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D:\Tatsu\Homepage\expacs\data\"/>
    </mc:Choice>
  </mc:AlternateContent>
  <xr:revisionPtr revIDLastSave="0" documentId="13_ncr:1_{1BE854B0-7EDC-4AEE-A7C1-BCDDFE616353}" xr6:coauthVersionLast="47" xr6:coauthVersionMax="47" xr10:uidLastSave="{00000000-0000-0000-0000-000000000000}"/>
  <bookViews>
    <workbookView xWindow="-120" yWindow="-120" windowWidth="29040" windowHeight="15840" xr2:uid="{00000000-000D-0000-FFFF-FFFF00000000}"/>
  </bookViews>
  <sheets>
    <sheet name="Main" sheetId="14" r:id="rId1"/>
    <sheet name="Angle" sheetId="51" r:id="rId2"/>
    <sheet name="Update Log" sheetId="13" r:id="rId3"/>
    <sheet name="UpData" sheetId="29" state="hidden" r:id="rId4"/>
    <sheet name="Data" sheetId="11" state="hidden" r:id="rId5"/>
    <sheet name="Data-angle" sheetId="52" state="hidden" r:id="rId6"/>
    <sheet name="AngCal" sheetId="54" state="hidden" r:id="rId7"/>
    <sheet name="AngNeutron" sheetId="53" state="hidden" r:id="rId8"/>
    <sheet name="AngProton" sheetId="55" state="hidden" r:id="rId9"/>
    <sheet name="AngHe" sheetId="56" state="hidden" r:id="rId10"/>
    <sheet name="AngMuon" sheetId="57" state="hidden" r:id="rId11"/>
    <sheet name="AngElePos" sheetId="58" state="hidden" r:id="rId12"/>
    <sheet name="AngPhoton" sheetId="59" state="hidden" r:id="rId13"/>
    <sheet name="Neutron" sheetId="7" state="hidden" r:id="rId14"/>
    <sheet name="Primary" sheetId="43" state="hidden" r:id="rId15"/>
    <sheet name="Secondary" sheetId="45" state="hidden" r:id="rId16"/>
    <sheet name="mu+" sheetId="24" state="hidden" r:id="rId17"/>
    <sheet name="mu-" sheetId="46" state="hidden" r:id="rId18"/>
    <sheet name="USAir" sheetId="42" state="hidden" r:id="rId19"/>
    <sheet name="MSIS" sheetId="49" state="hidden" r:id="rId20"/>
    <sheet name="Rc" sheetId="28" state="hidden" r:id="rId21"/>
    <sheet name="DailyW" sheetId="31" state="hidden" r:id="rId22"/>
    <sheet name="AnnualW" sheetId="27" state="hidden" r:id="rId23"/>
    <sheet name="DCC" sheetId="32" state="hidden" r:id="rId24"/>
    <sheet name="ED" sheetId="47" state="hidden" r:id="rId25"/>
    <sheet name="H10" sheetId="30" state="hidden" r:id="rId26"/>
    <sheet name="AirDose" sheetId="48" state="hidden" r:id="rId27"/>
    <sheet name="dEdxTable" sheetId="44" state="hidden" r:id="rId28"/>
    <sheet name="Ground" sheetId="4" state="hidden" r:id="rId29"/>
    <sheet name="Aircraft" sheetId="5" state="hidden" r:id="rId30"/>
  </sheets>
  <calcPr calcId="191029"/>
</workbook>
</file>

<file path=xl/calcChain.xml><?xml version="1.0" encoding="utf-8"?>
<calcChain xmlns="http://schemas.openxmlformats.org/spreadsheetml/2006/main">
  <c r="C118" i="13" l="1"/>
  <c r="C116" i="13"/>
  <c r="C114" i="13"/>
  <c r="C112" i="13"/>
  <c r="C110" i="13"/>
  <c r="C108" i="13"/>
  <c r="C106" i="13" l="1"/>
  <c r="C104" i="13" l="1"/>
  <c r="C102" i="13" l="1"/>
  <c r="O36" i="11" l="1"/>
  <c r="P36" i="11"/>
  <c r="Q36" i="11"/>
  <c r="R36" i="11"/>
  <c r="S36" i="11" l="1"/>
  <c r="C100" i="13"/>
  <c r="C98" i="13" l="1"/>
  <c r="A135" i="49" l="1"/>
  <c r="C96" i="13" l="1"/>
  <c r="C94" i="13" l="1"/>
  <c r="C92" i="13" l="1"/>
  <c r="C90" i="13" l="1"/>
  <c r="C88" i="13"/>
  <c r="C86" i="13"/>
  <c r="A1" i="32" l="1"/>
  <c r="U75" i="32" s="1"/>
  <c r="B3" i="27"/>
  <c r="B2" i="27"/>
  <c r="B1" i="27"/>
  <c r="B4" i="27" s="1"/>
  <c r="B3" i="31"/>
  <c r="B2" i="31"/>
  <c r="B1" i="31"/>
  <c r="B2" i="28"/>
  <c r="B1" i="28"/>
  <c r="D4" i="49"/>
  <c r="E4" i="49" s="1"/>
  <c r="F4" i="49" s="1"/>
  <c r="G4" i="49" s="1"/>
  <c r="H4" i="49" s="1"/>
  <c r="I4" i="49" s="1"/>
  <c r="J4" i="49" s="1"/>
  <c r="K4" i="49" s="1"/>
  <c r="L4" i="49" s="1"/>
  <c r="M4" i="49" s="1"/>
  <c r="N4" i="49" s="1"/>
  <c r="O4" i="49" s="1"/>
  <c r="P4" i="49" s="1"/>
  <c r="Q4" i="49" s="1"/>
  <c r="R4" i="49" s="1"/>
  <c r="S4" i="49" s="1"/>
  <c r="T4" i="49" s="1"/>
  <c r="U4" i="49" s="1"/>
  <c r="V4" i="49" s="1"/>
  <c r="W4" i="49" s="1"/>
  <c r="X4" i="49" s="1"/>
  <c r="Y4" i="49" s="1"/>
  <c r="Z4" i="49" s="1"/>
  <c r="AA4" i="49" s="1"/>
  <c r="AB4" i="49" s="1"/>
  <c r="AC4" i="49" s="1"/>
  <c r="AD4" i="49" s="1"/>
  <c r="AE4" i="49" s="1"/>
  <c r="AF4" i="49" s="1"/>
  <c r="AG4" i="49" s="1"/>
  <c r="AH4" i="49" s="1"/>
  <c r="AI4" i="49" s="1"/>
  <c r="AJ4" i="49" s="1"/>
  <c r="AK4" i="49" s="1"/>
  <c r="AL4" i="49" s="1"/>
  <c r="B3" i="49"/>
  <c r="D3" i="49" s="1"/>
  <c r="AL1" i="49"/>
  <c r="AK1" i="49"/>
  <c r="AJ1" i="49"/>
  <c r="AI1" i="49"/>
  <c r="AH1" i="49"/>
  <c r="AG1" i="49"/>
  <c r="AF1" i="49"/>
  <c r="AE1" i="49"/>
  <c r="AD1" i="49"/>
  <c r="AC1" i="49"/>
  <c r="AB1" i="49"/>
  <c r="AA1" i="49"/>
  <c r="Z1" i="49"/>
  <c r="Y1" i="49"/>
  <c r="X1" i="49"/>
  <c r="W1" i="49"/>
  <c r="V1" i="49"/>
  <c r="U1" i="49"/>
  <c r="T1" i="49"/>
  <c r="S1" i="49"/>
  <c r="R1" i="49"/>
  <c r="Q1" i="49"/>
  <c r="P1" i="49"/>
  <c r="O1" i="49"/>
  <c r="N1" i="49"/>
  <c r="M1" i="49"/>
  <c r="L1" i="49"/>
  <c r="K1" i="49"/>
  <c r="J1" i="49"/>
  <c r="I1" i="49"/>
  <c r="H1" i="49"/>
  <c r="G1" i="49"/>
  <c r="F1" i="49"/>
  <c r="E1" i="49"/>
  <c r="D1" i="49"/>
  <c r="C1" i="49"/>
  <c r="B1" i="49"/>
  <c r="A1" i="49"/>
  <c r="A82"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C6" i="42"/>
  <c r="C5" i="42"/>
  <c r="C1" i="42"/>
  <c r="B1" i="42"/>
  <c r="A1" i="42"/>
  <c r="A42" i="46"/>
  <c r="A41" i="46"/>
  <c r="BL31" i="46"/>
  <c r="BK31" i="46"/>
  <c r="BJ31" i="46"/>
  <c r="BI31" i="46"/>
  <c r="BH31" i="46"/>
  <c r="BG31" i="46"/>
  <c r="BF31" i="46"/>
  <c r="BE31" i="46"/>
  <c r="BD31" i="46"/>
  <c r="BC31" i="46"/>
  <c r="AZ31" i="46"/>
  <c r="AY31" i="46"/>
  <c r="AX31" i="46"/>
  <c r="AW31" i="46"/>
  <c r="AV31" i="46"/>
  <c r="AU31" i="46"/>
  <c r="AT31" i="46"/>
  <c r="AS31" i="46"/>
  <c r="AR31" i="46"/>
  <c r="AQ31" i="46"/>
  <c r="AN31" i="46"/>
  <c r="AM31" i="46"/>
  <c r="AL31" i="46"/>
  <c r="AK31" i="46"/>
  <c r="AJ31" i="46"/>
  <c r="AI31" i="46"/>
  <c r="AH31" i="46"/>
  <c r="AG31" i="46"/>
  <c r="AF31" i="46"/>
  <c r="AE31" i="46"/>
  <c r="AB31" i="46"/>
  <c r="AA31" i="46"/>
  <c r="Z31" i="46"/>
  <c r="Y31" i="46"/>
  <c r="X31" i="46"/>
  <c r="W31" i="46"/>
  <c r="V31" i="46"/>
  <c r="U31" i="46"/>
  <c r="T31" i="46"/>
  <c r="S31" i="46"/>
  <c r="Q31" i="46"/>
  <c r="P31" i="46"/>
  <c r="O30" i="46"/>
  <c r="O31" i="46" s="1"/>
  <c r="O29" i="46"/>
  <c r="O28" i="46"/>
  <c r="O27" i="46"/>
  <c r="O26" i="46"/>
  <c r="O25" i="46"/>
  <c r="O24" i="46"/>
  <c r="O23" i="46"/>
  <c r="O22" i="46"/>
  <c r="O21" i="46"/>
  <c r="O20" i="46"/>
  <c r="O19" i="46"/>
  <c r="O18" i="46"/>
  <c r="O17" i="46"/>
  <c r="O16" i="46"/>
  <c r="O15" i="46"/>
  <c r="O14" i="46"/>
  <c r="O13" i="46"/>
  <c r="O12" i="46"/>
  <c r="O11" i="46"/>
  <c r="O10" i="46"/>
  <c r="O9" i="46"/>
  <c r="O8" i="46"/>
  <c r="O7" i="46"/>
  <c r="O6" i="46"/>
  <c r="O5" i="46"/>
  <c r="O4" i="46" s="1"/>
  <c r="BL4" i="46"/>
  <c r="BK4" i="46"/>
  <c r="BJ4" i="46"/>
  <c r="BI4" i="46"/>
  <c r="BH4" i="46"/>
  <c r="BG4" i="46"/>
  <c r="BF4" i="46"/>
  <c r="BE4" i="46"/>
  <c r="BD4" i="46"/>
  <c r="BC4" i="46"/>
  <c r="AZ4" i="46"/>
  <c r="AY4" i="46"/>
  <c r="AX4" i="46"/>
  <c r="AW4" i="46"/>
  <c r="AV4" i="46"/>
  <c r="AU4" i="46"/>
  <c r="AT4" i="46"/>
  <c r="AS4" i="46"/>
  <c r="AR4" i="46"/>
  <c r="AQ4" i="46"/>
  <c r="AN4" i="46"/>
  <c r="AM4" i="46"/>
  <c r="AL4" i="46"/>
  <c r="AK4" i="46"/>
  <c r="AJ4" i="46"/>
  <c r="AI4" i="46"/>
  <c r="AH4" i="46"/>
  <c r="AG4" i="46"/>
  <c r="AF4" i="46"/>
  <c r="AE4" i="46"/>
  <c r="AB4" i="46"/>
  <c r="AA4" i="46"/>
  <c r="Z4" i="46"/>
  <c r="Y4" i="46"/>
  <c r="X4" i="46"/>
  <c r="W4" i="46"/>
  <c r="V4" i="46"/>
  <c r="U4" i="46"/>
  <c r="T4" i="46"/>
  <c r="S4" i="46"/>
  <c r="Q4" i="46"/>
  <c r="P4" i="46"/>
  <c r="BL1" i="46"/>
  <c r="BK1" i="46"/>
  <c r="BJ1" i="46"/>
  <c r="BI1" i="46"/>
  <c r="BH1" i="46"/>
  <c r="BG1" i="46"/>
  <c r="BF1" i="46"/>
  <c r="BE1" i="46"/>
  <c r="BD1" i="46"/>
  <c r="BC1" i="46"/>
  <c r="AZ1" i="46"/>
  <c r="AY1" i="46"/>
  <c r="AX1" i="46"/>
  <c r="AW1" i="46"/>
  <c r="AV1" i="46"/>
  <c r="AU1" i="46"/>
  <c r="AT1" i="46"/>
  <c r="AS1" i="46"/>
  <c r="AR1" i="46"/>
  <c r="AQ1" i="46"/>
  <c r="AN1" i="46"/>
  <c r="AM1" i="46"/>
  <c r="AL1" i="46"/>
  <c r="AK1" i="46"/>
  <c r="AJ1" i="46"/>
  <c r="AI1" i="46"/>
  <c r="AH1" i="46"/>
  <c r="AG1" i="46"/>
  <c r="AF1" i="46"/>
  <c r="AE1" i="46"/>
  <c r="AB1" i="46"/>
  <c r="AA1" i="46"/>
  <c r="Z1" i="46"/>
  <c r="Y1" i="46"/>
  <c r="X1" i="46"/>
  <c r="W1" i="46"/>
  <c r="V1" i="46"/>
  <c r="U1" i="46"/>
  <c r="T1" i="46"/>
  <c r="S1" i="46"/>
  <c r="Q1" i="46"/>
  <c r="P1" i="46"/>
  <c r="O1" i="46"/>
  <c r="N1" i="46"/>
  <c r="A42" i="24"/>
  <c r="A41" i="24"/>
  <c r="BL31" i="24"/>
  <c r="BK31" i="24"/>
  <c r="BJ31" i="24"/>
  <c r="BI31" i="24"/>
  <c r="BH31" i="24"/>
  <c r="BG31" i="24"/>
  <c r="BF31" i="24"/>
  <c r="BE31" i="24"/>
  <c r="BD31" i="24"/>
  <c r="BC31" i="24"/>
  <c r="AZ31" i="24"/>
  <c r="AY31" i="24"/>
  <c r="AX31" i="24"/>
  <c r="AW31" i="24"/>
  <c r="AV31" i="24"/>
  <c r="AU31" i="24"/>
  <c r="AT31" i="24"/>
  <c r="AS31" i="24"/>
  <c r="AR31" i="24"/>
  <c r="AQ31" i="24"/>
  <c r="AN31" i="24"/>
  <c r="AM31" i="24"/>
  <c r="AL31" i="24"/>
  <c r="AK31" i="24"/>
  <c r="AJ31" i="24"/>
  <c r="AI31" i="24"/>
  <c r="AH31" i="24"/>
  <c r="AG31" i="24"/>
  <c r="AF31" i="24"/>
  <c r="AE31" i="24"/>
  <c r="AB31" i="24"/>
  <c r="AA31" i="24"/>
  <c r="Z31" i="24"/>
  <c r="Y31" i="24"/>
  <c r="X31" i="24"/>
  <c r="W31" i="24"/>
  <c r="V31" i="24"/>
  <c r="U31" i="24"/>
  <c r="T31" i="24"/>
  <c r="S31" i="24"/>
  <c r="Q31" i="24"/>
  <c r="P31" i="24"/>
  <c r="O30" i="24"/>
  <c r="O31" i="24" s="1"/>
  <c r="O29" i="24"/>
  <c r="O28" i="24"/>
  <c r="O27" i="24"/>
  <c r="O26" i="24"/>
  <c r="O25" i="24"/>
  <c r="O24" i="24"/>
  <c r="O23" i="24"/>
  <c r="O22" i="24"/>
  <c r="O21" i="24"/>
  <c r="O20" i="24"/>
  <c r="O19" i="24"/>
  <c r="O18" i="24"/>
  <c r="O17" i="24"/>
  <c r="O16" i="24"/>
  <c r="O15" i="24"/>
  <c r="O14" i="24"/>
  <c r="O13" i="24"/>
  <c r="O12" i="24"/>
  <c r="O11" i="24"/>
  <c r="O10" i="24"/>
  <c r="O9" i="24"/>
  <c r="O8" i="24"/>
  <c r="O7" i="24"/>
  <c r="O6" i="24"/>
  <c r="O5" i="24"/>
  <c r="O4" i="24" s="1"/>
  <c r="BL4" i="24"/>
  <c r="BK4" i="24"/>
  <c r="BJ4" i="24"/>
  <c r="BI4" i="24"/>
  <c r="BH4" i="24"/>
  <c r="BG4" i="24"/>
  <c r="BF4" i="24"/>
  <c r="BE4" i="24"/>
  <c r="BD4" i="24"/>
  <c r="BC4" i="24"/>
  <c r="AZ4" i="24"/>
  <c r="AY4" i="24"/>
  <c r="AX4" i="24"/>
  <c r="AW4" i="24"/>
  <c r="AV4" i="24"/>
  <c r="AU4" i="24"/>
  <c r="AT4" i="24"/>
  <c r="AS4" i="24"/>
  <c r="AR4" i="24"/>
  <c r="AQ4" i="24"/>
  <c r="AN4" i="24"/>
  <c r="AM4" i="24"/>
  <c r="AL4" i="24"/>
  <c r="AK4" i="24"/>
  <c r="AJ4" i="24"/>
  <c r="AI4" i="24"/>
  <c r="AH4" i="24"/>
  <c r="AG4" i="24"/>
  <c r="AF4" i="24"/>
  <c r="AE4" i="24"/>
  <c r="AB4" i="24"/>
  <c r="AA4" i="24"/>
  <c r="Z4" i="24"/>
  <c r="Y4" i="24"/>
  <c r="X4" i="24"/>
  <c r="W4" i="24"/>
  <c r="V4" i="24"/>
  <c r="U4" i="24"/>
  <c r="T4" i="24"/>
  <c r="S4" i="24"/>
  <c r="Q4" i="24"/>
  <c r="P4" i="24"/>
  <c r="BL1" i="24"/>
  <c r="BK1" i="24"/>
  <c r="BJ1" i="24"/>
  <c r="BI1" i="24"/>
  <c r="BH1" i="24"/>
  <c r="BG1" i="24"/>
  <c r="BF1" i="24"/>
  <c r="BE1" i="24"/>
  <c r="BD1" i="24"/>
  <c r="BC1" i="24"/>
  <c r="AZ1" i="24"/>
  <c r="AY1" i="24"/>
  <c r="AX1" i="24"/>
  <c r="AW1" i="24"/>
  <c r="AV1" i="24"/>
  <c r="AU1" i="24"/>
  <c r="AT1" i="24"/>
  <c r="AS1" i="24"/>
  <c r="AR1" i="24"/>
  <c r="AQ1" i="24"/>
  <c r="AN1" i="24"/>
  <c r="AM1" i="24"/>
  <c r="AL1" i="24"/>
  <c r="AK1" i="24"/>
  <c r="AJ1" i="24"/>
  <c r="AI1" i="24"/>
  <c r="AH1" i="24"/>
  <c r="AG1" i="24"/>
  <c r="AF1" i="24"/>
  <c r="AE1" i="24"/>
  <c r="AB1" i="24"/>
  <c r="AA1" i="24"/>
  <c r="Z1" i="24"/>
  <c r="Y1" i="24"/>
  <c r="X1" i="24"/>
  <c r="W1" i="24"/>
  <c r="V1" i="24"/>
  <c r="U1" i="24"/>
  <c r="T1" i="24"/>
  <c r="S1" i="24"/>
  <c r="Q1" i="24"/>
  <c r="P1" i="24"/>
  <c r="O1" i="24"/>
  <c r="N1" i="24"/>
  <c r="F95" i="45"/>
  <c r="R33"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BZ4" i="45"/>
  <c r="BY4" i="45"/>
  <c r="BX4" i="45"/>
  <c r="BW4" i="45"/>
  <c r="BV4" i="45"/>
  <c r="BU4" i="45"/>
  <c r="BT4" i="45"/>
  <c r="BS4" i="45"/>
  <c r="BR4" i="45"/>
  <c r="BQ4" i="45"/>
  <c r="BP4" i="45"/>
  <c r="BO4" i="45"/>
  <c r="BN4" i="45"/>
  <c r="BM4" i="45"/>
  <c r="BL4" i="45"/>
  <c r="BK4" i="45"/>
  <c r="BJ4" i="45"/>
  <c r="BI4" i="45"/>
  <c r="BH4" i="45"/>
  <c r="BG4" i="45"/>
  <c r="BF4" i="45"/>
  <c r="BE4" i="45"/>
  <c r="BD4" i="45"/>
  <c r="BC4" i="45"/>
  <c r="BB4" i="45"/>
  <c r="BA4" i="45"/>
  <c r="AZ4" i="45"/>
  <c r="AY4" i="45"/>
  <c r="AX4" i="45"/>
  <c r="AW4" i="45"/>
  <c r="AV4" i="45"/>
  <c r="AU4" i="45"/>
  <c r="AT4" i="45"/>
  <c r="AS4" i="45"/>
  <c r="AR4" i="45"/>
  <c r="AQ4" i="45"/>
  <c r="AP4" i="45"/>
  <c r="AO4" i="45"/>
  <c r="AN4" i="45"/>
  <c r="AM4" i="45"/>
  <c r="AL4" i="45"/>
  <c r="AK4" i="45"/>
  <c r="AJ4" i="45"/>
  <c r="AI4" i="45"/>
  <c r="AH4" i="45"/>
  <c r="AG4" i="45"/>
  <c r="AF4" i="45"/>
  <c r="AE4" i="45"/>
  <c r="AD4" i="45"/>
  <c r="AC4" i="45"/>
  <c r="AB4" i="45"/>
  <c r="AA4" i="45"/>
  <c r="Z4" i="45"/>
  <c r="Y4" i="45"/>
  <c r="X4" i="45"/>
  <c r="W4" i="45"/>
  <c r="V4" i="45"/>
  <c r="U4" i="45"/>
  <c r="T4" i="45"/>
  <c r="BZ1" i="45"/>
  <c r="BY1" i="45"/>
  <c r="BX1" i="45"/>
  <c r="BW1" i="45"/>
  <c r="BV1" i="45"/>
  <c r="BU1" i="45"/>
  <c r="BT1" i="45"/>
  <c r="BS1" i="45"/>
  <c r="BR1" i="45"/>
  <c r="BQ1" i="45"/>
  <c r="BP1" i="45"/>
  <c r="BO1" i="45"/>
  <c r="BN1" i="45"/>
  <c r="BM1" i="45"/>
  <c r="BL1" i="45"/>
  <c r="BK1" i="45"/>
  <c r="BJ1" i="45"/>
  <c r="BI1" i="45"/>
  <c r="BH1" i="45"/>
  <c r="BG1" i="45"/>
  <c r="BF1" i="45"/>
  <c r="BE1" i="45"/>
  <c r="BD1" i="45"/>
  <c r="BC1" i="45"/>
  <c r="BB1" i="45"/>
  <c r="BA1" i="45"/>
  <c r="AZ1" i="45"/>
  <c r="AY1" i="45"/>
  <c r="AX1" i="45"/>
  <c r="AW1" i="45"/>
  <c r="AV1" i="45"/>
  <c r="AU1" i="45"/>
  <c r="AT1" i="45"/>
  <c r="AS1" i="45"/>
  <c r="AR1" i="45"/>
  <c r="AQ1" i="45"/>
  <c r="AP1" i="45"/>
  <c r="AO1" i="45"/>
  <c r="AN1" i="45"/>
  <c r="AM1" i="45"/>
  <c r="AL1" i="45"/>
  <c r="AK1" i="45"/>
  <c r="AJ1" i="45"/>
  <c r="AI1" i="45"/>
  <c r="AH1" i="45"/>
  <c r="AG1" i="45"/>
  <c r="AF1" i="45"/>
  <c r="AE1" i="45"/>
  <c r="AD1" i="45"/>
  <c r="AC1" i="45"/>
  <c r="AB1" i="45"/>
  <c r="AA1" i="45"/>
  <c r="Z1" i="45"/>
  <c r="Y1" i="45"/>
  <c r="X1" i="45"/>
  <c r="W1" i="45"/>
  <c r="V1" i="45"/>
  <c r="U1" i="45"/>
  <c r="T1" i="45"/>
  <c r="S1" i="45"/>
  <c r="F2" i="45" s="1"/>
  <c r="G2" i="45" s="1"/>
  <c r="N2" i="45" s="1"/>
  <c r="O2" i="45" s="1"/>
  <c r="P2" i="45" s="1"/>
  <c r="C505" i="43"/>
  <c r="D88" i="43"/>
  <c r="D87" i="43"/>
  <c r="D86" i="43"/>
  <c r="D85" i="43"/>
  <c r="D495" i="43" s="1"/>
  <c r="D84" i="43"/>
  <c r="D83" i="43"/>
  <c r="D247" i="43" s="1"/>
  <c r="D82" i="43"/>
  <c r="D81" i="43"/>
  <c r="D80" i="43"/>
  <c r="D79" i="43"/>
  <c r="D78" i="43"/>
  <c r="D77" i="43"/>
  <c r="D487" i="43" s="1"/>
  <c r="D76" i="43"/>
  <c r="D75" i="43"/>
  <c r="D74" i="43"/>
  <c r="D73" i="43"/>
  <c r="D72" i="43"/>
  <c r="D71" i="43"/>
  <c r="D70" i="43"/>
  <c r="D69" i="43"/>
  <c r="D479" i="43" s="1"/>
  <c r="D68" i="43"/>
  <c r="D67" i="43"/>
  <c r="D313" i="43" s="1"/>
  <c r="D66" i="43"/>
  <c r="D65" i="43"/>
  <c r="D64" i="43"/>
  <c r="D63" i="43"/>
  <c r="D62" i="43"/>
  <c r="D61" i="43"/>
  <c r="D471" i="43" s="1"/>
  <c r="D60" i="43"/>
  <c r="D59" i="43"/>
  <c r="D58" i="43"/>
  <c r="D57" i="43"/>
  <c r="D56" i="43"/>
  <c r="D55" i="43"/>
  <c r="D54" i="43"/>
  <c r="D53" i="43"/>
  <c r="D463" i="43" s="1"/>
  <c r="D52" i="43"/>
  <c r="D51" i="43"/>
  <c r="D379" i="43" s="1"/>
  <c r="D50" i="43"/>
  <c r="D49" i="43"/>
  <c r="D48" i="43"/>
  <c r="D47" i="43"/>
  <c r="D543" i="43" s="1"/>
  <c r="D46" i="43"/>
  <c r="D45" i="43"/>
  <c r="D44" i="43"/>
  <c r="D43" i="43"/>
  <c r="D42" i="43"/>
  <c r="D41" i="43"/>
  <c r="D40" i="43"/>
  <c r="D39" i="43"/>
  <c r="D38" i="43"/>
  <c r="D37" i="43"/>
  <c r="D36" i="43"/>
  <c r="D35" i="43"/>
  <c r="D445" i="43" s="1"/>
  <c r="D34" i="43"/>
  <c r="D33" i="43"/>
  <c r="D32" i="43"/>
  <c r="D31" i="43"/>
  <c r="D620" i="43" s="1"/>
  <c r="D30" i="43"/>
  <c r="D29" i="43"/>
  <c r="D28" i="43"/>
  <c r="D27" i="43"/>
  <c r="D26" i="43"/>
  <c r="D25" i="43"/>
  <c r="D24" i="43"/>
  <c r="D23" i="43"/>
  <c r="D22" i="43"/>
  <c r="D21" i="43"/>
  <c r="D20" i="43"/>
  <c r="D19" i="43"/>
  <c r="D183" i="43" s="1"/>
  <c r="D18" i="43"/>
  <c r="D17" i="43"/>
  <c r="D16" i="43"/>
  <c r="D15" i="43"/>
  <c r="D14" i="43"/>
  <c r="D13" i="43"/>
  <c r="D12" i="43"/>
  <c r="D11" i="43"/>
  <c r="D10" i="43"/>
  <c r="D9" i="43"/>
  <c r="AO1" i="43"/>
  <c r="AN1" i="43"/>
  <c r="AM1" i="43"/>
  <c r="AL1" i="43"/>
  <c r="AK1" i="43"/>
  <c r="AJ1" i="43"/>
  <c r="AI1" i="43"/>
  <c r="B43" i="7"/>
  <c r="B39" i="7"/>
  <c r="B35" i="7"/>
  <c r="B34" i="7"/>
  <c r="B33" i="7"/>
  <c r="CE31" i="7"/>
  <c r="CD31" i="7"/>
  <c r="CC31" i="7"/>
  <c r="CB31" i="7"/>
  <c r="CA31" i="7"/>
  <c r="BZ31" i="7"/>
  <c r="BY31" i="7"/>
  <c r="BX31" i="7"/>
  <c r="BW31" i="7"/>
  <c r="BV31" i="7"/>
  <c r="BS31" i="7"/>
  <c r="BR31" i="7"/>
  <c r="BQ31" i="7"/>
  <c r="BP31" i="7"/>
  <c r="BO31" i="7"/>
  <c r="BN31" i="7"/>
  <c r="BM31" i="7"/>
  <c r="BL31" i="7"/>
  <c r="BK31" i="7"/>
  <c r="BJ31" i="7"/>
  <c r="BG31" i="7"/>
  <c r="BF31" i="7"/>
  <c r="BE31" i="7"/>
  <c r="BD31" i="7"/>
  <c r="BC31" i="7"/>
  <c r="BB31" i="7"/>
  <c r="BA31" i="7"/>
  <c r="AZ31" i="7"/>
  <c r="AY31" i="7"/>
  <c r="AX31" i="7"/>
  <c r="AU31" i="7"/>
  <c r="AT31" i="7"/>
  <c r="AS31" i="7"/>
  <c r="AR31" i="7"/>
  <c r="AQ31" i="7"/>
  <c r="AP31" i="7"/>
  <c r="AO31" i="7"/>
  <c r="AN31" i="7"/>
  <c r="AM31" i="7"/>
  <c r="AL31" i="7"/>
  <c r="AI31" i="7"/>
  <c r="AH31" i="7"/>
  <c r="AG31" i="7"/>
  <c r="AF31" i="7"/>
  <c r="AE31" i="7"/>
  <c r="AD31" i="7"/>
  <c r="AC31" i="7"/>
  <c r="AB31" i="7"/>
  <c r="AA31" i="7"/>
  <c r="Z31" i="7"/>
  <c r="X31" i="7"/>
  <c r="W31" i="7"/>
  <c r="V31" i="7"/>
  <c r="U31" i="7"/>
  <c r="T31" i="7"/>
  <c r="S31" i="7"/>
  <c r="CE4" i="7"/>
  <c r="CD4" i="7"/>
  <c r="CC4" i="7"/>
  <c r="CB4" i="7"/>
  <c r="CA4" i="7"/>
  <c r="BZ4" i="7"/>
  <c r="BY4" i="7"/>
  <c r="BX4" i="7"/>
  <c r="BW4" i="7"/>
  <c r="BV4" i="7"/>
  <c r="BS4" i="7"/>
  <c r="BR4" i="7"/>
  <c r="BQ4" i="7"/>
  <c r="BP4" i="7"/>
  <c r="BO4" i="7"/>
  <c r="BN4" i="7"/>
  <c r="BM4" i="7"/>
  <c r="BL4" i="7"/>
  <c r="BK4" i="7"/>
  <c r="BJ4" i="7"/>
  <c r="BG4" i="7"/>
  <c r="BF4" i="7"/>
  <c r="BE4" i="7"/>
  <c r="BD4" i="7"/>
  <c r="BC4" i="7"/>
  <c r="BB4" i="7"/>
  <c r="BA4" i="7"/>
  <c r="AZ4" i="7"/>
  <c r="AY4" i="7"/>
  <c r="AX4" i="7"/>
  <c r="AU4" i="7"/>
  <c r="AT4" i="7"/>
  <c r="AS4" i="7"/>
  <c r="AR4" i="7"/>
  <c r="AQ4" i="7"/>
  <c r="AP4" i="7"/>
  <c r="AO4" i="7"/>
  <c r="AN4" i="7"/>
  <c r="AM4" i="7"/>
  <c r="AL4" i="7"/>
  <c r="AI4" i="7"/>
  <c r="AH4" i="7"/>
  <c r="AG4" i="7"/>
  <c r="AF4" i="7"/>
  <c r="AE4" i="7"/>
  <c r="AD4" i="7"/>
  <c r="AC4" i="7"/>
  <c r="AB4" i="7"/>
  <c r="AA4" i="7"/>
  <c r="Z4" i="7"/>
  <c r="X4" i="7"/>
  <c r="W4" i="7"/>
  <c r="V4" i="7"/>
  <c r="U4" i="7"/>
  <c r="T4" i="7"/>
  <c r="S4" i="7"/>
  <c r="CG1" i="7"/>
  <c r="CF1" i="7"/>
  <c r="CE1" i="7"/>
  <c r="CD1" i="7"/>
  <c r="CC1" i="7"/>
  <c r="CB1" i="7"/>
  <c r="CA1" i="7"/>
  <c r="BZ1" i="7"/>
  <c r="BY1" i="7"/>
  <c r="BX1" i="7"/>
  <c r="BW1" i="7"/>
  <c r="BV1" i="7"/>
  <c r="BU1" i="7"/>
  <c r="BT1" i="7"/>
  <c r="BS1" i="7"/>
  <c r="BR1" i="7"/>
  <c r="BQ1" i="7"/>
  <c r="BP1" i="7"/>
  <c r="BO1" i="7"/>
  <c r="BN1" i="7"/>
  <c r="BM1" i="7"/>
  <c r="BL1" i="7"/>
  <c r="BK1" i="7"/>
  <c r="BJ1" i="7"/>
  <c r="BI1" i="7"/>
  <c r="BH1" i="7"/>
  <c r="BG1" i="7"/>
  <c r="BF1" i="7"/>
  <c r="BE1" i="7"/>
  <c r="BD1" i="7"/>
  <c r="BC1" i="7"/>
  <c r="BB1" i="7"/>
  <c r="BA1" i="7"/>
  <c r="AZ1" i="7"/>
  <c r="AY1" i="7"/>
  <c r="AX1" i="7"/>
  <c r="AW1" i="7"/>
  <c r="AV1" i="7"/>
  <c r="AU1" i="7"/>
  <c r="AT1" i="7"/>
  <c r="AS1" i="7"/>
  <c r="AR1" i="7"/>
  <c r="AQ1" i="7"/>
  <c r="AP1" i="7"/>
  <c r="AO1" i="7"/>
  <c r="AN1" i="7"/>
  <c r="AM1" i="7"/>
  <c r="AL1" i="7"/>
  <c r="AK1" i="7"/>
  <c r="AJ1" i="7"/>
  <c r="AI1" i="7"/>
  <c r="AH1" i="7"/>
  <c r="AG1" i="7"/>
  <c r="AF1" i="7"/>
  <c r="AE1" i="7"/>
  <c r="AD1" i="7"/>
  <c r="AC1" i="7"/>
  <c r="AB1" i="7"/>
  <c r="AA1" i="7"/>
  <c r="Z1" i="7"/>
  <c r="X1" i="7"/>
  <c r="W1" i="7"/>
  <c r="V1" i="7"/>
  <c r="U1" i="7"/>
  <c r="T1" i="7"/>
  <c r="S1" i="7"/>
  <c r="R1" i="7"/>
  <c r="V751" i="57"/>
  <c r="R751" i="57" s="1"/>
  <c r="AF741" i="57"/>
  <c r="O741" i="57"/>
  <c r="S741" i="57" s="1"/>
  <c r="AF740" i="57"/>
  <c r="AF739" i="57"/>
  <c r="AF738" i="57"/>
  <c r="AF737" i="57"/>
  <c r="AF736" i="57"/>
  <c r="AF735" i="57"/>
  <c r="AF734" i="57"/>
  <c r="AF733" i="57"/>
  <c r="AF732" i="57"/>
  <c r="AF731" i="57"/>
  <c r="AF730" i="57"/>
  <c r="AF729" i="57"/>
  <c r="AF728" i="57"/>
  <c r="AF727" i="57"/>
  <c r="AF726" i="57"/>
  <c r="AF725" i="57"/>
  <c r="AF724" i="57"/>
  <c r="AF723" i="57"/>
  <c r="AF722" i="57"/>
  <c r="AF721" i="57"/>
  <c r="AF720" i="57"/>
  <c r="AF719" i="57"/>
  <c r="AF718" i="57"/>
  <c r="AF717" i="57"/>
  <c r="AF716" i="57"/>
  <c r="AF715" i="57"/>
  <c r="AF714" i="57"/>
  <c r="AF713" i="57"/>
  <c r="AF712" i="57"/>
  <c r="AF711" i="57"/>
  <c r="AF710" i="57"/>
  <c r="AF709" i="57"/>
  <c r="AF708" i="57"/>
  <c r="AF707" i="57"/>
  <c r="AF706" i="57"/>
  <c r="AF705" i="57"/>
  <c r="AF704" i="57"/>
  <c r="AF703" i="57"/>
  <c r="AF702" i="57"/>
  <c r="AF701" i="57"/>
  <c r="AF700" i="57"/>
  <c r="AF699" i="57"/>
  <c r="AF698" i="57"/>
  <c r="AF697" i="57"/>
  <c r="AF696" i="57"/>
  <c r="AF695" i="57"/>
  <c r="AF694" i="57"/>
  <c r="AF693" i="57"/>
  <c r="AF692" i="57"/>
  <c r="AF691" i="57"/>
  <c r="AF690" i="57"/>
  <c r="AF689" i="57"/>
  <c r="AF688" i="57"/>
  <c r="AF687" i="57"/>
  <c r="AF686" i="57"/>
  <c r="AF685" i="57"/>
  <c r="AF684" i="57"/>
  <c r="AF683" i="57"/>
  <c r="AF682" i="57"/>
  <c r="AF681" i="57"/>
  <c r="AF680" i="57"/>
  <c r="AF679" i="57"/>
  <c r="AF678" i="57"/>
  <c r="AF677" i="57"/>
  <c r="AF676" i="57"/>
  <c r="AF675" i="57"/>
  <c r="AF674" i="57"/>
  <c r="AF673" i="57"/>
  <c r="AF672" i="57"/>
  <c r="AF671" i="57"/>
  <c r="AF670" i="57"/>
  <c r="AF669" i="57"/>
  <c r="AF668" i="57"/>
  <c r="AF667" i="57"/>
  <c r="AF666" i="57"/>
  <c r="AF665" i="57"/>
  <c r="AF664" i="57"/>
  <c r="AF663" i="57"/>
  <c r="AF662" i="57"/>
  <c r="AF661" i="57"/>
  <c r="O591" i="57"/>
  <c r="O448" i="57"/>
  <c r="O305" i="57"/>
  <c r="O162" i="57"/>
  <c r="AG1" i="57"/>
  <c r="A2" i="54"/>
  <c r="A3" i="54" s="1"/>
  <c r="A4" i="54" s="1"/>
  <c r="A5" i="54" s="1"/>
  <c r="A6" i="54" s="1"/>
  <c r="A7" i="54" s="1"/>
  <c r="A8" i="54" s="1"/>
  <c r="A9" i="54" s="1"/>
  <c r="A10" i="54" s="1"/>
  <c r="A11" i="54" s="1"/>
  <c r="A12" i="54" s="1"/>
  <c r="A13" i="54" s="1"/>
  <c r="A14" i="54" s="1"/>
  <c r="A15" i="54" s="1"/>
  <c r="A16" i="54" s="1"/>
  <c r="A17" i="54" s="1"/>
  <c r="A1" i="52"/>
  <c r="A5" i="52" s="1"/>
  <c r="B8" i="11"/>
  <c r="B7" i="11"/>
  <c r="K4" i="11"/>
  <c r="J4" i="11"/>
  <c r="K3" i="11"/>
  <c r="K5" i="11" s="1"/>
  <c r="J3" i="11"/>
  <c r="K2" i="11"/>
  <c r="J2" i="11"/>
  <c r="A1" i="11"/>
  <c r="C84" i="13"/>
  <c r="C82" i="13"/>
  <c r="C80" i="13"/>
  <c r="C78" i="13"/>
  <c r="C76" i="13"/>
  <c r="C74" i="13"/>
  <c r="C72" i="13"/>
  <c r="C70" i="13"/>
  <c r="C68" i="13"/>
  <c r="C66" i="13"/>
  <c r="C64" i="13"/>
  <c r="C62" i="13"/>
  <c r="C60" i="13"/>
  <c r="C58" i="13"/>
  <c r="C56" i="13"/>
  <c r="C54" i="13"/>
  <c r="C52" i="13"/>
  <c r="C50" i="13"/>
  <c r="C48" i="13"/>
  <c r="C46" i="13"/>
  <c r="C44" i="13"/>
  <c r="C42" i="13"/>
  <c r="C40" i="13"/>
  <c r="C38" i="13"/>
  <c r="C36" i="13"/>
  <c r="C34" i="13"/>
  <c r="C32" i="13"/>
  <c r="C30" i="13"/>
  <c r="C28" i="13"/>
  <c r="C26" i="13"/>
  <c r="C24" i="13"/>
  <c r="C22" i="13"/>
  <c r="C20" i="13"/>
  <c r="C18" i="13"/>
  <c r="C16" i="13"/>
  <c r="C14" i="13"/>
  <c r="C12" i="13"/>
  <c r="C10" i="13"/>
  <c r="C8" i="13"/>
  <c r="C6" i="13"/>
  <c r="C4" i="13"/>
  <c r="C2" i="13"/>
  <c r="H34" i="51"/>
  <c r="F34" i="51"/>
  <c r="D34" i="51"/>
  <c r="B34" i="51"/>
  <c r="A33" i="51"/>
  <c r="H12" i="51"/>
  <c r="AD1" i="53" s="1"/>
  <c r="AB666" i="53" s="1"/>
  <c r="F12" i="51"/>
  <c r="Z1" i="53" s="1"/>
  <c r="X671" i="53" s="1"/>
  <c r="D12" i="51"/>
  <c r="V1" i="53" s="1"/>
  <c r="B12" i="51"/>
  <c r="R1" i="53" s="1"/>
  <c r="H11" i="51"/>
  <c r="F11" i="51"/>
  <c r="D11" i="51"/>
  <c r="B11" i="51"/>
  <c r="H10" i="51"/>
  <c r="F10" i="51"/>
  <c r="D10" i="51"/>
  <c r="B10" i="51"/>
  <c r="H9" i="51"/>
  <c r="H7" i="51" s="1"/>
  <c r="F9" i="51"/>
  <c r="F7" i="51" s="1"/>
  <c r="D9" i="51"/>
  <c r="D33" i="51" s="1"/>
  <c r="T1" i="55" s="1"/>
  <c r="U1" i="55" s="1"/>
  <c r="B9" i="51"/>
  <c r="B33" i="51" s="1"/>
  <c r="H8" i="51"/>
  <c r="F8" i="51"/>
  <c r="D8" i="51"/>
  <c r="B8" i="51"/>
  <c r="D174" i="14"/>
  <c r="A174" i="51" s="1"/>
  <c r="D173" i="14"/>
  <c r="D172" i="14"/>
  <c r="D171" i="14"/>
  <c r="A171" i="51" s="1"/>
  <c r="D170" i="14"/>
  <c r="A170" i="51" s="1"/>
  <c r="O157" i="53" s="1"/>
  <c r="D169" i="14"/>
  <c r="D168" i="14"/>
  <c r="D167" i="14"/>
  <c r="D166" i="14"/>
  <c r="A166" i="51" s="1"/>
  <c r="D165" i="14"/>
  <c r="D164" i="14"/>
  <c r="A164" i="51" s="1"/>
  <c r="D163" i="14"/>
  <c r="A163" i="51" s="1"/>
  <c r="D162" i="14"/>
  <c r="A162" i="51" s="1"/>
  <c r="O149" i="53" s="1"/>
  <c r="D161" i="14"/>
  <c r="D160" i="14"/>
  <c r="D159" i="14"/>
  <c r="D158" i="14"/>
  <c r="A158" i="51" s="1"/>
  <c r="D157" i="14"/>
  <c r="D156" i="14"/>
  <c r="D155" i="14"/>
  <c r="A155" i="51" s="1"/>
  <c r="D154" i="14"/>
  <c r="A154" i="51" s="1"/>
  <c r="D153" i="14"/>
  <c r="D152" i="14"/>
  <c r="A152" i="51" s="1"/>
  <c r="D151" i="14"/>
  <c r="D150" i="14"/>
  <c r="A150" i="51" s="1"/>
  <c r="D149" i="14"/>
  <c r="D148" i="14"/>
  <c r="D147" i="14"/>
  <c r="A147" i="51" s="1"/>
  <c r="D146" i="14"/>
  <c r="A146" i="51" s="1"/>
  <c r="D145" i="14"/>
  <c r="D144" i="14"/>
  <c r="A144" i="51" s="1"/>
  <c r="D143" i="14"/>
  <c r="D142" i="14"/>
  <c r="A142" i="51" s="1"/>
  <c r="O129" i="58" s="1"/>
  <c r="D141" i="14"/>
  <c r="D140" i="14"/>
  <c r="D139" i="14"/>
  <c r="A139" i="51" s="1"/>
  <c r="D138" i="14"/>
  <c r="A138" i="51" s="1"/>
  <c r="D137" i="14"/>
  <c r="D136" i="14"/>
  <c r="A136" i="51" s="1"/>
  <c r="D135" i="14"/>
  <c r="D134" i="14"/>
  <c r="A134" i="51" s="1"/>
  <c r="D133" i="14"/>
  <c r="D132" i="14"/>
  <c r="D131" i="14"/>
  <c r="A131" i="51" s="1"/>
  <c r="D130" i="14"/>
  <c r="A130" i="51" s="1"/>
  <c r="D129" i="14"/>
  <c r="D128" i="14"/>
  <c r="A128" i="51" s="1"/>
  <c r="D127" i="14"/>
  <c r="D126" i="14"/>
  <c r="A126" i="51" s="1"/>
  <c r="D125" i="14"/>
  <c r="D124" i="14"/>
  <c r="D123" i="14"/>
  <c r="A123" i="51" s="1"/>
  <c r="D122" i="14"/>
  <c r="A122" i="51" s="1"/>
  <c r="D121" i="14"/>
  <c r="D120" i="14"/>
  <c r="A120" i="51" s="1"/>
  <c r="D119" i="14"/>
  <c r="D118" i="14"/>
  <c r="A118" i="51" s="1"/>
  <c r="D117" i="14"/>
  <c r="D116" i="14"/>
  <c r="D115" i="14"/>
  <c r="A115" i="51" s="1"/>
  <c r="D114" i="14"/>
  <c r="A114" i="51" s="1"/>
  <c r="D113" i="14"/>
  <c r="D112" i="14"/>
  <c r="A112" i="51" s="1"/>
  <c r="D111" i="14"/>
  <c r="D110" i="14"/>
  <c r="A110" i="51" s="1"/>
  <c r="D109" i="14"/>
  <c r="D108" i="14"/>
  <c r="D107" i="14"/>
  <c r="A107" i="51" s="1"/>
  <c r="D106" i="14"/>
  <c r="A106" i="51" s="1"/>
  <c r="D105" i="14"/>
  <c r="D104" i="14"/>
  <c r="A104" i="51" s="1"/>
  <c r="D103" i="14"/>
  <c r="D102" i="14"/>
  <c r="A102" i="51" s="1"/>
  <c r="D101" i="14"/>
  <c r="D100" i="14"/>
  <c r="A100" i="51" s="1"/>
  <c r="D99" i="14"/>
  <c r="A99" i="51" s="1"/>
  <c r="D98" i="14"/>
  <c r="A98" i="51" s="1"/>
  <c r="D97" i="14"/>
  <c r="D96" i="14"/>
  <c r="D95" i="14"/>
  <c r="A95" i="51" s="1"/>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D94" i="14"/>
  <c r="E61" i="7" s="1"/>
  <c r="D93" i="14"/>
  <c r="E60" i="7" s="1"/>
  <c r="D92" i="14"/>
  <c r="E59" i="7" s="1"/>
  <c r="D91" i="14"/>
  <c r="E58" i="7" s="1"/>
  <c r="D90" i="14"/>
  <c r="E57" i="7" s="1"/>
  <c r="D89" i="14"/>
  <c r="E56" i="7" s="1"/>
  <c r="D88" i="14"/>
  <c r="E55" i="7" s="1"/>
  <c r="D87" i="14"/>
  <c r="E54" i="7" s="1"/>
  <c r="D86" i="14"/>
  <c r="E53" i="7" s="1"/>
  <c r="D85" i="14"/>
  <c r="E52" i="7" s="1"/>
  <c r="D84" i="14"/>
  <c r="E51" i="7" s="1"/>
  <c r="D83" i="14"/>
  <c r="E50" i="7" s="1"/>
  <c r="D82" i="14"/>
  <c r="E49" i="7" s="1"/>
  <c r="D81" i="14"/>
  <c r="E48" i="7" s="1"/>
  <c r="D80" i="14"/>
  <c r="E47" i="7" s="1"/>
  <c r="D79" i="14"/>
  <c r="E46" i="7" s="1"/>
  <c r="D78" i="14"/>
  <c r="E45" i="7" s="1"/>
  <c r="D77" i="14"/>
  <c r="E44" i="7" s="1"/>
  <c r="D76" i="14"/>
  <c r="E43" i="7" s="1"/>
  <c r="D75" i="14"/>
  <c r="E42" i="7" s="1"/>
  <c r="D74" i="14"/>
  <c r="E41" i="7" s="1"/>
  <c r="D73" i="14"/>
  <c r="E40" i="7" s="1"/>
  <c r="D72" i="14"/>
  <c r="E39" i="7" s="1"/>
  <c r="D71" i="14"/>
  <c r="E38" i="7" s="1"/>
  <c r="D70" i="14"/>
  <c r="E37" i="7" s="1"/>
  <c r="D69" i="14"/>
  <c r="E36" i="7" s="1"/>
  <c r="D68" i="14"/>
  <c r="E35" i="7" s="1"/>
  <c r="D67" i="14"/>
  <c r="E34" i="7" s="1"/>
  <c r="D66" i="14"/>
  <c r="E33" i="7" s="1"/>
  <c r="D65" i="14"/>
  <c r="E32" i="7" s="1"/>
  <c r="D64" i="14"/>
  <c r="E31" i="7" s="1"/>
  <c r="D63" i="14"/>
  <c r="E30" i="7" s="1"/>
  <c r="D62" i="14"/>
  <c r="E29" i="7" s="1"/>
  <c r="D61" i="14"/>
  <c r="E28" i="7" s="1"/>
  <c r="D60" i="14"/>
  <c r="E27" i="7" s="1"/>
  <c r="D59" i="14"/>
  <c r="E26" i="7" s="1"/>
  <c r="D58" i="14"/>
  <c r="E25" i="7" s="1"/>
  <c r="D57" i="14"/>
  <c r="E24" i="7" s="1"/>
  <c r="D56" i="14"/>
  <c r="E23" i="7" s="1"/>
  <c r="D55" i="14"/>
  <c r="E22" i="7" s="1"/>
  <c r="D54" i="14"/>
  <c r="E21" i="7" s="1"/>
  <c r="D53" i="14"/>
  <c r="E20" i="7" s="1"/>
  <c r="D52" i="14"/>
  <c r="E19" i="7" s="1"/>
  <c r="D51" i="14"/>
  <c r="E18" i="7" s="1"/>
  <c r="D50" i="14"/>
  <c r="E17" i="7" s="1"/>
  <c r="D49" i="14"/>
  <c r="E16" i="7" s="1"/>
  <c r="D48" i="14"/>
  <c r="E15" i="7" s="1"/>
  <c r="D47" i="14"/>
  <c r="E14" i="7" s="1"/>
  <c r="D46" i="14"/>
  <c r="E13" i="7" s="1"/>
  <c r="D45" i="14"/>
  <c r="E12" i="7" s="1"/>
  <c r="D44" i="14"/>
  <c r="E11" i="7" s="1"/>
  <c r="D43" i="14"/>
  <c r="E10" i="7" s="1"/>
  <c r="D42" i="14"/>
  <c r="E9" i="7" s="1"/>
  <c r="D41" i="14"/>
  <c r="E8" i="7" s="1"/>
  <c r="D40" i="14"/>
  <c r="E7" i="7" s="1"/>
  <c r="D39" i="14"/>
  <c r="E6" i="7" s="1"/>
  <c r="A39" i="14"/>
  <c r="D38" i="14"/>
  <c r="E5" i="7" s="1"/>
  <c r="A38" i="14"/>
  <c r="L94" i="14" s="1"/>
  <c r="D37" i="14"/>
  <c r="E4" i="7" s="1"/>
  <c r="A37" i="14"/>
  <c r="K94" i="14" s="1"/>
  <c r="D36" i="14"/>
  <c r="E3" i="7" s="1"/>
  <c r="A36" i="14"/>
  <c r="J94" i="14" s="1"/>
  <c r="D35" i="14"/>
  <c r="E2" i="7" s="1"/>
  <c r="A35" i="14"/>
  <c r="I94" i="14" s="1"/>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D34" i="14"/>
  <c r="A34" i="14"/>
  <c r="H94" i="14" s="1"/>
  <c r="A33" i="14"/>
  <c r="G94" i="14" s="1"/>
  <c r="D32" i="14"/>
  <c r="A32" i="14"/>
  <c r="F94" i="14" s="1"/>
  <c r="A31" i="14"/>
  <c r="A30" i="14"/>
  <c r="A29" i="14"/>
  <c r="B27" i="14"/>
  <c r="B4" i="7" s="1"/>
  <c r="A26" i="14"/>
  <c r="A25" i="14"/>
  <c r="A24" i="14"/>
  <c r="A23" i="14"/>
  <c r="A21" i="14"/>
  <c r="A19" i="14"/>
  <c r="A17" i="14"/>
  <c r="A16" i="14"/>
  <c r="A15" i="14"/>
  <c r="A14" i="14"/>
  <c r="A27" i="14" s="1"/>
  <c r="A13" i="14"/>
  <c r="A32" i="51" s="1"/>
  <c r="A10" i="14"/>
  <c r="A8" i="14"/>
  <c r="A7" i="14"/>
  <c r="A6" i="14"/>
  <c r="A3" i="14"/>
  <c r="A2" i="14"/>
  <c r="B5" i="31"/>
  <c r="A67" i="51" l="1"/>
  <c r="O780" i="53" s="1"/>
  <c r="A43" i="51"/>
  <c r="O756" i="53" s="1"/>
  <c r="A75" i="51"/>
  <c r="O788" i="53" s="1"/>
  <c r="Q751" i="57"/>
  <c r="U751" i="57" s="1"/>
  <c r="A51" i="51"/>
  <c r="O764" i="53" s="1"/>
  <c r="P764" i="53" s="1"/>
  <c r="A83" i="51"/>
  <c r="O796" i="53" s="1"/>
  <c r="G34" i="11"/>
  <c r="S21" i="11"/>
  <c r="S32" i="11"/>
  <c r="S26" i="11"/>
  <c r="S30" i="11"/>
  <c r="S20" i="11"/>
  <c r="S23" i="11"/>
  <c r="S27" i="11"/>
  <c r="S31" i="11"/>
  <c r="S19" i="11"/>
  <c r="S24" i="11"/>
  <c r="S28" i="11"/>
  <c r="S18" i="11"/>
  <c r="S22" i="11"/>
  <c r="S25" i="11"/>
  <c r="S29" i="11"/>
  <c r="B7" i="51"/>
  <c r="A59" i="51"/>
  <c r="O772" i="53" s="1"/>
  <c r="A91" i="51"/>
  <c r="O804" i="53" s="1"/>
  <c r="R804" i="53" s="1"/>
  <c r="Q741" i="57"/>
  <c r="A35" i="51"/>
  <c r="O748" i="53" s="1"/>
  <c r="A46" i="51"/>
  <c r="A54" i="51"/>
  <c r="O767" i="53" s="1"/>
  <c r="S767" i="53" s="1"/>
  <c r="A62" i="51"/>
  <c r="O775" i="53" s="1"/>
  <c r="A70" i="51"/>
  <c r="O783" i="53" s="1"/>
  <c r="A78" i="51"/>
  <c r="O791" i="53" s="1"/>
  <c r="A86" i="51"/>
  <c r="O799" i="53" s="1"/>
  <c r="Q799" i="53" s="1"/>
  <c r="A94" i="51"/>
  <c r="O807" i="53" s="1"/>
  <c r="B2" i="11"/>
  <c r="F3" i="11"/>
  <c r="C9" i="14" s="1"/>
  <c r="S751" i="57"/>
  <c r="D281" i="43"/>
  <c r="D215" i="43"/>
  <c r="D7" i="51"/>
  <c r="A39" i="51"/>
  <c r="O752" i="53" s="1"/>
  <c r="S752" i="53" s="1"/>
  <c r="A47" i="51"/>
  <c r="A55" i="51"/>
  <c r="O768" i="53" s="1"/>
  <c r="A63" i="51"/>
  <c r="O776" i="53" s="1"/>
  <c r="A71" i="51"/>
  <c r="O784" i="53" s="1"/>
  <c r="P784" i="53" s="1"/>
  <c r="A79" i="51"/>
  <c r="A87" i="51"/>
  <c r="O800" i="53" s="1"/>
  <c r="Q800" i="53" s="1"/>
  <c r="C2" i="11"/>
  <c r="C14" i="14" s="1"/>
  <c r="B5" i="11"/>
  <c r="D149" i="43"/>
  <c r="D347" i="43"/>
  <c r="A42" i="51"/>
  <c r="O755" i="53" s="1"/>
  <c r="A50" i="51"/>
  <c r="O763" i="53" s="1"/>
  <c r="Q763" i="53" s="1"/>
  <c r="A58" i="51"/>
  <c r="A66" i="51"/>
  <c r="O779" i="53" s="1"/>
  <c r="A74" i="51"/>
  <c r="O787" i="53" s="1"/>
  <c r="R787" i="53" s="1"/>
  <c r="A82" i="51"/>
  <c r="O795" i="53" s="1"/>
  <c r="Q795" i="53" s="1"/>
  <c r="A90" i="51"/>
  <c r="D165" i="43"/>
  <c r="D411" i="43"/>
  <c r="O82" i="57"/>
  <c r="O82" i="58"/>
  <c r="O82" i="59"/>
  <c r="O82" i="55"/>
  <c r="O808" i="53"/>
  <c r="O82" i="56"/>
  <c r="O82" i="53"/>
  <c r="O94" i="59"/>
  <c r="O94" i="57"/>
  <c r="O94" i="58"/>
  <c r="O94" i="56"/>
  <c r="O94" i="55"/>
  <c r="O820" i="53"/>
  <c r="R820" i="53" s="1"/>
  <c r="O94" i="53"/>
  <c r="O102" i="57"/>
  <c r="O102" i="59"/>
  <c r="O102" i="58"/>
  <c r="O102" i="55"/>
  <c r="O828" i="53"/>
  <c r="Q828" i="53" s="1"/>
  <c r="O102" i="56"/>
  <c r="O102" i="53"/>
  <c r="O118" i="57"/>
  <c r="O118" i="59"/>
  <c r="O118" i="58"/>
  <c r="O118" i="55"/>
  <c r="O844" i="53"/>
  <c r="O118" i="56"/>
  <c r="O118" i="53"/>
  <c r="O126" i="59"/>
  <c r="O126" i="57"/>
  <c r="O797" i="57"/>
  <c r="O126" i="58"/>
  <c r="O126" i="56"/>
  <c r="O126" i="55"/>
  <c r="O852" i="53"/>
  <c r="P852" i="53" s="1"/>
  <c r="O126" i="53"/>
  <c r="O134" i="57"/>
  <c r="O805" i="57"/>
  <c r="O134" i="59"/>
  <c r="O134" i="58"/>
  <c r="O134" i="55"/>
  <c r="O860" i="53"/>
  <c r="O134" i="56"/>
  <c r="O134" i="53"/>
  <c r="O142" i="59"/>
  <c r="O142" i="57"/>
  <c r="O813" i="57"/>
  <c r="O142" i="58"/>
  <c r="O142" i="56"/>
  <c r="O142" i="55"/>
  <c r="O868" i="53"/>
  <c r="O142" i="53"/>
  <c r="O150" i="57"/>
  <c r="O150" i="59"/>
  <c r="O150" i="58"/>
  <c r="O821" i="57"/>
  <c r="V821" i="57" s="1"/>
  <c r="O760" i="57"/>
  <c r="V760" i="57" s="1"/>
  <c r="O150" i="55"/>
  <c r="O876" i="53"/>
  <c r="P876" i="53" s="1"/>
  <c r="O150" i="56"/>
  <c r="O150" i="53"/>
  <c r="O158" i="57"/>
  <c r="O158" i="59"/>
  <c r="O158" i="58"/>
  <c r="O829" i="57"/>
  <c r="V829" i="57" s="1"/>
  <c r="O768" i="57"/>
  <c r="V768" i="57" s="1"/>
  <c r="O158" i="56"/>
  <c r="O158" i="55"/>
  <c r="O884" i="53"/>
  <c r="R884" i="53" s="1"/>
  <c r="O158" i="53"/>
  <c r="O87" i="59"/>
  <c r="O87" i="58"/>
  <c r="O87" i="57"/>
  <c r="O87" i="56"/>
  <c r="O87" i="55"/>
  <c r="O813" i="53"/>
  <c r="P813" i="53" s="1"/>
  <c r="O87" i="53"/>
  <c r="O107" i="59"/>
  <c r="O107" i="58"/>
  <c r="O107" i="56"/>
  <c r="O107" i="55"/>
  <c r="O833" i="53"/>
  <c r="O107" i="57"/>
  <c r="O107" i="53"/>
  <c r="O115" i="59"/>
  <c r="O115" i="58"/>
  <c r="O115" i="57"/>
  <c r="O115" i="56"/>
  <c r="O115" i="55"/>
  <c r="O841" i="53"/>
  <c r="O115" i="53"/>
  <c r="O131" i="59"/>
  <c r="O802" i="57"/>
  <c r="O131" i="58"/>
  <c r="O131" i="57"/>
  <c r="O131" i="56"/>
  <c r="O131" i="55"/>
  <c r="O857" i="53"/>
  <c r="O131" i="53"/>
  <c r="O139" i="59"/>
  <c r="O810" i="57"/>
  <c r="O139" i="58"/>
  <c r="O139" i="56"/>
  <c r="O139" i="57"/>
  <c r="O139" i="55"/>
  <c r="O865" i="53"/>
  <c r="O139" i="53"/>
  <c r="O151" i="59"/>
  <c r="O822" i="57"/>
  <c r="V822" i="57" s="1"/>
  <c r="O761" i="57"/>
  <c r="V761" i="57" s="1"/>
  <c r="O151" i="58"/>
  <c r="O151" i="57"/>
  <c r="O151" i="56"/>
  <c r="O151" i="55"/>
  <c r="O877" i="53"/>
  <c r="P877" i="53" s="1"/>
  <c r="O151" i="53"/>
  <c r="O728" i="53"/>
  <c r="O578" i="53"/>
  <c r="O435" i="53"/>
  <c r="O292" i="53"/>
  <c r="O736" i="53"/>
  <c r="O586" i="53"/>
  <c r="O443" i="53"/>
  <c r="O300" i="53"/>
  <c r="O86" i="57"/>
  <c r="O86" i="59"/>
  <c r="O86" i="58"/>
  <c r="O86" i="55"/>
  <c r="O812" i="53"/>
  <c r="Q812" i="53" s="1"/>
  <c r="O86" i="56"/>
  <c r="O86" i="53"/>
  <c r="O110" i="59"/>
  <c r="O110" i="57"/>
  <c r="O110" i="58"/>
  <c r="O110" i="56"/>
  <c r="O110" i="55"/>
  <c r="O836" i="53"/>
  <c r="R836" i="53" s="1"/>
  <c r="O110" i="53"/>
  <c r="O558" i="58"/>
  <c r="O708" i="58"/>
  <c r="O415" i="58"/>
  <c r="O272" i="58"/>
  <c r="O91" i="59"/>
  <c r="O91" i="58"/>
  <c r="O91" i="56"/>
  <c r="O91" i="55"/>
  <c r="O817" i="53"/>
  <c r="R817" i="53" s="1"/>
  <c r="O91" i="57"/>
  <c r="O91" i="53"/>
  <c r="O99" i="59"/>
  <c r="O99" i="58"/>
  <c r="O99" i="57"/>
  <c r="O99" i="56"/>
  <c r="O99" i="55"/>
  <c r="O825" i="53"/>
  <c r="S825" i="53" s="1"/>
  <c r="O99" i="53"/>
  <c r="O123" i="59"/>
  <c r="O794" i="57"/>
  <c r="O123" i="58"/>
  <c r="O123" i="56"/>
  <c r="O123" i="55"/>
  <c r="O849" i="53"/>
  <c r="O123" i="57"/>
  <c r="O123" i="53"/>
  <c r="P1" i="59"/>
  <c r="Q1" i="59" s="1"/>
  <c r="P1" i="57"/>
  <c r="P1" i="58"/>
  <c r="Q1" i="58" s="1"/>
  <c r="P1" i="56"/>
  <c r="Q1" i="56" s="1"/>
  <c r="P1" i="55"/>
  <c r="Q1" i="55" s="1"/>
  <c r="P1" i="53"/>
  <c r="Q1" i="53" s="1"/>
  <c r="D3" i="46"/>
  <c r="E3" i="46" s="1"/>
  <c r="E14" i="45"/>
  <c r="E99" i="45" s="1"/>
  <c r="D3" i="24"/>
  <c r="E3" i="24" s="1"/>
  <c r="E63" i="7"/>
  <c r="D15" i="46"/>
  <c r="E15" i="46" s="1"/>
  <c r="E26" i="45"/>
  <c r="E111" i="45" s="1"/>
  <c r="D15" i="24"/>
  <c r="E15" i="24" s="1"/>
  <c r="E75" i="7"/>
  <c r="D23" i="46"/>
  <c r="E23" i="46" s="1"/>
  <c r="E34" i="45"/>
  <c r="E119" i="45" s="1"/>
  <c r="D23" i="24"/>
  <c r="E23" i="24" s="1"/>
  <c r="E83" i="7"/>
  <c r="D31" i="46"/>
  <c r="E31" i="46" s="1"/>
  <c r="D31" i="24"/>
  <c r="E31" i="24" s="1"/>
  <c r="E42" i="45"/>
  <c r="E127" i="45" s="1"/>
  <c r="E91" i="7"/>
  <c r="D39" i="46"/>
  <c r="E39" i="46" s="1"/>
  <c r="D39" i="24"/>
  <c r="E39" i="24" s="1"/>
  <c r="E50" i="45"/>
  <c r="E135" i="45" s="1"/>
  <c r="E99" i="7"/>
  <c r="D47" i="46"/>
  <c r="E47" i="46" s="1"/>
  <c r="D47" i="24"/>
  <c r="E47" i="24" s="1"/>
  <c r="E58" i="45"/>
  <c r="E143" i="45" s="1"/>
  <c r="E107" i="7"/>
  <c r="D55" i="46"/>
  <c r="E55" i="46" s="1"/>
  <c r="D55" i="24"/>
  <c r="E55" i="24" s="1"/>
  <c r="E66" i="45"/>
  <c r="E151" i="45" s="1"/>
  <c r="E115" i="7"/>
  <c r="D63" i="46"/>
  <c r="E63" i="46" s="1"/>
  <c r="D63" i="24"/>
  <c r="E63" i="24" s="1"/>
  <c r="E74" i="45"/>
  <c r="E159" i="45" s="1"/>
  <c r="E123" i="7"/>
  <c r="D67" i="46"/>
  <c r="E67" i="46" s="1"/>
  <c r="D67" i="24"/>
  <c r="E67" i="24" s="1"/>
  <c r="E78" i="45"/>
  <c r="E163" i="45" s="1"/>
  <c r="E127" i="7"/>
  <c r="D75" i="46"/>
  <c r="E75" i="46" s="1"/>
  <c r="D75" i="24"/>
  <c r="E75" i="24" s="1"/>
  <c r="E86" i="45"/>
  <c r="E171" i="45" s="1"/>
  <c r="E135" i="7"/>
  <c r="D79" i="46"/>
  <c r="E79" i="46" s="1"/>
  <c r="D79" i="24"/>
  <c r="E79" i="24" s="1"/>
  <c r="E90" i="45"/>
  <c r="E175" i="45" s="1"/>
  <c r="E139" i="7"/>
  <c r="O30" i="53"/>
  <c r="D4" i="46"/>
  <c r="E4" i="46" s="1"/>
  <c r="D4" i="24"/>
  <c r="E4" i="24" s="1"/>
  <c r="E15" i="45"/>
  <c r="E100" i="45" s="1"/>
  <c r="E64" i="7"/>
  <c r="D8" i="46"/>
  <c r="E8" i="46" s="1"/>
  <c r="D8" i="24"/>
  <c r="E8" i="24" s="1"/>
  <c r="E19" i="45"/>
  <c r="E104" i="45" s="1"/>
  <c r="E68" i="7"/>
  <c r="D12" i="46"/>
  <c r="E12" i="46" s="1"/>
  <c r="D12" i="24"/>
  <c r="E12" i="24" s="1"/>
  <c r="E23" i="45"/>
  <c r="E108" i="45" s="1"/>
  <c r="E72" i="7"/>
  <c r="D16" i="46"/>
  <c r="E16" i="46" s="1"/>
  <c r="D16" i="24"/>
  <c r="E16" i="24" s="1"/>
  <c r="E27" i="45"/>
  <c r="E112" i="45" s="1"/>
  <c r="E76" i="7"/>
  <c r="D20" i="46"/>
  <c r="E20" i="46" s="1"/>
  <c r="D20" i="24"/>
  <c r="E20" i="24" s="1"/>
  <c r="E31" i="45"/>
  <c r="E116" i="45" s="1"/>
  <c r="E80" i="7"/>
  <c r="D24" i="46"/>
  <c r="E24" i="46" s="1"/>
  <c r="D24" i="24"/>
  <c r="E24" i="24" s="1"/>
  <c r="E35" i="45"/>
  <c r="E120" i="45" s="1"/>
  <c r="E84" i="7"/>
  <c r="D28" i="46"/>
  <c r="E28" i="46" s="1"/>
  <c r="D28" i="24"/>
  <c r="E28" i="24" s="1"/>
  <c r="E39" i="45"/>
  <c r="E124" i="45" s="1"/>
  <c r="E88" i="7"/>
  <c r="D32" i="46"/>
  <c r="E32" i="46" s="1"/>
  <c r="D32" i="24"/>
  <c r="E32" i="24" s="1"/>
  <c r="E43" i="45"/>
  <c r="E128" i="45" s="1"/>
  <c r="E92" i="7"/>
  <c r="D36" i="46"/>
  <c r="E36" i="46" s="1"/>
  <c r="D36" i="24"/>
  <c r="E36" i="24" s="1"/>
  <c r="E47" i="45"/>
  <c r="E132" i="45" s="1"/>
  <c r="E96" i="7"/>
  <c r="D40" i="46"/>
  <c r="E40" i="46" s="1"/>
  <c r="D40" i="24"/>
  <c r="E40" i="24" s="1"/>
  <c r="E51" i="45"/>
  <c r="E136" i="45" s="1"/>
  <c r="E100" i="7"/>
  <c r="D44" i="46"/>
  <c r="E44" i="46" s="1"/>
  <c r="D44" i="24"/>
  <c r="E44" i="24" s="1"/>
  <c r="E55" i="45"/>
  <c r="E140" i="45" s="1"/>
  <c r="E104" i="7"/>
  <c r="D48" i="46"/>
  <c r="E48" i="46" s="1"/>
  <c r="D48" i="24"/>
  <c r="E48" i="24" s="1"/>
  <c r="E59" i="45"/>
  <c r="E144" i="45" s="1"/>
  <c r="E108" i="7"/>
  <c r="D52" i="46"/>
  <c r="E52" i="46" s="1"/>
  <c r="D52" i="24"/>
  <c r="E52" i="24" s="1"/>
  <c r="E63" i="45"/>
  <c r="E148" i="45" s="1"/>
  <c r="E112" i="7"/>
  <c r="D56" i="46"/>
  <c r="E56" i="46" s="1"/>
  <c r="D56" i="24"/>
  <c r="E56" i="24" s="1"/>
  <c r="E67" i="45"/>
  <c r="E152" i="45" s="1"/>
  <c r="E116" i="7"/>
  <c r="D60" i="46"/>
  <c r="E60" i="46" s="1"/>
  <c r="D60" i="24"/>
  <c r="E60" i="24" s="1"/>
  <c r="E71" i="45"/>
  <c r="E156" i="45" s="1"/>
  <c r="E120" i="7"/>
  <c r="D64" i="46"/>
  <c r="E64" i="46" s="1"/>
  <c r="D64" i="24"/>
  <c r="E64" i="24" s="1"/>
  <c r="E75" i="45"/>
  <c r="E160" i="45" s="1"/>
  <c r="E124" i="7"/>
  <c r="D68" i="46"/>
  <c r="E68" i="46" s="1"/>
  <c r="D68" i="24"/>
  <c r="E68" i="24" s="1"/>
  <c r="E79" i="45"/>
  <c r="E164" i="45" s="1"/>
  <c r="E128" i="7"/>
  <c r="D72" i="46"/>
  <c r="E72" i="46" s="1"/>
  <c r="D72" i="24"/>
  <c r="E72" i="24" s="1"/>
  <c r="E83" i="45"/>
  <c r="E168" i="45" s="1"/>
  <c r="E132" i="7"/>
  <c r="D76" i="46"/>
  <c r="E76" i="46" s="1"/>
  <c r="D76" i="24"/>
  <c r="E76" i="24" s="1"/>
  <c r="E87" i="45"/>
  <c r="E172" i="45" s="1"/>
  <c r="E136" i="7"/>
  <c r="D80" i="46"/>
  <c r="E80" i="46" s="1"/>
  <c r="D80" i="24"/>
  <c r="E80" i="24" s="1"/>
  <c r="E91" i="45"/>
  <c r="E176" i="45" s="1"/>
  <c r="E140" i="7"/>
  <c r="A36" i="51"/>
  <c r="A40" i="51"/>
  <c r="A44" i="51"/>
  <c r="A48" i="51"/>
  <c r="A52" i="51"/>
  <c r="A56" i="51"/>
  <c r="A60" i="51"/>
  <c r="A64" i="51"/>
  <c r="A68" i="51"/>
  <c r="A72" i="51"/>
  <c r="A76" i="51"/>
  <c r="A80" i="51"/>
  <c r="A84" i="51"/>
  <c r="A88" i="51"/>
  <c r="A92" i="51"/>
  <c r="A96" i="51"/>
  <c r="A108" i="51"/>
  <c r="A116" i="51"/>
  <c r="A124" i="51"/>
  <c r="A132" i="51"/>
  <c r="A140" i="51"/>
  <c r="A148" i="51"/>
  <c r="A156" i="51"/>
  <c r="A160" i="51"/>
  <c r="A168" i="51"/>
  <c r="A172" i="51"/>
  <c r="G2" i="11"/>
  <c r="G3" i="11"/>
  <c r="C6" i="46"/>
  <c r="C6" i="45"/>
  <c r="C6" i="24"/>
  <c r="C6" i="7"/>
  <c r="A6" i="52"/>
  <c r="D2" i="46"/>
  <c r="E2" i="46" s="1"/>
  <c r="D2" i="24"/>
  <c r="E2" i="24" s="1"/>
  <c r="E13" i="45"/>
  <c r="E98" i="45" s="1"/>
  <c r="E62" i="7"/>
  <c r="D10" i="46"/>
  <c r="E10" i="46" s="1"/>
  <c r="D10" i="24"/>
  <c r="E10" i="24" s="1"/>
  <c r="E21" i="45"/>
  <c r="E106" i="45" s="1"/>
  <c r="E70" i="7"/>
  <c r="D18" i="46"/>
  <c r="E18" i="46" s="1"/>
  <c r="D18" i="24"/>
  <c r="E18" i="24" s="1"/>
  <c r="E29" i="45"/>
  <c r="E114" i="45" s="1"/>
  <c r="E78" i="7"/>
  <c r="D26" i="46"/>
  <c r="E26" i="46" s="1"/>
  <c r="D26" i="24"/>
  <c r="E26" i="24" s="1"/>
  <c r="E37" i="45"/>
  <c r="E122" i="45" s="1"/>
  <c r="E86" i="7"/>
  <c r="D34" i="46"/>
  <c r="E34" i="46" s="1"/>
  <c r="D34" i="24"/>
  <c r="E34" i="24" s="1"/>
  <c r="E45" i="45"/>
  <c r="E130" i="45" s="1"/>
  <c r="E94" i="7"/>
  <c r="D42" i="46"/>
  <c r="E42" i="46" s="1"/>
  <c r="D42" i="24"/>
  <c r="E42" i="24" s="1"/>
  <c r="E53" i="45"/>
  <c r="E138" i="45" s="1"/>
  <c r="E102" i="7"/>
  <c r="D50" i="46"/>
  <c r="E50" i="46" s="1"/>
  <c r="D50" i="24"/>
  <c r="E50" i="24" s="1"/>
  <c r="E61" i="45"/>
  <c r="E146" i="45" s="1"/>
  <c r="E110" i="7"/>
  <c r="D58" i="46"/>
  <c r="E58" i="46" s="1"/>
  <c r="D58" i="24"/>
  <c r="E58" i="24" s="1"/>
  <c r="E69" i="45"/>
  <c r="E154" i="45" s="1"/>
  <c r="E118" i="7"/>
  <c r="D66" i="46"/>
  <c r="E66" i="46" s="1"/>
  <c r="D66" i="24"/>
  <c r="E66" i="24" s="1"/>
  <c r="E77" i="45"/>
  <c r="E162" i="45" s="1"/>
  <c r="E126" i="7"/>
  <c r="D74" i="46"/>
  <c r="E74" i="46" s="1"/>
  <c r="D74" i="24"/>
  <c r="E74" i="24" s="1"/>
  <c r="E85" i="45"/>
  <c r="E170" i="45" s="1"/>
  <c r="E134" i="7"/>
  <c r="O89" i="59"/>
  <c r="O89" i="57"/>
  <c r="O89" i="56"/>
  <c r="O89" i="58"/>
  <c r="O89" i="55"/>
  <c r="O815" i="53"/>
  <c r="O97" i="59"/>
  <c r="O97" i="57"/>
  <c r="O97" i="56"/>
  <c r="O97" i="58"/>
  <c r="O97" i="55"/>
  <c r="O823" i="53"/>
  <c r="O105" i="59"/>
  <c r="O105" i="57"/>
  <c r="O105" i="56"/>
  <c r="O105" i="58"/>
  <c r="O105" i="55"/>
  <c r="O831" i="53"/>
  <c r="O113" i="59"/>
  <c r="O113" i="57"/>
  <c r="O113" i="56"/>
  <c r="O113" i="58"/>
  <c r="O113" i="55"/>
  <c r="O839" i="53"/>
  <c r="O121" i="59"/>
  <c r="O121" i="57"/>
  <c r="O792" i="57"/>
  <c r="O121" i="56"/>
  <c r="O121" i="58"/>
  <c r="O121" i="55"/>
  <c r="O847" i="53"/>
  <c r="O129" i="59"/>
  <c r="O129" i="57"/>
  <c r="O800" i="57"/>
  <c r="O129" i="56"/>
  <c r="O129" i="55"/>
  <c r="O855" i="53"/>
  <c r="S855" i="53" s="1"/>
  <c r="O137" i="59"/>
  <c r="O137" i="57"/>
  <c r="O808" i="57"/>
  <c r="O137" i="56"/>
  <c r="O137" i="58"/>
  <c r="O137" i="55"/>
  <c r="O863" i="53"/>
  <c r="Q863" i="53" s="1"/>
  <c r="O145" i="59"/>
  <c r="O816" i="57"/>
  <c r="V816" i="57" s="1"/>
  <c r="O755" i="57"/>
  <c r="V755" i="57" s="1"/>
  <c r="O145" i="57"/>
  <c r="O145" i="56"/>
  <c r="O145" i="58"/>
  <c r="O145" i="55"/>
  <c r="O871" i="53"/>
  <c r="R871" i="53" s="1"/>
  <c r="O153" i="59"/>
  <c r="O824" i="57"/>
  <c r="V824" i="57" s="1"/>
  <c r="O763" i="57"/>
  <c r="V763" i="57" s="1"/>
  <c r="O153" i="57"/>
  <c r="O153" i="56"/>
  <c r="O153" i="58"/>
  <c r="O153" i="55"/>
  <c r="O879" i="53"/>
  <c r="O161" i="59"/>
  <c r="O832" i="57"/>
  <c r="V832" i="57" s="1"/>
  <c r="O771" i="57"/>
  <c r="V771" i="57" s="1"/>
  <c r="O161" i="57"/>
  <c r="O161" i="56"/>
  <c r="O161" i="58"/>
  <c r="O161" i="55"/>
  <c r="O887" i="53"/>
  <c r="A9" i="52"/>
  <c r="O29" i="53"/>
  <c r="O89" i="53"/>
  <c r="O97" i="53"/>
  <c r="O105" i="53"/>
  <c r="O113" i="53"/>
  <c r="O121" i="53"/>
  <c r="O129" i="53"/>
  <c r="O137" i="53"/>
  <c r="O145" i="53"/>
  <c r="O161" i="53"/>
  <c r="D7" i="46"/>
  <c r="E7" i="46" s="1"/>
  <c r="E18" i="45"/>
  <c r="E103" i="45" s="1"/>
  <c r="D7" i="24"/>
  <c r="E7" i="24" s="1"/>
  <c r="E67" i="7"/>
  <c r="D11" i="46"/>
  <c r="E11" i="46" s="1"/>
  <c r="E22" i="45"/>
  <c r="E107" i="45" s="1"/>
  <c r="D11" i="24"/>
  <c r="E11" i="24" s="1"/>
  <c r="E71" i="7"/>
  <c r="D19" i="46"/>
  <c r="E19" i="46" s="1"/>
  <c r="D19" i="24"/>
  <c r="E19" i="24" s="1"/>
  <c r="E30" i="45"/>
  <c r="E115" i="45" s="1"/>
  <c r="E79" i="7"/>
  <c r="D27" i="46"/>
  <c r="E27" i="46" s="1"/>
  <c r="D27" i="24"/>
  <c r="E27" i="24" s="1"/>
  <c r="E38" i="45"/>
  <c r="E123" i="45" s="1"/>
  <c r="E87" i="7"/>
  <c r="D35" i="46"/>
  <c r="E35" i="46" s="1"/>
  <c r="D35" i="24"/>
  <c r="E35" i="24" s="1"/>
  <c r="E46" i="45"/>
  <c r="E131" i="45" s="1"/>
  <c r="E95" i="7"/>
  <c r="D43" i="46"/>
  <c r="E43" i="46" s="1"/>
  <c r="D43" i="24"/>
  <c r="E43" i="24" s="1"/>
  <c r="E54" i="45"/>
  <c r="E139" i="45" s="1"/>
  <c r="E103" i="7"/>
  <c r="D51" i="46"/>
  <c r="E51" i="46" s="1"/>
  <c r="D51" i="24"/>
  <c r="E51" i="24" s="1"/>
  <c r="E62" i="45"/>
  <c r="E147" i="45" s="1"/>
  <c r="E111" i="7"/>
  <c r="D59" i="46"/>
  <c r="E59" i="46" s="1"/>
  <c r="D59" i="24"/>
  <c r="E59" i="24" s="1"/>
  <c r="E70" i="45"/>
  <c r="E155" i="45" s="1"/>
  <c r="E119" i="7"/>
  <c r="D71" i="46"/>
  <c r="E71" i="46" s="1"/>
  <c r="D71" i="24"/>
  <c r="E71" i="24" s="1"/>
  <c r="E82" i="45"/>
  <c r="E167" i="45" s="1"/>
  <c r="E131" i="7"/>
  <c r="A103" i="51"/>
  <c r="A111" i="51"/>
  <c r="A119" i="51"/>
  <c r="A127" i="51"/>
  <c r="A135" i="51"/>
  <c r="A143" i="51"/>
  <c r="A151" i="51"/>
  <c r="A159" i="51"/>
  <c r="A167" i="51"/>
  <c r="O2" i="52"/>
  <c r="O22" i="53"/>
  <c r="O42" i="53"/>
  <c r="O50" i="53"/>
  <c r="O54" i="53"/>
  <c r="O62" i="53"/>
  <c r="O70" i="53"/>
  <c r="D5" i="46"/>
  <c r="E5" i="46" s="1"/>
  <c r="E16" i="45"/>
  <c r="E101" i="45" s="1"/>
  <c r="E65" i="7"/>
  <c r="D5" i="24"/>
  <c r="E5" i="24" s="1"/>
  <c r="D9" i="24"/>
  <c r="E9" i="24" s="1"/>
  <c r="D9" i="46"/>
  <c r="E9" i="46" s="1"/>
  <c r="E20" i="45"/>
  <c r="E105" i="45" s="1"/>
  <c r="E69" i="7"/>
  <c r="D13" i="46"/>
  <c r="E13" i="46" s="1"/>
  <c r="D13" i="24"/>
  <c r="E13" i="24" s="1"/>
  <c r="E24" i="45"/>
  <c r="E109" i="45" s="1"/>
  <c r="E73" i="7"/>
  <c r="D17" i="24"/>
  <c r="E17" i="24" s="1"/>
  <c r="D17" i="46"/>
  <c r="E17" i="46" s="1"/>
  <c r="E28" i="45"/>
  <c r="E113" i="45" s="1"/>
  <c r="E77" i="7"/>
  <c r="D21" i="46"/>
  <c r="E21" i="46" s="1"/>
  <c r="E32" i="45"/>
  <c r="E117" i="45" s="1"/>
  <c r="E81" i="7"/>
  <c r="D21" i="24"/>
  <c r="E21" i="24" s="1"/>
  <c r="D25" i="46"/>
  <c r="E25" i="46" s="1"/>
  <c r="D25" i="24"/>
  <c r="E25" i="24" s="1"/>
  <c r="E36" i="45"/>
  <c r="E121" i="45" s="1"/>
  <c r="E85" i="7"/>
  <c r="D29" i="46"/>
  <c r="E29" i="46" s="1"/>
  <c r="D29" i="24"/>
  <c r="E29" i="24" s="1"/>
  <c r="E40" i="45"/>
  <c r="E125" i="45" s="1"/>
  <c r="E89" i="7"/>
  <c r="D33" i="46"/>
  <c r="E33" i="46" s="1"/>
  <c r="D33" i="24"/>
  <c r="E33" i="24" s="1"/>
  <c r="E44" i="45"/>
  <c r="E129" i="45" s="1"/>
  <c r="E93" i="7"/>
  <c r="D37" i="46"/>
  <c r="E37" i="46" s="1"/>
  <c r="D37" i="24"/>
  <c r="E37" i="24" s="1"/>
  <c r="E48" i="45"/>
  <c r="E133" i="45" s="1"/>
  <c r="E97" i="7"/>
  <c r="D41" i="46"/>
  <c r="E41" i="46" s="1"/>
  <c r="D41" i="24"/>
  <c r="E41" i="24" s="1"/>
  <c r="E52" i="45"/>
  <c r="E137" i="45" s="1"/>
  <c r="E101" i="7"/>
  <c r="D45" i="46"/>
  <c r="E45" i="46" s="1"/>
  <c r="D45" i="24"/>
  <c r="E45" i="24" s="1"/>
  <c r="E56" i="45"/>
  <c r="E141" i="45" s="1"/>
  <c r="E105" i="7"/>
  <c r="D49" i="46"/>
  <c r="E49" i="46" s="1"/>
  <c r="D49" i="24"/>
  <c r="E49" i="24" s="1"/>
  <c r="E60" i="45"/>
  <c r="E145" i="45" s="1"/>
  <c r="E109" i="7"/>
  <c r="D53" i="46"/>
  <c r="E53" i="46" s="1"/>
  <c r="D53" i="24"/>
  <c r="E53" i="24" s="1"/>
  <c r="E64" i="45"/>
  <c r="E149" i="45" s="1"/>
  <c r="E113" i="7"/>
  <c r="D57" i="46"/>
  <c r="E57" i="46" s="1"/>
  <c r="D57" i="24"/>
  <c r="E57" i="24" s="1"/>
  <c r="E68" i="45"/>
  <c r="E153" i="45" s="1"/>
  <c r="E117" i="7"/>
  <c r="D61" i="46"/>
  <c r="E61" i="46" s="1"/>
  <c r="D61" i="24"/>
  <c r="E61" i="24" s="1"/>
  <c r="E72" i="45"/>
  <c r="E157" i="45" s="1"/>
  <c r="E121" i="7"/>
  <c r="D65" i="46"/>
  <c r="E65" i="46" s="1"/>
  <c r="D65" i="24"/>
  <c r="E65" i="24" s="1"/>
  <c r="E76" i="45"/>
  <c r="E161" i="45" s="1"/>
  <c r="E125" i="7"/>
  <c r="D69" i="46"/>
  <c r="E69" i="46" s="1"/>
  <c r="D69" i="24"/>
  <c r="E69" i="24" s="1"/>
  <c r="E80" i="45"/>
  <c r="E165" i="45" s="1"/>
  <c r="E129" i="7"/>
  <c r="D73" i="46"/>
  <c r="E73" i="46" s="1"/>
  <c r="D73" i="24"/>
  <c r="E73" i="24" s="1"/>
  <c r="E84" i="45"/>
  <c r="E169" i="45" s="1"/>
  <c r="E133" i="7"/>
  <c r="D77" i="46"/>
  <c r="E77" i="46" s="1"/>
  <c r="D77" i="24"/>
  <c r="E77" i="24" s="1"/>
  <c r="E88" i="45"/>
  <c r="E173" i="45" s="1"/>
  <c r="E137" i="7"/>
  <c r="D81" i="46"/>
  <c r="E81" i="46" s="1"/>
  <c r="D81" i="24"/>
  <c r="E81" i="24" s="1"/>
  <c r="E92" i="45"/>
  <c r="E177" i="45" s="1"/>
  <c r="E141" i="7"/>
  <c r="A37" i="51"/>
  <c r="A41" i="51"/>
  <c r="A45" i="51"/>
  <c r="A49" i="51"/>
  <c r="A53" i="51"/>
  <c r="A57" i="51"/>
  <c r="A61" i="51"/>
  <c r="A65" i="51"/>
  <c r="A69" i="51"/>
  <c r="A73" i="51"/>
  <c r="A77" i="51"/>
  <c r="A81" i="51"/>
  <c r="A85" i="51"/>
  <c r="A89" i="51"/>
  <c r="A93" i="51"/>
  <c r="A97" i="51"/>
  <c r="A101" i="51"/>
  <c r="A105" i="51"/>
  <c r="A109" i="51"/>
  <c r="A113" i="51"/>
  <c r="A117" i="51"/>
  <c r="A121" i="51"/>
  <c r="A125" i="51"/>
  <c r="A129" i="51"/>
  <c r="A133" i="51"/>
  <c r="A137" i="51"/>
  <c r="A141" i="51"/>
  <c r="A145" i="51"/>
  <c r="A149" i="51"/>
  <c r="A153" i="51"/>
  <c r="A157" i="51"/>
  <c r="A161" i="51"/>
  <c r="A165" i="51"/>
  <c r="A169" i="51"/>
  <c r="A173" i="51"/>
  <c r="A5" i="11"/>
  <c r="B6" i="46"/>
  <c r="B6" i="24"/>
  <c r="B6" i="45"/>
  <c r="B6" i="7"/>
  <c r="A8" i="52"/>
  <c r="T1" i="53"/>
  <c r="U1" i="53" s="1"/>
  <c r="D6" i="46"/>
  <c r="E6" i="46" s="1"/>
  <c r="D6" i="24"/>
  <c r="E6" i="24" s="1"/>
  <c r="E66" i="7"/>
  <c r="E17" i="45"/>
  <c r="E102" i="45" s="1"/>
  <c r="D14" i="46"/>
  <c r="E14" i="46" s="1"/>
  <c r="D14" i="24"/>
  <c r="E14" i="24" s="1"/>
  <c r="E25" i="45"/>
  <c r="E110" i="45" s="1"/>
  <c r="E74" i="7"/>
  <c r="D22" i="46"/>
  <c r="E22" i="46" s="1"/>
  <c r="D22" i="24"/>
  <c r="E22" i="24" s="1"/>
  <c r="E33" i="45"/>
  <c r="E118" i="45" s="1"/>
  <c r="E82" i="7"/>
  <c r="D30" i="46"/>
  <c r="E30" i="46" s="1"/>
  <c r="D30" i="24"/>
  <c r="E30" i="24" s="1"/>
  <c r="E90" i="7"/>
  <c r="E41" i="45"/>
  <c r="E126" i="45" s="1"/>
  <c r="D38" i="46"/>
  <c r="E38" i="46" s="1"/>
  <c r="D38" i="24"/>
  <c r="E38" i="24" s="1"/>
  <c r="E98" i="7"/>
  <c r="E49" i="45"/>
  <c r="E134" i="45" s="1"/>
  <c r="D46" i="46"/>
  <c r="E46" i="46" s="1"/>
  <c r="D46" i="24"/>
  <c r="E46" i="24" s="1"/>
  <c r="E106" i="7"/>
  <c r="E57" i="45"/>
  <c r="E142" i="45" s="1"/>
  <c r="D54" i="46"/>
  <c r="E54" i="46" s="1"/>
  <c r="D54" i="24"/>
  <c r="E54" i="24" s="1"/>
  <c r="E65" i="45"/>
  <c r="E150" i="45" s="1"/>
  <c r="E114" i="7"/>
  <c r="D62" i="46"/>
  <c r="E62" i="46" s="1"/>
  <c r="D62" i="24"/>
  <c r="E62" i="24" s="1"/>
  <c r="E122" i="7"/>
  <c r="E73" i="45"/>
  <c r="E158" i="45" s="1"/>
  <c r="D70" i="46"/>
  <c r="E70" i="46" s="1"/>
  <c r="D70" i="24"/>
  <c r="E70" i="24" s="1"/>
  <c r="E130" i="7"/>
  <c r="E81" i="45"/>
  <c r="E166" i="45" s="1"/>
  <c r="D78" i="46"/>
  <c r="E78" i="46" s="1"/>
  <c r="D78" i="24"/>
  <c r="E78" i="24" s="1"/>
  <c r="E138" i="7"/>
  <c r="E89" i="45"/>
  <c r="E174" i="45" s="1"/>
  <c r="T1" i="59"/>
  <c r="U1" i="59" s="1"/>
  <c r="T1" i="58"/>
  <c r="U1" i="58" s="1"/>
  <c r="T1" i="56"/>
  <c r="U1" i="56" s="1"/>
  <c r="T1" i="57"/>
  <c r="A38" i="51"/>
  <c r="O85" i="59"/>
  <c r="O85" i="57"/>
  <c r="O85" i="56"/>
  <c r="O85" i="58"/>
  <c r="O85" i="55"/>
  <c r="O811" i="53"/>
  <c r="R811" i="53" s="1"/>
  <c r="O93" i="59"/>
  <c r="O93" i="57"/>
  <c r="O93" i="58"/>
  <c r="O93" i="56"/>
  <c r="O93" i="55"/>
  <c r="O819" i="53"/>
  <c r="O101" i="59"/>
  <c r="O101" i="57"/>
  <c r="O101" i="56"/>
  <c r="O101" i="58"/>
  <c r="O101" i="55"/>
  <c r="O827" i="53"/>
  <c r="Q827" i="53" s="1"/>
  <c r="O109" i="59"/>
  <c r="O109" i="57"/>
  <c r="O109" i="58"/>
  <c r="O109" i="56"/>
  <c r="O109" i="55"/>
  <c r="O835" i="53"/>
  <c r="O117" i="59"/>
  <c r="O117" i="57"/>
  <c r="O117" i="56"/>
  <c r="O117" i="58"/>
  <c r="O117" i="55"/>
  <c r="O843" i="53"/>
  <c r="R843" i="53" s="1"/>
  <c r="O125" i="59"/>
  <c r="O125" i="57"/>
  <c r="O796" i="57"/>
  <c r="O125" i="58"/>
  <c r="O125" i="56"/>
  <c r="O125" i="55"/>
  <c r="O851" i="53"/>
  <c r="S851" i="53" s="1"/>
  <c r="O133" i="59"/>
  <c r="O133" i="57"/>
  <c r="O804" i="57"/>
  <c r="O133" i="56"/>
  <c r="O133" i="58"/>
  <c r="O133" i="55"/>
  <c r="O859" i="53"/>
  <c r="O141" i="59"/>
  <c r="O141" i="57"/>
  <c r="O812" i="57"/>
  <c r="O141" i="58"/>
  <c r="O141" i="56"/>
  <c r="O141" i="55"/>
  <c r="O867" i="53"/>
  <c r="O149" i="59"/>
  <c r="O820" i="57"/>
  <c r="V820" i="57" s="1"/>
  <c r="O759" i="57"/>
  <c r="V759" i="57" s="1"/>
  <c r="O149" i="57"/>
  <c r="O149" i="56"/>
  <c r="O149" i="58"/>
  <c r="O149" i="55"/>
  <c r="O875" i="53"/>
  <c r="O157" i="59"/>
  <c r="O828" i="57"/>
  <c r="V828" i="57" s="1"/>
  <c r="O767" i="57"/>
  <c r="V767" i="57" s="1"/>
  <c r="O157" i="57"/>
  <c r="O157" i="58"/>
  <c r="O157" i="56"/>
  <c r="O157" i="55"/>
  <c r="O883" i="53"/>
  <c r="O61" i="53"/>
  <c r="O85" i="53"/>
  <c r="O93" i="53"/>
  <c r="O101" i="53"/>
  <c r="O109" i="53"/>
  <c r="O117" i="53"/>
  <c r="O125" i="53"/>
  <c r="O133" i="53"/>
  <c r="O141" i="53"/>
  <c r="O153" i="53"/>
  <c r="R741" i="57"/>
  <c r="D101" i="43"/>
  <c r="D231" i="43"/>
  <c r="D297" i="43"/>
  <c r="D363" i="43"/>
  <c r="D429" i="43"/>
  <c r="D117" i="43"/>
  <c r="D682" i="43"/>
  <c r="D600" i="43"/>
  <c r="D507" i="43"/>
  <c r="D421" i="43"/>
  <c r="D339" i="43"/>
  <c r="D257" i="43"/>
  <c r="D175" i="43"/>
  <c r="D93" i="43"/>
  <c r="D604" i="43"/>
  <c r="D425" i="43"/>
  <c r="D343" i="43"/>
  <c r="D261" i="43"/>
  <c r="D179" i="43"/>
  <c r="D97" i="43"/>
  <c r="D511" i="43"/>
  <c r="D690" i="43"/>
  <c r="D608" i="43"/>
  <c r="D515" i="43"/>
  <c r="D694" i="43"/>
  <c r="D612" i="43"/>
  <c r="D519" i="43"/>
  <c r="D433" i="43"/>
  <c r="D351" i="43"/>
  <c r="D269" i="43"/>
  <c r="D187" i="43"/>
  <c r="D105" i="43"/>
  <c r="D698" i="43"/>
  <c r="D616" i="43"/>
  <c r="D523" i="43"/>
  <c r="D437" i="43"/>
  <c r="D355" i="43"/>
  <c r="D273" i="43"/>
  <c r="D191" i="43"/>
  <c r="D109" i="43"/>
  <c r="D527" i="43"/>
  <c r="D441" i="43"/>
  <c r="D359" i="43"/>
  <c r="D277" i="43"/>
  <c r="D195" i="43"/>
  <c r="D113" i="43"/>
  <c r="D702" i="43"/>
  <c r="D706" i="43"/>
  <c r="D624" i="43"/>
  <c r="D531" i="43"/>
  <c r="D710" i="43"/>
  <c r="D628" i="43"/>
  <c r="D535" i="43"/>
  <c r="D449" i="43"/>
  <c r="D367" i="43"/>
  <c r="D285" i="43"/>
  <c r="D203" i="43"/>
  <c r="D121" i="43"/>
  <c r="D714" i="43"/>
  <c r="D632" i="43"/>
  <c r="D539" i="43"/>
  <c r="D453" i="43"/>
  <c r="D371" i="43"/>
  <c r="D289" i="43"/>
  <c r="D207" i="43"/>
  <c r="D125" i="43"/>
  <c r="D457" i="43"/>
  <c r="D375" i="43"/>
  <c r="D293" i="43"/>
  <c r="D211" i="43"/>
  <c r="D129" i="43"/>
  <c r="D718" i="43"/>
  <c r="D636" i="43"/>
  <c r="D461" i="43"/>
  <c r="D722" i="43"/>
  <c r="D640" i="43"/>
  <c r="D547" i="43"/>
  <c r="D465" i="43"/>
  <c r="D726" i="43"/>
  <c r="D644" i="43"/>
  <c r="D551" i="43"/>
  <c r="D383" i="43"/>
  <c r="D301" i="43"/>
  <c r="D219" i="43"/>
  <c r="D137" i="43"/>
  <c r="D469" i="43"/>
  <c r="D648" i="43"/>
  <c r="D555" i="43"/>
  <c r="D730" i="43"/>
  <c r="D387" i="43"/>
  <c r="D305" i="43"/>
  <c r="D223" i="43"/>
  <c r="D141" i="43"/>
  <c r="D473" i="43"/>
  <c r="D734" i="43"/>
  <c r="D391" i="43"/>
  <c r="D309" i="43"/>
  <c r="D227" i="43"/>
  <c r="D145" i="43"/>
  <c r="D652" i="43"/>
  <c r="D559" i="43"/>
  <c r="D477" i="43"/>
  <c r="D738" i="43"/>
  <c r="D656" i="43"/>
  <c r="D563" i="43"/>
  <c r="D481" i="43"/>
  <c r="D742" i="43"/>
  <c r="D660" i="43"/>
  <c r="D567" i="43"/>
  <c r="D399" i="43"/>
  <c r="D317" i="43"/>
  <c r="D235" i="43"/>
  <c r="D153" i="43"/>
  <c r="D485" i="43"/>
  <c r="D664" i="43"/>
  <c r="D571" i="43"/>
  <c r="D746" i="43"/>
  <c r="D403" i="43"/>
  <c r="D321" i="43"/>
  <c r="D239" i="43"/>
  <c r="D157" i="43"/>
  <c r="D489" i="43"/>
  <c r="D750" i="43"/>
  <c r="D668" i="43"/>
  <c r="D407" i="43"/>
  <c r="D325" i="43"/>
  <c r="D243" i="43"/>
  <c r="D161" i="43"/>
  <c r="D575" i="43"/>
  <c r="D493" i="43"/>
  <c r="D754" i="43"/>
  <c r="D672" i="43"/>
  <c r="D579" i="43"/>
  <c r="D497" i="43"/>
  <c r="D758" i="43"/>
  <c r="D676" i="43"/>
  <c r="D583" i="43"/>
  <c r="D415" i="43"/>
  <c r="D333" i="43"/>
  <c r="D251" i="43"/>
  <c r="D169" i="43"/>
  <c r="D133" i="43"/>
  <c r="D199" i="43"/>
  <c r="D265" i="43"/>
  <c r="D329" i="43"/>
  <c r="D395" i="43"/>
  <c r="D686" i="43"/>
  <c r="D683" i="43"/>
  <c r="D601" i="43"/>
  <c r="D508" i="43"/>
  <c r="D687" i="43"/>
  <c r="D605" i="43"/>
  <c r="D512" i="43"/>
  <c r="D691" i="43"/>
  <c r="D609" i="43"/>
  <c r="D516" i="43"/>
  <c r="D695" i="43"/>
  <c r="D613" i="43"/>
  <c r="D520" i="43"/>
  <c r="D699" i="43"/>
  <c r="D617" i="43"/>
  <c r="D524" i="43"/>
  <c r="D703" i="43"/>
  <c r="D621" i="43"/>
  <c r="D528" i="43"/>
  <c r="D707" i="43"/>
  <c r="D625" i="43"/>
  <c r="D532" i="43"/>
  <c r="D711" i="43"/>
  <c r="D629" i="43"/>
  <c r="D536" i="43"/>
  <c r="D715" i="43"/>
  <c r="D633" i="43"/>
  <c r="D540" i="43"/>
  <c r="D719" i="43"/>
  <c r="D637" i="43"/>
  <c r="D544" i="43"/>
  <c r="D723" i="43"/>
  <c r="D641" i="43"/>
  <c r="D548" i="43"/>
  <c r="D727" i="43"/>
  <c r="D645" i="43"/>
  <c r="D552" i="43"/>
  <c r="D731" i="43"/>
  <c r="D649" i="43"/>
  <c r="D556" i="43"/>
  <c r="D735" i="43"/>
  <c r="D653" i="43"/>
  <c r="D560" i="43"/>
  <c r="D739" i="43"/>
  <c r="D657" i="43"/>
  <c r="D564" i="43"/>
  <c r="D743" i="43"/>
  <c r="D661" i="43"/>
  <c r="D568" i="43"/>
  <c r="D747" i="43"/>
  <c r="D665" i="43"/>
  <c r="D572" i="43"/>
  <c r="D751" i="43"/>
  <c r="D669" i="43"/>
  <c r="D576" i="43"/>
  <c r="D755" i="43"/>
  <c r="D673" i="43"/>
  <c r="D580" i="43"/>
  <c r="D759" i="43"/>
  <c r="D677" i="43"/>
  <c r="D584" i="43"/>
  <c r="D94" i="43"/>
  <c r="D98" i="43"/>
  <c r="D102" i="43"/>
  <c r="D106" i="43"/>
  <c r="D110" i="43"/>
  <c r="D114" i="43"/>
  <c r="D118" i="43"/>
  <c r="D122" i="43"/>
  <c r="D126" i="43"/>
  <c r="D130" i="43"/>
  <c r="D134" i="43"/>
  <c r="D138" i="43"/>
  <c r="D142" i="43"/>
  <c r="D146" i="43"/>
  <c r="D150" i="43"/>
  <c r="D154" i="43"/>
  <c r="D158" i="43"/>
  <c r="D162" i="43"/>
  <c r="D166" i="43"/>
  <c r="D170" i="43"/>
  <c r="D176" i="43"/>
  <c r="D180" i="43"/>
  <c r="D184" i="43"/>
  <c r="D188" i="43"/>
  <c r="D192" i="43"/>
  <c r="D196" i="43"/>
  <c r="D200" i="43"/>
  <c r="D204" i="43"/>
  <c r="D208" i="43"/>
  <c r="D212" i="43"/>
  <c r="D216" i="43"/>
  <c r="D220" i="43"/>
  <c r="D224" i="43"/>
  <c r="D228" i="43"/>
  <c r="D232" i="43"/>
  <c r="D236" i="43"/>
  <c r="D240" i="43"/>
  <c r="D244" i="43"/>
  <c r="D248" i="43"/>
  <c r="D252" i="43"/>
  <c r="D258" i="43"/>
  <c r="D262" i="43"/>
  <c r="D266" i="43"/>
  <c r="D270" i="43"/>
  <c r="D274" i="43"/>
  <c r="D278" i="43"/>
  <c r="D282" i="43"/>
  <c r="D286" i="43"/>
  <c r="D290" i="43"/>
  <c r="D294" i="43"/>
  <c r="D298" i="43"/>
  <c r="D302" i="43"/>
  <c r="D306" i="43"/>
  <c r="D310" i="43"/>
  <c r="D314" i="43"/>
  <c r="D318" i="43"/>
  <c r="D322" i="43"/>
  <c r="D326" i="43"/>
  <c r="D330" i="43"/>
  <c r="D334" i="43"/>
  <c r="D340" i="43"/>
  <c r="D344" i="43"/>
  <c r="D348" i="43"/>
  <c r="D352" i="43"/>
  <c r="D356" i="43"/>
  <c r="D360" i="43"/>
  <c r="D364" i="43"/>
  <c r="D368" i="43"/>
  <c r="D372" i="43"/>
  <c r="D376" i="43"/>
  <c r="D380" i="43"/>
  <c r="D384" i="43"/>
  <c r="D388" i="43"/>
  <c r="D392" i="43"/>
  <c r="D396" i="43"/>
  <c r="D400" i="43"/>
  <c r="D404" i="43"/>
  <c r="D408" i="43"/>
  <c r="D412" i="43"/>
  <c r="D416" i="43"/>
  <c r="D422" i="43"/>
  <c r="D426" i="43"/>
  <c r="D430" i="43"/>
  <c r="D434" i="43"/>
  <c r="D438" i="43"/>
  <c r="D442" i="43"/>
  <c r="D446" i="43"/>
  <c r="D450" i="43"/>
  <c r="D454" i="43"/>
  <c r="D458" i="43"/>
  <c r="D466" i="43"/>
  <c r="D474" i="43"/>
  <c r="D482" i="43"/>
  <c r="D490" i="43"/>
  <c r="D498" i="43"/>
  <c r="D680" i="43"/>
  <c r="D598" i="43"/>
  <c r="D505" i="43"/>
  <c r="D684" i="43"/>
  <c r="D602" i="43"/>
  <c r="D509" i="43"/>
  <c r="D688" i="43"/>
  <c r="D606" i="43"/>
  <c r="D513" i="43"/>
  <c r="D692" i="43"/>
  <c r="D610" i="43"/>
  <c r="D517" i="43"/>
  <c r="D696" i="43"/>
  <c r="D614" i="43"/>
  <c r="D521" i="43"/>
  <c r="D700" i="43"/>
  <c r="D618" i="43"/>
  <c r="D525" i="43"/>
  <c r="D704" i="43"/>
  <c r="D622" i="43"/>
  <c r="D529" i="43"/>
  <c r="D708" i="43"/>
  <c r="D626" i="43"/>
  <c r="D533" i="43"/>
  <c r="D712" i="43"/>
  <c r="D630" i="43"/>
  <c r="D537" i="43"/>
  <c r="D716" i="43"/>
  <c r="D634" i="43"/>
  <c r="D541" i="43"/>
  <c r="D720" i="43"/>
  <c r="D638" i="43"/>
  <c r="D545" i="43"/>
  <c r="D642" i="43"/>
  <c r="D549" i="43"/>
  <c r="D724" i="43"/>
  <c r="D728" i="43"/>
  <c r="D646" i="43"/>
  <c r="D553" i="43"/>
  <c r="D650" i="43"/>
  <c r="D557" i="43"/>
  <c r="D732" i="43"/>
  <c r="D736" i="43"/>
  <c r="D654" i="43"/>
  <c r="D561" i="43"/>
  <c r="D658" i="43"/>
  <c r="D565" i="43"/>
  <c r="D740" i="43"/>
  <c r="D744" i="43"/>
  <c r="D662" i="43"/>
  <c r="D569" i="43"/>
  <c r="D666" i="43"/>
  <c r="D573" i="43"/>
  <c r="D748" i="43"/>
  <c r="D752" i="43"/>
  <c r="D670" i="43"/>
  <c r="D577" i="43"/>
  <c r="D674" i="43"/>
  <c r="D581" i="43"/>
  <c r="D756" i="43"/>
  <c r="D91" i="43"/>
  <c r="D95" i="43"/>
  <c r="D99" i="43"/>
  <c r="D103" i="43"/>
  <c r="D107" i="43"/>
  <c r="D111" i="43"/>
  <c r="D115" i="43"/>
  <c r="D119" i="43"/>
  <c r="D123" i="43"/>
  <c r="D127" i="43"/>
  <c r="D131" i="43"/>
  <c r="D135" i="43"/>
  <c r="D139" i="43"/>
  <c r="D143" i="43"/>
  <c r="D147" i="43"/>
  <c r="D151" i="43"/>
  <c r="D155" i="43"/>
  <c r="D159" i="43"/>
  <c r="D163" i="43"/>
  <c r="D167" i="43"/>
  <c r="D173" i="43"/>
  <c r="D177" i="43"/>
  <c r="D181" i="43"/>
  <c r="D185" i="43"/>
  <c r="D189" i="43"/>
  <c r="D193" i="43"/>
  <c r="D197" i="43"/>
  <c r="D201" i="43"/>
  <c r="D205" i="43"/>
  <c r="D209" i="43"/>
  <c r="D213" i="43"/>
  <c r="D217" i="43"/>
  <c r="D221" i="43"/>
  <c r="D225" i="43"/>
  <c r="D229" i="43"/>
  <c r="D233" i="43"/>
  <c r="D237" i="43"/>
  <c r="D241" i="43"/>
  <c r="D245" i="43"/>
  <c r="D249" i="43"/>
  <c r="D255" i="43"/>
  <c r="D259" i="43"/>
  <c r="D263" i="43"/>
  <c r="D267" i="43"/>
  <c r="D271" i="43"/>
  <c r="D275" i="43"/>
  <c r="D279" i="43"/>
  <c r="D283" i="43"/>
  <c r="D287" i="43"/>
  <c r="D291" i="43"/>
  <c r="D295" i="43"/>
  <c r="D299" i="43"/>
  <c r="D303" i="43"/>
  <c r="D307" i="43"/>
  <c r="D311" i="43"/>
  <c r="D315" i="43"/>
  <c r="D319" i="43"/>
  <c r="D323" i="43"/>
  <c r="D327" i="43"/>
  <c r="D331" i="43"/>
  <c r="D337" i="43"/>
  <c r="D341" i="43"/>
  <c r="D345" i="43"/>
  <c r="D349" i="43"/>
  <c r="D353" i="43"/>
  <c r="D357" i="43"/>
  <c r="D361" i="43"/>
  <c r="D365" i="43"/>
  <c r="D369" i="43"/>
  <c r="D373" i="43"/>
  <c r="D377" i="43"/>
  <c r="D381" i="43"/>
  <c r="D385" i="43"/>
  <c r="D389" i="43"/>
  <c r="D393" i="43"/>
  <c r="D397" i="43"/>
  <c r="D401" i="43"/>
  <c r="D405" i="43"/>
  <c r="D409" i="43"/>
  <c r="D413" i="43"/>
  <c r="D419" i="43"/>
  <c r="D423" i="43"/>
  <c r="D427" i="43"/>
  <c r="D431" i="43"/>
  <c r="D435" i="43"/>
  <c r="D439" i="43"/>
  <c r="D443" i="43"/>
  <c r="D447" i="43"/>
  <c r="D451" i="43"/>
  <c r="D455" i="43"/>
  <c r="D459" i="43"/>
  <c r="D467" i="43"/>
  <c r="D475" i="43"/>
  <c r="D483" i="43"/>
  <c r="D491" i="43"/>
  <c r="D681" i="43"/>
  <c r="D599" i="43"/>
  <c r="D506" i="43"/>
  <c r="D685" i="43"/>
  <c r="D603" i="43"/>
  <c r="D510" i="43"/>
  <c r="D689" i="43"/>
  <c r="D607" i="43"/>
  <c r="D514" i="43"/>
  <c r="D693" i="43"/>
  <c r="D611" i="43"/>
  <c r="D518" i="43"/>
  <c r="D697" i="43"/>
  <c r="D615" i="43"/>
  <c r="D522" i="43"/>
  <c r="D701" i="43"/>
  <c r="D619" i="43"/>
  <c r="D526" i="43"/>
  <c r="D705" i="43"/>
  <c r="D623" i="43"/>
  <c r="D530" i="43"/>
  <c r="D709" i="43"/>
  <c r="D627" i="43"/>
  <c r="D534" i="43"/>
  <c r="D713" i="43"/>
  <c r="D631" i="43"/>
  <c r="D538" i="43"/>
  <c r="D717" i="43"/>
  <c r="D635" i="43"/>
  <c r="D542" i="43"/>
  <c r="D721" i="43"/>
  <c r="D639" i="43"/>
  <c r="D546" i="43"/>
  <c r="D460" i="43"/>
  <c r="D725" i="43"/>
  <c r="D643" i="43"/>
  <c r="D550" i="43"/>
  <c r="D464" i="43"/>
  <c r="D729" i="43"/>
  <c r="D647" i="43"/>
  <c r="D554" i="43"/>
  <c r="D468" i="43"/>
  <c r="D733" i="43"/>
  <c r="D651" i="43"/>
  <c r="D558" i="43"/>
  <c r="D472" i="43"/>
  <c r="D737" i="43"/>
  <c r="D655" i="43"/>
  <c r="D562" i="43"/>
  <c r="D476" i="43"/>
  <c r="D741" i="43"/>
  <c r="D659" i="43"/>
  <c r="D566" i="43"/>
  <c r="D480" i="43"/>
  <c r="D745" i="43"/>
  <c r="D663" i="43"/>
  <c r="D570" i="43"/>
  <c r="D484" i="43"/>
  <c r="D749" i="43"/>
  <c r="D667" i="43"/>
  <c r="D574" i="43"/>
  <c r="D488" i="43"/>
  <c r="D753" i="43"/>
  <c r="D671" i="43"/>
  <c r="D578" i="43"/>
  <c r="D492" i="43"/>
  <c r="D757" i="43"/>
  <c r="D675" i="43"/>
  <c r="D582" i="43"/>
  <c r="D496" i="43"/>
  <c r="D92" i="43"/>
  <c r="D96" i="43"/>
  <c r="D100" i="43"/>
  <c r="D104" i="43"/>
  <c r="D108" i="43"/>
  <c r="D112" i="43"/>
  <c r="D116" i="43"/>
  <c r="D120" i="43"/>
  <c r="D124" i="43"/>
  <c r="D128" i="43"/>
  <c r="D132" i="43"/>
  <c r="D136" i="43"/>
  <c r="D140" i="43"/>
  <c r="D144" i="43"/>
  <c r="D148" i="43"/>
  <c r="D152" i="43"/>
  <c r="D156" i="43"/>
  <c r="D160" i="43"/>
  <c r="D164" i="43"/>
  <c r="D168" i="43"/>
  <c r="D174" i="43"/>
  <c r="D178" i="43"/>
  <c r="D182" i="43"/>
  <c r="D186" i="43"/>
  <c r="D190" i="43"/>
  <c r="D194" i="43"/>
  <c r="D198" i="43"/>
  <c r="D202" i="43"/>
  <c r="D206" i="43"/>
  <c r="D210" i="43"/>
  <c r="D214" i="43"/>
  <c r="D218" i="43"/>
  <c r="D222" i="43"/>
  <c r="D226" i="43"/>
  <c r="D230" i="43"/>
  <c r="D234" i="43"/>
  <c r="D238" i="43"/>
  <c r="D242" i="43"/>
  <c r="D246" i="43"/>
  <c r="D250" i="43"/>
  <c r="D256" i="43"/>
  <c r="D260" i="43"/>
  <c r="D264" i="43"/>
  <c r="D268" i="43"/>
  <c r="D272" i="43"/>
  <c r="D276" i="43"/>
  <c r="D280" i="43"/>
  <c r="D284" i="43"/>
  <c r="D288" i="43"/>
  <c r="D292" i="43"/>
  <c r="D296" i="43"/>
  <c r="D300" i="43"/>
  <c r="D304" i="43"/>
  <c r="D308" i="43"/>
  <c r="D312" i="43"/>
  <c r="D316" i="43"/>
  <c r="D320" i="43"/>
  <c r="D324" i="43"/>
  <c r="D328" i="43"/>
  <c r="D332" i="43"/>
  <c r="D338" i="43"/>
  <c r="D342" i="43"/>
  <c r="D346" i="43"/>
  <c r="D350" i="43"/>
  <c r="D354" i="43"/>
  <c r="D358" i="43"/>
  <c r="D362" i="43"/>
  <c r="D366" i="43"/>
  <c r="D370" i="43"/>
  <c r="D374" i="43"/>
  <c r="D378" i="43"/>
  <c r="D382" i="43"/>
  <c r="D386" i="43"/>
  <c r="D390" i="43"/>
  <c r="D394" i="43"/>
  <c r="D398" i="43"/>
  <c r="D402" i="43"/>
  <c r="D406" i="43"/>
  <c r="D410" i="43"/>
  <c r="D414" i="43"/>
  <c r="D420" i="43"/>
  <c r="D424" i="43"/>
  <c r="D428" i="43"/>
  <c r="D432" i="43"/>
  <c r="D436" i="43"/>
  <c r="D440" i="43"/>
  <c r="D444" i="43"/>
  <c r="D448" i="43"/>
  <c r="D452" i="43"/>
  <c r="D456" i="43"/>
  <c r="D462" i="43"/>
  <c r="D470" i="43"/>
  <c r="D478" i="43"/>
  <c r="D486" i="43"/>
  <c r="D494" i="43"/>
  <c r="A2" i="52"/>
  <c r="C2" i="52"/>
  <c r="A3" i="51" s="1"/>
  <c r="E2" i="52"/>
  <c r="A4" i="51" s="1"/>
  <c r="K2" i="52"/>
  <c r="A1" i="51" s="1"/>
  <c r="D3" i="11"/>
  <c r="H34" i="11"/>
  <c r="A2" i="11"/>
  <c r="E3" i="11"/>
  <c r="L4" i="11"/>
  <c r="A7" i="52"/>
  <c r="E2" i="11"/>
  <c r="I3" i="11"/>
  <c r="C12" i="14" s="1"/>
  <c r="G2" i="52"/>
  <c r="A5" i="51" s="1"/>
  <c r="D2" i="11"/>
  <c r="H3" i="11"/>
  <c r="C11" i="14" s="1"/>
  <c r="C5" i="11"/>
  <c r="F2" i="11"/>
  <c r="L5" i="11"/>
  <c r="I2" i="52"/>
  <c r="A6" i="51" s="1"/>
  <c r="H2" i="11"/>
  <c r="L3" i="11"/>
  <c r="M2" i="52"/>
  <c r="A34" i="11"/>
  <c r="B4" i="11"/>
  <c r="B34" i="11"/>
  <c r="Q2" i="52"/>
  <c r="C4" i="11"/>
  <c r="C34" i="11"/>
  <c r="A3" i="52"/>
  <c r="L2" i="11"/>
  <c r="B29" i="14" s="1"/>
  <c r="G4" i="11"/>
  <c r="D34" i="11"/>
  <c r="Q3" i="52"/>
  <c r="B32" i="51" s="1"/>
  <c r="I2" i="11"/>
  <c r="A4" i="11"/>
  <c r="A3" i="11"/>
  <c r="H4" i="11"/>
  <c r="E34" i="11"/>
  <c r="A4" i="52"/>
  <c r="B3" i="11"/>
  <c r="I4" i="11"/>
  <c r="F34" i="11"/>
  <c r="Q4" i="52"/>
  <c r="C3" i="11"/>
  <c r="M17" i="32"/>
  <c r="AG19" i="32"/>
  <c r="AE4" i="32"/>
  <c r="U35" i="32"/>
  <c r="M7" i="32"/>
  <c r="E56" i="32"/>
  <c r="AE14" i="32"/>
  <c r="S30" i="32"/>
  <c r="C39" i="14"/>
  <c r="AC9" i="32"/>
  <c r="Q25" i="32"/>
  <c r="Q115" i="32"/>
  <c r="O12" i="32"/>
  <c r="O22" i="32"/>
  <c r="E43" i="32"/>
  <c r="C38" i="14"/>
  <c r="C31" i="14"/>
  <c r="C37" i="14"/>
  <c r="AI4" i="32"/>
  <c r="Q7" i="32"/>
  <c r="AK9" i="32"/>
  <c r="S12" i="32"/>
  <c r="AI14" i="32"/>
  <c r="U17" i="32"/>
  <c r="AK19" i="32"/>
  <c r="S22" i="32"/>
  <c r="Y25" i="32"/>
  <c r="W30" i="32"/>
  <c r="Y35" i="32"/>
  <c r="K44" i="32"/>
  <c r="Y58" i="32"/>
  <c r="AC121" i="32"/>
  <c r="C33" i="14"/>
  <c r="C34" i="14"/>
  <c r="C36" i="14"/>
  <c r="U3" i="32"/>
  <c r="AK5" i="32"/>
  <c r="W8" i="32"/>
  <c r="E11" i="32"/>
  <c r="U13" i="32"/>
  <c r="G16" i="32"/>
  <c r="W18" i="32"/>
  <c r="E21" i="32"/>
  <c r="Y23" i="32"/>
  <c r="AK27" i="32"/>
  <c r="AI32" i="32"/>
  <c r="AK37" i="32"/>
  <c r="AK47" i="32"/>
  <c r="I68" i="32"/>
  <c r="C30" i="14"/>
  <c r="C32" i="14"/>
  <c r="C35" i="14"/>
  <c r="Y3" i="32"/>
  <c r="K6" i="32"/>
  <c r="AA8" i="32"/>
  <c r="I11" i="32"/>
  <c r="AC13" i="32"/>
  <c r="K16" i="32"/>
  <c r="AA18" i="32"/>
  <c r="M21" i="32"/>
  <c r="AC23" i="32"/>
  <c r="G28" i="32"/>
  <c r="I33" i="32"/>
  <c r="M39" i="32"/>
  <c r="M49" i="32"/>
  <c r="AH142" i="32"/>
  <c r="R118" i="32"/>
  <c r="AG107" i="32"/>
  <c r="U99" i="32"/>
  <c r="M95" i="32"/>
  <c r="U91" i="32"/>
  <c r="AC87" i="32"/>
  <c r="AK83" i="32"/>
  <c r="K80" i="32"/>
  <c r="S76" i="32"/>
  <c r="AA72" i="32"/>
  <c r="W69" i="32"/>
  <c r="AA67" i="32"/>
  <c r="AE65" i="32"/>
  <c r="E64" i="32"/>
  <c r="G63" i="32"/>
  <c r="I62" i="32"/>
  <c r="K61" i="32"/>
  <c r="M60" i="32"/>
  <c r="O59" i="32"/>
  <c r="Q58" i="32"/>
  <c r="S57" i="32"/>
  <c r="U56" i="32"/>
  <c r="W55" i="32"/>
  <c r="Y54" i="32"/>
  <c r="AA53" i="32"/>
  <c r="AC52" i="32"/>
  <c r="AE51" i="32"/>
  <c r="AG50" i="32"/>
  <c r="AK49" i="32"/>
  <c r="U49" i="32"/>
  <c r="E49" i="32"/>
  <c r="W48" i="32"/>
  <c r="G48" i="32"/>
  <c r="Y47" i="32"/>
  <c r="I47" i="32"/>
  <c r="AA46" i="32"/>
  <c r="K46" i="32"/>
  <c r="AC45" i="32"/>
  <c r="M45" i="32"/>
  <c r="AE44" i="32"/>
  <c r="O44" i="32"/>
  <c r="AG43" i="32"/>
  <c r="Q43" i="32"/>
  <c r="AI42" i="32"/>
  <c r="S42" i="32"/>
  <c r="AK41" i="32"/>
  <c r="U41" i="32"/>
  <c r="E41" i="32"/>
  <c r="W40" i="32"/>
  <c r="G40" i="32"/>
  <c r="Y39" i="32"/>
  <c r="I39" i="32"/>
  <c r="AA38" i="32"/>
  <c r="K38" i="32"/>
  <c r="AC37" i="32"/>
  <c r="M37" i="32"/>
  <c r="AE36" i="32"/>
  <c r="O36" i="32"/>
  <c r="AG35" i="32"/>
  <c r="Q35" i="32"/>
  <c r="AI34" i="32"/>
  <c r="S34" i="32"/>
  <c r="AK33" i="32"/>
  <c r="U33" i="32"/>
  <c r="E33" i="32"/>
  <c r="W32" i="32"/>
  <c r="G32" i="32"/>
  <c r="Y31" i="32"/>
  <c r="I31" i="32"/>
  <c r="AA30" i="32"/>
  <c r="K30" i="32"/>
  <c r="AC29" i="32"/>
  <c r="M29" i="32"/>
  <c r="AE28" i="32"/>
  <c r="O28" i="32"/>
  <c r="AG27" i="32"/>
  <c r="Q27" i="32"/>
  <c r="AI26" i="32"/>
  <c r="S26" i="32"/>
  <c r="AK25" i="32"/>
  <c r="U25" i="32"/>
  <c r="E25" i="32"/>
  <c r="W24" i="32"/>
  <c r="G24" i="32"/>
  <c r="T131" i="32"/>
  <c r="AG112" i="32"/>
  <c r="AC100" i="32"/>
  <c r="O94" i="32"/>
  <c r="Y89" i="32"/>
  <c r="AI84" i="32"/>
  <c r="M79" i="32"/>
  <c r="W74" i="32"/>
  <c r="E70" i="32"/>
  <c r="K67" i="32"/>
  <c r="AG64" i="32"/>
  <c r="O63" i="32"/>
  <c r="AI61" i="32"/>
  <c r="AC60" i="32"/>
  <c r="W59" i="32"/>
  <c r="I58" i="32"/>
  <c r="AK56" i="32"/>
  <c r="AE55" i="32"/>
  <c r="Q54" i="32"/>
  <c r="K53" i="32"/>
  <c r="E52" i="32"/>
  <c r="Y50" i="32"/>
  <c r="AC49" i="32"/>
  <c r="I49" i="32"/>
  <c r="S48" i="32"/>
  <c r="AG47" i="32"/>
  <c r="M47" i="32"/>
  <c r="W46" i="32"/>
  <c r="AK45" i="32"/>
  <c r="Q45" i="32"/>
  <c r="AA44" i="32"/>
  <c r="G44" i="32"/>
  <c r="U43" i="32"/>
  <c r="AE42" i="32"/>
  <c r="K42" i="32"/>
  <c r="Y41" i="32"/>
  <c r="AI40" i="32"/>
  <c r="O40" i="32"/>
  <c r="AC39" i="32"/>
  <c r="E39" i="32"/>
  <c r="S38" i="32"/>
  <c r="AG37" i="32"/>
  <c r="I37" i="32"/>
  <c r="W36" i="32"/>
  <c r="AK35" i="32"/>
  <c r="M35" i="32"/>
  <c r="AA34" i="32"/>
  <c r="G34" i="32"/>
  <c r="Q33" i="32"/>
  <c r="AE32" i="32"/>
  <c r="K32" i="32"/>
  <c r="U31" i="32"/>
  <c r="AI30" i="32"/>
  <c r="O30" i="32"/>
  <c r="Y29" i="32"/>
  <c r="E29" i="32"/>
  <c r="S28" i="32"/>
  <c r="AC27" i="32"/>
  <c r="I27" i="32"/>
  <c r="W26" i="32"/>
  <c r="AG25" i="32"/>
  <c r="M25" i="32"/>
  <c r="AA24" i="32"/>
  <c r="AK23" i="32"/>
  <c r="U23" i="32"/>
  <c r="E23" i="32"/>
  <c r="W22" i="32"/>
  <c r="G22" i="32"/>
  <c r="Y21" i="32"/>
  <c r="I21" i="32"/>
  <c r="AA20" i="32"/>
  <c r="K20" i="32"/>
  <c r="AC19" i="32"/>
  <c r="M19" i="32"/>
  <c r="AE18" i="32"/>
  <c r="O18" i="32"/>
  <c r="AG17" i="32"/>
  <c r="Q17" i="32"/>
  <c r="AI16" i="32"/>
  <c r="S16" i="32"/>
  <c r="AK15" i="32"/>
  <c r="U15" i="32"/>
  <c r="E15" i="32"/>
  <c r="W14" i="32"/>
  <c r="G14" i="32"/>
  <c r="Y13" i="32"/>
  <c r="I13" i="32"/>
  <c r="AA12" i="32"/>
  <c r="K12" i="32"/>
  <c r="AC11" i="32"/>
  <c r="M11" i="32"/>
  <c r="AE10" i="32"/>
  <c r="O10" i="32"/>
  <c r="AG9" i="32"/>
  <c r="Q9" i="32"/>
  <c r="AI8" i="32"/>
  <c r="S8" i="32"/>
  <c r="AK7" i="32"/>
  <c r="U7" i="32"/>
  <c r="E7" i="32"/>
  <c r="W6" i="32"/>
  <c r="G6" i="32"/>
  <c r="Y5" i="32"/>
  <c r="I5" i="32"/>
  <c r="AA4" i="32"/>
  <c r="K4" i="32"/>
  <c r="AC3" i="32"/>
  <c r="M3" i="32"/>
  <c r="K126" i="32"/>
  <c r="P110" i="32"/>
  <c r="L98" i="32"/>
  <c r="Q93" i="32"/>
  <c r="AA88" i="32"/>
  <c r="E83" i="32"/>
  <c r="O78" i="32"/>
  <c r="Y73" i="32"/>
  <c r="G69" i="32"/>
  <c r="AC66" i="32"/>
  <c r="Q64" i="32"/>
  <c r="AG62" i="32"/>
  <c r="AA61" i="32"/>
  <c r="U60" i="32"/>
  <c r="G59" i="32"/>
  <c r="AI57" i="32"/>
  <c r="AC56" i="32"/>
  <c r="O55" i="32"/>
  <c r="I54" i="32"/>
  <c r="AK52" i="32"/>
  <c r="W51" i="32"/>
  <c r="Q50" i="32"/>
  <c r="Y49" i="32"/>
  <c r="AI48" i="32"/>
  <c r="O48" i="32"/>
  <c r="AC47" i="32"/>
  <c r="E47" i="32"/>
  <c r="S46" i="32"/>
  <c r="AG45" i="32"/>
  <c r="I45" i="32"/>
  <c r="W44" i="32"/>
  <c r="AK43" i="32"/>
  <c r="M43" i="32"/>
  <c r="AA42" i="32"/>
  <c r="G42" i="32"/>
  <c r="Q41" i="32"/>
  <c r="AE40" i="32"/>
  <c r="K40" i="32"/>
  <c r="U39" i="32"/>
  <c r="AI38" i="32"/>
  <c r="O38" i="32"/>
  <c r="Y37" i="32"/>
  <c r="E37" i="32"/>
  <c r="S36" i="32"/>
  <c r="AC35" i="32"/>
  <c r="I35" i="32"/>
  <c r="W34" i="32"/>
  <c r="AG33" i="32"/>
  <c r="M33" i="32"/>
  <c r="AA32" i="32"/>
  <c r="AK31" i="32"/>
  <c r="Q31" i="32"/>
  <c r="AE30" i="32"/>
  <c r="G30" i="32"/>
  <c r="U29" i="32"/>
  <c r="AI28" i="32"/>
  <c r="K28" i="32"/>
  <c r="Y27" i="32"/>
  <c r="E27" i="32"/>
  <c r="O26" i="32"/>
  <c r="AC25" i="32"/>
  <c r="I25" i="32"/>
  <c r="O105" i="32"/>
  <c r="S92" i="32"/>
  <c r="G82" i="32"/>
  <c r="AC71" i="32"/>
  <c r="M66" i="32"/>
  <c r="Y62" i="32"/>
  <c r="E60" i="32"/>
  <c r="AA57" i="32"/>
  <c r="G55" i="32"/>
  <c r="U52" i="32"/>
  <c r="I50" i="32"/>
  <c r="AE48" i="32"/>
  <c r="U47" i="32"/>
  <c r="O46" i="32"/>
  <c r="E45" i="32"/>
  <c r="AC43" i="32"/>
  <c r="W42" i="32"/>
  <c r="M41" i="32"/>
  <c r="AK39" i="32"/>
  <c r="AE38" i="32"/>
  <c r="U37" i="32"/>
  <c r="K36" i="32"/>
  <c r="E35" i="32"/>
  <c r="AC33" i="32"/>
  <c r="S32" i="32"/>
  <c r="M31" i="32"/>
  <c r="AK29" i="32"/>
  <c r="AA28" i="32"/>
  <c r="U27" i="32"/>
  <c r="K26" i="32"/>
  <c r="AI24" i="32"/>
  <c r="K24" i="32"/>
  <c r="Q23" i="32"/>
  <c r="AE22" i="32"/>
  <c r="K22" i="32"/>
  <c r="U21" i="32"/>
  <c r="AI20" i="32"/>
  <c r="O20" i="32"/>
  <c r="Y19" i="32"/>
  <c r="E19" i="32"/>
  <c r="S18" i="32"/>
  <c r="AC17" i="32"/>
  <c r="I17" i="32"/>
  <c r="W16" i="32"/>
  <c r="AG15" i="32"/>
  <c r="M15" i="32"/>
  <c r="AA14" i="32"/>
  <c r="AK13" i="32"/>
  <c r="Q13" i="32"/>
  <c r="AE12" i="32"/>
  <c r="G12" i="32"/>
  <c r="U11" i="32"/>
  <c r="AI10" i="32"/>
  <c r="K10" i="32"/>
  <c r="Y9" i="32"/>
  <c r="E9" i="32"/>
  <c r="O8" i="32"/>
  <c r="AC7" i="32"/>
  <c r="I7" i="32"/>
  <c r="S6" i="32"/>
  <c r="AG5" i="32"/>
  <c r="M5" i="32"/>
  <c r="W4" i="32"/>
  <c r="AK3" i="32"/>
  <c r="Q3" i="32"/>
  <c r="I97" i="32"/>
  <c r="AE86" i="32"/>
  <c r="Q77" i="32"/>
  <c r="Y68" i="32"/>
  <c r="AE63" i="32"/>
  <c r="S61" i="32"/>
  <c r="AG58" i="32"/>
  <c r="M56" i="32"/>
  <c r="AI53" i="32"/>
  <c r="O51" i="32"/>
  <c r="Q49" i="32"/>
  <c r="K48" i="32"/>
  <c r="AI46" i="32"/>
  <c r="Y45" i="32"/>
  <c r="S44" i="32"/>
  <c r="I43" i="32"/>
  <c r="AG41" i="32"/>
  <c r="AA40" i="32"/>
  <c r="Q39" i="32"/>
  <c r="G38" i="32"/>
  <c r="AF102" i="32"/>
  <c r="W90" i="32"/>
  <c r="I81" i="32"/>
  <c r="AE70" i="32"/>
  <c r="O65" i="32"/>
  <c r="Q62" i="32"/>
  <c r="AE59" i="32"/>
  <c r="K57" i="32"/>
  <c r="AG54" i="32"/>
  <c r="M52" i="32"/>
  <c r="AG49" i="32"/>
  <c r="AA48" i="32"/>
  <c r="Q47" i="32"/>
  <c r="G46" i="32"/>
  <c r="AI44" i="32"/>
  <c r="Y43" i="32"/>
  <c r="O42" i="32"/>
  <c r="I41" i="32"/>
  <c r="AG39" i="32"/>
  <c r="W38" i="32"/>
  <c r="Q37" i="32"/>
  <c r="G36" i="32"/>
  <c r="AE34" i="32"/>
  <c r="Y33" i="32"/>
  <c r="O32" i="32"/>
  <c r="E31" i="32"/>
  <c r="AG29" i="32"/>
  <c r="W28" i="32"/>
  <c r="M27" i="32"/>
  <c r="G26" i="32"/>
  <c r="AE24" i="32"/>
  <c r="AG23" i="32"/>
  <c r="M23" i="32"/>
  <c r="AA22" i="32"/>
  <c r="AK21" i="32"/>
  <c r="Q21" i="32"/>
  <c r="AE20" i="32"/>
  <c r="G20" i="32"/>
  <c r="U19" i="32"/>
  <c r="AI18" i="32"/>
  <c r="K18" i="32"/>
  <c r="Y17" i="32"/>
  <c r="E17" i="32"/>
  <c r="O16" i="32"/>
  <c r="AC15" i="32"/>
  <c r="I15" i="32"/>
  <c r="S14" i="32"/>
  <c r="AG13" i="32"/>
  <c r="M13" i="32"/>
  <c r="W12" i="32"/>
  <c r="AK11" i="32"/>
  <c r="Q11" i="32"/>
  <c r="AA10" i="32"/>
  <c r="G10" i="32"/>
  <c r="U9" i="32"/>
  <c r="AE8" i="32"/>
  <c r="K8" i="32"/>
  <c r="Y7" i="32"/>
  <c r="AI6" i="32"/>
  <c r="O6" i="32"/>
  <c r="AC5" i="32"/>
  <c r="E5" i="32"/>
  <c r="S4" i="32"/>
  <c r="AG3" i="32"/>
  <c r="I3" i="32"/>
  <c r="G4" i="32"/>
  <c r="Q5" i="32"/>
  <c r="AA6" i="32"/>
  <c r="AG7" i="32"/>
  <c r="I9" i="32"/>
  <c r="S10" i="32"/>
  <c r="Y11" i="32"/>
  <c r="AI12" i="32"/>
  <c r="K14" i="32"/>
  <c r="Q15" i="32"/>
  <c r="AA16" i="32"/>
  <c r="AK17" i="32"/>
  <c r="I19" i="32"/>
  <c r="S20" i="32"/>
  <c r="AC21" i="32"/>
  <c r="AI22" i="32"/>
  <c r="O24" i="32"/>
  <c r="AA26" i="32"/>
  <c r="I29" i="32"/>
  <c r="AC31" i="32"/>
  <c r="K34" i="32"/>
  <c r="AA36" i="32"/>
  <c r="S40" i="32"/>
  <c r="U45" i="32"/>
  <c r="G51" i="32"/>
  <c r="AK60" i="32"/>
  <c r="AG85" i="32"/>
  <c r="E3" i="32"/>
  <c r="O4" i="32"/>
  <c r="U5" i="32"/>
  <c r="AE6" i="32"/>
  <c r="G8" i="32"/>
  <c r="M9" i="32"/>
  <c r="W10" i="32"/>
  <c r="AG11" i="32"/>
  <c r="E13" i="32"/>
  <c r="O14" i="32"/>
  <c r="Y15" i="32"/>
  <c r="AE16" i="32"/>
  <c r="G18" i="32"/>
  <c r="Q19" i="32"/>
  <c r="W20" i="32"/>
  <c r="AG21" i="32"/>
  <c r="I23" i="32"/>
  <c r="S24" i="32"/>
  <c r="AE26" i="32"/>
  <c r="Q29" i="32"/>
  <c r="AG31" i="32"/>
  <c r="O34" i="32"/>
  <c r="AI36" i="32"/>
  <c r="AC41" i="32"/>
  <c r="AE46" i="32"/>
  <c r="S53" i="32"/>
  <c r="W63" i="32"/>
  <c r="K96" i="32"/>
  <c r="AJ142" i="32"/>
  <c r="AF142" i="32"/>
  <c r="AB142" i="32"/>
  <c r="X142" i="32"/>
  <c r="T142" i="32"/>
  <c r="P142" i="32"/>
  <c r="L142" i="32"/>
  <c r="H142" i="32"/>
  <c r="D142" i="32"/>
  <c r="AH141" i="32"/>
  <c r="AD141" i="32"/>
  <c r="Z141" i="32"/>
  <c r="V141" i="32"/>
  <c r="R141" i="32"/>
  <c r="N141" i="32"/>
  <c r="J141" i="32"/>
  <c r="F141" i="32"/>
  <c r="AJ140" i="32"/>
  <c r="AF140" i="32"/>
  <c r="AB140" i="32"/>
  <c r="X140" i="32"/>
  <c r="T140" i="32"/>
  <c r="P140" i="32"/>
  <c r="L140" i="32"/>
  <c r="H140" i="32"/>
  <c r="D140" i="32"/>
  <c r="AH139" i="32"/>
  <c r="AD139" i="32"/>
  <c r="Z139" i="32"/>
  <c r="V139" i="32"/>
  <c r="R139" i="32"/>
  <c r="N139" i="32"/>
  <c r="J139" i="32"/>
  <c r="F139" i="32"/>
  <c r="AJ138" i="32"/>
  <c r="AF138" i="32"/>
  <c r="AB138" i="32"/>
  <c r="X138" i="32"/>
  <c r="T138" i="32"/>
  <c r="P138" i="32"/>
  <c r="L138" i="32"/>
  <c r="H138" i="32"/>
  <c r="D138" i="32"/>
  <c r="AH137" i="32"/>
  <c r="AD137" i="32"/>
  <c r="Z137" i="32"/>
  <c r="V137" i="32"/>
  <c r="R137" i="32"/>
  <c r="N137" i="32"/>
  <c r="J137" i="32"/>
  <c r="F137" i="32"/>
  <c r="AJ136" i="32"/>
  <c r="AF136" i="32"/>
  <c r="AB136" i="32"/>
  <c r="X136" i="32"/>
  <c r="T136" i="32"/>
  <c r="P136" i="32"/>
  <c r="L136" i="32"/>
  <c r="H136" i="32"/>
  <c r="D136" i="32"/>
  <c r="AH135" i="32"/>
  <c r="AD135" i="32"/>
  <c r="Z135" i="32"/>
  <c r="V135" i="32"/>
  <c r="R135" i="32"/>
  <c r="N135" i="32"/>
  <c r="J135" i="32"/>
  <c r="F135" i="32"/>
  <c r="AJ134" i="32"/>
  <c r="AF134" i="32"/>
  <c r="AB134" i="32"/>
  <c r="X134" i="32"/>
  <c r="T134" i="32"/>
  <c r="P134" i="32"/>
  <c r="L134" i="32"/>
  <c r="H134" i="32"/>
  <c r="D134" i="32"/>
  <c r="AH133" i="32"/>
  <c r="AD133" i="32"/>
  <c r="Z133" i="32"/>
  <c r="V133" i="32"/>
  <c r="R133" i="32"/>
  <c r="N133" i="32"/>
  <c r="J133" i="32"/>
  <c r="F133" i="32"/>
  <c r="AK142" i="32"/>
  <c r="AE142" i="32"/>
  <c r="Z142" i="32"/>
  <c r="U142" i="32"/>
  <c r="O142" i="32"/>
  <c r="J142" i="32"/>
  <c r="E142" i="32"/>
  <c r="AG141" i="32"/>
  <c r="AB141" i="32"/>
  <c r="W141" i="32"/>
  <c r="Q141" i="32"/>
  <c r="L141" i="32"/>
  <c r="G141" i="32"/>
  <c r="AI140" i="32"/>
  <c r="AD140" i="32"/>
  <c r="Y140" i="32"/>
  <c r="S140" i="32"/>
  <c r="N140" i="32"/>
  <c r="I140" i="32"/>
  <c r="AK139" i="32"/>
  <c r="AF139" i="32"/>
  <c r="AA139" i="32"/>
  <c r="U139" i="32"/>
  <c r="P139" i="32"/>
  <c r="K139" i="32"/>
  <c r="E139" i="32"/>
  <c r="AH138" i="32"/>
  <c r="AC138" i="32"/>
  <c r="W138" i="32"/>
  <c r="R138" i="32"/>
  <c r="M138" i="32"/>
  <c r="G138" i="32"/>
  <c r="AJ137" i="32"/>
  <c r="AE137" i="32"/>
  <c r="Y137" i="32"/>
  <c r="T137" i="32"/>
  <c r="O137" i="32"/>
  <c r="I137" i="32"/>
  <c r="D137" i="32"/>
  <c r="AG136" i="32"/>
  <c r="AA136" i="32"/>
  <c r="V136" i="32"/>
  <c r="Q136" i="32"/>
  <c r="K136" i="32"/>
  <c r="F136" i="32"/>
  <c r="AI135" i="32"/>
  <c r="AC135" i="32"/>
  <c r="X135" i="32"/>
  <c r="S135" i="32"/>
  <c r="M135" i="32"/>
  <c r="H135" i="32"/>
  <c r="AK134" i="32"/>
  <c r="AE134" i="32"/>
  <c r="Z134" i="32"/>
  <c r="U134" i="32"/>
  <c r="O134" i="32"/>
  <c r="J134" i="32"/>
  <c r="E134" i="32"/>
  <c r="AG133" i="32"/>
  <c r="AB133" i="32"/>
  <c r="W133" i="32"/>
  <c r="Q133" i="32"/>
  <c r="L133" i="32"/>
  <c r="G133" i="32"/>
  <c r="AJ132" i="32"/>
  <c r="AF132" i="32"/>
  <c r="AB132" i="32"/>
  <c r="X132" i="32"/>
  <c r="T132" i="32"/>
  <c r="P132" i="32"/>
  <c r="L132" i="32"/>
  <c r="H132" i="32"/>
  <c r="D132" i="32"/>
  <c r="AH131" i="32"/>
  <c r="AD131" i="32"/>
  <c r="Z131" i="32"/>
  <c r="V131" i="32"/>
  <c r="R131" i="32"/>
  <c r="N131" i="32"/>
  <c r="J131" i="32"/>
  <c r="F131" i="32"/>
  <c r="AJ130" i="32"/>
  <c r="AF130" i="32"/>
  <c r="AB130" i="32"/>
  <c r="X130" i="32"/>
  <c r="AI142" i="32"/>
  <c r="AD142" i="32"/>
  <c r="Y142" i="32"/>
  <c r="S142" i="32"/>
  <c r="N142" i="32"/>
  <c r="I142" i="32"/>
  <c r="AK141" i="32"/>
  <c r="AF141" i="32"/>
  <c r="AA141" i="32"/>
  <c r="U141" i="32"/>
  <c r="P141" i="32"/>
  <c r="K141" i="32"/>
  <c r="E141" i="32"/>
  <c r="AH140" i="32"/>
  <c r="AC140" i="32"/>
  <c r="W140" i="32"/>
  <c r="R140" i="32"/>
  <c r="M140" i="32"/>
  <c r="G140" i="32"/>
  <c r="AJ139" i="32"/>
  <c r="AE139" i="32"/>
  <c r="Y139" i="32"/>
  <c r="T139" i="32"/>
  <c r="O139" i="32"/>
  <c r="I139" i="32"/>
  <c r="D139" i="32"/>
  <c r="AG138" i="32"/>
  <c r="AA138" i="32"/>
  <c r="V138" i="32"/>
  <c r="Q138" i="32"/>
  <c r="K138" i="32"/>
  <c r="F138" i="32"/>
  <c r="AI137" i="32"/>
  <c r="AC137" i="32"/>
  <c r="X137" i="32"/>
  <c r="S137" i="32"/>
  <c r="M137" i="32"/>
  <c r="H137" i="32"/>
  <c r="AK136" i="32"/>
  <c r="AE136" i="32"/>
  <c r="Z136" i="32"/>
  <c r="U136" i="32"/>
  <c r="O136" i="32"/>
  <c r="J136" i="32"/>
  <c r="E136" i="32"/>
  <c r="AG135" i="32"/>
  <c r="AB135" i="32"/>
  <c r="W135" i="32"/>
  <c r="Q135" i="32"/>
  <c r="L135" i="32"/>
  <c r="G135" i="32"/>
  <c r="AI134" i="32"/>
  <c r="AD134" i="32"/>
  <c r="Y134" i="32"/>
  <c r="S134" i="32"/>
  <c r="N134" i="32"/>
  <c r="I134" i="32"/>
  <c r="AK133" i="32"/>
  <c r="AG142" i="32"/>
  <c r="V142" i="32"/>
  <c r="K142" i="32"/>
  <c r="AI141" i="32"/>
  <c r="X141" i="32"/>
  <c r="M141" i="32"/>
  <c r="AK140" i="32"/>
  <c r="Z140" i="32"/>
  <c r="O140" i="32"/>
  <c r="E140" i="32"/>
  <c r="AB139" i="32"/>
  <c r="Q139" i="32"/>
  <c r="G139" i="32"/>
  <c r="AD138" i="32"/>
  <c r="S138" i="32"/>
  <c r="I138" i="32"/>
  <c r="AF137" i="32"/>
  <c r="U137" i="32"/>
  <c r="K137" i="32"/>
  <c r="AH136" i="32"/>
  <c r="W136" i="32"/>
  <c r="M136" i="32"/>
  <c r="AJ135" i="32"/>
  <c r="Y135" i="32"/>
  <c r="O135" i="32"/>
  <c r="D135" i="32"/>
  <c r="AA134" i="32"/>
  <c r="Q134" i="32"/>
  <c r="F134" i="32"/>
  <c r="AE133" i="32"/>
  <c r="X133" i="32"/>
  <c r="P133" i="32"/>
  <c r="I133" i="32"/>
  <c r="AK132" i="32"/>
  <c r="AE132" i="32"/>
  <c r="Z132" i="32"/>
  <c r="U132" i="32"/>
  <c r="O132" i="32"/>
  <c r="J132" i="32"/>
  <c r="E132" i="32"/>
  <c r="AG131" i="32"/>
  <c r="AB131" i="32"/>
  <c r="W131" i="32"/>
  <c r="Q131" i="32"/>
  <c r="L131" i="32"/>
  <c r="G131" i="32"/>
  <c r="AI130" i="32"/>
  <c r="AD130" i="32"/>
  <c r="Y130" i="32"/>
  <c r="T130" i="32"/>
  <c r="P130" i="32"/>
  <c r="L130" i="32"/>
  <c r="H130" i="32"/>
  <c r="D130" i="32"/>
  <c r="AH129" i="32"/>
  <c r="AD129" i="32"/>
  <c r="Z129" i="32"/>
  <c r="V129" i="32"/>
  <c r="R129" i="32"/>
  <c r="N129" i="32"/>
  <c r="J129" i="32"/>
  <c r="F129" i="32"/>
  <c r="AJ128" i="32"/>
  <c r="AF128" i="32"/>
  <c r="AB128" i="32"/>
  <c r="X128" i="32"/>
  <c r="T128" i="32"/>
  <c r="P128" i="32"/>
  <c r="L128" i="32"/>
  <c r="H128" i="32"/>
  <c r="D128" i="32"/>
  <c r="AH127" i="32"/>
  <c r="AD127" i="32"/>
  <c r="Z127" i="32"/>
  <c r="V127" i="32"/>
  <c r="R127" i="32"/>
  <c r="N127" i="32"/>
  <c r="J127" i="32"/>
  <c r="F127" i="32"/>
  <c r="AJ126" i="32"/>
  <c r="AF126" i="32"/>
  <c r="AB126" i="32"/>
  <c r="X126" i="32"/>
  <c r="T126" i="32"/>
  <c r="P126" i="32"/>
  <c r="L126" i="32"/>
  <c r="H126" i="32"/>
  <c r="D126" i="32"/>
  <c r="AH125" i="32"/>
  <c r="AD125" i="32"/>
  <c r="Z125" i="32"/>
  <c r="V125" i="32"/>
  <c r="R125" i="32"/>
  <c r="N125" i="32"/>
  <c r="J125" i="32"/>
  <c r="F125" i="32"/>
  <c r="AJ124" i="32"/>
  <c r="AF124" i="32"/>
  <c r="AB124" i="32"/>
  <c r="X124" i="32"/>
  <c r="T124" i="32"/>
  <c r="P124" i="32"/>
  <c r="L124" i="32"/>
  <c r="H124" i="32"/>
  <c r="D124" i="32"/>
  <c r="AH123" i="32"/>
  <c r="AD123" i="32"/>
  <c r="Z123" i="32"/>
  <c r="V123" i="32"/>
  <c r="R123" i="32"/>
  <c r="N123" i="32"/>
  <c r="J123" i="32"/>
  <c r="F123" i="32"/>
  <c r="AJ122" i="32"/>
  <c r="AF122" i="32"/>
  <c r="AB122" i="32"/>
  <c r="X122" i="32"/>
  <c r="T122" i="32"/>
  <c r="P122" i="32"/>
  <c r="L122" i="32"/>
  <c r="H122" i="32"/>
  <c r="D122" i="32"/>
  <c r="AH121" i="32"/>
  <c r="AD121" i="32"/>
  <c r="Z121" i="32"/>
  <c r="V121" i="32"/>
  <c r="R121" i="32"/>
  <c r="N121" i="32"/>
  <c r="J121" i="32"/>
  <c r="F121" i="32"/>
  <c r="AJ120" i="32"/>
  <c r="AF120" i="32"/>
  <c r="AB120" i="32"/>
  <c r="X120" i="32"/>
  <c r="T120" i="32"/>
  <c r="P120" i="32"/>
  <c r="L120" i="32"/>
  <c r="H120" i="32"/>
  <c r="D120" i="32"/>
  <c r="AH119" i="32"/>
  <c r="AD119" i="32"/>
  <c r="Z119" i="32"/>
  <c r="V119" i="32"/>
  <c r="R119" i="32"/>
  <c r="N119" i="32"/>
  <c r="J119" i="32"/>
  <c r="F119" i="32"/>
  <c r="AJ118" i="32"/>
  <c r="AF118" i="32"/>
  <c r="AB118" i="32"/>
  <c r="X118" i="32"/>
  <c r="T118" i="32"/>
  <c r="P118" i="32"/>
  <c r="L118" i="32"/>
  <c r="H118" i="32"/>
  <c r="D118" i="32"/>
  <c r="AH117" i="32"/>
  <c r="AD117" i="32"/>
  <c r="Z117" i="32"/>
  <c r="V117" i="32"/>
  <c r="R117" i="32"/>
  <c r="N117" i="32"/>
  <c r="J117" i="32"/>
  <c r="F117" i="32"/>
  <c r="AJ116" i="32"/>
  <c r="AF116" i="32"/>
  <c r="AB116" i="32"/>
  <c r="X116" i="32"/>
  <c r="T116" i="32"/>
  <c r="P116" i="32"/>
  <c r="AC142" i="32"/>
  <c r="Q142" i="32"/>
  <c r="AJ141" i="32"/>
  <c r="T141" i="32"/>
  <c r="H141" i="32"/>
  <c r="AA140" i="32"/>
  <c r="K140" i="32"/>
  <c r="AG139" i="32"/>
  <c r="S139" i="32"/>
  <c r="AK138" i="32"/>
  <c r="Y138" i="32"/>
  <c r="J138" i="32"/>
  <c r="AB137" i="32"/>
  <c r="P137" i="32"/>
  <c r="AI136" i="32"/>
  <c r="S136" i="32"/>
  <c r="G136" i="32"/>
  <c r="AA135" i="32"/>
  <c r="K135" i="32"/>
  <c r="AG134" i="32"/>
  <c r="R134" i="32"/>
  <c r="AJ133" i="32"/>
  <c r="AA133" i="32"/>
  <c r="S133" i="32"/>
  <c r="H133" i="32"/>
  <c r="AH132" i="32"/>
  <c r="AA132" i="32"/>
  <c r="S132" i="32"/>
  <c r="M132" i="32"/>
  <c r="F132" i="32"/>
  <c r="AF131" i="32"/>
  <c r="Y131" i="32"/>
  <c r="S131" i="32"/>
  <c r="K131" i="32"/>
  <c r="D131" i="32"/>
  <c r="AE130" i="32"/>
  <c r="W130" i="32"/>
  <c r="R130" i="32"/>
  <c r="M130" i="32"/>
  <c r="G130" i="32"/>
  <c r="AJ129" i="32"/>
  <c r="AE129" i="32"/>
  <c r="Y129" i="32"/>
  <c r="T129" i="32"/>
  <c r="O129" i="32"/>
  <c r="I129" i="32"/>
  <c r="D129" i="32"/>
  <c r="AG128" i="32"/>
  <c r="AA128" i="32"/>
  <c r="V128" i="32"/>
  <c r="Q128" i="32"/>
  <c r="K128" i="32"/>
  <c r="F128" i="32"/>
  <c r="AI127" i="32"/>
  <c r="AC127" i="32"/>
  <c r="X127" i="32"/>
  <c r="S127" i="32"/>
  <c r="M127" i="32"/>
  <c r="H127" i="32"/>
  <c r="AK126" i="32"/>
  <c r="AE126" i="32"/>
  <c r="Z126" i="32"/>
  <c r="U126" i="32"/>
  <c r="O126" i="32"/>
  <c r="J126" i="32"/>
  <c r="E126" i="32"/>
  <c r="AG125" i="32"/>
  <c r="AB125" i="32"/>
  <c r="W125" i="32"/>
  <c r="Q125" i="32"/>
  <c r="L125" i="32"/>
  <c r="G125" i="32"/>
  <c r="AI124" i="32"/>
  <c r="AD124" i="32"/>
  <c r="Y124" i="32"/>
  <c r="S124" i="32"/>
  <c r="N124" i="32"/>
  <c r="I124" i="32"/>
  <c r="AK123" i="32"/>
  <c r="AF123" i="32"/>
  <c r="AA123" i="32"/>
  <c r="U123" i="32"/>
  <c r="P123" i="32"/>
  <c r="K123" i="32"/>
  <c r="E123" i="32"/>
  <c r="AH122" i="32"/>
  <c r="AC122" i="32"/>
  <c r="W122" i="32"/>
  <c r="R122" i="32"/>
  <c r="M122" i="32"/>
  <c r="G122" i="32"/>
  <c r="AJ121" i="32"/>
  <c r="AE121" i="32"/>
  <c r="Y121" i="32"/>
  <c r="T121" i="32"/>
  <c r="O121" i="32"/>
  <c r="I121" i="32"/>
  <c r="D121" i="32"/>
  <c r="AG120" i="32"/>
  <c r="AA120" i="32"/>
  <c r="V120" i="32"/>
  <c r="Q120" i="32"/>
  <c r="K120" i="32"/>
  <c r="F120" i="32"/>
  <c r="AI119" i="32"/>
  <c r="AC119" i="32"/>
  <c r="X119" i="32"/>
  <c r="S119" i="32"/>
  <c r="M119" i="32"/>
  <c r="H119" i="32"/>
  <c r="AK118" i="32"/>
  <c r="AE118" i="32"/>
  <c r="Z118" i="32"/>
  <c r="U118" i="32"/>
  <c r="O118" i="32"/>
  <c r="J118" i="32"/>
  <c r="E118" i="32"/>
  <c r="AG117" i="32"/>
  <c r="AB117" i="32"/>
  <c r="W117" i="32"/>
  <c r="Q117" i="32"/>
  <c r="L117" i="32"/>
  <c r="G117" i="32"/>
  <c r="AI116" i="32"/>
  <c r="AD116" i="32"/>
  <c r="Y116" i="32"/>
  <c r="S116" i="32"/>
  <c r="N116" i="32"/>
  <c r="J116" i="32"/>
  <c r="F116" i="32"/>
  <c r="AJ115" i="32"/>
  <c r="AF115" i="32"/>
  <c r="AB115" i="32"/>
  <c r="X115" i="32"/>
  <c r="T115" i="32"/>
  <c r="P115" i="32"/>
  <c r="L115" i="32"/>
  <c r="H115" i="32"/>
  <c r="D115" i="32"/>
  <c r="AH114" i="32"/>
  <c r="AD114" i="32"/>
  <c r="Z114" i="32"/>
  <c r="V114" i="32"/>
  <c r="R114" i="32"/>
  <c r="N114" i="32"/>
  <c r="J114" i="32"/>
  <c r="F114" i="32"/>
  <c r="AJ113" i="32"/>
  <c r="AF113" i="32"/>
  <c r="AB113" i="32"/>
  <c r="X113" i="32"/>
  <c r="T113" i="32"/>
  <c r="P113" i="32"/>
  <c r="L113" i="32"/>
  <c r="H113" i="32"/>
  <c r="D113" i="32"/>
  <c r="AH112" i="32"/>
  <c r="AD112" i="32"/>
  <c r="Z112" i="32"/>
  <c r="V112" i="32"/>
  <c r="R112" i="32"/>
  <c r="N112" i="32"/>
  <c r="J112" i="32"/>
  <c r="F112" i="32"/>
  <c r="AJ111" i="32"/>
  <c r="AF111" i="32"/>
  <c r="AB111" i="32"/>
  <c r="X111" i="32"/>
  <c r="T111" i="32"/>
  <c r="P111" i="32"/>
  <c r="L111" i="32"/>
  <c r="H111" i="32"/>
  <c r="D111" i="32"/>
  <c r="AH110" i="32"/>
  <c r="AD110" i="32"/>
  <c r="Z110" i="32"/>
  <c r="V110" i="32"/>
  <c r="R110" i="32"/>
  <c r="N110" i="32"/>
  <c r="J110" i="32"/>
  <c r="F110" i="32"/>
  <c r="AJ109" i="32"/>
  <c r="AF109" i="32"/>
  <c r="AB109" i="32"/>
  <c r="X109" i="32"/>
  <c r="T109" i="32"/>
  <c r="P109" i="32"/>
  <c r="L109" i="32"/>
  <c r="H109" i="32"/>
  <c r="D109" i="32"/>
  <c r="AH108" i="32"/>
  <c r="AD108" i="32"/>
  <c r="Z108" i="32"/>
  <c r="V108" i="32"/>
  <c r="R108" i="32"/>
  <c r="N108" i="32"/>
  <c r="J108" i="32"/>
  <c r="F108" i="32"/>
  <c r="AJ107" i="32"/>
  <c r="AF107" i="32"/>
  <c r="AB107" i="32"/>
  <c r="X107" i="32"/>
  <c r="T107" i="32"/>
  <c r="P107" i="32"/>
  <c r="L107" i="32"/>
  <c r="H107" i="32"/>
  <c r="D107" i="32"/>
  <c r="AH106" i="32"/>
  <c r="AD106" i="32"/>
  <c r="Z106" i="32"/>
  <c r="V106" i="32"/>
  <c r="R106" i="32"/>
  <c r="N106" i="32"/>
  <c r="J106" i="32"/>
  <c r="F106" i="32"/>
  <c r="AJ105" i="32"/>
  <c r="AF105" i="32"/>
  <c r="AB105" i="32"/>
  <c r="X105" i="32"/>
  <c r="T105" i="32"/>
  <c r="P105" i="32"/>
  <c r="L105" i="32"/>
  <c r="H105" i="32"/>
  <c r="D105" i="32"/>
  <c r="AH104" i="32"/>
  <c r="AD104" i="32"/>
  <c r="Z104" i="32"/>
  <c r="V104" i="32"/>
  <c r="R104" i="32"/>
  <c r="N104" i="32"/>
  <c r="J104" i="32"/>
  <c r="F104" i="32"/>
  <c r="AJ103" i="32"/>
  <c r="AF103" i="32"/>
  <c r="AB103" i="32"/>
  <c r="X103" i="32"/>
  <c r="T103" i="32"/>
  <c r="P103" i="32"/>
  <c r="L103" i="32"/>
  <c r="H103" i="32"/>
  <c r="D103" i="32"/>
  <c r="AH102" i="32"/>
  <c r="AD102" i="32"/>
  <c r="Z102" i="32"/>
  <c r="V102" i="32"/>
  <c r="R102" i="32"/>
  <c r="N102" i="32"/>
  <c r="J102" i="32"/>
  <c r="F102" i="32"/>
  <c r="AJ101" i="32"/>
  <c r="AF101" i="32"/>
  <c r="AB101" i="32"/>
  <c r="X101" i="32"/>
  <c r="T101" i="32"/>
  <c r="P101" i="32"/>
  <c r="L101" i="32"/>
  <c r="H101" i="32"/>
  <c r="D101" i="32"/>
  <c r="AH100" i="32"/>
  <c r="AD100" i="32"/>
  <c r="Z100" i="32"/>
  <c r="V100" i="32"/>
  <c r="R100" i="32"/>
  <c r="N100" i="32"/>
  <c r="J100" i="32"/>
  <c r="F100" i="32"/>
  <c r="AJ99" i="32"/>
  <c r="AF99" i="32"/>
  <c r="AB99" i="32"/>
  <c r="X99" i="32"/>
  <c r="T99" i="32"/>
  <c r="P99" i="32"/>
  <c r="L99" i="32"/>
  <c r="H99" i="32"/>
  <c r="D99" i="32"/>
  <c r="AH98" i="32"/>
  <c r="AD98" i="32"/>
  <c r="Z98" i="32"/>
  <c r="V98" i="32"/>
  <c r="R98" i="32"/>
  <c r="N98" i="32"/>
  <c r="J98" i="32"/>
  <c r="F98" i="32"/>
  <c r="AJ97" i="32"/>
  <c r="AF97" i="32"/>
  <c r="AB97" i="32"/>
  <c r="W142" i="32"/>
  <c r="G142" i="32"/>
  <c r="AC141" i="32"/>
  <c r="O141" i="32"/>
  <c r="AG140" i="32"/>
  <c r="U140" i="32"/>
  <c r="F140" i="32"/>
  <c r="X139" i="32"/>
  <c r="L139" i="32"/>
  <c r="AE138" i="32"/>
  <c r="O138" i="32"/>
  <c r="AK137" i="32"/>
  <c r="W137" i="32"/>
  <c r="G137" i="32"/>
  <c r="AC136" i="32"/>
  <c r="N136" i="32"/>
  <c r="AF135" i="32"/>
  <c r="T135" i="32"/>
  <c r="E135" i="32"/>
  <c r="W134" i="32"/>
  <c r="K134" i="32"/>
  <c r="AF133" i="32"/>
  <c r="U133" i="32"/>
  <c r="M133" i="32"/>
  <c r="D133" i="32"/>
  <c r="AD132" i="32"/>
  <c r="W132" i="32"/>
  <c r="Q132" i="32"/>
  <c r="I132" i="32"/>
  <c r="AJ131" i="32"/>
  <c r="AC131" i="32"/>
  <c r="U131" i="32"/>
  <c r="O131" i="32"/>
  <c r="H131" i="32"/>
  <c r="AH130" i="32"/>
  <c r="AA130" i="32"/>
  <c r="U130" i="32"/>
  <c r="O130" i="32"/>
  <c r="J130" i="32"/>
  <c r="E130" i="32"/>
  <c r="AG129" i="32"/>
  <c r="AB129" i="32"/>
  <c r="W129" i="32"/>
  <c r="Q129" i="32"/>
  <c r="L129" i="32"/>
  <c r="G129" i="32"/>
  <c r="AI128" i="32"/>
  <c r="AD128" i="32"/>
  <c r="Y128" i="32"/>
  <c r="S128" i="32"/>
  <c r="N128" i="32"/>
  <c r="I128" i="32"/>
  <c r="AK127" i="32"/>
  <c r="AF127" i="32"/>
  <c r="AA127" i="32"/>
  <c r="U127" i="32"/>
  <c r="P127" i="32"/>
  <c r="K127" i="32"/>
  <c r="E127" i="32"/>
  <c r="AH126" i="32"/>
  <c r="AC126" i="32"/>
  <c r="W126" i="32"/>
  <c r="R126" i="32"/>
  <c r="M126" i="32"/>
  <c r="G126" i="32"/>
  <c r="AJ125" i="32"/>
  <c r="AE125" i="32"/>
  <c r="Y125" i="32"/>
  <c r="T125" i="32"/>
  <c r="O125" i="32"/>
  <c r="I125" i="32"/>
  <c r="D125" i="32"/>
  <c r="AG124" i="32"/>
  <c r="AA124" i="32"/>
  <c r="V124" i="32"/>
  <c r="Q124" i="32"/>
  <c r="K124" i="32"/>
  <c r="F124" i="32"/>
  <c r="AI123" i="32"/>
  <c r="AC123" i="32"/>
  <c r="X123" i="32"/>
  <c r="S123" i="32"/>
  <c r="M123" i="32"/>
  <c r="H123" i="32"/>
  <c r="AK122" i="32"/>
  <c r="AA142" i="32"/>
  <c r="AE141" i="32"/>
  <c r="D141" i="32"/>
  <c r="J140" i="32"/>
  <c r="M139" i="32"/>
  <c r="U138" i="32"/>
  <c r="AA137" i="32"/>
  <c r="AD136" i="32"/>
  <c r="AK135" i="32"/>
  <c r="I135" i="32"/>
  <c r="M134" i="32"/>
  <c r="Y133" i="32"/>
  <c r="E133" i="32"/>
  <c r="Y132" i="32"/>
  <c r="K132" i="32"/>
  <c r="AE131" i="32"/>
  <c r="P131" i="32"/>
  <c r="AK130" i="32"/>
  <c r="V130" i="32"/>
  <c r="K130" i="32"/>
  <c r="AI129" i="32"/>
  <c r="X129" i="32"/>
  <c r="M129" i="32"/>
  <c r="AK128" i="32"/>
  <c r="Z128" i="32"/>
  <c r="O128" i="32"/>
  <c r="E128" i="32"/>
  <c r="AB127" i="32"/>
  <c r="Q127" i="32"/>
  <c r="G127" i="32"/>
  <c r="AD126" i="32"/>
  <c r="S126" i="32"/>
  <c r="I126" i="32"/>
  <c r="AF125" i="32"/>
  <c r="U125" i="32"/>
  <c r="K125" i="32"/>
  <c r="AH124" i="32"/>
  <c r="W124" i="32"/>
  <c r="M124" i="32"/>
  <c r="AJ123" i="32"/>
  <c r="Y123" i="32"/>
  <c r="O123" i="32"/>
  <c r="D123" i="32"/>
  <c r="AD122" i="32"/>
  <c r="V122" i="32"/>
  <c r="O122" i="32"/>
  <c r="I122" i="32"/>
  <c r="AI121" i="32"/>
  <c r="AB121" i="32"/>
  <c r="U121" i="32"/>
  <c r="M121" i="32"/>
  <c r="G121" i="32"/>
  <c r="AH120" i="32"/>
  <c r="Z120" i="32"/>
  <c r="S120" i="32"/>
  <c r="M120" i="32"/>
  <c r="E120" i="32"/>
  <c r="AF119" i="32"/>
  <c r="Y119" i="32"/>
  <c r="Q119" i="32"/>
  <c r="K119" i="32"/>
  <c r="D119" i="32"/>
  <c r="AD118" i="32"/>
  <c r="W118" i="32"/>
  <c r="Q118" i="32"/>
  <c r="I118" i="32"/>
  <c r="AJ117" i="32"/>
  <c r="AC117" i="32"/>
  <c r="U117" i="32"/>
  <c r="O117" i="32"/>
  <c r="H117" i="32"/>
  <c r="AH116" i="32"/>
  <c r="AA116" i="32"/>
  <c r="U116" i="32"/>
  <c r="M116" i="32"/>
  <c r="H116" i="32"/>
  <c r="AK115" i="32"/>
  <c r="AE115" i="32"/>
  <c r="Z115" i="32"/>
  <c r="U115" i="32"/>
  <c r="O115" i="32"/>
  <c r="J115" i="32"/>
  <c r="E115" i="32"/>
  <c r="AG114" i="32"/>
  <c r="AB114" i="32"/>
  <c r="W114" i="32"/>
  <c r="Q114" i="32"/>
  <c r="L114" i="32"/>
  <c r="G114" i="32"/>
  <c r="AI113" i="32"/>
  <c r="AD113" i="32"/>
  <c r="Y113" i="32"/>
  <c r="S113" i="32"/>
  <c r="N113" i="32"/>
  <c r="I113" i="32"/>
  <c r="AK112" i="32"/>
  <c r="AF112" i="32"/>
  <c r="AA112" i="32"/>
  <c r="U112" i="32"/>
  <c r="P112" i="32"/>
  <c r="K112" i="32"/>
  <c r="E112" i="32"/>
  <c r="AH111" i="32"/>
  <c r="AC111" i="32"/>
  <c r="W111" i="32"/>
  <c r="R111" i="32"/>
  <c r="M111" i="32"/>
  <c r="G111" i="32"/>
  <c r="AJ110" i="32"/>
  <c r="AE110" i="32"/>
  <c r="Y110" i="32"/>
  <c r="T110" i="32"/>
  <c r="O110" i="32"/>
  <c r="I110" i="32"/>
  <c r="D110" i="32"/>
  <c r="AG109" i="32"/>
  <c r="AA109" i="32"/>
  <c r="V109" i="32"/>
  <c r="Q109" i="32"/>
  <c r="K109" i="32"/>
  <c r="F109" i="32"/>
  <c r="AI108" i="32"/>
  <c r="AC108" i="32"/>
  <c r="X108" i="32"/>
  <c r="S108" i="32"/>
  <c r="M108" i="32"/>
  <c r="H108" i="32"/>
  <c r="AK107" i="32"/>
  <c r="AE107" i="32"/>
  <c r="Z107" i="32"/>
  <c r="U107" i="32"/>
  <c r="O107" i="32"/>
  <c r="J107" i="32"/>
  <c r="E107" i="32"/>
  <c r="AG106" i="32"/>
  <c r="AB106" i="32"/>
  <c r="W106" i="32"/>
  <c r="Q106" i="32"/>
  <c r="L106" i="32"/>
  <c r="G106" i="32"/>
  <c r="AI105" i="32"/>
  <c r="AD105" i="32"/>
  <c r="Y105" i="32"/>
  <c r="S105" i="32"/>
  <c r="N105" i="32"/>
  <c r="I105" i="32"/>
  <c r="AK104" i="32"/>
  <c r="AF104" i="32"/>
  <c r="AA104" i="32"/>
  <c r="U104" i="32"/>
  <c r="P104" i="32"/>
  <c r="K104" i="32"/>
  <c r="E104" i="32"/>
  <c r="AH103" i="32"/>
  <c r="AC103" i="32"/>
  <c r="W103" i="32"/>
  <c r="R103" i="32"/>
  <c r="M103" i="32"/>
  <c r="G103" i="32"/>
  <c r="AJ102" i="32"/>
  <c r="AE102" i="32"/>
  <c r="Y102" i="32"/>
  <c r="T102" i="32"/>
  <c r="O102" i="32"/>
  <c r="I102" i="32"/>
  <c r="D102" i="32"/>
  <c r="AG101" i="32"/>
  <c r="AA101" i="32"/>
  <c r="V101" i="32"/>
  <c r="Q101" i="32"/>
  <c r="K101" i="32"/>
  <c r="M142" i="32"/>
  <c r="S141" i="32"/>
  <c r="V140" i="32"/>
  <c r="AC139" i="32"/>
  <c r="AI138" i="32"/>
  <c r="E138" i="32"/>
  <c r="L137" i="32"/>
  <c r="R136" i="32"/>
  <c r="U135" i="32"/>
  <c r="AC134" i="32"/>
  <c r="AI133" i="32"/>
  <c r="O133" i="32"/>
  <c r="AG132" i="32"/>
  <c r="R132" i="32"/>
  <c r="AK131" i="32"/>
  <c r="X131" i="32"/>
  <c r="I131" i="32"/>
  <c r="AC130" i="32"/>
  <c r="Q130" i="32"/>
  <c r="F130" i="32"/>
  <c r="AC129" i="32"/>
  <c r="S129" i="32"/>
  <c r="H129" i="32"/>
  <c r="AE128" i="32"/>
  <c r="U128" i="32"/>
  <c r="J128" i="32"/>
  <c r="AG127" i="32"/>
  <c r="W127" i="32"/>
  <c r="L127" i="32"/>
  <c r="AI126" i="32"/>
  <c r="Y126" i="32"/>
  <c r="N126" i="32"/>
  <c r="AK125" i="32"/>
  <c r="AA125" i="32"/>
  <c r="P125" i="32"/>
  <c r="E125" i="32"/>
  <c r="AC124" i="32"/>
  <c r="R124" i="32"/>
  <c r="G124" i="32"/>
  <c r="AE123" i="32"/>
  <c r="T123" i="32"/>
  <c r="I123" i="32"/>
  <c r="AG122" i="32"/>
  <c r="Z122" i="32"/>
  <c r="S122" i="32"/>
  <c r="K122" i="32"/>
  <c r="E122" i="32"/>
  <c r="AF121" i="32"/>
  <c r="X121" i="32"/>
  <c r="Q121" i="32"/>
  <c r="K121" i="32"/>
  <c r="AK120" i="32"/>
  <c r="AD120" i="32"/>
  <c r="W120" i="32"/>
  <c r="O120" i="32"/>
  <c r="I120" i="32"/>
  <c r="AJ119" i="32"/>
  <c r="AB119" i="32"/>
  <c r="U119" i="32"/>
  <c r="O119" i="32"/>
  <c r="G119" i="32"/>
  <c r="AH118" i="32"/>
  <c r="AA118" i="32"/>
  <c r="S118" i="32"/>
  <c r="M118" i="32"/>
  <c r="F118" i="32"/>
  <c r="AF117" i="32"/>
  <c r="Y117" i="32"/>
  <c r="S117" i="32"/>
  <c r="K117" i="32"/>
  <c r="D117" i="32"/>
  <c r="AE116" i="32"/>
  <c r="W116" i="32"/>
  <c r="Q116" i="32"/>
  <c r="K116" i="32"/>
  <c r="E116" i="32"/>
  <c r="AH115" i="32"/>
  <c r="AC115" i="32"/>
  <c r="W115" i="32"/>
  <c r="R115" i="32"/>
  <c r="M115" i="32"/>
  <c r="G115" i="32"/>
  <c r="AJ114" i="32"/>
  <c r="AE114" i="32"/>
  <c r="Y114" i="32"/>
  <c r="T114" i="32"/>
  <c r="O114" i="32"/>
  <c r="I114" i="32"/>
  <c r="D114" i="32"/>
  <c r="AG113" i="32"/>
  <c r="AA113" i="32"/>
  <c r="V113" i="32"/>
  <c r="Q113" i="32"/>
  <c r="K113" i="32"/>
  <c r="F113" i="32"/>
  <c r="AI112" i="32"/>
  <c r="AC112" i="32"/>
  <c r="X112" i="32"/>
  <c r="S112" i="32"/>
  <c r="M112" i="32"/>
  <c r="H112" i="32"/>
  <c r="AK111" i="32"/>
  <c r="AE111" i="32"/>
  <c r="Z111" i="32"/>
  <c r="U111" i="32"/>
  <c r="O111" i="32"/>
  <c r="J111" i="32"/>
  <c r="E111" i="32"/>
  <c r="AG110" i="32"/>
  <c r="AB110" i="32"/>
  <c r="W110" i="32"/>
  <c r="Q110" i="32"/>
  <c r="L110" i="32"/>
  <c r="G110" i="32"/>
  <c r="AI109" i="32"/>
  <c r="AD109" i="32"/>
  <c r="Y109" i="32"/>
  <c r="S109" i="32"/>
  <c r="N109" i="32"/>
  <c r="I109" i="32"/>
  <c r="AK108" i="32"/>
  <c r="AF108" i="32"/>
  <c r="AA108" i="32"/>
  <c r="U108" i="32"/>
  <c r="P108" i="32"/>
  <c r="K108" i="32"/>
  <c r="E108" i="32"/>
  <c r="AH107" i="32"/>
  <c r="AC107" i="32"/>
  <c r="W107" i="32"/>
  <c r="R107" i="32"/>
  <c r="M107" i="32"/>
  <c r="G107" i="32"/>
  <c r="AJ106" i="32"/>
  <c r="AE106" i="32"/>
  <c r="Y106" i="32"/>
  <c r="T106" i="32"/>
  <c r="O106" i="32"/>
  <c r="I106" i="32"/>
  <c r="D106" i="32"/>
  <c r="AG105" i="32"/>
  <c r="AA105" i="32"/>
  <c r="V105" i="32"/>
  <c r="Q105" i="32"/>
  <c r="K105" i="32"/>
  <c r="F105" i="32"/>
  <c r="AI104" i="32"/>
  <c r="AC104" i="32"/>
  <c r="X104" i="32"/>
  <c r="S104" i="32"/>
  <c r="M104" i="32"/>
  <c r="H104" i="32"/>
  <c r="AK103" i="32"/>
  <c r="AE103" i="32"/>
  <c r="Z103" i="32"/>
  <c r="U103" i="32"/>
  <c r="O103" i="32"/>
  <c r="J103" i="32"/>
  <c r="E103" i="32"/>
  <c r="AG102" i="32"/>
  <c r="AB102" i="32"/>
  <c r="W102" i="32"/>
  <c r="Q102" i="32"/>
  <c r="L102" i="32"/>
  <c r="G102" i="32"/>
  <c r="AI101" i="32"/>
  <c r="AD101" i="32"/>
  <c r="Y101" i="32"/>
  <c r="S101" i="32"/>
  <c r="N101" i="32"/>
  <c r="R142" i="32"/>
  <c r="AE140" i="32"/>
  <c r="H139" i="32"/>
  <c r="Q137" i="32"/>
  <c r="AE135" i="32"/>
  <c r="G134" i="32"/>
  <c r="AI132" i="32"/>
  <c r="G132" i="32"/>
  <c r="M131" i="32"/>
  <c r="S130" i="32"/>
  <c r="AF129" i="32"/>
  <c r="K129" i="32"/>
  <c r="W128" i="32"/>
  <c r="AJ127" i="32"/>
  <c r="O127" i="32"/>
  <c r="AA126" i="32"/>
  <c r="F126" i="32"/>
  <c r="S125" i="32"/>
  <c r="AE124" i="32"/>
  <c r="J124" i="32"/>
  <c r="W123" i="32"/>
  <c r="AI122" i="32"/>
  <c r="U122" i="32"/>
  <c r="F122" i="32"/>
  <c r="AA121" i="32"/>
  <c r="L121" i="32"/>
  <c r="AE120" i="32"/>
  <c r="R120" i="32"/>
  <c r="AK119" i="32"/>
  <c r="W119" i="32"/>
  <c r="I119" i="32"/>
  <c r="AC118" i="32"/>
  <c r="N118" i="32"/>
  <c r="AI117" i="32"/>
  <c r="T117" i="32"/>
  <c r="E117" i="32"/>
  <c r="Z116" i="32"/>
  <c r="L116" i="32"/>
  <c r="AI115" i="32"/>
  <c r="Y115" i="32"/>
  <c r="N115" i="32"/>
  <c r="AK114" i="32"/>
  <c r="AA114" i="32"/>
  <c r="P114" i="32"/>
  <c r="E114" i="32"/>
  <c r="AC113" i="32"/>
  <c r="R113" i="32"/>
  <c r="G113" i="32"/>
  <c r="AE112" i="32"/>
  <c r="T112" i="32"/>
  <c r="I112" i="32"/>
  <c r="AG111" i="32"/>
  <c r="V111" i="32"/>
  <c r="K111" i="32"/>
  <c r="AI110" i="32"/>
  <c r="X110" i="32"/>
  <c r="M110" i="32"/>
  <c r="AK109" i="32"/>
  <c r="Z109" i="32"/>
  <c r="O109" i="32"/>
  <c r="E109" i="32"/>
  <c r="AB108" i="32"/>
  <c r="Q108" i="32"/>
  <c r="G108" i="32"/>
  <c r="AD107" i="32"/>
  <c r="S107" i="32"/>
  <c r="I107" i="32"/>
  <c r="AF106" i="32"/>
  <c r="U106" i="32"/>
  <c r="K106" i="32"/>
  <c r="AH105" i="32"/>
  <c r="W105" i="32"/>
  <c r="M105" i="32"/>
  <c r="AJ104" i="32"/>
  <c r="Y104" i="32"/>
  <c r="O104" i="32"/>
  <c r="D104" i="32"/>
  <c r="AA103" i="32"/>
  <c r="Q103" i="32"/>
  <c r="F103" i="32"/>
  <c r="AC102" i="32"/>
  <c r="S102" i="32"/>
  <c r="H102" i="32"/>
  <c r="AE101" i="32"/>
  <c r="U101" i="32"/>
  <c r="J101" i="32"/>
  <c r="E101" i="32"/>
  <c r="AG100" i="32"/>
  <c r="AB100" i="32"/>
  <c r="W100" i="32"/>
  <c r="Q100" i="32"/>
  <c r="L100" i="32"/>
  <c r="G100" i="32"/>
  <c r="AI99" i="32"/>
  <c r="AD99" i="32"/>
  <c r="Y99" i="32"/>
  <c r="S99" i="32"/>
  <c r="N99" i="32"/>
  <c r="I99" i="32"/>
  <c r="AK98" i="32"/>
  <c r="AF98" i="32"/>
  <c r="AA98" i="32"/>
  <c r="U98" i="32"/>
  <c r="P98" i="32"/>
  <c r="K98" i="32"/>
  <c r="E98" i="32"/>
  <c r="AH97" i="32"/>
  <c r="AC97" i="32"/>
  <c r="X97" i="32"/>
  <c r="T97" i="32"/>
  <c r="P97" i="32"/>
  <c r="L97" i="32"/>
  <c r="H97" i="32"/>
  <c r="D97" i="32"/>
  <c r="AH96" i="32"/>
  <c r="AD96" i="32"/>
  <c r="Z96" i="32"/>
  <c r="V96" i="32"/>
  <c r="R96" i="32"/>
  <c r="N96" i="32"/>
  <c r="J96" i="32"/>
  <c r="F96" i="32"/>
  <c r="AJ95" i="32"/>
  <c r="AF95" i="32"/>
  <c r="AB95" i="32"/>
  <c r="X95" i="32"/>
  <c r="T95" i="32"/>
  <c r="P95" i="32"/>
  <c r="L95" i="32"/>
  <c r="H95" i="32"/>
  <c r="D95" i="32"/>
  <c r="AH94" i="32"/>
  <c r="AD94" i="32"/>
  <c r="Z94" i="32"/>
  <c r="V94" i="32"/>
  <c r="R94" i="32"/>
  <c r="N94" i="32"/>
  <c r="J94" i="32"/>
  <c r="F94" i="32"/>
  <c r="AJ93" i="32"/>
  <c r="AF93" i="32"/>
  <c r="AB93" i="32"/>
  <c r="X93" i="32"/>
  <c r="T93" i="32"/>
  <c r="P93" i="32"/>
  <c r="L93" i="32"/>
  <c r="H93" i="32"/>
  <c r="D93" i="32"/>
  <c r="AH92" i="32"/>
  <c r="AD92" i="32"/>
  <c r="Z92" i="32"/>
  <c r="V92" i="32"/>
  <c r="R92" i="32"/>
  <c r="N92" i="32"/>
  <c r="J92" i="32"/>
  <c r="F92" i="32"/>
  <c r="AJ91" i="32"/>
  <c r="AF91" i="32"/>
  <c r="AB91" i="32"/>
  <c r="X91" i="32"/>
  <c r="T91" i="32"/>
  <c r="P91" i="32"/>
  <c r="L91" i="32"/>
  <c r="H91" i="32"/>
  <c r="D91" i="32"/>
  <c r="AH90" i="32"/>
  <c r="AD90" i="32"/>
  <c r="Z90" i="32"/>
  <c r="V90" i="32"/>
  <c r="R90" i="32"/>
  <c r="N90" i="32"/>
  <c r="J90" i="32"/>
  <c r="F90" i="32"/>
  <c r="AJ89" i="32"/>
  <c r="AF89" i="32"/>
  <c r="AB89" i="32"/>
  <c r="X89" i="32"/>
  <c r="T89" i="32"/>
  <c r="P89" i="32"/>
  <c r="L89" i="32"/>
  <c r="H89" i="32"/>
  <c r="D89" i="32"/>
  <c r="AH88" i="32"/>
  <c r="AD88" i="32"/>
  <c r="Z88" i="32"/>
  <c r="V88" i="32"/>
  <c r="R88" i="32"/>
  <c r="N88" i="32"/>
  <c r="J88" i="32"/>
  <c r="F88" i="32"/>
  <c r="AJ87" i="32"/>
  <c r="AF87" i="32"/>
  <c r="AB87" i="32"/>
  <c r="X87" i="32"/>
  <c r="T87" i="32"/>
  <c r="P87" i="32"/>
  <c r="L87" i="32"/>
  <c r="H87" i="32"/>
  <c r="D87" i="32"/>
  <c r="AH86" i="32"/>
  <c r="AD86" i="32"/>
  <c r="Z86" i="32"/>
  <c r="V86" i="32"/>
  <c r="R86" i="32"/>
  <c r="N86" i="32"/>
  <c r="J86" i="32"/>
  <c r="F86" i="32"/>
  <c r="AJ85" i="32"/>
  <c r="AF85" i="32"/>
  <c r="AB85" i="32"/>
  <c r="X85" i="32"/>
  <c r="T85" i="32"/>
  <c r="P85" i="32"/>
  <c r="L85" i="32"/>
  <c r="H85" i="32"/>
  <c r="D85" i="32"/>
  <c r="AH84" i="32"/>
  <c r="AD84" i="32"/>
  <c r="Z84" i="32"/>
  <c r="V84" i="32"/>
  <c r="R84" i="32"/>
  <c r="N84" i="32"/>
  <c r="J84" i="32"/>
  <c r="F84" i="32"/>
  <c r="AJ83" i="32"/>
  <c r="AF83" i="32"/>
  <c r="AB83" i="32"/>
  <c r="X83" i="32"/>
  <c r="T83" i="32"/>
  <c r="P83" i="32"/>
  <c r="L83" i="32"/>
  <c r="H83" i="32"/>
  <c r="D83" i="32"/>
  <c r="AH82" i="32"/>
  <c r="AD82" i="32"/>
  <c r="Z82" i="32"/>
  <c r="V82" i="32"/>
  <c r="R82" i="32"/>
  <c r="N82" i="32"/>
  <c r="J82" i="32"/>
  <c r="F82" i="32"/>
  <c r="AJ81" i="32"/>
  <c r="AF81" i="32"/>
  <c r="AB81" i="32"/>
  <c r="X81" i="32"/>
  <c r="T81" i="32"/>
  <c r="P81" i="32"/>
  <c r="L81" i="32"/>
  <c r="H81" i="32"/>
  <c r="D81" i="32"/>
  <c r="AH80" i="32"/>
  <c r="AD80" i="32"/>
  <c r="Z80" i="32"/>
  <c r="V80" i="32"/>
  <c r="R80" i="32"/>
  <c r="N80" i="32"/>
  <c r="J80" i="32"/>
  <c r="F80" i="32"/>
  <c r="AJ79" i="32"/>
  <c r="AF79" i="32"/>
  <c r="AB79" i="32"/>
  <c r="X79" i="32"/>
  <c r="T79" i="32"/>
  <c r="P79" i="32"/>
  <c r="L79" i="32"/>
  <c r="H79" i="32"/>
  <c r="D79" i="32"/>
  <c r="AH78" i="32"/>
  <c r="AD78" i="32"/>
  <c r="Z78" i="32"/>
  <c r="V78" i="32"/>
  <c r="R78" i="32"/>
  <c r="N78" i="32"/>
  <c r="J78" i="32"/>
  <c r="F78" i="32"/>
  <c r="AJ77" i="32"/>
  <c r="AF77" i="32"/>
  <c r="AB77" i="32"/>
  <c r="X77" i="32"/>
  <c r="T77" i="32"/>
  <c r="P77" i="32"/>
  <c r="L77" i="32"/>
  <c r="H77" i="32"/>
  <c r="D77" i="32"/>
  <c r="AH76" i="32"/>
  <c r="AD76" i="32"/>
  <c r="Z76" i="32"/>
  <c r="V76" i="32"/>
  <c r="R76" i="32"/>
  <c r="N76" i="32"/>
  <c r="J76" i="32"/>
  <c r="F76" i="32"/>
  <c r="AJ75" i="32"/>
  <c r="AF75" i="32"/>
  <c r="AB75" i="32"/>
  <c r="X75" i="32"/>
  <c r="T75" i="32"/>
  <c r="P75" i="32"/>
  <c r="L75" i="32"/>
  <c r="H75" i="32"/>
  <c r="D75" i="32"/>
  <c r="AH74" i="32"/>
  <c r="AD74" i="32"/>
  <c r="Z74" i="32"/>
  <c r="V74" i="32"/>
  <c r="R74" i="32"/>
  <c r="N74" i="32"/>
  <c r="J74" i="32"/>
  <c r="F74" i="32"/>
  <c r="AJ73" i="32"/>
  <c r="AF73" i="32"/>
  <c r="AB73" i="32"/>
  <c r="X73" i="32"/>
  <c r="T73" i="32"/>
  <c r="P73" i="32"/>
  <c r="L73" i="32"/>
  <c r="H73" i="32"/>
  <c r="D73" i="32"/>
  <c r="AH72" i="32"/>
  <c r="AD72" i="32"/>
  <c r="Z72" i="32"/>
  <c r="V72" i="32"/>
  <c r="R72" i="32"/>
  <c r="N72" i="32"/>
  <c r="J72" i="32"/>
  <c r="F72" i="32"/>
  <c r="AJ71" i="32"/>
  <c r="AF71" i="32"/>
  <c r="AB71" i="32"/>
  <c r="X71" i="32"/>
  <c r="T71" i="32"/>
  <c r="P71" i="32"/>
  <c r="L71" i="32"/>
  <c r="H71" i="32"/>
  <c r="D71" i="32"/>
  <c r="AH70" i="32"/>
  <c r="AD70" i="32"/>
  <c r="Z70" i="32"/>
  <c r="V70" i="32"/>
  <c r="R70" i="32"/>
  <c r="N70" i="32"/>
  <c r="Y141" i="32"/>
  <c r="AI139" i="32"/>
  <c r="N138" i="32"/>
  <c r="Y136" i="32"/>
  <c r="AH134" i="32"/>
  <c r="T133" i="32"/>
  <c r="V132" i="32"/>
  <c r="AA131" i="32"/>
  <c r="AG130" i="32"/>
  <c r="I130" i="32"/>
  <c r="U129" i="32"/>
  <c r="AH128" i="32"/>
  <c r="M128" i="32"/>
  <c r="Y127" i="32"/>
  <c r="D127" i="32"/>
  <c r="Q126" i="32"/>
  <c r="AC125" i="32"/>
  <c r="H125" i="32"/>
  <c r="U124" i="32"/>
  <c r="AG123" i="32"/>
  <c r="L123" i="32"/>
  <c r="AA122" i="32"/>
  <c r="N122" i="32"/>
  <c r="AG121" i="32"/>
  <c r="S121" i="32"/>
  <c r="E121" i="32"/>
  <c r="Y120" i="32"/>
  <c r="J120" i="32"/>
  <c r="AE119" i="32"/>
  <c r="P119" i="32"/>
  <c r="AI118" i="32"/>
  <c r="V118" i="32"/>
  <c r="G118" i="32"/>
  <c r="AA117" i="32"/>
  <c r="M117" i="32"/>
  <c r="AG116" i="32"/>
  <c r="R116" i="32"/>
  <c r="G116" i="32"/>
  <c r="AD115" i="32"/>
  <c r="S115" i="32"/>
  <c r="I115" i="32"/>
  <c r="AF114" i="32"/>
  <c r="U114" i="32"/>
  <c r="K114" i="32"/>
  <c r="AH113" i="32"/>
  <c r="W113" i="32"/>
  <c r="M113" i="32"/>
  <c r="AJ112" i="32"/>
  <c r="Y112" i="32"/>
  <c r="O112" i="32"/>
  <c r="D112" i="32"/>
  <c r="AA111" i="32"/>
  <c r="Q111" i="32"/>
  <c r="F111" i="32"/>
  <c r="AC110" i="32"/>
  <c r="S110" i="32"/>
  <c r="H110" i="32"/>
  <c r="AE109" i="32"/>
  <c r="U109" i="32"/>
  <c r="J109" i="32"/>
  <c r="AG108" i="32"/>
  <c r="W108" i="32"/>
  <c r="L108" i="32"/>
  <c r="AI107" i="32"/>
  <c r="Y107" i="32"/>
  <c r="N107" i="32"/>
  <c r="AK106" i="32"/>
  <c r="AA106" i="32"/>
  <c r="P106" i="32"/>
  <c r="E106" i="32"/>
  <c r="AC105" i="32"/>
  <c r="R105" i="32"/>
  <c r="G105" i="32"/>
  <c r="AE104" i="32"/>
  <c r="T104" i="32"/>
  <c r="I104" i="32"/>
  <c r="AG103" i="32"/>
  <c r="V103" i="32"/>
  <c r="K103" i="32"/>
  <c r="AI102" i="32"/>
  <c r="X102" i="32"/>
  <c r="M102" i="32"/>
  <c r="AK101" i="32"/>
  <c r="Z101" i="32"/>
  <c r="O101" i="32"/>
  <c r="G101" i="32"/>
  <c r="AJ100" i="32"/>
  <c r="AE100" i="32"/>
  <c r="Y100" i="32"/>
  <c r="T100" i="32"/>
  <c r="O100" i="32"/>
  <c r="I100" i="32"/>
  <c r="D100" i="32"/>
  <c r="AG99" i="32"/>
  <c r="AA99" i="32"/>
  <c r="V99" i="32"/>
  <c r="Q99" i="32"/>
  <c r="K99" i="32"/>
  <c r="F99" i="32"/>
  <c r="AI98" i="32"/>
  <c r="AC98" i="32"/>
  <c r="X98" i="32"/>
  <c r="S98" i="32"/>
  <c r="M98" i="32"/>
  <c r="H98" i="32"/>
  <c r="AK97" i="32"/>
  <c r="AE97" i="32"/>
  <c r="Z97" i="32"/>
  <c r="V97" i="32"/>
  <c r="R97" i="32"/>
  <c r="N97" i="32"/>
  <c r="J97" i="32"/>
  <c r="F97" i="32"/>
  <c r="AJ96" i="32"/>
  <c r="AF96" i="32"/>
  <c r="AB96" i="32"/>
  <c r="X96" i="32"/>
  <c r="T96" i="32"/>
  <c r="P96" i="32"/>
  <c r="L96" i="32"/>
  <c r="H96" i="32"/>
  <c r="D96" i="32"/>
  <c r="AH95" i="32"/>
  <c r="AD95" i="32"/>
  <c r="Z95" i="32"/>
  <c r="V95" i="32"/>
  <c r="R95" i="32"/>
  <c r="N95" i="32"/>
  <c r="J95" i="32"/>
  <c r="F95" i="32"/>
  <c r="AJ94" i="32"/>
  <c r="AF94" i="32"/>
  <c r="AB94" i="32"/>
  <c r="X94" i="32"/>
  <c r="T94" i="32"/>
  <c r="P94" i="32"/>
  <c r="L94" i="32"/>
  <c r="H94" i="32"/>
  <c r="D94" i="32"/>
  <c r="AH93" i="32"/>
  <c r="AD93" i="32"/>
  <c r="Z93" i="32"/>
  <c r="V93" i="32"/>
  <c r="R93" i="32"/>
  <c r="N93" i="32"/>
  <c r="J93" i="32"/>
  <c r="F93" i="32"/>
  <c r="AJ92" i="32"/>
  <c r="AF92" i="32"/>
  <c r="AB92" i="32"/>
  <c r="X92" i="32"/>
  <c r="T92" i="32"/>
  <c r="P92" i="32"/>
  <c r="L92" i="32"/>
  <c r="H92" i="32"/>
  <c r="D92" i="32"/>
  <c r="AH91" i="32"/>
  <c r="AD91" i="32"/>
  <c r="Z91" i="32"/>
  <c r="V91" i="32"/>
  <c r="R91" i="32"/>
  <c r="N91" i="32"/>
  <c r="J91" i="32"/>
  <c r="F91" i="32"/>
  <c r="AJ90" i="32"/>
  <c r="AF90" i="32"/>
  <c r="AB90" i="32"/>
  <c r="X90" i="32"/>
  <c r="T90" i="32"/>
  <c r="P90" i="32"/>
  <c r="L90" i="32"/>
  <c r="H90" i="32"/>
  <c r="D90" i="32"/>
  <c r="AH89" i="32"/>
  <c r="AD89" i="32"/>
  <c r="Z89" i="32"/>
  <c r="V89" i="32"/>
  <c r="R89" i="32"/>
  <c r="N89" i="32"/>
  <c r="J89" i="32"/>
  <c r="F89" i="32"/>
  <c r="AJ88" i="32"/>
  <c r="AF88" i="32"/>
  <c r="AB88" i="32"/>
  <c r="X88" i="32"/>
  <c r="T88" i="32"/>
  <c r="P88" i="32"/>
  <c r="L88" i="32"/>
  <c r="H88" i="32"/>
  <c r="D88" i="32"/>
  <c r="AH87" i="32"/>
  <c r="AD87" i="32"/>
  <c r="Z87" i="32"/>
  <c r="V87" i="32"/>
  <c r="R87" i="32"/>
  <c r="N87" i="32"/>
  <c r="J87" i="32"/>
  <c r="F87" i="32"/>
  <c r="AJ86" i="32"/>
  <c r="AF86" i="32"/>
  <c r="AB86" i="32"/>
  <c r="X86" i="32"/>
  <c r="T86" i="32"/>
  <c r="P86" i="32"/>
  <c r="L86" i="32"/>
  <c r="H86" i="32"/>
  <c r="D86" i="32"/>
  <c r="AH85" i="32"/>
  <c r="AD85" i="32"/>
  <c r="Z85" i="32"/>
  <c r="V85" i="32"/>
  <c r="R85" i="32"/>
  <c r="N85" i="32"/>
  <c r="J85" i="32"/>
  <c r="F85" i="32"/>
  <c r="AJ84" i="32"/>
  <c r="AF84" i="32"/>
  <c r="AB84" i="32"/>
  <c r="X84" i="32"/>
  <c r="T84" i="32"/>
  <c r="P84" i="32"/>
  <c r="L84" i="32"/>
  <c r="H84" i="32"/>
  <c r="D84" i="32"/>
  <c r="AH83" i="32"/>
  <c r="AD83" i="32"/>
  <c r="Z83" i="32"/>
  <c r="V83" i="32"/>
  <c r="R83" i="32"/>
  <c r="N83" i="32"/>
  <c r="J83" i="32"/>
  <c r="F83" i="32"/>
  <c r="AJ82" i="32"/>
  <c r="AF82" i="32"/>
  <c r="AB82" i="32"/>
  <c r="X82" i="32"/>
  <c r="T82" i="32"/>
  <c r="P82" i="32"/>
  <c r="L82" i="32"/>
  <c r="H82" i="32"/>
  <c r="D82" i="32"/>
  <c r="AH81" i="32"/>
  <c r="AD81" i="32"/>
  <c r="Z81" i="32"/>
  <c r="V81" i="32"/>
  <c r="R81" i="32"/>
  <c r="N81" i="32"/>
  <c r="J81" i="32"/>
  <c r="F81" i="32"/>
  <c r="AJ80" i="32"/>
  <c r="AF80" i="32"/>
  <c r="AB80" i="32"/>
  <c r="X80" i="32"/>
  <c r="T80" i="32"/>
  <c r="P80" i="32"/>
  <c r="L80" i="32"/>
  <c r="H80" i="32"/>
  <c r="D80" i="32"/>
  <c r="AH79" i="32"/>
  <c r="AD79" i="32"/>
  <c r="Z79" i="32"/>
  <c r="V79" i="32"/>
  <c r="R79" i="32"/>
  <c r="N79" i="32"/>
  <c r="J79" i="32"/>
  <c r="F79" i="32"/>
  <c r="AJ78" i="32"/>
  <c r="AF78" i="32"/>
  <c r="AB78" i="32"/>
  <c r="X78" i="32"/>
  <c r="T78" i="32"/>
  <c r="P78" i="32"/>
  <c r="L78" i="32"/>
  <c r="H78" i="32"/>
  <c r="D78" i="32"/>
  <c r="AH77" i="32"/>
  <c r="AD77" i="32"/>
  <c r="Z77" i="32"/>
  <c r="V77" i="32"/>
  <c r="R77" i="32"/>
  <c r="N77" i="32"/>
  <c r="J77" i="32"/>
  <c r="F77" i="32"/>
  <c r="AJ76" i="32"/>
  <c r="AF76" i="32"/>
  <c r="AB76" i="32"/>
  <c r="X76" i="32"/>
  <c r="T76" i="32"/>
  <c r="P76" i="32"/>
  <c r="L76" i="32"/>
  <c r="H76" i="32"/>
  <c r="D76" i="32"/>
  <c r="AH75" i="32"/>
  <c r="AD75" i="32"/>
  <c r="Z75" i="32"/>
  <c r="V75" i="32"/>
  <c r="R75" i="32"/>
  <c r="N75" i="32"/>
  <c r="J75" i="32"/>
  <c r="F75" i="32"/>
  <c r="AJ74" i="32"/>
  <c r="AF74" i="32"/>
  <c r="AB74" i="32"/>
  <c r="X74" i="32"/>
  <c r="T74" i="32"/>
  <c r="P74" i="32"/>
  <c r="L74" i="32"/>
  <c r="H74" i="32"/>
  <c r="D74" i="32"/>
  <c r="AH73" i="32"/>
  <c r="AD73" i="32"/>
  <c r="Z73" i="32"/>
  <c r="V73" i="32"/>
  <c r="R73" i="32"/>
  <c r="N73" i="32"/>
  <c r="J73" i="32"/>
  <c r="F73" i="32"/>
  <c r="AJ72" i="32"/>
  <c r="AF72" i="32"/>
  <c r="AB72" i="32"/>
  <c r="X72" i="32"/>
  <c r="T72" i="32"/>
  <c r="P72" i="32"/>
  <c r="L72" i="32"/>
  <c r="H72" i="32"/>
  <c r="D72" i="32"/>
  <c r="AH71" i="32"/>
  <c r="AD71" i="32"/>
  <c r="Z71" i="32"/>
  <c r="V71" i="32"/>
  <c r="R71" i="32"/>
  <c r="N71" i="32"/>
  <c r="J71" i="32"/>
  <c r="F71" i="32"/>
  <c r="AJ70" i="32"/>
  <c r="AF70" i="32"/>
  <c r="AB70" i="32"/>
  <c r="X70" i="32"/>
  <c r="T70" i="32"/>
  <c r="P70" i="32"/>
  <c r="L70" i="32"/>
  <c r="F142" i="32"/>
  <c r="Z138" i="32"/>
  <c r="P135" i="32"/>
  <c r="AC132" i="32"/>
  <c r="E131" i="32"/>
  <c r="AA129" i="32"/>
  <c r="R128" i="32"/>
  <c r="I127" i="32"/>
  <c r="AI125" i="32"/>
  <c r="Z124" i="32"/>
  <c r="Q123" i="32"/>
  <c r="Q122" i="32"/>
  <c r="W121" i="32"/>
  <c r="AC120" i="32"/>
  <c r="AG119" i="32"/>
  <c r="E119" i="32"/>
  <c r="K118" i="32"/>
  <c r="P117" i="32"/>
  <c r="V116" i="32"/>
  <c r="AG115" i="32"/>
  <c r="K115" i="32"/>
  <c r="X114" i="32"/>
  <c r="AK113" i="32"/>
  <c r="O113" i="32"/>
  <c r="AB112" i="32"/>
  <c r="G112" i="32"/>
  <c r="S111" i="32"/>
  <c r="AF110" i="32"/>
  <c r="K110" i="32"/>
  <c r="W109" i="32"/>
  <c r="AJ108" i="32"/>
  <c r="O108" i="32"/>
  <c r="AA107" i="32"/>
  <c r="F107" i="32"/>
  <c r="S106" i="32"/>
  <c r="AE105" i="32"/>
  <c r="J105" i="32"/>
  <c r="W104" i="32"/>
  <c r="AI103" i="32"/>
  <c r="N103" i="32"/>
  <c r="AA102" i="32"/>
  <c r="E102" i="32"/>
  <c r="R101" i="32"/>
  <c r="AK100" i="32"/>
  <c r="AA100" i="32"/>
  <c r="P100" i="32"/>
  <c r="E100" i="32"/>
  <c r="AC99" i="32"/>
  <c r="R99" i="32"/>
  <c r="G99" i="32"/>
  <c r="AE98" i="32"/>
  <c r="T98" i="32"/>
  <c r="I98" i="32"/>
  <c r="AG97" i="32"/>
  <c r="W97" i="32"/>
  <c r="O97" i="32"/>
  <c r="G97" i="32"/>
  <c r="AG96" i="32"/>
  <c r="Y96" i="32"/>
  <c r="Q96" i="32"/>
  <c r="I96" i="32"/>
  <c r="AI95" i="32"/>
  <c r="AA95" i="32"/>
  <c r="S95" i="32"/>
  <c r="K95" i="32"/>
  <c r="AK94" i="32"/>
  <c r="AC94" i="32"/>
  <c r="U94" i="32"/>
  <c r="M94" i="32"/>
  <c r="E94" i="32"/>
  <c r="AE93" i="32"/>
  <c r="W93" i="32"/>
  <c r="O93" i="32"/>
  <c r="G93" i="32"/>
  <c r="AG92" i="32"/>
  <c r="Y92" i="32"/>
  <c r="Q92" i="32"/>
  <c r="I92" i="32"/>
  <c r="AI91" i="32"/>
  <c r="AA91" i="32"/>
  <c r="S91" i="32"/>
  <c r="K91" i="32"/>
  <c r="AK90" i="32"/>
  <c r="AC90" i="32"/>
  <c r="U90" i="32"/>
  <c r="M90" i="32"/>
  <c r="E90" i="32"/>
  <c r="AE89" i="32"/>
  <c r="W89" i="32"/>
  <c r="O89" i="32"/>
  <c r="G89" i="32"/>
  <c r="AG88" i="32"/>
  <c r="Y88" i="32"/>
  <c r="Q88" i="32"/>
  <c r="I88" i="32"/>
  <c r="AI87" i="32"/>
  <c r="AA87" i="32"/>
  <c r="S87" i="32"/>
  <c r="K87" i="32"/>
  <c r="AK86" i="32"/>
  <c r="AC86" i="32"/>
  <c r="U86" i="32"/>
  <c r="M86" i="32"/>
  <c r="E86" i="32"/>
  <c r="AE85" i="32"/>
  <c r="W85" i="32"/>
  <c r="O85" i="32"/>
  <c r="G85" i="32"/>
  <c r="AG84" i="32"/>
  <c r="Y84" i="32"/>
  <c r="Q84" i="32"/>
  <c r="I84" i="32"/>
  <c r="AI83" i="32"/>
  <c r="AA83" i="32"/>
  <c r="S83" i="32"/>
  <c r="K83" i="32"/>
  <c r="AK82" i="32"/>
  <c r="AC82" i="32"/>
  <c r="U82" i="32"/>
  <c r="M82" i="32"/>
  <c r="E82" i="32"/>
  <c r="AE81" i="32"/>
  <c r="W81" i="32"/>
  <c r="O81" i="32"/>
  <c r="G81" i="32"/>
  <c r="AG80" i="32"/>
  <c r="Y80" i="32"/>
  <c r="Q80" i="32"/>
  <c r="I80" i="32"/>
  <c r="AI79" i="32"/>
  <c r="AA79" i="32"/>
  <c r="S79" i="32"/>
  <c r="K79" i="32"/>
  <c r="AK78" i="32"/>
  <c r="AC78" i="32"/>
  <c r="U78" i="32"/>
  <c r="M78" i="32"/>
  <c r="E78" i="32"/>
  <c r="AE77" i="32"/>
  <c r="W77" i="32"/>
  <c r="O77" i="32"/>
  <c r="G77" i="32"/>
  <c r="AG76" i="32"/>
  <c r="Y76" i="32"/>
  <c r="Q76" i="32"/>
  <c r="I76" i="32"/>
  <c r="AI75" i="32"/>
  <c r="AA75" i="32"/>
  <c r="S75" i="32"/>
  <c r="K75" i="32"/>
  <c r="AK74" i="32"/>
  <c r="AC74" i="32"/>
  <c r="U74" i="32"/>
  <c r="M74" i="32"/>
  <c r="E74" i="32"/>
  <c r="AE73" i="32"/>
  <c r="W73" i="32"/>
  <c r="O73" i="32"/>
  <c r="G73" i="32"/>
  <c r="AG72" i="32"/>
  <c r="Y72" i="32"/>
  <c r="Q72" i="32"/>
  <c r="I72" i="32"/>
  <c r="AI71" i="32"/>
  <c r="AA71" i="32"/>
  <c r="S71" i="32"/>
  <c r="K71" i="32"/>
  <c r="AK70" i="32"/>
  <c r="AC70" i="32"/>
  <c r="U70" i="32"/>
  <c r="M70" i="32"/>
  <c r="H70" i="32"/>
  <c r="D70" i="32"/>
  <c r="AH69" i="32"/>
  <c r="AD69" i="32"/>
  <c r="Z69" i="32"/>
  <c r="V69" i="32"/>
  <c r="R69" i="32"/>
  <c r="N69" i="32"/>
  <c r="J69" i="32"/>
  <c r="F69" i="32"/>
  <c r="AJ68" i="32"/>
  <c r="AF68" i="32"/>
  <c r="AB68" i="32"/>
  <c r="X68" i="32"/>
  <c r="T68" i="32"/>
  <c r="P68" i="32"/>
  <c r="L68" i="32"/>
  <c r="H68" i="32"/>
  <c r="D68" i="32"/>
  <c r="AH67" i="32"/>
  <c r="AD67" i="32"/>
  <c r="Z67" i="32"/>
  <c r="V67" i="32"/>
  <c r="R67" i="32"/>
  <c r="N67" i="32"/>
  <c r="J67" i="32"/>
  <c r="F67" i="32"/>
  <c r="AJ66" i="32"/>
  <c r="AF66" i="32"/>
  <c r="AB66" i="32"/>
  <c r="X66" i="32"/>
  <c r="T66" i="32"/>
  <c r="P66" i="32"/>
  <c r="L66" i="32"/>
  <c r="H66" i="32"/>
  <c r="D66" i="32"/>
  <c r="AH65" i="32"/>
  <c r="AD65" i="32"/>
  <c r="Z65" i="32"/>
  <c r="V65" i="32"/>
  <c r="R65" i="32"/>
  <c r="N65" i="32"/>
  <c r="J65" i="32"/>
  <c r="F65" i="32"/>
  <c r="AJ64" i="32"/>
  <c r="AF64" i="32"/>
  <c r="AB64" i="32"/>
  <c r="X64" i="32"/>
  <c r="T64" i="32"/>
  <c r="P64" i="32"/>
  <c r="L64" i="32"/>
  <c r="H64" i="32"/>
  <c r="D64" i="32"/>
  <c r="AH63" i="32"/>
  <c r="AD63" i="32"/>
  <c r="Z63" i="32"/>
  <c r="V63" i="32"/>
  <c r="R63" i="32"/>
  <c r="N63" i="32"/>
  <c r="J63" i="32"/>
  <c r="F63" i="32"/>
  <c r="AJ62" i="32"/>
  <c r="AF62" i="32"/>
  <c r="AB62" i="32"/>
  <c r="X62" i="32"/>
  <c r="T62" i="32"/>
  <c r="P62" i="32"/>
  <c r="L62" i="32"/>
  <c r="H62" i="32"/>
  <c r="D62" i="32"/>
  <c r="AH61" i="32"/>
  <c r="AD61" i="32"/>
  <c r="Z61" i="32"/>
  <c r="V61" i="32"/>
  <c r="R61" i="32"/>
  <c r="N61" i="32"/>
  <c r="J61" i="32"/>
  <c r="F61" i="32"/>
  <c r="AJ60" i="32"/>
  <c r="AF60" i="32"/>
  <c r="AB60" i="32"/>
  <c r="X60" i="32"/>
  <c r="T60" i="32"/>
  <c r="P60" i="32"/>
  <c r="L60" i="32"/>
  <c r="H60" i="32"/>
  <c r="D60" i="32"/>
  <c r="AH59" i="32"/>
  <c r="AD59" i="32"/>
  <c r="Z59" i="32"/>
  <c r="V59" i="32"/>
  <c r="R59" i="32"/>
  <c r="N59" i="32"/>
  <c r="J59" i="32"/>
  <c r="F59" i="32"/>
  <c r="AJ58" i="32"/>
  <c r="AF58" i="32"/>
  <c r="AB58" i="32"/>
  <c r="X58" i="32"/>
  <c r="T58" i="32"/>
  <c r="P58" i="32"/>
  <c r="L58" i="32"/>
  <c r="H58" i="32"/>
  <c r="D58" i="32"/>
  <c r="AH57" i="32"/>
  <c r="AD57" i="32"/>
  <c r="Z57" i="32"/>
  <c r="V57" i="32"/>
  <c r="R57" i="32"/>
  <c r="N57" i="32"/>
  <c r="J57" i="32"/>
  <c r="F57" i="32"/>
  <c r="AJ56" i="32"/>
  <c r="AF56" i="32"/>
  <c r="AB56" i="32"/>
  <c r="X56" i="32"/>
  <c r="T56" i="32"/>
  <c r="P56" i="32"/>
  <c r="L56" i="32"/>
  <c r="H56" i="32"/>
  <c r="D56" i="32"/>
  <c r="AH55" i="32"/>
  <c r="AD55" i="32"/>
  <c r="Z55" i="32"/>
  <c r="V55" i="32"/>
  <c r="R55" i="32"/>
  <c r="N55" i="32"/>
  <c r="J55" i="32"/>
  <c r="F55" i="32"/>
  <c r="AJ54" i="32"/>
  <c r="AF54" i="32"/>
  <c r="AB54" i="32"/>
  <c r="X54" i="32"/>
  <c r="T54" i="32"/>
  <c r="P54" i="32"/>
  <c r="L54" i="32"/>
  <c r="H54" i="32"/>
  <c r="D54" i="32"/>
  <c r="AH53" i="32"/>
  <c r="AD53" i="32"/>
  <c r="Z53" i="32"/>
  <c r="V53" i="32"/>
  <c r="R53" i="32"/>
  <c r="N53" i="32"/>
  <c r="J53" i="32"/>
  <c r="F53" i="32"/>
  <c r="AJ52" i="32"/>
  <c r="AF52" i="32"/>
  <c r="AB52" i="32"/>
  <c r="X52" i="32"/>
  <c r="T52" i="32"/>
  <c r="P52" i="32"/>
  <c r="L52" i="32"/>
  <c r="H52" i="32"/>
  <c r="D52" i="32"/>
  <c r="AH51" i="32"/>
  <c r="AD51" i="32"/>
  <c r="Z51" i="32"/>
  <c r="V51" i="32"/>
  <c r="R51" i="32"/>
  <c r="N51" i="32"/>
  <c r="J51" i="32"/>
  <c r="F51" i="32"/>
  <c r="AJ50" i="32"/>
  <c r="AF50" i="32"/>
  <c r="AB50" i="32"/>
  <c r="X50" i="32"/>
  <c r="T50" i="32"/>
  <c r="P50" i="32"/>
  <c r="L50" i="32"/>
  <c r="H50" i="32"/>
  <c r="D50" i="32"/>
  <c r="Q140" i="32"/>
  <c r="E137" i="32"/>
  <c r="AC133" i="32"/>
  <c r="AI131" i="32"/>
  <c r="N130" i="32"/>
  <c r="E129" i="32"/>
  <c r="AE127" i="32"/>
  <c r="V126" i="32"/>
  <c r="M125" i="32"/>
  <c r="E124" i="32"/>
  <c r="AE122" i="32"/>
  <c r="AK121" i="32"/>
  <c r="H121" i="32"/>
  <c r="N120" i="32"/>
  <c r="T119" i="32"/>
  <c r="Y118" i="32"/>
  <c r="AE117" i="32"/>
  <c r="AK116" i="32"/>
  <c r="I116" i="32"/>
  <c r="V115" i="32"/>
  <c r="AI114" i="32"/>
  <c r="M114" i="32"/>
  <c r="Z113" i="32"/>
  <c r="E113" i="32"/>
  <c r="Q112" i="32"/>
  <c r="AD111" i="32"/>
  <c r="I111" i="32"/>
  <c r="U110" i="32"/>
  <c r="AH109" i="32"/>
  <c r="M109" i="32"/>
  <c r="Y108" i="32"/>
  <c r="D108" i="32"/>
  <c r="Q107" i="32"/>
  <c r="AC106" i="32"/>
  <c r="H106" i="32"/>
  <c r="U105" i="32"/>
  <c r="AG104" i="32"/>
  <c r="L104" i="32"/>
  <c r="Y103" i="32"/>
  <c r="AK102" i="32"/>
  <c r="P102" i="32"/>
  <c r="AC101" i="32"/>
  <c r="I101" i="32"/>
  <c r="AF100" i="32"/>
  <c r="U100" i="32"/>
  <c r="K100" i="32"/>
  <c r="AH99" i="32"/>
  <c r="W99" i="32"/>
  <c r="M99" i="32"/>
  <c r="AJ98" i="32"/>
  <c r="Y98" i="32"/>
  <c r="O98" i="32"/>
  <c r="D98" i="32"/>
  <c r="AA97" i="32"/>
  <c r="S97" i="32"/>
  <c r="K97" i="32"/>
  <c r="AK96" i="32"/>
  <c r="AC96" i="32"/>
  <c r="U96" i="32"/>
  <c r="M96" i="32"/>
  <c r="E96" i="32"/>
  <c r="AE95" i="32"/>
  <c r="W95" i="32"/>
  <c r="O95" i="32"/>
  <c r="G95" i="32"/>
  <c r="AG94" i="32"/>
  <c r="Y94" i="32"/>
  <c r="Q94" i="32"/>
  <c r="I94" i="32"/>
  <c r="AI93" i="32"/>
  <c r="AA93" i="32"/>
  <c r="S93" i="32"/>
  <c r="K93" i="32"/>
  <c r="AK92" i="32"/>
  <c r="AC92" i="32"/>
  <c r="U92" i="32"/>
  <c r="M92" i="32"/>
  <c r="E92" i="32"/>
  <c r="AE91" i="32"/>
  <c r="W91" i="32"/>
  <c r="O91" i="32"/>
  <c r="G91" i="32"/>
  <c r="AG90" i="32"/>
  <c r="Y90" i="32"/>
  <c r="Q90" i="32"/>
  <c r="I90" i="32"/>
  <c r="AI89" i="32"/>
  <c r="AA89" i="32"/>
  <c r="S89" i="32"/>
  <c r="K89" i="32"/>
  <c r="AK88" i="32"/>
  <c r="AC88" i="32"/>
  <c r="U88" i="32"/>
  <c r="M88" i="32"/>
  <c r="E88" i="32"/>
  <c r="AE87" i="32"/>
  <c r="W87" i="32"/>
  <c r="O87" i="32"/>
  <c r="G87" i="32"/>
  <c r="AG86" i="32"/>
  <c r="Y86" i="32"/>
  <c r="Q86" i="32"/>
  <c r="I86" i="32"/>
  <c r="AI85" i="32"/>
  <c r="AA85" i="32"/>
  <c r="S85" i="32"/>
  <c r="K85" i="32"/>
  <c r="AK84" i="32"/>
  <c r="AC84" i="32"/>
  <c r="U84" i="32"/>
  <c r="M84" i="32"/>
  <c r="E84" i="32"/>
  <c r="AE83" i="32"/>
  <c r="W83" i="32"/>
  <c r="O83" i="32"/>
  <c r="G83" i="32"/>
  <c r="AG82" i="32"/>
  <c r="Y82" i="32"/>
  <c r="Q82" i="32"/>
  <c r="I82" i="32"/>
  <c r="AI81" i="32"/>
  <c r="AA81" i="32"/>
  <c r="S81" i="32"/>
  <c r="K81" i="32"/>
  <c r="AK80" i="32"/>
  <c r="AC80" i="32"/>
  <c r="U80" i="32"/>
  <c r="M80" i="32"/>
  <c r="E80" i="32"/>
  <c r="AE79" i="32"/>
  <c r="W79" i="32"/>
  <c r="O79" i="32"/>
  <c r="G79" i="32"/>
  <c r="AG78" i="32"/>
  <c r="Y78" i="32"/>
  <c r="Q78" i="32"/>
  <c r="I78" i="32"/>
  <c r="AI77" i="32"/>
  <c r="AA77" i="32"/>
  <c r="S77" i="32"/>
  <c r="K77" i="32"/>
  <c r="AK76" i="32"/>
  <c r="AC76" i="32"/>
  <c r="U76" i="32"/>
  <c r="M76" i="32"/>
  <c r="E76" i="32"/>
  <c r="AE75" i="32"/>
  <c r="W75" i="32"/>
  <c r="O75" i="32"/>
  <c r="G75" i="32"/>
  <c r="AG74" i="32"/>
  <c r="Y74" i="32"/>
  <c r="Q74" i="32"/>
  <c r="I74" i="32"/>
  <c r="AI73" i="32"/>
  <c r="AA73" i="32"/>
  <c r="S73" i="32"/>
  <c r="K73" i="32"/>
  <c r="AK72" i="32"/>
  <c r="AC72" i="32"/>
  <c r="U72" i="32"/>
  <c r="M72" i="32"/>
  <c r="E72" i="32"/>
  <c r="AE71" i="32"/>
  <c r="W71" i="32"/>
  <c r="O71" i="32"/>
  <c r="G71" i="32"/>
  <c r="AG70" i="32"/>
  <c r="Y70" i="32"/>
  <c r="Q70" i="32"/>
  <c r="J70" i="32"/>
  <c r="F70" i="32"/>
  <c r="AJ69" i="32"/>
  <c r="AF69" i="32"/>
  <c r="AB69" i="32"/>
  <c r="X69" i="32"/>
  <c r="T69" i="32"/>
  <c r="P69" i="32"/>
  <c r="L69" i="32"/>
  <c r="H69" i="32"/>
  <c r="D69" i="32"/>
  <c r="AH68" i="32"/>
  <c r="AD68" i="32"/>
  <c r="Z68" i="32"/>
  <c r="V68" i="32"/>
  <c r="R68" i="32"/>
  <c r="N68" i="32"/>
  <c r="J68" i="32"/>
  <c r="F68" i="32"/>
  <c r="AJ67" i="32"/>
  <c r="AF67" i="32"/>
  <c r="AB67" i="32"/>
  <c r="X67" i="32"/>
  <c r="T67" i="32"/>
  <c r="P67" i="32"/>
  <c r="L67" i="32"/>
  <c r="H67" i="32"/>
  <c r="D67" i="32"/>
  <c r="AH66" i="32"/>
  <c r="AD66" i="32"/>
  <c r="Z66" i="32"/>
  <c r="V66" i="32"/>
  <c r="R66" i="32"/>
  <c r="N66" i="32"/>
  <c r="J66" i="32"/>
  <c r="F66" i="32"/>
  <c r="AJ65" i="32"/>
  <c r="AF65" i="32"/>
  <c r="AB65" i="32"/>
  <c r="X65" i="32"/>
  <c r="T65" i="32"/>
  <c r="P65" i="32"/>
  <c r="L65" i="32"/>
  <c r="H65" i="32"/>
  <c r="D65" i="32"/>
  <c r="AH64" i="32"/>
  <c r="AD64" i="32"/>
  <c r="Z64" i="32"/>
  <c r="V64" i="32"/>
  <c r="R64" i="32"/>
  <c r="N64" i="32"/>
  <c r="J64" i="32"/>
  <c r="F64" i="32"/>
  <c r="AJ63" i="32"/>
  <c r="AF63" i="32"/>
  <c r="AB63" i="32"/>
  <c r="X63" i="32"/>
  <c r="T63" i="32"/>
  <c r="P63" i="32"/>
  <c r="L63" i="32"/>
  <c r="H63" i="32"/>
  <c r="D63" i="32"/>
  <c r="AH62" i="32"/>
  <c r="AD62" i="32"/>
  <c r="Z62" i="32"/>
  <c r="V62" i="32"/>
  <c r="R62" i="32"/>
  <c r="N62" i="32"/>
  <c r="J62" i="32"/>
  <c r="F62" i="32"/>
  <c r="AJ61" i="32"/>
  <c r="AF61" i="32"/>
  <c r="AB61" i="32"/>
  <c r="X61" i="32"/>
  <c r="T61" i="32"/>
  <c r="P61" i="32"/>
  <c r="L61" i="32"/>
  <c r="H61" i="32"/>
  <c r="D61" i="32"/>
  <c r="AH60" i="32"/>
  <c r="AD60" i="32"/>
  <c r="Z60" i="32"/>
  <c r="V60" i="32"/>
  <c r="R60" i="32"/>
  <c r="N60" i="32"/>
  <c r="J60" i="32"/>
  <c r="F60" i="32"/>
  <c r="AJ59" i="32"/>
  <c r="AF59" i="32"/>
  <c r="AB59" i="32"/>
  <c r="X59" i="32"/>
  <c r="T59" i="32"/>
  <c r="P59" i="32"/>
  <c r="L59" i="32"/>
  <c r="H59" i="32"/>
  <c r="D59" i="32"/>
  <c r="AH58" i="32"/>
  <c r="AD58" i="32"/>
  <c r="Z58" i="32"/>
  <c r="V58" i="32"/>
  <c r="R58" i="32"/>
  <c r="N58" i="32"/>
  <c r="J58" i="32"/>
  <c r="F58" i="32"/>
  <c r="AJ57" i="32"/>
  <c r="AF57" i="32"/>
  <c r="AB57" i="32"/>
  <c r="X57" i="32"/>
  <c r="T57" i="32"/>
  <c r="P57" i="32"/>
  <c r="L57" i="32"/>
  <c r="H57" i="32"/>
  <c r="D57" i="32"/>
  <c r="AH56" i="32"/>
  <c r="AD56" i="32"/>
  <c r="Z56" i="32"/>
  <c r="V56" i="32"/>
  <c r="R56" i="32"/>
  <c r="N56" i="32"/>
  <c r="J56" i="32"/>
  <c r="F56" i="32"/>
  <c r="AJ55" i="32"/>
  <c r="AF55" i="32"/>
  <c r="AB55" i="32"/>
  <c r="X55" i="32"/>
  <c r="T55" i="32"/>
  <c r="P55" i="32"/>
  <c r="L55" i="32"/>
  <c r="H55" i="32"/>
  <c r="D55" i="32"/>
  <c r="AH54" i="32"/>
  <c r="AD54" i="32"/>
  <c r="Z54" i="32"/>
  <c r="V54" i="32"/>
  <c r="R54" i="32"/>
  <c r="N54" i="32"/>
  <c r="J54" i="32"/>
  <c r="F54" i="32"/>
  <c r="AJ53" i="32"/>
  <c r="AF53" i="32"/>
  <c r="AB53" i="32"/>
  <c r="X53" i="32"/>
  <c r="T53" i="32"/>
  <c r="P53" i="32"/>
  <c r="L53" i="32"/>
  <c r="H53" i="32"/>
  <c r="D53" i="32"/>
  <c r="AH52" i="32"/>
  <c r="AD52" i="32"/>
  <c r="Z52" i="32"/>
  <c r="V52" i="32"/>
  <c r="R52" i="32"/>
  <c r="N52" i="32"/>
  <c r="J52" i="32"/>
  <c r="F52" i="32"/>
  <c r="AJ51" i="32"/>
  <c r="AF51" i="32"/>
  <c r="AB51" i="32"/>
  <c r="X51" i="32"/>
  <c r="T51" i="32"/>
  <c r="P51" i="32"/>
  <c r="L51" i="32"/>
  <c r="H51" i="32"/>
  <c r="D51" i="32"/>
  <c r="AH50" i="32"/>
  <c r="AD50" i="32"/>
  <c r="Z50" i="32"/>
  <c r="V50" i="32"/>
  <c r="R50" i="32"/>
  <c r="N50" i="32"/>
  <c r="J50" i="32"/>
  <c r="I141" i="32"/>
  <c r="V134" i="32"/>
  <c r="Z130" i="32"/>
  <c r="G128" i="32"/>
  <c r="X125" i="32"/>
  <c r="G123" i="32"/>
  <c r="P121" i="32"/>
  <c r="AA119" i="32"/>
  <c r="AK117" i="32"/>
  <c r="O116" i="32"/>
  <c r="F115" i="32"/>
  <c r="AE113" i="32"/>
  <c r="W112" i="32"/>
  <c r="N111" i="32"/>
  <c r="E110" i="32"/>
  <c r="AE108" i="32"/>
  <c r="V107" i="32"/>
  <c r="M106" i="32"/>
  <c r="E105" i="32"/>
  <c r="AD103" i="32"/>
  <c r="U102" i="32"/>
  <c r="M101" i="32"/>
  <c r="X100" i="32"/>
  <c r="AK99" i="32"/>
  <c r="O99" i="32"/>
  <c r="AB98" i="32"/>
  <c r="G98" i="32"/>
  <c r="U97" i="32"/>
  <c r="E97" i="32"/>
  <c r="W96" i="32"/>
  <c r="G96" i="32"/>
  <c r="Y95" i="32"/>
  <c r="I95" i="32"/>
  <c r="AA94" i="32"/>
  <c r="K94" i="32"/>
  <c r="AC93" i="32"/>
  <c r="M93" i="32"/>
  <c r="AE92" i="32"/>
  <c r="O92" i="32"/>
  <c r="AG91" i="32"/>
  <c r="Q91" i="32"/>
  <c r="AI90" i="32"/>
  <c r="S90" i="32"/>
  <c r="AK89" i="32"/>
  <c r="U89" i="32"/>
  <c r="E89" i="32"/>
  <c r="W88" i="32"/>
  <c r="G88" i="32"/>
  <c r="Y87" i="32"/>
  <c r="I87" i="32"/>
  <c r="AA86" i="32"/>
  <c r="K86" i="32"/>
  <c r="AC85" i="32"/>
  <c r="M85" i="32"/>
  <c r="AE84" i="32"/>
  <c r="O84" i="32"/>
  <c r="AG83" i="32"/>
  <c r="Q83" i="32"/>
  <c r="AI82" i="32"/>
  <c r="S82" i="32"/>
  <c r="AK81" i="32"/>
  <c r="U81" i="32"/>
  <c r="E81" i="32"/>
  <c r="W80" i="32"/>
  <c r="G80" i="32"/>
  <c r="Y79" i="32"/>
  <c r="I79" i="32"/>
  <c r="AA78" i="32"/>
  <c r="K78" i="32"/>
  <c r="AC77" i="32"/>
  <c r="M77" i="32"/>
  <c r="AE76" i="32"/>
  <c r="O76" i="32"/>
  <c r="AG75" i="32"/>
  <c r="Q75" i="32"/>
  <c r="AI74" i="32"/>
  <c r="S74" i="32"/>
  <c r="AK73" i="32"/>
  <c r="U73" i="32"/>
  <c r="E73" i="32"/>
  <c r="W72" i="32"/>
  <c r="G72" i="32"/>
  <c r="Y71" i="32"/>
  <c r="I71" i="32"/>
  <c r="AA70" i="32"/>
  <c r="K70" i="32"/>
  <c r="AK69" i="32"/>
  <c r="AC69" i="32"/>
  <c r="U69" i="32"/>
  <c r="M69" i="32"/>
  <c r="E69" i="32"/>
  <c r="AE68" i="32"/>
  <c r="W68" i="32"/>
  <c r="O68" i="32"/>
  <c r="G68" i="32"/>
  <c r="AG67" i="32"/>
  <c r="Y67" i="32"/>
  <c r="Q67" i="32"/>
  <c r="I67" i="32"/>
  <c r="AI66" i="32"/>
  <c r="AA66" i="32"/>
  <c r="S66" i="32"/>
  <c r="K66" i="32"/>
  <c r="AK65" i="32"/>
  <c r="AC65" i="32"/>
  <c r="U65" i="32"/>
  <c r="M65" i="32"/>
  <c r="E65" i="32"/>
  <c r="AE64" i="32"/>
  <c r="W64" i="32"/>
  <c r="O64" i="32"/>
  <c r="G64" i="32"/>
  <c r="AG63" i="32"/>
  <c r="Y63" i="32"/>
  <c r="Q63" i="32"/>
  <c r="I63" i="32"/>
  <c r="AI62" i="32"/>
  <c r="AA62" i="32"/>
  <c r="S62" i="32"/>
  <c r="K62" i="32"/>
  <c r="AK61" i="32"/>
  <c r="AC61" i="32"/>
  <c r="U61" i="32"/>
  <c r="M61" i="32"/>
  <c r="E61" i="32"/>
  <c r="AE60" i="32"/>
  <c r="W60" i="32"/>
  <c r="O60" i="32"/>
  <c r="G60" i="32"/>
  <c r="AG59" i="32"/>
  <c r="Y59" i="32"/>
  <c r="Q59" i="32"/>
  <c r="I59" i="32"/>
  <c r="AI58" i="32"/>
  <c r="AA58" i="32"/>
  <c r="S58" i="32"/>
  <c r="K58" i="32"/>
  <c r="AK57" i="32"/>
  <c r="AC57" i="32"/>
  <c r="U57" i="32"/>
  <c r="M57" i="32"/>
  <c r="E57" i="32"/>
  <c r="AE56" i="32"/>
  <c r="W56" i="32"/>
  <c r="O56" i="32"/>
  <c r="G56" i="32"/>
  <c r="AG55" i="32"/>
  <c r="Y55" i="32"/>
  <c r="Q55" i="32"/>
  <c r="I55" i="32"/>
  <c r="AI54" i="32"/>
  <c r="AA54" i="32"/>
  <c r="S54" i="32"/>
  <c r="K54" i="32"/>
  <c r="AK53" i="32"/>
  <c r="AC53" i="32"/>
  <c r="U53" i="32"/>
  <c r="M53" i="32"/>
  <c r="E53" i="32"/>
  <c r="AE52" i="32"/>
  <c r="W52" i="32"/>
  <c r="O52" i="32"/>
  <c r="G52" i="32"/>
  <c r="AG51" i="32"/>
  <c r="Y51" i="32"/>
  <c r="Q51" i="32"/>
  <c r="I51" i="32"/>
  <c r="AI50" i="32"/>
  <c r="AA50" i="32"/>
  <c r="S50" i="32"/>
  <c r="K50" i="32"/>
  <c r="E50" i="32"/>
  <c r="AH49" i="32"/>
  <c r="AD49" i="32"/>
  <c r="Z49" i="32"/>
  <c r="V49" i="32"/>
  <c r="R49" i="32"/>
  <c r="N49" i="32"/>
  <c r="J49" i="32"/>
  <c r="F49" i="32"/>
  <c r="AJ48" i="32"/>
  <c r="AF48" i="32"/>
  <c r="AB48" i="32"/>
  <c r="X48" i="32"/>
  <c r="T48" i="32"/>
  <c r="P48" i="32"/>
  <c r="L48" i="32"/>
  <c r="H48" i="32"/>
  <c r="D48" i="32"/>
  <c r="AH47" i="32"/>
  <c r="AD47" i="32"/>
  <c r="Z47" i="32"/>
  <c r="V47" i="32"/>
  <c r="R47" i="32"/>
  <c r="N47" i="32"/>
  <c r="J47" i="32"/>
  <c r="F47" i="32"/>
  <c r="AJ46" i="32"/>
  <c r="AF46" i="32"/>
  <c r="AB46" i="32"/>
  <c r="X46" i="32"/>
  <c r="T46" i="32"/>
  <c r="P46" i="32"/>
  <c r="L46" i="32"/>
  <c r="H46" i="32"/>
  <c r="D46" i="32"/>
  <c r="AH45" i="32"/>
  <c r="AD45" i="32"/>
  <c r="Z45" i="32"/>
  <c r="V45" i="32"/>
  <c r="R45" i="32"/>
  <c r="N45" i="32"/>
  <c r="J45" i="32"/>
  <c r="F45" i="32"/>
  <c r="AJ44" i="32"/>
  <c r="AF44" i="32"/>
  <c r="AB44" i="32"/>
  <c r="X44" i="32"/>
  <c r="T44" i="32"/>
  <c r="P44" i="32"/>
  <c r="L44" i="32"/>
  <c r="H44" i="32"/>
  <c r="D44" i="32"/>
  <c r="AH43" i="32"/>
  <c r="AD43" i="32"/>
  <c r="Z43" i="32"/>
  <c r="V43" i="32"/>
  <c r="R43" i="32"/>
  <c r="N43" i="32"/>
  <c r="J43" i="32"/>
  <c r="F43" i="32"/>
  <c r="AJ42" i="32"/>
  <c r="AF42" i="32"/>
  <c r="AB42" i="32"/>
  <c r="X42" i="32"/>
  <c r="T42" i="32"/>
  <c r="P42" i="32"/>
  <c r="L42" i="32"/>
  <c r="H42" i="32"/>
  <c r="D42" i="32"/>
  <c r="AH41" i="32"/>
  <c r="AD41" i="32"/>
  <c r="Z41" i="32"/>
  <c r="V41" i="32"/>
  <c r="R41" i="32"/>
  <c r="N41" i="32"/>
  <c r="J41" i="32"/>
  <c r="F41" i="32"/>
  <c r="AJ40" i="32"/>
  <c r="AF40" i="32"/>
  <c r="AB40" i="32"/>
  <c r="X40" i="32"/>
  <c r="T40" i="32"/>
  <c r="P40" i="32"/>
  <c r="L40" i="32"/>
  <c r="H40" i="32"/>
  <c r="D40" i="32"/>
  <c r="AH39" i="32"/>
  <c r="AD39" i="32"/>
  <c r="Z39" i="32"/>
  <c r="V39" i="32"/>
  <c r="R39" i="32"/>
  <c r="N39" i="32"/>
  <c r="J39" i="32"/>
  <c r="F39" i="32"/>
  <c r="AJ38" i="32"/>
  <c r="AF38" i="32"/>
  <c r="AB38" i="32"/>
  <c r="X38" i="32"/>
  <c r="T38" i="32"/>
  <c r="P38" i="32"/>
  <c r="L38" i="32"/>
  <c r="H38" i="32"/>
  <c r="D38" i="32"/>
  <c r="AH37" i="32"/>
  <c r="AD37" i="32"/>
  <c r="Z37" i="32"/>
  <c r="V37" i="32"/>
  <c r="R37" i="32"/>
  <c r="N37" i="32"/>
  <c r="J37" i="32"/>
  <c r="F37" i="32"/>
  <c r="AJ36" i="32"/>
  <c r="AF36" i="32"/>
  <c r="AB36" i="32"/>
  <c r="X36" i="32"/>
  <c r="T36" i="32"/>
  <c r="P36" i="32"/>
  <c r="L36" i="32"/>
  <c r="H36" i="32"/>
  <c r="D36" i="32"/>
  <c r="AH35" i="32"/>
  <c r="AD35" i="32"/>
  <c r="Z35" i="32"/>
  <c r="V35" i="32"/>
  <c r="R35" i="32"/>
  <c r="N35" i="32"/>
  <c r="J35" i="32"/>
  <c r="F35" i="32"/>
  <c r="AJ34" i="32"/>
  <c r="AF34" i="32"/>
  <c r="AB34" i="32"/>
  <c r="X34" i="32"/>
  <c r="T34" i="32"/>
  <c r="P34" i="32"/>
  <c r="L34" i="32"/>
  <c r="H34" i="32"/>
  <c r="D34" i="32"/>
  <c r="AH33" i="32"/>
  <c r="AD33" i="32"/>
  <c r="Z33" i="32"/>
  <c r="V33" i="32"/>
  <c r="R33" i="32"/>
  <c r="N33" i="32"/>
  <c r="J33" i="32"/>
  <c r="F33" i="32"/>
  <c r="AJ32" i="32"/>
  <c r="AF32" i="32"/>
  <c r="AB32" i="32"/>
  <c r="X32" i="32"/>
  <c r="T32" i="32"/>
  <c r="P32" i="32"/>
  <c r="L32" i="32"/>
  <c r="H32" i="32"/>
  <c r="D32" i="32"/>
  <c r="AH31" i="32"/>
  <c r="AD31" i="32"/>
  <c r="Z31" i="32"/>
  <c r="V31" i="32"/>
  <c r="R31" i="32"/>
  <c r="N31" i="32"/>
  <c r="J31" i="32"/>
  <c r="F31" i="32"/>
  <c r="AJ30" i="32"/>
  <c r="AF30" i="32"/>
  <c r="AB30" i="32"/>
  <c r="X30" i="32"/>
  <c r="T30" i="32"/>
  <c r="P30" i="32"/>
  <c r="L30" i="32"/>
  <c r="H30" i="32"/>
  <c r="D30" i="32"/>
  <c r="AH29" i="32"/>
  <c r="AD29" i="32"/>
  <c r="Z29" i="32"/>
  <c r="V29" i="32"/>
  <c r="R29" i="32"/>
  <c r="N29" i="32"/>
  <c r="J29" i="32"/>
  <c r="F29" i="32"/>
  <c r="AJ28" i="32"/>
  <c r="AF28" i="32"/>
  <c r="AB28" i="32"/>
  <c r="X28" i="32"/>
  <c r="T28" i="32"/>
  <c r="P28" i="32"/>
  <c r="L28" i="32"/>
  <c r="H28" i="32"/>
  <c r="D28" i="32"/>
  <c r="AH27" i="32"/>
  <c r="AD27" i="32"/>
  <c r="Z27" i="32"/>
  <c r="V27" i="32"/>
  <c r="R27" i="32"/>
  <c r="N27" i="32"/>
  <c r="J27" i="32"/>
  <c r="F27" i="32"/>
  <c r="AJ26" i="32"/>
  <c r="AF26" i="32"/>
  <c r="AB26" i="32"/>
  <c r="X26" i="32"/>
  <c r="T26" i="32"/>
  <c r="P26" i="32"/>
  <c r="L26" i="32"/>
  <c r="H26" i="32"/>
  <c r="D26" i="32"/>
  <c r="AH25" i="32"/>
  <c r="AD25" i="32"/>
  <c r="Z25" i="32"/>
  <c r="V25" i="32"/>
  <c r="R25" i="32"/>
  <c r="N25" i="32"/>
  <c r="J25" i="32"/>
  <c r="F25" i="32"/>
  <c r="AJ24" i="32"/>
  <c r="AF24" i="32"/>
  <c r="AB24" i="32"/>
  <c r="X24" i="32"/>
  <c r="T24" i="32"/>
  <c r="P24" i="32"/>
  <c r="L24" i="32"/>
  <c r="H24" i="32"/>
  <c r="D24" i="32"/>
  <c r="AH23" i="32"/>
  <c r="AD23" i="32"/>
  <c r="Z23" i="32"/>
  <c r="V23" i="32"/>
  <c r="R23" i="32"/>
  <c r="N23" i="32"/>
  <c r="J23" i="32"/>
  <c r="F23" i="32"/>
  <c r="AJ22" i="32"/>
  <c r="AF22" i="32"/>
  <c r="AB22" i="32"/>
  <c r="X22" i="32"/>
  <c r="T22" i="32"/>
  <c r="P22" i="32"/>
  <c r="L22" i="32"/>
  <c r="H22" i="32"/>
  <c r="D22" i="32"/>
  <c r="AH21" i="32"/>
  <c r="AD21" i="32"/>
  <c r="Z21" i="32"/>
  <c r="V21" i="32"/>
  <c r="R21" i="32"/>
  <c r="N21" i="32"/>
  <c r="J21" i="32"/>
  <c r="F21" i="32"/>
  <c r="AJ20" i="32"/>
  <c r="AF20" i="32"/>
  <c r="AB20" i="32"/>
  <c r="X20" i="32"/>
  <c r="T20" i="32"/>
  <c r="P20" i="32"/>
  <c r="L20" i="32"/>
  <c r="H20" i="32"/>
  <c r="D20" i="32"/>
  <c r="AH19" i="32"/>
  <c r="AD19" i="32"/>
  <c r="Z19" i="32"/>
  <c r="V19" i="32"/>
  <c r="R19" i="32"/>
  <c r="N19" i="32"/>
  <c r="J19" i="32"/>
  <c r="F19" i="32"/>
  <c r="AJ18" i="32"/>
  <c r="AF18" i="32"/>
  <c r="AB18" i="32"/>
  <c r="X18" i="32"/>
  <c r="T18" i="32"/>
  <c r="P18" i="32"/>
  <c r="L18" i="32"/>
  <c r="H18" i="32"/>
  <c r="D18" i="32"/>
  <c r="AH17" i="32"/>
  <c r="AD17" i="32"/>
  <c r="Z17" i="32"/>
  <c r="V17" i="32"/>
  <c r="R17" i="32"/>
  <c r="N17" i="32"/>
  <c r="J17" i="32"/>
  <c r="F17" i="32"/>
  <c r="AJ16" i="32"/>
  <c r="AF16" i="32"/>
  <c r="AB16" i="32"/>
  <c r="X16" i="32"/>
  <c r="T16" i="32"/>
  <c r="P16" i="32"/>
  <c r="L16" i="32"/>
  <c r="H16" i="32"/>
  <c r="D16" i="32"/>
  <c r="AH15" i="32"/>
  <c r="AD15" i="32"/>
  <c r="Z15" i="32"/>
  <c r="V15" i="32"/>
  <c r="R15" i="32"/>
  <c r="N15" i="32"/>
  <c r="J15" i="32"/>
  <c r="F15" i="32"/>
  <c r="AJ14" i="32"/>
  <c r="AF14" i="32"/>
  <c r="AB14" i="32"/>
  <c r="X14" i="32"/>
  <c r="T14" i="32"/>
  <c r="P14" i="32"/>
  <c r="L14" i="32"/>
  <c r="H14" i="32"/>
  <c r="D14" i="32"/>
  <c r="AH13" i="32"/>
  <c r="AD13" i="32"/>
  <c r="Z13" i="32"/>
  <c r="V13" i="32"/>
  <c r="R13" i="32"/>
  <c r="N13" i="32"/>
  <c r="J13" i="32"/>
  <c r="F13" i="32"/>
  <c r="AJ12" i="32"/>
  <c r="AF12" i="32"/>
  <c r="AB12" i="32"/>
  <c r="X12" i="32"/>
  <c r="T12" i="32"/>
  <c r="P12" i="32"/>
  <c r="L12" i="32"/>
  <c r="H12" i="32"/>
  <c r="D12" i="32"/>
  <c r="AH11" i="32"/>
  <c r="AD11" i="32"/>
  <c r="Z11" i="32"/>
  <c r="V11" i="32"/>
  <c r="R11" i="32"/>
  <c r="N11" i="32"/>
  <c r="J11" i="32"/>
  <c r="F11" i="32"/>
  <c r="AJ10" i="32"/>
  <c r="AF10" i="32"/>
  <c r="AB10" i="32"/>
  <c r="X10" i="32"/>
  <c r="T10" i="32"/>
  <c r="P10" i="32"/>
  <c r="L10" i="32"/>
  <c r="H10" i="32"/>
  <c r="D10" i="32"/>
  <c r="AH9" i="32"/>
  <c r="AD9" i="32"/>
  <c r="Z9" i="32"/>
  <c r="V9" i="32"/>
  <c r="R9" i="32"/>
  <c r="N9" i="32"/>
  <c r="J9" i="32"/>
  <c r="F9" i="32"/>
  <c r="AJ8" i="32"/>
  <c r="AF8" i="32"/>
  <c r="AB8" i="32"/>
  <c r="X8" i="32"/>
  <c r="T8" i="32"/>
  <c r="P8" i="32"/>
  <c r="L8" i="32"/>
  <c r="H8" i="32"/>
  <c r="D8" i="32"/>
  <c r="AH7" i="32"/>
  <c r="AD7" i="32"/>
  <c r="Z7" i="32"/>
  <c r="V7" i="32"/>
  <c r="R7" i="32"/>
  <c r="N7" i="32"/>
  <c r="J7" i="32"/>
  <c r="F7" i="32"/>
  <c r="AJ6" i="32"/>
  <c r="AF6" i="32"/>
  <c r="AB6" i="32"/>
  <c r="X6" i="32"/>
  <c r="T6" i="32"/>
  <c r="P6" i="32"/>
  <c r="L6" i="32"/>
  <c r="H6" i="32"/>
  <c r="D6" i="32"/>
  <c r="AH5" i="32"/>
  <c r="AD5" i="32"/>
  <c r="Z5" i="32"/>
  <c r="V5" i="32"/>
  <c r="R5" i="32"/>
  <c r="N5" i="32"/>
  <c r="J5" i="32"/>
  <c r="F5" i="32"/>
  <c r="AJ4" i="32"/>
  <c r="AF4" i="32"/>
  <c r="AB4" i="32"/>
  <c r="X4" i="32"/>
  <c r="T4" i="32"/>
  <c r="P4" i="32"/>
  <c r="L4" i="32"/>
  <c r="H4" i="32"/>
  <c r="D4" i="32"/>
  <c r="AH3" i="32"/>
  <c r="AD3" i="32"/>
  <c r="Z3" i="32"/>
  <c r="V3" i="32"/>
  <c r="R3" i="32"/>
  <c r="N3" i="32"/>
  <c r="J3" i="32"/>
  <c r="F3" i="32"/>
  <c r="W139" i="32"/>
  <c r="K133" i="32"/>
  <c r="AK129" i="32"/>
  <c r="T127" i="32"/>
  <c r="AK124" i="32"/>
  <c r="Y122" i="32"/>
  <c r="AI120" i="32"/>
  <c r="L119" i="32"/>
  <c r="X117" i="32"/>
  <c r="D116" i="32"/>
  <c r="AC114" i="32"/>
  <c r="U113" i="32"/>
  <c r="L112" i="32"/>
  <c r="AK110" i="32"/>
  <c r="AC109" i="32"/>
  <c r="T108" i="32"/>
  <c r="K107" i="32"/>
  <c r="AK105" i="32"/>
  <c r="AB104" i="32"/>
  <c r="S103" i="32"/>
  <c r="K102" i="32"/>
  <c r="F101" i="32"/>
  <c r="S100" i="32"/>
  <c r="AE99" i="32"/>
  <c r="J99" i="32"/>
  <c r="W98" i="32"/>
  <c r="AI97" i="32"/>
  <c r="Q97" i="32"/>
  <c r="AI96" i="32"/>
  <c r="S96" i="32"/>
  <c r="AK95" i="32"/>
  <c r="U95" i="32"/>
  <c r="E95" i="32"/>
  <c r="W94" i="32"/>
  <c r="G94" i="32"/>
  <c r="Y93" i="32"/>
  <c r="I93" i="32"/>
  <c r="AA92" i="32"/>
  <c r="K92" i="32"/>
  <c r="AC91" i="32"/>
  <c r="M91" i="32"/>
  <c r="AE90" i="32"/>
  <c r="O90" i="32"/>
  <c r="AG89" i="32"/>
  <c r="Q89" i="32"/>
  <c r="AI88" i="32"/>
  <c r="S88" i="32"/>
  <c r="AK87" i="32"/>
  <c r="U87" i="32"/>
  <c r="E87" i="32"/>
  <c r="W86" i="32"/>
  <c r="G86" i="32"/>
  <c r="Y85" i="32"/>
  <c r="I85" i="32"/>
  <c r="AA84" i="32"/>
  <c r="K84" i="32"/>
  <c r="AC83" i="32"/>
  <c r="M83" i="32"/>
  <c r="AE82" i="32"/>
  <c r="O82" i="32"/>
  <c r="AG81" i="32"/>
  <c r="Q81" i="32"/>
  <c r="AI80" i="32"/>
  <c r="S80" i="32"/>
  <c r="AK79" i="32"/>
  <c r="U79" i="32"/>
  <c r="E79" i="32"/>
  <c r="W78" i="32"/>
  <c r="G78" i="32"/>
  <c r="Y77" i="32"/>
  <c r="I77" i="32"/>
  <c r="AA76" i="32"/>
  <c r="K76" i="32"/>
  <c r="AC75" i="32"/>
  <c r="M75" i="32"/>
  <c r="AE74" i="32"/>
  <c r="O74" i="32"/>
  <c r="AG73" i="32"/>
  <c r="Q73" i="32"/>
  <c r="AI72" i="32"/>
  <c r="S72" i="32"/>
  <c r="AK71" i="32"/>
  <c r="U71" i="32"/>
  <c r="E71" i="32"/>
  <c r="W70" i="32"/>
  <c r="I70" i="32"/>
  <c r="AI69" i="32"/>
  <c r="AA69" i="32"/>
  <c r="S69" i="32"/>
  <c r="K69" i="32"/>
  <c r="AK68" i="32"/>
  <c r="AC68" i="32"/>
  <c r="U68" i="32"/>
  <c r="M68" i="32"/>
  <c r="E68" i="32"/>
  <c r="AE67" i="32"/>
  <c r="W67" i="32"/>
  <c r="O67" i="32"/>
  <c r="G67" i="32"/>
  <c r="AG66" i="32"/>
  <c r="Y66" i="32"/>
  <c r="Q66" i="32"/>
  <c r="I66" i="32"/>
  <c r="AI65" i="32"/>
  <c r="AA65" i="32"/>
  <c r="S65" i="32"/>
  <c r="K65" i="32"/>
  <c r="AK64" i="32"/>
  <c r="AC64" i="32"/>
  <c r="U64" i="32"/>
  <c r="M64" i="32"/>
  <c r="AG137" i="32"/>
  <c r="N132" i="32"/>
  <c r="P129" i="32"/>
  <c r="AG126" i="32"/>
  <c r="O124" i="32"/>
  <c r="J122" i="32"/>
  <c r="U120" i="32"/>
  <c r="AG118" i="32"/>
  <c r="I117" i="32"/>
  <c r="AA115" i="32"/>
  <c r="S114" i="32"/>
  <c r="J113" i="32"/>
  <c r="AI111" i="32"/>
  <c r="AA110" i="32"/>
  <c r="R109" i="32"/>
  <c r="I108" i="32"/>
  <c r="AI106" i="32"/>
  <c r="Z105" i="32"/>
  <c r="Q104" i="32"/>
  <c r="I103" i="32"/>
  <c r="AH101" i="32"/>
  <c r="AI100" i="32"/>
  <c r="M100" i="32"/>
  <c r="Z99" i="32"/>
  <c r="E99" i="32"/>
  <c r="Q98" i="32"/>
  <c r="AD97" i="32"/>
  <c r="M97" i="32"/>
  <c r="AE96" i="32"/>
  <c r="O96" i="32"/>
  <c r="AG95" i="32"/>
  <c r="Q95" i="32"/>
  <c r="AI94" i="32"/>
  <c r="S94" i="32"/>
  <c r="AK93" i="32"/>
  <c r="U93" i="32"/>
  <c r="E93" i="32"/>
  <c r="W92" i="32"/>
  <c r="G92" i="32"/>
  <c r="Y91" i="32"/>
  <c r="I91" i="32"/>
  <c r="AA90" i="32"/>
  <c r="K90" i="32"/>
  <c r="AC89" i="32"/>
  <c r="M89" i="32"/>
  <c r="AE88" i="32"/>
  <c r="O88" i="32"/>
  <c r="AG87" i="32"/>
  <c r="Q87" i="32"/>
  <c r="AI86" i="32"/>
  <c r="S86" i="32"/>
  <c r="AK85" i="32"/>
  <c r="U85" i="32"/>
  <c r="E85" i="32"/>
  <c r="W84" i="32"/>
  <c r="G84" i="32"/>
  <c r="Y83" i="32"/>
  <c r="I83" i="32"/>
  <c r="AA82" i="32"/>
  <c r="K82" i="32"/>
  <c r="AC81" i="32"/>
  <c r="M81" i="32"/>
  <c r="AE80" i="32"/>
  <c r="O80" i="32"/>
  <c r="AG79" i="32"/>
  <c r="Q79" i="32"/>
  <c r="AI78" i="32"/>
  <c r="S78" i="32"/>
  <c r="AK77" i="32"/>
  <c r="U77" i="32"/>
  <c r="E77" i="32"/>
  <c r="W76" i="32"/>
  <c r="G76" i="32"/>
  <c r="Y75" i="32"/>
  <c r="I75" i="32"/>
  <c r="AA74" i="32"/>
  <c r="K74" i="32"/>
  <c r="AC73" i="32"/>
  <c r="M73" i="32"/>
  <c r="AE72" i="32"/>
  <c r="O72" i="32"/>
  <c r="AG71" i="32"/>
  <c r="Q71" i="32"/>
  <c r="AI70" i="32"/>
  <c r="S70" i="32"/>
  <c r="G70" i="32"/>
  <c r="AG69" i="32"/>
  <c r="Y69" i="32"/>
  <c r="Q69" i="32"/>
  <c r="I69" i="32"/>
  <c r="AI68" i="32"/>
  <c r="AA68" i="32"/>
  <c r="S68" i="32"/>
  <c r="K68" i="32"/>
  <c r="AK67" i="32"/>
  <c r="AC67" i="32"/>
  <c r="U67" i="32"/>
  <c r="M67" i="32"/>
  <c r="E67" i="32"/>
  <c r="AE66" i="32"/>
  <c r="W66" i="32"/>
  <c r="O66" i="32"/>
  <c r="G66" i="32"/>
  <c r="AG65" i="32"/>
  <c r="Y65" i="32"/>
  <c r="Q65" i="32"/>
  <c r="I65" i="32"/>
  <c r="AI64" i="32"/>
  <c r="AA64" i="32"/>
  <c r="S64" i="32"/>
  <c r="K64" i="32"/>
  <c r="AK63" i="32"/>
  <c r="AC63" i="32"/>
  <c r="U63" i="32"/>
  <c r="M63" i="32"/>
  <c r="E63" i="32"/>
  <c r="AE62" i="32"/>
  <c r="W62" i="32"/>
  <c r="O62" i="32"/>
  <c r="G62" i="32"/>
  <c r="AG61" i="32"/>
  <c r="Y61" i="32"/>
  <c r="Q61" i="32"/>
  <c r="I61" i="32"/>
  <c r="AI60" i="32"/>
  <c r="AA60" i="32"/>
  <c r="S60" i="32"/>
  <c r="K60" i="32"/>
  <c r="AK59" i="32"/>
  <c r="AC59" i="32"/>
  <c r="U59" i="32"/>
  <c r="M59" i="32"/>
  <c r="E59" i="32"/>
  <c r="AE58" i="32"/>
  <c r="W58" i="32"/>
  <c r="O58" i="32"/>
  <c r="G58" i="32"/>
  <c r="AG57" i="32"/>
  <c r="Y57" i="32"/>
  <c r="Q57" i="32"/>
  <c r="I57" i="32"/>
  <c r="AI56" i="32"/>
  <c r="AA56" i="32"/>
  <c r="S56" i="32"/>
  <c r="K56" i="32"/>
  <c r="AK55" i="32"/>
  <c r="AC55" i="32"/>
  <c r="U55" i="32"/>
  <c r="M55" i="32"/>
  <c r="E55" i="32"/>
  <c r="AE54" i="32"/>
  <c r="W54" i="32"/>
  <c r="O54" i="32"/>
  <c r="G54" i="32"/>
  <c r="AG53" i="32"/>
  <c r="Y53" i="32"/>
  <c r="Q53" i="32"/>
  <c r="I53" i="32"/>
  <c r="AI52" i="32"/>
  <c r="AA52" i="32"/>
  <c r="S52" i="32"/>
  <c r="K52" i="32"/>
  <c r="AK51" i="32"/>
  <c r="AC51" i="32"/>
  <c r="U51" i="32"/>
  <c r="M51" i="32"/>
  <c r="E51" i="32"/>
  <c r="AE50" i="32"/>
  <c r="W50" i="32"/>
  <c r="O50" i="32"/>
  <c r="G50" i="32"/>
  <c r="AJ49" i="32"/>
  <c r="AF49" i="32"/>
  <c r="AB49" i="32"/>
  <c r="X49" i="32"/>
  <c r="T49" i="32"/>
  <c r="P49" i="32"/>
  <c r="L49" i="32"/>
  <c r="H49" i="32"/>
  <c r="D49" i="32"/>
  <c r="AH48" i="32"/>
  <c r="AD48" i="32"/>
  <c r="Z48" i="32"/>
  <c r="V48" i="32"/>
  <c r="R48" i="32"/>
  <c r="N48" i="32"/>
  <c r="J48" i="32"/>
  <c r="F48" i="32"/>
  <c r="AJ47" i="32"/>
  <c r="AF47" i="32"/>
  <c r="AB47" i="32"/>
  <c r="X47" i="32"/>
  <c r="T47" i="32"/>
  <c r="P47" i="32"/>
  <c r="L47" i="32"/>
  <c r="H47" i="32"/>
  <c r="D47" i="32"/>
  <c r="AH46" i="32"/>
  <c r="AD46" i="32"/>
  <c r="Z46" i="32"/>
  <c r="V46" i="32"/>
  <c r="R46" i="32"/>
  <c r="N46" i="32"/>
  <c r="J46" i="32"/>
  <c r="F46" i="32"/>
  <c r="AJ45" i="32"/>
  <c r="AF45" i="32"/>
  <c r="AB45" i="32"/>
  <c r="X45" i="32"/>
  <c r="T45" i="32"/>
  <c r="P45" i="32"/>
  <c r="L45" i="32"/>
  <c r="H45" i="32"/>
  <c r="D45" i="32"/>
  <c r="AH44" i="32"/>
  <c r="AD44" i="32"/>
  <c r="Z44" i="32"/>
  <c r="V44" i="32"/>
  <c r="R44" i="32"/>
  <c r="N44" i="32"/>
  <c r="J44" i="32"/>
  <c r="F44" i="32"/>
  <c r="AJ43" i="32"/>
  <c r="AF43" i="32"/>
  <c r="AB43" i="32"/>
  <c r="X43" i="32"/>
  <c r="T43" i="32"/>
  <c r="P43" i="32"/>
  <c r="L43" i="32"/>
  <c r="H43" i="32"/>
  <c r="D43" i="32"/>
  <c r="AH42" i="32"/>
  <c r="AD42" i="32"/>
  <c r="Z42" i="32"/>
  <c r="V42" i="32"/>
  <c r="R42" i="32"/>
  <c r="N42" i="32"/>
  <c r="J42" i="32"/>
  <c r="F42" i="32"/>
  <c r="AJ41" i="32"/>
  <c r="AF41" i="32"/>
  <c r="AB41" i="32"/>
  <c r="X41" i="32"/>
  <c r="T41" i="32"/>
  <c r="P41" i="32"/>
  <c r="L41" i="32"/>
  <c r="H41" i="32"/>
  <c r="D41" i="32"/>
  <c r="AH40" i="32"/>
  <c r="AD40" i="32"/>
  <c r="Z40" i="32"/>
  <c r="V40" i="32"/>
  <c r="R40" i="32"/>
  <c r="N40" i="32"/>
  <c r="J40" i="32"/>
  <c r="F40" i="32"/>
  <c r="AJ39" i="32"/>
  <c r="AF39" i="32"/>
  <c r="AB39" i="32"/>
  <c r="X39" i="32"/>
  <c r="T39" i="32"/>
  <c r="P39" i="32"/>
  <c r="L39" i="32"/>
  <c r="H39" i="32"/>
  <c r="D39" i="32"/>
  <c r="AH38" i="32"/>
  <c r="AD38" i="32"/>
  <c r="Z38" i="32"/>
  <c r="V38" i="32"/>
  <c r="R38" i="32"/>
  <c r="N38" i="32"/>
  <c r="J38" i="32"/>
  <c r="F38" i="32"/>
  <c r="AJ37" i="32"/>
  <c r="AF37" i="32"/>
  <c r="AB37" i="32"/>
  <c r="X37" i="32"/>
  <c r="T37" i="32"/>
  <c r="P37" i="32"/>
  <c r="L37" i="32"/>
  <c r="H37" i="32"/>
  <c r="D37" i="32"/>
  <c r="AH36" i="32"/>
  <c r="AD36" i="32"/>
  <c r="Z36" i="32"/>
  <c r="V36" i="32"/>
  <c r="R36" i="32"/>
  <c r="N36" i="32"/>
  <c r="J36" i="32"/>
  <c r="F36" i="32"/>
  <c r="AJ35" i="32"/>
  <c r="AF35" i="32"/>
  <c r="AB35" i="32"/>
  <c r="X35" i="32"/>
  <c r="T35" i="32"/>
  <c r="P35" i="32"/>
  <c r="L35" i="32"/>
  <c r="H35" i="32"/>
  <c r="D35" i="32"/>
  <c r="AH34" i="32"/>
  <c r="AD34" i="32"/>
  <c r="Z34" i="32"/>
  <c r="V34" i="32"/>
  <c r="R34" i="32"/>
  <c r="N34" i="32"/>
  <c r="J34" i="32"/>
  <c r="F34" i="32"/>
  <c r="AJ33" i="32"/>
  <c r="AF33" i="32"/>
  <c r="AB33" i="32"/>
  <c r="X33" i="32"/>
  <c r="T33" i="32"/>
  <c r="P33" i="32"/>
  <c r="L33" i="32"/>
  <c r="H33" i="32"/>
  <c r="D33" i="32"/>
  <c r="AH32" i="32"/>
  <c r="AD32" i="32"/>
  <c r="Z32" i="32"/>
  <c r="V32" i="32"/>
  <c r="R32" i="32"/>
  <c r="N32" i="32"/>
  <c r="J32" i="32"/>
  <c r="F32" i="32"/>
  <c r="AJ31" i="32"/>
  <c r="AF31" i="32"/>
  <c r="AB31" i="32"/>
  <c r="X31" i="32"/>
  <c r="T31" i="32"/>
  <c r="P31" i="32"/>
  <c r="L31" i="32"/>
  <c r="H31" i="32"/>
  <c r="D31" i="32"/>
  <c r="AH30" i="32"/>
  <c r="AD30" i="32"/>
  <c r="Z30" i="32"/>
  <c r="V30" i="32"/>
  <c r="R30" i="32"/>
  <c r="N30" i="32"/>
  <c r="J30" i="32"/>
  <c r="F30" i="32"/>
  <c r="AJ29" i="32"/>
  <c r="AF29" i="32"/>
  <c r="AB29" i="32"/>
  <c r="X29" i="32"/>
  <c r="T29" i="32"/>
  <c r="P29" i="32"/>
  <c r="L29" i="32"/>
  <c r="H29" i="32"/>
  <c r="D29" i="32"/>
  <c r="AH28" i="32"/>
  <c r="AD28" i="32"/>
  <c r="Z28" i="32"/>
  <c r="V28" i="32"/>
  <c r="R28" i="32"/>
  <c r="N28" i="32"/>
  <c r="J28" i="32"/>
  <c r="F28" i="32"/>
  <c r="AJ27" i="32"/>
  <c r="AF27" i="32"/>
  <c r="AB27" i="32"/>
  <c r="X27" i="32"/>
  <c r="T27" i="32"/>
  <c r="P27" i="32"/>
  <c r="L27" i="32"/>
  <c r="H27" i="32"/>
  <c r="D27" i="32"/>
  <c r="AH26" i="32"/>
  <c r="AD26" i="32"/>
  <c r="Z26" i="32"/>
  <c r="V26" i="32"/>
  <c r="R26" i="32"/>
  <c r="N26" i="32"/>
  <c r="J26" i="32"/>
  <c r="F26" i="32"/>
  <c r="AJ25" i="32"/>
  <c r="AF25" i="32"/>
  <c r="AB25" i="32"/>
  <c r="X25" i="32"/>
  <c r="T25" i="32"/>
  <c r="P25" i="32"/>
  <c r="L25" i="32"/>
  <c r="H25" i="32"/>
  <c r="D25" i="32"/>
  <c r="AH24" i="32"/>
  <c r="AD24" i="32"/>
  <c r="Z24" i="32"/>
  <c r="V24" i="32"/>
  <c r="R24" i="32"/>
  <c r="N24" i="32"/>
  <c r="J24" i="32"/>
  <c r="F24" i="32"/>
  <c r="AJ23" i="32"/>
  <c r="AF23" i="32"/>
  <c r="AB23" i="32"/>
  <c r="X23" i="32"/>
  <c r="T23" i="32"/>
  <c r="P23" i="32"/>
  <c r="L23" i="32"/>
  <c r="H23" i="32"/>
  <c r="D23" i="32"/>
  <c r="AH22" i="32"/>
  <c r="AD22" i="32"/>
  <c r="Z22" i="32"/>
  <c r="V22" i="32"/>
  <c r="R22" i="32"/>
  <c r="N22" i="32"/>
  <c r="J22" i="32"/>
  <c r="F22" i="32"/>
  <c r="AJ21" i="32"/>
  <c r="AF21" i="32"/>
  <c r="AB21" i="32"/>
  <c r="X21" i="32"/>
  <c r="T21" i="32"/>
  <c r="P21" i="32"/>
  <c r="L21" i="32"/>
  <c r="H21" i="32"/>
  <c r="D21" i="32"/>
  <c r="AH20" i="32"/>
  <c r="AD20" i="32"/>
  <c r="Z20" i="32"/>
  <c r="V20" i="32"/>
  <c r="R20" i="32"/>
  <c r="N20" i="32"/>
  <c r="J20" i="32"/>
  <c r="F20" i="32"/>
  <c r="AJ19" i="32"/>
  <c r="AF19" i="32"/>
  <c r="AB19" i="32"/>
  <c r="X19" i="32"/>
  <c r="T19" i="32"/>
  <c r="P19" i="32"/>
  <c r="L19" i="32"/>
  <c r="H19" i="32"/>
  <c r="D19" i="32"/>
  <c r="AH18" i="32"/>
  <c r="AD18" i="32"/>
  <c r="Z18" i="32"/>
  <c r="V18" i="32"/>
  <c r="R18" i="32"/>
  <c r="N18" i="32"/>
  <c r="J18" i="32"/>
  <c r="F18" i="32"/>
  <c r="AJ17" i="32"/>
  <c r="AF17" i="32"/>
  <c r="AB17" i="32"/>
  <c r="X17" i="32"/>
  <c r="T17" i="32"/>
  <c r="P17" i="32"/>
  <c r="L17" i="32"/>
  <c r="H17" i="32"/>
  <c r="D17" i="32"/>
  <c r="AH16" i="32"/>
  <c r="AD16" i="32"/>
  <c r="Z16" i="32"/>
  <c r="V16" i="32"/>
  <c r="R16" i="32"/>
  <c r="N16" i="32"/>
  <c r="J16" i="32"/>
  <c r="F16" i="32"/>
  <c r="AJ15" i="32"/>
  <c r="AF15" i="32"/>
  <c r="AB15" i="32"/>
  <c r="X15" i="32"/>
  <c r="T15" i="32"/>
  <c r="P15" i="32"/>
  <c r="L15" i="32"/>
  <c r="H15" i="32"/>
  <c r="D15" i="32"/>
  <c r="AH14" i="32"/>
  <c r="AD14" i="32"/>
  <c r="Z14" i="32"/>
  <c r="V14" i="32"/>
  <c r="R14" i="32"/>
  <c r="N14" i="32"/>
  <c r="J14" i="32"/>
  <c r="F14" i="32"/>
  <c r="AJ13" i="32"/>
  <c r="AF13" i="32"/>
  <c r="AB13" i="32"/>
  <c r="X13" i="32"/>
  <c r="T13" i="32"/>
  <c r="P13" i="32"/>
  <c r="L13" i="32"/>
  <c r="H13" i="32"/>
  <c r="D13" i="32"/>
  <c r="AH12" i="32"/>
  <c r="AD12" i="32"/>
  <c r="Z12" i="32"/>
  <c r="V12" i="32"/>
  <c r="R12" i="32"/>
  <c r="N12" i="32"/>
  <c r="J12" i="32"/>
  <c r="F12" i="32"/>
  <c r="AJ11" i="32"/>
  <c r="AF11" i="32"/>
  <c r="AB11" i="32"/>
  <c r="X11" i="32"/>
  <c r="T11" i="32"/>
  <c r="P11" i="32"/>
  <c r="L11" i="32"/>
  <c r="H11" i="32"/>
  <c r="D11" i="32"/>
  <c r="AH10" i="32"/>
  <c r="AD10" i="32"/>
  <c r="Z10" i="32"/>
  <c r="V10" i="32"/>
  <c r="R10" i="32"/>
  <c r="N10" i="32"/>
  <c r="J10" i="32"/>
  <c r="F10" i="32"/>
  <c r="AJ9" i="32"/>
  <c r="AF9" i="32"/>
  <c r="AB9" i="32"/>
  <c r="X9" i="32"/>
  <c r="T9" i="32"/>
  <c r="P9" i="32"/>
  <c r="L9" i="32"/>
  <c r="H9" i="32"/>
  <c r="D9" i="32"/>
  <c r="AH8" i="32"/>
  <c r="AD8" i="32"/>
  <c r="Z8" i="32"/>
  <c r="V8" i="32"/>
  <c r="R8" i="32"/>
  <c r="N8" i="32"/>
  <c r="J8" i="32"/>
  <c r="F8" i="32"/>
  <c r="AJ7" i="32"/>
  <c r="AF7" i="32"/>
  <c r="AB7" i="32"/>
  <c r="X7" i="32"/>
  <c r="T7" i="32"/>
  <c r="P7" i="32"/>
  <c r="L7" i="32"/>
  <c r="H7" i="32"/>
  <c r="D7" i="32"/>
  <c r="AH6" i="32"/>
  <c r="AD6" i="32"/>
  <c r="Z6" i="32"/>
  <c r="V6" i="32"/>
  <c r="R6" i="32"/>
  <c r="N6" i="32"/>
  <c r="J6" i="32"/>
  <c r="F6" i="32"/>
  <c r="AJ5" i="32"/>
  <c r="AF5" i="32"/>
  <c r="AB5" i="32"/>
  <c r="X5" i="32"/>
  <c r="T5" i="32"/>
  <c r="P5" i="32"/>
  <c r="L5" i="32"/>
  <c r="H5" i="32"/>
  <c r="D5" i="32"/>
  <c r="AH4" i="32"/>
  <c r="AD4" i="32"/>
  <c r="Z4" i="32"/>
  <c r="V4" i="32"/>
  <c r="R4" i="32"/>
  <c r="N4" i="32"/>
  <c r="J4" i="32"/>
  <c r="F4" i="32"/>
  <c r="AJ3" i="32"/>
  <c r="AF3" i="32"/>
  <c r="AB3" i="32"/>
  <c r="X3" i="32"/>
  <c r="T3" i="32"/>
  <c r="P3" i="32"/>
  <c r="L3" i="32"/>
  <c r="H3" i="32"/>
  <c r="D3" i="32"/>
  <c r="K3" i="32"/>
  <c r="S3" i="32"/>
  <c r="AA3" i="32"/>
  <c r="AI3" i="32"/>
  <c r="I4" i="32"/>
  <c r="Q4" i="32"/>
  <c r="Y4" i="32"/>
  <c r="AG4" i="32"/>
  <c r="G5" i="32"/>
  <c r="O5" i="32"/>
  <c r="W5" i="32"/>
  <c r="AE5" i="32"/>
  <c r="E6" i="32"/>
  <c r="M6" i="32"/>
  <c r="U6" i="32"/>
  <c r="AC6" i="32"/>
  <c r="AK6" i="32"/>
  <c r="K7" i="32"/>
  <c r="S7" i="32"/>
  <c r="AA7" i="32"/>
  <c r="AI7" i="32"/>
  <c r="I8" i="32"/>
  <c r="Q8" i="32"/>
  <c r="Y8" i="32"/>
  <c r="AG8" i="32"/>
  <c r="G9" i="32"/>
  <c r="O9" i="32"/>
  <c r="W9" i="32"/>
  <c r="AE9" i="32"/>
  <c r="E10" i="32"/>
  <c r="M10" i="32"/>
  <c r="U10" i="32"/>
  <c r="AC10" i="32"/>
  <c r="AK10" i="32"/>
  <c r="K11" i="32"/>
  <c r="S11" i="32"/>
  <c r="AA11" i="32"/>
  <c r="AI11" i="32"/>
  <c r="I12" i="32"/>
  <c r="Q12" i="32"/>
  <c r="Y12" i="32"/>
  <c r="AG12" i="32"/>
  <c r="G13" i="32"/>
  <c r="O13" i="32"/>
  <c r="W13" i="32"/>
  <c r="AE13" i="32"/>
  <c r="E14" i="32"/>
  <c r="M14" i="32"/>
  <c r="U14" i="32"/>
  <c r="AC14" i="32"/>
  <c r="AK14" i="32"/>
  <c r="K15" i="32"/>
  <c r="S15" i="32"/>
  <c r="AA15" i="32"/>
  <c r="AI15" i="32"/>
  <c r="I16" i="32"/>
  <c r="Q16" i="32"/>
  <c r="Y16" i="32"/>
  <c r="AG16" i="32"/>
  <c r="G17" i="32"/>
  <c r="O17" i="32"/>
  <c r="W17" i="32"/>
  <c r="AE17" i="32"/>
  <c r="E18" i="32"/>
  <c r="M18" i="32"/>
  <c r="U18" i="32"/>
  <c r="AC18" i="32"/>
  <c r="AK18" i="32"/>
  <c r="K19" i="32"/>
  <c r="S19" i="32"/>
  <c r="AA19" i="32"/>
  <c r="AI19" i="32"/>
  <c r="I20" i="32"/>
  <c r="Q20" i="32"/>
  <c r="Y20" i="32"/>
  <c r="AG20" i="32"/>
  <c r="G21" i="32"/>
  <c r="O21" i="32"/>
  <c r="W21" i="32"/>
  <c r="AE21" i="32"/>
  <c r="E22" i="32"/>
  <c r="M22" i="32"/>
  <c r="U22" i="32"/>
  <c r="AC22" i="32"/>
  <c r="AK22" i="32"/>
  <c r="K23" i="32"/>
  <c r="S23" i="32"/>
  <c r="AA23" i="32"/>
  <c r="AI23" i="32"/>
  <c r="I24" i="32"/>
  <c r="Q24" i="32"/>
  <c r="Y24" i="32"/>
  <c r="AG24" i="32"/>
  <c r="G25" i="32"/>
  <c r="O25" i="32"/>
  <c r="W25" i="32"/>
  <c r="AE25" i="32"/>
  <c r="E26" i="32"/>
  <c r="M26" i="32"/>
  <c r="U26" i="32"/>
  <c r="AC26" i="32"/>
  <c r="AK26" i="32"/>
  <c r="K27" i="32"/>
  <c r="S27" i="32"/>
  <c r="AA27" i="32"/>
  <c r="AI27" i="32"/>
  <c r="I28" i="32"/>
  <c r="Q28" i="32"/>
  <c r="Y28" i="32"/>
  <c r="AG28" i="32"/>
  <c r="G29" i="32"/>
  <c r="O29" i="32"/>
  <c r="W29" i="32"/>
  <c r="AE29" i="32"/>
  <c r="E30" i="32"/>
  <c r="M30" i="32"/>
  <c r="U30" i="32"/>
  <c r="AC30" i="32"/>
  <c r="AK30" i="32"/>
  <c r="K31" i="32"/>
  <c r="S31" i="32"/>
  <c r="AA31" i="32"/>
  <c r="AI31" i="32"/>
  <c r="I32" i="32"/>
  <c r="Q32" i="32"/>
  <c r="Y32" i="32"/>
  <c r="AG32" i="32"/>
  <c r="G33" i="32"/>
  <c r="O33" i="32"/>
  <c r="W33" i="32"/>
  <c r="AE33" i="32"/>
  <c r="E34" i="32"/>
  <c r="M34" i="32"/>
  <c r="U34" i="32"/>
  <c r="AC34" i="32"/>
  <c r="AK34" i="32"/>
  <c r="K35" i="32"/>
  <c r="S35" i="32"/>
  <c r="AA35" i="32"/>
  <c r="AI35" i="32"/>
  <c r="I36" i="32"/>
  <c r="Q36" i="32"/>
  <c r="Y36" i="32"/>
  <c r="AG36" i="32"/>
  <c r="G37" i="32"/>
  <c r="O37" i="32"/>
  <c r="W37" i="32"/>
  <c r="AE37" i="32"/>
  <c r="E38" i="32"/>
  <c r="M38" i="32"/>
  <c r="U38" i="32"/>
  <c r="AC38" i="32"/>
  <c r="AK38" i="32"/>
  <c r="K39" i="32"/>
  <c r="S39" i="32"/>
  <c r="AA39" i="32"/>
  <c r="AI39" i="32"/>
  <c r="I40" i="32"/>
  <c r="Q40" i="32"/>
  <c r="Y40" i="32"/>
  <c r="AG40" i="32"/>
  <c r="G41" i="32"/>
  <c r="O41" i="32"/>
  <c r="W41" i="32"/>
  <c r="AE41" i="32"/>
  <c r="E42" i="32"/>
  <c r="M42" i="32"/>
  <c r="U42" i="32"/>
  <c r="AC42" i="32"/>
  <c r="AK42" i="32"/>
  <c r="K43" i="32"/>
  <c r="S43" i="32"/>
  <c r="AA43" i="32"/>
  <c r="AI43" i="32"/>
  <c r="I44" i="32"/>
  <c r="Q44" i="32"/>
  <c r="Y44" i="32"/>
  <c r="AG44" i="32"/>
  <c r="G45" i="32"/>
  <c r="O45" i="32"/>
  <c r="W45" i="32"/>
  <c r="AE45" i="32"/>
  <c r="E46" i="32"/>
  <c r="M46" i="32"/>
  <c r="U46" i="32"/>
  <c r="AC46" i="32"/>
  <c r="AK46" i="32"/>
  <c r="K47" i="32"/>
  <c r="S47" i="32"/>
  <c r="AA47" i="32"/>
  <c r="AI47" i="32"/>
  <c r="I48" i="32"/>
  <c r="Q48" i="32"/>
  <c r="Y48" i="32"/>
  <c r="AG48" i="32"/>
  <c r="G49" i="32"/>
  <c r="O49" i="32"/>
  <c r="W49" i="32"/>
  <c r="AE49" i="32"/>
  <c r="F50" i="32"/>
  <c r="U50" i="32"/>
  <c r="AK50" i="32"/>
  <c r="S51" i="32"/>
  <c r="AI51" i="32"/>
  <c r="Q52" i="32"/>
  <c r="AG52" i="32"/>
  <c r="O53" i="32"/>
  <c r="AE53" i="32"/>
  <c r="M54" i="32"/>
  <c r="AC54" i="32"/>
  <c r="K55" i="32"/>
  <c r="AA55" i="32"/>
  <c r="I56" i="32"/>
  <c r="Y56" i="32"/>
  <c r="G57" i="32"/>
  <c r="W57" i="32"/>
  <c r="E58" i="32"/>
  <c r="U58" i="32"/>
  <c r="AK58" i="32"/>
  <c r="S59" i="32"/>
  <c r="AI59" i="32"/>
  <c r="Q60" i="32"/>
  <c r="AG60" i="32"/>
  <c r="O61" i="32"/>
  <c r="AE61" i="32"/>
  <c r="M62" i="32"/>
  <c r="AC62" i="32"/>
  <c r="K63" i="32"/>
  <c r="AA63" i="32"/>
  <c r="I64" i="32"/>
  <c r="G65" i="32"/>
  <c r="E66" i="32"/>
  <c r="AK66" i="32"/>
  <c r="AI67" i="32"/>
  <c r="AG68" i="32"/>
  <c r="AE69" i="32"/>
  <c r="M71" i="32"/>
  <c r="I73" i="32"/>
  <c r="E75" i="32"/>
  <c r="AI76" i="32"/>
  <c r="AE78" i="32"/>
  <c r="AA80" i="32"/>
  <c r="W82" i="32"/>
  <c r="S84" i="32"/>
  <c r="O86" i="32"/>
  <c r="K88" i="32"/>
  <c r="G90" i="32"/>
  <c r="AK91" i="32"/>
  <c r="AG93" i="32"/>
  <c r="AC95" i="32"/>
  <c r="Y97" i="32"/>
  <c r="H100" i="32"/>
  <c r="G104" i="32"/>
  <c r="G109" i="32"/>
  <c r="H114" i="32"/>
  <c r="G120" i="32"/>
  <c r="AC128" i="32"/>
  <c r="G3" i="32"/>
  <c r="O3" i="32"/>
  <c r="W3" i="32"/>
  <c r="AE3" i="32"/>
  <c r="E4" i="32"/>
  <c r="M4" i="32"/>
  <c r="U4" i="32"/>
  <c r="AC4" i="32"/>
  <c r="AK4" i="32"/>
  <c r="K5" i="32"/>
  <c r="S5" i="32"/>
  <c r="AA5" i="32"/>
  <c r="AI5" i="32"/>
  <c r="I6" i="32"/>
  <c r="Q6" i="32"/>
  <c r="Y6" i="32"/>
  <c r="AG6" i="32"/>
  <c r="G7" i="32"/>
  <c r="O7" i="32"/>
  <c r="W7" i="32"/>
  <c r="AE7" i="32"/>
  <c r="E8" i="32"/>
  <c r="M8" i="32"/>
  <c r="U8" i="32"/>
  <c r="AC8" i="32"/>
  <c r="AK8" i="32"/>
  <c r="K9" i="32"/>
  <c r="S9" i="32"/>
  <c r="AA9" i="32"/>
  <c r="AI9" i="32"/>
  <c r="I10" i="32"/>
  <c r="Q10" i="32"/>
  <c r="Y10" i="32"/>
  <c r="AG10" i="32"/>
  <c r="G11" i="32"/>
  <c r="O11" i="32"/>
  <c r="W11" i="32"/>
  <c r="AE11" i="32"/>
  <c r="E12" i="32"/>
  <c r="M12" i="32"/>
  <c r="U12" i="32"/>
  <c r="AC12" i="32"/>
  <c r="AK12" i="32"/>
  <c r="K13" i="32"/>
  <c r="S13" i="32"/>
  <c r="AA13" i="32"/>
  <c r="AI13" i="32"/>
  <c r="I14" i="32"/>
  <c r="Q14" i="32"/>
  <c r="Y14" i="32"/>
  <c r="AG14" i="32"/>
  <c r="G15" i="32"/>
  <c r="O15" i="32"/>
  <c r="W15" i="32"/>
  <c r="AE15" i="32"/>
  <c r="E16" i="32"/>
  <c r="M16" i="32"/>
  <c r="U16" i="32"/>
  <c r="AC16" i="32"/>
  <c r="AK16" i="32"/>
  <c r="K17" i="32"/>
  <c r="S17" i="32"/>
  <c r="AA17" i="32"/>
  <c r="AI17" i="32"/>
  <c r="I18" i="32"/>
  <c r="Q18" i="32"/>
  <c r="Y18" i="32"/>
  <c r="AG18" i="32"/>
  <c r="G19" i="32"/>
  <c r="O19" i="32"/>
  <c r="W19" i="32"/>
  <c r="AE19" i="32"/>
  <c r="E20" i="32"/>
  <c r="M20" i="32"/>
  <c r="U20" i="32"/>
  <c r="AC20" i="32"/>
  <c r="AK20" i="32"/>
  <c r="K21" i="32"/>
  <c r="S21" i="32"/>
  <c r="AA21" i="32"/>
  <c r="AI21" i="32"/>
  <c r="I22" i="32"/>
  <c r="Q22" i="32"/>
  <c r="Y22" i="32"/>
  <c r="AG22" i="32"/>
  <c r="G23" i="32"/>
  <c r="O23" i="32"/>
  <c r="W23" i="32"/>
  <c r="AE23" i="32"/>
  <c r="E24" i="32"/>
  <c r="M24" i="32"/>
  <c r="U24" i="32"/>
  <c r="AC24" i="32"/>
  <c r="AK24" i="32"/>
  <c r="K25" i="32"/>
  <c r="S25" i="32"/>
  <c r="AA25" i="32"/>
  <c r="AI25" i="32"/>
  <c r="I26" i="32"/>
  <c r="Q26" i="32"/>
  <c r="Y26" i="32"/>
  <c r="AG26" i="32"/>
  <c r="G27" i="32"/>
  <c r="O27" i="32"/>
  <c r="W27" i="32"/>
  <c r="AE27" i="32"/>
  <c r="E28" i="32"/>
  <c r="M28" i="32"/>
  <c r="U28" i="32"/>
  <c r="AC28" i="32"/>
  <c r="AK28" i="32"/>
  <c r="K29" i="32"/>
  <c r="S29" i="32"/>
  <c r="AA29" i="32"/>
  <c r="AI29" i="32"/>
  <c r="I30" i="32"/>
  <c r="Q30" i="32"/>
  <c r="Y30" i="32"/>
  <c r="AG30" i="32"/>
  <c r="G31" i="32"/>
  <c r="O31" i="32"/>
  <c r="W31" i="32"/>
  <c r="AE31" i="32"/>
  <c r="E32" i="32"/>
  <c r="M32" i="32"/>
  <c r="U32" i="32"/>
  <c r="AC32" i="32"/>
  <c r="AK32" i="32"/>
  <c r="K33" i="32"/>
  <c r="S33" i="32"/>
  <c r="AA33" i="32"/>
  <c r="AI33" i="32"/>
  <c r="I34" i="32"/>
  <c r="Q34" i="32"/>
  <c r="Y34" i="32"/>
  <c r="AG34" i="32"/>
  <c r="G35" i="32"/>
  <c r="O35" i="32"/>
  <c r="W35" i="32"/>
  <c r="AE35" i="32"/>
  <c r="E36" i="32"/>
  <c r="M36" i="32"/>
  <c r="U36" i="32"/>
  <c r="AC36" i="32"/>
  <c r="AK36" i="32"/>
  <c r="K37" i="32"/>
  <c r="S37" i="32"/>
  <c r="AA37" i="32"/>
  <c r="AI37" i="32"/>
  <c r="I38" i="32"/>
  <c r="Q38" i="32"/>
  <c r="Y38" i="32"/>
  <c r="AG38" i="32"/>
  <c r="G39" i="32"/>
  <c r="O39" i="32"/>
  <c r="W39" i="32"/>
  <c r="AE39" i="32"/>
  <c r="E40" i="32"/>
  <c r="M40" i="32"/>
  <c r="U40" i="32"/>
  <c r="AC40" i="32"/>
  <c r="AK40" i="32"/>
  <c r="K41" i="32"/>
  <c r="S41" i="32"/>
  <c r="AA41" i="32"/>
  <c r="AI41" i="32"/>
  <c r="I42" i="32"/>
  <c r="Q42" i="32"/>
  <c r="Y42" i="32"/>
  <c r="AG42" i="32"/>
  <c r="G43" i="32"/>
  <c r="O43" i="32"/>
  <c r="W43" i="32"/>
  <c r="AE43" i="32"/>
  <c r="E44" i="32"/>
  <c r="M44" i="32"/>
  <c r="U44" i="32"/>
  <c r="AC44" i="32"/>
  <c r="AK44" i="32"/>
  <c r="K45" i="32"/>
  <c r="S45" i="32"/>
  <c r="AA45" i="32"/>
  <c r="AI45" i="32"/>
  <c r="I46" i="32"/>
  <c r="Q46" i="32"/>
  <c r="Y46" i="32"/>
  <c r="AG46" i="32"/>
  <c r="G47" i="32"/>
  <c r="O47" i="32"/>
  <c r="W47" i="32"/>
  <c r="AE47" i="32"/>
  <c r="E48" i="32"/>
  <c r="M48" i="32"/>
  <c r="U48" i="32"/>
  <c r="AC48" i="32"/>
  <c r="AK48" i="32"/>
  <c r="K49" i="32"/>
  <c r="S49" i="32"/>
  <c r="AA49" i="32"/>
  <c r="AI49" i="32"/>
  <c r="M50" i="32"/>
  <c r="AC50" i="32"/>
  <c r="K51" i="32"/>
  <c r="AA51" i="32"/>
  <c r="I52" i="32"/>
  <c r="Y52" i="32"/>
  <c r="G53" i="32"/>
  <c r="W53" i="32"/>
  <c r="E54" i="32"/>
  <c r="U54" i="32"/>
  <c r="AK54" i="32"/>
  <c r="S55" i="32"/>
  <c r="AI55" i="32"/>
  <c r="Q56" i="32"/>
  <c r="AG56" i="32"/>
  <c r="O57" i="32"/>
  <c r="AE57" i="32"/>
  <c r="M58" i="32"/>
  <c r="AC58" i="32"/>
  <c r="K59" i="32"/>
  <c r="AA59" i="32"/>
  <c r="I60" i="32"/>
  <c r="Y60" i="32"/>
  <c r="G61" i="32"/>
  <c r="W61" i="32"/>
  <c r="E62" i="32"/>
  <c r="U62" i="32"/>
  <c r="AK62" i="32"/>
  <c r="S63" i="32"/>
  <c r="AI63" i="32"/>
  <c r="Y64" i="32"/>
  <c r="W65" i="32"/>
  <c r="U66" i="32"/>
  <c r="S67" i="32"/>
  <c r="Q68" i="32"/>
  <c r="O69" i="32"/>
  <c r="O70" i="32"/>
  <c r="K72" i="32"/>
  <c r="G74" i="32"/>
  <c r="AK75" i="32"/>
  <c r="AG77" i="32"/>
  <c r="AC79" i="32"/>
  <c r="Y81" i="32"/>
  <c r="U83" i="32"/>
  <c r="Q85" i="32"/>
  <c r="M87" i="32"/>
  <c r="I89" i="32"/>
  <c r="E91" i="32"/>
  <c r="AI92" i="32"/>
  <c r="AE94" i="32"/>
  <c r="AA96" i="32"/>
  <c r="AG98" i="32"/>
  <c r="W101" i="32"/>
  <c r="X106" i="32"/>
  <c r="Y111" i="32"/>
  <c r="AC116" i="32"/>
  <c r="AB123" i="32"/>
  <c r="I136" i="32"/>
  <c r="B46" i="7"/>
  <c r="X634" i="53"/>
  <c r="AB638" i="53"/>
  <c r="P656" i="53"/>
  <c r="P624" i="53"/>
  <c r="P697" i="53"/>
  <c r="P622" i="53"/>
  <c r="P604" i="53"/>
  <c r="P684" i="53"/>
  <c r="P614" i="53"/>
  <c r="P763" i="53"/>
  <c r="P610" i="53"/>
  <c r="P606" i="53"/>
  <c r="T706" i="53"/>
  <c r="T634" i="53"/>
  <c r="T643" i="53"/>
  <c r="T705" i="53"/>
  <c r="T720" i="53"/>
  <c r="T630" i="53"/>
  <c r="T711" i="53"/>
  <c r="T662" i="53"/>
  <c r="T660" i="53"/>
  <c r="T649" i="53"/>
  <c r="T647" i="53"/>
  <c r="T714" i="53"/>
  <c r="T676" i="53"/>
  <c r="T645" i="53"/>
  <c r="T632" i="53"/>
  <c r="T664" i="53"/>
  <c r="T728" i="53"/>
  <c r="T628" i="53"/>
  <c r="T686" i="53"/>
  <c r="AB671" i="53"/>
  <c r="AB653" i="53"/>
  <c r="AB702" i="53"/>
  <c r="X636" i="53"/>
  <c r="AB636" i="53"/>
  <c r="AB651" i="53"/>
  <c r="X688" i="53"/>
  <c r="X666" i="53"/>
  <c r="AB725" i="53"/>
  <c r="S883" i="53"/>
  <c r="Q877" i="53"/>
  <c r="S867" i="53"/>
  <c r="S835" i="53"/>
  <c r="R883" i="53"/>
  <c r="R867" i="53"/>
  <c r="R851" i="53"/>
  <c r="R819" i="53"/>
  <c r="Q768" i="53"/>
  <c r="R755" i="53"/>
  <c r="Q883" i="53"/>
  <c r="Q867" i="53"/>
  <c r="S857" i="53"/>
  <c r="P768" i="53"/>
  <c r="Q755" i="53"/>
  <c r="P883" i="53"/>
  <c r="S876" i="53"/>
  <c r="P867" i="53"/>
  <c r="S812" i="53"/>
  <c r="S796" i="53"/>
  <c r="P787" i="53"/>
  <c r="S780" i="53"/>
  <c r="S764" i="53"/>
  <c r="P755" i="53"/>
  <c r="S748" i="53"/>
  <c r="S847" i="53"/>
  <c r="R847" i="53"/>
  <c r="R831" i="53"/>
  <c r="R815" i="53"/>
  <c r="R799" i="53"/>
  <c r="Q796" i="53"/>
  <c r="R783" i="53"/>
  <c r="Q780" i="53"/>
  <c r="R767" i="53"/>
  <c r="Q748" i="53"/>
  <c r="R875" i="53"/>
  <c r="R859" i="53"/>
  <c r="R827" i="53"/>
  <c r="Q808" i="53"/>
  <c r="R779" i="53"/>
  <c r="Q776" i="53"/>
  <c r="R763" i="53"/>
  <c r="S827" i="53"/>
  <c r="Q788" i="53"/>
  <c r="S779" i="53"/>
  <c r="P737" i="53"/>
  <c r="P711" i="53"/>
  <c r="P700" i="53"/>
  <c r="S836" i="53"/>
  <c r="R796" i="53"/>
  <c r="P788" i="53"/>
  <c r="S783" i="53"/>
  <c r="Q779" i="53"/>
  <c r="P732" i="53"/>
  <c r="P727" i="53"/>
  <c r="P720" i="53"/>
  <c r="P702" i="53"/>
  <c r="S875" i="53"/>
  <c r="S831" i="53"/>
  <c r="S813" i="53"/>
  <c r="S800" i="53"/>
  <c r="P796" i="53"/>
  <c r="Q783" i="53"/>
  <c r="P779" i="53"/>
  <c r="P713" i="53"/>
  <c r="P704" i="53"/>
  <c r="Q875" i="53"/>
  <c r="Q836" i="53"/>
  <c r="Q831" i="53"/>
  <c r="S817" i="53"/>
  <c r="R813" i="53"/>
  <c r="S808" i="53"/>
  <c r="R800" i="53"/>
  <c r="S791" i="53"/>
  <c r="S787" i="53"/>
  <c r="P783" i="53"/>
  <c r="P739" i="53"/>
  <c r="P722" i="53"/>
  <c r="P706" i="53"/>
  <c r="P875" i="53"/>
  <c r="R855" i="53"/>
  <c r="P831" i="53"/>
  <c r="R808" i="53"/>
  <c r="S795" i="53"/>
  <c r="R791" i="53"/>
  <c r="P734" i="53"/>
  <c r="P729" i="53"/>
  <c r="P715" i="53"/>
  <c r="P691" i="53"/>
  <c r="P689" i="53"/>
  <c r="P687" i="53"/>
  <c r="P685" i="53"/>
  <c r="P683" i="53"/>
  <c r="P681" i="53"/>
  <c r="P679" i="53"/>
  <c r="P677" i="53"/>
  <c r="P675" i="53"/>
  <c r="P673" i="53"/>
  <c r="P671" i="53"/>
  <c r="P669" i="53"/>
  <c r="P667" i="53"/>
  <c r="P665" i="53"/>
  <c r="P663" i="53"/>
  <c r="P661" i="53"/>
  <c r="P659" i="53"/>
  <c r="P657" i="53"/>
  <c r="P655" i="53"/>
  <c r="P653" i="53"/>
  <c r="P651" i="53"/>
  <c r="P649" i="53"/>
  <c r="P647" i="53"/>
  <c r="P645" i="53"/>
  <c r="P643" i="53"/>
  <c r="P641" i="53"/>
  <c r="P639" i="53"/>
  <c r="P637" i="53"/>
  <c r="P635" i="53"/>
  <c r="P633" i="53"/>
  <c r="P631" i="53"/>
  <c r="P629" i="53"/>
  <c r="P627" i="53"/>
  <c r="S884" i="53"/>
  <c r="Q817" i="53"/>
  <c r="P808" i="53"/>
  <c r="S799" i="53"/>
  <c r="Q791" i="53"/>
  <c r="R748" i="53"/>
  <c r="P724" i="53"/>
  <c r="P708" i="53"/>
  <c r="P693" i="53"/>
  <c r="P855" i="53"/>
  <c r="P817" i="53"/>
  <c r="P812" i="53"/>
  <c r="P795" i="53"/>
  <c r="P791" i="53"/>
  <c r="S756" i="53"/>
  <c r="P748" i="53"/>
  <c r="P717" i="53"/>
  <c r="P695" i="53"/>
  <c r="S868" i="53"/>
  <c r="Q849" i="53"/>
  <c r="S820" i="53"/>
  <c r="Q807" i="53"/>
  <c r="P756" i="53"/>
  <c r="P712" i="53"/>
  <c r="P701" i="53"/>
  <c r="Q852" i="53"/>
  <c r="S823" i="53"/>
  <c r="S815" i="53"/>
  <c r="S768" i="53"/>
  <c r="P714" i="53"/>
  <c r="P660" i="53"/>
  <c r="P628" i="53"/>
  <c r="P733" i="53"/>
  <c r="P680" i="53"/>
  <c r="R877" i="53"/>
  <c r="P652" i="53"/>
  <c r="Q815" i="53"/>
  <c r="S788" i="53"/>
  <c r="R768" i="53"/>
  <c r="P686" i="53"/>
  <c r="P662" i="53"/>
  <c r="P630" i="53"/>
  <c r="Q772" i="53"/>
  <c r="P690" i="53"/>
  <c r="P625" i="53"/>
  <c r="P621" i="53"/>
  <c r="P615" i="53"/>
  <c r="P609" i="53"/>
  <c r="P603" i="53"/>
  <c r="P682" i="53"/>
  <c r="S763" i="53"/>
  <c r="Q756" i="53"/>
  <c r="Q843" i="53"/>
  <c r="P815" i="53"/>
  <c r="R788" i="53"/>
  <c r="P705" i="53"/>
  <c r="P699" i="53"/>
  <c r="P676" i="53"/>
  <c r="P664" i="53"/>
  <c r="P632" i="53"/>
  <c r="P617" i="53"/>
  <c r="P605" i="53"/>
  <c r="P820" i="53"/>
  <c r="S776" i="53"/>
  <c r="R868" i="53"/>
  <c r="P776" i="53"/>
  <c r="P726" i="53"/>
  <c r="P843" i="53"/>
  <c r="P731" i="53"/>
  <c r="P728" i="53"/>
  <c r="P725" i="53"/>
  <c r="P634" i="53"/>
  <c r="P799" i="53"/>
  <c r="P623" i="53"/>
  <c r="P611" i="53"/>
  <c r="P601" i="53"/>
  <c r="P644" i="53"/>
  <c r="P709" i="53"/>
  <c r="R756" i="53"/>
  <c r="P672" i="53"/>
  <c r="Q868" i="53"/>
  <c r="R780" i="53"/>
  <c r="P719" i="53"/>
  <c r="P696" i="53"/>
  <c r="P688" i="53"/>
  <c r="P666" i="53"/>
  <c r="P636" i="53"/>
  <c r="P847" i="53"/>
  <c r="P718" i="53"/>
  <c r="P650" i="53"/>
  <c r="R776" i="53"/>
  <c r="P703" i="53"/>
  <c r="R828" i="53"/>
  <c r="P780" i="53"/>
  <c r="S772" i="53"/>
  <c r="P740" i="53"/>
  <c r="P716" i="53"/>
  <c r="P710" i="53"/>
  <c r="P678" i="53"/>
  <c r="P638" i="53"/>
  <c r="P828" i="53"/>
  <c r="R772" i="53"/>
  <c r="P707" i="53"/>
  <c r="P668" i="53"/>
  <c r="P640" i="53"/>
  <c r="Q820" i="53"/>
  <c r="P642" i="53"/>
  <c r="P619" i="53"/>
  <c r="P613" i="53"/>
  <c r="P607" i="53"/>
  <c r="S833" i="53"/>
  <c r="P772" i="53"/>
  <c r="P736" i="53"/>
  <c r="P730" i="53"/>
  <c r="P721" i="53"/>
  <c r="P698" i="53"/>
  <c r="P670" i="53"/>
  <c r="P646" i="53"/>
  <c r="Q884" i="53"/>
  <c r="S877" i="53"/>
  <c r="Q847" i="53"/>
  <c r="Q825" i="53"/>
  <c r="P811" i="53"/>
  <c r="P692" i="53"/>
  <c r="P648" i="53"/>
  <c r="P674" i="53"/>
  <c r="P618" i="53"/>
  <c r="X649" i="53"/>
  <c r="X681" i="53"/>
  <c r="P723" i="53"/>
  <c r="P738" i="53"/>
  <c r="P608" i="53"/>
  <c r="P735" i="53"/>
  <c r="P626" i="53"/>
  <c r="S755" i="53"/>
  <c r="P612" i="53"/>
  <c r="P654" i="53"/>
  <c r="P694" i="53"/>
  <c r="R852" i="53"/>
  <c r="S852" i="53"/>
  <c r="P616" i="53"/>
  <c r="P658" i="53"/>
  <c r="P602" i="53"/>
  <c r="P868" i="53"/>
  <c r="X739" i="53"/>
  <c r="X737" i="53"/>
  <c r="X735" i="53"/>
  <c r="X733" i="53"/>
  <c r="X731" i="53"/>
  <c r="X729" i="53"/>
  <c r="X727" i="53"/>
  <c r="X725" i="53"/>
  <c r="X723" i="53"/>
  <c r="X721" i="53"/>
  <c r="X719" i="53"/>
  <c r="X717" i="53"/>
  <c r="X715" i="53"/>
  <c r="X713" i="53"/>
  <c r="X711" i="53"/>
  <c r="X709" i="53"/>
  <c r="X707" i="53"/>
  <c r="X740" i="53"/>
  <c r="X738" i="53"/>
  <c r="X736" i="53"/>
  <c r="X734" i="53"/>
  <c r="X732" i="53"/>
  <c r="X730" i="53"/>
  <c r="X728" i="53"/>
  <c r="X726" i="53"/>
  <c r="X724" i="53"/>
  <c r="X722" i="53"/>
  <c r="X720" i="53"/>
  <c r="X718" i="53"/>
  <c r="X716" i="53"/>
  <c r="X714" i="53"/>
  <c r="X712" i="53"/>
  <c r="X710" i="53"/>
  <c r="X708" i="53"/>
  <c r="X706" i="53"/>
  <c r="X704" i="53"/>
  <c r="X702" i="53"/>
  <c r="X700" i="53"/>
  <c r="X698" i="53"/>
  <c r="X696" i="53"/>
  <c r="X694" i="53"/>
  <c r="X692" i="53"/>
  <c r="X693" i="53"/>
  <c r="X695" i="53"/>
  <c r="X697" i="53"/>
  <c r="X699" i="53"/>
  <c r="X701" i="53"/>
  <c r="X703" i="53"/>
  <c r="X705" i="53"/>
  <c r="X678" i="53"/>
  <c r="X653" i="53"/>
  <c r="X638" i="53"/>
  <c r="X637" i="53"/>
  <c r="X628" i="53"/>
  <c r="X645" i="53"/>
  <c r="X683" i="53"/>
  <c r="X668" i="53"/>
  <c r="X655" i="53"/>
  <c r="X640" i="53"/>
  <c r="X691" i="53"/>
  <c r="X676" i="53"/>
  <c r="X690" i="53"/>
  <c r="X673" i="53"/>
  <c r="X657" i="53"/>
  <c r="X642" i="53"/>
  <c r="X625" i="53"/>
  <c r="X623" i="53"/>
  <c r="X621" i="53"/>
  <c r="X619" i="53"/>
  <c r="X617" i="53"/>
  <c r="X615" i="53"/>
  <c r="X613" i="53"/>
  <c r="X611" i="53"/>
  <c r="X609" i="53"/>
  <c r="X607" i="53"/>
  <c r="X605" i="53"/>
  <c r="X603" i="53"/>
  <c r="X601" i="53"/>
  <c r="X635" i="53"/>
  <c r="X654" i="53"/>
  <c r="X660" i="53"/>
  <c r="X669" i="53"/>
  <c r="X647" i="53"/>
  <c r="X632" i="53"/>
  <c r="X680" i="53"/>
  <c r="X659" i="53"/>
  <c r="X644" i="53"/>
  <c r="X627" i="53"/>
  <c r="X652" i="53"/>
  <c r="X664" i="53"/>
  <c r="X685" i="53"/>
  <c r="X670" i="53"/>
  <c r="X661" i="53"/>
  <c r="X646" i="53"/>
  <c r="X629" i="53"/>
  <c r="X679" i="53"/>
  <c r="X643" i="53"/>
  <c r="X675" i="53"/>
  <c r="X663" i="53"/>
  <c r="X648" i="53"/>
  <c r="X631" i="53"/>
  <c r="X677" i="53"/>
  <c r="X682" i="53"/>
  <c r="X650" i="53"/>
  <c r="X633" i="53"/>
  <c r="X687" i="53"/>
  <c r="X672" i="53"/>
  <c r="X665" i="53"/>
  <c r="X686" i="53"/>
  <c r="X662" i="53"/>
  <c r="X630" i="53"/>
  <c r="X684" i="53"/>
  <c r="X667" i="53"/>
  <c r="X656" i="53"/>
  <c r="X639" i="53"/>
  <c r="X689" i="53"/>
  <c r="X674" i="53"/>
  <c r="X658" i="53"/>
  <c r="X641" i="53"/>
  <c r="X626" i="53"/>
  <c r="X624" i="53"/>
  <c r="X622" i="53"/>
  <c r="X620" i="53"/>
  <c r="X618" i="53"/>
  <c r="X616" i="53"/>
  <c r="X614" i="53"/>
  <c r="X612" i="53"/>
  <c r="X610" i="53"/>
  <c r="X608" i="53"/>
  <c r="X606" i="53"/>
  <c r="X604" i="53"/>
  <c r="X602" i="53"/>
  <c r="AB729" i="53"/>
  <c r="AB724" i="53"/>
  <c r="AB708" i="53"/>
  <c r="AB695" i="53"/>
  <c r="AB717" i="53"/>
  <c r="AB697" i="53"/>
  <c r="AB736" i="53"/>
  <c r="AB710" i="53"/>
  <c r="AB699" i="53"/>
  <c r="AB731" i="53"/>
  <c r="AB726" i="53"/>
  <c r="AB719" i="53"/>
  <c r="AB701" i="53"/>
  <c r="AB712" i="53"/>
  <c r="AB703" i="53"/>
  <c r="AB738" i="53"/>
  <c r="AB721" i="53"/>
  <c r="AB705" i="53"/>
  <c r="AB733" i="53"/>
  <c r="AB728" i="53"/>
  <c r="AB714" i="53"/>
  <c r="AB690" i="53"/>
  <c r="AB688" i="53"/>
  <c r="AB686" i="53"/>
  <c r="AB684" i="53"/>
  <c r="AB682" i="53"/>
  <c r="AB680" i="53"/>
  <c r="AB678" i="53"/>
  <c r="AB676" i="53"/>
  <c r="AB674" i="53"/>
  <c r="AB672" i="53"/>
  <c r="AB670" i="53"/>
  <c r="AB668" i="53"/>
  <c r="AB735" i="53"/>
  <c r="AB730" i="53"/>
  <c r="AB709" i="53"/>
  <c r="AB696" i="53"/>
  <c r="AB734" i="53"/>
  <c r="AB722" i="53"/>
  <c r="AB693" i="53"/>
  <c r="AB683" i="53"/>
  <c r="AB655" i="53"/>
  <c r="AB640" i="53"/>
  <c r="AB645" i="53"/>
  <c r="AB711" i="53"/>
  <c r="AB632" i="53"/>
  <c r="AB740" i="53"/>
  <c r="AB737" i="53"/>
  <c r="AB716" i="53"/>
  <c r="AB707" i="53"/>
  <c r="AB673" i="53"/>
  <c r="AB657" i="53"/>
  <c r="AB642" i="53"/>
  <c r="AB625" i="53"/>
  <c r="AB623" i="53"/>
  <c r="AB621" i="53"/>
  <c r="AB619" i="53"/>
  <c r="AB617" i="53"/>
  <c r="AB615" i="53"/>
  <c r="AB613" i="53"/>
  <c r="AB611" i="53"/>
  <c r="AB609" i="53"/>
  <c r="AB607" i="53"/>
  <c r="AB605" i="53"/>
  <c r="AB603" i="53"/>
  <c r="AB601" i="53"/>
  <c r="AB691" i="53"/>
  <c r="AB664" i="53"/>
  <c r="AB681" i="53"/>
  <c r="AB649" i="53"/>
  <c r="AB634" i="53"/>
  <c r="AB713" i="53"/>
  <c r="AB659" i="53"/>
  <c r="AB644" i="53"/>
  <c r="AB627" i="53"/>
  <c r="AB654" i="53"/>
  <c r="AB720" i="53"/>
  <c r="AB685" i="53"/>
  <c r="AB661" i="53"/>
  <c r="AB646" i="53"/>
  <c r="AB629" i="53"/>
  <c r="AB637" i="53"/>
  <c r="AB667" i="53"/>
  <c r="AB669" i="53"/>
  <c r="AB630" i="53"/>
  <c r="AB704" i="53"/>
  <c r="AB698" i="53"/>
  <c r="AB675" i="53"/>
  <c r="AB663" i="53"/>
  <c r="AB648" i="53"/>
  <c r="AB631" i="53"/>
  <c r="AB639" i="53"/>
  <c r="AB662" i="53"/>
  <c r="AB727" i="53"/>
  <c r="AB692" i="53"/>
  <c r="AB650" i="53"/>
  <c r="AB633" i="53"/>
  <c r="AB718" i="53"/>
  <c r="AB687" i="53"/>
  <c r="AB665" i="53"/>
  <c r="AB652" i="53"/>
  <c r="AB635" i="53"/>
  <c r="AB739" i="53"/>
  <c r="AB715" i="53"/>
  <c r="AB677" i="53"/>
  <c r="AB706" i="53"/>
  <c r="AB656" i="53"/>
  <c r="AB647" i="53"/>
  <c r="AB723" i="53"/>
  <c r="AB700" i="53"/>
  <c r="AB689" i="53"/>
  <c r="AB658" i="53"/>
  <c r="AB641" i="53"/>
  <c r="AB626" i="53"/>
  <c r="AB624" i="53"/>
  <c r="AB622" i="53"/>
  <c r="AB620" i="53"/>
  <c r="AB618" i="53"/>
  <c r="AB616" i="53"/>
  <c r="AB614" i="53"/>
  <c r="AB612" i="53"/>
  <c r="AB610" i="53"/>
  <c r="AB608" i="53"/>
  <c r="AB606" i="53"/>
  <c r="AB604" i="53"/>
  <c r="AB602" i="53"/>
  <c r="AB732" i="53"/>
  <c r="AB694" i="53"/>
  <c r="AB679" i="53"/>
  <c r="AB660" i="53"/>
  <c r="AB643" i="53"/>
  <c r="AB628" i="53"/>
  <c r="P620" i="53"/>
  <c r="X651" i="53"/>
  <c r="R1" i="59"/>
  <c r="R1" i="58"/>
  <c r="R1" i="55"/>
  <c r="R1" i="57"/>
  <c r="T639" i="53"/>
  <c r="T656" i="53"/>
  <c r="T684" i="53"/>
  <c r="T700" i="53"/>
  <c r="T723" i="53"/>
  <c r="V1" i="58"/>
  <c r="V1" i="59"/>
  <c r="V1" i="57"/>
  <c r="V1" i="56"/>
  <c r="V1" i="55"/>
  <c r="T637" i="53"/>
  <c r="T654" i="53"/>
  <c r="T739" i="53"/>
  <c r="T737" i="53"/>
  <c r="T735" i="53"/>
  <c r="T733" i="53"/>
  <c r="T731" i="53"/>
  <c r="T729" i="53"/>
  <c r="T727" i="53"/>
  <c r="T725" i="53"/>
  <c r="T734" i="53"/>
  <c r="T715" i="53"/>
  <c r="T691" i="53"/>
  <c r="T689" i="53"/>
  <c r="T687" i="53"/>
  <c r="T685" i="53"/>
  <c r="T683" i="53"/>
  <c r="T681" i="53"/>
  <c r="T679" i="53"/>
  <c r="T677" i="53"/>
  <c r="T675" i="53"/>
  <c r="T673" i="53"/>
  <c r="T671" i="53"/>
  <c r="T669" i="53"/>
  <c r="T667" i="53"/>
  <c r="T665" i="53"/>
  <c r="T724" i="53"/>
  <c r="T708" i="53"/>
  <c r="T693" i="53"/>
  <c r="T717" i="53"/>
  <c r="T695" i="53"/>
  <c r="T736" i="53"/>
  <c r="T710" i="53"/>
  <c r="T697" i="53"/>
  <c r="T726" i="53"/>
  <c r="T719" i="53"/>
  <c r="T699" i="53"/>
  <c r="T712" i="53"/>
  <c r="T701" i="53"/>
  <c r="T738" i="53"/>
  <c r="T721" i="53"/>
  <c r="T703" i="53"/>
  <c r="T740" i="53"/>
  <c r="T716" i="53"/>
  <c r="T694" i="53"/>
  <c r="T616" i="53"/>
  <c r="T650" i="53"/>
  <c r="T709" i="53"/>
  <c r="T718" i="53"/>
  <c r="T631" i="53"/>
  <c r="T648" i="53"/>
  <c r="T663" i="53"/>
  <c r="T692" i="53"/>
  <c r="T629" i="53"/>
  <c r="T646" i="53"/>
  <c r="T661" i="53"/>
  <c r="T670" i="53"/>
  <c r="T698" i="53"/>
  <c r="T704" i="53"/>
  <c r="T730" i="53"/>
  <c r="T606" i="53"/>
  <c r="T612" i="53"/>
  <c r="T618" i="53"/>
  <c r="T624" i="53"/>
  <c r="T652" i="53"/>
  <c r="T633" i="53"/>
  <c r="T627" i="53"/>
  <c r="T644" i="53"/>
  <c r="T659" i="53"/>
  <c r="T680" i="53"/>
  <c r="T604" i="53"/>
  <c r="T610" i="53"/>
  <c r="T622" i="53"/>
  <c r="T641" i="53"/>
  <c r="T732" i="53"/>
  <c r="T601" i="53"/>
  <c r="T603" i="53"/>
  <c r="T605" i="53"/>
  <c r="T607" i="53"/>
  <c r="T609" i="53"/>
  <c r="T611" i="53"/>
  <c r="T613" i="53"/>
  <c r="T615" i="53"/>
  <c r="T617" i="53"/>
  <c r="T619" i="53"/>
  <c r="T621" i="53"/>
  <c r="T623" i="53"/>
  <c r="T625" i="53"/>
  <c r="T642" i="53"/>
  <c r="T657" i="53"/>
  <c r="T690" i="53"/>
  <c r="T713" i="53"/>
  <c r="T608" i="53"/>
  <c r="T620" i="53"/>
  <c r="T626" i="53"/>
  <c r="T674" i="53"/>
  <c r="T635" i="53"/>
  <c r="T672" i="53"/>
  <c r="AD1" i="58"/>
  <c r="AD1" i="57"/>
  <c r="AD1" i="59"/>
  <c r="AD1" i="56"/>
  <c r="AD1" i="55"/>
  <c r="T682" i="53"/>
  <c r="T640" i="53"/>
  <c r="T655" i="53"/>
  <c r="T668" i="53"/>
  <c r="T707" i="53"/>
  <c r="Z1" i="58"/>
  <c r="Z1" i="59"/>
  <c r="Z1" i="57"/>
  <c r="Z1" i="56"/>
  <c r="Z1" i="55"/>
  <c r="T638" i="53"/>
  <c r="T653" i="53"/>
  <c r="T678" i="53"/>
  <c r="T722" i="53"/>
  <c r="T602" i="53"/>
  <c r="T614" i="53"/>
  <c r="T658" i="53"/>
  <c r="T636" i="53"/>
  <c r="T651" i="53"/>
  <c r="T666" i="53"/>
  <c r="T688" i="53"/>
  <c r="T696" i="53"/>
  <c r="T702" i="53"/>
  <c r="R1" i="56"/>
  <c r="B47" i="7"/>
  <c r="B45" i="7"/>
  <c r="B44" i="7"/>
  <c r="H33" i="51"/>
  <c r="AB1" i="56" s="1"/>
  <c r="AC1" i="56" s="1"/>
  <c r="B48" i="7"/>
  <c r="B49" i="7"/>
  <c r="F33" i="51"/>
  <c r="X1" i="53" s="1"/>
  <c r="Y1" i="53" s="1"/>
  <c r="D3" i="31"/>
  <c r="D4" i="31"/>
  <c r="D2" i="31"/>
  <c r="D5" i="31"/>
  <c r="P588" i="43"/>
  <c r="B84" i="42"/>
  <c r="G501" i="43"/>
  <c r="Y588" i="43"/>
  <c r="U588" i="43"/>
  <c r="S587" i="43"/>
  <c r="AA589" i="43"/>
  <c r="AC588" i="43"/>
  <c r="Y590" i="43"/>
  <c r="K586" i="43"/>
  <c r="T588" i="43"/>
  <c r="X590" i="43"/>
  <c r="M588" i="43"/>
  <c r="K591" i="43"/>
  <c r="AD501" i="43"/>
  <c r="E2" i="28"/>
  <c r="O591" i="43"/>
  <c r="A83" i="42"/>
  <c r="H588" i="43"/>
  <c r="G590" i="43"/>
  <c r="J589" i="43"/>
  <c r="U586" i="43"/>
  <c r="J587" i="43"/>
  <c r="Y591" i="43"/>
  <c r="AE587" i="43"/>
  <c r="Q588" i="43"/>
  <c r="AA586" i="43"/>
  <c r="W587" i="43"/>
  <c r="N591" i="43"/>
  <c r="G589" i="43"/>
  <c r="AB587" i="43"/>
  <c r="R590" i="43"/>
  <c r="V502" i="43"/>
  <c r="J502" i="43"/>
  <c r="S589" i="43"/>
  <c r="L587" i="43"/>
  <c r="AF587" i="43"/>
  <c r="AF586" i="43"/>
  <c r="O590" i="43"/>
  <c r="E588" i="43"/>
  <c r="AD590" i="43"/>
  <c r="R501" i="43"/>
  <c r="F2" i="28"/>
  <c r="Y589" i="43"/>
  <c r="J591" i="43"/>
  <c r="AB591" i="43"/>
  <c r="Q502" i="43"/>
  <c r="Q501" i="43"/>
  <c r="N590" i="43"/>
  <c r="L502" i="43"/>
  <c r="X589" i="43"/>
  <c r="L501" i="43"/>
  <c r="S586" i="43"/>
  <c r="G502" i="43"/>
  <c r="R588" i="43"/>
  <c r="C83" i="42"/>
  <c r="AB586" i="43"/>
  <c r="F502" i="43"/>
  <c r="V589" i="43"/>
  <c r="I586" i="43"/>
  <c r="J501" i="43"/>
  <c r="Y502" i="43"/>
  <c r="U587" i="43"/>
  <c r="AA501" i="43"/>
  <c r="AA588" i="43"/>
  <c r="AD591" i="43"/>
  <c r="E591" i="43"/>
  <c r="F3" i="28"/>
  <c r="G586" i="43"/>
  <c r="X502" i="43"/>
  <c r="I590" i="43"/>
  <c r="Y587" i="43"/>
  <c r="S502" i="43"/>
  <c r="F1" i="28"/>
  <c r="G591" i="43"/>
  <c r="AA590" i="43"/>
  <c r="K590" i="43"/>
  <c r="S591" i="43"/>
  <c r="T587" i="43"/>
  <c r="R587" i="43"/>
  <c r="P501" i="43"/>
  <c r="AB589" i="43"/>
  <c r="Z587" i="43"/>
  <c r="AB502" i="43"/>
  <c r="Z501" i="43"/>
  <c r="AE588" i="43"/>
  <c r="T502" i="43"/>
  <c r="Q586" i="43"/>
  <c r="N589" i="43"/>
  <c r="E589" i="43"/>
  <c r="N501" i="43"/>
  <c r="R586" i="43"/>
  <c r="U501" i="43"/>
  <c r="M502" i="43"/>
  <c r="M591" i="43"/>
  <c r="W502" i="43"/>
  <c r="I587" i="43"/>
  <c r="AC501" i="43"/>
  <c r="S501" i="43"/>
  <c r="T586" i="43"/>
  <c r="I591" i="43"/>
  <c r="AB501" i="43"/>
  <c r="Z502" i="43"/>
  <c r="AE501" i="43"/>
  <c r="D1" i="28"/>
  <c r="P586" i="43"/>
  <c r="L588" i="43"/>
  <c r="P589" i="43"/>
  <c r="H501" i="43"/>
  <c r="V587" i="43"/>
  <c r="E1" i="28"/>
  <c r="W590" i="43"/>
  <c r="C84" i="42"/>
  <c r="I588" i="43"/>
  <c r="D2" i="28"/>
  <c r="AC502" i="43"/>
  <c r="X586" i="43"/>
  <c r="O589" i="43"/>
  <c r="AB590" i="43"/>
  <c r="L586" i="43"/>
  <c r="E501" i="43"/>
  <c r="V590" i="43"/>
  <c r="Q591" i="43"/>
  <c r="W586" i="43"/>
  <c r="Z586" i="43"/>
  <c r="T589" i="43"/>
  <c r="X591" i="43"/>
  <c r="AF590" i="43"/>
  <c r="F586" i="43"/>
  <c r="F3" i="49"/>
  <c r="AC591" i="43"/>
  <c r="AA502" i="43"/>
  <c r="M586" i="43"/>
  <c r="V501" i="43"/>
  <c r="AC586" i="43"/>
  <c r="R591" i="43"/>
  <c r="Z590" i="43"/>
  <c r="E586" i="43"/>
  <c r="K502" i="43"/>
  <c r="H587" i="43"/>
  <c r="U589" i="43"/>
  <c r="O588" i="43"/>
  <c r="E502" i="43"/>
  <c r="E3" i="28"/>
  <c r="X501" i="43"/>
  <c r="AA591" i="43"/>
  <c r="F590" i="43"/>
  <c r="T590" i="43"/>
  <c r="V588" i="43"/>
  <c r="T591" i="43"/>
  <c r="N586" i="43"/>
  <c r="U591" i="43"/>
  <c r="L591" i="43"/>
  <c r="J586" i="43"/>
  <c r="A84" i="42"/>
  <c r="G587" i="43"/>
  <c r="A136" i="49"/>
  <c r="AC587" i="43"/>
  <c r="J590" i="43"/>
  <c r="AF502" i="43"/>
  <c r="E590" i="43"/>
  <c r="Q590" i="43"/>
  <c r="I502" i="43"/>
  <c r="Z589" i="43"/>
  <c r="F591" i="43"/>
  <c r="P590" i="43"/>
  <c r="H590" i="43"/>
  <c r="F501" i="43"/>
  <c r="AE589" i="43"/>
  <c r="AD589" i="43"/>
  <c r="AF589" i="43"/>
  <c r="N588" i="43"/>
  <c r="G588" i="43"/>
  <c r="Y501" i="43"/>
  <c r="X587" i="43"/>
  <c r="AF588" i="43"/>
  <c r="F587" i="43"/>
  <c r="W501" i="43"/>
  <c r="AD587" i="43"/>
  <c r="H591" i="43"/>
  <c r="J588" i="43"/>
  <c r="AF591" i="43"/>
  <c r="AC590" i="43"/>
  <c r="W591" i="43"/>
  <c r="B83" i="42"/>
  <c r="U590" i="43"/>
  <c r="O586" i="43"/>
  <c r="V591" i="43"/>
  <c r="S588" i="43"/>
  <c r="T501" i="43"/>
  <c r="M589" i="43"/>
  <c r="R502" i="43"/>
  <c r="H589" i="43"/>
  <c r="P502" i="43"/>
  <c r="H586" i="43"/>
  <c r="N502" i="43"/>
  <c r="K501" i="43"/>
  <c r="P587" i="43"/>
  <c r="M501" i="43"/>
  <c r="O502" i="43"/>
  <c r="H502" i="43"/>
  <c r="W589" i="43"/>
  <c r="K589" i="43"/>
  <c r="F589" i="43"/>
  <c r="I589" i="43"/>
  <c r="AE590" i="43"/>
  <c r="L590" i="43"/>
  <c r="K587" i="43"/>
  <c r="AE502" i="43"/>
  <c r="X588" i="43"/>
  <c r="L589" i="43"/>
  <c r="M587" i="43"/>
  <c r="Z591" i="43"/>
  <c r="Q589" i="43"/>
  <c r="AA587" i="43"/>
  <c r="AD588" i="43"/>
  <c r="U502" i="43"/>
  <c r="S590" i="43"/>
  <c r="Y586" i="43"/>
  <c r="P591" i="43"/>
  <c r="AE591" i="43"/>
  <c r="A137" i="49"/>
  <c r="AD586" i="43"/>
  <c r="O587" i="43"/>
  <c r="O501" i="43"/>
  <c r="AE586" i="43"/>
  <c r="F588" i="43"/>
  <c r="AD502" i="43"/>
  <c r="Z588" i="43"/>
  <c r="AB588" i="43"/>
  <c r="Q587" i="43"/>
  <c r="AC589" i="43"/>
  <c r="I501" i="43"/>
  <c r="AF501" i="43"/>
  <c r="E587" i="43"/>
  <c r="V586" i="43"/>
  <c r="W588" i="43"/>
  <c r="M590" i="43"/>
  <c r="K588" i="43"/>
  <c r="R589" i="43"/>
  <c r="N587" i="43"/>
  <c r="Q876" i="53" l="1"/>
  <c r="O53" i="53"/>
  <c r="O46" i="53"/>
  <c r="R876" i="53"/>
  <c r="R825" i="53"/>
  <c r="Q787" i="53"/>
  <c r="O65" i="53"/>
  <c r="S871" i="53"/>
  <c r="S828" i="53"/>
  <c r="P800" i="53"/>
  <c r="Q813" i="53"/>
  <c r="O74" i="53"/>
  <c r="O57" i="53"/>
  <c r="P825" i="53"/>
  <c r="P851" i="53"/>
  <c r="Q851" i="53"/>
  <c r="C27" i="14"/>
  <c r="P884" i="53"/>
  <c r="S843" i="53"/>
  <c r="R764" i="53"/>
  <c r="P804" i="53"/>
  <c r="Q855" i="53"/>
  <c r="Q804" i="53"/>
  <c r="P836" i="53"/>
  <c r="S804" i="53"/>
  <c r="R795" i="53"/>
  <c r="Q764" i="53"/>
  <c r="Q784" i="53"/>
  <c r="O78" i="53"/>
  <c r="O58" i="53"/>
  <c r="O37" i="53"/>
  <c r="O38" i="53"/>
  <c r="O41" i="53"/>
  <c r="S811" i="53"/>
  <c r="P767" i="53"/>
  <c r="S784" i="53"/>
  <c r="Q767" i="53"/>
  <c r="R784" i="53"/>
  <c r="Q811" i="53"/>
  <c r="R812" i="53"/>
  <c r="P827" i="53"/>
  <c r="O69" i="53"/>
  <c r="O73" i="53"/>
  <c r="P752" i="53"/>
  <c r="Q752" i="53"/>
  <c r="O26" i="53"/>
  <c r="O455" i="53" s="1"/>
  <c r="R752" i="53"/>
  <c r="H32" i="51"/>
  <c r="P849" i="53"/>
  <c r="S849" i="53"/>
  <c r="R849" i="53"/>
  <c r="P865" i="53"/>
  <c r="Q865" i="53"/>
  <c r="R857" i="53"/>
  <c r="Q857" i="53"/>
  <c r="P857" i="53"/>
  <c r="R841" i="53"/>
  <c r="S841" i="53"/>
  <c r="Q841" i="53"/>
  <c r="P841" i="53"/>
  <c r="P833" i="53"/>
  <c r="R833" i="53"/>
  <c r="Q833" i="53"/>
  <c r="S860" i="53"/>
  <c r="P860" i="53"/>
  <c r="R860" i="53"/>
  <c r="Q860" i="53"/>
  <c r="R844" i="53"/>
  <c r="Q844" i="53"/>
  <c r="P844" i="53"/>
  <c r="O803" i="53"/>
  <c r="O77" i="53"/>
  <c r="O771" i="53"/>
  <c r="O45" i="53"/>
  <c r="O792" i="53"/>
  <c r="O66" i="53"/>
  <c r="O760" i="53"/>
  <c r="O34" i="53"/>
  <c r="S807" i="53"/>
  <c r="P807" i="53"/>
  <c r="S775" i="53"/>
  <c r="R775" i="53"/>
  <c r="R807" i="53"/>
  <c r="Q775" i="53"/>
  <c r="O81" i="53"/>
  <c r="O49" i="53"/>
  <c r="Q887" i="53"/>
  <c r="R887" i="53"/>
  <c r="S887" i="53"/>
  <c r="P887" i="53"/>
  <c r="Q879" i="53"/>
  <c r="P879" i="53"/>
  <c r="S879" i="53"/>
  <c r="R879" i="53"/>
  <c r="P871" i="53"/>
  <c r="Q871" i="53"/>
  <c r="S863" i="53"/>
  <c r="R863" i="53"/>
  <c r="P863" i="53"/>
  <c r="Q839" i="53"/>
  <c r="R839" i="53"/>
  <c r="S839" i="53"/>
  <c r="P839" i="53"/>
  <c r="R823" i="53"/>
  <c r="P823" i="53"/>
  <c r="Q823" i="53"/>
  <c r="R865" i="53"/>
  <c r="S865" i="53"/>
  <c r="P775" i="53"/>
  <c r="S844" i="53"/>
  <c r="Q859" i="53"/>
  <c r="P859" i="53"/>
  <c r="S859" i="53"/>
  <c r="P835" i="53"/>
  <c r="R835" i="53"/>
  <c r="Q835" i="53"/>
  <c r="S819" i="53"/>
  <c r="Q819" i="53"/>
  <c r="P819" i="53"/>
  <c r="G115" i="7"/>
  <c r="O759" i="53"/>
  <c r="O33" i="53"/>
  <c r="G46" i="7"/>
  <c r="O732" i="53"/>
  <c r="O582" i="53"/>
  <c r="O439" i="53"/>
  <c r="O296" i="53"/>
  <c r="O696" i="53"/>
  <c r="O546" i="53"/>
  <c r="O403" i="53"/>
  <c r="O260" i="53"/>
  <c r="O664" i="53"/>
  <c r="O514" i="53"/>
  <c r="O371" i="53"/>
  <c r="O228" i="53"/>
  <c r="O632" i="53"/>
  <c r="O482" i="53"/>
  <c r="O339" i="53"/>
  <c r="O196" i="53"/>
  <c r="O586" i="55"/>
  <c r="O736" i="55"/>
  <c r="O443" i="55"/>
  <c r="O300" i="55"/>
  <c r="S767" i="57"/>
  <c r="R767" i="57"/>
  <c r="Q767" i="57"/>
  <c r="U767" i="57" s="1"/>
  <c r="O578" i="55"/>
  <c r="O728" i="55"/>
  <c r="O435" i="55"/>
  <c r="O292" i="55"/>
  <c r="S759" i="57"/>
  <c r="R759" i="57"/>
  <c r="Q759" i="57"/>
  <c r="U759" i="57" s="1"/>
  <c r="O570" i="55"/>
  <c r="O720" i="55"/>
  <c r="O427" i="55"/>
  <c r="O284" i="55"/>
  <c r="O284" i="57"/>
  <c r="O720" i="57"/>
  <c r="O570" i="57"/>
  <c r="O427" i="57"/>
  <c r="O562" i="58"/>
  <c r="O712" i="58"/>
  <c r="O419" i="58"/>
  <c r="O276" i="58"/>
  <c r="O562" i="59"/>
  <c r="O419" i="59"/>
  <c r="O276" i="59"/>
  <c r="O712" i="59"/>
  <c r="O554" i="58"/>
  <c r="O704" i="58"/>
  <c r="O411" i="58"/>
  <c r="O268" i="58"/>
  <c r="O260" i="57"/>
  <c r="O696" i="57"/>
  <c r="O546" i="57"/>
  <c r="O403" i="57"/>
  <c r="O538" i="56"/>
  <c r="O395" i="56"/>
  <c r="O252" i="56"/>
  <c r="O688" i="56"/>
  <c r="O244" i="57"/>
  <c r="O680" i="57"/>
  <c r="O530" i="57"/>
  <c r="O387" i="57"/>
  <c r="O522" i="56"/>
  <c r="O379" i="56"/>
  <c r="O236" i="56"/>
  <c r="O672" i="56"/>
  <c r="O228" i="57"/>
  <c r="O664" i="57"/>
  <c r="O514" i="57"/>
  <c r="O371" i="57"/>
  <c r="O156" i="59"/>
  <c r="O156" i="58"/>
  <c r="O827" i="57"/>
  <c r="V827" i="57" s="1"/>
  <c r="O766" i="57"/>
  <c r="V766" i="57" s="1"/>
  <c r="O156" i="57"/>
  <c r="O156" i="56"/>
  <c r="O156" i="53"/>
  <c r="O156" i="55"/>
  <c r="O882" i="53"/>
  <c r="O140" i="59"/>
  <c r="O140" i="58"/>
  <c r="O140" i="57"/>
  <c r="O811" i="57"/>
  <c r="O140" i="56"/>
  <c r="O140" i="53"/>
  <c r="O866" i="53"/>
  <c r="O140" i="55"/>
  <c r="O124" i="59"/>
  <c r="O124" i="58"/>
  <c r="O124" i="57"/>
  <c r="O795" i="57"/>
  <c r="O124" i="56"/>
  <c r="O124" i="53"/>
  <c r="O124" i="55"/>
  <c r="O850" i="53"/>
  <c r="O108" i="59"/>
  <c r="O108" i="58"/>
  <c r="O108" i="57"/>
  <c r="O108" i="56"/>
  <c r="O108" i="53"/>
  <c r="O834" i="53"/>
  <c r="O108" i="55"/>
  <c r="O92" i="59"/>
  <c r="O92" i="58"/>
  <c r="O92" i="57"/>
  <c r="O92" i="56"/>
  <c r="O92" i="53"/>
  <c r="O92" i="55"/>
  <c r="O818" i="53"/>
  <c r="O76" i="53"/>
  <c r="O802" i="53"/>
  <c r="O60" i="53"/>
  <c r="O786" i="53"/>
  <c r="O44" i="53"/>
  <c r="O770" i="53"/>
  <c r="O28" i="53"/>
  <c r="O754" i="53"/>
  <c r="O649" i="53"/>
  <c r="O499" i="53"/>
  <c r="O213" i="53"/>
  <c r="O356" i="53"/>
  <c r="O633" i="53"/>
  <c r="O483" i="53"/>
  <c r="O197" i="53"/>
  <c r="O340" i="53"/>
  <c r="O617" i="53"/>
  <c r="O467" i="53"/>
  <c r="O181" i="53"/>
  <c r="O324" i="53"/>
  <c r="O130" i="57"/>
  <c r="O801" i="57"/>
  <c r="O130" i="58"/>
  <c r="O130" i="59"/>
  <c r="O130" i="55"/>
  <c r="O856" i="53"/>
  <c r="O130" i="56"/>
  <c r="O130" i="53"/>
  <c r="O98" i="57"/>
  <c r="O98" i="58"/>
  <c r="O98" i="59"/>
  <c r="O98" i="55"/>
  <c r="O824" i="53"/>
  <c r="O98" i="56"/>
  <c r="O98" i="53"/>
  <c r="O708" i="53"/>
  <c r="O558" i="53"/>
  <c r="O415" i="53"/>
  <c r="O272" i="53"/>
  <c r="O676" i="53"/>
  <c r="O526" i="53"/>
  <c r="O383" i="53"/>
  <c r="O240" i="53"/>
  <c r="O644" i="53"/>
  <c r="O494" i="53"/>
  <c r="O351" i="53"/>
  <c r="O208" i="53"/>
  <c r="O608" i="53"/>
  <c r="O458" i="53"/>
  <c r="O315" i="53"/>
  <c r="O172" i="53"/>
  <c r="O590" i="58"/>
  <c r="O447" i="58"/>
  <c r="O740" i="58"/>
  <c r="O304" i="58"/>
  <c r="S832" i="57"/>
  <c r="R832" i="57"/>
  <c r="Q832" i="57"/>
  <c r="U832" i="57" s="1"/>
  <c r="O582" i="58"/>
  <c r="O732" i="58"/>
  <c r="O439" i="58"/>
  <c r="O296" i="58"/>
  <c r="S824" i="57"/>
  <c r="R824" i="57"/>
  <c r="Q824" i="57"/>
  <c r="U824" i="57" s="1"/>
  <c r="O574" i="58"/>
  <c r="O724" i="58"/>
  <c r="O431" i="58"/>
  <c r="O288" i="58"/>
  <c r="S816" i="57"/>
  <c r="R816" i="57"/>
  <c r="Q816" i="57"/>
  <c r="U816" i="57" s="1"/>
  <c r="O566" i="58"/>
  <c r="O716" i="58"/>
  <c r="O423" i="58"/>
  <c r="O280" i="58"/>
  <c r="O566" i="59"/>
  <c r="O423" i="59"/>
  <c r="O280" i="59"/>
  <c r="O716" i="59"/>
  <c r="O550" i="55"/>
  <c r="O700" i="55"/>
  <c r="O407" i="55"/>
  <c r="O264" i="55"/>
  <c r="O264" i="57"/>
  <c r="O700" i="57"/>
  <c r="O550" i="57"/>
  <c r="O407" i="57"/>
  <c r="O542" i="58"/>
  <c r="O692" i="58"/>
  <c r="O399" i="58"/>
  <c r="O256" i="58"/>
  <c r="O248" i="57"/>
  <c r="O684" i="57"/>
  <c r="O534" i="57"/>
  <c r="O391" i="57"/>
  <c r="O526" i="58"/>
  <c r="O676" i="58"/>
  <c r="O240" i="58"/>
  <c r="O383" i="58"/>
  <c r="O232" i="57"/>
  <c r="O668" i="57"/>
  <c r="O518" i="57"/>
  <c r="O375" i="57"/>
  <c r="O143" i="59"/>
  <c r="O814" i="57"/>
  <c r="V814" i="57" s="1"/>
  <c r="O753" i="57"/>
  <c r="V753" i="57" s="1"/>
  <c r="O143" i="58"/>
  <c r="O143" i="57"/>
  <c r="O143" i="56"/>
  <c r="O143" i="55"/>
  <c r="O869" i="53"/>
  <c r="O143" i="53"/>
  <c r="O111" i="59"/>
  <c r="O111" i="58"/>
  <c r="O111" i="57"/>
  <c r="O111" i="56"/>
  <c r="O111" i="55"/>
  <c r="O837" i="53"/>
  <c r="O111" i="53"/>
  <c r="O805" i="53"/>
  <c r="O79" i="53"/>
  <c r="O789" i="53"/>
  <c r="O63" i="53"/>
  <c r="O773" i="53"/>
  <c r="O47" i="53"/>
  <c r="O757" i="53"/>
  <c r="O31" i="53"/>
  <c r="O552" i="53"/>
  <c r="O702" i="53"/>
  <c r="O409" i="53"/>
  <c r="O266" i="53"/>
  <c r="O552" i="56"/>
  <c r="O409" i="56"/>
  <c r="O266" i="56"/>
  <c r="O702" i="56"/>
  <c r="O678" i="53"/>
  <c r="O528" i="53"/>
  <c r="O385" i="53"/>
  <c r="O242" i="53"/>
  <c r="O528" i="57"/>
  <c r="O385" i="57"/>
  <c r="O242" i="57"/>
  <c r="O678" i="57"/>
  <c r="O520" i="57"/>
  <c r="O377" i="57"/>
  <c r="O234" i="57"/>
  <c r="O670" i="57"/>
  <c r="O520" i="58"/>
  <c r="O377" i="58"/>
  <c r="O234" i="58"/>
  <c r="O670" i="58"/>
  <c r="S708" i="58"/>
  <c r="R708" i="58"/>
  <c r="Q708" i="58"/>
  <c r="O689" i="55"/>
  <c r="O539" i="55"/>
  <c r="O396" i="55"/>
  <c r="O253" i="55"/>
  <c r="O689" i="59"/>
  <c r="O539" i="59"/>
  <c r="O396" i="59"/>
  <c r="O253" i="59"/>
  <c r="O665" i="55"/>
  <c r="O515" i="55"/>
  <c r="O372" i="55"/>
  <c r="O229" i="55"/>
  <c r="O580" i="53"/>
  <c r="O730" i="53"/>
  <c r="O437" i="53"/>
  <c r="O294" i="53"/>
  <c r="O580" i="57"/>
  <c r="O437" i="57"/>
  <c r="O294" i="57"/>
  <c r="O730" i="57"/>
  <c r="O730" i="59"/>
  <c r="O580" i="59"/>
  <c r="O437" i="59"/>
  <c r="O294" i="59"/>
  <c r="O568" i="57"/>
  <c r="O425" i="57"/>
  <c r="O282" i="57"/>
  <c r="O718" i="57"/>
  <c r="O568" i="59"/>
  <c r="O425" i="59"/>
  <c r="O282" i="59"/>
  <c r="O718" i="59"/>
  <c r="O560" i="56"/>
  <c r="O417" i="56"/>
  <c r="O274" i="56"/>
  <c r="O710" i="56"/>
  <c r="O560" i="59"/>
  <c r="O417" i="59"/>
  <c r="O274" i="59"/>
  <c r="O710" i="59"/>
  <c r="O544" i="56"/>
  <c r="O401" i="56"/>
  <c r="O258" i="56"/>
  <c r="O694" i="56"/>
  <c r="O686" i="53"/>
  <c r="O536" i="53"/>
  <c r="O393" i="53"/>
  <c r="O250" i="53"/>
  <c r="O536" i="56"/>
  <c r="O393" i="56"/>
  <c r="O250" i="56"/>
  <c r="O686" i="56"/>
  <c r="O516" i="58"/>
  <c r="O373" i="58"/>
  <c r="O230" i="58"/>
  <c r="O666" i="58"/>
  <c r="O737" i="55"/>
  <c r="O587" i="55"/>
  <c r="O444" i="55"/>
  <c r="O301" i="55"/>
  <c r="O737" i="58"/>
  <c r="O587" i="58"/>
  <c r="O444" i="58"/>
  <c r="O301" i="58"/>
  <c r="O729" i="56"/>
  <c r="O579" i="56"/>
  <c r="O436" i="56"/>
  <c r="O293" i="56"/>
  <c r="R821" i="57"/>
  <c r="Q821" i="57"/>
  <c r="U821" i="57" s="1"/>
  <c r="S821" i="57"/>
  <c r="O721" i="53"/>
  <c r="O571" i="53"/>
  <c r="O428" i="53"/>
  <c r="O285" i="53"/>
  <c r="O721" i="58"/>
  <c r="O571" i="58"/>
  <c r="O428" i="58"/>
  <c r="O285" i="58"/>
  <c r="O713" i="53"/>
  <c r="O563" i="53"/>
  <c r="O420" i="53"/>
  <c r="O277" i="53"/>
  <c r="O713" i="58"/>
  <c r="O420" i="58"/>
  <c r="O277" i="58"/>
  <c r="O563" i="58"/>
  <c r="O705" i="53"/>
  <c r="O555" i="53"/>
  <c r="O269" i="53"/>
  <c r="O412" i="53"/>
  <c r="O705" i="58"/>
  <c r="O555" i="58"/>
  <c r="O412" i="58"/>
  <c r="O269" i="58"/>
  <c r="O697" i="53"/>
  <c r="O547" i="53"/>
  <c r="O261" i="53"/>
  <c r="O404" i="53"/>
  <c r="O697" i="58"/>
  <c r="O404" i="58"/>
  <c r="O261" i="58"/>
  <c r="O547" i="58"/>
  <c r="O531" i="56"/>
  <c r="O388" i="56"/>
  <c r="O245" i="56"/>
  <c r="O681" i="56"/>
  <c r="O531" i="59"/>
  <c r="O388" i="59"/>
  <c r="O245" i="59"/>
  <c r="O681" i="59"/>
  <c r="O673" i="55"/>
  <c r="O523" i="55"/>
  <c r="O380" i="55"/>
  <c r="O237" i="55"/>
  <c r="O673" i="59"/>
  <c r="O237" i="59"/>
  <c r="O523" i="59"/>
  <c r="O380" i="59"/>
  <c r="O661" i="55"/>
  <c r="O511" i="55"/>
  <c r="O368" i="55"/>
  <c r="O225" i="55"/>
  <c r="O720" i="53"/>
  <c r="O570" i="53"/>
  <c r="O427" i="53"/>
  <c r="O284" i="53"/>
  <c r="O688" i="53"/>
  <c r="O538" i="53"/>
  <c r="O395" i="53"/>
  <c r="O252" i="53"/>
  <c r="O656" i="53"/>
  <c r="O506" i="53"/>
  <c r="O363" i="53"/>
  <c r="O220" i="53"/>
  <c r="O624" i="53"/>
  <c r="O474" i="53"/>
  <c r="O331" i="53"/>
  <c r="O188" i="53"/>
  <c r="O736" i="56"/>
  <c r="O586" i="56"/>
  <c r="O443" i="56"/>
  <c r="O300" i="56"/>
  <c r="S828" i="57"/>
  <c r="R828" i="57"/>
  <c r="Q828" i="57"/>
  <c r="U828" i="57" s="1"/>
  <c r="O578" i="58"/>
  <c r="O728" i="58"/>
  <c r="O435" i="58"/>
  <c r="O292" i="58"/>
  <c r="S820" i="57"/>
  <c r="R820" i="57"/>
  <c r="Q820" i="57"/>
  <c r="U820" i="57" s="1"/>
  <c r="O570" i="56"/>
  <c r="O427" i="56"/>
  <c r="O284" i="56"/>
  <c r="O720" i="56"/>
  <c r="O570" i="59"/>
  <c r="O427" i="59"/>
  <c r="O284" i="59"/>
  <c r="O720" i="59"/>
  <c r="O562" i="56"/>
  <c r="O419" i="56"/>
  <c r="O276" i="56"/>
  <c r="O712" i="56"/>
  <c r="O696" i="55"/>
  <c r="O546" i="55"/>
  <c r="O403" i="55"/>
  <c r="O260" i="55"/>
  <c r="O546" i="59"/>
  <c r="O403" i="59"/>
  <c r="O260" i="59"/>
  <c r="O696" i="59"/>
  <c r="O538" i="58"/>
  <c r="O688" i="58"/>
  <c r="O395" i="58"/>
  <c r="O252" i="58"/>
  <c r="O680" i="55"/>
  <c r="O530" i="55"/>
  <c r="O387" i="55"/>
  <c r="O244" i="55"/>
  <c r="O530" i="59"/>
  <c r="O387" i="59"/>
  <c r="O244" i="59"/>
  <c r="O680" i="59"/>
  <c r="O522" i="58"/>
  <c r="O672" i="58"/>
  <c r="O379" i="58"/>
  <c r="O236" i="58"/>
  <c r="O664" i="55"/>
  <c r="O514" i="55"/>
  <c r="O371" i="55"/>
  <c r="O228" i="55"/>
  <c r="O514" i="59"/>
  <c r="O371" i="59"/>
  <c r="O228" i="59"/>
  <c r="O664" i="59"/>
  <c r="O152" i="59"/>
  <c r="O152" i="58"/>
  <c r="O823" i="57"/>
  <c r="V823" i="57" s="1"/>
  <c r="O762" i="57"/>
  <c r="V762" i="57" s="1"/>
  <c r="O152" i="57"/>
  <c r="O152" i="56"/>
  <c r="O878" i="53"/>
  <c r="O152" i="53"/>
  <c r="O152" i="55"/>
  <c r="O136" i="59"/>
  <c r="O136" i="58"/>
  <c r="O136" i="57"/>
  <c r="O136" i="56"/>
  <c r="O807" i="57"/>
  <c r="O862" i="53"/>
  <c r="O136" i="53"/>
  <c r="O136" i="55"/>
  <c r="O120" i="59"/>
  <c r="O120" i="58"/>
  <c r="O120" i="57"/>
  <c r="O120" i="56"/>
  <c r="O846" i="53"/>
  <c r="O120" i="53"/>
  <c r="O120" i="55"/>
  <c r="O104" i="59"/>
  <c r="O104" i="58"/>
  <c r="O104" i="57"/>
  <c r="O104" i="56"/>
  <c r="O830" i="53"/>
  <c r="O104" i="53"/>
  <c r="O104" i="55"/>
  <c r="O88" i="59"/>
  <c r="O88" i="58"/>
  <c r="O88" i="57"/>
  <c r="O88" i="56"/>
  <c r="O814" i="53"/>
  <c r="O88" i="53"/>
  <c r="O88" i="55"/>
  <c r="O798" i="53"/>
  <c r="O72" i="53"/>
  <c r="O782" i="53"/>
  <c r="O56" i="53"/>
  <c r="O766" i="53"/>
  <c r="O40" i="53"/>
  <c r="O750" i="53"/>
  <c r="O24" i="53"/>
  <c r="O645" i="53"/>
  <c r="O352" i="53"/>
  <c r="O495" i="53"/>
  <c r="O209" i="53"/>
  <c r="O629" i="53"/>
  <c r="O336" i="53"/>
  <c r="O479" i="53"/>
  <c r="O193" i="53"/>
  <c r="O613" i="53"/>
  <c r="O320" i="53"/>
  <c r="O463" i="53"/>
  <c r="O177" i="53"/>
  <c r="O154" i="59"/>
  <c r="O154" i="57"/>
  <c r="O154" i="58"/>
  <c r="O825" i="57"/>
  <c r="V825" i="57" s="1"/>
  <c r="O764" i="57"/>
  <c r="V764" i="57" s="1"/>
  <c r="O154" i="56"/>
  <c r="O154" i="55"/>
  <c r="O880" i="53"/>
  <c r="O154" i="53"/>
  <c r="O122" i="57"/>
  <c r="O122" i="59"/>
  <c r="O793" i="57"/>
  <c r="O122" i="58"/>
  <c r="O122" i="56"/>
  <c r="O122" i="55"/>
  <c r="O848" i="53"/>
  <c r="O122" i="53"/>
  <c r="O90" i="57"/>
  <c r="O90" i="59"/>
  <c r="O90" i="58"/>
  <c r="O90" i="56"/>
  <c r="O90" i="55"/>
  <c r="O816" i="53"/>
  <c r="O90" i="53"/>
  <c r="O740" i="53"/>
  <c r="O590" i="53"/>
  <c r="O447" i="53"/>
  <c r="O304" i="53"/>
  <c r="O700" i="53"/>
  <c r="O550" i="53"/>
  <c r="O407" i="53"/>
  <c r="O264" i="53"/>
  <c r="O668" i="53"/>
  <c r="O518" i="53"/>
  <c r="O375" i="53"/>
  <c r="O232" i="53"/>
  <c r="O636" i="53"/>
  <c r="O200" i="53"/>
  <c r="O486" i="53"/>
  <c r="O343" i="53"/>
  <c r="O740" i="56"/>
  <c r="O590" i="56"/>
  <c r="O447" i="56"/>
  <c r="O304" i="56"/>
  <c r="O740" i="59"/>
  <c r="O590" i="59"/>
  <c r="O447" i="59"/>
  <c r="O304" i="59"/>
  <c r="O732" i="56"/>
  <c r="O582" i="56"/>
  <c r="O439" i="56"/>
  <c r="O296" i="56"/>
  <c r="O732" i="59"/>
  <c r="O582" i="59"/>
  <c r="O439" i="59"/>
  <c r="O296" i="59"/>
  <c r="O574" i="56"/>
  <c r="O431" i="56"/>
  <c r="O288" i="56"/>
  <c r="O724" i="56"/>
  <c r="O574" i="59"/>
  <c r="O431" i="59"/>
  <c r="O288" i="59"/>
  <c r="O724" i="59"/>
  <c r="O566" i="56"/>
  <c r="O423" i="56"/>
  <c r="O280" i="56"/>
  <c r="O716" i="56"/>
  <c r="O272" i="57"/>
  <c r="O708" i="57"/>
  <c r="O558" i="57"/>
  <c r="O415" i="57"/>
  <c r="O550" i="58"/>
  <c r="O700" i="58"/>
  <c r="O407" i="58"/>
  <c r="O264" i="58"/>
  <c r="O550" i="59"/>
  <c r="O407" i="59"/>
  <c r="O264" i="59"/>
  <c r="O700" i="59"/>
  <c r="O542" i="56"/>
  <c r="O399" i="56"/>
  <c r="O256" i="56"/>
  <c r="O692" i="56"/>
  <c r="O684" i="55"/>
  <c r="O534" i="55"/>
  <c r="O391" i="55"/>
  <c r="O248" i="55"/>
  <c r="O534" i="59"/>
  <c r="O391" i="59"/>
  <c r="O248" i="59"/>
  <c r="O684" i="59"/>
  <c r="O526" i="56"/>
  <c r="O383" i="56"/>
  <c r="O240" i="56"/>
  <c r="O676" i="56"/>
  <c r="O668" i="55"/>
  <c r="O518" i="55"/>
  <c r="O375" i="55"/>
  <c r="O232" i="55"/>
  <c r="O518" i="59"/>
  <c r="O375" i="59"/>
  <c r="O232" i="59"/>
  <c r="O668" i="59"/>
  <c r="O159" i="59"/>
  <c r="O830" i="57"/>
  <c r="V830" i="57" s="1"/>
  <c r="O769" i="57"/>
  <c r="V769" i="57" s="1"/>
  <c r="O159" i="58"/>
  <c r="O159" i="57"/>
  <c r="O159" i="56"/>
  <c r="O159" i="55"/>
  <c r="O885" i="53"/>
  <c r="O159" i="53"/>
  <c r="O135" i="59"/>
  <c r="O806" i="57"/>
  <c r="O135" i="58"/>
  <c r="O135" i="57"/>
  <c r="O135" i="56"/>
  <c r="O135" i="55"/>
  <c r="O861" i="53"/>
  <c r="O135" i="53"/>
  <c r="O103" i="59"/>
  <c r="O103" i="58"/>
  <c r="O103" i="57"/>
  <c r="O103" i="56"/>
  <c r="O103" i="55"/>
  <c r="O829" i="53"/>
  <c r="O103" i="53"/>
  <c r="O801" i="53"/>
  <c r="O75" i="53"/>
  <c r="O785" i="53"/>
  <c r="O59" i="53"/>
  <c r="O769" i="53"/>
  <c r="O43" i="53"/>
  <c r="O753" i="53"/>
  <c r="O27" i="53"/>
  <c r="O552" i="57"/>
  <c r="O409" i="57"/>
  <c r="O266" i="57"/>
  <c r="O702" i="57"/>
  <c r="O552" i="58"/>
  <c r="O409" i="58"/>
  <c r="O266" i="58"/>
  <c r="O702" i="58"/>
  <c r="O528" i="58"/>
  <c r="O385" i="58"/>
  <c r="O242" i="58"/>
  <c r="O678" i="58"/>
  <c r="O520" i="59"/>
  <c r="O377" i="59"/>
  <c r="O234" i="59"/>
  <c r="O670" i="59"/>
  <c r="O539" i="56"/>
  <c r="O396" i="56"/>
  <c r="O253" i="56"/>
  <c r="O689" i="56"/>
  <c r="O665" i="53"/>
  <c r="O515" i="53"/>
  <c r="O229" i="53"/>
  <c r="O372" i="53"/>
  <c r="O665" i="58"/>
  <c r="O372" i="58"/>
  <c r="O229" i="58"/>
  <c r="O515" i="58"/>
  <c r="O580" i="58"/>
  <c r="O437" i="58"/>
  <c r="O294" i="58"/>
  <c r="O730" i="58"/>
  <c r="O568" i="53"/>
  <c r="O718" i="53"/>
  <c r="O425" i="53"/>
  <c r="O282" i="53"/>
  <c r="O568" i="56"/>
  <c r="O425" i="56"/>
  <c r="O282" i="56"/>
  <c r="O718" i="56"/>
  <c r="O560" i="53"/>
  <c r="O710" i="53"/>
  <c r="O417" i="53"/>
  <c r="O274" i="53"/>
  <c r="O560" i="57"/>
  <c r="O417" i="57"/>
  <c r="O274" i="57"/>
  <c r="O710" i="57"/>
  <c r="O694" i="53"/>
  <c r="O544" i="53"/>
  <c r="O401" i="53"/>
  <c r="O258" i="53"/>
  <c r="O544" i="57"/>
  <c r="O401" i="57"/>
  <c r="O258" i="57"/>
  <c r="O694" i="57"/>
  <c r="O536" i="57"/>
  <c r="O393" i="57"/>
  <c r="O250" i="57"/>
  <c r="O686" i="57"/>
  <c r="O536" i="58"/>
  <c r="O393" i="58"/>
  <c r="O250" i="58"/>
  <c r="O686" i="58"/>
  <c r="O516" i="55"/>
  <c r="O373" i="55"/>
  <c r="O230" i="55"/>
  <c r="O666" i="55"/>
  <c r="O516" i="59"/>
  <c r="O373" i="59"/>
  <c r="O230" i="59"/>
  <c r="O666" i="59"/>
  <c r="O737" i="56"/>
  <c r="O587" i="56"/>
  <c r="O444" i="56"/>
  <c r="O301" i="56"/>
  <c r="O737" i="59"/>
  <c r="O301" i="59"/>
  <c r="O587" i="59"/>
  <c r="O444" i="59"/>
  <c r="O729" i="58"/>
  <c r="O436" i="58"/>
  <c r="O293" i="58"/>
  <c r="O579" i="58"/>
  <c r="O563" i="56"/>
  <c r="O420" i="56"/>
  <c r="O277" i="56"/>
  <c r="O713" i="56"/>
  <c r="O563" i="59"/>
  <c r="O420" i="59"/>
  <c r="O277" i="59"/>
  <c r="O713" i="59"/>
  <c r="O547" i="56"/>
  <c r="O404" i="56"/>
  <c r="O261" i="56"/>
  <c r="O697" i="56"/>
  <c r="O547" i="59"/>
  <c r="O404" i="59"/>
  <c r="O261" i="59"/>
  <c r="O697" i="59"/>
  <c r="O681" i="57"/>
  <c r="O531" i="57"/>
  <c r="O388" i="57"/>
  <c r="O245" i="57"/>
  <c r="O523" i="56"/>
  <c r="O380" i="56"/>
  <c r="O237" i="56"/>
  <c r="O673" i="56"/>
  <c r="O661" i="53"/>
  <c r="O368" i="53"/>
  <c r="O511" i="53"/>
  <c r="O225" i="53"/>
  <c r="O661" i="59"/>
  <c r="O511" i="59"/>
  <c r="O368" i="59"/>
  <c r="O225" i="59"/>
  <c r="G102" i="7"/>
  <c r="O712" i="53"/>
  <c r="O562" i="53"/>
  <c r="O419" i="53"/>
  <c r="O276" i="53"/>
  <c r="O680" i="53"/>
  <c r="O530" i="53"/>
  <c r="O387" i="53"/>
  <c r="O244" i="53"/>
  <c r="O648" i="53"/>
  <c r="O498" i="53"/>
  <c r="O355" i="53"/>
  <c r="O212" i="53"/>
  <c r="O616" i="53"/>
  <c r="O466" i="53"/>
  <c r="O323" i="53"/>
  <c r="O180" i="53"/>
  <c r="O586" i="58"/>
  <c r="O443" i="58"/>
  <c r="O736" i="58"/>
  <c r="O300" i="58"/>
  <c r="O736" i="59"/>
  <c r="O586" i="59"/>
  <c r="O443" i="59"/>
  <c r="O300" i="59"/>
  <c r="O728" i="56"/>
  <c r="O578" i="56"/>
  <c r="O435" i="56"/>
  <c r="O292" i="56"/>
  <c r="O728" i="59"/>
  <c r="O578" i="59"/>
  <c r="O435" i="59"/>
  <c r="O292" i="59"/>
  <c r="O570" i="58"/>
  <c r="O720" i="58"/>
  <c r="O427" i="58"/>
  <c r="O284" i="58"/>
  <c r="O554" i="55"/>
  <c r="O704" i="55"/>
  <c r="O411" i="55"/>
  <c r="O268" i="55"/>
  <c r="O268" i="57"/>
  <c r="O704" i="57"/>
  <c r="O554" i="57"/>
  <c r="O411" i="57"/>
  <c r="O546" i="58"/>
  <c r="O696" i="58"/>
  <c r="O403" i="58"/>
  <c r="O260" i="58"/>
  <c r="O252" i="57"/>
  <c r="O688" i="57"/>
  <c r="O538" i="57"/>
  <c r="O395" i="57"/>
  <c r="O530" i="58"/>
  <c r="O680" i="58"/>
  <c r="O387" i="58"/>
  <c r="O244" i="58"/>
  <c r="O236" i="57"/>
  <c r="O672" i="57"/>
  <c r="O522" i="57"/>
  <c r="O379" i="57"/>
  <c r="O514" i="58"/>
  <c r="O664" i="58"/>
  <c r="O371" i="58"/>
  <c r="O228" i="58"/>
  <c r="O751" i="53"/>
  <c r="O25" i="53"/>
  <c r="O148" i="59"/>
  <c r="O148" i="58"/>
  <c r="O819" i="57"/>
  <c r="V819" i="57" s="1"/>
  <c r="O758" i="57"/>
  <c r="V758" i="57" s="1"/>
  <c r="O148" i="57"/>
  <c r="O148" i="56"/>
  <c r="O148" i="55"/>
  <c r="O874" i="53"/>
  <c r="O148" i="53"/>
  <c r="O132" i="59"/>
  <c r="O132" i="58"/>
  <c r="O132" i="57"/>
  <c r="O132" i="56"/>
  <c r="O803" i="57"/>
  <c r="O132" i="55"/>
  <c r="O858" i="53"/>
  <c r="O132" i="53"/>
  <c r="O116" i="59"/>
  <c r="O116" i="58"/>
  <c r="O116" i="57"/>
  <c r="O116" i="56"/>
  <c r="O116" i="55"/>
  <c r="O842" i="53"/>
  <c r="O116" i="53"/>
  <c r="O100" i="59"/>
  <c r="O100" i="58"/>
  <c r="O100" i="57"/>
  <c r="O100" i="56"/>
  <c r="O100" i="55"/>
  <c r="O826" i="53"/>
  <c r="O100" i="53"/>
  <c r="O84" i="59"/>
  <c r="O84" i="58"/>
  <c r="O84" i="57"/>
  <c r="O84" i="56"/>
  <c r="O84" i="55"/>
  <c r="O810" i="53"/>
  <c r="O84" i="53"/>
  <c r="O794" i="53"/>
  <c r="O68" i="53"/>
  <c r="O778" i="53"/>
  <c r="O52" i="53"/>
  <c r="O762" i="53"/>
  <c r="O36" i="53"/>
  <c r="O657" i="53"/>
  <c r="O507" i="53"/>
  <c r="O221" i="53"/>
  <c r="O364" i="53"/>
  <c r="O641" i="53"/>
  <c r="O491" i="53"/>
  <c r="O205" i="53"/>
  <c r="O348" i="53"/>
  <c r="O625" i="53"/>
  <c r="O475" i="53"/>
  <c r="O189" i="53"/>
  <c r="O332" i="53"/>
  <c r="O605" i="53"/>
  <c r="O312" i="53"/>
  <c r="O146" i="57"/>
  <c r="O146" i="58"/>
  <c r="O817" i="57"/>
  <c r="V817" i="57" s="1"/>
  <c r="O756" i="57"/>
  <c r="V756" i="57" s="1"/>
  <c r="O146" i="59"/>
  <c r="O146" i="55"/>
  <c r="O872" i="53"/>
  <c r="O146" i="56"/>
  <c r="O146" i="53"/>
  <c r="O114" i="57"/>
  <c r="O114" i="58"/>
  <c r="O114" i="59"/>
  <c r="O114" i="55"/>
  <c r="O840" i="53"/>
  <c r="O114" i="53"/>
  <c r="O114" i="56"/>
  <c r="O724" i="53"/>
  <c r="O574" i="53"/>
  <c r="O431" i="53"/>
  <c r="O288" i="53"/>
  <c r="O692" i="53"/>
  <c r="O542" i="53"/>
  <c r="O399" i="53"/>
  <c r="O256" i="53"/>
  <c r="O660" i="53"/>
  <c r="O510" i="53"/>
  <c r="O367" i="53"/>
  <c r="O224" i="53"/>
  <c r="O628" i="53"/>
  <c r="O478" i="53"/>
  <c r="O335" i="53"/>
  <c r="O192" i="53"/>
  <c r="O304" i="57"/>
  <c r="O740" i="57"/>
  <c r="O590" i="57"/>
  <c r="O447" i="57"/>
  <c r="O296" i="57"/>
  <c r="O732" i="57"/>
  <c r="O582" i="57"/>
  <c r="O439" i="57"/>
  <c r="O288" i="57"/>
  <c r="O724" i="57"/>
  <c r="O574" i="57"/>
  <c r="O431" i="57"/>
  <c r="O558" i="55"/>
  <c r="O708" i="55"/>
  <c r="O415" i="55"/>
  <c r="O272" i="55"/>
  <c r="O558" i="59"/>
  <c r="O415" i="59"/>
  <c r="O272" i="59"/>
  <c r="O708" i="59"/>
  <c r="O550" i="56"/>
  <c r="O407" i="56"/>
  <c r="O264" i="56"/>
  <c r="O700" i="56"/>
  <c r="O256" i="57"/>
  <c r="O692" i="57"/>
  <c r="O542" i="57"/>
  <c r="O399" i="57"/>
  <c r="O534" i="58"/>
  <c r="O684" i="58"/>
  <c r="O391" i="58"/>
  <c r="O248" i="58"/>
  <c r="O240" i="57"/>
  <c r="O676" i="57"/>
  <c r="O526" i="57"/>
  <c r="O383" i="57"/>
  <c r="O518" i="58"/>
  <c r="O668" i="58"/>
  <c r="O375" i="58"/>
  <c r="O232" i="58"/>
  <c r="O155" i="59"/>
  <c r="O826" i="57"/>
  <c r="V826" i="57" s="1"/>
  <c r="O765" i="57"/>
  <c r="V765" i="57" s="1"/>
  <c r="O155" i="58"/>
  <c r="O155" i="56"/>
  <c r="O155" i="55"/>
  <c r="O881" i="53"/>
  <c r="O155" i="57"/>
  <c r="O155" i="53"/>
  <c r="O127" i="59"/>
  <c r="O798" i="57"/>
  <c r="O127" i="58"/>
  <c r="O127" i="57"/>
  <c r="O127" i="56"/>
  <c r="O127" i="55"/>
  <c r="O853" i="53"/>
  <c r="O127" i="53"/>
  <c r="O95" i="59"/>
  <c r="O95" i="58"/>
  <c r="O95" i="57"/>
  <c r="O95" i="56"/>
  <c r="O95" i="55"/>
  <c r="O821" i="53"/>
  <c r="O95" i="53"/>
  <c r="O797" i="53"/>
  <c r="O71" i="53"/>
  <c r="O781" i="53"/>
  <c r="O55" i="53"/>
  <c r="O765" i="53"/>
  <c r="O39" i="53"/>
  <c r="O749" i="53"/>
  <c r="O23" i="53"/>
  <c r="Q1" i="57"/>
  <c r="P749" i="57"/>
  <c r="O528" i="55"/>
  <c r="O385" i="55"/>
  <c r="O242" i="55"/>
  <c r="O678" i="55"/>
  <c r="O528" i="59"/>
  <c r="O385" i="59"/>
  <c r="O242" i="59"/>
  <c r="O678" i="59"/>
  <c r="O520" i="55"/>
  <c r="O377" i="55"/>
  <c r="O234" i="55"/>
  <c r="O670" i="55"/>
  <c r="O689" i="53"/>
  <c r="O539" i="53"/>
  <c r="O253" i="53"/>
  <c r="O396" i="53"/>
  <c r="O689" i="58"/>
  <c r="O539" i="58"/>
  <c r="O396" i="58"/>
  <c r="O253" i="58"/>
  <c r="O515" i="56"/>
  <c r="O372" i="56"/>
  <c r="O229" i="56"/>
  <c r="O665" i="56"/>
  <c r="O515" i="59"/>
  <c r="O372" i="59"/>
  <c r="O229" i="59"/>
  <c r="O665" i="59"/>
  <c r="O580" i="55"/>
  <c r="O437" i="55"/>
  <c r="O294" i="55"/>
  <c r="O730" i="55"/>
  <c r="S761" i="57"/>
  <c r="R761" i="57"/>
  <c r="Q761" i="57"/>
  <c r="U761" i="57" s="1"/>
  <c r="O568" i="58"/>
  <c r="O425" i="58"/>
  <c r="O282" i="58"/>
  <c r="O718" i="58"/>
  <c r="O560" i="58"/>
  <c r="O417" i="58"/>
  <c r="O274" i="58"/>
  <c r="O710" i="58"/>
  <c r="O544" i="58"/>
  <c r="O401" i="58"/>
  <c r="O258" i="58"/>
  <c r="O694" i="58"/>
  <c r="O536" i="59"/>
  <c r="O393" i="59"/>
  <c r="O250" i="59"/>
  <c r="O686" i="59"/>
  <c r="O516" i="56"/>
  <c r="O373" i="56"/>
  <c r="O230" i="56"/>
  <c r="O666" i="56"/>
  <c r="O737" i="53"/>
  <c r="O587" i="53"/>
  <c r="O444" i="53"/>
  <c r="O301" i="53"/>
  <c r="R768" i="57"/>
  <c r="Q768" i="57"/>
  <c r="U768" i="57" s="1"/>
  <c r="S768" i="57"/>
  <c r="O737" i="57"/>
  <c r="O587" i="57"/>
  <c r="O444" i="57"/>
  <c r="O301" i="57"/>
  <c r="O729" i="55"/>
  <c r="O436" i="55"/>
  <c r="O293" i="55"/>
  <c r="O579" i="55"/>
  <c r="O729" i="59"/>
  <c r="O579" i="59"/>
  <c r="O436" i="59"/>
  <c r="O293" i="59"/>
  <c r="O721" i="55"/>
  <c r="O571" i="55"/>
  <c r="O428" i="55"/>
  <c r="O285" i="55"/>
  <c r="O721" i="57"/>
  <c r="O571" i="57"/>
  <c r="O428" i="57"/>
  <c r="O285" i="57"/>
  <c r="O705" i="55"/>
  <c r="O555" i="55"/>
  <c r="O412" i="55"/>
  <c r="O269" i="55"/>
  <c r="O705" i="57"/>
  <c r="O555" i="57"/>
  <c r="O412" i="57"/>
  <c r="O269" i="57"/>
  <c r="O697" i="57"/>
  <c r="O547" i="57"/>
  <c r="O404" i="57"/>
  <c r="O261" i="57"/>
  <c r="O681" i="55"/>
  <c r="O531" i="55"/>
  <c r="O388" i="55"/>
  <c r="O245" i="55"/>
  <c r="O673" i="53"/>
  <c r="O523" i="53"/>
  <c r="O237" i="53"/>
  <c r="O380" i="53"/>
  <c r="O673" i="58"/>
  <c r="O523" i="58"/>
  <c r="O380" i="58"/>
  <c r="O237" i="58"/>
  <c r="O661" i="56"/>
  <c r="O511" i="56"/>
  <c r="O368" i="56"/>
  <c r="O225" i="56"/>
  <c r="O661" i="58"/>
  <c r="O511" i="58"/>
  <c r="O368" i="58"/>
  <c r="O225" i="58"/>
  <c r="O704" i="53"/>
  <c r="O554" i="53"/>
  <c r="O411" i="53"/>
  <c r="O268" i="53"/>
  <c r="O672" i="53"/>
  <c r="O522" i="53"/>
  <c r="O379" i="53"/>
  <c r="O236" i="53"/>
  <c r="O640" i="53"/>
  <c r="O490" i="53"/>
  <c r="O347" i="53"/>
  <c r="O204" i="53"/>
  <c r="O300" i="57"/>
  <c r="O736" i="57"/>
  <c r="O586" i="57"/>
  <c r="O443" i="57"/>
  <c r="O292" i="57"/>
  <c r="O728" i="57"/>
  <c r="O578" i="57"/>
  <c r="O435" i="57"/>
  <c r="O562" i="55"/>
  <c r="O712" i="55"/>
  <c r="O419" i="55"/>
  <c r="O276" i="55"/>
  <c r="O276" i="57"/>
  <c r="O712" i="57"/>
  <c r="O562" i="57"/>
  <c r="O419" i="57"/>
  <c r="O554" i="56"/>
  <c r="O411" i="56"/>
  <c r="O268" i="56"/>
  <c r="O704" i="56"/>
  <c r="O554" i="59"/>
  <c r="O411" i="59"/>
  <c r="O268" i="59"/>
  <c r="O704" i="59"/>
  <c r="O546" i="56"/>
  <c r="O403" i="56"/>
  <c r="O260" i="56"/>
  <c r="O696" i="56"/>
  <c r="O688" i="55"/>
  <c r="O538" i="55"/>
  <c r="O395" i="55"/>
  <c r="O252" i="55"/>
  <c r="O538" i="59"/>
  <c r="O395" i="59"/>
  <c r="O252" i="59"/>
  <c r="O688" i="59"/>
  <c r="O530" i="56"/>
  <c r="O387" i="56"/>
  <c r="O244" i="56"/>
  <c r="O680" i="56"/>
  <c r="O672" i="55"/>
  <c r="O522" i="55"/>
  <c r="O379" i="55"/>
  <c r="O236" i="55"/>
  <c r="O522" i="59"/>
  <c r="O379" i="59"/>
  <c r="O236" i="59"/>
  <c r="O672" i="59"/>
  <c r="O514" i="56"/>
  <c r="O371" i="56"/>
  <c r="O228" i="56"/>
  <c r="O664" i="56"/>
  <c r="T749" i="57"/>
  <c r="U1" i="57"/>
  <c r="O160" i="59"/>
  <c r="O160" i="58"/>
  <c r="O831" i="57"/>
  <c r="V831" i="57" s="1"/>
  <c r="O770" i="57"/>
  <c r="V770" i="57" s="1"/>
  <c r="O160" i="57"/>
  <c r="O160" i="56"/>
  <c r="O160" i="55"/>
  <c r="O160" i="53"/>
  <c r="O886" i="53"/>
  <c r="O144" i="59"/>
  <c r="O144" i="58"/>
  <c r="O815" i="57"/>
  <c r="V815" i="57" s="1"/>
  <c r="O754" i="57"/>
  <c r="V754" i="57" s="1"/>
  <c r="O144" i="57"/>
  <c r="O144" i="56"/>
  <c r="O144" i="55"/>
  <c r="O144" i="53"/>
  <c r="O870" i="53"/>
  <c r="O128" i="59"/>
  <c r="O128" i="58"/>
  <c r="O128" i="57"/>
  <c r="O799" i="57"/>
  <c r="O128" i="56"/>
  <c r="O128" i="55"/>
  <c r="O128" i="53"/>
  <c r="O854" i="53"/>
  <c r="O112" i="59"/>
  <c r="O112" i="58"/>
  <c r="O112" i="57"/>
  <c r="O112" i="56"/>
  <c r="O112" i="55"/>
  <c r="O112" i="53"/>
  <c r="O838" i="53"/>
  <c r="O96" i="59"/>
  <c r="O96" i="58"/>
  <c r="O96" i="57"/>
  <c r="O96" i="56"/>
  <c r="O96" i="55"/>
  <c r="O96" i="53"/>
  <c r="O822" i="53"/>
  <c r="O80" i="53"/>
  <c r="O806" i="53"/>
  <c r="O64" i="53"/>
  <c r="O790" i="53"/>
  <c r="O48" i="53"/>
  <c r="O774" i="53"/>
  <c r="O32" i="53"/>
  <c r="O758" i="53"/>
  <c r="O653" i="53"/>
  <c r="O360" i="53"/>
  <c r="O503" i="53"/>
  <c r="O217" i="53"/>
  <c r="O637" i="53"/>
  <c r="O344" i="53"/>
  <c r="O487" i="53"/>
  <c r="O201" i="53"/>
  <c r="O621" i="53"/>
  <c r="O328" i="53"/>
  <c r="O471" i="53"/>
  <c r="O185" i="53"/>
  <c r="O601" i="53"/>
  <c r="O165" i="53"/>
  <c r="O451" i="53"/>
  <c r="O308" i="53"/>
  <c r="O138" i="57"/>
  <c r="O138" i="59"/>
  <c r="O809" i="57"/>
  <c r="O138" i="58"/>
  <c r="O138" i="56"/>
  <c r="O138" i="55"/>
  <c r="O864" i="53"/>
  <c r="O138" i="53"/>
  <c r="O106" i="57"/>
  <c r="O106" i="59"/>
  <c r="O106" i="58"/>
  <c r="O106" i="56"/>
  <c r="O106" i="55"/>
  <c r="O832" i="53"/>
  <c r="O106" i="53"/>
  <c r="O716" i="53"/>
  <c r="O566" i="53"/>
  <c r="O423" i="53"/>
  <c r="O280" i="53"/>
  <c r="O684" i="53"/>
  <c r="O534" i="53"/>
  <c r="O391" i="53"/>
  <c r="O248" i="53"/>
  <c r="O652" i="53"/>
  <c r="O502" i="53"/>
  <c r="O359" i="53"/>
  <c r="O216" i="53"/>
  <c r="O620" i="53"/>
  <c r="O470" i="53"/>
  <c r="O327" i="53"/>
  <c r="O184" i="53"/>
  <c r="O590" i="55"/>
  <c r="O740" i="55"/>
  <c r="O447" i="55"/>
  <c r="O304" i="55"/>
  <c r="S771" i="57"/>
  <c r="R771" i="57"/>
  <c r="Q771" i="57"/>
  <c r="U771" i="57" s="1"/>
  <c r="O582" i="55"/>
  <c r="O732" i="55"/>
  <c r="O439" i="55"/>
  <c r="O296" i="55"/>
  <c r="S763" i="57"/>
  <c r="R763" i="57"/>
  <c r="Q763" i="57"/>
  <c r="U763" i="57" s="1"/>
  <c r="O574" i="55"/>
  <c r="O724" i="55"/>
  <c r="O431" i="55"/>
  <c r="O288" i="55"/>
  <c r="S755" i="57"/>
  <c r="R755" i="57"/>
  <c r="Q755" i="57"/>
  <c r="U755" i="57" s="1"/>
  <c r="O566" i="55"/>
  <c r="O716" i="55"/>
  <c r="O423" i="55"/>
  <c r="O280" i="55"/>
  <c r="O280" i="57"/>
  <c r="O716" i="57"/>
  <c r="O566" i="57"/>
  <c r="O423" i="57"/>
  <c r="O558" i="56"/>
  <c r="O415" i="56"/>
  <c r="O272" i="56"/>
  <c r="O708" i="56"/>
  <c r="O692" i="55"/>
  <c r="O542" i="55"/>
  <c r="O399" i="55"/>
  <c r="O256" i="55"/>
  <c r="O542" i="59"/>
  <c r="O399" i="59"/>
  <c r="O256" i="59"/>
  <c r="O692" i="59"/>
  <c r="O534" i="56"/>
  <c r="O391" i="56"/>
  <c r="O248" i="56"/>
  <c r="O684" i="56"/>
  <c r="O676" i="55"/>
  <c r="O526" i="55"/>
  <c r="O383" i="55"/>
  <c r="O240" i="55"/>
  <c r="O526" i="59"/>
  <c r="O383" i="59"/>
  <c r="O240" i="59"/>
  <c r="O676" i="59"/>
  <c r="O518" i="56"/>
  <c r="O375" i="56"/>
  <c r="O232" i="56"/>
  <c r="O668" i="56"/>
  <c r="O147" i="59"/>
  <c r="O818" i="57"/>
  <c r="V818" i="57" s="1"/>
  <c r="O757" i="57"/>
  <c r="V757" i="57" s="1"/>
  <c r="O147" i="58"/>
  <c r="O147" i="57"/>
  <c r="O147" i="56"/>
  <c r="O147" i="55"/>
  <c r="O873" i="53"/>
  <c r="O147" i="53"/>
  <c r="O119" i="59"/>
  <c r="O119" i="58"/>
  <c r="O119" i="57"/>
  <c r="O119" i="56"/>
  <c r="O119" i="55"/>
  <c r="O845" i="53"/>
  <c r="O119" i="53"/>
  <c r="O83" i="59"/>
  <c r="O83" i="58"/>
  <c r="O83" i="57"/>
  <c r="O83" i="56"/>
  <c r="O83" i="55"/>
  <c r="O809" i="53"/>
  <c r="O83" i="53"/>
  <c r="O793" i="53"/>
  <c r="O67" i="53"/>
  <c r="O777" i="53"/>
  <c r="O51" i="53"/>
  <c r="O761" i="53"/>
  <c r="O35" i="53"/>
  <c r="O609" i="53"/>
  <c r="O459" i="53"/>
  <c r="O173" i="53"/>
  <c r="O316" i="53"/>
  <c r="O552" i="55"/>
  <c r="O409" i="55"/>
  <c r="O266" i="55"/>
  <c r="O702" i="55"/>
  <c r="O552" i="59"/>
  <c r="O409" i="59"/>
  <c r="O266" i="59"/>
  <c r="O702" i="59"/>
  <c r="O528" i="56"/>
  <c r="O385" i="56"/>
  <c r="O242" i="56"/>
  <c r="O678" i="56"/>
  <c r="O670" i="53"/>
  <c r="O520" i="53"/>
  <c r="O377" i="53"/>
  <c r="O234" i="53"/>
  <c r="O520" i="56"/>
  <c r="O377" i="56"/>
  <c r="O234" i="56"/>
  <c r="O670" i="56"/>
  <c r="O689" i="57"/>
  <c r="O539" i="57"/>
  <c r="O396" i="57"/>
  <c r="O253" i="57"/>
  <c r="O665" i="57"/>
  <c r="O515" i="57"/>
  <c r="O372" i="57"/>
  <c r="O229" i="57"/>
  <c r="Q736" i="53"/>
  <c r="S736" i="53"/>
  <c r="R736" i="53"/>
  <c r="Q728" i="53"/>
  <c r="S728" i="53"/>
  <c r="R728" i="53"/>
  <c r="O730" i="56"/>
  <c r="O580" i="56"/>
  <c r="O437" i="56"/>
  <c r="O294" i="56"/>
  <c r="S822" i="57"/>
  <c r="R822" i="57"/>
  <c r="Q822" i="57"/>
  <c r="U822" i="57" s="1"/>
  <c r="O568" i="55"/>
  <c r="O425" i="55"/>
  <c r="O282" i="55"/>
  <c r="O718" i="55"/>
  <c r="O560" i="55"/>
  <c r="O417" i="55"/>
  <c r="O274" i="55"/>
  <c r="O710" i="55"/>
  <c r="O544" i="55"/>
  <c r="O401" i="55"/>
  <c r="O258" i="55"/>
  <c r="O694" i="55"/>
  <c r="O544" i="59"/>
  <c r="O401" i="59"/>
  <c r="O258" i="59"/>
  <c r="O694" i="59"/>
  <c r="O536" i="55"/>
  <c r="O393" i="55"/>
  <c r="O250" i="55"/>
  <c r="O686" i="55"/>
  <c r="O666" i="53"/>
  <c r="O516" i="53"/>
  <c r="O373" i="53"/>
  <c r="O230" i="53"/>
  <c r="O516" i="57"/>
  <c r="O373" i="57"/>
  <c r="O230" i="57"/>
  <c r="O666" i="57"/>
  <c r="R829" i="57"/>
  <c r="Q829" i="57"/>
  <c r="U829" i="57" s="1"/>
  <c r="S829" i="57"/>
  <c r="O729" i="53"/>
  <c r="O579" i="53"/>
  <c r="O436" i="53"/>
  <c r="O293" i="53"/>
  <c r="R760" i="57"/>
  <c r="Q760" i="57"/>
  <c r="U760" i="57" s="1"/>
  <c r="S760" i="57"/>
  <c r="O729" i="57"/>
  <c r="O579" i="57"/>
  <c r="O436" i="57"/>
  <c r="O293" i="57"/>
  <c r="O571" i="56"/>
  <c r="O428" i="56"/>
  <c r="O285" i="56"/>
  <c r="O721" i="56"/>
  <c r="O721" i="59"/>
  <c r="O428" i="59"/>
  <c r="O285" i="59"/>
  <c r="O571" i="59"/>
  <c r="O713" i="55"/>
  <c r="O420" i="55"/>
  <c r="O277" i="55"/>
  <c r="O563" i="55"/>
  <c r="O713" i="57"/>
  <c r="O563" i="57"/>
  <c r="O420" i="57"/>
  <c r="O277" i="57"/>
  <c r="O555" i="56"/>
  <c r="O412" i="56"/>
  <c r="O269" i="56"/>
  <c r="O705" i="56"/>
  <c r="O705" i="59"/>
  <c r="O555" i="59"/>
  <c r="O412" i="59"/>
  <c r="O269" i="59"/>
  <c r="O697" i="55"/>
  <c r="O547" i="55"/>
  <c r="O404" i="55"/>
  <c r="O261" i="55"/>
  <c r="O681" i="53"/>
  <c r="O531" i="53"/>
  <c r="O245" i="53"/>
  <c r="O388" i="53"/>
  <c r="O681" i="58"/>
  <c r="O388" i="58"/>
  <c r="O245" i="58"/>
  <c r="O531" i="58"/>
  <c r="O673" i="57"/>
  <c r="O523" i="57"/>
  <c r="O380" i="57"/>
  <c r="O237" i="57"/>
  <c r="O661" i="57"/>
  <c r="O511" i="57"/>
  <c r="O368" i="57"/>
  <c r="O225" i="57"/>
  <c r="D32" i="51"/>
  <c r="M33" i="14"/>
  <c r="D33" i="14"/>
  <c r="F32" i="51"/>
  <c r="G62" i="7"/>
  <c r="G108" i="7"/>
  <c r="G34" i="7"/>
  <c r="G79" i="7"/>
  <c r="G42" i="7"/>
  <c r="G133" i="7"/>
  <c r="B82" i="42"/>
  <c r="C82" i="42"/>
  <c r="I1" i="28"/>
  <c r="J1" i="28"/>
  <c r="G131" i="7"/>
  <c r="G26" i="7"/>
  <c r="G95" i="7"/>
  <c r="G28" i="7"/>
  <c r="G59" i="7"/>
  <c r="G124" i="7"/>
  <c r="G40" i="7"/>
  <c r="G2" i="7"/>
  <c r="G5" i="7"/>
  <c r="G132" i="7"/>
  <c r="G111" i="7"/>
  <c r="G70" i="7"/>
  <c r="G41" i="7"/>
  <c r="G8" i="7"/>
  <c r="G14" i="7"/>
  <c r="G25" i="7"/>
  <c r="G38" i="7"/>
  <c r="G16" i="7"/>
  <c r="G58" i="7"/>
  <c r="G86" i="7"/>
  <c r="G92" i="7"/>
  <c r="G71" i="7"/>
  <c r="G114" i="7"/>
  <c r="G78" i="7"/>
  <c r="G127" i="7"/>
  <c r="G134" i="7"/>
  <c r="G24" i="7"/>
  <c r="G141" i="7"/>
  <c r="G10" i="7"/>
  <c r="G39" i="7"/>
  <c r="G80" i="7"/>
  <c r="G32" i="7"/>
  <c r="G9" i="7"/>
  <c r="G49" i="7"/>
  <c r="G74" i="7"/>
  <c r="G43" i="7"/>
  <c r="G48" i="7"/>
  <c r="G112" i="7"/>
  <c r="G87" i="7"/>
  <c r="G72" i="7"/>
  <c r="G4" i="7"/>
  <c r="G103" i="7"/>
  <c r="G88" i="7"/>
  <c r="G6" i="7"/>
  <c r="G17" i="7"/>
  <c r="G104" i="7"/>
  <c r="G12" i="7"/>
  <c r="G51" i="7"/>
  <c r="G89" i="7"/>
  <c r="G91" i="7"/>
  <c r="G67" i="7"/>
  <c r="G137" i="7"/>
  <c r="G53" i="7"/>
  <c r="G123" i="7"/>
  <c r="G82" i="7"/>
  <c r="G22" i="7"/>
  <c r="G64" i="7"/>
  <c r="G83" i="7"/>
  <c r="G21" i="7"/>
  <c r="G69" i="7"/>
  <c r="G29" i="7"/>
  <c r="G98" i="7"/>
  <c r="G47" i="7"/>
  <c r="G65" i="7"/>
  <c r="G57" i="7"/>
  <c r="G81" i="7"/>
  <c r="G73" i="7"/>
  <c r="G99" i="7"/>
  <c r="G52" i="7"/>
  <c r="G117" i="7"/>
  <c r="G36" i="7"/>
  <c r="AB739" i="56"/>
  <c r="AB737" i="56"/>
  <c r="AB735" i="56"/>
  <c r="AB733" i="56"/>
  <c r="AB731" i="56"/>
  <c r="AB729" i="56"/>
  <c r="AB727" i="56"/>
  <c r="AB725" i="56"/>
  <c r="AB723" i="56"/>
  <c r="AB721" i="56"/>
  <c r="AB719" i="56"/>
  <c r="AB717" i="56"/>
  <c r="AB715" i="56"/>
  <c r="AB713" i="56"/>
  <c r="AB711" i="56"/>
  <c r="AB709" i="56"/>
  <c r="AB707" i="56"/>
  <c r="AB705" i="56"/>
  <c r="AB703" i="56"/>
  <c r="AB701" i="56"/>
  <c r="AB699" i="56"/>
  <c r="AB697" i="56"/>
  <c r="AB695" i="56"/>
  <c r="AB693" i="56"/>
  <c r="AB691" i="56"/>
  <c r="AB689" i="56"/>
  <c r="AB687" i="56"/>
  <c r="AB685" i="56"/>
  <c r="AB683" i="56"/>
  <c r="AB681" i="56"/>
  <c r="AB679" i="56"/>
  <c r="AB677" i="56"/>
  <c r="AB675" i="56"/>
  <c r="AB673" i="56"/>
  <c r="AB671" i="56"/>
  <c r="AB669" i="56"/>
  <c r="AB667" i="56"/>
  <c r="AB665" i="56"/>
  <c r="AB663" i="56"/>
  <c r="AB661" i="56"/>
  <c r="AB740" i="56"/>
  <c r="AB732" i="56"/>
  <c r="AB724" i="56"/>
  <c r="AB716" i="56"/>
  <c r="AB708" i="56"/>
  <c r="AB700" i="56"/>
  <c r="AB692" i="56"/>
  <c r="AB684" i="56"/>
  <c r="AB676" i="56"/>
  <c r="AB668" i="56"/>
  <c r="AB734" i="56"/>
  <c r="AB726" i="56"/>
  <c r="AB718" i="56"/>
  <c r="AB710" i="56"/>
  <c r="AB702" i="56"/>
  <c r="AB694" i="56"/>
  <c r="AB686" i="56"/>
  <c r="AB678" i="56"/>
  <c r="AB670" i="56"/>
  <c r="AB662" i="56"/>
  <c r="AB736" i="56"/>
  <c r="AB714" i="56"/>
  <c r="AB664" i="56"/>
  <c r="AB720" i="56"/>
  <c r="AB698" i="56"/>
  <c r="AB704" i="56"/>
  <c r="AB682" i="56"/>
  <c r="AB738" i="56"/>
  <c r="AB688" i="56"/>
  <c r="AB666" i="56"/>
  <c r="AB728" i="56"/>
  <c r="AB706" i="56"/>
  <c r="AB712" i="56"/>
  <c r="AB680" i="56"/>
  <c r="AB672" i="56"/>
  <c r="AB722" i="56"/>
  <c r="AB690" i="56"/>
  <c r="AB696" i="56"/>
  <c r="AB674" i="56"/>
  <c r="AB730" i="56"/>
  <c r="AB739" i="59"/>
  <c r="AB737" i="59"/>
  <c r="AB735" i="59"/>
  <c r="AB733" i="59"/>
  <c r="AB731" i="59"/>
  <c r="AB729" i="59"/>
  <c r="AB727" i="59"/>
  <c r="AB725" i="59"/>
  <c r="AB723" i="59"/>
  <c r="AB721" i="59"/>
  <c r="AB719" i="59"/>
  <c r="AB717" i="59"/>
  <c r="AB715" i="59"/>
  <c r="AB713" i="59"/>
  <c r="AB711" i="59"/>
  <c r="AB709" i="59"/>
  <c r="AB707" i="59"/>
  <c r="AB705" i="59"/>
  <c r="AB703" i="59"/>
  <c r="AB701" i="59"/>
  <c r="AB699" i="59"/>
  <c r="AB697" i="59"/>
  <c r="AB695" i="59"/>
  <c r="AB693" i="59"/>
  <c r="AB691" i="59"/>
  <c r="AB689" i="59"/>
  <c r="AB687" i="59"/>
  <c r="AB685" i="59"/>
  <c r="AB683" i="59"/>
  <c r="AB681" i="59"/>
  <c r="AB679" i="59"/>
  <c r="AB677" i="59"/>
  <c r="AB675" i="59"/>
  <c r="AB673" i="59"/>
  <c r="AB671" i="59"/>
  <c r="AB669" i="59"/>
  <c r="AB667" i="59"/>
  <c r="AB665" i="59"/>
  <c r="AB663" i="59"/>
  <c r="AB661" i="59"/>
  <c r="AB718" i="59"/>
  <c r="AB686" i="59"/>
  <c r="AB712" i="59"/>
  <c r="AB680" i="59"/>
  <c r="AB738" i="59"/>
  <c r="AB706" i="59"/>
  <c r="AB674" i="59"/>
  <c r="AB732" i="59"/>
  <c r="AB700" i="59"/>
  <c r="AB668" i="59"/>
  <c r="AB726" i="59"/>
  <c r="AB694" i="59"/>
  <c r="AB662" i="59"/>
  <c r="AB720" i="59"/>
  <c r="AB688" i="59"/>
  <c r="AB714" i="59"/>
  <c r="AB682" i="59"/>
  <c r="AB728" i="59"/>
  <c r="AB696" i="59"/>
  <c r="AB664" i="59"/>
  <c r="AB704" i="59"/>
  <c r="AB724" i="59"/>
  <c r="AB690" i="59"/>
  <c r="AB734" i="59"/>
  <c r="AB710" i="59"/>
  <c r="AB670" i="59"/>
  <c r="AB730" i="59"/>
  <c r="AB666" i="59"/>
  <c r="AB736" i="59"/>
  <c r="AB672" i="59"/>
  <c r="AB708" i="59"/>
  <c r="AB722" i="59"/>
  <c r="AB678" i="59"/>
  <c r="AB684" i="59"/>
  <c r="AB676" i="59"/>
  <c r="AB702" i="59"/>
  <c r="AB698" i="59"/>
  <c r="AB740" i="59"/>
  <c r="AB716" i="59"/>
  <c r="AB692" i="59"/>
  <c r="P736" i="57"/>
  <c r="P741" i="57"/>
  <c r="P732" i="57"/>
  <c r="P739" i="57"/>
  <c r="P735" i="57"/>
  <c r="P738" i="57"/>
  <c r="P728" i="57"/>
  <c r="P712" i="57"/>
  <c r="P696" i="57"/>
  <c r="P680" i="57"/>
  <c r="P664" i="57"/>
  <c r="P719" i="57"/>
  <c r="P703" i="57"/>
  <c r="P687" i="57"/>
  <c r="P671" i="57"/>
  <c r="P740" i="57"/>
  <c r="P726" i="57"/>
  <c r="P710" i="57"/>
  <c r="P694" i="57"/>
  <c r="P678" i="57"/>
  <c r="P662" i="57"/>
  <c r="P717" i="57"/>
  <c r="P701" i="57"/>
  <c r="P685" i="57"/>
  <c r="P669" i="57"/>
  <c r="P724" i="57"/>
  <c r="P708" i="57"/>
  <c r="P692" i="57"/>
  <c r="P676" i="57"/>
  <c r="P733" i="57"/>
  <c r="P731" i="57"/>
  <c r="P715" i="57"/>
  <c r="P699" i="57"/>
  <c r="P683" i="57"/>
  <c r="P667" i="57"/>
  <c r="P737" i="57"/>
  <c r="P722" i="57"/>
  <c r="P706" i="57"/>
  <c r="P690" i="57"/>
  <c r="P674" i="57"/>
  <c r="P727" i="57"/>
  <c r="P711" i="57"/>
  <c r="P695" i="57"/>
  <c r="P679" i="57"/>
  <c r="P663" i="57"/>
  <c r="P721" i="57"/>
  <c r="P705" i="57"/>
  <c r="P689" i="57"/>
  <c r="P673" i="57"/>
  <c r="P730" i="57"/>
  <c r="P714" i="57"/>
  <c r="P698" i="57"/>
  <c r="P682" i="57"/>
  <c r="P666" i="57"/>
  <c r="P723" i="57"/>
  <c r="P707" i="57"/>
  <c r="P691" i="57"/>
  <c r="P675" i="57"/>
  <c r="P725" i="57"/>
  <c r="P718" i="57"/>
  <c r="P716" i="57"/>
  <c r="P709" i="57"/>
  <c r="P702" i="57"/>
  <c r="P700" i="57"/>
  <c r="P693" i="57"/>
  <c r="P686" i="57"/>
  <c r="P684" i="57"/>
  <c r="P677" i="57"/>
  <c r="P670" i="57"/>
  <c r="P668" i="57"/>
  <c r="P661" i="57"/>
  <c r="P729" i="57"/>
  <c r="P713" i="57"/>
  <c r="P697" i="57"/>
  <c r="P681" i="57"/>
  <c r="P734" i="57"/>
  <c r="P665" i="57"/>
  <c r="P720" i="57"/>
  <c r="P688" i="57"/>
  <c r="P704" i="57"/>
  <c r="P672" i="57"/>
  <c r="AB737" i="57"/>
  <c r="AB735" i="57"/>
  <c r="AB740" i="57"/>
  <c r="AB731" i="57"/>
  <c r="AB722" i="57"/>
  <c r="AB706" i="57"/>
  <c r="AB690" i="57"/>
  <c r="AB674" i="57"/>
  <c r="AB729" i="57"/>
  <c r="AB713" i="57"/>
  <c r="AB697" i="57"/>
  <c r="AB681" i="57"/>
  <c r="AB665" i="57"/>
  <c r="AB720" i="57"/>
  <c r="AB704" i="57"/>
  <c r="AB688" i="57"/>
  <c r="AB672" i="57"/>
  <c r="AB727" i="57"/>
  <c r="AB711" i="57"/>
  <c r="AB695" i="57"/>
  <c r="AB679" i="57"/>
  <c r="AB663" i="57"/>
  <c r="AB718" i="57"/>
  <c r="AB702" i="57"/>
  <c r="AB686" i="57"/>
  <c r="AB670" i="57"/>
  <c r="AB741" i="57"/>
  <c r="AB739" i="57"/>
  <c r="AB725" i="57"/>
  <c r="AB709" i="57"/>
  <c r="AB693" i="57"/>
  <c r="AB677" i="57"/>
  <c r="AB661" i="57"/>
  <c r="AB734" i="57"/>
  <c r="AB716" i="57"/>
  <c r="AB700" i="57"/>
  <c r="AB684" i="57"/>
  <c r="AB668" i="57"/>
  <c r="AB736" i="57"/>
  <c r="AB721" i="57"/>
  <c r="AB705" i="57"/>
  <c r="AB689" i="57"/>
  <c r="AB673" i="57"/>
  <c r="AB723" i="57"/>
  <c r="AB707" i="57"/>
  <c r="AB691" i="57"/>
  <c r="AB675" i="57"/>
  <c r="AB732" i="57"/>
  <c r="AB724" i="57"/>
  <c r="AB717" i="57"/>
  <c r="AB715" i="57"/>
  <c r="AB708" i="57"/>
  <c r="AB701" i="57"/>
  <c r="AB699" i="57"/>
  <c r="AB692" i="57"/>
  <c r="AB685" i="57"/>
  <c r="AB683" i="57"/>
  <c r="AB676" i="57"/>
  <c r="AB669" i="57"/>
  <c r="AB667" i="57"/>
  <c r="AB726" i="57"/>
  <c r="AB710" i="57"/>
  <c r="AB694" i="57"/>
  <c r="AB728" i="57"/>
  <c r="AB678" i="57"/>
  <c r="AB712" i="57"/>
  <c r="AB662" i="57"/>
  <c r="AB733" i="57"/>
  <c r="AB730" i="57"/>
  <c r="AB664" i="57"/>
  <c r="AB682" i="57"/>
  <c r="AB671" i="57"/>
  <c r="AB719" i="57"/>
  <c r="AB698" i="57"/>
  <c r="AB738" i="57"/>
  <c r="AB696" i="57"/>
  <c r="AB687" i="57"/>
  <c r="AB666" i="57"/>
  <c r="AB703" i="57"/>
  <c r="AB680" i="57"/>
  <c r="AB714" i="57"/>
  <c r="X740" i="55"/>
  <c r="X738" i="55"/>
  <c r="X736" i="55"/>
  <c r="X734" i="55"/>
  <c r="X732" i="55"/>
  <c r="X730" i="55"/>
  <c r="X728" i="55"/>
  <c r="X726" i="55"/>
  <c r="X724" i="55"/>
  <c r="X739" i="55"/>
  <c r="X731" i="55"/>
  <c r="X723" i="55"/>
  <c r="X733" i="55"/>
  <c r="X725" i="55"/>
  <c r="X720" i="55"/>
  <c r="X718" i="55"/>
  <c r="X716" i="55"/>
  <c r="X714" i="55"/>
  <c r="X712" i="55"/>
  <c r="X710" i="55"/>
  <c r="X708" i="55"/>
  <c r="X706" i="55"/>
  <c r="X704" i="55"/>
  <c r="X702" i="55"/>
  <c r="X700" i="55"/>
  <c r="X698" i="55"/>
  <c r="X696" i="55"/>
  <c r="X694" i="55"/>
  <c r="X692" i="55"/>
  <c r="X690" i="55"/>
  <c r="X688" i="55"/>
  <c r="X686" i="55"/>
  <c r="X684" i="55"/>
  <c r="X682" i="55"/>
  <c r="X680" i="55"/>
  <c r="X678" i="55"/>
  <c r="X676" i="55"/>
  <c r="X674" i="55"/>
  <c r="X672" i="55"/>
  <c r="X670" i="55"/>
  <c r="X668" i="55"/>
  <c r="X666" i="55"/>
  <c r="X664" i="55"/>
  <c r="X662" i="55"/>
  <c r="X722" i="55"/>
  <c r="X729" i="55"/>
  <c r="X717" i="55"/>
  <c r="X709" i="55"/>
  <c r="X701" i="55"/>
  <c r="X693" i="55"/>
  <c r="X685" i="55"/>
  <c r="X677" i="55"/>
  <c r="X669" i="55"/>
  <c r="X661" i="55"/>
  <c r="X735" i="55"/>
  <c r="X719" i="55"/>
  <c r="X711" i="55"/>
  <c r="X703" i="55"/>
  <c r="X695" i="55"/>
  <c r="X687" i="55"/>
  <c r="X679" i="55"/>
  <c r="X671" i="55"/>
  <c r="X663" i="55"/>
  <c r="X721" i="55"/>
  <c r="X713" i="55"/>
  <c r="X705" i="55"/>
  <c r="X697" i="55"/>
  <c r="X689" i="55"/>
  <c r="X681" i="55"/>
  <c r="X673" i="55"/>
  <c r="X665" i="55"/>
  <c r="X737" i="55"/>
  <c r="X683" i="55"/>
  <c r="X707" i="55"/>
  <c r="X727" i="55"/>
  <c r="X699" i="55"/>
  <c r="X715" i="55"/>
  <c r="X675" i="55"/>
  <c r="X691" i="55"/>
  <c r="X667" i="55"/>
  <c r="P740" i="59"/>
  <c r="P738" i="59"/>
  <c r="P736" i="59"/>
  <c r="P734" i="59"/>
  <c r="P732" i="59"/>
  <c r="P730" i="59"/>
  <c r="P728" i="59"/>
  <c r="P726" i="59"/>
  <c r="P724" i="59"/>
  <c r="P722" i="59"/>
  <c r="P720" i="59"/>
  <c r="P718" i="59"/>
  <c r="P716" i="59"/>
  <c r="P714" i="59"/>
  <c r="P712" i="59"/>
  <c r="P710" i="59"/>
  <c r="P708" i="59"/>
  <c r="P706" i="59"/>
  <c r="P704" i="59"/>
  <c r="P702" i="59"/>
  <c r="P700" i="59"/>
  <c r="P698" i="59"/>
  <c r="P696" i="59"/>
  <c r="P694" i="59"/>
  <c r="P692" i="59"/>
  <c r="P690" i="59"/>
  <c r="P688" i="59"/>
  <c r="P686" i="59"/>
  <c r="P684" i="59"/>
  <c r="P682" i="59"/>
  <c r="P680" i="59"/>
  <c r="P678" i="59"/>
  <c r="P676" i="59"/>
  <c r="P674" i="59"/>
  <c r="P672" i="59"/>
  <c r="P670" i="59"/>
  <c r="P668" i="59"/>
  <c r="P666" i="59"/>
  <c r="P664" i="59"/>
  <c r="P662" i="59"/>
  <c r="P739" i="59"/>
  <c r="P737" i="59"/>
  <c r="P735" i="59"/>
  <c r="P733" i="59"/>
  <c r="P731" i="59"/>
  <c r="P729" i="59"/>
  <c r="P727" i="59"/>
  <c r="P725" i="59"/>
  <c r="P723" i="59"/>
  <c r="P721" i="59"/>
  <c r="P719" i="59"/>
  <c r="P717" i="59"/>
  <c r="P715" i="59"/>
  <c r="P713" i="59"/>
  <c r="P711" i="59"/>
  <c r="P709" i="59"/>
  <c r="P707" i="59"/>
  <c r="P705" i="59"/>
  <c r="P703" i="59"/>
  <c r="P701" i="59"/>
  <c r="P699" i="59"/>
  <c r="P697" i="59"/>
  <c r="P695" i="59"/>
  <c r="P693" i="59"/>
  <c r="P691" i="59"/>
  <c r="P689" i="59"/>
  <c r="P687" i="59"/>
  <c r="P685" i="59"/>
  <c r="P683" i="59"/>
  <c r="P681" i="59"/>
  <c r="P679" i="59"/>
  <c r="P677" i="59"/>
  <c r="P675" i="59"/>
  <c r="P673" i="59"/>
  <c r="P671" i="59"/>
  <c r="P669" i="59"/>
  <c r="P667" i="59"/>
  <c r="P665" i="59"/>
  <c r="P663" i="59"/>
  <c r="P661" i="59"/>
  <c r="P739" i="58"/>
  <c r="P737" i="58"/>
  <c r="P735" i="58"/>
  <c r="P733" i="58"/>
  <c r="P731" i="58"/>
  <c r="P729" i="58"/>
  <c r="P727" i="58"/>
  <c r="P725" i="58"/>
  <c r="P723" i="58"/>
  <c r="P721" i="58"/>
  <c r="P719" i="58"/>
  <c r="P717" i="58"/>
  <c r="P715" i="58"/>
  <c r="P713" i="58"/>
  <c r="P711" i="58"/>
  <c r="P709" i="58"/>
  <c r="P707" i="58"/>
  <c r="P705" i="58"/>
  <c r="P703" i="58"/>
  <c r="P701" i="58"/>
  <c r="P699" i="58"/>
  <c r="P697" i="58"/>
  <c r="P695" i="58"/>
  <c r="P693" i="58"/>
  <c r="P691" i="58"/>
  <c r="P689" i="58"/>
  <c r="P687" i="58"/>
  <c r="P685" i="58"/>
  <c r="P683" i="58"/>
  <c r="P681" i="58"/>
  <c r="P679" i="58"/>
  <c r="P677" i="58"/>
  <c r="P675" i="58"/>
  <c r="P673" i="58"/>
  <c r="P671" i="58"/>
  <c r="P669" i="58"/>
  <c r="P667" i="58"/>
  <c r="P665" i="58"/>
  <c r="P663" i="58"/>
  <c r="P661" i="58"/>
  <c r="P740" i="58"/>
  <c r="P738" i="58"/>
  <c r="P736" i="58"/>
  <c r="P734" i="58"/>
  <c r="P732" i="58"/>
  <c r="P730" i="58"/>
  <c r="P728" i="58"/>
  <c r="P726" i="58"/>
  <c r="P724" i="58"/>
  <c r="P722" i="58"/>
  <c r="P720" i="58"/>
  <c r="P718" i="58"/>
  <c r="P716" i="58"/>
  <c r="P714" i="58"/>
  <c r="P712" i="58"/>
  <c r="P710" i="58"/>
  <c r="P708" i="58"/>
  <c r="P706" i="58"/>
  <c r="P704" i="58"/>
  <c r="P702" i="58"/>
  <c r="P700" i="58"/>
  <c r="P698" i="58"/>
  <c r="P696" i="58"/>
  <c r="P694" i="58"/>
  <c r="P692" i="58"/>
  <c r="P690" i="58"/>
  <c r="P688" i="58"/>
  <c r="P686" i="58"/>
  <c r="P684" i="58"/>
  <c r="P682" i="58"/>
  <c r="P680" i="58"/>
  <c r="P678" i="58"/>
  <c r="P676" i="58"/>
  <c r="P674" i="58"/>
  <c r="P672" i="58"/>
  <c r="P670" i="58"/>
  <c r="P668" i="58"/>
  <c r="P666" i="58"/>
  <c r="P664" i="58"/>
  <c r="P662" i="58"/>
  <c r="X739" i="56"/>
  <c r="X737" i="56"/>
  <c r="X735" i="56"/>
  <c r="X733" i="56"/>
  <c r="X731" i="56"/>
  <c r="X729" i="56"/>
  <c r="X727" i="56"/>
  <c r="X725" i="56"/>
  <c r="X723" i="56"/>
  <c r="X721" i="56"/>
  <c r="X719" i="56"/>
  <c r="X717" i="56"/>
  <c r="X715" i="56"/>
  <c r="X713" i="56"/>
  <c r="X711" i="56"/>
  <c r="X709" i="56"/>
  <c r="X707" i="56"/>
  <c r="X705" i="56"/>
  <c r="X703" i="56"/>
  <c r="X701" i="56"/>
  <c r="X699" i="56"/>
  <c r="X697" i="56"/>
  <c r="X695" i="56"/>
  <c r="X693" i="56"/>
  <c r="X691" i="56"/>
  <c r="X689" i="56"/>
  <c r="X687" i="56"/>
  <c r="X685" i="56"/>
  <c r="X683" i="56"/>
  <c r="X681" i="56"/>
  <c r="X679" i="56"/>
  <c r="X677" i="56"/>
  <c r="X675" i="56"/>
  <c r="X673" i="56"/>
  <c r="X671" i="56"/>
  <c r="X669" i="56"/>
  <c r="X667" i="56"/>
  <c r="X665" i="56"/>
  <c r="X663" i="56"/>
  <c r="X661" i="56"/>
  <c r="X740" i="56"/>
  <c r="X732" i="56"/>
  <c r="X724" i="56"/>
  <c r="X716" i="56"/>
  <c r="X708" i="56"/>
  <c r="X700" i="56"/>
  <c r="X692" i="56"/>
  <c r="X684" i="56"/>
  <c r="X676" i="56"/>
  <c r="X668" i="56"/>
  <c r="X680" i="56"/>
  <c r="X736" i="56"/>
  <c r="X714" i="56"/>
  <c r="X686" i="56"/>
  <c r="X664" i="56"/>
  <c r="X720" i="56"/>
  <c r="X698" i="56"/>
  <c r="X670" i="56"/>
  <c r="X726" i="56"/>
  <c r="X704" i="56"/>
  <c r="X682" i="56"/>
  <c r="X738" i="56"/>
  <c r="X710" i="56"/>
  <c r="X672" i="56"/>
  <c r="X730" i="56"/>
  <c r="X712" i="56"/>
  <c r="X666" i="56"/>
  <c r="X678" i="56"/>
  <c r="X734" i="56"/>
  <c r="X694" i="56"/>
  <c r="X662" i="56"/>
  <c r="X722" i="56"/>
  <c r="X718" i="56"/>
  <c r="X690" i="56"/>
  <c r="X728" i="56"/>
  <c r="X696" i="56"/>
  <c r="X688" i="56"/>
  <c r="X674" i="56"/>
  <c r="X706" i="56"/>
  <c r="X702" i="56"/>
  <c r="P739" i="55"/>
  <c r="P737" i="55"/>
  <c r="P735" i="55"/>
  <c r="P733" i="55"/>
  <c r="P731" i="55"/>
  <c r="P729" i="55"/>
  <c r="P727" i="55"/>
  <c r="P725" i="55"/>
  <c r="P723" i="55"/>
  <c r="P734" i="55"/>
  <c r="P726" i="55"/>
  <c r="P721" i="55"/>
  <c r="P719" i="55"/>
  <c r="P717" i="55"/>
  <c r="P715" i="55"/>
  <c r="P713" i="55"/>
  <c r="P711" i="55"/>
  <c r="P709" i="55"/>
  <c r="P707" i="55"/>
  <c r="P705" i="55"/>
  <c r="P703" i="55"/>
  <c r="P701" i="55"/>
  <c r="P699" i="55"/>
  <c r="P697" i="55"/>
  <c r="P695" i="55"/>
  <c r="P693" i="55"/>
  <c r="P691" i="55"/>
  <c r="P689" i="55"/>
  <c r="P687" i="55"/>
  <c r="P685" i="55"/>
  <c r="P683" i="55"/>
  <c r="P681" i="55"/>
  <c r="P679" i="55"/>
  <c r="P677" i="55"/>
  <c r="P675" i="55"/>
  <c r="P673" i="55"/>
  <c r="P671" i="55"/>
  <c r="P669" i="55"/>
  <c r="P667" i="55"/>
  <c r="P665" i="55"/>
  <c r="P663" i="55"/>
  <c r="P661" i="55"/>
  <c r="P736" i="55"/>
  <c r="P728" i="55"/>
  <c r="P738" i="55"/>
  <c r="P730" i="55"/>
  <c r="P720" i="55"/>
  <c r="P712" i="55"/>
  <c r="P704" i="55"/>
  <c r="P696" i="55"/>
  <c r="P688" i="55"/>
  <c r="P680" i="55"/>
  <c r="P672" i="55"/>
  <c r="P664" i="55"/>
  <c r="P732" i="55"/>
  <c r="P722" i="55"/>
  <c r="P714" i="55"/>
  <c r="P706" i="55"/>
  <c r="P698" i="55"/>
  <c r="P690" i="55"/>
  <c r="P682" i="55"/>
  <c r="P674" i="55"/>
  <c r="P666" i="55"/>
  <c r="P694" i="55"/>
  <c r="P716" i="55"/>
  <c r="P670" i="55"/>
  <c r="P718" i="55"/>
  <c r="P724" i="55"/>
  <c r="P684" i="55"/>
  <c r="P668" i="55"/>
  <c r="P686" i="55"/>
  <c r="P676" i="55"/>
  <c r="P708" i="55"/>
  <c r="P678" i="55"/>
  <c r="P740" i="55"/>
  <c r="P702" i="55"/>
  <c r="P692" i="55"/>
  <c r="P662" i="55"/>
  <c r="P700" i="55"/>
  <c r="P710" i="55"/>
  <c r="P740" i="56"/>
  <c r="P738" i="56"/>
  <c r="P736" i="56"/>
  <c r="P734" i="56"/>
  <c r="P732" i="56"/>
  <c r="P730" i="56"/>
  <c r="P728" i="56"/>
  <c r="P726" i="56"/>
  <c r="P724" i="56"/>
  <c r="P722" i="56"/>
  <c r="P720" i="56"/>
  <c r="P718" i="56"/>
  <c r="P716" i="56"/>
  <c r="P714" i="56"/>
  <c r="P712" i="56"/>
  <c r="P710" i="56"/>
  <c r="P708" i="56"/>
  <c r="P706" i="56"/>
  <c r="P704" i="56"/>
  <c r="P702" i="56"/>
  <c r="P700" i="56"/>
  <c r="P698" i="56"/>
  <c r="P696" i="56"/>
  <c r="P694" i="56"/>
  <c r="P692" i="56"/>
  <c r="P690" i="56"/>
  <c r="P688" i="56"/>
  <c r="P686" i="56"/>
  <c r="P684" i="56"/>
  <c r="P682" i="56"/>
  <c r="P680" i="56"/>
  <c r="P678" i="56"/>
  <c r="P676" i="56"/>
  <c r="P674" i="56"/>
  <c r="P672" i="56"/>
  <c r="P670" i="56"/>
  <c r="P668" i="56"/>
  <c r="P666" i="56"/>
  <c r="P664" i="56"/>
  <c r="P662" i="56"/>
  <c r="P733" i="56"/>
  <c r="P725" i="56"/>
  <c r="P717" i="56"/>
  <c r="P709" i="56"/>
  <c r="P701" i="56"/>
  <c r="P693" i="56"/>
  <c r="P685" i="56"/>
  <c r="P677" i="56"/>
  <c r="P669" i="56"/>
  <c r="P661" i="56"/>
  <c r="P735" i="56"/>
  <c r="P727" i="56"/>
  <c r="P719" i="56"/>
  <c r="P711" i="56"/>
  <c r="P703" i="56"/>
  <c r="P695" i="56"/>
  <c r="P687" i="56"/>
  <c r="P679" i="56"/>
  <c r="P671" i="56"/>
  <c r="P663" i="56"/>
  <c r="P721" i="56"/>
  <c r="P699" i="56"/>
  <c r="P705" i="56"/>
  <c r="P683" i="56"/>
  <c r="P739" i="56"/>
  <c r="P689" i="56"/>
  <c r="P667" i="56"/>
  <c r="P723" i="56"/>
  <c r="P673" i="56"/>
  <c r="P713" i="56"/>
  <c r="P691" i="56"/>
  <c r="P681" i="56"/>
  <c r="P715" i="56"/>
  <c r="P675" i="56"/>
  <c r="P737" i="56"/>
  <c r="P729" i="56"/>
  <c r="P731" i="56"/>
  <c r="P697" i="56"/>
  <c r="P707" i="56"/>
  <c r="P665" i="56"/>
  <c r="X739" i="57"/>
  <c r="X737" i="57"/>
  <c r="X735" i="57"/>
  <c r="X738" i="57"/>
  <c r="X733" i="57"/>
  <c r="X715" i="57"/>
  <c r="X699" i="57"/>
  <c r="X683" i="57"/>
  <c r="X667" i="57"/>
  <c r="X731" i="57"/>
  <c r="X722" i="57"/>
  <c r="X706" i="57"/>
  <c r="X690" i="57"/>
  <c r="X674" i="57"/>
  <c r="X729" i="57"/>
  <c r="X713" i="57"/>
  <c r="X697" i="57"/>
  <c r="X681" i="57"/>
  <c r="X665" i="57"/>
  <c r="X720" i="57"/>
  <c r="X704" i="57"/>
  <c r="X688" i="57"/>
  <c r="X672" i="57"/>
  <c r="X727" i="57"/>
  <c r="X711" i="57"/>
  <c r="X695" i="57"/>
  <c r="X679" i="57"/>
  <c r="X663" i="57"/>
  <c r="X718" i="57"/>
  <c r="X702" i="57"/>
  <c r="X686" i="57"/>
  <c r="X670" i="57"/>
  <c r="X741" i="57"/>
  <c r="X725" i="57"/>
  <c r="X709" i="57"/>
  <c r="X693" i="57"/>
  <c r="X677" i="57"/>
  <c r="X661" i="57"/>
  <c r="X732" i="57"/>
  <c r="X730" i="57"/>
  <c r="X714" i="57"/>
  <c r="X698" i="57"/>
  <c r="X682" i="57"/>
  <c r="X666" i="57"/>
  <c r="X740" i="57"/>
  <c r="X723" i="57"/>
  <c r="X716" i="57"/>
  <c r="X707" i="57"/>
  <c r="X700" i="57"/>
  <c r="X691" i="57"/>
  <c r="X684" i="57"/>
  <c r="X675" i="57"/>
  <c r="X668" i="57"/>
  <c r="X734" i="57"/>
  <c r="X736" i="57"/>
  <c r="X708" i="57"/>
  <c r="X705" i="57"/>
  <c r="X671" i="57"/>
  <c r="X692" i="57"/>
  <c r="X689" i="57"/>
  <c r="X676" i="57"/>
  <c r="X673" i="57"/>
  <c r="X726" i="57"/>
  <c r="X710" i="57"/>
  <c r="X694" i="57"/>
  <c r="X728" i="57"/>
  <c r="X678" i="57"/>
  <c r="X717" i="57"/>
  <c r="X680" i="57"/>
  <c r="X721" i="57"/>
  <c r="X719" i="57"/>
  <c r="X664" i="57"/>
  <c r="X696" i="57"/>
  <c r="X687" i="57"/>
  <c r="X724" i="57"/>
  <c r="X701" i="57"/>
  <c r="X669" i="57"/>
  <c r="X712" i="57"/>
  <c r="X703" i="57"/>
  <c r="X662" i="57"/>
  <c r="X685" i="57"/>
  <c r="X739" i="59"/>
  <c r="X737" i="59"/>
  <c r="X735" i="59"/>
  <c r="X733" i="59"/>
  <c r="X731" i="59"/>
  <c r="X729" i="59"/>
  <c r="X727" i="59"/>
  <c r="X725" i="59"/>
  <c r="X723" i="59"/>
  <c r="X721" i="59"/>
  <c r="X719" i="59"/>
  <c r="X717" i="59"/>
  <c r="X715" i="59"/>
  <c r="X713" i="59"/>
  <c r="X711" i="59"/>
  <c r="X709" i="59"/>
  <c r="X707" i="59"/>
  <c r="X705" i="59"/>
  <c r="X703" i="59"/>
  <c r="X701" i="59"/>
  <c r="X699" i="59"/>
  <c r="X697" i="59"/>
  <c r="X695" i="59"/>
  <c r="X693" i="59"/>
  <c r="X691" i="59"/>
  <c r="X689" i="59"/>
  <c r="X687" i="59"/>
  <c r="X685" i="59"/>
  <c r="X683" i="59"/>
  <c r="X681" i="59"/>
  <c r="X679" i="59"/>
  <c r="X677" i="59"/>
  <c r="X675" i="59"/>
  <c r="X673" i="59"/>
  <c r="X671" i="59"/>
  <c r="X669" i="59"/>
  <c r="X667" i="59"/>
  <c r="X665" i="59"/>
  <c r="X663" i="59"/>
  <c r="X661" i="59"/>
  <c r="X724" i="59"/>
  <c r="X692" i="59"/>
  <c r="X718" i="59"/>
  <c r="X686" i="59"/>
  <c r="X712" i="59"/>
  <c r="X680" i="59"/>
  <c r="X738" i="59"/>
  <c r="X706" i="59"/>
  <c r="X674" i="59"/>
  <c r="X732" i="59"/>
  <c r="X700" i="59"/>
  <c r="X668" i="59"/>
  <c r="X726" i="59"/>
  <c r="X694" i="59"/>
  <c r="X662" i="59"/>
  <c r="X720" i="59"/>
  <c r="X688" i="59"/>
  <c r="X734" i="59"/>
  <c r="X702" i="59"/>
  <c r="X670" i="59"/>
  <c r="X728" i="59"/>
  <c r="X708" i="59"/>
  <c r="X684" i="59"/>
  <c r="X664" i="59"/>
  <c r="X714" i="59"/>
  <c r="X704" i="59"/>
  <c r="X690" i="59"/>
  <c r="X710" i="59"/>
  <c r="X716" i="59"/>
  <c r="X676" i="59"/>
  <c r="X672" i="59"/>
  <c r="X682" i="59"/>
  <c r="X730" i="59"/>
  <c r="X722" i="59"/>
  <c r="X678" i="59"/>
  <c r="X696" i="59"/>
  <c r="X736" i="59"/>
  <c r="X740" i="59"/>
  <c r="X698" i="59"/>
  <c r="X666" i="59"/>
  <c r="T740" i="55"/>
  <c r="T738" i="55"/>
  <c r="T736" i="55"/>
  <c r="T734" i="55"/>
  <c r="T732" i="55"/>
  <c r="T730" i="55"/>
  <c r="T728" i="55"/>
  <c r="T726" i="55"/>
  <c r="T724" i="55"/>
  <c r="T722" i="55"/>
  <c r="T739" i="55"/>
  <c r="T731" i="55"/>
  <c r="T723" i="55"/>
  <c r="T733" i="55"/>
  <c r="T725" i="55"/>
  <c r="T720" i="55"/>
  <c r="T718" i="55"/>
  <c r="T716" i="55"/>
  <c r="T714" i="55"/>
  <c r="T712" i="55"/>
  <c r="T710" i="55"/>
  <c r="T708" i="55"/>
  <c r="T706" i="55"/>
  <c r="T704" i="55"/>
  <c r="T702" i="55"/>
  <c r="T700" i="55"/>
  <c r="T698" i="55"/>
  <c r="T696" i="55"/>
  <c r="T694" i="55"/>
  <c r="T692" i="55"/>
  <c r="T690" i="55"/>
  <c r="T688" i="55"/>
  <c r="T686" i="55"/>
  <c r="T684" i="55"/>
  <c r="T682" i="55"/>
  <c r="T680" i="55"/>
  <c r="T678" i="55"/>
  <c r="T676" i="55"/>
  <c r="T674" i="55"/>
  <c r="T672" i="55"/>
  <c r="T670" i="55"/>
  <c r="T668" i="55"/>
  <c r="T666" i="55"/>
  <c r="T664" i="55"/>
  <c r="T662" i="55"/>
  <c r="T735" i="55"/>
  <c r="T727" i="55"/>
  <c r="T729" i="55"/>
  <c r="T717" i="55"/>
  <c r="T709" i="55"/>
  <c r="T701" i="55"/>
  <c r="T693" i="55"/>
  <c r="T685" i="55"/>
  <c r="T677" i="55"/>
  <c r="T669" i="55"/>
  <c r="T661" i="55"/>
  <c r="T719" i="55"/>
  <c r="T711" i="55"/>
  <c r="T703" i="55"/>
  <c r="T695" i="55"/>
  <c r="T687" i="55"/>
  <c r="T679" i="55"/>
  <c r="T671" i="55"/>
  <c r="T663" i="55"/>
  <c r="T681" i="55"/>
  <c r="T737" i="55"/>
  <c r="T683" i="55"/>
  <c r="T721" i="55"/>
  <c r="T673" i="55"/>
  <c r="T699" i="55"/>
  <c r="T675" i="55"/>
  <c r="T697" i="55"/>
  <c r="T689" i="55"/>
  <c r="T715" i="55"/>
  <c r="T705" i="55"/>
  <c r="T707" i="55"/>
  <c r="T665" i="55"/>
  <c r="T691" i="55"/>
  <c r="T667" i="55"/>
  <c r="T713" i="55"/>
  <c r="X740" i="58"/>
  <c r="X738" i="58"/>
  <c r="X736" i="58"/>
  <c r="X734" i="58"/>
  <c r="X732" i="58"/>
  <c r="X730" i="58"/>
  <c r="X728" i="58"/>
  <c r="X726" i="58"/>
  <c r="X724" i="58"/>
  <c r="X722" i="58"/>
  <c r="X720" i="58"/>
  <c r="X718" i="58"/>
  <c r="X716" i="58"/>
  <c r="X714" i="58"/>
  <c r="X712" i="58"/>
  <c r="X710" i="58"/>
  <c r="X708" i="58"/>
  <c r="X706" i="58"/>
  <c r="X704" i="58"/>
  <c r="X702" i="58"/>
  <c r="X700" i="58"/>
  <c r="X698" i="58"/>
  <c r="X696" i="58"/>
  <c r="X694" i="58"/>
  <c r="X692" i="58"/>
  <c r="X690" i="58"/>
  <c r="X688" i="58"/>
  <c r="X686" i="58"/>
  <c r="X684" i="58"/>
  <c r="X682" i="58"/>
  <c r="X680" i="58"/>
  <c r="X678" i="58"/>
  <c r="X676" i="58"/>
  <c r="X674" i="58"/>
  <c r="X672" i="58"/>
  <c r="X670" i="58"/>
  <c r="X668" i="58"/>
  <c r="X666" i="58"/>
  <c r="X664" i="58"/>
  <c r="X662" i="58"/>
  <c r="X709" i="58"/>
  <c r="X677" i="58"/>
  <c r="X735" i="58"/>
  <c r="X703" i="58"/>
  <c r="X671" i="58"/>
  <c r="X729" i="58"/>
  <c r="X697" i="58"/>
  <c r="X665" i="58"/>
  <c r="X723" i="58"/>
  <c r="X691" i="58"/>
  <c r="X717" i="58"/>
  <c r="X685" i="58"/>
  <c r="X711" i="58"/>
  <c r="X679" i="58"/>
  <c r="X737" i="58"/>
  <c r="X705" i="58"/>
  <c r="X673" i="58"/>
  <c r="X719" i="58"/>
  <c r="X687" i="58"/>
  <c r="X725" i="58"/>
  <c r="X701" i="58"/>
  <c r="X681" i="58"/>
  <c r="X661" i="58"/>
  <c r="X731" i="58"/>
  <c r="X721" i="58"/>
  <c r="X667" i="58"/>
  <c r="X707" i="58"/>
  <c r="X727" i="58"/>
  <c r="X663" i="58"/>
  <c r="X669" i="58"/>
  <c r="X683" i="58"/>
  <c r="X715" i="58"/>
  <c r="X675" i="58"/>
  <c r="X689" i="58"/>
  <c r="X693" i="58"/>
  <c r="X699" i="58"/>
  <c r="X739" i="58"/>
  <c r="X713" i="58"/>
  <c r="X695" i="58"/>
  <c r="X733" i="58"/>
  <c r="T739" i="56"/>
  <c r="T737" i="56"/>
  <c r="T735" i="56"/>
  <c r="T733" i="56"/>
  <c r="T731" i="56"/>
  <c r="T729" i="56"/>
  <c r="T727" i="56"/>
  <c r="T725" i="56"/>
  <c r="T723" i="56"/>
  <c r="T721" i="56"/>
  <c r="T719" i="56"/>
  <c r="T717" i="56"/>
  <c r="T715" i="56"/>
  <c r="T713" i="56"/>
  <c r="T711" i="56"/>
  <c r="T709" i="56"/>
  <c r="T707" i="56"/>
  <c r="T705" i="56"/>
  <c r="T703" i="56"/>
  <c r="T701" i="56"/>
  <c r="T699" i="56"/>
  <c r="T697" i="56"/>
  <c r="T695" i="56"/>
  <c r="T693" i="56"/>
  <c r="T691" i="56"/>
  <c r="T689" i="56"/>
  <c r="T687" i="56"/>
  <c r="T685" i="56"/>
  <c r="T683" i="56"/>
  <c r="T681" i="56"/>
  <c r="T679" i="56"/>
  <c r="T677" i="56"/>
  <c r="T675" i="56"/>
  <c r="T673" i="56"/>
  <c r="T671" i="56"/>
  <c r="T669" i="56"/>
  <c r="T667" i="56"/>
  <c r="T665" i="56"/>
  <c r="T663" i="56"/>
  <c r="T661" i="56"/>
  <c r="T738" i="56"/>
  <c r="T730" i="56"/>
  <c r="T722" i="56"/>
  <c r="T714" i="56"/>
  <c r="T706" i="56"/>
  <c r="T698" i="56"/>
  <c r="T690" i="56"/>
  <c r="T682" i="56"/>
  <c r="T674" i="56"/>
  <c r="T666" i="56"/>
  <c r="T740" i="56"/>
  <c r="T732" i="56"/>
  <c r="T724" i="56"/>
  <c r="T716" i="56"/>
  <c r="T708" i="56"/>
  <c r="T700" i="56"/>
  <c r="T692" i="56"/>
  <c r="T684" i="56"/>
  <c r="T676" i="56"/>
  <c r="T668" i="56"/>
  <c r="T702" i="56"/>
  <c r="T680" i="56"/>
  <c r="T736" i="56"/>
  <c r="T686" i="56"/>
  <c r="T664" i="56"/>
  <c r="T720" i="56"/>
  <c r="T670" i="56"/>
  <c r="T726" i="56"/>
  <c r="T704" i="56"/>
  <c r="T694" i="56"/>
  <c r="T688" i="56"/>
  <c r="T696" i="56"/>
  <c r="T710" i="56"/>
  <c r="T678" i="56"/>
  <c r="T712" i="56"/>
  <c r="T662" i="56"/>
  <c r="T718" i="56"/>
  <c r="T734" i="56"/>
  <c r="T672" i="56"/>
  <c r="T728" i="56"/>
  <c r="T739" i="59"/>
  <c r="T737" i="59"/>
  <c r="T735" i="59"/>
  <c r="T733" i="59"/>
  <c r="T731" i="59"/>
  <c r="T729" i="59"/>
  <c r="T727" i="59"/>
  <c r="T725" i="59"/>
  <c r="T723" i="59"/>
  <c r="T721" i="59"/>
  <c r="T719" i="59"/>
  <c r="T717" i="59"/>
  <c r="T715" i="59"/>
  <c r="T713" i="59"/>
  <c r="T711" i="59"/>
  <c r="T709" i="59"/>
  <c r="T707" i="59"/>
  <c r="T705" i="59"/>
  <c r="T703" i="59"/>
  <c r="T701" i="59"/>
  <c r="T699" i="59"/>
  <c r="T697" i="59"/>
  <c r="T695" i="59"/>
  <c r="T693" i="59"/>
  <c r="T691" i="59"/>
  <c r="T689" i="59"/>
  <c r="T687" i="59"/>
  <c r="T685" i="59"/>
  <c r="T683" i="59"/>
  <c r="T681" i="59"/>
  <c r="T679" i="59"/>
  <c r="T677" i="59"/>
  <c r="T675" i="59"/>
  <c r="T673" i="59"/>
  <c r="T671" i="59"/>
  <c r="T669" i="59"/>
  <c r="T667" i="59"/>
  <c r="T665" i="59"/>
  <c r="T663" i="59"/>
  <c r="T661" i="59"/>
  <c r="T730" i="59"/>
  <c r="T698" i="59"/>
  <c r="T666" i="59"/>
  <c r="T724" i="59"/>
  <c r="T692" i="59"/>
  <c r="T718" i="59"/>
  <c r="T686" i="59"/>
  <c r="T712" i="59"/>
  <c r="T680" i="59"/>
  <c r="T738" i="59"/>
  <c r="T706" i="59"/>
  <c r="T674" i="59"/>
  <c r="T732" i="59"/>
  <c r="T700" i="59"/>
  <c r="T668" i="59"/>
  <c r="T726" i="59"/>
  <c r="T694" i="59"/>
  <c r="T662" i="59"/>
  <c r="T740" i="59"/>
  <c r="T708" i="59"/>
  <c r="T676" i="59"/>
  <c r="T728" i="59"/>
  <c r="T684" i="59"/>
  <c r="T664" i="59"/>
  <c r="T714" i="59"/>
  <c r="T704" i="59"/>
  <c r="T734" i="59"/>
  <c r="T690" i="59"/>
  <c r="T670" i="59"/>
  <c r="T720" i="59"/>
  <c r="T710" i="59"/>
  <c r="T716" i="59"/>
  <c r="T696" i="59"/>
  <c r="T672" i="59"/>
  <c r="T682" i="59"/>
  <c r="T722" i="59"/>
  <c r="T678" i="59"/>
  <c r="T688" i="59"/>
  <c r="T702" i="59"/>
  <c r="T736" i="59"/>
  <c r="T740" i="58"/>
  <c r="T738" i="58"/>
  <c r="T736" i="58"/>
  <c r="T734" i="58"/>
  <c r="T732" i="58"/>
  <c r="T730" i="58"/>
  <c r="T728" i="58"/>
  <c r="T726" i="58"/>
  <c r="T724" i="58"/>
  <c r="T722" i="58"/>
  <c r="T720" i="58"/>
  <c r="T718" i="58"/>
  <c r="T716" i="58"/>
  <c r="T714" i="58"/>
  <c r="T712" i="58"/>
  <c r="T710" i="58"/>
  <c r="T708" i="58"/>
  <c r="T706" i="58"/>
  <c r="T704" i="58"/>
  <c r="T702" i="58"/>
  <c r="T700" i="58"/>
  <c r="T698" i="58"/>
  <c r="T696" i="58"/>
  <c r="T694" i="58"/>
  <c r="T692" i="58"/>
  <c r="T690" i="58"/>
  <c r="T688" i="58"/>
  <c r="T686" i="58"/>
  <c r="T684" i="58"/>
  <c r="T682" i="58"/>
  <c r="T680" i="58"/>
  <c r="T678" i="58"/>
  <c r="T676" i="58"/>
  <c r="T674" i="58"/>
  <c r="T672" i="58"/>
  <c r="T670" i="58"/>
  <c r="T668" i="58"/>
  <c r="T666" i="58"/>
  <c r="T664" i="58"/>
  <c r="T662" i="58"/>
  <c r="T715" i="58"/>
  <c r="T683" i="58"/>
  <c r="T709" i="58"/>
  <c r="T677" i="58"/>
  <c r="T735" i="58"/>
  <c r="T703" i="58"/>
  <c r="T671" i="58"/>
  <c r="T729" i="58"/>
  <c r="T697" i="58"/>
  <c r="T665" i="58"/>
  <c r="T723" i="58"/>
  <c r="T691" i="58"/>
  <c r="T717" i="58"/>
  <c r="T685" i="58"/>
  <c r="T711" i="58"/>
  <c r="T679" i="58"/>
  <c r="T725" i="58"/>
  <c r="T693" i="58"/>
  <c r="T661" i="58"/>
  <c r="T701" i="58"/>
  <c r="T681" i="58"/>
  <c r="T731" i="58"/>
  <c r="T721" i="58"/>
  <c r="T667" i="58"/>
  <c r="T707" i="58"/>
  <c r="T687" i="58"/>
  <c r="T737" i="58"/>
  <c r="T727" i="58"/>
  <c r="T673" i="58"/>
  <c r="T663" i="58"/>
  <c r="T733" i="58"/>
  <c r="T713" i="58"/>
  <c r="T669" i="58"/>
  <c r="T705" i="58"/>
  <c r="T719" i="58"/>
  <c r="T675" i="58"/>
  <c r="T689" i="58"/>
  <c r="T699" i="58"/>
  <c r="T695" i="58"/>
  <c r="T739" i="58"/>
  <c r="AB740" i="55"/>
  <c r="AB738" i="55"/>
  <c r="AB736" i="55"/>
  <c r="AB734" i="55"/>
  <c r="AB732" i="55"/>
  <c r="AB730" i="55"/>
  <c r="AB728" i="55"/>
  <c r="AB726" i="55"/>
  <c r="AB724" i="55"/>
  <c r="AB722" i="55"/>
  <c r="AB733" i="55"/>
  <c r="AB725" i="55"/>
  <c r="AB720" i="55"/>
  <c r="AB718" i="55"/>
  <c r="AB716" i="55"/>
  <c r="AB714" i="55"/>
  <c r="AB712" i="55"/>
  <c r="AB710" i="55"/>
  <c r="AB708" i="55"/>
  <c r="AB706" i="55"/>
  <c r="AB704" i="55"/>
  <c r="AB702" i="55"/>
  <c r="AB700" i="55"/>
  <c r="AB698" i="55"/>
  <c r="AB696" i="55"/>
  <c r="AB694" i="55"/>
  <c r="AB692" i="55"/>
  <c r="AB690" i="55"/>
  <c r="AB688" i="55"/>
  <c r="AB686" i="55"/>
  <c r="AB684" i="55"/>
  <c r="AB682" i="55"/>
  <c r="AB680" i="55"/>
  <c r="AB678" i="55"/>
  <c r="AB676" i="55"/>
  <c r="AB674" i="55"/>
  <c r="AB672" i="55"/>
  <c r="AB670" i="55"/>
  <c r="AB668" i="55"/>
  <c r="AB666" i="55"/>
  <c r="AB664" i="55"/>
  <c r="AB662" i="55"/>
  <c r="AB739" i="55"/>
  <c r="AB729" i="55"/>
  <c r="AB717" i="55"/>
  <c r="AB709" i="55"/>
  <c r="AB701" i="55"/>
  <c r="AB693" i="55"/>
  <c r="AB685" i="55"/>
  <c r="AB677" i="55"/>
  <c r="AB669" i="55"/>
  <c r="AB661" i="55"/>
  <c r="AB735" i="55"/>
  <c r="AB719" i="55"/>
  <c r="AB711" i="55"/>
  <c r="AB703" i="55"/>
  <c r="AB695" i="55"/>
  <c r="AB687" i="55"/>
  <c r="AB679" i="55"/>
  <c r="AB671" i="55"/>
  <c r="AB663" i="55"/>
  <c r="AB737" i="55"/>
  <c r="AB699" i="55"/>
  <c r="AB673" i="55"/>
  <c r="AB721" i="55"/>
  <c r="AB697" i="55"/>
  <c r="AB691" i="55"/>
  <c r="AB665" i="55"/>
  <c r="AB727" i="55"/>
  <c r="AB667" i="55"/>
  <c r="AB715" i="55"/>
  <c r="AB689" i="55"/>
  <c r="AB705" i="55"/>
  <c r="AB675" i="55"/>
  <c r="AB731" i="55"/>
  <c r="AB707" i="55"/>
  <c r="AB681" i="55"/>
  <c r="AB723" i="55"/>
  <c r="AB683" i="55"/>
  <c r="AB713" i="55"/>
  <c r="AB740" i="58"/>
  <c r="AB738" i="58"/>
  <c r="AB736" i="58"/>
  <c r="AB734" i="58"/>
  <c r="AB732" i="58"/>
  <c r="AB730" i="58"/>
  <c r="AB728" i="58"/>
  <c r="AB726" i="58"/>
  <c r="AB724" i="58"/>
  <c r="AB722" i="58"/>
  <c r="AB720" i="58"/>
  <c r="AB718" i="58"/>
  <c r="AB716" i="58"/>
  <c r="AB714" i="58"/>
  <c r="AB712" i="58"/>
  <c r="AB710" i="58"/>
  <c r="AB708" i="58"/>
  <c r="AB706" i="58"/>
  <c r="AB704" i="58"/>
  <c r="AB702" i="58"/>
  <c r="AB700" i="58"/>
  <c r="AB698" i="58"/>
  <c r="AB696" i="58"/>
  <c r="AB694" i="58"/>
  <c r="AB692" i="58"/>
  <c r="AB690" i="58"/>
  <c r="AB688" i="58"/>
  <c r="AB686" i="58"/>
  <c r="AB684" i="58"/>
  <c r="AB682" i="58"/>
  <c r="AB680" i="58"/>
  <c r="AB678" i="58"/>
  <c r="AB676" i="58"/>
  <c r="AB674" i="58"/>
  <c r="AB672" i="58"/>
  <c r="AB670" i="58"/>
  <c r="AB668" i="58"/>
  <c r="AB666" i="58"/>
  <c r="AB664" i="58"/>
  <c r="AB662" i="58"/>
  <c r="AB735" i="58"/>
  <c r="AB703" i="58"/>
  <c r="AB671" i="58"/>
  <c r="AB729" i="58"/>
  <c r="AB697" i="58"/>
  <c r="AB665" i="58"/>
  <c r="AB723" i="58"/>
  <c r="AB691" i="58"/>
  <c r="AB717" i="58"/>
  <c r="AB685" i="58"/>
  <c r="AB711" i="58"/>
  <c r="AB679" i="58"/>
  <c r="AB737" i="58"/>
  <c r="AB705" i="58"/>
  <c r="AB673" i="58"/>
  <c r="AB731" i="58"/>
  <c r="AB699" i="58"/>
  <c r="AB667" i="58"/>
  <c r="AB713" i="58"/>
  <c r="AB681" i="58"/>
  <c r="AB721" i="58"/>
  <c r="AB677" i="58"/>
  <c r="AB707" i="58"/>
  <c r="AB727" i="58"/>
  <c r="AB687" i="58"/>
  <c r="AB663" i="58"/>
  <c r="AB683" i="58"/>
  <c r="AB689" i="58"/>
  <c r="AB701" i="58"/>
  <c r="AB661" i="58"/>
  <c r="AB719" i="58"/>
  <c r="AB715" i="58"/>
  <c r="AB675" i="58"/>
  <c r="AB725" i="58"/>
  <c r="AB669" i="58"/>
  <c r="AB695" i="58"/>
  <c r="AB733" i="58"/>
  <c r="AB709" i="58"/>
  <c r="AB739" i="58"/>
  <c r="AB693" i="58"/>
  <c r="T739" i="57"/>
  <c r="T737" i="57"/>
  <c r="T735" i="57"/>
  <c r="T731" i="57"/>
  <c r="T724" i="57"/>
  <c r="T708" i="57"/>
  <c r="T692" i="57"/>
  <c r="T676" i="57"/>
  <c r="T733" i="57"/>
  <c r="T715" i="57"/>
  <c r="T699" i="57"/>
  <c r="T683" i="57"/>
  <c r="T667" i="57"/>
  <c r="T722" i="57"/>
  <c r="T706" i="57"/>
  <c r="T690" i="57"/>
  <c r="T674" i="57"/>
  <c r="T729" i="57"/>
  <c r="T713" i="57"/>
  <c r="T697" i="57"/>
  <c r="T681" i="57"/>
  <c r="T665" i="57"/>
  <c r="T720" i="57"/>
  <c r="T704" i="57"/>
  <c r="T688" i="57"/>
  <c r="T672" i="57"/>
  <c r="T727" i="57"/>
  <c r="T711" i="57"/>
  <c r="T695" i="57"/>
  <c r="T679" i="57"/>
  <c r="T663" i="57"/>
  <c r="T718" i="57"/>
  <c r="T702" i="57"/>
  <c r="T686" i="57"/>
  <c r="T670" i="57"/>
  <c r="T723" i="57"/>
  <c r="T707" i="57"/>
  <c r="T691" i="57"/>
  <c r="T675" i="57"/>
  <c r="T730" i="57"/>
  <c r="T714" i="57"/>
  <c r="T698" i="57"/>
  <c r="T682" i="57"/>
  <c r="T666" i="57"/>
  <c r="T740" i="57"/>
  <c r="T725" i="57"/>
  <c r="T716" i="57"/>
  <c r="T709" i="57"/>
  <c r="T700" i="57"/>
  <c r="T693" i="57"/>
  <c r="T684" i="57"/>
  <c r="T677" i="57"/>
  <c r="T668" i="57"/>
  <c r="T661" i="57"/>
  <c r="T732" i="57"/>
  <c r="T734" i="57"/>
  <c r="T721" i="57"/>
  <c r="T687" i="57"/>
  <c r="T705" i="57"/>
  <c r="T671" i="57"/>
  <c r="T689" i="57"/>
  <c r="T673" i="57"/>
  <c r="T726" i="57"/>
  <c r="T710" i="57"/>
  <c r="T694" i="57"/>
  <c r="T696" i="57"/>
  <c r="T685" i="57"/>
  <c r="T662" i="57"/>
  <c r="T678" i="57"/>
  <c r="T741" i="57"/>
  <c r="T728" i="57"/>
  <c r="T669" i="57"/>
  <c r="T703" i="57"/>
  <c r="T680" i="57"/>
  <c r="T719" i="57"/>
  <c r="T664" i="57"/>
  <c r="T701" i="57"/>
  <c r="T736" i="57"/>
  <c r="T712" i="57"/>
  <c r="T738" i="57"/>
  <c r="T717" i="57"/>
  <c r="AB1" i="53"/>
  <c r="AC1" i="53" s="1"/>
  <c r="AB1" i="58"/>
  <c r="AC1" i="58" s="1"/>
  <c r="AB1" i="57"/>
  <c r="AC1" i="57" s="1"/>
  <c r="AB1" i="59"/>
  <c r="AC1" i="59" s="1"/>
  <c r="AB1" i="55"/>
  <c r="AC1" i="55" s="1"/>
  <c r="X1" i="57"/>
  <c r="Y1" i="57" s="1"/>
  <c r="H130" i="7"/>
  <c r="H114" i="7"/>
  <c r="H98" i="7"/>
  <c r="H82" i="7"/>
  <c r="H66" i="7"/>
  <c r="H50" i="7"/>
  <c r="H19" i="7"/>
  <c r="H128" i="7"/>
  <c r="H80" i="7"/>
  <c r="H44" i="7"/>
  <c r="H4" i="7"/>
  <c r="H135" i="7"/>
  <c r="H119" i="7"/>
  <c r="H103" i="7"/>
  <c r="H87" i="7"/>
  <c r="H71" i="7"/>
  <c r="H55" i="7"/>
  <c r="H32" i="7"/>
  <c r="H24" i="7"/>
  <c r="H8" i="7"/>
  <c r="H96" i="7"/>
  <c r="H64" i="7"/>
  <c r="H140" i="7"/>
  <c r="H124" i="7"/>
  <c r="H108" i="7"/>
  <c r="H92" i="7"/>
  <c r="H76" i="7"/>
  <c r="H60" i="7"/>
  <c r="H41" i="7"/>
  <c r="H36" i="7"/>
  <c r="H29" i="7"/>
  <c r="H13" i="7"/>
  <c r="H85" i="7"/>
  <c r="H48" i="7"/>
  <c r="H129" i="7"/>
  <c r="H113" i="7"/>
  <c r="H97" i="7"/>
  <c r="H81" i="7"/>
  <c r="H65" i="7"/>
  <c r="H49" i="7"/>
  <c r="H45" i="7"/>
  <c r="H18" i="7"/>
  <c r="H134" i="7"/>
  <c r="H118" i="7"/>
  <c r="H102" i="7"/>
  <c r="H86" i="7"/>
  <c r="H70" i="7"/>
  <c r="H54" i="7"/>
  <c r="H23" i="7"/>
  <c r="H7" i="7"/>
  <c r="H112" i="7"/>
  <c r="H17" i="7"/>
  <c r="H133" i="7"/>
  <c r="H101" i="7"/>
  <c r="H53" i="7"/>
  <c r="H22" i="7"/>
  <c r="H84" i="7"/>
  <c r="H139" i="7"/>
  <c r="H123" i="7"/>
  <c r="H107" i="7"/>
  <c r="H91" i="7"/>
  <c r="H75" i="7"/>
  <c r="H59" i="7"/>
  <c r="H40" i="7"/>
  <c r="H35" i="7"/>
  <c r="H28" i="7"/>
  <c r="H12" i="7"/>
  <c r="H117" i="7"/>
  <c r="H69" i="7"/>
  <c r="H6" i="7"/>
  <c r="H100" i="7"/>
  <c r="H138" i="7"/>
  <c r="H122" i="7"/>
  <c r="H106" i="7"/>
  <c r="H90" i="7"/>
  <c r="H74" i="7"/>
  <c r="H58" i="7"/>
  <c r="H39" i="7"/>
  <c r="H27" i="7"/>
  <c r="H11" i="7"/>
  <c r="H127" i="7"/>
  <c r="H111" i="7"/>
  <c r="H95" i="7"/>
  <c r="H79" i="7"/>
  <c r="H63" i="7"/>
  <c r="H34" i="7"/>
  <c r="H16" i="7"/>
  <c r="H132" i="7"/>
  <c r="H116" i="7"/>
  <c r="H68" i="7"/>
  <c r="H52" i="7"/>
  <c r="H21" i="7"/>
  <c r="H137" i="7"/>
  <c r="H121" i="7"/>
  <c r="H105" i="7"/>
  <c r="H89" i="7"/>
  <c r="H73" i="7"/>
  <c r="H57" i="7"/>
  <c r="H47" i="7"/>
  <c r="H43" i="7"/>
  <c r="H26" i="7"/>
  <c r="H10" i="7"/>
  <c r="H3" i="7"/>
  <c r="H126" i="7"/>
  <c r="H110" i="7"/>
  <c r="H94" i="7"/>
  <c r="H78" i="7"/>
  <c r="H62" i="7"/>
  <c r="H38" i="7"/>
  <c r="H31" i="7"/>
  <c r="H15" i="7"/>
  <c r="H5" i="7"/>
  <c r="H131" i="7"/>
  <c r="H115" i="7"/>
  <c r="H99" i="7"/>
  <c r="H83" i="7"/>
  <c r="H67" i="7"/>
  <c r="H51" i="7"/>
  <c r="H33" i="7"/>
  <c r="H20" i="7"/>
  <c r="H136" i="7"/>
  <c r="H120" i="7"/>
  <c r="H104" i="7"/>
  <c r="H88" i="7"/>
  <c r="H72" i="7"/>
  <c r="H56" i="7"/>
  <c r="H25" i="7"/>
  <c r="H9" i="7"/>
  <c r="H2" i="7"/>
  <c r="H141" i="7"/>
  <c r="H125" i="7"/>
  <c r="H109" i="7"/>
  <c r="H93" i="7"/>
  <c r="H77" i="7"/>
  <c r="H61" i="7"/>
  <c r="H46" i="7"/>
  <c r="H30" i="7"/>
  <c r="H14" i="7"/>
  <c r="H42" i="7"/>
  <c r="H37" i="7"/>
  <c r="G15" i="7"/>
  <c r="G105" i="7"/>
  <c r="G11" i="7"/>
  <c r="G85" i="7"/>
  <c r="G18" i="7"/>
  <c r="G60" i="7"/>
  <c r="G119" i="7"/>
  <c r="G30" i="7"/>
  <c r="G56" i="7"/>
  <c r="G31" i="7"/>
  <c r="G121" i="7"/>
  <c r="G27" i="7"/>
  <c r="G101" i="7"/>
  <c r="G45" i="7"/>
  <c r="G76" i="7"/>
  <c r="G135" i="7"/>
  <c r="G37" i="7"/>
  <c r="G61" i="7"/>
  <c r="G120" i="7"/>
  <c r="G68" i="7"/>
  <c r="G107" i="7"/>
  <c r="G35" i="7"/>
  <c r="G110" i="7"/>
  <c r="G84" i="7"/>
  <c r="G106" i="7"/>
  <c r="G7" i="7"/>
  <c r="G113" i="7"/>
  <c r="G128" i="7"/>
  <c r="G19" i="7"/>
  <c r="G93" i="7"/>
  <c r="G20" i="7"/>
  <c r="G126" i="7"/>
  <c r="G100" i="7"/>
  <c r="G122" i="7"/>
  <c r="G23" i="7"/>
  <c r="G129" i="7"/>
  <c r="G75" i="7"/>
  <c r="G50" i="7"/>
  <c r="G109" i="7"/>
  <c r="G94" i="7"/>
  <c r="G90" i="7"/>
  <c r="G97" i="7"/>
  <c r="G140" i="7"/>
  <c r="G77" i="7"/>
  <c r="G136" i="7"/>
  <c r="G33" i="7"/>
  <c r="G3" i="7"/>
  <c r="G116" i="7"/>
  <c r="G138" i="7"/>
  <c r="G54" i="7"/>
  <c r="G96" i="7"/>
  <c r="G139" i="7"/>
  <c r="G66" i="7"/>
  <c r="G125" i="7"/>
  <c r="G63" i="7"/>
  <c r="G44" i="7"/>
  <c r="G118" i="7"/>
  <c r="G13" i="7"/>
  <c r="G55" i="7"/>
  <c r="G130" i="7"/>
  <c r="X1" i="59"/>
  <c r="Y1" i="59" s="1"/>
  <c r="X1" i="55"/>
  <c r="Y1" i="55" s="1"/>
  <c r="X1" i="58"/>
  <c r="Y1" i="58" s="1"/>
  <c r="X1" i="56"/>
  <c r="Y1" i="56" s="1"/>
  <c r="X749" i="57"/>
  <c r="D1" i="31"/>
  <c r="A20" i="14" s="1"/>
  <c r="B67" i="49"/>
  <c r="B107" i="49"/>
  <c r="B70" i="49"/>
  <c r="B47" i="49"/>
  <c r="B34" i="49"/>
  <c r="B23" i="49"/>
  <c r="B124" i="49"/>
  <c r="B29" i="49"/>
  <c r="B87" i="49"/>
  <c r="B85" i="49"/>
  <c r="B25" i="49"/>
  <c r="B20" i="49"/>
  <c r="B133" i="49"/>
  <c r="B12" i="49"/>
  <c r="B13" i="49"/>
  <c r="B69" i="49"/>
  <c r="B52" i="49"/>
  <c r="B89" i="49"/>
  <c r="B113" i="49"/>
  <c r="B33" i="49"/>
  <c r="B28" i="49"/>
  <c r="B72" i="49"/>
  <c r="B10" i="49"/>
  <c r="B48" i="49"/>
  <c r="B81" i="49"/>
  <c r="B44" i="49"/>
  <c r="B26" i="49"/>
  <c r="B8" i="49"/>
  <c r="B63" i="49"/>
  <c r="B43" i="49"/>
  <c r="B50" i="49"/>
  <c r="B114" i="49"/>
  <c r="B103" i="49"/>
  <c r="B131" i="49"/>
  <c r="B45" i="49"/>
  <c r="B121" i="49"/>
  <c r="B77" i="49"/>
  <c r="B126" i="49"/>
  <c r="B17" i="49"/>
  <c r="B41" i="49"/>
  <c r="B73" i="49"/>
  <c r="B32" i="49"/>
  <c r="B95" i="49"/>
  <c r="B98" i="49"/>
  <c r="B92" i="49"/>
  <c r="B51" i="49"/>
  <c r="B129" i="49"/>
  <c r="B40" i="49"/>
  <c r="B35" i="49"/>
  <c r="B11" i="49"/>
  <c r="B83" i="49"/>
  <c r="B7" i="49"/>
  <c r="B19" i="49"/>
  <c r="B66" i="49"/>
  <c r="B97" i="49"/>
  <c r="B42" i="49"/>
  <c r="B21" i="49"/>
  <c r="B119" i="49"/>
  <c r="B74" i="49"/>
  <c r="B61" i="49"/>
  <c r="B49" i="49"/>
  <c r="B128" i="49"/>
  <c r="B78" i="49"/>
  <c r="B37" i="49"/>
  <c r="B93" i="49"/>
  <c r="B36" i="49"/>
  <c r="B18" i="49"/>
  <c r="B86" i="49"/>
  <c r="B62" i="49"/>
  <c r="B82" i="49"/>
  <c r="B132" i="49"/>
  <c r="B9" i="49"/>
  <c r="B64" i="49"/>
  <c r="B75" i="49"/>
  <c r="B99" i="49"/>
  <c r="B100" i="49"/>
  <c r="B94" i="49"/>
  <c r="B117" i="49"/>
  <c r="B80" i="49"/>
  <c r="B39" i="49"/>
  <c r="B120" i="49"/>
  <c r="B116" i="49"/>
  <c r="B14" i="49"/>
  <c r="B53" i="49"/>
  <c r="B57" i="49"/>
  <c r="B58" i="49"/>
  <c r="B105" i="49"/>
  <c r="B54" i="49"/>
  <c r="B6" i="49"/>
  <c r="B102" i="49"/>
  <c r="B106" i="49"/>
  <c r="B59" i="49"/>
  <c r="B118" i="49"/>
  <c r="B123" i="49"/>
  <c r="B127" i="49"/>
  <c r="B88" i="49"/>
  <c r="B76" i="49"/>
  <c r="B79" i="49"/>
  <c r="B15" i="49"/>
  <c r="B130" i="49"/>
  <c r="B109" i="49"/>
  <c r="B46" i="49"/>
  <c r="B84" i="49"/>
  <c r="B68" i="49"/>
  <c r="B96" i="49"/>
  <c r="B16" i="49"/>
  <c r="B24" i="49"/>
  <c r="B108" i="49"/>
  <c r="B101" i="49"/>
  <c r="B22" i="49"/>
  <c r="B112" i="49"/>
  <c r="B90" i="49"/>
  <c r="B125" i="49"/>
  <c r="B65" i="49"/>
  <c r="B60" i="49"/>
  <c r="B91" i="49"/>
  <c r="B110" i="49"/>
  <c r="B104" i="49"/>
  <c r="B31" i="49"/>
  <c r="B115" i="49"/>
  <c r="B5" i="49"/>
  <c r="B55" i="49"/>
  <c r="B30" i="49"/>
  <c r="B122" i="49"/>
  <c r="B111" i="49"/>
  <c r="B38" i="49"/>
  <c r="B27" i="49"/>
  <c r="B71" i="49"/>
  <c r="B56" i="49"/>
  <c r="A22" i="14" l="1"/>
  <c r="O169" i="53"/>
  <c r="S792" i="53"/>
  <c r="Q792" i="53"/>
  <c r="R792" i="53"/>
  <c r="P792" i="53"/>
  <c r="R803" i="53"/>
  <c r="Q803" i="53"/>
  <c r="P803" i="53"/>
  <c r="S803" i="53"/>
  <c r="AB751" i="57"/>
  <c r="O612" i="53"/>
  <c r="O176" i="53"/>
  <c r="O319" i="53"/>
  <c r="O462" i="53"/>
  <c r="S759" i="53"/>
  <c r="R759" i="53"/>
  <c r="P759" i="53"/>
  <c r="Q759" i="53"/>
  <c r="S760" i="53"/>
  <c r="Q760" i="53"/>
  <c r="P760" i="53"/>
  <c r="R760" i="53"/>
  <c r="S771" i="53"/>
  <c r="R771" i="53"/>
  <c r="Q771" i="53"/>
  <c r="P771" i="53"/>
  <c r="S705" i="56"/>
  <c r="R705" i="56"/>
  <c r="Q705" i="56"/>
  <c r="S721" i="56"/>
  <c r="R721" i="56"/>
  <c r="Q721" i="56"/>
  <c r="S730" i="56"/>
  <c r="R730" i="56"/>
  <c r="Q730" i="56"/>
  <c r="S761" i="53"/>
  <c r="P761" i="53"/>
  <c r="Q761" i="53"/>
  <c r="R761" i="53"/>
  <c r="S793" i="53"/>
  <c r="Q793" i="53"/>
  <c r="R793" i="53"/>
  <c r="P793" i="53"/>
  <c r="O512" i="56"/>
  <c r="O369" i="56"/>
  <c r="O226" i="56"/>
  <c r="O662" i="56"/>
  <c r="O548" i="53"/>
  <c r="O698" i="53"/>
  <c r="O405" i="53"/>
  <c r="O262" i="53"/>
  <c r="O548" i="57"/>
  <c r="O405" i="57"/>
  <c r="O262" i="57"/>
  <c r="O698" i="57"/>
  <c r="S873" i="53"/>
  <c r="Q873" i="53"/>
  <c r="P873" i="53"/>
  <c r="R873" i="53"/>
  <c r="O576" i="58"/>
  <c r="O433" i="58"/>
  <c r="O290" i="58"/>
  <c r="O726" i="58"/>
  <c r="S668" i="56"/>
  <c r="R668" i="56"/>
  <c r="Q668" i="56"/>
  <c r="S676" i="59"/>
  <c r="R676" i="59"/>
  <c r="Q676" i="59"/>
  <c r="S684" i="56"/>
  <c r="R684" i="56"/>
  <c r="Q684" i="56"/>
  <c r="S692" i="59"/>
  <c r="R692" i="59"/>
  <c r="Q692" i="59"/>
  <c r="S708" i="56"/>
  <c r="R708" i="56"/>
  <c r="Q708" i="56"/>
  <c r="S732" i="55"/>
  <c r="R732" i="55"/>
  <c r="Q732" i="55"/>
  <c r="Q620" i="53"/>
  <c r="S620" i="53"/>
  <c r="R620" i="53"/>
  <c r="Q652" i="53"/>
  <c r="S652" i="53"/>
  <c r="R652" i="53"/>
  <c r="Q684" i="53"/>
  <c r="S684" i="53"/>
  <c r="R684" i="53"/>
  <c r="Q716" i="53"/>
  <c r="S716" i="53"/>
  <c r="R716" i="53"/>
  <c r="O535" i="56"/>
  <c r="O392" i="56"/>
  <c r="O249" i="56"/>
  <c r="O685" i="56"/>
  <c r="O717" i="53"/>
  <c r="O567" i="53"/>
  <c r="O424" i="53"/>
  <c r="O281" i="53"/>
  <c r="O717" i="58"/>
  <c r="O567" i="58"/>
  <c r="O424" i="58"/>
  <c r="O281" i="58"/>
  <c r="Q758" i="53"/>
  <c r="P758" i="53"/>
  <c r="S758" i="53"/>
  <c r="R758" i="53"/>
  <c r="Q790" i="53"/>
  <c r="S790" i="53"/>
  <c r="R790" i="53"/>
  <c r="P790" i="53"/>
  <c r="Q822" i="53"/>
  <c r="P822" i="53"/>
  <c r="S822" i="53"/>
  <c r="R822" i="53"/>
  <c r="O382" i="57"/>
  <c r="O239" i="57"/>
  <c r="O675" i="57"/>
  <c r="O525" i="57"/>
  <c r="O691" i="53"/>
  <c r="O398" i="53"/>
  <c r="O255" i="53"/>
  <c r="O541" i="53"/>
  <c r="O541" i="58"/>
  <c r="O398" i="58"/>
  <c r="O255" i="58"/>
  <c r="O691" i="58"/>
  <c r="O557" i="55"/>
  <c r="O707" i="55"/>
  <c r="O414" i="55"/>
  <c r="O271" i="55"/>
  <c r="O557" i="58"/>
  <c r="O414" i="58"/>
  <c r="O271" i="58"/>
  <c r="O707" i="58"/>
  <c r="O573" i="55"/>
  <c r="O723" i="55"/>
  <c r="O430" i="55"/>
  <c r="O287" i="55"/>
  <c r="R815" i="57"/>
  <c r="Q815" i="57"/>
  <c r="U815" i="57" s="1"/>
  <c r="S815" i="57"/>
  <c r="O739" i="53"/>
  <c r="O589" i="53"/>
  <c r="O446" i="53"/>
  <c r="O303" i="53"/>
  <c r="R770" i="57"/>
  <c r="Q770" i="57"/>
  <c r="U770" i="57" s="1"/>
  <c r="S770" i="57"/>
  <c r="Q712" i="57"/>
  <c r="S712" i="57"/>
  <c r="R712" i="57"/>
  <c r="S712" i="55"/>
  <c r="R712" i="55"/>
  <c r="Q712" i="55"/>
  <c r="Q728" i="57"/>
  <c r="S728" i="57"/>
  <c r="R728" i="57"/>
  <c r="Q736" i="57"/>
  <c r="S736" i="57"/>
  <c r="R736" i="57"/>
  <c r="Q737" i="53"/>
  <c r="S737" i="53"/>
  <c r="R737" i="53"/>
  <c r="S730" i="55"/>
  <c r="R730" i="55"/>
  <c r="Q730" i="55"/>
  <c r="S665" i="59"/>
  <c r="R665" i="59"/>
  <c r="Q665" i="59"/>
  <c r="S665" i="56"/>
  <c r="R665" i="56"/>
  <c r="Q665" i="56"/>
  <c r="S670" i="55"/>
  <c r="R670" i="55"/>
  <c r="Q670" i="55"/>
  <c r="S678" i="59"/>
  <c r="R678" i="59"/>
  <c r="Q678" i="59"/>
  <c r="S678" i="55"/>
  <c r="R678" i="55"/>
  <c r="Q678" i="55"/>
  <c r="O618" i="53"/>
  <c r="O468" i="53"/>
  <c r="O325" i="53"/>
  <c r="O182" i="53"/>
  <c r="O650" i="53"/>
  <c r="O500" i="53"/>
  <c r="O357" i="53"/>
  <c r="O214" i="53"/>
  <c r="O524" i="55"/>
  <c r="O381" i="55"/>
  <c r="O238" i="55"/>
  <c r="O674" i="55"/>
  <c r="O524" i="59"/>
  <c r="O381" i="59"/>
  <c r="O238" i="59"/>
  <c r="O674" i="59"/>
  <c r="O556" i="56"/>
  <c r="O413" i="56"/>
  <c r="O270" i="56"/>
  <c r="O706" i="56"/>
  <c r="O556" i="59"/>
  <c r="O413" i="59"/>
  <c r="O270" i="59"/>
  <c r="O706" i="59"/>
  <c r="O584" i="55"/>
  <c r="O441" i="55"/>
  <c r="O298" i="55"/>
  <c r="O734" i="55"/>
  <c r="S826" i="57"/>
  <c r="R826" i="57"/>
  <c r="Q826" i="57"/>
  <c r="U826" i="57" s="1"/>
  <c r="S668" i="58"/>
  <c r="R668" i="58"/>
  <c r="Q668" i="58"/>
  <c r="Q676" i="57"/>
  <c r="S676" i="57"/>
  <c r="R676" i="57"/>
  <c r="S684" i="58"/>
  <c r="R684" i="58"/>
  <c r="Q684" i="58"/>
  <c r="Q692" i="57"/>
  <c r="S692" i="57"/>
  <c r="R692" i="57"/>
  <c r="S708" i="55"/>
  <c r="R708" i="55"/>
  <c r="Q708" i="55"/>
  <c r="Q724" i="57"/>
  <c r="S724" i="57"/>
  <c r="R724" i="57"/>
  <c r="Q732" i="57"/>
  <c r="S732" i="57"/>
  <c r="R732" i="57"/>
  <c r="Q740" i="57"/>
  <c r="S740" i="57"/>
  <c r="R740" i="57"/>
  <c r="R840" i="53"/>
  <c r="Q840" i="53"/>
  <c r="S840" i="53"/>
  <c r="P840" i="53"/>
  <c r="O693" i="57"/>
  <c r="O543" i="57"/>
  <c r="O400" i="57"/>
  <c r="O257" i="57"/>
  <c r="O725" i="55"/>
  <c r="O575" i="55"/>
  <c r="O432" i="55"/>
  <c r="O289" i="55"/>
  <c r="O725" i="58"/>
  <c r="O575" i="58"/>
  <c r="O432" i="58"/>
  <c r="O289" i="58"/>
  <c r="O631" i="53"/>
  <c r="O481" i="53"/>
  <c r="O338" i="53"/>
  <c r="O195" i="53"/>
  <c r="O663" i="53"/>
  <c r="O513" i="53"/>
  <c r="O370" i="53"/>
  <c r="O227" i="53"/>
  <c r="O370" i="57"/>
  <c r="O227" i="57"/>
  <c r="O663" i="57"/>
  <c r="O513" i="57"/>
  <c r="R826" i="53"/>
  <c r="Q826" i="53"/>
  <c r="P826" i="53"/>
  <c r="S826" i="53"/>
  <c r="O529" i="58"/>
  <c r="O386" i="58"/>
  <c r="O243" i="58"/>
  <c r="O679" i="58"/>
  <c r="O695" i="55"/>
  <c r="O545" i="55"/>
  <c r="O402" i="55"/>
  <c r="O259" i="55"/>
  <c r="O545" i="59"/>
  <c r="O402" i="59"/>
  <c r="O259" i="59"/>
  <c r="O695" i="59"/>
  <c r="O561" i="59"/>
  <c r="O418" i="59"/>
  <c r="O275" i="59"/>
  <c r="O711" i="59"/>
  <c r="O727" i="56"/>
  <c r="O577" i="56"/>
  <c r="O434" i="56"/>
  <c r="O291" i="56"/>
  <c r="O577" i="58"/>
  <c r="O434" i="58"/>
  <c r="O291" i="58"/>
  <c r="O727" i="58"/>
  <c r="S661" i="59"/>
  <c r="R661" i="59"/>
  <c r="Q661" i="59"/>
  <c r="Q661" i="53"/>
  <c r="S661" i="53"/>
  <c r="R661" i="53"/>
  <c r="S681" i="57"/>
  <c r="R681" i="57"/>
  <c r="Q681" i="57"/>
  <c r="S729" i="58"/>
  <c r="R729" i="58"/>
  <c r="Q729" i="58"/>
  <c r="R737" i="59"/>
  <c r="Q737" i="59"/>
  <c r="S737" i="59"/>
  <c r="Q737" i="56"/>
  <c r="S737" i="56"/>
  <c r="R737" i="56"/>
  <c r="Q694" i="53"/>
  <c r="S694" i="53"/>
  <c r="R694" i="53"/>
  <c r="S665" i="58"/>
  <c r="R665" i="58"/>
  <c r="Q665" i="58"/>
  <c r="Q665" i="53"/>
  <c r="S665" i="53"/>
  <c r="R665" i="53"/>
  <c r="S769" i="53"/>
  <c r="P769" i="53"/>
  <c r="Q769" i="53"/>
  <c r="R769" i="53"/>
  <c r="R801" i="53"/>
  <c r="P801" i="53"/>
  <c r="S801" i="53"/>
  <c r="Q801" i="53"/>
  <c r="O532" i="56"/>
  <c r="O389" i="56"/>
  <c r="O246" i="56"/>
  <c r="O682" i="56"/>
  <c r="O564" i="53"/>
  <c r="O714" i="53"/>
  <c r="O421" i="53"/>
  <c r="O278" i="53"/>
  <c r="O564" i="57"/>
  <c r="O421" i="57"/>
  <c r="O278" i="57"/>
  <c r="O714" i="57"/>
  <c r="O588" i="53"/>
  <c r="O738" i="53"/>
  <c r="O445" i="53"/>
  <c r="O302" i="53"/>
  <c r="O588" i="57"/>
  <c r="O445" i="57"/>
  <c r="O302" i="57"/>
  <c r="O738" i="57"/>
  <c r="O738" i="59"/>
  <c r="O588" i="59"/>
  <c r="O445" i="59"/>
  <c r="O302" i="59"/>
  <c r="S668" i="55"/>
  <c r="R668" i="55"/>
  <c r="Q668" i="55"/>
  <c r="S684" i="55"/>
  <c r="R684" i="55"/>
  <c r="Q684" i="55"/>
  <c r="R732" i="59"/>
  <c r="Q732" i="59"/>
  <c r="S732" i="59"/>
  <c r="S732" i="56"/>
  <c r="R732" i="56"/>
  <c r="Q732" i="56"/>
  <c r="R740" i="59"/>
  <c r="Q740" i="59"/>
  <c r="S740" i="59"/>
  <c r="Q740" i="56"/>
  <c r="S740" i="56"/>
  <c r="R740" i="56"/>
  <c r="Q636" i="53"/>
  <c r="S636" i="53"/>
  <c r="R636" i="53"/>
  <c r="Q668" i="53"/>
  <c r="S668" i="53"/>
  <c r="R668" i="53"/>
  <c r="Q700" i="53"/>
  <c r="S700" i="53"/>
  <c r="R700" i="53"/>
  <c r="Q740" i="53"/>
  <c r="S740" i="53"/>
  <c r="R740" i="53"/>
  <c r="O519" i="56"/>
  <c r="O376" i="56"/>
  <c r="O233" i="56"/>
  <c r="O669" i="56"/>
  <c r="O701" i="53"/>
  <c r="O551" i="53"/>
  <c r="O408" i="53"/>
  <c r="O265" i="53"/>
  <c r="O701" i="58"/>
  <c r="O551" i="58"/>
  <c r="O408" i="58"/>
  <c r="O265" i="58"/>
  <c r="O733" i="53"/>
  <c r="O583" i="53"/>
  <c r="O440" i="53"/>
  <c r="O297" i="53"/>
  <c r="R764" i="57"/>
  <c r="Q764" i="57"/>
  <c r="U764" i="57" s="1"/>
  <c r="S764" i="57"/>
  <c r="O733" i="59"/>
  <c r="O583" i="59"/>
  <c r="O440" i="59"/>
  <c r="O297" i="59"/>
  <c r="Q613" i="53"/>
  <c r="S613" i="53"/>
  <c r="R613" i="53"/>
  <c r="Q629" i="53"/>
  <c r="S629" i="53"/>
  <c r="R629" i="53"/>
  <c r="Q645" i="53"/>
  <c r="S645" i="53"/>
  <c r="R645" i="53"/>
  <c r="S766" i="53"/>
  <c r="Q766" i="53"/>
  <c r="P766" i="53"/>
  <c r="R766" i="53"/>
  <c r="S798" i="53"/>
  <c r="R798" i="53"/>
  <c r="Q798" i="53"/>
  <c r="P798" i="53"/>
  <c r="O517" i="56"/>
  <c r="O374" i="56"/>
  <c r="O231" i="56"/>
  <c r="O667" i="56"/>
  <c r="O683" i="55"/>
  <c r="O533" i="55"/>
  <c r="O247" i="55"/>
  <c r="O390" i="55"/>
  <c r="O390" i="57"/>
  <c r="O247" i="57"/>
  <c r="O683" i="57"/>
  <c r="O533" i="57"/>
  <c r="O699" i="53"/>
  <c r="O406" i="53"/>
  <c r="O263" i="53"/>
  <c r="O549" i="53"/>
  <c r="O549" i="58"/>
  <c r="O406" i="58"/>
  <c r="O263" i="58"/>
  <c r="O699" i="58"/>
  <c r="S862" i="53"/>
  <c r="R862" i="53"/>
  <c r="Q862" i="53"/>
  <c r="P862" i="53"/>
  <c r="O565" i="58"/>
  <c r="O422" i="58"/>
  <c r="O279" i="58"/>
  <c r="O715" i="58"/>
  <c r="S878" i="53"/>
  <c r="R878" i="53"/>
  <c r="P878" i="53"/>
  <c r="Q878" i="53"/>
  <c r="R823" i="57"/>
  <c r="Q823" i="57"/>
  <c r="U823" i="57" s="1"/>
  <c r="S823" i="57"/>
  <c r="S728" i="58"/>
  <c r="R728" i="58"/>
  <c r="Q728" i="58"/>
  <c r="Q736" i="56"/>
  <c r="S736" i="56"/>
  <c r="R736" i="56"/>
  <c r="Q624" i="53"/>
  <c r="S624" i="53"/>
  <c r="R624" i="53"/>
  <c r="Q656" i="53"/>
  <c r="S656" i="53"/>
  <c r="R656" i="53"/>
  <c r="Q688" i="53"/>
  <c r="S688" i="53"/>
  <c r="R688" i="53"/>
  <c r="Q720" i="53"/>
  <c r="S720" i="53"/>
  <c r="R720" i="53"/>
  <c r="S661" i="55"/>
  <c r="R661" i="55"/>
  <c r="Q661" i="55"/>
  <c r="S673" i="59"/>
  <c r="R673" i="59"/>
  <c r="Q673" i="59"/>
  <c r="S673" i="55"/>
  <c r="R673" i="55"/>
  <c r="Q673" i="55"/>
  <c r="S697" i="58"/>
  <c r="R697" i="58"/>
  <c r="Q697" i="58"/>
  <c r="Q697" i="53"/>
  <c r="S697" i="53"/>
  <c r="R697" i="53"/>
  <c r="S705" i="58"/>
  <c r="R705" i="58"/>
  <c r="Q705" i="58"/>
  <c r="Q705" i="53"/>
  <c r="S705" i="53"/>
  <c r="R705" i="53"/>
  <c r="S713" i="58"/>
  <c r="R713" i="58"/>
  <c r="Q713" i="58"/>
  <c r="Q713" i="53"/>
  <c r="S713" i="53"/>
  <c r="R713" i="53"/>
  <c r="S721" i="58"/>
  <c r="R721" i="58"/>
  <c r="Q721" i="58"/>
  <c r="Q721" i="53"/>
  <c r="S721" i="53"/>
  <c r="R721" i="53"/>
  <c r="S666" i="58"/>
  <c r="R666" i="58"/>
  <c r="Q666" i="58"/>
  <c r="S686" i="56"/>
  <c r="R686" i="56"/>
  <c r="Q686" i="56"/>
  <c r="S694" i="56"/>
  <c r="R694" i="56"/>
  <c r="Q694" i="56"/>
  <c r="S710" i="59"/>
  <c r="R710" i="59"/>
  <c r="Q710" i="59"/>
  <c r="S710" i="56"/>
  <c r="R710" i="56"/>
  <c r="Q710" i="56"/>
  <c r="S718" i="59"/>
  <c r="R718" i="59"/>
  <c r="Q718" i="59"/>
  <c r="S718" i="57"/>
  <c r="R718" i="57"/>
  <c r="Q718" i="57"/>
  <c r="S730" i="57"/>
  <c r="R730" i="57"/>
  <c r="Q730" i="57"/>
  <c r="R757" i="53"/>
  <c r="S757" i="53"/>
  <c r="P757" i="53"/>
  <c r="Q757" i="53"/>
  <c r="R789" i="53"/>
  <c r="S789" i="53"/>
  <c r="P789" i="53"/>
  <c r="Q789" i="53"/>
  <c r="R837" i="53"/>
  <c r="Q837" i="53"/>
  <c r="S837" i="53"/>
  <c r="P837" i="53"/>
  <c r="O540" i="58"/>
  <c r="O397" i="58"/>
  <c r="O254" i="58"/>
  <c r="O690" i="58"/>
  <c r="O572" i="55"/>
  <c r="O429" i="55"/>
  <c r="O286" i="55"/>
  <c r="O722" i="55"/>
  <c r="S753" i="57"/>
  <c r="R753" i="57"/>
  <c r="Q753" i="57"/>
  <c r="U753" i="57" s="1"/>
  <c r="S724" i="58"/>
  <c r="R724" i="58"/>
  <c r="Q724" i="58"/>
  <c r="O677" i="53"/>
  <c r="O527" i="53"/>
  <c r="O384" i="53"/>
  <c r="O241" i="53"/>
  <c r="O677" i="59"/>
  <c r="O527" i="59"/>
  <c r="O384" i="59"/>
  <c r="O241" i="59"/>
  <c r="O709" i="56"/>
  <c r="O273" i="56"/>
  <c r="O559" i="56"/>
  <c r="O416" i="56"/>
  <c r="O709" i="58"/>
  <c r="O559" i="58"/>
  <c r="O416" i="58"/>
  <c r="O273" i="58"/>
  <c r="O607" i="53"/>
  <c r="O457" i="53"/>
  <c r="O314" i="53"/>
  <c r="O171" i="53"/>
  <c r="O639" i="53"/>
  <c r="O489" i="53"/>
  <c r="O346" i="53"/>
  <c r="O203" i="53"/>
  <c r="O671" i="55"/>
  <c r="O521" i="55"/>
  <c r="O378" i="55"/>
  <c r="O235" i="55"/>
  <c r="O521" i="58"/>
  <c r="O378" i="58"/>
  <c r="O235" i="58"/>
  <c r="O671" i="58"/>
  <c r="O687" i="53"/>
  <c r="O394" i="53"/>
  <c r="O251" i="53"/>
  <c r="O537" i="53"/>
  <c r="O537" i="59"/>
  <c r="O394" i="59"/>
  <c r="O251" i="59"/>
  <c r="O687" i="59"/>
  <c r="O553" i="56"/>
  <c r="O410" i="56"/>
  <c r="O267" i="56"/>
  <c r="O703" i="56"/>
  <c r="O553" i="59"/>
  <c r="O410" i="59"/>
  <c r="O267" i="59"/>
  <c r="O703" i="59"/>
  <c r="O569" i="56"/>
  <c r="O426" i="56"/>
  <c r="O283" i="56"/>
  <c r="O719" i="56"/>
  <c r="O569" i="59"/>
  <c r="O426" i="59"/>
  <c r="O283" i="59"/>
  <c r="O719" i="59"/>
  <c r="O735" i="56"/>
  <c r="O585" i="56"/>
  <c r="O442" i="56"/>
  <c r="O299" i="56"/>
  <c r="O585" i="58"/>
  <c r="O442" i="58"/>
  <c r="O299" i="58"/>
  <c r="O735" i="58"/>
  <c r="Q664" i="57"/>
  <c r="S664" i="57"/>
  <c r="R664" i="57"/>
  <c r="Q680" i="57"/>
  <c r="S680" i="57"/>
  <c r="R680" i="57"/>
  <c r="Q696" i="57"/>
  <c r="S696" i="57"/>
  <c r="R696" i="57"/>
  <c r="S704" i="58"/>
  <c r="R704" i="58"/>
  <c r="Q704" i="58"/>
  <c r="S712" i="58"/>
  <c r="R712" i="58"/>
  <c r="Q712" i="58"/>
  <c r="Q720" i="57"/>
  <c r="S720" i="57"/>
  <c r="R720" i="57"/>
  <c r="S720" i="55"/>
  <c r="R720" i="55"/>
  <c r="Q720" i="55"/>
  <c r="AB759" i="57"/>
  <c r="Q666" i="53"/>
  <c r="S666" i="53"/>
  <c r="R666" i="53"/>
  <c r="O630" i="53"/>
  <c r="O480" i="53"/>
  <c r="O337" i="53"/>
  <c r="O194" i="53"/>
  <c r="O662" i="53"/>
  <c r="O512" i="53"/>
  <c r="O369" i="53"/>
  <c r="O226" i="53"/>
  <c r="O512" i="57"/>
  <c r="O369" i="57"/>
  <c r="O226" i="57"/>
  <c r="O662" i="57"/>
  <c r="Q845" i="53"/>
  <c r="P845" i="53"/>
  <c r="R845" i="53"/>
  <c r="S845" i="53"/>
  <c r="O548" i="58"/>
  <c r="O405" i="58"/>
  <c r="O262" i="58"/>
  <c r="O698" i="58"/>
  <c r="O576" i="55"/>
  <c r="O433" i="55"/>
  <c r="O290" i="55"/>
  <c r="O726" i="55"/>
  <c r="S757" i="57"/>
  <c r="R757" i="57"/>
  <c r="Q757" i="57"/>
  <c r="U757" i="57" s="1"/>
  <c r="S724" i="55"/>
  <c r="R724" i="55"/>
  <c r="Q724" i="55"/>
  <c r="O685" i="53"/>
  <c r="O535" i="53"/>
  <c r="O392" i="53"/>
  <c r="O249" i="53"/>
  <c r="O685" i="58"/>
  <c r="O535" i="58"/>
  <c r="O392" i="58"/>
  <c r="O249" i="58"/>
  <c r="S864" i="53"/>
  <c r="R864" i="53"/>
  <c r="Q864" i="53"/>
  <c r="P864" i="53"/>
  <c r="O611" i="53"/>
  <c r="O461" i="53"/>
  <c r="O318" i="53"/>
  <c r="O175" i="53"/>
  <c r="O643" i="53"/>
  <c r="O493" i="53"/>
  <c r="O350" i="53"/>
  <c r="O207" i="53"/>
  <c r="O675" i="53"/>
  <c r="O382" i="53"/>
  <c r="O239" i="53"/>
  <c r="O525" i="53"/>
  <c r="O525" i="58"/>
  <c r="O382" i="58"/>
  <c r="O239" i="58"/>
  <c r="O675" i="58"/>
  <c r="O691" i="55"/>
  <c r="O541" i="55"/>
  <c r="O398" i="55"/>
  <c r="O255" i="55"/>
  <c r="O541" i="59"/>
  <c r="O398" i="59"/>
  <c r="O255" i="59"/>
  <c r="O691" i="59"/>
  <c r="O557" i="56"/>
  <c r="O414" i="56"/>
  <c r="O271" i="56"/>
  <c r="O707" i="56"/>
  <c r="O557" i="59"/>
  <c r="O414" i="59"/>
  <c r="O271" i="59"/>
  <c r="O707" i="59"/>
  <c r="O573" i="56"/>
  <c r="O430" i="56"/>
  <c r="O287" i="56"/>
  <c r="O723" i="56"/>
  <c r="O573" i="58"/>
  <c r="O430" i="58"/>
  <c r="O287" i="58"/>
  <c r="O723" i="58"/>
  <c r="O589" i="55"/>
  <c r="O739" i="55"/>
  <c r="O446" i="55"/>
  <c r="O303" i="55"/>
  <c r="R831" i="57"/>
  <c r="Q831" i="57"/>
  <c r="U831" i="57" s="1"/>
  <c r="S831" i="57"/>
  <c r="S672" i="55"/>
  <c r="R672" i="55"/>
  <c r="Q672" i="55"/>
  <c r="S688" i="55"/>
  <c r="R688" i="55"/>
  <c r="Q688" i="55"/>
  <c r="Q640" i="53"/>
  <c r="S640" i="53"/>
  <c r="R640" i="53"/>
  <c r="Q672" i="53"/>
  <c r="S672" i="53"/>
  <c r="R672" i="53"/>
  <c r="Q704" i="53"/>
  <c r="S704" i="53"/>
  <c r="R704" i="53"/>
  <c r="S661" i="58"/>
  <c r="R661" i="58"/>
  <c r="Q661" i="58"/>
  <c r="S661" i="56"/>
  <c r="R661" i="56"/>
  <c r="Q661" i="56"/>
  <c r="S673" i="58"/>
  <c r="R673" i="58"/>
  <c r="Q673" i="58"/>
  <c r="Q673" i="53"/>
  <c r="S673" i="53"/>
  <c r="R673" i="53"/>
  <c r="S681" i="55"/>
  <c r="R681" i="55"/>
  <c r="Q681" i="55"/>
  <c r="S697" i="57"/>
  <c r="R697" i="57"/>
  <c r="Q697" i="57"/>
  <c r="S705" i="57"/>
  <c r="R705" i="57"/>
  <c r="Q705" i="57"/>
  <c r="S705" i="55"/>
  <c r="R705" i="55"/>
  <c r="Q705" i="55"/>
  <c r="S721" i="57"/>
  <c r="R721" i="57"/>
  <c r="Q721" i="57"/>
  <c r="S721" i="55"/>
  <c r="R721" i="55"/>
  <c r="Q721" i="55"/>
  <c r="R729" i="59"/>
  <c r="Q729" i="59"/>
  <c r="S729" i="59"/>
  <c r="S729" i="55"/>
  <c r="R729" i="55"/>
  <c r="Q729" i="55"/>
  <c r="S737" i="57"/>
  <c r="R737" i="57"/>
  <c r="Q737" i="57"/>
  <c r="S666" i="56"/>
  <c r="R666" i="56"/>
  <c r="Q666" i="56"/>
  <c r="S686" i="59"/>
  <c r="R686" i="59"/>
  <c r="Q686" i="59"/>
  <c r="S694" i="58"/>
  <c r="R694" i="58"/>
  <c r="Q694" i="58"/>
  <c r="S710" i="58"/>
  <c r="R710" i="58"/>
  <c r="Q710" i="58"/>
  <c r="S718" i="58"/>
  <c r="R718" i="58"/>
  <c r="Q718" i="58"/>
  <c r="P765" i="53"/>
  <c r="R765" i="53"/>
  <c r="S765" i="53"/>
  <c r="Q765" i="53"/>
  <c r="P797" i="53"/>
  <c r="S797" i="53"/>
  <c r="R797" i="53"/>
  <c r="Q797" i="53"/>
  <c r="O524" i="56"/>
  <c r="O381" i="56"/>
  <c r="O238" i="56"/>
  <c r="O674" i="56"/>
  <c r="O556" i="53"/>
  <c r="O706" i="53"/>
  <c r="O413" i="53"/>
  <c r="O270" i="53"/>
  <c r="O556" i="57"/>
  <c r="O413" i="57"/>
  <c r="O270" i="57"/>
  <c r="O706" i="57"/>
  <c r="O584" i="53"/>
  <c r="O734" i="53"/>
  <c r="O441" i="53"/>
  <c r="O298" i="53"/>
  <c r="O734" i="56"/>
  <c r="O584" i="56"/>
  <c r="O441" i="56"/>
  <c r="O298" i="56"/>
  <c r="O734" i="59"/>
  <c r="O584" i="59"/>
  <c r="O441" i="59"/>
  <c r="O298" i="59"/>
  <c r="Q628" i="53"/>
  <c r="S628" i="53"/>
  <c r="R628" i="53"/>
  <c r="Q660" i="53"/>
  <c r="S660" i="53"/>
  <c r="R660" i="53"/>
  <c r="Q692" i="53"/>
  <c r="S692" i="53"/>
  <c r="R692" i="53"/>
  <c r="Q724" i="53"/>
  <c r="S724" i="53"/>
  <c r="R724" i="53"/>
  <c r="O693" i="55"/>
  <c r="O543" i="55"/>
  <c r="O400" i="55"/>
  <c r="O257" i="55"/>
  <c r="O725" i="53"/>
  <c r="O575" i="53"/>
  <c r="O432" i="53"/>
  <c r="O289" i="53"/>
  <c r="O725" i="59"/>
  <c r="O575" i="59"/>
  <c r="O432" i="59"/>
  <c r="O289" i="59"/>
  <c r="O725" i="57"/>
  <c r="O575" i="57"/>
  <c r="O432" i="57"/>
  <c r="O289" i="57"/>
  <c r="Q605" i="53"/>
  <c r="S605" i="53"/>
  <c r="R605" i="53"/>
  <c r="Q625" i="53"/>
  <c r="S625" i="53"/>
  <c r="R625" i="53"/>
  <c r="Q641" i="53"/>
  <c r="S641" i="53"/>
  <c r="R641" i="53"/>
  <c r="Q657" i="53"/>
  <c r="S657" i="53"/>
  <c r="R657" i="53"/>
  <c r="S778" i="53"/>
  <c r="Q778" i="53"/>
  <c r="P778" i="53"/>
  <c r="R778" i="53"/>
  <c r="R810" i="53"/>
  <c r="P810" i="53"/>
  <c r="S810" i="53"/>
  <c r="Q810" i="53"/>
  <c r="O513" i="58"/>
  <c r="O370" i="58"/>
  <c r="O227" i="58"/>
  <c r="O663" i="58"/>
  <c r="O679" i="55"/>
  <c r="O529" i="55"/>
  <c r="O386" i="55"/>
  <c r="O243" i="55"/>
  <c r="O529" i="59"/>
  <c r="O386" i="59"/>
  <c r="O243" i="59"/>
  <c r="O679" i="59"/>
  <c r="O545" i="56"/>
  <c r="O402" i="56"/>
  <c r="O259" i="56"/>
  <c r="O695" i="56"/>
  <c r="O711" i="53"/>
  <c r="O418" i="53"/>
  <c r="O275" i="53"/>
  <c r="O561" i="53"/>
  <c r="O561" i="56"/>
  <c r="O418" i="56"/>
  <c r="O275" i="56"/>
  <c r="O711" i="56"/>
  <c r="O727" i="53"/>
  <c r="O434" i="53"/>
  <c r="O291" i="53"/>
  <c r="O577" i="53"/>
  <c r="O434" i="57"/>
  <c r="O291" i="57"/>
  <c r="O727" i="57"/>
  <c r="O577" i="57"/>
  <c r="O577" i="59"/>
  <c r="O434" i="59"/>
  <c r="O291" i="59"/>
  <c r="O727" i="59"/>
  <c r="S736" i="58"/>
  <c r="R736" i="58"/>
  <c r="Q736" i="58"/>
  <c r="S673" i="56"/>
  <c r="R673" i="56"/>
  <c r="Q673" i="56"/>
  <c r="S697" i="59"/>
  <c r="R697" i="59"/>
  <c r="Q697" i="59"/>
  <c r="S697" i="56"/>
  <c r="R697" i="56"/>
  <c r="Q697" i="56"/>
  <c r="S713" i="59"/>
  <c r="R713" i="59"/>
  <c r="Q713" i="59"/>
  <c r="S713" i="56"/>
  <c r="R713" i="56"/>
  <c r="Q713" i="56"/>
  <c r="S666" i="59"/>
  <c r="R666" i="59"/>
  <c r="Q666" i="59"/>
  <c r="S666" i="55"/>
  <c r="R666" i="55"/>
  <c r="Q666" i="55"/>
  <c r="S686" i="58"/>
  <c r="R686" i="58"/>
  <c r="Q686" i="58"/>
  <c r="S686" i="57"/>
  <c r="R686" i="57"/>
  <c r="Q686" i="57"/>
  <c r="S694" i="57"/>
  <c r="R694" i="57"/>
  <c r="Q694" i="57"/>
  <c r="S710" i="57"/>
  <c r="R710" i="57"/>
  <c r="Q710" i="57"/>
  <c r="S718" i="56"/>
  <c r="R718" i="56"/>
  <c r="Q718" i="56"/>
  <c r="S730" i="58"/>
  <c r="R730" i="58"/>
  <c r="Q730" i="58"/>
  <c r="S689" i="56"/>
  <c r="R689" i="56"/>
  <c r="Q689" i="56"/>
  <c r="S670" i="59"/>
  <c r="R670" i="59"/>
  <c r="Q670" i="59"/>
  <c r="S678" i="58"/>
  <c r="R678" i="58"/>
  <c r="Q678" i="58"/>
  <c r="S702" i="58"/>
  <c r="R702" i="58"/>
  <c r="Q702" i="58"/>
  <c r="S702" i="57"/>
  <c r="R702" i="57"/>
  <c r="Q702" i="57"/>
  <c r="O606" i="53"/>
  <c r="O456" i="53"/>
  <c r="O313" i="53"/>
  <c r="O170" i="53"/>
  <c r="O638" i="53"/>
  <c r="O488" i="53"/>
  <c r="O345" i="53"/>
  <c r="O202" i="53"/>
  <c r="O682" i="53"/>
  <c r="O389" i="53"/>
  <c r="O246" i="53"/>
  <c r="O532" i="53"/>
  <c r="O532" i="57"/>
  <c r="O389" i="57"/>
  <c r="O246" i="57"/>
  <c r="O682" i="57"/>
  <c r="Q861" i="53"/>
  <c r="P861" i="53"/>
  <c r="S861" i="53"/>
  <c r="R861" i="53"/>
  <c r="O564" i="58"/>
  <c r="O421" i="58"/>
  <c r="O278" i="58"/>
  <c r="O714" i="58"/>
  <c r="S885" i="53"/>
  <c r="P885" i="53"/>
  <c r="R885" i="53"/>
  <c r="Q885" i="53"/>
  <c r="O588" i="58"/>
  <c r="O445" i="58"/>
  <c r="O302" i="58"/>
  <c r="O738" i="58"/>
  <c r="S668" i="59"/>
  <c r="R668" i="59"/>
  <c r="Q668" i="59"/>
  <c r="S676" i="56"/>
  <c r="R676" i="56"/>
  <c r="Q676" i="56"/>
  <c r="S684" i="59"/>
  <c r="R684" i="59"/>
  <c r="Q684" i="59"/>
  <c r="S692" i="56"/>
  <c r="R692" i="56"/>
  <c r="Q692" i="56"/>
  <c r="S700" i="59"/>
  <c r="R700" i="59"/>
  <c r="Q700" i="59"/>
  <c r="S716" i="56"/>
  <c r="R716" i="56"/>
  <c r="Q716" i="56"/>
  <c r="S724" i="59"/>
  <c r="R724" i="59"/>
  <c r="Q724" i="59"/>
  <c r="S724" i="56"/>
  <c r="R724" i="56"/>
  <c r="Q724" i="56"/>
  <c r="O669" i="53"/>
  <c r="O376" i="53"/>
  <c r="O519" i="53"/>
  <c r="O233" i="53"/>
  <c r="O669" i="58"/>
  <c r="O519" i="58"/>
  <c r="O376" i="58"/>
  <c r="O233" i="58"/>
  <c r="S848" i="53"/>
  <c r="R848" i="53"/>
  <c r="P848" i="53"/>
  <c r="Q848" i="53"/>
  <c r="S880" i="53"/>
  <c r="P880" i="53"/>
  <c r="Q880" i="53"/>
  <c r="R880" i="53"/>
  <c r="R825" i="57"/>
  <c r="Q825" i="57"/>
  <c r="U825" i="57" s="1"/>
  <c r="S825" i="57"/>
  <c r="O603" i="53"/>
  <c r="O453" i="53"/>
  <c r="O310" i="53"/>
  <c r="O167" i="53"/>
  <c r="O635" i="53"/>
  <c r="O485" i="53"/>
  <c r="O342" i="53"/>
  <c r="O199" i="53"/>
  <c r="O667" i="55"/>
  <c r="O374" i="55"/>
  <c r="O517" i="55"/>
  <c r="O231" i="55"/>
  <c r="O374" i="57"/>
  <c r="O231" i="57"/>
  <c r="O667" i="57"/>
  <c r="O517" i="57"/>
  <c r="O683" i="53"/>
  <c r="O390" i="53"/>
  <c r="O247" i="53"/>
  <c r="O533" i="53"/>
  <c r="O533" i="58"/>
  <c r="O390" i="58"/>
  <c r="O247" i="58"/>
  <c r="O683" i="58"/>
  <c r="S846" i="53"/>
  <c r="Q846" i="53"/>
  <c r="P846" i="53"/>
  <c r="R846" i="53"/>
  <c r="O549" i="59"/>
  <c r="O406" i="59"/>
  <c r="O263" i="59"/>
  <c r="O699" i="59"/>
  <c r="O565" i="59"/>
  <c r="O422" i="59"/>
  <c r="O279" i="59"/>
  <c r="O715" i="59"/>
  <c r="O731" i="56"/>
  <c r="O581" i="56"/>
  <c r="O438" i="56"/>
  <c r="O295" i="56"/>
  <c r="O581" i="58"/>
  <c r="O438" i="58"/>
  <c r="O295" i="58"/>
  <c r="O731" i="58"/>
  <c r="S672" i="58"/>
  <c r="R672" i="58"/>
  <c r="Q672" i="58"/>
  <c r="S688" i="58"/>
  <c r="R688" i="58"/>
  <c r="Q688" i="58"/>
  <c r="S681" i="59"/>
  <c r="R681" i="59"/>
  <c r="Q681" i="59"/>
  <c r="S681" i="56"/>
  <c r="R681" i="56"/>
  <c r="Q681" i="56"/>
  <c r="Q702" i="53"/>
  <c r="S702" i="53"/>
  <c r="R702" i="53"/>
  <c r="O626" i="53"/>
  <c r="O476" i="53"/>
  <c r="O333" i="53"/>
  <c r="O190" i="53"/>
  <c r="O658" i="53"/>
  <c r="O508" i="53"/>
  <c r="O365" i="53"/>
  <c r="O222" i="53"/>
  <c r="O540" i="55"/>
  <c r="O397" i="55"/>
  <c r="O254" i="55"/>
  <c r="O690" i="55"/>
  <c r="O540" i="59"/>
  <c r="O397" i="59"/>
  <c r="O254" i="59"/>
  <c r="O690" i="59"/>
  <c r="O572" i="56"/>
  <c r="O429" i="56"/>
  <c r="O286" i="56"/>
  <c r="O722" i="56"/>
  <c r="S814" i="57"/>
  <c r="R814" i="57"/>
  <c r="Q814" i="57"/>
  <c r="U814" i="57" s="1"/>
  <c r="Q668" i="57"/>
  <c r="S668" i="57"/>
  <c r="R668" i="57"/>
  <c r="S676" i="58"/>
  <c r="R676" i="58"/>
  <c r="Q676" i="58"/>
  <c r="Q684" i="57"/>
  <c r="S684" i="57"/>
  <c r="R684" i="57"/>
  <c r="S692" i="58"/>
  <c r="R692" i="58"/>
  <c r="Q692" i="58"/>
  <c r="Q700" i="57"/>
  <c r="S700" i="57"/>
  <c r="R700" i="57"/>
  <c r="S700" i="55"/>
  <c r="R700" i="55"/>
  <c r="Q700" i="55"/>
  <c r="S716" i="58"/>
  <c r="R716" i="58"/>
  <c r="Q716" i="58"/>
  <c r="S740" i="58"/>
  <c r="R740" i="58"/>
  <c r="Q740" i="58"/>
  <c r="O677" i="56"/>
  <c r="O527" i="56"/>
  <c r="O384" i="56"/>
  <c r="O241" i="56"/>
  <c r="O677" i="58"/>
  <c r="O527" i="58"/>
  <c r="O384" i="58"/>
  <c r="O241" i="58"/>
  <c r="S856" i="53"/>
  <c r="R856" i="53"/>
  <c r="P856" i="53"/>
  <c r="Q856" i="53"/>
  <c r="S770" i="53"/>
  <c r="P770" i="53"/>
  <c r="Q770" i="53"/>
  <c r="R770" i="53"/>
  <c r="S802" i="53"/>
  <c r="Q802" i="53"/>
  <c r="R802" i="53"/>
  <c r="P802" i="53"/>
  <c r="O671" i="53"/>
  <c r="O521" i="53"/>
  <c r="O378" i="53"/>
  <c r="O235" i="53"/>
  <c r="O521" i="59"/>
  <c r="O378" i="59"/>
  <c r="O235" i="59"/>
  <c r="O671" i="59"/>
  <c r="O537" i="56"/>
  <c r="O394" i="56"/>
  <c r="O251" i="56"/>
  <c r="O687" i="56"/>
  <c r="S850" i="53"/>
  <c r="P850" i="53"/>
  <c r="Q850" i="53"/>
  <c r="R850" i="53"/>
  <c r="O569" i="55"/>
  <c r="O719" i="55"/>
  <c r="O426" i="55"/>
  <c r="O283" i="55"/>
  <c r="S882" i="53"/>
  <c r="Q882" i="53"/>
  <c r="P882" i="53"/>
  <c r="R882" i="53"/>
  <c r="O442" i="57"/>
  <c r="O299" i="57"/>
  <c r="O735" i="57"/>
  <c r="O585" i="57"/>
  <c r="O735" i="59"/>
  <c r="O585" i="59"/>
  <c r="O442" i="59"/>
  <c r="O299" i="59"/>
  <c r="Q729" i="53"/>
  <c r="S729" i="53"/>
  <c r="R729" i="53"/>
  <c r="S666" i="57"/>
  <c r="R666" i="57"/>
  <c r="Q666" i="57"/>
  <c r="S686" i="55"/>
  <c r="R686" i="55"/>
  <c r="Q686" i="55"/>
  <c r="S694" i="59"/>
  <c r="R694" i="59"/>
  <c r="Q694" i="59"/>
  <c r="S694" i="55"/>
  <c r="R694" i="55"/>
  <c r="Q694" i="55"/>
  <c r="S710" i="55"/>
  <c r="R710" i="55"/>
  <c r="Q710" i="55"/>
  <c r="S718" i="55"/>
  <c r="R718" i="55"/>
  <c r="Q718" i="55"/>
  <c r="S665" i="57"/>
  <c r="R665" i="57"/>
  <c r="Q665" i="57"/>
  <c r="S689" i="57"/>
  <c r="R689" i="57"/>
  <c r="Q689" i="57"/>
  <c r="Q670" i="53"/>
  <c r="S670" i="53"/>
  <c r="R670" i="53"/>
  <c r="Q609" i="53"/>
  <c r="S609" i="53"/>
  <c r="R609" i="53"/>
  <c r="S777" i="53"/>
  <c r="Q777" i="53"/>
  <c r="R777" i="53"/>
  <c r="P777" i="53"/>
  <c r="S809" i="53"/>
  <c r="P809" i="53"/>
  <c r="R809" i="53"/>
  <c r="Q809" i="53"/>
  <c r="O512" i="58"/>
  <c r="O369" i="58"/>
  <c r="O226" i="58"/>
  <c r="O662" i="58"/>
  <c r="O548" i="55"/>
  <c r="O405" i="55"/>
  <c r="O262" i="55"/>
  <c r="O698" i="55"/>
  <c r="O548" i="59"/>
  <c r="O405" i="59"/>
  <c r="O262" i="59"/>
  <c r="O698" i="59"/>
  <c r="O726" i="56"/>
  <c r="O576" i="56"/>
  <c r="O433" i="56"/>
  <c r="O290" i="56"/>
  <c r="S818" i="57"/>
  <c r="R818" i="57"/>
  <c r="Q818" i="57"/>
  <c r="U818" i="57" s="1"/>
  <c r="Q716" i="57"/>
  <c r="S716" i="57"/>
  <c r="R716" i="57"/>
  <c r="S716" i="55"/>
  <c r="R716" i="55"/>
  <c r="Q716" i="55"/>
  <c r="S832" i="53"/>
  <c r="Q832" i="53"/>
  <c r="P832" i="53"/>
  <c r="R832" i="53"/>
  <c r="O535" i="59"/>
  <c r="O392" i="59"/>
  <c r="O249" i="59"/>
  <c r="O685" i="59"/>
  <c r="O717" i="55"/>
  <c r="O424" i="55"/>
  <c r="O281" i="55"/>
  <c r="O567" i="55"/>
  <c r="O567" i="59"/>
  <c r="O424" i="59"/>
  <c r="O281" i="59"/>
  <c r="O717" i="59"/>
  <c r="Q774" i="53"/>
  <c r="S774" i="53"/>
  <c r="R774" i="53"/>
  <c r="P774" i="53"/>
  <c r="Q806" i="53"/>
  <c r="S806" i="53"/>
  <c r="R806" i="53"/>
  <c r="P806" i="53"/>
  <c r="O675" i="55"/>
  <c r="O525" i="55"/>
  <c r="O382" i="55"/>
  <c r="O239" i="55"/>
  <c r="O525" i="59"/>
  <c r="O382" i="59"/>
  <c r="O239" i="59"/>
  <c r="O675" i="59"/>
  <c r="O541" i="56"/>
  <c r="O398" i="56"/>
  <c r="O255" i="56"/>
  <c r="O691" i="56"/>
  <c r="Q854" i="53"/>
  <c r="S854" i="53"/>
  <c r="R854" i="53"/>
  <c r="P854" i="53"/>
  <c r="Q870" i="53"/>
  <c r="S870" i="53"/>
  <c r="R870" i="53"/>
  <c r="P870" i="53"/>
  <c r="O430" i="57"/>
  <c r="O287" i="57"/>
  <c r="O723" i="57"/>
  <c r="O573" i="57"/>
  <c r="O573" i="59"/>
  <c r="O430" i="59"/>
  <c r="O287" i="59"/>
  <c r="O723" i="59"/>
  <c r="O739" i="56"/>
  <c r="O589" i="56"/>
  <c r="O446" i="56"/>
  <c r="O303" i="56"/>
  <c r="O589" i="58"/>
  <c r="O446" i="58"/>
  <c r="O303" i="58"/>
  <c r="O739" i="58"/>
  <c r="S664" i="56"/>
  <c r="R664" i="56"/>
  <c r="Q664" i="56"/>
  <c r="S672" i="59"/>
  <c r="R672" i="59"/>
  <c r="Q672" i="59"/>
  <c r="S680" i="56"/>
  <c r="R680" i="56"/>
  <c r="Q680" i="56"/>
  <c r="S688" i="59"/>
  <c r="R688" i="59"/>
  <c r="Q688" i="59"/>
  <c r="S696" i="56"/>
  <c r="R696" i="56"/>
  <c r="Q696" i="56"/>
  <c r="S704" i="59"/>
  <c r="R704" i="59"/>
  <c r="Q704" i="59"/>
  <c r="S704" i="56"/>
  <c r="R704" i="56"/>
  <c r="Q704" i="56"/>
  <c r="O602" i="53"/>
  <c r="O452" i="53"/>
  <c r="O309" i="53"/>
  <c r="O166" i="53"/>
  <c r="O634" i="53"/>
  <c r="O484" i="53"/>
  <c r="O341" i="53"/>
  <c r="O198" i="53"/>
  <c r="O674" i="53"/>
  <c r="O524" i="53"/>
  <c r="O381" i="53"/>
  <c r="O238" i="53"/>
  <c r="O524" i="57"/>
  <c r="O381" i="57"/>
  <c r="O238" i="57"/>
  <c r="O674" i="57"/>
  <c r="S853" i="53"/>
  <c r="P853" i="53"/>
  <c r="R853" i="53"/>
  <c r="Q853" i="53"/>
  <c r="O556" i="58"/>
  <c r="O413" i="58"/>
  <c r="O270" i="58"/>
  <c r="O706" i="58"/>
  <c r="O584" i="57"/>
  <c r="O441" i="57"/>
  <c r="O298" i="57"/>
  <c r="O734" i="57"/>
  <c r="O584" i="58"/>
  <c r="O441" i="58"/>
  <c r="O298" i="58"/>
  <c r="O734" i="58"/>
  <c r="S700" i="56"/>
  <c r="R700" i="56"/>
  <c r="Q700" i="56"/>
  <c r="S708" i="59"/>
  <c r="R708" i="59"/>
  <c r="Q708" i="59"/>
  <c r="O693" i="56"/>
  <c r="O400" i="56"/>
  <c r="O257" i="56"/>
  <c r="O543" i="56"/>
  <c r="O693" i="59"/>
  <c r="O543" i="59"/>
  <c r="O400" i="59"/>
  <c r="O257" i="59"/>
  <c r="O725" i="56"/>
  <c r="O575" i="56"/>
  <c r="O289" i="56"/>
  <c r="O432" i="56"/>
  <c r="R756" i="57"/>
  <c r="Q756" i="57"/>
  <c r="U756" i="57" s="1"/>
  <c r="S756" i="57"/>
  <c r="O615" i="53"/>
  <c r="O465" i="53"/>
  <c r="O322" i="53"/>
  <c r="O179" i="53"/>
  <c r="O647" i="53"/>
  <c r="O497" i="53"/>
  <c r="O354" i="53"/>
  <c r="O211" i="53"/>
  <c r="O663" i="55"/>
  <c r="O513" i="55"/>
  <c r="O370" i="55"/>
  <c r="O227" i="55"/>
  <c r="O513" i="59"/>
  <c r="O370" i="59"/>
  <c r="O227" i="59"/>
  <c r="O663" i="59"/>
  <c r="O529" i="56"/>
  <c r="O386" i="56"/>
  <c r="O243" i="56"/>
  <c r="O679" i="56"/>
  <c r="O695" i="53"/>
  <c r="O402" i="53"/>
  <c r="O259" i="53"/>
  <c r="O545" i="53"/>
  <c r="O402" i="57"/>
  <c r="O259" i="57"/>
  <c r="O695" i="57"/>
  <c r="O545" i="57"/>
  <c r="S858" i="53"/>
  <c r="P858" i="53"/>
  <c r="R858" i="53"/>
  <c r="Q858" i="53"/>
  <c r="O418" i="57"/>
  <c r="O275" i="57"/>
  <c r="O711" i="57"/>
  <c r="O561" i="57"/>
  <c r="Q874" i="53"/>
  <c r="P874" i="53"/>
  <c r="S874" i="53"/>
  <c r="R874" i="53"/>
  <c r="R758" i="57"/>
  <c r="Q758" i="57"/>
  <c r="U758" i="57" s="1"/>
  <c r="S758" i="57"/>
  <c r="O604" i="53"/>
  <c r="O454" i="53"/>
  <c r="O311" i="53"/>
  <c r="O168" i="53"/>
  <c r="S664" i="58"/>
  <c r="R664" i="58"/>
  <c r="Q664" i="58"/>
  <c r="Q672" i="57"/>
  <c r="S672" i="57"/>
  <c r="R672" i="57"/>
  <c r="S680" i="58"/>
  <c r="R680" i="58"/>
  <c r="Q680" i="58"/>
  <c r="Q688" i="57"/>
  <c r="S688" i="57"/>
  <c r="R688" i="57"/>
  <c r="S696" i="58"/>
  <c r="R696" i="58"/>
  <c r="Q696" i="58"/>
  <c r="Q704" i="57"/>
  <c r="S704" i="57"/>
  <c r="R704" i="57"/>
  <c r="S704" i="55"/>
  <c r="R704" i="55"/>
  <c r="Q704" i="55"/>
  <c r="S720" i="58"/>
  <c r="R720" i="58"/>
  <c r="Q720" i="58"/>
  <c r="P753" i="53"/>
  <c r="R753" i="53"/>
  <c r="S753" i="53"/>
  <c r="Q753" i="53"/>
  <c r="P785" i="53"/>
  <c r="R785" i="53"/>
  <c r="S785" i="53"/>
  <c r="Q785" i="53"/>
  <c r="Q829" i="53"/>
  <c r="P829" i="53"/>
  <c r="S829" i="53"/>
  <c r="R829" i="53"/>
  <c r="O532" i="58"/>
  <c r="O389" i="58"/>
  <c r="O246" i="58"/>
  <c r="O682" i="58"/>
  <c r="O564" i="55"/>
  <c r="O421" i="55"/>
  <c r="O278" i="55"/>
  <c r="O714" i="55"/>
  <c r="O588" i="55"/>
  <c r="O445" i="55"/>
  <c r="O302" i="55"/>
  <c r="O738" i="55"/>
  <c r="S769" i="57"/>
  <c r="R769" i="57"/>
  <c r="Q769" i="57"/>
  <c r="U769" i="57" s="1"/>
  <c r="S816" i="53"/>
  <c r="R816" i="53"/>
  <c r="P816" i="53"/>
  <c r="Q816" i="53"/>
  <c r="O519" i="59"/>
  <c r="O376" i="59"/>
  <c r="O233" i="59"/>
  <c r="O669" i="59"/>
  <c r="O701" i="55"/>
  <c r="O408" i="55"/>
  <c r="O265" i="55"/>
  <c r="O551" i="55"/>
  <c r="O551" i="59"/>
  <c r="O408" i="59"/>
  <c r="O265" i="59"/>
  <c r="O701" i="59"/>
  <c r="O733" i="55"/>
  <c r="O440" i="55"/>
  <c r="O297" i="55"/>
  <c r="O583" i="55"/>
  <c r="O733" i="58"/>
  <c r="O583" i="58"/>
  <c r="O440" i="58"/>
  <c r="O297" i="58"/>
  <c r="S750" i="53"/>
  <c r="R750" i="53"/>
  <c r="Q750" i="53"/>
  <c r="P750" i="53"/>
  <c r="S782" i="53"/>
  <c r="Q782" i="53"/>
  <c r="P782" i="53"/>
  <c r="R782" i="53"/>
  <c r="O667" i="53"/>
  <c r="O517" i="53"/>
  <c r="O374" i="53"/>
  <c r="O231" i="53"/>
  <c r="O517" i="58"/>
  <c r="O374" i="58"/>
  <c r="O231" i="58"/>
  <c r="O667" i="58"/>
  <c r="S830" i="53"/>
  <c r="P830" i="53"/>
  <c r="R830" i="53"/>
  <c r="Q830" i="53"/>
  <c r="O533" i="59"/>
  <c r="O390" i="59"/>
  <c r="O247" i="59"/>
  <c r="O683" i="59"/>
  <c r="O549" i="56"/>
  <c r="O406" i="56"/>
  <c r="O263" i="56"/>
  <c r="O699" i="56"/>
  <c r="O565" i="55"/>
  <c r="O715" i="55"/>
  <c r="O279" i="55"/>
  <c r="O422" i="55"/>
  <c r="O565" i="56"/>
  <c r="O422" i="56"/>
  <c r="O279" i="56"/>
  <c r="O715" i="56"/>
  <c r="O581" i="55"/>
  <c r="O731" i="55"/>
  <c r="O438" i="55"/>
  <c r="O295" i="55"/>
  <c r="O438" i="57"/>
  <c r="O295" i="57"/>
  <c r="O731" i="57"/>
  <c r="O581" i="57"/>
  <c r="O731" i="59"/>
  <c r="O581" i="59"/>
  <c r="O438" i="59"/>
  <c r="O295" i="59"/>
  <c r="S664" i="55"/>
  <c r="R664" i="55"/>
  <c r="Q664" i="55"/>
  <c r="S680" i="55"/>
  <c r="R680" i="55"/>
  <c r="Q680" i="55"/>
  <c r="S696" i="55"/>
  <c r="R696" i="55"/>
  <c r="Q696" i="55"/>
  <c r="Q730" i="53"/>
  <c r="S730" i="53"/>
  <c r="R730" i="53"/>
  <c r="Q678" i="53"/>
  <c r="S678" i="53"/>
  <c r="R678" i="53"/>
  <c r="S773" i="53"/>
  <c r="Q773" i="53"/>
  <c r="R773" i="53"/>
  <c r="P773" i="53"/>
  <c r="R805" i="53"/>
  <c r="Q805" i="53"/>
  <c r="P805" i="53"/>
  <c r="S805" i="53"/>
  <c r="O540" i="56"/>
  <c r="O397" i="56"/>
  <c r="O254" i="56"/>
  <c r="O690" i="56"/>
  <c r="O572" i="53"/>
  <c r="O722" i="53"/>
  <c r="O429" i="53"/>
  <c r="O286" i="53"/>
  <c r="O572" i="57"/>
  <c r="O429" i="57"/>
  <c r="O286" i="57"/>
  <c r="O722" i="57"/>
  <c r="O572" i="59"/>
  <c r="O429" i="59"/>
  <c r="O286" i="59"/>
  <c r="O722" i="59"/>
  <c r="P824" i="53"/>
  <c r="Q824" i="53"/>
  <c r="R824" i="53"/>
  <c r="S824" i="53"/>
  <c r="O677" i="57"/>
  <c r="O527" i="57"/>
  <c r="O384" i="57"/>
  <c r="O241" i="57"/>
  <c r="O709" i="55"/>
  <c r="O559" i="55"/>
  <c r="O416" i="55"/>
  <c r="O273" i="55"/>
  <c r="O709" i="57"/>
  <c r="O559" i="57"/>
  <c r="O416" i="57"/>
  <c r="O273" i="57"/>
  <c r="Q617" i="53"/>
  <c r="S617" i="53"/>
  <c r="R617" i="53"/>
  <c r="Q633" i="53"/>
  <c r="S633" i="53"/>
  <c r="R633" i="53"/>
  <c r="Q649" i="53"/>
  <c r="S649" i="53"/>
  <c r="R649" i="53"/>
  <c r="O623" i="53"/>
  <c r="O473" i="53"/>
  <c r="O330" i="53"/>
  <c r="O187" i="53"/>
  <c r="O655" i="53"/>
  <c r="O505" i="53"/>
  <c r="O362" i="53"/>
  <c r="O219" i="53"/>
  <c r="O521" i="56"/>
  <c r="O378" i="56"/>
  <c r="O235" i="56"/>
  <c r="O671" i="56"/>
  <c r="O687" i="55"/>
  <c r="O537" i="55"/>
  <c r="O394" i="55"/>
  <c r="O251" i="55"/>
  <c r="O394" i="57"/>
  <c r="O251" i="57"/>
  <c r="O687" i="57"/>
  <c r="O537" i="57"/>
  <c r="O553" i="55"/>
  <c r="O703" i="55"/>
  <c r="O410" i="55"/>
  <c r="O267" i="55"/>
  <c r="O410" i="57"/>
  <c r="O267" i="57"/>
  <c r="O703" i="57"/>
  <c r="O553" i="57"/>
  <c r="S866" i="53"/>
  <c r="Q866" i="53"/>
  <c r="P866" i="53"/>
  <c r="R866" i="53"/>
  <c r="O426" i="57"/>
  <c r="O283" i="57"/>
  <c r="O719" i="57"/>
  <c r="O569" i="57"/>
  <c r="O585" i="55"/>
  <c r="O735" i="55"/>
  <c r="O442" i="55"/>
  <c r="O299" i="55"/>
  <c r="R766" i="57"/>
  <c r="Q766" i="57"/>
  <c r="U766" i="57" s="1"/>
  <c r="S766" i="57"/>
  <c r="S672" i="56"/>
  <c r="R672" i="56"/>
  <c r="Q672" i="56"/>
  <c r="S688" i="56"/>
  <c r="R688" i="56"/>
  <c r="Q688" i="56"/>
  <c r="S712" i="59"/>
  <c r="R712" i="59"/>
  <c r="Q712" i="59"/>
  <c r="S736" i="55"/>
  <c r="R736" i="55"/>
  <c r="Q736" i="55"/>
  <c r="S661" i="57"/>
  <c r="R661" i="57"/>
  <c r="Q661" i="57"/>
  <c r="S673" i="57"/>
  <c r="R673" i="57"/>
  <c r="Q673" i="57"/>
  <c r="S681" i="58"/>
  <c r="R681" i="58"/>
  <c r="Q681" i="58"/>
  <c r="Q681" i="53"/>
  <c r="S681" i="53"/>
  <c r="R681" i="53"/>
  <c r="S697" i="55"/>
  <c r="R697" i="55"/>
  <c r="Q697" i="55"/>
  <c r="S705" i="59"/>
  <c r="R705" i="59"/>
  <c r="Q705" i="59"/>
  <c r="S713" i="57"/>
  <c r="R713" i="57"/>
  <c r="Q713" i="57"/>
  <c r="S713" i="55"/>
  <c r="R713" i="55"/>
  <c r="Q713" i="55"/>
  <c r="S721" i="59"/>
  <c r="R721" i="59"/>
  <c r="Q721" i="59"/>
  <c r="S729" i="57"/>
  <c r="R729" i="57"/>
  <c r="Q729" i="57"/>
  <c r="S670" i="56"/>
  <c r="R670" i="56"/>
  <c r="Q670" i="56"/>
  <c r="S678" i="56"/>
  <c r="R678" i="56"/>
  <c r="Q678" i="56"/>
  <c r="S702" i="59"/>
  <c r="R702" i="59"/>
  <c r="Q702" i="59"/>
  <c r="S702" i="55"/>
  <c r="R702" i="55"/>
  <c r="Q702" i="55"/>
  <c r="O614" i="53"/>
  <c r="O464" i="53"/>
  <c r="O321" i="53"/>
  <c r="O178" i="53"/>
  <c r="O646" i="53"/>
  <c r="O496" i="53"/>
  <c r="O353" i="53"/>
  <c r="O210" i="53"/>
  <c r="O512" i="55"/>
  <c r="O369" i="55"/>
  <c r="O226" i="55"/>
  <c r="O662" i="55"/>
  <c r="O512" i="59"/>
  <c r="O369" i="59"/>
  <c r="O226" i="59"/>
  <c r="O662" i="59"/>
  <c r="O548" i="56"/>
  <c r="O405" i="56"/>
  <c r="O262" i="56"/>
  <c r="O698" i="56"/>
  <c r="O576" i="53"/>
  <c r="O726" i="53"/>
  <c r="O433" i="53"/>
  <c r="O290" i="53"/>
  <c r="O576" i="57"/>
  <c r="O433" i="57"/>
  <c r="O290" i="57"/>
  <c r="O726" i="57"/>
  <c r="O576" i="59"/>
  <c r="O433" i="59"/>
  <c r="O290" i="59"/>
  <c r="O726" i="59"/>
  <c r="S676" i="55"/>
  <c r="R676" i="55"/>
  <c r="Q676" i="55"/>
  <c r="S692" i="55"/>
  <c r="R692" i="55"/>
  <c r="Q692" i="55"/>
  <c r="S740" i="55"/>
  <c r="R740" i="55"/>
  <c r="Q740" i="55"/>
  <c r="O685" i="55"/>
  <c r="O535" i="55"/>
  <c r="O392" i="55"/>
  <c r="O249" i="55"/>
  <c r="O685" i="57"/>
  <c r="O535" i="57"/>
  <c r="O392" i="57"/>
  <c r="O249" i="57"/>
  <c r="O567" i="56"/>
  <c r="O424" i="56"/>
  <c r="O281" i="56"/>
  <c r="O717" i="56"/>
  <c r="O717" i="57"/>
  <c r="O567" i="57"/>
  <c r="O424" i="57"/>
  <c r="O281" i="57"/>
  <c r="Q601" i="53"/>
  <c r="S601" i="53"/>
  <c r="R601" i="53"/>
  <c r="Q621" i="53"/>
  <c r="S621" i="53"/>
  <c r="R621" i="53"/>
  <c r="Q637" i="53"/>
  <c r="S637" i="53"/>
  <c r="R637" i="53"/>
  <c r="Q653" i="53"/>
  <c r="S653" i="53"/>
  <c r="R653" i="53"/>
  <c r="O627" i="53"/>
  <c r="O477" i="53"/>
  <c r="O334" i="53"/>
  <c r="O191" i="53"/>
  <c r="O659" i="53"/>
  <c r="O509" i="53"/>
  <c r="O366" i="53"/>
  <c r="O223" i="53"/>
  <c r="O525" i="56"/>
  <c r="O382" i="56"/>
  <c r="O239" i="56"/>
  <c r="O675" i="56"/>
  <c r="Q838" i="53"/>
  <c r="P838" i="53"/>
  <c r="S838" i="53"/>
  <c r="R838" i="53"/>
  <c r="O398" i="57"/>
  <c r="O255" i="57"/>
  <c r="O691" i="57"/>
  <c r="O541" i="57"/>
  <c r="O707" i="53"/>
  <c r="O557" i="53"/>
  <c r="O414" i="53"/>
  <c r="O271" i="53"/>
  <c r="O414" i="57"/>
  <c r="O271" i="57"/>
  <c r="O707" i="57"/>
  <c r="O557" i="57"/>
  <c r="O723" i="53"/>
  <c r="O573" i="53"/>
  <c r="O430" i="53"/>
  <c r="O287" i="53"/>
  <c r="R754" i="57"/>
  <c r="Q754" i="57"/>
  <c r="U754" i="57" s="1"/>
  <c r="S754" i="57"/>
  <c r="Q886" i="53"/>
  <c r="P886" i="53"/>
  <c r="S886" i="53"/>
  <c r="R886" i="53"/>
  <c r="O446" i="57"/>
  <c r="O303" i="57"/>
  <c r="O739" i="57"/>
  <c r="O589" i="57"/>
  <c r="O739" i="59"/>
  <c r="O589" i="59"/>
  <c r="O446" i="59"/>
  <c r="O303" i="59"/>
  <c r="S689" i="58"/>
  <c r="R689" i="58"/>
  <c r="Q689" i="58"/>
  <c r="Q689" i="53"/>
  <c r="S689" i="53"/>
  <c r="R689" i="53"/>
  <c r="P749" i="53"/>
  <c r="R749" i="53"/>
  <c r="S749" i="53"/>
  <c r="Q749" i="53"/>
  <c r="P781" i="53"/>
  <c r="S781" i="53"/>
  <c r="R781" i="53"/>
  <c r="Q781" i="53"/>
  <c r="S821" i="53"/>
  <c r="R821" i="53"/>
  <c r="P821" i="53"/>
  <c r="Q821" i="53"/>
  <c r="O524" i="58"/>
  <c r="O381" i="58"/>
  <c r="O238" i="58"/>
  <c r="O674" i="58"/>
  <c r="O556" i="55"/>
  <c r="O413" i="55"/>
  <c r="O270" i="55"/>
  <c r="O706" i="55"/>
  <c r="P881" i="53"/>
  <c r="R881" i="53"/>
  <c r="Q881" i="53"/>
  <c r="S881" i="53"/>
  <c r="S765" i="57"/>
  <c r="R765" i="57"/>
  <c r="Q765" i="57"/>
  <c r="U765" i="57" s="1"/>
  <c r="O693" i="53"/>
  <c r="O543" i="53"/>
  <c r="O400" i="53"/>
  <c r="O257" i="53"/>
  <c r="O693" i="58"/>
  <c r="O543" i="58"/>
  <c r="O400" i="58"/>
  <c r="O257" i="58"/>
  <c r="S872" i="53"/>
  <c r="P872" i="53"/>
  <c r="Q872" i="53"/>
  <c r="R872" i="53"/>
  <c r="R817" i="57"/>
  <c r="Q817" i="57"/>
  <c r="U817" i="57" s="1"/>
  <c r="S817" i="57"/>
  <c r="R762" i="53"/>
  <c r="S762" i="53"/>
  <c r="Q762" i="53"/>
  <c r="P762" i="53"/>
  <c r="R794" i="53"/>
  <c r="S794" i="53"/>
  <c r="Q794" i="53"/>
  <c r="P794" i="53"/>
  <c r="O513" i="56"/>
  <c r="O370" i="56"/>
  <c r="O227" i="56"/>
  <c r="O663" i="56"/>
  <c r="O679" i="53"/>
  <c r="O386" i="53"/>
  <c r="O243" i="53"/>
  <c r="O529" i="53"/>
  <c r="O386" i="57"/>
  <c r="O243" i="57"/>
  <c r="O679" i="57"/>
  <c r="O529" i="57"/>
  <c r="R842" i="53"/>
  <c r="Q842" i="53"/>
  <c r="P842" i="53"/>
  <c r="S842" i="53"/>
  <c r="O545" i="58"/>
  <c r="O402" i="58"/>
  <c r="O259" i="58"/>
  <c r="O695" i="58"/>
  <c r="O561" i="55"/>
  <c r="O711" i="55"/>
  <c r="O418" i="55"/>
  <c r="O275" i="55"/>
  <c r="O561" i="58"/>
  <c r="O418" i="58"/>
  <c r="O275" i="58"/>
  <c r="O711" i="58"/>
  <c r="O577" i="55"/>
  <c r="O727" i="55"/>
  <c r="O434" i="55"/>
  <c r="O291" i="55"/>
  <c r="R819" i="57"/>
  <c r="Q819" i="57"/>
  <c r="U819" i="57" s="1"/>
  <c r="S819" i="57"/>
  <c r="S751" i="53"/>
  <c r="R751" i="53"/>
  <c r="Q751" i="53"/>
  <c r="P751" i="53"/>
  <c r="Q728" i="59"/>
  <c r="S728" i="59"/>
  <c r="R728" i="59"/>
  <c r="S728" i="56"/>
  <c r="R728" i="56"/>
  <c r="Q728" i="56"/>
  <c r="R736" i="59"/>
  <c r="Q736" i="59"/>
  <c r="S736" i="59"/>
  <c r="Q616" i="53"/>
  <c r="S616" i="53"/>
  <c r="R616" i="53"/>
  <c r="Q648" i="53"/>
  <c r="S648" i="53"/>
  <c r="R648" i="53"/>
  <c r="Q680" i="53"/>
  <c r="S680" i="53"/>
  <c r="R680" i="53"/>
  <c r="Q712" i="53"/>
  <c r="S712" i="53"/>
  <c r="R712" i="53"/>
  <c r="Q710" i="53"/>
  <c r="S710" i="53"/>
  <c r="R710" i="53"/>
  <c r="Q718" i="53"/>
  <c r="S718" i="53"/>
  <c r="R718" i="53"/>
  <c r="O622" i="53"/>
  <c r="O472" i="53"/>
  <c r="O329" i="53"/>
  <c r="O186" i="53"/>
  <c r="O654" i="53"/>
  <c r="O504" i="53"/>
  <c r="O361" i="53"/>
  <c r="O218" i="53"/>
  <c r="O532" i="55"/>
  <c r="O389" i="55"/>
  <c r="O246" i="55"/>
  <c r="O682" i="55"/>
  <c r="O532" i="59"/>
  <c r="O389" i="59"/>
  <c r="O246" i="59"/>
  <c r="O682" i="59"/>
  <c r="O564" i="56"/>
  <c r="O421" i="56"/>
  <c r="O278" i="56"/>
  <c r="O714" i="56"/>
  <c r="O564" i="59"/>
  <c r="O421" i="59"/>
  <c r="O278" i="59"/>
  <c r="O714" i="59"/>
  <c r="O738" i="56"/>
  <c r="O588" i="56"/>
  <c r="O445" i="56"/>
  <c r="O302" i="56"/>
  <c r="S830" i="57"/>
  <c r="R830" i="57"/>
  <c r="Q830" i="57"/>
  <c r="U830" i="57" s="1"/>
  <c r="S700" i="58"/>
  <c r="R700" i="58"/>
  <c r="Q700" i="58"/>
  <c r="Q708" i="57"/>
  <c r="S708" i="57"/>
  <c r="R708" i="57"/>
  <c r="O669" i="55"/>
  <c r="O519" i="55"/>
  <c r="O376" i="55"/>
  <c r="O233" i="55"/>
  <c r="O669" i="57"/>
  <c r="O519" i="57"/>
  <c r="O376" i="57"/>
  <c r="O233" i="57"/>
  <c r="O551" i="56"/>
  <c r="O408" i="56"/>
  <c r="O265" i="56"/>
  <c r="O701" i="56"/>
  <c r="O701" i="57"/>
  <c r="O551" i="57"/>
  <c r="O408" i="57"/>
  <c r="O265" i="57"/>
  <c r="O733" i="56"/>
  <c r="O583" i="56"/>
  <c r="O440" i="56"/>
  <c r="O297" i="56"/>
  <c r="O733" i="57"/>
  <c r="O583" i="57"/>
  <c r="O440" i="57"/>
  <c r="O297" i="57"/>
  <c r="O619" i="53"/>
  <c r="O469" i="53"/>
  <c r="O326" i="53"/>
  <c r="O183" i="53"/>
  <c r="O651" i="53"/>
  <c r="O501" i="53"/>
  <c r="O358" i="53"/>
  <c r="O215" i="53"/>
  <c r="S814" i="53"/>
  <c r="P814" i="53"/>
  <c r="R814" i="53"/>
  <c r="Q814" i="53"/>
  <c r="O517" i="59"/>
  <c r="O374" i="59"/>
  <c r="O231" i="59"/>
  <c r="O667" i="59"/>
  <c r="O533" i="56"/>
  <c r="O390" i="56"/>
  <c r="O247" i="56"/>
  <c r="O683" i="56"/>
  <c r="O699" i="55"/>
  <c r="O406" i="55"/>
  <c r="O549" i="55"/>
  <c r="O263" i="55"/>
  <c r="O406" i="57"/>
  <c r="O263" i="57"/>
  <c r="O699" i="57"/>
  <c r="O549" i="57"/>
  <c r="O715" i="53"/>
  <c r="O422" i="53"/>
  <c r="O279" i="53"/>
  <c r="O565" i="53"/>
  <c r="O422" i="57"/>
  <c r="O279" i="57"/>
  <c r="O715" i="57"/>
  <c r="O565" i="57"/>
  <c r="O731" i="53"/>
  <c r="O438" i="53"/>
  <c r="O295" i="53"/>
  <c r="O581" i="53"/>
  <c r="R762" i="57"/>
  <c r="Q762" i="57"/>
  <c r="U762" i="57" s="1"/>
  <c r="S762" i="57"/>
  <c r="S664" i="59"/>
  <c r="R664" i="59"/>
  <c r="Q664" i="59"/>
  <c r="S680" i="59"/>
  <c r="R680" i="59"/>
  <c r="Q680" i="59"/>
  <c r="S696" i="59"/>
  <c r="R696" i="59"/>
  <c r="Q696" i="59"/>
  <c r="S712" i="56"/>
  <c r="R712" i="56"/>
  <c r="Q712" i="56"/>
  <c r="S720" i="59"/>
  <c r="R720" i="59"/>
  <c r="Q720" i="59"/>
  <c r="S720" i="56"/>
  <c r="R720" i="56"/>
  <c r="Q720" i="56"/>
  <c r="S729" i="56"/>
  <c r="R729" i="56"/>
  <c r="Q729" i="56"/>
  <c r="S737" i="58"/>
  <c r="R737" i="58"/>
  <c r="Q737" i="58"/>
  <c r="S737" i="55"/>
  <c r="R737" i="55"/>
  <c r="Q737" i="55"/>
  <c r="Q686" i="53"/>
  <c r="S686" i="53"/>
  <c r="R686" i="53"/>
  <c r="R730" i="59"/>
  <c r="Q730" i="59"/>
  <c r="S730" i="59"/>
  <c r="S665" i="55"/>
  <c r="R665" i="55"/>
  <c r="Q665" i="55"/>
  <c r="S689" i="59"/>
  <c r="R689" i="59"/>
  <c r="Q689" i="59"/>
  <c r="S689" i="55"/>
  <c r="R689" i="55"/>
  <c r="Q689" i="55"/>
  <c r="S670" i="58"/>
  <c r="R670" i="58"/>
  <c r="Q670" i="58"/>
  <c r="S670" i="57"/>
  <c r="R670" i="57"/>
  <c r="Q670" i="57"/>
  <c r="S678" i="57"/>
  <c r="R678" i="57"/>
  <c r="Q678" i="57"/>
  <c r="S702" i="56"/>
  <c r="R702" i="56"/>
  <c r="Q702" i="56"/>
  <c r="O610" i="53"/>
  <c r="O460" i="53"/>
  <c r="O317" i="53"/>
  <c r="O174" i="53"/>
  <c r="O642" i="53"/>
  <c r="O492" i="53"/>
  <c r="O349" i="53"/>
  <c r="O206" i="53"/>
  <c r="O690" i="53"/>
  <c r="O540" i="53"/>
  <c r="O397" i="53"/>
  <c r="O254" i="53"/>
  <c r="O540" i="57"/>
  <c r="O397" i="57"/>
  <c r="O254" i="57"/>
  <c r="O690" i="57"/>
  <c r="S869" i="53"/>
  <c r="R869" i="53"/>
  <c r="P869" i="53"/>
  <c r="Q869" i="53"/>
  <c r="O572" i="58"/>
  <c r="O429" i="58"/>
  <c r="O286" i="58"/>
  <c r="O722" i="58"/>
  <c r="S716" i="59"/>
  <c r="R716" i="59"/>
  <c r="Q716" i="59"/>
  <c r="S732" i="58"/>
  <c r="R732" i="58"/>
  <c r="Q732" i="58"/>
  <c r="Q608" i="53"/>
  <c r="S608" i="53"/>
  <c r="R608" i="53"/>
  <c r="Q644" i="53"/>
  <c r="S644" i="53"/>
  <c r="R644" i="53"/>
  <c r="Q676" i="53"/>
  <c r="S676" i="53"/>
  <c r="R676" i="53"/>
  <c r="Q708" i="53"/>
  <c r="S708" i="53"/>
  <c r="R708" i="53"/>
  <c r="O677" i="55"/>
  <c r="O527" i="55"/>
  <c r="O384" i="55"/>
  <c r="O241" i="55"/>
  <c r="O709" i="53"/>
  <c r="O559" i="53"/>
  <c r="O416" i="53"/>
  <c r="O273" i="53"/>
  <c r="O709" i="59"/>
  <c r="O559" i="59"/>
  <c r="O416" i="59"/>
  <c r="O273" i="59"/>
  <c r="S754" i="53"/>
  <c r="Q754" i="53"/>
  <c r="P754" i="53"/>
  <c r="R754" i="53"/>
  <c r="S786" i="53"/>
  <c r="R786" i="53"/>
  <c r="Q786" i="53"/>
  <c r="P786" i="53"/>
  <c r="S818" i="53"/>
  <c r="P818" i="53"/>
  <c r="R818" i="53"/>
  <c r="Q818" i="53"/>
  <c r="O378" i="57"/>
  <c r="O235" i="57"/>
  <c r="O671" i="57"/>
  <c r="O521" i="57"/>
  <c r="S834" i="53"/>
  <c r="P834" i="53"/>
  <c r="Q834" i="53"/>
  <c r="R834" i="53"/>
  <c r="O537" i="58"/>
  <c r="O394" i="58"/>
  <c r="O251" i="58"/>
  <c r="O687" i="58"/>
  <c r="O703" i="53"/>
  <c r="O410" i="53"/>
  <c r="O267" i="53"/>
  <c r="O553" i="53"/>
  <c r="O553" i="58"/>
  <c r="O410" i="58"/>
  <c r="O267" i="58"/>
  <c r="O703" i="58"/>
  <c r="O719" i="53"/>
  <c r="O426" i="53"/>
  <c r="O283" i="53"/>
  <c r="O569" i="53"/>
  <c r="O569" i="58"/>
  <c r="O426" i="58"/>
  <c r="O283" i="58"/>
  <c r="O719" i="58"/>
  <c r="O735" i="53"/>
  <c r="O442" i="53"/>
  <c r="O299" i="53"/>
  <c r="O585" i="53"/>
  <c r="R827" i="57"/>
  <c r="Q827" i="57"/>
  <c r="U827" i="57" s="1"/>
  <c r="S827" i="57"/>
  <c r="S728" i="55"/>
  <c r="R728" i="55"/>
  <c r="Q728" i="55"/>
  <c r="Q632" i="53"/>
  <c r="S632" i="53"/>
  <c r="R632" i="53"/>
  <c r="Q664" i="53"/>
  <c r="S664" i="53"/>
  <c r="R664" i="53"/>
  <c r="Q696" i="53"/>
  <c r="S696" i="53"/>
  <c r="R696" i="53"/>
  <c r="Q732" i="53"/>
  <c r="S732" i="53"/>
  <c r="R732" i="53"/>
  <c r="B3" i="28"/>
  <c r="B25" i="14" s="1"/>
  <c r="B2" i="43" s="1"/>
  <c r="AB762" i="57"/>
  <c r="AB760" i="57"/>
  <c r="AB767" i="57"/>
  <c r="AB749" i="57"/>
  <c r="AB771" i="57"/>
  <c r="AB755" i="57"/>
  <c r="AB758" i="57"/>
  <c r="AB765" i="57"/>
  <c r="AB763" i="57"/>
  <c r="AB754" i="57"/>
  <c r="AB770" i="57"/>
  <c r="AB768" i="57"/>
  <c r="AB766" i="57"/>
  <c r="AB756" i="57"/>
  <c r="AB757" i="57"/>
  <c r="AB761" i="57"/>
  <c r="AB753" i="57"/>
  <c r="AB769" i="57"/>
  <c r="AB764" i="57"/>
  <c r="B6" i="31"/>
  <c r="B26" i="14" s="1"/>
  <c r="D6" i="14"/>
  <c r="B136" i="49"/>
  <c r="B137" i="49"/>
  <c r="Q612" i="53" l="1"/>
  <c r="S612" i="53"/>
  <c r="R612" i="53"/>
  <c r="S719" i="58"/>
  <c r="R719" i="58"/>
  <c r="Q719" i="58"/>
  <c r="S703" i="58"/>
  <c r="R703" i="58"/>
  <c r="Q703" i="58"/>
  <c r="S687" i="58"/>
  <c r="R687" i="58"/>
  <c r="Q687" i="58"/>
  <c r="R715" i="57"/>
  <c r="Q715" i="57"/>
  <c r="S715" i="57"/>
  <c r="R699" i="57"/>
  <c r="Q699" i="57"/>
  <c r="S699" i="57"/>
  <c r="S714" i="59"/>
  <c r="R714" i="59"/>
  <c r="Q714" i="59"/>
  <c r="S714" i="56"/>
  <c r="R714" i="56"/>
  <c r="Q714" i="56"/>
  <c r="S682" i="59"/>
  <c r="R682" i="59"/>
  <c r="Q682" i="59"/>
  <c r="S682" i="55"/>
  <c r="R682" i="55"/>
  <c r="Q682" i="55"/>
  <c r="S727" i="55"/>
  <c r="R727" i="55"/>
  <c r="Q727" i="55"/>
  <c r="S711" i="55"/>
  <c r="R711" i="55"/>
  <c r="Q711" i="55"/>
  <c r="S693" i="58"/>
  <c r="R693" i="58"/>
  <c r="Q693" i="58"/>
  <c r="Q693" i="53"/>
  <c r="S693" i="53"/>
  <c r="R693" i="53"/>
  <c r="S706" i="55"/>
  <c r="R706" i="55"/>
  <c r="Q706" i="55"/>
  <c r="S674" i="58"/>
  <c r="R674" i="58"/>
  <c r="Q674" i="58"/>
  <c r="Q723" i="53"/>
  <c r="S723" i="53"/>
  <c r="R723" i="53"/>
  <c r="Q707" i="53"/>
  <c r="S707" i="53"/>
  <c r="R707" i="53"/>
  <c r="Q659" i="53"/>
  <c r="S659" i="53"/>
  <c r="R659" i="53"/>
  <c r="Q627" i="53"/>
  <c r="S627" i="53"/>
  <c r="R627" i="53"/>
  <c r="S717" i="57"/>
  <c r="R717" i="57"/>
  <c r="Q717" i="57"/>
  <c r="S685" i="57"/>
  <c r="R685" i="57"/>
  <c r="Q685" i="57"/>
  <c r="S685" i="55"/>
  <c r="R685" i="55"/>
  <c r="Q685" i="55"/>
  <c r="Q726" i="53"/>
  <c r="S726" i="53"/>
  <c r="R726" i="53"/>
  <c r="R719" i="57"/>
  <c r="Q719" i="57"/>
  <c r="S719" i="57"/>
  <c r="R703" i="57"/>
  <c r="Q703" i="57"/>
  <c r="S703" i="57"/>
  <c r="R687" i="57"/>
  <c r="Q687" i="57"/>
  <c r="S687" i="57"/>
  <c r="S722" i="59"/>
  <c r="R722" i="59"/>
  <c r="Q722" i="59"/>
  <c r="S722" i="57"/>
  <c r="R722" i="57"/>
  <c r="Q722" i="57"/>
  <c r="S690" i="56"/>
  <c r="R690" i="56"/>
  <c r="Q690" i="56"/>
  <c r="R731" i="57"/>
  <c r="Q731" i="57"/>
  <c r="S731" i="57"/>
  <c r="Q695" i="53"/>
  <c r="S695" i="53"/>
  <c r="R695" i="53"/>
  <c r="S663" i="55"/>
  <c r="R663" i="55"/>
  <c r="Q663" i="55"/>
  <c r="Q647" i="53"/>
  <c r="S647" i="53"/>
  <c r="R647" i="53"/>
  <c r="Q615" i="53"/>
  <c r="S615" i="53"/>
  <c r="R615" i="53"/>
  <c r="R723" i="57"/>
  <c r="Q723" i="57"/>
  <c r="S723" i="57"/>
  <c r="S698" i="59"/>
  <c r="R698" i="59"/>
  <c r="Q698" i="59"/>
  <c r="S698" i="55"/>
  <c r="R698" i="55"/>
  <c r="Q698" i="55"/>
  <c r="S662" i="58"/>
  <c r="R662" i="58"/>
  <c r="Q662" i="58"/>
  <c r="R735" i="59"/>
  <c r="Q735" i="59"/>
  <c r="S735" i="59"/>
  <c r="Q671" i="53"/>
  <c r="S671" i="53"/>
  <c r="R671" i="53"/>
  <c r="S677" i="58"/>
  <c r="R677" i="58"/>
  <c r="Q677" i="58"/>
  <c r="S677" i="56"/>
  <c r="R677" i="56"/>
  <c r="Q677" i="56"/>
  <c r="S722" i="56"/>
  <c r="R722" i="56"/>
  <c r="Q722" i="56"/>
  <c r="S690" i="59"/>
  <c r="R690" i="59"/>
  <c r="Q690" i="59"/>
  <c r="S690" i="55"/>
  <c r="R690" i="55"/>
  <c r="Q690" i="55"/>
  <c r="R667" i="57"/>
  <c r="Q667" i="57"/>
  <c r="S667" i="57"/>
  <c r="R727" i="57"/>
  <c r="Q727" i="57"/>
  <c r="S727" i="57"/>
  <c r="Q662" i="53"/>
  <c r="S662" i="53"/>
  <c r="R662" i="53"/>
  <c r="Q630" i="53"/>
  <c r="S630" i="53"/>
  <c r="R630" i="53"/>
  <c r="S722" i="55"/>
  <c r="R722" i="55"/>
  <c r="Q722" i="55"/>
  <c r="S690" i="58"/>
  <c r="R690" i="58"/>
  <c r="Q690" i="58"/>
  <c r="S738" i="57"/>
  <c r="R738" i="57"/>
  <c r="Q738" i="57"/>
  <c r="S714" i="57"/>
  <c r="R714" i="57"/>
  <c r="Q714" i="57"/>
  <c r="S682" i="56"/>
  <c r="R682" i="56"/>
  <c r="Q682" i="56"/>
  <c r="R663" i="57"/>
  <c r="Q663" i="57"/>
  <c r="S663" i="57"/>
  <c r="Q691" i="53"/>
  <c r="S691" i="53"/>
  <c r="R691" i="53"/>
  <c r="S717" i="58"/>
  <c r="R717" i="58"/>
  <c r="Q717" i="58"/>
  <c r="Q717" i="53"/>
  <c r="S717" i="53"/>
  <c r="R717" i="53"/>
  <c r="R671" i="57"/>
  <c r="Q671" i="57"/>
  <c r="S671" i="57"/>
  <c r="Q690" i="53"/>
  <c r="S690" i="53"/>
  <c r="R690" i="53"/>
  <c r="Q642" i="53"/>
  <c r="S642" i="53"/>
  <c r="R642" i="53"/>
  <c r="Q610" i="53"/>
  <c r="S610" i="53"/>
  <c r="R610" i="53"/>
  <c r="Q679" i="53"/>
  <c r="S679" i="53"/>
  <c r="R679" i="53"/>
  <c r="R739" i="59"/>
  <c r="Q739" i="59"/>
  <c r="S739" i="59"/>
  <c r="S675" i="56"/>
  <c r="R675" i="56"/>
  <c r="Q675" i="56"/>
  <c r="S717" i="56"/>
  <c r="R717" i="56"/>
  <c r="Q717" i="56"/>
  <c r="Q646" i="53"/>
  <c r="S646" i="53"/>
  <c r="R646" i="53"/>
  <c r="Q614" i="53"/>
  <c r="S614" i="53"/>
  <c r="R614" i="53"/>
  <c r="S735" i="55"/>
  <c r="R735" i="55"/>
  <c r="Q735" i="55"/>
  <c r="S703" i="55"/>
  <c r="R703" i="55"/>
  <c r="Q703" i="55"/>
  <c r="S731" i="55"/>
  <c r="R731" i="55"/>
  <c r="Q731" i="55"/>
  <c r="S715" i="55"/>
  <c r="R715" i="55"/>
  <c r="Q715" i="55"/>
  <c r="Q604" i="53"/>
  <c r="S604" i="53"/>
  <c r="R604" i="53"/>
  <c r="S679" i="56"/>
  <c r="R679" i="56"/>
  <c r="Q679" i="56"/>
  <c r="S663" i="59"/>
  <c r="R663" i="59"/>
  <c r="Q663" i="59"/>
  <c r="Q674" i="53"/>
  <c r="S674" i="53"/>
  <c r="R674" i="53"/>
  <c r="Q634" i="53"/>
  <c r="S634" i="53"/>
  <c r="R634" i="53"/>
  <c r="Q602" i="53"/>
  <c r="S602" i="53"/>
  <c r="R602" i="53"/>
  <c r="S687" i="56"/>
  <c r="R687" i="56"/>
  <c r="Q687" i="56"/>
  <c r="S671" i="59"/>
  <c r="R671" i="59"/>
  <c r="Q671" i="59"/>
  <c r="S669" i="58"/>
  <c r="R669" i="58"/>
  <c r="Q669" i="58"/>
  <c r="Q669" i="53"/>
  <c r="S669" i="53"/>
  <c r="R669" i="53"/>
  <c r="Q682" i="53"/>
  <c r="S682" i="53"/>
  <c r="R682" i="53"/>
  <c r="Q638" i="53"/>
  <c r="S638" i="53"/>
  <c r="R638" i="53"/>
  <c r="Q606" i="53"/>
  <c r="S606" i="53"/>
  <c r="R606" i="53"/>
  <c r="Q734" i="53"/>
  <c r="S734" i="53"/>
  <c r="R734" i="53"/>
  <c r="Q706" i="53"/>
  <c r="S706" i="53"/>
  <c r="R706" i="53"/>
  <c r="S739" i="55"/>
  <c r="R739" i="55"/>
  <c r="Q739" i="55"/>
  <c r="S726" i="55"/>
  <c r="R726" i="55"/>
  <c r="Q726" i="55"/>
  <c r="S698" i="58"/>
  <c r="R698" i="58"/>
  <c r="Q698" i="58"/>
  <c r="S662" i="57"/>
  <c r="R662" i="57"/>
  <c r="Q662" i="57"/>
  <c r="Q735" i="56"/>
  <c r="S735" i="56"/>
  <c r="R735" i="56"/>
  <c r="Q687" i="53"/>
  <c r="S687" i="53"/>
  <c r="R687" i="53"/>
  <c r="S671" i="55"/>
  <c r="R671" i="55"/>
  <c r="Q671" i="55"/>
  <c r="Q639" i="53"/>
  <c r="S639" i="53"/>
  <c r="R639" i="53"/>
  <c r="Q607" i="53"/>
  <c r="S607" i="53"/>
  <c r="R607" i="53"/>
  <c r="S709" i="58"/>
  <c r="R709" i="58"/>
  <c r="Q709" i="58"/>
  <c r="S709" i="56"/>
  <c r="R709" i="56"/>
  <c r="Q709" i="56"/>
  <c r="S677" i="59"/>
  <c r="R677" i="59"/>
  <c r="Q677" i="59"/>
  <c r="Q677" i="53"/>
  <c r="S677" i="53"/>
  <c r="R677" i="53"/>
  <c r="Q699" i="53"/>
  <c r="S699" i="53"/>
  <c r="R699" i="53"/>
  <c r="S683" i="55"/>
  <c r="R683" i="55"/>
  <c r="Q683" i="55"/>
  <c r="Q733" i="53"/>
  <c r="S733" i="53"/>
  <c r="R733" i="53"/>
  <c r="S701" i="58"/>
  <c r="R701" i="58"/>
  <c r="Q701" i="58"/>
  <c r="Q701" i="53"/>
  <c r="S701" i="53"/>
  <c r="R701" i="53"/>
  <c r="Q650" i="53"/>
  <c r="S650" i="53"/>
  <c r="R650" i="53"/>
  <c r="Q618" i="53"/>
  <c r="S618" i="53"/>
  <c r="R618" i="53"/>
  <c r="Q739" i="53"/>
  <c r="S739" i="53"/>
  <c r="R739" i="53"/>
  <c r="S707" i="58"/>
  <c r="R707" i="58"/>
  <c r="Q707" i="58"/>
  <c r="S691" i="58"/>
  <c r="R691" i="58"/>
  <c r="Q691" i="58"/>
  <c r="S685" i="56"/>
  <c r="R685" i="56"/>
  <c r="Q685" i="56"/>
  <c r="Q698" i="53"/>
  <c r="S698" i="53"/>
  <c r="R698" i="53"/>
  <c r="S722" i="58"/>
  <c r="R722" i="58"/>
  <c r="Q722" i="58"/>
  <c r="S690" i="57"/>
  <c r="R690" i="57"/>
  <c r="Q690" i="57"/>
  <c r="Q731" i="53"/>
  <c r="S731" i="53"/>
  <c r="R731" i="53"/>
  <c r="Q715" i="53"/>
  <c r="S715" i="53"/>
  <c r="R715" i="53"/>
  <c r="S699" i="55"/>
  <c r="R699" i="55"/>
  <c r="Q699" i="55"/>
  <c r="Q651" i="53"/>
  <c r="S651" i="53"/>
  <c r="R651" i="53"/>
  <c r="Q619" i="53"/>
  <c r="S619" i="53"/>
  <c r="R619" i="53"/>
  <c r="S733" i="57"/>
  <c r="R733" i="57"/>
  <c r="Q733" i="57"/>
  <c r="Q733" i="56"/>
  <c r="S733" i="56"/>
  <c r="R733" i="56"/>
  <c r="S701" i="57"/>
  <c r="R701" i="57"/>
  <c r="Q701" i="57"/>
  <c r="S669" i="57"/>
  <c r="R669" i="57"/>
  <c r="Q669" i="57"/>
  <c r="S669" i="55"/>
  <c r="R669" i="55"/>
  <c r="Q669" i="55"/>
  <c r="S711" i="58"/>
  <c r="R711" i="58"/>
  <c r="Q711" i="58"/>
  <c r="S695" i="58"/>
  <c r="R695" i="58"/>
  <c r="Q695" i="58"/>
  <c r="S663" i="56"/>
  <c r="R663" i="56"/>
  <c r="Q663" i="56"/>
  <c r="R707" i="57"/>
  <c r="Q707" i="57"/>
  <c r="S707" i="57"/>
  <c r="R691" i="57"/>
  <c r="Q691" i="57"/>
  <c r="S691" i="57"/>
  <c r="S726" i="59"/>
  <c r="R726" i="59"/>
  <c r="Q726" i="59"/>
  <c r="S726" i="57"/>
  <c r="R726" i="57"/>
  <c r="Q726" i="57"/>
  <c r="S698" i="56"/>
  <c r="R698" i="56"/>
  <c r="Q698" i="56"/>
  <c r="S662" i="59"/>
  <c r="R662" i="59"/>
  <c r="Q662" i="59"/>
  <c r="S662" i="55"/>
  <c r="R662" i="55"/>
  <c r="Q662" i="55"/>
  <c r="S687" i="55"/>
  <c r="R687" i="55"/>
  <c r="Q687" i="55"/>
  <c r="Q655" i="53"/>
  <c r="S655" i="53"/>
  <c r="R655" i="53"/>
  <c r="Q623" i="53"/>
  <c r="S623" i="53"/>
  <c r="R623" i="53"/>
  <c r="Q722" i="53"/>
  <c r="S722" i="53"/>
  <c r="R722" i="53"/>
  <c r="R731" i="59"/>
  <c r="Q731" i="59"/>
  <c r="S731" i="59"/>
  <c r="Q667" i="53"/>
  <c r="S667" i="53"/>
  <c r="R667" i="53"/>
  <c r="S733" i="58"/>
  <c r="R733" i="58"/>
  <c r="Q733" i="58"/>
  <c r="S733" i="55"/>
  <c r="R733" i="55"/>
  <c r="Q733" i="55"/>
  <c r="S701" i="55"/>
  <c r="R701" i="55"/>
  <c r="Q701" i="55"/>
  <c r="S738" i="55"/>
  <c r="R738" i="55"/>
  <c r="Q738" i="55"/>
  <c r="S714" i="55"/>
  <c r="R714" i="55"/>
  <c r="Q714" i="55"/>
  <c r="S682" i="58"/>
  <c r="R682" i="58"/>
  <c r="Q682" i="58"/>
  <c r="R711" i="57"/>
  <c r="Q711" i="57"/>
  <c r="S711" i="57"/>
  <c r="R695" i="57"/>
  <c r="Q695" i="57"/>
  <c r="S695" i="57"/>
  <c r="S734" i="58"/>
  <c r="R734" i="58"/>
  <c r="Q734" i="58"/>
  <c r="S734" i="57"/>
  <c r="R734" i="57"/>
  <c r="Q734" i="57"/>
  <c r="S706" i="58"/>
  <c r="R706" i="58"/>
  <c r="Q706" i="58"/>
  <c r="S674" i="57"/>
  <c r="R674" i="57"/>
  <c r="Q674" i="57"/>
  <c r="Q739" i="56"/>
  <c r="S739" i="56"/>
  <c r="R739" i="56"/>
  <c r="S675" i="55"/>
  <c r="R675" i="55"/>
  <c r="Q675" i="55"/>
  <c r="S717" i="55"/>
  <c r="R717" i="55"/>
  <c r="Q717" i="55"/>
  <c r="R735" i="57"/>
  <c r="Q735" i="57"/>
  <c r="S735" i="57"/>
  <c r="S731" i="56"/>
  <c r="R731" i="56"/>
  <c r="Q731" i="56"/>
  <c r="Q683" i="53"/>
  <c r="S683" i="53"/>
  <c r="R683" i="53"/>
  <c r="S667" i="55"/>
  <c r="R667" i="55"/>
  <c r="Q667" i="55"/>
  <c r="Q635" i="53"/>
  <c r="S635" i="53"/>
  <c r="R635" i="53"/>
  <c r="Q603" i="53"/>
  <c r="S603" i="53"/>
  <c r="R603" i="53"/>
  <c r="S738" i="58"/>
  <c r="R738" i="58"/>
  <c r="Q738" i="58"/>
  <c r="S714" i="58"/>
  <c r="R714" i="58"/>
  <c r="Q714" i="58"/>
  <c r="S682" i="57"/>
  <c r="R682" i="57"/>
  <c r="Q682" i="57"/>
  <c r="Q727" i="53"/>
  <c r="S727" i="53"/>
  <c r="R727" i="53"/>
  <c r="Q711" i="53"/>
  <c r="S711" i="53"/>
  <c r="R711" i="53"/>
  <c r="S679" i="55"/>
  <c r="R679" i="55"/>
  <c r="Q679" i="55"/>
  <c r="S725" i="57"/>
  <c r="R725" i="57"/>
  <c r="Q725" i="57"/>
  <c r="S725" i="59"/>
  <c r="R725" i="59"/>
  <c r="Q725" i="59"/>
  <c r="Q725" i="53"/>
  <c r="S725" i="53"/>
  <c r="R725" i="53"/>
  <c r="S693" i="55"/>
  <c r="R693" i="55"/>
  <c r="Q693" i="55"/>
  <c r="R734" i="59"/>
  <c r="Q734" i="59"/>
  <c r="S734" i="59"/>
  <c r="Q734" i="56"/>
  <c r="S734" i="56"/>
  <c r="R734" i="56"/>
  <c r="S691" i="55"/>
  <c r="R691" i="55"/>
  <c r="Q691" i="55"/>
  <c r="Q675" i="53"/>
  <c r="S675" i="53"/>
  <c r="R675" i="53"/>
  <c r="Q643" i="53"/>
  <c r="S643" i="53"/>
  <c r="R643" i="53"/>
  <c r="Q611" i="53"/>
  <c r="S611" i="53"/>
  <c r="R611" i="53"/>
  <c r="S685" i="58"/>
  <c r="R685" i="58"/>
  <c r="Q685" i="58"/>
  <c r="Q685" i="53"/>
  <c r="S685" i="53"/>
  <c r="R685" i="53"/>
  <c r="S735" i="58"/>
  <c r="R735" i="58"/>
  <c r="Q735" i="58"/>
  <c r="S719" i="59"/>
  <c r="R719" i="59"/>
  <c r="Q719" i="59"/>
  <c r="S719" i="56"/>
  <c r="R719" i="56"/>
  <c r="Q719" i="56"/>
  <c r="S703" i="59"/>
  <c r="R703" i="59"/>
  <c r="Q703" i="59"/>
  <c r="S703" i="56"/>
  <c r="R703" i="56"/>
  <c r="Q703" i="56"/>
  <c r="S687" i="59"/>
  <c r="R687" i="59"/>
  <c r="Q687" i="59"/>
  <c r="S671" i="58"/>
  <c r="R671" i="58"/>
  <c r="Q671" i="58"/>
  <c r="S715" i="58"/>
  <c r="R715" i="58"/>
  <c r="Q715" i="58"/>
  <c r="S699" i="58"/>
  <c r="R699" i="58"/>
  <c r="Q699" i="58"/>
  <c r="S667" i="56"/>
  <c r="R667" i="56"/>
  <c r="Q667" i="56"/>
  <c r="R733" i="59"/>
  <c r="Q733" i="59"/>
  <c r="S733" i="59"/>
  <c r="S669" i="56"/>
  <c r="R669" i="56"/>
  <c r="Q669" i="56"/>
  <c r="Q738" i="53"/>
  <c r="S738" i="53"/>
  <c r="R738" i="53"/>
  <c r="Q714" i="53"/>
  <c r="S714" i="53"/>
  <c r="R714" i="53"/>
  <c r="S727" i="56"/>
  <c r="R727" i="56"/>
  <c r="Q727" i="56"/>
  <c r="S695" i="55"/>
  <c r="R695" i="55"/>
  <c r="Q695" i="55"/>
  <c r="Q663" i="53"/>
  <c r="S663" i="53"/>
  <c r="R663" i="53"/>
  <c r="Q631" i="53"/>
  <c r="S631" i="53"/>
  <c r="R631" i="53"/>
  <c r="S725" i="58"/>
  <c r="R725" i="58"/>
  <c r="Q725" i="58"/>
  <c r="S725" i="55"/>
  <c r="R725" i="55"/>
  <c r="Q725" i="55"/>
  <c r="S693" i="57"/>
  <c r="R693" i="57"/>
  <c r="Q693" i="57"/>
  <c r="S734" i="55"/>
  <c r="R734" i="55"/>
  <c r="Q734" i="55"/>
  <c r="S706" i="59"/>
  <c r="R706" i="59"/>
  <c r="Q706" i="59"/>
  <c r="S706" i="56"/>
  <c r="R706" i="56"/>
  <c r="Q706" i="56"/>
  <c r="S674" i="59"/>
  <c r="R674" i="59"/>
  <c r="Q674" i="59"/>
  <c r="S674" i="55"/>
  <c r="R674" i="55"/>
  <c r="Q674" i="55"/>
  <c r="R675" i="57"/>
  <c r="Q675" i="57"/>
  <c r="S675" i="57"/>
  <c r="Q735" i="53"/>
  <c r="S735" i="53"/>
  <c r="R735" i="53"/>
  <c r="Q719" i="53"/>
  <c r="S719" i="53"/>
  <c r="R719" i="53"/>
  <c r="Q703" i="53"/>
  <c r="S703" i="53"/>
  <c r="R703" i="53"/>
  <c r="S709" i="59"/>
  <c r="R709" i="59"/>
  <c r="Q709" i="59"/>
  <c r="Q709" i="53"/>
  <c r="S709" i="53"/>
  <c r="R709" i="53"/>
  <c r="S677" i="55"/>
  <c r="R677" i="55"/>
  <c r="Q677" i="55"/>
  <c r="S683" i="56"/>
  <c r="R683" i="56"/>
  <c r="Q683" i="56"/>
  <c r="S667" i="59"/>
  <c r="R667" i="59"/>
  <c r="Q667" i="59"/>
  <c r="S701" i="56"/>
  <c r="R701" i="56"/>
  <c r="Q701" i="56"/>
  <c r="Q738" i="56"/>
  <c r="S738" i="56"/>
  <c r="R738" i="56"/>
  <c r="Q654" i="53"/>
  <c r="S654" i="53"/>
  <c r="R654" i="53"/>
  <c r="Q622" i="53"/>
  <c r="S622" i="53"/>
  <c r="R622" i="53"/>
  <c r="R679" i="57"/>
  <c r="Q679" i="57"/>
  <c r="S679" i="57"/>
  <c r="R739" i="57"/>
  <c r="Q739" i="57"/>
  <c r="S739" i="57"/>
  <c r="S671" i="56"/>
  <c r="R671" i="56"/>
  <c r="Q671" i="56"/>
  <c r="S709" i="57"/>
  <c r="R709" i="57"/>
  <c r="Q709" i="57"/>
  <c r="S709" i="55"/>
  <c r="R709" i="55"/>
  <c r="Q709" i="55"/>
  <c r="S677" i="57"/>
  <c r="R677" i="57"/>
  <c r="Q677" i="57"/>
  <c r="S715" i="56"/>
  <c r="R715" i="56"/>
  <c r="Q715" i="56"/>
  <c r="S699" i="56"/>
  <c r="R699" i="56"/>
  <c r="Q699" i="56"/>
  <c r="S683" i="59"/>
  <c r="R683" i="59"/>
  <c r="Q683" i="59"/>
  <c r="S667" i="58"/>
  <c r="R667" i="58"/>
  <c r="Q667" i="58"/>
  <c r="S701" i="59"/>
  <c r="R701" i="59"/>
  <c r="Q701" i="59"/>
  <c r="S669" i="59"/>
  <c r="R669" i="59"/>
  <c r="Q669" i="59"/>
  <c r="S725" i="56"/>
  <c r="R725" i="56"/>
  <c r="Q725" i="56"/>
  <c r="S693" i="59"/>
  <c r="R693" i="59"/>
  <c r="Q693" i="59"/>
  <c r="S693" i="56"/>
  <c r="R693" i="56"/>
  <c r="Q693" i="56"/>
  <c r="S739" i="58"/>
  <c r="R739" i="58"/>
  <c r="Q739" i="58"/>
  <c r="S723" i="59"/>
  <c r="R723" i="59"/>
  <c r="Q723" i="59"/>
  <c r="S691" i="56"/>
  <c r="R691" i="56"/>
  <c r="Q691" i="56"/>
  <c r="S675" i="59"/>
  <c r="R675" i="59"/>
  <c r="Q675" i="59"/>
  <c r="S717" i="59"/>
  <c r="R717" i="59"/>
  <c r="Q717" i="59"/>
  <c r="S685" i="59"/>
  <c r="R685" i="59"/>
  <c r="Q685" i="59"/>
  <c r="S726" i="56"/>
  <c r="R726" i="56"/>
  <c r="Q726" i="56"/>
  <c r="S719" i="55"/>
  <c r="R719" i="55"/>
  <c r="Q719" i="55"/>
  <c r="Q658" i="53"/>
  <c r="S658" i="53"/>
  <c r="R658" i="53"/>
  <c r="Q626" i="53"/>
  <c r="S626" i="53"/>
  <c r="R626" i="53"/>
  <c r="S731" i="58"/>
  <c r="R731" i="58"/>
  <c r="Q731" i="58"/>
  <c r="S715" i="59"/>
  <c r="R715" i="59"/>
  <c r="Q715" i="59"/>
  <c r="S699" i="59"/>
  <c r="R699" i="59"/>
  <c r="Q699" i="59"/>
  <c r="S683" i="58"/>
  <c r="R683" i="58"/>
  <c r="Q683" i="58"/>
  <c r="S727" i="59"/>
  <c r="R727" i="59"/>
  <c r="Q727" i="59"/>
  <c r="S711" i="56"/>
  <c r="R711" i="56"/>
  <c r="Q711" i="56"/>
  <c r="S695" i="56"/>
  <c r="R695" i="56"/>
  <c r="Q695" i="56"/>
  <c r="S679" i="59"/>
  <c r="R679" i="59"/>
  <c r="Q679" i="59"/>
  <c r="S663" i="58"/>
  <c r="R663" i="58"/>
  <c r="Q663" i="58"/>
  <c r="S706" i="57"/>
  <c r="R706" i="57"/>
  <c r="Q706" i="57"/>
  <c r="S674" i="56"/>
  <c r="R674" i="56"/>
  <c r="Q674" i="56"/>
  <c r="S723" i="58"/>
  <c r="R723" i="58"/>
  <c r="Q723" i="58"/>
  <c r="S723" i="56"/>
  <c r="R723" i="56"/>
  <c r="Q723" i="56"/>
  <c r="S707" i="59"/>
  <c r="R707" i="59"/>
  <c r="Q707" i="59"/>
  <c r="S707" i="56"/>
  <c r="R707" i="56"/>
  <c r="Q707" i="56"/>
  <c r="S691" i="59"/>
  <c r="R691" i="59"/>
  <c r="Q691" i="59"/>
  <c r="S675" i="58"/>
  <c r="R675" i="58"/>
  <c r="Q675" i="58"/>
  <c r="R683" i="57"/>
  <c r="Q683" i="57"/>
  <c r="S683" i="57"/>
  <c r="R738" i="59"/>
  <c r="Q738" i="59"/>
  <c r="S738" i="59"/>
  <c r="S727" i="58"/>
  <c r="R727" i="58"/>
  <c r="Q727" i="58"/>
  <c r="S711" i="59"/>
  <c r="R711" i="59"/>
  <c r="Q711" i="59"/>
  <c r="S695" i="59"/>
  <c r="R695" i="59"/>
  <c r="Q695" i="59"/>
  <c r="S679" i="58"/>
  <c r="R679" i="58"/>
  <c r="Q679" i="58"/>
  <c r="S723" i="55"/>
  <c r="R723" i="55"/>
  <c r="Q723" i="55"/>
  <c r="S707" i="55"/>
  <c r="R707" i="55"/>
  <c r="Q707" i="55"/>
  <c r="S726" i="58"/>
  <c r="R726" i="58"/>
  <c r="Q726" i="58"/>
  <c r="S698" i="57"/>
  <c r="R698" i="57"/>
  <c r="Q698" i="57"/>
  <c r="S662" i="56"/>
  <c r="R662" i="56"/>
  <c r="Q662" i="56"/>
  <c r="B12" i="11"/>
  <c r="B2" i="45" s="1"/>
  <c r="B135" i="49"/>
  <c r="C86" i="42" s="1"/>
  <c r="B9" i="11"/>
  <c r="B4" i="43"/>
  <c r="B10" i="11" l="1"/>
  <c r="B11" i="11" s="1"/>
  <c r="B1" i="7" s="1"/>
  <c r="B2" i="46"/>
  <c r="B9" i="46" s="1"/>
  <c r="B2" i="7"/>
  <c r="B70" i="7" s="1"/>
  <c r="B2" i="24"/>
  <c r="B8" i="24" s="1"/>
  <c r="C22" i="54"/>
  <c r="B3" i="46"/>
  <c r="B3" i="24"/>
  <c r="B3" i="43"/>
  <c r="B3" i="7"/>
  <c r="B3" i="45"/>
  <c r="B182" i="45"/>
  <c r="C191" i="45"/>
  <c r="B131" i="45"/>
  <c r="B55" i="45"/>
  <c r="B199" i="45"/>
  <c r="B174" i="45"/>
  <c r="B149" i="45"/>
  <c r="B114" i="45"/>
  <c r="B80" i="45"/>
  <c r="B47" i="45"/>
  <c r="C38" i="45"/>
  <c r="B157" i="45"/>
  <c r="C174" i="45"/>
  <c r="B64" i="45"/>
  <c r="B216" i="45"/>
  <c r="B191" i="45"/>
  <c r="B115" i="45"/>
  <c r="C123" i="45"/>
  <c r="B200" i="45"/>
  <c r="B165" i="45"/>
  <c r="B140" i="45"/>
  <c r="B183" i="45"/>
  <c r="B38" i="45"/>
  <c r="B81" i="45"/>
  <c r="B123" i="45"/>
  <c r="C208" i="45"/>
  <c r="B63" i="45"/>
  <c r="B132" i="45"/>
  <c r="C157" i="45"/>
  <c r="B98" i="45"/>
  <c r="B148" i="45"/>
  <c r="B208" i="45"/>
  <c r="C55" i="45"/>
  <c r="B97" i="45"/>
  <c r="B217" i="45"/>
  <c r="B166" i="45"/>
  <c r="B46" i="45"/>
  <c r="C140" i="45"/>
  <c r="C23" i="54"/>
  <c r="B24" i="14" l="1"/>
  <c r="B1" i="43" s="1"/>
  <c r="U10" i="43" s="1"/>
  <c r="U174" i="43" s="1"/>
  <c r="U256" i="43" s="1"/>
  <c r="A18" i="14"/>
  <c r="B1" i="46"/>
  <c r="B48" i="46" s="1"/>
  <c r="B1" i="45"/>
  <c r="B203" i="45" s="1"/>
  <c r="B1" i="24"/>
  <c r="B48" i="24" s="1"/>
  <c r="B22" i="54"/>
  <c r="B16" i="7"/>
  <c r="B42" i="24"/>
  <c r="C73" i="7"/>
  <c r="B36" i="7"/>
  <c r="B42" i="46"/>
  <c r="B38" i="7"/>
  <c r="B9" i="24"/>
  <c r="C69" i="7"/>
  <c r="B41" i="46"/>
  <c r="B41" i="24"/>
  <c r="B69" i="7"/>
  <c r="B8" i="46"/>
  <c r="B73" i="7"/>
  <c r="B74" i="7"/>
  <c r="B32" i="7"/>
  <c r="B41" i="7" s="1"/>
  <c r="C70" i="7"/>
  <c r="C24" i="54"/>
  <c r="B37" i="7"/>
  <c r="B15" i="7"/>
  <c r="C74" i="7"/>
  <c r="C126" i="45"/>
  <c r="C125" i="45"/>
  <c r="C124" i="45"/>
  <c r="C127" i="45"/>
  <c r="C193" i="45"/>
  <c r="C192" i="45"/>
  <c r="C194" i="45"/>
  <c r="C195" i="45"/>
  <c r="B160" i="45"/>
  <c r="B159" i="45"/>
  <c r="B158" i="45"/>
  <c r="B161" i="45"/>
  <c r="C211" i="45"/>
  <c r="C210" i="45"/>
  <c r="C209" i="45"/>
  <c r="C212" i="45"/>
  <c r="C57" i="45"/>
  <c r="C56" i="45"/>
  <c r="C58" i="45"/>
  <c r="C59" i="45"/>
  <c r="B212" i="45"/>
  <c r="B211" i="45"/>
  <c r="B209" i="45"/>
  <c r="B210" i="45"/>
  <c r="B192" i="45"/>
  <c r="B193" i="45"/>
  <c r="B195" i="45"/>
  <c r="B194" i="45"/>
  <c r="C161" i="45"/>
  <c r="C160" i="45"/>
  <c r="C159" i="45"/>
  <c r="C158" i="45"/>
  <c r="C178" i="45"/>
  <c r="C175" i="45"/>
  <c r="C177" i="45"/>
  <c r="C176" i="45"/>
  <c r="C40" i="45"/>
  <c r="C39" i="45"/>
  <c r="C42" i="45"/>
  <c r="C41" i="45"/>
  <c r="B126" i="45"/>
  <c r="B125" i="45"/>
  <c r="B127" i="45"/>
  <c r="B124" i="45"/>
  <c r="R33" i="7"/>
  <c r="B40" i="45"/>
  <c r="B39" i="45"/>
  <c r="B41" i="45"/>
  <c r="B42" i="45"/>
  <c r="C144" i="45"/>
  <c r="C143" i="45"/>
  <c r="C142" i="45"/>
  <c r="C141" i="45"/>
  <c r="B178" i="45"/>
  <c r="B175" i="45"/>
  <c r="B177" i="45"/>
  <c r="B176" i="45"/>
  <c r="B142" i="45"/>
  <c r="B144" i="45"/>
  <c r="B143" i="45"/>
  <c r="B141" i="45"/>
  <c r="B59" i="45"/>
  <c r="B58" i="45"/>
  <c r="B57" i="45"/>
  <c r="B56" i="45"/>
  <c r="X87" i="43" l="1"/>
  <c r="X251" i="43" s="1"/>
  <c r="X333" i="43" s="1"/>
  <c r="F52" i="43"/>
  <c r="F216" i="43" s="1"/>
  <c r="F298" i="43" s="1"/>
  <c r="U62" i="43"/>
  <c r="U226" i="43" s="1"/>
  <c r="U308" i="43" s="1"/>
  <c r="B67" i="45"/>
  <c r="B101" i="45"/>
  <c r="W25" i="43"/>
  <c r="W189" i="43" s="1"/>
  <c r="W271" i="43" s="1"/>
  <c r="X73" i="43"/>
  <c r="X155" i="43" s="1"/>
  <c r="B118" i="45"/>
  <c r="B220" i="45"/>
  <c r="G17" i="43"/>
  <c r="G181" i="43" s="1"/>
  <c r="G263" i="43" s="1"/>
  <c r="B84" i="45"/>
  <c r="B152" i="45"/>
  <c r="W9" i="43"/>
  <c r="W173" i="43" s="1"/>
  <c r="W255" i="43" s="1"/>
  <c r="B50" i="45"/>
  <c r="B186" i="45"/>
  <c r="M28" i="43"/>
  <c r="M192" i="43" s="1"/>
  <c r="M274" i="43" s="1"/>
  <c r="AC54" i="43"/>
  <c r="AC218" i="43" s="1"/>
  <c r="AC300" i="43" s="1"/>
  <c r="Y84" i="43"/>
  <c r="Y166" i="43" s="1"/>
  <c r="AC40" i="43"/>
  <c r="AC122" i="43" s="1"/>
  <c r="R26" i="43"/>
  <c r="R190" i="43" s="1"/>
  <c r="R272" i="43" s="1"/>
  <c r="R18" i="43"/>
  <c r="R182" i="43" s="1"/>
  <c r="R264" i="43" s="1"/>
  <c r="J13" i="43"/>
  <c r="J95" i="43" s="1"/>
  <c r="S66" i="43"/>
  <c r="S148" i="43" s="1"/>
  <c r="B10" i="46"/>
  <c r="B44" i="46" s="1"/>
  <c r="B135" i="45"/>
  <c r="H50" i="43"/>
  <c r="H132" i="43" s="1"/>
  <c r="U65" i="43"/>
  <c r="U229" i="43" s="1"/>
  <c r="U311" i="43" s="1"/>
  <c r="B169" i="45"/>
  <c r="N33" i="46"/>
  <c r="AF84" i="43"/>
  <c r="AF248" i="43" s="1"/>
  <c r="AF330" i="43" s="1"/>
  <c r="S33" i="45"/>
  <c r="Y15" i="43"/>
  <c r="Y97" i="43" s="1"/>
  <c r="AE18" i="43"/>
  <c r="AE182" i="43" s="1"/>
  <c r="AE264" i="43" s="1"/>
  <c r="V87" i="43"/>
  <c r="V169" i="43" s="1"/>
  <c r="Z61" i="43"/>
  <c r="Z225" i="43" s="1"/>
  <c r="Z307" i="43" s="1"/>
  <c r="P36" i="43"/>
  <c r="P118" i="43" s="1"/>
  <c r="B49" i="46"/>
  <c r="Z22" i="43"/>
  <c r="Z186" i="43" s="1"/>
  <c r="Z268" i="43" s="1"/>
  <c r="B46" i="46"/>
  <c r="W21" i="43"/>
  <c r="W185" i="43" s="1"/>
  <c r="W267" i="43" s="1"/>
  <c r="N55" i="43"/>
  <c r="N137" i="43" s="1"/>
  <c r="AC78" i="43"/>
  <c r="AC242" i="43" s="1"/>
  <c r="AC324" i="43" s="1"/>
  <c r="I64" i="43"/>
  <c r="I228" i="43" s="1"/>
  <c r="I310" i="43" s="1"/>
  <c r="S56" i="43"/>
  <c r="S138" i="43" s="1"/>
  <c r="B45" i="46"/>
  <c r="W44" i="43"/>
  <c r="W126" i="43" s="1"/>
  <c r="P70" i="43"/>
  <c r="P152" i="43" s="1"/>
  <c r="B47" i="46"/>
  <c r="E48" i="43"/>
  <c r="E212" i="43" s="1"/>
  <c r="E294" i="43" s="1"/>
  <c r="H63" i="43"/>
  <c r="H145" i="43" s="1"/>
  <c r="H28" i="43"/>
  <c r="H192" i="43" s="1"/>
  <c r="H274" i="43" s="1"/>
  <c r="AE85" i="43"/>
  <c r="AE249" i="43" s="1"/>
  <c r="AE331" i="43" s="1"/>
  <c r="S58" i="43"/>
  <c r="S222" i="43" s="1"/>
  <c r="S304" i="43" s="1"/>
  <c r="J47" i="43"/>
  <c r="J211" i="43" s="1"/>
  <c r="J293" i="43" s="1"/>
  <c r="G86" i="43"/>
  <c r="G168" i="43" s="1"/>
  <c r="M59" i="43"/>
  <c r="M223" i="43" s="1"/>
  <c r="M305" i="43" s="1"/>
  <c r="Z26" i="43"/>
  <c r="Z190" i="43" s="1"/>
  <c r="Z272" i="43" s="1"/>
  <c r="AF71" i="43"/>
  <c r="AF235" i="43" s="1"/>
  <c r="AF317" i="43" s="1"/>
  <c r="Y49" i="43"/>
  <c r="Y131" i="43" s="1"/>
  <c r="AA39" i="43"/>
  <c r="AA203" i="43" s="1"/>
  <c r="AA285" i="43" s="1"/>
  <c r="AA66" i="43"/>
  <c r="AA230" i="43" s="1"/>
  <c r="AA312" i="43" s="1"/>
  <c r="U63" i="43"/>
  <c r="U145" i="43" s="1"/>
  <c r="Y78" i="43"/>
  <c r="Y160" i="43" s="1"/>
  <c r="AE9" i="43"/>
  <c r="AE173" i="43" s="1"/>
  <c r="AE255" i="43" s="1"/>
  <c r="AD69" i="43"/>
  <c r="AD233" i="43" s="1"/>
  <c r="AD315" i="43" s="1"/>
  <c r="J27" i="43"/>
  <c r="J191" i="43" s="1"/>
  <c r="J273" i="43" s="1"/>
  <c r="W46" i="43"/>
  <c r="W128" i="43" s="1"/>
  <c r="O35" i="43"/>
  <c r="O117" i="43" s="1"/>
  <c r="M61" i="43"/>
  <c r="M225" i="43" s="1"/>
  <c r="M307" i="43" s="1"/>
  <c r="P60" i="43"/>
  <c r="P224" i="43" s="1"/>
  <c r="P306" i="43" s="1"/>
  <c r="V10" i="43"/>
  <c r="V92" i="43" s="1"/>
  <c r="G10" i="43"/>
  <c r="G174" i="43" s="1"/>
  <c r="G256" i="43" s="1"/>
  <c r="AD71" i="43"/>
  <c r="AD235" i="43" s="1"/>
  <c r="AD317" i="43" s="1"/>
  <c r="S74" i="43"/>
  <c r="S238" i="43" s="1"/>
  <c r="S320" i="43" s="1"/>
  <c r="J15" i="43"/>
  <c r="J179" i="43" s="1"/>
  <c r="J261" i="43" s="1"/>
  <c r="R60" i="43"/>
  <c r="R224" i="43" s="1"/>
  <c r="R306" i="43" s="1"/>
  <c r="K69" i="43"/>
  <c r="K233" i="43" s="1"/>
  <c r="K315" i="43" s="1"/>
  <c r="F73" i="43"/>
  <c r="F155" i="43" s="1"/>
  <c r="L86" i="43"/>
  <c r="L250" i="43" s="1"/>
  <c r="L332" i="43" s="1"/>
  <c r="F78" i="43"/>
  <c r="F160" i="43" s="1"/>
  <c r="Z48" i="43"/>
  <c r="Z212" i="43" s="1"/>
  <c r="Z294" i="43" s="1"/>
  <c r="M40" i="43"/>
  <c r="M204" i="43" s="1"/>
  <c r="M286" i="43" s="1"/>
  <c r="N50" i="43"/>
  <c r="N132" i="43" s="1"/>
  <c r="AF87" i="43"/>
  <c r="AF251" i="43" s="1"/>
  <c r="AF333" i="43" s="1"/>
  <c r="M34" i="43"/>
  <c r="M198" i="43" s="1"/>
  <c r="M280" i="43" s="1"/>
  <c r="H57" i="43"/>
  <c r="H221" i="43" s="1"/>
  <c r="H303" i="43" s="1"/>
  <c r="AE12" i="43"/>
  <c r="AE176" i="43" s="1"/>
  <c r="AE258" i="43" s="1"/>
  <c r="AC64" i="43"/>
  <c r="AC146" i="43" s="1"/>
  <c r="Z53" i="43"/>
  <c r="Z217" i="43" s="1"/>
  <c r="Z299" i="43" s="1"/>
  <c r="N77" i="43"/>
  <c r="N241" i="43" s="1"/>
  <c r="N323" i="43" s="1"/>
  <c r="P76" i="43"/>
  <c r="P158" i="43" s="1"/>
  <c r="U64" i="43"/>
  <c r="U228" i="43" s="1"/>
  <c r="U310" i="43" s="1"/>
  <c r="AE82" i="43"/>
  <c r="AE246" i="43" s="1"/>
  <c r="AE328" i="43" s="1"/>
  <c r="Q42" i="43"/>
  <c r="Q206" i="43" s="1"/>
  <c r="Q288" i="43" s="1"/>
  <c r="W79" i="43"/>
  <c r="W243" i="43" s="1"/>
  <c r="W325" i="43" s="1"/>
  <c r="H31" i="43"/>
  <c r="H113" i="43" s="1"/>
  <c r="AA85" i="43"/>
  <c r="AA167" i="43" s="1"/>
  <c r="R55" i="43"/>
  <c r="R137" i="43" s="1"/>
  <c r="Y85" i="43"/>
  <c r="Y249" i="43" s="1"/>
  <c r="Y331" i="43" s="1"/>
  <c r="M54" i="43"/>
  <c r="M218" i="43" s="1"/>
  <c r="M300" i="43" s="1"/>
  <c r="L76" i="43"/>
  <c r="L158" i="43" s="1"/>
  <c r="L34" i="43"/>
  <c r="L116" i="43" s="1"/>
  <c r="R29" i="43"/>
  <c r="R111" i="43" s="1"/>
  <c r="U73" i="43"/>
  <c r="U237" i="43" s="1"/>
  <c r="U319" i="43" s="1"/>
  <c r="H79" i="43"/>
  <c r="H243" i="43" s="1"/>
  <c r="H325" i="43" s="1"/>
  <c r="Q87" i="43"/>
  <c r="Q251" i="43" s="1"/>
  <c r="Q333" i="43" s="1"/>
  <c r="Q44" i="43"/>
  <c r="Q126" i="43" s="1"/>
  <c r="E67" i="43"/>
  <c r="E149" i="43" s="1"/>
  <c r="K79" i="43"/>
  <c r="K161" i="43" s="1"/>
  <c r="P71" i="43"/>
  <c r="P153" i="43" s="1"/>
  <c r="AB53" i="43"/>
  <c r="AB135" i="43" s="1"/>
  <c r="AF45" i="43"/>
  <c r="AF209" i="43" s="1"/>
  <c r="AF291" i="43" s="1"/>
  <c r="H68" i="43"/>
  <c r="H150" i="43" s="1"/>
  <c r="AC27" i="43"/>
  <c r="AC191" i="43" s="1"/>
  <c r="AC273" i="43" s="1"/>
  <c r="X62" i="43"/>
  <c r="X226" i="43" s="1"/>
  <c r="X308" i="43" s="1"/>
  <c r="Y83" i="43"/>
  <c r="Y247" i="43" s="1"/>
  <c r="Y329" i="43" s="1"/>
  <c r="H34" i="43"/>
  <c r="H116" i="43" s="1"/>
  <c r="N81" i="43"/>
  <c r="N245" i="43" s="1"/>
  <c r="N327" i="43" s="1"/>
  <c r="L16" i="43"/>
  <c r="L180" i="43" s="1"/>
  <c r="L262" i="43" s="1"/>
  <c r="S72" i="43"/>
  <c r="S154" i="43" s="1"/>
  <c r="N41" i="43"/>
  <c r="N123" i="43" s="1"/>
  <c r="AF65" i="43"/>
  <c r="AF147" i="43" s="1"/>
  <c r="T64" i="43"/>
  <c r="T146" i="43" s="1"/>
  <c r="AD67" i="43"/>
  <c r="AD231" i="43" s="1"/>
  <c r="AD313" i="43" s="1"/>
  <c r="E37" i="43"/>
  <c r="E119" i="43" s="1"/>
  <c r="S46" i="43"/>
  <c r="S128" i="43" s="1"/>
  <c r="W86" i="43"/>
  <c r="W250" i="43" s="1"/>
  <c r="W332" i="43" s="1"/>
  <c r="U86" i="43"/>
  <c r="U250" i="43" s="1"/>
  <c r="U332" i="43" s="1"/>
  <c r="N86" i="43"/>
  <c r="N168" i="43" s="1"/>
  <c r="H25" i="43"/>
  <c r="H107" i="43" s="1"/>
  <c r="U56" i="43"/>
  <c r="U220" i="43" s="1"/>
  <c r="U302" i="43" s="1"/>
  <c r="V78" i="43"/>
  <c r="V242" i="43" s="1"/>
  <c r="V324" i="43" s="1"/>
  <c r="O51" i="43"/>
  <c r="O215" i="43" s="1"/>
  <c r="O297" i="43" s="1"/>
  <c r="AD85" i="43"/>
  <c r="AD249" i="43" s="1"/>
  <c r="AD331" i="43" s="1"/>
  <c r="X49" i="43"/>
  <c r="X213" i="43" s="1"/>
  <c r="X295" i="43" s="1"/>
  <c r="O59" i="43"/>
  <c r="O223" i="43" s="1"/>
  <c r="O305" i="43" s="1"/>
  <c r="R37" i="43"/>
  <c r="R201" i="43" s="1"/>
  <c r="R283" i="43" s="1"/>
  <c r="S69" i="43"/>
  <c r="S233" i="43" s="1"/>
  <c r="S315" i="43" s="1"/>
  <c r="AD18" i="43"/>
  <c r="AD182" i="43" s="1"/>
  <c r="AD264" i="43" s="1"/>
  <c r="F68" i="43"/>
  <c r="F232" i="43" s="1"/>
  <c r="F314" i="43" s="1"/>
  <c r="R48" i="43"/>
  <c r="R212" i="43" s="1"/>
  <c r="R294" i="43" s="1"/>
  <c r="AD45" i="43"/>
  <c r="AD127" i="43" s="1"/>
  <c r="F72" i="43"/>
  <c r="F154" i="43" s="1"/>
  <c r="Q63" i="43"/>
  <c r="Q227" i="43" s="1"/>
  <c r="Q309" i="43" s="1"/>
  <c r="F45" i="43"/>
  <c r="F209" i="43" s="1"/>
  <c r="F291" i="43" s="1"/>
  <c r="AE83" i="43"/>
  <c r="AE165" i="43" s="1"/>
  <c r="O17" i="43"/>
  <c r="O181" i="43" s="1"/>
  <c r="O263" i="43" s="1"/>
  <c r="AC53" i="43"/>
  <c r="AC217" i="43" s="1"/>
  <c r="AC299" i="43" s="1"/>
  <c r="W15" i="43"/>
  <c r="W179" i="43" s="1"/>
  <c r="W261" i="43" s="1"/>
  <c r="T60" i="43"/>
  <c r="T224" i="43" s="1"/>
  <c r="T306" i="43" s="1"/>
  <c r="M48" i="43"/>
  <c r="M212" i="43" s="1"/>
  <c r="M294" i="43" s="1"/>
  <c r="Y76" i="43"/>
  <c r="Y240" i="43" s="1"/>
  <c r="Y322" i="43" s="1"/>
  <c r="K74" i="43"/>
  <c r="K238" i="43" s="1"/>
  <c r="K320" i="43" s="1"/>
  <c r="O60" i="43"/>
  <c r="O142" i="43" s="1"/>
  <c r="N75" i="43"/>
  <c r="N239" i="43" s="1"/>
  <c r="N321" i="43" s="1"/>
  <c r="S36" i="43"/>
  <c r="S200" i="43" s="1"/>
  <c r="S282" i="43" s="1"/>
  <c r="N83" i="43"/>
  <c r="N165" i="43" s="1"/>
  <c r="P65" i="43"/>
  <c r="P229" i="43" s="1"/>
  <c r="P311" i="43" s="1"/>
  <c r="V68" i="43"/>
  <c r="V150" i="43" s="1"/>
  <c r="R52" i="43"/>
  <c r="R134" i="43" s="1"/>
  <c r="W66" i="43"/>
  <c r="W230" i="43" s="1"/>
  <c r="W312" i="43" s="1"/>
  <c r="AF36" i="43"/>
  <c r="AF118" i="43" s="1"/>
  <c r="L70" i="43"/>
  <c r="L234" i="43" s="1"/>
  <c r="L316" i="43" s="1"/>
  <c r="S37" i="43"/>
  <c r="S119" i="43" s="1"/>
  <c r="Z88" i="43"/>
  <c r="Z252" i="43" s="1"/>
  <c r="Z334" i="43" s="1"/>
  <c r="AF88" i="43"/>
  <c r="AF252" i="43" s="1"/>
  <c r="AF334" i="43" s="1"/>
  <c r="O23" i="43"/>
  <c r="O105" i="43" s="1"/>
  <c r="E30" i="43"/>
  <c r="E112" i="43" s="1"/>
  <c r="K34" i="43"/>
  <c r="K198" i="43" s="1"/>
  <c r="K280" i="43" s="1"/>
  <c r="S32" i="43"/>
  <c r="S196" i="43" s="1"/>
  <c r="S278" i="43" s="1"/>
  <c r="T13" i="43"/>
  <c r="T95" i="43" s="1"/>
  <c r="AD86" i="43"/>
  <c r="AD250" i="43" s="1"/>
  <c r="AD332" i="43" s="1"/>
  <c r="AE35" i="43"/>
  <c r="AE117" i="43" s="1"/>
  <c r="AC44" i="43"/>
  <c r="AC208" i="43" s="1"/>
  <c r="AC290" i="43" s="1"/>
  <c r="P62" i="43"/>
  <c r="P226" i="43" s="1"/>
  <c r="P308" i="43" s="1"/>
  <c r="R44" i="43"/>
  <c r="R126" i="43" s="1"/>
  <c r="AA54" i="43"/>
  <c r="AA136" i="43" s="1"/>
  <c r="I88" i="43"/>
  <c r="I252" i="43" s="1"/>
  <c r="I334" i="43" s="1"/>
  <c r="L72" i="43"/>
  <c r="L236" i="43" s="1"/>
  <c r="L318" i="43" s="1"/>
  <c r="X38" i="43"/>
  <c r="X202" i="43" s="1"/>
  <c r="X284" i="43" s="1"/>
  <c r="H39" i="43"/>
  <c r="H203" i="43" s="1"/>
  <c r="H285" i="43" s="1"/>
  <c r="M22" i="43"/>
  <c r="M104" i="43" s="1"/>
  <c r="Y41" i="43"/>
  <c r="Y123" i="43" s="1"/>
  <c r="AB16" i="43"/>
  <c r="AB98" i="43" s="1"/>
  <c r="G51" i="43"/>
  <c r="G215" i="43" s="1"/>
  <c r="G297" i="43" s="1"/>
  <c r="I84" i="43"/>
  <c r="I248" i="43" s="1"/>
  <c r="I330" i="43" s="1"/>
  <c r="G73" i="43"/>
  <c r="G155" i="43" s="1"/>
  <c r="AE39" i="43"/>
  <c r="AE203" i="43" s="1"/>
  <c r="AE285" i="43" s="1"/>
  <c r="S51" i="43"/>
  <c r="S133" i="43" s="1"/>
  <c r="L28" i="43"/>
  <c r="L110" i="43" s="1"/>
  <c r="G74" i="43"/>
  <c r="G156" i="43" s="1"/>
  <c r="T78" i="43"/>
  <c r="T242" i="43" s="1"/>
  <c r="T324" i="43" s="1"/>
  <c r="J26" i="43"/>
  <c r="J108" i="43" s="1"/>
  <c r="AB42" i="43"/>
  <c r="AB124" i="43" s="1"/>
  <c r="G77" i="43"/>
  <c r="G159" i="43" s="1"/>
  <c r="M44" i="43"/>
  <c r="M208" i="43" s="1"/>
  <c r="M290" i="43" s="1"/>
  <c r="H42" i="43"/>
  <c r="H206" i="43" s="1"/>
  <c r="H288" i="43" s="1"/>
  <c r="X80" i="43"/>
  <c r="X244" i="43" s="1"/>
  <c r="X326" i="43" s="1"/>
  <c r="AE29" i="43"/>
  <c r="AE193" i="43" s="1"/>
  <c r="AE275" i="43" s="1"/>
  <c r="K59" i="43"/>
  <c r="K141" i="43" s="1"/>
  <c r="Y27" i="43"/>
  <c r="Y191" i="43" s="1"/>
  <c r="Y273" i="43" s="1"/>
  <c r="I75" i="43"/>
  <c r="I157" i="43" s="1"/>
  <c r="Y64" i="43"/>
  <c r="Y228" i="43" s="1"/>
  <c r="Y310" i="43" s="1"/>
  <c r="AD80" i="43"/>
  <c r="AD244" i="43" s="1"/>
  <c r="AD326" i="43" s="1"/>
  <c r="AE44" i="43"/>
  <c r="AE126" i="43" s="1"/>
  <c r="AA47" i="43"/>
  <c r="AA129" i="43" s="1"/>
  <c r="U41" i="43"/>
  <c r="U205" i="43" s="1"/>
  <c r="U287" i="43" s="1"/>
  <c r="Q15" i="43"/>
  <c r="Q179" i="43" s="1"/>
  <c r="Q261" i="43" s="1"/>
  <c r="Q77" i="43"/>
  <c r="Q241" i="43" s="1"/>
  <c r="Q323" i="43" s="1"/>
  <c r="M70" i="43"/>
  <c r="M234" i="43" s="1"/>
  <c r="M316" i="43" s="1"/>
  <c r="AA65" i="43"/>
  <c r="AA147" i="43" s="1"/>
  <c r="AE28" i="43"/>
  <c r="AE192" i="43" s="1"/>
  <c r="AE274" i="43" s="1"/>
  <c r="R75" i="43"/>
  <c r="R239" i="43" s="1"/>
  <c r="R321" i="43" s="1"/>
  <c r="O33" i="43"/>
  <c r="O115" i="43" s="1"/>
  <c r="S49" i="43"/>
  <c r="S213" i="43" s="1"/>
  <c r="S295" i="43" s="1"/>
  <c r="N52" i="43"/>
  <c r="N134" i="43" s="1"/>
  <c r="T43" i="43"/>
  <c r="T125" i="43" s="1"/>
  <c r="U80" i="43"/>
  <c r="U244" i="43" s="1"/>
  <c r="U326" i="43" s="1"/>
  <c r="J61" i="43"/>
  <c r="J143" i="43" s="1"/>
  <c r="AE46" i="43"/>
  <c r="AE210" i="43" s="1"/>
  <c r="AE292" i="43" s="1"/>
  <c r="H62" i="43"/>
  <c r="H144" i="43" s="1"/>
  <c r="O87" i="43"/>
  <c r="O169" i="43" s="1"/>
  <c r="X58" i="43"/>
  <c r="X222" i="43" s="1"/>
  <c r="X304" i="43" s="1"/>
  <c r="T73" i="43"/>
  <c r="T237" i="43" s="1"/>
  <c r="T319" i="43" s="1"/>
  <c r="V46" i="43"/>
  <c r="V128" i="43" s="1"/>
  <c r="F82" i="43"/>
  <c r="F164" i="43" s="1"/>
  <c r="N80" i="43"/>
  <c r="N244" i="43" s="1"/>
  <c r="N326" i="43" s="1"/>
  <c r="S88" i="43"/>
  <c r="S170" i="43" s="1"/>
  <c r="AE43" i="43"/>
  <c r="AE207" i="43" s="1"/>
  <c r="AE289" i="43" s="1"/>
  <c r="AE22" i="43"/>
  <c r="AE186" i="43" s="1"/>
  <c r="AE268" i="43" s="1"/>
  <c r="Y46" i="43"/>
  <c r="Y210" i="43" s="1"/>
  <c r="Y292" i="43" s="1"/>
  <c r="AD60" i="43"/>
  <c r="AD224" i="43" s="1"/>
  <c r="AD306" i="43" s="1"/>
  <c r="U76" i="43"/>
  <c r="U158" i="43" s="1"/>
  <c r="E24" i="43"/>
  <c r="E106" i="43" s="1"/>
  <c r="V70" i="43"/>
  <c r="V234" i="43" s="1"/>
  <c r="V316" i="43" s="1"/>
  <c r="AA36" i="43"/>
  <c r="AA200" i="43" s="1"/>
  <c r="AA282" i="43" s="1"/>
  <c r="M78" i="43"/>
  <c r="M160" i="43" s="1"/>
  <c r="J21" i="43"/>
  <c r="J185" i="43" s="1"/>
  <c r="J267" i="43" s="1"/>
  <c r="Q59" i="43"/>
  <c r="Q141" i="43" s="1"/>
  <c r="P17" i="43"/>
  <c r="P181" i="43" s="1"/>
  <c r="P263" i="43" s="1"/>
  <c r="H64" i="43"/>
  <c r="H228" i="43" s="1"/>
  <c r="H310" i="43" s="1"/>
  <c r="T80" i="43"/>
  <c r="T244" i="43" s="1"/>
  <c r="T326" i="43" s="1"/>
  <c r="K36" i="43"/>
  <c r="K118" i="43" s="1"/>
  <c r="AA72" i="43"/>
  <c r="AA236" i="43" s="1"/>
  <c r="AA318" i="43" s="1"/>
  <c r="P68" i="43"/>
  <c r="P232" i="43" s="1"/>
  <c r="P314" i="43" s="1"/>
  <c r="E23" i="43"/>
  <c r="E187" i="43" s="1"/>
  <c r="E269" i="43" s="1"/>
  <c r="AC39" i="43"/>
  <c r="AC203" i="43" s="1"/>
  <c r="AC285" i="43" s="1"/>
  <c r="O54" i="43"/>
  <c r="O136" i="43" s="1"/>
  <c r="L68" i="43"/>
  <c r="L150" i="43" s="1"/>
  <c r="E62" i="43"/>
  <c r="E226" i="43" s="1"/>
  <c r="E308" i="43" s="1"/>
  <c r="Y16" i="43"/>
  <c r="Y180" i="43" s="1"/>
  <c r="Y262" i="43" s="1"/>
  <c r="H65" i="43"/>
  <c r="H229" i="43" s="1"/>
  <c r="H311" i="43" s="1"/>
  <c r="Y57" i="43"/>
  <c r="Y221" i="43" s="1"/>
  <c r="Y303" i="43" s="1"/>
  <c r="W20" i="43"/>
  <c r="W184" i="43" s="1"/>
  <c r="W266" i="43" s="1"/>
  <c r="T55" i="43"/>
  <c r="T137" i="43" s="1"/>
  <c r="M53" i="43"/>
  <c r="M135" i="43" s="1"/>
  <c r="K66" i="43"/>
  <c r="K148" i="43" s="1"/>
  <c r="T49" i="43"/>
  <c r="T131" i="43" s="1"/>
  <c r="W17" i="43"/>
  <c r="W99" i="43" s="1"/>
  <c r="N62" i="43"/>
  <c r="N144" i="43" s="1"/>
  <c r="Z69" i="43"/>
  <c r="Z151" i="43" s="1"/>
  <c r="P63" i="43"/>
  <c r="P145" i="43" s="1"/>
  <c r="T85" i="43"/>
  <c r="T167" i="43" s="1"/>
  <c r="N42" i="43"/>
  <c r="N124" i="43" s="1"/>
  <c r="G35" i="43"/>
  <c r="G117" i="43" s="1"/>
  <c r="M58" i="43"/>
  <c r="M140" i="43" s="1"/>
  <c r="F59" i="43"/>
  <c r="F223" i="43" s="1"/>
  <c r="F305" i="43" s="1"/>
  <c r="G25" i="43"/>
  <c r="G107" i="43" s="1"/>
  <c r="T25" i="43"/>
  <c r="T189" i="43" s="1"/>
  <c r="T271" i="43" s="1"/>
  <c r="AB11" i="43"/>
  <c r="AB93" i="43" s="1"/>
  <c r="Q84" i="43"/>
  <c r="Q248" i="43" s="1"/>
  <c r="Q330" i="43" s="1"/>
  <c r="Q72" i="43"/>
  <c r="Q154" i="43" s="1"/>
  <c r="U61" i="43"/>
  <c r="U143" i="43" s="1"/>
  <c r="V83" i="43"/>
  <c r="V247" i="43" s="1"/>
  <c r="V329" i="43" s="1"/>
  <c r="Z31" i="43"/>
  <c r="Z195" i="43" s="1"/>
  <c r="Z277" i="43" s="1"/>
  <c r="T51" i="43"/>
  <c r="T215" i="43" s="1"/>
  <c r="T297" i="43" s="1"/>
  <c r="U30" i="43"/>
  <c r="U112" i="43" s="1"/>
  <c r="N22" i="43"/>
  <c r="N186" i="43" s="1"/>
  <c r="N268" i="43" s="1"/>
  <c r="U87" i="43"/>
  <c r="U251" i="43" s="1"/>
  <c r="U333" i="43" s="1"/>
  <c r="O61" i="43"/>
  <c r="O143" i="43" s="1"/>
  <c r="U81" i="43"/>
  <c r="U163" i="43" s="1"/>
  <c r="G57" i="43"/>
  <c r="G139" i="43" s="1"/>
  <c r="O63" i="43"/>
  <c r="O145" i="43" s="1"/>
  <c r="Y34" i="43"/>
  <c r="Y116" i="43" s="1"/>
  <c r="N18" i="43"/>
  <c r="N100" i="43" s="1"/>
  <c r="H49" i="43"/>
  <c r="H213" i="43" s="1"/>
  <c r="H295" i="43" s="1"/>
  <c r="M64" i="43"/>
  <c r="M146" i="43" s="1"/>
  <c r="AE54" i="43"/>
  <c r="AE136" i="43" s="1"/>
  <c r="AB66" i="43"/>
  <c r="AB148" i="43" s="1"/>
  <c r="U25" i="43"/>
  <c r="U189" i="43" s="1"/>
  <c r="U271" i="43" s="1"/>
  <c r="Z16" i="43"/>
  <c r="Z180" i="43" s="1"/>
  <c r="Z262" i="43" s="1"/>
  <c r="K80" i="43"/>
  <c r="K162" i="43" s="1"/>
  <c r="P58" i="43"/>
  <c r="P222" i="43" s="1"/>
  <c r="P304" i="43" s="1"/>
  <c r="Z67" i="43"/>
  <c r="Z149" i="43" s="1"/>
  <c r="W60" i="43"/>
  <c r="W142" i="43" s="1"/>
  <c r="P81" i="43"/>
  <c r="P163" i="43" s="1"/>
  <c r="L56" i="43"/>
  <c r="L138" i="43" s="1"/>
  <c r="K48" i="43"/>
  <c r="K212" i="43" s="1"/>
  <c r="K294" i="43" s="1"/>
  <c r="W41" i="43"/>
  <c r="W205" i="43" s="1"/>
  <c r="W287" i="43" s="1"/>
  <c r="T9" i="43"/>
  <c r="T173" i="43" s="1"/>
  <c r="T255" i="43" s="1"/>
  <c r="AE74" i="43"/>
  <c r="AE238" i="43" s="1"/>
  <c r="AE320" i="43" s="1"/>
  <c r="Z63" i="43"/>
  <c r="Z227" i="43" s="1"/>
  <c r="Z309" i="43" s="1"/>
  <c r="M32" i="43"/>
  <c r="M114" i="43" s="1"/>
  <c r="S62" i="43"/>
  <c r="S226" i="43" s="1"/>
  <c r="S308" i="43" s="1"/>
  <c r="AB84" i="43"/>
  <c r="AB248" i="43" s="1"/>
  <c r="AB330" i="43" s="1"/>
  <c r="AC59" i="43"/>
  <c r="AC141" i="43" s="1"/>
  <c r="N60" i="43"/>
  <c r="N224" i="43" s="1"/>
  <c r="N306" i="43" s="1"/>
  <c r="E70" i="43"/>
  <c r="E234" i="43" s="1"/>
  <c r="E316" i="43" s="1"/>
  <c r="I72" i="43"/>
  <c r="I236" i="43" s="1"/>
  <c r="I318" i="43" s="1"/>
  <c r="R24" i="43"/>
  <c r="R188" i="43" s="1"/>
  <c r="R270" i="43" s="1"/>
  <c r="T14" i="43"/>
  <c r="T178" i="43" s="1"/>
  <c r="T260" i="43" s="1"/>
  <c r="AB47" i="43"/>
  <c r="AB129" i="43" s="1"/>
  <c r="AE81" i="43"/>
  <c r="AE245" i="43" s="1"/>
  <c r="AE327" i="43" s="1"/>
  <c r="N43" i="43"/>
  <c r="N207" i="43" s="1"/>
  <c r="N289" i="43" s="1"/>
  <c r="L82" i="43"/>
  <c r="L246" i="43" s="1"/>
  <c r="L328" i="43" s="1"/>
  <c r="K64" i="43"/>
  <c r="K146" i="43" s="1"/>
  <c r="AF54" i="43"/>
  <c r="AF136" i="43" s="1"/>
  <c r="E44" i="43"/>
  <c r="E126" i="43" s="1"/>
  <c r="V61" i="43"/>
  <c r="V143" i="43" s="1"/>
  <c r="L11" i="43"/>
  <c r="L93" i="43" s="1"/>
  <c r="U70" i="43"/>
  <c r="U152" i="43" s="1"/>
  <c r="F63" i="43"/>
  <c r="F227" i="43" s="1"/>
  <c r="F309" i="43" s="1"/>
  <c r="U37" i="43"/>
  <c r="U201" i="43" s="1"/>
  <c r="U283" i="43" s="1"/>
  <c r="P31" i="43"/>
  <c r="P113" i="43" s="1"/>
  <c r="T35" i="43"/>
  <c r="T199" i="43" s="1"/>
  <c r="T281" i="43" s="1"/>
  <c r="AA30" i="43"/>
  <c r="AA112" i="43" s="1"/>
  <c r="AA52" i="43"/>
  <c r="AA216" i="43" s="1"/>
  <c r="AA298" i="43" s="1"/>
  <c r="X46" i="43"/>
  <c r="X210" i="43" s="1"/>
  <c r="X292" i="43" s="1"/>
  <c r="V71" i="43"/>
  <c r="V153" i="43" s="1"/>
  <c r="G52" i="43"/>
  <c r="G216" i="43" s="1"/>
  <c r="G298" i="43" s="1"/>
  <c r="AE33" i="43"/>
  <c r="AE197" i="43" s="1"/>
  <c r="AE279" i="43" s="1"/>
  <c r="G13" i="43"/>
  <c r="G177" i="43" s="1"/>
  <c r="G259" i="43" s="1"/>
  <c r="O16" i="43"/>
  <c r="O180" i="43" s="1"/>
  <c r="O262" i="43" s="1"/>
  <c r="AC74" i="43"/>
  <c r="AC156" i="43" s="1"/>
  <c r="Y69" i="43"/>
  <c r="Y233" i="43" s="1"/>
  <c r="Y315" i="43" s="1"/>
  <c r="X82" i="43"/>
  <c r="X164" i="43" s="1"/>
  <c r="Z85" i="43"/>
  <c r="Z167" i="43" s="1"/>
  <c r="I76" i="43"/>
  <c r="I240" i="43" s="1"/>
  <c r="I322" i="43" s="1"/>
  <c r="M19" i="43"/>
  <c r="M183" i="43" s="1"/>
  <c r="M265" i="43" s="1"/>
  <c r="AC62" i="43"/>
  <c r="AC144" i="43" s="1"/>
  <c r="L77" i="43"/>
  <c r="L159" i="43" s="1"/>
  <c r="X71" i="43"/>
  <c r="X235" i="43" s="1"/>
  <c r="X317" i="43" s="1"/>
  <c r="G87" i="43"/>
  <c r="G251" i="43" s="1"/>
  <c r="G333" i="43" s="1"/>
  <c r="Y11" i="43"/>
  <c r="Y93" i="43" s="1"/>
  <c r="S77" i="43"/>
  <c r="S241" i="43" s="1"/>
  <c r="S323" i="43" s="1"/>
  <c r="O43" i="43"/>
  <c r="O125" i="43" s="1"/>
  <c r="G46" i="43"/>
  <c r="G128" i="43" s="1"/>
  <c r="O22" i="43"/>
  <c r="O104" i="43" s="1"/>
  <c r="AE68" i="43"/>
  <c r="AE232" i="43" s="1"/>
  <c r="AE314" i="43" s="1"/>
  <c r="AC25" i="43"/>
  <c r="AC189" i="43" s="1"/>
  <c r="AC271" i="43" s="1"/>
  <c r="H46" i="43"/>
  <c r="H128" i="43" s="1"/>
  <c r="H18" i="43"/>
  <c r="H100" i="43" s="1"/>
  <c r="E78" i="43"/>
  <c r="E242" i="43" s="1"/>
  <c r="E324" i="43" s="1"/>
  <c r="F77" i="43"/>
  <c r="F241" i="43" s="1"/>
  <c r="F323" i="43" s="1"/>
  <c r="AD30" i="43"/>
  <c r="AD194" i="43" s="1"/>
  <c r="AD276" i="43" s="1"/>
  <c r="Z34" i="43"/>
  <c r="Z198" i="43" s="1"/>
  <c r="Z280" i="43" s="1"/>
  <c r="S19" i="43"/>
  <c r="S183" i="43" s="1"/>
  <c r="S265" i="43" s="1"/>
  <c r="M80" i="43"/>
  <c r="M244" i="43" s="1"/>
  <c r="M326" i="43" s="1"/>
  <c r="V15" i="43"/>
  <c r="V179" i="43" s="1"/>
  <c r="V261" i="43" s="1"/>
  <c r="F67" i="43"/>
  <c r="F231" i="43" s="1"/>
  <c r="F313" i="43" s="1"/>
  <c r="F20" i="43"/>
  <c r="F184" i="43" s="1"/>
  <c r="F266" i="43" s="1"/>
  <c r="S60" i="43"/>
  <c r="S142" i="43" s="1"/>
  <c r="M57" i="43"/>
  <c r="M139" i="43" s="1"/>
  <c r="L62" i="43"/>
  <c r="L226" i="43" s="1"/>
  <c r="L308" i="43" s="1"/>
  <c r="Y52" i="43"/>
  <c r="Y216" i="43" s="1"/>
  <c r="Y298" i="43" s="1"/>
  <c r="Z72" i="43"/>
  <c r="Z154" i="43" s="1"/>
  <c r="E56" i="43"/>
  <c r="E220" i="43" s="1"/>
  <c r="E302" i="43" s="1"/>
  <c r="AC55" i="43"/>
  <c r="AC219" i="43" s="1"/>
  <c r="AC301" i="43" s="1"/>
  <c r="AA81" i="43"/>
  <c r="AA163" i="43" s="1"/>
  <c r="H51" i="43"/>
  <c r="H133" i="43" s="1"/>
  <c r="AA88" i="43"/>
  <c r="AA252" i="43" s="1"/>
  <c r="AA334" i="43" s="1"/>
  <c r="T19" i="43"/>
  <c r="T183" i="43" s="1"/>
  <c r="T265" i="43" s="1"/>
  <c r="L81" i="43"/>
  <c r="L245" i="43" s="1"/>
  <c r="L327" i="43" s="1"/>
  <c r="AE60" i="43"/>
  <c r="AE224" i="43" s="1"/>
  <c r="AE306" i="43" s="1"/>
  <c r="AB21" i="43"/>
  <c r="AB103" i="43" s="1"/>
  <c r="P85" i="43"/>
  <c r="P249" i="43" s="1"/>
  <c r="P331" i="43" s="1"/>
  <c r="AD70" i="43"/>
  <c r="AD152" i="43" s="1"/>
  <c r="Q41" i="43"/>
  <c r="Q123" i="43" s="1"/>
  <c r="Y63" i="43"/>
  <c r="Y145" i="43" s="1"/>
  <c r="K35" i="43"/>
  <c r="K199" i="43" s="1"/>
  <c r="K281" i="43" s="1"/>
  <c r="R70" i="43"/>
  <c r="R152" i="43" s="1"/>
  <c r="M56" i="43"/>
  <c r="M220" i="43" s="1"/>
  <c r="M302" i="43" s="1"/>
  <c r="G14" i="43"/>
  <c r="G96" i="43" s="1"/>
  <c r="R61" i="43"/>
  <c r="R143" i="43" s="1"/>
  <c r="AA59" i="43"/>
  <c r="AA223" i="43" s="1"/>
  <c r="AA305" i="43" s="1"/>
  <c r="AB17" i="43"/>
  <c r="AB99" i="43" s="1"/>
  <c r="O82" i="43"/>
  <c r="O164" i="43" s="1"/>
  <c r="K54" i="43"/>
  <c r="K136" i="43" s="1"/>
  <c r="E27" i="43"/>
  <c r="E191" i="43" s="1"/>
  <c r="E273" i="43" s="1"/>
  <c r="X68" i="43"/>
  <c r="X150" i="43" s="1"/>
  <c r="AC49" i="43"/>
  <c r="AC131" i="43" s="1"/>
  <c r="F83" i="43"/>
  <c r="F165" i="43" s="1"/>
  <c r="J43" i="43"/>
  <c r="J125" i="43" s="1"/>
  <c r="AF47" i="43"/>
  <c r="AF211" i="43" s="1"/>
  <c r="AF293" i="43" s="1"/>
  <c r="R82" i="43"/>
  <c r="R246" i="43" s="1"/>
  <c r="R328" i="43" s="1"/>
  <c r="P28" i="43"/>
  <c r="P192" i="43" s="1"/>
  <c r="P274" i="43" s="1"/>
  <c r="N53" i="43"/>
  <c r="N135" i="43" s="1"/>
  <c r="K50" i="43"/>
  <c r="K132" i="43" s="1"/>
  <c r="K84" i="43"/>
  <c r="K166" i="43" s="1"/>
  <c r="AE25" i="43"/>
  <c r="AE107" i="43" s="1"/>
  <c r="G15" i="43"/>
  <c r="G97" i="43" s="1"/>
  <c r="AF79" i="43"/>
  <c r="AF161" i="43" s="1"/>
  <c r="Q54" i="43"/>
  <c r="Q218" i="43" s="1"/>
  <c r="Q300" i="43" s="1"/>
  <c r="R47" i="43"/>
  <c r="R211" i="43" s="1"/>
  <c r="R293" i="43" s="1"/>
  <c r="M51" i="43"/>
  <c r="M133" i="43" s="1"/>
  <c r="AA79" i="43"/>
  <c r="AA243" i="43" s="1"/>
  <c r="AA325" i="43" s="1"/>
  <c r="AB86" i="43"/>
  <c r="AB250" i="43" s="1"/>
  <c r="AB332" i="43" s="1"/>
  <c r="AC75" i="43"/>
  <c r="AC157" i="43" s="1"/>
  <c r="AC67" i="43"/>
  <c r="AC231" i="43" s="1"/>
  <c r="AC313" i="43" s="1"/>
  <c r="K53" i="43"/>
  <c r="K217" i="43" s="1"/>
  <c r="K299" i="43" s="1"/>
  <c r="Q51" i="43"/>
  <c r="Q215" i="43" s="1"/>
  <c r="Q297" i="43" s="1"/>
  <c r="H44" i="43"/>
  <c r="H208" i="43" s="1"/>
  <c r="H290" i="43" s="1"/>
  <c r="K57" i="43"/>
  <c r="K221" i="43" s="1"/>
  <c r="K303" i="43" s="1"/>
  <c r="M10" i="43"/>
  <c r="M92" i="43" s="1"/>
  <c r="I45" i="43"/>
  <c r="I209" i="43" s="1"/>
  <c r="I291" i="43" s="1"/>
  <c r="I33" i="43"/>
  <c r="I197" i="43" s="1"/>
  <c r="I279" i="43" s="1"/>
  <c r="N63" i="43"/>
  <c r="N145" i="43" s="1"/>
  <c r="AB82" i="43"/>
  <c r="AB246" i="43" s="1"/>
  <c r="AB328" i="43" s="1"/>
  <c r="N67" i="43"/>
  <c r="N149" i="43" s="1"/>
  <c r="E41" i="43"/>
  <c r="E205" i="43" s="1"/>
  <c r="E287" i="43" s="1"/>
  <c r="V79" i="43"/>
  <c r="V161" i="43" s="1"/>
  <c r="AF70" i="43"/>
  <c r="AF234" i="43" s="1"/>
  <c r="AF316" i="43" s="1"/>
  <c r="J53" i="43"/>
  <c r="J217" i="43" s="1"/>
  <c r="J299" i="43" s="1"/>
  <c r="I85" i="43"/>
  <c r="I249" i="43" s="1"/>
  <c r="I331" i="43" s="1"/>
  <c r="S71" i="43"/>
  <c r="S235" i="43" s="1"/>
  <c r="S317" i="43" s="1"/>
  <c r="N71" i="43"/>
  <c r="N235" i="43" s="1"/>
  <c r="N317" i="43" s="1"/>
  <c r="E61" i="43"/>
  <c r="E225" i="43" s="1"/>
  <c r="E307" i="43" s="1"/>
  <c r="Z47" i="43"/>
  <c r="Z129" i="43" s="1"/>
  <c r="M49" i="43"/>
  <c r="M213" i="43" s="1"/>
  <c r="M295" i="43" s="1"/>
  <c r="X42" i="43"/>
  <c r="X206" i="43" s="1"/>
  <c r="X288" i="43" s="1"/>
  <c r="G79" i="43"/>
  <c r="G161" i="43" s="1"/>
  <c r="Y67" i="43"/>
  <c r="Y149" i="43" s="1"/>
  <c r="G21" i="43"/>
  <c r="G185" i="43" s="1"/>
  <c r="G267" i="43" s="1"/>
  <c r="F88" i="43"/>
  <c r="F170" i="43" s="1"/>
  <c r="AC33" i="43"/>
  <c r="AC115" i="43" s="1"/>
  <c r="T66" i="43"/>
  <c r="T230" i="43" s="1"/>
  <c r="T312" i="43" s="1"/>
  <c r="AC69" i="43"/>
  <c r="AC151" i="43" s="1"/>
  <c r="AF57" i="43"/>
  <c r="AF139" i="43" s="1"/>
  <c r="P74" i="43"/>
  <c r="P156" i="43" s="1"/>
  <c r="T48" i="43"/>
  <c r="T130" i="43" s="1"/>
  <c r="H87" i="43"/>
  <c r="H251" i="43" s="1"/>
  <c r="H333" i="43" s="1"/>
  <c r="AB55" i="43"/>
  <c r="AB219" i="43" s="1"/>
  <c r="AB301" i="43" s="1"/>
  <c r="I44" i="43"/>
  <c r="I208" i="43" s="1"/>
  <c r="I290" i="43" s="1"/>
  <c r="AC77" i="43"/>
  <c r="AC159" i="43" s="1"/>
  <c r="I42" i="43"/>
  <c r="I206" i="43" s="1"/>
  <c r="I288" i="43" s="1"/>
  <c r="E76" i="43"/>
  <c r="E158" i="43" s="1"/>
  <c r="E34" i="43"/>
  <c r="E198" i="43" s="1"/>
  <c r="E280" i="43" s="1"/>
  <c r="H38" i="43"/>
  <c r="H202" i="43" s="1"/>
  <c r="H284" i="43" s="1"/>
  <c r="AB27" i="43"/>
  <c r="AB109" i="43" s="1"/>
  <c r="U48" i="43"/>
  <c r="U212" i="43" s="1"/>
  <c r="U294" i="43" s="1"/>
  <c r="AA34" i="43"/>
  <c r="AA198" i="43" s="1"/>
  <c r="AA280" i="43" s="1"/>
  <c r="T24" i="43"/>
  <c r="T188" i="43" s="1"/>
  <c r="T270" i="43" s="1"/>
  <c r="R88" i="43"/>
  <c r="R252" i="43" s="1"/>
  <c r="R334" i="43" s="1"/>
  <c r="Z32" i="43"/>
  <c r="Z114" i="43" s="1"/>
  <c r="AB51" i="43"/>
  <c r="AB215" i="43" s="1"/>
  <c r="AB297" i="43" s="1"/>
  <c r="I69" i="43"/>
  <c r="I151" i="43" s="1"/>
  <c r="M74" i="43"/>
  <c r="M156" i="43" s="1"/>
  <c r="F81" i="43"/>
  <c r="F163" i="43" s="1"/>
  <c r="P33" i="43"/>
  <c r="P115" i="43" s="1"/>
  <c r="V75" i="43"/>
  <c r="V157" i="43" s="1"/>
  <c r="V63" i="43"/>
  <c r="V227" i="43" s="1"/>
  <c r="V309" i="43" s="1"/>
  <c r="T47" i="43"/>
  <c r="T129" i="43" s="1"/>
  <c r="Z83" i="43"/>
  <c r="Z165" i="43" s="1"/>
  <c r="AE87" i="43"/>
  <c r="AE251" i="43" s="1"/>
  <c r="AE333" i="43" s="1"/>
  <c r="P45" i="43"/>
  <c r="P127" i="43" s="1"/>
  <c r="G26" i="43"/>
  <c r="G108" i="43" s="1"/>
  <c r="N76" i="43"/>
  <c r="N240" i="43" s="1"/>
  <c r="N322" i="43" s="1"/>
  <c r="S86" i="43"/>
  <c r="S250" i="43" s="1"/>
  <c r="S332" i="43" s="1"/>
  <c r="W31" i="43"/>
  <c r="W195" i="43" s="1"/>
  <c r="W277" i="43" s="1"/>
  <c r="J56" i="43"/>
  <c r="J220" i="43" s="1"/>
  <c r="J302" i="43" s="1"/>
  <c r="G23" i="43"/>
  <c r="G187" i="43" s="1"/>
  <c r="G269" i="43" s="1"/>
  <c r="U17" i="43"/>
  <c r="U99" i="43" s="1"/>
  <c r="AA42" i="43"/>
  <c r="AA124" i="43" s="1"/>
  <c r="L21" i="43"/>
  <c r="L103" i="43" s="1"/>
  <c r="F48" i="43"/>
  <c r="F212" i="43" s="1"/>
  <c r="F294" i="43" s="1"/>
  <c r="AB81" i="43"/>
  <c r="AB245" i="43" s="1"/>
  <c r="AB327" i="43" s="1"/>
  <c r="R42" i="43"/>
  <c r="R124" i="43" s="1"/>
  <c r="AA46" i="43"/>
  <c r="AA128" i="43" s="1"/>
  <c r="K85" i="43"/>
  <c r="K249" i="43" s="1"/>
  <c r="K331" i="43" s="1"/>
  <c r="X63" i="43"/>
  <c r="X145" i="43" s="1"/>
  <c r="AA74" i="43"/>
  <c r="AA156" i="43" s="1"/>
  <c r="AB34" i="43"/>
  <c r="AB198" i="43" s="1"/>
  <c r="AB280" i="43" s="1"/>
  <c r="X75" i="43"/>
  <c r="X157" i="43" s="1"/>
  <c r="U34" i="43"/>
  <c r="U198" i="43" s="1"/>
  <c r="U280" i="43" s="1"/>
  <c r="V81" i="43"/>
  <c r="V245" i="43" s="1"/>
  <c r="V327" i="43" s="1"/>
  <c r="Z593" i="43"/>
  <c r="Z594" i="43" s="1"/>
  <c r="J76" i="43"/>
  <c r="J158" i="43" s="1"/>
  <c r="T41" i="43"/>
  <c r="T205" i="43" s="1"/>
  <c r="T287" i="43" s="1"/>
  <c r="AC61" i="43"/>
  <c r="AC225" i="43" s="1"/>
  <c r="AC307" i="43" s="1"/>
  <c r="E52" i="43"/>
  <c r="E216" i="43" s="1"/>
  <c r="E298" i="43" s="1"/>
  <c r="V41" i="43"/>
  <c r="V123" i="43" s="1"/>
  <c r="S79" i="43"/>
  <c r="S161" i="43" s="1"/>
  <c r="AB33" i="43"/>
  <c r="AB115" i="43" s="1"/>
  <c r="W65" i="43"/>
  <c r="W147" i="43" s="1"/>
  <c r="M33" i="43"/>
  <c r="M115" i="43" s="1"/>
  <c r="H73" i="43"/>
  <c r="H237" i="43" s="1"/>
  <c r="H319" i="43" s="1"/>
  <c r="P50" i="43"/>
  <c r="P132" i="43" s="1"/>
  <c r="F75" i="43"/>
  <c r="F239" i="43" s="1"/>
  <c r="F321" i="43" s="1"/>
  <c r="K88" i="43"/>
  <c r="K252" i="43" s="1"/>
  <c r="K334" i="43" s="1"/>
  <c r="P46" i="43"/>
  <c r="P210" i="43" s="1"/>
  <c r="P292" i="43" s="1"/>
  <c r="T57" i="43"/>
  <c r="T221" i="43" s="1"/>
  <c r="T303" i="43" s="1"/>
  <c r="U83" i="43"/>
  <c r="U247" i="43" s="1"/>
  <c r="U329" i="43" s="1"/>
  <c r="E39" i="43"/>
  <c r="E203" i="43" s="1"/>
  <c r="E285" i="43" s="1"/>
  <c r="AF31" i="43"/>
  <c r="AF195" i="43" s="1"/>
  <c r="AF277" i="43" s="1"/>
  <c r="E11" i="43"/>
  <c r="E175" i="43" s="1"/>
  <c r="E257" i="43" s="1"/>
  <c r="U72" i="43"/>
  <c r="U236" i="43" s="1"/>
  <c r="U318" i="43" s="1"/>
  <c r="AD41" i="43"/>
  <c r="AD123" i="43" s="1"/>
  <c r="K70" i="43"/>
  <c r="K152" i="43" s="1"/>
  <c r="W52" i="43"/>
  <c r="W216" i="43" s="1"/>
  <c r="W298" i="43" s="1"/>
  <c r="U67" i="43"/>
  <c r="U149" i="43" s="1"/>
  <c r="AE66" i="43"/>
  <c r="AE148" i="43" s="1"/>
  <c r="L69" i="43"/>
  <c r="L151" i="43" s="1"/>
  <c r="AF55" i="43"/>
  <c r="AF137" i="43" s="1"/>
  <c r="AB72" i="43"/>
  <c r="AB236" i="43" s="1"/>
  <c r="AB318" i="43" s="1"/>
  <c r="N44" i="43"/>
  <c r="N126" i="43" s="1"/>
  <c r="O58" i="43"/>
  <c r="O222" i="43" s="1"/>
  <c r="O304" i="43" s="1"/>
  <c r="T33" i="43"/>
  <c r="T197" i="43" s="1"/>
  <c r="T279" i="43" s="1"/>
  <c r="J54" i="43"/>
  <c r="J136" i="43" s="1"/>
  <c r="S82" i="43"/>
  <c r="S246" i="43" s="1"/>
  <c r="S328" i="43" s="1"/>
  <c r="I41" i="43"/>
  <c r="I123" i="43" s="1"/>
  <c r="AC45" i="43"/>
  <c r="AC209" i="43" s="1"/>
  <c r="AC291" i="43" s="1"/>
  <c r="J18" i="43"/>
  <c r="J182" i="43" s="1"/>
  <c r="J264" i="43" s="1"/>
  <c r="X53" i="43"/>
  <c r="X217" i="43" s="1"/>
  <c r="X299" i="43" s="1"/>
  <c r="Z21" i="43"/>
  <c r="Z103" i="43" s="1"/>
  <c r="AB71" i="43"/>
  <c r="AB235" i="43" s="1"/>
  <c r="AB317" i="43" s="1"/>
  <c r="J32" i="43"/>
  <c r="J114" i="43" s="1"/>
  <c r="AF58" i="43"/>
  <c r="AF140" i="43" s="1"/>
  <c r="AD65" i="43"/>
  <c r="AD147" i="43" s="1"/>
  <c r="AE61" i="43"/>
  <c r="AE143" i="43" s="1"/>
  <c r="P73" i="43"/>
  <c r="P237" i="43" s="1"/>
  <c r="P319" i="43" s="1"/>
  <c r="L51" i="43"/>
  <c r="L133" i="43" s="1"/>
  <c r="Q88" i="43"/>
  <c r="Q252" i="43" s="1"/>
  <c r="Q334" i="43" s="1"/>
  <c r="I80" i="43"/>
  <c r="I244" i="43" s="1"/>
  <c r="I326" i="43" s="1"/>
  <c r="AC32" i="43"/>
  <c r="AC114" i="43" s="1"/>
  <c r="U79" i="43"/>
  <c r="U161" i="43" s="1"/>
  <c r="V18" i="43"/>
  <c r="V100" i="43" s="1"/>
  <c r="U51" i="43"/>
  <c r="U133" i="43" s="1"/>
  <c r="G20" i="43"/>
  <c r="G102" i="43" s="1"/>
  <c r="K14" i="43"/>
  <c r="K178" i="43" s="1"/>
  <c r="K260" i="43" s="1"/>
  <c r="L83" i="43"/>
  <c r="L247" i="43" s="1"/>
  <c r="L329" i="43" s="1"/>
  <c r="G30" i="43"/>
  <c r="G194" i="43" s="1"/>
  <c r="G276" i="43" s="1"/>
  <c r="Z24" i="43"/>
  <c r="Z188" i="43" s="1"/>
  <c r="Z270" i="43" s="1"/>
  <c r="Q28" i="43"/>
  <c r="Q110" i="43" s="1"/>
  <c r="M26" i="43"/>
  <c r="M190" i="43" s="1"/>
  <c r="M272" i="43" s="1"/>
  <c r="G42" i="43"/>
  <c r="G124" i="43" s="1"/>
  <c r="AC80" i="43"/>
  <c r="AC162" i="43" s="1"/>
  <c r="R16" i="43"/>
  <c r="R98" i="43" s="1"/>
  <c r="Q85" i="43"/>
  <c r="Q249" i="43" s="1"/>
  <c r="Q331" i="43" s="1"/>
  <c r="I73" i="43"/>
  <c r="I155" i="43" s="1"/>
  <c r="J28" i="43"/>
  <c r="J192" i="43" s="1"/>
  <c r="J274" i="43" s="1"/>
  <c r="H37" i="43"/>
  <c r="H119" i="43" s="1"/>
  <c r="H16" i="43"/>
  <c r="H180" i="43" s="1"/>
  <c r="H262" i="43" s="1"/>
  <c r="T59" i="43"/>
  <c r="T223" i="43" s="1"/>
  <c r="T305" i="43" s="1"/>
  <c r="H77" i="43"/>
  <c r="H241" i="43" s="1"/>
  <c r="H323" i="43" s="1"/>
  <c r="R66" i="43"/>
  <c r="R148" i="43" s="1"/>
  <c r="V88" i="43"/>
  <c r="V170" i="43" s="1"/>
  <c r="AA69" i="43"/>
  <c r="AA233" i="43" s="1"/>
  <c r="AA315" i="43" s="1"/>
  <c r="E80" i="43"/>
  <c r="E244" i="43" s="1"/>
  <c r="E326" i="43" s="1"/>
  <c r="Z40" i="43"/>
  <c r="Z204" i="43" s="1"/>
  <c r="Z286" i="43" s="1"/>
  <c r="J31" i="43"/>
  <c r="J113" i="43" s="1"/>
  <c r="AC70" i="43"/>
  <c r="AC152" i="43" s="1"/>
  <c r="AA70" i="43"/>
  <c r="AA152" i="43" s="1"/>
  <c r="R69" i="43"/>
  <c r="R233" i="43" s="1"/>
  <c r="R315" i="43" s="1"/>
  <c r="P79" i="43"/>
  <c r="P243" i="43" s="1"/>
  <c r="P325" i="43" s="1"/>
  <c r="Q74" i="43"/>
  <c r="Q238" i="43" s="1"/>
  <c r="Q320" i="43" s="1"/>
  <c r="AD66" i="43"/>
  <c r="AD148" i="43" s="1"/>
  <c r="H58" i="43"/>
  <c r="H140" i="43" s="1"/>
  <c r="AF69" i="43"/>
  <c r="AF151" i="43" s="1"/>
  <c r="X43" i="43"/>
  <c r="X125" i="43" s="1"/>
  <c r="N61" i="43"/>
  <c r="N143" i="43" s="1"/>
  <c r="K47" i="43"/>
  <c r="K211" i="43" s="1"/>
  <c r="K293" i="43" s="1"/>
  <c r="M84" i="43"/>
  <c r="M166" i="43" s="1"/>
  <c r="G37" i="43"/>
  <c r="G201" i="43" s="1"/>
  <c r="G283" i="43" s="1"/>
  <c r="AB22" i="43"/>
  <c r="AB186" i="43" s="1"/>
  <c r="AB268" i="43" s="1"/>
  <c r="T50" i="43"/>
  <c r="T214" i="43" s="1"/>
  <c r="T296" i="43" s="1"/>
  <c r="AF76" i="43"/>
  <c r="AF158" i="43" s="1"/>
  <c r="J49" i="43"/>
  <c r="J213" i="43" s="1"/>
  <c r="J295" i="43" s="1"/>
  <c r="O36" i="43"/>
  <c r="O118" i="43" s="1"/>
  <c r="U78" i="43"/>
  <c r="U160" i="43" s="1"/>
  <c r="Z65" i="43"/>
  <c r="Z147" i="43" s="1"/>
  <c r="T79" i="43"/>
  <c r="T161" i="43" s="1"/>
  <c r="E57" i="43"/>
  <c r="E221" i="43" s="1"/>
  <c r="E303" i="43" s="1"/>
  <c r="X47" i="43"/>
  <c r="X129" i="43" s="1"/>
  <c r="X26" i="43"/>
  <c r="X190" i="43" s="1"/>
  <c r="X272" i="43" s="1"/>
  <c r="O62" i="43"/>
  <c r="O144" i="43" s="1"/>
  <c r="S48" i="43"/>
  <c r="S130" i="43" s="1"/>
  <c r="W74" i="43"/>
  <c r="W156" i="43" s="1"/>
  <c r="AA50" i="43"/>
  <c r="AA214" i="43" s="1"/>
  <c r="AA296" i="43" s="1"/>
  <c r="AE30" i="43"/>
  <c r="AE194" i="43" s="1"/>
  <c r="AE276" i="43" s="1"/>
  <c r="U38" i="43"/>
  <c r="U202" i="43" s="1"/>
  <c r="U284" i="43" s="1"/>
  <c r="X72" i="43"/>
  <c r="X236" i="43" s="1"/>
  <c r="X318" i="43" s="1"/>
  <c r="J24" i="43"/>
  <c r="J106" i="43" s="1"/>
  <c r="AD57" i="43"/>
  <c r="AD139" i="43" s="1"/>
  <c r="AE36" i="43"/>
  <c r="AE200" i="43" s="1"/>
  <c r="AE282" i="43" s="1"/>
  <c r="AD58" i="43"/>
  <c r="AD140" i="43" s="1"/>
  <c r="G75" i="43"/>
  <c r="G239" i="43" s="1"/>
  <c r="G321" i="43" s="1"/>
  <c r="F22" i="43"/>
  <c r="F186" i="43" s="1"/>
  <c r="F268" i="43" s="1"/>
  <c r="T67" i="43"/>
  <c r="T231" i="43" s="1"/>
  <c r="T313" i="43" s="1"/>
  <c r="Y45" i="43"/>
  <c r="Y209" i="43" s="1"/>
  <c r="Y291" i="43" s="1"/>
  <c r="AF37" i="43"/>
  <c r="AF119" i="43" s="1"/>
  <c r="R68" i="43"/>
  <c r="R150" i="43" s="1"/>
  <c r="AC85" i="43"/>
  <c r="AC249" i="43" s="1"/>
  <c r="AC331" i="43" s="1"/>
  <c r="T87" i="43"/>
  <c r="T169" i="43" s="1"/>
  <c r="F17" i="43"/>
  <c r="F99" i="43" s="1"/>
  <c r="Q27" i="43"/>
  <c r="Q191" i="43" s="1"/>
  <c r="Q273" i="43" s="1"/>
  <c r="F15" i="43"/>
  <c r="F179" i="43" s="1"/>
  <c r="F261" i="43" s="1"/>
  <c r="F27" i="43"/>
  <c r="F191" i="43" s="1"/>
  <c r="F273" i="43" s="1"/>
  <c r="AF42" i="43"/>
  <c r="AF124" i="43" s="1"/>
  <c r="G71" i="43"/>
  <c r="G235" i="43" s="1"/>
  <c r="G317" i="43" s="1"/>
  <c r="S34" i="43"/>
  <c r="S116" i="43" s="1"/>
  <c r="AB19" i="43"/>
  <c r="AB183" i="43" s="1"/>
  <c r="AB265" i="43" s="1"/>
  <c r="J40" i="43"/>
  <c r="J204" i="43" s="1"/>
  <c r="J286" i="43" s="1"/>
  <c r="O28" i="43"/>
  <c r="O192" i="43" s="1"/>
  <c r="O274" i="43" s="1"/>
  <c r="AC50" i="43"/>
  <c r="AC132" i="43" s="1"/>
  <c r="H27" i="43"/>
  <c r="H109" i="43" s="1"/>
  <c r="M65" i="43"/>
  <c r="M147" i="43" s="1"/>
  <c r="K15" i="43"/>
  <c r="K97" i="43" s="1"/>
  <c r="K26" i="43"/>
  <c r="K190" i="43" s="1"/>
  <c r="K272" i="43" s="1"/>
  <c r="AD47" i="43"/>
  <c r="AD211" i="43" s="1"/>
  <c r="AD293" i="43" s="1"/>
  <c r="R19" i="43"/>
  <c r="R101" i="43" s="1"/>
  <c r="P47" i="43"/>
  <c r="P211" i="43" s="1"/>
  <c r="P293" i="43" s="1"/>
  <c r="Z52" i="43"/>
  <c r="Z134" i="43" s="1"/>
  <c r="N11" i="43"/>
  <c r="N175" i="43" s="1"/>
  <c r="N257" i="43" s="1"/>
  <c r="Q50" i="43"/>
  <c r="Q132" i="43" s="1"/>
  <c r="I38" i="43"/>
  <c r="I120" i="43" s="1"/>
  <c r="P56" i="43"/>
  <c r="P138" i="43" s="1"/>
  <c r="Q83" i="43"/>
  <c r="Q165" i="43" s="1"/>
  <c r="O48" i="43"/>
  <c r="O212" i="43" s="1"/>
  <c r="O294" i="43" s="1"/>
  <c r="V85" i="43"/>
  <c r="V167" i="43" s="1"/>
  <c r="H72" i="43"/>
  <c r="H236" i="43" s="1"/>
  <c r="H318" i="43" s="1"/>
  <c r="V20" i="43"/>
  <c r="V184" i="43" s="1"/>
  <c r="V266" i="43" s="1"/>
  <c r="F55" i="43"/>
  <c r="F219" i="43" s="1"/>
  <c r="F301" i="43" s="1"/>
  <c r="U77" i="43"/>
  <c r="U241" i="43" s="1"/>
  <c r="U323" i="43" s="1"/>
  <c r="R10" i="43"/>
  <c r="R174" i="43" s="1"/>
  <c r="R256" i="43" s="1"/>
  <c r="P78" i="43"/>
  <c r="P242" i="43" s="1"/>
  <c r="P324" i="43" s="1"/>
  <c r="Q73" i="43"/>
  <c r="Q237" i="43" s="1"/>
  <c r="Q319" i="43" s="1"/>
  <c r="X84" i="43"/>
  <c r="X248" i="43" s="1"/>
  <c r="X330" i="43" s="1"/>
  <c r="G16" i="43"/>
  <c r="G180" i="43" s="1"/>
  <c r="G262" i="43" s="1"/>
  <c r="M75" i="43"/>
  <c r="M157" i="43" s="1"/>
  <c r="Y48" i="43"/>
  <c r="Y212" i="43" s="1"/>
  <c r="Y294" i="43" s="1"/>
  <c r="I56" i="43"/>
  <c r="I138" i="43" s="1"/>
  <c r="Q55" i="43"/>
  <c r="Q219" i="43" s="1"/>
  <c r="Q301" i="43" s="1"/>
  <c r="Z81" i="43"/>
  <c r="Z245" i="43" s="1"/>
  <c r="Z327" i="43" s="1"/>
  <c r="L17" i="43"/>
  <c r="L181" i="43" s="1"/>
  <c r="L263" i="43" s="1"/>
  <c r="Z27" i="43"/>
  <c r="Z109" i="43" s="1"/>
  <c r="S65" i="43"/>
  <c r="S147" i="43" s="1"/>
  <c r="X57" i="43"/>
  <c r="X221" i="43" s="1"/>
  <c r="X303" i="43" s="1"/>
  <c r="Q24" i="43"/>
  <c r="Q188" i="43" s="1"/>
  <c r="Q270" i="43" s="1"/>
  <c r="W58" i="43"/>
  <c r="W140" i="43" s="1"/>
  <c r="V27" i="43"/>
  <c r="V191" i="43" s="1"/>
  <c r="V273" i="43" s="1"/>
  <c r="R54" i="43"/>
  <c r="R218" i="43" s="1"/>
  <c r="R300" i="43" s="1"/>
  <c r="P20" i="43"/>
  <c r="P102" i="43" s="1"/>
  <c r="G82" i="43"/>
  <c r="G164" i="43" s="1"/>
  <c r="N59" i="43"/>
  <c r="N223" i="43" s="1"/>
  <c r="N305" i="43" s="1"/>
  <c r="K33" i="43"/>
  <c r="K115" i="43" s="1"/>
  <c r="O20" i="43"/>
  <c r="O184" i="43" s="1"/>
  <c r="O266" i="43" s="1"/>
  <c r="T69" i="43"/>
  <c r="T151" i="43" s="1"/>
  <c r="Z80" i="43"/>
  <c r="Z162" i="43" s="1"/>
  <c r="L58" i="43"/>
  <c r="L222" i="43" s="1"/>
  <c r="L304" i="43" s="1"/>
  <c r="R35" i="43"/>
  <c r="R199" i="43" s="1"/>
  <c r="R281" i="43" s="1"/>
  <c r="G11" i="43"/>
  <c r="G175" i="43" s="1"/>
  <c r="G257" i="43" s="1"/>
  <c r="R78" i="43"/>
  <c r="R242" i="43" s="1"/>
  <c r="R324" i="43" s="1"/>
  <c r="I34" i="43"/>
  <c r="I198" i="43" s="1"/>
  <c r="I280" i="43" s="1"/>
  <c r="L10" i="43"/>
  <c r="L92" i="43" s="1"/>
  <c r="W69" i="43"/>
  <c r="W233" i="43" s="1"/>
  <c r="W315" i="43" s="1"/>
  <c r="H32" i="43"/>
  <c r="H196" i="43" s="1"/>
  <c r="H278" i="43" s="1"/>
  <c r="G49" i="43"/>
  <c r="G213" i="43" s="1"/>
  <c r="G295" i="43" s="1"/>
  <c r="T26" i="43"/>
  <c r="T108" i="43" s="1"/>
  <c r="I21" i="43"/>
  <c r="I185" i="43" s="1"/>
  <c r="I267" i="43" s="1"/>
  <c r="Y61" i="43"/>
  <c r="Y225" i="43" s="1"/>
  <c r="Y307" i="43" s="1"/>
  <c r="AF34" i="43"/>
  <c r="AF198" i="43" s="1"/>
  <c r="AF280" i="43" s="1"/>
  <c r="AA41" i="43"/>
  <c r="AA205" i="43" s="1"/>
  <c r="AA287" i="43" s="1"/>
  <c r="F11" i="43"/>
  <c r="F175" i="43" s="1"/>
  <c r="F257" i="43" s="1"/>
  <c r="Z68" i="43"/>
  <c r="Z150" i="43" s="1"/>
  <c r="J16" i="43"/>
  <c r="J98" i="43" s="1"/>
  <c r="U20" i="43"/>
  <c r="U184" i="43" s="1"/>
  <c r="U266" i="43" s="1"/>
  <c r="O77" i="43"/>
  <c r="O159" i="43" s="1"/>
  <c r="AD22" i="43"/>
  <c r="AD186" i="43" s="1"/>
  <c r="AD268" i="43" s="1"/>
  <c r="Z74" i="43"/>
  <c r="Z238" i="43" s="1"/>
  <c r="Z320" i="43" s="1"/>
  <c r="G22" i="43"/>
  <c r="G186" i="43" s="1"/>
  <c r="G268" i="43" s="1"/>
  <c r="U23" i="43"/>
  <c r="U187" i="43" s="1"/>
  <c r="U269" i="43" s="1"/>
  <c r="V47" i="43"/>
  <c r="V129" i="43" s="1"/>
  <c r="M77" i="43"/>
  <c r="M241" i="43" s="1"/>
  <c r="M323" i="43" s="1"/>
  <c r="W50" i="43"/>
  <c r="W214" i="43" s="1"/>
  <c r="W296" i="43" s="1"/>
  <c r="Y51" i="43"/>
  <c r="Y215" i="43" s="1"/>
  <c r="Y297" i="43" s="1"/>
  <c r="F35" i="43"/>
  <c r="F117" i="43" s="1"/>
  <c r="J73" i="43"/>
  <c r="J155" i="43" s="1"/>
  <c r="U28" i="43"/>
  <c r="U110" i="43" s="1"/>
  <c r="E15" i="43"/>
  <c r="E179" i="43" s="1"/>
  <c r="E261" i="43" s="1"/>
  <c r="AB48" i="43"/>
  <c r="AB212" i="43" s="1"/>
  <c r="AB294" i="43" s="1"/>
  <c r="W64" i="43"/>
  <c r="W228" i="43" s="1"/>
  <c r="W310" i="43" s="1"/>
  <c r="I40" i="43"/>
  <c r="I122" i="43" s="1"/>
  <c r="H17" i="43"/>
  <c r="H99" i="43" s="1"/>
  <c r="J34" i="43"/>
  <c r="J198" i="43" s="1"/>
  <c r="J280" i="43" s="1"/>
  <c r="AE72" i="43"/>
  <c r="AE154" i="43" s="1"/>
  <c r="R46" i="43"/>
  <c r="R210" i="43" s="1"/>
  <c r="R292" i="43" s="1"/>
  <c r="M16" i="43"/>
  <c r="M180" i="43" s="1"/>
  <c r="M262" i="43" s="1"/>
  <c r="AD59" i="43"/>
  <c r="AD141" i="43" s="1"/>
  <c r="AB49" i="43"/>
  <c r="AB131" i="43" s="1"/>
  <c r="S33" i="43"/>
  <c r="S197" i="43" s="1"/>
  <c r="S279" i="43" s="1"/>
  <c r="F62" i="43"/>
  <c r="F144" i="43" s="1"/>
  <c r="F53" i="43"/>
  <c r="F217" i="43" s="1"/>
  <c r="F299" i="43" s="1"/>
  <c r="AF35" i="43"/>
  <c r="AF117" i="43" s="1"/>
  <c r="J41" i="43"/>
  <c r="J205" i="43" s="1"/>
  <c r="J287" i="43" s="1"/>
  <c r="E82" i="43"/>
  <c r="E246" i="43" s="1"/>
  <c r="E328" i="43" s="1"/>
  <c r="W88" i="43"/>
  <c r="W170" i="43" s="1"/>
  <c r="S30" i="43"/>
  <c r="S194" i="43" s="1"/>
  <c r="S276" i="43" s="1"/>
  <c r="P59" i="43"/>
  <c r="P223" i="43" s="1"/>
  <c r="P305" i="43" s="1"/>
  <c r="AF72" i="43"/>
  <c r="AF236" i="43" s="1"/>
  <c r="AF318" i="43" s="1"/>
  <c r="N17" i="43"/>
  <c r="N99" i="43" s="1"/>
  <c r="AD68" i="43"/>
  <c r="AD232" i="43" s="1"/>
  <c r="AD314" i="43" s="1"/>
  <c r="Z84" i="43"/>
  <c r="Z248" i="43" s="1"/>
  <c r="Z330" i="43" s="1"/>
  <c r="P22" i="43"/>
  <c r="P104" i="43" s="1"/>
  <c r="Y9" i="43"/>
  <c r="Y173" i="43" s="1"/>
  <c r="Y255" i="43" s="1"/>
  <c r="V38" i="43"/>
  <c r="V202" i="43" s="1"/>
  <c r="V284" i="43" s="1"/>
  <c r="AF40" i="43"/>
  <c r="AF122" i="43" s="1"/>
  <c r="AA82" i="43"/>
  <c r="AA246" i="43" s="1"/>
  <c r="AA328" i="43" s="1"/>
  <c r="W24" i="43"/>
  <c r="W188" i="43" s="1"/>
  <c r="W270" i="43" s="1"/>
  <c r="Q47" i="43"/>
  <c r="Q211" i="43" s="1"/>
  <c r="Q293" i="43" s="1"/>
  <c r="J25" i="43"/>
  <c r="J189" i="43" s="1"/>
  <c r="J271" i="43" s="1"/>
  <c r="J17" i="43"/>
  <c r="J181" i="43" s="1"/>
  <c r="J263" i="43" s="1"/>
  <c r="AB69" i="43"/>
  <c r="AB233" i="43" s="1"/>
  <c r="AB315" i="43" s="1"/>
  <c r="G59" i="43"/>
  <c r="G223" i="43" s="1"/>
  <c r="G305" i="43" s="1"/>
  <c r="S9" i="43"/>
  <c r="S173" i="43" s="1"/>
  <c r="S255" i="43" s="1"/>
  <c r="K77" i="43"/>
  <c r="K241" i="43" s="1"/>
  <c r="K323" i="43" s="1"/>
  <c r="S26" i="43"/>
  <c r="S108" i="43" s="1"/>
  <c r="F24" i="43"/>
  <c r="F106" i="43" s="1"/>
  <c r="P61" i="43"/>
  <c r="P143" i="43" s="1"/>
  <c r="E38" i="43"/>
  <c r="E120" i="43" s="1"/>
  <c r="J69" i="43"/>
  <c r="J233" i="43" s="1"/>
  <c r="J315" i="43" s="1"/>
  <c r="E14" i="43"/>
  <c r="E96" i="43" s="1"/>
  <c r="O11" i="43"/>
  <c r="O175" i="43" s="1"/>
  <c r="O257" i="43" s="1"/>
  <c r="P29" i="43"/>
  <c r="P193" i="43" s="1"/>
  <c r="P275" i="43" s="1"/>
  <c r="I26" i="43"/>
  <c r="I108" i="43" s="1"/>
  <c r="R57" i="43"/>
  <c r="R221" i="43" s="1"/>
  <c r="R303" i="43" s="1"/>
  <c r="AF53" i="43"/>
  <c r="AF217" i="43" s="1"/>
  <c r="AF299" i="43" s="1"/>
  <c r="P69" i="43"/>
  <c r="P151" i="43" s="1"/>
  <c r="G76" i="43"/>
  <c r="G240" i="43" s="1"/>
  <c r="G322" i="43" s="1"/>
  <c r="T16" i="43"/>
  <c r="T180" i="43" s="1"/>
  <c r="T262" i="43" s="1"/>
  <c r="AD44" i="43"/>
  <c r="AD126" i="43" s="1"/>
  <c r="X50" i="43"/>
  <c r="X132" i="43" s="1"/>
  <c r="N87" i="43"/>
  <c r="N169" i="43" s="1"/>
  <c r="J80" i="43"/>
  <c r="J244" i="43" s="1"/>
  <c r="J326" i="43" s="1"/>
  <c r="Q76" i="43"/>
  <c r="Q240" i="43" s="1"/>
  <c r="Q322" i="43" s="1"/>
  <c r="AA75" i="43"/>
  <c r="AA157" i="43" s="1"/>
  <c r="U69" i="43"/>
  <c r="U151" i="43" s="1"/>
  <c r="AD16" i="43"/>
  <c r="AD98" i="43" s="1"/>
  <c r="Z20" i="43"/>
  <c r="Z184" i="43" s="1"/>
  <c r="Z266" i="43" s="1"/>
  <c r="M69" i="43"/>
  <c r="M233" i="43" s="1"/>
  <c r="M315" i="43" s="1"/>
  <c r="AI33" i="43"/>
  <c r="W82" i="43"/>
  <c r="W246" i="43" s="1"/>
  <c r="W328" i="43" s="1"/>
  <c r="Q61" i="43"/>
  <c r="Q225" i="43" s="1"/>
  <c r="Q307" i="43" s="1"/>
  <c r="F50" i="43"/>
  <c r="F214" i="43" s="1"/>
  <c r="F296" i="43" s="1"/>
  <c r="M20" i="43"/>
  <c r="M102" i="43" s="1"/>
  <c r="L47" i="43"/>
  <c r="L211" i="43" s="1"/>
  <c r="L293" i="43" s="1"/>
  <c r="M63" i="43"/>
  <c r="M227" i="43" s="1"/>
  <c r="M309" i="43" s="1"/>
  <c r="AC52" i="43"/>
  <c r="AC216" i="43" s="1"/>
  <c r="AC298" i="43" s="1"/>
  <c r="O15" i="43"/>
  <c r="O179" i="43" s="1"/>
  <c r="O261" i="43" s="1"/>
  <c r="Q60" i="43"/>
  <c r="Q142" i="43" s="1"/>
  <c r="J36" i="43"/>
  <c r="J118" i="43" s="1"/>
  <c r="G43" i="43"/>
  <c r="G125" i="43" s="1"/>
  <c r="L59" i="43"/>
  <c r="L223" i="43" s="1"/>
  <c r="L305" i="43" s="1"/>
  <c r="AD83" i="43"/>
  <c r="AD247" i="43" s="1"/>
  <c r="AD329" i="43" s="1"/>
  <c r="L78" i="43"/>
  <c r="L160" i="43" s="1"/>
  <c r="T15" i="43"/>
  <c r="T97" i="43" s="1"/>
  <c r="J30" i="43"/>
  <c r="J112" i="43" s="1"/>
  <c r="L44" i="43"/>
  <c r="L126" i="43" s="1"/>
  <c r="X17" i="43"/>
  <c r="X181" i="43" s="1"/>
  <c r="X263" i="43" s="1"/>
  <c r="F76" i="43"/>
  <c r="F240" i="43" s="1"/>
  <c r="F322" i="43" s="1"/>
  <c r="AF81" i="43"/>
  <c r="AF245" i="43" s="1"/>
  <c r="AF327" i="43" s="1"/>
  <c r="G58" i="43"/>
  <c r="G222" i="43" s="1"/>
  <c r="G304" i="43" s="1"/>
  <c r="W43" i="43"/>
  <c r="W207" i="43" s="1"/>
  <c r="W289" i="43" s="1"/>
  <c r="O38" i="43"/>
  <c r="O120" i="43" s="1"/>
  <c r="N26" i="43"/>
  <c r="N190" i="43" s="1"/>
  <c r="N272" i="43" s="1"/>
  <c r="L80" i="43"/>
  <c r="L244" i="43" s="1"/>
  <c r="L326" i="43" s="1"/>
  <c r="E54" i="43"/>
  <c r="E218" i="43" s="1"/>
  <c r="E300" i="43" s="1"/>
  <c r="K41" i="43"/>
  <c r="K205" i="43" s="1"/>
  <c r="K287" i="43" s="1"/>
  <c r="AA33" i="43"/>
  <c r="AA197" i="43" s="1"/>
  <c r="AA279" i="43" s="1"/>
  <c r="T74" i="43"/>
  <c r="T156" i="43" s="1"/>
  <c r="X81" i="43"/>
  <c r="X163" i="43" s="1"/>
  <c r="F46" i="43"/>
  <c r="F128" i="43" s="1"/>
  <c r="W33" i="43"/>
  <c r="W115" i="43" s="1"/>
  <c r="F69" i="43"/>
  <c r="F151" i="43" s="1"/>
  <c r="V40" i="43"/>
  <c r="V122" i="43" s="1"/>
  <c r="M23" i="43"/>
  <c r="M105" i="43" s="1"/>
  <c r="I60" i="43"/>
  <c r="I224" i="43" s="1"/>
  <c r="I306" i="43" s="1"/>
  <c r="AE10" i="43"/>
  <c r="AE174" i="43" s="1"/>
  <c r="AE256" i="43" s="1"/>
  <c r="F44" i="43"/>
  <c r="F126" i="43" s="1"/>
  <c r="AC56" i="43"/>
  <c r="AC138" i="43" s="1"/>
  <c r="J67" i="43"/>
  <c r="J149" i="43" s="1"/>
  <c r="V43" i="43"/>
  <c r="V125" i="43" s="1"/>
  <c r="L20" i="43"/>
  <c r="L184" i="43" s="1"/>
  <c r="L266" i="43" s="1"/>
  <c r="K73" i="43"/>
  <c r="K237" i="43" s="1"/>
  <c r="K319" i="43" s="1"/>
  <c r="N16" i="43"/>
  <c r="N180" i="43" s="1"/>
  <c r="N262" i="43" s="1"/>
  <c r="AB24" i="43"/>
  <c r="AB188" i="43" s="1"/>
  <c r="AB270" i="43" s="1"/>
  <c r="Q22" i="43"/>
  <c r="Q104" i="43" s="1"/>
  <c r="O68" i="43"/>
  <c r="O232" i="43" s="1"/>
  <c r="O314" i="43" s="1"/>
  <c r="V54" i="43"/>
  <c r="V218" i="43" s="1"/>
  <c r="V300" i="43" s="1"/>
  <c r="I35" i="43"/>
  <c r="I199" i="43" s="1"/>
  <c r="I281" i="43" s="1"/>
  <c r="AD82" i="43"/>
  <c r="AD246" i="43" s="1"/>
  <c r="AD328" i="43" s="1"/>
  <c r="N72" i="43"/>
  <c r="N236" i="43" s="1"/>
  <c r="N318" i="43" s="1"/>
  <c r="V28" i="43"/>
  <c r="V192" i="43" s="1"/>
  <c r="V274" i="43" s="1"/>
  <c r="M86" i="43"/>
  <c r="M168" i="43" s="1"/>
  <c r="K42" i="43"/>
  <c r="K124" i="43" s="1"/>
  <c r="Q75" i="43"/>
  <c r="Q239" i="43" s="1"/>
  <c r="Q321" i="43" s="1"/>
  <c r="E77" i="43"/>
  <c r="E159" i="43" s="1"/>
  <c r="I82" i="43"/>
  <c r="I246" i="43" s="1"/>
  <c r="I328" i="43" s="1"/>
  <c r="U47" i="43"/>
  <c r="U129" i="43" s="1"/>
  <c r="T31" i="43"/>
  <c r="T195" i="43" s="1"/>
  <c r="T277" i="43" s="1"/>
  <c r="AF63" i="43"/>
  <c r="AF227" i="43" s="1"/>
  <c r="AF309" i="43" s="1"/>
  <c r="AE21" i="43"/>
  <c r="AE185" i="43" s="1"/>
  <c r="AE267" i="43" s="1"/>
  <c r="AD88" i="43"/>
  <c r="AD252" i="43" s="1"/>
  <c r="AD334" i="43" s="1"/>
  <c r="M45" i="43"/>
  <c r="M127" i="43" s="1"/>
  <c r="W81" i="43"/>
  <c r="W245" i="43" s="1"/>
  <c r="W327" i="43" s="1"/>
  <c r="W11" i="43"/>
  <c r="W93" i="43" s="1"/>
  <c r="L79" i="43"/>
  <c r="L161" i="43" s="1"/>
  <c r="I48" i="43"/>
  <c r="I130" i="43" s="1"/>
  <c r="H29" i="43"/>
  <c r="H193" i="43" s="1"/>
  <c r="H275" i="43" s="1"/>
  <c r="AD48" i="43"/>
  <c r="AD212" i="43" s="1"/>
  <c r="AD294" i="43" s="1"/>
  <c r="G28" i="43"/>
  <c r="G192" i="43" s="1"/>
  <c r="G274" i="43" s="1"/>
  <c r="R63" i="43"/>
  <c r="R227" i="43" s="1"/>
  <c r="R309" i="43" s="1"/>
  <c r="AC83" i="43"/>
  <c r="AC247" i="43" s="1"/>
  <c r="AC329" i="43" s="1"/>
  <c r="P9" i="43"/>
  <c r="P91" i="43" s="1"/>
  <c r="AC17" i="43"/>
  <c r="AC99" i="43" s="1"/>
  <c r="AF46" i="43"/>
  <c r="AF210" i="43" s="1"/>
  <c r="AF292" i="43" s="1"/>
  <c r="N25" i="43"/>
  <c r="N107" i="43" s="1"/>
  <c r="T22" i="43"/>
  <c r="T186" i="43" s="1"/>
  <c r="T268" i="43" s="1"/>
  <c r="Z25" i="43"/>
  <c r="Z189" i="43" s="1"/>
  <c r="Z271" i="43" s="1"/>
  <c r="Q48" i="43"/>
  <c r="Q130" i="43" s="1"/>
  <c r="V25" i="43"/>
  <c r="V107" i="43" s="1"/>
  <c r="W76" i="43"/>
  <c r="W240" i="43" s="1"/>
  <c r="W322" i="43" s="1"/>
  <c r="AC24" i="43"/>
  <c r="AC106" i="43" s="1"/>
  <c r="K65" i="43"/>
  <c r="K229" i="43" s="1"/>
  <c r="K311" i="43" s="1"/>
  <c r="N57" i="43"/>
  <c r="N221" i="43" s="1"/>
  <c r="N303" i="43" s="1"/>
  <c r="G44" i="43"/>
  <c r="G208" i="43" s="1"/>
  <c r="G290" i="43" s="1"/>
  <c r="S17" i="43"/>
  <c r="S99" i="43" s="1"/>
  <c r="R64" i="43"/>
  <c r="R146" i="43" s="1"/>
  <c r="AA593" i="43"/>
  <c r="AA595" i="43" s="1"/>
  <c r="M82" i="43"/>
  <c r="M246" i="43" s="1"/>
  <c r="M328" i="43" s="1"/>
  <c r="AE86" i="43"/>
  <c r="AE250" i="43" s="1"/>
  <c r="AE332" i="43" s="1"/>
  <c r="L26" i="43"/>
  <c r="L108" i="43" s="1"/>
  <c r="P35" i="43"/>
  <c r="P199" i="43" s="1"/>
  <c r="P281" i="43" s="1"/>
  <c r="G60" i="43"/>
  <c r="G142" i="43" s="1"/>
  <c r="AD25" i="43"/>
  <c r="AD189" i="43" s="1"/>
  <c r="AD271" i="43" s="1"/>
  <c r="Y22" i="43"/>
  <c r="Y186" i="43" s="1"/>
  <c r="Y268" i="43" s="1"/>
  <c r="Y10" i="43"/>
  <c r="Y174" i="43" s="1"/>
  <c r="Y256" i="43" s="1"/>
  <c r="S59" i="43"/>
  <c r="S141" i="43" s="1"/>
  <c r="S64" i="43"/>
  <c r="S146" i="43" s="1"/>
  <c r="N56" i="43"/>
  <c r="N138" i="43" s="1"/>
  <c r="AF50" i="43"/>
  <c r="AF214" i="43" s="1"/>
  <c r="AF296" i="43" s="1"/>
  <c r="Z19" i="43"/>
  <c r="Z101" i="43" s="1"/>
  <c r="K13" i="43"/>
  <c r="K177" i="43" s="1"/>
  <c r="K259" i="43" s="1"/>
  <c r="AF59" i="43"/>
  <c r="AF141" i="43" s="1"/>
  <c r="O70" i="43"/>
  <c r="O152" i="43" s="1"/>
  <c r="AA35" i="43"/>
  <c r="AA117" i="43" s="1"/>
  <c r="V21" i="43"/>
  <c r="V103" i="43" s="1"/>
  <c r="AC73" i="43"/>
  <c r="AC155" i="43" s="1"/>
  <c r="J33" i="43"/>
  <c r="J197" i="43" s="1"/>
  <c r="J279" i="43" s="1"/>
  <c r="R62" i="43"/>
  <c r="R144" i="43" s="1"/>
  <c r="AB12" i="43"/>
  <c r="AB176" i="43" s="1"/>
  <c r="AB258" i="43" s="1"/>
  <c r="I51" i="43"/>
  <c r="I215" i="43" s="1"/>
  <c r="I297" i="43" s="1"/>
  <c r="Q32" i="43"/>
  <c r="Q114" i="43" s="1"/>
  <c r="K22" i="43"/>
  <c r="K104" i="43" s="1"/>
  <c r="R21" i="43"/>
  <c r="R185" i="43" s="1"/>
  <c r="R267" i="43" s="1"/>
  <c r="AC12" i="43"/>
  <c r="AC94" i="43" s="1"/>
  <c r="H48" i="43"/>
  <c r="H212" i="43" s="1"/>
  <c r="H294" i="43" s="1"/>
  <c r="F37" i="43"/>
  <c r="F119" i="43" s="1"/>
  <c r="AC19" i="43"/>
  <c r="AC183" i="43" s="1"/>
  <c r="AC265" i="43" s="1"/>
  <c r="Y54" i="43"/>
  <c r="Y136" i="43" s="1"/>
  <c r="AE67" i="43"/>
  <c r="AE231" i="43" s="1"/>
  <c r="AE313" i="43" s="1"/>
  <c r="U75" i="43"/>
  <c r="U239" i="43" s="1"/>
  <c r="U321" i="43" s="1"/>
  <c r="S55" i="43"/>
  <c r="S137" i="43" s="1"/>
  <c r="M35" i="43"/>
  <c r="M199" i="43" s="1"/>
  <c r="M281" i="43" s="1"/>
  <c r="Q34" i="43"/>
  <c r="Q116" i="43" s="1"/>
  <c r="AA31" i="43"/>
  <c r="AA113" i="43" s="1"/>
  <c r="P88" i="43"/>
  <c r="P252" i="43" s="1"/>
  <c r="P334" i="43" s="1"/>
  <c r="H22" i="43"/>
  <c r="H104" i="43" s="1"/>
  <c r="K83" i="43"/>
  <c r="K165" i="43" s="1"/>
  <c r="AB44" i="43"/>
  <c r="AB126" i="43" s="1"/>
  <c r="G68" i="43"/>
  <c r="G150" i="43" s="1"/>
  <c r="AC31" i="43"/>
  <c r="AC195" i="43" s="1"/>
  <c r="AC277" i="43" s="1"/>
  <c r="AE19" i="43"/>
  <c r="AE101" i="43" s="1"/>
  <c r="Q29" i="43"/>
  <c r="Q111" i="43" s="1"/>
  <c r="AF12" i="43"/>
  <c r="AF94" i="43" s="1"/>
  <c r="E17" i="43"/>
  <c r="E181" i="43" s="1"/>
  <c r="E263" i="43" s="1"/>
  <c r="AD73" i="43"/>
  <c r="AD155" i="43" s="1"/>
  <c r="R13" i="43"/>
  <c r="R177" i="43" s="1"/>
  <c r="R259" i="43" s="1"/>
  <c r="E72" i="43"/>
  <c r="E236" i="43" s="1"/>
  <c r="E318" i="43" s="1"/>
  <c r="AB78" i="43"/>
  <c r="AB242" i="43" s="1"/>
  <c r="AB324" i="43" s="1"/>
  <c r="AA21" i="43"/>
  <c r="AA185" i="43" s="1"/>
  <c r="AA267" i="43" s="1"/>
  <c r="Y60" i="43"/>
  <c r="Y224" i="43" s="1"/>
  <c r="Y306" i="43" s="1"/>
  <c r="R32" i="43"/>
  <c r="R196" i="43" s="1"/>
  <c r="R278" i="43" s="1"/>
  <c r="J81" i="43"/>
  <c r="J245" i="43" s="1"/>
  <c r="J327" i="43" s="1"/>
  <c r="E63" i="43"/>
  <c r="E145" i="43" s="1"/>
  <c r="X61" i="43"/>
  <c r="X225" i="43" s="1"/>
  <c r="X307" i="43" s="1"/>
  <c r="J10" i="43"/>
  <c r="J92" i="43" s="1"/>
  <c r="O49" i="43"/>
  <c r="O131" i="43" s="1"/>
  <c r="V76" i="43"/>
  <c r="V240" i="43" s="1"/>
  <c r="V322" i="43" s="1"/>
  <c r="F85" i="43"/>
  <c r="F249" i="43" s="1"/>
  <c r="F331" i="43" s="1"/>
  <c r="Y33" i="43"/>
  <c r="Y197" i="43" s="1"/>
  <c r="Y279" i="43" s="1"/>
  <c r="O57" i="43"/>
  <c r="O221" i="43" s="1"/>
  <c r="O303" i="43" s="1"/>
  <c r="E16" i="43"/>
  <c r="E98" i="43" s="1"/>
  <c r="V32" i="43"/>
  <c r="V196" i="43" s="1"/>
  <c r="V278" i="43" s="1"/>
  <c r="AF14" i="43"/>
  <c r="AF96" i="43" s="1"/>
  <c r="E74" i="43"/>
  <c r="E156" i="43" s="1"/>
  <c r="I66" i="43"/>
  <c r="I230" i="43" s="1"/>
  <c r="I312" i="43" s="1"/>
  <c r="N46" i="43"/>
  <c r="N128" i="43" s="1"/>
  <c r="O47" i="43"/>
  <c r="O211" i="43" s="1"/>
  <c r="O293" i="43" s="1"/>
  <c r="K52" i="43"/>
  <c r="K134" i="43" s="1"/>
  <c r="AF56" i="43"/>
  <c r="AF220" i="43" s="1"/>
  <c r="AF302" i="43" s="1"/>
  <c r="N35" i="43"/>
  <c r="N199" i="43" s="1"/>
  <c r="N281" i="43" s="1"/>
  <c r="H13" i="43"/>
  <c r="H95" i="43" s="1"/>
  <c r="AF25" i="43"/>
  <c r="AF189" i="43" s="1"/>
  <c r="AF271" i="43" s="1"/>
  <c r="AF20" i="43"/>
  <c r="AF184" i="43" s="1"/>
  <c r="AF266" i="43" s="1"/>
  <c r="Z87" i="43"/>
  <c r="Z251" i="43" s="1"/>
  <c r="Z333" i="43" s="1"/>
  <c r="O52" i="43"/>
  <c r="O134" i="43" s="1"/>
  <c r="AB40" i="43"/>
  <c r="AB204" i="43" s="1"/>
  <c r="AB286" i="43" s="1"/>
  <c r="J42" i="43"/>
  <c r="J206" i="43" s="1"/>
  <c r="J288" i="43" s="1"/>
  <c r="J64" i="43"/>
  <c r="J228" i="43" s="1"/>
  <c r="J310" i="43" s="1"/>
  <c r="Q23" i="43"/>
  <c r="Q105" i="43" s="1"/>
  <c r="V39" i="43"/>
  <c r="V121" i="43" s="1"/>
  <c r="O13" i="43"/>
  <c r="O95" i="43" s="1"/>
  <c r="AC48" i="43"/>
  <c r="AC130" i="43" s="1"/>
  <c r="X45" i="43"/>
  <c r="X209" i="43" s="1"/>
  <c r="X291" i="43" s="1"/>
  <c r="I53" i="43"/>
  <c r="I217" i="43" s="1"/>
  <c r="I299" i="43" s="1"/>
  <c r="AD77" i="43"/>
  <c r="AD159" i="43" s="1"/>
  <c r="H60" i="43"/>
  <c r="H142" i="43" s="1"/>
  <c r="R25" i="43"/>
  <c r="R107" i="43" s="1"/>
  <c r="G69" i="43"/>
  <c r="G233" i="43" s="1"/>
  <c r="G315" i="43" s="1"/>
  <c r="Q71" i="43"/>
  <c r="Q235" i="43" s="1"/>
  <c r="Q317" i="43" s="1"/>
  <c r="W38" i="43"/>
  <c r="W202" i="43" s="1"/>
  <c r="W284" i="43" s="1"/>
  <c r="Q78" i="43"/>
  <c r="Q160" i="43" s="1"/>
  <c r="E47" i="43"/>
  <c r="E211" i="43" s="1"/>
  <c r="E293" i="43" s="1"/>
  <c r="N79" i="43"/>
  <c r="N161" i="43" s="1"/>
  <c r="P25" i="43"/>
  <c r="P107" i="43" s="1"/>
  <c r="AE15" i="43"/>
  <c r="AE97" i="43" s="1"/>
  <c r="Z71" i="43"/>
  <c r="Z235" i="43" s="1"/>
  <c r="Z317" i="43" s="1"/>
  <c r="AE32" i="43"/>
  <c r="AE114" i="43" s="1"/>
  <c r="F47" i="43"/>
  <c r="F211" i="43" s="1"/>
  <c r="F293" i="43" s="1"/>
  <c r="AA10" i="43"/>
  <c r="AA174" i="43" s="1"/>
  <c r="AA256" i="43" s="1"/>
  <c r="K78" i="43"/>
  <c r="K160" i="43" s="1"/>
  <c r="AF9" i="43"/>
  <c r="AF91" i="43" s="1"/>
  <c r="G48" i="43"/>
  <c r="G212" i="43" s="1"/>
  <c r="G294" i="43" s="1"/>
  <c r="H85" i="43"/>
  <c r="H167" i="43" s="1"/>
  <c r="R31" i="43"/>
  <c r="R195" i="43" s="1"/>
  <c r="R277" i="43" s="1"/>
  <c r="Q17" i="43"/>
  <c r="Q99" i="43" s="1"/>
  <c r="H12" i="43"/>
  <c r="H176" i="43" s="1"/>
  <c r="H258" i="43" s="1"/>
  <c r="K19" i="43"/>
  <c r="K101" i="43" s="1"/>
  <c r="AD20" i="43"/>
  <c r="AD102" i="43" s="1"/>
  <c r="X33" i="43"/>
  <c r="X115" i="43" s="1"/>
  <c r="H20" i="43"/>
  <c r="H184" i="43" s="1"/>
  <c r="H266" i="43" s="1"/>
  <c r="K25" i="43"/>
  <c r="K189" i="43" s="1"/>
  <c r="K271" i="43" s="1"/>
  <c r="Q52" i="43"/>
  <c r="Q216" i="43" s="1"/>
  <c r="Q298" i="43" s="1"/>
  <c r="P593" i="43"/>
  <c r="P595" i="43" s="1"/>
  <c r="H9" i="43"/>
  <c r="H91" i="43" s="1"/>
  <c r="AA48" i="43"/>
  <c r="AA212" i="43" s="1"/>
  <c r="AA294" i="43" s="1"/>
  <c r="I83" i="43"/>
  <c r="I247" i="43" s="1"/>
  <c r="I329" i="43" s="1"/>
  <c r="X85" i="43"/>
  <c r="X167" i="43" s="1"/>
  <c r="F33" i="43"/>
  <c r="F197" i="43" s="1"/>
  <c r="F279" i="43" s="1"/>
  <c r="AF23" i="43"/>
  <c r="AF187" i="43" s="1"/>
  <c r="AF269" i="43" s="1"/>
  <c r="S42" i="43"/>
  <c r="S206" i="43" s="1"/>
  <c r="S288" i="43" s="1"/>
  <c r="AB57" i="43"/>
  <c r="AB221" i="43" s="1"/>
  <c r="AB303" i="43" s="1"/>
  <c r="AB80" i="43"/>
  <c r="AB162" i="43" s="1"/>
  <c r="K38" i="43"/>
  <c r="K120" i="43" s="1"/>
  <c r="N58" i="43"/>
  <c r="N222" i="43" s="1"/>
  <c r="N304" i="43" s="1"/>
  <c r="S28" i="43"/>
  <c r="S192" i="43" s="1"/>
  <c r="S274" i="43" s="1"/>
  <c r="AC84" i="43"/>
  <c r="AC166" i="43" s="1"/>
  <c r="K51" i="43"/>
  <c r="K133" i="43" s="1"/>
  <c r="R72" i="43"/>
  <c r="R154" i="43" s="1"/>
  <c r="O85" i="43"/>
  <c r="O249" i="43" s="1"/>
  <c r="O331" i="43" s="1"/>
  <c r="E86" i="43"/>
  <c r="E168" i="43" s="1"/>
  <c r="AF11" i="43"/>
  <c r="AF93" i="43" s="1"/>
  <c r="O86" i="43"/>
  <c r="O250" i="43" s="1"/>
  <c r="O332" i="43" s="1"/>
  <c r="K56" i="43"/>
  <c r="K138" i="43" s="1"/>
  <c r="AE51" i="43"/>
  <c r="AE215" i="43" s="1"/>
  <c r="AE297" i="43" s="1"/>
  <c r="T21" i="43"/>
  <c r="T185" i="43" s="1"/>
  <c r="T267" i="43" s="1"/>
  <c r="J59" i="43"/>
  <c r="J141" i="43" s="1"/>
  <c r="G85" i="43"/>
  <c r="G249" i="43" s="1"/>
  <c r="G331" i="43" s="1"/>
  <c r="K17" i="43"/>
  <c r="K181" i="43" s="1"/>
  <c r="K263" i="43" s="1"/>
  <c r="K62" i="43"/>
  <c r="K226" i="43" s="1"/>
  <c r="K308" i="43" s="1"/>
  <c r="U13" i="43"/>
  <c r="U95" i="43" s="1"/>
  <c r="T36" i="43"/>
  <c r="T118" i="43" s="1"/>
  <c r="G593" i="43"/>
  <c r="G594" i="43" s="1"/>
  <c r="X40" i="43"/>
  <c r="X122" i="43" s="1"/>
  <c r="S75" i="43"/>
  <c r="S239" i="43" s="1"/>
  <c r="S321" i="43" s="1"/>
  <c r="I19" i="43"/>
  <c r="I183" i="43" s="1"/>
  <c r="I265" i="43" s="1"/>
  <c r="G64" i="43"/>
  <c r="G228" i="43" s="1"/>
  <c r="G310" i="43" s="1"/>
  <c r="T38" i="43"/>
  <c r="T202" i="43" s="1"/>
  <c r="T284" i="43" s="1"/>
  <c r="K28" i="43"/>
  <c r="K110" i="43" s="1"/>
  <c r="S63" i="43"/>
  <c r="S227" i="43" s="1"/>
  <c r="S309" i="43" s="1"/>
  <c r="AE48" i="43"/>
  <c r="AE130" i="43" s="1"/>
  <c r="AB73" i="43"/>
  <c r="AB237" i="43" s="1"/>
  <c r="AB319" i="43" s="1"/>
  <c r="F60" i="43"/>
  <c r="F142" i="43" s="1"/>
  <c r="Z11" i="43"/>
  <c r="Z93" i="43" s="1"/>
  <c r="Q21" i="43"/>
  <c r="Q185" i="43" s="1"/>
  <c r="Q267" i="43" s="1"/>
  <c r="X11" i="43"/>
  <c r="X175" i="43" s="1"/>
  <c r="X257" i="43" s="1"/>
  <c r="AB85" i="43"/>
  <c r="AB249" i="43" s="1"/>
  <c r="AB331" i="43" s="1"/>
  <c r="AD37" i="43"/>
  <c r="AD119" i="43" s="1"/>
  <c r="U19" i="43"/>
  <c r="U101" i="43" s="1"/>
  <c r="G31" i="43"/>
  <c r="G195" i="43" s="1"/>
  <c r="G277" i="43" s="1"/>
  <c r="AA40" i="43"/>
  <c r="AA204" i="43" s="1"/>
  <c r="AA286" i="43" s="1"/>
  <c r="AF10" i="43"/>
  <c r="AF92" i="43" s="1"/>
  <c r="V69" i="43"/>
  <c r="V151" i="43" s="1"/>
  <c r="V57" i="43"/>
  <c r="V221" i="43" s="1"/>
  <c r="V303" i="43" s="1"/>
  <c r="R71" i="43"/>
  <c r="R153" i="43" s="1"/>
  <c r="I79" i="43"/>
  <c r="I243" i="43" s="1"/>
  <c r="I325" i="43" s="1"/>
  <c r="R76" i="43"/>
  <c r="R158" i="43" s="1"/>
  <c r="F40" i="43"/>
  <c r="F122" i="43" s="1"/>
  <c r="X31" i="43"/>
  <c r="X195" i="43" s="1"/>
  <c r="X277" i="43" s="1"/>
  <c r="F79" i="43"/>
  <c r="F243" i="43" s="1"/>
  <c r="F325" i="43" s="1"/>
  <c r="I32" i="43"/>
  <c r="I114" i="43" s="1"/>
  <c r="R41" i="43"/>
  <c r="R205" i="43" s="1"/>
  <c r="R287" i="43" s="1"/>
  <c r="AF78" i="43"/>
  <c r="AF160" i="43" s="1"/>
  <c r="S31" i="43"/>
  <c r="S113" i="43" s="1"/>
  <c r="AF44" i="43"/>
  <c r="AF208" i="43" s="1"/>
  <c r="AF290" i="43" s="1"/>
  <c r="AA37" i="43"/>
  <c r="AA119" i="43" s="1"/>
  <c r="X56" i="43"/>
  <c r="X220" i="43" s="1"/>
  <c r="X302" i="43" s="1"/>
  <c r="X593" i="43"/>
  <c r="X594" i="43" s="1"/>
  <c r="R77" i="43"/>
  <c r="R241" i="43" s="1"/>
  <c r="R323" i="43" s="1"/>
  <c r="Z41" i="43"/>
  <c r="Z123" i="43" s="1"/>
  <c r="O84" i="43"/>
  <c r="O166" i="43" s="1"/>
  <c r="Q12" i="43"/>
  <c r="Q94" i="43" s="1"/>
  <c r="V52" i="43"/>
  <c r="V216" i="43" s="1"/>
  <c r="V298" i="43" s="1"/>
  <c r="O29" i="43"/>
  <c r="O111" i="43" s="1"/>
  <c r="W53" i="43"/>
  <c r="W135" i="43" s="1"/>
  <c r="L84" i="43"/>
  <c r="L248" i="43" s="1"/>
  <c r="L330" i="43" s="1"/>
  <c r="E81" i="43"/>
  <c r="E245" i="43" s="1"/>
  <c r="E327" i="43" s="1"/>
  <c r="H78" i="43"/>
  <c r="H160" i="43" s="1"/>
  <c r="K37" i="43"/>
  <c r="K201" i="43" s="1"/>
  <c r="K283" i="43" s="1"/>
  <c r="E19" i="43"/>
  <c r="E183" i="43" s="1"/>
  <c r="E265" i="43" s="1"/>
  <c r="AD74" i="43"/>
  <c r="AD238" i="43" s="1"/>
  <c r="AD320" i="43" s="1"/>
  <c r="Y29" i="43"/>
  <c r="Y193" i="43" s="1"/>
  <c r="Y275" i="43" s="1"/>
  <c r="X52" i="43"/>
  <c r="X216" i="43" s="1"/>
  <c r="X298" i="43" s="1"/>
  <c r="Z66" i="43"/>
  <c r="Z148" i="43" s="1"/>
  <c r="J48" i="43"/>
  <c r="J130" i="43" s="1"/>
  <c r="Q37" i="43"/>
  <c r="Q201" i="43" s="1"/>
  <c r="Q283" i="43" s="1"/>
  <c r="P14" i="43"/>
  <c r="P96" i="43" s="1"/>
  <c r="P24" i="43"/>
  <c r="P188" i="43" s="1"/>
  <c r="P270" i="43" s="1"/>
  <c r="X64" i="43"/>
  <c r="X228" i="43" s="1"/>
  <c r="X310" i="43" s="1"/>
  <c r="H40" i="43"/>
  <c r="H204" i="43" s="1"/>
  <c r="H286" i="43" s="1"/>
  <c r="L14" i="43"/>
  <c r="L178" i="43" s="1"/>
  <c r="L260" i="43" s="1"/>
  <c r="AC10" i="43"/>
  <c r="AC92" i="43" s="1"/>
  <c r="AC43" i="43"/>
  <c r="AC207" i="43" s="1"/>
  <c r="AC289" i="43" s="1"/>
  <c r="Q43" i="43"/>
  <c r="Q207" i="43" s="1"/>
  <c r="Q289" i="43" s="1"/>
  <c r="S35" i="43"/>
  <c r="S117" i="43" s="1"/>
  <c r="W23" i="43"/>
  <c r="W105" i="43" s="1"/>
  <c r="AD76" i="43"/>
  <c r="AD240" i="43" s="1"/>
  <c r="AD322" i="43" s="1"/>
  <c r="E51" i="43"/>
  <c r="E133" i="43" s="1"/>
  <c r="K27" i="43"/>
  <c r="K109" i="43" s="1"/>
  <c r="AD14" i="43"/>
  <c r="AD178" i="43" s="1"/>
  <c r="AD260" i="43" s="1"/>
  <c r="S40" i="43"/>
  <c r="S204" i="43" s="1"/>
  <c r="S286" i="43" s="1"/>
  <c r="Z51" i="43"/>
  <c r="Z215" i="43" s="1"/>
  <c r="Z297" i="43" s="1"/>
  <c r="T71" i="43"/>
  <c r="T235" i="43" s="1"/>
  <c r="T317" i="43" s="1"/>
  <c r="Z37" i="43"/>
  <c r="Z201" i="43" s="1"/>
  <c r="Z283" i="43" s="1"/>
  <c r="AD32" i="43"/>
  <c r="AD114" i="43" s="1"/>
  <c r="J44" i="43"/>
  <c r="J208" i="43" s="1"/>
  <c r="J290" i="43" s="1"/>
  <c r="Z18" i="43"/>
  <c r="Z182" i="43" s="1"/>
  <c r="Z264" i="43" s="1"/>
  <c r="AB75" i="43"/>
  <c r="AB239" i="43" s="1"/>
  <c r="AB321" i="43" s="1"/>
  <c r="M76" i="43"/>
  <c r="M240" i="43" s="1"/>
  <c r="M322" i="43" s="1"/>
  <c r="T18" i="43"/>
  <c r="T100" i="43" s="1"/>
  <c r="I62" i="43"/>
  <c r="I144" i="43" s="1"/>
  <c r="G63" i="43"/>
  <c r="G145" i="43" s="1"/>
  <c r="G84" i="43"/>
  <c r="G248" i="43" s="1"/>
  <c r="G330" i="43" s="1"/>
  <c r="O55" i="43"/>
  <c r="O219" i="43" s="1"/>
  <c r="O301" i="43" s="1"/>
  <c r="AE41" i="43"/>
  <c r="AE123" i="43" s="1"/>
  <c r="W26" i="43"/>
  <c r="W190" i="43" s="1"/>
  <c r="W272" i="43" s="1"/>
  <c r="F10" i="43"/>
  <c r="F174" i="43" s="1"/>
  <c r="F256" i="43" s="1"/>
  <c r="T68" i="43"/>
  <c r="T150" i="43" s="1"/>
  <c r="AB79" i="43"/>
  <c r="AB161" i="43" s="1"/>
  <c r="AC11" i="43"/>
  <c r="AC93" i="43" s="1"/>
  <c r="AE47" i="43"/>
  <c r="AE129" i="43" s="1"/>
  <c r="Z56" i="43"/>
  <c r="Z138" i="43" s="1"/>
  <c r="AF67" i="43"/>
  <c r="AF231" i="43" s="1"/>
  <c r="AF313" i="43" s="1"/>
  <c r="AD40" i="43"/>
  <c r="AD204" i="43" s="1"/>
  <c r="AD286" i="43" s="1"/>
  <c r="P18" i="43"/>
  <c r="P182" i="43" s="1"/>
  <c r="P264" i="43" s="1"/>
  <c r="H53" i="43"/>
  <c r="H217" i="43" s="1"/>
  <c r="H299" i="43" s="1"/>
  <c r="AD12" i="43"/>
  <c r="AD176" i="43" s="1"/>
  <c r="AD258" i="43" s="1"/>
  <c r="I593" i="43"/>
  <c r="I594" i="43" s="1"/>
  <c r="E12" i="43"/>
  <c r="E176" i="43" s="1"/>
  <c r="E258" i="43" s="1"/>
  <c r="S43" i="43"/>
  <c r="S207" i="43" s="1"/>
  <c r="S289" i="43" s="1"/>
  <c r="K63" i="43"/>
  <c r="K227" i="43" s="1"/>
  <c r="K309" i="43" s="1"/>
  <c r="AD13" i="43"/>
  <c r="AD95" i="43" s="1"/>
  <c r="M47" i="43"/>
  <c r="M211" i="43" s="1"/>
  <c r="M293" i="43" s="1"/>
  <c r="H24" i="43"/>
  <c r="H106" i="43" s="1"/>
  <c r="K82" i="43"/>
  <c r="K164" i="43" s="1"/>
  <c r="P53" i="43"/>
  <c r="P217" i="43" s="1"/>
  <c r="P299" i="43" s="1"/>
  <c r="H56" i="43"/>
  <c r="H220" i="43" s="1"/>
  <c r="H302" i="43" s="1"/>
  <c r="P44" i="43"/>
  <c r="P126" i="43" s="1"/>
  <c r="N88" i="43"/>
  <c r="N170" i="43" s="1"/>
  <c r="Y593" i="43"/>
  <c r="Y595" i="43" s="1"/>
  <c r="AD28" i="43"/>
  <c r="AD192" i="43" s="1"/>
  <c r="AD274" i="43" s="1"/>
  <c r="Z33" i="43"/>
  <c r="Z115" i="43" s="1"/>
  <c r="L22" i="43"/>
  <c r="L186" i="43" s="1"/>
  <c r="L268" i="43" s="1"/>
  <c r="Z59" i="43"/>
  <c r="Z223" i="43" s="1"/>
  <c r="Z305" i="43" s="1"/>
  <c r="I58" i="43"/>
  <c r="I222" i="43" s="1"/>
  <c r="I304" i="43" s="1"/>
  <c r="AA76" i="43"/>
  <c r="AA158" i="43" s="1"/>
  <c r="W12" i="43"/>
  <c r="W176" i="43" s="1"/>
  <c r="W258" i="43" s="1"/>
  <c r="U58" i="43"/>
  <c r="U222" i="43" s="1"/>
  <c r="U304" i="43" s="1"/>
  <c r="N84" i="43"/>
  <c r="N248" i="43" s="1"/>
  <c r="N330" i="43" s="1"/>
  <c r="X29" i="43"/>
  <c r="X193" i="43" s="1"/>
  <c r="X275" i="43" s="1"/>
  <c r="T11" i="43"/>
  <c r="T175" i="43" s="1"/>
  <c r="T257" i="43" s="1"/>
  <c r="I25" i="43"/>
  <c r="I107" i="43" s="1"/>
  <c r="AF43" i="43"/>
  <c r="AF207" i="43" s="1"/>
  <c r="AF289" i="43" s="1"/>
  <c r="AC593" i="43"/>
  <c r="AC595" i="43" s="1"/>
  <c r="M62" i="43"/>
  <c r="M226" i="43" s="1"/>
  <c r="M308" i="43" s="1"/>
  <c r="I15" i="43"/>
  <c r="I97" i="43" s="1"/>
  <c r="AB56" i="43"/>
  <c r="AB220" i="43" s="1"/>
  <c r="AB302" i="43" s="1"/>
  <c r="Q36" i="43"/>
  <c r="Q200" i="43" s="1"/>
  <c r="Q282" i="43" s="1"/>
  <c r="L60" i="43"/>
  <c r="L224" i="43" s="1"/>
  <c r="L306" i="43" s="1"/>
  <c r="Y73" i="43"/>
  <c r="Y155" i="43" s="1"/>
  <c r="F36" i="43"/>
  <c r="F200" i="43" s="1"/>
  <c r="F282" i="43" s="1"/>
  <c r="Y19" i="43"/>
  <c r="Y183" i="43" s="1"/>
  <c r="Y265" i="43" s="1"/>
  <c r="S76" i="43"/>
  <c r="S240" i="43" s="1"/>
  <c r="S322" i="43" s="1"/>
  <c r="I17" i="43"/>
  <c r="I99" i="43" s="1"/>
  <c r="H593" i="43"/>
  <c r="H594" i="43" s="1"/>
  <c r="U60" i="43"/>
  <c r="U224" i="43" s="1"/>
  <c r="U306" i="43" s="1"/>
  <c r="I30" i="43"/>
  <c r="I194" i="43" s="1"/>
  <c r="I276" i="43" s="1"/>
  <c r="V73" i="43"/>
  <c r="V237" i="43" s="1"/>
  <c r="V319" i="43" s="1"/>
  <c r="K12" i="43"/>
  <c r="K94" i="43" s="1"/>
  <c r="AE37" i="43"/>
  <c r="AE201" i="43" s="1"/>
  <c r="AE283" i="43" s="1"/>
  <c r="L593" i="43"/>
  <c r="L594" i="43" s="1"/>
  <c r="W19" i="43"/>
  <c r="W101" i="43" s="1"/>
  <c r="H47" i="43"/>
  <c r="H211" i="43" s="1"/>
  <c r="H293" i="43" s="1"/>
  <c r="AF86" i="43"/>
  <c r="AF250" i="43" s="1"/>
  <c r="AF332" i="43" s="1"/>
  <c r="J83" i="43"/>
  <c r="J247" i="43" s="1"/>
  <c r="J329" i="43" s="1"/>
  <c r="R23" i="43"/>
  <c r="R105" i="43" s="1"/>
  <c r="I52" i="43"/>
  <c r="I216" i="43" s="1"/>
  <c r="I298" i="43" s="1"/>
  <c r="O45" i="43"/>
  <c r="O209" i="43" s="1"/>
  <c r="O291" i="43" s="1"/>
  <c r="J52" i="43"/>
  <c r="J134" i="43" s="1"/>
  <c r="AA19" i="43"/>
  <c r="AA101" i="43" s="1"/>
  <c r="I9" i="43"/>
  <c r="I91" i="43" s="1"/>
  <c r="O44" i="43"/>
  <c r="O208" i="43" s="1"/>
  <c r="O290" i="43" s="1"/>
  <c r="K16" i="43"/>
  <c r="K98" i="43" s="1"/>
  <c r="V53" i="43"/>
  <c r="V217" i="43" s="1"/>
  <c r="V299" i="43" s="1"/>
  <c r="Z79" i="43"/>
  <c r="Z161" i="43" s="1"/>
  <c r="S87" i="43"/>
  <c r="S251" i="43" s="1"/>
  <c r="S333" i="43" s="1"/>
  <c r="R12" i="43"/>
  <c r="R94" i="43" s="1"/>
  <c r="AB32" i="43"/>
  <c r="AB196" i="43" s="1"/>
  <c r="AB278" i="43" s="1"/>
  <c r="I10" i="43"/>
  <c r="I174" i="43" s="1"/>
  <c r="I256" i="43" s="1"/>
  <c r="J39" i="43"/>
  <c r="J203" i="43" s="1"/>
  <c r="J285" i="43" s="1"/>
  <c r="AC68" i="43"/>
  <c r="AC150" i="43" s="1"/>
  <c r="Q39" i="43"/>
  <c r="Q203" i="43" s="1"/>
  <c r="Q285" i="43" s="1"/>
  <c r="AC26" i="43"/>
  <c r="AC190" i="43" s="1"/>
  <c r="AC272" i="43" s="1"/>
  <c r="L63" i="43"/>
  <c r="L227" i="43" s="1"/>
  <c r="L309" i="43" s="1"/>
  <c r="Y88" i="43"/>
  <c r="Y252" i="43" s="1"/>
  <c r="Y334" i="43" s="1"/>
  <c r="E40" i="43"/>
  <c r="E122" i="43" s="1"/>
  <c r="F54" i="43"/>
  <c r="F218" i="43" s="1"/>
  <c r="F300" i="43" s="1"/>
  <c r="N51" i="43"/>
  <c r="N215" i="43" s="1"/>
  <c r="N297" i="43" s="1"/>
  <c r="M87" i="43"/>
  <c r="M169" i="43" s="1"/>
  <c r="X69" i="43"/>
  <c r="X233" i="43" s="1"/>
  <c r="X315" i="43" s="1"/>
  <c r="R15" i="43"/>
  <c r="R179" i="43" s="1"/>
  <c r="R261" i="43" s="1"/>
  <c r="F30" i="43"/>
  <c r="F194" i="43" s="1"/>
  <c r="F276" i="43" s="1"/>
  <c r="W13" i="43"/>
  <c r="W95" i="43" s="1"/>
  <c r="AC14" i="43"/>
  <c r="AC96" i="43" s="1"/>
  <c r="M24" i="43"/>
  <c r="M106" i="43" s="1"/>
  <c r="Q31" i="43"/>
  <c r="Q113" i="43" s="1"/>
  <c r="K30" i="43"/>
  <c r="K112" i="43" s="1"/>
  <c r="I86" i="43"/>
  <c r="I168" i="43" s="1"/>
  <c r="U59" i="43"/>
  <c r="U223" i="43" s="1"/>
  <c r="U305" i="43" s="1"/>
  <c r="AC58" i="43"/>
  <c r="AC140" i="43" s="1"/>
  <c r="Z35" i="43"/>
  <c r="Z199" i="43" s="1"/>
  <c r="Z281" i="43" s="1"/>
  <c r="Z45" i="43"/>
  <c r="Z209" i="43" s="1"/>
  <c r="Z291" i="43" s="1"/>
  <c r="P77" i="43"/>
  <c r="P241" i="43" s="1"/>
  <c r="P323" i="43" s="1"/>
  <c r="AC18" i="43"/>
  <c r="AC100" i="43" s="1"/>
  <c r="I13" i="43"/>
  <c r="I95" i="43" s="1"/>
  <c r="S80" i="43"/>
  <c r="S244" i="43" s="1"/>
  <c r="S326" i="43" s="1"/>
  <c r="I59" i="43"/>
  <c r="I223" i="43" s="1"/>
  <c r="I305" i="43" s="1"/>
  <c r="AF22" i="43"/>
  <c r="AF186" i="43" s="1"/>
  <c r="AF268" i="43" s="1"/>
  <c r="AD84" i="43"/>
  <c r="AD248" i="43" s="1"/>
  <c r="AD330" i="43" s="1"/>
  <c r="AB26" i="43"/>
  <c r="AB108" i="43" s="1"/>
  <c r="S54" i="43"/>
  <c r="S218" i="43" s="1"/>
  <c r="S300" i="43" s="1"/>
  <c r="Z64" i="43"/>
  <c r="Z228" i="43" s="1"/>
  <c r="Z310" i="43" s="1"/>
  <c r="H54" i="43"/>
  <c r="H136" i="43" s="1"/>
  <c r="Y12" i="43"/>
  <c r="Y176" i="43" s="1"/>
  <c r="Y258" i="43" s="1"/>
  <c r="W85" i="43"/>
  <c r="W167" i="43" s="1"/>
  <c r="AA80" i="43"/>
  <c r="AA162" i="43" s="1"/>
  <c r="X60" i="43"/>
  <c r="X224" i="43" s="1"/>
  <c r="X306" i="43" s="1"/>
  <c r="N9" i="43"/>
  <c r="N173" i="43" s="1"/>
  <c r="N255" i="43" s="1"/>
  <c r="X34" i="43"/>
  <c r="X198" i="43" s="1"/>
  <c r="X280" i="43" s="1"/>
  <c r="V58" i="43"/>
  <c r="V140" i="43" s="1"/>
  <c r="V49" i="43"/>
  <c r="V213" i="43" s="1"/>
  <c r="V295" i="43" s="1"/>
  <c r="R53" i="43"/>
  <c r="R135" i="43" s="1"/>
  <c r="Y66" i="43"/>
  <c r="Y230" i="43" s="1"/>
  <c r="Y312" i="43" s="1"/>
  <c r="N21" i="43"/>
  <c r="N103" i="43" s="1"/>
  <c r="G65" i="43"/>
  <c r="G147" i="43" s="1"/>
  <c r="Y53" i="43"/>
  <c r="Y217" i="43" s="1"/>
  <c r="Y299" i="43" s="1"/>
  <c r="E85" i="43"/>
  <c r="E249" i="43" s="1"/>
  <c r="E331" i="43" s="1"/>
  <c r="AC72" i="43"/>
  <c r="AC236" i="43" s="1"/>
  <c r="AC318" i="43" s="1"/>
  <c r="V56" i="43"/>
  <c r="V138" i="43" s="1"/>
  <c r="E32" i="43"/>
  <c r="E114" i="43" s="1"/>
  <c r="L54" i="43"/>
  <c r="L218" i="43" s="1"/>
  <c r="L300" i="43" s="1"/>
  <c r="R84" i="43"/>
  <c r="R166" i="43" s="1"/>
  <c r="Y26" i="43"/>
  <c r="Y108" i="43" s="1"/>
  <c r="Z62" i="43"/>
  <c r="Z144" i="43" s="1"/>
  <c r="I14" i="43"/>
  <c r="I96" i="43" s="1"/>
  <c r="Z44" i="43"/>
  <c r="Z208" i="43" s="1"/>
  <c r="Z290" i="43" s="1"/>
  <c r="J66" i="43"/>
  <c r="J230" i="43" s="1"/>
  <c r="J312" i="43" s="1"/>
  <c r="M25" i="43"/>
  <c r="M189" i="43" s="1"/>
  <c r="M271" i="43" s="1"/>
  <c r="N34" i="43"/>
  <c r="N116" i="43" s="1"/>
  <c r="AE27" i="43"/>
  <c r="AE191" i="43" s="1"/>
  <c r="AE273" i="43" s="1"/>
  <c r="H10" i="43"/>
  <c r="H174" i="43" s="1"/>
  <c r="H256" i="43" s="1"/>
  <c r="Y75" i="43"/>
  <c r="Y157" i="43" s="1"/>
  <c r="T52" i="43"/>
  <c r="T216" i="43" s="1"/>
  <c r="T298" i="43" s="1"/>
  <c r="AA26" i="43"/>
  <c r="AA108" i="43" s="1"/>
  <c r="O10" i="43"/>
  <c r="O174" i="43" s="1"/>
  <c r="O256" i="43" s="1"/>
  <c r="K72" i="43"/>
  <c r="K236" i="43" s="1"/>
  <c r="K318" i="43" s="1"/>
  <c r="V67" i="43"/>
  <c r="V149" i="43" s="1"/>
  <c r="P80" i="43"/>
  <c r="P244" i="43" s="1"/>
  <c r="P326" i="43" s="1"/>
  <c r="P27" i="43"/>
  <c r="P191" i="43" s="1"/>
  <c r="P273" i="43" s="1"/>
  <c r="AE64" i="43"/>
  <c r="AE146" i="43" s="1"/>
  <c r="S47" i="43"/>
  <c r="S211" i="43" s="1"/>
  <c r="S293" i="43" s="1"/>
  <c r="L71" i="43"/>
  <c r="L153" i="43" s="1"/>
  <c r="U16" i="43"/>
  <c r="U180" i="43" s="1"/>
  <c r="U262" i="43" s="1"/>
  <c r="L24" i="43"/>
  <c r="L106" i="43" s="1"/>
  <c r="X65" i="43"/>
  <c r="X147" i="43" s="1"/>
  <c r="O53" i="43"/>
  <c r="O135" i="43" s="1"/>
  <c r="U33" i="43"/>
  <c r="U197" i="43" s="1"/>
  <c r="U279" i="43" s="1"/>
  <c r="F31" i="43"/>
  <c r="F195" i="43" s="1"/>
  <c r="F277" i="43" s="1"/>
  <c r="AA9" i="43"/>
  <c r="AA173" i="43" s="1"/>
  <c r="AA255" i="43" s="1"/>
  <c r="Q10" i="43"/>
  <c r="Q174" i="43" s="1"/>
  <c r="Q256" i="43" s="1"/>
  <c r="N48" i="43"/>
  <c r="N212" i="43" s="1"/>
  <c r="N294" i="43" s="1"/>
  <c r="L43" i="43"/>
  <c r="L125" i="43" s="1"/>
  <c r="H52" i="43"/>
  <c r="H216" i="43" s="1"/>
  <c r="H298" i="43" s="1"/>
  <c r="AD49" i="43"/>
  <c r="AD131" i="43" s="1"/>
  <c r="AB35" i="43"/>
  <c r="AB117" i="43" s="1"/>
  <c r="Z82" i="43"/>
  <c r="Z246" i="43" s="1"/>
  <c r="Z328" i="43" s="1"/>
  <c r="W54" i="43"/>
  <c r="W136" i="43" s="1"/>
  <c r="W49" i="43"/>
  <c r="W131" i="43" s="1"/>
  <c r="V29" i="43"/>
  <c r="V193" i="43" s="1"/>
  <c r="V275" i="43" s="1"/>
  <c r="AA71" i="43"/>
  <c r="AA153" i="43" s="1"/>
  <c r="W78" i="43"/>
  <c r="W242" i="43" s="1"/>
  <c r="W324" i="43" s="1"/>
  <c r="P41" i="43"/>
  <c r="P205" i="43" s="1"/>
  <c r="P287" i="43" s="1"/>
  <c r="I20" i="43"/>
  <c r="I184" i="43" s="1"/>
  <c r="I266" i="43" s="1"/>
  <c r="E35" i="43"/>
  <c r="E199" i="43" s="1"/>
  <c r="E281" i="43" s="1"/>
  <c r="AE13" i="43"/>
  <c r="AE95" i="43" s="1"/>
  <c r="AC65" i="43"/>
  <c r="AC229" i="43" s="1"/>
  <c r="AC311" i="43" s="1"/>
  <c r="E58" i="43"/>
  <c r="E140" i="43" s="1"/>
  <c r="Y13" i="43"/>
  <c r="Y177" i="43" s="1"/>
  <c r="Y259" i="43" s="1"/>
  <c r="L35" i="43"/>
  <c r="L117" i="43" s="1"/>
  <c r="J74" i="43"/>
  <c r="J238" i="43" s="1"/>
  <c r="J320" i="43" s="1"/>
  <c r="O64" i="43"/>
  <c r="O146" i="43" s="1"/>
  <c r="AF13" i="43"/>
  <c r="AF95" i="43" s="1"/>
  <c r="F23" i="43"/>
  <c r="F187" i="43" s="1"/>
  <c r="F269" i="43" s="1"/>
  <c r="F34" i="43"/>
  <c r="F198" i="43" s="1"/>
  <c r="F280" i="43" s="1"/>
  <c r="Y71" i="43"/>
  <c r="Y235" i="43" s="1"/>
  <c r="Y317" i="43" s="1"/>
  <c r="M85" i="43"/>
  <c r="M167" i="43" s="1"/>
  <c r="R43" i="43"/>
  <c r="R125" i="43" s="1"/>
  <c r="AF51" i="43"/>
  <c r="AF133" i="43" s="1"/>
  <c r="W67" i="43"/>
  <c r="W231" i="43" s="1"/>
  <c r="W313" i="43" s="1"/>
  <c r="L36" i="43"/>
  <c r="L118" i="43" s="1"/>
  <c r="L61" i="43"/>
  <c r="L225" i="43" s="1"/>
  <c r="L307" i="43" s="1"/>
  <c r="H70" i="43"/>
  <c r="H234" i="43" s="1"/>
  <c r="H316" i="43" s="1"/>
  <c r="M29" i="43"/>
  <c r="M193" i="43" s="1"/>
  <c r="M275" i="43" s="1"/>
  <c r="P75" i="43"/>
  <c r="P157" i="43" s="1"/>
  <c r="L33" i="43"/>
  <c r="L115" i="43" s="1"/>
  <c r="W83" i="43"/>
  <c r="W165" i="43" s="1"/>
  <c r="N54" i="43"/>
  <c r="N218" i="43" s="1"/>
  <c r="N300" i="43" s="1"/>
  <c r="W77" i="43"/>
  <c r="W159" i="43" s="1"/>
  <c r="V593" i="43"/>
  <c r="V595" i="43" s="1"/>
  <c r="I47" i="43"/>
  <c r="I211" i="43" s="1"/>
  <c r="I293" i="43" s="1"/>
  <c r="V14" i="43"/>
  <c r="V178" i="43" s="1"/>
  <c r="V260" i="43" s="1"/>
  <c r="AF66" i="43"/>
  <c r="AF230" i="43" s="1"/>
  <c r="AF312" i="43" s="1"/>
  <c r="K71" i="43"/>
  <c r="K153" i="43" s="1"/>
  <c r="G34" i="43"/>
  <c r="G198" i="43" s="1"/>
  <c r="G280" i="43" s="1"/>
  <c r="AD62" i="43"/>
  <c r="AD226" i="43" s="1"/>
  <c r="AD308" i="43" s="1"/>
  <c r="AD56" i="43"/>
  <c r="AD220" i="43" s="1"/>
  <c r="AD302" i="43" s="1"/>
  <c r="AC51" i="43"/>
  <c r="AC133" i="43" s="1"/>
  <c r="W14" i="43"/>
  <c r="W96" i="43" s="1"/>
  <c r="Y59" i="43"/>
  <c r="Y223" i="43" s="1"/>
  <c r="Y305" i="43" s="1"/>
  <c r="S70" i="43"/>
  <c r="S152" i="43" s="1"/>
  <c r="J11" i="43"/>
  <c r="J175" i="43" s="1"/>
  <c r="J257" i="43" s="1"/>
  <c r="AC88" i="43"/>
  <c r="AC252" i="43" s="1"/>
  <c r="AC334" i="43" s="1"/>
  <c r="AE38" i="43"/>
  <c r="AE202" i="43" s="1"/>
  <c r="AE284" i="43" s="1"/>
  <c r="G67" i="43"/>
  <c r="G231" i="43" s="1"/>
  <c r="G313" i="43" s="1"/>
  <c r="H66" i="43"/>
  <c r="H148" i="43" s="1"/>
  <c r="AA12" i="43"/>
  <c r="AA176" i="43" s="1"/>
  <c r="AA258" i="43" s="1"/>
  <c r="AC86" i="43"/>
  <c r="AC168" i="43" s="1"/>
  <c r="S38" i="43"/>
  <c r="S202" i="43" s="1"/>
  <c r="S284" i="43" s="1"/>
  <c r="L15" i="43"/>
  <c r="L179" i="43" s="1"/>
  <c r="L261" i="43" s="1"/>
  <c r="L85" i="43"/>
  <c r="L167" i="43" s="1"/>
  <c r="V13" i="43"/>
  <c r="V177" i="43" s="1"/>
  <c r="V259" i="43" s="1"/>
  <c r="Y79" i="43"/>
  <c r="Y243" i="43" s="1"/>
  <c r="Y325" i="43" s="1"/>
  <c r="M52" i="43"/>
  <c r="M134" i="43" s="1"/>
  <c r="V82" i="43"/>
  <c r="V246" i="43" s="1"/>
  <c r="V328" i="43" s="1"/>
  <c r="S20" i="43"/>
  <c r="S184" i="43" s="1"/>
  <c r="S266" i="43" s="1"/>
  <c r="J23" i="43"/>
  <c r="J105" i="43" s="1"/>
  <c r="Z38" i="43"/>
  <c r="Z202" i="43" s="1"/>
  <c r="Z284" i="43" s="1"/>
  <c r="J46" i="43"/>
  <c r="J128" i="43" s="1"/>
  <c r="K68" i="43"/>
  <c r="K150" i="43" s="1"/>
  <c r="O74" i="43"/>
  <c r="O238" i="43" s="1"/>
  <c r="O320" i="43" s="1"/>
  <c r="F41" i="43"/>
  <c r="F123" i="43" s="1"/>
  <c r="K55" i="43"/>
  <c r="K219" i="43" s="1"/>
  <c r="K301" i="43" s="1"/>
  <c r="K43" i="43"/>
  <c r="K207" i="43" s="1"/>
  <c r="K289" i="43" s="1"/>
  <c r="AF15" i="43"/>
  <c r="AF179" i="43" s="1"/>
  <c r="AF261" i="43" s="1"/>
  <c r="T593" i="43"/>
  <c r="T595" i="43" s="1"/>
  <c r="F74" i="43"/>
  <c r="F238" i="43" s="1"/>
  <c r="F320" i="43" s="1"/>
  <c r="AF49" i="43"/>
  <c r="AF131" i="43" s="1"/>
  <c r="W29" i="43"/>
  <c r="W111" i="43" s="1"/>
  <c r="J71" i="43"/>
  <c r="J153" i="43" s="1"/>
  <c r="P26" i="43"/>
  <c r="P108" i="43" s="1"/>
  <c r="AA17" i="43"/>
  <c r="AA181" i="43" s="1"/>
  <c r="AA263" i="43" s="1"/>
  <c r="K67" i="43"/>
  <c r="K149" i="43" s="1"/>
  <c r="S24" i="43"/>
  <c r="S106" i="43" s="1"/>
  <c r="AA44" i="43"/>
  <c r="AA126" i="43" s="1"/>
  <c r="AD64" i="43"/>
  <c r="AD228" i="43" s="1"/>
  <c r="AD310" i="43" s="1"/>
  <c r="F71" i="43"/>
  <c r="F235" i="43" s="1"/>
  <c r="F317" i="43" s="1"/>
  <c r="F65" i="43"/>
  <c r="F229" i="43" s="1"/>
  <c r="F311" i="43" s="1"/>
  <c r="AF74" i="43"/>
  <c r="AF238" i="43" s="1"/>
  <c r="AF320" i="43" s="1"/>
  <c r="N70" i="43"/>
  <c r="N234" i="43" s="1"/>
  <c r="N316" i="43" s="1"/>
  <c r="W73" i="43"/>
  <c r="W237" i="43" s="1"/>
  <c r="W319" i="43" s="1"/>
  <c r="L18" i="43"/>
  <c r="L100" i="43" s="1"/>
  <c r="T58" i="43"/>
  <c r="T222" i="43" s="1"/>
  <c r="T304" i="43" s="1"/>
  <c r="X74" i="43"/>
  <c r="X238" i="43" s="1"/>
  <c r="X320" i="43" s="1"/>
  <c r="Y17" i="43"/>
  <c r="Y181" i="43" s="1"/>
  <c r="Y263" i="43" s="1"/>
  <c r="U49" i="43"/>
  <c r="U213" i="43" s="1"/>
  <c r="U295" i="43" s="1"/>
  <c r="O9" i="43"/>
  <c r="O173" i="43" s="1"/>
  <c r="O255" i="43" s="1"/>
  <c r="O26" i="43"/>
  <c r="O108" i="43" s="1"/>
  <c r="N65" i="43"/>
  <c r="N229" i="43" s="1"/>
  <c r="N311" i="43" s="1"/>
  <c r="Q40" i="43"/>
  <c r="Q204" i="43" s="1"/>
  <c r="Q286" i="43" s="1"/>
  <c r="AE57" i="43"/>
  <c r="AE221" i="43" s="1"/>
  <c r="AE303" i="43" s="1"/>
  <c r="L46" i="43"/>
  <c r="L210" i="43" s="1"/>
  <c r="L292" i="43" s="1"/>
  <c r="Z70" i="43"/>
  <c r="Z234" i="43" s="1"/>
  <c r="Z316" i="43" s="1"/>
  <c r="I70" i="43"/>
  <c r="I152" i="43" s="1"/>
  <c r="V65" i="43"/>
  <c r="V229" i="43" s="1"/>
  <c r="V311" i="43" s="1"/>
  <c r="I81" i="43"/>
  <c r="I163" i="43" s="1"/>
  <c r="E55" i="43"/>
  <c r="E137" i="43" s="1"/>
  <c r="W10" i="43"/>
  <c r="W92" i="43" s="1"/>
  <c r="O24" i="43"/>
  <c r="O188" i="43" s="1"/>
  <c r="O270" i="43" s="1"/>
  <c r="E53" i="43"/>
  <c r="E135" i="43" s="1"/>
  <c r="AE58" i="43"/>
  <c r="AE222" i="43" s="1"/>
  <c r="AE304" i="43" s="1"/>
  <c r="L64" i="43"/>
  <c r="L146" i="43" s="1"/>
  <c r="L12" i="43"/>
  <c r="L176" i="43" s="1"/>
  <c r="L258" i="43" s="1"/>
  <c r="W55" i="43"/>
  <c r="W137" i="43" s="1"/>
  <c r="W16" i="43"/>
  <c r="W98" i="43" s="1"/>
  <c r="W87" i="43"/>
  <c r="W251" i="43" s="1"/>
  <c r="W333" i="43" s="1"/>
  <c r="AF52" i="43"/>
  <c r="AF134" i="43" s="1"/>
  <c r="AE56" i="43"/>
  <c r="AE220" i="43" s="1"/>
  <c r="AE302" i="43" s="1"/>
  <c r="H88" i="43"/>
  <c r="H252" i="43" s="1"/>
  <c r="H334" i="43" s="1"/>
  <c r="O75" i="43"/>
  <c r="O157" i="43" s="1"/>
  <c r="J86" i="43"/>
  <c r="J250" i="43" s="1"/>
  <c r="J332" i="43" s="1"/>
  <c r="AA67" i="43"/>
  <c r="AA231" i="43" s="1"/>
  <c r="AA313" i="43" s="1"/>
  <c r="Y38" i="43"/>
  <c r="Y120" i="43" s="1"/>
  <c r="X22" i="43"/>
  <c r="X186" i="43" s="1"/>
  <c r="X268" i="43" s="1"/>
  <c r="W48" i="43"/>
  <c r="W130" i="43" s="1"/>
  <c r="K10" i="43"/>
  <c r="K92" i="43" s="1"/>
  <c r="V64" i="43"/>
  <c r="V146" i="43" s="1"/>
  <c r="G66" i="43"/>
  <c r="G230" i="43" s="1"/>
  <c r="G312" i="43" s="1"/>
  <c r="Z17" i="43"/>
  <c r="Z181" i="43" s="1"/>
  <c r="Z263" i="43" s="1"/>
  <c r="AF17" i="43"/>
  <c r="AF99" i="43" s="1"/>
  <c r="T37" i="43"/>
  <c r="T119" i="43" s="1"/>
  <c r="U18" i="43"/>
  <c r="U100" i="43" s="1"/>
  <c r="AF39" i="43"/>
  <c r="AF121" i="43" s="1"/>
  <c r="Z75" i="43"/>
  <c r="Z239" i="43" s="1"/>
  <c r="Z321" i="43" s="1"/>
  <c r="AD52" i="43"/>
  <c r="AD216" i="43" s="1"/>
  <c r="AD298" i="43" s="1"/>
  <c r="J78" i="43"/>
  <c r="J160" i="43" s="1"/>
  <c r="AC76" i="43"/>
  <c r="AC158" i="43" s="1"/>
  <c r="X66" i="43"/>
  <c r="X230" i="43" s="1"/>
  <c r="X312" i="43" s="1"/>
  <c r="F87" i="43"/>
  <c r="F169" i="43" s="1"/>
  <c r="Z9" i="43"/>
  <c r="Z173" i="43" s="1"/>
  <c r="Z255" i="43" s="1"/>
  <c r="O66" i="43"/>
  <c r="O230" i="43" s="1"/>
  <c r="O312" i="43" s="1"/>
  <c r="G12" i="43"/>
  <c r="G176" i="43" s="1"/>
  <c r="G258" i="43" s="1"/>
  <c r="Y87" i="43"/>
  <c r="Y251" i="43" s="1"/>
  <c r="Y333" i="43" s="1"/>
  <c r="S73" i="43"/>
  <c r="S237" i="43" s="1"/>
  <c r="S319" i="43" s="1"/>
  <c r="AC38" i="43"/>
  <c r="AC120" i="43" s="1"/>
  <c r="AA60" i="43"/>
  <c r="AA142" i="43" s="1"/>
  <c r="G32" i="43"/>
  <c r="G196" i="43" s="1"/>
  <c r="G278" i="43" s="1"/>
  <c r="Y82" i="43"/>
  <c r="Y246" i="43" s="1"/>
  <c r="Y328" i="43" s="1"/>
  <c r="AE76" i="43"/>
  <c r="AE240" i="43" s="1"/>
  <c r="AE322" i="43" s="1"/>
  <c r="G45" i="43"/>
  <c r="G209" i="43" s="1"/>
  <c r="G291" i="43" s="1"/>
  <c r="U36" i="43"/>
  <c r="U118" i="43" s="1"/>
  <c r="Y28" i="43"/>
  <c r="Y192" i="43" s="1"/>
  <c r="Y274" i="43" s="1"/>
  <c r="AD24" i="43"/>
  <c r="AD106" i="43" s="1"/>
  <c r="X23" i="43"/>
  <c r="X187" i="43" s="1"/>
  <c r="X269" i="43" s="1"/>
  <c r="U12" i="43"/>
  <c r="U176" i="43" s="1"/>
  <c r="U258" i="43" s="1"/>
  <c r="AD72" i="43"/>
  <c r="AD236" i="43" s="1"/>
  <c r="AD318" i="43" s="1"/>
  <c r="AC20" i="43"/>
  <c r="AC184" i="43" s="1"/>
  <c r="AC266" i="43" s="1"/>
  <c r="O46" i="43"/>
  <c r="O210" i="43" s="1"/>
  <c r="O292" i="43" s="1"/>
  <c r="AC35" i="43"/>
  <c r="AC199" i="43" s="1"/>
  <c r="AC281" i="43" s="1"/>
  <c r="AE55" i="43"/>
  <c r="AE219" i="43" s="1"/>
  <c r="AE301" i="43" s="1"/>
  <c r="I27" i="43"/>
  <c r="I191" i="43" s="1"/>
  <c r="I273" i="43" s="1"/>
  <c r="E88" i="43"/>
  <c r="E170" i="43" s="1"/>
  <c r="K81" i="43"/>
  <c r="K245" i="43" s="1"/>
  <c r="K327" i="43" s="1"/>
  <c r="R73" i="43"/>
  <c r="R237" i="43" s="1"/>
  <c r="R319" i="43" s="1"/>
  <c r="L75" i="43"/>
  <c r="L239" i="43" s="1"/>
  <c r="L321" i="43" s="1"/>
  <c r="O71" i="43"/>
  <c r="O153" i="43" s="1"/>
  <c r="Y50" i="43"/>
  <c r="Y214" i="43" s="1"/>
  <c r="Y296" i="43" s="1"/>
  <c r="Y65" i="43"/>
  <c r="Y147" i="43" s="1"/>
  <c r="G80" i="43"/>
  <c r="G244" i="43" s="1"/>
  <c r="G326" i="43" s="1"/>
  <c r="AB83" i="43"/>
  <c r="AB247" i="43" s="1"/>
  <c r="AB329" i="43" s="1"/>
  <c r="K40" i="43"/>
  <c r="K204" i="43" s="1"/>
  <c r="K286" i="43" s="1"/>
  <c r="P12" i="43"/>
  <c r="P176" i="43" s="1"/>
  <c r="P258" i="43" s="1"/>
  <c r="AB46" i="43"/>
  <c r="AB210" i="43" s="1"/>
  <c r="AB292" i="43" s="1"/>
  <c r="H69" i="43"/>
  <c r="H233" i="43" s="1"/>
  <c r="H315" i="43" s="1"/>
  <c r="Z49" i="43"/>
  <c r="Z131" i="43" s="1"/>
  <c r="M17" i="43"/>
  <c r="M99" i="43" s="1"/>
  <c r="O79" i="43"/>
  <c r="O243" i="43" s="1"/>
  <c r="O325" i="43" s="1"/>
  <c r="E68" i="43"/>
  <c r="E150" i="43" s="1"/>
  <c r="W62" i="43"/>
  <c r="W144" i="43" s="1"/>
  <c r="J55" i="43"/>
  <c r="J219" i="43" s="1"/>
  <c r="J301" i="43" s="1"/>
  <c r="AB76" i="43"/>
  <c r="AB240" i="43" s="1"/>
  <c r="AB322" i="43" s="1"/>
  <c r="AC41" i="43"/>
  <c r="AC205" i="43" s="1"/>
  <c r="AC287" i="43" s="1"/>
  <c r="AF73" i="43"/>
  <c r="AF237" i="43" s="1"/>
  <c r="AF319" i="43" s="1"/>
  <c r="Y25" i="43"/>
  <c r="Y189" i="43" s="1"/>
  <c r="Y271" i="43" s="1"/>
  <c r="J45" i="43"/>
  <c r="J209" i="43" s="1"/>
  <c r="J291" i="43" s="1"/>
  <c r="R45" i="43"/>
  <c r="R127" i="43" s="1"/>
  <c r="Z58" i="43"/>
  <c r="Z222" i="43" s="1"/>
  <c r="Z304" i="43" s="1"/>
  <c r="X28" i="43"/>
  <c r="X192" i="43" s="1"/>
  <c r="X274" i="43" s="1"/>
  <c r="K76" i="43"/>
  <c r="K158" i="43" s="1"/>
  <c r="M18" i="43"/>
  <c r="M182" i="43" s="1"/>
  <c r="M264" i="43" s="1"/>
  <c r="T27" i="43"/>
  <c r="T191" i="43" s="1"/>
  <c r="T273" i="43" s="1"/>
  <c r="P38" i="43"/>
  <c r="P120" i="43" s="1"/>
  <c r="I31" i="43"/>
  <c r="I113" i="43" s="1"/>
  <c r="AE17" i="43"/>
  <c r="AE181" i="43" s="1"/>
  <c r="AE263" i="43" s="1"/>
  <c r="W45" i="43"/>
  <c r="W127" i="43" s="1"/>
  <c r="E75" i="43"/>
  <c r="E239" i="43" s="1"/>
  <c r="E321" i="43" s="1"/>
  <c r="AA18" i="43"/>
  <c r="AA182" i="43" s="1"/>
  <c r="AA264" i="43" s="1"/>
  <c r="O27" i="43"/>
  <c r="O191" i="43" s="1"/>
  <c r="O273" i="43" s="1"/>
  <c r="E29" i="43"/>
  <c r="E193" i="43" s="1"/>
  <c r="E275" i="43" s="1"/>
  <c r="W593" i="43"/>
  <c r="W594" i="43" s="1"/>
  <c r="Z12" i="43"/>
  <c r="Z176" i="43" s="1"/>
  <c r="Z258" i="43" s="1"/>
  <c r="T28" i="43"/>
  <c r="T192" i="43" s="1"/>
  <c r="T274" i="43" s="1"/>
  <c r="L57" i="43"/>
  <c r="L221" i="43" s="1"/>
  <c r="L303" i="43" s="1"/>
  <c r="T63" i="43"/>
  <c r="T145" i="43" s="1"/>
  <c r="X16" i="43"/>
  <c r="X180" i="43" s="1"/>
  <c r="X262" i="43" s="1"/>
  <c r="V51" i="43"/>
  <c r="V133" i="43" s="1"/>
  <c r="AD35" i="43"/>
  <c r="AD199" i="43" s="1"/>
  <c r="AD281" i="43" s="1"/>
  <c r="P19" i="43"/>
  <c r="P183" i="43" s="1"/>
  <c r="P265" i="43" s="1"/>
  <c r="O56" i="43"/>
  <c r="O138" i="43" s="1"/>
  <c r="AD46" i="43"/>
  <c r="AD128" i="43" s="1"/>
  <c r="X25" i="43"/>
  <c r="X107" i="43" s="1"/>
  <c r="P87" i="43"/>
  <c r="P251" i="43" s="1"/>
  <c r="P333" i="43" s="1"/>
  <c r="G83" i="43"/>
  <c r="G165" i="43" s="1"/>
  <c r="K46" i="43"/>
  <c r="K128" i="43" s="1"/>
  <c r="G55" i="43"/>
  <c r="G219" i="43" s="1"/>
  <c r="G301" i="43" s="1"/>
  <c r="H80" i="43"/>
  <c r="H162" i="43" s="1"/>
  <c r="AA58" i="43"/>
  <c r="AA140" i="43" s="1"/>
  <c r="E83" i="43"/>
  <c r="E165" i="43" s="1"/>
  <c r="I74" i="43"/>
  <c r="I238" i="43" s="1"/>
  <c r="I320" i="43" s="1"/>
  <c r="L87" i="43"/>
  <c r="L169" i="43" s="1"/>
  <c r="AA51" i="43"/>
  <c r="AA133" i="43" s="1"/>
  <c r="AE40" i="43"/>
  <c r="AE122" i="43" s="1"/>
  <c r="R40" i="43"/>
  <c r="R204" i="43" s="1"/>
  <c r="R286" i="43" s="1"/>
  <c r="W75" i="43"/>
  <c r="W239" i="43" s="1"/>
  <c r="W321" i="43" s="1"/>
  <c r="T17" i="43"/>
  <c r="T99" i="43" s="1"/>
  <c r="AA13" i="43"/>
  <c r="AA177" i="43" s="1"/>
  <c r="AA259" i="43" s="1"/>
  <c r="O72" i="43"/>
  <c r="O236" i="43" s="1"/>
  <c r="O318" i="43" s="1"/>
  <c r="T75" i="43"/>
  <c r="T239" i="43" s="1"/>
  <c r="T321" i="43" s="1"/>
  <c r="Y40" i="43"/>
  <c r="Y122" i="43" s="1"/>
  <c r="P83" i="43"/>
  <c r="P247" i="43" s="1"/>
  <c r="P329" i="43" s="1"/>
  <c r="L67" i="43"/>
  <c r="L231" i="43" s="1"/>
  <c r="L313" i="43" s="1"/>
  <c r="U22" i="43"/>
  <c r="U104" i="43" s="1"/>
  <c r="X18" i="43"/>
  <c r="X100" i="43" s="1"/>
  <c r="AA53" i="43"/>
  <c r="AA217" i="43" s="1"/>
  <c r="AA299" i="43" s="1"/>
  <c r="AF21" i="43"/>
  <c r="AF185" i="43" s="1"/>
  <c r="AF267" i="43" s="1"/>
  <c r="E20" i="43"/>
  <c r="E184" i="43" s="1"/>
  <c r="E266" i="43" s="1"/>
  <c r="R74" i="43"/>
  <c r="R238" i="43" s="1"/>
  <c r="R320" i="43" s="1"/>
  <c r="Q68" i="43"/>
  <c r="Q232" i="43" s="1"/>
  <c r="Q314" i="43" s="1"/>
  <c r="Q53" i="43"/>
  <c r="Q217" i="43" s="1"/>
  <c r="Q299" i="43" s="1"/>
  <c r="T86" i="43"/>
  <c r="T168" i="43" s="1"/>
  <c r="V17" i="43"/>
  <c r="V99" i="43" s="1"/>
  <c r="Q67" i="43"/>
  <c r="Q231" i="43" s="1"/>
  <c r="Q313" i="43" s="1"/>
  <c r="S67" i="43"/>
  <c r="S231" i="43" s="1"/>
  <c r="S313" i="43" s="1"/>
  <c r="E69" i="43"/>
  <c r="E233" i="43" s="1"/>
  <c r="E315" i="43" s="1"/>
  <c r="U24" i="43"/>
  <c r="U188" i="43" s="1"/>
  <c r="U270" i="43" s="1"/>
  <c r="T45" i="43"/>
  <c r="T127" i="43" s="1"/>
  <c r="T46" i="43"/>
  <c r="T210" i="43" s="1"/>
  <c r="T292" i="43" s="1"/>
  <c r="J68" i="43"/>
  <c r="J150" i="43" s="1"/>
  <c r="AC60" i="43"/>
  <c r="AC224" i="43" s="1"/>
  <c r="AC306" i="43" s="1"/>
  <c r="M41" i="43"/>
  <c r="M123" i="43" s="1"/>
  <c r="O67" i="43"/>
  <c r="O231" i="43" s="1"/>
  <c r="O313" i="43" s="1"/>
  <c r="L48" i="43"/>
  <c r="L130" i="43" s="1"/>
  <c r="Y36" i="43"/>
  <c r="Y200" i="43" s="1"/>
  <c r="Y282" i="43" s="1"/>
  <c r="J84" i="43"/>
  <c r="J248" i="43" s="1"/>
  <c r="J330" i="43" s="1"/>
  <c r="I29" i="43"/>
  <c r="I193" i="43" s="1"/>
  <c r="I275" i="43" s="1"/>
  <c r="P10" i="43"/>
  <c r="P174" i="43" s="1"/>
  <c r="P256" i="43" s="1"/>
  <c r="AB28" i="43"/>
  <c r="AB192" i="43" s="1"/>
  <c r="AB274" i="43" s="1"/>
  <c r="S14" i="43"/>
  <c r="S178" i="43" s="1"/>
  <c r="S260" i="43" s="1"/>
  <c r="O42" i="43"/>
  <c r="O124" i="43" s="1"/>
  <c r="O34" i="43"/>
  <c r="O116" i="43" s="1"/>
  <c r="H14" i="43"/>
  <c r="H96" i="43" s="1"/>
  <c r="X77" i="43"/>
  <c r="X241" i="43" s="1"/>
  <c r="X323" i="43" s="1"/>
  <c r="W37" i="43"/>
  <c r="W201" i="43" s="1"/>
  <c r="W283" i="43" s="1"/>
  <c r="AC46" i="43"/>
  <c r="AC128" i="43" s="1"/>
  <c r="V48" i="43"/>
  <c r="V130" i="43" s="1"/>
  <c r="W28" i="43"/>
  <c r="W192" i="43" s="1"/>
  <c r="W274" i="43" s="1"/>
  <c r="AA78" i="43"/>
  <c r="AA242" i="43" s="1"/>
  <c r="AA324" i="43" s="1"/>
  <c r="R36" i="43"/>
  <c r="R200" i="43" s="1"/>
  <c r="R282" i="43" s="1"/>
  <c r="J87" i="43"/>
  <c r="J169" i="43" s="1"/>
  <c r="M42" i="43"/>
  <c r="M206" i="43" s="1"/>
  <c r="M288" i="43" s="1"/>
  <c r="AE45" i="43"/>
  <c r="AE127" i="43" s="1"/>
  <c r="X78" i="43"/>
  <c r="X242" i="43" s="1"/>
  <c r="X324" i="43" s="1"/>
  <c r="AA87" i="43"/>
  <c r="AA251" i="43" s="1"/>
  <c r="AA333" i="43" s="1"/>
  <c r="H74" i="43"/>
  <c r="H238" i="43" s="1"/>
  <c r="H320" i="43" s="1"/>
  <c r="S16" i="43"/>
  <c r="S98" i="43" s="1"/>
  <c r="L38" i="43"/>
  <c r="L120" i="43" s="1"/>
  <c r="P15" i="43"/>
  <c r="P179" i="43" s="1"/>
  <c r="P261" i="43" s="1"/>
  <c r="H75" i="43"/>
  <c r="H157" i="43" s="1"/>
  <c r="AD42" i="43"/>
  <c r="AD124" i="43" s="1"/>
  <c r="O32" i="43"/>
  <c r="O196" i="43" s="1"/>
  <c r="O278" i="43" s="1"/>
  <c r="AF16" i="43"/>
  <c r="AF180" i="43" s="1"/>
  <c r="AF262" i="43" s="1"/>
  <c r="AE14" i="43"/>
  <c r="AE178" i="43" s="1"/>
  <c r="AE260" i="43" s="1"/>
  <c r="I67" i="43"/>
  <c r="I231" i="43" s="1"/>
  <c r="I313" i="43" s="1"/>
  <c r="V35" i="43"/>
  <c r="V117" i="43" s="1"/>
  <c r="V59" i="43"/>
  <c r="V141" i="43" s="1"/>
  <c r="L74" i="43"/>
  <c r="L156" i="43" s="1"/>
  <c r="I55" i="43"/>
  <c r="I137" i="43" s="1"/>
  <c r="X67" i="43"/>
  <c r="X231" i="43" s="1"/>
  <c r="X313" i="43" s="1"/>
  <c r="M46" i="43"/>
  <c r="M210" i="43" s="1"/>
  <c r="M292" i="43" s="1"/>
  <c r="L27" i="43"/>
  <c r="L109" i="43" s="1"/>
  <c r="P51" i="43"/>
  <c r="P133" i="43" s="1"/>
  <c r="U21" i="43"/>
  <c r="U103" i="43" s="1"/>
  <c r="N49" i="43"/>
  <c r="N131" i="43" s="1"/>
  <c r="T62" i="43"/>
  <c r="T226" i="43" s="1"/>
  <c r="T308" i="43" s="1"/>
  <c r="AB25" i="43"/>
  <c r="AB189" i="43" s="1"/>
  <c r="AB271" i="43" s="1"/>
  <c r="Q56" i="43"/>
  <c r="Q220" i="43" s="1"/>
  <c r="Q302" i="43" s="1"/>
  <c r="W34" i="43"/>
  <c r="W116" i="43" s="1"/>
  <c r="R17" i="43"/>
  <c r="R181" i="43" s="1"/>
  <c r="R263" i="43" s="1"/>
  <c r="F66" i="43"/>
  <c r="F230" i="43" s="1"/>
  <c r="F312" i="43" s="1"/>
  <c r="E46" i="43"/>
  <c r="E210" i="43" s="1"/>
  <c r="E292" i="43" s="1"/>
  <c r="G62" i="43"/>
  <c r="G144" i="43" s="1"/>
  <c r="W56" i="43"/>
  <c r="W220" i="43" s="1"/>
  <c r="W302" i="43" s="1"/>
  <c r="O14" i="43"/>
  <c r="O178" i="43" s="1"/>
  <c r="O260" i="43" s="1"/>
  <c r="X39" i="43"/>
  <c r="X203" i="43" s="1"/>
  <c r="X285" i="43" s="1"/>
  <c r="O81" i="43"/>
  <c r="O245" i="43" s="1"/>
  <c r="O327" i="43" s="1"/>
  <c r="AD17" i="43"/>
  <c r="AD99" i="43" s="1"/>
  <c r="I37" i="43"/>
  <c r="I201" i="43" s="1"/>
  <c r="I283" i="43" s="1"/>
  <c r="H84" i="43"/>
  <c r="H248" i="43" s="1"/>
  <c r="H330" i="43" s="1"/>
  <c r="S13" i="43"/>
  <c r="S177" i="43" s="1"/>
  <c r="S259" i="43" s="1"/>
  <c r="AE71" i="43"/>
  <c r="AE235" i="43" s="1"/>
  <c r="AE317" i="43" s="1"/>
  <c r="N36" i="43"/>
  <c r="N200" i="43" s="1"/>
  <c r="N282" i="43" s="1"/>
  <c r="T42" i="43"/>
  <c r="T206" i="43" s="1"/>
  <c r="T288" i="43" s="1"/>
  <c r="V31" i="43"/>
  <c r="V195" i="43" s="1"/>
  <c r="V277" i="43" s="1"/>
  <c r="J14" i="43"/>
  <c r="J178" i="43" s="1"/>
  <c r="J260" i="43" s="1"/>
  <c r="K58" i="43"/>
  <c r="K140" i="43" s="1"/>
  <c r="J12" i="43"/>
  <c r="J94" i="43" s="1"/>
  <c r="M21" i="43"/>
  <c r="M185" i="43" s="1"/>
  <c r="M267" i="43" s="1"/>
  <c r="J75" i="43"/>
  <c r="J157" i="43" s="1"/>
  <c r="Q64" i="43"/>
  <c r="Q228" i="43" s="1"/>
  <c r="Q310" i="43" s="1"/>
  <c r="M55" i="43"/>
  <c r="M219" i="43" s="1"/>
  <c r="M301" i="43" s="1"/>
  <c r="E21" i="43"/>
  <c r="E103" i="43" s="1"/>
  <c r="N32" i="43"/>
  <c r="N196" i="43" s="1"/>
  <c r="N278" i="43" s="1"/>
  <c r="AF26" i="43"/>
  <c r="AF190" i="43" s="1"/>
  <c r="AF272" i="43" s="1"/>
  <c r="AE62" i="43"/>
  <c r="AE226" i="43" s="1"/>
  <c r="AE308" i="43" s="1"/>
  <c r="N30" i="43"/>
  <c r="N112" i="43" s="1"/>
  <c r="J593" i="43"/>
  <c r="J594" i="43" s="1"/>
  <c r="L65" i="43"/>
  <c r="L229" i="43" s="1"/>
  <c r="L311" i="43" s="1"/>
  <c r="X88" i="43"/>
  <c r="X170" i="43" s="1"/>
  <c r="I36" i="43"/>
  <c r="I118" i="43" s="1"/>
  <c r="AC79" i="43"/>
  <c r="AC161" i="43" s="1"/>
  <c r="W51" i="43"/>
  <c r="W133" i="43" s="1"/>
  <c r="H86" i="43"/>
  <c r="H168" i="43" s="1"/>
  <c r="AB45" i="43"/>
  <c r="AB127" i="43" s="1"/>
  <c r="AD33" i="43"/>
  <c r="AD115" i="43" s="1"/>
  <c r="X44" i="43"/>
  <c r="X208" i="43" s="1"/>
  <c r="X290" i="43" s="1"/>
  <c r="AE11" i="43"/>
  <c r="AE175" i="43" s="1"/>
  <c r="AE257" i="43" s="1"/>
  <c r="U57" i="43"/>
  <c r="U221" i="43" s="1"/>
  <c r="U303" i="43" s="1"/>
  <c r="P48" i="43"/>
  <c r="P212" i="43" s="1"/>
  <c r="P294" i="43" s="1"/>
  <c r="AB61" i="43"/>
  <c r="AB225" i="43" s="1"/>
  <c r="AB307" i="43" s="1"/>
  <c r="V45" i="43"/>
  <c r="V209" i="43" s="1"/>
  <c r="V291" i="43" s="1"/>
  <c r="H23" i="43"/>
  <c r="H105" i="43" s="1"/>
  <c r="AE23" i="43"/>
  <c r="AE187" i="43" s="1"/>
  <c r="AE269" i="43" s="1"/>
  <c r="AC87" i="43"/>
  <c r="AC169" i="43" s="1"/>
  <c r="T61" i="43"/>
  <c r="T225" i="43" s="1"/>
  <c r="T307" i="43" s="1"/>
  <c r="AB88" i="43"/>
  <c r="AB252" i="43" s="1"/>
  <c r="AB334" i="43" s="1"/>
  <c r="T10" i="43"/>
  <c r="T174" i="43" s="1"/>
  <c r="T256" i="43" s="1"/>
  <c r="E42" i="43"/>
  <c r="E206" i="43" s="1"/>
  <c r="E288" i="43" s="1"/>
  <c r="AF85" i="43"/>
  <c r="AF249" i="43" s="1"/>
  <c r="AF331" i="43" s="1"/>
  <c r="R50" i="43"/>
  <c r="R214" i="43" s="1"/>
  <c r="R296" i="43" s="1"/>
  <c r="AB30" i="43"/>
  <c r="AB194" i="43" s="1"/>
  <c r="AB276" i="43" s="1"/>
  <c r="L41" i="43"/>
  <c r="L123" i="43" s="1"/>
  <c r="S15" i="43"/>
  <c r="S179" i="43" s="1"/>
  <c r="S261" i="43" s="1"/>
  <c r="V26" i="43"/>
  <c r="V108" i="43" s="1"/>
  <c r="O12" i="43"/>
  <c r="O94" i="43" s="1"/>
  <c r="E36" i="43"/>
  <c r="E118" i="43" s="1"/>
  <c r="P84" i="43"/>
  <c r="P166" i="43" s="1"/>
  <c r="V50" i="43"/>
  <c r="V214" i="43" s="1"/>
  <c r="V296" i="43" s="1"/>
  <c r="S61" i="43"/>
  <c r="S225" i="43" s="1"/>
  <c r="S307" i="43" s="1"/>
  <c r="V30" i="43"/>
  <c r="V112" i="43" s="1"/>
  <c r="AF19" i="43"/>
  <c r="AF183" i="43" s="1"/>
  <c r="AF265" i="43" s="1"/>
  <c r="H71" i="43"/>
  <c r="H235" i="43" s="1"/>
  <c r="H317" i="43" s="1"/>
  <c r="AC36" i="43"/>
  <c r="AC200" i="43" s="1"/>
  <c r="AC282" i="43" s="1"/>
  <c r="V22" i="43"/>
  <c r="V186" i="43" s="1"/>
  <c r="V268" i="43" s="1"/>
  <c r="W22" i="43"/>
  <c r="W104" i="43" s="1"/>
  <c r="Z14" i="43"/>
  <c r="Z178" i="43" s="1"/>
  <c r="Z260" i="43" s="1"/>
  <c r="R34" i="43"/>
  <c r="R198" i="43" s="1"/>
  <c r="R280" i="43" s="1"/>
  <c r="AE75" i="43"/>
  <c r="AE239" i="43" s="1"/>
  <c r="AE321" i="43" s="1"/>
  <c r="N47" i="43"/>
  <c r="N211" i="43" s="1"/>
  <c r="N293" i="43" s="1"/>
  <c r="I28" i="43"/>
  <c r="I110" i="43" s="1"/>
  <c r="H59" i="43"/>
  <c r="H223" i="43" s="1"/>
  <c r="H305" i="43" s="1"/>
  <c r="G56" i="43"/>
  <c r="G138" i="43" s="1"/>
  <c r="AB67" i="43"/>
  <c r="AB231" i="43" s="1"/>
  <c r="AB313" i="43" s="1"/>
  <c r="S21" i="43"/>
  <c r="S185" i="43" s="1"/>
  <c r="S267" i="43" s="1"/>
  <c r="P37" i="43"/>
  <c r="P201" i="43" s="1"/>
  <c r="P283" i="43" s="1"/>
  <c r="U68" i="43"/>
  <c r="U150" i="43" s="1"/>
  <c r="Q593" i="43"/>
  <c r="Q594" i="43" s="1"/>
  <c r="L53" i="43"/>
  <c r="L135" i="43" s="1"/>
  <c r="K61" i="43"/>
  <c r="K225" i="43" s="1"/>
  <c r="K307" i="43" s="1"/>
  <c r="Z73" i="43"/>
  <c r="Z237" i="43" s="1"/>
  <c r="Z319" i="43" s="1"/>
  <c r="I57" i="43"/>
  <c r="I221" i="43" s="1"/>
  <c r="I303" i="43" s="1"/>
  <c r="AA56" i="43"/>
  <c r="AA138" i="43" s="1"/>
  <c r="S52" i="43"/>
  <c r="S216" i="43" s="1"/>
  <c r="S298" i="43" s="1"/>
  <c r="Y58" i="43"/>
  <c r="Y222" i="43" s="1"/>
  <c r="Y304" i="43" s="1"/>
  <c r="E65" i="43"/>
  <c r="E229" i="43" s="1"/>
  <c r="E311" i="43" s="1"/>
  <c r="R49" i="43"/>
  <c r="R213" i="43" s="1"/>
  <c r="R295" i="43" s="1"/>
  <c r="F14" i="43"/>
  <c r="F96" i="43" s="1"/>
  <c r="E31" i="43"/>
  <c r="E195" i="43" s="1"/>
  <c r="E277" i="43" s="1"/>
  <c r="S12" i="43"/>
  <c r="S176" i="43" s="1"/>
  <c r="S258" i="43" s="1"/>
  <c r="N78" i="43"/>
  <c r="N242" i="43" s="1"/>
  <c r="N324" i="43" s="1"/>
  <c r="Q80" i="43"/>
  <c r="Q244" i="43" s="1"/>
  <c r="Q326" i="43" s="1"/>
  <c r="U593" i="43"/>
  <c r="U595" i="43" s="1"/>
  <c r="T23" i="43"/>
  <c r="T187" i="43" s="1"/>
  <c r="T269" i="43" s="1"/>
  <c r="T53" i="43"/>
  <c r="T217" i="43" s="1"/>
  <c r="T299" i="43" s="1"/>
  <c r="AF33" i="43"/>
  <c r="AF197" i="43" s="1"/>
  <c r="AF279" i="43" s="1"/>
  <c r="H19" i="43"/>
  <c r="H101" i="43" s="1"/>
  <c r="T88" i="43"/>
  <c r="T170" i="43" s="1"/>
  <c r="AE88" i="43"/>
  <c r="AE252" i="43" s="1"/>
  <c r="AE334" i="43" s="1"/>
  <c r="F28" i="43"/>
  <c r="F192" i="43" s="1"/>
  <c r="F274" i="43" s="1"/>
  <c r="W57" i="43"/>
  <c r="W221" i="43" s="1"/>
  <c r="W303" i="43" s="1"/>
  <c r="M83" i="43"/>
  <c r="M247" i="43" s="1"/>
  <c r="M329" i="43" s="1"/>
  <c r="V80" i="43"/>
  <c r="V244" i="43" s="1"/>
  <c r="V326" i="43" s="1"/>
  <c r="N24" i="43"/>
  <c r="N188" i="43" s="1"/>
  <c r="N270" i="43" s="1"/>
  <c r="P55" i="43"/>
  <c r="P219" i="43" s="1"/>
  <c r="P301" i="43" s="1"/>
  <c r="K18" i="43"/>
  <c r="K100" i="43" s="1"/>
  <c r="Q14" i="43"/>
  <c r="Q178" i="43" s="1"/>
  <c r="Q260" i="43" s="1"/>
  <c r="P39" i="43"/>
  <c r="P121" i="43" s="1"/>
  <c r="M66" i="43"/>
  <c r="M230" i="43" s="1"/>
  <c r="M312" i="43" s="1"/>
  <c r="T34" i="43"/>
  <c r="T116" i="43" s="1"/>
  <c r="M36" i="43"/>
  <c r="M200" i="43" s="1"/>
  <c r="M282" i="43" s="1"/>
  <c r="Q20" i="43"/>
  <c r="Q184" i="43" s="1"/>
  <c r="Q266" i="43" s="1"/>
  <c r="N74" i="43"/>
  <c r="N238" i="43" s="1"/>
  <c r="N320" i="43" s="1"/>
  <c r="L73" i="43"/>
  <c r="L155" i="43" s="1"/>
  <c r="W84" i="43"/>
  <c r="W248" i="43" s="1"/>
  <c r="W330" i="43" s="1"/>
  <c r="G70" i="43"/>
  <c r="G152" i="43" s="1"/>
  <c r="Y30" i="43"/>
  <c r="Y194" i="43" s="1"/>
  <c r="Y276" i="43" s="1"/>
  <c r="Y44" i="43"/>
  <c r="Y208" i="43" s="1"/>
  <c r="Y290" i="43" s="1"/>
  <c r="X9" i="43"/>
  <c r="X91" i="43" s="1"/>
  <c r="S29" i="43"/>
  <c r="S193" i="43" s="1"/>
  <c r="S275" i="43" s="1"/>
  <c r="G72" i="43"/>
  <c r="G236" i="43" s="1"/>
  <c r="G318" i="43" s="1"/>
  <c r="Z55" i="43"/>
  <c r="Z219" i="43" s="1"/>
  <c r="Z301" i="43" s="1"/>
  <c r="AB63" i="43"/>
  <c r="AB227" i="43" s="1"/>
  <c r="AB309" i="43" s="1"/>
  <c r="J65" i="43"/>
  <c r="J147" i="43" s="1"/>
  <c r="AD50" i="43"/>
  <c r="AD214" i="43" s="1"/>
  <c r="AD296" i="43" s="1"/>
  <c r="AD34" i="43"/>
  <c r="AD116" i="43" s="1"/>
  <c r="AC82" i="43"/>
  <c r="AC246" i="43" s="1"/>
  <c r="AC328" i="43" s="1"/>
  <c r="S39" i="43"/>
  <c r="S203" i="43" s="1"/>
  <c r="S285" i="43" s="1"/>
  <c r="L39" i="43"/>
  <c r="L203" i="43" s="1"/>
  <c r="L285" i="43" s="1"/>
  <c r="AD87" i="43"/>
  <c r="AD251" i="43" s="1"/>
  <c r="AD333" i="43" s="1"/>
  <c r="Y68" i="43"/>
  <c r="Y150" i="43" s="1"/>
  <c r="F43" i="43"/>
  <c r="F125" i="43" s="1"/>
  <c r="O19" i="43"/>
  <c r="O183" i="43" s="1"/>
  <c r="O265" i="43" s="1"/>
  <c r="J57" i="43"/>
  <c r="J221" i="43" s="1"/>
  <c r="J303" i="43" s="1"/>
  <c r="N31" i="43"/>
  <c r="N113" i="43" s="1"/>
  <c r="T82" i="43"/>
  <c r="T164" i="43" s="1"/>
  <c r="Q16" i="43"/>
  <c r="Q180" i="43" s="1"/>
  <c r="Q262" i="43" s="1"/>
  <c r="AC66" i="43"/>
  <c r="AC148" i="43" s="1"/>
  <c r="AA43" i="43"/>
  <c r="AA207" i="43" s="1"/>
  <c r="AA289" i="43" s="1"/>
  <c r="AB52" i="43"/>
  <c r="AB216" i="43" s="1"/>
  <c r="AB298" i="43" s="1"/>
  <c r="G54" i="43"/>
  <c r="G218" i="43" s="1"/>
  <c r="G300" i="43" s="1"/>
  <c r="E59" i="43"/>
  <c r="E141" i="43" s="1"/>
  <c r="P16" i="43"/>
  <c r="P180" i="43" s="1"/>
  <c r="P262" i="43" s="1"/>
  <c r="J22" i="43"/>
  <c r="J186" i="43" s="1"/>
  <c r="J268" i="43" s="1"/>
  <c r="N38" i="43"/>
  <c r="N202" i="43" s="1"/>
  <c r="N284" i="43" s="1"/>
  <c r="Y42" i="43"/>
  <c r="Y206" i="43" s="1"/>
  <c r="Y288" i="43" s="1"/>
  <c r="AC13" i="43"/>
  <c r="AC95" i="43" s="1"/>
  <c r="AE26" i="43"/>
  <c r="AE190" i="43" s="1"/>
  <c r="AE272" i="43" s="1"/>
  <c r="V77" i="43"/>
  <c r="V159" i="43" s="1"/>
  <c r="T39" i="43"/>
  <c r="T121" i="43" s="1"/>
  <c r="E79" i="43"/>
  <c r="E161" i="43" s="1"/>
  <c r="M71" i="43"/>
  <c r="M235" i="43" s="1"/>
  <c r="M317" i="43" s="1"/>
  <c r="Q82" i="43"/>
  <c r="Q164" i="43" s="1"/>
  <c r="M43" i="43"/>
  <c r="M207" i="43" s="1"/>
  <c r="M289" i="43" s="1"/>
  <c r="W35" i="43"/>
  <c r="W199" i="43" s="1"/>
  <c r="W281" i="43" s="1"/>
  <c r="AF29" i="43"/>
  <c r="AF111" i="43" s="1"/>
  <c r="H43" i="43"/>
  <c r="H125" i="43" s="1"/>
  <c r="I68" i="43"/>
  <c r="I150" i="43" s="1"/>
  <c r="V23" i="43"/>
  <c r="V187" i="43" s="1"/>
  <c r="V269" i="43" s="1"/>
  <c r="AA28" i="43"/>
  <c r="AA110" i="43" s="1"/>
  <c r="F64" i="43"/>
  <c r="F146" i="43" s="1"/>
  <c r="E45" i="43"/>
  <c r="E127" i="43" s="1"/>
  <c r="J79" i="43"/>
  <c r="J243" i="43" s="1"/>
  <c r="J325" i="43" s="1"/>
  <c r="U44" i="43"/>
  <c r="U126" i="43" s="1"/>
  <c r="G40" i="43"/>
  <c r="G204" i="43" s="1"/>
  <c r="G286" i="43" s="1"/>
  <c r="AC81" i="43"/>
  <c r="AC163" i="43" s="1"/>
  <c r="E84" i="43"/>
  <c r="E166" i="43" s="1"/>
  <c r="M73" i="43"/>
  <c r="M237" i="43" s="1"/>
  <c r="M319" i="43" s="1"/>
  <c r="G38" i="43"/>
  <c r="G202" i="43" s="1"/>
  <c r="G284" i="43" s="1"/>
  <c r="F39" i="43"/>
  <c r="F121" i="43" s="1"/>
  <c r="AE52" i="43"/>
  <c r="AE216" i="43" s="1"/>
  <c r="AE298" i="43" s="1"/>
  <c r="X35" i="43"/>
  <c r="X117" i="43" s="1"/>
  <c r="K39" i="43"/>
  <c r="K121" i="43" s="1"/>
  <c r="N27" i="43"/>
  <c r="N191" i="43" s="1"/>
  <c r="N273" i="43" s="1"/>
  <c r="AE50" i="43"/>
  <c r="AE132" i="43" s="1"/>
  <c r="Z15" i="43"/>
  <c r="Z97" i="43" s="1"/>
  <c r="T40" i="43"/>
  <c r="T204" i="43" s="1"/>
  <c r="T286" i="43" s="1"/>
  <c r="R30" i="43"/>
  <c r="R112" i="43" s="1"/>
  <c r="V19" i="43"/>
  <c r="V101" i="43" s="1"/>
  <c r="M39" i="43"/>
  <c r="M203" i="43" s="1"/>
  <c r="M285" i="43" s="1"/>
  <c r="K11" i="43"/>
  <c r="K175" i="43" s="1"/>
  <c r="K257" i="43" s="1"/>
  <c r="K44" i="43"/>
  <c r="K126" i="43" s="1"/>
  <c r="J63" i="43"/>
  <c r="J227" i="43" s="1"/>
  <c r="J309" i="43" s="1"/>
  <c r="H45" i="43"/>
  <c r="H209" i="43" s="1"/>
  <c r="H291" i="43" s="1"/>
  <c r="J85" i="43"/>
  <c r="J249" i="43" s="1"/>
  <c r="J331" i="43" s="1"/>
  <c r="Y55" i="43"/>
  <c r="Y137" i="43" s="1"/>
  <c r="F13" i="43"/>
  <c r="F177" i="43" s="1"/>
  <c r="F259" i="43" s="1"/>
  <c r="P57" i="43"/>
  <c r="P221" i="43" s="1"/>
  <c r="P303" i="43" s="1"/>
  <c r="N68" i="43"/>
  <c r="N232" i="43" s="1"/>
  <c r="N314" i="43" s="1"/>
  <c r="AC28" i="43"/>
  <c r="AC192" i="43" s="1"/>
  <c r="AC274" i="43" s="1"/>
  <c r="F16" i="43"/>
  <c r="F180" i="43" s="1"/>
  <c r="F262" i="43" s="1"/>
  <c r="U42" i="43"/>
  <c r="U206" i="43" s="1"/>
  <c r="U288" i="43" s="1"/>
  <c r="R14" i="43"/>
  <c r="R96" i="43" s="1"/>
  <c r="AF80" i="43"/>
  <c r="AF244" i="43" s="1"/>
  <c r="AF326" i="43" s="1"/>
  <c r="E66" i="43"/>
  <c r="E148" i="43" s="1"/>
  <c r="K21" i="43"/>
  <c r="K103" i="43" s="1"/>
  <c r="L37" i="43"/>
  <c r="L119" i="43" s="1"/>
  <c r="AE20" i="43"/>
  <c r="AE184" i="43" s="1"/>
  <c r="AE266" i="43" s="1"/>
  <c r="Q38" i="43"/>
  <c r="Q202" i="43" s="1"/>
  <c r="Q284" i="43" s="1"/>
  <c r="X37" i="43"/>
  <c r="X119" i="43" s="1"/>
  <c r="F9" i="43"/>
  <c r="F173" i="43" s="1"/>
  <c r="F255" i="43" s="1"/>
  <c r="X14" i="43"/>
  <c r="X178" i="43" s="1"/>
  <c r="X260" i="43" s="1"/>
  <c r="AA23" i="43"/>
  <c r="AA187" i="43" s="1"/>
  <c r="AA269" i="43" s="1"/>
  <c r="F80" i="43"/>
  <c r="F162" i="43" s="1"/>
  <c r="AE24" i="43"/>
  <c r="AE106" i="43" s="1"/>
  <c r="I87" i="43"/>
  <c r="I251" i="43" s="1"/>
  <c r="I333" i="43" s="1"/>
  <c r="X19" i="43"/>
  <c r="X101" i="43" s="1"/>
  <c r="M27" i="43"/>
  <c r="M191" i="43" s="1"/>
  <c r="M273" i="43" s="1"/>
  <c r="X55" i="43"/>
  <c r="X219" i="43" s="1"/>
  <c r="X301" i="43" s="1"/>
  <c r="N33" i="43"/>
  <c r="N197" i="43" s="1"/>
  <c r="N279" i="43" s="1"/>
  <c r="H55" i="43"/>
  <c r="H219" i="43" s="1"/>
  <c r="H301" i="43" s="1"/>
  <c r="K23" i="43"/>
  <c r="K105" i="43" s="1"/>
  <c r="I49" i="43"/>
  <c r="I213" i="43" s="1"/>
  <c r="I295" i="43" s="1"/>
  <c r="Y23" i="43"/>
  <c r="Y187" i="43" s="1"/>
  <c r="Y269" i="43" s="1"/>
  <c r="AE53" i="43"/>
  <c r="AE217" i="43" s="1"/>
  <c r="AE299" i="43" s="1"/>
  <c r="N15" i="43"/>
  <c r="N179" i="43" s="1"/>
  <c r="N261" i="43" s="1"/>
  <c r="W40" i="43"/>
  <c r="W122" i="43" s="1"/>
  <c r="M88" i="43"/>
  <c r="M170" i="43" s="1"/>
  <c r="Q57" i="43"/>
  <c r="Q221" i="43" s="1"/>
  <c r="Q303" i="43" s="1"/>
  <c r="H82" i="43"/>
  <c r="H164" i="43" s="1"/>
  <c r="G88" i="43"/>
  <c r="G252" i="43" s="1"/>
  <c r="G334" i="43" s="1"/>
  <c r="AA62" i="43"/>
  <c r="AA226" i="43" s="1"/>
  <c r="AA308" i="43" s="1"/>
  <c r="U27" i="43"/>
  <c r="U191" i="43" s="1"/>
  <c r="U273" i="43" s="1"/>
  <c r="Q45" i="43"/>
  <c r="Q209" i="43" s="1"/>
  <c r="Q291" i="43" s="1"/>
  <c r="I23" i="43"/>
  <c r="I105" i="43" s="1"/>
  <c r="E26" i="43"/>
  <c r="E190" i="43" s="1"/>
  <c r="E272" i="43" s="1"/>
  <c r="AE70" i="43"/>
  <c r="AE234" i="43" s="1"/>
  <c r="AE316" i="43" s="1"/>
  <c r="E64" i="43"/>
  <c r="E228" i="43" s="1"/>
  <c r="E310" i="43" s="1"/>
  <c r="AC47" i="43"/>
  <c r="AC211" i="43" s="1"/>
  <c r="AC293" i="43" s="1"/>
  <c r="AA83" i="43"/>
  <c r="AA165" i="43" s="1"/>
  <c r="J19" i="43"/>
  <c r="J183" i="43" s="1"/>
  <c r="J265" i="43" s="1"/>
  <c r="R22" i="43"/>
  <c r="R186" i="43" s="1"/>
  <c r="R268" i="43" s="1"/>
  <c r="O76" i="43"/>
  <c r="O240" i="43" s="1"/>
  <c r="O322" i="43" s="1"/>
  <c r="AB59" i="43"/>
  <c r="AB141" i="43" s="1"/>
  <c r="AB20" i="43"/>
  <c r="AB102" i="43" s="1"/>
  <c r="X27" i="43"/>
  <c r="X191" i="43" s="1"/>
  <c r="X273" i="43" s="1"/>
  <c r="U74" i="43"/>
  <c r="U156" i="43" s="1"/>
  <c r="AA32" i="43"/>
  <c r="AA196" i="43" s="1"/>
  <c r="AA278" i="43" s="1"/>
  <c r="L50" i="43"/>
  <c r="L214" i="43" s="1"/>
  <c r="L296" i="43" s="1"/>
  <c r="AF60" i="43"/>
  <c r="AF224" i="43" s="1"/>
  <c r="AF306" i="43" s="1"/>
  <c r="AD81" i="43"/>
  <c r="AD163" i="43" s="1"/>
  <c r="F49" i="43"/>
  <c r="F131" i="43" s="1"/>
  <c r="R56" i="43"/>
  <c r="R220" i="43" s="1"/>
  <c r="R302" i="43" s="1"/>
  <c r="AE84" i="43"/>
  <c r="AE248" i="43" s="1"/>
  <c r="AE330" i="43" s="1"/>
  <c r="P23" i="43"/>
  <c r="P187" i="43" s="1"/>
  <c r="P269" i="43" s="1"/>
  <c r="AA11" i="43"/>
  <c r="AA93" i="43" s="1"/>
  <c r="K86" i="43"/>
  <c r="K168" i="43" s="1"/>
  <c r="Q49" i="43"/>
  <c r="Q131" i="43" s="1"/>
  <c r="W42" i="43"/>
  <c r="W124" i="43" s="1"/>
  <c r="V86" i="43"/>
  <c r="V250" i="43" s="1"/>
  <c r="V332" i="43" s="1"/>
  <c r="K29" i="43"/>
  <c r="K193" i="43" s="1"/>
  <c r="K275" i="43" s="1"/>
  <c r="O25" i="43"/>
  <c r="O189" i="43" s="1"/>
  <c r="O271" i="43" s="1"/>
  <c r="S27" i="43"/>
  <c r="S191" i="43" s="1"/>
  <c r="S273" i="43" s="1"/>
  <c r="Q65" i="43"/>
  <c r="Q229" i="43" s="1"/>
  <c r="Q311" i="43" s="1"/>
  <c r="F12" i="43"/>
  <c r="F176" i="43" s="1"/>
  <c r="F258" i="43" s="1"/>
  <c r="J29" i="43"/>
  <c r="J193" i="43" s="1"/>
  <c r="J275" i="43" s="1"/>
  <c r="Q19" i="43"/>
  <c r="Q101" i="43" s="1"/>
  <c r="AB68" i="43"/>
  <c r="AB232" i="43" s="1"/>
  <c r="AB314" i="43" s="1"/>
  <c r="F25" i="43"/>
  <c r="F189" i="43" s="1"/>
  <c r="F271" i="43" s="1"/>
  <c r="AE77" i="43"/>
  <c r="AE241" i="43" s="1"/>
  <c r="AE323" i="43" s="1"/>
  <c r="AD38" i="43"/>
  <c r="AD120" i="43" s="1"/>
  <c r="X36" i="43"/>
  <c r="X118" i="43" s="1"/>
  <c r="P52" i="43"/>
  <c r="P216" i="43" s="1"/>
  <c r="P298" i="43" s="1"/>
  <c r="M12" i="43"/>
  <c r="M94" i="43" s="1"/>
  <c r="V12" i="43"/>
  <c r="V176" i="43" s="1"/>
  <c r="V258" i="43" s="1"/>
  <c r="AB31" i="43"/>
  <c r="AB113" i="43" s="1"/>
  <c r="Z77" i="43"/>
  <c r="Z159" i="43" s="1"/>
  <c r="P54" i="43"/>
  <c r="P136" i="43" s="1"/>
  <c r="Y20" i="43"/>
  <c r="Y102" i="43" s="1"/>
  <c r="X54" i="43"/>
  <c r="X136" i="43" s="1"/>
  <c r="S81" i="43"/>
  <c r="S163" i="43" s="1"/>
  <c r="L42" i="43"/>
  <c r="L206" i="43" s="1"/>
  <c r="L288" i="43" s="1"/>
  <c r="AD26" i="43"/>
  <c r="AD190" i="43" s="1"/>
  <c r="AD272" i="43" s="1"/>
  <c r="AA86" i="43"/>
  <c r="AA250" i="43" s="1"/>
  <c r="AA332" i="43" s="1"/>
  <c r="AF64" i="43"/>
  <c r="AF228" i="43" s="1"/>
  <c r="AF310" i="43" s="1"/>
  <c r="R28" i="43"/>
  <c r="R110" i="43" s="1"/>
  <c r="M15" i="43"/>
  <c r="M179" i="43" s="1"/>
  <c r="M261" i="43" s="1"/>
  <c r="M14" i="43"/>
  <c r="M178" i="43" s="1"/>
  <c r="M260" i="43" s="1"/>
  <c r="Z30" i="43"/>
  <c r="Z194" i="43" s="1"/>
  <c r="Z276" i="43" s="1"/>
  <c r="Z54" i="43"/>
  <c r="Z136" i="43" s="1"/>
  <c r="Y81" i="43"/>
  <c r="Y245" i="43" s="1"/>
  <c r="Y327" i="43" s="1"/>
  <c r="AE80" i="43"/>
  <c r="AE162" i="43" s="1"/>
  <c r="T84" i="43"/>
  <c r="T166" i="43" s="1"/>
  <c r="N33" i="24"/>
  <c r="AB64" i="43"/>
  <c r="AB228" i="43" s="1"/>
  <c r="AB310" i="43" s="1"/>
  <c r="T81" i="43"/>
  <c r="T245" i="43" s="1"/>
  <c r="T327" i="43" s="1"/>
  <c r="AA22" i="43"/>
  <c r="AA186" i="43" s="1"/>
  <c r="AA268" i="43" s="1"/>
  <c r="N13" i="43"/>
  <c r="N95" i="43" s="1"/>
  <c r="R83" i="43"/>
  <c r="R247" i="43" s="1"/>
  <c r="R329" i="43" s="1"/>
  <c r="M31" i="43"/>
  <c r="M195" i="43" s="1"/>
  <c r="M277" i="43" s="1"/>
  <c r="AE593" i="43"/>
  <c r="AE595" i="43" s="1"/>
  <c r="H41" i="43"/>
  <c r="H123" i="43" s="1"/>
  <c r="B46" i="24"/>
  <c r="AF83" i="43"/>
  <c r="AF247" i="43" s="1"/>
  <c r="AF329" i="43" s="1"/>
  <c r="AE78" i="43"/>
  <c r="AE242" i="43" s="1"/>
  <c r="AE324" i="43" s="1"/>
  <c r="AD63" i="43"/>
  <c r="AD227" i="43" s="1"/>
  <c r="AD309" i="43" s="1"/>
  <c r="T76" i="43"/>
  <c r="T240" i="43" s="1"/>
  <c r="T322" i="43" s="1"/>
  <c r="H30" i="43"/>
  <c r="H112" i="43" s="1"/>
  <c r="I61" i="43"/>
  <c r="I143" i="43" s="1"/>
  <c r="R87" i="43"/>
  <c r="R251" i="43" s="1"/>
  <c r="R333" i="43" s="1"/>
  <c r="G19" i="43"/>
  <c r="G183" i="43" s="1"/>
  <c r="G265" i="43" s="1"/>
  <c r="AC57" i="43"/>
  <c r="AC221" i="43" s="1"/>
  <c r="AC303" i="43" s="1"/>
  <c r="O73" i="43"/>
  <c r="O237" i="43" s="1"/>
  <c r="O319" i="43" s="1"/>
  <c r="AB70" i="43"/>
  <c r="AB234" i="43" s="1"/>
  <c r="AB316" i="43" s="1"/>
  <c r="AA27" i="43"/>
  <c r="AA109" i="43" s="1"/>
  <c r="E87" i="43"/>
  <c r="E251" i="43" s="1"/>
  <c r="E333" i="43" s="1"/>
  <c r="Q26" i="43"/>
  <c r="Q190" i="43" s="1"/>
  <c r="Q272" i="43" s="1"/>
  <c r="Q11" i="43"/>
  <c r="Q175" i="43" s="1"/>
  <c r="Q257" i="43" s="1"/>
  <c r="AB62" i="43"/>
  <c r="AB226" i="43" s="1"/>
  <c r="AB308" i="43" s="1"/>
  <c r="U46" i="43"/>
  <c r="U128" i="43" s="1"/>
  <c r="T70" i="43"/>
  <c r="T152" i="43" s="1"/>
  <c r="V11" i="43"/>
  <c r="V175" i="43" s="1"/>
  <c r="V257" i="43" s="1"/>
  <c r="H76" i="43"/>
  <c r="H240" i="43" s="1"/>
  <c r="H322" i="43" s="1"/>
  <c r="V36" i="43"/>
  <c r="V200" i="43" s="1"/>
  <c r="V282" i="43" s="1"/>
  <c r="L32" i="43"/>
  <c r="L196" i="43" s="1"/>
  <c r="L278" i="43" s="1"/>
  <c r="AF61" i="43"/>
  <c r="AF143" i="43" s="1"/>
  <c r="N40" i="43"/>
  <c r="N204" i="43" s="1"/>
  <c r="N286" i="43" s="1"/>
  <c r="E71" i="43"/>
  <c r="E153" i="43" s="1"/>
  <c r="P34" i="43"/>
  <c r="P198" i="43" s="1"/>
  <c r="P280" i="43" s="1"/>
  <c r="L49" i="43"/>
  <c r="L213" i="43" s="1"/>
  <c r="L295" i="43" s="1"/>
  <c r="N14" i="43"/>
  <c r="N178" i="43" s="1"/>
  <c r="N260" i="43" s="1"/>
  <c r="T83" i="43"/>
  <c r="T165" i="43" s="1"/>
  <c r="X24" i="43"/>
  <c r="X188" i="43" s="1"/>
  <c r="X270" i="43" s="1"/>
  <c r="N37" i="43"/>
  <c r="N119" i="43" s="1"/>
  <c r="E18" i="43"/>
  <c r="E100" i="43" s="1"/>
  <c r="N82" i="43"/>
  <c r="N164" i="43" s="1"/>
  <c r="N593" i="43"/>
  <c r="N595" i="43" s="1"/>
  <c r="Z23" i="43"/>
  <c r="Z105" i="43" s="1"/>
  <c r="U88" i="43"/>
  <c r="U252" i="43" s="1"/>
  <c r="U334" i="43" s="1"/>
  <c r="AA45" i="43"/>
  <c r="AA209" i="43" s="1"/>
  <c r="AA291" i="43" s="1"/>
  <c r="W32" i="43"/>
  <c r="W196" i="43" s="1"/>
  <c r="W278" i="43" s="1"/>
  <c r="AA61" i="43"/>
  <c r="AA225" i="43" s="1"/>
  <c r="AA307" i="43" s="1"/>
  <c r="AD78" i="43"/>
  <c r="AD160" i="43" s="1"/>
  <c r="S22" i="43"/>
  <c r="S104" i="43" s="1"/>
  <c r="J50" i="43"/>
  <c r="J132" i="43" s="1"/>
  <c r="AE49" i="43"/>
  <c r="AE213" i="43" s="1"/>
  <c r="AE295" i="43" s="1"/>
  <c r="Y43" i="43"/>
  <c r="Y207" i="43" s="1"/>
  <c r="Y289" i="43" s="1"/>
  <c r="I46" i="43"/>
  <c r="I210" i="43" s="1"/>
  <c r="I292" i="43" s="1"/>
  <c r="F29" i="43"/>
  <c r="F193" i="43" s="1"/>
  <c r="F275" i="43" s="1"/>
  <c r="T65" i="43"/>
  <c r="T147" i="43" s="1"/>
  <c r="J62" i="43"/>
  <c r="J144" i="43" s="1"/>
  <c r="K60" i="43"/>
  <c r="K142" i="43" s="1"/>
  <c r="T32" i="43"/>
  <c r="T114" i="43" s="1"/>
  <c r="I22" i="43"/>
  <c r="I186" i="43" s="1"/>
  <c r="I268" i="43" s="1"/>
  <c r="B10" i="24"/>
  <c r="B44" i="24" s="1"/>
  <c r="B47" i="24"/>
  <c r="AC9" i="43"/>
  <c r="AC173" i="43" s="1"/>
  <c r="AC255" i="43" s="1"/>
  <c r="Q58" i="43"/>
  <c r="Q140" i="43" s="1"/>
  <c r="K49" i="43"/>
  <c r="K213" i="43" s="1"/>
  <c r="K295" i="43" s="1"/>
  <c r="J60" i="43"/>
  <c r="J142" i="43" s="1"/>
  <c r="J70" i="43"/>
  <c r="J152" i="43" s="1"/>
  <c r="U52" i="43"/>
  <c r="U134" i="43" s="1"/>
  <c r="AB15" i="43"/>
  <c r="AB179" i="43" s="1"/>
  <c r="AB261" i="43" s="1"/>
  <c r="AF32" i="43"/>
  <c r="AF196" i="43" s="1"/>
  <c r="AF278" i="43" s="1"/>
  <c r="L13" i="43"/>
  <c r="L95" i="43" s="1"/>
  <c r="N39" i="43"/>
  <c r="N203" i="43" s="1"/>
  <c r="N285" i="43" s="1"/>
  <c r="W59" i="43"/>
  <c r="W141" i="43" s="1"/>
  <c r="Y77" i="43"/>
  <c r="Y241" i="43" s="1"/>
  <c r="Y323" i="43" s="1"/>
  <c r="R9" i="43"/>
  <c r="R91" i="43" s="1"/>
  <c r="V62" i="43"/>
  <c r="V226" i="43" s="1"/>
  <c r="V308" i="43" s="1"/>
  <c r="S44" i="43"/>
  <c r="S126" i="43" s="1"/>
  <c r="B49" i="24"/>
  <c r="E73" i="43"/>
  <c r="E237" i="43" s="1"/>
  <c r="E319" i="43" s="1"/>
  <c r="Q35" i="43"/>
  <c r="Q117" i="43" s="1"/>
  <c r="T77" i="43"/>
  <c r="T159" i="43" s="1"/>
  <c r="B45" i="24"/>
  <c r="U85" i="43"/>
  <c r="U167" i="43" s="1"/>
  <c r="Y21" i="43"/>
  <c r="Y185" i="43" s="1"/>
  <c r="Y267" i="43" s="1"/>
  <c r="Q81" i="43"/>
  <c r="Q163" i="43" s="1"/>
  <c r="Y56" i="43"/>
  <c r="Y220" i="43" s="1"/>
  <c r="Y302" i="43" s="1"/>
  <c r="U50" i="43"/>
  <c r="U132" i="43" s="1"/>
  <c r="O41" i="43"/>
  <c r="O205" i="43" s="1"/>
  <c r="O287" i="43" s="1"/>
  <c r="AB43" i="43"/>
  <c r="AB125" i="43" s="1"/>
  <c r="N19" i="43"/>
  <c r="N101" i="43" s="1"/>
  <c r="O65" i="43"/>
  <c r="O229" i="43" s="1"/>
  <c r="O311" i="43" s="1"/>
  <c r="E9" i="43"/>
  <c r="E91" i="43" s="1"/>
  <c r="U35" i="43"/>
  <c r="U199" i="43" s="1"/>
  <c r="U281" i="43" s="1"/>
  <c r="AC37" i="43"/>
  <c r="AC201" i="43" s="1"/>
  <c r="AC283" i="43" s="1"/>
  <c r="T72" i="43"/>
  <c r="T236" i="43" s="1"/>
  <c r="T318" i="43" s="1"/>
  <c r="Y62" i="43"/>
  <c r="Y226" i="43" s="1"/>
  <c r="Y308" i="43" s="1"/>
  <c r="F57" i="43"/>
  <c r="F221" i="43" s="1"/>
  <c r="F303" i="43" s="1"/>
  <c r="U11" i="43"/>
  <c r="U175" i="43" s="1"/>
  <c r="U257" i="43" s="1"/>
  <c r="X51" i="43"/>
  <c r="X133" i="43" s="1"/>
  <c r="R79" i="43"/>
  <c r="R243" i="43" s="1"/>
  <c r="R325" i="43" s="1"/>
  <c r="F56" i="43"/>
  <c r="F138" i="43" s="1"/>
  <c r="K75" i="43"/>
  <c r="K157" i="43" s="1"/>
  <c r="M13" i="43"/>
  <c r="M177" i="43" s="1"/>
  <c r="M259" i="43" s="1"/>
  <c r="E50" i="43"/>
  <c r="E214" i="43" s="1"/>
  <c r="E296" i="43" s="1"/>
  <c r="I54" i="43"/>
  <c r="I136" i="43" s="1"/>
  <c r="L25" i="43"/>
  <c r="L189" i="43" s="1"/>
  <c r="L271" i="43" s="1"/>
  <c r="AA73" i="43"/>
  <c r="AA155" i="43" s="1"/>
  <c r="J58" i="43"/>
  <c r="J140" i="43" s="1"/>
  <c r="J88" i="43"/>
  <c r="J252" i="43" s="1"/>
  <c r="J334" i="43" s="1"/>
  <c r="AB23" i="43"/>
  <c r="AB105" i="43" s="1"/>
  <c r="R11" i="43"/>
  <c r="R175" i="43" s="1"/>
  <c r="R257" i="43" s="1"/>
  <c r="Q62" i="43"/>
  <c r="Q226" i="43" s="1"/>
  <c r="Q308" i="43" s="1"/>
  <c r="P30" i="43"/>
  <c r="P194" i="43" s="1"/>
  <c r="P276" i="43" s="1"/>
  <c r="Z28" i="43"/>
  <c r="Z110" i="43" s="1"/>
  <c r="H26" i="43"/>
  <c r="H108" i="43" s="1"/>
  <c r="Z46" i="43"/>
  <c r="Z210" i="43" s="1"/>
  <c r="Z292" i="43" s="1"/>
  <c r="I16" i="43"/>
  <c r="I180" i="43" s="1"/>
  <c r="I262" i="43" s="1"/>
  <c r="T54" i="43"/>
  <c r="T218" i="43" s="1"/>
  <c r="T300" i="43" s="1"/>
  <c r="AA25" i="43"/>
  <c r="AA107" i="43" s="1"/>
  <c r="AE73" i="43"/>
  <c r="AE237" i="43" s="1"/>
  <c r="AE319" i="43" s="1"/>
  <c r="V33" i="43"/>
  <c r="V197" i="43" s="1"/>
  <c r="V279" i="43" s="1"/>
  <c r="AA15" i="43"/>
  <c r="AA179" i="43" s="1"/>
  <c r="AA261" i="43" s="1"/>
  <c r="AA16" i="43"/>
  <c r="AA98" i="43" s="1"/>
  <c r="W72" i="43"/>
  <c r="W236" i="43" s="1"/>
  <c r="W318" i="43" s="1"/>
  <c r="K9" i="43"/>
  <c r="K91" i="43" s="1"/>
  <c r="AA55" i="43"/>
  <c r="AA219" i="43" s="1"/>
  <c r="AA301" i="43" s="1"/>
  <c r="AF41" i="43"/>
  <c r="AF205" i="43" s="1"/>
  <c r="AF287" i="43" s="1"/>
  <c r="AE31" i="43"/>
  <c r="AE195" i="43" s="1"/>
  <c r="AE277" i="43" s="1"/>
  <c r="H33" i="43"/>
  <c r="H115" i="43" s="1"/>
  <c r="AB9" i="43"/>
  <c r="AB173" i="43" s="1"/>
  <c r="AB255" i="43" s="1"/>
  <c r="AF24" i="43"/>
  <c r="AF188" i="43" s="1"/>
  <c r="AF270" i="43" s="1"/>
  <c r="V42" i="43"/>
  <c r="V206" i="43" s="1"/>
  <c r="V288" i="43" s="1"/>
  <c r="AE63" i="43"/>
  <c r="AE145" i="43" s="1"/>
  <c r="AC29" i="43"/>
  <c r="AC193" i="43" s="1"/>
  <c r="AC275" i="43" s="1"/>
  <c r="M79" i="43"/>
  <c r="M243" i="43" s="1"/>
  <c r="M325" i="43" s="1"/>
  <c r="X10" i="43"/>
  <c r="X92" i="43" s="1"/>
  <c r="I63" i="43"/>
  <c r="I145" i="43" s="1"/>
  <c r="Z76" i="43"/>
  <c r="Z158" i="43" s="1"/>
  <c r="AA57" i="43"/>
  <c r="AA221" i="43" s="1"/>
  <c r="AA303" i="43" s="1"/>
  <c r="V72" i="43"/>
  <c r="V236" i="43" s="1"/>
  <c r="V318" i="43" s="1"/>
  <c r="U71" i="43"/>
  <c r="U235" i="43" s="1"/>
  <c r="U317" i="43" s="1"/>
  <c r="Y18" i="43"/>
  <c r="Y182" i="43" s="1"/>
  <c r="Y264" i="43" s="1"/>
  <c r="N66" i="43"/>
  <c r="N230" i="43" s="1"/>
  <c r="N312" i="43" s="1"/>
  <c r="X15" i="43"/>
  <c r="X97" i="43" s="1"/>
  <c r="AF18" i="43"/>
  <c r="AF100" i="43" s="1"/>
  <c r="AE65" i="43"/>
  <c r="AE229" i="43" s="1"/>
  <c r="AE311" i="43" s="1"/>
  <c r="V9" i="43"/>
  <c r="V173" i="43" s="1"/>
  <c r="V255" i="43" s="1"/>
  <c r="O83" i="43"/>
  <c r="O165" i="43" s="1"/>
  <c r="Q18" i="43"/>
  <c r="Q182" i="43" s="1"/>
  <c r="Q264" i="43" s="1"/>
  <c r="Z42" i="43"/>
  <c r="Z124" i="43" s="1"/>
  <c r="F70" i="43"/>
  <c r="F234" i="43" s="1"/>
  <c r="F316" i="43" s="1"/>
  <c r="U29" i="43"/>
  <c r="U111" i="43" s="1"/>
  <c r="P43" i="43"/>
  <c r="P125" i="43" s="1"/>
  <c r="M50" i="43"/>
  <c r="M214" i="43" s="1"/>
  <c r="M296" i="43" s="1"/>
  <c r="AD79" i="43"/>
  <c r="AD243" i="43" s="1"/>
  <c r="AD325" i="43" s="1"/>
  <c r="AA29" i="43"/>
  <c r="AA111" i="43" s="1"/>
  <c r="X32" i="43"/>
  <c r="X114" i="43" s="1"/>
  <c r="AE79" i="43"/>
  <c r="AE161" i="43" s="1"/>
  <c r="Q70" i="43"/>
  <c r="Q234" i="43" s="1"/>
  <c r="Q316" i="43" s="1"/>
  <c r="M11" i="43"/>
  <c r="M93" i="43" s="1"/>
  <c r="R67" i="43"/>
  <c r="R149" i="43" s="1"/>
  <c r="R58" i="43"/>
  <c r="R140" i="43" s="1"/>
  <c r="AD29" i="43"/>
  <c r="AD193" i="43" s="1"/>
  <c r="AD275" i="43" s="1"/>
  <c r="N28" i="43"/>
  <c r="N192" i="43" s="1"/>
  <c r="N274" i="43" s="1"/>
  <c r="P66" i="43"/>
  <c r="P148" i="43" s="1"/>
  <c r="AD10" i="43"/>
  <c r="AD174" i="43" s="1"/>
  <c r="AD256" i="43" s="1"/>
  <c r="AD11" i="43"/>
  <c r="AD175" i="43" s="1"/>
  <c r="AD257" i="43" s="1"/>
  <c r="I77" i="43"/>
  <c r="I241" i="43" s="1"/>
  <c r="I323" i="43" s="1"/>
  <c r="F86" i="43"/>
  <c r="F250" i="43" s="1"/>
  <c r="F332" i="43" s="1"/>
  <c r="U54" i="43"/>
  <c r="U218" i="43" s="1"/>
  <c r="U300" i="43" s="1"/>
  <c r="AD593" i="43"/>
  <c r="AD594" i="43" s="1"/>
  <c r="M67" i="43"/>
  <c r="M231" i="43" s="1"/>
  <c r="M313" i="43" s="1"/>
  <c r="AA49" i="43"/>
  <c r="AA213" i="43" s="1"/>
  <c r="AA295" i="43" s="1"/>
  <c r="Y47" i="43"/>
  <c r="Y211" i="43" s="1"/>
  <c r="Y293" i="43" s="1"/>
  <c r="S57" i="43"/>
  <c r="S139" i="43" s="1"/>
  <c r="T56" i="43"/>
  <c r="T220" i="43" s="1"/>
  <c r="T302" i="43" s="1"/>
  <c r="Z50" i="43"/>
  <c r="Z132" i="43" s="1"/>
  <c r="AC71" i="43"/>
  <c r="AC235" i="43" s="1"/>
  <c r="AC317" i="43" s="1"/>
  <c r="Q79" i="43"/>
  <c r="Q161" i="43" s="1"/>
  <c r="AD27" i="43"/>
  <c r="AD191" i="43" s="1"/>
  <c r="AD273" i="43" s="1"/>
  <c r="S68" i="43"/>
  <c r="S232" i="43" s="1"/>
  <c r="S314" i="43" s="1"/>
  <c r="AB36" i="43"/>
  <c r="AB200" i="43" s="1"/>
  <c r="AB282" i="43" s="1"/>
  <c r="K20" i="43"/>
  <c r="K184" i="43" s="1"/>
  <c r="K266" i="43" s="1"/>
  <c r="P49" i="43"/>
  <c r="P131" i="43" s="1"/>
  <c r="AD55" i="43"/>
  <c r="AD219" i="43" s="1"/>
  <c r="AD301" i="43" s="1"/>
  <c r="J82" i="43"/>
  <c r="J246" i="43" s="1"/>
  <c r="J328" i="43" s="1"/>
  <c r="F38" i="43"/>
  <c r="F202" i="43" s="1"/>
  <c r="F284" i="43" s="1"/>
  <c r="AD61" i="43"/>
  <c r="AD143" i="43" s="1"/>
  <c r="X41" i="43"/>
  <c r="X205" i="43" s="1"/>
  <c r="X287" i="43" s="1"/>
  <c r="G81" i="43"/>
  <c r="G163" i="43" s="1"/>
  <c r="I43" i="43"/>
  <c r="I207" i="43" s="1"/>
  <c r="I289" i="43" s="1"/>
  <c r="AF82" i="43"/>
  <c r="AF246" i="43" s="1"/>
  <c r="AF328" i="43" s="1"/>
  <c r="AF68" i="43"/>
  <c r="AF232" i="43" s="1"/>
  <c r="AF314" i="43" s="1"/>
  <c r="P13" i="43"/>
  <c r="P177" i="43" s="1"/>
  <c r="P259" i="43" s="1"/>
  <c r="O69" i="43"/>
  <c r="O233" i="43" s="1"/>
  <c r="O315" i="43" s="1"/>
  <c r="AD23" i="43"/>
  <c r="AD187" i="43" s="1"/>
  <c r="AD269" i="43" s="1"/>
  <c r="AD21" i="43"/>
  <c r="AD103" i="43" s="1"/>
  <c r="M38" i="43"/>
  <c r="M202" i="43" s="1"/>
  <c r="M284" i="43" s="1"/>
  <c r="Q46" i="43"/>
  <c r="Q128" i="43" s="1"/>
  <c r="Z86" i="43"/>
  <c r="Z250" i="43" s="1"/>
  <c r="Z332" i="43" s="1"/>
  <c r="Z57" i="43"/>
  <c r="Z221" i="43" s="1"/>
  <c r="Z303" i="43" s="1"/>
  <c r="N12" i="43"/>
  <c r="N176" i="43" s="1"/>
  <c r="N258" i="43" s="1"/>
  <c r="G24" i="43"/>
  <c r="G106" i="43" s="1"/>
  <c r="X21" i="43"/>
  <c r="X185" i="43" s="1"/>
  <c r="X267" i="43" s="1"/>
  <c r="O88" i="43"/>
  <c r="O252" i="43" s="1"/>
  <c r="O334" i="43" s="1"/>
  <c r="AA20" i="43"/>
  <c r="AA184" i="43" s="1"/>
  <c r="AA266" i="43" s="1"/>
  <c r="H21" i="43"/>
  <c r="H103" i="43" s="1"/>
  <c r="Y39" i="43"/>
  <c r="Y121" i="43" s="1"/>
  <c r="F58" i="43"/>
  <c r="F222" i="43" s="1"/>
  <c r="F304" i="43" s="1"/>
  <c r="N10" i="43"/>
  <c r="N92" i="43" s="1"/>
  <c r="U32" i="43"/>
  <c r="U196" i="43" s="1"/>
  <c r="U278" i="43" s="1"/>
  <c r="I12" i="43"/>
  <c r="I94" i="43" s="1"/>
  <c r="R38" i="43"/>
  <c r="R120" i="43" s="1"/>
  <c r="U15" i="43"/>
  <c r="U179" i="43" s="1"/>
  <c r="U261" i="43" s="1"/>
  <c r="J20" i="43"/>
  <c r="J102" i="43" s="1"/>
  <c r="R20" i="43"/>
  <c r="R102" i="43" s="1"/>
  <c r="X79" i="43"/>
  <c r="X161" i="43" s="1"/>
  <c r="K31" i="43"/>
  <c r="K195" i="43" s="1"/>
  <c r="K277" i="43" s="1"/>
  <c r="O40" i="43"/>
  <c r="O204" i="43" s="1"/>
  <c r="O286" i="43" s="1"/>
  <c r="R80" i="43"/>
  <c r="R162" i="43" s="1"/>
  <c r="AC42" i="43"/>
  <c r="AC206" i="43" s="1"/>
  <c r="AC288" i="43" s="1"/>
  <c r="M81" i="43"/>
  <c r="M163" i="43" s="1"/>
  <c r="I50" i="43"/>
  <c r="I132" i="43" s="1"/>
  <c r="AE59" i="43"/>
  <c r="AE223" i="43" s="1"/>
  <c r="AE305" i="43" s="1"/>
  <c r="AB38" i="43"/>
  <c r="AB202" i="43" s="1"/>
  <c r="AB284" i="43" s="1"/>
  <c r="M72" i="43"/>
  <c r="M236" i="43" s="1"/>
  <c r="M318" i="43" s="1"/>
  <c r="F61" i="43"/>
  <c r="F143" i="43" s="1"/>
  <c r="AB54" i="43"/>
  <c r="AB218" i="43" s="1"/>
  <c r="AB300" i="43" s="1"/>
  <c r="AF62" i="43"/>
  <c r="AF226" i="43" s="1"/>
  <c r="AF308" i="43" s="1"/>
  <c r="P86" i="43"/>
  <c r="P168" i="43" s="1"/>
  <c r="AD43" i="43"/>
  <c r="AD125" i="43" s="1"/>
  <c r="L55" i="43"/>
  <c r="L219" i="43" s="1"/>
  <c r="L301" i="43" s="1"/>
  <c r="M9" i="43"/>
  <c r="M173" i="43" s="1"/>
  <c r="M255" i="43" s="1"/>
  <c r="W30" i="43"/>
  <c r="W112" i="43" s="1"/>
  <c r="W68" i="43"/>
  <c r="W232" i="43" s="1"/>
  <c r="W314" i="43" s="1"/>
  <c r="U26" i="43"/>
  <c r="U108" i="43" s="1"/>
  <c r="P32" i="43"/>
  <c r="P196" i="43" s="1"/>
  <c r="P278" i="43" s="1"/>
  <c r="P42" i="43"/>
  <c r="P206" i="43" s="1"/>
  <c r="P288" i="43" s="1"/>
  <c r="L66" i="43"/>
  <c r="L148" i="43" s="1"/>
  <c r="Q86" i="43"/>
  <c r="Q250" i="43" s="1"/>
  <c r="Q332" i="43" s="1"/>
  <c r="O80" i="43"/>
  <c r="O244" i="43" s="1"/>
  <c r="O326" i="43" s="1"/>
  <c r="R81" i="43"/>
  <c r="R163" i="43" s="1"/>
  <c r="F84" i="43"/>
  <c r="F248" i="43" s="1"/>
  <c r="F330" i="43" s="1"/>
  <c r="S45" i="43"/>
  <c r="S209" i="43" s="1"/>
  <c r="S291" i="43" s="1"/>
  <c r="AF27" i="43"/>
  <c r="AF109" i="43" s="1"/>
  <c r="U84" i="43"/>
  <c r="U248" i="43" s="1"/>
  <c r="U330" i="43" s="1"/>
  <c r="AF75" i="43"/>
  <c r="AF239" i="43" s="1"/>
  <c r="AF321" i="43" s="1"/>
  <c r="F19" i="43"/>
  <c r="F183" i="43" s="1"/>
  <c r="F265" i="43" s="1"/>
  <c r="Z13" i="43"/>
  <c r="Z177" i="43" s="1"/>
  <c r="Z259" i="43" s="1"/>
  <c r="J38" i="43"/>
  <c r="J120" i="43" s="1"/>
  <c r="H35" i="43"/>
  <c r="H199" i="43" s="1"/>
  <c r="H281" i="43" s="1"/>
  <c r="M60" i="43"/>
  <c r="M142" i="43" s="1"/>
  <c r="AA24" i="43"/>
  <c r="AA106" i="43" s="1"/>
  <c r="H11" i="43"/>
  <c r="H175" i="43" s="1"/>
  <c r="H257" i="43" s="1"/>
  <c r="O50" i="43"/>
  <c r="O214" i="43" s="1"/>
  <c r="O296" i="43" s="1"/>
  <c r="AF28" i="43"/>
  <c r="AF192" i="43" s="1"/>
  <c r="AF274" i="43" s="1"/>
  <c r="AD53" i="43"/>
  <c r="AD135" i="43" s="1"/>
  <c r="L19" i="43"/>
  <c r="L183" i="43" s="1"/>
  <c r="L265" i="43" s="1"/>
  <c r="J37" i="43"/>
  <c r="J119" i="43" s="1"/>
  <c r="P11" i="43"/>
  <c r="P93" i="43" s="1"/>
  <c r="AD51" i="43"/>
  <c r="AD215" i="43" s="1"/>
  <c r="AD297" i="43" s="1"/>
  <c r="AA77" i="43"/>
  <c r="AA241" i="43" s="1"/>
  <c r="AA323" i="43" s="1"/>
  <c r="K45" i="43"/>
  <c r="K209" i="43" s="1"/>
  <c r="K291" i="43" s="1"/>
  <c r="AB87" i="43"/>
  <c r="AB251" i="43" s="1"/>
  <c r="AB333" i="43" s="1"/>
  <c r="AE34" i="43"/>
  <c r="AE116" i="43" s="1"/>
  <c r="I11" i="43"/>
  <c r="I93" i="43" s="1"/>
  <c r="V34" i="43"/>
  <c r="V198" i="43" s="1"/>
  <c r="V280" i="43" s="1"/>
  <c r="G39" i="43"/>
  <c r="G203" i="43" s="1"/>
  <c r="G285" i="43" s="1"/>
  <c r="Z10" i="43"/>
  <c r="Z174" i="43" s="1"/>
  <c r="Z256" i="43" s="1"/>
  <c r="V16" i="43"/>
  <c r="V98" i="43" s="1"/>
  <c r="AE16" i="43"/>
  <c r="AE180" i="43" s="1"/>
  <c r="AE262" i="43" s="1"/>
  <c r="V60" i="43"/>
  <c r="V142" i="43" s="1"/>
  <c r="AA84" i="43"/>
  <c r="AA166" i="43" s="1"/>
  <c r="W61" i="43"/>
  <c r="W225" i="43" s="1"/>
  <c r="W307" i="43" s="1"/>
  <c r="X70" i="43"/>
  <c r="X234" i="43" s="1"/>
  <c r="X316" i="43" s="1"/>
  <c r="AC30" i="43"/>
  <c r="AC194" i="43" s="1"/>
  <c r="AC276" i="43" s="1"/>
  <c r="X12" i="43"/>
  <c r="X94" i="43" s="1"/>
  <c r="AB58" i="43"/>
  <c r="AB222" i="43" s="1"/>
  <c r="AB304" i="43" s="1"/>
  <c r="P40" i="43"/>
  <c r="P204" i="43" s="1"/>
  <c r="P286" i="43" s="1"/>
  <c r="N45" i="43"/>
  <c r="N127" i="43" s="1"/>
  <c r="L40" i="43"/>
  <c r="L122" i="43" s="1"/>
  <c r="F593" i="43"/>
  <c r="F595" i="43" s="1"/>
  <c r="AB39" i="43"/>
  <c r="AB121" i="43" s="1"/>
  <c r="U45" i="43"/>
  <c r="U127" i="43" s="1"/>
  <c r="S23" i="43"/>
  <c r="S105" i="43" s="1"/>
  <c r="W36" i="43"/>
  <c r="W200" i="43" s="1"/>
  <c r="W282" i="43" s="1"/>
  <c r="S53" i="43"/>
  <c r="S217" i="43" s="1"/>
  <c r="S299" i="43" s="1"/>
  <c r="L29" i="43"/>
  <c r="L111" i="43" s="1"/>
  <c r="W63" i="43"/>
  <c r="W145" i="43" s="1"/>
  <c r="AC16" i="43"/>
  <c r="AC98" i="43" s="1"/>
  <c r="AF38" i="43"/>
  <c r="AF202" i="43" s="1"/>
  <c r="AF284" i="43" s="1"/>
  <c r="AD75" i="43"/>
  <c r="AD157" i="43" s="1"/>
  <c r="Q9" i="43"/>
  <c r="Q173" i="43" s="1"/>
  <c r="Q255" i="43" s="1"/>
  <c r="L31" i="43"/>
  <c r="L113" i="43" s="1"/>
  <c r="T30" i="43"/>
  <c r="T194" i="43" s="1"/>
  <c r="T276" i="43" s="1"/>
  <c r="J35" i="43"/>
  <c r="J199" i="43" s="1"/>
  <c r="J281" i="43" s="1"/>
  <c r="T44" i="43"/>
  <c r="T126" i="43" s="1"/>
  <c r="AC63" i="43"/>
  <c r="AC145" i="43" s="1"/>
  <c r="Z29" i="43"/>
  <c r="Z111" i="43" s="1"/>
  <c r="M593" i="43"/>
  <c r="M595" i="43" s="1"/>
  <c r="O78" i="43"/>
  <c r="O242" i="43" s="1"/>
  <c r="O324" i="43" s="1"/>
  <c r="R59" i="43"/>
  <c r="R223" i="43" s="1"/>
  <c r="R305" i="43" s="1"/>
  <c r="M37" i="43"/>
  <c r="M119" i="43" s="1"/>
  <c r="S50" i="43"/>
  <c r="S132" i="43" s="1"/>
  <c r="V66" i="43"/>
  <c r="V148" i="43" s="1"/>
  <c r="Y74" i="43"/>
  <c r="Y238" i="43" s="1"/>
  <c r="Y320" i="43" s="1"/>
  <c r="U66" i="43"/>
  <c r="U148" i="43" s="1"/>
  <c r="S83" i="43"/>
  <c r="S165" i="43" s="1"/>
  <c r="S11" i="43"/>
  <c r="S175" i="43" s="1"/>
  <c r="S257" i="43" s="1"/>
  <c r="L30" i="43"/>
  <c r="L194" i="43" s="1"/>
  <c r="L276" i="43" s="1"/>
  <c r="Y80" i="43"/>
  <c r="Y162" i="43" s="1"/>
  <c r="P64" i="43"/>
  <c r="P146" i="43" s="1"/>
  <c r="Y70" i="43"/>
  <c r="Y152" i="43" s="1"/>
  <c r="R593" i="43"/>
  <c r="R595" i="43" s="1"/>
  <c r="K24" i="43"/>
  <c r="K188" i="43" s="1"/>
  <c r="K270" i="43" s="1"/>
  <c r="R27" i="43"/>
  <c r="R191" i="43" s="1"/>
  <c r="R273" i="43" s="1"/>
  <c r="W70" i="43"/>
  <c r="W234" i="43" s="1"/>
  <c r="W316" i="43" s="1"/>
  <c r="J51" i="43"/>
  <c r="J133" i="43" s="1"/>
  <c r="AD15" i="43"/>
  <c r="AD97" i="43" s="1"/>
  <c r="I71" i="43"/>
  <c r="I235" i="43" s="1"/>
  <c r="I317" i="43" s="1"/>
  <c r="O21" i="43"/>
  <c r="O103" i="43" s="1"/>
  <c r="AA64" i="43"/>
  <c r="AA228" i="43" s="1"/>
  <c r="AA310" i="43" s="1"/>
  <c r="R51" i="43"/>
  <c r="R215" i="43" s="1"/>
  <c r="R297" i="43" s="1"/>
  <c r="X13" i="43"/>
  <c r="X95" i="43" s="1"/>
  <c r="H81" i="43"/>
  <c r="H163" i="43" s="1"/>
  <c r="P67" i="43"/>
  <c r="P231" i="43" s="1"/>
  <c r="P313" i="43" s="1"/>
  <c r="AA38" i="43"/>
  <c r="AA202" i="43" s="1"/>
  <c r="AA284" i="43" s="1"/>
  <c r="M68" i="43"/>
  <c r="M232" i="43" s="1"/>
  <c r="M314" i="43" s="1"/>
  <c r="U55" i="43"/>
  <c r="U219" i="43" s="1"/>
  <c r="U301" i="43" s="1"/>
  <c r="AB18" i="43"/>
  <c r="AB100" i="43" s="1"/>
  <c r="AB74" i="43"/>
  <c r="AB238" i="43" s="1"/>
  <c r="AB320" i="43" s="1"/>
  <c r="N23" i="43"/>
  <c r="N187" i="43" s="1"/>
  <c r="N269" i="43" s="1"/>
  <c r="J77" i="43"/>
  <c r="J241" i="43" s="1"/>
  <c r="J323" i="43" s="1"/>
  <c r="AE69" i="43"/>
  <c r="AE233" i="43" s="1"/>
  <c r="AE315" i="43" s="1"/>
  <c r="P82" i="43"/>
  <c r="P246" i="43" s="1"/>
  <c r="P328" i="43" s="1"/>
  <c r="U43" i="43"/>
  <c r="U125" i="43" s="1"/>
  <c r="AD54" i="43"/>
  <c r="AD218" i="43" s="1"/>
  <c r="AD300" i="43" s="1"/>
  <c r="Q66" i="43"/>
  <c r="Q148" i="43" s="1"/>
  <c r="U31" i="43"/>
  <c r="U113" i="43" s="1"/>
  <c r="AD39" i="43"/>
  <c r="AD121" i="43" s="1"/>
  <c r="W27" i="43"/>
  <c r="W191" i="43" s="1"/>
  <c r="W273" i="43" s="1"/>
  <c r="F51" i="43"/>
  <c r="F215" i="43" s="1"/>
  <c r="F297" i="43" s="1"/>
  <c r="H83" i="43"/>
  <c r="H165" i="43" s="1"/>
  <c r="S85" i="43"/>
  <c r="S249" i="43" s="1"/>
  <c r="S331" i="43" s="1"/>
  <c r="Q30" i="43"/>
  <c r="Q112" i="43" s="1"/>
  <c r="G29" i="43"/>
  <c r="G193" i="43" s="1"/>
  <c r="G275" i="43" s="1"/>
  <c r="S593" i="43"/>
  <c r="S594" i="43" s="1"/>
  <c r="Z39" i="43"/>
  <c r="Z121" i="43" s="1"/>
  <c r="R39" i="43"/>
  <c r="R203" i="43" s="1"/>
  <c r="R285" i="43" s="1"/>
  <c r="W80" i="43"/>
  <c r="W162" i="43" s="1"/>
  <c r="Q33" i="43"/>
  <c r="Q197" i="43" s="1"/>
  <c r="Q279" i="43" s="1"/>
  <c r="U9" i="43"/>
  <c r="U91" i="43" s="1"/>
  <c r="W71" i="43"/>
  <c r="W153" i="43" s="1"/>
  <c r="Q69" i="43"/>
  <c r="Q151" i="43" s="1"/>
  <c r="U40" i="43"/>
  <c r="U204" i="43" s="1"/>
  <c r="U286" i="43" s="1"/>
  <c r="E60" i="43"/>
  <c r="E224" i="43" s="1"/>
  <c r="E306" i="43" s="1"/>
  <c r="AB37" i="43"/>
  <c r="AB119" i="43" s="1"/>
  <c r="H36" i="43"/>
  <c r="H200" i="43" s="1"/>
  <c r="H282" i="43" s="1"/>
  <c r="S10" i="43"/>
  <c r="S174" i="43" s="1"/>
  <c r="S256" i="43" s="1"/>
  <c r="Z43" i="43"/>
  <c r="Z207" i="43" s="1"/>
  <c r="Z289" i="43" s="1"/>
  <c r="V24" i="43"/>
  <c r="V188" i="43" s="1"/>
  <c r="V270" i="43" s="1"/>
  <c r="O39" i="43"/>
  <c r="O203" i="43" s="1"/>
  <c r="O285" i="43" s="1"/>
  <c r="AC22" i="43"/>
  <c r="AC104" i="43" s="1"/>
  <c r="Y72" i="43"/>
  <c r="Y236" i="43" s="1"/>
  <c r="Y318" i="43" s="1"/>
  <c r="G47" i="43"/>
  <c r="G211" i="43" s="1"/>
  <c r="G293" i="43" s="1"/>
  <c r="L88" i="43"/>
  <c r="L170" i="43" s="1"/>
  <c r="H15" i="43"/>
  <c r="H179" i="43" s="1"/>
  <c r="H261" i="43" s="1"/>
  <c r="T20" i="43"/>
  <c r="T102" i="43" s="1"/>
  <c r="V84" i="43"/>
  <c r="V248" i="43" s="1"/>
  <c r="V330" i="43" s="1"/>
  <c r="R33" i="43"/>
  <c r="R197" i="43" s="1"/>
  <c r="R279" i="43" s="1"/>
  <c r="Y86" i="43"/>
  <c r="Y250" i="43" s="1"/>
  <c r="Y332" i="43" s="1"/>
  <c r="AB60" i="43"/>
  <c r="AB142" i="43" s="1"/>
  <c r="AD19" i="43"/>
  <c r="AD183" i="43" s="1"/>
  <c r="AD265" i="43" s="1"/>
  <c r="E25" i="43"/>
  <c r="E189" i="43" s="1"/>
  <c r="E271" i="43" s="1"/>
  <c r="U53" i="43"/>
  <c r="U135" i="43" s="1"/>
  <c r="E33" i="43"/>
  <c r="E197" i="43" s="1"/>
  <c r="E279" i="43" s="1"/>
  <c r="Q25" i="43"/>
  <c r="Q189" i="43" s="1"/>
  <c r="Q271" i="43" s="1"/>
  <c r="L45" i="43"/>
  <c r="L209" i="43" s="1"/>
  <c r="L291" i="43" s="1"/>
  <c r="Z60" i="43"/>
  <c r="Z224" i="43" s="1"/>
  <c r="Z306" i="43" s="1"/>
  <c r="E10" i="43"/>
  <c r="E174" i="43" s="1"/>
  <c r="E256" i="43" s="1"/>
  <c r="AF77" i="43"/>
  <c r="AF241" i="43" s="1"/>
  <c r="AF323" i="43" s="1"/>
  <c r="R86" i="43"/>
  <c r="R168" i="43" s="1"/>
  <c r="X30" i="43"/>
  <c r="X194" i="43" s="1"/>
  <c r="X276" i="43" s="1"/>
  <c r="G18" i="43"/>
  <c r="G182" i="43" s="1"/>
  <c r="G264" i="43" s="1"/>
  <c r="G27" i="43"/>
  <c r="G109" i="43" s="1"/>
  <c r="F42" i="43"/>
  <c r="F206" i="43" s="1"/>
  <c r="F288" i="43" s="1"/>
  <c r="I65" i="43"/>
  <c r="I229" i="43" s="1"/>
  <c r="I311" i="43" s="1"/>
  <c r="N20" i="43"/>
  <c r="N102" i="43" s="1"/>
  <c r="AC21" i="43"/>
  <c r="AC185" i="43" s="1"/>
  <c r="AC267" i="43" s="1"/>
  <c r="S78" i="43"/>
  <c r="S160" i="43" s="1"/>
  <c r="AC34" i="43"/>
  <c r="AC116" i="43" s="1"/>
  <c r="O18" i="43"/>
  <c r="O182" i="43" s="1"/>
  <c r="O264" i="43" s="1"/>
  <c r="S84" i="43"/>
  <c r="S166" i="43" s="1"/>
  <c r="L9" i="43"/>
  <c r="L173" i="43" s="1"/>
  <c r="L255" i="43" s="1"/>
  <c r="J9" i="43"/>
  <c r="J173" i="43" s="1"/>
  <c r="J255" i="43" s="1"/>
  <c r="V37" i="43"/>
  <c r="V119" i="43" s="1"/>
  <c r="N29" i="43"/>
  <c r="N111" i="43" s="1"/>
  <c r="I39" i="43"/>
  <c r="I203" i="43" s="1"/>
  <c r="I285" i="43" s="1"/>
  <c r="U14" i="43"/>
  <c r="U96" i="43" s="1"/>
  <c r="Y24" i="43"/>
  <c r="Y106" i="43" s="1"/>
  <c r="I24" i="43"/>
  <c r="I106" i="43" s="1"/>
  <c r="G9" i="43"/>
  <c r="G91" i="43" s="1"/>
  <c r="X48" i="43"/>
  <c r="X212" i="43" s="1"/>
  <c r="X294" i="43" s="1"/>
  <c r="N73" i="43"/>
  <c r="N237" i="43" s="1"/>
  <c r="N319" i="43" s="1"/>
  <c r="K32" i="43"/>
  <c r="K196" i="43" s="1"/>
  <c r="K278" i="43" s="1"/>
  <c r="G33" i="43"/>
  <c r="G115" i="43" s="1"/>
  <c r="L23" i="43"/>
  <c r="L187" i="43" s="1"/>
  <c r="L269" i="43" s="1"/>
  <c r="Y14" i="43"/>
  <c r="Y96" i="43" s="1"/>
  <c r="O31" i="43"/>
  <c r="O195" i="43" s="1"/>
  <c r="O277" i="43" s="1"/>
  <c r="E43" i="43"/>
  <c r="E207" i="43" s="1"/>
  <c r="E289" i="43" s="1"/>
  <c r="O30" i="43"/>
  <c r="O194" i="43" s="1"/>
  <c r="O276" i="43" s="1"/>
  <c r="T29" i="43"/>
  <c r="T193" i="43" s="1"/>
  <c r="T275" i="43" s="1"/>
  <c r="Y35" i="43"/>
  <c r="Y199" i="43" s="1"/>
  <c r="Y281" i="43" s="1"/>
  <c r="S25" i="43"/>
  <c r="S189" i="43" s="1"/>
  <c r="S271" i="43" s="1"/>
  <c r="S18" i="43"/>
  <c r="S100" i="43" s="1"/>
  <c r="AC15" i="43"/>
  <c r="AC179" i="43" s="1"/>
  <c r="AC261" i="43" s="1"/>
  <c r="X86" i="43"/>
  <c r="X168" i="43" s="1"/>
  <c r="E49" i="43"/>
  <c r="E131" i="43" s="1"/>
  <c r="W47" i="43"/>
  <c r="W211" i="43" s="1"/>
  <c r="W293" i="43" s="1"/>
  <c r="L52" i="43"/>
  <c r="L216" i="43" s="1"/>
  <c r="L298" i="43" s="1"/>
  <c r="X83" i="43"/>
  <c r="X247" i="43" s="1"/>
  <c r="X329" i="43" s="1"/>
  <c r="V74" i="43"/>
  <c r="V238" i="43" s="1"/>
  <c r="V320" i="43" s="1"/>
  <c r="Y32" i="43"/>
  <c r="Y114" i="43" s="1"/>
  <c r="M30" i="43"/>
  <c r="M112" i="43" s="1"/>
  <c r="AC23" i="43"/>
  <c r="AC187" i="43" s="1"/>
  <c r="AC269" i="43" s="1"/>
  <c r="AD36" i="43"/>
  <c r="AD200" i="43" s="1"/>
  <c r="AD282" i="43" s="1"/>
  <c r="S41" i="43"/>
  <c r="S205" i="43" s="1"/>
  <c r="S287" i="43" s="1"/>
  <c r="Y37" i="43"/>
  <c r="Y201" i="43" s="1"/>
  <c r="Y283" i="43" s="1"/>
  <c r="K593" i="43"/>
  <c r="K594" i="43" s="1"/>
  <c r="AB41" i="43"/>
  <c r="AB123" i="43" s="1"/>
  <c r="E22" i="43"/>
  <c r="E186" i="43" s="1"/>
  <c r="E268" i="43" s="1"/>
  <c r="F32" i="43"/>
  <c r="F114" i="43" s="1"/>
  <c r="G61" i="43"/>
  <c r="G225" i="43" s="1"/>
  <c r="G307" i="43" s="1"/>
  <c r="G53" i="43"/>
  <c r="G217" i="43" s="1"/>
  <c r="G299" i="43" s="1"/>
  <c r="F26" i="43"/>
  <c r="F108" i="43" s="1"/>
  <c r="X20" i="43"/>
  <c r="X184" i="43" s="1"/>
  <c r="X266" i="43" s="1"/>
  <c r="G78" i="43"/>
  <c r="G242" i="43" s="1"/>
  <c r="G324" i="43" s="1"/>
  <c r="E593" i="43"/>
  <c r="E595" i="43" s="1"/>
  <c r="G50" i="43"/>
  <c r="G132" i="43" s="1"/>
  <c r="J72" i="43"/>
  <c r="J236" i="43" s="1"/>
  <c r="J318" i="43" s="1"/>
  <c r="AB593" i="43"/>
  <c r="AB594" i="43" s="1"/>
  <c r="AB65" i="43"/>
  <c r="AB229" i="43" s="1"/>
  <c r="AB311" i="43" s="1"/>
  <c r="Y31" i="43"/>
  <c r="Y195" i="43" s="1"/>
  <c r="Y277" i="43" s="1"/>
  <c r="N69" i="43"/>
  <c r="N151" i="43" s="1"/>
  <c r="AA14" i="43"/>
  <c r="AA178" i="43" s="1"/>
  <c r="AA260" i="43" s="1"/>
  <c r="U39" i="43"/>
  <c r="U121" i="43" s="1"/>
  <c r="T12" i="43"/>
  <c r="T176" i="43" s="1"/>
  <c r="T258" i="43" s="1"/>
  <c r="W39" i="43"/>
  <c r="W121" i="43" s="1"/>
  <c r="AF593" i="43"/>
  <c r="AF594" i="43" s="1"/>
  <c r="N85" i="43"/>
  <c r="N249" i="43" s="1"/>
  <c r="N331" i="43" s="1"/>
  <c r="AB13" i="43"/>
  <c r="AB177" i="43" s="1"/>
  <c r="AB259" i="43" s="1"/>
  <c r="X59" i="43"/>
  <c r="X141" i="43" s="1"/>
  <c r="AA63" i="43"/>
  <c r="AA145" i="43" s="1"/>
  <c r="I78" i="43"/>
  <c r="I160" i="43" s="1"/>
  <c r="AE42" i="43"/>
  <c r="AE124" i="43" s="1"/>
  <c r="AB10" i="43"/>
  <c r="AB174" i="43" s="1"/>
  <c r="AB256" i="43" s="1"/>
  <c r="P21" i="43"/>
  <c r="P185" i="43" s="1"/>
  <c r="P267" i="43" s="1"/>
  <c r="V55" i="43"/>
  <c r="V219" i="43" s="1"/>
  <c r="V301" i="43" s="1"/>
  <c r="H61" i="43"/>
  <c r="H225" i="43" s="1"/>
  <c r="H307" i="43" s="1"/>
  <c r="R65" i="43"/>
  <c r="R229" i="43" s="1"/>
  <c r="R311" i="43" s="1"/>
  <c r="E28" i="43"/>
  <c r="E192" i="43" s="1"/>
  <c r="E274" i="43" s="1"/>
  <c r="O593" i="43"/>
  <c r="O595" i="43" s="1"/>
  <c r="AD9" i="43"/>
  <c r="AD91" i="43" s="1"/>
  <c r="AB14" i="43"/>
  <c r="AB178" i="43" s="1"/>
  <c r="AB260" i="43" s="1"/>
  <c r="AB29" i="43"/>
  <c r="AB111" i="43" s="1"/>
  <c r="F18" i="43"/>
  <c r="F182" i="43" s="1"/>
  <c r="F264" i="43" s="1"/>
  <c r="X76" i="43"/>
  <c r="X240" i="43" s="1"/>
  <c r="X322" i="43" s="1"/>
  <c r="Z78" i="43"/>
  <c r="Z242" i="43" s="1"/>
  <c r="Z324" i="43" s="1"/>
  <c r="R85" i="43"/>
  <c r="R167" i="43" s="1"/>
  <c r="V44" i="43"/>
  <c r="V126" i="43" s="1"/>
  <c r="I18" i="43"/>
  <c r="I100" i="43" s="1"/>
  <c r="H67" i="43"/>
  <c r="H231" i="43" s="1"/>
  <c r="H313" i="43" s="1"/>
  <c r="N64" i="43"/>
  <c r="N228" i="43" s="1"/>
  <c r="N310" i="43" s="1"/>
  <c r="AF30" i="43"/>
  <c r="AF112" i="43" s="1"/>
  <c r="O37" i="43"/>
  <c r="O119" i="43" s="1"/>
  <c r="G36" i="43"/>
  <c r="G200" i="43" s="1"/>
  <c r="G282" i="43" s="1"/>
  <c r="P72" i="43"/>
  <c r="P236" i="43" s="1"/>
  <c r="P318" i="43" s="1"/>
  <c r="K87" i="43"/>
  <c r="K169" i="43" s="1"/>
  <c r="Z36" i="43"/>
  <c r="Z200" i="43" s="1"/>
  <c r="Z282" i="43" s="1"/>
  <c r="AF48" i="43"/>
  <c r="AF130" i="43" s="1"/>
  <c r="F21" i="43"/>
  <c r="F185" i="43" s="1"/>
  <c r="F267" i="43" s="1"/>
  <c r="E13" i="43"/>
  <c r="E95" i="43" s="1"/>
  <c r="AD31" i="43"/>
  <c r="AD113" i="43" s="1"/>
  <c r="W18" i="43"/>
  <c r="W182" i="43" s="1"/>
  <c r="W264" i="43" s="1"/>
  <c r="G41" i="43"/>
  <c r="G123" i="43" s="1"/>
  <c r="AB50" i="43"/>
  <c r="AB132" i="43" s="1"/>
  <c r="AA68" i="43"/>
  <c r="AA232" i="43" s="1"/>
  <c r="AA314" i="43" s="1"/>
  <c r="U82" i="43"/>
  <c r="U246" i="43" s="1"/>
  <c r="U328" i="43" s="1"/>
  <c r="AB77" i="43"/>
  <c r="AB159" i="43" s="1"/>
  <c r="Q13" i="43"/>
  <c r="U92" i="43"/>
  <c r="U338" i="43" s="1"/>
  <c r="U420" i="43" s="1"/>
  <c r="B19" i="7"/>
  <c r="B51" i="24"/>
  <c r="B51" i="46"/>
  <c r="F134" i="43"/>
  <c r="F380" i="43" s="1"/>
  <c r="F462" i="43" s="1"/>
  <c r="B42" i="7"/>
  <c r="F127" i="7" s="1"/>
  <c r="X169" i="43"/>
  <c r="X415" i="43" s="1"/>
  <c r="X497" i="43" s="1"/>
  <c r="B197" i="45"/>
  <c r="B163" i="45"/>
  <c r="B146" i="45"/>
  <c r="C214" i="45"/>
  <c r="C146" i="45"/>
  <c r="B61" i="45"/>
  <c r="B44" i="45"/>
  <c r="C163" i="45"/>
  <c r="C44" i="45"/>
  <c r="C180" i="45"/>
  <c r="C197" i="45"/>
  <c r="B214" i="45"/>
  <c r="B129" i="45"/>
  <c r="C61" i="45"/>
  <c r="C129" i="45"/>
  <c r="B180" i="45"/>
  <c r="R100" i="43" l="1"/>
  <c r="R346" i="43" s="1"/>
  <c r="R428" i="43" s="1"/>
  <c r="Z170" i="43"/>
  <c r="Z416" i="43" s="1"/>
  <c r="Z498" i="43" s="1"/>
  <c r="M143" i="43"/>
  <c r="M389" i="43" s="1"/>
  <c r="M471" i="43" s="1"/>
  <c r="H124" i="43"/>
  <c r="H370" i="43" s="1"/>
  <c r="H452" i="43" s="1"/>
  <c r="H121" i="43"/>
  <c r="H367" i="43" s="1"/>
  <c r="H449" i="43" s="1"/>
  <c r="L240" i="43"/>
  <c r="L322" i="43" s="1"/>
  <c r="P150" i="43"/>
  <c r="P396" i="43" s="1"/>
  <c r="P478" i="43" s="1"/>
  <c r="J177" i="43"/>
  <c r="J259" i="43" s="1"/>
  <c r="R108" i="43"/>
  <c r="R354" i="43" s="1"/>
  <c r="R436" i="43" s="1"/>
  <c r="U144" i="43"/>
  <c r="U390" i="43" s="1"/>
  <c r="U472" i="43" s="1"/>
  <c r="AE167" i="43"/>
  <c r="AE413" i="43" s="1"/>
  <c r="AE495" i="43" s="1"/>
  <c r="AF169" i="43"/>
  <c r="AF415" i="43" s="1"/>
  <c r="AF497" i="43" s="1"/>
  <c r="M136" i="43"/>
  <c r="M382" i="43" s="1"/>
  <c r="M464" i="43" s="1"/>
  <c r="O199" i="43"/>
  <c r="O281" i="43" s="1"/>
  <c r="S201" i="43"/>
  <c r="S283" i="43" s="1"/>
  <c r="P200" i="43"/>
  <c r="P282" i="43" s="1"/>
  <c r="Y213" i="43"/>
  <c r="Y295" i="43" s="1"/>
  <c r="U147" i="43"/>
  <c r="U393" i="43" s="1"/>
  <c r="U475" i="43" s="1"/>
  <c r="J97" i="43"/>
  <c r="J343" i="43" s="1"/>
  <c r="J425" i="43" s="1"/>
  <c r="W91" i="43"/>
  <c r="W337" i="43" s="1"/>
  <c r="W419" i="43" s="1"/>
  <c r="O133" i="43"/>
  <c r="O379" i="43" s="1"/>
  <c r="O461" i="43" s="1"/>
  <c r="R157" i="43"/>
  <c r="R403" i="43" s="1"/>
  <c r="R485" i="43" s="1"/>
  <c r="S140" i="43"/>
  <c r="S386" i="43" s="1"/>
  <c r="S468" i="43" s="1"/>
  <c r="F150" i="43"/>
  <c r="F396" i="43" s="1"/>
  <c r="F478" i="43" s="1"/>
  <c r="W97" i="43"/>
  <c r="W343" i="43" s="1"/>
  <c r="W425" i="43" s="1"/>
  <c r="J129" i="43"/>
  <c r="J375" i="43" s="1"/>
  <c r="J457" i="43" s="1"/>
  <c r="M116" i="43"/>
  <c r="M362" i="43" s="1"/>
  <c r="M444" i="43" s="1"/>
  <c r="H198" i="43"/>
  <c r="H280" i="43" s="1"/>
  <c r="Z233" i="43"/>
  <c r="Z315" i="43" s="1"/>
  <c r="AE125" i="43"/>
  <c r="AE371" i="43" s="1"/>
  <c r="AE453" i="43" s="1"/>
  <c r="H214" i="43"/>
  <c r="H296" i="43" s="1"/>
  <c r="S230" i="43"/>
  <c r="S312" i="43" s="1"/>
  <c r="P227" i="43"/>
  <c r="P309" i="43" s="1"/>
  <c r="P142" i="43"/>
  <c r="P388" i="43" s="1"/>
  <c r="P470" i="43" s="1"/>
  <c r="W107" i="43"/>
  <c r="W353" i="43" s="1"/>
  <c r="W435" i="43" s="1"/>
  <c r="Z104" i="43"/>
  <c r="Z350" i="43" s="1"/>
  <c r="Z432" i="43" s="1"/>
  <c r="AA121" i="43"/>
  <c r="AA367" i="43" s="1"/>
  <c r="AA449" i="43" s="1"/>
  <c r="AD149" i="43"/>
  <c r="AD395" i="43" s="1"/>
  <c r="AD477" i="43" s="1"/>
  <c r="X237" i="43"/>
  <c r="X319" i="43" s="1"/>
  <c r="AD209" i="43"/>
  <c r="AD291" i="43" s="1"/>
  <c r="U146" i="43"/>
  <c r="U392" i="43" s="1"/>
  <c r="U474" i="43" s="1"/>
  <c r="AC126" i="43"/>
  <c r="AC372" i="43" s="1"/>
  <c r="AC454" i="43" s="1"/>
  <c r="S118" i="43"/>
  <c r="S364" i="43" s="1"/>
  <c r="S446" i="43" s="1"/>
  <c r="R142" i="43"/>
  <c r="R388" i="43" s="1"/>
  <c r="R470" i="43" s="1"/>
  <c r="S220" i="43"/>
  <c r="S302" i="43" s="1"/>
  <c r="K151" i="43"/>
  <c r="K397" i="43" s="1"/>
  <c r="K479" i="43" s="1"/>
  <c r="F237" i="43"/>
  <c r="F319" i="43" s="1"/>
  <c r="E231" i="43"/>
  <c r="E313" i="43" s="1"/>
  <c r="W208" i="43"/>
  <c r="W290" i="43" s="1"/>
  <c r="U227" i="43"/>
  <c r="U309" i="43" s="1"/>
  <c r="E130" i="43"/>
  <c r="E376" i="43" s="1"/>
  <c r="E458" i="43" s="1"/>
  <c r="AC160" i="43"/>
  <c r="AC406" i="43" s="1"/>
  <c r="AC488" i="43" s="1"/>
  <c r="AF166" i="43"/>
  <c r="AF412" i="43" s="1"/>
  <c r="AF494" i="43" s="1"/>
  <c r="AD168" i="43"/>
  <c r="AD414" i="43" s="1"/>
  <c r="AD496" i="43" s="1"/>
  <c r="AE121" i="43"/>
  <c r="AE367" i="43" s="1"/>
  <c r="AE449" i="43" s="1"/>
  <c r="AE91" i="43"/>
  <c r="AE337" i="43" s="1"/>
  <c r="AE419" i="43" s="1"/>
  <c r="L168" i="43"/>
  <c r="L414" i="43" s="1"/>
  <c r="L496" i="43" s="1"/>
  <c r="AC204" i="43"/>
  <c r="AC286" i="43" s="1"/>
  <c r="AE164" i="43"/>
  <c r="AE410" i="43" s="1"/>
  <c r="AE492" i="43" s="1"/>
  <c r="AE156" i="43"/>
  <c r="AE402" i="43" s="1"/>
  <c r="AE484" i="43" s="1"/>
  <c r="AA148" i="43"/>
  <c r="AA394" i="43" s="1"/>
  <c r="AA476" i="43" s="1"/>
  <c r="M110" i="43"/>
  <c r="M356" i="43" s="1"/>
  <c r="M438" i="43" s="1"/>
  <c r="G99" i="43"/>
  <c r="G345" i="43" s="1"/>
  <c r="G427" i="43" s="1"/>
  <c r="Y248" i="43"/>
  <c r="Y330" i="43" s="1"/>
  <c r="AE100" i="43"/>
  <c r="AE346" i="43" s="1"/>
  <c r="AE428" i="43" s="1"/>
  <c r="P234" i="43"/>
  <c r="P316" i="43" s="1"/>
  <c r="E201" i="43"/>
  <c r="E283" i="43" s="1"/>
  <c r="R130" i="43"/>
  <c r="R376" i="43" s="1"/>
  <c r="R458" i="43" s="1"/>
  <c r="Y242" i="43"/>
  <c r="Y324" i="43" s="1"/>
  <c r="AC136" i="43"/>
  <c r="AC382" i="43" s="1"/>
  <c r="AC464" i="43" s="1"/>
  <c r="K243" i="43"/>
  <c r="K325" i="43" s="1"/>
  <c r="I146" i="43"/>
  <c r="I392" i="43" s="1"/>
  <c r="I474" i="43" s="1"/>
  <c r="O225" i="43"/>
  <c r="O307" i="43" s="1"/>
  <c r="AE104" i="43"/>
  <c r="AE350" i="43" s="1"/>
  <c r="AE432" i="43" s="1"/>
  <c r="Y179" i="43"/>
  <c r="Y261" i="43" s="1"/>
  <c r="M130" i="43"/>
  <c r="M376" i="43" s="1"/>
  <c r="M458" i="43" s="1"/>
  <c r="Z130" i="43"/>
  <c r="Z376" i="43" s="1"/>
  <c r="Z458" i="43" s="1"/>
  <c r="H227" i="43"/>
  <c r="H309" i="43" s="1"/>
  <c r="Z143" i="43"/>
  <c r="Z389" i="43" s="1"/>
  <c r="Z471" i="43" s="1"/>
  <c r="V251" i="43"/>
  <c r="V333" i="43" s="1"/>
  <c r="N219" i="43"/>
  <c r="N301" i="43" s="1"/>
  <c r="L198" i="43"/>
  <c r="L280" i="43" s="1"/>
  <c r="H110" i="43"/>
  <c r="H356" i="43" s="1"/>
  <c r="H438" i="43" s="1"/>
  <c r="W103" i="43"/>
  <c r="W349" i="43" s="1"/>
  <c r="W431" i="43" s="1"/>
  <c r="AC109" i="43"/>
  <c r="AC355" i="43" s="1"/>
  <c r="AC437" i="43" s="1"/>
  <c r="AD167" i="43"/>
  <c r="AD413" i="43" s="1"/>
  <c r="AD495" i="43" s="1"/>
  <c r="G250" i="43"/>
  <c r="G332" i="43" s="1"/>
  <c r="AC135" i="43"/>
  <c r="AC381" i="43" s="1"/>
  <c r="AC463" i="43" s="1"/>
  <c r="AF170" i="43"/>
  <c r="AF416" i="43" s="1"/>
  <c r="AF498" i="43" s="1"/>
  <c r="R219" i="43"/>
  <c r="R301" i="43" s="1"/>
  <c r="Z108" i="43"/>
  <c r="Z354" i="43" s="1"/>
  <c r="Z436" i="43" s="1"/>
  <c r="R193" i="43"/>
  <c r="R275" i="43" s="1"/>
  <c r="N163" i="43"/>
  <c r="N409" i="43" s="1"/>
  <c r="N491" i="43" s="1"/>
  <c r="AE94" i="43"/>
  <c r="AE340" i="43" s="1"/>
  <c r="AE422" i="43" s="1"/>
  <c r="H189" i="43"/>
  <c r="H271" i="43" s="1"/>
  <c r="AF153" i="43"/>
  <c r="AF399" i="43" s="1"/>
  <c r="AF481" i="43" s="1"/>
  <c r="Y165" i="43"/>
  <c r="Y411" i="43" s="1"/>
  <c r="Y493" i="43" s="1"/>
  <c r="V160" i="43"/>
  <c r="V406" i="43" s="1"/>
  <c r="V488" i="43" s="1"/>
  <c r="L98" i="43"/>
  <c r="L344" i="43" s="1"/>
  <c r="L426" i="43" s="1"/>
  <c r="M141" i="43"/>
  <c r="M387" i="43" s="1"/>
  <c r="M469" i="43" s="1"/>
  <c r="O197" i="43"/>
  <c r="O279" i="43" s="1"/>
  <c r="N214" i="43"/>
  <c r="N296" i="43" s="1"/>
  <c r="O141" i="43"/>
  <c r="O387" i="43" s="1"/>
  <c r="O469" i="43" s="1"/>
  <c r="AD151" i="43"/>
  <c r="AD397" i="43" s="1"/>
  <c r="AD479" i="43" s="1"/>
  <c r="AD153" i="43"/>
  <c r="AD399" i="43" s="1"/>
  <c r="AD481" i="43" s="1"/>
  <c r="U169" i="43"/>
  <c r="U415" i="43" s="1"/>
  <c r="U497" i="43" s="1"/>
  <c r="AB180" i="43"/>
  <c r="AB262" i="43" s="1"/>
  <c r="AF229" i="43"/>
  <c r="AF311" i="43" s="1"/>
  <c r="S156" i="43"/>
  <c r="S402" i="43" s="1"/>
  <c r="S484" i="43" s="1"/>
  <c r="E194" i="43"/>
  <c r="E276" i="43" s="1"/>
  <c r="S236" i="43"/>
  <c r="S318" i="43" s="1"/>
  <c r="J109" i="43"/>
  <c r="J355" i="43" s="1"/>
  <c r="J437" i="43" s="1"/>
  <c r="S114" i="43"/>
  <c r="S360" i="43" s="1"/>
  <c r="S442" i="43" s="1"/>
  <c r="N205" i="43"/>
  <c r="N287" i="43" s="1"/>
  <c r="AA134" i="43"/>
  <c r="AA380" i="43" s="1"/>
  <c r="AA462" i="43" s="1"/>
  <c r="M122" i="43"/>
  <c r="M368" i="43" s="1"/>
  <c r="M450" i="43" s="1"/>
  <c r="O187" i="43"/>
  <c r="O269" i="43" s="1"/>
  <c r="Y158" i="43"/>
  <c r="Y404" i="43" s="1"/>
  <c r="Y486" i="43" s="1"/>
  <c r="Y167" i="43"/>
  <c r="Y413" i="43" s="1"/>
  <c r="Y495" i="43" s="1"/>
  <c r="E105" i="43"/>
  <c r="E351" i="43" s="1"/>
  <c r="E433" i="43" s="1"/>
  <c r="N159" i="43"/>
  <c r="N405" i="43" s="1"/>
  <c r="N487" i="43" s="1"/>
  <c r="V174" i="43"/>
  <c r="V256" i="43" s="1"/>
  <c r="N206" i="43"/>
  <c r="N288" i="43" s="1"/>
  <c r="U155" i="43"/>
  <c r="U401" i="43" s="1"/>
  <c r="U483" i="43" s="1"/>
  <c r="X162" i="43"/>
  <c r="X408" i="43" s="1"/>
  <c r="X490" i="43" s="1"/>
  <c r="G92" i="43"/>
  <c r="G338" i="43" s="1"/>
  <c r="G420" i="43" s="1"/>
  <c r="Y128" i="43"/>
  <c r="Y374" i="43" s="1"/>
  <c r="Y456" i="43" s="1"/>
  <c r="Z231" i="43"/>
  <c r="Z313" i="43" s="1"/>
  <c r="AC228" i="43"/>
  <c r="AC310" i="43" s="1"/>
  <c r="W210" i="43"/>
  <c r="W292" i="43" s="1"/>
  <c r="N216" i="43"/>
  <c r="N298" i="43" s="1"/>
  <c r="X131" i="43"/>
  <c r="X377" i="43" s="1"/>
  <c r="X459" i="43" s="1"/>
  <c r="H139" i="43"/>
  <c r="H385" i="43" s="1"/>
  <c r="H467" i="43" s="1"/>
  <c r="F242" i="43"/>
  <c r="F324" i="43" s="1"/>
  <c r="X144" i="43"/>
  <c r="X390" i="43" s="1"/>
  <c r="X472" i="43" s="1"/>
  <c r="M186" i="43"/>
  <c r="M268" i="43" s="1"/>
  <c r="U138" i="43"/>
  <c r="U384" i="43" s="1"/>
  <c r="U466" i="43" s="1"/>
  <c r="T142" i="43"/>
  <c r="T388" i="43" s="1"/>
  <c r="T470" i="43" s="1"/>
  <c r="P147" i="43"/>
  <c r="P393" i="43" s="1"/>
  <c r="P475" i="43" s="1"/>
  <c r="H195" i="43"/>
  <c r="H277" i="43" s="1"/>
  <c r="P235" i="43"/>
  <c r="P317" i="43" s="1"/>
  <c r="Q145" i="43"/>
  <c r="Q391" i="43" s="1"/>
  <c r="Q473" i="43" s="1"/>
  <c r="Y109" i="43"/>
  <c r="Y355" i="43" s="1"/>
  <c r="Y437" i="43" s="1"/>
  <c r="O224" i="43"/>
  <c r="O306" i="43" s="1"/>
  <c r="AB217" i="43"/>
  <c r="AB299" i="43" s="1"/>
  <c r="T177" i="43"/>
  <c r="T259" i="43" s="1"/>
  <c r="Q124" i="43"/>
  <c r="Q370" i="43" s="1"/>
  <c r="Q452" i="43" s="1"/>
  <c r="P144" i="43"/>
  <c r="P390" i="43" s="1"/>
  <c r="P472" i="43" s="1"/>
  <c r="Q208" i="43"/>
  <c r="Q290" i="43" s="1"/>
  <c r="T228" i="43"/>
  <c r="T310" i="43" s="1"/>
  <c r="H232" i="43"/>
  <c r="H314" i="43" s="1"/>
  <c r="S210" i="43"/>
  <c r="S292" i="43" s="1"/>
  <c r="F236" i="43"/>
  <c r="F318" i="43" s="1"/>
  <c r="AD100" i="43"/>
  <c r="AD346" i="43" s="1"/>
  <c r="AD428" i="43" s="1"/>
  <c r="K156" i="43"/>
  <c r="K402" i="43" s="1"/>
  <c r="K484" i="43" s="1"/>
  <c r="N247" i="43"/>
  <c r="N329" i="43" s="1"/>
  <c r="Z135" i="43"/>
  <c r="Z381" i="43" s="1"/>
  <c r="Z463" i="43" s="1"/>
  <c r="U168" i="43"/>
  <c r="U414" i="43" s="1"/>
  <c r="U496" i="43" s="1"/>
  <c r="H226" i="43"/>
  <c r="H308" i="43" s="1"/>
  <c r="AE199" i="43"/>
  <c r="AE281" i="43" s="1"/>
  <c r="S151" i="43"/>
  <c r="S397" i="43" s="1"/>
  <c r="S479" i="43" s="1"/>
  <c r="J103" i="43"/>
  <c r="J349" i="43" s="1"/>
  <c r="J431" i="43" s="1"/>
  <c r="AA211" i="43"/>
  <c r="AA293" i="43" s="1"/>
  <c r="S215" i="43"/>
  <c r="S297" i="43" s="1"/>
  <c r="J225" i="43"/>
  <c r="J307" i="43" s="1"/>
  <c r="W161" i="43"/>
  <c r="W407" i="43" s="1"/>
  <c r="W489" i="43" s="1"/>
  <c r="W168" i="43"/>
  <c r="W414" i="43" s="1"/>
  <c r="W496" i="43" s="1"/>
  <c r="AA249" i="43"/>
  <c r="AA331" i="43" s="1"/>
  <c r="N250" i="43"/>
  <c r="N332" i="43" s="1"/>
  <c r="U240" i="43"/>
  <c r="U322" i="43" s="1"/>
  <c r="Q169" i="43"/>
  <c r="Q415" i="43" s="1"/>
  <c r="Q497" i="43" s="1"/>
  <c r="P240" i="43"/>
  <c r="P322" i="43" s="1"/>
  <c r="H161" i="43"/>
  <c r="H407" i="43" s="1"/>
  <c r="H489" i="43" s="1"/>
  <c r="AF127" i="43"/>
  <c r="AF373" i="43" s="1"/>
  <c r="AF455" i="43" s="1"/>
  <c r="V232" i="43"/>
  <c r="V314" i="43" s="1"/>
  <c r="O99" i="43"/>
  <c r="O345" i="43" s="1"/>
  <c r="O427" i="43" s="1"/>
  <c r="T160" i="43"/>
  <c r="T406" i="43" s="1"/>
  <c r="T488" i="43" s="1"/>
  <c r="Z236" i="43"/>
  <c r="Z318" i="43" s="1"/>
  <c r="J190" i="43"/>
  <c r="J272" i="43" s="1"/>
  <c r="AB206" i="43"/>
  <c r="AB288" i="43" s="1"/>
  <c r="L152" i="43"/>
  <c r="L398" i="43" s="1"/>
  <c r="L480" i="43" s="1"/>
  <c r="L192" i="43"/>
  <c r="L274" i="43" s="1"/>
  <c r="W148" i="43"/>
  <c r="W394" i="43" s="1"/>
  <c r="W476" i="43" s="1"/>
  <c r="K116" i="43"/>
  <c r="K362" i="43" s="1"/>
  <c r="K444" i="43" s="1"/>
  <c r="F127" i="43"/>
  <c r="F373" i="43" s="1"/>
  <c r="F455" i="43" s="1"/>
  <c r="G237" i="43"/>
  <c r="G319" i="43" s="1"/>
  <c r="N157" i="43"/>
  <c r="N403" i="43" s="1"/>
  <c r="N485" i="43" s="1"/>
  <c r="T207" i="43"/>
  <c r="T289" i="43" s="1"/>
  <c r="L154" i="43"/>
  <c r="L400" i="43" s="1"/>
  <c r="L482" i="43" s="1"/>
  <c r="AE247" i="43"/>
  <c r="AE329" i="43" s="1"/>
  <c r="O251" i="43"/>
  <c r="O333" i="43" s="1"/>
  <c r="R208" i="43"/>
  <c r="R290" i="43" s="1"/>
  <c r="V152" i="43"/>
  <c r="V398" i="43" s="1"/>
  <c r="V480" i="43" s="1"/>
  <c r="U162" i="43"/>
  <c r="U408" i="43" s="1"/>
  <c r="U490" i="43" s="1"/>
  <c r="U245" i="43"/>
  <c r="U327" i="43" s="1"/>
  <c r="G238" i="43"/>
  <c r="G320" i="43" s="1"/>
  <c r="R119" i="43"/>
  <c r="R365" i="43" s="1"/>
  <c r="R447" i="43" s="1"/>
  <c r="R216" i="43"/>
  <c r="R298" i="43" s="1"/>
  <c r="AF200" i="43"/>
  <c r="AF282" i="43" s="1"/>
  <c r="S252" i="43"/>
  <c r="S334" i="43" s="1"/>
  <c r="AA218" i="43"/>
  <c r="AA300" i="43" s="1"/>
  <c r="AC121" i="43"/>
  <c r="AC367" i="43" s="1"/>
  <c r="AC449" i="43" s="1"/>
  <c r="I239" i="43"/>
  <c r="I321" i="43" s="1"/>
  <c r="X120" i="43"/>
  <c r="X366" i="43" s="1"/>
  <c r="X448" i="43" s="1"/>
  <c r="G199" i="43"/>
  <c r="G281" i="43" s="1"/>
  <c r="G133" i="43"/>
  <c r="G379" i="43" s="1"/>
  <c r="G461" i="43" s="1"/>
  <c r="N226" i="43"/>
  <c r="N308" i="43" s="1"/>
  <c r="L232" i="43"/>
  <c r="L314" i="43" s="1"/>
  <c r="M222" i="43"/>
  <c r="M304" i="43" s="1"/>
  <c r="AB211" i="43"/>
  <c r="AB293" i="43" s="1"/>
  <c r="AA154" i="43"/>
  <c r="AA400" i="43" s="1"/>
  <c r="AA482" i="43" s="1"/>
  <c r="T249" i="43"/>
  <c r="T331" i="43" s="1"/>
  <c r="AD142" i="43"/>
  <c r="AD388" i="43" s="1"/>
  <c r="AD470" i="43" s="1"/>
  <c r="Y205" i="43"/>
  <c r="Y287" i="43" s="1"/>
  <c r="E144" i="43"/>
  <c r="E390" i="43" s="1"/>
  <c r="E472" i="43" s="1"/>
  <c r="I170" i="43"/>
  <c r="I416" i="43" s="1"/>
  <c r="I498" i="43" s="1"/>
  <c r="N208" i="43"/>
  <c r="N290" i="43" s="1"/>
  <c r="I166" i="43"/>
  <c r="I412" i="43" s="1"/>
  <c r="I494" i="43" s="1"/>
  <c r="M126" i="43"/>
  <c r="M372" i="43" s="1"/>
  <c r="M454" i="43" s="1"/>
  <c r="AE110" i="43"/>
  <c r="AE356" i="43" s="1"/>
  <c r="AE438" i="43" s="1"/>
  <c r="S131" i="43"/>
  <c r="S377" i="43" s="1"/>
  <c r="S459" i="43" s="1"/>
  <c r="P245" i="43"/>
  <c r="P327" i="43" s="1"/>
  <c r="R225" i="43"/>
  <c r="R307" i="43" s="1"/>
  <c r="G221" i="43"/>
  <c r="G303" i="43" s="1"/>
  <c r="O218" i="43"/>
  <c r="O300" i="43" s="1"/>
  <c r="AE111" i="43"/>
  <c r="AE357" i="43" s="1"/>
  <c r="AE439" i="43" s="1"/>
  <c r="T96" i="43"/>
  <c r="T342" i="43" s="1"/>
  <c r="T424" i="43" s="1"/>
  <c r="G241" i="43"/>
  <c r="G323" i="43" s="1"/>
  <c r="V235" i="43"/>
  <c r="V317" i="43" s="1"/>
  <c r="K223" i="43"/>
  <c r="K305" i="43" s="1"/>
  <c r="U234" i="43"/>
  <c r="U316" i="43" s="1"/>
  <c r="W224" i="43"/>
  <c r="W306" i="43" s="1"/>
  <c r="Q236" i="43"/>
  <c r="Q318" i="43" s="1"/>
  <c r="Y146" i="43"/>
  <c r="Y392" i="43" s="1"/>
  <c r="Y474" i="43" s="1"/>
  <c r="W181" i="43"/>
  <c r="W263" i="43" s="1"/>
  <c r="M152" i="43"/>
  <c r="M398" i="43" s="1"/>
  <c r="M480" i="43" s="1"/>
  <c r="X140" i="43"/>
  <c r="X386" i="43" s="1"/>
  <c r="X468" i="43" s="1"/>
  <c r="O227" i="43"/>
  <c r="O309" i="43" s="1"/>
  <c r="N162" i="43"/>
  <c r="N408" i="43" s="1"/>
  <c r="N490" i="43" s="1"/>
  <c r="T155" i="43"/>
  <c r="T401" i="43" s="1"/>
  <c r="T483" i="43" s="1"/>
  <c r="V210" i="43"/>
  <c r="V292" i="43" s="1"/>
  <c r="F246" i="43"/>
  <c r="F328" i="43" s="1"/>
  <c r="U123" i="43"/>
  <c r="U369" i="43" s="1"/>
  <c r="U451" i="43" s="1"/>
  <c r="M242" i="43"/>
  <c r="M324" i="43" s="1"/>
  <c r="Y139" i="43"/>
  <c r="Y385" i="43" s="1"/>
  <c r="Y467" i="43" s="1"/>
  <c r="Z113" i="43"/>
  <c r="Z359" i="43" s="1"/>
  <c r="Z441" i="43" s="1"/>
  <c r="K200" i="43"/>
  <c r="K282" i="43" s="1"/>
  <c r="AF218" i="43"/>
  <c r="AF300" i="43" s="1"/>
  <c r="N182" i="43"/>
  <c r="N264" i="43" s="1"/>
  <c r="O98" i="43"/>
  <c r="O344" i="43" s="1"/>
  <c r="O426" i="43" s="1"/>
  <c r="Q97" i="43"/>
  <c r="Q343" i="43" s="1"/>
  <c r="Q425" i="43" s="1"/>
  <c r="T107" i="43"/>
  <c r="T353" i="43" s="1"/>
  <c r="T435" i="43" s="1"/>
  <c r="Q159" i="43"/>
  <c r="Q405" i="43" s="1"/>
  <c r="Q487" i="43" s="1"/>
  <c r="AD162" i="43"/>
  <c r="AD408" i="43" s="1"/>
  <c r="AD490" i="43" s="1"/>
  <c r="AE208" i="43"/>
  <c r="AE290" i="43" s="1"/>
  <c r="AE128" i="43"/>
  <c r="AE374" i="43" s="1"/>
  <c r="AE456" i="43" s="1"/>
  <c r="AA118" i="43"/>
  <c r="AA364" i="43" s="1"/>
  <c r="AA446" i="43" s="1"/>
  <c r="AA229" i="43"/>
  <c r="AA311" i="43" s="1"/>
  <c r="I158" i="43"/>
  <c r="I404" i="43" s="1"/>
  <c r="I486" i="43" s="1"/>
  <c r="T213" i="43"/>
  <c r="T295" i="43" s="1"/>
  <c r="L164" i="43"/>
  <c r="L410" i="43" s="1"/>
  <c r="L492" i="43" s="1"/>
  <c r="AC223" i="43"/>
  <c r="AC305" i="43" s="1"/>
  <c r="W229" i="43"/>
  <c r="W311" i="43" s="1"/>
  <c r="Q205" i="43"/>
  <c r="Q287" i="43" s="1"/>
  <c r="P99" i="43"/>
  <c r="P345" i="43" s="1"/>
  <c r="P427" i="43" s="1"/>
  <c r="AE115" i="43"/>
  <c r="AE361" i="43" s="1"/>
  <c r="AE443" i="43" s="1"/>
  <c r="G178" i="43"/>
  <c r="G260" i="43" s="1"/>
  <c r="W123" i="43"/>
  <c r="W369" i="43" s="1"/>
  <c r="W451" i="43" s="1"/>
  <c r="Q223" i="43"/>
  <c r="Q305" i="43" s="1"/>
  <c r="M196" i="43"/>
  <c r="M278" i="43" s="1"/>
  <c r="Z249" i="43"/>
  <c r="Z331" i="43" s="1"/>
  <c r="G189" i="43"/>
  <c r="G271" i="43" s="1"/>
  <c r="N217" i="43"/>
  <c r="N299" i="43" s="1"/>
  <c r="Y98" i="43"/>
  <c r="Y344" i="43" s="1"/>
  <c r="Y426" i="43" s="1"/>
  <c r="T162" i="43"/>
  <c r="T408" i="43" s="1"/>
  <c r="T490" i="43" s="1"/>
  <c r="F145" i="43"/>
  <c r="F391" i="43" s="1"/>
  <c r="F473" i="43" s="1"/>
  <c r="Y134" i="43"/>
  <c r="Y380" i="43" s="1"/>
  <c r="Y462" i="43" s="1"/>
  <c r="H147" i="43"/>
  <c r="H393" i="43" s="1"/>
  <c r="H475" i="43" s="1"/>
  <c r="AB166" i="43"/>
  <c r="AB412" i="43" s="1"/>
  <c r="AB494" i="43" s="1"/>
  <c r="K230" i="43"/>
  <c r="K312" i="43" s="1"/>
  <c r="AA210" i="43"/>
  <c r="AA292" i="43" s="1"/>
  <c r="M217" i="43"/>
  <c r="M299" i="43" s="1"/>
  <c r="Z145" i="43"/>
  <c r="Z391" i="43" s="1"/>
  <c r="Z473" i="43" s="1"/>
  <c r="F141" i="43"/>
  <c r="F387" i="43" s="1"/>
  <c r="F469" i="43" s="1"/>
  <c r="V165" i="43"/>
  <c r="V411" i="43" s="1"/>
  <c r="V493" i="43" s="1"/>
  <c r="K228" i="43"/>
  <c r="K310" i="43" s="1"/>
  <c r="H146" i="43"/>
  <c r="H392" i="43" s="1"/>
  <c r="H474" i="43" s="1"/>
  <c r="T219" i="43"/>
  <c r="T301" i="43" s="1"/>
  <c r="Y198" i="43"/>
  <c r="Y280" i="43" s="1"/>
  <c r="E188" i="43"/>
  <c r="E270" i="43" s="1"/>
  <c r="W102" i="43"/>
  <c r="W348" i="43" s="1"/>
  <c r="W430" i="43" s="1"/>
  <c r="G95" i="43"/>
  <c r="G341" i="43" s="1"/>
  <c r="G423" i="43" s="1"/>
  <c r="T91" i="43"/>
  <c r="T337" i="43" s="1"/>
  <c r="T419" i="43" s="1"/>
  <c r="R106" i="43"/>
  <c r="R352" i="43" s="1"/>
  <c r="R434" i="43" s="1"/>
  <c r="Q166" i="43"/>
  <c r="Q412" i="43" s="1"/>
  <c r="Q494" i="43" s="1"/>
  <c r="E208" i="43"/>
  <c r="E290" i="43" s="1"/>
  <c r="V225" i="43"/>
  <c r="V307" i="43" s="1"/>
  <c r="S101" i="43"/>
  <c r="S347" i="43" s="1"/>
  <c r="S429" i="43" s="1"/>
  <c r="H215" i="43"/>
  <c r="H297" i="43" s="1"/>
  <c r="U225" i="43"/>
  <c r="U307" i="43" s="1"/>
  <c r="K214" i="43"/>
  <c r="K296" i="43" s="1"/>
  <c r="X197" i="43"/>
  <c r="X279" i="43" s="1"/>
  <c r="H131" i="43"/>
  <c r="H377" i="43" s="1"/>
  <c r="H459" i="43" s="1"/>
  <c r="Y151" i="43"/>
  <c r="Y397" i="43" s="1"/>
  <c r="Y479" i="43" s="1"/>
  <c r="X246" i="43"/>
  <c r="X328" i="43" s="1"/>
  <c r="K248" i="43"/>
  <c r="K330" i="43" s="1"/>
  <c r="O200" i="43"/>
  <c r="O282" i="43" s="1"/>
  <c r="R234" i="43"/>
  <c r="R316" i="43" s="1"/>
  <c r="M228" i="43"/>
  <c r="M310" i="43" s="1"/>
  <c r="L241" i="43"/>
  <c r="L323" i="43" s="1"/>
  <c r="N142" i="43"/>
  <c r="N388" i="43" s="1"/>
  <c r="N470" i="43" s="1"/>
  <c r="U194" i="43"/>
  <c r="U276" i="43" s="1"/>
  <c r="AC238" i="43"/>
  <c r="AC320" i="43" s="1"/>
  <c r="AB175" i="43"/>
  <c r="AB257" i="43" s="1"/>
  <c r="S144" i="43"/>
  <c r="S390" i="43" s="1"/>
  <c r="S472" i="43" s="1"/>
  <c r="H210" i="43"/>
  <c r="H292" i="43" s="1"/>
  <c r="AC107" i="43"/>
  <c r="AC353" i="43" s="1"/>
  <c r="AC435" i="43" s="1"/>
  <c r="M138" i="43"/>
  <c r="M384" i="43" s="1"/>
  <c r="M466" i="43" s="1"/>
  <c r="AE218" i="43"/>
  <c r="AE300" i="43" s="1"/>
  <c r="M131" i="43"/>
  <c r="M377" i="43" s="1"/>
  <c r="M459" i="43" s="1"/>
  <c r="AA194" i="43"/>
  <c r="AA276" i="43" s="1"/>
  <c r="L175" i="43"/>
  <c r="L257" i="43" s="1"/>
  <c r="E138" i="43"/>
  <c r="E384" i="43" s="1"/>
  <c r="E466" i="43" s="1"/>
  <c r="AB230" i="43"/>
  <c r="AB312" i="43" s="1"/>
  <c r="T133" i="43"/>
  <c r="T379" i="43" s="1"/>
  <c r="T461" i="43" s="1"/>
  <c r="N104" i="43"/>
  <c r="N350" i="43" s="1"/>
  <c r="N432" i="43" s="1"/>
  <c r="L190" i="43"/>
  <c r="L272" i="43" s="1"/>
  <c r="AA245" i="43"/>
  <c r="AA327" i="43" s="1"/>
  <c r="AD112" i="43"/>
  <c r="AD358" i="43" s="1"/>
  <c r="AD440" i="43" s="1"/>
  <c r="AE225" i="43"/>
  <c r="AE307" i="43" s="1"/>
  <c r="K244" i="43"/>
  <c r="K326" i="43" s="1"/>
  <c r="P140" i="43"/>
  <c r="P386" i="43" s="1"/>
  <c r="P468" i="43" s="1"/>
  <c r="P209" i="43"/>
  <c r="P291" i="43" s="1"/>
  <c r="AA170" i="43"/>
  <c r="AA416" i="43" s="1"/>
  <c r="AA498" i="43" s="1"/>
  <c r="AB181" i="43"/>
  <c r="AB263" i="43" s="1"/>
  <c r="AE163" i="43"/>
  <c r="AE409" i="43" s="1"/>
  <c r="AE491" i="43" s="1"/>
  <c r="U231" i="43"/>
  <c r="U313" i="43" s="1"/>
  <c r="L220" i="43"/>
  <c r="L302" i="43" s="1"/>
  <c r="AC226" i="43"/>
  <c r="AC308" i="43" s="1"/>
  <c r="E152" i="43"/>
  <c r="E398" i="43" s="1"/>
  <c r="E480" i="43" s="1"/>
  <c r="I154" i="43"/>
  <c r="I400" i="43" s="1"/>
  <c r="I482" i="43" s="1"/>
  <c r="T117" i="43"/>
  <c r="T363" i="43" s="1"/>
  <c r="T445" i="43" s="1"/>
  <c r="G134" i="43"/>
  <c r="G380" i="43" s="1"/>
  <c r="G462" i="43" s="1"/>
  <c r="G103" i="43"/>
  <c r="G349" i="43" s="1"/>
  <c r="G431" i="43" s="1"/>
  <c r="E160" i="43"/>
  <c r="E406" i="43" s="1"/>
  <c r="E488" i="43" s="1"/>
  <c r="K130" i="43"/>
  <c r="K376" i="43" s="1"/>
  <c r="K458" i="43" s="1"/>
  <c r="AB164" i="43"/>
  <c r="AB410" i="43" s="1"/>
  <c r="AB492" i="43" s="1"/>
  <c r="F102" i="43"/>
  <c r="F348" i="43" s="1"/>
  <c r="F430" i="43" s="1"/>
  <c r="I127" i="43"/>
  <c r="I373" i="43" s="1"/>
  <c r="I455" i="43" s="1"/>
  <c r="H182" i="43"/>
  <c r="H264" i="43" s="1"/>
  <c r="N125" i="43"/>
  <c r="N371" i="43" s="1"/>
  <c r="N453" i="43" s="1"/>
  <c r="X128" i="43"/>
  <c r="X374" i="43" s="1"/>
  <c r="X456" i="43" s="1"/>
  <c r="N227" i="43"/>
  <c r="N309" i="43" s="1"/>
  <c r="M101" i="43"/>
  <c r="M347" i="43" s="1"/>
  <c r="M429" i="43" s="1"/>
  <c r="Y175" i="43"/>
  <c r="Y257" i="43" s="1"/>
  <c r="P195" i="43"/>
  <c r="P277" i="43" s="1"/>
  <c r="U119" i="43"/>
  <c r="U365" i="43" s="1"/>
  <c r="U447" i="43" s="1"/>
  <c r="U107" i="43"/>
  <c r="U353" i="43" s="1"/>
  <c r="U435" i="43" s="1"/>
  <c r="AC137" i="43"/>
  <c r="AC383" i="43" s="1"/>
  <c r="AC465" i="43" s="1"/>
  <c r="F159" i="43"/>
  <c r="F405" i="43" s="1"/>
  <c r="F487" i="43" s="1"/>
  <c r="Z98" i="43"/>
  <c r="Z344" i="43" s="1"/>
  <c r="Z426" i="43" s="1"/>
  <c r="F149" i="43"/>
  <c r="F395" i="43" s="1"/>
  <c r="F477" i="43" s="1"/>
  <c r="Z116" i="43"/>
  <c r="Z362" i="43" s="1"/>
  <c r="Z444" i="43" s="1"/>
  <c r="X227" i="43"/>
  <c r="X309" i="43" s="1"/>
  <c r="AE189" i="43"/>
  <c r="AE271" i="43" s="1"/>
  <c r="AE169" i="43"/>
  <c r="AE415" i="43" s="1"/>
  <c r="AE497" i="43" s="1"/>
  <c r="V97" i="43"/>
  <c r="V343" i="43" s="1"/>
  <c r="V425" i="43" s="1"/>
  <c r="AB137" i="43"/>
  <c r="AB383" i="43" s="1"/>
  <c r="AB465" i="43" s="1"/>
  <c r="O207" i="43"/>
  <c r="O289" i="43" s="1"/>
  <c r="S153" i="43"/>
  <c r="S399" i="43" s="1"/>
  <c r="S481" i="43" s="1"/>
  <c r="G169" i="43"/>
  <c r="G415" i="43" s="1"/>
  <c r="G497" i="43" s="1"/>
  <c r="AA206" i="43"/>
  <c r="AA288" i="43" s="1"/>
  <c r="P155" i="43"/>
  <c r="P401" i="43" s="1"/>
  <c r="P483" i="43" s="1"/>
  <c r="H169" i="43"/>
  <c r="H415" i="43" s="1"/>
  <c r="H497" i="43" s="1"/>
  <c r="I126" i="43"/>
  <c r="I372" i="43" s="1"/>
  <c r="I454" i="43" s="1"/>
  <c r="P110" i="43"/>
  <c r="P356" i="43" s="1"/>
  <c r="P438" i="43" s="1"/>
  <c r="T101" i="43"/>
  <c r="T347" i="43" s="1"/>
  <c r="T429" i="43" s="1"/>
  <c r="L185" i="43"/>
  <c r="L267" i="43" s="1"/>
  <c r="P128" i="43"/>
  <c r="P374" i="43" s="1"/>
  <c r="P456" i="43" s="1"/>
  <c r="K117" i="43"/>
  <c r="K363" i="43" s="1"/>
  <c r="K445" i="43" s="1"/>
  <c r="M162" i="43"/>
  <c r="M408" i="43" s="1"/>
  <c r="M490" i="43" s="1"/>
  <c r="M221" i="43"/>
  <c r="M303" i="43" s="1"/>
  <c r="K218" i="43"/>
  <c r="K300" i="43" s="1"/>
  <c r="F247" i="43"/>
  <c r="F329" i="43" s="1"/>
  <c r="Y227" i="43"/>
  <c r="Y309" i="43" s="1"/>
  <c r="R164" i="43"/>
  <c r="R410" i="43" s="1"/>
  <c r="R492" i="43" s="1"/>
  <c r="X232" i="43"/>
  <c r="X314" i="43" s="1"/>
  <c r="L144" i="43"/>
  <c r="L390" i="43" s="1"/>
  <c r="L472" i="43" s="1"/>
  <c r="N231" i="43"/>
  <c r="N313" i="43" s="1"/>
  <c r="Q136" i="43"/>
  <c r="Q382" i="43" s="1"/>
  <c r="Q464" i="43" s="1"/>
  <c r="G210" i="43"/>
  <c r="G292" i="43" s="1"/>
  <c r="S159" i="43"/>
  <c r="S405" i="43" s="1"/>
  <c r="S487" i="43" s="1"/>
  <c r="O186" i="43"/>
  <c r="O268" i="43" s="1"/>
  <c r="AF129" i="43"/>
  <c r="AF375" i="43" s="1"/>
  <c r="AF457" i="43" s="1"/>
  <c r="N153" i="43"/>
  <c r="N399" i="43" s="1"/>
  <c r="N481" i="43" s="1"/>
  <c r="AA116" i="43"/>
  <c r="AA362" i="43" s="1"/>
  <c r="AA444" i="43" s="1"/>
  <c r="M238" i="43"/>
  <c r="M320" i="43" s="1"/>
  <c r="AC197" i="43"/>
  <c r="AC279" i="43" s="1"/>
  <c r="N158" i="43"/>
  <c r="N404" i="43" s="1"/>
  <c r="N486" i="43" s="1"/>
  <c r="AE150" i="43"/>
  <c r="AE396" i="43" s="1"/>
  <c r="AE478" i="43" s="1"/>
  <c r="F245" i="43"/>
  <c r="F327" i="43" s="1"/>
  <c r="S224" i="43"/>
  <c r="S306" i="43" s="1"/>
  <c r="AC149" i="43"/>
  <c r="AC395" i="43" s="1"/>
  <c r="AC477" i="43" s="1"/>
  <c r="X153" i="43"/>
  <c r="X399" i="43" s="1"/>
  <c r="X481" i="43" s="1"/>
  <c r="V243" i="43"/>
  <c r="V325" i="43" s="1"/>
  <c r="Z196" i="43"/>
  <c r="Z278" i="43" s="1"/>
  <c r="J207" i="43"/>
  <c r="J289" i="43" s="1"/>
  <c r="U130" i="43"/>
  <c r="U376" i="43" s="1"/>
  <c r="U458" i="43" s="1"/>
  <c r="R170" i="43"/>
  <c r="R416" i="43" s="1"/>
  <c r="R498" i="43" s="1"/>
  <c r="Z247" i="43"/>
  <c r="Z329" i="43" s="1"/>
  <c r="G190" i="43"/>
  <c r="G272" i="43" s="1"/>
  <c r="U181" i="43"/>
  <c r="U263" i="43" s="1"/>
  <c r="O246" i="43"/>
  <c r="O328" i="43" s="1"/>
  <c r="AA238" i="43"/>
  <c r="AA320" i="43" s="1"/>
  <c r="AA141" i="43"/>
  <c r="AA387" i="43" s="1"/>
  <c r="AA469" i="43" s="1"/>
  <c r="L163" i="43"/>
  <c r="L409" i="43" s="1"/>
  <c r="L491" i="43" s="1"/>
  <c r="H155" i="43"/>
  <c r="H401" i="43" s="1"/>
  <c r="H483" i="43" s="1"/>
  <c r="E116" i="43"/>
  <c r="E362" i="43" s="1"/>
  <c r="E444" i="43" s="1"/>
  <c r="AF219" i="43"/>
  <c r="AF301" i="43" s="1"/>
  <c r="Z595" i="43"/>
  <c r="I167" i="43"/>
  <c r="I413" i="43" s="1"/>
  <c r="I495" i="43" s="1"/>
  <c r="I115" i="43"/>
  <c r="I361" i="43" s="1"/>
  <c r="I443" i="43" s="1"/>
  <c r="J135" i="43"/>
  <c r="J381" i="43" s="1"/>
  <c r="J463" i="43" s="1"/>
  <c r="AF243" i="43"/>
  <c r="AF325" i="43" s="1"/>
  <c r="AB191" i="43"/>
  <c r="AB273" i="43" s="1"/>
  <c r="AB133" i="43"/>
  <c r="AB379" i="43" s="1"/>
  <c r="AB461" i="43" s="1"/>
  <c r="R129" i="43"/>
  <c r="R375" i="43" s="1"/>
  <c r="R457" i="43" s="1"/>
  <c r="AC213" i="43"/>
  <c r="AC295" i="43" s="1"/>
  <c r="M215" i="43"/>
  <c r="M297" i="43" s="1"/>
  <c r="G179" i="43"/>
  <c r="G261" i="43" s="1"/>
  <c r="AB168" i="43"/>
  <c r="AB414" i="43" s="1"/>
  <c r="AB496" i="43" s="1"/>
  <c r="AC239" i="43"/>
  <c r="AC321" i="43" s="1"/>
  <c r="E109" i="43"/>
  <c r="E355" i="43" s="1"/>
  <c r="E437" i="43" s="1"/>
  <c r="P238" i="43"/>
  <c r="P320" i="43" s="1"/>
  <c r="AB185" i="43"/>
  <c r="AB267" i="43" s="1"/>
  <c r="I233" i="43"/>
  <c r="I315" i="43" s="1"/>
  <c r="T148" i="43"/>
  <c r="T394" i="43" s="1"/>
  <c r="T476" i="43" s="1"/>
  <c r="Z106" i="43"/>
  <c r="Z352" i="43" s="1"/>
  <c r="Z434" i="43" s="1"/>
  <c r="AE142" i="43"/>
  <c r="AE388" i="43" s="1"/>
  <c r="AE470" i="43" s="1"/>
  <c r="G243" i="43"/>
  <c r="G325" i="43" s="1"/>
  <c r="Y231" i="43"/>
  <c r="Y313" i="43" s="1"/>
  <c r="AD229" i="43"/>
  <c r="AD311" i="43" s="1"/>
  <c r="K170" i="43"/>
  <c r="K416" i="43" s="1"/>
  <c r="K498" i="43" s="1"/>
  <c r="P167" i="43"/>
  <c r="P413" i="43" s="1"/>
  <c r="P495" i="43" s="1"/>
  <c r="J196" i="43"/>
  <c r="J278" i="43" s="1"/>
  <c r="G105" i="43"/>
  <c r="G351" i="43" s="1"/>
  <c r="G433" i="43" s="1"/>
  <c r="F252" i="43"/>
  <c r="F334" i="43" s="1"/>
  <c r="H120" i="43"/>
  <c r="H366" i="43" s="1"/>
  <c r="H448" i="43" s="1"/>
  <c r="T132" i="43"/>
  <c r="T378" i="43" s="1"/>
  <c r="T460" i="43" s="1"/>
  <c r="AD234" i="43"/>
  <c r="AD316" i="43" s="1"/>
  <c r="T106" i="43"/>
  <c r="T352" i="43" s="1"/>
  <c r="T434" i="43" s="1"/>
  <c r="V145" i="43"/>
  <c r="V391" i="43" s="1"/>
  <c r="V473" i="43" s="1"/>
  <c r="AC233" i="43"/>
  <c r="AC315" i="43" s="1"/>
  <c r="F130" i="43"/>
  <c r="F376" i="43" s="1"/>
  <c r="F458" i="43" s="1"/>
  <c r="AF221" i="43"/>
  <c r="AF303" i="43" s="1"/>
  <c r="G112" i="43"/>
  <c r="G358" i="43" s="1"/>
  <c r="G440" i="43" s="1"/>
  <c r="Z211" i="43"/>
  <c r="Z293" i="43" s="1"/>
  <c r="P197" i="43"/>
  <c r="P279" i="43" s="1"/>
  <c r="AB163" i="43"/>
  <c r="AB409" i="43" s="1"/>
  <c r="AB491" i="43" s="1"/>
  <c r="L165" i="43"/>
  <c r="L411" i="43" s="1"/>
  <c r="L493" i="43" s="1"/>
  <c r="AF152" i="43"/>
  <c r="AF398" i="43" s="1"/>
  <c r="AF480" i="43" s="1"/>
  <c r="R151" i="43"/>
  <c r="R397" i="43" s="1"/>
  <c r="R479" i="43" s="1"/>
  <c r="X239" i="43"/>
  <c r="X321" i="43" s="1"/>
  <c r="W134" i="43"/>
  <c r="W380" i="43" s="1"/>
  <c r="W462" i="43" s="1"/>
  <c r="K139" i="43"/>
  <c r="K385" i="43" s="1"/>
  <c r="K467" i="43" s="1"/>
  <c r="E123" i="43"/>
  <c r="E369" i="43" s="1"/>
  <c r="E451" i="43" s="1"/>
  <c r="X124" i="43"/>
  <c r="X370" i="43" s="1"/>
  <c r="X452" i="43" s="1"/>
  <c r="K135" i="43"/>
  <c r="K381" i="43" s="1"/>
  <c r="K463" i="43" s="1"/>
  <c r="Z185" i="43"/>
  <c r="Z267" i="43" s="1"/>
  <c r="Q133" i="43"/>
  <c r="Q379" i="43" s="1"/>
  <c r="Q461" i="43" s="1"/>
  <c r="AB197" i="43"/>
  <c r="AB279" i="43" s="1"/>
  <c r="I124" i="43"/>
  <c r="I370" i="43" s="1"/>
  <c r="I452" i="43" s="1"/>
  <c r="AB153" i="43"/>
  <c r="AB399" i="43" s="1"/>
  <c r="AB481" i="43" s="1"/>
  <c r="K234" i="43"/>
  <c r="K316" i="43" s="1"/>
  <c r="S168" i="43"/>
  <c r="S414" i="43" s="1"/>
  <c r="S496" i="43" s="1"/>
  <c r="S243" i="43"/>
  <c r="S325" i="43" s="1"/>
  <c r="T212" i="43"/>
  <c r="T294" i="43" s="1"/>
  <c r="E240" i="43"/>
  <c r="E322" i="43" s="1"/>
  <c r="T211" i="43"/>
  <c r="T293" i="43" s="1"/>
  <c r="M174" i="43"/>
  <c r="M256" i="43" s="1"/>
  <c r="V239" i="43"/>
  <c r="V321" i="43" s="1"/>
  <c r="E143" i="43"/>
  <c r="E389" i="43" s="1"/>
  <c r="E471" i="43" s="1"/>
  <c r="H126" i="43"/>
  <c r="H372" i="43" s="1"/>
  <c r="H454" i="43" s="1"/>
  <c r="AC241" i="43"/>
  <c r="AC323" i="43" s="1"/>
  <c r="W113" i="43"/>
  <c r="W359" i="43" s="1"/>
  <c r="W441" i="43" s="1"/>
  <c r="R206" i="43"/>
  <c r="R288" i="43" s="1"/>
  <c r="AA161" i="43"/>
  <c r="AA407" i="43" s="1"/>
  <c r="AA489" i="43" s="1"/>
  <c r="U242" i="43"/>
  <c r="U324" i="43" s="1"/>
  <c r="J138" i="43"/>
  <c r="J384" i="43" s="1"/>
  <c r="J466" i="43" s="1"/>
  <c r="AC143" i="43"/>
  <c r="AC389" i="43" s="1"/>
  <c r="AC471" i="43" s="1"/>
  <c r="U116" i="43"/>
  <c r="U362" i="43" s="1"/>
  <c r="U444" i="43" s="1"/>
  <c r="V163" i="43"/>
  <c r="V409" i="43" s="1"/>
  <c r="V491" i="43" s="1"/>
  <c r="V249" i="43"/>
  <c r="V331" i="43" s="1"/>
  <c r="Q170" i="43"/>
  <c r="Q416" i="43" s="1"/>
  <c r="Q498" i="43" s="1"/>
  <c r="AB116" i="43"/>
  <c r="AB362" i="43" s="1"/>
  <c r="AB444" i="43" s="1"/>
  <c r="M197" i="43"/>
  <c r="M279" i="43" s="1"/>
  <c r="T139" i="43"/>
  <c r="T385" i="43" s="1"/>
  <c r="T467" i="43" s="1"/>
  <c r="Q192" i="43"/>
  <c r="Q274" i="43" s="1"/>
  <c r="X154" i="43"/>
  <c r="X400" i="43" s="1"/>
  <c r="X482" i="43" s="1"/>
  <c r="F157" i="43"/>
  <c r="F403" i="43" s="1"/>
  <c r="F485" i="43" s="1"/>
  <c r="AE230" i="43"/>
  <c r="AE312" i="43" s="1"/>
  <c r="K167" i="43"/>
  <c r="K413" i="43" s="1"/>
  <c r="K495" i="43" s="1"/>
  <c r="AF222" i="43"/>
  <c r="AF304" i="43" s="1"/>
  <c r="T115" i="43"/>
  <c r="T361" i="43" s="1"/>
  <c r="T443" i="43" s="1"/>
  <c r="K108" i="43"/>
  <c r="K354" i="43" s="1"/>
  <c r="K436" i="43" s="1"/>
  <c r="R230" i="43"/>
  <c r="R312" i="43" s="1"/>
  <c r="V182" i="43"/>
  <c r="V264" i="43" s="1"/>
  <c r="H191" i="43"/>
  <c r="H273" i="43" s="1"/>
  <c r="X135" i="43"/>
  <c r="X381" i="43" s="1"/>
  <c r="X463" i="43" s="1"/>
  <c r="G184" i="43"/>
  <c r="G266" i="43" s="1"/>
  <c r="T123" i="43"/>
  <c r="T369" i="43" s="1"/>
  <c r="T451" i="43" s="1"/>
  <c r="E121" i="43"/>
  <c r="E367" i="43" s="1"/>
  <c r="E449" i="43" s="1"/>
  <c r="U165" i="43"/>
  <c r="U411" i="43" s="1"/>
  <c r="U493" i="43" s="1"/>
  <c r="U215" i="43"/>
  <c r="U297" i="43" s="1"/>
  <c r="AB154" i="43"/>
  <c r="AB400" i="43" s="1"/>
  <c r="AB482" i="43" s="1"/>
  <c r="H159" i="43"/>
  <c r="H405" i="43" s="1"/>
  <c r="H487" i="43" s="1"/>
  <c r="AD205" i="43"/>
  <c r="AD287" i="43" s="1"/>
  <c r="J100" i="43"/>
  <c r="J346" i="43" s="1"/>
  <c r="J428" i="43" s="1"/>
  <c r="AF113" i="43"/>
  <c r="AF359" i="43" s="1"/>
  <c r="AF441" i="43" s="1"/>
  <c r="K96" i="43"/>
  <c r="K342" i="43" s="1"/>
  <c r="K424" i="43" s="1"/>
  <c r="J240" i="43"/>
  <c r="J322" i="43" s="1"/>
  <c r="AE118" i="43"/>
  <c r="AE364" i="43" s="1"/>
  <c r="AE446" i="43" s="1"/>
  <c r="V205" i="43"/>
  <c r="V287" i="43" s="1"/>
  <c r="I162" i="43"/>
  <c r="I408" i="43" s="1"/>
  <c r="I490" i="43" s="1"/>
  <c r="J131" i="43"/>
  <c r="J377" i="43" s="1"/>
  <c r="J459" i="43" s="1"/>
  <c r="S212" i="43"/>
  <c r="S294" i="43" s="1"/>
  <c r="P220" i="43"/>
  <c r="P302" i="43" s="1"/>
  <c r="N225" i="43"/>
  <c r="N307" i="43" s="1"/>
  <c r="P214" i="43"/>
  <c r="P296" i="43" s="1"/>
  <c r="U154" i="43"/>
  <c r="U400" i="43" s="1"/>
  <c r="U482" i="43" s="1"/>
  <c r="E134" i="43"/>
  <c r="E380" i="43" s="1"/>
  <c r="E462" i="43" s="1"/>
  <c r="I237" i="43"/>
  <c r="I319" i="43" s="1"/>
  <c r="AC244" i="43"/>
  <c r="AC326" i="43" s="1"/>
  <c r="E93" i="43"/>
  <c r="E339" i="43" s="1"/>
  <c r="E421" i="43" s="1"/>
  <c r="AC234" i="43"/>
  <c r="AC316" i="43" s="1"/>
  <c r="AC196" i="43"/>
  <c r="AC278" i="43" s="1"/>
  <c r="U243" i="43"/>
  <c r="U325" i="43" s="1"/>
  <c r="J218" i="43"/>
  <c r="J300" i="43" s="1"/>
  <c r="X207" i="43"/>
  <c r="X289" i="43" s="1"/>
  <c r="H222" i="43"/>
  <c r="H304" i="43" s="1"/>
  <c r="H201" i="43"/>
  <c r="H283" i="43" s="1"/>
  <c r="M108" i="43"/>
  <c r="M354" i="43" s="1"/>
  <c r="M436" i="43" s="1"/>
  <c r="J110" i="43"/>
  <c r="J356" i="43" s="1"/>
  <c r="J438" i="43" s="1"/>
  <c r="L140" i="43"/>
  <c r="L386" i="43" s="1"/>
  <c r="L468" i="43" s="1"/>
  <c r="H98" i="43"/>
  <c r="H344" i="43" s="1"/>
  <c r="H426" i="43" s="1"/>
  <c r="T141" i="43"/>
  <c r="T387" i="43" s="1"/>
  <c r="T469" i="43" s="1"/>
  <c r="I205" i="43"/>
  <c r="I287" i="43" s="1"/>
  <c r="O140" i="43"/>
  <c r="O386" i="43" s="1"/>
  <c r="O468" i="43" s="1"/>
  <c r="AD221" i="43"/>
  <c r="AD303" i="43" s="1"/>
  <c r="Q247" i="43"/>
  <c r="Q329" i="43" s="1"/>
  <c r="G206" i="43"/>
  <c r="G288" i="43" s="1"/>
  <c r="AC127" i="43"/>
  <c r="AC373" i="43" s="1"/>
  <c r="AC455" i="43" s="1"/>
  <c r="L215" i="43"/>
  <c r="L297" i="43" s="1"/>
  <c r="E202" i="43"/>
  <c r="E284" i="43" s="1"/>
  <c r="Q167" i="43"/>
  <c r="Q413" i="43" s="1"/>
  <c r="Q495" i="43" s="1"/>
  <c r="L233" i="43"/>
  <c r="L315" i="43" s="1"/>
  <c r="R180" i="43"/>
  <c r="R262" i="43" s="1"/>
  <c r="AA234" i="43"/>
  <c r="AA316" i="43" s="1"/>
  <c r="O130" i="43"/>
  <c r="O376" i="43" s="1"/>
  <c r="O458" i="43" s="1"/>
  <c r="X211" i="43"/>
  <c r="X293" i="43" s="1"/>
  <c r="S164" i="43"/>
  <c r="S410" i="43" s="1"/>
  <c r="S492" i="43" s="1"/>
  <c r="P161" i="43"/>
  <c r="P407" i="43" s="1"/>
  <c r="P489" i="43" s="1"/>
  <c r="AC214" i="43"/>
  <c r="AC296" i="43" s="1"/>
  <c r="F104" i="43"/>
  <c r="F350" i="43" s="1"/>
  <c r="F432" i="43" s="1"/>
  <c r="AA151" i="43"/>
  <c r="AA397" i="43" s="1"/>
  <c r="AA479" i="43" s="1"/>
  <c r="E162" i="43"/>
  <c r="E408" i="43" s="1"/>
  <c r="E490" i="43" s="1"/>
  <c r="Z229" i="43"/>
  <c r="Z311" i="43" s="1"/>
  <c r="J195" i="43"/>
  <c r="J277" i="43" s="1"/>
  <c r="AD230" i="43"/>
  <c r="AD312" i="43" s="1"/>
  <c r="N93" i="43"/>
  <c r="N339" i="43" s="1"/>
  <c r="N421" i="43" s="1"/>
  <c r="G157" i="43"/>
  <c r="G403" i="43" s="1"/>
  <c r="G485" i="43" s="1"/>
  <c r="T149" i="43"/>
  <c r="T395" i="43" s="1"/>
  <c r="T477" i="43" s="1"/>
  <c r="J122" i="43"/>
  <c r="J368" i="43" s="1"/>
  <c r="J450" i="43" s="1"/>
  <c r="V252" i="43"/>
  <c r="V334" i="43" s="1"/>
  <c r="J188" i="43"/>
  <c r="J270" i="43" s="1"/>
  <c r="AB101" i="43"/>
  <c r="AB347" i="43" s="1"/>
  <c r="AB429" i="43" s="1"/>
  <c r="E139" i="43"/>
  <c r="E385" i="43" s="1"/>
  <c r="E467" i="43" s="1"/>
  <c r="Z163" i="43"/>
  <c r="Z409" i="43" s="1"/>
  <c r="Z491" i="43" s="1"/>
  <c r="T243" i="43"/>
  <c r="T325" i="43" s="1"/>
  <c r="AD222" i="43"/>
  <c r="AD304" i="43" s="1"/>
  <c r="AF240" i="43"/>
  <c r="AF322" i="43" s="1"/>
  <c r="Q156" i="43"/>
  <c r="Q402" i="43" s="1"/>
  <c r="Q484" i="43" s="1"/>
  <c r="Z122" i="43"/>
  <c r="Z368" i="43" s="1"/>
  <c r="Z450" i="43" s="1"/>
  <c r="O110" i="43"/>
  <c r="O356" i="43" s="1"/>
  <c r="O438" i="43" s="1"/>
  <c r="AE112" i="43"/>
  <c r="AE358" i="43" s="1"/>
  <c r="AE440" i="43" s="1"/>
  <c r="F181" i="43"/>
  <c r="F263" i="43" s="1"/>
  <c r="Q155" i="43"/>
  <c r="Q401" i="43" s="1"/>
  <c r="Q483" i="43" s="1"/>
  <c r="G119" i="43"/>
  <c r="G365" i="43" s="1"/>
  <c r="G447" i="43" s="1"/>
  <c r="AB104" i="43"/>
  <c r="AB350" i="43" s="1"/>
  <c r="AB432" i="43" s="1"/>
  <c r="U120" i="43"/>
  <c r="U366" i="43" s="1"/>
  <c r="U448" i="43" s="1"/>
  <c r="R183" i="43"/>
  <c r="R265" i="43" s="1"/>
  <c r="AA132" i="43"/>
  <c r="AA378" i="43" s="1"/>
  <c r="AA460" i="43" s="1"/>
  <c r="O226" i="43"/>
  <c r="O308" i="43" s="1"/>
  <c r="X108" i="43"/>
  <c r="X354" i="43" s="1"/>
  <c r="X436" i="43" s="1"/>
  <c r="K129" i="43"/>
  <c r="K375" i="43" s="1"/>
  <c r="K457" i="43" s="1"/>
  <c r="AF233" i="43"/>
  <c r="AF315" i="43" s="1"/>
  <c r="W238" i="43"/>
  <c r="W320" i="43" s="1"/>
  <c r="M248" i="43"/>
  <c r="M330" i="43" s="1"/>
  <c r="K179" i="43"/>
  <c r="K261" i="43" s="1"/>
  <c r="H154" i="43"/>
  <c r="H400" i="43" s="1"/>
  <c r="H482" i="43" s="1"/>
  <c r="I220" i="43"/>
  <c r="I302" i="43" s="1"/>
  <c r="Y127" i="43"/>
  <c r="Y373" i="43" s="1"/>
  <c r="Y455" i="43" s="1"/>
  <c r="X166" i="43"/>
  <c r="X412" i="43" s="1"/>
  <c r="X494" i="43" s="1"/>
  <c r="P160" i="43"/>
  <c r="P406" i="43" s="1"/>
  <c r="P488" i="43" s="1"/>
  <c r="AF201" i="43"/>
  <c r="AF283" i="43" s="1"/>
  <c r="M229" i="43"/>
  <c r="M311" i="43" s="1"/>
  <c r="F137" i="43"/>
  <c r="F383" i="43" s="1"/>
  <c r="F465" i="43" s="1"/>
  <c r="V102" i="43"/>
  <c r="V348" i="43" s="1"/>
  <c r="V430" i="43" s="1"/>
  <c r="F109" i="43"/>
  <c r="F355" i="43" s="1"/>
  <c r="F437" i="43" s="1"/>
  <c r="Q214" i="43"/>
  <c r="Q296" i="43" s="1"/>
  <c r="P129" i="43"/>
  <c r="P375" i="43" s="1"/>
  <c r="P457" i="43" s="1"/>
  <c r="W151" i="43"/>
  <c r="W397" i="43" s="1"/>
  <c r="W479" i="43" s="1"/>
  <c r="Y130" i="43"/>
  <c r="Y376" i="43" s="1"/>
  <c r="Y458" i="43" s="1"/>
  <c r="T233" i="43"/>
  <c r="T315" i="43" s="1"/>
  <c r="K197" i="43"/>
  <c r="K279" i="43" s="1"/>
  <c r="Q137" i="43"/>
  <c r="Q383" i="43" s="1"/>
  <c r="Q465" i="43" s="1"/>
  <c r="Q109" i="43"/>
  <c r="Q355" i="43" s="1"/>
  <c r="Q437" i="43" s="1"/>
  <c r="AF206" i="43"/>
  <c r="AF288" i="43" s="1"/>
  <c r="AC167" i="43"/>
  <c r="AC413" i="43" s="1"/>
  <c r="AC495" i="43" s="1"/>
  <c r="I202" i="43"/>
  <c r="I284" i="43" s="1"/>
  <c r="U159" i="43"/>
  <c r="U405" i="43" s="1"/>
  <c r="U487" i="43" s="1"/>
  <c r="G153" i="43"/>
  <c r="G399" i="43" s="1"/>
  <c r="G481" i="43" s="1"/>
  <c r="S198" i="43"/>
  <c r="S280" i="43" s="1"/>
  <c r="AD129" i="43"/>
  <c r="AD375" i="43" s="1"/>
  <c r="AD457" i="43" s="1"/>
  <c r="R232" i="43"/>
  <c r="R314" i="43" s="1"/>
  <c r="R92" i="43"/>
  <c r="R338" i="43" s="1"/>
  <c r="R420" i="43" s="1"/>
  <c r="W222" i="43"/>
  <c r="W304" i="43" s="1"/>
  <c r="F97" i="43"/>
  <c r="F343" i="43" s="1"/>
  <c r="F425" i="43" s="1"/>
  <c r="T251" i="43"/>
  <c r="T333" i="43" s="1"/>
  <c r="Z216" i="43"/>
  <c r="Z298" i="43" s="1"/>
  <c r="AF116" i="43"/>
  <c r="AF362" i="43" s="1"/>
  <c r="AF444" i="43" s="1"/>
  <c r="U102" i="43"/>
  <c r="U348" i="43" s="1"/>
  <c r="U430" i="43" s="1"/>
  <c r="M239" i="43"/>
  <c r="M321" i="43" s="1"/>
  <c r="Z244" i="43"/>
  <c r="Z326" i="43" s="1"/>
  <c r="AA123" i="43"/>
  <c r="AA369" i="43" s="1"/>
  <c r="AA451" i="43" s="1"/>
  <c r="G98" i="43"/>
  <c r="G344" i="43" s="1"/>
  <c r="G426" i="43" s="1"/>
  <c r="J180" i="43"/>
  <c r="J262" i="43" s="1"/>
  <c r="O102" i="43"/>
  <c r="O348" i="43" s="1"/>
  <c r="O430" i="43" s="1"/>
  <c r="Y91" i="43"/>
  <c r="Y337" i="43" s="1"/>
  <c r="Y419" i="43" s="1"/>
  <c r="R160" i="43"/>
  <c r="R406" i="43" s="1"/>
  <c r="R488" i="43" s="1"/>
  <c r="I116" i="43"/>
  <c r="I362" i="43" s="1"/>
  <c r="I444" i="43" s="1"/>
  <c r="S229" i="43"/>
  <c r="S311" i="43" s="1"/>
  <c r="X139" i="43"/>
  <c r="X385" i="43" s="1"/>
  <c r="X467" i="43" s="1"/>
  <c r="G246" i="43"/>
  <c r="G328" i="43" s="1"/>
  <c r="AF154" i="43"/>
  <c r="AF400" i="43" s="1"/>
  <c r="AF482" i="43" s="1"/>
  <c r="I204" i="43"/>
  <c r="I286" i="43" s="1"/>
  <c r="R117" i="43"/>
  <c r="R363" i="43" s="1"/>
  <c r="R445" i="43" s="1"/>
  <c r="L99" i="43"/>
  <c r="L345" i="43" s="1"/>
  <c r="L427" i="43" s="1"/>
  <c r="L174" i="43"/>
  <c r="L256" i="43" s="1"/>
  <c r="F199" i="43"/>
  <c r="F281" i="43" s="1"/>
  <c r="I103" i="43"/>
  <c r="I349" i="43" s="1"/>
  <c r="I431" i="43" s="1"/>
  <c r="R136" i="43"/>
  <c r="R382" i="43" s="1"/>
  <c r="R464" i="43" s="1"/>
  <c r="Q106" i="43"/>
  <c r="Q352" i="43" s="1"/>
  <c r="Q434" i="43" s="1"/>
  <c r="Z191" i="43"/>
  <c r="Z273" i="43" s="1"/>
  <c r="Y133" i="43"/>
  <c r="Y379" i="43" s="1"/>
  <c r="Y461" i="43" s="1"/>
  <c r="V109" i="43"/>
  <c r="V355" i="43" s="1"/>
  <c r="V437" i="43" s="1"/>
  <c r="M159" i="43"/>
  <c r="M405" i="43" s="1"/>
  <c r="M487" i="43" s="1"/>
  <c r="W106" i="43"/>
  <c r="W352" i="43" s="1"/>
  <c r="W434" i="43" s="1"/>
  <c r="P184" i="43"/>
  <c r="P266" i="43" s="1"/>
  <c r="Y143" i="43"/>
  <c r="Y389" i="43" s="1"/>
  <c r="Y471" i="43" s="1"/>
  <c r="G93" i="43"/>
  <c r="G339" i="43" s="1"/>
  <c r="G421" i="43" s="1"/>
  <c r="O241" i="43"/>
  <c r="O323" i="43" s="1"/>
  <c r="F226" i="43"/>
  <c r="F308" i="43" s="1"/>
  <c r="N141" i="43"/>
  <c r="N387" i="43" s="1"/>
  <c r="N469" i="43" s="1"/>
  <c r="T190" i="43"/>
  <c r="T272" i="43" s="1"/>
  <c r="G131" i="43"/>
  <c r="G377" i="43" s="1"/>
  <c r="G459" i="43" s="1"/>
  <c r="V211" i="43"/>
  <c r="V293" i="43" s="1"/>
  <c r="H114" i="43"/>
  <c r="H360" i="43" s="1"/>
  <c r="H442" i="43" s="1"/>
  <c r="M98" i="43"/>
  <c r="M344" i="43" s="1"/>
  <c r="M426" i="43" s="1"/>
  <c r="R128" i="43"/>
  <c r="R374" i="43" s="1"/>
  <c r="R456" i="43" s="1"/>
  <c r="G104" i="43"/>
  <c r="G350" i="43" s="1"/>
  <c r="G432" i="43" s="1"/>
  <c r="AC165" i="43"/>
  <c r="AC411" i="43" s="1"/>
  <c r="AC493" i="43" s="1"/>
  <c r="W146" i="43"/>
  <c r="W392" i="43" s="1"/>
  <c r="W474" i="43" s="1"/>
  <c r="Z232" i="43"/>
  <c r="Z314" i="43" s="1"/>
  <c r="L162" i="43"/>
  <c r="L408" i="43" s="1"/>
  <c r="L490" i="43" s="1"/>
  <c r="S112" i="43"/>
  <c r="S358" i="43" s="1"/>
  <c r="S440" i="43" s="1"/>
  <c r="AE236" i="43"/>
  <c r="AE318" i="43" s="1"/>
  <c r="U105" i="43"/>
  <c r="U351" i="43" s="1"/>
  <c r="U433" i="43" s="1"/>
  <c r="AD104" i="43"/>
  <c r="AD350" i="43" s="1"/>
  <c r="AD432" i="43" s="1"/>
  <c r="Z156" i="43"/>
  <c r="Z402" i="43" s="1"/>
  <c r="Z484" i="43" s="1"/>
  <c r="J116" i="43"/>
  <c r="J362" i="43" s="1"/>
  <c r="J444" i="43" s="1"/>
  <c r="H181" i="43"/>
  <c r="H263" i="43" s="1"/>
  <c r="F93" i="43"/>
  <c r="F339" i="43" s="1"/>
  <c r="F421" i="43" s="1"/>
  <c r="E97" i="43"/>
  <c r="E343" i="43" s="1"/>
  <c r="E425" i="43" s="1"/>
  <c r="U192" i="43"/>
  <c r="U274" i="43" s="1"/>
  <c r="AF204" i="43"/>
  <c r="AF286" i="43" s="1"/>
  <c r="V120" i="43"/>
  <c r="V366" i="43" s="1"/>
  <c r="V448" i="43" s="1"/>
  <c r="P186" i="43"/>
  <c r="P268" i="43" s="1"/>
  <c r="AB130" i="43"/>
  <c r="AB376" i="43" s="1"/>
  <c r="AB458" i="43" s="1"/>
  <c r="S115" i="43"/>
  <c r="S361" i="43" s="1"/>
  <c r="S443" i="43" s="1"/>
  <c r="J237" i="43"/>
  <c r="J319" i="43" s="1"/>
  <c r="AF199" i="43"/>
  <c r="AF281" i="43" s="1"/>
  <c r="W132" i="43"/>
  <c r="W378" i="43" s="1"/>
  <c r="W460" i="43" s="1"/>
  <c r="AD223" i="43"/>
  <c r="AD305" i="43" s="1"/>
  <c r="AB213" i="43"/>
  <c r="AB295" i="43" s="1"/>
  <c r="F135" i="43"/>
  <c r="F381" i="43" s="1"/>
  <c r="F463" i="43" s="1"/>
  <c r="W252" i="43"/>
  <c r="W334" i="43" s="1"/>
  <c r="N181" i="43"/>
  <c r="N263" i="43" s="1"/>
  <c r="Z166" i="43"/>
  <c r="Z412" i="43" s="1"/>
  <c r="Z494" i="43" s="1"/>
  <c r="P141" i="43"/>
  <c r="P387" i="43" s="1"/>
  <c r="P469" i="43" s="1"/>
  <c r="J123" i="43"/>
  <c r="J369" i="43" s="1"/>
  <c r="J451" i="43" s="1"/>
  <c r="E164" i="43"/>
  <c r="E410" i="43" s="1"/>
  <c r="E492" i="43" s="1"/>
  <c r="O97" i="43"/>
  <c r="O343" i="43" s="1"/>
  <c r="O425" i="43" s="1"/>
  <c r="AD150" i="43"/>
  <c r="AD396" i="43" s="1"/>
  <c r="AD478" i="43" s="1"/>
  <c r="N251" i="43"/>
  <c r="N333" i="43" s="1"/>
  <c r="F188" i="43"/>
  <c r="F270" i="43" s="1"/>
  <c r="J162" i="43"/>
  <c r="J408" i="43" s="1"/>
  <c r="J490" i="43" s="1"/>
  <c r="G110" i="43"/>
  <c r="G356" i="43" s="1"/>
  <c r="G438" i="43" s="1"/>
  <c r="S190" i="43"/>
  <c r="S272" i="43" s="1"/>
  <c r="R139" i="43"/>
  <c r="R385" i="43" s="1"/>
  <c r="R467" i="43" s="1"/>
  <c r="L208" i="43"/>
  <c r="L290" i="43" s="1"/>
  <c r="W197" i="43"/>
  <c r="W279" i="43" s="1"/>
  <c r="J107" i="43"/>
  <c r="J353" i="43" s="1"/>
  <c r="J435" i="43" s="1"/>
  <c r="O234" i="43"/>
  <c r="O316" i="43" s="1"/>
  <c r="Q129" i="43"/>
  <c r="Q375" i="43" s="1"/>
  <c r="Q457" i="43" s="1"/>
  <c r="J151" i="43"/>
  <c r="J397" i="43" s="1"/>
  <c r="J479" i="43" s="1"/>
  <c r="J194" i="43"/>
  <c r="J276" i="43" s="1"/>
  <c r="W164" i="43"/>
  <c r="W410" i="43" s="1"/>
  <c r="W492" i="43" s="1"/>
  <c r="AB151" i="43"/>
  <c r="AB397" i="43" s="1"/>
  <c r="AB479" i="43" s="1"/>
  <c r="G141" i="43"/>
  <c r="G387" i="43" s="1"/>
  <c r="G469" i="43" s="1"/>
  <c r="J99" i="43"/>
  <c r="J345" i="43" s="1"/>
  <c r="J427" i="43" s="1"/>
  <c r="I190" i="43"/>
  <c r="I272" i="43" s="1"/>
  <c r="P233" i="43"/>
  <c r="P315" i="43" s="1"/>
  <c r="V189" i="43"/>
  <c r="V271" i="43" s="1"/>
  <c r="AF135" i="43"/>
  <c r="AF381" i="43" s="1"/>
  <c r="AF463" i="43" s="1"/>
  <c r="G158" i="43"/>
  <c r="G404" i="43" s="1"/>
  <c r="G486" i="43" s="1"/>
  <c r="T179" i="43"/>
  <c r="T261" i="43" s="1"/>
  <c r="AB208" i="43"/>
  <c r="AB290" i="43" s="1"/>
  <c r="AD208" i="43"/>
  <c r="S91" i="43"/>
  <c r="S337" i="43" s="1"/>
  <c r="S419" i="43" s="1"/>
  <c r="AA164" i="43"/>
  <c r="AA410" i="43" s="1"/>
  <c r="AA492" i="43" s="1"/>
  <c r="O202" i="43"/>
  <c r="O284" i="43" s="1"/>
  <c r="Q157" i="43"/>
  <c r="Q403" i="43" s="1"/>
  <c r="Q485" i="43" s="1"/>
  <c r="H94" i="43"/>
  <c r="H340" i="43" s="1"/>
  <c r="H422" i="43" s="1"/>
  <c r="L242" i="43"/>
  <c r="L324" i="43" s="1"/>
  <c r="Z102" i="43"/>
  <c r="Z348" i="43" s="1"/>
  <c r="Z430" i="43" s="1"/>
  <c r="P225" i="43"/>
  <c r="P307" i="43" s="1"/>
  <c r="AE92" i="43"/>
  <c r="AE338" i="43" s="1"/>
  <c r="AE420" i="43" s="1"/>
  <c r="O93" i="43"/>
  <c r="O339" i="43" s="1"/>
  <c r="O421" i="43" s="1"/>
  <c r="R228" i="43"/>
  <c r="R310" i="43" s="1"/>
  <c r="P111" i="43"/>
  <c r="P357" i="43" s="1"/>
  <c r="P439" i="43" s="1"/>
  <c r="M145" i="43"/>
  <c r="M391" i="43" s="1"/>
  <c r="M473" i="43" s="1"/>
  <c r="K159" i="43"/>
  <c r="K405" i="43" s="1"/>
  <c r="K487" i="43" s="1"/>
  <c r="N108" i="43"/>
  <c r="N354" i="43" s="1"/>
  <c r="N436" i="43" s="1"/>
  <c r="E178" i="43"/>
  <c r="E260" i="43" s="1"/>
  <c r="AB106" i="43"/>
  <c r="AB352" i="43" s="1"/>
  <c r="AB434" i="43" s="1"/>
  <c r="X245" i="43"/>
  <c r="M151" i="43"/>
  <c r="M397" i="43" s="1"/>
  <c r="M479" i="43" s="1"/>
  <c r="AC134" i="43"/>
  <c r="AC380" i="43" s="1"/>
  <c r="AC462" i="43" s="1"/>
  <c r="AC237" i="43"/>
  <c r="AC319" i="43" s="1"/>
  <c r="G207" i="43"/>
  <c r="G289" i="43" s="1"/>
  <c r="AA239" i="43"/>
  <c r="AA321" i="43" s="1"/>
  <c r="Y92" i="43"/>
  <c r="Y338" i="43" s="1"/>
  <c r="Y420" i="43" s="1"/>
  <c r="L129" i="43"/>
  <c r="L375" i="43" s="1"/>
  <c r="L457" i="43" s="1"/>
  <c r="T98" i="43"/>
  <c r="T344" i="43" s="1"/>
  <c r="T426" i="43" s="1"/>
  <c r="Q143" i="43"/>
  <c r="Q389" i="43" s="1"/>
  <c r="Q471" i="43" s="1"/>
  <c r="V136" i="43"/>
  <c r="V382" i="43" s="1"/>
  <c r="V464" i="43" s="1"/>
  <c r="K147" i="43"/>
  <c r="K393" i="43" s="1"/>
  <c r="K475" i="43" s="1"/>
  <c r="W163" i="43"/>
  <c r="W409" i="43" s="1"/>
  <c r="W491" i="43" s="1"/>
  <c r="K123" i="43"/>
  <c r="K369" i="43" s="1"/>
  <c r="K451" i="43" s="1"/>
  <c r="E136" i="43"/>
  <c r="E382" i="43" s="1"/>
  <c r="E464" i="43" s="1"/>
  <c r="L102" i="43"/>
  <c r="L348" i="43" s="1"/>
  <c r="L430" i="43" s="1"/>
  <c r="U157" i="43"/>
  <c r="U403" i="43" s="1"/>
  <c r="U485" i="43" s="1"/>
  <c r="AC181" i="43"/>
  <c r="AC263" i="43" s="1"/>
  <c r="Q158" i="43"/>
  <c r="Q404" i="43" s="1"/>
  <c r="Q486" i="43" s="1"/>
  <c r="U211" i="43"/>
  <c r="U293" i="43" s="1"/>
  <c r="J200" i="43"/>
  <c r="J282" i="43" s="1"/>
  <c r="Q224" i="43"/>
  <c r="Q306" i="43" s="1"/>
  <c r="F233" i="43"/>
  <c r="F315" i="43" s="1"/>
  <c r="L141" i="43"/>
  <c r="L387" i="43" s="1"/>
  <c r="L469" i="43" s="1"/>
  <c r="AE168" i="43"/>
  <c r="AE414" i="43" s="1"/>
  <c r="AE496" i="43" s="1"/>
  <c r="W175" i="43"/>
  <c r="W257" i="43" s="1"/>
  <c r="F158" i="43"/>
  <c r="F404" i="43" s="1"/>
  <c r="F486" i="43" s="1"/>
  <c r="U233" i="43"/>
  <c r="U315" i="43" s="1"/>
  <c r="X214" i="43"/>
  <c r="X296" i="43" s="1"/>
  <c r="AD130" i="43"/>
  <c r="AD376" i="43" s="1"/>
  <c r="AD458" i="43" s="1"/>
  <c r="V204" i="43"/>
  <c r="V286" i="43" s="1"/>
  <c r="M164" i="43"/>
  <c r="M410" i="43" s="1"/>
  <c r="M492" i="43" s="1"/>
  <c r="G126" i="43"/>
  <c r="G372" i="43" s="1"/>
  <c r="G454" i="43" s="1"/>
  <c r="M250" i="43"/>
  <c r="M332" i="43" s="1"/>
  <c r="AD180" i="43"/>
  <c r="AD262" i="43" s="1"/>
  <c r="AA115" i="43"/>
  <c r="AA361" i="43" s="1"/>
  <c r="AA443" i="43" s="1"/>
  <c r="AC188" i="43"/>
  <c r="AC270" i="43" s="1"/>
  <c r="F132" i="43"/>
  <c r="F378" i="43" s="1"/>
  <c r="F460" i="43" s="1"/>
  <c r="W125" i="43"/>
  <c r="W371" i="43" s="1"/>
  <c r="W453" i="43" s="1"/>
  <c r="M184" i="43"/>
  <c r="M266" i="43" s="1"/>
  <c r="I212" i="43"/>
  <c r="I294" i="43" s="1"/>
  <c r="AF163" i="43"/>
  <c r="AF409" i="43" s="1"/>
  <c r="AF491" i="43" s="1"/>
  <c r="T238" i="43"/>
  <c r="T320" i="43" s="1"/>
  <c r="N154" i="43"/>
  <c r="N400" i="43" s="1"/>
  <c r="N482" i="43" s="1"/>
  <c r="M187" i="43"/>
  <c r="M269" i="43" s="1"/>
  <c r="J163" i="43"/>
  <c r="J409" i="43" s="1"/>
  <c r="J491" i="43" s="1"/>
  <c r="G140" i="43"/>
  <c r="G386" i="43" s="1"/>
  <c r="G468" i="43" s="1"/>
  <c r="F210" i="43"/>
  <c r="F292" i="43" s="1"/>
  <c r="AD165" i="43"/>
  <c r="AD411" i="43" s="1"/>
  <c r="AD493" i="43" s="1"/>
  <c r="I142" i="43"/>
  <c r="I388" i="43" s="1"/>
  <c r="I470" i="43" s="1"/>
  <c r="X99" i="43"/>
  <c r="X345" i="43" s="1"/>
  <c r="X427" i="43" s="1"/>
  <c r="N139" i="43"/>
  <c r="N385" i="43" s="1"/>
  <c r="N467" i="43" s="1"/>
  <c r="V110" i="43"/>
  <c r="V356" i="43" s="1"/>
  <c r="V438" i="43" s="1"/>
  <c r="I117" i="43"/>
  <c r="I363" i="43" s="1"/>
  <c r="I445" i="43" s="1"/>
  <c r="S228" i="43"/>
  <c r="S310" i="43" s="1"/>
  <c r="P117" i="43"/>
  <c r="P363" i="43" s="1"/>
  <c r="P445" i="43" s="1"/>
  <c r="L243" i="43"/>
  <c r="L325" i="43" s="1"/>
  <c r="T113" i="43"/>
  <c r="T359" i="43" s="1"/>
  <c r="T441" i="43" s="1"/>
  <c r="AD164" i="43"/>
  <c r="AD410" i="43" s="1"/>
  <c r="AD492" i="43" s="1"/>
  <c r="W158" i="43"/>
  <c r="W404" i="43" s="1"/>
  <c r="W486" i="43" s="1"/>
  <c r="H111" i="43"/>
  <c r="H357" i="43" s="1"/>
  <c r="H439" i="43" s="1"/>
  <c r="AE103" i="43"/>
  <c r="AE349" i="43" s="1"/>
  <c r="AE431" i="43" s="1"/>
  <c r="G224" i="43"/>
  <c r="G306" i="43" s="1"/>
  <c r="M209" i="43"/>
  <c r="M291" i="43" s="1"/>
  <c r="O150" i="43"/>
  <c r="O396" i="43" s="1"/>
  <c r="O478" i="43" s="1"/>
  <c r="R226" i="43"/>
  <c r="R308" i="43" s="1"/>
  <c r="T104" i="43"/>
  <c r="T350" i="43" s="1"/>
  <c r="T432" i="43" s="1"/>
  <c r="Q134" i="43"/>
  <c r="Q380" i="43" s="1"/>
  <c r="Q462" i="43" s="1"/>
  <c r="P173" i="43"/>
  <c r="P255" i="43" s="1"/>
  <c r="N98" i="43"/>
  <c r="N344" i="43" s="1"/>
  <c r="N426" i="43" s="1"/>
  <c r="K95" i="43"/>
  <c r="K341" i="43" s="1"/>
  <c r="K423" i="43" s="1"/>
  <c r="K206" i="43"/>
  <c r="K288" i="43" s="1"/>
  <c r="AF145" i="43"/>
  <c r="AF391" i="43" s="1"/>
  <c r="AF473" i="43" s="1"/>
  <c r="Y218" i="43"/>
  <c r="Y300" i="43" s="1"/>
  <c r="AE196" i="43"/>
  <c r="AE278" i="43" s="1"/>
  <c r="AC220" i="43"/>
  <c r="AC302" i="43" s="1"/>
  <c r="AB94" i="43"/>
  <c r="AB340" i="43" s="1"/>
  <c r="AB422" i="43" s="1"/>
  <c r="R145" i="43"/>
  <c r="R391" i="43" s="1"/>
  <c r="R473" i="43" s="1"/>
  <c r="Q186" i="43"/>
  <c r="Q268" i="43" s="1"/>
  <c r="AA594" i="43"/>
  <c r="Z107" i="43"/>
  <c r="Z353" i="43" s="1"/>
  <c r="Z435" i="43" s="1"/>
  <c r="AA103" i="43"/>
  <c r="AA349" i="43" s="1"/>
  <c r="AA431" i="43" s="1"/>
  <c r="E241" i="43"/>
  <c r="E323" i="43" s="1"/>
  <c r="X127" i="43"/>
  <c r="X373" i="43" s="1"/>
  <c r="X455" i="43" s="1"/>
  <c r="I164" i="43"/>
  <c r="I410" i="43" s="1"/>
  <c r="I492" i="43" s="1"/>
  <c r="J231" i="43"/>
  <c r="J313" i="43" s="1"/>
  <c r="F129" i="43"/>
  <c r="F375" i="43" s="1"/>
  <c r="F457" i="43" s="1"/>
  <c r="AD170" i="43"/>
  <c r="AD416" i="43" s="1"/>
  <c r="AD498" i="43" s="1"/>
  <c r="Q212" i="43"/>
  <c r="Q294" i="43" s="1"/>
  <c r="V207" i="43"/>
  <c r="V289" i="43" s="1"/>
  <c r="J115" i="43"/>
  <c r="J361" i="43" s="1"/>
  <c r="J443" i="43" s="1"/>
  <c r="AF128" i="43"/>
  <c r="AF374" i="43" s="1"/>
  <c r="AF456" i="43" s="1"/>
  <c r="AD107" i="43"/>
  <c r="AD353" i="43" s="1"/>
  <c r="AD435" i="43" s="1"/>
  <c r="F208" i="43"/>
  <c r="F290" i="43" s="1"/>
  <c r="K155" i="43"/>
  <c r="K401" i="43" s="1"/>
  <c r="K483" i="43" s="1"/>
  <c r="N189" i="43"/>
  <c r="N271" i="43" s="1"/>
  <c r="AA195" i="43"/>
  <c r="AA277" i="43" s="1"/>
  <c r="S181" i="43"/>
  <c r="S263" i="43" s="1"/>
  <c r="Q242" i="43"/>
  <c r="Q324" i="43" s="1"/>
  <c r="N220" i="43"/>
  <c r="N302" i="43" s="1"/>
  <c r="E129" i="43"/>
  <c r="E375" i="43" s="1"/>
  <c r="E457" i="43" s="1"/>
  <c r="AB122" i="43"/>
  <c r="AB368" i="43" s="1"/>
  <c r="AB450" i="43" s="1"/>
  <c r="AF176" i="43"/>
  <c r="AF258" i="43" s="1"/>
  <c r="O216" i="43"/>
  <c r="O298" i="43" s="1"/>
  <c r="R113" i="43"/>
  <c r="R359" i="43" s="1"/>
  <c r="R441" i="43" s="1"/>
  <c r="O139" i="43"/>
  <c r="O385" i="43" s="1"/>
  <c r="O467" i="43" s="1"/>
  <c r="E99" i="43"/>
  <c r="E345" i="43" s="1"/>
  <c r="E427" i="43" s="1"/>
  <c r="Y104" i="43"/>
  <c r="Y350" i="43" s="1"/>
  <c r="Y432" i="43" s="1"/>
  <c r="K183" i="43"/>
  <c r="K265" i="43" s="1"/>
  <c r="P170" i="43"/>
  <c r="P416" i="43" s="1"/>
  <c r="P498" i="43" s="1"/>
  <c r="Z183" i="43"/>
  <c r="Z265" i="43" s="1"/>
  <c r="AC101" i="43"/>
  <c r="AC347" i="43" s="1"/>
  <c r="AC429" i="43" s="1"/>
  <c r="V158" i="43"/>
  <c r="V404" i="43" s="1"/>
  <c r="V486" i="43" s="1"/>
  <c r="AF102" i="43"/>
  <c r="AF348" i="43" s="1"/>
  <c r="AF430" i="43" s="1"/>
  <c r="I133" i="43"/>
  <c r="I379" i="43" s="1"/>
  <c r="I461" i="43" s="1"/>
  <c r="Y115" i="43"/>
  <c r="Y361" i="43" s="1"/>
  <c r="Y443" i="43" s="1"/>
  <c r="AF132" i="43"/>
  <c r="AF378" i="43" s="1"/>
  <c r="AF460" i="43" s="1"/>
  <c r="S223" i="43"/>
  <c r="S305" i="43" s="1"/>
  <c r="AF223" i="43"/>
  <c r="AF305" i="43" s="1"/>
  <c r="Q196" i="43"/>
  <c r="Q278" i="43" s="1"/>
  <c r="E227" i="43"/>
  <c r="X143" i="43"/>
  <c r="X389" i="43" s="1"/>
  <c r="X471" i="43" s="1"/>
  <c r="K247" i="43"/>
  <c r="K329" i="43" s="1"/>
  <c r="E154" i="43"/>
  <c r="E400" i="43" s="1"/>
  <c r="E482" i="43" s="1"/>
  <c r="N243" i="43"/>
  <c r="N325" i="43" s="1"/>
  <c r="AD237" i="43"/>
  <c r="AD319" i="43" s="1"/>
  <c r="Y142" i="43"/>
  <c r="Y388" i="43" s="1"/>
  <c r="Y470" i="43" s="1"/>
  <c r="V185" i="43"/>
  <c r="V267" i="43" s="1"/>
  <c r="R114" i="43"/>
  <c r="R360" i="43" s="1"/>
  <c r="R442" i="43" s="1"/>
  <c r="N210" i="43"/>
  <c r="N292" i="43" s="1"/>
  <c r="Q198" i="43"/>
  <c r="Q280" i="43" s="1"/>
  <c r="AA199" i="43"/>
  <c r="AA281" i="43" s="1"/>
  <c r="H186" i="43"/>
  <c r="H268" i="43" s="1"/>
  <c r="K186" i="43"/>
  <c r="K268" i="43" s="1"/>
  <c r="AE149" i="43"/>
  <c r="AE395" i="43" s="1"/>
  <c r="AE477" i="43" s="1"/>
  <c r="W120" i="43"/>
  <c r="W366" i="43" s="1"/>
  <c r="W448" i="43" s="1"/>
  <c r="M117" i="43"/>
  <c r="M363" i="43" s="1"/>
  <c r="M445" i="43" s="1"/>
  <c r="Q153" i="43"/>
  <c r="Q399" i="43" s="1"/>
  <c r="Q481" i="43" s="1"/>
  <c r="AC113" i="43"/>
  <c r="AC359" i="43" s="1"/>
  <c r="AC441" i="43" s="1"/>
  <c r="AF107" i="43"/>
  <c r="AF353" i="43" s="1"/>
  <c r="AF435" i="43" s="1"/>
  <c r="R95" i="43"/>
  <c r="R341" i="43" s="1"/>
  <c r="R423" i="43" s="1"/>
  <c r="Q193" i="43"/>
  <c r="Q275" i="43" s="1"/>
  <c r="V114" i="43"/>
  <c r="V360" i="43" s="1"/>
  <c r="V442" i="43" s="1"/>
  <c r="G232" i="43"/>
  <c r="G314" i="43" s="1"/>
  <c r="J174" i="43"/>
  <c r="J256" i="43" s="1"/>
  <c r="AC176" i="43"/>
  <c r="AC258" i="43" s="1"/>
  <c r="AB160" i="43"/>
  <c r="AB406" i="43" s="1"/>
  <c r="AB488" i="43" s="1"/>
  <c r="AE183" i="43"/>
  <c r="AE265" i="43" s="1"/>
  <c r="Z169" i="43"/>
  <c r="Z415" i="43" s="1"/>
  <c r="Z497" i="43" s="1"/>
  <c r="O213" i="43"/>
  <c r="O295" i="43" s="1"/>
  <c r="G151" i="43"/>
  <c r="G397" i="43" s="1"/>
  <c r="G479" i="43" s="1"/>
  <c r="F201" i="43"/>
  <c r="F283" i="43" s="1"/>
  <c r="H130" i="43"/>
  <c r="H376" i="43" s="1"/>
  <c r="H458" i="43" s="1"/>
  <c r="Q181" i="43"/>
  <c r="Q263" i="43" s="1"/>
  <c r="Z153" i="43"/>
  <c r="Z399" i="43" s="1"/>
  <c r="Z481" i="43" s="1"/>
  <c r="S124" i="43"/>
  <c r="S370" i="43" s="1"/>
  <c r="S452" i="43" s="1"/>
  <c r="F167" i="43"/>
  <c r="F413" i="43" s="1"/>
  <c r="F495" i="43" s="1"/>
  <c r="E180" i="43"/>
  <c r="E262" i="43" s="1"/>
  <c r="AB244" i="43"/>
  <c r="AB326" i="43" s="1"/>
  <c r="Q187" i="43"/>
  <c r="Q269" i="43" s="1"/>
  <c r="S219" i="43"/>
  <c r="S301" i="43" s="1"/>
  <c r="AE179" i="43"/>
  <c r="AE261" i="43" s="1"/>
  <c r="R103" i="43"/>
  <c r="R349" i="43" s="1"/>
  <c r="R431" i="43" s="1"/>
  <c r="G595" i="43"/>
  <c r="AF178" i="43"/>
  <c r="AF260" i="43" s="1"/>
  <c r="K107" i="43"/>
  <c r="K353" i="43" s="1"/>
  <c r="K435" i="43" s="1"/>
  <c r="I148" i="43"/>
  <c r="I394" i="43" s="1"/>
  <c r="I476" i="43" s="1"/>
  <c r="AA92" i="43"/>
  <c r="AA338" i="43" s="1"/>
  <c r="AA420" i="43" s="1"/>
  <c r="V203" i="43"/>
  <c r="V285" i="43" s="1"/>
  <c r="R189" i="43"/>
  <c r="R271" i="43" s="1"/>
  <c r="P594" i="43"/>
  <c r="E238" i="43"/>
  <c r="E320" i="43" s="1"/>
  <c r="K216" i="43"/>
  <c r="K298" i="43" s="1"/>
  <c r="N117" i="43"/>
  <c r="N363" i="43" s="1"/>
  <c r="N445" i="43" s="1"/>
  <c r="AF138" i="43"/>
  <c r="AF384" i="43" s="1"/>
  <c r="AF466" i="43" s="1"/>
  <c r="O177" i="43"/>
  <c r="O259" i="43" s="1"/>
  <c r="O129" i="43"/>
  <c r="O375" i="43" s="1"/>
  <c r="O457" i="43" s="1"/>
  <c r="H177" i="43"/>
  <c r="H259" i="43" s="1"/>
  <c r="H249" i="43"/>
  <c r="H331" i="43" s="1"/>
  <c r="I161" i="43"/>
  <c r="I407" i="43" s="1"/>
  <c r="I489" i="43" s="1"/>
  <c r="P189" i="43"/>
  <c r="P271" i="43" s="1"/>
  <c r="AC108" i="43"/>
  <c r="AC354" i="43" s="1"/>
  <c r="AC436" i="43" s="1"/>
  <c r="K242" i="43"/>
  <c r="K324" i="43" s="1"/>
  <c r="I140" i="43"/>
  <c r="I386" i="43" s="1"/>
  <c r="I468" i="43" s="1"/>
  <c r="AC212" i="43"/>
  <c r="AC294" i="43" s="1"/>
  <c r="H173" i="43"/>
  <c r="H255" i="43" s="1"/>
  <c r="AF173" i="43"/>
  <c r="AF255" i="43" s="1"/>
  <c r="R235" i="43"/>
  <c r="R317" i="43" s="1"/>
  <c r="H224" i="43"/>
  <c r="H306" i="43" s="1"/>
  <c r="AD158" i="43"/>
  <c r="AD404" i="43" s="1"/>
  <c r="AD486" i="43" s="1"/>
  <c r="AD241" i="43"/>
  <c r="AD323" i="43" s="1"/>
  <c r="AA122" i="43"/>
  <c r="AA368" i="43" s="1"/>
  <c r="AA450" i="43" s="1"/>
  <c r="AD184" i="43"/>
  <c r="AD266" i="43" s="1"/>
  <c r="U141" i="43"/>
  <c r="U387" i="43" s="1"/>
  <c r="U469" i="43" s="1"/>
  <c r="G166" i="43"/>
  <c r="G412" i="43" s="1"/>
  <c r="G494" i="43" s="1"/>
  <c r="K192" i="43"/>
  <c r="K274" i="43" s="1"/>
  <c r="I135" i="43"/>
  <c r="I381" i="43" s="1"/>
  <c r="I463" i="43" s="1"/>
  <c r="I134" i="43"/>
  <c r="I380" i="43" s="1"/>
  <c r="I462" i="43" s="1"/>
  <c r="U177" i="43"/>
  <c r="U259" i="43" s="1"/>
  <c r="AF126" i="43"/>
  <c r="AF372" i="43" s="1"/>
  <c r="AF454" i="43" s="1"/>
  <c r="O168" i="43"/>
  <c r="O414" i="43" s="1"/>
  <c r="O496" i="43" s="1"/>
  <c r="G130" i="43"/>
  <c r="G376" i="43" s="1"/>
  <c r="G458" i="43" s="1"/>
  <c r="H102" i="43"/>
  <c r="H348" i="43" s="1"/>
  <c r="H430" i="43" s="1"/>
  <c r="J146" i="43"/>
  <c r="J392" i="43" s="1"/>
  <c r="J474" i="43" s="1"/>
  <c r="J124" i="43"/>
  <c r="J370" i="43" s="1"/>
  <c r="J452" i="43" s="1"/>
  <c r="T103" i="43"/>
  <c r="T349" i="43" s="1"/>
  <c r="T431" i="43" s="1"/>
  <c r="AA130" i="43"/>
  <c r="AA376" i="43" s="1"/>
  <c r="AA458" i="43" s="1"/>
  <c r="R240" i="43"/>
  <c r="R322" i="43" s="1"/>
  <c r="Z175" i="43"/>
  <c r="Z257" i="43" s="1"/>
  <c r="J223" i="43"/>
  <c r="J305" i="43" s="1"/>
  <c r="S195" i="43"/>
  <c r="S277" i="43" s="1"/>
  <c r="Z141" i="43"/>
  <c r="Z387" i="43" s="1"/>
  <c r="Z469" i="43" s="1"/>
  <c r="Y237" i="43"/>
  <c r="Y319" i="43" s="1"/>
  <c r="I595" i="43"/>
  <c r="AE133" i="43"/>
  <c r="AE379" i="43" s="1"/>
  <c r="AE461" i="43" s="1"/>
  <c r="G167" i="43"/>
  <c r="G413" i="43" s="1"/>
  <c r="G495" i="43" s="1"/>
  <c r="P239" i="43"/>
  <c r="P321" i="43" s="1"/>
  <c r="I165" i="43"/>
  <c r="I411" i="43" s="1"/>
  <c r="I493" i="43" s="1"/>
  <c r="G227" i="43"/>
  <c r="G309" i="43" s="1"/>
  <c r="X249" i="43"/>
  <c r="X331" i="43" s="1"/>
  <c r="F115" i="43"/>
  <c r="F361" i="43" s="1"/>
  <c r="F443" i="43" s="1"/>
  <c r="K220" i="43"/>
  <c r="K302" i="43" s="1"/>
  <c r="AF105" i="43"/>
  <c r="AF351" i="43" s="1"/>
  <c r="AF433" i="43" s="1"/>
  <c r="Q121" i="43"/>
  <c r="Q367" i="43" s="1"/>
  <c r="Q449" i="43" s="1"/>
  <c r="T200" i="43"/>
  <c r="T282" i="43" s="1"/>
  <c r="AD201" i="43"/>
  <c r="AD283" i="43" s="1"/>
  <c r="AB139" i="43"/>
  <c r="AB385" i="43" s="1"/>
  <c r="AB467" i="43" s="1"/>
  <c r="I250" i="43"/>
  <c r="I332" i="43" s="1"/>
  <c r="W110" i="43"/>
  <c r="W356" i="43" s="1"/>
  <c r="W438" i="43" s="1"/>
  <c r="N140" i="43"/>
  <c r="N386" i="43" s="1"/>
  <c r="N468" i="43" s="1"/>
  <c r="R187" i="43"/>
  <c r="R269" i="43" s="1"/>
  <c r="E219" i="43"/>
  <c r="E301" i="43" s="1"/>
  <c r="AE212" i="43"/>
  <c r="AE294" i="43" s="1"/>
  <c r="K119" i="43"/>
  <c r="K365" i="43" s="1"/>
  <c r="K447" i="43" s="1"/>
  <c r="Q195" i="43"/>
  <c r="Q277" i="43" s="1"/>
  <c r="Z127" i="43"/>
  <c r="Z373" i="43" s="1"/>
  <c r="Z455" i="43" s="1"/>
  <c r="N150" i="43"/>
  <c r="N396" i="43" s="1"/>
  <c r="N478" i="43" s="1"/>
  <c r="H135" i="43"/>
  <c r="H381" i="43" s="1"/>
  <c r="H463" i="43" s="1"/>
  <c r="S110" i="43"/>
  <c r="S356" i="43" s="1"/>
  <c r="S438" i="43" s="1"/>
  <c r="K99" i="43"/>
  <c r="K345" i="43" s="1"/>
  <c r="K427" i="43" s="1"/>
  <c r="I101" i="43"/>
  <c r="I347" i="43" s="1"/>
  <c r="I429" i="43" s="1"/>
  <c r="G220" i="43"/>
  <c r="G302" i="43" s="1"/>
  <c r="K154" i="43"/>
  <c r="K400" i="43" s="1"/>
  <c r="K482" i="43" s="1"/>
  <c r="W187" i="43"/>
  <c r="W269" i="43" s="1"/>
  <c r="E101" i="43"/>
  <c r="E347" i="43" s="1"/>
  <c r="E429" i="43" s="1"/>
  <c r="G113" i="43"/>
  <c r="G359" i="43" s="1"/>
  <c r="G441" i="43" s="1"/>
  <c r="X204" i="43"/>
  <c r="X286" i="43" s="1"/>
  <c r="X93" i="43"/>
  <c r="X339" i="43" s="1"/>
  <c r="X421" i="43" s="1"/>
  <c r="Z117" i="43"/>
  <c r="Z363" i="43" s="1"/>
  <c r="Z445" i="43" s="1"/>
  <c r="V233" i="43"/>
  <c r="V315" i="43" s="1"/>
  <c r="G146" i="43"/>
  <c r="G392" i="43" s="1"/>
  <c r="G474" i="43" s="1"/>
  <c r="R236" i="43"/>
  <c r="R318" i="43" s="1"/>
  <c r="S157" i="43"/>
  <c r="S403" i="43" s="1"/>
  <c r="S485" i="43" s="1"/>
  <c r="O137" i="43"/>
  <c r="O383" i="43" s="1"/>
  <c r="O465" i="43" s="1"/>
  <c r="V139" i="43"/>
  <c r="V385" i="43" s="1"/>
  <c r="V467" i="43" s="1"/>
  <c r="E94" i="43"/>
  <c r="E340" i="43" s="1"/>
  <c r="E422" i="43" s="1"/>
  <c r="K202" i="43"/>
  <c r="K284" i="43" s="1"/>
  <c r="K215" i="43"/>
  <c r="K297" i="43" s="1"/>
  <c r="AF175" i="43"/>
  <c r="AF257" i="43" s="1"/>
  <c r="E250" i="43"/>
  <c r="E332" i="43" s="1"/>
  <c r="AF174" i="43"/>
  <c r="AF256" i="43" s="1"/>
  <c r="S109" i="43"/>
  <c r="S355" i="43" s="1"/>
  <c r="S437" i="43" s="1"/>
  <c r="L145" i="43"/>
  <c r="L391" i="43" s="1"/>
  <c r="L473" i="43" s="1"/>
  <c r="AA183" i="43"/>
  <c r="AA265" i="43" s="1"/>
  <c r="X595" i="43"/>
  <c r="AD156" i="43"/>
  <c r="AD402" i="43" s="1"/>
  <c r="AD484" i="43" s="1"/>
  <c r="F92" i="43"/>
  <c r="F338" i="43" s="1"/>
  <c r="F420" i="43" s="1"/>
  <c r="U183" i="43"/>
  <c r="U265" i="43" s="1"/>
  <c r="Q125" i="43"/>
  <c r="Q371" i="43" s="1"/>
  <c r="Q453" i="43" s="1"/>
  <c r="AE205" i="43"/>
  <c r="AE287" i="43" s="1"/>
  <c r="K144" i="43"/>
  <c r="K390" i="43" s="1"/>
  <c r="K472" i="43" s="1"/>
  <c r="T120" i="43"/>
  <c r="T366" i="43" s="1"/>
  <c r="T448" i="43" s="1"/>
  <c r="O167" i="43"/>
  <c r="O413" i="43" s="1"/>
  <c r="O495" i="43" s="1"/>
  <c r="X134" i="43"/>
  <c r="X380" i="43" s="1"/>
  <c r="X462" i="43" s="1"/>
  <c r="S125" i="43"/>
  <c r="S371" i="43" s="1"/>
  <c r="S453" i="43" s="1"/>
  <c r="T181" i="43"/>
  <c r="T263" i="43" s="1"/>
  <c r="AC142" i="43"/>
  <c r="AC388" i="43" s="1"/>
  <c r="AC470" i="43" s="1"/>
  <c r="K145" i="43"/>
  <c r="K391" i="43" s="1"/>
  <c r="K473" i="43" s="1"/>
  <c r="AA240" i="43"/>
  <c r="AA322" i="43" s="1"/>
  <c r="Y111" i="43"/>
  <c r="Y357" i="43" s="1"/>
  <c r="Y439" i="43" s="1"/>
  <c r="Y101" i="43"/>
  <c r="Y347" i="43" s="1"/>
  <c r="Y429" i="43" s="1"/>
  <c r="F118" i="43"/>
  <c r="F364" i="43" s="1"/>
  <c r="F446" i="43" s="1"/>
  <c r="AC248" i="43"/>
  <c r="AC330" i="43" s="1"/>
  <c r="W108" i="43"/>
  <c r="W354" i="43" s="1"/>
  <c r="W436" i="43" s="1"/>
  <c r="H156" i="43"/>
  <c r="H402" i="43" s="1"/>
  <c r="H484" i="43" s="1"/>
  <c r="F161" i="43"/>
  <c r="F407" i="43" s="1"/>
  <c r="F489" i="43" s="1"/>
  <c r="AD94" i="43"/>
  <c r="AD340" i="43" s="1"/>
  <c r="AD422" i="43" s="1"/>
  <c r="Q103" i="43"/>
  <c r="Q349" i="43" s="1"/>
  <c r="Q431" i="43" s="1"/>
  <c r="AB167" i="43"/>
  <c r="AB413" i="43" s="1"/>
  <c r="AB495" i="43" s="1"/>
  <c r="X113" i="43"/>
  <c r="X359" i="43" s="1"/>
  <c r="X441" i="43" s="1"/>
  <c r="F204" i="43"/>
  <c r="F286" i="43" s="1"/>
  <c r="H242" i="43"/>
  <c r="H324" i="43" s="1"/>
  <c r="J145" i="43"/>
  <c r="J391" i="43" s="1"/>
  <c r="J473" i="43" s="1"/>
  <c r="T182" i="43"/>
  <c r="T264" i="43" s="1"/>
  <c r="H152" i="43"/>
  <c r="H398" i="43" s="1"/>
  <c r="H480" i="43" s="1"/>
  <c r="P190" i="43"/>
  <c r="P272" i="43" s="1"/>
  <c r="Q118" i="43"/>
  <c r="Q364" i="43" s="1"/>
  <c r="Q446" i="43" s="1"/>
  <c r="AF168" i="43"/>
  <c r="AF414" i="43" s="1"/>
  <c r="AF496" i="43" s="1"/>
  <c r="S199" i="43"/>
  <c r="S281" i="43" s="1"/>
  <c r="J121" i="43"/>
  <c r="J367" i="43" s="1"/>
  <c r="J449" i="43" s="1"/>
  <c r="L104" i="43"/>
  <c r="L350" i="43" s="1"/>
  <c r="L432" i="43" s="1"/>
  <c r="K194" i="43"/>
  <c r="K276" i="43" s="1"/>
  <c r="AB155" i="43"/>
  <c r="AB401" i="43" s="1"/>
  <c r="AB483" i="43" s="1"/>
  <c r="I196" i="43"/>
  <c r="I278" i="43" s="1"/>
  <c r="S145" i="43"/>
  <c r="S391" i="43" s="1"/>
  <c r="S473" i="43" s="1"/>
  <c r="N96" i="43"/>
  <c r="N342" i="43" s="1"/>
  <c r="N424" i="43" s="1"/>
  <c r="L142" i="43"/>
  <c r="L388" i="43" s="1"/>
  <c r="L470" i="43" s="1"/>
  <c r="S162" i="43"/>
  <c r="S408" i="43" s="1"/>
  <c r="S490" i="43" s="1"/>
  <c r="AF242" i="43"/>
  <c r="AF324" i="43" s="1"/>
  <c r="F224" i="43"/>
  <c r="F306" i="43" s="1"/>
  <c r="Z197" i="43"/>
  <c r="Z279" i="43" s="1"/>
  <c r="I226" i="43"/>
  <c r="I308" i="43" s="1"/>
  <c r="R123" i="43"/>
  <c r="R369" i="43" s="1"/>
  <c r="R451" i="43" s="1"/>
  <c r="AC232" i="43"/>
  <c r="AC314" i="43" s="1"/>
  <c r="J165" i="43"/>
  <c r="J411" i="43" s="1"/>
  <c r="J493" i="43" s="1"/>
  <c r="V212" i="43"/>
  <c r="V294" i="43" s="1"/>
  <c r="H170" i="43"/>
  <c r="H416" i="43" s="1"/>
  <c r="H498" i="43" s="1"/>
  <c r="AC210" i="43"/>
  <c r="AC292" i="43" s="1"/>
  <c r="E204" i="43"/>
  <c r="E286" i="43" s="1"/>
  <c r="S158" i="43"/>
  <c r="S404" i="43" s="1"/>
  <c r="S486" i="43" s="1"/>
  <c r="X138" i="43"/>
  <c r="X384" i="43" s="1"/>
  <c r="X466" i="43" s="1"/>
  <c r="L139" i="43"/>
  <c r="L385" i="43" s="1"/>
  <c r="L467" i="43" s="1"/>
  <c r="W595" i="43"/>
  <c r="V105" i="43"/>
  <c r="V351" i="43" s="1"/>
  <c r="V433" i="43" s="1"/>
  <c r="AA201" i="43"/>
  <c r="AA283" i="43" s="1"/>
  <c r="W241" i="43"/>
  <c r="W323" i="43" s="1"/>
  <c r="Y170" i="43"/>
  <c r="Y416" i="43" s="1"/>
  <c r="Y498" i="43" s="1"/>
  <c r="P106" i="43"/>
  <c r="P352" i="43" s="1"/>
  <c r="P434" i="43" s="1"/>
  <c r="G149" i="43"/>
  <c r="G395" i="43" s="1"/>
  <c r="G477" i="43" s="1"/>
  <c r="E215" i="43"/>
  <c r="E297" i="43" s="1"/>
  <c r="W94" i="43"/>
  <c r="W340" i="43" s="1"/>
  <c r="W422" i="43" s="1"/>
  <c r="Z205" i="43"/>
  <c r="Z287" i="43" s="1"/>
  <c r="Z230" i="43"/>
  <c r="Z312" i="43" s="1"/>
  <c r="K191" i="43"/>
  <c r="K273" i="43" s="1"/>
  <c r="J216" i="43"/>
  <c r="J298" i="43" s="1"/>
  <c r="AC222" i="43"/>
  <c r="AC304" i="43" s="1"/>
  <c r="H138" i="43"/>
  <c r="H384" i="43" s="1"/>
  <c r="H466" i="43" s="1"/>
  <c r="V135" i="43"/>
  <c r="V381" i="43" s="1"/>
  <c r="V463" i="43" s="1"/>
  <c r="F153" i="43"/>
  <c r="F399" i="43" s="1"/>
  <c r="F481" i="43" s="1"/>
  <c r="G136" i="43"/>
  <c r="G382" i="43" s="1"/>
  <c r="G464" i="43" s="1"/>
  <c r="O127" i="43"/>
  <c r="O373" i="43" s="1"/>
  <c r="O455" i="43" s="1"/>
  <c r="Q176" i="43"/>
  <c r="Q258" i="43" s="1"/>
  <c r="T143" i="43"/>
  <c r="T389" i="43" s="1"/>
  <c r="T471" i="43" s="1"/>
  <c r="AA114" i="43"/>
  <c r="AA360" i="43" s="1"/>
  <c r="AA442" i="43" s="1"/>
  <c r="I181" i="43"/>
  <c r="I263" i="43" s="1"/>
  <c r="AD96" i="43"/>
  <c r="AD342" i="43" s="1"/>
  <c r="AD424" i="43" s="1"/>
  <c r="AD188" i="43"/>
  <c r="AD270" i="43" s="1"/>
  <c r="AF155" i="43"/>
  <c r="AF401" i="43" s="1"/>
  <c r="AF483" i="43" s="1"/>
  <c r="X218" i="43"/>
  <c r="X300" i="43" s="1"/>
  <c r="AD132" i="43"/>
  <c r="AD378" i="43" s="1"/>
  <c r="AD460" i="43" s="1"/>
  <c r="Q138" i="43"/>
  <c r="Q384" i="43" s="1"/>
  <c r="Q466" i="43" s="1"/>
  <c r="X183" i="43"/>
  <c r="X265" i="43" s="1"/>
  <c r="U232" i="43"/>
  <c r="U314" i="43" s="1"/>
  <c r="P98" i="43"/>
  <c r="P344" i="43" s="1"/>
  <c r="P426" i="43" s="1"/>
  <c r="K246" i="43"/>
  <c r="K328" i="43" s="1"/>
  <c r="Y110" i="43"/>
  <c r="Y356" i="43" s="1"/>
  <c r="Y438" i="43" s="1"/>
  <c r="L182" i="43"/>
  <c r="L264" i="43" s="1"/>
  <c r="M109" i="43"/>
  <c r="M355" i="43" s="1"/>
  <c r="M437" i="43" s="1"/>
  <c r="K176" i="43"/>
  <c r="K258" i="43" s="1"/>
  <c r="AD206" i="43"/>
  <c r="AD288" i="43" s="1"/>
  <c r="O156" i="43"/>
  <c r="O402" i="43" s="1"/>
  <c r="O484" i="43" s="1"/>
  <c r="L96" i="43"/>
  <c r="L342" i="43" s="1"/>
  <c r="L424" i="43" s="1"/>
  <c r="Z220" i="43"/>
  <c r="Z302" i="43" s="1"/>
  <c r="T124" i="43"/>
  <c r="T370" i="43" s="1"/>
  <c r="T452" i="43" s="1"/>
  <c r="O248" i="43"/>
  <c r="O330" i="43" s="1"/>
  <c r="V96" i="43"/>
  <c r="V342" i="43" s="1"/>
  <c r="V424" i="43" s="1"/>
  <c r="AC240" i="43"/>
  <c r="AC322" i="43" s="1"/>
  <c r="E128" i="43"/>
  <c r="E374" i="43" s="1"/>
  <c r="E456" i="43" s="1"/>
  <c r="AD198" i="43"/>
  <c r="AD280" i="43" s="1"/>
  <c r="AE211" i="43"/>
  <c r="AE293" i="43" s="1"/>
  <c r="U249" i="43"/>
  <c r="U331" i="43" s="1"/>
  <c r="E223" i="43"/>
  <c r="E305" i="43" s="1"/>
  <c r="AA168" i="43"/>
  <c r="AA414" i="43" s="1"/>
  <c r="AA496" i="43" s="1"/>
  <c r="AF125" i="43"/>
  <c r="AF371" i="43" s="1"/>
  <c r="AF453" i="43" s="1"/>
  <c r="R176" i="43"/>
  <c r="R258" i="43" s="1"/>
  <c r="AE119" i="43"/>
  <c r="AE365" i="43" s="1"/>
  <c r="AE447" i="43" s="1"/>
  <c r="X110" i="43"/>
  <c r="X356" i="43" s="1"/>
  <c r="X438" i="43" s="1"/>
  <c r="J212" i="43"/>
  <c r="J294" i="43" s="1"/>
  <c r="X104" i="43"/>
  <c r="X350" i="43" s="1"/>
  <c r="X432" i="43" s="1"/>
  <c r="I177" i="43"/>
  <c r="I259" i="43" s="1"/>
  <c r="F98" i="43"/>
  <c r="F344" i="43" s="1"/>
  <c r="F426" i="43" s="1"/>
  <c r="V147" i="43"/>
  <c r="V393" i="43" s="1"/>
  <c r="V475" i="43" s="1"/>
  <c r="J168" i="43"/>
  <c r="J414" i="43" s="1"/>
  <c r="J496" i="43" s="1"/>
  <c r="J126" i="43"/>
  <c r="J372" i="43" s="1"/>
  <c r="J454" i="43" s="1"/>
  <c r="AF146" i="43"/>
  <c r="AF392" i="43" s="1"/>
  <c r="AF474" i="43" s="1"/>
  <c r="S169" i="43"/>
  <c r="S415" i="43" s="1"/>
  <c r="S497" i="43" s="1"/>
  <c r="O193" i="43"/>
  <c r="O275" i="43" s="1"/>
  <c r="R161" i="43"/>
  <c r="R407" i="43" s="1"/>
  <c r="R489" i="43" s="1"/>
  <c r="P95" i="43"/>
  <c r="P341" i="43" s="1"/>
  <c r="P423" i="43" s="1"/>
  <c r="AD196" i="43"/>
  <c r="AD278" i="43" s="1"/>
  <c r="M158" i="43"/>
  <c r="M404" i="43" s="1"/>
  <c r="M486" i="43" s="1"/>
  <c r="G162" i="43"/>
  <c r="G408" i="43" s="1"/>
  <c r="G490" i="43" s="1"/>
  <c r="Z243" i="43"/>
  <c r="Z325" i="43" s="1"/>
  <c r="V111" i="43"/>
  <c r="V357" i="43" s="1"/>
  <c r="V439" i="43" s="1"/>
  <c r="U594" i="43"/>
  <c r="Q127" i="43"/>
  <c r="Q373" i="43" s="1"/>
  <c r="Q455" i="43" s="1"/>
  <c r="Y168" i="43"/>
  <c r="Y414" i="43" s="1"/>
  <c r="Y496" i="43" s="1"/>
  <c r="O126" i="43"/>
  <c r="O372" i="43" s="1"/>
  <c r="O454" i="43" s="1"/>
  <c r="L166" i="43"/>
  <c r="L412" i="43" s="1"/>
  <c r="L494" i="43" s="1"/>
  <c r="S129" i="43"/>
  <c r="S375" i="43" s="1"/>
  <c r="S457" i="43" s="1"/>
  <c r="AB209" i="43"/>
  <c r="AB291" i="43" s="1"/>
  <c r="J127" i="43"/>
  <c r="J373" i="43" s="1"/>
  <c r="J455" i="43" s="1"/>
  <c r="AA94" i="43"/>
  <c r="AA340" i="43" s="1"/>
  <c r="AA422" i="43" s="1"/>
  <c r="J96" i="43"/>
  <c r="J342" i="43" s="1"/>
  <c r="J424" i="43" s="1"/>
  <c r="X252" i="43"/>
  <c r="X334" i="43" s="1"/>
  <c r="N118" i="43"/>
  <c r="N364" i="43" s="1"/>
  <c r="N446" i="43" s="1"/>
  <c r="W217" i="43"/>
  <c r="W299" i="43" s="1"/>
  <c r="L217" i="43"/>
  <c r="L299" i="43" s="1"/>
  <c r="V134" i="43"/>
  <c r="V380" i="43" s="1"/>
  <c r="V462" i="43" s="1"/>
  <c r="R159" i="43"/>
  <c r="R405" i="43" s="1"/>
  <c r="R487" i="43" s="1"/>
  <c r="L143" i="43"/>
  <c r="L389" i="43" s="1"/>
  <c r="L471" i="43" s="1"/>
  <c r="O239" i="43"/>
  <c r="O321" i="43" s="1"/>
  <c r="AC182" i="43"/>
  <c r="AC264" i="43" s="1"/>
  <c r="Y132" i="43"/>
  <c r="Y378" i="43" s="1"/>
  <c r="Y460" i="43" s="1"/>
  <c r="V91" i="43"/>
  <c r="V337" i="43" s="1"/>
  <c r="V419" i="43" s="1"/>
  <c r="N115" i="43"/>
  <c r="N361" i="43" s="1"/>
  <c r="N443" i="43" s="1"/>
  <c r="K224" i="43"/>
  <c r="K306" i="43" s="1"/>
  <c r="Z179" i="43"/>
  <c r="Z261" i="43" s="1"/>
  <c r="AB165" i="43"/>
  <c r="AB411" i="43" s="1"/>
  <c r="AB493" i="43" s="1"/>
  <c r="P208" i="43"/>
  <c r="P290" i="43" s="1"/>
  <c r="H137" i="43"/>
  <c r="H383" i="43" s="1"/>
  <c r="H465" i="43" s="1"/>
  <c r="Z100" i="43"/>
  <c r="Z346" i="43" s="1"/>
  <c r="Z428" i="43" s="1"/>
  <c r="L212" i="43"/>
  <c r="L294" i="43" s="1"/>
  <c r="F156" i="43"/>
  <c r="F402" i="43" s="1"/>
  <c r="F484" i="43" s="1"/>
  <c r="T128" i="43"/>
  <c r="T374" i="43" s="1"/>
  <c r="T456" i="43" s="1"/>
  <c r="Y148" i="43"/>
  <c r="Y394" i="43" s="1"/>
  <c r="Y476" i="43" s="1"/>
  <c r="R97" i="43"/>
  <c r="R343" i="43" s="1"/>
  <c r="R425" i="43" s="1"/>
  <c r="P101" i="43"/>
  <c r="P347" i="43" s="1"/>
  <c r="P429" i="43" s="1"/>
  <c r="G226" i="43"/>
  <c r="G308" i="43" s="1"/>
  <c r="O155" i="43"/>
  <c r="O401" i="43" s="1"/>
  <c r="O483" i="43" s="1"/>
  <c r="M144" i="43"/>
  <c r="M390" i="43" s="1"/>
  <c r="M472" i="43" s="1"/>
  <c r="T135" i="43"/>
  <c r="T381" i="43" s="1"/>
  <c r="T463" i="43" s="1"/>
  <c r="H122" i="43"/>
  <c r="H368" i="43" s="1"/>
  <c r="H450" i="43" s="1"/>
  <c r="F213" i="43"/>
  <c r="F295" i="43" s="1"/>
  <c r="N133" i="43"/>
  <c r="N379" i="43" s="1"/>
  <c r="N461" i="43" s="1"/>
  <c r="Z91" i="43"/>
  <c r="Z337" i="43" s="1"/>
  <c r="Z419" i="43" s="1"/>
  <c r="E163" i="43"/>
  <c r="E409" i="43" s="1"/>
  <c r="E491" i="43" s="1"/>
  <c r="AC594" i="43"/>
  <c r="I173" i="43"/>
  <c r="I255" i="43" s="1"/>
  <c r="K180" i="43"/>
  <c r="K262" i="43" s="1"/>
  <c r="V594" i="43"/>
  <c r="O114" i="43"/>
  <c r="O360" i="43" s="1"/>
  <c r="O442" i="43" s="1"/>
  <c r="L595" i="43"/>
  <c r="X146" i="43"/>
  <c r="X392" i="43" s="1"/>
  <c r="X474" i="43" s="1"/>
  <c r="T140" i="43"/>
  <c r="T386" i="43" s="1"/>
  <c r="T468" i="43" s="1"/>
  <c r="T252" i="43"/>
  <c r="T334" i="43" s="1"/>
  <c r="F112" i="43"/>
  <c r="F358" i="43" s="1"/>
  <c r="F440" i="43" s="1"/>
  <c r="H230" i="43"/>
  <c r="H312" i="43" s="1"/>
  <c r="O106" i="43"/>
  <c r="O352" i="43" s="1"/>
  <c r="O434" i="43" s="1"/>
  <c r="M118" i="43"/>
  <c r="M364" i="43" s="1"/>
  <c r="M446" i="43" s="1"/>
  <c r="X177" i="43"/>
  <c r="X259" i="43" s="1"/>
  <c r="X160" i="43"/>
  <c r="X406" i="43" s="1"/>
  <c r="X488" i="43" s="1"/>
  <c r="N152" i="43"/>
  <c r="N398" i="43" s="1"/>
  <c r="N480" i="43" s="1"/>
  <c r="Y153" i="43"/>
  <c r="Y399" i="43" s="1"/>
  <c r="Y481" i="43" s="1"/>
  <c r="I189" i="43"/>
  <c r="I271" i="43" s="1"/>
  <c r="AA160" i="43"/>
  <c r="AA406" i="43" s="1"/>
  <c r="AA488" i="43" s="1"/>
  <c r="L235" i="43"/>
  <c r="L317" i="43" s="1"/>
  <c r="W198" i="43"/>
  <c r="W280" i="43" s="1"/>
  <c r="S245" i="43"/>
  <c r="S327" i="43" s="1"/>
  <c r="V131" i="43"/>
  <c r="V377" i="43" s="1"/>
  <c r="V459" i="43" s="1"/>
  <c r="F136" i="43"/>
  <c r="F382" i="43" s="1"/>
  <c r="F464" i="43" s="1"/>
  <c r="X215" i="43"/>
  <c r="X297" i="43" s="1"/>
  <c r="S136" i="43"/>
  <c r="S382" i="43" s="1"/>
  <c r="S464" i="43" s="1"/>
  <c r="H207" i="43"/>
  <c r="H289" i="43" s="1"/>
  <c r="AF177" i="43"/>
  <c r="AF259" i="43" s="1"/>
  <c r="E167" i="43"/>
  <c r="E413" i="43" s="1"/>
  <c r="E495" i="43" s="1"/>
  <c r="Q147" i="43"/>
  <c r="Q393" i="43" s="1"/>
  <c r="Q475" i="43" s="1"/>
  <c r="I187" i="43"/>
  <c r="I269" i="43" s="1"/>
  <c r="AC174" i="43"/>
  <c r="AC256" i="43" s="1"/>
  <c r="G137" i="43"/>
  <c r="G383" i="43" s="1"/>
  <c r="G465" i="43" s="1"/>
  <c r="M188" i="43"/>
  <c r="M270" i="43" s="1"/>
  <c r="AB107" i="43"/>
  <c r="AB353" i="43" s="1"/>
  <c r="AB435" i="43" s="1"/>
  <c r="Q595" i="43"/>
  <c r="X105" i="43"/>
  <c r="X351" i="43" s="1"/>
  <c r="X433" i="43" s="1"/>
  <c r="H244" i="43"/>
  <c r="H326" i="43" s="1"/>
  <c r="AD134" i="43"/>
  <c r="AD380" i="43" s="1"/>
  <c r="AD462" i="43" s="1"/>
  <c r="X149" i="43"/>
  <c r="X395" i="43" s="1"/>
  <c r="X477" i="43" s="1"/>
  <c r="J234" i="43"/>
  <c r="J316" i="43" s="1"/>
  <c r="F205" i="43"/>
  <c r="F287" i="43" s="1"/>
  <c r="I149" i="43"/>
  <c r="I395" i="43" s="1"/>
  <c r="I477" i="43" s="1"/>
  <c r="R99" i="43"/>
  <c r="R345" i="43" s="1"/>
  <c r="R427" i="43" s="1"/>
  <c r="Q102" i="43"/>
  <c r="Q348" i="43" s="1"/>
  <c r="Q430" i="43" s="1"/>
  <c r="F94" i="43"/>
  <c r="F340" i="43" s="1"/>
  <c r="F422" i="43" s="1"/>
  <c r="T92" i="43"/>
  <c r="T338" i="43" s="1"/>
  <c r="T420" i="43" s="1"/>
  <c r="AE214" i="43"/>
  <c r="AE296" i="43" s="1"/>
  <c r="AA192" i="43"/>
  <c r="AA274" i="43" s="1"/>
  <c r="W183" i="43"/>
  <c r="W265" i="43" s="1"/>
  <c r="X148" i="43"/>
  <c r="X394" i="43" s="1"/>
  <c r="X476" i="43" s="1"/>
  <c r="J201" i="43"/>
  <c r="J283" i="43" s="1"/>
  <c r="AC175" i="43"/>
  <c r="AC257" i="43" s="1"/>
  <c r="T198" i="43"/>
  <c r="T280" i="43" s="1"/>
  <c r="P159" i="43"/>
  <c r="P405" i="43" s="1"/>
  <c r="P487" i="43" s="1"/>
  <c r="AF142" i="43"/>
  <c r="AF388" i="43" s="1"/>
  <c r="AF470" i="43" s="1"/>
  <c r="AC251" i="43"/>
  <c r="AC333" i="43" s="1"/>
  <c r="I200" i="43"/>
  <c r="I282" i="43" s="1"/>
  <c r="U124" i="43"/>
  <c r="U370" i="43" s="1"/>
  <c r="U452" i="43" s="1"/>
  <c r="W119" i="43"/>
  <c r="W365" i="43" s="1"/>
  <c r="W447" i="43" s="1"/>
  <c r="I129" i="43"/>
  <c r="I375" i="43" s="1"/>
  <c r="I457" i="43" s="1"/>
  <c r="W155" i="43"/>
  <c r="W401" i="43" s="1"/>
  <c r="W483" i="43" s="1"/>
  <c r="Z152" i="43"/>
  <c r="Z398" i="43" s="1"/>
  <c r="Z480" i="43" s="1"/>
  <c r="AD177" i="43"/>
  <c r="AD259" i="43" s="1"/>
  <c r="M165" i="43"/>
  <c r="M411" i="43" s="1"/>
  <c r="M493" i="43" s="1"/>
  <c r="U238" i="43"/>
  <c r="U320" i="43" s="1"/>
  <c r="L147" i="43"/>
  <c r="L393" i="43" s="1"/>
  <c r="L475" i="43" s="1"/>
  <c r="AB157" i="43"/>
  <c r="AB403" i="43" s="1"/>
  <c r="AB485" i="43" s="1"/>
  <c r="K222" i="43"/>
  <c r="K304" i="43" s="1"/>
  <c r="I178" i="43"/>
  <c r="I260" i="43" s="1"/>
  <c r="S122" i="43"/>
  <c r="S368" i="43" s="1"/>
  <c r="S450" i="43" s="1"/>
  <c r="F166" i="43"/>
  <c r="F412" i="43" s="1"/>
  <c r="F494" i="43" s="1"/>
  <c r="AB91" i="43"/>
  <c r="AB337" i="43" s="1"/>
  <c r="AB419" i="43" s="1"/>
  <c r="T93" i="43"/>
  <c r="T339" i="43" s="1"/>
  <c r="T421" i="43" s="1"/>
  <c r="V113" i="43"/>
  <c r="V359" i="43" s="1"/>
  <c r="V441" i="43" s="1"/>
  <c r="AF115" i="43"/>
  <c r="AF361" i="43" s="1"/>
  <c r="AF443" i="43" s="1"/>
  <c r="AA222" i="43"/>
  <c r="AA304" i="43" s="1"/>
  <c r="H129" i="43"/>
  <c r="H375" i="43" s="1"/>
  <c r="H457" i="43" s="1"/>
  <c r="U114" i="43"/>
  <c r="U360" i="43" s="1"/>
  <c r="U442" i="43" s="1"/>
  <c r="I92" i="43"/>
  <c r="I338" i="43" s="1"/>
  <c r="I420" i="43" s="1"/>
  <c r="AF98" i="43"/>
  <c r="AF344" i="43" s="1"/>
  <c r="AF426" i="43" s="1"/>
  <c r="AC118" i="43"/>
  <c r="AC364" i="43" s="1"/>
  <c r="AC446" i="43" s="1"/>
  <c r="F228" i="43"/>
  <c r="F310" i="43" s="1"/>
  <c r="I179" i="43"/>
  <c r="I261" i="43" s="1"/>
  <c r="AF149" i="43"/>
  <c r="AF395" i="43" s="1"/>
  <c r="AF477" i="43" s="1"/>
  <c r="W218" i="43"/>
  <c r="W300" i="43" s="1"/>
  <c r="F116" i="43"/>
  <c r="F362" i="43" s="1"/>
  <c r="F444" i="43" s="1"/>
  <c r="AC215" i="43"/>
  <c r="AC297" i="43" s="1"/>
  <c r="S121" i="43"/>
  <c r="S367" i="43" s="1"/>
  <c r="S449" i="43" s="1"/>
  <c r="I169" i="43"/>
  <c r="I415" i="43" s="1"/>
  <c r="I497" i="43" s="1"/>
  <c r="T250" i="43"/>
  <c r="T332" i="43" s="1"/>
  <c r="U93" i="43"/>
  <c r="U339" i="43" s="1"/>
  <c r="U421" i="43" s="1"/>
  <c r="N166" i="43"/>
  <c r="N412" i="43" s="1"/>
  <c r="N494" i="43" s="1"/>
  <c r="T110" i="43"/>
  <c r="T356" i="43" s="1"/>
  <c r="T438" i="43" s="1"/>
  <c r="L121" i="43"/>
  <c r="L367" i="43" s="1"/>
  <c r="L449" i="43" s="1"/>
  <c r="I245" i="43"/>
  <c r="I327" i="43" s="1"/>
  <c r="J148" i="43"/>
  <c r="J394" i="43" s="1"/>
  <c r="J476" i="43" s="1"/>
  <c r="H188" i="43"/>
  <c r="H270" i="43" s="1"/>
  <c r="X182" i="43"/>
  <c r="X264" i="43" s="1"/>
  <c r="P100" i="43"/>
  <c r="P346" i="43" s="1"/>
  <c r="P428" i="43" s="1"/>
  <c r="AC178" i="43"/>
  <c r="AC260" i="43" s="1"/>
  <c r="AC250" i="43"/>
  <c r="AC332" i="43" s="1"/>
  <c r="Z133" i="43"/>
  <c r="Z379" i="43" s="1"/>
  <c r="Z461" i="43" s="1"/>
  <c r="L124" i="43"/>
  <c r="L370" i="43" s="1"/>
  <c r="L452" i="43" s="1"/>
  <c r="AF101" i="43"/>
  <c r="AF347" i="43" s="1"/>
  <c r="AF429" i="43" s="1"/>
  <c r="J232" i="43"/>
  <c r="J314" i="43" s="1"/>
  <c r="T134" i="43"/>
  <c r="T380" i="43" s="1"/>
  <c r="T462" i="43" s="1"/>
  <c r="AD122" i="43"/>
  <c r="AD368" i="43" s="1"/>
  <c r="AD450" i="43" s="1"/>
  <c r="U142" i="43"/>
  <c r="U388" i="43" s="1"/>
  <c r="U470" i="43" s="1"/>
  <c r="M129" i="43"/>
  <c r="M375" i="43" s="1"/>
  <c r="M457" i="43" s="1"/>
  <c r="AF156" i="43"/>
  <c r="AF402" i="43" s="1"/>
  <c r="AF484" i="43" s="1"/>
  <c r="T105" i="43"/>
  <c r="T351" i="43" s="1"/>
  <c r="T433" i="43" s="1"/>
  <c r="X151" i="43"/>
  <c r="X397" i="43" s="1"/>
  <c r="X479" i="43" s="1"/>
  <c r="V222" i="43"/>
  <c r="V304" i="43" s="1"/>
  <c r="Y229" i="43"/>
  <c r="Y311" i="43" s="1"/>
  <c r="AA149" i="43"/>
  <c r="AA395" i="43" s="1"/>
  <c r="AA477" i="43" s="1"/>
  <c r="F251" i="43"/>
  <c r="F333" i="43" s="1"/>
  <c r="Z126" i="43"/>
  <c r="Z372" i="43" s="1"/>
  <c r="Z454" i="43" s="1"/>
  <c r="AF120" i="43"/>
  <c r="AF366" i="43" s="1"/>
  <c r="AF448" i="43" s="1"/>
  <c r="P116" i="43"/>
  <c r="P362" i="43" s="1"/>
  <c r="P444" i="43" s="1"/>
  <c r="U140" i="43"/>
  <c r="U386" i="43" s="1"/>
  <c r="U468" i="43" s="1"/>
  <c r="L188" i="43"/>
  <c r="L270" i="43" s="1"/>
  <c r="K122" i="43"/>
  <c r="K368" i="43" s="1"/>
  <c r="K450" i="43" s="1"/>
  <c r="V155" i="43"/>
  <c r="V401" i="43" s="1"/>
  <c r="V483" i="43" s="1"/>
  <c r="H190" i="43"/>
  <c r="H272" i="43" s="1"/>
  <c r="I232" i="43"/>
  <c r="I314" i="43" s="1"/>
  <c r="M121" i="43"/>
  <c r="M367" i="43" s="1"/>
  <c r="M449" i="43" s="1"/>
  <c r="AC110" i="43"/>
  <c r="AC356" i="43" s="1"/>
  <c r="AC438" i="43" s="1"/>
  <c r="H153" i="43"/>
  <c r="H399" i="43" s="1"/>
  <c r="H481" i="43" s="1"/>
  <c r="AB170" i="43"/>
  <c r="AB416" i="43" s="1"/>
  <c r="AB498" i="43" s="1"/>
  <c r="AB114" i="43"/>
  <c r="AB360" i="43" s="1"/>
  <c r="AB442" i="43" s="1"/>
  <c r="AC125" i="43"/>
  <c r="AC371" i="43" s="1"/>
  <c r="AC453" i="43" s="1"/>
  <c r="Q243" i="43"/>
  <c r="Q325" i="43" s="1"/>
  <c r="X137" i="43"/>
  <c r="X383" i="43" s="1"/>
  <c r="X465" i="43" s="1"/>
  <c r="Z164" i="43"/>
  <c r="Z410" i="43" s="1"/>
  <c r="Z492" i="43" s="1"/>
  <c r="H595" i="43"/>
  <c r="G170" i="43"/>
  <c r="G416" i="43" s="1"/>
  <c r="G498" i="43" s="1"/>
  <c r="F147" i="43"/>
  <c r="F393" i="43" s="1"/>
  <c r="F475" i="43" s="1"/>
  <c r="AD245" i="43"/>
  <c r="AD327" i="43" s="1"/>
  <c r="L149" i="43"/>
  <c r="L395" i="43" s="1"/>
  <c r="L477" i="43" s="1"/>
  <c r="K143" i="43"/>
  <c r="K389" i="43" s="1"/>
  <c r="K471" i="43" s="1"/>
  <c r="F105" i="43"/>
  <c r="F351" i="43" s="1"/>
  <c r="F433" i="43" s="1"/>
  <c r="AE188" i="43"/>
  <c r="AE270" i="43" s="1"/>
  <c r="Z119" i="43"/>
  <c r="Z365" i="43" s="1"/>
  <c r="Z447" i="43" s="1"/>
  <c r="J214" i="43"/>
  <c r="J296" i="43" s="1"/>
  <c r="Z94" i="43"/>
  <c r="Z340" i="43" s="1"/>
  <c r="Z422" i="43" s="1"/>
  <c r="AA104" i="43"/>
  <c r="AA350" i="43" s="1"/>
  <c r="AA432" i="43" s="1"/>
  <c r="M148" i="43"/>
  <c r="M394" i="43" s="1"/>
  <c r="M476" i="43" s="1"/>
  <c r="L228" i="43"/>
  <c r="L310" i="43" s="1"/>
  <c r="R209" i="43"/>
  <c r="R291" i="43" s="1"/>
  <c r="AD110" i="43"/>
  <c r="AD356" i="43" s="1"/>
  <c r="AD438" i="43" s="1"/>
  <c r="V194" i="43"/>
  <c r="V276" i="43" s="1"/>
  <c r="U98" i="43"/>
  <c r="U344" i="43" s="1"/>
  <c r="U426" i="43" s="1"/>
  <c r="Y184" i="43"/>
  <c r="Y266" i="43" s="1"/>
  <c r="P135" i="43"/>
  <c r="P381" i="43" s="1"/>
  <c r="P463" i="43" s="1"/>
  <c r="I234" i="43"/>
  <c r="I316" i="43" s="1"/>
  <c r="Q119" i="43"/>
  <c r="Q365" i="43" s="1"/>
  <c r="Q447" i="43" s="1"/>
  <c r="W177" i="43"/>
  <c r="W259" i="43" s="1"/>
  <c r="N252" i="43"/>
  <c r="N334" i="43" s="1"/>
  <c r="AA144" i="43"/>
  <c r="AA390" i="43" s="1"/>
  <c r="AA472" i="43" s="1"/>
  <c r="T153" i="43"/>
  <c r="T399" i="43" s="1"/>
  <c r="T481" i="43" s="1"/>
  <c r="X111" i="43"/>
  <c r="X357" i="43" s="1"/>
  <c r="X439" i="43" s="1"/>
  <c r="AB243" i="43"/>
  <c r="AB325" i="43" s="1"/>
  <c r="AF106" i="43"/>
  <c r="AF352" i="43" s="1"/>
  <c r="AF434" i="43" s="1"/>
  <c r="Y126" i="43"/>
  <c r="Y372" i="43" s="1"/>
  <c r="Y454" i="43" s="1"/>
  <c r="Y105" i="43"/>
  <c r="Y351" i="43" s="1"/>
  <c r="Y433" i="43" s="1"/>
  <c r="Q183" i="43"/>
  <c r="Q265" i="43" s="1"/>
  <c r="X116" i="43"/>
  <c r="X362" i="43" s="1"/>
  <c r="X444" i="43" s="1"/>
  <c r="E247" i="43"/>
  <c r="E329" i="43" s="1"/>
  <c r="Y594" i="43"/>
  <c r="J111" i="43"/>
  <c r="J357" i="43" s="1"/>
  <c r="J439" i="43" s="1"/>
  <c r="AB138" i="43"/>
  <c r="AB384" i="43" s="1"/>
  <c r="AB466" i="43" s="1"/>
  <c r="AC243" i="43"/>
  <c r="AC325" i="43" s="1"/>
  <c r="AE137" i="43"/>
  <c r="AE383" i="43" s="1"/>
  <c r="AE465" i="43" s="1"/>
  <c r="Y107" i="43"/>
  <c r="Y353" i="43" s="1"/>
  <c r="Y435" i="43" s="1"/>
  <c r="AC164" i="43"/>
  <c r="AC410" i="43" s="1"/>
  <c r="AC492" i="43" s="1"/>
  <c r="M251" i="43"/>
  <c r="M333" i="43" s="1"/>
  <c r="P178" i="43"/>
  <c r="P260" i="43" s="1"/>
  <c r="Z226" i="43"/>
  <c r="Z308" i="43" s="1"/>
  <c r="Z155" i="43"/>
  <c r="Z401" i="43" s="1"/>
  <c r="Z483" i="43" s="1"/>
  <c r="U186" i="43"/>
  <c r="U268" i="43" s="1"/>
  <c r="U200" i="43"/>
  <c r="U282" i="43" s="1"/>
  <c r="J242" i="43"/>
  <c r="J324" i="43" s="1"/>
  <c r="T232" i="43"/>
  <c r="T314" i="43" s="1"/>
  <c r="E111" i="43"/>
  <c r="E357" i="43" s="1"/>
  <c r="E439" i="43" s="1"/>
  <c r="AE96" i="43"/>
  <c r="AE342" i="43" s="1"/>
  <c r="AE424" i="43" s="1"/>
  <c r="J235" i="43"/>
  <c r="J317" i="43" s="1"/>
  <c r="I112" i="43"/>
  <c r="I358" i="43" s="1"/>
  <c r="I440" i="43" s="1"/>
  <c r="U109" i="43"/>
  <c r="U355" i="43" s="1"/>
  <c r="U437" i="43" s="1"/>
  <c r="Y202" i="43"/>
  <c r="Y284" i="43" s="1"/>
  <c r="N109" i="43"/>
  <c r="N355" i="43" s="1"/>
  <c r="N437" i="43" s="1"/>
  <c r="L132" i="43"/>
  <c r="L378" i="43" s="1"/>
  <c r="L460" i="43" s="1"/>
  <c r="AD111" i="43"/>
  <c r="AD357" i="43" s="1"/>
  <c r="AD439" i="43" s="1"/>
  <c r="K137" i="43"/>
  <c r="K383" i="43" s="1"/>
  <c r="K465" i="43" s="1"/>
  <c r="K125" i="43"/>
  <c r="K371" i="43" s="1"/>
  <c r="K453" i="43" s="1"/>
  <c r="AF97" i="43"/>
  <c r="AF343" i="43" s="1"/>
  <c r="AF425" i="43" s="1"/>
  <c r="AE228" i="43"/>
  <c r="AE310" i="43" s="1"/>
  <c r="K203" i="43"/>
  <c r="K285" i="43" s="1"/>
  <c r="M205" i="43"/>
  <c r="M287" i="43" s="1"/>
  <c r="R217" i="43"/>
  <c r="R299" i="43" s="1"/>
  <c r="AE177" i="43"/>
  <c r="AE259" i="43" s="1"/>
  <c r="N91" i="43"/>
  <c r="N337" i="43" s="1"/>
  <c r="N419" i="43" s="1"/>
  <c r="J104" i="43"/>
  <c r="J350" i="43" s="1"/>
  <c r="J432" i="43" s="1"/>
  <c r="N120" i="43"/>
  <c r="N366" i="43" s="1"/>
  <c r="N448" i="43" s="1"/>
  <c r="M216" i="43"/>
  <c r="M298" i="43" s="1"/>
  <c r="AA135" i="43"/>
  <c r="AA381" i="43" s="1"/>
  <c r="AA463" i="43" s="1"/>
  <c r="F225" i="43"/>
  <c r="F307" i="43" s="1"/>
  <c r="W213" i="43"/>
  <c r="W295" i="43" s="1"/>
  <c r="O151" i="43"/>
  <c r="O397" i="43" s="1"/>
  <c r="O479" i="43" s="1"/>
  <c r="AD242" i="43"/>
  <c r="AD324" i="43" s="1"/>
  <c r="L134" i="43"/>
  <c r="L380" i="43" s="1"/>
  <c r="L462" i="43" s="1"/>
  <c r="F190" i="43"/>
  <c r="F272" i="43" s="1"/>
  <c r="R178" i="43"/>
  <c r="R260" i="43" s="1"/>
  <c r="G229" i="43"/>
  <c r="G311" i="43" s="1"/>
  <c r="S149" i="43"/>
  <c r="S395" i="43" s="1"/>
  <c r="S477" i="43" s="1"/>
  <c r="K187" i="43"/>
  <c r="K269" i="43" s="1"/>
  <c r="J161" i="43"/>
  <c r="J407" i="43" s="1"/>
  <c r="J489" i="43" s="1"/>
  <c r="E146" i="43"/>
  <c r="E392" i="43" s="1"/>
  <c r="E474" i="43" s="1"/>
  <c r="W212" i="43"/>
  <c r="W294" i="43" s="1"/>
  <c r="R156" i="43"/>
  <c r="R402" i="43" s="1"/>
  <c r="R484" i="43" s="1"/>
  <c r="AF193" i="43"/>
  <c r="AF275" i="43" s="1"/>
  <c r="AC117" i="43"/>
  <c r="AC363" i="43" s="1"/>
  <c r="AC445" i="43" s="1"/>
  <c r="AA95" i="43"/>
  <c r="AA341" i="43" s="1"/>
  <c r="AA423" i="43" s="1"/>
  <c r="E230" i="43"/>
  <c r="E312" i="43" s="1"/>
  <c r="O92" i="43"/>
  <c r="O338" i="43" s="1"/>
  <c r="O420" i="43" s="1"/>
  <c r="S188" i="43"/>
  <c r="S270" i="43" s="1"/>
  <c r="F107" i="43"/>
  <c r="F353" i="43" s="1"/>
  <c r="F435" i="43" s="1"/>
  <c r="AF104" i="43"/>
  <c r="AF350" i="43" s="1"/>
  <c r="AF432" i="43" s="1"/>
  <c r="W166" i="43"/>
  <c r="W412" i="43" s="1"/>
  <c r="W494" i="43" s="1"/>
  <c r="K240" i="43"/>
  <c r="K322" i="43" s="1"/>
  <c r="N185" i="43"/>
  <c r="N267" i="43" s="1"/>
  <c r="AE152" i="43"/>
  <c r="AE398" i="43" s="1"/>
  <c r="AE480" i="43" s="1"/>
  <c r="Q120" i="43"/>
  <c r="Q366" i="43" s="1"/>
  <c r="Q448" i="43" s="1"/>
  <c r="I104" i="43"/>
  <c r="I350" i="43" s="1"/>
  <c r="I432" i="43" s="1"/>
  <c r="AA91" i="43"/>
  <c r="AA337" i="43" s="1"/>
  <c r="AA419" i="43" s="1"/>
  <c r="AB145" i="43"/>
  <c r="AB391" i="43" s="1"/>
  <c r="AB473" i="43" s="1"/>
  <c r="AE102" i="43"/>
  <c r="AE348" i="43" s="1"/>
  <c r="AE430" i="43" s="1"/>
  <c r="AE93" i="43"/>
  <c r="AE339" i="43" s="1"/>
  <c r="AE421" i="43" s="1"/>
  <c r="V162" i="43"/>
  <c r="V408" i="43" s="1"/>
  <c r="V490" i="43" s="1"/>
  <c r="S155" i="43"/>
  <c r="S401" i="43" s="1"/>
  <c r="S483" i="43" s="1"/>
  <c r="V215" i="43"/>
  <c r="V297" i="43" s="1"/>
  <c r="AC245" i="43"/>
  <c r="AC327" i="43" s="1"/>
  <c r="AE157" i="43"/>
  <c r="AE403" i="43" s="1"/>
  <c r="AE485" i="43" s="1"/>
  <c r="X200" i="43"/>
  <c r="X282" i="43" s="1"/>
  <c r="U131" i="43"/>
  <c r="U377" i="43" s="1"/>
  <c r="U459" i="43" s="1"/>
  <c r="E147" i="43"/>
  <c r="E393" i="43" s="1"/>
  <c r="E475" i="43" s="1"/>
  <c r="K208" i="43"/>
  <c r="K290" i="43" s="1"/>
  <c r="I195" i="43"/>
  <c r="I277" i="43" s="1"/>
  <c r="P202" i="43"/>
  <c r="P284" i="43" s="1"/>
  <c r="P134" i="43"/>
  <c r="P380" i="43" s="1"/>
  <c r="P462" i="43" s="1"/>
  <c r="G148" i="43"/>
  <c r="G394" i="43" s="1"/>
  <c r="G476" i="43" s="1"/>
  <c r="AA247" i="43"/>
  <c r="AA329" i="43" s="1"/>
  <c r="Y159" i="43"/>
  <c r="Y405" i="43" s="1"/>
  <c r="Y487" i="43" s="1"/>
  <c r="X121" i="43"/>
  <c r="X367" i="43" s="1"/>
  <c r="X449" i="43" s="1"/>
  <c r="P92" i="43"/>
  <c r="P338" i="43" s="1"/>
  <c r="P420" i="43" s="1"/>
  <c r="AB110" i="43"/>
  <c r="AB356" i="43" s="1"/>
  <c r="AB438" i="43" s="1"/>
  <c r="F207" i="43"/>
  <c r="F289" i="43" s="1"/>
  <c r="M137" i="43"/>
  <c r="M383" i="43" s="1"/>
  <c r="M465" i="43" s="1"/>
  <c r="N129" i="43"/>
  <c r="N375" i="43" s="1"/>
  <c r="N457" i="43" s="1"/>
  <c r="J139" i="43"/>
  <c r="J385" i="43" s="1"/>
  <c r="J467" i="43" s="1"/>
  <c r="S97" i="43"/>
  <c r="S343" i="43" s="1"/>
  <c r="S425" i="43" s="1"/>
  <c r="O161" i="43"/>
  <c r="O407" i="43" s="1"/>
  <c r="O489" i="43" s="1"/>
  <c r="AA175" i="43"/>
  <c r="AA257" i="43" s="1"/>
  <c r="U139" i="43"/>
  <c r="U385" i="43" s="1"/>
  <c r="U467" i="43" s="1"/>
  <c r="T203" i="43"/>
  <c r="T285" i="43" s="1"/>
  <c r="W157" i="43"/>
  <c r="W403" i="43" s="1"/>
  <c r="W485" i="43" s="1"/>
  <c r="M181" i="43"/>
  <c r="M263" i="43" s="1"/>
  <c r="Z99" i="43"/>
  <c r="Z345" i="43" s="1"/>
  <c r="Z427" i="43" s="1"/>
  <c r="E243" i="43"/>
  <c r="E325" i="43" s="1"/>
  <c r="AC129" i="43"/>
  <c r="AC375" i="43" s="1"/>
  <c r="AC457" i="43" s="1"/>
  <c r="AD202" i="43"/>
  <c r="AD284" i="43" s="1"/>
  <c r="W139" i="43"/>
  <c r="W385" i="43" s="1"/>
  <c r="W467" i="43" s="1"/>
  <c r="AE135" i="43"/>
  <c r="AE381" i="43" s="1"/>
  <c r="AE463" i="43" s="1"/>
  <c r="H151" i="43"/>
  <c r="H397" i="43" s="1"/>
  <c r="H479" i="43" s="1"/>
  <c r="M96" i="43"/>
  <c r="M342" i="43" s="1"/>
  <c r="M424" i="43" s="1"/>
  <c r="AC123" i="43"/>
  <c r="AC369" i="43" s="1"/>
  <c r="AC451" i="43" s="1"/>
  <c r="J229" i="43"/>
  <c r="J311" i="43" s="1"/>
  <c r="Y95" i="43"/>
  <c r="Y341" i="43" s="1"/>
  <c r="Y423" i="43" s="1"/>
  <c r="O228" i="43"/>
  <c r="O310" i="43" s="1"/>
  <c r="V127" i="43"/>
  <c r="V373" i="43" s="1"/>
  <c r="V455" i="43" s="1"/>
  <c r="W138" i="43"/>
  <c r="W384" i="43" s="1"/>
  <c r="W466" i="43" s="1"/>
  <c r="AB199" i="43"/>
  <c r="AB281" i="43" s="1"/>
  <c r="P139" i="43"/>
  <c r="P385" i="43" s="1"/>
  <c r="P467" i="43" s="1"/>
  <c r="Z157" i="43"/>
  <c r="Z403" i="43" s="1"/>
  <c r="Z485" i="43" s="1"/>
  <c r="K182" i="43"/>
  <c r="K264" i="43" s="1"/>
  <c r="G127" i="43"/>
  <c r="G373" i="43" s="1"/>
  <c r="G455" i="43" s="1"/>
  <c r="F244" i="43"/>
  <c r="F326" i="43" s="1"/>
  <c r="O107" i="43"/>
  <c r="O353" i="43" s="1"/>
  <c r="O435" i="43" s="1"/>
  <c r="U115" i="43"/>
  <c r="U361" i="43" s="1"/>
  <c r="U443" i="43" s="1"/>
  <c r="L205" i="43"/>
  <c r="L287" i="43" s="1"/>
  <c r="Z96" i="43"/>
  <c r="Z342" i="43" s="1"/>
  <c r="Z424" i="43" s="1"/>
  <c r="R132" i="43"/>
  <c r="R378" i="43" s="1"/>
  <c r="R460" i="43" s="1"/>
  <c r="AA99" i="43"/>
  <c r="AA345" i="43" s="1"/>
  <c r="AA427" i="43" s="1"/>
  <c r="K235" i="43"/>
  <c r="K317" i="43" s="1"/>
  <c r="P218" i="43"/>
  <c r="P300" i="43" s="1"/>
  <c r="L249" i="43"/>
  <c r="L331" i="43" s="1"/>
  <c r="AA220" i="43"/>
  <c r="AA302" i="43" s="1"/>
  <c r="AC102" i="43"/>
  <c r="AC348" i="43" s="1"/>
  <c r="AC430" i="43" s="1"/>
  <c r="AE204" i="43"/>
  <c r="AE286" i="43" s="1"/>
  <c r="O128" i="43"/>
  <c r="O374" i="43" s="1"/>
  <c r="O456" i="43" s="1"/>
  <c r="X98" i="43"/>
  <c r="X344" i="43" s="1"/>
  <c r="X426" i="43" s="1"/>
  <c r="P119" i="43"/>
  <c r="P365" i="43" s="1"/>
  <c r="P447" i="43" s="1"/>
  <c r="AE138" i="43"/>
  <c r="AE384" i="43" s="1"/>
  <c r="AE466" i="43" s="1"/>
  <c r="E217" i="43"/>
  <c r="E299" i="43" s="1"/>
  <c r="X109" i="43"/>
  <c r="X355" i="43" s="1"/>
  <c r="X437" i="43" s="1"/>
  <c r="P165" i="43"/>
  <c r="P411" i="43" s="1"/>
  <c r="P493" i="43" s="1"/>
  <c r="L128" i="43"/>
  <c r="L374" i="43" s="1"/>
  <c r="L456" i="43" s="1"/>
  <c r="P203" i="43"/>
  <c r="P285" i="43" s="1"/>
  <c r="AB112" i="43"/>
  <c r="AB358" i="43" s="1"/>
  <c r="AB440" i="43" s="1"/>
  <c r="O198" i="43"/>
  <c r="O280" i="43" s="1"/>
  <c r="N160" i="43"/>
  <c r="N406" i="43" s="1"/>
  <c r="N488" i="43" s="1"/>
  <c r="G116" i="43"/>
  <c r="G362" i="43" s="1"/>
  <c r="G444" i="43" s="1"/>
  <c r="AB128" i="43"/>
  <c r="AB374" i="43" s="1"/>
  <c r="AB456" i="43" s="1"/>
  <c r="X159" i="43"/>
  <c r="X405" i="43" s="1"/>
  <c r="X487" i="43" s="1"/>
  <c r="AE108" i="43"/>
  <c r="AE354" i="43" s="1"/>
  <c r="AE436" i="43" s="1"/>
  <c r="AE170" i="43"/>
  <c r="AE416" i="43" s="1"/>
  <c r="AE498" i="43" s="1"/>
  <c r="AE153" i="43"/>
  <c r="AE399" i="43" s="1"/>
  <c r="AE481" i="43" s="1"/>
  <c r="S134" i="43"/>
  <c r="S380" i="43" s="1"/>
  <c r="S462" i="43" s="1"/>
  <c r="J176" i="43"/>
  <c r="J258" i="43" s="1"/>
  <c r="AC202" i="43"/>
  <c r="AC284" i="43" s="1"/>
  <c r="O148" i="43"/>
  <c r="O394" i="43" s="1"/>
  <c r="O476" i="43" s="1"/>
  <c r="T227" i="43"/>
  <c r="T309" i="43" s="1"/>
  <c r="L201" i="43"/>
  <c r="L283" i="43" s="1"/>
  <c r="L238" i="43"/>
  <c r="L320" i="43" s="1"/>
  <c r="AE140" i="43"/>
  <c r="AE386" i="43" s="1"/>
  <c r="AE468" i="43" s="1"/>
  <c r="O109" i="43"/>
  <c r="O355" i="43" s="1"/>
  <c r="O437" i="43" s="1"/>
  <c r="J595" i="43"/>
  <c r="E200" i="43"/>
  <c r="E282" i="43" s="1"/>
  <c r="H239" i="43"/>
  <c r="H321" i="43" s="1"/>
  <c r="V231" i="43"/>
  <c r="V313" i="43" s="1"/>
  <c r="Q162" i="43"/>
  <c r="Q408" i="43" s="1"/>
  <c r="Q490" i="43" s="1"/>
  <c r="AE209" i="43"/>
  <c r="AE291" i="43" s="1"/>
  <c r="Y118" i="43"/>
  <c r="Y364" i="43" s="1"/>
  <c r="Y446" i="43" s="1"/>
  <c r="Q122" i="43"/>
  <c r="Q368" i="43" s="1"/>
  <c r="Q450" i="43" s="1"/>
  <c r="V164" i="43"/>
  <c r="V410" i="43" s="1"/>
  <c r="V492" i="43" s="1"/>
  <c r="AD146" i="43"/>
  <c r="AD392" i="43" s="1"/>
  <c r="AD474" i="43" s="1"/>
  <c r="Y161" i="43"/>
  <c r="Y407" i="43" s="1"/>
  <c r="Y489" i="43" s="1"/>
  <c r="T246" i="43"/>
  <c r="T328" i="43" s="1"/>
  <c r="H246" i="43"/>
  <c r="H328" i="43" s="1"/>
  <c r="P123" i="43"/>
  <c r="P369" i="43" s="1"/>
  <c r="P451" i="43" s="1"/>
  <c r="T144" i="43"/>
  <c r="T390" i="43" s="1"/>
  <c r="T472" i="43" s="1"/>
  <c r="AE109" i="43"/>
  <c r="AE355" i="43" s="1"/>
  <c r="AE437" i="43" s="1"/>
  <c r="L94" i="43"/>
  <c r="L340" i="43" s="1"/>
  <c r="L422" i="43" s="1"/>
  <c r="AB134" i="43"/>
  <c r="AB380" i="43" s="1"/>
  <c r="AB462" i="43" s="1"/>
  <c r="O235" i="43"/>
  <c r="O317" i="43" s="1"/>
  <c r="N130" i="43"/>
  <c r="N376" i="43" s="1"/>
  <c r="N458" i="43" s="1"/>
  <c r="O190" i="43"/>
  <c r="O272" i="43" s="1"/>
  <c r="K232" i="43"/>
  <c r="K314" i="43" s="1"/>
  <c r="Y163" i="43"/>
  <c r="Y409" i="43" s="1"/>
  <c r="Y491" i="43" s="1"/>
  <c r="H92" i="43"/>
  <c r="H338" i="43" s="1"/>
  <c r="H420" i="43" s="1"/>
  <c r="Q213" i="43"/>
  <c r="Q295" i="43" s="1"/>
  <c r="O217" i="43"/>
  <c r="O299" i="43" s="1"/>
  <c r="R116" i="43"/>
  <c r="R362" i="43" s="1"/>
  <c r="R444" i="43" s="1"/>
  <c r="X199" i="43"/>
  <c r="X281" i="43" s="1"/>
  <c r="N136" i="43"/>
  <c r="N382" i="43" s="1"/>
  <c r="N464" i="43" s="1"/>
  <c r="V183" i="43"/>
  <c r="V265" i="43" s="1"/>
  <c r="E248" i="43"/>
  <c r="E330" i="43" s="1"/>
  <c r="H250" i="43"/>
  <c r="H332" i="43" s="1"/>
  <c r="AA190" i="43"/>
  <c r="AA272" i="43" s="1"/>
  <c r="J251" i="43"/>
  <c r="J333" i="43" s="1"/>
  <c r="N114" i="43"/>
  <c r="N360" i="43" s="1"/>
  <c r="N442" i="43" s="1"/>
  <c r="W178" i="43"/>
  <c r="W260" i="43" s="1"/>
  <c r="N195" i="43"/>
  <c r="N277" i="43" s="1"/>
  <c r="R104" i="43"/>
  <c r="R350" i="43" s="1"/>
  <c r="R432" i="43" s="1"/>
  <c r="J101" i="43"/>
  <c r="J347" i="43" s="1"/>
  <c r="J429" i="43" s="1"/>
  <c r="Y124" i="43"/>
  <c r="Y370" i="43" s="1"/>
  <c r="Y452" i="43" s="1"/>
  <c r="L237" i="43"/>
  <c r="L319" i="43" s="1"/>
  <c r="V223" i="43"/>
  <c r="V305" i="43" s="1"/>
  <c r="I192" i="43"/>
  <c r="I274" i="43" s="1"/>
  <c r="X142" i="43"/>
  <c r="X388" i="43" s="1"/>
  <c r="X470" i="43" s="1"/>
  <c r="K231" i="43"/>
  <c r="K313" i="43" s="1"/>
  <c r="W193" i="43"/>
  <c r="W275" i="43" s="1"/>
  <c r="AC177" i="43"/>
  <c r="AC259" i="43" s="1"/>
  <c r="R192" i="43"/>
  <c r="R274" i="43" s="1"/>
  <c r="U208" i="43"/>
  <c r="U290" i="43" s="1"/>
  <c r="I109" i="43"/>
  <c r="I355" i="43" s="1"/>
  <c r="I437" i="43" s="1"/>
  <c r="O91" i="43"/>
  <c r="O337" i="43" s="1"/>
  <c r="O419" i="43" s="1"/>
  <c r="P105" i="43"/>
  <c r="P351" i="43" s="1"/>
  <c r="P433" i="43" s="1"/>
  <c r="V95" i="43"/>
  <c r="V341" i="43" s="1"/>
  <c r="V423" i="43" s="1"/>
  <c r="M103" i="43"/>
  <c r="M349" i="43" s="1"/>
  <c r="M431" i="43" s="1"/>
  <c r="Y190" i="43"/>
  <c r="Y272" i="43" s="1"/>
  <c r="M97" i="43"/>
  <c r="M343" i="43" s="1"/>
  <c r="M425" i="43" s="1"/>
  <c r="N198" i="43"/>
  <c r="N280" i="43" s="1"/>
  <c r="T209" i="43"/>
  <c r="T291" i="43" s="1"/>
  <c r="AE120" i="43"/>
  <c r="AE366" i="43" s="1"/>
  <c r="AE448" i="43" s="1"/>
  <c r="K210" i="43"/>
  <c r="K292" i="43" s="1"/>
  <c r="W169" i="43"/>
  <c r="W415" i="43" s="1"/>
  <c r="W497" i="43" s="1"/>
  <c r="M153" i="43"/>
  <c r="M399" i="43" s="1"/>
  <c r="M481" i="43" s="1"/>
  <c r="AE105" i="43"/>
  <c r="AE351" i="43" s="1"/>
  <c r="AE433" i="43" s="1"/>
  <c r="X126" i="43"/>
  <c r="X372" i="43" s="1"/>
  <c r="X454" i="43" s="1"/>
  <c r="AD138" i="43"/>
  <c r="AD384" i="43" s="1"/>
  <c r="AD466" i="43" s="1"/>
  <c r="O112" i="43"/>
  <c r="O358" i="43" s="1"/>
  <c r="O440" i="43" s="1"/>
  <c r="S143" i="43"/>
  <c r="S389" i="43" s="1"/>
  <c r="S471" i="43" s="1"/>
  <c r="P109" i="43"/>
  <c r="P355" i="43" s="1"/>
  <c r="P437" i="43" s="1"/>
  <c r="L157" i="43"/>
  <c r="L403" i="43" s="1"/>
  <c r="L485" i="43" s="1"/>
  <c r="F178" i="43"/>
  <c r="F260" i="43" s="1"/>
  <c r="Y232" i="43"/>
  <c r="Y314" i="43" s="1"/>
  <c r="AE166" i="43"/>
  <c r="AE412" i="43" s="1"/>
  <c r="AE494" i="43" s="1"/>
  <c r="R138" i="43"/>
  <c r="R384" i="43" s="1"/>
  <c r="R466" i="43" s="1"/>
  <c r="J239" i="43"/>
  <c r="J321" i="43" s="1"/>
  <c r="AA215" i="43"/>
  <c r="AA297" i="43" s="1"/>
  <c r="AF215" i="43"/>
  <c r="AF297" i="43" s="1"/>
  <c r="E151" i="43"/>
  <c r="E397" i="43" s="1"/>
  <c r="E479" i="43" s="1"/>
  <c r="P169" i="43"/>
  <c r="P415" i="43" s="1"/>
  <c r="P497" i="43" s="1"/>
  <c r="AE99" i="43"/>
  <c r="AE345" i="43" s="1"/>
  <c r="AE427" i="43" s="1"/>
  <c r="M125" i="43"/>
  <c r="M371" i="43" s="1"/>
  <c r="M453" i="43" s="1"/>
  <c r="U182" i="43"/>
  <c r="U264" i="43" s="1"/>
  <c r="AA125" i="43"/>
  <c r="AA371" i="43" s="1"/>
  <c r="AA453" i="43" s="1"/>
  <c r="G154" i="43"/>
  <c r="G400" i="43" s="1"/>
  <c r="G482" i="43" s="1"/>
  <c r="W154" i="43"/>
  <c r="W400" i="43" s="1"/>
  <c r="W482" i="43" s="1"/>
  <c r="L97" i="43"/>
  <c r="L343" i="43" s="1"/>
  <c r="L425" i="43" s="1"/>
  <c r="W206" i="43"/>
  <c r="W288" i="43" s="1"/>
  <c r="L207" i="43"/>
  <c r="L289" i="43" s="1"/>
  <c r="E124" i="43"/>
  <c r="E370" i="43" s="1"/>
  <c r="E452" i="43" s="1"/>
  <c r="T122" i="43"/>
  <c r="T368" i="43" s="1"/>
  <c r="T450" i="43" s="1"/>
  <c r="O149" i="43"/>
  <c r="O395" i="43" s="1"/>
  <c r="O477" i="43" s="1"/>
  <c r="AA100" i="43"/>
  <c r="AA346" i="43" s="1"/>
  <c r="AA428" i="43" s="1"/>
  <c r="W209" i="43"/>
  <c r="W291" i="43" s="1"/>
  <c r="Z241" i="43"/>
  <c r="Z323" i="43" s="1"/>
  <c r="M252" i="43"/>
  <c r="M334" i="43" s="1"/>
  <c r="E108" i="43"/>
  <c r="E354" i="43" s="1"/>
  <c r="E436" i="43" s="1"/>
  <c r="AA235" i="43"/>
  <c r="AA317" i="43" s="1"/>
  <c r="AE144" i="43"/>
  <c r="AE390" i="43" s="1"/>
  <c r="AE472" i="43" s="1"/>
  <c r="Q96" i="43"/>
  <c r="Q342" i="43" s="1"/>
  <c r="Q424" i="43" s="1"/>
  <c r="L136" i="43"/>
  <c r="L382" i="43" s="1"/>
  <c r="L464" i="43" s="1"/>
  <c r="H166" i="43"/>
  <c r="H412" i="43" s="1"/>
  <c r="H494" i="43" s="1"/>
  <c r="Q146" i="43"/>
  <c r="Q392" i="43" s="1"/>
  <c r="Q474" i="43" s="1"/>
  <c r="K174" i="43"/>
  <c r="K256" i="43" s="1"/>
  <c r="W174" i="43"/>
  <c r="W256" i="43" s="1"/>
  <c r="AA105" i="43"/>
  <c r="AA351" i="43" s="1"/>
  <c r="AA433" i="43" s="1"/>
  <c r="G94" i="43"/>
  <c r="G340" i="43" s="1"/>
  <c r="G422" i="43" s="1"/>
  <c r="Q150" i="43"/>
  <c r="Q396" i="43" s="1"/>
  <c r="Q478" i="43" s="1"/>
  <c r="R122" i="43"/>
  <c r="R368" i="43" s="1"/>
  <c r="R450" i="43" s="1"/>
  <c r="U185" i="43"/>
  <c r="U267" i="43" s="1"/>
  <c r="X96" i="43"/>
  <c r="X342" i="43" s="1"/>
  <c r="X424" i="43" s="1"/>
  <c r="R207" i="43"/>
  <c r="R289" i="43" s="1"/>
  <c r="N156" i="43"/>
  <c r="N402" i="43" s="1"/>
  <c r="N484" i="43" s="1"/>
  <c r="T196" i="43"/>
  <c r="T278" i="43" s="1"/>
  <c r="V132" i="43"/>
  <c r="V378" i="43" s="1"/>
  <c r="V460" i="43" s="1"/>
  <c r="W249" i="43"/>
  <c r="W331" i="43" s="1"/>
  <c r="E196" i="43"/>
  <c r="E278" i="43" s="1"/>
  <c r="AD213" i="43"/>
  <c r="AD295" i="43" s="1"/>
  <c r="O176" i="43"/>
  <c r="O258" i="43" s="1"/>
  <c r="E157" i="43"/>
  <c r="E403" i="43" s="1"/>
  <c r="E485" i="43" s="1"/>
  <c r="P97" i="43"/>
  <c r="P343" i="43" s="1"/>
  <c r="P425" i="43" s="1"/>
  <c r="E117" i="43"/>
  <c r="E363" i="43" s="1"/>
  <c r="E445" i="43" s="1"/>
  <c r="U97" i="43"/>
  <c r="U343" i="43" s="1"/>
  <c r="U425" i="43" s="1"/>
  <c r="Y94" i="43"/>
  <c r="Y340" i="43" s="1"/>
  <c r="Y422" i="43" s="1"/>
  <c r="F203" i="43"/>
  <c r="F285" i="43" s="1"/>
  <c r="Y141" i="43"/>
  <c r="Y387" i="43" s="1"/>
  <c r="Y469" i="43" s="1"/>
  <c r="S234" i="43"/>
  <c r="S316" i="43" s="1"/>
  <c r="AA224" i="43"/>
  <c r="AA306" i="43" s="1"/>
  <c r="J210" i="43"/>
  <c r="J292" i="43" s="1"/>
  <c r="L200" i="43"/>
  <c r="L282" i="43" s="1"/>
  <c r="H141" i="43"/>
  <c r="H387" i="43" s="1"/>
  <c r="H469" i="43" s="1"/>
  <c r="P162" i="43"/>
  <c r="P408" i="43" s="1"/>
  <c r="P490" i="43" s="1"/>
  <c r="X229" i="43"/>
  <c r="X311" i="43" s="1"/>
  <c r="V190" i="43"/>
  <c r="V272" i="43" s="1"/>
  <c r="W186" i="43"/>
  <c r="W268" i="43" s="1"/>
  <c r="M100" i="43"/>
  <c r="M346" i="43" s="1"/>
  <c r="M428" i="43" s="1"/>
  <c r="V104" i="43"/>
  <c r="V350" i="43" s="1"/>
  <c r="V432" i="43" s="1"/>
  <c r="T109" i="43"/>
  <c r="T355" i="43" s="1"/>
  <c r="T437" i="43" s="1"/>
  <c r="N97" i="43"/>
  <c r="N343" i="43" s="1"/>
  <c r="N425" i="43" s="1"/>
  <c r="S95" i="43"/>
  <c r="S341" i="43" s="1"/>
  <c r="S423" i="43" s="1"/>
  <c r="F148" i="43"/>
  <c r="F394" i="43" s="1"/>
  <c r="F476" i="43" s="1"/>
  <c r="AA208" i="43"/>
  <c r="AA290" i="43" s="1"/>
  <c r="E222" i="43"/>
  <c r="E304" i="43" s="1"/>
  <c r="W160" i="43"/>
  <c r="W406" i="43" s="1"/>
  <c r="W488" i="43" s="1"/>
  <c r="V241" i="43"/>
  <c r="V323" i="43" s="1"/>
  <c r="O220" i="43"/>
  <c r="O302" i="43" s="1"/>
  <c r="L191" i="43"/>
  <c r="L273" i="43" s="1"/>
  <c r="W150" i="43"/>
  <c r="W396" i="43" s="1"/>
  <c r="W478" i="43" s="1"/>
  <c r="I219" i="43"/>
  <c r="I301" i="43" s="1"/>
  <c r="R173" i="43"/>
  <c r="R255" i="43" s="1"/>
  <c r="H178" i="43"/>
  <c r="H260" i="43" s="1"/>
  <c r="L202" i="43"/>
  <c r="L284" i="43" s="1"/>
  <c r="R248" i="43"/>
  <c r="R330" i="43" s="1"/>
  <c r="Z137" i="43"/>
  <c r="Z383" i="43" s="1"/>
  <c r="Z465" i="43" s="1"/>
  <c r="Y239" i="43"/>
  <c r="Y321" i="43" s="1"/>
  <c r="H187" i="43"/>
  <c r="H269" i="43" s="1"/>
  <c r="P248" i="43"/>
  <c r="P330" i="43" s="1"/>
  <c r="AB158" i="43"/>
  <c r="AB404" i="43" s="1"/>
  <c r="AB486" i="43" s="1"/>
  <c r="K163" i="43"/>
  <c r="K409" i="43" s="1"/>
  <c r="K491" i="43" s="1"/>
  <c r="AF203" i="43"/>
  <c r="AF285" i="43" s="1"/>
  <c r="J156" i="43"/>
  <c r="J402" i="43" s="1"/>
  <c r="J484" i="43" s="1"/>
  <c r="V228" i="43"/>
  <c r="V310" i="43" s="1"/>
  <c r="E113" i="43"/>
  <c r="E359" i="43" s="1"/>
  <c r="E441" i="43" s="1"/>
  <c r="AB184" i="43"/>
  <c r="AB266" i="43" s="1"/>
  <c r="O158" i="43"/>
  <c r="O404" i="43" s="1"/>
  <c r="O486" i="43" s="1"/>
  <c r="V220" i="43"/>
  <c r="V302" i="43" s="1"/>
  <c r="AD137" i="43"/>
  <c r="AD383" i="43" s="1"/>
  <c r="AD465" i="43" s="1"/>
  <c r="L251" i="43"/>
  <c r="L333" i="43" s="1"/>
  <c r="Y204" i="43"/>
  <c r="Y286" i="43" s="1"/>
  <c r="Y140" i="43"/>
  <c r="Y386" i="43" s="1"/>
  <c r="Y468" i="43" s="1"/>
  <c r="X103" i="43"/>
  <c r="X349" i="43" s="1"/>
  <c r="X431" i="43" s="1"/>
  <c r="AB149" i="43"/>
  <c r="AB395" i="43" s="1"/>
  <c r="AB477" i="43" s="1"/>
  <c r="AF162" i="43"/>
  <c r="AF408" i="43" s="1"/>
  <c r="AF490" i="43" s="1"/>
  <c r="AE159" i="43"/>
  <c r="AE405" i="43" s="1"/>
  <c r="AE487" i="43" s="1"/>
  <c r="AD108" i="43"/>
  <c r="AD354" i="43" s="1"/>
  <c r="AD436" i="43" s="1"/>
  <c r="O206" i="43"/>
  <c r="O288" i="43" s="1"/>
  <c r="G120" i="43"/>
  <c r="G366" i="43" s="1"/>
  <c r="G448" i="43" s="1"/>
  <c r="U106" i="43"/>
  <c r="U352" i="43" s="1"/>
  <c r="U434" i="43" s="1"/>
  <c r="AF213" i="43"/>
  <c r="AF295" i="43" s="1"/>
  <c r="S120" i="43"/>
  <c r="S366" i="43" s="1"/>
  <c r="S448" i="43" s="1"/>
  <c r="AC170" i="43"/>
  <c r="AC416" i="43" s="1"/>
  <c r="AC498" i="43" s="1"/>
  <c r="AA244" i="43"/>
  <c r="AA326" i="43" s="1"/>
  <c r="I139" i="43"/>
  <c r="I385" i="43" s="1"/>
  <c r="I467" i="43" s="1"/>
  <c r="X173" i="43"/>
  <c r="X255" i="43" s="1"/>
  <c r="N213" i="43"/>
  <c r="N295" i="43" s="1"/>
  <c r="AE139" i="43"/>
  <c r="AE385" i="43" s="1"/>
  <c r="AE467" i="43" s="1"/>
  <c r="AD210" i="43"/>
  <c r="AD292" i="43" s="1"/>
  <c r="O163" i="43"/>
  <c r="O409" i="43" s="1"/>
  <c r="O491" i="43" s="1"/>
  <c r="Y112" i="43"/>
  <c r="Y358" i="43" s="1"/>
  <c r="Y440" i="43" s="1"/>
  <c r="S102" i="43"/>
  <c r="S348" i="43" s="1"/>
  <c r="S430" i="43" s="1"/>
  <c r="M111" i="43"/>
  <c r="M357" i="43" s="1"/>
  <c r="M439" i="43" s="1"/>
  <c r="AE158" i="43"/>
  <c r="AE404" i="43" s="1"/>
  <c r="AE486" i="43" s="1"/>
  <c r="Y219" i="43"/>
  <c r="Y301" i="43" s="1"/>
  <c r="AB143" i="43"/>
  <c r="AB389" i="43" s="1"/>
  <c r="AB471" i="43" s="1"/>
  <c r="L199" i="43"/>
  <c r="L281" i="43" s="1"/>
  <c r="O154" i="43"/>
  <c r="O400" i="43" s="1"/>
  <c r="O482" i="43" s="1"/>
  <c r="S96" i="43"/>
  <c r="S342" i="43" s="1"/>
  <c r="S424" i="43" s="1"/>
  <c r="Q135" i="43"/>
  <c r="Q381" i="43" s="1"/>
  <c r="Q463" i="43" s="1"/>
  <c r="AF108" i="43"/>
  <c r="AF354" i="43" s="1"/>
  <c r="AF436" i="43" s="1"/>
  <c r="K111" i="43"/>
  <c r="K357" i="43" s="1"/>
  <c r="K439" i="43" s="1"/>
  <c r="E209" i="43"/>
  <c r="E291" i="43" s="1"/>
  <c r="K93" i="43"/>
  <c r="K339" i="43" s="1"/>
  <c r="K421" i="43" s="1"/>
  <c r="M124" i="43"/>
  <c r="M370" i="43" s="1"/>
  <c r="M452" i="43" s="1"/>
  <c r="W117" i="43"/>
  <c r="W363" i="43" s="1"/>
  <c r="W445" i="43" s="1"/>
  <c r="F95" i="43"/>
  <c r="F341" i="43" s="1"/>
  <c r="F423" i="43" s="1"/>
  <c r="W215" i="43"/>
  <c r="W297" i="43" s="1"/>
  <c r="J93" i="43"/>
  <c r="J339" i="43" s="1"/>
  <c r="J421" i="43" s="1"/>
  <c r="O101" i="43"/>
  <c r="O347" i="43" s="1"/>
  <c r="O429" i="43" s="1"/>
  <c r="AC147" i="43"/>
  <c r="AC393" i="43" s="1"/>
  <c r="AC475" i="43" s="1"/>
  <c r="F110" i="43"/>
  <c r="F356" i="43" s="1"/>
  <c r="F438" i="43" s="1"/>
  <c r="AD169" i="43"/>
  <c r="AD415" i="43" s="1"/>
  <c r="AD497" i="43" s="1"/>
  <c r="Q98" i="43"/>
  <c r="Q344" i="43" s="1"/>
  <c r="Q426" i="43" s="1"/>
  <c r="X189" i="43"/>
  <c r="X271" i="43" s="1"/>
  <c r="E102" i="43"/>
  <c r="E348" i="43" s="1"/>
  <c r="E430" i="43" s="1"/>
  <c r="T157" i="43"/>
  <c r="T403" i="43" s="1"/>
  <c r="T485" i="43" s="1"/>
  <c r="X201" i="43"/>
  <c r="X283" i="43" s="1"/>
  <c r="AE244" i="43"/>
  <c r="AE326" i="43" s="1"/>
  <c r="W247" i="43"/>
  <c r="W329" i="43" s="1"/>
  <c r="S94" i="43"/>
  <c r="S340" i="43" s="1"/>
  <c r="S422" i="43" s="1"/>
  <c r="AF216" i="43"/>
  <c r="AF298" i="43" s="1"/>
  <c r="T201" i="43"/>
  <c r="T283" i="43" s="1"/>
  <c r="V94" i="43"/>
  <c r="V340" i="43" s="1"/>
  <c r="V422" i="43" s="1"/>
  <c r="T248" i="43"/>
  <c r="T330" i="43" s="1"/>
  <c r="S180" i="43"/>
  <c r="S262" i="43" s="1"/>
  <c r="M120" i="43"/>
  <c r="M366" i="43" s="1"/>
  <c r="M448" i="43" s="1"/>
  <c r="Q92" i="43"/>
  <c r="Q338" i="43" s="1"/>
  <c r="Q420" i="43" s="1"/>
  <c r="AD197" i="43"/>
  <c r="AD279" i="43" s="1"/>
  <c r="R194" i="43"/>
  <c r="R276" i="43" s="1"/>
  <c r="T594" i="43"/>
  <c r="E232" i="43"/>
  <c r="E314" i="43" s="1"/>
  <c r="Z213" i="43"/>
  <c r="Z295" i="43" s="1"/>
  <c r="AB190" i="43"/>
  <c r="AB272" i="43" s="1"/>
  <c r="I102" i="43"/>
  <c r="I348" i="43" s="1"/>
  <c r="I430" i="43" s="1"/>
  <c r="AC230" i="43"/>
  <c r="AC312" i="43" s="1"/>
  <c r="H183" i="43"/>
  <c r="H265" i="43" s="1"/>
  <c r="Q246" i="43"/>
  <c r="Q328" i="43" s="1"/>
  <c r="E185" i="43"/>
  <c r="E267" i="43" s="1"/>
  <c r="X156" i="43"/>
  <c r="X402" i="43" s="1"/>
  <c r="X484" i="43" s="1"/>
  <c r="AD144" i="43"/>
  <c r="AD390" i="43" s="1"/>
  <c r="AD472" i="43" s="1"/>
  <c r="Y99" i="43"/>
  <c r="Y345" i="43" s="1"/>
  <c r="Y427" i="43" s="1"/>
  <c r="M176" i="43"/>
  <c r="M258" i="43" s="1"/>
  <c r="M249" i="43"/>
  <c r="M331" i="43" s="1"/>
  <c r="AD154" i="43"/>
  <c r="AD400" i="43" s="1"/>
  <c r="AD482" i="43" s="1"/>
  <c r="AF103" i="43"/>
  <c r="AF349" i="43" s="1"/>
  <c r="AF431" i="43" s="1"/>
  <c r="F91" i="43"/>
  <c r="F337" i="43" s="1"/>
  <c r="F419" i="43" s="1"/>
  <c r="G114" i="43"/>
  <c r="G360" i="43" s="1"/>
  <c r="G442" i="43" s="1"/>
  <c r="W180" i="43"/>
  <c r="W262" i="43" s="1"/>
  <c r="V199" i="43"/>
  <c r="V281" i="43" s="1"/>
  <c r="W219" i="43"/>
  <c r="W301" i="43" s="1"/>
  <c r="AB201" i="43"/>
  <c r="AB283" i="43" s="1"/>
  <c r="Q139" i="43"/>
  <c r="Q385" i="43" s="1"/>
  <c r="Q467" i="43" s="1"/>
  <c r="Q149" i="43"/>
  <c r="Q395" i="43" s="1"/>
  <c r="Q477" i="43" s="1"/>
  <c r="S111" i="43"/>
  <c r="S357" i="43" s="1"/>
  <c r="S439" i="43" s="1"/>
  <c r="Z120" i="43"/>
  <c r="Z366" i="43" s="1"/>
  <c r="Z448" i="43" s="1"/>
  <c r="Y164" i="43"/>
  <c r="Y410" i="43" s="1"/>
  <c r="Y492" i="43" s="1"/>
  <c r="I141" i="43"/>
  <c r="I387" i="43" s="1"/>
  <c r="I469" i="43" s="1"/>
  <c r="R118" i="43"/>
  <c r="R364" i="43" s="1"/>
  <c r="R446" i="43" s="1"/>
  <c r="L197" i="43"/>
  <c r="L279" i="43" s="1"/>
  <c r="H127" i="43"/>
  <c r="H373" i="43" s="1"/>
  <c r="H455" i="43" s="1"/>
  <c r="AF167" i="43"/>
  <c r="AF413" i="43" s="1"/>
  <c r="AF495" i="43" s="1"/>
  <c r="AB195" i="43"/>
  <c r="AB277" i="43" s="1"/>
  <c r="G247" i="43"/>
  <c r="G329" i="43" s="1"/>
  <c r="K185" i="43"/>
  <c r="K267" i="43" s="1"/>
  <c r="V168" i="43"/>
  <c r="V414" i="43" s="1"/>
  <c r="V496" i="43" s="1"/>
  <c r="G122" i="43"/>
  <c r="G368" i="43" s="1"/>
  <c r="G450" i="43" s="1"/>
  <c r="Z146" i="43"/>
  <c r="Z392" i="43" s="1"/>
  <c r="Z474" i="43" s="1"/>
  <c r="Z140" i="43"/>
  <c r="Z386" i="43" s="1"/>
  <c r="Z468" i="43" s="1"/>
  <c r="AB150" i="43"/>
  <c r="AB396" i="43" s="1"/>
  <c r="AB478" i="43" s="1"/>
  <c r="O96" i="43"/>
  <c r="O342" i="43" s="1"/>
  <c r="O424" i="43" s="1"/>
  <c r="AB223" i="43"/>
  <c r="AB305" i="43" s="1"/>
  <c r="P137" i="43"/>
  <c r="P383" i="43" s="1"/>
  <c r="P465" i="43" s="1"/>
  <c r="R131" i="43"/>
  <c r="R377" i="43" s="1"/>
  <c r="R459" i="43" s="1"/>
  <c r="N194" i="43"/>
  <c r="N276" i="43" s="1"/>
  <c r="I119" i="43"/>
  <c r="I365" i="43" s="1"/>
  <c r="I447" i="43" s="1"/>
  <c r="P215" i="43"/>
  <c r="P297" i="43" s="1"/>
  <c r="V181" i="43"/>
  <c r="V263" i="43" s="1"/>
  <c r="J187" i="43"/>
  <c r="J269" i="43" s="1"/>
  <c r="G234" i="43"/>
  <c r="G316" i="43" s="1"/>
  <c r="S103" i="43"/>
  <c r="S349" i="43" s="1"/>
  <c r="S431" i="43" s="1"/>
  <c r="M107" i="43"/>
  <c r="M353" i="43" s="1"/>
  <c r="M435" i="43" s="1"/>
  <c r="R165" i="43"/>
  <c r="R411" i="43" s="1"/>
  <c r="R493" i="43" s="1"/>
  <c r="Z112" i="43"/>
  <c r="Z358" i="43" s="1"/>
  <c r="Z440" i="43" s="1"/>
  <c r="W204" i="43"/>
  <c r="W286" i="43" s="1"/>
  <c r="M155" i="43"/>
  <c r="M401" i="43" s="1"/>
  <c r="M483" i="43" s="1"/>
  <c r="W226" i="43"/>
  <c r="W308" i="43" s="1"/>
  <c r="P130" i="43"/>
  <c r="P376" i="43" s="1"/>
  <c r="P458" i="43" s="1"/>
  <c r="J167" i="43"/>
  <c r="J413" i="43" s="1"/>
  <c r="J495" i="43" s="1"/>
  <c r="J137" i="43"/>
  <c r="J383" i="43" s="1"/>
  <c r="J465" i="43" s="1"/>
  <c r="AD117" i="43"/>
  <c r="AD363" i="43" s="1"/>
  <c r="AD445" i="43" s="1"/>
  <c r="AF148" i="43"/>
  <c r="AF394" i="43" s="1"/>
  <c r="AF476" i="43" s="1"/>
  <c r="K250" i="43"/>
  <c r="K332" i="43" s="1"/>
  <c r="F113" i="43"/>
  <c r="F359" i="43" s="1"/>
  <c r="F441" i="43" s="1"/>
  <c r="AD166" i="43"/>
  <c r="AD412" i="43" s="1"/>
  <c r="AD494" i="43" s="1"/>
  <c r="AA169" i="43"/>
  <c r="AA415" i="43" s="1"/>
  <c r="AA497" i="43" s="1"/>
  <c r="I111" i="43"/>
  <c r="I357" i="43" s="1"/>
  <c r="I439" i="43" s="1"/>
  <c r="AE134" i="43"/>
  <c r="AE380" i="43" s="1"/>
  <c r="AE462" i="43" s="1"/>
  <c r="R155" i="43"/>
  <c r="R401" i="43" s="1"/>
  <c r="R483" i="43" s="1"/>
  <c r="P94" i="43"/>
  <c r="P340" i="43" s="1"/>
  <c r="P422" i="43" s="1"/>
  <c r="E252" i="43"/>
  <c r="E334" i="43" s="1"/>
  <c r="J166" i="43"/>
  <c r="J412" i="43" s="1"/>
  <c r="J494" i="43" s="1"/>
  <c r="H134" i="43"/>
  <c r="H380" i="43" s="1"/>
  <c r="H462" i="43" s="1"/>
  <c r="AF181" i="43"/>
  <c r="AF263" i="43" s="1"/>
  <c r="AC154" i="43"/>
  <c r="AC400" i="43" s="1"/>
  <c r="AC482" i="43" s="1"/>
  <c r="Y135" i="43"/>
  <c r="Y381" i="43" s="1"/>
  <c r="Y463" i="43" s="1"/>
  <c r="N147" i="43"/>
  <c r="N393" i="43" s="1"/>
  <c r="N475" i="43" s="1"/>
  <c r="H218" i="43"/>
  <c r="H300" i="43" s="1"/>
  <c r="I131" i="43"/>
  <c r="I377" i="43" s="1"/>
  <c r="I459" i="43" s="1"/>
  <c r="Y169" i="43"/>
  <c r="Y415" i="43" s="1"/>
  <c r="Y497" i="43" s="1"/>
  <c r="I156" i="43"/>
  <c r="I402" i="43" s="1"/>
  <c r="I484" i="43" s="1"/>
  <c r="N106" i="43"/>
  <c r="N352" i="43" s="1"/>
  <c r="N434" i="43" s="1"/>
  <c r="AD181" i="43"/>
  <c r="AD263" i="43" s="1"/>
  <c r="U94" i="43"/>
  <c r="U340" i="43" s="1"/>
  <c r="U422" i="43" s="1"/>
  <c r="M128" i="43"/>
  <c r="M374" i="43" s="1"/>
  <c r="M456" i="43" s="1"/>
  <c r="W149" i="43"/>
  <c r="W395" i="43" s="1"/>
  <c r="W477" i="43" s="1"/>
  <c r="Z218" i="43"/>
  <c r="Z300" i="43" s="1"/>
  <c r="AA191" i="43"/>
  <c r="AA273" i="43" s="1"/>
  <c r="T111" i="43"/>
  <c r="T357" i="43" s="1"/>
  <c r="T439" i="43" s="1"/>
  <c r="AE147" i="43"/>
  <c r="AE393" i="43" s="1"/>
  <c r="AE475" i="43" s="1"/>
  <c r="R245" i="43"/>
  <c r="R327" i="43" s="1"/>
  <c r="Z192" i="43"/>
  <c r="Z274" i="43" s="1"/>
  <c r="N174" i="43"/>
  <c r="N256" i="43" s="1"/>
  <c r="AC153" i="43"/>
  <c r="AC399" i="43" s="1"/>
  <c r="AC481" i="43" s="1"/>
  <c r="S127" i="43"/>
  <c r="S373" i="43" s="1"/>
  <c r="S455" i="43" s="1"/>
  <c r="S186" i="43"/>
  <c r="S268" i="43" s="1"/>
  <c r="P175" i="43"/>
  <c r="P257" i="43" s="1"/>
  <c r="U216" i="43"/>
  <c r="U298" i="43" s="1"/>
  <c r="T247" i="43"/>
  <c r="T329" i="43" s="1"/>
  <c r="AD92" i="43"/>
  <c r="AD338" i="43" s="1"/>
  <c r="AD420" i="43" s="1"/>
  <c r="V124" i="43"/>
  <c r="V370" i="43" s="1"/>
  <c r="V452" i="43" s="1"/>
  <c r="E213" i="43"/>
  <c r="E295" i="43" s="1"/>
  <c r="N155" i="43"/>
  <c r="N401" i="43" s="1"/>
  <c r="N483" i="43" s="1"/>
  <c r="R222" i="43"/>
  <c r="R304" i="43" s="1"/>
  <c r="E235" i="43"/>
  <c r="E317" i="43" s="1"/>
  <c r="Q233" i="43"/>
  <c r="Q315" i="43" s="1"/>
  <c r="R169" i="43"/>
  <c r="R415" i="43" s="1"/>
  <c r="R497" i="43" s="1"/>
  <c r="I125" i="43"/>
  <c r="I371" i="43" s="1"/>
  <c r="I453" i="43" s="1"/>
  <c r="J224" i="43"/>
  <c r="J306" i="43" s="1"/>
  <c r="T163" i="43"/>
  <c r="T409" i="43" s="1"/>
  <c r="T491" i="43" s="1"/>
  <c r="AD239" i="43"/>
  <c r="AD321" i="43" s="1"/>
  <c r="AC139" i="43"/>
  <c r="AC385" i="43" s="1"/>
  <c r="AC467" i="43" s="1"/>
  <c r="M154" i="43"/>
  <c r="M400" i="43" s="1"/>
  <c r="M482" i="43" s="1"/>
  <c r="AB136" i="43"/>
  <c r="AB382" i="43" s="1"/>
  <c r="AB464" i="43" s="1"/>
  <c r="S247" i="43"/>
  <c r="S329" i="43" s="1"/>
  <c r="AF114" i="43"/>
  <c r="AF360" i="43" s="1"/>
  <c r="AF442" i="43" s="1"/>
  <c r="AA189" i="43"/>
  <c r="AA271" i="43" s="1"/>
  <c r="H247" i="43"/>
  <c r="H329" i="43" s="1"/>
  <c r="AD207" i="43"/>
  <c r="AD289" i="43" s="1"/>
  <c r="Z128" i="43"/>
  <c r="Z374" i="43" s="1"/>
  <c r="Z456" i="43" s="1"/>
  <c r="AD203" i="43"/>
  <c r="AD285" i="43" s="1"/>
  <c r="M161" i="43"/>
  <c r="M407" i="43" s="1"/>
  <c r="M489" i="43" s="1"/>
  <c r="Q199" i="43"/>
  <c r="Q281" i="43" s="1"/>
  <c r="AC111" i="43"/>
  <c r="AC357" i="43" s="1"/>
  <c r="AC439" i="43" s="1"/>
  <c r="F111" i="43"/>
  <c r="F357" i="43" s="1"/>
  <c r="F439" i="43" s="1"/>
  <c r="I176" i="43"/>
  <c r="I258" i="43" s="1"/>
  <c r="M95" i="43"/>
  <c r="M341" i="43" s="1"/>
  <c r="M423" i="43" s="1"/>
  <c r="L112" i="43"/>
  <c r="L358" i="43" s="1"/>
  <c r="L440" i="43" s="1"/>
  <c r="F220" i="43"/>
  <c r="F302" i="43" s="1"/>
  <c r="AE227" i="43"/>
  <c r="AE309" i="43" s="1"/>
  <c r="AD109" i="43"/>
  <c r="AD355" i="43" s="1"/>
  <c r="AD437" i="43" s="1"/>
  <c r="R202" i="43"/>
  <c r="R284" i="43" s="1"/>
  <c r="Y103" i="43"/>
  <c r="Y349" i="43" s="1"/>
  <c r="Y431" i="43" s="1"/>
  <c r="L131" i="43"/>
  <c r="L377" i="43" s="1"/>
  <c r="L459" i="43" s="1"/>
  <c r="AF157" i="43"/>
  <c r="AF403" i="43" s="1"/>
  <c r="AF485" i="43" s="1"/>
  <c r="AE594" i="43"/>
  <c r="AB152" i="43"/>
  <c r="AB398" i="43" s="1"/>
  <c r="AB480" i="43" s="1"/>
  <c r="Q108" i="43"/>
  <c r="Q354" i="43" s="1"/>
  <c r="Q436" i="43" s="1"/>
  <c r="AB97" i="43"/>
  <c r="AB343" i="43" s="1"/>
  <c r="AB425" i="43" s="1"/>
  <c r="X106" i="43"/>
  <c r="X352" i="43" s="1"/>
  <c r="X434" i="43" s="1"/>
  <c r="AD93" i="43"/>
  <c r="AD339" i="43" s="1"/>
  <c r="AD421" i="43" s="1"/>
  <c r="P250" i="43"/>
  <c r="P332" i="43" s="1"/>
  <c r="J184" i="43"/>
  <c r="J266" i="43" s="1"/>
  <c r="N110" i="43"/>
  <c r="N356" i="43" s="1"/>
  <c r="N438" i="43" s="1"/>
  <c r="N177" i="43"/>
  <c r="N259" i="43" s="1"/>
  <c r="G101" i="43"/>
  <c r="G347" i="43" s="1"/>
  <c r="G429" i="43" s="1"/>
  <c r="U214" i="43"/>
  <c r="U296" i="43" s="1"/>
  <c r="Y138" i="43"/>
  <c r="Y384" i="43" s="1"/>
  <c r="Y466" i="43" s="1"/>
  <c r="O247" i="43"/>
  <c r="O329" i="43" s="1"/>
  <c r="F152" i="43"/>
  <c r="F398" i="43" s="1"/>
  <c r="F480" i="43" s="1"/>
  <c r="L177" i="43"/>
  <c r="L259" i="43" s="1"/>
  <c r="P230" i="43"/>
  <c r="P312" i="43" s="1"/>
  <c r="K102" i="43"/>
  <c r="K348" i="43" s="1"/>
  <c r="K430" i="43" s="1"/>
  <c r="M113" i="43"/>
  <c r="M359" i="43" s="1"/>
  <c r="M441" i="43" s="1"/>
  <c r="Q100" i="43"/>
  <c r="Q346" i="43" s="1"/>
  <c r="Q428" i="43" s="1"/>
  <c r="K239" i="43"/>
  <c r="K321" i="43" s="1"/>
  <c r="Q245" i="43"/>
  <c r="Q327" i="43" s="1"/>
  <c r="AB146" i="43"/>
  <c r="AB392" i="43" s="1"/>
  <c r="AB474" i="43" s="1"/>
  <c r="N184" i="43"/>
  <c r="N266" i="43" s="1"/>
  <c r="Q210" i="43"/>
  <c r="Q292" i="43" s="1"/>
  <c r="AB224" i="43"/>
  <c r="AB306" i="43" s="1"/>
  <c r="H205" i="43"/>
  <c r="H287" i="43" s="1"/>
  <c r="F139" i="43"/>
  <c r="F385" i="43" s="1"/>
  <c r="F467" i="43" s="1"/>
  <c r="I98" i="43"/>
  <c r="I344" i="43" s="1"/>
  <c r="I426" i="43" s="1"/>
  <c r="AD105" i="43"/>
  <c r="AD351" i="43" s="1"/>
  <c r="AD433" i="43" s="1"/>
  <c r="AE131" i="43"/>
  <c r="AE377" i="43" s="1"/>
  <c r="AE459" i="43" s="1"/>
  <c r="AF191" i="43"/>
  <c r="AF273" i="43" s="1"/>
  <c r="AD145" i="43"/>
  <c r="AD391" i="43" s="1"/>
  <c r="AD473" i="43" s="1"/>
  <c r="U190" i="43"/>
  <c r="U272" i="43" s="1"/>
  <c r="AA127" i="43"/>
  <c r="AA373" i="43" s="1"/>
  <c r="AA455" i="43" s="1"/>
  <c r="U209" i="43"/>
  <c r="U291" i="43" s="1"/>
  <c r="O147" i="43"/>
  <c r="O393" i="43" s="1"/>
  <c r="O475" i="43" s="1"/>
  <c r="Y100" i="43"/>
  <c r="Y346" i="43" s="1"/>
  <c r="Y428" i="43" s="1"/>
  <c r="X123" i="43"/>
  <c r="X369" i="43" s="1"/>
  <c r="X451" i="43" s="1"/>
  <c r="F594" i="43"/>
  <c r="U117" i="43"/>
  <c r="U363" i="43" s="1"/>
  <c r="U445" i="43" s="1"/>
  <c r="R121" i="43"/>
  <c r="R367" i="43" s="1"/>
  <c r="R449" i="43" s="1"/>
  <c r="AD118" i="43"/>
  <c r="AD364" i="43" s="1"/>
  <c r="AD446" i="43" s="1"/>
  <c r="S208" i="43"/>
  <c r="S290" i="43" s="1"/>
  <c r="R244" i="43"/>
  <c r="R326" i="43" s="1"/>
  <c r="J222" i="43"/>
  <c r="J304" i="43" s="1"/>
  <c r="AA193" i="43"/>
  <c r="AA275" i="43" s="1"/>
  <c r="AE160" i="43"/>
  <c r="AE406" i="43" s="1"/>
  <c r="AE488" i="43" s="1"/>
  <c r="S167" i="43"/>
  <c r="S413" i="43" s="1"/>
  <c r="S495" i="43" s="1"/>
  <c r="G121" i="43"/>
  <c r="G367" i="43" s="1"/>
  <c r="G449" i="43" s="1"/>
  <c r="E132" i="43"/>
  <c r="E378" i="43" s="1"/>
  <c r="E460" i="43" s="1"/>
  <c r="Y154" i="43"/>
  <c r="Y400" i="43" s="1"/>
  <c r="Y482" i="43" s="1"/>
  <c r="S242" i="43"/>
  <c r="S324" i="43" s="1"/>
  <c r="I128" i="43"/>
  <c r="I374" i="43" s="1"/>
  <c r="I456" i="43" s="1"/>
  <c r="AB144" i="43"/>
  <c r="AB390" i="43" s="1"/>
  <c r="AB472" i="43" s="1"/>
  <c r="H158" i="43"/>
  <c r="H404" i="43" s="1"/>
  <c r="H486" i="43" s="1"/>
  <c r="T234" i="43"/>
  <c r="T316" i="43" s="1"/>
  <c r="M594" i="43"/>
  <c r="E155" i="43"/>
  <c r="E401" i="43" s="1"/>
  <c r="E483" i="43" s="1"/>
  <c r="AB118" i="43"/>
  <c r="AB364" i="43" s="1"/>
  <c r="AB446" i="43" s="1"/>
  <c r="AF144" i="43"/>
  <c r="AF390" i="43" s="1"/>
  <c r="AF472" i="43" s="1"/>
  <c r="AF165" i="43"/>
  <c r="AF411" i="43" s="1"/>
  <c r="AF493" i="43" s="1"/>
  <c r="Q93" i="43"/>
  <c r="Q339" i="43" s="1"/>
  <c r="Q421" i="43" s="1"/>
  <c r="T158" i="43"/>
  <c r="T404" i="43" s="1"/>
  <c r="T486" i="43" s="1"/>
  <c r="Y125" i="43"/>
  <c r="Y371" i="43" s="1"/>
  <c r="Y453" i="43" s="1"/>
  <c r="I225" i="43"/>
  <c r="I307" i="43" s="1"/>
  <c r="E173" i="43"/>
  <c r="E255" i="43" s="1"/>
  <c r="V154" i="43"/>
  <c r="V400" i="43" s="1"/>
  <c r="V482" i="43" s="1"/>
  <c r="M224" i="43"/>
  <c r="M306" i="43" s="1"/>
  <c r="M149" i="43"/>
  <c r="M395" i="43" s="1"/>
  <c r="M477" i="43" s="1"/>
  <c r="Z203" i="43"/>
  <c r="Z285" i="43" s="1"/>
  <c r="V93" i="43"/>
  <c r="V339" i="43" s="1"/>
  <c r="V421" i="43" s="1"/>
  <c r="AD185" i="43"/>
  <c r="AD267" i="43" s="1"/>
  <c r="AB207" i="43"/>
  <c r="AB289" i="43" s="1"/>
  <c r="L230" i="43"/>
  <c r="L312" i="43" s="1"/>
  <c r="V144" i="43"/>
  <c r="V390" i="43" s="1"/>
  <c r="V472" i="43" s="1"/>
  <c r="E125" i="43"/>
  <c r="E371" i="43" s="1"/>
  <c r="E453" i="43" s="1"/>
  <c r="N105" i="43"/>
  <c r="N351" i="43" s="1"/>
  <c r="N433" i="43" s="1"/>
  <c r="Z187" i="43"/>
  <c r="Z269" i="43" s="1"/>
  <c r="R109" i="43"/>
  <c r="R355" i="43" s="1"/>
  <c r="R437" i="43" s="1"/>
  <c r="E92" i="43"/>
  <c r="E338" i="43" s="1"/>
  <c r="E420" i="43" s="1"/>
  <c r="X196" i="43"/>
  <c r="X278" i="43" s="1"/>
  <c r="S150" i="43"/>
  <c r="S396" i="43" s="1"/>
  <c r="S478" i="43" s="1"/>
  <c r="Z206" i="43"/>
  <c r="Z288" i="43" s="1"/>
  <c r="AD225" i="43"/>
  <c r="AD307" i="43" s="1"/>
  <c r="T136" i="43"/>
  <c r="T382" i="43" s="1"/>
  <c r="T464" i="43" s="1"/>
  <c r="K106" i="43"/>
  <c r="K352" i="43" s="1"/>
  <c r="K434" i="43" s="1"/>
  <c r="X165" i="43"/>
  <c r="X411" i="43" s="1"/>
  <c r="X493" i="43" s="1"/>
  <c r="N594" i="43"/>
  <c r="H194" i="43"/>
  <c r="H276" i="43" s="1"/>
  <c r="K173" i="43"/>
  <c r="K255" i="43" s="1"/>
  <c r="O170" i="43"/>
  <c r="O416" i="43" s="1"/>
  <c r="O498" i="43" s="1"/>
  <c r="V201" i="43"/>
  <c r="V283" i="43" s="1"/>
  <c r="V180" i="43"/>
  <c r="V262" i="43" s="1"/>
  <c r="U166" i="43"/>
  <c r="U412" i="43" s="1"/>
  <c r="U494" i="43" s="1"/>
  <c r="E169" i="43"/>
  <c r="E415" i="43" s="1"/>
  <c r="E497" i="43" s="1"/>
  <c r="AB241" i="43"/>
  <c r="AB323" i="43" s="1"/>
  <c r="X176" i="43"/>
  <c r="X258" i="43" s="1"/>
  <c r="T241" i="43"/>
  <c r="T323" i="43" s="1"/>
  <c r="K131" i="43"/>
  <c r="K377" i="43" s="1"/>
  <c r="K459" i="43" s="1"/>
  <c r="AF123" i="43"/>
  <c r="AF369" i="43" s="1"/>
  <c r="AF451" i="43" s="1"/>
  <c r="AD136" i="43"/>
  <c r="AD382" i="43" s="1"/>
  <c r="AD464" i="43" s="1"/>
  <c r="AE243" i="43"/>
  <c r="AE325" i="43" s="1"/>
  <c r="I159" i="43"/>
  <c r="I405" i="43" s="1"/>
  <c r="I487" i="43" s="1"/>
  <c r="N246" i="43"/>
  <c r="N328" i="43" s="1"/>
  <c r="P228" i="43"/>
  <c r="P310" i="43" s="1"/>
  <c r="AF194" i="43"/>
  <c r="AF276" i="43" s="1"/>
  <c r="Y129" i="43"/>
  <c r="Y375" i="43" s="1"/>
  <c r="Y457" i="43" s="1"/>
  <c r="X243" i="43"/>
  <c r="X325" i="43" s="1"/>
  <c r="G245" i="43"/>
  <c r="G327" i="43" s="1"/>
  <c r="Q222" i="43"/>
  <c r="Q304" i="43" s="1"/>
  <c r="J215" i="43"/>
  <c r="J297" i="43" s="1"/>
  <c r="M245" i="43"/>
  <c r="M327" i="43" s="1"/>
  <c r="AC91" i="43"/>
  <c r="AC337" i="43" s="1"/>
  <c r="AC419" i="43" s="1"/>
  <c r="AA102" i="43"/>
  <c r="AA348" i="43" s="1"/>
  <c r="AA430" i="43" s="1"/>
  <c r="AA96" i="43"/>
  <c r="AA342" i="43" s="1"/>
  <c r="AA424" i="43" s="1"/>
  <c r="E182" i="43"/>
  <c r="E264" i="43" s="1"/>
  <c r="R250" i="43"/>
  <c r="R332" i="43" s="1"/>
  <c r="U178" i="43"/>
  <c r="U260" i="43" s="1"/>
  <c r="P124" i="43"/>
  <c r="P370" i="43" s="1"/>
  <c r="P452" i="43" s="1"/>
  <c r="AF225" i="43"/>
  <c r="AF307" i="43" s="1"/>
  <c r="N122" i="43"/>
  <c r="N368" i="43" s="1"/>
  <c r="N450" i="43" s="1"/>
  <c r="H97" i="43"/>
  <c r="H343" i="43" s="1"/>
  <c r="H425" i="43" s="1"/>
  <c r="T229" i="43"/>
  <c r="T311" i="43" s="1"/>
  <c r="M194" i="43"/>
  <c r="M276" i="43" s="1"/>
  <c r="J226" i="43"/>
  <c r="J308" i="43" s="1"/>
  <c r="P154" i="43"/>
  <c r="P400" i="43" s="1"/>
  <c r="P482" i="43" s="1"/>
  <c r="P207" i="43"/>
  <c r="P289" i="43" s="1"/>
  <c r="I227" i="43"/>
  <c r="I309" i="43" s="1"/>
  <c r="AA143" i="43"/>
  <c r="AA389" i="43" s="1"/>
  <c r="AA471" i="43" s="1"/>
  <c r="R93" i="43"/>
  <c r="R339" i="43" s="1"/>
  <c r="R421" i="43" s="1"/>
  <c r="AE98" i="43"/>
  <c r="AE344" i="43" s="1"/>
  <c r="AE426" i="43" s="1"/>
  <c r="W244" i="43"/>
  <c r="W326" i="43" s="1"/>
  <c r="S182" i="43"/>
  <c r="S264" i="43" s="1"/>
  <c r="H93" i="43"/>
  <c r="H339" i="43" s="1"/>
  <c r="H421" i="43" s="1"/>
  <c r="N121" i="43"/>
  <c r="N367" i="43" s="1"/>
  <c r="N449" i="43" s="1"/>
  <c r="U210" i="43"/>
  <c r="U292" i="43" s="1"/>
  <c r="N201" i="43"/>
  <c r="N283" i="43" s="1"/>
  <c r="AC112" i="43"/>
  <c r="AC358" i="43" s="1"/>
  <c r="AC440" i="43" s="1"/>
  <c r="K251" i="43"/>
  <c r="K333" i="43" s="1"/>
  <c r="N148" i="43"/>
  <c r="N394" i="43" s="1"/>
  <c r="N476" i="43" s="1"/>
  <c r="M132" i="43"/>
  <c r="M378" i="43" s="1"/>
  <c r="M460" i="43" s="1"/>
  <c r="AA137" i="43"/>
  <c r="AA383" i="43" s="1"/>
  <c r="AA465" i="43" s="1"/>
  <c r="R141" i="43"/>
  <c r="R387" i="43" s="1"/>
  <c r="R469" i="43" s="1"/>
  <c r="U170" i="43"/>
  <c r="U416" i="43" s="1"/>
  <c r="U498" i="43" s="1"/>
  <c r="P164" i="43"/>
  <c r="P410" i="43" s="1"/>
  <c r="P492" i="43" s="1"/>
  <c r="W118" i="43"/>
  <c r="W364" i="43" s="1"/>
  <c r="W446" i="43" s="1"/>
  <c r="W223" i="43"/>
  <c r="W305" i="43" s="1"/>
  <c r="V118" i="43"/>
  <c r="V364" i="43" s="1"/>
  <c r="V446" i="43" s="1"/>
  <c r="V230" i="43"/>
  <c r="V312" i="43" s="1"/>
  <c r="S135" i="43"/>
  <c r="S381" i="43" s="1"/>
  <c r="S463" i="43" s="1"/>
  <c r="I121" i="43"/>
  <c r="I367" i="43" s="1"/>
  <c r="I449" i="43" s="1"/>
  <c r="Q115" i="43"/>
  <c r="Q361" i="43" s="1"/>
  <c r="Q443" i="43" s="1"/>
  <c r="AB187" i="43"/>
  <c r="AB269" i="43" s="1"/>
  <c r="AE151" i="43"/>
  <c r="AE397" i="43" s="1"/>
  <c r="AE479" i="43" s="1"/>
  <c r="L252" i="43"/>
  <c r="L334" i="43" s="1"/>
  <c r="T154" i="43"/>
  <c r="T400" i="43" s="1"/>
  <c r="T482" i="43" s="1"/>
  <c r="W152" i="43"/>
  <c r="W398" i="43" s="1"/>
  <c r="W480" i="43" s="1"/>
  <c r="Y119" i="43"/>
  <c r="Y365" i="43" s="1"/>
  <c r="Y447" i="43" s="1"/>
  <c r="O160" i="43"/>
  <c r="O406" i="43" s="1"/>
  <c r="O488" i="43" s="1"/>
  <c r="L114" i="43"/>
  <c r="L360" i="43" s="1"/>
  <c r="L442" i="43" s="1"/>
  <c r="AC119" i="43"/>
  <c r="AC365" i="43" s="1"/>
  <c r="AC447" i="43" s="1"/>
  <c r="AF164" i="43"/>
  <c r="AF410" i="43" s="1"/>
  <c r="AF492" i="43" s="1"/>
  <c r="Z95" i="43"/>
  <c r="Z341" i="43" s="1"/>
  <c r="Z423" i="43" s="1"/>
  <c r="I214" i="43"/>
  <c r="I296" i="43" s="1"/>
  <c r="W114" i="43"/>
  <c r="W360" i="43" s="1"/>
  <c r="W442" i="43" s="1"/>
  <c r="O123" i="43"/>
  <c r="O369" i="43" s="1"/>
  <c r="O451" i="43" s="1"/>
  <c r="S107" i="43"/>
  <c r="S353" i="43" s="1"/>
  <c r="S435" i="43" s="1"/>
  <c r="Z168" i="43"/>
  <c r="Z414" i="43" s="1"/>
  <c r="Z496" i="43" s="1"/>
  <c r="N183" i="43"/>
  <c r="N265" i="43" s="1"/>
  <c r="Y144" i="43"/>
  <c r="Y390" i="43" s="1"/>
  <c r="Y472" i="43" s="1"/>
  <c r="AB120" i="43"/>
  <c r="AB366" i="43" s="1"/>
  <c r="AB448" i="43" s="1"/>
  <c r="X250" i="43"/>
  <c r="X332" i="43" s="1"/>
  <c r="AA180" i="43"/>
  <c r="AA262" i="43" s="1"/>
  <c r="R594" i="43"/>
  <c r="O201" i="43"/>
  <c r="O283" i="43" s="1"/>
  <c r="S214" i="43"/>
  <c r="S296" i="43" s="1"/>
  <c r="AE141" i="43"/>
  <c r="AE387" i="43" s="1"/>
  <c r="AE469" i="43" s="1"/>
  <c r="J170" i="43"/>
  <c r="J416" i="43" s="1"/>
  <c r="J498" i="43" s="1"/>
  <c r="J159" i="43"/>
  <c r="J405" i="43" s="1"/>
  <c r="J487" i="43" s="1"/>
  <c r="P114" i="43"/>
  <c r="P360" i="43" s="1"/>
  <c r="P442" i="43" s="1"/>
  <c r="W227" i="43"/>
  <c r="W309" i="43" s="1"/>
  <c r="U136" i="43"/>
  <c r="U382" i="43" s="1"/>
  <c r="U464" i="43" s="1"/>
  <c r="E104" i="43"/>
  <c r="E350" i="43" s="1"/>
  <c r="E432" i="43" s="1"/>
  <c r="L105" i="43"/>
  <c r="L351" i="43" s="1"/>
  <c r="L433" i="43" s="1"/>
  <c r="H143" i="43"/>
  <c r="H389" i="43" s="1"/>
  <c r="H471" i="43" s="1"/>
  <c r="H118" i="43"/>
  <c r="H364" i="43" s="1"/>
  <c r="H446" i="43" s="1"/>
  <c r="E142" i="43"/>
  <c r="E388" i="43" s="1"/>
  <c r="E470" i="43" s="1"/>
  <c r="K595" i="43"/>
  <c r="AF150" i="43"/>
  <c r="AF396" i="43" s="1"/>
  <c r="AF478" i="43" s="1"/>
  <c r="L107" i="43"/>
  <c r="L353" i="43" s="1"/>
  <c r="L435" i="43" s="1"/>
  <c r="Q168" i="43"/>
  <c r="Q414" i="43" s="1"/>
  <c r="Q496" i="43" s="1"/>
  <c r="J91" i="43"/>
  <c r="J337" i="43" s="1"/>
  <c r="J419" i="43" s="1"/>
  <c r="G111" i="43"/>
  <c r="G357" i="43" s="1"/>
  <c r="G439" i="43" s="1"/>
  <c r="H197" i="43"/>
  <c r="H279" i="43" s="1"/>
  <c r="AB156" i="43"/>
  <c r="AB402" i="43" s="1"/>
  <c r="AB484" i="43" s="1"/>
  <c r="AF182" i="43"/>
  <c r="AF264" i="43" s="1"/>
  <c r="S221" i="43"/>
  <c r="S303" i="43" s="1"/>
  <c r="U193" i="43"/>
  <c r="U275" i="43" s="1"/>
  <c r="P112" i="43"/>
  <c r="P358" i="43" s="1"/>
  <c r="P440" i="43" s="1"/>
  <c r="M91" i="43"/>
  <c r="M337" i="43" s="1"/>
  <c r="M419" i="43" s="1"/>
  <c r="AB203" i="43"/>
  <c r="AB285" i="43" s="1"/>
  <c r="Z139" i="43"/>
  <c r="Z385" i="43" s="1"/>
  <c r="Z467" i="43" s="1"/>
  <c r="AF159" i="43"/>
  <c r="AF405" i="43" s="1"/>
  <c r="AF487" i="43" s="1"/>
  <c r="AB205" i="43"/>
  <c r="AB287" i="43" s="1"/>
  <c r="Z92" i="43"/>
  <c r="Z338" i="43" s="1"/>
  <c r="Z420" i="43" s="1"/>
  <c r="AE206" i="43"/>
  <c r="AE288" i="43" s="1"/>
  <c r="M201" i="43"/>
  <c r="M283" i="43" s="1"/>
  <c r="F140" i="43"/>
  <c r="F386" i="43" s="1"/>
  <c r="F468" i="43" s="1"/>
  <c r="G188" i="43"/>
  <c r="G270" i="43" s="1"/>
  <c r="J202" i="43"/>
  <c r="J284" i="43" s="1"/>
  <c r="S595" i="43"/>
  <c r="J164" i="43"/>
  <c r="J410" i="43" s="1"/>
  <c r="J492" i="43" s="1"/>
  <c r="AD161" i="43"/>
  <c r="AD407" i="43" s="1"/>
  <c r="AD489" i="43" s="1"/>
  <c r="AA237" i="43"/>
  <c r="AA319" i="43" s="1"/>
  <c r="M175" i="43"/>
  <c r="M257" i="43" s="1"/>
  <c r="AD179" i="43"/>
  <c r="AD261" i="43" s="1"/>
  <c r="AE113" i="43"/>
  <c r="AE359" i="43" s="1"/>
  <c r="AE441" i="43" s="1"/>
  <c r="N193" i="43"/>
  <c r="N275" i="43" s="1"/>
  <c r="F168" i="43"/>
  <c r="F414" i="43" s="1"/>
  <c r="F496" i="43" s="1"/>
  <c r="Y117" i="43"/>
  <c r="Y363" i="43" s="1"/>
  <c r="Y445" i="43" s="1"/>
  <c r="AB182" i="43"/>
  <c r="AB264" i="43" s="1"/>
  <c r="X179" i="43"/>
  <c r="X261" i="43" s="1"/>
  <c r="O122" i="43"/>
  <c r="O368" i="43" s="1"/>
  <c r="O450" i="43" s="1"/>
  <c r="L91" i="43"/>
  <c r="L337" i="43" s="1"/>
  <c r="L419" i="43" s="1"/>
  <c r="AC227" i="43"/>
  <c r="AC309" i="43" s="1"/>
  <c r="T138" i="43"/>
  <c r="T384" i="43" s="1"/>
  <c r="T466" i="43" s="1"/>
  <c r="R184" i="43"/>
  <c r="R266" i="43" s="1"/>
  <c r="K113" i="43"/>
  <c r="K359" i="43" s="1"/>
  <c r="K441" i="43" s="1"/>
  <c r="Z214" i="43"/>
  <c r="Z296" i="43" s="1"/>
  <c r="AC124" i="43"/>
  <c r="AC370" i="43" s="1"/>
  <c r="AC452" i="43" s="1"/>
  <c r="L137" i="43"/>
  <c r="L383" i="43" s="1"/>
  <c r="L465" i="43" s="1"/>
  <c r="AA188" i="43"/>
  <c r="AA270" i="43" s="1"/>
  <c r="Q152" i="43"/>
  <c r="Q398" i="43" s="1"/>
  <c r="Q480" i="43" s="1"/>
  <c r="Y203" i="43"/>
  <c r="Y285" i="43" s="1"/>
  <c r="R147" i="43"/>
  <c r="R393" i="43" s="1"/>
  <c r="R475" i="43" s="1"/>
  <c r="X112" i="43"/>
  <c r="X358" i="43" s="1"/>
  <c r="X440" i="43" s="1"/>
  <c r="N94" i="43"/>
  <c r="N340" i="43" s="1"/>
  <c r="N422" i="43" s="1"/>
  <c r="AA139" i="43"/>
  <c r="AA385" i="43" s="1"/>
  <c r="AA467" i="43" s="1"/>
  <c r="F120" i="43"/>
  <c r="F366" i="43" s="1"/>
  <c r="F448" i="43" s="1"/>
  <c r="V115" i="43"/>
  <c r="V361" i="43" s="1"/>
  <c r="V443" i="43" s="1"/>
  <c r="AE155" i="43"/>
  <c r="AE401" i="43" s="1"/>
  <c r="AE483" i="43" s="1"/>
  <c r="R231" i="43"/>
  <c r="R313" i="43" s="1"/>
  <c r="Z142" i="43"/>
  <c r="Z388" i="43" s="1"/>
  <c r="Z470" i="43" s="1"/>
  <c r="AD595" i="43"/>
  <c r="F101" i="43"/>
  <c r="F347" i="43" s="1"/>
  <c r="F429" i="43" s="1"/>
  <c r="F124" i="43"/>
  <c r="F370" i="43" s="1"/>
  <c r="F452" i="43" s="1"/>
  <c r="AA131" i="43"/>
  <c r="AA377" i="43" s="1"/>
  <c r="AA459" i="43" s="1"/>
  <c r="V166" i="43"/>
  <c r="V412" i="43" s="1"/>
  <c r="V494" i="43" s="1"/>
  <c r="I153" i="43"/>
  <c r="I399" i="43" s="1"/>
  <c r="I481" i="43" s="1"/>
  <c r="O162" i="43"/>
  <c r="O408" i="43" s="1"/>
  <c r="O490" i="43" s="1"/>
  <c r="U173" i="43"/>
  <c r="U255" i="43" s="1"/>
  <c r="Z240" i="43"/>
  <c r="Z322" i="43" s="1"/>
  <c r="G129" i="43"/>
  <c r="G375" i="43" s="1"/>
  <c r="G457" i="43" s="1"/>
  <c r="S187" i="43"/>
  <c r="S269" i="43" s="1"/>
  <c r="AF110" i="43"/>
  <c r="AF356" i="43" s="1"/>
  <c r="AF438" i="43" s="1"/>
  <c r="O132" i="43"/>
  <c r="O378" i="43" s="1"/>
  <c r="O460" i="43" s="1"/>
  <c r="H185" i="43"/>
  <c r="H267" i="43" s="1"/>
  <c r="E110" i="43"/>
  <c r="E356" i="43" s="1"/>
  <c r="E438" i="43" s="1"/>
  <c r="O121" i="43"/>
  <c r="O367" i="43" s="1"/>
  <c r="O449" i="43" s="1"/>
  <c r="X174" i="43"/>
  <c r="X256" i="43" s="1"/>
  <c r="U153" i="43"/>
  <c r="U399" i="43" s="1"/>
  <c r="U481" i="43" s="1"/>
  <c r="P213" i="43"/>
  <c r="P295" i="43" s="1"/>
  <c r="Q144" i="43"/>
  <c r="Q390" i="43" s="1"/>
  <c r="Q472" i="43" s="1"/>
  <c r="I218" i="43"/>
  <c r="I300" i="43" s="1"/>
  <c r="W194" i="43"/>
  <c r="W276" i="43" s="1"/>
  <c r="AA97" i="43"/>
  <c r="AA343" i="43" s="1"/>
  <c r="AA425" i="43" s="1"/>
  <c r="H117" i="43"/>
  <c r="H363" i="43" s="1"/>
  <c r="H445" i="43" s="1"/>
  <c r="AC186" i="43"/>
  <c r="AC268" i="43" s="1"/>
  <c r="Y234" i="43"/>
  <c r="Y316" i="43" s="1"/>
  <c r="I175" i="43"/>
  <c r="I257" i="43" s="1"/>
  <c r="V116" i="43"/>
  <c r="V362" i="43" s="1"/>
  <c r="V444" i="43" s="1"/>
  <c r="Z193" i="43"/>
  <c r="Z275" i="43" s="1"/>
  <c r="S123" i="43"/>
  <c r="S369" i="43" s="1"/>
  <c r="S451" i="43" s="1"/>
  <c r="AD217" i="43"/>
  <c r="AD299" i="43" s="1"/>
  <c r="Z125" i="43"/>
  <c r="Z371" i="43" s="1"/>
  <c r="Z453" i="43" s="1"/>
  <c r="U203" i="43"/>
  <c r="U285" i="43" s="1"/>
  <c r="L127" i="43"/>
  <c r="L373" i="43" s="1"/>
  <c r="L455" i="43" s="1"/>
  <c r="N209" i="43"/>
  <c r="N291" i="43" s="1"/>
  <c r="J117" i="43"/>
  <c r="J363" i="43" s="1"/>
  <c r="J445" i="43" s="1"/>
  <c r="AA227" i="43"/>
  <c r="AA309" i="43" s="1"/>
  <c r="AB169" i="43"/>
  <c r="AB415" i="43" s="1"/>
  <c r="AB497" i="43" s="1"/>
  <c r="X130" i="43"/>
  <c r="X376" i="43" s="1"/>
  <c r="X458" i="43" s="1"/>
  <c r="P122" i="43"/>
  <c r="P368" i="43" s="1"/>
  <c r="P450" i="43" s="1"/>
  <c r="U230" i="43"/>
  <c r="U312" i="43" s="1"/>
  <c r="Q91" i="43"/>
  <c r="Q337" i="43" s="1"/>
  <c r="Q419" i="43" s="1"/>
  <c r="U195" i="43"/>
  <c r="U277" i="43" s="1"/>
  <c r="T112" i="43"/>
  <c r="T358" i="43" s="1"/>
  <c r="T440" i="43" s="1"/>
  <c r="Y196" i="43"/>
  <c r="Y278" i="43" s="1"/>
  <c r="V224" i="43"/>
  <c r="V306" i="43" s="1"/>
  <c r="X152" i="43"/>
  <c r="X398" i="43" s="1"/>
  <c r="X480" i="43" s="1"/>
  <c r="O100" i="43"/>
  <c r="O346" i="43" s="1"/>
  <c r="O428" i="43" s="1"/>
  <c r="Y178" i="43"/>
  <c r="Y260" i="43" s="1"/>
  <c r="P149" i="43"/>
  <c r="P395" i="43" s="1"/>
  <c r="P477" i="43" s="1"/>
  <c r="G197" i="43"/>
  <c r="G279" i="43" s="1"/>
  <c r="L195" i="43"/>
  <c r="L277" i="43" s="1"/>
  <c r="Q107" i="43"/>
  <c r="Q353" i="43" s="1"/>
  <c r="Q435" i="43" s="1"/>
  <c r="S93" i="43"/>
  <c r="S339" i="43" s="1"/>
  <c r="S421" i="43" s="1"/>
  <c r="L193" i="43"/>
  <c r="L275" i="43" s="1"/>
  <c r="AC97" i="43"/>
  <c r="AC343" i="43" s="1"/>
  <c r="AC425" i="43" s="1"/>
  <c r="Q194" i="43"/>
  <c r="Q276" i="43" s="1"/>
  <c r="R133" i="43"/>
  <c r="R379" i="43" s="1"/>
  <c r="R461" i="43" s="1"/>
  <c r="W143" i="43"/>
  <c r="W389" i="43" s="1"/>
  <c r="W471" i="43" s="1"/>
  <c r="AA248" i="43"/>
  <c r="AA330" i="43" s="1"/>
  <c r="O113" i="43"/>
  <c r="O359" i="43" s="1"/>
  <c r="O441" i="43" s="1"/>
  <c r="E107" i="43"/>
  <c r="E353" i="43" s="1"/>
  <c r="E435" i="43" s="1"/>
  <c r="AC198" i="43"/>
  <c r="AC280" i="43" s="1"/>
  <c r="T184" i="43"/>
  <c r="T266" i="43" s="1"/>
  <c r="W109" i="43"/>
  <c r="W355" i="43" s="1"/>
  <c r="W437" i="43" s="1"/>
  <c r="AE198" i="43"/>
  <c r="AE280" i="43" s="1"/>
  <c r="K127" i="43"/>
  <c r="K373" i="43" s="1"/>
  <c r="K455" i="43" s="1"/>
  <c r="AF595" i="43"/>
  <c r="L204" i="43"/>
  <c r="L286" i="43" s="1"/>
  <c r="W129" i="43"/>
  <c r="W375" i="43" s="1"/>
  <c r="W457" i="43" s="1"/>
  <c r="AB140" i="43"/>
  <c r="AB386" i="43" s="1"/>
  <c r="AB468" i="43" s="1"/>
  <c r="O185" i="43"/>
  <c r="O267" i="43" s="1"/>
  <c r="F133" i="43"/>
  <c r="F379" i="43" s="1"/>
  <c r="F461" i="43" s="1"/>
  <c r="G135" i="43"/>
  <c r="G381" i="43" s="1"/>
  <c r="G463" i="43" s="1"/>
  <c r="AA146" i="43"/>
  <c r="AA392" i="43" s="1"/>
  <c r="AA474" i="43" s="1"/>
  <c r="AA120" i="43"/>
  <c r="AA366" i="43" s="1"/>
  <c r="AA448" i="43" s="1"/>
  <c r="U217" i="43"/>
  <c r="U299" i="43" s="1"/>
  <c r="U207" i="43"/>
  <c r="U289" i="43" s="1"/>
  <c r="I147" i="43"/>
  <c r="I393" i="43" s="1"/>
  <c r="I475" i="43" s="1"/>
  <c r="AD101" i="43"/>
  <c r="AD347" i="43" s="1"/>
  <c r="AD429" i="43" s="1"/>
  <c r="I188" i="43"/>
  <c r="I270" i="43" s="1"/>
  <c r="AD133" i="43"/>
  <c r="AD379" i="43" s="1"/>
  <c r="AD461" i="43" s="1"/>
  <c r="E115" i="43"/>
  <c r="E361" i="43" s="1"/>
  <c r="E443" i="43" s="1"/>
  <c r="U137" i="43"/>
  <c r="U383" i="43" s="1"/>
  <c r="U465" i="43" s="1"/>
  <c r="T208" i="43"/>
  <c r="T290" i="43" s="1"/>
  <c r="M150" i="43"/>
  <c r="M396" i="43" s="1"/>
  <c r="M478" i="43" s="1"/>
  <c r="AC105" i="43"/>
  <c r="AC351" i="43" s="1"/>
  <c r="AC433" i="43" s="1"/>
  <c r="S92" i="43"/>
  <c r="S338" i="43" s="1"/>
  <c r="S420" i="43" s="1"/>
  <c r="S248" i="43"/>
  <c r="S330" i="43" s="1"/>
  <c r="V106" i="43"/>
  <c r="V352" i="43" s="1"/>
  <c r="V434" i="43" s="1"/>
  <c r="AC103" i="43"/>
  <c r="AC349" i="43" s="1"/>
  <c r="AC431" i="43" s="1"/>
  <c r="Y244" i="43"/>
  <c r="Y326" i="43" s="1"/>
  <c r="Y188" i="43"/>
  <c r="Y270" i="43" s="1"/>
  <c r="AC180" i="43"/>
  <c r="AC262" i="43" s="1"/>
  <c r="G173" i="43"/>
  <c r="G255" i="43" s="1"/>
  <c r="H245" i="43"/>
  <c r="H327" i="43" s="1"/>
  <c r="W235" i="43"/>
  <c r="W317" i="43" s="1"/>
  <c r="Z160" i="43"/>
  <c r="Z406" i="43" s="1"/>
  <c r="Z488" i="43" s="1"/>
  <c r="K114" i="43"/>
  <c r="K360" i="43" s="1"/>
  <c r="K442" i="43" s="1"/>
  <c r="G191" i="43"/>
  <c r="G273" i="43" s="1"/>
  <c r="G100" i="43"/>
  <c r="G346" i="43" s="1"/>
  <c r="G428" i="43" s="1"/>
  <c r="AA159" i="43"/>
  <c r="AA405" i="43" s="1"/>
  <c r="AA487" i="43" s="1"/>
  <c r="AD195" i="43"/>
  <c r="AD277" i="43" s="1"/>
  <c r="U122" i="43"/>
  <c r="U368" i="43" s="1"/>
  <c r="U450" i="43" s="1"/>
  <c r="Y156" i="43"/>
  <c r="Y402" i="43" s="1"/>
  <c r="Y484" i="43" s="1"/>
  <c r="Q230" i="43"/>
  <c r="Q312" i="43" s="1"/>
  <c r="R115" i="43"/>
  <c r="R361" i="43" s="1"/>
  <c r="R443" i="43" s="1"/>
  <c r="F196" i="43"/>
  <c r="F278" i="43" s="1"/>
  <c r="L101" i="43"/>
  <c r="L347" i="43" s="1"/>
  <c r="L429" i="43" s="1"/>
  <c r="G143" i="43"/>
  <c r="G389" i="43" s="1"/>
  <c r="G471" i="43" s="1"/>
  <c r="V156" i="43"/>
  <c r="V402" i="43" s="1"/>
  <c r="V484" i="43" s="1"/>
  <c r="AD173" i="43"/>
  <c r="AD255" i="43" s="1"/>
  <c r="AB147" i="43"/>
  <c r="AB393" i="43" s="1"/>
  <c r="AB475" i="43" s="1"/>
  <c r="G118" i="43"/>
  <c r="G364" i="43" s="1"/>
  <c r="G446" i="43" s="1"/>
  <c r="V208" i="43"/>
  <c r="V290" i="43" s="1"/>
  <c r="I182" i="43"/>
  <c r="I264" i="43" s="1"/>
  <c r="P103" i="43"/>
  <c r="P349" i="43" s="1"/>
  <c r="P431" i="43" s="1"/>
  <c r="J154" i="43"/>
  <c r="J400" i="43" s="1"/>
  <c r="J482" i="43" s="1"/>
  <c r="N167" i="43"/>
  <c r="N413" i="43" s="1"/>
  <c r="N495" i="43" s="1"/>
  <c r="T94" i="43"/>
  <c r="T340" i="43" s="1"/>
  <c r="T422" i="43" s="1"/>
  <c r="AB96" i="43"/>
  <c r="AB342" i="43" s="1"/>
  <c r="AB424" i="43" s="1"/>
  <c r="AF212" i="43"/>
  <c r="AF294" i="43" s="1"/>
  <c r="G205" i="43"/>
  <c r="G287" i="43" s="1"/>
  <c r="AA150" i="43"/>
  <c r="AA396" i="43" s="1"/>
  <c r="AA478" i="43" s="1"/>
  <c r="E594" i="43"/>
  <c r="X102" i="43"/>
  <c r="X348" i="43" s="1"/>
  <c r="X430" i="43" s="1"/>
  <c r="H149" i="43"/>
  <c r="H395" i="43" s="1"/>
  <c r="H477" i="43" s="1"/>
  <c r="V137" i="43"/>
  <c r="V383" i="43" s="1"/>
  <c r="V465" i="43" s="1"/>
  <c r="Y113" i="43"/>
  <c r="Y359" i="43" s="1"/>
  <c r="Y441" i="43" s="1"/>
  <c r="R249" i="43"/>
  <c r="R331" i="43" s="1"/>
  <c r="W203" i="43"/>
  <c r="W285" i="43" s="1"/>
  <c r="AB595" i="43"/>
  <c r="AB214" i="43"/>
  <c r="AB296" i="43" s="1"/>
  <c r="G160" i="43"/>
  <c r="G406" i="43" s="1"/>
  <c r="G488" i="43" s="1"/>
  <c r="G214" i="43"/>
  <c r="G296" i="43" s="1"/>
  <c r="F103" i="43"/>
  <c r="F349" i="43" s="1"/>
  <c r="F431" i="43" s="1"/>
  <c r="N233" i="43"/>
  <c r="N315" i="43" s="1"/>
  <c r="W100" i="43"/>
  <c r="W346" i="43" s="1"/>
  <c r="W428" i="43" s="1"/>
  <c r="AB92" i="43"/>
  <c r="AB338" i="43" s="1"/>
  <c r="AB420" i="43" s="1"/>
  <c r="AB95" i="43"/>
  <c r="AB341" i="43" s="1"/>
  <c r="AB423" i="43" s="1"/>
  <c r="AB193" i="43"/>
  <c r="AB275" i="43" s="1"/>
  <c r="N146" i="43"/>
  <c r="N392" i="43" s="1"/>
  <c r="N474" i="43" s="1"/>
  <c r="Z118" i="43"/>
  <c r="Z364" i="43" s="1"/>
  <c r="Z446" i="43" s="1"/>
  <c r="F100" i="43"/>
  <c r="F346" i="43" s="1"/>
  <c r="F428" i="43" s="1"/>
  <c r="I242" i="43"/>
  <c r="I324" i="43" s="1"/>
  <c r="X158" i="43"/>
  <c r="X404" i="43" s="1"/>
  <c r="X486" i="43" s="1"/>
  <c r="X223" i="43"/>
  <c r="E177" i="43"/>
  <c r="E259" i="43" s="1"/>
  <c r="U164" i="43"/>
  <c r="U410" i="43" s="1"/>
  <c r="U492" i="43" s="1"/>
  <c r="O594" i="43"/>
  <c r="Q177" i="43"/>
  <c r="Q95" i="43"/>
  <c r="F17" i="7"/>
  <c r="F116" i="7"/>
  <c r="F107" i="7"/>
  <c r="F118" i="7"/>
  <c r="F130" i="7"/>
  <c r="F113" i="7"/>
  <c r="F41" i="7"/>
  <c r="F125" i="7"/>
  <c r="F133" i="7"/>
  <c r="F86" i="7"/>
  <c r="F5" i="7"/>
  <c r="F137" i="7"/>
  <c r="F77" i="7"/>
  <c r="F37" i="7"/>
  <c r="F31" i="7"/>
  <c r="F119" i="7"/>
  <c r="F134" i="7"/>
  <c r="F53" i="7"/>
  <c r="F63" i="7"/>
  <c r="F9" i="7"/>
  <c r="F7" i="7"/>
  <c r="F25" i="7"/>
  <c r="F80" i="7"/>
  <c r="F22" i="7"/>
  <c r="F71" i="7"/>
  <c r="F124" i="7"/>
  <c r="F102" i="7"/>
  <c r="F24" i="7"/>
  <c r="F104" i="7"/>
  <c r="F117" i="7"/>
  <c r="F109" i="7"/>
  <c r="F27" i="7"/>
  <c r="F62" i="7"/>
  <c r="F56" i="7"/>
  <c r="F114" i="7"/>
  <c r="F106" i="7"/>
  <c r="L404" i="43"/>
  <c r="L486" i="43" s="1"/>
  <c r="F28" i="7"/>
  <c r="F26" i="7"/>
  <c r="F72" i="7"/>
  <c r="F18" i="7"/>
  <c r="F66" i="7"/>
  <c r="F14" i="7"/>
  <c r="F74" i="7"/>
  <c r="F11" i="7"/>
  <c r="F55" i="7"/>
  <c r="F111" i="7"/>
  <c r="F99" i="7"/>
  <c r="F52" i="7"/>
  <c r="F6" i="7"/>
  <c r="F123" i="7"/>
  <c r="F42" i="7"/>
  <c r="F128" i="7"/>
  <c r="F81" i="7"/>
  <c r="F89" i="7"/>
  <c r="F61" i="7"/>
  <c r="F29" i="7"/>
  <c r="F35" i="7"/>
  <c r="F96" i="7"/>
  <c r="F75" i="7"/>
  <c r="F8" i="7"/>
  <c r="F121" i="7"/>
  <c r="F91" i="7"/>
  <c r="F12" i="7"/>
  <c r="F32" i="7"/>
  <c r="F60" i="7"/>
  <c r="F48" i="7"/>
  <c r="F43" i="7"/>
  <c r="F16" i="7"/>
  <c r="F10" i="7"/>
  <c r="F57" i="7"/>
  <c r="F120" i="7"/>
  <c r="F23" i="7"/>
  <c r="F126" i="7"/>
  <c r="F82" i="7"/>
  <c r="F115" i="7"/>
  <c r="F88" i="7"/>
  <c r="F54" i="7"/>
  <c r="F40" i="7"/>
  <c r="F141" i="7"/>
  <c r="F139" i="7"/>
  <c r="F69" i="7"/>
  <c r="F101" i="7"/>
  <c r="F140" i="7"/>
  <c r="F44" i="7"/>
  <c r="F33" i="7"/>
  <c r="F47" i="7"/>
  <c r="F112" i="7"/>
  <c r="F46" i="7"/>
  <c r="F13" i="7"/>
  <c r="F90" i="7"/>
  <c r="F78" i="7"/>
  <c r="F45" i="7"/>
  <c r="F49" i="7"/>
  <c r="F59" i="7"/>
  <c r="F34" i="7"/>
  <c r="F105" i="7"/>
  <c r="F110" i="7"/>
  <c r="F67" i="7"/>
  <c r="F94" i="7"/>
  <c r="F39" i="7"/>
  <c r="F84" i="7"/>
  <c r="F98" i="7"/>
  <c r="F2" i="7"/>
  <c r="F97" i="7"/>
  <c r="F73" i="7"/>
  <c r="F64" i="7"/>
  <c r="F76" i="7"/>
  <c r="F103" i="7"/>
  <c r="F83" i="7"/>
  <c r="F51" i="7"/>
  <c r="F132" i="7"/>
  <c r="F70" i="7"/>
  <c r="F129" i="7"/>
  <c r="F136" i="7"/>
  <c r="F79" i="7"/>
  <c r="F138" i="7"/>
  <c r="F100" i="7"/>
  <c r="F135" i="7"/>
  <c r="F3" i="7"/>
  <c r="F68" i="7"/>
  <c r="F92" i="7"/>
  <c r="F19" i="7"/>
  <c r="F15" i="7"/>
  <c r="F131" i="7"/>
  <c r="F21" i="7"/>
  <c r="F85" i="7"/>
  <c r="F50" i="7"/>
  <c r="F108" i="7"/>
  <c r="F95" i="7"/>
  <c r="F87" i="7"/>
  <c r="F30" i="7"/>
  <c r="F4" i="7"/>
  <c r="F38" i="7"/>
  <c r="F20" i="7"/>
  <c r="F36" i="7"/>
  <c r="F122" i="7"/>
  <c r="F58" i="7"/>
  <c r="F93" i="7"/>
  <c r="F65" i="7"/>
  <c r="B219" i="45"/>
  <c r="B218" i="45" s="1"/>
  <c r="B222" i="45" s="1"/>
  <c r="M58" i="45" s="1"/>
  <c r="M143" i="45" s="1"/>
  <c r="B168" i="45"/>
  <c r="B167" i="45" s="1"/>
  <c r="B171" i="45" s="1"/>
  <c r="J43" i="45" s="1"/>
  <c r="B202" i="45"/>
  <c r="B201" i="45" s="1"/>
  <c r="B205" i="45" s="1"/>
  <c r="L83" i="45" s="1"/>
  <c r="L168" i="45" s="1"/>
  <c r="B185" i="45"/>
  <c r="B184" i="45" s="1"/>
  <c r="B188" i="45" s="1"/>
  <c r="K51" i="45" s="1"/>
  <c r="K136" i="45" s="1"/>
  <c r="B151" i="45"/>
  <c r="B150" i="45" s="1"/>
  <c r="B154" i="45" s="1"/>
  <c r="I53" i="45" s="1"/>
  <c r="B66" i="45"/>
  <c r="B65" i="45" s="1"/>
  <c r="B69" i="45" s="1"/>
  <c r="B134" i="45"/>
  <c r="B133" i="45" s="1"/>
  <c r="B137" i="45" s="1"/>
  <c r="B49" i="45"/>
  <c r="B48" i="45" s="1"/>
  <c r="B52" i="45" s="1"/>
  <c r="J341" i="43" l="1"/>
  <c r="J423" i="43" s="1"/>
  <c r="Z397" i="43"/>
  <c r="Z479" i="43" s="1"/>
  <c r="Y377" i="43"/>
  <c r="Y459" i="43" s="1"/>
  <c r="P364" i="43"/>
  <c r="P446" i="43" s="1"/>
  <c r="S365" i="43"/>
  <c r="S447" i="43" s="1"/>
  <c r="Y343" i="43"/>
  <c r="Y425" i="43" s="1"/>
  <c r="O363" i="43"/>
  <c r="O445" i="43" s="1"/>
  <c r="F401" i="43"/>
  <c r="F483" i="43" s="1"/>
  <c r="H378" i="43"/>
  <c r="H460" i="43" s="1"/>
  <c r="H362" i="43"/>
  <c r="H444" i="43" s="1"/>
  <c r="Q387" i="43"/>
  <c r="Q469" i="43" s="1"/>
  <c r="AB344" i="43"/>
  <c r="AB426" i="43" s="1"/>
  <c r="S394" i="43"/>
  <c r="S476" i="43" s="1"/>
  <c r="X401" i="43"/>
  <c r="X483" i="43" s="1"/>
  <c r="S384" i="43"/>
  <c r="S466" i="43" s="1"/>
  <c r="P391" i="43"/>
  <c r="P473" i="43" s="1"/>
  <c r="P398" i="43"/>
  <c r="P480" i="43" s="1"/>
  <c r="V338" i="43"/>
  <c r="V420" i="43" s="1"/>
  <c r="O389" i="43"/>
  <c r="O471" i="43" s="1"/>
  <c r="AD373" i="43"/>
  <c r="AD455" i="43" s="1"/>
  <c r="AC368" i="43"/>
  <c r="AC450" i="43" s="1"/>
  <c r="Y412" i="43"/>
  <c r="Y494" i="43" s="1"/>
  <c r="E358" i="43"/>
  <c r="E440" i="43" s="1"/>
  <c r="E395" i="43"/>
  <c r="E477" i="43" s="1"/>
  <c r="W372" i="43"/>
  <c r="W454" i="43" s="1"/>
  <c r="E365" i="43"/>
  <c r="E447" i="43" s="1"/>
  <c r="N383" i="43"/>
  <c r="N465" i="43" s="1"/>
  <c r="U391" i="43"/>
  <c r="U473" i="43" s="1"/>
  <c r="R383" i="43"/>
  <c r="R465" i="43" s="1"/>
  <c r="AE363" i="43"/>
  <c r="AE445" i="43" s="1"/>
  <c r="H390" i="43"/>
  <c r="H472" i="43" s="1"/>
  <c r="N370" i="43"/>
  <c r="N452" i="43" s="1"/>
  <c r="X391" i="43"/>
  <c r="X473" i="43" s="1"/>
  <c r="K407" i="43"/>
  <c r="K489" i="43" s="1"/>
  <c r="P404" i="43"/>
  <c r="P486" i="43" s="1"/>
  <c r="N411" i="43"/>
  <c r="N493" i="43" s="1"/>
  <c r="L362" i="43"/>
  <c r="L444" i="43" s="1"/>
  <c r="Y406" i="43"/>
  <c r="Y488" i="43" s="1"/>
  <c r="H391" i="43"/>
  <c r="H473" i="43" s="1"/>
  <c r="U358" i="43"/>
  <c r="U440" i="43" s="1"/>
  <c r="F406" i="43"/>
  <c r="F488" i="43" s="1"/>
  <c r="S416" i="43"/>
  <c r="S498" i="43" s="1"/>
  <c r="N378" i="43"/>
  <c r="N460" i="43" s="1"/>
  <c r="O361" i="43"/>
  <c r="O443" i="43" s="1"/>
  <c r="M350" i="43"/>
  <c r="M432" i="43" s="1"/>
  <c r="T392" i="43"/>
  <c r="T474" i="43" s="1"/>
  <c r="N390" i="43"/>
  <c r="N472" i="43" s="1"/>
  <c r="G414" i="43"/>
  <c r="G496" i="43" s="1"/>
  <c r="S374" i="43"/>
  <c r="S456" i="43" s="1"/>
  <c r="Z413" i="43"/>
  <c r="Z495" i="43" s="1"/>
  <c r="H353" i="43"/>
  <c r="H435" i="43" s="1"/>
  <c r="AE372" i="43"/>
  <c r="AE454" i="43" s="1"/>
  <c r="V415" i="43"/>
  <c r="V497" i="43" s="1"/>
  <c r="O382" i="43"/>
  <c r="O464" i="43" s="1"/>
  <c r="W374" i="43"/>
  <c r="W456" i="43" s="1"/>
  <c r="M386" i="43"/>
  <c r="M468" i="43" s="1"/>
  <c r="Z400" i="43"/>
  <c r="Z482" i="43" s="1"/>
  <c r="R357" i="43"/>
  <c r="R439" i="43" s="1"/>
  <c r="AC392" i="43"/>
  <c r="AC474" i="43" s="1"/>
  <c r="AB381" i="43"/>
  <c r="AB463" i="43" s="1"/>
  <c r="J354" i="43"/>
  <c r="J436" i="43" s="1"/>
  <c r="V396" i="43"/>
  <c r="V478" i="43" s="1"/>
  <c r="G402" i="43"/>
  <c r="G484" i="43" s="1"/>
  <c r="N380" i="43"/>
  <c r="N462" i="43" s="1"/>
  <c r="L396" i="43"/>
  <c r="L478" i="43" s="1"/>
  <c r="O415" i="43"/>
  <c r="O497" i="43" s="1"/>
  <c r="J389" i="43"/>
  <c r="J471" i="43" s="1"/>
  <c r="O351" i="43"/>
  <c r="O433" i="43" s="1"/>
  <c r="Q372" i="43"/>
  <c r="Q454" i="43" s="1"/>
  <c r="M361" i="43"/>
  <c r="M443" i="43" s="1"/>
  <c r="AF393" i="43"/>
  <c r="AF475" i="43" s="1"/>
  <c r="Z395" i="43"/>
  <c r="Z477" i="43" s="1"/>
  <c r="G385" i="43"/>
  <c r="G467" i="43" s="1"/>
  <c r="O388" i="43"/>
  <c r="O470" i="43" s="1"/>
  <c r="S400" i="43"/>
  <c r="S482" i="43" s="1"/>
  <c r="P399" i="43"/>
  <c r="P481" i="43" s="1"/>
  <c r="R372" i="43"/>
  <c r="R454" i="43" s="1"/>
  <c r="N369" i="43"/>
  <c r="N451" i="43" s="1"/>
  <c r="H359" i="43"/>
  <c r="H441" i="43" s="1"/>
  <c r="S379" i="43"/>
  <c r="S461" i="43" s="1"/>
  <c r="AA413" i="43"/>
  <c r="AA495" i="43" s="1"/>
  <c r="W388" i="43"/>
  <c r="W470" i="43" s="1"/>
  <c r="T341" i="43"/>
  <c r="T423" i="43" s="1"/>
  <c r="L356" i="43"/>
  <c r="L438" i="43" s="1"/>
  <c r="N414" i="43"/>
  <c r="N496" i="43" s="1"/>
  <c r="AB370" i="43"/>
  <c r="AB452" i="43" s="1"/>
  <c r="N346" i="43"/>
  <c r="N428" i="43" s="1"/>
  <c r="AA409" i="43"/>
  <c r="AA491" i="43" s="1"/>
  <c r="M381" i="43"/>
  <c r="M463" i="43" s="1"/>
  <c r="H396" i="43"/>
  <c r="H478" i="43" s="1"/>
  <c r="AD393" i="43"/>
  <c r="AD475" i="43" s="1"/>
  <c r="U404" i="43"/>
  <c r="U486" i="43" s="1"/>
  <c r="AA375" i="43"/>
  <c r="AA457" i="43" s="1"/>
  <c r="AA382" i="43"/>
  <c r="AA464" i="43" s="1"/>
  <c r="U409" i="43"/>
  <c r="U491" i="43" s="1"/>
  <c r="F400" i="43"/>
  <c r="F482" i="43" s="1"/>
  <c r="M360" i="43"/>
  <c r="M442" i="43" s="1"/>
  <c r="J382" i="43"/>
  <c r="J464" i="43" s="1"/>
  <c r="AE411" i="43"/>
  <c r="AE493" i="43" s="1"/>
  <c r="R380" i="43"/>
  <c r="R462" i="43" s="1"/>
  <c r="K408" i="43"/>
  <c r="K490" i="43" s="1"/>
  <c r="I403" i="43"/>
  <c r="I485" i="43" s="1"/>
  <c r="O391" i="43"/>
  <c r="O473" i="43" s="1"/>
  <c r="G401" i="43"/>
  <c r="G483" i="43" s="1"/>
  <c r="L349" i="43"/>
  <c r="L431" i="43" s="1"/>
  <c r="H374" i="43"/>
  <c r="H456" i="43" s="1"/>
  <c r="M393" i="43"/>
  <c r="M475" i="43" s="1"/>
  <c r="N372" i="43"/>
  <c r="N454" i="43" s="1"/>
  <c r="Q400" i="43"/>
  <c r="Q482" i="43" s="1"/>
  <c r="AF364" i="43"/>
  <c r="AF446" i="43" s="1"/>
  <c r="T371" i="43"/>
  <c r="T453" i="43" s="1"/>
  <c r="W345" i="43"/>
  <c r="W427" i="43" s="1"/>
  <c r="P409" i="43"/>
  <c r="P491" i="43" s="1"/>
  <c r="L397" i="43"/>
  <c r="L479" i="43" s="1"/>
  <c r="U389" i="43"/>
  <c r="U471" i="43" s="1"/>
  <c r="G363" i="43"/>
  <c r="G445" i="43" s="1"/>
  <c r="V399" i="43"/>
  <c r="V481" i="43" s="1"/>
  <c r="K392" i="43"/>
  <c r="K474" i="43" s="1"/>
  <c r="T377" i="43"/>
  <c r="T459" i="43" s="1"/>
  <c r="G405" i="43"/>
  <c r="G487" i="43" s="1"/>
  <c r="W393" i="43"/>
  <c r="W475" i="43" s="1"/>
  <c r="T413" i="43"/>
  <c r="T495" i="43" s="1"/>
  <c r="R389" i="43"/>
  <c r="R471" i="43" s="1"/>
  <c r="V374" i="43"/>
  <c r="V456" i="43" s="1"/>
  <c r="Y369" i="43"/>
  <c r="Y451" i="43" s="1"/>
  <c r="K387" i="43"/>
  <c r="K469" i="43" s="1"/>
  <c r="U398" i="43"/>
  <c r="U480" i="43" s="1"/>
  <c r="AB375" i="43"/>
  <c r="AB457" i="43" s="1"/>
  <c r="AC387" i="43"/>
  <c r="AC469" i="43" s="1"/>
  <c r="M406" i="43"/>
  <c r="M488" i="43" s="1"/>
  <c r="H346" i="43"/>
  <c r="H428" i="43" s="1"/>
  <c r="AF382" i="43"/>
  <c r="AF464" i="43" s="1"/>
  <c r="K364" i="43"/>
  <c r="K446" i="43" s="1"/>
  <c r="E372" i="43"/>
  <c r="E454" i="43" s="1"/>
  <c r="L405" i="43"/>
  <c r="L487" i="43" s="1"/>
  <c r="Q369" i="43"/>
  <c r="Q451" i="43" s="1"/>
  <c r="F410" i="43"/>
  <c r="F492" i="43" s="1"/>
  <c r="T383" i="43"/>
  <c r="T465" i="43" s="1"/>
  <c r="AA393" i="43"/>
  <c r="AA475" i="43" s="1"/>
  <c r="G353" i="43"/>
  <c r="G435" i="43" s="1"/>
  <c r="L354" i="43"/>
  <c r="L436" i="43" s="1"/>
  <c r="K394" i="43"/>
  <c r="K476" i="43" s="1"/>
  <c r="Y362" i="43"/>
  <c r="Y444" i="43" s="1"/>
  <c r="R394" i="43"/>
  <c r="R476" i="43" s="1"/>
  <c r="N391" i="43"/>
  <c r="N473" i="43" s="1"/>
  <c r="AE389" i="43"/>
  <c r="AE471" i="43" s="1"/>
  <c r="S388" i="43"/>
  <c r="S470" i="43" s="1"/>
  <c r="AA374" i="43"/>
  <c r="AA456" i="43" s="1"/>
  <c r="U347" i="43"/>
  <c r="U429" i="43" s="1"/>
  <c r="G342" i="43"/>
  <c r="G424" i="43" s="1"/>
  <c r="AB339" i="43"/>
  <c r="AB421" i="43" s="1"/>
  <c r="F411" i="43"/>
  <c r="F493" i="43" s="1"/>
  <c r="H379" i="43"/>
  <c r="H461" i="43" s="1"/>
  <c r="V389" i="43"/>
  <c r="V471" i="43" s="1"/>
  <c r="AC402" i="43"/>
  <c r="AC484" i="43" s="1"/>
  <c r="E352" i="43"/>
  <c r="E434" i="43" s="1"/>
  <c r="N381" i="43"/>
  <c r="N463" i="43" s="1"/>
  <c r="Z411" i="43"/>
  <c r="Z493" i="43" s="1"/>
  <c r="K412" i="43"/>
  <c r="K494" i="43" s="1"/>
  <c r="AA370" i="43"/>
  <c r="AA452" i="43" s="1"/>
  <c r="AE382" i="43"/>
  <c r="AE464" i="43" s="1"/>
  <c r="AA358" i="43"/>
  <c r="AA440" i="43" s="1"/>
  <c r="R398" i="43"/>
  <c r="R480" i="43" s="1"/>
  <c r="AD385" i="43"/>
  <c r="AD467" i="43" s="1"/>
  <c r="K382" i="43"/>
  <c r="K464" i="43" s="1"/>
  <c r="M392" i="43"/>
  <c r="M474" i="43" s="1"/>
  <c r="O364" i="43"/>
  <c r="O446" i="43" s="1"/>
  <c r="K378" i="43"/>
  <c r="K460" i="43" s="1"/>
  <c r="X361" i="43"/>
  <c r="X443" i="43" s="1"/>
  <c r="AC397" i="43"/>
  <c r="AC479" i="43" s="1"/>
  <c r="L339" i="43"/>
  <c r="L421" i="43" s="1"/>
  <c r="AB394" i="43"/>
  <c r="AB476" i="43" s="1"/>
  <c r="AE353" i="43"/>
  <c r="AE435" i="43" s="1"/>
  <c r="AB345" i="43"/>
  <c r="AB427" i="43" s="1"/>
  <c r="F409" i="43"/>
  <c r="F491" i="43" s="1"/>
  <c r="X410" i="43"/>
  <c r="X492" i="43" s="1"/>
  <c r="Y391" i="43"/>
  <c r="Y473" i="43" s="1"/>
  <c r="P359" i="43"/>
  <c r="P441" i="43" s="1"/>
  <c r="P373" i="43"/>
  <c r="P455" i="43" s="1"/>
  <c r="AE394" i="43"/>
  <c r="AE476" i="43" s="1"/>
  <c r="AB361" i="43"/>
  <c r="AB443" i="43" s="1"/>
  <c r="AD398" i="43"/>
  <c r="AD480" i="43" s="1"/>
  <c r="AB349" i="43"/>
  <c r="AB431" i="43" s="1"/>
  <c r="Y395" i="43"/>
  <c r="Y477" i="43" s="1"/>
  <c r="G407" i="43"/>
  <c r="G489" i="43" s="1"/>
  <c r="L384" i="43"/>
  <c r="L466" i="43" s="1"/>
  <c r="X396" i="43"/>
  <c r="X478" i="43" s="1"/>
  <c r="AC390" i="43"/>
  <c r="AC472" i="43" s="1"/>
  <c r="V407" i="43"/>
  <c r="V489" i="43" s="1"/>
  <c r="N395" i="43"/>
  <c r="N477" i="43" s="1"/>
  <c r="Z349" i="43"/>
  <c r="Z431" i="43" s="1"/>
  <c r="J371" i="43"/>
  <c r="J453" i="43" s="1"/>
  <c r="Y339" i="43"/>
  <c r="Y421" i="43" s="1"/>
  <c r="R370" i="43"/>
  <c r="R452" i="43" s="1"/>
  <c r="O350" i="43"/>
  <c r="O432" i="43" s="1"/>
  <c r="AB355" i="43"/>
  <c r="AB437" i="43" s="1"/>
  <c r="AF385" i="43"/>
  <c r="AF467" i="43" s="1"/>
  <c r="Z360" i="43"/>
  <c r="Z442" i="43" s="1"/>
  <c r="O371" i="43"/>
  <c r="O453" i="43" s="1"/>
  <c r="U395" i="43"/>
  <c r="U477" i="43" s="1"/>
  <c r="Z375" i="43"/>
  <c r="Z457" i="43" s="1"/>
  <c r="AC361" i="43"/>
  <c r="AC443" i="43" s="1"/>
  <c r="AF407" i="43"/>
  <c r="AF489" i="43" s="1"/>
  <c r="V413" i="43"/>
  <c r="V495" i="43" s="1"/>
  <c r="M385" i="43"/>
  <c r="M467" i="43" s="1"/>
  <c r="F416" i="43"/>
  <c r="F498" i="43" s="1"/>
  <c r="U345" i="43"/>
  <c r="U427" i="43" s="1"/>
  <c r="M402" i="43"/>
  <c r="M484" i="43" s="1"/>
  <c r="U406" i="43"/>
  <c r="U488" i="43" s="1"/>
  <c r="R344" i="43"/>
  <c r="R426" i="43" s="1"/>
  <c r="G374" i="43"/>
  <c r="G456" i="43" s="1"/>
  <c r="AC377" i="43"/>
  <c r="AC459" i="43" s="1"/>
  <c r="I397" i="43"/>
  <c r="I479" i="43" s="1"/>
  <c r="M379" i="43"/>
  <c r="M461" i="43" s="1"/>
  <c r="AA398" i="43"/>
  <c r="AA480" i="43" s="1"/>
  <c r="V416" i="43"/>
  <c r="V498" i="43" s="1"/>
  <c r="O410" i="43"/>
  <c r="O492" i="43" s="1"/>
  <c r="T376" i="43"/>
  <c r="T458" i="43" s="1"/>
  <c r="G354" i="43"/>
  <c r="G436" i="43" s="1"/>
  <c r="E404" i="43"/>
  <c r="E486" i="43" s="1"/>
  <c r="H365" i="43"/>
  <c r="H447" i="43" s="1"/>
  <c r="AA402" i="43"/>
  <c r="AA484" i="43" s="1"/>
  <c r="G343" i="43"/>
  <c r="G425" i="43" s="1"/>
  <c r="V346" i="43"/>
  <c r="V428" i="43" s="1"/>
  <c r="J344" i="43"/>
  <c r="J426" i="43" s="1"/>
  <c r="AF365" i="43"/>
  <c r="AF447" i="43" s="1"/>
  <c r="J360" i="43"/>
  <c r="J442" i="43" s="1"/>
  <c r="AC403" i="43"/>
  <c r="AC485" i="43" s="1"/>
  <c r="P402" i="43"/>
  <c r="P484" i="43" s="1"/>
  <c r="AF383" i="43"/>
  <c r="AF465" i="43" s="1"/>
  <c r="AC405" i="43"/>
  <c r="AC487" i="43" s="1"/>
  <c r="X371" i="43"/>
  <c r="X453" i="43" s="1"/>
  <c r="P384" i="43"/>
  <c r="P466" i="43" s="1"/>
  <c r="V369" i="43"/>
  <c r="V451" i="43" s="1"/>
  <c r="G348" i="43"/>
  <c r="G430" i="43" s="1"/>
  <c r="T375" i="43"/>
  <c r="T457" i="43" s="1"/>
  <c r="S407" i="43"/>
  <c r="S489" i="43" s="1"/>
  <c r="S376" i="43"/>
  <c r="S458" i="43" s="1"/>
  <c r="H355" i="43"/>
  <c r="H437" i="43" s="1"/>
  <c r="H386" i="43"/>
  <c r="H468" i="43" s="1"/>
  <c r="V403" i="43"/>
  <c r="V485" i="43" s="1"/>
  <c r="P361" i="43"/>
  <c r="P443" i="43" s="1"/>
  <c r="R347" i="43"/>
  <c r="R429" i="43" s="1"/>
  <c r="X403" i="43"/>
  <c r="X485" i="43" s="1"/>
  <c r="M338" i="43"/>
  <c r="M420" i="43" s="1"/>
  <c r="K398" i="43"/>
  <c r="K480" i="43" s="1"/>
  <c r="AD386" i="43"/>
  <c r="AD468" i="43" s="1"/>
  <c r="AF386" i="43"/>
  <c r="AF468" i="43" s="1"/>
  <c r="U407" i="43"/>
  <c r="U489" i="43" s="1"/>
  <c r="Q356" i="43"/>
  <c r="Q438" i="43" s="1"/>
  <c r="I401" i="43"/>
  <c r="I483" i="43" s="1"/>
  <c r="J404" i="43"/>
  <c r="J486" i="43" s="1"/>
  <c r="AF397" i="43"/>
  <c r="AF479" i="43" s="1"/>
  <c r="AD394" i="43"/>
  <c r="AD476" i="43" s="1"/>
  <c r="AC360" i="43"/>
  <c r="AC442" i="43" s="1"/>
  <c r="AC398" i="43"/>
  <c r="AC480" i="43" s="1"/>
  <c r="N389" i="43"/>
  <c r="N471" i="43" s="1"/>
  <c r="AC408" i="43"/>
  <c r="AC490" i="43" s="1"/>
  <c r="P378" i="43"/>
  <c r="P460" i="43" s="1"/>
  <c r="AF404" i="43"/>
  <c r="AF486" i="43" s="1"/>
  <c r="AD369" i="43"/>
  <c r="AD451" i="43" s="1"/>
  <c r="G370" i="43"/>
  <c r="G452" i="43" s="1"/>
  <c r="U379" i="43"/>
  <c r="U461" i="43" s="1"/>
  <c r="E366" i="43"/>
  <c r="E448" i="43" s="1"/>
  <c r="Q411" i="43"/>
  <c r="Q493" i="43" s="1"/>
  <c r="Z393" i="43"/>
  <c r="Z475" i="43" s="1"/>
  <c r="T407" i="43"/>
  <c r="T489" i="43" s="1"/>
  <c r="X375" i="43"/>
  <c r="X457" i="43" s="1"/>
  <c r="W386" i="43"/>
  <c r="W468" i="43" s="1"/>
  <c r="L379" i="43"/>
  <c r="L461" i="43" s="1"/>
  <c r="F345" i="43"/>
  <c r="F427" i="43" s="1"/>
  <c r="AC378" i="43"/>
  <c r="AC460" i="43" s="1"/>
  <c r="I384" i="43"/>
  <c r="I466" i="43" s="1"/>
  <c r="I369" i="43"/>
  <c r="I451" i="43" s="1"/>
  <c r="F363" i="43"/>
  <c r="F445" i="43" s="1"/>
  <c r="J352" i="43"/>
  <c r="J434" i="43" s="1"/>
  <c r="J359" i="43"/>
  <c r="J441" i="43" s="1"/>
  <c r="M403" i="43"/>
  <c r="M485" i="43" s="1"/>
  <c r="Q378" i="43"/>
  <c r="Q460" i="43" s="1"/>
  <c r="K361" i="43"/>
  <c r="K443" i="43" s="1"/>
  <c r="W402" i="43"/>
  <c r="W484" i="43" s="1"/>
  <c r="K343" i="43"/>
  <c r="K425" i="43" s="1"/>
  <c r="M412" i="43"/>
  <c r="M494" i="43" s="1"/>
  <c r="O390" i="43"/>
  <c r="O472" i="43" s="1"/>
  <c r="T397" i="43"/>
  <c r="T479" i="43" s="1"/>
  <c r="R396" i="43"/>
  <c r="R478" i="43" s="1"/>
  <c r="T415" i="43"/>
  <c r="T497" i="43" s="1"/>
  <c r="S393" i="43"/>
  <c r="S475" i="43" s="1"/>
  <c r="AE343" i="43"/>
  <c r="AE425" i="43" s="1"/>
  <c r="Z380" i="43"/>
  <c r="Z462" i="43" s="1"/>
  <c r="AF370" i="43"/>
  <c r="AF452" i="43" s="1"/>
  <c r="Z408" i="43"/>
  <c r="Z490" i="43" s="1"/>
  <c r="I366" i="43"/>
  <c r="I448" i="43" s="1"/>
  <c r="L338" i="43"/>
  <c r="L420" i="43" s="1"/>
  <c r="S362" i="43"/>
  <c r="S444" i="43" s="1"/>
  <c r="T354" i="43"/>
  <c r="T436" i="43" s="1"/>
  <c r="I368" i="43"/>
  <c r="I450" i="43" s="1"/>
  <c r="U356" i="43"/>
  <c r="U438" i="43" s="1"/>
  <c r="G410" i="43"/>
  <c r="G492" i="43" s="1"/>
  <c r="AE400" i="43"/>
  <c r="AE482" i="43" s="1"/>
  <c r="E344" i="43"/>
  <c r="E426" i="43" s="1"/>
  <c r="V375" i="43"/>
  <c r="V457" i="43" s="1"/>
  <c r="J358" i="43"/>
  <c r="J440" i="43" s="1"/>
  <c r="P348" i="43"/>
  <c r="P430" i="43" s="1"/>
  <c r="Z396" i="43"/>
  <c r="Z478" i="43" s="1"/>
  <c r="P350" i="43"/>
  <c r="P432" i="43" s="1"/>
  <c r="AB377" i="43"/>
  <c r="AB459" i="43" s="1"/>
  <c r="AF368" i="43"/>
  <c r="AF450" i="43" s="1"/>
  <c r="O405" i="43"/>
  <c r="O487" i="43" s="1"/>
  <c r="Z355" i="43"/>
  <c r="Z437" i="43" s="1"/>
  <c r="F390" i="43"/>
  <c r="F472" i="43" s="1"/>
  <c r="H345" i="43"/>
  <c r="H427" i="43" s="1"/>
  <c r="O398" i="43"/>
  <c r="O480" i="43" s="1"/>
  <c r="N345" i="43"/>
  <c r="N427" i="43" s="1"/>
  <c r="AB372" i="43"/>
  <c r="AB454" i="43" s="1"/>
  <c r="W416" i="43"/>
  <c r="W498" i="43" s="1"/>
  <c r="Q406" i="43"/>
  <c r="Q488" i="43" s="1"/>
  <c r="AD387" i="43"/>
  <c r="AD469" i="43" s="1"/>
  <c r="M348" i="43"/>
  <c r="M430" i="43" s="1"/>
  <c r="S354" i="43"/>
  <c r="S436" i="43" s="1"/>
  <c r="AF363" i="43"/>
  <c r="AF445" i="43" s="1"/>
  <c r="J401" i="43"/>
  <c r="J483" i="43" s="1"/>
  <c r="Q388" i="43"/>
  <c r="Q470" i="43" s="1"/>
  <c r="F352" i="43"/>
  <c r="F434" i="43" s="1"/>
  <c r="N415" i="43"/>
  <c r="N497" i="43" s="1"/>
  <c r="T343" i="43"/>
  <c r="T425" i="43" s="1"/>
  <c r="AC401" i="43"/>
  <c r="AC483" i="43" s="1"/>
  <c r="W361" i="43"/>
  <c r="W443" i="43" s="1"/>
  <c r="L406" i="43"/>
  <c r="L488" i="43" s="1"/>
  <c r="L372" i="43"/>
  <c r="L454" i="43" s="1"/>
  <c r="AC352" i="43"/>
  <c r="AC434" i="43" s="1"/>
  <c r="N384" i="43"/>
  <c r="N466" i="43" s="1"/>
  <c r="AA403" i="43"/>
  <c r="AA485" i="43" s="1"/>
  <c r="G371" i="43"/>
  <c r="G453" i="43" s="1"/>
  <c r="M414" i="43"/>
  <c r="M496" i="43" s="1"/>
  <c r="F397" i="43"/>
  <c r="F479" i="43" s="1"/>
  <c r="P389" i="43"/>
  <c r="P471" i="43" s="1"/>
  <c r="P397" i="43"/>
  <c r="P479" i="43" s="1"/>
  <c r="O366" i="43"/>
  <c r="O448" i="43" s="1"/>
  <c r="I354" i="43"/>
  <c r="I436" i="43" s="1"/>
  <c r="X327" i="43"/>
  <c r="X409" i="43" s="1"/>
  <c r="X491" i="43" s="1"/>
  <c r="V353" i="43"/>
  <c r="V435" i="43" s="1"/>
  <c r="E309" i="43"/>
  <c r="E391" i="43" s="1"/>
  <c r="E473" i="43" s="1"/>
  <c r="AD290" i="43"/>
  <c r="AD372" i="43" s="1"/>
  <c r="AD454" i="43" s="1"/>
  <c r="S383" i="43"/>
  <c r="S465" i="43" s="1"/>
  <c r="R392" i="43"/>
  <c r="R474" i="43" s="1"/>
  <c r="E342" i="43"/>
  <c r="E424" i="43" s="1"/>
  <c r="AD401" i="43"/>
  <c r="AD483" i="43" s="1"/>
  <c r="Q350" i="43"/>
  <c r="Q432" i="43" s="1"/>
  <c r="V368" i="43"/>
  <c r="V450" i="43" s="1"/>
  <c r="J387" i="43"/>
  <c r="J469" i="43" s="1"/>
  <c r="G388" i="43"/>
  <c r="G470" i="43" s="1"/>
  <c r="AA359" i="43"/>
  <c r="AA441" i="43" s="1"/>
  <c r="Q362" i="43"/>
  <c r="Q444" i="43" s="1"/>
  <c r="U375" i="43"/>
  <c r="U457" i="43" s="1"/>
  <c r="AD344" i="43"/>
  <c r="AD426" i="43" s="1"/>
  <c r="AC345" i="43"/>
  <c r="AC427" i="43" s="1"/>
  <c r="E405" i="43"/>
  <c r="E487" i="43" s="1"/>
  <c r="F372" i="43"/>
  <c r="F454" i="43" s="1"/>
  <c r="S345" i="43"/>
  <c r="S427" i="43" s="1"/>
  <c r="Q376" i="43"/>
  <c r="Q458" i="43" s="1"/>
  <c r="P337" i="43"/>
  <c r="P419" i="43" s="1"/>
  <c r="U397" i="43"/>
  <c r="U479" i="43" s="1"/>
  <c r="M351" i="43"/>
  <c r="M433" i="43" s="1"/>
  <c r="AE360" i="43"/>
  <c r="AE442" i="43" s="1"/>
  <c r="T402" i="43"/>
  <c r="T484" i="43" s="1"/>
  <c r="I376" i="43"/>
  <c r="I458" i="43" s="1"/>
  <c r="W339" i="43"/>
  <c r="W421" i="43" s="1"/>
  <c r="L407" i="43"/>
  <c r="L489" i="43" s="1"/>
  <c r="X378" i="43"/>
  <c r="X460" i="43" s="1"/>
  <c r="J364" i="43"/>
  <c r="J446" i="43" s="1"/>
  <c r="V367" i="43"/>
  <c r="V449" i="43" s="1"/>
  <c r="J395" i="43"/>
  <c r="J477" i="43" s="1"/>
  <c r="R390" i="43"/>
  <c r="R472" i="43" s="1"/>
  <c r="F365" i="43"/>
  <c r="F447" i="43" s="1"/>
  <c r="S392" i="43"/>
  <c r="S474" i="43" s="1"/>
  <c r="K370" i="43"/>
  <c r="K452" i="43" s="1"/>
  <c r="F374" i="43"/>
  <c r="F456" i="43" s="1"/>
  <c r="Q360" i="43"/>
  <c r="Q442" i="43" s="1"/>
  <c r="M373" i="43"/>
  <c r="M455" i="43" s="1"/>
  <c r="Z347" i="43"/>
  <c r="Z429" i="43" s="1"/>
  <c r="N353" i="43"/>
  <c r="N435" i="43" s="1"/>
  <c r="R353" i="43"/>
  <c r="R435" i="43" s="1"/>
  <c r="E402" i="43"/>
  <c r="E484" i="43" s="1"/>
  <c r="V371" i="43"/>
  <c r="V453" i="43" s="1"/>
  <c r="N407" i="43"/>
  <c r="N489" i="43" s="1"/>
  <c r="K347" i="43"/>
  <c r="K429" i="43" s="1"/>
  <c r="Y382" i="43"/>
  <c r="Y464" i="43" s="1"/>
  <c r="S387" i="43"/>
  <c r="S469" i="43" s="1"/>
  <c r="K350" i="43"/>
  <c r="K432" i="43" s="1"/>
  <c r="AF340" i="43"/>
  <c r="AF422" i="43" s="1"/>
  <c r="AF387" i="43"/>
  <c r="AF469" i="43" s="1"/>
  <c r="AC384" i="43"/>
  <c r="AC466" i="43" s="1"/>
  <c r="AC376" i="43"/>
  <c r="AC458" i="43" s="1"/>
  <c r="AC340" i="43"/>
  <c r="AC422" i="43" s="1"/>
  <c r="Q345" i="43"/>
  <c r="Q427" i="43" s="1"/>
  <c r="O380" i="43"/>
  <c r="O462" i="43" s="1"/>
  <c r="K411" i="43"/>
  <c r="K493" i="43" s="1"/>
  <c r="N374" i="43"/>
  <c r="N456" i="43" s="1"/>
  <c r="V349" i="43"/>
  <c r="V431" i="43" s="1"/>
  <c r="Q351" i="43"/>
  <c r="Q433" i="43" s="1"/>
  <c r="J380" i="43"/>
  <c r="J462" i="43" s="1"/>
  <c r="H350" i="43"/>
  <c r="H432" i="43" s="1"/>
  <c r="AD405" i="43"/>
  <c r="AD487" i="43" s="1"/>
  <c r="I364" i="43"/>
  <c r="I446" i="43" s="1"/>
  <c r="AA363" i="43"/>
  <c r="AA445" i="43" s="1"/>
  <c r="K406" i="43"/>
  <c r="K488" i="43" s="1"/>
  <c r="AB408" i="43"/>
  <c r="AB490" i="43" s="1"/>
  <c r="F369" i="43"/>
  <c r="F451" i="43" s="1"/>
  <c r="S359" i="43"/>
  <c r="S441" i="43" s="1"/>
  <c r="Q357" i="43"/>
  <c r="Q439" i="43" s="1"/>
  <c r="J338" i="43"/>
  <c r="J420" i="43" s="1"/>
  <c r="AF342" i="43"/>
  <c r="AF424" i="43" s="1"/>
  <c r="U341" i="43"/>
  <c r="U423" i="43" s="1"/>
  <c r="G396" i="43"/>
  <c r="G478" i="43" s="1"/>
  <c r="AE347" i="43"/>
  <c r="AE429" i="43" s="1"/>
  <c r="R351" i="43"/>
  <c r="R433" i="43" s="1"/>
  <c r="Z339" i="43"/>
  <c r="Z421" i="43" s="1"/>
  <c r="O377" i="43"/>
  <c r="O459" i="43" s="1"/>
  <c r="H341" i="43"/>
  <c r="H423" i="43" s="1"/>
  <c r="P353" i="43"/>
  <c r="P435" i="43" s="1"/>
  <c r="AC386" i="43"/>
  <c r="AC468" i="43" s="1"/>
  <c r="O341" i="43"/>
  <c r="O423" i="43" s="1"/>
  <c r="K380" i="43"/>
  <c r="K462" i="43" s="1"/>
  <c r="E383" i="43"/>
  <c r="E465" i="43" s="1"/>
  <c r="R404" i="43"/>
  <c r="R486" i="43" s="1"/>
  <c r="H413" i="43"/>
  <c r="H495" i="43" s="1"/>
  <c r="AF337" i="43"/>
  <c r="AF419" i="43" s="1"/>
  <c r="H388" i="43"/>
  <c r="H470" i="43" s="1"/>
  <c r="AD348" i="43"/>
  <c r="AD430" i="43" s="1"/>
  <c r="H337" i="43"/>
  <c r="H419" i="43" s="1"/>
  <c r="K356" i="43"/>
  <c r="K438" i="43" s="1"/>
  <c r="K384" i="43"/>
  <c r="K466" i="43" s="1"/>
  <c r="AE369" i="43"/>
  <c r="AE451" i="43" s="1"/>
  <c r="R399" i="43"/>
  <c r="R481" i="43" s="1"/>
  <c r="K358" i="43"/>
  <c r="K440" i="43" s="1"/>
  <c r="W351" i="43"/>
  <c r="W433" i="43" s="1"/>
  <c r="I414" i="43"/>
  <c r="I496" i="43" s="1"/>
  <c r="V358" i="43"/>
  <c r="V440" i="43" s="1"/>
  <c r="X368" i="43"/>
  <c r="X450" i="43" s="1"/>
  <c r="X382" i="43"/>
  <c r="X464" i="43" s="1"/>
  <c r="Y401" i="43"/>
  <c r="Y483" i="43" s="1"/>
  <c r="AE375" i="43"/>
  <c r="AE457" i="43" s="1"/>
  <c r="K366" i="43"/>
  <c r="K448" i="43" s="1"/>
  <c r="P403" i="43"/>
  <c r="P485" i="43" s="1"/>
  <c r="K355" i="43"/>
  <c r="K437" i="43" s="1"/>
  <c r="AE376" i="43"/>
  <c r="AE458" i="43" s="1"/>
  <c r="AC412" i="43"/>
  <c r="AC494" i="43" s="1"/>
  <c r="Q359" i="43"/>
  <c r="Q441" i="43" s="1"/>
  <c r="X413" i="43"/>
  <c r="X495" i="43" s="1"/>
  <c r="T364" i="43"/>
  <c r="T446" i="43" s="1"/>
  <c r="P366" i="43"/>
  <c r="P448" i="43" s="1"/>
  <c r="R400" i="43"/>
  <c r="R482" i="43" s="1"/>
  <c r="G391" i="43"/>
  <c r="G473" i="43" s="1"/>
  <c r="M345" i="43"/>
  <c r="M427" i="43" s="1"/>
  <c r="AC374" i="43"/>
  <c r="AC456" i="43" s="1"/>
  <c r="AD365" i="43"/>
  <c r="AD447" i="43" s="1"/>
  <c r="G384" i="43"/>
  <c r="G466" i="43" s="1"/>
  <c r="K340" i="43"/>
  <c r="K422" i="43" s="1"/>
  <c r="AA404" i="43"/>
  <c r="AA486" i="43" s="1"/>
  <c r="I343" i="43"/>
  <c r="I425" i="43" s="1"/>
  <c r="X347" i="43"/>
  <c r="X429" i="43" s="1"/>
  <c r="I360" i="43"/>
  <c r="I442" i="43" s="1"/>
  <c r="Z361" i="43"/>
  <c r="Z443" i="43" s="1"/>
  <c r="V397" i="43"/>
  <c r="V479" i="43" s="1"/>
  <c r="AA347" i="43"/>
  <c r="AA429" i="43" s="1"/>
  <c r="L392" i="43"/>
  <c r="L474" i="43" s="1"/>
  <c r="F368" i="43"/>
  <c r="F450" i="43" s="1"/>
  <c r="K351" i="43"/>
  <c r="K433" i="43" s="1"/>
  <c r="E414" i="43"/>
  <c r="E496" i="43" s="1"/>
  <c r="T345" i="43"/>
  <c r="T427" i="43" s="1"/>
  <c r="AF338" i="43"/>
  <c r="AF420" i="43" s="1"/>
  <c r="AF339" i="43"/>
  <c r="AF421" i="43" s="1"/>
  <c r="Z394" i="43"/>
  <c r="Z476" i="43" s="1"/>
  <c r="AF406" i="43"/>
  <c r="AF488" i="43" s="1"/>
  <c r="E368" i="43"/>
  <c r="E450" i="43" s="1"/>
  <c r="G390" i="43"/>
  <c r="G472" i="43" s="1"/>
  <c r="AC404" i="43"/>
  <c r="AC486" i="43" s="1"/>
  <c r="U396" i="43"/>
  <c r="U478" i="43" s="1"/>
  <c r="N416" i="43"/>
  <c r="N498" i="43" s="1"/>
  <c r="K379" i="43"/>
  <c r="K461" i="43" s="1"/>
  <c r="I341" i="43"/>
  <c r="I423" i="43" s="1"/>
  <c r="AD370" i="43"/>
  <c r="AD452" i="43" s="1"/>
  <c r="T346" i="43"/>
  <c r="T428" i="43" s="1"/>
  <c r="H406" i="43"/>
  <c r="H488" i="43" s="1"/>
  <c r="AC396" i="43"/>
  <c r="AC478" i="43" s="1"/>
  <c r="S363" i="43"/>
  <c r="S445" i="43" s="1"/>
  <c r="Q340" i="43"/>
  <c r="Q422" i="43" s="1"/>
  <c r="Z369" i="43"/>
  <c r="Z451" i="43" s="1"/>
  <c r="P354" i="43"/>
  <c r="P436" i="43" s="1"/>
  <c r="V376" i="43"/>
  <c r="V458" i="43" s="1"/>
  <c r="K372" i="43"/>
  <c r="K454" i="43" s="1"/>
  <c r="N349" i="43"/>
  <c r="N431" i="43" s="1"/>
  <c r="I390" i="43"/>
  <c r="I472" i="43" s="1"/>
  <c r="O392" i="43"/>
  <c r="O474" i="43" s="1"/>
  <c r="O403" i="43"/>
  <c r="O485" i="43" s="1"/>
  <c r="W405" i="43"/>
  <c r="W487" i="43" s="1"/>
  <c r="F388" i="43"/>
  <c r="F470" i="43" s="1"/>
  <c r="E379" i="43"/>
  <c r="E461" i="43" s="1"/>
  <c r="Z384" i="43"/>
  <c r="Z466" i="43" s="1"/>
  <c r="K404" i="43"/>
  <c r="K486" i="43" s="1"/>
  <c r="I345" i="43"/>
  <c r="I427" i="43" s="1"/>
  <c r="AD352" i="43"/>
  <c r="AD434" i="43" s="1"/>
  <c r="J376" i="43"/>
  <c r="J458" i="43" s="1"/>
  <c r="U364" i="43"/>
  <c r="U446" i="43" s="1"/>
  <c r="L402" i="43"/>
  <c r="L484" i="43" s="1"/>
  <c r="AA365" i="43"/>
  <c r="AA447" i="43" s="1"/>
  <c r="AB373" i="43"/>
  <c r="AB455" i="43" s="1"/>
  <c r="W362" i="43"/>
  <c r="W444" i="43" s="1"/>
  <c r="L346" i="43"/>
  <c r="L428" i="43" s="1"/>
  <c r="H403" i="43"/>
  <c r="H485" i="43" s="1"/>
  <c r="E387" i="43"/>
  <c r="E469" i="43" s="1"/>
  <c r="AC379" i="43"/>
  <c r="AC461" i="43" s="1"/>
  <c r="T416" i="43"/>
  <c r="T498" i="43" s="1"/>
  <c r="H354" i="43"/>
  <c r="H436" i="43" s="1"/>
  <c r="F389" i="43"/>
  <c r="F471" i="43" s="1"/>
  <c r="O412" i="43"/>
  <c r="O494" i="43" s="1"/>
  <c r="I351" i="43"/>
  <c r="I433" i="43" s="1"/>
  <c r="AC346" i="43"/>
  <c r="AC428" i="43" s="1"/>
  <c r="AC415" i="43"/>
  <c r="AC497" i="43" s="1"/>
  <c r="K410" i="43"/>
  <c r="K492" i="43" s="1"/>
  <c r="AA356" i="43"/>
  <c r="AA438" i="43" s="1"/>
  <c r="V386" i="43"/>
  <c r="V468" i="43" s="1"/>
  <c r="U413" i="43"/>
  <c r="U495" i="43" s="1"/>
  <c r="J399" i="43"/>
  <c r="J481" i="43" s="1"/>
  <c r="W381" i="43"/>
  <c r="W463" i="43" s="1"/>
  <c r="W341" i="43"/>
  <c r="W423" i="43" s="1"/>
  <c r="AE378" i="43"/>
  <c r="AE460" i="43" s="1"/>
  <c r="M352" i="43"/>
  <c r="M434" i="43" s="1"/>
  <c r="W376" i="43"/>
  <c r="W458" i="43" s="1"/>
  <c r="AD360" i="43"/>
  <c r="AD442" i="43" s="1"/>
  <c r="AC409" i="43"/>
  <c r="AC491" i="43" s="1"/>
  <c r="R340" i="43"/>
  <c r="R422" i="43" s="1"/>
  <c r="L376" i="43"/>
  <c r="L458" i="43" s="1"/>
  <c r="AD362" i="43"/>
  <c r="AD444" i="43" s="1"/>
  <c r="K388" i="43"/>
  <c r="K470" i="43" s="1"/>
  <c r="P342" i="43"/>
  <c r="P424" i="43" s="1"/>
  <c r="F377" i="43"/>
  <c r="F459" i="43" s="1"/>
  <c r="T412" i="43"/>
  <c r="T494" i="43" s="1"/>
  <c r="H352" i="43"/>
  <c r="H434" i="43" s="1"/>
  <c r="Z343" i="43"/>
  <c r="Z425" i="43" s="1"/>
  <c r="AD406" i="43"/>
  <c r="AD488" i="43" s="1"/>
  <c r="H414" i="43"/>
  <c r="H496" i="43" s="1"/>
  <c r="M380" i="43"/>
  <c r="M462" i="43" s="1"/>
  <c r="W377" i="43"/>
  <c r="W459" i="43" s="1"/>
  <c r="U354" i="43"/>
  <c r="U436" i="43" s="1"/>
  <c r="O357" i="43"/>
  <c r="O439" i="43" s="1"/>
  <c r="I396" i="43"/>
  <c r="I478" i="43" s="1"/>
  <c r="Y366" i="43"/>
  <c r="Y448" i="43" s="1"/>
  <c r="J378" i="43"/>
  <c r="J460" i="43" s="1"/>
  <c r="H394" i="43"/>
  <c r="H476" i="43" s="1"/>
  <c r="L399" i="43"/>
  <c r="L481" i="43" s="1"/>
  <c r="I409" i="43"/>
  <c r="I491" i="43" s="1"/>
  <c r="AC339" i="43"/>
  <c r="AC421" i="43" s="1"/>
  <c r="AC407" i="43"/>
  <c r="AC489" i="43" s="1"/>
  <c r="R373" i="43"/>
  <c r="R455" i="43" s="1"/>
  <c r="AD341" i="43"/>
  <c r="AD423" i="43" s="1"/>
  <c r="W382" i="43"/>
  <c r="W464" i="43" s="1"/>
  <c r="F415" i="43"/>
  <c r="F497" i="43" s="1"/>
  <c r="E394" i="43"/>
  <c r="E476" i="43" s="1"/>
  <c r="Z407" i="43"/>
  <c r="Z489" i="43" s="1"/>
  <c r="S409" i="43"/>
  <c r="S491" i="43" s="1"/>
  <c r="AB407" i="43"/>
  <c r="AB489" i="43" s="1"/>
  <c r="K367" i="43"/>
  <c r="K449" i="43" s="1"/>
  <c r="F392" i="43"/>
  <c r="F474" i="43" s="1"/>
  <c r="X416" i="43"/>
  <c r="X498" i="43" s="1"/>
  <c r="L363" i="43"/>
  <c r="L445" i="43" s="1"/>
  <c r="X346" i="43"/>
  <c r="X428" i="43" s="1"/>
  <c r="AE352" i="43"/>
  <c r="AE434" i="43" s="1"/>
  <c r="Z356" i="43"/>
  <c r="Z438" i="43" s="1"/>
  <c r="I353" i="43"/>
  <c r="I435" i="43" s="1"/>
  <c r="K344" i="43"/>
  <c r="K426" i="43" s="1"/>
  <c r="Q409" i="43"/>
  <c r="Q491" i="43" s="1"/>
  <c r="I337" i="43"/>
  <c r="I419" i="43" s="1"/>
  <c r="AC342" i="43"/>
  <c r="AC424" i="43" s="1"/>
  <c r="AE373" i="43"/>
  <c r="AE455" i="43" s="1"/>
  <c r="X341" i="43"/>
  <c r="X423" i="43" s="1"/>
  <c r="AF357" i="43"/>
  <c r="AF439" i="43" s="1"/>
  <c r="H410" i="43"/>
  <c r="H492" i="43" s="1"/>
  <c r="G393" i="43"/>
  <c r="G475" i="43" s="1"/>
  <c r="U350" i="43"/>
  <c r="U432" i="43" s="1"/>
  <c r="W347" i="43"/>
  <c r="W429" i="43" s="1"/>
  <c r="U402" i="43"/>
  <c r="U484" i="43" s="1"/>
  <c r="K386" i="43"/>
  <c r="K468" i="43" s="1"/>
  <c r="L381" i="43"/>
  <c r="L463" i="43" s="1"/>
  <c r="W342" i="43"/>
  <c r="W424" i="43" s="1"/>
  <c r="AC338" i="43"/>
  <c r="AC420" i="43" s="1"/>
  <c r="Z390" i="43"/>
  <c r="Z472" i="43" s="1"/>
  <c r="R358" i="43"/>
  <c r="R440" i="43" s="1"/>
  <c r="AD366" i="43"/>
  <c r="AD448" i="43" s="1"/>
  <c r="Y393" i="43"/>
  <c r="Y475" i="43" s="1"/>
  <c r="H408" i="43"/>
  <c r="H490" i="43" s="1"/>
  <c r="AF377" i="43"/>
  <c r="AF459" i="43" s="1"/>
  <c r="P372" i="43"/>
  <c r="P454" i="43" s="1"/>
  <c r="E364" i="43"/>
  <c r="E446" i="43" s="1"/>
  <c r="AE392" i="43"/>
  <c r="AE474" i="43" s="1"/>
  <c r="Y348" i="43"/>
  <c r="Y430" i="43" s="1"/>
  <c r="W357" i="43"/>
  <c r="W439" i="43" s="1"/>
  <c r="J398" i="43"/>
  <c r="J480" i="43" s="1"/>
  <c r="V347" i="43"/>
  <c r="V429" i="43" s="1"/>
  <c r="E412" i="43"/>
  <c r="E494" i="43" s="1"/>
  <c r="J396" i="43"/>
  <c r="J478" i="43" s="1"/>
  <c r="J393" i="43"/>
  <c r="J475" i="43" s="1"/>
  <c r="AD409" i="43"/>
  <c r="AD491" i="43" s="1"/>
  <c r="J406" i="43"/>
  <c r="J488" i="43" s="1"/>
  <c r="AA379" i="43"/>
  <c r="AA461" i="43" s="1"/>
  <c r="AA384" i="43"/>
  <c r="AA466" i="43" s="1"/>
  <c r="U349" i="43"/>
  <c r="U431" i="43" s="1"/>
  <c r="E411" i="43"/>
  <c r="E493" i="43" s="1"/>
  <c r="I342" i="43"/>
  <c r="I424" i="43" s="1"/>
  <c r="AA386" i="43"/>
  <c r="AA468" i="43" s="1"/>
  <c r="M369" i="43"/>
  <c r="M451" i="43" s="1"/>
  <c r="Q347" i="43"/>
  <c r="Q429" i="43" s="1"/>
  <c r="AE341" i="43"/>
  <c r="AE423" i="43" s="1"/>
  <c r="F371" i="43"/>
  <c r="F453" i="43" s="1"/>
  <c r="R366" i="43"/>
  <c r="R448" i="43" s="1"/>
  <c r="J365" i="43"/>
  <c r="J447" i="43" s="1"/>
  <c r="T367" i="43"/>
  <c r="T449" i="43" s="1"/>
  <c r="H371" i="43"/>
  <c r="H453" i="43" s="1"/>
  <c r="I398" i="43"/>
  <c r="I480" i="43" s="1"/>
  <c r="AC341" i="43"/>
  <c r="AC423" i="43" s="1"/>
  <c r="M415" i="43"/>
  <c r="M497" i="43" s="1"/>
  <c r="T414" i="43"/>
  <c r="T496" i="43" s="1"/>
  <c r="AF341" i="43"/>
  <c r="AF423" i="43" s="1"/>
  <c r="X379" i="43"/>
  <c r="X461" i="43" s="1"/>
  <c r="L352" i="43"/>
  <c r="L434" i="43" s="1"/>
  <c r="Y396" i="43"/>
  <c r="Y478" i="43" s="1"/>
  <c r="R381" i="43"/>
  <c r="R463" i="43" s="1"/>
  <c r="F354" i="43"/>
  <c r="F436" i="43" s="1"/>
  <c r="R342" i="43"/>
  <c r="R424" i="43" s="1"/>
  <c r="L413" i="43"/>
  <c r="L495" i="43" s="1"/>
  <c r="T362" i="43"/>
  <c r="T444" i="43" s="1"/>
  <c r="Q407" i="43"/>
  <c r="Q489" i="43" s="1"/>
  <c r="AA372" i="43"/>
  <c r="AA454" i="43" s="1"/>
  <c r="AC414" i="43"/>
  <c r="AC496" i="43" s="1"/>
  <c r="T396" i="43"/>
  <c r="T478" i="43" s="1"/>
  <c r="T360" i="43"/>
  <c r="T442" i="43" s="1"/>
  <c r="O399" i="43"/>
  <c r="O481" i="43" s="1"/>
  <c r="X364" i="43"/>
  <c r="X446" i="43" s="1"/>
  <c r="R371" i="43"/>
  <c r="R453" i="43" s="1"/>
  <c r="P394" i="43"/>
  <c r="P476" i="43" s="1"/>
  <c r="E407" i="43"/>
  <c r="E489" i="43" s="1"/>
  <c r="M416" i="43"/>
  <c r="M498" i="43" s="1"/>
  <c r="H382" i="43"/>
  <c r="H464" i="43" s="1"/>
  <c r="O384" i="43"/>
  <c r="O466" i="43" s="1"/>
  <c r="H358" i="43"/>
  <c r="H440" i="43" s="1"/>
  <c r="AA399" i="43"/>
  <c r="AA481" i="43" s="1"/>
  <c r="AA411" i="43"/>
  <c r="AA493" i="43" s="1"/>
  <c r="L401" i="43"/>
  <c r="L483" i="43" s="1"/>
  <c r="X365" i="43"/>
  <c r="X447" i="43" s="1"/>
  <c r="V392" i="43"/>
  <c r="V474" i="43" s="1"/>
  <c r="T410" i="43"/>
  <c r="T492" i="43" s="1"/>
  <c r="K346" i="43"/>
  <c r="K428" i="43" s="1"/>
  <c r="S406" i="43"/>
  <c r="S488" i="43" s="1"/>
  <c r="W383" i="43"/>
  <c r="W465" i="43" s="1"/>
  <c r="L366" i="43"/>
  <c r="L448" i="43" s="1"/>
  <c r="N362" i="43"/>
  <c r="N444" i="43" s="1"/>
  <c r="E377" i="43"/>
  <c r="E459" i="43" s="1"/>
  <c r="S352" i="43"/>
  <c r="S434" i="43" s="1"/>
  <c r="O381" i="43"/>
  <c r="O463" i="43" s="1"/>
  <c r="F342" i="43"/>
  <c r="F424" i="43" s="1"/>
  <c r="M413" i="43"/>
  <c r="M495" i="43" s="1"/>
  <c r="L364" i="43"/>
  <c r="L446" i="43" s="1"/>
  <c r="V387" i="43"/>
  <c r="V469" i="43" s="1"/>
  <c r="L365" i="43"/>
  <c r="L447" i="43" s="1"/>
  <c r="L361" i="43"/>
  <c r="L443" i="43" s="1"/>
  <c r="AA339" i="43"/>
  <c r="AA421" i="43" s="1"/>
  <c r="T373" i="43"/>
  <c r="T455" i="43" s="1"/>
  <c r="Y403" i="43"/>
  <c r="Y485" i="43" s="1"/>
  <c r="J340" i="43"/>
  <c r="J422" i="43" s="1"/>
  <c r="P392" i="43"/>
  <c r="P474" i="43" s="1"/>
  <c r="K399" i="43"/>
  <c r="K481" i="43" s="1"/>
  <c r="AD361" i="43"/>
  <c r="AD443" i="43" s="1"/>
  <c r="L355" i="43"/>
  <c r="L437" i="43" s="1"/>
  <c r="P367" i="43"/>
  <c r="P449" i="43" s="1"/>
  <c r="E416" i="43"/>
  <c r="E498" i="43" s="1"/>
  <c r="E381" i="43"/>
  <c r="E463" i="43" s="1"/>
  <c r="V345" i="43"/>
  <c r="V427" i="43" s="1"/>
  <c r="I356" i="43"/>
  <c r="I438" i="43" s="1"/>
  <c r="F408" i="43"/>
  <c r="F490" i="43" s="1"/>
  <c r="Q377" i="43"/>
  <c r="Q459" i="43" s="1"/>
  <c r="J403" i="43"/>
  <c r="J485" i="43" s="1"/>
  <c r="K338" i="43"/>
  <c r="K420" i="43" s="1"/>
  <c r="V379" i="43"/>
  <c r="V461" i="43" s="1"/>
  <c r="I359" i="43"/>
  <c r="I441" i="43" s="1"/>
  <c r="X363" i="43"/>
  <c r="X445" i="43" s="1"/>
  <c r="T391" i="43"/>
  <c r="T473" i="43" s="1"/>
  <c r="AD374" i="43"/>
  <c r="AD456" i="43" s="1"/>
  <c r="V363" i="43"/>
  <c r="V445" i="43" s="1"/>
  <c r="AB365" i="43"/>
  <c r="AB447" i="43" s="1"/>
  <c r="J351" i="43"/>
  <c r="J433" i="43" s="1"/>
  <c r="T398" i="43"/>
  <c r="T480" i="43" s="1"/>
  <c r="V405" i="43"/>
  <c r="V487" i="43" s="1"/>
  <c r="AE368" i="43"/>
  <c r="AE450" i="43" s="1"/>
  <c r="R409" i="43"/>
  <c r="R491" i="43" s="1"/>
  <c r="R337" i="43"/>
  <c r="R419" i="43" s="1"/>
  <c r="V354" i="43"/>
  <c r="V436" i="43" s="1"/>
  <c r="AB359" i="43"/>
  <c r="AB441" i="43" s="1"/>
  <c r="N359" i="43"/>
  <c r="N441" i="43" s="1"/>
  <c r="Y354" i="43"/>
  <c r="Y436" i="43" s="1"/>
  <c r="AA388" i="43"/>
  <c r="AA470" i="43" s="1"/>
  <c r="I383" i="43"/>
  <c r="I465" i="43" s="1"/>
  <c r="Q374" i="43"/>
  <c r="Q456" i="43" s="1"/>
  <c r="X393" i="43"/>
  <c r="X475" i="43" s="1"/>
  <c r="O370" i="43"/>
  <c r="O452" i="43" s="1"/>
  <c r="T405" i="43"/>
  <c r="T487" i="43" s="1"/>
  <c r="AB387" i="43"/>
  <c r="AB469" i="43" s="1"/>
  <c r="AA408" i="43"/>
  <c r="AA490" i="43" s="1"/>
  <c r="K374" i="43"/>
  <c r="K456" i="43" s="1"/>
  <c r="V384" i="43"/>
  <c r="V466" i="43" s="1"/>
  <c r="S398" i="43"/>
  <c r="S480" i="43" s="1"/>
  <c r="U373" i="43"/>
  <c r="U455" i="43" s="1"/>
  <c r="E360" i="43"/>
  <c r="E442" i="43" s="1"/>
  <c r="G398" i="43"/>
  <c r="G480" i="43" s="1"/>
  <c r="U372" i="43"/>
  <c r="U454" i="43" s="1"/>
  <c r="N358" i="43"/>
  <c r="N440" i="43" s="1"/>
  <c r="W373" i="43"/>
  <c r="W455" i="43" s="1"/>
  <c r="AB348" i="43"/>
  <c r="AB430" i="43" s="1"/>
  <c r="O354" i="43"/>
  <c r="O436" i="43" s="1"/>
  <c r="X353" i="43"/>
  <c r="X435" i="43" s="1"/>
  <c r="Z357" i="43"/>
  <c r="Z439" i="43" s="1"/>
  <c r="AC366" i="43"/>
  <c r="AC448" i="43" s="1"/>
  <c r="AC344" i="43"/>
  <c r="AC426" i="43" s="1"/>
  <c r="S344" i="43"/>
  <c r="S426" i="43" s="1"/>
  <c r="V395" i="43"/>
  <c r="V477" i="43" s="1"/>
  <c r="R414" i="43"/>
  <c r="R496" i="43" s="1"/>
  <c r="K414" i="43"/>
  <c r="K496" i="43" s="1"/>
  <c r="AB363" i="43"/>
  <c r="AB445" i="43" s="1"/>
  <c r="AF367" i="43"/>
  <c r="AF449" i="43" s="1"/>
  <c r="AD345" i="43"/>
  <c r="AD427" i="43" s="1"/>
  <c r="J374" i="43"/>
  <c r="J456" i="43" s="1"/>
  <c r="O340" i="43"/>
  <c r="O422" i="43" s="1"/>
  <c r="L369" i="43"/>
  <c r="L451" i="43" s="1"/>
  <c r="W413" i="43"/>
  <c r="W495" i="43" s="1"/>
  <c r="K396" i="43"/>
  <c r="K478" i="43" s="1"/>
  <c r="AA354" i="43"/>
  <c r="AA436" i="43" s="1"/>
  <c r="E396" i="43"/>
  <c r="E478" i="43" s="1"/>
  <c r="M340" i="43"/>
  <c r="M422" i="43" s="1"/>
  <c r="AD377" i="43"/>
  <c r="AD459" i="43" s="1"/>
  <c r="K395" i="43"/>
  <c r="K477" i="43" s="1"/>
  <c r="P382" i="43"/>
  <c r="P464" i="43" s="1"/>
  <c r="Z405" i="43"/>
  <c r="Z487" i="43" s="1"/>
  <c r="W379" i="43"/>
  <c r="W461" i="43" s="1"/>
  <c r="P379" i="43"/>
  <c r="P461" i="43" s="1"/>
  <c r="AF379" i="43"/>
  <c r="AF461" i="43" s="1"/>
  <c r="G411" i="43"/>
  <c r="G493" i="43" s="1"/>
  <c r="W344" i="43"/>
  <c r="W426" i="43" s="1"/>
  <c r="O362" i="43"/>
  <c r="O444" i="43" s="1"/>
  <c r="R356" i="43"/>
  <c r="R438" i="43" s="1"/>
  <c r="W350" i="43"/>
  <c r="W432" i="43" s="1"/>
  <c r="Y383" i="43"/>
  <c r="Y465" i="43" s="1"/>
  <c r="J415" i="43"/>
  <c r="J497" i="43" s="1"/>
  <c r="AF345" i="43"/>
  <c r="AF427" i="43" s="1"/>
  <c r="E386" i="43"/>
  <c r="E468" i="43" s="1"/>
  <c r="U346" i="43"/>
  <c r="U428" i="43" s="1"/>
  <c r="O411" i="43"/>
  <c r="O493" i="43" s="1"/>
  <c r="T411" i="43"/>
  <c r="T493" i="43" s="1"/>
  <c r="E349" i="43"/>
  <c r="E431" i="43" s="1"/>
  <c r="W338" i="43"/>
  <c r="W420" i="43" s="1"/>
  <c r="W411" i="43"/>
  <c r="W493" i="43" s="1"/>
  <c r="P371" i="43"/>
  <c r="P453" i="43" s="1"/>
  <c r="T393" i="43"/>
  <c r="T475" i="43" s="1"/>
  <c r="Q397" i="43"/>
  <c r="Q479" i="43" s="1"/>
  <c r="L415" i="43"/>
  <c r="L497" i="43" s="1"/>
  <c r="H347" i="43"/>
  <c r="H429" i="43" s="1"/>
  <c r="AC394" i="43"/>
  <c r="AC476" i="43" s="1"/>
  <c r="P414" i="43"/>
  <c r="P496" i="43" s="1"/>
  <c r="K349" i="43"/>
  <c r="K431" i="43" s="1"/>
  <c r="AA355" i="43"/>
  <c r="AA437" i="43" s="1"/>
  <c r="N338" i="43"/>
  <c r="N420" i="43" s="1"/>
  <c r="H351" i="43"/>
  <c r="H433" i="43" s="1"/>
  <c r="F384" i="43"/>
  <c r="F466" i="43" s="1"/>
  <c r="H411" i="43"/>
  <c r="H493" i="43" s="1"/>
  <c r="AB354" i="43"/>
  <c r="AB436" i="43" s="1"/>
  <c r="T365" i="43"/>
  <c r="T447" i="43" s="1"/>
  <c r="Z382" i="43"/>
  <c r="Z464" i="43" s="1"/>
  <c r="P339" i="43"/>
  <c r="P421" i="43" s="1"/>
  <c r="W370" i="43"/>
  <c r="W452" i="43" s="1"/>
  <c r="U380" i="43"/>
  <c r="U462" i="43" s="1"/>
  <c r="AF380" i="43"/>
  <c r="AF462" i="43" s="1"/>
  <c r="AB371" i="43"/>
  <c r="AB453" i="43" s="1"/>
  <c r="H342" i="43"/>
  <c r="H424" i="43" s="1"/>
  <c r="W390" i="43"/>
  <c r="W472" i="43" s="1"/>
  <c r="P412" i="43"/>
  <c r="P494" i="43" s="1"/>
  <c r="Z377" i="43"/>
  <c r="Z459" i="43" s="1"/>
  <c r="E373" i="43"/>
  <c r="E455" i="43" s="1"/>
  <c r="R412" i="43"/>
  <c r="R494" i="43" s="1"/>
  <c r="X337" i="43"/>
  <c r="X419" i="43" s="1"/>
  <c r="N377" i="43"/>
  <c r="N459" i="43" s="1"/>
  <c r="AD403" i="43"/>
  <c r="AD485" i="43" s="1"/>
  <c r="AE408" i="43"/>
  <c r="AE490" i="43" s="1"/>
  <c r="W368" i="43"/>
  <c r="W450" i="43" s="1"/>
  <c r="Q410" i="43"/>
  <c r="Q492" i="43" s="1"/>
  <c r="L371" i="43"/>
  <c r="L453" i="43" s="1"/>
  <c r="F367" i="43"/>
  <c r="F449" i="43" s="1"/>
  <c r="Y368" i="43"/>
  <c r="Y450" i="43" s="1"/>
  <c r="AA353" i="43"/>
  <c r="AA435" i="43" s="1"/>
  <c r="R386" i="43"/>
  <c r="R468" i="43" s="1"/>
  <c r="Q358" i="43"/>
  <c r="Q440" i="43" s="1"/>
  <c r="AD367" i="43"/>
  <c r="AD449" i="43" s="1"/>
  <c r="AD371" i="43"/>
  <c r="AD453" i="43" s="1"/>
  <c r="L341" i="43"/>
  <c r="L423" i="43" s="1"/>
  <c r="AE391" i="43"/>
  <c r="AE473" i="43" s="1"/>
  <c r="S350" i="43"/>
  <c r="S432" i="43" s="1"/>
  <c r="AF355" i="43"/>
  <c r="AF437" i="43" s="1"/>
  <c r="H369" i="43"/>
  <c r="H451" i="43" s="1"/>
  <c r="J348" i="43"/>
  <c r="J430" i="43" s="1"/>
  <c r="J388" i="43"/>
  <c r="J470" i="43" s="1"/>
  <c r="E399" i="43"/>
  <c r="E481" i="43" s="1"/>
  <c r="S411" i="43"/>
  <c r="S493" i="43" s="1"/>
  <c r="L394" i="43"/>
  <c r="L476" i="43" s="1"/>
  <c r="AF358" i="43"/>
  <c r="AF440" i="43" s="1"/>
  <c r="Z367" i="43"/>
  <c r="Z449" i="43" s="1"/>
  <c r="N348" i="43"/>
  <c r="N430" i="43" s="1"/>
  <c r="I352" i="43"/>
  <c r="I434" i="43" s="1"/>
  <c r="I340" i="43"/>
  <c r="I422" i="43" s="1"/>
  <c r="S385" i="43"/>
  <c r="S467" i="43" s="1"/>
  <c r="AD389" i="43"/>
  <c r="AD471" i="43" s="1"/>
  <c r="K403" i="43"/>
  <c r="K485" i="43" s="1"/>
  <c r="U378" i="43"/>
  <c r="U460" i="43" s="1"/>
  <c r="H409" i="43"/>
  <c r="H491" i="43" s="1"/>
  <c r="W408" i="43"/>
  <c r="W490" i="43" s="1"/>
  <c r="W387" i="43"/>
  <c r="W469" i="43" s="1"/>
  <c r="U342" i="43"/>
  <c r="U424" i="43" s="1"/>
  <c r="U367" i="43"/>
  <c r="U449" i="43" s="1"/>
  <c r="AE362" i="43"/>
  <c r="AE444" i="43" s="1"/>
  <c r="AB388" i="43"/>
  <c r="AB470" i="43" s="1"/>
  <c r="Z370" i="43"/>
  <c r="Z452" i="43" s="1"/>
  <c r="X360" i="43"/>
  <c r="X442" i="43" s="1"/>
  <c r="I389" i="43"/>
  <c r="I471" i="43" s="1"/>
  <c r="S346" i="43"/>
  <c r="S428" i="43" s="1"/>
  <c r="I378" i="43"/>
  <c r="I460" i="43" s="1"/>
  <c r="E337" i="43"/>
  <c r="E419" i="43" s="1"/>
  <c r="X340" i="43"/>
  <c r="X422" i="43" s="1"/>
  <c r="G352" i="43"/>
  <c r="G434" i="43" s="1"/>
  <c r="V394" i="43"/>
  <c r="V476" i="43" s="1"/>
  <c r="M388" i="43"/>
  <c r="M470" i="43" s="1"/>
  <c r="Q363" i="43"/>
  <c r="Q445" i="43" s="1"/>
  <c r="AB405" i="43"/>
  <c r="AB487" i="43" s="1"/>
  <c r="Z378" i="43"/>
  <c r="Z460" i="43" s="1"/>
  <c r="AE407" i="43"/>
  <c r="AE489" i="43" s="1"/>
  <c r="W391" i="43"/>
  <c r="W473" i="43" s="1"/>
  <c r="J366" i="43"/>
  <c r="J448" i="43" s="1"/>
  <c r="N341" i="43"/>
  <c r="N423" i="43" s="1"/>
  <c r="R408" i="43"/>
  <c r="R490" i="43" s="1"/>
  <c r="AC350" i="43"/>
  <c r="AC432" i="43" s="1"/>
  <c r="V344" i="43"/>
  <c r="V426" i="43" s="1"/>
  <c r="AE370" i="43"/>
  <c r="AE452" i="43" s="1"/>
  <c r="X343" i="43"/>
  <c r="X425" i="43" s="1"/>
  <c r="K415" i="43"/>
  <c r="K497" i="43" s="1"/>
  <c r="U374" i="43"/>
  <c r="U456" i="43" s="1"/>
  <c r="M339" i="43"/>
  <c r="M421" i="43" s="1"/>
  <c r="J386" i="43"/>
  <c r="J468" i="43" s="1"/>
  <c r="Y398" i="43"/>
  <c r="Y480" i="43" s="1"/>
  <c r="AB369" i="43"/>
  <c r="AB451" i="43" s="1"/>
  <c r="U337" i="43"/>
  <c r="U419" i="43" s="1"/>
  <c r="S372" i="43"/>
  <c r="S454" i="43" s="1"/>
  <c r="Z404" i="43"/>
  <c r="Z486" i="43" s="1"/>
  <c r="AA401" i="43"/>
  <c r="AA483" i="43" s="1"/>
  <c r="K337" i="43"/>
  <c r="K419" i="43" s="1"/>
  <c r="AA344" i="43"/>
  <c r="AA426" i="43" s="1"/>
  <c r="AD349" i="43"/>
  <c r="AD431" i="43" s="1"/>
  <c r="X407" i="43"/>
  <c r="X489" i="43" s="1"/>
  <c r="U394" i="43"/>
  <c r="U476" i="43" s="1"/>
  <c r="S351" i="43"/>
  <c r="S433" i="43" s="1"/>
  <c r="L416" i="43"/>
  <c r="L498" i="43" s="1"/>
  <c r="AD359" i="43"/>
  <c r="AD441" i="43" s="1"/>
  <c r="U357" i="43"/>
  <c r="U439" i="43" s="1"/>
  <c r="AA357" i="43"/>
  <c r="AA439" i="43" s="1"/>
  <c r="L359" i="43"/>
  <c r="L441" i="43" s="1"/>
  <c r="Z351" i="43"/>
  <c r="Z433" i="43" s="1"/>
  <c r="V365" i="43"/>
  <c r="V447" i="43" s="1"/>
  <c r="E346" i="43"/>
  <c r="E428" i="43" s="1"/>
  <c r="X414" i="43"/>
  <c r="X496" i="43" s="1"/>
  <c r="M358" i="43"/>
  <c r="M440" i="43" s="1"/>
  <c r="J390" i="43"/>
  <c r="J472" i="43" s="1"/>
  <c r="Q394" i="43"/>
  <c r="Q476" i="43" s="1"/>
  <c r="Q386" i="43"/>
  <c r="Q468" i="43" s="1"/>
  <c r="AB346" i="43"/>
  <c r="AB428" i="43" s="1"/>
  <c r="S378" i="43"/>
  <c r="S460" i="43" s="1"/>
  <c r="N357" i="43"/>
  <c r="N439" i="43" s="1"/>
  <c r="I339" i="43"/>
  <c r="I421" i="43" s="1"/>
  <c r="N410" i="43"/>
  <c r="N492" i="43" s="1"/>
  <c r="T372" i="43"/>
  <c r="T454" i="43" s="1"/>
  <c r="AF389" i="43"/>
  <c r="AF471" i="43" s="1"/>
  <c r="G409" i="43"/>
  <c r="G491" i="43" s="1"/>
  <c r="AB351" i="43"/>
  <c r="AB433" i="43" s="1"/>
  <c r="N347" i="43"/>
  <c r="N429" i="43" s="1"/>
  <c r="O365" i="43"/>
  <c r="O447" i="43" s="1"/>
  <c r="AD343" i="43"/>
  <c r="AD425" i="43" s="1"/>
  <c r="I391" i="43"/>
  <c r="I473" i="43" s="1"/>
  <c r="Y360" i="43"/>
  <c r="Y442" i="43" s="1"/>
  <c r="M365" i="43"/>
  <c r="M447" i="43" s="1"/>
  <c r="M409" i="43"/>
  <c r="M491" i="43" s="1"/>
  <c r="AA352" i="43"/>
  <c r="AA434" i="43" s="1"/>
  <c r="J379" i="43"/>
  <c r="J461" i="43" s="1"/>
  <c r="H349" i="43"/>
  <c r="H431" i="43" s="1"/>
  <c r="N365" i="43"/>
  <c r="N447" i="43" s="1"/>
  <c r="AA391" i="43"/>
  <c r="AA473" i="43" s="1"/>
  <c r="R348" i="43"/>
  <c r="R430" i="43" s="1"/>
  <c r="AF346" i="43"/>
  <c r="AF428" i="43" s="1"/>
  <c r="H361" i="43"/>
  <c r="H443" i="43" s="1"/>
  <c r="L368" i="43"/>
  <c r="L450" i="43" s="1"/>
  <c r="I346" i="43"/>
  <c r="I428" i="43" s="1"/>
  <c r="N373" i="43"/>
  <c r="N455" i="43" s="1"/>
  <c r="R395" i="43"/>
  <c r="R477" i="43" s="1"/>
  <c r="L357" i="43"/>
  <c r="L439" i="43" s="1"/>
  <c r="Y367" i="43"/>
  <c r="Y449" i="43" s="1"/>
  <c r="AC391" i="43"/>
  <c r="AC473" i="43" s="1"/>
  <c r="I382" i="43"/>
  <c r="I464" i="43" s="1"/>
  <c r="R413" i="43"/>
  <c r="R495" i="43" s="1"/>
  <c r="AD337" i="43"/>
  <c r="AD419" i="43" s="1"/>
  <c r="I406" i="43"/>
  <c r="I488" i="43" s="1"/>
  <c r="V388" i="43"/>
  <c r="V470" i="43" s="1"/>
  <c r="AD381" i="43"/>
  <c r="AD463" i="43" s="1"/>
  <c r="X338" i="43"/>
  <c r="X420" i="43" s="1"/>
  <c r="V372" i="43"/>
  <c r="V454" i="43" s="1"/>
  <c r="G361" i="43"/>
  <c r="G443" i="43" s="1"/>
  <c r="P377" i="43"/>
  <c r="P459" i="43" s="1"/>
  <c r="W399" i="43"/>
  <c r="W481" i="43" s="1"/>
  <c r="W358" i="43"/>
  <c r="W440" i="43" s="1"/>
  <c r="AB367" i="43"/>
  <c r="AB449" i="43" s="1"/>
  <c r="G355" i="43"/>
  <c r="G437" i="43" s="1"/>
  <c r="U371" i="43"/>
  <c r="U453" i="43" s="1"/>
  <c r="Y352" i="43"/>
  <c r="Y434" i="43" s="1"/>
  <c r="F360" i="43"/>
  <c r="F442" i="43" s="1"/>
  <c r="U381" i="43"/>
  <c r="U463" i="43" s="1"/>
  <c r="T348" i="43"/>
  <c r="T430" i="43" s="1"/>
  <c r="U359" i="43"/>
  <c r="U441" i="43" s="1"/>
  <c r="AC362" i="43"/>
  <c r="AC444" i="43" s="1"/>
  <c r="S412" i="43"/>
  <c r="S494" i="43" s="1"/>
  <c r="G337" i="43"/>
  <c r="G419" i="43" s="1"/>
  <c r="G369" i="43"/>
  <c r="G451" i="43" s="1"/>
  <c r="O349" i="43"/>
  <c r="O431" i="43" s="1"/>
  <c r="Y342" i="43"/>
  <c r="Y424" i="43" s="1"/>
  <c r="AA412" i="43"/>
  <c r="AA494" i="43" s="1"/>
  <c r="Y408" i="43"/>
  <c r="Y490" i="43" s="1"/>
  <c r="AF376" i="43"/>
  <c r="AF458" i="43" s="1"/>
  <c r="G378" i="43"/>
  <c r="G460" i="43" s="1"/>
  <c r="AB357" i="43"/>
  <c r="AB439" i="43" s="1"/>
  <c r="E341" i="43"/>
  <c r="E423" i="43" s="1"/>
  <c r="N397" i="43"/>
  <c r="N479" i="43" s="1"/>
  <c r="X305" i="43"/>
  <c r="X387" i="43" s="1"/>
  <c r="X469" i="43" s="1"/>
  <c r="W367" i="43"/>
  <c r="W449" i="43" s="1"/>
  <c r="AB378" i="43"/>
  <c r="AB460" i="43" s="1"/>
  <c r="Q259" i="43"/>
  <c r="Q341" i="43" s="1"/>
  <c r="Q423" i="43" s="1"/>
  <c r="M60" i="45"/>
  <c r="M27" i="45"/>
  <c r="M112" i="45" s="1"/>
  <c r="M91" i="45"/>
  <c r="M176" i="45" s="1"/>
  <c r="M52" i="45"/>
  <c r="M84" i="45"/>
  <c r="M169" i="45" s="1"/>
  <c r="M24" i="45"/>
  <c r="M109" i="45" s="1"/>
  <c r="M15" i="45"/>
  <c r="M100" i="45" s="1"/>
  <c r="M16" i="45"/>
  <c r="M50" i="45"/>
  <c r="M135" i="45" s="1"/>
  <c r="M64" i="45"/>
  <c r="M149" i="45" s="1"/>
  <c r="M79" i="45"/>
  <c r="M164" i="45" s="1"/>
  <c r="M26" i="45"/>
  <c r="M111" i="45" s="1"/>
  <c r="M13" i="45"/>
  <c r="M98" i="45" s="1"/>
  <c r="M53" i="45"/>
  <c r="M138" i="45" s="1"/>
  <c r="M20" i="45"/>
  <c r="M105" i="45" s="1"/>
  <c r="M18" i="45"/>
  <c r="M55" i="45"/>
  <c r="M140" i="45" s="1"/>
  <c r="M88" i="45"/>
  <c r="M173" i="45" s="1"/>
  <c r="M32" i="45"/>
  <c r="M117" i="45" s="1"/>
  <c r="M56" i="45"/>
  <c r="M141" i="45" s="1"/>
  <c r="M25" i="45"/>
  <c r="M110" i="45" s="1"/>
  <c r="M83" i="45"/>
  <c r="M168" i="45" s="1"/>
  <c r="M34" i="45"/>
  <c r="M86" i="45"/>
  <c r="M171" i="45" s="1"/>
  <c r="M85" i="45"/>
  <c r="M170" i="45" s="1"/>
  <c r="M68" i="45"/>
  <c r="M153" i="45" s="1"/>
  <c r="M45" i="45"/>
  <c r="M130" i="45" s="1"/>
  <c r="M81" i="45"/>
  <c r="M78" i="45"/>
  <c r="M163" i="45" s="1"/>
  <c r="M63" i="45"/>
  <c r="M148" i="45" s="1"/>
  <c r="M35" i="45"/>
  <c r="M120" i="45" s="1"/>
  <c r="M38" i="45"/>
  <c r="M73" i="45"/>
  <c r="M158" i="45" s="1"/>
  <c r="M28" i="45"/>
  <c r="M41" i="45"/>
  <c r="M29" i="45"/>
  <c r="M114" i="45" s="1"/>
  <c r="M19" i="45"/>
  <c r="M104" i="45" s="1"/>
  <c r="M71" i="45"/>
  <c r="M156" i="45" s="1"/>
  <c r="M74" i="45"/>
  <c r="M159" i="45" s="1"/>
  <c r="M54" i="45"/>
  <c r="M139" i="45" s="1"/>
  <c r="M90" i="45"/>
  <c r="M175" i="45" s="1"/>
  <c r="M31" i="45"/>
  <c r="M116" i="45" s="1"/>
  <c r="M59" i="45"/>
  <c r="M144" i="45" s="1"/>
  <c r="M43" i="45"/>
  <c r="M75" i="45"/>
  <c r="M160" i="45" s="1"/>
  <c r="M80" i="45"/>
  <c r="M22" i="45"/>
  <c r="M76" i="45"/>
  <c r="M161" i="45" s="1"/>
  <c r="M82" i="45"/>
  <c r="M21" i="45"/>
  <c r="M106" i="45" s="1"/>
  <c r="M67" i="45"/>
  <c r="M152" i="45" s="1"/>
  <c r="M49" i="45"/>
  <c r="M134" i="45" s="1"/>
  <c r="M87" i="45"/>
  <c r="M172" i="45" s="1"/>
  <c r="M14" i="45"/>
  <c r="M99" i="45" s="1"/>
  <c r="M47" i="45"/>
  <c r="M132" i="45" s="1"/>
  <c r="M30" i="45"/>
  <c r="M115" i="45" s="1"/>
  <c r="M57" i="45"/>
  <c r="M44" i="45"/>
  <c r="M129" i="45" s="1"/>
  <c r="M66" i="45"/>
  <c r="M17" i="45"/>
  <c r="M102" i="45" s="1"/>
  <c r="M62" i="45"/>
  <c r="M147" i="45" s="1"/>
  <c r="M65" i="45"/>
  <c r="M92" i="45"/>
  <c r="M177" i="45" s="1"/>
  <c r="M46" i="45"/>
  <c r="M131" i="45" s="1"/>
  <c r="M39" i="45"/>
  <c r="M124" i="45" s="1"/>
  <c r="M23" i="45"/>
  <c r="M108" i="45" s="1"/>
  <c r="M42" i="45"/>
  <c r="M37" i="45"/>
  <c r="M122" i="45" s="1"/>
  <c r="M40" i="45"/>
  <c r="M125" i="45" s="1"/>
  <c r="M61" i="45"/>
  <c r="M146" i="45" s="1"/>
  <c r="M33" i="45"/>
  <c r="M118" i="45" s="1"/>
  <c r="M77" i="45"/>
  <c r="M162" i="45" s="1"/>
  <c r="M70" i="45"/>
  <c r="M155" i="45" s="1"/>
  <c r="M72" i="45"/>
  <c r="M157" i="45" s="1"/>
  <c r="M48" i="45"/>
  <c r="M133" i="45" s="1"/>
  <c r="M51" i="45"/>
  <c r="M136" i="45" s="1"/>
  <c r="M36" i="45"/>
  <c r="M121" i="45" s="1"/>
  <c r="M69" i="45"/>
  <c r="M89" i="45"/>
  <c r="M174" i="45" s="1"/>
  <c r="J26" i="45"/>
  <c r="J111" i="45" s="1"/>
  <c r="J47" i="45"/>
  <c r="J132" i="45" s="1"/>
  <c r="J66" i="45"/>
  <c r="J151" i="45" s="1"/>
  <c r="J44" i="45"/>
  <c r="J29" i="45"/>
  <c r="J114" i="45" s="1"/>
  <c r="J49" i="45"/>
  <c r="J134" i="45" s="1"/>
  <c r="J46" i="45"/>
  <c r="J131" i="45" s="1"/>
  <c r="J54" i="45"/>
  <c r="J139" i="45" s="1"/>
  <c r="J48" i="45"/>
  <c r="J133" i="45" s="1"/>
  <c r="J72" i="45"/>
  <c r="J157" i="45" s="1"/>
  <c r="J83" i="45"/>
  <c r="J168" i="45" s="1"/>
  <c r="J71" i="45"/>
  <c r="J156" i="45" s="1"/>
  <c r="J61" i="45"/>
  <c r="J146" i="45" s="1"/>
  <c r="J51" i="45"/>
  <c r="J81" i="45"/>
  <c r="J166" i="45" s="1"/>
  <c r="J50" i="45"/>
  <c r="J135" i="45" s="1"/>
  <c r="J90" i="45"/>
  <c r="J175" i="45" s="1"/>
  <c r="J64" i="45"/>
  <c r="J149" i="45" s="1"/>
  <c r="J73" i="45"/>
  <c r="J158" i="45" s="1"/>
  <c r="J36" i="45"/>
  <c r="J121" i="45" s="1"/>
  <c r="J68" i="45"/>
  <c r="J23" i="45"/>
  <c r="J60" i="45"/>
  <c r="J145" i="45" s="1"/>
  <c r="J21" i="45"/>
  <c r="J106" i="45" s="1"/>
  <c r="J70" i="45"/>
  <c r="J155" i="45" s="1"/>
  <c r="I41" i="45"/>
  <c r="I126" i="45" s="1"/>
  <c r="J31" i="45"/>
  <c r="J116" i="45" s="1"/>
  <c r="J74" i="45"/>
  <c r="J159" i="45" s="1"/>
  <c r="J57" i="45"/>
  <c r="J55" i="45"/>
  <c r="J79" i="45"/>
  <c r="J164" i="45" s="1"/>
  <c r="J34" i="45"/>
  <c r="J119" i="45" s="1"/>
  <c r="J33" i="45"/>
  <c r="J118" i="45" s="1"/>
  <c r="J13" i="45"/>
  <c r="J98" i="45" s="1"/>
  <c r="J42" i="45"/>
  <c r="J127" i="45" s="1"/>
  <c r="J25" i="45"/>
  <c r="J110" i="45" s="1"/>
  <c r="J37" i="45"/>
  <c r="J122" i="45" s="1"/>
  <c r="J24" i="45"/>
  <c r="J109" i="45" s="1"/>
  <c r="J39" i="45"/>
  <c r="J124" i="45" s="1"/>
  <c r="J87" i="45"/>
  <c r="J172" i="45" s="1"/>
  <c r="J92" i="45"/>
  <c r="J177" i="45" s="1"/>
  <c r="J80" i="45"/>
  <c r="J165" i="45" s="1"/>
  <c r="J22" i="45"/>
  <c r="J107" i="45" s="1"/>
  <c r="J77" i="45"/>
  <c r="J162" i="45" s="1"/>
  <c r="J85" i="45"/>
  <c r="J170" i="45" s="1"/>
  <c r="J28" i="45"/>
  <c r="L81" i="45"/>
  <c r="L166" i="45" s="1"/>
  <c r="I62" i="45"/>
  <c r="K30" i="45"/>
  <c r="K41" i="45"/>
  <c r="K126" i="45" s="1"/>
  <c r="K45" i="45"/>
  <c r="K130" i="45" s="1"/>
  <c r="I61" i="45"/>
  <c r="I146" i="45" s="1"/>
  <c r="K47" i="45"/>
  <c r="K53" i="45"/>
  <c r="K74" i="45"/>
  <c r="K159" i="45" s="1"/>
  <c r="I77" i="45"/>
  <c r="I162" i="45" s="1"/>
  <c r="L59" i="45"/>
  <c r="L144" i="45" s="1"/>
  <c r="I73" i="45"/>
  <c r="I158" i="45" s="1"/>
  <c r="L87" i="45"/>
  <c r="L172" i="45" s="1"/>
  <c r="L57" i="45"/>
  <c r="L142" i="45" s="1"/>
  <c r="K77" i="45"/>
  <c r="K162" i="45" s="1"/>
  <c r="L27" i="45"/>
  <c r="L112" i="45" s="1"/>
  <c r="I32" i="45"/>
  <c r="K66" i="45"/>
  <c r="L26" i="45"/>
  <c r="I35" i="45"/>
  <c r="I120" i="45" s="1"/>
  <c r="K13" i="45"/>
  <c r="K98" i="45" s="1"/>
  <c r="K73" i="45"/>
  <c r="J16" i="45"/>
  <c r="J101" i="45" s="1"/>
  <c r="J82" i="45"/>
  <c r="J167" i="45" s="1"/>
  <c r="J18" i="45"/>
  <c r="J91" i="45"/>
  <c r="J176" i="45" s="1"/>
  <c r="J62" i="45"/>
  <c r="J147" i="45" s="1"/>
  <c r="L18" i="45"/>
  <c r="L46" i="45"/>
  <c r="J17" i="45"/>
  <c r="J102" i="45" s="1"/>
  <c r="J40" i="45"/>
  <c r="J125" i="45" s="1"/>
  <c r="J45" i="45"/>
  <c r="J130" i="45" s="1"/>
  <c r="J89" i="45"/>
  <c r="J174" i="45" s="1"/>
  <c r="J76" i="45"/>
  <c r="J161" i="45" s="1"/>
  <c r="L86" i="45"/>
  <c r="L171" i="45" s="1"/>
  <c r="L73" i="45"/>
  <c r="L158" i="45" s="1"/>
  <c r="K52" i="45"/>
  <c r="K137" i="45" s="1"/>
  <c r="I63" i="45"/>
  <c r="I148" i="45" s="1"/>
  <c r="L62" i="45"/>
  <c r="L147" i="45" s="1"/>
  <c r="K78" i="45"/>
  <c r="K163" i="45" s="1"/>
  <c r="L31" i="45"/>
  <c r="L116" i="45" s="1"/>
  <c r="I13" i="45"/>
  <c r="I98" i="45" s="1"/>
  <c r="K62" i="45"/>
  <c r="K48" i="45"/>
  <c r="K133" i="45" s="1"/>
  <c r="J38" i="45"/>
  <c r="J123" i="45" s="1"/>
  <c r="J52" i="45"/>
  <c r="J65" i="45"/>
  <c r="J150" i="45" s="1"/>
  <c r="J35" i="45"/>
  <c r="J120" i="45" s="1"/>
  <c r="J30" i="45"/>
  <c r="L88" i="45"/>
  <c r="L173" i="45" s="1"/>
  <c r="L55" i="45"/>
  <c r="L140" i="45" s="1"/>
  <c r="K17" i="45"/>
  <c r="K102" i="45" s="1"/>
  <c r="K64" i="45"/>
  <c r="K149" i="45" s="1"/>
  <c r="I40" i="45"/>
  <c r="I125" i="45" s="1"/>
  <c r="I14" i="45"/>
  <c r="I99" i="45" s="1"/>
  <c r="K49" i="45"/>
  <c r="K134" i="45" s="1"/>
  <c r="K80" i="45"/>
  <c r="K165" i="45" s="1"/>
  <c r="J20" i="45"/>
  <c r="J56" i="45"/>
  <c r="J141" i="45" s="1"/>
  <c r="J88" i="45"/>
  <c r="J173" i="45" s="1"/>
  <c r="J75" i="45"/>
  <c r="J160" i="45" s="1"/>
  <c r="J86" i="45"/>
  <c r="J171" i="45" s="1"/>
  <c r="L75" i="45"/>
  <c r="L160" i="45" s="1"/>
  <c r="L16" i="45"/>
  <c r="L101" i="45" s="1"/>
  <c r="K44" i="45"/>
  <c r="K129" i="45" s="1"/>
  <c r="K81" i="45"/>
  <c r="K166" i="45" s="1"/>
  <c r="K86" i="45"/>
  <c r="K171" i="45" s="1"/>
  <c r="L78" i="45"/>
  <c r="I18" i="45"/>
  <c r="I103" i="45" s="1"/>
  <c r="K29" i="45"/>
  <c r="K114" i="45" s="1"/>
  <c r="K19" i="45"/>
  <c r="J69" i="45"/>
  <c r="J154" i="45" s="1"/>
  <c r="J67" i="45"/>
  <c r="J58" i="45"/>
  <c r="J143" i="45" s="1"/>
  <c r="J19" i="45"/>
  <c r="J104" i="45" s="1"/>
  <c r="J78" i="45"/>
  <c r="J163" i="45" s="1"/>
  <c r="L28" i="45"/>
  <c r="L63" i="45"/>
  <c r="L148" i="45" s="1"/>
  <c r="K31" i="45"/>
  <c r="K116" i="45" s="1"/>
  <c r="K61" i="45"/>
  <c r="K146" i="45" s="1"/>
  <c r="I55" i="45"/>
  <c r="I140" i="45" s="1"/>
  <c r="K35" i="45"/>
  <c r="K40" i="45"/>
  <c r="K125" i="45" s="1"/>
  <c r="J32" i="45"/>
  <c r="J117" i="45" s="1"/>
  <c r="J27" i="45"/>
  <c r="J112" i="45" s="1"/>
  <c r="J84" i="45"/>
  <c r="J169" i="45" s="1"/>
  <c r="J15" i="45"/>
  <c r="J100" i="45" s="1"/>
  <c r="J41" i="45"/>
  <c r="J126" i="45" s="1"/>
  <c r="L42" i="45"/>
  <c r="L127" i="45" s="1"/>
  <c r="L82" i="45"/>
  <c r="L167" i="45" s="1"/>
  <c r="L58" i="45"/>
  <c r="L143" i="45" s="1"/>
  <c r="I82" i="45"/>
  <c r="L72" i="45"/>
  <c r="L157" i="45" s="1"/>
  <c r="I83" i="45"/>
  <c r="K70" i="45"/>
  <c r="K155" i="45" s="1"/>
  <c r="I80" i="45"/>
  <c r="I165" i="45" s="1"/>
  <c r="K50" i="45"/>
  <c r="K135" i="45" s="1"/>
  <c r="K34" i="45"/>
  <c r="K119" i="45" s="1"/>
  <c r="J53" i="45"/>
  <c r="J138" i="45" s="1"/>
  <c r="J14" i="45"/>
  <c r="J99" i="45" s="1"/>
  <c r="J59" i="45"/>
  <c r="J144" i="45" s="1"/>
  <c r="J63" i="45"/>
  <c r="J148" i="45" s="1"/>
  <c r="L21" i="45"/>
  <c r="L79" i="45"/>
  <c r="L164" i="45" s="1"/>
  <c r="L36" i="45"/>
  <c r="L13" i="45"/>
  <c r="L19" i="45"/>
  <c r="L104" i="45" s="1"/>
  <c r="L85" i="45"/>
  <c r="L170" i="45" s="1"/>
  <c r="L43" i="45"/>
  <c r="L128" i="45" s="1"/>
  <c r="I22" i="45"/>
  <c r="I107" i="45" s="1"/>
  <c r="I92" i="45"/>
  <c r="I177" i="45" s="1"/>
  <c r="K27" i="45"/>
  <c r="K46" i="45"/>
  <c r="K131" i="45" s="1"/>
  <c r="K67" i="45"/>
  <c r="K152" i="45" s="1"/>
  <c r="K16" i="45"/>
  <c r="K101" i="45" s="1"/>
  <c r="K14" i="45"/>
  <c r="K99" i="45" s="1"/>
  <c r="L69" i="45"/>
  <c r="L154" i="45" s="1"/>
  <c r="L22" i="45"/>
  <c r="L47" i="45"/>
  <c r="L132" i="45" s="1"/>
  <c r="L53" i="45"/>
  <c r="L138" i="45" s="1"/>
  <c r="L33" i="45"/>
  <c r="L118" i="45" s="1"/>
  <c r="L15" i="45"/>
  <c r="L100" i="45" s="1"/>
  <c r="I58" i="45"/>
  <c r="I143" i="45" s="1"/>
  <c r="I81" i="45"/>
  <c r="I166" i="45" s="1"/>
  <c r="K54" i="45"/>
  <c r="K139" i="45" s="1"/>
  <c r="K85" i="45"/>
  <c r="K170" i="45" s="1"/>
  <c r="K28" i="45"/>
  <c r="K113" i="45" s="1"/>
  <c r="K84" i="45"/>
  <c r="K169" i="45" s="1"/>
  <c r="K22" i="45"/>
  <c r="K107" i="45" s="1"/>
  <c r="L60" i="45"/>
  <c r="L71" i="45"/>
  <c r="L156" i="45" s="1"/>
  <c r="L76" i="45"/>
  <c r="L161" i="45" s="1"/>
  <c r="L50" i="45"/>
  <c r="L135" i="45" s="1"/>
  <c r="L39" i="45"/>
  <c r="L124" i="45" s="1"/>
  <c r="K23" i="45"/>
  <c r="K108" i="45" s="1"/>
  <c r="K58" i="45"/>
  <c r="K143" i="45" s="1"/>
  <c r="L49" i="45"/>
  <c r="I24" i="45"/>
  <c r="I109" i="45" s="1"/>
  <c r="I86" i="45"/>
  <c r="I171" i="45" s="1"/>
  <c r="I47" i="45"/>
  <c r="K55" i="45"/>
  <c r="K140" i="45" s="1"/>
  <c r="K82" i="45"/>
  <c r="K167" i="45" s="1"/>
  <c r="K43" i="45"/>
  <c r="K128" i="45" s="1"/>
  <c r="K71" i="45"/>
  <c r="K156" i="45" s="1"/>
  <c r="K63" i="45"/>
  <c r="K148" i="45" s="1"/>
  <c r="L92" i="45"/>
  <c r="L177" i="45" s="1"/>
  <c r="L14" i="45"/>
  <c r="L99" i="45" s="1"/>
  <c r="L23" i="45"/>
  <c r="L108" i="45" s="1"/>
  <c r="L40" i="45"/>
  <c r="L125" i="45" s="1"/>
  <c r="L68" i="45"/>
  <c r="K75" i="45"/>
  <c r="K160" i="45" s="1"/>
  <c r="L67" i="45"/>
  <c r="L152" i="45" s="1"/>
  <c r="K37" i="45"/>
  <c r="K122" i="45" s="1"/>
  <c r="L37" i="45"/>
  <c r="L122" i="45" s="1"/>
  <c r="I48" i="45"/>
  <c r="I90" i="45"/>
  <c r="I175" i="45" s="1"/>
  <c r="I59" i="45"/>
  <c r="K26" i="45"/>
  <c r="K111" i="45" s="1"/>
  <c r="K59" i="45"/>
  <c r="K144" i="45" s="1"/>
  <c r="K65" i="45"/>
  <c r="K39" i="45"/>
  <c r="K124" i="45" s="1"/>
  <c r="K91" i="45"/>
  <c r="K176" i="45" s="1"/>
  <c r="L32" i="45"/>
  <c r="L117" i="45" s="1"/>
  <c r="L54" i="45"/>
  <c r="L52" i="45"/>
  <c r="L137" i="45" s="1"/>
  <c r="L90" i="45"/>
  <c r="L175" i="45" s="1"/>
  <c r="L77" i="45"/>
  <c r="L162" i="45" s="1"/>
  <c r="L35" i="45"/>
  <c r="K21" i="45"/>
  <c r="K106" i="45" s="1"/>
  <c r="I76" i="45"/>
  <c r="I16" i="45"/>
  <c r="I101" i="45" s="1"/>
  <c r="I15" i="45"/>
  <c r="I100" i="45" s="1"/>
  <c r="K87" i="45"/>
  <c r="K172" i="45" s="1"/>
  <c r="K56" i="45"/>
  <c r="K141" i="45" s="1"/>
  <c r="K90" i="45"/>
  <c r="K175" i="45" s="1"/>
  <c r="K57" i="45"/>
  <c r="K38" i="45"/>
  <c r="K123" i="45" s="1"/>
  <c r="L89" i="45"/>
  <c r="L174" i="45" s="1"/>
  <c r="L34" i="45"/>
  <c r="L119" i="45" s="1"/>
  <c r="L91" i="45"/>
  <c r="L176" i="45" s="1"/>
  <c r="L41" i="45"/>
  <c r="L45" i="45"/>
  <c r="L130" i="45" s="1"/>
  <c r="K72" i="45"/>
  <c r="K157" i="45" s="1"/>
  <c r="L74" i="45"/>
  <c r="I42" i="45"/>
  <c r="I127" i="45" s="1"/>
  <c r="L30" i="45"/>
  <c r="L115" i="45" s="1"/>
  <c r="L66" i="45"/>
  <c r="L151" i="45" s="1"/>
  <c r="I38" i="45"/>
  <c r="I50" i="45"/>
  <c r="I135" i="45" s="1"/>
  <c r="I30" i="45"/>
  <c r="I115" i="45" s="1"/>
  <c r="K36" i="45"/>
  <c r="K121" i="45" s="1"/>
  <c r="K69" i="45"/>
  <c r="K154" i="45" s="1"/>
  <c r="K92" i="45"/>
  <c r="K177" i="45" s="1"/>
  <c r="K88" i="45"/>
  <c r="K173" i="45" s="1"/>
  <c r="K15" i="45"/>
  <c r="K100" i="45" s="1"/>
  <c r="L17" i="45"/>
  <c r="L102" i="45" s="1"/>
  <c r="L64" i="45"/>
  <c r="L149" i="45" s="1"/>
  <c r="L25" i="45"/>
  <c r="L29" i="45"/>
  <c r="L44" i="45"/>
  <c r="K18" i="45"/>
  <c r="K103" i="45" s="1"/>
  <c r="L48" i="45"/>
  <c r="L133" i="45" s="1"/>
  <c r="K24" i="45"/>
  <c r="K109" i="45" s="1"/>
  <c r="K76" i="45"/>
  <c r="K161" i="45" s="1"/>
  <c r="K60" i="45"/>
  <c r="K145" i="45" s="1"/>
  <c r="K32" i="45"/>
  <c r="K117" i="45" s="1"/>
  <c r="K42" i="45"/>
  <c r="K127" i="45" s="1"/>
  <c r="K20" i="45"/>
  <c r="K105" i="45" s="1"/>
  <c r="L24" i="45"/>
  <c r="L109" i="45" s="1"/>
  <c r="L80" i="45"/>
  <c r="L165" i="45" s="1"/>
  <c r="L56" i="45"/>
  <c r="L141" i="45" s="1"/>
  <c r="L84" i="45"/>
  <c r="L169" i="45" s="1"/>
  <c r="L51" i="45"/>
  <c r="L136" i="45" s="1"/>
  <c r="K33" i="45"/>
  <c r="K118" i="45" s="1"/>
  <c r="I37" i="45"/>
  <c r="I122" i="45" s="1"/>
  <c r="K79" i="45"/>
  <c r="L61" i="45"/>
  <c r="L146" i="45" s="1"/>
  <c r="I72" i="45"/>
  <c r="I157" i="45" s="1"/>
  <c r="I20" i="45"/>
  <c r="I105" i="45" s="1"/>
  <c r="I49" i="45"/>
  <c r="I134" i="45" s="1"/>
  <c r="I28" i="45"/>
  <c r="I113" i="45" s="1"/>
  <c r="I44" i="45"/>
  <c r="I129" i="45" s="1"/>
  <c r="I57" i="45"/>
  <c r="I142" i="45" s="1"/>
  <c r="K25" i="45"/>
  <c r="K89" i="45"/>
  <c r="K174" i="45" s="1"/>
  <c r="K68" i="45"/>
  <c r="K153" i="45" s="1"/>
  <c r="K83" i="45"/>
  <c r="K168" i="45" s="1"/>
  <c r="L20" i="45"/>
  <c r="L105" i="45" s="1"/>
  <c r="L38" i="45"/>
  <c r="L123" i="45" s="1"/>
  <c r="L70" i="45"/>
  <c r="L65" i="45"/>
  <c r="L150" i="45" s="1"/>
  <c r="I70" i="45"/>
  <c r="I19" i="45"/>
  <c r="I104" i="45" s="1"/>
  <c r="I45" i="45"/>
  <c r="I52" i="45"/>
  <c r="I137" i="45" s="1"/>
  <c r="I68" i="45"/>
  <c r="I153" i="45" s="1"/>
  <c r="I23" i="45"/>
  <c r="I108" i="45" s="1"/>
  <c r="I26" i="45"/>
  <c r="I111" i="45" s="1"/>
  <c r="I89" i="45"/>
  <c r="I174" i="45" s="1"/>
  <c r="I17" i="45"/>
  <c r="I102" i="45" s="1"/>
  <c r="I79" i="45"/>
  <c r="I164" i="45" s="1"/>
  <c r="I29" i="45"/>
  <c r="I114" i="45" s="1"/>
  <c r="I78" i="45"/>
  <c r="I163" i="45" s="1"/>
  <c r="I36" i="45"/>
  <c r="I121" i="45" s="1"/>
  <c r="I71" i="45"/>
  <c r="I156" i="45" s="1"/>
  <c r="I46" i="45"/>
  <c r="I131" i="45" s="1"/>
  <c r="I43" i="45"/>
  <c r="I128" i="45" s="1"/>
  <c r="I27" i="45"/>
  <c r="I112" i="45" s="1"/>
  <c r="I60" i="45"/>
  <c r="I39" i="45"/>
  <c r="I124" i="45" s="1"/>
  <c r="I85" i="45"/>
  <c r="I170" i="45" s="1"/>
  <c r="I88" i="45"/>
  <c r="I173" i="45" s="1"/>
  <c r="I31" i="45"/>
  <c r="I116" i="45" s="1"/>
  <c r="I84" i="45"/>
  <c r="I169" i="45" s="1"/>
  <c r="I74" i="45"/>
  <c r="I91" i="45"/>
  <c r="I176" i="45" s="1"/>
  <c r="I21" i="45"/>
  <c r="I106" i="45" s="1"/>
  <c r="I64" i="45"/>
  <c r="I149" i="45" s="1"/>
  <c r="I87" i="45"/>
  <c r="I172" i="45" s="1"/>
  <c r="I67" i="45"/>
  <c r="I152" i="45" s="1"/>
  <c r="I54" i="45"/>
  <c r="I139" i="45" s="1"/>
  <c r="I66" i="45"/>
  <c r="I151" i="45" s="1"/>
  <c r="I65" i="45"/>
  <c r="I150" i="45" s="1"/>
  <c r="I33" i="45"/>
  <c r="I118" i="45" s="1"/>
  <c r="I34" i="45"/>
  <c r="I119" i="45" s="1"/>
  <c r="I51" i="45"/>
  <c r="I136" i="45" s="1"/>
  <c r="I75" i="45"/>
  <c r="I160" i="45" s="1"/>
  <c r="I25" i="45"/>
  <c r="I110" i="45" s="1"/>
  <c r="I56" i="45"/>
  <c r="I141" i="45" s="1"/>
  <c r="I69" i="45"/>
  <c r="I154" i="45" s="1"/>
  <c r="H84" i="45"/>
  <c r="H169" i="45" s="1"/>
  <c r="H51" i="45"/>
  <c r="H91" i="45"/>
  <c r="H176" i="45" s="1"/>
  <c r="H49" i="45"/>
  <c r="H27" i="45"/>
  <c r="H32" i="45"/>
  <c r="H14" i="45"/>
  <c r="H50" i="45"/>
  <c r="H29" i="45"/>
  <c r="H55" i="45"/>
  <c r="H88" i="45"/>
  <c r="H173" i="45" s="1"/>
  <c r="H61" i="45"/>
  <c r="H86" i="45"/>
  <c r="H171" i="45" s="1"/>
  <c r="H82" i="45"/>
  <c r="H16" i="45"/>
  <c r="H72" i="45"/>
  <c r="H58" i="45"/>
  <c r="H15" i="45"/>
  <c r="H21" i="45"/>
  <c r="H39" i="45"/>
  <c r="H62" i="45"/>
  <c r="H83" i="45"/>
  <c r="H37" i="45"/>
  <c r="H74" i="45"/>
  <c r="H36" i="45"/>
  <c r="H56" i="45"/>
  <c r="H64" i="45"/>
  <c r="H28" i="45"/>
  <c r="H85" i="45"/>
  <c r="H170" i="45" s="1"/>
  <c r="H19" i="45"/>
  <c r="H89" i="45"/>
  <c r="H174" i="45" s="1"/>
  <c r="H54" i="45"/>
  <c r="H65" i="45"/>
  <c r="H81" i="45"/>
  <c r="H69" i="45"/>
  <c r="H79" i="45"/>
  <c r="H35" i="45"/>
  <c r="H44" i="45"/>
  <c r="H59" i="45"/>
  <c r="H71" i="45"/>
  <c r="H23" i="45"/>
  <c r="H31" i="45"/>
  <c r="H67" i="45"/>
  <c r="H48" i="45"/>
  <c r="H42" i="45"/>
  <c r="H24" i="45"/>
  <c r="H47" i="45"/>
  <c r="H73" i="45"/>
  <c r="H70" i="45"/>
  <c r="H34" i="45"/>
  <c r="H68" i="45"/>
  <c r="H53" i="45"/>
  <c r="H77" i="45"/>
  <c r="H80" i="45"/>
  <c r="H63" i="45"/>
  <c r="H33" i="45"/>
  <c r="H25" i="45"/>
  <c r="H78" i="45"/>
  <c r="H92" i="45"/>
  <c r="H177" i="45" s="1"/>
  <c r="H46" i="45"/>
  <c r="H90" i="45"/>
  <c r="H175" i="45" s="1"/>
  <c r="H17" i="45"/>
  <c r="H60" i="45"/>
  <c r="H66" i="45"/>
  <c r="H75" i="45"/>
  <c r="H76" i="45"/>
  <c r="H13" i="45"/>
  <c r="H30" i="45"/>
  <c r="H87" i="45"/>
  <c r="H172" i="45" s="1"/>
  <c r="H26" i="45"/>
  <c r="H52" i="45"/>
  <c r="H22" i="45"/>
  <c r="H43" i="45"/>
  <c r="H18" i="45"/>
  <c r="H45" i="45"/>
  <c r="H38" i="45"/>
  <c r="H40" i="45"/>
  <c r="H41" i="45"/>
  <c r="H20" i="45"/>
  <c r="H57" i="45"/>
  <c r="I138" i="45"/>
  <c r="J128" i="45"/>
  <c r="AL34" i="45"/>
  <c r="AT35" i="7"/>
  <c r="U35" i="7"/>
  <c r="BW35" i="7"/>
  <c r="BW34" i="7"/>
  <c r="AI34" i="45"/>
  <c r="T34" i="46"/>
  <c r="BC35" i="46"/>
  <c r="BF34" i="24"/>
  <c r="AI35" i="24"/>
  <c r="CE34" i="7"/>
  <c r="AY34" i="7"/>
  <c r="AY35" i="24"/>
  <c r="V34" i="7"/>
  <c r="AZ35" i="24"/>
  <c r="AS34" i="24"/>
  <c r="BL34" i="45"/>
  <c r="AF34" i="45"/>
  <c r="C27" i="54"/>
  <c r="W34" i="7"/>
  <c r="AR34" i="45"/>
  <c r="BF35" i="45"/>
  <c r="AI34" i="7"/>
  <c r="BG34" i="46"/>
  <c r="V35" i="45"/>
  <c r="AX35" i="24"/>
  <c r="BC34" i="46"/>
  <c r="AG34" i="45"/>
  <c r="AM35" i="43"/>
  <c r="Z35" i="7"/>
  <c r="BF34" i="45"/>
  <c r="P35" i="46"/>
  <c r="AE35" i="24"/>
  <c r="BI35" i="24"/>
  <c r="AL34" i="24"/>
  <c r="AS34" i="46"/>
  <c r="BK34" i="45"/>
  <c r="BE34" i="24"/>
  <c r="AR35" i="7"/>
  <c r="BR34" i="7"/>
  <c r="AZ35" i="46"/>
  <c r="AS35" i="45"/>
  <c r="AN34" i="46"/>
  <c r="T35" i="7"/>
  <c r="BP35" i="7"/>
  <c r="BS34" i="45"/>
  <c r="S35" i="45"/>
  <c r="N34" i="46"/>
  <c r="AU35" i="24"/>
  <c r="BD34" i="46"/>
  <c r="V34" i="24"/>
  <c r="AA34" i="45"/>
  <c r="BI34" i="45"/>
  <c r="AQ34" i="45"/>
  <c r="U34" i="45"/>
  <c r="AD34" i="7"/>
  <c r="BA35" i="45"/>
  <c r="S35" i="46"/>
  <c r="BH35" i="45"/>
  <c r="BS34" i="7"/>
  <c r="X35" i="7"/>
  <c r="BR35" i="45"/>
  <c r="BO35" i="7"/>
  <c r="BY34" i="45"/>
  <c r="AC35" i="45"/>
  <c r="BW34" i="45"/>
  <c r="AT34" i="46"/>
  <c r="C26" i="54"/>
  <c r="Y35" i="24"/>
  <c r="AJ35" i="24"/>
  <c r="AV35" i="46"/>
  <c r="AZ34" i="7"/>
  <c r="O35" i="24"/>
  <c r="S34" i="45"/>
  <c r="AM35" i="45"/>
  <c r="U34" i="46"/>
  <c r="T34" i="24"/>
  <c r="Y34" i="46"/>
  <c r="BF35" i="46"/>
  <c r="P35" i="24"/>
  <c r="BH34" i="45"/>
  <c r="BX35" i="7"/>
  <c r="AE35" i="7"/>
  <c r="AO34" i="45"/>
  <c r="AI34" i="24"/>
  <c r="BQ35" i="7"/>
  <c r="CA35" i="7"/>
  <c r="Z34" i="45"/>
  <c r="AD35" i="45"/>
  <c r="CB34" i="7"/>
  <c r="AW35" i="46"/>
  <c r="BH34" i="24"/>
  <c r="BD34" i="24"/>
  <c r="BE34" i="46"/>
  <c r="AX35" i="45"/>
  <c r="N35" i="46"/>
  <c r="AE35" i="46"/>
  <c r="AO35" i="7"/>
  <c r="CE35" i="7"/>
  <c r="AX34" i="24"/>
  <c r="AN35" i="24"/>
  <c r="BL35" i="7"/>
  <c r="BG35" i="46"/>
  <c r="AM35" i="7"/>
  <c r="Y34" i="45"/>
  <c r="AU34" i="7"/>
  <c r="AG34" i="24"/>
  <c r="BT35" i="45"/>
  <c r="BI34" i="24"/>
  <c r="AK35" i="45"/>
  <c r="AP34" i="7"/>
  <c r="AD34" i="45"/>
  <c r="AM34" i="7"/>
  <c r="AH35" i="45"/>
  <c r="V34" i="46"/>
  <c r="AG34" i="46"/>
  <c r="BL35" i="24"/>
  <c r="AW34" i="24"/>
  <c r="BD35" i="45"/>
  <c r="U34" i="24"/>
  <c r="BH35" i="46"/>
  <c r="W35" i="24"/>
  <c r="X34" i="45"/>
  <c r="BE35" i="45"/>
  <c r="AJ34" i="46"/>
  <c r="AU34" i="45"/>
  <c r="BX35" i="45"/>
  <c r="AY34" i="24"/>
  <c r="AW34" i="46"/>
  <c r="AO34" i="7"/>
  <c r="AL35" i="24"/>
  <c r="BQ34" i="45"/>
  <c r="AZ35" i="7"/>
  <c r="BC34" i="45"/>
  <c r="AS35" i="24"/>
  <c r="AR34" i="24"/>
  <c r="BC34" i="7"/>
  <c r="CD34" i="7"/>
  <c r="AM34" i="45"/>
  <c r="CC34" i="7"/>
  <c r="BD35" i="24"/>
  <c r="BC35" i="24"/>
  <c r="AK35" i="46"/>
  <c r="AM34" i="24"/>
  <c r="AF35" i="45"/>
  <c r="BN35" i="45"/>
  <c r="BJ35" i="7"/>
  <c r="AU34" i="24"/>
  <c r="BY34" i="7"/>
  <c r="AA35" i="7"/>
  <c r="AM35" i="46"/>
  <c r="Z35" i="24"/>
  <c r="V35" i="24"/>
  <c r="BN34" i="7"/>
  <c r="AV34" i="46"/>
  <c r="BK35" i="45"/>
  <c r="AK35" i="24"/>
  <c r="AS35" i="46"/>
  <c r="BK34" i="7"/>
  <c r="BZ34" i="7"/>
  <c r="U35" i="45"/>
  <c r="Y35" i="45"/>
  <c r="AE35" i="45"/>
  <c r="BD35" i="46"/>
  <c r="AB34" i="24"/>
  <c r="AE34" i="24"/>
  <c r="BP35" i="45"/>
  <c r="AF34" i="24"/>
  <c r="BU34" i="45"/>
  <c r="BC35" i="45"/>
  <c r="AN34" i="43"/>
  <c r="BK34" i="24"/>
  <c r="V35" i="46"/>
  <c r="AM35" i="24"/>
  <c r="AJ35" i="43"/>
  <c r="BG35" i="45"/>
  <c r="AX35" i="7"/>
  <c r="BF34" i="46"/>
  <c r="BF35" i="7"/>
  <c r="AX34" i="7"/>
  <c r="BO35" i="45"/>
  <c r="BY35" i="45"/>
  <c r="Z34" i="7"/>
  <c r="AU35" i="46"/>
  <c r="P34" i="24"/>
  <c r="BA35" i="7"/>
  <c r="CD35" i="7"/>
  <c r="AJ35" i="45"/>
  <c r="AH34" i="46"/>
  <c r="P34" i="46"/>
  <c r="V35" i="7"/>
  <c r="X34" i="46"/>
  <c r="AQ35" i="45"/>
  <c r="R35" i="7"/>
  <c r="BA34" i="7"/>
  <c r="BJ34" i="46"/>
  <c r="AQ34" i="7"/>
  <c r="AO35" i="45"/>
  <c r="AX35" i="46"/>
  <c r="BB34" i="7"/>
  <c r="BT34" i="45"/>
  <c r="AA35" i="46"/>
  <c r="BU35" i="45"/>
  <c r="AB35" i="45"/>
  <c r="BG35" i="7"/>
  <c r="AA35" i="24"/>
  <c r="AA34" i="7"/>
  <c r="BL34" i="46"/>
  <c r="BK35" i="46"/>
  <c r="BL35" i="45"/>
  <c r="BV34" i="45"/>
  <c r="BJ35" i="24"/>
  <c r="AA34" i="24"/>
  <c r="AH35" i="7"/>
  <c r="AV35" i="45"/>
  <c r="AN35" i="43"/>
  <c r="Y34" i="24"/>
  <c r="AS35" i="7"/>
  <c r="AF35" i="7"/>
  <c r="BW35" i="45"/>
  <c r="BN34" i="45"/>
  <c r="AH34" i="24"/>
  <c r="AU35" i="45"/>
  <c r="AH35" i="24"/>
  <c r="BD34" i="7"/>
  <c r="BG34" i="24"/>
  <c r="AO34" i="43"/>
  <c r="AP35" i="7"/>
  <c r="R34" i="7"/>
  <c r="AL35" i="45"/>
  <c r="AX34" i="46"/>
  <c r="BL34" i="24"/>
  <c r="AG34" i="7"/>
  <c r="S34" i="46"/>
  <c r="BJ35" i="46"/>
  <c r="T34" i="7"/>
  <c r="BJ34" i="24"/>
  <c r="T35" i="45"/>
  <c r="AB35" i="46"/>
  <c r="CB35" i="7"/>
  <c r="S34" i="7"/>
  <c r="BM34" i="7"/>
  <c r="BB34" i="45"/>
  <c r="AB35" i="7"/>
  <c r="AK34" i="43"/>
  <c r="AG35" i="45"/>
  <c r="Q35" i="46"/>
  <c r="AN34" i="7"/>
  <c r="CC35" i="7"/>
  <c r="BE35" i="46"/>
  <c r="AI35" i="46"/>
  <c r="AQ34" i="46"/>
  <c r="BM34" i="45"/>
  <c r="T35" i="46"/>
  <c r="BS35" i="45"/>
  <c r="BR34" i="45"/>
  <c r="W35" i="7"/>
  <c r="AI35" i="7"/>
  <c r="AJ34" i="45"/>
  <c r="AL35" i="43"/>
  <c r="BL34" i="7"/>
  <c r="Q34" i="24"/>
  <c r="CA34" i="7"/>
  <c r="AY35" i="7"/>
  <c r="BX34" i="7"/>
  <c r="N34" i="24"/>
  <c r="AU34" i="46"/>
  <c r="AN35" i="46"/>
  <c r="AT35" i="45"/>
  <c r="AC35" i="7"/>
  <c r="AJ34" i="43"/>
  <c r="S34" i="24"/>
  <c r="BE34" i="7"/>
  <c r="AP34" i="45"/>
  <c r="AG35" i="24"/>
  <c r="BG34" i="45"/>
  <c r="AQ34" i="24"/>
  <c r="AG35" i="7"/>
  <c r="AZ34" i="46"/>
  <c r="AW35" i="24"/>
  <c r="AB34" i="46"/>
  <c r="AI34" i="43"/>
  <c r="BK35" i="7"/>
  <c r="BP34" i="45"/>
  <c r="N35" i="24"/>
  <c r="AS34" i="7"/>
  <c r="AR35" i="46"/>
  <c r="BR35" i="7"/>
  <c r="BO34" i="7"/>
  <c r="BY35" i="7"/>
  <c r="X35" i="46"/>
  <c r="AL34" i="46"/>
  <c r="AI34" i="46"/>
  <c r="AC34" i="7"/>
  <c r="BJ34" i="7"/>
  <c r="AJ34" i="24"/>
  <c r="Z35" i="45"/>
  <c r="AK34" i="46"/>
  <c r="BF34" i="7"/>
  <c r="BZ35" i="7"/>
  <c r="AZ34" i="24"/>
  <c r="AK35" i="43"/>
  <c r="AV35" i="24"/>
  <c r="AN34" i="45"/>
  <c r="BZ35" i="45"/>
  <c r="AY35" i="46"/>
  <c r="AK34" i="45"/>
  <c r="AI35" i="43"/>
  <c r="BV35" i="45"/>
  <c r="AY34" i="45"/>
  <c r="BE34" i="45"/>
  <c r="X35" i="24"/>
  <c r="BG34" i="7"/>
  <c r="BC34" i="24"/>
  <c r="X34" i="7"/>
  <c r="AV34" i="24"/>
  <c r="AK34" i="24"/>
  <c r="BG35" i="24"/>
  <c r="W35" i="45"/>
  <c r="T35" i="24"/>
  <c r="AW34" i="45"/>
  <c r="BX34" i="45"/>
  <c r="BV35" i="7"/>
  <c r="BH34" i="46"/>
  <c r="BD35" i="7"/>
  <c r="AT34" i="45"/>
  <c r="BP34" i="7"/>
  <c r="O35" i="46"/>
  <c r="AW35" i="45"/>
  <c r="AE34" i="46"/>
  <c r="AL34" i="7"/>
  <c r="O34" i="24"/>
  <c r="AM34" i="46"/>
  <c r="W34" i="45"/>
  <c r="AA35" i="45"/>
  <c r="AD35" i="7"/>
  <c r="AF35" i="24"/>
  <c r="AF35" i="46"/>
  <c r="AQ35" i="7"/>
  <c r="BF35" i="24"/>
  <c r="BK35" i="24"/>
  <c r="AH34" i="45"/>
  <c r="AQ35" i="24"/>
  <c r="AS34" i="45"/>
  <c r="AL35" i="46"/>
  <c r="BE35" i="7"/>
  <c r="Q34" i="46"/>
  <c r="AM34" i="43"/>
  <c r="AZ34" i="45"/>
  <c r="Q35" i="24"/>
  <c r="BK34" i="46"/>
  <c r="AN34" i="24"/>
  <c r="BL35" i="46"/>
  <c r="AT34" i="7"/>
  <c r="AP35" i="45"/>
  <c r="AE34" i="7"/>
  <c r="BM35" i="7"/>
  <c r="AY35" i="45"/>
  <c r="AO35" i="43"/>
  <c r="T34" i="45"/>
  <c r="AX34" i="45"/>
  <c r="AI35" i="45"/>
  <c r="AV34" i="45"/>
  <c r="W34" i="24"/>
  <c r="W35" i="46"/>
  <c r="BH35" i="24"/>
  <c r="BN35" i="7"/>
  <c r="AT35" i="24"/>
  <c r="BJ35" i="45"/>
  <c r="BO34" i="45"/>
  <c r="BS35" i="7"/>
  <c r="BI35" i="46"/>
  <c r="V34" i="45"/>
  <c r="BA34" i="45"/>
  <c r="X34" i="24"/>
  <c r="BJ34" i="45"/>
  <c r="AC34" i="45"/>
  <c r="AU35" i="7"/>
  <c r="AR34" i="46"/>
  <c r="S35" i="7"/>
  <c r="B23" i="54"/>
  <c r="Z34" i="46"/>
  <c r="BQ34" i="7"/>
  <c r="BD34" i="45"/>
  <c r="Z35" i="46"/>
  <c r="AL34" i="43"/>
  <c r="BZ34" i="45"/>
  <c r="AN35" i="45"/>
  <c r="AR35" i="45"/>
  <c r="BV34" i="7"/>
  <c r="U34" i="7"/>
  <c r="AH35" i="46"/>
  <c r="S35" i="24"/>
  <c r="AR35" i="24"/>
  <c r="AB35" i="24"/>
  <c r="AH34" i="7"/>
  <c r="AT35" i="46"/>
  <c r="Y35" i="46"/>
  <c r="BM35" i="45"/>
  <c r="AG35" i="46"/>
  <c r="AE34" i="45"/>
  <c r="AQ35" i="46"/>
  <c r="W34" i="46"/>
  <c r="AL35" i="7"/>
  <c r="BE35" i="24"/>
  <c r="AN35" i="7"/>
  <c r="Z34" i="24"/>
  <c r="AF34" i="46"/>
  <c r="AY34" i="46"/>
  <c r="U35" i="46"/>
  <c r="AJ35" i="46"/>
  <c r="AT34" i="24"/>
  <c r="AA34" i="46"/>
  <c r="O34" i="46"/>
  <c r="AB34" i="45"/>
  <c r="U35" i="24"/>
  <c r="AR34" i="7"/>
  <c r="X35" i="45"/>
  <c r="AB34" i="7"/>
  <c r="BC35" i="7"/>
  <c r="AF34" i="7"/>
  <c r="BI35" i="45"/>
  <c r="AZ35" i="45"/>
  <c r="BQ35" i="45"/>
  <c r="BB35" i="7"/>
  <c r="BI34" i="46"/>
  <c r="BB35" i="45"/>
  <c r="BI35" i="7" l="1"/>
  <c r="AP35" i="46"/>
  <c r="AV35" i="7"/>
  <c r="BA35" i="46"/>
  <c r="AC35" i="24"/>
  <c r="CF34" i="7"/>
  <c r="B24" i="54"/>
  <c r="P10" i="57"/>
  <c r="P10" i="55"/>
  <c r="R10" i="55" s="1"/>
  <c r="P10" i="58"/>
  <c r="R10" i="58" s="1"/>
  <c r="P10" i="59"/>
  <c r="P10" i="56"/>
  <c r="P10" i="53"/>
  <c r="Q10" i="53" s="1"/>
  <c r="AD34" i="24"/>
  <c r="BN35" i="24"/>
  <c r="AK34" i="7"/>
  <c r="BA35" i="24"/>
  <c r="AW35" i="7"/>
  <c r="AV34" i="7"/>
  <c r="AO34" i="46"/>
  <c r="BN34" i="46"/>
  <c r="CF35" i="7"/>
  <c r="CF33" i="7" s="1"/>
  <c r="B72" i="7" s="1"/>
  <c r="BB34" i="24"/>
  <c r="BM34" i="24"/>
  <c r="AD35" i="24"/>
  <c r="BB35" i="24"/>
  <c r="AP34" i="24"/>
  <c r="BT34" i="7"/>
  <c r="AD35" i="46"/>
  <c r="BU34" i="7"/>
  <c r="AM33" i="43"/>
  <c r="AL33" i="43"/>
  <c r="AK33" i="43"/>
  <c r="AJ33" i="43"/>
  <c r="AN33" i="43"/>
  <c r="AO33" i="43"/>
  <c r="BA34" i="24"/>
  <c r="AC34" i="24"/>
  <c r="AS33" i="24"/>
  <c r="AN33" i="24"/>
  <c r="S33" i="24"/>
  <c r="AI33" i="24"/>
  <c r="AR33" i="24"/>
  <c r="BL33" i="24"/>
  <c r="AX33" i="24"/>
  <c r="AJ33" i="24"/>
  <c r="X33" i="24"/>
  <c r="AY33" i="24"/>
  <c r="AW33" i="24"/>
  <c r="AQ33" i="24"/>
  <c r="T33" i="24"/>
  <c r="Z33" i="24"/>
  <c r="BK33" i="24"/>
  <c r="AZ33" i="24"/>
  <c r="P33" i="24"/>
  <c r="U33" i="24"/>
  <c r="AH33" i="24"/>
  <c r="AL33" i="24"/>
  <c r="Y33" i="24"/>
  <c r="AK33" i="24"/>
  <c r="BE33" i="24"/>
  <c r="AE33" i="24"/>
  <c r="AF33" i="24"/>
  <c r="BG33" i="24"/>
  <c r="O33" i="24"/>
  <c r="M33" i="24" s="1"/>
  <c r="M36" i="24" s="1"/>
  <c r="V33" i="24"/>
  <c r="BI33" i="24"/>
  <c r="BC33" i="24"/>
  <c r="AV33" i="24"/>
  <c r="BD33" i="24"/>
  <c r="BH33" i="24"/>
  <c r="AT33" i="24"/>
  <c r="W33" i="24"/>
  <c r="AB33" i="24"/>
  <c r="AM33" i="24"/>
  <c r="BJ33" i="24"/>
  <c r="AG33" i="24"/>
  <c r="AA33" i="24"/>
  <c r="Q33" i="24"/>
  <c r="Q36" i="24" s="1"/>
  <c r="BF33" i="24"/>
  <c r="AU33" i="24"/>
  <c r="CG34" i="7"/>
  <c r="BA34" i="46"/>
  <c r="AC34" i="46"/>
  <c r="W33" i="7"/>
  <c r="Z33" i="7"/>
  <c r="AO33" i="7"/>
  <c r="AI33" i="7"/>
  <c r="AP33" i="7"/>
  <c r="AQ33" i="7"/>
  <c r="AE33" i="7"/>
  <c r="AX33" i="7"/>
  <c r="BE33" i="7"/>
  <c r="AZ33" i="7"/>
  <c r="AR33" i="7"/>
  <c r="BG33" i="7"/>
  <c r="BL33" i="7"/>
  <c r="AB33" i="7"/>
  <c r="BN33" i="7"/>
  <c r="AD33" i="7"/>
  <c r="AM33" i="7"/>
  <c r="AS33" i="7"/>
  <c r="AG33" i="7"/>
  <c r="BD33" i="7"/>
  <c r="BC33" i="7"/>
  <c r="T33" i="7"/>
  <c r="BJ33" i="7"/>
  <c r="AF33" i="7"/>
  <c r="BQ33" i="7"/>
  <c r="BX33" i="7"/>
  <c r="AL33" i="7"/>
  <c r="BM33" i="7"/>
  <c r="BF33" i="7"/>
  <c r="BZ33" i="7"/>
  <c r="CD33" i="7"/>
  <c r="CE33" i="7"/>
  <c r="BA33" i="7"/>
  <c r="CA33" i="7"/>
  <c r="BB33" i="7"/>
  <c r="CC33" i="7"/>
  <c r="BP33" i="7"/>
  <c r="V33" i="7"/>
  <c r="BR33" i="7"/>
  <c r="BY33" i="7"/>
  <c r="BO33" i="7"/>
  <c r="AN33" i="7"/>
  <c r="BW33" i="7"/>
  <c r="X33" i="7"/>
  <c r="AH33" i="7"/>
  <c r="CB33" i="7"/>
  <c r="U33" i="7"/>
  <c r="BK33" i="7"/>
  <c r="AU33" i="7"/>
  <c r="AY33" i="7"/>
  <c r="S33" i="7"/>
  <c r="BS33" i="7"/>
  <c r="BV33" i="7"/>
  <c r="AT33" i="7"/>
  <c r="AC33" i="7"/>
  <c r="AA33" i="7"/>
  <c r="AW34" i="7"/>
  <c r="AD34" i="46"/>
  <c r="AJ34" i="7"/>
  <c r="BH34" i="7"/>
  <c r="BH35" i="7"/>
  <c r="AO34" i="24"/>
  <c r="BB34" i="46"/>
  <c r="BT35" i="7"/>
  <c r="BM35" i="24"/>
  <c r="BI34" i="7"/>
  <c r="BI33" i="7" s="1"/>
  <c r="C68" i="7" s="1"/>
  <c r="AP34" i="46"/>
  <c r="BN35" i="46"/>
  <c r="AO35" i="46"/>
  <c r="BN34" i="24"/>
  <c r="CG35" i="7"/>
  <c r="AK35" i="7"/>
  <c r="BH33" i="45"/>
  <c r="AO33" i="45"/>
  <c r="BS33" i="45"/>
  <c r="BP33" i="45"/>
  <c r="AB33" i="45"/>
  <c r="AE33" i="45"/>
  <c r="BA33" i="45"/>
  <c r="BF33" i="45"/>
  <c r="AJ33" i="45"/>
  <c r="AU33" i="45"/>
  <c r="BE33" i="45"/>
  <c r="Z33" i="45"/>
  <c r="AL33" i="45"/>
  <c r="BI33" i="45"/>
  <c r="BD33" i="45"/>
  <c r="BN33" i="45"/>
  <c r="BL33" i="45"/>
  <c r="Y33" i="45"/>
  <c r="BM33" i="45"/>
  <c r="AD33" i="45"/>
  <c r="BG33" i="45"/>
  <c r="BT33" i="45"/>
  <c r="AA33" i="45"/>
  <c r="AK33" i="45"/>
  <c r="BU33" i="45"/>
  <c r="BC33" i="45"/>
  <c r="BV33" i="45"/>
  <c r="BZ33" i="45"/>
  <c r="AR33" i="45"/>
  <c r="AI33" i="45"/>
  <c r="AX33" i="45"/>
  <c r="AT33" i="45"/>
  <c r="AN33" i="45"/>
  <c r="AW33" i="45"/>
  <c r="BW33" i="45"/>
  <c r="AC33" i="45"/>
  <c r="U33" i="45"/>
  <c r="AP33" i="45"/>
  <c r="AV33" i="45"/>
  <c r="AM33" i="45"/>
  <c r="AS33" i="45"/>
  <c r="BO33" i="45"/>
  <c r="AY33" i="45"/>
  <c r="AH33" i="45"/>
  <c r="W33" i="45"/>
  <c r="AG33" i="45"/>
  <c r="AF33" i="45"/>
  <c r="AZ33" i="45"/>
  <c r="BY33" i="45"/>
  <c r="BK33" i="45"/>
  <c r="V33" i="45"/>
  <c r="T33" i="45"/>
  <c r="BQ33" i="45"/>
  <c r="BX33" i="45"/>
  <c r="BB33" i="45"/>
  <c r="BJ33" i="45"/>
  <c r="AQ33" i="45"/>
  <c r="BR33" i="45"/>
  <c r="X33" i="45"/>
  <c r="BB35" i="46"/>
  <c r="AP35" i="24"/>
  <c r="AP33" i="24" s="1"/>
  <c r="C28" i="54"/>
  <c r="BU35" i="7"/>
  <c r="AC35" i="46"/>
  <c r="AC33" i="46" s="1"/>
  <c r="BC33" i="46"/>
  <c r="BD33" i="46"/>
  <c r="BI33" i="46"/>
  <c r="BJ33" i="46"/>
  <c r="BE33" i="46"/>
  <c r="AT33" i="46"/>
  <c r="Q33" i="46"/>
  <c r="Q36" i="46" s="1"/>
  <c r="AF33" i="46"/>
  <c r="BF33" i="46"/>
  <c r="BG33" i="46"/>
  <c r="AR33" i="46"/>
  <c r="AZ33" i="46"/>
  <c r="V33" i="46"/>
  <c r="AL33" i="46"/>
  <c r="AB33" i="46"/>
  <c r="AH33" i="46"/>
  <c r="W33" i="46"/>
  <c r="Y33" i="46"/>
  <c r="S33" i="46"/>
  <c r="O33" i="46"/>
  <c r="M33" i="46" s="1"/>
  <c r="M36" i="46" s="1"/>
  <c r="BH33" i="46"/>
  <c r="AX33" i="46"/>
  <c r="U33" i="46"/>
  <c r="Z33" i="46"/>
  <c r="AV33" i="46"/>
  <c r="AA33" i="46"/>
  <c r="AN33" i="46"/>
  <c r="AJ33" i="46"/>
  <c r="AG33" i="46"/>
  <c r="AW33" i="46"/>
  <c r="BL33" i="46"/>
  <c r="AQ33" i="46"/>
  <c r="AY33" i="46"/>
  <c r="AU33" i="46"/>
  <c r="P33" i="46"/>
  <c r="AS33" i="46"/>
  <c r="X33" i="46"/>
  <c r="T33" i="46"/>
  <c r="BK33" i="46"/>
  <c r="AK33" i="46"/>
  <c r="AE33" i="46"/>
  <c r="AI33" i="46"/>
  <c r="AM33" i="46"/>
  <c r="AO35" i="24"/>
  <c r="AJ35" i="7"/>
  <c r="BM34" i="46"/>
  <c r="BM35" i="46"/>
  <c r="T10" i="56"/>
  <c r="W10" i="56" s="1"/>
  <c r="R10" i="56"/>
  <c r="S10" i="56"/>
  <c r="T10" i="59"/>
  <c r="V10" i="59" s="1"/>
  <c r="BA33" i="46"/>
  <c r="BT33" i="7"/>
  <c r="B71" i="7" s="1"/>
  <c r="AV33" i="7"/>
  <c r="B67" i="7" s="1"/>
  <c r="AO33" i="46"/>
  <c r="T10" i="55"/>
  <c r="V10" i="55" s="1"/>
  <c r="Q10" i="58"/>
  <c r="S10" i="55"/>
  <c r="Q10" i="55"/>
  <c r="T10" i="58"/>
  <c r="V10" i="58" s="1"/>
  <c r="Q10" i="59"/>
  <c r="R10" i="59"/>
  <c r="M145" i="45"/>
  <c r="M137" i="45"/>
  <c r="M123" i="45"/>
  <c r="M101" i="45"/>
  <c r="J129" i="45"/>
  <c r="M103" i="45"/>
  <c r="M107" i="45"/>
  <c r="M165" i="45"/>
  <c r="M167" i="45"/>
  <c r="M166" i="45"/>
  <c r="M128" i="45"/>
  <c r="M154" i="45"/>
  <c r="M151" i="45"/>
  <c r="M126" i="45"/>
  <c r="M150" i="45"/>
  <c r="M119" i="45"/>
  <c r="M127" i="45"/>
  <c r="M113" i="45"/>
  <c r="M142" i="45"/>
  <c r="J137" i="45"/>
  <c r="J136" i="45"/>
  <c r="K138" i="45"/>
  <c r="L106" i="45"/>
  <c r="J152" i="45"/>
  <c r="I147" i="45"/>
  <c r="J108" i="45"/>
  <c r="L111" i="45"/>
  <c r="J153" i="45"/>
  <c r="J140" i="45"/>
  <c r="J113" i="45"/>
  <c r="J142" i="45"/>
  <c r="L134" i="45"/>
  <c r="K164" i="45"/>
  <c r="J103" i="45"/>
  <c r="J115" i="45"/>
  <c r="I133" i="45"/>
  <c r="K115" i="45"/>
  <c r="K132" i="45"/>
  <c r="I132" i="45"/>
  <c r="L103" i="45"/>
  <c r="L98" i="45"/>
  <c r="L126" i="45"/>
  <c r="I168" i="45"/>
  <c r="K151" i="45"/>
  <c r="K104" i="45"/>
  <c r="I144" i="45"/>
  <c r="J105" i="45"/>
  <c r="I117" i="45"/>
  <c r="K150" i="45"/>
  <c r="K147" i="45"/>
  <c r="L153" i="45"/>
  <c r="L139" i="45"/>
  <c r="K158" i="45"/>
  <c r="L121" i="45"/>
  <c r="I123" i="45"/>
  <c r="L129" i="45"/>
  <c r="K142" i="45"/>
  <c r="L114" i="45"/>
  <c r="L110" i="45"/>
  <c r="L113" i="45"/>
  <c r="L107" i="45"/>
  <c r="L163" i="45"/>
  <c r="K120" i="45"/>
  <c r="L155" i="45"/>
  <c r="I167" i="45"/>
  <c r="L120" i="45"/>
  <c r="I159" i="45"/>
  <c r="L145" i="45"/>
  <c r="L131" i="45"/>
  <c r="K110" i="45"/>
  <c r="L159" i="45"/>
  <c r="K112" i="45"/>
  <c r="I161" i="45"/>
  <c r="I155" i="45"/>
  <c r="I145" i="45"/>
  <c r="I130" i="45"/>
  <c r="H101" i="45"/>
  <c r="H109" i="45"/>
  <c r="H167" i="45"/>
  <c r="H125" i="45"/>
  <c r="H127" i="45"/>
  <c r="H123" i="45"/>
  <c r="H131" i="45"/>
  <c r="H133" i="45"/>
  <c r="H113" i="45"/>
  <c r="H146" i="45"/>
  <c r="H151" i="45"/>
  <c r="H159" i="45"/>
  <c r="H137" i="45"/>
  <c r="H148" i="45"/>
  <c r="H144" i="45"/>
  <c r="H122" i="45"/>
  <c r="H99" i="45"/>
  <c r="H157" i="45"/>
  <c r="H102" i="45"/>
  <c r="H141" i="45"/>
  <c r="H114" i="45"/>
  <c r="H111" i="45"/>
  <c r="H165" i="45"/>
  <c r="H129" i="45"/>
  <c r="H168" i="45"/>
  <c r="H117" i="45"/>
  <c r="H158" i="45"/>
  <c r="H132" i="45"/>
  <c r="H163" i="45"/>
  <c r="H121" i="45"/>
  <c r="H118" i="45"/>
  <c r="H162" i="45"/>
  <c r="H120" i="45"/>
  <c r="H147" i="45"/>
  <c r="H112" i="45"/>
  <c r="H145" i="45"/>
  <c r="H149" i="45"/>
  <c r="H116" i="45"/>
  <c r="H128" i="45"/>
  <c r="H156" i="45"/>
  <c r="H115" i="45"/>
  <c r="H138" i="45"/>
  <c r="H164" i="45"/>
  <c r="H124" i="45"/>
  <c r="H134" i="45"/>
  <c r="H126" i="45"/>
  <c r="H152" i="45"/>
  <c r="H103" i="45"/>
  <c r="H108" i="45"/>
  <c r="H135" i="45"/>
  <c r="H98" i="45"/>
  <c r="H153" i="45"/>
  <c r="H154" i="45"/>
  <c r="H106" i="45"/>
  <c r="H139" i="45"/>
  <c r="H105" i="45"/>
  <c r="H140" i="45"/>
  <c r="H161" i="45"/>
  <c r="H119" i="45"/>
  <c r="H166" i="45"/>
  <c r="H100" i="45"/>
  <c r="H136" i="45"/>
  <c r="H142" i="45"/>
  <c r="H104" i="45"/>
  <c r="H130" i="45"/>
  <c r="H110" i="45"/>
  <c r="H107" i="45"/>
  <c r="H160" i="45"/>
  <c r="H155" i="45"/>
  <c r="H150" i="45"/>
  <c r="H143" i="45"/>
  <c r="R11" i="55"/>
  <c r="H500" i="43"/>
  <c r="I500" i="43"/>
  <c r="G500" i="43"/>
  <c r="F9" i="45"/>
  <c r="G5" i="45"/>
  <c r="G4" i="45"/>
  <c r="G9" i="45"/>
  <c r="F3" i="45"/>
  <c r="F500" i="43"/>
  <c r="G3" i="45"/>
  <c r="N5" i="45"/>
  <c r="P10" i="45"/>
  <c r="O3" i="45"/>
  <c r="F4" i="45"/>
  <c r="F6" i="45"/>
  <c r="B26" i="54"/>
  <c r="E500" i="43"/>
  <c r="G6" i="45"/>
  <c r="G10" i="45"/>
  <c r="N9" i="45"/>
  <c r="O500" i="43"/>
  <c r="T500" i="43"/>
  <c r="P500" i="43"/>
  <c r="S500" i="43"/>
  <c r="V500" i="43"/>
  <c r="W500" i="43"/>
  <c r="R500" i="43"/>
  <c r="N500" i="43"/>
  <c r="Q500" i="43"/>
  <c r="U500" i="43"/>
  <c r="P4" i="45"/>
  <c r="P7" i="45"/>
  <c r="F10" i="45"/>
  <c r="O9" i="45"/>
  <c r="O7" i="45"/>
  <c r="G7" i="45"/>
  <c r="AB500" i="43"/>
  <c r="AD500" i="43"/>
  <c r="AA500" i="43"/>
  <c r="Y500" i="43"/>
  <c r="AF500" i="43"/>
  <c r="Z500" i="43"/>
  <c r="AE500" i="43"/>
  <c r="X500" i="43"/>
  <c r="AC500" i="43"/>
  <c r="P9" i="45"/>
  <c r="N4" i="45"/>
  <c r="O5" i="45"/>
  <c r="N6" i="45"/>
  <c r="P3" i="45"/>
  <c r="N3" i="45"/>
  <c r="N7" i="45"/>
  <c r="O4" i="45"/>
  <c r="N10" i="45"/>
  <c r="B27" i="54"/>
  <c r="M500" i="43"/>
  <c r="J500" i="43"/>
  <c r="L500" i="43"/>
  <c r="K500" i="43"/>
  <c r="N8" i="45"/>
  <c r="O6" i="45"/>
  <c r="F8" i="45"/>
  <c r="P6" i="45"/>
  <c r="O8" i="45"/>
  <c r="G8" i="45"/>
  <c r="P5" i="45"/>
  <c r="Q18" i="59"/>
  <c r="P16" i="55"/>
  <c r="Q13" i="59"/>
  <c r="R15" i="56"/>
  <c r="R12" i="55"/>
  <c r="T14" i="59"/>
  <c r="Q20" i="55"/>
  <c r="T19" i="59"/>
  <c r="S13" i="56"/>
  <c r="V19" i="59"/>
  <c r="R17" i="56"/>
  <c r="T14" i="56"/>
  <c r="Q20" i="58"/>
  <c r="T20" i="58"/>
  <c r="S18" i="56"/>
  <c r="W18" i="56"/>
  <c r="T11" i="56"/>
  <c r="R12" i="58"/>
  <c r="W20" i="56"/>
  <c r="P16" i="53"/>
  <c r="W16" i="56"/>
  <c r="R14" i="55"/>
  <c r="P15" i="55"/>
  <c r="P15" i="53"/>
  <c r="P11" i="53"/>
  <c r="S16" i="55"/>
  <c r="R20" i="55"/>
  <c r="Q17" i="55"/>
  <c r="S11" i="56"/>
  <c r="R15" i="58"/>
  <c r="Q18" i="55"/>
  <c r="Q19" i="58"/>
  <c r="T20" i="56"/>
  <c r="Q19" i="55"/>
  <c r="S19" i="55"/>
  <c r="T14" i="58"/>
  <c r="R20" i="56"/>
  <c r="S12" i="56"/>
  <c r="P14" i="55"/>
  <c r="T18" i="56"/>
  <c r="V16" i="59"/>
  <c r="R18" i="56"/>
  <c r="R20" i="58"/>
  <c r="T16" i="58"/>
  <c r="Q11" i="55"/>
  <c r="R11" i="56"/>
  <c r="V17" i="59"/>
  <c r="T15" i="59"/>
  <c r="W17" i="56"/>
  <c r="Q14" i="59"/>
  <c r="Q15" i="55"/>
  <c r="Q14" i="58"/>
  <c r="R19" i="56"/>
  <c r="V13" i="59"/>
  <c r="S17" i="55"/>
  <c r="V12" i="59"/>
  <c r="V15" i="59"/>
  <c r="W11" i="56"/>
  <c r="Q12" i="59"/>
  <c r="W13" i="56"/>
  <c r="T19" i="58"/>
  <c r="S15" i="56"/>
  <c r="P17" i="55"/>
  <c r="R16" i="55"/>
  <c r="S20" i="55"/>
  <c r="Q14" i="55"/>
  <c r="Q13" i="53"/>
  <c r="S15" i="55"/>
  <c r="T20" i="59"/>
  <c r="Q17" i="58"/>
  <c r="T12" i="59"/>
  <c r="R16" i="56"/>
  <c r="V14" i="55"/>
  <c r="T15" i="58"/>
  <c r="R11" i="58"/>
  <c r="P19" i="55"/>
  <c r="S17" i="56"/>
  <c r="R13" i="56"/>
  <c r="R12" i="56"/>
  <c r="T13" i="59"/>
  <c r="T18" i="59"/>
  <c r="S12" i="55"/>
  <c r="R14" i="58"/>
  <c r="S20" i="56"/>
  <c r="Q12" i="55"/>
  <c r="R18" i="55"/>
  <c r="W15" i="56"/>
  <c r="Q12" i="58"/>
  <c r="T13" i="56"/>
  <c r="V11" i="59"/>
  <c r="Q16" i="53"/>
  <c r="T17" i="55"/>
  <c r="Q16" i="55"/>
  <c r="W12" i="56"/>
  <c r="T15" i="55"/>
  <c r="P14" i="53"/>
  <c r="T12" i="56"/>
  <c r="Q16" i="58"/>
  <c r="P11" i="55"/>
  <c r="Q15" i="53"/>
  <c r="R13" i="58"/>
  <c r="R19" i="59"/>
  <c r="T20" i="55"/>
  <c r="F5" i="45"/>
  <c r="S16" i="56"/>
  <c r="R15" i="55"/>
  <c r="S18" i="55"/>
  <c r="Q13" i="58"/>
  <c r="P20" i="55"/>
  <c r="T11" i="59"/>
  <c r="P18" i="55"/>
  <c r="T17" i="58"/>
  <c r="R17" i="55"/>
  <c r="P18" i="53"/>
  <c r="R13" i="55"/>
  <c r="Q19" i="53"/>
  <c r="R15" i="59"/>
  <c r="R16" i="58"/>
  <c r="T11" i="58"/>
  <c r="F7" i="45"/>
  <c r="R14" i="56"/>
  <c r="W19" i="56"/>
  <c r="R18" i="58"/>
  <c r="T18" i="58"/>
  <c r="Q15" i="58"/>
  <c r="S14" i="56"/>
  <c r="R17" i="58"/>
  <c r="T19" i="56"/>
  <c r="Q11" i="59"/>
  <c r="Q13" i="55"/>
  <c r="R19" i="58"/>
  <c r="T17" i="59"/>
  <c r="O10" i="45"/>
  <c r="V18" i="59"/>
  <c r="V14" i="59"/>
  <c r="Q11" i="58"/>
  <c r="R19" i="55"/>
  <c r="T16" i="59"/>
  <c r="T12" i="58"/>
  <c r="T17" i="56"/>
  <c r="V20" i="59"/>
  <c r="T15" i="56"/>
  <c r="T16" i="56"/>
  <c r="W14" i="56"/>
  <c r="Q15" i="59"/>
  <c r="T13" i="58"/>
  <c r="S14" i="55"/>
  <c r="S13" i="55"/>
  <c r="P13" i="55"/>
  <c r="S19" i="56"/>
  <c r="Q18" i="58"/>
  <c r="P12" i="55"/>
  <c r="P8" i="45"/>
  <c r="S11" i="55"/>
  <c r="R17" i="59"/>
  <c r="AD33" i="24" l="1"/>
  <c r="BU33" i="7"/>
  <c r="C71" i="7" s="1"/>
  <c r="CG33" i="7"/>
  <c r="C72" i="7" s="1"/>
  <c r="S10" i="53"/>
  <c r="AO33" i="24"/>
  <c r="AP33" i="46"/>
  <c r="B7" i="7"/>
  <c r="B11" i="7" s="1"/>
  <c r="BB33" i="24"/>
  <c r="AW33" i="7"/>
  <c r="C67" i="7" s="1"/>
  <c r="BA33" i="24"/>
  <c r="B72" i="45"/>
  <c r="B75" i="45" s="1"/>
  <c r="AD33" i="46"/>
  <c r="BN33" i="46"/>
  <c r="BM33" i="24"/>
  <c r="AK33" i="7"/>
  <c r="C66" i="7" s="1"/>
  <c r="R10" i="53"/>
  <c r="C106" i="45"/>
  <c r="B106" i="45"/>
  <c r="C72" i="45"/>
  <c r="C76" i="45" s="1"/>
  <c r="C89" i="45"/>
  <c r="C92" i="45" s="1"/>
  <c r="AJ33" i="7"/>
  <c r="B66" i="7" s="1"/>
  <c r="AC33" i="24"/>
  <c r="B89" i="45"/>
  <c r="B92" i="45" s="1"/>
  <c r="BB33" i="46"/>
  <c r="BN33" i="24"/>
  <c r="C7" i="7"/>
  <c r="C10" i="7" s="1"/>
  <c r="BH33" i="7"/>
  <c r="B68" i="7" s="1"/>
  <c r="K584" i="43"/>
  <c r="K677" i="43" s="1"/>
  <c r="K759" i="43" s="1"/>
  <c r="K528" i="43"/>
  <c r="K621" i="43" s="1"/>
  <c r="K522" i="43"/>
  <c r="K615" i="43" s="1"/>
  <c r="K697" i="43" s="1"/>
  <c r="K525" i="43"/>
  <c r="K618" i="43" s="1"/>
  <c r="K700" i="43" s="1"/>
  <c r="K507" i="43"/>
  <c r="K600" i="43" s="1"/>
  <c r="K682" i="43" s="1"/>
  <c r="K514" i="43"/>
  <c r="K607" i="43" s="1"/>
  <c r="K554" i="43"/>
  <c r="K647" i="43" s="1"/>
  <c r="Q144" i="14" s="1"/>
  <c r="K545" i="43"/>
  <c r="K638" i="43" s="1"/>
  <c r="Q135" i="14" s="1"/>
  <c r="K527" i="43"/>
  <c r="K620" i="43" s="1"/>
  <c r="K530" i="43"/>
  <c r="K623" i="43" s="1"/>
  <c r="K531" i="43"/>
  <c r="K624" i="43" s="1"/>
  <c r="K706" i="43" s="1"/>
  <c r="K509" i="43"/>
  <c r="K602" i="43" s="1"/>
  <c r="K684" i="43" s="1"/>
  <c r="K568" i="43"/>
  <c r="K661" i="43" s="1"/>
  <c r="K521" i="43"/>
  <c r="K614" i="43" s="1"/>
  <c r="K564" i="43"/>
  <c r="K657" i="43" s="1"/>
  <c r="K739" i="43" s="1"/>
  <c r="K552" i="43"/>
  <c r="K645" i="43" s="1"/>
  <c r="Q142" i="14" s="1"/>
  <c r="K575" i="43"/>
  <c r="K668" i="43" s="1"/>
  <c r="K537" i="43"/>
  <c r="K630" i="43" s="1"/>
  <c r="K510" i="43"/>
  <c r="K603" i="43" s="1"/>
  <c r="Q100" i="14" s="1"/>
  <c r="K570" i="43"/>
  <c r="K663" i="43" s="1"/>
  <c r="K563" i="43"/>
  <c r="K656" i="43" s="1"/>
  <c r="Q153" i="14" s="1"/>
  <c r="K512" i="43"/>
  <c r="K605" i="43" s="1"/>
  <c r="K506" i="43"/>
  <c r="K599" i="43" s="1"/>
  <c r="K681" i="43" s="1"/>
  <c r="K511" i="43"/>
  <c r="K604" i="43" s="1"/>
  <c r="Q101" i="14" s="1"/>
  <c r="K519" i="43"/>
  <c r="K612" i="43" s="1"/>
  <c r="K581" i="43"/>
  <c r="K674" i="43" s="1"/>
  <c r="K533" i="43"/>
  <c r="K626" i="43" s="1"/>
  <c r="K708" i="43" s="1"/>
  <c r="K573" i="43"/>
  <c r="K666" i="43" s="1"/>
  <c r="K505" i="43"/>
  <c r="K598" i="43" s="1"/>
  <c r="K542" i="43"/>
  <c r="K635" i="43" s="1"/>
  <c r="Q132" i="14" s="1"/>
  <c r="K577" i="43"/>
  <c r="K670" i="43" s="1"/>
  <c r="K752" i="43" s="1"/>
  <c r="K516" i="43"/>
  <c r="K609" i="43" s="1"/>
  <c r="K691" i="43" s="1"/>
  <c r="K513" i="43"/>
  <c r="K606" i="43" s="1"/>
  <c r="K567" i="43"/>
  <c r="K660" i="43" s="1"/>
  <c r="K742" i="43" s="1"/>
  <c r="K523" i="43"/>
  <c r="K616" i="43" s="1"/>
  <c r="K698" i="43" s="1"/>
  <c r="K579" i="43"/>
  <c r="K672" i="43" s="1"/>
  <c r="K754" i="43" s="1"/>
  <c r="K578" i="43"/>
  <c r="K671" i="43" s="1"/>
  <c r="K547" i="43"/>
  <c r="K640" i="43" s="1"/>
  <c r="K534" i="43"/>
  <c r="K627" i="43" s="1"/>
  <c r="K709" i="43" s="1"/>
  <c r="K562" i="43"/>
  <c r="K655" i="43" s="1"/>
  <c r="Q152" i="14" s="1"/>
  <c r="K536" i="43"/>
  <c r="K629" i="43" s="1"/>
  <c r="Q126" i="14" s="1"/>
  <c r="K541" i="43"/>
  <c r="K634" i="43" s="1"/>
  <c r="K540" i="43"/>
  <c r="K633" i="43" s="1"/>
  <c r="K715" i="43" s="1"/>
  <c r="K518" i="43"/>
  <c r="K611" i="43" s="1"/>
  <c r="K559" i="43"/>
  <c r="K652" i="43" s="1"/>
  <c r="K734" i="43" s="1"/>
  <c r="K544" i="43"/>
  <c r="K637" i="43" s="1"/>
  <c r="K719" i="43" s="1"/>
  <c r="K517" i="43"/>
  <c r="K610" i="43" s="1"/>
  <c r="K692" i="43" s="1"/>
  <c r="K556" i="43"/>
  <c r="K649" i="43" s="1"/>
  <c r="K731" i="43" s="1"/>
  <c r="K582" i="43"/>
  <c r="K675" i="43" s="1"/>
  <c r="Q172" i="14" s="1"/>
  <c r="K583" i="43"/>
  <c r="K676" i="43" s="1"/>
  <c r="K572" i="43"/>
  <c r="K665" i="43" s="1"/>
  <c r="K747" i="43" s="1"/>
  <c r="K538" i="43"/>
  <c r="K631" i="43" s="1"/>
  <c r="K520" i="43"/>
  <c r="K613" i="43" s="1"/>
  <c r="Q110" i="14" s="1"/>
  <c r="K549" i="43"/>
  <c r="K642" i="43" s="1"/>
  <c r="K724" i="43" s="1"/>
  <c r="K569" i="43"/>
  <c r="K662" i="43" s="1"/>
  <c r="K744" i="43" s="1"/>
  <c r="K524" i="43"/>
  <c r="K617" i="43" s="1"/>
  <c r="K699" i="43" s="1"/>
  <c r="K574" i="43"/>
  <c r="K667" i="43" s="1"/>
  <c r="K566" i="43"/>
  <c r="K659" i="43" s="1"/>
  <c r="K551" i="43"/>
  <c r="K644" i="43" s="1"/>
  <c r="K726" i="43" s="1"/>
  <c r="K548" i="43"/>
  <c r="K641" i="43" s="1"/>
  <c r="K555" i="43"/>
  <c r="K648" i="43" s="1"/>
  <c r="K576" i="43"/>
  <c r="K669" i="43" s="1"/>
  <c r="K751" i="43" s="1"/>
  <c r="K558" i="43"/>
  <c r="K651" i="43" s="1"/>
  <c r="K733" i="43" s="1"/>
  <c r="K535" i="43"/>
  <c r="K628" i="43" s="1"/>
  <c r="K710" i="43" s="1"/>
  <c r="K532" i="43"/>
  <c r="K625" i="43" s="1"/>
  <c r="K557" i="43"/>
  <c r="K650" i="43" s="1"/>
  <c r="K515" i="43"/>
  <c r="K608" i="43" s="1"/>
  <c r="K690" i="43" s="1"/>
  <c r="K580" i="43"/>
  <c r="K673" i="43" s="1"/>
  <c r="K755" i="43" s="1"/>
  <c r="K539" i="43"/>
  <c r="K632" i="43" s="1"/>
  <c r="K550" i="43"/>
  <c r="K643" i="43" s="1"/>
  <c r="Q140" i="14" s="1"/>
  <c r="K561" i="43"/>
  <c r="K654" i="43" s="1"/>
  <c r="Q151" i="14" s="1"/>
  <c r="K560" i="43"/>
  <c r="K653" i="43" s="1"/>
  <c r="Q150" i="14" s="1"/>
  <c r="K543" i="43"/>
  <c r="K636" i="43" s="1"/>
  <c r="K529" i="43"/>
  <c r="K622" i="43" s="1"/>
  <c r="K704" i="43" s="1"/>
  <c r="K565" i="43"/>
  <c r="K658" i="43" s="1"/>
  <c r="K740" i="43" s="1"/>
  <c r="K553" i="43"/>
  <c r="K646" i="43" s="1"/>
  <c r="K728" i="43" s="1"/>
  <c r="K571" i="43"/>
  <c r="K664" i="43" s="1"/>
  <c r="K546" i="43"/>
  <c r="K639" i="43" s="1"/>
  <c r="K526" i="43"/>
  <c r="K619" i="43" s="1"/>
  <c r="K701" i="43" s="1"/>
  <c r="K508" i="43"/>
  <c r="K601" i="43" s="1"/>
  <c r="Q98" i="14" s="1"/>
  <c r="L512" i="43"/>
  <c r="L605" i="43" s="1"/>
  <c r="L554" i="43"/>
  <c r="L647" i="43" s="1"/>
  <c r="L510" i="43"/>
  <c r="L603" i="43" s="1"/>
  <c r="R100" i="14" s="1"/>
  <c r="L568" i="43"/>
  <c r="L661" i="43" s="1"/>
  <c r="L743" i="43" s="1"/>
  <c r="L505" i="43"/>
  <c r="L598" i="43" s="1"/>
  <c r="L572" i="43"/>
  <c r="L665" i="43" s="1"/>
  <c r="L747" i="43" s="1"/>
  <c r="L567" i="43"/>
  <c r="L660" i="43" s="1"/>
  <c r="R157" i="14" s="1"/>
  <c r="L506" i="43"/>
  <c r="L599" i="43" s="1"/>
  <c r="R96" i="14" s="1"/>
  <c r="L544" i="43"/>
  <c r="L637" i="43" s="1"/>
  <c r="R134" i="14" s="1"/>
  <c r="L515" i="43"/>
  <c r="L608" i="43" s="1"/>
  <c r="L690" i="43" s="1"/>
  <c r="L535" i="43"/>
  <c r="L628" i="43" s="1"/>
  <c r="L710" i="43" s="1"/>
  <c r="L558" i="43"/>
  <c r="L651" i="43" s="1"/>
  <c r="L528" i="43"/>
  <c r="L621" i="43" s="1"/>
  <c r="L703" i="43" s="1"/>
  <c r="L546" i="43"/>
  <c r="L639" i="43" s="1"/>
  <c r="L543" i="43"/>
  <c r="L636" i="43" s="1"/>
  <c r="R133" i="14" s="1"/>
  <c r="L555" i="43"/>
  <c r="L648" i="43" s="1"/>
  <c r="L730" i="43" s="1"/>
  <c r="L580" i="43"/>
  <c r="L673" i="43" s="1"/>
  <c r="L551" i="43"/>
  <c r="L644" i="43" s="1"/>
  <c r="R141" i="14" s="1"/>
  <c r="L537" i="43"/>
  <c r="L630" i="43" s="1"/>
  <c r="L712" i="43" s="1"/>
  <c r="L533" i="43"/>
  <c r="L626" i="43" s="1"/>
  <c r="L549" i="43"/>
  <c r="L642" i="43" s="1"/>
  <c r="R139" i="14" s="1"/>
  <c r="L575" i="43"/>
  <c r="L668" i="43" s="1"/>
  <c r="L517" i="43"/>
  <c r="L610" i="43" s="1"/>
  <c r="R107" i="14" s="1"/>
  <c r="L511" i="43"/>
  <c r="L604" i="43" s="1"/>
  <c r="R101" i="14" s="1"/>
  <c r="L557" i="43"/>
  <c r="L650" i="43" s="1"/>
  <c r="L518" i="43"/>
  <c r="L611" i="43" s="1"/>
  <c r="L553" i="43"/>
  <c r="L646" i="43" s="1"/>
  <c r="L728" i="43" s="1"/>
  <c r="L534" i="43"/>
  <c r="L627" i="43" s="1"/>
  <c r="L709" i="43" s="1"/>
  <c r="L569" i="43"/>
  <c r="L662" i="43" s="1"/>
  <c r="L562" i="43"/>
  <c r="L655" i="43" s="1"/>
  <c r="L737" i="43" s="1"/>
  <c r="L527" i="43"/>
  <c r="L620" i="43" s="1"/>
  <c r="L702" i="43" s="1"/>
  <c r="L577" i="43"/>
  <c r="L670" i="43" s="1"/>
  <c r="R167" i="14" s="1"/>
  <c r="L516" i="43"/>
  <c r="L609" i="43" s="1"/>
  <c r="R106" i="14" s="1"/>
  <c r="L556" i="43"/>
  <c r="L649" i="43" s="1"/>
  <c r="L583" i="43"/>
  <c r="L676" i="43" s="1"/>
  <c r="L758" i="43" s="1"/>
  <c r="L525" i="43"/>
  <c r="L618" i="43" s="1"/>
  <c r="L548" i="43"/>
  <c r="L641" i="43" s="1"/>
  <c r="L723" i="43" s="1"/>
  <c r="L578" i="43"/>
  <c r="L671" i="43" s="1"/>
  <c r="L561" i="43"/>
  <c r="L654" i="43" s="1"/>
  <c r="R151" i="14" s="1"/>
  <c r="L547" i="43"/>
  <c r="L640" i="43" s="1"/>
  <c r="L722" i="43" s="1"/>
  <c r="L540" i="43"/>
  <c r="L633" i="43" s="1"/>
  <c r="R130" i="14" s="1"/>
  <c r="L508" i="43"/>
  <c r="L601" i="43" s="1"/>
  <c r="L538" i="43"/>
  <c r="L631" i="43" s="1"/>
  <c r="L713" i="43" s="1"/>
  <c r="L582" i="43"/>
  <c r="L675" i="43" s="1"/>
  <c r="L584" i="43"/>
  <c r="L677" i="43" s="1"/>
  <c r="L523" i="43"/>
  <c r="L616" i="43" s="1"/>
  <c r="L698" i="43" s="1"/>
  <c r="L520" i="43"/>
  <c r="L613" i="43" s="1"/>
  <c r="L695" i="43" s="1"/>
  <c r="L563" i="43"/>
  <c r="L656" i="43" s="1"/>
  <c r="L738" i="43" s="1"/>
  <c r="L521" i="43"/>
  <c r="L614" i="43" s="1"/>
  <c r="L696" i="43" s="1"/>
  <c r="L581" i="43"/>
  <c r="L674" i="43" s="1"/>
  <c r="R171" i="14" s="1"/>
  <c r="L529" i="43"/>
  <c r="L622" i="43" s="1"/>
  <c r="L704" i="43" s="1"/>
  <c r="L526" i="43"/>
  <c r="L619" i="43" s="1"/>
  <c r="L541" i="43"/>
  <c r="L634" i="43" s="1"/>
  <c r="L519" i="43"/>
  <c r="L612" i="43" s="1"/>
  <c r="L536" i="43"/>
  <c r="L629" i="43" s="1"/>
  <c r="L711" i="43" s="1"/>
  <c r="L514" i="43"/>
  <c r="L607" i="43" s="1"/>
  <c r="L689" i="43" s="1"/>
  <c r="L566" i="43"/>
  <c r="L659" i="43" s="1"/>
  <c r="L509" i="43"/>
  <c r="L602" i="43" s="1"/>
  <c r="L570" i="43"/>
  <c r="L663" i="43" s="1"/>
  <c r="R160" i="14" s="1"/>
  <c r="L522" i="43"/>
  <c r="L615" i="43" s="1"/>
  <c r="L564" i="43"/>
  <c r="L657" i="43" s="1"/>
  <c r="L739" i="43" s="1"/>
  <c r="L507" i="43"/>
  <c r="L600" i="43" s="1"/>
  <c r="L579" i="43"/>
  <c r="L672" i="43" s="1"/>
  <c r="L532" i="43"/>
  <c r="L625" i="43" s="1"/>
  <c r="L707" i="43" s="1"/>
  <c r="L531" i="43"/>
  <c r="L624" i="43" s="1"/>
  <c r="L706" i="43" s="1"/>
  <c r="L560" i="43"/>
  <c r="L653" i="43" s="1"/>
  <c r="L735" i="43" s="1"/>
  <c r="L573" i="43"/>
  <c r="L666" i="43" s="1"/>
  <c r="L748" i="43" s="1"/>
  <c r="L559" i="43"/>
  <c r="L652" i="43" s="1"/>
  <c r="L734" i="43" s="1"/>
  <c r="L513" i="43"/>
  <c r="L606" i="43" s="1"/>
  <c r="L565" i="43"/>
  <c r="L658" i="43" s="1"/>
  <c r="L571" i="43"/>
  <c r="L664" i="43" s="1"/>
  <c r="L746" i="43" s="1"/>
  <c r="L530" i="43"/>
  <c r="L623" i="43" s="1"/>
  <c r="L705" i="43" s="1"/>
  <c r="L574" i="43"/>
  <c r="L667" i="43" s="1"/>
  <c r="L749" i="43" s="1"/>
  <c r="L552" i="43"/>
  <c r="L645" i="43" s="1"/>
  <c r="L576" i="43"/>
  <c r="L669" i="43" s="1"/>
  <c r="L751" i="43" s="1"/>
  <c r="L550" i="43"/>
  <c r="L643" i="43" s="1"/>
  <c r="L725" i="43" s="1"/>
  <c r="L539" i="43"/>
  <c r="L632" i="43" s="1"/>
  <c r="L545" i="43"/>
  <c r="L638" i="43" s="1"/>
  <c r="L524" i="43"/>
  <c r="L617" i="43" s="1"/>
  <c r="R114" i="14" s="1"/>
  <c r="L542" i="43"/>
  <c r="L635" i="43" s="1"/>
  <c r="R132" i="14" s="1"/>
  <c r="J518" i="43"/>
  <c r="J611" i="43" s="1"/>
  <c r="P108" i="14" s="1"/>
  <c r="J530" i="43"/>
  <c r="J623" i="43" s="1"/>
  <c r="J531" i="43"/>
  <c r="J624" i="43" s="1"/>
  <c r="P121" i="14" s="1"/>
  <c r="J536" i="43"/>
  <c r="J629" i="43" s="1"/>
  <c r="P126" i="14" s="1"/>
  <c r="J551" i="43"/>
  <c r="J644" i="43" s="1"/>
  <c r="J726" i="43" s="1"/>
  <c r="J556" i="43"/>
  <c r="J649" i="43" s="1"/>
  <c r="P146" i="14" s="1"/>
  <c r="J542" i="43"/>
  <c r="J635" i="43" s="1"/>
  <c r="P132" i="14" s="1"/>
  <c r="J561" i="43"/>
  <c r="J654" i="43" s="1"/>
  <c r="J736" i="43" s="1"/>
  <c r="J560" i="43"/>
  <c r="J653" i="43" s="1"/>
  <c r="J582" i="43"/>
  <c r="J675" i="43" s="1"/>
  <c r="J535" i="43"/>
  <c r="J628" i="43" s="1"/>
  <c r="P125" i="14" s="1"/>
  <c r="J521" i="43"/>
  <c r="J614" i="43" s="1"/>
  <c r="J696" i="43" s="1"/>
  <c r="J524" i="43"/>
  <c r="J617" i="43" s="1"/>
  <c r="J573" i="43"/>
  <c r="J666" i="43" s="1"/>
  <c r="J581" i="43"/>
  <c r="J674" i="43" s="1"/>
  <c r="P171" i="14" s="1"/>
  <c r="J517" i="43"/>
  <c r="J610" i="43" s="1"/>
  <c r="J692" i="43" s="1"/>
  <c r="J565" i="43"/>
  <c r="J658" i="43" s="1"/>
  <c r="J559" i="43"/>
  <c r="J652" i="43" s="1"/>
  <c r="J575" i="43"/>
  <c r="J668" i="43" s="1"/>
  <c r="P165" i="14" s="1"/>
  <c r="J534" i="43"/>
  <c r="J627" i="43" s="1"/>
  <c r="J709" i="43" s="1"/>
  <c r="J516" i="43"/>
  <c r="J609" i="43" s="1"/>
  <c r="J691" i="43" s="1"/>
  <c r="J527" i="43"/>
  <c r="J620" i="43" s="1"/>
  <c r="J702" i="43" s="1"/>
  <c r="J550" i="43"/>
  <c r="J643" i="43" s="1"/>
  <c r="J725" i="43" s="1"/>
  <c r="J511" i="43"/>
  <c r="J604" i="43" s="1"/>
  <c r="P101" i="14" s="1"/>
  <c r="J562" i="43"/>
  <c r="J655" i="43" s="1"/>
  <c r="J513" i="43"/>
  <c r="J606" i="43" s="1"/>
  <c r="J566" i="43"/>
  <c r="J659" i="43" s="1"/>
  <c r="P156" i="14" s="1"/>
  <c r="J507" i="43"/>
  <c r="J600" i="43" s="1"/>
  <c r="J682" i="43" s="1"/>
  <c r="J543" i="43"/>
  <c r="J636" i="43" s="1"/>
  <c r="J577" i="43"/>
  <c r="J670" i="43" s="1"/>
  <c r="J576" i="43"/>
  <c r="J669" i="43" s="1"/>
  <c r="P166" i="14" s="1"/>
  <c r="J544" i="43"/>
  <c r="J637" i="43" s="1"/>
  <c r="J719" i="43" s="1"/>
  <c r="J541" i="43"/>
  <c r="J634" i="43" s="1"/>
  <c r="J716" i="43" s="1"/>
  <c r="J529" i="43"/>
  <c r="J622" i="43" s="1"/>
  <c r="J512" i="43"/>
  <c r="J605" i="43" s="1"/>
  <c r="J687" i="43" s="1"/>
  <c r="J510" i="43"/>
  <c r="J603" i="43" s="1"/>
  <c r="P100" i="14" s="1"/>
  <c r="J538" i="43"/>
  <c r="J631" i="43" s="1"/>
  <c r="J713" i="43" s="1"/>
  <c r="J523" i="43"/>
  <c r="J616" i="43" s="1"/>
  <c r="J519" i="43"/>
  <c r="J612" i="43" s="1"/>
  <c r="J694" i="43" s="1"/>
  <c r="J568" i="43"/>
  <c r="J661" i="43" s="1"/>
  <c r="J743" i="43" s="1"/>
  <c r="J579" i="43"/>
  <c r="J672" i="43" s="1"/>
  <c r="J754" i="43" s="1"/>
  <c r="J580" i="43"/>
  <c r="J673" i="43" s="1"/>
  <c r="J547" i="43"/>
  <c r="J640" i="43" s="1"/>
  <c r="J722" i="43" s="1"/>
  <c r="J574" i="43"/>
  <c r="J667" i="43" s="1"/>
  <c r="J749" i="43" s="1"/>
  <c r="J540" i="43"/>
  <c r="J633" i="43" s="1"/>
  <c r="J715" i="43" s="1"/>
  <c r="J553" i="43"/>
  <c r="J646" i="43" s="1"/>
  <c r="J578" i="43"/>
  <c r="J671" i="43" s="1"/>
  <c r="J753" i="43" s="1"/>
  <c r="J583" i="43"/>
  <c r="J676" i="43" s="1"/>
  <c r="J758" i="43" s="1"/>
  <c r="J505" i="43"/>
  <c r="J598" i="43" s="1"/>
  <c r="J680" i="43" s="1"/>
  <c r="J525" i="43"/>
  <c r="J618" i="43" s="1"/>
  <c r="P115" i="14" s="1"/>
  <c r="J539" i="43"/>
  <c r="J632" i="43" s="1"/>
  <c r="J714" i="43" s="1"/>
  <c r="J515" i="43"/>
  <c r="J608" i="43" s="1"/>
  <c r="J690" i="43" s="1"/>
  <c r="J522" i="43"/>
  <c r="J615" i="43" s="1"/>
  <c r="P112" i="14" s="1"/>
  <c r="J572" i="43"/>
  <c r="J665" i="43" s="1"/>
  <c r="J747" i="43" s="1"/>
  <c r="J537" i="43"/>
  <c r="J630" i="43" s="1"/>
  <c r="J712" i="43" s="1"/>
  <c r="J552" i="43"/>
  <c r="J645" i="43" s="1"/>
  <c r="P142" i="14" s="1"/>
  <c r="J554" i="43"/>
  <c r="J647" i="43" s="1"/>
  <c r="J729" i="43" s="1"/>
  <c r="J533" i="43"/>
  <c r="J626" i="43" s="1"/>
  <c r="J546" i="43"/>
  <c r="J639" i="43" s="1"/>
  <c r="J721" i="43" s="1"/>
  <c r="J563" i="43"/>
  <c r="J656" i="43" s="1"/>
  <c r="J506" i="43"/>
  <c r="J599" i="43" s="1"/>
  <c r="J569" i="43"/>
  <c r="J662" i="43" s="1"/>
  <c r="J744" i="43" s="1"/>
  <c r="J520" i="43"/>
  <c r="J613" i="43" s="1"/>
  <c r="J695" i="43" s="1"/>
  <c r="J549" i="43"/>
  <c r="J642" i="43" s="1"/>
  <c r="J724" i="43" s="1"/>
  <c r="J514" i="43"/>
  <c r="J607" i="43" s="1"/>
  <c r="J558" i="43"/>
  <c r="J651" i="43" s="1"/>
  <c r="J528" i="43"/>
  <c r="J621" i="43" s="1"/>
  <c r="J703" i="43" s="1"/>
  <c r="J567" i="43"/>
  <c r="J660" i="43" s="1"/>
  <c r="J742" i="43" s="1"/>
  <c r="J571" i="43"/>
  <c r="J664" i="43" s="1"/>
  <c r="J570" i="43"/>
  <c r="J663" i="43" s="1"/>
  <c r="J508" i="43"/>
  <c r="J601" i="43" s="1"/>
  <c r="J683" i="43" s="1"/>
  <c r="J526" i="43"/>
  <c r="J619" i="43" s="1"/>
  <c r="J701" i="43" s="1"/>
  <c r="J545" i="43"/>
  <c r="J638" i="43" s="1"/>
  <c r="J557" i="43"/>
  <c r="J650" i="43" s="1"/>
  <c r="J548" i="43"/>
  <c r="J641" i="43" s="1"/>
  <c r="P138" i="14" s="1"/>
  <c r="J532" i="43"/>
  <c r="J625" i="43" s="1"/>
  <c r="J707" i="43" s="1"/>
  <c r="J584" i="43"/>
  <c r="J677" i="43" s="1"/>
  <c r="J564" i="43"/>
  <c r="J657" i="43" s="1"/>
  <c r="J739" i="43" s="1"/>
  <c r="J509" i="43"/>
  <c r="J602" i="43" s="1"/>
  <c r="J684" i="43" s="1"/>
  <c r="J555" i="43"/>
  <c r="J648" i="43" s="1"/>
  <c r="J730" i="43" s="1"/>
  <c r="M535" i="43"/>
  <c r="M628" i="43" s="1"/>
  <c r="M576" i="43"/>
  <c r="M669" i="43" s="1"/>
  <c r="S166" i="14" s="1"/>
  <c r="M559" i="43"/>
  <c r="M652" i="43" s="1"/>
  <c r="M734" i="43" s="1"/>
  <c r="M521" i="43"/>
  <c r="M614" i="43" s="1"/>
  <c r="M536" i="43"/>
  <c r="M629" i="43" s="1"/>
  <c r="M522" i="43"/>
  <c r="M615" i="43" s="1"/>
  <c r="M581" i="43"/>
  <c r="M674" i="43" s="1"/>
  <c r="S171" i="14" s="1"/>
  <c r="M520" i="43"/>
  <c r="M613" i="43" s="1"/>
  <c r="M695" i="43" s="1"/>
  <c r="M505" i="43"/>
  <c r="M598" i="43" s="1"/>
  <c r="S95" i="14" s="1"/>
  <c r="M566" i="43"/>
  <c r="M659" i="43" s="1"/>
  <c r="M741" i="43" s="1"/>
  <c r="M551" i="43"/>
  <c r="M644" i="43" s="1"/>
  <c r="S141" i="14" s="1"/>
  <c r="M517" i="43"/>
  <c r="M610" i="43" s="1"/>
  <c r="M532" i="43"/>
  <c r="M625" i="43" s="1"/>
  <c r="M562" i="43"/>
  <c r="M655" i="43" s="1"/>
  <c r="M533" i="43"/>
  <c r="M626" i="43" s="1"/>
  <c r="S123" i="14" s="1"/>
  <c r="M558" i="43"/>
  <c r="M651" i="43" s="1"/>
  <c r="S148" i="14" s="1"/>
  <c r="M509" i="43"/>
  <c r="M602" i="43" s="1"/>
  <c r="M542" i="43"/>
  <c r="M635" i="43" s="1"/>
  <c r="M575" i="43"/>
  <c r="M668" i="43" s="1"/>
  <c r="M750" i="43" s="1"/>
  <c r="M519" i="43"/>
  <c r="M612" i="43" s="1"/>
  <c r="M694" i="43" s="1"/>
  <c r="M574" i="43"/>
  <c r="M667" i="43" s="1"/>
  <c r="M553" i="43"/>
  <c r="M646" i="43" s="1"/>
  <c r="M530" i="43"/>
  <c r="M623" i="43" s="1"/>
  <c r="M705" i="43" s="1"/>
  <c r="M555" i="43"/>
  <c r="M648" i="43" s="1"/>
  <c r="M730" i="43" s="1"/>
  <c r="M531" i="43"/>
  <c r="M624" i="43" s="1"/>
  <c r="M514" i="43"/>
  <c r="M607" i="43" s="1"/>
  <c r="M537" i="43"/>
  <c r="M630" i="43" s="1"/>
  <c r="S127" i="14" s="1"/>
  <c r="M584" i="43"/>
  <c r="M677" i="43" s="1"/>
  <c r="M759" i="43" s="1"/>
  <c r="M524" i="43"/>
  <c r="M617" i="43" s="1"/>
  <c r="M515" i="43"/>
  <c r="M608" i="43" s="1"/>
  <c r="M572" i="43"/>
  <c r="M665" i="43" s="1"/>
  <c r="S162" i="14" s="1"/>
  <c r="M545" i="43"/>
  <c r="M638" i="43" s="1"/>
  <c r="S135" i="14" s="1"/>
  <c r="M548" i="43"/>
  <c r="M641" i="43" s="1"/>
  <c r="M546" i="43"/>
  <c r="M639" i="43" s="1"/>
  <c r="M721" i="43" s="1"/>
  <c r="M538" i="43"/>
  <c r="M631" i="43" s="1"/>
  <c r="S128" i="14" s="1"/>
  <c r="M573" i="43"/>
  <c r="M666" i="43" s="1"/>
  <c r="M547" i="43"/>
  <c r="M640" i="43" s="1"/>
  <c r="M529" i="43"/>
  <c r="M622" i="43" s="1"/>
  <c r="M578" i="43"/>
  <c r="M671" i="43" s="1"/>
  <c r="S168" i="14" s="1"/>
  <c r="M567" i="43"/>
  <c r="M660" i="43" s="1"/>
  <c r="M742" i="43" s="1"/>
  <c r="M534" i="43"/>
  <c r="M627" i="43" s="1"/>
  <c r="S124" i="14" s="1"/>
  <c r="M556" i="43"/>
  <c r="M649" i="43" s="1"/>
  <c r="M539" i="43"/>
  <c r="M632" i="43" s="1"/>
  <c r="S129" i="14" s="1"/>
  <c r="M512" i="43"/>
  <c r="M605" i="43" s="1"/>
  <c r="S102" i="14" s="1"/>
  <c r="M523" i="43"/>
  <c r="M616" i="43" s="1"/>
  <c r="M569" i="43"/>
  <c r="M662" i="43" s="1"/>
  <c r="M544" i="43"/>
  <c r="M637" i="43" s="1"/>
  <c r="M550" i="43"/>
  <c r="M643" i="43" s="1"/>
  <c r="M577" i="43"/>
  <c r="M670" i="43" s="1"/>
  <c r="M527" i="43"/>
  <c r="M620" i="43" s="1"/>
  <c r="M568" i="43"/>
  <c r="M661" i="43" s="1"/>
  <c r="S158" i="14" s="1"/>
  <c r="M508" i="43"/>
  <c r="M601" i="43" s="1"/>
  <c r="M580" i="43"/>
  <c r="M673" i="43" s="1"/>
  <c r="S170" i="14" s="1"/>
  <c r="M511" i="43"/>
  <c r="M604" i="43" s="1"/>
  <c r="M525" i="43"/>
  <c r="M618" i="43" s="1"/>
  <c r="S115" i="14" s="1"/>
  <c r="M564" i="43"/>
  <c r="M657" i="43" s="1"/>
  <c r="S154" i="14" s="1"/>
  <c r="M543" i="43"/>
  <c r="M636" i="43" s="1"/>
  <c r="M526" i="43"/>
  <c r="M619" i="43" s="1"/>
  <c r="M541" i="43"/>
  <c r="M634" i="43" s="1"/>
  <c r="M716" i="43" s="1"/>
  <c r="M560" i="43"/>
  <c r="M653" i="43" s="1"/>
  <c r="M735" i="43" s="1"/>
  <c r="M528" i="43"/>
  <c r="M621" i="43" s="1"/>
  <c r="M516" i="43"/>
  <c r="M609" i="43" s="1"/>
  <c r="M565" i="43"/>
  <c r="M658" i="43" s="1"/>
  <c r="M583" i="43"/>
  <c r="M676" i="43" s="1"/>
  <c r="M549" i="43"/>
  <c r="M642" i="43" s="1"/>
  <c r="M561" i="43"/>
  <c r="M654" i="43" s="1"/>
  <c r="S151" i="14" s="1"/>
  <c r="M510" i="43"/>
  <c r="M603" i="43" s="1"/>
  <c r="S100" i="14" s="1"/>
  <c r="M571" i="43"/>
  <c r="M664" i="43" s="1"/>
  <c r="M582" i="43"/>
  <c r="M675" i="43" s="1"/>
  <c r="M757" i="43" s="1"/>
  <c r="M570" i="43"/>
  <c r="M663" i="43" s="1"/>
  <c r="M745" i="43" s="1"/>
  <c r="M563" i="43"/>
  <c r="M656" i="43" s="1"/>
  <c r="M513" i="43"/>
  <c r="M606" i="43" s="1"/>
  <c r="S103" i="14" s="1"/>
  <c r="M554" i="43"/>
  <c r="M647" i="43" s="1"/>
  <c r="S144" i="14" s="1"/>
  <c r="M540" i="43"/>
  <c r="M633" i="43" s="1"/>
  <c r="M715" i="43" s="1"/>
  <c r="M518" i="43"/>
  <c r="M611" i="43" s="1"/>
  <c r="M693" i="43" s="1"/>
  <c r="M579" i="43"/>
  <c r="M672" i="43" s="1"/>
  <c r="M754" i="43" s="1"/>
  <c r="M506" i="43"/>
  <c r="M599" i="43" s="1"/>
  <c r="M552" i="43"/>
  <c r="M645" i="43" s="1"/>
  <c r="M507" i="43"/>
  <c r="M600" i="43" s="1"/>
  <c r="M557" i="43"/>
  <c r="M650" i="43" s="1"/>
  <c r="AC574" i="43"/>
  <c r="AC667" i="43" s="1"/>
  <c r="AC749" i="43" s="1"/>
  <c r="AC553" i="43"/>
  <c r="AC646" i="43" s="1"/>
  <c r="AC537" i="43"/>
  <c r="AC630" i="43" s="1"/>
  <c r="AI127" i="14" s="1"/>
  <c r="AC532" i="43"/>
  <c r="AC625" i="43" s="1"/>
  <c r="AC543" i="43"/>
  <c r="AC636" i="43" s="1"/>
  <c r="AC541" i="43"/>
  <c r="AC634" i="43" s="1"/>
  <c r="AC516" i="43"/>
  <c r="AC609" i="43" s="1"/>
  <c r="AC533" i="43"/>
  <c r="AC626" i="43" s="1"/>
  <c r="AC511" i="43"/>
  <c r="AC604" i="43" s="1"/>
  <c r="AC557" i="43"/>
  <c r="AC650" i="43" s="1"/>
  <c r="AC550" i="43"/>
  <c r="AC643" i="43" s="1"/>
  <c r="AI140" i="14" s="1"/>
  <c r="AC519" i="43"/>
  <c r="AC612" i="43" s="1"/>
  <c r="AC694" i="43" s="1"/>
  <c r="AC549" i="43"/>
  <c r="AC642" i="43" s="1"/>
  <c r="AC556" i="43"/>
  <c r="AC649" i="43" s="1"/>
  <c r="AC522" i="43"/>
  <c r="AC615" i="43" s="1"/>
  <c r="AC523" i="43"/>
  <c r="AC616" i="43" s="1"/>
  <c r="AC527" i="43"/>
  <c r="AC620" i="43" s="1"/>
  <c r="AC531" i="43"/>
  <c r="AC624" i="43" s="1"/>
  <c r="AC525" i="43"/>
  <c r="AC618" i="43" s="1"/>
  <c r="AC505" i="43"/>
  <c r="AC598" i="43" s="1"/>
  <c r="AC680" i="43" s="1"/>
  <c r="AC526" i="43"/>
  <c r="AC619" i="43" s="1"/>
  <c r="AI116" i="14" s="1"/>
  <c r="AC517" i="43"/>
  <c r="AC610" i="43" s="1"/>
  <c r="AC535" i="43"/>
  <c r="AC628" i="43" s="1"/>
  <c r="AC578" i="43"/>
  <c r="AC671" i="43" s="1"/>
  <c r="AC521" i="43"/>
  <c r="AC614" i="43" s="1"/>
  <c r="AC524" i="43"/>
  <c r="AC617" i="43" s="1"/>
  <c r="AI114" i="14" s="1"/>
  <c r="AC583" i="43"/>
  <c r="AC676" i="43" s="1"/>
  <c r="AC758" i="43" s="1"/>
  <c r="AC582" i="43"/>
  <c r="AC675" i="43" s="1"/>
  <c r="AC579" i="43"/>
  <c r="AC672" i="43" s="1"/>
  <c r="AC584" i="43"/>
  <c r="AC677" i="43" s="1"/>
  <c r="AI174" i="14" s="1"/>
  <c r="AC548" i="43"/>
  <c r="AC641" i="43" s="1"/>
  <c r="AC563" i="43"/>
  <c r="AC656" i="43" s="1"/>
  <c r="AC559" i="43"/>
  <c r="AC652" i="43" s="1"/>
  <c r="AC577" i="43"/>
  <c r="AC670" i="43" s="1"/>
  <c r="AC506" i="43"/>
  <c r="AC599" i="43" s="1"/>
  <c r="AI96" i="14" s="1"/>
  <c r="AC554" i="43"/>
  <c r="AC647" i="43" s="1"/>
  <c r="AC539" i="43"/>
  <c r="AC632" i="43" s="1"/>
  <c r="AC581" i="43"/>
  <c r="AC674" i="43" s="1"/>
  <c r="AC512" i="43"/>
  <c r="AC605" i="43" s="1"/>
  <c r="AC514" i="43"/>
  <c r="AC607" i="43" s="1"/>
  <c r="AC552" i="43"/>
  <c r="AC645" i="43" s="1"/>
  <c r="AC561" i="43"/>
  <c r="AC654" i="43" s="1"/>
  <c r="AC567" i="43"/>
  <c r="AC660" i="43" s="1"/>
  <c r="AI157" i="14" s="1"/>
  <c r="AC513" i="43"/>
  <c r="AC606" i="43" s="1"/>
  <c r="AC576" i="43"/>
  <c r="AC669" i="43" s="1"/>
  <c r="AC534" i="43"/>
  <c r="AC627" i="43" s="1"/>
  <c r="AC551" i="43"/>
  <c r="AC644" i="43" s="1"/>
  <c r="AC509" i="43"/>
  <c r="AC602" i="43" s="1"/>
  <c r="AC540" i="43"/>
  <c r="AC633" i="43" s="1"/>
  <c r="AC518" i="43"/>
  <c r="AC611" i="43" s="1"/>
  <c r="AC547" i="43"/>
  <c r="AC640" i="43" s="1"/>
  <c r="AC722" i="43" s="1"/>
  <c r="AC569" i="43"/>
  <c r="AC662" i="43" s="1"/>
  <c r="AC571" i="43"/>
  <c r="AC664" i="43" s="1"/>
  <c r="AC746" i="43" s="1"/>
  <c r="AC515" i="43"/>
  <c r="AC608" i="43" s="1"/>
  <c r="AC510" i="43"/>
  <c r="AC603" i="43" s="1"/>
  <c r="AC685" i="43" s="1"/>
  <c r="AC565" i="43"/>
  <c r="AC658" i="43" s="1"/>
  <c r="AC566" i="43"/>
  <c r="AC659" i="43" s="1"/>
  <c r="AI156" i="14" s="1"/>
  <c r="AC568" i="43"/>
  <c r="AC661" i="43" s="1"/>
  <c r="AC743" i="43" s="1"/>
  <c r="AC564" i="43"/>
  <c r="AC657" i="43" s="1"/>
  <c r="AC739" i="43" s="1"/>
  <c r="AC508" i="43"/>
  <c r="AC601" i="43" s="1"/>
  <c r="AC558" i="43"/>
  <c r="AC651" i="43" s="1"/>
  <c r="AC573" i="43"/>
  <c r="AC666" i="43" s="1"/>
  <c r="AC544" i="43"/>
  <c r="AC637" i="43" s="1"/>
  <c r="AC545" i="43"/>
  <c r="AC638" i="43" s="1"/>
  <c r="AC562" i="43"/>
  <c r="AC655" i="43" s="1"/>
  <c r="AC580" i="43"/>
  <c r="AC673" i="43" s="1"/>
  <c r="AI170" i="14" s="1"/>
  <c r="AC528" i="43"/>
  <c r="AC621" i="43" s="1"/>
  <c r="AC703" i="43" s="1"/>
  <c r="AC546" i="43"/>
  <c r="AC639" i="43" s="1"/>
  <c r="AI136" i="14" s="1"/>
  <c r="AC570" i="43"/>
  <c r="AC663" i="43" s="1"/>
  <c r="AC745" i="43" s="1"/>
  <c r="AC538" i="43"/>
  <c r="AC631" i="43" s="1"/>
  <c r="AC507" i="43"/>
  <c r="AC600" i="43" s="1"/>
  <c r="AC530" i="43"/>
  <c r="AC623" i="43" s="1"/>
  <c r="AC529" i="43"/>
  <c r="AC622" i="43" s="1"/>
  <c r="AI119" i="14" s="1"/>
  <c r="AC555" i="43"/>
  <c r="AC648" i="43" s="1"/>
  <c r="AC730" i="43" s="1"/>
  <c r="AC575" i="43"/>
  <c r="AC668" i="43" s="1"/>
  <c r="AI165" i="14" s="1"/>
  <c r="AC572" i="43"/>
  <c r="AC665" i="43" s="1"/>
  <c r="AC536" i="43"/>
  <c r="AC629" i="43" s="1"/>
  <c r="AC711" i="43" s="1"/>
  <c r="AC542" i="43"/>
  <c r="AC635" i="43" s="1"/>
  <c r="AI132" i="14" s="1"/>
  <c r="AC520" i="43"/>
  <c r="AC613" i="43" s="1"/>
  <c r="AC695" i="43" s="1"/>
  <c r="AC560" i="43"/>
  <c r="AC653" i="43" s="1"/>
  <c r="X534" i="43"/>
  <c r="X627" i="43" s="1"/>
  <c r="X518" i="43"/>
  <c r="X611" i="43" s="1"/>
  <c r="X693" i="43" s="1"/>
  <c r="X519" i="43"/>
  <c r="X612" i="43" s="1"/>
  <c r="X694" i="43" s="1"/>
  <c r="X565" i="43"/>
  <c r="X658" i="43" s="1"/>
  <c r="X541" i="43"/>
  <c r="X634" i="43" s="1"/>
  <c r="X537" i="43"/>
  <c r="X630" i="43" s="1"/>
  <c r="X563" i="43"/>
  <c r="X656" i="43" s="1"/>
  <c r="X516" i="43"/>
  <c r="X609" i="43" s="1"/>
  <c r="X579" i="43"/>
  <c r="X672" i="43" s="1"/>
  <c r="X517" i="43"/>
  <c r="X610" i="43" s="1"/>
  <c r="X510" i="43"/>
  <c r="X603" i="43" s="1"/>
  <c r="X557" i="43"/>
  <c r="X650" i="43" s="1"/>
  <c r="X551" i="43"/>
  <c r="X644" i="43" s="1"/>
  <c r="X580" i="43"/>
  <c r="X673" i="43" s="1"/>
  <c r="X572" i="43"/>
  <c r="X665" i="43" s="1"/>
  <c r="X556" i="43"/>
  <c r="X649" i="43" s="1"/>
  <c r="X566" i="43"/>
  <c r="X659" i="43" s="1"/>
  <c r="X535" i="43"/>
  <c r="X628" i="43" s="1"/>
  <c r="X545" i="43"/>
  <c r="X638" i="43" s="1"/>
  <c r="AD135" i="14" s="1"/>
  <c r="X507" i="43"/>
  <c r="X600" i="43" s="1"/>
  <c r="X574" i="43"/>
  <c r="X667" i="43" s="1"/>
  <c r="X538" i="43"/>
  <c r="X631" i="43" s="1"/>
  <c r="X567" i="43"/>
  <c r="X660" i="43" s="1"/>
  <c r="X549" i="43"/>
  <c r="X642" i="43" s="1"/>
  <c r="X524" i="43"/>
  <c r="X617" i="43" s="1"/>
  <c r="X570" i="43"/>
  <c r="X663" i="43" s="1"/>
  <c r="AD160" i="14" s="1"/>
  <c r="X554" i="43"/>
  <c r="X647" i="43" s="1"/>
  <c r="X573" i="43"/>
  <c r="X666" i="43" s="1"/>
  <c r="X542" i="43"/>
  <c r="X635" i="43" s="1"/>
  <c r="X530" i="43"/>
  <c r="X623" i="43" s="1"/>
  <c r="X552" i="43"/>
  <c r="X645" i="43" s="1"/>
  <c r="X512" i="43"/>
  <c r="X605" i="43" s="1"/>
  <c r="X584" i="43"/>
  <c r="X677" i="43" s="1"/>
  <c r="AD174" i="14" s="1"/>
  <c r="X553" i="43"/>
  <c r="X646" i="43" s="1"/>
  <c r="X728" i="43" s="1"/>
  <c r="X558" i="43"/>
  <c r="X651" i="43" s="1"/>
  <c r="X733" i="43" s="1"/>
  <c r="X548" i="43"/>
  <c r="X641" i="43" s="1"/>
  <c r="AD138" i="14" s="1"/>
  <c r="X511" i="43"/>
  <c r="X604" i="43" s="1"/>
  <c r="X520" i="43"/>
  <c r="X613" i="43" s="1"/>
  <c r="X540" i="43"/>
  <c r="X633" i="43" s="1"/>
  <c r="AD130" i="14" s="1"/>
  <c r="X526" i="43"/>
  <c r="X619" i="43" s="1"/>
  <c r="X514" i="43"/>
  <c r="X607" i="43" s="1"/>
  <c r="X689" i="43" s="1"/>
  <c r="X576" i="43"/>
  <c r="X669" i="43" s="1"/>
  <c r="X544" i="43"/>
  <c r="X637" i="43" s="1"/>
  <c r="X719" i="43" s="1"/>
  <c r="X525" i="43"/>
  <c r="X618" i="43" s="1"/>
  <c r="X505" i="43"/>
  <c r="X598" i="43" s="1"/>
  <c r="X509" i="43"/>
  <c r="X602" i="43" s="1"/>
  <c r="X581" i="43"/>
  <c r="X674" i="43" s="1"/>
  <c r="X522" i="43"/>
  <c r="X615" i="43" s="1"/>
  <c r="X560" i="43"/>
  <c r="X653" i="43" s="1"/>
  <c r="AD150" i="14" s="1"/>
  <c r="X547" i="43"/>
  <c r="X640" i="43" s="1"/>
  <c r="X508" i="43"/>
  <c r="X601" i="43" s="1"/>
  <c r="X683" i="43" s="1"/>
  <c r="X531" i="43"/>
  <c r="X624" i="43" s="1"/>
  <c r="X550" i="43"/>
  <c r="X643" i="43" s="1"/>
  <c r="X725" i="43" s="1"/>
  <c r="X527" i="43"/>
  <c r="X620" i="43" s="1"/>
  <c r="X521" i="43"/>
  <c r="X614" i="43" s="1"/>
  <c r="X513" i="43"/>
  <c r="X606" i="43" s="1"/>
  <c r="X555" i="43"/>
  <c r="X648" i="43" s="1"/>
  <c r="X561" i="43"/>
  <c r="X654" i="43" s="1"/>
  <c r="X559" i="43"/>
  <c r="X652" i="43" s="1"/>
  <c r="X734" i="43" s="1"/>
  <c r="X583" i="43"/>
  <c r="X676" i="43" s="1"/>
  <c r="X533" i="43"/>
  <c r="X626" i="43" s="1"/>
  <c r="X708" i="43" s="1"/>
  <c r="X568" i="43"/>
  <c r="X661" i="43" s="1"/>
  <c r="X562" i="43"/>
  <c r="X655" i="43" s="1"/>
  <c r="X528" i="43"/>
  <c r="X621" i="43" s="1"/>
  <c r="X532" i="43"/>
  <c r="X625" i="43" s="1"/>
  <c r="AD122" i="14" s="1"/>
  <c r="X529" i="43"/>
  <c r="X622" i="43" s="1"/>
  <c r="X704" i="43" s="1"/>
  <c r="X571" i="43"/>
  <c r="X664" i="43" s="1"/>
  <c r="X746" i="43" s="1"/>
  <c r="X515" i="43"/>
  <c r="X608" i="43" s="1"/>
  <c r="X578" i="43"/>
  <c r="X671" i="43" s="1"/>
  <c r="X564" i="43"/>
  <c r="X657" i="43" s="1"/>
  <c r="X569" i="43"/>
  <c r="X662" i="43" s="1"/>
  <c r="X575" i="43"/>
  <c r="X668" i="43" s="1"/>
  <c r="X543" i="43"/>
  <c r="X636" i="43" s="1"/>
  <c r="X506" i="43"/>
  <c r="X599" i="43" s="1"/>
  <c r="AD96" i="14" s="1"/>
  <c r="X582" i="43"/>
  <c r="X675" i="43" s="1"/>
  <c r="AD172" i="14" s="1"/>
  <c r="X523" i="43"/>
  <c r="X616" i="43" s="1"/>
  <c r="AD113" i="14" s="1"/>
  <c r="X539" i="43"/>
  <c r="X632" i="43" s="1"/>
  <c r="X577" i="43"/>
  <c r="X670" i="43" s="1"/>
  <c r="X546" i="43"/>
  <c r="X639" i="43" s="1"/>
  <c r="X536" i="43"/>
  <c r="X629" i="43" s="1"/>
  <c r="AE572" i="43"/>
  <c r="AE665" i="43" s="1"/>
  <c r="AE577" i="43"/>
  <c r="AE670" i="43" s="1"/>
  <c r="AK167" i="14" s="1"/>
  <c r="AE514" i="43"/>
  <c r="AE607" i="43" s="1"/>
  <c r="AK104" i="14" s="1"/>
  <c r="AE517" i="43"/>
  <c r="AE610" i="43" s="1"/>
  <c r="AE563" i="43"/>
  <c r="AE656" i="43" s="1"/>
  <c r="AE512" i="43"/>
  <c r="AE605" i="43" s="1"/>
  <c r="AE558" i="43"/>
  <c r="AE651" i="43" s="1"/>
  <c r="AE508" i="43"/>
  <c r="AE601" i="43" s="1"/>
  <c r="AE523" i="43"/>
  <c r="AE616" i="43" s="1"/>
  <c r="AE565" i="43"/>
  <c r="AE658" i="43" s="1"/>
  <c r="AE570" i="43"/>
  <c r="AE663" i="43" s="1"/>
  <c r="AE532" i="43"/>
  <c r="AE625" i="43" s="1"/>
  <c r="AE542" i="43"/>
  <c r="AE635" i="43" s="1"/>
  <c r="AE578" i="43"/>
  <c r="AE671" i="43" s="1"/>
  <c r="AE535" i="43"/>
  <c r="AE628" i="43" s="1"/>
  <c r="AE580" i="43"/>
  <c r="AE673" i="43" s="1"/>
  <c r="AE534" i="43"/>
  <c r="AE627" i="43" s="1"/>
  <c r="AE581" i="43"/>
  <c r="AE674" i="43" s="1"/>
  <c r="AE519" i="43"/>
  <c r="AE612" i="43" s="1"/>
  <c r="AE694" i="43" s="1"/>
  <c r="AE561" i="43"/>
  <c r="AE654" i="43" s="1"/>
  <c r="AE551" i="43"/>
  <c r="AE644" i="43" s="1"/>
  <c r="AE566" i="43"/>
  <c r="AE659" i="43" s="1"/>
  <c r="AE741" i="43" s="1"/>
  <c r="AE518" i="43"/>
  <c r="AE611" i="43" s="1"/>
  <c r="AE693" i="43" s="1"/>
  <c r="AE571" i="43"/>
  <c r="AE664" i="43" s="1"/>
  <c r="AK161" i="14" s="1"/>
  <c r="AE567" i="43"/>
  <c r="AE660" i="43" s="1"/>
  <c r="AE539" i="43"/>
  <c r="AE632" i="43" s="1"/>
  <c r="AE548" i="43"/>
  <c r="AE641" i="43" s="1"/>
  <c r="AE723" i="43" s="1"/>
  <c r="AE574" i="43"/>
  <c r="AE667" i="43" s="1"/>
  <c r="AE507" i="43"/>
  <c r="AE600" i="43" s="1"/>
  <c r="AE552" i="43"/>
  <c r="AE645" i="43" s="1"/>
  <c r="AE556" i="43"/>
  <c r="AE649" i="43" s="1"/>
  <c r="AE573" i="43"/>
  <c r="AE666" i="43" s="1"/>
  <c r="AK163" i="14" s="1"/>
  <c r="AE510" i="43"/>
  <c r="AE603" i="43" s="1"/>
  <c r="AE506" i="43"/>
  <c r="AE599" i="43" s="1"/>
  <c r="AE522" i="43"/>
  <c r="AE615" i="43" s="1"/>
  <c r="AE697" i="43" s="1"/>
  <c r="AE555" i="43"/>
  <c r="AE648" i="43" s="1"/>
  <c r="AE569" i="43"/>
  <c r="AE662" i="43" s="1"/>
  <c r="AK159" i="14" s="1"/>
  <c r="AE513" i="43"/>
  <c r="AE606" i="43" s="1"/>
  <c r="AE536" i="43"/>
  <c r="AE629" i="43" s="1"/>
  <c r="AE553" i="43"/>
  <c r="AE646" i="43" s="1"/>
  <c r="AE533" i="43"/>
  <c r="AE626" i="43" s="1"/>
  <c r="AE545" i="43"/>
  <c r="AE638" i="43" s="1"/>
  <c r="AE525" i="43"/>
  <c r="AE618" i="43" s="1"/>
  <c r="AE700" i="43" s="1"/>
  <c r="AE549" i="43"/>
  <c r="AE642" i="43" s="1"/>
  <c r="AE527" i="43"/>
  <c r="AE620" i="43" s="1"/>
  <c r="AE530" i="43"/>
  <c r="AE623" i="43" s="1"/>
  <c r="AK120" i="14" s="1"/>
  <c r="AE543" i="43"/>
  <c r="AE636" i="43" s="1"/>
  <c r="AE521" i="43"/>
  <c r="AE614" i="43" s="1"/>
  <c r="AE529" i="43"/>
  <c r="AE622" i="43" s="1"/>
  <c r="AE516" i="43"/>
  <c r="AE609" i="43" s="1"/>
  <c r="AK106" i="14" s="1"/>
  <c r="AE524" i="43"/>
  <c r="AE617" i="43" s="1"/>
  <c r="AE526" i="43"/>
  <c r="AE619" i="43" s="1"/>
  <c r="AE546" i="43"/>
  <c r="AE639" i="43" s="1"/>
  <c r="AE547" i="43"/>
  <c r="AE640" i="43" s="1"/>
  <c r="AK137" i="14" s="1"/>
  <c r="AE520" i="43"/>
  <c r="AE613" i="43" s="1"/>
  <c r="AE531" i="43"/>
  <c r="AE624" i="43" s="1"/>
  <c r="AE706" i="43" s="1"/>
  <c r="AE583" i="43"/>
  <c r="AE676" i="43" s="1"/>
  <c r="AE538" i="43"/>
  <c r="AE631" i="43" s="1"/>
  <c r="AE537" i="43"/>
  <c r="AE630" i="43" s="1"/>
  <c r="AK127" i="14" s="1"/>
  <c r="AE554" i="43"/>
  <c r="AE647" i="43" s="1"/>
  <c r="AE729" i="43" s="1"/>
  <c r="AE509" i="43"/>
  <c r="AE602" i="43" s="1"/>
  <c r="AE584" i="43"/>
  <c r="AE677" i="43" s="1"/>
  <c r="AK174" i="14" s="1"/>
  <c r="AE505" i="43"/>
  <c r="AE598" i="43" s="1"/>
  <c r="AE560" i="43"/>
  <c r="AE653" i="43" s="1"/>
  <c r="AE576" i="43"/>
  <c r="AE669" i="43" s="1"/>
  <c r="AE582" i="43"/>
  <c r="AE675" i="43" s="1"/>
  <c r="AE541" i="43"/>
  <c r="AE634" i="43" s="1"/>
  <c r="AE544" i="43"/>
  <c r="AE637" i="43" s="1"/>
  <c r="AE511" i="43"/>
  <c r="AE604" i="43" s="1"/>
  <c r="AK101" i="14" s="1"/>
  <c r="AE562" i="43"/>
  <c r="AE655" i="43" s="1"/>
  <c r="AE528" i="43"/>
  <c r="AE621" i="43" s="1"/>
  <c r="AE515" i="43"/>
  <c r="AE608" i="43" s="1"/>
  <c r="AE690" i="43" s="1"/>
  <c r="AE550" i="43"/>
  <c r="AE643" i="43" s="1"/>
  <c r="AE725" i="43" s="1"/>
  <c r="AE540" i="43"/>
  <c r="AE633" i="43" s="1"/>
  <c r="AE564" i="43"/>
  <c r="AE657" i="43" s="1"/>
  <c r="AK154" i="14" s="1"/>
  <c r="AE579" i="43"/>
  <c r="AE672" i="43" s="1"/>
  <c r="AE754" i="43" s="1"/>
  <c r="AE559" i="43"/>
  <c r="AE652" i="43" s="1"/>
  <c r="AE575" i="43"/>
  <c r="AE668" i="43" s="1"/>
  <c r="AE557" i="43"/>
  <c r="AE650" i="43" s="1"/>
  <c r="AE568" i="43"/>
  <c r="AE661" i="43" s="1"/>
  <c r="Z520" i="43"/>
  <c r="Z613" i="43" s="1"/>
  <c r="Z521" i="43"/>
  <c r="Z614" i="43" s="1"/>
  <c r="Z516" i="43"/>
  <c r="Z609" i="43" s="1"/>
  <c r="Z691" i="43" s="1"/>
  <c r="Z540" i="43"/>
  <c r="Z633" i="43" s="1"/>
  <c r="Z567" i="43"/>
  <c r="Z660" i="43" s="1"/>
  <c r="Z569" i="43"/>
  <c r="Z662" i="43" s="1"/>
  <c r="Z744" i="43" s="1"/>
  <c r="Z580" i="43"/>
  <c r="Z673" i="43" s="1"/>
  <c r="Z554" i="43"/>
  <c r="Z647" i="43" s="1"/>
  <c r="Z526" i="43"/>
  <c r="Z619" i="43" s="1"/>
  <c r="Z566" i="43"/>
  <c r="Z659" i="43" s="1"/>
  <c r="Z509" i="43"/>
  <c r="Z602" i="43" s="1"/>
  <c r="Z556" i="43"/>
  <c r="Z649" i="43" s="1"/>
  <c r="Z536" i="43"/>
  <c r="Z629" i="43" s="1"/>
  <c r="Z711" i="43" s="1"/>
  <c r="Z541" i="43"/>
  <c r="Z634" i="43" s="1"/>
  <c r="Z553" i="43"/>
  <c r="Z646" i="43" s="1"/>
  <c r="Z555" i="43"/>
  <c r="Z648" i="43" s="1"/>
  <c r="Z527" i="43"/>
  <c r="Z620" i="43" s="1"/>
  <c r="AF117" i="14" s="1"/>
  <c r="Z510" i="43"/>
  <c r="Z603" i="43" s="1"/>
  <c r="Z584" i="43"/>
  <c r="Z677" i="43" s="1"/>
  <c r="AF174" i="14" s="1"/>
  <c r="Z549" i="43"/>
  <c r="Z642" i="43" s="1"/>
  <c r="Z574" i="43"/>
  <c r="Z667" i="43" s="1"/>
  <c r="Z530" i="43"/>
  <c r="Z623" i="43" s="1"/>
  <c r="Z508" i="43"/>
  <c r="Z601" i="43" s="1"/>
  <c r="Z582" i="43"/>
  <c r="Z675" i="43" s="1"/>
  <c r="Z532" i="43"/>
  <c r="Z625" i="43" s="1"/>
  <c r="AF122" i="14" s="1"/>
  <c r="Z522" i="43"/>
  <c r="Z615" i="43" s="1"/>
  <c r="Z514" i="43"/>
  <c r="Z607" i="43" s="1"/>
  <c r="AF104" i="14" s="1"/>
  <c r="Z583" i="43"/>
  <c r="Z676" i="43" s="1"/>
  <c r="Z551" i="43"/>
  <c r="Z644" i="43" s="1"/>
  <c r="Z726" i="43" s="1"/>
  <c r="Z518" i="43"/>
  <c r="Z611" i="43" s="1"/>
  <c r="AF108" i="14" s="1"/>
  <c r="Z547" i="43"/>
  <c r="Z640" i="43" s="1"/>
  <c r="Z505" i="43"/>
  <c r="Z598" i="43" s="1"/>
  <c r="Z546" i="43"/>
  <c r="Z639" i="43" s="1"/>
  <c r="Z721" i="43" s="1"/>
  <c r="Z550" i="43"/>
  <c r="Z643" i="43" s="1"/>
  <c r="Z512" i="43"/>
  <c r="Z605" i="43" s="1"/>
  <c r="Z539" i="43"/>
  <c r="Z632" i="43" s="1"/>
  <c r="AF129" i="14" s="1"/>
  <c r="Z571" i="43"/>
  <c r="Z664" i="43" s="1"/>
  <c r="Z544" i="43"/>
  <c r="Z637" i="43" s="1"/>
  <c r="Z542" i="43"/>
  <c r="Z635" i="43" s="1"/>
  <c r="Z548" i="43"/>
  <c r="Z641" i="43" s="1"/>
  <c r="Z524" i="43"/>
  <c r="Z617" i="43" s="1"/>
  <c r="Z513" i="43"/>
  <c r="Z606" i="43" s="1"/>
  <c r="Z533" i="43"/>
  <c r="Z626" i="43" s="1"/>
  <c r="AF123" i="14" s="1"/>
  <c r="Z570" i="43"/>
  <c r="Z663" i="43" s="1"/>
  <c r="Z573" i="43"/>
  <c r="Z666" i="43" s="1"/>
  <c r="Z559" i="43"/>
  <c r="Z652" i="43" s="1"/>
  <c r="Z578" i="43"/>
  <c r="Z671" i="43" s="1"/>
  <c r="Z558" i="43"/>
  <c r="Z651" i="43" s="1"/>
  <c r="Z557" i="43"/>
  <c r="Z650" i="43" s="1"/>
  <c r="Z519" i="43"/>
  <c r="Z612" i="43" s="1"/>
  <c r="Z506" i="43"/>
  <c r="Z599" i="43" s="1"/>
  <c r="Z681" i="43" s="1"/>
  <c r="Z535" i="43"/>
  <c r="Z628" i="43" s="1"/>
  <c r="Z525" i="43"/>
  <c r="Z618" i="43" s="1"/>
  <c r="Z538" i="43"/>
  <c r="Z631" i="43" s="1"/>
  <c r="Z562" i="43"/>
  <c r="Z655" i="43" s="1"/>
  <c r="Z577" i="43"/>
  <c r="Z670" i="43" s="1"/>
  <c r="Z575" i="43"/>
  <c r="Z668" i="43" s="1"/>
  <c r="Z564" i="43"/>
  <c r="Z657" i="43" s="1"/>
  <c r="Z581" i="43"/>
  <c r="Z674" i="43" s="1"/>
  <c r="Z756" i="43" s="1"/>
  <c r="Z576" i="43"/>
  <c r="Z669" i="43" s="1"/>
  <c r="Z507" i="43"/>
  <c r="Z600" i="43" s="1"/>
  <c r="Z529" i="43"/>
  <c r="Z622" i="43" s="1"/>
  <c r="AF119" i="14" s="1"/>
  <c r="Z563" i="43"/>
  <c r="Z656" i="43" s="1"/>
  <c r="Z572" i="43"/>
  <c r="Z665" i="43" s="1"/>
  <c r="Z511" i="43"/>
  <c r="Z604" i="43" s="1"/>
  <c r="Z528" i="43"/>
  <c r="Z621" i="43" s="1"/>
  <c r="Z703" i="43" s="1"/>
  <c r="Z517" i="43"/>
  <c r="Z610" i="43" s="1"/>
  <c r="Z692" i="43" s="1"/>
  <c r="Z565" i="43"/>
  <c r="Z658" i="43" s="1"/>
  <c r="Z560" i="43"/>
  <c r="Z653" i="43" s="1"/>
  <c r="Z531" i="43"/>
  <c r="Z624" i="43" s="1"/>
  <c r="Z706" i="43" s="1"/>
  <c r="Z561" i="43"/>
  <c r="Z654" i="43" s="1"/>
  <c r="Z568" i="43"/>
  <c r="Z661" i="43" s="1"/>
  <c r="Z545" i="43"/>
  <c r="Z638" i="43" s="1"/>
  <c r="Z515" i="43"/>
  <c r="Z608" i="43" s="1"/>
  <c r="AF105" i="14" s="1"/>
  <c r="Z537" i="43"/>
  <c r="Z630" i="43" s="1"/>
  <c r="Z579" i="43"/>
  <c r="Z672" i="43" s="1"/>
  <c r="Z543" i="43"/>
  <c r="Z636" i="43" s="1"/>
  <c r="Z523" i="43"/>
  <c r="Z616" i="43" s="1"/>
  <c r="Z534" i="43"/>
  <c r="Z627" i="43" s="1"/>
  <c r="Z552" i="43"/>
  <c r="Z645" i="43" s="1"/>
  <c r="AF530" i="43"/>
  <c r="AF623" i="43" s="1"/>
  <c r="AF705" i="43" s="1"/>
  <c r="AF583" i="43"/>
  <c r="AF676" i="43" s="1"/>
  <c r="AF563" i="43"/>
  <c r="AF656" i="43" s="1"/>
  <c r="AF738" i="43" s="1"/>
  <c r="AF582" i="43"/>
  <c r="AF675" i="43" s="1"/>
  <c r="AF521" i="43"/>
  <c r="AF614" i="43" s="1"/>
  <c r="AF528" i="43"/>
  <c r="AF621" i="43" s="1"/>
  <c r="AF543" i="43"/>
  <c r="AF636" i="43" s="1"/>
  <c r="AF518" i="43"/>
  <c r="AF611" i="43" s="1"/>
  <c r="AF580" i="43"/>
  <c r="AF673" i="43" s="1"/>
  <c r="AF529" i="43"/>
  <c r="AF622" i="43" s="1"/>
  <c r="AF516" i="43"/>
  <c r="AF609" i="43" s="1"/>
  <c r="AF571" i="43"/>
  <c r="AF664" i="43" s="1"/>
  <c r="AF567" i="43"/>
  <c r="AF660" i="43" s="1"/>
  <c r="AF742" i="43" s="1"/>
  <c r="AF558" i="43"/>
  <c r="AF651" i="43" s="1"/>
  <c r="AL148" i="14" s="1"/>
  <c r="AF576" i="43"/>
  <c r="AF669" i="43" s="1"/>
  <c r="AF524" i="43"/>
  <c r="AF617" i="43" s="1"/>
  <c r="AF560" i="43"/>
  <c r="AF653" i="43" s="1"/>
  <c r="AF569" i="43"/>
  <c r="AF662" i="43" s="1"/>
  <c r="AF584" i="43"/>
  <c r="AF677" i="43" s="1"/>
  <c r="AF759" i="43" s="1"/>
  <c r="AF552" i="43"/>
  <c r="AF645" i="43" s="1"/>
  <c r="AF539" i="43"/>
  <c r="AF632" i="43" s="1"/>
  <c r="AF541" i="43"/>
  <c r="AF634" i="43" s="1"/>
  <c r="AF577" i="43"/>
  <c r="AF670" i="43" s="1"/>
  <c r="AF542" i="43"/>
  <c r="AF635" i="43" s="1"/>
  <c r="AF579" i="43"/>
  <c r="AF672" i="43" s="1"/>
  <c r="AF534" i="43"/>
  <c r="AF627" i="43" s="1"/>
  <c r="AF517" i="43"/>
  <c r="AF610" i="43" s="1"/>
  <c r="AF692" i="43" s="1"/>
  <c r="AF512" i="43"/>
  <c r="AF605" i="43" s="1"/>
  <c r="AF578" i="43"/>
  <c r="AF671" i="43" s="1"/>
  <c r="AF546" i="43"/>
  <c r="AF639" i="43" s="1"/>
  <c r="AF535" i="43"/>
  <c r="AF628" i="43" s="1"/>
  <c r="AF545" i="43"/>
  <c r="AF638" i="43" s="1"/>
  <c r="AF574" i="43"/>
  <c r="AF667" i="43" s="1"/>
  <c r="AL164" i="14" s="1"/>
  <c r="AF568" i="43"/>
  <c r="AF661" i="43" s="1"/>
  <c r="AF564" i="43"/>
  <c r="AF657" i="43" s="1"/>
  <c r="AL154" i="14" s="1"/>
  <c r="AF522" i="43"/>
  <c r="AF615" i="43" s="1"/>
  <c r="AF547" i="43"/>
  <c r="AF640" i="43" s="1"/>
  <c r="AF527" i="43"/>
  <c r="AF620" i="43" s="1"/>
  <c r="AF549" i="43"/>
  <c r="AF642" i="43" s="1"/>
  <c r="AF515" i="43"/>
  <c r="AF608" i="43" s="1"/>
  <c r="AF570" i="43"/>
  <c r="AF663" i="43" s="1"/>
  <c r="AF505" i="43"/>
  <c r="AF598" i="43" s="1"/>
  <c r="AF536" i="43"/>
  <c r="AF629" i="43" s="1"/>
  <c r="AL126" i="14" s="1"/>
  <c r="AF556" i="43"/>
  <c r="AF649" i="43" s="1"/>
  <c r="AF562" i="43"/>
  <c r="AF655" i="43" s="1"/>
  <c r="AF519" i="43"/>
  <c r="AF612" i="43" s="1"/>
  <c r="AF525" i="43"/>
  <c r="AF618" i="43" s="1"/>
  <c r="AF559" i="43"/>
  <c r="AF652" i="43" s="1"/>
  <c r="AF523" i="43"/>
  <c r="AF616" i="43" s="1"/>
  <c r="AF514" i="43"/>
  <c r="AF607" i="43" s="1"/>
  <c r="AF526" i="43"/>
  <c r="AF619" i="43" s="1"/>
  <c r="AL116" i="14" s="1"/>
  <c r="AF537" i="43"/>
  <c r="AF630" i="43" s="1"/>
  <c r="AF513" i="43"/>
  <c r="AF606" i="43" s="1"/>
  <c r="AF566" i="43"/>
  <c r="AF659" i="43" s="1"/>
  <c r="AF548" i="43"/>
  <c r="AF641" i="43" s="1"/>
  <c r="AF520" i="43"/>
  <c r="AF613" i="43" s="1"/>
  <c r="AF511" i="43"/>
  <c r="AF604" i="43" s="1"/>
  <c r="AF506" i="43"/>
  <c r="AF599" i="43" s="1"/>
  <c r="AF572" i="43"/>
  <c r="AF665" i="43" s="1"/>
  <c r="AF747" i="43" s="1"/>
  <c r="AF550" i="43"/>
  <c r="AF643" i="43" s="1"/>
  <c r="AF531" i="43"/>
  <c r="AF624" i="43" s="1"/>
  <c r="AF575" i="43"/>
  <c r="AF668" i="43" s="1"/>
  <c r="AL165" i="14" s="1"/>
  <c r="AF573" i="43"/>
  <c r="AF666" i="43" s="1"/>
  <c r="AF533" i="43"/>
  <c r="AF626" i="43" s="1"/>
  <c r="AF708" i="43" s="1"/>
  <c r="AF565" i="43"/>
  <c r="AF658" i="43" s="1"/>
  <c r="AL155" i="14" s="1"/>
  <c r="AF540" i="43"/>
  <c r="AF633" i="43" s="1"/>
  <c r="AL130" i="14" s="1"/>
  <c r="AF544" i="43"/>
  <c r="AF637" i="43" s="1"/>
  <c r="AF719" i="43" s="1"/>
  <c r="AF532" i="43"/>
  <c r="AF625" i="43" s="1"/>
  <c r="AF561" i="43"/>
  <c r="AF654" i="43" s="1"/>
  <c r="AF557" i="43"/>
  <c r="AF650" i="43" s="1"/>
  <c r="AF510" i="43"/>
  <c r="AF603" i="43" s="1"/>
  <c r="AF581" i="43"/>
  <c r="AF674" i="43" s="1"/>
  <c r="AF756" i="43" s="1"/>
  <c r="AF509" i="43"/>
  <c r="AF602" i="43" s="1"/>
  <c r="AF555" i="43"/>
  <c r="AF648" i="43" s="1"/>
  <c r="AF730" i="43" s="1"/>
  <c r="AF551" i="43"/>
  <c r="AF644" i="43" s="1"/>
  <c r="AF726" i="43" s="1"/>
  <c r="AF508" i="43"/>
  <c r="AF601" i="43" s="1"/>
  <c r="AF554" i="43"/>
  <c r="AF647" i="43" s="1"/>
  <c r="AL144" i="14" s="1"/>
  <c r="AF507" i="43"/>
  <c r="AF600" i="43" s="1"/>
  <c r="AF538" i="43"/>
  <c r="AF631" i="43" s="1"/>
  <c r="AF553" i="43"/>
  <c r="AF646" i="43" s="1"/>
  <c r="Y523" i="43"/>
  <c r="Y616" i="43" s="1"/>
  <c r="Y558" i="43"/>
  <c r="Y651" i="43" s="1"/>
  <c r="Y525" i="43"/>
  <c r="Y618" i="43" s="1"/>
  <c r="Y700" i="43" s="1"/>
  <c r="Y542" i="43"/>
  <c r="Y635" i="43" s="1"/>
  <c r="Y515" i="43"/>
  <c r="Y608" i="43" s="1"/>
  <c r="Y529" i="43"/>
  <c r="Y622" i="43" s="1"/>
  <c r="Y573" i="43"/>
  <c r="Y666" i="43" s="1"/>
  <c r="Y565" i="43"/>
  <c r="Y658" i="43" s="1"/>
  <c r="Y526" i="43"/>
  <c r="Y619" i="43" s="1"/>
  <c r="Y578" i="43"/>
  <c r="Y671" i="43" s="1"/>
  <c r="Y572" i="43"/>
  <c r="Y665" i="43" s="1"/>
  <c r="Y532" i="43"/>
  <c r="Y625" i="43" s="1"/>
  <c r="Y570" i="43"/>
  <c r="Y663" i="43" s="1"/>
  <c r="Y519" i="43"/>
  <c r="Y612" i="43" s="1"/>
  <c r="Y547" i="43"/>
  <c r="Y640" i="43" s="1"/>
  <c r="Y509" i="43"/>
  <c r="Y602" i="43" s="1"/>
  <c r="Y556" i="43"/>
  <c r="Y649" i="43" s="1"/>
  <c r="Y513" i="43"/>
  <c r="Y606" i="43" s="1"/>
  <c r="Y514" i="43"/>
  <c r="Y607" i="43" s="1"/>
  <c r="Y689" i="43" s="1"/>
  <c r="Y583" i="43"/>
  <c r="Y676" i="43" s="1"/>
  <c r="AE173" i="14" s="1"/>
  <c r="Y567" i="43"/>
  <c r="Y660" i="43" s="1"/>
  <c r="Y541" i="43"/>
  <c r="Y634" i="43" s="1"/>
  <c r="Y716" i="43" s="1"/>
  <c r="Y575" i="43"/>
  <c r="Y668" i="43" s="1"/>
  <c r="Y577" i="43"/>
  <c r="Y670" i="43" s="1"/>
  <c r="Y533" i="43"/>
  <c r="Y626" i="43" s="1"/>
  <c r="AE123" i="14" s="1"/>
  <c r="Y560" i="43"/>
  <c r="Y653" i="43" s="1"/>
  <c r="Y518" i="43"/>
  <c r="Y611" i="43" s="1"/>
  <c r="Y540" i="43"/>
  <c r="Y633" i="43" s="1"/>
  <c r="AE130" i="14" s="1"/>
  <c r="Y568" i="43"/>
  <c r="Y661" i="43" s="1"/>
  <c r="Y743" i="43" s="1"/>
  <c r="Y579" i="43"/>
  <c r="Y672" i="43" s="1"/>
  <c r="Y584" i="43"/>
  <c r="Y677" i="43" s="1"/>
  <c r="Y582" i="43"/>
  <c r="Y675" i="43" s="1"/>
  <c r="Y548" i="43"/>
  <c r="Y641" i="43" s="1"/>
  <c r="Y508" i="43"/>
  <c r="Y601" i="43" s="1"/>
  <c r="Y546" i="43"/>
  <c r="Y639" i="43" s="1"/>
  <c r="Y721" i="43" s="1"/>
  <c r="Y527" i="43"/>
  <c r="Y620" i="43" s="1"/>
  <c r="Y520" i="43"/>
  <c r="Y613" i="43" s="1"/>
  <c r="Y566" i="43"/>
  <c r="Y659" i="43" s="1"/>
  <c r="AE156" i="14" s="1"/>
  <c r="Y553" i="43"/>
  <c r="Y646" i="43" s="1"/>
  <c r="Y521" i="43"/>
  <c r="Y614" i="43" s="1"/>
  <c r="Y516" i="43"/>
  <c r="Y609" i="43" s="1"/>
  <c r="Y562" i="43"/>
  <c r="Y655" i="43" s="1"/>
  <c r="Y737" i="43" s="1"/>
  <c r="Y517" i="43"/>
  <c r="Y610" i="43" s="1"/>
  <c r="Y692" i="43" s="1"/>
  <c r="Y557" i="43"/>
  <c r="Y650" i="43" s="1"/>
  <c r="Y539" i="43"/>
  <c r="Y632" i="43" s="1"/>
  <c r="Y581" i="43"/>
  <c r="Y674" i="43" s="1"/>
  <c r="Y756" i="43" s="1"/>
  <c r="Y512" i="43"/>
  <c r="Y605" i="43" s="1"/>
  <c r="Y687" i="43" s="1"/>
  <c r="Y555" i="43"/>
  <c r="Y648" i="43" s="1"/>
  <c r="Y538" i="43"/>
  <c r="Y631" i="43" s="1"/>
  <c r="AE128" i="14" s="1"/>
  <c r="Y528" i="43"/>
  <c r="Y621" i="43" s="1"/>
  <c r="AE118" i="14" s="1"/>
  <c r="Y510" i="43"/>
  <c r="Y603" i="43" s="1"/>
  <c r="AE100" i="14" s="1"/>
  <c r="Y544" i="43"/>
  <c r="Y637" i="43" s="1"/>
  <c r="Y719" i="43" s="1"/>
  <c r="Y535" i="43"/>
  <c r="Y628" i="43" s="1"/>
  <c r="Y549" i="43"/>
  <c r="Y642" i="43" s="1"/>
  <c r="Y724" i="43" s="1"/>
  <c r="Y536" i="43"/>
  <c r="Y629" i="43" s="1"/>
  <c r="AE126" i="14" s="1"/>
  <c r="Y531" i="43"/>
  <c r="Y624" i="43" s="1"/>
  <c r="Y552" i="43"/>
  <c r="Y645" i="43" s="1"/>
  <c r="Y522" i="43"/>
  <c r="Y615" i="43" s="1"/>
  <c r="Y534" i="43"/>
  <c r="Y627" i="43" s="1"/>
  <c r="Y709" i="43" s="1"/>
  <c r="Y554" i="43"/>
  <c r="Y647" i="43" s="1"/>
  <c r="Y564" i="43"/>
  <c r="Y657" i="43" s="1"/>
  <c r="Y571" i="43"/>
  <c r="Y664" i="43" s="1"/>
  <c r="Y524" i="43"/>
  <c r="Y617" i="43" s="1"/>
  <c r="Y576" i="43"/>
  <c r="Y669" i="43" s="1"/>
  <c r="Y561" i="43"/>
  <c r="Y654" i="43" s="1"/>
  <c r="AE151" i="14" s="1"/>
  <c r="Y550" i="43"/>
  <c r="Y643" i="43" s="1"/>
  <c r="Y507" i="43"/>
  <c r="Y600" i="43" s="1"/>
  <c r="Y682" i="43" s="1"/>
  <c r="Y530" i="43"/>
  <c r="Y623" i="43" s="1"/>
  <c r="Y511" i="43"/>
  <c r="Y604" i="43" s="1"/>
  <c r="AE101" i="14" s="1"/>
  <c r="Y537" i="43"/>
  <c r="Y630" i="43" s="1"/>
  <c r="Y506" i="43"/>
  <c r="Y599" i="43" s="1"/>
  <c r="Y580" i="43"/>
  <c r="Y673" i="43" s="1"/>
  <c r="Y545" i="43"/>
  <c r="Y638" i="43" s="1"/>
  <c r="Y563" i="43"/>
  <c r="Y656" i="43" s="1"/>
  <c r="Y505" i="43"/>
  <c r="Y598" i="43" s="1"/>
  <c r="Y680" i="43" s="1"/>
  <c r="Y543" i="43"/>
  <c r="Y636" i="43" s="1"/>
  <c r="Y551" i="43"/>
  <c r="Y644" i="43" s="1"/>
  <c r="Y726" i="43" s="1"/>
  <c r="Y569" i="43"/>
  <c r="Y662" i="43" s="1"/>
  <c r="Y559" i="43"/>
  <c r="Y652" i="43" s="1"/>
  <c r="Y734" i="43" s="1"/>
  <c r="Y574" i="43"/>
  <c r="Y667" i="43" s="1"/>
  <c r="AA555" i="43"/>
  <c r="AA648" i="43" s="1"/>
  <c r="AA574" i="43"/>
  <c r="AA667" i="43" s="1"/>
  <c r="AA749" i="43" s="1"/>
  <c r="AA541" i="43"/>
  <c r="AA634" i="43" s="1"/>
  <c r="AA716" i="43" s="1"/>
  <c r="AA528" i="43"/>
  <c r="AA621" i="43" s="1"/>
  <c r="AA703" i="43" s="1"/>
  <c r="AA539" i="43"/>
  <c r="AA632" i="43" s="1"/>
  <c r="AA548" i="43"/>
  <c r="AA641" i="43" s="1"/>
  <c r="AA544" i="43"/>
  <c r="AA637" i="43" s="1"/>
  <c r="AA563" i="43"/>
  <c r="AA656" i="43" s="1"/>
  <c r="AA529" i="43"/>
  <c r="AA622" i="43" s="1"/>
  <c r="AA530" i="43"/>
  <c r="AA623" i="43" s="1"/>
  <c r="AA513" i="43"/>
  <c r="AA606" i="43" s="1"/>
  <c r="AA505" i="43"/>
  <c r="AA598" i="43" s="1"/>
  <c r="AA534" i="43"/>
  <c r="AA627" i="43" s="1"/>
  <c r="AA537" i="43"/>
  <c r="AA630" i="43" s="1"/>
  <c r="AA565" i="43"/>
  <c r="AA658" i="43" s="1"/>
  <c r="AA511" i="43"/>
  <c r="AA604" i="43" s="1"/>
  <c r="AA519" i="43"/>
  <c r="AA612" i="43" s="1"/>
  <c r="AA551" i="43"/>
  <c r="AA644" i="43" s="1"/>
  <c r="AA578" i="43"/>
  <c r="AA671" i="43" s="1"/>
  <c r="AA753" i="43" s="1"/>
  <c r="AA506" i="43"/>
  <c r="AA599" i="43" s="1"/>
  <c r="AA545" i="43"/>
  <c r="AA638" i="43" s="1"/>
  <c r="AA516" i="43"/>
  <c r="AA609" i="43" s="1"/>
  <c r="AA514" i="43"/>
  <c r="AA607" i="43" s="1"/>
  <c r="AA549" i="43"/>
  <c r="AA642" i="43" s="1"/>
  <c r="AA573" i="43"/>
  <c r="AA666" i="43" s="1"/>
  <c r="AA564" i="43"/>
  <c r="AA657" i="43" s="1"/>
  <c r="AA510" i="43"/>
  <c r="AA603" i="43" s="1"/>
  <c r="AA518" i="43"/>
  <c r="AA611" i="43" s="1"/>
  <c r="AA508" i="43"/>
  <c r="AA601" i="43" s="1"/>
  <c r="AG98" i="14" s="1"/>
  <c r="AA512" i="43"/>
  <c r="AA605" i="43" s="1"/>
  <c r="AA687" i="43" s="1"/>
  <c r="AA580" i="43"/>
  <c r="AA673" i="43" s="1"/>
  <c r="AA579" i="43"/>
  <c r="AA672" i="43" s="1"/>
  <c r="AA569" i="43"/>
  <c r="AA662" i="43" s="1"/>
  <c r="AA507" i="43"/>
  <c r="AA600" i="43" s="1"/>
  <c r="AA533" i="43"/>
  <c r="AA626" i="43" s="1"/>
  <c r="AA708" i="43" s="1"/>
  <c r="AA531" i="43"/>
  <c r="AA624" i="43" s="1"/>
  <c r="AA532" i="43"/>
  <c r="AA625" i="43" s="1"/>
  <c r="AG122" i="14" s="1"/>
  <c r="AA546" i="43"/>
  <c r="AA639" i="43" s="1"/>
  <c r="AA557" i="43"/>
  <c r="AA650" i="43" s="1"/>
  <c r="AG147" i="14" s="1"/>
  <c r="AA535" i="43"/>
  <c r="AA628" i="43" s="1"/>
  <c r="AA517" i="43"/>
  <c r="AA610" i="43" s="1"/>
  <c r="AA562" i="43"/>
  <c r="AA655" i="43" s="1"/>
  <c r="AG152" i="14" s="1"/>
  <c r="AA547" i="43"/>
  <c r="AA640" i="43" s="1"/>
  <c r="AG137" i="14" s="1"/>
  <c r="AA572" i="43"/>
  <c r="AA665" i="43" s="1"/>
  <c r="AG162" i="14" s="1"/>
  <c r="AA526" i="43"/>
  <c r="AA619" i="43" s="1"/>
  <c r="AG116" i="14" s="1"/>
  <c r="AA558" i="43"/>
  <c r="AA651" i="43" s="1"/>
  <c r="AA582" i="43"/>
  <c r="AA675" i="43" s="1"/>
  <c r="AA523" i="43"/>
  <c r="AA616" i="43" s="1"/>
  <c r="AA525" i="43"/>
  <c r="AA618" i="43" s="1"/>
  <c r="AA520" i="43"/>
  <c r="AA613" i="43" s="1"/>
  <c r="AA583" i="43"/>
  <c r="AA676" i="43" s="1"/>
  <c r="AG173" i="14" s="1"/>
  <c r="AA576" i="43"/>
  <c r="AA669" i="43" s="1"/>
  <c r="AA536" i="43"/>
  <c r="AA629" i="43" s="1"/>
  <c r="AA554" i="43"/>
  <c r="AA647" i="43" s="1"/>
  <c r="AA584" i="43"/>
  <c r="AA677" i="43" s="1"/>
  <c r="AA567" i="43"/>
  <c r="AA660" i="43" s="1"/>
  <c r="AA560" i="43"/>
  <c r="AA653" i="43" s="1"/>
  <c r="AA559" i="43"/>
  <c r="AA652" i="43" s="1"/>
  <c r="AA509" i="43"/>
  <c r="AA602" i="43" s="1"/>
  <c r="AG99" i="14" s="1"/>
  <c r="AA521" i="43"/>
  <c r="AA614" i="43" s="1"/>
  <c r="AA556" i="43"/>
  <c r="AA649" i="43" s="1"/>
  <c r="AA538" i="43"/>
  <c r="AA631" i="43" s="1"/>
  <c r="AA561" i="43"/>
  <c r="AA654" i="43" s="1"/>
  <c r="AA568" i="43"/>
  <c r="AA661" i="43" s="1"/>
  <c r="AA553" i="43"/>
  <c r="AA646" i="43" s="1"/>
  <c r="AA515" i="43"/>
  <c r="AA608" i="43" s="1"/>
  <c r="AA690" i="43" s="1"/>
  <c r="AA542" i="43"/>
  <c r="AA635" i="43" s="1"/>
  <c r="AG132" i="14" s="1"/>
  <c r="AA570" i="43"/>
  <c r="AA663" i="43" s="1"/>
  <c r="AA524" i="43"/>
  <c r="AA617" i="43" s="1"/>
  <c r="AA566" i="43"/>
  <c r="AA659" i="43" s="1"/>
  <c r="AG156" i="14" s="1"/>
  <c r="AA552" i="43"/>
  <c r="AA645" i="43" s="1"/>
  <c r="AA571" i="43"/>
  <c r="AA664" i="43" s="1"/>
  <c r="AA550" i="43"/>
  <c r="AA643" i="43" s="1"/>
  <c r="AA575" i="43"/>
  <c r="AA668" i="43" s="1"/>
  <c r="AA527" i="43"/>
  <c r="AA620" i="43" s="1"/>
  <c r="AG117" i="14" s="1"/>
  <c r="AA540" i="43"/>
  <c r="AA633" i="43" s="1"/>
  <c r="AA543" i="43"/>
  <c r="AA636" i="43" s="1"/>
  <c r="AA577" i="43"/>
  <c r="AA670" i="43" s="1"/>
  <c r="AA522" i="43"/>
  <c r="AA615" i="43" s="1"/>
  <c r="AA581" i="43"/>
  <c r="AA674" i="43" s="1"/>
  <c r="AD546" i="43"/>
  <c r="AD639" i="43" s="1"/>
  <c r="AD548" i="43"/>
  <c r="AD641" i="43" s="1"/>
  <c r="AD556" i="43"/>
  <c r="AD649" i="43" s="1"/>
  <c r="AD731" i="43" s="1"/>
  <c r="AD560" i="43"/>
  <c r="AD653" i="43" s="1"/>
  <c r="AD508" i="43"/>
  <c r="AD601" i="43" s="1"/>
  <c r="AD683" i="43" s="1"/>
  <c r="AD514" i="43"/>
  <c r="AD607" i="43" s="1"/>
  <c r="AD579" i="43"/>
  <c r="AD672" i="43" s="1"/>
  <c r="AD581" i="43"/>
  <c r="AD674" i="43" s="1"/>
  <c r="AD531" i="43"/>
  <c r="AD624" i="43" s="1"/>
  <c r="AD580" i="43"/>
  <c r="AD673" i="43" s="1"/>
  <c r="AD521" i="43"/>
  <c r="AD614" i="43" s="1"/>
  <c r="AD565" i="43"/>
  <c r="AD658" i="43" s="1"/>
  <c r="AD510" i="43"/>
  <c r="AD603" i="43" s="1"/>
  <c r="AD563" i="43"/>
  <c r="AD656" i="43" s="1"/>
  <c r="AD572" i="43"/>
  <c r="AD665" i="43" s="1"/>
  <c r="AD507" i="43"/>
  <c r="AD600" i="43" s="1"/>
  <c r="AD515" i="43"/>
  <c r="AD608" i="43" s="1"/>
  <c r="AJ105" i="14" s="1"/>
  <c r="AD506" i="43"/>
  <c r="AD599" i="43" s="1"/>
  <c r="AD532" i="43"/>
  <c r="AD625" i="43" s="1"/>
  <c r="AD707" i="43" s="1"/>
  <c r="AD522" i="43"/>
  <c r="AD615" i="43" s="1"/>
  <c r="AD568" i="43"/>
  <c r="AD661" i="43" s="1"/>
  <c r="AD743" i="43" s="1"/>
  <c r="AD544" i="43"/>
  <c r="AD637" i="43" s="1"/>
  <c r="AD578" i="43"/>
  <c r="AD671" i="43" s="1"/>
  <c r="AD524" i="43"/>
  <c r="AD617" i="43" s="1"/>
  <c r="AD526" i="43"/>
  <c r="AD619" i="43" s="1"/>
  <c r="AD558" i="43"/>
  <c r="AD651" i="43" s="1"/>
  <c r="AD582" i="43"/>
  <c r="AD675" i="43" s="1"/>
  <c r="AD757" i="43" s="1"/>
  <c r="AD571" i="43"/>
  <c r="AD664" i="43" s="1"/>
  <c r="AD567" i="43"/>
  <c r="AD660" i="43" s="1"/>
  <c r="AD525" i="43"/>
  <c r="AD618" i="43" s="1"/>
  <c r="AD523" i="43"/>
  <c r="AD616" i="43" s="1"/>
  <c r="AD518" i="43"/>
  <c r="AD611" i="43" s="1"/>
  <c r="AD547" i="43"/>
  <c r="AD640" i="43" s="1"/>
  <c r="AD551" i="43"/>
  <c r="AD644" i="43" s="1"/>
  <c r="AD550" i="43"/>
  <c r="AD643" i="43" s="1"/>
  <c r="AJ140" i="14" s="1"/>
  <c r="AD535" i="43"/>
  <c r="AD628" i="43" s="1"/>
  <c r="AD577" i="43"/>
  <c r="AD670" i="43" s="1"/>
  <c r="AD549" i="43"/>
  <c r="AD642" i="43" s="1"/>
  <c r="AD562" i="43"/>
  <c r="AD655" i="43" s="1"/>
  <c r="AD517" i="43"/>
  <c r="AD610" i="43" s="1"/>
  <c r="AD554" i="43"/>
  <c r="AD647" i="43" s="1"/>
  <c r="AD564" i="43"/>
  <c r="AD657" i="43" s="1"/>
  <c r="AD739" i="43" s="1"/>
  <c r="AD536" i="43"/>
  <c r="AD629" i="43" s="1"/>
  <c r="AJ126" i="14" s="1"/>
  <c r="AD543" i="43"/>
  <c r="AD636" i="43" s="1"/>
  <c r="AJ133" i="14" s="1"/>
  <c r="AD552" i="43"/>
  <c r="AD645" i="43" s="1"/>
  <c r="AJ142" i="14" s="1"/>
  <c r="AD539" i="43"/>
  <c r="AD632" i="43" s="1"/>
  <c r="AD527" i="43"/>
  <c r="AD620" i="43" s="1"/>
  <c r="AD519" i="43"/>
  <c r="AD612" i="43" s="1"/>
  <c r="AD534" i="43"/>
  <c r="AD627" i="43" s="1"/>
  <c r="AD540" i="43"/>
  <c r="AD633" i="43" s="1"/>
  <c r="AJ130" i="14" s="1"/>
  <c r="AD537" i="43"/>
  <c r="AD630" i="43" s="1"/>
  <c r="AJ127" i="14" s="1"/>
  <c r="AD576" i="43"/>
  <c r="AD669" i="43" s="1"/>
  <c r="AD505" i="43"/>
  <c r="AD598" i="43" s="1"/>
  <c r="AD583" i="43"/>
  <c r="AD676" i="43" s="1"/>
  <c r="AD758" i="43" s="1"/>
  <c r="AD530" i="43"/>
  <c r="AD623" i="43" s="1"/>
  <c r="AD533" i="43"/>
  <c r="AD626" i="43" s="1"/>
  <c r="AD570" i="43"/>
  <c r="AD663" i="43" s="1"/>
  <c r="AD745" i="43" s="1"/>
  <c r="AD528" i="43"/>
  <c r="AD621" i="43" s="1"/>
  <c r="AD516" i="43"/>
  <c r="AD609" i="43" s="1"/>
  <c r="AD691" i="43" s="1"/>
  <c r="AD569" i="43"/>
  <c r="AD662" i="43" s="1"/>
  <c r="AD744" i="43" s="1"/>
  <c r="AD553" i="43"/>
  <c r="AD646" i="43" s="1"/>
  <c r="AD561" i="43"/>
  <c r="AD654" i="43" s="1"/>
  <c r="AD542" i="43"/>
  <c r="AD635" i="43" s="1"/>
  <c r="AD538" i="43"/>
  <c r="AD631" i="43" s="1"/>
  <c r="AJ128" i="14" s="1"/>
  <c r="AD511" i="43"/>
  <c r="AD604" i="43" s="1"/>
  <c r="AD513" i="43"/>
  <c r="AD606" i="43" s="1"/>
  <c r="AJ103" i="14" s="1"/>
  <c r="AD529" i="43"/>
  <c r="AD622" i="43" s="1"/>
  <c r="AD704" i="43" s="1"/>
  <c r="AD509" i="43"/>
  <c r="AD602" i="43" s="1"/>
  <c r="AJ99" i="14" s="1"/>
  <c r="AD559" i="43"/>
  <c r="AD652" i="43" s="1"/>
  <c r="AD545" i="43"/>
  <c r="AD638" i="43" s="1"/>
  <c r="AD555" i="43"/>
  <c r="AD648" i="43" s="1"/>
  <c r="AD575" i="43"/>
  <c r="AD668" i="43" s="1"/>
  <c r="AD574" i="43"/>
  <c r="AD667" i="43" s="1"/>
  <c r="AD573" i="43"/>
  <c r="AD666" i="43" s="1"/>
  <c r="AD584" i="43"/>
  <c r="AD677" i="43" s="1"/>
  <c r="AJ174" i="14" s="1"/>
  <c r="AD512" i="43"/>
  <c r="AD605" i="43" s="1"/>
  <c r="AD687" i="43" s="1"/>
  <c r="AD566" i="43"/>
  <c r="AD659" i="43" s="1"/>
  <c r="AD541" i="43"/>
  <c r="AD634" i="43" s="1"/>
  <c r="AD520" i="43"/>
  <c r="AD613" i="43" s="1"/>
  <c r="AD557" i="43"/>
  <c r="AD650" i="43" s="1"/>
  <c r="AB580" i="43"/>
  <c r="AB673" i="43" s="1"/>
  <c r="AB581" i="43"/>
  <c r="AB674" i="43" s="1"/>
  <c r="AB756" i="43" s="1"/>
  <c r="AB572" i="43"/>
  <c r="AB665" i="43" s="1"/>
  <c r="AB505" i="43"/>
  <c r="AB598" i="43" s="1"/>
  <c r="AB583" i="43"/>
  <c r="AB676" i="43" s="1"/>
  <c r="AB528" i="43"/>
  <c r="AB621" i="43" s="1"/>
  <c r="AB570" i="43"/>
  <c r="AB663" i="43" s="1"/>
  <c r="AB518" i="43"/>
  <c r="AB611" i="43" s="1"/>
  <c r="AB567" i="43"/>
  <c r="AB660" i="43" s="1"/>
  <c r="AB578" i="43"/>
  <c r="AB671" i="43" s="1"/>
  <c r="AB550" i="43"/>
  <c r="AB643" i="43" s="1"/>
  <c r="AB560" i="43"/>
  <c r="AB653" i="43" s="1"/>
  <c r="AB563" i="43"/>
  <c r="AB656" i="43" s="1"/>
  <c r="AB520" i="43"/>
  <c r="AB613" i="43" s="1"/>
  <c r="AB695" i="43" s="1"/>
  <c r="AB530" i="43"/>
  <c r="AB623" i="43" s="1"/>
  <c r="AB568" i="43"/>
  <c r="AB661" i="43" s="1"/>
  <c r="AB557" i="43"/>
  <c r="AB650" i="43" s="1"/>
  <c r="AB579" i="43"/>
  <c r="AB672" i="43" s="1"/>
  <c r="AB553" i="43"/>
  <c r="AB646" i="43" s="1"/>
  <c r="AB728" i="43" s="1"/>
  <c r="AB544" i="43"/>
  <c r="AB637" i="43" s="1"/>
  <c r="AB532" i="43"/>
  <c r="AB625" i="43" s="1"/>
  <c r="AB509" i="43"/>
  <c r="AB602" i="43" s="1"/>
  <c r="AB582" i="43"/>
  <c r="AB675" i="43" s="1"/>
  <c r="AB547" i="43"/>
  <c r="AB640" i="43" s="1"/>
  <c r="AB534" i="43"/>
  <c r="AB627" i="43" s="1"/>
  <c r="AB577" i="43"/>
  <c r="AB670" i="43" s="1"/>
  <c r="AB574" i="43"/>
  <c r="AB667" i="43" s="1"/>
  <c r="AH164" i="14" s="1"/>
  <c r="AB548" i="43"/>
  <c r="AB641" i="43" s="1"/>
  <c r="AB526" i="43"/>
  <c r="AB619" i="43" s="1"/>
  <c r="AH116" i="14" s="1"/>
  <c r="AB506" i="43"/>
  <c r="AB599" i="43" s="1"/>
  <c r="AB551" i="43"/>
  <c r="AB644" i="43" s="1"/>
  <c r="AB511" i="43"/>
  <c r="AB604" i="43" s="1"/>
  <c r="AB571" i="43"/>
  <c r="AB664" i="43" s="1"/>
  <c r="AB546" i="43"/>
  <c r="AB639" i="43" s="1"/>
  <c r="AH136" i="14" s="1"/>
  <c r="AB556" i="43"/>
  <c r="AB649" i="43" s="1"/>
  <c r="AB731" i="43" s="1"/>
  <c r="AB508" i="43"/>
  <c r="AB601" i="43" s="1"/>
  <c r="AB536" i="43"/>
  <c r="AB629" i="43" s="1"/>
  <c r="AB531" i="43"/>
  <c r="AB624" i="43" s="1"/>
  <c r="AB515" i="43"/>
  <c r="AB608" i="43" s="1"/>
  <c r="AB521" i="43"/>
  <c r="AB614" i="43" s="1"/>
  <c r="AB510" i="43"/>
  <c r="AB603" i="43" s="1"/>
  <c r="AB524" i="43"/>
  <c r="AB617" i="43" s="1"/>
  <c r="AB699" i="43" s="1"/>
  <c r="AB539" i="43"/>
  <c r="AB632" i="43" s="1"/>
  <c r="AH129" i="14" s="1"/>
  <c r="AB514" i="43"/>
  <c r="AB607" i="43" s="1"/>
  <c r="AB564" i="43"/>
  <c r="AB657" i="43" s="1"/>
  <c r="AB558" i="43"/>
  <c r="AB651" i="43" s="1"/>
  <c r="AB554" i="43"/>
  <c r="AB647" i="43" s="1"/>
  <c r="AB525" i="43"/>
  <c r="AB618" i="43" s="1"/>
  <c r="AB561" i="43"/>
  <c r="AB654" i="43" s="1"/>
  <c r="AB566" i="43"/>
  <c r="AB659" i="43" s="1"/>
  <c r="AB741" i="43" s="1"/>
  <c r="AB541" i="43"/>
  <c r="AB634" i="43" s="1"/>
  <c r="AH131" i="14" s="1"/>
  <c r="AB555" i="43"/>
  <c r="AB648" i="43" s="1"/>
  <c r="AB730" i="43" s="1"/>
  <c r="AB575" i="43"/>
  <c r="AB668" i="43" s="1"/>
  <c r="AB576" i="43"/>
  <c r="AB669" i="43" s="1"/>
  <c r="AB545" i="43"/>
  <c r="AB638" i="43" s="1"/>
  <c r="AB537" i="43"/>
  <c r="AB630" i="43" s="1"/>
  <c r="AB542" i="43"/>
  <c r="AB635" i="43" s="1"/>
  <c r="AB573" i="43"/>
  <c r="AB666" i="43" s="1"/>
  <c r="AB559" i="43"/>
  <c r="AB652" i="43" s="1"/>
  <c r="AH149" i="14" s="1"/>
  <c r="AB519" i="43"/>
  <c r="AB612" i="43" s="1"/>
  <c r="AB565" i="43"/>
  <c r="AB658" i="43" s="1"/>
  <c r="AB513" i="43"/>
  <c r="AB606" i="43" s="1"/>
  <c r="AB523" i="43"/>
  <c r="AB616" i="43" s="1"/>
  <c r="AB552" i="43"/>
  <c r="AB645" i="43" s="1"/>
  <c r="AB727" i="43" s="1"/>
  <c r="AB538" i="43"/>
  <c r="AB631" i="43" s="1"/>
  <c r="AB512" i="43"/>
  <c r="AB605" i="43" s="1"/>
  <c r="AB584" i="43"/>
  <c r="AB677" i="43" s="1"/>
  <c r="AB759" i="43" s="1"/>
  <c r="AB516" i="43"/>
  <c r="AB609" i="43" s="1"/>
  <c r="AB540" i="43"/>
  <c r="AB633" i="43" s="1"/>
  <c r="AB529" i="43"/>
  <c r="AB622" i="43" s="1"/>
  <c r="AB704" i="43" s="1"/>
  <c r="AB522" i="43"/>
  <c r="AB615" i="43" s="1"/>
  <c r="AB527" i="43"/>
  <c r="AB620" i="43" s="1"/>
  <c r="AB543" i="43"/>
  <c r="AB636" i="43" s="1"/>
  <c r="AH133" i="14" s="1"/>
  <c r="AB533" i="43"/>
  <c r="AB626" i="43" s="1"/>
  <c r="AH123" i="14" s="1"/>
  <c r="AB549" i="43"/>
  <c r="AB642" i="43" s="1"/>
  <c r="AH139" i="14" s="1"/>
  <c r="AB569" i="43"/>
  <c r="AB662" i="43" s="1"/>
  <c r="AB535" i="43"/>
  <c r="AB628" i="43" s="1"/>
  <c r="AB562" i="43"/>
  <c r="AB655" i="43" s="1"/>
  <c r="AB517" i="43"/>
  <c r="AB610" i="43" s="1"/>
  <c r="AB507" i="43"/>
  <c r="AB600" i="43" s="1"/>
  <c r="U534" i="43"/>
  <c r="U627" i="43" s="1"/>
  <c r="U576" i="43"/>
  <c r="U669" i="43" s="1"/>
  <c r="U580" i="43"/>
  <c r="U673" i="43" s="1"/>
  <c r="U755" i="43" s="1"/>
  <c r="U531" i="43"/>
  <c r="U624" i="43" s="1"/>
  <c r="U529" i="43"/>
  <c r="U622" i="43" s="1"/>
  <c r="U579" i="43"/>
  <c r="U672" i="43" s="1"/>
  <c r="U754" i="43" s="1"/>
  <c r="U584" i="43"/>
  <c r="U677" i="43" s="1"/>
  <c r="U550" i="43"/>
  <c r="U643" i="43" s="1"/>
  <c r="U538" i="43"/>
  <c r="U631" i="43" s="1"/>
  <c r="U713" i="43" s="1"/>
  <c r="U571" i="43"/>
  <c r="U664" i="43" s="1"/>
  <c r="U560" i="43"/>
  <c r="U653" i="43" s="1"/>
  <c r="U554" i="43"/>
  <c r="U647" i="43" s="1"/>
  <c r="U567" i="43"/>
  <c r="U660" i="43" s="1"/>
  <c r="U553" i="43"/>
  <c r="U646" i="43" s="1"/>
  <c r="U528" i="43"/>
  <c r="U621" i="43" s="1"/>
  <c r="U558" i="43"/>
  <c r="U651" i="43" s="1"/>
  <c r="U530" i="43"/>
  <c r="U623" i="43" s="1"/>
  <c r="U556" i="43"/>
  <c r="U649" i="43" s="1"/>
  <c r="AA146" i="14" s="1"/>
  <c r="U541" i="43"/>
  <c r="U634" i="43" s="1"/>
  <c r="U716" i="43" s="1"/>
  <c r="U582" i="43"/>
  <c r="U675" i="43" s="1"/>
  <c r="U544" i="43"/>
  <c r="U637" i="43" s="1"/>
  <c r="U719" i="43" s="1"/>
  <c r="U578" i="43"/>
  <c r="U671" i="43" s="1"/>
  <c r="U583" i="43"/>
  <c r="U676" i="43" s="1"/>
  <c r="U535" i="43"/>
  <c r="U628" i="43" s="1"/>
  <c r="U505" i="43"/>
  <c r="U598" i="43" s="1"/>
  <c r="U680" i="43" s="1"/>
  <c r="U510" i="43"/>
  <c r="U603" i="43" s="1"/>
  <c r="U519" i="43"/>
  <c r="U612" i="43" s="1"/>
  <c r="U694" i="43" s="1"/>
  <c r="U516" i="43"/>
  <c r="U609" i="43" s="1"/>
  <c r="U512" i="43"/>
  <c r="U605" i="43" s="1"/>
  <c r="U564" i="43"/>
  <c r="U657" i="43" s="1"/>
  <c r="AA154" i="14" s="1"/>
  <c r="U533" i="43"/>
  <c r="U626" i="43" s="1"/>
  <c r="U523" i="43"/>
  <c r="U616" i="43" s="1"/>
  <c r="U698" i="43" s="1"/>
  <c r="U542" i="43"/>
  <c r="U635" i="43" s="1"/>
  <c r="U532" i="43"/>
  <c r="U625" i="43" s="1"/>
  <c r="U507" i="43"/>
  <c r="U600" i="43" s="1"/>
  <c r="AA97" i="14" s="1"/>
  <c r="U537" i="43"/>
  <c r="U630" i="43" s="1"/>
  <c r="U506" i="43"/>
  <c r="U599" i="43" s="1"/>
  <c r="U539" i="43"/>
  <c r="U632" i="43" s="1"/>
  <c r="U562" i="43"/>
  <c r="U655" i="43" s="1"/>
  <c r="U549" i="43"/>
  <c r="U642" i="43" s="1"/>
  <c r="AA139" i="14" s="1"/>
  <c r="U514" i="43"/>
  <c r="U607" i="43" s="1"/>
  <c r="U522" i="43"/>
  <c r="U615" i="43" s="1"/>
  <c r="U515" i="43"/>
  <c r="U608" i="43" s="1"/>
  <c r="AA105" i="14" s="1"/>
  <c r="U561" i="43"/>
  <c r="U654" i="43" s="1"/>
  <c r="U520" i="43"/>
  <c r="U613" i="43" s="1"/>
  <c r="U568" i="43"/>
  <c r="U661" i="43" s="1"/>
  <c r="U511" i="43"/>
  <c r="U604" i="43" s="1"/>
  <c r="U527" i="43"/>
  <c r="U620" i="43" s="1"/>
  <c r="U570" i="43"/>
  <c r="U663" i="43" s="1"/>
  <c r="U745" i="43" s="1"/>
  <c r="U524" i="43"/>
  <c r="U617" i="43" s="1"/>
  <c r="U552" i="43"/>
  <c r="U645" i="43" s="1"/>
  <c r="AA142" i="14" s="1"/>
  <c r="U545" i="43"/>
  <c r="U638" i="43" s="1"/>
  <c r="U546" i="43"/>
  <c r="U639" i="43" s="1"/>
  <c r="U581" i="43"/>
  <c r="U674" i="43" s="1"/>
  <c r="U548" i="43"/>
  <c r="U641" i="43" s="1"/>
  <c r="U521" i="43"/>
  <c r="U614" i="43" s="1"/>
  <c r="U565" i="43"/>
  <c r="U658" i="43" s="1"/>
  <c r="AA155" i="14" s="1"/>
  <c r="U513" i="43"/>
  <c r="U606" i="43" s="1"/>
  <c r="AA103" i="14" s="1"/>
  <c r="U508" i="43"/>
  <c r="U601" i="43" s="1"/>
  <c r="U683" i="43" s="1"/>
  <c r="U573" i="43"/>
  <c r="U666" i="43" s="1"/>
  <c r="U509" i="43"/>
  <c r="U602" i="43" s="1"/>
  <c r="U543" i="43"/>
  <c r="U636" i="43" s="1"/>
  <c r="AA133" i="14" s="1"/>
  <c r="U526" i="43"/>
  <c r="U619" i="43" s="1"/>
  <c r="U557" i="43"/>
  <c r="U650" i="43" s="1"/>
  <c r="U551" i="43"/>
  <c r="U644" i="43" s="1"/>
  <c r="U726" i="43" s="1"/>
  <c r="U518" i="43"/>
  <c r="U611" i="43" s="1"/>
  <c r="U555" i="43"/>
  <c r="U648" i="43" s="1"/>
  <c r="AA145" i="14" s="1"/>
  <c r="U540" i="43"/>
  <c r="U633" i="43" s="1"/>
  <c r="U575" i="43"/>
  <c r="U668" i="43" s="1"/>
  <c r="U574" i="43"/>
  <c r="U667" i="43" s="1"/>
  <c r="U572" i="43"/>
  <c r="U665" i="43" s="1"/>
  <c r="U559" i="43"/>
  <c r="U652" i="43" s="1"/>
  <c r="U566" i="43"/>
  <c r="U659" i="43" s="1"/>
  <c r="U563" i="43"/>
  <c r="U656" i="43" s="1"/>
  <c r="AA153" i="14" s="1"/>
  <c r="U517" i="43"/>
  <c r="U610" i="43" s="1"/>
  <c r="U577" i="43"/>
  <c r="U670" i="43" s="1"/>
  <c r="AA167" i="14" s="1"/>
  <c r="U569" i="43"/>
  <c r="U662" i="43" s="1"/>
  <c r="U525" i="43"/>
  <c r="U618" i="43" s="1"/>
  <c r="AA115" i="14" s="1"/>
  <c r="U536" i="43"/>
  <c r="U629" i="43" s="1"/>
  <c r="U547" i="43"/>
  <c r="U640" i="43" s="1"/>
  <c r="Q511" i="43"/>
  <c r="Q604" i="43" s="1"/>
  <c r="W101" i="14" s="1"/>
  <c r="Q517" i="43"/>
  <c r="Q610" i="43" s="1"/>
  <c r="Q529" i="43"/>
  <c r="Q622" i="43" s="1"/>
  <c r="Q704" i="43" s="1"/>
  <c r="Q564" i="43"/>
  <c r="Q657" i="43" s="1"/>
  <c r="Q582" i="43"/>
  <c r="Q675" i="43" s="1"/>
  <c r="Q510" i="43"/>
  <c r="Q603" i="43" s="1"/>
  <c r="Q578" i="43"/>
  <c r="Q671" i="43" s="1"/>
  <c r="Q508" i="43"/>
  <c r="Q601" i="43" s="1"/>
  <c r="Q565" i="43"/>
  <c r="Q658" i="43" s="1"/>
  <c r="W155" i="14" s="1"/>
  <c r="Q573" i="43"/>
  <c r="Q666" i="43" s="1"/>
  <c r="Q532" i="43"/>
  <c r="Q625" i="43" s="1"/>
  <c r="Q707" i="43" s="1"/>
  <c r="Q551" i="43"/>
  <c r="Q644" i="43" s="1"/>
  <c r="Q726" i="43" s="1"/>
  <c r="Q560" i="43"/>
  <c r="Q653" i="43" s="1"/>
  <c r="Q559" i="43"/>
  <c r="Q652" i="43" s="1"/>
  <c r="Q561" i="43"/>
  <c r="Q654" i="43" s="1"/>
  <c r="Q736" i="43" s="1"/>
  <c r="Q543" i="43"/>
  <c r="Q636" i="43" s="1"/>
  <c r="Q505" i="43"/>
  <c r="Q598" i="43" s="1"/>
  <c r="W95" i="14" s="1"/>
  <c r="Q563" i="43"/>
  <c r="Q656" i="43" s="1"/>
  <c r="Q572" i="43"/>
  <c r="Q665" i="43" s="1"/>
  <c r="Q538" i="43"/>
  <c r="Q631" i="43" s="1"/>
  <c r="Q515" i="43"/>
  <c r="Q608" i="43" s="1"/>
  <c r="Q519" i="43"/>
  <c r="Q612" i="43" s="1"/>
  <c r="Q513" i="43"/>
  <c r="Q606" i="43" s="1"/>
  <c r="Q525" i="43"/>
  <c r="Q618" i="43" s="1"/>
  <c r="Q528" i="43"/>
  <c r="Q621" i="43" s="1"/>
  <c r="Q546" i="43"/>
  <c r="Q639" i="43" s="1"/>
  <c r="Q580" i="43"/>
  <c r="Q673" i="43" s="1"/>
  <c r="W170" i="14" s="1"/>
  <c r="Q558" i="43"/>
  <c r="Q651" i="43" s="1"/>
  <c r="Q576" i="43"/>
  <c r="Q669" i="43" s="1"/>
  <c r="W166" i="14" s="1"/>
  <c r="Q506" i="43"/>
  <c r="Q599" i="43" s="1"/>
  <c r="Q545" i="43"/>
  <c r="Q638" i="43" s="1"/>
  <c r="Q571" i="43"/>
  <c r="Q664" i="43" s="1"/>
  <c r="Q541" i="43"/>
  <c r="Q634" i="43" s="1"/>
  <c r="Q507" i="43"/>
  <c r="Q600" i="43" s="1"/>
  <c r="Q521" i="43"/>
  <c r="Q614" i="43" s="1"/>
  <c r="Q696" i="43" s="1"/>
  <c r="Q584" i="43"/>
  <c r="Q677" i="43" s="1"/>
  <c r="Q567" i="43"/>
  <c r="Q660" i="43" s="1"/>
  <c r="Q536" i="43"/>
  <c r="Q629" i="43" s="1"/>
  <c r="Q516" i="43"/>
  <c r="Q609" i="43" s="1"/>
  <c r="Q554" i="43"/>
  <c r="Q647" i="43" s="1"/>
  <c r="Q530" i="43"/>
  <c r="Q623" i="43" s="1"/>
  <c r="Q547" i="43"/>
  <c r="Q640" i="43" s="1"/>
  <c r="Q549" i="43"/>
  <c r="Q642" i="43" s="1"/>
  <c r="W139" i="14" s="1"/>
  <c r="Q512" i="43"/>
  <c r="Q605" i="43" s="1"/>
  <c r="Q562" i="43"/>
  <c r="Q655" i="43" s="1"/>
  <c r="Q526" i="43"/>
  <c r="Q619" i="43" s="1"/>
  <c r="Q557" i="43"/>
  <c r="Q650" i="43" s="1"/>
  <c r="Q569" i="43"/>
  <c r="Q662" i="43" s="1"/>
  <c r="Q552" i="43"/>
  <c r="Q645" i="43" s="1"/>
  <c r="Q509" i="43"/>
  <c r="Q602" i="43" s="1"/>
  <c r="Q583" i="43"/>
  <c r="Q676" i="43" s="1"/>
  <c r="W173" i="14" s="1"/>
  <c r="Q514" i="43"/>
  <c r="Q607" i="43" s="1"/>
  <c r="W104" i="14" s="1"/>
  <c r="Q522" i="43"/>
  <c r="Q615" i="43" s="1"/>
  <c r="Q577" i="43"/>
  <c r="Q670" i="43" s="1"/>
  <c r="W167" i="14" s="1"/>
  <c r="Q520" i="43"/>
  <c r="Q613" i="43" s="1"/>
  <c r="Q518" i="43"/>
  <c r="Q611" i="43" s="1"/>
  <c r="W108" i="14" s="1"/>
  <c r="Q568" i="43"/>
  <c r="Q661" i="43" s="1"/>
  <c r="Q540" i="43"/>
  <c r="Q633" i="43" s="1"/>
  <c r="W130" i="14" s="1"/>
  <c r="Q523" i="43"/>
  <c r="Q616" i="43" s="1"/>
  <c r="W113" i="14" s="1"/>
  <c r="Q527" i="43"/>
  <c r="Q620" i="43" s="1"/>
  <c r="W117" i="14" s="1"/>
  <c r="Q556" i="43"/>
  <c r="Q649" i="43" s="1"/>
  <c r="Q553" i="43"/>
  <c r="Q646" i="43" s="1"/>
  <c r="W143" i="14" s="1"/>
  <c r="Q575" i="43"/>
  <c r="Q668" i="43" s="1"/>
  <c r="Q579" i="43"/>
  <c r="Q672" i="43" s="1"/>
  <c r="Q581" i="43"/>
  <c r="Q674" i="43" s="1"/>
  <c r="Q533" i="43"/>
  <c r="Q626" i="43" s="1"/>
  <c r="Q535" i="43"/>
  <c r="Q628" i="43" s="1"/>
  <c r="Q710" i="43" s="1"/>
  <c r="Q534" i="43"/>
  <c r="Q627" i="43" s="1"/>
  <c r="Q539" i="43"/>
  <c r="Q632" i="43" s="1"/>
  <c r="Q566" i="43"/>
  <c r="Q659" i="43" s="1"/>
  <c r="Q524" i="43"/>
  <c r="Q617" i="43" s="1"/>
  <c r="Q550" i="43"/>
  <c r="Q643" i="43" s="1"/>
  <c r="Q548" i="43"/>
  <c r="Q641" i="43" s="1"/>
  <c r="Q544" i="43"/>
  <c r="Q637" i="43" s="1"/>
  <c r="Q531" i="43"/>
  <c r="Q624" i="43" s="1"/>
  <c r="Q706" i="43" s="1"/>
  <c r="Q555" i="43"/>
  <c r="Q648" i="43" s="1"/>
  <c r="Q730" i="43" s="1"/>
  <c r="Q542" i="43"/>
  <c r="Q635" i="43" s="1"/>
  <c r="Q570" i="43"/>
  <c r="Q663" i="43" s="1"/>
  <c r="Q537" i="43"/>
  <c r="Q630" i="43" s="1"/>
  <c r="Q574" i="43"/>
  <c r="Q667" i="43" s="1"/>
  <c r="Q749" i="43" s="1"/>
  <c r="N556" i="43"/>
  <c r="N649" i="43" s="1"/>
  <c r="N581" i="43"/>
  <c r="N674" i="43" s="1"/>
  <c r="N534" i="43"/>
  <c r="N627" i="43" s="1"/>
  <c r="N709" i="43" s="1"/>
  <c r="N550" i="43"/>
  <c r="N643" i="43" s="1"/>
  <c r="N524" i="43"/>
  <c r="N617" i="43" s="1"/>
  <c r="T114" i="14" s="1"/>
  <c r="N570" i="43"/>
  <c r="N663" i="43" s="1"/>
  <c r="N525" i="43"/>
  <c r="N618" i="43" s="1"/>
  <c r="N527" i="43"/>
  <c r="N620" i="43" s="1"/>
  <c r="N573" i="43"/>
  <c r="N666" i="43" s="1"/>
  <c r="N577" i="43"/>
  <c r="N670" i="43" s="1"/>
  <c r="N752" i="43" s="1"/>
  <c r="N566" i="43"/>
  <c r="N659" i="43" s="1"/>
  <c r="T156" i="14" s="1"/>
  <c r="N512" i="43"/>
  <c r="N605" i="43" s="1"/>
  <c r="T102" i="14" s="1"/>
  <c r="N535" i="43"/>
  <c r="N628" i="43" s="1"/>
  <c r="N561" i="43"/>
  <c r="N654" i="43" s="1"/>
  <c r="N545" i="43"/>
  <c r="N638" i="43" s="1"/>
  <c r="N515" i="43"/>
  <c r="N608" i="43" s="1"/>
  <c r="N529" i="43"/>
  <c r="N622" i="43" s="1"/>
  <c r="T119" i="14" s="1"/>
  <c r="N520" i="43"/>
  <c r="N613" i="43" s="1"/>
  <c r="N569" i="43"/>
  <c r="N662" i="43" s="1"/>
  <c r="N744" i="43" s="1"/>
  <c r="N528" i="43"/>
  <c r="N621" i="43" s="1"/>
  <c r="N703" i="43" s="1"/>
  <c r="N509" i="43"/>
  <c r="N602" i="43" s="1"/>
  <c r="N526" i="43"/>
  <c r="N619" i="43" s="1"/>
  <c r="N533" i="43"/>
  <c r="N626" i="43" s="1"/>
  <c r="N575" i="43"/>
  <c r="N668" i="43" s="1"/>
  <c r="N505" i="43"/>
  <c r="N598" i="43" s="1"/>
  <c r="N543" i="43"/>
  <c r="N636" i="43" s="1"/>
  <c r="N718" i="43" s="1"/>
  <c r="N510" i="43"/>
  <c r="N603" i="43" s="1"/>
  <c r="N685" i="43" s="1"/>
  <c r="N536" i="43"/>
  <c r="N629" i="43" s="1"/>
  <c r="N572" i="43"/>
  <c r="N665" i="43" s="1"/>
  <c r="N560" i="43"/>
  <c r="N653" i="43" s="1"/>
  <c r="N735" i="43" s="1"/>
  <c r="N531" i="43"/>
  <c r="N624" i="43" s="1"/>
  <c r="N544" i="43"/>
  <c r="N637" i="43" s="1"/>
  <c r="N554" i="43"/>
  <c r="N647" i="43" s="1"/>
  <c r="N519" i="43"/>
  <c r="N612" i="43" s="1"/>
  <c r="N513" i="43"/>
  <c r="N606" i="43" s="1"/>
  <c r="N688" i="43" s="1"/>
  <c r="N552" i="43"/>
  <c r="N645" i="43" s="1"/>
  <c r="N539" i="43"/>
  <c r="N632" i="43" s="1"/>
  <c r="N574" i="43"/>
  <c r="N667" i="43" s="1"/>
  <c r="N749" i="43" s="1"/>
  <c r="N516" i="43"/>
  <c r="N609" i="43" s="1"/>
  <c r="N506" i="43"/>
  <c r="N599" i="43" s="1"/>
  <c r="N567" i="43"/>
  <c r="N660" i="43" s="1"/>
  <c r="N523" i="43"/>
  <c r="N616" i="43" s="1"/>
  <c r="N568" i="43"/>
  <c r="N661" i="43" s="1"/>
  <c r="N743" i="43" s="1"/>
  <c r="N518" i="43"/>
  <c r="N611" i="43" s="1"/>
  <c r="T108" i="14" s="1"/>
  <c r="N553" i="43"/>
  <c r="N646" i="43" s="1"/>
  <c r="N728" i="43" s="1"/>
  <c r="N555" i="43"/>
  <c r="N648" i="43" s="1"/>
  <c r="N730" i="43" s="1"/>
  <c r="N565" i="43"/>
  <c r="N658" i="43" s="1"/>
  <c r="N507" i="43"/>
  <c r="N600" i="43" s="1"/>
  <c r="N508" i="43"/>
  <c r="N601" i="43" s="1"/>
  <c r="N584" i="43"/>
  <c r="N677" i="43" s="1"/>
  <c r="N583" i="43"/>
  <c r="N676" i="43" s="1"/>
  <c r="N758" i="43" s="1"/>
  <c r="N559" i="43"/>
  <c r="N652" i="43" s="1"/>
  <c r="N734" i="43" s="1"/>
  <c r="N522" i="43"/>
  <c r="N615" i="43" s="1"/>
  <c r="T112" i="14" s="1"/>
  <c r="N580" i="43"/>
  <c r="N673" i="43" s="1"/>
  <c r="N541" i="43"/>
  <c r="N634" i="43" s="1"/>
  <c r="N578" i="43"/>
  <c r="N671" i="43" s="1"/>
  <c r="N530" i="43"/>
  <c r="N623" i="43" s="1"/>
  <c r="N705" i="43" s="1"/>
  <c r="N542" i="43"/>
  <c r="N635" i="43" s="1"/>
  <c r="N540" i="43"/>
  <c r="N633" i="43" s="1"/>
  <c r="T130" i="14" s="1"/>
  <c r="N511" i="43"/>
  <c r="N604" i="43" s="1"/>
  <c r="N547" i="43"/>
  <c r="N640" i="43" s="1"/>
  <c r="N517" i="43"/>
  <c r="N610" i="43" s="1"/>
  <c r="T107" i="14" s="1"/>
  <c r="N558" i="43"/>
  <c r="N651" i="43" s="1"/>
  <c r="N532" i="43"/>
  <c r="N625" i="43" s="1"/>
  <c r="N548" i="43"/>
  <c r="N641" i="43" s="1"/>
  <c r="N538" i="43"/>
  <c r="N631" i="43" s="1"/>
  <c r="N571" i="43"/>
  <c r="N664" i="43" s="1"/>
  <c r="T161" i="14" s="1"/>
  <c r="N521" i="43"/>
  <c r="N614" i="43" s="1"/>
  <c r="N696" i="43" s="1"/>
  <c r="N563" i="43"/>
  <c r="N656" i="43" s="1"/>
  <c r="N582" i="43"/>
  <c r="N675" i="43" s="1"/>
  <c r="N557" i="43"/>
  <c r="N650" i="43" s="1"/>
  <c r="N549" i="43"/>
  <c r="N642" i="43" s="1"/>
  <c r="N546" i="43"/>
  <c r="N639" i="43" s="1"/>
  <c r="N579" i="43"/>
  <c r="N672" i="43" s="1"/>
  <c r="N537" i="43"/>
  <c r="N630" i="43" s="1"/>
  <c r="N712" i="43" s="1"/>
  <c r="N551" i="43"/>
  <c r="N644" i="43" s="1"/>
  <c r="T141" i="14" s="1"/>
  <c r="N564" i="43"/>
  <c r="N657" i="43" s="1"/>
  <c r="N514" i="43"/>
  <c r="N607" i="43" s="1"/>
  <c r="T104" i="14" s="1"/>
  <c r="N562" i="43"/>
  <c r="N655" i="43" s="1"/>
  <c r="N576" i="43"/>
  <c r="N669" i="43" s="1"/>
  <c r="R553" i="43"/>
  <c r="R646" i="43" s="1"/>
  <c r="R574" i="43"/>
  <c r="R667" i="43" s="1"/>
  <c r="R570" i="43"/>
  <c r="R663" i="43" s="1"/>
  <c r="R745" i="43" s="1"/>
  <c r="R511" i="43"/>
  <c r="R604" i="43" s="1"/>
  <c r="R559" i="43"/>
  <c r="R652" i="43" s="1"/>
  <c r="R532" i="43"/>
  <c r="R625" i="43" s="1"/>
  <c r="R707" i="43" s="1"/>
  <c r="R565" i="43"/>
  <c r="R658" i="43" s="1"/>
  <c r="R555" i="43"/>
  <c r="R648" i="43" s="1"/>
  <c r="X145" i="14" s="1"/>
  <c r="R536" i="43"/>
  <c r="R629" i="43" s="1"/>
  <c r="X126" i="14" s="1"/>
  <c r="R530" i="43"/>
  <c r="R623" i="43" s="1"/>
  <c r="R552" i="43"/>
  <c r="R645" i="43" s="1"/>
  <c r="X142" i="14" s="1"/>
  <c r="R583" i="43"/>
  <c r="R676" i="43" s="1"/>
  <c r="R584" i="43"/>
  <c r="R677" i="43" s="1"/>
  <c r="R523" i="43"/>
  <c r="R616" i="43" s="1"/>
  <c r="R579" i="43"/>
  <c r="R672" i="43" s="1"/>
  <c r="R535" i="43"/>
  <c r="R628" i="43" s="1"/>
  <c r="R517" i="43"/>
  <c r="R610" i="43" s="1"/>
  <c r="R529" i="43"/>
  <c r="R622" i="43" s="1"/>
  <c r="R514" i="43"/>
  <c r="R607" i="43" s="1"/>
  <c r="X104" i="14" s="1"/>
  <c r="R578" i="43"/>
  <c r="R671" i="43" s="1"/>
  <c r="R506" i="43"/>
  <c r="R599" i="43" s="1"/>
  <c r="R569" i="43"/>
  <c r="R662" i="43" s="1"/>
  <c r="R744" i="43" s="1"/>
  <c r="R534" i="43"/>
  <c r="R627" i="43" s="1"/>
  <c r="R582" i="43"/>
  <c r="R675" i="43" s="1"/>
  <c r="R510" i="43"/>
  <c r="R603" i="43" s="1"/>
  <c r="X100" i="14" s="1"/>
  <c r="R558" i="43"/>
  <c r="R651" i="43" s="1"/>
  <c r="R571" i="43"/>
  <c r="R664" i="43" s="1"/>
  <c r="R561" i="43"/>
  <c r="R654" i="43" s="1"/>
  <c r="R546" i="43"/>
  <c r="R639" i="43" s="1"/>
  <c r="R531" i="43"/>
  <c r="R624" i="43" s="1"/>
  <c r="R544" i="43"/>
  <c r="R637" i="43" s="1"/>
  <c r="R542" i="43"/>
  <c r="R635" i="43" s="1"/>
  <c r="R539" i="43"/>
  <c r="R632" i="43" s="1"/>
  <c r="R577" i="43"/>
  <c r="R670" i="43" s="1"/>
  <c r="R508" i="43"/>
  <c r="R601" i="43" s="1"/>
  <c r="R683" i="43" s="1"/>
  <c r="R538" i="43"/>
  <c r="R631" i="43" s="1"/>
  <c r="R550" i="43"/>
  <c r="R643" i="43" s="1"/>
  <c r="R520" i="43"/>
  <c r="R613" i="43" s="1"/>
  <c r="X110" i="14" s="1"/>
  <c r="R518" i="43"/>
  <c r="R611" i="43" s="1"/>
  <c r="R505" i="43"/>
  <c r="R598" i="43" s="1"/>
  <c r="R537" i="43"/>
  <c r="R630" i="43" s="1"/>
  <c r="R533" i="43"/>
  <c r="R626" i="43" s="1"/>
  <c r="R549" i="43"/>
  <c r="R642" i="43" s="1"/>
  <c r="R724" i="43" s="1"/>
  <c r="R528" i="43"/>
  <c r="R621" i="43" s="1"/>
  <c r="R522" i="43"/>
  <c r="R615" i="43" s="1"/>
  <c r="R543" i="43"/>
  <c r="R636" i="43" s="1"/>
  <c r="R581" i="43"/>
  <c r="R674" i="43" s="1"/>
  <c r="R526" i="43"/>
  <c r="R619" i="43" s="1"/>
  <c r="R575" i="43"/>
  <c r="R668" i="43" s="1"/>
  <c r="R576" i="43"/>
  <c r="R669" i="43" s="1"/>
  <c r="R580" i="43"/>
  <c r="R673" i="43" s="1"/>
  <c r="R572" i="43"/>
  <c r="R665" i="43" s="1"/>
  <c r="R519" i="43"/>
  <c r="R612" i="43" s="1"/>
  <c r="R556" i="43"/>
  <c r="R649" i="43" s="1"/>
  <c r="R731" i="43" s="1"/>
  <c r="R507" i="43"/>
  <c r="R600" i="43" s="1"/>
  <c r="R564" i="43"/>
  <c r="R657" i="43" s="1"/>
  <c r="R563" i="43"/>
  <c r="R656" i="43" s="1"/>
  <c r="R568" i="43"/>
  <c r="R661" i="43" s="1"/>
  <c r="R557" i="43"/>
  <c r="R650" i="43" s="1"/>
  <c r="R732" i="43" s="1"/>
  <c r="R545" i="43"/>
  <c r="R638" i="43" s="1"/>
  <c r="R560" i="43"/>
  <c r="R653" i="43" s="1"/>
  <c r="R735" i="43" s="1"/>
  <c r="R512" i="43"/>
  <c r="R605" i="43" s="1"/>
  <c r="R687" i="43" s="1"/>
  <c r="R551" i="43"/>
  <c r="R644" i="43" s="1"/>
  <c r="R513" i="43"/>
  <c r="R606" i="43" s="1"/>
  <c r="R554" i="43"/>
  <c r="R647" i="43" s="1"/>
  <c r="R567" i="43"/>
  <c r="R660" i="43" s="1"/>
  <c r="R573" i="43"/>
  <c r="R666" i="43" s="1"/>
  <c r="X163" i="14" s="1"/>
  <c r="R516" i="43"/>
  <c r="R609" i="43" s="1"/>
  <c r="R547" i="43"/>
  <c r="R640" i="43" s="1"/>
  <c r="R521" i="43"/>
  <c r="R614" i="43" s="1"/>
  <c r="R562" i="43"/>
  <c r="R655" i="43" s="1"/>
  <c r="R515" i="43"/>
  <c r="R608" i="43" s="1"/>
  <c r="R527" i="43"/>
  <c r="R620" i="43" s="1"/>
  <c r="R509" i="43"/>
  <c r="R602" i="43" s="1"/>
  <c r="X99" i="14" s="1"/>
  <c r="R541" i="43"/>
  <c r="R634" i="43" s="1"/>
  <c r="R716" i="43" s="1"/>
  <c r="R525" i="43"/>
  <c r="R618" i="43" s="1"/>
  <c r="R548" i="43"/>
  <c r="R641" i="43" s="1"/>
  <c r="X138" i="14" s="1"/>
  <c r="R524" i="43"/>
  <c r="R617" i="43" s="1"/>
  <c r="X114" i="14" s="1"/>
  <c r="R566" i="43"/>
  <c r="R659" i="43" s="1"/>
  <c r="R540" i="43"/>
  <c r="R633" i="43" s="1"/>
  <c r="W521" i="43"/>
  <c r="W614" i="43" s="1"/>
  <c r="W511" i="43"/>
  <c r="W604" i="43" s="1"/>
  <c r="W566" i="43"/>
  <c r="W659" i="43" s="1"/>
  <c r="AC156" i="14" s="1"/>
  <c r="W553" i="43"/>
  <c r="W646" i="43" s="1"/>
  <c r="W528" i="43"/>
  <c r="W621" i="43" s="1"/>
  <c r="W565" i="43"/>
  <c r="W658" i="43" s="1"/>
  <c r="W574" i="43"/>
  <c r="W667" i="43" s="1"/>
  <c r="W520" i="43"/>
  <c r="W613" i="43" s="1"/>
  <c r="W572" i="43"/>
  <c r="W665" i="43" s="1"/>
  <c r="W578" i="43"/>
  <c r="W671" i="43" s="1"/>
  <c r="W548" i="43"/>
  <c r="W641" i="43" s="1"/>
  <c r="W577" i="43"/>
  <c r="W670" i="43" s="1"/>
  <c r="W557" i="43"/>
  <c r="W650" i="43" s="1"/>
  <c r="W575" i="43"/>
  <c r="W668" i="43" s="1"/>
  <c r="W543" i="43"/>
  <c r="W636" i="43" s="1"/>
  <c r="W533" i="43"/>
  <c r="W626" i="43" s="1"/>
  <c r="W517" i="43"/>
  <c r="W610" i="43" s="1"/>
  <c r="W563" i="43"/>
  <c r="W656" i="43" s="1"/>
  <c r="W576" i="43"/>
  <c r="W669" i="43" s="1"/>
  <c r="W751" i="43" s="1"/>
  <c r="W525" i="43"/>
  <c r="W618" i="43" s="1"/>
  <c r="AC115" i="14" s="1"/>
  <c r="W527" i="43"/>
  <c r="W620" i="43" s="1"/>
  <c r="W552" i="43"/>
  <c r="W645" i="43" s="1"/>
  <c r="W523" i="43"/>
  <c r="W616" i="43" s="1"/>
  <c r="W571" i="43"/>
  <c r="W664" i="43" s="1"/>
  <c r="W567" i="43"/>
  <c r="W660" i="43" s="1"/>
  <c r="W742" i="43" s="1"/>
  <c r="W536" i="43"/>
  <c r="W629" i="43" s="1"/>
  <c r="AC126" i="14" s="1"/>
  <c r="W579" i="43"/>
  <c r="W672" i="43" s="1"/>
  <c r="W754" i="43" s="1"/>
  <c r="W580" i="43"/>
  <c r="W673" i="43" s="1"/>
  <c r="W583" i="43"/>
  <c r="W676" i="43" s="1"/>
  <c r="AC173" i="14" s="1"/>
  <c r="W518" i="43"/>
  <c r="W611" i="43" s="1"/>
  <c r="W544" i="43"/>
  <c r="W637" i="43" s="1"/>
  <c r="W573" i="43"/>
  <c r="W666" i="43" s="1"/>
  <c r="W529" i="43"/>
  <c r="W622" i="43" s="1"/>
  <c r="AC119" i="14" s="1"/>
  <c r="W554" i="43"/>
  <c r="W647" i="43" s="1"/>
  <c r="AC144" i="14" s="1"/>
  <c r="W546" i="43"/>
  <c r="W639" i="43" s="1"/>
  <c r="W721" i="43" s="1"/>
  <c r="W564" i="43"/>
  <c r="W657" i="43" s="1"/>
  <c r="W541" i="43"/>
  <c r="W634" i="43" s="1"/>
  <c r="W545" i="43"/>
  <c r="W638" i="43" s="1"/>
  <c r="AC135" i="14" s="1"/>
  <c r="W560" i="43"/>
  <c r="W653" i="43" s="1"/>
  <c r="W534" i="43"/>
  <c r="W627" i="43" s="1"/>
  <c r="W524" i="43"/>
  <c r="W617" i="43" s="1"/>
  <c r="W555" i="43"/>
  <c r="W648" i="43" s="1"/>
  <c r="W730" i="43" s="1"/>
  <c r="W558" i="43"/>
  <c r="W651" i="43" s="1"/>
  <c r="W733" i="43" s="1"/>
  <c r="W547" i="43"/>
  <c r="W640" i="43" s="1"/>
  <c r="W537" i="43"/>
  <c r="W630" i="43" s="1"/>
  <c r="AC127" i="14" s="1"/>
  <c r="W514" i="43"/>
  <c r="W607" i="43" s="1"/>
  <c r="AC104" i="14" s="1"/>
  <c r="W551" i="43"/>
  <c r="W644" i="43" s="1"/>
  <c r="W538" i="43"/>
  <c r="W631" i="43" s="1"/>
  <c r="W581" i="43"/>
  <c r="W674" i="43" s="1"/>
  <c r="W756" i="43" s="1"/>
  <c r="W508" i="43"/>
  <c r="W601" i="43" s="1"/>
  <c r="W512" i="43"/>
  <c r="W605" i="43" s="1"/>
  <c r="W687" i="43" s="1"/>
  <c r="W515" i="43"/>
  <c r="W608" i="43" s="1"/>
  <c r="W549" i="43"/>
  <c r="W642" i="43" s="1"/>
  <c r="W522" i="43"/>
  <c r="W615" i="43" s="1"/>
  <c r="W562" i="43"/>
  <c r="W655" i="43" s="1"/>
  <c r="W505" i="43"/>
  <c r="W598" i="43" s="1"/>
  <c r="W526" i="43"/>
  <c r="W619" i="43" s="1"/>
  <c r="W539" i="43"/>
  <c r="W632" i="43" s="1"/>
  <c r="W510" i="43"/>
  <c r="W603" i="43" s="1"/>
  <c r="AC100" i="14" s="1"/>
  <c r="W513" i="43"/>
  <c r="W606" i="43" s="1"/>
  <c r="AC103" i="14" s="1"/>
  <c r="W542" i="43"/>
  <c r="W635" i="43" s="1"/>
  <c r="W532" i="43"/>
  <c r="W625" i="43" s="1"/>
  <c r="W535" i="43"/>
  <c r="W628" i="43" s="1"/>
  <c r="W530" i="43"/>
  <c r="W623" i="43" s="1"/>
  <c r="W569" i="43"/>
  <c r="W662" i="43" s="1"/>
  <c r="W744" i="43" s="1"/>
  <c r="W506" i="43"/>
  <c r="W599" i="43" s="1"/>
  <c r="W550" i="43"/>
  <c r="W643" i="43" s="1"/>
  <c r="W556" i="43"/>
  <c r="W649" i="43" s="1"/>
  <c r="W540" i="43"/>
  <c r="W633" i="43" s="1"/>
  <c r="W507" i="43"/>
  <c r="W600" i="43" s="1"/>
  <c r="W516" i="43"/>
  <c r="W609" i="43" s="1"/>
  <c r="W509" i="43"/>
  <c r="W602" i="43" s="1"/>
  <c r="W559" i="43"/>
  <c r="W652" i="43" s="1"/>
  <c r="W570" i="43"/>
  <c r="W663" i="43" s="1"/>
  <c r="W745" i="43" s="1"/>
  <c r="W561" i="43"/>
  <c r="W654" i="43" s="1"/>
  <c r="W736" i="43" s="1"/>
  <c r="W584" i="43"/>
  <c r="W677" i="43" s="1"/>
  <c r="AC174" i="14" s="1"/>
  <c r="W531" i="43"/>
  <c r="W624" i="43" s="1"/>
  <c r="W582" i="43"/>
  <c r="W675" i="43" s="1"/>
  <c r="W568" i="43"/>
  <c r="W661" i="43" s="1"/>
  <c r="W519" i="43"/>
  <c r="W612" i="43" s="1"/>
  <c r="AC109" i="14" s="1"/>
  <c r="V577" i="43"/>
  <c r="V670" i="43" s="1"/>
  <c r="V578" i="43"/>
  <c r="V671" i="43" s="1"/>
  <c r="V527" i="43"/>
  <c r="V620" i="43" s="1"/>
  <c r="AB117" i="14" s="1"/>
  <c r="V518" i="43"/>
  <c r="V611" i="43" s="1"/>
  <c r="V693" i="43" s="1"/>
  <c r="V580" i="43"/>
  <c r="V673" i="43" s="1"/>
  <c r="V533" i="43"/>
  <c r="V626" i="43" s="1"/>
  <c r="V708" i="43" s="1"/>
  <c r="V530" i="43"/>
  <c r="V623" i="43" s="1"/>
  <c r="AB120" i="14" s="1"/>
  <c r="V534" i="43"/>
  <c r="V627" i="43" s="1"/>
  <c r="V709" i="43" s="1"/>
  <c r="V529" i="43"/>
  <c r="V622" i="43" s="1"/>
  <c r="V576" i="43"/>
  <c r="V669" i="43" s="1"/>
  <c r="V528" i="43"/>
  <c r="V621" i="43" s="1"/>
  <c r="V703" i="43" s="1"/>
  <c r="V540" i="43"/>
  <c r="V633" i="43" s="1"/>
  <c r="V566" i="43"/>
  <c r="V659" i="43" s="1"/>
  <c r="V510" i="43"/>
  <c r="V603" i="43" s="1"/>
  <c r="AB100" i="14" s="1"/>
  <c r="V558" i="43"/>
  <c r="V651" i="43" s="1"/>
  <c r="V538" i="43"/>
  <c r="V631" i="43" s="1"/>
  <c r="V522" i="43"/>
  <c r="V615" i="43" s="1"/>
  <c r="V513" i="43"/>
  <c r="V606" i="43" s="1"/>
  <c r="V536" i="43"/>
  <c r="V629" i="43" s="1"/>
  <c r="AB126" i="14" s="1"/>
  <c r="V565" i="43"/>
  <c r="V658" i="43" s="1"/>
  <c r="V523" i="43"/>
  <c r="V616" i="43" s="1"/>
  <c r="AB113" i="14" s="1"/>
  <c r="V507" i="43"/>
  <c r="V600" i="43" s="1"/>
  <c r="V682" i="43" s="1"/>
  <c r="V559" i="43"/>
  <c r="V652" i="43" s="1"/>
  <c r="V568" i="43"/>
  <c r="V661" i="43" s="1"/>
  <c r="V562" i="43"/>
  <c r="V655" i="43" s="1"/>
  <c r="V548" i="43"/>
  <c r="V641" i="43" s="1"/>
  <c r="V520" i="43"/>
  <c r="V613" i="43" s="1"/>
  <c r="V695" i="43" s="1"/>
  <c r="V519" i="43"/>
  <c r="V612" i="43" s="1"/>
  <c r="V694" i="43" s="1"/>
  <c r="V572" i="43"/>
  <c r="V665" i="43" s="1"/>
  <c r="V561" i="43"/>
  <c r="V654" i="43" s="1"/>
  <c r="V582" i="43"/>
  <c r="V675" i="43" s="1"/>
  <c r="V535" i="43"/>
  <c r="V628" i="43" s="1"/>
  <c r="V526" i="43"/>
  <c r="V619" i="43" s="1"/>
  <c r="AB116" i="14" s="1"/>
  <c r="V575" i="43"/>
  <c r="V668" i="43" s="1"/>
  <c r="V750" i="43" s="1"/>
  <c r="V553" i="43"/>
  <c r="V646" i="43" s="1"/>
  <c r="V728" i="43" s="1"/>
  <c r="V525" i="43"/>
  <c r="V618" i="43" s="1"/>
  <c r="AB115" i="14" s="1"/>
  <c r="V524" i="43"/>
  <c r="V617" i="43" s="1"/>
  <c r="V515" i="43"/>
  <c r="V608" i="43" s="1"/>
  <c r="V690" i="43" s="1"/>
  <c r="V556" i="43"/>
  <c r="V649" i="43" s="1"/>
  <c r="V574" i="43"/>
  <c r="V667" i="43" s="1"/>
  <c r="V546" i="43"/>
  <c r="V639" i="43" s="1"/>
  <c r="V721" i="43" s="1"/>
  <c r="V544" i="43"/>
  <c r="V637" i="43" s="1"/>
  <c r="V573" i="43"/>
  <c r="V666" i="43" s="1"/>
  <c r="V748" i="43" s="1"/>
  <c r="V552" i="43"/>
  <c r="V645" i="43" s="1"/>
  <c r="AB142" i="14" s="1"/>
  <c r="V579" i="43"/>
  <c r="V672" i="43" s="1"/>
  <c r="V570" i="43"/>
  <c r="V663" i="43" s="1"/>
  <c r="V745" i="43" s="1"/>
  <c r="V532" i="43"/>
  <c r="V625" i="43" s="1"/>
  <c r="V509" i="43"/>
  <c r="V602" i="43" s="1"/>
  <c r="V563" i="43"/>
  <c r="V656" i="43" s="1"/>
  <c r="V541" i="43"/>
  <c r="V634" i="43" s="1"/>
  <c r="V716" i="43" s="1"/>
  <c r="V514" i="43"/>
  <c r="V607" i="43" s="1"/>
  <c r="V689" i="43" s="1"/>
  <c r="V516" i="43"/>
  <c r="V609" i="43" s="1"/>
  <c r="V547" i="43"/>
  <c r="V640" i="43" s="1"/>
  <c r="V539" i="43"/>
  <c r="V632" i="43" s="1"/>
  <c r="V537" i="43"/>
  <c r="V630" i="43" s="1"/>
  <c r="V505" i="43"/>
  <c r="V598" i="43" s="1"/>
  <c r="V512" i="43"/>
  <c r="V605" i="43" s="1"/>
  <c r="V543" i="43"/>
  <c r="V636" i="43" s="1"/>
  <c r="V557" i="43"/>
  <c r="V650" i="43" s="1"/>
  <c r="AB147" i="14" s="1"/>
  <c r="V583" i="43"/>
  <c r="V676" i="43" s="1"/>
  <c r="V550" i="43"/>
  <c r="V643" i="43" s="1"/>
  <c r="V725" i="43" s="1"/>
  <c r="V551" i="43"/>
  <c r="V644" i="43" s="1"/>
  <c r="V564" i="43"/>
  <c r="V657" i="43" s="1"/>
  <c r="V542" i="43"/>
  <c r="V635" i="43" s="1"/>
  <c r="AB132" i="14" s="1"/>
  <c r="V569" i="43"/>
  <c r="V662" i="43" s="1"/>
  <c r="V560" i="43"/>
  <c r="V653" i="43" s="1"/>
  <c r="V581" i="43"/>
  <c r="V674" i="43" s="1"/>
  <c r="V756" i="43" s="1"/>
  <c r="V508" i="43"/>
  <c r="V601" i="43" s="1"/>
  <c r="V555" i="43"/>
  <c r="V648" i="43" s="1"/>
  <c r="V730" i="43" s="1"/>
  <c r="V517" i="43"/>
  <c r="V610" i="43" s="1"/>
  <c r="AB107" i="14" s="1"/>
  <c r="V549" i="43"/>
  <c r="V642" i="43" s="1"/>
  <c r="V531" i="43"/>
  <c r="V624" i="43" s="1"/>
  <c r="V545" i="43"/>
  <c r="V638" i="43" s="1"/>
  <c r="V521" i="43"/>
  <c r="V614" i="43" s="1"/>
  <c r="V571" i="43"/>
  <c r="V664" i="43" s="1"/>
  <c r="AB161" i="14" s="1"/>
  <c r="V567" i="43"/>
  <c r="V660" i="43" s="1"/>
  <c r="V554" i="43"/>
  <c r="V647" i="43" s="1"/>
  <c r="V506" i="43"/>
  <c r="V599" i="43" s="1"/>
  <c r="V584" i="43"/>
  <c r="V677" i="43" s="1"/>
  <c r="V511" i="43"/>
  <c r="V604" i="43" s="1"/>
  <c r="S554" i="43"/>
  <c r="S647" i="43" s="1"/>
  <c r="Y144" i="14" s="1"/>
  <c r="S550" i="43"/>
  <c r="S643" i="43" s="1"/>
  <c r="Y140" i="14" s="1"/>
  <c r="S541" i="43"/>
  <c r="S634" i="43" s="1"/>
  <c r="S716" i="43" s="1"/>
  <c r="S516" i="43"/>
  <c r="S609" i="43" s="1"/>
  <c r="S563" i="43"/>
  <c r="S656" i="43" s="1"/>
  <c r="S523" i="43"/>
  <c r="S616" i="43" s="1"/>
  <c r="S567" i="43"/>
  <c r="S660" i="43" s="1"/>
  <c r="S742" i="43" s="1"/>
  <c r="S578" i="43"/>
  <c r="S671" i="43" s="1"/>
  <c r="S573" i="43"/>
  <c r="S666" i="43" s="1"/>
  <c r="S505" i="43"/>
  <c r="S598" i="43" s="1"/>
  <c r="S517" i="43"/>
  <c r="S610" i="43" s="1"/>
  <c r="Y107" i="14" s="1"/>
  <c r="S583" i="43"/>
  <c r="S676" i="43" s="1"/>
  <c r="S570" i="43"/>
  <c r="S663" i="43" s="1"/>
  <c r="S582" i="43"/>
  <c r="S675" i="43" s="1"/>
  <c r="S529" i="43"/>
  <c r="S622" i="43" s="1"/>
  <c r="S507" i="43"/>
  <c r="S600" i="43" s="1"/>
  <c r="S549" i="43"/>
  <c r="S642" i="43" s="1"/>
  <c r="S534" i="43"/>
  <c r="S627" i="43" s="1"/>
  <c r="S511" i="43"/>
  <c r="S604" i="43" s="1"/>
  <c r="Y101" i="14" s="1"/>
  <c r="S581" i="43"/>
  <c r="S674" i="43" s="1"/>
  <c r="S543" i="43"/>
  <c r="S636" i="43" s="1"/>
  <c r="S565" i="43"/>
  <c r="S658" i="43" s="1"/>
  <c r="S521" i="43"/>
  <c r="S614" i="43" s="1"/>
  <c r="S506" i="43"/>
  <c r="S599" i="43" s="1"/>
  <c r="S569" i="43"/>
  <c r="S662" i="43" s="1"/>
  <c r="Y159" i="14" s="1"/>
  <c r="S528" i="43"/>
  <c r="S621" i="43" s="1"/>
  <c r="S537" i="43"/>
  <c r="S630" i="43" s="1"/>
  <c r="Y127" i="14" s="1"/>
  <c r="S525" i="43"/>
  <c r="S618" i="43" s="1"/>
  <c r="S571" i="43"/>
  <c r="S664" i="43" s="1"/>
  <c r="S559" i="43"/>
  <c r="S652" i="43" s="1"/>
  <c r="S576" i="43"/>
  <c r="S669" i="43" s="1"/>
  <c r="S519" i="43"/>
  <c r="S612" i="43" s="1"/>
  <c r="S553" i="43"/>
  <c r="S646" i="43" s="1"/>
  <c r="S520" i="43"/>
  <c r="S613" i="43" s="1"/>
  <c r="S544" i="43"/>
  <c r="S637" i="43" s="1"/>
  <c r="Y134" i="14" s="1"/>
  <c r="S575" i="43"/>
  <c r="S668" i="43" s="1"/>
  <c r="S526" i="43"/>
  <c r="S619" i="43" s="1"/>
  <c r="S572" i="43"/>
  <c r="S665" i="43" s="1"/>
  <c r="S540" i="43"/>
  <c r="S633" i="43" s="1"/>
  <c r="Y130" i="14" s="1"/>
  <c r="S527" i="43"/>
  <c r="S620" i="43" s="1"/>
  <c r="Y117" i="14" s="1"/>
  <c r="S510" i="43"/>
  <c r="S603" i="43" s="1"/>
  <c r="S548" i="43"/>
  <c r="S641" i="43" s="1"/>
  <c r="S558" i="43"/>
  <c r="S651" i="43" s="1"/>
  <c r="S733" i="43" s="1"/>
  <c r="S536" i="43"/>
  <c r="S629" i="43" s="1"/>
  <c r="S509" i="43"/>
  <c r="S602" i="43" s="1"/>
  <c r="Y99" i="14" s="1"/>
  <c r="S557" i="43"/>
  <c r="S650" i="43" s="1"/>
  <c r="S535" i="43"/>
  <c r="S628" i="43" s="1"/>
  <c r="S532" i="43"/>
  <c r="S625" i="43" s="1"/>
  <c r="S577" i="43"/>
  <c r="S670" i="43" s="1"/>
  <c r="S564" i="43"/>
  <c r="S657" i="43" s="1"/>
  <c r="S739" i="43" s="1"/>
  <c r="S546" i="43"/>
  <c r="S639" i="43" s="1"/>
  <c r="Y136" i="14" s="1"/>
  <c r="S531" i="43"/>
  <c r="S624" i="43" s="1"/>
  <c r="S539" i="43"/>
  <c r="S632" i="43" s="1"/>
  <c r="S579" i="43"/>
  <c r="S672" i="43" s="1"/>
  <c r="S574" i="43"/>
  <c r="S667" i="43" s="1"/>
  <c r="S522" i="43"/>
  <c r="S615" i="43" s="1"/>
  <c r="S547" i="43"/>
  <c r="S640" i="43" s="1"/>
  <c r="S722" i="43" s="1"/>
  <c r="S555" i="43"/>
  <c r="S648" i="43" s="1"/>
  <c r="Y145" i="14" s="1"/>
  <c r="S551" i="43"/>
  <c r="S644" i="43" s="1"/>
  <c r="S726" i="43" s="1"/>
  <c r="S561" i="43"/>
  <c r="S654" i="43" s="1"/>
  <c r="S518" i="43"/>
  <c r="S611" i="43" s="1"/>
  <c r="S584" i="43"/>
  <c r="S677" i="43" s="1"/>
  <c r="S552" i="43"/>
  <c r="S645" i="43" s="1"/>
  <c r="S524" i="43"/>
  <c r="S617" i="43" s="1"/>
  <c r="S568" i="43"/>
  <c r="S661" i="43" s="1"/>
  <c r="S545" i="43"/>
  <c r="S638" i="43" s="1"/>
  <c r="S720" i="43" s="1"/>
  <c r="S514" i="43"/>
  <c r="S607" i="43" s="1"/>
  <c r="S689" i="43" s="1"/>
  <c r="S513" i="43"/>
  <c r="S606" i="43" s="1"/>
  <c r="S530" i="43"/>
  <c r="S623" i="43" s="1"/>
  <c r="S542" i="43"/>
  <c r="S635" i="43" s="1"/>
  <c r="S717" i="43" s="1"/>
  <c r="S562" i="43"/>
  <c r="S655" i="43" s="1"/>
  <c r="S508" i="43"/>
  <c r="S601" i="43" s="1"/>
  <c r="S512" i="43"/>
  <c r="S605" i="43" s="1"/>
  <c r="S580" i="43"/>
  <c r="S673" i="43" s="1"/>
  <c r="S556" i="43"/>
  <c r="S649" i="43" s="1"/>
  <c r="Y146" i="14" s="1"/>
  <c r="S538" i="43"/>
  <c r="S631" i="43" s="1"/>
  <c r="S560" i="43"/>
  <c r="S653" i="43" s="1"/>
  <c r="S533" i="43"/>
  <c r="S626" i="43" s="1"/>
  <c r="S566" i="43"/>
  <c r="S659" i="43" s="1"/>
  <c r="S515" i="43"/>
  <c r="S608" i="43" s="1"/>
  <c r="P543" i="43"/>
  <c r="P636" i="43" s="1"/>
  <c r="P524" i="43"/>
  <c r="P617" i="43" s="1"/>
  <c r="P536" i="43"/>
  <c r="P629" i="43" s="1"/>
  <c r="V126" i="14" s="1"/>
  <c r="P533" i="43"/>
  <c r="P626" i="43" s="1"/>
  <c r="P583" i="43"/>
  <c r="P676" i="43" s="1"/>
  <c r="P508" i="43"/>
  <c r="P601" i="43" s="1"/>
  <c r="P683" i="43" s="1"/>
  <c r="P547" i="43"/>
  <c r="P640" i="43" s="1"/>
  <c r="P556" i="43"/>
  <c r="P649" i="43" s="1"/>
  <c r="P517" i="43"/>
  <c r="P610" i="43" s="1"/>
  <c r="P531" i="43"/>
  <c r="P624" i="43" s="1"/>
  <c r="P706" i="43" s="1"/>
  <c r="P576" i="43"/>
  <c r="P669" i="43" s="1"/>
  <c r="P751" i="43" s="1"/>
  <c r="P512" i="43"/>
  <c r="P605" i="43" s="1"/>
  <c r="P520" i="43"/>
  <c r="P613" i="43" s="1"/>
  <c r="V110" i="14" s="1"/>
  <c r="P548" i="43"/>
  <c r="P641" i="43" s="1"/>
  <c r="P514" i="43"/>
  <c r="P607" i="43" s="1"/>
  <c r="P506" i="43"/>
  <c r="P599" i="43" s="1"/>
  <c r="P549" i="43"/>
  <c r="P642" i="43" s="1"/>
  <c r="P578" i="43"/>
  <c r="P671" i="43" s="1"/>
  <c r="V168" i="14" s="1"/>
  <c r="P584" i="43"/>
  <c r="P677" i="43" s="1"/>
  <c r="V174" i="14" s="1"/>
  <c r="P558" i="43"/>
  <c r="P651" i="43" s="1"/>
  <c r="P511" i="43"/>
  <c r="P604" i="43" s="1"/>
  <c r="P686" i="43" s="1"/>
  <c r="P539" i="43"/>
  <c r="P632" i="43" s="1"/>
  <c r="P582" i="43"/>
  <c r="P675" i="43" s="1"/>
  <c r="P757" i="43" s="1"/>
  <c r="P522" i="43"/>
  <c r="P615" i="43" s="1"/>
  <c r="P569" i="43"/>
  <c r="P662" i="43" s="1"/>
  <c r="P525" i="43"/>
  <c r="P618" i="43" s="1"/>
  <c r="P544" i="43"/>
  <c r="P637" i="43" s="1"/>
  <c r="P551" i="43"/>
  <c r="P644" i="43" s="1"/>
  <c r="P555" i="43"/>
  <c r="P648" i="43" s="1"/>
  <c r="P730" i="43" s="1"/>
  <c r="P528" i="43"/>
  <c r="P621" i="43" s="1"/>
  <c r="P507" i="43"/>
  <c r="P600" i="43" s="1"/>
  <c r="P527" i="43"/>
  <c r="P620" i="43" s="1"/>
  <c r="P554" i="43"/>
  <c r="P647" i="43" s="1"/>
  <c r="P729" i="43" s="1"/>
  <c r="P561" i="43"/>
  <c r="P654" i="43" s="1"/>
  <c r="P509" i="43"/>
  <c r="P602" i="43" s="1"/>
  <c r="P550" i="43"/>
  <c r="P643" i="43" s="1"/>
  <c r="P518" i="43"/>
  <c r="P611" i="43" s="1"/>
  <c r="P513" i="43"/>
  <c r="P606" i="43" s="1"/>
  <c r="P526" i="43"/>
  <c r="P619" i="43" s="1"/>
  <c r="P575" i="43"/>
  <c r="P668" i="43" s="1"/>
  <c r="P581" i="43"/>
  <c r="P674" i="43" s="1"/>
  <c r="P519" i="43"/>
  <c r="P612" i="43" s="1"/>
  <c r="P537" i="43"/>
  <c r="P630" i="43" s="1"/>
  <c r="V127" i="14" s="1"/>
  <c r="P535" i="43"/>
  <c r="P628" i="43" s="1"/>
  <c r="P710" i="43" s="1"/>
  <c r="P574" i="43"/>
  <c r="P667" i="43" s="1"/>
  <c r="P749" i="43" s="1"/>
  <c r="P563" i="43"/>
  <c r="P656" i="43" s="1"/>
  <c r="P738" i="43" s="1"/>
  <c r="P552" i="43"/>
  <c r="P645" i="43" s="1"/>
  <c r="P559" i="43"/>
  <c r="P652" i="43" s="1"/>
  <c r="P568" i="43"/>
  <c r="P661" i="43" s="1"/>
  <c r="P579" i="43"/>
  <c r="P672" i="43" s="1"/>
  <c r="P560" i="43"/>
  <c r="P653" i="43" s="1"/>
  <c r="V150" i="14" s="1"/>
  <c r="P529" i="43"/>
  <c r="P622" i="43" s="1"/>
  <c r="V119" i="14" s="1"/>
  <c r="P570" i="43"/>
  <c r="P663" i="43" s="1"/>
  <c r="P567" i="43"/>
  <c r="P660" i="43" s="1"/>
  <c r="P530" i="43"/>
  <c r="P623" i="43" s="1"/>
  <c r="P538" i="43"/>
  <c r="P631" i="43" s="1"/>
  <c r="P571" i="43"/>
  <c r="P664" i="43" s="1"/>
  <c r="P565" i="43"/>
  <c r="P658" i="43" s="1"/>
  <c r="P523" i="43"/>
  <c r="P616" i="43" s="1"/>
  <c r="V113" i="14" s="1"/>
  <c r="P534" i="43"/>
  <c r="P627" i="43" s="1"/>
  <c r="P546" i="43"/>
  <c r="P639" i="43" s="1"/>
  <c r="P566" i="43"/>
  <c r="P659" i="43" s="1"/>
  <c r="P741" i="43" s="1"/>
  <c r="P542" i="43"/>
  <c r="P635" i="43" s="1"/>
  <c r="P510" i="43"/>
  <c r="P603" i="43" s="1"/>
  <c r="P521" i="43"/>
  <c r="P614" i="43" s="1"/>
  <c r="P557" i="43"/>
  <c r="P650" i="43" s="1"/>
  <c r="V147" i="14" s="1"/>
  <c r="P516" i="43"/>
  <c r="P609" i="43" s="1"/>
  <c r="P691" i="43" s="1"/>
  <c r="P572" i="43"/>
  <c r="P665" i="43" s="1"/>
  <c r="P747" i="43" s="1"/>
  <c r="P505" i="43"/>
  <c r="P598" i="43" s="1"/>
  <c r="P545" i="43"/>
  <c r="P638" i="43" s="1"/>
  <c r="P564" i="43"/>
  <c r="P657" i="43" s="1"/>
  <c r="P577" i="43"/>
  <c r="P670" i="43" s="1"/>
  <c r="V167" i="14" s="1"/>
  <c r="P553" i="43"/>
  <c r="P646" i="43" s="1"/>
  <c r="V143" i="14" s="1"/>
  <c r="P541" i="43"/>
  <c r="P634" i="43" s="1"/>
  <c r="V131" i="14" s="1"/>
  <c r="P532" i="43"/>
  <c r="P625" i="43" s="1"/>
  <c r="V122" i="14" s="1"/>
  <c r="P515" i="43"/>
  <c r="P608" i="43" s="1"/>
  <c r="P580" i="43"/>
  <c r="P673" i="43" s="1"/>
  <c r="P755" i="43" s="1"/>
  <c r="P573" i="43"/>
  <c r="P666" i="43" s="1"/>
  <c r="P748" i="43" s="1"/>
  <c r="P562" i="43"/>
  <c r="P655" i="43" s="1"/>
  <c r="P540" i="43"/>
  <c r="P633" i="43" s="1"/>
  <c r="T556" i="43"/>
  <c r="T649" i="43" s="1"/>
  <c r="T553" i="43"/>
  <c r="T646" i="43" s="1"/>
  <c r="T567" i="43"/>
  <c r="T660" i="43" s="1"/>
  <c r="Z157" i="14" s="1"/>
  <c r="T569" i="43"/>
  <c r="T662" i="43" s="1"/>
  <c r="T506" i="43"/>
  <c r="T599" i="43" s="1"/>
  <c r="T571" i="43"/>
  <c r="T664" i="43" s="1"/>
  <c r="T520" i="43"/>
  <c r="T613" i="43" s="1"/>
  <c r="T558" i="43"/>
  <c r="T651" i="43" s="1"/>
  <c r="T534" i="43"/>
  <c r="T627" i="43" s="1"/>
  <c r="T577" i="43"/>
  <c r="T670" i="43" s="1"/>
  <c r="Z167" i="14" s="1"/>
  <c r="T507" i="43"/>
  <c r="T600" i="43" s="1"/>
  <c r="Z97" i="14" s="1"/>
  <c r="T521" i="43"/>
  <c r="T614" i="43" s="1"/>
  <c r="T574" i="43"/>
  <c r="T667" i="43" s="1"/>
  <c r="T547" i="43"/>
  <c r="T640" i="43" s="1"/>
  <c r="T526" i="43"/>
  <c r="T619" i="43" s="1"/>
  <c r="T536" i="43"/>
  <c r="T629" i="43" s="1"/>
  <c r="T517" i="43"/>
  <c r="T610" i="43" s="1"/>
  <c r="T557" i="43"/>
  <c r="T650" i="43" s="1"/>
  <c r="T505" i="43"/>
  <c r="T598" i="43" s="1"/>
  <c r="Z95" i="14" s="1"/>
  <c r="T508" i="43"/>
  <c r="T601" i="43" s="1"/>
  <c r="T550" i="43"/>
  <c r="T643" i="43" s="1"/>
  <c r="T542" i="43"/>
  <c r="T635" i="43" s="1"/>
  <c r="T580" i="43"/>
  <c r="T673" i="43" s="1"/>
  <c r="T546" i="43"/>
  <c r="T639" i="43" s="1"/>
  <c r="T568" i="43"/>
  <c r="T661" i="43" s="1"/>
  <c r="Z158" i="14" s="1"/>
  <c r="T515" i="43"/>
  <c r="T608" i="43" s="1"/>
  <c r="T548" i="43"/>
  <c r="T641" i="43" s="1"/>
  <c r="T723" i="43" s="1"/>
  <c r="T554" i="43"/>
  <c r="T647" i="43" s="1"/>
  <c r="T518" i="43"/>
  <c r="T611" i="43" s="1"/>
  <c r="T516" i="43"/>
  <c r="T609" i="43" s="1"/>
  <c r="T540" i="43"/>
  <c r="T633" i="43" s="1"/>
  <c r="T582" i="43"/>
  <c r="T675" i="43" s="1"/>
  <c r="T511" i="43"/>
  <c r="T604" i="43" s="1"/>
  <c r="T686" i="43" s="1"/>
  <c r="T552" i="43"/>
  <c r="T645" i="43" s="1"/>
  <c r="T524" i="43"/>
  <c r="T617" i="43" s="1"/>
  <c r="Z114" i="14" s="1"/>
  <c r="T514" i="43"/>
  <c r="T607" i="43" s="1"/>
  <c r="T513" i="43"/>
  <c r="T606" i="43" s="1"/>
  <c r="T688" i="43" s="1"/>
  <c r="T535" i="43"/>
  <c r="T628" i="43" s="1"/>
  <c r="T710" i="43" s="1"/>
  <c r="T570" i="43"/>
  <c r="T663" i="43" s="1"/>
  <c r="T510" i="43"/>
  <c r="T603" i="43" s="1"/>
  <c r="T549" i="43"/>
  <c r="T642" i="43" s="1"/>
  <c r="Z139" i="14" s="1"/>
  <c r="T541" i="43"/>
  <c r="T634" i="43" s="1"/>
  <c r="T531" i="43"/>
  <c r="T624" i="43" s="1"/>
  <c r="T706" i="43" s="1"/>
  <c r="T525" i="43"/>
  <c r="T618" i="43" s="1"/>
  <c r="T544" i="43"/>
  <c r="T637" i="43" s="1"/>
  <c r="T565" i="43"/>
  <c r="T658" i="43" s="1"/>
  <c r="T740" i="43" s="1"/>
  <c r="T562" i="43"/>
  <c r="T655" i="43" s="1"/>
  <c r="T527" i="43"/>
  <c r="T620" i="43" s="1"/>
  <c r="T529" i="43"/>
  <c r="T622" i="43" s="1"/>
  <c r="T519" i="43"/>
  <c r="T612" i="43" s="1"/>
  <c r="T694" i="43" s="1"/>
  <c r="T561" i="43"/>
  <c r="T654" i="43" s="1"/>
  <c r="Z151" i="14" s="1"/>
  <c r="T523" i="43"/>
  <c r="T616" i="43" s="1"/>
  <c r="Z113" i="14" s="1"/>
  <c r="T566" i="43"/>
  <c r="T659" i="43" s="1"/>
  <c r="Z156" i="14" s="1"/>
  <c r="T564" i="43"/>
  <c r="T657" i="43" s="1"/>
  <c r="T739" i="43" s="1"/>
  <c r="T563" i="43"/>
  <c r="T656" i="43" s="1"/>
  <c r="T528" i="43"/>
  <c r="T621" i="43" s="1"/>
  <c r="T559" i="43"/>
  <c r="T652" i="43" s="1"/>
  <c r="T532" i="43"/>
  <c r="T625" i="43" s="1"/>
  <c r="T707" i="43" s="1"/>
  <c r="T512" i="43"/>
  <c r="T605" i="43" s="1"/>
  <c r="T687" i="43" s="1"/>
  <c r="T533" i="43"/>
  <c r="T626" i="43" s="1"/>
  <c r="T560" i="43"/>
  <c r="T653" i="43" s="1"/>
  <c r="T545" i="43"/>
  <c r="T638" i="43" s="1"/>
  <c r="T576" i="43"/>
  <c r="T669" i="43" s="1"/>
  <c r="T751" i="43" s="1"/>
  <c r="T575" i="43"/>
  <c r="T668" i="43" s="1"/>
  <c r="Z165" i="14" s="1"/>
  <c r="T581" i="43"/>
  <c r="T674" i="43" s="1"/>
  <c r="T509" i="43"/>
  <c r="T602" i="43" s="1"/>
  <c r="Z99" i="14" s="1"/>
  <c r="T538" i="43"/>
  <c r="T631" i="43" s="1"/>
  <c r="Z128" i="14" s="1"/>
  <c r="T578" i="43"/>
  <c r="T671" i="43" s="1"/>
  <c r="T753" i="43" s="1"/>
  <c r="T530" i="43"/>
  <c r="T623" i="43" s="1"/>
  <c r="T705" i="43" s="1"/>
  <c r="T572" i="43"/>
  <c r="T665" i="43" s="1"/>
  <c r="T522" i="43"/>
  <c r="T615" i="43" s="1"/>
  <c r="T539" i="43"/>
  <c r="T632" i="43" s="1"/>
  <c r="T573" i="43"/>
  <c r="T666" i="43" s="1"/>
  <c r="Z163" i="14" s="1"/>
  <c r="T584" i="43"/>
  <c r="T677" i="43" s="1"/>
  <c r="T543" i="43"/>
  <c r="T636" i="43" s="1"/>
  <c r="T718" i="43" s="1"/>
  <c r="T579" i="43"/>
  <c r="T672" i="43" s="1"/>
  <c r="T551" i="43"/>
  <c r="T644" i="43" s="1"/>
  <c r="T583" i="43"/>
  <c r="T676" i="43" s="1"/>
  <c r="Z173" i="14" s="1"/>
  <c r="T537" i="43"/>
  <c r="T630" i="43" s="1"/>
  <c r="Z127" i="14" s="1"/>
  <c r="T555" i="43"/>
  <c r="T648" i="43" s="1"/>
  <c r="T730" i="43" s="1"/>
  <c r="O554" i="43"/>
  <c r="O647" i="43" s="1"/>
  <c r="O546" i="43"/>
  <c r="O639" i="43" s="1"/>
  <c r="U136" i="14" s="1"/>
  <c r="O527" i="43"/>
  <c r="O620" i="43" s="1"/>
  <c r="O702" i="43" s="1"/>
  <c r="O524" i="43"/>
  <c r="O617" i="43" s="1"/>
  <c r="O699" i="43" s="1"/>
  <c r="O562" i="43"/>
  <c r="O655" i="43" s="1"/>
  <c r="U152" i="14" s="1"/>
  <c r="O520" i="43"/>
  <c r="O613" i="43" s="1"/>
  <c r="O537" i="43"/>
  <c r="O630" i="43" s="1"/>
  <c r="O563" i="43"/>
  <c r="O656" i="43" s="1"/>
  <c r="O540" i="43"/>
  <c r="O633" i="43" s="1"/>
  <c r="O581" i="43"/>
  <c r="O674" i="43" s="1"/>
  <c r="O547" i="43"/>
  <c r="O640" i="43" s="1"/>
  <c r="U137" i="14" s="1"/>
  <c r="O544" i="43"/>
  <c r="O637" i="43" s="1"/>
  <c r="O576" i="43"/>
  <c r="O669" i="43" s="1"/>
  <c r="O552" i="43"/>
  <c r="O645" i="43" s="1"/>
  <c r="O507" i="43"/>
  <c r="O600" i="43" s="1"/>
  <c r="O575" i="43"/>
  <c r="O668" i="43" s="1"/>
  <c r="O572" i="43"/>
  <c r="O665" i="43" s="1"/>
  <c r="U162" i="14" s="1"/>
  <c r="O584" i="43"/>
  <c r="O677" i="43" s="1"/>
  <c r="U174" i="14" s="1"/>
  <c r="O565" i="43"/>
  <c r="O658" i="43" s="1"/>
  <c r="O740" i="43" s="1"/>
  <c r="O538" i="43"/>
  <c r="O631" i="43" s="1"/>
  <c r="O523" i="43"/>
  <c r="O616" i="43" s="1"/>
  <c r="O541" i="43"/>
  <c r="O634" i="43" s="1"/>
  <c r="O542" i="43"/>
  <c r="O635" i="43" s="1"/>
  <c r="O514" i="43"/>
  <c r="O607" i="43" s="1"/>
  <c r="O579" i="43"/>
  <c r="O672" i="43" s="1"/>
  <c r="O571" i="43"/>
  <c r="O664" i="43" s="1"/>
  <c r="O517" i="43"/>
  <c r="O610" i="43" s="1"/>
  <c r="O692" i="43" s="1"/>
  <c r="O573" i="43"/>
  <c r="O666" i="43" s="1"/>
  <c r="O748" i="43" s="1"/>
  <c r="O583" i="43"/>
  <c r="O676" i="43" s="1"/>
  <c r="O758" i="43" s="1"/>
  <c r="O513" i="43"/>
  <c r="O606" i="43" s="1"/>
  <c r="O688" i="43" s="1"/>
  <c r="O582" i="43"/>
  <c r="O675" i="43" s="1"/>
  <c r="O543" i="43"/>
  <c r="O636" i="43" s="1"/>
  <c r="O551" i="43"/>
  <c r="O644" i="43" s="1"/>
  <c r="O570" i="43"/>
  <c r="O663" i="43" s="1"/>
  <c r="U160" i="14" s="1"/>
  <c r="O535" i="43"/>
  <c r="O628" i="43" s="1"/>
  <c r="O710" i="43" s="1"/>
  <c r="O510" i="43"/>
  <c r="O603" i="43" s="1"/>
  <c r="O553" i="43"/>
  <c r="O646" i="43" s="1"/>
  <c r="O508" i="43"/>
  <c r="O601" i="43" s="1"/>
  <c r="O567" i="43"/>
  <c r="O660" i="43" s="1"/>
  <c r="O548" i="43"/>
  <c r="O641" i="43" s="1"/>
  <c r="O516" i="43"/>
  <c r="O609" i="43" s="1"/>
  <c r="O691" i="43" s="1"/>
  <c r="O561" i="43"/>
  <c r="O654" i="43" s="1"/>
  <c r="O568" i="43"/>
  <c r="O661" i="43" s="1"/>
  <c r="O549" i="43"/>
  <c r="O642" i="43" s="1"/>
  <c r="O525" i="43"/>
  <c r="O618" i="43" s="1"/>
  <c r="O700" i="43" s="1"/>
  <c r="O574" i="43"/>
  <c r="O667" i="43" s="1"/>
  <c r="U164" i="14" s="1"/>
  <c r="O528" i="43"/>
  <c r="O621" i="43" s="1"/>
  <c r="O512" i="43"/>
  <c r="O605" i="43" s="1"/>
  <c r="O555" i="43"/>
  <c r="O648" i="43" s="1"/>
  <c r="O521" i="43"/>
  <c r="O614" i="43" s="1"/>
  <c r="O522" i="43"/>
  <c r="O615" i="43" s="1"/>
  <c r="U112" i="14" s="1"/>
  <c r="O564" i="43"/>
  <c r="O657" i="43" s="1"/>
  <c r="U154" i="14" s="1"/>
  <c r="O560" i="43"/>
  <c r="O653" i="43" s="1"/>
  <c r="O505" i="43"/>
  <c r="O598" i="43" s="1"/>
  <c r="O529" i="43"/>
  <c r="O622" i="43" s="1"/>
  <c r="O577" i="43"/>
  <c r="O670" i="43" s="1"/>
  <c r="O533" i="43"/>
  <c r="O626" i="43" s="1"/>
  <c r="O558" i="43"/>
  <c r="O651" i="43" s="1"/>
  <c r="U148" i="14" s="1"/>
  <c r="O539" i="43"/>
  <c r="O632" i="43" s="1"/>
  <c r="O714" i="43" s="1"/>
  <c r="O532" i="43"/>
  <c r="O625" i="43" s="1"/>
  <c r="U122" i="14" s="1"/>
  <c r="O511" i="43"/>
  <c r="O604" i="43" s="1"/>
  <c r="O569" i="43"/>
  <c r="O662" i="43" s="1"/>
  <c r="O534" i="43"/>
  <c r="O627" i="43" s="1"/>
  <c r="O556" i="43"/>
  <c r="O649" i="43" s="1"/>
  <c r="U146" i="14" s="1"/>
  <c r="O531" i="43"/>
  <c r="O624" i="43" s="1"/>
  <c r="O536" i="43"/>
  <c r="O629" i="43" s="1"/>
  <c r="O530" i="43"/>
  <c r="O623" i="43" s="1"/>
  <c r="O705" i="43" s="1"/>
  <c r="O509" i="43"/>
  <c r="O602" i="43" s="1"/>
  <c r="O684" i="43" s="1"/>
  <c r="O559" i="43"/>
  <c r="O652" i="43" s="1"/>
  <c r="O545" i="43"/>
  <c r="O638" i="43" s="1"/>
  <c r="O580" i="43"/>
  <c r="O673" i="43" s="1"/>
  <c r="O518" i="43"/>
  <c r="O611" i="43" s="1"/>
  <c r="O515" i="43"/>
  <c r="O608" i="43" s="1"/>
  <c r="O690" i="43" s="1"/>
  <c r="O566" i="43"/>
  <c r="O659" i="43" s="1"/>
  <c r="O578" i="43"/>
  <c r="O671" i="43" s="1"/>
  <c r="O753" i="43" s="1"/>
  <c r="O557" i="43"/>
  <c r="O650" i="43" s="1"/>
  <c r="O526" i="43"/>
  <c r="O619" i="43" s="1"/>
  <c r="O550" i="43"/>
  <c r="O643" i="43" s="1"/>
  <c r="O725" i="43" s="1"/>
  <c r="O519" i="43"/>
  <c r="O612" i="43" s="1"/>
  <c r="O506" i="43"/>
  <c r="O599" i="43" s="1"/>
  <c r="E546" i="43"/>
  <c r="E550" i="43"/>
  <c r="E552" i="43"/>
  <c r="E518" i="43"/>
  <c r="E516" i="43"/>
  <c r="E517" i="43"/>
  <c r="E582" i="43"/>
  <c r="E559" i="43"/>
  <c r="E558" i="43"/>
  <c r="E519" i="43"/>
  <c r="E576" i="43"/>
  <c r="E669" i="43" s="1"/>
  <c r="F166" i="14" s="1"/>
  <c r="E531" i="43"/>
  <c r="E581" i="43"/>
  <c r="E566" i="43"/>
  <c r="E528" i="43"/>
  <c r="E544" i="43"/>
  <c r="E513" i="43"/>
  <c r="E561" i="43"/>
  <c r="E507" i="43"/>
  <c r="E578" i="43"/>
  <c r="E671" i="43" s="1"/>
  <c r="E753" i="43" s="1"/>
  <c r="E584" i="43"/>
  <c r="E541" i="43"/>
  <c r="E575" i="43"/>
  <c r="E510" i="43"/>
  <c r="E548" i="43"/>
  <c r="E560" i="43"/>
  <c r="E527" i="43"/>
  <c r="E568" i="43"/>
  <c r="E545" i="43"/>
  <c r="E508" i="43"/>
  <c r="E511" i="43"/>
  <c r="E524" i="43"/>
  <c r="E515" i="43"/>
  <c r="E564" i="43"/>
  <c r="E579" i="43"/>
  <c r="E672" i="43" s="1"/>
  <c r="F169" i="14" s="1"/>
  <c r="E523" i="43"/>
  <c r="E537" i="43"/>
  <c r="E529" i="43"/>
  <c r="E514" i="43"/>
  <c r="E562" i="43"/>
  <c r="E542" i="43"/>
  <c r="E553" i="43"/>
  <c r="E583" i="43"/>
  <c r="E549" i="43"/>
  <c r="E532" i="43"/>
  <c r="E547" i="43"/>
  <c r="E539" i="43"/>
  <c r="E577" i="43"/>
  <c r="E670" i="43" s="1"/>
  <c r="E536" i="43"/>
  <c r="E574" i="43"/>
  <c r="E530" i="43"/>
  <c r="E522" i="43"/>
  <c r="E505" i="43"/>
  <c r="E521" i="43"/>
  <c r="E573" i="43"/>
  <c r="E540" i="43"/>
  <c r="E526" i="43"/>
  <c r="E569" i="43"/>
  <c r="E509" i="43"/>
  <c r="E570" i="43"/>
  <c r="E512" i="43"/>
  <c r="E525" i="43"/>
  <c r="E572" i="43"/>
  <c r="E520" i="43"/>
  <c r="E506" i="43"/>
  <c r="E551" i="43"/>
  <c r="E533" i="43"/>
  <c r="E535" i="43"/>
  <c r="E538" i="43"/>
  <c r="E567" i="43"/>
  <c r="E565" i="43"/>
  <c r="E554" i="43"/>
  <c r="E557" i="43"/>
  <c r="E580" i="43"/>
  <c r="E571" i="43"/>
  <c r="E556" i="43"/>
  <c r="E534" i="43"/>
  <c r="E563" i="43"/>
  <c r="E543" i="43"/>
  <c r="E555" i="43"/>
  <c r="B28" i="54"/>
  <c r="G32" i="45"/>
  <c r="G117" i="45" s="1"/>
  <c r="G56" i="45"/>
  <c r="G141" i="45" s="1"/>
  <c r="G33" i="45"/>
  <c r="G118" i="45" s="1"/>
  <c r="G14" i="45"/>
  <c r="G99" i="45" s="1"/>
  <c r="G57" i="45"/>
  <c r="G142" i="45" s="1"/>
  <c r="G30" i="45"/>
  <c r="G80" i="45"/>
  <c r="G77" i="45"/>
  <c r="G162" i="45" s="1"/>
  <c r="G25" i="45"/>
  <c r="G20" i="45"/>
  <c r="G105" i="45" s="1"/>
  <c r="G13" i="45"/>
  <c r="G98" i="45" s="1"/>
  <c r="G59" i="45"/>
  <c r="G144" i="45" s="1"/>
  <c r="G28" i="45"/>
  <c r="G113" i="45" s="1"/>
  <c r="G86" i="45"/>
  <c r="G171" i="45" s="1"/>
  <c r="G48" i="45"/>
  <c r="G17" i="45"/>
  <c r="G102" i="45" s="1"/>
  <c r="G34" i="45"/>
  <c r="G29" i="45"/>
  <c r="G114" i="45" s="1"/>
  <c r="G68" i="45"/>
  <c r="G153" i="45" s="1"/>
  <c r="G39" i="45"/>
  <c r="G124" i="45" s="1"/>
  <c r="G38" i="45"/>
  <c r="G123" i="45" s="1"/>
  <c r="G87" i="45"/>
  <c r="G172" i="45" s="1"/>
  <c r="G78" i="45"/>
  <c r="G92" i="45"/>
  <c r="G177" i="45" s="1"/>
  <c r="G66" i="45"/>
  <c r="G26" i="45"/>
  <c r="G111" i="45" s="1"/>
  <c r="G63" i="45"/>
  <c r="G148" i="45" s="1"/>
  <c r="G23" i="45"/>
  <c r="G76" i="45"/>
  <c r="G161" i="45" s="1"/>
  <c r="G81" i="45"/>
  <c r="G88" i="45"/>
  <c r="G173" i="45" s="1"/>
  <c r="G91" i="45"/>
  <c r="G176" i="45" s="1"/>
  <c r="G73" i="45"/>
  <c r="G158" i="45" s="1"/>
  <c r="G36" i="45"/>
  <c r="G121" i="45" s="1"/>
  <c r="G79" i="45"/>
  <c r="G164" i="45" s="1"/>
  <c r="G43" i="45"/>
  <c r="G128" i="45" s="1"/>
  <c r="G47" i="45"/>
  <c r="G132" i="45" s="1"/>
  <c r="G37" i="45"/>
  <c r="G122" i="45" s="1"/>
  <c r="G51" i="45"/>
  <c r="G41" i="45"/>
  <c r="G16" i="45"/>
  <c r="G101" i="45" s="1"/>
  <c r="G35" i="45"/>
  <c r="G120" i="45" s="1"/>
  <c r="G55" i="45"/>
  <c r="G140" i="45" s="1"/>
  <c r="G46" i="45"/>
  <c r="G131" i="45" s="1"/>
  <c r="G50" i="45"/>
  <c r="G135" i="45" s="1"/>
  <c r="G22" i="45"/>
  <c r="G54" i="45"/>
  <c r="G31" i="45"/>
  <c r="G116" i="45" s="1"/>
  <c r="G21" i="45"/>
  <c r="G106" i="45" s="1"/>
  <c r="G84" i="45"/>
  <c r="G169" i="45" s="1"/>
  <c r="G18" i="45"/>
  <c r="G103" i="45" s="1"/>
  <c r="G85" i="45"/>
  <c r="G170" i="45" s="1"/>
  <c r="G42" i="45"/>
  <c r="G127" i="45" s="1"/>
  <c r="G49" i="45"/>
  <c r="G40" i="45"/>
  <c r="G45" i="45"/>
  <c r="G130" i="45" s="1"/>
  <c r="G64" i="45"/>
  <c r="G149" i="45" s="1"/>
  <c r="G70" i="45"/>
  <c r="G155" i="45" s="1"/>
  <c r="G52" i="45"/>
  <c r="G137" i="45" s="1"/>
  <c r="G24" i="45"/>
  <c r="G109" i="45" s="1"/>
  <c r="G71" i="45"/>
  <c r="G156" i="45" s="1"/>
  <c r="G15" i="45"/>
  <c r="G100" i="45" s="1"/>
  <c r="G90" i="45"/>
  <c r="G175" i="45" s="1"/>
  <c r="G83" i="45"/>
  <c r="G168" i="45" s="1"/>
  <c r="G67" i="45"/>
  <c r="G82" i="45"/>
  <c r="G167" i="45" s="1"/>
  <c r="G65" i="45"/>
  <c r="G150" i="45" s="1"/>
  <c r="G61" i="45"/>
  <c r="G146" i="45" s="1"/>
  <c r="G19" i="45"/>
  <c r="G104" i="45" s="1"/>
  <c r="G69" i="45"/>
  <c r="G60" i="45"/>
  <c r="G145" i="45" s="1"/>
  <c r="G74" i="45"/>
  <c r="G159" i="45" s="1"/>
  <c r="G58" i="45"/>
  <c r="G143" i="45" s="1"/>
  <c r="G53" i="45"/>
  <c r="G138" i="45" s="1"/>
  <c r="G44" i="45"/>
  <c r="G129" i="45" s="1"/>
  <c r="G27" i="45"/>
  <c r="G112" i="45" s="1"/>
  <c r="G62" i="45"/>
  <c r="G147" i="45" s="1"/>
  <c r="G89" i="45"/>
  <c r="G174" i="45" s="1"/>
  <c r="G72" i="45"/>
  <c r="G157" i="45" s="1"/>
  <c r="G75" i="45"/>
  <c r="G160" i="45" s="1"/>
  <c r="F547" i="43"/>
  <c r="F521" i="43"/>
  <c r="F614" i="43" s="1"/>
  <c r="F550" i="43"/>
  <c r="F572" i="43"/>
  <c r="F532" i="43"/>
  <c r="F575" i="43"/>
  <c r="F516" i="43"/>
  <c r="F580" i="43"/>
  <c r="F538" i="43"/>
  <c r="F541" i="43"/>
  <c r="F512" i="43"/>
  <c r="F527" i="43"/>
  <c r="F570" i="43"/>
  <c r="F518" i="43"/>
  <c r="F505" i="43"/>
  <c r="F553" i="43"/>
  <c r="F563" i="43"/>
  <c r="F526" i="43"/>
  <c r="F530" i="43"/>
  <c r="F506" i="43"/>
  <c r="F599" i="43" s="1"/>
  <c r="G96" i="14" s="1"/>
  <c r="F515" i="43"/>
  <c r="F529" i="43"/>
  <c r="F622" i="43" s="1"/>
  <c r="F704" i="43" s="1"/>
  <c r="F509" i="43"/>
  <c r="F581" i="43"/>
  <c r="F511" i="43"/>
  <c r="F508" i="43"/>
  <c r="F601" i="43" s="1"/>
  <c r="F683" i="43" s="1"/>
  <c r="F544" i="43"/>
  <c r="F637" i="43" s="1"/>
  <c r="F719" i="43" s="1"/>
  <c r="F564" i="43"/>
  <c r="F559" i="43"/>
  <c r="F519" i="43"/>
  <c r="F554" i="43"/>
  <c r="F571" i="43"/>
  <c r="F562" i="43"/>
  <c r="F548" i="43"/>
  <c r="F641" i="43" s="1"/>
  <c r="G138" i="14" s="1"/>
  <c r="F576" i="43"/>
  <c r="F669" i="43" s="1"/>
  <c r="F751" i="43" s="1"/>
  <c r="F535" i="43"/>
  <c r="F628" i="43" s="1"/>
  <c r="F710" i="43" s="1"/>
  <c r="F560" i="43"/>
  <c r="F567" i="43"/>
  <c r="F582" i="43"/>
  <c r="F543" i="43"/>
  <c r="F524" i="43"/>
  <c r="F617" i="43" s="1"/>
  <c r="F699" i="43" s="1"/>
  <c r="F517" i="43"/>
  <c r="F525" i="43"/>
  <c r="F618" i="43" s="1"/>
  <c r="G115" i="14" s="1"/>
  <c r="F507" i="43"/>
  <c r="F558" i="43"/>
  <c r="F578" i="43"/>
  <c r="F671" i="43" s="1"/>
  <c r="F574" i="43"/>
  <c r="F546" i="43"/>
  <c r="F573" i="43"/>
  <c r="F549" i="43"/>
  <c r="F583" i="43"/>
  <c r="F545" i="43"/>
  <c r="F561" i="43"/>
  <c r="F534" i="43"/>
  <c r="F566" i="43"/>
  <c r="F510" i="43"/>
  <c r="F528" i="43"/>
  <c r="F556" i="43"/>
  <c r="F513" i="43"/>
  <c r="F514" i="43"/>
  <c r="F522" i="43"/>
  <c r="F542" i="43"/>
  <c r="F551" i="43"/>
  <c r="F577" i="43"/>
  <c r="F670" i="43" s="1"/>
  <c r="F536" i="43"/>
  <c r="F540" i="43"/>
  <c r="F531" i="43"/>
  <c r="F565" i="43"/>
  <c r="F584" i="43"/>
  <c r="F569" i="43"/>
  <c r="F552" i="43"/>
  <c r="F645" i="43" s="1"/>
  <c r="F727" i="43" s="1"/>
  <c r="F568" i="43"/>
  <c r="F557" i="43"/>
  <c r="F539" i="43"/>
  <c r="F537" i="43"/>
  <c r="F533" i="43"/>
  <c r="F579" i="43"/>
  <c r="F672" i="43" s="1"/>
  <c r="F754" i="43" s="1"/>
  <c r="F523" i="43"/>
  <c r="F520" i="43"/>
  <c r="F555" i="43"/>
  <c r="F51" i="45"/>
  <c r="F136" i="45" s="1"/>
  <c r="F57" i="45"/>
  <c r="F142" i="45" s="1"/>
  <c r="F32" i="45"/>
  <c r="F117" i="45" s="1"/>
  <c r="F83" i="45"/>
  <c r="F168" i="45" s="1"/>
  <c r="F17" i="45"/>
  <c r="F102" i="45" s="1"/>
  <c r="F70" i="45"/>
  <c r="F155" i="45" s="1"/>
  <c r="F81" i="45"/>
  <c r="F166" i="45" s="1"/>
  <c r="F78" i="45"/>
  <c r="F79" i="45"/>
  <c r="F164" i="45" s="1"/>
  <c r="F27" i="45"/>
  <c r="F112" i="45" s="1"/>
  <c r="F46" i="45"/>
  <c r="F131" i="45" s="1"/>
  <c r="F53" i="45"/>
  <c r="F138" i="45" s="1"/>
  <c r="F43" i="45"/>
  <c r="F128" i="45" s="1"/>
  <c r="F26" i="45"/>
  <c r="F13" i="45"/>
  <c r="F36" i="45"/>
  <c r="F121" i="45" s="1"/>
  <c r="F69" i="45"/>
  <c r="F154" i="45" s="1"/>
  <c r="F66" i="45"/>
  <c r="F151" i="45" s="1"/>
  <c r="F44" i="45"/>
  <c r="F129" i="45" s="1"/>
  <c r="F84" i="45"/>
  <c r="F169" i="45" s="1"/>
  <c r="F47" i="45"/>
  <c r="F132" i="45" s="1"/>
  <c r="F90" i="45"/>
  <c r="F175" i="45" s="1"/>
  <c r="F39" i="45"/>
  <c r="F124" i="45" s="1"/>
  <c r="F87" i="45"/>
  <c r="F172" i="45" s="1"/>
  <c r="F63" i="45"/>
  <c r="F148" i="45" s="1"/>
  <c r="F55" i="45"/>
  <c r="F140" i="45" s="1"/>
  <c r="F77" i="45"/>
  <c r="F162" i="45" s="1"/>
  <c r="F73" i="45"/>
  <c r="F158" i="45" s="1"/>
  <c r="F54" i="45"/>
  <c r="F139" i="45" s="1"/>
  <c r="F15" i="45"/>
  <c r="F100" i="45" s="1"/>
  <c r="E675" i="43" s="1"/>
  <c r="E757" i="43" s="1"/>
  <c r="F37" i="45"/>
  <c r="F62" i="45"/>
  <c r="F147" i="45" s="1"/>
  <c r="F35" i="45"/>
  <c r="F71" i="45"/>
  <c r="F45" i="45"/>
  <c r="F130" i="45" s="1"/>
  <c r="F20" i="45"/>
  <c r="F105" i="45" s="1"/>
  <c r="F85" i="45"/>
  <c r="F170" i="45" s="1"/>
  <c r="F61" i="45"/>
  <c r="F59" i="45"/>
  <c r="F40" i="45"/>
  <c r="F76" i="45"/>
  <c r="F48" i="45"/>
  <c r="F133" i="45" s="1"/>
  <c r="F42" i="45"/>
  <c r="F127" i="45" s="1"/>
  <c r="F72" i="45"/>
  <c r="F157" i="45" s="1"/>
  <c r="F41" i="45"/>
  <c r="F126" i="45" s="1"/>
  <c r="F74" i="45"/>
  <c r="F38" i="45"/>
  <c r="F30" i="45"/>
  <c r="F115" i="45" s="1"/>
  <c r="F22" i="45"/>
  <c r="F107" i="45" s="1"/>
  <c r="F88" i="45"/>
  <c r="F173" i="45" s="1"/>
  <c r="F14" i="45"/>
  <c r="F99" i="45" s="1"/>
  <c r="F92" i="45"/>
  <c r="F177" i="45" s="1"/>
  <c r="F64" i="45"/>
  <c r="F149" i="45" s="1"/>
  <c r="F16" i="45"/>
  <c r="F91" i="45"/>
  <c r="F176" i="45" s="1"/>
  <c r="F68" i="45"/>
  <c r="F153" i="45" s="1"/>
  <c r="F75" i="45"/>
  <c r="F25" i="45"/>
  <c r="F110" i="45" s="1"/>
  <c r="F28" i="45"/>
  <c r="F113" i="45" s="1"/>
  <c r="F33" i="45"/>
  <c r="F60" i="45"/>
  <c r="F145" i="45" s="1"/>
  <c r="F80" i="45"/>
  <c r="F165" i="45" s="1"/>
  <c r="F50" i="45"/>
  <c r="F86" i="45"/>
  <c r="F171" i="45" s="1"/>
  <c r="F31" i="45"/>
  <c r="F116" i="45" s="1"/>
  <c r="F65" i="45"/>
  <c r="F150" i="45" s="1"/>
  <c r="F19" i="45"/>
  <c r="F104" i="45" s="1"/>
  <c r="F18" i="45"/>
  <c r="F103" i="45" s="1"/>
  <c r="F23" i="45"/>
  <c r="F108" i="45" s="1"/>
  <c r="F29" i="45"/>
  <c r="F89" i="45"/>
  <c r="F174" i="45" s="1"/>
  <c r="F58" i="45"/>
  <c r="F143" i="45" s="1"/>
  <c r="F82" i="45"/>
  <c r="F167" i="45" s="1"/>
  <c r="F52" i="45"/>
  <c r="F137" i="45" s="1"/>
  <c r="F67" i="45"/>
  <c r="F152" i="45" s="1"/>
  <c r="F34" i="45"/>
  <c r="F119" i="45" s="1"/>
  <c r="F24" i="45"/>
  <c r="F109" i="45" s="1"/>
  <c r="F56" i="45"/>
  <c r="F141" i="45" s="1"/>
  <c r="F21" i="45"/>
  <c r="F49" i="45"/>
  <c r="F134" i="45" s="1"/>
  <c r="G512" i="43"/>
  <c r="G605" i="43" s="1"/>
  <c r="G554" i="43"/>
  <c r="G647" i="43" s="1"/>
  <c r="G729" i="43" s="1"/>
  <c r="G536" i="43"/>
  <c r="G629" i="43" s="1"/>
  <c r="M126" i="14" s="1"/>
  <c r="G562" i="43"/>
  <c r="G655" i="43" s="1"/>
  <c r="G737" i="43" s="1"/>
  <c r="G509" i="43"/>
  <c r="G602" i="43" s="1"/>
  <c r="G550" i="43"/>
  <c r="G643" i="43" s="1"/>
  <c r="G725" i="43" s="1"/>
  <c r="G514" i="43"/>
  <c r="G607" i="43" s="1"/>
  <c r="G689" i="43" s="1"/>
  <c r="G563" i="43"/>
  <c r="G656" i="43" s="1"/>
  <c r="G576" i="43"/>
  <c r="G669" i="43" s="1"/>
  <c r="G507" i="43"/>
  <c r="G600" i="43" s="1"/>
  <c r="G682" i="43" s="1"/>
  <c r="G535" i="43"/>
  <c r="G628" i="43" s="1"/>
  <c r="G710" i="43" s="1"/>
  <c r="G547" i="43"/>
  <c r="G640" i="43" s="1"/>
  <c r="M137" i="14" s="1"/>
  <c r="G549" i="43"/>
  <c r="G642" i="43" s="1"/>
  <c r="M139" i="14" s="1"/>
  <c r="G534" i="43"/>
  <c r="G627" i="43" s="1"/>
  <c r="M124" i="14" s="1"/>
  <c r="G517" i="43"/>
  <c r="G610" i="43" s="1"/>
  <c r="G692" i="43" s="1"/>
  <c r="G519" i="43"/>
  <c r="G612" i="43" s="1"/>
  <c r="G694" i="43" s="1"/>
  <c r="G571" i="43"/>
  <c r="G664" i="43" s="1"/>
  <c r="G565" i="43"/>
  <c r="G658" i="43" s="1"/>
  <c r="G740" i="43" s="1"/>
  <c r="G570" i="43"/>
  <c r="G663" i="43" s="1"/>
  <c r="M160" i="14" s="1"/>
  <c r="G545" i="43"/>
  <c r="G638" i="43" s="1"/>
  <c r="G720" i="43" s="1"/>
  <c r="G572" i="43"/>
  <c r="G665" i="43" s="1"/>
  <c r="G525" i="43"/>
  <c r="G618" i="43" s="1"/>
  <c r="M115" i="14" s="1"/>
  <c r="G540" i="43"/>
  <c r="G633" i="43" s="1"/>
  <c r="G580" i="43"/>
  <c r="G673" i="43" s="1"/>
  <c r="G527" i="43"/>
  <c r="G620" i="43" s="1"/>
  <c r="G702" i="43" s="1"/>
  <c r="G530" i="43"/>
  <c r="G623" i="43" s="1"/>
  <c r="M120" i="14" s="1"/>
  <c r="G568" i="43"/>
  <c r="G661" i="43" s="1"/>
  <c r="M158" i="14" s="1"/>
  <c r="G581" i="43"/>
  <c r="G674" i="43" s="1"/>
  <c r="M171" i="14" s="1"/>
  <c r="G523" i="43"/>
  <c r="G616" i="43" s="1"/>
  <c r="G538" i="43"/>
  <c r="G631" i="43" s="1"/>
  <c r="G713" i="43" s="1"/>
  <c r="G529" i="43"/>
  <c r="G622" i="43" s="1"/>
  <c r="G577" i="43"/>
  <c r="G670" i="43" s="1"/>
  <c r="G532" i="43"/>
  <c r="G625" i="43" s="1"/>
  <c r="G707" i="43" s="1"/>
  <c r="G528" i="43"/>
  <c r="G621" i="43" s="1"/>
  <c r="G703" i="43" s="1"/>
  <c r="G524" i="43"/>
  <c r="G617" i="43" s="1"/>
  <c r="M114" i="14" s="1"/>
  <c r="G526" i="43"/>
  <c r="G619" i="43" s="1"/>
  <c r="G548" i="43"/>
  <c r="G641" i="43" s="1"/>
  <c r="M138" i="14" s="1"/>
  <c r="G518" i="43"/>
  <c r="G611" i="43" s="1"/>
  <c r="G693" i="43" s="1"/>
  <c r="G543" i="43"/>
  <c r="G636" i="43" s="1"/>
  <c r="G566" i="43"/>
  <c r="G659" i="43" s="1"/>
  <c r="G741" i="43" s="1"/>
  <c r="G552" i="43"/>
  <c r="G645" i="43" s="1"/>
  <c r="G727" i="43" s="1"/>
  <c r="G553" i="43"/>
  <c r="G646" i="43" s="1"/>
  <c r="G728" i="43" s="1"/>
  <c r="G567" i="43"/>
  <c r="G660" i="43" s="1"/>
  <c r="M157" i="14" s="1"/>
  <c r="G506" i="43"/>
  <c r="G599" i="43" s="1"/>
  <c r="G681" i="43" s="1"/>
  <c r="G555" i="43"/>
  <c r="G648" i="43" s="1"/>
  <c r="G584" i="43"/>
  <c r="G677" i="43" s="1"/>
  <c r="M174" i="14" s="1"/>
  <c r="G515" i="43"/>
  <c r="G608" i="43" s="1"/>
  <c r="M105" i="14" s="1"/>
  <c r="G508" i="43"/>
  <c r="G601" i="43" s="1"/>
  <c r="G683" i="43" s="1"/>
  <c r="G574" i="43"/>
  <c r="G667" i="43" s="1"/>
  <c r="G560" i="43"/>
  <c r="G653" i="43" s="1"/>
  <c r="M150" i="14" s="1"/>
  <c r="G513" i="43"/>
  <c r="G606" i="43" s="1"/>
  <c r="G688" i="43" s="1"/>
  <c r="G557" i="43"/>
  <c r="G650" i="43" s="1"/>
  <c r="G732" i="43" s="1"/>
  <c r="G561" i="43"/>
  <c r="G654" i="43" s="1"/>
  <c r="M151" i="14" s="1"/>
  <c r="G520" i="43"/>
  <c r="G613" i="43" s="1"/>
  <c r="G695" i="43" s="1"/>
  <c r="G544" i="43"/>
  <c r="G637" i="43" s="1"/>
  <c r="M134" i="14" s="1"/>
  <c r="G582" i="43"/>
  <c r="G675" i="43" s="1"/>
  <c r="G757" i="43" s="1"/>
  <c r="G551" i="43"/>
  <c r="G644" i="43" s="1"/>
  <c r="G726" i="43" s="1"/>
  <c r="G575" i="43"/>
  <c r="G668" i="43" s="1"/>
  <c r="G750" i="43" s="1"/>
  <c r="G516" i="43"/>
  <c r="G609" i="43" s="1"/>
  <c r="G691" i="43" s="1"/>
  <c r="G541" i="43"/>
  <c r="G634" i="43" s="1"/>
  <c r="G716" i="43" s="1"/>
  <c r="G537" i="43"/>
  <c r="G630" i="43" s="1"/>
  <c r="G505" i="43"/>
  <c r="G598" i="43" s="1"/>
  <c r="M95" i="14" s="1"/>
  <c r="G569" i="43"/>
  <c r="G662" i="43" s="1"/>
  <c r="G744" i="43" s="1"/>
  <c r="G578" i="43"/>
  <c r="G671" i="43" s="1"/>
  <c r="G511" i="43"/>
  <c r="G604" i="43" s="1"/>
  <c r="G686" i="43" s="1"/>
  <c r="G546" i="43"/>
  <c r="G639" i="43" s="1"/>
  <c r="G721" i="43" s="1"/>
  <c r="G558" i="43"/>
  <c r="G651" i="43" s="1"/>
  <c r="G733" i="43" s="1"/>
  <c r="G510" i="43"/>
  <c r="G603" i="43" s="1"/>
  <c r="G685" i="43" s="1"/>
  <c r="G522" i="43"/>
  <c r="G615" i="43" s="1"/>
  <c r="G579" i="43"/>
  <c r="G672" i="43" s="1"/>
  <c r="G539" i="43"/>
  <c r="G632" i="43" s="1"/>
  <c r="G542" i="43"/>
  <c r="G635" i="43" s="1"/>
  <c r="M132" i="14" s="1"/>
  <c r="G573" i="43"/>
  <c r="G666" i="43" s="1"/>
  <c r="G748" i="43" s="1"/>
  <c r="G564" i="43"/>
  <c r="G657" i="43" s="1"/>
  <c r="M154" i="14" s="1"/>
  <c r="G531" i="43"/>
  <c r="G624" i="43" s="1"/>
  <c r="M121" i="14" s="1"/>
  <c r="G559" i="43"/>
  <c r="G652" i="43" s="1"/>
  <c r="G583" i="43"/>
  <c r="G676" i="43" s="1"/>
  <c r="G758" i="43" s="1"/>
  <c r="G556" i="43"/>
  <c r="G649" i="43" s="1"/>
  <c r="M146" i="14" s="1"/>
  <c r="G521" i="43"/>
  <c r="G614" i="43" s="1"/>
  <c r="M111" i="14" s="1"/>
  <c r="G533" i="43"/>
  <c r="G626" i="43" s="1"/>
  <c r="M123" i="14" s="1"/>
  <c r="I517" i="43"/>
  <c r="I610" i="43" s="1"/>
  <c r="I575" i="43"/>
  <c r="I668" i="43" s="1"/>
  <c r="I750" i="43" s="1"/>
  <c r="I547" i="43"/>
  <c r="I640" i="43" s="1"/>
  <c r="I545" i="43"/>
  <c r="I638" i="43" s="1"/>
  <c r="I573" i="43"/>
  <c r="I666" i="43" s="1"/>
  <c r="I578" i="43"/>
  <c r="I671" i="43" s="1"/>
  <c r="I506" i="43"/>
  <c r="I599" i="43" s="1"/>
  <c r="I568" i="43"/>
  <c r="I661" i="43" s="1"/>
  <c r="I538" i="43"/>
  <c r="I631" i="43" s="1"/>
  <c r="I583" i="43"/>
  <c r="I676" i="43" s="1"/>
  <c r="I758" i="43" s="1"/>
  <c r="I563" i="43"/>
  <c r="I656" i="43" s="1"/>
  <c r="I738" i="43" s="1"/>
  <c r="I572" i="43"/>
  <c r="I665" i="43" s="1"/>
  <c r="I548" i="43"/>
  <c r="I641" i="43" s="1"/>
  <c r="I533" i="43"/>
  <c r="I626" i="43" s="1"/>
  <c r="I526" i="43"/>
  <c r="I619" i="43" s="1"/>
  <c r="I580" i="43"/>
  <c r="I673" i="43" s="1"/>
  <c r="I525" i="43"/>
  <c r="I618" i="43" s="1"/>
  <c r="I561" i="43"/>
  <c r="I654" i="43" s="1"/>
  <c r="O151" i="14" s="1"/>
  <c r="I530" i="43"/>
  <c r="I623" i="43" s="1"/>
  <c r="O120" i="14" s="1"/>
  <c r="I554" i="43"/>
  <c r="I647" i="43" s="1"/>
  <c r="I556" i="43"/>
  <c r="I649" i="43" s="1"/>
  <c r="I515" i="43"/>
  <c r="I608" i="43" s="1"/>
  <c r="I553" i="43"/>
  <c r="I646" i="43" s="1"/>
  <c r="I535" i="43"/>
  <c r="I628" i="43" s="1"/>
  <c r="I540" i="43"/>
  <c r="I633" i="43" s="1"/>
  <c r="O130" i="14" s="1"/>
  <c r="I549" i="43"/>
  <c r="I642" i="43" s="1"/>
  <c r="I724" i="43" s="1"/>
  <c r="I523" i="43"/>
  <c r="I616" i="43" s="1"/>
  <c r="I514" i="43"/>
  <c r="I607" i="43" s="1"/>
  <c r="I527" i="43"/>
  <c r="I620" i="43" s="1"/>
  <c r="I559" i="43"/>
  <c r="I652" i="43" s="1"/>
  <c r="I734" i="43" s="1"/>
  <c r="I521" i="43"/>
  <c r="I614" i="43" s="1"/>
  <c r="O111" i="14" s="1"/>
  <c r="I513" i="43"/>
  <c r="I606" i="43" s="1"/>
  <c r="I688" i="43" s="1"/>
  <c r="I582" i="43"/>
  <c r="I675" i="43" s="1"/>
  <c r="I757" i="43" s="1"/>
  <c r="I531" i="43"/>
  <c r="I624" i="43" s="1"/>
  <c r="O121" i="14" s="1"/>
  <c r="I542" i="43"/>
  <c r="I635" i="43" s="1"/>
  <c r="I567" i="43"/>
  <c r="I660" i="43" s="1"/>
  <c r="I579" i="43"/>
  <c r="I672" i="43" s="1"/>
  <c r="I754" i="43" s="1"/>
  <c r="I584" i="43"/>
  <c r="I677" i="43" s="1"/>
  <c r="I562" i="43"/>
  <c r="I655" i="43" s="1"/>
  <c r="I570" i="43"/>
  <c r="I663" i="43" s="1"/>
  <c r="I558" i="43"/>
  <c r="I651" i="43" s="1"/>
  <c r="O148" i="14" s="1"/>
  <c r="I560" i="43"/>
  <c r="I653" i="43" s="1"/>
  <c r="O150" i="14" s="1"/>
  <c r="I539" i="43"/>
  <c r="I632" i="43" s="1"/>
  <c r="O129" i="14" s="1"/>
  <c r="I576" i="43"/>
  <c r="I669" i="43" s="1"/>
  <c r="I581" i="43"/>
  <c r="I674" i="43" s="1"/>
  <c r="I550" i="43"/>
  <c r="I643" i="43" s="1"/>
  <c r="O140" i="14" s="1"/>
  <c r="I557" i="43"/>
  <c r="I650" i="43" s="1"/>
  <c r="I551" i="43"/>
  <c r="I644" i="43" s="1"/>
  <c r="O141" i="14" s="1"/>
  <c r="I555" i="43"/>
  <c r="I648" i="43" s="1"/>
  <c r="O145" i="14" s="1"/>
  <c r="I574" i="43"/>
  <c r="I667" i="43" s="1"/>
  <c r="O164" i="14" s="1"/>
  <c r="I566" i="43"/>
  <c r="I659" i="43" s="1"/>
  <c r="I520" i="43"/>
  <c r="I613" i="43" s="1"/>
  <c r="I544" i="43"/>
  <c r="I637" i="43" s="1"/>
  <c r="I518" i="43"/>
  <c r="I611" i="43" s="1"/>
  <c r="I564" i="43"/>
  <c r="I657" i="43" s="1"/>
  <c r="O154" i="14" s="1"/>
  <c r="I509" i="43"/>
  <c r="I602" i="43" s="1"/>
  <c r="I684" i="43" s="1"/>
  <c r="I529" i="43"/>
  <c r="I622" i="43" s="1"/>
  <c r="I524" i="43"/>
  <c r="I617" i="43" s="1"/>
  <c r="I699" i="43" s="1"/>
  <c r="I519" i="43"/>
  <c r="I612" i="43" s="1"/>
  <c r="I543" i="43"/>
  <c r="I636" i="43" s="1"/>
  <c r="I541" i="43"/>
  <c r="I634" i="43" s="1"/>
  <c r="I716" i="43" s="1"/>
  <c r="I546" i="43"/>
  <c r="I639" i="43" s="1"/>
  <c r="I532" i="43"/>
  <c r="I625" i="43" s="1"/>
  <c r="I516" i="43"/>
  <c r="I609" i="43" s="1"/>
  <c r="I691" i="43" s="1"/>
  <c r="I508" i="43"/>
  <c r="I601" i="43" s="1"/>
  <c r="O98" i="14" s="1"/>
  <c r="I505" i="43"/>
  <c r="I598" i="43" s="1"/>
  <c r="O95" i="14" s="1"/>
  <c r="I522" i="43"/>
  <c r="I615" i="43" s="1"/>
  <c r="I507" i="43"/>
  <c r="I600" i="43" s="1"/>
  <c r="I682" i="43" s="1"/>
  <c r="I536" i="43"/>
  <c r="I629" i="43" s="1"/>
  <c r="O126" i="14" s="1"/>
  <c r="I565" i="43"/>
  <c r="I658" i="43" s="1"/>
  <c r="I510" i="43"/>
  <c r="I603" i="43" s="1"/>
  <c r="I528" i="43"/>
  <c r="I621" i="43" s="1"/>
  <c r="I569" i="43"/>
  <c r="I662" i="43" s="1"/>
  <c r="I577" i="43"/>
  <c r="I670" i="43" s="1"/>
  <c r="I752" i="43" s="1"/>
  <c r="I571" i="43"/>
  <c r="I664" i="43" s="1"/>
  <c r="I512" i="43"/>
  <c r="I605" i="43" s="1"/>
  <c r="O102" i="14" s="1"/>
  <c r="I534" i="43"/>
  <c r="I627" i="43" s="1"/>
  <c r="I511" i="43"/>
  <c r="I604" i="43" s="1"/>
  <c r="I686" i="43" s="1"/>
  <c r="I552" i="43"/>
  <c r="I645" i="43" s="1"/>
  <c r="O142" i="14" s="1"/>
  <c r="I537" i="43"/>
  <c r="I630" i="43" s="1"/>
  <c r="O127" i="14" s="1"/>
  <c r="H552" i="43"/>
  <c r="H645" i="43" s="1"/>
  <c r="N142" i="14" s="1"/>
  <c r="H508" i="43"/>
  <c r="H601" i="43" s="1"/>
  <c r="H683" i="43" s="1"/>
  <c r="H531" i="43"/>
  <c r="H624" i="43" s="1"/>
  <c r="H706" i="43" s="1"/>
  <c r="H572" i="43"/>
  <c r="H665" i="43" s="1"/>
  <c r="H547" i="43"/>
  <c r="H640" i="43" s="1"/>
  <c r="H722" i="43" s="1"/>
  <c r="H561" i="43"/>
  <c r="H654" i="43" s="1"/>
  <c r="H551" i="43"/>
  <c r="H644" i="43" s="1"/>
  <c r="H543" i="43"/>
  <c r="H636" i="43" s="1"/>
  <c r="H718" i="43" s="1"/>
  <c r="H525" i="43"/>
  <c r="H618" i="43" s="1"/>
  <c r="H566" i="43"/>
  <c r="H659" i="43" s="1"/>
  <c r="N156" i="14" s="1"/>
  <c r="H555" i="43"/>
  <c r="H648" i="43" s="1"/>
  <c r="H570" i="43"/>
  <c r="H663" i="43" s="1"/>
  <c r="H745" i="43" s="1"/>
  <c r="H545" i="43"/>
  <c r="H638" i="43" s="1"/>
  <c r="H553" i="43"/>
  <c r="H646" i="43" s="1"/>
  <c r="H536" i="43"/>
  <c r="H629" i="43" s="1"/>
  <c r="H573" i="43"/>
  <c r="H666" i="43" s="1"/>
  <c r="N163" i="14" s="1"/>
  <c r="H575" i="43"/>
  <c r="H668" i="43" s="1"/>
  <c r="H750" i="43" s="1"/>
  <c r="H567" i="43"/>
  <c r="H660" i="43" s="1"/>
  <c r="H742" i="43" s="1"/>
  <c r="H538" i="43"/>
  <c r="H631" i="43" s="1"/>
  <c r="H565" i="43"/>
  <c r="H658" i="43" s="1"/>
  <c r="H557" i="43"/>
  <c r="H650" i="43" s="1"/>
  <c r="H569" i="43"/>
  <c r="H662" i="43" s="1"/>
  <c r="N159" i="14" s="1"/>
  <c r="H560" i="43"/>
  <c r="H653" i="43" s="1"/>
  <c r="H735" i="43" s="1"/>
  <c r="H549" i="43"/>
  <c r="H642" i="43" s="1"/>
  <c r="N139" i="14" s="1"/>
  <c r="H507" i="43"/>
  <c r="H600" i="43" s="1"/>
  <c r="H568" i="43"/>
  <c r="H661" i="43" s="1"/>
  <c r="H743" i="43" s="1"/>
  <c r="H577" i="43"/>
  <c r="H670" i="43" s="1"/>
  <c r="H515" i="43"/>
  <c r="H608" i="43" s="1"/>
  <c r="H690" i="43" s="1"/>
  <c r="H516" i="43"/>
  <c r="H609" i="43" s="1"/>
  <c r="H506" i="43"/>
  <c r="H599" i="43" s="1"/>
  <c r="H681" i="43" s="1"/>
  <c r="H511" i="43"/>
  <c r="H604" i="43" s="1"/>
  <c r="H686" i="43" s="1"/>
  <c r="H584" i="43"/>
  <c r="H677" i="43" s="1"/>
  <c r="H528" i="43"/>
  <c r="H621" i="43" s="1"/>
  <c r="H703" i="43" s="1"/>
  <c r="H540" i="43"/>
  <c r="H633" i="43" s="1"/>
  <c r="N130" i="14" s="1"/>
  <c r="H519" i="43"/>
  <c r="H612" i="43" s="1"/>
  <c r="N109" i="14" s="1"/>
  <c r="H562" i="43"/>
  <c r="H655" i="43" s="1"/>
  <c r="H522" i="43"/>
  <c r="H615" i="43" s="1"/>
  <c r="H546" i="43"/>
  <c r="H639" i="43" s="1"/>
  <c r="H524" i="43"/>
  <c r="H617" i="43" s="1"/>
  <c r="H699" i="43" s="1"/>
  <c r="H563" i="43"/>
  <c r="H656" i="43" s="1"/>
  <c r="H738" i="43" s="1"/>
  <c r="H510" i="43"/>
  <c r="H603" i="43" s="1"/>
  <c r="N100" i="14" s="1"/>
  <c r="H556" i="43"/>
  <c r="H649" i="43" s="1"/>
  <c r="H731" i="43" s="1"/>
  <c r="H512" i="43"/>
  <c r="H605" i="43" s="1"/>
  <c r="H687" i="43" s="1"/>
  <c r="H517" i="43"/>
  <c r="H610" i="43" s="1"/>
  <c r="H692" i="43" s="1"/>
  <c r="H535" i="43"/>
  <c r="H628" i="43" s="1"/>
  <c r="N125" i="14" s="1"/>
  <c r="H571" i="43"/>
  <c r="H664" i="43" s="1"/>
  <c r="N161" i="14" s="1"/>
  <c r="H518" i="43"/>
  <c r="H611" i="43" s="1"/>
  <c r="H693" i="43" s="1"/>
  <c r="H542" i="43"/>
  <c r="H635" i="43" s="1"/>
  <c r="H583" i="43"/>
  <c r="H676" i="43" s="1"/>
  <c r="H758" i="43" s="1"/>
  <c r="H580" i="43"/>
  <c r="H673" i="43" s="1"/>
  <c r="N170" i="14" s="1"/>
  <c r="H550" i="43"/>
  <c r="H643" i="43" s="1"/>
  <c r="H725" i="43" s="1"/>
  <c r="H576" i="43"/>
  <c r="H669" i="43" s="1"/>
  <c r="H751" i="43" s="1"/>
  <c r="H529" i="43"/>
  <c r="H622" i="43" s="1"/>
  <c r="H537" i="43"/>
  <c r="H630" i="43" s="1"/>
  <c r="N127" i="14" s="1"/>
  <c r="H548" i="43"/>
  <c r="H641" i="43" s="1"/>
  <c r="H578" i="43"/>
  <c r="H671" i="43" s="1"/>
  <c r="H523" i="43"/>
  <c r="H616" i="43" s="1"/>
  <c r="N113" i="14" s="1"/>
  <c r="H564" i="43"/>
  <c r="H657" i="43" s="1"/>
  <c r="N154" i="14" s="1"/>
  <c r="H530" i="43"/>
  <c r="H623" i="43" s="1"/>
  <c r="N120" i="14" s="1"/>
  <c r="H534" i="43"/>
  <c r="H627" i="43" s="1"/>
  <c r="H526" i="43"/>
  <c r="H619" i="43" s="1"/>
  <c r="H509" i="43"/>
  <c r="H602" i="43" s="1"/>
  <c r="H533" i="43"/>
  <c r="H626" i="43" s="1"/>
  <c r="H544" i="43"/>
  <c r="H637" i="43" s="1"/>
  <c r="H520" i="43"/>
  <c r="H613" i="43" s="1"/>
  <c r="H582" i="43"/>
  <c r="H675" i="43" s="1"/>
  <c r="N172" i="14" s="1"/>
  <c r="H574" i="43"/>
  <c r="H667" i="43" s="1"/>
  <c r="H749" i="43" s="1"/>
  <c r="H581" i="43"/>
  <c r="H674" i="43" s="1"/>
  <c r="H756" i="43" s="1"/>
  <c r="H513" i="43"/>
  <c r="H606" i="43" s="1"/>
  <c r="H559" i="43"/>
  <c r="H652" i="43" s="1"/>
  <c r="H541" i="43"/>
  <c r="H634" i="43" s="1"/>
  <c r="H716" i="43" s="1"/>
  <c r="H579" i="43"/>
  <c r="H672" i="43" s="1"/>
  <c r="H539" i="43"/>
  <c r="H632" i="43" s="1"/>
  <c r="H554" i="43"/>
  <c r="H647" i="43" s="1"/>
  <c r="H729" i="43" s="1"/>
  <c r="H521" i="43"/>
  <c r="H614" i="43" s="1"/>
  <c r="H696" i="43" s="1"/>
  <c r="H505" i="43"/>
  <c r="H598" i="43" s="1"/>
  <c r="H680" i="43" s="1"/>
  <c r="H514" i="43"/>
  <c r="H607" i="43" s="1"/>
  <c r="H558" i="43"/>
  <c r="H651" i="43" s="1"/>
  <c r="H733" i="43" s="1"/>
  <c r="H532" i="43"/>
  <c r="H625" i="43" s="1"/>
  <c r="H527" i="43"/>
  <c r="H620" i="43" s="1"/>
  <c r="S10" i="57"/>
  <c r="T10" i="57"/>
  <c r="Q10" i="57"/>
  <c r="R10" i="57"/>
  <c r="BM33" i="46"/>
  <c r="F40" i="46" s="1"/>
  <c r="T10" i="53"/>
  <c r="Q10" i="56"/>
  <c r="S10" i="59"/>
  <c r="S10" i="58"/>
  <c r="U117" i="14"/>
  <c r="S169" i="14"/>
  <c r="Q755" i="43"/>
  <c r="X10" i="56"/>
  <c r="Y10" i="56" s="1"/>
  <c r="S725" i="43"/>
  <c r="U10" i="56"/>
  <c r="V10" i="56"/>
  <c r="X10" i="58"/>
  <c r="AA10" i="58" s="1"/>
  <c r="U10" i="58"/>
  <c r="W10" i="58"/>
  <c r="W10" i="59"/>
  <c r="U10" i="59"/>
  <c r="X10" i="59"/>
  <c r="Y10" i="59" s="1"/>
  <c r="T684" i="43"/>
  <c r="Q724" i="43"/>
  <c r="AJ172" i="14"/>
  <c r="J77" i="7"/>
  <c r="P102" i="55"/>
  <c r="P90" i="55"/>
  <c r="P134" i="55"/>
  <c r="P88" i="55"/>
  <c r="P114" i="55"/>
  <c r="P150" i="55"/>
  <c r="P92" i="55"/>
  <c r="P112" i="55"/>
  <c r="P142" i="55"/>
  <c r="P119" i="55"/>
  <c r="P116" i="55"/>
  <c r="P146" i="55"/>
  <c r="P127" i="55"/>
  <c r="P161" i="55"/>
  <c r="P110" i="55"/>
  <c r="P91" i="55"/>
  <c r="P118" i="55"/>
  <c r="P113" i="55"/>
  <c r="P137" i="55"/>
  <c r="P143" i="55"/>
  <c r="P99" i="55"/>
  <c r="P109" i="55"/>
  <c r="P133" i="55"/>
  <c r="P108" i="55"/>
  <c r="P158" i="55"/>
  <c r="P147" i="55"/>
  <c r="P84" i="55"/>
  <c r="P131" i="55"/>
  <c r="P141" i="55"/>
  <c r="P156" i="55"/>
  <c r="P130" i="55"/>
  <c r="P98" i="55"/>
  <c r="P94" i="55"/>
  <c r="P87" i="55"/>
  <c r="P160" i="55"/>
  <c r="P138" i="55"/>
  <c r="P85" i="55"/>
  <c r="P105" i="55"/>
  <c r="P155" i="55"/>
  <c r="P117" i="55"/>
  <c r="P86" i="55"/>
  <c r="P125" i="55"/>
  <c r="P100" i="55"/>
  <c r="P152" i="55"/>
  <c r="P159" i="55"/>
  <c r="P97" i="55"/>
  <c r="P157" i="55"/>
  <c r="P96" i="55"/>
  <c r="P124" i="55"/>
  <c r="P139" i="55"/>
  <c r="P101" i="55"/>
  <c r="P148" i="55"/>
  <c r="P111" i="55"/>
  <c r="P132" i="55"/>
  <c r="P106" i="55"/>
  <c r="P151" i="55"/>
  <c r="P129" i="55"/>
  <c r="P135" i="55"/>
  <c r="P145" i="55"/>
  <c r="P104" i="55"/>
  <c r="P95" i="55"/>
  <c r="P115" i="55"/>
  <c r="P122" i="55"/>
  <c r="P154" i="55"/>
  <c r="P83" i="55"/>
  <c r="P153" i="55"/>
  <c r="P123" i="55"/>
  <c r="P121" i="55"/>
  <c r="P136" i="55"/>
  <c r="P140" i="55"/>
  <c r="P93" i="55"/>
  <c r="P144" i="55"/>
  <c r="P107" i="55"/>
  <c r="P128" i="55"/>
  <c r="P103" i="55"/>
  <c r="P120" i="55"/>
  <c r="P149" i="55"/>
  <c r="P126" i="55"/>
  <c r="P82" i="55"/>
  <c r="P89" i="55"/>
  <c r="I131" i="7"/>
  <c r="X720" i="43"/>
  <c r="W10" i="55"/>
  <c r="R684" i="43"/>
  <c r="S149" i="14"/>
  <c r="AC699" i="43"/>
  <c r="AA131" i="14"/>
  <c r="M751" i="43"/>
  <c r="B90" i="45"/>
  <c r="X10" i="55"/>
  <c r="AA10" i="55" s="1"/>
  <c r="M736" i="43"/>
  <c r="M680" i="43"/>
  <c r="S730" i="43"/>
  <c r="U10" i="55"/>
  <c r="J59" i="7"/>
  <c r="R96" i="58"/>
  <c r="R114" i="58"/>
  <c r="R136" i="58"/>
  <c r="R124" i="58"/>
  <c r="R161" i="58"/>
  <c r="R155" i="58"/>
  <c r="R88" i="58"/>
  <c r="R142" i="58"/>
  <c r="R158" i="58"/>
  <c r="R110" i="58"/>
  <c r="R125" i="58"/>
  <c r="R117" i="58"/>
  <c r="R120" i="58"/>
  <c r="R134" i="58"/>
  <c r="R107" i="58"/>
  <c r="R98" i="58"/>
  <c r="R119" i="58"/>
  <c r="R148" i="58"/>
  <c r="R99" i="58"/>
  <c r="R93" i="58"/>
  <c r="R138" i="58"/>
  <c r="R106" i="58"/>
  <c r="R84" i="58"/>
  <c r="R140" i="58"/>
  <c r="R100" i="58"/>
  <c r="R83" i="58"/>
  <c r="R112" i="58"/>
  <c r="R129" i="58"/>
  <c r="R156" i="58"/>
  <c r="R131" i="58"/>
  <c r="R122" i="58"/>
  <c r="R116" i="58"/>
  <c r="R146" i="58"/>
  <c r="R160" i="58"/>
  <c r="R133" i="58"/>
  <c r="R94" i="58"/>
  <c r="R135" i="58"/>
  <c r="R153" i="58"/>
  <c r="R90" i="58"/>
  <c r="R143" i="58"/>
  <c r="R147" i="58"/>
  <c r="R130" i="58"/>
  <c r="R151" i="58"/>
  <c r="R108" i="58"/>
  <c r="R121" i="58"/>
  <c r="R91" i="58"/>
  <c r="R157" i="58"/>
  <c r="R82" i="58"/>
  <c r="R118" i="58"/>
  <c r="R113" i="58"/>
  <c r="R128" i="58"/>
  <c r="R89" i="58"/>
  <c r="R149" i="58"/>
  <c r="R109" i="58"/>
  <c r="R141" i="58"/>
  <c r="R154" i="58"/>
  <c r="R85" i="58"/>
  <c r="R152" i="58"/>
  <c r="R137" i="58"/>
  <c r="R105" i="58"/>
  <c r="R103" i="58"/>
  <c r="R87" i="58"/>
  <c r="R101" i="58"/>
  <c r="R115" i="58"/>
  <c r="R132" i="58"/>
  <c r="R104" i="58"/>
  <c r="R102" i="58"/>
  <c r="R111" i="58"/>
  <c r="R127" i="58"/>
  <c r="R97" i="58"/>
  <c r="R150" i="58"/>
  <c r="R86" i="58"/>
  <c r="R139" i="58"/>
  <c r="R159" i="58"/>
  <c r="R95" i="58"/>
  <c r="R92" i="58"/>
  <c r="R144" i="58"/>
  <c r="R126" i="58"/>
  <c r="R123" i="58"/>
  <c r="R145" i="58"/>
  <c r="S154" i="56"/>
  <c r="W154" i="56" s="1"/>
  <c r="S95" i="56"/>
  <c r="W95" i="56" s="1"/>
  <c r="S125" i="56"/>
  <c r="W125" i="56" s="1"/>
  <c r="S130" i="56"/>
  <c r="W130" i="56" s="1"/>
  <c r="S119" i="56"/>
  <c r="W119" i="56" s="1"/>
  <c r="S161" i="56"/>
  <c r="W161" i="56" s="1"/>
  <c r="S109" i="56"/>
  <c r="W109" i="56" s="1"/>
  <c r="S144" i="56"/>
  <c r="W144" i="56" s="1"/>
  <c r="S123" i="56"/>
  <c r="W123" i="56" s="1"/>
  <c r="S131" i="56"/>
  <c r="W131" i="56" s="1"/>
  <c r="S99" i="56"/>
  <c r="W99" i="56" s="1"/>
  <c r="S158" i="56"/>
  <c r="W158" i="56" s="1"/>
  <c r="S102" i="56"/>
  <c r="W102" i="56" s="1"/>
  <c r="S126" i="56"/>
  <c r="W126" i="56" s="1"/>
  <c r="S111" i="56"/>
  <c r="W111" i="56" s="1"/>
  <c r="S151" i="56"/>
  <c r="W151" i="56" s="1"/>
  <c r="S93" i="56"/>
  <c r="W93" i="56" s="1"/>
  <c r="S101" i="56"/>
  <c r="W101" i="56" s="1"/>
  <c r="S124" i="56"/>
  <c r="W124" i="56" s="1"/>
  <c r="S100" i="56"/>
  <c r="W100" i="56" s="1"/>
  <c r="S136" i="56"/>
  <c r="W136" i="56" s="1"/>
  <c r="S110" i="56"/>
  <c r="W110" i="56" s="1"/>
  <c r="S133" i="56"/>
  <c r="W133" i="56" s="1"/>
  <c r="S157" i="56"/>
  <c r="W157" i="56" s="1"/>
  <c r="S137" i="56"/>
  <c r="W137" i="56" s="1"/>
  <c r="S88" i="56"/>
  <c r="W88" i="56" s="1"/>
  <c r="S87" i="56"/>
  <c r="W87" i="56" s="1"/>
  <c r="S84" i="56"/>
  <c r="W84" i="56" s="1"/>
  <c r="S160" i="56"/>
  <c r="W160" i="56" s="1"/>
  <c r="S89" i="56"/>
  <c r="W89" i="56" s="1"/>
  <c r="S85" i="56"/>
  <c r="W85" i="56" s="1"/>
  <c r="S156" i="56"/>
  <c r="W156" i="56" s="1"/>
  <c r="S96" i="56"/>
  <c r="W96" i="56" s="1"/>
  <c r="S135" i="56"/>
  <c r="W135" i="56" s="1"/>
  <c r="S94" i="56"/>
  <c r="W94" i="56" s="1"/>
  <c r="S103" i="56"/>
  <c r="W103" i="56" s="1"/>
  <c r="S90" i="56"/>
  <c r="W90" i="56" s="1"/>
  <c r="S91" i="56"/>
  <c r="W91" i="56" s="1"/>
  <c r="S92" i="56"/>
  <c r="W92" i="56" s="1"/>
  <c r="S145" i="56"/>
  <c r="W145" i="56" s="1"/>
  <c r="S146" i="56"/>
  <c r="W146" i="56" s="1"/>
  <c r="S113" i="56"/>
  <c r="W113" i="56" s="1"/>
  <c r="S138" i="56"/>
  <c r="W138" i="56" s="1"/>
  <c r="S140" i="56"/>
  <c r="W140" i="56" s="1"/>
  <c r="S122" i="56"/>
  <c r="W122" i="56" s="1"/>
  <c r="S141" i="56"/>
  <c r="W141" i="56" s="1"/>
  <c r="S117" i="56"/>
  <c r="W117" i="56" s="1"/>
  <c r="S82" i="56"/>
  <c r="W82" i="56" s="1"/>
  <c r="S114" i="56"/>
  <c r="W114" i="56" s="1"/>
  <c r="S86" i="56"/>
  <c r="W86" i="56" s="1"/>
  <c r="S143" i="56"/>
  <c r="W143" i="56" s="1"/>
  <c r="S155" i="56"/>
  <c r="W155" i="56" s="1"/>
  <c r="S106" i="56"/>
  <c r="W106" i="56" s="1"/>
  <c r="S104" i="56"/>
  <c r="W104" i="56" s="1"/>
  <c r="S112" i="56"/>
  <c r="W112" i="56" s="1"/>
  <c r="S139" i="56"/>
  <c r="W139" i="56" s="1"/>
  <c r="S108" i="56"/>
  <c r="W108" i="56" s="1"/>
  <c r="S121" i="56"/>
  <c r="W121" i="56" s="1"/>
  <c r="S97" i="56"/>
  <c r="W97" i="56" s="1"/>
  <c r="S150" i="56"/>
  <c r="W150" i="56" s="1"/>
  <c r="S149" i="56"/>
  <c r="W149" i="56" s="1"/>
  <c r="S153" i="56"/>
  <c r="W153" i="56" s="1"/>
  <c r="S115" i="56"/>
  <c r="W115" i="56" s="1"/>
  <c r="S142" i="56"/>
  <c r="W142" i="56" s="1"/>
  <c r="S147" i="56"/>
  <c r="W147" i="56" s="1"/>
  <c r="S134" i="56"/>
  <c r="W134" i="56" s="1"/>
  <c r="S83" i="56"/>
  <c r="W83" i="56" s="1"/>
  <c r="S148" i="56"/>
  <c r="W148" i="56" s="1"/>
  <c r="S127" i="56"/>
  <c r="W127" i="56" s="1"/>
  <c r="S116" i="56"/>
  <c r="W116" i="56" s="1"/>
  <c r="S118" i="56"/>
  <c r="W118" i="56" s="1"/>
  <c r="S129" i="56"/>
  <c r="W129" i="56" s="1"/>
  <c r="S107" i="56"/>
  <c r="W107" i="56" s="1"/>
  <c r="S128" i="56"/>
  <c r="W128" i="56" s="1"/>
  <c r="S105" i="56"/>
  <c r="W105" i="56" s="1"/>
  <c r="S98" i="56"/>
  <c r="W98" i="56" s="1"/>
  <c r="S120" i="56"/>
  <c r="W120" i="56" s="1"/>
  <c r="S159" i="56"/>
  <c r="W159" i="56" s="1"/>
  <c r="S132" i="56"/>
  <c r="W132" i="56" s="1"/>
  <c r="S152" i="56"/>
  <c r="W152" i="56" s="1"/>
  <c r="R137" i="56"/>
  <c r="R126" i="56"/>
  <c r="R119" i="56"/>
  <c r="R144" i="56"/>
  <c r="R112" i="56"/>
  <c r="R135" i="56"/>
  <c r="R103" i="56"/>
  <c r="R118" i="56"/>
  <c r="R115" i="56"/>
  <c r="R114" i="56"/>
  <c r="R88" i="56"/>
  <c r="R156" i="56"/>
  <c r="R147" i="56"/>
  <c r="R101" i="56"/>
  <c r="R150" i="56"/>
  <c r="R153" i="56"/>
  <c r="R82" i="56"/>
  <c r="R151" i="56"/>
  <c r="R94" i="56"/>
  <c r="R123" i="56"/>
  <c r="R154" i="56"/>
  <c r="R141" i="56"/>
  <c r="R89" i="56"/>
  <c r="R117" i="56"/>
  <c r="R104" i="56"/>
  <c r="R152" i="56"/>
  <c r="R158" i="56"/>
  <c r="R87" i="56"/>
  <c r="R84" i="56"/>
  <c r="R138" i="56"/>
  <c r="R145" i="56"/>
  <c r="R143" i="56"/>
  <c r="R161" i="56"/>
  <c r="R83" i="56"/>
  <c r="R128" i="56"/>
  <c r="R157" i="56"/>
  <c r="R113" i="56"/>
  <c r="R134" i="56"/>
  <c r="R136" i="56"/>
  <c r="R129" i="56"/>
  <c r="R133" i="56"/>
  <c r="R159" i="56"/>
  <c r="R97" i="56"/>
  <c r="R125" i="56"/>
  <c r="R98" i="56"/>
  <c r="R108" i="56"/>
  <c r="R91" i="56"/>
  <c r="R149" i="56"/>
  <c r="R107" i="56"/>
  <c r="R120" i="56"/>
  <c r="R121" i="56"/>
  <c r="R111" i="56"/>
  <c r="R146" i="56"/>
  <c r="R160" i="56"/>
  <c r="R130" i="56"/>
  <c r="R110" i="56"/>
  <c r="R102" i="56"/>
  <c r="R85" i="56"/>
  <c r="R95" i="56"/>
  <c r="R142" i="56"/>
  <c r="R131" i="56"/>
  <c r="R92" i="56"/>
  <c r="R93" i="56"/>
  <c r="R105" i="56"/>
  <c r="R99" i="56"/>
  <c r="R100" i="56"/>
  <c r="R106" i="56"/>
  <c r="R155" i="56"/>
  <c r="R148" i="56"/>
  <c r="R140" i="56"/>
  <c r="R96" i="56"/>
  <c r="R124" i="56"/>
  <c r="R127" i="56"/>
  <c r="R139" i="56"/>
  <c r="R109" i="56"/>
  <c r="R90" i="56"/>
  <c r="R132" i="56"/>
  <c r="R86" i="56"/>
  <c r="R116" i="56"/>
  <c r="R122" i="56"/>
  <c r="R110" i="55"/>
  <c r="R149" i="55"/>
  <c r="R158" i="55"/>
  <c r="R159" i="55"/>
  <c r="R152" i="55"/>
  <c r="R92" i="55"/>
  <c r="R117" i="55"/>
  <c r="R125" i="55"/>
  <c r="R140" i="55"/>
  <c r="R106" i="55"/>
  <c r="R87" i="55"/>
  <c r="R119" i="55"/>
  <c r="R116" i="55"/>
  <c r="R151" i="55"/>
  <c r="R112" i="55"/>
  <c r="R118" i="55"/>
  <c r="R99" i="55"/>
  <c r="R133" i="55"/>
  <c r="R109" i="55"/>
  <c r="R157" i="55"/>
  <c r="R88" i="55"/>
  <c r="R130" i="55"/>
  <c r="R146" i="55"/>
  <c r="R148" i="55"/>
  <c r="R108" i="55"/>
  <c r="R126" i="55"/>
  <c r="R84" i="55"/>
  <c r="R142" i="55"/>
  <c r="R96" i="55"/>
  <c r="R86" i="55"/>
  <c r="R121" i="55"/>
  <c r="R95" i="55"/>
  <c r="R107" i="55"/>
  <c r="R120" i="55"/>
  <c r="R141" i="55"/>
  <c r="R114" i="55"/>
  <c r="R102" i="55"/>
  <c r="R132" i="55"/>
  <c r="R123" i="55"/>
  <c r="R89" i="55"/>
  <c r="R145" i="55"/>
  <c r="R137" i="55"/>
  <c r="R124" i="55"/>
  <c r="R98" i="55"/>
  <c r="R139" i="55"/>
  <c r="R128" i="55"/>
  <c r="R155" i="55"/>
  <c r="R122" i="55"/>
  <c r="R90" i="55"/>
  <c r="R115" i="55"/>
  <c r="R154" i="55"/>
  <c r="R83" i="55"/>
  <c r="R103" i="55"/>
  <c r="R105" i="55"/>
  <c r="R113" i="55"/>
  <c r="R100" i="55"/>
  <c r="R131" i="55"/>
  <c r="R101" i="55"/>
  <c r="R161" i="55"/>
  <c r="R147" i="55"/>
  <c r="R150" i="55"/>
  <c r="R127" i="55"/>
  <c r="R144" i="55"/>
  <c r="R91" i="55"/>
  <c r="R153" i="55"/>
  <c r="R129" i="55"/>
  <c r="R97" i="55"/>
  <c r="R94" i="55"/>
  <c r="R85" i="55"/>
  <c r="R82" i="55"/>
  <c r="R136" i="55"/>
  <c r="R111" i="55"/>
  <c r="R156" i="55"/>
  <c r="R138" i="55"/>
  <c r="R93" i="55"/>
  <c r="R143" i="55"/>
  <c r="R160" i="55"/>
  <c r="R104" i="55"/>
  <c r="R135" i="55"/>
  <c r="R134" i="55"/>
  <c r="B91" i="45"/>
  <c r="B74" i="45"/>
  <c r="Q159" i="58"/>
  <c r="Q113" i="58"/>
  <c r="Q130" i="58"/>
  <c r="Q86" i="58"/>
  <c r="Q124" i="58"/>
  <c r="Q84" i="58"/>
  <c r="Q143" i="58"/>
  <c r="Q156" i="58"/>
  <c r="Q149" i="58"/>
  <c r="Q151" i="58"/>
  <c r="Q115" i="58"/>
  <c r="Q129" i="58"/>
  <c r="Q127" i="58"/>
  <c r="Q148" i="58"/>
  <c r="Q160" i="58"/>
  <c r="Q136" i="58"/>
  <c r="Q138" i="58"/>
  <c r="Q97" i="58"/>
  <c r="Q105" i="58"/>
  <c r="Q121" i="58"/>
  <c r="Q144" i="58"/>
  <c r="Q95" i="58"/>
  <c r="Q146" i="58"/>
  <c r="Q101" i="58"/>
  <c r="Q123" i="58"/>
  <c r="Q161" i="58"/>
  <c r="Q157" i="58"/>
  <c r="Q112" i="58"/>
  <c r="Q118" i="58"/>
  <c r="Q93" i="58"/>
  <c r="Q96" i="58"/>
  <c r="Q116" i="58"/>
  <c r="Q125" i="58"/>
  <c r="Q82" i="58"/>
  <c r="Q137" i="58"/>
  <c r="Q128" i="58"/>
  <c r="Q111" i="58"/>
  <c r="Q153" i="58"/>
  <c r="Q145" i="58"/>
  <c r="Q135" i="58"/>
  <c r="Q155" i="58"/>
  <c r="Q126" i="58"/>
  <c r="Q98" i="58"/>
  <c r="Q120" i="58"/>
  <c r="Q134" i="58"/>
  <c r="Q102" i="58"/>
  <c r="Q88" i="58"/>
  <c r="Q122" i="58"/>
  <c r="Q92" i="58"/>
  <c r="Q99" i="58"/>
  <c r="Q106" i="58"/>
  <c r="Q140" i="58"/>
  <c r="Q108" i="58"/>
  <c r="Q139" i="58"/>
  <c r="Q154" i="58"/>
  <c r="Q117" i="58"/>
  <c r="Q91" i="58"/>
  <c r="Q158" i="58"/>
  <c r="Q109" i="58"/>
  <c r="Q132" i="58"/>
  <c r="Q110" i="58"/>
  <c r="Q131" i="58"/>
  <c r="Q119" i="58"/>
  <c r="Q104" i="58"/>
  <c r="Q83" i="58"/>
  <c r="Q141" i="58"/>
  <c r="Q114" i="58"/>
  <c r="Q100" i="58"/>
  <c r="Q150" i="58"/>
  <c r="Q107" i="58"/>
  <c r="Q85" i="58"/>
  <c r="Q142" i="58"/>
  <c r="Q87" i="58"/>
  <c r="Q90" i="58"/>
  <c r="Q94" i="58"/>
  <c r="Q89" i="58"/>
  <c r="Q147" i="58"/>
  <c r="Q103" i="58"/>
  <c r="Q152" i="58"/>
  <c r="Q133" i="58"/>
  <c r="S123" i="55"/>
  <c r="S110" i="55"/>
  <c r="S152" i="55"/>
  <c r="S82" i="55"/>
  <c r="S98" i="55"/>
  <c r="S154" i="55"/>
  <c r="S101" i="55"/>
  <c r="S106" i="55"/>
  <c r="S145" i="55"/>
  <c r="S142" i="55"/>
  <c r="S115" i="55"/>
  <c r="S160" i="55"/>
  <c r="S111" i="55"/>
  <c r="S138" i="55"/>
  <c r="S133" i="55"/>
  <c r="S144" i="55"/>
  <c r="S132" i="55"/>
  <c r="S157" i="55"/>
  <c r="S86" i="55"/>
  <c r="S105" i="55"/>
  <c r="S148" i="55"/>
  <c r="S112" i="55"/>
  <c r="S95" i="55"/>
  <c r="S149" i="55"/>
  <c r="S146" i="55"/>
  <c r="S128" i="55"/>
  <c r="S147" i="55"/>
  <c r="S135" i="55"/>
  <c r="S87" i="55"/>
  <c r="S118" i="55"/>
  <c r="S143" i="55"/>
  <c r="S121" i="55"/>
  <c r="S120" i="55"/>
  <c r="S156" i="55"/>
  <c r="S93" i="55"/>
  <c r="S124" i="55"/>
  <c r="S88" i="55"/>
  <c r="S158" i="55"/>
  <c r="S89" i="55"/>
  <c r="S137" i="55"/>
  <c r="S129" i="55"/>
  <c r="S107" i="55"/>
  <c r="S122" i="55"/>
  <c r="S141" i="55"/>
  <c r="S114" i="55"/>
  <c r="S134" i="55"/>
  <c r="S84" i="55"/>
  <c r="S130" i="55"/>
  <c r="S151" i="55"/>
  <c r="S126" i="55"/>
  <c r="S125" i="55"/>
  <c r="S108" i="55"/>
  <c r="S119" i="55"/>
  <c r="S85" i="55"/>
  <c r="S96" i="55"/>
  <c r="S136" i="55"/>
  <c r="S109" i="55"/>
  <c r="S113" i="55"/>
  <c r="S153" i="55"/>
  <c r="S102" i="55"/>
  <c r="S161" i="55"/>
  <c r="S127" i="55"/>
  <c r="S155" i="55"/>
  <c r="S94" i="55"/>
  <c r="S159" i="55"/>
  <c r="S139" i="55"/>
  <c r="S99" i="55"/>
  <c r="S104" i="55"/>
  <c r="S97" i="55"/>
  <c r="S103" i="55"/>
  <c r="S150" i="55"/>
  <c r="S140" i="55"/>
  <c r="S92" i="55"/>
  <c r="S117" i="55"/>
  <c r="S91" i="55"/>
  <c r="S90" i="55"/>
  <c r="S83" i="55"/>
  <c r="S131" i="55"/>
  <c r="S116" i="55"/>
  <c r="S100" i="55"/>
  <c r="Q115" i="55"/>
  <c r="Q95" i="55"/>
  <c r="Q159" i="55"/>
  <c r="Q102" i="55"/>
  <c r="Q84" i="55"/>
  <c r="Q143" i="55"/>
  <c r="Q119" i="55"/>
  <c r="Q153" i="55"/>
  <c r="Q93" i="55"/>
  <c r="Q109" i="55"/>
  <c r="Q160" i="55"/>
  <c r="Q123" i="55"/>
  <c r="Q149" i="55"/>
  <c r="Q113" i="55"/>
  <c r="Q134" i="55"/>
  <c r="Q86" i="55"/>
  <c r="Q131" i="55"/>
  <c r="Q96" i="55"/>
  <c r="Q100" i="55"/>
  <c r="Q111" i="55"/>
  <c r="Q89" i="55"/>
  <c r="Q130" i="55"/>
  <c r="Q90" i="55"/>
  <c r="Q94" i="55"/>
  <c r="Q92" i="55"/>
  <c r="Q99" i="55"/>
  <c r="Q142" i="55"/>
  <c r="Q158" i="55"/>
  <c r="Q120" i="55"/>
  <c r="Q128" i="55"/>
  <c r="Q127" i="55"/>
  <c r="Q103" i="55"/>
  <c r="Q137" i="55"/>
  <c r="Q107" i="55"/>
  <c r="Q147" i="55"/>
  <c r="Q152" i="55"/>
  <c r="Q125" i="55"/>
  <c r="Q122" i="55"/>
  <c r="Q116" i="55"/>
  <c r="Q87" i="55"/>
  <c r="Q156" i="55"/>
  <c r="Q138" i="55"/>
  <c r="Q133" i="55"/>
  <c r="Q140" i="55"/>
  <c r="Q129" i="55"/>
  <c r="Q98" i="55"/>
  <c r="Q101" i="55"/>
  <c r="Q150" i="55"/>
  <c r="Q151" i="55"/>
  <c r="Q124" i="55"/>
  <c r="Q136" i="55"/>
  <c r="Q112" i="55"/>
  <c r="Q85" i="55"/>
  <c r="Q114" i="55"/>
  <c r="Q161" i="55"/>
  <c r="Q83" i="55"/>
  <c r="Q104" i="55"/>
  <c r="Q145" i="55"/>
  <c r="Q146" i="55"/>
  <c r="Q106" i="55"/>
  <c r="Q135" i="55"/>
  <c r="Q91" i="55"/>
  <c r="Q121" i="55"/>
  <c r="Q132" i="55"/>
  <c r="Q117" i="55"/>
  <c r="Q139" i="55"/>
  <c r="Q154" i="55"/>
  <c r="Q108" i="55"/>
  <c r="Q110" i="55"/>
  <c r="Q148" i="55"/>
  <c r="Q141" i="55"/>
  <c r="Q126" i="55"/>
  <c r="Q157" i="55"/>
  <c r="Q155" i="55"/>
  <c r="Q82" i="55"/>
  <c r="Q118" i="55"/>
  <c r="Q97" i="55"/>
  <c r="Q105" i="55"/>
  <c r="Q144" i="55"/>
  <c r="Q88" i="55"/>
  <c r="N165" i="14"/>
  <c r="R150" i="14"/>
  <c r="L726" i="43"/>
  <c r="M178" i="45"/>
  <c r="H685" i="43"/>
  <c r="J178" i="45"/>
  <c r="Q157" i="14"/>
  <c r="J700" i="43"/>
  <c r="L178" i="45"/>
  <c r="K178" i="45"/>
  <c r="P154" i="14"/>
  <c r="I178" i="45"/>
  <c r="H178" i="45"/>
  <c r="M142" i="14"/>
  <c r="M163" i="14"/>
  <c r="S17" i="53"/>
  <c r="S15" i="53"/>
  <c r="S13" i="53"/>
  <c r="S11" i="53"/>
  <c r="S19" i="53"/>
  <c r="S14" i="53"/>
  <c r="S18" i="53"/>
  <c r="S16" i="53"/>
  <c r="S12" i="53"/>
  <c r="S20" i="53"/>
  <c r="R13" i="53"/>
  <c r="P12" i="57"/>
  <c r="R19" i="53"/>
  <c r="P18" i="56"/>
  <c r="P11" i="56"/>
  <c r="P16" i="59"/>
  <c r="P15" i="58"/>
  <c r="R11" i="59"/>
  <c r="P11" i="57"/>
  <c r="R18" i="53"/>
  <c r="P12" i="53"/>
  <c r="P13" i="56"/>
  <c r="P12" i="59"/>
  <c r="P16" i="58"/>
  <c r="R20" i="59"/>
  <c r="P19" i="57"/>
  <c r="R11" i="53"/>
  <c r="R18" i="59"/>
  <c r="P20" i="53"/>
  <c r="P19" i="56"/>
  <c r="P17" i="59"/>
  <c r="P11" i="59"/>
  <c r="P13" i="58"/>
  <c r="R16" i="59"/>
  <c r="P14" i="57"/>
  <c r="R20" i="53"/>
  <c r="R12" i="59"/>
  <c r="P19" i="53"/>
  <c r="P14" i="56"/>
  <c r="P15" i="59"/>
  <c r="P19" i="59"/>
  <c r="P17" i="58"/>
  <c r="P20" i="57"/>
  <c r="R14" i="53"/>
  <c r="R13" i="59"/>
  <c r="P17" i="53"/>
  <c r="P12" i="56"/>
  <c r="P18" i="59"/>
  <c r="P14" i="58"/>
  <c r="P17" i="57"/>
  <c r="P13" i="57"/>
  <c r="R12" i="53"/>
  <c r="R14" i="59"/>
  <c r="P13" i="53"/>
  <c r="P17" i="56"/>
  <c r="P13" i="59"/>
  <c r="P18" i="58"/>
  <c r="P19" i="58"/>
  <c r="R16" i="53"/>
  <c r="P15" i="56"/>
  <c r="V17" i="58"/>
  <c r="Y12" i="59"/>
  <c r="R17" i="53"/>
  <c r="V18" i="56"/>
  <c r="Y18" i="56"/>
  <c r="X12" i="58"/>
  <c r="X20" i="56"/>
  <c r="X12" i="56"/>
  <c r="X16" i="58"/>
  <c r="U17" i="59"/>
  <c r="Q20" i="59"/>
  <c r="T18" i="55"/>
  <c r="X14" i="56"/>
  <c r="W18" i="58"/>
  <c r="U13" i="59"/>
  <c r="W15" i="58"/>
  <c r="V17" i="55"/>
  <c r="U19" i="56"/>
  <c r="V11" i="56"/>
  <c r="P18" i="57"/>
  <c r="R15" i="53"/>
  <c r="P14" i="59"/>
  <c r="Y19" i="56"/>
  <c r="P16" i="57"/>
  <c r="P20" i="59"/>
  <c r="P15" i="57"/>
  <c r="P11" i="58"/>
  <c r="P20" i="56"/>
  <c r="U17" i="56"/>
  <c r="V13" i="58"/>
  <c r="X20" i="58"/>
  <c r="R17" i="57"/>
  <c r="U15" i="56"/>
  <c r="Q20" i="53"/>
  <c r="V19" i="55"/>
  <c r="R15" i="57"/>
  <c r="Y17" i="56"/>
  <c r="R11" i="57"/>
  <c r="W17" i="55"/>
  <c r="Q19" i="59"/>
  <c r="X16" i="56"/>
  <c r="R18" i="57"/>
  <c r="X13" i="58"/>
  <c r="V14" i="58"/>
  <c r="Y12" i="56"/>
  <c r="U17" i="58"/>
  <c r="X16" i="55"/>
  <c r="X18" i="59"/>
  <c r="W19" i="58"/>
  <c r="U16" i="56"/>
  <c r="X11" i="59"/>
  <c r="W13" i="58"/>
  <c r="X13" i="59"/>
  <c r="U13" i="58"/>
  <c r="Y20" i="56"/>
  <c r="U20" i="56"/>
  <c r="X16" i="59"/>
  <c r="U16" i="58"/>
  <c r="V12" i="58"/>
  <c r="U19" i="58"/>
  <c r="U18" i="59"/>
  <c r="X18" i="56"/>
  <c r="X17" i="59"/>
  <c r="X14" i="59"/>
  <c r="Y15" i="56"/>
  <c r="V15" i="56"/>
  <c r="T16" i="55"/>
  <c r="Q11" i="53"/>
  <c r="W20" i="58"/>
  <c r="R13" i="57"/>
  <c r="X20" i="59"/>
  <c r="U13" i="56"/>
  <c r="X19" i="59"/>
  <c r="V20" i="56"/>
  <c r="P16" i="56"/>
  <c r="U18" i="58"/>
  <c r="X11" i="58"/>
  <c r="Q12" i="53"/>
  <c r="U15" i="58"/>
  <c r="Q16" i="59"/>
  <c r="W19" i="59"/>
  <c r="Y13" i="56"/>
  <c r="X14" i="58"/>
  <c r="U20" i="58"/>
  <c r="V20" i="58"/>
  <c r="U16" i="59"/>
  <c r="R14" i="57"/>
  <c r="W12" i="58"/>
  <c r="V16" i="58"/>
  <c r="W16" i="58"/>
  <c r="X15" i="58"/>
  <c r="U15" i="59"/>
  <c r="V12" i="55"/>
  <c r="T12" i="55"/>
  <c r="T13" i="55"/>
  <c r="U18" i="56"/>
  <c r="U11" i="58"/>
  <c r="W14" i="58"/>
  <c r="T11" i="55"/>
  <c r="Y18" i="59"/>
  <c r="Y14" i="56"/>
  <c r="V12" i="56"/>
  <c r="X17" i="56"/>
  <c r="U14" i="58"/>
  <c r="U14" i="59"/>
  <c r="W16" i="55"/>
  <c r="X15" i="59"/>
  <c r="X15" i="56"/>
  <c r="V20" i="55"/>
  <c r="Y11" i="56"/>
  <c r="V16" i="56"/>
  <c r="V15" i="55"/>
  <c r="V16" i="55"/>
  <c r="V19" i="58"/>
  <c r="Q17" i="53"/>
  <c r="X11" i="56"/>
  <c r="U19" i="59"/>
  <c r="U12" i="56"/>
  <c r="W17" i="58"/>
  <c r="V17" i="56"/>
  <c r="U14" i="56"/>
  <c r="Q18" i="53"/>
  <c r="X13" i="56"/>
  <c r="X19" i="58"/>
  <c r="X19" i="56"/>
  <c r="R12" i="57"/>
  <c r="U12" i="58"/>
  <c r="X17" i="58"/>
  <c r="P20" i="58"/>
  <c r="Q14" i="53"/>
  <c r="V13" i="56"/>
  <c r="V11" i="55"/>
  <c r="V14" i="56"/>
  <c r="V15" i="58"/>
  <c r="W16" i="59"/>
  <c r="X12" i="59"/>
  <c r="U14" i="55"/>
  <c r="U12" i="59"/>
  <c r="Q17" i="59"/>
  <c r="V11" i="58"/>
  <c r="P12" i="58"/>
  <c r="V13" i="55"/>
  <c r="W11" i="58"/>
  <c r="V19" i="56"/>
  <c r="V18" i="58"/>
  <c r="T19" i="55"/>
  <c r="U11" i="56"/>
  <c r="V18" i="55"/>
  <c r="X18" i="58"/>
  <c r="Y16" i="56"/>
  <c r="R19" i="57"/>
  <c r="T14" i="55"/>
  <c r="U20" i="59"/>
  <c r="U11" i="59"/>
  <c r="U120" i="14" l="1"/>
  <c r="M96" i="14"/>
  <c r="B9" i="7"/>
  <c r="G735" i="43"/>
  <c r="B93" i="45"/>
  <c r="J25" i="7"/>
  <c r="AF711" i="43"/>
  <c r="AF739" i="43"/>
  <c r="AA98" i="14"/>
  <c r="X146" i="14"/>
  <c r="X122" i="14"/>
  <c r="G705" i="43"/>
  <c r="J121" i="7"/>
  <c r="AF171" i="14"/>
  <c r="J44" i="7"/>
  <c r="N692" i="43"/>
  <c r="T158" i="14"/>
  <c r="AE115" i="14"/>
  <c r="M97" i="14"/>
  <c r="J132" i="7"/>
  <c r="J90" i="7"/>
  <c r="AB143" i="14"/>
  <c r="J104" i="7"/>
  <c r="Q752" i="43"/>
  <c r="N137" i="14"/>
  <c r="J48" i="7"/>
  <c r="X147" i="14"/>
  <c r="J9" i="7"/>
  <c r="U739" i="43"/>
  <c r="AD134" i="14"/>
  <c r="AE689" i="43"/>
  <c r="P102" i="14"/>
  <c r="T699" i="43"/>
  <c r="M685" i="43"/>
  <c r="W125" i="14"/>
  <c r="AB105" i="14"/>
  <c r="G724" i="43"/>
  <c r="J723" i="43"/>
  <c r="Q121" i="14"/>
  <c r="AB104" i="14"/>
  <c r="AE739" i="43"/>
  <c r="V692" i="43"/>
  <c r="T103" i="14"/>
  <c r="X160" i="14"/>
  <c r="F24" i="24"/>
  <c r="F62" i="24"/>
  <c r="F2" i="24"/>
  <c r="S120" i="14"/>
  <c r="F45" i="24"/>
  <c r="G739" i="43"/>
  <c r="P707" i="43"/>
  <c r="V732" i="43"/>
  <c r="H755" i="43"/>
  <c r="U125" i="14"/>
  <c r="S692" i="43"/>
  <c r="B10" i="7"/>
  <c r="N98" i="14"/>
  <c r="Y104" i="14"/>
  <c r="S731" i="43"/>
  <c r="H704" i="43"/>
  <c r="N119" i="14"/>
  <c r="H732" i="43"/>
  <c r="N147" i="14"/>
  <c r="G730" i="43"/>
  <c r="M145" i="14"/>
  <c r="G684" i="43"/>
  <c r="M99" i="14"/>
  <c r="P742" i="43"/>
  <c r="V157" i="14"/>
  <c r="P714" i="43"/>
  <c r="V129" i="14"/>
  <c r="AB141" i="14"/>
  <c r="V726" i="43"/>
  <c r="U714" i="43"/>
  <c r="AA129" i="14"/>
  <c r="Y704" i="43"/>
  <c r="AE119" i="14"/>
  <c r="Q728" i="43"/>
  <c r="M149" i="14"/>
  <c r="G734" i="43"/>
  <c r="S705" i="43"/>
  <c r="Y120" i="14"/>
  <c r="J746" i="43"/>
  <c r="P161" i="14"/>
  <c r="J117" i="7"/>
  <c r="J114" i="7"/>
  <c r="J52" i="7"/>
  <c r="J91" i="7"/>
  <c r="J80" i="7"/>
  <c r="J42" i="7"/>
  <c r="J51" i="7"/>
  <c r="J13" i="7"/>
  <c r="J40" i="7"/>
  <c r="J76" i="7"/>
  <c r="J89" i="7"/>
  <c r="J118" i="7"/>
  <c r="K118" i="7" s="1"/>
  <c r="L118" i="7" s="1"/>
  <c r="M118" i="7" s="1"/>
  <c r="J128" i="7"/>
  <c r="J100" i="7"/>
  <c r="J69" i="7"/>
  <c r="J58" i="7"/>
  <c r="J112" i="7"/>
  <c r="J28" i="7"/>
  <c r="J105" i="7"/>
  <c r="J7" i="7"/>
  <c r="J8" i="7"/>
  <c r="J129" i="7"/>
  <c r="J66" i="7"/>
  <c r="J53" i="7"/>
  <c r="J37" i="7"/>
  <c r="J133" i="7"/>
  <c r="J46" i="7"/>
  <c r="J98" i="7"/>
  <c r="K98" i="7" s="1"/>
  <c r="L98" i="7" s="1"/>
  <c r="M98" i="7" s="1"/>
  <c r="J131" i="7"/>
  <c r="J31" i="7"/>
  <c r="J138" i="7"/>
  <c r="J55" i="7"/>
  <c r="J41" i="7"/>
  <c r="J61" i="7"/>
  <c r="J82" i="7"/>
  <c r="J10" i="7"/>
  <c r="J137" i="7"/>
  <c r="J60" i="7"/>
  <c r="J124" i="7"/>
  <c r="J110" i="7"/>
  <c r="J107" i="7"/>
  <c r="J95" i="7"/>
  <c r="J79" i="7"/>
  <c r="J73" i="7"/>
  <c r="J30" i="7"/>
  <c r="J20" i="7"/>
  <c r="J94" i="7"/>
  <c r="J75" i="7"/>
  <c r="J2" i="7"/>
  <c r="J70" i="7"/>
  <c r="J88" i="7"/>
  <c r="J130" i="7"/>
  <c r="J85" i="7"/>
  <c r="J96" i="7"/>
  <c r="J63" i="7"/>
  <c r="J119" i="7"/>
  <c r="J49" i="7"/>
  <c r="J106" i="7"/>
  <c r="J5" i="7"/>
  <c r="J29" i="7"/>
  <c r="J135" i="7"/>
  <c r="J127" i="7"/>
  <c r="J64" i="7"/>
  <c r="J24" i="7"/>
  <c r="J45" i="7"/>
  <c r="J17" i="7"/>
  <c r="J84" i="7"/>
  <c r="J35" i="7"/>
  <c r="J33" i="7"/>
  <c r="J120" i="7"/>
  <c r="J38" i="7"/>
  <c r="J92" i="7"/>
  <c r="J14" i="7"/>
  <c r="J18" i="7"/>
  <c r="J134" i="7"/>
  <c r="J6" i="7"/>
  <c r="J34" i="7"/>
  <c r="J97" i="7"/>
  <c r="J141" i="7"/>
  <c r="J87" i="7"/>
  <c r="J4" i="7"/>
  <c r="J62" i="7"/>
  <c r="J102" i="7"/>
  <c r="J36" i="7"/>
  <c r="J136" i="7"/>
  <c r="J32" i="7"/>
  <c r="J19" i="7"/>
  <c r="J57" i="7"/>
  <c r="J22" i="7"/>
  <c r="J12" i="7"/>
  <c r="J15" i="7"/>
  <c r="J115" i="7"/>
  <c r="J39" i="7"/>
  <c r="J83" i="7"/>
  <c r="J116" i="7"/>
  <c r="J72" i="7"/>
  <c r="J101" i="7"/>
  <c r="J93" i="7"/>
  <c r="J109" i="7"/>
  <c r="J78" i="7"/>
  <c r="J67" i="7"/>
  <c r="J113" i="7"/>
  <c r="J71" i="7"/>
  <c r="J74" i="7"/>
  <c r="J50" i="7"/>
  <c r="J99" i="7"/>
  <c r="J86" i="7"/>
  <c r="J16" i="7"/>
  <c r="G736" i="43"/>
  <c r="J731" i="43"/>
  <c r="P162" i="14"/>
  <c r="I711" i="43"/>
  <c r="J27" i="7"/>
  <c r="J123" i="7"/>
  <c r="F9" i="24"/>
  <c r="F74" i="24"/>
  <c r="J21" i="7"/>
  <c r="F63" i="24"/>
  <c r="V153" i="14"/>
  <c r="AE705" i="43"/>
  <c r="AC759" i="43"/>
  <c r="J139" i="7"/>
  <c r="J108" i="7"/>
  <c r="V101" i="14"/>
  <c r="U700" i="43"/>
  <c r="AA169" i="14"/>
  <c r="N106" i="14"/>
  <c r="H691" i="43"/>
  <c r="O163" i="14"/>
  <c r="I748" i="43"/>
  <c r="O716" i="43"/>
  <c r="U131" i="14"/>
  <c r="Z161" i="14"/>
  <c r="T746" i="43"/>
  <c r="P720" i="43"/>
  <c r="V135" i="14"/>
  <c r="Y149" i="14"/>
  <c r="S734" i="43"/>
  <c r="AB151" i="14"/>
  <c r="V736" i="43"/>
  <c r="AC97" i="14"/>
  <c r="W682" i="43"/>
  <c r="W727" i="43"/>
  <c r="AC142" i="14"/>
  <c r="X111" i="14"/>
  <c r="R696" i="43"/>
  <c r="X121" i="14"/>
  <c r="R706" i="43"/>
  <c r="T172" i="14"/>
  <c r="N757" i="43"/>
  <c r="W109" i="14"/>
  <c r="Q694" i="43"/>
  <c r="AA168" i="14"/>
  <c r="U753" i="43"/>
  <c r="AH166" i="14"/>
  <c r="AB751" i="43"/>
  <c r="AD716" i="43"/>
  <c r="AJ131" i="14"/>
  <c r="AJ129" i="14"/>
  <c r="AD714" i="43"/>
  <c r="AG167" i="14"/>
  <c r="AA752" i="43"/>
  <c r="Y712" i="43"/>
  <c r="AE127" i="14"/>
  <c r="F25" i="24"/>
  <c r="AK156" i="14"/>
  <c r="H709" i="43"/>
  <c r="N124" i="14"/>
  <c r="U681" i="43"/>
  <c r="AA96" i="14"/>
  <c r="J43" i="7"/>
  <c r="AH110" i="14"/>
  <c r="AB97" i="14"/>
  <c r="AD140" i="14"/>
  <c r="R152" i="14"/>
  <c r="J3" i="7"/>
  <c r="J122" i="7"/>
  <c r="N689" i="43"/>
  <c r="Z125" i="14"/>
  <c r="F47" i="24"/>
  <c r="F50" i="24"/>
  <c r="V98" i="14"/>
  <c r="AE722" i="43"/>
  <c r="F67" i="24"/>
  <c r="AA741" i="43"/>
  <c r="Z154" i="14"/>
  <c r="Y132" i="14"/>
  <c r="V163" i="14"/>
  <c r="U718" i="43"/>
  <c r="N104" i="14"/>
  <c r="H689" i="43"/>
  <c r="H697" i="43"/>
  <c r="N112" i="14"/>
  <c r="I709" i="43"/>
  <c r="O124" i="14"/>
  <c r="O134" i="14"/>
  <c r="I719" i="43"/>
  <c r="I723" i="43"/>
  <c r="O138" i="14"/>
  <c r="U135" i="14"/>
  <c r="O720" i="43"/>
  <c r="U142" i="14"/>
  <c r="O727" i="43"/>
  <c r="Z132" i="14"/>
  <c r="T717" i="43"/>
  <c r="S698" i="43"/>
  <c r="Y113" i="14"/>
  <c r="V714" i="43"/>
  <c r="AB129" i="14"/>
  <c r="X133" i="14"/>
  <c r="R718" i="43"/>
  <c r="T160" i="14"/>
  <c r="N745" i="43"/>
  <c r="W116" i="14"/>
  <c r="Q701" i="43"/>
  <c r="W149" i="14"/>
  <c r="Q734" i="43"/>
  <c r="U743" i="43"/>
  <c r="AA158" i="14"/>
  <c r="AH103" i="14"/>
  <c r="AB688" i="43"/>
  <c r="AD719" i="43"/>
  <c r="AJ134" i="14"/>
  <c r="AG148" i="14"/>
  <c r="AA733" i="43"/>
  <c r="AG106" i="14"/>
  <c r="AA691" i="43"/>
  <c r="Y744" i="43"/>
  <c r="AE159" i="14"/>
  <c r="AL147" i="14"/>
  <c r="AF732" i="43"/>
  <c r="AL109" i="14"/>
  <c r="AF694" i="43"/>
  <c r="Z698" i="43"/>
  <c r="AF113" i="14"/>
  <c r="AF128" i="14"/>
  <c r="Z713" i="43"/>
  <c r="Z719" i="43"/>
  <c r="AF134" i="14"/>
  <c r="Z716" i="43"/>
  <c r="AF131" i="14"/>
  <c r="AE737" i="43"/>
  <c r="AK152" i="14"/>
  <c r="X752" i="43"/>
  <c r="AD167" i="14"/>
  <c r="AD99" i="14"/>
  <c r="X684" i="43"/>
  <c r="AD128" i="14"/>
  <c r="X713" i="43"/>
  <c r="AI105" i="14"/>
  <c r="AC690" i="43"/>
  <c r="M690" i="43"/>
  <c r="S105" i="14"/>
  <c r="J752" i="43"/>
  <c r="P167" i="14"/>
  <c r="L682" i="43"/>
  <c r="R97" i="14"/>
  <c r="L753" i="43"/>
  <c r="R168" i="14"/>
  <c r="K722" i="43"/>
  <c r="Q137" i="14"/>
  <c r="P159" i="14"/>
  <c r="F51" i="24"/>
  <c r="F6" i="24"/>
  <c r="AF121" i="14"/>
  <c r="O131" i="14"/>
  <c r="Z693" i="43"/>
  <c r="AC701" i="43"/>
  <c r="J111" i="7"/>
  <c r="W689" i="43"/>
  <c r="Z704" i="43"/>
  <c r="J68" i="7"/>
  <c r="AC717" i="43"/>
  <c r="AE139" i="14"/>
  <c r="AH119" i="14"/>
  <c r="H701" i="43"/>
  <c r="N116" i="14"/>
  <c r="I756" i="43"/>
  <c r="O171" i="14"/>
  <c r="O146" i="14"/>
  <c r="I731" i="43"/>
  <c r="G712" i="43"/>
  <c r="M127" i="14"/>
  <c r="M162" i="14"/>
  <c r="G747" i="43"/>
  <c r="O683" i="43"/>
  <c r="U98" i="14"/>
  <c r="T720" i="43"/>
  <c r="Z135" i="14"/>
  <c r="P703" i="43"/>
  <c r="V118" i="14"/>
  <c r="S708" i="43"/>
  <c r="Y123" i="14"/>
  <c r="S747" i="43"/>
  <c r="Y162" i="14"/>
  <c r="AB96" i="14"/>
  <c r="V681" i="43"/>
  <c r="AC172" i="14"/>
  <c r="W757" i="43"/>
  <c r="N755" i="43"/>
  <c r="T170" i="14"/>
  <c r="N701" i="43"/>
  <c r="T116" i="14"/>
  <c r="W160" i="14"/>
  <c r="Q745" i="43"/>
  <c r="AA164" i="14"/>
  <c r="U749" i="43"/>
  <c r="AH152" i="14"/>
  <c r="AB737" i="43"/>
  <c r="AB706" i="43"/>
  <c r="AH121" i="14"/>
  <c r="AJ151" i="14"/>
  <c r="AD736" i="43"/>
  <c r="AD700" i="43"/>
  <c r="AJ115" i="14"/>
  <c r="AA713" i="43"/>
  <c r="AG128" i="14"/>
  <c r="AA712" i="43"/>
  <c r="AG127" i="14"/>
  <c r="AE161" i="14"/>
  <c r="Y746" i="43"/>
  <c r="AF702" i="43"/>
  <c r="AL117" i="14"/>
  <c r="AF703" i="43"/>
  <c r="AL118" i="14"/>
  <c r="AE687" i="43"/>
  <c r="AK102" i="14"/>
  <c r="X743" i="43"/>
  <c r="AD158" i="14"/>
  <c r="X695" i="43"/>
  <c r="AD110" i="14"/>
  <c r="AD170" i="14"/>
  <c r="X755" i="43"/>
  <c r="AI163" i="14"/>
  <c r="AC748" i="43"/>
  <c r="AI124" i="14"/>
  <c r="AC709" i="43"/>
  <c r="AC692" i="43"/>
  <c r="AI107" i="14"/>
  <c r="M686" i="43"/>
  <c r="S101" i="14"/>
  <c r="M728" i="43"/>
  <c r="S143" i="14"/>
  <c r="M697" i="43"/>
  <c r="S112" i="14"/>
  <c r="P160" i="14"/>
  <c r="J745" i="43"/>
  <c r="P143" i="14"/>
  <c r="J728" i="43"/>
  <c r="L740" i="43"/>
  <c r="R155" i="14"/>
  <c r="L750" i="43"/>
  <c r="R165" i="14"/>
  <c r="K721" i="43"/>
  <c r="Q136" i="14"/>
  <c r="F30" i="24"/>
  <c r="F31" i="24"/>
  <c r="F4" i="24"/>
  <c r="F8" i="24"/>
  <c r="F81" i="24"/>
  <c r="F70" i="24"/>
  <c r="F61" i="24"/>
  <c r="F32" i="24"/>
  <c r="F79" i="24"/>
  <c r="F37" i="24"/>
  <c r="F53" i="24"/>
  <c r="F7" i="24"/>
  <c r="F16" i="24"/>
  <c r="F77" i="24"/>
  <c r="F60" i="24"/>
  <c r="F55" i="24"/>
  <c r="F43" i="24"/>
  <c r="F68" i="24"/>
  <c r="F48" i="24"/>
  <c r="F5" i="24"/>
  <c r="F57" i="24"/>
  <c r="F11" i="24"/>
  <c r="F46" i="24"/>
  <c r="F3" i="24"/>
  <c r="F15" i="24"/>
  <c r="I15" i="24" s="1"/>
  <c r="H15" i="24" s="1"/>
  <c r="J15" i="24" s="1"/>
  <c r="H108" i="14" s="1"/>
  <c r="F39" i="24"/>
  <c r="F33" i="24"/>
  <c r="F28" i="24"/>
  <c r="F13" i="24"/>
  <c r="F18" i="24"/>
  <c r="F69" i="24"/>
  <c r="F36" i="24"/>
  <c r="F56" i="24"/>
  <c r="I56" i="24" s="1"/>
  <c r="H56" i="24" s="1"/>
  <c r="J56" i="24" s="1"/>
  <c r="K56" i="24" s="1"/>
  <c r="F66" i="24"/>
  <c r="F27" i="24"/>
  <c r="F23" i="24"/>
  <c r="F64" i="24"/>
  <c r="F52" i="24"/>
  <c r="F26" i="24"/>
  <c r="F35" i="24"/>
  <c r="F65" i="24"/>
  <c r="F44" i="24"/>
  <c r="F17" i="24"/>
  <c r="F72" i="24"/>
  <c r="F59" i="24"/>
  <c r="F10" i="24"/>
  <c r="F20" i="24"/>
  <c r="F41" i="24"/>
  <c r="F75" i="24"/>
  <c r="I75" i="24" s="1"/>
  <c r="H75" i="24" s="1"/>
  <c r="J75" i="24" s="1"/>
  <c r="K75" i="24" s="1"/>
  <c r="F22" i="24"/>
  <c r="F29" i="24"/>
  <c r="F58" i="24"/>
  <c r="F73" i="24"/>
  <c r="F76" i="24"/>
  <c r="F34" i="24"/>
  <c r="F12" i="24"/>
  <c r="F42" i="24"/>
  <c r="I42" i="24" s="1"/>
  <c r="H42" i="24" s="1"/>
  <c r="J42" i="24" s="1"/>
  <c r="K42" i="24" s="1"/>
  <c r="F49" i="24"/>
  <c r="F71" i="24"/>
  <c r="F78" i="24"/>
  <c r="F19" i="24"/>
  <c r="S160" i="14"/>
  <c r="I729" i="43"/>
  <c r="O144" i="14"/>
  <c r="M116" i="14"/>
  <c r="G701" i="43"/>
  <c r="Q742" i="43"/>
  <c r="W157" i="14"/>
  <c r="AD131" i="14"/>
  <c r="X716" i="43"/>
  <c r="K717" i="43"/>
  <c r="R162" i="14"/>
  <c r="J56" i="7"/>
  <c r="J81" i="7"/>
  <c r="Q166" i="14"/>
  <c r="F14" i="24"/>
  <c r="O749" i="43"/>
  <c r="Z155" i="14"/>
  <c r="Q134" i="14"/>
  <c r="Q139" i="14"/>
  <c r="E645" i="43"/>
  <c r="F142" i="14" s="1"/>
  <c r="J47" i="7"/>
  <c r="J126" i="7"/>
  <c r="J103" i="7"/>
  <c r="U140" i="14"/>
  <c r="F38" i="24"/>
  <c r="Y741" i="43"/>
  <c r="AG102" i="14"/>
  <c r="AB140" i="14"/>
  <c r="J26" i="7"/>
  <c r="AF733" i="43"/>
  <c r="J125" i="7"/>
  <c r="AE171" i="14"/>
  <c r="AF159" i="14"/>
  <c r="H688" i="43"/>
  <c r="N103" i="14"/>
  <c r="I702" i="43"/>
  <c r="O117" i="14"/>
  <c r="G697" i="43"/>
  <c r="M112" i="14"/>
  <c r="G698" i="43"/>
  <c r="M113" i="14"/>
  <c r="P723" i="43"/>
  <c r="V138" i="14"/>
  <c r="Y169" i="14"/>
  <c r="S754" i="43"/>
  <c r="W697" i="43"/>
  <c r="AC112" i="14"/>
  <c r="W693" i="43"/>
  <c r="AC108" i="14"/>
  <c r="T151" i="14"/>
  <c r="N736" i="43"/>
  <c r="Q741" i="43"/>
  <c r="W156" i="14"/>
  <c r="W126" i="14"/>
  <c r="Q711" i="43"/>
  <c r="W100" i="14"/>
  <c r="Q685" i="43"/>
  <c r="AA171" i="14"/>
  <c r="U756" i="43"/>
  <c r="AB733" i="43"/>
  <c r="AH148" i="14"/>
  <c r="AH99" i="14"/>
  <c r="AB684" i="43"/>
  <c r="AD720" i="43"/>
  <c r="AJ135" i="14"/>
  <c r="AD738" i="43"/>
  <c r="AJ153" i="14"/>
  <c r="AA729" i="43"/>
  <c r="AG144" i="14"/>
  <c r="Y754" i="43"/>
  <c r="AE169" i="14"/>
  <c r="AF682" i="43"/>
  <c r="AL97" i="14"/>
  <c r="AF721" i="43"/>
  <c r="AL136" i="14"/>
  <c r="Z705" i="43"/>
  <c r="AF120" i="14"/>
  <c r="AK165" i="14"/>
  <c r="AE750" i="43"/>
  <c r="AE688" i="43"/>
  <c r="AK103" i="14"/>
  <c r="AD154" i="14"/>
  <c r="X739" i="43"/>
  <c r="X702" i="43"/>
  <c r="AD117" i="14"/>
  <c r="X705" i="43"/>
  <c r="AD120" i="14"/>
  <c r="X712" i="43"/>
  <c r="AD127" i="14"/>
  <c r="AC756" i="43"/>
  <c r="AI171" i="14"/>
  <c r="AC731" i="43"/>
  <c r="AI146" i="14"/>
  <c r="M691" i="43"/>
  <c r="S106" i="14"/>
  <c r="M704" i="43"/>
  <c r="S119" i="14"/>
  <c r="S152" i="14"/>
  <c r="M737" i="43"/>
  <c r="J698" i="43"/>
  <c r="P113" i="14"/>
  <c r="P163" i="14"/>
  <c r="J748" i="43"/>
  <c r="R135" i="14"/>
  <c r="L720" i="43"/>
  <c r="R109" i="14"/>
  <c r="L694" i="43"/>
  <c r="L721" i="43"/>
  <c r="R136" i="14"/>
  <c r="Q102" i="14"/>
  <c r="K687" i="43"/>
  <c r="K696" i="43"/>
  <c r="Q111" i="14"/>
  <c r="Q104" i="14"/>
  <c r="K689" i="43"/>
  <c r="F40" i="24"/>
  <c r="I40" i="24" s="1"/>
  <c r="H40" i="24" s="1"/>
  <c r="J40" i="24" s="1"/>
  <c r="H133" i="14" s="1"/>
  <c r="V156" i="14"/>
  <c r="T719" i="43"/>
  <c r="Z134" i="14"/>
  <c r="J699" i="43"/>
  <c r="P114" i="14"/>
  <c r="K743" i="43"/>
  <c r="Q158" i="14"/>
  <c r="G723" i="43"/>
  <c r="P117" i="14"/>
  <c r="F80" i="24"/>
  <c r="J54" i="7"/>
  <c r="AE759" i="43"/>
  <c r="H710" i="43"/>
  <c r="F21" i="24"/>
  <c r="AE131" i="14"/>
  <c r="AF750" i="43"/>
  <c r="K725" i="43"/>
  <c r="R113" i="14"/>
  <c r="J11" i="7"/>
  <c r="J65" i="7"/>
  <c r="W720" i="43"/>
  <c r="F54" i="24"/>
  <c r="AB123" i="14"/>
  <c r="U103" i="14"/>
  <c r="AD727" i="43"/>
  <c r="V685" i="43"/>
  <c r="J140" i="7"/>
  <c r="J23" i="7"/>
  <c r="AJ173" i="14"/>
  <c r="AB160" i="14"/>
  <c r="G50" i="24"/>
  <c r="G17" i="24"/>
  <c r="E656" i="43"/>
  <c r="F153" i="14" s="1"/>
  <c r="E640" i="43"/>
  <c r="F137" i="14" s="1"/>
  <c r="E649" i="43"/>
  <c r="E731" i="43" s="1"/>
  <c r="AI109" i="14"/>
  <c r="G70" i="24"/>
  <c r="G43" i="24"/>
  <c r="N121" i="14"/>
  <c r="G73" i="24"/>
  <c r="I73" i="24" s="1"/>
  <c r="H73" i="24" s="1"/>
  <c r="J73" i="24" s="1"/>
  <c r="H166" i="14" s="1"/>
  <c r="G75" i="24"/>
  <c r="G60" i="24"/>
  <c r="G4" i="24"/>
  <c r="I4" i="24" s="1"/>
  <c r="H4" i="24" s="1"/>
  <c r="J4" i="24" s="1"/>
  <c r="G2" i="24"/>
  <c r="G23" i="24"/>
  <c r="G14" i="24"/>
  <c r="G42" i="24"/>
  <c r="G55" i="24"/>
  <c r="I55" i="24" s="1"/>
  <c r="H55" i="24" s="1"/>
  <c r="J55" i="24" s="1"/>
  <c r="K55" i="24" s="1"/>
  <c r="G62" i="24"/>
  <c r="G33" i="24"/>
  <c r="G699" i="43"/>
  <c r="M148" i="14"/>
  <c r="Y10" i="58"/>
  <c r="AC721" i="43"/>
  <c r="Z168" i="14"/>
  <c r="W145" i="14"/>
  <c r="G25" i="24"/>
  <c r="G36" i="24"/>
  <c r="I36" i="24" s="1"/>
  <c r="H36" i="24" s="1"/>
  <c r="J36" i="24" s="1"/>
  <c r="K36" i="24" s="1"/>
  <c r="G35" i="24"/>
  <c r="I35" i="24" s="1"/>
  <c r="H35" i="24" s="1"/>
  <c r="J35" i="24" s="1"/>
  <c r="K35" i="24" s="1"/>
  <c r="G61" i="24"/>
  <c r="G19" i="24"/>
  <c r="G53" i="24"/>
  <c r="G74" i="24"/>
  <c r="G40" i="24"/>
  <c r="J711" i="43"/>
  <c r="G7" i="24"/>
  <c r="G10" i="24"/>
  <c r="G8" i="24"/>
  <c r="G67" i="24"/>
  <c r="I67" i="24" s="1"/>
  <c r="H67" i="24" s="1"/>
  <c r="J67" i="24" s="1"/>
  <c r="K67" i="24" s="1"/>
  <c r="G38" i="24"/>
  <c r="G46" i="24"/>
  <c r="G39" i="24"/>
  <c r="I39" i="24" s="1"/>
  <c r="H39" i="24" s="1"/>
  <c r="J39" i="24" s="1"/>
  <c r="H132" i="14" s="1"/>
  <c r="G58" i="24"/>
  <c r="G49" i="24"/>
  <c r="G47" i="24"/>
  <c r="G742" i="43"/>
  <c r="N726" i="43"/>
  <c r="F2" i="46"/>
  <c r="G13" i="24"/>
  <c r="I13" i="24" s="1"/>
  <c r="H13" i="24" s="1"/>
  <c r="J13" i="24" s="1"/>
  <c r="G16" i="24"/>
  <c r="I16" i="24" s="1"/>
  <c r="H16" i="24" s="1"/>
  <c r="J16" i="24" s="1"/>
  <c r="H109" i="14" s="1"/>
  <c r="G27" i="24"/>
  <c r="G44" i="24"/>
  <c r="I44" i="24" s="1"/>
  <c r="H44" i="24" s="1"/>
  <c r="J44" i="24" s="1"/>
  <c r="K44" i="24" s="1"/>
  <c r="G28" i="24"/>
  <c r="G24" i="24"/>
  <c r="G52" i="24"/>
  <c r="G5" i="24"/>
  <c r="U114" i="14"/>
  <c r="G29" i="24"/>
  <c r="I29" i="24" s="1"/>
  <c r="H29" i="24" s="1"/>
  <c r="J29" i="24" s="1"/>
  <c r="K29" i="24" s="1"/>
  <c r="G59" i="24"/>
  <c r="G6" i="24"/>
  <c r="I6" i="24" s="1"/>
  <c r="H6" i="24" s="1"/>
  <c r="J6" i="24" s="1"/>
  <c r="H99" i="14" s="1"/>
  <c r="G37" i="24"/>
  <c r="I37" i="24" s="1"/>
  <c r="H37" i="24" s="1"/>
  <c r="J37" i="24" s="1"/>
  <c r="K37" i="24" s="1"/>
  <c r="G21" i="24"/>
  <c r="G71" i="24"/>
  <c r="G78" i="24"/>
  <c r="G12" i="24"/>
  <c r="G57" i="24"/>
  <c r="I57" i="24" s="1"/>
  <c r="H57" i="24" s="1"/>
  <c r="J57" i="24" s="1"/>
  <c r="H150" i="14" s="1"/>
  <c r="G76" i="24"/>
  <c r="G32" i="24"/>
  <c r="I32" i="24" s="1"/>
  <c r="H32" i="24" s="1"/>
  <c r="J32" i="24" s="1"/>
  <c r="K32" i="24" s="1"/>
  <c r="G65" i="24"/>
  <c r="G26" i="24"/>
  <c r="Y715" i="43"/>
  <c r="G22" i="24"/>
  <c r="I22" i="24" s="1"/>
  <c r="H22" i="24" s="1"/>
  <c r="J22" i="24" s="1"/>
  <c r="H115" i="14" s="1"/>
  <c r="G63" i="24"/>
  <c r="G34" i="24"/>
  <c r="M106" i="14"/>
  <c r="M103" i="14"/>
  <c r="F61" i="46"/>
  <c r="F29" i="46"/>
  <c r="G68" i="24"/>
  <c r="I68" i="24" s="1"/>
  <c r="H68" i="24" s="1"/>
  <c r="J68" i="24" s="1"/>
  <c r="K68" i="24" s="1"/>
  <c r="G11" i="24"/>
  <c r="G56" i="24"/>
  <c r="G15" i="24"/>
  <c r="G69" i="24"/>
  <c r="G54" i="24"/>
  <c r="G72" i="24"/>
  <c r="G81" i="24"/>
  <c r="AJ102" i="14"/>
  <c r="G79" i="24"/>
  <c r="G20" i="24"/>
  <c r="G64" i="24"/>
  <c r="I64" i="24" s="1"/>
  <c r="H64" i="24" s="1"/>
  <c r="J64" i="24" s="1"/>
  <c r="K64" i="24" s="1"/>
  <c r="G48" i="24"/>
  <c r="G30" i="24"/>
  <c r="G51" i="24"/>
  <c r="G9" i="24"/>
  <c r="G77" i="24"/>
  <c r="G45" i="24"/>
  <c r="I45" i="24" s="1"/>
  <c r="H45" i="24" s="1"/>
  <c r="J45" i="24" s="1"/>
  <c r="K45" i="24" s="1"/>
  <c r="G41" i="24"/>
  <c r="G66" i="24"/>
  <c r="I66" i="24" s="1"/>
  <c r="H66" i="24" s="1"/>
  <c r="J66" i="24" s="1"/>
  <c r="K66" i="24" s="1"/>
  <c r="T111" i="14"/>
  <c r="N111" i="14"/>
  <c r="W141" i="14"/>
  <c r="R140" i="14"/>
  <c r="G31" i="24"/>
  <c r="I31" i="24" s="1"/>
  <c r="H31" i="24" s="1"/>
  <c r="J31" i="24" s="1"/>
  <c r="K31" i="24" s="1"/>
  <c r="G3" i="24"/>
  <c r="G80" i="24"/>
  <c r="G18" i="24"/>
  <c r="I58" i="7"/>
  <c r="K58" i="7" s="1"/>
  <c r="L58" i="7" s="1"/>
  <c r="M58" i="7" s="1"/>
  <c r="S69" i="53"/>
  <c r="S29" i="53"/>
  <c r="S51" i="53"/>
  <c r="S91" i="53"/>
  <c r="S157" i="53"/>
  <c r="S128" i="53"/>
  <c r="S124" i="53"/>
  <c r="S145" i="53"/>
  <c r="S52" i="53"/>
  <c r="S129" i="53"/>
  <c r="S96" i="53"/>
  <c r="S99" i="53"/>
  <c r="S120" i="53"/>
  <c r="S92" i="53"/>
  <c r="S45" i="53"/>
  <c r="S142" i="53"/>
  <c r="S76" i="53"/>
  <c r="S102" i="53"/>
  <c r="S144" i="53"/>
  <c r="S108" i="53"/>
  <c r="S110" i="53"/>
  <c r="S34" i="53"/>
  <c r="S107" i="53"/>
  <c r="S87" i="53"/>
  <c r="S85" i="53"/>
  <c r="S135" i="53"/>
  <c r="S103" i="53"/>
  <c r="S43" i="53"/>
  <c r="S31" i="53"/>
  <c r="S122" i="53"/>
  <c r="S60" i="53"/>
  <c r="S89" i="53"/>
  <c r="S64" i="53"/>
  <c r="S148" i="53"/>
  <c r="S57" i="53"/>
  <c r="S25" i="53"/>
  <c r="S72" i="53"/>
  <c r="S23" i="53"/>
  <c r="S93" i="53"/>
  <c r="S154" i="53"/>
  <c r="S66" i="53"/>
  <c r="S84" i="53"/>
  <c r="S95" i="53"/>
  <c r="S28" i="53"/>
  <c r="S40" i="53"/>
  <c r="S130" i="53"/>
  <c r="S101" i="53"/>
  <c r="S98" i="53"/>
  <c r="S53" i="53"/>
  <c r="S65" i="53"/>
  <c r="S24" i="53"/>
  <c r="S143" i="53"/>
  <c r="S151" i="53"/>
  <c r="S159" i="53"/>
  <c r="S113" i="53"/>
  <c r="S125" i="53"/>
  <c r="S59" i="53"/>
  <c r="S71" i="53"/>
  <c r="S127" i="53"/>
  <c r="S141" i="53"/>
  <c r="S139" i="53"/>
  <c r="S137" i="53"/>
  <c r="S104" i="53"/>
  <c r="S67" i="53"/>
  <c r="S86" i="53"/>
  <c r="S75" i="53"/>
  <c r="S136" i="53"/>
  <c r="S123" i="53"/>
  <c r="S105" i="53"/>
  <c r="S49" i="53"/>
  <c r="S109" i="53"/>
  <c r="S121" i="53"/>
  <c r="S88" i="53"/>
  <c r="S80" i="53"/>
  <c r="S133" i="53"/>
  <c r="S94" i="53"/>
  <c r="S70" i="53"/>
  <c r="S138" i="53"/>
  <c r="S68" i="53"/>
  <c r="S27" i="53"/>
  <c r="S41" i="53"/>
  <c r="S42" i="53"/>
  <c r="S155" i="53"/>
  <c r="S48" i="53"/>
  <c r="S83" i="53"/>
  <c r="S73" i="53"/>
  <c r="S147" i="53"/>
  <c r="S115" i="53"/>
  <c r="S146" i="53"/>
  <c r="S97" i="53"/>
  <c r="S160" i="53"/>
  <c r="S55" i="53"/>
  <c r="S132" i="53"/>
  <c r="S90" i="53"/>
  <c r="S119" i="53"/>
  <c r="S32" i="53"/>
  <c r="S46" i="53"/>
  <c r="S118" i="53"/>
  <c r="S114" i="53"/>
  <c r="S22" i="53"/>
  <c r="S126" i="53"/>
  <c r="S82" i="53"/>
  <c r="S161" i="53"/>
  <c r="S116" i="53"/>
  <c r="S152" i="53"/>
  <c r="S37" i="53"/>
  <c r="S131" i="53"/>
  <c r="S36" i="53"/>
  <c r="S50" i="53"/>
  <c r="S79" i="53"/>
  <c r="S78" i="53"/>
  <c r="S58" i="53"/>
  <c r="S26" i="53"/>
  <c r="S111" i="53"/>
  <c r="S81" i="53"/>
  <c r="S74" i="53"/>
  <c r="S54" i="53"/>
  <c r="S35" i="53"/>
  <c r="S30" i="53"/>
  <c r="S106" i="53"/>
  <c r="S117" i="53"/>
  <c r="S77" i="53"/>
  <c r="S149" i="53"/>
  <c r="S158" i="53"/>
  <c r="S44" i="53"/>
  <c r="S156" i="53"/>
  <c r="S112" i="53"/>
  <c r="S56" i="53"/>
  <c r="S63" i="53"/>
  <c r="S134" i="53"/>
  <c r="S39" i="53"/>
  <c r="S33" i="53"/>
  <c r="S140" i="53"/>
  <c r="S153" i="53"/>
  <c r="S62" i="53"/>
  <c r="S150" i="53"/>
  <c r="S47" i="53"/>
  <c r="S61" i="53"/>
  <c r="S100" i="53"/>
  <c r="S38" i="53"/>
  <c r="B76" i="45"/>
  <c r="C74" i="45"/>
  <c r="R161" i="14"/>
  <c r="B73" i="45"/>
  <c r="C73" i="45"/>
  <c r="R126" i="14"/>
  <c r="C75" i="45"/>
  <c r="I24" i="7"/>
  <c r="K24" i="7" s="1"/>
  <c r="L24" i="7" s="1"/>
  <c r="M24" i="7" s="1"/>
  <c r="R145" i="14"/>
  <c r="P134" i="14"/>
  <c r="F30" i="46"/>
  <c r="G12" i="46"/>
  <c r="F48" i="46"/>
  <c r="F57" i="46"/>
  <c r="F63" i="46"/>
  <c r="F21" i="46"/>
  <c r="I67" i="7"/>
  <c r="K67" i="7" s="1"/>
  <c r="L67" i="7" s="1"/>
  <c r="M67" i="7" s="1"/>
  <c r="I118" i="7"/>
  <c r="P99" i="14"/>
  <c r="I107" i="7"/>
  <c r="I116" i="7"/>
  <c r="K683" i="43"/>
  <c r="P127" i="14"/>
  <c r="K729" i="43"/>
  <c r="Z10" i="56"/>
  <c r="AA10" i="56"/>
  <c r="I7" i="7"/>
  <c r="K7" i="7" s="1"/>
  <c r="L7" i="7" s="1"/>
  <c r="M7" i="7" s="1"/>
  <c r="I13" i="7"/>
  <c r="K13" i="7" s="1"/>
  <c r="L13" i="7" s="1"/>
  <c r="M13" i="7" s="1"/>
  <c r="I104" i="7"/>
  <c r="K104" i="7" s="1"/>
  <c r="L104" i="7" s="1"/>
  <c r="M104" i="7" s="1"/>
  <c r="E631" i="43"/>
  <c r="E713" i="43" s="1"/>
  <c r="G59" i="46"/>
  <c r="K720" i="43"/>
  <c r="L717" i="43"/>
  <c r="AB10" i="56"/>
  <c r="AF10" i="56" s="1"/>
  <c r="AH10" i="56" s="1"/>
  <c r="I129" i="7"/>
  <c r="I10" i="7"/>
  <c r="G51" i="46"/>
  <c r="I79" i="7"/>
  <c r="K79" i="7" s="1"/>
  <c r="L79" i="7" s="1"/>
  <c r="M79" i="7" s="1"/>
  <c r="K735" i="43"/>
  <c r="P107" i="14"/>
  <c r="J686" i="43"/>
  <c r="I50" i="7"/>
  <c r="I81" i="7"/>
  <c r="K81" i="7" s="1"/>
  <c r="L81" i="7" s="1"/>
  <c r="M81" i="7" s="1"/>
  <c r="I23" i="7"/>
  <c r="E602" i="43"/>
  <c r="F99" i="14" s="1"/>
  <c r="B8" i="7"/>
  <c r="I48" i="7"/>
  <c r="K48" i="7" s="1"/>
  <c r="L48" i="7" s="1"/>
  <c r="M48" i="7" s="1"/>
  <c r="R137" i="14"/>
  <c r="R110" i="14"/>
  <c r="K737" i="43"/>
  <c r="C91" i="45"/>
  <c r="I135" i="7"/>
  <c r="K135" i="7" s="1"/>
  <c r="L135" i="7" s="1"/>
  <c r="M135" i="7" s="1"/>
  <c r="I8" i="7"/>
  <c r="K8" i="7" s="1"/>
  <c r="L8" i="7" s="1"/>
  <c r="M8" i="7" s="1"/>
  <c r="I50" i="24"/>
  <c r="H50" i="24" s="1"/>
  <c r="J50" i="24" s="1"/>
  <c r="K50" i="24" s="1"/>
  <c r="I102" i="7"/>
  <c r="K102" i="7" s="1"/>
  <c r="L102" i="7" s="1"/>
  <c r="M102" i="7" s="1"/>
  <c r="I101" i="7"/>
  <c r="K101" i="7" s="1"/>
  <c r="L101" i="7" s="1"/>
  <c r="M101" i="7" s="1"/>
  <c r="AE746" i="43"/>
  <c r="I706" i="43"/>
  <c r="R119" i="14"/>
  <c r="R163" i="14"/>
  <c r="T173" i="14"/>
  <c r="T680" i="43"/>
  <c r="AC166" i="14"/>
  <c r="N746" i="43"/>
  <c r="AL134" i="14"/>
  <c r="E754" i="43"/>
  <c r="AD725" i="43"/>
  <c r="AE97" i="14"/>
  <c r="S721" i="43"/>
  <c r="U129" i="14"/>
  <c r="Y141" i="14"/>
  <c r="Y131" i="14"/>
  <c r="M118" i="14"/>
  <c r="Q162" i="14"/>
  <c r="M144" i="14"/>
  <c r="Q112" i="14"/>
  <c r="J706" i="43"/>
  <c r="O165" i="14"/>
  <c r="P129" i="14"/>
  <c r="F156" i="45"/>
  <c r="U690" i="43"/>
  <c r="P735" i="43"/>
  <c r="AG123" i="14"/>
  <c r="U107" i="14"/>
  <c r="W685" i="43"/>
  <c r="Q758" i="43"/>
  <c r="Z759" i="43"/>
  <c r="AE95" i="14"/>
  <c r="AK138" i="14"/>
  <c r="Y148" i="14"/>
  <c r="AD712" i="43"/>
  <c r="Z121" i="14"/>
  <c r="AA109" i="14"/>
  <c r="P698" i="43"/>
  <c r="AA722" i="43"/>
  <c r="M714" i="43"/>
  <c r="M165" i="14"/>
  <c r="P118" i="14"/>
  <c r="R125" i="14"/>
  <c r="U168" i="14"/>
  <c r="N715" i="43"/>
  <c r="S108" i="14"/>
  <c r="V166" i="14"/>
  <c r="AC169" i="14"/>
  <c r="S686" i="43"/>
  <c r="AB163" i="14"/>
  <c r="AD161" i="14"/>
  <c r="AI173" i="14"/>
  <c r="T124" i="14"/>
  <c r="AC681" i="43"/>
  <c r="AB716" i="43"/>
  <c r="X757" i="43"/>
  <c r="Z133" i="14"/>
  <c r="P759" i="43"/>
  <c r="AB724" i="43"/>
  <c r="T159" i="14"/>
  <c r="Q698" i="43"/>
  <c r="AB110" i="14"/>
  <c r="AD711" i="43"/>
  <c r="AL153" i="14"/>
  <c r="N146" i="14"/>
  <c r="I680" i="43"/>
  <c r="L745" i="43"/>
  <c r="M143" i="14"/>
  <c r="M136" i="14"/>
  <c r="N157" i="14"/>
  <c r="Q105" i="14"/>
  <c r="Q113" i="14"/>
  <c r="J750" i="43"/>
  <c r="H757" i="43"/>
  <c r="H741" i="43"/>
  <c r="AE712" i="43"/>
  <c r="Z138" i="14"/>
  <c r="AF107" i="14"/>
  <c r="AI154" i="14"/>
  <c r="E751" i="43"/>
  <c r="U155" i="14"/>
  <c r="AD148" i="14"/>
  <c r="AE136" i="14"/>
  <c r="M713" i="43"/>
  <c r="AE124" i="14"/>
  <c r="AL174" i="14"/>
  <c r="AH174" i="14"/>
  <c r="S165" i="14"/>
  <c r="T736" i="43"/>
  <c r="AK112" i="14"/>
  <c r="AD149" i="14"/>
  <c r="AK109" i="14"/>
  <c r="AC136" i="14"/>
  <c r="P711" i="43"/>
  <c r="U682" i="43"/>
  <c r="AD98" i="14"/>
  <c r="AB714" i="43"/>
  <c r="U730" i="43"/>
  <c r="AJ119" i="14"/>
  <c r="W111" i="14"/>
  <c r="AG131" i="14"/>
  <c r="AF106" i="14"/>
  <c r="T100" i="14"/>
  <c r="M155" i="14"/>
  <c r="I749" i="43"/>
  <c r="Q141" i="14"/>
  <c r="J741" i="43"/>
  <c r="I736" i="43"/>
  <c r="O139" i="14"/>
  <c r="N158" i="14"/>
  <c r="L685" i="43"/>
  <c r="Q123" i="14"/>
  <c r="AF701" i="43"/>
  <c r="V746" i="43"/>
  <c r="AF96" i="14"/>
  <c r="AC102" i="14"/>
  <c r="N741" i="43"/>
  <c r="AI137" i="14"/>
  <c r="O722" i="43"/>
  <c r="AB118" i="14"/>
  <c r="AA684" i="43"/>
  <c r="W121" i="14"/>
  <c r="AC742" i="43"/>
  <c r="O697" i="43"/>
  <c r="AC725" i="43"/>
  <c r="M712" i="43"/>
  <c r="Z689" i="43"/>
  <c r="AH143" i="14"/>
  <c r="AJ122" i="14"/>
  <c r="AG168" i="14"/>
  <c r="W741" i="43"/>
  <c r="AJ146" i="14"/>
  <c r="M743" i="43"/>
  <c r="E626" i="43"/>
  <c r="E708" i="43" s="1"/>
  <c r="O173" i="14"/>
  <c r="Q155" i="14"/>
  <c r="P137" i="14"/>
  <c r="R143" i="14"/>
  <c r="R128" i="14"/>
  <c r="R127" i="14"/>
  <c r="N144" i="14"/>
  <c r="I735" i="43"/>
  <c r="E610" i="43"/>
  <c r="E692" i="43" s="1"/>
  <c r="K685" i="43"/>
  <c r="T127" i="14"/>
  <c r="X131" i="14"/>
  <c r="W119" i="14"/>
  <c r="M726" i="43"/>
  <c r="AL162" i="14"/>
  <c r="AH146" i="14"/>
  <c r="AA717" i="43"/>
  <c r="AC750" i="43"/>
  <c r="V702" i="43"/>
  <c r="AC151" i="14"/>
  <c r="R166" i="14"/>
  <c r="W122" i="14"/>
  <c r="R748" i="43"/>
  <c r="X98" i="14"/>
  <c r="U727" i="43"/>
  <c r="Z708" i="43"/>
  <c r="R689" i="43"/>
  <c r="AJ106" i="14"/>
  <c r="AB171" i="14"/>
  <c r="AE104" i="14"/>
  <c r="X139" i="14"/>
  <c r="Y685" i="43"/>
  <c r="Z102" i="14"/>
  <c r="AC148" i="14"/>
  <c r="AK115" i="14"/>
  <c r="AL107" i="14"/>
  <c r="AA758" i="43"/>
  <c r="AD109" i="14"/>
  <c r="AI118" i="14"/>
  <c r="V711" i="43"/>
  <c r="F638" i="43"/>
  <c r="G135" i="14" s="1"/>
  <c r="F620" i="43"/>
  <c r="F702" i="43" s="1"/>
  <c r="E627" i="43"/>
  <c r="F124" i="14" s="1"/>
  <c r="E630" i="43"/>
  <c r="E712" i="43" s="1"/>
  <c r="E638" i="43"/>
  <c r="F135" i="14" s="1"/>
  <c r="E674" i="43"/>
  <c r="E756" i="43" s="1"/>
  <c r="E609" i="43"/>
  <c r="F106" i="14" s="1"/>
  <c r="O114" i="14"/>
  <c r="H739" i="43"/>
  <c r="P136" i="14"/>
  <c r="J710" i="43"/>
  <c r="Q130" i="14"/>
  <c r="H715" i="43"/>
  <c r="V106" i="14"/>
  <c r="AB734" i="43"/>
  <c r="S719" i="43"/>
  <c r="AB749" i="43"/>
  <c r="AA702" i="43"/>
  <c r="S131" i="14"/>
  <c r="AL141" i="14"/>
  <c r="S712" i="43"/>
  <c r="P712" i="43"/>
  <c r="AD759" i="43"/>
  <c r="T713" i="43"/>
  <c r="R727" i="43"/>
  <c r="O167" i="14"/>
  <c r="T682" i="43"/>
  <c r="AE107" i="14"/>
  <c r="T742" i="43"/>
  <c r="AC712" i="43"/>
  <c r="AA170" i="14"/>
  <c r="F606" i="43"/>
  <c r="G103" i="14" s="1"/>
  <c r="F623" i="43"/>
  <c r="F705" i="43" s="1"/>
  <c r="E628" i="43"/>
  <c r="F125" i="14" s="1"/>
  <c r="E642" i="43"/>
  <c r="E724" i="43" s="1"/>
  <c r="N155" i="14"/>
  <c r="H740" i="43"/>
  <c r="O110" i="14"/>
  <c r="I695" i="43"/>
  <c r="O728" i="43"/>
  <c r="U143" i="14"/>
  <c r="Z150" i="14"/>
  <c r="T735" i="43"/>
  <c r="S701" i="43"/>
  <c r="Y116" i="14"/>
  <c r="V755" i="43"/>
  <c r="AB170" i="14"/>
  <c r="W716" i="43"/>
  <c r="AC131" i="14"/>
  <c r="R734" i="43"/>
  <c r="X149" i="14"/>
  <c r="T129" i="14"/>
  <c r="N714" i="43"/>
  <c r="Q737" i="43"/>
  <c r="W152" i="14"/>
  <c r="U750" i="43"/>
  <c r="AA165" i="14"/>
  <c r="U687" i="43"/>
  <c r="AA102" i="14"/>
  <c r="AB715" i="43"/>
  <c r="AH130" i="14"/>
  <c r="AH122" i="14"/>
  <c r="AB707" i="43"/>
  <c r="AL137" i="14"/>
  <c r="AF722" i="43"/>
  <c r="AF157" i="14"/>
  <c r="Z742" i="43"/>
  <c r="AE726" i="43"/>
  <c r="AK141" i="14"/>
  <c r="X680" i="43"/>
  <c r="AD95" i="14"/>
  <c r="M722" i="43"/>
  <c r="S137" i="14"/>
  <c r="S126" i="14"/>
  <c r="M711" i="43"/>
  <c r="L744" i="43"/>
  <c r="R159" i="14"/>
  <c r="Q145" i="14"/>
  <c r="K730" i="43"/>
  <c r="Q95" i="14"/>
  <c r="K680" i="43"/>
  <c r="O161" i="14"/>
  <c r="I746" i="43"/>
  <c r="I698" i="43"/>
  <c r="O113" i="14"/>
  <c r="F624" i="43"/>
  <c r="F706" i="43" s="1"/>
  <c r="X173" i="14"/>
  <c r="R758" i="43"/>
  <c r="H737" i="43"/>
  <c r="N152" i="14"/>
  <c r="O133" i="14"/>
  <c r="I718" i="43"/>
  <c r="I720" i="43"/>
  <c r="O135" i="14"/>
  <c r="O734" i="43"/>
  <c r="U149" i="14"/>
  <c r="AB144" i="14"/>
  <c r="V729" i="43"/>
  <c r="X140" i="14"/>
  <c r="R725" i="43"/>
  <c r="N722" i="43"/>
  <c r="T137" i="14"/>
  <c r="T125" i="14"/>
  <c r="N710" i="43"/>
  <c r="Q697" i="43"/>
  <c r="W112" i="14"/>
  <c r="Q690" i="43"/>
  <c r="W105" i="14"/>
  <c r="AJ156" i="14"/>
  <c r="AD741" i="43"/>
  <c r="AG133" i="14"/>
  <c r="AA718" i="43"/>
  <c r="AG135" i="14"/>
  <c r="AA720" i="43"/>
  <c r="Y714" i="43"/>
  <c r="AE129" i="14"/>
  <c r="AF736" i="43"/>
  <c r="AL151" i="14"/>
  <c r="AF714" i="43"/>
  <c r="AL129" i="14"/>
  <c r="Z746" i="43"/>
  <c r="AF161" i="14"/>
  <c r="AC724" i="43"/>
  <c r="AI139" i="14"/>
  <c r="M698" i="43"/>
  <c r="S113" i="14"/>
  <c r="P96" i="14"/>
  <c r="J681" i="43"/>
  <c r="R174" i="14"/>
  <c r="L759" i="43"/>
  <c r="Q129" i="14"/>
  <c r="K714" i="43"/>
  <c r="N95" i="14"/>
  <c r="G30" i="46"/>
  <c r="H730" i="43"/>
  <c r="N145" i="14"/>
  <c r="I717" i="43"/>
  <c r="O132" i="14"/>
  <c r="Z169" i="14"/>
  <c r="T754" i="43"/>
  <c r="Z104" i="14"/>
  <c r="T689" i="43"/>
  <c r="S736" i="43"/>
  <c r="Y151" i="14"/>
  <c r="Y173" i="14"/>
  <c r="S758" i="43"/>
  <c r="V715" i="43"/>
  <c r="AB130" i="14"/>
  <c r="AC105" i="14"/>
  <c r="W690" i="43"/>
  <c r="Q687" i="43"/>
  <c r="W102" i="14"/>
  <c r="W154" i="14"/>
  <c r="Q739" i="43"/>
  <c r="AA127" i="14"/>
  <c r="U712" i="43"/>
  <c r="AJ112" i="14"/>
  <c r="AD697" i="43"/>
  <c r="AG166" i="14"/>
  <c r="AA751" i="43"/>
  <c r="AG95" i="14"/>
  <c r="AA680" i="43"/>
  <c r="Y717" i="43"/>
  <c r="AE132" i="14"/>
  <c r="AF697" i="43"/>
  <c r="AL112" i="14"/>
  <c r="AF155" i="14"/>
  <c r="Z740" i="43"/>
  <c r="AK145" i="14"/>
  <c r="AE730" i="43"/>
  <c r="R115" i="14"/>
  <c r="L700" i="43"/>
  <c r="K748" i="43"/>
  <c r="Q163" i="14"/>
  <c r="R158" i="14"/>
  <c r="S109" i="14"/>
  <c r="Q169" i="14"/>
  <c r="G55" i="46"/>
  <c r="G14" i="46"/>
  <c r="G6" i="46"/>
  <c r="AE686" i="43"/>
  <c r="AI95" i="14"/>
  <c r="AJ98" i="14"/>
  <c r="T149" i="14"/>
  <c r="O104" i="14"/>
  <c r="I689" i="43"/>
  <c r="F118" i="45"/>
  <c r="E618" i="43"/>
  <c r="E700" i="43" s="1"/>
  <c r="E605" i="43"/>
  <c r="E687" i="43" s="1"/>
  <c r="U101" i="14"/>
  <c r="O686" i="43"/>
  <c r="O751" i="43"/>
  <c r="U166" i="14"/>
  <c r="T725" i="43"/>
  <c r="Z140" i="14"/>
  <c r="W717" i="43"/>
  <c r="AC132" i="14"/>
  <c r="AC117" i="14"/>
  <c r="W702" i="43"/>
  <c r="R721" i="43"/>
  <c r="X136" i="14"/>
  <c r="Q731" i="43"/>
  <c r="W146" i="14"/>
  <c r="AA159" i="14"/>
  <c r="U744" i="43"/>
  <c r="AH126" i="14"/>
  <c r="AB711" i="43"/>
  <c r="AD728" i="43"/>
  <c r="AJ143" i="14"/>
  <c r="AE125" i="14"/>
  <c r="Y710" i="43"/>
  <c r="AE105" i="14"/>
  <c r="Y690" i="43"/>
  <c r="Z748" i="43"/>
  <c r="AF163" i="14"/>
  <c r="AK153" i="14"/>
  <c r="AE738" i="43"/>
  <c r="AI166" i="14"/>
  <c r="AC751" i="43"/>
  <c r="S122" i="14"/>
  <c r="M707" i="43"/>
  <c r="K746" i="43"/>
  <c r="Q161" i="14"/>
  <c r="M131" i="14"/>
  <c r="R154" i="14"/>
  <c r="AD123" i="14"/>
  <c r="AF729" i="43"/>
  <c r="G7" i="46"/>
  <c r="AE744" i="43"/>
  <c r="O109" i="14"/>
  <c r="I694" i="43"/>
  <c r="O713" i="43"/>
  <c r="U128" i="14"/>
  <c r="T696" i="43"/>
  <c r="Z111" i="14"/>
  <c r="V123" i="14"/>
  <c r="P708" i="43"/>
  <c r="S711" i="43"/>
  <c r="Y126" i="14"/>
  <c r="S691" i="43"/>
  <c r="Y106" i="14"/>
  <c r="AC146" i="14"/>
  <c r="W731" i="43"/>
  <c r="R747" i="43"/>
  <c r="X162" i="14"/>
  <c r="X101" i="14"/>
  <c r="R686" i="43"/>
  <c r="N727" i="43"/>
  <c r="T142" i="14"/>
  <c r="W124" i="14"/>
  <c r="Q709" i="43"/>
  <c r="AA135" i="14"/>
  <c r="U720" i="43"/>
  <c r="AH159" i="14"/>
  <c r="AB744" i="43"/>
  <c r="AH104" i="14"/>
  <c r="AB689" i="43"/>
  <c r="AB680" i="43"/>
  <c r="AH95" i="14"/>
  <c r="AJ161" i="14"/>
  <c r="AD746" i="43"/>
  <c r="Y718" i="43"/>
  <c r="AE133" i="14"/>
  <c r="AF707" i="43"/>
  <c r="AL122" i="14"/>
  <c r="AF727" i="43"/>
  <c r="AL142" i="14"/>
  <c r="Z710" i="43"/>
  <c r="AF125" i="14"/>
  <c r="AK164" i="14"/>
  <c r="AE749" i="43"/>
  <c r="X758" i="43"/>
  <c r="AD173" i="14"/>
  <c r="X740" i="43"/>
  <c r="AD155" i="14"/>
  <c r="AI144" i="14"/>
  <c r="AC729" i="43"/>
  <c r="S98" i="14"/>
  <c r="M683" i="43"/>
  <c r="Q138" i="14"/>
  <c r="K723" i="43"/>
  <c r="P157" i="14"/>
  <c r="P111" i="14"/>
  <c r="P704" i="43"/>
  <c r="AJ158" i="14"/>
  <c r="T118" i="14"/>
  <c r="M147" i="14"/>
  <c r="G745" i="43"/>
  <c r="M100" i="14"/>
  <c r="H694" i="43"/>
  <c r="N140" i="14"/>
  <c r="I714" i="43"/>
  <c r="R138" i="14"/>
  <c r="I687" i="43"/>
  <c r="K695" i="43"/>
  <c r="AI160" i="14"/>
  <c r="M755" i="43"/>
  <c r="W700" i="43"/>
  <c r="N699" i="43"/>
  <c r="U173" i="14"/>
  <c r="AB145" i="14"/>
  <c r="W712" i="43"/>
  <c r="F168" i="14"/>
  <c r="AE158" i="14"/>
  <c r="M687" i="43"/>
  <c r="S172" i="14"/>
  <c r="W759" i="43"/>
  <c r="G58" i="46"/>
  <c r="V164" i="14"/>
  <c r="AH145" i="14"/>
  <c r="H747" i="43"/>
  <c r="N162" i="14"/>
  <c r="O157" i="14"/>
  <c r="I742" i="43"/>
  <c r="G108" i="45"/>
  <c r="F608" i="43"/>
  <c r="F690" i="43" s="1"/>
  <c r="O701" i="43"/>
  <c r="U116" i="14"/>
  <c r="O698" i="43"/>
  <c r="U113" i="14"/>
  <c r="P745" i="43"/>
  <c r="V160" i="14"/>
  <c r="Y150" i="14"/>
  <c r="S735" i="43"/>
  <c r="Y133" i="14"/>
  <c r="S718" i="43"/>
  <c r="AC130" i="14"/>
  <c r="W715" i="43"/>
  <c r="N747" i="43"/>
  <c r="T162" i="14"/>
  <c r="W172" i="14"/>
  <c r="Q757" i="43"/>
  <c r="U695" i="43"/>
  <c r="AA110" i="14"/>
  <c r="AB710" i="43"/>
  <c r="AH125" i="14"/>
  <c r="AH173" i="14"/>
  <c r="AB758" i="43"/>
  <c r="AD742" i="43"/>
  <c r="AJ157" i="14"/>
  <c r="AA711" i="43"/>
  <c r="AG126" i="14"/>
  <c r="AA714" i="43"/>
  <c r="AG129" i="14"/>
  <c r="AF753" i="43"/>
  <c r="AL168" i="14"/>
  <c r="AF97" i="14"/>
  <c r="Z682" i="43"/>
  <c r="AK149" i="14"/>
  <c r="AE734" i="43"/>
  <c r="AE682" i="43"/>
  <c r="AK97" i="14"/>
  <c r="M681" i="43"/>
  <c r="S96" i="14"/>
  <c r="M749" i="43"/>
  <c r="S164" i="14"/>
  <c r="R103" i="14"/>
  <c r="L688" i="43"/>
  <c r="G73" i="46"/>
  <c r="G80" i="46"/>
  <c r="G67" i="46"/>
  <c r="G61" i="46"/>
  <c r="G53" i="46"/>
  <c r="G21" i="46"/>
  <c r="G45" i="46"/>
  <c r="G62" i="46"/>
  <c r="G5" i="46"/>
  <c r="G3" i="46"/>
  <c r="G44" i="46"/>
  <c r="G68" i="46"/>
  <c r="G34" i="46"/>
  <c r="G8" i="46"/>
  <c r="G33" i="46"/>
  <c r="G10" i="46"/>
  <c r="G57" i="46"/>
  <c r="G76" i="46"/>
  <c r="G65" i="46"/>
  <c r="G81" i="46"/>
  <c r="G66" i="46"/>
  <c r="G24" i="46"/>
  <c r="G25" i="46"/>
  <c r="G15" i="46"/>
  <c r="G48" i="46"/>
  <c r="G38" i="46"/>
  <c r="G63" i="46"/>
  <c r="G20" i="46"/>
  <c r="G54" i="46"/>
  <c r="G18" i="46"/>
  <c r="G29" i="46"/>
  <c r="I29" i="46" s="1"/>
  <c r="H29" i="46" s="1"/>
  <c r="J29" i="46" s="1"/>
  <c r="K29" i="46" s="1"/>
  <c r="G50" i="46"/>
  <c r="G46" i="46"/>
  <c r="G28" i="46"/>
  <c r="G42" i="46"/>
  <c r="G19" i="46"/>
  <c r="G41" i="46"/>
  <c r="G22" i="46"/>
  <c r="G35" i="46"/>
  <c r="G71" i="46"/>
  <c r="G77" i="46"/>
  <c r="G75" i="46"/>
  <c r="G79" i="46"/>
  <c r="G70" i="46"/>
  <c r="G49" i="46"/>
  <c r="G17" i="46"/>
  <c r="G37" i="46"/>
  <c r="G47" i="46"/>
  <c r="G39" i="46"/>
  <c r="G2" i="46"/>
  <c r="G64" i="46"/>
  <c r="G27" i="46"/>
  <c r="G69" i="46"/>
  <c r="G4" i="46"/>
  <c r="G78" i="46"/>
  <c r="G31" i="46"/>
  <c r="G74" i="46"/>
  <c r="G23" i="46"/>
  <c r="G11" i="46"/>
  <c r="G40" i="46"/>
  <c r="I40" i="46" s="1"/>
  <c r="H40" i="46" s="1"/>
  <c r="J40" i="46" s="1"/>
  <c r="K40" i="46" s="1"/>
  <c r="N107" i="14"/>
  <c r="K738" i="43"/>
  <c r="R118" i="14"/>
  <c r="AF141" i="14"/>
  <c r="AL157" i="14"/>
  <c r="O732" i="43"/>
  <c r="U147" i="14"/>
  <c r="Z144" i="14"/>
  <c r="T729" i="43"/>
  <c r="S713" i="43"/>
  <c r="Y128" i="14"/>
  <c r="Y171" i="14"/>
  <c r="S756" i="43"/>
  <c r="AB173" i="14"/>
  <c r="V758" i="43"/>
  <c r="W755" i="43"/>
  <c r="AC170" i="14"/>
  <c r="X135" i="14"/>
  <c r="R720" i="43"/>
  <c r="W128" i="14"/>
  <c r="Q713" i="43"/>
  <c r="U736" i="43"/>
  <c r="AA151" i="14"/>
  <c r="AA121" i="14"/>
  <c r="U706" i="43"/>
  <c r="AB683" i="43"/>
  <c r="AH98" i="14"/>
  <c r="AD740" i="43"/>
  <c r="AJ155" i="14"/>
  <c r="AG111" i="14"/>
  <c r="AA696" i="43"/>
  <c r="AG96" i="14"/>
  <c r="AA681" i="43"/>
  <c r="AL140" i="14"/>
  <c r="AF725" i="43"/>
  <c r="Z745" i="43"/>
  <c r="AF160" i="14"/>
  <c r="Z715" i="43"/>
  <c r="AF130" i="14"/>
  <c r="AE701" i="43"/>
  <c r="AK116" i="14"/>
  <c r="X682" i="43"/>
  <c r="AD97" i="14"/>
  <c r="AC683" i="43"/>
  <c r="AI98" i="14"/>
  <c r="S111" i="14"/>
  <c r="M696" i="43"/>
  <c r="L757" i="43"/>
  <c r="R172" i="14"/>
  <c r="K713" i="43"/>
  <c r="Q128" i="14"/>
  <c r="R723" i="43"/>
  <c r="G56" i="46"/>
  <c r="G722" i="43"/>
  <c r="M135" i="14"/>
  <c r="P97" i="14"/>
  <c r="N102" i="14"/>
  <c r="P124" i="14"/>
  <c r="P141" i="14"/>
  <c r="N160" i="14"/>
  <c r="Q143" i="14"/>
  <c r="P106" i="14"/>
  <c r="AI126" i="14"/>
  <c r="S150" i="14"/>
  <c r="AJ159" i="14"/>
  <c r="G166" i="14"/>
  <c r="AA701" i="43"/>
  <c r="U163" i="14"/>
  <c r="AI161" i="14"/>
  <c r="G9" i="46"/>
  <c r="G60" i="46"/>
  <c r="S684" i="43"/>
  <c r="G72" i="46"/>
  <c r="U99" i="14"/>
  <c r="AA707" i="43"/>
  <c r="Q751" i="43"/>
  <c r="T143" i="14"/>
  <c r="N693" i="43"/>
  <c r="I747" i="43"/>
  <c r="O162" i="14"/>
  <c r="V136" i="14"/>
  <c r="P721" i="43"/>
  <c r="V173" i="14"/>
  <c r="P758" i="43"/>
  <c r="S746" i="43"/>
  <c r="Y161" i="14"/>
  <c r="V722" i="43"/>
  <c r="AB137" i="14"/>
  <c r="W706" i="43"/>
  <c r="AC121" i="14"/>
  <c r="R694" i="43"/>
  <c r="X109" i="14"/>
  <c r="N739" i="43"/>
  <c r="T154" i="14"/>
  <c r="AA99" i="14"/>
  <c r="U684" i="43"/>
  <c r="AA731" i="43"/>
  <c r="AG146" i="14"/>
  <c r="AE110" i="14"/>
  <c r="Y695" i="43"/>
  <c r="AL121" i="14"/>
  <c r="AF706" i="43"/>
  <c r="AF696" i="43"/>
  <c r="AL111" i="14"/>
  <c r="AK136" i="14"/>
  <c r="AE721" i="43"/>
  <c r="AD129" i="14"/>
  <c r="X714" i="43"/>
  <c r="AD132" i="14"/>
  <c r="X717" i="43"/>
  <c r="AI133" i="14"/>
  <c r="AC718" i="43"/>
  <c r="J718" i="43"/>
  <c r="P133" i="14"/>
  <c r="R131" i="14"/>
  <c r="L716" i="43"/>
  <c r="L680" i="43"/>
  <c r="R95" i="14"/>
  <c r="B107" i="45"/>
  <c r="B110" i="45"/>
  <c r="B109" i="45"/>
  <c r="B108" i="45"/>
  <c r="H713" i="43"/>
  <c r="N128" i="14"/>
  <c r="U134" i="14"/>
  <c r="O719" i="43"/>
  <c r="Z115" i="14"/>
  <c r="T700" i="43"/>
  <c r="P690" i="43"/>
  <c r="V105" i="14"/>
  <c r="V148" i="14"/>
  <c r="P733" i="43"/>
  <c r="S750" i="43"/>
  <c r="Y165" i="14"/>
  <c r="W739" i="43"/>
  <c r="AC154" i="14"/>
  <c r="X106" i="14"/>
  <c r="R691" i="43"/>
  <c r="R713" i="43"/>
  <c r="X128" i="14"/>
  <c r="AH138" i="14"/>
  <c r="AB723" i="43"/>
  <c r="AG130" i="14"/>
  <c r="AA715" i="43"/>
  <c r="AE144" i="14"/>
  <c r="Y729" i="43"/>
  <c r="AF712" i="43"/>
  <c r="AL127" i="14"/>
  <c r="AF757" i="43"/>
  <c r="AL172" i="14"/>
  <c r="AF173" i="14"/>
  <c r="Z758" i="43"/>
  <c r="AE719" i="43"/>
  <c r="AK134" i="14"/>
  <c r="AE736" i="43"/>
  <c r="AK151" i="14"/>
  <c r="AC688" i="43"/>
  <c r="AI103" i="14"/>
  <c r="M692" i="43"/>
  <c r="S107" i="14"/>
  <c r="L733" i="43"/>
  <c r="R148" i="14"/>
  <c r="Q160" i="14"/>
  <c r="K745" i="43"/>
  <c r="G711" i="43"/>
  <c r="G706" i="43"/>
  <c r="G743" i="43"/>
  <c r="M152" i="14"/>
  <c r="P105" i="14"/>
  <c r="Q149" i="14"/>
  <c r="P128" i="14"/>
  <c r="J685" i="43"/>
  <c r="Q115" i="14"/>
  <c r="O153" i="14"/>
  <c r="N164" i="14"/>
  <c r="AE141" i="14"/>
  <c r="X150" i="14"/>
  <c r="V727" i="43"/>
  <c r="AA134" i="14"/>
  <c r="X723" i="43"/>
  <c r="V700" i="43"/>
  <c r="Y686" i="43"/>
  <c r="AK144" i="14"/>
  <c r="G16" i="46"/>
  <c r="G43" i="46"/>
  <c r="G52" i="46"/>
  <c r="Z714" i="43"/>
  <c r="Z103" i="14"/>
  <c r="V145" i="14"/>
  <c r="V125" i="14"/>
  <c r="Z96" i="14"/>
  <c r="T681" i="43"/>
  <c r="V108" i="14"/>
  <c r="P693" i="43"/>
  <c r="Y108" i="14"/>
  <c r="S693" i="43"/>
  <c r="V741" i="43"/>
  <c r="AB156" i="14"/>
  <c r="R722" i="43"/>
  <c r="X137" i="14"/>
  <c r="R681" i="43"/>
  <c r="X96" i="14"/>
  <c r="Q717" i="43"/>
  <c r="W132" i="14"/>
  <c r="W150" i="14"/>
  <c r="Q735" i="43"/>
  <c r="AH154" i="14"/>
  <c r="AB739" i="43"/>
  <c r="AD734" i="43"/>
  <c r="AJ149" i="14"/>
  <c r="AD685" i="43"/>
  <c r="AJ100" i="14"/>
  <c r="AE157" i="14"/>
  <c r="Y742" i="43"/>
  <c r="AF133" i="14"/>
  <c r="Z718" i="43"/>
  <c r="AF164" i="14"/>
  <c r="Z749" i="43"/>
  <c r="AE684" i="43"/>
  <c r="AK99" i="14"/>
  <c r="X753" i="43"/>
  <c r="AD168" i="14"/>
  <c r="AD141" i="14"/>
  <c r="X726" i="43"/>
  <c r="AC754" i="43"/>
  <c r="AI169" i="14"/>
  <c r="M703" i="43"/>
  <c r="S118" i="14"/>
  <c r="J759" i="43"/>
  <c r="P174" i="14"/>
  <c r="AF126" i="14"/>
  <c r="I697" i="43"/>
  <c r="O112" i="14"/>
  <c r="O137" i="14"/>
  <c r="I722" i="43"/>
  <c r="O685" i="43"/>
  <c r="U100" i="14"/>
  <c r="Z123" i="14"/>
  <c r="T708" i="43"/>
  <c r="T744" i="43"/>
  <c r="Z159" i="14"/>
  <c r="P687" i="43"/>
  <c r="V102" i="14"/>
  <c r="S706" i="43"/>
  <c r="Y121" i="14"/>
  <c r="V742" i="43"/>
  <c r="AB157" i="14"/>
  <c r="V740" i="43"/>
  <c r="AB155" i="14"/>
  <c r="W722" i="43"/>
  <c r="AC137" i="14"/>
  <c r="X115" i="14"/>
  <c r="R700" i="43"/>
  <c r="R736" i="43"/>
  <c r="X151" i="14"/>
  <c r="N725" i="43"/>
  <c r="T140" i="14"/>
  <c r="AA130" i="14"/>
  <c r="U715" i="43"/>
  <c r="U757" i="43"/>
  <c r="AA172" i="14"/>
  <c r="AB694" i="43"/>
  <c r="AH109" i="14"/>
  <c r="AB719" i="43"/>
  <c r="AH134" i="14"/>
  <c r="AD751" i="43"/>
  <c r="AJ166" i="14"/>
  <c r="AD735" i="43"/>
  <c r="AJ150" i="14"/>
  <c r="AA706" i="43"/>
  <c r="AG121" i="14"/>
  <c r="AE120" i="14"/>
  <c r="Y705" i="43"/>
  <c r="Y702" i="43"/>
  <c r="AE117" i="14"/>
  <c r="AL98" i="14"/>
  <c r="AF683" i="43"/>
  <c r="AL102" i="14"/>
  <c r="AF687" i="43"/>
  <c r="AF166" i="14"/>
  <c r="Z751" i="43"/>
  <c r="AF139" i="14"/>
  <c r="Z724" i="43"/>
  <c r="AE724" i="43"/>
  <c r="AK139" i="14"/>
  <c r="AD163" i="14"/>
  <c r="X748" i="43"/>
  <c r="AC744" i="43"/>
  <c r="AI159" i="14"/>
  <c r="S163" i="14"/>
  <c r="M748" i="43"/>
  <c r="P153" i="14"/>
  <c r="J738" i="43"/>
  <c r="L701" i="43"/>
  <c r="R116" i="14"/>
  <c r="Q108" i="14"/>
  <c r="K693" i="43"/>
  <c r="C107" i="45"/>
  <c r="C108" i="45"/>
  <c r="C110" i="45"/>
  <c r="C109" i="45"/>
  <c r="N105" i="14"/>
  <c r="P164" i="14"/>
  <c r="H705" i="43"/>
  <c r="P122" i="14"/>
  <c r="W758" i="43"/>
  <c r="AB108" i="14"/>
  <c r="Z120" i="14"/>
  <c r="Q702" i="43"/>
  <c r="AA683" i="43"/>
  <c r="W688" i="43"/>
  <c r="AB701" i="43"/>
  <c r="G32" i="46"/>
  <c r="G13" i="46"/>
  <c r="O739" i="43"/>
  <c r="N697" i="43"/>
  <c r="V698" i="43"/>
  <c r="AB109" i="14"/>
  <c r="AD684" i="43"/>
  <c r="O707" i="43"/>
  <c r="I751" i="43"/>
  <c r="O166" i="14"/>
  <c r="O735" i="43"/>
  <c r="U150" i="14"/>
  <c r="T726" i="43"/>
  <c r="Z141" i="14"/>
  <c r="T693" i="43"/>
  <c r="Z108" i="14"/>
  <c r="V95" i="14"/>
  <c r="P680" i="43"/>
  <c r="S714" i="43"/>
  <c r="Y129" i="14"/>
  <c r="Y153" i="14"/>
  <c r="S738" i="43"/>
  <c r="AB114" i="14"/>
  <c r="V699" i="43"/>
  <c r="R697" i="43"/>
  <c r="X112" i="14"/>
  <c r="T153" i="14"/>
  <c r="N738" i="43"/>
  <c r="N684" i="43"/>
  <c r="T99" i="14"/>
  <c r="AA136" i="14"/>
  <c r="U721" i="43"/>
  <c r="AB740" i="43"/>
  <c r="AH155" i="14"/>
  <c r="AD752" i="43"/>
  <c r="AJ167" i="14"/>
  <c r="AG114" i="14"/>
  <c r="AA699" i="43"/>
  <c r="AG124" i="14"/>
  <c r="AA709" i="43"/>
  <c r="AF737" i="43"/>
  <c r="AL152" i="14"/>
  <c r="Z735" i="43"/>
  <c r="AF150" i="14"/>
  <c r="X686" i="43"/>
  <c r="AD101" i="14"/>
  <c r="AC733" i="43"/>
  <c r="AI148" i="14"/>
  <c r="M699" i="43"/>
  <c r="S114" i="14"/>
  <c r="L714" i="43"/>
  <c r="R129" i="14"/>
  <c r="Q97" i="14"/>
  <c r="L724" i="43"/>
  <c r="P695" i="43"/>
  <c r="N167" i="14"/>
  <c r="H752" i="43"/>
  <c r="O156" i="14"/>
  <c r="I741" i="43"/>
  <c r="U139" i="14"/>
  <c r="O724" i="43"/>
  <c r="Z98" i="14"/>
  <c r="T683" i="43"/>
  <c r="P726" i="43"/>
  <c r="V141" i="14"/>
  <c r="S688" i="43"/>
  <c r="Y103" i="14"/>
  <c r="S700" i="43"/>
  <c r="Y115" i="14"/>
  <c r="V683" i="43"/>
  <c r="AB98" i="14"/>
  <c r="AC143" i="14"/>
  <c r="W728" i="43"/>
  <c r="X168" i="14"/>
  <c r="R753" i="43"/>
  <c r="W174" i="14"/>
  <c r="Q759" i="43"/>
  <c r="U748" i="43"/>
  <c r="AA163" i="14"/>
  <c r="U691" i="43"/>
  <c r="AA106" i="14"/>
  <c r="AG160" i="14"/>
  <c r="AA745" i="43"/>
  <c r="AL146" i="14"/>
  <c r="AF731" i="43"/>
  <c r="AF169" i="14"/>
  <c r="Z754" i="43"/>
  <c r="X700" i="43"/>
  <c r="AD115" i="14"/>
  <c r="AI162" i="14"/>
  <c r="AC747" i="43"/>
  <c r="AC757" i="43"/>
  <c r="AI172" i="14"/>
  <c r="M746" i="43"/>
  <c r="S161" i="14"/>
  <c r="R112" i="14"/>
  <c r="L697" i="43"/>
  <c r="L708" i="43"/>
  <c r="R123" i="14"/>
  <c r="O97" i="14"/>
  <c r="M125" i="14"/>
  <c r="R149" i="14"/>
  <c r="N171" i="14"/>
  <c r="Q99" i="14"/>
  <c r="I705" i="43"/>
  <c r="P130" i="14"/>
  <c r="R124" i="14"/>
  <c r="J697" i="43"/>
  <c r="F653" i="43"/>
  <c r="F735" i="43" s="1"/>
  <c r="V162" i="14"/>
  <c r="U752" i="43"/>
  <c r="AD718" i="43"/>
  <c r="AA747" i="43"/>
  <c r="N687" i="43"/>
  <c r="X698" i="43"/>
  <c r="G26" i="46"/>
  <c r="T698" i="43"/>
  <c r="G36" i="46"/>
  <c r="AK169" i="14"/>
  <c r="Y758" i="43"/>
  <c r="AE134" i="14"/>
  <c r="S174" i="14"/>
  <c r="AG118" i="14"/>
  <c r="Q689" i="43"/>
  <c r="V170" i="14"/>
  <c r="E677" i="43"/>
  <c r="F174" i="14" s="1"/>
  <c r="F621" i="43"/>
  <c r="F703" i="43" s="1"/>
  <c r="E625" i="43"/>
  <c r="E707" i="43" s="1"/>
  <c r="F648" i="43"/>
  <c r="F730" i="43" s="1"/>
  <c r="F661" i="43"/>
  <c r="G158" i="14" s="1"/>
  <c r="F603" i="43"/>
  <c r="F685" i="43" s="1"/>
  <c r="F664" i="43"/>
  <c r="F746" i="43" s="1"/>
  <c r="F646" i="43"/>
  <c r="F728" i="43" s="1"/>
  <c r="F677" i="43"/>
  <c r="G174" i="14" s="1"/>
  <c r="F613" i="43"/>
  <c r="F695" i="43" s="1"/>
  <c r="F644" i="43"/>
  <c r="F726" i="43" s="1"/>
  <c r="F667" i="43"/>
  <c r="G164" i="14" s="1"/>
  <c r="F647" i="43"/>
  <c r="F729" i="43" s="1"/>
  <c r="F598" i="43"/>
  <c r="F680" i="43" s="1"/>
  <c r="G731" i="43"/>
  <c r="Q96" i="14"/>
  <c r="L742" i="43"/>
  <c r="C90" i="45"/>
  <c r="M708" i="43"/>
  <c r="J751" i="43"/>
  <c r="C8" i="7"/>
  <c r="Q159" i="14"/>
  <c r="Q116" i="14"/>
  <c r="C9" i="7"/>
  <c r="C11" i="7"/>
  <c r="M128" i="14"/>
  <c r="N96" i="14"/>
  <c r="Q148" i="14"/>
  <c r="L718" i="43"/>
  <c r="L692" i="43"/>
  <c r="Q107" i="14"/>
  <c r="Q124" i="14"/>
  <c r="L736" i="43"/>
  <c r="M110" i="14"/>
  <c r="Q154" i="14"/>
  <c r="P98" i="14"/>
  <c r="L699" i="43"/>
  <c r="C93" i="45"/>
  <c r="S715" i="43"/>
  <c r="G709" i="43"/>
  <c r="M108" i="14"/>
  <c r="K736" i="43"/>
  <c r="P140" i="14"/>
  <c r="J717" i="43"/>
  <c r="R117" i="14"/>
  <c r="AA732" i="43"/>
  <c r="E650" i="43"/>
  <c r="F147" i="14" s="1"/>
  <c r="E599" i="43"/>
  <c r="E681" i="43" s="1"/>
  <c r="E619" i="43"/>
  <c r="F116" i="14" s="1"/>
  <c r="E629" i="43"/>
  <c r="E711" i="43" s="1"/>
  <c r="E608" i="43"/>
  <c r="E690" i="43" s="1"/>
  <c r="E651" i="43"/>
  <c r="F148" i="14" s="1"/>
  <c r="E639" i="43"/>
  <c r="F136" i="14" s="1"/>
  <c r="H746" i="43"/>
  <c r="P110" i="14"/>
  <c r="P109" i="14"/>
  <c r="J756" i="43"/>
  <c r="F609" i="43"/>
  <c r="F691" i="43" s="1"/>
  <c r="E613" i="43"/>
  <c r="E633" i="43"/>
  <c r="E715" i="43" s="1"/>
  <c r="E655" i="43"/>
  <c r="F152" i="14" s="1"/>
  <c r="E617" i="43"/>
  <c r="E699" i="43" s="1"/>
  <c r="E603" i="43"/>
  <c r="E685" i="43" s="1"/>
  <c r="E637" i="43"/>
  <c r="F134" i="14" s="1"/>
  <c r="E652" i="43"/>
  <c r="E734" i="43" s="1"/>
  <c r="R164" i="14"/>
  <c r="Q106" i="14"/>
  <c r="H724" i="43"/>
  <c r="J727" i="43"/>
  <c r="Q114" i="14"/>
  <c r="R122" i="14"/>
  <c r="F657" i="43"/>
  <c r="F739" i="43" s="1"/>
  <c r="P139" i="14"/>
  <c r="AC157" i="14"/>
  <c r="I105" i="7"/>
  <c r="K105" i="7" s="1"/>
  <c r="L105" i="7" s="1"/>
  <c r="M105" i="7" s="1"/>
  <c r="I54" i="7"/>
  <c r="I110" i="7"/>
  <c r="K110" i="7" s="1"/>
  <c r="L110" i="7" s="1"/>
  <c r="M110" i="7" s="1"/>
  <c r="I65" i="7"/>
  <c r="K65" i="7" s="1"/>
  <c r="L65" i="7" s="1"/>
  <c r="M65" i="7" s="1"/>
  <c r="I141" i="7"/>
  <c r="I64" i="7"/>
  <c r="I86" i="7"/>
  <c r="K86" i="7" s="1"/>
  <c r="L86" i="7" s="1"/>
  <c r="M86" i="7" s="1"/>
  <c r="I94" i="7"/>
  <c r="I9" i="7"/>
  <c r="K9" i="7" s="1"/>
  <c r="L9" i="7" s="1"/>
  <c r="M9" i="7" s="1"/>
  <c r="Z101" i="14"/>
  <c r="T743" i="43"/>
  <c r="Q146" i="14"/>
  <c r="P151" i="14"/>
  <c r="K686" i="43"/>
  <c r="L715" i="43"/>
  <c r="L686" i="43"/>
  <c r="R121" i="14"/>
  <c r="R104" i="14"/>
  <c r="R685" i="43"/>
  <c r="U105" i="14"/>
  <c r="I59" i="7"/>
  <c r="K59" i="7" s="1"/>
  <c r="L59" i="7" s="1"/>
  <c r="M59" i="7" s="1"/>
  <c r="I80" i="7"/>
  <c r="K80" i="7" s="1"/>
  <c r="L80" i="7" s="1"/>
  <c r="M80" i="7" s="1"/>
  <c r="AJ160" i="14"/>
  <c r="I132" i="7"/>
  <c r="K132" i="7" s="1"/>
  <c r="L132" i="7" s="1"/>
  <c r="M132" i="7" s="1"/>
  <c r="I20" i="7"/>
  <c r="K20" i="7" s="1"/>
  <c r="L20" i="7" s="1"/>
  <c r="M20" i="7" s="1"/>
  <c r="I121" i="7"/>
  <c r="K121" i="7" s="1"/>
  <c r="L121" i="7" s="1"/>
  <c r="M121" i="7" s="1"/>
  <c r="I2" i="7"/>
  <c r="I53" i="7"/>
  <c r="K53" i="7" s="1"/>
  <c r="L53" i="7" s="1"/>
  <c r="M53" i="7" s="1"/>
  <c r="I28" i="7"/>
  <c r="I41" i="7"/>
  <c r="K41" i="7" s="1"/>
  <c r="L41" i="7" s="1"/>
  <c r="M41" i="7" s="1"/>
  <c r="I71" i="7"/>
  <c r="M720" i="43"/>
  <c r="F632" i="43"/>
  <c r="G129" i="14" s="1"/>
  <c r="G690" i="43"/>
  <c r="P131" i="14"/>
  <c r="L681" i="43"/>
  <c r="K757" i="43"/>
  <c r="Q174" i="14"/>
  <c r="M688" i="43"/>
  <c r="I82" i="7"/>
  <c r="K82" i="7" s="1"/>
  <c r="L82" i="7" s="1"/>
  <c r="M82" i="7" s="1"/>
  <c r="I117" i="7"/>
  <c r="I16" i="7"/>
  <c r="I125" i="7"/>
  <c r="I74" i="7"/>
  <c r="K74" i="7" s="1"/>
  <c r="L74" i="7" s="1"/>
  <c r="M74" i="7" s="1"/>
  <c r="I87" i="7"/>
  <c r="K87" i="7" s="1"/>
  <c r="L87" i="7" s="1"/>
  <c r="M87" i="7" s="1"/>
  <c r="I98" i="7"/>
  <c r="I26" i="7"/>
  <c r="I45" i="7"/>
  <c r="I78" i="7"/>
  <c r="I76" i="7"/>
  <c r="AA128" i="14"/>
  <c r="L691" i="43"/>
  <c r="G708" i="43"/>
  <c r="P116" i="14"/>
  <c r="P145" i="14"/>
  <c r="P144" i="14"/>
  <c r="L719" i="43"/>
  <c r="AB10" i="58"/>
  <c r="AE10" i="58" s="1"/>
  <c r="K711" i="43"/>
  <c r="I115" i="7"/>
  <c r="I113" i="7"/>
  <c r="I55" i="7"/>
  <c r="K55" i="7" s="1"/>
  <c r="L55" i="7" s="1"/>
  <c r="M55" i="7" s="1"/>
  <c r="I124" i="7"/>
  <c r="I127" i="7"/>
  <c r="I33" i="7"/>
  <c r="K33" i="7" s="1"/>
  <c r="L33" i="7" s="1"/>
  <c r="M33" i="7" s="1"/>
  <c r="I114" i="7"/>
  <c r="I119" i="7"/>
  <c r="K119" i="7" s="1"/>
  <c r="L119" i="7" s="1"/>
  <c r="M119" i="7" s="1"/>
  <c r="I93" i="7"/>
  <c r="I128" i="7"/>
  <c r="K128" i="7" s="1"/>
  <c r="L128" i="7" s="1"/>
  <c r="M128" i="7" s="1"/>
  <c r="I60" i="7"/>
  <c r="K60" i="7" s="1"/>
  <c r="L60" i="7" s="1"/>
  <c r="M60" i="7" s="1"/>
  <c r="AK140" i="14"/>
  <c r="V701" i="43"/>
  <c r="O747" i="43"/>
  <c r="Z702" i="43"/>
  <c r="Q125" i="14"/>
  <c r="P95" i="14"/>
  <c r="R111" i="14"/>
  <c r="R153" i="14"/>
  <c r="P173" i="14"/>
  <c r="Z10" i="58"/>
  <c r="I25" i="7"/>
  <c r="K25" i="7" s="1"/>
  <c r="L25" i="7" s="1"/>
  <c r="M25" i="7" s="1"/>
  <c r="I134" i="7"/>
  <c r="K134" i="7" s="1"/>
  <c r="L134" i="7" s="1"/>
  <c r="M134" i="7" s="1"/>
  <c r="U106" i="14"/>
  <c r="I84" i="7"/>
  <c r="I137" i="7"/>
  <c r="K137" i="7" s="1"/>
  <c r="L137" i="7" s="1"/>
  <c r="M137" i="7" s="1"/>
  <c r="I77" i="7"/>
  <c r="K77" i="7" s="1"/>
  <c r="L77" i="7" s="1"/>
  <c r="M77" i="7" s="1"/>
  <c r="I88" i="7"/>
  <c r="I123" i="7"/>
  <c r="I109" i="7"/>
  <c r="K109" i="7" s="1"/>
  <c r="L109" i="7" s="1"/>
  <c r="M109" i="7" s="1"/>
  <c r="I108" i="7"/>
  <c r="K108" i="7" s="1"/>
  <c r="L108" i="7" s="1"/>
  <c r="M108" i="7" s="1"/>
  <c r="I3" i="7"/>
  <c r="K3" i="7" s="1"/>
  <c r="L3" i="7" s="1"/>
  <c r="M3" i="7" s="1"/>
  <c r="I133" i="7"/>
  <c r="V144" i="14"/>
  <c r="AF749" i="43"/>
  <c r="P158" i="14"/>
  <c r="J693" i="43"/>
  <c r="K727" i="43"/>
  <c r="R120" i="14"/>
  <c r="I66" i="7"/>
  <c r="I140" i="7"/>
  <c r="I12" i="7"/>
  <c r="I72" i="7"/>
  <c r="K72" i="7" s="1"/>
  <c r="L72" i="7" s="1"/>
  <c r="M72" i="7" s="1"/>
  <c r="I19" i="7"/>
  <c r="I57" i="7"/>
  <c r="K57" i="7" s="1"/>
  <c r="L57" i="7" s="1"/>
  <c r="M57" i="7" s="1"/>
  <c r="I90" i="7"/>
  <c r="K90" i="7" s="1"/>
  <c r="L90" i="7" s="1"/>
  <c r="M90" i="7" s="1"/>
  <c r="I103" i="7"/>
  <c r="I29" i="7"/>
  <c r="K29" i="7" s="1"/>
  <c r="L29" i="7" s="1"/>
  <c r="M29" i="7" s="1"/>
  <c r="T748" i="43"/>
  <c r="F650" i="43"/>
  <c r="F732" i="43" s="1"/>
  <c r="F629" i="43"/>
  <c r="F711" i="43" s="1"/>
  <c r="F655" i="43"/>
  <c r="F737" i="43" s="1"/>
  <c r="F604" i="43"/>
  <c r="F686" i="43" s="1"/>
  <c r="F656" i="43"/>
  <c r="F738" i="43" s="1"/>
  <c r="F631" i="43"/>
  <c r="F713" i="43" s="1"/>
  <c r="F640" i="43"/>
  <c r="F722" i="43" s="1"/>
  <c r="F676" i="43"/>
  <c r="F758" i="43" s="1"/>
  <c r="E662" i="43"/>
  <c r="E744" i="43" s="1"/>
  <c r="E657" i="43"/>
  <c r="E739" i="43" s="1"/>
  <c r="E653" i="43"/>
  <c r="F150" i="14" s="1"/>
  <c r="E654" i="43"/>
  <c r="E736" i="43" s="1"/>
  <c r="E612" i="43"/>
  <c r="E694" i="43" s="1"/>
  <c r="E643" i="43"/>
  <c r="E725" i="43" s="1"/>
  <c r="H695" i="43"/>
  <c r="N110" i="14"/>
  <c r="H700" i="43"/>
  <c r="N115" i="14"/>
  <c r="M164" i="14"/>
  <c r="G749" i="43"/>
  <c r="E667" i="43"/>
  <c r="F164" i="14" s="1"/>
  <c r="O741" i="43"/>
  <c r="U156" i="14"/>
  <c r="U161" i="14"/>
  <c r="O746" i="43"/>
  <c r="V115" i="14"/>
  <c r="P700" i="43"/>
  <c r="AB150" i="14"/>
  <c r="V735" i="43"/>
  <c r="V751" i="43"/>
  <c r="AB166" i="14"/>
  <c r="W683" i="43"/>
  <c r="AC98" i="14"/>
  <c r="R743" i="43"/>
  <c r="X158" i="14"/>
  <c r="T169" i="14"/>
  <c r="N754" i="43"/>
  <c r="T109" i="14"/>
  <c r="N694" i="43"/>
  <c r="Q708" i="43"/>
  <c r="W123" i="14"/>
  <c r="U693" i="43"/>
  <c r="AA108" i="14"/>
  <c r="AA161" i="14"/>
  <c r="U746" i="43"/>
  <c r="AD723" i="43"/>
  <c r="AJ138" i="14"/>
  <c r="AG154" i="14"/>
  <c r="AA739" i="43"/>
  <c r="AF111" i="14"/>
  <c r="Z696" i="43"/>
  <c r="AD166" i="14"/>
  <c r="X751" i="43"/>
  <c r="AC706" i="43"/>
  <c r="AI121" i="14"/>
  <c r="P148" i="14"/>
  <c r="J733" i="43"/>
  <c r="P103" i="14"/>
  <c r="J688" i="43"/>
  <c r="R99" i="14"/>
  <c r="L684" i="43"/>
  <c r="Q173" i="14"/>
  <c r="K758" i="43"/>
  <c r="F658" i="43"/>
  <c r="F740" i="43" s="1"/>
  <c r="O745" i="43"/>
  <c r="AE691" i="43"/>
  <c r="O158" i="14"/>
  <c r="I743" i="43"/>
  <c r="O754" i="43"/>
  <c r="U169" i="14"/>
  <c r="Z119" i="14"/>
  <c r="T704" i="43"/>
  <c r="V139" i="14"/>
  <c r="P724" i="43"/>
  <c r="V738" i="43"/>
  <c r="AB153" i="14"/>
  <c r="AB119" i="14"/>
  <c r="V704" i="43"/>
  <c r="X117" i="14"/>
  <c r="R702" i="43"/>
  <c r="W138" i="14"/>
  <c r="Q723" i="43"/>
  <c r="AH128" i="14"/>
  <c r="AB713" i="43"/>
  <c r="AH151" i="14"/>
  <c r="AB736" i="43"/>
  <c r="AB685" i="43"/>
  <c r="AH100" i="14"/>
  <c r="AH161" i="14"/>
  <c r="AB746" i="43"/>
  <c r="AB709" i="43"/>
  <c r="AH124" i="14"/>
  <c r="AB732" i="43"/>
  <c r="AH147" i="14"/>
  <c r="AB755" i="43"/>
  <c r="AH170" i="14"/>
  <c r="AD749" i="43"/>
  <c r="AJ164" i="14"/>
  <c r="AD686" i="43"/>
  <c r="AJ101" i="14"/>
  <c r="AD729" i="43"/>
  <c r="AJ144" i="14"/>
  <c r="AJ137" i="14"/>
  <c r="AD722" i="43"/>
  <c r="AJ116" i="14"/>
  <c r="AD701" i="43"/>
  <c r="AJ136" i="14"/>
  <c r="AD721" i="43"/>
  <c r="AA725" i="43"/>
  <c r="AG140" i="14"/>
  <c r="AA728" i="43"/>
  <c r="AG143" i="14"/>
  <c r="AG107" i="14"/>
  <c r="AA692" i="43"/>
  <c r="Y720" i="43"/>
  <c r="AE135" i="14"/>
  <c r="Y727" i="43"/>
  <c r="AE142" i="14"/>
  <c r="Y691" i="43"/>
  <c r="AE106" i="14"/>
  <c r="AE138" i="14"/>
  <c r="Y723" i="43"/>
  <c r="AE146" i="14"/>
  <c r="Y731" i="43"/>
  <c r="AE113" i="14"/>
  <c r="Y698" i="43"/>
  <c r="AL99" i="14"/>
  <c r="AF684" i="43"/>
  <c r="AF686" i="43"/>
  <c r="AL101" i="14"/>
  <c r="AF745" i="43"/>
  <c r="AL160" i="14"/>
  <c r="AF735" i="43"/>
  <c r="AL150" i="14"/>
  <c r="AF135" i="14"/>
  <c r="Z720" i="43"/>
  <c r="Z686" i="43"/>
  <c r="AF101" i="14"/>
  <c r="Z750" i="43"/>
  <c r="AF165" i="14"/>
  <c r="Z732" i="43"/>
  <c r="AF147" i="14"/>
  <c r="AF114" i="14"/>
  <c r="Z699" i="43"/>
  <c r="AF110" i="14"/>
  <c r="Z695" i="43"/>
  <c r="AK166" i="14"/>
  <c r="AE751" i="43"/>
  <c r="AK157" i="14"/>
  <c r="AE742" i="43"/>
  <c r="AK124" i="14"/>
  <c r="AE709" i="43"/>
  <c r="AK162" i="14"/>
  <c r="AE747" i="43"/>
  <c r="AD133" i="14"/>
  <c r="X718" i="43"/>
  <c r="AD145" i="14"/>
  <c r="X730" i="43"/>
  <c r="X741" i="43"/>
  <c r="AD156" i="14"/>
  <c r="AD124" i="14"/>
  <c r="X709" i="43"/>
  <c r="AI130" i="14"/>
  <c r="AC715" i="43"/>
  <c r="AC696" i="43"/>
  <c r="AI111" i="14"/>
  <c r="S139" i="14"/>
  <c r="M724" i="43"/>
  <c r="S133" i="14"/>
  <c r="M718" i="43"/>
  <c r="M752" i="43"/>
  <c r="S167" i="14"/>
  <c r="S121" i="14"/>
  <c r="M706" i="43"/>
  <c r="M710" i="43"/>
  <c r="S125" i="14"/>
  <c r="J720" i="43"/>
  <c r="P135" i="14"/>
  <c r="J689" i="43"/>
  <c r="P104" i="14"/>
  <c r="P152" i="14"/>
  <c r="J737" i="43"/>
  <c r="J740" i="43"/>
  <c r="P155" i="14"/>
  <c r="P150" i="14"/>
  <c r="J735" i="43"/>
  <c r="L741" i="43"/>
  <c r="R156" i="14"/>
  <c r="L732" i="43"/>
  <c r="R147" i="14"/>
  <c r="L755" i="43"/>
  <c r="R170" i="14"/>
  <c r="R102" i="14"/>
  <c r="L687" i="43"/>
  <c r="K718" i="43"/>
  <c r="Q133" i="14"/>
  <c r="K707" i="43"/>
  <c r="Q122" i="14"/>
  <c r="Q164" i="14"/>
  <c r="K749" i="43"/>
  <c r="K688" i="43"/>
  <c r="Q103" i="14"/>
  <c r="K694" i="43"/>
  <c r="Q109" i="14"/>
  <c r="Q165" i="14"/>
  <c r="K750" i="43"/>
  <c r="K702" i="43"/>
  <c r="Q117" i="14"/>
  <c r="O119" i="14"/>
  <c r="I704" i="43"/>
  <c r="O107" i="14"/>
  <c r="I692" i="43"/>
  <c r="E620" i="43"/>
  <c r="F120" i="45"/>
  <c r="U151" i="14"/>
  <c r="O736" i="43"/>
  <c r="T728" i="43"/>
  <c r="Z143" i="14"/>
  <c r="V109" i="14"/>
  <c r="P694" i="43"/>
  <c r="W681" i="43"/>
  <c r="AC96" i="14"/>
  <c r="AC153" i="14"/>
  <c r="W738" i="43"/>
  <c r="X167" i="14"/>
  <c r="R752" i="43"/>
  <c r="Q719" i="43"/>
  <c r="W134" i="14"/>
  <c r="W163" i="14"/>
  <c r="Q748" i="43"/>
  <c r="AA112" i="14"/>
  <c r="U697" i="43"/>
  <c r="AH163" i="14"/>
  <c r="AB748" i="43"/>
  <c r="AJ148" i="14"/>
  <c r="AD733" i="43"/>
  <c r="AE153" i="14"/>
  <c r="Y738" i="43"/>
  <c r="Z725" i="43"/>
  <c r="AF140" i="14"/>
  <c r="J732" i="43"/>
  <c r="P147" i="14"/>
  <c r="P172" i="14"/>
  <c r="J757" i="43"/>
  <c r="L731" i="43"/>
  <c r="R146" i="14"/>
  <c r="K741" i="43"/>
  <c r="Q156" i="14"/>
  <c r="K703" i="43"/>
  <c r="Q118" i="14"/>
  <c r="N174" i="14"/>
  <c r="H759" i="43"/>
  <c r="I745" i="43"/>
  <c r="O160" i="14"/>
  <c r="F163" i="45"/>
  <c r="E663" i="43"/>
  <c r="F160" i="14" s="1"/>
  <c r="G126" i="45"/>
  <c r="F626" i="43"/>
  <c r="G123" i="14" s="1"/>
  <c r="T734" i="43"/>
  <c r="Z149" i="14"/>
  <c r="P692" i="43"/>
  <c r="V107" i="14"/>
  <c r="Y100" i="14"/>
  <c r="S685" i="43"/>
  <c r="W734" i="43"/>
  <c r="AC149" i="14"/>
  <c r="AC107" i="14"/>
  <c r="W692" i="43"/>
  <c r="R750" i="43"/>
  <c r="X165" i="14"/>
  <c r="N742" i="43"/>
  <c r="T157" i="14"/>
  <c r="N731" i="43"/>
  <c r="T146" i="14"/>
  <c r="Q716" i="43"/>
  <c r="W131" i="14"/>
  <c r="AA156" i="14"/>
  <c r="U741" i="43"/>
  <c r="AG115" i="14"/>
  <c r="AA700" i="43"/>
  <c r="Q715" i="43"/>
  <c r="AC755" i="43"/>
  <c r="AF740" i="43"/>
  <c r="W711" i="43"/>
  <c r="O759" i="43"/>
  <c r="P716" i="43"/>
  <c r="AI158" i="14"/>
  <c r="Y135" i="14"/>
  <c r="AF715" i="43"/>
  <c r="Y708" i="43"/>
  <c r="M729" i="43"/>
  <c r="Y736" i="43"/>
  <c r="M709" i="43"/>
  <c r="Z690" i="43"/>
  <c r="AB136" i="14"/>
  <c r="S130" i="14"/>
  <c r="AC145" i="14"/>
  <c r="P169" i="14"/>
  <c r="H711" i="43"/>
  <c r="N126" i="14"/>
  <c r="O147" i="14"/>
  <c r="I732" i="43"/>
  <c r="E644" i="43"/>
  <c r="E726" i="43" s="1"/>
  <c r="F144" i="45"/>
  <c r="F659" i="43"/>
  <c r="G156" i="14" s="1"/>
  <c r="I744" i="43"/>
  <c r="O159" i="14"/>
  <c r="I700" i="43"/>
  <c r="O115" i="14"/>
  <c r="G119" i="45"/>
  <c r="F619" i="43"/>
  <c r="G116" i="14" s="1"/>
  <c r="O696" i="43"/>
  <c r="U111" i="14"/>
  <c r="Z174" i="14"/>
  <c r="T759" i="43"/>
  <c r="V151" i="14"/>
  <c r="P736" i="43"/>
  <c r="S680" i="43"/>
  <c r="Y95" i="14"/>
  <c r="V723" i="43"/>
  <c r="AB138" i="14"/>
  <c r="W686" i="43"/>
  <c r="AC101" i="14"/>
  <c r="R708" i="43"/>
  <c r="X123" i="14"/>
  <c r="T132" i="14"/>
  <c r="N717" i="43"/>
  <c r="T171" i="14"/>
  <c r="N756" i="43"/>
  <c r="W99" i="14"/>
  <c r="Q684" i="43"/>
  <c r="W107" i="14"/>
  <c r="Q692" i="43"/>
  <c r="AA122" i="14"/>
  <c r="U707" i="43"/>
  <c r="AB687" i="43"/>
  <c r="AH102" i="14"/>
  <c r="AJ141" i="14"/>
  <c r="AD726" i="43"/>
  <c r="AL96" i="14"/>
  <c r="AF681" i="43"/>
  <c r="Z697" i="43"/>
  <c r="AF112" i="14"/>
  <c r="AK130" i="14"/>
  <c r="AE715" i="43"/>
  <c r="AE681" i="43"/>
  <c r="AK96" i="14"/>
  <c r="J755" i="43"/>
  <c r="P170" i="14"/>
  <c r="L729" i="43"/>
  <c r="R144" i="14"/>
  <c r="N173" i="14"/>
  <c r="U731" i="43"/>
  <c r="H702" i="43"/>
  <c r="N117" i="14"/>
  <c r="U145" i="14"/>
  <c r="O730" i="43"/>
  <c r="O715" i="43"/>
  <c r="U130" i="14"/>
  <c r="P696" i="43"/>
  <c r="V111" i="14"/>
  <c r="V687" i="43"/>
  <c r="AB102" i="14"/>
  <c r="AB167" i="14"/>
  <c r="V752" i="43"/>
  <c r="AC111" i="14"/>
  <c r="W696" i="43"/>
  <c r="N723" i="43"/>
  <c r="T138" i="14"/>
  <c r="W142" i="14"/>
  <c r="Q727" i="43"/>
  <c r="AA120" i="14"/>
  <c r="U705" i="43"/>
  <c r="N153" i="14"/>
  <c r="E616" i="43"/>
  <c r="F113" i="14" s="1"/>
  <c r="S744" i="43"/>
  <c r="AD143" i="14"/>
  <c r="W704" i="43"/>
  <c r="X707" i="43"/>
  <c r="X735" i="43"/>
  <c r="P732" i="43"/>
  <c r="AD690" i="43"/>
  <c r="AA141" i="14"/>
  <c r="AB165" i="14"/>
  <c r="X681" i="43"/>
  <c r="Z707" i="43"/>
  <c r="I713" i="43"/>
  <c r="O128" i="14"/>
  <c r="M161" i="14"/>
  <c r="G746" i="43"/>
  <c r="F161" i="45"/>
  <c r="E661" i="43"/>
  <c r="E743" i="43" s="1"/>
  <c r="G151" i="45"/>
  <c r="F651" i="43"/>
  <c r="G148" i="14" s="1"/>
  <c r="T727" i="43"/>
  <c r="Z142" i="14"/>
  <c r="V155" i="14"/>
  <c r="P740" i="43"/>
  <c r="V114" i="14"/>
  <c r="P699" i="43"/>
  <c r="AB134" i="14"/>
  <c r="V719" i="43"/>
  <c r="X157" i="14"/>
  <c r="R742" i="43"/>
  <c r="T113" i="14"/>
  <c r="N698" i="43"/>
  <c r="AA100" i="14"/>
  <c r="U685" i="43"/>
  <c r="AJ163" i="14"/>
  <c r="AD748" i="43"/>
  <c r="Y688" i="43"/>
  <c r="AE103" i="14"/>
  <c r="AL158" i="14"/>
  <c r="AF743" i="43"/>
  <c r="AF154" i="14"/>
  <c r="Z739" i="43"/>
  <c r="AF100" i="14"/>
  <c r="Z685" i="43"/>
  <c r="AE720" i="43"/>
  <c r="AK135" i="14"/>
  <c r="AC728" i="43"/>
  <c r="AI143" i="14"/>
  <c r="M689" i="43"/>
  <c r="S104" i="14"/>
  <c r="J705" i="43"/>
  <c r="P120" i="14"/>
  <c r="R98" i="14"/>
  <c r="L683" i="43"/>
  <c r="Q127" i="14"/>
  <c r="K712" i="43"/>
  <c r="O733" i="43"/>
  <c r="P753" i="43"/>
  <c r="H719" i="43"/>
  <c r="N134" i="14"/>
  <c r="G738" i="43"/>
  <c r="M153" i="14"/>
  <c r="U141" i="14"/>
  <c r="O726" i="43"/>
  <c r="T756" i="43"/>
  <c r="Z171" i="14"/>
  <c r="Z124" i="14"/>
  <c r="T709" i="43"/>
  <c r="P756" i="43"/>
  <c r="V171" i="14"/>
  <c r="Y102" i="14"/>
  <c r="S687" i="43"/>
  <c r="V737" i="43"/>
  <c r="AB152" i="14"/>
  <c r="X153" i="14"/>
  <c r="R738" i="43"/>
  <c r="N729" i="43"/>
  <c r="T144" i="14"/>
  <c r="Q756" i="43"/>
  <c r="W171" i="14"/>
  <c r="Q703" i="43"/>
  <c r="W118" i="14"/>
  <c r="AG145" i="14"/>
  <c r="AA730" i="43"/>
  <c r="Q119" i="14"/>
  <c r="E634" i="43"/>
  <c r="F131" i="14" s="1"/>
  <c r="M101" i="14"/>
  <c r="H748" i="43"/>
  <c r="I715" i="43"/>
  <c r="I733" i="43"/>
  <c r="M141" i="14"/>
  <c r="M98" i="14"/>
  <c r="H698" i="43"/>
  <c r="I726" i="43"/>
  <c r="O103" i="14"/>
  <c r="E615" i="43"/>
  <c r="E697" i="43" s="1"/>
  <c r="F125" i="45"/>
  <c r="AA160" i="14"/>
  <c r="AL145" i="14"/>
  <c r="AD688" i="43"/>
  <c r="U738" i="43"/>
  <c r="AF136" i="14"/>
  <c r="Y154" i="14"/>
  <c r="Z109" i="14"/>
  <c r="S156" i="14"/>
  <c r="AH156" i="14"/>
  <c r="AH114" i="14"/>
  <c r="Q680" i="43"/>
  <c r="AE752" i="43"/>
  <c r="N129" i="14"/>
  <c r="H714" i="43"/>
  <c r="N97" i="14"/>
  <c r="H682" i="43"/>
  <c r="G687" i="43"/>
  <c r="M102" i="14"/>
  <c r="U171" i="14"/>
  <c r="O756" i="43"/>
  <c r="T716" i="43"/>
  <c r="Z131" i="14"/>
  <c r="AB103" i="14"/>
  <c r="V688" i="43"/>
  <c r="AC129" i="14"/>
  <c r="W714" i="43"/>
  <c r="W153" i="14"/>
  <c r="Q738" i="43"/>
  <c r="AA734" i="43"/>
  <c r="AG149" i="14"/>
  <c r="Y735" i="43"/>
  <c r="AE150" i="14"/>
  <c r="AL104" i="14"/>
  <c r="AF689" i="43"/>
  <c r="AE756" i="43"/>
  <c r="AK171" i="14"/>
  <c r="AC752" i="43"/>
  <c r="AI167" i="14"/>
  <c r="M702" i="43"/>
  <c r="S117" i="14"/>
  <c r="P149" i="14"/>
  <c r="J734" i="43"/>
  <c r="K732" i="43"/>
  <c r="Q147" i="14"/>
  <c r="K716" i="43"/>
  <c r="Q131" i="14"/>
  <c r="M122" i="14"/>
  <c r="AD119" i="14"/>
  <c r="N169" i="14"/>
  <c r="H754" i="43"/>
  <c r="H717" i="43"/>
  <c r="N132" i="14"/>
  <c r="O118" i="14"/>
  <c r="I703" i="43"/>
  <c r="O125" i="14"/>
  <c r="I710" i="43"/>
  <c r="M167" i="14"/>
  <c r="G752" i="43"/>
  <c r="F752" i="43"/>
  <c r="G167" i="14"/>
  <c r="O708" i="43"/>
  <c r="U123" i="14"/>
  <c r="Z146" i="14"/>
  <c r="T731" i="43"/>
  <c r="Y167" i="14"/>
  <c r="S752" i="43"/>
  <c r="W747" i="43"/>
  <c r="AC162" i="14"/>
  <c r="X127" i="14"/>
  <c r="R712" i="43"/>
  <c r="N721" i="43"/>
  <c r="T136" i="14"/>
  <c r="N680" i="43"/>
  <c r="T95" i="14"/>
  <c r="W158" i="14"/>
  <c r="Q743" i="43"/>
  <c r="AA748" i="43"/>
  <c r="AG163" i="14"/>
  <c r="H727" i="43"/>
  <c r="N133" i="14"/>
  <c r="O99" i="14"/>
  <c r="I730" i="43"/>
  <c r="F643" i="43"/>
  <c r="G140" i="14" s="1"/>
  <c r="F649" i="43"/>
  <c r="F731" i="43" s="1"/>
  <c r="Y137" i="14"/>
  <c r="X759" i="43"/>
  <c r="AA95" i="14"/>
  <c r="Q686" i="43"/>
  <c r="V121" i="14"/>
  <c r="AE152" i="14"/>
  <c r="U740" i="43"/>
  <c r="AA737" i="43"/>
  <c r="AJ154" i="14"/>
  <c r="T724" i="43"/>
  <c r="P728" i="43"/>
  <c r="T752" i="43"/>
  <c r="X745" i="43"/>
  <c r="AI164" i="14"/>
  <c r="Z122" i="14"/>
  <c r="AH171" i="14"/>
  <c r="AG164" i="14"/>
  <c r="G110" i="45"/>
  <c r="F610" i="43"/>
  <c r="F692" i="43" s="1"/>
  <c r="U126" i="14"/>
  <c r="O711" i="43"/>
  <c r="S723" i="43"/>
  <c r="Y138" i="14"/>
  <c r="V696" i="43"/>
  <c r="AB111" i="14"/>
  <c r="AB168" i="14"/>
  <c r="V753" i="43"/>
  <c r="R705" i="43"/>
  <c r="X120" i="14"/>
  <c r="W137" i="14"/>
  <c r="Q722" i="43"/>
  <c r="U751" i="43"/>
  <c r="AA166" i="14"/>
  <c r="AB752" i="43"/>
  <c r="AH167" i="14"/>
  <c r="AA695" i="43"/>
  <c r="AG110" i="14"/>
  <c r="Y733" i="43"/>
  <c r="AE148" i="14"/>
  <c r="AL159" i="14"/>
  <c r="AF744" i="43"/>
  <c r="Z694" i="43"/>
  <c r="AF109" i="14"/>
  <c r="AE757" i="43"/>
  <c r="AK172" i="14"/>
  <c r="AE714" i="43"/>
  <c r="AK129" i="14"/>
  <c r="X710" i="43"/>
  <c r="AD125" i="14"/>
  <c r="AC736" i="43"/>
  <c r="AI151" i="14"/>
  <c r="J704" i="43"/>
  <c r="P119" i="14"/>
  <c r="K705" i="43"/>
  <c r="Q120" i="14"/>
  <c r="AD108" i="14"/>
  <c r="N168" i="14"/>
  <c r="H753" i="43"/>
  <c r="O170" i="14"/>
  <c r="I755" i="43"/>
  <c r="V161" i="14"/>
  <c r="P746" i="43"/>
  <c r="S743" i="43"/>
  <c r="Y158" i="14"/>
  <c r="S748" i="43"/>
  <c r="Y163" i="14"/>
  <c r="AC116" i="14"/>
  <c r="W701" i="43"/>
  <c r="AG159" i="14"/>
  <c r="AA744" i="43"/>
  <c r="N118" i="14"/>
  <c r="O106" i="14"/>
  <c r="E664" i="43"/>
  <c r="E746" i="43" s="1"/>
  <c r="AB708" i="43"/>
  <c r="Y703" i="43"/>
  <c r="AF118" i="14"/>
  <c r="AD104" i="14"/>
  <c r="W729" i="43"/>
  <c r="U688" i="43"/>
  <c r="T120" i="14"/>
  <c r="S136" i="14"/>
  <c r="O721" i="43"/>
  <c r="AC171" i="14"/>
  <c r="F160" i="45"/>
  <c r="E660" i="43"/>
  <c r="F157" i="14" s="1"/>
  <c r="G152" i="45"/>
  <c r="F652" i="43"/>
  <c r="G149" i="14" s="1"/>
  <c r="T690" i="43"/>
  <c r="Z105" i="14"/>
  <c r="Y170" i="14"/>
  <c r="S755" i="43"/>
  <c r="Y118" i="14"/>
  <c r="S703" i="43"/>
  <c r="V718" i="43"/>
  <c r="AB133" i="14"/>
  <c r="W753" i="43"/>
  <c r="AC168" i="14"/>
  <c r="X148" i="14"/>
  <c r="R733" i="43"/>
  <c r="N713" i="43"/>
  <c r="T128" i="14"/>
  <c r="Q721" i="43"/>
  <c r="W136" i="14"/>
  <c r="AA114" i="14"/>
  <c r="U699" i="43"/>
  <c r="AB754" i="43"/>
  <c r="AH169" i="14"/>
  <c r="AA750" i="43"/>
  <c r="AG165" i="14"/>
  <c r="AG97" i="14"/>
  <c r="AA682" i="43"/>
  <c r="AE112" i="14"/>
  <c r="Y697" i="43"/>
  <c r="AL95" i="14"/>
  <c r="AF680" i="43"/>
  <c r="M701" i="43"/>
  <c r="S116" i="14"/>
  <c r="S132" i="14"/>
  <c r="M717" i="43"/>
  <c r="J708" i="43"/>
  <c r="P123" i="14"/>
  <c r="L727" i="43"/>
  <c r="R142" i="14"/>
  <c r="R108" i="14"/>
  <c r="L693" i="43"/>
  <c r="Q171" i="14"/>
  <c r="K756" i="43"/>
  <c r="M117" i="14"/>
  <c r="R105" i="14"/>
  <c r="O172" i="14"/>
  <c r="AC160" i="14"/>
  <c r="T167" i="14"/>
  <c r="AI145" i="14"/>
  <c r="G753" i="43"/>
  <c r="M168" i="14"/>
  <c r="O706" i="43"/>
  <c r="U121" i="14"/>
  <c r="O729" i="43"/>
  <c r="U144" i="14"/>
  <c r="V133" i="14"/>
  <c r="P718" i="43"/>
  <c r="S728" i="43"/>
  <c r="Y143" i="14"/>
  <c r="AB112" i="14"/>
  <c r="V697" i="43"/>
  <c r="W699" i="43"/>
  <c r="AC114" i="14"/>
  <c r="X144" i="14"/>
  <c r="R729" i="43"/>
  <c r="X143" i="14"/>
  <c r="R728" i="43"/>
  <c r="N748" i="43"/>
  <c r="T163" i="14"/>
  <c r="Q705" i="43"/>
  <c r="W120" i="14"/>
  <c r="AA694" i="43"/>
  <c r="AG109" i="14"/>
  <c r="L756" i="43"/>
  <c r="F674" i="43"/>
  <c r="F756" i="43" s="1"/>
  <c r="G717" i="43"/>
  <c r="M109" i="14"/>
  <c r="I683" i="43"/>
  <c r="I712" i="43"/>
  <c r="F630" i="43"/>
  <c r="F712" i="43" s="1"/>
  <c r="M156" i="14"/>
  <c r="AC741" i="43"/>
  <c r="AG105" i="14"/>
  <c r="Q740" i="43"/>
  <c r="AD715" i="43"/>
  <c r="AB721" i="43"/>
  <c r="Y713" i="43"/>
  <c r="AB718" i="43"/>
  <c r="AC159" i="14"/>
  <c r="N704" i="43"/>
  <c r="T133" i="14"/>
  <c r="AC704" i="43"/>
  <c r="R711" i="43"/>
  <c r="AB131" i="14"/>
  <c r="S729" i="43"/>
  <c r="AL120" i="14"/>
  <c r="F602" i="43"/>
  <c r="G99" i="14" s="1"/>
  <c r="Y112" i="14"/>
  <c r="S697" i="43"/>
  <c r="AB682" i="43"/>
  <c r="AH97" i="14"/>
  <c r="I27" i="7"/>
  <c r="I89" i="7"/>
  <c r="K89" i="7" s="1"/>
  <c r="L89" i="7" s="1"/>
  <c r="M89" i="7" s="1"/>
  <c r="I99" i="7"/>
  <c r="K99" i="7" s="1"/>
  <c r="L99" i="7" s="1"/>
  <c r="M99" i="7" s="1"/>
  <c r="I52" i="7"/>
  <c r="K52" i="7" s="1"/>
  <c r="L52" i="7" s="1"/>
  <c r="M52" i="7" s="1"/>
  <c r="I31" i="7"/>
  <c r="K31" i="7" s="1"/>
  <c r="L31" i="7" s="1"/>
  <c r="M31" i="7" s="1"/>
  <c r="I95" i="7"/>
  <c r="K95" i="7" s="1"/>
  <c r="L95" i="7" s="1"/>
  <c r="M95" i="7" s="1"/>
  <c r="I39" i="7"/>
  <c r="K39" i="7" s="1"/>
  <c r="L39" i="7" s="1"/>
  <c r="M39" i="7" s="1"/>
  <c r="I75" i="7"/>
  <c r="K75" i="7" s="1"/>
  <c r="L75" i="7" s="1"/>
  <c r="M75" i="7" s="1"/>
  <c r="I61" i="7"/>
  <c r="I14" i="7"/>
  <c r="I106" i="7"/>
  <c r="K106" i="7" s="1"/>
  <c r="L106" i="7" s="1"/>
  <c r="M106" i="7" s="1"/>
  <c r="I63" i="7"/>
  <c r="I44" i="7"/>
  <c r="K44" i="7" s="1"/>
  <c r="L44" i="7" s="1"/>
  <c r="M44" i="7" s="1"/>
  <c r="I15" i="7"/>
  <c r="K15" i="7" s="1"/>
  <c r="L15" i="7" s="1"/>
  <c r="M15" i="7" s="1"/>
  <c r="I62" i="7"/>
  <c r="I30" i="7"/>
  <c r="K30" i="7" s="1"/>
  <c r="L30" i="7" s="1"/>
  <c r="M30" i="7" s="1"/>
  <c r="I69" i="7"/>
  <c r="I46" i="7"/>
  <c r="K46" i="7" s="1"/>
  <c r="L46" i="7" s="1"/>
  <c r="M46" i="7" s="1"/>
  <c r="I96" i="7"/>
  <c r="I126" i="7"/>
  <c r="I47" i="7"/>
  <c r="K47" i="7" s="1"/>
  <c r="L47" i="7" s="1"/>
  <c r="M47" i="7" s="1"/>
  <c r="I38" i="7"/>
  <c r="I112" i="7"/>
  <c r="I111" i="7"/>
  <c r="K111" i="7" s="1"/>
  <c r="L111" i="7" s="1"/>
  <c r="M111" i="7" s="1"/>
  <c r="I42" i="7"/>
  <c r="K42" i="7" s="1"/>
  <c r="L42" i="7" s="1"/>
  <c r="M42" i="7" s="1"/>
  <c r="I17" i="7"/>
  <c r="I97" i="7"/>
  <c r="I40" i="7"/>
  <c r="I18" i="7"/>
  <c r="I5" i="7"/>
  <c r="K5" i="7" s="1"/>
  <c r="L5" i="7" s="1"/>
  <c r="M5" i="7" s="1"/>
  <c r="I100" i="7"/>
  <c r="I130" i="7"/>
  <c r="I91" i="7"/>
  <c r="I35" i="7"/>
  <c r="I122" i="7"/>
  <c r="I85" i="7"/>
  <c r="K85" i="7" s="1"/>
  <c r="L85" i="7" s="1"/>
  <c r="M85" i="7" s="1"/>
  <c r="I22" i="7"/>
  <c r="K22" i="7" s="1"/>
  <c r="L22" i="7" s="1"/>
  <c r="M22" i="7" s="1"/>
  <c r="I43" i="7"/>
  <c r="K43" i="7" s="1"/>
  <c r="L43" i="7" s="1"/>
  <c r="M43" i="7" s="1"/>
  <c r="I51" i="7"/>
  <c r="I4" i="7"/>
  <c r="I34" i="7"/>
  <c r="K34" i="7" s="1"/>
  <c r="L34" i="7" s="1"/>
  <c r="M34" i="7" s="1"/>
  <c r="I136" i="7"/>
  <c r="I138" i="7"/>
  <c r="I56" i="7"/>
  <c r="I83" i="7"/>
  <c r="I21" i="7"/>
  <c r="K21" i="7" s="1"/>
  <c r="L21" i="7" s="1"/>
  <c r="M21" i="7" s="1"/>
  <c r="I11" i="7"/>
  <c r="I37" i="7"/>
  <c r="E647" i="43"/>
  <c r="E729" i="43" s="1"/>
  <c r="I48" i="24"/>
  <c r="H48" i="24" s="1"/>
  <c r="J48" i="24" s="1"/>
  <c r="K48" i="24" s="1"/>
  <c r="O169" i="14"/>
  <c r="S702" i="43"/>
  <c r="G169" i="14"/>
  <c r="I139" i="7"/>
  <c r="K139" i="7" s="1"/>
  <c r="L139" i="7" s="1"/>
  <c r="M139" i="7" s="1"/>
  <c r="I32" i="7"/>
  <c r="I73" i="7"/>
  <c r="I36" i="7"/>
  <c r="I92" i="7"/>
  <c r="K92" i="7" s="1"/>
  <c r="L92" i="7" s="1"/>
  <c r="M92" i="7" s="1"/>
  <c r="I6" i="7"/>
  <c r="K6" i="7" s="1"/>
  <c r="L6" i="7" s="1"/>
  <c r="M6" i="7" s="1"/>
  <c r="I120" i="7"/>
  <c r="I70" i="7"/>
  <c r="I49" i="7"/>
  <c r="I68" i="7"/>
  <c r="K68" i="7" s="1"/>
  <c r="L68" i="7" s="1"/>
  <c r="M68" i="7" s="1"/>
  <c r="F80" i="46"/>
  <c r="F42" i="46"/>
  <c r="F14" i="46"/>
  <c r="F35" i="46"/>
  <c r="F77" i="46"/>
  <c r="F28" i="46"/>
  <c r="I28" i="46" s="1"/>
  <c r="H28" i="46" s="1"/>
  <c r="J28" i="46" s="1"/>
  <c r="K28" i="46" s="1"/>
  <c r="F15" i="46"/>
  <c r="F16" i="46"/>
  <c r="U159" i="14"/>
  <c r="O744" i="43"/>
  <c r="U95" i="14"/>
  <c r="O680" i="43"/>
  <c r="Z162" i="14"/>
  <c r="T747" i="43"/>
  <c r="P688" i="43"/>
  <c r="V103" i="14"/>
  <c r="Y174" i="14"/>
  <c r="S759" i="43"/>
  <c r="S732" i="43"/>
  <c r="Y147" i="14"/>
  <c r="Y155" i="14"/>
  <c r="S740" i="43"/>
  <c r="W707" i="43"/>
  <c r="AC122" i="14"/>
  <c r="W740" i="43"/>
  <c r="AC155" i="14"/>
  <c r="V717" i="43"/>
  <c r="F59" i="46"/>
  <c r="F17" i="46"/>
  <c r="F10" i="46"/>
  <c r="N166" i="14"/>
  <c r="T758" i="43"/>
  <c r="Q693" i="43"/>
  <c r="F37" i="46"/>
  <c r="F18" i="46"/>
  <c r="X102" i="14"/>
  <c r="O737" i="43"/>
  <c r="T741" i="43"/>
  <c r="T145" i="14"/>
  <c r="U115" i="14"/>
  <c r="E600" i="43"/>
  <c r="E682" i="43" s="1"/>
  <c r="F616" i="43"/>
  <c r="F698" i="43" s="1"/>
  <c r="F662" i="43"/>
  <c r="F744" i="43" s="1"/>
  <c r="F635" i="43"/>
  <c r="G132" i="14" s="1"/>
  <c r="F627" i="43"/>
  <c r="F709" i="43" s="1"/>
  <c r="F660" i="43"/>
  <c r="F742" i="43" s="1"/>
  <c r="F611" i="43"/>
  <c r="G108" i="14" s="1"/>
  <c r="F668" i="43"/>
  <c r="F750" i="43" s="1"/>
  <c r="F675" i="43"/>
  <c r="F757" i="43" s="1"/>
  <c r="E636" i="43"/>
  <c r="E718" i="43" s="1"/>
  <c r="E658" i="43"/>
  <c r="F155" i="14" s="1"/>
  <c r="E665" i="43"/>
  <c r="E747" i="43" s="1"/>
  <c r="E632" i="43"/>
  <c r="E714" i="43" s="1"/>
  <c r="E607" i="43"/>
  <c r="F104" i="14" s="1"/>
  <c r="E668" i="43"/>
  <c r="E750" i="43" s="1"/>
  <c r="E621" i="43"/>
  <c r="E703" i="43" s="1"/>
  <c r="R695" i="43"/>
  <c r="T150" i="14"/>
  <c r="X159" i="14"/>
  <c r="F673" i="43"/>
  <c r="R699" i="43"/>
  <c r="T164" i="14"/>
  <c r="P100" i="58"/>
  <c r="T100" i="58" s="1"/>
  <c r="P89" i="58"/>
  <c r="T89" i="58" s="1"/>
  <c r="P120" i="58"/>
  <c r="T120" i="58" s="1"/>
  <c r="P140" i="58"/>
  <c r="T140" i="58" s="1"/>
  <c r="P153" i="58"/>
  <c r="T153" i="58" s="1"/>
  <c r="P126" i="58"/>
  <c r="T126" i="58" s="1"/>
  <c r="P156" i="58"/>
  <c r="T156" i="58" s="1"/>
  <c r="P109" i="58"/>
  <c r="T109" i="58" s="1"/>
  <c r="P135" i="58"/>
  <c r="T135" i="58" s="1"/>
  <c r="P102" i="58"/>
  <c r="T102" i="58" s="1"/>
  <c r="P151" i="58"/>
  <c r="T151" i="58" s="1"/>
  <c r="P129" i="58"/>
  <c r="T129" i="58" s="1"/>
  <c r="P113" i="58"/>
  <c r="T113" i="58" s="1"/>
  <c r="P145" i="58"/>
  <c r="T145" i="58" s="1"/>
  <c r="P110" i="58"/>
  <c r="T110" i="58" s="1"/>
  <c r="P105" i="58"/>
  <c r="T105" i="58" s="1"/>
  <c r="P106" i="58"/>
  <c r="T106" i="58" s="1"/>
  <c r="P82" i="58"/>
  <c r="T82" i="58" s="1"/>
  <c r="P143" i="58"/>
  <c r="T143" i="58" s="1"/>
  <c r="P87" i="58"/>
  <c r="T87" i="58" s="1"/>
  <c r="P136" i="58"/>
  <c r="T136" i="58" s="1"/>
  <c r="P158" i="58"/>
  <c r="T158" i="58" s="1"/>
  <c r="P161" i="58"/>
  <c r="T161" i="58" s="1"/>
  <c r="P130" i="58"/>
  <c r="T130" i="58" s="1"/>
  <c r="P83" i="58"/>
  <c r="T83" i="58" s="1"/>
  <c r="P101" i="58"/>
  <c r="T101" i="58" s="1"/>
  <c r="P137" i="58"/>
  <c r="T137" i="58" s="1"/>
  <c r="P84" i="58"/>
  <c r="T84" i="58" s="1"/>
  <c r="P115" i="58"/>
  <c r="T115" i="58" s="1"/>
  <c r="P111" i="58"/>
  <c r="T111" i="58" s="1"/>
  <c r="P86" i="58"/>
  <c r="T86" i="58" s="1"/>
  <c r="P90" i="58"/>
  <c r="T90" i="58" s="1"/>
  <c r="P122" i="58"/>
  <c r="T122" i="58" s="1"/>
  <c r="P127" i="58"/>
  <c r="T127" i="58" s="1"/>
  <c r="P118" i="58"/>
  <c r="T118" i="58" s="1"/>
  <c r="P147" i="58"/>
  <c r="T147" i="58" s="1"/>
  <c r="P95" i="58"/>
  <c r="T95" i="58" s="1"/>
  <c r="P148" i="58"/>
  <c r="T148" i="58" s="1"/>
  <c r="P125" i="58"/>
  <c r="T125" i="58" s="1"/>
  <c r="P142" i="58"/>
  <c r="T142" i="58" s="1"/>
  <c r="P131" i="58"/>
  <c r="T131" i="58" s="1"/>
  <c r="P117" i="58"/>
  <c r="T117" i="58" s="1"/>
  <c r="P119" i="58"/>
  <c r="T119" i="58" s="1"/>
  <c r="P116" i="58"/>
  <c r="T116" i="58" s="1"/>
  <c r="P154" i="58"/>
  <c r="T154" i="58" s="1"/>
  <c r="P103" i="58"/>
  <c r="T103" i="58" s="1"/>
  <c r="P134" i="58"/>
  <c r="T134" i="58" s="1"/>
  <c r="P91" i="58"/>
  <c r="T91" i="58" s="1"/>
  <c r="P108" i="58"/>
  <c r="T108" i="58" s="1"/>
  <c r="P93" i="58"/>
  <c r="T93" i="58" s="1"/>
  <c r="P92" i="58"/>
  <c r="T92" i="58" s="1"/>
  <c r="P138" i="58"/>
  <c r="T138" i="58" s="1"/>
  <c r="P123" i="58"/>
  <c r="T123" i="58" s="1"/>
  <c r="P139" i="58"/>
  <c r="T139" i="58" s="1"/>
  <c r="P99" i="58"/>
  <c r="T99" i="58" s="1"/>
  <c r="P132" i="58"/>
  <c r="T132" i="58" s="1"/>
  <c r="P104" i="58"/>
  <c r="T104" i="58" s="1"/>
  <c r="P96" i="58"/>
  <c r="T96" i="58" s="1"/>
  <c r="P157" i="58"/>
  <c r="T157" i="58" s="1"/>
  <c r="P128" i="58"/>
  <c r="T128" i="58" s="1"/>
  <c r="P107" i="58"/>
  <c r="T107" i="58" s="1"/>
  <c r="P160" i="58"/>
  <c r="T160" i="58" s="1"/>
  <c r="P159" i="58"/>
  <c r="T159" i="58" s="1"/>
  <c r="P98" i="58"/>
  <c r="T98" i="58" s="1"/>
  <c r="P150" i="58"/>
  <c r="T150" i="58" s="1"/>
  <c r="P112" i="58"/>
  <c r="T112" i="58" s="1"/>
  <c r="P155" i="58"/>
  <c r="T155" i="58" s="1"/>
  <c r="P85" i="58"/>
  <c r="T85" i="58" s="1"/>
  <c r="P97" i="58"/>
  <c r="T97" i="58" s="1"/>
  <c r="P124" i="58"/>
  <c r="T124" i="58" s="1"/>
  <c r="P94" i="58"/>
  <c r="T94" i="58" s="1"/>
  <c r="P133" i="58"/>
  <c r="T133" i="58" s="1"/>
  <c r="P114" i="58"/>
  <c r="T114" i="58" s="1"/>
  <c r="P146" i="58"/>
  <c r="T146" i="58" s="1"/>
  <c r="P144" i="58"/>
  <c r="T144" i="58" s="1"/>
  <c r="P152" i="58"/>
  <c r="T152" i="58" s="1"/>
  <c r="P121" i="58"/>
  <c r="T121" i="58" s="1"/>
  <c r="P88" i="58"/>
  <c r="T88" i="58" s="1"/>
  <c r="P141" i="58"/>
  <c r="T141" i="58" s="1"/>
  <c r="P149" i="58"/>
  <c r="T149" i="58" s="1"/>
  <c r="P109" i="59"/>
  <c r="T109" i="59" s="1"/>
  <c r="P84" i="59"/>
  <c r="T84" i="59" s="1"/>
  <c r="P118" i="59"/>
  <c r="T118" i="59" s="1"/>
  <c r="P90" i="59"/>
  <c r="T90" i="59" s="1"/>
  <c r="P155" i="59"/>
  <c r="T155" i="59" s="1"/>
  <c r="P114" i="59"/>
  <c r="T114" i="59" s="1"/>
  <c r="P117" i="59"/>
  <c r="T117" i="59" s="1"/>
  <c r="P159" i="59"/>
  <c r="T159" i="59" s="1"/>
  <c r="P120" i="59"/>
  <c r="T120" i="59" s="1"/>
  <c r="P101" i="59"/>
  <c r="T101" i="59" s="1"/>
  <c r="P92" i="59"/>
  <c r="T92" i="59" s="1"/>
  <c r="P121" i="59"/>
  <c r="T121" i="59" s="1"/>
  <c r="P143" i="59"/>
  <c r="T143" i="59" s="1"/>
  <c r="P97" i="59"/>
  <c r="T97" i="59" s="1"/>
  <c r="P141" i="59"/>
  <c r="T141" i="59" s="1"/>
  <c r="P146" i="59"/>
  <c r="T146" i="59" s="1"/>
  <c r="P127" i="59"/>
  <c r="T127" i="59" s="1"/>
  <c r="P96" i="59"/>
  <c r="T96" i="59" s="1"/>
  <c r="P151" i="59"/>
  <c r="T151" i="59" s="1"/>
  <c r="P88" i="59"/>
  <c r="T88" i="59" s="1"/>
  <c r="P104" i="59"/>
  <c r="T104" i="59" s="1"/>
  <c r="P123" i="59"/>
  <c r="T123" i="59" s="1"/>
  <c r="P156" i="59"/>
  <c r="T156" i="59" s="1"/>
  <c r="P138" i="59"/>
  <c r="T138" i="59" s="1"/>
  <c r="P140" i="59"/>
  <c r="T140" i="59" s="1"/>
  <c r="P87" i="59"/>
  <c r="T87" i="59" s="1"/>
  <c r="P86" i="59"/>
  <c r="T86" i="59" s="1"/>
  <c r="P83" i="59"/>
  <c r="T83" i="59" s="1"/>
  <c r="P135" i="59"/>
  <c r="T135" i="59" s="1"/>
  <c r="P158" i="59"/>
  <c r="T158" i="59" s="1"/>
  <c r="P122" i="59"/>
  <c r="T122" i="59" s="1"/>
  <c r="P154" i="59"/>
  <c r="T154" i="59" s="1"/>
  <c r="P145" i="59"/>
  <c r="T145" i="59" s="1"/>
  <c r="P129" i="59"/>
  <c r="T129" i="59" s="1"/>
  <c r="P136" i="59"/>
  <c r="T136" i="59" s="1"/>
  <c r="P93" i="59"/>
  <c r="T93" i="59" s="1"/>
  <c r="P94" i="59"/>
  <c r="T94" i="59" s="1"/>
  <c r="P89" i="59"/>
  <c r="T89" i="59" s="1"/>
  <c r="P105" i="59"/>
  <c r="T105" i="59" s="1"/>
  <c r="P95" i="59"/>
  <c r="T95" i="59" s="1"/>
  <c r="P107" i="59"/>
  <c r="T107" i="59" s="1"/>
  <c r="P110" i="59"/>
  <c r="T110" i="59" s="1"/>
  <c r="P130" i="59"/>
  <c r="T130" i="59" s="1"/>
  <c r="P108" i="59"/>
  <c r="T108" i="59" s="1"/>
  <c r="P106" i="59"/>
  <c r="T106" i="59" s="1"/>
  <c r="P152" i="59"/>
  <c r="T152" i="59" s="1"/>
  <c r="P139" i="59"/>
  <c r="T139" i="59" s="1"/>
  <c r="P160" i="59"/>
  <c r="T160" i="59" s="1"/>
  <c r="P111" i="59"/>
  <c r="T111" i="59" s="1"/>
  <c r="P149" i="59"/>
  <c r="T149" i="59" s="1"/>
  <c r="P119" i="59"/>
  <c r="T119" i="59" s="1"/>
  <c r="P124" i="59"/>
  <c r="T124" i="59" s="1"/>
  <c r="P161" i="59"/>
  <c r="T161" i="59" s="1"/>
  <c r="P150" i="59"/>
  <c r="T150" i="59" s="1"/>
  <c r="P128" i="59"/>
  <c r="T128" i="59" s="1"/>
  <c r="P147" i="59"/>
  <c r="T147" i="59" s="1"/>
  <c r="P131" i="59"/>
  <c r="T131" i="59" s="1"/>
  <c r="P142" i="59"/>
  <c r="T142" i="59" s="1"/>
  <c r="P125" i="59"/>
  <c r="T125" i="59" s="1"/>
  <c r="P134" i="59"/>
  <c r="T134" i="59" s="1"/>
  <c r="P115" i="59"/>
  <c r="T115" i="59" s="1"/>
  <c r="P113" i="59"/>
  <c r="T113" i="59" s="1"/>
  <c r="P112" i="59"/>
  <c r="T112" i="59" s="1"/>
  <c r="P157" i="59"/>
  <c r="T157" i="59" s="1"/>
  <c r="P103" i="59"/>
  <c r="T103" i="59" s="1"/>
  <c r="P116" i="59"/>
  <c r="T116" i="59" s="1"/>
  <c r="P102" i="59"/>
  <c r="T102" i="59" s="1"/>
  <c r="P144" i="59"/>
  <c r="T144" i="59" s="1"/>
  <c r="P126" i="59"/>
  <c r="T126" i="59" s="1"/>
  <c r="P100" i="59"/>
  <c r="T100" i="59" s="1"/>
  <c r="P91" i="59"/>
  <c r="T91" i="59" s="1"/>
  <c r="P132" i="59"/>
  <c r="T132" i="59" s="1"/>
  <c r="P148" i="59"/>
  <c r="T148" i="59" s="1"/>
  <c r="P137" i="59"/>
  <c r="T137" i="59" s="1"/>
  <c r="P98" i="59"/>
  <c r="T98" i="59" s="1"/>
  <c r="P153" i="59"/>
  <c r="T153" i="59" s="1"/>
  <c r="P85" i="59"/>
  <c r="T85" i="59" s="1"/>
  <c r="P99" i="59"/>
  <c r="T99" i="59" s="1"/>
  <c r="P82" i="59"/>
  <c r="T82" i="59" s="1"/>
  <c r="P133" i="59"/>
  <c r="T133" i="59" s="1"/>
  <c r="R66" i="53"/>
  <c r="R150" i="53"/>
  <c r="R72" i="53"/>
  <c r="R44" i="53"/>
  <c r="R101" i="53"/>
  <c r="R22" i="53"/>
  <c r="R144" i="53"/>
  <c r="R33" i="53"/>
  <c r="R28" i="53"/>
  <c r="R89" i="53"/>
  <c r="R161" i="53"/>
  <c r="R94" i="53"/>
  <c r="R83" i="53"/>
  <c r="R85" i="53"/>
  <c r="R68" i="53"/>
  <c r="R114" i="53"/>
  <c r="R159" i="53"/>
  <c r="R30" i="53"/>
  <c r="R103" i="53"/>
  <c r="R111" i="53"/>
  <c r="R25" i="53"/>
  <c r="R123" i="53"/>
  <c r="R110" i="53"/>
  <c r="R24" i="53"/>
  <c r="R61" i="53"/>
  <c r="R148" i="53"/>
  <c r="R86" i="53"/>
  <c r="R122" i="53"/>
  <c r="R41" i="53"/>
  <c r="R55" i="53"/>
  <c r="R69" i="53"/>
  <c r="R158" i="53"/>
  <c r="R135" i="53"/>
  <c r="R126" i="53"/>
  <c r="R152" i="53"/>
  <c r="R107" i="53"/>
  <c r="R53" i="53"/>
  <c r="R77" i="53"/>
  <c r="R140" i="53"/>
  <c r="R130" i="53"/>
  <c r="R90" i="53"/>
  <c r="R141" i="53"/>
  <c r="R97" i="53"/>
  <c r="R51" i="53"/>
  <c r="R115" i="53"/>
  <c r="R52" i="53"/>
  <c r="R146" i="53"/>
  <c r="R112" i="53"/>
  <c r="R32" i="53"/>
  <c r="R98" i="53"/>
  <c r="R50" i="53"/>
  <c r="R157" i="53"/>
  <c r="R124" i="53"/>
  <c r="R132" i="53"/>
  <c r="R49" i="53"/>
  <c r="R60" i="53"/>
  <c r="R125" i="53"/>
  <c r="R149" i="53"/>
  <c r="R54" i="53"/>
  <c r="R35" i="53"/>
  <c r="R26" i="53"/>
  <c r="R67" i="53"/>
  <c r="R36" i="53"/>
  <c r="R134" i="53"/>
  <c r="R108" i="53"/>
  <c r="R147" i="53"/>
  <c r="R131" i="53"/>
  <c r="R121" i="53"/>
  <c r="R95" i="53"/>
  <c r="R128" i="53"/>
  <c r="R100" i="53"/>
  <c r="R23" i="53"/>
  <c r="R160" i="53"/>
  <c r="R56" i="53"/>
  <c r="R45" i="53"/>
  <c r="R120" i="53"/>
  <c r="R117" i="53"/>
  <c r="R64" i="53"/>
  <c r="R48" i="53"/>
  <c r="R38" i="53"/>
  <c r="R145" i="53"/>
  <c r="R87" i="53"/>
  <c r="R104" i="53"/>
  <c r="R59" i="53"/>
  <c r="R29" i="53"/>
  <c r="R62" i="53"/>
  <c r="R84" i="53"/>
  <c r="R96" i="53"/>
  <c r="R113" i="53"/>
  <c r="R133" i="53"/>
  <c r="R156" i="53"/>
  <c r="R116" i="53"/>
  <c r="R99" i="53"/>
  <c r="R138" i="53"/>
  <c r="R74" i="53"/>
  <c r="R57" i="53"/>
  <c r="R40" i="53"/>
  <c r="R92" i="53"/>
  <c r="R139" i="53"/>
  <c r="R137" i="53"/>
  <c r="R63" i="53"/>
  <c r="R78" i="53"/>
  <c r="R119" i="53"/>
  <c r="R58" i="53"/>
  <c r="R65" i="53"/>
  <c r="R73" i="53"/>
  <c r="R129" i="53"/>
  <c r="R43" i="53"/>
  <c r="R81" i="53"/>
  <c r="R127" i="53"/>
  <c r="R153" i="53"/>
  <c r="R151" i="53"/>
  <c r="R31" i="53"/>
  <c r="R37" i="53"/>
  <c r="R70" i="53"/>
  <c r="R27" i="53"/>
  <c r="R47" i="53"/>
  <c r="R42" i="53"/>
  <c r="R46" i="53"/>
  <c r="R105" i="53"/>
  <c r="R80" i="53"/>
  <c r="R71" i="53"/>
  <c r="R76" i="53"/>
  <c r="R142" i="53"/>
  <c r="R39" i="53"/>
  <c r="R75" i="53"/>
  <c r="R106" i="53"/>
  <c r="R93" i="53"/>
  <c r="R109" i="53"/>
  <c r="R143" i="53"/>
  <c r="R136" i="53"/>
  <c r="R154" i="53"/>
  <c r="R118" i="53"/>
  <c r="R102" i="53"/>
  <c r="R34" i="53"/>
  <c r="R155" i="53"/>
  <c r="R82" i="53"/>
  <c r="R79" i="53"/>
  <c r="R88" i="53"/>
  <c r="R91" i="53"/>
  <c r="P129" i="53"/>
  <c r="P126" i="53"/>
  <c r="P61" i="53"/>
  <c r="P135" i="53"/>
  <c r="P86" i="53"/>
  <c r="P114" i="53"/>
  <c r="P69" i="53"/>
  <c r="P75" i="53"/>
  <c r="P93" i="53"/>
  <c r="P122" i="53"/>
  <c r="P96" i="53"/>
  <c r="P88" i="53"/>
  <c r="P155" i="53"/>
  <c r="P154" i="53"/>
  <c r="P113" i="53"/>
  <c r="P136" i="53"/>
  <c r="P141" i="53"/>
  <c r="P43" i="53"/>
  <c r="P124" i="53"/>
  <c r="P128" i="53"/>
  <c r="P151" i="53"/>
  <c r="P109" i="53"/>
  <c r="P34" i="53"/>
  <c r="P46" i="53"/>
  <c r="P104" i="53"/>
  <c r="P49" i="53"/>
  <c r="P143" i="53"/>
  <c r="P73" i="53"/>
  <c r="P42" i="53"/>
  <c r="P134" i="53"/>
  <c r="P87" i="53"/>
  <c r="P112" i="53"/>
  <c r="P118" i="53"/>
  <c r="P116" i="53"/>
  <c r="P59" i="53"/>
  <c r="P28" i="53"/>
  <c r="P85" i="53"/>
  <c r="P84" i="53"/>
  <c r="P103" i="53"/>
  <c r="P26" i="53"/>
  <c r="P150" i="53"/>
  <c r="P125" i="53"/>
  <c r="P130" i="53"/>
  <c r="P92" i="53"/>
  <c r="P63" i="53"/>
  <c r="P23" i="53"/>
  <c r="P31" i="53"/>
  <c r="P148" i="53"/>
  <c r="P40" i="53"/>
  <c r="P91" i="53"/>
  <c r="P39" i="53"/>
  <c r="P90" i="53"/>
  <c r="P99" i="53"/>
  <c r="P97" i="53"/>
  <c r="P159" i="53"/>
  <c r="P153" i="53"/>
  <c r="P105" i="53"/>
  <c r="P123" i="53"/>
  <c r="P82" i="53"/>
  <c r="P56" i="53"/>
  <c r="P152" i="53"/>
  <c r="P146" i="53"/>
  <c r="P138" i="53"/>
  <c r="P70" i="53"/>
  <c r="P110" i="53"/>
  <c r="P62" i="53"/>
  <c r="P74" i="53"/>
  <c r="P107" i="53"/>
  <c r="P140" i="53"/>
  <c r="P24" i="53"/>
  <c r="P139" i="53"/>
  <c r="P79" i="53"/>
  <c r="P127" i="53"/>
  <c r="P119" i="53"/>
  <c r="P145" i="53"/>
  <c r="P133" i="53"/>
  <c r="P111" i="53"/>
  <c r="P68" i="53"/>
  <c r="P33" i="53"/>
  <c r="P149" i="53"/>
  <c r="P131" i="53"/>
  <c r="P76" i="53"/>
  <c r="P35" i="53"/>
  <c r="P158" i="53"/>
  <c r="P132" i="53"/>
  <c r="P144" i="53"/>
  <c r="P66" i="53"/>
  <c r="P98" i="53"/>
  <c r="P156" i="53"/>
  <c r="P147" i="53"/>
  <c r="P72" i="53"/>
  <c r="P52" i="53"/>
  <c r="P71" i="53"/>
  <c r="P80" i="53"/>
  <c r="P115" i="53"/>
  <c r="P117" i="53"/>
  <c r="P65" i="53"/>
  <c r="P137" i="53"/>
  <c r="P51" i="53"/>
  <c r="P36" i="53"/>
  <c r="P106" i="53"/>
  <c r="P161" i="53"/>
  <c r="P60" i="53"/>
  <c r="P94" i="53"/>
  <c r="P58" i="53"/>
  <c r="P78" i="53"/>
  <c r="P44" i="53"/>
  <c r="P38" i="53"/>
  <c r="P95" i="53"/>
  <c r="P77" i="53"/>
  <c r="P57" i="53"/>
  <c r="P108" i="53"/>
  <c r="P157" i="53"/>
  <c r="P30" i="53"/>
  <c r="P41" i="53"/>
  <c r="P54" i="53"/>
  <c r="P142" i="53"/>
  <c r="P121" i="53"/>
  <c r="P50" i="53"/>
  <c r="P53" i="53"/>
  <c r="P67" i="53"/>
  <c r="P89" i="53"/>
  <c r="P37" i="53"/>
  <c r="P64" i="53"/>
  <c r="P102" i="53"/>
  <c r="P100" i="53"/>
  <c r="P160" i="53"/>
  <c r="P120" i="53"/>
  <c r="P47" i="53"/>
  <c r="P55" i="53"/>
  <c r="P25" i="53"/>
  <c r="P45" i="53"/>
  <c r="P83" i="53"/>
  <c r="P81" i="53"/>
  <c r="P101" i="53"/>
  <c r="P32" i="53"/>
  <c r="P29" i="53"/>
  <c r="P22" i="53"/>
  <c r="P48" i="53"/>
  <c r="P27" i="53"/>
  <c r="P126" i="57"/>
  <c r="P106" i="57"/>
  <c r="P161" i="57"/>
  <c r="P115" i="57"/>
  <c r="P88" i="57"/>
  <c r="P129" i="57"/>
  <c r="P101" i="57"/>
  <c r="P134" i="57"/>
  <c r="P124" i="57"/>
  <c r="P112" i="57"/>
  <c r="P157" i="57"/>
  <c r="P162" i="57"/>
  <c r="P132" i="57"/>
  <c r="P108" i="57"/>
  <c r="P128" i="57"/>
  <c r="P146" i="57"/>
  <c r="P83" i="57"/>
  <c r="P103" i="57"/>
  <c r="P118" i="57"/>
  <c r="P110" i="57"/>
  <c r="P84" i="57"/>
  <c r="P145" i="57"/>
  <c r="P156" i="57"/>
  <c r="P102" i="57"/>
  <c r="P109" i="57"/>
  <c r="P116" i="57"/>
  <c r="P154" i="57"/>
  <c r="P93" i="57"/>
  <c r="P91" i="57"/>
  <c r="P94" i="57"/>
  <c r="P125" i="57"/>
  <c r="P142" i="57"/>
  <c r="P133" i="57"/>
  <c r="P87" i="57"/>
  <c r="P121" i="57"/>
  <c r="P111" i="57"/>
  <c r="P123" i="57"/>
  <c r="P85" i="57"/>
  <c r="P149" i="57"/>
  <c r="P151" i="57"/>
  <c r="P105" i="57"/>
  <c r="P100" i="57"/>
  <c r="P141" i="57"/>
  <c r="P138" i="57"/>
  <c r="P82" i="57"/>
  <c r="P140" i="57"/>
  <c r="P97" i="57"/>
  <c r="P90" i="57"/>
  <c r="P147" i="57"/>
  <c r="P86" i="57"/>
  <c r="P95" i="57"/>
  <c r="P117" i="57"/>
  <c r="P122" i="57"/>
  <c r="P135" i="57"/>
  <c r="P127" i="57"/>
  <c r="P130" i="57"/>
  <c r="P120" i="57"/>
  <c r="P92" i="57"/>
  <c r="P136" i="57"/>
  <c r="P143" i="57"/>
  <c r="P158" i="57"/>
  <c r="P139" i="57"/>
  <c r="P107" i="57"/>
  <c r="P150" i="57"/>
  <c r="P98" i="57"/>
  <c r="P96" i="57"/>
  <c r="P155" i="57"/>
  <c r="P99" i="57"/>
  <c r="P160" i="57"/>
  <c r="P104" i="57"/>
  <c r="P153" i="57"/>
  <c r="P131" i="57"/>
  <c r="P114" i="57"/>
  <c r="P113" i="57"/>
  <c r="P89" i="57"/>
  <c r="P144" i="57"/>
  <c r="P119" i="57"/>
  <c r="P159" i="57"/>
  <c r="P152" i="57"/>
  <c r="P137" i="57"/>
  <c r="P148" i="57"/>
  <c r="R86" i="59"/>
  <c r="V86" i="59" s="1"/>
  <c r="R90" i="59"/>
  <c r="V90" i="59" s="1"/>
  <c r="R127" i="59"/>
  <c r="V127" i="59" s="1"/>
  <c r="R103" i="59"/>
  <c r="V103" i="59" s="1"/>
  <c r="R147" i="59"/>
  <c r="V147" i="59" s="1"/>
  <c r="R106" i="59"/>
  <c r="V106" i="59" s="1"/>
  <c r="R85" i="59"/>
  <c r="V85" i="59" s="1"/>
  <c r="R154" i="59"/>
  <c r="V154" i="59" s="1"/>
  <c r="R153" i="59"/>
  <c r="V153" i="59" s="1"/>
  <c r="R122" i="59"/>
  <c r="V122" i="59" s="1"/>
  <c r="R112" i="59"/>
  <c r="V112" i="59" s="1"/>
  <c r="R158" i="59"/>
  <c r="V158" i="59" s="1"/>
  <c r="R132" i="59"/>
  <c r="V132" i="59" s="1"/>
  <c r="R144" i="59"/>
  <c r="V144" i="59" s="1"/>
  <c r="R157" i="59"/>
  <c r="V157" i="59" s="1"/>
  <c r="R130" i="59"/>
  <c r="V130" i="59" s="1"/>
  <c r="R124" i="59"/>
  <c r="V124" i="59" s="1"/>
  <c r="R140" i="59"/>
  <c r="V140" i="59" s="1"/>
  <c r="R148" i="59"/>
  <c r="V148" i="59" s="1"/>
  <c r="R142" i="59"/>
  <c r="V142" i="59" s="1"/>
  <c r="R87" i="59"/>
  <c r="V87" i="59" s="1"/>
  <c r="R152" i="59"/>
  <c r="V152" i="59" s="1"/>
  <c r="R101" i="59"/>
  <c r="V101" i="59" s="1"/>
  <c r="R100" i="59"/>
  <c r="V100" i="59" s="1"/>
  <c r="R161" i="59"/>
  <c r="V161" i="59" s="1"/>
  <c r="R133" i="59"/>
  <c r="V133" i="59" s="1"/>
  <c r="R150" i="59"/>
  <c r="V150" i="59" s="1"/>
  <c r="R102" i="59"/>
  <c r="V102" i="59" s="1"/>
  <c r="R89" i="59"/>
  <c r="V89" i="59" s="1"/>
  <c r="R107" i="59"/>
  <c r="V107" i="59" s="1"/>
  <c r="R125" i="59"/>
  <c r="V125" i="59" s="1"/>
  <c r="R126" i="59"/>
  <c r="V126" i="59" s="1"/>
  <c r="R104" i="59"/>
  <c r="V104" i="59" s="1"/>
  <c r="R151" i="59"/>
  <c r="V151" i="59" s="1"/>
  <c r="R131" i="59"/>
  <c r="V131" i="59" s="1"/>
  <c r="R138" i="59"/>
  <c r="V138" i="59" s="1"/>
  <c r="R109" i="59"/>
  <c r="V109" i="59" s="1"/>
  <c r="R159" i="59"/>
  <c r="V159" i="59" s="1"/>
  <c r="R136" i="59"/>
  <c r="V136" i="59" s="1"/>
  <c r="R83" i="59"/>
  <c r="V83" i="59" s="1"/>
  <c r="R91" i="59"/>
  <c r="V91" i="59" s="1"/>
  <c r="R84" i="59"/>
  <c r="V84" i="59" s="1"/>
  <c r="R93" i="59"/>
  <c r="V93" i="59" s="1"/>
  <c r="R94" i="59"/>
  <c r="V94" i="59" s="1"/>
  <c r="R141" i="59"/>
  <c r="V141" i="59" s="1"/>
  <c r="R134" i="59"/>
  <c r="V134" i="59" s="1"/>
  <c r="R149" i="59"/>
  <c r="V149" i="59" s="1"/>
  <c r="R96" i="59"/>
  <c r="V96" i="59" s="1"/>
  <c r="R120" i="59"/>
  <c r="V120" i="59" s="1"/>
  <c r="R123" i="59"/>
  <c r="V123" i="59" s="1"/>
  <c r="R145" i="59"/>
  <c r="V145" i="59" s="1"/>
  <c r="R108" i="59"/>
  <c r="V108" i="59" s="1"/>
  <c r="R139" i="59"/>
  <c r="V139" i="59" s="1"/>
  <c r="R160" i="59"/>
  <c r="V160" i="59" s="1"/>
  <c r="R98" i="59"/>
  <c r="V98" i="59" s="1"/>
  <c r="R116" i="59"/>
  <c r="V116" i="59" s="1"/>
  <c r="R92" i="59"/>
  <c r="V92" i="59" s="1"/>
  <c r="R146" i="59"/>
  <c r="V146" i="59" s="1"/>
  <c r="R110" i="59"/>
  <c r="V110" i="59" s="1"/>
  <c r="R156" i="59"/>
  <c r="V156" i="59" s="1"/>
  <c r="R137" i="59"/>
  <c r="V137" i="59" s="1"/>
  <c r="R118" i="59"/>
  <c r="V118" i="59" s="1"/>
  <c r="R128" i="59"/>
  <c r="V128" i="59" s="1"/>
  <c r="R99" i="59"/>
  <c r="V99" i="59" s="1"/>
  <c r="R121" i="59"/>
  <c r="V121" i="59" s="1"/>
  <c r="R129" i="59"/>
  <c r="V129" i="59" s="1"/>
  <c r="R135" i="59"/>
  <c r="V135" i="59" s="1"/>
  <c r="R111" i="59"/>
  <c r="V111" i="59" s="1"/>
  <c r="R97" i="59"/>
  <c r="V97" i="59" s="1"/>
  <c r="R105" i="59"/>
  <c r="V105" i="59" s="1"/>
  <c r="R143" i="59"/>
  <c r="V143" i="59" s="1"/>
  <c r="R115" i="59"/>
  <c r="V115" i="59" s="1"/>
  <c r="R82" i="59"/>
  <c r="V82" i="59" s="1"/>
  <c r="R117" i="59"/>
  <c r="V117" i="59" s="1"/>
  <c r="R155" i="59"/>
  <c r="V155" i="59" s="1"/>
  <c r="R88" i="59"/>
  <c r="V88" i="59" s="1"/>
  <c r="R119" i="59"/>
  <c r="V119" i="59" s="1"/>
  <c r="R95" i="59"/>
  <c r="V95" i="59" s="1"/>
  <c r="R114" i="59"/>
  <c r="V114" i="59" s="1"/>
  <c r="R113" i="59"/>
  <c r="V113" i="59" s="1"/>
  <c r="P122" i="56"/>
  <c r="T122" i="56" s="1"/>
  <c r="P96" i="56"/>
  <c r="T96" i="56" s="1"/>
  <c r="P82" i="56"/>
  <c r="T82" i="56" s="1"/>
  <c r="P104" i="56"/>
  <c r="T104" i="56" s="1"/>
  <c r="P83" i="56"/>
  <c r="T83" i="56" s="1"/>
  <c r="P127" i="56"/>
  <c r="T127" i="56" s="1"/>
  <c r="P153" i="56"/>
  <c r="T153" i="56" s="1"/>
  <c r="P101" i="56"/>
  <c r="T101" i="56" s="1"/>
  <c r="P147" i="56"/>
  <c r="T147" i="56" s="1"/>
  <c r="P154" i="56"/>
  <c r="T154" i="56" s="1"/>
  <c r="P142" i="56"/>
  <c r="T142" i="56" s="1"/>
  <c r="P111" i="56"/>
  <c r="T111" i="56" s="1"/>
  <c r="P135" i="56"/>
  <c r="T135" i="56" s="1"/>
  <c r="P121" i="56"/>
  <c r="T121" i="56" s="1"/>
  <c r="P85" i="56"/>
  <c r="T85" i="56" s="1"/>
  <c r="P155" i="56"/>
  <c r="T155" i="56" s="1"/>
  <c r="P126" i="56"/>
  <c r="T126" i="56" s="1"/>
  <c r="P161" i="56"/>
  <c r="T161" i="56" s="1"/>
  <c r="P133" i="56"/>
  <c r="T133" i="56" s="1"/>
  <c r="P92" i="56"/>
  <c r="T92" i="56" s="1"/>
  <c r="P128" i="56"/>
  <c r="T128" i="56" s="1"/>
  <c r="P108" i="56"/>
  <c r="T108" i="56" s="1"/>
  <c r="P132" i="56"/>
  <c r="T132" i="56" s="1"/>
  <c r="P160" i="56"/>
  <c r="T160" i="56" s="1"/>
  <c r="P109" i="56"/>
  <c r="T109" i="56" s="1"/>
  <c r="P149" i="56"/>
  <c r="T149" i="56" s="1"/>
  <c r="P136" i="56"/>
  <c r="T136" i="56" s="1"/>
  <c r="P137" i="56"/>
  <c r="T137" i="56" s="1"/>
  <c r="P145" i="56"/>
  <c r="T145" i="56" s="1"/>
  <c r="P103" i="56"/>
  <c r="T103" i="56" s="1"/>
  <c r="P138" i="56"/>
  <c r="T138" i="56" s="1"/>
  <c r="P152" i="56"/>
  <c r="T152" i="56" s="1"/>
  <c r="P94" i="56"/>
  <c r="T94" i="56" s="1"/>
  <c r="P93" i="56"/>
  <c r="T93" i="56" s="1"/>
  <c r="P102" i="56"/>
  <c r="T102" i="56" s="1"/>
  <c r="P116" i="56"/>
  <c r="T116" i="56" s="1"/>
  <c r="P100" i="56"/>
  <c r="T100" i="56" s="1"/>
  <c r="P119" i="56"/>
  <c r="T119" i="56" s="1"/>
  <c r="P130" i="56"/>
  <c r="T130" i="56" s="1"/>
  <c r="P105" i="56"/>
  <c r="T105" i="56" s="1"/>
  <c r="P140" i="56"/>
  <c r="T140" i="56" s="1"/>
  <c r="P114" i="56"/>
  <c r="T114" i="56" s="1"/>
  <c r="P84" i="56"/>
  <c r="T84" i="56" s="1"/>
  <c r="P115" i="56"/>
  <c r="T115" i="56" s="1"/>
  <c r="P91" i="56"/>
  <c r="T91" i="56" s="1"/>
  <c r="P151" i="56"/>
  <c r="T151" i="56" s="1"/>
  <c r="P141" i="56"/>
  <c r="T141" i="56" s="1"/>
  <c r="P144" i="56"/>
  <c r="T144" i="56" s="1"/>
  <c r="P123" i="56"/>
  <c r="T123" i="56" s="1"/>
  <c r="P156" i="56"/>
  <c r="T156" i="56" s="1"/>
  <c r="P97" i="56"/>
  <c r="T97" i="56" s="1"/>
  <c r="P158" i="56"/>
  <c r="T158" i="56" s="1"/>
  <c r="P95" i="56"/>
  <c r="T95" i="56" s="1"/>
  <c r="P117" i="56"/>
  <c r="T117" i="56" s="1"/>
  <c r="P148" i="56"/>
  <c r="T148" i="56" s="1"/>
  <c r="P157" i="56"/>
  <c r="T157" i="56" s="1"/>
  <c r="P120" i="56"/>
  <c r="T120" i="56" s="1"/>
  <c r="P98" i="56"/>
  <c r="T98" i="56" s="1"/>
  <c r="P143" i="56"/>
  <c r="T143" i="56" s="1"/>
  <c r="P112" i="56"/>
  <c r="T112" i="56" s="1"/>
  <c r="P129" i="56"/>
  <c r="T129" i="56" s="1"/>
  <c r="P106" i="56"/>
  <c r="T106" i="56" s="1"/>
  <c r="P146" i="56"/>
  <c r="T146" i="56" s="1"/>
  <c r="P125" i="56"/>
  <c r="T125" i="56" s="1"/>
  <c r="P88" i="56"/>
  <c r="T88" i="56" s="1"/>
  <c r="P99" i="56"/>
  <c r="T99" i="56" s="1"/>
  <c r="P159" i="56"/>
  <c r="T159" i="56" s="1"/>
  <c r="P139" i="56"/>
  <c r="T139" i="56" s="1"/>
  <c r="P134" i="56"/>
  <c r="T134" i="56" s="1"/>
  <c r="P118" i="56"/>
  <c r="T118" i="56" s="1"/>
  <c r="P86" i="56"/>
  <c r="T86" i="56" s="1"/>
  <c r="P131" i="56"/>
  <c r="T131" i="56" s="1"/>
  <c r="P107" i="56"/>
  <c r="T107" i="56" s="1"/>
  <c r="P150" i="56"/>
  <c r="T150" i="56" s="1"/>
  <c r="P89" i="56"/>
  <c r="T89" i="56" s="1"/>
  <c r="P113" i="56"/>
  <c r="T113" i="56" s="1"/>
  <c r="P110" i="56"/>
  <c r="T110" i="56" s="1"/>
  <c r="P124" i="56"/>
  <c r="T124" i="56" s="1"/>
  <c r="P87" i="56"/>
  <c r="T87" i="56" s="1"/>
  <c r="P90" i="56"/>
  <c r="T90" i="56" s="1"/>
  <c r="F110" i="14"/>
  <c r="E695" i="43"/>
  <c r="N138" i="14"/>
  <c r="H723" i="43"/>
  <c r="H726" i="43"/>
  <c r="N141" i="14"/>
  <c r="I681" i="43"/>
  <c r="O96" i="14"/>
  <c r="F98" i="45"/>
  <c r="E673" i="43" s="1"/>
  <c r="E755" i="43" s="1"/>
  <c r="E598" i="43"/>
  <c r="E680" i="43" s="1"/>
  <c r="G139" i="45"/>
  <c r="F639" i="43"/>
  <c r="G136" i="14" s="1"/>
  <c r="G165" i="45"/>
  <c r="F665" i="43"/>
  <c r="G162" i="14" s="1"/>
  <c r="F167" i="14"/>
  <c r="E752" i="43"/>
  <c r="U108" i="14"/>
  <c r="O693" i="43"/>
  <c r="U133" i="14"/>
  <c r="O718" i="43"/>
  <c r="T757" i="43"/>
  <c r="Z172" i="14"/>
  <c r="P715" i="43"/>
  <c r="V130" i="14"/>
  <c r="P750" i="43"/>
  <c r="V165" i="14"/>
  <c r="Y105" i="14"/>
  <c r="S690" i="43"/>
  <c r="V706" i="43"/>
  <c r="AB121" i="14"/>
  <c r="V743" i="43"/>
  <c r="AB158" i="14"/>
  <c r="W705" i="43"/>
  <c r="AC120" i="14"/>
  <c r="W709" i="43"/>
  <c r="AC124" i="14"/>
  <c r="W695" i="43"/>
  <c r="AC110" i="14"/>
  <c r="X116" i="14"/>
  <c r="R701" i="43"/>
  <c r="R710" i="43"/>
  <c r="X125" i="14"/>
  <c r="N753" i="43"/>
  <c r="T168" i="14"/>
  <c r="Q729" i="43"/>
  <c r="W144" i="14"/>
  <c r="U734" i="43"/>
  <c r="AA149" i="14"/>
  <c r="AB722" i="43"/>
  <c r="AH137" i="14"/>
  <c r="AD693" i="43"/>
  <c r="AJ108" i="14"/>
  <c r="AA746" i="43"/>
  <c r="AG161" i="14"/>
  <c r="AA724" i="43"/>
  <c r="AG139" i="14"/>
  <c r="Y751" i="43"/>
  <c r="AE166" i="14"/>
  <c r="Y752" i="43"/>
  <c r="AE167" i="14"/>
  <c r="AL143" i="14"/>
  <c r="AF728" i="43"/>
  <c r="AF690" i="43"/>
  <c r="AL105" i="14"/>
  <c r="AL108" i="14"/>
  <c r="AF693" i="43"/>
  <c r="Z733" i="43"/>
  <c r="AF148" i="14"/>
  <c r="AF144" i="14"/>
  <c r="Z729" i="43"/>
  <c r="X750" i="43"/>
  <c r="AD165" i="14"/>
  <c r="X724" i="43"/>
  <c r="AD139" i="14"/>
  <c r="AI120" i="14"/>
  <c r="AC705" i="43"/>
  <c r="AC689" i="43"/>
  <c r="AI104" i="14"/>
  <c r="S147" i="14"/>
  <c r="M732" i="43"/>
  <c r="N114" i="14"/>
  <c r="H684" i="43"/>
  <c r="N99" i="14"/>
  <c r="I721" i="43"/>
  <c r="O136" i="14"/>
  <c r="I690" i="43"/>
  <c r="O105" i="14"/>
  <c r="F159" i="45"/>
  <c r="E659" i="43"/>
  <c r="F156" i="14" s="1"/>
  <c r="F607" i="43"/>
  <c r="F689" i="43" s="1"/>
  <c r="G107" i="45"/>
  <c r="G115" i="45"/>
  <c r="F615" i="43"/>
  <c r="F697" i="43" s="1"/>
  <c r="U124" i="14"/>
  <c r="O709" i="43"/>
  <c r="U132" i="14"/>
  <c r="O717" i="43"/>
  <c r="Z112" i="14"/>
  <c r="T697" i="43"/>
  <c r="Z130" i="14"/>
  <c r="T715" i="43"/>
  <c r="P739" i="43"/>
  <c r="V154" i="14"/>
  <c r="S737" i="43"/>
  <c r="Y152" i="14"/>
  <c r="Y166" i="14"/>
  <c r="S751" i="43"/>
  <c r="V724" i="43"/>
  <c r="AB139" i="14"/>
  <c r="AB149" i="14"/>
  <c r="V734" i="43"/>
  <c r="W726" i="43"/>
  <c r="AC141" i="14"/>
  <c r="W718" i="43"/>
  <c r="AC133" i="14"/>
  <c r="R756" i="43"/>
  <c r="X171" i="14"/>
  <c r="R740" i="43"/>
  <c r="X155" i="14"/>
  <c r="T155" i="14"/>
  <c r="N740" i="43"/>
  <c r="T135" i="14"/>
  <c r="N720" i="43"/>
  <c r="W110" i="14"/>
  <c r="Q695" i="43"/>
  <c r="W103" i="14"/>
  <c r="Q688" i="43"/>
  <c r="U723" i="43"/>
  <c r="AA138" i="14"/>
  <c r="U759" i="43"/>
  <c r="AA174" i="14"/>
  <c r="AB729" i="43"/>
  <c r="AH144" i="14"/>
  <c r="AB705" i="43"/>
  <c r="AH120" i="14"/>
  <c r="AJ120" i="14"/>
  <c r="AD705" i="43"/>
  <c r="AD698" i="43"/>
  <c r="AJ113" i="14"/>
  <c r="AA727" i="43"/>
  <c r="AG142" i="14"/>
  <c r="AA755" i="43"/>
  <c r="AG170" i="14"/>
  <c r="AE114" i="14"/>
  <c r="Y699" i="43"/>
  <c r="Y750" i="43"/>
  <c r="AE165" i="14"/>
  <c r="AF723" i="43"/>
  <c r="AL138" i="14"/>
  <c r="AF710" i="43"/>
  <c r="AL125" i="14"/>
  <c r="Z709" i="43"/>
  <c r="AF124" i="14"/>
  <c r="AF132" i="14"/>
  <c r="Z717" i="43"/>
  <c r="Z683" i="43"/>
  <c r="AF98" i="14"/>
  <c r="AE680" i="43"/>
  <c r="AK95" i="14"/>
  <c r="X737" i="43"/>
  <c r="AD152" i="14"/>
  <c r="X738" i="43"/>
  <c r="AD153" i="14"/>
  <c r="AC697" i="43"/>
  <c r="AI112" i="14"/>
  <c r="AK121" i="14"/>
  <c r="AL123" i="14"/>
  <c r="X715" i="43"/>
  <c r="T750" i="43"/>
  <c r="Y157" i="14"/>
  <c r="O731" i="43"/>
  <c r="G719" i="43"/>
  <c r="I739" i="43"/>
  <c r="E641" i="43"/>
  <c r="E723" i="43" s="1"/>
  <c r="F600" i="43"/>
  <c r="F682" i="43" s="1"/>
  <c r="AK105" i="14"/>
  <c r="Z166" i="14"/>
  <c r="AB124" i="14"/>
  <c r="U724" i="43"/>
  <c r="AI110" i="14"/>
  <c r="O100" i="14"/>
  <c r="I685" i="43"/>
  <c r="O143" i="14"/>
  <c r="I728" i="43"/>
  <c r="M129" i="14"/>
  <c r="G714" i="43"/>
  <c r="F636" i="43"/>
  <c r="F718" i="43" s="1"/>
  <c r="G136" i="45"/>
  <c r="U96" i="14"/>
  <c r="O681" i="43"/>
  <c r="O687" i="43"/>
  <c r="U102" i="14"/>
  <c r="T685" i="43"/>
  <c r="Z100" i="14"/>
  <c r="P702" i="43"/>
  <c r="V117" i="14"/>
  <c r="S753" i="43"/>
  <c r="Y168" i="14"/>
  <c r="V749" i="43"/>
  <c r="AB164" i="14"/>
  <c r="W746" i="43"/>
  <c r="AC161" i="14"/>
  <c r="X154" i="14"/>
  <c r="R739" i="43"/>
  <c r="T97" i="14"/>
  <c r="N682" i="43"/>
  <c r="T105" i="14"/>
  <c r="N690" i="43"/>
  <c r="Q700" i="43"/>
  <c r="W115" i="14"/>
  <c r="AA147" i="14"/>
  <c r="U732" i="43"/>
  <c r="U710" i="43"/>
  <c r="AA125" i="14"/>
  <c r="AB702" i="43"/>
  <c r="AH117" i="14"/>
  <c r="AB696" i="43"/>
  <c r="AH111" i="14"/>
  <c r="AD750" i="43"/>
  <c r="AJ165" i="14"/>
  <c r="AD699" i="43"/>
  <c r="AJ114" i="14"/>
  <c r="AA743" i="43"/>
  <c r="AG158" i="14"/>
  <c r="AA710" i="43"/>
  <c r="AG125" i="14"/>
  <c r="Y749" i="43"/>
  <c r="AE164" i="14"/>
  <c r="AE111" i="14"/>
  <c r="Y696" i="43"/>
  <c r="AF720" i="43"/>
  <c r="AL135" i="14"/>
  <c r="AF158" i="14"/>
  <c r="Z743" i="43"/>
  <c r="AF95" i="14"/>
  <c r="Z680" i="43"/>
  <c r="AE743" i="43"/>
  <c r="AK158" i="14"/>
  <c r="AE728" i="43"/>
  <c r="AK143" i="14"/>
  <c r="AD126" i="14"/>
  <c r="X711" i="43"/>
  <c r="X701" i="43"/>
  <c r="AD116" i="14"/>
  <c r="AI150" i="14"/>
  <c r="AC735" i="43"/>
  <c r="AC684" i="43"/>
  <c r="AI99" i="14"/>
  <c r="AI113" i="14"/>
  <c r="AC698" i="43"/>
  <c r="H734" i="43"/>
  <c r="N149" i="14"/>
  <c r="O108" i="14"/>
  <c r="I693" i="43"/>
  <c r="O168" i="14"/>
  <c r="I753" i="43"/>
  <c r="F101" i="45"/>
  <c r="E676" i="43" s="1"/>
  <c r="F173" i="14" s="1"/>
  <c r="E601" i="43"/>
  <c r="F98" i="14" s="1"/>
  <c r="F111" i="45"/>
  <c r="E611" i="43"/>
  <c r="E693" i="43" s="1"/>
  <c r="F753" i="43"/>
  <c r="G168" i="14"/>
  <c r="G154" i="45"/>
  <c r="F654" i="43"/>
  <c r="F736" i="43" s="1"/>
  <c r="U170" i="14"/>
  <c r="O755" i="43"/>
  <c r="O703" i="43"/>
  <c r="U118" i="14"/>
  <c r="O712" i="43"/>
  <c r="U127" i="14"/>
  <c r="Z152" i="14"/>
  <c r="T737" i="43"/>
  <c r="V152" i="14"/>
  <c r="P737" i="43"/>
  <c r="V116" i="14"/>
  <c r="P701" i="43"/>
  <c r="V104" i="14"/>
  <c r="P689" i="43"/>
  <c r="S749" i="43"/>
  <c r="Y164" i="14"/>
  <c r="S696" i="43"/>
  <c r="Y111" i="14"/>
  <c r="V739" i="43"/>
  <c r="AB154" i="14"/>
  <c r="V757" i="43"/>
  <c r="AB172" i="14"/>
  <c r="AC152" i="14"/>
  <c r="W737" i="43"/>
  <c r="AC164" i="14"/>
  <c r="W749" i="43"/>
  <c r="R682" i="43"/>
  <c r="X97" i="14"/>
  <c r="R754" i="43"/>
  <c r="X169" i="14"/>
  <c r="T131" i="14"/>
  <c r="N716" i="43"/>
  <c r="N700" i="43"/>
  <c r="T115" i="14"/>
  <c r="Q732" i="43"/>
  <c r="W147" i="14"/>
  <c r="Q753" i="43"/>
  <c r="W168" i="14"/>
  <c r="AA101" i="14"/>
  <c r="U686" i="43"/>
  <c r="U703" i="43"/>
  <c r="AA118" i="14"/>
  <c r="AH135" i="14"/>
  <c r="AB720" i="43"/>
  <c r="AH160" i="14"/>
  <c r="AB745" i="43"/>
  <c r="AJ117" i="14"/>
  <c r="AD702" i="43"/>
  <c r="AD754" i="43"/>
  <c r="AJ169" i="14"/>
  <c r="AA759" i="43"/>
  <c r="AG174" i="14"/>
  <c r="AA689" i="43"/>
  <c r="AG104" i="14"/>
  <c r="Y681" i="43"/>
  <c r="AE96" i="14"/>
  <c r="AE174" i="14"/>
  <c r="Y759" i="43"/>
  <c r="AF748" i="43"/>
  <c r="AL163" i="14"/>
  <c r="AF751" i="43"/>
  <c r="AL166" i="14"/>
  <c r="AF152" i="14"/>
  <c r="Z737" i="43"/>
  <c r="AE732" i="43"/>
  <c r="AK147" i="14"/>
  <c r="AE731" i="43"/>
  <c r="AK146" i="14"/>
  <c r="X744" i="43"/>
  <c r="AD159" i="14"/>
  <c r="X727" i="43"/>
  <c r="AD142" i="14"/>
  <c r="AI97" i="14"/>
  <c r="AC682" i="43"/>
  <c r="AC723" i="43"/>
  <c r="AI138" i="14"/>
  <c r="S153" i="14"/>
  <c r="M738" i="43"/>
  <c r="O101" i="14"/>
  <c r="G700" i="43"/>
  <c r="O149" i="14"/>
  <c r="W694" i="43"/>
  <c r="V705" i="43"/>
  <c r="AE149" i="14"/>
  <c r="W151" i="14"/>
  <c r="T712" i="43"/>
  <c r="AE102" i="14"/>
  <c r="H707" i="43"/>
  <c r="N122" i="14"/>
  <c r="I737" i="43"/>
  <c r="O152" i="14"/>
  <c r="M119" i="14"/>
  <c r="G704" i="43"/>
  <c r="E623" i="43"/>
  <c r="F120" i="14" s="1"/>
  <c r="F123" i="45"/>
  <c r="G133" i="45"/>
  <c r="F633" i="43"/>
  <c r="F715" i="43" s="1"/>
  <c r="U138" i="14"/>
  <c r="O723" i="43"/>
  <c r="U153" i="14"/>
  <c r="O738" i="43"/>
  <c r="T702" i="43"/>
  <c r="Z117" i="14"/>
  <c r="Z126" i="14"/>
  <c r="T711" i="43"/>
  <c r="P685" i="43"/>
  <c r="V100" i="14"/>
  <c r="P697" i="43"/>
  <c r="V112" i="14"/>
  <c r="Y98" i="14"/>
  <c r="S683" i="43"/>
  <c r="Y109" i="14"/>
  <c r="S694" i="43"/>
  <c r="V686" i="43"/>
  <c r="AB101" i="14"/>
  <c r="AB99" i="14"/>
  <c r="V684" i="43"/>
  <c r="W713" i="43"/>
  <c r="AC128" i="14"/>
  <c r="R715" i="43"/>
  <c r="X130" i="14"/>
  <c r="X95" i="14"/>
  <c r="R680" i="43"/>
  <c r="T166" i="14"/>
  <c r="N751" i="43"/>
  <c r="N681" i="43"/>
  <c r="T96" i="14"/>
  <c r="W140" i="14"/>
  <c r="Q725" i="43"/>
  <c r="Q746" i="43"/>
  <c r="W161" i="14"/>
  <c r="Q683" i="43"/>
  <c r="W98" i="14"/>
  <c r="U696" i="43"/>
  <c r="AA111" i="14"/>
  <c r="AA148" i="14"/>
  <c r="U733" i="43"/>
  <c r="AB712" i="43"/>
  <c r="AH127" i="14"/>
  <c r="AH158" i="14"/>
  <c r="AB743" i="43"/>
  <c r="AJ123" i="14"/>
  <c r="AD708" i="43"/>
  <c r="AD682" i="43"/>
  <c r="AJ97" i="14"/>
  <c r="AG157" i="14"/>
  <c r="AA742" i="43"/>
  <c r="AG153" i="14"/>
  <c r="AA738" i="43"/>
  <c r="Y706" i="43"/>
  <c r="AE121" i="14"/>
  <c r="AE155" i="14"/>
  <c r="Y740" i="43"/>
  <c r="AL149" i="14"/>
  <c r="AF734" i="43"/>
  <c r="AF142" i="14"/>
  <c r="Z727" i="43"/>
  <c r="AF138" i="14"/>
  <c r="Z723" i="43"/>
  <c r="X703" i="43"/>
  <c r="AD118" i="14"/>
  <c r="X731" i="43"/>
  <c r="AD146" i="14"/>
  <c r="AC740" i="43"/>
  <c r="AI155" i="14"/>
  <c r="AI168" i="14"/>
  <c r="AC753" i="43"/>
  <c r="Z145" i="14"/>
  <c r="H736" i="43"/>
  <c r="N151" i="14"/>
  <c r="I759" i="43"/>
  <c r="O174" i="14"/>
  <c r="I708" i="43"/>
  <c r="O123" i="14"/>
  <c r="F146" i="45"/>
  <c r="E646" i="43"/>
  <c r="E728" i="43" s="1"/>
  <c r="F666" i="43"/>
  <c r="F748" i="43" s="1"/>
  <c r="G166" i="45"/>
  <c r="U109" i="14"/>
  <c r="O694" i="43"/>
  <c r="U172" i="14"/>
  <c r="O757" i="43"/>
  <c r="T755" i="43"/>
  <c r="Z170" i="14"/>
  <c r="P717" i="43"/>
  <c r="V132" i="14"/>
  <c r="P682" i="43"/>
  <c r="V97" i="14"/>
  <c r="Y142" i="14"/>
  <c r="S727" i="43"/>
  <c r="AB122" i="14"/>
  <c r="V707" i="43"/>
  <c r="AC106" i="14"/>
  <c r="W691" i="43"/>
  <c r="W719" i="43"/>
  <c r="AC134" i="14"/>
  <c r="X141" i="14"/>
  <c r="R726" i="43"/>
  <c r="X124" i="14"/>
  <c r="R709" i="43"/>
  <c r="N733" i="43"/>
  <c r="T148" i="14"/>
  <c r="N708" i="43"/>
  <c r="T123" i="14"/>
  <c r="W114" i="14"/>
  <c r="Q699" i="43"/>
  <c r="Q720" i="43"/>
  <c r="W135" i="14"/>
  <c r="AA162" i="14"/>
  <c r="U747" i="43"/>
  <c r="U708" i="43"/>
  <c r="AA123" i="14"/>
  <c r="AB697" i="43"/>
  <c r="AH112" i="14"/>
  <c r="AH105" i="14"/>
  <c r="AB690" i="43"/>
  <c r="AD695" i="43"/>
  <c r="AJ110" i="14"/>
  <c r="AJ152" i="14"/>
  <c r="AD737" i="43"/>
  <c r="AG112" i="14"/>
  <c r="AA697" i="43"/>
  <c r="AG172" i="14"/>
  <c r="AA757" i="43"/>
  <c r="AA719" i="43"/>
  <c r="AG134" i="14"/>
  <c r="AE163" i="14"/>
  <c r="Y748" i="43"/>
  <c r="AF700" i="43"/>
  <c r="AL115" i="14"/>
  <c r="AF718" i="43"/>
  <c r="AL133" i="14"/>
  <c r="AF168" i="14"/>
  <c r="Z753" i="43"/>
  <c r="AF170" i="14"/>
  <c r="Z755" i="43"/>
  <c r="AE718" i="43"/>
  <c r="AK133" i="14"/>
  <c r="AD136" i="14"/>
  <c r="X721" i="43"/>
  <c r="AI102" i="14"/>
  <c r="AC687" i="43"/>
  <c r="M682" i="43"/>
  <c r="S97" i="14"/>
  <c r="M140" i="14"/>
  <c r="M107" i="14"/>
  <c r="M159" i="14"/>
  <c r="M104" i="14"/>
  <c r="G680" i="43"/>
  <c r="G696" i="43"/>
  <c r="N131" i="14"/>
  <c r="H744" i="43"/>
  <c r="AI100" i="14"/>
  <c r="AA113" i="14"/>
  <c r="H708" i="43"/>
  <c r="N123" i="14"/>
  <c r="I707" i="43"/>
  <c r="O122" i="14"/>
  <c r="G718" i="43"/>
  <c r="M133" i="14"/>
  <c r="F106" i="45"/>
  <c r="E606" i="43"/>
  <c r="E688" i="43" s="1"/>
  <c r="O689" i="43"/>
  <c r="U104" i="14"/>
  <c r="Z129" i="14"/>
  <c r="T714" i="43"/>
  <c r="T721" i="43"/>
  <c r="Z136" i="14"/>
  <c r="V149" i="14"/>
  <c r="P734" i="43"/>
  <c r="P731" i="43"/>
  <c r="V146" i="14"/>
  <c r="S707" i="43"/>
  <c r="Y122" i="14"/>
  <c r="Y97" i="14"/>
  <c r="S682" i="43"/>
  <c r="AB95" i="14"/>
  <c r="V680" i="43"/>
  <c r="V713" i="43"/>
  <c r="AB128" i="14"/>
  <c r="W680" i="43"/>
  <c r="AC95" i="14"/>
  <c r="W708" i="43"/>
  <c r="AC123" i="14"/>
  <c r="X103" i="14"/>
  <c r="R688" i="43"/>
  <c r="R757" i="43"/>
  <c r="X172" i="14"/>
  <c r="N707" i="43"/>
  <c r="T122" i="14"/>
  <c r="T165" i="14"/>
  <c r="N750" i="43"/>
  <c r="Q754" i="43"/>
  <c r="W169" i="14"/>
  <c r="W133" i="14"/>
  <c r="Q718" i="43"/>
  <c r="AH101" i="14"/>
  <c r="AB686" i="43"/>
  <c r="AH108" i="14"/>
  <c r="AB693" i="43"/>
  <c r="AD694" i="43"/>
  <c r="AJ109" i="14"/>
  <c r="AD756" i="43"/>
  <c r="AJ171" i="14"/>
  <c r="AG169" i="14"/>
  <c r="AA754" i="43"/>
  <c r="AE170" i="14"/>
  <c r="Y755" i="43"/>
  <c r="AE172" i="14"/>
  <c r="Y757" i="43"/>
  <c r="AL132" i="14"/>
  <c r="AF717" i="43"/>
  <c r="AF162" i="14"/>
  <c r="Z747" i="43"/>
  <c r="Z757" i="43"/>
  <c r="AF172" i="14"/>
  <c r="AK150" i="14"/>
  <c r="AE735" i="43"/>
  <c r="AE696" i="43"/>
  <c r="AK111" i="14"/>
  <c r="AE683" i="43"/>
  <c r="AK98" i="14"/>
  <c r="X697" i="43"/>
  <c r="AD112" i="14"/>
  <c r="AI135" i="14"/>
  <c r="AC720" i="43"/>
  <c r="H721" i="43"/>
  <c r="N136" i="14"/>
  <c r="I740" i="43"/>
  <c r="O155" i="14"/>
  <c r="F114" i="45"/>
  <c r="E614" i="43"/>
  <c r="F111" i="14" s="1"/>
  <c r="O704" i="43"/>
  <c r="U119" i="14"/>
  <c r="O682" i="43"/>
  <c r="U97" i="14"/>
  <c r="Z153" i="14"/>
  <c r="T738" i="43"/>
  <c r="Z116" i="14"/>
  <c r="T701" i="43"/>
  <c r="P727" i="43"/>
  <c r="V142" i="14"/>
  <c r="S741" i="43"/>
  <c r="Y156" i="14"/>
  <c r="Y119" i="14"/>
  <c r="S704" i="43"/>
  <c r="V712" i="43"/>
  <c r="AB127" i="14"/>
  <c r="AB148" i="14"/>
  <c r="V733" i="43"/>
  <c r="AC125" i="14"/>
  <c r="W710" i="43"/>
  <c r="AC113" i="14"/>
  <c r="W698" i="43"/>
  <c r="R737" i="43"/>
  <c r="X152" i="14"/>
  <c r="X134" i="14"/>
  <c r="R719" i="43"/>
  <c r="N732" i="43"/>
  <c r="T147" i="14"/>
  <c r="T121" i="14"/>
  <c r="N706" i="43"/>
  <c r="Q712" i="43"/>
  <c r="W127" i="14"/>
  <c r="Q691" i="43"/>
  <c r="W106" i="14"/>
  <c r="U711" i="43"/>
  <c r="AA126" i="14"/>
  <c r="U737" i="43"/>
  <c r="AA152" i="14"/>
  <c r="AB692" i="43"/>
  <c r="AH107" i="14"/>
  <c r="AH141" i="14"/>
  <c r="AB726" i="43"/>
  <c r="AJ145" i="14"/>
  <c r="AD730" i="43"/>
  <c r="AJ168" i="14"/>
  <c r="AD753" i="43"/>
  <c r="AA736" i="43"/>
  <c r="AG151" i="14"/>
  <c r="AG155" i="14"/>
  <c r="AA740" i="43"/>
  <c r="AE137" i="14"/>
  <c r="Y722" i="43"/>
  <c r="AF685" i="43"/>
  <c r="AL100" i="14"/>
  <c r="AL167" i="14"/>
  <c r="AF752" i="43"/>
  <c r="Z738" i="43"/>
  <c r="AF153" i="14"/>
  <c r="Z728" i="43"/>
  <c r="AF143" i="14"/>
  <c r="AE695" i="43"/>
  <c r="AK110" i="14"/>
  <c r="AE733" i="43"/>
  <c r="AK148" i="14"/>
  <c r="AD111" i="14"/>
  <c r="X696" i="43"/>
  <c r="X747" i="43"/>
  <c r="AD162" i="14"/>
  <c r="AC719" i="43"/>
  <c r="AI134" i="14"/>
  <c r="AI125" i="14"/>
  <c r="AC710" i="43"/>
  <c r="N108" i="14"/>
  <c r="N150" i="14"/>
  <c r="I696" i="43"/>
  <c r="V172" i="14"/>
  <c r="AL171" i="14"/>
  <c r="AH142" i="14"/>
  <c r="R730" i="43"/>
  <c r="P752" i="43"/>
  <c r="I701" i="43"/>
  <c r="O116" i="14"/>
  <c r="G715" i="43"/>
  <c r="M130" i="14"/>
  <c r="F135" i="45"/>
  <c r="E635" i="43"/>
  <c r="F132" i="14" s="1"/>
  <c r="E622" i="43"/>
  <c r="F122" i="45"/>
  <c r="F625" i="43"/>
  <c r="G125" i="45"/>
  <c r="G163" i="45"/>
  <c r="F663" i="43"/>
  <c r="F745" i="43" s="1"/>
  <c r="O752" i="43"/>
  <c r="U167" i="14"/>
  <c r="O750" i="43"/>
  <c r="U165" i="14"/>
  <c r="Z118" i="14"/>
  <c r="T703" i="43"/>
  <c r="T733" i="43"/>
  <c r="Z148" i="14"/>
  <c r="P713" i="43"/>
  <c r="V128" i="14"/>
  <c r="P681" i="43"/>
  <c r="V96" i="14"/>
  <c r="S699" i="43"/>
  <c r="Y114" i="14"/>
  <c r="Y96" i="14"/>
  <c r="S681" i="43"/>
  <c r="AB125" i="14"/>
  <c r="V710" i="43"/>
  <c r="AC99" i="14"/>
  <c r="W684" i="43"/>
  <c r="AC163" i="14"/>
  <c r="W748" i="43"/>
  <c r="X105" i="14"/>
  <c r="R690" i="43"/>
  <c r="R717" i="43"/>
  <c r="X132" i="14"/>
  <c r="N724" i="43"/>
  <c r="T139" i="14"/>
  <c r="N719" i="43"/>
  <c r="T134" i="14"/>
  <c r="N702" i="43"/>
  <c r="T117" i="14"/>
  <c r="W159" i="14"/>
  <c r="Q744" i="43"/>
  <c r="U722" i="43"/>
  <c r="AA137" i="14"/>
  <c r="AA117" i="14"/>
  <c r="U702" i="43"/>
  <c r="AA140" i="14"/>
  <c r="U725" i="43"/>
  <c r="AB700" i="43"/>
  <c r="AH115" i="14"/>
  <c r="AJ147" i="14"/>
  <c r="AD732" i="43"/>
  <c r="AD692" i="43"/>
  <c r="AJ107" i="14"/>
  <c r="AA756" i="43"/>
  <c r="AG171" i="14"/>
  <c r="AG113" i="14"/>
  <c r="AA698" i="43"/>
  <c r="AG101" i="14"/>
  <c r="AA686" i="43"/>
  <c r="Y730" i="43"/>
  <c r="AE145" i="14"/>
  <c r="Y684" i="43"/>
  <c r="AE99" i="14"/>
  <c r="AF695" i="43"/>
  <c r="AL110" i="14"/>
  <c r="AL114" i="14"/>
  <c r="AF699" i="43"/>
  <c r="Z752" i="43"/>
  <c r="AF167" i="14"/>
  <c r="AF145" i="14"/>
  <c r="Z730" i="43"/>
  <c r="AK170" i="14"/>
  <c r="AE755" i="43"/>
  <c r="AD103" i="14"/>
  <c r="X688" i="43"/>
  <c r="X687" i="43"/>
  <c r="AD102" i="14"/>
  <c r="AD106" i="14"/>
  <c r="X691" i="43"/>
  <c r="AI153" i="14"/>
  <c r="AC738" i="43"/>
  <c r="AI123" i="14"/>
  <c r="AC708" i="43"/>
  <c r="H728" i="43"/>
  <c r="N143" i="14"/>
  <c r="M169" i="14"/>
  <c r="G754" i="43"/>
  <c r="G134" i="45"/>
  <c r="F634" i="43"/>
  <c r="F716" i="43" s="1"/>
  <c r="E666" i="43"/>
  <c r="E748" i="43" s="1"/>
  <c r="U157" i="14"/>
  <c r="O742" i="43"/>
  <c r="T745" i="43"/>
  <c r="Z160" i="14"/>
  <c r="T695" i="43"/>
  <c r="Z110" i="14"/>
  <c r="V120" i="14"/>
  <c r="P705" i="43"/>
  <c r="P722" i="43"/>
  <c r="V137" i="14"/>
  <c r="S710" i="43"/>
  <c r="Y125" i="14"/>
  <c r="V759" i="43"/>
  <c r="AB174" i="14"/>
  <c r="AB146" i="14"/>
  <c r="V731" i="43"/>
  <c r="W743" i="43"/>
  <c r="AC158" i="14"/>
  <c r="AC150" i="14"/>
  <c r="W735" i="43"/>
  <c r="R741" i="43"/>
  <c r="X156" i="14"/>
  <c r="X108" i="14"/>
  <c r="R693" i="43"/>
  <c r="N737" i="43"/>
  <c r="T152" i="14"/>
  <c r="T106" i="14"/>
  <c r="N691" i="43"/>
  <c r="W165" i="14"/>
  <c r="Q750" i="43"/>
  <c r="U701" i="43"/>
  <c r="AA116" i="14"/>
  <c r="AA173" i="14"/>
  <c r="U758" i="43"/>
  <c r="AH113" i="14"/>
  <c r="AB698" i="43"/>
  <c r="AH172" i="14"/>
  <c r="AB757" i="43"/>
  <c r="AD717" i="43"/>
  <c r="AJ132" i="14"/>
  <c r="AD747" i="43"/>
  <c r="AJ162" i="14"/>
  <c r="Y728" i="43"/>
  <c r="AE143" i="14"/>
  <c r="AF713" i="43"/>
  <c r="AL128" i="14"/>
  <c r="AF724" i="43"/>
  <c r="AL139" i="14"/>
  <c r="Z736" i="43"/>
  <c r="AF151" i="14"/>
  <c r="AF137" i="14"/>
  <c r="Z722" i="43"/>
  <c r="AE703" i="43"/>
  <c r="AK118" i="14"/>
  <c r="AK126" i="14"/>
  <c r="AE711" i="43"/>
  <c r="AE710" i="43"/>
  <c r="AK125" i="14"/>
  <c r="X756" i="43"/>
  <c r="AD171" i="14"/>
  <c r="AD157" i="14"/>
  <c r="X742" i="43"/>
  <c r="AI141" i="14"/>
  <c r="AC726" i="43"/>
  <c r="AC691" i="43"/>
  <c r="AI106" i="14"/>
  <c r="I725" i="43"/>
  <c r="H712" i="43"/>
  <c r="N148" i="14"/>
  <c r="I727" i="43"/>
  <c r="E624" i="43"/>
  <c r="E706" i="43" s="1"/>
  <c r="N101" i="14"/>
  <c r="Y711" i="43"/>
  <c r="AK108" i="14"/>
  <c r="AE748" i="43"/>
  <c r="W164" i="14"/>
  <c r="AD713" i="43"/>
  <c r="X10" i="57"/>
  <c r="V10" i="57"/>
  <c r="U10" i="57"/>
  <c r="W10" i="57"/>
  <c r="F46" i="46"/>
  <c r="F43" i="46"/>
  <c r="F12" i="46"/>
  <c r="F49" i="46"/>
  <c r="I49" i="46" s="1"/>
  <c r="H49" i="46" s="1"/>
  <c r="J49" i="46" s="1"/>
  <c r="K49" i="46" s="1"/>
  <c r="F20" i="46"/>
  <c r="F81" i="46"/>
  <c r="F69" i="46"/>
  <c r="F70" i="46"/>
  <c r="I70" i="46" s="1"/>
  <c r="H70" i="46" s="1"/>
  <c r="J70" i="46" s="1"/>
  <c r="K70" i="46" s="1"/>
  <c r="F67" i="46"/>
  <c r="F3" i="46"/>
  <c r="I3" i="46" s="1"/>
  <c r="H3" i="46" s="1"/>
  <c r="J3" i="46" s="1"/>
  <c r="K3" i="46" s="1"/>
  <c r="F45" i="46"/>
  <c r="F47" i="46"/>
  <c r="F27" i="46"/>
  <c r="F60" i="46"/>
  <c r="F39" i="46"/>
  <c r="F9" i="46"/>
  <c r="F44" i="46"/>
  <c r="F54" i="46"/>
  <c r="F62" i="46"/>
  <c r="F26" i="46"/>
  <c r="F53" i="46"/>
  <c r="F52" i="46"/>
  <c r="F8" i="46"/>
  <c r="F56" i="46"/>
  <c r="F22" i="46"/>
  <c r="F5" i="46"/>
  <c r="F58" i="46"/>
  <c r="F36" i="46"/>
  <c r="F66" i="46"/>
  <c r="F51" i="46"/>
  <c r="I51" i="46" s="1"/>
  <c r="H51" i="46" s="1"/>
  <c r="J51" i="46" s="1"/>
  <c r="I144" i="14" s="1"/>
  <c r="F64" i="46"/>
  <c r="F65" i="46"/>
  <c r="I65" i="46" s="1"/>
  <c r="H65" i="46" s="1"/>
  <c r="J65" i="46" s="1"/>
  <c r="K65" i="46" s="1"/>
  <c r="F75" i="46"/>
  <c r="F72" i="46"/>
  <c r="F41" i="46"/>
  <c r="F73" i="46"/>
  <c r="F76" i="46"/>
  <c r="F74" i="46"/>
  <c r="F34" i="46"/>
  <c r="F68" i="46"/>
  <c r="I68" i="46" s="1"/>
  <c r="H68" i="46" s="1"/>
  <c r="J68" i="46" s="1"/>
  <c r="K68" i="46" s="1"/>
  <c r="F71" i="46"/>
  <c r="F50" i="46"/>
  <c r="F38" i="46"/>
  <c r="F32" i="46"/>
  <c r="I32" i="46" s="1"/>
  <c r="H32" i="46" s="1"/>
  <c r="J32" i="46" s="1"/>
  <c r="I125" i="14" s="1"/>
  <c r="F25" i="46"/>
  <c r="F79" i="46"/>
  <c r="F7" i="46"/>
  <c r="F11" i="46"/>
  <c r="I11" i="46" s="1"/>
  <c r="H11" i="46" s="1"/>
  <c r="J11" i="46" s="1"/>
  <c r="K11" i="46" s="1"/>
  <c r="F13" i="46"/>
  <c r="F6" i="46"/>
  <c r="F24" i="46"/>
  <c r="F23" i="46"/>
  <c r="F31" i="46"/>
  <c r="F78" i="46"/>
  <c r="F19" i="46"/>
  <c r="F33" i="46"/>
  <c r="F4" i="46"/>
  <c r="F55" i="46"/>
  <c r="I62" i="24"/>
  <c r="H62" i="24" s="1"/>
  <c r="J62" i="24" s="1"/>
  <c r="K62" i="24" s="1"/>
  <c r="S173" i="14"/>
  <c r="M758" i="43"/>
  <c r="M725" i="43"/>
  <c r="S140" i="14"/>
  <c r="S155" i="14"/>
  <c r="M740" i="43"/>
  <c r="S134" i="14"/>
  <c r="M719" i="43"/>
  <c r="L754" i="43"/>
  <c r="R169" i="14"/>
  <c r="M700" i="43"/>
  <c r="I41" i="24"/>
  <c r="H41" i="24" s="1"/>
  <c r="J41" i="24" s="1"/>
  <c r="H134" i="14" s="1"/>
  <c r="N135" i="14"/>
  <c r="H720" i="43"/>
  <c r="F642" i="43"/>
  <c r="O695" i="43"/>
  <c r="U110" i="14"/>
  <c r="Z106" i="14"/>
  <c r="T691" i="43"/>
  <c r="T722" i="43"/>
  <c r="Z137" i="14"/>
  <c r="Y172" i="14"/>
  <c r="S757" i="43"/>
  <c r="W750" i="43"/>
  <c r="AC165" i="14"/>
  <c r="R698" i="43"/>
  <c r="X113" i="14"/>
  <c r="W96" i="14"/>
  <c r="Q681" i="43"/>
  <c r="U728" i="43"/>
  <c r="AA143" i="14"/>
  <c r="AH96" i="14"/>
  <c r="AB681" i="43"/>
  <c r="AH118" i="14"/>
  <c r="AB703" i="43"/>
  <c r="AD724" i="43"/>
  <c r="AJ139" i="14"/>
  <c r="AD689" i="43"/>
  <c r="AJ104" i="14"/>
  <c r="AG136" i="14"/>
  <c r="AA721" i="43"/>
  <c r="AA723" i="43"/>
  <c r="AG138" i="14"/>
  <c r="AE109" i="14"/>
  <c r="Y694" i="43"/>
  <c r="AF741" i="43"/>
  <c r="AL156" i="14"/>
  <c r="AL131" i="14"/>
  <c r="AF716" i="43"/>
  <c r="AF149" i="14"/>
  <c r="Z734" i="43"/>
  <c r="AK142" i="14"/>
  <c r="AE727" i="43"/>
  <c r="AK168" i="14"/>
  <c r="AE753" i="43"/>
  <c r="AC713" i="43"/>
  <c r="AI128" i="14"/>
  <c r="AC716" i="43"/>
  <c r="AI131" i="14"/>
  <c r="M727" i="43"/>
  <c r="S142" i="14"/>
  <c r="M744" i="43"/>
  <c r="S159" i="14"/>
  <c r="S110" i="14"/>
  <c r="F612" i="43"/>
  <c r="T749" i="43"/>
  <c r="Z164" i="14"/>
  <c r="S745" i="43"/>
  <c r="Y160" i="14"/>
  <c r="V754" i="43"/>
  <c r="AB169" i="14"/>
  <c r="AB162" i="14"/>
  <c r="V747" i="43"/>
  <c r="AC139" i="14"/>
  <c r="W724" i="43"/>
  <c r="AC147" i="14"/>
  <c r="W732" i="43"/>
  <c r="W703" i="43"/>
  <c r="AC118" i="14"/>
  <c r="X174" i="14"/>
  <c r="R759" i="43"/>
  <c r="W129" i="14"/>
  <c r="Q714" i="43"/>
  <c r="U742" i="43"/>
  <c r="AA157" i="14"/>
  <c r="U704" i="43"/>
  <c r="AA119" i="14"/>
  <c r="AH165" i="14"/>
  <c r="AB750" i="43"/>
  <c r="AB738" i="43"/>
  <c r="AH153" i="14"/>
  <c r="AJ95" i="14"/>
  <c r="AD680" i="43"/>
  <c r="AE154" i="14"/>
  <c r="Y739" i="43"/>
  <c r="AE160" i="14"/>
  <c r="Y745" i="43"/>
  <c r="AL103" i="14"/>
  <c r="AF688" i="43"/>
  <c r="AF115" i="14"/>
  <c r="Z700" i="43"/>
  <c r="AK117" i="14"/>
  <c r="AE702" i="43"/>
  <c r="AE717" i="43"/>
  <c r="AK132" i="14"/>
  <c r="X749" i="43"/>
  <c r="AD164" i="14"/>
  <c r="AI129" i="14"/>
  <c r="AC714" i="43"/>
  <c r="Q168" i="14"/>
  <c r="K753" i="43"/>
  <c r="M733" i="43"/>
  <c r="M753" i="43"/>
  <c r="E604" i="43"/>
  <c r="V124" i="14"/>
  <c r="P709" i="43"/>
  <c r="P725" i="43"/>
  <c r="V140" i="14"/>
  <c r="AB106" i="14"/>
  <c r="V691" i="43"/>
  <c r="AC167" i="14"/>
  <c r="W752" i="43"/>
  <c r="X118" i="14"/>
  <c r="R703" i="43"/>
  <c r="N686" i="43"/>
  <c r="T101" i="14"/>
  <c r="T126" i="14"/>
  <c r="N711" i="43"/>
  <c r="Q733" i="43"/>
  <c r="W148" i="14"/>
  <c r="AA144" i="14"/>
  <c r="U729" i="43"/>
  <c r="AB691" i="43"/>
  <c r="AH106" i="14"/>
  <c r="AB735" i="43"/>
  <c r="AH150" i="14"/>
  <c r="AD710" i="43"/>
  <c r="AJ125" i="14"/>
  <c r="AG108" i="14"/>
  <c r="AA693" i="43"/>
  <c r="Y732" i="43"/>
  <c r="AE147" i="14"/>
  <c r="Y707" i="43"/>
  <c r="AE122" i="14"/>
  <c r="AF746" i="43"/>
  <c r="AL161" i="14"/>
  <c r="AF146" i="14"/>
  <c r="Z731" i="43"/>
  <c r="AK122" i="14"/>
  <c r="AE707" i="43"/>
  <c r="AE692" i="43"/>
  <c r="AK107" i="14"/>
  <c r="AD105" i="14"/>
  <c r="X690" i="43"/>
  <c r="X706" i="43"/>
  <c r="AD121" i="14"/>
  <c r="X732" i="43"/>
  <c r="AD147" i="14"/>
  <c r="AC707" i="43"/>
  <c r="AI122" i="14"/>
  <c r="S145" i="14"/>
  <c r="S157" i="14"/>
  <c r="P168" i="14"/>
  <c r="F605" i="43"/>
  <c r="U158" i="14"/>
  <c r="O743" i="43"/>
  <c r="P684" i="43"/>
  <c r="V99" i="14"/>
  <c r="V134" i="14"/>
  <c r="P719" i="43"/>
  <c r="AC140" i="14"/>
  <c r="W725" i="43"/>
  <c r="W723" i="43"/>
  <c r="AC138" i="14"/>
  <c r="X170" i="14"/>
  <c r="R755" i="43"/>
  <c r="X161" i="14"/>
  <c r="R746" i="43"/>
  <c r="W162" i="14"/>
  <c r="Q747" i="43"/>
  <c r="U692" i="43"/>
  <c r="AA107" i="14"/>
  <c r="AA150" i="14"/>
  <c r="U735" i="43"/>
  <c r="AB725" i="43"/>
  <c r="AH140" i="14"/>
  <c r="AB747" i="43"/>
  <c r="AH162" i="14"/>
  <c r="AJ111" i="14"/>
  <c r="AD696" i="43"/>
  <c r="AG100" i="14"/>
  <c r="AA685" i="43"/>
  <c r="AG103" i="14"/>
  <c r="AA688" i="43"/>
  <c r="AE108" i="14"/>
  <c r="Y693" i="43"/>
  <c r="Y747" i="43"/>
  <c r="AE162" i="14"/>
  <c r="AF691" i="43"/>
  <c r="AL106" i="14"/>
  <c r="AF127" i="14"/>
  <c r="Z712" i="43"/>
  <c r="AF102" i="14"/>
  <c r="Z687" i="43"/>
  <c r="Z684" i="43"/>
  <c r="AF99" i="14"/>
  <c r="AK131" i="14"/>
  <c r="AE716" i="43"/>
  <c r="AK114" i="14"/>
  <c r="AE699" i="43"/>
  <c r="AK160" i="14"/>
  <c r="AE745" i="43"/>
  <c r="AD144" i="14"/>
  <c r="X729" i="43"/>
  <c r="AD100" i="14"/>
  <c r="X685" i="43"/>
  <c r="AI115" i="14"/>
  <c r="AC700" i="43"/>
  <c r="M747" i="43"/>
  <c r="L752" i="43"/>
  <c r="Q167" i="14"/>
  <c r="M166" i="14"/>
  <c r="G751" i="43"/>
  <c r="E648" i="43"/>
  <c r="Z147" i="14"/>
  <c r="T732" i="43"/>
  <c r="V169" i="14"/>
  <c r="P754" i="43"/>
  <c r="Y110" i="14"/>
  <c r="S695" i="43"/>
  <c r="Y124" i="14"/>
  <c r="S709" i="43"/>
  <c r="X166" i="14"/>
  <c r="R751" i="43"/>
  <c r="R704" i="43"/>
  <c r="X119" i="14"/>
  <c r="R749" i="43"/>
  <c r="X164" i="14"/>
  <c r="T174" i="14"/>
  <c r="N759" i="43"/>
  <c r="T110" i="14"/>
  <c r="N695" i="43"/>
  <c r="W97" i="14"/>
  <c r="Q682" i="43"/>
  <c r="AH168" i="14"/>
  <c r="AB753" i="43"/>
  <c r="AJ118" i="14"/>
  <c r="AD703" i="43"/>
  <c r="AD681" i="43"/>
  <c r="AJ96" i="14"/>
  <c r="AJ170" i="14"/>
  <c r="AD755" i="43"/>
  <c r="AA726" i="43"/>
  <c r="AG141" i="14"/>
  <c r="AA705" i="43"/>
  <c r="AG120" i="14"/>
  <c r="AE140" i="14"/>
  <c r="Y725" i="43"/>
  <c r="AE98" i="14"/>
  <c r="Y683" i="43"/>
  <c r="AE168" i="14"/>
  <c r="Y753" i="43"/>
  <c r="AL124" i="14"/>
  <c r="AF709" i="43"/>
  <c r="AL119" i="14"/>
  <c r="AF704" i="43"/>
  <c r="AF758" i="43"/>
  <c r="AL173" i="14"/>
  <c r="Z688" i="43"/>
  <c r="AF103" i="14"/>
  <c r="Z741" i="43"/>
  <c r="AF156" i="14"/>
  <c r="AK128" i="14"/>
  <c r="AE713" i="43"/>
  <c r="AE740" i="43"/>
  <c r="AK155" i="14"/>
  <c r="X736" i="43"/>
  <c r="AD151" i="14"/>
  <c r="X722" i="43"/>
  <c r="AD137" i="14"/>
  <c r="X692" i="43"/>
  <c r="AD107" i="14"/>
  <c r="AI108" i="14"/>
  <c r="AC693" i="43"/>
  <c r="AI147" i="14"/>
  <c r="AC732" i="43"/>
  <c r="M731" i="43"/>
  <c r="S146" i="14"/>
  <c r="M756" i="43"/>
  <c r="M739" i="43"/>
  <c r="W10" i="53"/>
  <c r="U10" i="53"/>
  <c r="V10" i="53"/>
  <c r="X10" i="53"/>
  <c r="Z107" i="14"/>
  <c r="T692" i="43"/>
  <c r="P743" i="43"/>
  <c r="V158" i="14"/>
  <c r="P744" i="43"/>
  <c r="V159" i="14"/>
  <c r="Y139" i="14"/>
  <c r="S724" i="43"/>
  <c r="V720" i="43"/>
  <c r="AB135" i="14"/>
  <c r="AB159" i="14"/>
  <c r="V744" i="43"/>
  <c r="X129" i="14"/>
  <c r="R714" i="43"/>
  <c r="X107" i="14"/>
  <c r="R692" i="43"/>
  <c r="T98" i="14"/>
  <c r="N683" i="43"/>
  <c r="AA104" i="14"/>
  <c r="U689" i="43"/>
  <c r="U717" i="43"/>
  <c r="AA132" i="14"/>
  <c r="AA124" i="14"/>
  <c r="U709" i="43"/>
  <c r="AB717" i="43"/>
  <c r="AH132" i="14"/>
  <c r="AH157" i="14"/>
  <c r="AB742" i="43"/>
  <c r="AD709" i="43"/>
  <c r="AJ124" i="14"/>
  <c r="AJ121" i="14"/>
  <c r="AD706" i="43"/>
  <c r="AG150" i="14"/>
  <c r="AA735" i="43"/>
  <c r="AA704" i="43"/>
  <c r="AG119" i="14"/>
  <c r="AE116" i="14"/>
  <c r="Y701" i="43"/>
  <c r="AL113" i="14"/>
  <c r="AF698" i="43"/>
  <c r="AL169" i="14"/>
  <c r="AF754" i="43"/>
  <c r="AL170" i="14"/>
  <c r="AF755" i="43"/>
  <c r="AF116" i="14"/>
  <c r="Z701" i="43"/>
  <c r="AE758" i="43"/>
  <c r="AK173" i="14"/>
  <c r="AE704" i="43"/>
  <c r="AK119" i="14"/>
  <c r="AE708" i="43"/>
  <c r="AK123" i="14"/>
  <c r="AE685" i="43"/>
  <c r="AK100" i="14"/>
  <c r="AE698" i="43"/>
  <c r="AK113" i="14"/>
  <c r="X699" i="43"/>
  <c r="AD114" i="14"/>
  <c r="X754" i="43"/>
  <c r="AD169" i="14"/>
  <c r="AC737" i="43"/>
  <c r="AI152" i="14"/>
  <c r="AI142" i="14"/>
  <c r="AC727" i="43"/>
  <c r="AI149" i="14"/>
  <c r="AC734" i="43"/>
  <c r="AI117" i="14"/>
  <c r="AC702" i="43"/>
  <c r="AC686" i="43"/>
  <c r="AI101" i="14"/>
  <c r="S138" i="14"/>
  <c r="M723" i="43"/>
  <c r="S99" i="14"/>
  <c r="M684" i="43"/>
  <c r="I81" i="24"/>
  <c r="H81" i="24" s="1"/>
  <c r="J81" i="24" s="1"/>
  <c r="K81" i="24" s="1"/>
  <c r="I63" i="24"/>
  <c r="H63" i="24" s="1"/>
  <c r="J63" i="24" s="1"/>
  <c r="K63" i="24" s="1"/>
  <c r="K136" i="7"/>
  <c r="L136" i="7" s="1"/>
  <c r="M136" i="7" s="1"/>
  <c r="K131" i="7"/>
  <c r="L131" i="7" s="1"/>
  <c r="M131" i="7" s="1"/>
  <c r="Q170" i="14"/>
  <c r="I61" i="24"/>
  <c r="H61" i="24" s="1"/>
  <c r="J61" i="24" s="1"/>
  <c r="K61" i="24" s="1"/>
  <c r="T152" i="55"/>
  <c r="T131" i="55"/>
  <c r="T88" i="55"/>
  <c r="T121" i="55"/>
  <c r="T138" i="55"/>
  <c r="T147" i="55"/>
  <c r="T120" i="55"/>
  <c r="T148" i="55"/>
  <c r="T128" i="55"/>
  <c r="T113" i="55"/>
  <c r="T90" i="55"/>
  <c r="T125" i="55"/>
  <c r="T153" i="55"/>
  <c r="T139" i="55"/>
  <c r="T104" i="55"/>
  <c r="Q22" i="53"/>
  <c r="Q116" i="53"/>
  <c r="Q25" i="53"/>
  <c r="Q26" i="53"/>
  <c r="Q83" i="53"/>
  <c r="Q103" i="53"/>
  <c r="Q41" i="53"/>
  <c r="Q129" i="53"/>
  <c r="Q27" i="53"/>
  <c r="Q158" i="53"/>
  <c r="Q60" i="53"/>
  <c r="Q32" i="53"/>
  <c r="Q65" i="53"/>
  <c r="Q114" i="53"/>
  <c r="Q49" i="53"/>
  <c r="Q117" i="53"/>
  <c r="Q44" i="53"/>
  <c r="Q100" i="53"/>
  <c r="Q90" i="53"/>
  <c r="Q111" i="53"/>
  <c r="Q40" i="53"/>
  <c r="Q147" i="53"/>
  <c r="Q110" i="53"/>
  <c r="Q124" i="53"/>
  <c r="Q57" i="53"/>
  <c r="Q89" i="53"/>
  <c r="Q115" i="53"/>
  <c r="Q72" i="53"/>
  <c r="Q154" i="53"/>
  <c r="Q155" i="53"/>
  <c r="Q138" i="53"/>
  <c r="Q126" i="53"/>
  <c r="Q54" i="53"/>
  <c r="Q59" i="53"/>
  <c r="Q153" i="53"/>
  <c r="Q123" i="53"/>
  <c r="Q107" i="53"/>
  <c r="Q38" i="53"/>
  <c r="Q112" i="53"/>
  <c r="Q127" i="53"/>
  <c r="Q50" i="53"/>
  <c r="Q109" i="53"/>
  <c r="Q161" i="53"/>
  <c r="Q55" i="53"/>
  <c r="Q42" i="53"/>
  <c r="Q35" i="53"/>
  <c r="Q145" i="53"/>
  <c r="Q52" i="53"/>
  <c r="Q78" i="53"/>
  <c r="Q47" i="53"/>
  <c r="Q102" i="53"/>
  <c r="Q61" i="53"/>
  <c r="Q86" i="53"/>
  <c r="Q30" i="53"/>
  <c r="Q37" i="53"/>
  <c r="Q141" i="53"/>
  <c r="Q125" i="53"/>
  <c r="Q142" i="53"/>
  <c r="Q31" i="53"/>
  <c r="Q139" i="53"/>
  <c r="Q29" i="53"/>
  <c r="Q94" i="53"/>
  <c r="Q135" i="53"/>
  <c r="Q79" i="53"/>
  <c r="Q104" i="53"/>
  <c r="Q46" i="53"/>
  <c r="Q88" i="53"/>
  <c r="Q48" i="53"/>
  <c r="Q119" i="53"/>
  <c r="Q136" i="53"/>
  <c r="Q62" i="53"/>
  <c r="Q34" i="53"/>
  <c r="Q80" i="53"/>
  <c r="Q87" i="53"/>
  <c r="Q71" i="53"/>
  <c r="Q130" i="53"/>
  <c r="Q157" i="53"/>
  <c r="Q146" i="53"/>
  <c r="Q151" i="53"/>
  <c r="Q91" i="53"/>
  <c r="Q68" i="53"/>
  <c r="Q33" i="53"/>
  <c r="Q159" i="53"/>
  <c r="Q69" i="53"/>
  <c r="Q118" i="53"/>
  <c r="Q122" i="53"/>
  <c r="Q140" i="53"/>
  <c r="Q77" i="53"/>
  <c r="Q132" i="53"/>
  <c r="Q28" i="53"/>
  <c r="Q45" i="53"/>
  <c r="Q70" i="53"/>
  <c r="Q73" i="53"/>
  <c r="Q113" i="53"/>
  <c r="Q76" i="53"/>
  <c r="Q99" i="53"/>
  <c r="Q81" i="53"/>
  <c r="Q106" i="53"/>
  <c r="Q143" i="53"/>
  <c r="Q134" i="53"/>
  <c r="Q152" i="53"/>
  <c r="Q58" i="53"/>
  <c r="Q82" i="53"/>
  <c r="Q23" i="53"/>
  <c r="Q160" i="53"/>
  <c r="Q133" i="53"/>
  <c r="Q121" i="53"/>
  <c r="Q75" i="53"/>
  <c r="Q150" i="53"/>
  <c r="Q84" i="53"/>
  <c r="Q92" i="53"/>
  <c r="Q96" i="53"/>
  <c r="Q101" i="53"/>
  <c r="Q53" i="53"/>
  <c r="Q24" i="53"/>
  <c r="Q148" i="53"/>
  <c r="Q120" i="53"/>
  <c r="Q156" i="53"/>
  <c r="Q105" i="53"/>
  <c r="Q56" i="53"/>
  <c r="Q85" i="53"/>
  <c r="Q95" i="53"/>
  <c r="Q137" i="53"/>
  <c r="Q64" i="53"/>
  <c r="Q97" i="53"/>
  <c r="Q36" i="53"/>
  <c r="Q43" i="53"/>
  <c r="Q93" i="53"/>
  <c r="Q108" i="53"/>
  <c r="Q149" i="53"/>
  <c r="Q39" i="53"/>
  <c r="Q66" i="53"/>
  <c r="Q128" i="53"/>
  <c r="Q98" i="53"/>
  <c r="Q144" i="53"/>
  <c r="Q74" i="53"/>
  <c r="Q63" i="53"/>
  <c r="Q131" i="53"/>
  <c r="Q67" i="53"/>
  <c r="Q51" i="53"/>
  <c r="T136" i="55"/>
  <c r="T127" i="55"/>
  <c r="T149" i="55"/>
  <c r="T141" i="55"/>
  <c r="I21" i="24"/>
  <c r="H21" i="24" s="1"/>
  <c r="J21" i="24" s="1"/>
  <c r="K21" i="24" s="1"/>
  <c r="T143" i="55"/>
  <c r="T146" i="55"/>
  <c r="T103" i="55"/>
  <c r="T123" i="55"/>
  <c r="T145" i="55"/>
  <c r="T101" i="55"/>
  <c r="T100" i="55"/>
  <c r="T160" i="55"/>
  <c r="T84" i="55"/>
  <c r="T137" i="55"/>
  <c r="T116" i="55"/>
  <c r="T134" i="55"/>
  <c r="T159" i="55"/>
  <c r="T135" i="55"/>
  <c r="T87" i="55"/>
  <c r="T119" i="55"/>
  <c r="T95" i="55"/>
  <c r="T114" i="55"/>
  <c r="T107" i="55"/>
  <c r="T83" i="55"/>
  <c r="T129" i="55"/>
  <c r="T124" i="55"/>
  <c r="T86" i="55"/>
  <c r="T94" i="55"/>
  <c r="T158" i="55"/>
  <c r="T118" i="55"/>
  <c r="T142" i="55"/>
  <c r="T102" i="55"/>
  <c r="T85" i="55"/>
  <c r="T89" i="55"/>
  <c r="T144" i="55"/>
  <c r="T154" i="55"/>
  <c r="T151" i="55"/>
  <c r="T96" i="55"/>
  <c r="T117" i="55"/>
  <c r="T98" i="55"/>
  <c r="T108" i="55"/>
  <c r="T91" i="55"/>
  <c r="T112" i="55"/>
  <c r="T111" i="55"/>
  <c r="T82" i="55"/>
  <c r="T93" i="55"/>
  <c r="T122" i="55"/>
  <c r="T106" i="55"/>
  <c r="T157" i="55"/>
  <c r="T155" i="55"/>
  <c r="T130" i="55"/>
  <c r="T133" i="55"/>
  <c r="T110" i="55"/>
  <c r="T92" i="55"/>
  <c r="T99" i="55"/>
  <c r="T126" i="55"/>
  <c r="T140" i="55"/>
  <c r="T115" i="55"/>
  <c r="T132" i="55"/>
  <c r="T97" i="55"/>
  <c r="T105" i="55"/>
  <c r="T156" i="55"/>
  <c r="T109" i="55"/>
  <c r="T161" i="55"/>
  <c r="T150" i="55"/>
  <c r="I49" i="24"/>
  <c r="H49" i="24" s="1"/>
  <c r="J49" i="24" s="1"/>
  <c r="K49" i="24" s="1"/>
  <c r="AA10" i="59"/>
  <c r="I3" i="24"/>
  <c r="H3" i="24" s="1"/>
  <c r="J3" i="24" s="1"/>
  <c r="K3" i="24" s="1"/>
  <c r="I59" i="24"/>
  <c r="H59" i="24" s="1"/>
  <c r="J59" i="24" s="1"/>
  <c r="K59" i="24" s="1"/>
  <c r="I26" i="24"/>
  <c r="H26" i="24" s="1"/>
  <c r="J26" i="24" s="1"/>
  <c r="K26" i="24" s="1"/>
  <c r="K23" i="7"/>
  <c r="L23" i="7" s="1"/>
  <c r="M23" i="7" s="1"/>
  <c r="AB10" i="59"/>
  <c r="AD10" i="59" s="1"/>
  <c r="Z10" i="59"/>
  <c r="G756" i="43"/>
  <c r="I46" i="24"/>
  <c r="H46" i="24" s="1"/>
  <c r="J46" i="24" s="1"/>
  <c r="H139" i="14" s="1"/>
  <c r="I69" i="24"/>
  <c r="H69" i="24" s="1"/>
  <c r="J69" i="24" s="1"/>
  <c r="K69" i="24" s="1"/>
  <c r="I12" i="24"/>
  <c r="H12" i="24" s="1"/>
  <c r="J12" i="24" s="1"/>
  <c r="K12" i="24" s="1"/>
  <c r="I9" i="24"/>
  <c r="H9" i="24" s="1"/>
  <c r="J9" i="24" s="1"/>
  <c r="H102" i="14" s="1"/>
  <c r="M173" i="14"/>
  <c r="K84" i="7"/>
  <c r="L84" i="7" s="1"/>
  <c r="M84" i="7" s="1"/>
  <c r="F102" i="14"/>
  <c r="G759" i="43"/>
  <c r="I71" i="24"/>
  <c r="H71" i="24" s="1"/>
  <c r="J71" i="24" s="1"/>
  <c r="K71" i="24" s="1"/>
  <c r="I25" i="24"/>
  <c r="H25" i="24" s="1"/>
  <c r="J25" i="24" s="1"/>
  <c r="K25" i="24" s="1"/>
  <c r="I24" i="24"/>
  <c r="H24" i="24" s="1"/>
  <c r="J24" i="24" s="1"/>
  <c r="K24" i="24" s="1"/>
  <c r="E710" i="43"/>
  <c r="K88" i="7"/>
  <c r="L88" i="7" s="1"/>
  <c r="M88" i="7" s="1"/>
  <c r="K26" i="7"/>
  <c r="L26" i="7" s="1"/>
  <c r="M26" i="7" s="1"/>
  <c r="I2" i="24"/>
  <c r="H2" i="24" s="1"/>
  <c r="J2" i="24" s="1"/>
  <c r="K2" i="24" s="1"/>
  <c r="I33" i="24"/>
  <c r="H33" i="24" s="1"/>
  <c r="J33" i="24" s="1"/>
  <c r="K33" i="24" s="1"/>
  <c r="R173" i="14"/>
  <c r="M172" i="14"/>
  <c r="AB10" i="55"/>
  <c r="AC10" i="55" s="1"/>
  <c r="Z10" i="55"/>
  <c r="F123" i="14"/>
  <c r="K18" i="7"/>
  <c r="L18" i="7" s="1"/>
  <c r="M18" i="7" s="1"/>
  <c r="Y10" i="55"/>
  <c r="Q119" i="59"/>
  <c r="U119" i="59" s="1"/>
  <c r="Q101" i="59"/>
  <c r="U101" i="59" s="1"/>
  <c r="Q129" i="59"/>
  <c r="U129" i="59" s="1"/>
  <c r="Q87" i="59"/>
  <c r="U87" i="59" s="1"/>
  <c r="Q92" i="59"/>
  <c r="U92" i="59" s="1"/>
  <c r="Q112" i="59"/>
  <c r="U112" i="59" s="1"/>
  <c r="Q113" i="59"/>
  <c r="U113" i="59" s="1"/>
  <c r="Q117" i="59"/>
  <c r="U117" i="59" s="1"/>
  <c r="Q145" i="59"/>
  <c r="U145" i="59" s="1"/>
  <c r="Q139" i="59"/>
  <c r="U139" i="59" s="1"/>
  <c r="Q141" i="59"/>
  <c r="U141" i="59" s="1"/>
  <c r="Q143" i="59"/>
  <c r="U143" i="59" s="1"/>
  <c r="Q138" i="59"/>
  <c r="U138" i="59" s="1"/>
  <c r="Q121" i="59"/>
  <c r="U121" i="59" s="1"/>
  <c r="Q159" i="59"/>
  <c r="U159" i="59" s="1"/>
  <c r="Q130" i="59"/>
  <c r="U130" i="59" s="1"/>
  <c r="Q83" i="59"/>
  <c r="U83" i="59" s="1"/>
  <c r="Q123" i="59"/>
  <c r="U123" i="59" s="1"/>
  <c r="Q149" i="59"/>
  <c r="U149" i="59" s="1"/>
  <c r="Q153" i="59"/>
  <c r="U153" i="59" s="1"/>
  <c r="Q98" i="59"/>
  <c r="U98" i="59" s="1"/>
  <c r="Q110" i="59"/>
  <c r="U110" i="59" s="1"/>
  <c r="Q150" i="59"/>
  <c r="U150" i="59" s="1"/>
  <c r="Q100" i="59"/>
  <c r="U100" i="59" s="1"/>
  <c r="Q124" i="59"/>
  <c r="U124" i="59" s="1"/>
  <c r="Q99" i="59"/>
  <c r="U99" i="59" s="1"/>
  <c r="Q109" i="59"/>
  <c r="U109" i="59" s="1"/>
  <c r="Q115" i="59"/>
  <c r="U115" i="59" s="1"/>
  <c r="Q94" i="59"/>
  <c r="U94" i="59" s="1"/>
  <c r="Q105" i="59"/>
  <c r="U105" i="59" s="1"/>
  <c r="Q84" i="59"/>
  <c r="U84" i="59" s="1"/>
  <c r="Q135" i="59"/>
  <c r="U135" i="59" s="1"/>
  <c r="Q158" i="59"/>
  <c r="U158" i="59" s="1"/>
  <c r="Q152" i="59"/>
  <c r="U152" i="59" s="1"/>
  <c r="Q161" i="59"/>
  <c r="U161" i="59" s="1"/>
  <c r="Q116" i="59"/>
  <c r="U116" i="59" s="1"/>
  <c r="Q114" i="59"/>
  <c r="U114" i="59" s="1"/>
  <c r="Q126" i="59"/>
  <c r="U126" i="59" s="1"/>
  <c r="Q97" i="59"/>
  <c r="U97" i="59" s="1"/>
  <c r="Q125" i="59"/>
  <c r="U125" i="59" s="1"/>
  <c r="Q131" i="59"/>
  <c r="U131" i="59" s="1"/>
  <c r="Q146" i="59"/>
  <c r="U146" i="59" s="1"/>
  <c r="Q136" i="59"/>
  <c r="U136" i="59" s="1"/>
  <c r="Q118" i="59"/>
  <c r="U118" i="59" s="1"/>
  <c r="Q106" i="59"/>
  <c r="U106" i="59" s="1"/>
  <c r="Q82" i="59"/>
  <c r="U82" i="59" s="1"/>
  <c r="Q88" i="59"/>
  <c r="U88" i="59" s="1"/>
  <c r="Q144" i="59"/>
  <c r="U144" i="59" s="1"/>
  <c r="Q148" i="59"/>
  <c r="U148" i="59" s="1"/>
  <c r="Q137" i="59"/>
  <c r="U137" i="59" s="1"/>
  <c r="Q108" i="59"/>
  <c r="U108" i="59" s="1"/>
  <c r="Q85" i="59"/>
  <c r="U85" i="59" s="1"/>
  <c r="Q133" i="59"/>
  <c r="U133" i="59" s="1"/>
  <c r="Q160" i="59"/>
  <c r="U160" i="59" s="1"/>
  <c r="Q111" i="59"/>
  <c r="U111" i="59" s="1"/>
  <c r="Q107" i="59"/>
  <c r="U107" i="59" s="1"/>
  <c r="Q157" i="59"/>
  <c r="U157" i="59" s="1"/>
  <c r="Q142" i="59"/>
  <c r="U142" i="59" s="1"/>
  <c r="Q86" i="59"/>
  <c r="U86" i="59" s="1"/>
  <c r="Q134" i="59"/>
  <c r="U134" i="59" s="1"/>
  <c r="Q96" i="59"/>
  <c r="U96" i="59" s="1"/>
  <c r="Q127" i="59"/>
  <c r="U127" i="59" s="1"/>
  <c r="Q91" i="59"/>
  <c r="U91" i="59" s="1"/>
  <c r="Q93" i="59"/>
  <c r="U93" i="59" s="1"/>
  <c r="Q128" i="59"/>
  <c r="U128" i="59" s="1"/>
  <c r="Q156" i="59"/>
  <c r="U156" i="59" s="1"/>
  <c r="Q104" i="59"/>
  <c r="U104" i="59" s="1"/>
  <c r="Q102" i="59"/>
  <c r="U102" i="59" s="1"/>
  <c r="Q151" i="59"/>
  <c r="U151" i="59" s="1"/>
  <c r="Q155" i="59"/>
  <c r="U155" i="59" s="1"/>
  <c r="Q103" i="59"/>
  <c r="U103" i="59" s="1"/>
  <c r="Q154" i="59"/>
  <c r="U154" i="59" s="1"/>
  <c r="Q120" i="59"/>
  <c r="U120" i="59" s="1"/>
  <c r="Q95" i="59"/>
  <c r="U95" i="59" s="1"/>
  <c r="Q122" i="59"/>
  <c r="U122" i="59" s="1"/>
  <c r="Q147" i="59"/>
  <c r="U147" i="59" s="1"/>
  <c r="Q140" i="59"/>
  <c r="U140" i="59" s="1"/>
  <c r="Q132" i="59"/>
  <c r="U132" i="59" s="1"/>
  <c r="Q90" i="59"/>
  <c r="U90" i="59" s="1"/>
  <c r="Q89" i="59"/>
  <c r="U89" i="59" s="1"/>
  <c r="X139" i="56"/>
  <c r="X149" i="56"/>
  <c r="X106" i="56"/>
  <c r="X155" i="56"/>
  <c r="X117" i="56"/>
  <c r="X107" i="56"/>
  <c r="X156" i="56"/>
  <c r="X121" i="56"/>
  <c r="X83" i="56"/>
  <c r="X127" i="56"/>
  <c r="X111" i="56"/>
  <c r="X152" i="56"/>
  <c r="X132" i="56"/>
  <c r="X124" i="56"/>
  <c r="T267" i="56" s="1"/>
  <c r="X102" i="56"/>
  <c r="X109" i="56"/>
  <c r="X123" i="56"/>
  <c r="X141" i="56"/>
  <c r="X128" i="56"/>
  <c r="X148" i="56"/>
  <c r="X105" i="56"/>
  <c r="X96" i="56"/>
  <c r="X92" i="56"/>
  <c r="X97" i="56"/>
  <c r="X100" i="56"/>
  <c r="X103" i="56"/>
  <c r="X118" i="56"/>
  <c r="X151" i="56"/>
  <c r="X134" i="56"/>
  <c r="X115" i="56"/>
  <c r="X133" i="56"/>
  <c r="X114" i="56"/>
  <c r="X130" i="56"/>
  <c r="X135" i="56"/>
  <c r="X150" i="56"/>
  <c r="X82" i="56"/>
  <c r="X129" i="56"/>
  <c r="X98" i="56"/>
  <c r="X120" i="56"/>
  <c r="X138" i="56"/>
  <c r="X84" i="56"/>
  <c r="X158" i="56"/>
  <c r="X88" i="56"/>
  <c r="X110" i="56"/>
  <c r="X113" i="56"/>
  <c r="X86" i="56"/>
  <c r="X147" i="56"/>
  <c r="X142" i="56"/>
  <c r="X112" i="56"/>
  <c r="X116" i="56"/>
  <c r="X144" i="56"/>
  <c r="X93" i="56"/>
  <c r="X159" i="56"/>
  <c r="X136" i="56"/>
  <c r="X137" i="56"/>
  <c r="X146" i="56"/>
  <c r="X140" i="56"/>
  <c r="X95" i="56"/>
  <c r="X126" i="56"/>
  <c r="X119" i="56"/>
  <c r="X104" i="56"/>
  <c r="X125" i="56"/>
  <c r="X99" i="56"/>
  <c r="X87" i="56"/>
  <c r="X90" i="56"/>
  <c r="X108" i="56"/>
  <c r="X101" i="56"/>
  <c r="X85" i="56"/>
  <c r="X161" i="56"/>
  <c r="X154" i="56"/>
  <c r="X160" i="56"/>
  <c r="X91" i="56"/>
  <c r="X89" i="56"/>
  <c r="X131" i="56"/>
  <c r="X94" i="56"/>
  <c r="X157" i="56"/>
  <c r="X122" i="56"/>
  <c r="X145" i="56"/>
  <c r="X143" i="56"/>
  <c r="X153" i="56"/>
  <c r="X113" i="59"/>
  <c r="X145" i="59"/>
  <c r="X158" i="59"/>
  <c r="X109" i="59"/>
  <c r="X88" i="59"/>
  <c r="X144" i="59"/>
  <c r="X160" i="59"/>
  <c r="X159" i="59"/>
  <c r="X133" i="59"/>
  <c r="X122" i="59"/>
  <c r="X108" i="59"/>
  <c r="X157" i="59"/>
  <c r="X121" i="59"/>
  <c r="X153" i="59"/>
  <c r="X120" i="59"/>
  <c r="X143" i="59"/>
  <c r="X135" i="59"/>
  <c r="X125" i="59"/>
  <c r="X115" i="59"/>
  <c r="X100" i="59"/>
  <c r="X114" i="59"/>
  <c r="X83" i="59"/>
  <c r="X139" i="59"/>
  <c r="X156" i="59"/>
  <c r="X84" i="59"/>
  <c r="X127" i="59"/>
  <c r="X119" i="59"/>
  <c r="X116" i="59"/>
  <c r="X97" i="59"/>
  <c r="X129" i="59"/>
  <c r="X155" i="59"/>
  <c r="X85" i="59"/>
  <c r="X150" i="59"/>
  <c r="X104" i="59"/>
  <c r="X102" i="59"/>
  <c r="X118" i="59"/>
  <c r="X132" i="59"/>
  <c r="X128" i="59"/>
  <c r="X147" i="59"/>
  <c r="X148" i="59"/>
  <c r="X112" i="59"/>
  <c r="X131" i="59"/>
  <c r="X87" i="59"/>
  <c r="X124" i="59"/>
  <c r="X101" i="59"/>
  <c r="X111" i="59"/>
  <c r="X92" i="59"/>
  <c r="X141" i="59"/>
  <c r="X146" i="59"/>
  <c r="X107" i="59"/>
  <c r="X161" i="59"/>
  <c r="X90" i="59"/>
  <c r="X82" i="59"/>
  <c r="X93" i="59"/>
  <c r="X99" i="59"/>
  <c r="X91" i="59"/>
  <c r="X98" i="59"/>
  <c r="X142" i="59"/>
  <c r="X95" i="59"/>
  <c r="X154" i="59"/>
  <c r="X110" i="59"/>
  <c r="X126" i="59"/>
  <c r="X152" i="59"/>
  <c r="X134" i="59"/>
  <c r="X136" i="59"/>
  <c r="X151" i="59"/>
  <c r="X117" i="59"/>
  <c r="X89" i="59"/>
  <c r="X123" i="59"/>
  <c r="X138" i="59"/>
  <c r="X105" i="59"/>
  <c r="X130" i="59"/>
  <c r="X140" i="59"/>
  <c r="X149" i="59"/>
  <c r="X96" i="59"/>
  <c r="X137" i="59"/>
  <c r="X94" i="59"/>
  <c r="X106" i="59"/>
  <c r="X103" i="59"/>
  <c r="X86" i="59"/>
  <c r="V153" i="55"/>
  <c r="V88" i="55"/>
  <c r="V82" i="55"/>
  <c r="V152" i="55"/>
  <c r="V109" i="55"/>
  <c r="V85" i="55"/>
  <c r="V149" i="55"/>
  <c r="V161" i="55"/>
  <c r="V106" i="55"/>
  <c r="V124" i="55"/>
  <c r="V133" i="55"/>
  <c r="V114" i="55"/>
  <c r="V93" i="55"/>
  <c r="V99" i="55"/>
  <c r="V136" i="55"/>
  <c r="V141" i="55"/>
  <c r="V131" i="55"/>
  <c r="V115" i="55"/>
  <c r="V87" i="55"/>
  <c r="V97" i="55"/>
  <c r="V90" i="55"/>
  <c r="V117" i="55"/>
  <c r="V132" i="55"/>
  <c r="V120" i="55"/>
  <c r="V159" i="55"/>
  <c r="V123" i="55"/>
  <c r="V130" i="55"/>
  <c r="V119" i="55"/>
  <c r="V146" i="55"/>
  <c r="V107" i="55"/>
  <c r="V129" i="55"/>
  <c r="V110" i="55"/>
  <c r="V125" i="55"/>
  <c r="V113" i="55"/>
  <c r="V143" i="55"/>
  <c r="V100" i="55"/>
  <c r="V160" i="55"/>
  <c r="V135" i="55"/>
  <c r="V148" i="55"/>
  <c r="V142" i="55"/>
  <c r="V98" i="55"/>
  <c r="V84" i="55"/>
  <c r="V102" i="55"/>
  <c r="V126" i="55"/>
  <c r="V92" i="55"/>
  <c r="V158" i="55"/>
  <c r="V138" i="55"/>
  <c r="V94" i="55"/>
  <c r="V157" i="55"/>
  <c r="V105" i="55"/>
  <c r="V103" i="55"/>
  <c r="V83" i="55"/>
  <c r="V154" i="55"/>
  <c r="V128" i="56"/>
  <c r="V123" i="56"/>
  <c r="V83" i="56"/>
  <c r="V160" i="56"/>
  <c r="V88" i="56"/>
  <c r="V96" i="56"/>
  <c r="V135" i="56"/>
  <c r="V161" i="56"/>
  <c r="V144" i="56"/>
  <c r="V89" i="56"/>
  <c r="V134" i="56"/>
  <c r="V140" i="56"/>
  <c r="V95" i="56"/>
  <c r="V99" i="56"/>
  <c r="V112" i="56"/>
  <c r="V121" i="56"/>
  <c r="V155" i="56"/>
  <c r="V156" i="56"/>
  <c r="V146" i="56"/>
  <c r="V119" i="56"/>
  <c r="V103" i="56"/>
  <c r="V106" i="56"/>
  <c r="V126" i="56"/>
  <c r="V142" i="56"/>
  <c r="V137" i="56"/>
  <c r="V125" i="56"/>
  <c r="V136" i="56"/>
  <c r="V97" i="56"/>
  <c r="V111" i="56"/>
  <c r="V130" i="56"/>
  <c r="V87" i="56"/>
  <c r="V100" i="56"/>
  <c r="V91" i="56"/>
  <c r="V159" i="56"/>
  <c r="V154" i="56"/>
  <c r="V133" i="56"/>
  <c r="V90" i="56"/>
  <c r="V107" i="56"/>
  <c r="V141" i="56"/>
  <c r="V129" i="56"/>
  <c r="V115" i="56"/>
  <c r="V124" i="56"/>
  <c r="V94" i="56"/>
  <c r="V113" i="56"/>
  <c r="V104" i="56"/>
  <c r="V101" i="56"/>
  <c r="V151" i="56"/>
  <c r="V157" i="56"/>
  <c r="V82" i="56"/>
  <c r="V109" i="56"/>
  <c r="V158" i="56"/>
  <c r="V148" i="56"/>
  <c r="V85" i="56"/>
  <c r="V120" i="56"/>
  <c r="V134" i="55"/>
  <c r="V122" i="56"/>
  <c r="V105" i="56"/>
  <c r="V150" i="55"/>
  <c r="V96" i="55"/>
  <c r="V149" i="56"/>
  <c r="V145" i="56"/>
  <c r="V153" i="56"/>
  <c r="V151" i="55"/>
  <c r="V92" i="56"/>
  <c r="V108" i="56"/>
  <c r="V139" i="55"/>
  <c r="V116" i="55"/>
  <c r="V132" i="56"/>
  <c r="V131" i="56"/>
  <c r="V98" i="56"/>
  <c r="V84" i="56"/>
  <c r="V147" i="56"/>
  <c r="V147" i="55"/>
  <c r="V93" i="56"/>
  <c r="V104" i="55"/>
  <c r="V145" i="55"/>
  <c r="V111" i="55"/>
  <c r="V110" i="56"/>
  <c r="V118" i="56"/>
  <c r="V91" i="55"/>
  <c r="V143" i="56"/>
  <c r="V139" i="56"/>
  <c r="V156" i="55"/>
  <c r="V108" i="55"/>
  <c r="V140" i="55"/>
  <c r="V127" i="56"/>
  <c r="V102" i="56"/>
  <c r="V89" i="55"/>
  <c r="V117" i="56"/>
  <c r="V122" i="55"/>
  <c r="V144" i="55"/>
  <c r="V152" i="56"/>
  <c r="V112" i="55"/>
  <c r="V128" i="55"/>
  <c r="V138" i="56"/>
  <c r="V137" i="55"/>
  <c r="V121" i="55"/>
  <c r="V150" i="56"/>
  <c r="V127" i="55"/>
  <c r="V114" i="56"/>
  <c r="V95" i="55"/>
  <c r="V116" i="56"/>
  <c r="V86" i="55"/>
  <c r="V86" i="56"/>
  <c r="V101" i="55"/>
  <c r="V118" i="55"/>
  <c r="V155" i="55"/>
  <c r="F700" i="43"/>
  <c r="F681" i="43"/>
  <c r="AE10" i="56"/>
  <c r="G114" i="14"/>
  <c r="E722" i="43"/>
  <c r="AJ10" i="56"/>
  <c r="AD10" i="56"/>
  <c r="B95" i="45"/>
  <c r="AG10" i="56"/>
  <c r="AC10" i="56"/>
  <c r="AI10" i="56"/>
  <c r="G125" i="14"/>
  <c r="G141" i="14"/>
  <c r="G142" i="14"/>
  <c r="F733" i="43"/>
  <c r="E709" i="43"/>
  <c r="F172" i="14"/>
  <c r="F105" i="14"/>
  <c r="G146" i="14"/>
  <c r="F139" i="14"/>
  <c r="G117" i="14"/>
  <c r="G98" i="14"/>
  <c r="G119" i="14"/>
  <c r="G118" i="14"/>
  <c r="E738" i="43"/>
  <c r="F723" i="43"/>
  <c r="G126" i="14"/>
  <c r="G134" i="14"/>
  <c r="V134" i="58"/>
  <c r="V120" i="58"/>
  <c r="V117" i="58"/>
  <c r="V125" i="58"/>
  <c r="V110" i="58"/>
  <c r="V115" i="58"/>
  <c r="V101" i="58"/>
  <c r="V87" i="58"/>
  <c r="V103" i="58"/>
  <c r="V105" i="58"/>
  <c r="V82" i="58"/>
  <c r="V126" i="58"/>
  <c r="V157" i="58"/>
  <c r="V100" i="58"/>
  <c r="V91" i="58"/>
  <c r="V121" i="58"/>
  <c r="V88" i="58"/>
  <c r="V140" i="58"/>
  <c r="V98" i="58"/>
  <c r="V108" i="58"/>
  <c r="V160" i="58"/>
  <c r="V97" i="58"/>
  <c r="V148" i="58"/>
  <c r="V137" i="58"/>
  <c r="V127" i="58"/>
  <c r="V147" i="58"/>
  <c r="V143" i="58"/>
  <c r="V90" i="58"/>
  <c r="V153" i="58"/>
  <c r="V135" i="58"/>
  <c r="V85" i="58"/>
  <c r="V154" i="58"/>
  <c r="V141" i="58"/>
  <c r="V109" i="58"/>
  <c r="V149" i="58"/>
  <c r="V84" i="58"/>
  <c r="V106" i="58"/>
  <c r="V138" i="58"/>
  <c r="V93" i="58"/>
  <c r="V99" i="58"/>
  <c r="V95" i="58"/>
  <c r="V159" i="58"/>
  <c r="V139" i="58"/>
  <c r="V86" i="58"/>
  <c r="V150" i="58"/>
  <c r="V161" i="58"/>
  <c r="V124" i="58"/>
  <c r="V136" i="58"/>
  <c r="V114" i="58"/>
  <c r="V96" i="58"/>
  <c r="V116" i="58"/>
  <c r="V122" i="58"/>
  <c r="V131" i="58"/>
  <c r="V156" i="58"/>
  <c r="V129" i="58"/>
  <c r="V158" i="58"/>
  <c r="V113" i="58"/>
  <c r="V133" i="58"/>
  <c r="V142" i="58"/>
  <c r="V118" i="58"/>
  <c r="V155" i="58"/>
  <c r="V83" i="58"/>
  <c r="V128" i="58"/>
  <c r="V144" i="58"/>
  <c r="V146" i="58"/>
  <c r="V152" i="58"/>
  <c r="V151" i="58"/>
  <c r="V130" i="58"/>
  <c r="V112" i="58"/>
  <c r="V102" i="58"/>
  <c r="V89" i="58"/>
  <c r="V123" i="58"/>
  <c r="V104" i="58"/>
  <c r="V107" i="58"/>
  <c r="V111" i="58"/>
  <c r="V145" i="58"/>
  <c r="V92" i="58"/>
  <c r="V119" i="58"/>
  <c r="V94" i="58"/>
  <c r="V132" i="58"/>
  <c r="U151" i="58"/>
  <c r="U129" i="58"/>
  <c r="U149" i="58"/>
  <c r="U142" i="58"/>
  <c r="U141" i="58"/>
  <c r="U83" i="58"/>
  <c r="U147" i="58"/>
  <c r="U85" i="58"/>
  <c r="U135" i="58"/>
  <c r="U161" i="58"/>
  <c r="U123" i="58"/>
  <c r="U101" i="58"/>
  <c r="U146" i="58"/>
  <c r="U95" i="58"/>
  <c r="U154" i="58"/>
  <c r="U139" i="58"/>
  <c r="U108" i="58"/>
  <c r="U140" i="58"/>
  <c r="U106" i="58"/>
  <c r="U143" i="58"/>
  <c r="U145" i="58"/>
  <c r="U155" i="58"/>
  <c r="U153" i="58"/>
  <c r="U118" i="58"/>
  <c r="U148" i="58"/>
  <c r="U121" i="58"/>
  <c r="U128" i="58"/>
  <c r="U112" i="58"/>
  <c r="U126" i="58"/>
  <c r="U84" i="58"/>
  <c r="U87" i="58"/>
  <c r="U107" i="58"/>
  <c r="U110" i="58"/>
  <c r="U104" i="58"/>
  <c r="U100" i="58"/>
  <c r="U122" i="58"/>
  <c r="U88" i="58"/>
  <c r="U102" i="58"/>
  <c r="U134" i="58"/>
  <c r="U120" i="58"/>
  <c r="U144" i="58"/>
  <c r="U111" i="58"/>
  <c r="U93" i="58"/>
  <c r="U137" i="58"/>
  <c r="U82" i="58"/>
  <c r="U125" i="58"/>
  <c r="U116" i="58"/>
  <c r="U96" i="58"/>
  <c r="U114" i="58"/>
  <c r="U94" i="58"/>
  <c r="U132" i="58"/>
  <c r="U109" i="58"/>
  <c r="U158" i="58"/>
  <c r="U91" i="58"/>
  <c r="U117" i="58"/>
  <c r="U105" i="58"/>
  <c r="U97" i="58"/>
  <c r="U138" i="58"/>
  <c r="U136" i="58"/>
  <c r="U160" i="58"/>
  <c r="U124" i="58"/>
  <c r="U159" i="58"/>
  <c r="U115" i="58"/>
  <c r="U98" i="58"/>
  <c r="U152" i="58"/>
  <c r="U113" i="58"/>
  <c r="U127" i="58"/>
  <c r="U90" i="58"/>
  <c r="U86" i="58"/>
  <c r="U156" i="58"/>
  <c r="U157" i="58"/>
  <c r="U119" i="58"/>
  <c r="U131" i="58"/>
  <c r="U133" i="58"/>
  <c r="U89" i="58"/>
  <c r="U130" i="58"/>
  <c r="U92" i="58"/>
  <c r="U150" i="58"/>
  <c r="U99" i="58"/>
  <c r="U103" i="58"/>
  <c r="X112" i="58"/>
  <c r="X143" i="58"/>
  <c r="X95" i="58"/>
  <c r="X160" i="58"/>
  <c r="X128" i="58"/>
  <c r="X149" i="58"/>
  <c r="X117" i="58"/>
  <c r="X85" i="58"/>
  <c r="X157" i="58"/>
  <c r="X92" i="58"/>
  <c r="X91" i="58"/>
  <c r="X136" i="58"/>
  <c r="X96" i="58"/>
  <c r="X133" i="58"/>
  <c r="X124" i="58"/>
  <c r="X121" i="58"/>
  <c r="X98" i="58"/>
  <c r="X137" i="58"/>
  <c r="X89" i="58"/>
  <c r="X130" i="58"/>
  <c r="X139" i="58"/>
  <c r="X86" i="58"/>
  <c r="X147" i="58"/>
  <c r="X103" i="58"/>
  <c r="X105" i="58"/>
  <c r="X132" i="58"/>
  <c r="X131" i="58"/>
  <c r="X116" i="58"/>
  <c r="X83" i="58"/>
  <c r="X88" i="58"/>
  <c r="X102" i="58"/>
  <c r="X161" i="58"/>
  <c r="X87" i="58"/>
  <c r="X107" i="58"/>
  <c r="X106" i="58"/>
  <c r="X119" i="58"/>
  <c r="X84" i="58"/>
  <c r="X153" i="58"/>
  <c r="X145" i="58"/>
  <c r="X159" i="58"/>
  <c r="X158" i="58"/>
  <c r="X135" i="58"/>
  <c r="X99" i="58"/>
  <c r="X94" i="58"/>
  <c r="X82" i="58"/>
  <c r="X140" i="58"/>
  <c r="X152" i="58"/>
  <c r="X93" i="58"/>
  <c r="X108" i="58"/>
  <c r="X141" i="58"/>
  <c r="X151" i="58"/>
  <c r="X101" i="58"/>
  <c r="X146" i="58"/>
  <c r="X156" i="58"/>
  <c r="X125" i="58"/>
  <c r="X118" i="58"/>
  <c r="X142" i="58"/>
  <c r="X126" i="58"/>
  <c r="X154" i="58"/>
  <c r="X134" i="58"/>
  <c r="X120" i="58"/>
  <c r="X127" i="58"/>
  <c r="X138" i="58"/>
  <c r="X144" i="58"/>
  <c r="X148" i="58"/>
  <c r="X115" i="58"/>
  <c r="X123" i="58"/>
  <c r="X122" i="58"/>
  <c r="X129" i="58"/>
  <c r="X114" i="58"/>
  <c r="X113" i="58"/>
  <c r="X111" i="58"/>
  <c r="X155" i="58"/>
  <c r="X150" i="58"/>
  <c r="X110" i="58"/>
  <c r="X90" i="58"/>
  <c r="X97" i="58"/>
  <c r="X109" i="58"/>
  <c r="X100" i="58"/>
  <c r="X104" i="58"/>
  <c r="F696" i="43"/>
  <c r="G111" i="14"/>
  <c r="Y153" i="56"/>
  <c r="Y109" i="56"/>
  <c r="Y89" i="56"/>
  <c r="Y154" i="56"/>
  <c r="Y124" i="56"/>
  <c r="Y100" i="56"/>
  <c r="Y144" i="56"/>
  <c r="Y142" i="56"/>
  <c r="Y128" i="56"/>
  <c r="Y140" i="56"/>
  <c r="Y155" i="56"/>
  <c r="Y147" i="56"/>
  <c r="Y136" i="56"/>
  <c r="Y157" i="56"/>
  <c r="Y135" i="56"/>
  <c r="Y95" i="56"/>
  <c r="Y161" i="56"/>
  <c r="Y93" i="56"/>
  <c r="Y127" i="56"/>
  <c r="Y106" i="56"/>
  <c r="Y134" i="56"/>
  <c r="Y121" i="56"/>
  <c r="Y99" i="56"/>
  <c r="Y88" i="56"/>
  <c r="Y102" i="56"/>
  <c r="Y148" i="56"/>
  <c r="Y139" i="56"/>
  <c r="Y111" i="56"/>
  <c r="Y125" i="56"/>
  <c r="Y94" i="56"/>
  <c r="Y103" i="56"/>
  <c r="Y117" i="56"/>
  <c r="Y86" i="56"/>
  <c r="Y115" i="56"/>
  <c r="Y118" i="56"/>
  <c r="Y152" i="56"/>
  <c r="Y91" i="56"/>
  <c r="Y156" i="56"/>
  <c r="Y150" i="56"/>
  <c r="Y160" i="56"/>
  <c r="Y107" i="56"/>
  <c r="Y119" i="56"/>
  <c r="Y129" i="56"/>
  <c r="Y110" i="56"/>
  <c r="Y158" i="56"/>
  <c r="Y114" i="56"/>
  <c r="Y112" i="56"/>
  <c r="Y145" i="56"/>
  <c r="Y138" i="56"/>
  <c r="Y159" i="56"/>
  <c r="Y130" i="56"/>
  <c r="Y92" i="56"/>
  <c r="Y123" i="56"/>
  <c r="Y84" i="56"/>
  <c r="Y137" i="56"/>
  <c r="Y126" i="56"/>
  <c r="Y87" i="56"/>
  <c r="Y90" i="56"/>
  <c r="Y149" i="56"/>
  <c r="Y141" i="56"/>
  <c r="Y104" i="56"/>
  <c r="Y120" i="56"/>
  <c r="Y143" i="56"/>
  <c r="Y108" i="56"/>
  <c r="Y85" i="56"/>
  <c r="Y83" i="56"/>
  <c r="Y131" i="56"/>
  <c r="Y105" i="56"/>
  <c r="Y96" i="56"/>
  <c r="Y116" i="56"/>
  <c r="Y133" i="56"/>
  <c r="Y82" i="56"/>
  <c r="Y113" i="56"/>
  <c r="Y122" i="56"/>
  <c r="Y132" i="56"/>
  <c r="Y97" i="56"/>
  <c r="Y146" i="56"/>
  <c r="Y98" i="56"/>
  <c r="Y101" i="56"/>
  <c r="Y151" i="56"/>
  <c r="G755" i="43"/>
  <c r="M170" i="14"/>
  <c r="AA15" i="56"/>
  <c r="Q16" i="56"/>
  <c r="Q20" i="56"/>
  <c r="S20" i="58"/>
  <c r="S13" i="57"/>
  <c r="S13" i="59"/>
  <c r="T11" i="53"/>
  <c r="Q14" i="57"/>
  <c r="Q11" i="56"/>
  <c r="Q17" i="56"/>
  <c r="T18" i="57"/>
  <c r="S15" i="58"/>
  <c r="S18" i="57"/>
  <c r="S18" i="59"/>
  <c r="T19" i="53"/>
  <c r="Q12" i="57"/>
  <c r="Q15" i="56"/>
  <c r="T13" i="57"/>
  <c r="S11" i="58"/>
  <c r="S19" i="58"/>
  <c r="S17" i="57"/>
  <c r="S20" i="59"/>
  <c r="Q20" i="57"/>
  <c r="Q16" i="57"/>
  <c r="Q13" i="56"/>
  <c r="T16" i="57"/>
  <c r="S17" i="58"/>
  <c r="S12" i="58"/>
  <c r="S16" i="57"/>
  <c r="S11" i="59"/>
  <c r="S17" i="59"/>
  <c r="T12" i="53"/>
  <c r="Q19" i="57"/>
  <c r="Q13" i="57"/>
  <c r="Q18" i="56"/>
  <c r="T20" i="57"/>
  <c r="S13" i="58"/>
  <c r="S11" i="57"/>
  <c r="S15" i="57"/>
  <c r="S16" i="59"/>
  <c r="S14" i="59"/>
  <c r="T20" i="53"/>
  <c r="Q11" i="57"/>
  <c r="Q19" i="56"/>
  <c r="T15" i="57"/>
  <c r="T19" i="57"/>
  <c r="S18" i="58"/>
  <c r="S12" i="57"/>
  <c r="S14" i="57"/>
  <c r="S15" i="59"/>
  <c r="R20" i="57"/>
  <c r="T18" i="53"/>
  <c r="T15" i="53"/>
  <c r="Q18" i="57"/>
  <c r="Q14" i="56"/>
  <c r="T12" i="57"/>
  <c r="AC12" i="55"/>
  <c r="AB17" i="56"/>
  <c r="AB20" i="58"/>
  <c r="Y18" i="58"/>
  <c r="AF19" i="56"/>
  <c r="AB11" i="59"/>
  <c r="AA16" i="56"/>
  <c r="Z17" i="58"/>
  <c r="Y17" i="58"/>
  <c r="Y15" i="55"/>
  <c r="AF13" i="56"/>
  <c r="U18" i="55"/>
  <c r="Y14" i="59"/>
  <c r="AA16" i="59"/>
  <c r="Y16" i="58"/>
  <c r="Y17" i="55"/>
  <c r="AI14" i="56"/>
  <c r="W15" i="55"/>
  <c r="W18" i="59"/>
  <c r="AH17" i="56"/>
  <c r="AH18" i="56"/>
  <c r="AA15" i="55"/>
  <c r="AA15" i="58"/>
  <c r="Z18" i="58"/>
  <c r="Z15" i="58"/>
  <c r="Z17" i="59"/>
  <c r="AB16" i="59"/>
  <c r="Y11" i="58"/>
  <c r="Z14" i="56"/>
  <c r="Q12" i="56"/>
  <c r="T14" i="57"/>
  <c r="Y17" i="59"/>
  <c r="AB11" i="56"/>
  <c r="AA18" i="55"/>
  <c r="Z12" i="58"/>
  <c r="AH20" i="56"/>
  <c r="AF14" i="56"/>
  <c r="AF12" i="56"/>
  <c r="AA16" i="55"/>
  <c r="Z19" i="56"/>
  <c r="X20" i="55"/>
  <c r="AH19" i="56"/>
  <c r="Z11" i="58"/>
  <c r="AC18" i="55"/>
  <c r="AA19" i="59"/>
  <c r="X14" i="55"/>
  <c r="AB11" i="55"/>
  <c r="Z12" i="55"/>
  <c r="AI17" i="56"/>
  <c r="AA19" i="55"/>
  <c r="W20" i="59"/>
  <c r="AA17" i="56"/>
  <c r="Y12" i="55"/>
  <c r="AF15" i="56"/>
  <c r="AB20" i="59"/>
  <c r="W13" i="59"/>
  <c r="AD18" i="56"/>
  <c r="T17" i="57"/>
  <c r="Y20" i="55"/>
  <c r="AA13" i="56"/>
  <c r="AA20" i="59"/>
  <c r="AA12" i="59"/>
  <c r="T16" i="53"/>
  <c r="W11" i="59"/>
  <c r="AH12" i="56"/>
  <c r="AA16" i="58"/>
  <c r="AB15" i="58"/>
  <c r="Z19" i="58"/>
  <c r="W20" i="55"/>
  <c r="Z18" i="55"/>
  <c r="Y11" i="59"/>
  <c r="Y14" i="55"/>
  <c r="AB11" i="58"/>
  <c r="AC11" i="55"/>
  <c r="Y19" i="55"/>
  <c r="AF20" i="56"/>
  <c r="AA18" i="59"/>
  <c r="Z12" i="56"/>
  <c r="AB17" i="59"/>
  <c r="Z13" i="58"/>
  <c r="AA17" i="55"/>
  <c r="Z11" i="55"/>
  <c r="AB12" i="56"/>
  <c r="AB14" i="59"/>
  <c r="AB12" i="59"/>
  <c r="Y19" i="58"/>
  <c r="W15" i="59"/>
  <c r="AA14" i="59"/>
  <c r="Z16" i="58"/>
  <c r="Z20" i="58"/>
  <c r="X12" i="55"/>
  <c r="AB14" i="55"/>
  <c r="AB20" i="56"/>
  <c r="AA17" i="58"/>
  <c r="W17" i="59"/>
  <c r="AB15" i="56"/>
  <c r="AB16" i="58"/>
  <c r="AA20" i="56"/>
  <c r="AB13" i="56"/>
  <c r="Z15" i="55"/>
  <c r="Y12" i="58"/>
  <c r="AB16" i="55"/>
  <c r="AC18" i="56"/>
  <c r="AC17" i="55"/>
  <c r="S19" i="57"/>
  <c r="T13" i="53"/>
  <c r="AA13" i="55"/>
  <c r="U12" i="55"/>
  <c r="Y14" i="58"/>
  <c r="Y20" i="58"/>
  <c r="AA18" i="56"/>
  <c r="S16" i="58"/>
  <c r="T17" i="53"/>
  <c r="Y15" i="59"/>
  <c r="AE17" i="56"/>
  <c r="AA20" i="55"/>
  <c r="AF17" i="56"/>
  <c r="AA20" i="58"/>
  <c r="AB19" i="55"/>
  <c r="AB13" i="59"/>
  <c r="AA11" i="59"/>
  <c r="AA13" i="58"/>
  <c r="X11" i="55"/>
  <c r="X13" i="55"/>
  <c r="Z11" i="56"/>
  <c r="Y18" i="55"/>
  <c r="AB14" i="56"/>
  <c r="Z17" i="56"/>
  <c r="W12" i="59"/>
  <c r="Z14" i="58"/>
  <c r="AB18" i="56"/>
  <c r="AB12" i="58"/>
  <c r="AH11" i="56"/>
  <c r="AB12" i="55"/>
  <c r="AD14" i="59"/>
  <c r="AA17" i="59"/>
  <c r="AB15" i="55"/>
  <c r="AB17" i="58"/>
  <c r="AB19" i="56"/>
  <c r="AE14" i="56"/>
  <c r="Z14" i="55"/>
  <c r="AH15" i="56"/>
  <c r="W18" i="55"/>
  <c r="AA13" i="59"/>
  <c r="S14" i="58"/>
  <c r="S19" i="59"/>
  <c r="Q17" i="57"/>
  <c r="AB19" i="58"/>
  <c r="Z15" i="56"/>
  <c r="X18" i="55"/>
  <c r="AF11" i="56"/>
  <c r="W12" i="55"/>
  <c r="AH14" i="56"/>
  <c r="AB20" i="55"/>
  <c r="AF16" i="56"/>
  <c r="R16" i="57"/>
  <c r="AA14" i="55"/>
  <c r="Y16" i="55"/>
  <c r="X15" i="55"/>
  <c r="AA12" i="56"/>
  <c r="T11" i="57"/>
  <c r="S20" i="57"/>
  <c r="S12" i="59"/>
  <c r="T14" i="53"/>
  <c r="Q15" i="57"/>
  <c r="AB17" i="55"/>
  <c r="AC14" i="55"/>
  <c r="AB18" i="55"/>
  <c r="Y19" i="59"/>
  <c r="AA19" i="56"/>
  <c r="AF18" i="56"/>
  <c r="Y16" i="59"/>
  <c r="AC13" i="55"/>
  <c r="AB14" i="58"/>
  <c r="Y13" i="55"/>
  <c r="AA12" i="55"/>
  <c r="U11" i="55"/>
  <c r="Y20" i="59"/>
  <c r="U17" i="55"/>
  <c r="Z16" i="56"/>
  <c r="AB16" i="56"/>
  <c r="AH16" i="56"/>
  <c r="AA14" i="56"/>
  <c r="AH13" i="56"/>
  <c r="U16" i="55"/>
  <c r="AA18" i="58"/>
  <c r="AB18" i="59"/>
  <c r="Y11" i="55"/>
  <c r="Y13" i="59"/>
  <c r="AA19" i="58"/>
  <c r="X19" i="55"/>
  <c r="AC16" i="55"/>
  <c r="U15" i="55"/>
  <c r="Z18" i="56"/>
  <c r="AA12" i="58"/>
  <c r="Y15" i="58"/>
  <c r="W11" i="55"/>
  <c r="Z20" i="55"/>
  <c r="AA15" i="59"/>
  <c r="AB13" i="55"/>
  <c r="U13" i="55"/>
  <c r="U20" i="55"/>
  <c r="AB19" i="59"/>
  <c r="AA11" i="58"/>
  <c r="AB18" i="58"/>
  <c r="AB13" i="58"/>
  <c r="Z17" i="55"/>
  <c r="X17" i="55"/>
  <c r="Z13" i="56"/>
  <c r="AA14" i="58"/>
  <c r="Y13" i="58"/>
  <c r="AA11" i="55"/>
  <c r="W14" i="55"/>
  <c r="W14" i="59"/>
  <c r="Z16" i="55"/>
  <c r="AC20" i="55"/>
  <c r="U19" i="55"/>
  <c r="W13" i="55"/>
  <c r="AA11" i="56"/>
  <c r="AG11" i="56"/>
  <c r="AB15" i="59"/>
  <c r="W19" i="55"/>
  <c r="Z20" i="56"/>
  <c r="K35" i="7" l="1"/>
  <c r="L35" i="7" s="1"/>
  <c r="M35" i="7" s="1"/>
  <c r="K16" i="7"/>
  <c r="L16" i="7" s="1"/>
  <c r="M16" i="7" s="1"/>
  <c r="I74" i="24"/>
  <c r="H74" i="24" s="1"/>
  <c r="J74" i="24" s="1"/>
  <c r="K74" i="24" s="1"/>
  <c r="I52" i="46"/>
  <c r="H52" i="46" s="1"/>
  <c r="J52" i="46" s="1"/>
  <c r="K52" i="46" s="1"/>
  <c r="K36" i="7"/>
  <c r="L36" i="7" s="1"/>
  <c r="M36" i="7" s="1"/>
  <c r="K91" i="7"/>
  <c r="L91" i="7" s="1"/>
  <c r="M91" i="7" s="1"/>
  <c r="K78" i="7"/>
  <c r="L78" i="7" s="1"/>
  <c r="M78" i="7" s="1"/>
  <c r="I43" i="24"/>
  <c r="H43" i="24" s="1"/>
  <c r="J43" i="24" s="1"/>
  <c r="K43" i="24" s="1"/>
  <c r="I34" i="24"/>
  <c r="H34" i="24" s="1"/>
  <c r="J34" i="24" s="1"/>
  <c r="H127" i="14" s="1"/>
  <c r="I20" i="24"/>
  <c r="H20" i="24" s="1"/>
  <c r="J20" i="24" s="1"/>
  <c r="K20" i="24" s="1"/>
  <c r="K73" i="7"/>
  <c r="L73" i="7" s="1"/>
  <c r="M73" i="7" s="1"/>
  <c r="K130" i="7"/>
  <c r="L130" i="7" s="1"/>
  <c r="M130" i="7" s="1"/>
  <c r="I19" i="24"/>
  <c r="H19" i="24" s="1"/>
  <c r="J19" i="24" s="1"/>
  <c r="H112" i="14" s="1"/>
  <c r="B13" i="7"/>
  <c r="I65" i="24"/>
  <c r="H65" i="24" s="1"/>
  <c r="J65" i="24" s="1"/>
  <c r="K65" i="24" s="1"/>
  <c r="I47" i="24"/>
  <c r="H47" i="24" s="1"/>
  <c r="J47" i="24" s="1"/>
  <c r="H140" i="14" s="1"/>
  <c r="I30" i="24"/>
  <c r="H30" i="24" s="1"/>
  <c r="J30" i="24" s="1"/>
  <c r="K30" i="24" s="1"/>
  <c r="E727" i="43"/>
  <c r="K56" i="7"/>
  <c r="L56" i="7" s="1"/>
  <c r="M56" i="7" s="1"/>
  <c r="K115" i="7"/>
  <c r="L115" i="7" s="1"/>
  <c r="M115" i="7" s="1"/>
  <c r="K10" i="7"/>
  <c r="L10" i="7" s="1"/>
  <c r="M10" i="7" s="1"/>
  <c r="F154" i="14"/>
  <c r="I55" i="46"/>
  <c r="H55" i="46" s="1"/>
  <c r="J55" i="46" s="1"/>
  <c r="K55" i="46" s="1"/>
  <c r="K70" i="7"/>
  <c r="L70" i="7" s="1"/>
  <c r="M70" i="7" s="1"/>
  <c r="K12" i="7"/>
  <c r="L12" i="7" s="1"/>
  <c r="M12" i="7" s="1"/>
  <c r="K28" i="7"/>
  <c r="L28" i="7" s="1"/>
  <c r="M28" i="7" s="1"/>
  <c r="K64" i="7"/>
  <c r="L64" i="7" s="1"/>
  <c r="M64" i="7" s="1"/>
  <c r="I76" i="24"/>
  <c r="H76" i="24" s="1"/>
  <c r="J76" i="24" s="1"/>
  <c r="K76" i="24" s="1"/>
  <c r="I10" i="24"/>
  <c r="H10" i="24" s="1"/>
  <c r="J10" i="24" s="1"/>
  <c r="K10" i="24" s="1"/>
  <c r="I52" i="24"/>
  <c r="H52" i="24" s="1"/>
  <c r="J52" i="24" s="1"/>
  <c r="K52" i="24" s="1"/>
  <c r="I18" i="24"/>
  <c r="H18" i="24" s="1"/>
  <c r="J18" i="24" s="1"/>
  <c r="K18" i="24" s="1"/>
  <c r="I77" i="24"/>
  <c r="H77" i="24" s="1"/>
  <c r="J77" i="24" s="1"/>
  <c r="K77" i="24" s="1"/>
  <c r="I70" i="24"/>
  <c r="H70" i="24" s="1"/>
  <c r="J70" i="24" s="1"/>
  <c r="K70" i="24" s="1"/>
  <c r="K50" i="7"/>
  <c r="L50" i="7" s="1"/>
  <c r="M50" i="7" s="1"/>
  <c r="K45" i="7"/>
  <c r="L45" i="7" s="1"/>
  <c r="M45" i="7" s="1"/>
  <c r="T298" i="59"/>
  <c r="T280" i="56"/>
  <c r="T235" i="56"/>
  <c r="I44" i="46"/>
  <c r="H44" i="46" s="1"/>
  <c r="J44" i="46" s="1"/>
  <c r="K44" i="46" s="1"/>
  <c r="I67" i="46"/>
  <c r="H67" i="46" s="1"/>
  <c r="J67" i="46" s="1"/>
  <c r="I160" i="14" s="1"/>
  <c r="K133" i="7"/>
  <c r="L133" i="7" s="1"/>
  <c r="M133" i="7" s="1"/>
  <c r="K93" i="7"/>
  <c r="L93" i="7" s="1"/>
  <c r="M93" i="7" s="1"/>
  <c r="F708" i="43"/>
  <c r="E732" i="43"/>
  <c r="I64" i="46"/>
  <c r="H64" i="46" s="1"/>
  <c r="J64" i="46" s="1"/>
  <c r="I157" i="14" s="1"/>
  <c r="K17" i="7"/>
  <c r="L17" i="7" s="1"/>
  <c r="M17" i="7" s="1"/>
  <c r="K103" i="7"/>
  <c r="L103" i="7" s="1"/>
  <c r="M103" i="7" s="1"/>
  <c r="K114" i="7"/>
  <c r="L114" i="7" s="1"/>
  <c r="M114" i="7" s="1"/>
  <c r="K76" i="7"/>
  <c r="L76" i="7" s="1"/>
  <c r="M76" i="7" s="1"/>
  <c r="K116" i="7"/>
  <c r="L116" i="7" s="1"/>
  <c r="M116" i="7" s="1"/>
  <c r="C78" i="45"/>
  <c r="T264" i="58"/>
  <c r="E689" i="43"/>
  <c r="I79" i="46"/>
  <c r="H79" i="46" s="1"/>
  <c r="J79" i="46" s="1"/>
  <c r="I172" i="14" s="1"/>
  <c r="I60" i="46"/>
  <c r="H60" i="46" s="1"/>
  <c r="J60" i="46" s="1"/>
  <c r="K60" i="46" s="1"/>
  <c r="I42" i="46"/>
  <c r="H42" i="46" s="1"/>
  <c r="J42" i="46" s="1"/>
  <c r="I135" i="14" s="1"/>
  <c r="K61" i="7"/>
  <c r="L61" i="7" s="1"/>
  <c r="M61" i="7" s="1"/>
  <c r="K123" i="7"/>
  <c r="L123" i="7" s="1"/>
  <c r="M123" i="7" s="1"/>
  <c r="E691" i="43"/>
  <c r="F734" i="43"/>
  <c r="G161" i="14"/>
  <c r="K62" i="7"/>
  <c r="L62" i="7" s="1"/>
  <c r="M62" i="7" s="1"/>
  <c r="N62" i="7" s="1"/>
  <c r="O62" i="7" s="1"/>
  <c r="AB445" i="58"/>
  <c r="E759" i="43"/>
  <c r="I75" i="46"/>
  <c r="H75" i="46" s="1"/>
  <c r="J75" i="46" s="1"/>
  <c r="K75" i="46" s="1"/>
  <c r="K40" i="7"/>
  <c r="L40" i="7" s="1"/>
  <c r="M40" i="7" s="1"/>
  <c r="E701" i="43"/>
  <c r="F129" i="14"/>
  <c r="I9" i="46"/>
  <c r="H9" i="46" s="1"/>
  <c r="J9" i="46" s="1"/>
  <c r="K9" i="46" s="1"/>
  <c r="K122" i="7"/>
  <c r="L122" i="7" s="1"/>
  <c r="M122" i="7" s="1"/>
  <c r="K2" i="7"/>
  <c r="L2" i="7" s="1"/>
  <c r="M2" i="7" s="1"/>
  <c r="F149" i="14"/>
  <c r="G147" i="14"/>
  <c r="K14" i="7"/>
  <c r="L14" i="7" s="1"/>
  <c r="M14" i="7" s="1"/>
  <c r="F759" i="43"/>
  <c r="T265" i="59"/>
  <c r="K27" i="7"/>
  <c r="L27" i="7" s="1"/>
  <c r="M27" i="7" s="1"/>
  <c r="K117" i="7"/>
  <c r="L117" i="7" s="1"/>
  <c r="M117" i="7" s="1"/>
  <c r="I21" i="46"/>
  <c r="H21" i="46" s="1"/>
  <c r="J21" i="46" s="1"/>
  <c r="K21" i="46" s="1"/>
  <c r="K107" i="7"/>
  <c r="L107" i="7" s="1"/>
  <c r="M107" i="7" s="1"/>
  <c r="G124" i="14"/>
  <c r="G120" i="14"/>
  <c r="I76" i="46"/>
  <c r="H76" i="46" s="1"/>
  <c r="J76" i="46" s="1"/>
  <c r="K76" i="46" s="1"/>
  <c r="I80" i="46"/>
  <c r="H80" i="46" s="1"/>
  <c r="J80" i="46" s="1"/>
  <c r="K80" i="46" s="1"/>
  <c r="K37" i="7"/>
  <c r="L37" i="7" s="1"/>
  <c r="M37" i="7" s="1"/>
  <c r="K4" i="7"/>
  <c r="L4" i="7" s="1"/>
  <c r="M4" i="7" s="1"/>
  <c r="F720" i="43"/>
  <c r="I23" i="46"/>
  <c r="H23" i="46" s="1"/>
  <c r="J23" i="46" s="1"/>
  <c r="K23" i="46" s="1"/>
  <c r="I36" i="46"/>
  <c r="H36" i="46" s="1"/>
  <c r="J36" i="46" s="1"/>
  <c r="K36" i="46" s="1"/>
  <c r="K112" i="7"/>
  <c r="L112" i="7" s="1"/>
  <c r="M112" i="7" s="1"/>
  <c r="I38" i="46"/>
  <c r="H38" i="46" s="1"/>
  <c r="J38" i="46" s="1"/>
  <c r="K38" i="46" s="1"/>
  <c r="K49" i="7"/>
  <c r="L49" i="7" s="1"/>
  <c r="M49" i="7" s="1"/>
  <c r="I79" i="24"/>
  <c r="H79" i="24" s="1"/>
  <c r="J79" i="24" s="1"/>
  <c r="K79" i="24" s="1"/>
  <c r="I11" i="24"/>
  <c r="H11" i="24" s="1"/>
  <c r="J11" i="24" s="1"/>
  <c r="K11" i="24" s="1"/>
  <c r="I38" i="24"/>
  <c r="H38" i="24" s="1"/>
  <c r="J38" i="24" s="1"/>
  <c r="K38" i="24" s="1"/>
  <c r="I54" i="24"/>
  <c r="H54" i="24" s="1"/>
  <c r="J54" i="24" s="1"/>
  <c r="K54" i="24" s="1"/>
  <c r="I60" i="24"/>
  <c r="H60" i="24" s="1"/>
  <c r="J60" i="24" s="1"/>
  <c r="K60" i="24" s="1"/>
  <c r="K140" i="7"/>
  <c r="L140" i="7" s="1"/>
  <c r="M140" i="7" s="1"/>
  <c r="I58" i="24"/>
  <c r="H58" i="24" s="1"/>
  <c r="J58" i="24" s="1"/>
  <c r="K58" i="24" s="1"/>
  <c r="I72" i="24"/>
  <c r="H72" i="24" s="1"/>
  <c r="J72" i="24" s="1"/>
  <c r="K72" i="24" s="1"/>
  <c r="I23" i="24"/>
  <c r="H23" i="24" s="1"/>
  <c r="J23" i="24" s="1"/>
  <c r="K23" i="24" s="1"/>
  <c r="I28" i="24"/>
  <c r="H28" i="24" s="1"/>
  <c r="J28" i="24" s="1"/>
  <c r="K28" i="24" s="1"/>
  <c r="I7" i="24"/>
  <c r="H7" i="24" s="1"/>
  <c r="J7" i="24" s="1"/>
  <c r="K7" i="24" s="1"/>
  <c r="I8" i="24"/>
  <c r="H8" i="24" s="1"/>
  <c r="J8" i="24" s="1"/>
  <c r="H101" i="14" s="1"/>
  <c r="I51" i="24"/>
  <c r="H51" i="24" s="1"/>
  <c r="J51" i="24" s="1"/>
  <c r="H144" i="14" s="1"/>
  <c r="K94" i="7"/>
  <c r="L94" i="7" s="1"/>
  <c r="M94" i="7" s="1"/>
  <c r="K124" i="7"/>
  <c r="L124" i="7" s="1"/>
  <c r="M124" i="7" s="1"/>
  <c r="I80" i="24"/>
  <c r="H80" i="24" s="1"/>
  <c r="J80" i="24" s="1"/>
  <c r="H173" i="14" s="1"/>
  <c r="I17" i="24"/>
  <c r="H17" i="24" s="1"/>
  <c r="J17" i="24" s="1"/>
  <c r="H110" i="14" s="1"/>
  <c r="I27" i="24"/>
  <c r="H27" i="24" s="1"/>
  <c r="J27" i="24" s="1"/>
  <c r="K27" i="24" s="1"/>
  <c r="K83" i="7"/>
  <c r="L83" i="7" s="1"/>
  <c r="M83" i="7" s="1"/>
  <c r="I4" i="46"/>
  <c r="H4" i="46" s="1"/>
  <c r="J4" i="46" s="1"/>
  <c r="K4" i="46" s="1"/>
  <c r="B78" i="45"/>
  <c r="K13" i="24"/>
  <c r="H106" i="14"/>
  <c r="AB438" i="58"/>
  <c r="K127" i="7"/>
  <c r="L127" i="7" s="1"/>
  <c r="M127" i="7" s="1"/>
  <c r="K129" i="7"/>
  <c r="L129" i="7" s="1"/>
  <c r="M129" i="7" s="1"/>
  <c r="G105" i="14"/>
  <c r="F146" i="14"/>
  <c r="I24" i="46"/>
  <c r="H24" i="46" s="1"/>
  <c r="J24" i="46" s="1"/>
  <c r="K24" i="46" s="1"/>
  <c r="I58" i="46"/>
  <c r="H58" i="46" s="1"/>
  <c r="J58" i="46" s="1"/>
  <c r="K58" i="46" s="1"/>
  <c r="K32" i="7"/>
  <c r="L32" i="7" s="1"/>
  <c r="M32" i="7" s="1"/>
  <c r="K11" i="7"/>
  <c r="L11" i="7" s="1"/>
  <c r="M11" i="7" s="1"/>
  <c r="K51" i="7"/>
  <c r="L51" i="7" s="1"/>
  <c r="M51" i="7" s="1"/>
  <c r="K100" i="7"/>
  <c r="L100" i="7" s="1"/>
  <c r="M100" i="7" s="1"/>
  <c r="K19" i="7"/>
  <c r="L19" i="7" s="1"/>
  <c r="M19" i="7" s="1"/>
  <c r="K71" i="7"/>
  <c r="L71" i="7" s="1"/>
  <c r="M71" i="7" s="1"/>
  <c r="I61" i="46"/>
  <c r="H61" i="46" s="1"/>
  <c r="J61" i="46" s="1"/>
  <c r="I154" i="14" s="1"/>
  <c r="K69" i="7"/>
  <c r="L69" i="7" s="1"/>
  <c r="M69" i="7" s="1"/>
  <c r="K54" i="7"/>
  <c r="L54" i="7" s="1"/>
  <c r="M54" i="7" s="1"/>
  <c r="F743" i="43"/>
  <c r="K38" i="7"/>
  <c r="L38" i="7" s="1"/>
  <c r="M38" i="7" s="1"/>
  <c r="I25" i="46"/>
  <c r="H25" i="46" s="1"/>
  <c r="J25" i="46" s="1"/>
  <c r="K25" i="46" s="1"/>
  <c r="I13" i="46"/>
  <c r="H13" i="46" s="1"/>
  <c r="J13" i="46" s="1"/>
  <c r="K13" i="46" s="1"/>
  <c r="I22" i="46"/>
  <c r="H22" i="46" s="1"/>
  <c r="J22" i="46" s="1"/>
  <c r="K22" i="46" s="1"/>
  <c r="K113" i="7"/>
  <c r="L113" i="7" s="1"/>
  <c r="M113" i="7" s="1"/>
  <c r="I78" i="24"/>
  <c r="H78" i="24" s="1"/>
  <c r="J78" i="24" s="1"/>
  <c r="H171" i="14" s="1"/>
  <c r="I5" i="24"/>
  <c r="H5" i="24" s="1"/>
  <c r="J5" i="24" s="1"/>
  <c r="H98" i="14" s="1"/>
  <c r="I2" i="46"/>
  <c r="H2" i="46" s="1"/>
  <c r="J2" i="46" s="1"/>
  <c r="I95" i="14" s="1"/>
  <c r="I53" i="24"/>
  <c r="H53" i="24" s="1"/>
  <c r="J53" i="24" s="1"/>
  <c r="H146" i="14" s="1"/>
  <c r="I14" i="24"/>
  <c r="H14" i="24" s="1"/>
  <c r="J14" i="24" s="1"/>
  <c r="K14" i="24" s="1"/>
  <c r="G113" i="14"/>
  <c r="AB429" i="56"/>
  <c r="AB419" i="56"/>
  <c r="T245" i="56"/>
  <c r="E720" i="43"/>
  <c r="I17" i="46"/>
  <c r="H17" i="46" s="1"/>
  <c r="J17" i="46" s="1"/>
  <c r="K17" i="46" s="1"/>
  <c r="K120" i="7"/>
  <c r="L120" i="7" s="1"/>
  <c r="M120" i="7" s="1"/>
  <c r="K126" i="7"/>
  <c r="L126" i="7" s="1"/>
  <c r="M126" i="7" s="1"/>
  <c r="K63" i="7"/>
  <c r="L63" i="7" s="1"/>
  <c r="M63" i="7" s="1"/>
  <c r="K141" i="7"/>
  <c r="L141" i="7" s="1"/>
  <c r="M141" i="7" s="1"/>
  <c r="I74" i="46"/>
  <c r="H74" i="46" s="1"/>
  <c r="J74" i="46" s="1"/>
  <c r="I167" i="14" s="1"/>
  <c r="I59" i="46"/>
  <c r="H59" i="46" s="1"/>
  <c r="J59" i="46" s="1"/>
  <c r="K59" i="46" s="1"/>
  <c r="I63" i="46"/>
  <c r="H63" i="46" s="1"/>
  <c r="J63" i="46" s="1"/>
  <c r="K63" i="46" s="1"/>
  <c r="F163" i="14"/>
  <c r="T236" i="59"/>
  <c r="AB369" i="59"/>
  <c r="AB439" i="59"/>
  <c r="T287" i="59"/>
  <c r="AB422" i="56"/>
  <c r="I8" i="46"/>
  <c r="H8" i="46" s="1"/>
  <c r="J8" i="46" s="1"/>
  <c r="I101" i="14" s="1"/>
  <c r="I18" i="46"/>
  <c r="H18" i="46" s="1"/>
  <c r="J18" i="46" s="1"/>
  <c r="K18" i="46" s="1"/>
  <c r="K138" i="7"/>
  <c r="L138" i="7" s="1"/>
  <c r="M138" i="7" s="1"/>
  <c r="K97" i="7"/>
  <c r="L97" i="7" s="1"/>
  <c r="M97" i="7" s="1"/>
  <c r="K96" i="7"/>
  <c r="L96" i="7" s="1"/>
  <c r="M96" i="7" s="1"/>
  <c r="K66" i="7"/>
  <c r="L66" i="7" s="1"/>
  <c r="M66" i="7" s="1"/>
  <c r="K125" i="7"/>
  <c r="L125" i="7" s="1"/>
  <c r="M125" i="7" s="1"/>
  <c r="H97" i="14"/>
  <c r="K4" i="24"/>
  <c r="I30" i="46"/>
  <c r="H30" i="46" s="1"/>
  <c r="J30" i="46" s="1"/>
  <c r="K30" i="46" s="1"/>
  <c r="F121" i="14"/>
  <c r="G173" i="14"/>
  <c r="F725" i="43"/>
  <c r="G171" i="14"/>
  <c r="E742" i="43"/>
  <c r="F688" i="43"/>
  <c r="F96" i="14"/>
  <c r="T288" i="56"/>
  <c r="E719" i="43"/>
  <c r="G155" i="14"/>
  <c r="E745" i="43"/>
  <c r="I39" i="46"/>
  <c r="H39" i="46" s="1"/>
  <c r="J39" i="46" s="1"/>
  <c r="K39" i="46" s="1"/>
  <c r="F158" i="14"/>
  <c r="F749" i="43"/>
  <c r="I41" i="46"/>
  <c r="H41" i="46" s="1"/>
  <c r="J41" i="46" s="1"/>
  <c r="K41" i="46" s="1"/>
  <c r="I12" i="46"/>
  <c r="H12" i="46" s="1"/>
  <c r="J12" i="46" s="1"/>
  <c r="K12" i="46" s="1"/>
  <c r="G145" i="14"/>
  <c r="I6" i="46"/>
  <c r="H6" i="46" s="1"/>
  <c r="J6" i="46" s="1"/>
  <c r="K6" i="46" s="1"/>
  <c r="I72" i="46"/>
  <c r="H72" i="46" s="1"/>
  <c r="J72" i="46" s="1"/>
  <c r="K72" i="46" s="1"/>
  <c r="I54" i="46"/>
  <c r="H54" i="46" s="1"/>
  <c r="J54" i="46" s="1"/>
  <c r="K54" i="46" s="1"/>
  <c r="I43" i="46"/>
  <c r="H43" i="46" s="1"/>
  <c r="J43" i="46" s="1"/>
  <c r="I136" i="14" s="1"/>
  <c r="F115" i="14"/>
  <c r="F130" i="14"/>
  <c r="E733" i="43"/>
  <c r="I7" i="46"/>
  <c r="H7" i="46" s="1"/>
  <c r="J7" i="46" s="1"/>
  <c r="K7" i="46" s="1"/>
  <c r="I34" i="46"/>
  <c r="H34" i="46" s="1"/>
  <c r="J34" i="46" s="1"/>
  <c r="K34" i="46" s="1"/>
  <c r="I69" i="46"/>
  <c r="H69" i="46" s="1"/>
  <c r="J69" i="46" s="1"/>
  <c r="I162" i="14" s="1"/>
  <c r="F127" i="14"/>
  <c r="K34" i="24"/>
  <c r="C112" i="45"/>
  <c r="I37" i="46"/>
  <c r="H37" i="46" s="1"/>
  <c r="J37" i="46" s="1"/>
  <c r="K37" i="46" s="1"/>
  <c r="I66" i="46"/>
  <c r="H66" i="46" s="1"/>
  <c r="J66" i="46" s="1"/>
  <c r="K66" i="46" s="1"/>
  <c r="I53" i="46"/>
  <c r="H53" i="46" s="1"/>
  <c r="J53" i="46" s="1"/>
  <c r="K53" i="46" s="1"/>
  <c r="T294" i="59"/>
  <c r="T268" i="59"/>
  <c r="T292" i="56"/>
  <c r="F171" i="14"/>
  <c r="H174" i="14"/>
  <c r="I45" i="46"/>
  <c r="H45" i="46" s="1"/>
  <c r="J45" i="46" s="1"/>
  <c r="K45" i="46" s="1"/>
  <c r="G131" i="14"/>
  <c r="E683" i="43"/>
  <c r="B112" i="45"/>
  <c r="E717" i="43"/>
  <c r="E684" i="43"/>
  <c r="G100" i="14"/>
  <c r="G144" i="14"/>
  <c r="I33" i="46"/>
  <c r="H33" i="46" s="1"/>
  <c r="J33" i="46" s="1"/>
  <c r="K33" i="46" s="1"/>
  <c r="G153" i="14"/>
  <c r="F128" i="14"/>
  <c r="F95" i="14"/>
  <c r="G121" i="14"/>
  <c r="I35" i="46"/>
  <c r="H35" i="46" s="1"/>
  <c r="J35" i="46" s="1"/>
  <c r="K35" i="46" s="1"/>
  <c r="I48" i="46"/>
  <c r="H48" i="46" s="1"/>
  <c r="J48" i="46" s="1"/>
  <c r="K48" i="46" s="1"/>
  <c r="I57" i="46"/>
  <c r="H57" i="46" s="1"/>
  <c r="J57" i="46" s="1"/>
  <c r="K57" i="46" s="1"/>
  <c r="H143" i="14"/>
  <c r="I78" i="46"/>
  <c r="H78" i="46" s="1"/>
  <c r="J78" i="46" s="1"/>
  <c r="K78" i="46" s="1"/>
  <c r="I56" i="46"/>
  <c r="H56" i="46" s="1"/>
  <c r="J56" i="46" s="1"/>
  <c r="K56" i="46" s="1"/>
  <c r="I10" i="46"/>
  <c r="H10" i="46" s="1"/>
  <c r="J10" i="46" s="1"/>
  <c r="K10" i="46" s="1"/>
  <c r="AB392" i="59"/>
  <c r="T258" i="56"/>
  <c r="T296" i="58"/>
  <c r="G143" i="14"/>
  <c r="F133" i="14"/>
  <c r="K41" i="24"/>
  <c r="T237" i="59"/>
  <c r="T264" i="59"/>
  <c r="T231" i="59"/>
  <c r="AB390" i="56"/>
  <c r="T302" i="56"/>
  <c r="T256" i="56"/>
  <c r="I31" i="46"/>
  <c r="H31" i="46" s="1"/>
  <c r="J31" i="46" s="1"/>
  <c r="K31" i="46" s="1"/>
  <c r="T269" i="59"/>
  <c r="AB370" i="58"/>
  <c r="F701" i="43"/>
  <c r="AE10" i="59"/>
  <c r="E740" i="43"/>
  <c r="K40" i="24"/>
  <c r="AB376" i="59"/>
  <c r="T267" i="59"/>
  <c r="T225" i="56"/>
  <c r="F141" i="14"/>
  <c r="I73" i="46"/>
  <c r="H73" i="46" s="1"/>
  <c r="J73" i="46" s="1"/>
  <c r="K73" i="46" s="1"/>
  <c r="I26" i="46"/>
  <c r="H26" i="46" s="1"/>
  <c r="J26" i="46" s="1"/>
  <c r="I119" i="14" s="1"/>
  <c r="I47" i="46"/>
  <c r="H47" i="46" s="1"/>
  <c r="J47" i="46" s="1"/>
  <c r="K47" i="46" s="1"/>
  <c r="F107" i="14"/>
  <c r="AF10" i="59"/>
  <c r="H148" i="14"/>
  <c r="AB447" i="59"/>
  <c r="AB401" i="59"/>
  <c r="AB394" i="59"/>
  <c r="T254" i="56"/>
  <c r="I62" i="46"/>
  <c r="H62" i="46" s="1"/>
  <c r="J62" i="46" s="1"/>
  <c r="K62" i="46" s="1"/>
  <c r="AB381" i="58"/>
  <c r="F100" i="14"/>
  <c r="E698" i="43"/>
  <c r="T247" i="59"/>
  <c r="T259" i="56"/>
  <c r="AB444" i="56"/>
  <c r="I50" i="46"/>
  <c r="H50" i="46" s="1"/>
  <c r="J50" i="46" s="1"/>
  <c r="K50" i="46" s="1"/>
  <c r="I5" i="46"/>
  <c r="H5" i="46" s="1"/>
  <c r="J5" i="46" s="1"/>
  <c r="K5" i="46" s="1"/>
  <c r="I15" i="46"/>
  <c r="H15" i="46" s="1"/>
  <c r="J15" i="46" s="1"/>
  <c r="I108" i="14" s="1"/>
  <c r="G127" i="14"/>
  <c r="G150" i="14"/>
  <c r="AC10" i="58"/>
  <c r="G95" i="14"/>
  <c r="F108" i="14"/>
  <c r="E696" i="43"/>
  <c r="H156" i="14"/>
  <c r="T278" i="59"/>
  <c r="T232" i="56"/>
  <c r="AB398" i="56"/>
  <c r="T227" i="56"/>
  <c r="AB425" i="56"/>
  <c r="I71" i="46"/>
  <c r="H71" i="46" s="1"/>
  <c r="J71" i="46" s="1"/>
  <c r="I164" i="14" s="1"/>
  <c r="I46" i="46"/>
  <c r="H46" i="46" s="1"/>
  <c r="J46" i="46" s="1"/>
  <c r="I139" i="14" s="1"/>
  <c r="AB393" i="58"/>
  <c r="F721" i="43"/>
  <c r="G159" i="14"/>
  <c r="G137" i="14"/>
  <c r="H141" i="14"/>
  <c r="AB420" i="59"/>
  <c r="T228" i="59"/>
  <c r="AB429" i="59"/>
  <c r="AB428" i="56"/>
  <c r="AB383" i="56"/>
  <c r="G133" i="14"/>
  <c r="I77" i="46"/>
  <c r="H77" i="46" s="1"/>
  <c r="J77" i="46" s="1"/>
  <c r="K77" i="46" s="1"/>
  <c r="C13" i="7"/>
  <c r="B18" i="7" s="1"/>
  <c r="B17" i="7" s="1"/>
  <c r="B21" i="7" s="1"/>
  <c r="N109" i="7" s="1"/>
  <c r="E142" i="14" s="1"/>
  <c r="I19" i="46"/>
  <c r="H19" i="46" s="1"/>
  <c r="J19" i="46" s="1"/>
  <c r="I112" i="14" s="1"/>
  <c r="I81" i="46"/>
  <c r="H81" i="46" s="1"/>
  <c r="J81" i="46" s="1"/>
  <c r="K81" i="46" s="1"/>
  <c r="I14" i="46"/>
  <c r="H14" i="46" s="1"/>
  <c r="J14" i="46" s="1"/>
  <c r="I107" i="14" s="1"/>
  <c r="G112" i="14"/>
  <c r="F126" i="14"/>
  <c r="F741" i="43"/>
  <c r="H164" i="14"/>
  <c r="AB409" i="59"/>
  <c r="AB383" i="59"/>
  <c r="T257" i="59"/>
  <c r="AB415" i="56"/>
  <c r="T277" i="56"/>
  <c r="G110" i="14"/>
  <c r="AB444" i="58"/>
  <c r="AB375" i="59"/>
  <c r="AB386" i="59"/>
  <c r="AB396" i="56"/>
  <c r="AB397" i="58"/>
  <c r="F159" i="14"/>
  <c r="H167" i="14"/>
  <c r="AB444" i="59"/>
  <c r="T271" i="56"/>
  <c r="I27" i="46"/>
  <c r="H27" i="46" s="1"/>
  <c r="J27" i="46" s="1"/>
  <c r="K27" i="46" s="1"/>
  <c r="I20" i="46"/>
  <c r="H20" i="46" s="1"/>
  <c r="J20" i="46" s="1"/>
  <c r="K20" i="46" s="1"/>
  <c r="T238" i="56"/>
  <c r="T278" i="56"/>
  <c r="C95" i="45"/>
  <c r="B100" i="45" s="1"/>
  <c r="B99" i="45" s="1"/>
  <c r="B103" i="45" s="1"/>
  <c r="O58" i="45" s="1"/>
  <c r="O143" i="45" s="1"/>
  <c r="F717" i="43"/>
  <c r="AB436" i="59"/>
  <c r="T256" i="59"/>
  <c r="T243" i="56"/>
  <c r="AB369" i="56"/>
  <c r="I16" i="46"/>
  <c r="H16" i="46" s="1"/>
  <c r="J16" i="46" s="1"/>
  <c r="K16" i="46" s="1"/>
  <c r="F122" i="14"/>
  <c r="F162" i="14"/>
  <c r="T234" i="56"/>
  <c r="F684" i="43"/>
  <c r="T303" i="58"/>
  <c r="G106" i="14"/>
  <c r="AB438" i="59"/>
  <c r="T242" i="59"/>
  <c r="E721" i="43"/>
  <c r="T250" i="59"/>
  <c r="T274" i="59"/>
  <c r="AB413" i="59"/>
  <c r="AB431" i="59"/>
  <c r="AB417" i="56"/>
  <c r="E705" i="43"/>
  <c r="F103" i="14"/>
  <c r="G157" i="14"/>
  <c r="AB426" i="59"/>
  <c r="AB376" i="56"/>
  <c r="E737" i="43"/>
  <c r="J760" i="43"/>
  <c r="AB408" i="58"/>
  <c r="F114" i="14"/>
  <c r="AB434" i="59"/>
  <c r="AB392" i="58"/>
  <c r="F138" i="14"/>
  <c r="AB372" i="56"/>
  <c r="F165" i="14"/>
  <c r="K760" i="43"/>
  <c r="E735" i="43"/>
  <c r="G152" i="14"/>
  <c r="AB384" i="59"/>
  <c r="H760" i="43"/>
  <c r="F140" i="14"/>
  <c r="AB421" i="58"/>
  <c r="AB429" i="58"/>
  <c r="E716" i="43"/>
  <c r="F151" i="14"/>
  <c r="T246" i="59"/>
  <c r="AB378" i="59"/>
  <c r="T263" i="59"/>
  <c r="AB446" i="56"/>
  <c r="T242" i="56"/>
  <c r="AB442" i="56"/>
  <c r="G104" i="14"/>
  <c r="F714" i="43"/>
  <c r="T229" i="59"/>
  <c r="E758" i="43"/>
  <c r="F97" i="14"/>
  <c r="T254" i="59"/>
  <c r="AB440" i="56"/>
  <c r="AB411" i="56"/>
  <c r="T241" i="56"/>
  <c r="AB382" i="56"/>
  <c r="F109" i="14"/>
  <c r="T279" i="59"/>
  <c r="T261" i="58"/>
  <c r="E741" i="43"/>
  <c r="G128" i="14"/>
  <c r="I137" i="14"/>
  <c r="T304" i="56"/>
  <c r="AB391" i="56"/>
  <c r="L760" i="43"/>
  <c r="AD10" i="58"/>
  <c r="H122" i="14"/>
  <c r="H142" i="14"/>
  <c r="AF10" i="58"/>
  <c r="T273" i="59"/>
  <c r="G101" i="14"/>
  <c r="G154" i="14"/>
  <c r="H155" i="14"/>
  <c r="T280" i="59"/>
  <c r="AB404" i="59"/>
  <c r="AB402" i="59"/>
  <c r="T252" i="59"/>
  <c r="AB443" i="56"/>
  <c r="AB379" i="56"/>
  <c r="AB438" i="56"/>
  <c r="T298" i="56"/>
  <c r="F118" i="14"/>
  <c r="E749" i="43"/>
  <c r="AB400" i="56"/>
  <c r="G172" i="14"/>
  <c r="F161" i="14"/>
  <c r="T245" i="59"/>
  <c r="AB405" i="59"/>
  <c r="AB387" i="56"/>
  <c r="AB430" i="56"/>
  <c r="T293" i="56"/>
  <c r="F693" i="43"/>
  <c r="F178" i="45"/>
  <c r="G160" i="14"/>
  <c r="F144" i="14"/>
  <c r="T239" i="59"/>
  <c r="AB373" i="59"/>
  <c r="T237" i="56"/>
  <c r="T269" i="56"/>
  <c r="AB374" i="56"/>
  <c r="G178" i="45"/>
  <c r="AC760" i="43"/>
  <c r="F117" i="14"/>
  <c r="E702" i="43"/>
  <c r="T289" i="58"/>
  <c r="F143" i="14"/>
  <c r="T292" i="59"/>
  <c r="AB428" i="59"/>
  <c r="AF760" i="43"/>
  <c r="I760" i="43"/>
  <c r="F170" i="14"/>
  <c r="T244" i="58"/>
  <c r="AB370" i="59"/>
  <c r="AB426" i="56"/>
  <c r="T266" i="56"/>
  <c r="Z760" i="43"/>
  <c r="R760" i="43"/>
  <c r="G165" i="14"/>
  <c r="T252" i="56"/>
  <c r="G170" i="14"/>
  <c r="F755" i="43"/>
  <c r="F112" i="14"/>
  <c r="T290" i="56"/>
  <c r="AB406" i="56"/>
  <c r="AB398" i="58"/>
  <c r="T272" i="59"/>
  <c r="AB393" i="56"/>
  <c r="V760" i="43"/>
  <c r="P760" i="43"/>
  <c r="G107" i="14"/>
  <c r="AB379" i="58"/>
  <c r="T253" i="59"/>
  <c r="T244" i="59"/>
  <c r="T265" i="56"/>
  <c r="S760" i="43"/>
  <c r="T760" i="43"/>
  <c r="R110" i="57"/>
  <c r="R115" i="57"/>
  <c r="R156" i="57"/>
  <c r="R131" i="57"/>
  <c r="R127" i="57"/>
  <c r="R86" i="57"/>
  <c r="R109" i="57"/>
  <c r="R140" i="57"/>
  <c r="R85" i="57"/>
  <c r="R153" i="57"/>
  <c r="R129" i="57"/>
  <c r="R107" i="57"/>
  <c r="R132" i="57"/>
  <c r="R118" i="57"/>
  <c r="R146" i="57"/>
  <c r="R152" i="57"/>
  <c r="R126" i="57"/>
  <c r="R114" i="57"/>
  <c r="R142" i="57"/>
  <c r="R141" i="57"/>
  <c r="R145" i="57"/>
  <c r="R83" i="57"/>
  <c r="R108" i="57"/>
  <c r="R113" i="57"/>
  <c r="R128" i="57"/>
  <c r="R87" i="57"/>
  <c r="R147" i="57"/>
  <c r="R101" i="57"/>
  <c r="R149" i="57"/>
  <c r="R94" i="57"/>
  <c r="R133" i="57"/>
  <c r="R89" i="57"/>
  <c r="R121" i="57"/>
  <c r="R150" i="57"/>
  <c r="R103" i="57"/>
  <c r="R106" i="57"/>
  <c r="R90" i="57"/>
  <c r="R92" i="57"/>
  <c r="R159" i="57"/>
  <c r="R160" i="57"/>
  <c r="R155" i="57"/>
  <c r="R88" i="57"/>
  <c r="R84" i="57"/>
  <c r="R104" i="57"/>
  <c r="R138" i="57"/>
  <c r="R151" i="57"/>
  <c r="R112" i="57"/>
  <c r="R125" i="57"/>
  <c r="R117" i="57"/>
  <c r="R95" i="57"/>
  <c r="R97" i="57"/>
  <c r="R134" i="57"/>
  <c r="R123" i="57"/>
  <c r="R135" i="57"/>
  <c r="R91" i="57"/>
  <c r="R99" i="57"/>
  <c r="R98" i="57"/>
  <c r="R154" i="57"/>
  <c r="R139" i="57"/>
  <c r="R162" i="57"/>
  <c r="R148" i="57"/>
  <c r="R111" i="57"/>
  <c r="R93" i="57"/>
  <c r="R96" i="57"/>
  <c r="R161" i="57"/>
  <c r="R102" i="57"/>
  <c r="R124" i="57"/>
  <c r="R130" i="57"/>
  <c r="R144" i="57"/>
  <c r="R119" i="57"/>
  <c r="R158" i="57"/>
  <c r="R122" i="57"/>
  <c r="R137" i="57"/>
  <c r="R105" i="57"/>
  <c r="R143" i="57"/>
  <c r="R120" i="57"/>
  <c r="R157" i="57"/>
  <c r="R82" i="57"/>
  <c r="R136" i="57"/>
  <c r="R100" i="57"/>
  <c r="R116" i="57"/>
  <c r="Q99" i="57"/>
  <c r="Q158" i="57"/>
  <c r="Q134" i="57"/>
  <c r="Q133" i="57"/>
  <c r="Q126" i="57"/>
  <c r="Q100" i="57"/>
  <c r="Q136" i="57"/>
  <c r="Q111" i="57"/>
  <c r="Q90" i="57"/>
  <c r="Q162" i="57"/>
  <c r="Q147" i="57"/>
  <c r="Q112" i="57"/>
  <c r="Q140" i="57"/>
  <c r="Q137" i="57"/>
  <c r="Q105" i="57"/>
  <c r="Q83" i="57"/>
  <c r="Q117" i="57"/>
  <c r="Q129" i="57"/>
  <c r="Q141" i="57"/>
  <c r="Q85" i="57"/>
  <c r="Q130" i="57"/>
  <c r="Q93" i="57"/>
  <c r="Q146" i="57"/>
  <c r="Q161" i="57"/>
  <c r="Q86" i="57"/>
  <c r="Q97" i="57"/>
  <c r="Q157" i="57"/>
  <c r="Q102" i="57"/>
  <c r="Q119" i="57"/>
  <c r="Q121" i="57"/>
  <c r="Q159" i="57"/>
  <c r="Q125" i="57"/>
  <c r="Q94" i="57"/>
  <c r="Q110" i="57"/>
  <c r="Q107" i="57"/>
  <c r="Q109" i="57"/>
  <c r="Q143" i="57"/>
  <c r="Q142" i="57"/>
  <c r="Q123" i="57"/>
  <c r="Q82" i="57"/>
  <c r="Q96" i="57"/>
  <c r="Q91" i="57"/>
  <c r="Q106" i="57"/>
  <c r="Q151" i="57"/>
  <c r="Q138" i="57"/>
  <c r="Q101" i="57"/>
  <c r="Q155" i="57"/>
  <c r="Q128" i="57"/>
  <c r="Q153" i="57"/>
  <c r="Q150" i="57"/>
  <c r="Q144" i="57"/>
  <c r="Q108" i="57"/>
  <c r="Q89" i="57"/>
  <c r="Q156" i="57"/>
  <c r="Q87" i="57"/>
  <c r="Q154" i="57"/>
  <c r="Q118" i="57"/>
  <c r="Q95" i="57"/>
  <c r="Q120" i="57"/>
  <c r="Q88" i="57"/>
  <c r="Q145" i="57"/>
  <c r="Q84" i="57"/>
  <c r="Q127" i="57"/>
  <c r="Q124" i="57"/>
  <c r="Q160" i="57"/>
  <c r="Q103" i="57"/>
  <c r="Q114" i="57"/>
  <c r="Q92" i="57"/>
  <c r="Q132" i="57"/>
  <c r="Q149" i="57"/>
  <c r="Q115" i="57"/>
  <c r="Q148" i="57"/>
  <c r="Q122" i="57"/>
  <c r="Q98" i="57"/>
  <c r="Q135" i="57"/>
  <c r="Q113" i="57"/>
  <c r="Q152" i="57"/>
  <c r="Q104" i="57"/>
  <c r="Q131" i="57"/>
  <c r="Q139" i="57"/>
  <c r="Q116" i="57"/>
  <c r="S107" i="57"/>
  <c r="S143" i="57"/>
  <c r="S97" i="57"/>
  <c r="S128" i="57"/>
  <c r="S150" i="57"/>
  <c r="S112" i="57"/>
  <c r="S145" i="57"/>
  <c r="S115" i="57"/>
  <c r="S140" i="57"/>
  <c r="S122" i="57"/>
  <c r="S103" i="57"/>
  <c r="S90" i="57"/>
  <c r="S92" i="57"/>
  <c r="S119" i="57"/>
  <c r="S151" i="57"/>
  <c r="S125" i="57"/>
  <c r="S144" i="57"/>
  <c r="S147" i="57"/>
  <c r="S121" i="57"/>
  <c r="S105" i="57"/>
  <c r="S87" i="57"/>
  <c r="S109" i="57"/>
  <c r="S100" i="57"/>
  <c r="S161" i="57"/>
  <c r="S88" i="57"/>
  <c r="S148" i="57"/>
  <c r="S152" i="57"/>
  <c r="S153" i="57"/>
  <c r="S82" i="57"/>
  <c r="S162" i="57"/>
  <c r="S85" i="57"/>
  <c r="S142" i="57"/>
  <c r="S108" i="57"/>
  <c r="S113" i="57"/>
  <c r="S157" i="57"/>
  <c r="S120" i="57"/>
  <c r="S123" i="57"/>
  <c r="S86" i="57"/>
  <c r="S127" i="57"/>
  <c r="S141" i="57"/>
  <c r="S158" i="57"/>
  <c r="S106" i="57"/>
  <c r="S130" i="57"/>
  <c r="S114" i="57"/>
  <c r="S138" i="57"/>
  <c r="S99" i="57"/>
  <c r="S116" i="57"/>
  <c r="S124" i="57"/>
  <c r="S137" i="57"/>
  <c r="S95" i="57"/>
  <c r="S104" i="57"/>
  <c r="S132" i="57"/>
  <c r="S156" i="57"/>
  <c r="S110" i="57"/>
  <c r="S84" i="57"/>
  <c r="S129" i="57"/>
  <c r="S131" i="57"/>
  <c r="S117" i="57"/>
  <c r="S160" i="57"/>
  <c r="S89" i="57"/>
  <c r="S96" i="57"/>
  <c r="S149" i="57"/>
  <c r="S93" i="57"/>
  <c r="S118" i="57"/>
  <c r="S98" i="57"/>
  <c r="S146" i="57"/>
  <c r="S111" i="57"/>
  <c r="S94" i="57"/>
  <c r="S139" i="57"/>
  <c r="S154" i="57"/>
  <c r="S136" i="57"/>
  <c r="S126" i="57"/>
  <c r="S101" i="57"/>
  <c r="S102" i="57"/>
  <c r="S133" i="57"/>
  <c r="S155" i="57"/>
  <c r="S91" i="57"/>
  <c r="S159" i="57"/>
  <c r="S83" i="57"/>
  <c r="S135" i="57"/>
  <c r="S134" i="57"/>
  <c r="S120" i="59"/>
  <c r="W120" i="59" s="1"/>
  <c r="S144" i="59"/>
  <c r="W144" i="59" s="1"/>
  <c r="S113" i="59"/>
  <c r="W113" i="59" s="1"/>
  <c r="S150" i="59"/>
  <c r="W150" i="59" s="1"/>
  <c r="S96" i="59"/>
  <c r="W96" i="59" s="1"/>
  <c r="S85" i="59"/>
  <c r="W85" i="59" s="1"/>
  <c r="S103" i="59"/>
  <c r="W103" i="59" s="1"/>
  <c r="S91" i="59"/>
  <c r="W91" i="59" s="1"/>
  <c r="S94" i="59"/>
  <c r="W94" i="59" s="1"/>
  <c r="S95" i="59"/>
  <c r="W95" i="59" s="1"/>
  <c r="S135" i="59"/>
  <c r="W135" i="59" s="1"/>
  <c r="S114" i="59"/>
  <c r="W114" i="59" s="1"/>
  <c r="S84" i="59"/>
  <c r="W84" i="59" s="1"/>
  <c r="S136" i="59"/>
  <c r="W136" i="59" s="1"/>
  <c r="S148" i="59"/>
  <c r="W148" i="59" s="1"/>
  <c r="S161" i="59"/>
  <c r="W161" i="59" s="1"/>
  <c r="S86" i="59"/>
  <c r="W86" i="59" s="1"/>
  <c r="S88" i="59"/>
  <c r="W88" i="59" s="1"/>
  <c r="S123" i="59"/>
  <c r="W123" i="59" s="1"/>
  <c r="S146" i="59"/>
  <c r="W146" i="59" s="1"/>
  <c r="S124" i="59"/>
  <c r="W124" i="59" s="1"/>
  <c r="S153" i="59"/>
  <c r="W153" i="59" s="1"/>
  <c r="S151" i="59"/>
  <c r="W151" i="59" s="1"/>
  <c r="S89" i="59"/>
  <c r="W89" i="59" s="1"/>
  <c r="S159" i="59"/>
  <c r="S104" i="59"/>
  <c r="W104" i="59" s="1"/>
  <c r="S157" i="59"/>
  <c r="W157" i="59" s="1"/>
  <c r="S142" i="59"/>
  <c r="W142" i="59" s="1"/>
  <c r="S130" i="59"/>
  <c r="W130" i="59" s="1"/>
  <c r="S127" i="59"/>
  <c r="W127" i="59" s="1"/>
  <c r="S137" i="59"/>
  <c r="W137" i="59" s="1"/>
  <c r="S138" i="59"/>
  <c r="W138" i="59" s="1"/>
  <c r="S97" i="59"/>
  <c r="W97" i="59" s="1"/>
  <c r="S82" i="59"/>
  <c r="W82" i="59" s="1"/>
  <c r="S92" i="59"/>
  <c r="W92" i="59" s="1"/>
  <c r="S112" i="59"/>
  <c r="W112" i="59" s="1"/>
  <c r="S158" i="59"/>
  <c r="W158" i="59" s="1"/>
  <c r="S132" i="59"/>
  <c r="W132" i="59" s="1"/>
  <c r="S147" i="59"/>
  <c r="W147" i="59" s="1"/>
  <c r="S101" i="59"/>
  <c r="W101" i="59" s="1"/>
  <c r="S128" i="59"/>
  <c r="W128" i="59" s="1"/>
  <c r="S155" i="59"/>
  <c r="S100" i="59"/>
  <c r="W100" i="59" s="1"/>
  <c r="S149" i="59"/>
  <c r="W149" i="59" s="1"/>
  <c r="S145" i="59"/>
  <c r="W145" i="59" s="1"/>
  <c r="S83" i="59"/>
  <c r="W83" i="59" s="1"/>
  <c r="S154" i="59"/>
  <c r="W154" i="59" s="1"/>
  <c r="S109" i="59"/>
  <c r="W109" i="59" s="1"/>
  <c r="S107" i="59"/>
  <c r="W107" i="59" s="1"/>
  <c r="S156" i="59"/>
  <c r="W156" i="59" s="1"/>
  <c r="S115" i="59"/>
  <c r="W115" i="59" s="1"/>
  <c r="S122" i="59"/>
  <c r="W122" i="59" s="1"/>
  <c r="S143" i="59"/>
  <c r="W143" i="59" s="1"/>
  <c r="S99" i="59"/>
  <c r="W99" i="59" s="1"/>
  <c r="S125" i="59"/>
  <c r="W125" i="59" s="1"/>
  <c r="S111" i="59"/>
  <c r="W111" i="59" s="1"/>
  <c r="S141" i="59"/>
  <c r="W141" i="59" s="1"/>
  <c r="S87" i="59"/>
  <c r="W87" i="59" s="1"/>
  <c r="S117" i="59"/>
  <c r="W117" i="59" s="1"/>
  <c r="S160" i="59"/>
  <c r="W160" i="59" s="1"/>
  <c r="S134" i="59"/>
  <c r="W134" i="59" s="1"/>
  <c r="S108" i="59"/>
  <c r="W108" i="59" s="1"/>
  <c r="S118" i="59"/>
  <c r="W118" i="59" s="1"/>
  <c r="S116" i="59"/>
  <c r="W116" i="59" s="1"/>
  <c r="S102" i="59"/>
  <c r="W102" i="59" s="1"/>
  <c r="S140" i="59"/>
  <c r="W140" i="59" s="1"/>
  <c r="S119" i="59"/>
  <c r="W119" i="59" s="1"/>
  <c r="S105" i="59"/>
  <c r="W105" i="59" s="1"/>
  <c r="S152" i="59"/>
  <c r="W152" i="59" s="1"/>
  <c r="S98" i="59"/>
  <c r="W98" i="59" s="1"/>
  <c r="S129" i="59"/>
  <c r="W129" i="59" s="1"/>
  <c r="S106" i="59"/>
  <c r="W106" i="59" s="1"/>
  <c r="S126" i="59"/>
  <c r="W126" i="59" s="1"/>
  <c r="S110" i="59"/>
  <c r="W110" i="59" s="1"/>
  <c r="S121" i="59"/>
  <c r="W121" i="59" s="1"/>
  <c r="S133" i="59"/>
  <c r="W133" i="59" s="1"/>
  <c r="S139" i="59"/>
  <c r="W139" i="59" s="1"/>
  <c r="S131" i="59"/>
  <c r="W131" i="59" s="1"/>
  <c r="S93" i="59"/>
  <c r="W93" i="59" s="1"/>
  <c r="S90" i="59"/>
  <c r="W90" i="59" s="1"/>
  <c r="S133" i="58"/>
  <c r="W133" i="58" s="1"/>
  <c r="S118" i="58"/>
  <c r="W118" i="58" s="1"/>
  <c r="S101" i="58"/>
  <c r="W101" i="58" s="1"/>
  <c r="S121" i="58"/>
  <c r="W121" i="58" s="1"/>
  <c r="S131" i="58"/>
  <c r="W131" i="58" s="1"/>
  <c r="S90" i="58"/>
  <c r="W90" i="58" s="1"/>
  <c r="S119" i="58"/>
  <c r="W119" i="58" s="1"/>
  <c r="S113" i="58"/>
  <c r="W113" i="58" s="1"/>
  <c r="S135" i="58"/>
  <c r="W135" i="58" s="1"/>
  <c r="S93" i="58"/>
  <c r="W93" i="58" s="1"/>
  <c r="S95" i="58"/>
  <c r="W95" i="58" s="1"/>
  <c r="S124" i="58"/>
  <c r="W124" i="58" s="1"/>
  <c r="S96" i="58"/>
  <c r="W96" i="58" s="1"/>
  <c r="S125" i="58"/>
  <c r="W125" i="58" s="1"/>
  <c r="S130" i="58"/>
  <c r="W130" i="58" s="1"/>
  <c r="S117" i="58"/>
  <c r="W117" i="58" s="1"/>
  <c r="S161" i="58"/>
  <c r="W161" i="58" s="1"/>
  <c r="S140" i="58"/>
  <c r="W140" i="58" s="1"/>
  <c r="S110" i="58"/>
  <c r="W110" i="58" s="1"/>
  <c r="S120" i="58"/>
  <c r="W120" i="58" s="1"/>
  <c r="S134" i="58"/>
  <c r="W134" i="58" s="1"/>
  <c r="S114" i="58"/>
  <c r="W114" i="58" s="1"/>
  <c r="S108" i="58"/>
  <c r="W108" i="58" s="1"/>
  <c r="S146" i="58"/>
  <c r="W146" i="58" s="1"/>
  <c r="S126" i="58"/>
  <c r="W126" i="58" s="1"/>
  <c r="S86" i="58"/>
  <c r="W86" i="58" s="1"/>
  <c r="S157" i="58"/>
  <c r="W157" i="58" s="1"/>
  <c r="S150" i="58"/>
  <c r="W150" i="58" s="1"/>
  <c r="S158" i="58"/>
  <c r="W158" i="58" s="1"/>
  <c r="S91" i="58"/>
  <c r="W91" i="58" s="1"/>
  <c r="S122" i="58"/>
  <c r="W122" i="58" s="1"/>
  <c r="S137" i="58"/>
  <c r="W137" i="58" s="1"/>
  <c r="S123" i="58"/>
  <c r="W123" i="58" s="1"/>
  <c r="S88" i="58"/>
  <c r="W88" i="58" s="1"/>
  <c r="S141" i="58"/>
  <c r="W141" i="58" s="1"/>
  <c r="S139" i="58"/>
  <c r="W139" i="58" s="1"/>
  <c r="S151" i="58"/>
  <c r="W151" i="58" s="1"/>
  <c r="S153" i="58"/>
  <c r="W153" i="58" s="1"/>
  <c r="S156" i="58"/>
  <c r="W156" i="58" s="1"/>
  <c r="S106" i="58"/>
  <c r="W106" i="58" s="1"/>
  <c r="S102" i="58"/>
  <c r="W102" i="58" s="1"/>
  <c r="S155" i="58"/>
  <c r="W155" i="58" s="1"/>
  <c r="S83" i="58"/>
  <c r="W83" i="58" s="1"/>
  <c r="S115" i="58"/>
  <c r="W115" i="58" s="1"/>
  <c r="S154" i="58"/>
  <c r="W154" i="58" s="1"/>
  <c r="S160" i="58"/>
  <c r="W160" i="58" s="1"/>
  <c r="S149" i="58"/>
  <c r="W149" i="58" s="1"/>
  <c r="S111" i="58"/>
  <c r="W111" i="58" s="1"/>
  <c r="S104" i="58"/>
  <c r="W104" i="58" s="1"/>
  <c r="S127" i="58"/>
  <c r="W127" i="58" s="1"/>
  <c r="S144" i="58"/>
  <c r="W144" i="58" s="1"/>
  <c r="S99" i="58"/>
  <c r="W99" i="58" s="1"/>
  <c r="S84" i="58"/>
  <c r="W84" i="58" s="1"/>
  <c r="S87" i="58"/>
  <c r="W87" i="58" s="1"/>
  <c r="S85" i="58"/>
  <c r="W85" i="58" s="1"/>
  <c r="S109" i="58"/>
  <c r="W109" i="58" s="1"/>
  <c r="S98" i="58"/>
  <c r="W98" i="58" s="1"/>
  <c r="S92" i="58"/>
  <c r="W92" i="58" s="1"/>
  <c r="S143" i="58"/>
  <c r="W143" i="58" s="1"/>
  <c r="S116" i="58"/>
  <c r="W116" i="58" s="1"/>
  <c r="S132" i="58"/>
  <c r="W132" i="58" s="1"/>
  <c r="S147" i="58"/>
  <c r="W147" i="58" s="1"/>
  <c r="S129" i="58"/>
  <c r="W129" i="58" s="1"/>
  <c r="S103" i="58"/>
  <c r="W103" i="58" s="1"/>
  <c r="S89" i="58"/>
  <c r="W89" i="58" s="1"/>
  <c r="S112" i="58"/>
  <c r="W112" i="58" s="1"/>
  <c r="S128" i="58"/>
  <c r="W128" i="58" s="1"/>
  <c r="S97" i="58"/>
  <c r="W97" i="58" s="1"/>
  <c r="S136" i="58"/>
  <c r="W136" i="58" s="1"/>
  <c r="S105" i="58"/>
  <c r="W105" i="58" s="1"/>
  <c r="S94" i="58"/>
  <c r="W94" i="58" s="1"/>
  <c r="S159" i="58"/>
  <c r="W159" i="58" s="1"/>
  <c r="S82" i="58"/>
  <c r="W82" i="58" s="1"/>
  <c r="S142" i="58"/>
  <c r="W142" i="58" s="1"/>
  <c r="S148" i="58"/>
  <c r="W148" i="58" s="1"/>
  <c r="S100" i="58"/>
  <c r="W100" i="58" s="1"/>
  <c r="S152" i="58"/>
  <c r="W152" i="58" s="1"/>
  <c r="S107" i="58"/>
  <c r="W107" i="58" s="1"/>
  <c r="S145" i="58"/>
  <c r="W145" i="58" s="1"/>
  <c r="S138" i="58"/>
  <c r="W138" i="58" s="1"/>
  <c r="Q157" i="56"/>
  <c r="U157" i="56" s="1"/>
  <c r="Q119" i="56"/>
  <c r="U119" i="56" s="1"/>
  <c r="Q154" i="56"/>
  <c r="U154" i="56" s="1"/>
  <c r="Q135" i="56"/>
  <c r="Q143" i="56"/>
  <c r="U143" i="56" s="1"/>
  <c r="Q121" i="56"/>
  <c r="U121" i="56" s="1"/>
  <c r="Q84" i="56"/>
  <c r="U84" i="56" s="1"/>
  <c r="Q108" i="56"/>
  <c r="U108" i="56" s="1"/>
  <c r="Q97" i="56"/>
  <c r="U97" i="56" s="1"/>
  <c r="Q83" i="56"/>
  <c r="U83" i="56" s="1"/>
  <c r="Q129" i="56"/>
  <c r="U129" i="56" s="1"/>
  <c r="Q120" i="56"/>
  <c r="U120" i="56" s="1"/>
  <c r="Q159" i="56"/>
  <c r="Q150" i="56"/>
  <c r="U150" i="56" s="1"/>
  <c r="Q123" i="56"/>
  <c r="U123" i="56" s="1"/>
  <c r="Q96" i="56"/>
  <c r="U96" i="56" s="1"/>
  <c r="Q141" i="56"/>
  <c r="U141" i="56" s="1"/>
  <c r="Q102" i="56"/>
  <c r="U102" i="56" s="1"/>
  <c r="Q149" i="56"/>
  <c r="U149" i="56" s="1"/>
  <c r="Q115" i="56"/>
  <c r="Q144" i="56"/>
  <c r="U144" i="56" s="1"/>
  <c r="Q99" i="56"/>
  <c r="U99" i="56" s="1"/>
  <c r="Q142" i="56"/>
  <c r="U142" i="56" s="1"/>
  <c r="Q156" i="56"/>
  <c r="U156" i="56" s="1"/>
  <c r="Q92" i="56"/>
  <c r="U92" i="56" s="1"/>
  <c r="Q110" i="56"/>
  <c r="U110" i="56" s="1"/>
  <c r="Q155" i="56"/>
  <c r="U155" i="56" s="1"/>
  <c r="Q152" i="56"/>
  <c r="Q128" i="56"/>
  <c r="Q160" i="56"/>
  <c r="U160" i="56" s="1"/>
  <c r="Q125" i="56"/>
  <c r="U125" i="56" s="1"/>
  <c r="Q137" i="56"/>
  <c r="U137" i="56" s="1"/>
  <c r="Q153" i="56"/>
  <c r="U153" i="56" s="1"/>
  <c r="Q134" i="56"/>
  <c r="U134" i="56" s="1"/>
  <c r="Q139" i="56"/>
  <c r="U139" i="56" s="1"/>
  <c r="Q94" i="56"/>
  <c r="Q145" i="56"/>
  <c r="Q86" i="56"/>
  <c r="U86" i="56" s="1"/>
  <c r="Q140" i="56"/>
  <c r="U140" i="56" s="1"/>
  <c r="Q85" i="56"/>
  <c r="U85" i="56" s="1"/>
  <c r="Q116" i="56"/>
  <c r="U116" i="56" s="1"/>
  <c r="Q105" i="56"/>
  <c r="U105" i="56" s="1"/>
  <c r="Q147" i="56"/>
  <c r="U147" i="56" s="1"/>
  <c r="Q100" i="56"/>
  <c r="U100" i="56" s="1"/>
  <c r="Q151" i="56"/>
  <c r="Q138" i="56"/>
  <c r="U138" i="56" s="1"/>
  <c r="Q133" i="56"/>
  <c r="U133" i="56" s="1"/>
  <c r="Q104" i="56"/>
  <c r="U104" i="56" s="1"/>
  <c r="Q124" i="56"/>
  <c r="U124" i="56" s="1"/>
  <c r="Q131" i="56"/>
  <c r="U131" i="56" s="1"/>
  <c r="Q111" i="56"/>
  <c r="U111" i="56" s="1"/>
  <c r="Q118" i="56"/>
  <c r="Q161" i="56"/>
  <c r="Q113" i="56"/>
  <c r="U113" i="56" s="1"/>
  <c r="Q103" i="56"/>
  <c r="U103" i="56" s="1"/>
  <c r="Q126" i="56"/>
  <c r="U126" i="56" s="1"/>
  <c r="Q109" i="56"/>
  <c r="U109" i="56" s="1"/>
  <c r="Q136" i="56"/>
  <c r="U136" i="56" s="1"/>
  <c r="Q82" i="56"/>
  <c r="U82" i="56" s="1"/>
  <c r="Q87" i="56"/>
  <c r="U87" i="56" s="1"/>
  <c r="Q91" i="56"/>
  <c r="Q93" i="56"/>
  <c r="U93" i="56" s="1"/>
  <c r="Q106" i="56"/>
  <c r="U106" i="56" s="1"/>
  <c r="Q117" i="56"/>
  <c r="U117" i="56" s="1"/>
  <c r="Q88" i="56"/>
  <c r="U88" i="56" s="1"/>
  <c r="Q112" i="56"/>
  <c r="U112" i="56" s="1"/>
  <c r="Q130" i="56"/>
  <c r="U130" i="56" s="1"/>
  <c r="Q148" i="56"/>
  <c r="Q90" i="56"/>
  <c r="Q146" i="56"/>
  <c r="U146" i="56" s="1"/>
  <c r="Q107" i="56"/>
  <c r="U107" i="56" s="1"/>
  <c r="Q122" i="56"/>
  <c r="U122" i="56" s="1"/>
  <c r="Q95" i="56"/>
  <c r="U95" i="56" s="1"/>
  <c r="Q98" i="56"/>
  <c r="U98" i="56" s="1"/>
  <c r="Q89" i="56"/>
  <c r="U89" i="56" s="1"/>
  <c r="Q101" i="56"/>
  <c r="Q114" i="56"/>
  <c r="Q127" i="56"/>
  <c r="U127" i="56" s="1"/>
  <c r="Q158" i="56"/>
  <c r="U158" i="56" s="1"/>
  <c r="Q132" i="56"/>
  <c r="U132" i="56" s="1"/>
  <c r="F694" i="43"/>
  <c r="G109" i="14"/>
  <c r="T90" i="57"/>
  <c r="T27" i="53"/>
  <c r="T52" i="53"/>
  <c r="T73" i="53"/>
  <c r="T127" i="57"/>
  <c r="T128" i="57"/>
  <c r="T41" i="53"/>
  <c r="T145" i="53"/>
  <c r="T59" i="53"/>
  <c r="AB372" i="58"/>
  <c r="F747" i="43"/>
  <c r="AB377" i="59"/>
  <c r="U760" i="43"/>
  <c r="T131" i="57"/>
  <c r="T102" i="57"/>
  <c r="T54" i="53"/>
  <c r="T56" i="53"/>
  <c r="T135" i="53"/>
  <c r="T97" i="57"/>
  <c r="T101" i="57"/>
  <c r="T44" i="53"/>
  <c r="T74" i="53"/>
  <c r="T124" i="53"/>
  <c r="G130" i="14"/>
  <c r="AB391" i="59"/>
  <c r="T290" i="59"/>
  <c r="G163" i="14"/>
  <c r="O760" i="43"/>
  <c r="T130" i="57"/>
  <c r="T134" i="57"/>
  <c r="T36" i="53"/>
  <c r="T90" i="53"/>
  <c r="T88" i="53"/>
  <c r="Y760" i="43"/>
  <c r="AE760" i="43"/>
  <c r="T153" i="57"/>
  <c r="T125" i="57"/>
  <c r="T25" i="53"/>
  <c r="T51" i="53"/>
  <c r="T82" i="53"/>
  <c r="T143" i="53"/>
  <c r="X760" i="43"/>
  <c r="AA760" i="43"/>
  <c r="W760" i="43"/>
  <c r="N760" i="43"/>
  <c r="T137" i="57"/>
  <c r="T142" i="57"/>
  <c r="T64" i="53"/>
  <c r="T133" i="53"/>
  <c r="T92" i="53"/>
  <c r="T152" i="57"/>
  <c r="T149" i="57"/>
  <c r="T48" i="53"/>
  <c r="T35" i="53"/>
  <c r="T39" i="53"/>
  <c r="T96" i="53"/>
  <c r="T253" i="58"/>
  <c r="F119" i="14"/>
  <c r="E704" i="43"/>
  <c r="T150" i="57"/>
  <c r="T146" i="57"/>
  <c r="T38" i="53"/>
  <c r="T107" i="53"/>
  <c r="T128" i="53"/>
  <c r="AB760" i="43"/>
  <c r="T107" i="57"/>
  <c r="T156" i="57"/>
  <c r="T37" i="53"/>
  <c r="T72" i="53"/>
  <c r="T130" i="53"/>
  <c r="T61" i="53"/>
  <c r="T284" i="58"/>
  <c r="G97" i="14"/>
  <c r="Q760" i="43"/>
  <c r="T151" i="57"/>
  <c r="T45" i="53"/>
  <c r="T158" i="53"/>
  <c r="T28" i="53"/>
  <c r="G151" i="14"/>
  <c r="AB384" i="58"/>
  <c r="AB403" i="59"/>
  <c r="T238" i="59"/>
  <c r="E686" i="43"/>
  <c r="F101" i="14"/>
  <c r="AD760" i="43"/>
  <c r="M760" i="43"/>
  <c r="T289" i="59"/>
  <c r="T255" i="59"/>
  <c r="AB419" i="59"/>
  <c r="AB418" i="56"/>
  <c r="AB403" i="56"/>
  <c r="T159" i="57"/>
  <c r="T104" i="57"/>
  <c r="T139" i="57"/>
  <c r="T135" i="57"/>
  <c r="T140" i="57"/>
  <c r="T85" i="57"/>
  <c r="T94" i="57"/>
  <c r="T145" i="57"/>
  <c r="T108" i="57"/>
  <c r="T129" i="57"/>
  <c r="T22" i="53"/>
  <c r="T55" i="53"/>
  <c r="T89" i="53"/>
  <c r="T30" i="53"/>
  <c r="T78" i="53"/>
  <c r="T137" i="53"/>
  <c r="T147" i="53"/>
  <c r="T76" i="53"/>
  <c r="T119" i="53"/>
  <c r="T62" i="53"/>
  <c r="T123" i="53"/>
  <c r="T91" i="53"/>
  <c r="T125" i="53"/>
  <c r="T116" i="53"/>
  <c r="T49" i="53"/>
  <c r="T43" i="53"/>
  <c r="T122" i="53"/>
  <c r="T126" i="53"/>
  <c r="T284" i="59"/>
  <c r="AB442" i="59"/>
  <c r="AB445" i="59"/>
  <c r="T228" i="56"/>
  <c r="AB405" i="56"/>
  <c r="T294" i="56"/>
  <c r="AB434" i="56"/>
  <c r="T119" i="57"/>
  <c r="T160" i="57"/>
  <c r="T158" i="57"/>
  <c r="T122" i="57"/>
  <c r="T82" i="57"/>
  <c r="T123" i="57"/>
  <c r="T91" i="57"/>
  <c r="T84" i="57"/>
  <c r="T132" i="57"/>
  <c r="T88" i="57"/>
  <c r="T29" i="53"/>
  <c r="T47" i="53"/>
  <c r="T67" i="53"/>
  <c r="T157" i="53"/>
  <c r="T58" i="53"/>
  <c r="T65" i="53"/>
  <c r="T156" i="53"/>
  <c r="T131" i="53"/>
  <c r="T127" i="53"/>
  <c r="T110" i="53"/>
  <c r="T105" i="53"/>
  <c r="T40" i="53"/>
  <c r="T150" i="53"/>
  <c r="T118" i="53"/>
  <c r="T104" i="53"/>
  <c r="T141" i="53"/>
  <c r="T93" i="53"/>
  <c r="T129" i="53"/>
  <c r="T282" i="59"/>
  <c r="AB446" i="59"/>
  <c r="AB404" i="56"/>
  <c r="T249" i="56"/>
  <c r="T144" i="57"/>
  <c r="T99" i="57"/>
  <c r="T143" i="57"/>
  <c r="T117" i="57"/>
  <c r="T138" i="57"/>
  <c r="T111" i="57"/>
  <c r="T93" i="57"/>
  <c r="T110" i="57"/>
  <c r="T162" i="57"/>
  <c r="T115" i="57"/>
  <c r="T32" i="53"/>
  <c r="T120" i="53"/>
  <c r="T53" i="53"/>
  <c r="T108" i="53"/>
  <c r="T94" i="53"/>
  <c r="T117" i="53"/>
  <c r="T98" i="53"/>
  <c r="T149" i="53"/>
  <c r="T79" i="53"/>
  <c r="T70" i="53"/>
  <c r="T153" i="53"/>
  <c r="T148" i="53"/>
  <c r="T26" i="53"/>
  <c r="T112" i="53"/>
  <c r="T46" i="53"/>
  <c r="T136" i="53"/>
  <c r="T75" i="53"/>
  <c r="AB424" i="59"/>
  <c r="AB414" i="59"/>
  <c r="T251" i="56"/>
  <c r="AB389" i="56"/>
  <c r="T284" i="56"/>
  <c r="AB413" i="56"/>
  <c r="AA10" i="53"/>
  <c r="Y10" i="53"/>
  <c r="AB10" i="53"/>
  <c r="Z10" i="53"/>
  <c r="AA10" i="57"/>
  <c r="Y10" i="57"/>
  <c r="AB10" i="57"/>
  <c r="Z10" i="57"/>
  <c r="T89" i="57"/>
  <c r="T155" i="57"/>
  <c r="T136" i="57"/>
  <c r="T95" i="57"/>
  <c r="T141" i="57"/>
  <c r="T121" i="57"/>
  <c r="T154" i="57"/>
  <c r="T118" i="57"/>
  <c r="T157" i="57"/>
  <c r="T161" i="57"/>
  <c r="T101" i="53"/>
  <c r="T160" i="53"/>
  <c r="T50" i="53"/>
  <c r="T57" i="53"/>
  <c r="T60" i="53"/>
  <c r="T115" i="53"/>
  <c r="T66" i="53"/>
  <c r="T33" i="53"/>
  <c r="T139" i="53"/>
  <c r="T138" i="53"/>
  <c r="T159" i="53"/>
  <c r="T31" i="53"/>
  <c r="T103" i="53"/>
  <c r="T87" i="53"/>
  <c r="T34" i="53"/>
  <c r="T113" i="53"/>
  <c r="T69" i="53"/>
  <c r="AB368" i="59"/>
  <c r="AB418" i="59"/>
  <c r="T273" i="56"/>
  <c r="E730" i="43"/>
  <c r="F145" i="14"/>
  <c r="F687" i="43"/>
  <c r="G102" i="14"/>
  <c r="T113" i="57"/>
  <c r="T96" i="57"/>
  <c r="T92" i="57"/>
  <c r="T86" i="57"/>
  <c r="T100" i="57"/>
  <c r="T87" i="57"/>
  <c r="T116" i="57"/>
  <c r="T103" i="57"/>
  <c r="T112" i="57"/>
  <c r="T106" i="57"/>
  <c r="T81" i="53"/>
  <c r="T100" i="53"/>
  <c r="T121" i="53"/>
  <c r="T77" i="53"/>
  <c r="T161" i="53"/>
  <c r="T80" i="53"/>
  <c r="T144" i="53"/>
  <c r="T68" i="53"/>
  <c r="T24" i="53"/>
  <c r="T146" i="53"/>
  <c r="T97" i="53"/>
  <c r="T23" i="53"/>
  <c r="T84" i="53"/>
  <c r="T134" i="53"/>
  <c r="T109" i="53"/>
  <c r="T154" i="53"/>
  <c r="T114" i="53"/>
  <c r="T297" i="59"/>
  <c r="AB443" i="59"/>
  <c r="AB439" i="56"/>
  <c r="AB373" i="56"/>
  <c r="AB432" i="56"/>
  <c r="T281" i="56"/>
  <c r="AB407" i="56"/>
  <c r="F724" i="43"/>
  <c r="G139" i="14"/>
  <c r="G122" i="14"/>
  <c r="F707" i="43"/>
  <c r="T148" i="57"/>
  <c r="T114" i="57"/>
  <c r="T98" i="57"/>
  <c r="T120" i="57"/>
  <c r="T147" i="57"/>
  <c r="T105" i="57"/>
  <c r="T133" i="57"/>
  <c r="T109" i="57"/>
  <c r="T83" i="57"/>
  <c r="T124" i="57"/>
  <c r="T126" i="57"/>
  <c r="T83" i="53"/>
  <c r="T102" i="53"/>
  <c r="T142" i="53"/>
  <c r="T95" i="53"/>
  <c r="T106" i="53"/>
  <c r="T71" i="53"/>
  <c r="T132" i="53"/>
  <c r="T111" i="53"/>
  <c r="T140" i="53"/>
  <c r="T152" i="53"/>
  <c r="T99" i="53"/>
  <c r="T63" i="53"/>
  <c r="T85" i="53"/>
  <c r="T42" i="53"/>
  <c r="T151" i="53"/>
  <c r="T155" i="53"/>
  <c r="T86" i="53"/>
  <c r="H130" i="14"/>
  <c r="I124" i="14"/>
  <c r="K22" i="24"/>
  <c r="H168" i="14"/>
  <c r="I130" i="14"/>
  <c r="H113" i="14"/>
  <c r="K6" i="24"/>
  <c r="K51" i="46"/>
  <c r="H165" i="14"/>
  <c r="H145" i="14"/>
  <c r="K5" i="24"/>
  <c r="H151" i="14"/>
  <c r="H154" i="14"/>
  <c r="H125" i="14"/>
  <c r="H103" i="14"/>
  <c r="K16" i="24"/>
  <c r="H158" i="14"/>
  <c r="H116" i="14"/>
  <c r="I161" i="14"/>
  <c r="AC10" i="59"/>
  <c r="I173" i="14"/>
  <c r="I129" i="14"/>
  <c r="H157" i="14"/>
  <c r="H159" i="14"/>
  <c r="H105" i="14"/>
  <c r="I121" i="14"/>
  <c r="I104" i="14"/>
  <c r="K57" i="24"/>
  <c r="H169" i="14"/>
  <c r="I163" i="14"/>
  <c r="H138" i="14"/>
  <c r="H131" i="14"/>
  <c r="H119" i="14"/>
  <c r="H172" i="14"/>
  <c r="K17" i="24"/>
  <c r="I122" i="14"/>
  <c r="H161" i="14"/>
  <c r="H152" i="14"/>
  <c r="H153" i="14"/>
  <c r="H114" i="14"/>
  <c r="W159" i="59"/>
  <c r="W155" i="59"/>
  <c r="I168" i="14"/>
  <c r="H96" i="14"/>
  <c r="I170" i="14"/>
  <c r="I105" i="14"/>
  <c r="H163" i="14"/>
  <c r="H128" i="14"/>
  <c r="K32" i="46"/>
  <c r="AD10" i="55"/>
  <c r="I132" i="14"/>
  <c r="I152" i="14"/>
  <c r="K2" i="46"/>
  <c r="AE10" i="55"/>
  <c r="H118" i="14"/>
  <c r="H123" i="14"/>
  <c r="H111" i="14"/>
  <c r="I103" i="14"/>
  <c r="I145" i="14"/>
  <c r="AF10" i="55"/>
  <c r="H137" i="14"/>
  <c r="K78" i="24"/>
  <c r="I156" i="14"/>
  <c r="I133" i="14"/>
  <c r="K64" i="46"/>
  <c r="K9" i="24"/>
  <c r="I126" i="14"/>
  <c r="K51" i="24"/>
  <c r="I114" i="14"/>
  <c r="H124" i="14"/>
  <c r="K15" i="24"/>
  <c r="H170" i="14"/>
  <c r="K46" i="24"/>
  <c r="K53" i="24"/>
  <c r="K39" i="24"/>
  <c r="H135" i="14"/>
  <c r="I148" i="14"/>
  <c r="I111" i="14"/>
  <c r="W149" i="55"/>
  <c r="W114" i="55"/>
  <c r="W98" i="55"/>
  <c r="W122" i="55"/>
  <c r="W141" i="55"/>
  <c r="W153" i="55"/>
  <c r="W97" i="55"/>
  <c r="W135" i="55"/>
  <c r="W133" i="55"/>
  <c r="W93" i="55"/>
  <c r="W152" i="55"/>
  <c r="W95" i="55"/>
  <c r="W90" i="55"/>
  <c r="W110" i="55"/>
  <c r="W105" i="55"/>
  <c r="W106" i="55"/>
  <c r="W113" i="55"/>
  <c r="W83" i="55"/>
  <c r="W116" i="55"/>
  <c r="W148" i="55"/>
  <c r="W85" i="55"/>
  <c r="W146" i="55"/>
  <c r="W134" i="55"/>
  <c r="W112" i="55"/>
  <c r="W120" i="55"/>
  <c r="W102" i="55"/>
  <c r="W117" i="55"/>
  <c r="W82" i="55"/>
  <c r="W139" i="55"/>
  <c r="W155" i="55"/>
  <c r="W86" i="55"/>
  <c r="W88" i="55"/>
  <c r="W109" i="55"/>
  <c r="W107" i="55"/>
  <c r="W119" i="55"/>
  <c r="W154" i="55"/>
  <c r="W142" i="55"/>
  <c r="W126" i="55"/>
  <c r="W121" i="55"/>
  <c r="W123" i="55"/>
  <c r="W150" i="55"/>
  <c r="W140" i="55"/>
  <c r="W157" i="55"/>
  <c r="W159" i="55"/>
  <c r="W136" i="55"/>
  <c r="W129" i="55"/>
  <c r="W111" i="55"/>
  <c r="W96" i="55"/>
  <c r="W161" i="55"/>
  <c r="W103" i="55"/>
  <c r="W151" i="55"/>
  <c r="W100" i="55"/>
  <c r="W127" i="55"/>
  <c r="W132" i="55"/>
  <c r="W92" i="55"/>
  <c r="W124" i="55"/>
  <c r="W137" i="55"/>
  <c r="W145" i="55"/>
  <c r="W125" i="55"/>
  <c r="W160" i="55"/>
  <c r="W147" i="55"/>
  <c r="W130" i="55"/>
  <c r="W91" i="55"/>
  <c r="W94" i="55"/>
  <c r="W144" i="55"/>
  <c r="W156" i="55"/>
  <c r="W104" i="55"/>
  <c r="W89" i="55"/>
  <c r="W138" i="55"/>
  <c r="W115" i="55"/>
  <c r="W128" i="55"/>
  <c r="W84" i="55"/>
  <c r="W101" i="55"/>
  <c r="W131" i="55"/>
  <c r="W87" i="55"/>
  <c r="W143" i="55"/>
  <c r="W99" i="55"/>
  <c r="W158" i="55"/>
  <c r="W108" i="55"/>
  <c r="W118" i="55"/>
  <c r="H162" i="14"/>
  <c r="G760" i="43"/>
  <c r="I159" i="14"/>
  <c r="I138" i="14"/>
  <c r="I96" i="14"/>
  <c r="I123" i="14"/>
  <c r="I158" i="14"/>
  <c r="H117" i="14"/>
  <c r="H129" i="14"/>
  <c r="H160" i="14"/>
  <c r="I151" i="14"/>
  <c r="K80" i="24"/>
  <c r="T260" i="56"/>
  <c r="AB445" i="56"/>
  <c r="I169" i="14"/>
  <c r="I171" i="14"/>
  <c r="I131" i="14"/>
  <c r="I153" i="14"/>
  <c r="H149" i="14"/>
  <c r="I102" i="14"/>
  <c r="I150" i="14"/>
  <c r="H95" i="14"/>
  <c r="I134" i="14"/>
  <c r="I147" i="14"/>
  <c r="K73" i="24"/>
  <c r="H126" i="14"/>
  <c r="AB427" i="56"/>
  <c r="K8" i="46"/>
  <c r="K19" i="24"/>
  <c r="AB421" i="56"/>
  <c r="I142" i="14"/>
  <c r="X99" i="55"/>
  <c r="AB385" i="55" s="1"/>
  <c r="X90" i="55"/>
  <c r="T233" i="55" s="1"/>
  <c r="X113" i="55"/>
  <c r="AB399" i="55" s="1"/>
  <c r="X82" i="55"/>
  <c r="T225" i="55" s="1"/>
  <c r="X128" i="55"/>
  <c r="AB414" i="55" s="1"/>
  <c r="X101" i="55"/>
  <c r="T244" i="55" s="1"/>
  <c r="X94" i="55"/>
  <c r="AB380" i="55" s="1"/>
  <c r="X149" i="55"/>
  <c r="AB435" i="55" s="1"/>
  <c r="X109" i="55"/>
  <c r="T252" i="55" s="1"/>
  <c r="X123" i="55"/>
  <c r="AB409" i="55" s="1"/>
  <c r="X142" i="55"/>
  <c r="AB428" i="55" s="1"/>
  <c r="X84" i="55"/>
  <c r="AB370" i="55" s="1"/>
  <c r="X156" i="55"/>
  <c r="AB442" i="55" s="1"/>
  <c r="X85" i="55"/>
  <c r="AB371" i="55" s="1"/>
  <c r="X100" i="55"/>
  <c r="AB386" i="55" s="1"/>
  <c r="X104" i="55"/>
  <c r="T247" i="55" s="1"/>
  <c r="X116" i="55"/>
  <c r="X153" i="55"/>
  <c r="X150" i="55"/>
  <c r="X161" i="55"/>
  <c r="AB447" i="55" s="1"/>
  <c r="X95" i="55"/>
  <c r="X120" i="55"/>
  <c r="T263" i="55" s="1"/>
  <c r="X136" i="55"/>
  <c r="X132" i="55"/>
  <c r="X103" i="55"/>
  <c r="X121" i="55"/>
  <c r="T264" i="55" s="1"/>
  <c r="X143" i="55"/>
  <c r="AB429" i="55" s="1"/>
  <c r="X125" i="55"/>
  <c r="X147" i="55"/>
  <c r="X124" i="55"/>
  <c r="X141" i="55"/>
  <c r="X97" i="55"/>
  <c r="X111" i="55"/>
  <c r="X105" i="55"/>
  <c r="X140" i="55"/>
  <c r="X106" i="55"/>
  <c r="X83" i="55"/>
  <c r="X117" i="55"/>
  <c r="X159" i="55"/>
  <c r="AB445" i="55" s="1"/>
  <c r="X89" i="55"/>
  <c r="X138" i="55"/>
  <c r="X118" i="55"/>
  <c r="X108" i="55"/>
  <c r="T251" i="55" s="1"/>
  <c r="X139" i="55"/>
  <c r="X87" i="55"/>
  <c r="X86" i="55"/>
  <c r="X151" i="55"/>
  <c r="X110" i="55"/>
  <c r="T253" i="55" s="1"/>
  <c r="X160" i="55"/>
  <c r="AB446" i="55" s="1"/>
  <c r="X102" i="55"/>
  <c r="AB388" i="55" s="1"/>
  <c r="X134" i="55"/>
  <c r="AB420" i="55" s="1"/>
  <c r="X92" i="55"/>
  <c r="AB378" i="55" s="1"/>
  <c r="X158" i="55"/>
  <c r="T301" i="55" s="1"/>
  <c r="X129" i="55"/>
  <c r="T272" i="55" s="1"/>
  <c r="X145" i="55"/>
  <c r="AB431" i="55" s="1"/>
  <c r="X107" i="55"/>
  <c r="T250" i="55" s="1"/>
  <c r="X137" i="55"/>
  <c r="T280" i="55" s="1"/>
  <c r="X112" i="55"/>
  <c r="X127" i="55"/>
  <c r="AB413" i="55" s="1"/>
  <c r="X122" i="55"/>
  <c r="X146" i="55"/>
  <c r="T289" i="55" s="1"/>
  <c r="X154" i="55"/>
  <c r="X96" i="55"/>
  <c r="AB382" i="55" s="1"/>
  <c r="X119" i="55"/>
  <c r="X144" i="55"/>
  <c r="T287" i="55" s="1"/>
  <c r="X114" i="55"/>
  <c r="X133" i="55"/>
  <c r="AB419" i="55" s="1"/>
  <c r="X98" i="55"/>
  <c r="T241" i="55" s="1"/>
  <c r="X155" i="55"/>
  <c r="X91" i="55"/>
  <c r="AB377" i="55" s="1"/>
  <c r="X157" i="55"/>
  <c r="X115" i="55"/>
  <c r="T258" i="55" s="1"/>
  <c r="X126" i="55"/>
  <c r="X152" i="55"/>
  <c r="T295" i="55" s="1"/>
  <c r="X131" i="55"/>
  <c r="X88" i="55"/>
  <c r="AB374" i="55" s="1"/>
  <c r="X130" i="55"/>
  <c r="X148" i="55"/>
  <c r="T291" i="55" s="1"/>
  <c r="X135" i="55"/>
  <c r="AB421" i="55" s="1"/>
  <c r="X93" i="55"/>
  <c r="T236" i="55" s="1"/>
  <c r="U117" i="55"/>
  <c r="U137" i="55"/>
  <c r="U115" i="55"/>
  <c r="U112" i="55"/>
  <c r="U111" i="55"/>
  <c r="U154" i="55"/>
  <c r="U147" i="55"/>
  <c r="U159" i="55"/>
  <c r="U124" i="55"/>
  <c r="U96" i="55"/>
  <c r="U135" i="55"/>
  <c r="U120" i="55"/>
  <c r="U88" i="55"/>
  <c r="U150" i="55"/>
  <c r="U86" i="55"/>
  <c r="U121" i="55"/>
  <c r="U127" i="55"/>
  <c r="U105" i="55"/>
  <c r="U98" i="55"/>
  <c r="U113" i="55"/>
  <c r="U104" i="55"/>
  <c r="U92" i="55"/>
  <c r="U118" i="55"/>
  <c r="U140" i="55"/>
  <c r="U123" i="55"/>
  <c r="U146" i="55"/>
  <c r="U142" i="55"/>
  <c r="U155" i="55"/>
  <c r="U138" i="55"/>
  <c r="U109" i="55"/>
  <c r="U85" i="55"/>
  <c r="U89" i="55"/>
  <c r="U126" i="55"/>
  <c r="U87" i="55"/>
  <c r="U153" i="55"/>
  <c r="U161" i="55"/>
  <c r="U90" i="55"/>
  <c r="U148" i="55"/>
  <c r="U122" i="55"/>
  <c r="U143" i="55"/>
  <c r="U151" i="55"/>
  <c r="U131" i="55"/>
  <c r="U108" i="55"/>
  <c r="U152" i="55"/>
  <c r="U102" i="55"/>
  <c r="U136" i="55"/>
  <c r="U100" i="55"/>
  <c r="U139" i="55"/>
  <c r="U107" i="55"/>
  <c r="U95" i="55"/>
  <c r="U97" i="55"/>
  <c r="U129" i="55"/>
  <c r="U149" i="55"/>
  <c r="U132" i="55"/>
  <c r="U103" i="55"/>
  <c r="U144" i="55"/>
  <c r="U101" i="55"/>
  <c r="U134" i="55"/>
  <c r="U91" i="55"/>
  <c r="U128" i="55"/>
  <c r="U157" i="55"/>
  <c r="U156" i="55"/>
  <c r="U93" i="55"/>
  <c r="U106" i="55"/>
  <c r="U158" i="55"/>
  <c r="U82" i="55"/>
  <c r="U133" i="55"/>
  <c r="U160" i="55"/>
  <c r="U145" i="55"/>
  <c r="U99" i="55"/>
  <c r="U110" i="55"/>
  <c r="U125" i="55"/>
  <c r="U84" i="55"/>
  <c r="U83" i="55"/>
  <c r="U94" i="55"/>
  <c r="U141" i="55"/>
  <c r="U116" i="55"/>
  <c r="U119" i="55"/>
  <c r="U114" i="55"/>
  <c r="U130" i="55"/>
  <c r="Y110" i="55"/>
  <c r="Y128" i="55"/>
  <c r="Y116" i="55"/>
  <c r="Y84" i="55"/>
  <c r="Y147" i="55"/>
  <c r="Y114" i="55"/>
  <c r="Y85" i="55"/>
  <c r="Y95" i="55"/>
  <c r="Y112" i="55"/>
  <c r="Y108" i="55"/>
  <c r="Y131" i="55"/>
  <c r="Y159" i="55"/>
  <c r="Y140" i="55"/>
  <c r="Y105" i="55"/>
  <c r="Y124" i="55"/>
  <c r="Y161" i="55"/>
  <c r="Y122" i="55"/>
  <c r="Y144" i="55"/>
  <c r="Y160" i="55"/>
  <c r="Y99" i="55"/>
  <c r="Y139" i="55"/>
  <c r="Y106" i="55"/>
  <c r="Y127" i="55"/>
  <c r="Y104" i="55"/>
  <c r="Y123" i="55"/>
  <c r="Y120" i="55"/>
  <c r="Y93" i="55"/>
  <c r="Y94" i="55"/>
  <c r="Y155" i="55"/>
  <c r="Y146" i="55"/>
  <c r="Y132" i="55"/>
  <c r="Y142" i="55"/>
  <c r="Y150" i="55"/>
  <c r="Y135" i="55"/>
  <c r="Y109" i="55"/>
  <c r="Y133" i="55"/>
  <c r="Y126" i="55"/>
  <c r="Y138" i="55"/>
  <c r="Y145" i="55"/>
  <c r="Y129" i="55"/>
  <c r="Y97" i="55"/>
  <c r="Y156" i="55"/>
  <c r="Y148" i="55"/>
  <c r="Y111" i="55"/>
  <c r="Y152" i="55"/>
  <c r="Y86" i="55"/>
  <c r="Y102" i="55"/>
  <c r="Y141" i="55"/>
  <c r="Y154" i="55"/>
  <c r="Y113" i="55"/>
  <c r="Y83" i="55"/>
  <c r="Y136" i="55"/>
  <c r="Y89" i="55"/>
  <c r="Y137" i="55"/>
  <c r="Y103" i="55"/>
  <c r="Y87" i="55"/>
  <c r="Y118" i="55"/>
  <c r="Y88" i="55"/>
  <c r="Y134" i="55"/>
  <c r="Y117" i="55"/>
  <c r="Y121" i="55"/>
  <c r="Y91" i="55"/>
  <c r="Y151" i="55"/>
  <c r="Y107" i="55"/>
  <c r="Y158" i="55"/>
  <c r="Y130" i="55"/>
  <c r="Y149" i="55"/>
  <c r="Y82" i="55"/>
  <c r="Y96" i="55"/>
  <c r="Y125" i="55"/>
  <c r="Y157" i="55"/>
  <c r="Y100" i="55"/>
  <c r="Y153" i="55"/>
  <c r="Y101" i="55"/>
  <c r="Y98" i="55"/>
  <c r="Y143" i="55"/>
  <c r="Y119" i="55"/>
  <c r="Y115" i="55"/>
  <c r="Y92" i="55"/>
  <c r="Y90" i="55"/>
  <c r="T291" i="56"/>
  <c r="T236" i="56"/>
  <c r="AB368" i="56"/>
  <c r="AB441" i="56"/>
  <c r="AB371" i="56"/>
  <c r="AB397" i="56"/>
  <c r="Y157" i="59"/>
  <c r="AC443" i="59" s="1"/>
  <c r="Y118" i="59"/>
  <c r="AC404" i="59" s="1"/>
  <c r="Y98" i="59"/>
  <c r="U241" i="59" s="1"/>
  <c r="Y121" i="59"/>
  <c r="AC407" i="59" s="1"/>
  <c r="Y143" i="59"/>
  <c r="AC429" i="59" s="1"/>
  <c r="Y82" i="59"/>
  <c r="U225" i="59" s="1"/>
  <c r="Y91" i="59"/>
  <c r="AC377" i="59" s="1"/>
  <c r="Y95" i="59"/>
  <c r="U238" i="59" s="1"/>
  <c r="Y110" i="59"/>
  <c r="U253" i="59" s="1"/>
  <c r="Y144" i="59"/>
  <c r="U287" i="59" s="1"/>
  <c r="Y150" i="59"/>
  <c r="AC436" i="59" s="1"/>
  <c r="Y145" i="59"/>
  <c r="U288" i="59" s="1"/>
  <c r="Y93" i="59"/>
  <c r="U236" i="59" s="1"/>
  <c r="Y107" i="59"/>
  <c r="U250" i="59" s="1"/>
  <c r="Y127" i="59"/>
  <c r="AC413" i="59" s="1"/>
  <c r="Y138" i="59"/>
  <c r="U281" i="59" s="1"/>
  <c r="Y116" i="59"/>
  <c r="AC402" i="59" s="1"/>
  <c r="Y102" i="59"/>
  <c r="U245" i="59" s="1"/>
  <c r="Y160" i="59"/>
  <c r="U303" i="59" s="1"/>
  <c r="Y141" i="59"/>
  <c r="U284" i="59" s="1"/>
  <c r="Y85" i="59"/>
  <c r="AC371" i="59" s="1"/>
  <c r="Y129" i="59"/>
  <c r="AC415" i="59" s="1"/>
  <c r="Y97" i="59"/>
  <c r="U240" i="59" s="1"/>
  <c r="Y100" i="59"/>
  <c r="AC386" i="59" s="1"/>
  <c r="Y112" i="59"/>
  <c r="U255" i="59" s="1"/>
  <c r="Y161" i="59"/>
  <c r="AC447" i="59" s="1"/>
  <c r="Y130" i="59"/>
  <c r="AC416" i="59" s="1"/>
  <c r="Y92" i="59"/>
  <c r="AC378" i="59" s="1"/>
  <c r="Y133" i="59"/>
  <c r="U276" i="59" s="1"/>
  <c r="Y89" i="59"/>
  <c r="U232" i="59" s="1"/>
  <c r="Y96" i="59"/>
  <c r="AC382" i="59" s="1"/>
  <c r="Y126" i="59"/>
  <c r="U269" i="59" s="1"/>
  <c r="Y101" i="59"/>
  <c r="AC387" i="59" s="1"/>
  <c r="Y123" i="59"/>
  <c r="U266" i="59" s="1"/>
  <c r="Y159" i="59"/>
  <c r="AC445" i="59" s="1"/>
  <c r="Y146" i="59"/>
  <c r="U289" i="59" s="1"/>
  <c r="Y151" i="59"/>
  <c r="U294" i="59" s="1"/>
  <c r="Y136" i="59"/>
  <c r="U279" i="59" s="1"/>
  <c r="Y109" i="59"/>
  <c r="AC395" i="59" s="1"/>
  <c r="Y149" i="59"/>
  <c r="U292" i="59" s="1"/>
  <c r="Y88" i="59"/>
  <c r="AC374" i="59" s="1"/>
  <c r="Y117" i="59"/>
  <c r="U260" i="59" s="1"/>
  <c r="Y139" i="59"/>
  <c r="AC425" i="59" s="1"/>
  <c r="Y140" i="59"/>
  <c r="U283" i="59" s="1"/>
  <c r="Y104" i="59"/>
  <c r="U247" i="59" s="1"/>
  <c r="Y113" i="59"/>
  <c r="U256" i="59" s="1"/>
  <c r="Y119" i="59"/>
  <c r="AC405" i="59" s="1"/>
  <c r="Y132" i="59"/>
  <c r="AC418" i="59" s="1"/>
  <c r="Y158" i="59"/>
  <c r="U301" i="59" s="1"/>
  <c r="Y134" i="59"/>
  <c r="U277" i="59" s="1"/>
  <c r="Y152" i="59"/>
  <c r="AC438" i="59" s="1"/>
  <c r="Y105" i="59"/>
  <c r="AC391" i="59" s="1"/>
  <c r="Y106" i="59"/>
  <c r="AC392" i="59" s="1"/>
  <c r="Y111" i="59"/>
  <c r="U254" i="59" s="1"/>
  <c r="Y125" i="59"/>
  <c r="U268" i="59" s="1"/>
  <c r="Y154" i="59"/>
  <c r="U297" i="59" s="1"/>
  <c r="Y86" i="59"/>
  <c r="U229" i="59" s="1"/>
  <c r="Y155" i="59"/>
  <c r="U298" i="59" s="1"/>
  <c r="Y99" i="59"/>
  <c r="U242" i="59" s="1"/>
  <c r="Y94" i="59"/>
  <c r="U237" i="59" s="1"/>
  <c r="Y84" i="59"/>
  <c r="AC370" i="59" s="1"/>
  <c r="Y120" i="59"/>
  <c r="U263" i="59" s="1"/>
  <c r="Y87" i="59"/>
  <c r="AC373" i="59" s="1"/>
  <c r="Y148" i="59"/>
  <c r="U291" i="59" s="1"/>
  <c r="Y122" i="59"/>
  <c r="U265" i="59" s="1"/>
  <c r="Y115" i="59"/>
  <c r="U258" i="59" s="1"/>
  <c r="Y131" i="59"/>
  <c r="U274" i="59" s="1"/>
  <c r="Y90" i="59"/>
  <c r="U233" i="59" s="1"/>
  <c r="Y128" i="59"/>
  <c r="U271" i="59" s="1"/>
  <c r="Y103" i="59"/>
  <c r="U246" i="59" s="1"/>
  <c r="Y124" i="59"/>
  <c r="U267" i="59" s="1"/>
  <c r="Y108" i="59"/>
  <c r="U251" i="59" s="1"/>
  <c r="Y153" i="59"/>
  <c r="U296" i="59" s="1"/>
  <c r="Y142" i="59"/>
  <c r="AC428" i="59" s="1"/>
  <c r="Y114" i="59"/>
  <c r="U257" i="59" s="1"/>
  <c r="Y135" i="59"/>
  <c r="U278" i="59" s="1"/>
  <c r="Y83" i="59"/>
  <c r="AC369" i="59" s="1"/>
  <c r="Y147" i="59"/>
  <c r="AC433" i="59" s="1"/>
  <c r="Y156" i="59"/>
  <c r="AC442" i="59" s="1"/>
  <c r="Y137" i="59"/>
  <c r="U280" i="59" s="1"/>
  <c r="AA95" i="59"/>
  <c r="AA89" i="59"/>
  <c r="AA87" i="59"/>
  <c r="AA151" i="59"/>
  <c r="AA83" i="59"/>
  <c r="AA126" i="59"/>
  <c r="AA82" i="59"/>
  <c r="AA115" i="59"/>
  <c r="AA85" i="59"/>
  <c r="AA111" i="59"/>
  <c r="AA153" i="59"/>
  <c r="AA88" i="59"/>
  <c r="AA116" i="59"/>
  <c r="AA150" i="59"/>
  <c r="AA156" i="59"/>
  <c r="AA154" i="59"/>
  <c r="AA123" i="59"/>
  <c r="AA119" i="59"/>
  <c r="AA135" i="59"/>
  <c r="AA122" i="59"/>
  <c r="AA107" i="59"/>
  <c r="AA90" i="59"/>
  <c r="AA137" i="59"/>
  <c r="AA129" i="59"/>
  <c r="AA127" i="59"/>
  <c r="AA149" i="59"/>
  <c r="AA99" i="59"/>
  <c r="AA91" i="59"/>
  <c r="AA139" i="59"/>
  <c r="AA136" i="59"/>
  <c r="AA140" i="59"/>
  <c r="AA121" i="59"/>
  <c r="AA109" i="59"/>
  <c r="AA106" i="59"/>
  <c r="AA113" i="59"/>
  <c r="AA108" i="59"/>
  <c r="AA112" i="59"/>
  <c r="AA94" i="59"/>
  <c r="AA117" i="59"/>
  <c r="AA147" i="59"/>
  <c r="AA161" i="59"/>
  <c r="AA118" i="59"/>
  <c r="AA100" i="59"/>
  <c r="AA110" i="59"/>
  <c r="AA131" i="59"/>
  <c r="AA101" i="59"/>
  <c r="AA142" i="59"/>
  <c r="AA159" i="59"/>
  <c r="AA138" i="59"/>
  <c r="AA141" i="59"/>
  <c r="AA102" i="59"/>
  <c r="AA93" i="59"/>
  <c r="AA86" i="59"/>
  <c r="AA98" i="59"/>
  <c r="AA134" i="59"/>
  <c r="AA160" i="59"/>
  <c r="AA104" i="59"/>
  <c r="AA120" i="59"/>
  <c r="AA132" i="59"/>
  <c r="AA92" i="59"/>
  <c r="AA157" i="59"/>
  <c r="AA97" i="59"/>
  <c r="AA128" i="59"/>
  <c r="AA155" i="59"/>
  <c r="AA158" i="59"/>
  <c r="AA124" i="59"/>
  <c r="AA125" i="59"/>
  <c r="AA144" i="59"/>
  <c r="AA130" i="59"/>
  <c r="AA105" i="59"/>
  <c r="AA103" i="59"/>
  <c r="AA146" i="59"/>
  <c r="AA84" i="59"/>
  <c r="AA114" i="59"/>
  <c r="AA145" i="59"/>
  <c r="AA152" i="59"/>
  <c r="AA143" i="59"/>
  <c r="AA148" i="59"/>
  <c r="AA133" i="59"/>
  <c r="AA96" i="59"/>
  <c r="AB94" i="55"/>
  <c r="AB113" i="55"/>
  <c r="AB132" i="55"/>
  <c r="AB119" i="55"/>
  <c r="AB128" i="55"/>
  <c r="AB153" i="55"/>
  <c r="AB120" i="55"/>
  <c r="AB103" i="55"/>
  <c r="AB146" i="55"/>
  <c r="AB155" i="55"/>
  <c r="AB137" i="55"/>
  <c r="AB101" i="55"/>
  <c r="AB98" i="55"/>
  <c r="AB147" i="55"/>
  <c r="AB95" i="55"/>
  <c r="AB150" i="55"/>
  <c r="AB109" i="55"/>
  <c r="AB149" i="55"/>
  <c r="AB83" i="55"/>
  <c r="AB96" i="55"/>
  <c r="AB106" i="55"/>
  <c r="AB135" i="55"/>
  <c r="AB93" i="55"/>
  <c r="AB107" i="55"/>
  <c r="AB118" i="55"/>
  <c r="AB117" i="55"/>
  <c r="AB112" i="55"/>
  <c r="AB159" i="55"/>
  <c r="AB130" i="55"/>
  <c r="AB133" i="55"/>
  <c r="AB136" i="55"/>
  <c r="AB142" i="55"/>
  <c r="AB143" i="55"/>
  <c r="AB152" i="55"/>
  <c r="AB124" i="55"/>
  <c r="AB89" i="55"/>
  <c r="AB100" i="55"/>
  <c r="AB157" i="55"/>
  <c r="AB140" i="55"/>
  <c r="AB145" i="55"/>
  <c r="AB87" i="55"/>
  <c r="AB148" i="55"/>
  <c r="AB99" i="55"/>
  <c r="AB88" i="55"/>
  <c r="AB141" i="55"/>
  <c r="AB123" i="55"/>
  <c r="AB138" i="55"/>
  <c r="AB91" i="55"/>
  <c r="AB131" i="55"/>
  <c r="AB151" i="55"/>
  <c r="AB156" i="55"/>
  <c r="AB108" i="55"/>
  <c r="AB82" i="55"/>
  <c r="AB114" i="55"/>
  <c r="AB92" i="55"/>
  <c r="AB111" i="55"/>
  <c r="AB154" i="55"/>
  <c r="AB116" i="55"/>
  <c r="AB144" i="55"/>
  <c r="AB121" i="55"/>
  <c r="AB104" i="55"/>
  <c r="AB84" i="55"/>
  <c r="AB122" i="55"/>
  <c r="AB161" i="55"/>
  <c r="AB126" i="55"/>
  <c r="AB105" i="55"/>
  <c r="AB102" i="55"/>
  <c r="AB85" i="55"/>
  <c r="AB129" i="55"/>
  <c r="AB158" i="55"/>
  <c r="AB160" i="55"/>
  <c r="AB110" i="55"/>
  <c r="AB115" i="55"/>
  <c r="AB125" i="55"/>
  <c r="AB86" i="55"/>
  <c r="AB90" i="55"/>
  <c r="AB134" i="55"/>
  <c r="AB139" i="55"/>
  <c r="AB127" i="55"/>
  <c r="AB97" i="55"/>
  <c r="AM10" i="56"/>
  <c r="T248" i="56"/>
  <c r="AB402" i="56"/>
  <c r="AB394" i="56"/>
  <c r="AB392" i="56"/>
  <c r="T272" i="56"/>
  <c r="T301" i="56"/>
  <c r="T246" i="56"/>
  <c r="T244" i="56"/>
  <c r="AB414" i="56"/>
  <c r="AB436" i="56"/>
  <c r="T287" i="56"/>
  <c r="AB435" i="56"/>
  <c r="AB381" i="56"/>
  <c r="AB447" i="56"/>
  <c r="T274" i="56"/>
  <c r="T270" i="56"/>
  <c r="AB423" i="56"/>
  <c r="AB380" i="56"/>
  <c r="T261" i="56"/>
  <c r="T303" i="56"/>
  <c r="T263" i="56"/>
  <c r="AB370" i="56"/>
  <c r="AB412" i="56"/>
  <c r="T231" i="56"/>
  <c r="T247" i="56"/>
  <c r="AB386" i="56"/>
  <c r="AB424" i="56"/>
  <c r="T264" i="56"/>
  <c r="T283" i="56"/>
  <c r="AB420" i="56"/>
  <c r="AB399" i="59"/>
  <c r="T268" i="56"/>
  <c r="AB421" i="59"/>
  <c r="AB408" i="56"/>
  <c r="T297" i="56"/>
  <c r="T289" i="56"/>
  <c r="AB399" i="56"/>
  <c r="T275" i="56"/>
  <c r="T286" i="56"/>
  <c r="AB375" i="56"/>
  <c r="T253" i="56"/>
  <c r="AB431" i="56"/>
  <c r="T300" i="56"/>
  <c r="T233" i="56"/>
  <c r="AB416" i="56"/>
  <c r="T250" i="56"/>
  <c r="AB409" i="56"/>
  <c r="T262" i="56"/>
  <c r="AB410" i="56"/>
  <c r="T282" i="56"/>
  <c r="AB384" i="56"/>
  <c r="T239" i="56"/>
  <c r="T255" i="56"/>
  <c r="T295" i="56"/>
  <c r="AB388" i="56"/>
  <c r="T226" i="56"/>
  <c r="AB385" i="56"/>
  <c r="AB437" i="56"/>
  <c r="T285" i="56"/>
  <c r="T230" i="56"/>
  <c r="T299" i="56"/>
  <c r="AB433" i="56"/>
  <c r="AB377" i="56"/>
  <c r="T257" i="56"/>
  <c r="T296" i="56"/>
  <c r="AB395" i="56"/>
  <c r="T276" i="56"/>
  <c r="AB378" i="56"/>
  <c r="T229" i="56"/>
  <c r="T279" i="56"/>
  <c r="AB401" i="56"/>
  <c r="T240" i="56"/>
  <c r="T293" i="59"/>
  <c r="AB411" i="59"/>
  <c r="T288" i="59"/>
  <c r="AB432" i="59"/>
  <c r="AB390" i="59"/>
  <c r="AB393" i="59"/>
  <c r="AB437" i="59"/>
  <c r="AB422" i="59"/>
  <c r="T258" i="59"/>
  <c r="AB388" i="59"/>
  <c r="AB371" i="59"/>
  <c r="T277" i="59"/>
  <c r="T233" i="59"/>
  <c r="T304" i="59"/>
  <c r="T262" i="59"/>
  <c r="AB435" i="59"/>
  <c r="AB382" i="59"/>
  <c r="T266" i="59"/>
  <c r="AB374" i="59"/>
  <c r="AB400" i="59"/>
  <c r="AB395" i="59"/>
  <c r="T275" i="59"/>
  <c r="T285" i="59"/>
  <c r="T271" i="59"/>
  <c r="T226" i="59"/>
  <c r="T299" i="59"/>
  <c r="T302" i="59"/>
  <c r="T241" i="59"/>
  <c r="T276" i="59"/>
  <c r="AB440" i="59"/>
  <c r="T248" i="59"/>
  <c r="AB425" i="59"/>
  <c r="T230" i="59"/>
  <c r="AB433" i="59"/>
  <c r="T281" i="59"/>
  <c r="AB398" i="59"/>
  <c r="AB385" i="59"/>
  <c r="AB412" i="59"/>
  <c r="AB430" i="59"/>
  <c r="T225" i="59"/>
  <c r="AB381" i="59"/>
  <c r="T303" i="59"/>
  <c r="T227" i="59"/>
  <c r="AB379" i="59"/>
  <c r="T261" i="59"/>
  <c r="AB416" i="59"/>
  <c r="T251" i="59"/>
  <c r="AB380" i="59"/>
  <c r="T232" i="59"/>
  <c r="AB397" i="59"/>
  <c r="T243" i="59"/>
  <c r="AB396" i="59"/>
  <c r="T295" i="59"/>
  <c r="AB415" i="59"/>
  <c r="T260" i="59"/>
  <c r="T240" i="59"/>
  <c r="T301" i="59"/>
  <c r="AB410" i="59"/>
  <c r="T234" i="59"/>
  <c r="AB417" i="59"/>
  <c r="T296" i="59"/>
  <c r="T283" i="59"/>
  <c r="T270" i="59"/>
  <c r="AB387" i="59"/>
  <c r="T286" i="59"/>
  <c r="AB427" i="59"/>
  <c r="T300" i="59"/>
  <c r="AB423" i="59"/>
  <c r="AB406" i="59"/>
  <c r="AB407" i="59"/>
  <c r="AB408" i="59"/>
  <c r="T259" i="59"/>
  <c r="T235" i="59"/>
  <c r="AB372" i="59"/>
  <c r="AB389" i="59"/>
  <c r="AB441" i="59"/>
  <c r="T291" i="59"/>
  <c r="T249" i="59"/>
  <c r="AB160" i="56"/>
  <c r="AF160" i="56" s="1"/>
  <c r="AB126" i="56"/>
  <c r="AF126" i="56" s="1"/>
  <c r="AB106" i="56"/>
  <c r="AF106" i="56" s="1"/>
  <c r="AB141" i="56"/>
  <c r="AF141" i="56" s="1"/>
  <c r="AB146" i="56"/>
  <c r="AF146" i="56" s="1"/>
  <c r="AB138" i="56"/>
  <c r="AF138" i="56" s="1"/>
  <c r="AB150" i="56"/>
  <c r="AF150" i="56" s="1"/>
  <c r="AB88" i="56"/>
  <c r="AF88" i="56" s="1"/>
  <c r="AB161" i="56"/>
  <c r="AF161" i="56" s="1"/>
  <c r="AB95" i="56"/>
  <c r="AF95" i="56" s="1"/>
  <c r="AB149" i="56"/>
  <c r="AF149" i="56" s="1"/>
  <c r="AB83" i="56"/>
  <c r="AF83" i="56" s="1"/>
  <c r="AB85" i="56"/>
  <c r="AF85" i="56" s="1"/>
  <c r="AB153" i="56"/>
  <c r="AF153" i="56" s="1"/>
  <c r="AB102" i="56"/>
  <c r="AF102" i="56" s="1"/>
  <c r="AB119" i="56"/>
  <c r="AF119" i="56" s="1"/>
  <c r="AB94" i="56"/>
  <c r="AF94" i="56" s="1"/>
  <c r="AB132" i="56"/>
  <c r="AF132" i="56" s="1"/>
  <c r="AB121" i="56"/>
  <c r="AF121" i="56" s="1"/>
  <c r="AB152" i="56"/>
  <c r="AF152" i="56" s="1"/>
  <c r="AB129" i="56"/>
  <c r="AF129" i="56" s="1"/>
  <c r="AB145" i="56"/>
  <c r="AF145" i="56" s="1"/>
  <c r="AB159" i="56"/>
  <c r="AF159" i="56" s="1"/>
  <c r="AB110" i="56"/>
  <c r="AF110" i="56" s="1"/>
  <c r="AB115" i="56"/>
  <c r="AF115" i="56" s="1"/>
  <c r="AB133" i="56"/>
  <c r="AF133" i="56" s="1"/>
  <c r="AB82" i="56"/>
  <c r="AF82" i="56" s="1"/>
  <c r="AB157" i="56"/>
  <c r="AF157" i="56" s="1"/>
  <c r="AB131" i="56"/>
  <c r="AF131" i="56" s="1"/>
  <c r="AB87" i="56"/>
  <c r="AF87" i="56" s="1"/>
  <c r="AB92" i="56"/>
  <c r="AF92" i="56" s="1"/>
  <c r="AB128" i="56"/>
  <c r="AF128" i="56" s="1"/>
  <c r="AB96" i="56"/>
  <c r="AF96" i="56" s="1"/>
  <c r="AB139" i="56"/>
  <c r="AF139" i="56" s="1"/>
  <c r="AB113" i="56"/>
  <c r="AF113" i="56" s="1"/>
  <c r="AB125" i="56"/>
  <c r="AF125" i="56" s="1"/>
  <c r="AB134" i="56"/>
  <c r="AF134" i="56" s="1"/>
  <c r="AB136" i="56"/>
  <c r="AF136" i="56" s="1"/>
  <c r="AB104" i="56"/>
  <c r="AF104" i="56" s="1"/>
  <c r="AB84" i="56"/>
  <c r="AF84" i="56" s="1"/>
  <c r="AB151" i="56"/>
  <c r="AF151" i="56" s="1"/>
  <c r="AB108" i="56"/>
  <c r="AF108" i="56" s="1"/>
  <c r="AB98" i="56"/>
  <c r="AF98" i="56" s="1"/>
  <c r="AB117" i="56"/>
  <c r="AF117" i="56" s="1"/>
  <c r="AB111" i="56"/>
  <c r="AF111" i="56" s="1"/>
  <c r="AB148" i="56"/>
  <c r="AF148" i="56" s="1"/>
  <c r="AB155" i="56"/>
  <c r="AF155" i="56" s="1"/>
  <c r="AB97" i="56"/>
  <c r="AF97" i="56" s="1"/>
  <c r="AB140" i="56"/>
  <c r="AF140" i="56" s="1"/>
  <c r="AB143" i="56"/>
  <c r="AF143" i="56" s="1"/>
  <c r="AB107" i="56"/>
  <c r="AF107" i="56" s="1"/>
  <c r="AB154" i="56"/>
  <c r="AF154" i="56" s="1"/>
  <c r="AB137" i="56"/>
  <c r="AF137" i="56" s="1"/>
  <c r="AB91" i="56"/>
  <c r="AF91" i="56" s="1"/>
  <c r="AB93" i="56"/>
  <c r="AF93" i="56" s="1"/>
  <c r="AB103" i="56"/>
  <c r="AF103" i="56" s="1"/>
  <c r="AB120" i="56"/>
  <c r="AF120" i="56" s="1"/>
  <c r="AB156" i="56"/>
  <c r="AF156" i="56" s="1"/>
  <c r="AB144" i="56"/>
  <c r="AF144" i="56" s="1"/>
  <c r="AB101" i="56"/>
  <c r="AF101" i="56" s="1"/>
  <c r="AB130" i="56"/>
  <c r="AF130" i="56" s="1"/>
  <c r="AB109" i="56"/>
  <c r="AF109" i="56" s="1"/>
  <c r="AB124" i="56"/>
  <c r="AF124" i="56" s="1"/>
  <c r="AB135" i="56"/>
  <c r="AF135" i="56" s="1"/>
  <c r="AB158" i="56"/>
  <c r="AF158" i="56" s="1"/>
  <c r="AB122" i="56"/>
  <c r="AF122" i="56" s="1"/>
  <c r="AB86" i="56"/>
  <c r="AF86" i="56" s="1"/>
  <c r="AB90" i="56"/>
  <c r="AF90" i="56" s="1"/>
  <c r="AB147" i="56"/>
  <c r="AF147" i="56" s="1"/>
  <c r="AB116" i="56"/>
  <c r="AF116" i="56" s="1"/>
  <c r="AB105" i="56"/>
  <c r="AF105" i="56" s="1"/>
  <c r="AB127" i="56"/>
  <c r="AF127" i="56" s="1"/>
  <c r="AB99" i="56"/>
  <c r="AF99" i="56" s="1"/>
  <c r="AB123" i="56"/>
  <c r="AF123" i="56" s="1"/>
  <c r="AB112" i="56"/>
  <c r="AF112" i="56" s="1"/>
  <c r="AB114" i="56"/>
  <c r="AF114" i="56" s="1"/>
  <c r="AB118" i="56"/>
  <c r="AF118" i="56" s="1"/>
  <c r="AB142" i="56"/>
  <c r="AF142" i="56" s="1"/>
  <c r="AB100" i="56"/>
  <c r="AF100" i="56" s="1"/>
  <c r="AB89" i="56"/>
  <c r="AF89" i="56" s="1"/>
  <c r="AB121" i="59"/>
  <c r="AB127" i="59"/>
  <c r="AB143" i="59"/>
  <c r="AB90" i="59"/>
  <c r="AB118" i="59"/>
  <c r="AB106" i="59"/>
  <c r="AB92" i="59"/>
  <c r="AB115" i="59"/>
  <c r="AB153" i="59"/>
  <c r="AB147" i="59"/>
  <c r="AB149" i="59"/>
  <c r="AB96" i="59"/>
  <c r="AB152" i="59"/>
  <c r="AB101" i="59"/>
  <c r="AB95" i="59"/>
  <c r="AB119" i="59"/>
  <c r="AB100" i="59"/>
  <c r="AB122" i="59"/>
  <c r="AB138" i="59"/>
  <c r="AB111" i="59"/>
  <c r="AB161" i="59"/>
  <c r="AB85" i="59"/>
  <c r="AB82" i="59"/>
  <c r="AB133" i="59"/>
  <c r="AB102" i="59"/>
  <c r="AB148" i="59"/>
  <c r="AB120" i="59"/>
  <c r="AB91" i="59"/>
  <c r="AB160" i="59"/>
  <c r="AB132" i="59"/>
  <c r="AB134" i="59"/>
  <c r="AB151" i="59"/>
  <c r="AB146" i="59"/>
  <c r="AB125" i="59"/>
  <c r="AB135" i="59"/>
  <c r="AB114" i="59"/>
  <c r="AB144" i="59"/>
  <c r="AB88" i="59"/>
  <c r="AB87" i="59"/>
  <c r="AB117" i="59"/>
  <c r="AB98" i="59"/>
  <c r="AB130" i="59"/>
  <c r="AB157" i="59"/>
  <c r="AB126" i="59"/>
  <c r="AB136" i="59"/>
  <c r="AB156" i="59"/>
  <c r="AB128" i="59"/>
  <c r="AB139" i="59"/>
  <c r="AB99" i="59"/>
  <c r="AB159" i="59"/>
  <c r="AB112" i="59"/>
  <c r="AB84" i="59"/>
  <c r="AB89" i="59"/>
  <c r="AB103" i="59"/>
  <c r="AB150" i="59"/>
  <c r="AB94" i="59"/>
  <c r="AB141" i="59"/>
  <c r="AB123" i="59"/>
  <c r="AB113" i="59"/>
  <c r="AB108" i="59"/>
  <c r="AB97" i="59"/>
  <c r="AB93" i="59"/>
  <c r="AB109" i="59"/>
  <c r="AB107" i="59"/>
  <c r="AB105" i="59"/>
  <c r="AB104" i="59"/>
  <c r="AB116" i="59"/>
  <c r="AB140" i="59"/>
  <c r="AB83" i="59"/>
  <c r="AB137" i="59"/>
  <c r="AB124" i="59"/>
  <c r="AB142" i="59"/>
  <c r="AB110" i="59"/>
  <c r="AB145" i="59"/>
  <c r="AB86" i="59"/>
  <c r="AB154" i="59"/>
  <c r="AB129" i="59"/>
  <c r="AB155" i="59"/>
  <c r="AB131" i="59"/>
  <c r="AB158" i="59"/>
  <c r="AA105" i="55"/>
  <c r="AA100" i="55"/>
  <c r="AA118" i="55"/>
  <c r="AA107" i="55"/>
  <c r="AA113" i="55"/>
  <c r="AA122" i="55"/>
  <c r="AA96" i="55"/>
  <c r="AA131" i="55"/>
  <c r="AA93" i="55"/>
  <c r="AA120" i="55"/>
  <c r="AA126" i="55"/>
  <c r="AA94" i="55"/>
  <c r="AA133" i="55"/>
  <c r="AA160" i="55"/>
  <c r="AA98" i="55"/>
  <c r="AA141" i="55"/>
  <c r="AA128" i="55"/>
  <c r="AA140" i="55"/>
  <c r="AA154" i="55"/>
  <c r="AA132" i="55"/>
  <c r="AA92" i="55"/>
  <c r="AA146" i="55"/>
  <c r="AA111" i="55"/>
  <c r="AA153" i="55"/>
  <c r="AA117" i="55"/>
  <c r="AA125" i="55"/>
  <c r="AA91" i="55"/>
  <c r="AA86" i="55"/>
  <c r="AA90" i="55"/>
  <c r="AA142" i="55"/>
  <c r="AA85" i="55"/>
  <c r="AA138" i="55"/>
  <c r="AA130" i="55"/>
  <c r="AA103" i="55"/>
  <c r="AA129" i="55"/>
  <c r="AA159" i="55"/>
  <c r="AA108" i="55"/>
  <c r="AA145" i="55"/>
  <c r="AA112" i="55"/>
  <c r="AA156" i="55"/>
  <c r="AA158" i="55"/>
  <c r="AA134" i="55"/>
  <c r="AA135" i="55"/>
  <c r="AA157" i="55"/>
  <c r="AA143" i="55"/>
  <c r="AA82" i="55"/>
  <c r="AA147" i="55"/>
  <c r="AA123" i="55"/>
  <c r="AA152" i="55"/>
  <c r="AA127" i="55"/>
  <c r="AA139" i="55"/>
  <c r="AA88" i="55"/>
  <c r="AA116" i="55"/>
  <c r="AA115" i="55"/>
  <c r="AA84" i="55"/>
  <c r="AA97" i="55"/>
  <c r="AA99" i="55"/>
  <c r="AA119" i="55"/>
  <c r="AA161" i="55"/>
  <c r="AA114" i="55"/>
  <c r="AA136" i="55"/>
  <c r="AA137" i="55"/>
  <c r="AA102" i="55"/>
  <c r="AA83" i="55"/>
  <c r="AA101" i="55"/>
  <c r="AA106" i="55"/>
  <c r="AA89" i="55"/>
  <c r="AA151" i="55"/>
  <c r="AA95" i="55"/>
  <c r="AA149" i="55"/>
  <c r="AA109" i="55"/>
  <c r="AA144" i="55"/>
  <c r="AA110" i="55"/>
  <c r="AA155" i="55"/>
  <c r="AA104" i="55"/>
  <c r="AA121" i="55"/>
  <c r="AA87" i="55"/>
  <c r="AA124" i="55"/>
  <c r="AA148" i="55"/>
  <c r="AA150" i="55"/>
  <c r="AC443" i="56"/>
  <c r="AC394" i="56"/>
  <c r="AA94" i="56"/>
  <c r="W237" i="56" s="1"/>
  <c r="AA114" i="56"/>
  <c r="W257" i="56" s="1"/>
  <c r="AA128" i="56"/>
  <c r="AE414" i="56" s="1"/>
  <c r="AA122" i="56"/>
  <c r="AE408" i="56" s="1"/>
  <c r="AA160" i="56"/>
  <c r="AE446" i="56" s="1"/>
  <c r="AA138" i="56"/>
  <c r="W281" i="56" s="1"/>
  <c r="AA117" i="56"/>
  <c r="AE403" i="56" s="1"/>
  <c r="AA100" i="56"/>
  <c r="AA129" i="56"/>
  <c r="AE415" i="56" s="1"/>
  <c r="AA136" i="56"/>
  <c r="AE422" i="56" s="1"/>
  <c r="AA101" i="56"/>
  <c r="W244" i="56" s="1"/>
  <c r="AA84" i="56"/>
  <c r="AA157" i="56"/>
  <c r="AE443" i="56" s="1"/>
  <c r="AA110" i="56"/>
  <c r="AA151" i="56"/>
  <c r="W294" i="56" s="1"/>
  <c r="AA113" i="56"/>
  <c r="AE399" i="56" s="1"/>
  <c r="AA131" i="56"/>
  <c r="AE417" i="56" s="1"/>
  <c r="AA83" i="56"/>
  <c r="W226" i="56" s="1"/>
  <c r="AA99" i="56"/>
  <c r="AE385" i="56" s="1"/>
  <c r="AA153" i="56"/>
  <c r="AE439" i="56" s="1"/>
  <c r="AA124" i="56"/>
  <c r="W267" i="56" s="1"/>
  <c r="AA96" i="56"/>
  <c r="AE382" i="56" s="1"/>
  <c r="AA120" i="56"/>
  <c r="AE406" i="56" s="1"/>
  <c r="AA149" i="56"/>
  <c r="AA156" i="56"/>
  <c r="AA107" i="56"/>
  <c r="W250" i="56" s="1"/>
  <c r="AA85" i="56"/>
  <c r="AE371" i="56" s="1"/>
  <c r="AA143" i="56"/>
  <c r="W286" i="56" s="1"/>
  <c r="AA144" i="56"/>
  <c r="W287" i="56" s="1"/>
  <c r="AA90" i="56"/>
  <c r="AA139" i="56"/>
  <c r="AA82" i="56"/>
  <c r="AE368" i="56" s="1"/>
  <c r="AA130" i="56"/>
  <c r="AE416" i="56" s="1"/>
  <c r="AA95" i="56"/>
  <c r="W238" i="56" s="1"/>
  <c r="AA152" i="56"/>
  <c r="AE438" i="56" s="1"/>
  <c r="AA142" i="56"/>
  <c r="AE428" i="56" s="1"/>
  <c r="AA92" i="56"/>
  <c r="W235" i="56" s="1"/>
  <c r="AA145" i="56"/>
  <c r="W288" i="56" s="1"/>
  <c r="AA105" i="56"/>
  <c r="W248" i="56" s="1"/>
  <c r="AA141" i="56"/>
  <c r="W284" i="56" s="1"/>
  <c r="AA89" i="56"/>
  <c r="AA104" i="56"/>
  <c r="AE390" i="56" s="1"/>
  <c r="AA106" i="56"/>
  <c r="AE392" i="56" s="1"/>
  <c r="AA91" i="56"/>
  <c r="W234" i="56" s="1"/>
  <c r="AA121" i="56"/>
  <c r="AA111" i="56"/>
  <c r="AA98" i="56"/>
  <c r="AE384" i="56" s="1"/>
  <c r="AA86" i="56"/>
  <c r="W229" i="56" s="1"/>
  <c r="AA134" i="56"/>
  <c r="AE420" i="56" s="1"/>
  <c r="AA127" i="56"/>
  <c r="W270" i="56" s="1"/>
  <c r="AA140" i="56"/>
  <c r="W283" i="56" s="1"/>
  <c r="AA118" i="56"/>
  <c r="W261" i="56" s="1"/>
  <c r="AA133" i="56"/>
  <c r="W276" i="56" s="1"/>
  <c r="AA112" i="56"/>
  <c r="AE398" i="56" s="1"/>
  <c r="AA147" i="56"/>
  <c r="W290" i="56" s="1"/>
  <c r="AA103" i="56"/>
  <c r="AA161" i="56"/>
  <c r="W304" i="56" s="1"/>
  <c r="AA158" i="56"/>
  <c r="AE444" i="56" s="1"/>
  <c r="AA109" i="56"/>
  <c r="AE395" i="56" s="1"/>
  <c r="AA93" i="56"/>
  <c r="AE379" i="56" s="1"/>
  <c r="AA97" i="56"/>
  <c r="W240" i="56" s="1"/>
  <c r="AA159" i="56"/>
  <c r="AA88" i="56"/>
  <c r="AE374" i="56" s="1"/>
  <c r="AA137" i="56"/>
  <c r="W280" i="56" s="1"/>
  <c r="AA155" i="56"/>
  <c r="W298" i="56" s="1"/>
  <c r="AA123" i="56"/>
  <c r="AE409" i="56" s="1"/>
  <c r="AA148" i="56"/>
  <c r="AE434" i="56" s="1"/>
  <c r="AA116" i="56"/>
  <c r="AE402" i="56" s="1"/>
  <c r="AA126" i="56"/>
  <c r="W269" i="56" s="1"/>
  <c r="AA154" i="56"/>
  <c r="AE440" i="56" s="1"/>
  <c r="AA115" i="56"/>
  <c r="W258" i="56" s="1"/>
  <c r="AA150" i="56"/>
  <c r="W293" i="56" s="1"/>
  <c r="AA132" i="56"/>
  <c r="AE418" i="56" s="1"/>
  <c r="AA108" i="56"/>
  <c r="W251" i="56" s="1"/>
  <c r="AA125" i="56"/>
  <c r="W268" i="56" s="1"/>
  <c r="AA119" i="56"/>
  <c r="AA102" i="56"/>
  <c r="AA87" i="56"/>
  <c r="AE373" i="56" s="1"/>
  <c r="AA135" i="56"/>
  <c r="AA146" i="56"/>
  <c r="AE432" i="56" s="1"/>
  <c r="Z133" i="56"/>
  <c r="V276" i="56" s="1"/>
  <c r="Z86" i="56"/>
  <c r="AD372" i="56" s="1"/>
  <c r="Z103" i="56"/>
  <c r="V246" i="56" s="1"/>
  <c r="Z148" i="56"/>
  <c r="V291" i="56" s="1"/>
  <c r="Z142" i="56"/>
  <c r="V285" i="56" s="1"/>
  <c r="Z85" i="56"/>
  <c r="AD371" i="56" s="1"/>
  <c r="Z141" i="56"/>
  <c r="V284" i="56" s="1"/>
  <c r="Z159" i="56"/>
  <c r="V302" i="56" s="1"/>
  <c r="Z132" i="56"/>
  <c r="Z108" i="56"/>
  <c r="V251" i="56" s="1"/>
  <c r="Z161" i="56"/>
  <c r="AD447" i="56" s="1"/>
  <c r="Z157" i="56"/>
  <c r="Z137" i="56"/>
  <c r="Z94" i="56"/>
  <c r="AD380" i="56" s="1"/>
  <c r="Z113" i="56"/>
  <c r="Z116" i="56"/>
  <c r="AD402" i="56" s="1"/>
  <c r="Z152" i="56"/>
  <c r="AD438" i="56" s="1"/>
  <c r="Z82" i="56"/>
  <c r="V225" i="56" s="1"/>
  <c r="Z134" i="56"/>
  <c r="AD420" i="56" s="1"/>
  <c r="Z117" i="56"/>
  <c r="V260" i="56" s="1"/>
  <c r="Z153" i="56"/>
  <c r="AD439" i="56" s="1"/>
  <c r="Z126" i="56"/>
  <c r="V269" i="56" s="1"/>
  <c r="Z154" i="56"/>
  <c r="AD440" i="56" s="1"/>
  <c r="Z147" i="56"/>
  <c r="Z87" i="56"/>
  <c r="AD373" i="56" s="1"/>
  <c r="Z128" i="56"/>
  <c r="AD414" i="56" s="1"/>
  <c r="Z96" i="56"/>
  <c r="V239" i="56" s="1"/>
  <c r="Z91" i="56"/>
  <c r="Z127" i="56"/>
  <c r="Z150" i="56"/>
  <c r="Z135" i="56"/>
  <c r="Z111" i="56"/>
  <c r="V254" i="56" s="1"/>
  <c r="Z109" i="56"/>
  <c r="AD395" i="56" s="1"/>
  <c r="Z139" i="56"/>
  <c r="V282" i="56" s="1"/>
  <c r="Z99" i="56"/>
  <c r="AD385" i="56" s="1"/>
  <c r="Z89" i="56"/>
  <c r="V232" i="56" s="1"/>
  <c r="Z122" i="56"/>
  <c r="AD408" i="56" s="1"/>
  <c r="Z110" i="56"/>
  <c r="V253" i="56" s="1"/>
  <c r="Z93" i="56"/>
  <c r="AD379" i="56" s="1"/>
  <c r="Z130" i="56"/>
  <c r="V273" i="56" s="1"/>
  <c r="Z144" i="56"/>
  <c r="Z84" i="56"/>
  <c r="AD370" i="56" s="1"/>
  <c r="Z156" i="56"/>
  <c r="V299" i="56" s="1"/>
  <c r="Z114" i="56"/>
  <c r="V257" i="56" s="1"/>
  <c r="Z102" i="56"/>
  <c r="Z101" i="56"/>
  <c r="V244" i="56" s="1"/>
  <c r="Z120" i="56"/>
  <c r="AD406" i="56" s="1"/>
  <c r="Z138" i="56"/>
  <c r="AD424" i="56" s="1"/>
  <c r="Z105" i="56"/>
  <c r="AD391" i="56" s="1"/>
  <c r="Z97" i="56"/>
  <c r="AD383" i="56" s="1"/>
  <c r="Z129" i="56"/>
  <c r="AD415" i="56" s="1"/>
  <c r="Z83" i="56"/>
  <c r="AD369" i="56" s="1"/>
  <c r="Z92" i="56"/>
  <c r="V235" i="56" s="1"/>
  <c r="Z121" i="56"/>
  <c r="AD407" i="56" s="1"/>
  <c r="Z100" i="56"/>
  <c r="AD386" i="56" s="1"/>
  <c r="Z88" i="56"/>
  <c r="V231" i="56" s="1"/>
  <c r="Z106" i="56"/>
  <c r="Z125" i="56"/>
  <c r="V268" i="56" s="1"/>
  <c r="Z118" i="56"/>
  <c r="AD404" i="56" s="1"/>
  <c r="Z131" i="56"/>
  <c r="V274" i="56" s="1"/>
  <c r="Z145" i="56"/>
  <c r="AD431" i="56" s="1"/>
  <c r="Z158" i="56"/>
  <c r="AD444" i="56" s="1"/>
  <c r="Z119" i="56"/>
  <c r="V262" i="56" s="1"/>
  <c r="Z112" i="56"/>
  <c r="V255" i="56" s="1"/>
  <c r="Z115" i="56"/>
  <c r="V258" i="56" s="1"/>
  <c r="Z151" i="56"/>
  <c r="AD437" i="56" s="1"/>
  <c r="Z136" i="56"/>
  <c r="AD422" i="56" s="1"/>
  <c r="Z124" i="56"/>
  <c r="V267" i="56" s="1"/>
  <c r="Z160" i="56"/>
  <c r="V303" i="56" s="1"/>
  <c r="Z123" i="56"/>
  <c r="AD409" i="56" s="1"/>
  <c r="Z90" i="56"/>
  <c r="AD376" i="56" s="1"/>
  <c r="Z149" i="56"/>
  <c r="Z143" i="56"/>
  <c r="Z104" i="56"/>
  <c r="V247" i="56" s="1"/>
  <c r="Z95" i="56"/>
  <c r="AD381" i="56" s="1"/>
  <c r="Z155" i="56"/>
  <c r="AD441" i="56" s="1"/>
  <c r="Z140" i="56"/>
  <c r="Z98" i="56"/>
  <c r="Z146" i="56"/>
  <c r="Z107" i="56"/>
  <c r="V250" i="56" s="1"/>
  <c r="AC420" i="56"/>
  <c r="AC378" i="56"/>
  <c r="N25" i="7"/>
  <c r="O25" i="7" s="1"/>
  <c r="N53" i="7"/>
  <c r="O53" i="7" s="1"/>
  <c r="N111" i="7"/>
  <c r="O111" i="7" s="1"/>
  <c r="N56" i="7"/>
  <c r="O56" i="7" s="1"/>
  <c r="N48" i="7"/>
  <c r="O48" i="7" s="1"/>
  <c r="N64" i="7"/>
  <c r="O64" i="7" s="1"/>
  <c r="AK10" i="56"/>
  <c r="N29" i="7"/>
  <c r="O29" i="7" s="1"/>
  <c r="N38" i="7"/>
  <c r="E71" i="14" s="1"/>
  <c r="AL10" i="56"/>
  <c r="N66" i="7"/>
  <c r="O66" i="7" s="1"/>
  <c r="AN10" i="56"/>
  <c r="AR10" i="56" s="1"/>
  <c r="N21" i="7"/>
  <c r="O21" i="7" s="1"/>
  <c r="N22" i="7"/>
  <c r="O22" i="7" s="1"/>
  <c r="N3" i="7"/>
  <c r="E36" i="14" s="1"/>
  <c r="N51" i="7"/>
  <c r="O51" i="7" s="1"/>
  <c r="N106" i="7"/>
  <c r="O106" i="7" s="1"/>
  <c r="T241" i="58"/>
  <c r="T278" i="58"/>
  <c r="T249" i="58"/>
  <c r="B83" i="45"/>
  <c r="B82" i="45" s="1"/>
  <c r="B86" i="45" s="1"/>
  <c r="N15" i="45" s="1"/>
  <c r="AH10" i="59"/>
  <c r="AI10" i="59"/>
  <c r="AJ10" i="59"/>
  <c r="AG10" i="59"/>
  <c r="T229" i="58"/>
  <c r="AB439" i="58"/>
  <c r="T301" i="58"/>
  <c r="T227" i="58"/>
  <c r="AB407" i="58"/>
  <c r="T255" i="58"/>
  <c r="T286" i="58"/>
  <c r="AB432" i="58"/>
  <c r="AB404" i="58"/>
  <c r="Z151" i="58"/>
  <c r="Z146" i="58"/>
  <c r="Z90" i="58"/>
  <c r="Z121" i="58"/>
  <c r="Z153" i="58"/>
  <c r="Z145" i="58"/>
  <c r="AD431" i="58" s="1"/>
  <c r="Z128" i="58"/>
  <c r="Z97" i="58"/>
  <c r="Z122" i="58"/>
  <c r="AD408" i="58" s="1"/>
  <c r="Z135" i="58"/>
  <c r="Z125" i="58"/>
  <c r="Z126" i="58"/>
  <c r="AD412" i="58" s="1"/>
  <c r="Z108" i="58"/>
  <c r="Z86" i="58"/>
  <c r="Z101" i="58"/>
  <c r="Z134" i="58"/>
  <c r="Z120" i="58"/>
  <c r="Z155" i="58"/>
  <c r="Z85" i="58"/>
  <c r="V228" i="58" s="1"/>
  <c r="Z103" i="58"/>
  <c r="Z149" i="58"/>
  <c r="Z107" i="58"/>
  <c r="Z109" i="58"/>
  <c r="Z136" i="58"/>
  <c r="AD422" i="58" s="1"/>
  <c r="Z93" i="58"/>
  <c r="Z87" i="58"/>
  <c r="Z132" i="58"/>
  <c r="AD418" i="58" s="1"/>
  <c r="Z140" i="58"/>
  <c r="Z111" i="58"/>
  <c r="Z117" i="58"/>
  <c r="Z142" i="58"/>
  <c r="Z138" i="58"/>
  <c r="Z160" i="58"/>
  <c r="Z139" i="58"/>
  <c r="Z98" i="58"/>
  <c r="Z159" i="58"/>
  <c r="Z88" i="58"/>
  <c r="Z130" i="58"/>
  <c r="Z99" i="58"/>
  <c r="Z115" i="58"/>
  <c r="Z113" i="58"/>
  <c r="Z154" i="58"/>
  <c r="AD440" i="58" s="1"/>
  <c r="Z95" i="58"/>
  <c r="Z82" i="58"/>
  <c r="AD368" i="58" s="1"/>
  <c r="Z114" i="58"/>
  <c r="Z143" i="58"/>
  <c r="Z152" i="58"/>
  <c r="Z102" i="58"/>
  <c r="Z118" i="58"/>
  <c r="Z123" i="58"/>
  <c r="AD409" i="58" s="1"/>
  <c r="Z156" i="58"/>
  <c r="Z116" i="58"/>
  <c r="Z150" i="58"/>
  <c r="Z157" i="58"/>
  <c r="Z92" i="58"/>
  <c r="Z133" i="58"/>
  <c r="Z112" i="58"/>
  <c r="Z131" i="58"/>
  <c r="Z129" i="58"/>
  <c r="V272" i="58" s="1"/>
  <c r="Z119" i="58"/>
  <c r="Z127" i="58"/>
  <c r="Z110" i="58"/>
  <c r="Z161" i="58"/>
  <c r="Z94" i="58"/>
  <c r="Z91" i="58"/>
  <c r="Z106" i="58"/>
  <c r="Z141" i="58"/>
  <c r="Z147" i="58"/>
  <c r="Z105" i="58"/>
  <c r="Z144" i="58"/>
  <c r="AD430" i="58" s="1"/>
  <c r="Z84" i="58"/>
  <c r="Z158" i="58"/>
  <c r="AD444" i="58" s="1"/>
  <c r="Z148" i="58"/>
  <c r="Z137" i="58"/>
  <c r="Z124" i="58"/>
  <c r="Z89" i="58"/>
  <c r="Z104" i="58"/>
  <c r="Z96" i="58"/>
  <c r="Z83" i="58"/>
  <c r="Z100" i="58"/>
  <c r="AA156" i="58"/>
  <c r="AA159" i="58"/>
  <c r="AA153" i="58"/>
  <c r="AA123" i="58"/>
  <c r="AA97" i="58"/>
  <c r="AA82" i="58"/>
  <c r="AA110" i="58"/>
  <c r="AA96" i="58"/>
  <c r="AA146" i="58"/>
  <c r="AA112" i="58"/>
  <c r="AA116" i="58"/>
  <c r="AA86" i="58"/>
  <c r="AA114" i="58"/>
  <c r="AA142" i="58"/>
  <c r="AA106" i="58"/>
  <c r="AA147" i="58"/>
  <c r="AA95" i="58"/>
  <c r="AA144" i="58"/>
  <c r="AA87" i="58"/>
  <c r="AA94" i="58"/>
  <c r="AA148" i="58"/>
  <c r="AA132" i="58"/>
  <c r="AA88" i="58"/>
  <c r="AA129" i="58"/>
  <c r="AA122" i="58"/>
  <c r="AA118" i="58"/>
  <c r="AA134" i="58"/>
  <c r="AA108" i="58"/>
  <c r="AA141" i="58"/>
  <c r="AA136" i="58"/>
  <c r="AA117" i="58"/>
  <c r="AA84" i="58"/>
  <c r="AA113" i="58"/>
  <c r="AA126" i="58"/>
  <c r="AA89" i="58"/>
  <c r="AA138" i="58"/>
  <c r="AA154" i="58"/>
  <c r="AA152" i="58"/>
  <c r="AA119" i="58"/>
  <c r="AA133" i="58"/>
  <c r="AA109" i="58"/>
  <c r="AA99" i="58"/>
  <c r="AA90" i="58"/>
  <c r="AA143" i="58"/>
  <c r="AA111" i="58"/>
  <c r="AA103" i="58"/>
  <c r="AA104" i="58"/>
  <c r="AA105" i="58"/>
  <c r="AA145" i="58"/>
  <c r="AA158" i="58"/>
  <c r="AA160" i="58"/>
  <c r="AA127" i="58"/>
  <c r="AA150" i="58"/>
  <c r="AA93" i="58"/>
  <c r="AA101" i="58"/>
  <c r="AA124" i="58"/>
  <c r="AA135" i="58"/>
  <c r="AA139" i="58"/>
  <c r="AA120" i="58"/>
  <c r="AA98" i="58"/>
  <c r="AA161" i="58"/>
  <c r="AA137" i="58"/>
  <c r="AA85" i="58"/>
  <c r="AA100" i="58"/>
  <c r="AA155" i="58"/>
  <c r="AA140" i="58"/>
  <c r="AA157" i="58"/>
  <c r="AA121" i="58"/>
  <c r="AA151" i="58"/>
  <c r="AA115" i="58"/>
  <c r="AA130" i="58"/>
  <c r="AA107" i="58"/>
  <c r="AA91" i="58"/>
  <c r="AA83" i="58"/>
  <c r="AA131" i="58"/>
  <c r="AA125" i="58"/>
  <c r="AA92" i="58"/>
  <c r="AA102" i="58"/>
  <c r="AA128" i="58"/>
  <c r="AA149" i="58"/>
  <c r="AB134" i="58"/>
  <c r="AB87" i="58"/>
  <c r="AB149" i="58"/>
  <c r="AB89" i="58"/>
  <c r="AB152" i="58"/>
  <c r="AB106" i="58"/>
  <c r="AB108" i="58"/>
  <c r="AB100" i="58"/>
  <c r="AB150" i="58"/>
  <c r="AB159" i="58"/>
  <c r="AB107" i="58"/>
  <c r="AB97" i="58"/>
  <c r="AB114" i="58"/>
  <c r="AB95" i="58"/>
  <c r="AB122" i="58"/>
  <c r="AB119" i="58"/>
  <c r="AB137" i="58"/>
  <c r="AB110" i="58"/>
  <c r="AB123" i="58"/>
  <c r="AB130" i="58"/>
  <c r="AB101" i="58"/>
  <c r="AB145" i="58"/>
  <c r="AB127" i="58"/>
  <c r="AB148" i="58"/>
  <c r="AB142" i="58"/>
  <c r="AB124" i="58"/>
  <c r="AB115" i="58"/>
  <c r="AB98" i="58"/>
  <c r="AB128" i="58"/>
  <c r="AB96" i="58"/>
  <c r="AB90" i="58"/>
  <c r="AB105" i="58"/>
  <c r="AB102" i="58"/>
  <c r="AB111" i="58"/>
  <c r="AB126" i="58"/>
  <c r="AB138" i="58"/>
  <c r="AB153" i="58"/>
  <c r="AB129" i="58"/>
  <c r="AB156" i="58"/>
  <c r="AB161" i="58"/>
  <c r="AB84" i="58"/>
  <c r="AB113" i="58"/>
  <c r="AB118" i="58"/>
  <c r="AB120" i="58"/>
  <c r="AB157" i="58"/>
  <c r="AB135" i="58"/>
  <c r="AB103" i="58"/>
  <c r="AB151" i="58"/>
  <c r="AB155" i="58"/>
  <c r="AB140" i="58"/>
  <c r="AB154" i="58"/>
  <c r="AB132" i="58"/>
  <c r="AB117" i="58"/>
  <c r="AB121" i="58"/>
  <c r="AB82" i="58"/>
  <c r="AB88" i="58"/>
  <c r="AB160" i="58"/>
  <c r="AB116" i="58"/>
  <c r="AB93" i="58"/>
  <c r="AB136" i="58"/>
  <c r="AB146" i="58"/>
  <c r="AB144" i="58"/>
  <c r="AB92" i="58"/>
  <c r="AB141" i="58"/>
  <c r="AB125" i="58"/>
  <c r="AB158" i="58"/>
  <c r="AB139" i="58"/>
  <c r="AB133" i="58"/>
  <c r="AB112" i="58"/>
  <c r="AB83" i="58"/>
  <c r="AB85" i="58"/>
  <c r="AB99" i="58"/>
  <c r="AB86" i="58"/>
  <c r="AB147" i="58"/>
  <c r="AB109" i="58"/>
  <c r="AB104" i="58"/>
  <c r="AB91" i="58"/>
  <c r="AB94" i="58"/>
  <c r="AB143" i="58"/>
  <c r="AB131" i="58"/>
  <c r="Y117" i="58"/>
  <c r="AC403" i="58" s="1"/>
  <c r="Y91" i="58"/>
  <c r="Y124" i="58"/>
  <c r="Y90" i="58"/>
  <c r="AC376" i="58" s="1"/>
  <c r="Y100" i="58"/>
  <c r="Y88" i="58"/>
  <c r="Y121" i="58"/>
  <c r="Y89" i="58"/>
  <c r="U232" i="58" s="1"/>
  <c r="Y113" i="58"/>
  <c r="Y160" i="58"/>
  <c r="AC446" i="58" s="1"/>
  <c r="Y92" i="58"/>
  <c r="Y141" i="58"/>
  <c r="Y115" i="58"/>
  <c r="Y140" i="58"/>
  <c r="Y114" i="58"/>
  <c r="Y143" i="58"/>
  <c r="Y138" i="58"/>
  <c r="Y158" i="58"/>
  <c r="Y150" i="58"/>
  <c r="Y128" i="58"/>
  <c r="U271" i="58" s="1"/>
  <c r="Y134" i="58"/>
  <c r="AC420" i="58" s="1"/>
  <c r="Y105" i="58"/>
  <c r="AC391" i="58" s="1"/>
  <c r="Y87" i="58"/>
  <c r="Y133" i="58"/>
  <c r="Y156" i="58"/>
  <c r="Y147" i="58"/>
  <c r="U290" i="58" s="1"/>
  <c r="Y99" i="58"/>
  <c r="U242" i="58" s="1"/>
  <c r="Y155" i="58"/>
  <c r="Y130" i="58"/>
  <c r="Y136" i="58"/>
  <c r="AC422" i="58" s="1"/>
  <c r="Y145" i="58"/>
  <c r="Y126" i="58"/>
  <c r="Y86" i="58"/>
  <c r="Y94" i="58"/>
  <c r="Y97" i="58"/>
  <c r="Y107" i="58"/>
  <c r="AC393" i="58" s="1"/>
  <c r="Y153" i="58"/>
  <c r="Y151" i="58"/>
  <c r="Y157" i="58"/>
  <c r="Y142" i="58"/>
  <c r="AC428" i="58" s="1"/>
  <c r="Y137" i="58"/>
  <c r="AC423" i="58" s="1"/>
  <c r="Y146" i="58"/>
  <c r="Y120" i="58"/>
  <c r="AC406" i="58" s="1"/>
  <c r="Y123" i="58"/>
  <c r="AC409" i="58" s="1"/>
  <c r="Y111" i="58"/>
  <c r="Y152" i="58"/>
  <c r="Y109" i="58"/>
  <c r="U252" i="58" s="1"/>
  <c r="Y127" i="58"/>
  <c r="Y161" i="58"/>
  <c r="Y85" i="58"/>
  <c r="Y95" i="58"/>
  <c r="Y102" i="58"/>
  <c r="Y139" i="58"/>
  <c r="Y104" i="58"/>
  <c r="Y98" i="58"/>
  <c r="U241" i="58" s="1"/>
  <c r="Y149" i="58"/>
  <c r="Y118" i="58"/>
  <c r="AC404" i="58" s="1"/>
  <c r="Y110" i="58"/>
  <c r="Y83" i="58"/>
  <c r="Y159" i="58"/>
  <c r="Y154" i="58"/>
  <c r="U297" i="58" s="1"/>
  <c r="Y101" i="58"/>
  <c r="Y106" i="58"/>
  <c r="Y135" i="58"/>
  <c r="Y148" i="58"/>
  <c r="Y129" i="58"/>
  <c r="Y84" i="58"/>
  <c r="Y122" i="58"/>
  <c r="Y125" i="58"/>
  <c r="Y96" i="58"/>
  <c r="AC382" i="58" s="1"/>
  <c r="Y132" i="58"/>
  <c r="AC418" i="58" s="1"/>
  <c r="Y131" i="58"/>
  <c r="Y116" i="58"/>
  <c r="Y119" i="58"/>
  <c r="Y82" i="58"/>
  <c r="Y144" i="58"/>
  <c r="Y93" i="58"/>
  <c r="Y103" i="58"/>
  <c r="Y112" i="58"/>
  <c r="Y108" i="58"/>
  <c r="AB390" i="58"/>
  <c r="T247" i="58"/>
  <c r="T233" i="58"/>
  <c r="AB376" i="58"/>
  <c r="AB430" i="58"/>
  <c r="T287" i="58"/>
  <c r="T277" i="58"/>
  <c r="AB420" i="58"/>
  <c r="T237" i="58"/>
  <c r="AB380" i="58"/>
  <c r="T262" i="58"/>
  <c r="AB405" i="58"/>
  <c r="T304" i="58"/>
  <c r="AB447" i="58"/>
  <c r="T259" i="58"/>
  <c r="AB402" i="58"/>
  <c r="AB389" i="58"/>
  <c r="T246" i="58"/>
  <c r="T273" i="58"/>
  <c r="AB416" i="58"/>
  <c r="T279" i="58"/>
  <c r="AB422" i="58"/>
  <c r="AB371" i="58"/>
  <c r="T228" i="58"/>
  <c r="AG10" i="58"/>
  <c r="AJ10" i="58"/>
  <c r="AH10" i="58"/>
  <c r="AI10" i="58"/>
  <c r="T265" i="58"/>
  <c r="AB387" i="58"/>
  <c r="T236" i="58"/>
  <c r="T302" i="58"/>
  <c r="T243" i="58"/>
  <c r="AB386" i="58"/>
  <c r="AB399" i="58"/>
  <c r="T256" i="58"/>
  <c r="T266" i="58"/>
  <c r="AB409" i="58"/>
  <c r="T281" i="58"/>
  <c r="AB424" i="58"/>
  <c r="T297" i="58"/>
  <c r="AB440" i="58"/>
  <c r="T268" i="58"/>
  <c r="AB411" i="58"/>
  <c r="T294" i="58"/>
  <c r="AB437" i="58"/>
  <c r="T242" i="58"/>
  <c r="AB385" i="58"/>
  <c r="AB431" i="58"/>
  <c r="T288" i="58"/>
  <c r="AB388" i="58"/>
  <c r="T245" i="58"/>
  <c r="T274" i="58"/>
  <c r="AB417" i="58"/>
  <c r="AB433" i="58"/>
  <c r="T290" i="58"/>
  <c r="T232" i="58"/>
  <c r="AB375" i="58"/>
  <c r="T267" i="58"/>
  <c r="AB410" i="58"/>
  <c r="AB377" i="58"/>
  <c r="T234" i="58"/>
  <c r="T260" i="58"/>
  <c r="AB403" i="58"/>
  <c r="AB396" i="58"/>
  <c r="AB446" i="58"/>
  <c r="T252" i="58"/>
  <c r="AB395" i="58"/>
  <c r="T293" i="58"/>
  <c r="AB436" i="58"/>
  <c r="T257" i="58"/>
  <c r="AB400" i="58"/>
  <c r="T258" i="58"/>
  <c r="AB401" i="58"/>
  <c r="T270" i="58"/>
  <c r="AB413" i="58"/>
  <c r="AB412" i="58"/>
  <c r="T269" i="58"/>
  <c r="AB442" i="58"/>
  <c r="T299" i="58"/>
  <c r="AB426" i="58"/>
  <c r="T283" i="58"/>
  <c r="AB374" i="58"/>
  <c r="T231" i="58"/>
  <c r="AB418" i="58"/>
  <c r="T275" i="58"/>
  <c r="AB423" i="58"/>
  <c r="T280" i="58"/>
  <c r="AB419" i="58"/>
  <c r="T276" i="58"/>
  <c r="AB378" i="58"/>
  <c r="T235" i="58"/>
  <c r="AB435" i="58"/>
  <c r="T292" i="58"/>
  <c r="T238" i="58"/>
  <c r="T254" i="58"/>
  <c r="T295" i="58"/>
  <c r="AB427" i="58"/>
  <c r="T250" i="58"/>
  <c r="T240" i="58"/>
  <c r="AB383" i="58"/>
  <c r="T298" i="58"/>
  <c r="AB441" i="58"/>
  <c r="AB415" i="58"/>
  <c r="T272" i="58"/>
  <c r="AB434" i="58"/>
  <c r="T291" i="58"/>
  <c r="T263" i="58"/>
  <c r="AB406" i="58"/>
  <c r="T285" i="58"/>
  <c r="AB428" i="58"/>
  <c r="AB394" i="58"/>
  <c r="T251" i="58"/>
  <c r="AB368" i="58"/>
  <c r="T225" i="58"/>
  <c r="T230" i="58"/>
  <c r="AB373" i="58"/>
  <c r="AB369" i="58"/>
  <c r="T226" i="58"/>
  <c r="AB391" i="58"/>
  <c r="T248" i="58"/>
  <c r="AB425" i="58"/>
  <c r="T282" i="58"/>
  <c r="T239" i="58"/>
  <c r="AB382" i="58"/>
  <c r="T300" i="58"/>
  <c r="AB443" i="58"/>
  <c r="AB414" i="58"/>
  <c r="T271" i="58"/>
  <c r="AC439" i="56"/>
  <c r="AC427" i="56"/>
  <c r="AE16" i="59"/>
  <c r="AF19" i="59"/>
  <c r="W18" i="53"/>
  <c r="U17" i="57"/>
  <c r="U15" i="57"/>
  <c r="V17" i="57"/>
  <c r="X19" i="53"/>
  <c r="X13" i="57"/>
  <c r="V18" i="53"/>
  <c r="V14" i="53"/>
  <c r="U11" i="53"/>
  <c r="W12" i="57"/>
  <c r="W15" i="57"/>
  <c r="Z12" i="59"/>
  <c r="AD12" i="59"/>
  <c r="AD17" i="59"/>
  <c r="AD20" i="59"/>
  <c r="Z13" i="55"/>
  <c r="AE17" i="59"/>
  <c r="AJ11" i="56"/>
  <c r="AD19" i="58"/>
  <c r="AC20" i="59"/>
  <c r="W19" i="53"/>
  <c r="U16" i="57"/>
  <c r="U11" i="57"/>
  <c r="V20" i="57"/>
  <c r="X11" i="53"/>
  <c r="X19" i="57"/>
  <c r="V16" i="53"/>
  <c r="V17" i="53"/>
  <c r="U13" i="53"/>
  <c r="W16" i="57"/>
  <c r="W13" i="57"/>
  <c r="W12" i="53"/>
  <c r="U19" i="57"/>
  <c r="V13" i="57"/>
  <c r="X18" i="53"/>
  <c r="X12" i="57"/>
  <c r="V20" i="53"/>
  <c r="U19" i="53"/>
  <c r="W18" i="57"/>
  <c r="AE11" i="59"/>
  <c r="AF13" i="58"/>
  <c r="AJ12" i="56"/>
  <c r="AF13" i="59"/>
  <c r="AF14" i="58"/>
  <c r="AJ19" i="56"/>
  <c r="AH19" i="59"/>
  <c r="AF19" i="58"/>
  <c r="AF17" i="58"/>
  <c r="AD12" i="56"/>
  <c r="AF15" i="58"/>
  <c r="W11" i="53"/>
  <c r="U14" i="57"/>
  <c r="V14" i="57"/>
  <c r="X20" i="53"/>
  <c r="X12" i="53"/>
  <c r="X17" i="57"/>
  <c r="V12" i="53"/>
  <c r="U12" i="53"/>
  <c r="W11" i="57"/>
  <c r="W16" i="53"/>
  <c r="U20" i="57"/>
  <c r="V15" i="57"/>
  <c r="V11" i="57"/>
  <c r="X15" i="53"/>
  <c r="X14" i="53"/>
  <c r="X16" i="57"/>
  <c r="X11" i="57"/>
  <c r="V15" i="53"/>
  <c r="U16" i="53"/>
  <c r="U15" i="53"/>
  <c r="W19" i="57"/>
  <c r="W17" i="53"/>
  <c r="U13" i="57"/>
  <c r="V16" i="57"/>
  <c r="V19" i="57"/>
  <c r="X16" i="53"/>
  <c r="X20" i="57"/>
  <c r="X18" i="57"/>
  <c r="V11" i="53"/>
  <c r="U20" i="53"/>
  <c r="U18" i="53"/>
  <c r="W14" i="57"/>
  <c r="W13" i="53"/>
  <c r="X13" i="53"/>
  <c r="W17" i="57"/>
  <c r="AD20" i="56"/>
  <c r="AD13" i="59"/>
  <c r="AD15" i="59"/>
  <c r="Z16" i="59"/>
  <c r="Z19" i="55"/>
  <c r="AC14" i="56"/>
  <c r="U18" i="57"/>
  <c r="X17" i="53"/>
  <c r="X15" i="57"/>
  <c r="AE14" i="55"/>
  <c r="AD17" i="58"/>
  <c r="AC19" i="59"/>
  <c r="AG17" i="56"/>
  <c r="AM17" i="56"/>
  <c r="AD19" i="55"/>
  <c r="AF11" i="59"/>
  <c r="AM13" i="56"/>
  <c r="AE12" i="58"/>
  <c r="AJ18" i="56"/>
  <c r="AI16" i="56"/>
  <c r="AG13" i="56"/>
  <c r="AE15" i="55"/>
  <c r="AG16" i="56"/>
  <c r="AC11" i="56"/>
  <c r="AI11" i="56"/>
  <c r="AC17" i="56"/>
  <c r="Z18" i="59"/>
  <c r="AM19" i="56"/>
  <c r="AL18" i="56"/>
  <c r="AC11" i="59"/>
  <c r="AE18" i="58"/>
  <c r="AF14" i="55"/>
  <c r="AM11" i="56"/>
  <c r="AF12" i="58"/>
  <c r="U12" i="57"/>
  <c r="X14" i="57"/>
  <c r="AJ13" i="56"/>
  <c r="AE12" i="55"/>
  <c r="AE17" i="55"/>
  <c r="AD17" i="56"/>
  <c r="AD11" i="56"/>
  <c r="AC15" i="56"/>
  <c r="AF18" i="59"/>
  <c r="AE19" i="55"/>
  <c r="AI13" i="56"/>
  <c r="AD13" i="56"/>
  <c r="AE16" i="58"/>
  <c r="AG19" i="56"/>
  <c r="AD11" i="58"/>
  <c r="AF12" i="55"/>
  <c r="Z20" i="59"/>
  <c r="AM12" i="56"/>
  <c r="AC18" i="59"/>
  <c r="AI15" i="56"/>
  <c r="AD16" i="56"/>
  <c r="Z11" i="59"/>
  <c r="AE20" i="55"/>
  <c r="AE14" i="59"/>
  <c r="AC19" i="55"/>
  <c r="AE13" i="58"/>
  <c r="Z14" i="59"/>
  <c r="AD19" i="59"/>
  <c r="AC12" i="56"/>
  <c r="AG14" i="56"/>
  <c r="AF11" i="58"/>
  <c r="AI18" i="56"/>
  <c r="AC19" i="58"/>
  <c r="AG15" i="56"/>
  <c r="AE16" i="56"/>
  <c r="AM15" i="56"/>
  <c r="AE20" i="56"/>
  <c r="AC16" i="56"/>
  <c r="AC19" i="56"/>
  <c r="AD18" i="59"/>
  <c r="AE15" i="59"/>
  <c r="AM14" i="56"/>
  <c r="AE19" i="56"/>
  <c r="W20" i="53"/>
  <c r="V13" i="53"/>
  <c r="U17" i="53"/>
  <c r="AC17" i="59"/>
  <c r="AF16" i="55"/>
  <c r="AI12" i="56"/>
  <c r="AD18" i="55"/>
  <c r="AF20" i="59"/>
  <c r="AE15" i="58"/>
  <c r="AR12" i="56"/>
  <c r="AD12" i="58"/>
  <c r="AC18" i="58"/>
  <c r="AD15" i="56"/>
  <c r="AC20" i="58"/>
  <c r="AD20" i="58"/>
  <c r="AC14" i="59"/>
  <c r="AC15" i="58"/>
  <c r="AF20" i="55"/>
  <c r="AF19" i="55"/>
  <c r="AF18" i="55"/>
  <c r="AI20" i="56"/>
  <c r="AE17" i="58"/>
  <c r="AJ15" i="56"/>
  <c r="AE12" i="56"/>
  <c r="AE15" i="56"/>
  <c r="Z13" i="59"/>
  <c r="AD14" i="56"/>
  <c r="AF12" i="59"/>
  <c r="AE11" i="58"/>
  <c r="AD19" i="56"/>
  <c r="AE19" i="59"/>
  <c r="AF16" i="58"/>
  <c r="AD14" i="55"/>
  <c r="AD16" i="59"/>
  <c r="AI19" i="56"/>
  <c r="V18" i="57"/>
  <c r="V19" i="53"/>
  <c r="U14" i="53"/>
  <c r="AE13" i="55"/>
  <c r="AC16" i="59"/>
  <c r="AG18" i="56"/>
  <c r="AF18" i="58"/>
  <c r="AD16" i="55"/>
  <c r="AD14" i="58"/>
  <c r="AG12" i="56"/>
  <c r="AD11" i="55"/>
  <c r="Z15" i="59"/>
  <c r="AC15" i="59"/>
  <c r="AM20" i="56"/>
  <c r="AC16" i="58"/>
  <c r="AD16" i="58"/>
  <c r="AC11" i="58"/>
  <c r="AF17" i="59"/>
  <c r="AF14" i="59"/>
  <c r="W20" i="57"/>
  <c r="W14" i="53"/>
  <c r="V12" i="57"/>
  <c r="AM16" i="56"/>
  <c r="AE12" i="59"/>
  <c r="AE20" i="58"/>
  <c r="AC12" i="59"/>
  <c r="AC13" i="59"/>
  <c r="AE18" i="55"/>
  <c r="AC14" i="58"/>
  <c r="AF15" i="59"/>
  <c r="W15" i="53"/>
  <c r="AC20" i="56"/>
  <c r="AF16" i="59"/>
  <c r="AD18" i="58"/>
  <c r="AE11" i="56"/>
  <c r="AJ14" i="56"/>
  <c r="AJ17" i="56"/>
  <c r="AF20" i="58"/>
  <c r="AE16" i="55"/>
  <c r="AK18" i="56"/>
  <c r="AG20" i="56"/>
  <c r="AE11" i="55"/>
  <c r="AE18" i="56"/>
  <c r="AG16" i="59"/>
  <c r="AJ20" i="56"/>
  <c r="AD15" i="58"/>
  <c r="AE20" i="59"/>
  <c r="AE19" i="58"/>
  <c r="AE13" i="56"/>
  <c r="AC13" i="58"/>
  <c r="AC15" i="55"/>
  <c r="AD13" i="58"/>
  <c r="AE14" i="58"/>
  <c r="AD11" i="59"/>
  <c r="AE18" i="59"/>
  <c r="AI12" i="59"/>
  <c r="AJ16" i="56"/>
  <c r="Z19" i="59"/>
  <c r="AF17" i="55"/>
  <c r="AC13" i="56"/>
  <c r="AE13" i="59"/>
  <c r="AM18" i="56"/>
  <c r="AC17" i="58"/>
  <c r="AC12" i="58"/>
  <c r="H136" i="14" l="1"/>
  <c r="K79" i="46"/>
  <c r="K47" i="24"/>
  <c r="AC381" i="56"/>
  <c r="K14" i="46"/>
  <c r="AC374" i="56"/>
  <c r="U252" i="56"/>
  <c r="U259" i="56"/>
  <c r="U296" i="56"/>
  <c r="U231" i="56"/>
  <c r="AE368" i="58"/>
  <c r="AC383" i="56"/>
  <c r="U235" i="56"/>
  <c r="AC395" i="56"/>
  <c r="U267" i="56"/>
  <c r="I143" i="14"/>
  <c r="K8" i="24"/>
  <c r="W269" i="58"/>
  <c r="AC410" i="56"/>
  <c r="U284" i="56"/>
  <c r="AE388" i="55"/>
  <c r="H147" i="14"/>
  <c r="K42" i="46"/>
  <c r="U300" i="56"/>
  <c r="U238" i="56"/>
  <c r="W276" i="58"/>
  <c r="U240" i="56"/>
  <c r="I97" i="14"/>
  <c r="K67" i="46"/>
  <c r="AC402" i="56"/>
  <c r="I116" i="14"/>
  <c r="I115" i="14"/>
  <c r="U264" i="56"/>
  <c r="W292" i="55"/>
  <c r="AE423" i="55"/>
  <c r="I100" i="14"/>
  <c r="H120" i="14"/>
  <c r="AC446" i="56"/>
  <c r="H104" i="14"/>
  <c r="H121" i="14"/>
  <c r="H107" i="14"/>
  <c r="I118" i="14"/>
  <c r="AC432" i="56"/>
  <c r="U303" i="56"/>
  <c r="I146" i="14"/>
  <c r="I106" i="14"/>
  <c r="H100" i="14"/>
  <c r="I98" i="14"/>
  <c r="I128" i="14"/>
  <c r="I117" i="14"/>
  <c r="B117" i="45"/>
  <c r="B116" i="45" s="1"/>
  <c r="B120" i="45" s="1"/>
  <c r="P53" i="45" s="1"/>
  <c r="L135" i="14" s="1"/>
  <c r="K61" i="46"/>
  <c r="I140" i="14"/>
  <c r="W264" i="55"/>
  <c r="AE372" i="55"/>
  <c r="K74" i="46"/>
  <c r="AC389" i="56"/>
  <c r="U268" i="56"/>
  <c r="U246" i="56"/>
  <c r="I155" i="14"/>
  <c r="I110" i="14"/>
  <c r="AC424" i="56"/>
  <c r="U300" i="59"/>
  <c r="U293" i="56"/>
  <c r="U270" i="56"/>
  <c r="U281" i="56"/>
  <c r="I165" i="14"/>
  <c r="U256" i="56"/>
  <c r="AC385" i="56"/>
  <c r="AC379" i="56"/>
  <c r="U242" i="56"/>
  <c r="U236" i="56"/>
  <c r="AE383" i="59"/>
  <c r="K26" i="46"/>
  <c r="K69" i="46"/>
  <c r="K46" i="46"/>
  <c r="W303" i="58"/>
  <c r="W296" i="58"/>
  <c r="AC372" i="56"/>
  <c r="AC407" i="56"/>
  <c r="U229" i="56"/>
  <c r="AC399" i="56"/>
  <c r="AE377" i="58"/>
  <c r="AC413" i="56"/>
  <c r="U289" i="56"/>
  <c r="AC436" i="56"/>
  <c r="W296" i="59"/>
  <c r="I127" i="14"/>
  <c r="I99" i="14"/>
  <c r="I174" i="14"/>
  <c r="AC411" i="56"/>
  <c r="AC426" i="56"/>
  <c r="K43" i="46"/>
  <c r="U285" i="56"/>
  <c r="AC419" i="56"/>
  <c r="I141" i="14"/>
  <c r="K15" i="46"/>
  <c r="AE415" i="58"/>
  <c r="U276" i="56"/>
  <c r="AC428" i="56"/>
  <c r="AC392" i="56"/>
  <c r="W262" i="58"/>
  <c r="U250" i="56"/>
  <c r="U227" i="56"/>
  <c r="AC370" i="56"/>
  <c r="AC444" i="56"/>
  <c r="AC409" i="56"/>
  <c r="U249" i="56"/>
  <c r="U283" i="56"/>
  <c r="U266" i="56"/>
  <c r="AC393" i="56"/>
  <c r="U301" i="56"/>
  <c r="AC441" i="56"/>
  <c r="I149" i="14"/>
  <c r="N50" i="7"/>
  <c r="O50" i="7" s="1"/>
  <c r="N33" i="7"/>
  <c r="O33" i="7" s="1"/>
  <c r="N128" i="7"/>
  <c r="O128" i="7" s="1"/>
  <c r="N118" i="7"/>
  <c r="O118" i="7" s="1"/>
  <c r="N107" i="7"/>
  <c r="E140" i="14" s="1"/>
  <c r="N131" i="7"/>
  <c r="O131" i="7" s="1"/>
  <c r="N12" i="7"/>
  <c r="E45" i="14" s="1"/>
  <c r="N95" i="7"/>
  <c r="O95" i="7" s="1"/>
  <c r="N79" i="7"/>
  <c r="O79" i="7" s="1"/>
  <c r="N2" i="7"/>
  <c r="O2" i="7" s="1"/>
  <c r="N85" i="7"/>
  <c r="O85" i="7" s="1"/>
  <c r="N37" i="7"/>
  <c r="N112" i="7"/>
  <c r="O112" i="7" s="1"/>
  <c r="N6" i="7"/>
  <c r="O6" i="7" s="1"/>
  <c r="N99" i="7"/>
  <c r="O99" i="7" s="1"/>
  <c r="N31" i="7"/>
  <c r="O31" i="7" s="1"/>
  <c r="N16" i="7"/>
  <c r="O16" i="7" s="1"/>
  <c r="N42" i="7"/>
  <c r="E75" i="14" s="1"/>
  <c r="N71" i="7"/>
  <c r="O71" i="7" s="1"/>
  <c r="N68" i="7"/>
  <c r="E101" i="14" s="1"/>
  <c r="N35" i="7"/>
  <c r="O35" i="7" s="1"/>
  <c r="N110" i="7"/>
  <c r="O110" i="7" s="1"/>
  <c r="N77" i="7"/>
  <c r="O77" i="7" s="1"/>
  <c r="N91" i="7"/>
  <c r="E124" i="14" s="1"/>
  <c r="N117" i="7"/>
  <c r="E150" i="14" s="1"/>
  <c r="N41" i="7"/>
  <c r="E74" i="14" s="1"/>
  <c r="N140" i="7"/>
  <c r="O140" i="7" s="1"/>
  <c r="N94" i="7"/>
  <c r="O94" i="7" s="1"/>
  <c r="N52" i="7"/>
  <c r="E85" i="14" s="1"/>
  <c r="N86" i="7"/>
  <c r="O86" i="7" s="1"/>
  <c r="N75" i="7"/>
  <c r="E108" i="14" s="1"/>
  <c r="N129" i="7"/>
  <c r="O129" i="7" s="1"/>
  <c r="N87" i="7"/>
  <c r="E120" i="14" s="1"/>
  <c r="N5" i="7"/>
  <c r="O5" i="7" s="1"/>
  <c r="N24" i="7"/>
  <c r="O24" i="7" s="1"/>
  <c r="N72" i="7"/>
  <c r="O72" i="7" s="1"/>
  <c r="N23" i="7"/>
  <c r="O23" i="7" s="1"/>
  <c r="N58" i="7"/>
  <c r="E91" i="14" s="1"/>
  <c r="N121" i="7"/>
  <c r="O121" i="7" s="1"/>
  <c r="N84" i="7"/>
  <c r="O84" i="7" s="1"/>
  <c r="N103" i="7"/>
  <c r="O103" i="7" s="1"/>
  <c r="N43" i="7"/>
  <c r="O43" i="7" s="1"/>
  <c r="N78" i="7"/>
  <c r="O78" i="7" s="1"/>
  <c r="N120" i="7"/>
  <c r="E153" i="14" s="1"/>
  <c r="N57" i="7"/>
  <c r="E90" i="14" s="1"/>
  <c r="N88" i="7"/>
  <c r="O88" i="7" s="1"/>
  <c r="N14" i="7"/>
  <c r="E47" i="14" s="1"/>
  <c r="N135" i="7"/>
  <c r="E168" i="14" s="1"/>
  <c r="N69" i="7"/>
  <c r="O69" i="7" s="1"/>
  <c r="N124" i="7"/>
  <c r="O124" i="7" s="1"/>
  <c r="N132" i="7"/>
  <c r="E165" i="14" s="1"/>
  <c r="N108" i="7"/>
  <c r="E141" i="14" s="1"/>
  <c r="N138" i="7"/>
  <c r="O138" i="7" s="1"/>
  <c r="N61" i="7"/>
  <c r="O61" i="7" s="1"/>
  <c r="N89" i="7"/>
  <c r="O89" i="7" s="1"/>
  <c r="N125" i="7"/>
  <c r="O125" i="7" s="1"/>
  <c r="N44" i="7"/>
  <c r="E77" i="14" s="1"/>
  <c r="N122" i="7"/>
  <c r="O122" i="7" s="1"/>
  <c r="N92" i="7"/>
  <c r="O92" i="7" s="1"/>
  <c r="N113" i="7"/>
  <c r="E146" i="14" s="1"/>
  <c r="N17" i="7"/>
  <c r="E50" i="14" s="1"/>
  <c r="N32" i="7"/>
  <c r="O32" i="7" s="1"/>
  <c r="N60" i="7"/>
  <c r="O60" i="7" s="1"/>
  <c r="N82" i="7"/>
  <c r="O82" i="7" s="1"/>
  <c r="N55" i="7"/>
  <c r="O55" i="7" s="1"/>
  <c r="N104" i="7"/>
  <c r="E137" i="14" s="1"/>
  <c r="N65" i="7"/>
  <c r="O65" i="7" s="1"/>
  <c r="N137" i="7"/>
  <c r="O137" i="7" s="1"/>
  <c r="N59" i="7"/>
  <c r="O59" i="7" s="1"/>
  <c r="N9" i="7"/>
  <c r="O9" i="7" s="1"/>
  <c r="N7" i="7"/>
  <c r="N98" i="7"/>
  <c r="E131" i="14" s="1"/>
  <c r="N19" i="7"/>
  <c r="O19" i="7" s="1"/>
  <c r="N40" i="7"/>
  <c r="E73" i="14" s="1"/>
  <c r="N127" i="7"/>
  <c r="E160" i="14" s="1"/>
  <c r="N97" i="7"/>
  <c r="O97" i="7" s="1"/>
  <c r="N116" i="7"/>
  <c r="O116" i="7" s="1"/>
  <c r="N100" i="7"/>
  <c r="O100" i="7" s="1"/>
  <c r="N93" i="7"/>
  <c r="O93" i="7" s="1"/>
  <c r="N11" i="7"/>
  <c r="E44" i="14" s="1"/>
  <c r="N83" i="7"/>
  <c r="O83" i="7" s="1"/>
  <c r="N15" i="7"/>
  <c r="O15" i="7" s="1"/>
  <c r="N96" i="7"/>
  <c r="E129" i="14" s="1"/>
  <c r="N102" i="7"/>
  <c r="O102" i="7" s="1"/>
  <c r="N18" i="7"/>
  <c r="E51" i="14" s="1"/>
  <c r="N47" i="7"/>
  <c r="E80" i="14" s="1"/>
  <c r="N8" i="7"/>
  <c r="E41" i="14" s="1"/>
  <c r="N126" i="7"/>
  <c r="O126" i="7" s="1"/>
  <c r="N63" i="7"/>
  <c r="I120" i="14"/>
  <c r="N141" i="7"/>
  <c r="O141" i="7" s="1"/>
  <c r="N76" i="7"/>
  <c r="O76" i="7" s="1"/>
  <c r="N101" i="7"/>
  <c r="E134" i="14" s="1"/>
  <c r="N46" i="7"/>
  <c r="O46" i="7" s="1"/>
  <c r="N105" i="7"/>
  <c r="N13" i="7"/>
  <c r="O13" i="7" s="1"/>
  <c r="N130" i="7"/>
  <c r="O130" i="7" s="1"/>
  <c r="N136" i="7"/>
  <c r="O136" i="7" s="1"/>
  <c r="N26" i="7"/>
  <c r="E59" i="14" s="1"/>
  <c r="N70" i="7"/>
  <c r="O70" i="7" s="1"/>
  <c r="N28" i="7"/>
  <c r="O28" i="7" s="1"/>
  <c r="N34" i="7"/>
  <c r="O34" i="7" s="1"/>
  <c r="N73" i="7"/>
  <c r="O73" i="7" s="1"/>
  <c r="N115" i="7"/>
  <c r="O115" i="7" s="1"/>
  <c r="N134" i="7"/>
  <c r="O134" i="7" s="1"/>
  <c r="N45" i="7"/>
  <c r="E78" i="14" s="1"/>
  <c r="N39" i="7"/>
  <c r="O39" i="7" s="1"/>
  <c r="N10" i="7"/>
  <c r="O10" i="7" s="1"/>
  <c r="N4" i="7"/>
  <c r="O4" i="7" s="1"/>
  <c r="N123" i="7"/>
  <c r="O123" i="7" s="1"/>
  <c r="N54" i="7"/>
  <c r="E87" i="14" s="1"/>
  <c r="N114" i="7"/>
  <c r="O114" i="7" s="1"/>
  <c r="N139" i="7"/>
  <c r="O139" i="7" s="1"/>
  <c r="N36" i="7"/>
  <c r="E69" i="14" s="1"/>
  <c r="N67" i="7"/>
  <c r="O67" i="7" s="1"/>
  <c r="N20" i="7"/>
  <c r="O20" i="7" s="1"/>
  <c r="N49" i="7"/>
  <c r="O49" i="7" s="1"/>
  <c r="N133" i="7"/>
  <c r="O133" i="7" s="1"/>
  <c r="N27" i="7"/>
  <c r="E60" i="14" s="1"/>
  <c r="N80" i="7"/>
  <c r="E113" i="14" s="1"/>
  <c r="N119" i="7"/>
  <c r="O119" i="7" s="1"/>
  <c r="N90" i="7"/>
  <c r="O90" i="7" s="1"/>
  <c r="N30" i="7"/>
  <c r="O30" i="7" s="1"/>
  <c r="N74" i="7"/>
  <c r="O74" i="7" s="1"/>
  <c r="N81" i="7"/>
  <c r="O81" i="7" s="1"/>
  <c r="AE384" i="59"/>
  <c r="W244" i="58"/>
  <c r="U225" i="56"/>
  <c r="I113" i="14"/>
  <c r="K19" i="46"/>
  <c r="I166" i="14"/>
  <c r="K71" i="46"/>
  <c r="I109" i="14"/>
  <c r="AC433" i="56"/>
  <c r="AC416" i="56"/>
  <c r="W229" i="59"/>
  <c r="U262" i="56"/>
  <c r="E760" i="43"/>
  <c r="B32" i="14" s="1"/>
  <c r="AC391" i="56"/>
  <c r="U255" i="56"/>
  <c r="AC417" i="56"/>
  <c r="U245" i="56"/>
  <c r="AC396" i="56"/>
  <c r="AC388" i="56"/>
  <c r="AC398" i="56"/>
  <c r="U277" i="56"/>
  <c r="O109" i="7"/>
  <c r="W283" i="59"/>
  <c r="AC386" i="56"/>
  <c r="AC397" i="56"/>
  <c r="U253" i="56"/>
  <c r="U243" i="56"/>
  <c r="U272" i="56"/>
  <c r="AC415" i="56"/>
  <c r="U254" i="56"/>
  <c r="AE443" i="59"/>
  <c r="AE417" i="59"/>
  <c r="U297" i="56"/>
  <c r="AC368" i="56"/>
  <c r="AC406" i="56"/>
  <c r="AC422" i="56"/>
  <c r="U274" i="56"/>
  <c r="W286" i="58"/>
  <c r="AC440" i="56"/>
  <c r="AC425" i="56"/>
  <c r="AE415" i="55"/>
  <c r="W269" i="55"/>
  <c r="AE396" i="59"/>
  <c r="U273" i="56"/>
  <c r="U263" i="56"/>
  <c r="AC369" i="56"/>
  <c r="AC375" i="56"/>
  <c r="AE402" i="58"/>
  <c r="AC373" i="56"/>
  <c r="U298" i="56"/>
  <c r="U279" i="56"/>
  <c r="U226" i="56"/>
  <c r="AE413" i="55"/>
  <c r="AE401" i="59"/>
  <c r="AE398" i="58"/>
  <c r="AE404" i="59"/>
  <c r="U282" i="56"/>
  <c r="AC384" i="56"/>
  <c r="U230" i="56"/>
  <c r="AE426" i="58"/>
  <c r="AC405" i="56"/>
  <c r="AC435" i="56"/>
  <c r="U241" i="56"/>
  <c r="U292" i="56"/>
  <c r="U232" i="56"/>
  <c r="U248" i="56"/>
  <c r="U290" i="56"/>
  <c r="U251" i="56"/>
  <c r="AC423" i="56"/>
  <c r="U228" i="56"/>
  <c r="AC412" i="56"/>
  <c r="AC382" i="56"/>
  <c r="F760" i="43"/>
  <c r="B33" i="14" s="1"/>
  <c r="U269" i="56"/>
  <c r="U280" i="56"/>
  <c r="U265" i="56"/>
  <c r="AC442" i="56"/>
  <c r="AE410" i="55"/>
  <c r="W299" i="59"/>
  <c r="AC403" i="56"/>
  <c r="U239" i="56"/>
  <c r="U275" i="56"/>
  <c r="W244" i="59"/>
  <c r="AE375" i="59"/>
  <c r="U247" i="56"/>
  <c r="W259" i="59"/>
  <c r="U260" i="56"/>
  <c r="U299" i="56"/>
  <c r="AC371" i="56"/>
  <c r="AC390" i="56"/>
  <c r="AE392" i="58"/>
  <c r="AC418" i="56"/>
  <c r="AC408" i="56"/>
  <c r="W246" i="58"/>
  <c r="V105" i="53"/>
  <c r="V110" i="53"/>
  <c r="V130" i="53"/>
  <c r="V23" i="53"/>
  <c r="V127" i="53"/>
  <c r="V52" i="53"/>
  <c r="V47" i="53"/>
  <c r="V124" i="53"/>
  <c r="V59" i="53"/>
  <c r="V111" i="53"/>
  <c r="V104" i="53"/>
  <c r="V103" i="53"/>
  <c r="V87" i="53"/>
  <c r="V30" i="53"/>
  <c r="V82" i="53"/>
  <c r="V160" i="53"/>
  <c r="V28" i="53"/>
  <c r="V96" i="53"/>
  <c r="V38" i="53"/>
  <c r="V158" i="53"/>
  <c r="V78" i="53"/>
  <c r="V77" i="53"/>
  <c r="V81" i="53"/>
  <c r="V115" i="53"/>
  <c r="V91" i="53"/>
  <c r="V120" i="53"/>
  <c r="V94" i="53"/>
  <c r="V88" i="53"/>
  <c r="V45" i="53"/>
  <c r="V161" i="53"/>
  <c r="V79" i="53"/>
  <c r="V56" i="53"/>
  <c r="V89" i="53"/>
  <c r="V109" i="53"/>
  <c r="V108" i="53"/>
  <c r="V66" i="53"/>
  <c r="V60" i="53"/>
  <c r="V24" i="53"/>
  <c r="V153" i="53"/>
  <c r="V46" i="53"/>
  <c r="V138" i="53"/>
  <c r="V55" i="53"/>
  <c r="V63" i="53"/>
  <c r="V53" i="53"/>
  <c r="V154" i="53"/>
  <c r="V121" i="53"/>
  <c r="V44" i="53"/>
  <c r="V136" i="53"/>
  <c r="V131" i="53"/>
  <c r="V72" i="53"/>
  <c r="V143" i="53"/>
  <c r="V147" i="53"/>
  <c r="V150" i="53"/>
  <c r="V80" i="53"/>
  <c r="V125" i="53"/>
  <c r="V33" i="53"/>
  <c r="V58" i="53"/>
  <c r="V106" i="53"/>
  <c r="V36" i="53"/>
  <c r="V48" i="53"/>
  <c r="V119" i="53"/>
  <c r="V62" i="53"/>
  <c r="V123" i="53"/>
  <c r="V99" i="53"/>
  <c r="V41" i="53"/>
  <c r="V142" i="53"/>
  <c r="V35" i="53"/>
  <c r="V76" i="53"/>
  <c r="V54" i="53"/>
  <c r="V71" i="53"/>
  <c r="V149" i="53"/>
  <c r="V31" i="53"/>
  <c r="V32" i="53"/>
  <c r="V74" i="53"/>
  <c r="V112" i="53"/>
  <c r="V100" i="53"/>
  <c r="V151" i="53"/>
  <c r="V140" i="53"/>
  <c r="V64" i="53"/>
  <c r="V85" i="53"/>
  <c r="V29" i="53"/>
  <c r="V25" i="53"/>
  <c r="V27" i="53"/>
  <c r="V157" i="53"/>
  <c r="V70" i="53"/>
  <c r="V50" i="53"/>
  <c r="V37" i="53"/>
  <c r="V98" i="53"/>
  <c r="V65" i="53"/>
  <c r="V90" i="53"/>
  <c r="V34" i="53"/>
  <c r="V146" i="53"/>
  <c r="V69" i="53"/>
  <c r="V134" i="53"/>
  <c r="V144" i="53"/>
  <c r="V102" i="53"/>
  <c r="V128" i="53"/>
  <c r="V22" i="53"/>
  <c r="V117" i="53"/>
  <c r="V83" i="53"/>
  <c r="V43" i="53"/>
  <c r="V51" i="53"/>
  <c r="V129" i="53"/>
  <c r="V97" i="53"/>
  <c r="V73" i="53"/>
  <c r="V141" i="53"/>
  <c r="V40" i="53"/>
  <c r="V135" i="53"/>
  <c r="V67" i="53"/>
  <c r="V39" i="53"/>
  <c r="V152" i="53"/>
  <c r="V145" i="53"/>
  <c r="V132" i="53"/>
  <c r="V95" i="53"/>
  <c r="V137" i="53"/>
  <c r="V86" i="53"/>
  <c r="V61" i="53"/>
  <c r="V118" i="53"/>
  <c r="V114" i="53"/>
  <c r="V26" i="53"/>
  <c r="V116" i="53"/>
  <c r="V159" i="53"/>
  <c r="V42" i="53"/>
  <c r="V156" i="53"/>
  <c r="V148" i="53"/>
  <c r="V101" i="53"/>
  <c r="V107" i="53"/>
  <c r="V113" i="53"/>
  <c r="V68" i="53"/>
  <c r="V122" i="53"/>
  <c r="V92" i="53"/>
  <c r="V133" i="53"/>
  <c r="V57" i="53"/>
  <c r="V84" i="53"/>
  <c r="V155" i="53"/>
  <c r="V93" i="53"/>
  <c r="V75" i="53"/>
  <c r="V139" i="53"/>
  <c r="V126" i="53"/>
  <c r="V49" i="53"/>
  <c r="X99" i="57"/>
  <c r="T242" i="57" s="1"/>
  <c r="X126" i="57"/>
  <c r="AB412" i="57" s="1"/>
  <c r="X124" i="57"/>
  <c r="AB410" i="57" s="1"/>
  <c r="X144" i="57"/>
  <c r="X153" i="57"/>
  <c r="AB439" i="57" s="1"/>
  <c r="X151" i="57"/>
  <c r="T294" i="57" s="1"/>
  <c r="X157" i="57"/>
  <c r="T300" i="57" s="1"/>
  <c r="X131" i="57"/>
  <c r="T274" i="57" s="1"/>
  <c r="X149" i="57"/>
  <c r="AB435" i="57" s="1"/>
  <c r="X145" i="57"/>
  <c r="X111" i="57"/>
  <c r="T254" i="57" s="1"/>
  <c r="X89" i="57"/>
  <c r="X88" i="57"/>
  <c r="T231" i="57" s="1"/>
  <c r="X120" i="57"/>
  <c r="AB406" i="57" s="1"/>
  <c r="X112" i="57"/>
  <c r="AB398" i="57" s="1"/>
  <c r="X98" i="57"/>
  <c r="AB384" i="57" s="1"/>
  <c r="X105" i="57"/>
  <c r="T248" i="57" s="1"/>
  <c r="X158" i="57"/>
  <c r="T301" i="57" s="1"/>
  <c r="X154" i="57"/>
  <c r="AB440" i="57" s="1"/>
  <c r="X92" i="57"/>
  <c r="AB378" i="57" s="1"/>
  <c r="X116" i="57"/>
  <c r="T259" i="57" s="1"/>
  <c r="X110" i="57"/>
  <c r="AB396" i="57" s="1"/>
  <c r="X94" i="57"/>
  <c r="T237" i="57" s="1"/>
  <c r="X135" i="57"/>
  <c r="X106" i="57"/>
  <c r="T249" i="57" s="1"/>
  <c r="X91" i="57"/>
  <c r="X115" i="57"/>
  <c r="AB401" i="57" s="1"/>
  <c r="X103" i="57"/>
  <c r="T246" i="57" s="1"/>
  <c r="X121" i="57"/>
  <c r="T264" i="57" s="1"/>
  <c r="X82" i="57"/>
  <c r="AB368" i="57" s="1"/>
  <c r="X107" i="57"/>
  <c r="X85" i="57"/>
  <c r="T228" i="57" s="1"/>
  <c r="X128" i="57"/>
  <c r="AB414" i="57" s="1"/>
  <c r="X150" i="57"/>
  <c r="AB436" i="57" s="1"/>
  <c r="X96" i="57"/>
  <c r="AB382" i="57" s="1"/>
  <c r="X132" i="57"/>
  <c r="AB418" i="57" s="1"/>
  <c r="X138" i="57"/>
  <c r="AB424" i="57" s="1"/>
  <c r="X114" i="57"/>
  <c r="T257" i="57" s="1"/>
  <c r="X122" i="57"/>
  <c r="AB408" i="57" s="1"/>
  <c r="X117" i="57"/>
  <c r="X123" i="57"/>
  <c r="AB409" i="57" s="1"/>
  <c r="X97" i="57"/>
  <c r="X125" i="57"/>
  <c r="X136" i="57"/>
  <c r="T279" i="57" s="1"/>
  <c r="X129" i="57"/>
  <c r="T272" i="57" s="1"/>
  <c r="X100" i="57"/>
  <c r="AB386" i="57" s="1"/>
  <c r="X143" i="57"/>
  <c r="AB429" i="57" s="1"/>
  <c r="X134" i="57"/>
  <c r="T277" i="57" s="1"/>
  <c r="X146" i="57"/>
  <c r="X86" i="57"/>
  <c r="X119" i="57"/>
  <c r="T262" i="57" s="1"/>
  <c r="X139" i="57"/>
  <c r="X152" i="57"/>
  <c r="T295" i="57" s="1"/>
  <c r="X87" i="57"/>
  <c r="AB373" i="57" s="1"/>
  <c r="X93" i="57"/>
  <c r="AB379" i="57" s="1"/>
  <c r="X141" i="57"/>
  <c r="AB427" i="57" s="1"/>
  <c r="X113" i="57"/>
  <c r="AB399" i="57" s="1"/>
  <c r="X109" i="57"/>
  <c r="X95" i="57"/>
  <c r="AB381" i="57" s="1"/>
  <c r="X83" i="57"/>
  <c r="T226" i="57" s="1"/>
  <c r="X84" i="57"/>
  <c r="AB370" i="57" s="1"/>
  <c r="X127" i="57"/>
  <c r="AB413" i="57" s="1"/>
  <c r="X133" i="57"/>
  <c r="T276" i="57" s="1"/>
  <c r="X159" i="57"/>
  <c r="AB445" i="57" s="1"/>
  <c r="X108" i="57"/>
  <c r="T251" i="57" s="1"/>
  <c r="X148" i="57"/>
  <c r="T291" i="57" s="1"/>
  <c r="X140" i="57"/>
  <c r="AB426" i="57" s="1"/>
  <c r="X161" i="57"/>
  <c r="X101" i="57"/>
  <c r="T244" i="57" s="1"/>
  <c r="X160" i="57"/>
  <c r="T303" i="57" s="1"/>
  <c r="X104" i="57"/>
  <c r="AB390" i="57" s="1"/>
  <c r="X137" i="57"/>
  <c r="AB423" i="57" s="1"/>
  <c r="X156" i="57"/>
  <c r="AB442" i="57" s="1"/>
  <c r="X162" i="57"/>
  <c r="AB448" i="57" s="1"/>
  <c r="X90" i="57"/>
  <c r="AB376" i="57" s="1"/>
  <c r="X130" i="57"/>
  <c r="X142" i="57"/>
  <c r="AB428" i="57" s="1"/>
  <c r="X147" i="57"/>
  <c r="AB433" i="57" s="1"/>
  <c r="X155" i="57"/>
  <c r="AB441" i="57" s="1"/>
  <c r="X102" i="57"/>
  <c r="T245" i="57" s="1"/>
  <c r="X118" i="57"/>
  <c r="T261" i="57" s="1"/>
  <c r="W156" i="53"/>
  <c r="W58" i="53"/>
  <c r="W116" i="53"/>
  <c r="W153" i="53"/>
  <c r="W55" i="53"/>
  <c r="W48" i="53"/>
  <c r="W65" i="53"/>
  <c r="W34" i="53"/>
  <c r="W102" i="53"/>
  <c r="W104" i="53"/>
  <c r="W113" i="53"/>
  <c r="W66" i="53"/>
  <c r="W64" i="53"/>
  <c r="W142" i="53"/>
  <c r="W145" i="53"/>
  <c r="W38" i="53"/>
  <c r="W118" i="53"/>
  <c r="W24" i="53"/>
  <c r="W117" i="53"/>
  <c r="W78" i="53"/>
  <c r="W161" i="53"/>
  <c r="W134" i="53"/>
  <c r="W160" i="53"/>
  <c r="W155" i="53"/>
  <c r="W88" i="53"/>
  <c r="W110" i="53"/>
  <c r="W49" i="53"/>
  <c r="W137" i="53"/>
  <c r="W159" i="53"/>
  <c r="W154" i="53"/>
  <c r="W89" i="53"/>
  <c r="W45" i="53"/>
  <c r="W124" i="53"/>
  <c r="W70" i="53"/>
  <c r="W94" i="53"/>
  <c r="W32" i="53"/>
  <c r="W79" i="53"/>
  <c r="W82" i="53"/>
  <c r="W44" i="53"/>
  <c r="W97" i="53"/>
  <c r="W42" i="53"/>
  <c r="W62" i="53"/>
  <c r="W47" i="53"/>
  <c r="W87" i="53"/>
  <c r="W101" i="53"/>
  <c r="W105" i="53"/>
  <c r="W139" i="53"/>
  <c r="W93" i="53"/>
  <c r="W60" i="53"/>
  <c r="W92" i="53"/>
  <c r="W128" i="53"/>
  <c r="W103" i="53"/>
  <c r="W100" i="53"/>
  <c r="W54" i="53"/>
  <c r="W50" i="53"/>
  <c r="W126" i="53"/>
  <c r="W146" i="53"/>
  <c r="W41" i="53"/>
  <c r="W63" i="53"/>
  <c r="W33" i="53"/>
  <c r="W53" i="53"/>
  <c r="W109" i="53"/>
  <c r="W123" i="53"/>
  <c r="W141" i="53"/>
  <c r="W23" i="53"/>
  <c r="W122" i="53"/>
  <c r="W120" i="53"/>
  <c r="W157" i="53"/>
  <c r="W114" i="53"/>
  <c r="W30" i="53"/>
  <c r="W74" i="53"/>
  <c r="W36" i="53"/>
  <c r="W22" i="53"/>
  <c r="W115" i="53"/>
  <c r="W27" i="53"/>
  <c r="W158" i="53"/>
  <c r="W112" i="53"/>
  <c r="W107" i="53"/>
  <c r="W108" i="53"/>
  <c r="W136" i="53"/>
  <c r="W127" i="53"/>
  <c r="W72" i="53"/>
  <c r="W31" i="53"/>
  <c r="W99" i="53"/>
  <c r="W91" i="53"/>
  <c r="W106" i="53"/>
  <c r="W143" i="53"/>
  <c r="W81" i="53"/>
  <c r="W131" i="53"/>
  <c r="W119" i="53"/>
  <c r="W147" i="53"/>
  <c r="W68" i="53"/>
  <c r="W140" i="53"/>
  <c r="W149" i="53"/>
  <c r="W121" i="53"/>
  <c r="W130" i="53"/>
  <c r="W75" i="53"/>
  <c r="W71" i="53"/>
  <c r="W28" i="53"/>
  <c r="W25" i="53"/>
  <c r="W43" i="53"/>
  <c r="W96" i="53"/>
  <c r="W51" i="53"/>
  <c r="W151" i="53"/>
  <c r="W46" i="53"/>
  <c r="W59" i="53"/>
  <c r="W148" i="53"/>
  <c r="W135" i="53"/>
  <c r="W111" i="53"/>
  <c r="W125" i="53"/>
  <c r="W85" i="53"/>
  <c r="W39" i="53"/>
  <c r="W26" i="53"/>
  <c r="W90" i="53"/>
  <c r="W56" i="53"/>
  <c r="W98" i="53"/>
  <c r="W76" i="53"/>
  <c r="W35" i="53"/>
  <c r="W84" i="53"/>
  <c r="W67" i="53"/>
  <c r="W37" i="53"/>
  <c r="W132" i="53"/>
  <c r="W77" i="53"/>
  <c r="W133" i="53"/>
  <c r="W129" i="53"/>
  <c r="W57" i="53"/>
  <c r="W152" i="53"/>
  <c r="W73" i="53"/>
  <c r="W144" i="53"/>
  <c r="W52" i="53"/>
  <c r="W150" i="53"/>
  <c r="W138" i="53"/>
  <c r="W86" i="53"/>
  <c r="W69" i="53"/>
  <c r="W83" i="53"/>
  <c r="W40" i="53"/>
  <c r="W95" i="53"/>
  <c r="W29" i="53"/>
  <c r="W61" i="53"/>
  <c r="W80" i="53"/>
  <c r="X136" i="53"/>
  <c r="AB422" i="53" s="1"/>
  <c r="X118" i="53"/>
  <c r="AB404" i="53" s="1"/>
  <c r="X102" i="53"/>
  <c r="AB388" i="53" s="1"/>
  <c r="X49" i="53"/>
  <c r="AB335" i="53" s="1"/>
  <c r="X104" i="53"/>
  <c r="AB390" i="53" s="1"/>
  <c r="X103" i="53"/>
  <c r="AB389" i="53" s="1"/>
  <c r="X93" i="53"/>
  <c r="X89" i="53"/>
  <c r="T232" i="53" s="1"/>
  <c r="X144" i="53"/>
  <c r="AB430" i="53" s="1"/>
  <c r="X80" i="53"/>
  <c r="AB366" i="53" s="1"/>
  <c r="X92" i="53"/>
  <c r="AB378" i="53" s="1"/>
  <c r="X40" i="53"/>
  <c r="AB326" i="53" s="1"/>
  <c r="X152" i="53"/>
  <c r="AB438" i="53" s="1"/>
  <c r="X67" i="53"/>
  <c r="AB353" i="53" s="1"/>
  <c r="X147" i="53"/>
  <c r="X60" i="53"/>
  <c r="T203" i="53" s="1"/>
  <c r="X151" i="53"/>
  <c r="AB437" i="53" s="1"/>
  <c r="X46" i="53"/>
  <c r="AB332" i="53" s="1"/>
  <c r="X56" i="53"/>
  <c r="X135" i="53"/>
  <c r="T278" i="53" s="1"/>
  <c r="X71" i="53"/>
  <c r="X90" i="53"/>
  <c r="AB376" i="53" s="1"/>
  <c r="X137" i="53"/>
  <c r="X31" i="53"/>
  <c r="AB317" i="53" s="1"/>
  <c r="X123" i="53"/>
  <c r="AB409" i="53" s="1"/>
  <c r="X65" i="53"/>
  <c r="AB351" i="53" s="1"/>
  <c r="X141" i="53"/>
  <c r="T284" i="53" s="1"/>
  <c r="X131" i="53"/>
  <c r="AB417" i="53" s="1"/>
  <c r="X53" i="53"/>
  <c r="X130" i="53"/>
  <c r="AB416" i="53" s="1"/>
  <c r="X83" i="53"/>
  <c r="X140" i="53"/>
  <c r="AB426" i="53" s="1"/>
  <c r="X29" i="53"/>
  <c r="T172" i="53" s="1"/>
  <c r="X101" i="53"/>
  <c r="AB387" i="53" s="1"/>
  <c r="X96" i="53"/>
  <c r="T239" i="53" s="1"/>
  <c r="X158" i="53"/>
  <c r="AB444" i="53" s="1"/>
  <c r="X134" i="53"/>
  <c r="T277" i="53" s="1"/>
  <c r="X138" i="53"/>
  <c r="AB424" i="53" s="1"/>
  <c r="X35" i="53"/>
  <c r="X82" i="53"/>
  <c r="AB368" i="53" s="1"/>
  <c r="X148" i="53"/>
  <c r="AB434" i="53" s="1"/>
  <c r="X128" i="53"/>
  <c r="X99" i="53"/>
  <c r="AB385" i="53" s="1"/>
  <c r="X73" i="53"/>
  <c r="AB359" i="53" s="1"/>
  <c r="X94" i="53"/>
  <c r="AB380" i="53" s="1"/>
  <c r="X44" i="53"/>
  <c r="AB330" i="53" s="1"/>
  <c r="X23" i="53"/>
  <c r="X157" i="53"/>
  <c r="T300" i="53" s="1"/>
  <c r="X117" i="53"/>
  <c r="T260" i="53" s="1"/>
  <c r="X75" i="53"/>
  <c r="AB361" i="53" s="1"/>
  <c r="X122" i="53"/>
  <c r="AB408" i="53" s="1"/>
  <c r="X109" i="53"/>
  <c r="AB395" i="53" s="1"/>
  <c r="X95" i="53"/>
  <c r="X57" i="53"/>
  <c r="AB343" i="53" s="1"/>
  <c r="X26" i="53"/>
  <c r="X47" i="53"/>
  <c r="AB333" i="53" s="1"/>
  <c r="X22" i="53"/>
  <c r="T165" i="53" s="1"/>
  <c r="X110" i="53"/>
  <c r="AB396" i="53" s="1"/>
  <c r="X161" i="53"/>
  <c r="T304" i="53" s="1"/>
  <c r="X87" i="53"/>
  <c r="AB373" i="53" s="1"/>
  <c r="X133" i="53"/>
  <c r="T276" i="53" s="1"/>
  <c r="X153" i="53"/>
  <c r="T296" i="53" s="1"/>
  <c r="X28" i="53"/>
  <c r="X84" i="53"/>
  <c r="T227" i="53" s="1"/>
  <c r="X100" i="53"/>
  <c r="AB386" i="53" s="1"/>
  <c r="X113" i="53"/>
  <c r="AB399" i="53" s="1"/>
  <c r="X34" i="53"/>
  <c r="T177" i="53" s="1"/>
  <c r="X119" i="53"/>
  <c r="AB405" i="53" s="1"/>
  <c r="X38" i="53"/>
  <c r="T181" i="53" s="1"/>
  <c r="X50" i="53"/>
  <c r="T193" i="53" s="1"/>
  <c r="X120" i="53"/>
  <c r="AB406" i="53" s="1"/>
  <c r="X139" i="53"/>
  <c r="AB425" i="53" s="1"/>
  <c r="X66" i="53"/>
  <c r="AB352" i="53" s="1"/>
  <c r="X106" i="53"/>
  <c r="AB392" i="53" s="1"/>
  <c r="X112" i="53"/>
  <c r="AB398" i="53" s="1"/>
  <c r="X33" i="53"/>
  <c r="T176" i="53" s="1"/>
  <c r="X132" i="53"/>
  <c r="T275" i="53" s="1"/>
  <c r="X121" i="53"/>
  <c r="AB407" i="53" s="1"/>
  <c r="X91" i="53"/>
  <c r="X69" i="53"/>
  <c r="T212" i="53" s="1"/>
  <c r="X105" i="53"/>
  <c r="T248" i="53" s="1"/>
  <c r="X150" i="53"/>
  <c r="T293" i="53" s="1"/>
  <c r="X97" i="53"/>
  <c r="T240" i="53" s="1"/>
  <c r="X88" i="53"/>
  <c r="AB374" i="53" s="1"/>
  <c r="X115" i="53"/>
  <c r="T258" i="53" s="1"/>
  <c r="X129" i="53"/>
  <c r="T272" i="53" s="1"/>
  <c r="X63" i="53"/>
  <c r="X124" i="53"/>
  <c r="X52" i="53"/>
  <c r="X36" i="53"/>
  <c r="T179" i="53" s="1"/>
  <c r="X70" i="53"/>
  <c r="T213" i="53" s="1"/>
  <c r="X68" i="53"/>
  <c r="T211" i="53" s="1"/>
  <c r="X37" i="53"/>
  <c r="AB323" i="53" s="1"/>
  <c r="X27" i="53"/>
  <c r="X156" i="53"/>
  <c r="X107" i="53"/>
  <c r="T250" i="53" s="1"/>
  <c r="X45" i="53"/>
  <c r="AB331" i="53" s="1"/>
  <c r="X79" i="53"/>
  <c r="T222" i="53" s="1"/>
  <c r="X78" i="53"/>
  <c r="AB364" i="53" s="1"/>
  <c r="X85" i="53"/>
  <c r="T228" i="53" s="1"/>
  <c r="X32" i="53"/>
  <c r="X126" i="53"/>
  <c r="AB412" i="53" s="1"/>
  <c r="X77" i="53"/>
  <c r="X58" i="53"/>
  <c r="T201" i="53" s="1"/>
  <c r="X155" i="53"/>
  <c r="T298" i="53" s="1"/>
  <c r="X72" i="53"/>
  <c r="T215" i="53" s="1"/>
  <c r="X59" i="53"/>
  <c r="T202" i="53" s="1"/>
  <c r="X61" i="53"/>
  <c r="T204" i="53" s="1"/>
  <c r="X159" i="53"/>
  <c r="X111" i="53"/>
  <c r="T254" i="53" s="1"/>
  <c r="X114" i="53"/>
  <c r="T257" i="53" s="1"/>
  <c r="X30" i="53"/>
  <c r="AB316" i="53" s="1"/>
  <c r="X160" i="53"/>
  <c r="T303" i="53" s="1"/>
  <c r="X76" i="53"/>
  <c r="AB362" i="53" s="1"/>
  <c r="X143" i="53"/>
  <c r="T286" i="53" s="1"/>
  <c r="X41" i="53"/>
  <c r="T184" i="53" s="1"/>
  <c r="X149" i="53"/>
  <c r="T292" i="53" s="1"/>
  <c r="X142" i="53"/>
  <c r="T285" i="53" s="1"/>
  <c r="X24" i="53"/>
  <c r="X116" i="53"/>
  <c r="AB402" i="53" s="1"/>
  <c r="X55" i="53"/>
  <c r="AB341" i="53" s="1"/>
  <c r="X51" i="53"/>
  <c r="X48" i="53"/>
  <c r="T191" i="53" s="1"/>
  <c r="X39" i="53"/>
  <c r="AB325" i="53" s="1"/>
  <c r="X81" i="53"/>
  <c r="AB367" i="53" s="1"/>
  <c r="X146" i="53"/>
  <c r="AB432" i="53" s="1"/>
  <c r="X62" i="53"/>
  <c r="T205" i="53" s="1"/>
  <c r="X98" i="53"/>
  <c r="AB384" i="53" s="1"/>
  <c r="X43" i="53"/>
  <c r="AB329" i="53" s="1"/>
  <c r="X125" i="53"/>
  <c r="T268" i="53" s="1"/>
  <c r="X54" i="53"/>
  <c r="X154" i="53"/>
  <c r="T297" i="53" s="1"/>
  <c r="X86" i="53"/>
  <c r="AB372" i="53" s="1"/>
  <c r="X25" i="53"/>
  <c r="AB311" i="53" s="1"/>
  <c r="X74" i="53"/>
  <c r="X127" i="53"/>
  <c r="T270" i="53" s="1"/>
  <c r="X64" i="53"/>
  <c r="T207" i="53" s="1"/>
  <c r="X42" i="53"/>
  <c r="T185" i="53" s="1"/>
  <c r="X145" i="53"/>
  <c r="X108" i="53"/>
  <c r="T251" i="53" s="1"/>
  <c r="U95" i="53"/>
  <c r="U142" i="53"/>
  <c r="U68" i="53"/>
  <c r="U44" i="53"/>
  <c r="U74" i="53"/>
  <c r="U34" i="53"/>
  <c r="U129" i="53"/>
  <c r="U92" i="53"/>
  <c r="U145" i="53"/>
  <c r="U113" i="53"/>
  <c r="U155" i="53"/>
  <c r="U157" i="53"/>
  <c r="U65" i="53"/>
  <c r="U64" i="53"/>
  <c r="U139" i="53"/>
  <c r="U45" i="53"/>
  <c r="U115" i="53"/>
  <c r="U53" i="53"/>
  <c r="U47" i="53"/>
  <c r="U63" i="53"/>
  <c r="U80" i="53"/>
  <c r="U27" i="53"/>
  <c r="U93" i="53"/>
  <c r="U79" i="53"/>
  <c r="U82" i="53"/>
  <c r="U112" i="53"/>
  <c r="U122" i="53"/>
  <c r="U147" i="53"/>
  <c r="U128" i="53"/>
  <c r="U119" i="53"/>
  <c r="U83" i="53"/>
  <c r="U148" i="53"/>
  <c r="U61" i="53"/>
  <c r="U159" i="53"/>
  <c r="U90" i="53"/>
  <c r="U133" i="53"/>
  <c r="U109" i="53"/>
  <c r="U108" i="53"/>
  <c r="U104" i="53"/>
  <c r="U22" i="53"/>
  <c r="U56" i="53"/>
  <c r="U141" i="53"/>
  <c r="U76" i="53"/>
  <c r="U138" i="53"/>
  <c r="U146" i="53"/>
  <c r="U114" i="53"/>
  <c r="U97" i="53"/>
  <c r="U29" i="53"/>
  <c r="U75" i="53"/>
  <c r="U55" i="53"/>
  <c r="U67" i="53"/>
  <c r="U71" i="53"/>
  <c r="U60" i="53"/>
  <c r="U106" i="53"/>
  <c r="U59" i="53"/>
  <c r="U85" i="53"/>
  <c r="U125" i="53"/>
  <c r="U96" i="53"/>
  <c r="U52" i="53"/>
  <c r="U140" i="53"/>
  <c r="U110" i="53"/>
  <c r="U98" i="53"/>
  <c r="U136" i="53"/>
  <c r="U103" i="53"/>
  <c r="U120" i="53"/>
  <c r="U86" i="53"/>
  <c r="U134" i="53"/>
  <c r="U123" i="53"/>
  <c r="U39" i="53"/>
  <c r="U88" i="53"/>
  <c r="U25" i="53"/>
  <c r="U28" i="53"/>
  <c r="U89" i="53"/>
  <c r="U101" i="53"/>
  <c r="U78" i="53"/>
  <c r="U23" i="53"/>
  <c r="U127" i="53"/>
  <c r="U151" i="53"/>
  <c r="U49" i="53"/>
  <c r="U36" i="53"/>
  <c r="U94" i="53"/>
  <c r="U150" i="53"/>
  <c r="U42" i="53"/>
  <c r="U70" i="53"/>
  <c r="U72" i="53"/>
  <c r="U137" i="53"/>
  <c r="U31" i="53"/>
  <c r="U33" i="53"/>
  <c r="U100" i="53"/>
  <c r="U160" i="53"/>
  <c r="U50" i="53"/>
  <c r="U99" i="53"/>
  <c r="U126" i="53"/>
  <c r="U144" i="53"/>
  <c r="U62" i="53"/>
  <c r="U41" i="53"/>
  <c r="U156" i="53"/>
  <c r="U30" i="53"/>
  <c r="U152" i="53"/>
  <c r="U107" i="53"/>
  <c r="U69" i="53"/>
  <c r="U111" i="53"/>
  <c r="U24" i="53"/>
  <c r="U102" i="53"/>
  <c r="U87" i="53"/>
  <c r="U124" i="53"/>
  <c r="U84" i="53"/>
  <c r="U48" i="53"/>
  <c r="U143" i="53"/>
  <c r="U46" i="53"/>
  <c r="U81" i="53"/>
  <c r="U117" i="53"/>
  <c r="U43" i="53"/>
  <c r="U58" i="53"/>
  <c r="U32" i="53"/>
  <c r="U161" i="53"/>
  <c r="U158" i="53"/>
  <c r="U132" i="53"/>
  <c r="U105" i="53"/>
  <c r="U35" i="53"/>
  <c r="U26" i="53"/>
  <c r="U153" i="53"/>
  <c r="U116" i="53"/>
  <c r="U54" i="53"/>
  <c r="U135" i="53"/>
  <c r="U38" i="53"/>
  <c r="U73" i="53"/>
  <c r="U57" i="53"/>
  <c r="U37" i="53"/>
  <c r="U118" i="53"/>
  <c r="U91" i="53"/>
  <c r="U130" i="53"/>
  <c r="U154" i="53"/>
  <c r="U51" i="53"/>
  <c r="U149" i="53"/>
  <c r="U121" i="53"/>
  <c r="U131" i="53"/>
  <c r="U77" i="53"/>
  <c r="U40" i="53"/>
  <c r="U66" i="53"/>
  <c r="AB371" i="57"/>
  <c r="W149" i="57"/>
  <c r="W119" i="57"/>
  <c r="U155" i="57"/>
  <c r="V125" i="57"/>
  <c r="U287" i="56"/>
  <c r="T180" i="53"/>
  <c r="AB388" i="57"/>
  <c r="U101" i="56"/>
  <c r="U244" i="56" s="1"/>
  <c r="U148" i="56"/>
  <c r="AC434" i="56" s="1"/>
  <c r="U118" i="56"/>
  <c r="AC404" i="56" s="1"/>
  <c r="U94" i="56"/>
  <c r="U237" i="56" s="1"/>
  <c r="U152" i="56"/>
  <c r="AC438" i="56" s="1"/>
  <c r="U115" i="56"/>
  <c r="AC401" i="56" s="1"/>
  <c r="U135" i="56"/>
  <c r="W91" i="57"/>
  <c r="W139" i="57"/>
  <c r="W96" i="57"/>
  <c r="W156" i="57"/>
  <c r="W138" i="57"/>
  <c r="W123" i="57"/>
  <c r="W82" i="57"/>
  <c r="W87" i="57"/>
  <c r="W92" i="57"/>
  <c r="W150" i="57"/>
  <c r="U104" i="57"/>
  <c r="U149" i="57"/>
  <c r="U84" i="57"/>
  <c r="U156" i="57"/>
  <c r="U101" i="57"/>
  <c r="U142" i="57"/>
  <c r="U121" i="57"/>
  <c r="U93" i="57"/>
  <c r="U137" i="57"/>
  <c r="U100" i="57"/>
  <c r="V136" i="57"/>
  <c r="V158" i="57"/>
  <c r="V93" i="57"/>
  <c r="V91" i="57"/>
  <c r="V112" i="57"/>
  <c r="V159" i="57"/>
  <c r="V133" i="57"/>
  <c r="V108" i="57"/>
  <c r="V146" i="57"/>
  <c r="V109" i="57"/>
  <c r="U161" i="56"/>
  <c r="U304" i="56" s="1"/>
  <c r="U159" i="56"/>
  <c r="U302" i="56" s="1"/>
  <c r="W154" i="57"/>
  <c r="W162" i="57"/>
  <c r="U127" i="57"/>
  <c r="U159" i="57"/>
  <c r="V122" i="57"/>
  <c r="V140" i="57"/>
  <c r="AC429" i="56"/>
  <c r="AE431" i="59"/>
  <c r="W230" i="59"/>
  <c r="AJ10" i="55"/>
  <c r="AL10" i="55" s="1"/>
  <c r="T269" i="57"/>
  <c r="T241" i="57"/>
  <c r="W109" i="57"/>
  <c r="U87" i="57"/>
  <c r="U136" i="57"/>
  <c r="V113" i="57"/>
  <c r="AE400" i="59"/>
  <c r="AE410" i="59"/>
  <c r="T298" i="57"/>
  <c r="T293" i="57"/>
  <c r="U114" i="56"/>
  <c r="U151" i="56"/>
  <c r="U294" i="56" s="1"/>
  <c r="W159" i="57"/>
  <c r="W86" i="57"/>
  <c r="U115" i="57"/>
  <c r="U146" i="57"/>
  <c r="V99" i="57"/>
  <c r="V152" i="57"/>
  <c r="AF10" i="53"/>
  <c r="AC10" i="53"/>
  <c r="AD10" i="53"/>
  <c r="AE10" i="53"/>
  <c r="AB383" i="57"/>
  <c r="U90" i="56"/>
  <c r="U233" i="56" s="1"/>
  <c r="U128" i="56"/>
  <c r="U271" i="56" s="1"/>
  <c r="W110" i="57"/>
  <c r="W112" i="57"/>
  <c r="U123" i="57"/>
  <c r="V100" i="57"/>
  <c r="V160" i="57"/>
  <c r="U91" i="56"/>
  <c r="U234" i="56" s="1"/>
  <c r="U145" i="56"/>
  <c r="AC431" i="56" s="1"/>
  <c r="W99" i="57"/>
  <c r="U131" i="57"/>
  <c r="U105" i="57"/>
  <c r="V96" i="57"/>
  <c r="V89" i="57"/>
  <c r="AC430" i="56"/>
  <c r="AB437" i="57"/>
  <c r="U286" i="56"/>
  <c r="AB380" i="57"/>
  <c r="W282" i="58"/>
  <c r="AB418" i="53"/>
  <c r="AB420" i="53"/>
  <c r="T255" i="53"/>
  <c r="T240" i="57"/>
  <c r="AB420" i="57"/>
  <c r="W155" i="57"/>
  <c r="W94" i="57"/>
  <c r="W89" i="57"/>
  <c r="W132" i="57"/>
  <c r="W114" i="57"/>
  <c r="W120" i="57"/>
  <c r="W153" i="57"/>
  <c r="W105" i="57"/>
  <c r="W90" i="57"/>
  <c r="W128" i="57"/>
  <c r="U152" i="57"/>
  <c r="U132" i="57"/>
  <c r="U145" i="57"/>
  <c r="U89" i="57"/>
  <c r="U138" i="57"/>
  <c r="U143" i="57"/>
  <c r="U119" i="57"/>
  <c r="U130" i="57"/>
  <c r="U140" i="57"/>
  <c r="U126" i="57"/>
  <c r="V82" i="57"/>
  <c r="V119" i="57"/>
  <c r="V111" i="57"/>
  <c r="V135" i="57"/>
  <c r="V151" i="57"/>
  <c r="V92" i="57"/>
  <c r="V94" i="57"/>
  <c r="V83" i="57"/>
  <c r="V118" i="57"/>
  <c r="V86" i="57"/>
  <c r="AE446" i="59"/>
  <c r="T214" i="53"/>
  <c r="AB357" i="53"/>
  <c r="AB421" i="57"/>
  <c r="T278" i="57"/>
  <c r="W133" i="57"/>
  <c r="W111" i="57"/>
  <c r="W160" i="57"/>
  <c r="W104" i="57"/>
  <c r="W130" i="57"/>
  <c r="W157" i="57"/>
  <c r="W152" i="57"/>
  <c r="W121" i="57"/>
  <c r="W103" i="57"/>
  <c r="W97" i="57"/>
  <c r="U113" i="57"/>
  <c r="U92" i="57"/>
  <c r="U88" i="57"/>
  <c r="U108" i="57"/>
  <c r="U151" i="57"/>
  <c r="U109" i="57"/>
  <c r="U102" i="57"/>
  <c r="U85" i="57"/>
  <c r="U112" i="57"/>
  <c r="U133" i="57"/>
  <c r="V157" i="57"/>
  <c r="V144" i="57"/>
  <c r="V148" i="57"/>
  <c r="V123" i="57"/>
  <c r="V138" i="57"/>
  <c r="V90" i="57"/>
  <c r="V149" i="57"/>
  <c r="V145" i="57"/>
  <c r="V132" i="57"/>
  <c r="V127" i="57"/>
  <c r="AE410" i="58"/>
  <c r="AE420" i="59"/>
  <c r="G761" i="43"/>
  <c r="B39" i="14" s="1"/>
  <c r="AB395" i="57"/>
  <c r="T252" i="57"/>
  <c r="W102" i="57"/>
  <c r="W146" i="57"/>
  <c r="W117" i="57"/>
  <c r="W95" i="57"/>
  <c r="W106" i="57"/>
  <c r="W113" i="57"/>
  <c r="W148" i="57"/>
  <c r="W147" i="57"/>
  <c r="W122" i="57"/>
  <c r="W143" i="57"/>
  <c r="U135" i="57"/>
  <c r="U114" i="57"/>
  <c r="U120" i="57"/>
  <c r="U144" i="57"/>
  <c r="U106" i="57"/>
  <c r="U107" i="57"/>
  <c r="U157" i="57"/>
  <c r="U141" i="57"/>
  <c r="U147" i="57"/>
  <c r="U134" i="57"/>
  <c r="V120" i="57"/>
  <c r="V130" i="57"/>
  <c r="V162" i="57"/>
  <c r="V134" i="57"/>
  <c r="V104" i="57"/>
  <c r="V106" i="57"/>
  <c r="V101" i="57"/>
  <c r="V141" i="57"/>
  <c r="V107" i="57"/>
  <c r="V131" i="57"/>
  <c r="AE436" i="59"/>
  <c r="AB381" i="53"/>
  <c r="T238" i="53"/>
  <c r="AB383" i="53"/>
  <c r="T243" i="57"/>
  <c r="T302" i="53"/>
  <c r="AB445" i="53"/>
  <c r="AE10" i="57"/>
  <c r="AD10" i="57"/>
  <c r="AF10" i="57"/>
  <c r="AC10" i="57"/>
  <c r="T196" i="53"/>
  <c r="AB339" i="53"/>
  <c r="AB417" i="57"/>
  <c r="W134" i="57"/>
  <c r="W101" i="57"/>
  <c r="W98" i="57"/>
  <c r="W131" i="57"/>
  <c r="W137" i="57"/>
  <c r="W158" i="57"/>
  <c r="W108" i="57"/>
  <c r="W88" i="57"/>
  <c r="W144" i="57"/>
  <c r="W140" i="57"/>
  <c r="W107" i="57"/>
  <c r="U98" i="57"/>
  <c r="U103" i="57"/>
  <c r="U95" i="57"/>
  <c r="U150" i="57"/>
  <c r="U91" i="57"/>
  <c r="U110" i="57"/>
  <c r="U97" i="57"/>
  <c r="U129" i="57"/>
  <c r="U162" i="57"/>
  <c r="U158" i="57"/>
  <c r="V143" i="57"/>
  <c r="V124" i="57"/>
  <c r="V139" i="57"/>
  <c r="V97" i="57"/>
  <c r="V84" i="57"/>
  <c r="V103" i="57"/>
  <c r="V147" i="57"/>
  <c r="V142" i="57"/>
  <c r="V129" i="57"/>
  <c r="V156" i="57"/>
  <c r="AE416" i="59"/>
  <c r="AE398" i="59"/>
  <c r="AE425" i="59"/>
  <c r="AB372" i="57"/>
  <c r="T229" i="57"/>
  <c r="AB403" i="57"/>
  <c r="T260" i="57"/>
  <c r="T302" i="57"/>
  <c r="W135" i="57"/>
  <c r="W126" i="57"/>
  <c r="W118" i="57"/>
  <c r="W129" i="57"/>
  <c r="W124" i="57"/>
  <c r="W141" i="57"/>
  <c r="W142" i="57"/>
  <c r="W161" i="57"/>
  <c r="W125" i="57"/>
  <c r="W115" i="57"/>
  <c r="U116" i="57"/>
  <c r="U122" i="57"/>
  <c r="U160" i="57"/>
  <c r="U118" i="57"/>
  <c r="U153" i="57"/>
  <c r="U96" i="57"/>
  <c r="U94" i="57"/>
  <c r="U86" i="57"/>
  <c r="U117" i="57"/>
  <c r="U90" i="57"/>
  <c r="U99" i="57"/>
  <c r="V105" i="57"/>
  <c r="V102" i="57"/>
  <c r="V154" i="57"/>
  <c r="V95" i="57"/>
  <c r="V88" i="57"/>
  <c r="V150" i="57"/>
  <c r="V87" i="57"/>
  <c r="V114" i="57"/>
  <c r="V153" i="57"/>
  <c r="V115" i="57"/>
  <c r="T175" i="53"/>
  <c r="AB318" i="53"/>
  <c r="T234" i="57"/>
  <c r="AB377" i="57"/>
  <c r="AB431" i="57"/>
  <c r="T288" i="57"/>
  <c r="W83" i="57"/>
  <c r="W136" i="57"/>
  <c r="W93" i="57"/>
  <c r="W84" i="57"/>
  <c r="W116" i="57"/>
  <c r="W127" i="57"/>
  <c r="W85" i="57"/>
  <c r="W100" i="57"/>
  <c r="W151" i="57"/>
  <c r="W145" i="57"/>
  <c r="U139" i="57"/>
  <c r="U148" i="57"/>
  <c r="U124" i="57"/>
  <c r="U154" i="57"/>
  <c r="U128" i="57"/>
  <c r="U82" i="57"/>
  <c r="U125" i="57"/>
  <c r="U161" i="57"/>
  <c r="U83" i="57"/>
  <c r="U111" i="57"/>
  <c r="V116" i="57"/>
  <c r="V137" i="57"/>
  <c r="V161" i="57"/>
  <c r="V98" i="57"/>
  <c r="V117" i="57"/>
  <c r="V155" i="57"/>
  <c r="V121" i="57"/>
  <c r="V128" i="57"/>
  <c r="V126" i="57"/>
  <c r="V85" i="57"/>
  <c r="V110" i="57"/>
  <c r="AE418" i="59"/>
  <c r="W278" i="55"/>
  <c r="AE435" i="59"/>
  <c r="AE409" i="59"/>
  <c r="AE432" i="59"/>
  <c r="AE407" i="59"/>
  <c r="W233" i="59"/>
  <c r="AE409" i="55"/>
  <c r="W285" i="59"/>
  <c r="AE434" i="55"/>
  <c r="AE370" i="55"/>
  <c r="W255" i="55"/>
  <c r="W239" i="55"/>
  <c r="W291" i="59"/>
  <c r="W231" i="55"/>
  <c r="W237" i="55"/>
  <c r="W256" i="59"/>
  <c r="W242" i="59"/>
  <c r="AE404" i="55"/>
  <c r="W284" i="59"/>
  <c r="AE392" i="59"/>
  <c r="AE405" i="59"/>
  <c r="W249" i="55"/>
  <c r="W304" i="59"/>
  <c r="AE371" i="59"/>
  <c r="AC417" i="59"/>
  <c r="W234" i="55"/>
  <c r="W254" i="59"/>
  <c r="W277" i="55"/>
  <c r="AH10" i="55"/>
  <c r="W271" i="55"/>
  <c r="W248" i="55"/>
  <c r="W239" i="59"/>
  <c r="AE441" i="59"/>
  <c r="AG10" i="55"/>
  <c r="W240" i="55"/>
  <c r="W276" i="59"/>
  <c r="W225" i="59"/>
  <c r="AI10" i="55"/>
  <c r="AE397" i="55"/>
  <c r="AE412" i="59"/>
  <c r="U302" i="59"/>
  <c r="AE394" i="55"/>
  <c r="W235" i="55"/>
  <c r="W287" i="59"/>
  <c r="AE374" i="59"/>
  <c r="AE441" i="55"/>
  <c r="W301" i="59"/>
  <c r="W247" i="59"/>
  <c r="W253" i="55"/>
  <c r="W301" i="55"/>
  <c r="AE416" i="55"/>
  <c r="W296" i="55"/>
  <c r="W248" i="59"/>
  <c r="AE422" i="59"/>
  <c r="AE401" i="55"/>
  <c r="AE432" i="55"/>
  <c r="W226" i="59"/>
  <c r="W295" i="59"/>
  <c r="AE377" i="59"/>
  <c r="W275" i="55"/>
  <c r="W278" i="59"/>
  <c r="W235" i="59"/>
  <c r="AE379" i="59"/>
  <c r="AE411" i="59"/>
  <c r="W245" i="59"/>
  <c r="W243" i="59"/>
  <c r="W227" i="59"/>
  <c r="W281" i="59"/>
  <c r="W252" i="59"/>
  <c r="AE381" i="59"/>
  <c r="W302" i="59"/>
  <c r="W250" i="59"/>
  <c r="AE389" i="59"/>
  <c r="W271" i="59"/>
  <c r="AE403" i="59"/>
  <c r="AE423" i="59"/>
  <c r="Z144" i="59"/>
  <c r="V287" i="59" s="1"/>
  <c r="Z129" i="59"/>
  <c r="V272" i="59" s="1"/>
  <c r="Z106" i="59"/>
  <c r="AD392" i="59" s="1"/>
  <c r="Z128" i="59"/>
  <c r="AD414" i="59" s="1"/>
  <c r="Z112" i="59"/>
  <c r="Z114" i="59"/>
  <c r="V257" i="59" s="1"/>
  <c r="Z84" i="59"/>
  <c r="V227" i="59" s="1"/>
  <c r="Z158" i="59"/>
  <c r="V301" i="59" s="1"/>
  <c r="Z111" i="59"/>
  <c r="AD397" i="59" s="1"/>
  <c r="Z123" i="59"/>
  <c r="AD409" i="59" s="1"/>
  <c r="Z92" i="59"/>
  <c r="V235" i="59" s="1"/>
  <c r="Z156" i="59"/>
  <c r="AD442" i="59" s="1"/>
  <c r="Z126" i="59"/>
  <c r="Z83" i="59"/>
  <c r="AD369" i="59" s="1"/>
  <c r="Z107" i="59"/>
  <c r="V250" i="59" s="1"/>
  <c r="Z136" i="59"/>
  <c r="V279" i="59" s="1"/>
  <c r="Z108" i="59"/>
  <c r="V251" i="59" s="1"/>
  <c r="Z159" i="59"/>
  <c r="V302" i="59" s="1"/>
  <c r="Z95" i="59"/>
  <c r="V238" i="59" s="1"/>
  <c r="Z117" i="59"/>
  <c r="V260" i="59" s="1"/>
  <c r="Z138" i="59"/>
  <c r="AD424" i="59" s="1"/>
  <c r="Z152" i="59"/>
  <c r="AD438" i="59" s="1"/>
  <c r="Z98" i="59"/>
  <c r="V241" i="59" s="1"/>
  <c r="Z140" i="59"/>
  <c r="V283" i="59" s="1"/>
  <c r="Z143" i="59"/>
  <c r="AD429" i="59" s="1"/>
  <c r="Z141" i="59"/>
  <c r="AD427" i="59" s="1"/>
  <c r="Z125" i="59"/>
  <c r="AD411" i="59" s="1"/>
  <c r="Z105" i="59"/>
  <c r="V248" i="59" s="1"/>
  <c r="Z104" i="59"/>
  <c r="AD390" i="59" s="1"/>
  <c r="Z86" i="59"/>
  <c r="V229" i="59" s="1"/>
  <c r="Z160" i="59"/>
  <c r="V303" i="59" s="1"/>
  <c r="Z115" i="59"/>
  <c r="V258" i="59" s="1"/>
  <c r="Z142" i="59"/>
  <c r="AD428" i="59" s="1"/>
  <c r="Z148" i="59"/>
  <c r="AD434" i="59" s="1"/>
  <c r="Z99" i="59"/>
  <c r="V242" i="59" s="1"/>
  <c r="Z90" i="59"/>
  <c r="AD376" i="59" s="1"/>
  <c r="Z154" i="59"/>
  <c r="AD440" i="59" s="1"/>
  <c r="Z94" i="59"/>
  <c r="V237" i="59" s="1"/>
  <c r="Z122" i="59"/>
  <c r="V265" i="59" s="1"/>
  <c r="Z149" i="59"/>
  <c r="AD435" i="59" s="1"/>
  <c r="Z97" i="59"/>
  <c r="AD383" i="59" s="1"/>
  <c r="Z120" i="59"/>
  <c r="V263" i="59" s="1"/>
  <c r="Z131" i="59"/>
  <c r="V274" i="59" s="1"/>
  <c r="Z109" i="59"/>
  <c r="V252" i="59" s="1"/>
  <c r="Z116" i="59"/>
  <c r="Z113" i="59"/>
  <c r="AD399" i="59" s="1"/>
  <c r="Z101" i="59"/>
  <c r="V244" i="59" s="1"/>
  <c r="Z93" i="59"/>
  <c r="AD379" i="59" s="1"/>
  <c r="Z132" i="59"/>
  <c r="V275" i="59" s="1"/>
  <c r="Z153" i="59"/>
  <c r="AD439" i="59" s="1"/>
  <c r="Z124" i="59"/>
  <c r="V267" i="59" s="1"/>
  <c r="Z88" i="59"/>
  <c r="V231" i="59" s="1"/>
  <c r="Z137" i="59"/>
  <c r="AD423" i="59" s="1"/>
  <c r="Z96" i="59"/>
  <c r="AD382" i="59" s="1"/>
  <c r="Z133" i="59"/>
  <c r="AD419" i="59" s="1"/>
  <c r="Z119" i="59"/>
  <c r="AD405" i="59" s="1"/>
  <c r="Z155" i="59"/>
  <c r="AD441" i="59" s="1"/>
  <c r="Z110" i="59"/>
  <c r="AD396" i="59" s="1"/>
  <c r="Z134" i="59"/>
  <c r="V277" i="59" s="1"/>
  <c r="Z89" i="59"/>
  <c r="AD375" i="59" s="1"/>
  <c r="Z130" i="59"/>
  <c r="Z157" i="59"/>
  <c r="V300" i="59" s="1"/>
  <c r="Z100" i="59"/>
  <c r="V243" i="59" s="1"/>
  <c r="Z103" i="59"/>
  <c r="V246" i="59" s="1"/>
  <c r="Z127" i="59"/>
  <c r="V270" i="59" s="1"/>
  <c r="Z121" i="59"/>
  <c r="AD407" i="59" s="1"/>
  <c r="Z102" i="59"/>
  <c r="AD388" i="59" s="1"/>
  <c r="Z145" i="59"/>
  <c r="AD431" i="59" s="1"/>
  <c r="Z150" i="59"/>
  <c r="Z139" i="59"/>
  <c r="AD425" i="59" s="1"/>
  <c r="Z91" i="59"/>
  <c r="AD377" i="59" s="1"/>
  <c r="Z151" i="59"/>
  <c r="AD437" i="59" s="1"/>
  <c r="Z118" i="59"/>
  <c r="AD404" i="59" s="1"/>
  <c r="Z147" i="59"/>
  <c r="V290" i="59" s="1"/>
  <c r="Z135" i="59"/>
  <c r="V278" i="59" s="1"/>
  <c r="Z146" i="59"/>
  <c r="AD432" i="59" s="1"/>
  <c r="Z161" i="59"/>
  <c r="V304" i="59" s="1"/>
  <c r="Z82" i="59"/>
  <c r="AD368" i="59" s="1"/>
  <c r="Z85" i="59"/>
  <c r="V228" i="59" s="1"/>
  <c r="Z87" i="59"/>
  <c r="V230" i="59" s="1"/>
  <c r="W237" i="59"/>
  <c r="W286" i="59"/>
  <c r="AE394" i="59"/>
  <c r="AE408" i="59"/>
  <c r="AE437" i="59"/>
  <c r="AE406" i="59"/>
  <c r="W270" i="59"/>
  <c r="AE433" i="59"/>
  <c r="W272" i="59"/>
  <c r="W297" i="59"/>
  <c r="W226" i="55"/>
  <c r="AE442" i="55"/>
  <c r="W274" i="55"/>
  <c r="W247" i="55"/>
  <c r="AE419" i="55"/>
  <c r="W256" i="55"/>
  <c r="W304" i="55"/>
  <c r="W263" i="55"/>
  <c r="AE387" i="55"/>
  <c r="W293" i="55"/>
  <c r="W287" i="55"/>
  <c r="AE395" i="55"/>
  <c r="AE385" i="55"/>
  <c r="AE444" i="59"/>
  <c r="W281" i="55"/>
  <c r="AE427" i="55"/>
  <c r="AE433" i="55"/>
  <c r="AE371" i="55"/>
  <c r="AC444" i="59"/>
  <c r="AE428" i="55"/>
  <c r="W279" i="55"/>
  <c r="AE376" i="55"/>
  <c r="W238" i="59"/>
  <c r="AE425" i="55"/>
  <c r="AE405" i="55"/>
  <c r="AE389" i="55"/>
  <c r="W268" i="55"/>
  <c r="W283" i="55"/>
  <c r="AE438" i="55"/>
  <c r="AE403" i="55"/>
  <c r="W236" i="55"/>
  <c r="W241" i="55"/>
  <c r="W288" i="55"/>
  <c r="W230" i="55"/>
  <c r="AE402" i="55"/>
  <c r="AE437" i="55"/>
  <c r="AE400" i="55"/>
  <c r="W300" i="55"/>
  <c r="AE393" i="55"/>
  <c r="W232" i="55"/>
  <c r="W297" i="55"/>
  <c r="AE386" i="55"/>
  <c r="AE368" i="55"/>
  <c r="W303" i="55"/>
  <c r="AE408" i="55"/>
  <c r="K82" i="24"/>
  <c r="B34" i="14" s="1"/>
  <c r="AE381" i="55"/>
  <c r="W286" i="55"/>
  <c r="W302" i="55"/>
  <c r="T256" i="55"/>
  <c r="AC446" i="59"/>
  <c r="AC384" i="59"/>
  <c r="AE421" i="59"/>
  <c r="T242" i="55"/>
  <c r="U295" i="59"/>
  <c r="AE399" i="59"/>
  <c r="AE388" i="59"/>
  <c r="AB376" i="55"/>
  <c r="AC390" i="55"/>
  <c r="T227" i="55"/>
  <c r="AB387" i="55"/>
  <c r="AB415" i="55"/>
  <c r="AB393" i="55"/>
  <c r="U259" i="59"/>
  <c r="T266" i="55"/>
  <c r="AB368" i="55"/>
  <c r="U297" i="55"/>
  <c r="AB395" i="55"/>
  <c r="T228" i="55"/>
  <c r="U294" i="55"/>
  <c r="U270" i="55"/>
  <c r="T304" i="55"/>
  <c r="AB444" i="55"/>
  <c r="AB384" i="55"/>
  <c r="AB430" i="55"/>
  <c r="T286" i="55"/>
  <c r="T299" i="55"/>
  <c r="T271" i="55"/>
  <c r="T276" i="55"/>
  <c r="T235" i="55"/>
  <c r="U280" i="55"/>
  <c r="AC432" i="55"/>
  <c r="T277" i="55"/>
  <c r="AB394" i="55"/>
  <c r="AB434" i="55"/>
  <c r="AB438" i="55"/>
  <c r="AB406" i="55"/>
  <c r="AB432" i="55"/>
  <c r="T285" i="55"/>
  <c r="AB423" i="55"/>
  <c r="T303" i="55"/>
  <c r="AC403" i="55"/>
  <c r="T239" i="55"/>
  <c r="T278" i="55"/>
  <c r="AC386" i="55"/>
  <c r="AC376" i="59"/>
  <c r="U229" i="55"/>
  <c r="W294" i="59"/>
  <c r="T270" i="55"/>
  <c r="T234" i="55"/>
  <c r="T245" i="55"/>
  <c r="AC370" i="55"/>
  <c r="U240" i="55"/>
  <c r="AC119" i="55"/>
  <c r="AC90" i="55"/>
  <c r="AC129" i="55"/>
  <c r="AC97" i="55"/>
  <c r="AC93" i="55"/>
  <c r="AC139" i="55"/>
  <c r="AC91" i="55"/>
  <c r="AC131" i="55"/>
  <c r="AC132" i="55"/>
  <c r="AC92" i="55"/>
  <c r="AC113" i="55"/>
  <c r="AC109" i="55"/>
  <c r="AC87" i="55"/>
  <c r="AC121" i="55"/>
  <c r="AC114" i="55"/>
  <c r="AC144" i="55"/>
  <c r="AC85" i="55"/>
  <c r="AC159" i="55"/>
  <c r="AC98" i="55"/>
  <c r="AC110" i="55"/>
  <c r="AC120" i="55"/>
  <c r="AC104" i="55"/>
  <c r="AC155" i="55"/>
  <c r="AC102" i="55"/>
  <c r="AC95" i="55"/>
  <c r="AC117" i="55"/>
  <c r="AC127" i="55"/>
  <c r="AC112" i="55"/>
  <c r="AC153" i="55"/>
  <c r="AC99" i="55"/>
  <c r="AC122" i="55"/>
  <c r="AC137" i="55"/>
  <c r="AC123" i="55"/>
  <c r="AC89" i="55"/>
  <c r="AC125" i="55"/>
  <c r="AC143" i="55"/>
  <c r="AC150" i="55"/>
  <c r="AC88" i="55"/>
  <c r="AC134" i="55"/>
  <c r="AC94" i="55"/>
  <c r="AC96" i="55"/>
  <c r="AC158" i="55"/>
  <c r="AC115" i="55"/>
  <c r="AC135" i="55"/>
  <c r="AC84" i="55"/>
  <c r="AC118" i="55"/>
  <c r="AC124" i="55"/>
  <c r="AC86" i="55"/>
  <c r="AC161" i="55"/>
  <c r="AC126" i="55"/>
  <c r="AC160" i="55"/>
  <c r="AC138" i="55"/>
  <c r="AC101" i="55"/>
  <c r="AC148" i="55"/>
  <c r="AC103" i="55"/>
  <c r="AC157" i="55"/>
  <c r="AC111" i="55"/>
  <c r="AC149" i="55"/>
  <c r="AC107" i="55"/>
  <c r="AC100" i="55"/>
  <c r="AC106" i="55"/>
  <c r="AC128" i="55"/>
  <c r="AC154" i="55"/>
  <c r="AC82" i="55"/>
  <c r="AC147" i="55"/>
  <c r="AC146" i="55"/>
  <c r="AC151" i="55"/>
  <c r="AC130" i="55"/>
  <c r="AC152" i="55"/>
  <c r="AC145" i="55"/>
  <c r="AC105" i="55"/>
  <c r="AC108" i="55"/>
  <c r="AC140" i="55"/>
  <c r="AC133" i="55"/>
  <c r="AC83" i="55"/>
  <c r="AC156" i="55"/>
  <c r="AC116" i="55"/>
  <c r="AC136" i="55"/>
  <c r="AC142" i="55"/>
  <c r="AC141" i="55"/>
  <c r="Z150" i="55"/>
  <c r="Z108" i="55"/>
  <c r="V251" i="55" s="1"/>
  <c r="Z132" i="55"/>
  <c r="Z145" i="55"/>
  <c r="AD431" i="55" s="1"/>
  <c r="Z82" i="55"/>
  <c r="Z135" i="55"/>
  <c r="V278" i="55" s="1"/>
  <c r="Z138" i="55"/>
  <c r="Z158" i="55"/>
  <c r="V301" i="55" s="1"/>
  <c r="Z143" i="55"/>
  <c r="Z100" i="55"/>
  <c r="V243" i="55" s="1"/>
  <c r="Z151" i="55"/>
  <c r="AD437" i="55" s="1"/>
  <c r="Z107" i="55"/>
  <c r="Z90" i="55"/>
  <c r="V233" i="55" s="1"/>
  <c r="Z152" i="55"/>
  <c r="V295" i="55" s="1"/>
  <c r="Z93" i="55"/>
  <c r="V236" i="55" s="1"/>
  <c r="Z119" i="55"/>
  <c r="AD405" i="55" s="1"/>
  <c r="Z84" i="55"/>
  <c r="V227" i="55" s="1"/>
  <c r="Z127" i="55"/>
  <c r="V270" i="55" s="1"/>
  <c r="Z111" i="55"/>
  <c r="V254" i="55" s="1"/>
  <c r="Z85" i="55"/>
  <c r="AD371" i="55" s="1"/>
  <c r="Z117" i="55"/>
  <c r="AD403" i="55" s="1"/>
  <c r="Z120" i="55"/>
  <c r="V263" i="55" s="1"/>
  <c r="Z83" i="55"/>
  <c r="AD369" i="55" s="1"/>
  <c r="Z95" i="55"/>
  <c r="AD381" i="55" s="1"/>
  <c r="Z115" i="55"/>
  <c r="Z110" i="55"/>
  <c r="V253" i="55" s="1"/>
  <c r="Z161" i="55"/>
  <c r="Z123" i="55"/>
  <c r="AD409" i="55" s="1"/>
  <c r="Z106" i="55"/>
  <c r="Z125" i="55"/>
  <c r="V268" i="55" s="1"/>
  <c r="Z159" i="55"/>
  <c r="Z155" i="55"/>
  <c r="AD441" i="55" s="1"/>
  <c r="Z112" i="55"/>
  <c r="Z140" i="55"/>
  <c r="V283" i="55" s="1"/>
  <c r="Z148" i="55"/>
  <c r="AD434" i="55" s="1"/>
  <c r="Z92" i="55"/>
  <c r="V235" i="55" s="1"/>
  <c r="Z99" i="55"/>
  <c r="V242" i="55" s="1"/>
  <c r="Z142" i="55"/>
  <c r="AD428" i="55" s="1"/>
  <c r="Z130" i="55"/>
  <c r="Z113" i="55"/>
  <c r="AD399" i="55" s="1"/>
  <c r="Z126" i="55"/>
  <c r="V269" i="55" s="1"/>
  <c r="Z94" i="55"/>
  <c r="AD380" i="55" s="1"/>
  <c r="Z139" i="55"/>
  <c r="AD425" i="55" s="1"/>
  <c r="Z97" i="55"/>
  <c r="AD383" i="55" s="1"/>
  <c r="Z149" i="55"/>
  <c r="AD435" i="55" s="1"/>
  <c r="Z154" i="55"/>
  <c r="V297" i="55" s="1"/>
  <c r="Z128" i="55"/>
  <c r="AD414" i="55" s="1"/>
  <c r="Z147" i="55"/>
  <c r="AD433" i="55" s="1"/>
  <c r="Z156" i="55"/>
  <c r="AD442" i="55" s="1"/>
  <c r="Z134" i="55"/>
  <c r="V277" i="55" s="1"/>
  <c r="Z157" i="55"/>
  <c r="V300" i="55" s="1"/>
  <c r="Z144" i="55"/>
  <c r="AD430" i="55" s="1"/>
  <c r="Z96" i="55"/>
  <c r="V239" i="55" s="1"/>
  <c r="Z124" i="55"/>
  <c r="V267" i="55" s="1"/>
  <c r="Z133" i="55"/>
  <c r="V276" i="55" s="1"/>
  <c r="Z91" i="55"/>
  <c r="AD377" i="55" s="1"/>
  <c r="Z114" i="55"/>
  <c r="V257" i="55" s="1"/>
  <c r="Z136" i="55"/>
  <c r="V279" i="55" s="1"/>
  <c r="Z137" i="55"/>
  <c r="V280" i="55" s="1"/>
  <c r="Z105" i="55"/>
  <c r="AD391" i="55" s="1"/>
  <c r="Z153" i="55"/>
  <c r="AD439" i="55" s="1"/>
  <c r="Z101" i="55"/>
  <c r="AD387" i="55" s="1"/>
  <c r="Z118" i="55"/>
  <c r="V261" i="55" s="1"/>
  <c r="Z89" i="55"/>
  <c r="V232" i="55" s="1"/>
  <c r="Z131" i="55"/>
  <c r="AD417" i="55" s="1"/>
  <c r="Z109" i="55"/>
  <c r="AD395" i="55" s="1"/>
  <c r="Z160" i="55"/>
  <c r="V303" i="55" s="1"/>
  <c r="Z87" i="55"/>
  <c r="AD373" i="55" s="1"/>
  <c r="Z129" i="55"/>
  <c r="AD415" i="55" s="1"/>
  <c r="Z103" i="55"/>
  <c r="V246" i="55" s="1"/>
  <c r="Z116" i="55"/>
  <c r="AD402" i="55" s="1"/>
  <c r="Z98" i="55"/>
  <c r="AD384" i="55" s="1"/>
  <c r="Z146" i="55"/>
  <c r="AD432" i="55" s="1"/>
  <c r="Z86" i="55"/>
  <c r="AD372" i="55" s="1"/>
  <c r="Z141" i="55"/>
  <c r="V284" i="55" s="1"/>
  <c r="Z102" i="55"/>
  <c r="V245" i="55" s="1"/>
  <c r="Z122" i="55"/>
  <c r="AD408" i="55" s="1"/>
  <c r="Z121" i="55"/>
  <c r="AD407" i="55" s="1"/>
  <c r="Z104" i="55"/>
  <c r="AD390" i="55" s="1"/>
  <c r="Z88" i="55"/>
  <c r="V231" i="55" s="1"/>
  <c r="AC423" i="55"/>
  <c r="AB443" i="55"/>
  <c r="T300" i="55"/>
  <c r="T231" i="55"/>
  <c r="T288" i="55"/>
  <c r="AB440" i="55"/>
  <c r="T297" i="55"/>
  <c r="T229" i="55"/>
  <c r="AB372" i="55"/>
  <c r="T260" i="55"/>
  <c r="AB403" i="55"/>
  <c r="T267" i="55"/>
  <c r="AB410" i="55"/>
  <c r="AB418" i="55"/>
  <c r="T275" i="55"/>
  <c r="AB407" i="55"/>
  <c r="T273" i="55"/>
  <c r="AB416" i="55"/>
  <c r="T298" i="55"/>
  <c r="AB441" i="55"/>
  <c r="T230" i="55"/>
  <c r="AB373" i="55"/>
  <c r="T226" i="55"/>
  <c r="AB369" i="55"/>
  <c r="T290" i="55"/>
  <c r="AB433" i="55"/>
  <c r="T238" i="55"/>
  <c r="AB381" i="55"/>
  <c r="T262" i="55"/>
  <c r="AB405" i="55"/>
  <c r="T232" i="55"/>
  <c r="AB375" i="55"/>
  <c r="T279" i="55"/>
  <c r="AB422" i="55"/>
  <c r="AB390" i="55"/>
  <c r="AB401" i="55"/>
  <c r="AB396" i="55"/>
  <c r="T265" i="55"/>
  <c r="AB408" i="55"/>
  <c r="AB425" i="55"/>
  <c r="T282" i="55"/>
  <c r="AB392" i="55"/>
  <c r="T249" i="55"/>
  <c r="AB411" i="55"/>
  <c r="T268" i="55"/>
  <c r="AB437" i="55"/>
  <c r="T294" i="55"/>
  <c r="AB379" i="55"/>
  <c r="T292" i="55"/>
  <c r="AB417" i="55"/>
  <c r="T274" i="55"/>
  <c r="AB426" i="55"/>
  <c r="T283" i="55"/>
  <c r="T293" i="55"/>
  <c r="AB436" i="55"/>
  <c r="T237" i="55"/>
  <c r="U230" i="55"/>
  <c r="T243" i="55"/>
  <c r="AB400" i="55"/>
  <c r="T257" i="55"/>
  <c r="T255" i="55"/>
  <c r="AB398" i="55"/>
  <c r="T261" i="55"/>
  <c r="AB404" i="55"/>
  <c r="AB391" i="55"/>
  <c r="T248" i="55"/>
  <c r="T296" i="55"/>
  <c r="AB439" i="55"/>
  <c r="T240" i="55"/>
  <c r="AB383" i="55"/>
  <c r="AB427" i="55"/>
  <c r="T284" i="55"/>
  <c r="T302" i="55"/>
  <c r="AC443" i="55"/>
  <c r="AC389" i="55"/>
  <c r="U245" i="55"/>
  <c r="AC418" i="55"/>
  <c r="T269" i="55"/>
  <c r="AB412" i="55"/>
  <c r="AB424" i="55"/>
  <c r="T281" i="55"/>
  <c r="T254" i="55"/>
  <c r="AB397" i="55"/>
  <c r="T246" i="55"/>
  <c r="AB389" i="55"/>
  <c r="T259" i="55"/>
  <c r="AB402" i="55"/>
  <c r="AC368" i="55"/>
  <c r="AC422" i="55"/>
  <c r="AC397" i="55"/>
  <c r="AC419" i="55"/>
  <c r="U242" i="55"/>
  <c r="AC420" i="55"/>
  <c r="AC369" i="55"/>
  <c r="U291" i="55"/>
  <c r="U252" i="55"/>
  <c r="U232" i="55"/>
  <c r="AC393" i="55"/>
  <c r="U284" i="55"/>
  <c r="AC415" i="55"/>
  <c r="U285" i="55"/>
  <c r="AC447" i="55"/>
  <c r="AC381" i="55"/>
  <c r="U248" i="59"/>
  <c r="W265" i="59"/>
  <c r="AE430" i="59"/>
  <c r="AC374" i="55"/>
  <c r="AC399" i="55"/>
  <c r="U299" i="55"/>
  <c r="W251" i="59"/>
  <c r="W236" i="59"/>
  <c r="AC427" i="59"/>
  <c r="U264" i="59"/>
  <c r="AC432" i="59"/>
  <c r="AC388" i="55"/>
  <c r="U277" i="55"/>
  <c r="AC383" i="55"/>
  <c r="AC409" i="59"/>
  <c r="U261" i="59"/>
  <c r="W262" i="59"/>
  <c r="U286" i="55"/>
  <c r="U237" i="55"/>
  <c r="AC375" i="55"/>
  <c r="U231" i="55"/>
  <c r="AC445" i="55"/>
  <c r="AC440" i="55"/>
  <c r="U300" i="55"/>
  <c r="AC437" i="55"/>
  <c r="AC395" i="55"/>
  <c r="U275" i="55"/>
  <c r="U225" i="55"/>
  <c r="AC434" i="55"/>
  <c r="U246" i="55"/>
  <c r="AC413" i="55"/>
  <c r="U289" i="55"/>
  <c r="AC442" i="55"/>
  <c r="AC372" i="55"/>
  <c r="U226" i="55"/>
  <c r="U256" i="55"/>
  <c r="U227" i="55"/>
  <c r="U304" i="55"/>
  <c r="U233" i="55"/>
  <c r="AC376" i="55"/>
  <c r="AC428" i="55"/>
  <c r="AC373" i="55"/>
  <c r="AC380" i="55"/>
  <c r="U260" i="55"/>
  <c r="AC385" i="55"/>
  <c r="U235" i="55"/>
  <c r="AC378" i="55"/>
  <c r="AC384" i="55"/>
  <c r="U241" i="55"/>
  <c r="U292" i="55"/>
  <c r="AC435" i="55"/>
  <c r="U288" i="55"/>
  <c r="AC431" i="55"/>
  <c r="U236" i="55"/>
  <c r="AC379" i="55"/>
  <c r="AC446" i="55"/>
  <c r="U303" i="55"/>
  <c r="U267" i="55"/>
  <c r="AC410" i="55"/>
  <c r="U274" i="55"/>
  <c r="AC417" i="55"/>
  <c r="AC371" i="55"/>
  <c r="U228" i="55"/>
  <c r="U259" i="55"/>
  <c r="AC402" i="55"/>
  <c r="U272" i="55"/>
  <c r="U279" i="55"/>
  <c r="U250" i="55"/>
  <c r="U302" i="55"/>
  <c r="U258" i="55"/>
  <c r="AC401" i="55"/>
  <c r="U244" i="55"/>
  <c r="AC387" i="55"/>
  <c r="U268" i="55"/>
  <c r="AC411" i="55"/>
  <c r="AC416" i="55"/>
  <c r="U273" i="55"/>
  <c r="AC377" i="55"/>
  <c r="U234" i="55"/>
  <c r="U281" i="55"/>
  <c r="AC424" i="55"/>
  <c r="AC421" i="55"/>
  <c r="U278" i="55"/>
  <c r="U263" i="55"/>
  <c r="AC406" i="55"/>
  <c r="AC392" i="55"/>
  <c r="U249" i="55"/>
  <c r="AC430" i="55"/>
  <c r="U287" i="55"/>
  <c r="AC391" i="55"/>
  <c r="U248" i="55"/>
  <c r="U251" i="55"/>
  <c r="AC394" i="55"/>
  <c r="AC400" i="55"/>
  <c r="U257" i="55"/>
  <c r="AC414" i="55"/>
  <c r="U271" i="55"/>
  <c r="U238" i="55"/>
  <c r="U254" i="55"/>
  <c r="U247" i="55"/>
  <c r="U276" i="55"/>
  <c r="U243" i="55"/>
  <c r="AC429" i="55"/>
  <c r="AC427" i="55"/>
  <c r="U262" i="55"/>
  <c r="AC405" i="55"/>
  <c r="U296" i="55"/>
  <c r="AC439" i="55"/>
  <c r="U239" i="55"/>
  <c r="AC382" i="55"/>
  <c r="U301" i="55"/>
  <c r="AC444" i="55"/>
  <c r="U264" i="55"/>
  <c r="AC407" i="55"/>
  <c r="U261" i="55"/>
  <c r="AC404" i="55"/>
  <c r="U295" i="55"/>
  <c r="AC438" i="55"/>
  <c r="U269" i="55"/>
  <c r="AC412" i="55"/>
  <c r="U293" i="55"/>
  <c r="AC436" i="55"/>
  <c r="U298" i="55"/>
  <c r="AC441" i="55"/>
  <c r="U266" i="55"/>
  <c r="AC409" i="55"/>
  <c r="U282" i="55"/>
  <c r="AC425" i="55"/>
  <c r="U265" i="55"/>
  <c r="AC408" i="55"/>
  <c r="AC426" i="55"/>
  <c r="U283" i="55"/>
  <c r="U255" i="55"/>
  <c r="AC398" i="55"/>
  <c r="AC433" i="55"/>
  <c r="U290" i="55"/>
  <c r="U253" i="55"/>
  <c r="AC396" i="55"/>
  <c r="AC420" i="59"/>
  <c r="AE424" i="59"/>
  <c r="W249" i="59"/>
  <c r="AC401" i="59"/>
  <c r="AC388" i="59"/>
  <c r="AE427" i="59"/>
  <c r="AC408" i="59"/>
  <c r="U244" i="59"/>
  <c r="W266" i="59"/>
  <c r="AE395" i="59"/>
  <c r="AE369" i="59"/>
  <c r="U249" i="59"/>
  <c r="AE373" i="59"/>
  <c r="W268" i="59"/>
  <c r="W231" i="59"/>
  <c r="AC398" i="59"/>
  <c r="AE438" i="59"/>
  <c r="U235" i="59"/>
  <c r="AC426" i="59"/>
  <c r="AC412" i="59"/>
  <c r="AE445" i="59"/>
  <c r="AC423" i="59"/>
  <c r="AE378" i="59"/>
  <c r="AC424" i="59"/>
  <c r="U299" i="59"/>
  <c r="AE382" i="59"/>
  <c r="W264" i="59"/>
  <c r="AE414" i="59"/>
  <c r="AC434" i="59"/>
  <c r="U275" i="59"/>
  <c r="AE413" i="59"/>
  <c r="AC380" i="59"/>
  <c r="W298" i="59"/>
  <c r="AE440" i="59"/>
  <c r="AC394" i="59"/>
  <c r="U231" i="59"/>
  <c r="U262" i="59"/>
  <c r="W288" i="59"/>
  <c r="U293" i="59"/>
  <c r="U228" i="59"/>
  <c r="AC400" i="59"/>
  <c r="AE447" i="59"/>
  <c r="AC396" i="59"/>
  <c r="W228" i="59"/>
  <c r="AE380" i="59"/>
  <c r="W261" i="59"/>
  <c r="AC385" i="59"/>
  <c r="AE370" i="59"/>
  <c r="AE397" i="59"/>
  <c r="AC437" i="59"/>
  <c r="AE393" i="59"/>
  <c r="AE376" i="59"/>
  <c r="W253" i="59"/>
  <c r="AE390" i="59"/>
  <c r="W234" i="59"/>
  <c r="AC390" i="59"/>
  <c r="AE442" i="59"/>
  <c r="AE391" i="59"/>
  <c r="U286" i="59"/>
  <c r="AE426" i="59"/>
  <c r="U270" i="59"/>
  <c r="AC414" i="59"/>
  <c r="AC419" i="59"/>
  <c r="W293" i="59"/>
  <c r="AC422" i="59"/>
  <c r="W274" i="59"/>
  <c r="U227" i="59"/>
  <c r="AC441" i="59"/>
  <c r="W282" i="59"/>
  <c r="W240" i="59"/>
  <c r="AC431" i="59"/>
  <c r="W263" i="59"/>
  <c r="AC383" i="59"/>
  <c r="W300" i="59"/>
  <c r="AE402" i="59"/>
  <c r="W267" i="59"/>
  <c r="U226" i="59"/>
  <c r="AE429" i="59"/>
  <c r="AC375" i="59"/>
  <c r="U234" i="59"/>
  <c r="AC421" i="59"/>
  <c r="AC430" i="59"/>
  <c r="AE434" i="59"/>
  <c r="W232" i="59"/>
  <c r="AC379" i="59"/>
  <c r="AC393" i="59"/>
  <c r="AC368" i="59"/>
  <c r="AC403" i="59"/>
  <c r="W279" i="59"/>
  <c r="U252" i="59"/>
  <c r="U304" i="59"/>
  <c r="W260" i="59"/>
  <c r="AC372" i="59"/>
  <c r="AE387" i="59"/>
  <c r="W280" i="59"/>
  <c r="AC439" i="59"/>
  <c r="W277" i="59"/>
  <c r="W275" i="59"/>
  <c r="W290" i="59"/>
  <c r="AC389" i="59"/>
  <c r="AE368" i="59"/>
  <c r="AC381" i="59"/>
  <c r="U230" i="59"/>
  <c r="AC411" i="59"/>
  <c r="W241" i="59"/>
  <c r="W273" i="59"/>
  <c r="AE439" i="59"/>
  <c r="U285" i="59"/>
  <c r="AC406" i="59"/>
  <c r="U290" i="59"/>
  <c r="AE386" i="59"/>
  <c r="AE428" i="59"/>
  <c r="U272" i="59"/>
  <c r="W269" i="59"/>
  <c r="AC410" i="59"/>
  <c r="AC440" i="59"/>
  <c r="U273" i="59"/>
  <c r="AC435" i="59"/>
  <c r="U243" i="59"/>
  <c r="AE385" i="59"/>
  <c r="W257" i="59"/>
  <c r="U239" i="59"/>
  <c r="AE419" i="59"/>
  <c r="AC399" i="59"/>
  <c r="W303" i="59"/>
  <c r="W255" i="59"/>
  <c r="AC397" i="59"/>
  <c r="W289" i="59"/>
  <c r="U282" i="59"/>
  <c r="W258" i="59"/>
  <c r="AE415" i="59"/>
  <c r="AE372" i="59"/>
  <c r="W246" i="59"/>
  <c r="W292" i="59"/>
  <c r="AD136" i="56"/>
  <c r="AH136" i="56" s="1"/>
  <c r="AD95" i="56"/>
  <c r="AH95" i="56" s="1"/>
  <c r="AD102" i="56"/>
  <c r="AH102" i="56" s="1"/>
  <c r="AD118" i="56"/>
  <c r="AH118" i="56" s="1"/>
  <c r="AD142" i="56"/>
  <c r="AH142" i="56" s="1"/>
  <c r="AD127" i="56"/>
  <c r="AH127" i="56" s="1"/>
  <c r="AD153" i="56"/>
  <c r="AH153" i="56" s="1"/>
  <c r="AD83" i="56"/>
  <c r="AH83" i="56" s="1"/>
  <c r="AD94" i="56"/>
  <c r="AH94" i="56" s="1"/>
  <c r="AD101" i="56"/>
  <c r="AH101" i="56" s="1"/>
  <c r="AD125" i="56"/>
  <c r="AH125" i="56" s="1"/>
  <c r="AD105" i="56"/>
  <c r="AH105" i="56" s="1"/>
  <c r="AD124" i="56"/>
  <c r="AH124" i="56" s="1"/>
  <c r="AD161" i="56"/>
  <c r="AH161" i="56" s="1"/>
  <c r="AD96" i="56"/>
  <c r="AH96" i="56" s="1"/>
  <c r="AD93" i="56"/>
  <c r="AH93" i="56" s="1"/>
  <c r="AD126" i="56"/>
  <c r="AH126" i="56" s="1"/>
  <c r="AD122" i="56"/>
  <c r="AH122" i="56" s="1"/>
  <c r="AD87" i="56"/>
  <c r="AH87" i="56" s="1"/>
  <c r="AD121" i="56"/>
  <c r="AH121" i="56" s="1"/>
  <c r="AD135" i="56"/>
  <c r="AH135" i="56" s="1"/>
  <c r="AD89" i="56"/>
  <c r="AH89" i="56" s="1"/>
  <c r="AD103" i="56"/>
  <c r="AH103" i="56" s="1"/>
  <c r="AD128" i="56"/>
  <c r="AH128" i="56" s="1"/>
  <c r="AD104" i="56"/>
  <c r="AH104" i="56" s="1"/>
  <c r="AD158" i="56"/>
  <c r="AH158" i="56" s="1"/>
  <c r="AD108" i="56"/>
  <c r="AH108" i="56" s="1"/>
  <c r="AD151" i="56"/>
  <c r="AH151" i="56" s="1"/>
  <c r="AD150" i="56"/>
  <c r="AH150" i="56" s="1"/>
  <c r="AD130" i="56"/>
  <c r="AH130" i="56" s="1"/>
  <c r="AD97" i="56"/>
  <c r="AH97" i="56" s="1"/>
  <c r="AD139" i="56"/>
  <c r="AH139" i="56" s="1"/>
  <c r="AD90" i="56"/>
  <c r="AH90" i="56" s="1"/>
  <c r="AD148" i="56"/>
  <c r="AH148" i="56" s="1"/>
  <c r="AD129" i="56"/>
  <c r="AH129" i="56" s="1"/>
  <c r="AD117" i="56"/>
  <c r="AH117" i="56" s="1"/>
  <c r="AD155" i="56"/>
  <c r="AH155" i="56" s="1"/>
  <c r="AD115" i="56"/>
  <c r="AH115" i="56" s="1"/>
  <c r="AD116" i="56"/>
  <c r="AH116" i="56" s="1"/>
  <c r="AD131" i="56"/>
  <c r="AH131" i="56" s="1"/>
  <c r="AD147" i="56"/>
  <c r="AH147" i="56" s="1"/>
  <c r="AD138" i="56"/>
  <c r="AH138" i="56" s="1"/>
  <c r="AD133" i="56"/>
  <c r="AH133" i="56" s="1"/>
  <c r="AD100" i="56"/>
  <c r="AH100" i="56" s="1"/>
  <c r="AD84" i="56"/>
  <c r="AH84" i="56" s="1"/>
  <c r="AD99" i="56"/>
  <c r="AH99" i="56" s="1"/>
  <c r="AD111" i="56"/>
  <c r="AH111" i="56" s="1"/>
  <c r="AD85" i="56"/>
  <c r="AH85" i="56" s="1"/>
  <c r="AD137" i="56"/>
  <c r="AH137" i="56" s="1"/>
  <c r="AD82" i="56"/>
  <c r="AH82" i="56" s="1"/>
  <c r="AD152" i="56"/>
  <c r="AH152" i="56" s="1"/>
  <c r="AD98" i="56"/>
  <c r="AH98" i="56" s="1"/>
  <c r="AD107" i="56"/>
  <c r="AH107" i="56" s="1"/>
  <c r="AD112" i="56"/>
  <c r="AH112" i="56" s="1"/>
  <c r="AD144" i="56"/>
  <c r="AH144" i="56" s="1"/>
  <c r="AD156" i="56"/>
  <c r="AH156" i="56" s="1"/>
  <c r="AD120" i="56"/>
  <c r="AH120" i="56" s="1"/>
  <c r="AD113" i="56"/>
  <c r="AH113" i="56" s="1"/>
  <c r="AD92" i="56"/>
  <c r="AH92" i="56" s="1"/>
  <c r="AD91" i="56"/>
  <c r="AH91" i="56" s="1"/>
  <c r="AD132" i="56"/>
  <c r="AH132" i="56" s="1"/>
  <c r="AD146" i="56"/>
  <c r="AH146" i="56" s="1"/>
  <c r="AD134" i="56"/>
  <c r="AH134" i="56" s="1"/>
  <c r="AD140" i="56"/>
  <c r="AH140" i="56" s="1"/>
  <c r="AD157" i="56"/>
  <c r="AH157" i="56" s="1"/>
  <c r="AD145" i="56"/>
  <c r="AH145" i="56" s="1"/>
  <c r="AD114" i="56"/>
  <c r="AH114" i="56" s="1"/>
  <c r="AD119" i="56"/>
  <c r="AH119" i="56" s="1"/>
  <c r="AD86" i="56"/>
  <c r="AH86" i="56" s="1"/>
  <c r="AD160" i="56"/>
  <c r="AH160" i="56" s="1"/>
  <c r="AD88" i="56"/>
  <c r="AH88" i="56" s="1"/>
  <c r="AD109" i="56"/>
  <c r="AH109" i="56" s="1"/>
  <c r="AD154" i="56"/>
  <c r="AH154" i="56" s="1"/>
  <c r="AD149" i="56"/>
  <c r="AH149" i="56" s="1"/>
  <c r="AD141" i="56"/>
  <c r="AH141" i="56" s="1"/>
  <c r="AD110" i="56"/>
  <c r="AH110" i="56" s="1"/>
  <c r="AD143" i="56"/>
  <c r="AH143" i="56" s="1"/>
  <c r="AD106" i="56"/>
  <c r="AH106" i="56" s="1"/>
  <c r="AD159" i="56"/>
  <c r="AH159" i="56" s="1"/>
  <c r="AD123" i="56"/>
  <c r="AH123" i="56" s="1"/>
  <c r="W262" i="55"/>
  <c r="AF148" i="59"/>
  <c r="AF103" i="59"/>
  <c r="AF106" i="59"/>
  <c r="AF83" i="59"/>
  <c r="AF118" i="59"/>
  <c r="AF116" i="59"/>
  <c r="AF104" i="59"/>
  <c r="AF159" i="59"/>
  <c r="AF125" i="59"/>
  <c r="AF122" i="59"/>
  <c r="AF127" i="59"/>
  <c r="AF105" i="59"/>
  <c r="AF99" i="59"/>
  <c r="AF146" i="59"/>
  <c r="AF100" i="59"/>
  <c r="AF121" i="59"/>
  <c r="AF89" i="59"/>
  <c r="AF161" i="59"/>
  <c r="AF129" i="59"/>
  <c r="AF97" i="59"/>
  <c r="AF136" i="59"/>
  <c r="AF160" i="59"/>
  <c r="AF152" i="59"/>
  <c r="AF144" i="59"/>
  <c r="AF112" i="59"/>
  <c r="AF138" i="59"/>
  <c r="AF154" i="59"/>
  <c r="AF108" i="59"/>
  <c r="AF126" i="59"/>
  <c r="AF91" i="59"/>
  <c r="AF96" i="59"/>
  <c r="AF137" i="59"/>
  <c r="AF114" i="59"/>
  <c r="AF135" i="59"/>
  <c r="AF143" i="59"/>
  <c r="AF139" i="59"/>
  <c r="AF119" i="59"/>
  <c r="AF93" i="59"/>
  <c r="AF86" i="59"/>
  <c r="AF113" i="59"/>
  <c r="AF157" i="59"/>
  <c r="AF120" i="59"/>
  <c r="AF149" i="59"/>
  <c r="AF88" i="59"/>
  <c r="AF84" i="59"/>
  <c r="AF111" i="59"/>
  <c r="AF145" i="59"/>
  <c r="AF123" i="59"/>
  <c r="AF130" i="59"/>
  <c r="AF147" i="59"/>
  <c r="AF85" i="59"/>
  <c r="AF140" i="59"/>
  <c r="AF90" i="59"/>
  <c r="AF109" i="59"/>
  <c r="AF95" i="59"/>
  <c r="AF155" i="59"/>
  <c r="AF110" i="59"/>
  <c r="AF141" i="59"/>
  <c r="AF98" i="59"/>
  <c r="AF102" i="59"/>
  <c r="AF153" i="59"/>
  <c r="AF158" i="59"/>
  <c r="AF151" i="59"/>
  <c r="AF131" i="59"/>
  <c r="AF156" i="59"/>
  <c r="AF101" i="59"/>
  <c r="AF142" i="59"/>
  <c r="AF94" i="59"/>
  <c r="AF117" i="59"/>
  <c r="AF133" i="59"/>
  <c r="AF115" i="59"/>
  <c r="AF107" i="59"/>
  <c r="AF128" i="59"/>
  <c r="AF134" i="59"/>
  <c r="AF132" i="59"/>
  <c r="AF124" i="59"/>
  <c r="AF150" i="59"/>
  <c r="AF87" i="59"/>
  <c r="AF82" i="59"/>
  <c r="AF92" i="59"/>
  <c r="AE384" i="55"/>
  <c r="W282" i="55"/>
  <c r="AE383" i="55"/>
  <c r="W261" i="55"/>
  <c r="W273" i="55"/>
  <c r="AE392" i="55"/>
  <c r="W243" i="55"/>
  <c r="AE374" i="55"/>
  <c r="AE426" i="55"/>
  <c r="AE418" i="55"/>
  <c r="AE375" i="55"/>
  <c r="AE414" i="55"/>
  <c r="W272" i="55"/>
  <c r="W295" i="55"/>
  <c r="AE445" i="55"/>
  <c r="AE440" i="55"/>
  <c r="W294" i="55"/>
  <c r="AE378" i="55"/>
  <c r="W270" i="55"/>
  <c r="AE399" i="55"/>
  <c r="W244" i="55"/>
  <c r="AE390" i="55"/>
  <c r="AE411" i="55"/>
  <c r="W233" i="55"/>
  <c r="AE431" i="55"/>
  <c r="AE439" i="55"/>
  <c r="AE417" i="55"/>
  <c r="W238" i="55"/>
  <c r="W246" i="55"/>
  <c r="AE391" i="55"/>
  <c r="W265" i="55"/>
  <c r="AE396" i="55"/>
  <c r="W289" i="55"/>
  <c r="W252" i="55"/>
  <c r="W259" i="55"/>
  <c r="W250" i="55"/>
  <c r="AE382" i="55"/>
  <c r="W251" i="55"/>
  <c r="AE430" i="55"/>
  <c r="W258" i="55"/>
  <c r="AE435" i="55"/>
  <c r="W254" i="55"/>
  <c r="W298" i="55"/>
  <c r="AE422" i="55"/>
  <c r="AE421" i="55"/>
  <c r="AE412" i="55"/>
  <c r="W257" i="55"/>
  <c r="AE406" i="55"/>
  <c r="AE447" i="55"/>
  <c r="AE420" i="55"/>
  <c r="AE446" i="55"/>
  <c r="W260" i="55"/>
  <c r="AE398" i="55"/>
  <c r="W227" i="55"/>
  <c r="AE443" i="55"/>
  <c r="W229" i="55"/>
  <c r="W242" i="55"/>
  <c r="AC128" i="56"/>
  <c r="AG128" i="56" s="1"/>
  <c r="AC86" i="56"/>
  <c r="AG86" i="56" s="1"/>
  <c r="AC117" i="56"/>
  <c r="AG117" i="56" s="1"/>
  <c r="AC107" i="56"/>
  <c r="AG107" i="56" s="1"/>
  <c r="AC135" i="56"/>
  <c r="AG135" i="56" s="1"/>
  <c r="AC127" i="56"/>
  <c r="AG127" i="56" s="1"/>
  <c r="AC87" i="56"/>
  <c r="AG87" i="56" s="1"/>
  <c r="AC149" i="56"/>
  <c r="AG149" i="56" s="1"/>
  <c r="AC120" i="56"/>
  <c r="AG120" i="56" s="1"/>
  <c r="AC92" i="56"/>
  <c r="AG92" i="56" s="1"/>
  <c r="AC122" i="56"/>
  <c r="AG122" i="56" s="1"/>
  <c r="AC108" i="56"/>
  <c r="AG108" i="56" s="1"/>
  <c r="AC146" i="56"/>
  <c r="AG146" i="56" s="1"/>
  <c r="AC143" i="56"/>
  <c r="AG143" i="56" s="1"/>
  <c r="AC154" i="56"/>
  <c r="AG154" i="56" s="1"/>
  <c r="AC145" i="56"/>
  <c r="AG145" i="56" s="1"/>
  <c r="AC85" i="56"/>
  <c r="AG85" i="56" s="1"/>
  <c r="AC90" i="56"/>
  <c r="AG90" i="56" s="1"/>
  <c r="AC83" i="56"/>
  <c r="AG83" i="56" s="1"/>
  <c r="AC101" i="56"/>
  <c r="AG101" i="56" s="1"/>
  <c r="AC116" i="56"/>
  <c r="AG116" i="56" s="1"/>
  <c r="AC159" i="56"/>
  <c r="AG159" i="56" s="1"/>
  <c r="AC130" i="56"/>
  <c r="AG130" i="56" s="1"/>
  <c r="AC161" i="56"/>
  <c r="AG161" i="56" s="1"/>
  <c r="AC109" i="56"/>
  <c r="AG109" i="56" s="1"/>
  <c r="AC114" i="56"/>
  <c r="AG114" i="56" s="1"/>
  <c r="AC131" i="56"/>
  <c r="AG131" i="56" s="1"/>
  <c r="AC133" i="56"/>
  <c r="AG133" i="56" s="1"/>
  <c r="AC84" i="56"/>
  <c r="AG84" i="56" s="1"/>
  <c r="AC142" i="56"/>
  <c r="AG142" i="56" s="1"/>
  <c r="AC93" i="56"/>
  <c r="AG93" i="56" s="1"/>
  <c r="AC158" i="56"/>
  <c r="AG158" i="56" s="1"/>
  <c r="AC150" i="56"/>
  <c r="AG150" i="56" s="1"/>
  <c r="AC105" i="56"/>
  <c r="AG105" i="56" s="1"/>
  <c r="AC89" i="56"/>
  <c r="AG89" i="56" s="1"/>
  <c r="AC141" i="56"/>
  <c r="AG141" i="56" s="1"/>
  <c r="AC100" i="56"/>
  <c r="AG100" i="56" s="1"/>
  <c r="AC97" i="56"/>
  <c r="AG97" i="56" s="1"/>
  <c r="AC102" i="56"/>
  <c r="AG102" i="56" s="1"/>
  <c r="AC140" i="56"/>
  <c r="AG140" i="56" s="1"/>
  <c r="AC118" i="56"/>
  <c r="AG118" i="56" s="1"/>
  <c r="AC156" i="56"/>
  <c r="AG156" i="56" s="1"/>
  <c r="AC96" i="56"/>
  <c r="AG96" i="56" s="1"/>
  <c r="AC126" i="56"/>
  <c r="AG126" i="56" s="1"/>
  <c r="AC121" i="56"/>
  <c r="AG121" i="56" s="1"/>
  <c r="AC137" i="56"/>
  <c r="AG137" i="56" s="1"/>
  <c r="AC82" i="56"/>
  <c r="AG82" i="56" s="1"/>
  <c r="AC111" i="56"/>
  <c r="AG111" i="56" s="1"/>
  <c r="AC106" i="56"/>
  <c r="AG106" i="56" s="1"/>
  <c r="AC98" i="56"/>
  <c r="AG98" i="56" s="1"/>
  <c r="AC123" i="56"/>
  <c r="AG123" i="56" s="1"/>
  <c r="AC134" i="56"/>
  <c r="AG134" i="56" s="1"/>
  <c r="AC147" i="56"/>
  <c r="AG147" i="56" s="1"/>
  <c r="AC132" i="56"/>
  <c r="AG132" i="56" s="1"/>
  <c r="AC157" i="56"/>
  <c r="AG157" i="56" s="1"/>
  <c r="AC94" i="56"/>
  <c r="AG94" i="56" s="1"/>
  <c r="AC139" i="56"/>
  <c r="AG139" i="56" s="1"/>
  <c r="AC115" i="56"/>
  <c r="AG115" i="56" s="1"/>
  <c r="AC112" i="56"/>
  <c r="AG112" i="56" s="1"/>
  <c r="AC113" i="56"/>
  <c r="AG113" i="56" s="1"/>
  <c r="AC124" i="56"/>
  <c r="AG124" i="56" s="1"/>
  <c r="AC152" i="56"/>
  <c r="AG152" i="56" s="1"/>
  <c r="AC160" i="56"/>
  <c r="AG160" i="56" s="1"/>
  <c r="AC148" i="56"/>
  <c r="AG148" i="56" s="1"/>
  <c r="AC88" i="56"/>
  <c r="AG88" i="56" s="1"/>
  <c r="AC155" i="56"/>
  <c r="AG155" i="56" s="1"/>
  <c r="AC110" i="56"/>
  <c r="AG110" i="56" s="1"/>
  <c r="AC119" i="56"/>
  <c r="AG119" i="56" s="1"/>
  <c r="AC103" i="56"/>
  <c r="AG103" i="56" s="1"/>
  <c r="AC144" i="56"/>
  <c r="AG144" i="56" s="1"/>
  <c r="AC104" i="56"/>
  <c r="AG104" i="56" s="1"/>
  <c r="AC129" i="56"/>
  <c r="AG129" i="56" s="1"/>
  <c r="AC91" i="56"/>
  <c r="AG91" i="56" s="1"/>
  <c r="AC136" i="56"/>
  <c r="AG136" i="56" s="1"/>
  <c r="AC153" i="56"/>
  <c r="AG153" i="56" s="1"/>
  <c r="AC151" i="56"/>
  <c r="AG151" i="56" s="1"/>
  <c r="AC125" i="56"/>
  <c r="AG125" i="56" s="1"/>
  <c r="AC99" i="56"/>
  <c r="AG99" i="56" s="1"/>
  <c r="AC138" i="56"/>
  <c r="AG138" i="56" s="1"/>
  <c r="AC95" i="56"/>
  <c r="AG95" i="56" s="1"/>
  <c r="AE108" i="56"/>
  <c r="AI108" i="56" s="1"/>
  <c r="AE85" i="56"/>
  <c r="AI85" i="56" s="1"/>
  <c r="AE84" i="56"/>
  <c r="AI84" i="56" s="1"/>
  <c r="AE103" i="56"/>
  <c r="AI103" i="56" s="1"/>
  <c r="AE87" i="56"/>
  <c r="AI87" i="56" s="1"/>
  <c r="AE111" i="56"/>
  <c r="AI111" i="56" s="1"/>
  <c r="AE104" i="56"/>
  <c r="AI104" i="56" s="1"/>
  <c r="AE130" i="56"/>
  <c r="AI130" i="56" s="1"/>
  <c r="AE119" i="56"/>
  <c r="AI119" i="56" s="1"/>
  <c r="AE157" i="56"/>
  <c r="AI157" i="56" s="1"/>
  <c r="AE122" i="56"/>
  <c r="AI122" i="56" s="1"/>
  <c r="AE129" i="56"/>
  <c r="AI129" i="56" s="1"/>
  <c r="AE132" i="56"/>
  <c r="AI132" i="56" s="1"/>
  <c r="AE134" i="56"/>
  <c r="AI134" i="56" s="1"/>
  <c r="AE118" i="56"/>
  <c r="AI118" i="56" s="1"/>
  <c r="AE117" i="56"/>
  <c r="AI117" i="56" s="1"/>
  <c r="AE127" i="56"/>
  <c r="AI127" i="56" s="1"/>
  <c r="AE93" i="56"/>
  <c r="AI93" i="56" s="1"/>
  <c r="AE147" i="56"/>
  <c r="AI147" i="56" s="1"/>
  <c r="AE131" i="56"/>
  <c r="AI131" i="56" s="1"/>
  <c r="AE125" i="56"/>
  <c r="AI125" i="56" s="1"/>
  <c r="AE161" i="56"/>
  <c r="AI161" i="56" s="1"/>
  <c r="AE120" i="56"/>
  <c r="AI120" i="56" s="1"/>
  <c r="AE146" i="56"/>
  <c r="AI146" i="56" s="1"/>
  <c r="AE112" i="56"/>
  <c r="AI112" i="56" s="1"/>
  <c r="AE98" i="56"/>
  <c r="AI98" i="56" s="1"/>
  <c r="AE152" i="56"/>
  <c r="AI152" i="56" s="1"/>
  <c r="AE151" i="56"/>
  <c r="AI151" i="56" s="1"/>
  <c r="AE136" i="56"/>
  <c r="AI136" i="56" s="1"/>
  <c r="AE142" i="56"/>
  <c r="AI142" i="56" s="1"/>
  <c r="AE144" i="56"/>
  <c r="AI144" i="56" s="1"/>
  <c r="AE82" i="56"/>
  <c r="AI82" i="56" s="1"/>
  <c r="AE150" i="56"/>
  <c r="AI150" i="56" s="1"/>
  <c r="AE153" i="56"/>
  <c r="AI153" i="56" s="1"/>
  <c r="AE158" i="56"/>
  <c r="AI158" i="56" s="1"/>
  <c r="AE97" i="56"/>
  <c r="AI97" i="56" s="1"/>
  <c r="AE140" i="56"/>
  <c r="AI140" i="56" s="1"/>
  <c r="AE96" i="56"/>
  <c r="AI96" i="56" s="1"/>
  <c r="AE109" i="56"/>
  <c r="AI109" i="56" s="1"/>
  <c r="AE148" i="56"/>
  <c r="AI148" i="56" s="1"/>
  <c r="AE94" i="56"/>
  <c r="AI94" i="56" s="1"/>
  <c r="AE126" i="56"/>
  <c r="AI126" i="56" s="1"/>
  <c r="AE89" i="56"/>
  <c r="AI89" i="56" s="1"/>
  <c r="AE137" i="56"/>
  <c r="AI137" i="56" s="1"/>
  <c r="AE159" i="56"/>
  <c r="AI159" i="56" s="1"/>
  <c r="AE135" i="56"/>
  <c r="AI135" i="56" s="1"/>
  <c r="AE116" i="56"/>
  <c r="AI116" i="56" s="1"/>
  <c r="AE115" i="56"/>
  <c r="AI115" i="56" s="1"/>
  <c r="AE143" i="56"/>
  <c r="AI143" i="56" s="1"/>
  <c r="AE141" i="56"/>
  <c r="AI141" i="56" s="1"/>
  <c r="AE154" i="56"/>
  <c r="AI154" i="56" s="1"/>
  <c r="AE88" i="56"/>
  <c r="AI88" i="56" s="1"/>
  <c r="AE90" i="56"/>
  <c r="AI90" i="56" s="1"/>
  <c r="AE99" i="56"/>
  <c r="AI99" i="56" s="1"/>
  <c r="AE107" i="56"/>
  <c r="AI107" i="56" s="1"/>
  <c r="AE139" i="56"/>
  <c r="AI139" i="56" s="1"/>
  <c r="AE133" i="56"/>
  <c r="AI133" i="56" s="1"/>
  <c r="AE101" i="56"/>
  <c r="AI101" i="56" s="1"/>
  <c r="AE83" i="56"/>
  <c r="AI83" i="56" s="1"/>
  <c r="AE100" i="56"/>
  <c r="AI100" i="56" s="1"/>
  <c r="AE155" i="56"/>
  <c r="AI155" i="56" s="1"/>
  <c r="AE92" i="56"/>
  <c r="AI92" i="56" s="1"/>
  <c r="AE95" i="56"/>
  <c r="AI95" i="56" s="1"/>
  <c r="AE106" i="56"/>
  <c r="AI106" i="56" s="1"/>
  <c r="AE123" i="56"/>
  <c r="AI123" i="56" s="1"/>
  <c r="AE124" i="56"/>
  <c r="AI124" i="56" s="1"/>
  <c r="AE160" i="56"/>
  <c r="AI160" i="56" s="1"/>
  <c r="AE121" i="56"/>
  <c r="AI121" i="56" s="1"/>
  <c r="AE110" i="56"/>
  <c r="AI110" i="56" s="1"/>
  <c r="AE102" i="56"/>
  <c r="AI102" i="56" s="1"/>
  <c r="AE86" i="56"/>
  <c r="AI86" i="56" s="1"/>
  <c r="AE91" i="56"/>
  <c r="AI91" i="56" s="1"/>
  <c r="AE128" i="56"/>
  <c r="AI128" i="56" s="1"/>
  <c r="AE156" i="56"/>
  <c r="AI156" i="56" s="1"/>
  <c r="AE145" i="56"/>
  <c r="AI145" i="56" s="1"/>
  <c r="AE149" i="56"/>
  <c r="AI149" i="56" s="1"/>
  <c r="AE138" i="56"/>
  <c r="AI138" i="56" s="1"/>
  <c r="AE105" i="56"/>
  <c r="AI105" i="56" s="1"/>
  <c r="AE114" i="56"/>
  <c r="AI114" i="56" s="1"/>
  <c r="AE113" i="56"/>
  <c r="AI113" i="56" s="1"/>
  <c r="W245" i="55"/>
  <c r="W280" i="55"/>
  <c r="W285" i="55"/>
  <c r="W291" i="55"/>
  <c r="W266" i="55"/>
  <c r="AE444" i="55"/>
  <c r="AE429" i="55"/>
  <c r="W228" i="55"/>
  <c r="AE369" i="55"/>
  <c r="AE407" i="55"/>
  <c r="AE436" i="55"/>
  <c r="W290" i="55"/>
  <c r="W267" i="55"/>
  <c r="W284" i="55"/>
  <c r="AE373" i="55"/>
  <c r="W299" i="55"/>
  <c r="W225" i="55"/>
  <c r="AE380" i="55"/>
  <c r="AE377" i="55"/>
  <c r="AE424" i="55"/>
  <c r="AE379" i="55"/>
  <c r="W276" i="55"/>
  <c r="W289" i="56"/>
  <c r="AD398" i="56"/>
  <c r="E86" i="14"/>
  <c r="P23" i="45"/>
  <c r="P108" i="45" s="1"/>
  <c r="W239" i="56"/>
  <c r="W297" i="56"/>
  <c r="V296" i="56"/>
  <c r="AE412" i="56"/>
  <c r="AE419" i="56"/>
  <c r="AE378" i="56"/>
  <c r="V301" i="56"/>
  <c r="AD428" i="56"/>
  <c r="V294" i="56"/>
  <c r="AE380" i="56"/>
  <c r="AD427" i="56"/>
  <c r="AE424" i="56"/>
  <c r="V229" i="56"/>
  <c r="AD412" i="56"/>
  <c r="W296" i="56"/>
  <c r="AD416" i="56"/>
  <c r="AD378" i="56"/>
  <c r="V265" i="56"/>
  <c r="AD446" i="56"/>
  <c r="AE410" i="56"/>
  <c r="W303" i="56"/>
  <c r="W249" i="56"/>
  <c r="V226" i="56"/>
  <c r="W247" i="56"/>
  <c r="AD401" i="56"/>
  <c r="AE400" i="56"/>
  <c r="V242" i="56"/>
  <c r="AE381" i="56"/>
  <c r="AE441" i="56"/>
  <c r="AD368" i="56"/>
  <c r="AE429" i="56"/>
  <c r="V272" i="56"/>
  <c r="AE413" i="56"/>
  <c r="AE372" i="56"/>
  <c r="AE369" i="56"/>
  <c r="W273" i="56"/>
  <c r="V281" i="56"/>
  <c r="W274" i="56"/>
  <c r="AD382" i="56"/>
  <c r="V252" i="56"/>
  <c r="AD442" i="56"/>
  <c r="AD397" i="56"/>
  <c r="W242" i="56"/>
  <c r="V279" i="56"/>
  <c r="V261" i="56"/>
  <c r="W256" i="56"/>
  <c r="AD419" i="56"/>
  <c r="V295" i="56"/>
  <c r="W228" i="56"/>
  <c r="AE430" i="56"/>
  <c r="W277" i="56"/>
  <c r="V248" i="56"/>
  <c r="W291" i="56"/>
  <c r="W225" i="56"/>
  <c r="V259" i="56"/>
  <c r="V263" i="56"/>
  <c r="AD393" i="56"/>
  <c r="W300" i="56"/>
  <c r="AE423" i="56"/>
  <c r="V243" i="56"/>
  <c r="W255" i="56"/>
  <c r="V240" i="56"/>
  <c r="AE427" i="56"/>
  <c r="AE404" i="56"/>
  <c r="AD396" i="56"/>
  <c r="W263" i="56"/>
  <c r="AE426" i="56"/>
  <c r="V271" i="56"/>
  <c r="AD411" i="56"/>
  <c r="AD389" i="56"/>
  <c r="W266" i="56"/>
  <c r="AD375" i="56"/>
  <c r="W285" i="56"/>
  <c r="W259" i="56"/>
  <c r="W295" i="56"/>
  <c r="AE394" i="56"/>
  <c r="AD390" i="56"/>
  <c r="AE431" i="56"/>
  <c r="W301" i="56"/>
  <c r="V227" i="56"/>
  <c r="AD434" i="56"/>
  <c r="V233" i="56"/>
  <c r="AE393" i="56"/>
  <c r="AD425" i="56"/>
  <c r="W279" i="56"/>
  <c r="V228" i="56"/>
  <c r="V266" i="56"/>
  <c r="AD394" i="56"/>
  <c r="W265" i="56"/>
  <c r="E43" i="14"/>
  <c r="V277" i="56"/>
  <c r="V264" i="56"/>
  <c r="AD403" i="56"/>
  <c r="W271" i="56"/>
  <c r="AD410" i="56"/>
  <c r="AD110" i="59"/>
  <c r="AD154" i="59"/>
  <c r="AD139" i="59"/>
  <c r="AD103" i="59"/>
  <c r="AD161" i="59"/>
  <c r="AD95" i="59"/>
  <c r="AD87" i="59"/>
  <c r="AD90" i="59"/>
  <c r="AD105" i="59"/>
  <c r="AD101" i="59"/>
  <c r="AD124" i="59"/>
  <c r="AD91" i="59"/>
  <c r="AD133" i="59"/>
  <c r="AD148" i="59"/>
  <c r="AD102" i="59"/>
  <c r="AD112" i="59"/>
  <c r="AD117" i="59"/>
  <c r="AD100" i="59"/>
  <c r="AD113" i="59"/>
  <c r="AD150" i="59"/>
  <c r="AD104" i="59"/>
  <c r="AD114" i="59"/>
  <c r="AD94" i="59"/>
  <c r="AD120" i="59"/>
  <c r="AD88" i="59"/>
  <c r="AD85" i="59"/>
  <c r="AD152" i="59"/>
  <c r="AD145" i="59"/>
  <c r="AD157" i="59"/>
  <c r="AD143" i="59"/>
  <c r="AD121" i="59"/>
  <c r="AD158" i="59"/>
  <c r="AD97" i="59"/>
  <c r="AD119" i="59"/>
  <c r="AD144" i="59"/>
  <c r="AD135" i="59"/>
  <c r="AD126" i="59"/>
  <c r="AD140" i="59"/>
  <c r="AD127" i="59"/>
  <c r="AD138" i="59"/>
  <c r="AD109" i="59"/>
  <c r="AD146" i="59"/>
  <c r="AD108" i="59"/>
  <c r="AD84" i="59"/>
  <c r="AD116" i="59"/>
  <c r="AD160" i="59"/>
  <c r="AD89" i="59"/>
  <c r="AD132" i="59"/>
  <c r="AD118" i="59"/>
  <c r="AD122" i="59"/>
  <c r="AD156" i="59"/>
  <c r="AD155" i="59"/>
  <c r="AD147" i="59"/>
  <c r="AD131" i="59"/>
  <c r="AD106" i="59"/>
  <c r="AD134" i="59"/>
  <c r="AD153" i="59"/>
  <c r="AD99" i="59"/>
  <c r="AD149" i="59"/>
  <c r="AD86" i="59"/>
  <c r="AD151" i="59"/>
  <c r="AD82" i="59"/>
  <c r="AD141" i="59"/>
  <c r="AD129" i="59"/>
  <c r="AD111" i="59"/>
  <c r="AD92" i="59"/>
  <c r="AD130" i="59"/>
  <c r="AD115" i="59"/>
  <c r="AD107" i="59"/>
  <c r="AD93" i="59"/>
  <c r="AD137" i="59"/>
  <c r="AD128" i="59"/>
  <c r="AD83" i="59"/>
  <c r="AD125" i="59"/>
  <c r="AD98" i="59"/>
  <c r="AD136" i="59"/>
  <c r="AD159" i="59"/>
  <c r="AD123" i="59"/>
  <c r="AD142" i="59"/>
  <c r="AD96" i="59"/>
  <c r="AC110" i="59"/>
  <c r="AC116" i="59"/>
  <c r="AC92" i="59"/>
  <c r="AC95" i="59"/>
  <c r="AC157" i="59"/>
  <c r="AC107" i="59"/>
  <c r="AC112" i="59"/>
  <c r="AC124" i="59"/>
  <c r="AC120" i="59"/>
  <c r="AC84" i="59"/>
  <c r="AC161" i="59"/>
  <c r="AC91" i="59"/>
  <c r="AC109" i="59"/>
  <c r="AC111" i="59"/>
  <c r="AC115" i="59"/>
  <c r="AC145" i="59"/>
  <c r="AC122" i="59"/>
  <c r="AC105" i="59"/>
  <c r="AC149" i="59"/>
  <c r="AC141" i="59"/>
  <c r="AC104" i="59"/>
  <c r="AC103" i="59"/>
  <c r="AC108" i="59"/>
  <c r="AC86" i="59"/>
  <c r="AC142" i="59"/>
  <c r="AC106" i="59"/>
  <c r="AC154" i="59"/>
  <c r="AC121" i="59"/>
  <c r="AC87" i="59"/>
  <c r="AC89" i="59"/>
  <c r="AC119" i="59"/>
  <c r="AC147" i="59"/>
  <c r="AC114" i="59"/>
  <c r="AC139" i="59"/>
  <c r="AC143" i="59"/>
  <c r="AC117" i="59"/>
  <c r="AC133" i="59"/>
  <c r="AC150" i="59"/>
  <c r="AC128" i="59"/>
  <c r="AC138" i="59"/>
  <c r="AC152" i="59"/>
  <c r="AC148" i="59"/>
  <c r="AC123" i="59"/>
  <c r="AC160" i="59"/>
  <c r="AC82" i="59"/>
  <c r="AC125" i="59"/>
  <c r="AC94" i="59"/>
  <c r="AC97" i="59"/>
  <c r="AC127" i="59"/>
  <c r="AC96" i="59"/>
  <c r="AC130" i="59"/>
  <c r="AC102" i="59"/>
  <c r="AC153" i="59"/>
  <c r="AC134" i="59"/>
  <c r="AC100" i="59"/>
  <c r="AC88" i="59"/>
  <c r="AC151" i="59"/>
  <c r="AC118" i="59"/>
  <c r="AC83" i="59"/>
  <c r="AC126" i="59"/>
  <c r="AC144" i="59"/>
  <c r="AC90" i="59"/>
  <c r="AC85" i="59"/>
  <c r="AC137" i="59"/>
  <c r="AC101" i="59"/>
  <c r="AC156" i="59"/>
  <c r="AC132" i="59"/>
  <c r="AC98" i="59"/>
  <c r="AC99" i="59"/>
  <c r="AC140" i="59"/>
  <c r="AC113" i="59"/>
  <c r="AC136" i="59"/>
  <c r="AC146" i="59"/>
  <c r="AC159" i="59"/>
  <c r="AC93" i="59"/>
  <c r="AC131" i="59"/>
  <c r="AC155" i="59"/>
  <c r="AC129" i="59"/>
  <c r="AC158" i="59"/>
  <c r="AC135" i="59"/>
  <c r="AJ119" i="56"/>
  <c r="X262" i="56" s="1"/>
  <c r="AJ94" i="56"/>
  <c r="X237" i="56" s="1"/>
  <c r="AJ161" i="56"/>
  <c r="X304" i="56" s="1"/>
  <c r="AJ147" i="56"/>
  <c r="X290" i="56" s="1"/>
  <c r="AJ143" i="56"/>
  <c r="X286" i="56" s="1"/>
  <c r="AJ97" i="56"/>
  <c r="X240" i="56" s="1"/>
  <c r="AJ92" i="56"/>
  <c r="X235" i="56" s="1"/>
  <c r="AJ110" i="56"/>
  <c r="X253" i="56" s="1"/>
  <c r="AJ118" i="56"/>
  <c r="X261" i="56" s="1"/>
  <c r="AJ145" i="56"/>
  <c r="AJ123" i="56"/>
  <c r="X266" i="56" s="1"/>
  <c r="AJ159" i="56"/>
  <c r="X302" i="56" s="1"/>
  <c r="AJ87" i="56"/>
  <c r="AJ150" i="56"/>
  <c r="X293" i="56" s="1"/>
  <c r="AJ114" i="56"/>
  <c r="X257" i="56" s="1"/>
  <c r="AJ136" i="56"/>
  <c r="X279" i="56" s="1"/>
  <c r="AJ135" i="56"/>
  <c r="X278" i="56" s="1"/>
  <c r="AJ137" i="56"/>
  <c r="X280" i="56" s="1"/>
  <c r="AJ125" i="56"/>
  <c r="X268" i="56" s="1"/>
  <c r="AJ109" i="56"/>
  <c r="X252" i="56" s="1"/>
  <c r="AJ142" i="56"/>
  <c r="X285" i="56" s="1"/>
  <c r="AJ131" i="56"/>
  <c r="AJ157" i="56"/>
  <c r="X300" i="56" s="1"/>
  <c r="AJ156" i="56"/>
  <c r="X299" i="56" s="1"/>
  <c r="AJ88" i="56"/>
  <c r="X231" i="56" s="1"/>
  <c r="AJ160" i="56"/>
  <c r="AJ115" i="56"/>
  <c r="X258" i="56" s="1"/>
  <c r="AJ111" i="56"/>
  <c r="X254" i="56" s="1"/>
  <c r="AJ134" i="56"/>
  <c r="AJ158" i="56"/>
  <c r="X301" i="56" s="1"/>
  <c r="AJ120" i="56"/>
  <c r="X263" i="56" s="1"/>
  <c r="AJ139" i="56"/>
  <c r="X282" i="56" s="1"/>
  <c r="AJ91" i="56"/>
  <c r="X234" i="56" s="1"/>
  <c r="AJ106" i="56"/>
  <c r="X249" i="56" s="1"/>
  <c r="AJ112" i="56"/>
  <c r="X255" i="56" s="1"/>
  <c r="AJ84" i="56"/>
  <c r="X227" i="56" s="1"/>
  <c r="AJ133" i="56"/>
  <c r="X276" i="56" s="1"/>
  <c r="AJ82" i="56"/>
  <c r="X225" i="56" s="1"/>
  <c r="AJ103" i="56"/>
  <c r="AJ128" i="56"/>
  <c r="X271" i="56" s="1"/>
  <c r="AJ146" i="56"/>
  <c r="AJ138" i="56"/>
  <c r="X281" i="56" s="1"/>
  <c r="AJ100" i="56"/>
  <c r="X243" i="56" s="1"/>
  <c r="AJ149" i="56"/>
  <c r="X292" i="56" s="1"/>
  <c r="AJ126" i="56"/>
  <c r="AJ148" i="56"/>
  <c r="X291" i="56" s="1"/>
  <c r="AJ144" i="56"/>
  <c r="X287" i="56" s="1"/>
  <c r="AJ130" i="56"/>
  <c r="X273" i="56" s="1"/>
  <c r="AJ113" i="56"/>
  <c r="X256" i="56" s="1"/>
  <c r="AJ93" i="56"/>
  <c r="X236" i="56" s="1"/>
  <c r="AJ121" i="56"/>
  <c r="X264" i="56" s="1"/>
  <c r="AJ132" i="56"/>
  <c r="X275" i="56" s="1"/>
  <c r="AJ98" i="56"/>
  <c r="X241" i="56" s="1"/>
  <c r="AJ83" i="56"/>
  <c r="AJ141" i="56"/>
  <c r="AJ155" i="56"/>
  <c r="X298" i="56" s="1"/>
  <c r="AJ90" i="56"/>
  <c r="X233" i="56" s="1"/>
  <c r="AJ116" i="56"/>
  <c r="X259" i="56" s="1"/>
  <c r="AJ124" i="56"/>
  <c r="AJ99" i="56"/>
  <c r="AJ96" i="56"/>
  <c r="AJ153" i="56"/>
  <c r="X296" i="56" s="1"/>
  <c r="AJ154" i="56"/>
  <c r="X297" i="56" s="1"/>
  <c r="AJ85" i="56"/>
  <c r="X228" i="56" s="1"/>
  <c r="AJ108" i="56"/>
  <c r="X251" i="56" s="1"/>
  <c r="AJ95" i="56"/>
  <c r="X238" i="56" s="1"/>
  <c r="AJ102" i="56"/>
  <c r="X245" i="56" s="1"/>
  <c r="AJ89" i="56"/>
  <c r="X232" i="56" s="1"/>
  <c r="AJ107" i="56"/>
  <c r="X250" i="56" s="1"/>
  <c r="AJ140" i="56"/>
  <c r="X283" i="56" s="1"/>
  <c r="AJ117" i="56"/>
  <c r="AJ101" i="56"/>
  <c r="X244" i="56" s="1"/>
  <c r="AJ86" i="56"/>
  <c r="X229" i="56" s="1"/>
  <c r="AJ127" i="56"/>
  <c r="X270" i="56" s="1"/>
  <c r="AJ151" i="56"/>
  <c r="X294" i="56" s="1"/>
  <c r="AJ152" i="56"/>
  <c r="X295" i="56" s="1"/>
  <c r="AJ122" i="56"/>
  <c r="X265" i="56" s="1"/>
  <c r="AJ104" i="56"/>
  <c r="X247" i="56" s="1"/>
  <c r="AJ129" i="56"/>
  <c r="X272" i="56" s="1"/>
  <c r="AJ105" i="56"/>
  <c r="X248" i="56" s="1"/>
  <c r="AE133" i="55"/>
  <c r="AE104" i="55"/>
  <c r="AE89" i="55"/>
  <c r="AE130" i="55"/>
  <c r="AE129" i="55"/>
  <c r="AE107" i="55"/>
  <c r="AE122" i="55"/>
  <c r="AE142" i="55"/>
  <c r="AE117" i="55"/>
  <c r="AE110" i="55"/>
  <c r="AE115" i="55"/>
  <c r="AE151" i="55"/>
  <c r="AE103" i="55"/>
  <c r="AE108" i="55"/>
  <c r="AE149" i="55"/>
  <c r="AE84" i="55"/>
  <c r="AE156" i="55"/>
  <c r="AE159" i="55"/>
  <c r="AE116" i="55"/>
  <c r="AE105" i="55"/>
  <c r="AE158" i="55"/>
  <c r="AE112" i="55"/>
  <c r="AE123" i="55"/>
  <c r="AE146" i="55"/>
  <c r="AE136" i="55"/>
  <c r="AE145" i="55"/>
  <c r="AE111" i="55"/>
  <c r="AE83" i="55"/>
  <c r="AE82" i="55"/>
  <c r="AE139" i="55"/>
  <c r="AE94" i="55"/>
  <c r="AE155" i="55"/>
  <c r="AE114" i="55"/>
  <c r="AE90" i="55"/>
  <c r="AE118" i="55"/>
  <c r="AE98" i="55"/>
  <c r="AE92" i="55"/>
  <c r="AE120" i="55"/>
  <c r="AE91" i="55"/>
  <c r="AE88" i="55"/>
  <c r="AE137" i="55"/>
  <c r="AE102" i="55"/>
  <c r="AE113" i="55"/>
  <c r="AE99" i="55"/>
  <c r="AE135" i="55"/>
  <c r="AE97" i="55"/>
  <c r="AE160" i="55"/>
  <c r="AE138" i="55"/>
  <c r="AE121" i="55"/>
  <c r="AE153" i="55"/>
  <c r="AE148" i="55"/>
  <c r="AE131" i="55"/>
  <c r="AE101" i="55"/>
  <c r="AE143" i="55"/>
  <c r="AE128" i="55"/>
  <c r="AE152" i="55"/>
  <c r="AE109" i="55"/>
  <c r="AE150" i="55"/>
  <c r="AE132" i="55"/>
  <c r="AE147" i="55"/>
  <c r="AE127" i="55"/>
  <c r="AE106" i="55"/>
  <c r="AE86" i="55"/>
  <c r="AE95" i="55"/>
  <c r="AE96" i="55"/>
  <c r="AE93" i="55"/>
  <c r="AE154" i="55"/>
  <c r="AE144" i="55"/>
  <c r="AE125" i="55"/>
  <c r="AE87" i="55"/>
  <c r="AE124" i="55"/>
  <c r="AE100" i="55"/>
  <c r="AE85" i="55"/>
  <c r="AE141" i="55"/>
  <c r="AE126" i="55"/>
  <c r="AE119" i="55"/>
  <c r="AE134" i="55"/>
  <c r="AE140" i="55"/>
  <c r="AE157" i="55"/>
  <c r="AE161" i="55"/>
  <c r="AE90" i="59"/>
  <c r="AE128" i="59"/>
  <c r="AE103" i="59"/>
  <c r="AE82" i="59"/>
  <c r="AE159" i="59"/>
  <c r="AE144" i="59"/>
  <c r="AE97" i="59"/>
  <c r="AE137" i="59"/>
  <c r="AE119" i="59"/>
  <c r="AE83" i="59"/>
  <c r="AE86" i="59"/>
  <c r="AE143" i="59"/>
  <c r="AE125" i="59"/>
  <c r="AE94" i="59"/>
  <c r="AE140" i="59"/>
  <c r="AE111" i="59"/>
  <c r="AE157" i="59"/>
  <c r="AE84" i="59"/>
  <c r="AE99" i="59"/>
  <c r="AE129" i="59"/>
  <c r="AE141" i="59"/>
  <c r="AE134" i="59"/>
  <c r="AE116" i="59"/>
  <c r="AE110" i="59"/>
  <c r="AE124" i="59"/>
  <c r="AE149" i="59"/>
  <c r="AE152" i="59"/>
  <c r="AE151" i="59"/>
  <c r="AE105" i="59"/>
  <c r="AE106" i="59"/>
  <c r="AE138" i="59"/>
  <c r="AE148" i="59"/>
  <c r="AE117" i="59"/>
  <c r="AE127" i="59"/>
  <c r="AE101" i="59"/>
  <c r="AE87" i="59"/>
  <c r="AE109" i="59"/>
  <c r="AE135" i="59"/>
  <c r="AE146" i="59"/>
  <c r="AE150" i="59"/>
  <c r="AE158" i="59"/>
  <c r="AE122" i="59"/>
  <c r="AE88" i="59"/>
  <c r="AE118" i="59"/>
  <c r="AE100" i="59"/>
  <c r="AE91" i="59"/>
  <c r="AE93" i="59"/>
  <c r="AE156" i="59"/>
  <c r="AE112" i="59"/>
  <c r="AE102" i="59"/>
  <c r="AE136" i="59"/>
  <c r="AE153" i="59"/>
  <c r="AE104" i="59"/>
  <c r="AE96" i="59"/>
  <c r="AE121" i="59"/>
  <c r="AE142" i="59"/>
  <c r="AE133" i="59"/>
  <c r="AE155" i="59"/>
  <c r="AE126" i="59"/>
  <c r="AE95" i="59"/>
  <c r="AE131" i="59"/>
  <c r="AE132" i="59"/>
  <c r="AE154" i="59"/>
  <c r="AE114" i="59"/>
  <c r="AE115" i="59"/>
  <c r="AE120" i="59"/>
  <c r="AE85" i="59"/>
  <c r="AE98" i="59"/>
  <c r="AE147" i="59"/>
  <c r="AE108" i="59"/>
  <c r="AE160" i="59"/>
  <c r="AE123" i="59"/>
  <c r="AE130" i="59"/>
  <c r="AE161" i="59"/>
  <c r="AE89" i="59"/>
  <c r="AE145" i="59"/>
  <c r="AE92" i="59"/>
  <c r="AE139" i="59"/>
  <c r="AE113" i="59"/>
  <c r="AE107" i="59"/>
  <c r="AD399" i="56"/>
  <c r="V256" i="56"/>
  <c r="AD384" i="56"/>
  <c r="V241" i="56"/>
  <c r="V293" i="56"/>
  <c r="AD436" i="56"/>
  <c r="W253" i="56"/>
  <c r="AE396" i="56"/>
  <c r="V283" i="56"/>
  <c r="AD426" i="56"/>
  <c r="V245" i="56"/>
  <c r="AD388" i="56"/>
  <c r="V270" i="56"/>
  <c r="AD413" i="56"/>
  <c r="AD423" i="56"/>
  <c r="V280" i="56"/>
  <c r="AE388" i="56"/>
  <c r="W245" i="56"/>
  <c r="AE407" i="56"/>
  <c r="W264" i="56"/>
  <c r="AD374" i="56"/>
  <c r="V234" i="56"/>
  <c r="AD377" i="56"/>
  <c r="V300" i="56"/>
  <c r="AD443" i="56"/>
  <c r="AE405" i="56"/>
  <c r="W262" i="56"/>
  <c r="AE370" i="56"/>
  <c r="W227" i="56"/>
  <c r="AE436" i="56"/>
  <c r="V230" i="56"/>
  <c r="AE447" i="56"/>
  <c r="V249" i="56"/>
  <c r="AD392" i="56"/>
  <c r="W232" i="56"/>
  <c r="AE375" i="56"/>
  <c r="AD400" i="56"/>
  <c r="O37" i="7"/>
  <c r="E70" i="14"/>
  <c r="W282" i="56"/>
  <c r="AE425" i="56"/>
  <c r="W233" i="56"/>
  <c r="AE376" i="56"/>
  <c r="AD418" i="56"/>
  <c r="V275" i="56"/>
  <c r="AE435" i="56"/>
  <c r="W292" i="56"/>
  <c r="V288" i="56"/>
  <c r="W230" i="56"/>
  <c r="AE421" i="56"/>
  <c r="W278" i="56"/>
  <c r="AD430" i="56"/>
  <c r="V287" i="56"/>
  <c r="AE442" i="56"/>
  <c r="W299" i="56"/>
  <c r="AD435" i="56"/>
  <c r="V292" i="56"/>
  <c r="AE389" i="56"/>
  <c r="W246" i="56"/>
  <c r="AD405" i="56"/>
  <c r="AD417" i="56"/>
  <c r="O7" i="7"/>
  <c r="E40" i="14"/>
  <c r="AD432" i="56"/>
  <c r="V289" i="56"/>
  <c r="W231" i="56"/>
  <c r="W272" i="56"/>
  <c r="V290" i="56"/>
  <c r="AD433" i="56"/>
  <c r="AE383" i="56"/>
  <c r="W236" i="56"/>
  <c r="O105" i="7"/>
  <c r="E138" i="14"/>
  <c r="O63" i="7"/>
  <c r="E96" i="14"/>
  <c r="W275" i="56"/>
  <c r="AE377" i="56"/>
  <c r="V278" i="56"/>
  <c r="AD421" i="56"/>
  <c r="W302" i="56"/>
  <c r="AE445" i="56"/>
  <c r="AD429" i="56"/>
  <c r="V286" i="56"/>
  <c r="V298" i="56"/>
  <c r="AD387" i="56"/>
  <c r="W241" i="56"/>
  <c r="W254" i="56"/>
  <c r="AE397" i="56"/>
  <c r="AE386" i="56"/>
  <c r="W243" i="56"/>
  <c r="V237" i="56"/>
  <c r="AD445" i="56"/>
  <c r="AE437" i="56"/>
  <c r="V236" i="56"/>
  <c r="AE401" i="56"/>
  <c r="AE411" i="56"/>
  <c r="AE433" i="56"/>
  <c r="V297" i="56"/>
  <c r="V304" i="56"/>
  <c r="V238" i="56"/>
  <c r="AE387" i="56"/>
  <c r="W252" i="56"/>
  <c r="AE391" i="56"/>
  <c r="W260" i="56"/>
  <c r="E127" i="14"/>
  <c r="O92" i="45"/>
  <c r="E95" i="14"/>
  <c r="E58" i="14"/>
  <c r="E49" i="14"/>
  <c r="E144" i="14"/>
  <c r="E132" i="14"/>
  <c r="AP10" i="56"/>
  <c r="E88" i="14"/>
  <c r="O87" i="7"/>
  <c r="E112" i="14"/>
  <c r="O108" i="7"/>
  <c r="O75" i="7"/>
  <c r="AQ10" i="56"/>
  <c r="E107" i="14"/>
  <c r="E122" i="14"/>
  <c r="E109" i="14"/>
  <c r="E81" i="14"/>
  <c r="AO10" i="56"/>
  <c r="E136" i="14"/>
  <c r="E52" i="14"/>
  <c r="E106" i="14"/>
  <c r="E130" i="14"/>
  <c r="O52" i="45"/>
  <c r="O137" i="45" s="1"/>
  <c r="O86" i="45"/>
  <c r="O171" i="45" s="1"/>
  <c r="O44" i="7"/>
  <c r="O90" i="45"/>
  <c r="O175" i="45" s="1"/>
  <c r="O48" i="45"/>
  <c r="O133" i="45" s="1"/>
  <c r="E163" i="14"/>
  <c r="E110" i="14"/>
  <c r="O23" i="45"/>
  <c r="K105" i="14" s="1"/>
  <c r="O39" i="45"/>
  <c r="O124" i="45" s="1"/>
  <c r="O91" i="45"/>
  <c r="O176" i="45" s="1"/>
  <c r="O89" i="45"/>
  <c r="O174" i="45" s="1"/>
  <c r="O37" i="45"/>
  <c r="O122" i="45" s="1"/>
  <c r="O38" i="7"/>
  <c r="O32" i="45"/>
  <c r="O117" i="45" s="1"/>
  <c r="O71" i="45"/>
  <c r="O156" i="45" s="1"/>
  <c r="E167" i="14"/>
  <c r="E139" i="14"/>
  <c r="O72" i="45"/>
  <c r="O157" i="45" s="1"/>
  <c r="O51" i="45"/>
  <c r="O136" i="45" s="1"/>
  <c r="O117" i="7"/>
  <c r="O12" i="7"/>
  <c r="E84" i="14"/>
  <c r="O56" i="45"/>
  <c r="K138" i="14" s="1"/>
  <c r="E170" i="14"/>
  <c r="O82" i="45"/>
  <c r="O167" i="45" s="1"/>
  <c r="O35" i="45"/>
  <c r="K117" i="14" s="1"/>
  <c r="E103" i="14"/>
  <c r="O83" i="45"/>
  <c r="O168" i="45" s="1"/>
  <c r="O45" i="45"/>
  <c r="O130" i="45" s="1"/>
  <c r="O68" i="45"/>
  <c r="O153" i="45" s="1"/>
  <c r="O88" i="45"/>
  <c r="K170" i="14" s="1"/>
  <c r="E54" i="14"/>
  <c r="E93" i="14"/>
  <c r="O65" i="45"/>
  <c r="K147" i="14" s="1"/>
  <c r="O47" i="45"/>
  <c r="K129" i="14" s="1"/>
  <c r="O62" i="45"/>
  <c r="O147" i="45" s="1"/>
  <c r="O78" i="45"/>
  <c r="O163" i="45" s="1"/>
  <c r="O14" i="7"/>
  <c r="O40" i="45"/>
  <c r="O125" i="45" s="1"/>
  <c r="O25" i="45"/>
  <c r="K107" i="14" s="1"/>
  <c r="O61" i="45"/>
  <c r="K143" i="14" s="1"/>
  <c r="E126" i="14"/>
  <c r="O13" i="45"/>
  <c r="O98" i="45" s="1"/>
  <c r="O87" i="45"/>
  <c r="O172" i="45" s="1"/>
  <c r="O84" i="45"/>
  <c r="K166" i="14" s="1"/>
  <c r="E102" i="14"/>
  <c r="E116" i="14"/>
  <c r="O36" i="45"/>
  <c r="K118" i="14" s="1"/>
  <c r="O69" i="45"/>
  <c r="O154" i="45" s="1"/>
  <c r="O19" i="45"/>
  <c r="O104" i="45" s="1"/>
  <c r="O49" i="45"/>
  <c r="O134" i="45" s="1"/>
  <c r="E66" i="14"/>
  <c r="O3" i="7"/>
  <c r="O8" i="7"/>
  <c r="O33" i="45"/>
  <c r="O118" i="45" s="1"/>
  <c r="O44" i="45"/>
  <c r="K126" i="14" s="1"/>
  <c r="O14" i="45"/>
  <c r="E53" i="14"/>
  <c r="E152" i="14"/>
  <c r="O68" i="7"/>
  <c r="O50" i="45"/>
  <c r="O135" i="45" s="1"/>
  <c r="O41" i="45"/>
  <c r="K123" i="14" s="1"/>
  <c r="O22" i="45"/>
  <c r="O107" i="45" s="1"/>
  <c r="O21" i="45"/>
  <c r="O106" i="45" s="1"/>
  <c r="E62" i="14"/>
  <c r="E105" i="14"/>
  <c r="E99" i="14"/>
  <c r="O85" i="45"/>
  <c r="K167" i="14" s="1"/>
  <c r="O55" i="45"/>
  <c r="O42" i="45"/>
  <c r="K124" i="14" s="1"/>
  <c r="O57" i="45"/>
  <c r="O142" i="45" s="1"/>
  <c r="O63" i="45"/>
  <c r="O148" i="45" s="1"/>
  <c r="O59" i="45"/>
  <c r="O144" i="45" s="1"/>
  <c r="O101" i="7"/>
  <c r="E154" i="14"/>
  <c r="O20" i="45"/>
  <c r="O105" i="45" s="1"/>
  <c r="O24" i="45"/>
  <c r="O109" i="45" s="1"/>
  <c r="O79" i="45"/>
  <c r="K161" i="14" s="1"/>
  <c r="O46" i="45"/>
  <c r="O131" i="45" s="1"/>
  <c r="O18" i="45"/>
  <c r="K100" i="14" s="1"/>
  <c r="E89" i="14"/>
  <c r="E82" i="14"/>
  <c r="E83" i="14"/>
  <c r="O67" i="45"/>
  <c r="E135" i="14"/>
  <c r="E151" i="14"/>
  <c r="N91" i="45"/>
  <c r="N176" i="45" s="1"/>
  <c r="O54" i="45"/>
  <c r="K136" i="14" s="1"/>
  <c r="O30" i="45"/>
  <c r="O115" i="45" s="1"/>
  <c r="O31" i="45"/>
  <c r="O116" i="45" s="1"/>
  <c r="O28" i="45"/>
  <c r="O113" i="45" s="1"/>
  <c r="O64" i="45"/>
  <c r="O74" i="45"/>
  <c r="K156" i="14" s="1"/>
  <c r="O38" i="45"/>
  <c r="O123" i="45" s="1"/>
  <c r="O26" i="45"/>
  <c r="K108" i="14" s="1"/>
  <c r="O76" i="45"/>
  <c r="O161" i="45" s="1"/>
  <c r="O75" i="45"/>
  <c r="O160" i="45" s="1"/>
  <c r="E55" i="14"/>
  <c r="O54" i="7"/>
  <c r="E97" i="14"/>
  <c r="O66" i="45"/>
  <c r="O151" i="45" s="1"/>
  <c r="O70" i="45"/>
  <c r="O155" i="45" s="1"/>
  <c r="O34" i="45"/>
  <c r="O119" i="45" s="1"/>
  <c r="O60" i="45"/>
  <c r="O145" i="45" s="1"/>
  <c r="E172" i="14"/>
  <c r="O16" i="45"/>
  <c r="O77" i="45"/>
  <c r="O162" i="45" s="1"/>
  <c r="O81" i="45"/>
  <c r="O166" i="45" s="1"/>
  <c r="N54" i="45"/>
  <c r="N139" i="45" s="1"/>
  <c r="O113" i="7"/>
  <c r="O73" i="45"/>
  <c r="O158" i="45" s="1"/>
  <c r="O43" i="45"/>
  <c r="K125" i="14" s="1"/>
  <c r="O53" i="45"/>
  <c r="K135" i="14" s="1"/>
  <c r="O80" i="45"/>
  <c r="K162" i="14" s="1"/>
  <c r="O27" i="7"/>
  <c r="O120" i="7"/>
  <c r="O29" i="45"/>
  <c r="K111" i="14" s="1"/>
  <c r="O15" i="45"/>
  <c r="K97" i="14" s="1"/>
  <c r="O17" i="45"/>
  <c r="O102" i="45" s="1"/>
  <c r="O27" i="45"/>
  <c r="O112" i="45" s="1"/>
  <c r="N30" i="45"/>
  <c r="N115" i="45" s="1"/>
  <c r="N81" i="45"/>
  <c r="N166" i="45" s="1"/>
  <c r="N76" i="45"/>
  <c r="J158" i="14" s="1"/>
  <c r="AE389" i="58"/>
  <c r="U279" i="58"/>
  <c r="N39" i="45"/>
  <c r="J121" i="14" s="1"/>
  <c r="P92" i="45"/>
  <c r="P177" i="45" s="1"/>
  <c r="N79" i="45"/>
  <c r="N164" i="45" s="1"/>
  <c r="N34" i="45"/>
  <c r="N119" i="45" s="1"/>
  <c r="N44" i="45"/>
  <c r="J126" i="14" s="1"/>
  <c r="P54" i="45"/>
  <c r="P139" i="45" s="1"/>
  <c r="N67" i="45"/>
  <c r="N152" i="45" s="1"/>
  <c r="P88" i="45"/>
  <c r="P173" i="45" s="1"/>
  <c r="N20" i="45"/>
  <c r="J102" i="14" s="1"/>
  <c r="N27" i="45"/>
  <c r="N112" i="45" s="1"/>
  <c r="P58" i="45"/>
  <c r="P143" i="45" s="1"/>
  <c r="N92" i="45"/>
  <c r="N177" i="45" s="1"/>
  <c r="N40" i="45"/>
  <c r="N125" i="45" s="1"/>
  <c r="P80" i="45"/>
  <c r="L162" i="14" s="1"/>
  <c r="N24" i="45"/>
  <c r="J106" i="14" s="1"/>
  <c r="N50" i="45"/>
  <c r="N135" i="45" s="1"/>
  <c r="N18" i="45"/>
  <c r="J100" i="14" s="1"/>
  <c r="P25" i="45"/>
  <c r="L107" i="14" s="1"/>
  <c r="N63" i="45"/>
  <c r="N148" i="45" s="1"/>
  <c r="N26" i="45"/>
  <c r="N111" i="45" s="1"/>
  <c r="P81" i="45"/>
  <c r="P166" i="45" s="1"/>
  <c r="N78" i="45"/>
  <c r="N163" i="45" s="1"/>
  <c r="P64" i="45"/>
  <c r="P149" i="45" s="1"/>
  <c r="N35" i="45"/>
  <c r="J117" i="14" s="1"/>
  <c r="N72" i="45"/>
  <c r="J154" i="14" s="1"/>
  <c r="P41" i="45"/>
  <c r="P126" i="45" s="1"/>
  <c r="N71" i="45"/>
  <c r="N156" i="45" s="1"/>
  <c r="N75" i="45"/>
  <c r="N160" i="45" s="1"/>
  <c r="P83" i="45"/>
  <c r="P168" i="45" s="1"/>
  <c r="N25" i="45"/>
  <c r="N110" i="45" s="1"/>
  <c r="N80" i="45"/>
  <c r="N165" i="45" s="1"/>
  <c r="P85" i="45"/>
  <c r="L167" i="14" s="1"/>
  <c r="J97" i="14"/>
  <c r="N100" i="45"/>
  <c r="N84" i="45"/>
  <c r="J166" i="14" s="1"/>
  <c r="N70" i="45"/>
  <c r="N155" i="45" s="1"/>
  <c r="N28" i="45"/>
  <c r="J110" i="14" s="1"/>
  <c r="N61" i="45"/>
  <c r="J143" i="14" s="1"/>
  <c r="N58" i="45"/>
  <c r="N143" i="45" s="1"/>
  <c r="N48" i="45"/>
  <c r="N133" i="45" s="1"/>
  <c r="N69" i="45"/>
  <c r="N154" i="45" s="1"/>
  <c r="N14" i="45"/>
  <c r="J96" i="14" s="1"/>
  <c r="N64" i="45"/>
  <c r="N149" i="45" s="1"/>
  <c r="N49" i="45"/>
  <c r="P66" i="45"/>
  <c r="P151" i="45" s="1"/>
  <c r="N89" i="45"/>
  <c r="N74" i="45"/>
  <c r="N37" i="45"/>
  <c r="N122" i="45" s="1"/>
  <c r="N52" i="45"/>
  <c r="N137" i="45" s="1"/>
  <c r="N77" i="45"/>
  <c r="N162" i="45" s="1"/>
  <c r="N16" i="45"/>
  <c r="N101" i="45" s="1"/>
  <c r="N13" i="45"/>
  <c r="J95" i="14" s="1"/>
  <c r="N47" i="45"/>
  <c r="N132" i="45" s="1"/>
  <c r="N36" i="45"/>
  <c r="N121" i="45" s="1"/>
  <c r="N68" i="45"/>
  <c r="N153" i="45" s="1"/>
  <c r="N21" i="45"/>
  <c r="N106" i="45" s="1"/>
  <c r="N60" i="45"/>
  <c r="N145" i="45" s="1"/>
  <c r="N56" i="45"/>
  <c r="N65" i="45"/>
  <c r="N150" i="45" s="1"/>
  <c r="N38" i="45"/>
  <c r="N123" i="45" s="1"/>
  <c r="N73" i="45"/>
  <c r="N158" i="45" s="1"/>
  <c r="N42" i="45"/>
  <c r="N127" i="45" s="1"/>
  <c r="N29" i="45"/>
  <c r="N114" i="45" s="1"/>
  <c r="N45" i="45"/>
  <c r="J127" i="14" s="1"/>
  <c r="N88" i="45"/>
  <c r="N173" i="45" s="1"/>
  <c r="N31" i="45"/>
  <c r="N116" i="45" s="1"/>
  <c r="N19" i="45"/>
  <c r="N104" i="45" s="1"/>
  <c r="N46" i="45"/>
  <c r="J128" i="14" s="1"/>
  <c r="N43" i="45"/>
  <c r="J125" i="14" s="1"/>
  <c r="N55" i="45"/>
  <c r="N140" i="45" s="1"/>
  <c r="N86" i="45"/>
  <c r="N82" i="45"/>
  <c r="J164" i="14" s="1"/>
  <c r="N85" i="45"/>
  <c r="N32" i="45"/>
  <c r="N117" i="45" s="1"/>
  <c r="N41" i="45"/>
  <c r="N83" i="45"/>
  <c r="N168" i="45" s="1"/>
  <c r="N90" i="45"/>
  <c r="J172" i="14" s="1"/>
  <c r="N17" i="45"/>
  <c r="N53" i="45"/>
  <c r="N23" i="45"/>
  <c r="N22" i="45"/>
  <c r="N33" i="45"/>
  <c r="N118" i="45" s="1"/>
  <c r="N57" i="45"/>
  <c r="N62" i="45"/>
  <c r="N147" i="45" s="1"/>
  <c r="N51" i="45"/>
  <c r="N136" i="45" s="1"/>
  <c r="N59" i="45"/>
  <c r="N144" i="45" s="1"/>
  <c r="N87" i="45"/>
  <c r="N172" i="45" s="1"/>
  <c r="N66" i="45"/>
  <c r="N151" i="45" s="1"/>
  <c r="P49" i="45"/>
  <c r="P134" i="45" s="1"/>
  <c r="P16" i="45"/>
  <c r="P101" i="45" s="1"/>
  <c r="P95" i="45"/>
  <c r="P30" i="45" s="1"/>
  <c r="P90" i="45"/>
  <c r="L172" i="14" s="1"/>
  <c r="P82" i="45"/>
  <c r="P167" i="45" s="1"/>
  <c r="P61" i="45"/>
  <c r="P146" i="45" s="1"/>
  <c r="P18" i="45"/>
  <c r="AE405" i="58"/>
  <c r="P63" i="45"/>
  <c r="P148" i="45" s="1"/>
  <c r="P68" i="45"/>
  <c r="L150" i="14" s="1"/>
  <c r="P31" i="45"/>
  <c r="AC440" i="58"/>
  <c r="P29" i="45"/>
  <c r="P114" i="45" s="1"/>
  <c r="P28" i="45"/>
  <c r="P113" i="45" s="1"/>
  <c r="U260" i="58"/>
  <c r="P75" i="45"/>
  <c r="P160" i="45" s="1"/>
  <c r="P62" i="45"/>
  <c r="P147" i="45" s="1"/>
  <c r="P65" i="45"/>
  <c r="P150" i="45" s="1"/>
  <c r="P78" i="45"/>
  <c r="P48" i="45"/>
  <c r="P133" i="45" s="1"/>
  <c r="P24" i="45"/>
  <c r="L106" i="14" s="1"/>
  <c r="P76" i="45"/>
  <c r="P20" i="45"/>
  <c r="P17" i="45"/>
  <c r="L99" i="14" s="1"/>
  <c r="P34" i="45"/>
  <c r="P119" i="45" s="1"/>
  <c r="P77" i="45"/>
  <c r="L159" i="14" s="1"/>
  <c r="P37" i="45"/>
  <c r="P122" i="45" s="1"/>
  <c r="P38" i="45"/>
  <c r="P69" i="45"/>
  <c r="P45" i="45"/>
  <c r="P46" i="45"/>
  <c r="P67" i="45"/>
  <c r="P70" i="45"/>
  <c r="W249" i="58"/>
  <c r="P89" i="45"/>
  <c r="L171" i="14" s="1"/>
  <c r="P14" i="45"/>
  <c r="L96" i="14" s="1"/>
  <c r="P51" i="45"/>
  <c r="P136" i="45" s="1"/>
  <c r="P79" i="45"/>
  <c r="P164" i="45" s="1"/>
  <c r="P39" i="45"/>
  <c r="P124" i="45" s="1"/>
  <c r="P21" i="45"/>
  <c r="P106" i="45" s="1"/>
  <c r="P72" i="45"/>
  <c r="P157" i="45" s="1"/>
  <c r="P50" i="45"/>
  <c r="L132" i="14" s="1"/>
  <c r="P43" i="45"/>
  <c r="P128" i="45" s="1"/>
  <c r="P74" i="45"/>
  <c r="P159" i="45" s="1"/>
  <c r="AE446" i="58"/>
  <c r="P55" i="45"/>
  <c r="P140" i="45" s="1"/>
  <c r="P35" i="45"/>
  <c r="P91" i="45"/>
  <c r="P15" i="45"/>
  <c r="P100" i="45" s="1"/>
  <c r="P22" i="45"/>
  <c r="L104" i="14" s="1"/>
  <c r="AC395" i="58"/>
  <c r="P86" i="45"/>
  <c r="P171" i="45" s="1"/>
  <c r="P56" i="45"/>
  <c r="P141" i="45" s="1"/>
  <c r="P44" i="45"/>
  <c r="P19" i="45"/>
  <c r="P104" i="45" s="1"/>
  <c r="P87" i="45"/>
  <c r="L169" i="14" s="1"/>
  <c r="AM10" i="59"/>
  <c r="AK10" i="59"/>
  <c r="AN10" i="59"/>
  <c r="AL10" i="59"/>
  <c r="AE412" i="58"/>
  <c r="P60" i="45"/>
  <c r="P57" i="45"/>
  <c r="L139" i="14" s="1"/>
  <c r="P73" i="45"/>
  <c r="L155" i="14" s="1"/>
  <c r="P27" i="45"/>
  <c r="P112" i="45" s="1"/>
  <c r="P32" i="45"/>
  <c r="P52" i="45"/>
  <c r="P59" i="45"/>
  <c r="AD371" i="58"/>
  <c r="P47" i="45"/>
  <c r="P40" i="45"/>
  <c r="P42" i="45"/>
  <c r="P26" i="45"/>
  <c r="P13" i="45"/>
  <c r="AD415" i="58"/>
  <c r="P71" i="45"/>
  <c r="P33" i="45"/>
  <c r="P36" i="45"/>
  <c r="P121" i="45" s="1"/>
  <c r="P84" i="45"/>
  <c r="W234" i="58"/>
  <c r="K140" i="14"/>
  <c r="AC433" i="58"/>
  <c r="U275" i="58"/>
  <c r="V279" i="58"/>
  <c r="V266" i="58"/>
  <c r="W283" i="58"/>
  <c r="AC375" i="58"/>
  <c r="V265" i="58"/>
  <c r="V288" i="58"/>
  <c r="U280" i="58"/>
  <c r="AC384" i="58"/>
  <c r="AE387" i="58"/>
  <c r="P138" i="45"/>
  <c r="AE429" i="58"/>
  <c r="AE439" i="58"/>
  <c r="V297" i="58"/>
  <c r="U277" i="58"/>
  <c r="V287" i="58"/>
  <c r="W225" i="58"/>
  <c r="AC385" i="58"/>
  <c r="V275" i="58"/>
  <c r="W259" i="58"/>
  <c r="U303" i="58"/>
  <c r="V269" i="58"/>
  <c r="V301" i="58"/>
  <c r="U261" i="58"/>
  <c r="U263" i="58"/>
  <c r="AE425" i="58"/>
  <c r="U248" i="58"/>
  <c r="W255" i="58"/>
  <c r="V225" i="58"/>
  <c r="U239" i="58"/>
  <c r="AE133" i="58"/>
  <c r="AE83" i="58"/>
  <c r="AE126" i="58"/>
  <c r="AE160" i="58"/>
  <c r="AE86" i="58"/>
  <c r="AE150" i="58"/>
  <c r="AE100" i="58"/>
  <c r="AE118" i="58"/>
  <c r="AE119" i="58"/>
  <c r="AE141" i="58"/>
  <c r="AE137" i="58"/>
  <c r="AE146" i="58"/>
  <c r="AE95" i="58"/>
  <c r="AE92" i="58"/>
  <c r="AE144" i="58"/>
  <c r="AE112" i="58"/>
  <c r="AE113" i="58"/>
  <c r="AE104" i="58"/>
  <c r="AE155" i="58"/>
  <c r="AE152" i="58"/>
  <c r="AE127" i="58"/>
  <c r="AE130" i="58"/>
  <c r="AE123" i="58"/>
  <c r="AE121" i="58"/>
  <c r="AE142" i="58"/>
  <c r="AE151" i="58"/>
  <c r="AE129" i="58"/>
  <c r="AE134" i="58"/>
  <c r="AE97" i="58"/>
  <c r="AE96" i="58"/>
  <c r="AE98" i="58"/>
  <c r="AE107" i="58"/>
  <c r="AE105" i="58"/>
  <c r="AE136" i="58"/>
  <c r="AE161" i="58"/>
  <c r="AE153" i="58"/>
  <c r="AE99" i="58"/>
  <c r="AE93" i="58"/>
  <c r="AE124" i="58"/>
  <c r="AE132" i="58"/>
  <c r="AE120" i="58"/>
  <c r="AE145" i="58"/>
  <c r="AE84" i="58"/>
  <c r="AE128" i="58"/>
  <c r="AE85" i="58"/>
  <c r="AE114" i="58"/>
  <c r="AE88" i="58"/>
  <c r="AE125" i="58"/>
  <c r="AE149" i="58"/>
  <c r="AE111" i="58"/>
  <c r="AE157" i="58"/>
  <c r="AE148" i="58"/>
  <c r="AE87" i="58"/>
  <c r="AE110" i="58"/>
  <c r="AE156" i="58"/>
  <c r="AE117" i="58"/>
  <c r="AE101" i="58"/>
  <c r="AE135" i="58"/>
  <c r="AE158" i="58"/>
  <c r="AE89" i="58"/>
  <c r="AE122" i="58"/>
  <c r="AE116" i="58"/>
  <c r="AE91" i="58"/>
  <c r="AE140" i="58"/>
  <c r="AE102" i="58"/>
  <c r="AE90" i="58"/>
  <c r="AE147" i="58"/>
  <c r="AE103" i="58"/>
  <c r="AE159" i="58"/>
  <c r="AE115" i="58"/>
  <c r="AE143" i="58"/>
  <c r="AE131" i="58"/>
  <c r="AE139" i="58"/>
  <c r="AE106" i="58"/>
  <c r="AE109" i="58"/>
  <c r="AE154" i="58"/>
  <c r="AE82" i="58"/>
  <c r="AE108" i="58"/>
  <c r="AE94" i="58"/>
  <c r="AE138" i="58"/>
  <c r="AD99" i="58"/>
  <c r="AD141" i="58"/>
  <c r="AD130" i="58"/>
  <c r="AD89" i="58"/>
  <c r="AD129" i="58"/>
  <c r="AD131" i="58"/>
  <c r="AD144" i="58"/>
  <c r="AD151" i="58"/>
  <c r="AD96" i="58"/>
  <c r="AD155" i="58"/>
  <c r="AD83" i="58"/>
  <c r="AD125" i="58"/>
  <c r="AD148" i="58"/>
  <c r="AD128" i="58"/>
  <c r="AD136" i="58"/>
  <c r="AD158" i="58"/>
  <c r="AD122" i="58"/>
  <c r="AD91" i="58"/>
  <c r="AD84" i="58"/>
  <c r="AD142" i="58"/>
  <c r="AD114" i="58"/>
  <c r="AD82" i="58"/>
  <c r="AD109" i="58"/>
  <c r="AD149" i="58"/>
  <c r="AD107" i="58"/>
  <c r="AD135" i="58"/>
  <c r="AD161" i="58"/>
  <c r="AD111" i="58"/>
  <c r="AD106" i="58"/>
  <c r="AD103" i="58"/>
  <c r="AD156" i="58"/>
  <c r="AD140" i="58"/>
  <c r="AD153" i="58"/>
  <c r="AD113" i="58"/>
  <c r="AD104" i="58"/>
  <c r="AD100" i="58"/>
  <c r="AD108" i="58"/>
  <c r="AD101" i="58"/>
  <c r="AD123" i="58"/>
  <c r="AD127" i="58"/>
  <c r="AD90" i="58"/>
  <c r="AD159" i="58"/>
  <c r="AD115" i="58"/>
  <c r="AD118" i="58"/>
  <c r="AD87" i="58"/>
  <c r="AD126" i="58"/>
  <c r="AD146" i="58"/>
  <c r="AD95" i="58"/>
  <c r="AD157" i="58"/>
  <c r="AD143" i="58"/>
  <c r="AD124" i="58"/>
  <c r="AD119" i="58"/>
  <c r="AD145" i="58"/>
  <c r="AD150" i="58"/>
  <c r="AD132" i="58"/>
  <c r="AD97" i="58"/>
  <c r="AD98" i="58"/>
  <c r="AD102" i="58"/>
  <c r="AD133" i="58"/>
  <c r="AD116" i="58"/>
  <c r="AD154" i="58"/>
  <c r="AD110" i="58"/>
  <c r="AD93" i="58"/>
  <c r="AD147" i="58"/>
  <c r="AD88" i="58"/>
  <c r="AD105" i="58"/>
  <c r="AD139" i="58"/>
  <c r="AD120" i="58"/>
  <c r="AD92" i="58"/>
  <c r="AD121" i="58"/>
  <c r="AD117" i="58"/>
  <c r="AD86" i="58"/>
  <c r="AD152" i="58"/>
  <c r="AD138" i="58"/>
  <c r="AD112" i="58"/>
  <c r="AD85" i="58"/>
  <c r="AD137" i="58"/>
  <c r="AD134" i="58"/>
  <c r="AD94" i="58"/>
  <c r="AD160" i="58"/>
  <c r="AC103" i="58"/>
  <c r="AC137" i="58"/>
  <c r="AC114" i="58"/>
  <c r="AC149" i="58"/>
  <c r="AC84" i="58"/>
  <c r="AC127" i="58"/>
  <c r="AC99" i="58"/>
  <c r="AC161" i="58"/>
  <c r="AC100" i="58"/>
  <c r="AC134" i="58"/>
  <c r="AC121" i="58"/>
  <c r="AC122" i="58"/>
  <c r="AC131" i="58"/>
  <c r="AC118" i="58"/>
  <c r="AC96" i="58"/>
  <c r="AC89" i="58"/>
  <c r="AC112" i="58"/>
  <c r="AC83" i="58"/>
  <c r="AC156" i="58"/>
  <c r="AC136" i="58"/>
  <c r="AC129" i="58"/>
  <c r="AC87" i="58"/>
  <c r="AC93" i="58"/>
  <c r="AC140" i="58"/>
  <c r="AC138" i="58"/>
  <c r="AC139" i="58"/>
  <c r="AC117" i="58"/>
  <c r="AC128" i="58"/>
  <c r="AC152" i="58"/>
  <c r="AC153" i="58"/>
  <c r="AC88" i="58"/>
  <c r="AC113" i="58"/>
  <c r="AC155" i="58"/>
  <c r="AC148" i="58"/>
  <c r="AC101" i="58"/>
  <c r="AC107" i="58"/>
  <c r="AC132" i="58"/>
  <c r="AC150" i="58"/>
  <c r="AC144" i="58"/>
  <c r="AC119" i="58"/>
  <c r="AC133" i="58"/>
  <c r="AC106" i="58"/>
  <c r="AC146" i="58"/>
  <c r="AC135" i="58"/>
  <c r="AC85" i="58"/>
  <c r="AC110" i="58"/>
  <c r="AC160" i="58"/>
  <c r="AC124" i="58"/>
  <c r="AC108" i="58"/>
  <c r="AC97" i="58"/>
  <c r="AC159" i="58"/>
  <c r="AC157" i="58"/>
  <c r="AC142" i="58"/>
  <c r="AC94" i="58"/>
  <c r="AC115" i="58"/>
  <c r="AC105" i="58"/>
  <c r="AC104" i="58"/>
  <c r="AC147" i="58"/>
  <c r="AC126" i="58"/>
  <c r="AC95" i="58"/>
  <c r="AC92" i="58"/>
  <c r="AC154" i="58"/>
  <c r="AC109" i="58"/>
  <c r="AC120" i="58"/>
  <c r="AC145" i="58"/>
  <c r="AC90" i="58"/>
  <c r="AC98" i="58"/>
  <c r="AC86" i="58"/>
  <c r="AC82" i="58"/>
  <c r="AC111" i="58"/>
  <c r="AC125" i="58"/>
  <c r="AC158" i="58"/>
  <c r="AC91" i="58"/>
  <c r="AC151" i="58"/>
  <c r="AC143" i="58"/>
  <c r="AC141" i="58"/>
  <c r="AC123" i="58"/>
  <c r="AC116" i="58"/>
  <c r="AC102" i="58"/>
  <c r="AC130" i="58"/>
  <c r="U251" i="58"/>
  <c r="AC394" i="58"/>
  <c r="AC430" i="58"/>
  <c r="U287" i="58"/>
  <c r="U274" i="58"/>
  <c r="AC417" i="58"/>
  <c r="U265" i="58"/>
  <c r="AC408" i="58"/>
  <c r="U278" i="58"/>
  <c r="AC421" i="58"/>
  <c r="AC445" i="58"/>
  <c r="U302" i="58"/>
  <c r="AC435" i="58"/>
  <c r="U292" i="58"/>
  <c r="AC388" i="58"/>
  <c r="U245" i="58"/>
  <c r="U270" i="58"/>
  <c r="AC413" i="58"/>
  <c r="AC412" i="58"/>
  <c r="U269" i="58"/>
  <c r="AC441" i="58"/>
  <c r="U298" i="58"/>
  <c r="U276" i="58"/>
  <c r="AC419" i="58"/>
  <c r="AC429" i="58"/>
  <c r="U286" i="58"/>
  <c r="U284" i="58"/>
  <c r="AC427" i="58"/>
  <c r="AF131" i="58"/>
  <c r="AF104" i="58"/>
  <c r="AF99" i="58"/>
  <c r="AF133" i="58"/>
  <c r="AF141" i="58"/>
  <c r="AF136" i="58"/>
  <c r="AF88" i="58"/>
  <c r="AF132" i="58"/>
  <c r="AF151" i="58"/>
  <c r="AF120" i="58"/>
  <c r="AF161" i="58"/>
  <c r="AF138" i="58"/>
  <c r="AF105" i="58"/>
  <c r="AF98" i="58"/>
  <c r="AF148" i="58"/>
  <c r="AF130" i="58"/>
  <c r="AF119" i="58"/>
  <c r="AF97" i="58"/>
  <c r="AF100" i="58"/>
  <c r="AF89" i="58"/>
  <c r="W292" i="58"/>
  <c r="AE435" i="58"/>
  <c r="W268" i="58"/>
  <c r="AE411" i="58"/>
  <c r="W250" i="58"/>
  <c r="AE393" i="58"/>
  <c r="AE407" i="58"/>
  <c r="W264" i="58"/>
  <c r="AE386" i="58"/>
  <c r="W243" i="58"/>
  <c r="AE384" i="58"/>
  <c r="W241" i="58"/>
  <c r="W270" i="58"/>
  <c r="AE413" i="58"/>
  <c r="W248" i="58"/>
  <c r="AE391" i="58"/>
  <c r="AE424" i="58"/>
  <c r="W281" i="58"/>
  <c r="AE370" i="58"/>
  <c r="W227" i="58"/>
  <c r="W251" i="58"/>
  <c r="AE394" i="58"/>
  <c r="AE380" i="58"/>
  <c r="W237" i="58"/>
  <c r="W290" i="58"/>
  <c r="AE433" i="58"/>
  <c r="W229" i="58"/>
  <c r="AE372" i="58"/>
  <c r="AE382" i="58"/>
  <c r="W239" i="58"/>
  <c r="W266" i="58"/>
  <c r="AE409" i="58"/>
  <c r="V243" i="58"/>
  <c r="AD386" i="58"/>
  <c r="V232" i="58"/>
  <c r="AD375" i="58"/>
  <c r="AD433" i="58"/>
  <c r="V290" i="58"/>
  <c r="AD380" i="58"/>
  <c r="V237" i="58"/>
  <c r="AD405" i="58"/>
  <c r="V262" i="58"/>
  <c r="V276" i="58"/>
  <c r="AD419" i="58"/>
  <c r="V259" i="58"/>
  <c r="AD402" i="58"/>
  <c r="AD388" i="58"/>
  <c r="V245" i="58"/>
  <c r="AD401" i="58"/>
  <c r="V258" i="58"/>
  <c r="V302" i="58"/>
  <c r="AD445" i="58"/>
  <c r="V281" i="58"/>
  <c r="AD424" i="58"/>
  <c r="V283" i="58"/>
  <c r="AD426" i="58"/>
  <c r="V246" i="58"/>
  <c r="AD389" i="58"/>
  <c r="V277" i="58"/>
  <c r="AD420" i="58"/>
  <c r="AD383" i="58"/>
  <c r="V240" i="58"/>
  <c r="AD407" i="58"/>
  <c r="V264" i="58"/>
  <c r="U285" i="58"/>
  <c r="U233" i="58"/>
  <c r="AE419" i="58"/>
  <c r="U266" i="58"/>
  <c r="AC398" i="58"/>
  <c r="U255" i="58"/>
  <c r="AC368" i="58"/>
  <c r="U225" i="58"/>
  <c r="AC370" i="58"/>
  <c r="U227" i="58"/>
  <c r="AC392" i="58"/>
  <c r="U249" i="58"/>
  <c r="U226" i="58"/>
  <c r="AC369" i="58"/>
  <c r="AC381" i="58"/>
  <c r="U238" i="58"/>
  <c r="U300" i="58"/>
  <c r="AC443" i="58"/>
  <c r="AC383" i="58"/>
  <c r="U240" i="58"/>
  <c r="AC431" i="58"/>
  <c r="U288" i="58"/>
  <c r="AC373" i="58"/>
  <c r="U230" i="58"/>
  <c r="U293" i="58"/>
  <c r="AC436" i="58"/>
  <c r="U257" i="58"/>
  <c r="AC400" i="58"/>
  <c r="U235" i="58"/>
  <c r="AC378" i="58"/>
  <c r="AC407" i="58"/>
  <c r="U264" i="58"/>
  <c r="U267" i="58"/>
  <c r="AC410" i="58"/>
  <c r="AF143" i="58"/>
  <c r="AF109" i="58"/>
  <c r="AF85" i="58"/>
  <c r="AF139" i="58"/>
  <c r="AF92" i="58"/>
  <c r="AF93" i="58"/>
  <c r="AF82" i="58"/>
  <c r="AF154" i="58"/>
  <c r="AF103" i="58"/>
  <c r="AF118" i="58"/>
  <c r="AF156" i="58"/>
  <c r="AF126" i="58"/>
  <c r="AF90" i="58"/>
  <c r="AF115" i="58"/>
  <c r="AF127" i="58"/>
  <c r="AF123" i="58"/>
  <c r="AF122" i="58"/>
  <c r="AF107" i="58"/>
  <c r="AF108" i="58"/>
  <c r="AF149" i="58"/>
  <c r="AE414" i="58"/>
  <c r="W271" i="58"/>
  <c r="AE417" i="58"/>
  <c r="W274" i="58"/>
  <c r="W273" i="58"/>
  <c r="AE416" i="58"/>
  <c r="W300" i="58"/>
  <c r="AE443" i="58"/>
  <c r="W228" i="58"/>
  <c r="AE371" i="58"/>
  <c r="AE406" i="58"/>
  <c r="W263" i="58"/>
  <c r="W247" i="58"/>
  <c r="AE390" i="58"/>
  <c r="W233" i="58"/>
  <c r="AE376" i="58"/>
  <c r="AE375" i="58"/>
  <c r="W232" i="58"/>
  <c r="W260" i="58"/>
  <c r="AE403" i="58"/>
  <c r="W277" i="58"/>
  <c r="AE420" i="58"/>
  <c r="W231" i="58"/>
  <c r="AE374" i="58"/>
  <c r="AE373" i="58"/>
  <c r="W230" i="58"/>
  <c r="AE396" i="58"/>
  <c r="W253" i="58"/>
  <c r="V226" i="58"/>
  <c r="AD369" i="58"/>
  <c r="V267" i="58"/>
  <c r="AD410" i="58"/>
  <c r="AD370" i="58"/>
  <c r="V227" i="58"/>
  <c r="V284" i="58"/>
  <c r="AD427" i="58"/>
  <c r="V304" i="58"/>
  <c r="AD447" i="58"/>
  <c r="AD378" i="58"/>
  <c r="V235" i="58"/>
  <c r="V299" i="58"/>
  <c r="AD442" i="58"/>
  <c r="V295" i="58"/>
  <c r="AD438" i="58"/>
  <c r="V238" i="58"/>
  <c r="AD381" i="58"/>
  <c r="AD385" i="58"/>
  <c r="V242" i="58"/>
  <c r="V241" i="58"/>
  <c r="AD384" i="58"/>
  <c r="V285" i="58"/>
  <c r="AD428" i="58"/>
  <c r="V252" i="58"/>
  <c r="AD395" i="58"/>
  <c r="AD387" i="58"/>
  <c r="V244" i="58"/>
  <c r="AD411" i="58"/>
  <c r="V268" i="58"/>
  <c r="AD414" i="58"/>
  <c r="V271" i="58"/>
  <c r="AD376" i="58"/>
  <c r="V233" i="58"/>
  <c r="AM10" i="58"/>
  <c r="AL10" i="58"/>
  <c r="AK10" i="58"/>
  <c r="AN10" i="58"/>
  <c r="W267" i="58"/>
  <c r="U250" i="58"/>
  <c r="U246" i="58"/>
  <c r="AC389" i="58"/>
  <c r="AC405" i="58"/>
  <c r="U262" i="58"/>
  <c r="U272" i="58"/>
  <c r="AC415" i="58"/>
  <c r="AC387" i="58"/>
  <c r="U244" i="58"/>
  <c r="U253" i="58"/>
  <c r="AC396" i="58"/>
  <c r="AC390" i="58"/>
  <c r="U247" i="58"/>
  <c r="U228" i="58"/>
  <c r="AC371" i="58"/>
  <c r="AC438" i="58"/>
  <c r="U295" i="58"/>
  <c r="U289" i="58"/>
  <c r="AC432" i="58"/>
  <c r="U294" i="58"/>
  <c r="AC437" i="58"/>
  <c r="AC380" i="58"/>
  <c r="U237" i="58"/>
  <c r="U301" i="58"/>
  <c r="AC444" i="58"/>
  <c r="AC426" i="58"/>
  <c r="U283" i="58"/>
  <c r="U231" i="58"/>
  <c r="AC374" i="58"/>
  <c r="U234" i="58"/>
  <c r="AC377" i="58"/>
  <c r="AF94" i="58"/>
  <c r="AF147" i="58"/>
  <c r="AF83" i="58"/>
  <c r="AF158" i="58"/>
  <c r="AF144" i="58"/>
  <c r="AF116" i="58"/>
  <c r="AF121" i="58"/>
  <c r="AF140" i="58"/>
  <c r="AF135" i="58"/>
  <c r="AF113" i="58"/>
  <c r="AF129" i="58"/>
  <c r="AF111" i="58"/>
  <c r="AF96" i="58"/>
  <c r="AF124" i="58"/>
  <c r="AF145" i="58"/>
  <c r="AF110" i="58"/>
  <c r="AF95" i="58"/>
  <c r="AF159" i="58"/>
  <c r="AF106" i="58"/>
  <c r="AF87" i="58"/>
  <c r="AE388" i="58"/>
  <c r="W245" i="58"/>
  <c r="W226" i="58"/>
  <c r="AE369" i="58"/>
  <c r="AE401" i="58"/>
  <c r="W258" i="58"/>
  <c r="W280" i="58"/>
  <c r="AE423" i="58"/>
  <c r="AE379" i="58"/>
  <c r="W236" i="58"/>
  <c r="AE444" i="58"/>
  <c r="W301" i="58"/>
  <c r="W242" i="58"/>
  <c r="AE385" i="58"/>
  <c r="W295" i="58"/>
  <c r="AE438" i="58"/>
  <c r="AE422" i="58"/>
  <c r="W279" i="58"/>
  <c r="AE404" i="58"/>
  <c r="W261" i="58"/>
  <c r="W275" i="58"/>
  <c r="AE418" i="58"/>
  <c r="AE430" i="58"/>
  <c r="W287" i="58"/>
  <c r="W285" i="58"/>
  <c r="AE428" i="58"/>
  <c r="W302" i="58"/>
  <c r="AE445" i="58"/>
  <c r="AD382" i="58"/>
  <c r="V239" i="58"/>
  <c r="AD423" i="58"/>
  <c r="V280" i="58"/>
  <c r="V249" i="58"/>
  <c r="AD392" i="58"/>
  <c r="AD396" i="58"/>
  <c r="V253" i="58"/>
  <c r="V274" i="58"/>
  <c r="AD417" i="58"/>
  <c r="AD443" i="58"/>
  <c r="V300" i="58"/>
  <c r="AD429" i="58"/>
  <c r="V286" i="58"/>
  <c r="V273" i="58"/>
  <c r="AD416" i="58"/>
  <c r="V282" i="58"/>
  <c r="AD425" i="58"/>
  <c r="AD403" i="58"/>
  <c r="V260" i="58"/>
  <c r="AD373" i="58"/>
  <c r="V230" i="58"/>
  <c r="AD393" i="58"/>
  <c r="V250" i="58"/>
  <c r="V298" i="58"/>
  <c r="AD441" i="58"/>
  <c r="V229" i="58"/>
  <c r="AD372" i="58"/>
  <c r="V278" i="58"/>
  <c r="AD421" i="58"/>
  <c r="AD432" i="58"/>
  <c r="V289" i="58"/>
  <c r="W272" i="58"/>
  <c r="AC414" i="58"/>
  <c r="U236" i="58"/>
  <c r="AC379" i="58"/>
  <c r="U259" i="58"/>
  <c r="AC402" i="58"/>
  <c r="U268" i="58"/>
  <c r="AC411" i="58"/>
  <c r="AC434" i="58"/>
  <c r="U291" i="58"/>
  <c r="U282" i="58"/>
  <c r="AC425" i="58"/>
  <c r="AC447" i="58"/>
  <c r="U304" i="58"/>
  <c r="U254" i="58"/>
  <c r="AC397" i="58"/>
  <c r="AC439" i="58"/>
  <c r="U296" i="58"/>
  <c r="AC372" i="58"/>
  <c r="U229" i="58"/>
  <c r="AC416" i="58"/>
  <c r="U273" i="58"/>
  <c r="AC442" i="58"/>
  <c r="U299" i="58"/>
  <c r="U281" i="58"/>
  <c r="AC424" i="58"/>
  <c r="AC401" i="58"/>
  <c r="U258" i="58"/>
  <c r="U256" i="58"/>
  <c r="AC399" i="58"/>
  <c r="U243" i="58"/>
  <c r="AC386" i="58"/>
  <c r="AF91" i="58"/>
  <c r="AF86" i="58"/>
  <c r="AF112" i="58"/>
  <c r="AF125" i="58"/>
  <c r="AF146" i="58"/>
  <c r="AF160" i="58"/>
  <c r="AF117" i="58"/>
  <c r="AF155" i="58"/>
  <c r="AF157" i="58"/>
  <c r="AF84" i="58"/>
  <c r="AF153" i="58"/>
  <c r="AF102" i="58"/>
  <c r="AF128" i="58"/>
  <c r="AF142" i="58"/>
  <c r="AF101" i="58"/>
  <c r="AF137" i="58"/>
  <c r="AF114" i="58"/>
  <c r="AF150" i="58"/>
  <c r="AF152" i="58"/>
  <c r="AF134" i="58"/>
  <c r="W235" i="58"/>
  <c r="AE378" i="58"/>
  <c r="W294" i="58"/>
  <c r="AE437" i="58"/>
  <c r="AE441" i="58"/>
  <c r="W298" i="58"/>
  <c r="W304" i="58"/>
  <c r="AE447" i="58"/>
  <c r="W278" i="58"/>
  <c r="AE421" i="58"/>
  <c r="AE436" i="58"/>
  <c r="W293" i="58"/>
  <c r="W288" i="58"/>
  <c r="AE431" i="58"/>
  <c r="W254" i="58"/>
  <c r="AE397" i="58"/>
  <c r="W252" i="58"/>
  <c r="AE395" i="58"/>
  <c r="W297" i="58"/>
  <c r="AE440" i="58"/>
  <c r="W256" i="58"/>
  <c r="AE399" i="58"/>
  <c r="W284" i="58"/>
  <c r="AE427" i="58"/>
  <c r="W265" i="58"/>
  <c r="AE408" i="58"/>
  <c r="W291" i="58"/>
  <c r="AE434" i="58"/>
  <c r="W238" i="58"/>
  <c r="AE381" i="58"/>
  <c r="W257" i="58"/>
  <c r="AE400" i="58"/>
  <c r="W289" i="58"/>
  <c r="AE432" i="58"/>
  <c r="AE383" i="58"/>
  <c r="W240" i="58"/>
  <c r="AE442" i="58"/>
  <c r="W299" i="58"/>
  <c r="AD390" i="58"/>
  <c r="V247" i="58"/>
  <c r="V291" i="58"/>
  <c r="AD434" i="58"/>
  <c r="V248" i="58"/>
  <c r="AD391" i="58"/>
  <c r="AD377" i="58"/>
  <c r="V234" i="58"/>
  <c r="AD413" i="58"/>
  <c r="V270" i="58"/>
  <c r="AD398" i="58"/>
  <c r="V255" i="58"/>
  <c r="V293" i="58"/>
  <c r="AD436" i="58"/>
  <c r="V261" i="58"/>
  <c r="AD404" i="58"/>
  <c r="V257" i="58"/>
  <c r="AD400" i="58"/>
  <c r="V256" i="58"/>
  <c r="AD399" i="58"/>
  <c r="AD374" i="58"/>
  <c r="V231" i="58"/>
  <c r="V303" i="58"/>
  <c r="AD446" i="58"/>
  <c r="AD397" i="58"/>
  <c r="V254" i="58"/>
  <c r="AD379" i="58"/>
  <c r="V236" i="58"/>
  <c r="AD435" i="58"/>
  <c r="V292" i="58"/>
  <c r="AD406" i="58"/>
  <c r="V263" i="58"/>
  <c r="V251" i="58"/>
  <c r="AD394" i="58"/>
  <c r="V296" i="58"/>
  <c r="AD439" i="58"/>
  <c r="AD437" i="58"/>
  <c r="V294" i="58"/>
  <c r="AM158" i="56"/>
  <c r="AM109" i="56"/>
  <c r="AM157" i="56"/>
  <c r="AM83" i="56"/>
  <c r="AM149" i="56"/>
  <c r="AM102" i="56"/>
  <c r="AM116" i="56"/>
  <c r="AM141" i="56"/>
  <c r="AM117" i="56"/>
  <c r="AM112" i="56"/>
  <c r="AM130" i="56"/>
  <c r="AM93" i="56"/>
  <c r="AM110" i="56"/>
  <c r="AM142" i="56"/>
  <c r="AM151" i="56"/>
  <c r="AM148" i="56"/>
  <c r="AM91" i="56"/>
  <c r="AM115" i="56"/>
  <c r="AM111" i="56"/>
  <c r="AM104" i="56"/>
  <c r="AM145" i="56"/>
  <c r="AM95" i="56"/>
  <c r="AM106" i="56"/>
  <c r="AM140" i="56"/>
  <c r="AM131" i="56"/>
  <c r="AM121" i="56"/>
  <c r="AM96" i="56"/>
  <c r="AM160" i="56"/>
  <c r="AM86" i="56"/>
  <c r="AM90" i="56"/>
  <c r="AM137" i="56"/>
  <c r="AM161" i="56"/>
  <c r="AM146" i="56"/>
  <c r="AM114" i="56"/>
  <c r="AM159" i="56"/>
  <c r="AM154" i="56"/>
  <c r="AM147" i="56"/>
  <c r="AM108" i="56"/>
  <c r="AM103" i="56"/>
  <c r="AM156" i="56"/>
  <c r="AM107" i="56"/>
  <c r="AM125" i="56"/>
  <c r="AM98" i="56"/>
  <c r="AM132" i="56"/>
  <c r="AM128" i="56"/>
  <c r="AM124" i="56"/>
  <c r="AM133" i="56"/>
  <c r="AM143" i="56"/>
  <c r="AM120" i="56"/>
  <c r="AM152" i="56"/>
  <c r="AM100" i="56"/>
  <c r="AM155" i="56"/>
  <c r="AM153" i="56"/>
  <c r="AM94" i="56"/>
  <c r="AM129" i="56"/>
  <c r="AM89" i="56"/>
  <c r="AM135" i="56"/>
  <c r="AM85" i="56"/>
  <c r="AM99" i="56"/>
  <c r="AM101" i="56"/>
  <c r="AM118" i="56"/>
  <c r="AM127" i="56"/>
  <c r="AM144" i="56"/>
  <c r="AM123" i="56"/>
  <c r="AM136" i="56"/>
  <c r="AM88" i="56"/>
  <c r="AM126" i="56"/>
  <c r="AM113" i="56"/>
  <c r="AM119" i="56"/>
  <c r="AM82" i="56"/>
  <c r="AM105" i="56"/>
  <c r="AM87" i="56"/>
  <c r="AM84" i="56"/>
  <c r="AM138" i="56"/>
  <c r="AM92" i="56"/>
  <c r="AM122" i="56"/>
  <c r="AM97" i="56"/>
  <c r="AM134" i="56"/>
  <c r="AM150" i="56"/>
  <c r="AM139" i="56"/>
  <c r="AU10" i="56"/>
  <c r="AT10" i="56"/>
  <c r="AS10" i="56"/>
  <c r="Z13" i="53"/>
  <c r="AB17" i="53"/>
  <c r="Y11" i="53"/>
  <c r="Y16" i="53"/>
  <c r="Z16" i="57"/>
  <c r="AB13" i="57"/>
  <c r="AB12" i="57"/>
  <c r="AA13" i="53"/>
  <c r="Y14" i="57"/>
  <c r="AA16" i="57"/>
  <c r="AH20" i="55"/>
  <c r="AH13" i="59"/>
  <c r="AJ16" i="55"/>
  <c r="AJ15" i="55"/>
  <c r="AG13" i="58"/>
  <c r="AK14" i="56"/>
  <c r="AI14" i="59"/>
  <c r="AH12" i="55"/>
  <c r="AI19" i="59"/>
  <c r="AH17" i="59"/>
  <c r="AI17" i="58"/>
  <c r="AJ13" i="59"/>
  <c r="AI12" i="58"/>
  <c r="AJ11" i="58"/>
  <c r="AI16" i="59"/>
  <c r="AN17" i="56"/>
  <c r="AH18" i="58"/>
  <c r="AH14" i="55"/>
  <c r="AJ19" i="59"/>
  <c r="AG18" i="59"/>
  <c r="AH11" i="55"/>
  <c r="AG12" i="59"/>
  <c r="AH13" i="58"/>
  <c r="AH14" i="59"/>
  <c r="AG12" i="58"/>
  <c r="AJ17" i="58"/>
  <c r="AI20" i="59"/>
  <c r="AG17" i="58"/>
  <c r="Z14" i="53"/>
  <c r="AB11" i="53"/>
  <c r="Y19" i="53"/>
  <c r="Z14" i="57"/>
  <c r="AB14" i="57"/>
  <c r="AB16" i="57"/>
  <c r="AA19" i="53"/>
  <c r="Y15" i="57"/>
  <c r="Y17" i="57"/>
  <c r="AA18" i="57"/>
  <c r="AL14" i="56"/>
  <c r="AH15" i="55"/>
  <c r="AH16" i="59"/>
  <c r="AR20" i="56"/>
  <c r="AH12" i="58"/>
  <c r="AJ19" i="55"/>
  <c r="AR16" i="56"/>
  <c r="AI12" i="55"/>
  <c r="AJ14" i="58"/>
  <c r="AR11" i="56"/>
  <c r="AJ20" i="58"/>
  <c r="AI20" i="55"/>
  <c r="AI17" i="59"/>
  <c r="AJ11" i="55"/>
  <c r="AH13" i="55"/>
  <c r="AK17" i="56"/>
  <c r="AH11" i="59"/>
  <c r="AJ17" i="55"/>
  <c r="AR18" i="56"/>
  <c r="AI17" i="55"/>
  <c r="AL20" i="56"/>
  <c r="AN11" i="56"/>
  <c r="AG13" i="59"/>
  <c r="AJ20" i="59"/>
  <c r="AJ16" i="58"/>
  <c r="AI11" i="59"/>
  <c r="Z12" i="53"/>
  <c r="AB20" i="53"/>
  <c r="Y20" i="53"/>
  <c r="Z17" i="57"/>
  <c r="AA20" i="53"/>
  <c r="AA17" i="53"/>
  <c r="Y12" i="57"/>
  <c r="Y16" i="57"/>
  <c r="AA20" i="57"/>
  <c r="AH17" i="55"/>
  <c r="AK19" i="56"/>
  <c r="AJ12" i="55"/>
  <c r="AK11" i="56"/>
  <c r="AH19" i="58"/>
  <c r="AG14" i="59"/>
  <c r="AI18" i="58"/>
  <c r="AD13" i="55"/>
  <c r="AL17" i="56"/>
  <c r="AH14" i="58"/>
  <c r="AI14" i="58"/>
  <c r="AI15" i="55"/>
  <c r="AK20" i="56"/>
  <c r="AR13" i="56"/>
  <c r="AN16" i="56"/>
  <c r="AH20" i="58"/>
  <c r="AH15" i="59"/>
  <c r="AJ14" i="55"/>
  <c r="AI15" i="58"/>
  <c r="AD17" i="55"/>
  <c r="AN19" i="56"/>
  <c r="AI16" i="58"/>
  <c r="AK13" i="56"/>
  <c r="AI18" i="55"/>
  <c r="Z17" i="53"/>
  <c r="AB16" i="53"/>
  <c r="Y12" i="53"/>
  <c r="Z19" i="57"/>
  <c r="Z15" i="57"/>
  <c r="AB19" i="57"/>
  <c r="AA14" i="53"/>
  <c r="AA11" i="53"/>
  <c r="Y20" i="57"/>
  <c r="AA15" i="57"/>
  <c r="AG20" i="58"/>
  <c r="AI19" i="58"/>
  <c r="AF13" i="55"/>
  <c r="Z19" i="53"/>
  <c r="AB18" i="53"/>
  <c r="Y13" i="53"/>
  <c r="Z11" i="57"/>
  <c r="Z18" i="57"/>
  <c r="AB15" i="57"/>
  <c r="AB18" i="57"/>
  <c r="AA18" i="53"/>
  <c r="Y13" i="57"/>
  <c r="AA12" i="57"/>
  <c r="AF15" i="55"/>
  <c r="Z20" i="53"/>
  <c r="Z18" i="53"/>
  <c r="AB15" i="53"/>
  <c r="Y17" i="53"/>
  <c r="Z20" i="57"/>
  <c r="AB11" i="57"/>
  <c r="AA16" i="53"/>
  <c r="Y18" i="57"/>
  <c r="AB19" i="53"/>
  <c r="AA13" i="57"/>
  <c r="AJ17" i="59"/>
  <c r="AL13" i="56"/>
  <c r="AI19" i="55"/>
  <c r="AH12" i="59"/>
  <c r="AN20" i="56"/>
  <c r="AG14" i="55"/>
  <c r="AR19" i="56"/>
  <c r="AI13" i="55"/>
  <c r="AG14" i="58"/>
  <c r="AL16" i="56"/>
  <c r="AH16" i="55"/>
  <c r="AD20" i="55"/>
  <c r="AJ18" i="58"/>
  <c r="AL11" i="56"/>
  <c r="AI11" i="58"/>
  <c r="AN15" i="56"/>
  <c r="AA19" i="57"/>
  <c r="AH20" i="59"/>
  <c r="AJ14" i="59"/>
  <c r="AB20" i="57"/>
  <c r="AA17" i="57"/>
  <c r="AH11" i="58"/>
  <c r="AG15" i="58"/>
  <c r="AI15" i="59"/>
  <c r="AN12" i="56"/>
  <c r="AJ13" i="58"/>
  <c r="Z11" i="53"/>
  <c r="AJ18" i="59"/>
  <c r="AB17" i="57"/>
  <c r="AA14" i="57"/>
  <c r="AJ20" i="55"/>
  <c r="AH18" i="55"/>
  <c r="AK12" i="56"/>
  <c r="AJ12" i="58"/>
  <c r="AI18" i="59"/>
  <c r="AG19" i="59"/>
  <c r="AJ16" i="59"/>
  <c r="AI13" i="59"/>
  <c r="AL12" i="55"/>
  <c r="AH18" i="59"/>
  <c r="AQ14" i="56"/>
  <c r="AO15" i="56"/>
  <c r="AB14" i="53"/>
  <c r="AS16" i="56"/>
  <c r="AJ15" i="59"/>
  <c r="AN18" i="56"/>
  <c r="AK13" i="59"/>
  <c r="AJ13" i="55"/>
  <c r="AI20" i="58"/>
  <c r="Z16" i="53"/>
  <c r="AA12" i="53"/>
  <c r="AA11" i="57"/>
  <c r="AG17" i="59"/>
  <c r="AN14" i="56"/>
  <c r="AG19" i="58"/>
  <c r="AJ19" i="58"/>
  <c r="AL12" i="56"/>
  <c r="AR17" i="56"/>
  <c r="AM20" i="59"/>
  <c r="AJ18" i="55"/>
  <c r="AG15" i="59"/>
  <c r="AG11" i="59"/>
  <c r="AI11" i="55"/>
  <c r="AR15" i="56"/>
  <c r="AU18" i="56"/>
  <c r="AJ11" i="59"/>
  <c r="AN13" i="56"/>
  <c r="AG16" i="58"/>
  <c r="AI14" i="55"/>
  <c r="AG11" i="58"/>
  <c r="AH15" i="58"/>
  <c r="AN16" i="59"/>
  <c r="AT14" i="56"/>
  <c r="Y18" i="53"/>
  <c r="AR14" i="56"/>
  <c r="AD12" i="55"/>
  <c r="AJ12" i="59"/>
  <c r="Z15" i="53"/>
  <c r="AA15" i="53"/>
  <c r="AH16" i="58"/>
  <c r="AG11" i="55"/>
  <c r="AI16" i="55"/>
  <c r="AG19" i="55"/>
  <c r="AG18" i="58"/>
  <c r="AL15" i="56"/>
  <c r="AH17" i="58"/>
  <c r="AK16" i="56"/>
  <c r="AH19" i="55"/>
  <c r="AK15" i="56"/>
  <c r="AB13" i="53"/>
  <c r="Y15" i="53"/>
  <c r="Y11" i="57"/>
  <c r="AI13" i="58"/>
  <c r="Z12" i="57"/>
  <c r="Y19" i="57"/>
  <c r="AD15" i="55"/>
  <c r="AG20" i="59"/>
  <c r="AF11" i="55"/>
  <c r="AB12" i="53"/>
  <c r="Y14" i="53"/>
  <c r="Z13" i="57"/>
  <c r="AJ15" i="58"/>
  <c r="AL19" i="56"/>
  <c r="AP13" i="56"/>
  <c r="AL11" i="59"/>
  <c r="T208" i="53" l="1"/>
  <c r="T223" i="53"/>
  <c r="AB365" i="53"/>
  <c r="T238" i="57"/>
  <c r="O41" i="7"/>
  <c r="E76" i="14"/>
  <c r="AB415" i="53"/>
  <c r="E35" i="14"/>
  <c r="O40" i="7"/>
  <c r="E123" i="14"/>
  <c r="E171" i="14"/>
  <c r="E114" i="14"/>
  <c r="AB315" i="53"/>
  <c r="T263" i="57"/>
  <c r="O17" i="7"/>
  <c r="E92" i="14"/>
  <c r="E61" i="14"/>
  <c r="T243" i="53"/>
  <c r="AB446" i="57"/>
  <c r="E145" i="14"/>
  <c r="E68" i="14"/>
  <c r="T174" i="53"/>
  <c r="E149" i="14"/>
  <c r="O18" i="7"/>
  <c r="E56" i="14"/>
  <c r="O52" i="7"/>
  <c r="T270" i="57"/>
  <c r="E37" i="14"/>
  <c r="O57" i="7"/>
  <c r="O107" i="7"/>
  <c r="AB415" i="57"/>
  <c r="T253" i="57"/>
  <c r="E125" i="14"/>
  <c r="E104" i="14"/>
  <c r="O104" i="7"/>
  <c r="E57" i="14"/>
  <c r="O26" i="7"/>
  <c r="E118" i="14"/>
  <c r="E173" i="14"/>
  <c r="E72" i="14"/>
  <c r="AB389" i="57"/>
  <c r="E111" i="14"/>
  <c r="O36" i="7"/>
  <c r="T235" i="57"/>
  <c r="T289" i="53"/>
  <c r="T239" i="57"/>
  <c r="O96" i="7"/>
  <c r="E63" i="14"/>
  <c r="E157" i="14"/>
  <c r="E174" i="14"/>
  <c r="E155" i="14"/>
  <c r="O42" i="7"/>
  <c r="O45" i="7"/>
  <c r="E48" i="14"/>
  <c r="E100" i="14"/>
  <c r="E161" i="14"/>
  <c r="O132" i="7"/>
  <c r="E98" i="14"/>
  <c r="E169" i="14"/>
  <c r="E38" i="14"/>
  <c r="O127" i="7"/>
  <c r="AB328" i="53"/>
  <c r="T189" i="53"/>
  <c r="AB401" i="53"/>
  <c r="AB393" i="53"/>
  <c r="T283" i="53"/>
  <c r="T282" i="53"/>
  <c r="T296" i="57"/>
  <c r="AB375" i="53"/>
  <c r="T259" i="53"/>
  <c r="T253" i="53"/>
  <c r="AN10" i="55"/>
  <c r="AO10" i="55" s="1"/>
  <c r="O98" i="7"/>
  <c r="E121" i="14"/>
  <c r="AB436" i="53"/>
  <c r="T218" i="53"/>
  <c r="AB411" i="53"/>
  <c r="T256" i="53"/>
  <c r="AB322" i="53"/>
  <c r="O47" i="7"/>
  <c r="E79" i="14"/>
  <c r="T261" i="53"/>
  <c r="T219" i="53"/>
  <c r="E119" i="14"/>
  <c r="T286" i="57"/>
  <c r="T244" i="53"/>
  <c r="AB358" i="53"/>
  <c r="O58" i="7"/>
  <c r="T236" i="57"/>
  <c r="AB443" i="57"/>
  <c r="E164" i="14"/>
  <c r="E39" i="14"/>
  <c r="E67" i="14"/>
  <c r="E156" i="14"/>
  <c r="E42" i="14"/>
  <c r="T255" i="57"/>
  <c r="E143" i="14"/>
  <c r="E65" i="14"/>
  <c r="T247" i="57"/>
  <c r="AB419" i="57"/>
  <c r="T249" i="53"/>
  <c r="T265" i="57"/>
  <c r="E94" i="14"/>
  <c r="E166" i="14"/>
  <c r="E133" i="14"/>
  <c r="E128" i="14"/>
  <c r="E148" i="14"/>
  <c r="O135" i="7"/>
  <c r="O80" i="7"/>
  <c r="E64" i="14"/>
  <c r="AB392" i="57"/>
  <c r="E46" i="14"/>
  <c r="O11" i="7"/>
  <c r="K82" i="46"/>
  <c r="B35" i="14" s="1"/>
  <c r="E159" i="14"/>
  <c r="O91" i="7"/>
  <c r="E162" i="14"/>
  <c r="E158" i="14"/>
  <c r="E117" i="14"/>
  <c r="E147" i="14"/>
  <c r="E115" i="14"/>
  <c r="AD422" i="59"/>
  <c r="T227" i="57"/>
  <c r="AB374" i="57"/>
  <c r="T230" i="57"/>
  <c r="AB387" i="57"/>
  <c r="T188" i="53"/>
  <c r="T266" i="53"/>
  <c r="AB403" i="53"/>
  <c r="AB400" i="57"/>
  <c r="AB391" i="53"/>
  <c r="T225" i="57"/>
  <c r="AB344" i="53"/>
  <c r="AB355" i="53"/>
  <c r="AB446" i="53"/>
  <c r="AB346" i="53"/>
  <c r="T287" i="53"/>
  <c r="T209" i="53"/>
  <c r="AB324" i="53"/>
  <c r="T186" i="53"/>
  <c r="T291" i="53"/>
  <c r="AB402" i="57"/>
  <c r="T285" i="57"/>
  <c r="AB350" i="53"/>
  <c r="T279" i="53"/>
  <c r="AB438" i="57"/>
  <c r="T198" i="53"/>
  <c r="T294" i="53"/>
  <c r="T173" i="53"/>
  <c r="T290" i="57"/>
  <c r="T281" i="57"/>
  <c r="AB308" i="53"/>
  <c r="AB407" i="57"/>
  <c r="AB370" i="53"/>
  <c r="AB443" i="53"/>
  <c r="AB441" i="53"/>
  <c r="AC445" i="56"/>
  <c r="AC377" i="56"/>
  <c r="AB394" i="57"/>
  <c r="AD391" i="59"/>
  <c r="AB356" i="53"/>
  <c r="T284" i="57"/>
  <c r="T280" i="57"/>
  <c r="T229" i="53"/>
  <c r="AB371" i="53"/>
  <c r="AB447" i="53"/>
  <c r="T230" i="53"/>
  <c r="T221" i="53"/>
  <c r="AB382" i="53"/>
  <c r="T245" i="53"/>
  <c r="T242" i="53"/>
  <c r="AB427" i="53"/>
  <c r="T216" i="53"/>
  <c r="T256" i="57"/>
  <c r="AB429" i="53"/>
  <c r="T265" i="53"/>
  <c r="AB394" i="53"/>
  <c r="T266" i="57"/>
  <c r="AB334" i="53"/>
  <c r="AC414" i="56"/>
  <c r="AB320" i="53"/>
  <c r="AC447" i="56"/>
  <c r="AB413" i="53"/>
  <c r="T200" i="53"/>
  <c r="T258" i="57"/>
  <c r="U258" i="56"/>
  <c r="AB439" i="53"/>
  <c r="T190" i="53"/>
  <c r="T225" i="53"/>
  <c r="T168" i="53"/>
  <c r="AB345" i="53"/>
  <c r="T297" i="57"/>
  <c r="T235" i="53"/>
  <c r="T241" i="53"/>
  <c r="T269" i="53"/>
  <c r="T233" i="53"/>
  <c r="T273" i="53"/>
  <c r="T233" i="57"/>
  <c r="T267" i="57"/>
  <c r="T192" i="53"/>
  <c r="T231" i="53"/>
  <c r="AB354" i="53"/>
  <c r="U291" i="56"/>
  <c r="T271" i="57"/>
  <c r="AD445" i="59"/>
  <c r="AB319" i="53"/>
  <c r="T299" i="57"/>
  <c r="AC376" i="56"/>
  <c r="AB347" i="53"/>
  <c r="AB440" i="53"/>
  <c r="AB385" i="57"/>
  <c r="U295" i="56"/>
  <c r="T262" i="53"/>
  <c r="T274" i="53"/>
  <c r="T183" i="53"/>
  <c r="T292" i="57"/>
  <c r="AK10" i="55"/>
  <c r="AB404" i="57"/>
  <c r="AC380" i="56"/>
  <c r="AM10" i="55"/>
  <c r="AB327" i="53"/>
  <c r="AB391" i="57"/>
  <c r="T252" i="53"/>
  <c r="AB421" i="53"/>
  <c r="T301" i="53"/>
  <c r="T182" i="53"/>
  <c r="AC437" i="56"/>
  <c r="U261" i="56"/>
  <c r="AF83" i="55"/>
  <c r="AF130" i="55"/>
  <c r="AF132" i="55"/>
  <c r="AF144" i="55"/>
  <c r="AF86" i="55"/>
  <c r="AF145" i="55"/>
  <c r="AF89" i="55"/>
  <c r="AF92" i="55"/>
  <c r="AF151" i="55"/>
  <c r="AF149" i="55"/>
  <c r="AF156" i="55"/>
  <c r="AF143" i="55"/>
  <c r="AF88" i="55"/>
  <c r="AF133" i="55"/>
  <c r="AF129" i="55"/>
  <c r="AF101" i="55"/>
  <c r="AF140" i="55"/>
  <c r="AF154" i="55"/>
  <c r="AF122" i="55"/>
  <c r="AF123" i="55"/>
  <c r="AF153" i="55"/>
  <c r="AF119" i="55"/>
  <c r="AF97" i="55"/>
  <c r="AF94" i="55"/>
  <c r="AF111" i="55"/>
  <c r="AF102" i="55"/>
  <c r="AF117" i="55"/>
  <c r="AF96" i="55"/>
  <c r="AF95" i="55"/>
  <c r="AF115" i="55"/>
  <c r="AF84" i="55"/>
  <c r="AF128" i="55"/>
  <c r="AF120" i="55"/>
  <c r="AF124" i="55"/>
  <c r="AF121" i="55"/>
  <c r="AF155" i="55"/>
  <c r="AF118" i="55"/>
  <c r="AF126" i="55"/>
  <c r="AF148" i="55"/>
  <c r="AF131" i="55"/>
  <c r="AF93" i="55"/>
  <c r="AF104" i="55"/>
  <c r="AF90" i="55"/>
  <c r="AF136" i="55"/>
  <c r="AF139" i="55"/>
  <c r="AF91" i="55"/>
  <c r="AF146" i="55"/>
  <c r="AF159" i="55"/>
  <c r="AF106" i="55"/>
  <c r="AF160" i="55"/>
  <c r="AF134" i="55"/>
  <c r="AF110" i="55"/>
  <c r="AF105" i="55"/>
  <c r="AF138" i="55"/>
  <c r="AF161" i="55"/>
  <c r="AF112" i="55"/>
  <c r="AF150" i="55"/>
  <c r="AF157" i="55"/>
  <c r="AF103" i="55"/>
  <c r="AF127" i="55"/>
  <c r="AF141" i="55"/>
  <c r="AF147" i="55"/>
  <c r="AF87" i="55"/>
  <c r="AF100" i="55"/>
  <c r="AF152" i="55"/>
  <c r="AF109" i="55"/>
  <c r="AF98" i="55"/>
  <c r="AF99" i="55"/>
  <c r="AF107" i="55"/>
  <c r="AF137" i="55"/>
  <c r="AF108" i="55"/>
  <c r="AF142" i="55"/>
  <c r="AF85" i="55"/>
  <c r="AF114" i="55"/>
  <c r="AF116" i="55"/>
  <c r="AF135" i="55"/>
  <c r="AF113" i="55"/>
  <c r="AF82" i="55"/>
  <c r="AF125" i="55"/>
  <c r="AF158" i="55"/>
  <c r="Y114" i="57"/>
  <c r="U257" i="57" s="1"/>
  <c r="Y120" i="57"/>
  <c r="AC406" i="57" s="1"/>
  <c r="Y155" i="57"/>
  <c r="AC441" i="57" s="1"/>
  <c r="Y159" i="57"/>
  <c r="U302" i="57" s="1"/>
  <c r="Y130" i="57"/>
  <c r="U273" i="57" s="1"/>
  <c r="Y89" i="57"/>
  <c r="Y83" i="57"/>
  <c r="Y126" i="57"/>
  <c r="Y127" i="57"/>
  <c r="AC413" i="57" s="1"/>
  <c r="Y161" i="57"/>
  <c r="U304" i="57" s="1"/>
  <c r="Y109" i="57"/>
  <c r="AC395" i="57" s="1"/>
  <c r="Y139" i="57"/>
  <c r="AC425" i="57" s="1"/>
  <c r="Y123" i="57"/>
  <c r="Y118" i="57"/>
  <c r="Y122" i="57"/>
  <c r="Y154" i="57"/>
  <c r="AC440" i="57" s="1"/>
  <c r="Y128" i="57"/>
  <c r="AC414" i="57" s="1"/>
  <c r="Y82" i="57"/>
  <c r="AC368" i="57" s="1"/>
  <c r="Y102" i="57"/>
  <c r="AC388" i="57" s="1"/>
  <c r="Y117" i="57"/>
  <c r="U260" i="57" s="1"/>
  <c r="Y104" i="57"/>
  <c r="U247" i="57" s="1"/>
  <c r="Y85" i="57"/>
  <c r="Y112" i="57"/>
  <c r="U255" i="57" s="1"/>
  <c r="Y96" i="57"/>
  <c r="Y151" i="57"/>
  <c r="AC437" i="57" s="1"/>
  <c r="Y138" i="57"/>
  <c r="AC424" i="57" s="1"/>
  <c r="Y92" i="57"/>
  <c r="U235" i="57" s="1"/>
  <c r="Y86" i="57"/>
  <c r="U229" i="57" s="1"/>
  <c r="Y84" i="57"/>
  <c r="AC370" i="57" s="1"/>
  <c r="Y101" i="57"/>
  <c r="AC387" i="57" s="1"/>
  <c r="Y103" i="57"/>
  <c r="Y91" i="57"/>
  <c r="Y97" i="57"/>
  <c r="U240" i="57" s="1"/>
  <c r="Y143" i="57"/>
  <c r="U286" i="57" s="1"/>
  <c r="Y119" i="57"/>
  <c r="U262" i="57" s="1"/>
  <c r="Y149" i="57"/>
  <c r="U292" i="57" s="1"/>
  <c r="Y113" i="57"/>
  <c r="U256" i="57" s="1"/>
  <c r="Y135" i="57"/>
  <c r="Y90" i="57"/>
  <c r="Y146" i="57"/>
  <c r="Y141" i="57"/>
  <c r="AC427" i="57" s="1"/>
  <c r="Y94" i="57"/>
  <c r="AC380" i="57" s="1"/>
  <c r="Y110" i="57"/>
  <c r="U253" i="57" s="1"/>
  <c r="Y111" i="57"/>
  <c r="AC397" i="57" s="1"/>
  <c r="Y142" i="57"/>
  <c r="U285" i="57" s="1"/>
  <c r="Y115" i="57"/>
  <c r="Y87" i="57"/>
  <c r="U230" i="57" s="1"/>
  <c r="Y124" i="57"/>
  <c r="Y105" i="57"/>
  <c r="AC391" i="57" s="1"/>
  <c r="Y162" i="57"/>
  <c r="U305" i="57" s="1"/>
  <c r="Y99" i="57"/>
  <c r="AC385" i="57" s="1"/>
  <c r="Y129" i="57"/>
  <c r="AC415" i="57" s="1"/>
  <c r="Y121" i="57"/>
  <c r="AC407" i="57" s="1"/>
  <c r="Y131" i="57"/>
  <c r="Y100" i="57"/>
  <c r="Y134" i="57"/>
  <c r="Y140" i="57"/>
  <c r="U283" i="57" s="1"/>
  <c r="Y150" i="57"/>
  <c r="AC436" i="57" s="1"/>
  <c r="Y108" i="57"/>
  <c r="U251" i="57" s="1"/>
  <c r="Y116" i="57"/>
  <c r="AC402" i="57" s="1"/>
  <c r="Y153" i="57"/>
  <c r="U296" i="57" s="1"/>
  <c r="Y144" i="57"/>
  <c r="Y95" i="57"/>
  <c r="AC381" i="57" s="1"/>
  <c r="Y93" i="57"/>
  <c r="Y145" i="57"/>
  <c r="AC431" i="57" s="1"/>
  <c r="Y148" i="57"/>
  <c r="AC434" i="57" s="1"/>
  <c r="Y106" i="57"/>
  <c r="AC392" i="57" s="1"/>
  <c r="Y147" i="57"/>
  <c r="U290" i="57" s="1"/>
  <c r="Y133" i="57"/>
  <c r="U276" i="57" s="1"/>
  <c r="Y157" i="57"/>
  <c r="Y88" i="57"/>
  <c r="Y132" i="57"/>
  <c r="Y160" i="57"/>
  <c r="AC446" i="57" s="1"/>
  <c r="Y98" i="57"/>
  <c r="AC384" i="57" s="1"/>
  <c r="Y137" i="57"/>
  <c r="AC423" i="57" s="1"/>
  <c r="Y158" i="57"/>
  <c r="AC444" i="57" s="1"/>
  <c r="Y152" i="57"/>
  <c r="U295" i="57" s="1"/>
  <c r="Y125" i="57"/>
  <c r="Y156" i="57"/>
  <c r="Y136" i="57"/>
  <c r="Y107" i="57"/>
  <c r="U250" i="57" s="1"/>
  <c r="AA101" i="57"/>
  <c r="W244" i="57" s="1"/>
  <c r="AA118" i="57"/>
  <c r="AE404" i="57" s="1"/>
  <c r="AA155" i="57"/>
  <c r="AE441" i="57" s="1"/>
  <c r="AA119" i="57"/>
  <c r="W262" i="57" s="1"/>
  <c r="AA162" i="57"/>
  <c r="AE448" i="57" s="1"/>
  <c r="AA96" i="57"/>
  <c r="AA139" i="57"/>
  <c r="AA97" i="57"/>
  <c r="AE383" i="57" s="1"/>
  <c r="AA91" i="57"/>
  <c r="AE377" i="57" s="1"/>
  <c r="AA146" i="57"/>
  <c r="W289" i="57" s="1"/>
  <c r="AA153" i="57"/>
  <c r="AE439" i="57" s="1"/>
  <c r="AA143" i="57"/>
  <c r="W286" i="57" s="1"/>
  <c r="AA107" i="57"/>
  <c r="AA89" i="57"/>
  <c r="AA129" i="57"/>
  <c r="AE415" i="57" s="1"/>
  <c r="AA150" i="57"/>
  <c r="AE436" i="57" s="1"/>
  <c r="AA147" i="57"/>
  <c r="AE433" i="57" s="1"/>
  <c r="AA131" i="57"/>
  <c r="W274" i="57" s="1"/>
  <c r="AA136" i="57"/>
  <c r="W279" i="57" s="1"/>
  <c r="AA100" i="57"/>
  <c r="AE386" i="57" s="1"/>
  <c r="AA130" i="57"/>
  <c r="AA103" i="57"/>
  <c r="AA151" i="57"/>
  <c r="AA85" i="57"/>
  <c r="W228" i="57" s="1"/>
  <c r="AA127" i="57"/>
  <c r="AE413" i="57" s="1"/>
  <c r="AA99" i="57"/>
  <c r="AE385" i="57" s="1"/>
  <c r="AA117" i="57"/>
  <c r="W260" i="57" s="1"/>
  <c r="AA115" i="57"/>
  <c r="AE401" i="57" s="1"/>
  <c r="AA133" i="57"/>
  <c r="AA109" i="57"/>
  <c r="AE395" i="57" s="1"/>
  <c r="AA137" i="57"/>
  <c r="AA124" i="57"/>
  <c r="W267" i="57" s="1"/>
  <c r="AA88" i="57"/>
  <c r="AE374" i="57" s="1"/>
  <c r="AA134" i="57"/>
  <c r="AE420" i="57" s="1"/>
  <c r="AA148" i="57"/>
  <c r="W291" i="57" s="1"/>
  <c r="AA156" i="57"/>
  <c r="AE442" i="57" s="1"/>
  <c r="AA121" i="57"/>
  <c r="AA125" i="57"/>
  <c r="AA116" i="57"/>
  <c r="AA105" i="57"/>
  <c r="AE391" i="57" s="1"/>
  <c r="AA87" i="57"/>
  <c r="AE373" i="57" s="1"/>
  <c r="AA120" i="57"/>
  <c r="W263" i="57" s="1"/>
  <c r="AA149" i="57"/>
  <c r="AE435" i="57" s="1"/>
  <c r="AA126" i="57"/>
  <c r="AE412" i="57" s="1"/>
  <c r="AA104" i="57"/>
  <c r="AA83" i="57"/>
  <c r="AE369" i="57" s="1"/>
  <c r="AA138" i="57"/>
  <c r="AA161" i="57"/>
  <c r="W304" i="57" s="1"/>
  <c r="AA92" i="57"/>
  <c r="W235" i="57" s="1"/>
  <c r="AA145" i="57"/>
  <c r="W288" i="57" s="1"/>
  <c r="AA152" i="57"/>
  <c r="AE438" i="57" s="1"/>
  <c r="AA114" i="57"/>
  <c r="AE400" i="57" s="1"/>
  <c r="AA154" i="57"/>
  <c r="AE440" i="57" s="1"/>
  <c r="AA140" i="57"/>
  <c r="AE426" i="57" s="1"/>
  <c r="AA128" i="57"/>
  <c r="AA157" i="57"/>
  <c r="AE443" i="57" s="1"/>
  <c r="AA112" i="57"/>
  <c r="AE398" i="57" s="1"/>
  <c r="AA159" i="57"/>
  <c r="W302" i="57" s="1"/>
  <c r="AA94" i="57"/>
  <c r="W237" i="57" s="1"/>
  <c r="AA90" i="57"/>
  <c r="AE376" i="57" s="1"/>
  <c r="AA106" i="57"/>
  <c r="AA111" i="57"/>
  <c r="AA95" i="57"/>
  <c r="AA93" i="57"/>
  <c r="W236" i="57" s="1"/>
  <c r="AA135" i="57"/>
  <c r="W278" i="57" s="1"/>
  <c r="AA86" i="57"/>
  <c r="AE372" i="57" s="1"/>
  <c r="AA158" i="57"/>
  <c r="AE444" i="57" s="1"/>
  <c r="AA141" i="57"/>
  <c r="W284" i="57" s="1"/>
  <c r="AA160" i="57"/>
  <c r="AA84" i="57"/>
  <c r="AA108" i="57"/>
  <c r="W251" i="57" s="1"/>
  <c r="AA110" i="57"/>
  <c r="AE396" i="57" s="1"/>
  <c r="AA98" i="57"/>
  <c r="AE384" i="57" s="1"/>
  <c r="AA144" i="57"/>
  <c r="AE430" i="57" s="1"/>
  <c r="AA102" i="57"/>
  <c r="AE388" i="57" s="1"/>
  <c r="AA122" i="57"/>
  <c r="W265" i="57" s="1"/>
  <c r="AA132" i="57"/>
  <c r="AA123" i="57"/>
  <c r="AE409" i="57" s="1"/>
  <c r="AA82" i="57"/>
  <c r="AA142" i="57"/>
  <c r="W285" i="57" s="1"/>
  <c r="AA113" i="57"/>
  <c r="W256" i="57" s="1"/>
  <c r="Z99" i="53"/>
  <c r="AD385" i="53" s="1"/>
  <c r="Z42" i="53"/>
  <c r="V185" i="53" s="1"/>
  <c r="Z74" i="53"/>
  <c r="AD360" i="53" s="1"/>
  <c r="Z137" i="53"/>
  <c r="V280" i="53" s="1"/>
  <c r="Z34" i="53"/>
  <c r="Z101" i="53"/>
  <c r="Z159" i="53"/>
  <c r="V302" i="53" s="1"/>
  <c r="Z66" i="53"/>
  <c r="V209" i="53" s="1"/>
  <c r="Z140" i="53"/>
  <c r="AD426" i="53" s="1"/>
  <c r="Z133" i="53"/>
  <c r="AD419" i="53" s="1"/>
  <c r="Z150" i="53"/>
  <c r="V293" i="53" s="1"/>
  <c r="Z52" i="53"/>
  <c r="Z44" i="53"/>
  <c r="Z58" i="53"/>
  <c r="Z64" i="53"/>
  <c r="AD350" i="53" s="1"/>
  <c r="Z95" i="53"/>
  <c r="AD381" i="53" s="1"/>
  <c r="Z75" i="53"/>
  <c r="V218" i="53" s="1"/>
  <c r="Z43" i="53"/>
  <c r="AD329" i="53" s="1"/>
  <c r="Z157" i="53"/>
  <c r="AD443" i="53" s="1"/>
  <c r="Z115" i="53"/>
  <c r="V258" i="53" s="1"/>
  <c r="Z118" i="53"/>
  <c r="Z97" i="53"/>
  <c r="Z81" i="53"/>
  <c r="V224" i="53" s="1"/>
  <c r="Z102" i="53"/>
  <c r="V245" i="53" s="1"/>
  <c r="Z108" i="53"/>
  <c r="V251" i="53" s="1"/>
  <c r="Z90" i="53"/>
  <c r="V233" i="53" s="1"/>
  <c r="Z153" i="53"/>
  <c r="AD439" i="53" s="1"/>
  <c r="Z80" i="53"/>
  <c r="AD366" i="53" s="1"/>
  <c r="Z41" i="53"/>
  <c r="Z104" i="53"/>
  <c r="Z79" i="53"/>
  <c r="AD365" i="53" s="1"/>
  <c r="Z125" i="53"/>
  <c r="AD411" i="53" s="1"/>
  <c r="Z56" i="53"/>
  <c r="AD342" i="53" s="1"/>
  <c r="Z96" i="53"/>
  <c r="AD382" i="53" s="1"/>
  <c r="Z92" i="53"/>
  <c r="V235" i="53" s="1"/>
  <c r="Z89" i="53"/>
  <c r="AD375" i="53" s="1"/>
  <c r="Z76" i="53"/>
  <c r="Z100" i="53"/>
  <c r="Z39" i="53"/>
  <c r="V182" i="53" s="1"/>
  <c r="Z126" i="53"/>
  <c r="V269" i="53" s="1"/>
  <c r="Z114" i="53"/>
  <c r="V257" i="53" s="1"/>
  <c r="Z47" i="53"/>
  <c r="V190" i="53" s="1"/>
  <c r="Z85" i="53"/>
  <c r="AD371" i="53" s="1"/>
  <c r="Z155" i="53"/>
  <c r="AD441" i="53" s="1"/>
  <c r="Z154" i="53"/>
  <c r="Z142" i="53"/>
  <c r="AD428" i="53" s="1"/>
  <c r="Z48" i="53"/>
  <c r="AD334" i="53" s="1"/>
  <c r="Z141" i="53"/>
  <c r="AD427" i="53" s="1"/>
  <c r="Z98" i="53"/>
  <c r="V241" i="53" s="1"/>
  <c r="Z24" i="53"/>
  <c r="V167" i="53" s="1"/>
  <c r="Z120" i="53"/>
  <c r="V263" i="53" s="1"/>
  <c r="Z51" i="53"/>
  <c r="AD337" i="53" s="1"/>
  <c r="Z77" i="53"/>
  <c r="Z149" i="53"/>
  <c r="Z144" i="53"/>
  <c r="V287" i="53" s="1"/>
  <c r="Z147" i="53"/>
  <c r="AD433" i="53" s="1"/>
  <c r="Z25" i="53"/>
  <c r="V168" i="53" s="1"/>
  <c r="Z105" i="53"/>
  <c r="V248" i="53" s="1"/>
  <c r="Z161" i="53"/>
  <c r="AD447" i="53" s="1"/>
  <c r="Z72" i="53"/>
  <c r="AD358" i="53" s="1"/>
  <c r="Z84" i="53"/>
  <c r="Z35" i="53"/>
  <c r="Z138" i="53"/>
  <c r="AD424" i="53" s="1"/>
  <c r="Z143" i="53"/>
  <c r="V286" i="53" s="1"/>
  <c r="Z59" i="53"/>
  <c r="V202" i="53" s="1"/>
  <c r="Z116" i="53"/>
  <c r="V259" i="53" s="1"/>
  <c r="Z78" i="53"/>
  <c r="V221" i="53" s="1"/>
  <c r="Z55" i="53"/>
  <c r="AD341" i="53" s="1"/>
  <c r="Z119" i="53"/>
  <c r="Z73" i="53"/>
  <c r="V216" i="53" s="1"/>
  <c r="Z26" i="53"/>
  <c r="V169" i="53" s="1"/>
  <c r="Z63" i="53"/>
  <c r="AD349" i="53" s="1"/>
  <c r="Z27" i="53"/>
  <c r="AD313" i="53" s="1"/>
  <c r="Z123" i="53"/>
  <c r="V266" i="53" s="1"/>
  <c r="Z156" i="53"/>
  <c r="V299" i="53" s="1"/>
  <c r="Z53" i="53"/>
  <c r="AD339" i="53" s="1"/>
  <c r="Z33" i="53"/>
  <c r="Z109" i="53"/>
  <c r="Z82" i="53"/>
  <c r="AD368" i="53" s="1"/>
  <c r="Z129" i="53"/>
  <c r="AD415" i="53" s="1"/>
  <c r="Z40" i="53"/>
  <c r="AD326" i="53" s="1"/>
  <c r="Z127" i="53"/>
  <c r="AD413" i="53" s="1"/>
  <c r="Z30" i="53"/>
  <c r="AD316" i="53" s="1"/>
  <c r="Z36" i="53"/>
  <c r="AD322" i="53" s="1"/>
  <c r="Z60" i="53"/>
  <c r="Z139" i="53"/>
  <c r="Z145" i="53"/>
  <c r="AD431" i="53" s="1"/>
  <c r="Z111" i="53"/>
  <c r="AD397" i="53" s="1"/>
  <c r="Z22" i="53"/>
  <c r="AD308" i="53" s="1"/>
  <c r="Z88" i="53"/>
  <c r="V231" i="53" s="1"/>
  <c r="Z29" i="53"/>
  <c r="AD315" i="53" s="1"/>
  <c r="Z68" i="53"/>
  <c r="AD354" i="53" s="1"/>
  <c r="Z31" i="53"/>
  <c r="Z61" i="53"/>
  <c r="V204" i="53" s="1"/>
  <c r="Z46" i="53"/>
  <c r="V189" i="53" s="1"/>
  <c r="Z152" i="53"/>
  <c r="V295" i="53" s="1"/>
  <c r="Z54" i="53"/>
  <c r="AD340" i="53" s="1"/>
  <c r="Z136" i="53"/>
  <c r="V279" i="53" s="1"/>
  <c r="Z135" i="53"/>
  <c r="AD421" i="53" s="1"/>
  <c r="Z32" i="53"/>
  <c r="AD318" i="53" s="1"/>
  <c r="Z50" i="53"/>
  <c r="Z148" i="53"/>
  <c r="Z121" i="53"/>
  <c r="V264" i="53" s="1"/>
  <c r="Z28" i="53"/>
  <c r="V171" i="53" s="1"/>
  <c r="Z65" i="53"/>
  <c r="V208" i="53" s="1"/>
  <c r="Z106" i="53"/>
  <c r="V249" i="53" s="1"/>
  <c r="Z134" i="53"/>
  <c r="V277" i="53" s="1"/>
  <c r="Z107" i="53"/>
  <c r="V250" i="53" s="1"/>
  <c r="Z128" i="53"/>
  <c r="Z131" i="53"/>
  <c r="Z130" i="53"/>
  <c r="AD416" i="53" s="1"/>
  <c r="Z160" i="53"/>
  <c r="AD446" i="53" s="1"/>
  <c r="Z94" i="53"/>
  <c r="AD380" i="53" s="1"/>
  <c r="Z146" i="53"/>
  <c r="V289" i="53" s="1"/>
  <c r="Z67" i="53"/>
  <c r="AD353" i="53" s="1"/>
  <c r="Z62" i="53"/>
  <c r="AD348" i="53" s="1"/>
  <c r="Z113" i="53"/>
  <c r="Z57" i="53"/>
  <c r="Z151" i="53"/>
  <c r="AD437" i="53" s="1"/>
  <c r="Z69" i="53"/>
  <c r="V212" i="53" s="1"/>
  <c r="Z132" i="53"/>
  <c r="V275" i="53" s="1"/>
  <c r="Z45" i="53"/>
  <c r="AD331" i="53" s="1"/>
  <c r="Z70" i="53"/>
  <c r="V213" i="53" s="1"/>
  <c r="Z71" i="53"/>
  <c r="AD357" i="53" s="1"/>
  <c r="Z117" i="53"/>
  <c r="Z93" i="53"/>
  <c r="Z37" i="53"/>
  <c r="V180" i="53" s="1"/>
  <c r="Z23" i="53"/>
  <c r="AD309" i="53" s="1"/>
  <c r="Z122" i="53"/>
  <c r="V265" i="53" s="1"/>
  <c r="Z110" i="53"/>
  <c r="AD396" i="53" s="1"/>
  <c r="Z87" i="53"/>
  <c r="V230" i="53" s="1"/>
  <c r="Z103" i="53"/>
  <c r="AD389" i="53" s="1"/>
  <c r="Z38" i="53"/>
  <c r="Z124" i="53"/>
  <c r="Z112" i="53"/>
  <c r="AD398" i="53" s="1"/>
  <c r="Z49" i="53"/>
  <c r="AD335" i="53" s="1"/>
  <c r="Z86" i="53"/>
  <c r="AD372" i="53" s="1"/>
  <c r="Z91" i="53"/>
  <c r="V234" i="53" s="1"/>
  <c r="Z83" i="53"/>
  <c r="AD369" i="53" s="1"/>
  <c r="Z158" i="53"/>
  <c r="AD444" i="53" s="1"/>
  <c r="AB111" i="57"/>
  <c r="AB118" i="57"/>
  <c r="AB125" i="57"/>
  <c r="AB160" i="57"/>
  <c r="AB90" i="57"/>
  <c r="AB152" i="57"/>
  <c r="AB108" i="57"/>
  <c r="AB135" i="57"/>
  <c r="AB126" i="57"/>
  <c r="AB133" i="57"/>
  <c r="AB148" i="57"/>
  <c r="AB110" i="57"/>
  <c r="AB131" i="57"/>
  <c r="AB144" i="57"/>
  <c r="AB107" i="57"/>
  <c r="AB115" i="57"/>
  <c r="AB86" i="57"/>
  <c r="AB145" i="57"/>
  <c r="AB138" i="57"/>
  <c r="AB147" i="57"/>
  <c r="AB84" i="57"/>
  <c r="AB102" i="57"/>
  <c r="AB109" i="57"/>
  <c r="AB154" i="57"/>
  <c r="AB88" i="57"/>
  <c r="AB93" i="57"/>
  <c r="AB128" i="57"/>
  <c r="AB119" i="57"/>
  <c r="AB132" i="57"/>
  <c r="AB150" i="57"/>
  <c r="AB143" i="57"/>
  <c r="AB101" i="57"/>
  <c r="AB123" i="57"/>
  <c r="AB97" i="57"/>
  <c r="AB106" i="57"/>
  <c r="AB142" i="57"/>
  <c r="AB122" i="57"/>
  <c r="AB83" i="57"/>
  <c r="AB91" i="57"/>
  <c r="AB146" i="57"/>
  <c r="AB112" i="57"/>
  <c r="AB161" i="57"/>
  <c r="AB114" i="57"/>
  <c r="AB82" i="57"/>
  <c r="AB85" i="57"/>
  <c r="AB149" i="57"/>
  <c r="AB99" i="57"/>
  <c r="AB103" i="57"/>
  <c r="AB94" i="57"/>
  <c r="AB134" i="57"/>
  <c r="AB113" i="57"/>
  <c r="AB129" i="57"/>
  <c r="AB130" i="57"/>
  <c r="AB153" i="57"/>
  <c r="AB140" i="57"/>
  <c r="AB136" i="57"/>
  <c r="AB162" i="57"/>
  <c r="AB100" i="57"/>
  <c r="AB117" i="57"/>
  <c r="AB104" i="57"/>
  <c r="AB151" i="57"/>
  <c r="AB137" i="57"/>
  <c r="AB139" i="57"/>
  <c r="AB120" i="57"/>
  <c r="AB116" i="57"/>
  <c r="AB156" i="57"/>
  <c r="AB89" i="57"/>
  <c r="AB127" i="57"/>
  <c r="AB124" i="57"/>
  <c r="AB157" i="57"/>
  <c r="AB98" i="57"/>
  <c r="AB92" i="57"/>
  <c r="AB105" i="57"/>
  <c r="AB95" i="57"/>
  <c r="AB155" i="57"/>
  <c r="AB159" i="57"/>
  <c r="AB121" i="57"/>
  <c r="AB87" i="57"/>
  <c r="AB158" i="57"/>
  <c r="AB96" i="57"/>
  <c r="AB141" i="57"/>
  <c r="Z94" i="57"/>
  <c r="AD380" i="57" s="1"/>
  <c r="Z104" i="57"/>
  <c r="V247" i="57" s="1"/>
  <c r="Z120" i="57"/>
  <c r="AD406" i="57" s="1"/>
  <c r="Z146" i="57"/>
  <c r="AD432" i="57" s="1"/>
  <c r="Z91" i="57"/>
  <c r="Z113" i="57"/>
  <c r="AD399" i="57" s="1"/>
  <c r="Z124" i="57"/>
  <c r="Z155" i="57"/>
  <c r="Z150" i="57"/>
  <c r="Z132" i="57"/>
  <c r="AD418" i="57" s="1"/>
  <c r="Z98" i="57"/>
  <c r="V241" i="57" s="1"/>
  <c r="Z137" i="57"/>
  <c r="V280" i="57" s="1"/>
  <c r="Z140" i="57"/>
  <c r="Z121" i="57"/>
  <c r="AD407" i="57" s="1"/>
  <c r="Z138" i="57"/>
  <c r="Z147" i="57"/>
  <c r="Z154" i="57"/>
  <c r="AD440" i="57" s="1"/>
  <c r="Z142" i="57"/>
  <c r="AD428" i="57" s="1"/>
  <c r="Z115" i="57"/>
  <c r="AD401" i="57" s="1"/>
  <c r="Z103" i="57"/>
  <c r="V246" i="57" s="1"/>
  <c r="Z96" i="57"/>
  <c r="AD382" i="57" s="1"/>
  <c r="Z123" i="57"/>
  <c r="AD409" i="57" s="1"/>
  <c r="Z105" i="57"/>
  <c r="Z100" i="57"/>
  <c r="Z101" i="57"/>
  <c r="Z127" i="57"/>
  <c r="V270" i="57" s="1"/>
  <c r="Z114" i="57"/>
  <c r="V257" i="57" s="1"/>
  <c r="Z86" i="57"/>
  <c r="V229" i="57" s="1"/>
  <c r="Z107" i="57"/>
  <c r="AD393" i="57" s="1"/>
  <c r="Z151" i="57"/>
  <c r="AD437" i="57" s="1"/>
  <c r="Z161" i="57"/>
  <c r="Z160" i="57"/>
  <c r="Z130" i="57"/>
  <c r="V273" i="57" s="1"/>
  <c r="Z134" i="57"/>
  <c r="AD420" i="57" s="1"/>
  <c r="Z135" i="57"/>
  <c r="AD421" i="57" s="1"/>
  <c r="Z102" i="57"/>
  <c r="V245" i="57" s="1"/>
  <c r="Z93" i="57"/>
  <c r="Z122" i="57"/>
  <c r="Z95" i="57"/>
  <c r="Z112" i="57"/>
  <c r="V255" i="57" s="1"/>
  <c r="Z153" i="57"/>
  <c r="Z125" i="57"/>
  <c r="AD411" i="57" s="1"/>
  <c r="Z106" i="57"/>
  <c r="V249" i="57" s="1"/>
  <c r="Z162" i="57"/>
  <c r="V305" i="57" s="1"/>
  <c r="Z157" i="57"/>
  <c r="V300" i="57" s="1"/>
  <c r="Z136" i="57"/>
  <c r="AD422" i="57" s="1"/>
  <c r="Z97" i="57"/>
  <c r="Z111" i="57"/>
  <c r="Z119" i="57"/>
  <c r="Z156" i="57"/>
  <c r="AD442" i="57" s="1"/>
  <c r="Z88" i="57"/>
  <c r="AD374" i="57" s="1"/>
  <c r="Z158" i="57"/>
  <c r="V301" i="57" s="1"/>
  <c r="Z152" i="57"/>
  <c r="V295" i="57" s="1"/>
  <c r="Z129" i="57"/>
  <c r="AD415" i="57" s="1"/>
  <c r="Z139" i="57"/>
  <c r="Z89" i="57"/>
  <c r="Z128" i="57"/>
  <c r="AD414" i="57" s="1"/>
  <c r="Z141" i="57"/>
  <c r="AD427" i="57" s="1"/>
  <c r="Z148" i="57"/>
  <c r="V291" i="57" s="1"/>
  <c r="Z118" i="57"/>
  <c r="AD404" i="57" s="1"/>
  <c r="Z90" i="57"/>
  <c r="V233" i="57" s="1"/>
  <c r="Z131" i="57"/>
  <c r="V274" i="57" s="1"/>
  <c r="Z99" i="57"/>
  <c r="V242" i="57" s="1"/>
  <c r="Z149" i="57"/>
  <c r="Z126" i="57"/>
  <c r="V269" i="57" s="1"/>
  <c r="Z87" i="57"/>
  <c r="V230" i="57" s="1"/>
  <c r="Z83" i="57"/>
  <c r="AD369" i="57" s="1"/>
  <c r="Z82" i="57"/>
  <c r="V225" i="57" s="1"/>
  <c r="Z144" i="57"/>
  <c r="V287" i="57" s="1"/>
  <c r="Z159" i="57"/>
  <c r="V302" i="57" s="1"/>
  <c r="Z110" i="57"/>
  <c r="Z92" i="57"/>
  <c r="Z108" i="57"/>
  <c r="V251" i="57" s="1"/>
  <c r="Z143" i="57"/>
  <c r="V286" i="57" s="1"/>
  <c r="Z117" i="57"/>
  <c r="AD403" i="57" s="1"/>
  <c r="Z145" i="57"/>
  <c r="AD431" i="57" s="1"/>
  <c r="Z116" i="57"/>
  <c r="V259" i="57" s="1"/>
  <c r="Z84" i="57"/>
  <c r="V227" i="57" s="1"/>
  <c r="Z85" i="57"/>
  <c r="Z109" i="57"/>
  <c r="AD395" i="57" s="1"/>
  <c r="Z133" i="57"/>
  <c r="AA159" i="53"/>
  <c r="W302" i="53" s="1"/>
  <c r="AA106" i="53"/>
  <c r="AE392" i="53" s="1"/>
  <c r="AA80" i="53"/>
  <c r="W223" i="53" s="1"/>
  <c r="AA64" i="53"/>
  <c r="W207" i="53" s="1"/>
  <c r="AA24" i="53"/>
  <c r="AE310" i="53" s="1"/>
  <c r="AA148" i="53"/>
  <c r="AA60" i="53"/>
  <c r="AA142" i="53"/>
  <c r="AA146" i="53"/>
  <c r="W289" i="53" s="1"/>
  <c r="AA93" i="53"/>
  <c r="W236" i="53" s="1"/>
  <c r="AA34" i="53"/>
  <c r="AE320" i="53" s="1"/>
  <c r="AA92" i="53"/>
  <c r="W235" i="53" s="1"/>
  <c r="AA119" i="53"/>
  <c r="W262" i="53" s="1"/>
  <c r="AA121" i="53"/>
  <c r="AA90" i="53"/>
  <c r="AA147" i="53"/>
  <c r="AA160" i="53"/>
  <c r="W303" i="53" s="1"/>
  <c r="AA31" i="53"/>
  <c r="AE317" i="53" s="1"/>
  <c r="AA153" i="53"/>
  <c r="W296" i="53" s="1"/>
  <c r="AA63" i="53"/>
  <c r="AE349" i="53" s="1"/>
  <c r="AA111" i="53"/>
  <c r="AE397" i="53" s="1"/>
  <c r="AA23" i="53"/>
  <c r="AA69" i="53"/>
  <c r="AA95" i="53"/>
  <c r="AA67" i="53"/>
  <c r="W210" i="53" s="1"/>
  <c r="AA48" i="53"/>
  <c r="W191" i="53" s="1"/>
  <c r="AA94" i="53"/>
  <c r="AE380" i="53" s="1"/>
  <c r="AA136" i="53"/>
  <c r="W279" i="53" s="1"/>
  <c r="AA139" i="53"/>
  <c r="AE425" i="53" s="1"/>
  <c r="AA29" i="53"/>
  <c r="AA77" i="53"/>
  <c r="AA100" i="53"/>
  <c r="AA120" i="53"/>
  <c r="AE406" i="53" s="1"/>
  <c r="AA55" i="53"/>
  <c r="W198" i="53" s="1"/>
  <c r="AA42" i="53"/>
  <c r="W185" i="53" s="1"/>
  <c r="AA26" i="53"/>
  <c r="W169" i="53" s="1"/>
  <c r="AA47" i="53"/>
  <c r="AE333" i="53" s="1"/>
  <c r="AA37" i="53"/>
  <c r="AA68" i="53"/>
  <c r="AA58" i="53"/>
  <c r="AA124" i="53"/>
  <c r="AE410" i="53" s="1"/>
  <c r="AA115" i="53"/>
  <c r="AE401" i="53" s="1"/>
  <c r="AA101" i="53"/>
  <c r="AE387" i="53" s="1"/>
  <c r="AA96" i="53"/>
  <c r="AE382" i="53" s="1"/>
  <c r="AA27" i="53"/>
  <c r="W170" i="53" s="1"/>
  <c r="AA135" i="53"/>
  <c r="AA158" i="53"/>
  <c r="AA62" i="53"/>
  <c r="AA156" i="53"/>
  <c r="W299" i="53" s="1"/>
  <c r="AA151" i="53"/>
  <c r="AE437" i="53" s="1"/>
  <c r="AA76" i="53"/>
  <c r="W219" i="53" s="1"/>
  <c r="AA22" i="53"/>
  <c r="AE308" i="53" s="1"/>
  <c r="AA51" i="53"/>
  <c r="W194" i="53" s="1"/>
  <c r="AA73" i="53"/>
  <c r="AA149" i="53"/>
  <c r="AA56" i="53"/>
  <c r="AA117" i="53"/>
  <c r="AE403" i="53" s="1"/>
  <c r="AA141" i="53"/>
  <c r="W284" i="53" s="1"/>
  <c r="AA35" i="53"/>
  <c r="AE321" i="53" s="1"/>
  <c r="AA71" i="53"/>
  <c r="AE357" i="53" s="1"/>
  <c r="AA140" i="53"/>
  <c r="W283" i="53" s="1"/>
  <c r="AA41" i="53"/>
  <c r="AA123" i="53"/>
  <c r="AA66" i="53"/>
  <c r="W209" i="53" s="1"/>
  <c r="AA87" i="53"/>
  <c r="W230" i="53" s="1"/>
  <c r="AA70" i="53"/>
  <c r="W213" i="53" s="1"/>
  <c r="AA40" i="53"/>
  <c r="W183" i="53" s="1"/>
  <c r="AA137" i="53"/>
  <c r="W280" i="53" s="1"/>
  <c r="AA110" i="53"/>
  <c r="AE396" i="53" s="1"/>
  <c r="AA49" i="53"/>
  <c r="AA88" i="53"/>
  <c r="AA30" i="53"/>
  <c r="AA98" i="53"/>
  <c r="AE384" i="53" s="1"/>
  <c r="AA50" i="53"/>
  <c r="W193" i="53" s="1"/>
  <c r="AA86" i="53"/>
  <c r="AE372" i="53" s="1"/>
  <c r="AA155" i="53"/>
  <c r="AE441" i="53" s="1"/>
  <c r="AA38" i="53"/>
  <c r="W181" i="53" s="1"/>
  <c r="AA82" i="53"/>
  <c r="AA161" i="53"/>
  <c r="AA74" i="53"/>
  <c r="W217" i="53" s="1"/>
  <c r="AA105" i="53"/>
  <c r="AE391" i="53" s="1"/>
  <c r="AA75" i="53"/>
  <c r="AE361" i="53" s="1"/>
  <c r="AA44" i="53"/>
  <c r="W187" i="53" s="1"/>
  <c r="AA126" i="53"/>
  <c r="W269" i="53" s="1"/>
  <c r="AA127" i="53"/>
  <c r="AE413" i="53" s="1"/>
  <c r="AA61" i="53"/>
  <c r="AA113" i="53"/>
  <c r="AE399" i="53" s="1"/>
  <c r="AA81" i="53"/>
  <c r="AA157" i="53"/>
  <c r="AE443" i="53" s="1"/>
  <c r="AA59" i="53"/>
  <c r="AE345" i="53" s="1"/>
  <c r="AA28" i="53"/>
  <c r="AE314" i="53" s="1"/>
  <c r="AA46" i="53"/>
  <c r="W189" i="53" s="1"/>
  <c r="AA107" i="53"/>
  <c r="AE393" i="53" s="1"/>
  <c r="AA85" i="53"/>
  <c r="AA97" i="53"/>
  <c r="AA134" i="53"/>
  <c r="AA138" i="53"/>
  <c r="AE424" i="53" s="1"/>
  <c r="AA104" i="53"/>
  <c r="AE390" i="53" s="1"/>
  <c r="AA143" i="53"/>
  <c r="AE429" i="53" s="1"/>
  <c r="AA128" i="53"/>
  <c r="AE414" i="53" s="1"/>
  <c r="AA108" i="53"/>
  <c r="AE394" i="53" s="1"/>
  <c r="AA102" i="53"/>
  <c r="AA91" i="53"/>
  <c r="AA52" i="53"/>
  <c r="AA83" i="53"/>
  <c r="W226" i="53" s="1"/>
  <c r="AA57" i="53"/>
  <c r="W200" i="53" s="1"/>
  <c r="AA145" i="53"/>
  <c r="AE431" i="53" s="1"/>
  <c r="AA129" i="53"/>
  <c r="AE415" i="53" s="1"/>
  <c r="AA109" i="53"/>
  <c r="W252" i="53" s="1"/>
  <c r="AA45" i="53"/>
  <c r="AA39" i="53"/>
  <c r="AA150" i="53"/>
  <c r="AA99" i="53"/>
  <c r="W242" i="53" s="1"/>
  <c r="AA125" i="53"/>
  <c r="AE411" i="53" s="1"/>
  <c r="AA103" i="53"/>
  <c r="AE389" i="53" s="1"/>
  <c r="AA79" i="53"/>
  <c r="W222" i="53" s="1"/>
  <c r="AA32" i="53"/>
  <c r="AE318" i="53" s="1"/>
  <c r="AA130" i="53"/>
  <c r="AA122" i="53"/>
  <c r="AA118" i="53"/>
  <c r="AA78" i="53"/>
  <c r="AE364" i="53" s="1"/>
  <c r="AA33" i="53"/>
  <c r="W176" i="53" s="1"/>
  <c r="AA132" i="53"/>
  <c r="W275" i="53" s="1"/>
  <c r="AA65" i="53"/>
  <c r="W208" i="53" s="1"/>
  <c r="AA133" i="53"/>
  <c r="W276" i="53" s="1"/>
  <c r="AA54" i="53"/>
  <c r="AA36" i="53"/>
  <c r="AA144" i="53"/>
  <c r="AA114" i="53"/>
  <c r="W257" i="53" s="1"/>
  <c r="AA72" i="53"/>
  <c r="W215" i="53" s="1"/>
  <c r="AA154" i="53"/>
  <c r="AE440" i="53" s="1"/>
  <c r="AA112" i="53"/>
  <c r="AE398" i="53" s="1"/>
  <c r="AA116" i="53"/>
  <c r="AE402" i="53" s="1"/>
  <c r="AA131" i="53"/>
  <c r="AA43" i="53"/>
  <c r="AA84" i="53"/>
  <c r="AA25" i="53"/>
  <c r="W168" i="53" s="1"/>
  <c r="AA53" i="53"/>
  <c r="W196" i="53" s="1"/>
  <c r="AA152" i="53"/>
  <c r="W295" i="53" s="1"/>
  <c r="AA89" i="53"/>
  <c r="W232" i="53" s="1"/>
  <c r="AB139" i="53"/>
  <c r="AB109" i="53"/>
  <c r="AB27" i="53"/>
  <c r="AB116" i="53"/>
  <c r="AB72" i="53"/>
  <c r="AB56" i="53"/>
  <c r="AB54" i="53"/>
  <c r="AB100" i="53"/>
  <c r="AB137" i="53"/>
  <c r="AB81" i="53"/>
  <c r="AB67" i="53"/>
  <c r="AB113" i="53"/>
  <c r="AB120" i="53"/>
  <c r="AB74" i="53"/>
  <c r="AB151" i="53"/>
  <c r="AB102" i="53"/>
  <c r="AB136" i="53"/>
  <c r="AB125" i="53"/>
  <c r="AB140" i="53"/>
  <c r="AB33" i="53"/>
  <c r="AB77" i="53"/>
  <c r="AB93" i="53"/>
  <c r="AB26" i="53"/>
  <c r="AB87" i="53"/>
  <c r="AB48" i="53"/>
  <c r="AB25" i="53"/>
  <c r="AB36" i="53"/>
  <c r="AB110" i="53"/>
  <c r="AB37" i="53"/>
  <c r="AB101" i="53"/>
  <c r="AB23" i="53"/>
  <c r="AB104" i="53"/>
  <c r="AB22" i="53"/>
  <c r="AB126" i="53"/>
  <c r="AB141" i="53"/>
  <c r="AB65" i="53"/>
  <c r="AB149" i="53"/>
  <c r="AB117" i="53"/>
  <c r="AB84" i="53"/>
  <c r="AB161" i="53"/>
  <c r="AB62" i="53"/>
  <c r="AB49" i="53"/>
  <c r="AB45" i="53"/>
  <c r="AB60" i="53"/>
  <c r="AB55" i="53"/>
  <c r="AB39" i="53"/>
  <c r="AB70" i="53"/>
  <c r="AB142" i="53"/>
  <c r="AB127" i="53"/>
  <c r="AB73" i="53"/>
  <c r="AB86" i="53"/>
  <c r="AB98" i="53"/>
  <c r="AB47" i="53"/>
  <c r="AB105" i="53"/>
  <c r="AB159" i="53"/>
  <c r="AB145" i="53"/>
  <c r="AB119" i="53"/>
  <c r="AB114" i="53"/>
  <c r="AB134" i="53"/>
  <c r="AB152" i="53"/>
  <c r="AB99" i="53"/>
  <c r="AB144" i="53"/>
  <c r="AB31" i="53"/>
  <c r="AB153" i="53"/>
  <c r="AB157" i="53"/>
  <c r="AB34" i="53"/>
  <c r="AB52" i="53"/>
  <c r="AB61" i="53"/>
  <c r="AB90" i="53"/>
  <c r="AB53" i="53"/>
  <c r="AB148" i="53"/>
  <c r="AB76" i="53"/>
  <c r="AB103" i="53"/>
  <c r="AB124" i="53"/>
  <c r="AB132" i="53"/>
  <c r="AB78" i="53"/>
  <c r="AB146" i="53"/>
  <c r="AB96" i="53"/>
  <c r="AB150" i="53"/>
  <c r="AB135" i="53"/>
  <c r="AB71" i="53"/>
  <c r="AB106" i="53"/>
  <c r="AB123" i="53"/>
  <c r="AB30" i="53"/>
  <c r="AB66" i="53"/>
  <c r="AB83" i="53"/>
  <c r="AB68" i="53"/>
  <c r="AB128" i="53"/>
  <c r="AB42" i="53"/>
  <c r="AB154" i="53"/>
  <c r="AB138" i="53"/>
  <c r="AB75" i="53"/>
  <c r="AB89" i="53"/>
  <c r="AB43" i="53"/>
  <c r="AB24" i="53"/>
  <c r="AB58" i="53"/>
  <c r="AB28" i="53"/>
  <c r="AB155" i="53"/>
  <c r="AB122" i="53"/>
  <c r="AB50" i="53"/>
  <c r="AB130" i="53"/>
  <c r="AB80" i="53"/>
  <c r="AB158" i="53"/>
  <c r="AB32" i="53"/>
  <c r="AB35" i="53"/>
  <c r="AB115" i="53"/>
  <c r="AB133" i="53"/>
  <c r="AB147" i="53"/>
  <c r="AB82" i="53"/>
  <c r="AB112" i="53"/>
  <c r="AB160" i="53"/>
  <c r="AB40" i="53"/>
  <c r="AB118" i="53"/>
  <c r="AB79" i="53"/>
  <c r="AB97" i="53"/>
  <c r="AB111" i="53"/>
  <c r="AB64" i="53"/>
  <c r="AB95" i="53"/>
  <c r="AB63" i="53"/>
  <c r="AB38" i="53"/>
  <c r="AB91" i="53"/>
  <c r="AB69" i="53"/>
  <c r="AB41" i="53"/>
  <c r="AB94" i="53"/>
  <c r="AB92" i="53"/>
  <c r="AB29" i="53"/>
  <c r="AB121" i="53"/>
  <c r="AB107" i="53"/>
  <c r="AB51" i="53"/>
  <c r="AB46" i="53"/>
  <c r="AB88" i="53"/>
  <c r="AB131" i="53"/>
  <c r="AB59" i="53"/>
  <c r="AB57" i="53"/>
  <c r="AB143" i="53"/>
  <c r="AB108" i="53"/>
  <c r="AB129" i="53"/>
  <c r="AB156" i="53"/>
  <c r="AB44" i="53"/>
  <c r="AB85" i="53"/>
  <c r="Y99" i="53"/>
  <c r="AC385" i="53" s="1"/>
  <c r="Y126" i="53"/>
  <c r="U269" i="53" s="1"/>
  <c r="Y96" i="53"/>
  <c r="U239" i="53" s="1"/>
  <c r="Y39" i="53"/>
  <c r="U182" i="53" s="1"/>
  <c r="Y72" i="53"/>
  <c r="U215" i="53" s="1"/>
  <c r="Y105" i="53"/>
  <c r="Y91" i="53"/>
  <c r="Y117" i="53"/>
  <c r="U260" i="53" s="1"/>
  <c r="Y125" i="53"/>
  <c r="U268" i="53" s="1"/>
  <c r="Y140" i="53"/>
  <c r="U283" i="53" s="1"/>
  <c r="Y35" i="53"/>
  <c r="AC321" i="53" s="1"/>
  <c r="Y127" i="53"/>
  <c r="U270" i="53" s="1"/>
  <c r="Y22" i="53"/>
  <c r="U165" i="53" s="1"/>
  <c r="Y146" i="53"/>
  <c r="Y32" i="53"/>
  <c r="Y78" i="53"/>
  <c r="Y155" i="53"/>
  <c r="U298" i="53" s="1"/>
  <c r="Y23" i="53"/>
  <c r="AC309" i="53" s="1"/>
  <c r="Y121" i="53"/>
  <c r="U264" i="53" s="1"/>
  <c r="Y63" i="53"/>
  <c r="AC349" i="53" s="1"/>
  <c r="Y51" i="53"/>
  <c r="U194" i="53" s="1"/>
  <c r="Y97" i="53"/>
  <c r="AC383" i="53" s="1"/>
  <c r="Y75" i="53"/>
  <c r="Y43" i="53"/>
  <c r="U186" i="53" s="1"/>
  <c r="Y131" i="53"/>
  <c r="AC417" i="53" s="1"/>
  <c r="Y101" i="53"/>
  <c r="AC387" i="53" s="1"/>
  <c r="Y145" i="53"/>
  <c r="U288" i="53" s="1"/>
  <c r="Y24" i="53"/>
  <c r="AC310" i="53" s="1"/>
  <c r="Y137" i="53"/>
  <c r="AC423" i="53" s="1"/>
  <c r="Y69" i="53"/>
  <c r="AC355" i="53" s="1"/>
  <c r="Y115" i="53"/>
  <c r="Y29" i="53"/>
  <c r="Y57" i="53"/>
  <c r="AC343" i="53" s="1"/>
  <c r="Y70" i="53"/>
  <c r="U213" i="53" s="1"/>
  <c r="Y95" i="53"/>
  <c r="U238" i="53" s="1"/>
  <c r="Y110" i="53"/>
  <c r="AC396" i="53" s="1"/>
  <c r="Y82" i="53"/>
  <c r="U225" i="53" s="1"/>
  <c r="Y54" i="53"/>
  <c r="Y68" i="53"/>
  <c r="Y27" i="53"/>
  <c r="AC313" i="53" s="1"/>
  <c r="Y138" i="53"/>
  <c r="U281" i="53" s="1"/>
  <c r="Y104" i="53"/>
  <c r="AC390" i="53" s="1"/>
  <c r="Y118" i="53"/>
  <c r="U261" i="53" s="1"/>
  <c r="Y111" i="53"/>
  <c r="U254" i="53" s="1"/>
  <c r="Y156" i="53"/>
  <c r="AC442" i="53" s="1"/>
  <c r="Y160" i="53"/>
  <c r="U303" i="53" s="1"/>
  <c r="Y123" i="53"/>
  <c r="Y26" i="53"/>
  <c r="Y62" i="53"/>
  <c r="AC348" i="53" s="1"/>
  <c r="Y76" i="53"/>
  <c r="U219" i="53" s="1"/>
  <c r="Y154" i="53"/>
  <c r="U297" i="53" s="1"/>
  <c r="Y74" i="53"/>
  <c r="U217" i="53" s="1"/>
  <c r="Y61" i="53"/>
  <c r="U204" i="53" s="1"/>
  <c r="Y77" i="53"/>
  <c r="AC363" i="53" s="1"/>
  <c r="Y33" i="53"/>
  <c r="Y107" i="53"/>
  <c r="Y130" i="53"/>
  <c r="AC416" i="53" s="1"/>
  <c r="Y46" i="53"/>
  <c r="AC332" i="53" s="1"/>
  <c r="Y122" i="53"/>
  <c r="U265" i="53" s="1"/>
  <c r="Y116" i="53"/>
  <c r="U259" i="53" s="1"/>
  <c r="Y90" i="53"/>
  <c r="U233" i="53" s="1"/>
  <c r="Y157" i="53"/>
  <c r="AC443" i="53" s="1"/>
  <c r="Y41" i="53"/>
  <c r="Y141" i="53"/>
  <c r="Y89" i="53"/>
  <c r="U232" i="53" s="1"/>
  <c r="Y79" i="53"/>
  <c r="U222" i="53" s="1"/>
  <c r="Y83" i="53"/>
  <c r="U226" i="53" s="1"/>
  <c r="Y73" i="53"/>
  <c r="AC359" i="53" s="1"/>
  <c r="Y100" i="53"/>
  <c r="AC386" i="53" s="1"/>
  <c r="Y49" i="53"/>
  <c r="U192" i="53" s="1"/>
  <c r="Y60" i="53"/>
  <c r="Y133" i="53"/>
  <c r="Y93" i="53"/>
  <c r="AC379" i="53" s="1"/>
  <c r="Y84" i="53"/>
  <c r="AC370" i="53" s="1"/>
  <c r="Y50" i="53"/>
  <c r="U193" i="53" s="1"/>
  <c r="Y92" i="53"/>
  <c r="U235" i="53" s="1"/>
  <c r="Y56" i="53"/>
  <c r="AC342" i="53" s="1"/>
  <c r="Y112" i="53"/>
  <c r="U255" i="53" s="1"/>
  <c r="Y64" i="53"/>
  <c r="Y103" i="53"/>
  <c r="Y142" i="53"/>
  <c r="U285" i="53" s="1"/>
  <c r="Y106" i="53"/>
  <c r="AC392" i="53" s="1"/>
  <c r="Y28" i="53"/>
  <c r="U171" i="53" s="1"/>
  <c r="Y52" i="53"/>
  <c r="U195" i="53" s="1"/>
  <c r="Y25" i="53"/>
  <c r="U168" i="53" s="1"/>
  <c r="Y149" i="53"/>
  <c r="AC435" i="53" s="1"/>
  <c r="Y129" i="53"/>
  <c r="Y109" i="53"/>
  <c r="Y42" i="53"/>
  <c r="AC328" i="53" s="1"/>
  <c r="Y71" i="53"/>
  <c r="AC357" i="53" s="1"/>
  <c r="Y88" i="53"/>
  <c r="U231" i="53" s="1"/>
  <c r="Y152" i="53"/>
  <c r="AC438" i="53" s="1"/>
  <c r="Y153" i="53"/>
  <c r="U296" i="53" s="1"/>
  <c r="Y143" i="53"/>
  <c r="AC429" i="53" s="1"/>
  <c r="Y31" i="53"/>
  <c r="Y45" i="53"/>
  <c r="Y55" i="53"/>
  <c r="U198" i="53" s="1"/>
  <c r="Y48" i="53"/>
  <c r="U191" i="53" s="1"/>
  <c r="Y147" i="53"/>
  <c r="U290" i="53" s="1"/>
  <c r="Y150" i="53"/>
  <c r="U293" i="53" s="1"/>
  <c r="Y80" i="53"/>
  <c r="U223" i="53" s="1"/>
  <c r="Y65" i="53"/>
  <c r="AC351" i="53" s="1"/>
  <c r="Y139" i="53"/>
  <c r="Y36" i="53"/>
  <c r="Y132" i="53"/>
  <c r="U275" i="53" s="1"/>
  <c r="Y113" i="53"/>
  <c r="U256" i="53" s="1"/>
  <c r="Y114" i="53"/>
  <c r="U257" i="53" s="1"/>
  <c r="Y135" i="53"/>
  <c r="U278" i="53" s="1"/>
  <c r="Y40" i="53"/>
  <c r="AC326" i="53" s="1"/>
  <c r="Y67" i="53"/>
  <c r="U210" i="53" s="1"/>
  <c r="Y59" i="53"/>
  <c r="Y38" i="53"/>
  <c r="Y81" i="53"/>
  <c r="U224" i="53" s="1"/>
  <c r="Y66" i="53"/>
  <c r="AC352" i="53" s="1"/>
  <c r="Y94" i="53"/>
  <c r="U237" i="53" s="1"/>
  <c r="Y144" i="53"/>
  <c r="AC430" i="53" s="1"/>
  <c r="Y151" i="53"/>
  <c r="AC437" i="53" s="1"/>
  <c r="Y148" i="53"/>
  <c r="U291" i="53" s="1"/>
  <c r="Y47" i="53"/>
  <c r="Y30" i="53"/>
  <c r="AC316" i="53" s="1"/>
  <c r="Y85" i="53"/>
  <c r="U228" i="53" s="1"/>
  <c r="Y159" i="53"/>
  <c r="AC445" i="53" s="1"/>
  <c r="Y102" i="53"/>
  <c r="AC388" i="53" s="1"/>
  <c r="Y86" i="53"/>
  <c r="U229" i="53" s="1"/>
  <c r="Y128" i="53"/>
  <c r="U271" i="53" s="1"/>
  <c r="Y120" i="53"/>
  <c r="U263" i="53" s="1"/>
  <c r="Y58" i="53"/>
  <c r="Y87" i="53"/>
  <c r="Y119" i="53"/>
  <c r="AC405" i="53" s="1"/>
  <c r="Y98" i="53"/>
  <c r="AC384" i="53" s="1"/>
  <c r="Y161" i="53"/>
  <c r="U304" i="53" s="1"/>
  <c r="Y108" i="53"/>
  <c r="U251" i="53" s="1"/>
  <c r="Y44" i="53"/>
  <c r="U187" i="53" s="1"/>
  <c r="Y34" i="53"/>
  <c r="AC320" i="53" s="1"/>
  <c r="Y124" i="53"/>
  <c r="Y158" i="53"/>
  <c r="Y53" i="53"/>
  <c r="U196" i="53" s="1"/>
  <c r="Y136" i="53"/>
  <c r="U279" i="53" s="1"/>
  <c r="Y37" i="53"/>
  <c r="AC323" i="53" s="1"/>
  <c r="Y134" i="53"/>
  <c r="U277" i="53" s="1"/>
  <c r="V293" i="59"/>
  <c r="AD436" i="59"/>
  <c r="AD402" i="59"/>
  <c r="V259" i="59"/>
  <c r="AC404" i="57"/>
  <c r="U261" i="57"/>
  <c r="U244" i="57"/>
  <c r="AC338" i="53"/>
  <c r="T220" i="53"/>
  <c r="AB363" i="53"/>
  <c r="T171" i="53"/>
  <c r="AB314" i="53"/>
  <c r="AB433" i="53"/>
  <c r="T290" i="53"/>
  <c r="W291" i="53"/>
  <c r="AE434" i="53"/>
  <c r="AD401" i="53"/>
  <c r="AB422" i="57"/>
  <c r="AB400" i="53"/>
  <c r="AB348" i="53"/>
  <c r="AB312" i="53"/>
  <c r="U268" i="57"/>
  <c r="AC411" i="57"/>
  <c r="T217" i="53"/>
  <c r="AB360" i="53"/>
  <c r="T280" i="53"/>
  <c r="AB423" i="53"/>
  <c r="W263" i="53"/>
  <c r="U294" i="57"/>
  <c r="U278" i="56"/>
  <c r="AC421" i="56"/>
  <c r="T169" i="53"/>
  <c r="V273" i="59"/>
  <c r="AD416" i="59"/>
  <c r="V269" i="59"/>
  <c r="AD412" i="59"/>
  <c r="V248" i="57"/>
  <c r="AD391" i="57"/>
  <c r="AB442" i="53"/>
  <c r="T299" i="53"/>
  <c r="T166" i="53"/>
  <c r="AB309" i="53"/>
  <c r="AB379" i="53"/>
  <c r="T236" i="53"/>
  <c r="AB425" i="57"/>
  <c r="T282" i="57"/>
  <c r="T287" i="57"/>
  <c r="AB430" i="57"/>
  <c r="W249" i="57"/>
  <c r="AE392" i="57"/>
  <c r="T275" i="57"/>
  <c r="AB369" i="57"/>
  <c r="AE418" i="57"/>
  <c r="W275" i="57"/>
  <c r="U248" i="57"/>
  <c r="AD385" i="57"/>
  <c r="AC400" i="56"/>
  <c r="U257" i="56"/>
  <c r="U288" i="56"/>
  <c r="V255" i="59"/>
  <c r="AD398" i="59"/>
  <c r="AG10" i="57"/>
  <c r="AI10" i="57"/>
  <c r="AJ10" i="57"/>
  <c r="AH10" i="57"/>
  <c r="W253" i="57"/>
  <c r="AB310" i="53"/>
  <c r="T167" i="53"/>
  <c r="T206" i="53"/>
  <c r="AB349" i="53"/>
  <c r="AB321" i="53"/>
  <c r="T178" i="53"/>
  <c r="AB375" i="57"/>
  <c r="T232" i="57"/>
  <c r="AC426" i="57"/>
  <c r="AC417" i="57"/>
  <c r="T234" i="53"/>
  <c r="AB377" i="53"/>
  <c r="T226" i="53"/>
  <c r="AB369" i="53"/>
  <c r="AE335" i="53"/>
  <c r="W192" i="53"/>
  <c r="T304" i="57"/>
  <c r="AB447" i="57"/>
  <c r="AC369" i="57"/>
  <c r="U226" i="57"/>
  <c r="T263" i="53"/>
  <c r="U258" i="57"/>
  <c r="W204" i="53"/>
  <c r="AE347" i="53"/>
  <c r="T273" i="57"/>
  <c r="AB416" i="57"/>
  <c r="AE393" i="57"/>
  <c r="W250" i="57"/>
  <c r="V240" i="57"/>
  <c r="AD383" i="57"/>
  <c r="AC421" i="57"/>
  <c r="U278" i="57"/>
  <c r="AE416" i="57"/>
  <c r="W273" i="57"/>
  <c r="AJ10" i="53"/>
  <c r="AI10" i="53"/>
  <c r="AH10" i="53"/>
  <c r="AG10" i="53"/>
  <c r="AC398" i="53"/>
  <c r="AB313" i="53"/>
  <c r="T170" i="53"/>
  <c r="W172" i="53"/>
  <c r="AE315" i="53"/>
  <c r="W233" i="53"/>
  <c r="AE376" i="53"/>
  <c r="AE327" i="53"/>
  <c r="W184" i="53"/>
  <c r="T268" i="57"/>
  <c r="AB411" i="57"/>
  <c r="V298" i="53"/>
  <c r="AD393" i="53"/>
  <c r="AD430" i="53"/>
  <c r="V222" i="53"/>
  <c r="AD367" i="53"/>
  <c r="T281" i="53"/>
  <c r="V282" i="57"/>
  <c r="AD425" i="57"/>
  <c r="W247" i="57"/>
  <c r="AE390" i="57"/>
  <c r="AC406" i="53"/>
  <c r="W180" i="53"/>
  <c r="AE323" i="53"/>
  <c r="AE417" i="53"/>
  <c r="W274" i="53"/>
  <c r="AE309" i="53"/>
  <c r="W166" i="53"/>
  <c r="AE388" i="53"/>
  <c r="W245" i="53"/>
  <c r="AD404" i="53"/>
  <c r="AD325" i="53"/>
  <c r="V194" i="53"/>
  <c r="V214" i="53"/>
  <c r="V205" i="53"/>
  <c r="V223" i="53"/>
  <c r="AD338" i="53"/>
  <c r="V195" i="53"/>
  <c r="AD396" i="57"/>
  <c r="V253" i="57"/>
  <c r="AD447" i="57"/>
  <c r="V304" i="57"/>
  <c r="U271" i="57"/>
  <c r="T224" i="53"/>
  <c r="V267" i="57"/>
  <c r="AD410" i="57"/>
  <c r="AB419" i="53"/>
  <c r="T247" i="53"/>
  <c r="T264" i="53"/>
  <c r="U300" i="57"/>
  <c r="AC443" i="57"/>
  <c r="AC398" i="57"/>
  <c r="W303" i="57"/>
  <c r="AE446" i="57"/>
  <c r="AB444" i="57"/>
  <c r="W248" i="57"/>
  <c r="T283" i="57"/>
  <c r="U274" i="57"/>
  <c r="W305" i="57"/>
  <c r="AC434" i="53"/>
  <c r="AE359" i="53"/>
  <c r="W216" i="53"/>
  <c r="W182" i="53"/>
  <c r="AE325" i="53"/>
  <c r="W273" i="53"/>
  <c r="AE416" i="53"/>
  <c r="W188" i="53"/>
  <c r="AE331" i="53"/>
  <c r="AB432" i="57"/>
  <c r="T289" i="57"/>
  <c r="AD405" i="53"/>
  <c r="AD371" i="57"/>
  <c r="V228" i="57"/>
  <c r="AB428" i="53"/>
  <c r="AC393" i="57"/>
  <c r="AB397" i="57"/>
  <c r="U228" i="57"/>
  <c r="AC371" i="57"/>
  <c r="AB434" i="57"/>
  <c r="AC401" i="57"/>
  <c r="T187" i="53"/>
  <c r="AB397" i="53"/>
  <c r="T210" i="53"/>
  <c r="U292" i="53"/>
  <c r="AC391" i="53"/>
  <c r="U248" i="53"/>
  <c r="U240" i="53"/>
  <c r="T288" i="53"/>
  <c r="AB431" i="53"/>
  <c r="T197" i="53"/>
  <c r="AB340" i="53"/>
  <c r="T199" i="53"/>
  <c r="AB342" i="53"/>
  <c r="W228" i="53"/>
  <c r="AE371" i="53"/>
  <c r="W264" i="53"/>
  <c r="AE407" i="53"/>
  <c r="V191" i="53"/>
  <c r="V196" i="53"/>
  <c r="V301" i="53"/>
  <c r="V246" i="53"/>
  <c r="T295" i="53"/>
  <c r="AD381" i="57"/>
  <c r="V238" i="57"/>
  <c r="AB405" i="57"/>
  <c r="AB336" i="53"/>
  <c r="AD424" i="57"/>
  <c r="V281" i="57"/>
  <c r="AE419" i="57"/>
  <c r="W276" i="57"/>
  <c r="T237" i="53"/>
  <c r="T246" i="53"/>
  <c r="U232" i="57"/>
  <c r="AC375" i="57"/>
  <c r="W297" i="57"/>
  <c r="AC387" i="56"/>
  <c r="T305" i="57"/>
  <c r="AB435" i="53"/>
  <c r="AB337" i="53"/>
  <c r="T194" i="53"/>
  <c r="AB414" i="53"/>
  <c r="T271" i="53"/>
  <c r="W197" i="53"/>
  <c r="AE340" i="53"/>
  <c r="AE368" i="53"/>
  <c r="W225" i="53"/>
  <c r="T250" i="57"/>
  <c r="AB393" i="57"/>
  <c r="AD423" i="53"/>
  <c r="V179" i="53"/>
  <c r="V273" i="53"/>
  <c r="AC430" i="57"/>
  <c r="U287" i="57"/>
  <c r="W264" i="57"/>
  <c r="AE407" i="57"/>
  <c r="U288" i="57"/>
  <c r="U286" i="53"/>
  <c r="U212" i="53"/>
  <c r="U289" i="53"/>
  <c r="AC432" i="53"/>
  <c r="AB338" i="53"/>
  <c r="T195" i="53"/>
  <c r="V215" i="53"/>
  <c r="V198" i="53"/>
  <c r="U197" i="53"/>
  <c r="AC340" i="53"/>
  <c r="U300" i="53"/>
  <c r="AB410" i="53"/>
  <c r="T267" i="53"/>
  <c r="W278" i="53"/>
  <c r="AE421" i="53"/>
  <c r="AE385" i="53"/>
  <c r="AE444" i="53"/>
  <c r="V211" i="53"/>
  <c r="V175" i="53"/>
  <c r="V232" i="53"/>
  <c r="AD378" i="59"/>
  <c r="AD420" i="59"/>
  <c r="V266" i="59"/>
  <c r="V245" i="59"/>
  <c r="AD433" i="59"/>
  <c r="V284" i="59"/>
  <c r="AD415" i="59"/>
  <c r="V264" i="59"/>
  <c r="V291" i="59"/>
  <c r="AD406" i="59"/>
  <c r="V296" i="59"/>
  <c r="V253" i="59"/>
  <c r="AD408" i="59"/>
  <c r="V271" i="59"/>
  <c r="V232" i="59"/>
  <c r="AD374" i="59"/>
  <c r="V288" i="59"/>
  <c r="AD403" i="59"/>
  <c r="AD417" i="59"/>
  <c r="V249" i="59"/>
  <c r="AD395" i="59"/>
  <c r="AD410" i="59"/>
  <c r="V233" i="59"/>
  <c r="V299" i="59"/>
  <c r="V289" i="59"/>
  <c r="AD385" i="59"/>
  <c r="AD381" i="59"/>
  <c r="AD421" i="59"/>
  <c r="V268" i="59"/>
  <c r="V240" i="59"/>
  <c r="AD444" i="59"/>
  <c r="V281" i="59"/>
  <c r="V239" i="59"/>
  <c r="AD380" i="59"/>
  <c r="V298" i="59"/>
  <c r="AD394" i="59"/>
  <c r="V256" i="59"/>
  <c r="V295" i="59"/>
  <c r="V280" i="59"/>
  <c r="AD430" i="59"/>
  <c r="V285" i="59"/>
  <c r="V254" i="59"/>
  <c r="V226" i="59"/>
  <c r="AD400" i="59"/>
  <c r="AD443" i="59"/>
  <c r="V282" i="59"/>
  <c r="V261" i="59"/>
  <c r="AD413" i="59"/>
  <c r="V286" i="59"/>
  <c r="V225" i="59"/>
  <c r="AD372" i="59"/>
  <c r="AD447" i="59"/>
  <c r="AD418" i="59"/>
  <c r="V247" i="59"/>
  <c r="V297" i="59"/>
  <c r="AD137" i="55"/>
  <c r="AH137" i="55" s="1"/>
  <c r="AD133" i="55"/>
  <c r="AH133" i="55" s="1"/>
  <c r="AD142" i="55"/>
  <c r="AH142" i="55" s="1"/>
  <c r="AD116" i="55"/>
  <c r="AH116" i="55" s="1"/>
  <c r="AD126" i="55"/>
  <c r="AH126" i="55" s="1"/>
  <c r="AD138" i="55"/>
  <c r="AH138" i="55" s="1"/>
  <c r="AD154" i="55"/>
  <c r="AH154" i="55" s="1"/>
  <c r="AD87" i="55"/>
  <c r="AH87" i="55" s="1"/>
  <c r="AD143" i="55"/>
  <c r="AH143" i="55" s="1"/>
  <c r="AD131" i="55"/>
  <c r="AH131" i="55" s="1"/>
  <c r="AD85" i="55"/>
  <c r="AH85" i="55" s="1"/>
  <c r="AD92" i="55"/>
  <c r="AH92" i="55" s="1"/>
  <c r="AD123" i="55"/>
  <c r="AH123" i="55" s="1"/>
  <c r="AD109" i="55"/>
  <c r="AH109" i="55" s="1"/>
  <c r="AD156" i="55"/>
  <c r="AH156" i="55" s="1"/>
  <c r="AD136" i="55"/>
  <c r="AH136" i="55" s="1"/>
  <c r="AD152" i="55"/>
  <c r="AH152" i="55" s="1"/>
  <c r="AD160" i="55"/>
  <c r="AH160" i="55" s="1"/>
  <c r="AD95" i="55"/>
  <c r="AH95" i="55" s="1"/>
  <c r="AD119" i="55"/>
  <c r="AH119" i="55" s="1"/>
  <c r="AD106" i="55"/>
  <c r="AH106" i="55" s="1"/>
  <c r="AD112" i="55"/>
  <c r="AH112" i="55" s="1"/>
  <c r="AD90" i="55"/>
  <c r="AH90" i="55" s="1"/>
  <c r="AD128" i="55"/>
  <c r="AH128" i="55" s="1"/>
  <c r="AD104" i="55"/>
  <c r="AH104" i="55" s="1"/>
  <c r="AD155" i="55"/>
  <c r="AH155" i="55" s="1"/>
  <c r="AD105" i="55"/>
  <c r="AH105" i="55" s="1"/>
  <c r="AD159" i="55"/>
  <c r="AD97" i="55"/>
  <c r="AH97" i="55" s="1"/>
  <c r="AD100" i="55"/>
  <c r="AH100" i="55" s="1"/>
  <c r="AD98" i="55"/>
  <c r="AH98" i="55" s="1"/>
  <c r="AD145" i="55"/>
  <c r="AH145" i="55" s="1"/>
  <c r="AD91" i="55"/>
  <c r="AH91" i="55" s="1"/>
  <c r="AD111" i="55"/>
  <c r="AH111" i="55" s="1"/>
  <c r="AD121" i="55"/>
  <c r="AH121" i="55" s="1"/>
  <c r="AD150" i="55"/>
  <c r="AH150" i="55" s="1"/>
  <c r="AD147" i="55"/>
  <c r="AH147" i="55" s="1"/>
  <c r="AD157" i="55"/>
  <c r="AH157" i="55" s="1"/>
  <c r="AD99" i="55"/>
  <c r="AH99" i="55" s="1"/>
  <c r="AD153" i="55"/>
  <c r="AH153" i="55" s="1"/>
  <c r="AD129" i="55"/>
  <c r="AH129" i="55" s="1"/>
  <c r="AD124" i="55"/>
  <c r="AH124" i="55" s="1"/>
  <c r="AD83" i="55"/>
  <c r="AH83" i="55" s="1"/>
  <c r="AD117" i="55"/>
  <c r="AH117" i="55" s="1"/>
  <c r="AD135" i="55"/>
  <c r="AH135" i="55" s="1"/>
  <c r="AD140" i="55"/>
  <c r="AH140" i="55" s="1"/>
  <c r="AD102" i="55"/>
  <c r="AH102" i="55" s="1"/>
  <c r="AD96" i="55"/>
  <c r="AH96" i="55" s="1"/>
  <c r="AD86" i="55"/>
  <c r="AH86" i="55" s="1"/>
  <c r="AD151" i="55"/>
  <c r="AH151" i="55" s="1"/>
  <c r="AD130" i="55"/>
  <c r="AH130" i="55" s="1"/>
  <c r="AD127" i="55"/>
  <c r="AH127" i="55" s="1"/>
  <c r="AD107" i="55"/>
  <c r="AH107" i="55" s="1"/>
  <c r="AD84" i="55"/>
  <c r="AH84" i="55" s="1"/>
  <c r="AD132" i="55"/>
  <c r="AH132" i="55" s="1"/>
  <c r="AD149" i="55"/>
  <c r="AH149" i="55" s="1"/>
  <c r="AD118" i="55"/>
  <c r="AH118" i="55" s="1"/>
  <c r="AD146" i="55"/>
  <c r="AH146" i="55" s="1"/>
  <c r="AD88" i="55"/>
  <c r="AH88" i="55" s="1"/>
  <c r="AD139" i="55"/>
  <c r="AH139" i="55" s="1"/>
  <c r="AD114" i="55"/>
  <c r="AH114" i="55" s="1"/>
  <c r="AD113" i="55"/>
  <c r="AH113" i="55" s="1"/>
  <c r="AD101" i="55"/>
  <c r="AH101" i="55" s="1"/>
  <c r="AD144" i="55"/>
  <c r="AH144" i="55" s="1"/>
  <c r="AD94" i="55"/>
  <c r="AH94" i="55" s="1"/>
  <c r="AD122" i="55"/>
  <c r="AH122" i="55" s="1"/>
  <c r="AD93" i="55"/>
  <c r="AH93" i="55" s="1"/>
  <c r="AD148" i="55"/>
  <c r="AH148" i="55" s="1"/>
  <c r="AD108" i="55"/>
  <c r="AH108" i="55" s="1"/>
  <c r="AD103" i="55"/>
  <c r="AH103" i="55" s="1"/>
  <c r="AD115" i="55"/>
  <c r="AH115" i="55" s="1"/>
  <c r="AD120" i="55"/>
  <c r="AH120" i="55" s="1"/>
  <c r="AD158" i="55"/>
  <c r="AH158" i="55" s="1"/>
  <c r="AD161" i="55"/>
  <c r="AH161" i="55" s="1"/>
  <c r="AD125" i="55"/>
  <c r="AH125" i="55" s="1"/>
  <c r="AD110" i="55"/>
  <c r="AD89" i="55"/>
  <c r="AH89" i="55" s="1"/>
  <c r="AD82" i="55"/>
  <c r="AH82" i="55" s="1"/>
  <c r="AD141" i="55"/>
  <c r="AH141" i="55" s="1"/>
  <c r="AD134" i="55"/>
  <c r="AH134" i="55" s="1"/>
  <c r="AD371" i="59"/>
  <c r="AD387" i="59"/>
  <c r="V236" i="59"/>
  <c r="AD370" i="59"/>
  <c r="AD401" i="59"/>
  <c r="AD426" i="59"/>
  <c r="AD373" i="59"/>
  <c r="V276" i="59"/>
  <c r="V292" i="59"/>
  <c r="AD389" i="59"/>
  <c r="V234" i="59"/>
  <c r="V294" i="59"/>
  <c r="AD384" i="59"/>
  <c r="AD446" i="59"/>
  <c r="AD393" i="59"/>
  <c r="V262" i="59"/>
  <c r="AD386" i="59"/>
  <c r="V296" i="55"/>
  <c r="AD394" i="55"/>
  <c r="AD426" i="55"/>
  <c r="AD413" i="55"/>
  <c r="AD386" i="55"/>
  <c r="V237" i="55"/>
  <c r="V247" i="55"/>
  <c r="V265" i="55"/>
  <c r="V272" i="55"/>
  <c r="AD420" i="55"/>
  <c r="AD423" i="55"/>
  <c r="AD400" i="55"/>
  <c r="AD376" i="55"/>
  <c r="AD396" i="55"/>
  <c r="V260" i="55"/>
  <c r="V299" i="55"/>
  <c r="V259" i="55"/>
  <c r="AD388" i="55"/>
  <c r="V228" i="55"/>
  <c r="V266" i="55"/>
  <c r="V288" i="55"/>
  <c r="AD378" i="55"/>
  <c r="V291" i="55"/>
  <c r="AD443" i="55"/>
  <c r="AD427" i="55"/>
  <c r="V244" i="55"/>
  <c r="AD406" i="55"/>
  <c r="AD438" i="55"/>
  <c r="AD411" i="55"/>
  <c r="AD421" i="55"/>
  <c r="AD385" i="55"/>
  <c r="V294" i="55"/>
  <c r="AD446" i="55"/>
  <c r="AD397" i="55"/>
  <c r="V285" i="55"/>
  <c r="V289" i="55"/>
  <c r="AD412" i="55"/>
  <c r="V274" i="55"/>
  <c r="V287" i="55"/>
  <c r="V241" i="55"/>
  <c r="AD410" i="55"/>
  <c r="V264" i="55"/>
  <c r="AD389" i="55"/>
  <c r="AD440" i="55"/>
  <c r="V229" i="55"/>
  <c r="V292" i="55"/>
  <c r="V282" i="55"/>
  <c r="AD382" i="55"/>
  <c r="AD370" i="55"/>
  <c r="AD416" i="55"/>
  <c r="V273" i="55"/>
  <c r="V281" i="55"/>
  <c r="AD424" i="55"/>
  <c r="AD422" i="55"/>
  <c r="V252" i="55"/>
  <c r="V248" i="55"/>
  <c r="V240" i="55"/>
  <c r="V256" i="55"/>
  <c r="V302" i="55"/>
  <c r="AD445" i="55"/>
  <c r="V290" i="55"/>
  <c r="V238" i="55"/>
  <c r="V271" i="55"/>
  <c r="V230" i="55"/>
  <c r="V249" i="55"/>
  <c r="AD392" i="55"/>
  <c r="AD368" i="55"/>
  <c r="V225" i="55"/>
  <c r="AD444" i="55"/>
  <c r="AD374" i="55"/>
  <c r="AD375" i="55"/>
  <c r="V250" i="55"/>
  <c r="AD393" i="55"/>
  <c r="AD419" i="55"/>
  <c r="V226" i="55"/>
  <c r="V304" i="55"/>
  <c r="AD447" i="55"/>
  <c r="V275" i="55"/>
  <c r="AD418" i="55"/>
  <c r="V262" i="55"/>
  <c r="V298" i="55"/>
  <c r="AD404" i="55"/>
  <c r="AD379" i="55"/>
  <c r="V234" i="55"/>
  <c r="AD398" i="55"/>
  <c r="V255" i="55"/>
  <c r="V258" i="55"/>
  <c r="AD401" i="55"/>
  <c r="V286" i="55"/>
  <c r="AD429" i="55"/>
  <c r="V293" i="55"/>
  <c r="AD436" i="55"/>
  <c r="AN138" i="56"/>
  <c r="AB281" i="56" s="1"/>
  <c r="AN140" i="56"/>
  <c r="AB283" i="56" s="1"/>
  <c r="AN89" i="56"/>
  <c r="P375" i="56" s="1"/>
  <c r="AN105" i="56"/>
  <c r="T391" i="56" s="1"/>
  <c r="AN143" i="56"/>
  <c r="T429" i="56" s="1"/>
  <c r="AN144" i="56"/>
  <c r="AB287" i="56" s="1"/>
  <c r="AN91" i="56"/>
  <c r="AF234" i="56" s="1"/>
  <c r="AN111" i="56"/>
  <c r="AF254" i="56" s="1"/>
  <c r="AN120" i="56"/>
  <c r="AB263" i="56" s="1"/>
  <c r="AN124" i="56"/>
  <c r="T410" i="56" s="1"/>
  <c r="AN130" i="56"/>
  <c r="T416" i="56" s="1"/>
  <c r="AN101" i="56"/>
  <c r="AF244" i="56" s="1"/>
  <c r="AN112" i="56"/>
  <c r="P398" i="56" s="1"/>
  <c r="AN85" i="56"/>
  <c r="AF228" i="56" s="1"/>
  <c r="AN153" i="56"/>
  <c r="AB296" i="56" s="1"/>
  <c r="AN108" i="56"/>
  <c r="P394" i="56" s="1"/>
  <c r="AN122" i="56"/>
  <c r="T408" i="56" s="1"/>
  <c r="AN155" i="56"/>
  <c r="AB298" i="56" s="1"/>
  <c r="AN98" i="56"/>
  <c r="AF241" i="56" s="1"/>
  <c r="AN123" i="56"/>
  <c r="AB266" i="56" s="1"/>
  <c r="AN116" i="56"/>
  <c r="T402" i="56" s="1"/>
  <c r="AN84" i="56"/>
  <c r="AF227" i="56" s="1"/>
  <c r="AN160" i="56"/>
  <c r="AB303" i="56" s="1"/>
  <c r="AN92" i="56"/>
  <c r="AF235" i="56" s="1"/>
  <c r="AN95" i="56"/>
  <c r="AF238" i="56" s="1"/>
  <c r="AN157" i="56"/>
  <c r="AB300" i="56" s="1"/>
  <c r="AN109" i="56"/>
  <c r="P395" i="56" s="1"/>
  <c r="AN129" i="56"/>
  <c r="T415" i="56" s="1"/>
  <c r="AN158" i="56"/>
  <c r="AB301" i="56" s="1"/>
  <c r="AN99" i="56"/>
  <c r="AF242" i="56" s="1"/>
  <c r="AN126" i="56"/>
  <c r="AB269" i="56" s="1"/>
  <c r="AN132" i="56"/>
  <c r="T418" i="56" s="1"/>
  <c r="AN125" i="56"/>
  <c r="AB268" i="56" s="1"/>
  <c r="AN134" i="56"/>
  <c r="AB277" i="56" s="1"/>
  <c r="AN128" i="56"/>
  <c r="AB271" i="56" s="1"/>
  <c r="AN150" i="56"/>
  <c r="T436" i="56" s="1"/>
  <c r="AN96" i="56"/>
  <c r="AB239" i="56" s="1"/>
  <c r="AN107" i="56"/>
  <c r="AF250" i="56" s="1"/>
  <c r="AN159" i="56"/>
  <c r="AB302" i="56" s="1"/>
  <c r="AN100" i="56"/>
  <c r="AB243" i="56" s="1"/>
  <c r="AN145" i="56"/>
  <c r="T431" i="56" s="1"/>
  <c r="AN87" i="56"/>
  <c r="AF230" i="56" s="1"/>
  <c r="AN156" i="56"/>
  <c r="AB299" i="56" s="1"/>
  <c r="AN148" i="56"/>
  <c r="T434" i="56" s="1"/>
  <c r="AN146" i="56"/>
  <c r="T432" i="56" s="1"/>
  <c r="AN102" i="56"/>
  <c r="T388" i="56" s="1"/>
  <c r="AN88" i="56"/>
  <c r="AF231" i="56" s="1"/>
  <c r="AN94" i="56"/>
  <c r="AF237" i="56" s="1"/>
  <c r="AN118" i="56"/>
  <c r="AB261" i="56" s="1"/>
  <c r="AN114" i="56"/>
  <c r="AB257" i="56" s="1"/>
  <c r="AN141" i="56"/>
  <c r="T427" i="56" s="1"/>
  <c r="AN137" i="56"/>
  <c r="AB280" i="56" s="1"/>
  <c r="AN82" i="56"/>
  <c r="AB225" i="56" s="1"/>
  <c r="AN83" i="56"/>
  <c r="T369" i="56" s="1"/>
  <c r="AN113" i="56"/>
  <c r="P399" i="56" s="1"/>
  <c r="AN154" i="56"/>
  <c r="AB297" i="56" s="1"/>
  <c r="AN127" i="56"/>
  <c r="T413" i="56" s="1"/>
  <c r="AN152" i="56"/>
  <c r="AB295" i="56" s="1"/>
  <c r="AN135" i="56"/>
  <c r="AB278" i="56" s="1"/>
  <c r="AN86" i="56"/>
  <c r="T372" i="56" s="1"/>
  <c r="AN117" i="56"/>
  <c r="T403" i="56" s="1"/>
  <c r="AN133" i="56"/>
  <c r="AB276" i="56" s="1"/>
  <c r="AN106" i="56"/>
  <c r="AB249" i="56" s="1"/>
  <c r="AN136" i="56"/>
  <c r="T422" i="56" s="1"/>
  <c r="AN97" i="56"/>
  <c r="AB240" i="56" s="1"/>
  <c r="AN147" i="56"/>
  <c r="T433" i="56" s="1"/>
  <c r="AN93" i="56"/>
  <c r="T379" i="56" s="1"/>
  <c r="AN110" i="56"/>
  <c r="AF253" i="56" s="1"/>
  <c r="AN131" i="56"/>
  <c r="T417" i="56" s="1"/>
  <c r="AN139" i="56"/>
  <c r="T425" i="56" s="1"/>
  <c r="AN90" i="56"/>
  <c r="AF233" i="56" s="1"/>
  <c r="AN151" i="56"/>
  <c r="AB294" i="56" s="1"/>
  <c r="AN142" i="56"/>
  <c r="T428" i="56" s="1"/>
  <c r="AN115" i="56"/>
  <c r="AB258" i="56" s="1"/>
  <c r="AN119" i="56"/>
  <c r="T405" i="56" s="1"/>
  <c r="AN161" i="56"/>
  <c r="T447" i="56" s="1"/>
  <c r="AN103" i="56"/>
  <c r="AF246" i="56" s="1"/>
  <c r="AN149" i="56"/>
  <c r="T435" i="56" s="1"/>
  <c r="AN104" i="56"/>
  <c r="T390" i="56" s="1"/>
  <c r="AN121" i="56"/>
  <c r="AB264" i="56" s="1"/>
  <c r="AL136" i="56"/>
  <c r="Z279" i="56" s="1"/>
  <c r="AL125" i="56"/>
  <c r="Z268" i="56" s="1"/>
  <c r="AL92" i="56"/>
  <c r="Z235" i="56" s="1"/>
  <c r="AL84" i="56"/>
  <c r="Z227" i="56" s="1"/>
  <c r="AL152" i="56"/>
  <c r="Z295" i="56" s="1"/>
  <c r="AL102" i="56"/>
  <c r="Z245" i="56" s="1"/>
  <c r="AL128" i="56"/>
  <c r="Z271" i="56" s="1"/>
  <c r="AL101" i="56"/>
  <c r="Z244" i="56" s="1"/>
  <c r="AL118" i="56"/>
  <c r="Z261" i="56" s="1"/>
  <c r="AL158" i="56"/>
  <c r="Z301" i="56" s="1"/>
  <c r="AL156" i="56"/>
  <c r="Z299" i="56" s="1"/>
  <c r="AL97" i="56"/>
  <c r="Z240" i="56" s="1"/>
  <c r="AL157" i="56"/>
  <c r="Z300" i="56" s="1"/>
  <c r="AL86" i="56"/>
  <c r="Z229" i="56" s="1"/>
  <c r="AL123" i="56"/>
  <c r="Z266" i="56" s="1"/>
  <c r="AL159" i="56"/>
  <c r="Z302" i="56" s="1"/>
  <c r="AL144" i="56"/>
  <c r="Z287" i="56" s="1"/>
  <c r="AL145" i="56"/>
  <c r="Z288" i="56" s="1"/>
  <c r="AL93" i="56"/>
  <c r="Z236" i="56" s="1"/>
  <c r="AL91" i="56"/>
  <c r="Z234" i="56" s="1"/>
  <c r="AL108" i="56"/>
  <c r="Z251" i="56" s="1"/>
  <c r="AL134" i="56"/>
  <c r="Z277" i="56" s="1"/>
  <c r="AL154" i="56"/>
  <c r="Z297" i="56" s="1"/>
  <c r="AL114" i="56"/>
  <c r="Z257" i="56" s="1"/>
  <c r="AL82" i="56"/>
  <c r="Z225" i="56" s="1"/>
  <c r="AL100" i="56"/>
  <c r="Z243" i="56" s="1"/>
  <c r="AL104" i="56"/>
  <c r="Z247" i="56" s="1"/>
  <c r="AL122" i="56"/>
  <c r="Z265" i="56" s="1"/>
  <c r="AL98" i="56"/>
  <c r="Z241" i="56" s="1"/>
  <c r="AL130" i="56"/>
  <c r="Z273" i="56" s="1"/>
  <c r="AL133" i="56"/>
  <c r="Z276" i="56" s="1"/>
  <c r="AL147" i="56"/>
  <c r="Z290" i="56" s="1"/>
  <c r="AL127" i="56"/>
  <c r="Z270" i="56" s="1"/>
  <c r="AL132" i="56"/>
  <c r="Z275" i="56" s="1"/>
  <c r="AL105" i="56"/>
  <c r="Z248" i="56" s="1"/>
  <c r="AL112" i="56"/>
  <c r="Z255" i="56" s="1"/>
  <c r="AL140" i="56"/>
  <c r="Z283" i="56" s="1"/>
  <c r="AL150" i="56"/>
  <c r="Z293" i="56" s="1"/>
  <c r="AL113" i="56"/>
  <c r="Z256" i="56" s="1"/>
  <c r="AL129" i="56"/>
  <c r="Z272" i="56" s="1"/>
  <c r="AL153" i="56"/>
  <c r="Z296" i="56" s="1"/>
  <c r="AL116" i="56"/>
  <c r="Z259" i="56" s="1"/>
  <c r="AL149" i="56"/>
  <c r="Z292" i="56" s="1"/>
  <c r="AL161" i="56"/>
  <c r="Z304" i="56" s="1"/>
  <c r="AL110" i="56"/>
  <c r="Z253" i="56" s="1"/>
  <c r="AL85" i="56"/>
  <c r="Z228" i="56" s="1"/>
  <c r="AL106" i="56"/>
  <c r="Z249" i="56" s="1"/>
  <c r="AL120" i="56"/>
  <c r="Z263" i="56" s="1"/>
  <c r="AL107" i="56"/>
  <c r="Z250" i="56" s="1"/>
  <c r="AL88" i="56"/>
  <c r="Z231" i="56" s="1"/>
  <c r="AL135" i="56"/>
  <c r="Z278" i="56" s="1"/>
  <c r="AL139" i="56"/>
  <c r="Z282" i="56" s="1"/>
  <c r="AL89" i="56"/>
  <c r="Z232" i="56" s="1"/>
  <c r="AL83" i="56"/>
  <c r="Z226" i="56" s="1"/>
  <c r="AL148" i="56"/>
  <c r="Z291" i="56" s="1"/>
  <c r="AL119" i="56"/>
  <c r="Z262" i="56" s="1"/>
  <c r="AL121" i="56"/>
  <c r="Z264" i="56" s="1"/>
  <c r="AL96" i="56"/>
  <c r="Z239" i="56" s="1"/>
  <c r="AL87" i="56"/>
  <c r="Z230" i="56" s="1"/>
  <c r="AL90" i="56"/>
  <c r="Z233" i="56" s="1"/>
  <c r="AL94" i="56"/>
  <c r="Z237" i="56" s="1"/>
  <c r="AL137" i="56"/>
  <c r="Z280" i="56" s="1"/>
  <c r="AL124" i="56"/>
  <c r="Z267" i="56" s="1"/>
  <c r="AL141" i="56"/>
  <c r="Z284" i="56" s="1"/>
  <c r="AL131" i="56"/>
  <c r="Z274" i="56" s="1"/>
  <c r="AL126" i="56"/>
  <c r="Z269" i="56" s="1"/>
  <c r="AL103" i="56"/>
  <c r="Z246" i="56" s="1"/>
  <c r="AL151" i="56"/>
  <c r="Z294" i="56" s="1"/>
  <c r="AL111" i="56"/>
  <c r="Z254" i="56" s="1"/>
  <c r="AL95" i="56"/>
  <c r="Z238" i="56" s="1"/>
  <c r="AL146" i="56"/>
  <c r="Z289" i="56" s="1"/>
  <c r="AL99" i="56"/>
  <c r="Z242" i="56" s="1"/>
  <c r="AL115" i="56"/>
  <c r="Z258" i="56" s="1"/>
  <c r="AL155" i="56"/>
  <c r="Z298" i="56" s="1"/>
  <c r="AL160" i="56"/>
  <c r="Z303" i="56" s="1"/>
  <c r="AL142" i="56"/>
  <c r="Z285" i="56" s="1"/>
  <c r="AL109" i="56"/>
  <c r="Z252" i="56" s="1"/>
  <c r="AL117" i="56"/>
  <c r="Z260" i="56" s="1"/>
  <c r="AL143" i="56"/>
  <c r="Z286" i="56" s="1"/>
  <c r="AL138" i="56"/>
  <c r="Z281" i="56" s="1"/>
  <c r="AA283" i="56"/>
  <c r="X434" i="56"/>
  <c r="X406" i="56"/>
  <c r="X390" i="56"/>
  <c r="L105" i="14"/>
  <c r="AK131" i="56"/>
  <c r="Y274" i="56" s="1"/>
  <c r="AK85" i="56"/>
  <c r="Y228" i="56" s="1"/>
  <c r="AK124" i="56"/>
  <c r="Y267" i="56" s="1"/>
  <c r="AK130" i="56"/>
  <c r="Y273" i="56" s="1"/>
  <c r="AK100" i="56"/>
  <c r="Y243" i="56" s="1"/>
  <c r="AK153" i="56"/>
  <c r="Y296" i="56" s="1"/>
  <c r="AK160" i="56"/>
  <c r="Y303" i="56" s="1"/>
  <c r="AK93" i="56"/>
  <c r="Y236" i="56" s="1"/>
  <c r="AK90" i="56"/>
  <c r="Y233" i="56" s="1"/>
  <c r="AK156" i="56"/>
  <c r="Y299" i="56" s="1"/>
  <c r="AK101" i="56"/>
  <c r="Y244" i="56" s="1"/>
  <c r="AK142" i="56"/>
  <c r="Y285" i="56" s="1"/>
  <c r="AK157" i="56"/>
  <c r="Y300" i="56" s="1"/>
  <c r="AK141" i="56"/>
  <c r="Y284" i="56" s="1"/>
  <c r="AK152" i="56"/>
  <c r="Y295" i="56" s="1"/>
  <c r="AK127" i="56"/>
  <c r="Y270" i="56" s="1"/>
  <c r="AK158" i="56"/>
  <c r="Y301" i="56" s="1"/>
  <c r="AK155" i="56"/>
  <c r="Y298" i="56" s="1"/>
  <c r="AK104" i="56"/>
  <c r="Y247" i="56" s="1"/>
  <c r="AK87" i="56"/>
  <c r="Y230" i="56" s="1"/>
  <c r="AK138" i="56"/>
  <c r="Y281" i="56" s="1"/>
  <c r="AK95" i="56"/>
  <c r="Y238" i="56" s="1"/>
  <c r="AK88" i="56"/>
  <c r="Y231" i="56" s="1"/>
  <c r="AK150" i="56"/>
  <c r="Y293" i="56" s="1"/>
  <c r="AK154" i="56"/>
  <c r="Y297" i="56" s="1"/>
  <c r="AK89" i="56"/>
  <c r="Y232" i="56" s="1"/>
  <c r="AK159" i="56"/>
  <c r="Y302" i="56" s="1"/>
  <c r="AK103" i="56"/>
  <c r="Y246" i="56" s="1"/>
  <c r="AK83" i="56"/>
  <c r="Y226" i="56" s="1"/>
  <c r="AK118" i="56"/>
  <c r="Y261" i="56" s="1"/>
  <c r="AK121" i="56"/>
  <c r="Y264" i="56" s="1"/>
  <c r="AK123" i="56"/>
  <c r="Y266" i="56" s="1"/>
  <c r="AK149" i="56"/>
  <c r="Y292" i="56" s="1"/>
  <c r="AK106" i="56"/>
  <c r="Y249" i="56" s="1"/>
  <c r="AK116" i="56"/>
  <c r="Y259" i="56" s="1"/>
  <c r="AK99" i="56"/>
  <c r="Y242" i="56" s="1"/>
  <c r="AK114" i="56"/>
  <c r="Y257" i="56" s="1"/>
  <c r="AK91" i="56"/>
  <c r="Y234" i="56" s="1"/>
  <c r="AK161" i="56"/>
  <c r="Y304" i="56" s="1"/>
  <c r="AK151" i="56"/>
  <c r="Y294" i="56" s="1"/>
  <c r="AK119" i="56"/>
  <c r="Y262" i="56" s="1"/>
  <c r="AK94" i="56"/>
  <c r="Y237" i="56" s="1"/>
  <c r="AK140" i="56"/>
  <c r="Y283" i="56" s="1"/>
  <c r="AK82" i="56"/>
  <c r="Y225" i="56" s="1"/>
  <c r="AK122" i="56"/>
  <c r="Y265" i="56" s="1"/>
  <c r="AK109" i="56"/>
  <c r="Y252" i="56" s="1"/>
  <c r="AK117" i="56"/>
  <c r="Y260" i="56" s="1"/>
  <c r="AK145" i="56"/>
  <c r="Y288" i="56" s="1"/>
  <c r="AK144" i="56"/>
  <c r="Y287" i="56" s="1"/>
  <c r="AK110" i="56"/>
  <c r="Y253" i="56" s="1"/>
  <c r="AK148" i="56"/>
  <c r="Y291" i="56" s="1"/>
  <c r="AK135" i="56"/>
  <c r="Y278" i="56" s="1"/>
  <c r="AK136" i="56"/>
  <c r="Y279" i="56" s="1"/>
  <c r="AK112" i="56"/>
  <c r="Y255" i="56" s="1"/>
  <c r="AK86" i="56"/>
  <c r="Y229" i="56" s="1"/>
  <c r="AK129" i="56"/>
  <c r="Y272" i="56" s="1"/>
  <c r="AK132" i="56"/>
  <c r="Y275" i="56" s="1"/>
  <c r="AK108" i="56"/>
  <c r="Y251" i="56" s="1"/>
  <c r="AK139" i="56"/>
  <c r="Y282" i="56" s="1"/>
  <c r="AK125" i="56"/>
  <c r="Y268" i="56" s="1"/>
  <c r="AK111" i="56"/>
  <c r="Y254" i="56" s="1"/>
  <c r="AK126" i="56"/>
  <c r="Y269" i="56" s="1"/>
  <c r="AK84" i="56"/>
  <c r="Y227" i="56" s="1"/>
  <c r="AK146" i="56"/>
  <c r="Y289" i="56" s="1"/>
  <c r="AK98" i="56"/>
  <c r="Y241" i="56" s="1"/>
  <c r="AK107" i="56"/>
  <c r="Y250" i="56" s="1"/>
  <c r="AK137" i="56"/>
  <c r="Y280" i="56" s="1"/>
  <c r="AK115" i="56"/>
  <c r="Y258" i="56" s="1"/>
  <c r="AK120" i="56"/>
  <c r="Y263" i="56" s="1"/>
  <c r="AK96" i="56"/>
  <c r="Y239" i="56" s="1"/>
  <c r="AK143" i="56"/>
  <c r="Y286" i="56" s="1"/>
  <c r="AK97" i="56"/>
  <c r="Y240" i="56" s="1"/>
  <c r="AK92" i="56"/>
  <c r="Y235" i="56" s="1"/>
  <c r="AK133" i="56"/>
  <c r="Y276" i="56" s="1"/>
  <c r="AK147" i="56"/>
  <c r="Y290" i="56" s="1"/>
  <c r="AK105" i="56"/>
  <c r="Y248" i="56" s="1"/>
  <c r="AK102" i="56"/>
  <c r="Y245" i="56" s="1"/>
  <c r="AK113" i="56"/>
  <c r="Y256" i="56" s="1"/>
  <c r="AK134" i="56"/>
  <c r="Y277" i="56" s="1"/>
  <c r="AK128" i="56"/>
  <c r="Y271" i="56" s="1"/>
  <c r="AH159" i="55"/>
  <c r="AA244" i="56"/>
  <c r="AH110" i="55"/>
  <c r="AA294" i="56"/>
  <c r="X391" i="56"/>
  <c r="AA303" i="56"/>
  <c r="AA264" i="56"/>
  <c r="AA261" i="56"/>
  <c r="AA229" i="56"/>
  <c r="AA273" i="56"/>
  <c r="X404" i="56"/>
  <c r="X372" i="56"/>
  <c r="AA247" i="56"/>
  <c r="AA301" i="56"/>
  <c r="AA256" i="56"/>
  <c r="AA254" i="56"/>
  <c r="X436" i="56"/>
  <c r="X407" i="56"/>
  <c r="AA249" i="56"/>
  <c r="X439" i="56"/>
  <c r="AA282" i="56"/>
  <c r="AA266" i="56"/>
  <c r="AA304" i="56"/>
  <c r="AA291" i="56"/>
  <c r="X379" i="56"/>
  <c r="AA276" i="56"/>
  <c r="AA286" i="56"/>
  <c r="AA287" i="56"/>
  <c r="AA260" i="56"/>
  <c r="X424" i="56"/>
  <c r="AA225" i="56"/>
  <c r="AA237" i="56"/>
  <c r="AA245" i="56"/>
  <c r="X376" i="56"/>
  <c r="X402" i="56"/>
  <c r="AA262" i="56"/>
  <c r="AA296" i="56"/>
  <c r="AA288" i="56"/>
  <c r="X430" i="56"/>
  <c r="X433" i="56"/>
  <c r="X447" i="56"/>
  <c r="X388" i="56"/>
  <c r="AA226" i="56"/>
  <c r="X411" i="56"/>
  <c r="X400" i="56"/>
  <c r="X383" i="56"/>
  <c r="X419" i="56"/>
  <c r="AA258" i="56"/>
  <c r="X394" i="56"/>
  <c r="AA279" i="56"/>
  <c r="AA263" i="56"/>
  <c r="AA289" i="56"/>
  <c r="X395" i="56"/>
  <c r="X421" i="56"/>
  <c r="X380" i="56"/>
  <c r="AA240" i="56"/>
  <c r="AA281" i="56"/>
  <c r="X416" i="56"/>
  <c r="AA232" i="56"/>
  <c r="AA284" i="56"/>
  <c r="X396" i="56"/>
  <c r="AA248" i="56"/>
  <c r="AA272" i="56"/>
  <c r="AA246" i="56"/>
  <c r="AA259" i="56"/>
  <c r="X423" i="56"/>
  <c r="AA251" i="56"/>
  <c r="AA238" i="56"/>
  <c r="X384" i="56"/>
  <c r="AA234" i="56"/>
  <c r="AA228" i="56"/>
  <c r="X422" i="56"/>
  <c r="X377" i="56"/>
  <c r="AA290" i="56"/>
  <c r="AA292" i="56"/>
  <c r="X425" i="56"/>
  <c r="X441" i="56"/>
  <c r="AA280" i="56"/>
  <c r="AA265" i="56"/>
  <c r="X375" i="56"/>
  <c r="AA298" i="56"/>
  <c r="AA297" i="56"/>
  <c r="X405" i="56"/>
  <c r="X428" i="56"/>
  <c r="AA255" i="56"/>
  <c r="X442" i="56"/>
  <c r="AA269" i="56"/>
  <c r="AA243" i="56"/>
  <c r="AA302" i="56"/>
  <c r="AA300" i="56"/>
  <c r="AI95" i="55"/>
  <c r="AI152" i="55"/>
  <c r="AI161" i="55"/>
  <c r="AI155" i="55"/>
  <c r="AI118" i="55"/>
  <c r="AI105" i="55"/>
  <c r="AI154" i="55"/>
  <c r="AI144" i="55"/>
  <c r="AI86" i="55"/>
  <c r="AI138" i="55"/>
  <c r="AI157" i="55"/>
  <c r="AI98" i="55"/>
  <c r="AI148" i="55"/>
  <c r="AI93" i="55"/>
  <c r="AI106" i="55"/>
  <c r="AI94" i="55"/>
  <c r="AI131" i="55"/>
  <c r="AI146" i="55"/>
  <c r="AI159" i="55"/>
  <c r="AI121" i="55"/>
  <c r="AI96" i="55"/>
  <c r="AI149" i="55"/>
  <c r="AI89" i="55"/>
  <c r="AI116" i="55"/>
  <c r="AI117" i="55"/>
  <c r="AI160" i="55"/>
  <c r="AI84" i="55"/>
  <c r="AI97" i="55"/>
  <c r="AI136" i="55"/>
  <c r="AI114" i="55"/>
  <c r="AI108" i="55"/>
  <c r="AI90" i="55"/>
  <c r="AI150" i="55"/>
  <c r="AI139" i="55"/>
  <c r="AI140" i="55"/>
  <c r="AI156" i="55"/>
  <c r="AI153" i="55"/>
  <c r="AI158" i="55"/>
  <c r="AI100" i="55"/>
  <c r="AI129" i="55"/>
  <c r="AI142" i="55"/>
  <c r="AI130" i="55"/>
  <c r="AI104" i="55"/>
  <c r="AI141" i="55"/>
  <c r="AI133" i="55"/>
  <c r="AI88" i="55"/>
  <c r="AI107" i="55"/>
  <c r="AG130" i="59"/>
  <c r="AG122" i="59"/>
  <c r="AG96" i="59"/>
  <c r="AG149" i="59"/>
  <c r="AG136" i="59"/>
  <c r="AG115" i="59"/>
  <c r="AG141" i="59"/>
  <c r="AG92" i="59"/>
  <c r="AG137" i="59"/>
  <c r="AG138" i="59"/>
  <c r="AG143" i="59"/>
  <c r="AG94" i="59"/>
  <c r="AG125" i="59"/>
  <c r="AG98" i="59"/>
  <c r="AG139" i="59"/>
  <c r="AG105" i="59"/>
  <c r="AG89" i="59"/>
  <c r="AG97" i="59"/>
  <c r="AG114" i="59"/>
  <c r="AG116" i="59"/>
  <c r="AG135" i="59"/>
  <c r="AG147" i="59"/>
  <c r="AG86" i="59"/>
  <c r="AG127" i="59"/>
  <c r="AG104" i="59"/>
  <c r="AG145" i="59"/>
  <c r="AG142" i="59"/>
  <c r="AG124" i="59"/>
  <c r="AG157" i="59"/>
  <c r="AG110" i="59"/>
  <c r="AG95" i="59"/>
  <c r="AG88" i="59"/>
  <c r="AG117" i="59"/>
  <c r="AG90" i="59"/>
  <c r="AG129" i="59"/>
  <c r="AG158" i="59"/>
  <c r="AG111" i="59"/>
  <c r="AG101" i="59"/>
  <c r="AG102" i="59"/>
  <c r="AG119" i="59"/>
  <c r="AG151" i="59"/>
  <c r="AG100" i="59"/>
  <c r="AG156" i="59"/>
  <c r="AG134" i="59"/>
  <c r="AG132" i="59"/>
  <c r="AG85" i="59"/>
  <c r="AJ86" i="59"/>
  <c r="AJ105" i="59"/>
  <c r="AJ100" i="59"/>
  <c r="X243" i="59" s="1"/>
  <c r="AJ94" i="59"/>
  <c r="X237" i="59" s="1"/>
  <c r="AJ138" i="59"/>
  <c r="X281" i="59" s="1"/>
  <c r="AJ125" i="59"/>
  <c r="X268" i="59" s="1"/>
  <c r="AJ142" i="59"/>
  <c r="X285" i="59" s="1"/>
  <c r="AJ121" i="59"/>
  <c r="X264" i="59" s="1"/>
  <c r="AJ159" i="59"/>
  <c r="X302" i="59" s="1"/>
  <c r="AJ104" i="59"/>
  <c r="X247" i="59" s="1"/>
  <c r="AJ90" i="59"/>
  <c r="AJ93" i="59"/>
  <c r="AJ117" i="59"/>
  <c r="X260" i="59" s="1"/>
  <c r="AJ131" i="59"/>
  <c r="X274" i="59" s="1"/>
  <c r="AJ83" i="59"/>
  <c r="X226" i="59" s="1"/>
  <c r="AJ145" i="59"/>
  <c r="X288" i="59" s="1"/>
  <c r="AJ123" i="59"/>
  <c r="AJ156" i="59"/>
  <c r="X299" i="59" s="1"/>
  <c r="AJ101" i="59"/>
  <c r="X244" i="59" s="1"/>
  <c r="AJ92" i="59"/>
  <c r="X235" i="59" s="1"/>
  <c r="AJ135" i="59"/>
  <c r="X278" i="59" s="1"/>
  <c r="AJ139" i="59"/>
  <c r="X282" i="59" s="1"/>
  <c r="AJ88" i="59"/>
  <c r="X231" i="59" s="1"/>
  <c r="AJ106" i="59"/>
  <c r="X249" i="59" s="1"/>
  <c r="AJ157" i="59"/>
  <c r="X300" i="59" s="1"/>
  <c r="AJ116" i="59"/>
  <c r="X259" i="59" s="1"/>
  <c r="AJ137" i="59"/>
  <c r="AJ98" i="59"/>
  <c r="X241" i="59" s="1"/>
  <c r="AJ124" i="59"/>
  <c r="AJ115" i="59"/>
  <c r="X258" i="59" s="1"/>
  <c r="AJ154" i="59"/>
  <c r="X297" i="59" s="1"/>
  <c r="AJ97" i="59"/>
  <c r="X240" i="59" s="1"/>
  <c r="AJ160" i="59"/>
  <c r="AJ129" i="59"/>
  <c r="AJ133" i="59"/>
  <c r="X276" i="59" s="1"/>
  <c r="AJ82" i="59"/>
  <c r="X225" i="59" s="1"/>
  <c r="AJ148" i="59"/>
  <c r="X291" i="59" s="1"/>
  <c r="AJ158" i="59"/>
  <c r="X301" i="59" s="1"/>
  <c r="AJ152" i="59"/>
  <c r="X295" i="59" s="1"/>
  <c r="AJ128" i="59"/>
  <c r="X271" i="59" s="1"/>
  <c r="AJ141" i="59"/>
  <c r="X284" i="59" s="1"/>
  <c r="AJ146" i="59"/>
  <c r="X289" i="59" s="1"/>
  <c r="AJ147" i="59"/>
  <c r="X290" i="59" s="1"/>
  <c r="AJ144" i="59"/>
  <c r="AJ85" i="59"/>
  <c r="X228" i="59" s="1"/>
  <c r="AJ132" i="59"/>
  <c r="X275" i="59" s="1"/>
  <c r="AJ161" i="59"/>
  <c r="X304" i="59" s="1"/>
  <c r="AJ134" i="59"/>
  <c r="X277" i="59" s="1"/>
  <c r="AJ111" i="59"/>
  <c r="X254" i="59" s="1"/>
  <c r="AJ126" i="59"/>
  <c r="X269" i="59" s="1"/>
  <c r="AJ127" i="59"/>
  <c r="X270" i="59" s="1"/>
  <c r="AJ120" i="59"/>
  <c r="X263" i="59" s="1"/>
  <c r="AJ153" i="59"/>
  <c r="X296" i="59" s="1"/>
  <c r="AJ108" i="59"/>
  <c r="X251" i="59" s="1"/>
  <c r="AJ118" i="59"/>
  <c r="X261" i="59" s="1"/>
  <c r="AJ91" i="59"/>
  <c r="X234" i="59" s="1"/>
  <c r="AJ130" i="59"/>
  <c r="X273" i="59" s="1"/>
  <c r="AJ99" i="59"/>
  <c r="X242" i="59" s="1"/>
  <c r="AJ84" i="59"/>
  <c r="AJ119" i="59"/>
  <c r="AJ87" i="59"/>
  <c r="X230" i="59" s="1"/>
  <c r="AJ110" i="59"/>
  <c r="AJ89" i="59"/>
  <c r="X232" i="59" s="1"/>
  <c r="AJ113" i="59"/>
  <c r="X256" i="59" s="1"/>
  <c r="AJ107" i="59"/>
  <c r="AJ103" i="59"/>
  <c r="AJ96" i="59"/>
  <c r="X239" i="59" s="1"/>
  <c r="AJ149" i="59"/>
  <c r="X292" i="59" s="1"/>
  <c r="AJ95" i="59"/>
  <c r="X238" i="59" s="1"/>
  <c r="AJ102" i="59"/>
  <c r="X245" i="59" s="1"/>
  <c r="AJ143" i="59"/>
  <c r="X286" i="59" s="1"/>
  <c r="AJ122" i="59"/>
  <c r="X265" i="59" s="1"/>
  <c r="AJ155" i="59"/>
  <c r="X298" i="59" s="1"/>
  <c r="AJ150" i="59"/>
  <c r="X293" i="59" s="1"/>
  <c r="AJ112" i="59"/>
  <c r="AJ151" i="59"/>
  <c r="AJ136" i="59"/>
  <c r="AJ140" i="59"/>
  <c r="X283" i="59" s="1"/>
  <c r="AJ109" i="59"/>
  <c r="X252" i="59" s="1"/>
  <c r="AJ114" i="59"/>
  <c r="X257" i="59" s="1"/>
  <c r="AJ156" i="55"/>
  <c r="AJ117" i="55"/>
  <c r="AJ122" i="55"/>
  <c r="AJ107" i="55"/>
  <c r="AJ146" i="55"/>
  <c r="X289" i="55" s="1"/>
  <c r="AJ97" i="55"/>
  <c r="AJ98" i="55"/>
  <c r="AJ89" i="55"/>
  <c r="AJ113" i="55"/>
  <c r="AJ145" i="55"/>
  <c r="X288" i="55" s="1"/>
  <c r="AJ149" i="55"/>
  <c r="AJ141" i="55"/>
  <c r="AJ105" i="55"/>
  <c r="AJ99" i="55"/>
  <c r="AJ106" i="55"/>
  <c r="AJ138" i="55"/>
  <c r="X281" i="55" s="1"/>
  <c r="AJ151" i="55"/>
  <c r="AJ142" i="55"/>
  <c r="AJ123" i="55"/>
  <c r="AJ86" i="55"/>
  <c r="AJ121" i="55"/>
  <c r="AJ119" i="55"/>
  <c r="X262" i="55" s="1"/>
  <c r="AJ139" i="55"/>
  <c r="AJ84" i="55"/>
  <c r="AJ109" i="55"/>
  <c r="AJ112" i="55"/>
  <c r="AJ144" i="55"/>
  <c r="AJ129" i="55"/>
  <c r="AJ136" i="55"/>
  <c r="AJ131" i="55"/>
  <c r="AJ120" i="55"/>
  <c r="AJ147" i="55"/>
  <c r="X290" i="55" s="1"/>
  <c r="AJ150" i="55"/>
  <c r="AJ127" i="55"/>
  <c r="AJ93" i="55"/>
  <c r="AJ110" i="55"/>
  <c r="AJ96" i="55"/>
  <c r="AJ88" i="55"/>
  <c r="AJ143" i="55"/>
  <c r="AJ134" i="55"/>
  <c r="AJ137" i="55"/>
  <c r="X280" i="55" s="1"/>
  <c r="AJ111" i="55"/>
  <c r="AJ160" i="55"/>
  <c r="AJ95" i="55"/>
  <c r="AJ118" i="55"/>
  <c r="AJ124" i="55"/>
  <c r="AJ158" i="55"/>
  <c r="AJ101" i="55"/>
  <c r="AJ140" i="55"/>
  <c r="AJ153" i="55"/>
  <c r="AJ104" i="55"/>
  <c r="AJ128" i="55"/>
  <c r="AJ132" i="55"/>
  <c r="AJ114" i="55"/>
  <c r="AJ152" i="55"/>
  <c r="AJ130" i="55"/>
  <c r="AJ125" i="55"/>
  <c r="AJ148" i="55"/>
  <c r="AJ82" i="55"/>
  <c r="AJ133" i="55"/>
  <c r="X276" i="55" s="1"/>
  <c r="AJ161" i="55"/>
  <c r="AJ157" i="55"/>
  <c r="AJ108" i="55"/>
  <c r="AJ83" i="55"/>
  <c r="AJ116" i="55"/>
  <c r="AJ85" i="55"/>
  <c r="AJ87" i="55"/>
  <c r="AJ159" i="55"/>
  <c r="AJ115" i="55"/>
  <c r="X258" i="55" s="1"/>
  <c r="AJ103" i="55"/>
  <c r="AJ102" i="55"/>
  <c r="AJ155" i="55"/>
  <c r="AJ92" i="55"/>
  <c r="AJ135" i="55"/>
  <c r="AJ154" i="55"/>
  <c r="AJ94" i="55"/>
  <c r="AJ91" i="55"/>
  <c r="AJ100" i="55"/>
  <c r="AJ126" i="55"/>
  <c r="X269" i="55" s="1"/>
  <c r="AJ90" i="55"/>
  <c r="AI110" i="59"/>
  <c r="AI103" i="59"/>
  <c r="AI128" i="59"/>
  <c r="AI154" i="59"/>
  <c r="AI142" i="59"/>
  <c r="AI136" i="59"/>
  <c r="AI99" i="59"/>
  <c r="AI140" i="59"/>
  <c r="AI137" i="59"/>
  <c r="AI123" i="59"/>
  <c r="AI85" i="59"/>
  <c r="AI127" i="59"/>
  <c r="AI91" i="59"/>
  <c r="AI98" i="59"/>
  <c r="AI157" i="59"/>
  <c r="AI148" i="59"/>
  <c r="AI114" i="59"/>
  <c r="AI120" i="59"/>
  <c r="AI117" i="59"/>
  <c r="AI113" i="59"/>
  <c r="AI115" i="59"/>
  <c r="AI90" i="59"/>
  <c r="AI101" i="59"/>
  <c r="AI141" i="59"/>
  <c r="AI135" i="59"/>
  <c r="AI82" i="59"/>
  <c r="AI102" i="59"/>
  <c r="AI111" i="59"/>
  <c r="AI107" i="59"/>
  <c r="AI132" i="59"/>
  <c r="AI153" i="59"/>
  <c r="AI106" i="59"/>
  <c r="AI104" i="59"/>
  <c r="AI97" i="59"/>
  <c r="AI87" i="59"/>
  <c r="AI138" i="59"/>
  <c r="AI84" i="59"/>
  <c r="AI112" i="59"/>
  <c r="AI139" i="59"/>
  <c r="AI129" i="59"/>
  <c r="AI146" i="59"/>
  <c r="AI94" i="59"/>
  <c r="AI159" i="59"/>
  <c r="AI93" i="59"/>
  <c r="AI150" i="59"/>
  <c r="AI152" i="59"/>
  <c r="AI109" i="59"/>
  <c r="AI156" i="59"/>
  <c r="AH111" i="59"/>
  <c r="AH89" i="59"/>
  <c r="AH144" i="59"/>
  <c r="AH96" i="59"/>
  <c r="AH110" i="59"/>
  <c r="AH82" i="59"/>
  <c r="AH138" i="59"/>
  <c r="AH102" i="59"/>
  <c r="AH128" i="59"/>
  <c r="AH121" i="59"/>
  <c r="AH120" i="59"/>
  <c r="AH141" i="59"/>
  <c r="AH119" i="59"/>
  <c r="AH112" i="59"/>
  <c r="AH92" i="59"/>
  <c r="AH134" i="59"/>
  <c r="AH158" i="59"/>
  <c r="AH130" i="59"/>
  <c r="AH154" i="59"/>
  <c r="AH160" i="59"/>
  <c r="AH132" i="59"/>
  <c r="AH129" i="59"/>
  <c r="AH142" i="59"/>
  <c r="AH147" i="59"/>
  <c r="AH113" i="59"/>
  <c r="AH139" i="59"/>
  <c r="AH126" i="59"/>
  <c r="AH88" i="59"/>
  <c r="AH115" i="59"/>
  <c r="AH150" i="59"/>
  <c r="AH90" i="59"/>
  <c r="AH118" i="59"/>
  <c r="AH103" i="59"/>
  <c r="AH155" i="59"/>
  <c r="AH161" i="59"/>
  <c r="AH148" i="59"/>
  <c r="AH97" i="59"/>
  <c r="AH127" i="59"/>
  <c r="AH122" i="59"/>
  <c r="AH135" i="59"/>
  <c r="AH156" i="59"/>
  <c r="AH117" i="59"/>
  <c r="AH143" i="59"/>
  <c r="AH100" i="59"/>
  <c r="AH123" i="59"/>
  <c r="AH131" i="59"/>
  <c r="AG87" i="59"/>
  <c r="AG109" i="59"/>
  <c r="AI147" i="55"/>
  <c r="AI86" i="59"/>
  <c r="AI89" i="59"/>
  <c r="AI126" i="55"/>
  <c r="AI132" i="55"/>
  <c r="AI113" i="55"/>
  <c r="AI111" i="55"/>
  <c r="AI115" i="55"/>
  <c r="X267" i="56"/>
  <c r="X410" i="56"/>
  <c r="AG83" i="59"/>
  <c r="AG123" i="59"/>
  <c r="AG154" i="59"/>
  <c r="AG161" i="59"/>
  <c r="AH98" i="59"/>
  <c r="AH149" i="59"/>
  <c r="AH108" i="59"/>
  <c r="AH152" i="59"/>
  <c r="AH124" i="59"/>
  <c r="AI155" i="59"/>
  <c r="AI122" i="59"/>
  <c r="AI110" i="55"/>
  <c r="AG106" i="59"/>
  <c r="AH146" i="59"/>
  <c r="AI133" i="59"/>
  <c r="AI124" i="59"/>
  <c r="AI85" i="55"/>
  <c r="AI109" i="55"/>
  <c r="AI100" i="59"/>
  <c r="AI82" i="55"/>
  <c r="AG155" i="59"/>
  <c r="AH116" i="59"/>
  <c r="AI143" i="59"/>
  <c r="AG121" i="59"/>
  <c r="AH145" i="59"/>
  <c r="AI126" i="59"/>
  <c r="AG93" i="59"/>
  <c r="AI121" i="59"/>
  <c r="AI123" i="55"/>
  <c r="AI122" i="55"/>
  <c r="AG112" i="59"/>
  <c r="AH137" i="59"/>
  <c r="AH106" i="59"/>
  <c r="AG140" i="59"/>
  <c r="AG150" i="59"/>
  <c r="AH95" i="59"/>
  <c r="AI92" i="59"/>
  <c r="AI135" i="55"/>
  <c r="X230" i="56"/>
  <c r="X373" i="56"/>
  <c r="AH151" i="59"/>
  <c r="AI151" i="59"/>
  <c r="AI151" i="55"/>
  <c r="AG131" i="59"/>
  <c r="AG91" i="59"/>
  <c r="AH91" i="59"/>
  <c r="AI88" i="59"/>
  <c r="AH93" i="59"/>
  <c r="AH140" i="59"/>
  <c r="O177" i="45"/>
  <c r="K174" i="14"/>
  <c r="AI125" i="59"/>
  <c r="X239" i="56"/>
  <c r="X382" i="56"/>
  <c r="AH136" i="59"/>
  <c r="AI131" i="59"/>
  <c r="AG82" i="59"/>
  <c r="AH133" i="59"/>
  <c r="AI99" i="55"/>
  <c r="AH86" i="59"/>
  <c r="AI105" i="59"/>
  <c r="AI103" i="55"/>
  <c r="AG144" i="59"/>
  <c r="AH157" i="59"/>
  <c r="AI95" i="59"/>
  <c r="AG160" i="59"/>
  <c r="AH84" i="59"/>
  <c r="AI134" i="55"/>
  <c r="X269" i="56"/>
  <c r="X412" i="56"/>
  <c r="AI145" i="59"/>
  <c r="AI119" i="55"/>
  <c r="X242" i="56"/>
  <c r="X385" i="56"/>
  <c r="X435" i="56"/>
  <c r="AI127" i="55"/>
  <c r="X277" i="56"/>
  <c r="X420" i="56"/>
  <c r="AH159" i="59"/>
  <c r="AI118" i="59"/>
  <c r="AI83" i="55"/>
  <c r="AG126" i="59"/>
  <c r="X438" i="56"/>
  <c r="AI161" i="59"/>
  <c r="AI149" i="59"/>
  <c r="AI83" i="59"/>
  <c r="AI102" i="55"/>
  <c r="AI145" i="55"/>
  <c r="X303" i="56"/>
  <c r="X446" i="56"/>
  <c r="X288" i="56"/>
  <c r="X431" i="56"/>
  <c r="AG159" i="59"/>
  <c r="AG118" i="59"/>
  <c r="AG148" i="59"/>
  <c r="AG84" i="59"/>
  <c r="AH125" i="59"/>
  <c r="AH99" i="59"/>
  <c r="AH85" i="59"/>
  <c r="AH101" i="59"/>
  <c r="AI130" i="59"/>
  <c r="AI158" i="59"/>
  <c r="AI119" i="59"/>
  <c r="AI137" i="55"/>
  <c r="X289" i="56"/>
  <c r="X432" i="56"/>
  <c r="AG146" i="59"/>
  <c r="AG152" i="59"/>
  <c r="AG120" i="59"/>
  <c r="AH83" i="59"/>
  <c r="AH153" i="59"/>
  <c r="AH109" i="59"/>
  <c r="AH105" i="59"/>
  <c r="X284" i="56"/>
  <c r="X427" i="56"/>
  <c r="AG108" i="59"/>
  <c r="AH87" i="59"/>
  <c r="AG103" i="59"/>
  <c r="AI147" i="59"/>
  <c r="AI125" i="55"/>
  <c r="AI101" i="55"/>
  <c r="AI92" i="55"/>
  <c r="AG99" i="59"/>
  <c r="AG153" i="59"/>
  <c r="AG133" i="59"/>
  <c r="AH107" i="59"/>
  <c r="AH104" i="59"/>
  <c r="AG113" i="59"/>
  <c r="AH94" i="59"/>
  <c r="AI134" i="59"/>
  <c r="AA293" i="56"/>
  <c r="AG128" i="59"/>
  <c r="AI143" i="55"/>
  <c r="X386" i="56"/>
  <c r="AI128" i="55"/>
  <c r="AI96" i="59"/>
  <c r="AI112" i="55"/>
  <c r="AI160" i="59"/>
  <c r="AI91" i="55"/>
  <c r="X246" i="56"/>
  <c r="X389" i="56"/>
  <c r="AI144" i="59"/>
  <c r="AH114" i="59"/>
  <c r="AI124" i="55"/>
  <c r="AI87" i="55"/>
  <c r="X226" i="56"/>
  <c r="X369" i="56"/>
  <c r="AI116" i="59"/>
  <c r="X260" i="56"/>
  <c r="X403" i="56"/>
  <c r="AI108" i="59"/>
  <c r="AI120" i="55"/>
  <c r="X274" i="56"/>
  <c r="X417" i="56"/>
  <c r="AG107" i="59"/>
  <c r="X401" i="56"/>
  <c r="AA231" i="56"/>
  <c r="AA295" i="56"/>
  <c r="AA257" i="56"/>
  <c r="AA252" i="56"/>
  <c r="X408" i="56"/>
  <c r="X397" i="56"/>
  <c r="X393" i="56"/>
  <c r="AA277" i="56"/>
  <c r="AA270" i="56"/>
  <c r="AA267" i="56"/>
  <c r="AA233" i="56"/>
  <c r="AA285" i="56"/>
  <c r="AA271" i="56"/>
  <c r="AA253" i="56"/>
  <c r="AA275" i="56"/>
  <c r="AA236" i="56"/>
  <c r="AA235" i="56"/>
  <c r="AA242" i="56"/>
  <c r="AA241" i="56"/>
  <c r="AA239" i="56"/>
  <c r="AA268" i="56"/>
  <c r="AA227" i="56"/>
  <c r="AA278" i="56"/>
  <c r="AA250" i="56"/>
  <c r="AA274" i="56"/>
  <c r="X429" i="56"/>
  <c r="X426" i="56"/>
  <c r="AA230" i="56"/>
  <c r="AA299" i="56"/>
  <c r="X368" i="56"/>
  <c r="X437" i="56"/>
  <c r="K165" i="14"/>
  <c r="K103" i="14"/>
  <c r="O108" i="45"/>
  <c r="K121" i="14"/>
  <c r="K130" i="14"/>
  <c r="K154" i="14"/>
  <c r="K157" i="14"/>
  <c r="K122" i="14"/>
  <c r="L164" i="14"/>
  <c r="K95" i="14"/>
  <c r="K115" i="14"/>
  <c r="K151" i="14"/>
  <c r="K99" i="14"/>
  <c r="J136" i="14"/>
  <c r="J112" i="14"/>
  <c r="K128" i="14"/>
  <c r="J152" i="14"/>
  <c r="K164" i="14"/>
  <c r="K112" i="14"/>
  <c r="J160" i="14"/>
  <c r="K173" i="14"/>
  <c r="O150" i="45"/>
  <c r="K163" i="14"/>
  <c r="K139" i="14"/>
  <c r="J163" i="14"/>
  <c r="K169" i="14"/>
  <c r="K114" i="14"/>
  <c r="K171" i="14"/>
  <c r="K119" i="14"/>
  <c r="K113" i="14"/>
  <c r="O103" i="45"/>
  <c r="K168" i="14"/>
  <c r="O120" i="45"/>
  <c r="O129" i="45"/>
  <c r="L123" i="14"/>
  <c r="O170" i="45"/>
  <c r="K160" i="14"/>
  <c r="K101" i="14"/>
  <c r="O141" i="45"/>
  <c r="K127" i="14"/>
  <c r="K134" i="14"/>
  <c r="O126" i="45"/>
  <c r="K120" i="14"/>
  <c r="O146" i="45"/>
  <c r="K102" i="14"/>
  <c r="O173" i="45"/>
  <c r="K104" i="14"/>
  <c r="K153" i="14"/>
  <c r="O114" i="45"/>
  <c r="K172" i="14"/>
  <c r="J149" i="14"/>
  <c r="K133" i="14"/>
  <c r="O110" i="45"/>
  <c r="K132" i="14"/>
  <c r="K150" i="14"/>
  <c r="K131" i="14"/>
  <c r="O132" i="45"/>
  <c r="K96" i="14"/>
  <c r="O99" i="45"/>
  <c r="O121" i="45"/>
  <c r="J137" i="14"/>
  <c r="O169" i="45"/>
  <c r="K152" i="14"/>
  <c r="O139" i="45"/>
  <c r="O127" i="45"/>
  <c r="K159" i="14"/>
  <c r="K144" i="14"/>
  <c r="N129" i="45"/>
  <c r="O100" i="45"/>
  <c r="J101" i="14"/>
  <c r="K109" i="14"/>
  <c r="K148" i="14"/>
  <c r="O164" i="45"/>
  <c r="J173" i="14"/>
  <c r="J170" i="14"/>
  <c r="K141" i="14"/>
  <c r="K155" i="14"/>
  <c r="K110" i="14"/>
  <c r="L136" i="14"/>
  <c r="N161" i="45"/>
  <c r="K106" i="14"/>
  <c r="K145" i="14"/>
  <c r="J146" i="14"/>
  <c r="O165" i="45"/>
  <c r="O159" i="45"/>
  <c r="O111" i="45"/>
  <c r="L174" i="14"/>
  <c r="K142" i="14"/>
  <c r="O149" i="45"/>
  <c r="K146" i="14"/>
  <c r="O140" i="45"/>
  <c r="K137" i="14"/>
  <c r="P110" i="45"/>
  <c r="K116" i="14"/>
  <c r="J134" i="14"/>
  <c r="O128" i="45"/>
  <c r="J124" i="14"/>
  <c r="K158" i="14"/>
  <c r="O138" i="45"/>
  <c r="J162" i="14"/>
  <c r="O152" i="45"/>
  <c r="K149" i="14"/>
  <c r="O101" i="45"/>
  <c r="K98" i="14"/>
  <c r="N120" i="45"/>
  <c r="P170" i="45"/>
  <c r="L109" i="14"/>
  <c r="L111" i="14"/>
  <c r="L147" i="14"/>
  <c r="P175" i="45"/>
  <c r="J122" i="14"/>
  <c r="J159" i="14"/>
  <c r="N146" i="45"/>
  <c r="N130" i="45"/>
  <c r="L144" i="14"/>
  <c r="J129" i="14"/>
  <c r="J161" i="14"/>
  <c r="L157" i="14"/>
  <c r="N169" i="45"/>
  <c r="L140" i="14"/>
  <c r="J109" i="14"/>
  <c r="N98" i="45"/>
  <c r="N124" i="45"/>
  <c r="L163" i="14"/>
  <c r="L170" i="14"/>
  <c r="L110" i="14"/>
  <c r="J165" i="14"/>
  <c r="L137" i="14"/>
  <c r="L98" i="14"/>
  <c r="J107" i="14"/>
  <c r="J145" i="14"/>
  <c r="L130" i="14"/>
  <c r="J116" i="14"/>
  <c r="J155" i="14"/>
  <c r="L131" i="14"/>
  <c r="J114" i="14"/>
  <c r="L161" i="14"/>
  <c r="J142" i="14"/>
  <c r="P102" i="45"/>
  <c r="L116" i="14"/>
  <c r="J108" i="14"/>
  <c r="J174" i="14"/>
  <c r="J153" i="14"/>
  <c r="L143" i="14"/>
  <c r="N109" i="45"/>
  <c r="N103" i="45"/>
  <c r="J119" i="14"/>
  <c r="L165" i="14"/>
  <c r="J111" i="14"/>
  <c r="J113" i="14"/>
  <c r="J157" i="14"/>
  <c r="N113" i="45"/>
  <c r="L146" i="14"/>
  <c r="N105" i="45"/>
  <c r="L154" i="14"/>
  <c r="P165" i="45"/>
  <c r="J144" i="14"/>
  <c r="J103" i="14"/>
  <c r="N157" i="45"/>
  <c r="J151" i="14"/>
  <c r="J140" i="14"/>
  <c r="J115" i="14"/>
  <c r="N175" i="45"/>
  <c r="J118" i="14"/>
  <c r="J98" i="14"/>
  <c r="J132" i="14"/>
  <c r="J120" i="14"/>
  <c r="L148" i="14"/>
  <c r="N131" i="45"/>
  <c r="N174" i="45"/>
  <c r="J171" i="14"/>
  <c r="L145" i="14"/>
  <c r="N108" i="45"/>
  <c r="J105" i="14"/>
  <c r="N171" i="45"/>
  <c r="J168" i="14"/>
  <c r="N128" i="45"/>
  <c r="N138" i="45"/>
  <c r="J135" i="14"/>
  <c r="J150" i="14"/>
  <c r="L133" i="14"/>
  <c r="J99" i="14"/>
  <c r="N102" i="45"/>
  <c r="J131" i="14"/>
  <c r="N134" i="45"/>
  <c r="N167" i="45"/>
  <c r="N107" i="45"/>
  <c r="J104" i="14"/>
  <c r="P135" i="45"/>
  <c r="N99" i="45"/>
  <c r="J169" i="14"/>
  <c r="J147" i="14"/>
  <c r="J133" i="14"/>
  <c r="J148" i="14"/>
  <c r="N141" i="45"/>
  <c r="J138" i="14"/>
  <c r="J141" i="14"/>
  <c r="N170" i="45"/>
  <c r="J167" i="14"/>
  <c r="J139" i="14"/>
  <c r="N142" i="45"/>
  <c r="J130" i="14"/>
  <c r="J123" i="14"/>
  <c r="N126" i="45"/>
  <c r="N159" i="45"/>
  <c r="J156" i="14"/>
  <c r="P153" i="45"/>
  <c r="P163" i="45"/>
  <c r="L160" i="14"/>
  <c r="P116" i="45"/>
  <c r="L113" i="14"/>
  <c r="L97" i="14"/>
  <c r="L103" i="14"/>
  <c r="P174" i="45"/>
  <c r="P103" i="45"/>
  <c r="L100" i="14"/>
  <c r="L125" i="14"/>
  <c r="P99" i="45"/>
  <c r="P172" i="45"/>
  <c r="L119" i="14"/>
  <c r="L102" i="14"/>
  <c r="P105" i="45"/>
  <c r="P109" i="45"/>
  <c r="P115" i="45"/>
  <c r="L112" i="14"/>
  <c r="P162" i="45"/>
  <c r="L158" i="14"/>
  <c r="P161" i="45"/>
  <c r="P118" i="45"/>
  <c r="L115" i="14"/>
  <c r="P132" i="45"/>
  <c r="L129" i="14"/>
  <c r="L156" i="14"/>
  <c r="P158" i="45"/>
  <c r="P156" i="45"/>
  <c r="L153" i="14"/>
  <c r="L149" i="14"/>
  <c r="P152" i="45"/>
  <c r="P176" i="45"/>
  <c r="L173" i="14"/>
  <c r="P111" i="45"/>
  <c r="L108" i="14"/>
  <c r="P125" i="45"/>
  <c r="L122" i="14"/>
  <c r="L118" i="14"/>
  <c r="L121" i="14"/>
  <c r="P123" i="45"/>
  <c r="L120" i="14"/>
  <c r="P98" i="45"/>
  <c r="L95" i="14"/>
  <c r="P145" i="45"/>
  <c r="L142" i="14"/>
  <c r="P142" i="45"/>
  <c r="P144" i="45"/>
  <c r="L141" i="14"/>
  <c r="P129" i="45"/>
  <c r="L126" i="14"/>
  <c r="P127" i="45"/>
  <c r="L124" i="14"/>
  <c r="P130" i="45"/>
  <c r="L127" i="14"/>
  <c r="L101" i="14"/>
  <c r="L138" i="14"/>
  <c r="L151" i="14"/>
  <c r="P154" i="45"/>
  <c r="P107" i="45"/>
  <c r="AO10" i="59"/>
  <c r="AQ10" i="59"/>
  <c r="AP10" i="59"/>
  <c r="AR10" i="59"/>
  <c r="P120" i="45"/>
  <c r="L117" i="14"/>
  <c r="P169" i="45"/>
  <c r="L166" i="14"/>
  <c r="P155" i="45"/>
  <c r="L152" i="14"/>
  <c r="L134" i="14"/>
  <c r="P137" i="45"/>
  <c r="L128" i="14"/>
  <c r="P131" i="45"/>
  <c r="L168" i="14"/>
  <c r="L114" i="14"/>
  <c r="P117" i="45"/>
  <c r="AJ149" i="58"/>
  <c r="AJ154" i="58"/>
  <c r="AJ136" i="58"/>
  <c r="AJ105" i="58"/>
  <c r="AJ96" i="58"/>
  <c r="AJ125" i="58"/>
  <c r="AJ151" i="58"/>
  <c r="AJ97" i="58"/>
  <c r="AJ158" i="58"/>
  <c r="AJ143" i="58"/>
  <c r="AJ126" i="58"/>
  <c r="AJ84" i="58"/>
  <c r="AJ83" i="58"/>
  <c r="AJ115" i="58"/>
  <c r="AJ98" i="58"/>
  <c r="AJ101" i="58"/>
  <c r="AJ132" i="58"/>
  <c r="AJ116" i="58"/>
  <c r="AJ131" i="58"/>
  <c r="AJ92" i="58"/>
  <c r="AJ103" i="58"/>
  <c r="AJ121" i="58"/>
  <c r="AJ108" i="58"/>
  <c r="AJ114" i="58"/>
  <c r="AJ99" i="58"/>
  <c r="AJ145" i="58"/>
  <c r="AJ112" i="58"/>
  <c r="AJ106" i="58"/>
  <c r="AJ150" i="58"/>
  <c r="AJ122" i="58"/>
  <c r="AJ128" i="58"/>
  <c r="AJ110" i="58"/>
  <c r="AJ117" i="58"/>
  <c r="AJ157" i="58"/>
  <c r="AJ156" i="58"/>
  <c r="AJ119" i="58"/>
  <c r="AJ88" i="58"/>
  <c r="AJ82" i="58"/>
  <c r="AJ130" i="58"/>
  <c r="AJ86" i="58"/>
  <c r="AJ91" i="58"/>
  <c r="AJ95" i="58"/>
  <c r="AJ159" i="58"/>
  <c r="AJ113" i="58"/>
  <c r="AJ140" i="58"/>
  <c r="AJ160" i="58"/>
  <c r="AJ139" i="58"/>
  <c r="AJ155" i="58"/>
  <c r="AJ85" i="58"/>
  <c r="AJ89" i="58"/>
  <c r="AJ153" i="58"/>
  <c r="AJ133" i="58"/>
  <c r="AJ161" i="58"/>
  <c r="AJ138" i="58"/>
  <c r="AJ148" i="58"/>
  <c r="AJ93" i="58"/>
  <c r="AJ146" i="58"/>
  <c r="AJ142" i="58"/>
  <c r="AJ137" i="58"/>
  <c r="AJ87" i="58"/>
  <c r="AJ135" i="58"/>
  <c r="AJ152" i="58"/>
  <c r="AJ141" i="58"/>
  <c r="AJ124" i="58"/>
  <c r="AJ144" i="58"/>
  <c r="AJ102" i="58"/>
  <c r="AJ94" i="58"/>
  <c r="AJ127" i="58"/>
  <c r="AJ109" i="58"/>
  <c r="AJ147" i="58"/>
  <c r="AJ90" i="58"/>
  <c r="AJ111" i="58"/>
  <c r="AJ118" i="58"/>
  <c r="AJ123" i="58"/>
  <c r="AJ104" i="58"/>
  <c r="AJ100" i="58"/>
  <c r="AJ134" i="58"/>
  <c r="AJ120" i="58"/>
  <c r="AJ107" i="58"/>
  <c r="AJ129" i="58"/>
  <c r="AG130" i="58"/>
  <c r="AG141" i="58"/>
  <c r="AG158" i="58"/>
  <c r="AG86" i="58"/>
  <c r="AG120" i="58"/>
  <c r="AG95" i="58"/>
  <c r="AG105" i="58"/>
  <c r="AG157" i="58"/>
  <c r="AG124" i="58"/>
  <c r="AG135" i="58"/>
  <c r="AG119" i="58"/>
  <c r="AG107" i="58"/>
  <c r="AG113" i="58"/>
  <c r="AG128" i="58"/>
  <c r="AG140" i="58"/>
  <c r="AG136" i="58"/>
  <c r="AG89" i="58"/>
  <c r="AG122" i="58"/>
  <c r="AG161" i="58"/>
  <c r="AG149" i="58"/>
  <c r="AH160" i="58"/>
  <c r="AH85" i="58"/>
  <c r="AH86" i="58"/>
  <c r="AH120" i="58"/>
  <c r="AH147" i="58"/>
  <c r="AH116" i="58"/>
  <c r="AH97" i="58"/>
  <c r="AH119" i="58"/>
  <c r="AH95" i="58"/>
  <c r="AH118" i="58"/>
  <c r="AH127" i="58"/>
  <c r="AH100" i="58"/>
  <c r="AH140" i="58"/>
  <c r="AH111" i="58"/>
  <c r="AH149" i="58"/>
  <c r="AH142" i="58"/>
  <c r="AH158" i="58"/>
  <c r="AH125" i="58"/>
  <c r="AH151" i="58"/>
  <c r="AH89" i="58"/>
  <c r="AI138" i="58"/>
  <c r="AI154" i="58"/>
  <c r="AI131" i="58"/>
  <c r="AI103" i="58"/>
  <c r="AI140" i="58"/>
  <c r="AI89" i="58"/>
  <c r="AI117" i="58"/>
  <c r="AI148" i="58"/>
  <c r="AI125" i="58"/>
  <c r="AI128" i="58"/>
  <c r="AI132" i="58"/>
  <c r="AI153" i="58"/>
  <c r="AI107" i="58"/>
  <c r="AI134" i="58"/>
  <c r="AI121" i="58"/>
  <c r="AI152" i="58"/>
  <c r="AI112" i="58"/>
  <c r="AI146" i="58"/>
  <c r="AI118" i="58"/>
  <c r="AI160" i="58"/>
  <c r="AG102" i="58"/>
  <c r="AG143" i="58"/>
  <c r="AG125" i="58"/>
  <c r="AG98" i="58"/>
  <c r="AG109" i="58"/>
  <c r="AG126" i="58"/>
  <c r="AG115" i="58"/>
  <c r="AG159" i="58"/>
  <c r="AG160" i="58"/>
  <c r="AG146" i="58"/>
  <c r="AG144" i="58"/>
  <c r="AG101" i="58"/>
  <c r="AG88" i="58"/>
  <c r="AG117" i="58"/>
  <c r="AG93" i="58"/>
  <c r="AG156" i="58"/>
  <c r="AG96" i="58"/>
  <c r="AG121" i="58"/>
  <c r="AG99" i="58"/>
  <c r="AG114" i="58"/>
  <c r="AH94" i="58"/>
  <c r="AH112" i="58"/>
  <c r="AH117" i="58"/>
  <c r="AH139" i="58"/>
  <c r="AH93" i="58"/>
  <c r="AH133" i="58"/>
  <c r="AH132" i="58"/>
  <c r="AH124" i="58"/>
  <c r="AH146" i="58"/>
  <c r="AH115" i="58"/>
  <c r="AH123" i="58"/>
  <c r="AH104" i="58"/>
  <c r="AH156" i="58"/>
  <c r="AH161" i="58"/>
  <c r="AH109" i="58"/>
  <c r="AH84" i="58"/>
  <c r="AH136" i="58"/>
  <c r="AH83" i="58"/>
  <c r="AH144" i="58"/>
  <c r="AH130" i="58"/>
  <c r="AI94" i="58"/>
  <c r="AI109" i="58"/>
  <c r="AI143" i="58"/>
  <c r="AI147" i="58"/>
  <c r="AI91" i="58"/>
  <c r="AI158" i="58"/>
  <c r="AI156" i="58"/>
  <c r="AI157" i="58"/>
  <c r="AI88" i="58"/>
  <c r="AI84" i="58"/>
  <c r="AI124" i="58"/>
  <c r="AI161" i="58"/>
  <c r="AI98" i="58"/>
  <c r="AI129" i="58"/>
  <c r="AI123" i="58"/>
  <c r="AI155" i="58"/>
  <c r="AI144" i="58"/>
  <c r="AI137" i="58"/>
  <c r="AI100" i="58"/>
  <c r="AI126" i="58"/>
  <c r="AQ10" i="58"/>
  <c r="AO10" i="58"/>
  <c r="AR10" i="58"/>
  <c r="AP10" i="58"/>
  <c r="AG116" i="58"/>
  <c r="AG151" i="58"/>
  <c r="AG111" i="58"/>
  <c r="AG90" i="58"/>
  <c r="AG154" i="58"/>
  <c r="AG147" i="58"/>
  <c r="AG94" i="58"/>
  <c r="AG97" i="58"/>
  <c r="AG110" i="58"/>
  <c r="AG106" i="58"/>
  <c r="AG150" i="58"/>
  <c r="AG148" i="58"/>
  <c r="AG153" i="58"/>
  <c r="AG139" i="58"/>
  <c r="AG87" i="58"/>
  <c r="AG83" i="58"/>
  <c r="AG118" i="58"/>
  <c r="AG134" i="58"/>
  <c r="AG127" i="58"/>
  <c r="AG137" i="58"/>
  <c r="AH134" i="58"/>
  <c r="AH138" i="58"/>
  <c r="AH121" i="58"/>
  <c r="AH105" i="58"/>
  <c r="AH110" i="58"/>
  <c r="AH102" i="58"/>
  <c r="AH150" i="58"/>
  <c r="AH143" i="58"/>
  <c r="AH126" i="58"/>
  <c r="AH159" i="58"/>
  <c r="AH101" i="58"/>
  <c r="AH113" i="58"/>
  <c r="AH103" i="58"/>
  <c r="AH135" i="58"/>
  <c r="AH82" i="58"/>
  <c r="AH91" i="58"/>
  <c r="AH128" i="58"/>
  <c r="AH155" i="58"/>
  <c r="AH131" i="58"/>
  <c r="AH141" i="58"/>
  <c r="AI108" i="58"/>
  <c r="AI106" i="58"/>
  <c r="AI115" i="58"/>
  <c r="AI90" i="58"/>
  <c r="AI116" i="58"/>
  <c r="AI135" i="58"/>
  <c r="AI110" i="58"/>
  <c r="AI111" i="58"/>
  <c r="AI114" i="58"/>
  <c r="AI145" i="58"/>
  <c r="AI93" i="58"/>
  <c r="AI136" i="58"/>
  <c r="AI96" i="58"/>
  <c r="AI151" i="58"/>
  <c r="AI130" i="58"/>
  <c r="AI104" i="58"/>
  <c r="AI92" i="58"/>
  <c r="AI141" i="58"/>
  <c r="AI150" i="58"/>
  <c r="AI83" i="58"/>
  <c r="AG123" i="58"/>
  <c r="AG91" i="58"/>
  <c r="AG82" i="58"/>
  <c r="AG145" i="58"/>
  <c r="AG92" i="58"/>
  <c r="AG104" i="58"/>
  <c r="AG142" i="58"/>
  <c r="AG108" i="58"/>
  <c r="AG85" i="58"/>
  <c r="AG133" i="58"/>
  <c r="AG132" i="58"/>
  <c r="AG155" i="58"/>
  <c r="AG152" i="58"/>
  <c r="AG138" i="58"/>
  <c r="AG129" i="58"/>
  <c r="AG112" i="58"/>
  <c r="AG131" i="58"/>
  <c r="AG100" i="58"/>
  <c r="AG84" i="58"/>
  <c r="AG103" i="58"/>
  <c r="AH137" i="58"/>
  <c r="AH152" i="58"/>
  <c r="AH92" i="58"/>
  <c r="AH88" i="58"/>
  <c r="AH154" i="58"/>
  <c r="AH98" i="58"/>
  <c r="AH145" i="58"/>
  <c r="AH157" i="58"/>
  <c r="AH87" i="58"/>
  <c r="AH90" i="58"/>
  <c r="AH108" i="58"/>
  <c r="AH153" i="58"/>
  <c r="AH106" i="58"/>
  <c r="AH107" i="58"/>
  <c r="AH114" i="58"/>
  <c r="AH122" i="58"/>
  <c r="AH148" i="58"/>
  <c r="AH96" i="58"/>
  <c r="AH129" i="58"/>
  <c r="AH99" i="58"/>
  <c r="AI82" i="58"/>
  <c r="AI139" i="58"/>
  <c r="AI159" i="58"/>
  <c r="AI102" i="58"/>
  <c r="AI122" i="58"/>
  <c r="AI101" i="58"/>
  <c r="AI87" i="58"/>
  <c r="AI149" i="58"/>
  <c r="AI85" i="58"/>
  <c r="AI120" i="58"/>
  <c r="AI99" i="58"/>
  <c r="AI105" i="58"/>
  <c r="AI97" i="58"/>
  <c r="AI142" i="58"/>
  <c r="AI127" i="58"/>
  <c r="AI113" i="58"/>
  <c r="AI95" i="58"/>
  <c r="AI119" i="58"/>
  <c r="AI86" i="58"/>
  <c r="AI133" i="58"/>
  <c r="AR99" i="56"/>
  <c r="AR153" i="56"/>
  <c r="AR91" i="56"/>
  <c r="AR112" i="56"/>
  <c r="AR90" i="56"/>
  <c r="AR133" i="56"/>
  <c r="AR143" i="56"/>
  <c r="AR121" i="56"/>
  <c r="AR88" i="56"/>
  <c r="AR93" i="56"/>
  <c r="AR84" i="56"/>
  <c r="AR154" i="56"/>
  <c r="AR140" i="56"/>
  <c r="AR103" i="56"/>
  <c r="AR96" i="56"/>
  <c r="AR115" i="56"/>
  <c r="AR110" i="56"/>
  <c r="AR137" i="56"/>
  <c r="AR151" i="56"/>
  <c r="AR139" i="56"/>
  <c r="AR158" i="56"/>
  <c r="AR113" i="56"/>
  <c r="AR108" i="56"/>
  <c r="AR92" i="56"/>
  <c r="AR105" i="56"/>
  <c r="AR141" i="56"/>
  <c r="AR117" i="56"/>
  <c r="AR94" i="56"/>
  <c r="AR161" i="56"/>
  <c r="AR95" i="56"/>
  <c r="AR111" i="56"/>
  <c r="AR129" i="56"/>
  <c r="AR150" i="56"/>
  <c r="AR152" i="56"/>
  <c r="AR136" i="56"/>
  <c r="AR85" i="56"/>
  <c r="AR120" i="56"/>
  <c r="AR160" i="56"/>
  <c r="AR107" i="56"/>
  <c r="AR132" i="56"/>
  <c r="AR89" i="56"/>
  <c r="AR138" i="56"/>
  <c r="AR156" i="56"/>
  <c r="AR145" i="56"/>
  <c r="AR116" i="56"/>
  <c r="AR128" i="56"/>
  <c r="AR146" i="56"/>
  <c r="AR98" i="56"/>
  <c r="AR104" i="56"/>
  <c r="AR106" i="56"/>
  <c r="AR87" i="56"/>
  <c r="AR109" i="56"/>
  <c r="AR142" i="56"/>
  <c r="AR157" i="56"/>
  <c r="AR102" i="56"/>
  <c r="AR101" i="56"/>
  <c r="AR114" i="56"/>
  <c r="AR124" i="56"/>
  <c r="AR82" i="56"/>
  <c r="AR134" i="56"/>
  <c r="AR147" i="56"/>
  <c r="AR100" i="56"/>
  <c r="AR144" i="56"/>
  <c r="AR126" i="56"/>
  <c r="AR131" i="56"/>
  <c r="AR118" i="56"/>
  <c r="AR97" i="56"/>
  <c r="AR159" i="56"/>
  <c r="AR86" i="56"/>
  <c r="AR135" i="56"/>
  <c r="AR119" i="56"/>
  <c r="AR149" i="56"/>
  <c r="AR122" i="56"/>
  <c r="AR130" i="56"/>
  <c r="AR148" i="56"/>
  <c r="AR155" i="56"/>
  <c r="AR123" i="56"/>
  <c r="AR83" i="56"/>
  <c r="AR127" i="56"/>
  <c r="AR125" i="56"/>
  <c r="X374" i="56"/>
  <c r="X398" i="56"/>
  <c r="X440" i="56"/>
  <c r="X414" i="56"/>
  <c r="X370" i="56"/>
  <c r="X387" i="56"/>
  <c r="X413" i="56"/>
  <c r="X418" i="56"/>
  <c r="X399" i="56"/>
  <c r="X443" i="56"/>
  <c r="X381" i="56"/>
  <c r="X371" i="56"/>
  <c r="X378" i="56"/>
  <c r="X409" i="56"/>
  <c r="X415" i="56"/>
  <c r="X445" i="56"/>
  <c r="X392" i="56"/>
  <c r="X444" i="56"/>
  <c r="AA441" i="56"/>
  <c r="AA420" i="56"/>
  <c r="AA425" i="56"/>
  <c r="AA410" i="56"/>
  <c r="AA428" i="56"/>
  <c r="AA417" i="56"/>
  <c r="AA395" i="56"/>
  <c r="AA401" i="56"/>
  <c r="AA430" i="56"/>
  <c r="AA424" i="56"/>
  <c r="AA377" i="56"/>
  <c r="AA423" i="56"/>
  <c r="AA431" i="56"/>
  <c r="AA445" i="56"/>
  <c r="AA405" i="56"/>
  <c r="AA436" i="56"/>
  <c r="AA392" i="56"/>
  <c r="AA372" i="56"/>
  <c r="AA422" i="56"/>
  <c r="AA446" i="56"/>
  <c r="AA382" i="56"/>
  <c r="AA374" i="56"/>
  <c r="AA394" i="56"/>
  <c r="AA432" i="56"/>
  <c r="AA397" i="56"/>
  <c r="AA388" i="56"/>
  <c r="AA411" i="56"/>
  <c r="AA371" i="56"/>
  <c r="AA404" i="56"/>
  <c r="AA421" i="56"/>
  <c r="AA440" i="56"/>
  <c r="AA391" i="56"/>
  <c r="AA418" i="56"/>
  <c r="AA434" i="56"/>
  <c r="AA447" i="56"/>
  <c r="AA409" i="56"/>
  <c r="AA380" i="56"/>
  <c r="AA378" i="56"/>
  <c r="AA437" i="56"/>
  <c r="AA383" i="56"/>
  <c r="AA368" i="56"/>
  <c r="AA400" i="56"/>
  <c r="AA370" i="56"/>
  <c r="AA385" i="56"/>
  <c r="AA387" i="56"/>
  <c r="AA419" i="56"/>
  <c r="AA396" i="56"/>
  <c r="AA412" i="56"/>
  <c r="AA415" i="56"/>
  <c r="AA427" i="56"/>
  <c r="AA408" i="56"/>
  <c r="AA413" i="56"/>
  <c r="AA379" i="56"/>
  <c r="AA407" i="56"/>
  <c r="AA381" i="56"/>
  <c r="AA406" i="56"/>
  <c r="AA443" i="56"/>
  <c r="AN20" i="55"/>
  <c r="AD19" i="57"/>
  <c r="AG17" i="55"/>
  <c r="AE15" i="57"/>
  <c r="AF17" i="53"/>
  <c r="AC12" i="57"/>
  <c r="AE19" i="53"/>
  <c r="AD15" i="53"/>
  <c r="AC20" i="53"/>
  <c r="AD13" i="57"/>
  <c r="AG16" i="55"/>
  <c r="AE17" i="57"/>
  <c r="AF20" i="53"/>
  <c r="AC19" i="57"/>
  <c r="AE17" i="53"/>
  <c r="AD13" i="53"/>
  <c r="AD18" i="53"/>
  <c r="AC11" i="53"/>
  <c r="AF20" i="57"/>
  <c r="AD17" i="57"/>
  <c r="AG13" i="55"/>
  <c r="AE20" i="57"/>
  <c r="AF13" i="53"/>
  <c r="AF14" i="53"/>
  <c r="AC11" i="57"/>
  <c r="AC20" i="57"/>
  <c r="AE13" i="53"/>
  <c r="AD11" i="53"/>
  <c r="AD17" i="53"/>
  <c r="AC16" i="53"/>
  <c r="AF12" i="57"/>
  <c r="AD16" i="57"/>
  <c r="AG18" i="55"/>
  <c r="AE14" i="57"/>
  <c r="AF16" i="53"/>
  <c r="AC17" i="57"/>
  <c r="AC13" i="57"/>
  <c r="AE20" i="53"/>
  <c r="AE18" i="53"/>
  <c r="AD20" i="53"/>
  <c r="AC12" i="53"/>
  <c r="AC14" i="53"/>
  <c r="AF16" i="57"/>
  <c r="AF15" i="57"/>
  <c r="AD14" i="57"/>
  <c r="AE16" i="57"/>
  <c r="AF15" i="53"/>
  <c r="AF12" i="53"/>
  <c r="AC14" i="57"/>
  <c r="AE16" i="53"/>
  <c r="AE15" i="53"/>
  <c r="AD16" i="53"/>
  <c r="AC19" i="53"/>
  <c r="AC13" i="53"/>
  <c r="AF13" i="57"/>
  <c r="AF14" i="57"/>
  <c r="AD11" i="57"/>
  <c r="AD18" i="57"/>
  <c r="AG12" i="55"/>
  <c r="AE11" i="57"/>
  <c r="AF11" i="53"/>
  <c r="AC15" i="57"/>
  <c r="AE14" i="53"/>
  <c r="AD14" i="53"/>
  <c r="AC15" i="53"/>
  <c r="AF11" i="57"/>
  <c r="AD20" i="57"/>
  <c r="AG20" i="55"/>
  <c r="AL15" i="55"/>
  <c r="AN17" i="55"/>
  <c r="AS11" i="56"/>
  <c r="AT18" i="56"/>
  <c r="AM14" i="55"/>
  <c r="AO20" i="56"/>
  <c r="AL13" i="58"/>
  <c r="AK11" i="58"/>
  <c r="AQ18" i="56"/>
  <c r="AO12" i="56"/>
  <c r="AN16" i="55"/>
  <c r="AM17" i="58"/>
  <c r="AM19" i="59"/>
  <c r="AO12" i="55"/>
  <c r="AN17" i="59"/>
  <c r="AM16" i="55"/>
  <c r="AL19" i="55"/>
  <c r="AK12" i="59"/>
  <c r="AT15" i="56"/>
  <c r="AO14" i="56"/>
  <c r="AL20" i="59"/>
  <c r="AL16" i="58"/>
  <c r="AK20" i="55"/>
  <c r="AP12" i="56"/>
  <c r="AL20" i="55"/>
  <c r="AK11" i="59"/>
  <c r="AL11" i="58"/>
  <c r="AQ12" i="56"/>
  <c r="AM11" i="55"/>
  <c r="AN13" i="55"/>
  <c r="AO16" i="56"/>
  <c r="AU16" i="56"/>
  <c r="AN15" i="58"/>
  <c r="AL19" i="58"/>
  <c r="AO11" i="56"/>
  <c r="AM12" i="58"/>
  <c r="AM17" i="55"/>
  <c r="AQ15" i="56"/>
  <c r="AN18" i="55"/>
  <c r="AK17" i="59"/>
  <c r="AQ16" i="56"/>
  <c r="AK18" i="55"/>
  <c r="AL17" i="58"/>
  <c r="AL19" i="59"/>
  <c r="AK19" i="58"/>
  <c r="AF17" i="57"/>
  <c r="AD15" i="57"/>
  <c r="AG15" i="55"/>
  <c r="AF19" i="53"/>
  <c r="AP11" i="56"/>
  <c r="AM13" i="58"/>
  <c r="AK20" i="58"/>
  <c r="AN13" i="58"/>
  <c r="AM18" i="58"/>
  <c r="AS15" i="56"/>
  <c r="AN12" i="58"/>
  <c r="AN14" i="58"/>
  <c r="AN18" i="59"/>
  <c r="AN17" i="58"/>
  <c r="AN12" i="55"/>
  <c r="AM14" i="58"/>
  <c r="AK17" i="58"/>
  <c r="AL18" i="58"/>
  <c r="AL11" i="55"/>
  <c r="AL13" i="55"/>
  <c r="AK14" i="58"/>
  <c r="AN11" i="58"/>
  <c r="AM15" i="58"/>
  <c r="AP17" i="56"/>
  <c r="AL17" i="59"/>
  <c r="AE19" i="57"/>
  <c r="AF18" i="53"/>
  <c r="AE12" i="53"/>
  <c r="AK11" i="55"/>
  <c r="AL16" i="55"/>
  <c r="AK16" i="59"/>
  <c r="AM14" i="59"/>
  <c r="AM12" i="59"/>
  <c r="AL15" i="59"/>
  <c r="AM16" i="58"/>
  <c r="AM18" i="55"/>
  <c r="AM17" i="59"/>
  <c r="AK15" i="58"/>
  <c r="AE18" i="57"/>
  <c r="AE11" i="53"/>
  <c r="AU13" i="56"/>
  <c r="AL16" i="59"/>
  <c r="AN20" i="59"/>
  <c r="AK14" i="55"/>
  <c r="AN19" i="58"/>
  <c r="AN15" i="55"/>
  <c r="AT13" i="56"/>
  <c r="AK18" i="58"/>
  <c r="AL17" i="55"/>
  <c r="AQ20" i="56"/>
  <c r="AT12" i="56"/>
  <c r="AK16" i="58"/>
  <c r="AT11" i="56"/>
  <c r="AM12" i="55"/>
  <c r="AL12" i="58"/>
  <c r="AM11" i="59"/>
  <c r="AM19" i="55"/>
  <c r="AL15" i="58"/>
  <c r="AN19" i="59"/>
  <c r="AT16" i="56"/>
  <c r="AM16" i="59"/>
  <c r="AS17" i="56"/>
  <c r="AS19" i="56"/>
  <c r="AT17" i="56"/>
  <c r="AL14" i="58"/>
  <c r="AN15" i="59"/>
  <c r="AM15" i="55"/>
  <c r="AN12" i="59"/>
  <c r="AF18" i="57"/>
  <c r="AE13" i="57"/>
  <c r="AD12" i="53"/>
  <c r="AN19" i="55"/>
  <c r="AU19" i="56"/>
  <c r="AQ19" i="56"/>
  <c r="AU14" i="56"/>
  <c r="AK14" i="59"/>
  <c r="AN16" i="58"/>
  <c r="AS13" i="56"/>
  <c r="AL18" i="55"/>
  <c r="AS14" i="56"/>
  <c r="AN11" i="59"/>
  <c r="AL18" i="59"/>
  <c r="AS20" i="56"/>
  <c r="AL12" i="59"/>
  <c r="AN14" i="59"/>
  <c r="AO13" i="56"/>
  <c r="AM20" i="58"/>
  <c r="AO19" i="56"/>
  <c r="AM13" i="55"/>
  <c r="AK15" i="59"/>
  <c r="AP16" i="56"/>
  <c r="AQ13" i="56"/>
  <c r="AK13" i="58"/>
  <c r="AC16" i="57"/>
  <c r="AK19" i="55"/>
  <c r="AL14" i="55"/>
  <c r="AU17" i="56"/>
  <c r="AL13" i="59"/>
  <c r="AM11" i="58"/>
  <c r="AK19" i="59"/>
  <c r="AM13" i="59"/>
  <c r="AL20" i="58"/>
  <c r="AO18" i="56"/>
  <c r="AM15" i="59"/>
  <c r="AF19" i="57"/>
  <c r="AE12" i="57"/>
  <c r="AD19" i="53"/>
  <c r="AK16" i="55"/>
  <c r="AP14" i="56"/>
  <c r="AP15" i="56"/>
  <c r="AK20" i="59"/>
  <c r="AR13" i="59"/>
  <c r="AN11" i="55"/>
  <c r="AN20" i="58"/>
  <c r="AM18" i="59"/>
  <c r="AP14" i="59"/>
  <c r="AP20" i="56"/>
  <c r="AM19" i="58"/>
  <c r="AK17" i="55"/>
  <c r="AO17" i="56"/>
  <c r="AT20" i="56"/>
  <c r="AN14" i="55"/>
  <c r="AN13" i="59"/>
  <c r="AK12" i="55"/>
  <c r="AM20" i="55"/>
  <c r="AQ11" i="56"/>
  <c r="AP19" i="56"/>
  <c r="AU11" i="56"/>
  <c r="AT19" i="56"/>
  <c r="AL14" i="59"/>
  <c r="AU20" i="56"/>
  <c r="AS18" i="56"/>
  <c r="AQ17" i="56"/>
  <c r="AN18" i="58"/>
  <c r="AC17" i="53"/>
  <c r="AU12" i="56"/>
  <c r="AS12" i="56"/>
  <c r="AU15" i="56"/>
  <c r="AP18" i="56"/>
  <c r="AK15" i="55"/>
  <c r="AK18" i="59"/>
  <c r="AD12" i="57"/>
  <c r="AC18" i="57"/>
  <c r="AC18" i="53"/>
  <c r="AK13" i="55"/>
  <c r="AK12" i="58"/>
  <c r="AO18" i="59"/>
  <c r="AQ18" i="59"/>
  <c r="U177" i="53" l="1"/>
  <c r="W267" i="53"/>
  <c r="V217" i="53"/>
  <c r="AD429" i="57"/>
  <c r="AE432" i="53"/>
  <c r="AD413" i="57"/>
  <c r="V268" i="57"/>
  <c r="U205" i="53"/>
  <c r="AQ10" i="55"/>
  <c r="AD376" i="53"/>
  <c r="AE326" i="53"/>
  <c r="AD328" i="53"/>
  <c r="V186" i="53"/>
  <c r="W301" i="57"/>
  <c r="V239" i="57"/>
  <c r="X239" i="55"/>
  <c r="X279" i="55"/>
  <c r="AC360" i="53"/>
  <c r="W296" i="57"/>
  <c r="W295" i="57"/>
  <c r="X253" i="55"/>
  <c r="W165" i="53"/>
  <c r="AE422" i="57"/>
  <c r="AR10" i="55"/>
  <c r="AT10" i="55" s="1"/>
  <c r="U287" i="53"/>
  <c r="U216" i="53"/>
  <c r="W298" i="53"/>
  <c r="AP10" i="55"/>
  <c r="U253" i="53"/>
  <c r="U301" i="57"/>
  <c r="AE375" i="53"/>
  <c r="AD438" i="57"/>
  <c r="V270" i="53"/>
  <c r="AD310" i="53"/>
  <c r="AE312" i="53"/>
  <c r="AC435" i="57"/>
  <c r="AD388" i="57"/>
  <c r="U249" i="57"/>
  <c r="AC378" i="57"/>
  <c r="AE362" i="53"/>
  <c r="X246" i="55"/>
  <c r="AC440" i="53"/>
  <c r="V170" i="53"/>
  <c r="W261" i="57"/>
  <c r="V229" i="53"/>
  <c r="AE406" i="57"/>
  <c r="W288" i="53"/>
  <c r="AD423" i="57"/>
  <c r="V283" i="53"/>
  <c r="W237" i="53"/>
  <c r="U208" i="53"/>
  <c r="AC446" i="53"/>
  <c r="AD400" i="57"/>
  <c r="AC335" i="53"/>
  <c r="AD388" i="53"/>
  <c r="O142" i="7"/>
  <c r="B31" i="14" s="1"/>
  <c r="AC447" i="53"/>
  <c r="AC375" i="53"/>
  <c r="AE395" i="53"/>
  <c r="AE337" i="53"/>
  <c r="V264" i="57"/>
  <c r="AE426" i="53"/>
  <c r="AC390" i="57"/>
  <c r="X261" i="55"/>
  <c r="X248" i="55"/>
  <c r="V278" i="53"/>
  <c r="W167" i="53"/>
  <c r="V294" i="57"/>
  <c r="AC416" i="57"/>
  <c r="AC428" i="57"/>
  <c r="AD417" i="57"/>
  <c r="AE408" i="57"/>
  <c r="V296" i="53"/>
  <c r="AE405" i="53"/>
  <c r="U227" i="57"/>
  <c r="W257" i="57"/>
  <c r="W269" i="57"/>
  <c r="AC439" i="53"/>
  <c r="X238" i="55"/>
  <c r="W299" i="57"/>
  <c r="V279" i="57"/>
  <c r="X287" i="55"/>
  <c r="X266" i="55"/>
  <c r="AD402" i="53"/>
  <c r="AC330" i="53"/>
  <c r="V253" i="53"/>
  <c r="AE350" i="53"/>
  <c r="W254" i="53"/>
  <c r="AC325" i="53"/>
  <c r="AC421" i="53"/>
  <c r="U254" i="57"/>
  <c r="W250" i="53"/>
  <c r="AC397" i="53"/>
  <c r="AD374" i="53"/>
  <c r="AD442" i="53"/>
  <c r="W282" i="53"/>
  <c r="AC311" i="53"/>
  <c r="W258" i="57"/>
  <c r="AD364" i="53"/>
  <c r="V210" i="53"/>
  <c r="AC308" i="53"/>
  <c r="U259" i="57"/>
  <c r="W270" i="53"/>
  <c r="W292" i="57"/>
  <c r="AD409" i="53"/>
  <c r="W253" i="53"/>
  <c r="W214" i="53"/>
  <c r="AC433" i="57"/>
  <c r="U272" i="57"/>
  <c r="AC438" i="57"/>
  <c r="AD445" i="57"/>
  <c r="W206" i="53"/>
  <c r="U295" i="53"/>
  <c r="V250" i="57"/>
  <c r="X229" i="55"/>
  <c r="X278" i="55"/>
  <c r="X296" i="55"/>
  <c r="V239" i="53"/>
  <c r="V276" i="53"/>
  <c r="W251" i="53"/>
  <c r="AC372" i="57"/>
  <c r="V188" i="53"/>
  <c r="AE412" i="53"/>
  <c r="U264" i="57"/>
  <c r="AC399" i="57"/>
  <c r="AC368" i="53"/>
  <c r="W298" i="57"/>
  <c r="W243" i="57"/>
  <c r="AC372" i="53"/>
  <c r="W190" i="53"/>
  <c r="U282" i="57"/>
  <c r="V172" i="53"/>
  <c r="AD378" i="53"/>
  <c r="V228" i="53"/>
  <c r="X256" i="55"/>
  <c r="AE423" i="53"/>
  <c r="U206" i="53"/>
  <c r="AD406" i="53"/>
  <c r="AE365" i="53"/>
  <c r="AC366" i="53"/>
  <c r="AC413" i="53"/>
  <c r="V266" i="57"/>
  <c r="W239" i="53"/>
  <c r="AC394" i="53"/>
  <c r="AC337" i="53"/>
  <c r="AE434" i="57"/>
  <c r="AE351" i="53"/>
  <c r="V272" i="57"/>
  <c r="AD436" i="53"/>
  <c r="AC403" i="57"/>
  <c r="AC347" i="53"/>
  <c r="AC419" i="57"/>
  <c r="AE378" i="53"/>
  <c r="AD443" i="57"/>
  <c r="AC439" i="57"/>
  <c r="AC376" i="53"/>
  <c r="AE427" i="57"/>
  <c r="AC445" i="57"/>
  <c r="AD430" i="57"/>
  <c r="X298" i="55"/>
  <c r="AD391" i="53"/>
  <c r="AE419" i="53"/>
  <c r="W272" i="53"/>
  <c r="U294" i="53"/>
  <c r="V300" i="53"/>
  <c r="AD376" i="57"/>
  <c r="AE324" i="53"/>
  <c r="AE422" i="53"/>
  <c r="AD420" i="53"/>
  <c r="AE332" i="53"/>
  <c r="W233" i="57"/>
  <c r="AD333" i="53"/>
  <c r="AC436" i="53"/>
  <c r="AC402" i="53"/>
  <c r="AD373" i="53"/>
  <c r="U243" i="53"/>
  <c r="X286" i="55"/>
  <c r="X282" i="55"/>
  <c r="AD377" i="53"/>
  <c r="W175" i="53"/>
  <c r="W255" i="53"/>
  <c r="AC414" i="53"/>
  <c r="AC358" i="53"/>
  <c r="V256" i="57"/>
  <c r="U280" i="53"/>
  <c r="AD402" i="57"/>
  <c r="AD432" i="53"/>
  <c r="U167" i="53"/>
  <c r="AC378" i="53"/>
  <c r="W245" i="57"/>
  <c r="V173" i="53"/>
  <c r="U199" i="53"/>
  <c r="AE429" i="57"/>
  <c r="AE380" i="57"/>
  <c r="AE403" i="57"/>
  <c r="AE313" i="53"/>
  <c r="AD370" i="57"/>
  <c r="U183" i="53"/>
  <c r="AD422" i="53"/>
  <c r="W259" i="53"/>
  <c r="X250" i="55"/>
  <c r="X231" i="55"/>
  <c r="AD392" i="53"/>
  <c r="V226" i="53"/>
  <c r="AD356" i="53"/>
  <c r="V304" i="53"/>
  <c r="AE405" i="57"/>
  <c r="AC420" i="53"/>
  <c r="W271" i="53"/>
  <c r="AC403" i="53"/>
  <c r="U299" i="53"/>
  <c r="U220" i="53"/>
  <c r="U200" i="53"/>
  <c r="X302" i="55"/>
  <c r="X271" i="55"/>
  <c r="AE360" i="53"/>
  <c r="V297" i="57"/>
  <c r="AC428" i="53"/>
  <c r="U185" i="53"/>
  <c r="V237" i="57"/>
  <c r="V271" i="57"/>
  <c r="AD412" i="57"/>
  <c r="AD394" i="57"/>
  <c r="X236" i="55"/>
  <c r="AE311" i="53"/>
  <c r="W281" i="53"/>
  <c r="U273" i="53"/>
  <c r="AE445" i="53"/>
  <c r="W293" i="57"/>
  <c r="AE447" i="57"/>
  <c r="V255" i="53"/>
  <c r="U241" i="53"/>
  <c r="AE369" i="53"/>
  <c r="U236" i="53"/>
  <c r="W240" i="57"/>
  <c r="V231" i="57"/>
  <c r="W294" i="53"/>
  <c r="U293" i="57"/>
  <c r="AD407" i="53"/>
  <c r="AD373" i="57"/>
  <c r="AC339" i="53"/>
  <c r="V275" i="57"/>
  <c r="X254" i="55"/>
  <c r="AD314" i="53"/>
  <c r="AE373" i="53"/>
  <c r="AC424" i="53"/>
  <c r="AC418" i="53"/>
  <c r="AE446" i="53"/>
  <c r="V277" i="57"/>
  <c r="AE442" i="53"/>
  <c r="V263" i="57"/>
  <c r="AC400" i="57"/>
  <c r="AC441" i="53"/>
  <c r="AE334" i="53"/>
  <c r="X283" i="55"/>
  <c r="X294" i="55"/>
  <c r="U166" i="53"/>
  <c r="W248" i="53"/>
  <c r="V285" i="57"/>
  <c r="AC367" i="53"/>
  <c r="U274" i="53"/>
  <c r="U284" i="57"/>
  <c r="AC341" i="53"/>
  <c r="AE410" i="57"/>
  <c r="AE379" i="57"/>
  <c r="AD332" i="53"/>
  <c r="U270" i="57"/>
  <c r="U241" i="57"/>
  <c r="X226" i="55"/>
  <c r="W221" i="53"/>
  <c r="W300" i="53"/>
  <c r="U242" i="53"/>
  <c r="AE378" i="57"/>
  <c r="V294" i="53"/>
  <c r="AE353" i="53"/>
  <c r="AD390" i="57"/>
  <c r="V299" i="57"/>
  <c r="AE371" i="57"/>
  <c r="AC411" i="53"/>
  <c r="V207" i="53"/>
  <c r="W247" i="53"/>
  <c r="AC383" i="57"/>
  <c r="U263" i="57"/>
  <c r="W260" i="53"/>
  <c r="W300" i="57"/>
  <c r="V284" i="57"/>
  <c r="X295" i="55"/>
  <c r="X263" i="55"/>
  <c r="X249" i="55"/>
  <c r="V281" i="53"/>
  <c r="W241" i="53"/>
  <c r="AE400" i="53"/>
  <c r="W268" i="53"/>
  <c r="U262" i="53"/>
  <c r="AD392" i="57"/>
  <c r="AD323" i="53"/>
  <c r="U303" i="57"/>
  <c r="AE428" i="57"/>
  <c r="V288" i="53"/>
  <c r="W230" i="57"/>
  <c r="AD312" i="53"/>
  <c r="V260" i="57"/>
  <c r="AD445" i="53"/>
  <c r="AD355" i="53"/>
  <c r="AC371" i="53"/>
  <c r="V225" i="53"/>
  <c r="X252" i="55"/>
  <c r="AE399" i="57"/>
  <c r="AC448" i="57"/>
  <c r="AE343" i="53"/>
  <c r="AE421" i="57"/>
  <c r="V290" i="53"/>
  <c r="U247" i="53"/>
  <c r="AE427" i="53"/>
  <c r="U178" i="53"/>
  <c r="W218" i="53"/>
  <c r="AC381" i="53"/>
  <c r="W231" i="57"/>
  <c r="U302" i="53"/>
  <c r="V303" i="53"/>
  <c r="V226" i="57"/>
  <c r="AE387" i="57"/>
  <c r="X273" i="55"/>
  <c r="AC356" i="53"/>
  <c r="V254" i="53"/>
  <c r="U189" i="53"/>
  <c r="V192" i="53"/>
  <c r="W270" i="57"/>
  <c r="AC365" i="53"/>
  <c r="AC429" i="57"/>
  <c r="U225" i="57"/>
  <c r="V272" i="53"/>
  <c r="AC447" i="57"/>
  <c r="AC362" i="53"/>
  <c r="X245" i="55"/>
  <c r="AE319" i="53"/>
  <c r="V284" i="53"/>
  <c r="W249" i="53"/>
  <c r="U237" i="57"/>
  <c r="V166" i="53"/>
  <c r="U281" i="57"/>
  <c r="AD438" i="53"/>
  <c r="AC404" i="53"/>
  <c r="W241" i="57"/>
  <c r="X300" i="55"/>
  <c r="X257" i="55"/>
  <c r="U214" i="53"/>
  <c r="U209" i="53"/>
  <c r="V238" i="53"/>
  <c r="V206" i="53"/>
  <c r="AD412" i="53"/>
  <c r="W234" i="57"/>
  <c r="V278" i="57"/>
  <c r="AD384" i="57"/>
  <c r="V268" i="53"/>
  <c r="W258" i="53"/>
  <c r="W202" i="53"/>
  <c r="U227" i="53"/>
  <c r="AC412" i="53"/>
  <c r="AD429" i="53"/>
  <c r="AE336" i="53"/>
  <c r="AC422" i="53"/>
  <c r="W290" i="57"/>
  <c r="AE379" i="53"/>
  <c r="U244" i="53"/>
  <c r="AD434" i="57"/>
  <c r="AC353" i="53"/>
  <c r="AC426" i="53"/>
  <c r="AC334" i="53"/>
  <c r="AE341" i="53"/>
  <c r="AE339" i="53"/>
  <c r="U291" i="57"/>
  <c r="U249" i="53"/>
  <c r="W255" i="57"/>
  <c r="AE356" i="53"/>
  <c r="AE358" i="53"/>
  <c r="AC399" i="53"/>
  <c r="V258" i="57"/>
  <c r="W174" i="53"/>
  <c r="X247" i="55"/>
  <c r="X303" i="55"/>
  <c r="AD352" i="53"/>
  <c r="X275" i="55"/>
  <c r="X264" i="55"/>
  <c r="AE366" i="53"/>
  <c r="AE445" i="57"/>
  <c r="U252" i="57"/>
  <c r="V183" i="53"/>
  <c r="AC374" i="53"/>
  <c r="U180" i="53"/>
  <c r="AD400" i="53"/>
  <c r="W277" i="57"/>
  <c r="AD389" i="57"/>
  <c r="W229" i="57"/>
  <c r="W242" i="57"/>
  <c r="AD361" i="53"/>
  <c r="AC433" i="53"/>
  <c r="V237" i="53"/>
  <c r="W297" i="53"/>
  <c r="U245" i="57"/>
  <c r="AD448" i="57"/>
  <c r="AC369" i="53"/>
  <c r="AC431" i="53"/>
  <c r="AC405" i="57"/>
  <c r="AC408" i="53"/>
  <c r="X265" i="55"/>
  <c r="AE439" i="53"/>
  <c r="AD444" i="57"/>
  <c r="AD408" i="53"/>
  <c r="AD368" i="57"/>
  <c r="AE417" i="57"/>
  <c r="AD394" i="53"/>
  <c r="AC400" i="53"/>
  <c r="V197" i="53"/>
  <c r="AC314" i="53"/>
  <c r="W287" i="57"/>
  <c r="AC394" i="57"/>
  <c r="X260" i="55"/>
  <c r="W244" i="53"/>
  <c r="W229" i="53"/>
  <c r="U280" i="57"/>
  <c r="W178" i="53"/>
  <c r="AD372" i="57"/>
  <c r="AC407" i="53"/>
  <c r="AE328" i="53"/>
  <c r="V288" i="57"/>
  <c r="U298" i="57"/>
  <c r="V242" i="53"/>
  <c r="X299" i="55"/>
  <c r="AD345" i="53"/>
  <c r="AD351" i="53"/>
  <c r="AD311" i="53"/>
  <c r="V261" i="57"/>
  <c r="AE330" i="53"/>
  <c r="U245" i="53"/>
  <c r="AC380" i="53"/>
  <c r="AC382" i="53"/>
  <c r="AC396" i="57"/>
  <c r="U242" i="57"/>
  <c r="AE431" i="57"/>
  <c r="AD384" i="53"/>
  <c r="X233" i="55"/>
  <c r="X277" i="55"/>
  <c r="W246" i="53"/>
  <c r="W286" i="53"/>
  <c r="AE438" i="53"/>
  <c r="W177" i="53"/>
  <c r="AE432" i="57"/>
  <c r="AE418" i="53"/>
  <c r="V199" i="53"/>
  <c r="W171" i="53"/>
  <c r="X241" i="55"/>
  <c r="AD418" i="53"/>
  <c r="V165" i="53"/>
  <c r="V289" i="57"/>
  <c r="AC336" i="53"/>
  <c r="AE114" i="53"/>
  <c r="AE63" i="53"/>
  <c r="AE57" i="53"/>
  <c r="AE155" i="53"/>
  <c r="AE88" i="53"/>
  <c r="AE140" i="53"/>
  <c r="AE58" i="53"/>
  <c r="AE85" i="53"/>
  <c r="AE124" i="53"/>
  <c r="AE128" i="53"/>
  <c r="AE52" i="53"/>
  <c r="AE74" i="53"/>
  <c r="AE70" i="53"/>
  <c r="AE133" i="53"/>
  <c r="AE112" i="53"/>
  <c r="AE61" i="53"/>
  <c r="AE46" i="53"/>
  <c r="AE36" i="53"/>
  <c r="AE131" i="53"/>
  <c r="AE53" i="53"/>
  <c r="AE129" i="53"/>
  <c r="AE54" i="53"/>
  <c r="AE37" i="53"/>
  <c r="AE150" i="53"/>
  <c r="AE87" i="53"/>
  <c r="AE69" i="53"/>
  <c r="AE101" i="53"/>
  <c r="AE109" i="53"/>
  <c r="AE35" i="53"/>
  <c r="AE154" i="53"/>
  <c r="AE121" i="53"/>
  <c r="AE104" i="53"/>
  <c r="AE157" i="53"/>
  <c r="AE47" i="53"/>
  <c r="AE126" i="53"/>
  <c r="AE86" i="53"/>
  <c r="AE83" i="53"/>
  <c r="AE125" i="53"/>
  <c r="AE24" i="53"/>
  <c r="AE122" i="53"/>
  <c r="AE139" i="53"/>
  <c r="AE97" i="53"/>
  <c r="AE145" i="53"/>
  <c r="AE64" i="53"/>
  <c r="AE99" i="53"/>
  <c r="AE73" i="53"/>
  <c r="AE72" i="53"/>
  <c r="AE31" i="53"/>
  <c r="AE75" i="53"/>
  <c r="AE113" i="53"/>
  <c r="AE160" i="53"/>
  <c r="AE66" i="53"/>
  <c r="AE106" i="53"/>
  <c r="AE29" i="53"/>
  <c r="AE119" i="53"/>
  <c r="AE135" i="53"/>
  <c r="AE27" i="53"/>
  <c r="AE22" i="53"/>
  <c r="AE23" i="53"/>
  <c r="AE82" i="53"/>
  <c r="AE91" i="53"/>
  <c r="AE134" i="53"/>
  <c r="AE105" i="53"/>
  <c r="AE148" i="53"/>
  <c r="AE123" i="53"/>
  <c r="AE62" i="53"/>
  <c r="AE103" i="53"/>
  <c r="AE156" i="53"/>
  <c r="AE38" i="53"/>
  <c r="AE32" i="53"/>
  <c r="AE144" i="53"/>
  <c r="AE39" i="53"/>
  <c r="AE59" i="53"/>
  <c r="AE115" i="53"/>
  <c r="AE138" i="53"/>
  <c r="AE161" i="53"/>
  <c r="AE28" i="53"/>
  <c r="AE68" i="53"/>
  <c r="AE44" i="53"/>
  <c r="AE142" i="53"/>
  <c r="AE98" i="53"/>
  <c r="AE127" i="53"/>
  <c r="AE78" i="53"/>
  <c r="AE76" i="53"/>
  <c r="AE116" i="53"/>
  <c r="AE153" i="53"/>
  <c r="AE158" i="53"/>
  <c r="AE33" i="53"/>
  <c r="AE147" i="53"/>
  <c r="AE79" i="53"/>
  <c r="AE92" i="53"/>
  <c r="AE130" i="53"/>
  <c r="AE146" i="53"/>
  <c r="AE26" i="53"/>
  <c r="AE65" i="53"/>
  <c r="AE45" i="53"/>
  <c r="AE48" i="53"/>
  <c r="AE77" i="53"/>
  <c r="AE43" i="53"/>
  <c r="AE51" i="53"/>
  <c r="AE90" i="53"/>
  <c r="AE143" i="53"/>
  <c r="AE41" i="53"/>
  <c r="AE151" i="53"/>
  <c r="AE84" i="53"/>
  <c r="AE111" i="53"/>
  <c r="AE132" i="53"/>
  <c r="AE100" i="53"/>
  <c r="AE49" i="53"/>
  <c r="AE95" i="53"/>
  <c r="AE89" i="53"/>
  <c r="AE93" i="53"/>
  <c r="AE67" i="53"/>
  <c r="AE120" i="53"/>
  <c r="AE102" i="53"/>
  <c r="AE107" i="53"/>
  <c r="AE56" i="53"/>
  <c r="AE117" i="53"/>
  <c r="AE25" i="53"/>
  <c r="AE34" i="53"/>
  <c r="AE96" i="53"/>
  <c r="AE141" i="53"/>
  <c r="AE108" i="53"/>
  <c r="AE118" i="53"/>
  <c r="AE159" i="53"/>
  <c r="AE94" i="53"/>
  <c r="AE149" i="53"/>
  <c r="AE30" i="53"/>
  <c r="AE40" i="53"/>
  <c r="AE110" i="53"/>
  <c r="AE55" i="53"/>
  <c r="AE71" i="53"/>
  <c r="AE80" i="53"/>
  <c r="AE81" i="53"/>
  <c r="AE137" i="53"/>
  <c r="AE60" i="53"/>
  <c r="AE152" i="53"/>
  <c r="AE50" i="53"/>
  <c r="AE136" i="53"/>
  <c r="AE42" i="53"/>
  <c r="AE109" i="57"/>
  <c r="AE134" i="57"/>
  <c r="AE114" i="57"/>
  <c r="AE157" i="57"/>
  <c r="AE140" i="57"/>
  <c r="AE139" i="57"/>
  <c r="AE136" i="57"/>
  <c r="AE84" i="57"/>
  <c r="AE118" i="57"/>
  <c r="AE97" i="57"/>
  <c r="AE133" i="57"/>
  <c r="AE162" i="57"/>
  <c r="AE85" i="57"/>
  <c r="AE144" i="57"/>
  <c r="AE126" i="57"/>
  <c r="AE93" i="57"/>
  <c r="AE104" i="57"/>
  <c r="AE86" i="57"/>
  <c r="AE106" i="57"/>
  <c r="AE121" i="57"/>
  <c r="AE161" i="57"/>
  <c r="AE137" i="57"/>
  <c r="AE145" i="57"/>
  <c r="AE138" i="57"/>
  <c r="AE95" i="57"/>
  <c r="AE115" i="57"/>
  <c r="AE132" i="57"/>
  <c r="AE89" i="57"/>
  <c r="AE153" i="57"/>
  <c r="AE131" i="57"/>
  <c r="AE87" i="57"/>
  <c r="AE83" i="57"/>
  <c r="AE98" i="57"/>
  <c r="AE102" i="57"/>
  <c r="AE156" i="57"/>
  <c r="AE159" i="57"/>
  <c r="AE155" i="57"/>
  <c r="AE160" i="57"/>
  <c r="AE119" i="57"/>
  <c r="AE107" i="57"/>
  <c r="AE147" i="57"/>
  <c r="AE113" i="57"/>
  <c r="AE108" i="57"/>
  <c r="AE149" i="57"/>
  <c r="AE150" i="57"/>
  <c r="AE94" i="57"/>
  <c r="AE88" i="57"/>
  <c r="AE101" i="57"/>
  <c r="AE122" i="57"/>
  <c r="AE96" i="57"/>
  <c r="AE103" i="57"/>
  <c r="AE111" i="57"/>
  <c r="AE152" i="57"/>
  <c r="AE117" i="57"/>
  <c r="AE116" i="57"/>
  <c r="AE148" i="57"/>
  <c r="AE100" i="57"/>
  <c r="AE127" i="57"/>
  <c r="AE105" i="57"/>
  <c r="AE92" i="57"/>
  <c r="AE158" i="57"/>
  <c r="AE130" i="57"/>
  <c r="AE124" i="57"/>
  <c r="AE143" i="57"/>
  <c r="AE99" i="57"/>
  <c r="AE151" i="57"/>
  <c r="AE90" i="57"/>
  <c r="AE129" i="57"/>
  <c r="AE135" i="57"/>
  <c r="AE154" i="57"/>
  <c r="AE120" i="57"/>
  <c r="AE123" i="57"/>
  <c r="AE125" i="57"/>
  <c r="AE82" i="57"/>
  <c r="AE128" i="57"/>
  <c r="AE112" i="57"/>
  <c r="AE91" i="57"/>
  <c r="AE142" i="57"/>
  <c r="AE110" i="57"/>
  <c r="AE141" i="57"/>
  <c r="AE146" i="57"/>
  <c r="AG119" i="55"/>
  <c r="AG133" i="55"/>
  <c r="AG87" i="55"/>
  <c r="AG130" i="55"/>
  <c r="AG116" i="55"/>
  <c r="AG85" i="55"/>
  <c r="AG160" i="55"/>
  <c r="AG134" i="55"/>
  <c r="AG150" i="55"/>
  <c r="AG153" i="55"/>
  <c r="AG103" i="55"/>
  <c r="AG132" i="55"/>
  <c r="AG117" i="55"/>
  <c r="AG122" i="55"/>
  <c r="AG135" i="55"/>
  <c r="AG88" i="55"/>
  <c r="AG93" i="55"/>
  <c r="AG89" i="55"/>
  <c r="AG152" i="55"/>
  <c r="AG128" i="55"/>
  <c r="AG83" i="55"/>
  <c r="AG99" i="55"/>
  <c r="AG126" i="55"/>
  <c r="AG92" i="55"/>
  <c r="AG91" i="55"/>
  <c r="AG105" i="55"/>
  <c r="AG138" i="55"/>
  <c r="AG104" i="55"/>
  <c r="AG155" i="55"/>
  <c r="AG127" i="55"/>
  <c r="AG121" i="55"/>
  <c r="AG124" i="55"/>
  <c r="AG141" i="55"/>
  <c r="AG145" i="55"/>
  <c r="AG95" i="55"/>
  <c r="AG98" i="55"/>
  <c r="AG107" i="55"/>
  <c r="AG112" i="55"/>
  <c r="AG139" i="55"/>
  <c r="AG90" i="55"/>
  <c r="AG100" i="55"/>
  <c r="AG137" i="55"/>
  <c r="AG110" i="55"/>
  <c r="AG84" i="55"/>
  <c r="AG102" i="55"/>
  <c r="AG146" i="55"/>
  <c r="AG94" i="55"/>
  <c r="AG82" i="55"/>
  <c r="AG154" i="55"/>
  <c r="AG86" i="55"/>
  <c r="AG115" i="55"/>
  <c r="AG156" i="55"/>
  <c r="AG108" i="55"/>
  <c r="AG123" i="55"/>
  <c r="AG129" i="55"/>
  <c r="AG151" i="55"/>
  <c r="AG131" i="55"/>
  <c r="AG148" i="55"/>
  <c r="AG142" i="55"/>
  <c r="AG118" i="55"/>
  <c r="AG101" i="55"/>
  <c r="AG106" i="55"/>
  <c r="AG143" i="55"/>
  <c r="AG96" i="55"/>
  <c r="AG161" i="55"/>
  <c r="AG158" i="55"/>
  <c r="AG140" i="55"/>
  <c r="AG149" i="55"/>
  <c r="AG125" i="55"/>
  <c r="AG114" i="55"/>
  <c r="AG147" i="55"/>
  <c r="AG109" i="55"/>
  <c r="AG144" i="55"/>
  <c r="AG136" i="55"/>
  <c r="AG159" i="55"/>
  <c r="AG157" i="55"/>
  <c r="AG97" i="55"/>
  <c r="AG111" i="55"/>
  <c r="AG120" i="55"/>
  <c r="AG113" i="55"/>
  <c r="AD158" i="57"/>
  <c r="AD140" i="57"/>
  <c r="AD99" i="57"/>
  <c r="AD151" i="57"/>
  <c r="AD127" i="57"/>
  <c r="AD114" i="57"/>
  <c r="AD141" i="57"/>
  <c r="AD86" i="57"/>
  <c r="AD89" i="57"/>
  <c r="AD124" i="57"/>
  <c r="AD92" i="57"/>
  <c r="AD156" i="57"/>
  <c r="AD115" i="57"/>
  <c r="AD126" i="57"/>
  <c r="AD110" i="57"/>
  <c r="AD154" i="57"/>
  <c r="AD105" i="57"/>
  <c r="AD106" i="57"/>
  <c r="AD125" i="57"/>
  <c r="AD135" i="57"/>
  <c r="AD157" i="57"/>
  <c r="AD96" i="57"/>
  <c r="AD120" i="57"/>
  <c r="AD138" i="57"/>
  <c r="AD161" i="57"/>
  <c r="AD107" i="57"/>
  <c r="AD97" i="57"/>
  <c r="AD128" i="57"/>
  <c r="AD122" i="57"/>
  <c r="AD146" i="57"/>
  <c r="AD85" i="57"/>
  <c r="AD155" i="57"/>
  <c r="AD136" i="57"/>
  <c r="AD121" i="57"/>
  <c r="AD87" i="57"/>
  <c r="AD91" i="57"/>
  <c r="AD109" i="57"/>
  <c r="AD98" i="57"/>
  <c r="AD100" i="57"/>
  <c r="AD159" i="57"/>
  <c r="AD132" i="57"/>
  <c r="AD139" i="57"/>
  <c r="AD108" i="57"/>
  <c r="AD134" i="57"/>
  <c r="AD102" i="57"/>
  <c r="AD148" i="57"/>
  <c r="AD101" i="57"/>
  <c r="AD83" i="57"/>
  <c r="AD130" i="57"/>
  <c r="AD94" i="57"/>
  <c r="AD160" i="57"/>
  <c r="AD153" i="57"/>
  <c r="AD113" i="57"/>
  <c r="AD131" i="57"/>
  <c r="AD123" i="57"/>
  <c r="AD111" i="57"/>
  <c r="AD103" i="57"/>
  <c r="AD93" i="57"/>
  <c r="AD95" i="57"/>
  <c r="AD152" i="57"/>
  <c r="AD145" i="57"/>
  <c r="AD104" i="57"/>
  <c r="AD147" i="57"/>
  <c r="AD137" i="57"/>
  <c r="AD84" i="57"/>
  <c r="AD143" i="57"/>
  <c r="AD144" i="57"/>
  <c r="AD88" i="57"/>
  <c r="AD150" i="57"/>
  <c r="AD90" i="57"/>
  <c r="AD129" i="57"/>
  <c r="AD149" i="57"/>
  <c r="AD142" i="57"/>
  <c r="AD133" i="57"/>
  <c r="AD119" i="57"/>
  <c r="AD117" i="57"/>
  <c r="AD118" i="57"/>
  <c r="AD162" i="57"/>
  <c r="AD82" i="57"/>
  <c r="AD116" i="57"/>
  <c r="AD112" i="57"/>
  <c r="AD68" i="53"/>
  <c r="AD149" i="53"/>
  <c r="AD156" i="53"/>
  <c r="AD48" i="53"/>
  <c r="AD99" i="53"/>
  <c r="AD70" i="53"/>
  <c r="AD65" i="53"/>
  <c r="AD50" i="53"/>
  <c r="AD93" i="53"/>
  <c r="AD77" i="53"/>
  <c r="AD51" i="53"/>
  <c r="AD154" i="53"/>
  <c r="AD62" i="53"/>
  <c r="AD67" i="53"/>
  <c r="AD38" i="53"/>
  <c r="AD132" i="53"/>
  <c r="AD78" i="53"/>
  <c r="AD80" i="53"/>
  <c r="AD30" i="53"/>
  <c r="AD104" i="53"/>
  <c r="AD83" i="53"/>
  <c r="AD152" i="53"/>
  <c r="AD125" i="53"/>
  <c r="AD114" i="53"/>
  <c r="AD119" i="53"/>
  <c r="AD135" i="53"/>
  <c r="AD60" i="53"/>
  <c r="AD136" i="53"/>
  <c r="AD129" i="53"/>
  <c r="AD76" i="53"/>
  <c r="AD138" i="53"/>
  <c r="AD89" i="53"/>
  <c r="AD43" i="53"/>
  <c r="AD150" i="53"/>
  <c r="AD52" i="53"/>
  <c r="AD159" i="53"/>
  <c r="AD47" i="53"/>
  <c r="AD74" i="53"/>
  <c r="AD141" i="53"/>
  <c r="AD124" i="53"/>
  <c r="AD81" i="53"/>
  <c r="AD56" i="53"/>
  <c r="AD58" i="53"/>
  <c r="AD22" i="53"/>
  <c r="AD86" i="53"/>
  <c r="AD53" i="53"/>
  <c r="AD82" i="53"/>
  <c r="AD26" i="53"/>
  <c r="AD131" i="53"/>
  <c r="AD130" i="53"/>
  <c r="AD88" i="53"/>
  <c r="AD117" i="53"/>
  <c r="AD91" i="53"/>
  <c r="AD79" i="53"/>
  <c r="AD45" i="53"/>
  <c r="AD120" i="53"/>
  <c r="AD101" i="53"/>
  <c r="AD69" i="53"/>
  <c r="AD72" i="53"/>
  <c r="AD113" i="53"/>
  <c r="AD155" i="53"/>
  <c r="AD44" i="53"/>
  <c r="AD55" i="53"/>
  <c r="AD54" i="53"/>
  <c r="AD39" i="53"/>
  <c r="AD103" i="53"/>
  <c r="AD115" i="53"/>
  <c r="AD118" i="53"/>
  <c r="AD75" i="53"/>
  <c r="AD71" i="53"/>
  <c r="AD61" i="53"/>
  <c r="AD84" i="53"/>
  <c r="AD66" i="53"/>
  <c r="AD153" i="53"/>
  <c r="AD96" i="53"/>
  <c r="AD137" i="53"/>
  <c r="AD134" i="53"/>
  <c r="AD24" i="53"/>
  <c r="AD35" i="53"/>
  <c r="AD23" i="53"/>
  <c r="AD157" i="53"/>
  <c r="AD87" i="53"/>
  <c r="AD122" i="53"/>
  <c r="AD161" i="53"/>
  <c r="AD97" i="53"/>
  <c r="AD98" i="53"/>
  <c r="AD107" i="53"/>
  <c r="AD147" i="53"/>
  <c r="AD33" i="53"/>
  <c r="AD128" i="53"/>
  <c r="AD146" i="53"/>
  <c r="AD42" i="53"/>
  <c r="AD57" i="53"/>
  <c r="AD41" i="53"/>
  <c r="AD59" i="53"/>
  <c r="AD36" i="53"/>
  <c r="AD100" i="53"/>
  <c r="AD142" i="53"/>
  <c r="AD29" i="53"/>
  <c r="AD25" i="53"/>
  <c r="AD64" i="53"/>
  <c r="AD123" i="53"/>
  <c r="AD143" i="53"/>
  <c r="AD111" i="53"/>
  <c r="AD148" i="53"/>
  <c r="AD151" i="53"/>
  <c r="AD140" i="53"/>
  <c r="AD46" i="53"/>
  <c r="AD108" i="53"/>
  <c r="AD90" i="53"/>
  <c r="AD133" i="53"/>
  <c r="AD27" i="53"/>
  <c r="AD34" i="53"/>
  <c r="AD105" i="53"/>
  <c r="AD112" i="53"/>
  <c r="AD158" i="53"/>
  <c r="AD145" i="53"/>
  <c r="AD110" i="53"/>
  <c r="AD144" i="53"/>
  <c r="AD32" i="53"/>
  <c r="AD127" i="53"/>
  <c r="AD37" i="53"/>
  <c r="AD160" i="53"/>
  <c r="AD126" i="53"/>
  <c r="AD95" i="53"/>
  <c r="AD85" i="53"/>
  <c r="AD92" i="53"/>
  <c r="AD139" i="53"/>
  <c r="AD31" i="53"/>
  <c r="AD109" i="53"/>
  <c r="AD121" i="53"/>
  <c r="AD94" i="53"/>
  <c r="AD28" i="53"/>
  <c r="AD63" i="53"/>
  <c r="AD40" i="53"/>
  <c r="AD102" i="53"/>
  <c r="AD106" i="53"/>
  <c r="AD73" i="53"/>
  <c r="AD116" i="53"/>
  <c r="AD49" i="53"/>
  <c r="AC141" i="57"/>
  <c r="AC122" i="57"/>
  <c r="AC128" i="57"/>
  <c r="AC140" i="57"/>
  <c r="AC83" i="57"/>
  <c r="AC145" i="57"/>
  <c r="AC100" i="57"/>
  <c r="AC132" i="57"/>
  <c r="AC92" i="57"/>
  <c r="AC149" i="57"/>
  <c r="AC143" i="57"/>
  <c r="AC124" i="57"/>
  <c r="AC156" i="57"/>
  <c r="AC87" i="57"/>
  <c r="AC158" i="57"/>
  <c r="AC120" i="57"/>
  <c r="AC139" i="57"/>
  <c r="AC155" i="57"/>
  <c r="AC127" i="57"/>
  <c r="AC147" i="57"/>
  <c r="AC110" i="57"/>
  <c r="AC104" i="57"/>
  <c r="AC135" i="57"/>
  <c r="AC86" i="57"/>
  <c r="AC123" i="57"/>
  <c r="AC88" i="57"/>
  <c r="AC107" i="57"/>
  <c r="AC137" i="57"/>
  <c r="AC134" i="57"/>
  <c r="AC150" i="57"/>
  <c r="AC131" i="57"/>
  <c r="AC161" i="57"/>
  <c r="AC151" i="57"/>
  <c r="AC148" i="57"/>
  <c r="AC91" i="57"/>
  <c r="AC152" i="57"/>
  <c r="AC138" i="57"/>
  <c r="AC153" i="57"/>
  <c r="AC146" i="57"/>
  <c r="AC133" i="57"/>
  <c r="AC118" i="57"/>
  <c r="AC85" i="57"/>
  <c r="AC96" i="57"/>
  <c r="AC159" i="57"/>
  <c r="AC116" i="57"/>
  <c r="AC126" i="57"/>
  <c r="AC90" i="57"/>
  <c r="AC105" i="57"/>
  <c r="AC114" i="57"/>
  <c r="AC160" i="57"/>
  <c r="AC130" i="57"/>
  <c r="AC112" i="57"/>
  <c r="AC115" i="57"/>
  <c r="AC97" i="57"/>
  <c r="AC121" i="57"/>
  <c r="AC82" i="57"/>
  <c r="AC108" i="57"/>
  <c r="AC136" i="57"/>
  <c r="AC129" i="57"/>
  <c r="AC125" i="57"/>
  <c r="AC162" i="57"/>
  <c r="AC119" i="57"/>
  <c r="AC102" i="57"/>
  <c r="AC117" i="57"/>
  <c r="AC109" i="57"/>
  <c r="AC157" i="57"/>
  <c r="AC98" i="57"/>
  <c r="AC84" i="57"/>
  <c r="AC103" i="57"/>
  <c r="AC89" i="57"/>
  <c r="AC154" i="57"/>
  <c r="AC106" i="57"/>
  <c r="AC142" i="57"/>
  <c r="AC101" i="57"/>
  <c r="AC99" i="57"/>
  <c r="AC111" i="57"/>
  <c r="AC144" i="57"/>
  <c r="AC93" i="57"/>
  <c r="AC95" i="57"/>
  <c r="AC113" i="57"/>
  <c r="AC94" i="57"/>
  <c r="AC136" i="53"/>
  <c r="AC44" i="53"/>
  <c r="AC58" i="53"/>
  <c r="AC117" i="53"/>
  <c r="AC106" i="53"/>
  <c r="AC86" i="53"/>
  <c r="AC35" i="53"/>
  <c r="AC26" i="53"/>
  <c r="AC131" i="53"/>
  <c r="AC27" i="53"/>
  <c r="AC62" i="53"/>
  <c r="AC159" i="53"/>
  <c r="AC65" i="53"/>
  <c r="AC137" i="53"/>
  <c r="AC55" i="53"/>
  <c r="AC149" i="53"/>
  <c r="AC145" i="53"/>
  <c r="AC52" i="53"/>
  <c r="AC135" i="53"/>
  <c r="AC138" i="53"/>
  <c r="AC85" i="53"/>
  <c r="AC154" i="53"/>
  <c r="AC151" i="53"/>
  <c r="AC87" i="53"/>
  <c r="AC161" i="53"/>
  <c r="AC129" i="53"/>
  <c r="AC56" i="53"/>
  <c r="AC46" i="53"/>
  <c r="AC91" i="53"/>
  <c r="AC98" i="53"/>
  <c r="AC73" i="53"/>
  <c r="AC43" i="53"/>
  <c r="AC48" i="53"/>
  <c r="AC40" i="53"/>
  <c r="AC88" i="53"/>
  <c r="AC134" i="53"/>
  <c r="AC158" i="53"/>
  <c r="AC29" i="53"/>
  <c r="AC115" i="53"/>
  <c r="AC111" i="53"/>
  <c r="AC103" i="53"/>
  <c r="AC155" i="53"/>
  <c r="AC82" i="53"/>
  <c r="AC70" i="53"/>
  <c r="AC68" i="53"/>
  <c r="AC104" i="53"/>
  <c r="AC59" i="53"/>
  <c r="AC36" i="53"/>
  <c r="AC92" i="53"/>
  <c r="AC75" i="53"/>
  <c r="AC143" i="53"/>
  <c r="AC114" i="53"/>
  <c r="AC77" i="53"/>
  <c r="AC66" i="53"/>
  <c r="AC95" i="53"/>
  <c r="AC121" i="53"/>
  <c r="AC69" i="53"/>
  <c r="AC146" i="53"/>
  <c r="AC148" i="53"/>
  <c r="AC113" i="53"/>
  <c r="AC160" i="53"/>
  <c r="AC64" i="53"/>
  <c r="AC94" i="53"/>
  <c r="AC97" i="53"/>
  <c r="AC83" i="53"/>
  <c r="AC89" i="53"/>
  <c r="AC61" i="53"/>
  <c r="AC37" i="53"/>
  <c r="AC100" i="53"/>
  <c r="AC108" i="53"/>
  <c r="AC51" i="53"/>
  <c r="AC123" i="53"/>
  <c r="AC54" i="53"/>
  <c r="AC49" i="53"/>
  <c r="AC80" i="53"/>
  <c r="AC107" i="53"/>
  <c r="AC39" i="53"/>
  <c r="AC74" i="53"/>
  <c r="AC157" i="53"/>
  <c r="AC34" i="53"/>
  <c r="AC30" i="53"/>
  <c r="AC127" i="53"/>
  <c r="AC140" i="53"/>
  <c r="AC112" i="53"/>
  <c r="AC67" i="53"/>
  <c r="AC45" i="53"/>
  <c r="AC110" i="53"/>
  <c r="AC33" i="53"/>
  <c r="AC101" i="53"/>
  <c r="AC142" i="53"/>
  <c r="AC76" i="53"/>
  <c r="AC141" i="53"/>
  <c r="AC99" i="53"/>
  <c r="AC144" i="53"/>
  <c r="AC72" i="53"/>
  <c r="AC24" i="53"/>
  <c r="AC132" i="53"/>
  <c r="AC119" i="53"/>
  <c r="AC63" i="53"/>
  <c r="AC147" i="53"/>
  <c r="AC105" i="53"/>
  <c r="AC25" i="53"/>
  <c r="AC93" i="53"/>
  <c r="AC28" i="53"/>
  <c r="AC122" i="53"/>
  <c r="AC32" i="53"/>
  <c r="AC133" i="53"/>
  <c r="AC53" i="53"/>
  <c r="AC47" i="53"/>
  <c r="AC71" i="53"/>
  <c r="AC124" i="53"/>
  <c r="AC150" i="53"/>
  <c r="AC23" i="53"/>
  <c r="AC139" i="53"/>
  <c r="AC152" i="53"/>
  <c r="AC125" i="53"/>
  <c r="AC79" i="53"/>
  <c r="AC90" i="53"/>
  <c r="AC116" i="53"/>
  <c r="AC118" i="53"/>
  <c r="AC22" i="53"/>
  <c r="AC38" i="53"/>
  <c r="AC60" i="53"/>
  <c r="AC50" i="53"/>
  <c r="AC78" i="53"/>
  <c r="AC120" i="53"/>
  <c r="AC42" i="53"/>
  <c r="AC57" i="53"/>
  <c r="AC153" i="53"/>
  <c r="AC41" i="53"/>
  <c r="AC81" i="53"/>
  <c r="AC109" i="53"/>
  <c r="AC126" i="53"/>
  <c r="AC156" i="53"/>
  <c r="AC102" i="53"/>
  <c r="AC130" i="53"/>
  <c r="AC31" i="53"/>
  <c r="AC128" i="53"/>
  <c r="AC96" i="53"/>
  <c r="AC84" i="53"/>
  <c r="AC373" i="53"/>
  <c r="U181" i="53"/>
  <c r="AC324" i="53"/>
  <c r="U188" i="53"/>
  <c r="AC331" i="53"/>
  <c r="U252" i="53"/>
  <c r="AC395" i="53"/>
  <c r="U246" i="53"/>
  <c r="AC389" i="53"/>
  <c r="AC419" i="53"/>
  <c r="U276" i="53"/>
  <c r="U284" i="53"/>
  <c r="AC427" i="53"/>
  <c r="AC393" i="53"/>
  <c r="U250" i="53"/>
  <c r="AC312" i="53"/>
  <c r="U169" i="53"/>
  <c r="U172" i="53"/>
  <c r="U221" i="53"/>
  <c r="AC364" i="53"/>
  <c r="AF85" i="53"/>
  <c r="AF131" i="53"/>
  <c r="AF94" i="53"/>
  <c r="AF111" i="53"/>
  <c r="AF147" i="53"/>
  <c r="AF50" i="53"/>
  <c r="AF75" i="53"/>
  <c r="AF30" i="53"/>
  <c r="AF78" i="53"/>
  <c r="AF61" i="53"/>
  <c r="AF152" i="53"/>
  <c r="AF98" i="53"/>
  <c r="AF60" i="53"/>
  <c r="AF65" i="53"/>
  <c r="AF110" i="53"/>
  <c r="AF33" i="53"/>
  <c r="AF113" i="53"/>
  <c r="AF116" i="53"/>
  <c r="AE370" i="53"/>
  <c r="W227" i="53"/>
  <c r="W287" i="53"/>
  <c r="AE430" i="53"/>
  <c r="AE436" i="53"/>
  <c r="W293" i="53"/>
  <c r="W195" i="53"/>
  <c r="AE338" i="53"/>
  <c r="W277" i="53"/>
  <c r="AE420" i="53"/>
  <c r="W224" i="53"/>
  <c r="AE367" i="53"/>
  <c r="AE316" i="53"/>
  <c r="W173" i="53"/>
  <c r="W199" i="53"/>
  <c r="AE342" i="53"/>
  <c r="W205" i="53"/>
  <c r="AE348" i="53"/>
  <c r="AE344" i="53"/>
  <c r="W201" i="53"/>
  <c r="W243" i="53"/>
  <c r="AE386" i="53"/>
  <c r="W238" i="53"/>
  <c r="AE381" i="53"/>
  <c r="AE433" i="53"/>
  <c r="W290" i="53"/>
  <c r="AD419" i="57"/>
  <c r="V276" i="57"/>
  <c r="AD405" i="57"/>
  <c r="V262" i="57"/>
  <c r="AD439" i="57"/>
  <c r="V296" i="57"/>
  <c r="AD387" i="57"/>
  <c r="V244" i="57"/>
  <c r="V293" i="57"/>
  <c r="AD436" i="57"/>
  <c r="AF95" i="57"/>
  <c r="AF156" i="57"/>
  <c r="AF100" i="57"/>
  <c r="AF134" i="57"/>
  <c r="AF161" i="57"/>
  <c r="AF97" i="57"/>
  <c r="AF93" i="57"/>
  <c r="AF145" i="57"/>
  <c r="AF133" i="57"/>
  <c r="AF118" i="57"/>
  <c r="AD410" i="53"/>
  <c r="V267" i="53"/>
  <c r="AD379" i="53"/>
  <c r="V236" i="53"/>
  <c r="AD343" i="53"/>
  <c r="V200" i="53"/>
  <c r="AD417" i="53"/>
  <c r="V291" i="53"/>
  <c r="AD434" i="53"/>
  <c r="AD347" i="53"/>
  <c r="V282" i="53"/>
  <c r="AD395" i="53"/>
  <c r="V252" i="53"/>
  <c r="V178" i="53"/>
  <c r="AD321" i="53"/>
  <c r="AD435" i="53"/>
  <c r="V285" i="53"/>
  <c r="AD386" i="53"/>
  <c r="V243" i="53"/>
  <c r="V247" i="53"/>
  <c r="AD390" i="53"/>
  <c r="V240" i="53"/>
  <c r="AD383" i="53"/>
  <c r="V201" i="53"/>
  <c r="AD344" i="53"/>
  <c r="AD387" i="53"/>
  <c r="V244" i="53"/>
  <c r="AE368" i="57"/>
  <c r="W225" i="57"/>
  <c r="AE381" i="57"/>
  <c r="W238" i="57"/>
  <c r="AE414" i="57"/>
  <c r="W271" i="57"/>
  <c r="W281" i="57"/>
  <c r="AE424" i="57"/>
  <c r="AE402" i="57"/>
  <c r="W259" i="57"/>
  <c r="AE423" i="57"/>
  <c r="W280" i="57"/>
  <c r="AE437" i="57"/>
  <c r="W294" i="57"/>
  <c r="W282" i="57"/>
  <c r="AE425" i="57"/>
  <c r="U279" i="57"/>
  <c r="AC422" i="57"/>
  <c r="U275" i="57"/>
  <c r="AC418" i="57"/>
  <c r="U236" i="57"/>
  <c r="AC379" i="57"/>
  <c r="U277" i="57"/>
  <c r="AC420" i="57"/>
  <c r="AC410" i="57"/>
  <c r="U267" i="57"/>
  <c r="U289" i="57"/>
  <c r="AC432" i="57"/>
  <c r="U234" i="57"/>
  <c r="AC377" i="57"/>
  <c r="AC382" i="57"/>
  <c r="U239" i="57"/>
  <c r="AC412" i="57"/>
  <c r="U269" i="57"/>
  <c r="U170" i="53"/>
  <c r="U201" i="53"/>
  <c r="AC344" i="53"/>
  <c r="AC345" i="53"/>
  <c r="U202" i="53"/>
  <c r="U174" i="53"/>
  <c r="AC317" i="53"/>
  <c r="U207" i="53"/>
  <c r="AC350" i="53"/>
  <c r="AC327" i="53"/>
  <c r="U184" i="53"/>
  <c r="AC319" i="53"/>
  <c r="U176" i="53"/>
  <c r="AC409" i="53"/>
  <c r="U266" i="53"/>
  <c r="AC354" i="53"/>
  <c r="U211" i="53"/>
  <c r="U258" i="53"/>
  <c r="AC401" i="53"/>
  <c r="U175" i="53"/>
  <c r="AC318" i="53"/>
  <c r="U234" i="53"/>
  <c r="AC377" i="53"/>
  <c r="AF44" i="53"/>
  <c r="AF88" i="53"/>
  <c r="AF41" i="53"/>
  <c r="AF97" i="53"/>
  <c r="AF133" i="53"/>
  <c r="AF122" i="53"/>
  <c r="AF138" i="53"/>
  <c r="AF123" i="53"/>
  <c r="AF132" i="53"/>
  <c r="AF52" i="53"/>
  <c r="AF134" i="53"/>
  <c r="AF86" i="53"/>
  <c r="AF45" i="53"/>
  <c r="AF141" i="53"/>
  <c r="AF36" i="53"/>
  <c r="AF67" i="53"/>
  <c r="AF27" i="53"/>
  <c r="AE329" i="53"/>
  <c r="W186" i="53"/>
  <c r="W179" i="53"/>
  <c r="AE322" i="53"/>
  <c r="W265" i="53"/>
  <c r="AE408" i="53"/>
  <c r="W234" i="53"/>
  <c r="AE377" i="53"/>
  <c r="W240" i="53"/>
  <c r="AE383" i="53"/>
  <c r="AE374" i="53"/>
  <c r="W231" i="53"/>
  <c r="W266" i="53"/>
  <c r="AE409" i="53"/>
  <c r="AE435" i="53"/>
  <c r="W292" i="53"/>
  <c r="AE354" i="53"/>
  <c r="W211" i="53"/>
  <c r="AE363" i="53"/>
  <c r="W220" i="53"/>
  <c r="AE355" i="53"/>
  <c r="W212" i="53"/>
  <c r="AD378" i="57"/>
  <c r="V235" i="57"/>
  <c r="AD435" i="57"/>
  <c r="V292" i="57"/>
  <c r="V232" i="57"/>
  <c r="AD375" i="57"/>
  <c r="V254" i="57"/>
  <c r="AD397" i="57"/>
  <c r="AD446" i="57"/>
  <c r="V303" i="57"/>
  <c r="V243" i="57"/>
  <c r="AD386" i="57"/>
  <c r="V290" i="57"/>
  <c r="AD433" i="57"/>
  <c r="V298" i="57"/>
  <c r="AD441" i="57"/>
  <c r="AF141" i="57"/>
  <c r="AF105" i="57"/>
  <c r="AF116" i="57"/>
  <c r="AF162" i="57"/>
  <c r="AF94" i="57"/>
  <c r="AF112" i="57"/>
  <c r="AF123" i="57"/>
  <c r="AF88" i="57"/>
  <c r="AF86" i="57"/>
  <c r="AF126" i="57"/>
  <c r="AF111" i="57"/>
  <c r="AD324" i="53"/>
  <c r="V181" i="53"/>
  <c r="AD403" i="53"/>
  <c r="V260" i="53"/>
  <c r="AD399" i="53"/>
  <c r="V256" i="53"/>
  <c r="V271" i="53"/>
  <c r="AD414" i="53"/>
  <c r="V193" i="53"/>
  <c r="AD336" i="53"/>
  <c r="V174" i="53"/>
  <c r="AD317" i="53"/>
  <c r="AD346" i="53"/>
  <c r="V203" i="53"/>
  <c r="V176" i="53"/>
  <c r="AD319" i="53"/>
  <c r="V262" i="53"/>
  <c r="V227" i="53"/>
  <c r="AD370" i="53"/>
  <c r="AD363" i="53"/>
  <c r="V220" i="53"/>
  <c r="AD440" i="53"/>
  <c r="V297" i="53"/>
  <c r="V219" i="53"/>
  <c r="AD362" i="53"/>
  <c r="V184" i="53"/>
  <c r="AD327" i="53"/>
  <c r="V261" i="53"/>
  <c r="AD330" i="53"/>
  <c r="V187" i="53"/>
  <c r="V177" i="53"/>
  <c r="AD320" i="53"/>
  <c r="W227" i="57"/>
  <c r="AE370" i="57"/>
  <c r="AE397" i="57"/>
  <c r="W254" i="57"/>
  <c r="AE411" i="57"/>
  <c r="W268" i="57"/>
  <c r="W246" i="57"/>
  <c r="AE389" i="57"/>
  <c r="W232" i="57"/>
  <c r="AE375" i="57"/>
  <c r="AE382" i="57"/>
  <c r="W239" i="57"/>
  <c r="AC442" i="57"/>
  <c r="U299" i="57"/>
  <c r="AC374" i="57"/>
  <c r="U231" i="57"/>
  <c r="U243" i="57"/>
  <c r="AC386" i="57"/>
  <c r="U233" i="57"/>
  <c r="AC376" i="57"/>
  <c r="U246" i="57"/>
  <c r="AC389" i="57"/>
  <c r="AC408" i="57"/>
  <c r="U265" i="57"/>
  <c r="U230" i="53"/>
  <c r="U173" i="53"/>
  <c r="AC410" i="53"/>
  <c r="U267" i="53"/>
  <c r="U190" i="53"/>
  <c r="AC333" i="53"/>
  <c r="AC425" i="53"/>
  <c r="U272" i="53"/>
  <c r="AC346" i="53"/>
  <c r="U203" i="53"/>
  <c r="W304" i="53"/>
  <c r="AE447" i="53"/>
  <c r="AD359" i="53"/>
  <c r="AE352" i="53"/>
  <c r="W301" i="53"/>
  <c r="AD425" i="53"/>
  <c r="W285" i="53"/>
  <c r="AC329" i="53"/>
  <c r="V252" i="57"/>
  <c r="W283" i="57"/>
  <c r="AF140" i="53"/>
  <c r="AE428" i="53"/>
  <c r="U218" i="53"/>
  <c r="AC361" i="53"/>
  <c r="U238" i="57"/>
  <c r="AC322" i="53"/>
  <c r="AE394" i="57"/>
  <c r="AE346" i="53"/>
  <c r="V274" i="53"/>
  <c r="U301" i="53"/>
  <c r="AD416" i="57"/>
  <c r="AC415" i="53"/>
  <c r="U297" i="57"/>
  <c r="U179" i="53"/>
  <c r="W203" i="53"/>
  <c r="W272" i="57"/>
  <c r="AD398" i="57"/>
  <c r="AC444" i="53"/>
  <c r="W252" i="57"/>
  <c r="U282" i="53"/>
  <c r="W261" i="53"/>
  <c r="V292" i="53"/>
  <c r="AC373" i="57"/>
  <c r="AC315" i="53"/>
  <c r="W266" i="57"/>
  <c r="AE404" i="53"/>
  <c r="W226" i="57"/>
  <c r="W256" i="53"/>
  <c r="X230" i="55"/>
  <c r="AF156" i="53"/>
  <c r="AF46" i="53"/>
  <c r="AF69" i="53"/>
  <c r="AF79" i="53"/>
  <c r="AF115" i="53"/>
  <c r="AF155" i="53"/>
  <c r="AF154" i="53"/>
  <c r="AF106" i="53"/>
  <c r="AF124" i="53"/>
  <c r="AF34" i="53"/>
  <c r="AF114" i="53"/>
  <c r="AF73" i="53"/>
  <c r="AF49" i="53"/>
  <c r="AF126" i="53"/>
  <c r="AF25" i="53"/>
  <c r="AF125" i="53"/>
  <c r="AF81" i="53"/>
  <c r="AF109" i="53"/>
  <c r="AF96" i="57"/>
  <c r="AF92" i="57"/>
  <c r="AF120" i="57"/>
  <c r="AF136" i="57"/>
  <c r="AF103" i="57"/>
  <c r="AF146" i="57"/>
  <c r="AF101" i="57"/>
  <c r="AF154" i="57"/>
  <c r="AF115" i="57"/>
  <c r="AF135" i="57"/>
  <c r="X291" i="55"/>
  <c r="X255" i="55"/>
  <c r="X285" i="55"/>
  <c r="AF129" i="53"/>
  <c r="AF51" i="53"/>
  <c r="AF91" i="53"/>
  <c r="AF118" i="53"/>
  <c r="AF35" i="53"/>
  <c r="AF28" i="53"/>
  <c r="AF42" i="53"/>
  <c r="AF71" i="53"/>
  <c r="AF103" i="53"/>
  <c r="AF157" i="53"/>
  <c r="AF119" i="53"/>
  <c r="AF127" i="53"/>
  <c r="AF62" i="53"/>
  <c r="AF22" i="53"/>
  <c r="AF48" i="53"/>
  <c r="AF136" i="53"/>
  <c r="AF137" i="53"/>
  <c r="AF139" i="53"/>
  <c r="V265" i="57"/>
  <c r="AD408" i="57"/>
  <c r="AF158" i="57"/>
  <c r="AF98" i="57"/>
  <c r="AF139" i="57"/>
  <c r="AF140" i="57"/>
  <c r="AF99" i="57"/>
  <c r="AF91" i="57"/>
  <c r="AF143" i="57"/>
  <c r="AF109" i="57"/>
  <c r="AF107" i="57"/>
  <c r="AF108" i="57"/>
  <c r="U266" i="57"/>
  <c r="AC409" i="57"/>
  <c r="X235" i="55"/>
  <c r="X268" i="55"/>
  <c r="AF108" i="53"/>
  <c r="AF107" i="53"/>
  <c r="AF38" i="53"/>
  <c r="AF40" i="53"/>
  <c r="AF32" i="53"/>
  <c r="AF58" i="53"/>
  <c r="AF128" i="53"/>
  <c r="AF135" i="53"/>
  <c r="AF76" i="53"/>
  <c r="AF153" i="53"/>
  <c r="AF145" i="53"/>
  <c r="AF142" i="53"/>
  <c r="AF161" i="53"/>
  <c r="AF104" i="53"/>
  <c r="AF87" i="53"/>
  <c r="AF102" i="53"/>
  <c r="AF100" i="53"/>
  <c r="AD379" i="57"/>
  <c r="V236" i="57"/>
  <c r="AD426" i="57"/>
  <c r="V283" i="57"/>
  <c r="V234" i="57"/>
  <c r="AD377" i="57"/>
  <c r="AF87" i="57"/>
  <c r="AF157" i="57"/>
  <c r="AF137" i="57"/>
  <c r="AF153" i="57"/>
  <c r="AF149" i="57"/>
  <c r="AF83" i="57"/>
  <c r="AF150" i="57"/>
  <c r="AF102" i="57"/>
  <c r="AF144" i="57"/>
  <c r="AF152" i="57"/>
  <c r="X244" i="55"/>
  <c r="X227" i="55"/>
  <c r="X232" i="55"/>
  <c r="AF143" i="53"/>
  <c r="AF121" i="53"/>
  <c r="AF63" i="53"/>
  <c r="AF160" i="53"/>
  <c r="AF158" i="53"/>
  <c r="AF24" i="53"/>
  <c r="AF68" i="53"/>
  <c r="AF150" i="53"/>
  <c r="AF148" i="53"/>
  <c r="AF31" i="53"/>
  <c r="AF159" i="53"/>
  <c r="AF70" i="53"/>
  <c r="AF84" i="53"/>
  <c r="AF23" i="53"/>
  <c r="AF26" i="53"/>
  <c r="AF151" i="53"/>
  <c r="AF54" i="53"/>
  <c r="AF121" i="57"/>
  <c r="AF124" i="57"/>
  <c r="AF151" i="57"/>
  <c r="AF130" i="57"/>
  <c r="AF85" i="57"/>
  <c r="AF122" i="57"/>
  <c r="AF132" i="57"/>
  <c r="AF84" i="57"/>
  <c r="AF131" i="57"/>
  <c r="AF90" i="57"/>
  <c r="X251" i="55"/>
  <c r="X301" i="55"/>
  <c r="AN10" i="57"/>
  <c r="AK10" i="57"/>
  <c r="AL10" i="57"/>
  <c r="AM10" i="57"/>
  <c r="AF57" i="53"/>
  <c r="AF29" i="53"/>
  <c r="AF95" i="53"/>
  <c r="AF112" i="53"/>
  <c r="AF80" i="53"/>
  <c r="AF43" i="53"/>
  <c r="AF83" i="53"/>
  <c r="AF96" i="53"/>
  <c r="AF53" i="53"/>
  <c r="AF144" i="53"/>
  <c r="AF105" i="53"/>
  <c r="AF39" i="53"/>
  <c r="AF117" i="53"/>
  <c r="AF101" i="53"/>
  <c r="AF93" i="53"/>
  <c r="AF74" i="53"/>
  <c r="AF56" i="53"/>
  <c r="AF159" i="57"/>
  <c r="AF127" i="57"/>
  <c r="AF104" i="57"/>
  <c r="AF129" i="57"/>
  <c r="AF82" i="57"/>
  <c r="AF142" i="57"/>
  <c r="AF119" i="57"/>
  <c r="AF147" i="57"/>
  <c r="AF110" i="57"/>
  <c r="AF160" i="57"/>
  <c r="X243" i="55"/>
  <c r="X240" i="55"/>
  <c r="AL10" i="53"/>
  <c r="AN10" i="53"/>
  <c r="AK10" i="53"/>
  <c r="AM10" i="53"/>
  <c r="AF59" i="53"/>
  <c r="AF92" i="53"/>
  <c r="AF64" i="53"/>
  <c r="AF82" i="53"/>
  <c r="AF130" i="53"/>
  <c r="AF89" i="53"/>
  <c r="AF66" i="53"/>
  <c r="AF146" i="53"/>
  <c r="AF90" i="53"/>
  <c r="AF99" i="53"/>
  <c r="AF47" i="53"/>
  <c r="AF55" i="53"/>
  <c r="AF149" i="53"/>
  <c r="AF37" i="53"/>
  <c r="AF77" i="53"/>
  <c r="AF120" i="53"/>
  <c r="AF72" i="53"/>
  <c r="AF155" i="57"/>
  <c r="AF89" i="57"/>
  <c r="AF117" i="57"/>
  <c r="AF113" i="57"/>
  <c r="AF114" i="57"/>
  <c r="AF106" i="57"/>
  <c r="AF128" i="57"/>
  <c r="AF138" i="57"/>
  <c r="AF148" i="57"/>
  <c r="AF125" i="57"/>
  <c r="AF225" i="56"/>
  <c r="P382" i="56"/>
  <c r="P368" i="56"/>
  <c r="Z397" i="56"/>
  <c r="AB286" i="56"/>
  <c r="T368" i="56"/>
  <c r="Z375" i="56"/>
  <c r="AB293" i="56"/>
  <c r="AQ141" i="56"/>
  <c r="AE284" i="56" s="1"/>
  <c r="AQ133" i="56"/>
  <c r="W419" i="56" s="1"/>
  <c r="AQ97" i="56"/>
  <c r="AE240" i="56" s="1"/>
  <c r="AQ118" i="56"/>
  <c r="W404" i="56" s="1"/>
  <c r="AQ128" i="56"/>
  <c r="AE271" i="56" s="1"/>
  <c r="AQ108" i="56"/>
  <c r="S394" i="56" s="1"/>
  <c r="AQ119" i="56"/>
  <c r="AE262" i="56" s="1"/>
  <c r="AQ109" i="56"/>
  <c r="W395" i="56" s="1"/>
  <c r="AQ123" i="56"/>
  <c r="W409" i="56" s="1"/>
  <c r="AQ116" i="56"/>
  <c r="AA402" i="56" s="1"/>
  <c r="AQ143" i="56"/>
  <c r="AA429" i="56" s="1"/>
  <c r="AQ125" i="56"/>
  <c r="AE268" i="56" s="1"/>
  <c r="AQ88" i="56"/>
  <c r="S374" i="56" s="1"/>
  <c r="AQ138" i="56"/>
  <c r="W424" i="56" s="1"/>
  <c r="AQ121" i="56"/>
  <c r="AE264" i="56" s="1"/>
  <c r="AQ156" i="56"/>
  <c r="AE299" i="56" s="1"/>
  <c r="AQ103" i="56"/>
  <c r="W389" i="56" s="1"/>
  <c r="AQ113" i="56"/>
  <c r="S399" i="56" s="1"/>
  <c r="AQ142" i="56"/>
  <c r="W428" i="56" s="1"/>
  <c r="AQ107" i="56"/>
  <c r="AE250" i="56" s="1"/>
  <c r="AQ100" i="56"/>
  <c r="AE243" i="56" s="1"/>
  <c r="AQ83" i="56"/>
  <c r="S369" i="56" s="1"/>
  <c r="AQ158" i="56"/>
  <c r="W444" i="56" s="1"/>
  <c r="AQ144" i="56"/>
  <c r="AE287" i="56" s="1"/>
  <c r="AQ90" i="56"/>
  <c r="AE233" i="56" s="1"/>
  <c r="AQ148" i="56"/>
  <c r="W434" i="56" s="1"/>
  <c r="AQ114" i="56"/>
  <c r="W400" i="56" s="1"/>
  <c r="AQ122" i="56"/>
  <c r="AE265" i="56" s="1"/>
  <c r="AQ132" i="56"/>
  <c r="W418" i="56" s="1"/>
  <c r="AQ96" i="56"/>
  <c r="AE239" i="56" s="1"/>
  <c r="AQ157" i="56"/>
  <c r="AE300" i="56" s="1"/>
  <c r="AQ115" i="56"/>
  <c r="W401" i="56" s="1"/>
  <c r="AQ150" i="56"/>
  <c r="AE293" i="56" s="1"/>
  <c r="AQ137" i="56"/>
  <c r="AE280" i="56" s="1"/>
  <c r="AQ106" i="56"/>
  <c r="AI249" i="56" s="1"/>
  <c r="AQ99" i="56"/>
  <c r="AI242" i="56" s="1"/>
  <c r="AQ104" i="56"/>
  <c r="AI247" i="56" s="1"/>
  <c r="AQ135" i="56"/>
  <c r="W421" i="56" s="1"/>
  <c r="AQ105" i="56"/>
  <c r="S391" i="56" s="1"/>
  <c r="AQ82" i="56"/>
  <c r="AI225" i="56" s="1"/>
  <c r="AQ92" i="56"/>
  <c r="AE235" i="56" s="1"/>
  <c r="AQ91" i="56"/>
  <c r="AE234" i="56" s="1"/>
  <c r="AQ120" i="56"/>
  <c r="AE263" i="56" s="1"/>
  <c r="AQ155" i="56"/>
  <c r="AI298" i="56" s="1"/>
  <c r="AQ160" i="56"/>
  <c r="W446" i="56" s="1"/>
  <c r="AQ139" i="56"/>
  <c r="AE282" i="56" s="1"/>
  <c r="AQ140" i="56"/>
  <c r="W426" i="56" s="1"/>
  <c r="AQ134" i="56"/>
  <c r="AE277" i="56" s="1"/>
  <c r="AQ129" i="56"/>
  <c r="W415" i="56" s="1"/>
  <c r="AQ149" i="56"/>
  <c r="W435" i="56" s="1"/>
  <c r="AQ131" i="56"/>
  <c r="AE274" i="56" s="1"/>
  <c r="AQ159" i="56"/>
  <c r="W445" i="56" s="1"/>
  <c r="AQ130" i="56"/>
  <c r="S416" i="56" s="1"/>
  <c r="AQ102" i="56"/>
  <c r="AI245" i="56" s="1"/>
  <c r="AQ154" i="56"/>
  <c r="AE297" i="56" s="1"/>
  <c r="AQ136" i="56"/>
  <c r="AE279" i="56" s="1"/>
  <c r="AQ146" i="56"/>
  <c r="AE289" i="56" s="1"/>
  <c r="AQ124" i="56"/>
  <c r="AE267" i="56" s="1"/>
  <c r="AQ147" i="56"/>
  <c r="AE290" i="56" s="1"/>
  <c r="AQ126" i="56"/>
  <c r="AE269" i="56" s="1"/>
  <c r="AQ94" i="56"/>
  <c r="AI237" i="56" s="1"/>
  <c r="AQ117" i="56"/>
  <c r="AA403" i="56" s="1"/>
  <c r="AQ153" i="56"/>
  <c r="AE296" i="56" s="1"/>
  <c r="AQ152" i="56"/>
  <c r="AA438" i="56" s="1"/>
  <c r="AQ151" i="56"/>
  <c r="W437" i="56" s="1"/>
  <c r="AQ95" i="56"/>
  <c r="W381" i="56" s="1"/>
  <c r="AQ84" i="56"/>
  <c r="W370" i="56" s="1"/>
  <c r="AQ93" i="56"/>
  <c r="S379" i="56" s="1"/>
  <c r="AQ87" i="56"/>
  <c r="W373" i="56" s="1"/>
  <c r="AQ85" i="56"/>
  <c r="S371" i="56" s="1"/>
  <c r="AQ110" i="56"/>
  <c r="AE253" i="56" s="1"/>
  <c r="AQ98" i="56"/>
  <c r="AA384" i="56" s="1"/>
  <c r="AQ161" i="56"/>
  <c r="W447" i="56" s="1"/>
  <c r="AQ89" i="56"/>
  <c r="AA375" i="56" s="1"/>
  <c r="AQ101" i="56"/>
  <c r="AI244" i="56" s="1"/>
  <c r="AQ86" i="56"/>
  <c r="W372" i="56" s="1"/>
  <c r="AQ127" i="56"/>
  <c r="W413" i="56" s="1"/>
  <c r="AQ111" i="56"/>
  <c r="AE254" i="56" s="1"/>
  <c r="AQ145" i="56"/>
  <c r="W431" i="56" s="1"/>
  <c r="AQ112" i="56"/>
  <c r="AA398" i="56" s="1"/>
  <c r="AF240" i="56"/>
  <c r="P240" i="56" s="1"/>
  <c r="P433" i="56"/>
  <c r="P426" i="56"/>
  <c r="AB232" i="56"/>
  <c r="P379" i="56"/>
  <c r="T396" i="56"/>
  <c r="AF284" i="56"/>
  <c r="T420" i="56"/>
  <c r="P391" i="56"/>
  <c r="AF248" i="56"/>
  <c r="AB248" i="56"/>
  <c r="P423" i="56"/>
  <c r="Z370" i="56"/>
  <c r="T426" i="56"/>
  <c r="T400" i="56"/>
  <c r="Z437" i="56"/>
  <c r="T409" i="56"/>
  <c r="Z398" i="56"/>
  <c r="AB284" i="56"/>
  <c r="Z379" i="56"/>
  <c r="T375" i="56"/>
  <c r="T376" i="56"/>
  <c r="AF232" i="56"/>
  <c r="T384" i="56"/>
  <c r="P414" i="56"/>
  <c r="P384" i="56"/>
  <c r="AF236" i="56"/>
  <c r="T414" i="56"/>
  <c r="AB241" i="56"/>
  <c r="P241" i="56" s="1"/>
  <c r="AB236" i="56"/>
  <c r="Z378" i="56"/>
  <c r="AB290" i="56"/>
  <c r="T411" i="56"/>
  <c r="T383" i="56"/>
  <c r="AF265" i="56"/>
  <c r="P383" i="56"/>
  <c r="T404" i="56"/>
  <c r="AB265" i="56"/>
  <c r="T424" i="56"/>
  <c r="Z417" i="56"/>
  <c r="AF261" i="56"/>
  <c r="P261" i="56" s="1"/>
  <c r="Z412" i="56"/>
  <c r="Z430" i="56"/>
  <c r="AF281" i="56"/>
  <c r="P281" i="56" s="1"/>
  <c r="AF268" i="56"/>
  <c r="P268" i="56" s="1"/>
  <c r="T441" i="56"/>
  <c r="AB227" i="56"/>
  <c r="P227" i="56" s="1"/>
  <c r="T370" i="56"/>
  <c r="AF226" i="56"/>
  <c r="AB282" i="56"/>
  <c r="AB226" i="56"/>
  <c r="P369" i="56"/>
  <c r="P370" i="56"/>
  <c r="T430" i="56"/>
  <c r="AF257" i="56"/>
  <c r="P257" i="56" s="1"/>
  <c r="AF298" i="56"/>
  <c r="P298" i="56" s="1"/>
  <c r="AF277" i="56"/>
  <c r="P277" i="56" s="1"/>
  <c r="P400" i="56"/>
  <c r="P376" i="56"/>
  <c r="T382" i="56"/>
  <c r="AB274" i="56"/>
  <c r="P417" i="56"/>
  <c r="P436" i="56"/>
  <c r="AB259" i="56"/>
  <c r="AF239" i="56"/>
  <c r="P239" i="56" s="1"/>
  <c r="Y378" i="56"/>
  <c r="AF266" i="56"/>
  <c r="P266" i="56" s="1"/>
  <c r="P402" i="56"/>
  <c r="Z394" i="56"/>
  <c r="Z377" i="56"/>
  <c r="T423" i="56"/>
  <c r="P396" i="56"/>
  <c r="AB253" i="56"/>
  <c r="P253" i="56" s="1"/>
  <c r="AF286" i="56"/>
  <c r="P373" i="56"/>
  <c r="AB270" i="56"/>
  <c r="Z408" i="56"/>
  <c r="T373" i="56"/>
  <c r="T442" i="56"/>
  <c r="T421" i="56"/>
  <c r="AB252" i="56"/>
  <c r="AF252" i="56"/>
  <c r="Z435" i="56"/>
  <c r="AB262" i="56"/>
  <c r="AB273" i="56"/>
  <c r="T440" i="56"/>
  <c r="P406" i="56"/>
  <c r="P428" i="56"/>
  <c r="P443" i="56"/>
  <c r="T393" i="56"/>
  <c r="T437" i="56"/>
  <c r="P387" i="56"/>
  <c r="T446" i="56"/>
  <c r="AB244" i="56"/>
  <c r="P244" i="56" s="1"/>
  <c r="P425" i="56"/>
  <c r="Z380" i="56"/>
  <c r="T399" i="56"/>
  <c r="P430" i="56"/>
  <c r="AF256" i="56"/>
  <c r="Z436" i="56"/>
  <c r="AB289" i="56"/>
  <c r="AF262" i="56"/>
  <c r="T395" i="56"/>
  <c r="AB288" i="56"/>
  <c r="Z369" i="56"/>
  <c r="AF278" i="56"/>
  <c r="P278" i="56" s="1"/>
  <c r="AF303" i="56"/>
  <c r="P303" i="56" s="1"/>
  <c r="AB233" i="56"/>
  <c r="P233" i="56" s="1"/>
  <c r="AB229" i="56"/>
  <c r="Z442" i="56"/>
  <c r="Z390" i="56"/>
  <c r="T381" i="56"/>
  <c r="AB250" i="56"/>
  <c r="P250" i="56" s="1"/>
  <c r="AB304" i="56"/>
  <c r="T445" i="56"/>
  <c r="T377" i="56"/>
  <c r="AB238" i="56"/>
  <c r="P238" i="56" s="1"/>
  <c r="P381" i="56"/>
  <c r="P393" i="56"/>
  <c r="P377" i="56"/>
  <c r="AF229" i="56"/>
  <c r="T439" i="56"/>
  <c r="AF297" i="56"/>
  <c r="P297" i="56" s="1"/>
  <c r="P442" i="56"/>
  <c r="T387" i="56"/>
  <c r="Z381" i="56"/>
  <c r="Z420" i="56"/>
  <c r="AB256" i="56"/>
  <c r="P440" i="56"/>
  <c r="P416" i="56"/>
  <c r="AB285" i="56"/>
  <c r="Z432" i="56"/>
  <c r="Z424" i="56"/>
  <c r="T397" i="56"/>
  <c r="P397" i="56"/>
  <c r="Z387" i="56"/>
  <c r="P385" i="56"/>
  <c r="P378" i="56"/>
  <c r="T394" i="56"/>
  <c r="P444" i="56"/>
  <c r="P374" i="56"/>
  <c r="P445" i="56"/>
  <c r="T371" i="56"/>
  <c r="AB272" i="56"/>
  <c r="P437" i="56"/>
  <c r="T385" i="56"/>
  <c r="T419" i="56"/>
  <c r="AB231" i="56"/>
  <c r="P231" i="56" s="1"/>
  <c r="Z383" i="56"/>
  <c r="Z434" i="56"/>
  <c r="AF301" i="56"/>
  <c r="P301" i="56" s="1"/>
  <c r="AB230" i="56"/>
  <c r="P230" i="56" s="1"/>
  <c r="Z440" i="56"/>
  <c r="T443" i="56"/>
  <c r="AF272" i="56"/>
  <c r="P419" i="56"/>
  <c r="AB234" i="56"/>
  <c r="P234" i="56" s="1"/>
  <c r="T378" i="56"/>
  <c r="AL95" i="55"/>
  <c r="Z381" i="55" s="1"/>
  <c r="AL110" i="55"/>
  <c r="Z396" i="55" s="1"/>
  <c r="AL85" i="55"/>
  <c r="Z228" i="55" s="1"/>
  <c r="AL113" i="55"/>
  <c r="Z399" i="55" s="1"/>
  <c r="AL89" i="55"/>
  <c r="Z375" i="55" s="1"/>
  <c r="AL145" i="55"/>
  <c r="Z288" i="55" s="1"/>
  <c r="AL106" i="55"/>
  <c r="Z249" i="55" s="1"/>
  <c r="AL92" i="55"/>
  <c r="Z235" i="55" s="1"/>
  <c r="AL87" i="55"/>
  <c r="Z230" i="55" s="1"/>
  <c r="AL86" i="55"/>
  <c r="Z229" i="55" s="1"/>
  <c r="AL125" i="55"/>
  <c r="Z268" i="55" s="1"/>
  <c r="AL154" i="55"/>
  <c r="Z297" i="55" s="1"/>
  <c r="AL101" i="55"/>
  <c r="Z244" i="55" s="1"/>
  <c r="AL130" i="55"/>
  <c r="Z416" i="55" s="1"/>
  <c r="AL114" i="55"/>
  <c r="Z400" i="55" s="1"/>
  <c r="AL152" i="55"/>
  <c r="Z438" i="55" s="1"/>
  <c r="AL160" i="55"/>
  <c r="Z446" i="55" s="1"/>
  <c r="AL123" i="55"/>
  <c r="Z266" i="55" s="1"/>
  <c r="AL93" i="55"/>
  <c r="Z379" i="55" s="1"/>
  <c r="AL122" i="55"/>
  <c r="Z408" i="55" s="1"/>
  <c r="AL127" i="55"/>
  <c r="Z270" i="55" s="1"/>
  <c r="AL124" i="55"/>
  <c r="Z410" i="55" s="1"/>
  <c r="AL84" i="55"/>
  <c r="Z370" i="55" s="1"/>
  <c r="AL105" i="55"/>
  <c r="Z248" i="55" s="1"/>
  <c r="AL139" i="55"/>
  <c r="Z425" i="55" s="1"/>
  <c r="AL133" i="55"/>
  <c r="Z276" i="55" s="1"/>
  <c r="AL90" i="55"/>
  <c r="Z233" i="55" s="1"/>
  <c r="AL146" i="55"/>
  <c r="Z289" i="55" s="1"/>
  <c r="AL94" i="55"/>
  <c r="Z380" i="55" s="1"/>
  <c r="AL141" i="55"/>
  <c r="Z284" i="55" s="1"/>
  <c r="AL149" i="55"/>
  <c r="Z435" i="55" s="1"/>
  <c r="AL151" i="55"/>
  <c r="Z294" i="55" s="1"/>
  <c r="AL97" i="55"/>
  <c r="Z240" i="55" s="1"/>
  <c r="AL134" i="55"/>
  <c r="Z420" i="55" s="1"/>
  <c r="AL100" i="55"/>
  <c r="Z386" i="55" s="1"/>
  <c r="AL112" i="55"/>
  <c r="Z255" i="55" s="1"/>
  <c r="AL159" i="55"/>
  <c r="Z302" i="55" s="1"/>
  <c r="AL83" i="55"/>
  <c r="Z369" i="55" s="1"/>
  <c r="AL135" i="55"/>
  <c r="Z421" i="55" s="1"/>
  <c r="AL144" i="55"/>
  <c r="Z287" i="55" s="1"/>
  <c r="AL155" i="55"/>
  <c r="Z441" i="55" s="1"/>
  <c r="AL107" i="55"/>
  <c r="Z250" i="55" s="1"/>
  <c r="AL109" i="55"/>
  <c r="Z395" i="55" s="1"/>
  <c r="AL148" i="55"/>
  <c r="Z291" i="55" s="1"/>
  <c r="AL126" i="55"/>
  <c r="Z269" i="55" s="1"/>
  <c r="AL147" i="55"/>
  <c r="Z433" i="55" s="1"/>
  <c r="AL96" i="55"/>
  <c r="Z382" i="55" s="1"/>
  <c r="AL118" i="55"/>
  <c r="Z404" i="55" s="1"/>
  <c r="AL138" i="55"/>
  <c r="Z424" i="55" s="1"/>
  <c r="AL136" i="55"/>
  <c r="Z422" i="55" s="1"/>
  <c r="AL119" i="55"/>
  <c r="Z405" i="55" s="1"/>
  <c r="AL137" i="55"/>
  <c r="Z423" i="55" s="1"/>
  <c r="AL131" i="55"/>
  <c r="Z417" i="55" s="1"/>
  <c r="AL103" i="55"/>
  <c r="Z389" i="55" s="1"/>
  <c r="AL98" i="55"/>
  <c r="Z384" i="55" s="1"/>
  <c r="AL115" i="55"/>
  <c r="Z258" i="55" s="1"/>
  <c r="AL120" i="55"/>
  <c r="Z406" i="55" s="1"/>
  <c r="AL129" i="55"/>
  <c r="Z415" i="55" s="1"/>
  <c r="AL157" i="55"/>
  <c r="Z443" i="55" s="1"/>
  <c r="AL140" i="55"/>
  <c r="Z426" i="55" s="1"/>
  <c r="AL142" i="55"/>
  <c r="Z428" i="55" s="1"/>
  <c r="AL88" i="55"/>
  <c r="Z231" i="55" s="1"/>
  <c r="AL128" i="55"/>
  <c r="Z271" i="55" s="1"/>
  <c r="AL143" i="55"/>
  <c r="Z429" i="55" s="1"/>
  <c r="AL132" i="55"/>
  <c r="Z275" i="55" s="1"/>
  <c r="AL99" i="55"/>
  <c r="Z242" i="55" s="1"/>
  <c r="AL108" i="55"/>
  <c r="Z394" i="55" s="1"/>
  <c r="AL121" i="55"/>
  <c r="Z264" i="55" s="1"/>
  <c r="AL102" i="55"/>
  <c r="Z245" i="55" s="1"/>
  <c r="AL156" i="55"/>
  <c r="Z442" i="55" s="1"/>
  <c r="AL111" i="55"/>
  <c r="Z254" i="55" s="1"/>
  <c r="AL117" i="55"/>
  <c r="Z403" i="55" s="1"/>
  <c r="AL91" i="55"/>
  <c r="Z377" i="55" s="1"/>
  <c r="AL153" i="55"/>
  <c r="Z296" i="55" s="1"/>
  <c r="AL161" i="55"/>
  <c r="Z304" i="55" s="1"/>
  <c r="AL158" i="55"/>
  <c r="Z301" i="55" s="1"/>
  <c r="AL104" i="55"/>
  <c r="Z390" i="55" s="1"/>
  <c r="AL150" i="55"/>
  <c r="Z293" i="55" s="1"/>
  <c r="AL82" i="55"/>
  <c r="Z368" i="55" s="1"/>
  <c r="AL116" i="55"/>
  <c r="Z259" i="55" s="1"/>
  <c r="Z429" i="56"/>
  <c r="AB247" i="56"/>
  <c r="AB260" i="56"/>
  <c r="Z401" i="56"/>
  <c r="Z427" i="56"/>
  <c r="T444" i="56"/>
  <c r="AF247" i="56"/>
  <c r="P438" i="56"/>
  <c r="AF296" i="56"/>
  <c r="P296" i="56" s="1"/>
  <c r="P380" i="56"/>
  <c r="P372" i="56"/>
  <c r="T401" i="56"/>
  <c r="AB246" i="56"/>
  <c r="P246" i="56" s="1"/>
  <c r="T374" i="56"/>
  <c r="Z419" i="56"/>
  <c r="Z410" i="56"/>
  <c r="P371" i="56"/>
  <c r="AB267" i="56"/>
  <c r="AF243" i="56"/>
  <c r="P243" i="56" s="1"/>
  <c r="T412" i="56"/>
  <c r="AB251" i="56"/>
  <c r="T406" i="56"/>
  <c r="AB279" i="56"/>
  <c r="T380" i="56"/>
  <c r="AF249" i="56"/>
  <c r="P249" i="56" s="1"/>
  <c r="AB275" i="56"/>
  <c r="Z384" i="56"/>
  <c r="Y376" i="56"/>
  <c r="P422" i="56"/>
  <c r="T398" i="56"/>
  <c r="Z392" i="56"/>
  <c r="Z447" i="56"/>
  <c r="T386" i="56"/>
  <c r="AB235" i="56"/>
  <c r="P235" i="56" s="1"/>
  <c r="AF255" i="56"/>
  <c r="AF304" i="56"/>
  <c r="T389" i="56"/>
  <c r="AF251" i="56"/>
  <c r="P389" i="56"/>
  <c r="AB242" i="56"/>
  <c r="P242" i="56" s="1"/>
  <c r="Z415" i="56"/>
  <c r="P386" i="56"/>
  <c r="AB255" i="56"/>
  <c r="P431" i="56"/>
  <c r="AB237" i="56"/>
  <c r="P237" i="56" s="1"/>
  <c r="AF258" i="56"/>
  <c r="P258" i="56" s="1"/>
  <c r="Z396" i="56"/>
  <c r="Z376" i="56"/>
  <c r="Z371" i="56"/>
  <c r="Z368" i="56"/>
  <c r="AF245" i="56"/>
  <c r="AB291" i="56"/>
  <c r="P434" i="56"/>
  <c r="P403" i="56"/>
  <c r="Z406" i="56"/>
  <c r="Z445" i="56"/>
  <c r="Z402" i="56"/>
  <c r="Z416" i="56"/>
  <c r="Z409" i="56"/>
  <c r="P392" i="56"/>
  <c r="P388" i="56"/>
  <c r="AF267" i="56"/>
  <c r="T392" i="56"/>
  <c r="Z423" i="56"/>
  <c r="P390" i="56"/>
  <c r="AF270" i="56"/>
  <c r="Z386" i="56"/>
  <c r="Z433" i="56"/>
  <c r="AB292" i="56"/>
  <c r="AB228" i="56"/>
  <c r="P228" i="56" s="1"/>
  <c r="AB245" i="56"/>
  <c r="AB254" i="56"/>
  <c r="P254" i="56" s="1"/>
  <c r="T438" i="56"/>
  <c r="AF269" i="56"/>
  <c r="P269" i="56" s="1"/>
  <c r="AF289" i="56"/>
  <c r="Z404" i="56"/>
  <c r="Z395" i="56"/>
  <c r="Z403" i="56"/>
  <c r="AF292" i="56"/>
  <c r="AF275" i="56"/>
  <c r="P407" i="56"/>
  <c r="Y412" i="56"/>
  <c r="Y438" i="56"/>
  <c r="Y427" i="56"/>
  <c r="Y432" i="56"/>
  <c r="X431" i="59"/>
  <c r="Y407" i="56"/>
  <c r="Y393" i="56"/>
  <c r="Y369" i="56"/>
  <c r="Y408" i="56"/>
  <c r="Y397" i="56"/>
  <c r="Y417" i="56"/>
  <c r="Y395" i="56"/>
  <c r="Y435" i="56"/>
  <c r="Y384" i="56"/>
  <c r="Y399" i="56"/>
  <c r="Y430" i="56"/>
  <c r="Y371" i="56"/>
  <c r="Y441" i="56"/>
  <c r="Y388" i="56"/>
  <c r="Y382" i="56"/>
  <c r="Y392" i="56"/>
  <c r="Y390" i="56"/>
  <c r="Y424" i="56"/>
  <c r="Y409" i="56"/>
  <c r="Y398" i="56"/>
  <c r="Y374" i="56"/>
  <c r="Y413" i="56"/>
  <c r="Y410" i="56"/>
  <c r="Y422" i="56"/>
  <c r="Y381" i="56"/>
  <c r="Y420" i="56"/>
  <c r="Y386" i="56"/>
  <c r="Y402" i="56"/>
  <c r="Y429" i="56"/>
  <c r="Y396" i="56"/>
  <c r="AL132" i="59"/>
  <c r="Z275" i="59" s="1"/>
  <c r="AL130" i="59"/>
  <c r="Z416" i="59" s="1"/>
  <c r="AL120" i="59"/>
  <c r="Z263" i="59" s="1"/>
  <c r="AL101" i="59"/>
  <c r="Z244" i="59" s="1"/>
  <c r="AL105" i="59"/>
  <c r="Z391" i="59" s="1"/>
  <c r="AL153" i="59"/>
  <c r="Z439" i="59" s="1"/>
  <c r="AL134" i="59"/>
  <c r="Z277" i="59" s="1"/>
  <c r="AL138" i="59"/>
  <c r="Z281" i="59" s="1"/>
  <c r="AL115" i="59"/>
  <c r="Z401" i="59" s="1"/>
  <c r="AL106" i="59"/>
  <c r="Z249" i="59" s="1"/>
  <c r="AL121" i="59"/>
  <c r="Z264" i="59" s="1"/>
  <c r="AL146" i="59"/>
  <c r="Z289" i="59" s="1"/>
  <c r="AL139" i="59"/>
  <c r="Z425" i="59" s="1"/>
  <c r="AL129" i="59"/>
  <c r="Z415" i="59" s="1"/>
  <c r="AL119" i="59"/>
  <c r="Z405" i="59" s="1"/>
  <c r="AL88" i="59"/>
  <c r="Z231" i="59" s="1"/>
  <c r="AL156" i="59"/>
  <c r="Z299" i="59" s="1"/>
  <c r="AL124" i="59"/>
  <c r="Z267" i="59" s="1"/>
  <c r="AL103" i="59"/>
  <c r="Z389" i="59" s="1"/>
  <c r="AL125" i="59"/>
  <c r="Z268" i="59" s="1"/>
  <c r="AL160" i="59"/>
  <c r="Z303" i="59" s="1"/>
  <c r="AL91" i="59"/>
  <c r="Z377" i="59" s="1"/>
  <c r="AL126" i="59"/>
  <c r="Z269" i="59" s="1"/>
  <c r="AL154" i="59"/>
  <c r="Z440" i="59" s="1"/>
  <c r="AL140" i="59"/>
  <c r="Z283" i="59" s="1"/>
  <c r="AL87" i="59"/>
  <c r="Z230" i="59" s="1"/>
  <c r="AL133" i="59"/>
  <c r="Z276" i="59" s="1"/>
  <c r="AL82" i="59"/>
  <c r="Z225" i="59" s="1"/>
  <c r="AL90" i="59"/>
  <c r="Z376" i="59" s="1"/>
  <c r="AL128" i="59"/>
  <c r="Z414" i="59" s="1"/>
  <c r="AL149" i="59"/>
  <c r="Z292" i="59" s="1"/>
  <c r="AL86" i="59"/>
  <c r="Z372" i="59" s="1"/>
  <c r="AL137" i="59"/>
  <c r="Z280" i="59" s="1"/>
  <c r="AL152" i="59"/>
  <c r="Z295" i="59" s="1"/>
  <c r="AL92" i="59"/>
  <c r="Z235" i="59" s="1"/>
  <c r="AL143" i="59"/>
  <c r="Z429" i="59" s="1"/>
  <c r="AL117" i="59"/>
  <c r="Z403" i="59" s="1"/>
  <c r="AL155" i="59"/>
  <c r="Z298" i="59" s="1"/>
  <c r="AL85" i="59"/>
  <c r="Z371" i="59" s="1"/>
  <c r="AL161" i="59"/>
  <c r="Z304" i="59" s="1"/>
  <c r="AL108" i="59"/>
  <c r="Z394" i="59" s="1"/>
  <c r="AL89" i="59"/>
  <c r="Z232" i="59" s="1"/>
  <c r="AL113" i="59"/>
  <c r="Z399" i="59" s="1"/>
  <c r="AL112" i="59"/>
  <c r="Z398" i="59" s="1"/>
  <c r="AL94" i="59"/>
  <c r="Z237" i="59" s="1"/>
  <c r="AL127" i="59"/>
  <c r="Z413" i="59" s="1"/>
  <c r="AL104" i="59"/>
  <c r="Z247" i="59" s="1"/>
  <c r="AL114" i="59"/>
  <c r="Z257" i="59" s="1"/>
  <c r="AL100" i="59"/>
  <c r="Z386" i="59" s="1"/>
  <c r="AL131" i="59"/>
  <c r="Z417" i="59" s="1"/>
  <c r="AL97" i="59"/>
  <c r="Z383" i="59" s="1"/>
  <c r="AL111" i="59"/>
  <c r="Z254" i="59" s="1"/>
  <c r="AL136" i="59"/>
  <c r="Z279" i="59" s="1"/>
  <c r="AL145" i="59"/>
  <c r="Z288" i="59" s="1"/>
  <c r="AL116" i="59"/>
  <c r="Z259" i="59" s="1"/>
  <c r="AL123" i="59"/>
  <c r="Z266" i="59" s="1"/>
  <c r="AL83" i="59"/>
  <c r="Z226" i="59" s="1"/>
  <c r="AL158" i="59"/>
  <c r="Z301" i="59" s="1"/>
  <c r="AL122" i="59"/>
  <c r="Z408" i="59" s="1"/>
  <c r="AL93" i="59"/>
  <c r="Z236" i="59" s="1"/>
  <c r="AL151" i="59"/>
  <c r="Z294" i="59" s="1"/>
  <c r="AL95" i="59"/>
  <c r="Z381" i="59" s="1"/>
  <c r="AL110" i="59"/>
  <c r="Z253" i="59" s="1"/>
  <c r="AL144" i="59"/>
  <c r="Z287" i="59" s="1"/>
  <c r="AL148" i="59"/>
  <c r="Z291" i="59" s="1"/>
  <c r="AL135" i="59"/>
  <c r="Z421" i="59" s="1"/>
  <c r="AL159" i="59"/>
  <c r="Z302" i="59" s="1"/>
  <c r="AL96" i="59"/>
  <c r="Z239" i="59" s="1"/>
  <c r="AL118" i="59"/>
  <c r="Z261" i="59" s="1"/>
  <c r="AL98" i="59"/>
  <c r="Z384" i="59" s="1"/>
  <c r="AL147" i="59"/>
  <c r="Z433" i="59" s="1"/>
  <c r="AL157" i="59"/>
  <c r="Z443" i="59" s="1"/>
  <c r="AL102" i="59"/>
  <c r="Z388" i="59" s="1"/>
  <c r="AL107" i="59"/>
  <c r="Z250" i="59" s="1"/>
  <c r="AL141" i="59"/>
  <c r="Z427" i="59" s="1"/>
  <c r="AL99" i="59"/>
  <c r="Z242" i="59" s="1"/>
  <c r="AL150" i="59"/>
  <c r="Z293" i="59" s="1"/>
  <c r="AL142" i="59"/>
  <c r="Z428" i="59" s="1"/>
  <c r="AL84" i="59"/>
  <c r="Z370" i="59" s="1"/>
  <c r="AL109" i="59"/>
  <c r="Z395" i="59" s="1"/>
  <c r="Y433" i="56"/>
  <c r="Y445" i="56"/>
  <c r="Y375" i="56"/>
  <c r="Y442" i="56"/>
  <c r="Y415" i="56"/>
  <c r="Y385" i="56"/>
  <c r="Y426" i="56"/>
  <c r="Y411" i="56"/>
  <c r="Y400" i="56"/>
  <c r="Y447" i="56"/>
  <c r="Y387" i="56"/>
  <c r="Y389" i="56"/>
  <c r="Y446" i="56"/>
  <c r="Y368" i="56"/>
  <c r="Y383" i="56"/>
  <c r="Y416" i="56"/>
  <c r="Y372" i="56"/>
  <c r="Y440" i="56"/>
  <c r="Y436" i="56"/>
  <c r="X425" i="55"/>
  <c r="X383" i="59"/>
  <c r="X438" i="59"/>
  <c r="X404" i="59"/>
  <c r="X420" i="59"/>
  <c r="X377" i="59"/>
  <c r="X374" i="59"/>
  <c r="X408" i="59"/>
  <c r="X429" i="59"/>
  <c r="X429" i="55"/>
  <c r="X384" i="55"/>
  <c r="X428" i="59"/>
  <c r="X388" i="55"/>
  <c r="X444" i="55"/>
  <c r="X443" i="55"/>
  <c r="X412" i="55"/>
  <c r="X391" i="55"/>
  <c r="X435" i="59"/>
  <c r="X373" i="55"/>
  <c r="X417" i="59"/>
  <c r="X416" i="55"/>
  <c r="X404" i="55"/>
  <c r="X375" i="55"/>
  <c r="X370" i="55"/>
  <c r="X441" i="55"/>
  <c r="X373" i="59"/>
  <c r="X390" i="59"/>
  <c r="X432" i="55"/>
  <c r="X394" i="59"/>
  <c r="X406" i="59"/>
  <c r="X378" i="59"/>
  <c r="X424" i="59"/>
  <c r="X406" i="55"/>
  <c r="X408" i="55"/>
  <c r="X400" i="55"/>
  <c r="X382" i="55"/>
  <c r="X401" i="59"/>
  <c r="X421" i="59"/>
  <c r="X381" i="59"/>
  <c r="X389" i="55"/>
  <c r="X424" i="55"/>
  <c r="X375" i="59"/>
  <c r="X419" i="59"/>
  <c r="X439" i="59"/>
  <c r="X395" i="59"/>
  <c r="X392" i="55"/>
  <c r="X387" i="59"/>
  <c r="X414" i="55"/>
  <c r="X418" i="59"/>
  <c r="X418" i="55"/>
  <c r="X407" i="55"/>
  <c r="X387" i="55"/>
  <c r="X368" i="59"/>
  <c r="X434" i="59"/>
  <c r="X379" i="55"/>
  <c r="X401" i="55"/>
  <c r="X386" i="59"/>
  <c r="X416" i="59"/>
  <c r="X374" i="55"/>
  <c r="X427" i="59"/>
  <c r="X407" i="59"/>
  <c r="X409" i="55"/>
  <c r="X388" i="59"/>
  <c r="X445" i="59"/>
  <c r="X372" i="55"/>
  <c r="X396" i="55"/>
  <c r="X378" i="55"/>
  <c r="X413" i="59"/>
  <c r="X423" i="55"/>
  <c r="X395" i="55"/>
  <c r="X434" i="55"/>
  <c r="X402" i="59"/>
  <c r="X382" i="59"/>
  <c r="X411" i="55"/>
  <c r="X414" i="59"/>
  <c r="X390" i="55"/>
  <c r="X392" i="59"/>
  <c r="AM155" i="55"/>
  <c r="AA298" i="55" s="1"/>
  <c r="AM144" i="55"/>
  <c r="AA287" i="55" s="1"/>
  <c r="AM153" i="55"/>
  <c r="AA296" i="55" s="1"/>
  <c r="AM101" i="55"/>
  <c r="AA244" i="55" s="1"/>
  <c r="AM128" i="55"/>
  <c r="AA271" i="55" s="1"/>
  <c r="AM112" i="55"/>
  <c r="AA255" i="55" s="1"/>
  <c r="AM160" i="55"/>
  <c r="AA303" i="55" s="1"/>
  <c r="AM133" i="55"/>
  <c r="AA276" i="55" s="1"/>
  <c r="AM108" i="55"/>
  <c r="AA251" i="55" s="1"/>
  <c r="AM161" i="55"/>
  <c r="AA304" i="55" s="1"/>
  <c r="AM93" i="55"/>
  <c r="AA236" i="55" s="1"/>
  <c r="AM113" i="55"/>
  <c r="AA256" i="55" s="1"/>
  <c r="AM122" i="55"/>
  <c r="AA265" i="55" s="1"/>
  <c r="AM102" i="55"/>
  <c r="AM159" i="55"/>
  <c r="AM138" i="55"/>
  <c r="AM109" i="55"/>
  <c r="AA252" i="55" s="1"/>
  <c r="AM97" i="55"/>
  <c r="AA240" i="55" s="1"/>
  <c r="AM135" i="55"/>
  <c r="AA278" i="55" s="1"/>
  <c r="AM99" i="55"/>
  <c r="AA242" i="55" s="1"/>
  <c r="AM95" i="55"/>
  <c r="AA238" i="55" s="1"/>
  <c r="AM117" i="55"/>
  <c r="AA260" i="55" s="1"/>
  <c r="AM86" i="55"/>
  <c r="AA229" i="55" s="1"/>
  <c r="AM115" i="55"/>
  <c r="AA258" i="55" s="1"/>
  <c r="AM121" i="55"/>
  <c r="AA264" i="55" s="1"/>
  <c r="AM142" i="55"/>
  <c r="AA285" i="55" s="1"/>
  <c r="AM140" i="55"/>
  <c r="AA283" i="55" s="1"/>
  <c r="AM141" i="55"/>
  <c r="AM98" i="55"/>
  <c r="AM154" i="55"/>
  <c r="AM120" i="55"/>
  <c r="AM100" i="55"/>
  <c r="AM132" i="55"/>
  <c r="AA275" i="55" s="1"/>
  <c r="AM119" i="55"/>
  <c r="AA262" i="55" s="1"/>
  <c r="AM134" i="55"/>
  <c r="AA277" i="55" s="1"/>
  <c r="AM111" i="55"/>
  <c r="AA254" i="55" s="1"/>
  <c r="AM88" i="55"/>
  <c r="AA231" i="55" s="1"/>
  <c r="AM130" i="55"/>
  <c r="AA273" i="55" s="1"/>
  <c r="AM92" i="55"/>
  <c r="AA235" i="55" s="1"/>
  <c r="AM157" i="55"/>
  <c r="AA300" i="55" s="1"/>
  <c r="AM127" i="55"/>
  <c r="AA270" i="55" s="1"/>
  <c r="AM89" i="55"/>
  <c r="AA232" i="55" s="1"/>
  <c r="AM87" i="55"/>
  <c r="AA230" i="55" s="1"/>
  <c r="AM90" i="55"/>
  <c r="AA233" i="55" s="1"/>
  <c r="AM152" i="55"/>
  <c r="AM106" i="55"/>
  <c r="AM124" i="55"/>
  <c r="AM151" i="55"/>
  <c r="AA294" i="55" s="1"/>
  <c r="AM123" i="55"/>
  <c r="AA266" i="55" s="1"/>
  <c r="AM149" i="55"/>
  <c r="AA292" i="55" s="1"/>
  <c r="AM139" i="55"/>
  <c r="AA282" i="55" s="1"/>
  <c r="AM131" i="55"/>
  <c r="AA274" i="55" s="1"/>
  <c r="AM84" i="55"/>
  <c r="AA227" i="55" s="1"/>
  <c r="AM110" i="55"/>
  <c r="AA253" i="55" s="1"/>
  <c r="AM83" i="55"/>
  <c r="AA226" i="55" s="1"/>
  <c r="AM105" i="55"/>
  <c r="AA248" i="55" s="1"/>
  <c r="AM85" i="55"/>
  <c r="AA228" i="55" s="1"/>
  <c r="AM137" i="55"/>
  <c r="AA280" i="55" s="1"/>
  <c r="AM118" i="55"/>
  <c r="AA261" i="55" s="1"/>
  <c r="AM145" i="55"/>
  <c r="AA288" i="55" s="1"/>
  <c r="AM116" i="55"/>
  <c r="AM125" i="55"/>
  <c r="AM126" i="55"/>
  <c r="AM143" i="55"/>
  <c r="AM94" i="55"/>
  <c r="AA237" i="55" s="1"/>
  <c r="AM114" i="55"/>
  <c r="AA257" i="55" s="1"/>
  <c r="AM146" i="55"/>
  <c r="AA289" i="55" s="1"/>
  <c r="AM107" i="55"/>
  <c r="AA250" i="55" s="1"/>
  <c r="AM158" i="55"/>
  <c r="AA301" i="55" s="1"/>
  <c r="AM96" i="55"/>
  <c r="AA239" i="55" s="1"/>
  <c r="AM136" i="55"/>
  <c r="AA279" i="55" s="1"/>
  <c r="AM103" i="55"/>
  <c r="AA246" i="55" s="1"/>
  <c r="AM82" i="55"/>
  <c r="AA225" i="55" s="1"/>
  <c r="AM156" i="55"/>
  <c r="AA299" i="55" s="1"/>
  <c r="AM91" i="55"/>
  <c r="AA234" i="55" s="1"/>
  <c r="AM148" i="55"/>
  <c r="AA291" i="55" s="1"/>
  <c r="AM150" i="55"/>
  <c r="AA293" i="55" s="1"/>
  <c r="AM129" i="55"/>
  <c r="AM104" i="55"/>
  <c r="AM147" i="55"/>
  <c r="AN130" i="59"/>
  <c r="AB273" i="59" s="1"/>
  <c r="AN90" i="59"/>
  <c r="AB233" i="59" s="1"/>
  <c r="AN105" i="59"/>
  <c r="AB248" i="59" s="1"/>
  <c r="AN117" i="59"/>
  <c r="AB260" i="59" s="1"/>
  <c r="AN83" i="59"/>
  <c r="AB226" i="59" s="1"/>
  <c r="AN138" i="59"/>
  <c r="AB281" i="59" s="1"/>
  <c r="AN143" i="59"/>
  <c r="AB286" i="59" s="1"/>
  <c r="AN140" i="59"/>
  <c r="AB283" i="59" s="1"/>
  <c r="AN137" i="59"/>
  <c r="T423" i="59" s="1"/>
  <c r="AN124" i="59"/>
  <c r="AB267" i="59" s="1"/>
  <c r="AN113" i="59"/>
  <c r="AB256" i="59" s="1"/>
  <c r="AN102" i="59"/>
  <c r="AB245" i="59" s="1"/>
  <c r="AN98" i="59"/>
  <c r="AB241" i="59" s="1"/>
  <c r="AN134" i="59"/>
  <c r="AN139" i="59"/>
  <c r="AN129" i="59"/>
  <c r="AB272" i="59" s="1"/>
  <c r="AN149" i="59"/>
  <c r="AB292" i="59" s="1"/>
  <c r="AN92" i="59"/>
  <c r="AB235" i="59" s="1"/>
  <c r="AN132" i="59"/>
  <c r="AB275" i="59" s="1"/>
  <c r="AN121" i="59"/>
  <c r="AB264" i="59" s="1"/>
  <c r="AN95" i="59"/>
  <c r="AB238" i="59" s="1"/>
  <c r="AN123" i="59"/>
  <c r="AB266" i="59" s="1"/>
  <c r="AN106" i="59"/>
  <c r="AB249" i="59" s="1"/>
  <c r="AN107" i="59"/>
  <c r="AB250" i="59" s="1"/>
  <c r="AN133" i="59"/>
  <c r="AB276" i="59" s="1"/>
  <c r="AN104" i="59"/>
  <c r="AB247" i="59" s="1"/>
  <c r="AN88" i="59"/>
  <c r="AB231" i="59" s="1"/>
  <c r="AN114" i="59"/>
  <c r="AB257" i="59" s="1"/>
  <c r="AN122" i="59"/>
  <c r="P408" i="59" s="1"/>
  <c r="AN97" i="59"/>
  <c r="AB240" i="59" s="1"/>
  <c r="AN103" i="59"/>
  <c r="AN86" i="59"/>
  <c r="AN120" i="59"/>
  <c r="AB263" i="59" s="1"/>
  <c r="AN84" i="59"/>
  <c r="AB227" i="59" s="1"/>
  <c r="AN93" i="59"/>
  <c r="AB236" i="59" s="1"/>
  <c r="AN150" i="59"/>
  <c r="T436" i="59" s="1"/>
  <c r="AN109" i="59"/>
  <c r="AB252" i="59" s="1"/>
  <c r="AN127" i="59"/>
  <c r="AB270" i="59" s="1"/>
  <c r="AN119" i="59"/>
  <c r="AB262" i="59" s="1"/>
  <c r="AN89" i="59"/>
  <c r="AB232" i="59" s="1"/>
  <c r="AN157" i="59"/>
  <c r="T443" i="59" s="1"/>
  <c r="AN82" i="59"/>
  <c r="AB225" i="59" s="1"/>
  <c r="AN136" i="59"/>
  <c r="AB279" i="59" s="1"/>
  <c r="AN159" i="59"/>
  <c r="AB302" i="59" s="1"/>
  <c r="AN111" i="59"/>
  <c r="T397" i="59" s="1"/>
  <c r="AN128" i="59"/>
  <c r="AN101" i="59"/>
  <c r="AN99" i="59"/>
  <c r="AN126" i="59"/>
  <c r="AB269" i="59" s="1"/>
  <c r="AN148" i="59"/>
  <c r="AB291" i="59" s="1"/>
  <c r="AN153" i="59"/>
  <c r="AB296" i="59" s="1"/>
  <c r="AN146" i="59"/>
  <c r="AB289" i="59" s="1"/>
  <c r="AN145" i="59"/>
  <c r="T431" i="59" s="1"/>
  <c r="AN152" i="59"/>
  <c r="AB295" i="59" s="1"/>
  <c r="AN160" i="59"/>
  <c r="T446" i="59" s="1"/>
  <c r="AN135" i="59"/>
  <c r="AB278" i="59" s="1"/>
  <c r="AN108" i="59"/>
  <c r="AB251" i="59" s="1"/>
  <c r="AN94" i="59"/>
  <c r="AB237" i="59" s="1"/>
  <c r="AN154" i="59"/>
  <c r="AB297" i="59" s="1"/>
  <c r="AN147" i="59"/>
  <c r="T433" i="59" s="1"/>
  <c r="AN125" i="59"/>
  <c r="AN155" i="59"/>
  <c r="AB298" i="59" s="1"/>
  <c r="AN161" i="59"/>
  <c r="AN158" i="59"/>
  <c r="AF301" i="59" s="1"/>
  <c r="AN110" i="59"/>
  <c r="AB253" i="59" s="1"/>
  <c r="AN100" i="59"/>
  <c r="AB243" i="59" s="1"/>
  <c r="AN141" i="59"/>
  <c r="AB284" i="59" s="1"/>
  <c r="AN115" i="59"/>
  <c r="AB258" i="59" s="1"/>
  <c r="AN142" i="59"/>
  <c r="T428" i="59" s="1"/>
  <c r="AN91" i="59"/>
  <c r="AB234" i="59" s="1"/>
  <c r="AN151" i="59"/>
  <c r="AB294" i="59" s="1"/>
  <c r="AN87" i="59"/>
  <c r="AB230" i="59" s="1"/>
  <c r="AN116" i="59"/>
  <c r="AB259" i="59" s="1"/>
  <c r="AN118" i="59"/>
  <c r="AB261" i="59" s="1"/>
  <c r="AN131" i="59"/>
  <c r="AB274" i="59" s="1"/>
  <c r="AN96" i="59"/>
  <c r="AB239" i="59" s="1"/>
  <c r="AN144" i="59"/>
  <c r="AN85" i="59"/>
  <c r="P371" i="59" s="1"/>
  <c r="AN112" i="59"/>
  <c r="AN156" i="59"/>
  <c r="AM156" i="59"/>
  <c r="AA299" i="59" s="1"/>
  <c r="AM91" i="59"/>
  <c r="AA234" i="59" s="1"/>
  <c r="AM95" i="59"/>
  <c r="AA238" i="59" s="1"/>
  <c r="AM89" i="59"/>
  <c r="AA232" i="59" s="1"/>
  <c r="AM113" i="59"/>
  <c r="AA256" i="59" s="1"/>
  <c r="AM97" i="59"/>
  <c r="AA240" i="59" s="1"/>
  <c r="AM94" i="59"/>
  <c r="AA237" i="59" s="1"/>
  <c r="AM157" i="59"/>
  <c r="AA300" i="59" s="1"/>
  <c r="AM92" i="59"/>
  <c r="AA235" i="59" s="1"/>
  <c r="AM159" i="59"/>
  <c r="AA302" i="59" s="1"/>
  <c r="AM99" i="59"/>
  <c r="AA242" i="59" s="1"/>
  <c r="AM111" i="59"/>
  <c r="AA254" i="59" s="1"/>
  <c r="AM150" i="59"/>
  <c r="AA293" i="59" s="1"/>
  <c r="AM82" i="59"/>
  <c r="AM147" i="59"/>
  <c r="AM83" i="59"/>
  <c r="AA226" i="59" s="1"/>
  <c r="AM85" i="59"/>
  <c r="AA228" i="59" s="1"/>
  <c r="AM154" i="59"/>
  <c r="AA297" i="59" s="1"/>
  <c r="AM140" i="59"/>
  <c r="AA283" i="59" s="1"/>
  <c r="AM128" i="59"/>
  <c r="AA271" i="59" s="1"/>
  <c r="AM153" i="59"/>
  <c r="AA296" i="59" s="1"/>
  <c r="AM152" i="59"/>
  <c r="AA295" i="59" s="1"/>
  <c r="AM143" i="59"/>
  <c r="AA286" i="59" s="1"/>
  <c r="AM117" i="59"/>
  <c r="AA260" i="59" s="1"/>
  <c r="AM107" i="59"/>
  <c r="AA250" i="59" s="1"/>
  <c r="AM145" i="59"/>
  <c r="AA288" i="59" s="1"/>
  <c r="AM103" i="59"/>
  <c r="AA246" i="59" s="1"/>
  <c r="AM155" i="59"/>
  <c r="AA298" i="59" s="1"/>
  <c r="AM120" i="59"/>
  <c r="AM126" i="59"/>
  <c r="AA269" i="59" s="1"/>
  <c r="AM121" i="59"/>
  <c r="AA264" i="59" s="1"/>
  <c r="AM104" i="59"/>
  <c r="AM96" i="59"/>
  <c r="AA239" i="59" s="1"/>
  <c r="AM151" i="59"/>
  <c r="AA294" i="59" s="1"/>
  <c r="AM127" i="59"/>
  <c r="AA270" i="59" s="1"/>
  <c r="AM133" i="59"/>
  <c r="AA276" i="59" s="1"/>
  <c r="AM138" i="59"/>
  <c r="AA281" i="59" s="1"/>
  <c r="AM134" i="59"/>
  <c r="AA277" i="59" s="1"/>
  <c r="AM98" i="59"/>
  <c r="AA241" i="59" s="1"/>
  <c r="AM109" i="59"/>
  <c r="AA252" i="59" s="1"/>
  <c r="AM122" i="59"/>
  <c r="AA265" i="59" s="1"/>
  <c r="AM148" i="59"/>
  <c r="AA291" i="59" s="1"/>
  <c r="AM86" i="59"/>
  <c r="AA229" i="59" s="1"/>
  <c r="AM84" i="59"/>
  <c r="AA227" i="59" s="1"/>
  <c r="AM87" i="59"/>
  <c r="AM116" i="59"/>
  <c r="AM160" i="59"/>
  <c r="AM102" i="59"/>
  <c r="AA245" i="59" s="1"/>
  <c r="AM118" i="59"/>
  <c r="AA261" i="59" s="1"/>
  <c r="AM142" i="59"/>
  <c r="AA285" i="59" s="1"/>
  <c r="AM137" i="59"/>
  <c r="AA280" i="59" s="1"/>
  <c r="AM106" i="59"/>
  <c r="AA249" i="59" s="1"/>
  <c r="AM141" i="59"/>
  <c r="AA284" i="59" s="1"/>
  <c r="AM135" i="59"/>
  <c r="AA278" i="59" s="1"/>
  <c r="AM129" i="59"/>
  <c r="AA272" i="59" s="1"/>
  <c r="AM144" i="59"/>
  <c r="AA287" i="59" s="1"/>
  <c r="AM132" i="59"/>
  <c r="AA275" i="59" s="1"/>
  <c r="AM146" i="59"/>
  <c r="AA289" i="59" s="1"/>
  <c r="AM119" i="59"/>
  <c r="AA262" i="59" s="1"/>
  <c r="AM112" i="59"/>
  <c r="AA255" i="59" s="1"/>
  <c r="AM130" i="59"/>
  <c r="AM139" i="59"/>
  <c r="AA282" i="59" s="1"/>
  <c r="AM93" i="59"/>
  <c r="AA236" i="59" s="1"/>
  <c r="AM124" i="59"/>
  <c r="AA267" i="59" s="1"/>
  <c r="AM90" i="59"/>
  <c r="AA233" i="59" s="1"/>
  <c r="AM101" i="59"/>
  <c r="AA244" i="59" s="1"/>
  <c r="AM110" i="59"/>
  <c r="AA253" i="59" s="1"/>
  <c r="AM125" i="59"/>
  <c r="AA268" i="59" s="1"/>
  <c r="AM136" i="59"/>
  <c r="AA279" i="59" s="1"/>
  <c r="AM115" i="59"/>
  <c r="AA258" i="59" s="1"/>
  <c r="AM100" i="59"/>
  <c r="AA243" i="59" s="1"/>
  <c r="AM123" i="59"/>
  <c r="AA266" i="59" s="1"/>
  <c r="AM158" i="59"/>
  <c r="AA301" i="59" s="1"/>
  <c r="AM105" i="59"/>
  <c r="AA248" i="59" s="1"/>
  <c r="AM88" i="59"/>
  <c r="AA231" i="59" s="1"/>
  <c r="AM149" i="59"/>
  <c r="AA292" i="59" s="1"/>
  <c r="AM108" i="59"/>
  <c r="AA251" i="59" s="1"/>
  <c r="AM161" i="59"/>
  <c r="AA304" i="59" s="1"/>
  <c r="AM114" i="59"/>
  <c r="AA257" i="59" s="1"/>
  <c r="AM131" i="59"/>
  <c r="AO125" i="56"/>
  <c r="AC268" i="56" s="1"/>
  <c r="AO94" i="56"/>
  <c r="U380" i="56" s="1"/>
  <c r="AO157" i="56"/>
  <c r="AC300" i="56" s="1"/>
  <c r="AO123" i="56"/>
  <c r="U409" i="56" s="1"/>
  <c r="AO121" i="56"/>
  <c r="AC264" i="56" s="1"/>
  <c r="AO92" i="56"/>
  <c r="AC235" i="56" s="1"/>
  <c r="AO136" i="56"/>
  <c r="AC279" i="56" s="1"/>
  <c r="AO129" i="56"/>
  <c r="U415" i="56" s="1"/>
  <c r="AO106" i="56"/>
  <c r="Q392" i="56" s="1"/>
  <c r="AO103" i="56"/>
  <c r="AG246" i="56" s="1"/>
  <c r="AO119" i="56"/>
  <c r="U405" i="56" s="1"/>
  <c r="AO127" i="56"/>
  <c r="U413" i="56" s="1"/>
  <c r="AO135" i="56"/>
  <c r="AO149" i="56"/>
  <c r="AC292" i="56" s="1"/>
  <c r="AO115" i="56"/>
  <c r="AO97" i="56"/>
  <c r="AO91" i="56"/>
  <c r="Q377" i="56" s="1"/>
  <c r="AO89" i="56"/>
  <c r="AG232" i="56" s="1"/>
  <c r="AO90" i="56"/>
  <c r="U376" i="56" s="1"/>
  <c r="AO93" i="56"/>
  <c r="Y379" i="56" s="1"/>
  <c r="AO138" i="56"/>
  <c r="U424" i="56" s="1"/>
  <c r="AO99" i="56"/>
  <c r="AG242" i="56" s="1"/>
  <c r="AO140" i="56"/>
  <c r="U426" i="56" s="1"/>
  <c r="AO116" i="56"/>
  <c r="U402" i="56" s="1"/>
  <c r="AO108" i="56"/>
  <c r="AG251" i="56" s="1"/>
  <c r="AO161" i="56"/>
  <c r="AC304" i="56" s="1"/>
  <c r="AO151" i="56"/>
  <c r="Y437" i="56" s="1"/>
  <c r="AO87" i="56"/>
  <c r="U373" i="56" s="1"/>
  <c r="AO109" i="56"/>
  <c r="AG252" i="56" s="1"/>
  <c r="AO96" i="56"/>
  <c r="AO152" i="56"/>
  <c r="AO105" i="56"/>
  <c r="U391" i="56" s="1"/>
  <c r="AO133" i="56"/>
  <c r="Y419" i="56" s="1"/>
  <c r="AO104" i="56"/>
  <c r="AG247" i="56" s="1"/>
  <c r="AO85" i="56"/>
  <c r="Q371" i="56" s="1"/>
  <c r="AO88" i="56"/>
  <c r="Q374" i="56" s="1"/>
  <c r="AO147" i="56"/>
  <c r="U433" i="56" s="1"/>
  <c r="AO100" i="56"/>
  <c r="Q386" i="56" s="1"/>
  <c r="AO113" i="56"/>
  <c r="U399" i="56" s="1"/>
  <c r="AO120" i="56"/>
  <c r="Y406" i="56" s="1"/>
  <c r="AO118" i="56"/>
  <c r="U404" i="56" s="1"/>
  <c r="AO132" i="56"/>
  <c r="Y418" i="56" s="1"/>
  <c r="AO95" i="56"/>
  <c r="Q381" i="56" s="1"/>
  <c r="AO142" i="56"/>
  <c r="U428" i="56" s="1"/>
  <c r="AO126" i="56"/>
  <c r="U412" i="56" s="1"/>
  <c r="AO101" i="56"/>
  <c r="AO110" i="56"/>
  <c r="AO145" i="56"/>
  <c r="AO130" i="56"/>
  <c r="U416" i="56" s="1"/>
  <c r="AO160" i="56"/>
  <c r="U446" i="56" s="1"/>
  <c r="AO159" i="56"/>
  <c r="AC302" i="56" s="1"/>
  <c r="AO137" i="56"/>
  <c r="AC280" i="56" s="1"/>
  <c r="AO158" i="56"/>
  <c r="AC301" i="56" s="1"/>
  <c r="AO102" i="56"/>
  <c r="U388" i="56" s="1"/>
  <c r="AO124" i="56"/>
  <c r="AC267" i="56" s="1"/>
  <c r="AO112" i="56"/>
  <c r="AC255" i="56" s="1"/>
  <c r="AO131" i="56"/>
  <c r="U417" i="56" s="1"/>
  <c r="AO141" i="56"/>
  <c r="U427" i="56" s="1"/>
  <c r="AO155" i="56"/>
  <c r="AC298" i="56" s="1"/>
  <c r="AO153" i="56"/>
  <c r="AC296" i="56" s="1"/>
  <c r="AO139" i="56"/>
  <c r="AO86" i="56"/>
  <c r="Q372" i="56" s="1"/>
  <c r="AO128" i="56"/>
  <c r="AO146" i="56"/>
  <c r="AG289" i="56" s="1"/>
  <c r="AO111" i="56"/>
  <c r="AG254" i="56" s="1"/>
  <c r="AO143" i="56"/>
  <c r="AC286" i="56" s="1"/>
  <c r="AO122" i="56"/>
  <c r="AC265" i="56" s="1"/>
  <c r="AO150" i="56"/>
  <c r="AC293" i="56" s="1"/>
  <c r="AO82" i="56"/>
  <c r="AC225" i="56" s="1"/>
  <c r="AO107" i="56"/>
  <c r="Q393" i="56" s="1"/>
  <c r="AO148" i="56"/>
  <c r="U434" i="56" s="1"/>
  <c r="AO134" i="56"/>
  <c r="U420" i="56" s="1"/>
  <c r="AO117" i="56"/>
  <c r="AG260" i="56" s="1"/>
  <c r="AO154" i="56"/>
  <c r="U440" i="56" s="1"/>
  <c r="AO98" i="56"/>
  <c r="U384" i="56" s="1"/>
  <c r="AO144" i="56"/>
  <c r="AC287" i="56" s="1"/>
  <c r="AO83" i="56"/>
  <c r="AO114" i="56"/>
  <c r="AC257" i="56" s="1"/>
  <c r="AO156" i="56"/>
  <c r="AO84" i="56"/>
  <c r="Q370" i="56" s="1"/>
  <c r="AK82" i="59"/>
  <c r="Y225" i="59" s="1"/>
  <c r="AK155" i="59"/>
  <c r="Y298" i="59" s="1"/>
  <c r="AK98" i="59"/>
  <c r="Y241" i="59" s="1"/>
  <c r="AK128" i="59"/>
  <c r="Y271" i="59" s="1"/>
  <c r="AK142" i="59"/>
  <c r="Y285" i="59" s="1"/>
  <c r="AK149" i="59"/>
  <c r="Y292" i="59" s="1"/>
  <c r="AK113" i="59"/>
  <c r="Y256" i="59" s="1"/>
  <c r="AK145" i="59"/>
  <c r="Y288" i="59" s="1"/>
  <c r="AK130" i="59"/>
  <c r="Y273" i="59" s="1"/>
  <c r="AK132" i="59"/>
  <c r="Y275" i="59" s="1"/>
  <c r="AK95" i="59"/>
  <c r="Y238" i="59" s="1"/>
  <c r="AK107" i="59"/>
  <c r="Y250" i="59" s="1"/>
  <c r="AK124" i="59"/>
  <c r="Y267" i="59" s="1"/>
  <c r="AK154" i="59"/>
  <c r="AK144" i="59"/>
  <c r="AK88" i="59"/>
  <c r="Y231" i="59" s="1"/>
  <c r="AK139" i="59"/>
  <c r="Y282" i="59" s="1"/>
  <c r="AK90" i="59"/>
  <c r="Y233" i="59" s="1"/>
  <c r="AK158" i="59"/>
  <c r="Y301" i="59" s="1"/>
  <c r="AK114" i="59"/>
  <c r="Y257" i="59" s="1"/>
  <c r="AK117" i="59"/>
  <c r="Y260" i="59" s="1"/>
  <c r="AK103" i="59"/>
  <c r="Y246" i="59" s="1"/>
  <c r="AK116" i="59"/>
  <c r="Y259" i="59" s="1"/>
  <c r="AK160" i="59"/>
  <c r="Y303" i="59" s="1"/>
  <c r="AK91" i="59"/>
  <c r="Y234" i="59" s="1"/>
  <c r="AK161" i="59"/>
  <c r="Y304" i="59" s="1"/>
  <c r="AK152" i="59"/>
  <c r="Y295" i="59" s="1"/>
  <c r="AK143" i="59"/>
  <c r="Y286" i="59" s="1"/>
  <c r="AK138" i="59"/>
  <c r="AK105" i="59"/>
  <c r="AK150" i="59"/>
  <c r="AK100" i="59"/>
  <c r="Y243" i="59" s="1"/>
  <c r="AK151" i="59"/>
  <c r="Y294" i="59" s="1"/>
  <c r="AK109" i="59"/>
  <c r="Y252" i="59" s="1"/>
  <c r="AK96" i="59"/>
  <c r="Y239" i="59" s="1"/>
  <c r="AK84" i="59"/>
  <c r="Y227" i="59" s="1"/>
  <c r="AK147" i="59"/>
  <c r="Y290" i="59" s="1"/>
  <c r="AK101" i="59"/>
  <c r="Y244" i="59" s="1"/>
  <c r="AK126" i="59"/>
  <c r="Y269" i="59" s="1"/>
  <c r="AK92" i="59"/>
  <c r="Y235" i="59" s="1"/>
  <c r="AK133" i="59"/>
  <c r="Y276" i="59" s="1"/>
  <c r="AK119" i="59"/>
  <c r="Y262" i="59" s="1"/>
  <c r="AK123" i="59"/>
  <c r="Y266" i="59" s="1"/>
  <c r="AK121" i="59"/>
  <c r="Y264" i="59" s="1"/>
  <c r="AK83" i="59"/>
  <c r="AK153" i="59"/>
  <c r="Y296" i="59" s="1"/>
  <c r="AK135" i="59"/>
  <c r="AK110" i="59"/>
  <c r="Y253" i="59" s="1"/>
  <c r="AK97" i="59"/>
  <c r="Y240" i="59" s="1"/>
  <c r="AK104" i="59"/>
  <c r="Y247" i="59" s="1"/>
  <c r="AK136" i="59"/>
  <c r="Y279" i="59" s="1"/>
  <c r="AK159" i="59"/>
  <c r="Y302" i="59" s="1"/>
  <c r="AK85" i="59"/>
  <c r="Y228" i="59" s="1"/>
  <c r="AK131" i="59"/>
  <c r="Y274" i="59" s="1"/>
  <c r="AK106" i="59"/>
  <c r="Y249" i="59" s="1"/>
  <c r="AK89" i="59"/>
  <c r="Y232" i="59" s="1"/>
  <c r="AK134" i="59"/>
  <c r="Y277" i="59" s="1"/>
  <c r="AK120" i="59"/>
  <c r="Y263" i="59" s="1"/>
  <c r="AK99" i="59"/>
  <c r="Y242" i="59" s="1"/>
  <c r="AK86" i="59"/>
  <c r="Y229" i="59" s="1"/>
  <c r="AK127" i="59"/>
  <c r="Y270" i="59" s="1"/>
  <c r="AK115" i="59"/>
  <c r="Y258" i="59" s="1"/>
  <c r="AK93" i="59"/>
  <c r="AK111" i="59"/>
  <c r="AK118" i="59"/>
  <c r="Y261" i="59" s="1"/>
  <c r="AK157" i="59"/>
  <c r="Y300" i="59" s="1"/>
  <c r="AK102" i="59"/>
  <c r="Y245" i="59" s="1"/>
  <c r="AK140" i="59"/>
  <c r="Y283" i="59" s="1"/>
  <c r="AK87" i="59"/>
  <c r="Y230" i="59" s="1"/>
  <c r="AK148" i="59"/>
  <c r="Y291" i="59" s="1"/>
  <c r="AK94" i="59"/>
  <c r="Y237" i="59" s="1"/>
  <c r="AK129" i="59"/>
  <c r="Y272" i="59" s="1"/>
  <c r="AK137" i="59"/>
  <c r="Y280" i="59" s="1"/>
  <c r="AK112" i="59"/>
  <c r="Y255" i="59" s="1"/>
  <c r="AK156" i="59"/>
  <c r="Y299" i="59" s="1"/>
  <c r="AK108" i="59"/>
  <c r="Y251" i="59" s="1"/>
  <c r="AK122" i="59"/>
  <c r="AK125" i="59"/>
  <c r="Y268" i="59" s="1"/>
  <c r="AK141" i="59"/>
  <c r="AK146" i="59"/>
  <c r="AN146" i="55"/>
  <c r="T432" i="55" s="1"/>
  <c r="AN95" i="55"/>
  <c r="X381" i="55" s="1"/>
  <c r="AN144" i="55"/>
  <c r="X430" i="55" s="1"/>
  <c r="AN137" i="55"/>
  <c r="AB280" i="55" s="1"/>
  <c r="AN102" i="55"/>
  <c r="P388" i="55" s="1"/>
  <c r="AN134" i="55"/>
  <c r="X420" i="55" s="1"/>
  <c r="AN147" i="55"/>
  <c r="AB290" i="55" s="1"/>
  <c r="AN116" i="55"/>
  <c r="AF259" i="55" s="1"/>
  <c r="AN125" i="55"/>
  <c r="AB268" i="55" s="1"/>
  <c r="AN84" i="55"/>
  <c r="T370" i="55" s="1"/>
  <c r="AN152" i="55"/>
  <c r="X438" i="55" s="1"/>
  <c r="AN117" i="55"/>
  <c r="AF260" i="55" s="1"/>
  <c r="AN140" i="55"/>
  <c r="AN91" i="55"/>
  <c r="AN107" i="55"/>
  <c r="AN105" i="55"/>
  <c r="AN138" i="55"/>
  <c r="T424" i="55" s="1"/>
  <c r="AN114" i="55"/>
  <c r="T400" i="55" s="1"/>
  <c r="AN148" i="55"/>
  <c r="T434" i="55" s="1"/>
  <c r="AN111" i="55"/>
  <c r="T397" i="55" s="1"/>
  <c r="AN106" i="55"/>
  <c r="T392" i="55" s="1"/>
  <c r="AN83" i="55"/>
  <c r="P369" i="55" s="1"/>
  <c r="AN149" i="55"/>
  <c r="AB292" i="55" s="1"/>
  <c r="AN120" i="55"/>
  <c r="T406" i="55" s="1"/>
  <c r="AN142" i="55"/>
  <c r="T428" i="55" s="1"/>
  <c r="AN109" i="55"/>
  <c r="AB252" i="55" s="1"/>
  <c r="AN122" i="55"/>
  <c r="T408" i="55" s="1"/>
  <c r="AN153" i="55"/>
  <c r="AB296" i="55" s="1"/>
  <c r="AN159" i="55"/>
  <c r="AN96" i="55"/>
  <c r="P382" i="55" s="1"/>
  <c r="AN143" i="55"/>
  <c r="AN118" i="55"/>
  <c r="AN156" i="55"/>
  <c r="X442" i="55" s="1"/>
  <c r="AN86" i="55"/>
  <c r="T372" i="55" s="1"/>
  <c r="AN104" i="55"/>
  <c r="P390" i="55" s="1"/>
  <c r="AN158" i="55"/>
  <c r="AB301" i="55" s="1"/>
  <c r="AN130" i="55"/>
  <c r="AB273" i="55" s="1"/>
  <c r="AN155" i="55"/>
  <c r="AB298" i="55" s="1"/>
  <c r="AN124" i="55"/>
  <c r="AB267" i="55" s="1"/>
  <c r="AN112" i="55"/>
  <c r="X398" i="55" s="1"/>
  <c r="AN115" i="55"/>
  <c r="T401" i="55" s="1"/>
  <c r="AN103" i="55"/>
  <c r="T389" i="55" s="1"/>
  <c r="AN82" i="55"/>
  <c r="T368" i="55" s="1"/>
  <c r="AN150" i="55"/>
  <c r="AB293" i="55" s="1"/>
  <c r="AN99" i="55"/>
  <c r="AN98" i="55"/>
  <c r="AN136" i="55"/>
  <c r="AN87" i="55"/>
  <c r="AF230" i="55" s="1"/>
  <c r="AN121" i="55"/>
  <c r="AB264" i="55" s="1"/>
  <c r="AN126" i="55"/>
  <c r="AB269" i="55" s="1"/>
  <c r="AN113" i="55"/>
  <c r="X399" i="55" s="1"/>
  <c r="AN97" i="55"/>
  <c r="X383" i="55" s="1"/>
  <c r="AN101" i="55"/>
  <c r="AB244" i="55" s="1"/>
  <c r="AN94" i="55"/>
  <c r="T380" i="55" s="1"/>
  <c r="AN132" i="55"/>
  <c r="AB275" i="55" s="1"/>
  <c r="AN133" i="55"/>
  <c r="AB276" i="55" s="1"/>
  <c r="AN127" i="55"/>
  <c r="AB270" i="55" s="1"/>
  <c r="AN100" i="55"/>
  <c r="X386" i="55" s="1"/>
  <c r="AN157" i="55"/>
  <c r="T443" i="55" s="1"/>
  <c r="AN110" i="55"/>
  <c r="T396" i="55" s="1"/>
  <c r="AN154" i="55"/>
  <c r="AN160" i="55"/>
  <c r="T446" i="55" s="1"/>
  <c r="AN141" i="55"/>
  <c r="AN93" i="55"/>
  <c r="AB236" i="55" s="1"/>
  <c r="AN135" i="55"/>
  <c r="T421" i="55" s="1"/>
  <c r="AN90" i="55"/>
  <c r="X376" i="55" s="1"/>
  <c r="AN151" i="55"/>
  <c r="X437" i="55" s="1"/>
  <c r="AN85" i="55"/>
  <c r="P371" i="55" s="1"/>
  <c r="AN88" i="55"/>
  <c r="AB231" i="55" s="1"/>
  <c r="AN129" i="55"/>
  <c r="AB272" i="55" s="1"/>
  <c r="AN131" i="55"/>
  <c r="AB274" i="55" s="1"/>
  <c r="AN123" i="55"/>
  <c r="AB266" i="55" s="1"/>
  <c r="AN145" i="55"/>
  <c r="AB288" i="55" s="1"/>
  <c r="AN89" i="55"/>
  <c r="AB232" i="55" s="1"/>
  <c r="AN108" i="55"/>
  <c r="X394" i="55" s="1"/>
  <c r="AN128" i="55"/>
  <c r="AB271" i="55" s="1"/>
  <c r="AN161" i="55"/>
  <c r="AN92" i="55"/>
  <c r="AF235" i="55" s="1"/>
  <c r="AN139" i="55"/>
  <c r="AN119" i="55"/>
  <c r="AK100" i="55"/>
  <c r="AK146" i="55"/>
  <c r="AK136" i="55"/>
  <c r="AK85" i="55"/>
  <c r="AK151" i="55"/>
  <c r="AK133" i="55"/>
  <c r="AK99" i="55"/>
  <c r="AK104" i="55"/>
  <c r="AK86" i="55"/>
  <c r="Y229" i="55" s="1"/>
  <c r="AK147" i="55"/>
  <c r="AK117" i="55"/>
  <c r="AK152" i="55"/>
  <c r="AK110" i="55"/>
  <c r="AK97" i="55"/>
  <c r="AK98" i="55"/>
  <c r="AK155" i="55"/>
  <c r="AK122" i="55"/>
  <c r="AK157" i="55"/>
  <c r="AK132" i="55"/>
  <c r="Y275" i="55" s="1"/>
  <c r="AK125" i="55"/>
  <c r="Y268" i="55" s="1"/>
  <c r="AK120" i="55"/>
  <c r="AK142" i="55"/>
  <c r="AK115" i="55"/>
  <c r="AK119" i="55"/>
  <c r="Y262" i="55" s="1"/>
  <c r="AK127" i="55"/>
  <c r="AK143" i="55"/>
  <c r="AK113" i="55"/>
  <c r="AK83" i="55"/>
  <c r="Y226" i="55" s="1"/>
  <c r="AK160" i="55"/>
  <c r="AK153" i="55"/>
  <c r="AK126" i="55"/>
  <c r="AK107" i="55"/>
  <c r="AK158" i="55"/>
  <c r="Y301" i="55" s="1"/>
  <c r="AK159" i="55"/>
  <c r="AK106" i="55"/>
  <c r="AK103" i="55"/>
  <c r="AK149" i="55"/>
  <c r="AK87" i="55"/>
  <c r="AK84" i="55"/>
  <c r="AK138" i="55"/>
  <c r="AK150" i="55"/>
  <c r="AK134" i="55"/>
  <c r="AK140" i="55"/>
  <c r="AK154" i="55"/>
  <c r="AK128" i="55"/>
  <c r="AK121" i="55"/>
  <c r="Y264" i="55" s="1"/>
  <c r="AK135" i="55"/>
  <c r="AK123" i="55"/>
  <c r="AK92" i="55"/>
  <c r="AK130" i="55"/>
  <c r="AK109" i="55"/>
  <c r="AK145" i="55"/>
  <c r="AK93" i="55"/>
  <c r="AK102" i="55"/>
  <c r="AK112" i="55"/>
  <c r="AK96" i="55"/>
  <c r="Y239" i="55" s="1"/>
  <c r="AK161" i="55"/>
  <c r="AK82" i="55"/>
  <c r="AK111" i="55"/>
  <c r="AK89" i="55"/>
  <c r="AK118" i="55"/>
  <c r="AK137" i="55"/>
  <c r="AK156" i="55"/>
  <c r="AK114" i="55"/>
  <c r="AK108" i="55"/>
  <c r="AK139" i="55"/>
  <c r="AK131" i="55"/>
  <c r="AK90" i="55"/>
  <c r="AK116" i="55"/>
  <c r="AK94" i="55"/>
  <c r="Y237" i="55" s="1"/>
  <c r="AK144" i="55"/>
  <c r="AK105" i="55"/>
  <c r="AK124" i="55"/>
  <c r="AK141" i="55"/>
  <c r="AK101" i="55"/>
  <c r="AK95" i="55"/>
  <c r="AK148" i="55"/>
  <c r="AK88" i="55"/>
  <c r="AK129" i="55"/>
  <c r="AK91" i="55"/>
  <c r="Y234" i="55" s="1"/>
  <c r="AP129" i="56"/>
  <c r="V415" i="56" s="1"/>
  <c r="AP103" i="56"/>
  <c r="R389" i="56" s="1"/>
  <c r="AP115" i="56"/>
  <c r="AD258" i="56" s="1"/>
  <c r="AP145" i="56"/>
  <c r="R431" i="56" s="1"/>
  <c r="AP108" i="56"/>
  <c r="V394" i="56" s="1"/>
  <c r="AP157" i="56"/>
  <c r="AD300" i="56" s="1"/>
  <c r="AP143" i="56"/>
  <c r="AD286" i="56" s="1"/>
  <c r="AP119" i="56"/>
  <c r="AD262" i="56" s="1"/>
  <c r="AP104" i="56"/>
  <c r="V390" i="56" s="1"/>
  <c r="AP135" i="56"/>
  <c r="V421" i="56" s="1"/>
  <c r="AP88" i="56"/>
  <c r="V374" i="56" s="1"/>
  <c r="AP112" i="56"/>
  <c r="R398" i="56" s="1"/>
  <c r="AP146" i="56"/>
  <c r="AP139" i="56"/>
  <c r="AD282" i="56" s="1"/>
  <c r="AP98" i="56"/>
  <c r="V384" i="56" s="1"/>
  <c r="AP155" i="56"/>
  <c r="AD298" i="56" s="1"/>
  <c r="AP97" i="56"/>
  <c r="V383" i="56" s="1"/>
  <c r="AP140" i="56"/>
  <c r="V426" i="56" s="1"/>
  <c r="AP96" i="56"/>
  <c r="Z382" i="56" s="1"/>
  <c r="AP160" i="56"/>
  <c r="Z446" i="56" s="1"/>
  <c r="AP114" i="56"/>
  <c r="Z400" i="56" s="1"/>
  <c r="AP111" i="56"/>
  <c r="R397" i="56" s="1"/>
  <c r="AP153" i="56"/>
  <c r="Z439" i="56" s="1"/>
  <c r="AP133" i="56"/>
  <c r="AD276" i="56" s="1"/>
  <c r="AP130" i="56"/>
  <c r="AD273" i="56" s="1"/>
  <c r="AP90" i="56"/>
  <c r="R376" i="56" s="1"/>
  <c r="AP86" i="56"/>
  <c r="AH229" i="56" s="1"/>
  <c r="AP138" i="56"/>
  <c r="V424" i="56" s="1"/>
  <c r="AP91" i="56"/>
  <c r="AP148" i="56"/>
  <c r="AP99" i="56"/>
  <c r="AH242" i="56" s="1"/>
  <c r="AP141" i="56"/>
  <c r="V427" i="56" s="1"/>
  <c r="AP120" i="56"/>
  <c r="AD263" i="56" s="1"/>
  <c r="AP102" i="56"/>
  <c r="Z388" i="56" s="1"/>
  <c r="AP152" i="56"/>
  <c r="V438" i="56" s="1"/>
  <c r="AP124" i="56"/>
  <c r="AD267" i="56" s="1"/>
  <c r="AP100" i="56"/>
  <c r="R386" i="56" s="1"/>
  <c r="AP87" i="56"/>
  <c r="Z373" i="56" s="1"/>
  <c r="AP137" i="56"/>
  <c r="V423" i="56" s="1"/>
  <c r="AP142" i="56"/>
  <c r="Z428" i="56" s="1"/>
  <c r="AP144" i="56"/>
  <c r="V430" i="56" s="1"/>
  <c r="AP83" i="56"/>
  <c r="R369" i="56" s="1"/>
  <c r="AP116" i="56"/>
  <c r="V402" i="56" s="1"/>
  <c r="AP123" i="56"/>
  <c r="V409" i="56" s="1"/>
  <c r="AP92" i="56"/>
  <c r="AP131" i="56"/>
  <c r="AD274" i="56" s="1"/>
  <c r="AP122" i="56"/>
  <c r="AP136" i="56"/>
  <c r="AD279" i="56" s="1"/>
  <c r="AP105" i="56"/>
  <c r="Z391" i="56" s="1"/>
  <c r="AP89" i="56"/>
  <c r="AH232" i="56" s="1"/>
  <c r="AP158" i="56"/>
  <c r="V444" i="56" s="1"/>
  <c r="AP150" i="56"/>
  <c r="AD293" i="56" s="1"/>
  <c r="AP149" i="56"/>
  <c r="AD292" i="56" s="1"/>
  <c r="AP82" i="56"/>
  <c r="AH225" i="56" s="1"/>
  <c r="AP117" i="56"/>
  <c r="AD260" i="56" s="1"/>
  <c r="AP95" i="56"/>
  <c r="R381" i="56" s="1"/>
  <c r="AP93" i="56"/>
  <c r="AH236" i="56" s="1"/>
  <c r="AP127" i="56"/>
  <c r="V413" i="56" s="1"/>
  <c r="AP85" i="56"/>
  <c r="R371" i="56" s="1"/>
  <c r="AP132" i="56"/>
  <c r="AD275" i="56" s="1"/>
  <c r="AP107" i="56"/>
  <c r="AP159" i="56"/>
  <c r="AP161" i="56"/>
  <c r="V447" i="56" s="1"/>
  <c r="AP109" i="56"/>
  <c r="AD252" i="56" s="1"/>
  <c r="AP113" i="56"/>
  <c r="V399" i="56" s="1"/>
  <c r="AP156" i="56"/>
  <c r="AD299" i="56" s="1"/>
  <c r="AP110" i="56"/>
  <c r="AD253" i="56" s="1"/>
  <c r="AP121" i="56"/>
  <c r="AD264" i="56" s="1"/>
  <c r="AP134" i="56"/>
  <c r="AD277" i="56" s="1"/>
  <c r="AP125" i="56"/>
  <c r="R411" i="56" s="1"/>
  <c r="AP84" i="56"/>
  <c r="AD227" i="56" s="1"/>
  <c r="AP94" i="56"/>
  <c r="V380" i="56" s="1"/>
  <c r="AP147" i="56"/>
  <c r="AD290" i="56" s="1"/>
  <c r="AP106" i="56"/>
  <c r="AD249" i="56" s="1"/>
  <c r="AP126" i="56"/>
  <c r="AD269" i="56" s="1"/>
  <c r="AP101" i="56"/>
  <c r="AD244" i="56" s="1"/>
  <c r="AP118" i="56"/>
  <c r="AP128" i="56"/>
  <c r="AP154" i="56"/>
  <c r="V440" i="56" s="1"/>
  <c r="AP151" i="56"/>
  <c r="AH294" i="56" s="1"/>
  <c r="X229" i="59"/>
  <c r="X372" i="59"/>
  <c r="X267" i="55"/>
  <c r="X410" i="55"/>
  <c r="X274" i="55"/>
  <c r="X417" i="55"/>
  <c r="X242" i="55"/>
  <c r="X385" i="55"/>
  <c r="X253" i="59"/>
  <c r="X396" i="59"/>
  <c r="X270" i="55"/>
  <c r="X413" i="55"/>
  <c r="X248" i="59"/>
  <c r="X391" i="59"/>
  <c r="X428" i="55"/>
  <c r="X397" i="59"/>
  <c r="X419" i="55"/>
  <c r="X234" i="55"/>
  <c r="X377" i="55"/>
  <c r="X304" i="55"/>
  <c r="X447" i="55"/>
  <c r="X279" i="59"/>
  <c r="X422" i="59"/>
  <c r="X267" i="59"/>
  <c r="X410" i="59"/>
  <c r="X259" i="55"/>
  <c r="X402" i="55"/>
  <c r="X303" i="59"/>
  <c r="X446" i="59"/>
  <c r="X284" i="55"/>
  <c r="X427" i="55"/>
  <c r="X297" i="55"/>
  <c r="X440" i="55"/>
  <c r="X225" i="55"/>
  <c r="X368" i="55"/>
  <c r="X292" i="55"/>
  <c r="X435" i="55"/>
  <c r="X255" i="59"/>
  <c r="X398" i="59"/>
  <c r="X227" i="59"/>
  <c r="X370" i="59"/>
  <c r="X280" i="59"/>
  <c r="X423" i="59"/>
  <c r="X233" i="59"/>
  <c r="X376" i="59"/>
  <c r="X228" i="55"/>
  <c r="X371" i="55"/>
  <c r="X272" i="55"/>
  <c r="X415" i="55"/>
  <c r="X236" i="59"/>
  <c r="X379" i="59"/>
  <c r="X412" i="59"/>
  <c r="X433" i="59"/>
  <c r="X294" i="59"/>
  <c r="X437" i="59"/>
  <c r="X272" i="59"/>
  <c r="X415" i="59"/>
  <c r="X403" i="55"/>
  <c r="X262" i="59"/>
  <c r="X405" i="59"/>
  <c r="X246" i="59"/>
  <c r="X389" i="59"/>
  <c r="X250" i="59"/>
  <c r="X393" i="59"/>
  <c r="X237" i="55"/>
  <c r="X380" i="55"/>
  <c r="X426" i="55"/>
  <c r="X293" i="55"/>
  <c r="X436" i="55"/>
  <c r="X266" i="59"/>
  <c r="X409" i="59"/>
  <c r="X287" i="59"/>
  <c r="X430" i="59"/>
  <c r="X431" i="55"/>
  <c r="X369" i="55"/>
  <c r="X397" i="55"/>
  <c r="X432" i="59"/>
  <c r="X385" i="59"/>
  <c r="X436" i="59"/>
  <c r="X400" i="59"/>
  <c r="X399" i="59"/>
  <c r="X421" i="55"/>
  <c r="X433" i="55"/>
  <c r="O178" i="45"/>
  <c r="B37" i="14" s="1"/>
  <c r="N178" i="45"/>
  <c r="B36" i="14" s="1"/>
  <c r="P178" i="45"/>
  <c r="B38" i="14" s="1"/>
  <c r="AU10" i="59"/>
  <c r="AT10" i="59"/>
  <c r="AS10" i="59"/>
  <c r="AK160" i="58"/>
  <c r="AK120" i="58"/>
  <c r="AK104" i="58"/>
  <c r="AK128" i="58"/>
  <c r="Y271" i="58" s="1"/>
  <c r="AK143" i="58"/>
  <c r="Y286" i="58" s="1"/>
  <c r="AK152" i="58"/>
  <c r="AK106" i="58"/>
  <c r="AK115" i="58"/>
  <c r="AK130" i="58"/>
  <c r="AK93" i="58"/>
  <c r="AK161" i="58"/>
  <c r="AK140" i="58"/>
  <c r="AK151" i="58"/>
  <c r="AK112" i="58"/>
  <c r="AK95" i="58"/>
  <c r="Y238" i="58" s="1"/>
  <c r="AK133" i="58"/>
  <c r="Y276" i="58" s="1"/>
  <c r="AK131" i="58"/>
  <c r="AK108" i="58"/>
  <c r="Y251" i="58" s="1"/>
  <c r="AK132" i="58"/>
  <c r="AK89" i="58"/>
  <c r="AK158" i="58"/>
  <c r="AK86" i="58"/>
  <c r="AK117" i="58"/>
  <c r="AK142" i="58"/>
  <c r="Y285" i="58" s="1"/>
  <c r="AK147" i="58"/>
  <c r="Y290" i="58" s="1"/>
  <c r="AK113" i="58"/>
  <c r="Y256" i="58" s="1"/>
  <c r="AK97" i="58"/>
  <c r="AK88" i="58"/>
  <c r="AK109" i="58"/>
  <c r="AK118" i="58"/>
  <c r="AK141" i="58"/>
  <c r="Y284" i="58" s="1"/>
  <c r="AK149" i="58"/>
  <c r="AK134" i="58"/>
  <c r="AK116" i="58"/>
  <c r="AK121" i="58"/>
  <c r="Y264" i="58" s="1"/>
  <c r="AK127" i="58"/>
  <c r="Y270" i="58" s="1"/>
  <c r="AK91" i="58"/>
  <c r="Y234" i="58" s="1"/>
  <c r="AK124" i="58"/>
  <c r="Y267" i="58" s="1"/>
  <c r="AK90" i="58"/>
  <c r="Y233" i="58" s="1"/>
  <c r="AK85" i="58"/>
  <c r="AK110" i="58"/>
  <c r="AK148" i="58"/>
  <c r="AK102" i="58"/>
  <c r="Y245" i="58" s="1"/>
  <c r="AK150" i="58"/>
  <c r="AK129" i="58"/>
  <c r="AK155" i="58"/>
  <c r="AK146" i="58"/>
  <c r="Y289" i="58" s="1"/>
  <c r="AK82" i="58"/>
  <c r="Y225" i="58" s="1"/>
  <c r="AK94" i="58"/>
  <c r="AK125" i="58"/>
  <c r="Y268" i="58" s="1"/>
  <c r="AK157" i="58"/>
  <c r="AK87" i="58"/>
  <c r="AK96" i="58"/>
  <c r="AK156" i="58"/>
  <c r="AK159" i="58"/>
  <c r="Y302" i="58" s="1"/>
  <c r="AK126" i="58"/>
  <c r="AK99" i="58"/>
  <c r="AK83" i="58"/>
  <c r="Y226" i="58" s="1"/>
  <c r="AK98" i="58"/>
  <c r="Y241" i="58" s="1"/>
  <c r="AK135" i="58"/>
  <c r="AK136" i="58"/>
  <c r="Y279" i="58" s="1"/>
  <c r="AK137" i="58"/>
  <c r="AK100" i="58"/>
  <c r="AK111" i="58"/>
  <c r="AK123" i="58"/>
  <c r="AK144" i="58"/>
  <c r="AK107" i="58"/>
  <c r="AK84" i="58"/>
  <c r="AK105" i="58"/>
  <c r="AK154" i="58"/>
  <c r="AK101" i="58"/>
  <c r="AK138" i="58"/>
  <c r="AK119" i="58"/>
  <c r="Y262" i="58" s="1"/>
  <c r="AK139" i="58"/>
  <c r="Y282" i="58" s="1"/>
  <c r="AK114" i="58"/>
  <c r="AK122" i="58"/>
  <c r="AK103" i="58"/>
  <c r="AK92" i="58"/>
  <c r="AK145" i="58"/>
  <c r="Y288" i="58" s="1"/>
  <c r="AK153" i="58"/>
  <c r="Y296" i="58" s="1"/>
  <c r="AM107" i="58"/>
  <c r="AM98" i="58"/>
  <c r="AM132" i="58"/>
  <c r="AM135" i="58"/>
  <c r="AM116" i="58"/>
  <c r="AM143" i="58"/>
  <c r="AM133" i="58"/>
  <c r="AM148" i="58"/>
  <c r="AA291" i="58" s="1"/>
  <c r="AM123" i="58"/>
  <c r="AM127" i="58"/>
  <c r="AM83" i="58"/>
  <c r="AM125" i="58"/>
  <c r="AM82" i="58"/>
  <c r="AA225" i="58" s="1"/>
  <c r="AM140" i="58"/>
  <c r="AM84" i="58"/>
  <c r="AM94" i="58"/>
  <c r="AM119" i="58"/>
  <c r="AM136" i="58"/>
  <c r="AM155" i="58"/>
  <c r="AA298" i="58" s="1"/>
  <c r="AM112" i="58"/>
  <c r="AM100" i="58"/>
  <c r="AM114" i="58"/>
  <c r="AM153" i="58"/>
  <c r="AM106" i="58"/>
  <c r="AM142" i="58"/>
  <c r="AM126" i="58"/>
  <c r="AM102" i="58"/>
  <c r="AM134" i="58"/>
  <c r="AA277" i="58" s="1"/>
  <c r="AM146" i="58"/>
  <c r="AM149" i="58"/>
  <c r="AA292" i="58" s="1"/>
  <c r="AM115" i="58"/>
  <c r="AA258" i="58" s="1"/>
  <c r="AM128" i="58"/>
  <c r="AA271" i="58" s="1"/>
  <c r="AM156" i="58"/>
  <c r="AM97" i="58"/>
  <c r="AA240" i="58" s="1"/>
  <c r="AM139" i="58"/>
  <c r="AA282" i="58" s="1"/>
  <c r="AM129" i="58"/>
  <c r="AA272" i="58" s="1"/>
  <c r="AM88" i="58"/>
  <c r="AM108" i="58"/>
  <c r="AA251" i="58" s="1"/>
  <c r="AM145" i="58"/>
  <c r="AM160" i="58"/>
  <c r="AM96" i="58"/>
  <c r="AM109" i="58"/>
  <c r="AM118" i="58"/>
  <c r="AA261" i="58" s="1"/>
  <c r="AM99" i="58"/>
  <c r="AA242" i="58" s="1"/>
  <c r="AM92" i="58"/>
  <c r="AA235" i="58" s="1"/>
  <c r="AM93" i="58"/>
  <c r="AM154" i="58"/>
  <c r="AA297" i="58" s="1"/>
  <c r="AM124" i="58"/>
  <c r="AA267" i="58" s="1"/>
  <c r="AM122" i="58"/>
  <c r="AM120" i="58"/>
  <c r="AM111" i="58"/>
  <c r="AA254" i="58" s="1"/>
  <c r="AM161" i="58"/>
  <c r="AA304" i="58" s="1"/>
  <c r="AM103" i="58"/>
  <c r="AM152" i="58"/>
  <c r="AM144" i="58"/>
  <c r="AM91" i="58"/>
  <c r="AA234" i="58" s="1"/>
  <c r="AM113" i="58"/>
  <c r="AM104" i="58"/>
  <c r="AM87" i="58"/>
  <c r="AM141" i="58"/>
  <c r="AM130" i="58"/>
  <c r="AM158" i="58"/>
  <c r="AA301" i="58" s="1"/>
  <c r="AM95" i="58"/>
  <c r="AM86" i="58"/>
  <c r="AA229" i="58" s="1"/>
  <c r="AM159" i="58"/>
  <c r="AM117" i="58"/>
  <c r="AA260" i="58" s="1"/>
  <c r="AM85" i="58"/>
  <c r="AM147" i="58"/>
  <c r="AM101" i="58"/>
  <c r="AM138" i="58"/>
  <c r="AA281" i="58" s="1"/>
  <c r="AM157" i="58"/>
  <c r="AM151" i="58"/>
  <c r="AM121" i="58"/>
  <c r="AM131" i="58"/>
  <c r="AM150" i="58"/>
  <c r="AA293" i="58" s="1"/>
  <c r="AM105" i="58"/>
  <c r="AA248" i="58" s="1"/>
  <c r="AM110" i="58"/>
  <c r="AM137" i="58"/>
  <c r="AA280" i="58" s="1"/>
  <c r="AM90" i="58"/>
  <c r="AA233" i="58" s="1"/>
  <c r="AM89" i="58"/>
  <c r="AN101" i="58"/>
  <c r="AB244" i="58" s="1"/>
  <c r="AN145" i="58"/>
  <c r="AB288" i="58" s="1"/>
  <c r="AN110" i="58"/>
  <c r="AB253" i="58" s="1"/>
  <c r="AN98" i="58"/>
  <c r="AB241" i="58" s="1"/>
  <c r="AN134" i="58"/>
  <c r="AB277" i="58" s="1"/>
  <c r="AN123" i="58"/>
  <c r="AB266" i="58" s="1"/>
  <c r="AN151" i="58"/>
  <c r="AB294" i="58" s="1"/>
  <c r="AN97" i="58"/>
  <c r="AB240" i="58" s="1"/>
  <c r="AN136" i="58"/>
  <c r="AB279" i="58" s="1"/>
  <c r="AN149" i="58"/>
  <c r="AB292" i="58" s="1"/>
  <c r="AN90" i="58"/>
  <c r="AB233" i="58" s="1"/>
  <c r="AN105" i="58"/>
  <c r="AB248" i="58" s="1"/>
  <c r="AN148" i="58"/>
  <c r="P434" i="58" s="1"/>
  <c r="AN146" i="58"/>
  <c r="AF289" i="58" s="1"/>
  <c r="AN133" i="58"/>
  <c r="AB276" i="58" s="1"/>
  <c r="AN114" i="58"/>
  <c r="AB257" i="58" s="1"/>
  <c r="AN95" i="58"/>
  <c r="AB238" i="58" s="1"/>
  <c r="AN119" i="58"/>
  <c r="AB262" i="58" s="1"/>
  <c r="AN96" i="58"/>
  <c r="AB239" i="58" s="1"/>
  <c r="AN155" i="58"/>
  <c r="AF298" i="58" s="1"/>
  <c r="AN153" i="58"/>
  <c r="AB296" i="58" s="1"/>
  <c r="AN161" i="58"/>
  <c r="AB304" i="58" s="1"/>
  <c r="AN150" i="58"/>
  <c r="AN102" i="58"/>
  <c r="AB245" i="58" s="1"/>
  <c r="AN91" i="58"/>
  <c r="AB234" i="58" s="1"/>
  <c r="AN115" i="58"/>
  <c r="AB258" i="58" s="1"/>
  <c r="AN118" i="58"/>
  <c r="AB261" i="58" s="1"/>
  <c r="AN157" i="58"/>
  <c r="AB300" i="58" s="1"/>
  <c r="AN104" i="58"/>
  <c r="P390" i="58" s="1"/>
  <c r="AN125" i="58"/>
  <c r="AB268" i="58" s="1"/>
  <c r="AN154" i="58"/>
  <c r="AB297" i="58" s="1"/>
  <c r="AN103" i="58"/>
  <c r="AN93" i="58"/>
  <c r="AB236" i="58" s="1"/>
  <c r="AN94" i="58"/>
  <c r="AB237" i="58" s="1"/>
  <c r="AN108" i="58"/>
  <c r="AB251" i="58" s="1"/>
  <c r="AN143" i="58"/>
  <c r="AN85" i="58"/>
  <c r="AB228" i="58" s="1"/>
  <c r="AN141" i="58"/>
  <c r="AB284" i="58" s="1"/>
  <c r="AN135" i="58"/>
  <c r="AB278" i="58" s="1"/>
  <c r="AN140" i="58"/>
  <c r="AB283" i="58" s="1"/>
  <c r="AN92" i="58"/>
  <c r="AB235" i="58" s="1"/>
  <c r="AN144" i="58"/>
  <c r="AB287" i="58" s="1"/>
  <c r="AN82" i="58"/>
  <c r="AB225" i="58" s="1"/>
  <c r="AN124" i="58"/>
  <c r="AB267" i="58" s="1"/>
  <c r="AN127" i="58"/>
  <c r="AB270" i="58" s="1"/>
  <c r="AN88" i="58"/>
  <c r="AB231" i="58" s="1"/>
  <c r="AN160" i="58"/>
  <c r="AF303" i="58" s="1"/>
  <c r="AN113" i="58"/>
  <c r="AB256" i="58" s="1"/>
  <c r="AN158" i="58"/>
  <c r="AB301" i="58" s="1"/>
  <c r="AN156" i="58"/>
  <c r="AB299" i="58" s="1"/>
  <c r="AN107" i="58"/>
  <c r="AB250" i="58" s="1"/>
  <c r="AN87" i="58"/>
  <c r="AB230" i="58" s="1"/>
  <c r="AN112" i="58"/>
  <c r="AB255" i="58" s="1"/>
  <c r="AN83" i="58"/>
  <c r="AB226" i="58" s="1"/>
  <c r="AN130" i="58"/>
  <c r="AB273" i="58" s="1"/>
  <c r="AN137" i="58"/>
  <c r="AN99" i="58"/>
  <c r="AB242" i="58" s="1"/>
  <c r="AN116" i="58"/>
  <c r="AB259" i="58" s="1"/>
  <c r="AN106" i="58"/>
  <c r="AB249" i="58" s="1"/>
  <c r="AN139" i="58"/>
  <c r="AB282" i="58" s="1"/>
  <c r="AN126" i="58"/>
  <c r="AB269" i="58" s="1"/>
  <c r="AN132" i="58"/>
  <c r="AB275" i="58" s="1"/>
  <c r="AN109" i="58"/>
  <c r="AB252" i="58" s="1"/>
  <c r="AN117" i="58"/>
  <c r="AB260" i="58" s="1"/>
  <c r="AN142" i="58"/>
  <c r="AB285" i="58" s="1"/>
  <c r="AN138" i="58"/>
  <c r="AB281" i="58" s="1"/>
  <c r="AN122" i="58"/>
  <c r="AB265" i="58" s="1"/>
  <c r="AN89" i="58"/>
  <c r="AB232" i="58" s="1"/>
  <c r="AN121" i="58"/>
  <c r="AB264" i="58" s="1"/>
  <c r="AN147" i="58"/>
  <c r="AF290" i="58" s="1"/>
  <c r="AN159" i="58"/>
  <c r="AN120" i="58"/>
  <c r="AB263" i="58" s="1"/>
  <c r="AN129" i="58"/>
  <c r="AB272" i="58" s="1"/>
  <c r="AN100" i="58"/>
  <c r="T386" i="58" s="1"/>
  <c r="AN111" i="58"/>
  <c r="AB254" i="58" s="1"/>
  <c r="AN128" i="58"/>
  <c r="AB271" i="58" s="1"/>
  <c r="AN152" i="58"/>
  <c r="AF295" i="58" s="1"/>
  <c r="AN84" i="58"/>
  <c r="AB227" i="58" s="1"/>
  <c r="AN86" i="58"/>
  <c r="AF229" i="58" s="1"/>
  <c r="AN131" i="58"/>
  <c r="AB274" i="58" s="1"/>
  <c r="AL130" i="58"/>
  <c r="AL99" i="58"/>
  <c r="AL86" i="58"/>
  <c r="AL106" i="58"/>
  <c r="AL84" i="58"/>
  <c r="AL129" i="58"/>
  <c r="Z272" i="58" s="1"/>
  <c r="AL161" i="58"/>
  <c r="AL96" i="58"/>
  <c r="AL121" i="58"/>
  <c r="Z264" i="58" s="1"/>
  <c r="AL107" i="58"/>
  <c r="Z250" i="58" s="1"/>
  <c r="AL126" i="58"/>
  <c r="AL120" i="58"/>
  <c r="AL124" i="58"/>
  <c r="Z267" i="58" s="1"/>
  <c r="AL113" i="58"/>
  <c r="AL141" i="58"/>
  <c r="AL112" i="58"/>
  <c r="AL123" i="58"/>
  <c r="AL148" i="58"/>
  <c r="Z291" i="58" s="1"/>
  <c r="AL104" i="58"/>
  <c r="AL160" i="58"/>
  <c r="Z303" i="58" s="1"/>
  <c r="AL137" i="58"/>
  <c r="AL114" i="58"/>
  <c r="AL155" i="58"/>
  <c r="Z298" i="58" s="1"/>
  <c r="AL128" i="58"/>
  <c r="AL108" i="58"/>
  <c r="Z251" i="58" s="1"/>
  <c r="AL91" i="58"/>
  <c r="AL95" i="58"/>
  <c r="AL143" i="58"/>
  <c r="AL149" i="58"/>
  <c r="AL153" i="58"/>
  <c r="AL103" i="58"/>
  <c r="Z246" i="58" s="1"/>
  <c r="AL131" i="58"/>
  <c r="Z274" i="58" s="1"/>
  <c r="AL142" i="58"/>
  <c r="Z285" i="58" s="1"/>
  <c r="AL133" i="58"/>
  <c r="AL87" i="58"/>
  <c r="AL156" i="58"/>
  <c r="AL117" i="58"/>
  <c r="AL116" i="58"/>
  <c r="AL89" i="58"/>
  <c r="AL135" i="58"/>
  <c r="AL83" i="58"/>
  <c r="Z226" i="58" s="1"/>
  <c r="AL158" i="58"/>
  <c r="AL85" i="58"/>
  <c r="AL93" i="58"/>
  <c r="AL127" i="58"/>
  <c r="AL105" i="58"/>
  <c r="Z248" i="58" s="1"/>
  <c r="AL111" i="58"/>
  <c r="AL94" i="58"/>
  <c r="AL122" i="58"/>
  <c r="AL109" i="58"/>
  <c r="Z252" i="58" s="1"/>
  <c r="AL147" i="58"/>
  <c r="AL98" i="58"/>
  <c r="Z241" i="58" s="1"/>
  <c r="AL150" i="58"/>
  <c r="Z293" i="58" s="1"/>
  <c r="AL100" i="58"/>
  <c r="AL138" i="58"/>
  <c r="AL118" i="58"/>
  <c r="AL97" i="58"/>
  <c r="AL134" i="58"/>
  <c r="Z277" i="58" s="1"/>
  <c r="AL151" i="58"/>
  <c r="AL90" i="58"/>
  <c r="AL146" i="58"/>
  <c r="Z289" i="58" s="1"/>
  <c r="AL139" i="58"/>
  <c r="AL154" i="58"/>
  <c r="Z297" i="58" s="1"/>
  <c r="AL115" i="58"/>
  <c r="Z258" i="58" s="1"/>
  <c r="AL132" i="58"/>
  <c r="Z275" i="58" s="1"/>
  <c r="AL102" i="58"/>
  <c r="AL110" i="58"/>
  <c r="Z253" i="58" s="1"/>
  <c r="AL144" i="58"/>
  <c r="AL82" i="58"/>
  <c r="AL140" i="58"/>
  <c r="AL88" i="58"/>
  <c r="Z231" i="58" s="1"/>
  <c r="AL101" i="58"/>
  <c r="Z244" i="58" s="1"/>
  <c r="AL145" i="58"/>
  <c r="AL136" i="58"/>
  <c r="Z279" i="58" s="1"/>
  <c r="AL119" i="58"/>
  <c r="AL125" i="58"/>
  <c r="AL152" i="58"/>
  <c r="AL159" i="58"/>
  <c r="AL157" i="58"/>
  <c r="AL92" i="58"/>
  <c r="X272" i="58"/>
  <c r="X415" i="58"/>
  <c r="X243" i="58"/>
  <c r="X386" i="58"/>
  <c r="X254" i="58"/>
  <c r="X397" i="58"/>
  <c r="X270" i="58"/>
  <c r="X413" i="58"/>
  <c r="X267" i="58"/>
  <c r="X410" i="58"/>
  <c r="X230" i="58"/>
  <c r="X373" i="58"/>
  <c r="X236" i="58"/>
  <c r="X379" i="58"/>
  <c r="X276" i="58"/>
  <c r="X419" i="58"/>
  <c r="X298" i="58"/>
  <c r="X441" i="58"/>
  <c r="X256" i="58"/>
  <c r="X399" i="58"/>
  <c r="X229" i="58"/>
  <c r="X372" i="58"/>
  <c r="X262" i="58"/>
  <c r="X405" i="58"/>
  <c r="X253" i="58"/>
  <c r="X396" i="58"/>
  <c r="X249" i="58"/>
  <c r="X392" i="58"/>
  <c r="X257" i="58"/>
  <c r="X400" i="58"/>
  <c r="X235" i="58"/>
  <c r="X378" i="58"/>
  <c r="X244" i="58"/>
  <c r="X387" i="58"/>
  <c r="X227" i="58"/>
  <c r="X370" i="58"/>
  <c r="X240" i="58"/>
  <c r="X383" i="58"/>
  <c r="X248" i="58"/>
  <c r="X391" i="58"/>
  <c r="X250" i="58"/>
  <c r="X393" i="58"/>
  <c r="X247" i="58"/>
  <c r="X390" i="58"/>
  <c r="X233" i="58"/>
  <c r="X376" i="58"/>
  <c r="X237" i="58"/>
  <c r="X380" i="58"/>
  <c r="X284" i="58"/>
  <c r="X427" i="58"/>
  <c r="X280" i="58"/>
  <c r="X423" i="58"/>
  <c r="X291" i="58"/>
  <c r="X434" i="58"/>
  <c r="X296" i="58"/>
  <c r="X439" i="58"/>
  <c r="X282" i="58"/>
  <c r="X425" i="58"/>
  <c r="X302" i="58"/>
  <c r="X445" i="58"/>
  <c r="X273" i="58"/>
  <c r="X416" i="58"/>
  <c r="X299" i="58"/>
  <c r="X442" i="58"/>
  <c r="X271" i="58"/>
  <c r="X414" i="58"/>
  <c r="X255" i="58"/>
  <c r="X398" i="58"/>
  <c r="X251" i="58"/>
  <c r="X394" i="58"/>
  <c r="X274" i="58"/>
  <c r="X417" i="58"/>
  <c r="X241" i="58"/>
  <c r="X384" i="58"/>
  <c r="X269" i="58"/>
  <c r="X412" i="58"/>
  <c r="X294" i="58"/>
  <c r="X437" i="58"/>
  <c r="X279" i="58"/>
  <c r="X422" i="58"/>
  <c r="AT10" i="58"/>
  <c r="AS10" i="58"/>
  <c r="AU10" i="58"/>
  <c r="X263" i="58"/>
  <c r="X406" i="58"/>
  <c r="X266" i="58"/>
  <c r="X409" i="58"/>
  <c r="X290" i="58"/>
  <c r="X433" i="58"/>
  <c r="X245" i="58"/>
  <c r="X388" i="58"/>
  <c r="X295" i="58"/>
  <c r="X438" i="58"/>
  <c r="X285" i="58"/>
  <c r="X428" i="58"/>
  <c r="X281" i="58"/>
  <c r="X424" i="58"/>
  <c r="X232" i="58"/>
  <c r="X375" i="58"/>
  <c r="X303" i="58"/>
  <c r="X446" i="58"/>
  <c r="X238" i="58"/>
  <c r="X381" i="58"/>
  <c r="X225" i="58"/>
  <c r="X368" i="58"/>
  <c r="X300" i="58"/>
  <c r="X443" i="58"/>
  <c r="X265" i="58"/>
  <c r="X408" i="58"/>
  <c r="X288" i="58"/>
  <c r="X431" i="58"/>
  <c r="X264" i="58"/>
  <c r="X407" i="58"/>
  <c r="X259" i="58"/>
  <c r="X402" i="58"/>
  <c r="X258" i="58"/>
  <c r="X401" i="58"/>
  <c r="X286" i="58"/>
  <c r="X429" i="58"/>
  <c r="X268" i="58"/>
  <c r="X411" i="58"/>
  <c r="X297" i="58"/>
  <c r="X440" i="58"/>
  <c r="X277" i="58"/>
  <c r="X420" i="58"/>
  <c r="X261" i="58"/>
  <c r="X404" i="58"/>
  <c r="X252" i="58"/>
  <c r="X395" i="58"/>
  <c r="X287" i="58"/>
  <c r="X430" i="58"/>
  <c r="X278" i="58"/>
  <c r="X421" i="58"/>
  <c r="X289" i="58"/>
  <c r="X432" i="58"/>
  <c r="X304" i="58"/>
  <c r="X447" i="58"/>
  <c r="X228" i="58"/>
  <c r="X371" i="58"/>
  <c r="X283" i="58"/>
  <c r="X426" i="58"/>
  <c r="X234" i="58"/>
  <c r="X377" i="58"/>
  <c r="X231" i="58"/>
  <c r="X374" i="58"/>
  <c r="X260" i="58"/>
  <c r="X403" i="58"/>
  <c r="X293" i="58"/>
  <c r="X436" i="58"/>
  <c r="X242" i="58"/>
  <c r="X385" i="58"/>
  <c r="X246" i="58"/>
  <c r="X389" i="58"/>
  <c r="X275" i="58"/>
  <c r="X418" i="58"/>
  <c r="X226" i="58"/>
  <c r="X369" i="58"/>
  <c r="X301" i="58"/>
  <c r="X444" i="58"/>
  <c r="X239" i="58"/>
  <c r="X382" i="58"/>
  <c r="X292" i="58"/>
  <c r="X435" i="58"/>
  <c r="P435" i="56"/>
  <c r="AF302" i="56"/>
  <c r="P302" i="56" s="1"/>
  <c r="AF294" i="56"/>
  <c r="P294" i="56" s="1"/>
  <c r="T407" i="56"/>
  <c r="P446" i="56"/>
  <c r="AF274" i="56"/>
  <c r="P432" i="56"/>
  <c r="AF285" i="56"/>
  <c r="AF271" i="56"/>
  <c r="P271" i="56" s="1"/>
  <c r="AF290" i="56"/>
  <c r="P447" i="56"/>
  <c r="P409" i="56"/>
  <c r="AF288" i="56"/>
  <c r="AF260" i="56"/>
  <c r="AF300" i="56"/>
  <c r="P300" i="56" s="1"/>
  <c r="P441" i="56"/>
  <c r="AF259" i="56"/>
  <c r="P411" i="56"/>
  <c r="AF293" i="56"/>
  <c r="AF291" i="56"/>
  <c r="P415" i="56"/>
  <c r="P405" i="56"/>
  <c r="P427" i="56"/>
  <c r="AF295" i="56"/>
  <c r="P295" i="56" s="1"/>
  <c r="AF299" i="56"/>
  <c r="P299" i="56" s="1"/>
  <c r="P412" i="56"/>
  <c r="P401" i="56"/>
  <c r="AF283" i="56"/>
  <c r="P283" i="56" s="1"/>
  <c r="P429" i="56"/>
  <c r="P404" i="56"/>
  <c r="P439" i="56"/>
  <c r="P413" i="56"/>
  <c r="AF287" i="56"/>
  <c r="P287" i="56" s="1"/>
  <c r="P420" i="56"/>
  <c r="P410" i="56"/>
  <c r="P418" i="56"/>
  <c r="P408" i="56"/>
  <c r="AF264" i="56"/>
  <c r="P264" i="56" s="1"/>
  <c r="P424" i="56"/>
  <c r="P421" i="56"/>
  <c r="AF280" i="56"/>
  <c r="P280" i="56" s="1"/>
  <c r="AF263" i="56"/>
  <c r="P263" i="56" s="1"/>
  <c r="AF273" i="56"/>
  <c r="AF282" i="56"/>
  <c r="AF276" i="56"/>
  <c r="P276" i="56" s="1"/>
  <c r="AF279" i="56"/>
  <c r="P225" i="56"/>
  <c r="Z426" i="56"/>
  <c r="Z438" i="56"/>
  <c r="Z374" i="56"/>
  <c r="AA414" i="56"/>
  <c r="X411" i="59"/>
  <c r="Y425" i="56"/>
  <c r="AA435" i="56"/>
  <c r="AA439" i="56"/>
  <c r="Z372" i="56"/>
  <c r="Y373" i="56"/>
  <c r="Y394" i="56"/>
  <c r="AA433" i="56"/>
  <c r="X380" i="59"/>
  <c r="Z425" i="56"/>
  <c r="Y421" i="56"/>
  <c r="Z421" i="56"/>
  <c r="Y377" i="56"/>
  <c r="AA393" i="56"/>
  <c r="Z405" i="56"/>
  <c r="X441" i="59"/>
  <c r="Z441" i="56"/>
  <c r="Y401" i="56"/>
  <c r="Z443" i="56"/>
  <c r="AA426" i="56"/>
  <c r="Y405" i="56"/>
  <c r="AT86" i="56"/>
  <c r="AT145" i="56"/>
  <c r="AT144" i="56"/>
  <c r="AT118" i="56"/>
  <c r="AT119" i="56"/>
  <c r="AT124" i="56"/>
  <c r="AT135" i="56"/>
  <c r="AT157" i="56"/>
  <c r="AT115" i="56"/>
  <c r="AT129" i="56"/>
  <c r="AT83" i="56"/>
  <c r="AT98" i="56"/>
  <c r="AT142" i="56"/>
  <c r="AT95" i="56"/>
  <c r="AT106" i="56"/>
  <c r="AT156" i="56"/>
  <c r="AT153" i="56"/>
  <c r="AT151" i="56"/>
  <c r="AT150" i="56"/>
  <c r="AT108" i="56"/>
  <c r="AT104" i="56"/>
  <c r="AT141" i="56"/>
  <c r="AT148" i="56"/>
  <c r="AT94" i="56"/>
  <c r="AT126" i="56"/>
  <c r="AT132" i="56"/>
  <c r="AT109" i="56"/>
  <c r="AT131" i="56"/>
  <c r="AT140" i="56"/>
  <c r="AT149" i="56"/>
  <c r="AT134" i="56"/>
  <c r="AT92" i="56"/>
  <c r="AT82" i="56"/>
  <c r="AT122" i="56"/>
  <c r="AT91" i="56"/>
  <c r="AT127" i="56"/>
  <c r="AT159" i="56"/>
  <c r="AT125" i="56"/>
  <c r="AT89" i="56"/>
  <c r="AT87" i="56"/>
  <c r="AT85" i="56"/>
  <c r="AT93" i="56"/>
  <c r="AT139" i="56"/>
  <c r="AT152" i="56"/>
  <c r="AT102" i="56"/>
  <c r="AT120" i="56"/>
  <c r="AT103" i="56"/>
  <c r="AT130" i="56"/>
  <c r="AT90" i="56"/>
  <c r="AT113" i="56"/>
  <c r="AT100" i="56"/>
  <c r="AT147" i="56"/>
  <c r="AT99" i="56"/>
  <c r="AT133" i="56"/>
  <c r="AT123" i="56"/>
  <c r="AT111" i="56"/>
  <c r="AT158" i="56"/>
  <c r="AT136" i="56"/>
  <c r="AT96" i="56"/>
  <c r="AT107" i="56"/>
  <c r="AT105" i="56"/>
  <c r="AT154" i="56"/>
  <c r="AT84" i="56"/>
  <c r="AT117" i="56"/>
  <c r="AT161" i="56"/>
  <c r="AT138" i="56"/>
  <c r="AT112" i="56"/>
  <c r="AT97" i="56"/>
  <c r="AT128" i="56"/>
  <c r="AT155" i="56"/>
  <c r="AT116" i="56"/>
  <c r="AT137" i="56"/>
  <c r="AT146" i="56"/>
  <c r="AT160" i="56"/>
  <c r="AT114" i="56"/>
  <c r="AT143" i="56"/>
  <c r="AT88" i="56"/>
  <c r="AT101" i="56"/>
  <c r="AT110" i="56"/>
  <c r="AT121" i="56"/>
  <c r="AS103" i="56"/>
  <c r="AS107" i="56"/>
  <c r="AS148" i="56"/>
  <c r="AS109" i="56"/>
  <c r="AS95" i="56"/>
  <c r="AS89" i="56"/>
  <c r="AS85" i="56"/>
  <c r="AS147" i="56"/>
  <c r="AS138" i="56"/>
  <c r="AS143" i="56"/>
  <c r="AS82" i="56"/>
  <c r="AS121" i="56"/>
  <c r="AS91" i="56"/>
  <c r="AS114" i="56"/>
  <c r="AS155" i="56"/>
  <c r="AS99" i="56"/>
  <c r="AS116" i="56"/>
  <c r="AS129" i="56"/>
  <c r="AS100" i="56"/>
  <c r="AS122" i="56"/>
  <c r="AS113" i="56"/>
  <c r="AS131" i="56"/>
  <c r="AS135" i="56"/>
  <c r="AS93" i="56"/>
  <c r="AS86" i="56"/>
  <c r="AS149" i="56"/>
  <c r="AS108" i="56"/>
  <c r="AS130" i="56"/>
  <c r="AS110" i="56"/>
  <c r="AS128" i="56"/>
  <c r="AS151" i="56"/>
  <c r="AS152" i="56"/>
  <c r="AS141" i="56"/>
  <c r="AS96" i="56"/>
  <c r="AS142" i="56"/>
  <c r="AS123" i="56"/>
  <c r="AS88" i="56"/>
  <c r="AS158" i="56"/>
  <c r="AS97" i="56"/>
  <c r="AS126" i="56"/>
  <c r="AS133" i="56"/>
  <c r="AS87" i="56"/>
  <c r="AS127" i="56"/>
  <c r="AS139" i="56"/>
  <c r="AS102" i="56"/>
  <c r="AS92" i="56"/>
  <c r="AS101" i="56"/>
  <c r="AS145" i="56"/>
  <c r="AS83" i="56"/>
  <c r="AS120" i="56"/>
  <c r="AS144" i="56"/>
  <c r="AS115" i="56"/>
  <c r="AS146" i="56"/>
  <c r="AS150" i="56"/>
  <c r="AS106" i="56"/>
  <c r="AS154" i="56"/>
  <c r="AS132" i="56"/>
  <c r="AS84" i="56"/>
  <c r="AS124" i="56"/>
  <c r="AS111" i="56"/>
  <c r="AS160" i="56"/>
  <c r="AS119" i="56"/>
  <c r="AS104" i="56"/>
  <c r="AS153" i="56"/>
  <c r="AS105" i="56"/>
  <c r="AS94" i="56"/>
  <c r="AS156" i="56"/>
  <c r="AS98" i="56"/>
  <c r="AS117" i="56"/>
  <c r="AS157" i="56"/>
  <c r="AS118" i="56"/>
  <c r="AS136" i="56"/>
  <c r="AS159" i="56"/>
  <c r="AS140" i="56"/>
  <c r="AS134" i="56"/>
  <c r="AS125" i="56"/>
  <c r="AS137" i="56"/>
  <c r="AS161" i="56"/>
  <c r="AS90" i="56"/>
  <c r="AS112" i="56"/>
  <c r="AU117" i="56"/>
  <c r="AU105" i="56"/>
  <c r="AU108" i="56"/>
  <c r="AU136" i="56"/>
  <c r="AU145" i="56"/>
  <c r="AU104" i="56"/>
  <c r="AU109" i="56"/>
  <c r="AU100" i="56"/>
  <c r="AU110" i="56"/>
  <c r="AU94" i="56"/>
  <c r="AU127" i="56"/>
  <c r="AU123" i="56"/>
  <c r="AU129" i="56"/>
  <c r="AU135" i="56"/>
  <c r="AU149" i="56"/>
  <c r="AU113" i="56"/>
  <c r="AU86" i="56"/>
  <c r="AU89" i="56"/>
  <c r="AU106" i="56"/>
  <c r="AU107" i="56"/>
  <c r="AU85" i="56"/>
  <c r="AU92" i="56"/>
  <c r="AU147" i="56"/>
  <c r="AU159" i="56"/>
  <c r="AU99" i="56"/>
  <c r="AU138" i="56"/>
  <c r="AU91" i="56"/>
  <c r="AU154" i="56"/>
  <c r="AU87" i="56"/>
  <c r="AU88" i="56"/>
  <c r="AU96" i="56"/>
  <c r="AU102" i="56"/>
  <c r="AU132" i="56"/>
  <c r="AU143" i="56"/>
  <c r="AU150" i="56"/>
  <c r="AU90" i="56"/>
  <c r="AU158" i="56"/>
  <c r="AU140" i="56"/>
  <c r="AU139" i="56"/>
  <c r="AU151" i="56"/>
  <c r="AU119" i="56"/>
  <c r="AU124" i="56"/>
  <c r="AU112" i="56"/>
  <c r="AU161" i="56"/>
  <c r="AU157" i="56"/>
  <c r="AU115" i="56"/>
  <c r="AU121" i="56"/>
  <c r="AU125" i="56"/>
  <c r="AU93" i="56"/>
  <c r="AU155" i="56"/>
  <c r="AU160" i="56"/>
  <c r="AU148" i="56"/>
  <c r="AU131" i="56"/>
  <c r="AU116" i="56"/>
  <c r="AU98" i="56"/>
  <c r="AU101" i="56"/>
  <c r="AU95" i="56"/>
  <c r="AU82" i="56"/>
  <c r="AU111" i="56"/>
  <c r="AU133" i="56"/>
  <c r="AU122" i="56"/>
  <c r="AU84" i="56"/>
  <c r="AU152" i="56"/>
  <c r="AU120" i="56"/>
  <c r="AU130" i="56"/>
  <c r="AU128" i="56"/>
  <c r="AU126" i="56"/>
  <c r="AU146" i="56"/>
  <c r="AU142" i="56"/>
  <c r="AU141" i="56"/>
  <c r="S427" i="56" s="1"/>
  <c r="AU114" i="56"/>
  <c r="AU134" i="56"/>
  <c r="AU83" i="56"/>
  <c r="AU97" i="56"/>
  <c r="AU153" i="56"/>
  <c r="AU144" i="56"/>
  <c r="AU137" i="56"/>
  <c r="AU156" i="56"/>
  <c r="AU118" i="56"/>
  <c r="AU103" i="56"/>
  <c r="X425" i="59"/>
  <c r="AA390" i="56"/>
  <c r="Z393" i="56"/>
  <c r="AA389" i="56"/>
  <c r="AE246" i="56"/>
  <c r="AI246" i="56"/>
  <c r="X440" i="59"/>
  <c r="Y443" i="56"/>
  <c r="AE236" i="56"/>
  <c r="X384" i="59"/>
  <c r="Z389" i="56"/>
  <c r="Y380" i="56"/>
  <c r="X426" i="59"/>
  <c r="AA399" i="56"/>
  <c r="AA416" i="56"/>
  <c r="Y431" i="56"/>
  <c r="AA373" i="56"/>
  <c r="X403" i="59"/>
  <c r="Z399" i="56"/>
  <c r="Z418" i="56"/>
  <c r="Z411" i="56"/>
  <c r="Y439" i="56"/>
  <c r="Z431" i="56"/>
  <c r="Z413" i="56"/>
  <c r="S392" i="56"/>
  <c r="Z414" i="56"/>
  <c r="Y370" i="56"/>
  <c r="Y414" i="56"/>
  <c r="AA444" i="56"/>
  <c r="AA442" i="56"/>
  <c r="AA376" i="56"/>
  <c r="Y423" i="56"/>
  <c r="Y444" i="56"/>
  <c r="Z407" i="56"/>
  <c r="X442" i="59"/>
  <c r="Z422" i="56"/>
  <c r="AA369" i="56"/>
  <c r="X443" i="59"/>
  <c r="Y428" i="56"/>
  <c r="AA386" i="56"/>
  <c r="S386" i="56"/>
  <c r="Y403" i="56"/>
  <c r="Z444" i="56"/>
  <c r="Y404" i="56"/>
  <c r="Y434" i="56"/>
  <c r="AQ12" i="55"/>
  <c r="AP15" i="55"/>
  <c r="AR11" i="55"/>
  <c r="AH20" i="53"/>
  <c r="AG12" i="53"/>
  <c r="AG16" i="57"/>
  <c r="AG18" i="57"/>
  <c r="AI12" i="53"/>
  <c r="AJ16" i="53"/>
  <c r="AJ19" i="53"/>
  <c r="AH19" i="57"/>
  <c r="AI20" i="57"/>
  <c r="AI18" i="57"/>
  <c r="AH11" i="53"/>
  <c r="AG16" i="53"/>
  <c r="AG17" i="57"/>
  <c r="AI14" i="53"/>
  <c r="AJ19" i="57"/>
  <c r="AJ18" i="53"/>
  <c r="AH14" i="57"/>
  <c r="AI16" i="57"/>
  <c r="AH19" i="53"/>
  <c r="AG13" i="53"/>
  <c r="AG20" i="57"/>
  <c r="AI17" i="53"/>
  <c r="AJ16" i="57"/>
  <c r="AJ17" i="53"/>
  <c r="AJ14" i="53"/>
  <c r="AH11" i="57"/>
  <c r="AI14" i="57"/>
  <c r="AH14" i="53"/>
  <c r="AG14" i="53"/>
  <c r="AG12" i="57"/>
  <c r="AI18" i="53"/>
  <c r="AJ14" i="57"/>
  <c r="AJ20" i="57"/>
  <c r="AJ11" i="53"/>
  <c r="AH13" i="57"/>
  <c r="AI17" i="57"/>
  <c r="AH18" i="53"/>
  <c r="AG17" i="53"/>
  <c r="AG15" i="57"/>
  <c r="AI13" i="53"/>
  <c r="AJ18" i="57"/>
  <c r="AJ15" i="57"/>
  <c r="AJ12" i="53"/>
  <c r="AH20" i="57"/>
  <c r="AI19" i="57"/>
  <c r="AH15" i="53"/>
  <c r="AG18" i="53"/>
  <c r="AG19" i="53"/>
  <c r="AG13" i="57"/>
  <c r="AI19" i="53"/>
  <c r="AJ12" i="57"/>
  <c r="AJ17" i="57"/>
  <c r="AJ13" i="53"/>
  <c r="AH15" i="57"/>
  <c r="AH12" i="57"/>
  <c r="AI12" i="57"/>
  <c r="AH17" i="53"/>
  <c r="AH12" i="53"/>
  <c r="AG11" i="53"/>
  <c r="AG20" i="53"/>
  <c r="AG19" i="57"/>
  <c r="AI16" i="53"/>
  <c r="AI20" i="53"/>
  <c r="AJ11" i="57"/>
  <c r="AJ20" i="53"/>
  <c r="AH16" i="57"/>
  <c r="AH18" i="57"/>
  <c r="AI15" i="57"/>
  <c r="AI15" i="53"/>
  <c r="AH13" i="53"/>
  <c r="AH16" i="53"/>
  <c r="AJ15" i="53"/>
  <c r="AH17" i="57"/>
  <c r="AG15" i="53"/>
  <c r="AJ13" i="57"/>
  <c r="AI11" i="57"/>
  <c r="AG11" i="57"/>
  <c r="AI13" i="57"/>
  <c r="AG14" i="57"/>
  <c r="AI11" i="53"/>
  <c r="AP19" i="55"/>
  <c r="AO11" i="58"/>
  <c r="AP12" i="55"/>
  <c r="AP15" i="58"/>
  <c r="AQ15" i="55"/>
  <c r="AO16" i="59"/>
  <c r="AQ20" i="59"/>
  <c r="AP19" i="58"/>
  <c r="AP16" i="55"/>
  <c r="AQ13" i="55"/>
  <c r="AR18" i="55"/>
  <c r="AO14" i="58"/>
  <c r="AO15" i="55"/>
  <c r="AR20" i="59"/>
  <c r="AR19" i="58"/>
  <c r="AO15" i="58"/>
  <c r="AP17" i="55"/>
  <c r="AQ13" i="59"/>
  <c r="AO13" i="58"/>
  <c r="AR13" i="55"/>
  <c r="AP18" i="58"/>
  <c r="AQ15" i="59"/>
  <c r="AO15" i="59"/>
  <c r="AR12" i="58"/>
  <c r="AP17" i="59"/>
  <c r="AR15" i="58"/>
  <c r="AO16" i="55"/>
  <c r="AQ19" i="55"/>
  <c r="AQ17" i="58"/>
  <c r="AP15" i="59"/>
  <c r="AR20" i="58"/>
  <c r="AQ15" i="58"/>
  <c r="AR16" i="58"/>
  <c r="AP11" i="58"/>
  <c r="AQ19" i="59"/>
  <c r="AP11" i="59"/>
  <c r="AP13" i="58"/>
  <c r="AQ16" i="58"/>
  <c r="AO14" i="59"/>
  <c r="AO11" i="59"/>
  <c r="AQ17" i="55"/>
  <c r="AP13" i="59"/>
  <c r="AP12" i="58"/>
  <c r="AP18" i="55"/>
  <c r="AO17" i="58"/>
  <c r="AO12" i="58"/>
  <c r="AR16" i="59"/>
  <c r="AO20" i="58"/>
  <c r="AQ18" i="55"/>
  <c r="AR20" i="55"/>
  <c r="AP18" i="59"/>
  <c r="AQ11" i="55"/>
  <c r="AP12" i="59"/>
  <c r="AQ14" i="58"/>
  <c r="AP14" i="58"/>
  <c r="AP16" i="59"/>
  <c r="AQ11" i="58"/>
  <c r="AQ20" i="58"/>
  <c r="AQ17" i="59"/>
  <c r="AR19" i="59"/>
  <c r="AR12" i="55"/>
  <c r="AQ18" i="58"/>
  <c r="AO11" i="55"/>
  <c r="AO20" i="55"/>
  <c r="AP20" i="58"/>
  <c r="AQ16" i="55"/>
  <c r="AR14" i="59"/>
  <c r="AQ19" i="58"/>
  <c r="AP19" i="59"/>
  <c r="AR14" i="58"/>
  <c r="AQ13" i="58"/>
  <c r="AO12" i="59"/>
  <c r="AT17" i="55"/>
  <c r="AP11" i="55"/>
  <c r="AR11" i="59"/>
  <c r="AP17" i="58"/>
  <c r="AR18" i="59"/>
  <c r="AO17" i="59"/>
  <c r="AR12" i="59"/>
  <c r="AQ12" i="59"/>
  <c r="AR11" i="58"/>
  <c r="AP14" i="55"/>
  <c r="AQ16" i="59"/>
  <c r="AP20" i="59"/>
  <c r="AQ20" i="55"/>
  <c r="AQ14" i="59"/>
  <c r="AO19" i="59"/>
  <c r="AQ14" i="55"/>
  <c r="AO13" i="59"/>
  <c r="AR13" i="58"/>
  <c r="AP13" i="55"/>
  <c r="AO18" i="58"/>
  <c r="AR14" i="55"/>
  <c r="AP16" i="58"/>
  <c r="AR17" i="58"/>
  <c r="AQ12" i="58"/>
  <c r="AR18" i="58"/>
  <c r="AR15" i="55"/>
  <c r="AU12" i="59"/>
  <c r="AO13" i="55"/>
  <c r="AT12" i="59"/>
  <c r="AO19" i="58"/>
  <c r="AO20" i="59"/>
  <c r="AR16" i="55"/>
  <c r="AO19" i="55"/>
  <c r="AS14" i="59"/>
  <c r="AO14" i="55"/>
  <c r="AR17" i="55"/>
  <c r="AR17" i="59"/>
  <c r="AO18" i="55"/>
  <c r="AO16" i="58"/>
  <c r="AQ11" i="59"/>
  <c r="AR19" i="55"/>
  <c r="AO17" i="55"/>
  <c r="AP20" i="55"/>
  <c r="AR15" i="59"/>
  <c r="AI236" i="56" l="1"/>
  <c r="AS10" i="55"/>
  <c r="AU10" i="55"/>
  <c r="AE242" i="56"/>
  <c r="S385" i="56"/>
  <c r="S412" i="56"/>
  <c r="AE261" i="56"/>
  <c r="W385" i="56"/>
  <c r="S404" i="56"/>
  <c r="W379" i="56"/>
  <c r="Y285" i="55"/>
  <c r="W393" i="56"/>
  <c r="Y228" i="55"/>
  <c r="Y254" i="55"/>
  <c r="Y249" i="55"/>
  <c r="Y289" i="55"/>
  <c r="Y270" i="55"/>
  <c r="Y265" i="55"/>
  <c r="Y257" i="55"/>
  <c r="Y255" i="55"/>
  <c r="Y242" i="55"/>
  <c r="AE294" i="56"/>
  <c r="S389" i="56"/>
  <c r="AI235" i="56"/>
  <c r="S235" i="56" s="1"/>
  <c r="Y231" i="55"/>
  <c r="AI272" i="56"/>
  <c r="W427" i="56"/>
  <c r="Y294" i="55"/>
  <c r="S376" i="56"/>
  <c r="AI293" i="56"/>
  <c r="W402" i="56"/>
  <c r="Y233" i="55"/>
  <c r="AE272" i="56"/>
  <c r="Y252" i="55"/>
  <c r="Y256" i="55"/>
  <c r="W376" i="56"/>
  <c r="W436" i="56"/>
  <c r="Y225" i="55"/>
  <c r="Y277" i="55"/>
  <c r="W423" i="56"/>
  <c r="AI294" i="56"/>
  <c r="Y267" i="55"/>
  <c r="Y235" i="55"/>
  <c r="Y273" i="55"/>
  <c r="Y300" i="55"/>
  <c r="AE230" i="56"/>
  <c r="Y247" i="55"/>
  <c r="AI230" i="56"/>
  <c r="W414" i="56"/>
  <c r="Y299" i="55"/>
  <c r="Y227" i="55"/>
  <c r="Y292" i="55"/>
  <c r="AE247" i="56"/>
  <c r="S247" i="56" s="1"/>
  <c r="Y263" i="55"/>
  <c r="P293" i="56"/>
  <c r="Y282" i="55"/>
  <c r="Y286" i="55"/>
  <c r="Y290" i="55"/>
  <c r="W422" i="56"/>
  <c r="W392" i="56"/>
  <c r="AE227" i="56"/>
  <c r="S428" i="56"/>
  <c r="AI274" i="56"/>
  <c r="S274" i="56" s="1"/>
  <c r="Y248" i="55"/>
  <c r="AE249" i="56"/>
  <c r="S370" i="56"/>
  <c r="S417" i="56"/>
  <c r="AI227" i="56"/>
  <c r="W417" i="56"/>
  <c r="S383" i="56"/>
  <c r="Y276" i="55"/>
  <c r="AI286" i="56"/>
  <c r="W383" i="56"/>
  <c r="Y291" i="55"/>
  <c r="W387" i="56"/>
  <c r="Y232" i="55"/>
  <c r="Y288" i="55"/>
  <c r="AE285" i="56"/>
  <c r="S406" i="56"/>
  <c r="W433" i="56"/>
  <c r="AE244" i="56"/>
  <c r="S244" i="56" s="1"/>
  <c r="Y279" i="55"/>
  <c r="AE286" i="56"/>
  <c r="Y244" i="55"/>
  <c r="Y260" i="55"/>
  <c r="Y251" i="55"/>
  <c r="Y245" i="55"/>
  <c r="Y240" i="55"/>
  <c r="Y259" i="55"/>
  <c r="Y287" i="55"/>
  <c r="AE256" i="56"/>
  <c r="AE238" i="56"/>
  <c r="W399" i="56"/>
  <c r="Y236" i="55"/>
  <c r="Y297" i="55"/>
  <c r="AI234" i="56"/>
  <c r="S234" i="56" s="1"/>
  <c r="AI256" i="56"/>
  <c r="AI238" i="56"/>
  <c r="AI280" i="56"/>
  <c r="S280" i="56" s="1"/>
  <c r="S381" i="56"/>
  <c r="Y274" i="55"/>
  <c r="Y284" i="55"/>
  <c r="P267" i="56"/>
  <c r="Y304" i="55"/>
  <c r="Y293" i="55"/>
  <c r="Y243" i="55"/>
  <c r="AJ121" i="57"/>
  <c r="X264" i="57" s="1"/>
  <c r="AJ89" i="57"/>
  <c r="X232" i="57" s="1"/>
  <c r="AJ119" i="57"/>
  <c r="X262" i="57" s="1"/>
  <c r="AJ133" i="57"/>
  <c r="X276" i="57" s="1"/>
  <c r="AJ82" i="57"/>
  <c r="X225" i="57" s="1"/>
  <c r="AJ132" i="57"/>
  <c r="X275" i="57" s="1"/>
  <c r="AJ113" i="57"/>
  <c r="X256" i="57" s="1"/>
  <c r="AJ123" i="57"/>
  <c r="X266" i="57" s="1"/>
  <c r="AJ122" i="57"/>
  <c r="X408" i="57" s="1"/>
  <c r="AJ96" i="57"/>
  <c r="X239" i="57" s="1"/>
  <c r="AJ83" i="57"/>
  <c r="X226" i="57" s="1"/>
  <c r="AJ161" i="57"/>
  <c r="X304" i="57" s="1"/>
  <c r="AJ162" i="57"/>
  <c r="X305" i="57" s="1"/>
  <c r="AJ125" i="57"/>
  <c r="X268" i="57" s="1"/>
  <c r="AJ131" i="57"/>
  <c r="X274" i="57" s="1"/>
  <c r="AJ130" i="57"/>
  <c r="X273" i="57" s="1"/>
  <c r="AJ95" i="57"/>
  <c r="AJ140" i="57"/>
  <c r="X283" i="57" s="1"/>
  <c r="AJ109" i="57"/>
  <c r="X252" i="57" s="1"/>
  <c r="AJ106" i="57"/>
  <c r="X249" i="57" s="1"/>
  <c r="AJ156" i="57"/>
  <c r="X299" i="57" s="1"/>
  <c r="AJ154" i="57"/>
  <c r="X297" i="57" s="1"/>
  <c r="AJ93" i="57"/>
  <c r="AJ118" i="57"/>
  <c r="AJ134" i="57"/>
  <c r="X277" i="57" s="1"/>
  <c r="AJ100" i="57"/>
  <c r="X243" i="57" s="1"/>
  <c r="AJ157" i="57"/>
  <c r="X300" i="57" s="1"/>
  <c r="AJ87" i="57"/>
  <c r="X230" i="57" s="1"/>
  <c r="AJ104" i="57"/>
  <c r="X247" i="57" s="1"/>
  <c r="AJ149" i="57"/>
  <c r="AJ152" i="57"/>
  <c r="AJ143" i="57"/>
  <c r="X286" i="57" s="1"/>
  <c r="AJ160" i="57"/>
  <c r="X303" i="57" s="1"/>
  <c r="AJ110" i="57"/>
  <c r="X253" i="57" s="1"/>
  <c r="AJ99" i="57"/>
  <c r="X242" i="57" s="1"/>
  <c r="AJ126" i="57"/>
  <c r="AJ98" i="57"/>
  <c r="X241" i="57" s="1"/>
  <c r="AJ145" i="57"/>
  <c r="X431" i="57" s="1"/>
  <c r="AJ151" i="57"/>
  <c r="X294" i="57" s="1"/>
  <c r="AJ139" i="57"/>
  <c r="X282" i="57" s="1"/>
  <c r="AJ85" i="57"/>
  <c r="X228" i="57" s="1"/>
  <c r="AJ137" i="57"/>
  <c r="X280" i="57" s="1"/>
  <c r="AJ142" i="57"/>
  <c r="X285" i="57" s="1"/>
  <c r="AJ97" i="57"/>
  <c r="X240" i="57" s="1"/>
  <c r="AJ102" i="57"/>
  <c r="X245" i="57" s="1"/>
  <c r="AJ150" i="57"/>
  <c r="X293" i="57" s="1"/>
  <c r="AJ153" i="57"/>
  <c r="X296" i="57" s="1"/>
  <c r="AJ111" i="57"/>
  <c r="X254" i="57" s="1"/>
  <c r="AJ148" i="57"/>
  <c r="X291" i="57" s="1"/>
  <c r="AJ107" i="57"/>
  <c r="X250" i="57" s="1"/>
  <c r="AJ136" i="57"/>
  <c r="X279" i="57" s="1"/>
  <c r="AJ114" i="57"/>
  <c r="X257" i="57" s="1"/>
  <c r="AJ94" i="57"/>
  <c r="X237" i="57" s="1"/>
  <c r="AJ127" i="57"/>
  <c r="X270" i="57" s="1"/>
  <c r="AJ144" i="57"/>
  <c r="AJ120" i="57"/>
  <c r="X263" i="57" s="1"/>
  <c r="AJ141" i="57"/>
  <c r="AJ159" i="57"/>
  <c r="X445" i="57" s="1"/>
  <c r="AJ146" i="57"/>
  <c r="AJ135" i="57"/>
  <c r="AJ88" i="57"/>
  <c r="AJ147" i="57"/>
  <c r="X290" i="57" s="1"/>
  <c r="AJ112" i="57"/>
  <c r="AJ90" i="57"/>
  <c r="X233" i="57" s="1"/>
  <c r="AJ117" i="57"/>
  <c r="X260" i="57" s="1"/>
  <c r="AJ101" i="57"/>
  <c r="X244" i="57" s="1"/>
  <c r="AJ116" i="57"/>
  <c r="X259" i="57" s="1"/>
  <c r="AJ158" i="57"/>
  <c r="X301" i="57" s="1"/>
  <c r="AJ155" i="57"/>
  <c r="X298" i="57" s="1"/>
  <c r="AJ138" i="57"/>
  <c r="X281" i="57" s="1"/>
  <c r="AJ92" i="57"/>
  <c r="X235" i="57" s="1"/>
  <c r="AJ105" i="57"/>
  <c r="X248" i="57" s="1"/>
  <c r="AJ103" i="57"/>
  <c r="X246" i="57" s="1"/>
  <c r="AJ128" i="57"/>
  <c r="X271" i="57" s="1"/>
  <c r="AJ115" i="57"/>
  <c r="X258" i="57" s="1"/>
  <c r="AJ129" i="57"/>
  <c r="X272" i="57" s="1"/>
  <c r="AJ124" i="57"/>
  <c r="X267" i="57" s="1"/>
  <c r="AJ91" i="57"/>
  <c r="X234" i="57" s="1"/>
  <c r="AJ84" i="57"/>
  <c r="X227" i="57" s="1"/>
  <c r="AJ108" i="57"/>
  <c r="X251" i="57" s="1"/>
  <c r="AJ86" i="57"/>
  <c r="X229" i="57" s="1"/>
  <c r="AJ74" i="53"/>
  <c r="X360" i="53" s="1"/>
  <c r="AJ52" i="53"/>
  <c r="X195" i="53" s="1"/>
  <c r="AJ67" i="53"/>
  <c r="X210" i="53" s="1"/>
  <c r="AJ46" i="53"/>
  <c r="AJ125" i="53"/>
  <c r="AJ64" i="53"/>
  <c r="X350" i="53" s="1"/>
  <c r="AJ30" i="53"/>
  <c r="X173" i="53" s="1"/>
  <c r="AJ115" i="53"/>
  <c r="X401" i="53" s="1"/>
  <c r="AJ32" i="53"/>
  <c r="AJ43" i="53"/>
  <c r="AJ54" i="53"/>
  <c r="X340" i="53" s="1"/>
  <c r="AJ72" i="53"/>
  <c r="X358" i="53" s="1"/>
  <c r="AJ109" i="53"/>
  <c r="X252" i="53" s="1"/>
  <c r="AJ83" i="53"/>
  <c r="X226" i="53" s="1"/>
  <c r="AJ95" i="53"/>
  <c r="X238" i="53" s="1"/>
  <c r="AJ75" i="53"/>
  <c r="X218" i="53" s="1"/>
  <c r="AJ127" i="53"/>
  <c r="X413" i="53" s="1"/>
  <c r="AJ65" i="53"/>
  <c r="X208" i="53" s="1"/>
  <c r="AJ118" i="53"/>
  <c r="X404" i="53" s="1"/>
  <c r="AJ70" i="53"/>
  <c r="X213" i="53" s="1"/>
  <c r="AJ123" i="53"/>
  <c r="AJ31" i="53"/>
  <c r="AJ128" i="53"/>
  <c r="X414" i="53" s="1"/>
  <c r="AJ94" i="53"/>
  <c r="AJ135" i="53"/>
  <c r="AJ90" i="53"/>
  <c r="X376" i="53" s="1"/>
  <c r="AJ81" i="53"/>
  <c r="AJ151" i="53"/>
  <c r="X437" i="53" s="1"/>
  <c r="AJ68" i="53"/>
  <c r="AJ129" i="53"/>
  <c r="X272" i="53" s="1"/>
  <c r="AJ89" i="53"/>
  <c r="X232" i="53" s="1"/>
  <c r="AJ106" i="53"/>
  <c r="X392" i="53" s="1"/>
  <c r="AJ144" i="53"/>
  <c r="X287" i="53" s="1"/>
  <c r="AJ66" i="53"/>
  <c r="X352" i="53" s="1"/>
  <c r="AJ78" i="53"/>
  <c r="AJ79" i="53"/>
  <c r="X222" i="53" s="1"/>
  <c r="AJ133" i="53"/>
  <c r="AJ158" i="53"/>
  <c r="X444" i="53" s="1"/>
  <c r="AJ29" i="53"/>
  <c r="X315" i="53" s="1"/>
  <c r="AJ96" i="53"/>
  <c r="X239" i="53" s="1"/>
  <c r="AJ141" i="53"/>
  <c r="X284" i="53" s="1"/>
  <c r="AJ112" i="53"/>
  <c r="X255" i="53" s="1"/>
  <c r="AJ88" i="53"/>
  <c r="X231" i="53" s="1"/>
  <c r="AJ55" i="53"/>
  <c r="AJ58" i="53"/>
  <c r="X344" i="53" s="1"/>
  <c r="AJ99" i="53"/>
  <c r="X385" i="53" s="1"/>
  <c r="AJ153" i="53"/>
  <c r="X296" i="53" s="1"/>
  <c r="AJ48" i="53"/>
  <c r="X334" i="53" s="1"/>
  <c r="AJ47" i="53"/>
  <c r="X333" i="53" s="1"/>
  <c r="AJ85" i="53"/>
  <c r="X371" i="53" s="1"/>
  <c r="AJ91" i="53"/>
  <c r="X377" i="53" s="1"/>
  <c r="AJ60" i="53"/>
  <c r="X346" i="53" s="1"/>
  <c r="AJ42" i="53"/>
  <c r="AJ132" i="53"/>
  <c r="AJ108" i="53"/>
  <c r="X251" i="53" s="1"/>
  <c r="AJ119" i="53"/>
  <c r="X405" i="53" s="1"/>
  <c r="AJ22" i="53"/>
  <c r="X308" i="53" s="1"/>
  <c r="AJ40" i="53"/>
  <c r="AJ35" i="53"/>
  <c r="X178" i="53" s="1"/>
  <c r="AJ87" i="53"/>
  <c r="X373" i="53" s="1"/>
  <c r="AJ155" i="53"/>
  <c r="AJ101" i="53"/>
  <c r="X387" i="53" s="1"/>
  <c r="AJ105" i="53"/>
  <c r="AJ84" i="53"/>
  <c r="X227" i="53" s="1"/>
  <c r="AJ34" i="53"/>
  <c r="AJ37" i="53"/>
  <c r="X323" i="53" s="1"/>
  <c r="AJ62" i="53"/>
  <c r="X205" i="53" s="1"/>
  <c r="AJ126" i="53"/>
  <c r="X412" i="53" s="1"/>
  <c r="AJ57" i="53"/>
  <c r="AJ147" i="53"/>
  <c r="AJ157" i="53"/>
  <c r="AJ28" i="53"/>
  <c r="X314" i="53" s="1"/>
  <c r="AJ92" i="53"/>
  <c r="X378" i="53" s="1"/>
  <c r="AJ113" i="53"/>
  <c r="AJ122" i="53"/>
  <c r="AJ159" i="53"/>
  <c r="X445" i="53" s="1"/>
  <c r="AJ111" i="53"/>
  <c r="X397" i="53" s="1"/>
  <c r="AJ33" i="53"/>
  <c r="X176" i="53" s="1"/>
  <c r="AJ25" i="53"/>
  <c r="X168" i="53" s="1"/>
  <c r="AJ80" i="53"/>
  <c r="AJ44" i="53"/>
  <c r="X187" i="53" s="1"/>
  <c r="AJ59" i="53"/>
  <c r="X202" i="53" s="1"/>
  <c r="AJ143" i="53"/>
  <c r="X286" i="53" s="1"/>
  <c r="AJ103" i="53"/>
  <c r="X389" i="53" s="1"/>
  <c r="AJ23" i="53"/>
  <c r="X166" i="53" s="1"/>
  <c r="AJ45" i="53"/>
  <c r="X188" i="53" s="1"/>
  <c r="AJ139" i="53"/>
  <c r="AJ24" i="53"/>
  <c r="X167" i="53" s="1"/>
  <c r="AJ130" i="53"/>
  <c r="X416" i="53" s="1"/>
  <c r="AJ93" i="53"/>
  <c r="X236" i="53" s="1"/>
  <c r="AJ39" i="53"/>
  <c r="AJ76" i="53"/>
  <c r="X219" i="53" s="1"/>
  <c r="AJ63" i="53"/>
  <c r="X349" i="53" s="1"/>
  <c r="AJ69" i="53"/>
  <c r="AJ150" i="53"/>
  <c r="X436" i="53" s="1"/>
  <c r="AJ26" i="53"/>
  <c r="X169" i="53" s="1"/>
  <c r="AJ114" i="53"/>
  <c r="X400" i="53" s="1"/>
  <c r="AJ36" i="53"/>
  <c r="X179" i="53" s="1"/>
  <c r="AJ102" i="53"/>
  <c r="AJ142" i="53"/>
  <c r="AJ161" i="53"/>
  <c r="AJ27" i="53"/>
  <c r="X313" i="53" s="1"/>
  <c r="AJ53" i="53"/>
  <c r="X196" i="53" s="1"/>
  <c r="AJ50" i="53"/>
  <c r="X336" i="53" s="1"/>
  <c r="AJ146" i="53"/>
  <c r="AJ82" i="53"/>
  <c r="AJ56" i="53"/>
  <c r="X342" i="53" s="1"/>
  <c r="AJ98" i="53"/>
  <c r="X241" i="53" s="1"/>
  <c r="AJ131" i="53"/>
  <c r="X417" i="53" s="1"/>
  <c r="AJ138" i="53"/>
  <c r="AJ121" i="53"/>
  <c r="AJ41" i="53"/>
  <c r="X327" i="53" s="1"/>
  <c r="AJ100" i="53"/>
  <c r="X386" i="53" s="1"/>
  <c r="AJ136" i="53"/>
  <c r="AJ137" i="53"/>
  <c r="X423" i="53" s="1"/>
  <c r="AJ107" i="53"/>
  <c r="X393" i="53" s="1"/>
  <c r="AJ149" i="53"/>
  <c r="X435" i="53" s="1"/>
  <c r="AJ116" i="53"/>
  <c r="AJ154" i="53"/>
  <c r="X297" i="53" s="1"/>
  <c r="AJ51" i="53"/>
  <c r="X194" i="53" s="1"/>
  <c r="AJ156" i="53"/>
  <c r="X442" i="53" s="1"/>
  <c r="AJ145" i="53"/>
  <c r="X431" i="53" s="1"/>
  <c r="AJ110" i="53"/>
  <c r="X253" i="53" s="1"/>
  <c r="AJ77" i="53"/>
  <c r="X363" i="53" s="1"/>
  <c r="AJ134" i="53"/>
  <c r="AJ160" i="53"/>
  <c r="AJ104" i="53"/>
  <c r="X390" i="53" s="1"/>
  <c r="AJ49" i="53"/>
  <c r="X335" i="53" s="1"/>
  <c r="AJ86" i="53"/>
  <c r="X229" i="53" s="1"/>
  <c r="AJ73" i="53"/>
  <c r="AJ124" i="53"/>
  <c r="X267" i="53" s="1"/>
  <c r="AJ38" i="53"/>
  <c r="X324" i="53" s="1"/>
  <c r="AJ61" i="53"/>
  <c r="AJ140" i="53"/>
  <c r="X283" i="53" s="1"/>
  <c r="AJ71" i="53"/>
  <c r="X357" i="53" s="1"/>
  <c r="AJ148" i="53"/>
  <c r="X291" i="53" s="1"/>
  <c r="AJ97" i="53"/>
  <c r="AJ120" i="53"/>
  <c r="X263" i="53" s="1"/>
  <c r="AJ152" i="53"/>
  <c r="X295" i="53" s="1"/>
  <c r="AJ117" i="53"/>
  <c r="X260" i="53" s="1"/>
  <c r="AG126" i="53"/>
  <c r="AG78" i="53"/>
  <c r="AG79" i="53"/>
  <c r="AG47" i="53"/>
  <c r="AG105" i="53"/>
  <c r="AG99" i="53"/>
  <c r="AG67" i="53"/>
  <c r="AG39" i="53"/>
  <c r="AG100" i="53"/>
  <c r="AG160" i="53"/>
  <c r="AG77" i="53"/>
  <c r="AG68" i="53"/>
  <c r="AG158" i="53"/>
  <c r="AG91" i="53"/>
  <c r="AG85" i="53"/>
  <c r="AG65" i="53"/>
  <c r="AG106" i="53"/>
  <c r="AG93" i="57"/>
  <c r="AG89" i="57"/>
  <c r="AG119" i="57"/>
  <c r="AG97" i="57"/>
  <c r="AG126" i="57"/>
  <c r="AG153" i="57"/>
  <c r="AG150" i="57"/>
  <c r="AG104" i="57"/>
  <c r="AG87" i="57"/>
  <c r="AG145" i="57"/>
  <c r="AH73" i="53"/>
  <c r="AH109" i="53"/>
  <c r="AH37" i="53"/>
  <c r="AH105" i="53"/>
  <c r="AH151" i="53"/>
  <c r="AH142" i="53"/>
  <c r="AH128" i="53"/>
  <c r="AH87" i="53"/>
  <c r="AH153" i="53"/>
  <c r="AH103" i="53"/>
  <c r="AH69" i="53"/>
  <c r="AH130" i="53"/>
  <c r="AH56" i="53"/>
  <c r="AH150" i="53"/>
  <c r="AH135" i="53"/>
  <c r="AH80" i="53"/>
  <c r="AH77" i="53"/>
  <c r="AH149" i="53"/>
  <c r="AH119" i="57"/>
  <c r="AH144" i="57"/>
  <c r="AH95" i="57"/>
  <c r="AH160" i="57"/>
  <c r="AH108" i="57"/>
  <c r="AH87" i="57"/>
  <c r="AH97" i="57"/>
  <c r="AH125" i="57"/>
  <c r="AH92" i="57"/>
  <c r="AH99" i="57"/>
  <c r="AI112" i="57"/>
  <c r="AI129" i="57"/>
  <c r="AI92" i="57"/>
  <c r="AI111" i="57"/>
  <c r="AI149" i="57"/>
  <c r="AI159" i="57"/>
  <c r="AI89" i="57"/>
  <c r="AI121" i="57"/>
  <c r="AI162" i="57"/>
  <c r="AI157" i="57"/>
  <c r="AI60" i="53"/>
  <c r="AI30" i="53"/>
  <c r="AI34" i="53"/>
  <c r="AI93" i="53"/>
  <c r="AI151" i="53"/>
  <c r="AI45" i="53"/>
  <c r="AI33" i="53"/>
  <c r="AI142" i="53"/>
  <c r="AI39" i="53"/>
  <c r="AI148" i="53"/>
  <c r="AI135" i="53"/>
  <c r="AI31" i="53"/>
  <c r="AI122" i="53"/>
  <c r="AI104" i="53"/>
  <c r="AI150" i="53"/>
  <c r="AI61" i="53"/>
  <c r="AI85" i="53"/>
  <c r="AG84" i="53"/>
  <c r="AG109" i="53"/>
  <c r="AG50" i="53"/>
  <c r="AG125" i="53"/>
  <c r="AG53" i="53"/>
  <c r="AG147" i="53"/>
  <c r="AG141" i="53"/>
  <c r="AG112" i="53"/>
  <c r="AG107" i="53"/>
  <c r="AG37" i="53"/>
  <c r="AG113" i="53"/>
  <c r="AG114" i="53"/>
  <c r="AG70" i="53"/>
  <c r="AG134" i="53"/>
  <c r="AG46" i="53"/>
  <c r="AG138" i="53"/>
  <c r="AG159" i="53"/>
  <c r="AG117" i="53"/>
  <c r="AG144" i="57"/>
  <c r="AG103" i="57"/>
  <c r="AG162" i="57"/>
  <c r="AG115" i="57"/>
  <c r="AG116" i="57"/>
  <c r="AG138" i="57"/>
  <c r="AG134" i="57"/>
  <c r="AG110" i="57"/>
  <c r="AG156" i="57"/>
  <c r="AG83" i="57"/>
  <c r="AH106" i="53"/>
  <c r="AH31" i="53"/>
  <c r="AH127" i="53"/>
  <c r="AH34" i="53"/>
  <c r="AH148" i="53"/>
  <c r="AH100" i="53"/>
  <c r="AH33" i="53"/>
  <c r="AH157" i="53"/>
  <c r="AH66" i="53"/>
  <c r="AH39" i="53"/>
  <c r="AH101" i="53"/>
  <c r="AH131" i="53"/>
  <c r="AH81" i="53"/>
  <c r="AH43" i="53"/>
  <c r="AH119" i="53"/>
  <c r="AH78" i="53"/>
  <c r="AH93" i="53"/>
  <c r="AH68" i="53"/>
  <c r="AH133" i="57"/>
  <c r="AH143" i="57"/>
  <c r="AH93" i="57"/>
  <c r="AH94" i="57"/>
  <c r="AH139" i="57"/>
  <c r="AH121" i="57"/>
  <c r="AH107" i="57"/>
  <c r="AH106" i="57"/>
  <c r="AH124" i="57"/>
  <c r="AH140" i="57"/>
  <c r="AI128" i="57"/>
  <c r="AI90" i="57"/>
  <c r="AI105" i="57"/>
  <c r="AI103" i="57"/>
  <c r="AI108" i="57"/>
  <c r="AI156" i="57"/>
  <c r="AI132" i="57"/>
  <c r="AI106" i="57"/>
  <c r="AI133" i="57"/>
  <c r="AI114" i="57"/>
  <c r="AI137" i="53"/>
  <c r="AI149" i="53"/>
  <c r="AI25" i="53"/>
  <c r="AI89" i="53"/>
  <c r="AI41" i="53"/>
  <c r="AI65" i="53"/>
  <c r="AI158" i="53"/>
  <c r="AI44" i="53"/>
  <c r="AI144" i="53"/>
  <c r="AI105" i="53"/>
  <c r="AI119" i="53"/>
  <c r="AI72" i="53"/>
  <c r="AI24" i="53"/>
  <c r="AI121" i="53"/>
  <c r="AI37" i="53"/>
  <c r="AI112" i="53"/>
  <c r="AI58" i="53"/>
  <c r="Y238" i="55"/>
  <c r="Y246" i="55"/>
  <c r="Y295" i="55"/>
  <c r="X374" i="53"/>
  <c r="AG96" i="53"/>
  <c r="AG81" i="53"/>
  <c r="AG60" i="53"/>
  <c r="AG152" i="53"/>
  <c r="AG133" i="53"/>
  <c r="AG63" i="53"/>
  <c r="AG76" i="53"/>
  <c r="AG140" i="53"/>
  <c r="AG80" i="53"/>
  <c r="AG61" i="53"/>
  <c r="AG148" i="53"/>
  <c r="AG143" i="53"/>
  <c r="AG82" i="53"/>
  <c r="AG88" i="53"/>
  <c r="AG56" i="53"/>
  <c r="AG135" i="53"/>
  <c r="AG62" i="53"/>
  <c r="AG58" i="53"/>
  <c r="AG111" i="57"/>
  <c r="AG84" i="57"/>
  <c r="AG125" i="57"/>
  <c r="AG112" i="57"/>
  <c r="AG159" i="57"/>
  <c r="AG152" i="57"/>
  <c r="AG137" i="57"/>
  <c r="AG147" i="57"/>
  <c r="AG124" i="57"/>
  <c r="AG140" i="57"/>
  <c r="AH102" i="53"/>
  <c r="AH139" i="53"/>
  <c r="AH32" i="53"/>
  <c r="AH27" i="53"/>
  <c r="AH111" i="53"/>
  <c r="AH36" i="53"/>
  <c r="AH147" i="53"/>
  <c r="AH23" i="53"/>
  <c r="AH84" i="53"/>
  <c r="AH54" i="53"/>
  <c r="AH120" i="53"/>
  <c r="AH26" i="53"/>
  <c r="AH124" i="53"/>
  <c r="AH89" i="53"/>
  <c r="AH114" i="53"/>
  <c r="AH132" i="53"/>
  <c r="AH50" i="53"/>
  <c r="AH112" i="57"/>
  <c r="AH142" i="57"/>
  <c r="AH84" i="57"/>
  <c r="AH103" i="57"/>
  <c r="AH130" i="57"/>
  <c r="AH132" i="57"/>
  <c r="AH136" i="57"/>
  <c r="AH161" i="57"/>
  <c r="AH105" i="57"/>
  <c r="AH89" i="57"/>
  <c r="AH158" i="57"/>
  <c r="AI82" i="57"/>
  <c r="AI151" i="57"/>
  <c r="AI127" i="57"/>
  <c r="AI96" i="57"/>
  <c r="AI113" i="57"/>
  <c r="AI102" i="57"/>
  <c r="AI115" i="57"/>
  <c r="AI86" i="57"/>
  <c r="AI97" i="57"/>
  <c r="AI134" i="57"/>
  <c r="AI81" i="53"/>
  <c r="AI94" i="53"/>
  <c r="AI117" i="53"/>
  <c r="AI95" i="53"/>
  <c r="AI143" i="53"/>
  <c r="AI26" i="53"/>
  <c r="AI153" i="53"/>
  <c r="AI68" i="53"/>
  <c r="AI32" i="53"/>
  <c r="AI134" i="53"/>
  <c r="AI29" i="53"/>
  <c r="AI73" i="53"/>
  <c r="AI125" i="53"/>
  <c r="AI154" i="53"/>
  <c r="AI54" i="53"/>
  <c r="AI133" i="53"/>
  <c r="AI140" i="53"/>
  <c r="Y283" i="55"/>
  <c r="X377" i="57"/>
  <c r="AG128" i="53"/>
  <c r="AG41" i="53"/>
  <c r="AG38" i="53"/>
  <c r="AG139" i="53"/>
  <c r="AG32" i="53"/>
  <c r="AG119" i="53"/>
  <c r="AG142" i="53"/>
  <c r="AG127" i="53"/>
  <c r="AG49" i="53"/>
  <c r="AG89" i="53"/>
  <c r="AG146" i="53"/>
  <c r="AG75" i="53"/>
  <c r="AG155" i="53"/>
  <c r="AG40" i="53"/>
  <c r="AG129" i="53"/>
  <c r="AG52" i="53"/>
  <c r="AG27" i="53"/>
  <c r="AG44" i="53"/>
  <c r="AG99" i="57"/>
  <c r="AG98" i="57"/>
  <c r="AG129" i="57"/>
  <c r="AG130" i="57"/>
  <c r="AG96" i="57"/>
  <c r="AG91" i="57"/>
  <c r="AG107" i="57"/>
  <c r="AG127" i="57"/>
  <c r="AG143" i="57"/>
  <c r="AG128" i="57"/>
  <c r="AH40" i="53"/>
  <c r="AH92" i="53"/>
  <c r="AH144" i="53"/>
  <c r="AH133" i="53"/>
  <c r="AH143" i="53"/>
  <c r="AH59" i="53"/>
  <c r="AH107" i="53"/>
  <c r="AH35" i="53"/>
  <c r="AH61" i="53"/>
  <c r="AH55" i="53"/>
  <c r="AH45" i="53"/>
  <c r="AH82" i="53"/>
  <c r="AH141" i="53"/>
  <c r="AH138" i="53"/>
  <c r="AH125" i="53"/>
  <c r="AH38" i="53"/>
  <c r="AH65" i="53"/>
  <c r="AH116" i="57"/>
  <c r="AH149" i="57"/>
  <c r="AH137" i="57"/>
  <c r="AH111" i="57"/>
  <c r="AH83" i="57"/>
  <c r="AH159" i="57"/>
  <c r="AH155" i="57"/>
  <c r="AH138" i="57"/>
  <c r="AH154" i="57"/>
  <c r="AH86" i="57"/>
  <c r="AI146" i="57"/>
  <c r="AI125" i="57"/>
  <c r="AI99" i="57"/>
  <c r="AI100" i="57"/>
  <c r="AI122" i="57"/>
  <c r="AI147" i="57"/>
  <c r="AI98" i="57"/>
  <c r="AI95" i="57"/>
  <c r="AI104" i="57"/>
  <c r="AI118" i="57"/>
  <c r="AI109" i="57"/>
  <c r="AI80" i="53"/>
  <c r="AI159" i="53"/>
  <c r="AI56" i="53"/>
  <c r="AI49" i="53"/>
  <c r="AI90" i="53"/>
  <c r="AI146" i="53"/>
  <c r="AI116" i="53"/>
  <c r="AI28" i="53"/>
  <c r="AI38" i="53"/>
  <c r="AI91" i="53"/>
  <c r="AI106" i="53"/>
  <c r="AI99" i="53"/>
  <c r="AI83" i="53"/>
  <c r="AI35" i="53"/>
  <c r="AI129" i="53"/>
  <c r="AI70" i="53"/>
  <c r="AI88" i="53"/>
  <c r="Y302" i="55"/>
  <c r="X321" i="53"/>
  <c r="AG31" i="53"/>
  <c r="AG153" i="53"/>
  <c r="AG22" i="53"/>
  <c r="AG23" i="53"/>
  <c r="AG122" i="53"/>
  <c r="AG132" i="53"/>
  <c r="AG101" i="53"/>
  <c r="AG30" i="53"/>
  <c r="AG54" i="53"/>
  <c r="AG83" i="53"/>
  <c r="AG69" i="53"/>
  <c r="AG92" i="53"/>
  <c r="AG103" i="53"/>
  <c r="AG48" i="53"/>
  <c r="AG161" i="53"/>
  <c r="AG145" i="53"/>
  <c r="AG131" i="53"/>
  <c r="AG136" i="53"/>
  <c r="AG101" i="57"/>
  <c r="AG157" i="57"/>
  <c r="AG136" i="57"/>
  <c r="AG160" i="57"/>
  <c r="AG85" i="57"/>
  <c r="AG148" i="57"/>
  <c r="AG88" i="57"/>
  <c r="AG155" i="57"/>
  <c r="AG149" i="57"/>
  <c r="AG122" i="57"/>
  <c r="AH63" i="53"/>
  <c r="AH85" i="53"/>
  <c r="AH110" i="53"/>
  <c r="AH90" i="53"/>
  <c r="AH123" i="53"/>
  <c r="AH41" i="53"/>
  <c r="AH98" i="53"/>
  <c r="AH24" i="53"/>
  <c r="AH71" i="53"/>
  <c r="AH44" i="53"/>
  <c r="AH79" i="53"/>
  <c r="AH53" i="53"/>
  <c r="AH74" i="53"/>
  <c r="AH76" i="53"/>
  <c r="AH152" i="53"/>
  <c r="AH67" i="53"/>
  <c r="AH70" i="53"/>
  <c r="AH82" i="57"/>
  <c r="AH129" i="57"/>
  <c r="AH147" i="57"/>
  <c r="AH123" i="57"/>
  <c r="AH101" i="57"/>
  <c r="AH100" i="57"/>
  <c r="AH85" i="57"/>
  <c r="AH120" i="57"/>
  <c r="AH110" i="57"/>
  <c r="AH141" i="57"/>
  <c r="AI141" i="57"/>
  <c r="AI123" i="57"/>
  <c r="AI143" i="57"/>
  <c r="AI148" i="57"/>
  <c r="AI101" i="57"/>
  <c r="AI107" i="57"/>
  <c r="AI83" i="57"/>
  <c r="AI138" i="57"/>
  <c r="AI93" i="57"/>
  <c r="AI84" i="57"/>
  <c r="AI42" i="53"/>
  <c r="AI71" i="53"/>
  <c r="AI118" i="53"/>
  <c r="AI107" i="53"/>
  <c r="AI100" i="53"/>
  <c r="AI51" i="53"/>
  <c r="AI130" i="53"/>
  <c r="AI76" i="53"/>
  <c r="AI161" i="53"/>
  <c r="AI156" i="53"/>
  <c r="AI82" i="53"/>
  <c r="AI66" i="53"/>
  <c r="AI64" i="53"/>
  <c r="AI86" i="53"/>
  <c r="AI109" i="53"/>
  <c r="AI53" i="53"/>
  <c r="AI74" i="53"/>
  <c r="AI155" i="53"/>
  <c r="AG130" i="53"/>
  <c r="AG57" i="53"/>
  <c r="AG118" i="53"/>
  <c r="AG150" i="53"/>
  <c r="AG28" i="53"/>
  <c r="AG24" i="53"/>
  <c r="AG33" i="53"/>
  <c r="AG34" i="53"/>
  <c r="AG123" i="53"/>
  <c r="AG97" i="53"/>
  <c r="AG121" i="53"/>
  <c r="AG36" i="53"/>
  <c r="AG111" i="53"/>
  <c r="AG43" i="53"/>
  <c r="AG87" i="53"/>
  <c r="AG149" i="53"/>
  <c r="AG26" i="53"/>
  <c r="AG94" i="57"/>
  <c r="AG142" i="57"/>
  <c r="AG109" i="57"/>
  <c r="AG108" i="57"/>
  <c r="AG114" i="57"/>
  <c r="AG118" i="57"/>
  <c r="AG151" i="57"/>
  <c r="AG123" i="57"/>
  <c r="AG139" i="57"/>
  <c r="AG92" i="57"/>
  <c r="AG141" i="57"/>
  <c r="AH28" i="53"/>
  <c r="AH95" i="53"/>
  <c r="AH145" i="53"/>
  <c r="AH108" i="53"/>
  <c r="AH64" i="53"/>
  <c r="AH57" i="53"/>
  <c r="AH97" i="53"/>
  <c r="AH134" i="53"/>
  <c r="AH75" i="53"/>
  <c r="AH155" i="53"/>
  <c r="AH91" i="53"/>
  <c r="AH86" i="53"/>
  <c r="AH47" i="53"/>
  <c r="AH129" i="53"/>
  <c r="AH83" i="53"/>
  <c r="AH62" i="53"/>
  <c r="AH99" i="53"/>
  <c r="AH162" i="57"/>
  <c r="AH90" i="57"/>
  <c r="AH104" i="57"/>
  <c r="AH131" i="57"/>
  <c r="AH148" i="57"/>
  <c r="AH98" i="57"/>
  <c r="AH146" i="57"/>
  <c r="AH96" i="57"/>
  <c r="AH126" i="57"/>
  <c r="AH114" i="57"/>
  <c r="AI110" i="57"/>
  <c r="AI120" i="57"/>
  <c r="AI124" i="57"/>
  <c r="AI116" i="57"/>
  <c r="AI88" i="57"/>
  <c r="AI119" i="57"/>
  <c r="AI87" i="57"/>
  <c r="AI145" i="57"/>
  <c r="AI126" i="57"/>
  <c r="AI136" i="57"/>
  <c r="AI136" i="53"/>
  <c r="AI55" i="53"/>
  <c r="AI108" i="53"/>
  <c r="AI102" i="53"/>
  <c r="AI132" i="53"/>
  <c r="AI43" i="53"/>
  <c r="AI92" i="53"/>
  <c r="AI78" i="53"/>
  <c r="AI138" i="53"/>
  <c r="AI103" i="53"/>
  <c r="AI23" i="53"/>
  <c r="AI160" i="53"/>
  <c r="AI145" i="53"/>
  <c r="AI126" i="53"/>
  <c r="AI101" i="53"/>
  <c r="AI131" i="53"/>
  <c r="AI52" i="53"/>
  <c r="AI57" i="53"/>
  <c r="Y281" i="55"/>
  <c r="AP10" i="53"/>
  <c r="AR10" i="53"/>
  <c r="AQ10" i="53"/>
  <c r="AO10" i="53"/>
  <c r="X425" i="57"/>
  <c r="AG102" i="53"/>
  <c r="AG42" i="53"/>
  <c r="AG116" i="53"/>
  <c r="AG124" i="53"/>
  <c r="AG93" i="53"/>
  <c r="AG72" i="53"/>
  <c r="AG110" i="53"/>
  <c r="AG157" i="53"/>
  <c r="AG51" i="53"/>
  <c r="AG94" i="53"/>
  <c r="AG95" i="53"/>
  <c r="AG59" i="53"/>
  <c r="AG115" i="53"/>
  <c r="AG73" i="53"/>
  <c r="AG151" i="53"/>
  <c r="AG55" i="53"/>
  <c r="AG35" i="53"/>
  <c r="AG113" i="57"/>
  <c r="AG106" i="57"/>
  <c r="AG117" i="57"/>
  <c r="AG82" i="57"/>
  <c r="AG105" i="57"/>
  <c r="AG133" i="57"/>
  <c r="AG161" i="57"/>
  <c r="AG86" i="57"/>
  <c r="AG120" i="57"/>
  <c r="AG132" i="57"/>
  <c r="AH49" i="53"/>
  <c r="AH94" i="53"/>
  <c r="AH126" i="53"/>
  <c r="AH158" i="53"/>
  <c r="AH46" i="53"/>
  <c r="AH25" i="53"/>
  <c r="AH42" i="53"/>
  <c r="AH161" i="53"/>
  <c r="AH137" i="53"/>
  <c r="AH118" i="53"/>
  <c r="AH113" i="53"/>
  <c r="AH117" i="53"/>
  <c r="AH22" i="53"/>
  <c r="AH159" i="53"/>
  <c r="AH136" i="53"/>
  <c r="AH104" i="53"/>
  <c r="AH154" i="53"/>
  <c r="AH48" i="53"/>
  <c r="AH118" i="57"/>
  <c r="AH150" i="57"/>
  <c r="AH145" i="57"/>
  <c r="AH113" i="57"/>
  <c r="AH102" i="57"/>
  <c r="AH109" i="57"/>
  <c r="AH122" i="57"/>
  <c r="AH157" i="57"/>
  <c r="AH115" i="57"/>
  <c r="AH127" i="57"/>
  <c r="AI142" i="57"/>
  <c r="AI154" i="57"/>
  <c r="AI130" i="57"/>
  <c r="AI117" i="57"/>
  <c r="AI94" i="57"/>
  <c r="AI160" i="57"/>
  <c r="AI131" i="57"/>
  <c r="AI137" i="57"/>
  <c r="AI144" i="57"/>
  <c r="AI139" i="57"/>
  <c r="AI50" i="53"/>
  <c r="AI110" i="53"/>
  <c r="AI141" i="53"/>
  <c r="AI120" i="53"/>
  <c r="AI111" i="53"/>
  <c r="AI77" i="53"/>
  <c r="AI79" i="53"/>
  <c r="AI127" i="53"/>
  <c r="AI115" i="53"/>
  <c r="AI62" i="53"/>
  <c r="AI22" i="53"/>
  <c r="AI113" i="53"/>
  <c r="AI97" i="53"/>
  <c r="AI47" i="53"/>
  <c r="AI69" i="53"/>
  <c r="AI36" i="53"/>
  <c r="AI128" i="53"/>
  <c r="AI63" i="53"/>
  <c r="Y258" i="55"/>
  <c r="AR10" i="57"/>
  <c r="AP10" i="57"/>
  <c r="AO10" i="57"/>
  <c r="AQ10" i="57"/>
  <c r="X436" i="57"/>
  <c r="AG156" i="53"/>
  <c r="AG120" i="53"/>
  <c r="AG90" i="53"/>
  <c r="AG71" i="53"/>
  <c r="AG25" i="53"/>
  <c r="AG144" i="53"/>
  <c r="AG45" i="53"/>
  <c r="AG74" i="53"/>
  <c r="AG108" i="53"/>
  <c r="AG64" i="53"/>
  <c r="AG66" i="53"/>
  <c r="AG104" i="53"/>
  <c r="AG29" i="53"/>
  <c r="AG98" i="53"/>
  <c r="AG154" i="53"/>
  <c r="AG137" i="53"/>
  <c r="AG86" i="53"/>
  <c r="AG95" i="57"/>
  <c r="AG154" i="57"/>
  <c r="AG102" i="57"/>
  <c r="AG121" i="57"/>
  <c r="AG90" i="57"/>
  <c r="AG146" i="57"/>
  <c r="AG131" i="57"/>
  <c r="AG135" i="57"/>
  <c r="AG158" i="57"/>
  <c r="AG100" i="57"/>
  <c r="AH116" i="53"/>
  <c r="AH121" i="53"/>
  <c r="AH160" i="53"/>
  <c r="AH112" i="53"/>
  <c r="AH140" i="53"/>
  <c r="AH29" i="53"/>
  <c r="AH146" i="53"/>
  <c r="AH122" i="53"/>
  <c r="AH96" i="53"/>
  <c r="AH115" i="53"/>
  <c r="AH72" i="53"/>
  <c r="AH88" i="53"/>
  <c r="AH58" i="53"/>
  <c r="AH52" i="53"/>
  <c r="AH60" i="53"/>
  <c r="AH30" i="53"/>
  <c r="AH51" i="53"/>
  <c r="AH156" i="53"/>
  <c r="AH117" i="57"/>
  <c r="AH88" i="57"/>
  <c r="AH152" i="57"/>
  <c r="AH153" i="57"/>
  <c r="AH134" i="57"/>
  <c r="AH91" i="57"/>
  <c r="AH128" i="57"/>
  <c r="AH135" i="57"/>
  <c r="AH156" i="57"/>
  <c r="AH151" i="57"/>
  <c r="AI91" i="57"/>
  <c r="AI135" i="57"/>
  <c r="AI158" i="57"/>
  <c r="AI152" i="57"/>
  <c r="AI150" i="57"/>
  <c r="AI155" i="57"/>
  <c r="AI153" i="57"/>
  <c r="AI161" i="57"/>
  <c r="AI85" i="57"/>
  <c r="AI140" i="57"/>
  <c r="AI152" i="53"/>
  <c r="AI40" i="53"/>
  <c r="AI96" i="53"/>
  <c r="AI67" i="53"/>
  <c r="AI84" i="53"/>
  <c r="AI48" i="53"/>
  <c r="AI147" i="53"/>
  <c r="AI98" i="53"/>
  <c r="AI59" i="53"/>
  <c r="AI123" i="53"/>
  <c r="AI27" i="53"/>
  <c r="AI75" i="53"/>
  <c r="AI139" i="53"/>
  <c r="AI157" i="53"/>
  <c r="AI87" i="53"/>
  <c r="AI46" i="53"/>
  <c r="AI124" i="53"/>
  <c r="AI114" i="53"/>
  <c r="AE302" i="56"/>
  <c r="S372" i="56"/>
  <c r="S393" i="56"/>
  <c r="S445" i="56"/>
  <c r="AI250" i="56"/>
  <c r="S250" i="56" s="1"/>
  <c r="W371" i="56"/>
  <c r="AE292" i="56"/>
  <c r="S419" i="56"/>
  <c r="Z226" i="55"/>
  <c r="AI260" i="56"/>
  <c r="AE276" i="56"/>
  <c r="S435" i="56"/>
  <c r="S373" i="56"/>
  <c r="AE273" i="56"/>
  <c r="S390" i="56"/>
  <c r="AI226" i="56"/>
  <c r="AI251" i="56"/>
  <c r="W416" i="56"/>
  <c r="W390" i="56"/>
  <c r="AI278" i="56"/>
  <c r="P286" i="56"/>
  <c r="AE226" i="56"/>
  <c r="AE245" i="56"/>
  <c r="S245" i="56" s="1"/>
  <c r="W394" i="56"/>
  <c r="AI273" i="56"/>
  <c r="W369" i="56"/>
  <c r="AE251" i="56"/>
  <c r="S388" i="56"/>
  <c r="W386" i="56"/>
  <c r="AI228" i="56"/>
  <c r="W388" i="56"/>
  <c r="AE278" i="56"/>
  <c r="AE228" i="56"/>
  <c r="AI243" i="56"/>
  <c r="S243" i="56" s="1"/>
  <c r="S414" i="56"/>
  <c r="S382" i="56"/>
  <c r="AI301" i="56"/>
  <c r="S444" i="56"/>
  <c r="AE248" i="56"/>
  <c r="AI248" i="56"/>
  <c r="W405" i="56"/>
  <c r="AE301" i="56"/>
  <c r="AI240" i="56"/>
  <c r="S240" i="56" s="1"/>
  <c r="AI267" i="56"/>
  <c r="S267" i="56" s="1"/>
  <c r="W410" i="56"/>
  <c r="AI233" i="56"/>
  <c r="S233" i="56" s="1"/>
  <c r="W391" i="56"/>
  <c r="AI262" i="56"/>
  <c r="S262" i="56" s="1"/>
  <c r="S396" i="56"/>
  <c r="W432" i="56"/>
  <c r="AI232" i="56"/>
  <c r="W375" i="56"/>
  <c r="S368" i="56"/>
  <c r="AI259" i="56"/>
  <c r="AE252" i="56"/>
  <c r="AE259" i="56"/>
  <c r="S418" i="56"/>
  <c r="AE237" i="56"/>
  <c r="S237" i="56" s="1"/>
  <c r="S375" i="56"/>
  <c r="S446" i="56"/>
  <c r="AE291" i="56"/>
  <c r="S411" i="56"/>
  <c r="W380" i="56"/>
  <c r="S377" i="56"/>
  <c r="AE298" i="56"/>
  <c r="AI291" i="56"/>
  <c r="W440" i="56"/>
  <c r="W396" i="56"/>
  <c r="P232" i="56"/>
  <c r="AI231" i="56"/>
  <c r="S441" i="56"/>
  <c r="AE266" i="56"/>
  <c r="W377" i="56"/>
  <c r="W368" i="56"/>
  <c r="W442" i="56"/>
  <c r="W441" i="56"/>
  <c r="AE232" i="56"/>
  <c r="S434" i="56"/>
  <c r="AE303" i="56"/>
  <c r="S380" i="56"/>
  <c r="W378" i="56"/>
  <c r="AE270" i="56"/>
  <c r="AI287" i="56"/>
  <c r="S287" i="56" s="1"/>
  <c r="S447" i="56"/>
  <c r="S440" i="56"/>
  <c r="AI266" i="56"/>
  <c r="AI264" i="56"/>
  <c r="S264" i="56" s="1"/>
  <c r="AI265" i="56"/>
  <c r="S265" i="56" s="1"/>
  <c r="AI300" i="56"/>
  <c r="S300" i="56" s="1"/>
  <c r="W430" i="56"/>
  <c r="AE304" i="56"/>
  <c r="P284" i="56"/>
  <c r="W443" i="56"/>
  <c r="W403" i="56"/>
  <c r="AI270" i="56"/>
  <c r="AE275" i="56"/>
  <c r="AE225" i="56"/>
  <c r="S225" i="56" s="1"/>
  <c r="S424" i="56"/>
  <c r="AE257" i="56"/>
  <c r="W406" i="56"/>
  <c r="AE295" i="56"/>
  <c r="AI241" i="56"/>
  <c r="AE260" i="56"/>
  <c r="AI299" i="56"/>
  <c r="S299" i="56" s="1"/>
  <c r="S397" i="56"/>
  <c r="W397" i="56"/>
  <c r="AI295" i="56"/>
  <c r="S401" i="56"/>
  <c r="W438" i="56"/>
  <c r="AE229" i="56"/>
  <c r="S439" i="56"/>
  <c r="W407" i="56"/>
  <c r="W425" i="56"/>
  <c r="AI277" i="56"/>
  <c r="S277" i="56" s="1"/>
  <c r="W412" i="56"/>
  <c r="W420" i="56"/>
  <c r="S378" i="56"/>
  <c r="AI257" i="56"/>
  <c r="AI282" i="56"/>
  <c r="S282" i="56" s="1"/>
  <c r="AI290" i="56"/>
  <c r="S290" i="56" s="1"/>
  <c r="S395" i="56"/>
  <c r="W398" i="56"/>
  <c r="AI239" i="56"/>
  <c r="S239" i="56" s="1"/>
  <c r="S387" i="56"/>
  <c r="AE231" i="56"/>
  <c r="S384" i="56"/>
  <c r="AE241" i="56"/>
  <c r="S426" i="56"/>
  <c r="AE281" i="56"/>
  <c r="W408" i="56"/>
  <c r="AE255" i="56"/>
  <c r="W439" i="56"/>
  <c r="AI288" i="56"/>
  <c r="AE258" i="56"/>
  <c r="AE283" i="56"/>
  <c r="AE288" i="56"/>
  <c r="W429" i="56"/>
  <c r="AI229" i="56"/>
  <c r="W384" i="56"/>
  <c r="W411" i="56"/>
  <c r="AI255" i="56"/>
  <c r="W382" i="56"/>
  <c r="W374" i="56"/>
  <c r="S432" i="56"/>
  <c r="S422" i="56"/>
  <c r="P290" i="56"/>
  <c r="P236" i="56"/>
  <c r="P248" i="56"/>
  <c r="P226" i="56"/>
  <c r="P265" i="56"/>
  <c r="P282" i="56"/>
  <c r="AR134" i="59"/>
  <c r="AR109" i="59"/>
  <c r="AR127" i="59"/>
  <c r="AR110" i="59"/>
  <c r="AR114" i="59"/>
  <c r="AR118" i="59"/>
  <c r="AR152" i="59"/>
  <c r="AR149" i="59"/>
  <c r="AR153" i="59"/>
  <c r="AR98" i="59"/>
  <c r="AR136" i="59"/>
  <c r="AR88" i="59"/>
  <c r="AR90" i="59"/>
  <c r="AR130" i="59"/>
  <c r="AR105" i="59"/>
  <c r="AR131" i="59"/>
  <c r="AR138" i="59"/>
  <c r="AR87" i="59"/>
  <c r="AR158" i="59"/>
  <c r="X444" i="59" s="1"/>
  <c r="AR160" i="59"/>
  <c r="AR124" i="59"/>
  <c r="AR120" i="59"/>
  <c r="AR112" i="59"/>
  <c r="AR100" i="59"/>
  <c r="AR116" i="59"/>
  <c r="AR101" i="59"/>
  <c r="AR133" i="59"/>
  <c r="AR144" i="59"/>
  <c r="AR93" i="59"/>
  <c r="AR143" i="59"/>
  <c r="AR125" i="59"/>
  <c r="AR142" i="59"/>
  <c r="AR107" i="59"/>
  <c r="AR102" i="59"/>
  <c r="AR91" i="59"/>
  <c r="AR85" i="59"/>
  <c r="X371" i="59" s="1"/>
  <c r="AR126" i="59"/>
  <c r="AR104" i="59"/>
  <c r="AR95" i="59"/>
  <c r="AR119" i="59"/>
  <c r="AR106" i="59"/>
  <c r="AR94" i="59"/>
  <c r="AR147" i="59"/>
  <c r="AR123" i="59"/>
  <c r="AR122" i="59"/>
  <c r="AR97" i="59"/>
  <c r="AR92" i="59"/>
  <c r="AR96" i="59"/>
  <c r="AR132" i="59"/>
  <c r="AR99" i="59"/>
  <c r="AR86" i="59"/>
  <c r="AR150" i="59"/>
  <c r="AR89" i="59"/>
  <c r="AR161" i="59"/>
  <c r="X447" i="59" s="1"/>
  <c r="AR82" i="59"/>
  <c r="AR140" i="59"/>
  <c r="AR113" i="59"/>
  <c r="AR137" i="59"/>
  <c r="AR148" i="59"/>
  <c r="AR84" i="59"/>
  <c r="AR117" i="59"/>
  <c r="AR146" i="59"/>
  <c r="AR128" i="59"/>
  <c r="AR83" i="59"/>
  <c r="X369" i="59" s="1"/>
  <c r="AR121" i="59"/>
  <c r="AR156" i="59"/>
  <c r="AR155" i="59"/>
  <c r="AR135" i="59"/>
  <c r="AR108" i="59"/>
  <c r="AR111" i="59"/>
  <c r="AR103" i="59"/>
  <c r="AR129" i="59"/>
  <c r="AR154" i="59"/>
  <c r="AR151" i="59"/>
  <c r="AR115" i="59"/>
  <c r="AR159" i="59"/>
  <c r="AR139" i="59"/>
  <c r="AR157" i="59"/>
  <c r="AR145" i="59"/>
  <c r="AR141" i="59"/>
  <c r="Z282" i="55"/>
  <c r="P270" i="56"/>
  <c r="P274" i="56"/>
  <c r="P259" i="56"/>
  <c r="P262" i="56"/>
  <c r="Z373" i="55"/>
  <c r="Z239" i="55"/>
  <c r="Z257" i="55"/>
  <c r="Z225" i="55"/>
  <c r="P273" i="56"/>
  <c r="P252" i="56"/>
  <c r="Z413" i="55"/>
  <c r="Z292" i="55"/>
  <c r="P272" i="56"/>
  <c r="Z267" i="55"/>
  <c r="Z298" i="55"/>
  <c r="P304" i="56"/>
  <c r="Z300" i="55"/>
  <c r="Z234" i="55"/>
  <c r="Z278" i="55"/>
  <c r="P289" i="56"/>
  <c r="Z427" i="55"/>
  <c r="Z265" i="55"/>
  <c r="Z290" i="55"/>
  <c r="Z392" i="55"/>
  <c r="Z227" i="55"/>
  <c r="Z232" i="55"/>
  <c r="Z401" i="55"/>
  <c r="Z241" i="55"/>
  <c r="P247" i="56"/>
  <c r="Z280" i="55"/>
  <c r="Z397" i="55"/>
  <c r="Z274" i="55"/>
  <c r="Z445" i="55"/>
  <c r="Z407" i="55"/>
  <c r="Z246" i="55"/>
  <c r="P245" i="56"/>
  <c r="Z391" i="55"/>
  <c r="Z261" i="55"/>
  <c r="P256" i="56"/>
  <c r="P288" i="56"/>
  <c r="Z430" i="55"/>
  <c r="Z388" i="55"/>
  <c r="P229" i="56"/>
  <c r="Z431" i="55"/>
  <c r="Z260" i="55"/>
  <c r="P275" i="56"/>
  <c r="Z299" i="55"/>
  <c r="P291" i="56"/>
  <c r="Z398" i="55"/>
  <c r="Z256" i="55"/>
  <c r="P255" i="56"/>
  <c r="P260" i="56"/>
  <c r="Z374" i="55"/>
  <c r="Z437" i="55"/>
  <c r="P285" i="56"/>
  <c r="Z303" i="55"/>
  <c r="Z251" i="55"/>
  <c r="Z411" i="55"/>
  <c r="Z243" i="55"/>
  <c r="Z409" i="55"/>
  <c r="Z383" i="55"/>
  <c r="Z262" i="55"/>
  <c r="Z236" i="55"/>
  <c r="Z385" i="55"/>
  <c r="Z281" i="55"/>
  <c r="Z273" i="55"/>
  <c r="Z279" i="55"/>
  <c r="Z371" i="55"/>
  <c r="Z418" i="55"/>
  <c r="Z277" i="55"/>
  <c r="Z252" i="55"/>
  <c r="Z372" i="55"/>
  <c r="Z238" i="55"/>
  <c r="Z434" i="55"/>
  <c r="P292" i="56"/>
  <c r="P251" i="56"/>
  <c r="Z253" i="55"/>
  <c r="Z376" i="55"/>
  <c r="Z436" i="55"/>
  <c r="Z444" i="55"/>
  <c r="AR102" i="55"/>
  <c r="AR153" i="55"/>
  <c r="AR95" i="55"/>
  <c r="AR158" i="55"/>
  <c r="AR98" i="55"/>
  <c r="AR127" i="55"/>
  <c r="AR90" i="55"/>
  <c r="AR108" i="55"/>
  <c r="AR138" i="55"/>
  <c r="AR89" i="55"/>
  <c r="AR114" i="55"/>
  <c r="AR101" i="55"/>
  <c r="AR117" i="55"/>
  <c r="AR128" i="55"/>
  <c r="AR124" i="55"/>
  <c r="AR91" i="55"/>
  <c r="AR105" i="55"/>
  <c r="AR144" i="55"/>
  <c r="AR85" i="55"/>
  <c r="AR107" i="55"/>
  <c r="AR131" i="55"/>
  <c r="AR156" i="55"/>
  <c r="AR145" i="55"/>
  <c r="AR106" i="55"/>
  <c r="AR100" i="55"/>
  <c r="AR125" i="55"/>
  <c r="AR129" i="55"/>
  <c r="AR134" i="55"/>
  <c r="AR112" i="55"/>
  <c r="AR161" i="55"/>
  <c r="AR130" i="55"/>
  <c r="AR157" i="55"/>
  <c r="AR143" i="55"/>
  <c r="AR116" i="55"/>
  <c r="AR139" i="55"/>
  <c r="AR87" i="55"/>
  <c r="AR86" i="55"/>
  <c r="AR122" i="55"/>
  <c r="AR93" i="55"/>
  <c r="AR135" i="55"/>
  <c r="AR132" i="55"/>
  <c r="AR136" i="55"/>
  <c r="AR137" i="55"/>
  <c r="AR152" i="55"/>
  <c r="AR99" i="55"/>
  <c r="AR118" i="55"/>
  <c r="AR84" i="55"/>
  <c r="AR109" i="55"/>
  <c r="AR83" i="55"/>
  <c r="AR154" i="55"/>
  <c r="AR141" i="55"/>
  <c r="AR160" i="55"/>
  <c r="AR119" i="55"/>
  <c r="AR103" i="55"/>
  <c r="AR149" i="55"/>
  <c r="AR133" i="55"/>
  <c r="AR155" i="55"/>
  <c r="AR88" i="55"/>
  <c r="AR94" i="55"/>
  <c r="AR111" i="55"/>
  <c r="AR147" i="55"/>
  <c r="AR96" i="55"/>
  <c r="AR113" i="55"/>
  <c r="AR104" i="55"/>
  <c r="AR146" i="55"/>
  <c r="AR151" i="55"/>
  <c r="AR126" i="55"/>
  <c r="AR97" i="55"/>
  <c r="AR110" i="55"/>
  <c r="AR92" i="55"/>
  <c r="AR148" i="55"/>
  <c r="AR142" i="55"/>
  <c r="AR159" i="55"/>
  <c r="AR140" i="55"/>
  <c r="AR123" i="55"/>
  <c r="AR82" i="55"/>
  <c r="AR120" i="55"/>
  <c r="AR115" i="55"/>
  <c r="AR150" i="55"/>
  <c r="AR121" i="55"/>
  <c r="Z412" i="55"/>
  <c r="Z432" i="55"/>
  <c r="Z378" i="55"/>
  <c r="Z419" i="55"/>
  <c r="Z285" i="55"/>
  <c r="Z263" i="55"/>
  <c r="Z247" i="55"/>
  <c r="Z295" i="55"/>
  <c r="Z439" i="55"/>
  <c r="Z402" i="55"/>
  <c r="Z286" i="55"/>
  <c r="Z387" i="55"/>
  <c r="Z440" i="55"/>
  <c r="Z272" i="55"/>
  <c r="Z237" i="55"/>
  <c r="Z414" i="55"/>
  <c r="Z393" i="55"/>
  <c r="Z283" i="55"/>
  <c r="P279" i="56"/>
  <c r="Z447" i="55"/>
  <c r="Z296" i="59"/>
  <c r="Z290" i="59"/>
  <c r="Z234" i="59"/>
  <c r="Z248" i="59"/>
  <c r="Z297" i="59"/>
  <c r="Z228" i="59"/>
  <c r="Z420" i="59"/>
  <c r="Z245" i="59"/>
  <c r="Y418" i="55"/>
  <c r="Z286" i="59"/>
  <c r="Z397" i="59"/>
  <c r="Z387" i="59"/>
  <c r="Z243" i="59"/>
  <c r="Z411" i="59"/>
  <c r="Z300" i="59"/>
  <c r="Z373" i="59"/>
  <c r="Z241" i="59"/>
  <c r="Z375" i="59"/>
  <c r="Z422" i="59"/>
  <c r="AB281" i="55"/>
  <c r="Z441" i="59"/>
  <c r="Z404" i="59"/>
  <c r="Z258" i="59"/>
  <c r="Z260" i="59"/>
  <c r="Z393" i="59"/>
  <c r="Z431" i="59"/>
  <c r="Z274" i="59"/>
  <c r="Z406" i="59"/>
  <c r="Z246" i="59"/>
  <c r="Z418" i="59"/>
  <c r="Z442" i="59"/>
  <c r="Z378" i="59"/>
  <c r="Z445" i="59"/>
  <c r="Z278" i="59"/>
  <c r="Z438" i="59"/>
  <c r="Z423" i="59"/>
  <c r="Z240" i="59"/>
  <c r="Z410" i="59"/>
  <c r="Z273" i="59"/>
  <c r="AA371" i="59"/>
  <c r="Z262" i="59"/>
  <c r="Z256" i="59"/>
  <c r="Z435" i="59"/>
  <c r="Z369" i="59"/>
  <c r="Z392" i="59"/>
  <c r="Z229" i="59"/>
  <c r="Z437" i="59"/>
  <c r="Z419" i="59"/>
  <c r="Z407" i="59"/>
  <c r="Z227" i="59"/>
  <c r="Z430" i="59"/>
  <c r="T422" i="59"/>
  <c r="Z396" i="59"/>
  <c r="Z265" i="59"/>
  <c r="AQ99" i="59"/>
  <c r="W385" i="59" s="1"/>
  <c r="AQ134" i="59"/>
  <c r="W420" i="59" s="1"/>
  <c r="AQ160" i="59"/>
  <c r="AE303" i="59" s="1"/>
  <c r="AQ91" i="59"/>
  <c r="AI234" i="59" s="1"/>
  <c r="AQ95" i="59"/>
  <c r="AE238" i="59" s="1"/>
  <c r="AQ143" i="59"/>
  <c r="AE286" i="59" s="1"/>
  <c r="AQ121" i="59"/>
  <c r="AE264" i="59" s="1"/>
  <c r="AQ131" i="59"/>
  <c r="W417" i="59" s="1"/>
  <c r="AQ130" i="59"/>
  <c r="W416" i="59" s="1"/>
  <c r="AQ148" i="59"/>
  <c r="AE291" i="59" s="1"/>
  <c r="AQ126" i="59"/>
  <c r="S412" i="59" s="1"/>
  <c r="AQ92" i="59"/>
  <c r="AE235" i="59" s="1"/>
  <c r="AQ82" i="59"/>
  <c r="AE225" i="59" s="1"/>
  <c r="AQ150" i="59"/>
  <c r="AE293" i="59" s="1"/>
  <c r="AQ155" i="59"/>
  <c r="W441" i="59" s="1"/>
  <c r="AQ137" i="59"/>
  <c r="AQ139" i="59"/>
  <c r="AE282" i="59" s="1"/>
  <c r="AQ114" i="59"/>
  <c r="S400" i="59" s="1"/>
  <c r="AQ87" i="59"/>
  <c r="AI230" i="59" s="1"/>
  <c r="AQ146" i="59"/>
  <c r="S432" i="59" s="1"/>
  <c r="AQ110" i="59"/>
  <c r="AE253" i="59" s="1"/>
  <c r="AQ115" i="59"/>
  <c r="S401" i="59" s="1"/>
  <c r="AQ119" i="59"/>
  <c r="AI262" i="59" s="1"/>
  <c r="AQ113" i="59"/>
  <c r="AE256" i="59" s="1"/>
  <c r="AQ147" i="59"/>
  <c r="W433" i="59" s="1"/>
  <c r="AQ120" i="59"/>
  <c r="S406" i="59" s="1"/>
  <c r="AQ86" i="59"/>
  <c r="W372" i="59" s="1"/>
  <c r="AQ122" i="59"/>
  <c r="AQ104" i="59"/>
  <c r="W390" i="59" s="1"/>
  <c r="AQ94" i="59"/>
  <c r="AQ117" i="59"/>
  <c r="AQ108" i="59"/>
  <c r="AE251" i="59" s="1"/>
  <c r="AQ145" i="59"/>
  <c r="W431" i="59" s="1"/>
  <c r="AQ85" i="59"/>
  <c r="AI228" i="59" s="1"/>
  <c r="AQ107" i="59"/>
  <c r="S393" i="59" s="1"/>
  <c r="AQ135" i="59"/>
  <c r="W421" i="59" s="1"/>
  <c r="AQ133" i="59"/>
  <c r="AI276" i="59" s="1"/>
  <c r="AQ98" i="59"/>
  <c r="AE241" i="59" s="1"/>
  <c r="AQ153" i="59"/>
  <c r="AI296" i="59" s="1"/>
  <c r="AQ159" i="59"/>
  <c r="AI302" i="59" s="1"/>
  <c r="AQ127" i="59"/>
  <c r="W413" i="59" s="1"/>
  <c r="AQ128" i="59"/>
  <c r="AE271" i="59" s="1"/>
  <c r="AQ132" i="59"/>
  <c r="W418" i="59" s="1"/>
  <c r="AQ142" i="59"/>
  <c r="AQ141" i="59"/>
  <c r="AQ90" i="59"/>
  <c r="AE233" i="59" s="1"/>
  <c r="AQ158" i="59"/>
  <c r="AE301" i="59" s="1"/>
  <c r="AQ89" i="59"/>
  <c r="AQ118" i="59"/>
  <c r="AE261" i="59" s="1"/>
  <c r="AQ154" i="59"/>
  <c r="S440" i="59" s="1"/>
  <c r="AQ138" i="59"/>
  <c r="W424" i="59" s="1"/>
  <c r="AQ109" i="59"/>
  <c r="AE252" i="59" s="1"/>
  <c r="AQ88" i="59"/>
  <c r="AI231" i="59" s="1"/>
  <c r="AQ96" i="59"/>
  <c r="W382" i="59" s="1"/>
  <c r="AQ124" i="59"/>
  <c r="W410" i="59" s="1"/>
  <c r="AQ93" i="59"/>
  <c r="AE236" i="59" s="1"/>
  <c r="AQ100" i="59"/>
  <c r="W386" i="59" s="1"/>
  <c r="AQ136" i="59"/>
  <c r="W422" i="59" s="1"/>
  <c r="AQ105" i="59"/>
  <c r="W391" i="59" s="1"/>
  <c r="AQ101" i="59"/>
  <c r="AE244" i="59" s="1"/>
  <c r="AQ149" i="59"/>
  <c r="AI292" i="59" s="1"/>
  <c r="AQ111" i="59"/>
  <c r="AE254" i="59" s="1"/>
  <c r="AQ151" i="59"/>
  <c r="W437" i="59" s="1"/>
  <c r="AQ84" i="59"/>
  <c r="AQ112" i="59"/>
  <c r="S398" i="59" s="1"/>
  <c r="AQ102" i="59"/>
  <c r="AI245" i="59" s="1"/>
  <c r="AQ125" i="59"/>
  <c r="AE268" i="59" s="1"/>
  <c r="AQ97" i="59"/>
  <c r="AE240" i="59" s="1"/>
  <c r="AQ116" i="59"/>
  <c r="AE259" i="59" s="1"/>
  <c r="AQ106" i="59"/>
  <c r="S392" i="59" s="1"/>
  <c r="AQ83" i="59"/>
  <c r="AI226" i="59" s="1"/>
  <c r="AQ157" i="59"/>
  <c r="S443" i="59" s="1"/>
  <c r="AQ161" i="59"/>
  <c r="AE304" i="59" s="1"/>
  <c r="AQ103" i="59"/>
  <c r="S389" i="59" s="1"/>
  <c r="AQ123" i="59"/>
  <c r="AE266" i="59" s="1"/>
  <c r="AQ156" i="59"/>
  <c r="W442" i="59" s="1"/>
  <c r="AQ144" i="59"/>
  <c r="AQ129" i="59"/>
  <c r="AI272" i="59" s="1"/>
  <c r="AQ152" i="59"/>
  <c r="AE295" i="59" s="1"/>
  <c r="AQ140" i="59"/>
  <c r="W426" i="59" s="1"/>
  <c r="AO125" i="59"/>
  <c r="U411" i="59" s="1"/>
  <c r="AO108" i="59"/>
  <c r="AC251" i="59" s="1"/>
  <c r="AO106" i="59"/>
  <c r="AC249" i="59" s="1"/>
  <c r="AO146" i="59"/>
  <c r="AC289" i="59" s="1"/>
  <c r="AO122" i="59"/>
  <c r="AC265" i="59" s="1"/>
  <c r="AO87" i="59"/>
  <c r="AG230" i="59" s="1"/>
  <c r="AO154" i="59"/>
  <c r="AG297" i="59" s="1"/>
  <c r="AO105" i="59"/>
  <c r="AC248" i="59" s="1"/>
  <c r="AO159" i="59"/>
  <c r="AC302" i="59" s="1"/>
  <c r="AO112" i="59"/>
  <c r="AC255" i="59" s="1"/>
  <c r="AO94" i="59"/>
  <c r="AG237" i="59" s="1"/>
  <c r="AO134" i="59"/>
  <c r="U420" i="59" s="1"/>
  <c r="AO140" i="59"/>
  <c r="U426" i="59" s="1"/>
  <c r="AO104" i="59"/>
  <c r="AG247" i="59" s="1"/>
  <c r="AO101" i="59"/>
  <c r="AO161" i="59"/>
  <c r="U447" i="59" s="1"/>
  <c r="AO158" i="59"/>
  <c r="Q444" i="59" s="1"/>
  <c r="AO85" i="59"/>
  <c r="AC228" i="59" s="1"/>
  <c r="AO129" i="59"/>
  <c r="AC272" i="59" s="1"/>
  <c r="AO135" i="59"/>
  <c r="AG278" i="59" s="1"/>
  <c r="AO131" i="59"/>
  <c r="U417" i="59" s="1"/>
  <c r="AO82" i="59"/>
  <c r="Q368" i="59" s="1"/>
  <c r="AO117" i="59"/>
  <c r="U403" i="59" s="1"/>
  <c r="AO136" i="59"/>
  <c r="Q422" i="59" s="1"/>
  <c r="AO115" i="59"/>
  <c r="AC258" i="59" s="1"/>
  <c r="AO86" i="59"/>
  <c r="U372" i="59" s="1"/>
  <c r="AO98" i="59"/>
  <c r="AC241" i="59" s="1"/>
  <c r="AO151" i="59"/>
  <c r="AO139" i="59"/>
  <c r="AO128" i="59"/>
  <c r="AO93" i="59"/>
  <c r="AC236" i="59" s="1"/>
  <c r="AO84" i="59"/>
  <c r="AC227" i="59" s="1"/>
  <c r="AO88" i="59"/>
  <c r="AC231" i="59" s="1"/>
  <c r="AO142" i="59"/>
  <c r="U428" i="59" s="1"/>
  <c r="AO119" i="59"/>
  <c r="U405" i="59" s="1"/>
  <c r="AO92" i="59"/>
  <c r="AC235" i="59" s="1"/>
  <c r="AO110" i="59"/>
  <c r="AG253" i="59" s="1"/>
  <c r="AO150" i="59"/>
  <c r="U436" i="59" s="1"/>
  <c r="AO89" i="59"/>
  <c r="Q375" i="59" s="1"/>
  <c r="AO100" i="59"/>
  <c r="Q386" i="59" s="1"/>
  <c r="AO114" i="59"/>
  <c r="AG257" i="59" s="1"/>
  <c r="AO91" i="59"/>
  <c r="AC234" i="59" s="1"/>
  <c r="AO118" i="59"/>
  <c r="U404" i="59" s="1"/>
  <c r="AO137" i="59"/>
  <c r="AO97" i="59"/>
  <c r="AO160" i="59"/>
  <c r="AO121" i="59"/>
  <c r="AO132" i="59"/>
  <c r="AO111" i="59"/>
  <c r="AC254" i="59" s="1"/>
  <c r="AO156" i="59"/>
  <c r="AG299" i="59" s="1"/>
  <c r="AO95" i="59"/>
  <c r="AG238" i="59" s="1"/>
  <c r="AO133" i="59"/>
  <c r="Q419" i="59" s="1"/>
  <c r="AO143" i="59"/>
  <c r="Q429" i="59" s="1"/>
  <c r="AO152" i="59"/>
  <c r="U438" i="59" s="1"/>
  <c r="AO153" i="59"/>
  <c r="AC296" i="59" s="1"/>
  <c r="AO149" i="59"/>
  <c r="U435" i="59" s="1"/>
  <c r="AO124" i="59"/>
  <c r="AG267" i="59" s="1"/>
  <c r="AO107" i="59"/>
  <c r="AG250" i="59" s="1"/>
  <c r="AO102" i="59"/>
  <c r="AG245" i="59" s="1"/>
  <c r="AO127" i="59"/>
  <c r="AO99" i="59"/>
  <c r="AO155" i="59"/>
  <c r="AO83" i="59"/>
  <c r="AO141" i="59"/>
  <c r="U427" i="59" s="1"/>
  <c r="AO130" i="59"/>
  <c r="AC273" i="59" s="1"/>
  <c r="AO144" i="59"/>
  <c r="AC287" i="59" s="1"/>
  <c r="AO123" i="59"/>
  <c r="AC266" i="59" s="1"/>
  <c r="AO120" i="59"/>
  <c r="U406" i="59" s="1"/>
  <c r="AO157" i="59"/>
  <c r="AG300" i="59" s="1"/>
  <c r="AO148" i="59"/>
  <c r="AG291" i="59" s="1"/>
  <c r="AO138" i="59"/>
  <c r="U424" i="59" s="1"/>
  <c r="AO103" i="59"/>
  <c r="AC246" i="59" s="1"/>
  <c r="AO145" i="59"/>
  <c r="AC288" i="59" s="1"/>
  <c r="AO96" i="59"/>
  <c r="Q382" i="59" s="1"/>
  <c r="AO113" i="59"/>
  <c r="U399" i="59" s="1"/>
  <c r="AO116" i="59"/>
  <c r="Q402" i="59" s="1"/>
  <c r="AO126" i="59"/>
  <c r="U412" i="59" s="1"/>
  <c r="AO90" i="59"/>
  <c r="AO109" i="59"/>
  <c r="AO147" i="59"/>
  <c r="AP115" i="59"/>
  <c r="AD258" i="59" s="1"/>
  <c r="AP119" i="59"/>
  <c r="AD262" i="59" s="1"/>
  <c r="AP96" i="59"/>
  <c r="Z382" i="59" s="1"/>
  <c r="AP131" i="59"/>
  <c r="AD274" i="59" s="1"/>
  <c r="AP132" i="59"/>
  <c r="AD275" i="59" s="1"/>
  <c r="AP128" i="59"/>
  <c r="AD271" i="59" s="1"/>
  <c r="AP127" i="59"/>
  <c r="AD270" i="59" s="1"/>
  <c r="AP98" i="59"/>
  <c r="AD241" i="59" s="1"/>
  <c r="AP152" i="59"/>
  <c r="AD295" i="59" s="1"/>
  <c r="AP99" i="59"/>
  <c r="Z385" i="59" s="1"/>
  <c r="AP142" i="59"/>
  <c r="AD285" i="59" s="1"/>
  <c r="AP100" i="59"/>
  <c r="V386" i="59" s="1"/>
  <c r="AP135" i="59"/>
  <c r="AP112" i="59"/>
  <c r="AP97" i="59"/>
  <c r="AP89" i="59"/>
  <c r="AP130" i="59"/>
  <c r="V416" i="59" s="1"/>
  <c r="AP94" i="59"/>
  <c r="Z380" i="59" s="1"/>
  <c r="AP84" i="59"/>
  <c r="AD227" i="59" s="1"/>
  <c r="AP110" i="59"/>
  <c r="AD253" i="59" s="1"/>
  <c r="AP114" i="59"/>
  <c r="AD257" i="59" s="1"/>
  <c r="AP157" i="59"/>
  <c r="AD300" i="59" s="1"/>
  <c r="AP95" i="59"/>
  <c r="AD238" i="59" s="1"/>
  <c r="AP141" i="59"/>
  <c r="V427" i="59" s="1"/>
  <c r="AP149" i="59"/>
  <c r="AD292" i="59" s="1"/>
  <c r="AP143" i="59"/>
  <c r="V429" i="59" s="1"/>
  <c r="AP113" i="59"/>
  <c r="AD256" i="59" s="1"/>
  <c r="AP105" i="59"/>
  <c r="AP102" i="59"/>
  <c r="AP86" i="59"/>
  <c r="AD229" i="59" s="1"/>
  <c r="AP147" i="59"/>
  <c r="AP144" i="59"/>
  <c r="AP111" i="59"/>
  <c r="AD254" i="59" s="1"/>
  <c r="AP93" i="59"/>
  <c r="Z379" i="59" s="1"/>
  <c r="AP139" i="59"/>
  <c r="AD282" i="59" s="1"/>
  <c r="AP150" i="59"/>
  <c r="Z436" i="59" s="1"/>
  <c r="AP87" i="59"/>
  <c r="AD230" i="59" s="1"/>
  <c r="AP103" i="59"/>
  <c r="AD246" i="59" s="1"/>
  <c r="AP155" i="59"/>
  <c r="AD298" i="59" s="1"/>
  <c r="AP92" i="59"/>
  <c r="AD235" i="59" s="1"/>
  <c r="AP137" i="59"/>
  <c r="AD280" i="59" s="1"/>
  <c r="AP104" i="59"/>
  <c r="Z390" i="59" s="1"/>
  <c r="AP120" i="59"/>
  <c r="AD263" i="59" s="1"/>
  <c r="AP117" i="59"/>
  <c r="AD260" i="59" s="1"/>
  <c r="AP136" i="59"/>
  <c r="V422" i="59" s="1"/>
  <c r="AP153" i="59"/>
  <c r="AP140" i="59"/>
  <c r="AP82" i="59"/>
  <c r="AP161" i="59"/>
  <c r="AD304" i="59" s="1"/>
  <c r="AP109" i="59"/>
  <c r="AD252" i="59" s="1"/>
  <c r="AP88" i="59"/>
  <c r="Z374" i="59" s="1"/>
  <c r="AP116" i="59"/>
  <c r="AD259" i="59" s="1"/>
  <c r="AP91" i="59"/>
  <c r="AD234" i="59" s="1"/>
  <c r="AP106" i="59"/>
  <c r="AD249" i="59" s="1"/>
  <c r="AP85" i="59"/>
  <c r="AH228" i="59" s="1"/>
  <c r="AP138" i="59"/>
  <c r="AD281" i="59" s="1"/>
  <c r="AP126" i="59"/>
  <c r="AD269" i="59" s="1"/>
  <c r="AP145" i="59"/>
  <c r="AD288" i="59" s="1"/>
  <c r="AP154" i="59"/>
  <c r="AD297" i="59" s="1"/>
  <c r="AP90" i="59"/>
  <c r="AP159" i="59"/>
  <c r="AP129" i="59"/>
  <c r="AD272" i="59" s="1"/>
  <c r="AP83" i="59"/>
  <c r="AP107" i="59"/>
  <c r="AP156" i="59"/>
  <c r="V442" i="59" s="1"/>
  <c r="AP101" i="59"/>
  <c r="AD244" i="59" s="1"/>
  <c r="AP122" i="59"/>
  <c r="V408" i="59" s="1"/>
  <c r="AP123" i="59"/>
  <c r="AD266" i="59" s="1"/>
  <c r="AP151" i="59"/>
  <c r="V437" i="59" s="1"/>
  <c r="AP158" i="59"/>
  <c r="Z444" i="59" s="1"/>
  <c r="AP121" i="59"/>
  <c r="V407" i="59" s="1"/>
  <c r="AP134" i="59"/>
  <c r="V420" i="59" s="1"/>
  <c r="AP148" i="59"/>
  <c r="Z434" i="59" s="1"/>
  <c r="AP118" i="59"/>
  <c r="AD261" i="59" s="1"/>
  <c r="AP125" i="59"/>
  <c r="AD268" i="59" s="1"/>
  <c r="AP124" i="59"/>
  <c r="AD267" i="59" s="1"/>
  <c r="AP146" i="59"/>
  <c r="V432" i="59" s="1"/>
  <c r="AP133" i="59"/>
  <c r="AD276" i="59" s="1"/>
  <c r="AP160" i="59"/>
  <c r="AP108" i="59"/>
  <c r="V394" i="59" s="1"/>
  <c r="Z270" i="59"/>
  <c r="Z409" i="59"/>
  <c r="Z368" i="59"/>
  <c r="Z402" i="59"/>
  <c r="Z233" i="59"/>
  <c r="Z285" i="59"/>
  <c r="Z282" i="59"/>
  <c r="P404" i="59"/>
  <c r="Z400" i="59"/>
  <c r="Z424" i="59"/>
  <c r="AA407" i="55"/>
  <c r="Z272" i="59"/>
  <c r="Z251" i="59"/>
  <c r="Z271" i="59"/>
  <c r="Z447" i="59"/>
  <c r="Z255" i="59"/>
  <c r="Z284" i="59"/>
  <c r="Z412" i="59"/>
  <c r="Z252" i="59"/>
  <c r="Z238" i="59"/>
  <c r="Z426" i="59"/>
  <c r="P437" i="55"/>
  <c r="U445" i="56"/>
  <c r="U411" i="56"/>
  <c r="AA405" i="55"/>
  <c r="AH240" i="56"/>
  <c r="U419" i="56"/>
  <c r="AD272" i="56"/>
  <c r="AC273" i="56"/>
  <c r="AF281" i="55"/>
  <c r="AF269" i="55"/>
  <c r="P269" i="55" s="1"/>
  <c r="AC276" i="56"/>
  <c r="AF289" i="55"/>
  <c r="P424" i="55"/>
  <c r="T386" i="59"/>
  <c r="Y380" i="55"/>
  <c r="T416" i="59"/>
  <c r="Q407" i="56"/>
  <c r="AF277" i="55"/>
  <c r="AA381" i="55"/>
  <c r="P413" i="59"/>
  <c r="AA441" i="55"/>
  <c r="Q388" i="56"/>
  <c r="T434" i="59"/>
  <c r="Y419" i="55"/>
  <c r="U377" i="56"/>
  <c r="T438" i="59"/>
  <c r="AG237" i="56"/>
  <c r="T406" i="59"/>
  <c r="AA376" i="59"/>
  <c r="AD239" i="56"/>
  <c r="P376" i="55"/>
  <c r="T435" i="59"/>
  <c r="Y412" i="59"/>
  <c r="AA440" i="59"/>
  <c r="AG268" i="56"/>
  <c r="Q268" i="56" s="1"/>
  <c r="AC272" i="56"/>
  <c r="AF269" i="59"/>
  <c r="P269" i="59" s="1"/>
  <c r="AF233" i="59"/>
  <c r="P233" i="59" s="1"/>
  <c r="V443" i="56"/>
  <c r="R383" i="56"/>
  <c r="AH239" i="56"/>
  <c r="T391" i="59"/>
  <c r="AD240" i="56"/>
  <c r="Y437" i="59"/>
  <c r="P412" i="59"/>
  <c r="U410" i="56"/>
  <c r="R415" i="56"/>
  <c r="AA382" i="59"/>
  <c r="Y425" i="59"/>
  <c r="Y391" i="55"/>
  <c r="T390" i="55"/>
  <c r="R391" i="56"/>
  <c r="AG276" i="56"/>
  <c r="AD283" i="56"/>
  <c r="AD254" i="56"/>
  <c r="AA377" i="59"/>
  <c r="AB233" i="55"/>
  <c r="Y422" i="59"/>
  <c r="Q397" i="56"/>
  <c r="AA442" i="59"/>
  <c r="AC237" i="56"/>
  <c r="AC277" i="56"/>
  <c r="V396" i="56"/>
  <c r="Q380" i="56"/>
  <c r="Q416" i="56"/>
  <c r="AC234" i="56"/>
  <c r="AA418" i="55"/>
  <c r="Y434" i="59"/>
  <c r="AD301" i="56"/>
  <c r="R368" i="56"/>
  <c r="AF235" i="59"/>
  <c r="P235" i="59" s="1"/>
  <c r="AA381" i="59"/>
  <c r="AC303" i="56"/>
  <c r="AB293" i="59"/>
  <c r="T412" i="59"/>
  <c r="P430" i="55"/>
  <c r="R438" i="56"/>
  <c r="V391" i="56"/>
  <c r="T379" i="59"/>
  <c r="Y378" i="55"/>
  <c r="P399" i="59"/>
  <c r="AA426" i="55"/>
  <c r="P437" i="59"/>
  <c r="U386" i="56"/>
  <c r="Y387" i="55"/>
  <c r="AC241" i="56"/>
  <c r="AF290" i="55"/>
  <c r="P290" i="55" s="1"/>
  <c r="AG291" i="56"/>
  <c r="AF275" i="55"/>
  <c r="P275" i="55" s="1"/>
  <c r="T399" i="59"/>
  <c r="P424" i="59"/>
  <c r="P433" i="55"/>
  <c r="V411" i="56"/>
  <c r="P443" i="59"/>
  <c r="AH296" i="56"/>
  <c r="AF292" i="55"/>
  <c r="P292" i="55" s="1"/>
  <c r="P438" i="59"/>
  <c r="AA380" i="59"/>
  <c r="AA438" i="59"/>
  <c r="AF303" i="59"/>
  <c r="AF238" i="59"/>
  <c r="P238" i="59" s="1"/>
  <c r="P409" i="59"/>
  <c r="AC283" i="56"/>
  <c r="Q399" i="56"/>
  <c r="R412" i="56"/>
  <c r="Y403" i="55"/>
  <c r="T377" i="59"/>
  <c r="T424" i="59"/>
  <c r="AF226" i="55"/>
  <c r="AB251" i="55"/>
  <c r="Y417" i="59"/>
  <c r="P407" i="59"/>
  <c r="AD228" i="56"/>
  <c r="AD268" i="56"/>
  <c r="R379" i="56"/>
  <c r="R443" i="56"/>
  <c r="R372" i="56"/>
  <c r="R374" i="56"/>
  <c r="T440" i="59"/>
  <c r="AA413" i="55"/>
  <c r="AA396" i="55"/>
  <c r="AA443" i="55"/>
  <c r="T369" i="55"/>
  <c r="U437" i="56"/>
  <c r="Y426" i="55"/>
  <c r="Y397" i="55"/>
  <c r="AF274" i="59"/>
  <c r="P274" i="59" s="1"/>
  <c r="U444" i="56"/>
  <c r="V368" i="56"/>
  <c r="P417" i="59"/>
  <c r="Q385" i="56"/>
  <c r="V372" i="56"/>
  <c r="AD231" i="56"/>
  <c r="AF281" i="59"/>
  <c r="P281" i="59" s="1"/>
  <c r="AB225" i="55"/>
  <c r="AF251" i="55"/>
  <c r="AB237" i="55"/>
  <c r="T438" i="55"/>
  <c r="AA374" i="59"/>
  <c r="AH228" i="56"/>
  <c r="AH231" i="56"/>
  <c r="AG235" i="56"/>
  <c r="Q235" i="56" s="1"/>
  <c r="Y414" i="59"/>
  <c r="V412" i="56"/>
  <c r="AD259" i="56"/>
  <c r="AH254" i="56"/>
  <c r="V373" i="56"/>
  <c r="AA385" i="59"/>
  <c r="AA372" i="59"/>
  <c r="P394" i="55"/>
  <c r="P408" i="55"/>
  <c r="AB300" i="55"/>
  <c r="AA404" i="55"/>
  <c r="V371" i="56"/>
  <c r="AG238" i="56"/>
  <c r="U381" i="56"/>
  <c r="P422" i="59"/>
  <c r="AC238" i="56"/>
  <c r="AF279" i="59"/>
  <c r="P279" i="59" s="1"/>
  <c r="AF231" i="59"/>
  <c r="P231" i="59" s="1"/>
  <c r="AC243" i="56"/>
  <c r="AF295" i="55"/>
  <c r="P440" i="59"/>
  <c r="AF234" i="59"/>
  <c r="P234" i="59" s="1"/>
  <c r="U392" i="56"/>
  <c r="T420" i="55"/>
  <c r="T411" i="55"/>
  <c r="T373" i="59"/>
  <c r="AA373" i="55"/>
  <c r="P415" i="55"/>
  <c r="AB295" i="55"/>
  <c r="AC262" i="56"/>
  <c r="AB265" i="55"/>
  <c r="AH268" i="56"/>
  <c r="T374" i="59"/>
  <c r="Y409" i="59"/>
  <c r="AD225" i="56"/>
  <c r="R225" i="56" s="1"/>
  <c r="AF297" i="59"/>
  <c r="P297" i="59" s="1"/>
  <c r="P377" i="59"/>
  <c r="Q394" i="56"/>
  <c r="AC294" i="56"/>
  <c r="AF266" i="59"/>
  <c r="P266" i="59" s="1"/>
  <c r="P431" i="59"/>
  <c r="AA389" i="59"/>
  <c r="AF232" i="59"/>
  <c r="P232" i="59" s="1"/>
  <c r="AA401" i="59"/>
  <c r="P368" i="55"/>
  <c r="AA393" i="55"/>
  <c r="AA397" i="55"/>
  <c r="AA405" i="59"/>
  <c r="AA379" i="55"/>
  <c r="AD229" i="56"/>
  <c r="R229" i="56" s="1"/>
  <c r="AA420" i="59"/>
  <c r="T394" i="55"/>
  <c r="AF300" i="55"/>
  <c r="Y399" i="55"/>
  <c r="AG241" i="56"/>
  <c r="Y438" i="59"/>
  <c r="AG245" i="56"/>
  <c r="Q379" i="56"/>
  <c r="AA375" i="59"/>
  <c r="Y431" i="55"/>
  <c r="Y442" i="59"/>
  <c r="P443" i="55"/>
  <c r="V379" i="56"/>
  <c r="R402" i="56"/>
  <c r="Q378" i="56"/>
  <c r="AA403" i="55"/>
  <c r="AG298" i="56"/>
  <c r="Q298" i="56" s="1"/>
  <c r="Y584" i="56" s="1"/>
  <c r="AF265" i="55"/>
  <c r="AA395" i="59"/>
  <c r="Y388" i="55"/>
  <c r="Y389" i="55"/>
  <c r="Y381" i="59"/>
  <c r="T417" i="59"/>
  <c r="Y385" i="59"/>
  <c r="AA377" i="55"/>
  <c r="P374" i="59"/>
  <c r="U368" i="56"/>
  <c r="AF225" i="55"/>
  <c r="P441" i="55"/>
  <c r="Y435" i="59"/>
  <c r="Q384" i="56"/>
  <c r="AF256" i="59"/>
  <c r="P256" i="59" s="1"/>
  <c r="Q405" i="56"/>
  <c r="U441" i="56"/>
  <c r="P438" i="55"/>
  <c r="Y381" i="55"/>
  <c r="Y410" i="55"/>
  <c r="AD236" i="56"/>
  <c r="R236" i="56" s="1"/>
  <c r="R390" i="56"/>
  <c r="Y405" i="59"/>
  <c r="Y378" i="59"/>
  <c r="V405" i="56"/>
  <c r="P373" i="59"/>
  <c r="AB263" i="55"/>
  <c r="Q417" i="56"/>
  <c r="Y424" i="55"/>
  <c r="T421" i="59"/>
  <c r="P411" i="55"/>
  <c r="V419" i="56"/>
  <c r="P406" i="55"/>
  <c r="U418" i="56"/>
  <c r="P394" i="59"/>
  <c r="AF266" i="55"/>
  <c r="P266" i="55" s="1"/>
  <c r="AB246" i="55"/>
  <c r="Y405" i="55"/>
  <c r="AA444" i="59"/>
  <c r="AA408" i="59"/>
  <c r="AF232" i="55"/>
  <c r="P232" i="55" s="1"/>
  <c r="P421" i="59"/>
  <c r="AF267" i="59"/>
  <c r="P267" i="59" s="1"/>
  <c r="AH247" i="56"/>
  <c r="P396" i="55"/>
  <c r="Y416" i="59"/>
  <c r="AD281" i="56"/>
  <c r="AC259" i="56"/>
  <c r="V439" i="56"/>
  <c r="Y382" i="55"/>
  <c r="P379" i="55"/>
  <c r="AA428" i="55"/>
  <c r="AF293" i="55"/>
  <c r="P293" i="55" s="1"/>
  <c r="P446" i="59"/>
  <c r="P395" i="55"/>
  <c r="AF250" i="59"/>
  <c r="P250" i="59" s="1"/>
  <c r="U398" i="56"/>
  <c r="AH260" i="56"/>
  <c r="R260" i="56" s="1"/>
  <c r="AG275" i="56"/>
  <c r="AF290" i="59"/>
  <c r="Y370" i="55"/>
  <c r="AA384" i="59"/>
  <c r="P436" i="55"/>
  <c r="AF255" i="55"/>
  <c r="AG279" i="56"/>
  <c r="Q279" i="56" s="1"/>
  <c r="AG297" i="56"/>
  <c r="R423" i="56"/>
  <c r="T410" i="59"/>
  <c r="Y415" i="59"/>
  <c r="AA430" i="59"/>
  <c r="Y420" i="55"/>
  <c r="T429" i="59"/>
  <c r="Y369" i="55"/>
  <c r="P433" i="59"/>
  <c r="T398" i="55"/>
  <c r="T402" i="55"/>
  <c r="Q430" i="56"/>
  <c r="U430" i="56"/>
  <c r="R403" i="56"/>
  <c r="AD237" i="56"/>
  <c r="AC270" i="56"/>
  <c r="U406" i="56"/>
  <c r="T384" i="59"/>
  <c r="AA441" i="59"/>
  <c r="AA399" i="55"/>
  <c r="AA401" i="55"/>
  <c r="AH237" i="56"/>
  <c r="Y402" i="59"/>
  <c r="P429" i="59"/>
  <c r="V403" i="56"/>
  <c r="AH298" i="56"/>
  <c r="R298" i="56" s="1"/>
  <c r="R419" i="56"/>
  <c r="AH284" i="56"/>
  <c r="AD285" i="56"/>
  <c r="AA446" i="55"/>
  <c r="AB255" i="55"/>
  <c r="R405" i="56"/>
  <c r="AC230" i="56"/>
  <c r="P388" i="59"/>
  <c r="AA431" i="55"/>
  <c r="V387" i="56"/>
  <c r="Y418" i="59"/>
  <c r="Y446" i="59"/>
  <c r="AC291" i="56"/>
  <c r="AD280" i="56"/>
  <c r="Y438" i="55"/>
  <c r="T375" i="59"/>
  <c r="T419" i="55"/>
  <c r="AA423" i="55"/>
  <c r="AA386" i="59"/>
  <c r="Y385" i="55"/>
  <c r="T435" i="55"/>
  <c r="P410" i="59"/>
  <c r="Q403" i="56"/>
  <c r="AG256" i="56"/>
  <c r="AF249" i="59"/>
  <c r="P249" i="59" s="1"/>
  <c r="AC242" i="56"/>
  <c r="Q242" i="56" s="1"/>
  <c r="T409" i="59"/>
  <c r="AF267" i="55"/>
  <c r="P267" i="55" s="1"/>
  <c r="P411" i="59"/>
  <c r="AF287" i="59"/>
  <c r="T419" i="59"/>
  <c r="AA383" i="59"/>
  <c r="T437" i="59"/>
  <c r="AB226" i="55"/>
  <c r="AA378" i="55"/>
  <c r="T410" i="55"/>
  <c r="AF302" i="59"/>
  <c r="P302" i="59" s="1"/>
  <c r="AF286" i="59"/>
  <c r="P286" i="59" s="1"/>
  <c r="AF294" i="59"/>
  <c r="P294" i="59" s="1"/>
  <c r="V429" i="56"/>
  <c r="AF262" i="59"/>
  <c r="P262" i="59" s="1"/>
  <c r="AD230" i="56"/>
  <c r="R373" i="56"/>
  <c r="T392" i="59"/>
  <c r="T400" i="59"/>
  <c r="AF270" i="59"/>
  <c r="P270" i="59" s="1"/>
  <c r="Y372" i="59"/>
  <c r="Y430" i="55"/>
  <c r="Y398" i="55"/>
  <c r="T433" i="55"/>
  <c r="P400" i="59"/>
  <c r="AC250" i="56"/>
  <c r="AD247" i="56"/>
  <c r="AH255" i="56"/>
  <c r="R392" i="56"/>
  <c r="Y428" i="55"/>
  <c r="T413" i="59"/>
  <c r="Y401" i="59"/>
  <c r="P405" i="59"/>
  <c r="Y399" i="59"/>
  <c r="AA421" i="59"/>
  <c r="AA370" i="59"/>
  <c r="P380" i="55"/>
  <c r="P435" i="55"/>
  <c r="AA416" i="55"/>
  <c r="P389" i="55"/>
  <c r="T441" i="55"/>
  <c r="AA372" i="55"/>
  <c r="P410" i="55"/>
  <c r="Y387" i="59"/>
  <c r="Y377" i="59"/>
  <c r="Y419" i="59"/>
  <c r="U403" i="56"/>
  <c r="AG250" i="56"/>
  <c r="AH227" i="56"/>
  <c r="R227" i="56" s="1"/>
  <c r="V392" i="56"/>
  <c r="V397" i="56"/>
  <c r="AG243" i="56"/>
  <c r="T388" i="59"/>
  <c r="T417" i="55"/>
  <c r="AA429" i="59"/>
  <c r="AB290" i="59"/>
  <c r="AB303" i="59"/>
  <c r="T445" i="59"/>
  <c r="AA391" i="59"/>
  <c r="AB258" i="55"/>
  <c r="P440" i="55"/>
  <c r="AF227" i="55"/>
  <c r="T436" i="55"/>
  <c r="AB243" i="55"/>
  <c r="AB280" i="59"/>
  <c r="V369" i="56"/>
  <c r="V398" i="56"/>
  <c r="AD287" i="56"/>
  <c r="U378" i="56"/>
  <c r="AH230" i="56"/>
  <c r="AC256" i="56"/>
  <c r="AF274" i="55"/>
  <c r="P274" i="55" s="1"/>
  <c r="AA434" i="59"/>
  <c r="P418" i="55"/>
  <c r="Y401" i="55"/>
  <c r="AH226" i="56"/>
  <c r="U447" i="56"/>
  <c r="AH249" i="56"/>
  <c r="R249" i="56" s="1"/>
  <c r="Y389" i="59"/>
  <c r="AD270" i="56"/>
  <c r="U393" i="56"/>
  <c r="AC261" i="56"/>
  <c r="V433" i="56"/>
  <c r="AC260" i="56"/>
  <c r="Q260" i="56" s="1"/>
  <c r="AH287" i="56"/>
  <c r="AC274" i="56"/>
  <c r="U439" i="56"/>
  <c r="V370" i="56"/>
  <c r="P423" i="59"/>
  <c r="R429" i="56"/>
  <c r="U385" i="56"/>
  <c r="AF295" i="59"/>
  <c r="P295" i="59" s="1"/>
  <c r="AF272" i="55"/>
  <c r="P272" i="55" s="1"/>
  <c r="P431" i="55"/>
  <c r="AA382" i="55"/>
  <c r="P420" i="55"/>
  <c r="AA398" i="55"/>
  <c r="AF298" i="55"/>
  <c r="P298" i="55" s="1"/>
  <c r="P392" i="59"/>
  <c r="Y394" i="59"/>
  <c r="R370" i="56"/>
  <c r="Q410" i="56"/>
  <c r="AC245" i="56"/>
  <c r="U422" i="56"/>
  <c r="U394" i="56"/>
  <c r="AD296" i="56"/>
  <c r="AA369" i="55"/>
  <c r="P417" i="55"/>
  <c r="AA422" i="55"/>
  <c r="AF280" i="59"/>
  <c r="AD233" i="56"/>
  <c r="AD226" i="56"/>
  <c r="AG283" i="56"/>
  <c r="R418" i="56"/>
  <c r="AG249" i="56"/>
  <c r="AC251" i="56"/>
  <c r="Q251" i="56" s="1"/>
  <c r="AF270" i="55"/>
  <c r="P270" i="55" s="1"/>
  <c r="T405" i="59"/>
  <c r="T415" i="55"/>
  <c r="T418" i="55"/>
  <c r="AA415" i="59"/>
  <c r="AB277" i="55"/>
  <c r="AF237" i="55"/>
  <c r="AB260" i="55"/>
  <c r="P260" i="55" s="1"/>
  <c r="AH257" i="56"/>
  <c r="AH303" i="56"/>
  <c r="AD303" i="56"/>
  <c r="R400" i="56"/>
  <c r="V420" i="56"/>
  <c r="Q433" i="56"/>
  <c r="P369" i="59"/>
  <c r="AC281" i="56"/>
  <c r="AF285" i="59"/>
  <c r="AD257" i="56"/>
  <c r="AA419" i="59"/>
  <c r="P391" i="59"/>
  <c r="P376" i="59"/>
  <c r="T437" i="55"/>
  <c r="AF249" i="55"/>
  <c r="AF247" i="55"/>
  <c r="P392" i="55"/>
  <c r="Y426" i="59"/>
  <c r="Y445" i="59"/>
  <c r="P432" i="59"/>
  <c r="V431" i="56"/>
  <c r="V435" i="56"/>
  <c r="U429" i="56"/>
  <c r="P378" i="59"/>
  <c r="V436" i="56"/>
  <c r="U371" i="56"/>
  <c r="P379" i="59"/>
  <c r="V400" i="56"/>
  <c r="P432" i="55"/>
  <c r="T396" i="59"/>
  <c r="T395" i="59"/>
  <c r="AA396" i="59"/>
  <c r="AA404" i="59"/>
  <c r="Y422" i="55"/>
  <c r="AA435" i="55"/>
  <c r="T399" i="55"/>
  <c r="AF233" i="55"/>
  <c r="AB299" i="55"/>
  <c r="AF294" i="55"/>
  <c r="AB247" i="55"/>
  <c r="AB291" i="55"/>
  <c r="Q368" i="56"/>
  <c r="T381" i="59"/>
  <c r="Y403" i="59"/>
  <c r="AG231" i="56"/>
  <c r="Y395" i="59"/>
  <c r="Q436" i="56"/>
  <c r="AA399" i="59"/>
  <c r="AA370" i="55"/>
  <c r="P372" i="55"/>
  <c r="T378" i="59"/>
  <c r="R375" i="56"/>
  <c r="AG265" i="56"/>
  <c r="Q265" i="56" s="1"/>
  <c r="Y443" i="59"/>
  <c r="Y371" i="59"/>
  <c r="AC254" i="56"/>
  <c r="Q254" i="56" s="1"/>
  <c r="AC540" i="56" s="1"/>
  <c r="U436" i="56"/>
  <c r="AD256" i="56"/>
  <c r="U443" i="56"/>
  <c r="V442" i="56"/>
  <c r="R436" i="56"/>
  <c r="AF296" i="59"/>
  <c r="P296" i="59" s="1"/>
  <c r="Q375" i="56"/>
  <c r="AC290" i="56"/>
  <c r="V386" i="56"/>
  <c r="AD245" i="56"/>
  <c r="T407" i="59"/>
  <c r="T416" i="55"/>
  <c r="Y368" i="59"/>
  <c r="AA428" i="59"/>
  <c r="AF293" i="59"/>
  <c r="Y390" i="59"/>
  <c r="AA387" i="55"/>
  <c r="AA380" i="55"/>
  <c r="AA425" i="55"/>
  <c r="P423" i="55"/>
  <c r="P421" i="55"/>
  <c r="AF229" i="55"/>
  <c r="AA385" i="55"/>
  <c r="AG281" i="56"/>
  <c r="V410" i="56"/>
  <c r="Y388" i="59"/>
  <c r="P399" i="55"/>
  <c r="AF254" i="55"/>
  <c r="P401" i="59"/>
  <c r="AB256" i="55"/>
  <c r="V401" i="56"/>
  <c r="AG236" i="56"/>
  <c r="AF288" i="59"/>
  <c r="R442" i="56"/>
  <c r="AA432" i="55"/>
  <c r="U397" i="56"/>
  <c r="P386" i="59"/>
  <c r="AH299" i="56"/>
  <c r="R299" i="56" s="1"/>
  <c r="AH256" i="56"/>
  <c r="AH288" i="56"/>
  <c r="AH248" i="56"/>
  <c r="P439" i="59"/>
  <c r="P396" i="59"/>
  <c r="V446" i="56"/>
  <c r="AH245" i="56"/>
  <c r="U390" i="56"/>
  <c r="Y379" i="55"/>
  <c r="P412" i="55"/>
  <c r="T369" i="59"/>
  <c r="T370" i="59"/>
  <c r="T412" i="55"/>
  <c r="AF258" i="59"/>
  <c r="P258" i="59" s="1"/>
  <c r="AA423" i="59"/>
  <c r="T432" i="59"/>
  <c r="T387" i="55"/>
  <c r="AB245" i="55"/>
  <c r="AB289" i="55"/>
  <c r="T423" i="55"/>
  <c r="AF273" i="55"/>
  <c r="P273" i="55" s="1"/>
  <c r="AF299" i="55"/>
  <c r="AA417" i="55"/>
  <c r="AA383" i="55"/>
  <c r="Y433" i="59"/>
  <c r="AG225" i="56"/>
  <c r="Q225" i="56" s="1"/>
  <c r="AC511" i="56" s="1"/>
  <c r="AF228" i="55"/>
  <c r="AD243" i="56"/>
  <c r="AD246" i="56"/>
  <c r="AA414" i="55"/>
  <c r="AF256" i="55"/>
  <c r="AA374" i="55"/>
  <c r="Y384" i="59"/>
  <c r="AC228" i="56"/>
  <c r="Q409" i="56"/>
  <c r="V382" i="56"/>
  <c r="Y442" i="55"/>
  <c r="AF263" i="59"/>
  <c r="P263" i="59" s="1"/>
  <c r="AG234" i="56"/>
  <c r="P395" i="59"/>
  <c r="U408" i="56"/>
  <c r="AF253" i="59"/>
  <c r="P253" i="59" s="1"/>
  <c r="AG233" i="56"/>
  <c r="R388" i="56"/>
  <c r="P436" i="59"/>
  <c r="Y416" i="55"/>
  <c r="Y411" i="55"/>
  <c r="AA437" i="59"/>
  <c r="AA422" i="59"/>
  <c r="P442" i="55"/>
  <c r="AB257" i="55"/>
  <c r="T407" i="55"/>
  <c r="AB238" i="55"/>
  <c r="AB278" i="55"/>
  <c r="AA395" i="55"/>
  <c r="R394" i="56"/>
  <c r="Q445" i="56"/>
  <c r="R401" i="56"/>
  <c r="P444" i="55"/>
  <c r="AG228" i="56"/>
  <c r="AF284" i="59"/>
  <c r="P284" i="59" s="1"/>
  <c r="T374" i="55"/>
  <c r="AF291" i="59"/>
  <c r="P291" i="59" s="1"/>
  <c r="AF231" i="55"/>
  <c r="P231" i="55" s="1"/>
  <c r="AA420" i="55"/>
  <c r="U375" i="56"/>
  <c r="AB254" i="55"/>
  <c r="AF243" i="59"/>
  <c r="P243" i="59" s="1"/>
  <c r="V375" i="56"/>
  <c r="P403" i="59"/>
  <c r="P406" i="59"/>
  <c r="AH246" i="56"/>
  <c r="AF292" i="59"/>
  <c r="P292" i="59" s="1"/>
  <c r="AH264" i="56"/>
  <c r="R264" i="56" s="1"/>
  <c r="R382" i="56"/>
  <c r="AF252" i="59"/>
  <c r="P252" i="59" s="1"/>
  <c r="P416" i="59"/>
  <c r="V406" i="56"/>
  <c r="T401" i="59"/>
  <c r="AF257" i="55"/>
  <c r="AA426" i="59"/>
  <c r="AF264" i="59"/>
  <c r="P264" i="59" s="1"/>
  <c r="T403" i="59"/>
  <c r="AA400" i="59"/>
  <c r="AA394" i="59"/>
  <c r="T430" i="55"/>
  <c r="AF240" i="55"/>
  <c r="AA430" i="55"/>
  <c r="Y371" i="55"/>
  <c r="P400" i="55"/>
  <c r="AA409" i="55"/>
  <c r="AB287" i="55"/>
  <c r="Y383" i="55"/>
  <c r="Y435" i="55"/>
  <c r="AH251" i="56"/>
  <c r="AH243" i="56"/>
  <c r="Y392" i="55"/>
  <c r="AF289" i="59"/>
  <c r="P289" i="59" s="1"/>
  <c r="Y382" i="59"/>
  <c r="AG301" i="56"/>
  <c r="Q301" i="56" s="1"/>
  <c r="R410" i="56"/>
  <c r="Y376" i="55"/>
  <c r="AF280" i="55"/>
  <c r="P280" i="55" s="1"/>
  <c r="AB288" i="59"/>
  <c r="T383" i="55"/>
  <c r="AA421" i="55"/>
  <c r="T442" i="55"/>
  <c r="V407" i="56"/>
  <c r="Y444" i="59"/>
  <c r="AF248" i="59"/>
  <c r="P248" i="59" s="1"/>
  <c r="AD232" i="56"/>
  <c r="R232" i="56" s="1"/>
  <c r="U407" i="56"/>
  <c r="AF260" i="59"/>
  <c r="P260" i="59" s="1"/>
  <c r="V389" i="56"/>
  <c r="P435" i="59"/>
  <c r="AH277" i="56"/>
  <c r="R277" i="56" s="1"/>
  <c r="AF275" i="59"/>
  <c r="P275" i="59" s="1"/>
  <c r="AF273" i="59"/>
  <c r="P273" i="59" s="1"/>
  <c r="AC233" i="56"/>
  <c r="P427" i="59"/>
  <c r="Y394" i="55"/>
  <c r="AF278" i="55"/>
  <c r="T376" i="59"/>
  <c r="P407" i="55"/>
  <c r="AA439" i="59"/>
  <c r="AF227" i="59"/>
  <c r="P227" i="59" s="1"/>
  <c r="P434" i="59"/>
  <c r="AA414" i="59"/>
  <c r="T439" i="59"/>
  <c r="T381" i="55"/>
  <c r="AF287" i="55"/>
  <c r="P383" i="55"/>
  <c r="P381" i="55"/>
  <c r="AF245" i="55"/>
  <c r="Y408" i="55"/>
  <c r="AD251" i="56"/>
  <c r="U423" i="56"/>
  <c r="P387" i="55"/>
  <c r="AA392" i="59"/>
  <c r="AB249" i="55"/>
  <c r="P397" i="55"/>
  <c r="AC236" i="56"/>
  <c r="AF236" i="59"/>
  <c r="P236" i="59" s="1"/>
  <c r="T388" i="55"/>
  <c r="T427" i="59"/>
  <c r="AB240" i="55"/>
  <c r="AC266" i="56"/>
  <c r="Y417" i="55"/>
  <c r="Y373" i="59"/>
  <c r="Y376" i="59"/>
  <c r="R396" i="56"/>
  <c r="AH263" i="56"/>
  <c r="R263" i="56" s="1"/>
  <c r="R435" i="56"/>
  <c r="AF298" i="59"/>
  <c r="P298" i="59" s="1"/>
  <c r="AF226" i="59"/>
  <c r="P226" i="59" s="1"/>
  <c r="U379" i="56"/>
  <c r="AD295" i="56"/>
  <c r="AC247" i="56"/>
  <c r="Q247" i="56" s="1"/>
  <c r="V388" i="56"/>
  <c r="Q390" i="56"/>
  <c r="Y443" i="55"/>
  <c r="P416" i="55"/>
  <c r="AF238" i="55"/>
  <c r="P434" i="55"/>
  <c r="P418" i="59"/>
  <c r="AA413" i="59"/>
  <c r="AA387" i="59"/>
  <c r="T371" i="55"/>
  <c r="AB285" i="59"/>
  <c r="AF244" i="55"/>
  <c r="P244" i="55" s="1"/>
  <c r="AB294" i="55"/>
  <c r="AA400" i="55"/>
  <c r="Y395" i="55"/>
  <c r="AF264" i="55"/>
  <c r="P264" i="55" s="1"/>
  <c r="AF301" i="55"/>
  <c r="P301" i="55" s="1"/>
  <c r="AH301" i="56"/>
  <c r="AD288" i="56"/>
  <c r="Q376" i="56"/>
  <c r="Q443" i="56"/>
  <c r="AA427" i="59"/>
  <c r="Y425" i="55"/>
  <c r="Y428" i="59"/>
  <c r="T444" i="55"/>
  <c r="U374" i="56"/>
  <c r="AA424" i="59"/>
  <c r="P427" i="55"/>
  <c r="Y404" i="59"/>
  <c r="Y439" i="59"/>
  <c r="Y441" i="59"/>
  <c r="AD248" i="56"/>
  <c r="P370" i="59"/>
  <c r="AH253" i="56"/>
  <c r="R253" i="56" s="1"/>
  <c r="Q423" i="56"/>
  <c r="AH283" i="56"/>
  <c r="P381" i="59"/>
  <c r="AC231" i="56"/>
  <c r="AC232" i="56"/>
  <c r="Q232" i="56" s="1"/>
  <c r="T418" i="59"/>
  <c r="P428" i="59"/>
  <c r="AA411" i="59"/>
  <c r="AA439" i="55"/>
  <c r="AB228" i="55"/>
  <c r="Y386" i="55"/>
  <c r="T376" i="55"/>
  <c r="P374" i="55"/>
  <c r="AA444" i="55"/>
  <c r="AF291" i="55"/>
  <c r="AB229" i="55"/>
  <c r="Y406" i="55"/>
  <c r="Y445" i="55"/>
  <c r="AQ85" i="55"/>
  <c r="W371" i="55" s="1"/>
  <c r="AQ120" i="55"/>
  <c r="AE263" i="55" s="1"/>
  <c r="AQ144" i="55"/>
  <c r="W430" i="55" s="1"/>
  <c r="AQ104" i="55"/>
  <c r="AI247" i="55" s="1"/>
  <c r="AQ126" i="55"/>
  <c r="W412" i="55" s="1"/>
  <c r="AQ96" i="55"/>
  <c r="W382" i="55" s="1"/>
  <c r="AQ102" i="55"/>
  <c r="AE245" i="55" s="1"/>
  <c r="AQ159" i="55"/>
  <c r="AE302" i="55" s="1"/>
  <c r="AQ125" i="55"/>
  <c r="AE268" i="55" s="1"/>
  <c r="AQ98" i="55"/>
  <c r="AI241" i="55" s="1"/>
  <c r="AQ154" i="55"/>
  <c r="W440" i="55" s="1"/>
  <c r="AQ152" i="55"/>
  <c r="AE295" i="55" s="1"/>
  <c r="AQ145" i="55"/>
  <c r="W431" i="55" s="1"/>
  <c r="AQ157" i="55"/>
  <c r="AE300" i="55" s="1"/>
  <c r="AQ122" i="55"/>
  <c r="W408" i="55" s="1"/>
  <c r="AQ155" i="55"/>
  <c r="W441" i="55" s="1"/>
  <c r="AQ119" i="55"/>
  <c r="AE262" i="55" s="1"/>
  <c r="AQ137" i="55"/>
  <c r="AE280" i="55" s="1"/>
  <c r="AQ136" i="55"/>
  <c r="AE279" i="55" s="1"/>
  <c r="AQ95" i="55"/>
  <c r="AE238" i="55" s="1"/>
  <c r="AQ112" i="55"/>
  <c r="W398" i="55" s="1"/>
  <c r="AQ150" i="55"/>
  <c r="W436" i="55" s="1"/>
  <c r="AQ127" i="55"/>
  <c r="AE270" i="55" s="1"/>
  <c r="AQ90" i="55"/>
  <c r="AE233" i="55" s="1"/>
  <c r="AQ93" i="55"/>
  <c r="S379" i="55" s="1"/>
  <c r="AQ146" i="55"/>
  <c r="AE289" i="55" s="1"/>
  <c r="AQ131" i="55"/>
  <c r="AE274" i="55" s="1"/>
  <c r="AQ109" i="55"/>
  <c r="W395" i="55" s="1"/>
  <c r="AQ86" i="55"/>
  <c r="AI229" i="55" s="1"/>
  <c r="AQ139" i="55"/>
  <c r="W425" i="55" s="1"/>
  <c r="AQ133" i="55"/>
  <c r="AE276" i="55" s="1"/>
  <c r="AQ140" i="55"/>
  <c r="W426" i="55" s="1"/>
  <c r="AQ87" i="55"/>
  <c r="AI230" i="55" s="1"/>
  <c r="AQ107" i="55"/>
  <c r="S393" i="55" s="1"/>
  <c r="AQ151" i="55"/>
  <c r="AE294" i="55" s="1"/>
  <c r="AQ89" i="55"/>
  <c r="AI232" i="55" s="1"/>
  <c r="AQ148" i="55"/>
  <c r="AE291" i="55" s="1"/>
  <c r="AQ158" i="55"/>
  <c r="W444" i="55" s="1"/>
  <c r="AQ130" i="55"/>
  <c r="AE273" i="55" s="1"/>
  <c r="AQ129" i="55"/>
  <c r="AE272" i="55" s="1"/>
  <c r="AQ153" i="55"/>
  <c r="AE296" i="55" s="1"/>
  <c r="AQ135" i="55"/>
  <c r="AE278" i="55" s="1"/>
  <c r="AQ134" i="55"/>
  <c r="AE277" i="55" s="1"/>
  <c r="AQ105" i="55"/>
  <c r="AI248" i="55" s="1"/>
  <c r="AQ115" i="55"/>
  <c r="AI258" i="55" s="1"/>
  <c r="AQ121" i="55"/>
  <c r="W407" i="55" s="1"/>
  <c r="AQ92" i="55"/>
  <c r="AE235" i="55" s="1"/>
  <c r="AQ117" i="55"/>
  <c r="AI260" i="55" s="1"/>
  <c r="AQ128" i="55"/>
  <c r="AE271" i="55" s="1"/>
  <c r="AQ147" i="55"/>
  <c r="AE290" i="55" s="1"/>
  <c r="AQ97" i="55"/>
  <c r="S383" i="55" s="1"/>
  <c r="AQ83" i="55"/>
  <c r="AI226" i="55" s="1"/>
  <c r="AQ110" i="55"/>
  <c r="W396" i="55" s="1"/>
  <c r="AQ99" i="55"/>
  <c r="W385" i="55" s="1"/>
  <c r="AQ114" i="55"/>
  <c r="AI257" i="55" s="1"/>
  <c r="AQ101" i="55"/>
  <c r="W387" i="55" s="1"/>
  <c r="AQ116" i="55"/>
  <c r="W402" i="55" s="1"/>
  <c r="AQ108" i="55"/>
  <c r="AI251" i="55" s="1"/>
  <c r="AQ103" i="55"/>
  <c r="S389" i="55" s="1"/>
  <c r="AQ143" i="55"/>
  <c r="AE286" i="55" s="1"/>
  <c r="AQ111" i="55"/>
  <c r="AE254" i="55" s="1"/>
  <c r="AQ138" i="55"/>
  <c r="AE281" i="55" s="1"/>
  <c r="AQ141" i="55"/>
  <c r="AE284" i="55" s="1"/>
  <c r="AQ123" i="55"/>
  <c r="AE266" i="55" s="1"/>
  <c r="AQ161" i="55"/>
  <c r="AE304" i="55" s="1"/>
  <c r="AQ118" i="55"/>
  <c r="W404" i="55" s="1"/>
  <c r="AQ142" i="55"/>
  <c r="AE285" i="55" s="1"/>
  <c r="AQ91" i="55"/>
  <c r="AI234" i="55" s="1"/>
  <c r="AQ88" i="55"/>
  <c r="W374" i="55" s="1"/>
  <c r="AQ156" i="55"/>
  <c r="AE299" i="55" s="1"/>
  <c r="AQ100" i="55"/>
  <c r="AE243" i="55" s="1"/>
  <c r="AQ82" i="55"/>
  <c r="W368" i="55" s="1"/>
  <c r="AQ84" i="55"/>
  <c r="S370" i="55" s="1"/>
  <c r="AQ113" i="55"/>
  <c r="AI256" i="55" s="1"/>
  <c r="AQ106" i="55"/>
  <c r="W392" i="55" s="1"/>
  <c r="AQ160" i="55"/>
  <c r="W446" i="55" s="1"/>
  <c r="AQ124" i="55"/>
  <c r="AE267" i="55" s="1"/>
  <c r="AQ132" i="55"/>
  <c r="AE275" i="55" s="1"/>
  <c r="AQ149" i="55"/>
  <c r="AE292" i="55" s="1"/>
  <c r="AQ94" i="55"/>
  <c r="AI237" i="55" s="1"/>
  <c r="AP122" i="55"/>
  <c r="AD265" i="55" s="1"/>
  <c r="AP153" i="55"/>
  <c r="AH296" i="55" s="1"/>
  <c r="AP100" i="55"/>
  <c r="AH243" i="55" s="1"/>
  <c r="AP137" i="55"/>
  <c r="AD280" i="55" s="1"/>
  <c r="AP126" i="55"/>
  <c r="V412" i="55" s="1"/>
  <c r="AP155" i="55"/>
  <c r="V441" i="55" s="1"/>
  <c r="AP156" i="55"/>
  <c r="R442" i="55" s="1"/>
  <c r="AP117" i="55"/>
  <c r="AD260" i="55" s="1"/>
  <c r="AP134" i="55"/>
  <c r="V420" i="55" s="1"/>
  <c r="AP144" i="55"/>
  <c r="AD287" i="55" s="1"/>
  <c r="AP109" i="55"/>
  <c r="AD252" i="55" s="1"/>
  <c r="AP154" i="55"/>
  <c r="AP91" i="55"/>
  <c r="V377" i="55" s="1"/>
  <c r="AP93" i="55"/>
  <c r="AD236" i="55" s="1"/>
  <c r="AP114" i="55"/>
  <c r="V400" i="55" s="1"/>
  <c r="AP161" i="55"/>
  <c r="AH304" i="55" s="1"/>
  <c r="AP84" i="55"/>
  <c r="AD227" i="55" s="1"/>
  <c r="AP121" i="55"/>
  <c r="AD264" i="55" s="1"/>
  <c r="AP101" i="55"/>
  <c r="R387" i="55" s="1"/>
  <c r="AP90" i="55"/>
  <c r="AH233" i="55" s="1"/>
  <c r="AP132" i="55"/>
  <c r="AD275" i="55" s="1"/>
  <c r="AP150" i="55"/>
  <c r="AD293" i="55" s="1"/>
  <c r="AP159" i="55"/>
  <c r="V445" i="55" s="1"/>
  <c r="AP96" i="55"/>
  <c r="V382" i="55" s="1"/>
  <c r="AP160" i="55"/>
  <c r="AP86" i="55"/>
  <c r="R372" i="55" s="1"/>
  <c r="AP111" i="55"/>
  <c r="R397" i="55" s="1"/>
  <c r="AP136" i="55"/>
  <c r="V422" i="55" s="1"/>
  <c r="AP95" i="55"/>
  <c r="AD238" i="55" s="1"/>
  <c r="AP83" i="55"/>
  <c r="AH226" i="55" s="1"/>
  <c r="AP92" i="55"/>
  <c r="V378" i="55" s="1"/>
  <c r="AP142" i="55"/>
  <c r="V428" i="55" s="1"/>
  <c r="AP143" i="55"/>
  <c r="R429" i="55" s="1"/>
  <c r="AP139" i="55"/>
  <c r="V425" i="55" s="1"/>
  <c r="AP127" i="55"/>
  <c r="AD270" i="55" s="1"/>
  <c r="AP82" i="55"/>
  <c r="V368" i="55" s="1"/>
  <c r="AP128" i="55"/>
  <c r="AD271" i="55" s="1"/>
  <c r="AP124" i="55"/>
  <c r="AD267" i="55" s="1"/>
  <c r="AP148" i="55"/>
  <c r="AD291" i="55" s="1"/>
  <c r="AP113" i="55"/>
  <c r="V399" i="55" s="1"/>
  <c r="AP138" i="55"/>
  <c r="AD281" i="55" s="1"/>
  <c r="AP145" i="55"/>
  <c r="AD288" i="55" s="1"/>
  <c r="AP102" i="55"/>
  <c r="AD245" i="55" s="1"/>
  <c r="AP140" i="55"/>
  <c r="AD283" i="55" s="1"/>
  <c r="AP115" i="55"/>
  <c r="AH258" i="55" s="1"/>
  <c r="AP104" i="55"/>
  <c r="R390" i="55" s="1"/>
  <c r="AP151" i="55"/>
  <c r="AD294" i="55" s="1"/>
  <c r="AP87" i="55"/>
  <c r="R373" i="55" s="1"/>
  <c r="AP123" i="55"/>
  <c r="AD266" i="55" s="1"/>
  <c r="AP147" i="55"/>
  <c r="R433" i="55" s="1"/>
  <c r="AP149" i="55"/>
  <c r="V435" i="55" s="1"/>
  <c r="AP120" i="55"/>
  <c r="V406" i="55" s="1"/>
  <c r="AP98" i="55"/>
  <c r="AD241" i="55" s="1"/>
  <c r="AP103" i="55"/>
  <c r="AH246" i="55" s="1"/>
  <c r="AP88" i="55"/>
  <c r="AH231" i="55" s="1"/>
  <c r="AP105" i="55"/>
  <c r="R391" i="55" s="1"/>
  <c r="AP110" i="55"/>
  <c r="AH253" i="55" s="1"/>
  <c r="AP94" i="55"/>
  <c r="AD237" i="55" s="1"/>
  <c r="AP106" i="55"/>
  <c r="V392" i="55" s="1"/>
  <c r="AP116" i="55"/>
  <c r="R402" i="55" s="1"/>
  <c r="AP152" i="55"/>
  <c r="R438" i="55" s="1"/>
  <c r="AP133" i="55"/>
  <c r="V419" i="55" s="1"/>
  <c r="AP107" i="55"/>
  <c r="V393" i="55" s="1"/>
  <c r="AP157" i="55"/>
  <c r="AD300" i="55" s="1"/>
  <c r="AP141" i="55"/>
  <c r="AH284" i="55" s="1"/>
  <c r="AP125" i="55"/>
  <c r="AD268" i="55" s="1"/>
  <c r="AP97" i="55"/>
  <c r="AH240" i="55" s="1"/>
  <c r="AP131" i="55"/>
  <c r="AD274" i="55" s="1"/>
  <c r="AP158" i="55"/>
  <c r="V444" i="55" s="1"/>
  <c r="AP89" i="55"/>
  <c r="AD232" i="55" s="1"/>
  <c r="AP119" i="55"/>
  <c r="V405" i="55" s="1"/>
  <c r="AP135" i="55"/>
  <c r="AD278" i="55" s="1"/>
  <c r="AP129" i="55"/>
  <c r="AD272" i="55" s="1"/>
  <c r="AP99" i="55"/>
  <c r="AD242" i="55" s="1"/>
  <c r="AP146" i="55"/>
  <c r="R432" i="55" s="1"/>
  <c r="AP85" i="55"/>
  <c r="V371" i="55" s="1"/>
  <c r="AP118" i="55"/>
  <c r="R404" i="55" s="1"/>
  <c r="AP130" i="55"/>
  <c r="AD273" i="55" s="1"/>
  <c r="AP108" i="55"/>
  <c r="V394" i="55" s="1"/>
  <c r="AP112" i="55"/>
  <c r="AD255" i="55" s="1"/>
  <c r="AO98" i="55"/>
  <c r="AC241" i="55" s="1"/>
  <c r="AO110" i="55"/>
  <c r="AC253" i="55" s="1"/>
  <c r="AO124" i="55"/>
  <c r="AC267" i="55" s="1"/>
  <c r="AO128" i="55"/>
  <c r="AC271" i="55" s="1"/>
  <c r="AO101" i="55"/>
  <c r="AC244" i="55" s="1"/>
  <c r="AO159" i="55"/>
  <c r="AC302" i="55" s="1"/>
  <c r="AO148" i="55"/>
  <c r="AC291" i="55" s="1"/>
  <c r="AO121" i="55"/>
  <c r="U407" i="55" s="1"/>
  <c r="AO129" i="55"/>
  <c r="AC272" i="55" s="1"/>
  <c r="AO114" i="55"/>
  <c r="Y400" i="55" s="1"/>
  <c r="AO137" i="55"/>
  <c r="AC280" i="55" s="1"/>
  <c r="AO83" i="55"/>
  <c r="AC226" i="55" s="1"/>
  <c r="AO154" i="55"/>
  <c r="AC297" i="55" s="1"/>
  <c r="AO130" i="55"/>
  <c r="AC273" i="55" s="1"/>
  <c r="AO113" i="55"/>
  <c r="AC256" i="55" s="1"/>
  <c r="AO84" i="55"/>
  <c r="AC227" i="55" s="1"/>
  <c r="AO99" i="55"/>
  <c r="U385" i="55" s="1"/>
  <c r="AO141" i="55"/>
  <c r="AC284" i="55" s="1"/>
  <c r="AO100" i="55"/>
  <c r="AC243" i="55" s="1"/>
  <c r="AO131" i="55"/>
  <c r="AC274" i="55" s="1"/>
  <c r="AO126" i="55"/>
  <c r="AC269" i="55" s="1"/>
  <c r="AO138" i="55"/>
  <c r="AC281" i="55" s="1"/>
  <c r="AO146" i="55"/>
  <c r="Y432" i="55" s="1"/>
  <c r="AO123" i="55"/>
  <c r="U409" i="55" s="1"/>
  <c r="AO134" i="55"/>
  <c r="AC277" i="55" s="1"/>
  <c r="AO143" i="55"/>
  <c r="Y429" i="55" s="1"/>
  <c r="AO132" i="55"/>
  <c r="AC275" i="55" s="1"/>
  <c r="AO89" i="55"/>
  <c r="AC232" i="55" s="1"/>
  <c r="AO136" i="55"/>
  <c r="AC279" i="55" s="1"/>
  <c r="AO108" i="55"/>
  <c r="AC251" i="55" s="1"/>
  <c r="AO96" i="55"/>
  <c r="U382" i="55" s="1"/>
  <c r="AO85" i="55"/>
  <c r="AC228" i="55" s="1"/>
  <c r="AO105" i="55"/>
  <c r="Q391" i="55" s="1"/>
  <c r="AO150" i="55"/>
  <c r="AC293" i="55" s="1"/>
  <c r="AO109" i="55"/>
  <c r="AC252" i="55" s="1"/>
  <c r="AO157" i="55"/>
  <c r="AC300" i="55" s="1"/>
  <c r="AO94" i="55"/>
  <c r="AC237" i="55" s="1"/>
  <c r="AO112" i="55"/>
  <c r="AC255" i="55" s="1"/>
  <c r="AO158" i="55"/>
  <c r="Y444" i="55" s="1"/>
  <c r="AO116" i="55"/>
  <c r="Y402" i="55" s="1"/>
  <c r="AO139" i="55"/>
  <c r="AO91" i="55"/>
  <c r="U377" i="55" s="1"/>
  <c r="AO147" i="55"/>
  <c r="AC290" i="55" s="1"/>
  <c r="AO106" i="55"/>
  <c r="AG249" i="55" s="1"/>
  <c r="AO127" i="55"/>
  <c r="AC270" i="55" s="1"/>
  <c r="AO133" i="55"/>
  <c r="U419" i="55" s="1"/>
  <c r="AO117" i="55"/>
  <c r="Q403" i="55" s="1"/>
  <c r="AO160" i="55"/>
  <c r="AC303" i="55" s="1"/>
  <c r="AO145" i="55"/>
  <c r="AC288" i="55" s="1"/>
  <c r="AO104" i="55"/>
  <c r="U390" i="55" s="1"/>
  <c r="AO86" i="55"/>
  <c r="U372" i="55" s="1"/>
  <c r="AO135" i="55"/>
  <c r="AC278" i="55" s="1"/>
  <c r="AO120" i="55"/>
  <c r="AC263" i="55" s="1"/>
  <c r="AO82" i="55"/>
  <c r="U368" i="55" s="1"/>
  <c r="AO149" i="55"/>
  <c r="AC292" i="55" s="1"/>
  <c r="AO153" i="55"/>
  <c r="AC296" i="55" s="1"/>
  <c r="AO107" i="55"/>
  <c r="AG250" i="55" s="1"/>
  <c r="AO119" i="55"/>
  <c r="AC262" i="55" s="1"/>
  <c r="AO152" i="55"/>
  <c r="AC295" i="55" s="1"/>
  <c r="AO142" i="55"/>
  <c r="AC285" i="55" s="1"/>
  <c r="AO97" i="55"/>
  <c r="AC240" i="55" s="1"/>
  <c r="AO156" i="55"/>
  <c r="AC299" i="55" s="1"/>
  <c r="AO140" i="55"/>
  <c r="AC283" i="55" s="1"/>
  <c r="AO95" i="55"/>
  <c r="U381" i="55" s="1"/>
  <c r="AO90" i="55"/>
  <c r="AC233" i="55" s="1"/>
  <c r="AO118" i="55"/>
  <c r="AC261" i="55" s="1"/>
  <c r="AO87" i="55"/>
  <c r="U373" i="55" s="1"/>
  <c r="AO115" i="55"/>
  <c r="Q401" i="55" s="1"/>
  <c r="AO125" i="55"/>
  <c r="AC268" i="55" s="1"/>
  <c r="AO151" i="55"/>
  <c r="Y437" i="55" s="1"/>
  <c r="AO93" i="55"/>
  <c r="U379" i="55" s="1"/>
  <c r="AO88" i="55"/>
  <c r="U374" i="55" s="1"/>
  <c r="AO122" i="55"/>
  <c r="U408" i="55" s="1"/>
  <c r="AO161" i="55"/>
  <c r="U447" i="55" s="1"/>
  <c r="AO102" i="55"/>
  <c r="AC245" i="55" s="1"/>
  <c r="AO144" i="55"/>
  <c r="AC287" i="55" s="1"/>
  <c r="AO92" i="55"/>
  <c r="AC235" i="55" s="1"/>
  <c r="AO111" i="55"/>
  <c r="Q397" i="55" s="1"/>
  <c r="AO155" i="55"/>
  <c r="AC298" i="55" s="1"/>
  <c r="AO103" i="55"/>
  <c r="AG246" i="55" s="1"/>
  <c r="Y266" i="55"/>
  <c r="Y409" i="55"/>
  <c r="AB242" i="59"/>
  <c r="P385" i="59"/>
  <c r="AF242" i="59"/>
  <c r="Y272" i="55"/>
  <c r="Y415" i="55"/>
  <c r="AB286" i="55"/>
  <c r="T429" i="55"/>
  <c r="AF286" i="55"/>
  <c r="AA247" i="55"/>
  <c r="AA390" i="55"/>
  <c r="AD271" i="56"/>
  <c r="AH271" i="56"/>
  <c r="V414" i="56"/>
  <c r="R414" i="56"/>
  <c r="P377" i="55"/>
  <c r="AF234" i="55"/>
  <c r="AB234" i="55"/>
  <c r="AB271" i="59"/>
  <c r="AF271" i="59"/>
  <c r="AA388" i="59"/>
  <c r="P373" i="55"/>
  <c r="V404" i="56"/>
  <c r="AH261" i="56"/>
  <c r="AD261" i="56"/>
  <c r="AD250" i="56"/>
  <c r="V393" i="56"/>
  <c r="AH250" i="56"/>
  <c r="R393" i="56"/>
  <c r="R378" i="56"/>
  <c r="AD235" i="56"/>
  <c r="V378" i="56"/>
  <c r="R377" i="56"/>
  <c r="AD234" i="56"/>
  <c r="AH234" i="56"/>
  <c r="AD289" i="56"/>
  <c r="V432" i="56"/>
  <c r="Y261" i="55"/>
  <c r="Y404" i="55"/>
  <c r="Y271" i="55"/>
  <c r="Y414" i="55"/>
  <c r="Y303" i="55"/>
  <c r="Y446" i="55"/>
  <c r="Y253" i="55"/>
  <c r="Y396" i="55"/>
  <c r="AB304" i="55"/>
  <c r="P447" i="55"/>
  <c r="T447" i="55"/>
  <c r="AB297" i="55"/>
  <c r="AF297" i="55"/>
  <c r="T440" i="55"/>
  <c r="T385" i="55"/>
  <c r="P385" i="55"/>
  <c r="AB242" i="55"/>
  <c r="X445" i="55"/>
  <c r="AB302" i="55"/>
  <c r="T445" i="55"/>
  <c r="AF302" i="55"/>
  <c r="T426" i="55"/>
  <c r="AB283" i="55"/>
  <c r="AF283" i="55"/>
  <c r="Y265" i="59"/>
  <c r="Y408" i="59"/>
  <c r="Y226" i="59"/>
  <c r="Y369" i="59"/>
  <c r="Y281" i="59"/>
  <c r="Y424" i="59"/>
  <c r="AC226" i="56"/>
  <c r="U369" i="56"/>
  <c r="AG226" i="56"/>
  <c r="Q369" i="56"/>
  <c r="U425" i="56"/>
  <c r="AC282" i="56"/>
  <c r="Q395" i="56"/>
  <c r="U395" i="56"/>
  <c r="U421" i="56"/>
  <c r="AC278" i="56"/>
  <c r="AA273" i="59"/>
  <c r="AA416" i="59"/>
  <c r="AA230" i="59"/>
  <c r="AA373" i="59"/>
  <c r="AA263" i="59"/>
  <c r="AA406" i="59"/>
  <c r="AB287" i="59"/>
  <c r="P430" i="59"/>
  <c r="AB268" i="59"/>
  <c r="AF268" i="59"/>
  <c r="T411" i="59"/>
  <c r="AB254" i="59"/>
  <c r="P397" i="59"/>
  <c r="AB265" i="59"/>
  <c r="AF265" i="59"/>
  <c r="AA259" i="55"/>
  <c r="AA402" i="55"/>
  <c r="AA295" i="55"/>
  <c r="AA438" i="55"/>
  <c r="AA241" i="55"/>
  <c r="AA384" i="55"/>
  <c r="AH241" i="56"/>
  <c r="V417" i="56"/>
  <c r="T398" i="59"/>
  <c r="AA437" i="55"/>
  <c r="R384" i="56"/>
  <c r="V441" i="56"/>
  <c r="U435" i="56"/>
  <c r="V377" i="56"/>
  <c r="X405" i="55"/>
  <c r="T405" i="55"/>
  <c r="AB262" i="55"/>
  <c r="P405" i="55"/>
  <c r="AC240" i="56"/>
  <c r="AG240" i="56"/>
  <c r="U383" i="56"/>
  <c r="Q383" i="56"/>
  <c r="Y278" i="55"/>
  <c r="Y421" i="55"/>
  <c r="Y284" i="59"/>
  <c r="Y427" i="59"/>
  <c r="U396" i="56"/>
  <c r="AC253" i="56"/>
  <c r="AB244" i="59"/>
  <c r="T387" i="59"/>
  <c r="AF244" i="59"/>
  <c r="AG239" i="56"/>
  <c r="AC239" i="56"/>
  <c r="U382" i="56"/>
  <c r="Q382" i="56"/>
  <c r="U400" i="56"/>
  <c r="AA379" i="59"/>
  <c r="AC269" i="56"/>
  <c r="U370" i="56"/>
  <c r="AD297" i="56"/>
  <c r="P387" i="59"/>
  <c r="AA436" i="59"/>
  <c r="AA425" i="59"/>
  <c r="Y250" i="55"/>
  <c r="Y393" i="55"/>
  <c r="T404" i="55"/>
  <c r="P404" i="55"/>
  <c r="AF261" i="55"/>
  <c r="AB261" i="55"/>
  <c r="T442" i="59"/>
  <c r="AB299" i="59"/>
  <c r="AA286" i="55"/>
  <c r="AA429" i="55"/>
  <c r="V408" i="56"/>
  <c r="AD265" i="56"/>
  <c r="T425" i="55"/>
  <c r="AB282" i="55"/>
  <c r="Y278" i="59"/>
  <c r="Y421" i="59"/>
  <c r="AC258" i="56"/>
  <c r="Q401" i="56"/>
  <c r="T447" i="59"/>
  <c r="AF304" i="59"/>
  <c r="AA263" i="55"/>
  <c r="AA406" i="55"/>
  <c r="T378" i="55"/>
  <c r="AB235" i="55"/>
  <c r="P235" i="55" s="1"/>
  <c r="Y248" i="59"/>
  <c r="Y391" i="59"/>
  <c r="Q387" i="56"/>
  <c r="AC244" i="56"/>
  <c r="AG244" i="56"/>
  <c r="U387" i="56"/>
  <c r="AA259" i="59"/>
  <c r="AA402" i="59"/>
  <c r="AA268" i="55"/>
  <c r="AA411" i="55"/>
  <c r="AD241" i="56"/>
  <c r="R440" i="56"/>
  <c r="U432" i="56"/>
  <c r="Q425" i="56"/>
  <c r="AH274" i="56"/>
  <c r="R274" i="56" s="1"/>
  <c r="R385" i="56"/>
  <c r="AA412" i="59"/>
  <c r="AB248" i="55"/>
  <c r="P391" i="55"/>
  <c r="T391" i="55"/>
  <c r="AF248" i="55"/>
  <c r="U431" i="56"/>
  <c r="AC288" i="56"/>
  <c r="T444" i="59"/>
  <c r="AB301" i="59"/>
  <c r="P301" i="59" s="1"/>
  <c r="P444" i="59"/>
  <c r="AA243" i="55"/>
  <c r="AA386" i="55"/>
  <c r="AC248" i="56"/>
  <c r="X422" i="55"/>
  <c r="AF279" i="55"/>
  <c r="T422" i="55"/>
  <c r="AB279" i="55"/>
  <c r="Q442" i="56"/>
  <c r="AG299" i="56"/>
  <c r="U442" i="56"/>
  <c r="AA303" i="59"/>
  <c r="AA446" i="59"/>
  <c r="AA267" i="55"/>
  <c r="AA410" i="55"/>
  <c r="AD284" i="56"/>
  <c r="AB304" i="59"/>
  <c r="AD291" i="56"/>
  <c r="V434" i="56"/>
  <c r="X446" i="55"/>
  <c r="AB303" i="55"/>
  <c r="AF303" i="55"/>
  <c r="Y297" i="59"/>
  <c r="Y440" i="59"/>
  <c r="AA272" i="55"/>
  <c r="AA415" i="55"/>
  <c r="AG227" i="56"/>
  <c r="Q391" i="56"/>
  <c r="T441" i="59"/>
  <c r="AC289" i="56"/>
  <c r="Q289" i="56" s="1"/>
  <c r="AC299" i="56"/>
  <c r="R425" i="56"/>
  <c r="AD304" i="56"/>
  <c r="AA407" i="59"/>
  <c r="AF262" i="55"/>
  <c r="P425" i="55"/>
  <c r="AH252" i="56"/>
  <c r="R252" i="56" s="1"/>
  <c r="V395" i="56"/>
  <c r="R395" i="56"/>
  <c r="Y298" i="55"/>
  <c r="Y441" i="55"/>
  <c r="Y254" i="59"/>
  <c r="Y397" i="59"/>
  <c r="Y241" i="55"/>
  <c r="Y384" i="55"/>
  <c r="Y287" i="59"/>
  <c r="Y430" i="59"/>
  <c r="AA269" i="55"/>
  <c r="AA412" i="55"/>
  <c r="T384" i="55"/>
  <c r="AB241" i="55"/>
  <c r="P384" i="55"/>
  <c r="AA225" i="59"/>
  <c r="AA368" i="59"/>
  <c r="T420" i="59"/>
  <c r="AB277" i="59"/>
  <c r="P420" i="59"/>
  <c r="Y396" i="59"/>
  <c r="Y407" i="55"/>
  <c r="Y377" i="55"/>
  <c r="AH235" i="56"/>
  <c r="AD294" i="56"/>
  <c r="R294" i="56" s="1"/>
  <c r="AF241" i="59"/>
  <c r="P241" i="59" s="1"/>
  <c r="Q435" i="56"/>
  <c r="AH279" i="56"/>
  <c r="R279" i="56" s="1"/>
  <c r="P446" i="55"/>
  <c r="AA408" i="55"/>
  <c r="AB230" i="55"/>
  <c r="P230" i="55" s="1"/>
  <c r="T373" i="55"/>
  <c r="AA274" i="59"/>
  <c r="AA417" i="59"/>
  <c r="AB229" i="59"/>
  <c r="AF229" i="59"/>
  <c r="Z385" i="56"/>
  <c r="AD242" i="56"/>
  <c r="R242" i="56" s="1"/>
  <c r="V385" i="56"/>
  <c r="T427" i="55"/>
  <c r="AB284" i="55"/>
  <c r="AF284" i="55"/>
  <c r="Y293" i="59"/>
  <c r="Y436" i="59"/>
  <c r="AB246" i="59"/>
  <c r="T389" i="59"/>
  <c r="Y280" i="55"/>
  <c r="Y423" i="55"/>
  <c r="AB228" i="59"/>
  <c r="T371" i="59"/>
  <c r="AA297" i="55"/>
  <c r="AA440" i="55"/>
  <c r="AF277" i="59"/>
  <c r="V425" i="56"/>
  <c r="AC227" i="56"/>
  <c r="Y374" i="55"/>
  <c r="V422" i="56"/>
  <c r="Y411" i="59"/>
  <c r="Y374" i="59"/>
  <c r="AF299" i="59"/>
  <c r="V437" i="56"/>
  <c r="P414" i="59"/>
  <c r="R432" i="56"/>
  <c r="Y386" i="59"/>
  <c r="AC252" i="56"/>
  <c r="Q252" i="56" s="1"/>
  <c r="T372" i="59"/>
  <c r="Y434" i="55"/>
  <c r="AF242" i="55"/>
  <c r="AA281" i="55"/>
  <c r="AA424" i="55"/>
  <c r="Y269" i="55"/>
  <c r="Y412" i="55"/>
  <c r="Y236" i="59"/>
  <c r="Y379" i="59"/>
  <c r="U438" i="56"/>
  <c r="AC295" i="56"/>
  <c r="AB255" i="59"/>
  <c r="P398" i="59"/>
  <c r="AF255" i="59"/>
  <c r="AA302" i="55"/>
  <c r="AA445" i="55"/>
  <c r="AD302" i="56"/>
  <c r="V445" i="56"/>
  <c r="AH302" i="56"/>
  <c r="Y296" i="55"/>
  <c r="Y439" i="55"/>
  <c r="AB239" i="55"/>
  <c r="AF239" i="55"/>
  <c r="T382" i="55"/>
  <c r="AC229" i="56"/>
  <c r="AG229" i="56"/>
  <c r="U372" i="56"/>
  <c r="AA245" i="55"/>
  <c r="AA388" i="55"/>
  <c r="P445" i="55"/>
  <c r="P389" i="59"/>
  <c r="P383" i="59"/>
  <c r="Q412" i="56"/>
  <c r="P415" i="59"/>
  <c r="AF228" i="59"/>
  <c r="AA447" i="59"/>
  <c r="AA436" i="55"/>
  <c r="Y289" i="59"/>
  <c r="Y432" i="59"/>
  <c r="Y391" i="56"/>
  <c r="AG248" i="56"/>
  <c r="AA247" i="59"/>
  <c r="AA390" i="59"/>
  <c r="AA290" i="55"/>
  <c r="AA433" i="55"/>
  <c r="T379" i="55"/>
  <c r="X393" i="55"/>
  <c r="T393" i="55"/>
  <c r="AB250" i="55"/>
  <c r="AF250" i="55"/>
  <c r="P393" i="55"/>
  <c r="AC271" i="56"/>
  <c r="U414" i="56"/>
  <c r="AA290" i="59"/>
  <c r="AA433" i="59"/>
  <c r="AB282" i="59"/>
  <c r="T425" i="59"/>
  <c r="P425" i="59"/>
  <c r="AF282" i="59"/>
  <c r="AA249" i="55"/>
  <c r="AA392" i="55"/>
  <c r="AA369" i="59"/>
  <c r="P442" i="59"/>
  <c r="AF240" i="59"/>
  <c r="P240" i="59" s="1"/>
  <c r="U401" i="56"/>
  <c r="P441" i="59"/>
  <c r="AF272" i="59"/>
  <c r="P272" i="59" s="1"/>
  <c r="P447" i="59"/>
  <c r="AF282" i="55"/>
  <c r="T430" i="59"/>
  <c r="AA410" i="59"/>
  <c r="Y413" i="59"/>
  <c r="T377" i="55"/>
  <c r="T380" i="59"/>
  <c r="Y423" i="59"/>
  <c r="AA432" i="59"/>
  <c r="P429" i="55"/>
  <c r="P413" i="55"/>
  <c r="AA368" i="55"/>
  <c r="X439" i="55"/>
  <c r="T439" i="55"/>
  <c r="AA284" i="55"/>
  <c r="AA427" i="55"/>
  <c r="P393" i="59"/>
  <c r="AF300" i="59"/>
  <c r="P445" i="59"/>
  <c r="AC285" i="56"/>
  <c r="AF251" i="59"/>
  <c r="P251" i="59" s="1"/>
  <c r="Q404" i="56"/>
  <c r="AG278" i="56"/>
  <c r="R409" i="56"/>
  <c r="R434" i="56"/>
  <c r="R421" i="56"/>
  <c r="AF261" i="59"/>
  <c r="P261" i="59" s="1"/>
  <c r="AD255" i="56"/>
  <c r="Y390" i="55"/>
  <c r="T393" i="59"/>
  <c r="P384" i="59"/>
  <c r="T368" i="59"/>
  <c r="T375" i="55"/>
  <c r="AF276" i="55"/>
  <c r="P276" i="55" s="1"/>
  <c r="Y436" i="55"/>
  <c r="Y427" i="55"/>
  <c r="P370" i="55"/>
  <c r="AB259" i="55"/>
  <c r="P259" i="55" s="1"/>
  <c r="AF252" i="55"/>
  <c r="P252" i="55" s="1"/>
  <c r="V376" i="56"/>
  <c r="P422" i="55"/>
  <c r="T403" i="55"/>
  <c r="AH238" i="56"/>
  <c r="P375" i="59"/>
  <c r="P390" i="59"/>
  <c r="AG287" i="56"/>
  <c r="Q287" i="56" s="1"/>
  <c r="Y573" i="56" s="1"/>
  <c r="Q428" i="56"/>
  <c r="R430" i="56"/>
  <c r="AF230" i="59"/>
  <c r="P230" i="59" s="1"/>
  <c r="V416" i="56"/>
  <c r="AH233" i="56"/>
  <c r="Q373" i="56"/>
  <c r="V428" i="56"/>
  <c r="P419" i="55"/>
  <c r="T382" i="59"/>
  <c r="AF246" i="59"/>
  <c r="AF254" i="59"/>
  <c r="T394" i="59"/>
  <c r="AF278" i="59"/>
  <c r="P278" i="59" s="1"/>
  <c r="AF288" i="55"/>
  <c r="P288" i="55" s="1"/>
  <c r="T431" i="55"/>
  <c r="AB227" i="55"/>
  <c r="Y433" i="55"/>
  <c r="AB285" i="55"/>
  <c r="Y398" i="59"/>
  <c r="AA442" i="55"/>
  <c r="AA394" i="55"/>
  <c r="Y375" i="59"/>
  <c r="Y429" i="59"/>
  <c r="V381" i="56"/>
  <c r="P426" i="59"/>
  <c r="AF247" i="59"/>
  <c r="P247" i="59" s="1"/>
  <c r="AG263" i="56"/>
  <c r="AG272" i="56"/>
  <c r="AH281" i="56"/>
  <c r="AH265" i="56"/>
  <c r="R437" i="56"/>
  <c r="AC246" i="56"/>
  <c r="Q246" i="56" s="1"/>
  <c r="AC532" i="56" s="1"/>
  <c r="AD278" i="56"/>
  <c r="P368" i="59"/>
  <c r="T402" i="59"/>
  <c r="P401" i="55"/>
  <c r="AA403" i="59"/>
  <c r="T414" i="59"/>
  <c r="AA443" i="59"/>
  <c r="Y420" i="59"/>
  <c r="AB300" i="59"/>
  <c r="AA376" i="55"/>
  <c r="Y447" i="55"/>
  <c r="P414" i="55"/>
  <c r="AA375" i="55"/>
  <c r="AF253" i="55"/>
  <c r="Y413" i="55"/>
  <c r="Y230" i="55"/>
  <c r="Y373" i="55"/>
  <c r="AF236" i="55"/>
  <c r="P236" i="55" s="1"/>
  <c r="AC297" i="56"/>
  <c r="AG258" i="56"/>
  <c r="R404" i="56"/>
  <c r="R380" i="56"/>
  <c r="AG284" i="56"/>
  <c r="AG259" i="56"/>
  <c r="AH304" i="56"/>
  <c r="U389" i="56"/>
  <c r="AF225" i="59"/>
  <c r="P225" i="59" s="1"/>
  <c r="AC284" i="56"/>
  <c r="AA431" i="59"/>
  <c r="AA398" i="59"/>
  <c r="AF241" i="55"/>
  <c r="AF296" i="55"/>
  <c r="P296" i="55" s="1"/>
  <c r="T409" i="55"/>
  <c r="AA447" i="55"/>
  <c r="Q432" i="56"/>
  <c r="P372" i="59"/>
  <c r="AF268" i="55"/>
  <c r="P268" i="55" s="1"/>
  <c r="AF283" i="59"/>
  <c r="P283" i="59" s="1"/>
  <c r="AG255" i="56"/>
  <c r="Q255" i="56" s="1"/>
  <c r="Q439" i="56"/>
  <c r="Q431" i="56"/>
  <c r="Q438" i="56"/>
  <c r="AH273" i="56"/>
  <c r="R273" i="56" s="1"/>
  <c r="AC249" i="56"/>
  <c r="P382" i="59"/>
  <c r="Q389" i="56"/>
  <c r="AF276" i="59"/>
  <c r="P276" i="59" s="1"/>
  <c r="P380" i="59"/>
  <c r="Y372" i="55"/>
  <c r="AA435" i="59"/>
  <c r="T385" i="59"/>
  <c r="AF239" i="59"/>
  <c r="P239" i="59" s="1"/>
  <c r="Y431" i="59"/>
  <c r="AA418" i="59"/>
  <c r="Y407" i="59"/>
  <c r="T386" i="55"/>
  <c r="AA391" i="55"/>
  <c r="AF258" i="55"/>
  <c r="AF263" i="55"/>
  <c r="AA389" i="55"/>
  <c r="AA371" i="55"/>
  <c r="T426" i="59"/>
  <c r="T395" i="55"/>
  <c r="R433" i="56"/>
  <c r="AF285" i="55"/>
  <c r="T415" i="59"/>
  <c r="AD266" i="56"/>
  <c r="AH244" i="56"/>
  <c r="R244" i="56" s="1"/>
  <c r="AA530" i="56" s="1"/>
  <c r="P419" i="59"/>
  <c r="AF237" i="59"/>
  <c r="P237" i="59" s="1"/>
  <c r="AH285" i="56"/>
  <c r="AF245" i="59"/>
  <c r="P245" i="59" s="1"/>
  <c r="AF271" i="55"/>
  <c r="P271" i="55" s="1"/>
  <c r="T414" i="55"/>
  <c r="AA397" i="59"/>
  <c r="AF259" i="59"/>
  <c r="P259" i="59" s="1"/>
  <c r="T404" i="59"/>
  <c r="AA445" i="59"/>
  <c r="AA409" i="59"/>
  <c r="Y440" i="55"/>
  <c r="AF243" i="55"/>
  <c r="Y368" i="55"/>
  <c r="P409" i="55"/>
  <c r="P426" i="55"/>
  <c r="P428" i="55"/>
  <c r="P403" i="55"/>
  <c r="AH270" i="56"/>
  <c r="Y375" i="55"/>
  <c r="AF304" i="55"/>
  <c r="Y406" i="59"/>
  <c r="AD238" i="56"/>
  <c r="Y447" i="59"/>
  <c r="R387" i="56"/>
  <c r="V418" i="56"/>
  <c r="Q447" i="56"/>
  <c r="AG257" i="56"/>
  <c r="Q257" i="56" s="1"/>
  <c r="AH297" i="56"/>
  <c r="P402" i="59"/>
  <c r="AG230" i="56"/>
  <c r="P439" i="55"/>
  <c r="T383" i="59"/>
  <c r="T408" i="59"/>
  <c r="P386" i="55"/>
  <c r="T413" i="55"/>
  <c r="P378" i="55"/>
  <c r="AA419" i="55"/>
  <c r="AA434" i="55"/>
  <c r="R445" i="56"/>
  <c r="AA393" i="59"/>
  <c r="Y393" i="59"/>
  <c r="AC275" i="56"/>
  <c r="AF257" i="59"/>
  <c r="P257" i="59" s="1"/>
  <c r="Q396" i="56"/>
  <c r="R428" i="56"/>
  <c r="AC263" i="56"/>
  <c r="T390" i="59"/>
  <c r="AA378" i="59"/>
  <c r="P375" i="55"/>
  <c r="AF246" i="55"/>
  <c r="P398" i="55"/>
  <c r="AB253" i="55"/>
  <c r="P402" i="55"/>
  <c r="AA383" i="58"/>
  <c r="Y394" i="58"/>
  <c r="AF299" i="58"/>
  <c r="P299" i="58" s="1"/>
  <c r="T398" i="58"/>
  <c r="T431" i="58"/>
  <c r="T382" i="58"/>
  <c r="P380" i="58"/>
  <c r="T442" i="58"/>
  <c r="AF253" i="58"/>
  <c r="P253" i="58" s="1"/>
  <c r="T424" i="58"/>
  <c r="Z434" i="58"/>
  <c r="AF288" i="58"/>
  <c r="P288" i="58" s="1"/>
  <c r="AF237" i="58"/>
  <c r="P237" i="58" s="1"/>
  <c r="P405" i="58"/>
  <c r="Z395" i="58"/>
  <c r="Y411" i="58"/>
  <c r="AF281" i="58"/>
  <c r="P281" i="58" s="1"/>
  <c r="AA403" i="58"/>
  <c r="T405" i="58"/>
  <c r="P393" i="58"/>
  <c r="Y414" i="58"/>
  <c r="Y407" i="58"/>
  <c r="AA425" i="58"/>
  <c r="AF254" i="58"/>
  <c r="P254" i="58" s="1"/>
  <c r="T392" i="58"/>
  <c r="T435" i="58"/>
  <c r="T401" i="58"/>
  <c r="AA404" i="58"/>
  <c r="Y388" i="58"/>
  <c r="T430" i="58"/>
  <c r="P401" i="58"/>
  <c r="T404" i="58"/>
  <c r="B30" i="14"/>
  <c r="P435" i="58"/>
  <c r="AA394" i="58"/>
  <c r="Y413" i="58"/>
  <c r="AF239" i="58"/>
  <c r="P239" i="58" s="1"/>
  <c r="P398" i="58"/>
  <c r="AA397" i="58"/>
  <c r="T396" i="58"/>
  <c r="AA441" i="58"/>
  <c r="T393" i="58"/>
  <c r="Z396" i="58"/>
  <c r="P394" i="58"/>
  <c r="T379" i="58"/>
  <c r="T420" i="58"/>
  <c r="P408" i="58"/>
  <c r="AF304" i="58"/>
  <c r="P304" i="58" s="1"/>
  <c r="Y429" i="58"/>
  <c r="AF244" i="58"/>
  <c r="P244" i="58" s="1"/>
  <c r="Z384" i="58"/>
  <c r="AF273" i="58"/>
  <c r="P273" i="58" s="1"/>
  <c r="T408" i="58"/>
  <c r="T369" i="58"/>
  <c r="AF277" i="58"/>
  <c r="P277" i="58" s="1"/>
  <c r="P407" i="58"/>
  <c r="T444" i="58"/>
  <c r="T407" i="58"/>
  <c r="AF228" i="58"/>
  <c r="P228" i="58" s="1"/>
  <c r="AF301" i="58"/>
  <c r="P301" i="58" s="1"/>
  <c r="T428" i="58"/>
  <c r="T381" i="58"/>
  <c r="P381" i="58"/>
  <c r="Z436" i="58"/>
  <c r="Z428" i="58"/>
  <c r="AF285" i="58"/>
  <c r="P285" i="58" s="1"/>
  <c r="T387" i="58"/>
  <c r="P409" i="58"/>
  <c r="Z418" i="58"/>
  <c r="Z446" i="58"/>
  <c r="P371" i="58"/>
  <c r="AA447" i="58"/>
  <c r="P439" i="58"/>
  <c r="Y410" i="58"/>
  <c r="T439" i="58"/>
  <c r="P379" i="58"/>
  <c r="AF249" i="58"/>
  <c r="P249" i="58" s="1"/>
  <c r="P376" i="58"/>
  <c r="T427" i="58"/>
  <c r="T397" i="58"/>
  <c r="T376" i="58"/>
  <c r="AA436" i="58"/>
  <c r="T368" i="58"/>
  <c r="Z422" i="58"/>
  <c r="AF261" i="58"/>
  <c r="P261" i="58" s="1"/>
  <c r="Y369" i="58"/>
  <c r="AF225" i="58"/>
  <c r="P225" i="58" s="1"/>
  <c r="AF287" i="58"/>
  <c r="P287" i="58" s="1"/>
  <c r="P402" i="58"/>
  <c r="Y399" i="58"/>
  <c r="Z420" i="58"/>
  <c r="Z393" i="58"/>
  <c r="T402" i="58"/>
  <c r="AA391" i="58"/>
  <c r="AA372" i="58"/>
  <c r="T395" i="58"/>
  <c r="T418" i="58"/>
  <c r="Y376" i="58"/>
  <c r="AA410" i="58"/>
  <c r="Y419" i="58"/>
  <c r="T411" i="58"/>
  <c r="AA414" i="58"/>
  <c r="Y445" i="58"/>
  <c r="AA401" i="58"/>
  <c r="AF234" i="58"/>
  <c r="P234" i="58" s="1"/>
  <c r="AA434" i="58"/>
  <c r="Z401" i="58"/>
  <c r="P412" i="58"/>
  <c r="AF276" i="58"/>
  <c r="P276" i="58" s="1"/>
  <c r="T370" i="58"/>
  <c r="T413" i="58"/>
  <c r="T419" i="58"/>
  <c r="Y432" i="58"/>
  <c r="P395" i="58"/>
  <c r="Z389" i="58"/>
  <c r="Z369" i="58"/>
  <c r="Z407" i="58"/>
  <c r="T412" i="58"/>
  <c r="Z410" i="58"/>
  <c r="Y428" i="58"/>
  <c r="P427" i="58"/>
  <c r="P369" i="58"/>
  <c r="T415" i="58"/>
  <c r="T409" i="58"/>
  <c r="T447" i="58"/>
  <c r="AF231" i="58"/>
  <c r="P231" i="58" s="1"/>
  <c r="AA435" i="58"/>
  <c r="AA423" i="58"/>
  <c r="Z394" i="58"/>
  <c r="T385" i="58"/>
  <c r="Y422" i="58"/>
  <c r="Y433" i="58"/>
  <c r="P377" i="58"/>
  <c r="P440" i="58"/>
  <c r="AA368" i="58"/>
  <c r="AA377" i="58"/>
  <c r="P418" i="58"/>
  <c r="AF270" i="58"/>
  <c r="P270" i="58" s="1"/>
  <c r="P370" i="58"/>
  <c r="P437" i="58"/>
  <c r="P378" i="58"/>
  <c r="P374" i="58"/>
  <c r="Z374" i="58"/>
  <c r="P415" i="58"/>
  <c r="AF268" i="58"/>
  <c r="P268" i="58" s="1"/>
  <c r="AF278" i="58"/>
  <c r="P278" i="58" s="1"/>
  <c r="AF235" i="58"/>
  <c r="P235" i="58" s="1"/>
  <c r="AA420" i="58"/>
  <c r="Y427" i="58"/>
  <c r="Z432" i="58"/>
  <c r="AA378" i="58"/>
  <c r="AF242" i="58"/>
  <c r="P242" i="58" s="1"/>
  <c r="T440" i="58"/>
  <c r="T422" i="58"/>
  <c r="P422" i="58"/>
  <c r="AA444" i="58"/>
  <c r="AF300" i="58"/>
  <c r="P300" i="58" s="1"/>
  <c r="T383" i="58"/>
  <c r="AP145" i="58"/>
  <c r="R431" i="58" s="1"/>
  <c r="AP136" i="58"/>
  <c r="AH279" i="58" s="1"/>
  <c r="AP139" i="58"/>
  <c r="R425" i="58" s="1"/>
  <c r="AP153" i="58"/>
  <c r="AH296" i="58" s="1"/>
  <c r="AP137" i="58"/>
  <c r="AH280" i="58" s="1"/>
  <c r="AP120" i="58"/>
  <c r="AD263" i="58" s="1"/>
  <c r="AP102" i="58"/>
  <c r="AP87" i="58"/>
  <c r="AD230" i="58" s="1"/>
  <c r="AP151" i="58"/>
  <c r="R437" i="58" s="1"/>
  <c r="AP148" i="58"/>
  <c r="AH291" i="58" s="1"/>
  <c r="AP123" i="58"/>
  <c r="AD266" i="58" s="1"/>
  <c r="AP125" i="58"/>
  <c r="AD268" i="58" s="1"/>
  <c r="AP85" i="58"/>
  <c r="AD228" i="58" s="1"/>
  <c r="AP86" i="58"/>
  <c r="AP100" i="58"/>
  <c r="AD243" i="58" s="1"/>
  <c r="AP122" i="58"/>
  <c r="AD265" i="58" s="1"/>
  <c r="AP129" i="58"/>
  <c r="R415" i="58" s="1"/>
  <c r="AP146" i="58"/>
  <c r="R432" i="58" s="1"/>
  <c r="AP95" i="58"/>
  <c r="AD238" i="58" s="1"/>
  <c r="AP138" i="58"/>
  <c r="R424" i="58" s="1"/>
  <c r="AP128" i="58"/>
  <c r="AD271" i="58" s="1"/>
  <c r="AP99" i="58"/>
  <c r="AD242" i="58" s="1"/>
  <c r="AP116" i="58"/>
  <c r="AP126" i="58"/>
  <c r="AD269" i="58" s="1"/>
  <c r="AP107" i="58"/>
  <c r="AD250" i="58" s="1"/>
  <c r="AP144" i="58"/>
  <c r="AP111" i="58"/>
  <c r="AD254" i="58" s="1"/>
  <c r="AP147" i="58"/>
  <c r="AH290" i="58" s="1"/>
  <c r="AP83" i="58"/>
  <c r="AD226" i="58" s="1"/>
  <c r="AP133" i="58"/>
  <c r="AD276" i="58" s="1"/>
  <c r="AP142" i="58"/>
  <c r="AH285" i="58" s="1"/>
  <c r="AP112" i="58"/>
  <c r="AD255" i="58" s="1"/>
  <c r="AP159" i="58"/>
  <c r="AH302" i="58" s="1"/>
  <c r="AP132" i="58"/>
  <c r="AD275" i="58" s="1"/>
  <c r="AP98" i="58"/>
  <c r="AP101" i="58"/>
  <c r="V387" i="58" s="1"/>
  <c r="AP82" i="58"/>
  <c r="AD225" i="58" s="1"/>
  <c r="AP141" i="58"/>
  <c r="R427" i="58" s="1"/>
  <c r="AP110" i="58"/>
  <c r="AD253" i="58" s="1"/>
  <c r="AP154" i="58"/>
  <c r="AP94" i="58"/>
  <c r="AD237" i="58" s="1"/>
  <c r="AP119" i="58"/>
  <c r="AD262" i="58" s="1"/>
  <c r="AP105" i="58"/>
  <c r="V391" i="58" s="1"/>
  <c r="AP121" i="58"/>
  <c r="AD264" i="58" s="1"/>
  <c r="AP130" i="58"/>
  <c r="AD273" i="58" s="1"/>
  <c r="AP88" i="58"/>
  <c r="AD231" i="58" s="1"/>
  <c r="AP160" i="58"/>
  <c r="R446" i="58" s="1"/>
  <c r="AP108" i="58"/>
  <c r="AD251" i="58" s="1"/>
  <c r="AP140" i="58"/>
  <c r="R426" i="58" s="1"/>
  <c r="AP114" i="58"/>
  <c r="AD257" i="58" s="1"/>
  <c r="AP127" i="58"/>
  <c r="AD270" i="58" s="1"/>
  <c r="AP124" i="58"/>
  <c r="AD267" i="58" s="1"/>
  <c r="AP104" i="58"/>
  <c r="AD247" i="58" s="1"/>
  <c r="AP89" i="58"/>
  <c r="AD232" i="58" s="1"/>
  <c r="AP90" i="58"/>
  <c r="V376" i="58" s="1"/>
  <c r="AP103" i="58"/>
  <c r="AD246" i="58" s="1"/>
  <c r="AP117" i="58"/>
  <c r="AP156" i="58"/>
  <c r="R442" i="58" s="1"/>
  <c r="AP109" i="58"/>
  <c r="AD252" i="58" s="1"/>
  <c r="AP92" i="58"/>
  <c r="AP135" i="58"/>
  <c r="AH278" i="58" s="1"/>
  <c r="AP97" i="58"/>
  <c r="AD240" i="58" s="1"/>
  <c r="AP155" i="58"/>
  <c r="R441" i="58" s="1"/>
  <c r="AP158" i="58"/>
  <c r="R444" i="58" s="1"/>
  <c r="AP115" i="58"/>
  <c r="V401" i="58" s="1"/>
  <c r="AP161" i="58"/>
  <c r="AH304" i="58" s="1"/>
  <c r="AP152" i="58"/>
  <c r="R438" i="58" s="1"/>
  <c r="AP106" i="58"/>
  <c r="AP149" i="58"/>
  <c r="R435" i="58" s="1"/>
  <c r="AP118" i="58"/>
  <c r="AD261" i="58" s="1"/>
  <c r="AP96" i="58"/>
  <c r="AD239" i="58" s="1"/>
  <c r="AP157" i="58"/>
  <c r="AP84" i="58"/>
  <c r="AD227" i="58" s="1"/>
  <c r="AP91" i="58"/>
  <c r="AD234" i="58" s="1"/>
  <c r="AP93" i="58"/>
  <c r="AD236" i="58" s="1"/>
  <c r="AP150" i="58"/>
  <c r="AP113" i="58"/>
  <c r="AD256" i="58" s="1"/>
  <c r="AP143" i="58"/>
  <c r="R429" i="58" s="1"/>
  <c r="AP131" i="58"/>
  <c r="V417" i="58" s="1"/>
  <c r="AP134" i="58"/>
  <c r="AD277" i="58" s="1"/>
  <c r="AR145" i="58"/>
  <c r="P431" i="58" s="1"/>
  <c r="AR85" i="58"/>
  <c r="T371" i="58" s="1"/>
  <c r="AR125" i="58"/>
  <c r="P411" i="58" s="1"/>
  <c r="AR122" i="58"/>
  <c r="AF265" i="58" s="1"/>
  <c r="P265" i="58" s="1"/>
  <c r="AR110" i="58"/>
  <c r="P396" i="58" s="1"/>
  <c r="AR118" i="58"/>
  <c r="P404" i="58" s="1"/>
  <c r="AR154" i="58"/>
  <c r="AF297" i="58" s="1"/>
  <c r="P297" i="58" s="1"/>
  <c r="AR101" i="58"/>
  <c r="P387" i="58" s="1"/>
  <c r="AR95" i="58"/>
  <c r="AF238" i="58" s="1"/>
  <c r="P238" i="58" s="1"/>
  <c r="AR140" i="58"/>
  <c r="AF283" i="58" s="1"/>
  <c r="P283" i="58" s="1"/>
  <c r="AR161" i="58"/>
  <c r="P447" i="58" s="1"/>
  <c r="AR91" i="58"/>
  <c r="T377" i="58" s="1"/>
  <c r="AR99" i="58"/>
  <c r="P385" i="58" s="1"/>
  <c r="AR82" i="58"/>
  <c r="P368" i="58" s="1"/>
  <c r="AR102" i="58"/>
  <c r="AF245" i="58" s="1"/>
  <c r="P245" i="58" s="1"/>
  <c r="AR131" i="58"/>
  <c r="AF274" i="58" s="1"/>
  <c r="P274" i="58" s="1"/>
  <c r="AR111" i="58"/>
  <c r="P397" i="58" s="1"/>
  <c r="AR119" i="58"/>
  <c r="AF262" i="58" s="1"/>
  <c r="P262" i="58" s="1"/>
  <c r="AR144" i="58"/>
  <c r="P430" i="58" s="1"/>
  <c r="AR114" i="58"/>
  <c r="P400" i="58" s="1"/>
  <c r="AR152" i="58"/>
  <c r="T438" i="58" s="1"/>
  <c r="AR139" i="58"/>
  <c r="P425" i="58" s="1"/>
  <c r="AR86" i="58"/>
  <c r="T372" i="58" s="1"/>
  <c r="AR156" i="58"/>
  <c r="P442" i="58" s="1"/>
  <c r="AR93" i="58"/>
  <c r="AF236" i="58" s="1"/>
  <c r="P236" i="58" s="1"/>
  <c r="AR105" i="58"/>
  <c r="AF248" i="58" s="1"/>
  <c r="P248" i="58" s="1"/>
  <c r="AR90" i="58"/>
  <c r="AF233" i="58" s="1"/>
  <c r="P233" i="58" s="1"/>
  <c r="AR107" i="58"/>
  <c r="AF250" i="58" s="1"/>
  <c r="P250" i="58" s="1"/>
  <c r="AR151" i="58"/>
  <c r="AF294" i="58" s="1"/>
  <c r="P294" i="58" s="1"/>
  <c r="AR117" i="58"/>
  <c r="AF260" i="58" s="1"/>
  <c r="P260" i="58" s="1"/>
  <c r="AR123" i="58"/>
  <c r="AF266" i="58" s="1"/>
  <c r="P266" i="58" s="1"/>
  <c r="AR124" i="58"/>
  <c r="P410" i="58" s="1"/>
  <c r="AR120" i="58"/>
  <c r="AF263" i="58" s="1"/>
  <c r="P263" i="58" s="1"/>
  <c r="AR92" i="58"/>
  <c r="T378" i="58" s="1"/>
  <c r="AR87" i="58"/>
  <c r="P373" i="58" s="1"/>
  <c r="AR96" i="58"/>
  <c r="P382" i="58" s="1"/>
  <c r="AR104" i="58"/>
  <c r="AF247" i="58" s="1"/>
  <c r="AR141" i="58"/>
  <c r="AF284" i="58" s="1"/>
  <c r="P284" i="58" s="1"/>
  <c r="AR121" i="58"/>
  <c r="AF264" i="58" s="1"/>
  <c r="P264" i="58" s="1"/>
  <c r="AR135" i="58"/>
  <c r="P421" i="58" s="1"/>
  <c r="AR103" i="58"/>
  <c r="P389" i="58" s="1"/>
  <c r="AR112" i="58"/>
  <c r="AF255" i="58" s="1"/>
  <c r="P255" i="58" s="1"/>
  <c r="AR138" i="58"/>
  <c r="P424" i="58" s="1"/>
  <c r="AR84" i="58"/>
  <c r="AF227" i="58" s="1"/>
  <c r="P227" i="58" s="1"/>
  <c r="AR143" i="58"/>
  <c r="AF286" i="58" s="1"/>
  <c r="AR132" i="58"/>
  <c r="AF275" i="58" s="1"/>
  <c r="P275" i="58" s="1"/>
  <c r="AR128" i="58"/>
  <c r="AF271" i="58" s="1"/>
  <c r="P271" i="58" s="1"/>
  <c r="AR146" i="58"/>
  <c r="P432" i="58" s="1"/>
  <c r="AR109" i="58"/>
  <c r="AF252" i="58" s="1"/>
  <c r="P252" i="58" s="1"/>
  <c r="AR157" i="58"/>
  <c r="P443" i="58" s="1"/>
  <c r="AR153" i="58"/>
  <c r="AF296" i="58" s="1"/>
  <c r="P296" i="58" s="1"/>
  <c r="AR134" i="58"/>
  <c r="P420" i="58" s="1"/>
  <c r="AR100" i="58"/>
  <c r="P386" i="58" s="1"/>
  <c r="AR127" i="58"/>
  <c r="P413" i="58" s="1"/>
  <c r="AR108" i="58"/>
  <c r="AF251" i="58" s="1"/>
  <c r="P251" i="58" s="1"/>
  <c r="AR89" i="58"/>
  <c r="P375" i="58" s="1"/>
  <c r="AR159" i="58"/>
  <c r="AF302" i="58" s="1"/>
  <c r="AR129" i="58"/>
  <c r="AF272" i="58" s="1"/>
  <c r="P272" i="58" s="1"/>
  <c r="AR126" i="58"/>
  <c r="AF269" i="58" s="1"/>
  <c r="P269" i="58" s="1"/>
  <c r="AR98" i="58"/>
  <c r="AF241" i="58" s="1"/>
  <c r="P241" i="58" s="1"/>
  <c r="AR116" i="58"/>
  <c r="AF259" i="58" s="1"/>
  <c r="P259" i="58" s="1"/>
  <c r="AR133" i="58"/>
  <c r="P419" i="58" s="1"/>
  <c r="AR94" i="58"/>
  <c r="T380" i="58" s="1"/>
  <c r="AR160" i="58"/>
  <c r="P446" i="58" s="1"/>
  <c r="AR130" i="58"/>
  <c r="P416" i="58" s="1"/>
  <c r="AR149" i="58"/>
  <c r="AF292" i="58" s="1"/>
  <c r="P292" i="58" s="1"/>
  <c r="AR115" i="58"/>
  <c r="AF258" i="58" s="1"/>
  <c r="P258" i="58" s="1"/>
  <c r="AR150" i="58"/>
  <c r="P436" i="58" s="1"/>
  <c r="AR83" i="58"/>
  <c r="AF226" i="58" s="1"/>
  <c r="P226" i="58" s="1"/>
  <c r="AR106" i="58"/>
  <c r="P392" i="58" s="1"/>
  <c r="AR147" i="58"/>
  <c r="P433" i="58" s="1"/>
  <c r="AR97" i="58"/>
  <c r="AF240" i="58" s="1"/>
  <c r="P240" i="58" s="1"/>
  <c r="AR137" i="58"/>
  <c r="P423" i="58" s="1"/>
  <c r="AR142" i="58"/>
  <c r="P428" i="58" s="1"/>
  <c r="AR136" i="58"/>
  <c r="AF279" i="58" s="1"/>
  <c r="P279" i="58" s="1"/>
  <c r="AR155" i="58"/>
  <c r="P441" i="58" s="1"/>
  <c r="AR158" i="58"/>
  <c r="P444" i="58" s="1"/>
  <c r="AR113" i="58"/>
  <c r="AF256" i="58" s="1"/>
  <c r="P256" i="58" s="1"/>
  <c r="AR88" i="58"/>
  <c r="T374" i="58" s="1"/>
  <c r="AR148" i="58"/>
  <c r="AF291" i="58" s="1"/>
  <c r="AO154" i="58"/>
  <c r="AC297" i="58" s="1"/>
  <c r="AO143" i="58"/>
  <c r="AG286" i="58" s="1"/>
  <c r="AO114" i="58"/>
  <c r="AC257" i="58" s="1"/>
  <c r="AO160" i="58"/>
  <c r="AC303" i="58" s="1"/>
  <c r="AO101" i="58"/>
  <c r="AC244" i="58" s="1"/>
  <c r="AO140" i="58"/>
  <c r="AC283" i="58" s="1"/>
  <c r="AO127" i="58"/>
  <c r="AC270" i="58" s="1"/>
  <c r="AO142" i="58"/>
  <c r="AC285" i="58" s="1"/>
  <c r="AO118" i="58"/>
  <c r="AC261" i="58" s="1"/>
  <c r="AO126" i="58"/>
  <c r="AC269" i="58" s="1"/>
  <c r="AO92" i="58"/>
  <c r="AO157" i="58"/>
  <c r="AC300" i="58" s="1"/>
  <c r="AO145" i="58"/>
  <c r="Q431" i="58" s="1"/>
  <c r="AO111" i="58"/>
  <c r="AC254" i="58" s="1"/>
  <c r="AO104" i="58"/>
  <c r="AC247" i="58" s="1"/>
  <c r="AO87" i="58"/>
  <c r="AC230" i="58" s="1"/>
  <c r="AO99" i="58"/>
  <c r="AC242" i="58" s="1"/>
  <c r="AO129" i="58"/>
  <c r="AC272" i="58" s="1"/>
  <c r="AO88" i="58"/>
  <c r="U374" i="58" s="1"/>
  <c r="AO159" i="58"/>
  <c r="AC302" i="58" s="1"/>
  <c r="AO85" i="58"/>
  <c r="AC228" i="58" s="1"/>
  <c r="AO97" i="58"/>
  <c r="AC240" i="58" s="1"/>
  <c r="AO102" i="58"/>
  <c r="AC245" i="58" s="1"/>
  <c r="AO151" i="58"/>
  <c r="Q437" i="58" s="1"/>
  <c r="AO123" i="58"/>
  <c r="AC266" i="58" s="1"/>
  <c r="AO156" i="58"/>
  <c r="AC299" i="58" s="1"/>
  <c r="AO124" i="58"/>
  <c r="AC267" i="58" s="1"/>
  <c r="AO128" i="58"/>
  <c r="AC271" i="58" s="1"/>
  <c r="AO109" i="58"/>
  <c r="AC252" i="58" s="1"/>
  <c r="AO107" i="58"/>
  <c r="AC250" i="58" s="1"/>
  <c r="AO91" i="58"/>
  <c r="U377" i="58" s="1"/>
  <c r="AO117" i="58"/>
  <c r="AC260" i="58" s="1"/>
  <c r="AO93" i="58"/>
  <c r="AC236" i="58" s="1"/>
  <c r="AO125" i="58"/>
  <c r="AC268" i="58" s="1"/>
  <c r="AO146" i="58"/>
  <c r="Q432" i="58" s="1"/>
  <c r="AO96" i="58"/>
  <c r="AC239" i="58" s="1"/>
  <c r="AO95" i="58"/>
  <c r="Q381" i="58" s="1"/>
  <c r="AO161" i="58"/>
  <c r="AC304" i="58" s="1"/>
  <c r="AO138" i="58"/>
  <c r="AC281" i="58" s="1"/>
  <c r="AO115" i="58"/>
  <c r="AC258" i="58" s="1"/>
  <c r="AO139" i="58"/>
  <c r="Q425" i="58" s="1"/>
  <c r="AO135" i="58"/>
  <c r="AC278" i="58" s="1"/>
  <c r="AO89" i="58"/>
  <c r="AC232" i="58" s="1"/>
  <c r="AO148" i="58"/>
  <c r="AO98" i="58"/>
  <c r="Q384" i="58" s="1"/>
  <c r="AO144" i="58"/>
  <c r="AG287" i="58" s="1"/>
  <c r="AO153" i="58"/>
  <c r="U439" i="58" s="1"/>
  <c r="AO149" i="58"/>
  <c r="AC292" i="58" s="1"/>
  <c r="AO119" i="58"/>
  <c r="Q405" i="58" s="1"/>
  <c r="AO84" i="58"/>
  <c r="AG227" i="58" s="1"/>
  <c r="AO134" i="58"/>
  <c r="AC277" i="58" s="1"/>
  <c r="AO152" i="58"/>
  <c r="AC295" i="58" s="1"/>
  <c r="AO121" i="58"/>
  <c r="AC264" i="58" s="1"/>
  <c r="AO106" i="58"/>
  <c r="AC249" i="58" s="1"/>
  <c r="AO110" i="58"/>
  <c r="AC253" i="58" s="1"/>
  <c r="AO141" i="58"/>
  <c r="AC284" i="58" s="1"/>
  <c r="AO103" i="58"/>
  <c r="AC246" i="58" s="1"/>
  <c r="AO108" i="58"/>
  <c r="AC251" i="58" s="1"/>
  <c r="AO137" i="58"/>
  <c r="Q423" i="58" s="1"/>
  <c r="AO90" i="58"/>
  <c r="AO100" i="58"/>
  <c r="AG243" i="58" s="1"/>
  <c r="AO132" i="58"/>
  <c r="AC275" i="58" s="1"/>
  <c r="AO83" i="58"/>
  <c r="AC226" i="58" s="1"/>
  <c r="AO116" i="58"/>
  <c r="AC259" i="58" s="1"/>
  <c r="AO130" i="58"/>
  <c r="AC273" i="58" s="1"/>
  <c r="AO112" i="58"/>
  <c r="AC255" i="58" s="1"/>
  <c r="AO94" i="58"/>
  <c r="AO136" i="58"/>
  <c r="AC279" i="58" s="1"/>
  <c r="AO105" i="58"/>
  <c r="AC248" i="58" s="1"/>
  <c r="AO147" i="58"/>
  <c r="AC290" i="58" s="1"/>
  <c r="AO122" i="58"/>
  <c r="AC265" i="58" s="1"/>
  <c r="AO120" i="58"/>
  <c r="AC263" i="58" s="1"/>
  <c r="AO82" i="58"/>
  <c r="U368" i="58" s="1"/>
  <c r="AO131" i="58"/>
  <c r="AC274" i="58" s="1"/>
  <c r="AO133" i="58"/>
  <c r="AC276" i="58" s="1"/>
  <c r="AO150" i="58"/>
  <c r="AC293" i="58" s="1"/>
  <c r="AO158" i="58"/>
  <c r="AC301" i="58" s="1"/>
  <c r="AO113" i="58"/>
  <c r="AC256" i="58" s="1"/>
  <c r="AO86" i="58"/>
  <c r="AC229" i="58" s="1"/>
  <c r="AO155" i="58"/>
  <c r="AC298" i="58" s="1"/>
  <c r="AQ154" i="58"/>
  <c r="AI297" i="58" s="1"/>
  <c r="AQ120" i="58"/>
  <c r="AE263" i="58" s="1"/>
  <c r="AQ126" i="58"/>
  <c r="AE269" i="58" s="1"/>
  <c r="AQ156" i="58"/>
  <c r="AI299" i="58" s="1"/>
  <c r="AQ94" i="58"/>
  <c r="AE237" i="58" s="1"/>
  <c r="AQ110" i="58"/>
  <c r="AE253" i="58" s="1"/>
  <c r="AQ119" i="58"/>
  <c r="AE262" i="58" s="1"/>
  <c r="AQ124" i="58"/>
  <c r="AE267" i="58" s="1"/>
  <c r="AQ87" i="58"/>
  <c r="AE230" i="58" s="1"/>
  <c r="AQ133" i="58"/>
  <c r="S419" i="58" s="1"/>
  <c r="AQ98" i="58"/>
  <c r="AE241" i="58" s="1"/>
  <c r="AQ95" i="58"/>
  <c r="AE238" i="58" s="1"/>
  <c r="AQ99" i="58"/>
  <c r="S385" i="58" s="1"/>
  <c r="AQ150" i="58"/>
  <c r="AI293" i="58" s="1"/>
  <c r="AQ146" i="58"/>
  <c r="AQ85" i="58"/>
  <c r="AE228" i="58" s="1"/>
  <c r="AQ159" i="58"/>
  <c r="AI302" i="58" s="1"/>
  <c r="AQ113" i="58"/>
  <c r="AE256" i="58" s="1"/>
  <c r="AQ131" i="58"/>
  <c r="AE274" i="58" s="1"/>
  <c r="AQ121" i="58"/>
  <c r="AE264" i="58" s="1"/>
  <c r="AQ147" i="58"/>
  <c r="AI290" i="58" s="1"/>
  <c r="AQ83" i="58"/>
  <c r="AE226" i="58" s="1"/>
  <c r="AQ96" i="58"/>
  <c r="AE239" i="58" s="1"/>
  <c r="AQ151" i="58"/>
  <c r="AQ125" i="58"/>
  <c r="AE268" i="58" s="1"/>
  <c r="AQ100" i="58"/>
  <c r="AE243" i="58" s="1"/>
  <c r="AQ127" i="58"/>
  <c r="AE270" i="58" s="1"/>
  <c r="AQ116" i="58"/>
  <c r="AI259" i="58" s="1"/>
  <c r="AQ141" i="58"/>
  <c r="S427" i="58" s="1"/>
  <c r="AQ101" i="58"/>
  <c r="AE244" i="58" s="1"/>
  <c r="AQ106" i="58"/>
  <c r="AE249" i="58" s="1"/>
  <c r="AQ137" i="58"/>
  <c r="AI280" i="58" s="1"/>
  <c r="AQ90" i="58"/>
  <c r="AI233" i="58" s="1"/>
  <c r="AQ132" i="58"/>
  <c r="AE275" i="58" s="1"/>
  <c r="AQ92" i="58"/>
  <c r="AE235" i="58" s="1"/>
  <c r="AQ115" i="58"/>
  <c r="AE258" i="58" s="1"/>
  <c r="AQ89" i="58"/>
  <c r="AE232" i="58" s="1"/>
  <c r="AQ160" i="58"/>
  <c r="S446" i="58" s="1"/>
  <c r="AQ140" i="58"/>
  <c r="S426" i="58" s="1"/>
  <c r="AQ145" i="58"/>
  <c r="AQ109" i="58"/>
  <c r="AE252" i="58" s="1"/>
  <c r="AQ138" i="58"/>
  <c r="S424" i="58" s="1"/>
  <c r="AQ157" i="58"/>
  <c r="S443" i="58" s="1"/>
  <c r="AQ152" i="58"/>
  <c r="S438" i="58" s="1"/>
  <c r="AQ117" i="58"/>
  <c r="AE260" i="58" s="1"/>
  <c r="AQ114" i="58"/>
  <c r="AE257" i="58" s="1"/>
  <c r="AQ148" i="58"/>
  <c r="AI291" i="58" s="1"/>
  <c r="AQ88" i="58"/>
  <c r="AE231" i="58" s="1"/>
  <c r="AQ103" i="58"/>
  <c r="AE246" i="58" s="1"/>
  <c r="AQ105" i="58"/>
  <c r="S391" i="58" s="1"/>
  <c r="AQ123" i="58"/>
  <c r="AE266" i="58" s="1"/>
  <c r="AQ139" i="58"/>
  <c r="AQ135" i="58"/>
  <c r="AE278" i="58" s="1"/>
  <c r="AQ129" i="58"/>
  <c r="AI272" i="58" s="1"/>
  <c r="AQ130" i="58"/>
  <c r="AE273" i="58" s="1"/>
  <c r="AQ118" i="58"/>
  <c r="AE261" i="58" s="1"/>
  <c r="AQ112" i="58"/>
  <c r="AQ91" i="58"/>
  <c r="AE234" i="58" s="1"/>
  <c r="AQ136" i="58"/>
  <c r="AI279" i="58" s="1"/>
  <c r="AQ86" i="58"/>
  <c r="AE229" i="58" s="1"/>
  <c r="AQ82" i="58"/>
  <c r="AE225" i="58" s="1"/>
  <c r="AQ84" i="58"/>
  <c r="AE227" i="58" s="1"/>
  <c r="AQ134" i="58"/>
  <c r="AE277" i="58" s="1"/>
  <c r="AQ108" i="58"/>
  <c r="AQ102" i="58"/>
  <c r="AI245" i="58" s="1"/>
  <c r="AQ144" i="58"/>
  <c r="AI287" i="58" s="1"/>
  <c r="AQ161" i="58"/>
  <c r="AI304" i="58" s="1"/>
  <c r="AQ128" i="58"/>
  <c r="S414" i="58" s="1"/>
  <c r="AQ149" i="58"/>
  <c r="AQ97" i="58"/>
  <c r="AE240" i="58" s="1"/>
  <c r="AQ122" i="58"/>
  <c r="AE265" i="58" s="1"/>
  <c r="AQ104" i="58"/>
  <c r="AE247" i="58" s="1"/>
  <c r="AQ111" i="58"/>
  <c r="AE254" i="58" s="1"/>
  <c r="AQ143" i="58"/>
  <c r="AI286" i="58" s="1"/>
  <c r="AQ155" i="58"/>
  <c r="S441" i="58" s="1"/>
  <c r="AQ107" i="58"/>
  <c r="AE250" i="58" s="1"/>
  <c r="AQ158" i="58"/>
  <c r="S444" i="58" s="1"/>
  <c r="AQ142" i="58"/>
  <c r="S428" i="58" s="1"/>
  <c r="AQ153" i="58"/>
  <c r="S439" i="58" s="1"/>
  <c r="AQ93" i="58"/>
  <c r="AE236" i="58" s="1"/>
  <c r="Z235" i="58"/>
  <c r="Z378" i="58"/>
  <c r="Z268" i="58"/>
  <c r="Z411" i="58"/>
  <c r="Z287" i="58"/>
  <c r="Z430" i="58"/>
  <c r="Z233" i="58"/>
  <c r="Z376" i="58"/>
  <c r="Z261" i="58"/>
  <c r="Z404" i="58"/>
  <c r="Z237" i="58"/>
  <c r="Z380" i="58"/>
  <c r="Z236" i="58"/>
  <c r="Z379" i="58"/>
  <c r="Z278" i="58"/>
  <c r="Z421" i="58"/>
  <c r="Z299" i="58"/>
  <c r="Z442" i="58"/>
  <c r="Z286" i="58"/>
  <c r="Z429" i="58"/>
  <c r="Z271" i="58"/>
  <c r="Z414" i="58"/>
  <c r="Z255" i="58"/>
  <c r="Z398" i="58"/>
  <c r="Z263" i="58"/>
  <c r="Z406" i="58"/>
  <c r="Z239" i="58"/>
  <c r="Z382" i="58"/>
  <c r="Z249" i="58"/>
  <c r="Z392" i="58"/>
  <c r="AB280" i="58"/>
  <c r="T423" i="58"/>
  <c r="AB286" i="58"/>
  <c r="T429" i="58"/>
  <c r="P429" i="58"/>
  <c r="T389" i="58"/>
  <c r="AB246" i="58"/>
  <c r="AB298" i="58"/>
  <c r="P298" i="58" s="1"/>
  <c r="T441" i="58"/>
  <c r="AA232" i="58"/>
  <c r="AA375" i="58"/>
  <c r="AA294" i="58"/>
  <c r="AA437" i="58"/>
  <c r="AA290" i="58"/>
  <c r="AA433" i="58"/>
  <c r="AA284" i="58"/>
  <c r="AA427" i="58"/>
  <c r="AA303" i="58"/>
  <c r="AA446" i="58"/>
  <c r="AA249" i="58"/>
  <c r="AA392" i="58"/>
  <c r="AA255" i="58"/>
  <c r="AA398" i="58"/>
  <c r="AA237" i="58"/>
  <c r="AA380" i="58"/>
  <c r="AA268" i="58"/>
  <c r="AA411" i="58"/>
  <c r="AA278" i="58"/>
  <c r="AA421" i="58"/>
  <c r="Y265" i="58"/>
  <c r="Y408" i="58"/>
  <c r="Y281" i="58"/>
  <c r="Y424" i="58"/>
  <c r="Y227" i="58"/>
  <c r="Y370" i="58"/>
  <c r="Y254" i="58"/>
  <c r="Y397" i="58"/>
  <c r="Y278" i="58"/>
  <c r="Y421" i="58"/>
  <c r="Y269" i="58"/>
  <c r="Y412" i="58"/>
  <c r="Y230" i="58"/>
  <c r="Y373" i="58"/>
  <c r="Y293" i="58"/>
  <c r="Y436" i="58"/>
  <c r="Y228" i="58"/>
  <c r="Y371" i="58"/>
  <c r="Y292" i="58"/>
  <c r="Y435" i="58"/>
  <c r="Y231" i="58"/>
  <c r="Y374" i="58"/>
  <c r="Y232" i="58"/>
  <c r="Y375" i="58"/>
  <c r="Y283" i="58"/>
  <c r="Y426" i="58"/>
  <c r="Y258" i="58"/>
  <c r="Y401" i="58"/>
  <c r="P391" i="58"/>
  <c r="AF282" i="58"/>
  <c r="P282" i="58" s="1"/>
  <c r="T403" i="58"/>
  <c r="P383" i="58"/>
  <c r="P384" i="58"/>
  <c r="T384" i="58"/>
  <c r="T443" i="58"/>
  <c r="T388" i="58"/>
  <c r="T373" i="58"/>
  <c r="Z300" i="58"/>
  <c r="Z443" i="58"/>
  <c r="Z262" i="58"/>
  <c r="Z405" i="58"/>
  <c r="Z294" i="58"/>
  <c r="Z437" i="58"/>
  <c r="Z281" i="58"/>
  <c r="Z424" i="58"/>
  <c r="Z290" i="58"/>
  <c r="Z433" i="58"/>
  <c r="Z254" i="58"/>
  <c r="Z397" i="58"/>
  <c r="Z228" i="58"/>
  <c r="Z371" i="58"/>
  <c r="Z232" i="58"/>
  <c r="Z375" i="58"/>
  <c r="Z230" i="58"/>
  <c r="Z373" i="58"/>
  <c r="Z238" i="58"/>
  <c r="Z381" i="58"/>
  <c r="Z247" i="58"/>
  <c r="Z390" i="58"/>
  <c r="Z284" i="58"/>
  <c r="Z427" i="58"/>
  <c r="Z269" i="58"/>
  <c r="Z412" i="58"/>
  <c r="Z304" i="58"/>
  <c r="Z447" i="58"/>
  <c r="Z229" i="58"/>
  <c r="Z372" i="58"/>
  <c r="P372" i="58"/>
  <c r="AB229" i="58"/>
  <c r="P229" i="58" s="1"/>
  <c r="T445" i="58"/>
  <c r="AB302" i="58"/>
  <c r="P445" i="58"/>
  <c r="AB303" i="58"/>
  <c r="P303" i="58" s="1"/>
  <c r="T446" i="58"/>
  <c r="AB293" i="58"/>
  <c r="T436" i="58"/>
  <c r="AF293" i="58"/>
  <c r="AA300" i="58"/>
  <c r="AA443" i="58"/>
  <c r="AA228" i="58"/>
  <c r="AA371" i="58"/>
  <c r="AA238" i="58"/>
  <c r="AA381" i="58"/>
  <c r="AA230" i="58"/>
  <c r="AA373" i="58"/>
  <c r="AA287" i="58"/>
  <c r="AA430" i="58"/>
  <c r="AA288" i="58"/>
  <c r="AA431" i="58"/>
  <c r="AA245" i="58"/>
  <c r="AA388" i="58"/>
  <c r="AA296" i="58"/>
  <c r="AA439" i="58"/>
  <c r="AA227" i="58"/>
  <c r="AA370" i="58"/>
  <c r="AA226" i="58"/>
  <c r="AA369" i="58"/>
  <c r="AA276" i="58"/>
  <c r="AA419" i="58"/>
  <c r="AA275" i="58"/>
  <c r="AA418" i="58"/>
  <c r="Y257" i="58"/>
  <c r="Y400" i="58"/>
  <c r="Y244" i="58"/>
  <c r="Y387" i="58"/>
  <c r="Y250" i="58"/>
  <c r="Y393" i="58"/>
  <c r="Y243" i="58"/>
  <c r="Y386" i="58"/>
  <c r="Y300" i="58"/>
  <c r="Y443" i="58"/>
  <c r="Y240" i="58"/>
  <c r="Y383" i="58"/>
  <c r="Y260" i="58"/>
  <c r="Y403" i="58"/>
  <c r="Y275" i="58"/>
  <c r="Y418" i="58"/>
  <c r="Y304" i="58"/>
  <c r="Y447" i="58"/>
  <c r="Y249" i="58"/>
  <c r="Y392" i="58"/>
  <c r="Y247" i="58"/>
  <c r="Y390" i="58"/>
  <c r="P399" i="58"/>
  <c r="P403" i="58"/>
  <c r="AF257" i="58"/>
  <c r="P257" i="58" s="1"/>
  <c r="P417" i="58"/>
  <c r="AF267" i="58"/>
  <c r="P267" i="58" s="1"/>
  <c r="T400" i="58"/>
  <c r="T406" i="58"/>
  <c r="T414" i="58"/>
  <c r="P426" i="58"/>
  <c r="AF246" i="58"/>
  <c r="T410" i="58"/>
  <c r="AF232" i="58"/>
  <c r="P232" i="58" s="1"/>
  <c r="T391" i="58"/>
  <c r="T375" i="58"/>
  <c r="T437" i="58"/>
  <c r="T399" i="58"/>
  <c r="Z302" i="58"/>
  <c r="Z445" i="58"/>
  <c r="Z283" i="58"/>
  <c r="Z426" i="58"/>
  <c r="Z245" i="58"/>
  <c r="Z388" i="58"/>
  <c r="Z282" i="58"/>
  <c r="Z425" i="58"/>
  <c r="Z243" i="58"/>
  <c r="Z386" i="58"/>
  <c r="Z301" i="58"/>
  <c r="Z444" i="58"/>
  <c r="Z259" i="58"/>
  <c r="Z402" i="58"/>
  <c r="Z276" i="58"/>
  <c r="Z419" i="58"/>
  <c r="Z296" i="58"/>
  <c r="Z439" i="58"/>
  <c r="Z234" i="58"/>
  <c r="Z377" i="58"/>
  <c r="Z257" i="58"/>
  <c r="Z400" i="58"/>
  <c r="Z256" i="58"/>
  <c r="Z399" i="58"/>
  <c r="Z242" i="58"/>
  <c r="Z385" i="58"/>
  <c r="AF243" i="58"/>
  <c r="AB243" i="58"/>
  <c r="AB290" i="58"/>
  <c r="P290" i="58" s="1"/>
  <c r="T433" i="58"/>
  <c r="AB289" i="58"/>
  <c r="P289" i="58" s="1"/>
  <c r="T432" i="58"/>
  <c r="AA274" i="58"/>
  <c r="AA417" i="58"/>
  <c r="AA247" i="58"/>
  <c r="AA390" i="58"/>
  <c r="AA295" i="58"/>
  <c r="AA438" i="58"/>
  <c r="AA263" i="58"/>
  <c r="AA406" i="58"/>
  <c r="AA236" i="58"/>
  <c r="AA379" i="58"/>
  <c r="AA252" i="58"/>
  <c r="AA395" i="58"/>
  <c r="AA269" i="58"/>
  <c r="AA412" i="58"/>
  <c r="AA257" i="58"/>
  <c r="AA400" i="58"/>
  <c r="AA279" i="58"/>
  <c r="AA422" i="58"/>
  <c r="AA283" i="58"/>
  <c r="AA426" i="58"/>
  <c r="AA270" i="58"/>
  <c r="AA413" i="58"/>
  <c r="AA286" i="58"/>
  <c r="AA429" i="58"/>
  <c r="AA241" i="58"/>
  <c r="AA384" i="58"/>
  <c r="Y235" i="58"/>
  <c r="Y378" i="58"/>
  <c r="Y297" i="58"/>
  <c r="Y440" i="58"/>
  <c r="Y287" i="58"/>
  <c r="Y430" i="58"/>
  <c r="Y280" i="58"/>
  <c r="Y423" i="58"/>
  <c r="Y299" i="58"/>
  <c r="Y442" i="58"/>
  <c r="Y298" i="58"/>
  <c r="Y441" i="58"/>
  <c r="Y291" i="58"/>
  <c r="Y434" i="58"/>
  <c r="Y259" i="58"/>
  <c r="Y402" i="58"/>
  <c r="Y261" i="58"/>
  <c r="Y404" i="58"/>
  <c r="Y229" i="58"/>
  <c r="Y372" i="58"/>
  <c r="Y255" i="58"/>
  <c r="Y398" i="58"/>
  <c r="Y236" i="58"/>
  <c r="Y379" i="58"/>
  <c r="Y295" i="58"/>
  <c r="Y438" i="58"/>
  <c r="Y263" i="58"/>
  <c r="Y406" i="58"/>
  <c r="P406" i="58"/>
  <c r="AF280" i="58"/>
  <c r="T416" i="58"/>
  <c r="T417" i="58"/>
  <c r="P414" i="58"/>
  <c r="AF230" i="58"/>
  <c r="P230" i="58" s="1"/>
  <c r="P388" i="58"/>
  <c r="T394" i="58"/>
  <c r="T426" i="58"/>
  <c r="T421" i="58"/>
  <c r="T425" i="58"/>
  <c r="Z295" i="58"/>
  <c r="Z438" i="58"/>
  <c r="Z288" i="58"/>
  <c r="Z431" i="58"/>
  <c r="Z225" i="58"/>
  <c r="Z368" i="58"/>
  <c r="Z240" i="58"/>
  <c r="Z383" i="58"/>
  <c r="Z265" i="58"/>
  <c r="Z408" i="58"/>
  <c r="Z270" i="58"/>
  <c r="Z413" i="58"/>
  <c r="Z260" i="58"/>
  <c r="Z403" i="58"/>
  <c r="Z292" i="58"/>
  <c r="Z435" i="58"/>
  <c r="Z280" i="58"/>
  <c r="Z423" i="58"/>
  <c r="Z266" i="58"/>
  <c r="Z409" i="58"/>
  <c r="Z227" i="58"/>
  <c r="Z370" i="58"/>
  <c r="Z273" i="58"/>
  <c r="Z416" i="58"/>
  <c r="AB295" i="58"/>
  <c r="P295" i="58" s="1"/>
  <c r="P438" i="58"/>
  <c r="T390" i="58"/>
  <c r="AB247" i="58"/>
  <c r="AB291" i="58"/>
  <c r="T434" i="58"/>
  <c r="AA253" i="58"/>
  <c r="AA396" i="58"/>
  <c r="AA264" i="58"/>
  <c r="AA407" i="58"/>
  <c r="AA244" i="58"/>
  <c r="AA387" i="58"/>
  <c r="AA302" i="58"/>
  <c r="AA445" i="58"/>
  <c r="AA273" i="58"/>
  <c r="AA416" i="58"/>
  <c r="AA256" i="58"/>
  <c r="AA399" i="58"/>
  <c r="AA246" i="58"/>
  <c r="AA389" i="58"/>
  <c r="AA265" i="58"/>
  <c r="AA408" i="58"/>
  <c r="AA239" i="58"/>
  <c r="AA382" i="58"/>
  <c r="AA231" i="58"/>
  <c r="AA374" i="58"/>
  <c r="AA299" i="58"/>
  <c r="AA442" i="58"/>
  <c r="AA289" i="58"/>
  <c r="AA432" i="58"/>
  <c r="AA285" i="58"/>
  <c r="AA428" i="58"/>
  <c r="AA243" i="58"/>
  <c r="AA386" i="58"/>
  <c r="AA262" i="58"/>
  <c r="AA405" i="58"/>
  <c r="AA266" i="58"/>
  <c r="AA409" i="58"/>
  <c r="AA259" i="58"/>
  <c r="AA402" i="58"/>
  <c r="AA250" i="58"/>
  <c r="AA393" i="58"/>
  <c r="Y246" i="58"/>
  <c r="Y389" i="58"/>
  <c r="Y248" i="58"/>
  <c r="Y391" i="58"/>
  <c r="Y266" i="58"/>
  <c r="Y409" i="58"/>
  <c r="Y242" i="58"/>
  <c r="Y385" i="58"/>
  <c r="Y239" i="58"/>
  <c r="Y382" i="58"/>
  <c r="Y237" i="58"/>
  <c r="Y380" i="58"/>
  <c r="Y272" i="58"/>
  <c r="Y415" i="58"/>
  <c r="Y253" i="58"/>
  <c r="Y396" i="58"/>
  <c r="Y277" i="58"/>
  <c r="Y420" i="58"/>
  <c r="Y252" i="58"/>
  <c r="Y395" i="58"/>
  <c r="Y301" i="58"/>
  <c r="Y444" i="58"/>
  <c r="Y274" i="58"/>
  <c r="Y417" i="58"/>
  <c r="Y294" i="58"/>
  <c r="Y437" i="58"/>
  <c r="Y273" i="58"/>
  <c r="Y416" i="58"/>
  <c r="Y303" i="58"/>
  <c r="Y446" i="58"/>
  <c r="AH258" i="56"/>
  <c r="R258" i="56" s="1"/>
  <c r="AG300" i="56"/>
  <c r="Q300" i="56" s="1"/>
  <c r="AC586" i="56" s="1"/>
  <c r="AH286" i="56"/>
  <c r="R286" i="56" s="1"/>
  <c r="R427" i="56"/>
  <c r="R426" i="56"/>
  <c r="AH292" i="56"/>
  <c r="R292" i="56" s="1"/>
  <c r="S430" i="56"/>
  <c r="AH291" i="56"/>
  <c r="AI285" i="56"/>
  <c r="AI253" i="56"/>
  <c r="S253" i="56" s="1"/>
  <c r="R439" i="56"/>
  <c r="R413" i="56"/>
  <c r="R444" i="56"/>
  <c r="AI254" i="56"/>
  <c r="S254" i="56" s="1"/>
  <c r="AH266" i="56"/>
  <c r="AH300" i="56"/>
  <c r="R300" i="56" s="1"/>
  <c r="AI279" i="56"/>
  <c r="S279" i="56" s="1"/>
  <c r="AH289" i="56"/>
  <c r="AH293" i="56"/>
  <c r="R293" i="56" s="1"/>
  <c r="R446" i="56"/>
  <c r="S400" i="56"/>
  <c r="AI303" i="56"/>
  <c r="S398" i="56"/>
  <c r="S425" i="56"/>
  <c r="Q434" i="56"/>
  <c r="AH259" i="56"/>
  <c r="AH269" i="56"/>
  <c r="R269" i="56" s="1"/>
  <c r="R399" i="56"/>
  <c r="AG266" i="56"/>
  <c r="AG262" i="56"/>
  <c r="AI271" i="56"/>
  <c r="S271" i="56" s="1"/>
  <c r="AH295" i="56"/>
  <c r="R408" i="56"/>
  <c r="Q424" i="56"/>
  <c r="R447" i="56"/>
  <c r="AH290" i="56"/>
  <c r="R290" i="56" s="1"/>
  <c r="AI258" i="56"/>
  <c r="AI252" i="56"/>
  <c r="S429" i="56"/>
  <c r="AH276" i="56"/>
  <c r="R276" i="56" s="1"/>
  <c r="AH275" i="56"/>
  <c r="R275" i="56" s="1"/>
  <c r="R424" i="56"/>
  <c r="R441" i="56"/>
  <c r="R407" i="56"/>
  <c r="S410" i="56"/>
  <c r="Q398" i="56"/>
  <c r="AI292" i="56"/>
  <c r="AH267" i="56"/>
  <c r="R267" i="56" s="1"/>
  <c r="AH282" i="56"/>
  <c r="R282" i="56" s="1"/>
  <c r="S420" i="56"/>
  <c r="AI268" i="56"/>
  <c r="S268" i="56" s="1"/>
  <c r="AI283" i="56"/>
  <c r="AG288" i="56"/>
  <c r="S433" i="56"/>
  <c r="AI275" i="56"/>
  <c r="S438" i="56"/>
  <c r="S423" i="56"/>
  <c r="S431" i="56"/>
  <c r="AI261" i="56"/>
  <c r="S261" i="56" s="1"/>
  <c r="AI263" i="56"/>
  <c r="S263" i="56" s="1"/>
  <c r="S407" i="56"/>
  <c r="S405" i="56"/>
  <c r="S436" i="56"/>
  <c r="AI269" i="56"/>
  <c r="S269" i="56" s="1"/>
  <c r="AG296" i="56"/>
  <c r="Q296" i="56" s="1"/>
  <c r="Y582" i="56" s="1"/>
  <c r="Q406" i="56"/>
  <c r="Q400" i="56"/>
  <c r="S421" i="56"/>
  <c r="S294" i="56"/>
  <c r="AI302" i="56"/>
  <c r="S442" i="56"/>
  <c r="R406" i="56"/>
  <c r="AI296" i="56"/>
  <c r="S296" i="56" s="1"/>
  <c r="S402" i="56"/>
  <c r="R417" i="56"/>
  <c r="AH280" i="56"/>
  <c r="S408" i="56"/>
  <c r="AH272" i="56"/>
  <c r="Q411" i="56"/>
  <c r="R420" i="56"/>
  <c r="AH262" i="56"/>
  <c r="R262" i="56" s="1"/>
  <c r="AI281" i="56"/>
  <c r="AI284" i="56"/>
  <c r="S284" i="56" s="1"/>
  <c r="AG264" i="56"/>
  <c r="Q264" i="56" s="1"/>
  <c r="R422" i="56"/>
  <c r="S409" i="56"/>
  <c r="AI304" i="56"/>
  <c r="AG273" i="56"/>
  <c r="AH278" i="56"/>
  <c r="S443" i="56"/>
  <c r="R416" i="56"/>
  <c r="S415" i="56"/>
  <c r="AG253" i="56"/>
  <c r="S413" i="56"/>
  <c r="AI297" i="56"/>
  <c r="S297" i="56" s="1"/>
  <c r="AI289" i="56"/>
  <c r="S289" i="56" s="1"/>
  <c r="S403" i="56"/>
  <c r="AI276" i="56"/>
  <c r="AG280" i="56"/>
  <c r="Q280" i="56" s="1"/>
  <c r="AG293" i="56"/>
  <c r="Q293" i="56" s="1"/>
  <c r="S437" i="56"/>
  <c r="Q418" i="56"/>
  <c r="Q419" i="56"/>
  <c r="AG285" i="56"/>
  <c r="Q440" i="56"/>
  <c r="AG304" i="56"/>
  <c r="Q304" i="56" s="1"/>
  <c r="AG290" i="56"/>
  <c r="AG269" i="56"/>
  <c r="Q415" i="56"/>
  <c r="AG261" i="56"/>
  <c r="Q408" i="56"/>
  <c r="AG295" i="56"/>
  <c r="AG274" i="56"/>
  <c r="AG282" i="56"/>
  <c r="Q444" i="56"/>
  <c r="AG292" i="56"/>
  <c r="Q292" i="56" s="1"/>
  <c r="Q421" i="56"/>
  <c r="AG267" i="56"/>
  <c r="Q267" i="56" s="1"/>
  <c r="AG303" i="56"/>
  <c r="Q446" i="56"/>
  <c r="Q414" i="56"/>
  <c r="AG271" i="56"/>
  <c r="AG277" i="56"/>
  <c r="Q420" i="56"/>
  <c r="Q413" i="56"/>
  <c r="AG270" i="56"/>
  <c r="Q441" i="56"/>
  <c r="Q402" i="56"/>
  <c r="AG286" i="56"/>
  <c r="Q286" i="56" s="1"/>
  <c r="Q429" i="56"/>
  <c r="Q427" i="56"/>
  <c r="Q437" i="56"/>
  <c r="AG294" i="56"/>
  <c r="Y410" i="59"/>
  <c r="Q426" i="56"/>
  <c r="AG302" i="56"/>
  <c r="Q302" i="56" s="1"/>
  <c r="Y588" i="56" s="1"/>
  <c r="Q422" i="56"/>
  <c r="S293" i="56"/>
  <c r="S246" i="56"/>
  <c r="S249" i="56"/>
  <c r="S236" i="56"/>
  <c r="S242" i="56"/>
  <c r="S272" i="56"/>
  <c r="S298" i="56"/>
  <c r="AS20" i="55"/>
  <c r="AU15" i="55"/>
  <c r="AL20" i="53"/>
  <c r="AM20" i="53"/>
  <c r="AM14" i="53"/>
  <c r="AK11" i="53"/>
  <c r="AL16" i="57"/>
  <c r="AN19" i="53"/>
  <c r="AK19" i="57"/>
  <c r="AM16" i="57"/>
  <c r="AN15" i="57"/>
  <c r="AS11" i="58"/>
  <c r="AT13" i="58"/>
  <c r="AT12" i="55"/>
  <c r="AT19" i="55"/>
  <c r="AS17" i="55"/>
  <c r="AU14" i="59"/>
  <c r="AS12" i="55"/>
  <c r="AT14" i="58"/>
  <c r="AU20" i="59"/>
  <c r="AS19" i="58"/>
  <c r="AT18" i="58"/>
  <c r="AL12" i="53"/>
  <c r="AM17" i="53"/>
  <c r="AK15" i="53"/>
  <c r="AL14" i="57"/>
  <c r="AN16" i="53"/>
  <c r="AN14" i="53"/>
  <c r="AK16" i="57"/>
  <c r="AM18" i="57"/>
  <c r="AN19" i="57"/>
  <c r="AN13" i="57"/>
  <c r="AT20" i="55"/>
  <c r="AS12" i="59"/>
  <c r="AU13" i="55"/>
  <c r="AS11" i="59"/>
  <c r="AT18" i="55"/>
  <c r="AS18" i="55"/>
  <c r="AT11" i="59"/>
  <c r="AT16" i="55"/>
  <c r="AS13" i="58"/>
  <c r="AT15" i="55"/>
  <c r="AS12" i="58"/>
  <c r="AU20" i="55"/>
  <c r="AU13" i="58"/>
  <c r="AU20" i="58"/>
  <c r="AS20" i="59"/>
  <c r="AU11" i="55"/>
  <c r="AU16" i="59"/>
  <c r="AU19" i="58"/>
  <c r="AL13" i="53"/>
  <c r="AM19" i="53"/>
  <c r="AK14" i="53"/>
  <c r="AL17" i="57"/>
  <c r="AN13" i="53"/>
  <c r="AK20" i="57"/>
  <c r="AM13" i="57"/>
  <c r="AM20" i="57"/>
  <c r="AS19" i="59"/>
  <c r="AU16" i="55"/>
  <c r="AU17" i="55"/>
  <c r="AS13" i="55"/>
  <c r="AL11" i="53"/>
  <c r="AM11" i="53"/>
  <c r="AK12" i="53"/>
  <c r="AL11" i="57"/>
  <c r="AK11" i="57"/>
  <c r="AK15" i="57"/>
  <c r="AM19" i="57"/>
  <c r="AM15" i="57"/>
  <c r="AN14" i="57"/>
  <c r="AS19" i="55"/>
  <c r="AT11" i="58"/>
  <c r="AS18" i="58"/>
  <c r="AS20" i="58"/>
  <c r="AT14" i="55"/>
  <c r="AU12" i="55"/>
  <c r="AT15" i="58"/>
  <c r="AT13" i="55"/>
  <c r="AT11" i="55"/>
  <c r="AU18" i="55"/>
  <c r="AS16" i="58"/>
  <c r="AL19" i="53"/>
  <c r="AL15" i="53"/>
  <c r="AM12" i="53"/>
  <c r="AK16" i="53"/>
  <c r="AK13" i="53"/>
  <c r="AL19" i="57"/>
  <c r="AN17" i="53"/>
  <c r="AN20" i="53"/>
  <c r="AK14" i="57"/>
  <c r="AK13" i="57"/>
  <c r="AM14" i="57"/>
  <c r="AN18" i="57"/>
  <c r="AN20" i="57"/>
  <c r="AT13" i="59"/>
  <c r="AS17" i="58"/>
  <c r="AS16" i="55"/>
  <c r="AU16" i="58"/>
  <c r="AS14" i="55"/>
  <c r="AS11" i="55"/>
  <c r="AS18" i="59"/>
  <c r="AT17" i="59"/>
  <c r="AS15" i="58"/>
  <c r="AS16" i="59"/>
  <c r="AT20" i="58"/>
  <c r="AT16" i="58"/>
  <c r="AU13" i="59"/>
  <c r="AL14" i="53"/>
  <c r="AL17" i="53"/>
  <c r="AM18" i="53"/>
  <c r="AK17" i="53"/>
  <c r="AK19" i="53"/>
  <c r="AL15" i="57"/>
  <c r="AL12" i="57"/>
  <c r="AN15" i="53"/>
  <c r="AK18" i="57"/>
  <c r="AM17" i="57"/>
  <c r="AN16" i="57"/>
  <c r="AT14" i="59"/>
  <c r="AU14" i="58"/>
  <c r="AT19" i="58"/>
  <c r="AS14" i="58"/>
  <c r="AU19" i="59"/>
  <c r="AU15" i="58"/>
  <c r="AT17" i="58"/>
  <c r="AT19" i="59"/>
  <c r="AU18" i="58"/>
  <c r="AT16" i="59"/>
  <c r="AU18" i="59"/>
  <c r="AU17" i="58"/>
  <c r="AT12" i="58"/>
  <c r="AL18" i="53"/>
  <c r="AL16" i="53"/>
  <c r="AM15" i="53"/>
  <c r="AK18" i="53"/>
  <c r="AL13" i="57"/>
  <c r="AL20" i="57"/>
  <c r="AN18" i="53"/>
  <c r="AN11" i="53"/>
  <c r="AK17" i="57"/>
  <c r="AM12" i="57"/>
  <c r="AN12" i="57"/>
  <c r="AS15" i="55"/>
  <c r="AU12" i="58"/>
  <c r="AU11" i="59"/>
  <c r="AT15" i="59"/>
  <c r="AU17" i="59"/>
  <c r="AS13" i="59"/>
  <c r="AT20" i="59"/>
  <c r="AN11" i="57"/>
  <c r="AU14" i="55"/>
  <c r="AN12" i="53"/>
  <c r="AL18" i="57"/>
  <c r="AK12" i="57"/>
  <c r="AS15" i="59"/>
  <c r="AS17" i="59"/>
  <c r="AM11" i="57"/>
  <c r="AT18" i="59"/>
  <c r="AM13" i="53"/>
  <c r="AK20" i="53"/>
  <c r="AU19" i="55"/>
  <c r="AN17" i="57"/>
  <c r="AU11" i="58"/>
  <c r="AU15" i="59"/>
  <c r="AM16" i="53"/>
  <c r="X418" i="57" l="1"/>
  <c r="X413" i="57"/>
  <c r="X440" i="57"/>
  <c r="X309" i="53"/>
  <c r="X292" i="53"/>
  <c r="X288" i="57"/>
  <c r="X411" i="57"/>
  <c r="X433" i="57"/>
  <c r="S286" i="56"/>
  <c r="X388" i="57"/>
  <c r="X441" i="57"/>
  <c r="X442" i="57"/>
  <c r="X380" i="57"/>
  <c r="X439" i="53"/>
  <c r="S238" i="56"/>
  <c r="X384" i="57"/>
  <c r="X390" i="57"/>
  <c r="X410" i="57"/>
  <c r="X368" i="57"/>
  <c r="X220" i="53"/>
  <c r="X393" i="57"/>
  <c r="X312" i="53"/>
  <c r="X356" i="53"/>
  <c r="X299" i="53"/>
  <c r="X407" i="57"/>
  <c r="X395" i="53"/>
  <c r="X302" i="57"/>
  <c r="X265" i="57"/>
  <c r="X430" i="53"/>
  <c r="S276" i="56"/>
  <c r="S304" i="56"/>
  <c r="X243" i="53"/>
  <c r="X396" i="57"/>
  <c r="X423" i="57"/>
  <c r="X257" i="53"/>
  <c r="X270" i="53"/>
  <c r="X387" i="57"/>
  <c r="X375" i="57"/>
  <c r="X426" i="57"/>
  <c r="X386" i="57"/>
  <c r="X382" i="57"/>
  <c r="X235" i="53"/>
  <c r="X330" i="53"/>
  <c r="X273" i="53"/>
  <c r="X190" i="53"/>
  <c r="X427" i="53"/>
  <c r="X217" i="53"/>
  <c r="X424" i="57"/>
  <c r="X165" i="53"/>
  <c r="X269" i="53"/>
  <c r="X293" i="53"/>
  <c r="X381" i="53"/>
  <c r="S230" i="56"/>
  <c r="X203" i="53"/>
  <c r="X246" i="53"/>
  <c r="X428" i="57"/>
  <c r="X401" i="57"/>
  <c r="X385" i="57"/>
  <c r="X444" i="57"/>
  <c r="X280" i="53"/>
  <c r="X400" i="57"/>
  <c r="X383" i="57"/>
  <c r="X373" i="57"/>
  <c r="X438" i="53"/>
  <c r="X392" i="57"/>
  <c r="X234" i="53"/>
  <c r="X261" i="53"/>
  <c r="S285" i="56"/>
  <c r="X419" i="57"/>
  <c r="X197" i="53"/>
  <c r="X348" i="53"/>
  <c r="X447" i="57"/>
  <c r="X274" i="53"/>
  <c r="X415" i="57"/>
  <c r="X254" i="53"/>
  <c r="X372" i="53"/>
  <c r="X414" i="57"/>
  <c r="X206" i="53"/>
  <c r="X398" i="53"/>
  <c r="X201" i="53"/>
  <c r="S227" i="56"/>
  <c r="AE513" i="56" s="1"/>
  <c r="X370" i="53"/>
  <c r="X207" i="53"/>
  <c r="X322" i="53"/>
  <c r="X230" i="53"/>
  <c r="X395" i="57"/>
  <c r="X233" i="53"/>
  <c r="X215" i="53"/>
  <c r="X448" i="57"/>
  <c r="X365" i="53"/>
  <c r="X443" i="57"/>
  <c r="X406" i="53"/>
  <c r="X351" i="53"/>
  <c r="X209" i="53"/>
  <c r="X384" i="53"/>
  <c r="X338" i="53"/>
  <c r="X369" i="57"/>
  <c r="X402" i="57"/>
  <c r="X379" i="53"/>
  <c r="X181" i="53"/>
  <c r="X403" i="53"/>
  <c r="X405" i="57"/>
  <c r="X228" i="53"/>
  <c r="X180" i="53"/>
  <c r="X422" i="57"/>
  <c r="X294" i="53"/>
  <c r="X288" i="53"/>
  <c r="X199" i="53"/>
  <c r="X396" i="53"/>
  <c r="X345" i="53"/>
  <c r="X429" i="53"/>
  <c r="X337" i="53"/>
  <c r="X353" i="53"/>
  <c r="X362" i="53"/>
  <c r="X302" i="53"/>
  <c r="X389" i="57"/>
  <c r="X403" i="57"/>
  <c r="X446" i="57"/>
  <c r="X249" i="53"/>
  <c r="X371" i="57"/>
  <c r="X258" i="53"/>
  <c r="X192" i="53"/>
  <c r="S256" i="56"/>
  <c r="X171" i="53"/>
  <c r="X191" i="53"/>
  <c r="X434" i="53"/>
  <c r="X361" i="53"/>
  <c r="X310" i="53"/>
  <c r="X420" i="57"/>
  <c r="X372" i="57"/>
  <c r="X331" i="53"/>
  <c r="X250" i="53"/>
  <c r="X262" i="53"/>
  <c r="X437" i="57"/>
  <c r="X170" i="53"/>
  <c r="X242" i="53"/>
  <c r="X319" i="53"/>
  <c r="S302" i="56"/>
  <c r="X426" i="53"/>
  <c r="X439" i="57"/>
  <c r="X369" i="53"/>
  <c r="X370" i="57"/>
  <c r="X378" i="57"/>
  <c r="X244" i="53"/>
  <c r="X193" i="53"/>
  <c r="X301" i="53"/>
  <c r="X399" i="57"/>
  <c r="X415" i="53"/>
  <c r="X417" i="57"/>
  <c r="AM112" i="57"/>
  <c r="AM90" i="57"/>
  <c r="AA233" i="57" s="1"/>
  <c r="AM155" i="57"/>
  <c r="AA298" i="57" s="1"/>
  <c r="AM158" i="57"/>
  <c r="AA301" i="57" s="1"/>
  <c r="AM134" i="57"/>
  <c r="AA420" i="57" s="1"/>
  <c r="AM130" i="57"/>
  <c r="AA273" i="57" s="1"/>
  <c r="AM110" i="57"/>
  <c r="AA253" i="57" s="1"/>
  <c r="AM140" i="57"/>
  <c r="AA283" i="57" s="1"/>
  <c r="AM119" i="57"/>
  <c r="AA262" i="57" s="1"/>
  <c r="AM95" i="57"/>
  <c r="AA381" i="57" s="1"/>
  <c r="AM147" i="57"/>
  <c r="AA433" i="57" s="1"/>
  <c r="AM108" i="57"/>
  <c r="AA394" i="57" s="1"/>
  <c r="AM113" i="57"/>
  <c r="AA256" i="57" s="1"/>
  <c r="AM157" i="57"/>
  <c r="AA300" i="57" s="1"/>
  <c r="AM144" i="57"/>
  <c r="AA287" i="57" s="1"/>
  <c r="AM138" i="57"/>
  <c r="AA281" i="57" s="1"/>
  <c r="AM84" i="57"/>
  <c r="AA370" i="57" s="1"/>
  <c r="AM160" i="57"/>
  <c r="AA303" i="57" s="1"/>
  <c r="AM86" i="57"/>
  <c r="AA372" i="57" s="1"/>
  <c r="AM93" i="57"/>
  <c r="AA379" i="57" s="1"/>
  <c r="AM85" i="57"/>
  <c r="AA371" i="57" s="1"/>
  <c r="AM118" i="57"/>
  <c r="AA261" i="57" s="1"/>
  <c r="AM117" i="57"/>
  <c r="AA260" i="57" s="1"/>
  <c r="AM154" i="57"/>
  <c r="AA297" i="57" s="1"/>
  <c r="AM102" i="57"/>
  <c r="AA388" i="57" s="1"/>
  <c r="AM109" i="57"/>
  <c r="AA395" i="57" s="1"/>
  <c r="AM116" i="57"/>
  <c r="AA259" i="57" s="1"/>
  <c r="AM141" i="57"/>
  <c r="AA284" i="57" s="1"/>
  <c r="AM104" i="57"/>
  <c r="AA247" i="57" s="1"/>
  <c r="AM123" i="57"/>
  <c r="AA266" i="57" s="1"/>
  <c r="AM135" i="57"/>
  <c r="AA278" i="57" s="1"/>
  <c r="AM111" i="57"/>
  <c r="AA254" i="57" s="1"/>
  <c r="AM105" i="57"/>
  <c r="AA391" i="57" s="1"/>
  <c r="AM115" i="57"/>
  <c r="AA258" i="57" s="1"/>
  <c r="AM125" i="57"/>
  <c r="AA411" i="57" s="1"/>
  <c r="AM87" i="57"/>
  <c r="AA230" i="57" s="1"/>
  <c r="AM114" i="57"/>
  <c r="AA400" i="57" s="1"/>
  <c r="AM122" i="57"/>
  <c r="AA265" i="57" s="1"/>
  <c r="AM92" i="57"/>
  <c r="AA378" i="57" s="1"/>
  <c r="AM106" i="57"/>
  <c r="AA249" i="57" s="1"/>
  <c r="AM101" i="57"/>
  <c r="AA387" i="57" s="1"/>
  <c r="AM128" i="57"/>
  <c r="AA271" i="57" s="1"/>
  <c r="AM137" i="57"/>
  <c r="AA280" i="57" s="1"/>
  <c r="AM131" i="57"/>
  <c r="AA417" i="57" s="1"/>
  <c r="AM143" i="57"/>
  <c r="AA286" i="57" s="1"/>
  <c r="AM120" i="57"/>
  <c r="AA406" i="57" s="1"/>
  <c r="AM133" i="57"/>
  <c r="AA276" i="57" s="1"/>
  <c r="AM121" i="57"/>
  <c r="AA264" i="57" s="1"/>
  <c r="AM88" i="57"/>
  <c r="AA231" i="57" s="1"/>
  <c r="AM153" i="57"/>
  <c r="AA439" i="57" s="1"/>
  <c r="AM156" i="57"/>
  <c r="AA299" i="57" s="1"/>
  <c r="AM127" i="57"/>
  <c r="AA413" i="57" s="1"/>
  <c r="AM97" i="57"/>
  <c r="AA383" i="57" s="1"/>
  <c r="AM150" i="57"/>
  <c r="AA293" i="57" s="1"/>
  <c r="AM94" i="57"/>
  <c r="AA237" i="57" s="1"/>
  <c r="AM145" i="57"/>
  <c r="AA288" i="57" s="1"/>
  <c r="AM83" i="57"/>
  <c r="AA226" i="57" s="1"/>
  <c r="AM126" i="57"/>
  <c r="AA412" i="57" s="1"/>
  <c r="AM82" i="57"/>
  <c r="AA368" i="57" s="1"/>
  <c r="AM107" i="57"/>
  <c r="AA393" i="57" s="1"/>
  <c r="AM162" i="57"/>
  <c r="AM142" i="57"/>
  <c r="AA285" i="57" s="1"/>
  <c r="AM91" i="57"/>
  <c r="AA377" i="57" s="1"/>
  <c r="AM146" i="57"/>
  <c r="AA289" i="57" s="1"/>
  <c r="AM149" i="57"/>
  <c r="AA292" i="57" s="1"/>
  <c r="AM139" i="57"/>
  <c r="AA282" i="57" s="1"/>
  <c r="AM99" i="57"/>
  <c r="AA385" i="57" s="1"/>
  <c r="AM152" i="57"/>
  <c r="AA295" i="57" s="1"/>
  <c r="AM136" i="57"/>
  <c r="AA279" i="57" s="1"/>
  <c r="AM100" i="57"/>
  <c r="AA386" i="57" s="1"/>
  <c r="AM124" i="57"/>
  <c r="AA267" i="57" s="1"/>
  <c r="AM96" i="57"/>
  <c r="AA382" i="57" s="1"/>
  <c r="AM103" i="57"/>
  <c r="AA246" i="57" s="1"/>
  <c r="AM132" i="57"/>
  <c r="AA275" i="57" s="1"/>
  <c r="AM98" i="57"/>
  <c r="AA384" i="57" s="1"/>
  <c r="AM159" i="57"/>
  <c r="AA445" i="57" s="1"/>
  <c r="AM151" i="57"/>
  <c r="AA294" i="57" s="1"/>
  <c r="AM129" i="57"/>
  <c r="AA415" i="57" s="1"/>
  <c r="AM148" i="57"/>
  <c r="AA434" i="57" s="1"/>
  <c r="AM89" i="57"/>
  <c r="AA375" i="57" s="1"/>
  <c r="AM161" i="57"/>
  <c r="AA304" i="57" s="1"/>
  <c r="AN112" i="57"/>
  <c r="AN94" i="57"/>
  <c r="AN162" i="57"/>
  <c r="AN159" i="57"/>
  <c r="AN116" i="57"/>
  <c r="AN111" i="57"/>
  <c r="AN117" i="57"/>
  <c r="AN91" i="57"/>
  <c r="AN156" i="57"/>
  <c r="AN141" i="57"/>
  <c r="AN146" i="57"/>
  <c r="AN99" i="57"/>
  <c r="AN129" i="57"/>
  <c r="AN121" i="57"/>
  <c r="AN154" i="57"/>
  <c r="AN161" i="57"/>
  <c r="AN136" i="57"/>
  <c r="AN125" i="57"/>
  <c r="AN105" i="57"/>
  <c r="AN126" i="57"/>
  <c r="AN100" i="57"/>
  <c r="AN84" i="57"/>
  <c r="AN151" i="57"/>
  <c r="AN130" i="57"/>
  <c r="AN155" i="57"/>
  <c r="AN139" i="57"/>
  <c r="AN142" i="57"/>
  <c r="AN119" i="57"/>
  <c r="AN114" i="57"/>
  <c r="AN104" i="57"/>
  <c r="AN85" i="57"/>
  <c r="AN122" i="57"/>
  <c r="AN97" i="57"/>
  <c r="AN82" i="57"/>
  <c r="AN123" i="57"/>
  <c r="AN145" i="57"/>
  <c r="AN132" i="57"/>
  <c r="AN86" i="57"/>
  <c r="AN150" i="57"/>
  <c r="AN131" i="57"/>
  <c r="AN137" i="57"/>
  <c r="AN134" i="57"/>
  <c r="AN124" i="57"/>
  <c r="AN103" i="57"/>
  <c r="AN96" i="57"/>
  <c r="AN89" i="57"/>
  <c r="AN135" i="57"/>
  <c r="AN147" i="57"/>
  <c r="AN102" i="57"/>
  <c r="AN95" i="57"/>
  <c r="AN133" i="57"/>
  <c r="AN144" i="57"/>
  <c r="AN98" i="57"/>
  <c r="AN109" i="57"/>
  <c r="AN127" i="57"/>
  <c r="AN160" i="57"/>
  <c r="AN108" i="57"/>
  <c r="AN90" i="57"/>
  <c r="AN107" i="57"/>
  <c r="AN101" i="57"/>
  <c r="AN115" i="57"/>
  <c r="AN93" i="57"/>
  <c r="AN143" i="57"/>
  <c r="AN110" i="57"/>
  <c r="AN153" i="57"/>
  <c r="AN120" i="57"/>
  <c r="AN106" i="57"/>
  <c r="AN87" i="57"/>
  <c r="AN152" i="57"/>
  <c r="AN83" i="57"/>
  <c r="AN113" i="57"/>
  <c r="AN88" i="57"/>
  <c r="AN148" i="57"/>
  <c r="AN138" i="57"/>
  <c r="AN128" i="57"/>
  <c r="AN92" i="57"/>
  <c r="AN157" i="57"/>
  <c r="AN140" i="57"/>
  <c r="AN149" i="57"/>
  <c r="AN158" i="57"/>
  <c r="AN118" i="57"/>
  <c r="AN90" i="53"/>
  <c r="AN60" i="53"/>
  <c r="AN118" i="53"/>
  <c r="AN158" i="53"/>
  <c r="AN82" i="53"/>
  <c r="AN65" i="53"/>
  <c r="AN138" i="53"/>
  <c r="AN33" i="53"/>
  <c r="AN139" i="53"/>
  <c r="AN49" i="53"/>
  <c r="AN140" i="53"/>
  <c r="AN113" i="53"/>
  <c r="AN76" i="53"/>
  <c r="AN104" i="53"/>
  <c r="AN80" i="53"/>
  <c r="AN106" i="53"/>
  <c r="AN73" i="53"/>
  <c r="AN154" i="53"/>
  <c r="AN79" i="53"/>
  <c r="AN53" i="53"/>
  <c r="AN39" i="53"/>
  <c r="AN86" i="53"/>
  <c r="AN59" i="53"/>
  <c r="AN136" i="53"/>
  <c r="AN131" i="53"/>
  <c r="AN150" i="53"/>
  <c r="AN27" i="53"/>
  <c r="AN85" i="53"/>
  <c r="AN81" i="53"/>
  <c r="AN35" i="53"/>
  <c r="AN132" i="53"/>
  <c r="AN111" i="53"/>
  <c r="AN99" i="53"/>
  <c r="AN63" i="53"/>
  <c r="AN74" i="53"/>
  <c r="AN133" i="53"/>
  <c r="AN97" i="53"/>
  <c r="AN48" i="53"/>
  <c r="AN89" i="53"/>
  <c r="AN155" i="53"/>
  <c r="AN68" i="53"/>
  <c r="AN146" i="53"/>
  <c r="AN61" i="53"/>
  <c r="AN71" i="53"/>
  <c r="AN92" i="53"/>
  <c r="AN72" i="53"/>
  <c r="AN22" i="53"/>
  <c r="AN107" i="53"/>
  <c r="AN47" i="53"/>
  <c r="AN84" i="53"/>
  <c r="AN128" i="53"/>
  <c r="AN147" i="53"/>
  <c r="AN66" i="53"/>
  <c r="AN141" i="53"/>
  <c r="AN40" i="53"/>
  <c r="AN32" i="53"/>
  <c r="AN77" i="53"/>
  <c r="AN100" i="53"/>
  <c r="AN101" i="53"/>
  <c r="AN56" i="53"/>
  <c r="AN160" i="53"/>
  <c r="AN93" i="53"/>
  <c r="AN28" i="53"/>
  <c r="AN145" i="53"/>
  <c r="AN112" i="53"/>
  <c r="AN126" i="53"/>
  <c r="AN98" i="53"/>
  <c r="AN125" i="53"/>
  <c r="AN64" i="53"/>
  <c r="AN67" i="53"/>
  <c r="AN45" i="53"/>
  <c r="AN54" i="53"/>
  <c r="AN95" i="53"/>
  <c r="AN103" i="53"/>
  <c r="AN122" i="53"/>
  <c r="AN91" i="53"/>
  <c r="AN78" i="53"/>
  <c r="AN159" i="53"/>
  <c r="AN69" i="53"/>
  <c r="AN70" i="53"/>
  <c r="AN142" i="53"/>
  <c r="AN149" i="53"/>
  <c r="AN153" i="53"/>
  <c r="AN156" i="53"/>
  <c r="AN117" i="53"/>
  <c r="AN116" i="53"/>
  <c r="AN51" i="53"/>
  <c r="AN87" i="53"/>
  <c r="AN120" i="53"/>
  <c r="AN143" i="53"/>
  <c r="AN134" i="53"/>
  <c r="AN144" i="53"/>
  <c r="AN151" i="53"/>
  <c r="AN38" i="53"/>
  <c r="AN57" i="53"/>
  <c r="AN83" i="53"/>
  <c r="AN26" i="53"/>
  <c r="AN123" i="53"/>
  <c r="AN127" i="53"/>
  <c r="AN43" i="53"/>
  <c r="AN121" i="53"/>
  <c r="AN37" i="53"/>
  <c r="AN119" i="53"/>
  <c r="AN24" i="53"/>
  <c r="AN105" i="53"/>
  <c r="AN157" i="53"/>
  <c r="AN30" i="53"/>
  <c r="AN129" i="53"/>
  <c r="AN152" i="53"/>
  <c r="AN102" i="53"/>
  <c r="AN29" i="53"/>
  <c r="AN58" i="53"/>
  <c r="AN25" i="53"/>
  <c r="AN110" i="53"/>
  <c r="AN44" i="53"/>
  <c r="AN124" i="53"/>
  <c r="AN55" i="53"/>
  <c r="AN62" i="53"/>
  <c r="AN34" i="53"/>
  <c r="AN23" i="53"/>
  <c r="AN50" i="53"/>
  <c r="AN42" i="53"/>
  <c r="AN148" i="53"/>
  <c r="AN135" i="53"/>
  <c r="AN109" i="53"/>
  <c r="AN137" i="53"/>
  <c r="AN130" i="53"/>
  <c r="AN115" i="53"/>
  <c r="AN114" i="53"/>
  <c r="AN75" i="53"/>
  <c r="AN108" i="53"/>
  <c r="AN36" i="53"/>
  <c r="AN41" i="53"/>
  <c r="AN161" i="53"/>
  <c r="AN88" i="53"/>
  <c r="AN31" i="53"/>
  <c r="AN94" i="53"/>
  <c r="AN52" i="53"/>
  <c r="AN96" i="53"/>
  <c r="AN46" i="53"/>
  <c r="AK162" i="57"/>
  <c r="Y305" i="57" s="1"/>
  <c r="AK101" i="57"/>
  <c r="Y244" i="57" s="1"/>
  <c r="AK86" i="57"/>
  <c r="Y229" i="57" s="1"/>
  <c r="AK82" i="57"/>
  <c r="Y225" i="57" s="1"/>
  <c r="AK94" i="57"/>
  <c r="Y237" i="57" s="1"/>
  <c r="AK152" i="57"/>
  <c r="Y295" i="57" s="1"/>
  <c r="AK116" i="57"/>
  <c r="Y259" i="57" s="1"/>
  <c r="AK110" i="57"/>
  <c r="Y253" i="57" s="1"/>
  <c r="AK160" i="57"/>
  <c r="Y303" i="57" s="1"/>
  <c r="AK157" i="57"/>
  <c r="Y300" i="57" s="1"/>
  <c r="AK125" i="57"/>
  <c r="Y268" i="57" s="1"/>
  <c r="AK85" i="57"/>
  <c r="Y228" i="57" s="1"/>
  <c r="AK140" i="57"/>
  <c r="Y283" i="57" s="1"/>
  <c r="AK128" i="57"/>
  <c r="Y271" i="57" s="1"/>
  <c r="AK96" i="57"/>
  <c r="Y239" i="57" s="1"/>
  <c r="AK87" i="57"/>
  <c r="AK139" i="57"/>
  <c r="Y282" i="57" s="1"/>
  <c r="AK109" i="57"/>
  <c r="Y252" i="57" s="1"/>
  <c r="AK151" i="57"/>
  <c r="Y294" i="57" s="1"/>
  <c r="AK103" i="57"/>
  <c r="Y246" i="57" s="1"/>
  <c r="AK111" i="57"/>
  <c r="Y254" i="57" s="1"/>
  <c r="AK130" i="57"/>
  <c r="Y273" i="57" s="1"/>
  <c r="AK142" i="57"/>
  <c r="Y285" i="57" s="1"/>
  <c r="AK120" i="57"/>
  <c r="Y263" i="57" s="1"/>
  <c r="AK95" i="57"/>
  <c r="Y238" i="57" s="1"/>
  <c r="AK88" i="57"/>
  <c r="Y231" i="57" s="1"/>
  <c r="AK91" i="57"/>
  <c r="Y234" i="57" s="1"/>
  <c r="AK150" i="57"/>
  <c r="Y293" i="57" s="1"/>
  <c r="AK131" i="57"/>
  <c r="Y274" i="57" s="1"/>
  <c r="AK121" i="57"/>
  <c r="Y264" i="57" s="1"/>
  <c r="AK122" i="57"/>
  <c r="Y265" i="57" s="1"/>
  <c r="AK159" i="57"/>
  <c r="Y302" i="57" s="1"/>
  <c r="AK136" i="57"/>
  <c r="Y279" i="57" s="1"/>
  <c r="AK129" i="57"/>
  <c r="Y272" i="57" s="1"/>
  <c r="AK132" i="57"/>
  <c r="Y275" i="57" s="1"/>
  <c r="AK105" i="57"/>
  <c r="Y248" i="57" s="1"/>
  <c r="AK108" i="57"/>
  <c r="Y251" i="57" s="1"/>
  <c r="AK147" i="57"/>
  <c r="Y290" i="57" s="1"/>
  <c r="AK118" i="57"/>
  <c r="Y261" i="57" s="1"/>
  <c r="AK98" i="57"/>
  <c r="Y241" i="57" s="1"/>
  <c r="AK112" i="57"/>
  <c r="Y255" i="57" s="1"/>
  <c r="AK113" i="57"/>
  <c r="Y256" i="57" s="1"/>
  <c r="AK146" i="57"/>
  <c r="Y289" i="57" s="1"/>
  <c r="AK124" i="57"/>
  <c r="Y267" i="57" s="1"/>
  <c r="AK133" i="57"/>
  <c r="Y276" i="57" s="1"/>
  <c r="AK161" i="57"/>
  <c r="Y304" i="57" s="1"/>
  <c r="AK138" i="57"/>
  <c r="Y281" i="57" s="1"/>
  <c r="AK141" i="57"/>
  <c r="Y284" i="57" s="1"/>
  <c r="AK143" i="57"/>
  <c r="Y286" i="57" s="1"/>
  <c r="AK155" i="57"/>
  <c r="Y298" i="57" s="1"/>
  <c r="AK104" i="57"/>
  <c r="Y247" i="57" s="1"/>
  <c r="AK102" i="57"/>
  <c r="Y245" i="57" s="1"/>
  <c r="AK134" i="57"/>
  <c r="Y277" i="57" s="1"/>
  <c r="AK144" i="57"/>
  <c r="Y287" i="57" s="1"/>
  <c r="AK119" i="57"/>
  <c r="Y262" i="57" s="1"/>
  <c r="AK148" i="57"/>
  <c r="Y291" i="57" s="1"/>
  <c r="AK135" i="57"/>
  <c r="Y278" i="57" s="1"/>
  <c r="AK149" i="57"/>
  <c r="Y292" i="57" s="1"/>
  <c r="AK154" i="57"/>
  <c r="Y297" i="57" s="1"/>
  <c r="AK123" i="57"/>
  <c r="Y266" i="57" s="1"/>
  <c r="AK156" i="57"/>
  <c r="Y299" i="57" s="1"/>
  <c r="AK93" i="57"/>
  <c r="AK106" i="57"/>
  <c r="Y249" i="57" s="1"/>
  <c r="AK90" i="57"/>
  <c r="Y233" i="57" s="1"/>
  <c r="AK107" i="57"/>
  <c r="Y250" i="57" s="1"/>
  <c r="AK100" i="57"/>
  <c r="Y243" i="57" s="1"/>
  <c r="AK153" i="57"/>
  <c r="Y296" i="57" s="1"/>
  <c r="AK99" i="57"/>
  <c r="Y242" i="57" s="1"/>
  <c r="AK126" i="57"/>
  <c r="AK117" i="57"/>
  <c r="Y260" i="57" s="1"/>
  <c r="AK84" i="57"/>
  <c r="Y227" i="57" s="1"/>
  <c r="AK127" i="57"/>
  <c r="Y270" i="57" s="1"/>
  <c r="AK158" i="57"/>
  <c r="Y301" i="57" s="1"/>
  <c r="AK83" i="57"/>
  <c r="Y226" i="57" s="1"/>
  <c r="AK89" i="57"/>
  <c r="Y232" i="57" s="1"/>
  <c r="AK145" i="57"/>
  <c r="Y288" i="57" s="1"/>
  <c r="AK92" i="57"/>
  <c r="Y235" i="57" s="1"/>
  <c r="AK97" i="57"/>
  <c r="AK137" i="57"/>
  <c r="Y280" i="57" s="1"/>
  <c r="AK114" i="57"/>
  <c r="Y257" i="57" s="1"/>
  <c r="AK115" i="57"/>
  <c r="Y258" i="57" s="1"/>
  <c r="AL120" i="57"/>
  <c r="Z263" i="57" s="1"/>
  <c r="AL138" i="57"/>
  <c r="Z424" i="57" s="1"/>
  <c r="AL115" i="57"/>
  <c r="Z258" i="57" s="1"/>
  <c r="AL153" i="57"/>
  <c r="Z296" i="57" s="1"/>
  <c r="AL136" i="57"/>
  <c r="Z279" i="57" s="1"/>
  <c r="AL144" i="57"/>
  <c r="Z287" i="57" s="1"/>
  <c r="AL112" i="57"/>
  <c r="Z255" i="57" s="1"/>
  <c r="AL131" i="57"/>
  <c r="Z274" i="57" s="1"/>
  <c r="AL111" i="57"/>
  <c r="Z254" i="57" s="1"/>
  <c r="AL108" i="57"/>
  <c r="AL97" i="57"/>
  <c r="Z240" i="57" s="1"/>
  <c r="AL84" i="57"/>
  <c r="Z227" i="57" s="1"/>
  <c r="AL159" i="57"/>
  <c r="Z302" i="57" s="1"/>
  <c r="AL147" i="57"/>
  <c r="Z290" i="57" s="1"/>
  <c r="AL126" i="57"/>
  <c r="Z269" i="57" s="1"/>
  <c r="AL155" i="57"/>
  <c r="Z298" i="57" s="1"/>
  <c r="AL87" i="57"/>
  <c r="AL157" i="57"/>
  <c r="Z300" i="57" s="1"/>
  <c r="AL101" i="57"/>
  <c r="Z244" i="57" s="1"/>
  <c r="AL96" i="57"/>
  <c r="Z239" i="57" s="1"/>
  <c r="AL123" i="57"/>
  <c r="Z266" i="57" s="1"/>
  <c r="AL133" i="57"/>
  <c r="Z276" i="57" s="1"/>
  <c r="AL118" i="57"/>
  <c r="Z261" i="57" s="1"/>
  <c r="AL162" i="57"/>
  <c r="Z305" i="57" s="1"/>
  <c r="AL119" i="57"/>
  <c r="Z262" i="57" s="1"/>
  <c r="AL137" i="57"/>
  <c r="Z280" i="57" s="1"/>
  <c r="AL90" i="57"/>
  <c r="Z233" i="57" s="1"/>
  <c r="AL142" i="57"/>
  <c r="Z285" i="57" s="1"/>
  <c r="AL99" i="57"/>
  <c r="Z242" i="57" s="1"/>
  <c r="AL113" i="57"/>
  <c r="Z256" i="57" s="1"/>
  <c r="AL104" i="57"/>
  <c r="Z247" i="57" s="1"/>
  <c r="AL106" i="57"/>
  <c r="Z249" i="57" s="1"/>
  <c r="AL146" i="57"/>
  <c r="Z289" i="57" s="1"/>
  <c r="AL94" i="57"/>
  <c r="AL149" i="57"/>
  <c r="Z292" i="57" s="1"/>
  <c r="AL110" i="57"/>
  <c r="Z396" i="57" s="1"/>
  <c r="AL161" i="57"/>
  <c r="Z304" i="57" s="1"/>
  <c r="AL116" i="57"/>
  <c r="Z259" i="57" s="1"/>
  <c r="AL92" i="57"/>
  <c r="Z235" i="57" s="1"/>
  <c r="AL160" i="57"/>
  <c r="Z303" i="57" s="1"/>
  <c r="AL152" i="57"/>
  <c r="Z295" i="57" s="1"/>
  <c r="AL148" i="57"/>
  <c r="AL102" i="57"/>
  <c r="Z245" i="57" s="1"/>
  <c r="AL85" i="57"/>
  <c r="Z228" i="57" s="1"/>
  <c r="AL129" i="57"/>
  <c r="Z272" i="57" s="1"/>
  <c r="AL121" i="57"/>
  <c r="Z264" i="57" s="1"/>
  <c r="AL145" i="57"/>
  <c r="Z288" i="57" s="1"/>
  <c r="AL143" i="57"/>
  <c r="Z286" i="57" s="1"/>
  <c r="AL105" i="57"/>
  <c r="Z248" i="57" s="1"/>
  <c r="AL139" i="57"/>
  <c r="Z282" i="57" s="1"/>
  <c r="AL95" i="57"/>
  <c r="Z238" i="57" s="1"/>
  <c r="AL103" i="57"/>
  <c r="Z246" i="57" s="1"/>
  <c r="AL122" i="57"/>
  <c r="Z265" i="57" s="1"/>
  <c r="AL114" i="57"/>
  <c r="Z257" i="57" s="1"/>
  <c r="AL109" i="57"/>
  <c r="Z252" i="57" s="1"/>
  <c r="AL100" i="57"/>
  <c r="Z243" i="57" s="1"/>
  <c r="AL154" i="57"/>
  <c r="Z297" i="57" s="1"/>
  <c r="AL132" i="57"/>
  <c r="Z275" i="57" s="1"/>
  <c r="AL141" i="57"/>
  <c r="Z284" i="57" s="1"/>
  <c r="AL134" i="57"/>
  <c r="Z277" i="57" s="1"/>
  <c r="AL98" i="57"/>
  <c r="Z241" i="57" s="1"/>
  <c r="AL125" i="57"/>
  <c r="AL128" i="57"/>
  <c r="Z271" i="57" s="1"/>
  <c r="AL151" i="57"/>
  <c r="Z294" i="57" s="1"/>
  <c r="AL107" i="57"/>
  <c r="Z250" i="57" s="1"/>
  <c r="AL135" i="57"/>
  <c r="Z278" i="57" s="1"/>
  <c r="AL156" i="57"/>
  <c r="Z299" i="57" s="1"/>
  <c r="AL86" i="57"/>
  <c r="Z229" i="57" s="1"/>
  <c r="AL91" i="57"/>
  <c r="Z234" i="57" s="1"/>
  <c r="AL93" i="57"/>
  <c r="Z236" i="57" s="1"/>
  <c r="AL150" i="57"/>
  <c r="Z293" i="57" s="1"/>
  <c r="AL117" i="57"/>
  <c r="Z260" i="57" s="1"/>
  <c r="AL82" i="57"/>
  <c r="Z225" i="57" s="1"/>
  <c r="AL89" i="57"/>
  <c r="Z232" i="57" s="1"/>
  <c r="AL83" i="57"/>
  <c r="Z226" i="57" s="1"/>
  <c r="AL88" i="57"/>
  <c r="Z231" i="57" s="1"/>
  <c r="AL140" i="57"/>
  <c r="Z283" i="57" s="1"/>
  <c r="AL124" i="57"/>
  <c r="Z267" i="57" s="1"/>
  <c r="AL127" i="57"/>
  <c r="Z270" i="57" s="1"/>
  <c r="AL158" i="57"/>
  <c r="Z301" i="57" s="1"/>
  <c r="AL130" i="57"/>
  <c r="Z273" i="57" s="1"/>
  <c r="AM36" i="53"/>
  <c r="AA179" i="53" s="1"/>
  <c r="AM137" i="53"/>
  <c r="AA423" i="53" s="1"/>
  <c r="AM134" i="53"/>
  <c r="AA277" i="53" s="1"/>
  <c r="AM73" i="53"/>
  <c r="AA216" i="53" s="1"/>
  <c r="AM55" i="53"/>
  <c r="AA198" i="53" s="1"/>
  <c r="AM113" i="53"/>
  <c r="AA399" i="53" s="1"/>
  <c r="AM131" i="53"/>
  <c r="AA274" i="53" s="1"/>
  <c r="AM67" i="53"/>
  <c r="AA210" i="53" s="1"/>
  <c r="AM106" i="53"/>
  <c r="AA249" i="53" s="1"/>
  <c r="AM28" i="53"/>
  <c r="AA171" i="53" s="1"/>
  <c r="AM104" i="53"/>
  <c r="AA247" i="53" s="1"/>
  <c r="AM69" i="53"/>
  <c r="AA212" i="53" s="1"/>
  <c r="AM132" i="53"/>
  <c r="AA418" i="53" s="1"/>
  <c r="AM141" i="53"/>
  <c r="AM95" i="53"/>
  <c r="AA238" i="53" s="1"/>
  <c r="AM35" i="53"/>
  <c r="AA178" i="53" s="1"/>
  <c r="AM116" i="53"/>
  <c r="AA402" i="53" s="1"/>
  <c r="AM27" i="53"/>
  <c r="AM103" i="53"/>
  <c r="AM121" i="53"/>
  <c r="AA264" i="53" s="1"/>
  <c r="AM78" i="53"/>
  <c r="AA221" i="53" s="1"/>
  <c r="AM160" i="53"/>
  <c r="AA303" i="53" s="1"/>
  <c r="AM23" i="53"/>
  <c r="AA166" i="53" s="1"/>
  <c r="AM64" i="53"/>
  <c r="AA207" i="53" s="1"/>
  <c r="AM122" i="53"/>
  <c r="AA408" i="53" s="1"/>
  <c r="AM154" i="53"/>
  <c r="AA440" i="53" s="1"/>
  <c r="AM98" i="53"/>
  <c r="AA384" i="53" s="1"/>
  <c r="AM119" i="53"/>
  <c r="AA262" i="53" s="1"/>
  <c r="AM151" i="53"/>
  <c r="AM107" i="53"/>
  <c r="AA250" i="53" s="1"/>
  <c r="AM46" i="53"/>
  <c r="AA189" i="53" s="1"/>
  <c r="AM161" i="53"/>
  <c r="AA304" i="53" s="1"/>
  <c r="AM49" i="53"/>
  <c r="AA192" i="53" s="1"/>
  <c r="AM111" i="53"/>
  <c r="AA397" i="53" s="1"/>
  <c r="AM62" i="53"/>
  <c r="AA205" i="53" s="1"/>
  <c r="AM140" i="53"/>
  <c r="AA426" i="53" s="1"/>
  <c r="AM109" i="53"/>
  <c r="AA252" i="53" s="1"/>
  <c r="AM108" i="53"/>
  <c r="AA251" i="53" s="1"/>
  <c r="AM42" i="53"/>
  <c r="AA328" i="53" s="1"/>
  <c r="AM156" i="53"/>
  <c r="AA299" i="53" s="1"/>
  <c r="AM74" i="53"/>
  <c r="AM84" i="53"/>
  <c r="AA370" i="53" s="1"/>
  <c r="AM114" i="53"/>
  <c r="AA400" i="53" s="1"/>
  <c r="AM82" i="53"/>
  <c r="AA368" i="53" s="1"/>
  <c r="AM30" i="53"/>
  <c r="AA173" i="53" s="1"/>
  <c r="AM150" i="53"/>
  <c r="AA436" i="53" s="1"/>
  <c r="AM128" i="53"/>
  <c r="AA271" i="53" s="1"/>
  <c r="AM86" i="53"/>
  <c r="AA229" i="53" s="1"/>
  <c r="AM153" i="53"/>
  <c r="AA439" i="53" s="1"/>
  <c r="AM77" i="53"/>
  <c r="AA220" i="53" s="1"/>
  <c r="AM61" i="53"/>
  <c r="AA204" i="53" s="1"/>
  <c r="AM143" i="53"/>
  <c r="AA286" i="53" s="1"/>
  <c r="AM100" i="53"/>
  <c r="AA243" i="53" s="1"/>
  <c r="AM81" i="53"/>
  <c r="AA224" i="53" s="1"/>
  <c r="AM124" i="53"/>
  <c r="AA267" i="53" s="1"/>
  <c r="AM72" i="53"/>
  <c r="AA215" i="53" s="1"/>
  <c r="AM92" i="53"/>
  <c r="AM93" i="53"/>
  <c r="AM159" i="53"/>
  <c r="AA445" i="53" s="1"/>
  <c r="AM38" i="53"/>
  <c r="AA181" i="53" s="1"/>
  <c r="AM94" i="53"/>
  <c r="AA380" i="53" s="1"/>
  <c r="AM22" i="53"/>
  <c r="AA165" i="53" s="1"/>
  <c r="AM88" i="53"/>
  <c r="AA374" i="53" s="1"/>
  <c r="AM158" i="53"/>
  <c r="AA301" i="53" s="1"/>
  <c r="AM147" i="53"/>
  <c r="AA433" i="53" s="1"/>
  <c r="AM48" i="53"/>
  <c r="AA334" i="53" s="1"/>
  <c r="AM110" i="53"/>
  <c r="AA253" i="53" s="1"/>
  <c r="AM53" i="53"/>
  <c r="AM157" i="53"/>
  <c r="AA443" i="53" s="1"/>
  <c r="AM70" i="53"/>
  <c r="AA356" i="53" s="1"/>
  <c r="AM32" i="53"/>
  <c r="AA175" i="53" s="1"/>
  <c r="AM41" i="53"/>
  <c r="AA327" i="53" s="1"/>
  <c r="AM79" i="53"/>
  <c r="AA222" i="53" s="1"/>
  <c r="AM142" i="53"/>
  <c r="AM127" i="53"/>
  <c r="AA270" i="53" s="1"/>
  <c r="AM45" i="53"/>
  <c r="AA331" i="53" s="1"/>
  <c r="AM87" i="53"/>
  <c r="AM136" i="53"/>
  <c r="AA422" i="53" s="1"/>
  <c r="AM125" i="53"/>
  <c r="AA268" i="53" s="1"/>
  <c r="AM155" i="53"/>
  <c r="AA298" i="53" s="1"/>
  <c r="AM57" i="53"/>
  <c r="AA343" i="53" s="1"/>
  <c r="AM29" i="53"/>
  <c r="AA315" i="53" s="1"/>
  <c r="AM66" i="53"/>
  <c r="AA352" i="53" s="1"/>
  <c r="AM85" i="53"/>
  <c r="AM52" i="53"/>
  <c r="AA195" i="53" s="1"/>
  <c r="AM58" i="53"/>
  <c r="AA201" i="53" s="1"/>
  <c r="AM24" i="53"/>
  <c r="AA167" i="53" s="1"/>
  <c r="AM37" i="53"/>
  <c r="AA180" i="53" s="1"/>
  <c r="AM43" i="53"/>
  <c r="AA186" i="53" s="1"/>
  <c r="AM120" i="53"/>
  <c r="AA263" i="53" s="1"/>
  <c r="AM59" i="53"/>
  <c r="AA345" i="53" s="1"/>
  <c r="AM68" i="53"/>
  <c r="AA211" i="53" s="1"/>
  <c r="AM130" i="53"/>
  <c r="AA416" i="53" s="1"/>
  <c r="AM145" i="53"/>
  <c r="AA288" i="53" s="1"/>
  <c r="AM50" i="53"/>
  <c r="AA336" i="53" s="1"/>
  <c r="AM76" i="53"/>
  <c r="AA219" i="53" s="1"/>
  <c r="AM138" i="53"/>
  <c r="AM135" i="53"/>
  <c r="AM63" i="53"/>
  <c r="AA349" i="53" s="1"/>
  <c r="AM26" i="53"/>
  <c r="AA169" i="53" s="1"/>
  <c r="AM47" i="53"/>
  <c r="AA190" i="53" s="1"/>
  <c r="AM40" i="53"/>
  <c r="AA183" i="53" s="1"/>
  <c r="AM56" i="53"/>
  <c r="AA199" i="53" s="1"/>
  <c r="AM33" i="53"/>
  <c r="AM146" i="53"/>
  <c r="AA289" i="53" s="1"/>
  <c r="AM44" i="53"/>
  <c r="AA330" i="53" s="1"/>
  <c r="AM118" i="53"/>
  <c r="AA261" i="53" s="1"/>
  <c r="AM97" i="53"/>
  <c r="AA383" i="53" s="1"/>
  <c r="AM51" i="53"/>
  <c r="AA194" i="53" s="1"/>
  <c r="AM133" i="53"/>
  <c r="AA419" i="53" s="1"/>
  <c r="AM117" i="53"/>
  <c r="AA260" i="53" s="1"/>
  <c r="AM139" i="53"/>
  <c r="AA425" i="53" s="1"/>
  <c r="AM39" i="53"/>
  <c r="AA325" i="53" s="1"/>
  <c r="AM80" i="53"/>
  <c r="AM148" i="53"/>
  <c r="AA434" i="53" s="1"/>
  <c r="AM112" i="53"/>
  <c r="AA398" i="53" s="1"/>
  <c r="AM89" i="53"/>
  <c r="AA375" i="53" s="1"/>
  <c r="AM152" i="53"/>
  <c r="AA438" i="53" s="1"/>
  <c r="AM75" i="53"/>
  <c r="AM101" i="53"/>
  <c r="AA244" i="53" s="1"/>
  <c r="AM129" i="53"/>
  <c r="AA415" i="53" s="1"/>
  <c r="AM71" i="53"/>
  <c r="AA357" i="53" s="1"/>
  <c r="AM34" i="53"/>
  <c r="AA177" i="53" s="1"/>
  <c r="AM105" i="53"/>
  <c r="AA391" i="53" s="1"/>
  <c r="AM149" i="53"/>
  <c r="AM25" i="53"/>
  <c r="AA168" i="53" s="1"/>
  <c r="AM65" i="53"/>
  <c r="AA208" i="53" s="1"/>
  <c r="AM31" i="53"/>
  <c r="AA317" i="53" s="1"/>
  <c r="AM91" i="53"/>
  <c r="AA234" i="53" s="1"/>
  <c r="AM60" i="53"/>
  <c r="AA346" i="53" s="1"/>
  <c r="AM90" i="53"/>
  <c r="AA233" i="53" s="1"/>
  <c r="AM96" i="53"/>
  <c r="AM115" i="53"/>
  <c r="AA258" i="53" s="1"/>
  <c r="AM126" i="53"/>
  <c r="AA269" i="53" s="1"/>
  <c r="AM54" i="53"/>
  <c r="AA340" i="53" s="1"/>
  <c r="AM99" i="53"/>
  <c r="AM83" i="53"/>
  <c r="AA226" i="53" s="1"/>
  <c r="AM102" i="53"/>
  <c r="AA245" i="53" s="1"/>
  <c r="AM123" i="53"/>
  <c r="AA409" i="53" s="1"/>
  <c r="AM144" i="53"/>
  <c r="AA430" i="53" s="1"/>
  <c r="AL25" i="53"/>
  <c r="Z168" i="53" s="1"/>
  <c r="AL100" i="53"/>
  <c r="Z386" i="53" s="1"/>
  <c r="AL66" i="53"/>
  <c r="Z209" i="53" s="1"/>
  <c r="AL111" i="53"/>
  <c r="Z254" i="53" s="1"/>
  <c r="AL134" i="53"/>
  <c r="Z277" i="53" s="1"/>
  <c r="AL104" i="53"/>
  <c r="Z247" i="53" s="1"/>
  <c r="AL122" i="53"/>
  <c r="Z408" i="53" s="1"/>
  <c r="AL158" i="53"/>
  <c r="Z301" i="53" s="1"/>
  <c r="AL86" i="53"/>
  <c r="AL81" i="53"/>
  <c r="Z367" i="53" s="1"/>
  <c r="AL149" i="53"/>
  <c r="Z292" i="53" s="1"/>
  <c r="AL101" i="53"/>
  <c r="Z244" i="53" s="1"/>
  <c r="AL48" i="53"/>
  <c r="AL135" i="53"/>
  <c r="Z421" i="53" s="1"/>
  <c r="AL127" i="53"/>
  <c r="Z413" i="53" s="1"/>
  <c r="AL64" i="53"/>
  <c r="Z350" i="53" s="1"/>
  <c r="AL151" i="53"/>
  <c r="Z294" i="53" s="1"/>
  <c r="AL58" i="53"/>
  <c r="Z344" i="53" s="1"/>
  <c r="AL42" i="53"/>
  <c r="Z185" i="53" s="1"/>
  <c r="AL123" i="53"/>
  <c r="Z266" i="53" s="1"/>
  <c r="AL107" i="53"/>
  <c r="AL112" i="53"/>
  <c r="Z255" i="53" s="1"/>
  <c r="AL40" i="53"/>
  <c r="Z183" i="53" s="1"/>
  <c r="AL47" i="53"/>
  <c r="AL60" i="53"/>
  <c r="AL51" i="53"/>
  <c r="Z194" i="53" s="1"/>
  <c r="AL29" i="53"/>
  <c r="Z172" i="53" s="1"/>
  <c r="AL93" i="53"/>
  <c r="Z379" i="53" s="1"/>
  <c r="AL113" i="53"/>
  <c r="Z256" i="53" s="1"/>
  <c r="AL57" i="53"/>
  <c r="Z343" i="53" s="1"/>
  <c r="AL159" i="53"/>
  <c r="Z302" i="53" s="1"/>
  <c r="AL118" i="53"/>
  <c r="Z404" i="53" s="1"/>
  <c r="AL36" i="53"/>
  <c r="Z322" i="53" s="1"/>
  <c r="AL96" i="53"/>
  <c r="Z239" i="53" s="1"/>
  <c r="AL156" i="53"/>
  <c r="AL121" i="53"/>
  <c r="Z264" i="53" s="1"/>
  <c r="AL39" i="53"/>
  <c r="AL53" i="53"/>
  <c r="AL106" i="53"/>
  <c r="Z249" i="53" s="1"/>
  <c r="AL98" i="53"/>
  <c r="Z241" i="53" s="1"/>
  <c r="AL142" i="53"/>
  <c r="Z285" i="53" s="1"/>
  <c r="AL31" i="53"/>
  <c r="AL62" i="53"/>
  <c r="Z205" i="53" s="1"/>
  <c r="AL129" i="53"/>
  <c r="Z415" i="53" s="1"/>
  <c r="AL61" i="53"/>
  <c r="Z204" i="53" s="1"/>
  <c r="AL150" i="53"/>
  <c r="Z293" i="53" s="1"/>
  <c r="AL110" i="53"/>
  <c r="Z253" i="53" s="1"/>
  <c r="AL128" i="53"/>
  <c r="AL44" i="53"/>
  <c r="Z330" i="53" s="1"/>
  <c r="AL119" i="53"/>
  <c r="Z405" i="53" s="1"/>
  <c r="AL35" i="53"/>
  <c r="Z321" i="53" s="1"/>
  <c r="AL46" i="53"/>
  <c r="Z189" i="53" s="1"/>
  <c r="AL76" i="53"/>
  <c r="Z219" i="53" s="1"/>
  <c r="AL32" i="53"/>
  <c r="Z175" i="53" s="1"/>
  <c r="AL148" i="53"/>
  <c r="Z434" i="53" s="1"/>
  <c r="AL147" i="53"/>
  <c r="Z433" i="53" s="1"/>
  <c r="AL95" i="53"/>
  <c r="Z238" i="53" s="1"/>
  <c r="AL89" i="53"/>
  <c r="Z375" i="53" s="1"/>
  <c r="AL139" i="53"/>
  <c r="Z425" i="53" s="1"/>
  <c r="AL97" i="53"/>
  <c r="Z240" i="53" s="1"/>
  <c r="AL83" i="53"/>
  <c r="Z226" i="53" s="1"/>
  <c r="AL55" i="53"/>
  <c r="Z198" i="53" s="1"/>
  <c r="AL80" i="53"/>
  <c r="Z366" i="53" s="1"/>
  <c r="AL136" i="53"/>
  <c r="Z422" i="53" s="1"/>
  <c r="AL133" i="53"/>
  <c r="AL28" i="53"/>
  <c r="Z171" i="53" s="1"/>
  <c r="AL105" i="53"/>
  <c r="Z248" i="53" s="1"/>
  <c r="AL37" i="53"/>
  <c r="Z180" i="53" s="1"/>
  <c r="AL79" i="53"/>
  <c r="Z222" i="53" s="1"/>
  <c r="AL145" i="53"/>
  <c r="Z288" i="53" s="1"/>
  <c r="AL140" i="53"/>
  <c r="Z283" i="53" s="1"/>
  <c r="AL116" i="53"/>
  <c r="Z259" i="53" s="1"/>
  <c r="AL71" i="53"/>
  <c r="Z357" i="53" s="1"/>
  <c r="AL56" i="53"/>
  <c r="Z199" i="53" s="1"/>
  <c r="AL155" i="53"/>
  <c r="Z441" i="53" s="1"/>
  <c r="AL67" i="53"/>
  <c r="Z353" i="53" s="1"/>
  <c r="AL146" i="53"/>
  <c r="Z289" i="53" s="1"/>
  <c r="AL75" i="53"/>
  <c r="Z361" i="53" s="1"/>
  <c r="AL132" i="53"/>
  <c r="Z275" i="53" s="1"/>
  <c r="AL43" i="53"/>
  <c r="Z329" i="53" s="1"/>
  <c r="AL69" i="53"/>
  <c r="Z212" i="53" s="1"/>
  <c r="AL54" i="53"/>
  <c r="AL109" i="53"/>
  <c r="AL23" i="53"/>
  <c r="Z166" i="53" s="1"/>
  <c r="AL108" i="53"/>
  <c r="Z251" i="53" s="1"/>
  <c r="AL49" i="53"/>
  <c r="Z335" i="53" s="1"/>
  <c r="AL24" i="53"/>
  <c r="Z167" i="53" s="1"/>
  <c r="AL103" i="53"/>
  <c r="Z246" i="53" s="1"/>
  <c r="AL74" i="53"/>
  <c r="AL63" i="53"/>
  <c r="Z206" i="53" s="1"/>
  <c r="AL77" i="53"/>
  <c r="AL126" i="53"/>
  <c r="Z269" i="53" s="1"/>
  <c r="AL84" i="53"/>
  <c r="Z227" i="53" s="1"/>
  <c r="AL78" i="53"/>
  <c r="Z364" i="53" s="1"/>
  <c r="AL45" i="53"/>
  <c r="Z331" i="53" s="1"/>
  <c r="AL73" i="53"/>
  <c r="AL68" i="53"/>
  <c r="Z211" i="53" s="1"/>
  <c r="AL125" i="53"/>
  <c r="Z411" i="53" s="1"/>
  <c r="AL22" i="53"/>
  <c r="Z165" i="53" s="1"/>
  <c r="AL94" i="53"/>
  <c r="Z237" i="53" s="1"/>
  <c r="AL52" i="53"/>
  <c r="AL65" i="53"/>
  <c r="AL50" i="53"/>
  <c r="AL90" i="53"/>
  <c r="Z233" i="53" s="1"/>
  <c r="AL72" i="53"/>
  <c r="Z358" i="53" s="1"/>
  <c r="AL138" i="53"/>
  <c r="AL91" i="53"/>
  <c r="Z234" i="53" s="1"/>
  <c r="AL27" i="53"/>
  <c r="Z313" i="53" s="1"/>
  <c r="AL117" i="53"/>
  <c r="Z403" i="53" s="1"/>
  <c r="AL157" i="53"/>
  <c r="Z300" i="53" s="1"/>
  <c r="AL59" i="53"/>
  <c r="Z202" i="53" s="1"/>
  <c r="AL82" i="53"/>
  <c r="Z225" i="53" s="1"/>
  <c r="AL124" i="53"/>
  <c r="Z267" i="53" s="1"/>
  <c r="AL87" i="53"/>
  <c r="AL92" i="53"/>
  <c r="Z235" i="53" s="1"/>
  <c r="AL160" i="53"/>
  <c r="Z303" i="53" s="1"/>
  <c r="AL41" i="53"/>
  <c r="Z327" i="53" s="1"/>
  <c r="AL131" i="53"/>
  <c r="Z274" i="53" s="1"/>
  <c r="AL70" i="53"/>
  <c r="Z213" i="53" s="1"/>
  <c r="AL30" i="53"/>
  <c r="Z316" i="53" s="1"/>
  <c r="AL88" i="53"/>
  <c r="Z374" i="53" s="1"/>
  <c r="AL153" i="53"/>
  <c r="Z296" i="53" s="1"/>
  <c r="AL26" i="53"/>
  <c r="Z169" i="53" s="1"/>
  <c r="AL120" i="53"/>
  <c r="Z263" i="53" s="1"/>
  <c r="AL137" i="53"/>
  <c r="Z280" i="53" s="1"/>
  <c r="AL152" i="53"/>
  <c r="Z438" i="53" s="1"/>
  <c r="AL130" i="53"/>
  <c r="Z273" i="53" s="1"/>
  <c r="AL114" i="53"/>
  <c r="Z257" i="53" s="1"/>
  <c r="AL85" i="53"/>
  <c r="Z228" i="53" s="1"/>
  <c r="AL141" i="53"/>
  <c r="AL99" i="53"/>
  <c r="Z242" i="53" s="1"/>
  <c r="AL34" i="53"/>
  <c r="Z320" i="53" s="1"/>
  <c r="AL33" i="53"/>
  <c r="Z319" i="53" s="1"/>
  <c r="AL143" i="53"/>
  <c r="AL102" i="53"/>
  <c r="Z388" i="53" s="1"/>
  <c r="AL161" i="53"/>
  <c r="Z304" i="53" s="1"/>
  <c r="AL154" i="53"/>
  <c r="Z440" i="53" s="1"/>
  <c r="AL144" i="53"/>
  <c r="Z430" i="53" s="1"/>
  <c r="AL115" i="53"/>
  <c r="Z258" i="53" s="1"/>
  <c r="AL38" i="53"/>
  <c r="Z181" i="53" s="1"/>
  <c r="AK80" i="53"/>
  <c r="Y223" i="53" s="1"/>
  <c r="AK148" i="53"/>
  <c r="Y291" i="53" s="1"/>
  <c r="AK111" i="53"/>
  <c r="Y397" i="53" s="1"/>
  <c r="AK102" i="53"/>
  <c r="Y245" i="53" s="1"/>
  <c r="AK54" i="53"/>
  <c r="Y197" i="53" s="1"/>
  <c r="AK145" i="53"/>
  <c r="AK47" i="53"/>
  <c r="Y333" i="53" s="1"/>
  <c r="AK100" i="53"/>
  <c r="Y386" i="53" s="1"/>
  <c r="AK24" i="53"/>
  <c r="AK22" i="53"/>
  <c r="Y165" i="53" s="1"/>
  <c r="AK107" i="53"/>
  <c r="Y250" i="53" s="1"/>
  <c r="AK154" i="53"/>
  <c r="Y440" i="53" s="1"/>
  <c r="AK52" i="53"/>
  <c r="AK64" i="53"/>
  <c r="Y207" i="53" s="1"/>
  <c r="AK97" i="53"/>
  <c r="AK134" i="53"/>
  <c r="AK89" i="53"/>
  <c r="Y232" i="53" s="1"/>
  <c r="AK65" i="53"/>
  <c r="Y208" i="53" s="1"/>
  <c r="AK131" i="53"/>
  <c r="Y274" i="53" s="1"/>
  <c r="AK118" i="53"/>
  <c r="Y261" i="53" s="1"/>
  <c r="AK122" i="53"/>
  <c r="Y265" i="53" s="1"/>
  <c r="AK44" i="53"/>
  <c r="Y187" i="53" s="1"/>
  <c r="AK37" i="53"/>
  <c r="AK58" i="53"/>
  <c r="Y201" i="53" s="1"/>
  <c r="AK135" i="53"/>
  <c r="Y421" i="53" s="1"/>
  <c r="AK76" i="53"/>
  <c r="AK125" i="53"/>
  <c r="Y411" i="53" s="1"/>
  <c r="AK50" i="53"/>
  <c r="Y193" i="53" s="1"/>
  <c r="AK60" i="53"/>
  <c r="Y346" i="53" s="1"/>
  <c r="AK132" i="53"/>
  <c r="Y275" i="53" s="1"/>
  <c r="AK153" i="53"/>
  <c r="Y439" i="53" s="1"/>
  <c r="AK43" i="53"/>
  <c r="Y329" i="53" s="1"/>
  <c r="AK123" i="53"/>
  <c r="Y266" i="53" s="1"/>
  <c r="AK108" i="53"/>
  <c r="Y394" i="53" s="1"/>
  <c r="AK143" i="53"/>
  <c r="Y286" i="53" s="1"/>
  <c r="AK142" i="53"/>
  <c r="Y428" i="53" s="1"/>
  <c r="AK93" i="53"/>
  <c r="Y379" i="53" s="1"/>
  <c r="AK71" i="53"/>
  <c r="Y214" i="53" s="1"/>
  <c r="AK155" i="53"/>
  <c r="Y298" i="53" s="1"/>
  <c r="AK98" i="53"/>
  <c r="Y241" i="53" s="1"/>
  <c r="AK66" i="53"/>
  <c r="Y209" i="53" s="1"/>
  <c r="AK157" i="53"/>
  <c r="Y300" i="53" s="1"/>
  <c r="AK46" i="53"/>
  <c r="Y332" i="53" s="1"/>
  <c r="AK119" i="53"/>
  <c r="Y262" i="53" s="1"/>
  <c r="AK39" i="53"/>
  <c r="AK114" i="53"/>
  <c r="Y257" i="53" s="1"/>
  <c r="AK116" i="53"/>
  <c r="Y259" i="53" s="1"/>
  <c r="AK40" i="53"/>
  <c r="AK104" i="53"/>
  <c r="AK48" i="53"/>
  <c r="Y334" i="53" s="1"/>
  <c r="AK115" i="53"/>
  <c r="Y401" i="53" s="1"/>
  <c r="AK141" i="53"/>
  <c r="Y427" i="53" s="1"/>
  <c r="AK95" i="53"/>
  <c r="Y238" i="53" s="1"/>
  <c r="AK121" i="53"/>
  <c r="Y264" i="53" s="1"/>
  <c r="AK82" i="53"/>
  <c r="Y225" i="53" s="1"/>
  <c r="AK96" i="53"/>
  <c r="Y239" i="53" s="1"/>
  <c r="AK41" i="53"/>
  <c r="Y327" i="53" s="1"/>
  <c r="AK28" i="53"/>
  <c r="AK156" i="53"/>
  <c r="Y299" i="53" s="1"/>
  <c r="AK124" i="53"/>
  <c r="Y410" i="53" s="1"/>
  <c r="AK136" i="53"/>
  <c r="Y279" i="53" s="1"/>
  <c r="AK144" i="53"/>
  <c r="Y287" i="53" s="1"/>
  <c r="AK105" i="53"/>
  <c r="AK34" i="53"/>
  <c r="Y320" i="53" s="1"/>
  <c r="AK151" i="53"/>
  <c r="AK161" i="53"/>
  <c r="Y447" i="53" s="1"/>
  <c r="AK72" i="53"/>
  <c r="Y215" i="53" s="1"/>
  <c r="AK83" i="53"/>
  <c r="Y226" i="53" s="1"/>
  <c r="AK23" i="53"/>
  <c r="Y166" i="53" s="1"/>
  <c r="AK113" i="53"/>
  <c r="AK92" i="53"/>
  <c r="Y235" i="53" s="1"/>
  <c r="AK140" i="53"/>
  <c r="AK84" i="53"/>
  <c r="Y370" i="53" s="1"/>
  <c r="AK55" i="53"/>
  <c r="Y198" i="53" s="1"/>
  <c r="AK127" i="53"/>
  <c r="Y413" i="53" s="1"/>
  <c r="AK56" i="53"/>
  <c r="Y342" i="53" s="1"/>
  <c r="AK147" i="53"/>
  <c r="AK103" i="53"/>
  <c r="Y389" i="53" s="1"/>
  <c r="AK70" i="53"/>
  <c r="Y213" i="53" s="1"/>
  <c r="AK149" i="53"/>
  <c r="Y292" i="53" s="1"/>
  <c r="AK75" i="53"/>
  <c r="Y218" i="53" s="1"/>
  <c r="AK42" i="53"/>
  <c r="Y185" i="53" s="1"/>
  <c r="AK38" i="53"/>
  <c r="Y324" i="53" s="1"/>
  <c r="AK146" i="53"/>
  <c r="Y289" i="53" s="1"/>
  <c r="AK81" i="53"/>
  <c r="Y224" i="53" s="1"/>
  <c r="AK49" i="53"/>
  <c r="Y192" i="53" s="1"/>
  <c r="AK77" i="53"/>
  <c r="AK45" i="53"/>
  <c r="AK133" i="53"/>
  <c r="Y276" i="53" s="1"/>
  <c r="AK36" i="53"/>
  <c r="Y322" i="53" s="1"/>
  <c r="AK27" i="53"/>
  <c r="Y170" i="53" s="1"/>
  <c r="AK74" i="53"/>
  <c r="Y217" i="53" s="1"/>
  <c r="AK126" i="53"/>
  <c r="Y412" i="53" s="1"/>
  <c r="AK112" i="53"/>
  <c r="Y255" i="53" s="1"/>
  <c r="AK159" i="53"/>
  <c r="Y445" i="53" s="1"/>
  <c r="AK57" i="53"/>
  <c r="Y200" i="53" s="1"/>
  <c r="AK90" i="53"/>
  <c r="AK101" i="53"/>
  <c r="Y244" i="53" s="1"/>
  <c r="AK32" i="53"/>
  <c r="Y318" i="53" s="1"/>
  <c r="AK30" i="53"/>
  <c r="Y173" i="53" s="1"/>
  <c r="AK99" i="53"/>
  <c r="Y242" i="53" s="1"/>
  <c r="AK53" i="53"/>
  <c r="Y196" i="53" s="1"/>
  <c r="AK67" i="53"/>
  <c r="AK117" i="53"/>
  <c r="Y260" i="53" s="1"/>
  <c r="AK25" i="53"/>
  <c r="Y168" i="53" s="1"/>
  <c r="AK91" i="53"/>
  <c r="Y377" i="53" s="1"/>
  <c r="AK68" i="53"/>
  <c r="Y211" i="53" s="1"/>
  <c r="AK130" i="53"/>
  <c r="Y273" i="53" s="1"/>
  <c r="AK152" i="53"/>
  <c r="Y438" i="53" s="1"/>
  <c r="AK62" i="53"/>
  <c r="Y348" i="53" s="1"/>
  <c r="AK160" i="53"/>
  <c r="Y303" i="53" s="1"/>
  <c r="AK78" i="53"/>
  <c r="AK59" i="53"/>
  <c r="Y202" i="53" s="1"/>
  <c r="AK137" i="53"/>
  <c r="Y280" i="53" s="1"/>
  <c r="AK110" i="53"/>
  <c r="Y396" i="53" s="1"/>
  <c r="AK150" i="53"/>
  <c r="Y293" i="53" s="1"/>
  <c r="AK51" i="53"/>
  <c r="Y337" i="53" s="1"/>
  <c r="AK86" i="53"/>
  <c r="Y372" i="53" s="1"/>
  <c r="AK85" i="53"/>
  <c r="Y228" i="53" s="1"/>
  <c r="AK29" i="53"/>
  <c r="Y172" i="53" s="1"/>
  <c r="AK129" i="53"/>
  <c r="Y415" i="53" s="1"/>
  <c r="AK73" i="53"/>
  <c r="AK128" i="53"/>
  <c r="Y271" i="53" s="1"/>
  <c r="AK79" i="53"/>
  <c r="AK138" i="53"/>
  <c r="Y424" i="53" s="1"/>
  <c r="AK69" i="53"/>
  <c r="Y355" i="53" s="1"/>
  <c r="AK61" i="53"/>
  <c r="Y347" i="53" s="1"/>
  <c r="AK26" i="53"/>
  <c r="Y169" i="53" s="1"/>
  <c r="AK88" i="53"/>
  <c r="Y231" i="53" s="1"/>
  <c r="AK139" i="53"/>
  <c r="Y282" i="53" s="1"/>
  <c r="AK106" i="53"/>
  <c r="Y392" i="53" s="1"/>
  <c r="AK63" i="53"/>
  <c r="Y349" i="53" s="1"/>
  <c r="AK120" i="53"/>
  <c r="AK87" i="53"/>
  <c r="Y230" i="53" s="1"/>
  <c r="AK158" i="53"/>
  <c r="Y301" i="53" s="1"/>
  <c r="AK94" i="53"/>
  <c r="Y237" i="53" s="1"/>
  <c r="AK33" i="53"/>
  <c r="Y319" i="53" s="1"/>
  <c r="AK31" i="53"/>
  <c r="Y174" i="53" s="1"/>
  <c r="AK35" i="53"/>
  <c r="Y178" i="53" s="1"/>
  <c r="AK109" i="53"/>
  <c r="Y252" i="53" s="1"/>
  <c r="AA296" i="53"/>
  <c r="AA182" i="53"/>
  <c r="AS10" i="53"/>
  <c r="AU10" i="53"/>
  <c r="AT10" i="53"/>
  <c r="AA442" i="53"/>
  <c r="AA272" i="53"/>
  <c r="AA259" i="53"/>
  <c r="Y375" i="57"/>
  <c r="AA191" i="53"/>
  <c r="Z291" i="57"/>
  <c r="Z434" i="57"/>
  <c r="AA227" i="53"/>
  <c r="Z420" i="53"/>
  <c r="AA248" i="57"/>
  <c r="Z421" i="57"/>
  <c r="AA200" i="53"/>
  <c r="Z383" i="57"/>
  <c r="X261" i="57"/>
  <c r="X404" i="57"/>
  <c r="Y418" i="57"/>
  <c r="AA244" i="57"/>
  <c r="Y434" i="57"/>
  <c r="Y375" i="53"/>
  <c r="Y184" i="53"/>
  <c r="Z380" i="57"/>
  <c r="Z237" i="57"/>
  <c r="X339" i="53"/>
  <c r="X316" i="53"/>
  <c r="AA435" i="57"/>
  <c r="X382" i="53"/>
  <c r="X303" i="53"/>
  <c r="X446" i="53"/>
  <c r="X259" i="53"/>
  <c r="X402" i="53"/>
  <c r="X424" i="53"/>
  <c r="X281" i="53"/>
  <c r="X355" i="53"/>
  <c r="X212" i="53"/>
  <c r="X433" i="53"/>
  <c r="X290" i="53"/>
  <c r="X275" i="53"/>
  <c r="X418" i="53"/>
  <c r="X174" i="53"/>
  <c r="X317" i="53"/>
  <c r="X255" i="57"/>
  <c r="X398" i="57"/>
  <c r="X287" i="57"/>
  <c r="X430" i="57"/>
  <c r="X295" i="57"/>
  <c r="X438" i="57"/>
  <c r="X236" i="57"/>
  <c r="X379" i="57"/>
  <c r="X407" i="53"/>
  <c r="X264" i="53"/>
  <c r="S248" i="56"/>
  <c r="AS10" i="57"/>
  <c r="AT10" i="57"/>
  <c r="AU10" i="57"/>
  <c r="AA245" i="57"/>
  <c r="X184" i="53"/>
  <c r="X214" i="53"/>
  <c r="X347" i="53"/>
  <c r="X204" i="53"/>
  <c r="X277" i="53"/>
  <c r="X420" i="53"/>
  <c r="X304" i="53"/>
  <c r="X447" i="53"/>
  <c r="X200" i="53"/>
  <c r="X343" i="53"/>
  <c r="X441" i="53"/>
  <c r="X298" i="53"/>
  <c r="X185" i="53"/>
  <c r="X328" i="53"/>
  <c r="X276" i="53"/>
  <c r="X419" i="53"/>
  <c r="X211" i="53"/>
  <c r="X354" i="53"/>
  <c r="X266" i="53"/>
  <c r="X409" i="53"/>
  <c r="X411" i="53"/>
  <c r="X268" i="53"/>
  <c r="X292" i="57"/>
  <c r="X435" i="57"/>
  <c r="X443" i="53"/>
  <c r="X300" i="53"/>
  <c r="X394" i="57"/>
  <c r="Y372" i="57"/>
  <c r="AA329" i="53"/>
  <c r="Y411" i="57"/>
  <c r="X271" i="53"/>
  <c r="X172" i="53"/>
  <c r="X375" i="53"/>
  <c r="AA265" i="53"/>
  <c r="Y439" i="57"/>
  <c r="X428" i="53"/>
  <c r="X285" i="53"/>
  <c r="X341" i="53"/>
  <c r="X198" i="53"/>
  <c r="X332" i="53"/>
  <c r="X189" i="53"/>
  <c r="X231" i="57"/>
  <c r="X374" i="57"/>
  <c r="Z425" i="57"/>
  <c r="X425" i="53"/>
  <c r="X282" i="53"/>
  <c r="X248" i="53"/>
  <c r="X391" i="53"/>
  <c r="Y440" i="57"/>
  <c r="AA227" i="57"/>
  <c r="X391" i="57"/>
  <c r="AA418" i="57"/>
  <c r="X440" i="53"/>
  <c r="X394" i="53"/>
  <c r="X388" i="53"/>
  <c r="X245" i="53"/>
  <c r="X182" i="53"/>
  <c r="X325" i="53"/>
  <c r="X408" i="53"/>
  <c r="X265" i="53"/>
  <c r="X364" i="53"/>
  <c r="X221" i="53"/>
  <c r="X224" i="53"/>
  <c r="X367" i="53"/>
  <c r="X278" i="57"/>
  <c r="X421" i="57"/>
  <c r="X412" i="57"/>
  <c r="X269" i="57"/>
  <c r="Z432" i="53"/>
  <c r="AA406" i="53"/>
  <c r="AA405" i="57"/>
  <c r="X376" i="57"/>
  <c r="Z418" i="57"/>
  <c r="Y410" i="57"/>
  <c r="X409" i="57"/>
  <c r="X410" i="53"/>
  <c r="X247" i="53"/>
  <c r="X216" i="53"/>
  <c r="X359" i="53"/>
  <c r="X279" i="53"/>
  <c r="X422" i="53"/>
  <c r="X225" i="53"/>
  <c r="X368" i="53"/>
  <c r="X399" i="53"/>
  <c r="X256" i="53"/>
  <c r="X326" i="53"/>
  <c r="X183" i="53"/>
  <c r="X186" i="53"/>
  <c r="X329" i="53"/>
  <c r="X289" i="57"/>
  <c r="X432" i="57"/>
  <c r="AA447" i="57"/>
  <c r="AA374" i="57"/>
  <c r="AA372" i="53"/>
  <c r="Z435" i="57"/>
  <c r="Z370" i="53"/>
  <c r="X311" i="53"/>
  <c r="X397" i="57"/>
  <c r="X240" i="53"/>
  <c r="X383" i="53"/>
  <c r="X289" i="53"/>
  <c r="X432" i="53"/>
  <c r="X320" i="53"/>
  <c r="X177" i="53"/>
  <c r="X278" i="53"/>
  <c r="X421" i="53"/>
  <c r="X318" i="53"/>
  <c r="X175" i="53"/>
  <c r="AA360" i="53"/>
  <c r="AA217" i="53"/>
  <c r="AA369" i="57"/>
  <c r="Z362" i="53"/>
  <c r="Y272" i="53"/>
  <c r="X406" i="57"/>
  <c r="X416" i="57"/>
  <c r="AA389" i="57"/>
  <c r="X223" i="53"/>
  <c r="X366" i="53"/>
  <c r="X237" i="53"/>
  <c r="X380" i="53"/>
  <c r="X427" i="57"/>
  <c r="X284" i="57"/>
  <c r="X381" i="57"/>
  <c r="X238" i="57"/>
  <c r="S292" i="56"/>
  <c r="AA578" i="56" s="1"/>
  <c r="S283" i="56"/>
  <c r="S303" i="56"/>
  <c r="S252" i="56"/>
  <c r="AA538" i="56" s="1"/>
  <c r="S275" i="56"/>
  <c r="W561" i="56" s="1"/>
  <c r="S260" i="56"/>
  <c r="S226" i="56"/>
  <c r="S301" i="56"/>
  <c r="S259" i="56"/>
  <c r="S228" i="56"/>
  <c r="S273" i="56"/>
  <c r="W559" i="56" s="1"/>
  <c r="S251" i="56"/>
  <c r="S281" i="56"/>
  <c r="S278" i="56"/>
  <c r="S229" i="56"/>
  <c r="AE515" i="56" s="1"/>
  <c r="AC518" i="56"/>
  <c r="S231" i="56"/>
  <c r="S291" i="56"/>
  <c r="S270" i="56"/>
  <c r="S255" i="56"/>
  <c r="S257" i="56"/>
  <c r="S232" i="56"/>
  <c r="S518" i="56" s="1"/>
  <c r="S241" i="56"/>
  <c r="S266" i="56"/>
  <c r="S288" i="56"/>
  <c r="S295" i="56"/>
  <c r="Y551" i="56"/>
  <c r="S258" i="56"/>
  <c r="AE544" i="56" s="1"/>
  <c r="AA511" i="56"/>
  <c r="AE290" i="59"/>
  <c r="Y537" i="56"/>
  <c r="AC565" i="56"/>
  <c r="AC237" i="59"/>
  <c r="Q237" i="59" s="1"/>
  <c r="AC523" i="59" s="1"/>
  <c r="AG268" i="59"/>
  <c r="AD273" i="59"/>
  <c r="AG289" i="59"/>
  <c r="Q289" i="59" s="1"/>
  <c r="AE273" i="59"/>
  <c r="Q400" i="59"/>
  <c r="Q398" i="59"/>
  <c r="R378" i="59"/>
  <c r="Q445" i="59"/>
  <c r="R423" i="59"/>
  <c r="U431" i="59"/>
  <c r="U422" i="59"/>
  <c r="AE243" i="59"/>
  <c r="P281" i="55"/>
  <c r="AH292" i="59"/>
  <c r="R292" i="59" s="1"/>
  <c r="U410" i="59"/>
  <c r="AI236" i="59"/>
  <c r="S236" i="59" s="1"/>
  <c r="Q401" i="59"/>
  <c r="AI304" i="59"/>
  <c r="S304" i="59" s="1"/>
  <c r="S447" i="59"/>
  <c r="AH269" i="59"/>
  <c r="R269" i="59" s="1"/>
  <c r="U401" i="59"/>
  <c r="AE270" i="59"/>
  <c r="AG248" i="59"/>
  <c r="Q248" i="59" s="1"/>
  <c r="Y534" i="59" s="1"/>
  <c r="AG258" i="59"/>
  <c r="Q258" i="59" s="1"/>
  <c r="V435" i="59"/>
  <c r="AH267" i="59"/>
  <c r="R267" i="59" s="1"/>
  <c r="AI290" i="59"/>
  <c r="R438" i="59"/>
  <c r="U391" i="59"/>
  <c r="U389" i="59"/>
  <c r="V423" i="59"/>
  <c r="W447" i="59"/>
  <c r="W434" i="59"/>
  <c r="S409" i="59"/>
  <c r="AI235" i="59"/>
  <c r="S235" i="59" s="1"/>
  <c r="W406" i="59"/>
  <c r="AE275" i="59"/>
  <c r="AH241" i="59"/>
  <c r="R241" i="59" s="1"/>
  <c r="U386" i="59"/>
  <c r="R420" i="59"/>
  <c r="W412" i="59"/>
  <c r="AC279" i="59"/>
  <c r="AH277" i="59"/>
  <c r="AD277" i="59"/>
  <c r="V424" i="59"/>
  <c r="AH268" i="59"/>
  <c r="R268" i="59" s="1"/>
  <c r="S391" i="59"/>
  <c r="V384" i="59"/>
  <c r="AC292" i="59"/>
  <c r="AE300" i="59"/>
  <c r="AC243" i="59"/>
  <c r="AH256" i="59"/>
  <c r="R256" i="59" s="1"/>
  <c r="S378" i="59"/>
  <c r="W445" i="59"/>
  <c r="Q389" i="59"/>
  <c r="W378" i="59"/>
  <c r="V378" i="59"/>
  <c r="W443" i="59"/>
  <c r="R410" i="59"/>
  <c r="AC268" i="59"/>
  <c r="AC247" i="59"/>
  <c r="Q247" i="59" s="1"/>
  <c r="S410" i="59"/>
  <c r="S439" i="59"/>
  <c r="R371" i="59"/>
  <c r="W446" i="59"/>
  <c r="AE226" i="59"/>
  <c r="S226" i="59" s="1"/>
  <c r="AG281" i="59"/>
  <c r="AE267" i="59"/>
  <c r="S407" i="59"/>
  <c r="AH265" i="59"/>
  <c r="R408" i="59"/>
  <c r="AE296" i="59"/>
  <c r="S296" i="59" s="1"/>
  <c r="U375" i="59"/>
  <c r="V441" i="59"/>
  <c r="W407" i="59"/>
  <c r="U440" i="59"/>
  <c r="V425" i="59"/>
  <c r="AC232" i="59"/>
  <c r="W439" i="59"/>
  <c r="W369" i="59"/>
  <c r="Q439" i="59"/>
  <c r="S379" i="59"/>
  <c r="U382" i="59"/>
  <c r="U384" i="59"/>
  <c r="AE269" i="59"/>
  <c r="U439" i="59"/>
  <c r="S387" i="59"/>
  <c r="U388" i="59"/>
  <c r="AG256" i="59"/>
  <c r="AD228" i="59"/>
  <c r="R228" i="59" s="1"/>
  <c r="AD242" i="59"/>
  <c r="AC250" i="59"/>
  <c r="Q250" i="59" s="1"/>
  <c r="Y536" i="59" s="1"/>
  <c r="AE274" i="59"/>
  <c r="AC297" i="59"/>
  <c r="Q297" i="59" s="1"/>
  <c r="AC583" i="59" s="1"/>
  <c r="AI229" i="59"/>
  <c r="AI274" i="59"/>
  <c r="AC239" i="59"/>
  <c r="R427" i="59"/>
  <c r="AH281" i="59"/>
  <c r="R281" i="59" s="1"/>
  <c r="AH298" i="59"/>
  <c r="R298" i="59" s="1"/>
  <c r="W399" i="59"/>
  <c r="Q377" i="59"/>
  <c r="AI256" i="59"/>
  <c r="S256" i="59" s="1"/>
  <c r="R431" i="59"/>
  <c r="S418" i="59"/>
  <c r="AE302" i="59"/>
  <c r="S302" i="59" s="1"/>
  <c r="Q435" i="59"/>
  <c r="V403" i="59"/>
  <c r="AC281" i="59"/>
  <c r="U377" i="59"/>
  <c r="AC229" i="59"/>
  <c r="R413" i="59"/>
  <c r="AD284" i="59"/>
  <c r="R389" i="59"/>
  <c r="V443" i="59"/>
  <c r="U443" i="59"/>
  <c r="Q415" i="59"/>
  <c r="AE230" i="59"/>
  <c r="S230" i="59" s="1"/>
  <c r="W374" i="59"/>
  <c r="W402" i="59"/>
  <c r="U392" i="59"/>
  <c r="AC238" i="59"/>
  <c r="Q238" i="59" s="1"/>
  <c r="Y524" i="59" s="1"/>
  <c r="AC276" i="59"/>
  <c r="AE250" i="59"/>
  <c r="AI257" i="59"/>
  <c r="AE289" i="59"/>
  <c r="Q392" i="59"/>
  <c r="W383" i="59"/>
  <c r="AC274" i="59"/>
  <c r="AH293" i="59"/>
  <c r="S446" i="59"/>
  <c r="W432" i="59"/>
  <c r="U409" i="59"/>
  <c r="AE278" i="59"/>
  <c r="Q417" i="59"/>
  <c r="S381" i="59"/>
  <c r="AG266" i="59"/>
  <c r="Q266" i="59" s="1"/>
  <c r="AC286" i="59"/>
  <c r="AC230" i="59"/>
  <c r="Q230" i="59" s="1"/>
  <c r="Y516" i="59" s="1"/>
  <c r="AH231" i="59"/>
  <c r="AI238" i="59"/>
  <c r="S238" i="59" s="1"/>
  <c r="W411" i="59"/>
  <c r="R400" i="59"/>
  <c r="AH230" i="59"/>
  <c r="R230" i="59" s="1"/>
  <c r="AC291" i="59"/>
  <c r="Q291" i="59" s="1"/>
  <c r="Y577" i="59" s="1"/>
  <c r="AH239" i="59"/>
  <c r="Q438" i="59"/>
  <c r="R382" i="59"/>
  <c r="AH300" i="59"/>
  <c r="R300" i="59" s="1"/>
  <c r="AG225" i="59"/>
  <c r="AH266" i="59"/>
  <c r="R266" i="59" s="1"/>
  <c r="U419" i="59"/>
  <c r="AG262" i="59"/>
  <c r="AI258" i="59"/>
  <c r="AI259" i="59"/>
  <c r="S259" i="59" s="1"/>
  <c r="S383" i="59"/>
  <c r="U368" i="59"/>
  <c r="V370" i="59"/>
  <c r="U432" i="59"/>
  <c r="AD231" i="59"/>
  <c r="U434" i="59"/>
  <c r="AC293" i="59"/>
  <c r="R444" i="59"/>
  <c r="AE258" i="59"/>
  <c r="S395" i="59"/>
  <c r="AC225" i="59"/>
  <c r="AG249" i="59"/>
  <c r="Q249" i="59" s="1"/>
  <c r="AC535" i="59" s="1"/>
  <c r="AI281" i="59"/>
  <c r="AH253" i="59"/>
  <c r="R253" i="59" s="1"/>
  <c r="U408" i="59"/>
  <c r="U381" i="59"/>
  <c r="V409" i="59"/>
  <c r="AC295" i="59"/>
  <c r="AC263" i="59"/>
  <c r="Q380" i="59"/>
  <c r="Q406" i="59"/>
  <c r="S396" i="59"/>
  <c r="R425" i="59"/>
  <c r="AI268" i="59"/>
  <c r="S268" i="59" s="1"/>
  <c r="Q408" i="59"/>
  <c r="AE281" i="59"/>
  <c r="AI241" i="59"/>
  <c r="S241" i="59" s="1"/>
  <c r="AE249" i="59"/>
  <c r="AC253" i="59"/>
  <c r="Q253" i="59" s="1"/>
  <c r="R370" i="59"/>
  <c r="S382" i="59"/>
  <c r="U415" i="59"/>
  <c r="AD294" i="59"/>
  <c r="AC278" i="59"/>
  <c r="Q278" i="59" s="1"/>
  <c r="AC564" i="59" s="1"/>
  <c r="Q409" i="59"/>
  <c r="AI253" i="59"/>
  <c r="S253" i="59" s="1"/>
  <c r="R377" i="59"/>
  <c r="AI278" i="59"/>
  <c r="U373" i="59"/>
  <c r="V411" i="59"/>
  <c r="W373" i="59"/>
  <c r="U421" i="59"/>
  <c r="V414" i="59"/>
  <c r="AD239" i="59"/>
  <c r="AD301" i="59"/>
  <c r="AE231" i="59"/>
  <c r="S231" i="59" s="1"/>
  <c r="R414" i="59"/>
  <c r="U396" i="59"/>
  <c r="AE276" i="59"/>
  <c r="S276" i="59" s="1"/>
  <c r="R437" i="59"/>
  <c r="AI250" i="59"/>
  <c r="AH275" i="59"/>
  <c r="R275" i="59" s="1"/>
  <c r="W429" i="59"/>
  <c r="AH257" i="59"/>
  <c r="R257" i="59" s="1"/>
  <c r="V444" i="59"/>
  <c r="R418" i="59"/>
  <c r="Q436" i="59"/>
  <c r="R417" i="59"/>
  <c r="AG235" i="59"/>
  <c r="Q235" i="59" s="1"/>
  <c r="AC521" i="59" s="1"/>
  <c r="AH274" i="59"/>
  <c r="R274" i="59" s="1"/>
  <c r="AH258" i="59"/>
  <c r="R258" i="59" s="1"/>
  <c r="W392" i="59"/>
  <c r="AC262" i="59"/>
  <c r="AD293" i="59"/>
  <c r="W425" i="59"/>
  <c r="AE239" i="59"/>
  <c r="AC300" i="59"/>
  <c r="Q300" i="59" s="1"/>
  <c r="V374" i="59"/>
  <c r="AH282" i="59"/>
  <c r="R282" i="59" s="1"/>
  <c r="Q384" i="59"/>
  <c r="U378" i="59"/>
  <c r="R402" i="59"/>
  <c r="AI286" i="59"/>
  <c r="S286" i="59" s="1"/>
  <c r="S404" i="59"/>
  <c r="V392" i="59"/>
  <c r="V418" i="59"/>
  <c r="W419" i="59"/>
  <c r="AD265" i="59"/>
  <c r="U429" i="59"/>
  <c r="AI252" i="59"/>
  <c r="S252" i="59" s="1"/>
  <c r="AH249" i="59"/>
  <c r="R249" i="59" s="1"/>
  <c r="S429" i="59"/>
  <c r="W377" i="59"/>
  <c r="R397" i="59"/>
  <c r="V402" i="59"/>
  <c r="V396" i="59"/>
  <c r="V436" i="59"/>
  <c r="W384" i="59"/>
  <c r="V373" i="59"/>
  <c r="AH234" i="59"/>
  <c r="R234" i="59" s="1"/>
  <c r="AE234" i="59"/>
  <c r="S234" i="59" s="1"/>
  <c r="AH246" i="59"/>
  <c r="R246" i="59" s="1"/>
  <c r="AC285" i="59"/>
  <c r="AE257" i="59"/>
  <c r="U444" i="59"/>
  <c r="AG273" i="59"/>
  <c r="Q273" i="59" s="1"/>
  <c r="Y559" i="59" s="1"/>
  <c r="V380" i="59"/>
  <c r="W398" i="59"/>
  <c r="U554" i="56"/>
  <c r="AE228" i="59"/>
  <c r="S228" i="59" s="1"/>
  <c r="Q430" i="59"/>
  <c r="S385" i="59"/>
  <c r="AH261" i="59"/>
  <c r="R261" i="59" s="1"/>
  <c r="U397" i="59"/>
  <c r="AH299" i="59"/>
  <c r="U394" i="59"/>
  <c r="W376" i="59"/>
  <c r="V401" i="59"/>
  <c r="AE263" i="59"/>
  <c r="AC261" i="59"/>
  <c r="Q411" i="59"/>
  <c r="AE242" i="59"/>
  <c r="U416" i="59"/>
  <c r="Q397" i="59"/>
  <c r="S420" i="59"/>
  <c r="S425" i="59"/>
  <c r="U371" i="59"/>
  <c r="W404" i="59"/>
  <c r="V412" i="59"/>
  <c r="AE277" i="59"/>
  <c r="AD299" i="59"/>
  <c r="AC267" i="59"/>
  <c r="Q267" i="59" s="1"/>
  <c r="Y553" i="59" s="1"/>
  <c r="U445" i="59"/>
  <c r="AE246" i="59"/>
  <c r="Q371" i="59"/>
  <c r="AH242" i="59"/>
  <c r="AH237" i="59"/>
  <c r="V390" i="59"/>
  <c r="AE288" i="59"/>
  <c r="AC257" i="59"/>
  <c r="Q257" i="59" s="1"/>
  <c r="AC543" i="59" s="1"/>
  <c r="AC245" i="59"/>
  <c r="Q245" i="59" s="1"/>
  <c r="V397" i="59"/>
  <c r="V405" i="59"/>
  <c r="W388" i="59"/>
  <c r="V438" i="59"/>
  <c r="AG285" i="59"/>
  <c r="U374" i="59"/>
  <c r="W371" i="59"/>
  <c r="S431" i="59"/>
  <c r="S434" i="59"/>
  <c r="Q374" i="59"/>
  <c r="AG229" i="59"/>
  <c r="Q410" i="59"/>
  <c r="AG288" i="59"/>
  <c r="Q288" i="59" s="1"/>
  <c r="AI270" i="59"/>
  <c r="R416" i="59"/>
  <c r="U393" i="59"/>
  <c r="AH236" i="59"/>
  <c r="U398" i="59"/>
  <c r="V387" i="59"/>
  <c r="W389" i="59"/>
  <c r="U400" i="59"/>
  <c r="V434" i="59"/>
  <c r="U442" i="59"/>
  <c r="AH252" i="59"/>
  <c r="R252" i="59" s="1"/>
  <c r="R447" i="59"/>
  <c r="W440" i="59"/>
  <c r="AH291" i="59"/>
  <c r="AI243" i="59"/>
  <c r="R379" i="59"/>
  <c r="AG255" i="59"/>
  <c r="Q255" i="59" s="1"/>
  <c r="AC299" i="59"/>
  <c r="Q299" i="59" s="1"/>
  <c r="U430" i="59"/>
  <c r="AE245" i="59"/>
  <c r="S245" i="59" s="1"/>
  <c r="AE297" i="59"/>
  <c r="AC301" i="59"/>
  <c r="R387" i="59"/>
  <c r="AH262" i="59"/>
  <c r="R262" i="59" s="1"/>
  <c r="AI273" i="59"/>
  <c r="AD291" i="59"/>
  <c r="V447" i="59"/>
  <c r="AE255" i="59"/>
  <c r="V395" i="59"/>
  <c r="R272" i="56"/>
  <c r="S558" i="56" s="1"/>
  <c r="Q394" i="59"/>
  <c r="AD237" i="59"/>
  <c r="AD236" i="59"/>
  <c r="R268" i="56"/>
  <c r="W554" i="56" s="1"/>
  <c r="AU112" i="55"/>
  <c r="AU117" i="55"/>
  <c r="AU110" i="55"/>
  <c r="AU159" i="55"/>
  <c r="AU118" i="55"/>
  <c r="AU124" i="55"/>
  <c r="AU85" i="55"/>
  <c r="AU158" i="55"/>
  <c r="AU91" i="55"/>
  <c r="AU111" i="55"/>
  <c r="AU102" i="55"/>
  <c r="AU129" i="55"/>
  <c r="AU141" i="55"/>
  <c r="AU156" i="55"/>
  <c r="AU136" i="55"/>
  <c r="AU100" i="55"/>
  <c r="AU128" i="55"/>
  <c r="AU137" i="55"/>
  <c r="AU149" i="55"/>
  <c r="AU84" i="55"/>
  <c r="AU92" i="55"/>
  <c r="AU104" i="55"/>
  <c r="AU131" i="55"/>
  <c r="AU140" i="55"/>
  <c r="AU103" i="55"/>
  <c r="AU105" i="55"/>
  <c r="AU113" i="55"/>
  <c r="AU98" i="55"/>
  <c r="AU133" i="55"/>
  <c r="AU120" i="55"/>
  <c r="AU83" i="55"/>
  <c r="AU142" i="55"/>
  <c r="AU157" i="55"/>
  <c r="AU93" i="55"/>
  <c r="AU126" i="55"/>
  <c r="AU132" i="55"/>
  <c r="AU90" i="55"/>
  <c r="AU95" i="55"/>
  <c r="AU148" i="55"/>
  <c r="AU96" i="55"/>
  <c r="AU86" i="55"/>
  <c r="AU106" i="55"/>
  <c r="AU155" i="55"/>
  <c r="AU116" i="55"/>
  <c r="AU135" i="55"/>
  <c r="AU109" i="55"/>
  <c r="AU127" i="55"/>
  <c r="AU119" i="55"/>
  <c r="AU97" i="55"/>
  <c r="AU108" i="55"/>
  <c r="AU134" i="55"/>
  <c r="AU147" i="55"/>
  <c r="AU115" i="55"/>
  <c r="AU152" i="55"/>
  <c r="AU89" i="55"/>
  <c r="AU151" i="55"/>
  <c r="AU88" i="55"/>
  <c r="AU121" i="55"/>
  <c r="AU153" i="55"/>
  <c r="AU139" i="55"/>
  <c r="AU130" i="55"/>
  <c r="AU107" i="55"/>
  <c r="AU114" i="55"/>
  <c r="AU99" i="55"/>
  <c r="AU123" i="55"/>
  <c r="AU122" i="55"/>
  <c r="AU150" i="55"/>
  <c r="AU82" i="55"/>
  <c r="AU146" i="55"/>
  <c r="AU145" i="55"/>
  <c r="AU143" i="55"/>
  <c r="AU94" i="55"/>
  <c r="AU101" i="55"/>
  <c r="AU87" i="55"/>
  <c r="AU161" i="55"/>
  <c r="AU138" i="55"/>
  <c r="AU160" i="55"/>
  <c r="AU144" i="55"/>
  <c r="AU154" i="55"/>
  <c r="AU125" i="55"/>
  <c r="AU85" i="59"/>
  <c r="S371" i="59" s="1"/>
  <c r="AU161" i="59"/>
  <c r="AU121" i="59"/>
  <c r="AI264" i="59" s="1"/>
  <c r="S264" i="59" s="1"/>
  <c r="AU128" i="59"/>
  <c r="AI271" i="59" s="1"/>
  <c r="S271" i="59" s="1"/>
  <c r="AU138" i="59"/>
  <c r="S424" i="59" s="1"/>
  <c r="AU145" i="59"/>
  <c r="AI288" i="59" s="1"/>
  <c r="AU119" i="59"/>
  <c r="W405" i="59" s="1"/>
  <c r="AU149" i="59"/>
  <c r="S435" i="59" s="1"/>
  <c r="AU100" i="59"/>
  <c r="S386" i="59" s="1"/>
  <c r="AU141" i="59"/>
  <c r="S427" i="59" s="1"/>
  <c r="AU136" i="59"/>
  <c r="S422" i="59" s="1"/>
  <c r="AU96" i="59"/>
  <c r="AI239" i="59" s="1"/>
  <c r="AU106" i="59"/>
  <c r="AI249" i="59" s="1"/>
  <c r="AU114" i="59"/>
  <c r="W400" i="59" s="1"/>
  <c r="AU159" i="59"/>
  <c r="S445" i="59" s="1"/>
  <c r="AU109" i="59"/>
  <c r="W395" i="59" s="1"/>
  <c r="AU88" i="59"/>
  <c r="S374" i="59" s="1"/>
  <c r="AU127" i="59"/>
  <c r="S413" i="59" s="1"/>
  <c r="AU91" i="59"/>
  <c r="S377" i="59" s="1"/>
  <c r="AU103" i="59"/>
  <c r="AI246" i="59" s="1"/>
  <c r="AU137" i="59"/>
  <c r="S423" i="59" s="1"/>
  <c r="AU94" i="59"/>
  <c r="S380" i="59" s="1"/>
  <c r="AU132" i="59"/>
  <c r="AI275" i="59" s="1"/>
  <c r="AU117" i="59"/>
  <c r="AI260" i="59" s="1"/>
  <c r="AU126" i="59"/>
  <c r="AI269" i="59" s="1"/>
  <c r="AU86" i="59"/>
  <c r="S372" i="59" s="1"/>
  <c r="AU111" i="59"/>
  <c r="W397" i="59" s="1"/>
  <c r="AU144" i="59"/>
  <c r="S430" i="59" s="1"/>
  <c r="AU115" i="59"/>
  <c r="W401" i="59" s="1"/>
  <c r="AU154" i="59"/>
  <c r="AI297" i="59" s="1"/>
  <c r="AU124" i="59"/>
  <c r="AI267" i="59" s="1"/>
  <c r="AU148" i="59"/>
  <c r="AI291" i="59" s="1"/>
  <c r="S291" i="59" s="1"/>
  <c r="AU83" i="59"/>
  <c r="S369" i="59" s="1"/>
  <c r="AU152" i="59"/>
  <c r="AI295" i="59" s="1"/>
  <c r="S295" i="59" s="1"/>
  <c r="AU93" i="59"/>
  <c r="W379" i="59" s="1"/>
  <c r="AU99" i="59"/>
  <c r="AI242" i="59" s="1"/>
  <c r="AU160" i="59"/>
  <c r="AI303" i="59" s="1"/>
  <c r="S303" i="59" s="1"/>
  <c r="AU118" i="59"/>
  <c r="AI261" i="59" s="1"/>
  <c r="S261" i="59" s="1"/>
  <c r="AU95" i="59"/>
  <c r="W381" i="59" s="1"/>
  <c r="AU92" i="59"/>
  <c r="AU140" i="59"/>
  <c r="AI283" i="59" s="1"/>
  <c r="AU156" i="59"/>
  <c r="S442" i="59" s="1"/>
  <c r="AU112" i="59"/>
  <c r="AI255" i="59" s="1"/>
  <c r="AU133" i="59"/>
  <c r="S419" i="59" s="1"/>
  <c r="AU105" i="59"/>
  <c r="AI248" i="59" s="1"/>
  <c r="AU130" i="59"/>
  <c r="S416" i="59" s="1"/>
  <c r="AU110" i="59"/>
  <c r="W396" i="59" s="1"/>
  <c r="AU134" i="59"/>
  <c r="AI277" i="59" s="1"/>
  <c r="AU143" i="59"/>
  <c r="AU139" i="59"/>
  <c r="AI282" i="59" s="1"/>
  <c r="S282" i="59" s="1"/>
  <c r="AU116" i="59"/>
  <c r="S402" i="59" s="1"/>
  <c r="AU142" i="59"/>
  <c r="S428" i="59" s="1"/>
  <c r="AU147" i="59"/>
  <c r="S433" i="59" s="1"/>
  <c r="AU157" i="59"/>
  <c r="AI300" i="59" s="1"/>
  <c r="AU153" i="59"/>
  <c r="AU97" i="59"/>
  <c r="AI240" i="59" s="1"/>
  <c r="S240" i="59" s="1"/>
  <c r="AU90" i="59"/>
  <c r="AI233" i="59" s="1"/>
  <c r="S233" i="59" s="1"/>
  <c r="AU151" i="59"/>
  <c r="AU122" i="59"/>
  <c r="AI265" i="59" s="1"/>
  <c r="AU125" i="59"/>
  <c r="S411" i="59" s="1"/>
  <c r="AU89" i="59"/>
  <c r="AI232" i="59" s="1"/>
  <c r="AU131" i="59"/>
  <c r="S417" i="59" s="1"/>
  <c r="AU98" i="59"/>
  <c r="S384" i="59" s="1"/>
  <c r="AU146" i="59"/>
  <c r="AI289" i="59" s="1"/>
  <c r="AU101" i="59"/>
  <c r="AI244" i="59" s="1"/>
  <c r="S244" i="59" s="1"/>
  <c r="AU150" i="59"/>
  <c r="S436" i="59" s="1"/>
  <c r="AU104" i="59"/>
  <c r="AI247" i="59" s="1"/>
  <c r="AU129" i="59"/>
  <c r="S415" i="59" s="1"/>
  <c r="AU120" i="59"/>
  <c r="AI263" i="59" s="1"/>
  <c r="AU155" i="59"/>
  <c r="S441" i="59" s="1"/>
  <c r="AU123" i="59"/>
  <c r="AI266" i="59" s="1"/>
  <c r="S266" i="59" s="1"/>
  <c r="AU84" i="59"/>
  <c r="S370" i="59" s="1"/>
  <c r="AU113" i="59"/>
  <c r="S399" i="59" s="1"/>
  <c r="AU108" i="59"/>
  <c r="AI251" i="59" s="1"/>
  <c r="S251" i="59" s="1"/>
  <c r="AU82" i="59"/>
  <c r="AI225" i="59" s="1"/>
  <c r="S225" i="59" s="1"/>
  <c r="AU87" i="59"/>
  <c r="S373" i="59" s="1"/>
  <c r="AU107" i="59"/>
  <c r="W393" i="59" s="1"/>
  <c r="AU135" i="59"/>
  <c r="S421" i="59" s="1"/>
  <c r="AU158" i="59"/>
  <c r="S444" i="59" s="1"/>
  <c r="AU102" i="59"/>
  <c r="S388" i="59" s="1"/>
  <c r="AS145" i="55"/>
  <c r="AS109" i="55"/>
  <c r="AS130" i="55"/>
  <c r="AS139" i="55"/>
  <c r="AS132" i="55"/>
  <c r="AS136" i="55"/>
  <c r="AS161" i="55"/>
  <c r="AS107" i="55"/>
  <c r="AS158" i="55"/>
  <c r="AS113" i="55"/>
  <c r="AS147" i="55"/>
  <c r="AS143" i="55"/>
  <c r="AS133" i="55"/>
  <c r="AS87" i="55"/>
  <c r="AS103" i="55"/>
  <c r="AS142" i="55"/>
  <c r="AS127" i="55"/>
  <c r="AS141" i="55"/>
  <c r="AS156" i="55"/>
  <c r="AS104" i="55"/>
  <c r="AS108" i="55"/>
  <c r="AS94" i="55"/>
  <c r="AS125" i="55"/>
  <c r="AS128" i="55"/>
  <c r="AS135" i="55"/>
  <c r="AS101" i="55"/>
  <c r="AS105" i="55"/>
  <c r="AS160" i="55"/>
  <c r="AS119" i="55"/>
  <c r="AS96" i="55"/>
  <c r="AS83" i="55"/>
  <c r="AS121" i="55"/>
  <c r="AS118" i="55"/>
  <c r="AS150" i="55"/>
  <c r="AS131" i="55"/>
  <c r="AS99" i="55"/>
  <c r="AS140" i="55"/>
  <c r="AS117" i="55"/>
  <c r="AS149" i="55"/>
  <c r="AS159" i="55"/>
  <c r="AS84" i="55"/>
  <c r="AS144" i="55"/>
  <c r="AS88" i="55"/>
  <c r="AS95" i="55"/>
  <c r="AS154" i="55"/>
  <c r="AS93" i="55"/>
  <c r="AS153" i="55"/>
  <c r="AS85" i="55"/>
  <c r="AS129" i="55"/>
  <c r="AS116" i="55"/>
  <c r="AS123" i="55"/>
  <c r="AS106" i="55"/>
  <c r="AS102" i="55"/>
  <c r="AS92" i="55"/>
  <c r="AS89" i="55"/>
  <c r="AS122" i="55"/>
  <c r="AS146" i="55"/>
  <c r="AS110" i="55"/>
  <c r="AS114" i="55"/>
  <c r="AS111" i="55"/>
  <c r="AS137" i="55"/>
  <c r="AS100" i="55"/>
  <c r="AS112" i="55"/>
  <c r="AS90" i="55"/>
  <c r="AS155" i="55"/>
  <c r="AS151" i="55"/>
  <c r="AS124" i="55"/>
  <c r="AS86" i="55"/>
  <c r="AS138" i="55"/>
  <c r="AS115" i="55"/>
  <c r="AS126" i="55"/>
  <c r="AS82" i="55"/>
  <c r="AS134" i="55"/>
  <c r="AS97" i="55"/>
  <c r="AS157" i="55"/>
  <c r="AS152" i="55"/>
  <c r="AS148" i="55"/>
  <c r="AS91" i="55"/>
  <c r="AS120" i="55"/>
  <c r="AS98" i="55"/>
  <c r="AS152" i="59"/>
  <c r="AG295" i="59" s="1"/>
  <c r="AS145" i="59"/>
  <c r="Q431" i="59" s="1"/>
  <c r="AS138" i="59"/>
  <c r="Q424" i="59" s="1"/>
  <c r="AS143" i="59"/>
  <c r="AG286" i="59" s="1"/>
  <c r="AS91" i="59"/>
  <c r="AG234" i="59" s="1"/>
  <c r="Q234" i="59" s="1"/>
  <c r="AC520" i="59" s="1"/>
  <c r="AS148" i="59"/>
  <c r="Q434" i="59" s="1"/>
  <c r="AS122" i="59"/>
  <c r="AG265" i="59" s="1"/>
  <c r="Q265" i="59" s="1"/>
  <c r="AS144" i="59"/>
  <c r="AG287" i="59" s="1"/>
  <c r="Q287" i="59" s="1"/>
  <c r="AS93" i="59"/>
  <c r="Q379" i="59" s="1"/>
  <c r="AS107" i="59"/>
  <c r="Q393" i="59" s="1"/>
  <c r="AS108" i="59"/>
  <c r="AG251" i="59" s="1"/>
  <c r="Q251" i="59" s="1"/>
  <c r="AS158" i="59"/>
  <c r="AG301" i="59" s="1"/>
  <c r="AS121" i="59"/>
  <c r="AG264" i="59" s="1"/>
  <c r="AS120" i="59"/>
  <c r="AG263" i="59" s="1"/>
  <c r="AS131" i="59"/>
  <c r="AG274" i="59" s="1"/>
  <c r="AS114" i="59"/>
  <c r="Y400" i="59" s="1"/>
  <c r="AS159" i="59"/>
  <c r="AG302" i="59" s="1"/>
  <c r="Q302" i="59" s="1"/>
  <c r="AS102" i="59"/>
  <c r="Q388" i="59" s="1"/>
  <c r="AS154" i="59"/>
  <c r="Q440" i="59" s="1"/>
  <c r="AS104" i="59"/>
  <c r="Q390" i="59" s="1"/>
  <c r="AS147" i="59"/>
  <c r="Q433" i="59" s="1"/>
  <c r="AS155" i="59"/>
  <c r="AG298" i="59" s="1"/>
  <c r="AS115" i="59"/>
  <c r="AS161" i="59"/>
  <c r="AG304" i="59" s="1"/>
  <c r="AS119" i="59"/>
  <c r="Q405" i="59" s="1"/>
  <c r="AS157" i="59"/>
  <c r="Q443" i="59" s="1"/>
  <c r="AS149" i="59"/>
  <c r="AG292" i="59" s="1"/>
  <c r="AS134" i="59"/>
  <c r="Q420" i="59" s="1"/>
  <c r="AS96" i="59"/>
  <c r="AG239" i="59" s="1"/>
  <c r="AS85" i="59"/>
  <c r="AG228" i="59" s="1"/>
  <c r="Q228" i="59" s="1"/>
  <c r="AS130" i="59"/>
  <c r="Q416" i="59" s="1"/>
  <c r="AS132" i="59"/>
  <c r="Q418" i="59" s="1"/>
  <c r="AS140" i="59"/>
  <c r="Q426" i="59" s="1"/>
  <c r="AS95" i="59"/>
  <c r="Q381" i="59" s="1"/>
  <c r="AS111" i="59"/>
  <c r="AG254" i="59" s="1"/>
  <c r="Q254" i="59" s="1"/>
  <c r="AS101" i="59"/>
  <c r="Q387" i="59" s="1"/>
  <c r="AS109" i="59"/>
  <c r="AG252" i="59" s="1"/>
  <c r="AS151" i="59"/>
  <c r="Q437" i="59" s="1"/>
  <c r="AS117" i="59"/>
  <c r="Q403" i="59" s="1"/>
  <c r="AS89" i="59"/>
  <c r="AG232" i="59" s="1"/>
  <c r="AS82" i="59"/>
  <c r="AS112" i="59"/>
  <c r="AS136" i="59"/>
  <c r="AG279" i="59" s="1"/>
  <c r="AS86" i="59"/>
  <c r="Q372" i="59" s="1"/>
  <c r="AS146" i="59"/>
  <c r="Q432" i="59" s="1"/>
  <c r="AS100" i="59"/>
  <c r="AG243" i="59" s="1"/>
  <c r="AS90" i="59"/>
  <c r="Q376" i="59" s="1"/>
  <c r="AS142" i="59"/>
  <c r="Q428" i="59" s="1"/>
  <c r="AS118" i="59"/>
  <c r="Q404" i="59" s="1"/>
  <c r="AS141" i="59"/>
  <c r="Q427" i="59" s="1"/>
  <c r="AS83" i="59"/>
  <c r="AG226" i="59" s="1"/>
  <c r="AS133" i="59"/>
  <c r="AG276" i="59" s="1"/>
  <c r="AS99" i="59"/>
  <c r="AG242" i="59" s="1"/>
  <c r="AS88" i="59"/>
  <c r="AG231" i="59" s="1"/>
  <c r="Q231" i="59" s="1"/>
  <c r="AC517" i="59" s="1"/>
  <c r="AS137" i="59"/>
  <c r="AG280" i="59" s="1"/>
  <c r="AS126" i="59"/>
  <c r="AS116" i="59"/>
  <c r="AG259" i="59" s="1"/>
  <c r="AS129" i="59"/>
  <c r="AG272" i="59" s="1"/>
  <c r="Q272" i="59" s="1"/>
  <c r="AS113" i="59"/>
  <c r="Q399" i="59" s="1"/>
  <c r="AS125" i="59"/>
  <c r="AS123" i="59"/>
  <c r="AS128" i="59"/>
  <c r="AG271" i="59" s="1"/>
  <c r="AS84" i="59"/>
  <c r="Y370" i="59" s="1"/>
  <c r="AS106" i="59"/>
  <c r="Y392" i="59" s="1"/>
  <c r="AS98" i="59"/>
  <c r="AG241" i="59" s="1"/>
  <c r="Q241" i="59" s="1"/>
  <c r="AS153" i="59"/>
  <c r="AG296" i="59" s="1"/>
  <c r="Q296" i="59" s="1"/>
  <c r="AS127" i="59"/>
  <c r="AG270" i="59" s="1"/>
  <c r="AS150" i="59"/>
  <c r="AG293" i="59" s="1"/>
  <c r="AS87" i="59"/>
  <c r="Q373" i="59" s="1"/>
  <c r="AS92" i="59"/>
  <c r="Q378" i="59" s="1"/>
  <c r="AS139" i="59"/>
  <c r="AG282" i="59" s="1"/>
  <c r="AS110" i="59"/>
  <c r="Q396" i="59" s="1"/>
  <c r="AS160" i="59"/>
  <c r="AG303" i="59" s="1"/>
  <c r="AS105" i="59"/>
  <c r="Q391" i="59" s="1"/>
  <c r="AS135" i="59"/>
  <c r="Q421" i="59" s="1"/>
  <c r="AS103" i="59"/>
  <c r="AG246" i="59" s="1"/>
  <c r="Q246" i="59" s="1"/>
  <c r="AS94" i="59"/>
  <c r="Y380" i="59" s="1"/>
  <c r="AS124" i="59"/>
  <c r="AS156" i="59"/>
  <c r="Q442" i="59" s="1"/>
  <c r="AS97" i="59"/>
  <c r="Y383" i="59" s="1"/>
  <c r="AT106" i="59"/>
  <c r="R392" i="59" s="1"/>
  <c r="AT107" i="59"/>
  <c r="V393" i="59" s="1"/>
  <c r="AT145" i="59"/>
  <c r="AH288" i="59" s="1"/>
  <c r="R288" i="59" s="1"/>
  <c r="AT114" i="59"/>
  <c r="V400" i="59" s="1"/>
  <c r="AT88" i="59"/>
  <c r="R374" i="59" s="1"/>
  <c r="AT86" i="59"/>
  <c r="R372" i="59" s="1"/>
  <c r="AT136" i="59"/>
  <c r="R422" i="59" s="1"/>
  <c r="AT117" i="59"/>
  <c r="AH260" i="59" s="1"/>
  <c r="R260" i="59" s="1"/>
  <c r="AT91" i="59"/>
  <c r="V377" i="59" s="1"/>
  <c r="AT132" i="59"/>
  <c r="AT119" i="59"/>
  <c r="R405" i="59" s="1"/>
  <c r="AT133" i="59"/>
  <c r="AH276" i="59" s="1"/>
  <c r="R276" i="59" s="1"/>
  <c r="AT122" i="59"/>
  <c r="AT93" i="59"/>
  <c r="V379" i="59" s="1"/>
  <c r="AT100" i="59"/>
  <c r="AH243" i="59" s="1"/>
  <c r="AT129" i="59"/>
  <c r="V415" i="59" s="1"/>
  <c r="AT87" i="59"/>
  <c r="R373" i="59" s="1"/>
  <c r="AT98" i="59"/>
  <c r="R384" i="59" s="1"/>
  <c r="AT141" i="59"/>
  <c r="AH284" i="59" s="1"/>
  <c r="AT124" i="59"/>
  <c r="V410" i="59" s="1"/>
  <c r="AT143" i="59"/>
  <c r="R429" i="59" s="1"/>
  <c r="AT113" i="59"/>
  <c r="R399" i="59" s="1"/>
  <c r="AT154" i="59"/>
  <c r="AH297" i="59" s="1"/>
  <c r="R297" i="59" s="1"/>
  <c r="AT159" i="59"/>
  <c r="R445" i="59" s="1"/>
  <c r="AT96" i="59"/>
  <c r="V382" i="59" s="1"/>
  <c r="AT161" i="59"/>
  <c r="AH304" i="59" s="1"/>
  <c r="R304" i="59" s="1"/>
  <c r="AT109" i="59"/>
  <c r="R395" i="59" s="1"/>
  <c r="AT149" i="59"/>
  <c r="R435" i="59" s="1"/>
  <c r="AT144" i="59"/>
  <c r="AH287" i="59" s="1"/>
  <c r="AT121" i="59"/>
  <c r="AH264" i="59" s="1"/>
  <c r="AT134" i="59"/>
  <c r="AT99" i="59"/>
  <c r="R385" i="59" s="1"/>
  <c r="AT137" i="59"/>
  <c r="AH280" i="59" s="1"/>
  <c r="R280" i="59" s="1"/>
  <c r="AT103" i="59"/>
  <c r="V389" i="59" s="1"/>
  <c r="AT127" i="59"/>
  <c r="AH270" i="59" s="1"/>
  <c r="R270" i="59" s="1"/>
  <c r="AT131" i="59"/>
  <c r="V417" i="59" s="1"/>
  <c r="AT82" i="59"/>
  <c r="R368" i="59" s="1"/>
  <c r="AT108" i="59"/>
  <c r="AH251" i="59" s="1"/>
  <c r="AT157" i="59"/>
  <c r="R443" i="59" s="1"/>
  <c r="AT102" i="59"/>
  <c r="R388" i="59" s="1"/>
  <c r="AT101" i="59"/>
  <c r="AH244" i="59" s="1"/>
  <c r="R244" i="59" s="1"/>
  <c r="AT151" i="59"/>
  <c r="AH294" i="59" s="1"/>
  <c r="AT111" i="59"/>
  <c r="AH254" i="59" s="1"/>
  <c r="R254" i="59" s="1"/>
  <c r="AT95" i="59"/>
  <c r="R381" i="59" s="1"/>
  <c r="AT158" i="59"/>
  <c r="AH301" i="59" s="1"/>
  <c r="AT152" i="59"/>
  <c r="AH295" i="59" s="1"/>
  <c r="R295" i="59" s="1"/>
  <c r="AT123" i="59"/>
  <c r="R409" i="59" s="1"/>
  <c r="AT90" i="59"/>
  <c r="AT130" i="59"/>
  <c r="AH273" i="59" s="1"/>
  <c r="AT150" i="59"/>
  <c r="R436" i="59" s="1"/>
  <c r="AT115" i="59"/>
  <c r="R401" i="59" s="1"/>
  <c r="AT156" i="59"/>
  <c r="R442" i="59" s="1"/>
  <c r="AT153" i="59"/>
  <c r="R439" i="59" s="1"/>
  <c r="AT140" i="59"/>
  <c r="R426" i="59" s="1"/>
  <c r="AT128" i="59"/>
  <c r="AH271" i="59" s="1"/>
  <c r="R271" i="59" s="1"/>
  <c r="AT104" i="59"/>
  <c r="R390" i="59" s="1"/>
  <c r="AT110" i="59"/>
  <c r="R396" i="59" s="1"/>
  <c r="AT146" i="59"/>
  <c r="R432" i="59" s="1"/>
  <c r="AT135" i="59"/>
  <c r="AH278" i="59" s="1"/>
  <c r="AT118" i="59"/>
  <c r="R404" i="59" s="1"/>
  <c r="AT116" i="59"/>
  <c r="AH259" i="59" s="1"/>
  <c r="R259" i="59" s="1"/>
  <c r="AT105" i="59"/>
  <c r="R391" i="59" s="1"/>
  <c r="AT155" i="59"/>
  <c r="R441" i="59" s="1"/>
  <c r="AT97" i="59"/>
  <c r="R383" i="59" s="1"/>
  <c r="AT83" i="59"/>
  <c r="R369" i="59" s="1"/>
  <c r="AT160" i="59"/>
  <c r="AT89" i="59"/>
  <c r="AT142" i="59"/>
  <c r="R428" i="59" s="1"/>
  <c r="AT125" i="59"/>
  <c r="R411" i="59" s="1"/>
  <c r="AT94" i="59"/>
  <c r="R380" i="59" s="1"/>
  <c r="AT112" i="59"/>
  <c r="AH255" i="59" s="1"/>
  <c r="AT147" i="59"/>
  <c r="AH290" i="59" s="1"/>
  <c r="AT126" i="59"/>
  <c r="R412" i="59" s="1"/>
  <c r="AT84" i="59"/>
  <c r="AH227" i="59" s="1"/>
  <c r="R227" i="59" s="1"/>
  <c r="AT139" i="59"/>
  <c r="AT148" i="59"/>
  <c r="R434" i="59" s="1"/>
  <c r="AT138" i="59"/>
  <c r="R424" i="59" s="1"/>
  <c r="AT120" i="59"/>
  <c r="R406" i="59" s="1"/>
  <c r="AT85" i="59"/>
  <c r="V371" i="59" s="1"/>
  <c r="AT92" i="59"/>
  <c r="AH235" i="59" s="1"/>
  <c r="R235" i="59" s="1"/>
  <c r="AT157" i="55"/>
  <c r="AT136" i="55"/>
  <c r="AT82" i="55"/>
  <c r="AT129" i="55"/>
  <c r="AT154" i="55"/>
  <c r="AT159" i="55"/>
  <c r="AT155" i="55"/>
  <c r="AT121" i="55"/>
  <c r="AT87" i="55"/>
  <c r="AT134" i="55"/>
  <c r="AH277" i="55" s="1"/>
  <c r="AT91" i="55"/>
  <c r="AT119" i="55"/>
  <c r="AT120" i="55"/>
  <c r="AT113" i="55"/>
  <c r="AT117" i="55"/>
  <c r="AT158" i="55"/>
  <c r="AT104" i="55"/>
  <c r="AT147" i="55"/>
  <c r="AT133" i="55"/>
  <c r="AT110" i="55"/>
  <c r="AT118" i="55"/>
  <c r="AT160" i="55"/>
  <c r="AT138" i="55"/>
  <c r="AT148" i="55"/>
  <c r="AT141" i="55"/>
  <c r="AT156" i="55"/>
  <c r="AT97" i="55"/>
  <c r="AT101" i="55"/>
  <c r="AT99" i="55"/>
  <c r="AT83" i="55"/>
  <c r="AT145" i="55"/>
  <c r="AT98" i="55"/>
  <c r="AT130" i="55"/>
  <c r="AT128" i="55"/>
  <c r="AT95" i="55"/>
  <c r="AT135" i="55"/>
  <c r="AT105" i="55"/>
  <c r="AT149" i="55"/>
  <c r="AT96" i="55"/>
  <c r="AT137" i="55"/>
  <c r="AT143" i="55"/>
  <c r="AT127" i="55"/>
  <c r="AT132" i="55"/>
  <c r="AT108" i="55"/>
  <c r="AT93" i="55"/>
  <c r="AT140" i="55"/>
  <c r="AT131" i="55"/>
  <c r="AT90" i="55"/>
  <c r="AT111" i="55"/>
  <c r="AT125" i="55"/>
  <c r="AT103" i="55"/>
  <c r="AT89" i="55"/>
  <c r="AT100" i="55"/>
  <c r="AT115" i="55"/>
  <c r="AT146" i="55"/>
  <c r="AT109" i="55"/>
  <c r="AT153" i="55"/>
  <c r="AT122" i="55"/>
  <c r="AT144" i="55"/>
  <c r="AT88" i="55"/>
  <c r="AT86" i="55"/>
  <c r="AT139" i="55"/>
  <c r="AT150" i="55"/>
  <c r="AT107" i="55"/>
  <c r="AT124" i="55"/>
  <c r="AT106" i="55"/>
  <c r="AT116" i="55"/>
  <c r="AT94" i="55"/>
  <c r="AT152" i="55"/>
  <c r="AT142" i="55"/>
  <c r="AT151" i="55"/>
  <c r="AT102" i="55"/>
  <c r="AT112" i="55"/>
  <c r="AT114" i="55"/>
  <c r="AT85" i="55"/>
  <c r="AT126" i="55"/>
  <c r="AT123" i="55"/>
  <c r="AT161" i="55"/>
  <c r="AT92" i="55"/>
  <c r="AT84" i="55"/>
  <c r="V430" i="59"/>
  <c r="R430" i="59"/>
  <c r="U418" i="59"/>
  <c r="AC275" i="59"/>
  <c r="Q395" i="59"/>
  <c r="AC252" i="59"/>
  <c r="S403" i="59"/>
  <c r="AE260" i="59"/>
  <c r="S260" i="59" s="1"/>
  <c r="AA546" i="59" s="1"/>
  <c r="V419" i="59"/>
  <c r="R419" i="59"/>
  <c r="U446" i="59"/>
  <c r="AC303" i="59"/>
  <c r="U383" i="59"/>
  <c r="AG240" i="59"/>
  <c r="Q383" i="59"/>
  <c r="AC240" i="59"/>
  <c r="AD233" i="59"/>
  <c r="V376" i="59"/>
  <c r="AD248" i="59"/>
  <c r="V391" i="59"/>
  <c r="AC259" i="59"/>
  <c r="U402" i="59"/>
  <c r="U423" i="59"/>
  <c r="AC280" i="59"/>
  <c r="AH279" i="59"/>
  <c r="AI294" i="59"/>
  <c r="AG277" i="59"/>
  <c r="AE299" i="59"/>
  <c r="AG284" i="59"/>
  <c r="AG227" i="59"/>
  <c r="Q227" i="59" s="1"/>
  <c r="AC250" i="55"/>
  <c r="Q250" i="55" s="1"/>
  <c r="W444" i="59"/>
  <c r="Y521" i="56"/>
  <c r="AC521" i="56"/>
  <c r="AD232" i="59"/>
  <c r="R375" i="59"/>
  <c r="AH232" i="59"/>
  <c r="V375" i="59"/>
  <c r="AI227" i="59"/>
  <c r="W370" i="59"/>
  <c r="AD290" i="59"/>
  <c r="V433" i="59"/>
  <c r="V445" i="59"/>
  <c r="AH302" i="59"/>
  <c r="AC282" i="59"/>
  <c r="U425" i="59"/>
  <c r="W435" i="59"/>
  <c r="AD243" i="59"/>
  <c r="R386" i="59"/>
  <c r="U413" i="59"/>
  <c r="Q413" i="59"/>
  <c r="AC270" i="59"/>
  <c r="AC294" i="59"/>
  <c r="U437" i="59"/>
  <c r="AG294" i="59"/>
  <c r="AI285" i="59"/>
  <c r="W428" i="59"/>
  <c r="W408" i="59"/>
  <c r="AE265" i="59"/>
  <c r="S408" i="59"/>
  <c r="AG236" i="59"/>
  <c r="Q236" i="59" s="1"/>
  <c r="Y522" i="59" s="1"/>
  <c r="AI301" i="59"/>
  <c r="S301" i="59" s="1"/>
  <c r="R403" i="59"/>
  <c r="S426" i="59"/>
  <c r="AE283" i="59"/>
  <c r="AD226" i="59"/>
  <c r="V369" i="59"/>
  <c r="AH226" i="59"/>
  <c r="AD245" i="59"/>
  <c r="V388" i="59"/>
  <c r="AH245" i="59"/>
  <c r="AE287" i="59"/>
  <c r="AI287" i="59"/>
  <c r="W430" i="59"/>
  <c r="AH229" i="59"/>
  <c r="R229" i="59" s="1"/>
  <c r="AD302" i="59"/>
  <c r="R415" i="59"/>
  <c r="AC304" i="59"/>
  <c r="AE292" i="59"/>
  <c r="S292" i="59" s="1"/>
  <c r="AE285" i="59"/>
  <c r="AD250" i="59"/>
  <c r="AH250" i="59"/>
  <c r="R393" i="59"/>
  <c r="AE280" i="59"/>
  <c r="AI280" i="59"/>
  <c r="W423" i="59"/>
  <c r="AC226" i="59"/>
  <c r="U369" i="59"/>
  <c r="W438" i="59"/>
  <c r="S438" i="59"/>
  <c r="AD287" i="59"/>
  <c r="AE294" i="59"/>
  <c r="V439" i="59"/>
  <c r="AD296" i="59"/>
  <c r="AH296" i="59"/>
  <c r="AE272" i="59"/>
  <c r="S272" i="59" s="1"/>
  <c r="W415" i="59"/>
  <c r="S390" i="59"/>
  <c r="AE247" i="59"/>
  <c r="S247" i="59" s="1"/>
  <c r="AH248" i="59"/>
  <c r="AD279" i="59"/>
  <c r="Q425" i="59"/>
  <c r="AI299" i="59"/>
  <c r="R376" i="59"/>
  <c r="U390" i="59"/>
  <c r="AE227" i="59"/>
  <c r="AD225" i="59"/>
  <c r="AH225" i="59"/>
  <c r="AE232" i="59"/>
  <c r="S232" i="59" s="1"/>
  <c r="W375" i="59"/>
  <c r="S375" i="59"/>
  <c r="AD240" i="59"/>
  <c r="V383" i="59"/>
  <c r="AH240" i="59"/>
  <c r="AG244" i="59"/>
  <c r="AC244" i="59"/>
  <c r="AC298" i="59"/>
  <c r="Q441" i="59"/>
  <c r="U441" i="59"/>
  <c r="AI237" i="59"/>
  <c r="W380" i="59"/>
  <c r="AE237" i="59"/>
  <c r="AD278" i="59"/>
  <c r="R421" i="59"/>
  <c r="V421" i="59"/>
  <c r="AE284" i="59"/>
  <c r="AI284" i="59"/>
  <c r="W427" i="59"/>
  <c r="Q369" i="59"/>
  <c r="S394" i="59"/>
  <c r="AI293" i="59"/>
  <c r="S293" i="59" s="1"/>
  <c r="S376" i="59"/>
  <c r="AH233" i="59"/>
  <c r="AD251" i="59"/>
  <c r="R394" i="59"/>
  <c r="Z446" i="59"/>
  <c r="AD303" i="59"/>
  <c r="AG275" i="59"/>
  <c r="AG233" i="59"/>
  <c r="AC233" i="59"/>
  <c r="U376" i="59"/>
  <c r="AI254" i="59"/>
  <c r="S254" i="59" s="1"/>
  <c r="S397" i="59"/>
  <c r="AC284" i="59"/>
  <c r="Z432" i="59"/>
  <c r="AD289" i="59"/>
  <c r="S437" i="59"/>
  <c r="V372" i="59"/>
  <c r="Q423" i="59"/>
  <c r="U395" i="59"/>
  <c r="V368" i="59"/>
  <c r="AC277" i="59"/>
  <c r="AD283" i="59"/>
  <c r="AH283" i="59"/>
  <c r="V426" i="59"/>
  <c r="U407" i="59"/>
  <c r="Q407" i="59"/>
  <c r="AC264" i="59"/>
  <c r="U414" i="59"/>
  <c r="Q414" i="59"/>
  <c r="AC271" i="59"/>
  <c r="AC269" i="59"/>
  <c r="AG269" i="59"/>
  <c r="S368" i="59"/>
  <c r="W368" i="59"/>
  <c r="Q447" i="59"/>
  <c r="W436" i="59"/>
  <c r="AE298" i="59"/>
  <c r="R433" i="59"/>
  <c r="AH289" i="59"/>
  <c r="AI298" i="59"/>
  <c r="Q412" i="59"/>
  <c r="AH303" i="59"/>
  <c r="W394" i="59"/>
  <c r="V446" i="59"/>
  <c r="AC290" i="59"/>
  <c r="U433" i="59"/>
  <c r="AG290" i="59"/>
  <c r="U370" i="59"/>
  <c r="Q370" i="59"/>
  <c r="W403" i="59"/>
  <c r="AD255" i="59"/>
  <c r="V398" i="59"/>
  <c r="R398" i="59"/>
  <c r="U385" i="59"/>
  <c r="Q385" i="59"/>
  <c r="AC242" i="59"/>
  <c r="AC283" i="59"/>
  <c r="AG283" i="59"/>
  <c r="U387" i="59"/>
  <c r="AH272" i="59"/>
  <c r="R272" i="59" s="1"/>
  <c r="Q446" i="59"/>
  <c r="R446" i="59"/>
  <c r="U379" i="59"/>
  <c r="W387" i="59"/>
  <c r="P246" i="55"/>
  <c r="AC282" i="55"/>
  <c r="AG282" i="55"/>
  <c r="Q425" i="55"/>
  <c r="R446" i="55"/>
  <c r="AD303" i="55"/>
  <c r="AC256" i="59"/>
  <c r="W409" i="59"/>
  <c r="V413" i="59"/>
  <c r="AE262" i="59"/>
  <c r="S262" i="59" s="1"/>
  <c r="S414" i="59"/>
  <c r="AH238" i="59"/>
  <c r="R238" i="59" s="1"/>
  <c r="AH285" i="59"/>
  <c r="R285" i="59" s="1"/>
  <c r="W414" i="59"/>
  <c r="V385" i="59"/>
  <c r="AD264" i="59"/>
  <c r="V428" i="59"/>
  <c r="V440" i="59"/>
  <c r="S405" i="59"/>
  <c r="AI279" i="59"/>
  <c r="V404" i="59"/>
  <c r="AE279" i="59"/>
  <c r="AE248" i="59"/>
  <c r="AG260" i="59"/>
  <c r="R440" i="59"/>
  <c r="AH286" i="59"/>
  <c r="U380" i="59"/>
  <c r="V399" i="59"/>
  <c r="V381" i="59"/>
  <c r="AD286" i="59"/>
  <c r="R407" i="59"/>
  <c r="V431" i="59"/>
  <c r="AE229" i="59"/>
  <c r="AG261" i="59"/>
  <c r="AH263" i="59"/>
  <c r="R263" i="59" s="1"/>
  <c r="AD247" i="59"/>
  <c r="AC260" i="59"/>
  <c r="V406" i="59"/>
  <c r="AH247" i="59"/>
  <c r="Q237" i="56"/>
  <c r="AC523" i="56" s="1"/>
  <c r="P261" i="55"/>
  <c r="Q238" i="56"/>
  <c r="Y524" i="56" s="1"/>
  <c r="R257" i="56"/>
  <c r="AH293" i="55"/>
  <c r="R293" i="55" s="1"/>
  <c r="P289" i="55"/>
  <c r="U445" i="55"/>
  <c r="P241" i="55"/>
  <c r="R240" i="56"/>
  <c r="S526" i="56" s="1"/>
  <c r="Q273" i="56"/>
  <c r="Y559" i="56" s="1"/>
  <c r="P233" i="55"/>
  <c r="Q276" i="56"/>
  <c r="AC562" i="56" s="1"/>
  <c r="AE225" i="55"/>
  <c r="P293" i="59"/>
  <c r="Q283" i="56"/>
  <c r="Y569" i="56" s="1"/>
  <c r="R283" i="56"/>
  <c r="AE293" i="55"/>
  <c r="AI293" i="55"/>
  <c r="AG294" i="55"/>
  <c r="R251" i="56"/>
  <c r="P295" i="55"/>
  <c r="U424" i="55"/>
  <c r="AG255" i="55"/>
  <c r="Q255" i="55" s="1"/>
  <c r="U584" i="56"/>
  <c r="Q241" i="56"/>
  <c r="U527" i="56" s="1"/>
  <c r="R289" i="56"/>
  <c r="AA575" i="56" s="1"/>
  <c r="Q291" i="56"/>
  <c r="Y577" i="56" s="1"/>
  <c r="P265" i="55"/>
  <c r="P300" i="55"/>
  <c r="P251" i="55"/>
  <c r="AH252" i="55"/>
  <c r="R252" i="55" s="1"/>
  <c r="Q270" i="56"/>
  <c r="AC556" i="56" s="1"/>
  <c r="P238" i="55"/>
  <c r="Q234" i="56"/>
  <c r="Y520" i="56" s="1"/>
  <c r="R296" i="56"/>
  <c r="AE582" i="56" s="1"/>
  <c r="R239" i="56"/>
  <c r="AA525" i="56" s="1"/>
  <c r="R259" i="56"/>
  <c r="S388" i="55"/>
  <c r="R284" i="56"/>
  <c r="AA570" i="56" s="1"/>
  <c r="Q243" i="56"/>
  <c r="U529" i="56" s="1"/>
  <c r="P277" i="55"/>
  <c r="V421" i="55"/>
  <c r="Q277" i="56"/>
  <c r="AC563" i="56" s="1"/>
  <c r="Q245" i="56"/>
  <c r="AC531" i="56" s="1"/>
  <c r="P257" i="55"/>
  <c r="R254" i="56"/>
  <c r="S540" i="56" s="1"/>
  <c r="U532" i="56"/>
  <c r="P228" i="59"/>
  <c r="R302" i="56"/>
  <c r="P229" i="59"/>
  <c r="R228" i="56"/>
  <c r="R301" i="56"/>
  <c r="Q303" i="56"/>
  <c r="Y589" i="56" s="1"/>
  <c r="Q285" i="56"/>
  <c r="Y571" i="56" s="1"/>
  <c r="Q272" i="56"/>
  <c r="AC558" i="56" s="1"/>
  <c r="P255" i="59"/>
  <c r="U550" i="56"/>
  <c r="Q288" i="56"/>
  <c r="Y574" i="56" s="1"/>
  <c r="U537" i="56"/>
  <c r="R420" i="55"/>
  <c r="P253" i="55"/>
  <c r="R265" i="56"/>
  <c r="AA551" i="56" s="1"/>
  <c r="R226" i="56"/>
  <c r="Q521" i="56"/>
  <c r="R231" i="56"/>
  <c r="P278" i="55"/>
  <c r="U415" i="55"/>
  <c r="R415" i="55"/>
  <c r="U425" i="55"/>
  <c r="AD235" i="55"/>
  <c r="Q250" i="56"/>
  <c r="U536" i="56" s="1"/>
  <c r="AH272" i="55"/>
  <c r="R272" i="55" s="1"/>
  <c r="S439" i="55"/>
  <c r="R281" i="56"/>
  <c r="AI268" i="55"/>
  <c r="S268" i="55" s="1"/>
  <c r="Q420" i="55"/>
  <c r="P303" i="59"/>
  <c r="AI276" i="55"/>
  <c r="S276" i="55" s="1"/>
  <c r="AE237" i="55"/>
  <c r="S237" i="55" s="1"/>
  <c r="Q230" i="56"/>
  <c r="AC516" i="56" s="1"/>
  <c r="U433" i="55"/>
  <c r="AC584" i="56"/>
  <c r="Q294" i="56"/>
  <c r="U580" i="56" s="1"/>
  <c r="Q584" i="56"/>
  <c r="AI265" i="55"/>
  <c r="AE259" i="55"/>
  <c r="P237" i="55"/>
  <c r="P225" i="55"/>
  <c r="V446" i="55"/>
  <c r="AG290" i="55"/>
  <c r="Q290" i="55" s="1"/>
  <c r="Q259" i="56"/>
  <c r="AC545" i="56" s="1"/>
  <c r="S435" i="55"/>
  <c r="Q433" i="55"/>
  <c r="R445" i="55"/>
  <c r="Q368" i="55"/>
  <c r="AE303" i="55"/>
  <c r="S511" i="56"/>
  <c r="Q423" i="55"/>
  <c r="Q437" i="55"/>
  <c r="S411" i="55"/>
  <c r="S438" i="55"/>
  <c r="AG291" i="55"/>
  <c r="Q291" i="55" s="1"/>
  <c r="AG289" i="55"/>
  <c r="P226" i="55"/>
  <c r="U392" i="55"/>
  <c r="W511" i="56"/>
  <c r="S400" i="55"/>
  <c r="Q269" i="56"/>
  <c r="Y555" i="56" s="1"/>
  <c r="R431" i="55"/>
  <c r="V410" i="55"/>
  <c r="W442" i="55"/>
  <c r="R392" i="55"/>
  <c r="AE511" i="56"/>
  <c r="AD511" i="56" s="1"/>
  <c r="AB511" i="56" s="1"/>
  <c r="Q445" i="55"/>
  <c r="S420" i="55"/>
  <c r="Q537" i="56"/>
  <c r="Q434" i="55"/>
  <c r="S402" i="55"/>
  <c r="W370" i="55"/>
  <c r="P234" i="55"/>
  <c r="U587" i="56"/>
  <c r="R256" i="56"/>
  <c r="R245" i="56"/>
  <c r="AE531" i="56" s="1"/>
  <c r="U521" i="56"/>
  <c r="R230" i="56"/>
  <c r="AA516" i="56" s="1"/>
  <c r="AC537" i="56"/>
  <c r="R243" i="56"/>
  <c r="AA529" i="56" s="1"/>
  <c r="P299" i="55"/>
  <c r="AG295" i="55"/>
  <c r="Q295" i="55" s="1"/>
  <c r="V424" i="55"/>
  <c r="V389" i="55"/>
  <c r="P263" i="55"/>
  <c r="P290" i="59"/>
  <c r="R247" i="56"/>
  <c r="S533" i="56" s="1"/>
  <c r="W420" i="55"/>
  <c r="V402" i="55"/>
  <c r="Q438" i="55"/>
  <c r="R389" i="55"/>
  <c r="S444" i="55"/>
  <c r="AI277" i="55"/>
  <c r="S277" i="55" s="1"/>
  <c r="AD253" i="55"/>
  <c r="R253" i="55" s="1"/>
  <c r="V396" i="55"/>
  <c r="AD298" i="55"/>
  <c r="AD231" i="55"/>
  <c r="R231" i="55" s="1"/>
  <c r="P258" i="55"/>
  <c r="AD254" i="55"/>
  <c r="Q262" i="56"/>
  <c r="U548" i="56" s="1"/>
  <c r="AH249" i="55"/>
  <c r="W394" i="55"/>
  <c r="R388" i="55"/>
  <c r="W416" i="55"/>
  <c r="AI297" i="55"/>
  <c r="AI274" i="55"/>
  <c r="S274" i="55" s="1"/>
  <c r="R375" i="55"/>
  <c r="AI271" i="55"/>
  <c r="S271" i="55" s="1"/>
  <c r="U418" i="55"/>
  <c r="AE297" i="55"/>
  <c r="Q388" i="55"/>
  <c r="AG280" i="55"/>
  <c r="Q280" i="55" s="1"/>
  <c r="S417" i="55"/>
  <c r="V397" i="55"/>
  <c r="AI304" i="55"/>
  <c r="S304" i="55" s="1"/>
  <c r="AG229" i="55"/>
  <c r="U423" i="55"/>
  <c r="W389" i="55"/>
  <c r="U404" i="55"/>
  <c r="AH289" i="55"/>
  <c r="AG285" i="55"/>
  <c r="Q285" i="55" s="1"/>
  <c r="R280" i="56"/>
  <c r="AE566" i="56" s="1"/>
  <c r="AH254" i="55"/>
  <c r="S429" i="55"/>
  <c r="AI294" i="55"/>
  <c r="S294" i="55" s="1"/>
  <c r="R425" i="55"/>
  <c r="Q386" i="55"/>
  <c r="V408" i="55"/>
  <c r="Q275" i="56"/>
  <c r="U561" i="56" s="1"/>
  <c r="R238" i="56"/>
  <c r="AE524" i="56" s="1"/>
  <c r="P265" i="59"/>
  <c r="U528" i="56"/>
  <c r="R237" i="56"/>
  <c r="AE523" i="56" s="1"/>
  <c r="Q422" i="55"/>
  <c r="AH282" i="55"/>
  <c r="U438" i="55"/>
  <c r="U388" i="55"/>
  <c r="S392" i="55"/>
  <c r="P227" i="55"/>
  <c r="R255" i="56"/>
  <c r="Q376" i="55"/>
  <c r="R371" i="55"/>
  <c r="V388" i="55"/>
  <c r="AG275" i="55"/>
  <c r="Q275" i="55" s="1"/>
  <c r="AD249" i="55"/>
  <c r="AE288" i="55"/>
  <c r="AI249" i="55"/>
  <c r="Q226" i="56"/>
  <c r="AC512" i="56" s="1"/>
  <c r="P287" i="55"/>
  <c r="P288" i="59"/>
  <c r="Q228" i="56"/>
  <c r="U514" i="56" s="1"/>
  <c r="R303" i="56"/>
  <c r="V432" i="55"/>
  <c r="R261" i="56"/>
  <c r="S547" i="56" s="1"/>
  <c r="AE249" i="55"/>
  <c r="AD289" i="55"/>
  <c r="P245" i="55"/>
  <c r="P255" i="55"/>
  <c r="Q384" i="55"/>
  <c r="Q418" i="55"/>
  <c r="S440" i="55"/>
  <c r="AG245" i="55"/>
  <c r="Q245" i="55" s="1"/>
  <c r="AE246" i="55"/>
  <c r="AC248" i="55"/>
  <c r="U384" i="55"/>
  <c r="P256" i="55"/>
  <c r="R287" i="56"/>
  <c r="AA573" i="56" s="1"/>
  <c r="Z573" i="56" s="1"/>
  <c r="X573" i="56" s="1"/>
  <c r="Q256" i="56"/>
  <c r="U542" i="56" s="1"/>
  <c r="W530" i="56"/>
  <c r="Q231" i="56"/>
  <c r="U517" i="56" s="1"/>
  <c r="Y518" i="56"/>
  <c r="W417" i="55"/>
  <c r="AH245" i="55"/>
  <c r="R245" i="55" s="1"/>
  <c r="AI246" i="55"/>
  <c r="Q297" i="56"/>
  <c r="U583" i="56" s="1"/>
  <c r="P299" i="59"/>
  <c r="Q432" i="55"/>
  <c r="Q266" i="56"/>
  <c r="Q552" i="56" s="1"/>
  <c r="S416" i="55"/>
  <c r="U434" i="55"/>
  <c r="R436" i="55"/>
  <c r="AD302" i="55"/>
  <c r="AC266" i="55"/>
  <c r="S442" i="55"/>
  <c r="AH262" i="55"/>
  <c r="AD299" i="55"/>
  <c r="V436" i="55"/>
  <c r="AI239" i="55"/>
  <c r="AG225" i="55"/>
  <c r="AG301" i="55"/>
  <c r="AI301" i="55"/>
  <c r="Q444" i="55"/>
  <c r="AG304" i="55"/>
  <c r="V369" i="55"/>
  <c r="S394" i="55"/>
  <c r="AD246" i="55"/>
  <c r="R246" i="55" s="1"/>
  <c r="U435" i="55"/>
  <c r="R405" i="55"/>
  <c r="S445" i="55"/>
  <c r="AC259" i="55"/>
  <c r="AE301" i="55"/>
  <c r="AI289" i="55"/>
  <c r="S289" i="55" s="1"/>
  <c r="AC289" i="55"/>
  <c r="AI273" i="55"/>
  <c r="S273" i="55" s="1"/>
  <c r="S446" i="55"/>
  <c r="AH267" i="55"/>
  <c r="R267" i="55" s="1"/>
  <c r="Q375" i="55"/>
  <c r="Q377" i="55"/>
  <c r="AH232" i="55"/>
  <c r="R232" i="55" s="1"/>
  <c r="V391" i="55"/>
  <c r="R374" i="55"/>
  <c r="P268" i="59"/>
  <c r="U444" i="55"/>
  <c r="AI270" i="55"/>
  <c r="S270" i="55" s="1"/>
  <c r="S386" i="55"/>
  <c r="R248" i="56"/>
  <c r="Q405" i="55"/>
  <c r="AI299" i="55"/>
  <c r="S299" i="55" s="1"/>
  <c r="AE242" i="55"/>
  <c r="S382" i="55"/>
  <c r="S385" i="55"/>
  <c r="V426" i="55"/>
  <c r="AE256" i="55"/>
  <c r="S256" i="55" s="1"/>
  <c r="AE244" i="55"/>
  <c r="U543" i="56"/>
  <c r="P243" i="55"/>
  <c r="R241" i="56"/>
  <c r="Q239" i="56"/>
  <c r="Y525" i="56" s="1"/>
  <c r="P285" i="59"/>
  <c r="Q533" i="56"/>
  <c r="R288" i="56"/>
  <c r="P247" i="55"/>
  <c r="P280" i="59"/>
  <c r="AG292" i="55"/>
  <c r="Q292" i="55" s="1"/>
  <c r="AC578" i="55" s="1"/>
  <c r="U437" i="55"/>
  <c r="R434" i="55"/>
  <c r="P240" i="55"/>
  <c r="Q409" i="55"/>
  <c r="AC264" i="55"/>
  <c r="U375" i="55"/>
  <c r="AG266" i="55"/>
  <c r="AG231" i="55"/>
  <c r="Q402" i="55"/>
  <c r="V442" i="55"/>
  <c r="AD262" i="55"/>
  <c r="AE251" i="55"/>
  <c r="S251" i="55" s="1"/>
  <c r="Q249" i="56"/>
  <c r="Q535" i="56" s="1"/>
  <c r="R304" i="56"/>
  <c r="AA590" i="56" s="1"/>
  <c r="Q236" i="56"/>
  <c r="AC522" i="56" s="1"/>
  <c r="Q233" i="56"/>
  <c r="U519" i="56" s="1"/>
  <c r="Q281" i="56"/>
  <c r="Y567" i="56" s="1"/>
  <c r="P294" i="55"/>
  <c r="R369" i="55"/>
  <c r="S387" i="55"/>
  <c r="AD256" i="55"/>
  <c r="S413" i="55"/>
  <c r="R297" i="56"/>
  <c r="AE583" i="56" s="1"/>
  <c r="U398" i="55"/>
  <c r="W413" i="55"/>
  <c r="Q379" i="55"/>
  <c r="V434" i="55"/>
  <c r="V374" i="55"/>
  <c r="V380" i="55"/>
  <c r="V375" i="55"/>
  <c r="Q258" i="56"/>
  <c r="AC544" i="56" s="1"/>
  <c r="AG236" i="55"/>
  <c r="AG257" i="55"/>
  <c r="AC528" i="56"/>
  <c r="AH279" i="55"/>
  <c r="S436" i="55"/>
  <c r="AI242" i="55"/>
  <c r="AG302" i="55"/>
  <c r="Q302" i="55" s="1"/>
  <c r="Q435" i="55"/>
  <c r="AH291" i="55"/>
  <c r="R291" i="55" s="1"/>
  <c r="Q398" i="55"/>
  <c r="W400" i="55"/>
  <c r="AE257" i="55"/>
  <c r="S257" i="55" s="1"/>
  <c r="R403" i="55"/>
  <c r="AI243" i="55"/>
  <c r="S243" i="55" s="1"/>
  <c r="R285" i="56"/>
  <c r="S571" i="56" s="1"/>
  <c r="P249" i="55"/>
  <c r="P228" i="55"/>
  <c r="Y528" i="56"/>
  <c r="AH299" i="55"/>
  <c r="AC236" i="55"/>
  <c r="Q424" i="55"/>
  <c r="R410" i="55"/>
  <c r="U432" i="55"/>
  <c r="AC225" i="55"/>
  <c r="AE239" i="55"/>
  <c r="AH239" i="55"/>
  <c r="U402" i="55"/>
  <c r="AC301" i="55"/>
  <c r="S374" i="55"/>
  <c r="AH298" i="55"/>
  <c r="AI225" i="55"/>
  <c r="AI233" i="55"/>
  <c r="S233" i="55" s="1"/>
  <c r="W386" i="55"/>
  <c r="AC294" i="55"/>
  <c r="U546" i="56"/>
  <c r="AG281" i="55"/>
  <c r="Q281" i="55" s="1"/>
  <c r="AH288" i="55"/>
  <c r="R288" i="55" s="1"/>
  <c r="R441" i="55"/>
  <c r="AC304" i="55"/>
  <c r="AH302" i="55"/>
  <c r="U400" i="55"/>
  <c r="P282" i="55"/>
  <c r="P254" i="55"/>
  <c r="AD301" i="55"/>
  <c r="AG293" i="55"/>
  <c r="Q293" i="55" s="1"/>
  <c r="Y579" i="55" s="1"/>
  <c r="V414" i="55"/>
  <c r="U412" i="55"/>
  <c r="AG269" i="55"/>
  <c r="Q269" i="55" s="1"/>
  <c r="AC555" i="55" s="1"/>
  <c r="W434" i="55"/>
  <c r="V384" i="55"/>
  <c r="S530" i="56"/>
  <c r="R235" i="56"/>
  <c r="AA521" i="56" s="1"/>
  <c r="Q528" i="56"/>
  <c r="Q518" i="56"/>
  <c r="AE530" i="56"/>
  <c r="U421" i="55"/>
  <c r="AI253" i="55"/>
  <c r="AD296" i="55"/>
  <c r="R296" i="55" s="1"/>
  <c r="AH286" i="55"/>
  <c r="Q575" i="56"/>
  <c r="R412" i="55"/>
  <c r="R246" i="56"/>
  <c r="W532" i="56" s="1"/>
  <c r="S396" i="55"/>
  <c r="Q387" i="55"/>
  <c r="P283" i="55"/>
  <c r="Q261" i="56"/>
  <c r="Q547" i="56" s="1"/>
  <c r="Q590" i="56"/>
  <c r="S447" i="55"/>
  <c r="R291" i="56"/>
  <c r="V407" i="55"/>
  <c r="V370" i="55"/>
  <c r="AI291" i="55"/>
  <c r="S291" i="55" s="1"/>
  <c r="AD269" i="55"/>
  <c r="R407" i="55"/>
  <c r="U380" i="55"/>
  <c r="S398" i="55"/>
  <c r="P285" i="55"/>
  <c r="R233" i="56"/>
  <c r="S519" i="56" s="1"/>
  <c r="P277" i="59"/>
  <c r="U518" i="56"/>
  <c r="AG263" i="55"/>
  <c r="Q263" i="55" s="1"/>
  <c r="Q380" i="55"/>
  <c r="R418" i="55"/>
  <c r="Q295" i="56"/>
  <c r="AC581" i="56" s="1"/>
  <c r="Q411" i="55"/>
  <c r="AI255" i="55"/>
  <c r="AG248" i="55"/>
  <c r="S412" i="55"/>
  <c r="AH271" i="55"/>
  <c r="R271" i="55" s="1"/>
  <c r="AD286" i="55"/>
  <c r="V439" i="55"/>
  <c r="AH241" i="55"/>
  <c r="R241" i="55" s="1"/>
  <c r="P300" i="59"/>
  <c r="U387" i="55"/>
  <c r="P284" i="55"/>
  <c r="Q274" i="56"/>
  <c r="AC560" i="56" s="1"/>
  <c r="Q412" i="55"/>
  <c r="AI269" i="55"/>
  <c r="AH301" i="55"/>
  <c r="AE231" i="55"/>
  <c r="R270" i="56"/>
  <c r="S434" i="55"/>
  <c r="P291" i="55"/>
  <c r="Q290" i="56"/>
  <c r="AC576" i="56" s="1"/>
  <c r="AG244" i="55"/>
  <c r="Q244" i="55" s="1"/>
  <c r="Y530" i="55" s="1"/>
  <c r="W428" i="55"/>
  <c r="R444" i="55"/>
  <c r="Q406" i="55"/>
  <c r="Q229" i="56"/>
  <c r="AC515" i="56" s="1"/>
  <c r="AH269" i="55"/>
  <c r="V383" i="55"/>
  <c r="AI231" i="55"/>
  <c r="V409" i="55"/>
  <c r="R414" i="55"/>
  <c r="AG268" i="55"/>
  <c r="Q268" i="55" s="1"/>
  <c r="Y554" i="55" s="1"/>
  <c r="AG237" i="55"/>
  <c r="Q237" i="55" s="1"/>
  <c r="U378" i="55"/>
  <c r="P279" i="55"/>
  <c r="R234" i="56"/>
  <c r="AE520" i="56" s="1"/>
  <c r="P304" i="59"/>
  <c r="U411" i="55"/>
  <c r="R384" i="55"/>
  <c r="U406" i="55"/>
  <c r="R437" i="55"/>
  <c r="U431" i="55"/>
  <c r="AH275" i="55"/>
  <c r="R275" i="55" s="1"/>
  <c r="AE255" i="55"/>
  <c r="Q244" i="56"/>
  <c r="U530" i="56" s="1"/>
  <c r="AG261" i="55"/>
  <c r="Q261" i="55" s="1"/>
  <c r="Q413" i="55"/>
  <c r="V418" i="55"/>
  <c r="AE253" i="55"/>
  <c r="AE269" i="55"/>
  <c r="P287" i="59"/>
  <c r="AH244" i="55"/>
  <c r="R413" i="55"/>
  <c r="AD240" i="55"/>
  <c r="R240" i="55" s="1"/>
  <c r="Q373" i="55"/>
  <c r="W381" i="55"/>
  <c r="U395" i="55"/>
  <c r="W443" i="55"/>
  <c r="AH266" i="55"/>
  <c r="R266" i="55" s="1"/>
  <c r="AG258" i="55"/>
  <c r="U396" i="55"/>
  <c r="AE228" i="55"/>
  <c r="AD243" i="55"/>
  <c r="R243" i="55" s="1"/>
  <c r="W406" i="55"/>
  <c r="S375" i="55"/>
  <c r="Y532" i="56"/>
  <c r="Y533" i="56"/>
  <c r="AI285" i="55"/>
  <c r="S285" i="55" s="1"/>
  <c r="AI290" i="55"/>
  <c r="S290" i="55" s="1"/>
  <c r="AG233" i="55"/>
  <c r="Q233" i="55" s="1"/>
  <c r="W369" i="55"/>
  <c r="W437" i="55"/>
  <c r="W383" i="55"/>
  <c r="S433" i="55"/>
  <c r="AH265" i="55"/>
  <c r="R265" i="55" s="1"/>
  <c r="AE232" i="55"/>
  <c r="S232" i="55" s="1"/>
  <c r="AE247" i="55"/>
  <c r="S247" i="55" s="1"/>
  <c r="AD284" i="55"/>
  <c r="R284" i="55" s="1"/>
  <c r="Q389" i="55"/>
  <c r="P304" i="55"/>
  <c r="P248" i="55"/>
  <c r="Q278" i="56"/>
  <c r="AC564" i="56" s="1"/>
  <c r="U410" i="55"/>
  <c r="AG278" i="55"/>
  <c r="Q278" i="55" s="1"/>
  <c r="V386" i="55"/>
  <c r="V416" i="55"/>
  <c r="AH263" i="55"/>
  <c r="S381" i="55"/>
  <c r="AE240" i="55"/>
  <c r="U376" i="55"/>
  <c r="AG243" i="55"/>
  <c r="Q243" i="55" s="1"/>
  <c r="AG271" i="55"/>
  <c r="Q271" i="55" s="1"/>
  <c r="Y557" i="55" s="1"/>
  <c r="S406" i="55"/>
  <c r="AG232" i="55"/>
  <c r="Q232" i="55" s="1"/>
  <c r="AC518" i="55" s="1"/>
  <c r="AE539" i="56"/>
  <c r="AG247" i="55"/>
  <c r="Q390" i="55"/>
  <c r="AD279" i="55"/>
  <c r="AC276" i="55"/>
  <c r="AI280" i="55"/>
  <c r="S280" i="55" s="1"/>
  <c r="AG242" i="55"/>
  <c r="AG284" i="55"/>
  <c r="Q284" i="55" s="1"/>
  <c r="W423" i="55"/>
  <c r="AC242" i="55"/>
  <c r="AE250" i="55"/>
  <c r="S390" i="55"/>
  <c r="Q284" i="56"/>
  <c r="AC570" i="56" s="1"/>
  <c r="Q538" i="56"/>
  <c r="S423" i="55"/>
  <c r="AI238" i="55"/>
  <c r="S238" i="55" s="1"/>
  <c r="AH225" i="55"/>
  <c r="P229" i="55"/>
  <c r="U533" i="56"/>
  <c r="W397" i="55"/>
  <c r="V429" i="55"/>
  <c r="AE234" i="55"/>
  <c r="S234" i="55" s="1"/>
  <c r="AG288" i="55"/>
  <c r="Q288" i="55" s="1"/>
  <c r="Q443" i="55"/>
  <c r="Q579" i="56"/>
  <c r="U417" i="55"/>
  <c r="AH283" i="55"/>
  <c r="R283" i="55" s="1"/>
  <c r="R408" i="55"/>
  <c r="R295" i="56"/>
  <c r="AE581" i="56" s="1"/>
  <c r="AG226" i="55"/>
  <c r="Q226" i="55" s="1"/>
  <c r="AH227" i="55"/>
  <c r="R227" i="55" s="1"/>
  <c r="AC247" i="55"/>
  <c r="S428" i="55"/>
  <c r="AI263" i="55"/>
  <c r="S263" i="55" s="1"/>
  <c r="Q417" i="55"/>
  <c r="Q436" i="55"/>
  <c r="Q404" i="55"/>
  <c r="U443" i="55"/>
  <c r="AC230" i="55"/>
  <c r="AI252" i="55"/>
  <c r="R383" i="55"/>
  <c r="AI228" i="55"/>
  <c r="S430" i="55"/>
  <c r="AD292" i="55"/>
  <c r="AD263" i="55"/>
  <c r="AG241" i="55"/>
  <c r="Q241" i="55" s="1"/>
  <c r="Q299" i="56"/>
  <c r="AC585" i="56" s="1"/>
  <c r="V433" i="55"/>
  <c r="AD244" i="55"/>
  <c r="R250" i="56"/>
  <c r="W536" i="56" s="1"/>
  <c r="AG274" i="55"/>
  <c r="Q274" i="55" s="1"/>
  <c r="Y560" i="55" s="1"/>
  <c r="AG300" i="55"/>
  <c r="Q300" i="55" s="1"/>
  <c r="Q566" i="56"/>
  <c r="Q372" i="55"/>
  <c r="AD233" i="55"/>
  <c r="R233" i="55" s="1"/>
  <c r="AD290" i="55"/>
  <c r="AH290" i="55"/>
  <c r="W373" i="55"/>
  <c r="AC229" i="55"/>
  <c r="Q421" i="55"/>
  <c r="Q414" i="55"/>
  <c r="W391" i="55"/>
  <c r="R368" i="55"/>
  <c r="R386" i="55"/>
  <c r="AC258" i="55"/>
  <c r="R427" i="55"/>
  <c r="R376" i="55"/>
  <c r="W375" i="55"/>
  <c r="U401" i="55"/>
  <c r="AC533" i="56"/>
  <c r="R411" i="55"/>
  <c r="AG253" i="55"/>
  <c r="Q253" i="55" s="1"/>
  <c r="V411" i="55"/>
  <c r="AE226" i="55"/>
  <c r="S226" i="55" s="1"/>
  <c r="R439" i="55"/>
  <c r="S369" i="55"/>
  <c r="U386" i="55"/>
  <c r="P250" i="55"/>
  <c r="R409" i="55"/>
  <c r="W393" i="55"/>
  <c r="W422" i="55"/>
  <c r="AI254" i="55"/>
  <c r="S254" i="55" s="1"/>
  <c r="AI250" i="55"/>
  <c r="V423" i="55"/>
  <c r="W390" i="55"/>
  <c r="V404" i="55"/>
  <c r="P242" i="55"/>
  <c r="AI262" i="55"/>
  <c r="S262" i="55" s="1"/>
  <c r="Q227" i="56"/>
  <c r="Q513" i="56" s="1"/>
  <c r="U436" i="55"/>
  <c r="Q395" i="55"/>
  <c r="AD282" i="55"/>
  <c r="AE261" i="55"/>
  <c r="V379" i="55"/>
  <c r="AH280" i="55"/>
  <c r="R280" i="55" s="1"/>
  <c r="W518" i="56"/>
  <c r="Q427" i="55"/>
  <c r="S437" i="55"/>
  <c r="AI279" i="55"/>
  <c r="S279" i="55" s="1"/>
  <c r="AI261" i="55"/>
  <c r="S405" i="55"/>
  <c r="W414" i="55"/>
  <c r="S373" i="55"/>
  <c r="AC249" i="55"/>
  <c r="Q249" i="55" s="1"/>
  <c r="W405" i="55"/>
  <c r="S414" i="55"/>
  <c r="S422" i="55"/>
  <c r="R406" i="55"/>
  <c r="AG230" i="55"/>
  <c r="V413" i="55"/>
  <c r="W447" i="55"/>
  <c r="S377" i="55"/>
  <c r="V427" i="55"/>
  <c r="Q263" i="56"/>
  <c r="AC549" i="56" s="1"/>
  <c r="P262" i="55"/>
  <c r="Q248" i="56"/>
  <c r="Y534" i="56" s="1"/>
  <c r="Q240" i="56"/>
  <c r="U526" i="56" s="1"/>
  <c r="AH268" i="55"/>
  <c r="R268" i="55" s="1"/>
  <c r="Q385" i="55"/>
  <c r="AH270" i="55"/>
  <c r="R270" i="55" s="1"/>
  <c r="R370" i="55"/>
  <c r="W424" i="55"/>
  <c r="V376" i="55"/>
  <c r="V387" i="55"/>
  <c r="U391" i="55"/>
  <c r="AH264" i="55"/>
  <c r="R264" i="55" s="1"/>
  <c r="AD225" i="55"/>
  <c r="Q396" i="55"/>
  <c r="AE287" i="55"/>
  <c r="Q410" i="55"/>
  <c r="V417" i="55"/>
  <c r="AG267" i="55"/>
  <c r="Q267" i="55" s="1"/>
  <c r="Y553" i="55" s="1"/>
  <c r="W377" i="55"/>
  <c r="AI240" i="55"/>
  <c r="R435" i="55"/>
  <c r="AI287" i="55"/>
  <c r="U427" i="55"/>
  <c r="R417" i="55"/>
  <c r="S371" i="55"/>
  <c r="R271" i="56"/>
  <c r="AE557" i="56" s="1"/>
  <c r="W553" i="56"/>
  <c r="AE230" i="55"/>
  <c r="S230" i="55" s="1"/>
  <c r="U414" i="55"/>
  <c r="R423" i="55"/>
  <c r="AH274" i="55"/>
  <c r="R274" i="55" s="1"/>
  <c r="U428" i="55"/>
  <c r="W433" i="55"/>
  <c r="S404" i="55"/>
  <c r="R422" i="55"/>
  <c r="U416" i="55"/>
  <c r="Q431" i="55"/>
  <c r="AE252" i="55"/>
  <c r="AG252" i="55"/>
  <c r="Q252" i="55" s="1"/>
  <c r="AC538" i="55" s="1"/>
  <c r="AH292" i="55"/>
  <c r="S408" i="55"/>
  <c r="U397" i="55"/>
  <c r="Q532" i="56"/>
  <c r="AG298" i="55"/>
  <c r="Q298" i="55" s="1"/>
  <c r="AC584" i="55" s="1"/>
  <c r="AI298" i="55"/>
  <c r="Q416" i="55"/>
  <c r="R381" i="55"/>
  <c r="V401" i="55"/>
  <c r="W379" i="55"/>
  <c r="AH303" i="55"/>
  <c r="W378" i="55"/>
  <c r="S425" i="55"/>
  <c r="S431" i="55"/>
  <c r="Q441" i="55"/>
  <c r="Q408" i="55"/>
  <c r="AE298" i="55"/>
  <c r="R377" i="55"/>
  <c r="AD257" i="55"/>
  <c r="AE241" i="55"/>
  <c r="S241" i="55" s="1"/>
  <c r="AD251" i="55"/>
  <c r="AI227" i="55"/>
  <c r="W409" i="55"/>
  <c r="AC257" i="55"/>
  <c r="V440" i="55"/>
  <c r="R440" i="55"/>
  <c r="S407" i="55"/>
  <c r="Q253" i="56"/>
  <c r="Y539" i="56" s="1"/>
  <c r="AD234" i="55"/>
  <c r="R399" i="55"/>
  <c r="AE236" i="55"/>
  <c r="W372" i="55"/>
  <c r="R382" i="55"/>
  <c r="S395" i="55"/>
  <c r="S432" i="55"/>
  <c r="AG235" i="55"/>
  <c r="Q235" i="55" s="1"/>
  <c r="Y521" i="55" s="1"/>
  <c r="U370" i="55"/>
  <c r="Q394" i="55"/>
  <c r="W438" i="55"/>
  <c r="U403" i="55"/>
  <c r="Q393" i="55"/>
  <c r="U393" i="55"/>
  <c r="U369" i="55"/>
  <c r="AC231" i="55"/>
  <c r="S368" i="55"/>
  <c r="W380" i="55"/>
  <c r="AH295" i="55"/>
  <c r="AH237" i="55"/>
  <c r="R237" i="55" s="1"/>
  <c r="U405" i="55"/>
  <c r="P302" i="55"/>
  <c r="P286" i="55"/>
  <c r="R395" i="55"/>
  <c r="V395" i="55"/>
  <c r="U371" i="55"/>
  <c r="U389" i="55"/>
  <c r="U426" i="55"/>
  <c r="AC238" i="55"/>
  <c r="AH238" i="55"/>
  <c r="R238" i="55" s="1"/>
  <c r="AI264" i="55"/>
  <c r="AI267" i="55"/>
  <c r="S267" i="55" s="1"/>
  <c r="AE264" i="55"/>
  <c r="AI281" i="55"/>
  <c r="S281" i="55" s="1"/>
  <c r="V373" i="55"/>
  <c r="AG272" i="55"/>
  <c r="Q272" i="55" s="1"/>
  <c r="Y558" i="55" s="1"/>
  <c r="V447" i="55"/>
  <c r="AC260" i="55"/>
  <c r="AG283" i="55"/>
  <c r="Q283" i="55" s="1"/>
  <c r="Q447" i="55"/>
  <c r="AG264" i="55"/>
  <c r="R278" i="56"/>
  <c r="AI283" i="55"/>
  <c r="S424" i="55"/>
  <c r="Q430" i="55"/>
  <c r="Q382" i="55"/>
  <c r="Q378" i="55"/>
  <c r="U446" i="55"/>
  <c r="W445" i="55"/>
  <c r="AE265" i="55"/>
  <c r="AE260" i="55"/>
  <c r="S260" i="55" s="1"/>
  <c r="S391" i="55"/>
  <c r="S421" i="55"/>
  <c r="S441" i="55"/>
  <c r="R426" i="55"/>
  <c r="Q371" i="55"/>
  <c r="Q439" i="55"/>
  <c r="Q440" i="55"/>
  <c r="AG238" i="55"/>
  <c r="AI236" i="55"/>
  <c r="V403" i="55"/>
  <c r="AG260" i="55"/>
  <c r="S401" i="55"/>
  <c r="AE227" i="55"/>
  <c r="V398" i="55"/>
  <c r="S399" i="55"/>
  <c r="AG254" i="55"/>
  <c r="R401" i="55"/>
  <c r="AC254" i="55"/>
  <c r="W435" i="55"/>
  <c r="P282" i="59"/>
  <c r="W388" i="55"/>
  <c r="AI245" i="55"/>
  <c r="S245" i="55" s="1"/>
  <c r="S380" i="55"/>
  <c r="R379" i="55"/>
  <c r="S403" i="55"/>
  <c r="AD276" i="55"/>
  <c r="U440" i="55"/>
  <c r="Q407" i="55"/>
  <c r="AI288" i="55"/>
  <c r="AI275" i="55"/>
  <c r="S275" i="55" s="1"/>
  <c r="AG234" i="55"/>
  <c r="S378" i="55"/>
  <c r="AE248" i="55"/>
  <c r="S248" i="55" s="1"/>
  <c r="AD230" i="55"/>
  <c r="AE258" i="55"/>
  <c r="S258" i="55" s="1"/>
  <c r="S418" i="55"/>
  <c r="AH278" i="55"/>
  <c r="R278" i="55" s="1"/>
  <c r="AG287" i="55"/>
  <c r="Q287" i="55" s="1"/>
  <c r="Q370" i="55"/>
  <c r="AD226" i="55"/>
  <c r="R226" i="55" s="1"/>
  <c r="S376" i="55"/>
  <c r="AH235" i="55"/>
  <c r="V438" i="55"/>
  <c r="AI244" i="55"/>
  <c r="V385" i="55"/>
  <c r="P271" i="59"/>
  <c r="P242" i="59"/>
  <c r="AH230" i="55"/>
  <c r="AH236" i="55"/>
  <c r="R236" i="55" s="1"/>
  <c r="AC239" i="55"/>
  <c r="V437" i="55"/>
  <c r="AG240" i="55"/>
  <c r="Q240" i="55" s="1"/>
  <c r="R443" i="55"/>
  <c r="Q426" i="55"/>
  <c r="U420" i="55"/>
  <c r="AI282" i="55"/>
  <c r="AI272" i="55"/>
  <c r="S272" i="55" s="1"/>
  <c r="R421" i="55"/>
  <c r="AI278" i="55"/>
  <c r="S278" i="55" s="1"/>
  <c r="S443" i="55"/>
  <c r="W421" i="55"/>
  <c r="U439" i="55"/>
  <c r="R266" i="56"/>
  <c r="R416" i="55"/>
  <c r="Q374" i="55"/>
  <c r="R393" i="55"/>
  <c r="S410" i="55"/>
  <c r="S419" i="55"/>
  <c r="S415" i="55"/>
  <c r="AG239" i="55"/>
  <c r="AG279" i="55"/>
  <c r="Q279" i="55" s="1"/>
  <c r="AG262" i="55"/>
  <c r="Q262" i="55" s="1"/>
  <c r="AG251" i="55"/>
  <c r="Q251" i="55" s="1"/>
  <c r="R430" i="55"/>
  <c r="AD228" i="55"/>
  <c r="AH287" i="55"/>
  <c r="R287" i="55" s="1"/>
  <c r="R398" i="55"/>
  <c r="AD277" i="55"/>
  <c r="Q400" i="55"/>
  <c r="AH251" i="55"/>
  <c r="P297" i="55"/>
  <c r="Q399" i="55"/>
  <c r="S372" i="55"/>
  <c r="AE229" i="55"/>
  <c r="S229" i="55" s="1"/>
  <c r="S427" i="55"/>
  <c r="U578" i="56"/>
  <c r="AG299" i="55"/>
  <c r="Q299" i="55" s="1"/>
  <c r="V372" i="55"/>
  <c r="AH294" i="55"/>
  <c r="R294" i="55" s="1"/>
  <c r="AG277" i="55"/>
  <c r="Q277" i="55" s="1"/>
  <c r="AI296" i="55"/>
  <c r="S296" i="55" s="1"/>
  <c r="AI295" i="55"/>
  <c r="S295" i="55" s="1"/>
  <c r="U430" i="55"/>
  <c r="W415" i="55"/>
  <c r="R419" i="55"/>
  <c r="Q419" i="55"/>
  <c r="W401" i="55"/>
  <c r="R428" i="55"/>
  <c r="AI300" i="55"/>
  <c r="S300" i="55" s="1"/>
  <c r="AH273" i="55"/>
  <c r="R273" i="55" s="1"/>
  <c r="Q369" i="55"/>
  <c r="R447" i="55"/>
  <c r="V443" i="55"/>
  <c r="AH300" i="55"/>
  <c r="R300" i="55" s="1"/>
  <c r="W427" i="55"/>
  <c r="AI259" i="55"/>
  <c r="P254" i="59"/>
  <c r="Q381" i="55"/>
  <c r="W418" i="55"/>
  <c r="W419" i="55"/>
  <c r="U422" i="55"/>
  <c r="AG256" i="55"/>
  <c r="Q256" i="55" s="1"/>
  <c r="Q429" i="55"/>
  <c r="U394" i="55"/>
  <c r="R400" i="55"/>
  <c r="AH261" i="55"/>
  <c r="AD295" i="55"/>
  <c r="AG297" i="55"/>
  <c r="Q297" i="55" s="1"/>
  <c r="AG286" i="55"/>
  <c r="U413" i="55"/>
  <c r="AI302" i="55"/>
  <c r="S302" i="55" s="1"/>
  <c r="Q383" i="55"/>
  <c r="V415" i="55"/>
  <c r="S397" i="55"/>
  <c r="AH285" i="55"/>
  <c r="AD285" i="55"/>
  <c r="AC286" i="55"/>
  <c r="AD247" i="55"/>
  <c r="AH229" i="55"/>
  <c r="AE282" i="55"/>
  <c r="R396" i="55"/>
  <c r="AH297" i="55"/>
  <c r="S426" i="55"/>
  <c r="AH281" i="55"/>
  <c r="R281" i="55" s="1"/>
  <c r="AG303" i="55"/>
  <c r="Q303" i="55" s="1"/>
  <c r="AI235" i="55"/>
  <c r="S235" i="55" s="1"/>
  <c r="AH256" i="55"/>
  <c r="AH257" i="55"/>
  <c r="AH228" i="55"/>
  <c r="AH248" i="55"/>
  <c r="W384" i="55"/>
  <c r="AD239" i="55"/>
  <c r="AC246" i="55"/>
  <c r="Q246" i="55" s="1"/>
  <c r="AH242" i="55"/>
  <c r="R242" i="55" s="1"/>
  <c r="R394" i="55"/>
  <c r="P246" i="59"/>
  <c r="P239" i="55"/>
  <c r="P244" i="59"/>
  <c r="AE283" i="55"/>
  <c r="U441" i="55"/>
  <c r="U399" i="55"/>
  <c r="Q271" i="56"/>
  <c r="U557" i="56" s="1"/>
  <c r="AD258" i="55"/>
  <c r="R258" i="55" s="1"/>
  <c r="P303" i="55"/>
  <c r="AG265" i="55"/>
  <c r="AG228" i="55"/>
  <c r="Q228" i="55" s="1"/>
  <c r="R380" i="55"/>
  <c r="Q282" i="56"/>
  <c r="Y568" i="56" s="1"/>
  <c r="AI303" i="55"/>
  <c r="Q415" i="55"/>
  <c r="AI286" i="55"/>
  <c r="S286" i="55" s="1"/>
  <c r="R424" i="55"/>
  <c r="AG227" i="55"/>
  <c r="Q227" i="55" s="1"/>
  <c r="U429" i="55"/>
  <c r="AG259" i="55"/>
  <c r="AG273" i="55"/>
  <c r="Q273" i="55" s="1"/>
  <c r="Y559" i="55" s="1"/>
  <c r="Q392" i="55"/>
  <c r="AH250" i="55"/>
  <c r="W403" i="55"/>
  <c r="W376" i="55"/>
  <c r="AD297" i="55"/>
  <c r="V381" i="55"/>
  <c r="AI292" i="55"/>
  <c r="S292" i="55" s="1"/>
  <c r="AH276" i="55"/>
  <c r="Q442" i="55"/>
  <c r="V430" i="55"/>
  <c r="AD250" i="55"/>
  <c r="AH234" i="55"/>
  <c r="AD261" i="55"/>
  <c r="AH260" i="55"/>
  <c r="R260" i="55" s="1"/>
  <c r="W429" i="55"/>
  <c r="W411" i="55"/>
  <c r="AH259" i="55"/>
  <c r="AD304" i="55"/>
  <c r="R304" i="55" s="1"/>
  <c r="S409" i="55"/>
  <c r="AH247" i="55"/>
  <c r="Q446" i="55"/>
  <c r="AI266" i="55"/>
  <c r="S266" i="55" s="1"/>
  <c r="AG296" i="55"/>
  <c r="Q296" i="55" s="1"/>
  <c r="AC582" i="55" s="1"/>
  <c r="U442" i="55"/>
  <c r="R378" i="55"/>
  <c r="AD229" i="55"/>
  <c r="W439" i="55"/>
  <c r="AI284" i="55"/>
  <c r="S284" i="55" s="1"/>
  <c r="AG270" i="55"/>
  <c r="Q270" i="55" s="1"/>
  <c r="AC556" i="55" s="1"/>
  <c r="Q428" i="55"/>
  <c r="AG276" i="55"/>
  <c r="V431" i="55"/>
  <c r="AC234" i="55"/>
  <c r="S384" i="55"/>
  <c r="AH255" i="55"/>
  <c r="R255" i="55" s="1"/>
  <c r="AD248" i="55"/>
  <c r="AD259" i="55"/>
  <c r="W432" i="55"/>
  <c r="U383" i="55"/>
  <c r="W399" i="55"/>
  <c r="AC265" i="55"/>
  <c r="R385" i="55"/>
  <c r="W410" i="55"/>
  <c r="V390" i="55"/>
  <c r="AI285" i="58"/>
  <c r="AG256" i="58"/>
  <c r="Q256" i="58" s="1"/>
  <c r="AC542" i="58" s="1"/>
  <c r="V383" i="58"/>
  <c r="AH274" i="58"/>
  <c r="R406" i="58"/>
  <c r="AI257" i="58"/>
  <c r="S257" i="58" s="1"/>
  <c r="V374" i="58"/>
  <c r="AI244" i="58"/>
  <c r="S244" i="58" s="1"/>
  <c r="W370" i="58"/>
  <c r="S400" i="58"/>
  <c r="AG250" i="58"/>
  <c r="Q250" i="58" s="1"/>
  <c r="Y536" i="58" s="1"/>
  <c r="Q393" i="58"/>
  <c r="V419" i="58"/>
  <c r="AI277" i="58"/>
  <c r="S277" i="58" s="1"/>
  <c r="U369" i="58"/>
  <c r="S421" i="58"/>
  <c r="U397" i="58"/>
  <c r="AH298" i="58"/>
  <c r="AI227" i="58"/>
  <c r="S227" i="58" s="1"/>
  <c r="AI274" i="58"/>
  <c r="S274" i="58" s="1"/>
  <c r="W392" i="58"/>
  <c r="Q397" i="58"/>
  <c r="R374" i="58"/>
  <c r="AG296" i="58"/>
  <c r="Q390" i="58"/>
  <c r="AG275" i="58"/>
  <c r="Q275" i="58" s="1"/>
  <c r="W387" i="58"/>
  <c r="R413" i="58"/>
  <c r="AI249" i="58"/>
  <c r="S249" i="58" s="1"/>
  <c r="V386" i="58"/>
  <c r="R383" i="58"/>
  <c r="S409" i="58"/>
  <c r="U399" i="58"/>
  <c r="R419" i="58"/>
  <c r="U418" i="58"/>
  <c r="W368" i="58"/>
  <c r="AI260" i="58"/>
  <c r="S260" i="58" s="1"/>
  <c r="AG241" i="58"/>
  <c r="AH228" i="58"/>
  <c r="R228" i="58" s="1"/>
  <c r="AG225" i="58"/>
  <c r="AH247" i="58"/>
  <c r="R247" i="58" s="1"/>
  <c r="P243" i="58"/>
  <c r="U431" i="58"/>
  <c r="V371" i="58"/>
  <c r="V369" i="58"/>
  <c r="Q412" i="58"/>
  <c r="R382" i="58"/>
  <c r="V390" i="58"/>
  <c r="W383" i="58"/>
  <c r="AH294" i="58"/>
  <c r="AG238" i="58"/>
  <c r="W375" i="58"/>
  <c r="U375" i="58"/>
  <c r="AI243" i="58"/>
  <c r="S243" i="58" s="1"/>
  <c r="AG274" i="58"/>
  <c r="Q274" i="58" s="1"/>
  <c r="Y560" i="58" s="1"/>
  <c r="Q404" i="58"/>
  <c r="AI252" i="58"/>
  <c r="S252" i="58" s="1"/>
  <c r="U389" i="58"/>
  <c r="S395" i="58"/>
  <c r="U409" i="58"/>
  <c r="Q396" i="58"/>
  <c r="W397" i="58"/>
  <c r="U417" i="58"/>
  <c r="AH250" i="58"/>
  <c r="R250" i="58" s="1"/>
  <c r="AG299" i="58"/>
  <c r="Q299" i="58" s="1"/>
  <c r="AC585" i="58" s="1"/>
  <c r="AI230" i="58"/>
  <c r="S230" i="58" s="1"/>
  <c r="U425" i="58"/>
  <c r="AH234" i="58"/>
  <c r="R234" i="58" s="1"/>
  <c r="AI268" i="58"/>
  <c r="S268" i="58" s="1"/>
  <c r="AH248" i="58"/>
  <c r="U404" i="58"/>
  <c r="V414" i="58"/>
  <c r="U421" i="58"/>
  <c r="Q420" i="58"/>
  <c r="AH270" i="58"/>
  <c r="R270" i="58" s="1"/>
  <c r="S397" i="58"/>
  <c r="V393" i="58"/>
  <c r="AG284" i="58"/>
  <c r="Q284" i="58" s="1"/>
  <c r="AC570" i="58" s="1"/>
  <c r="Q447" i="58"/>
  <c r="U408" i="58"/>
  <c r="S375" i="58"/>
  <c r="U427" i="58"/>
  <c r="V396" i="58"/>
  <c r="AH225" i="58"/>
  <c r="R225" i="58" s="1"/>
  <c r="Q433" i="58"/>
  <c r="AG248" i="58"/>
  <c r="Q248" i="58" s="1"/>
  <c r="Y534" i="58" s="1"/>
  <c r="R385" i="58"/>
  <c r="AH263" i="58"/>
  <c r="R263" i="58" s="1"/>
  <c r="U396" i="58"/>
  <c r="AG249" i="58"/>
  <c r="Q249" i="58" s="1"/>
  <c r="AC535" i="58" s="1"/>
  <c r="AG270" i="58"/>
  <c r="Q270" i="58" s="1"/>
  <c r="Y556" i="58" s="1"/>
  <c r="V368" i="58"/>
  <c r="W415" i="58"/>
  <c r="W416" i="58"/>
  <c r="P246" i="58"/>
  <c r="W421" i="58"/>
  <c r="W376" i="58"/>
  <c r="Q426" i="58"/>
  <c r="Q424" i="58"/>
  <c r="AI273" i="58"/>
  <c r="S273" i="58" s="1"/>
  <c r="Q392" i="58"/>
  <c r="U447" i="58"/>
  <c r="V394" i="58"/>
  <c r="AH230" i="58"/>
  <c r="R230" i="58" s="1"/>
  <c r="S382" i="58"/>
  <c r="AH246" i="58"/>
  <c r="R246" i="58" s="1"/>
  <c r="Q391" i="58"/>
  <c r="U433" i="58"/>
  <c r="V373" i="58"/>
  <c r="Q408" i="58"/>
  <c r="R375" i="58"/>
  <c r="AH242" i="58"/>
  <c r="R242" i="58" s="1"/>
  <c r="AG264" i="58"/>
  <c r="Q264" i="58" s="1"/>
  <c r="Y550" i="58" s="1"/>
  <c r="AG245" i="58"/>
  <c r="Q245" i="58" s="1"/>
  <c r="Y531" i="58" s="1"/>
  <c r="U413" i="58"/>
  <c r="R404" i="58"/>
  <c r="U426" i="58"/>
  <c r="U424" i="58"/>
  <c r="S380" i="58"/>
  <c r="Q388" i="58"/>
  <c r="AH284" i="58"/>
  <c r="U407" i="58"/>
  <c r="AH271" i="58"/>
  <c r="R271" i="58" s="1"/>
  <c r="U387" i="58"/>
  <c r="AI262" i="58"/>
  <c r="S262" i="58" s="1"/>
  <c r="AG240" i="58"/>
  <c r="Q240" i="58" s="1"/>
  <c r="AI226" i="58"/>
  <c r="S226" i="58" s="1"/>
  <c r="W369" i="58"/>
  <c r="V375" i="58"/>
  <c r="AI303" i="58"/>
  <c r="AI253" i="58"/>
  <c r="S253" i="58" s="1"/>
  <c r="U403" i="58"/>
  <c r="U383" i="58"/>
  <c r="V404" i="58"/>
  <c r="S405" i="58"/>
  <c r="AI237" i="58"/>
  <c r="S237" i="58" s="1"/>
  <c r="AG244" i="58"/>
  <c r="Q244" i="58" s="1"/>
  <c r="Y530" i="58" s="1"/>
  <c r="AI240" i="58"/>
  <c r="S240" i="58" s="1"/>
  <c r="AI283" i="58"/>
  <c r="AH253" i="58"/>
  <c r="R253" i="58" s="1"/>
  <c r="S396" i="58"/>
  <c r="Q371" i="58"/>
  <c r="P291" i="58"/>
  <c r="V382" i="58"/>
  <c r="Q406" i="58"/>
  <c r="S408" i="58"/>
  <c r="AG228" i="58"/>
  <c r="Q228" i="58" s="1"/>
  <c r="P247" i="58"/>
  <c r="AG302" i="58"/>
  <c r="Q302" i="58" s="1"/>
  <c r="W378" i="58"/>
  <c r="R399" i="58"/>
  <c r="U395" i="58"/>
  <c r="W403" i="58"/>
  <c r="Q382" i="58"/>
  <c r="AH256" i="58"/>
  <c r="R256" i="58" s="1"/>
  <c r="U444" i="58"/>
  <c r="U402" i="58"/>
  <c r="R395" i="58"/>
  <c r="AG273" i="58"/>
  <c r="Q273" i="58" s="1"/>
  <c r="W417" i="58"/>
  <c r="AI269" i="58"/>
  <c r="S269" i="58" s="1"/>
  <c r="Q385" i="58"/>
  <c r="AG262" i="58"/>
  <c r="Q395" i="58"/>
  <c r="U419" i="58"/>
  <c r="AI225" i="58"/>
  <c r="S225" i="58" s="1"/>
  <c r="Q444" i="58"/>
  <c r="AI300" i="58"/>
  <c r="R416" i="58"/>
  <c r="V381" i="58"/>
  <c r="V409" i="58"/>
  <c r="AH244" i="58"/>
  <c r="AH226" i="58"/>
  <c r="R226" i="58" s="1"/>
  <c r="R381" i="58"/>
  <c r="S407" i="58"/>
  <c r="W413" i="58"/>
  <c r="U422" i="58"/>
  <c r="U420" i="58"/>
  <c r="W385" i="58"/>
  <c r="AG257" i="58"/>
  <c r="Q257" i="58" s="1"/>
  <c r="Y543" i="58" s="1"/>
  <c r="R398" i="58"/>
  <c r="V416" i="58"/>
  <c r="U440" i="58"/>
  <c r="AI235" i="58"/>
  <c r="S235" i="58" s="1"/>
  <c r="AI266" i="58"/>
  <c r="S266" i="58" s="1"/>
  <c r="U400" i="58"/>
  <c r="W412" i="58"/>
  <c r="S418" i="58"/>
  <c r="S445" i="58"/>
  <c r="Q394" i="58"/>
  <c r="Q377" i="58"/>
  <c r="AG226" i="58"/>
  <c r="Q226" i="58" s="1"/>
  <c r="AC512" i="58" s="1"/>
  <c r="AI228" i="58"/>
  <c r="S228" i="58" s="1"/>
  <c r="W418" i="58"/>
  <c r="U442" i="58"/>
  <c r="R405" i="58"/>
  <c r="R379" i="58"/>
  <c r="Q410" i="58"/>
  <c r="AG266" i="58"/>
  <c r="Q266" i="58" s="1"/>
  <c r="Y552" i="58" s="1"/>
  <c r="S411" i="58"/>
  <c r="Q411" i="58"/>
  <c r="Q379" i="58"/>
  <c r="R397" i="58"/>
  <c r="W377" i="58"/>
  <c r="AG259" i="58"/>
  <c r="Q259" i="58" s="1"/>
  <c r="AC545" i="58" s="1"/>
  <c r="AG268" i="58"/>
  <c r="Q268" i="58" s="1"/>
  <c r="Y554" i="58" s="1"/>
  <c r="U412" i="58"/>
  <c r="U390" i="58"/>
  <c r="W386" i="58"/>
  <c r="V377" i="58"/>
  <c r="V415" i="58"/>
  <c r="AH275" i="58"/>
  <c r="R275" i="58" s="1"/>
  <c r="AG276" i="58"/>
  <c r="Q276" i="58" s="1"/>
  <c r="Y562" i="58" s="1"/>
  <c r="S413" i="58"/>
  <c r="S399" i="58"/>
  <c r="AI248" i="58"/>
  <c r="U405" i="58"/>
  <c r="V400" i="58"/>
  <c r="S379" i="58"/>
  <c r="Q372" i="58"/>
  <c r="AH266" i="58"/>
  <c r="R266" i="58" s="1"/>
  <c r="R380" i="58"/>
  <c r="V370" i="58"/>
  <c r="V397" i="58"/>
  <c r="U379" i="58"/>
  <c r="Q414" i="58"/>
  <c r="V411" i="58"/>
  <c r="Q415" i="58"/>
  <c r="R400" i="58"/>
  <c r="AH301" i="58"/>
  <c r="U398" i="58"/>
  <c r="Q389" i="58"/>
  <c r="AI246" i="58"/>
  <c r="S246" i="58" s="1"/>
  <c r="U410" i="58"/>
  <c r="V418" i="58"/>
  <c r="AG242" i="58"/>
  <c r="Q242" i="58" s="1"/>
  <c r="AC528" i="58" s="1"/>
  <c r="S393" i="58"/>
  <c r="U415" i="58"/>
  <c r="AI256" i="58"/>
  <c r="S256" i="58" s="1"/>
  <c r="AG232" i="58"/>
  <c r="Q232" i="58" s="1"/>
  <c r="Y518" i="58" s="1"/>
  <c r="Q440" i="58"/>
  <c r="S406" i="58"/>
  <c r="AH288" i="58"/>
  <c r="Q398" i="58"/>
  <c r="U394" i="58"/>
  <c r="W389" i="58"/>
  <c r="R386" i="58"/>
  <c r="V395" i="58"/>
  <c r="AI263" i="58"/>
  <c r="S263" i="58" s="1"/>
  <c r="AG255" i="58"/>
  <c r="Q255" i="58" s="1"/>
  <c r="Y541" i="58" s="1"/>
  <c r="AI234" i="58"/>
  <c r="S234" i="58" s="1"/>
  <c r="V405" i="58"/>
  <c r="U372" i="58"/>
  <c r="U443" i="58"/>
  <c r="W379" i="58"/>
  <c r="W371" i="58"/>
  <c r="V379" i="58"/>
  <c r="AG300" i="58"/>
  <c r="Q300" i="58" s="1"/>
  <c r="Y586" i="58" s="1"/>
  <c r="Q421" i="58"/>
  <c r="U416" i="58"/>
  <c r="W373" i="58"/>
  <c r="V380" i="58"/>
  <c r="W420" i="58"/>
  <c r="AI241" i="58"/>
  <c r="S241" i="58" s="1"/>
  <c r="AH227" i="58"/>
  <c r="R227" i="58" s="1"/>
  <c r="P302" i="58"/>
  <c r="AS111" i="58"/>
  <c r="AG254" i="58" s="1"/>
  <c r="Q254" i="58" s="1"/>
  <c r="AS91" i="58"/>
  <c r="AG234" i="58" s="1"/>
  <c r="AS130" i="58"/>
  <c r="Q416" i="58" s="1"/>
  <c r="AS128" i="58"/>
  <c r="U414" i="58" s="1"/>
  <c r="AS104" i="58"/>
  <c r="AG247" i="58" s="1"/>
  <c r="Q247" i="58" s="1"/>
  <c r="AS149" i="58"/>
  <c r="Q435" i="58" s="1"/>
  <c r="AS83" i="58"/>
  <c r="Q369" i="58" s="1"/>
  <c r="AS123" i="58"/>
  <c r="Q409" i="58" s="1"/>
  <c r="AS135" i="58"/>
  <c r="AG278" i="58" s="1"/>
  <c r="Q278" i="58" s="1"/>
  <c r="AS116" i="58"/>
  <c r="Q402" i="58" s="1"/>
  <c r="AS159" i="58"/>
  <c r="Q445" i="58" s="1"/>
  <c r="AS119" i="58"/>
  <c r="AS129" i="58"/>
  <c r="AG272" i="58" s="1"/>
  <c r="Q272" i="58" s="1"/>
  <c r="Y558" i="58" s="1"/>
  <c r="AS150" i="58"/>
  <c r="AG293" i="58" s="1"/>
  <c r="Q293" i="58" s="1"/>
  <c r="AS82" i="58"/>
  <c r="Q368" i="58" s="1"/>
  <c r="AS95" i="58"/>
  <c r="U381" i="58" s="1"/>
  <c r="AS131" i="58"/>
  <c r="Q417" i="58" s="1"/>
  <c r="AS114" i="58"/>
  <c r="Q400" i="58" s="1"/>
  <c r="AS96" i="58"/>
  <c r="AG239" i="58" s="1"/>
  <c r="Q239" i="58" s="1"/>
  <c r="AS148" i="58"/>
  <c r="Q434" i="58" s="1"/>
  <c r="AS158" i="58"/>
  <c r="AG301" i="58" s="1"/>
  <c r="Q301" i="58" s="1"/>
  <c r="Y587" i="58" s="1"/>
  <c r="AS161" i="58"/>
  <c r="AG304" i="58" s="1"/>
  <c r="Q304" i="58" s="1"/>
  <c r="AS87" i="58"/>
  <c r="AG230" i="58" s="1"/>
  <c r="Q230" i="58" s="1"/>
  <c r="AS90" i="58"/>
  <c r="AS106" i="58"/>
  <c r="U392" i="58" s="1"/>
  <c r="AS100" i="58"/>
  <c r="U386" i="58" s="1"/>
  <c r="AS102" i="58"/>
  <c r="U388" i="58" s="1"/>
  <c r="AS120" i="58"/>
  <c r="U406" i="58" s="1"/>
  <c r="AS160" i="58"/>
  <c r="Q446" i="58" s="1"/>
  <c r="AS85" i="58"/>
  <c r="U371" i="58" s="1"/>
  <c r="AS139" i="58"/>
  <c r="AG282" i="58" s="1"/>
  <c r="AS141" i="58"/>
  <c r="Q427" i="58" s="1"/>
  <c r="AS127" i="58"/>
  <c r="Q413" i="58" s="1"/>
  <c r="AS132" i="58"/>
  <c r="Q418" i="58" s="1"/>
  <c r="AS108" i="58"/>
  <c r="AG251" i="58" s="1"/>
  <c r="Q251" i="58" s="1"/>
  <c r="AS156" i="58"/>
  <c r="Q442" i="58" s="1"/>
  <c r="AS112" i="58"/>
  <c r="AS94" i="58"/>
  <c r="AS157" i="58"/>
  <c r="Q443" i="58" s="1"/>
  <c r="AS136" i="58"/>
  <c r="Q422" i="58" s="1"/>
  <c r="AS115" i="58"/>
  <c r="U401" i="58" s="1"/>
  <c r="AS144" i="58"/>
  <c r="Q430" i="58" s="1"/>
  <c r="AS84" i="58"/>
  <c r="Q370" i="58" s="1"/>
  <c r="AS143" i="58"/>
  <c r="Q429" i="58" s="1"/>
  <c r="AS109" i="58"/>
  <c r="AG252" i="58" s="1"/>
  <c r="Q252" i="58" s="1"/>
  <c r="AS92" i="58"/>
  <c r="AS89" i="58"/>
  <c r="Q375" i="58" s="1"/>
  <c r="AS99" i="58"/>
  <c r="U385" i="58" s="1"/>
  <c r="AS107" i="58"/>
  <c r="U393" i="58" s="1"/>
  <c r="AS137" i="58"/>
  <c r="AG280" i="58" s="1"/>
  <c r="AS134" i="58"/>
  <c r="AG277" i="58" s="1"/>
  <c r="Q277" i="58" s="1"/>
  <c r="AC563" i="58" s="1"/>
  <c r="AS145" i="58"/>
  <c r="AG288" i="58" s="1"/>
  <c r="AS146" i="58"/>
  <c r="AG289" i="58" s="1"/>
  <c r="AS121" i="58"/>
  <c r="Q407" i="58" s="1"/>
  <c r="AS154" i="58"/>
  <c r="AG297" i="58" s="1"/>
  <c r="Q297" i="58" s="1"/>
  <c r="AC583" i="58" s="1"/>
  <c r="AS98" i="58"/>
  <c r="U384" i="58" s="1"/>
  <c r="AS118" i="58"/>
  <c r="AG261" i="58" s="1"/>
  <c r="Q261" i="58" s="1"/>
  <c r="AS110" i="58"/>
  <c r="AG253" i="58" s="1"/>
  <c r="Q253" i="58" s="1"/>
  <c r="AS117" i="58"/>
  <c r="AS142" i="58"/>
  <c r="AG285" i="58" s="1"/>
  <c r="Q285" i="58" s="1"/>
  <c r="Y571" i="58" s="1"/>
  <c r="AS105" i="58"/>
  <c r="U391" i="58" s="1"/>
  <c r="AS101" i="58"/>
  <c r="Q387" i="58" s="1"/>
  <c r="AS147" i="58"/>
  <c r="AG290" i="58" s="1"/>
  <c r="Q290" i="58" s="1"/>
  <c r="AC576" i="58" s="1"/>
  <c r="AS155" i="58"/>
  <c r="AG298" i="58" s="1"/>
  <c r="Q298" i="58" s="1"/>
  <c r="Y584" i="58" s="1"/>
  <c r="AS152" i="58"/>
  <c r="AG295" i="58" s="1"/>
  <c r="Q295" i="58" s="1"/>
  <c r="Y581" i="58" s="1"/>
  <c r="AS122" i="58"/>
  <c r="AG265" i="58" s="1"/>
  <c r="Q265" i="58" s="1"/>
  <c r="AS97" i="58"/>
  <c r="Q383" i="58" s="1"/>
  <c r="AS88" i="58"/>
  <c r="AG231" i="58" s="1"/>
  <c r="AS86" i="58"/>
  <c r="AG229" i="58" s="1"/>
  <c r="Q229" i="58" s="1"/>
  <c r="AC515" i="58" s="1"/>
  <c r="AS133" i="58"/>
  <c r="Q419" i="58" s="1"/>
  <c r="AS103" i="58"/>
  <c r="AG246" i="58" s="1"/>
  <c r="Q246" i="58" s="1"/>
  <c r="AS151" i="58"/>
  <c r="U437" i="58" s="1"/>
  <c r="AS126" i="58"/>
  <c r="AG269" i="58" s="1"/>
  <c r="Q269" i="58" s="1"/>
  <c r="AS93" i="58"/>
  <c r="AG236" i="58" s="1"/>
  <c r="Q236" i="58" s="1"/>
  <c r="Y522" i="58" s="1"/>
  <c r="AS125" i="58"/>
  <c r="U411" i="58" s="1"/>
  <c r="AS153" i="58"/>
  <c r="Q439" i="58" s="1"/>
  <c r="AS124" i="58"/>
  <c r="AG267" i="58" s="1"/>
  <c r="Q267" i="58" s="1"/>
  <c r="AC553" i="58" s="1"/>
  <c r="AS140" i="58"/>
  <c r="AG283" i="58" s="1"/>
  <c r="Q283" i="58" s="1"/>
  <c r="AS113" i="58"/>
  <c r="Q399" i="58" s="1"/>
  <c r="AS138" i="58"/>
  <c r="AG281" i="58" s="1"/>
  <c r="Q281" i="58" s="1"/>
  <c r="AC567" i="58" s="1"/>
  <c r="AT107" i="58"/>
  <c r="R393" i="58" s="1"/>
  <c r="AT105" i="58"/>
  <c r="R391" i="58" s="1"/>
  <c r="AT153" i="58"/>
  <c r="R439" i="58" s="1"/>
  <c r="AT159" i="58"/>
  <c r="R445" i="58" s="1"/>
  <c r="AT115" i="58"/>
  <c r="R401" i="58" s="1"/>
  <c r="AT125" i="58"/>
  <c r="AH268" i="58" s="1"/>
  <c r="R268" i="58" s="1"/>
  <c r="AT144" i="58"/>
  <c r="AH287" i="58" s="1"/>
  <c r="AT112" i="58"/>
  <c r="V398" i="58" s="1"/>
  <c r="AT150" i="58"/>
  <c r="R436" i="58" s="1"/>
  <c r="AT119" i="58"/>
  <c r="AH262" i="58" s="1"/>
  <c r="R262" i="58" s="1"/>
  <c r="AT109" i="58"/>
  <c r="AH252" i="58" s="1"/>
  <c r="R252" i="58" s="1"/>
  <c r="AT151" i="58"/>
  <c r="AT99" i="58"/>
  <c r="V385" i="58" s="1"/>
  <c r="AT138" i="58"/>
  <c r="AH281" i="58" s="1"/>
  <c r="AT101" i="58"/>
  <c r="R387" i="58" s="1"/>
  <c r="AT82" i="58"/>
  <c r="R368" i="58" s="1"/>
  <c r="AT132" i="58"/>
  <c r="R418" i="58" s="1"/>
  <c r="AT95" i="58"/>
  <c r="AH238" i="58" s="1"/>
  <c r="R238" i="58" s="1"/>
  <c r="AT154" i="58"/>
  <c r="AH297" i="58" s="1"/>
  <c r="AT130" i="58"/>
  <c r="AH273" i="58" s="1"/>
  <c r="R273" i="58" s="1"/>
  <c r="AT94" i="58"/>
  <c r="AH237" i="58" s="1"/>
  <c r="R237" i="58" s="1"/>
  <c r="AT158" i="58"/>
  <c r="AT85" i="58"/>
  <c r="R371" i="58" s="1"/>
  <c r="AT121" i="58"/>
  <c r="R407" i="58" s="1"/>
  <c r="AT156" i="58"/>
  <c r="AH299" i="58" s="1"/>
  <c r="AT126" i="58"/>
  <c r="AH269" i="58" s="1"/>
  <c r="R269" i="58" s="1"/>
  <c r="AT120" i="58"/>
  <c r="V406" i="58" s="1"/>
  <c r="AT97" i="58"/>
  <c r="AH240" i="58" s="1"/>
  <c r="R240" i="58" s="1"/>
  <c r="AT149" i="58"/>
  <c r="AH292" i="58" s="1"/>
  <c r="AT96" i="58"/>
  <c r="AH239" i="58" s="1"/>
  <c r="R239" i="58" s="1"/>
  <c r="AT152" i="58"/>
  <c r="AH295" i="58" s="1"/>
  <c r="AT139" i="58"/>
  <c r="AH282" i="58" s="1"/>
  <c r="AT140" i="58"/>
  <c r="AH283" i="58" s="1"/>
  <c r="AT102" i="58"/>
  <c r="AT123" i="58"/>
  <c r="R409" i="58" s="1"/>
  <c r="AT146" i="58"/>
  <c r="AH289" i="58" s="1"/>
  <c r="AT91" i="58"/>
  <c r="R377" i="58" s="1"/>
  <c r="AT141" i="58"/>
  <c r="AT114" i="58"/>
  <c r="AH257" i="58" s="1"/>
  <c r="R257" i="58" s="1"/>
  <c r="AT110" i="58"/>
  <c r="R396" i="58" s="1"/>
  <c r="AT155" i="58"/>
  <c r="AT103" i="58"/>
  <c r="R389" i="58" s="1"/>
  <c r="AT84" i="58"/>
  <c r="R370" i="58" s="1"/>
  <c r="AT122" i="58"/>
  <c r="AH265" i="58" s="1"/>
  <c r="R265" i="58" s="1"/>
  <c r="AT136" i="58"/>
  <c r="R422" i="58" s="1"/>
  <c r="AT93" i="58"/>
  <c r="AH236" i="58" s="1"/>
  <c r="R236" i="58" s="1"/>
  <c r="AT143" i="58"/>
  <c r="AH286" i="58" s="1"/>
  <c r="AT142" i="58"/>
  <c r="R428" i="58" s="1"/>
  <c r="AT124" i="58"/>
  <c r="R410" i="58" s="1"/>
  <c r="AT157" i="58"/>
  <c r="AH300" i="58" s="1"/>
  <c r="AT92" i="58"/>
  <c r="V378" i="58" s="1"/>
  <c r="AT86" i="58"/>
  <c r="R372" i="58" s="1"/>
  <c r="AT129" i="58"/>
  <c r="AH272" i="58" s="1"/>
  <c r="AT98" i="58"/>
  <c r="R384" i="58" s="1"/>
  <c r="AT145" i="58"/>
  <c r="AT118" i="58"/>
  <c r="AH261" i="58" s="1"/>
  <c r="R261" i="58" s="1"/>
  <c r="AT106" i="58"/>
  <c r="R392" i="58" s="1"/>
  <c r="AT116" i="58"/>
  <c r="R402" i="58" s="1"/>
  <c r="AT108" i="58"/>
  <c r="AH251" i="58" s="1"/>
  <c r="R251" i="58" s="1"/>
  <c r="AT148" i="58"/>
  <c r="R434" i="58" s="1"/>
  <c r="AT137" i="58"/>
  <c r="R423" i="58" s="1"/>
  <c r="AT161" i="58"/>
  <c r="R447" i="58" s="1"/>
  <c r="AT128" i="58"/>
  <c r="R414" i="58" s="1"/>
  <c r="AT100" i="58"/>
  <c r="AH243" i="58" s="1"/>
  <c r="R243" i="58" s="1"/>
  <c r="AT135" i="58"/>
  <c r="R421" i="58" s="1"/>
  <c r="AT160" i="58"/>
  <c r="AH303" i="58" s="1"/>
  <c r="AT90" i="58"/>
  <c r="AH233" i="58" s="1"/>
  <c r="AT88" i="58"/>
  <c r="AH231" i="58" s="1"/>
  <c r="R231" i="58" s="1"/>
  <c r="AT83" i="58"/>
  <c r="R369" i="58" s="1"/>
  <c r="AT133" i="58"/>
  <c r="AH276" i="58" s="1"/>
  <c r="R276" i="58" s="1"/>
  <c r="AT147" i="58"/>
  <c r="R433" i="58" s="1"/>
  <c r="AT127" i="58"/>
  <c r="V413" i="58" s="1"/>
  <c r="AT89" i="58"/>
  <c r="AH232" i="58" s="1"/>
  <c r="R232" i="58" s="1"/>
  <c r="AT117" i="58"/>
  <c r="AT134" i="58"/>
  <c r="R420" i="58" s="1"/>
  <c r="AT87" i="58"/>
  <c r="R373" i="58" s="1"/>
  <c r="AT113" i="58"/>
  <c r="V399" i="58" s="1"/>
  <c r="AT104" i="58"/>
  <c r="R390" i="58" s="1"/>
  <c r="AT131" i="58"/>
  <c r="R417" i="58" s="1"/>
  <c r="AT111" i="58"/>
  <c r="AH254" i="58" s="1"/>
  <c r="R254" i="58" s="1"/>
  <c r="AU155" i="58"/>
  <c r="AI298" i="58" s="1"/>
  <c r="AU113" i="58"/>
  <c r="W399" i="58" s="1"/>
  <c r="AU119" i="58"/>
  <c r="W405" i="58" s="1"/>
  <c r="AU138" i="58"/>
  <c r="AI281" i="58" s="1"/>
  <c r="AU122" i="58"/>
  <c r="AI265" i="58" s="1"/>
  <c r="S265" i="58" s="1"/>
  <c r="AU123" i="58"/>
  <c r="W409" i="58" s="1"/>
  <c r="AU95" i="58"/>
  <c r="S381" i="58" s="1"/>
  <c r="AU102" i="58"/>
  <c r="S388" i="58" s="1"/>
  <c r="AU106" i="58"/>
  <c r="S392" i="58" s="1"/>
  <c r="AU83" i="58"/>
  <c r="S369" i="58" s="1"/>
  <c r="AU93" i="58"/>
  <c r="AI236" i="58" s="1"/>
  <c r="S236" i="58" s="1"/>
  <c r="AU149" i="58"/>
  <c r="AI292" i="58" s="1"/>
  <c r="AU111" i="58"/>
  <c r="AI254" i="58" s="1"/>
  <c r="S254" i="58" s="1"/>
  <c r="AU140" i="58"/>
  <c r="AU124" i="58"/>
  <c r="AI267" i="58" s="1"/>
  <c r="S267" i="58" s="1"/>
  <c r="AU117" i="58"/>
  <c r="S403" i="58" s="1"/>
  <c r="AU108" i="58"/>
  <c r="AI251" i="58" s="1"/>
  <c r="AU89" i="58"/>
  <c r="AI232" i="58" s="1"/>
  <c r="S232" i="58" s="1"/>
  <c r="AU144" i="58"/>
  <c r="S430" i="58" s="1"/>
  <c r="AU100" i="58"/>
  <c r="S386" i="58" s="1"/>
  <c r="AU129" i="58"/>
  <c r="S415" i="58" s="1"/>
  <c r="AU156" i="58"/>
  <c r="AU157" i="58"/>
  <c r="AU84" i="58"/>
  <c r="S370" i="58" s="1"/>
  <c r="AU104" i="58"/>
  <c r="AI247" i="58" s="1"/>
  <c r="S247" i="58" s="1"/>
  <c r="AU159" i="58"/>
  <c r="AU139" i="58"/>
  <c r="AI282" i="58" s="1"/>
  <c r="AU127" i="58"/>
  <c r="AI270" i="58" s="1"/>
  <c r="S270" i="58" s="1"/>
  <c r="AU82" i="58"/>
  <c r="S368" i="58" s="1"/>
  <c r="AU115" i="58"/>
  <c r="AI258" i="58" s="1"/>
  <c r="S258" i="58" s="1"/>
  <c r="AU128" i="58"/>
  <c r="AI271" i="58" s="1"/>
  <c r="AU105" i="58"/>
  <c r="AU116" i="58"/>
  <c r="S402" i="58" s="1"/>
  <c r="AU153" i="58"/>
  <c r="AI296" i="58" s="1"/>
  <c r="AU136" i="58"/>
  <c r="S422" i="58" s="1"/>
  <c r="AU88" i="58"/>
  <c r="S374" i="58" s="1"/>
  <c r="AU90" i="58"/>
  <c r="S376" i="58" s="1"/>
  <c r="AU109" i="58"/>
  <c r="W395" i="58" s="1"/>
  <c r="AU101" i="58"/>
  <c r="S387" i="58" s="1"/>
  <c r="AU97" i="58"/>
  <c r="S383" i="58" s="1"/>
  <c r="AU148" i="58"/>
  <c r="S434" i="58" s="1"/>
  <c r="AU96" i="58"/>
  <c r="AI239" i="58" s="1"/>
  <c r="S239" i="58" s="1"/>
  <c r="AU94" i="58"/>
  <c r="W380" i="58" s="1"/>
  <c r="AU146" i="58"/>
  <c r="AU151" i="58"/>
  <c r="AU126" i="58"/>
  <c r="S412" i="58" s="1"/>
  <c r="AU91" i="58"/>
  <c r="S377" i="58" s="1"/>
  <c r="AU158" i="58"/>
  <c r="AI301" i="58" s="1"/>
  <c r="AU87" i="58"/>
  <c r="S373" i="58" s="1"/>
  <c r="AU134" i="58"/>
  <c r="S420" i="58" s="1"/>
  <c r="AU135" i="58"/>
  <c r="AI278" i="58" s="1"/>
  <c r="S278" i="58" s="1"/>
  <c r="AU99" i="58"/>
  <c r="AI242" i="58" s="1"/>
  <c r="AU160" i="58"/>
  <c r="AU92" i="58"/>
  <c r="S378" i="58" s="1"/>
  <c r="AU125" i="58"/>
  <c r="W411" i="58" s="1"/>
  <c r="AU85" i="58"/>
  <c r="S371" i="58" s="1"/>
  <c r="AU145" i="58"/>
  <c r="S431" i="58" s="1"/>
  <c r="AU103" i="58"/>
  <c r="S389" i="58" s="1"/>
  <c r="AU110" i="58"/>
  <c r="W396" i="58" s="1"/>
  <c r="AU137" i="58"/>
  <c r="AU112" i="58"/>
  <c r="S398" i="58" s="1"/>
  <c r="AU131" i="58"/>
  <c r="S417" i="58" s="1"/>
  <c r="AU86" i="58"/>
  <c r="S372" i="58" s="1"/>
  <c r="AU120" i="58"/>
  <c r="W406" i="58" s="1"/>
  <c r="AU133" i="58"/>
  <c r="AI276" i="58" s="1"/>
  <c r="AU154" i="58"/>
  <c r="S440" i="58" s="1"/>
  <c r="AU141" i="58"/>
  <c r="AI284" i="58" s="1"/>
  <c r="AU114" i="58"/>
  <c r="W400" i="58" s="1"/>
  <c r="AU107" i="58"/>
  <c r="AI250" i="58" s="1"/>
  <c r="S250" i="58" s="1"/>
  <c r="AU121" i="58"/>
  <c r="W407" i="58" s="1"/>
  <c r="AU132" i="58"/>
  <c r="AI275" i="58" s="1"/>
  <c r="S275" i="58" s="1"/>
  <c r="AU118" i="58"/>
  <c r="AI261" i="58" s="1"/>
  <c r="S261" i="58" s="1"/>
  <c r="AU161" i="58"/>
  <c r="S447" i="58" s="1"/>
  <c r="AU130" i="58"/>
  <c r="S416" i="58" s="1"/>
  <c r="AU152" i="58"/>
  <c r="AU143" i="58"/>
  <c r="S429" i="58" s="1"/>
  <c r="AU147" i="58"/>
  <c r="S433" i="58" s="1"/>
  <c r="AU98" i="58"/>
  <c r="S384" i="58" s="1"/>
  <c r="AU150" i="58"/>
  <c r="S436" i="58" s="1"/>
  <c r="AU142" i="58"/>
  <c r="AE251" i="58"/>
  <c r="W394" i="58"/>
  <c r="S394" i="58"/>
  <c r="W425" i="58"/>
  <c r="AE282" i="58"/>
  <c r="W423" i="58"/>
  <c r="AE280" i="58"/>
  <c r="S280" i="58" s="1"/>
  <c r="AE271" i="58"/>
  <c r="W414" i="58"/>
  <c r="AE288" i="58"/>
  <c r="W431" i="58"/>
  <c r="W437" i="58"/>
  <c r="AE294" i="58"/>
  <c r="AG291" i="58"/>
  <c r="U434" i="58"/>
  <c r="AC291" i="58"/>
  <c r="AD300" i="58"/>
  <c r="V443" i="58"/>
  <c r="AH235" i="58"/>
  <c r="AD235" i="58"/>
  <c r="R378" i="58"/>
  <c r="V433" i="58"/>
  <c r="AD290" i="58"/>
  <c r="R290" i="58" s="1"/>
  <c r="Q428" i="58"/>
  <c r="Q436" i="58"/>
  <c r="Q441" i="58"/>
  <c r="AI264" i="58"/>
  <c r="S264" i="58" s="1"/>
  <c r="S442" i="58"/>
  <c r="AI294" i="58"/>
  <c r="AG292" i="58"/>
  <c r="Q292" i="58" s="1"/>
  <c r="AC578" i="58" s="1"/>
  <c r="S410" i="58"/>
  <c r="R394" i="58"/>
  <c r="AI295" i="58"/>
  <c r="AG260" i="58"/>
  <c r="Q260" i="58" s="1"/>
  <c r="Y546" i="58" s="1"/>
  <c r="S423" i="58"/>
  <c r="Q373" i="58"/>
  <c r="AH255" i="58"/>
  <c r="R255" i="58" s="1"/>
  <c r="AG271" i="58"/>
  <c r="Q271" i="58" s="1"/>
  <c r="Y557" i="58" s="1"/>
  <c r="AH267" i="58"/>
  <c r="R267" i="58" s="1"/>
  <c r="R408" i="58"/>
  <c r="AG258" i="58"/>
  <c r="Q258" i="58" s="1"/>
  <c r="Y544" i="58" s="1"/>
  <c r="U373" i="58"/>
  <c r="V408" i="58"/>
  <c r="U436" i="58"/>
  <c r="W390" i="58"/>
  <c r="W372" i="58"/>
  <c r="U428" i="58"/>
  <c r="W381" i="58"/>
  <c r="V410" i="58"/>
  <c r="V389" i="58"/>
  <c r="W439" i="58"/>
  <c r="AE296" i="58"/>
  <c r="AE298" i="58"/>
  <c r="W441" i="58"/>
  <c r="AE304" i="58"/>
  <c r="S304" i="58" s="1"/>
  <c r="W447" i="58"/>
  <c r="W422" i="58"/>
  <c r="AE279" i="58"/>
  <c r="S279" i="58" s="1"/>
  <c r="AE291" i="58"/>
  <c r="S291" i="58" s="1"/>
  <c r="W434" i="58"/>
  <c r="W443" i="58"/>
  <c r="AE300" i="58"/>
  <c r="AE283" i="58"/>
  <c r="W426" i="58"/>
  <c r="W432" i="58"/>
  <c r="AI289" i="58"/>
  <c r="S432" i="58"/>
  <c r="AE289" i="58"/>
  <c r="AC237" i="58"/>
  <c r="AG237" i="58"/>
  <c r="U380" i="58"/>
  <c r="Q380" i="58"/>
  <c r="U423" i="58"/>
  <c r="AC280" i="58"/>
  <c r="Y439" i="58"/>
  <c r="AC296" i="58"/>
  <c r="AC289" i="58"/>
  <c r="U432" i="58"/>
  <c r="Y377" i="58"/>
  <c r="AC234" i="58"/>
  <c r="AC231" i="58"/>
  <c r="Q374" i="58"/>
  <c r="AC235" i="58"/>
  <c r="Q378" i="58"/>
  <c r="AG235" i="58"/>
  <c r="U378" i="58"/>
  <c r="Z417" i="58"/>
  <c r="AD274" i="58"/>
  <c r="AD295" i="58"/>
  <c r="V438" i="58"/>
  <c r="Z441" i="58"/>
  <c r="V441" i="58"/>
  <c r="AD298" i="58"/>
  <c r="R376" i="58"/>
  <c r="AD233" i="58"/>
  <c r="V446" i="58"/>
  <c r="AD303" i="58"/>
  <c r="Z391" i="58"/>
  <c r="AD248" i="58"/>
  <c r="V384" i="58"/>
  <c r="AD241" i="58"/>
  <c r="AH241" i="58"/>
  <c r="V428" i="58"/>
  <c r="AD285" i="58"/>
  <c r="R285" i="58" s="1"/>
  <c r="AD259" i="58"/>
  <c r="V402" i="58"/>
  <c r="AH259" i="58"/>
  <c r="V388" i="58"/>
  <c r="R388" i="58"/>
  <c r="AH245" i="58"/>
  <c r="AD245" i="58"/>
  <c r="AD282" i="58"/>
  <c r="V425" i="58"/>
  <c r="AG294" i="58"/>
  <c r="AC294" i="58"/>
  <c r="AD293" i="58"/>
  <c r="V436" i="58"/>
  <c r="V444" i="58"/>
  <c r="AD301" i="58"/>
  <c r="V439" i="58"/>
  <c r="AD296" i="58"/>
  <c r="R296" i="58" s="1"/>
  <c r="Q403" i="58"/>
  <c r="Q438" i="58"/>
  <c r="S437" i="58"/>
  <c r="R411" i="58"/>
  <c r="R412" i="58"/>
  <c r="AH264" i="58"/>
  <c r="R264" i="58" s="1"/>
  <c r="R443" i="58"/>
  <c r="W404" i="58"/>
  <c r="W401" i="58"/>
  <c r="AI231" i="58"/>
  <c r="S231" i="58" s="1"/>
  <c r="U382" i="58"/>
  <c r="Q401" i="58"/>
  <c r="S425" i="58"/>
  <c r="U438" i="58"/>
  <c r="W393" i="58"/>
  <c r="W374" i="58"/>
  <c r="V420" i="58"/>
  <c r="U435" i="58"/>
  <c r="V412" i="58"/>
  <c r="U445" i="58"/>
  <c r="U446" i="58"/>
  <c r="AI238" i="58"/>
  <c r="S238" i="58" s="1"/>
  <c r="W428" i="58"/>
  <c r="AE285" i="58"/>
  <c r="W429" i="58"/>
  <c r="AE286" i="58"/>
  <c r="S286" i="58" s="1"/>
  <c r="AE287" i="58"/>
  <c r="S287" i="58" s="1"/>
  <c r="W430" i="58"/>
  <c r="AA415" i="58"/>
  <c r="AE272" i="58"/>
  <c r="S272" i="58" s="1"/>
  <c r="W391" i="58"/>
  <c r="AE248" i="58"/>
  <c r="AA424" i="58"/>
  <c r="W424" i="58"/>
  <c r="AE281" i="58"/>
  <c r="W446" i="58"/>
  <c r="AE303" i="58"/>
  <c r="W436" i="58"/>
  <c r="AE293" i="58"/>
  <c r="S293" i="58" s="1"/>
  <c r="AE276" i="58"/>
  <c r="W419" i="58"/>
  <c r="U370" i="58"/>
  <c r="AC227" i="58"/>
  <c r="Q227" i="58" s="1"/>
  <c r="AC287" i="58"/>
  <c r="Q287" i="58" s="1"/>
  <c r="U430" i="58"/>
  <c r="U429" i="58"/>
  <c r="AC286" i="58"/>
  <c r="Q286" i="58" s="1"/>
  <c r="V429" i="58"/>
  <c r="AD286" i="58"/>
  <c r="AD304" i="58"/>
  <c r="R304" i="58" s="1"/>
  <c r="V447" i="58"/>
  <c r="V442" i="58"/>
  <c r="AD299" i="58"/>
  <c r="V427" i="58"/>
  <c r="AD284" i="58"/>
  <c r="AD287" i="58"/>
  <c r="V430" i="58"/>
  <c r="R430" i="58"/>
  <c r="AD289" i="58"/>
  <c r="V432" i="58"/>
  <c r="AD229" i="58"/>
  <c r="AH229" i="58"/>
  <c r="V372" i="58"/>
  <c r="AD291" i="58"/>
  <c r="R291" i="58" s="1"/>
  <c r="V434" i="58"/>
  <c r="AD279" i="58"/>
  <c r="R279" i="58" s="1"/>
  <c r="V422" i="58"/>
  <c r="AE295" i="58"/>
  <c r="W438" i="58"/>
  <c r="AE259" i="58"/>
  <c r="S259" i="58" s="1"/>
  <c r="W402" i="58"/>
  <c r="W442" i="58"/>
  <c r="AE299" i="58"/>
  <c r="S299" i="58" s="1"/>
  <c r="Q376" i="58"/>
  <c r="AC233" i="58"/>
  <c r="U376" i="58"/>
  <c r="AG233" i="58"/>
  <c r="V392" i="58"/>
  <c r="AD249" i="58"/>
  <c r="Z440" i="58"/>
  <c r="V440" i="58"/>
  <c r="AD297" i="58"/>
  <c r="Z387" i="58"/>
  <c r="AD244" i="58"/>
  <c r="AD281" i="58"/>
  <c r="V424" i="58"/>
  <c r="AG279" i="58"/>
  <c r="Q279" i="58" s="1"/>
  <c r="Y565" i="58" s="1"/>
  <c r="AG263" i="58"/>
  <c r="Q263" i="58" s="1"/>
  <c r="AC549" i="58" s="1"/>
  <c r="S401" i="58"/>
  <c r="AH249" i="58"/>
  <c r="AH293" i="58"/>
  <c r="AI288" i="58"/>
  <c r="AH277" i="58"/>
  <c r="R277" i="58" s="1"/>
  <c r="S390" i="58"/>
  <c r="S404" i="58"/>
  <c r="AI229" i="58"/>
  <c r="S229" i="58" s="1"/>
  <c r="V407" i="58"/>
  <c r="W382" i="58"/>
  <c r="R440" i="58"/>
  <c r="W410" i="58"/>
  <c r="W408" i="58"/>
  <c r="W384" i="58"/>
  <c r="AG303" i="58"/>
  <c r="Q303" i="58" s="1"/>
  <c r="AC589" i="58" s="1"/>
  <c r="U441" i="58"/>
  <c r="P280" i="58"/>
  <c r="P293" i="58"/>
  <c r="AE301" i="58"/>
  <c r="W444" i="58"/>
  <c r="W435" i="58"/>
  <c r="S435" i="58"/>
  <c r="AE292" i="58"/>
  <c r="W388" i="58"/>
  <c r="AE245" i="58"/>
  <c r="S245" i="58" s="1"/>
  <c r="AI255" i="58"/>
  <c r="AE255" i="58"/>
  <c r="W398" i="58"/>
  <c r="AA376" i="58"/>
  <c r="AE233" i="58"/>
  <c r="S233" i="58" s="1"/>
  <c r="W427" i="58"/>
  <c r="AE284" i="58"/>
  <c r="AE290" i="58"/>
  <c r="S290" i="58" s="1"/>
  <c r="W433" i="58"/>
  <c r="AE302" i="58"/>
  <c r="S302" i="58" s="1"/>
  <c r="W445" i="58"/>
  <c r="AA385" i="58"/>
  <c r="AE242" i="58"/>
  <c r="AA440" i="58"/>
  <c r="W440" i="58"/>
  <c r="AE297" i="58"/>
  <c r="S297" i="58" s="1"/>
  <c r="Y368" i="58"/>
  <c r="AC225" i="58"/>
  <c r="Q386" i="58"/>
  <c r="AC243" i="58"/>
  <c r="Q243" i="58" s="1"/>
  <c r="Y405" i="58"/>
  <c r="AC262" i="58"/>
  <c r="Y384" i="58"/>
  <c r="AC241" i="58"/>
  <c r="Y425" i="58"/>
  <c r="AC282" i="58"/>
  <c r="Y381" i="58"/>
  <c r="AC238" i="58"/>
  <c r="Y431" i="58"/>
  <c r="AC288" i="58"/>
  <c r="P286" i="58"/>
  <c r="AD292" i="58"/>
  <c r="V435" i="58"/>
  <c r="AH258" i="58"/>
  <c r="AD258" i="58"/>
  <c r="V421" i="58"/>
  <c r="AD278" i="58"/>
  <c r="R278" i="58" s="1"/>
  <c r="V403" i="58"/>
  <c r="AH260" i="58"/>
  <c r="AD260" i="58"/>
  <c r="R403" i="58"/>
  <c r="AD283" i="58"/>
  <c r="V426" i="58"/>
  <c r="V445" i="58"/>
  <c r="AD302" i="58"/>
  <c r="R302" i="58" s="1"/>
  <c r="Z415" i="58"/>
  <c r="AD272" i="58"/>
  <c r="V437" i="58"/>
  <c r="AD294" i="58"/>
  <c r="AD280" i="58"/>
  <c r="R280" i="58" s="1"/>
  <c r="V423" i="58"/>
  <c r="V431" i="58"/>
  <c r="AD288" i="58"/>
  <c r="U566" i="56"/>
  <c r="Q572" i="56"/>
  <c r="W539" i="56"/>
  <c r="AA576" i="56"/>
  <c r="AE580" i="56"/>
  <c r="AA539" i="56"/>
  <c r="Y538" i="56"/>
  <c r="S539" i="56"/>
  <c r="U538" i="56"/>
  <c r="AC538" i="56"/>
  <c r="S553" i="56"/>
  <c r="W555" i="56"/>
  <c r="AE553" i="56"/>
  <c r="AA553" i="56"/>
  <c r="AE568" i="56"/>
  <c r="AE584" i="56"/>
  <c r="AA549" i="56"/>
  <c r="S549" i="56"/>
  <c r="W549" i="56"/>
  <c r="AE549" i="56"/>
  <c r="Y543" i="56"/>
  <c r="Q543" i="56"/>
  <c r="AC543" i="56"/>
  <c r="U540" i="56"/>
  <c r="Y540" i="56"/>
  <c r="S550" i="56"/>
  <c r="Q541" i="56"/>
  <c r="S586" i="56"/>
  <c r="Y566" i="56"/>
  <c r="Q540" i="56"/>
  <c r="W562" i="56"/>
  <c r="AA562" i="56"/>
  <c r="S562" i="56"/>
  <c r="AE562" i="56"/>
  <c r="AC553" i="56"/>
  <c r="Q553" i="56"/>
  <c r="Y553" i="56"/>
  <c r="AC566" i="56"/>
  <c r="W548" i="56"/>
  <c r="Y578" i="56"/>
  <c r="Q578" i="56"/>
  <c r="AC587" i="56"/>
  <c r="AC578" i="56"/>
  <c r="U553" i="56"/>
  <c r="Y587" i="56"/>
  <c r="Q587" i="56"/>
  <c r="S560" i="56"/>
  <c r="Y541" i="56"/>
  <c r="U541" i="56"/>
  <c r="Y575" i="56"/>
  <c r="AC541" i="56"/>
  <c r="W528" i="56"/>
  <c r="S555" i="56"/>
  <c r="AA555" i="56"/>
  <c r="W586" i="56"/>
  <c r="AA579" i="56"/>
  <c r="AA586" i="56"/>
  <c r="AE586" i="56"/>
  <c r="AD586" i="56" s="1"/>
  <c r="AB586" i="56" s="1"/>
  <c r="W563" i="56"/>
  <c r="U572" i="56"/>
  <c r="AA546" i="56"/>
  <c r="S568" i="56"/>
  <c r="W572" i="56"/>
  <c r="AC590" i="56"/>
  <c r="U511" i="56"/>
  <c r="Y572" i="56"/>
  <c r="AE550" i="56"/>
  <c r="Y511" i="56"/>
  <c r="AA513" i="56"/>
  <c r="Q551" i="56"/>
  <c r="S563" i="56"/>
  <c r="U565" i="56"/>
  <c r="Q511" i="56"/>
  <c r="W585" i="56"/>
  <c r="AE579" i="56"/>
  <c r="Q565" i="56"/>
  <c r="AA565" i="56"/>
  <c r="S572" i="56"/>
  <c r="AE546" i="56"/>
  <c r="AA560" i="56"/>
  <c r="W560" i="56"/>
  <c r="W546" i="56"/>
  <c r="Y565" i="56"/>
  <c r="S546" i="56"/>
  <c r="AA568" i="56"/>
  <c r="W579" i="56"/>
  <c r="AE535" i="56"/>
  <c r="AE572" i="56"/>
  <c r="S548" i="56"/>
  <c r="W565" i="56"/>
  <c r="AC546" i="56"/>
  <c r="AA572" i="56"/>
  <c r="AE560" i="56"/>
  <c r="AA563" i="56"/>
  <c r="AC550" i="56"/>
  <c r="Q582" i="56"/>
  <c r="U573" i="56"/>
  <c r="AA550" i="56"/>
  <c r="U590" i="56"/>
  <c r="AE563" i="56"/>
  <c r="AA528" i="56"/>
  <c r="AE548" i="56"/>
  <c r="AE522" i="56"/>
  <c r="Y590" i="56"/>
  <c r="AC575" i="56"/>
  <c r="AE585" i="56"/>
  <c r="AA548" i="56"/>
  <c r="Q573" i="56"/>
  <c r="Y546" i="56"/>
  <c r="U575" i="56"/>
  <c r="AA535" i="56"/>
  <c r="W550" i="56"/>
  <c r="AE555" i="56"/>
  <c r="S565" i="56"/>
  <c r="Q546" i="56"/>
  <c r="S579" i="56"/>
  <c r="S585" i="56"/>
  <c r="W522" i="56"/>
  <c r="AE565" i="56"/>
  <c r="AA585" i="56"/>
  <c r="AC572" i="56"/>
  <c r="AC551" i="56"/>
  <c r="S535" i="56"/>
  <c r="Y550" i="56"/>
  <c r="S522" i="56"/>
  <c r="Q550" i="56"/>
  <c r="W535" i="56"/>
  <c r="W568" i="56"/>
  <c r="U551" i="56"/>
  <c r="AC573" i="56"/>
  <c r="AC588" i="56"/>
  <c r="U588" i="56"/>
  <c r="AA522" i="56"/>
  <c r="Q588" i="56"/>
  <c r="AA584" i="56"/>
  <c r="Z584" i="56" s="1"/>
  <c r="X584" i="56" s="1"/>
  <c r="AE528" i="56"/>
  <c r="U586" i="56"/>
  <c r="AE576" i="56"/>
  <c r="S576" i="56"/>
  <c r="U582" i="56"/>
  <c r="Q554" i="56"/>
  <c r="S528" i="56"/>
  <c r="Y554" i="56"/>
  <c r="W576" i="56"/>
  <c r="Q586" i="56"/>
  <c r="AC582" i="56"/>
  <c r="S580" i="56"/>
  <c r="W584" i="56"/>
  <c r="Y586" i="56"/>
  <c r="AC554" i="56"/>
  <c r="W580" i="56"/>
  <c r="AA580" i="56"/>
  <c r="AC579" i="56"/>
  <c r="Y579" i="56"/>
  <c r="U579" i="56"/>
  <c r="S584" i="56"/>
  <c r="AR11" i="53"/>
  <c r="AQ20" i="57"/>
  <c r="AQ15" i="57"/>
  <c r="AR14" i="57"/>
  <c r="AP20" i="53"/>
  <c r="AQ13" i="53"/>
  <c r="AO13" i="57"/>
  <c r="AO15" i="57"/>
  <c r="AP14" i="57"/>
  <c r="AO12" i="53"/>
  <c r="AR15" i="53"/>
  <c r="AQ17" i="57"/>
  <c r="AR20" i="57"/>
  <c r="AP19" i="53"/>
  <c r="AQ20" i="53"/>
  <c r="AO19" i="57"/>
  <c r="AP18" i="57"/>
  <c r="AO14" i="53"/>
  <c r="AR16" i="53"/>
  <c r="AQ14" i="57"/>
  <c r="AR15" i="57"/>
  <c r="AR19" i="53"/>
  <c r="AQ16" i="57"/>
  <c r="AP18" i="53"/>
  <c r="AQ17" i="53"/>
  <c r="AO12" i="57"/>
  <c r="AP19" i="57"/>
  <c r="AO19" i="53"/>
  <c r="AR20" i="53"/>
  <c r="AQ18" i="57"/>
  <c r="AP15" i="53"/>
  <c r="AR17" i="53"/>
  <c r="AQ13" i="57"/>
  <c r="AR19" i="57"/>
  <c r="AR18" i="57"/>
  <c r="AP17" i="53"/>
  <c r="AQ15" i="53"/>
  <c r="AO20" i="57"/>
  <c r="AP11" i="57"/>
  <c r="AP15" i="57"/>
  <c r="AO15" i="53"/>
  <c r="AQ14" i="53"/>
  <c r="AO20" i="53"/>
  <c r="AR18" i="53"/>
  <c r="AQ11" i="57"/>
  <c r="AR11" i="57"/>
  <c r="AP13" i="53"/>
  <c r="AQ12" i="53"/>
  <c r="AO14" i="57"/>
  <c r="AP13" i="57"/>
  <c r="AP17" i="57"/>
  <c r="AO13" i="53"/>
  <c r="AO17" i="57"/>
  <c r="AP12" i="57"/>
  <c r="AR13" i="53"/>
  <c r="AR12" i="53"/>
  <c r="AQ19" i="57"/>
  <c r="AR13" i="57"/>
  <c r="AR16" i="57"/>
  <c r="AP11" i="53"/>
  <c r="AP14" i="53"/>
  <c r="AQ19" i="53"/>
  <c r="AO16" i="57"/>
  <c r="AP20" i="57"/>
  <c r="AO16" i="53"/>
  <c r="AO11" i="53"/>
  <c r="AQ18" i="53"/>
  <c r="AR14" i="53"/>
  <c r="AQ12" i="57"/>
  <c r="AR12" i="57"/>
  <c r="AR17" i="57"/>
  <c r="AP16" i="53"/>
  <c r="AP12" i="53"/>
  <c r="AQ16" i="53"/>
  <c r="AQ11" i="53"/>
  <c r="AO18" i="57"/>
  <c r="AP16" i="57"/>
  <c r="AO17" i="53"/>
  <c r="AO18" i="53"/>
  <c r="AO11" i="57"/>
  <c r="Z253" i="57" l="1"/>
  <c r="Z223" i="53"/>
  <c r="Y426" i="57"/>
  <c r="Z382" i="57"/>
  <c r="Y417" i="57"/>
  <c r="Z439" i="57"/>
  <c r="AA225" i="57"/>
  <c r="AA347" i="53"/>
  <c r="AA441" i="57"/>
  <c r="Y442" i="57"/>
  <c r="Y380" i="57"/>
  <c r="Z426" i="53"/>
  <c r="AA302" i="53"/>
  <c r="Y409" i="53"/>
  <c r="Z423" i="53"/>
  <c r="Y366" i="53"/>
  <c r="Y437" i="57"/>
  <c r="Z375" i="57"/>
  <c r="AA377" i="53"/>
  <c r="S569" i="56"/>
  <c r="Y258" i="53"/>
  <c r="AA290" i="53"/>
  <c r="Z399" i="53"/>
  <c r="AA369" i="53"/>
  <c r="Y377" i="57"/>
  <c r="AA335" i="53"/>
  <c r="Y432" i="57"/>
  <c r="Z281" i="57"/>
  <c r="Z176" i="53"/>
  <c r="Z423" i="57"/>
  <c r="AA392" i="53"/>
  <c r="AA322" i="53"/>
  <c r="Y390" i="57"/>
  <c r="AA432" i="53"/>
  <c r="Z443" i="57"/>
  <c r="Z369" i="53"/>
  <c r="Y419" i="53"/>
  <c r="Y446" i="57"/>
  <c r="Z386" i="57"/>
  <c r="Z435" i="53"/>
  <c r="Y190" i="53"/>
  <c r="Y311" i="53"/>
  <c r="Z391" i="53"/>
  <c r="Z282" i="53"/>
  <c r="Y361" i="53"/>
  <c r="AA231" i="53"/>
  <c r="Y176" i="53"/>
  <c r="Y278" i="53"/>
  <c r="AA235" i="57"/>
  <c r="AA310" i="53"/>
  <c r="Z392" i="57"/>
  <c r="Z352" i="53"/>
  <c r="Z178" i="53"/>
  <c r="Y227" i="53"/>
  <c r="Y181" i="53"/>
  <c r="Z184" i="53"/>
  <c r="Z291" i="53"/>
  <c r="Z371" i="57"/>
  <c r="AA257" i="53"/>
  <c r="Y189" i="53"/>
  <c r="Z365" i="53"/>
  <c r="Y420" i="57"/>
  <c r="Z374" i="57"/>
  <c r="AA442" i="57"/>
  <c r="Y419" i="57"/>
  <c r="Z326" i="53"/>
  <c r="AA209" i="53"/>
  <c r="AA348" i="53"/>
  <c r="Z416" i="53"/>
  <c r="Z428" i="57"/>
  <c r="Z245" i="53"/>
  <c r="Y442" i="53"/>
  <c r="Z372" i="57"/>
  <c r="AA268" i="57"/>
  <c r="Z392" i="53"/>
  <c r="Z420" i="57"/>
  <c r="Y268" i="53"/>
  <c r="AA206" i="53"/>
  <c r="AA241" i="57"/>
  <c r="AA376" i="53"/>
  <c r="AA266" i="53"/>
  <c r="Y397" i="57"/>
  <c r="Y378" i="57"/>
  <c r="AA420" i="53"/>
  <c r="Z370" i="57"/>
  <c r="Z265" i="53"/>
  <c r="Z188" i="53"/>
  <c r="AA202" i="53"/>
  <c r="Y394" i="57"/>
  <c r="AA320" i="53"/>
  <c r="Z310" i="53"/>
  <c r="AA390" i="53"/>
  <c r="AA229" i="57"/>
  <c r="AA241" i="53"/>
  <c r="AA291" i="53"/>
  <c r="AA402" i="57"/>
  <c r="AA404" i="53"/>
  <c r="Z396" i="53"/>
  <c r="AA423" i="57"/>
  <c r="Y254" i="53"/>
  <c r="Z418" i="53"/>
  <c r="Z389" i="57"/>
  <c r="Y393" i="53"/>
  <c r="AA242" i="57"/>
  <c r="Y350" i="53"/>
  <c r="Z394" i="53"/>
  <c r="AA290" i="57"/>
  <c r="W513" i="56"/>
  <c r="AA429" i="53"/>
  <c r="AA236" i="57"/>
  <c r="AA359" i="53"/>
  <c r="Z389" i="53"/>
  <c r="S513" i="56"/>
  <c r="Y345" i="53"/>
  <c r="AA394" i="53"/>
  <c r="Y376" i="57"/>
  <c r="Z224" i="53"/>
  <c r="AA256" i="53"/>
  <c r="Z268" i="53"/>
  <c r="AA326" i="53"/>
  <c r="Z395" i="57"/>
  <c r="Z262" i="53"/>
  <c r="AA243" i="57"/>
  <c r="AA279" i="53"/>
  <c r="AA393" i="53"/>
  <c r="AA412" i="53"/>
  <c r="Y427" i="57"/>
  <c r="Z382" i="53"/>
  <c r="AA416" i="57"/>
  <c r="Y212" i="53"/>
  <c r="Y206" i="53"/>
  <c r="Y253" i="53"/>
  <c r="Z232" i="53"/>
  <c r="AA344" i="53"/>
  <c r="Z393" i="57"/>
  <c r="Z409" i="53"/>
  <c r="AA239" i="57"/>
  <c r="Z243" i="53"/>
  <c r="Z446" i="53"/>
  <c r="Y386" i="57"/>
  <c r="S561" i="56"/>
  <c r="Z438" i="57"/>
  <c r="AE561" i="56"/>
  <c r="AA561" i="56"/>
  <c r="AA440" i="57"/>
  <c r="Y417" i="53"/>
  <c r="Y270" i="53"/>
  <c r="Z287" i="53"/>
  <c r="Z173" i="53"/>
  <c r="Y179" i="53"/>
  <c r="Y369" i="53"/>
  <c r="Z278" i="53"/>
  <c r="AE534" i="56"/>
  <c r="Y373" i="53"/>
  <c r="Z342" i="53"/>
  <c r="AA414" i="53"/>
  <c r="Y384" i="57"/>
  <c r="AA403" i="57"/>
  <c r="AA421" i="57"/>
  <c r="AA351" i="53"/>
  <c r="Y398" i="57"/>
  <c r="AA342" i="53"/>
  <c r="AA291" i="57"/>
  <c r="Y406" i="57"/>
  <c r="Z436" i="57"/>
  <c r="Y407" i="53"/>
  <c r="Y330" i="53"/>
  <c r="AA381" i="53"/>
  <c r="Y400" i="53"/>
  <c r="Y246" i="53"/>
  <c r="AA411" i="53"/>
  <c r="Y204" i="53"/>
  <c r="Y357" i="53"/>
  <c r="Y400" i="57"/>
  <c r="Y421" i="57"/>
  <c r="AA293" i="53"/>
  <c r="AA410" i="53"/>
  <c r="AA404" i="57"/>
  <c r="Z448" i="57"/>
  <c r="Z398" i="57"/>
  <c r="Z404" i="57"/>
  <c r="Z413" i="57"/>
  <c r="Z414" i="57"/>
  <c r="AA403" i="53"/>
  <c r="AA213" i="53"/>
  <c r="Y446" i="53"/>
  <c r="AA234" i="57"/>
  <c r="Y302" i="53"/>
  <c r="Z385" i="53"/>
  <c r="Z201" i="53"/>
  <c r="Z412" i="57"/>
  <c r="Y368" i="53"/>
  <c r="Y356" i="53"/>
  <c r="Y418" i="53"/>
  <c r="Y425" i="57"/>
  <c r="AA276" i="53"/>
  <c r="Y229" i="53"/>
  <c r="Z378" i="57"/>
  <c r="AA185" i="53"/>
  <c r="Z377" i="53"/>
  <c r="AA295" i="53"/>
  <c r="Z446" i="57"/>
  <c r="AA193" i="53"/>
  <c r="AE587" i="56"/>
  <c r="AD587" i="56" s="1"/>
  <c r="AB587" i="56" s="1"/>
  <c r="Z314" i="53"/>
  <c r="Y339" i="53"/>
  <c r="Y429" i="57"/>
  <c r="Y381" i="57"/>
  <c r="Y422" i="57"/>
  <c r="AA380" i="57"/>
  <c r="Y401" i="57"/>
  <c r="Z439" i="53"/>
  <c r="Z441" i="57"/>
  <c r="AA436" i="57"/>
  <c r="Z431" i="57"/>
  <c r="Y205" i="53"/>
  <c r="AA197" i="53"/>
  <c r="AA272" i="57"/>
  <c r="AA417" i="53"/>
  <c r="AA409" i="57"/>
  <c r="Y448" i="57"/>
  <c r="Z390" i="57"/>
  <c r="AA408" i="57"/>
  <c r="Z417" i="57"/>
  <c r="AA308" i="53"/>
  <c r="AA428" i="57"/>
  <c r="Y393" i="57"/>
  <c r="Z444" i="57"/>
  <c r="Z348" i="53"/>
  <c r="AA443" i="57"/>
  <c r="Z429" i="57"/>
  <c r="W542" i="56"/>
  <c r="V542" i="56" s="1"/>
  <c r="T542" i="56" s="1"/>
  <c r="Y413" i="57"/>
  <c r="Y396" i="57"/>
  <c r="Z437" i="57"/>
  <c r="AA367" i="53"/>
  <c r="AA446" i="53"/>
  <c r="Z401" i="53"/>
  <c r="AA431" i="53"/>
  <c r="AA419" i="57"/>
  <c r="AA396" i="57"/>
  <c r="Y445" i="57"/>
  <c r="AA263" i="57"/>
  <c r="AA430" i="57"/>
  <c r="AA410" i="57"/>
  <c r="Y371" i="53"/>
  <c r="AA248" i="53"/>
  <c r="Z308" i="53"/>
  <c r="Z347" i="53"/>
  <c r="Y374" i="53"/>
  <c r="Z298" i="53"/>
  <c r="Z279" i="53"/>
  <c r="Y430" i="57"/>
  <c r="Y407" i="57"/>
  <c r="AA270" i="57"/>
  <c r="Z447" i="57"/>
  <c r="Z218" i="53"/>
  <c r="Z415" i="57"/>
  <c r="AA354" i="53"/>
  <c r="Z384" i="53"/>
  <c r="AA283" i="53"/>
  <c r="Y285" i="53"/>
  <c r="Y352" i="53"/>
  <c r="AA255" i="53"/>
  <c r="Y304" i="53"/>
  <c r="Z422" i="57"/>
  <c r="Z409" i="57"/>
  <c r="AA373" i="57"/>
  <c r="Z426" i="57"/>
  <c r="AA274" i="57"/>
  <c r="Z377" i="57"/>
  <c r="Z376" i="53"/>
  <c r="AE588" i="56"/>
  <c r="AD588" i="56" s="1"/>
  <c r="AB588" i="56" s="1"/>
  <c r="Z186" i="53"/>
  <c r="AA240" i="53"/>
  <c r="Y447" i="57"/>
  <c r="Y416" i="57"/>
  <c r="AA302" i="57"/>
  <c r="Z385" i="57"/>
  <c r="AA405" i="53"/>
  <c r="Y416" i="53"/>
  <c r="AA541" i="56"/>
  <c r="AA390" i="57"/>
  <c r="Y432" i="53"/>
  <c r="Z408" i="57"/>
  <c r="AA444" i="57"/>
  <c r="Y284" i="53"/>
  <c r="Z445" i="57"/>
  <c r="AA438" i="57"/>
  <c r="AA407" i="53"/>
  <c r="AA188" i="53"/>
  <c r="Y403" i="57"/>
  <c r="Z290" i="53"/>
  <c r="Y199" i="53"/>
  <c r="S589" i="56"/>
  <c r="AA251" i="57"/>
  <c r="AA333" i="53"/>
  <c r="Z207" i="53"/>
  <c r="Z368" i="53"/>
  <c r="AA312" i="53"/>
  <c r="AA250" i="57"/>
  <c r="Z551" i="56"/>
  <c r="X551" i="56" s="1"/>
  <c r="Z384" i="57"/>
  <c r="AA287" i="53"/>
  <c r="Y336" i="53"/>
  <c r="Y414" i="57"/>
  <c r="Y360" i="53"/>
  <c r="AA355" i="53"/>
  <c r="Y249" i="53"/>
  <c r="Y436" i="53"/>
  <c r="Y402" i="57"/>
  <c r="AE538" i="56"/>
  <c r="AD538" i="56" s="1"/>
  <c r="AB538" i="56" s="1"/>
  <c r="Y395" i="53"/>
  <c r="Y433" i="57"/>
  <c r="AA427" i="57"/>
  <c r="Z261" i="53"/>
  <c r="Y404" i="53"/>
  <c r="Y267" i="53"/>
  <c r="Y405" i="53"/>
  <c r="AA225" i="53"/>
  <c r="Y234" i="53"/>
  <c r="Z318" i="53"/>
  <c r="AA252" i="57"/>
  <c r="Y409" i="57"/>
  <c r="AA376" i="57"/>
  <c r="AA187" i="53"/>
  <c r="AA172" i="53"/>
  <c r="Z221" i="53"/>
  <c r="Z192" i="53"/>
  <c r="AA203" i="53"/>
  <c r="AA238" i="57"/>
  <c r="Z436" i="53"/>
  <c r="Y328" i="53"/>
  <c r="Z431" i="53"/>
  <c r="Y371" i="57"/>
  <c r="Z390" i="53"/>
  <c r="Z442" i="57"/>
  <c r="Z443" i="53"/>
  <c r="Y341" i="53"/>
  <c r="Z200" i="53"/>
  <c r="Z401" i="57"/>
  <c r="Y434" i="53"/>
  <c r="AA254" i="53"/>
  <c r="Y368" i="57"/>
  <c r="AA296" i="57"/>
  <c r="Y251" i="53"/>
  <c r="AA363" i="53"/>
  <c r="Y436" i="57"/>
  <c r="Y317" i="53"/>
  <c r="Z341" i="53"/>
  <c r="Y391" i="57"/>
  <c r="Y389" i="57"/>
  <c r="Y431" i="57"/>
  <c r="Z387" i="57"/>
  <c r="Z376" i="57"/>
  <c r="AA446" i="57"/>
  <c r="AA269" i="57"/>
  <c r="AA280" i="53"/>
  <c r="AA214" i="53"/>
  <c r="AA314" i="53"/>
  <c r="AA388" i="53"/>
  <c r="S515" i="56"/>
  <c r="Y385" i="57"/>
  <c r="Z427" i="57"/>
  <c r="Z388" i="57"/>
  <c r="Z417" i="53"/>
  <c r="AA414" i="57"/>
  <c r="Z398" i="53"/>
  <c r="AA401" i="57"/>
  <c r="Z381" i="57"/>
  <c r="AA297" i="53"/>
  <c r="W515" i="56"/>
  <c r="AA425" i="57"/>
  <c r="Z369" i="57"/>
  <c r="Y388" i="57"/>
  <c r="Z295" i="53"/>
  <c r="Y194" i="53"/>
  <c r="W578" i="56"/>
  <c r="Z407" i="57"/>
  <c r="AA364" i="53"/>
  <c r="Y175" i="53"/>
  <c r="Z419" i="57"/>
  <c r="Z260" i="53"/>
  <c r="Y441" i="53"/>
  <c r="AA316" i="53"/>
  <c r="Y429" i="53"/>
  <c r="Y296" i="53"/>
  <c r="Z270" i="53"/>
  <c r="S574" i="56"/>
  <c r="AA240" i="57"/>
  <c r="Y408" i="53"/>
  <c r="Z355" i="53"/>
  <c r="Z410" i="57"/>
  <c r="AA429" i="57"/>
  <c r="AA422" i="57"/>
  <c r="AA337" i="53"/>
  <c r="Z179" i="53"/>
  <c r="AA300" i="53"/>
  <c r="Z428" i="53"/>
  <c r="Y367" i="53"/>
  <c r="AA232" i="53"/>
  <c r="Y340" i="53"/>
  <c r="AA228" i="57"/>
  <c r="Y385" i="53"/>
  <c r="Z400" i="57"/>
  <c r="AA386" i="53"/>
  <c r="Z410" i="53"/>
  <c r="S545" i="56"/>
  <c r="Z437" i="53"/>
  <c r="Y408" i="57"/>
  <c r="Y404" i="57"/>
  <c r="Z311" i="53"/>
  <c r="Y370" i="57"/>
  <c r="AA395" i="53"/>
  <c r="Y424" i="57"/>
  <c r="Y382" i="57"/>
  <c r="AA257" i="57"/>
  <c r="Y203" i="53"/>
  <c r="AA275" i="53"/>
  <c r="Z231" i="53"/>
  <c r="AA237" i="53"/>
  <c r="Z297" i="53"/>
  <c r="Z354" i="53"/>
  <c r="AA399" i="57"/>
  <c r="Y381" i="53"/>
  <c r="Y236" i="53"/>
  <c r="Z214" i="53"/>
  <c r="Y281" i="53"/>
  <c r="S578" i="56"/>
  <c r="R578" i="56" s="1"/>
  <c r="P578" i="56" s="1"/>
  <c r="Z399" i="57"/>
  <c r="Y428" i="57"/>
  <c r="Y392" i="57"/>
  <c r="AA273" i="53"/>
  <c r="Y309" i="53"/>
  <c r="AE578" i="56"/>
  <c r="Y423" i="57"/>
  <c r="Z430" i="57"/>
  <c r="AA277" i="57"/>
  <c r="Z433" i="57"/>
  <c r="Z371" i="53"/>
  <c r="Z379" i="57"/>
  <c r="Z187" i="53"/>
  <c r="Y405" i="57"/>
  <c r="Z215" i="53"/>
  <c r="Y269" i="53"/>
  <c r="AO159" i="57"/>
  <c r="AO115" i="57"/>
  <c r="AO88" i="57"/>
  <c r="AO146" i="57"/>
  <c r="AO137" i="57"/>
  <c r="AO117" i="57"/>
  <c r="AO156" i="57"/>
  <c r="AO162" i="57"/>
  <c r="AO127" i="57"/>
  <c r="AO154" i="57"/>
  <c r="AO107" i="57"/>
  <c r="AO148" i="57"/>
  <c r="AO113" i="57"/>
  <c r="AO103" i="57"/>
  <c r="AO126" i="57"/>
  <c r="AO158" i="57"/>
  <c r="AO94" i="57"/>
  <c r="AO99" i="57"/>
  <c r="AO105" i="57"/>
  <c r="AO119" i="57"/>
  <c r="AO160" i="57"/>
  <c r="AO142" i="57"/>
  <c r="AO143" i="57"/>
  <c r="AO122" i="57"/>
  <c r="AO102" i="57"/>
  <c r="AO136" i="57"/>
  <c r="AO121" i="57"/>
  <c r="AO97" i="57"/>
  <c r="AO118" i="57"/>
  <c r="AO133" i="57"/>
  <c r="AO152" i="57"/>
  <c r="AO140" i="57"/>
  <c r="AO83" i="57"/>
  <c r="AO124" i="57"/>
  <c r="AO111" i="57"/>
  <c r="AO110" i="57"/>
  <c r="AO130" i="57"/>
  <c r="AO106" i="57"/>
  <c r="AO82" i="57"/>
  <c r="AO109" i="57"/>
  <c r="AO138" i="57"/>
  <c r="AO144" i="57"/>
  <c r="AO86" i="57"/>
  <c r="AO120" i="57"/>
  <c r="AO101" i="57"/>
  <c r="AO112" i="57"/>
  <c r="AO147" i="57"/>
  <c r="AO129" i="57"/>
  <c r="AO151" i="57"/>
  <c r="AO104" i="57"/>
  <c r="AO125" i="57"/>
  <c r="AO139" i="57"/>
  <c r="AO145" i="57"/>
  <c r="AO90" i="57"/>
  <c r="AO155" i="57"/>
  <c r="AO100" i="57"/>
  <c r="AO114" i="57"/>
  <c r="AO87" i="57"/>
  <c r="AO157" i="57"/>
  <c r="AO93" i="57"/>
  <c r="AO123" i="57"/>
  <c r="AO149" i="57"/>
  <c r="AO131" i="57"/>
  <c r="AO91" i="57"/>
  <c r="AO98" i="57"/>
  <c r="AO89" i="57"/>
  <c r="AO132" i="57"/>
  <c r="AO95" i="57"/>
  <c r="AO128" i="57"/>
  <c r="AO108" i="57"/>
  <c r="AO141" i="57"/>
  <c r="AO116" i="57"/>
  <c r="AO92" i="57"/>
  <c r="AO134" i="57"/>
  <c r="AO161" i="57"/>
  <c r="AO150" i="57"/>
  <c r="AO96" i="57"/>
  <c r="AO84" i="57"/>
  <c r="AO153" i="57"/>
  <c r="AO135" i="57"/>
  <c r="AO85" i="57"/>
  <c r="AQ24" i="53"/>
  <c r="AQ102" i="53"/>
  <c r="AQ66" i="53"/>
  <c r="AQ28" i="53"/>
  <c r="AQ25" i="53"/>
  <c r="AQ90" i="53"/>
  <c r="AQ76" i="53"/>
  <c r="AQ44" i="53"/>
  <c r="AQ152" i="53"/>
  <c r="AQ107" i="53"/>
  <c r="AQ46" i="53"/>
  <c r="AQ69" i="53"/>
  <c r="AQ35" i="53"/>
  <c r="AQ29" i="53"/>
  <c r="AQ23" i="53"/>
  <c r="AQ33" i="53"/>
  <c r="AQ148" i="53"/>
  <c r="AQ60" i="53"/>
  <c r="AQ36" i="53"/>
  <c r="AQ142" i="53"/>
  <c r="AQ86" i="53"/>
  <c r="AQ27" i="53"/>
  <c r="AQ57" i="53"/>
  <c r="AQ55" i="53"/>
  <c r="AQ120" i="53"/>
  <c r="AQ127" i="53"/>
  <c r="AQ65" i="53"/>
  <c r="AQ31" i="53"/>
  <c r="AQ111" i="53"/>
  <c r="AQ154" i="53"/>
  <c r="AQ22" i="53"/>
  <c r="AQ116" i="53"/>
  <c r="AQ134" i="53"/>
  <c r="AQ118" i="53"/>
  <c r="AQ40" i="53"/>
  <c r="AQ99" i="53"/>
  <c r="AQ140" i="53"/>
  <c r="AQ95" i="53"/>
  <c r="AQ67" i="53"/>
  <c r="AQ156" i="53"/>
  <c r="AQ72" i="53"/>
  <c r="AQ59" i="53"/>
  <c r="AQ78" i="53"/>
  <c r="AQ96" i="53"/>
  <c r="AQ129" i="53"/>
  <c r="AQ130" i="53"/>
  <c r="AQ45" i="53"/>
  <c r="AQ39" i="53"/>
  <c r="AQ126" i="53"/>
  <c r="AQ141" i="53"/>
  <c r="AQ125" i="53"/>
  <c r="AQ71" i="53"/>
  <c r="AQ68" i="53"/>
  <c r="AQ97" i="53"/>
  <c r="AQ131" i="53"/>
  <c r="AQ139" i="53"/>
  <c r="AQ80" i="53"/>
  <c r="AQ146" i="53"/>
  <c r="AQ117" i="53"/>
  <c r="AQ135" i="53"/>
  <c r="AQ34" i="53"/>
  <c r="AQ124" i="53"/>
  <c r="AQ26" i="53"/>
  <c r="AQ98" i="53"/>
  <c r="AQ157" i="53"/>
  <c r="AQ50" i="53"/>
  <c r="AQ110" i="53"/>
  <c r="AQ159" i="53"/>
  <c r="AQ143" i="53"/>
  <c r="AQ121" i="53"/>
  <c r="AQ122" i="53"/>
  <c r="AQ91" i="53"/>
  <c r="AQ119" i="53"/>
  <c r="AQ103" i="53"/>
  <c r="AQ56" i="53"/>
  <c r="AQ161" i="53"/>
  <c r="AQ145" i="53"/>
  <c r="AQ54" i="53"/>
  <c r="AQ48" i="53"/>
  <c r="AQ151" i="53"/>
  <c r="AQ37" i="53"/>
  <c r="AQ138" i="53"/>
  <c r="AQ106" i="53"/>
  <c r="AQ75" i="53"/>
  <c r="AQ147" i="53"/>
  <c r="AQ64" i="53"/>
  <c r="AQ144" i="53"/>
  <c r="AQ49" i="53"/>
  <c r="AQ94" i="53"/>
  <c r="AQ93" i="53"/>
  <c r="AQ104" i="53"/>
  <c r="AQ63" i="53"/>
  <c r="AQ105" i="53"/>
  <c r="AQ81" i="53"/>
  <c r="AQ88" i="53"/>
  <c r="AQ160" i="53"/>
  <c r="AQ74" i="53"/>
  <c r="AQ149" i="53"/>
  <c r="AQ108" i="53"/>
  <c r="AQ158" i="53"/>
  <c r="AQ112" i="53"/>
  <c r="AQ115" i="53"/>
  <c r="AQ61" i="53"/>
  <c r="AQ113" i="53"/>
  <c r="AQ84" i="53"/>
  <c r="AQ38" i="53"/>
  <c r="AQ87" i="53"/>
  <c r="AQ100" i="53"/>
  <c r="AQ109" i="53"/>
  <c r="AQ42" i="53"/>
  <c r="AQ137" i="53"/>
  <c r="AQ133" i="53"/>
  <c r="AQ92" i="53"/>
  <c r="AQ43" i="53"/>
  <c r="AQ150" i="53"/>
  <c r="AQ128" i="53"/>
  <c r="AQ101" i="53"/>
  <c r="AQ58" i="53"/>
  <c r="AQ123" i="53"/>
  <c r="AQ83" i="53"/>
  <c r="AQ153" i="53"/>
  <c r="AQ70" i="53"/>
  <c r="AQ132" i="53"/>
  <c r="AQ114" i="53"/>
  <c r="AQ79" i="53"/>
  <c r="AQ52" i="53"/>
  <c r="AQ73" i="53"/>
  <c r="AQ30" i="53"/>
  <c r="AQ155" i="53"/>
  <c r="AQ47" i="53"/>
  <c r="AQ32" i="53"/>
  <c r="AQ62" i="53"/>
  <c r="AQ136" i="53"/>
  <c r="AQ82" i="53"/>
  <c r="AQ85" i="53"/>
  <c r="AQ77" i="53"/>
  <c r="AQ89" i="53"/>
  <c r="AQ41" i="53"/>
  <c r="AQ51" i="53"/>
  <c r="AQ53" i="53"/>
  <c r="AO107" i="53"/>
  <c r="AO114" i="53"/>
  <c r="AO66" i="53"/>
  <c r="AO150" i="53"/>
  <c r="AO142" i="53"/>
  <c r="AO143" i="53"/>
  <c r="AO68" i="53"/>
  <c r="AO116" i="53"/>
  <c r="AO111" i="53"/>
  <c r="AO92" i="53"/>
  <c r="AO52" i="53"/>
  <c r="AO83" i="53"/>
  <c r="AO26" i="53"/>
  <c r="AO130" i="53"/>
  <c r="AO151" i="53"/>
  <c r="AO65" i="53"/>
  <c r="AO89" i="53"/>
  <c r="AO133" i="53"/>
  <c r="AO43" i="53"/>
  <c r="AO99" i="53"/>
  <c r="AO24" i="53"/>
  <c r="AO48" i="53"/>
  <c r="AO70" i="53"/>
  <c r="AO132" i="53"/>
  <c r="AO120" i="53"/>
  <c r="AO46" i="53"/>
  <c r="AO159" i="53"/>
  <c r="AO53" i="53"/>
  <c r="AO32" i="53"/>
  <c r="AO153" i="53"/>
  <c r="AO84" i="53"/>
  <c r="AO58" i="53"/>
  <c r="AO42" i="53"/>
  <c r="AO77" i="53"/>
  <c r="AO61" i="53"/>
  <c r="AO38" i="53"/>
  <c r="AO155" i="53"/>
  <c r="AO29" i="53"/>
  <c r="AO160" i="53"/>
  <c r="AO126" i="53"/>
  <c r="AO36" i="53"/>
  <c r="AO158" i="53"/>
  <c r="AO40" i="53"/>
  <c r="AO139" i="53"/>
  <c r="AO128" i="53"/>
  <c r="AO31" i="53"/>
  <c r="AO28" i="53"/>
  <c r="AO109" i="53"/>
  <c r="AO71" i="53"/>
  <c r="AO105" i="53"/>
  <c r="AO157" i="53"/>
  <c r="AO100" i="53"/>
  <c r="AO134" i="53"/>
  <c r="AO41" i="53"/>
  <c r="AO81" i="53"/>
  <c r="AO80" i="53"/>
  <c r="AO137" i="53"/>
  <c r="AO87" i="53"/>
  <c r="AO45" i="53"/>
  <c r="AO95" i="53"/>
  <c r="AO25" i="53"/>
  <c r="AO60" i="53"/>
  <c r="AO75" i="53"/>
  <c r="AO156" i="53"/>
  <c r="AO73" i="53"/>
  <c r="AO149" i="53"/>
  <c r="AO34" i="53"/>
  <c r="AO72" i="53"/>
  <c r="AO91" i="53"/>
  <c r="AO93" i="53"/>
  <c r="AO33" i="53"/>
  <c r="AO117" i="53"/>
  <c r="AO54" i="53"/>
  <c r="AO55" i="53"/>
  <c r="AO86" i="53"/>
  <c r="AO35" i="53"/>
  <c r="AO106" i="53"/>
  <c r="AO64" i="53"/>
  <c r="AO104" i="53"/>
  <c r="AO23" i="53"/>
  <c r="AO115" i="53"/>
  <c r="AO123" i="53"/>
  <c r="AO154" i="53"/>
  <c r="AO118" i="53"/>
  <c r="AO56" i="53"/>
  <c r="AO124" i="53"/>
  <c r="AO140" i="53"/>
  <c r="AO108" i="53"/>
  <c r="AO27" i="53"/>
  <c r="AO22" i="53"/>
  <c r="AO78" i="53"/>
  <c r="AO145" i="53"/>
  <c r="AO112" i="53"/>
  <c r="AO131" i="53"/>
  <c r="AO51" i="53"/>
  <c r="AO37" i="53"/>
  <c r="AO146" i="53"/>
  <c r="AO141" i="53"/>
  <c r="AO90" i="53"/>
  <c r="AO63" i="53"/>
  <c r="AO125" i="53"/>
  <c r="AO119" i="53"/>
  <c r="AO148" i="53"/>
  <c r="AO102" i="53"/>
  <c r="AO113" i="53"/>
  <c r="AO122" i="53"/>
  <c r="AO161" i="53"/>
  <c r="AO136" i="53"/>
  <c r="AO47" i="53"/>
  <c r="AO79" i="53"/>
  <c r="AO49" i="53"/>
  <c r="AO110" i="53"/>
  <c r="AO30" i="53"/>
  <c r="AO152" i="53"/>
  <c r="AO76" i="53"/>
  <c r="AO127" i="53"/>
  <c r="AO96" i="53"/>
  <c r="AO103" i="53"/>
  <c r="AO62" i="53"/>
  <c r="AO59" i="53"/>
  <c r="AO129" i="53"/>
  <c r="AO85" i="53"/>
  <c r="AO97" i="53"/>
  <c r="AO88" i="53"/>
  <c r="AO121" i="53"/>
  <c r="AO57" i="53"/>
  <c r="AO147" i="53"/>
  <c r="AO39" i="53"/>
  <c r="AO67" i="53"/>
  <c r="AO94" i="53"/>
  <c r="AO50" i="53"/>
  <c r="AO101" i="53"/>
  <c r="AO69" i="53"/>
  <c r="AO98" i="53"/>
  <c r="AO82" i="53"/>
  <c r="AO135" i="53"/>
  <c r="AO144" i="53"/>
  <c r="AO74" i="53"/>
  <c r="AO44" i="53"/>
  <c r="AO138" i="53"/>
  <c r="AP56" i="53"/>
  <c r="AP35" i="53"/>
  <c r="AP161" i="53"/>
  <c r="AP142" i="53"/>
  <c r="AP42" i="53"/>
  <c r="AP103" i="53"/>
  <c r="AP116" i="53"/>
  <c r="AP70" i="53"/>
  <c r="AP73" i="53"/>
  <c r="AP118" i="53"/>
  <c r="AP95" i="53"/>
  <c r="AP112" i="53"/>
  <c r="AP54" i="53"/>
  <c r="AP87" i="53"/>
  <c r="AP81" i="53"/>
  <c r="AP92" i="53"/>
  <c r="AP38" i="53"/>
  <c r="AP63" i="53"/>
  <c r="AP135" i="53"/>
  <c r="AP97" i="53"/>
  <c r="AP32" i="53"/>
  <c r="AP157" i="53"/>
  <c r="AP79" i="53"/>
  <c r="AP138" i="53"/>
  <c r="AP86" i="53"/>
  <c r="AP29" i="53"/>
  <c r="AP148" i="53"/>
  <c r="AP143" i="53"/>
  <c r="AP84" i="53"/>
  <c r="AP119" i="53"/>
  <c r="AP110" i="53"/>
  <c r="AP50" i="53"/>
  <c r="AP134" i="53"/>
  <c r="AP105" i="53"/>
  <c r="AP147" i="53"/>
  <c r="AP43" i="53"/>
  <c r="AP149" i="53"/>
  <c r="AP72" i="53"/>
  <c r="AP136" i="53"/>
  <c r="AP140" i="53"/>
  <c r="AP129" i="53"/>
  <c r="AP115" i="53"/>
  <c r="AP41" i="53"/>
  <c r="AP46" i="53"/>
  <c r="AP144" i="53"/>
  <c r="AP52" i="53"/>
  <c r="AP55" i="53"/>
  <c r="AP131" i="53"/>
  <c r="AP44" i="53"/>
  <c r="AP39" i="53"/>
  <c r="AP26" i="53"/>
  <c r="AP45" i="53"/>
  <c r="AP158" i="53"/>
  <c r="AP102" i="53"/>
  <c r="AP107" i="53"/>
  <c r="AP89" i="53"/>
  <c r="AP25" i="53"/>
  <c r="AP98" i="53"/>
  <c r="AP57" i="53"/>
  <c r="AP111" i="53"/>
  <c r="AP49" i="53"/>
  <c r="AP152" i="53"/>
  <c r="AP123" i="53"/>
  <c r="AP121" i="53"/>
  <c r="AP47" i="53"/>
  <c r="AP109" i="53"/>
  <c r="AP28" i="53"/>
  <c r="AP80" i="53"/>
  <c r="AP160" i="53"/>
  <c r="AP141" i="53"/>
  <c r="AP91" i="53"/>
  <c r="AP100" i="53"/>
  <c r="AP22" i="53"/>
  <c r="AP64" i="53"/>
  <c r="AP139" i="53"/>
  <c r="AP75" i="53"/>
  <c r="AP126" i="53"/>
  <c r="AP154" i="53"/>
  <c r="AP104" i="53"/>
  <c r="AP93" i="53"/>
  <c r="AP155" i="53"/>
  <c r="AP125" i="53"/>
  <c r="AP122" i="53"/>
  <c r="AP159" i="53"/>
  <c r="AP133" i="53"/>
  <c r="AP137" i="53"/>
  <c r="AP106" i="53"/>
  <c r="AP77" i="53"/>
  <c r="AP62" i="53"/>
  <c r="AP68" i="53"/>
  <c r="AP83" i="53"/>
  <c r="AP132" i="53"/>
  <c r="AP76" i="53"/>
  <c r="AP99" i="53"/>
  <c r="AP127" i="53"/>
  <c r="AP146" i="53"/>
  <c r="AP151" i="53"/>
  <c r="AP78" i="53"/>
  <c r="AP34" i="53"/>
  <c r="AP130" i="53"/>
  <c r="AP145" i="53"/>
  <c r="AP108" i="53"/>
  <c r="AP156" i="53"/>
  <c r="AP65" i="53"/>
  <c r="AP40" i="53"/>
  <c r="AP61" i="53"/>
  <c r="AP60" i="53"/>
  <c r="AP69" i="53"/>
  <c r="AP23" i="53"/>
  <c r="AP88" i="53"/>
  <c r="AP37" i="53"/>
  <c r="AP53" i="53"/>
  <c r="AP24" i="53"/>
  <c r="AP30" i="53"/>
  <c r="AP117" i="53"/>
  <c r="AP67" i="53"/>
  <c r="AP128" i="53"/>
  <c r="AP120" i="53"/>
  <c r="AP31" i="53"/>
  <c r="AP153" i="53"/>
  <c r="AP71" i="53"/>
  <c r="AP66" i="53"/>
  <c r="AP33" i="53"/>
  <c r="AP85" i="53"/>
  <c r="AP90" i="53"/>
  <c r="AP27" i="53"/>
  <c r="AP150" i="53"/>
  <c r="AP58" i="53"/>
  <c r="AP36" i="53"/>
  <c r="AP82" i="53"/>
  <c r="AP94" i="53"/>
  <c r="AP124" i="53"/>
  <c r="AP48" i="53"/>
  <c r="AP114" i="53"/>
  <c r="AP101" i="53"/>
  <c r="AP74" i="53"/>
  <c r="AP51" i="53"/>
  <c r="AP59" i="53"/>
  <c r="AP113" i="53"/>
  <c r="AP96" i="53"/>
  <c r="AR159" i="57"/>
  <c r="AR114" i="57"/>
  <c r="AR149" i="57"/>
  <c r="P435" i="57" s="1"/>
  <c r="AR119" i="57"/>
  <c r="AF405" i="57" s="1"/>
  <c r="AR136" i="57"/>
  <c r="AF279" i="57" s="1"/>
  <c r="AR123" i="57"/>
  <c r="P409" i="57" s="1"/>
  <c r="AR107" i="57"/>
  <c r="AR148" i="57"/>
  <c r="X434" i="57" s="1"/>
  <c r="AR158" i="57"/>
  <c r="T444" i="57" s="1"/>
  <c r="AR129" i="57"/>
  <c r="P415" i="57" s="1"/>
  <c r="AR102" i="57"/>
  <c r="AR97" i="57"/>
  <c r="AR141" i="57"/>
  <c r="AF427" i="57" s="1"/>
  <c r="AR113" i="57"/>
  <c r="AR128" i="57"/>
  <c r="AF414" i="57" s="1"/>
  <c r="AR130" i="57"/>
  <c r="AF273" i="57" s="1"/>
  <c r="AR109" i="57"/>
  <c r="AR153" i="57"/>
  <c r="AR156" i="57"/>
  <c r="AF442" i="57" s="1"/>
  <c r="AR140" i="57"/>
  <c r="T426" i="57" s="1"/>
  <c r="AR145" i="57"/>
  <c r="P431" i="57" s="1"/>
  <c r="AR87" i="57"/>
  <c r="AR83" i="57"/>
  <c r="AR142" i="57"/>
  <c r="T428" i="57" s="1"/>
  <c r="AR127" i="57"/>
  <c r="AF413" i="57" s="1"/>
  <c r="AR103" i="57"/>
  <c r="AR152" i="57"/>
  <c r="AF438" i="57" s="1"/>
  <c r="AR92" i="57"/>
  <c r="AR116" i="57"/>
  <c r="AF402" i="57" s="1"/>
  <c r="AR135" i="57"/>
  <c r="AR134" i="57"/>
  <c r="AF277" i="57" s="1"/>
  <c r="AR161" i="57"/>
  <c r="AR89" i="57"/>
  <c r="AR132" i="57"/>
  <c r="P418" i="57" s="1"/>
  <c r="AR124" i="57"/>
  <c r="P410" i="57" s="1"/>
  <c r="AR154" i="57"/>
  <c r="T440" i="57" s="1"/>
  <c r="AR99" i="57"/>
  <c r="AR131" i="57"/>
  <c r="AF274" i="57" s="1"/>
  <c r="AR84" i="57"/>
  <c r="AR118" i="57"/>
  <c r="AF261" i="57" s="1"/>
  <c r="AR147" i="57"/>
  <c r="AF433" i="57" s="1"/>
  <c r="AR122" i="57"/>
  <c r="AF408" i="57" s="1"/>
  <c r="AR157" i="57"/>
  <c r="AF300" i="57" s="1"/>
  <c r="AR94" i="57"/>
  <c r="AR106" i="57"/>
  <c r="AR125" i="57"/>
  <c r="AF268" i="57" s="1"/>
  <c r="AR144" i="57"/>
  <c r="AF287" i="57" s="1"/>
  <c r="AR121" i="57"/>
  <c r="P407" i="57" s="1"/>
  <c r="AR126" i="57"/>
  <c r="AF412" i="57" s="1"/>
  <c r="AR143" i="57"/>
  <c r="X429" i="57" s="1"/>
  <c r="AR111" i="57"/>
  <c r="AR108" i="57"/>
  <c r="AR146" i="57"/>
  <c r="AR133" i="57"/>
  <c r="AF276" i="57" s="1"/>
  <c r="AR120" i="57"/>
  <c r="P406" i="57" s="1"/>
  <c r="AR82" i="57"/>
  <c r="AR90" i="57"/>
  <c r="AR96" i="57"/>
  <c r="AR117" i="57"/>
  <c r="AF403" i="57" s="1"/>
  <c r="AR105" i="57"/>
  <c r="AR86" i="57"/>
  <c r="AR101" i="57"/>
  <c r="AR137" i="57"/>
  <c r="AR98" i="57"/>
  <c r="AR110" i="57"/>
  <c r="AR150" i="57"/>
  <c r="AR104" i="57"/>
  <c r="AR151" i="57"/>
  <c r="AF294" i="57" s="1"/>
  <c r="AR88" i="57"/>
  <c r="AR85" i="57"/>
  <c r="AR138" i="57"/>
  <c r="AF424" i="57" s="1"/>
  <c r="AR160" i="57"/>
  <c r="AR100" i="57"/>
  <c r="AR93" i="57"/>
  <c r="AR139" i="57"/>
  <c r="AF282" i="57" s="1"/>
  <c r="AR95" i="57"/>
  <c r="AR115" i="57"/>
  <c r="AR91" i="57"/>
  <c r="AR155" i="57"/>
  <c r="AR162" i="57"/>
  <c r="AF448" i="57" s="1"/>
  <c r="AR112" i="57"/>
  <c r="AQ85" i="57"/>
  <c r="AQ140" i="57"/>
  <c r="AQ116" i="57"/>
  <c r="AQ155" i="57"/>
  <c r="AQ150" i="57"/>
  <c r="AQ117" i="57"/>
  <c r="AQ114" i="57"/>
  <c r="AQ123" i="57"/>
  <c r="AQ148" i="57"/>
  <c r="AQ88" i="57"/>
  <c r="AQ125" i="57"/>
  <c r="AQ145" i="57"/>
  <c r="AQ110" i="57"/>
  <c r="AQ99" i="57"/>
  <c r="AQ103" i="57"/>
  <c r="AQ122" i="57"/>
  <c r="AQ146" i="57"/>
  <c r="AQ113" i="57"/>
  <c r="AQ89" i="57"/>
  <c r="AQ107" i="57"/>
  <c r="AQ129" i="57"/>
  <c r="AQ101" i="57"/>
  <c r="AQ157" i="57"/>
  <c r="AQ121" i="57"/>
  <c r="AQ128" i="57"/>
  <c r="AQ83" i="57"/>
  <c r="AQ104" i="57"/>
  <c r="AQ158" i="57"/>
  <c r="AQ112" i="57"/>
  <c r="AQ120" i="57"/>
  <c r="AQ147" i="57"/>
  <c r="AQ92" i="57"/>
  <c r="AQ160" i="57"/>
  <c r="AQ126" i="57"/>
  <c r="AQ161" i="57"/>
  <c r="AQ142" i="57"/>
  <c r="AQ98" i="57"/>
  <c r="AQ94" i="57"/>
  <c r="AQ159" i="57"/>
  <c r="AQ82" i="57"/>
  <c r="AQ93" i="57"/>
  <c r="AQ90" i="57"/>
  <c r="AQ95" i="57"/>
  <c r="AQ105" i="57"/>
  <c r="AQ149" i="57"/>
  <c r="AQ153" i="57"/>
  <c r="AQ109" i="57"/>
  <c r="AQ141" i="57"/>
  <c r="AQ102" i="57"/>
  <c r="AQ96" i="57"/>
  <c r="AQ108" i="57"/>
  <c r="AQ86" i="57"/>
  <c r="AQ84" i="57"/>
  <c r="AQ106" i="57"/>
  <c r="AQ111" i="57"/>
  <c r="AQ162" i="57"/>
  <c r="AQ131" i="57"/>
  <c r="AQ87" i="57"/>
  <c r="AQ91" i="57"/>
  <c r="AQ124" i="57"/>
  <c r="AQ139" i="57"/>
  <c r="AQ97" i="57"/>
  <c r="AQ119" i="57"/>
  <c r="AQ154" i="57"/>
  <c r="AQ156" i="57"/>
  <c r="AQ133" i="57"/>
  <c r="AQ100" i="57"/>
  <c r="AQ144" i="57"/>
  <c r="AQ127" i="57"/>
  <c r="AQ136" i="57"/>
  <c r="AQ152" i="57"/>
  <c r="AQ134" i="57"/>
  <c r="AQ130" i="57"/>
  <c r="AQ118" i="57"/>
  <c r="AQ135" i="57"/>
  <c r="AQ151" i="57"/>
  <c r="AQ132" i="57"/>
  <c r="AQ137" i="57"/>
  <c r="AQ138" i="57"/>
  <c r="AQ115" i="57"/>
  <c r="AQ143" i="57"/>
  <c r="AP95" i="57"/>
  <c r="AP88" i="57"/>
  <c r="AP127" i="57"/>
  <c r="AP161" i="57"/>
  <c r="AP149" i="57"/>
  <c r="AP132" i="57"/>
  <c r="AP109" i="57"/>
  <c r="AP106" i="57"/>
  <c r="AP143" i="57"/>
  <c r="AP87" i="57"/>
  <c r="AP151" i="57"/>
  <c r="AP102" i="57"/>
  <c r="AP124" i="57"/>
  <c r="AP162" i="57"/>
  <c r="AP156" i="57"/>
  <c r="AP107" i="57"/>
  <c r="AP147" i="57"/>
  <c r="AP158" i="57"/>
  <c r="AP101" i="57"/>
  <c r="AP128" i="57"/>
  <c r="AP116" i="57"/>
  <c r="AP138" i="57"/>
  <c r="AP119" i="57"/>
  <c r="AP144" i="57"/>
  <c r="AP103" i="57"/>
  <c r="AP115" i="57"/>
  <c r="AP157" i="57"/>
  <c r="AP142" i="57"/>
  <c r="AP90" i="57"/>
  <c r="AP105" i="57"/>
  <c r="AP118" i="57"/>
  <c r="AP93" i="57"/>
  <c r="AP92" i="57"/>
  <c r="AP84" i="57"/>
  <c r="AP108" i="57"/>
  <c r="AP131" i="57"/>
  <c r="AP112" i="57"/>
  <c r="AP145" i="57"/>
  <c r="AP136" i="57"/>
  <c r="AP85" i="57"/>
  <c r="AP100" i="57"/>
  <c r="AP96" i="57"/>
  <c r="AP122" i="57"/>
  <c r="AP125" i="57"/>
  <c r="AP86" i="57"/>
  <c r="AP98" i="57"/>
  <c r="AP140" i="57"/>
  <c r="AP129" i="57"/>
  <c r="AP120" i="57"/>
  <c r="AP114" i="57"/>
  <c r="AP160" i="57"/>
  <c r="AP137" i="57"/>
  <c r="AP152" i="57"/>
  <c r="AP154" i="57"/>
  <c r="AP89" i="57"/>
  <c r="AP134" i="57"/>
  <c r="AP139" i="57"/>
  <c r="AP94" i="57"/>
  <c r="AP126" i="57"/>
  <c r="AP97" i="57"/>
  <c r="AP91" i="57"/>
  <c r="AP133" i="57"/>
  <c r="AP159" i="57"/>
  <c r="AP117" i="57"/>
  <c r="AP153" i="57"/>
  <c r="AP155" i="57"/>
  <c r="AP141" i="57"/>
  <c r="AP83" i="57"/>
  <c r="AP99" i="57"/>
  <c r="AP110" i="57"/>
  <c r="AP111" i="57"/>
  <c r="AP113" i="57"/>
  <c r="AP130" i="57"/>
  <c r="AP104" i="57"/>
  <c r="AP148" i="57"/>
  <c r="AP82" i="57"/>
  <c r="AP146" i="57"/>
  <c r="AP121" i="57"/>
  <c r="AP123" i="57"/>
  <c r="AP135" i="57"/>
  <c r="AP150" i="57"/>
  <c r="AR85" i="53"/>
  <c r="P371" i="53" s="1"/>
  <c r="AR121" i="53"/>
  <c r="P407" i="53" s="1"/>
  <c r="AR61" i="53"/>
  <c r="T347" i="53" s="1"/>
  <c r="AR92" i="53"/>
  <c r="T378" i="53" s="1"/>
  <c r="AR38" i="53"/>
  <c r="P324" i="53" s="1"/>
  <c r="AR138" i="53"/>
  <c r="AF281" i="53" s="1"/>
  <c r="AR150" i="53"/>
  <c r="AF293" i="53" s="1"/>
  <c r="AR147" i="53"/>
  <c r="AF290" i="53" s="1"/>
  <c r="AR110" i="53"/>
  <c r="P396" i="53" s="1"/>
  <c r="AR24" i="53"/>
  <c r="P310" i="53" s="1"/>
  <c r="AR31" i="53"/>
  <c r="T317" i="53" s="1"/>
  <c r="AR153" i="53"/>
  <c r="AF296" i="53" s="1"/>
  <c r="AR48" i="53"/>
  <c r="P334" i="53" s="1"/>
  <c r="AR28" i="53"/>
  <c r="T314" i="53" s="1"/>
  <c r="AR58" i="53"/>
  <c r="AF201" i="53" s="1"/>
  <c r="AR131" i="53"/>
  <c r="AF274" i="53" s="1"/>
  <c r="AR94" i="53"/>
  <c r="AF237" i="53" s="1"/>
  <c r="AR156" i="53"/>
  <c r="P442" i="53" s="1"/>
  <c r="AR112" i="53"/>
  <c r="P398" i="53" s="1"/>
  <c r="AR143" i="53"/>
  <c r="P429" i="53" s="1"/>
  <c r="AR41" i="53"/>
  <c r="T327" i="53" s="1"/>
  <c r="AR69" i="53"/>
  <c r="AF212" i="53" s="1"/>
  <c r="AR152" i="53"/>
  <c r="P438" i="53" s="1"/>
  <c r="AR106" i="53"/>
  <c r="P392" i="53" s="1"/>
  <c r="AR90" i="53"/>
  <c r="AF233" i="53" s="1"/>
  <c r="AR52" i="53"/>
  <c r="P338" i="53" s="1"/>
  <c r="AR100" i="53"/>
  <c r="AF243" i="53" s="1"/>
  <c r="AR136" i="53"/>
  <c r="AF279" i="53" s="1"/>
  <c r="AR99" i="53"/>
  <c r="P385" i="53" s="1"/>
  <c r="AR91" i="53"/>
  <c r="T377" i="53" s="1"/>
  <c r="AR23" i="53"/>
  <c r="T309" i="53" s="1"/>
  <c r="AR96" i="53"/>
  <c r="P382" i="53" s="1"/>
  <c r="AR104" i="53"/>
  <c r="P390" i="53" s="1"/>
  <c r="AR89" i="53"/>
  <c r="AF232" i="53" s="1"/>
  <c r="AR139" i="53"/>
  <c r="P425" i="53" s="1"/>
  <c r="AR101" i="53"/>
  <c r="T387" i="53" s="1"/>
  <c r="AR93" i="53"/>
  <c r="T379" i="53" s="1"/>
  <c r="AR59" i="53"/>
  <c r="T345" i="53" s="1"/>
  <c r="AR82" i="53"/>
  <c r="P368" i="53" s="1"/>
  <c r="AR84" i="53"/>
  <c r="P370" i="53" s="1"/>
  <c r="AR141" i="53"/>
  <c r="P427" i="53" s="1"/>
  <c r="AR114" i="53"/>
  <c r="AF257" i="53" s="1"/>
  <c r="AR22" i="53"/>
  <c r="AF165" i="53" s="1"/>
  <c r="AR116" i="53"/>
  <c r="P402" i="53" s="1"/>
  <c r="AR125" i="53"/>
  <c r="P411" i="53" s="1"/>
  <c r="AR46" i="53"/>
  <c r="P332" i="53" s="1"/>
  <c r="AR117" i="53"/>
  <c r="P403" i="53" s="1"/>
  <c r="AR149" i="53"/>
  <c r="AF292" i="53" s="1"/>
  <c r="AR62" i="53"/>
  <c r="T348" i="53" s="1"/>
  <c r="AR27" i="53"/>
  <c r="AF170" i="53" s="1"/>
  <c r="AR29" i="53"/>
  <c r="AF172" i="53" s="1"/>
  <c r="AR129" i="53"/>
  <c r="AF272" i="53" s="1"/>
  <c r="AR86" i="53"/>
  <c r="T372" i="53" s="1"/>
  <c r="AR81" i="53"/>
  <c r="T367" i="53" s="1"/>
  <c r="AR115" i="53"/>
  <c r="P401" i="53" s="1"/>
  <c r="AR67" i="53"/>
  <c r="P353" i="53" s="1"/>
  <c r="AR88" i="53"/>
  <c r="T374" i="53" s="1"/>
  <c r="AR113" i="53"/>
  <c r="P399" i="53" s="1"/>
  <c r="AR57" i="53"/>
  <c r="AF200" i="53" s="1"/>
  <c r="AR148" i="53"/>
  <c r="AF291" i="53" s="1"/>
  <c r="AR34" i="53"/>
  <c r="P320" i="53" s="1"/>
  <c r="AR118" i="53"/>
  <c r="AF261" i="53" s="1"/>
  <c r="AR63" i="53"/>
  <c r="T349" i="53" s="1"/>
  <c r="AR83" i="53"/>
  <c r="T369" i="53" s="1"/>
  <c r="AR33" i="53"/>
  <c r="AF176" i="53" s="1"/>
  <c r="AR161" i="53"/>
  <c r="AF304" i="53" s="1"/>
  <c r="AR97" i="53"/>
  <c r="P383" i="53" s="1"/>
  <c r="AR151" i="53"/>
  <c r="P437" i="53" s="1"/>
  <c r="AR39" i="53"/>
  <c r="T325" i="53" s="1"/>
  <c r="AR49" i="53"/>
  <c r="T335" i="53" s="1"/>
  <c r="AR146" i="53"/>
  <c r="P432" i="53" s="1"/>
  <c r="AR45" i="53"/>
  <c r="P331" i="53" s="1"/>
  <c r="AR109" i="53"/>
  <c r="P395" i="53" s="1"/>
  <c r="AR60" i="53"/>
  <c r="T346" i="53" s="1"/>
  <c r="AR55" i="53"/>
  <c r="P341" i="53" s="1"/>
  <c r="AR119" i="53"/>
  <c r="P405" i="53" s="1"/>
  <c r="AR123" i="53"/>
  <c r="AF266" i="53" s="1"/>
  <c r="AR66" i="53"/>
  <c r="P352" i="53" s="1"/>
  <c r="AR53" i="53"/>
  <c r="AF196" i="53" s="1"/>
  <c r="AR145" i="53"/>
  <c r="P431" i="53" s="1"/>
  <c r="AR160" i="53"/>
  <c r="AF303" i="53" s="1"/>
  <c r="AR40" i="53"/>
  <c r="T326" i="53" s="1"/>
  <c r="AR126" i="53"/>
  <c r="P412" i="53" s="1"/>
  <c r="AR130" i="53"/>
  <c r="P416" i="53" s="1"/>
  <c r="AR107" i="53"/>
  <c r="T393" i="53" s="1"/>
  <c r="AR73" i="53"/>
  <c r="T359" i="53" s="1"/>
  <c r="AR102" i="53"/>
  <c r="AF245" i="53" s="1"/>
  <c r="AR159" i="53"/>
  <c r="P445" i="53" s="1"/>
  <c r="AR135" i="53"/>
  <c r="P421" i="53" s="1"/>
  <c r="AR133" i="53"/>
  <c r="AF276" i="53" s="1"/>
  <c r="AR128" i="53"/>
  <c r="AF271" i="53" s="1"/>
  <c r="AR44" i="53"/>
  <c r="AF187" i="53" s="1"/>
  <c r="AR127" i="53"/>
  <c r="AF270" i="53" s="1"/>
  <c r="AR37" i="53"/>
  <c r="AF180" i="53" s="1"/>
  <c r="AR47" i="53"/>
  <c r="AF190" i="53" s="1"/>
  <c r="AR76" i="53"/>
  <c r="P362" i="53" s="1"/>
  <c r="AR25" i="53"/>
  <c r="AF168" i="53" s="1"/>
  <c r="AR74" i="53"/>
  <c r="AF217" i="53" s="1"/>
  <c r="AR103" i="53"/>
  <c r="AF246" i="53" s="1"/>
  <c r="AR64" i="53"/>
  <c r="P350" i="53" s="1"/>
  <c r="AR54" i="53"/>
  <c r="P340" i="53" s="1"/>
  <c r="AR120" i="53"/>
  <c r="AF263" i="53" s="1"/>
  <c r="AR75" i="53"/>
  <c r="P361" i="53" s="1"/>
  <c r="AR108" i="53"/>
  <c r="P394" i="53" s="1"/>
  <c r="AR70" i="53"/>
  <c r="AF213" i="53" s="1"/>
  <c r="AR26" i="53"/>
  <c r="T312" i="53" s="1"/>
  <c r="AR79" i="53"/>
  <c r="T365" i="53" s="1"/>
  <c r="AR78" i="53"/>
  <c r="AF221" i="53" s="1"/>
  <c r="AR137" i="53"/>
  <c r="P423" i="53" s="1"/>
  <c r="AR72" i="53"/>
  <c r="P358" i="53" s="1"/>
  <c r="AR30" i="53"/>
  <c r="P316" i="53" s="1"/>
  <c r="AR36" i="53"/>
  <c r="AF179" i="53" s="1"/>
  <c r="AR134" i="53"/>
  <c r="P420" i="53" s="1"/>
  <c r="AR35" i="53"/>
  <c r="AF178" i="53" s="1"/>
  <c r="AR43" i="53"/>
  <c r="T329" i="53" s="1"/>
  <c r="AR158" i="53"/>
  <c r="P444" i="53" s="1"/>
  <c r="AR71" i="53"/>
  <c r="T357" i="53" s="1"/>
  <c r="AR132" i="53"/>
  <c r="P418" i="53" s="1"/>
  <c r="AR77" i="53"/>
  <c r="AF220" i="53" s="1"/>
  <c r="AR122" i="53"/>
  <c r="P408" i="53" s="1"/>
  <c r="AR32" i="53"/>
  <c r="AF175" i="53" s="1"/>
  <c r="AR68" i="53"/>
  <c r="AF211" i="53" s="1"/>
  <c r="AR65" i="53"/>
  <c r="P351" i="53" s="1"/>
  <c r="AR80" i="53"/>
  <c r="P366" i="53" s="1"/>
  <c r="AR154" i="53"/>
  <c r="AF297" i="53" s="1"/>
  <c r="AR50" i="53"/>
  <c r="AF193" i="53" s="1"/>
  <c r="AR56" i="53"/>
  <c r="T342" i="53" s="1"/>
  <c r="AR155" i="53"/>
  <c r="P441" i="53" s="1"/>
  <c r="AR87" i="53"/>
  <c r="T373" i="53" s="1"/>
  <c r="AR124" i="53"/>
  <c r="AF267" i="53" s="1"/>
  <c r="AR144" i="53"/>
  <c r="P430" i="53" s="1"/>
  <c r="AR95" i="53"/>
  <c r="P381" i="53" s="1"/>
  <c r="AR51" i="53"/>
  <c r="T337" i="53" s="1"/>
  <c r="AR98" i="53"/>
  <c r="T384" i="53" s="1"/>
  <c r="AR142" i="53"/>
  <c r="P428" i="53" s="1"/>
  <c r="AR140" i="53"/>
  <c r="AF283" i="53" s="1"/>
  <c r="AR111" i="53"/>
  <c r="P397" i="53" s="1"/>
  <c r="AR105" i="53"/>
  <c r="T391" i="53" s="1"/>
  <c r="AR42" i="53"/>
  <c r="AF185" i="53" s="1"/>
  <c r="AR157" i="53"/>
  <c r="AF300" i="53" s="1"/>
  <c r="AA242" i="53"/>
  <c r="AA385" i="53"/>
  <c r="AB245" i="53"/>
  <c r="T388" i="53"/>
  <c r="P388" i="53"/>
  <c r="AB236" i="53"/>
  <c r="AF236" i="53"/>
  <c r="P379" i="53"/>
  <c r="AB247" i="53"/>
  <c r="AF247" i="53"/>
  <c r="T390" i="53"/>
  <c r="AB293" i="57"/>
  <c r="AF293" i="57"/>
  <c r="P436" i="57"/>
  <c r="T436" i="57"/>
  <c r="AF436" i="57"/>
  <c r="S538" i="56"/>
  <c r="AA441" i="53"/>
  <c r="AA432" i="57"/>
  <c r="Y343" i="53"/>
  <c r="AA392" i="57"/>
  <c r="Z383" i="53"/>
  <c r="Y423" i="53"/>
  <c r="Y295" i="53"/>
  <c r="Z272" i="53"/>
  <c r="AA282" i="53"/>
  <c r="Y191" i="53"/>
  <c r="Y243" i="53"/>
  <c r="Z309" i="53"/>
  <c r="Y297" i="53"/>
  <c r="Y210" i="53"/>
  <c r="Y353" i="53"/>
  <c r="Y220" i="53"/>
  <c r="Y363" i="53"/>
  <c r="Y391" i="53"/>
  <c r="Y248" i="53"/>
  <c r="Y180" i="53"/>
  <c r="Y323" i="53"/>
  <c r="Y383" i="53"/>
  <c r="Y240" i="53"/>
  <c r="Z363" i="53"/>
  <c r="Z220" i="53"/>
  <c r="Z395" i="53"/>
  <c r="Z252" i="53"/>
  <c r="Z299" i="53"/>
  <c r="Z442" i="53"/>
  <c r="AA218" i="53"/>
  <c r="AA361" i="53"/>
  <c r="AB184" i="53"/>
  <c r="P327" i="53"/>
  <c r="AF184" i="53"/>
  <c r="AB252" i="53"/>
  <c r="T395" i="53"/>
  <c r="AF252" i="53"/>
  <c r="AB198" i="53"/>
  <c r="AF198" i="53"/>
  <c r="T341" i="53"/>
  <c r="AB295" i="53"/>
  <c r="AF295" i="53"/>
  <c r="T438" i="53"/>
  <c r="AB264" i="53"/>
  <c r="T407" i="53"/>
  <c r="AF264" i="53"/>
  <c r="AB294" i="53"/>
  <c r="AF294" i="53"/>
  <c r="T437" i="53"/>
  <c r="AB260" i="53"/>
  <c r="AF260" i="53"/>
  <c r="T403" i="53"/>
  <c r="AB221" i="53"/>
  <c r="P364" i="53"/>
  <c r="T364" i="53"/>
  <c r="AB207" i="53"/>
  <c r="T350" i="53"/>
  <c r="AF207" i="53"/>
  <c r="AB303" i="53"/>
  <c r="T446" i="53"/>
  <c r="P446" i="53"/>
  <c r="AB209" i="53"/>
  <c r="AF209" i="53"/>
  <c r="T352" i="53"/>
  <c r="AB235" i="53"/>
  <c r="P378" i="53"/>
  <c r="AF235" i="53"/>
  <c r="AB240" i="53"/>
  <c r="T383" i="53"/>
  <c r="AF240" i="53"/>
  <c r="AB224" i="53"/>
  <c r="AF224" i="53"/>
  <c r="P367" i="53"/>
  <c r="AB182" i="53"/>
  <c r="P325" i="53"/>
  <c r="AF182" i="53"/>
  <c r="AB219" i="53"/>
  <c r="T362" i="53"/>
  <c r="AF219" i="53"/>
  <c r="AB225" i="53"/>
  <c r="T368" i="53"/>
  <c r="AF225" i="53"/>
  <c r="AB283" i="57"/>
  <c r="AF283" i="57"/>
  <c r="AF426" i="57"/>
  <c r="P426" i="57"/>
  <c r="P369" i="57"/>
  <c r="AF226" i="57"/>
  <c r="AB226" i="57"/>
  <c r="T369" i="57"/>
  <c r="AF369" i="57"/>
  <c r="P379" i="57"/>
  <c r="AF379" i="57"/>
  <c r="T379" i="57"/>
  <c r="AF236" i="57"/>
  <c r="AB236" i="57"/>
  <c r="AB252" i="57"/>
  <c r="P395" i="57"/>
  <c r="T395" i="57"/>
  <c r="AF252" i="57"/>
  <c r="AF395" i="57"/>
  <c r="P375" i="57"/>
  <c r="AB232" i="57"/>
  <c r="AF375" i="57"/>
  <c r="AF232" i="57"/>
  <c r="T375" i="57"/>
  <c r="T372" i="57"/>
  <c r="AF372" i="57"/>
  <c r="P372" i="57"/>
  <c r="AF229" i="57"/>
  <c r="AB229" i="57"/>
  <c r="P390" i="57"/>
  <c r="T390" i="57"/>
  <c r="AF247" i="57"/>
  <c r="AF390" i="57"/>
  <c r="AB247" i="57"/>
  <c r="AF370" i="57"/>
  <c r="AB227" i="57"/>
  <c r="T370" i="57"/>
  <c r="AF227" i="57"/>
  <c r="P370" i="57"/>
  <c r="T407" i="57"/>
  <c r="AB264" i="57"/>
  <c r="AF407" i="57"/>
  <c r="AF264" i="57"/>
  <c r="AF254" i="57"/>
  <c r="AF397" i="57"/>
  <c r="T397" i="57"/>
  <c r="P397" i="57"/>
  <c r="AB254" i="57"/>
  <c r="Y183" i="53"/>
  <c r="Y326" i="53"/>
  <c r="AB304" i="53"/>
  <c r="P447" i="53"/>
  <c r="T447" i="53"/>
  <c r="AB302" i="53"/>
  <c r="AF302" i="53"/>
  <c r="T445" i="53"/>
  <c r="AB178" i="53"/>
  <c r="T321" i="53"/>
  <c r="P321" i="53"/>
  <c r="AB286" i="57"/>
  <c r="T429" i="57"/>
  <c r="AF429" i="57"/>
  <c r="P429" i="57"/>
  <c r="AF286" i="57"/>
  <c r="AF228" i="57"/>
  <c r="AF371" i="57"/>
  <c r="P371" i="57"/>
  <c r="AB228" i="57"/>
  <c r="T371" i="57"/>
  <c r="T403" i="57"/>
  <c r="AB260" i="57"/>
  <c r="AF260" i="57"/>
  <c r="P403" i="57"/>
  <c r="Z440" i="57"/>
  <c r="Z368" i="57"/>
  <c r="Y415" i="57"/>
  <c r="Y382" i="53"/>
  <c r="Z236" i="53"/>
  <c r="AA447" i="53"/>
  <c r="Y435" i="53"/>
  <c r="Z332" i="53"/>
  <c r="Y399" i="53"/>
  <c r="Y256" i="53"/>
  <c r="Y431" i="53"/>
  <c r="Y288" i="53"/>
  <c r="Z427" i="53"/>
  <c r="Z284" i="53"/>
  <c r="Z230" i="53"/>
  <c r="Z373" i="53"/>
  <c r="Z281" i="53"/>
  <c r="Z424" i="53"/>
  <c r="Z197" i="53"/>
  <c r="Z340" i="53"/>
  <c r="Z174" i="53"/>
  <c r="Z317" i="53"/>
  <c r="AA284" i="53"/>
  <c r="AA427" i="53"/>
  <c r="Y230" i="57"/>
  <c r="Y373" i="57"/>
  <c r="AB189" i="53"/>
  <c r="AF189" i="53"/>
  <c r="T332" i="53"/>
  <c r="AB179" i="53"/>
  <c r="P322" i="53"/>
  <c r="T322" i="53"/>
  <c r="AB278" i="53"/>
  <c r="T421" i="53"/>
  <c r="AF278" i="53"/>
  <c r="AB267" i="53"/>
  <c r="T410" i="53"/>
  <c r="P410" i="53"/>
  <c r="AB272" i="53"/>
  <c r="P415" i="53"/>
  <c r="T415" i="53"/>
  <c r="AB186" i="53"/>
  <c r="AF186" i="53"/>
  <c r="P329" i="53"/>
  <c r="AB287" i="53"/>
  <c r="T430" i="53"/>
  <c r="AF287" i="53"/>
  <c r="AB299" i="53"/>
  <c r="T442" i="53"/>
  <c r="AF299" i="53"/>
  <c r="AB234" i="53"/>
  <c r="P377" i="53"/>
  <c r="AF234" i="53"/>
  <c r="AB268" i="53"/>
  <c r="AF268" i="53"/>
  <c r="T411" i="53"/>
  <c r="AB199" i="53"/>
  <c r="P342" i="53"/>
  <c r="AF199" i="53"/>
  <c r="AB290" i="53"/>
  <c r="P433" i="53"/>
  <c r="T433" i="53"/>
  <c r="AB214" i="53"/>
  <c r="AF214" i="53"/>
  <c r="P357" i="53"/>
  <c r="AB276" i="53"/>
  <c r="P276" i="53" s="1"/>
  <c r="P419" i="53"/>
  <c r="T419" i="53"/>
  <c r="AB228" i="53"/>
  <c r="T371" i="53"/>
  <c r="AF228" i="53"/>
  <c r="AB196" i="53"/>
  <c r="P339" i="53"/>
  <c r="T339" i="53"/>
  <c r="AB256" i="53"/>
  <c r="AF256" i="53"/>
  <c r="T399" i="53"/>
  <c r="AB301" i="53"/>
  <c r="T444" i="53"/>
  <c r="AF301" i="53"/>
  <c r="AB300" i="57"/>
  <c r="T443" i="57"/>
  <c r="P443" i="57"/>
  <c r="AF443" i="57"/>
  <c r="AB295" i="57"/>
  <c r="AF295" i="57"/>
  <c r="T438" i="57"/>
  <c r="P438" i="57"/>
  <c r="T401" i="57"/>
  <c r="AB258" i="57"/>
  <c r="P401" i="57"/>
  <c r="AF258" i="57"/>
  <c r="AF401" i="57"/>
  <c r="AB241" i="57"/>
  <c r="T384" i="57"/>
  <c r="AF241" i="57"/>
  <c r="P384" i="57"/>
  <c r="AF384" i="57"/>
  <c r="AF382" i="57"/>
  <c r="T382" i="57"/>
  <c r="AF239" i="57"/>
  <c r="AB239" i="57"/>
  <c r="P382" i="57"/>
  <c r="AB275" i="57"/>
  <c r="T418" i="57"/>
  <c r="AF275" i="57"/>
  <c r="AF418" i="57"/>
  <c r="AF400" i="57"/>
  <c r="P400" i="57"/>
  <c r="T400" i="57"/>
  <c r="AB257" i="57"/>
  <c r="AF257" i="57"/>
  <c r="T386" i="57"/>
  <c r="AF386" i="57"/>
  <c r="P386" i="57"/>
  <c r="AF243" i="57"/>
  <c r="AB243" i="57"/>
  <c r="AB272" i="57"/>
  <c r="T415" i="57"/>
  <c r="AF272" i="57"/>
  <c r="AF415" i="57"/>
  <c r="T402" i="57"/>
  <c r="AB259" i="57"/>
  <c r="AF259" i="57"/>
  <c r="P402" i="57"/>
  <c r="AA176" i="53"/>
  <c r="AA319" i="53"/>
  <c r="AB259" i="53"/>
  <c r="AF259" i="53"/>
  <c r="T402" i="53"/>
  <c r="AB229" i="53"/>
  <c r="AF229" i="53"/>
  <c r="P372" i="53"/>
  <c r="AB270" i="57"/>
  <c r="T413" i="57"/>
  <c r="AF270" i="57"/>
  <c r="P413" i="57"/>
  <c r="AB294" i="57"/>
  <c r="T437" i="57"/>
  <c r="AF437" i="57"/>
  <c r="P437" i="57"/>
  <c r="Y387" i="57"/>
  <c r="Z412" i="53"/>
  <c r="AA426" i="57"/>
  <c r="Y312" i="53"/>
  <c r="Z323" i="53"/>
  <c r="Z324" i="53"/>
  <c r="Z210" i="53"/>
  <c r="Y263" i="53"/>
  <c r="Y406" i="53"/>
  <c r="Y290" i="53"/>
  <c r="Y433" i="53"/>
  <c r="Y182" i="53"/>
  <c r="Y325" i="53"/>
  <c r="Y195" i="53"/>
  <c r="Y338" i="53"/>
  <c r="Z217" i="53"/>
  <c r="Z360" i="53"/>
  <c r="Z276" i="53"/>
  <c r="Z419" i="53"/>
  <c r="Z346" i="53"/>
  <c r="Z203" i="53"/>
  <c r="Z229" i="53"/>
  <c r="Z372" i="53"/>
  <c r="AA435" i="53"/>
  <c r="AA292" i="53"/>
  <c r="AA230" i="53"/>
  <c r="AA373" i="53"/>
  <c r="AA437" i="53"/>
  <c r="AA294" i="53"/>
  <c r="Z411" i="57"/>
  <c r="Z268" i="57"/>
  <c r="AB239" i="53"/>
  <c r="AF239" i="53"/>
  <c r="T382" i="53"/>
  <c r="AB251" i="53"/>
  <c r="AF251" i="53"/>
  <c r="T394" i="53"/>
  <c r="AB291" i="53"/>
  <c r="T434" i="53"/>
  <c r="P434" i="53"/>
  <c r="AB187" i="53"/>
  <c r="T330" i="53"/>
  <c r="P330" i="53"/>
  <c r="AB173" i="53"/>
  <c r="AF173" i="53"/>
  <c r="T316" i="53"/>
  <c r="AB270" i="53"/>
  <c r="T413" i="53"/>
  <c r="P413" i="53"/>
  <c r="AB277" i="53"/>
  <c r="AF277" i="53"/>
  <c r="T420" i="53"/>
  <c r="AB296" i="53"/>
  <c r="P439" i="53"/>
  <c r="T439" i="53"/>
  <c r="AB265" i="53"/>
  <c r="T408" i="53"/>
  <c r="AF265" i="53"/>
  <c r="AB241" i="53"/>
  <c r="AF241" i="53"/>
  <c r="P384" i="53"/>
  <c r="AB244" i="53"/>
  <c r="P387" i="53"/>
  <c r="AF244" i="53"/>
  <c r="AB271" i="53"/>
  <c r="T414" i="53"/>
  <c r="P414" i="53"/>
  <c r="AB204" i="53"/>
  <c r="P347" i="53"/>
  <c r="AF204" i="53"/>
  <c r="AB217" i="53"/>
  <c r="T360" i="53"/>
  <c r="P360" i="53"/>
  <c r="AB170" i="53"/>
  <c r="T313" i="53"/>
  <c r="P313" i="53"/>
  <c r="AB222" i="53"/>
  <c r="AF222" i="53"/>
  <c r="P365" i="53"/>
  <c r="AB283" i="53"/>
  <c r="T426" i="53"/>
  <c r="P426" i="53"/>
  <c r="AB261" i="53"/>
  <c r="T404" i="53"/>
  <c r="P404" i="53"/>
  <c r="T378" i="57"/>
  <c r="AB235" i="57"/>
  <c r="AF235" i="57"/>
  <c r="AF378" i="57"/>
  <c r="P378" i="57"/>
  <c r="AF230" i="57"/>
  <c r="AF373" i="57"/>
  <c r="P373" i="57"/>
  <c r="T373" i="57"/>
  <c r="AB230" i="57"/>
  <c r="P387" i="57"/>
  <c r="AF244" i="57"/>
  <c r="T387" i="57"/>
  <c r="AB244" i="57"/>
  <c r="AF387" i="57"/>
  <c r="AB287" i="57"/>
  <c r="AF430" i="57"/>
  <c r="T430" i="57"/>
  <c r="P430" i="57"/>
  <c r="AF246" i="57"/>
  <c r="AB246" i="57"/>
  <c r="T389" i="57"/>
  <c r="P389" i="57"/>
  <c r="AF389" i="57"/>
  <c r="AB288" i="57"/>
  <c r="AF431" i="57"/>
  <c r="T431" i="57"/>
  <c r="AF288" i="57"/>
  <c r="T405" i="57"/>
  <c r="AB262" i="57"/>
  <c r="AF262" i="57"/>
  <c r="P405" i="57"/>
  <c r="T412" i="57"/>
  <c r="AB269" i="57"/>
  <c r="AF269" i="57"/>
  <c r="P412" i="57"/>
  <c r="AB242" i="57"/>
  <c r="P385" i="57"/>
  <c r="T385" i="57"/>
  <c r="AF385" i="57"/>
  <c r="AF242" i="57"/>
  <c r="AB302" i="57"/>
  <c r="AF302" i="57"/>
  <c r="P445" i="57"/>
  <c r="AF445" i="57"/>
  <c r="T445" i="57"/>
  <c r="AA305" i="57"/>
  <c r="AA448" i="57"/>
  <c r="Y283" i="53"/>
  <c r="Y426" i="53"/>
  <c r="Y420" i="53"/>
  <c r="Y277" i="53"/>
  <c r="AB180" i="53"/>
  <c r="T323" i="53"/>
  <c r="P323" i="53"/>
  <c r="AB191" i="53"/>
  <c r="T334" i="53"/>
  <c r="AF191" i="53"/>
  <c r="T421" i="57"/>
  <c r="AB278" i="57"/>
  <c r="P421" i="57"/>
  <c r="AF421" i="57"/>
  <c r="AF278" i="57"/>
  <c r="AA358" i="53"/>
  <c r="Z416" i="57"/>
  <c r="Y435" i="57"/>
  <c r="Z432" i="57"/>
  <c r="Z177" i="53"/>
  <c r="AA431" i="57"/>
  <c r="Z407" i="53"/>
  <c r="Z405" i="57"/>
  <c r="Z170" i="53"/>
  <c r="Y395" i="57"/>
  <c r="AA323" i="53"/>
  <c r="Y222" i="53"/>
  <c r="Y365" i="53"/>
  <c r="Z216" i="53"/>
  <c r="Z359" i="53"/>
  <c r="Z271" i="53"/>
  <c r="Z414" i="53"/>
  <c r="Z190" i="53"/>
  <c r="Z333" i="53"/>
  <c r="AA239" i="53"/>
  <c r="AA382" i="53"/>
  <c r="AA371" i="53"/>
  <c r="AA228" i="53"/>
  <c r="AA196" i="53"/>
  <c r="AA339" i="53"/>
  <c r="Y240" i="57"/>
  <c r="Y383" i="57"/>
  <c r="Y236" i="57"/>
  <c r="Y379" i="57"/>
  <c r="AB195" i="53"/>
  <c r="AF195" i="53"/>
  <c r="T338" i="53"/>
  <c r="AB218" i="53"/>
  <c r="T361" i="53"/>
  <c r="AF218" i="53"/>
  <c r="AB185" i="53"/>
  <c r="P328" i="53"/>
  <c r="T328" i="53"/>
  <c r="AB253" i="53"/>
  <c r="AF253" i="53"/>
  <c r="T396" i="53"/>
  <c r="T443" i="53"/>
  <c r="AB300" i="53"/>
  <c r="P300" i="53" s="1"/>
  <c r="P443" i="53"/>
  <c r="AB266" i="53"/>
  <c r="P409" i="53"/>
  <c r="T409" i="53"/>
  <c r="AB286" i="53"/>
  <c r="T429" i="53"/>
  <c r="AF286" i="53"/>
  <c r="AB292" i="53"/>
  <c r="P435" i="53"/>
  <c r="T435" i="53"/>
  <c r="AB246" i="53"/>
  <c r="T389" i="53"/>
  <c r="P389" i="53"/>
  <c r="AB269" i="53"/>
  <c r="T412" i="53"/>
  <c r="AF269" i="53"/>
  <c r="AB243" i="53"/>
  <c r="T386" i="53"/>
  <c r="P386" i="53"/>
  <c r="AB227" i="53"/>
  <c r="AF227" i="53"/>
  <c r="T370" i="53"/>
  <c r="AB289" i="53"/>
  <c r="T432" i="53"/>
  <c r="AF289" i="53"/>
  <c r="AB206" i="53"/>
  <c r="P349" i="53"/>
  <c r="AF206" i="53"/>
  <c r="AB293" i="53"/>
  <c r="P436" i="53"/>
  <c r="T436" i="53"/>
  <c r="AB297" i="53"/>
  <c r="P297" i="53" s="1"/>
  <c r="T440" i="53"/>
  <c r="P440" i="53"/>
  <c r="AB192" i="53"/>
  <c r="AF192" i="53"/>
  <c r="P335" i="53"/>
  <c r="AB203" i="53"/>
  <c r="P346" i="53"/>
  <c r="AF203" i="53"/>
  <c r="AB271" i="57"/>
  <c r="T414" i="57"/>
  <c r="AF271" i="57"/>
  <c r="P414" i="57"/>
  <c r="T392" i="57"/>
  <c r="AB249" i="57"/>
  <c r="P392" i="57"/>
  <c r="AF392" i="57"/>
  <c r="AF249" i="57"/>
  <c r="AF250" i="57"/>
  <c r="AB250" i="57"/>
  <c r="AF393" i="57"/>
  <c r="P393" i="57"/>
  <c r="T393" i="57"/>
  <c r="T419" i="57"/>
  <c r="AB276" i="57"/>
  <c r="P419" i="57"/>
  <c r="AF419" i="57"/>
  <c r="T410" i="57"/>
  <c r="AB267" i="57"/>
  <c r="AF267" i="57"/>
  <c r="AF410" i="57"/>
  <c r="T409" i="57"/>
  <c r="AB266" i="57"/>
  <c r="AF266" i="57"/>
  <c r="AF409" i="57"/>
  <c r="AB285" i="57"/>
  <c r="AF428" i="57"/>
  <c r="AF285" i="57"/>
  <c r="P428" i="57"/>
  <c r="P391" i="57"/>
  <c r="T391" i="57"/>
  <c r="AF391" i="57"/>
  <c r="AF248" i="57"/>
  <c r="AB248" i="57"/>
  <c r="AB289" i="57"/>
  <c r="T432" i="57"/>
  <c r="AF432" i="57"/>
  <c r="P432" i="57"/>
  <c r="AF289" i="57"/>
  <c r="AB305" i="57"/>
  <c r="AF305" i="57"/>
  <c r="P448" i="57"/>
  <c r="T448" i="57"/>
  <c r="AB181" i="53"/>
  <c r="T324" i="53"/>
  <c r="AF181" i="53"/>
  <c r="AB215" i="53"/>
  <c r="T358" i="53"/>
  <c r="AF215" i="53"/>
  <c r="AF399" i="57"/>
  <c r="AF256" i="57"/>
  <c r="AB256" i="57"/>
  <c r="P399" i="57"/>
  <c r="T399" i="57"/>
  <c r="AB297" i="57"/>
  <c r="AF440" i="57"/>
  <c r="AF297" i="57"/>
  <c r="P440" i="57"/>
  <c r="Y403" i="53"/>
  <c r="Z397" i="57"/>
  <c r="Y380" i="53"/>
  <c r="AA353" i="53"/>
  <c r="AA350" i="53"/>
  <c r="AA174" i="53"/>
  <c r="AA232" i="57"/>
  <c r="AA397" i="57"/>
  <c r="Y186" i="53"/>
  <c r="AA184" i="53"/>
  <c r="Z193" i="53"/>
  <c r="Z336" i="53"/>
  <c r="AA389" i="53"/>
  <c r="AA246" i="53"/>
  <c r="Y269" i="57"/>
  <c r="Y412" i="57"/>
  <c r="AB237" i="53"/>
  <c r="T380" i="53"/>
  <c r="P380" i="53"/>
  <c r="AB257" i="53"/>
  <c r="T400" i="53"/>
  <c r="P400" i="53"/>
  <c r="AB193" i="53"/>
  <c r="P336" i="53"/>
  <c r="T336" i="53"/>
  <c r="AB168" i="53"/>
  <c r="P168" i="53" s="1"/>
  <c r="P311" i="53"/>
  <c r="T311" i="53"/>
  <c r="AB248" i="53"/>
  <c r="P391" i="53"/>
  <c r="AF248" i="53"/>
  <c r="AB169" i="53"/>
  <c r="P312" i="53"/>
  <c r="AF169" i="53"/>
  <c r="AB263" i="53"/>
  <c r="P263" i="53" s="1"/>
  <c r="T406" i="53"/>
  <c r="P406" i="53"/>
  <c r="AB285" i="53"/>
  <c r="T428" i="53"/>
  <c r="AF285" i="53"/>
  <c r="AB238" i="53"/>
  <c r="T381" i="53"/>
  <c r="AF238" i="53"/>
  <c r="AB255" i="53"/>
  <c r="T398" i="53"/>
  <c r="AF255" i="53"/>
  <c r="AB220" i="53"/>
  <c r="T363" i="53"/>
  <c r="P363" i="53"/>
  <c r="AB190" i="53"/>
  <c r="P333" i="53"/>
  <c r="T333" i="53"/>
  <c r="AB211" i="53"/>
  <c r="P354" i="53"/>
  <c r="T354" i="53"/>
  <c r="AB242" i="53"/>
  <c r="T385" i="53"/>
  <c r="AF242" i="53"/>
  <c r="P417" i="53"/>
  <c r="T417" i="53"/>
  <c r="AB274" i="53"/>
  <c r="AB216" i="53"/>
  <c r="P359" i="53"/>
  <c r="AF216" i="53"/>
  <c r="AB282" i="53"/>
  <c r="T425" i="53"/>
  <c r="AF282" i="53"/>
  <c r="AB233" i="53"/>
  <c r="T376" i="53"/>
  <c r="P376" i="53"/>
  <c r="AB281" i="57"/>
  <c r="T424" i="57"/>
  <c r="AF281" i="57"/>
  <c r="P424" i="57"/>
  <c r="T406" i="57"/>
  <c r="AB263" i="57"/>
  <c r="AF406" i="57"/>
  <c r="AF263" i="57"/>
  <c r="AF376" i="57"/>
  <c r="AB233" i="57"/>
  <c r="AF233" i="57"/>
  <c r="P376" i="57"/>
  <c r="T376" i="57"/>
  <c r="P381" i="57"/>
  <c r="T381" i="57"/>
  <c r="AF381" i="57"/>
  <c r="AF238" i="57"/>
  <c r="AB238" i="57"/>
  <c r="T420" i="57"/>
  <c r="AB277" i="57"/>
  <c r="P420" i="57"/>
  <c r="AF420" i="57"/>
  <c r="AB225" i="57"/>
  <c r="AF225" i="57"/>
  <c r="T368" i="57"/>
  <c r="P368" i="57"/>
  <c r="AF368" i="57"/>
  <c r="AB282" i="57"/>
  <c r="T425" i="57"/>
  <c r="AF425" i="57"/>
  <c r="P425" i="57"/>
  <c r="T411" i="57"/>
  <c r="AB268" i="57"/>
  <c r="AF411" i="57"/>
  <c r="P411" i="57"/>
  <c r="AB284" i="57"/>
  <c r="P427" i="57"/>
  <c r="T427" i="57"/>
  <c r="AF284" i="57"/>
  <c r="T380" i="57"/>
  <c r="P380" i="57"/>
  <c r="AF237" i="57"/>
  <c r="AF380" i="57"/>
  <c r="AB237" i="57"/>
  <c r="Y364" i="53"/>
  <c r="Y221" i="53"/>
  <c r="AB280" i="53"/>
  <c r="T423" i="53"/>
  <c r="AF280" i="53"/>
  <c r="AB210" i="53"/>
  <c r="AF210" i="53"/>
  <c r="T353" i="53"/>
  <c r="AB208" i="53"/>
  <c r="T351" i="53"/>
  <c r="AF208" i="53"/>
  <c r="Y344" i="53"/>
  <c r="Y443" i="57"/>
  <c r="P245" i="53"/>
  <c r="Y369" i="57"/>
  <c r="Y399" i="57"/>
  <c r="Y315" i="53"/>
  <c r="AA387" i="53"/>
  <c r="Y384" i="53"/>
  <c r="Y216" i="53"/>
  <c r="Y359" i="53"/>
  <c r="Y171" i="53"/>
  <c r="Y314" i="53"/>
  <c r="Y219" i="53"/>
  <c r="Y362" i="53"/>
  <c r="Z286" i="53"/>
  <c r="Z429" i="53"/>
  <c r="Z208" i="53"/>
  <c r="Z351" i="53"/>
  <c r="Z196" i="53"/>
  <c r="Z339" i="53"/>
  <c r="AA223" i="53"/>
  <c r="AA366" i="53"/>
  <c r="AA278" i="53"/>
  <c r="AA421" i="53"/>
  <c r="AA285" i="53"/>
  <c r="AA428" i="53"/>
  <c r="AA236" i="53"/>
  <c r="AA379" i="53"/>
  <c r="AA170" i="53"/>
  <c r="AA313" i="53"/>
  <c r="AB174" i="53"/>
  <c r="AF174" i="53"/>
  <c r="P317" i="53"/>
  <c r="AB258" i="53"/>
  <c r="AF258" i="53"/>
  <c r="T401" i="53"/>
  <c r="AB166" i="53"/>
  <c r="AF166" i="53"/>
  <c r="P309" i="53"/>
  <c r="AB201" i="53"/>
  <c r="T344" i="53"/>
  <c r="P344" i="53"/>
  <c r="AB167" i="53"/>
  <c r="T310" i="53"/>
  <c r="AF167" i="53"/>
  <c r="AB226" i="53"/>
  <c r="P369" i="53"/>
  <c r="AF226" i="53"/>
  <c r="AB230" i="53"/>
  <c r="P373" i="53"/>
  <c r="AF230" i="53"/>
  <c r="AB213" i="53"/>
  <c r="P356" i="53"/>
  <c r="T356" i="53"/>
  <c r="AB197" i="53"/>
  <c r="T340" i="53"/>
  <c r="AF197" i="53"/>
  <c r="AB288" i="53"/>
  <c r="T431" i="53"/>
  <c r="AF288" i="53"/>
  <c r="AB175" i="53"/>
  <c r="P175" i="53" s="1"/>
  <c r="T318" i="53"/>
  <c r="P318" i="53"/>
  <c r="AB250" i="53"/>
  <c r="P393" i="53"/>
  <c r="AF250" i="53"/>
  <c r="AB298" i="53"/>
  <c r="T441" i="53"/>
  <c r="AF298" i="53"/>
  <c r="T397" i="53"/>
  <c r="AB254" i="53"/>
  <c r="AF254" i="53"/>
  <c r="AB279" i="53"/>
  <c r="P422" i="53"/>
  <c r="T422" i="53"/>
  <c r="AB249" i="53"/>
  <c r="T392" i="53"/>
  <c r="AF249" i="53"/>
  <c r="AB176" i="53"/>
  <c r="T319" i="53"/>
  <c r="P319" i="53"/>
  <c r="T404" i="57"/>
  <c r="P404" i="57"/>
  <c r="AB261" i="57"/>
  <c r="P261" i="57" s="1"/>
  <c r="AF404" i="57"/>
  <c r="AB291" i="57"/>
  <c r="AF291" i="57"/>
  <c r="T434" i="57"/>
  <c r="P434" i="57"/>
  <c r="AF434" i="57"/>
  <c r="AB296" i="57"/>
  <c r="AF439" i="57"/>
  <c r="T439" i="57"/>
  <c r="AF296" i="57"/>
  <c r="P439" i="57"/>
  <c r="AB251" i="57"/>
  <c r="AF251" i="57"/>
  <c r="T394" i="57"/>
  <c r="AF394" i="57"/>
  <c r="P394" i="57"/>
  <c r="T388" i="57"/>
  <c r="AF388" i="57"/>
  <c r="P388" i="57"/>
  <c r="AB245" i="57"/>
  <c r="AF245" i="57"/>
  <c r="AB280" i="57"/>
  <c r="T423" i="57"/>
  <c r="AF280" i="57"/>
  <c r="AF423" i="57"/>
  <c r="P423" i="57"/>
  <c r="AF240" i="57"/>
  <c r="AF383" i="57"/>
  <c r="P383" i="57"/>
  <c r="T383" i="57"/>
  <c r="AB240" i="57"/>
  <c r="AB298" i="57"/>
  <c r="T441" i="57"/>
  <c r="AF441" i="57"/>
  <c r="P441" i="57"/>
  <c r="AF298" i="57"/>
  <c r="AB279" i="57"/>
  <c r="T422" i="57"/>
  <c r="AF422" i="57"/>
  <c r="P422" i="57"/>
  <c r="AB299" i="57"/>
  <c r="T442" i="57"/>
  <c r="AF299" i="57"/>
  <c r="P442" i="57"/>
  <c r="T398" i="57"/>
  <c r="AF255" i="57"/>
  <c r="AF398" i="57"/>
  <c r="P398" i="57"/>
  <c r="AB255" i="57"/>
  <c r="Y188" i="53"/>
  <c r="Y331" i="53"/>
  <c r="Z230" i="57"/>
  <c r="Z373" i="57"/>
  <c r="AB205" i="53"/>
  <c r="AF205" i="53"/>
  <c r="P348" i="53"/>
  <c r="AB284" i="53"/>
  <c r="T427" i="53"/>
  <c r="AF284" i="53"/>
  <c r="AB292" i="57"/>
  <c r="AF292" i="57"/>
  <c r="AF435" i="57"/>
  <c r="T435" i="57"/>
  <c r="W538" i="56"/>
  <c r="V538" i="56" s="1"/>
  <c r="T538" i="56" s="1"/>
  <c r="Y441" i="57"/>
  <c r="AA424" i="57"/>
  <c r="Z391" i="57"/>
  <c r="Z397" i="53"/>
  <c r="Y374" i="57"/>
  <c r="Y177" i="53"/>
  <c r="Y233" i="53"/>
  <c r="Y376" i="53"/>
  <c r="Y294" i="53"/>
  <c r="Y437" i="53"/>
  <c r="Y247" i="53"/>
  <c r="Y390" i="53"/>
  <c r="Y167" i="53"/>
  <c r="Y310" i="53"/>
  <c r="Z195" i="53"/>
  <c r="Z338" i="53"/>
  <c r="Z325" i="53"/>
  <c r="Z182" i="53"/>
  <c r="Z250" i="53"/>
  <c r="Z393" i="53"/>
  <c r="Z191" i="53"/>
  <c r="Z334" i="53"/>
  <c r="AA281" i="53"/>
  <c r="AA424" i="53"/>
  <c r="AA235" i="53"/>
  <c r="AA378" i="53"/>
  <c r="Z394" i="57"/>
  <c r="Z251" i="57"/>
  <c r="AB231" i="53"/>
  <c r="AF231" i="53"/>
  <c r="P374" i="53"/>
  <c r="AB273" i="53"/>
  <c r="T416" i="53"/>
  <c r="AF273" i="53"/>
  <c r="AB177" i="53"/>
  <c r="AF177" i="53"/>
  <c r="T320" i="53"/>
  <c r="AB172" i="53"/>
  <c r="T315" i="53"/>
  <c r="P315" i="53"/>
  <c r="AB262" i="53"/>
  <c r="AF262" i="53"/>
  <c r="T405" i="53"/>
  <c r="AB200" i="53"/>
  <c r="P343" i="53"/>
  <c r="T343" i="53"/>
  <c r="AB194" i="53"/>
  <c r="P337" i="53"/>
  <c r="AF194" i="53"/>
  <c r="AB212" i="53"/>
  <c r="T355" i="53"/>
  <c r="P355" i="53"/>
  <c r="AB188" i="53"/>
  <c r="AF188" i="53"/>
  <c r="T331" i="53"/>
  <c r="AB171" i="53"/>
  <c r="AF171" i="53"/>
  <c r="P314" i="53"/>
  <c r="AB183" i="53"/>
  <c r="AF183" i="53"/>
  <c r="P326" i="53"/>
  <c r="AB165" i="53"/>
  <c r="T308" i="53"/>
  <c r="P308" i="53"/>
  <c r="AB232" i="53"/>
  <c r="T375" i="53"/>
  <c r="P375" i="53"/>
  <c r="AB275" i="53"/>
  <c r="T418" i="53"/>
  <c r="AF275" i="53"/>
  <c r="AB202" i="53"/>
  <c r="AF202" i="53"/>
  <c r="P345" i="53"/>
  <c r="AB223" i="53"/>
  <c r="AF223" i="53"/>
  <c r="T366" i="53"/>
  <c r="AB281" i="53"/>
  <c r="P424" i="53"/>
  <c r="T424" i="53"/>
  <c r="AB301" i="57"/>
  <c r="AF444" i="57"/>
  <c r="AF301" i="57"/>
  <c r="P444" i="57"/>
  <c r="AF231" i="57"/>
  <c r="P374" i="57"/>
  <c r="T374" i="57"/>
  <c r="AF374" i="57"/>
  <c r="AB231" i="57"/>
  <c r="P396" i="57"/>
  <c r="T396" i="57"/>
  <c r="AB253" i="57"/>
  <c r="AF253" i="57"/>
  <c r="AF396" i="57"/>
  <c r="AB303" i="57"/>
  <c r="P446" i="57"/>
  <c r="AF303" i="57"/>
  <c r="AF446" i="57"/>
  <c r="T446" i="57"/>
  <c r="AB290" i="57"/>
  <c r="P433" i="57"/>
  <c r="AF290" i="57"/>
  <c r="T433" i="57"/>
  <c r="T417" i="57"/>
  <c r="AB274" i="57"/>
  <c r="P417" i="57"/>
  <c r="AF417" i="57"/>
  <c r="AB265" i="57"/>
  <c r="T408" i="57"/>
  <c r="AF265" i="57"/>
  <c r="P408" i="57"/>
  <c r="T416" i="57"/>
  <c r="AB273" i="57"/>
  <c r="P273" i="57" s="1"/>
  <c r="P416" i="57"/>
  <c r="AF416" i="57"/>
  <c r="AB304" i="57"/>
  <c r="P447" i="57"/>
  <c r="AF447" i="57"/>
  <c r="T447" i="57"/>
  <c r="AF304" i="57"/>
  <c r="AF377" i="57"/>
  <c r="AB234" i="57"/>
  <c r="P377" i="57"/>
  <c r="T377" i="57"/>
  <c r="AF234" i="57"/>
  <c r="AA255" i="57"/>
  <c r="AA398" i="57"/>
  <c r="S512" i="56"/>
  <c r="AA544" i="56"/>
  <c r="W544" i="56"/>
  <c r="S544" i="56"/>
  <c r="S567" i="56"/>
  <c r="AE537" i="56"/>
  <c r="AA559" i="56"/>
  <c r="Z559" i="56" s="1"/>
  <c r="X559" i="56" s="1"/>
  <c r="AE559" i="56"/>
  <c r="S559" i="56"/>
  <c r="AE577" i="56"/>
  <c r="AE514" i="56"/>
  <c r="AA564" i="56"/>
  <c r="AA515" i="56"/>
  <c r="W527" i="56"/>
  <c r="V527" i="56" s="1"/>
  <c r="T527" i="56" s="1"/>
  <c r="S265" i="59"/>
  <c r="R302" i="59"/>
  <c r="S588" i="59" s="1"/>
  <c r="Q225" i="59"/>
  <c r="AC511" i="59" s="1"/>
  <c r="S517" i="56"/>
  <c r="S556" i="56"/>
  <c r="Z511" i="56"/>
  <c r="X511" i="56" s="1"/>
  <c r="AA552" i="56"/>
  <c r="AE518" i="56"/>
  <c r="AD518" i="56" s="1"/>
  <c r="AB518" i="56" s="1"/>
  <c r="AA518" i="56"/>
  <c r="Z518" i="56" s="1"/>
  <c r="X518" i="56" s="1"/>
  <c r="AE543" i="56"/>
  <c r="AD543" i="56" s="1"/>
  <c r="AB543" i="56" s="1"/>
  <c r="S290" i="59"/>
  <c r="AD565" i="56"/>
  <c r="AB565" i="56" s="1"/>
  <c r="Q271" i="59"/>
  <c r="Q557" i="59" s="1"/>
  <c r="R273" i="59"/>
  <c r="S273" i="59"/>
  <c r="Q268" i="59"/>
  <c r="Y554" i="59" s="1"/>
  <c r="S270" i="59"/>
  <c r="AE556" i="59" s="1"/>
  <c r="S243" i="59"/>
  <c r="R237" i="59"/>
  <c r="AC567" i="55"/>
  <c r="Q294" i="55"/>
  <c r="U580" i="55" s="1"/>
  <c r="S255" i="59"/>
  <c r="W578" i="59"/>
  <c r="Q293" i="59"/>
  <c r="AC579" i="59" s="1"/>
  <c r="S242" i="59"/>
  <c r="R239" i="59"/>
  <c r="R264" i="59"/>
  <c r="AA550" i="59" s="1"/>
  <c r="AA568" i="59"/>
  <c r="S284" i="59"/>
  <c r="AE558" i="56"/>
  <c r="AD558" i="56" s="1"/>
  <c r="AB558" i="56" s="1"/>
  <c r="W558" i="56"/>
  <c r="AA558" i="59"/>
  <c r="V554" i="56"/>
  <c r="T554" i="56" s="1"/>
  <c r="Q544" i="59"/>
  <c r="Q232" i="59"/>
  <c r="AC518" i="59" s="1"/>
  <c r="R299" i="59"/>
  <c r="Q243" i="59"/>
  <c r="Q529" i="59" s="1"/>
  <c r="S275" i="59"/>
  <c r="AE561" i="59" s="1"/>
  <c r="Q233" i="59"/>
  <c r="AC519" i="59" s="1"/>
  <c r="Q279" i="59"/>
  <c r="AC565" i="59" s="1"/>
  <c r="Q240" i="59"/>
  <c r="AC526" i="59" s="1"/>
  <c r="R296" i="59"/>
  <c r="W582" i="59" s="1"/>
  <c r="R287" i="59"/>
  <c r="Q292" i="59"/>
  <c r="Y578" i="59" s="1"/>
  <c r="Q537" i="59"/>
  <c r="AE542" i="59"/>
  <c r="S248" i="59"/>
  <c r="R265" i="59"/>
  <c r="AC524" i="56"/>
  <c r="AD524" i="56" s="1"/>
  <c r="AB524" i="56" s="1"/>
  <c r="R277" i="59"/>
  <c r="AA520" i="59"/>
  <c r="U524" i="56"/>
  <c r="Q524" i="56"/>
  <c r="S300" i="59"/>
  <c r="AA586" i="59" s="1"/>
  <c r="S257" i="59"/>
  <c r="S543" i="59" s="1"/>
  <c r="R277" i="55"/>
  <c r="AE563" i="55" s="1"/>
  <c r="S263" i="59"/>
  <c r="AE549" i="59" s="1"/>
  <c r="U575" i="59"/>
  <c r="S278" i="59"/>
  <c r="S227" i="59"/>
  <c r="AE513" i="59" s="1"/>
  <c r="S246" i="59"/>
  <c r="W532" i="59" s="1"/>
  <c r="Q274" i="59"/>
  <c r="AC560" i="59" s="1"/>
  <c r="S267" i="59"/>
  <c r="S553" i="59" s="1"/>
  <c r="Q275" i="59"/>
  <c r="AC561" i="59" s="1"/>
  <c r="AA554" i="59"/>
  <c r="S294" i="59"/>
  <c r="S239" i="59"/>
  <c r="Q262" i="59"/>
  <c r="AC548" i="59" s="1"/>
  <c r="Q252" i="59"/>
  <c r="AC538" i="59" s="1"/>
  <c r="R284" i="59"/>
  <c r="R289" i="59"/>
  <c r="U582" i="59"/>
  <c r="R236" i="59"/>
  <c r="AE522" i="59" s="1"/>
  <c r="Q281" i="59"/>
  <c r="U567" i="59" s="1"/>
  <c r="Q239" i="59"/>
  <c r="AC525" i="59" s="1"/>
  <c r="AA543" i="56"/>
  <c r="Z543" i="56" s="1"/>
  <c r="X543" i="56" s="1"/>
  <c r="AE554" i="56"/>
  <c r="AD554" i="56" s="1"/>
  <c r="AB554" i="56" s="1"/>
  <c r="AA558" i="56"/>
  <c r="S269" i="59"/>
  <c r="AE555" i="59" s="1"/>
  <c r="S543" i="56"/>
  <c r="R543" i="56" s="1"/>
  <c r="P543" i="56" s="1"/>
  <c r="AA516" i="59"/>
  <c r="Z516" i="59" s="1"/>
  <c r="X516" i="59" s="1"/>
  <c r="R291" i="59"/>
  <c r="AA577" i="59" s="1"/>
  <c r="Z577" i="59" s="1"/>
  <c r="X577" i="59" s="1"/>
  <c r="R293" i="59"/>
  <c r="AE579" i="59" s="1"/>
  <c r="S274" i="59"/>
  <c r="S560" i="59" s="1"/>
  <c r="W543" i="56"/>
  <c r="V543" i="56" s="1"/>
  <c r="T543" i="56" s="1"/>
  <c r="Q226" i="59"/>
  <c r="Y512" i="59" s="1"/>
  <c r="R245" i="59"/>
  <c r="S531" i="59" s="1"/>
  <c r="Q294" i="59"/>
  <c r="Q580" i="59" s="1"/>
  <c r="R255" i="59"/>
  <c r="R231" i="59"/>
  <c r="S517" i="59" s="1"/>
  <c r="S547" i="59"/>
  <c r="S288" i="59"/>
  <c r="W574" i="59" s="1"/>
  <c r="S250" i="59"/>
  <c r="R242" i="59"/>
  <c r="Q261" i="59"/>
  <c r="Q547" i="59" s="1"/>
  <c r="R233" i="59"/>
  <c r="S519" i="59" s="1"/>
  <c r="R232" i="59"/>
  <c r="AE518" i="59" s="1"/>
  <c r="S258" i="59"/>
  <c r="AE544" i="59" s="1"/>
  <c r="W525" i="56"/>
  <c r="Y556" i="56"/>
  <c r="S229" i="59"/>
  <c r="W515" i="59" s="1"/>
  <c r="Q244" i="59"/>
  <c r="Y530" i="59" s="1"/>
  <c r="R248" i="59"/>
  <c r="Q270" i="59"/>
  <c r="AC556" i="59" s="1"/>
  <c r="U552" i="59"/>
  <c r="Q229" i="59"/>
  <c r="Y515" i="59" s="1"/>
  <c r="Q256" i="59"/>
  <c r="AC542" i="59" s="1"/>
  <c r="S297" i="59"/>
  <c r="AE583" i="59" s="1"/>
  <c r="AD583" i="59" s="1"/>
  <c r="AB583" i="59" s="1"/>
  <c r="S281" i="59"/>
  <c r="AE567" i="59" s="1"/>
  <c r="S289" i="59"/>
  <c r="AA517" i="56"/>
  <c r="Q531" i="59"/>
  <c r="AC588" i="55"/>
  <c r="S530" i="59"/>
  <c r="Q298" i="59"/>
  <c r="U584" i="59" s="1"/>
  <c r="R286" i="59"/>
  <c r="AA572" i="59" s="1"/>
  <c r="Q286" i="59"/>
  <c r="U572" i="59" s="1"/>
  <c r="S554" i="56"/>
  <c r="R554" i="56" s="1"/>
  <c r="P554" i="56" s="1"/>
  <c r="Q276" i="59"/>
  <c r="Q562" i="59" s="1"/>
  <c r="W527" i="59"/>
  <c r="Q263" i="59"/>
  <c r="U549" i="59" s="1"/>
  <c r="Q304" i="59"/>
  <c r="AC590" i="59" s="1"/>
  <c r="Q295" i="59"/>
  <c r="AC581" i="59" s="1"/>
  <c r="S280" i="59"/>
  <c r="S566" i="59" s="1"/>
  <c r="R226" i="59"/>
  <c r="W512" i="59" s="1"/>
  <c r="AA557" i="59"/>
  <c r="W530" i="59"/>
  <c r="U558" i="59"/>
  <c r="Q269" i="59"/>
  <c r="AC555" i="59" s="1"/>
  <c r="Q285" i="59"/>
  <c r="U571" i="59" s="1"/>
  <c r="Q290" i="59"/>
  <c r="U576" i="59" s="1"/>
  <c r="AE538" i="59"/>
  <c r="S287" i="59"/>
  <c r="R303" i="55"/>
  <c r="Q259" i="59"/>
  <c r="Q545" i="59" s="1"/>
  <c r="Z521" i="56"/>
  <c r="X521" i="56" s="1"/>
  <c r="AA531" i="56"/>
  <c r="R301" i="59"/>
  <c r="S587" i="59" s="1"/>
  <c r="S249" i="59"/>
  <c r="AE535" i="59" s="1"/>
  <c r="AD535" i="59" s="1"/>
  <c r="AB535" i="59" s="1"/>
  <c r="U588" i="59"/>
  <c r="Q303" i="59"/>
  <c r="Q589" i="59" s="1"/>
  <c r="S539" i="59"/>
  <c r="AE517" i="56"/>
  <c r="S531" i="56"/>
  <c r="U533" i="59"/>
  <c r="R294" i="59"/>
  <c r="Q527" i="59"/>
  <c r="Y527" i="59"/>
  <c r="R295" i="55"/>
  <c r="AA581" i="55" s="1"/>
  <c r="AE548" i="59"/>
  <c r="Y570" i="56"/>
  <c r="Z570" i="56" s="1"/>
  <c r="X570" i="56" s="1"/>
  <c r="S277" i="59"/>
  <c r="V536" i="56"/>
  <c r="T536" i="56" s="1"/>
  <c r="Q539" i="59"/>
  <c r="AA554" i="56"/>
  <c r="Z554" i="56" s="1"/>
  <c r="X554" i="56" s="1"/>
  <c r="Q282" i="59"/>
  <c r="Y568" i="59" s="1"/>
  <c r="Q284" i="59"/>
  <c r="AC570" i="59" s="1"/>
  <c r="Q264" i="59"/>
  <c r="AC550" i="59" s="1"/>
  <c r="S285" i="59"/>
  <c r="W571" i="59" s="1"/>
  <c r="Q283" i="59"/>
  <c r="Y569" i="59" s="1"/>
  <c r="R225" i="59"/>
  <c r="AE511" i="59" s="1"/>
  <c r="S299" i="59"/>
  <c r="Q301" i="59"/>
  <c r="Y587" i="59" s="1"/>
  <c r="Q260" i="59"/>
  <c r="AC546" i="59" s="1"/>
  <c r="Q242" i="59"/>
  <c r="U528" i="59" s="1"/>
  <c r="S298" i="59"/>
  <c r="AE584" i="59" s="1"/>
  <c r="Q277" i="59"/>
  <c r="AC563" i="59" s="1"/>
  <c r="S538" i="59"/>
  <c r="Q280" i="59"/>
  <c r="U566" i="59" s="1"/>
  <c r="S239" i="55"/>
  <c r="R247" i="59"/>
  <c r="AA533" i="59" s="1"/>
  <c r="R283" i="59"/>
  <c r="S237" i="59"/>
  <c r="S279" i="59"/>
  <c r="R303" i="59"/>
  <c r="W589" i="59" s="1"/>
  <c r="R279" i="59"/>
  <c r="AE530" i="59"/>
  <c r="S283" i="59"/>
  <c r="R243" i="59"/>
  <c r="W552" i="59"/>
  <c r="W514" i="59"/>
  <c r="R290" i="59"/>
  <c r="Y523" i="56"/>
  <c r="Q523" i="56"/>
  <c r="W538" i="59"/>
  <c r="Q282" i="55"/>
  <c r="U568" i="55" s="1"/>
  <c r="R251" i="59"/>
  <c r="AE537" i="59" s="1"/>
  <c r="AE547" i="56"/>
  <c r="U523" i="56"/>
  <c r="R278" i="59"/>
  <c r="AA530" i="59"/>
  <c r="S545" i="59"/>
  <c r="U567" i="55"/>
  <c r="S514" i="56"/>
  <c r="AA524" i="59"/>
  <c r="Z524" i="59" s="1"/>
  <c r="X524" i="59" s="1"/>
  <c r="U569" i="56"/>
  <c r="AE590" i="59"/>
  <c r="AC569" i="56"/>
  <c r="R240" i="59"/>
  <c r="AE526" i="59" s="1"/>
  <c r="R250" i="59"/>
  <c r="AE540" i="59"/>
  <c r="Y533" i="59"/>
  <c r="Q556" i="56"/>
  <c r="W581" i="59"/>
  <c r="AE521" i="59"/>
  <c r="AD521" i="59" s="1"/>
  <c r="AB521" i="59" s="1"/>
  <c r="Y513" i="59"/>
  <c r="Q520" i="59"/>
  <c r="S293" i="55"/>
  <c r="AE579" i="55" s="1"/>
  <c r="W516" i="56"/>
  <c r="AD523" i="56"/>
  <c r="AB523" i="56" s="1"/>
  <c r="U571" i="56"/>
  <c r="W531" i="56"/>
  <c r="AD584" i="56"/>
  <c r="AB584" i="56" s="1"/>
  <c r="Q533" i="59"/>
  <c r="V584" i="56"/>
  <c r="T584" i="56" s="1"/>
  <c r="AE526" i="56"/>
  <c r="AC553" i="55"/>
  <c r="S514" i="59"/>
  <c r="Y527" i="56"/>
  <c r="S523" i="56"/>
  <c r="AA527" i="59"/>
  <c r="AA583" i="56"/>
  <c r="W523" i="56"/>
  <c r="Y531" i="59"/>
  <c r="W545" i="56"/>
  <c r="U574" i="56"/>
  <c r="AA523" i="56"/>
  <c r="W575" i="56"/>
  <c r="V575" i="56" s="1"/>
  <c r="T575" i="56" s="1"/>
  <c r="U562" i="56"/>
  <c r="V562" i="56" s="1"/>
  <c r="T562" i="56" s="1"/>
  <c r="AA548" i="59"/>
  <c r="R584" i="56"/>
  <c r="P584" i="56" s="1"/>
  <c r="S548" i="59"/>
  <c r="S575" i="56"/>
  <c r="R575" i="56" s="1"/>
  <c r="P575" i="56" s="1"/>
  <c r="AA514" i="59"/>
  <c r="AC527" i="55"/>
  <c r="AC574" i="56"/>
  <c r="S570" i="56"/>
  <c r="AD562" i="56"/>
  <c r="AB562" i="56" s="1"/>
  <c r="Q580" i="56"/>
  <c r="R580" i="56" s="1"/>
  <c r="P580" i="56" s="1"/>
  <c r="AD537" i="56"/>
  <c r="AB537" i="56" s="1"/>
  <c r="U555" i="56"/>
  <c r="V555" i="56" s="1"/>
  <c r="T555" i="56" s="1"/>
  <c r="AE516" i="56"/>
  <c r="AD516" i="56" s="1"/>
  <c r="AB516" i="56" s="1"/>
  <c r="S527" i="59"/>
  <c r="Q574" i="56"/>
  <c r="W588" i="56"/>
  <c r="V588" i="56" s="1"/>
  <c r="T588" i="56" s="1"/>
  <c r="R511" i="56"/>
  <c r="P511" i="56" s="1"/>
  <c r="Q535" i="59"/>
  <c r="Q562" i="56"/>
  <c r="R562" i="56" s="1"/>
  <c r="P562" i="56" s="1"/>
  <c r="AC529" i="56"/>
  <c r="Q559" i="56"/>
  <c r="W570" i="56"/>
  <c r="Z555" i="56"/>
  <c r="X555" i="56" s="1"/>
  <c r="Y580" i="56"/>
  <c r="Z580" i="56" s="1"/>
  <c r="X580" i="56" s="1"/>
  <c r="AE575" i="56"/>
  <c r="AD575" i="56" s="1"/>
  <c r="AB575" i="56" s="1"/>
  <c r="U577" i="56"/>
  <c r="Q583" i="56"/>
  <c r="AC552" i="59"/>
  <c r="AC536" i="56"/>
  <c r="AC559" i="56"/>
  <c r="AC580" i="56"/>
  <c r="AD580" i="56" s="1"/>
  <c r="AB580" i="56" s="1"/>
  <c r="Y562" i="56"/>
  <c r="Z562" i="56" s="1"/>
  <c r="X562" i="56" s="1"/>
  <c r="AE531" i="55"/>
  <c r="Y563" i="55"/>
  <c r="Q225" i="55"/>
  <c r="AC511" i="55" s="1"/>
  <c r="U514" i="59"/>
  <c r="Y529" i="56"/>
  <c r="Z529" i="56" s="1"/>
  <c r="X529" i="56" s="1"/>
  <c r="AE569" i="56"/>
  <c r="W526" i="56"/>
  <c r="V526" i="56" s="1"/>
  <c r="T526" i="56" s="1"/>
  <c r="V528" i="56"/>
  <c r="T528" i="56" s="1"/>
  <c r="U531" i="59"/>
  <c r="Q561" i="55"/>
  <c r="Y519" i="55"/>
  <c r="Y547" i="56"/>
  <c r="AA526" i="56"/>
  <c r="AE570" i="56"/>
  <c r="AD570" i="56" s="1"/>
  <c r="AB570" i="56" s="1"/>
  <c r="S587" i="56"/>
  <c r="R587" i="56" s="1"/>
  <c r="P587" i="56" s="1"/>
  <c r="AC527" i="56"/>
  <c r="AA566" i="56"/>
  <c r="Z566" i="56" s="1"/>
  <c r="X566" i="56" s="1"/>
  <c r="Q527" i="56"/>
  <c r="AC531" i="59"/>
  <c r="R235" i="55"/>
  <c r="S521" i="55" s="1"/>
  <c r="V532" i="56"/>
  <c r="T532" i="56" s="1"/>
  <c r="S516" i="56"/>
  <c r="AA588" i="56"/>
  <c r="Z588" i="56" s="1"/>
  <c r="X588" i="56" s="1"/>
  <c r="W569" i="56"/>
  <c r="AE514" i="59"/>
  <c r="AC530" i="55"/>
  <c r="S588" i="56"/>
  <c r="R588" i="56" s="1"/>
  <c r="P588" i="56" s="1"/>
  <c r="S303" i="55"/>
  <c r="AA557" i="55"/>
  <c r="Z557" i="55" s="1"/>
  <c r="X557" i="55" s="1"/>
  <c r="Q236" i="55"/>
  <c r="U522" i="55" s="1"/>
  <c r="Y529" i="55"/>
  <c r="Y536" i="56"/>
  <c r="Q529" i="56"/>
  <c r="Q577" i="56"/>
  <c r="AC539" i="55"/>
  <c r="AD581" i="56"/>
  <c r="AB581" i="56" s="1"/>
  <c r="S225" i="55"/>
  <c r="S249" i="55"/>
  <c r="AA569" i="56"/>
  <c r="Z569" i="56" s="1"/>
  <c r="X569" i="56" s="1"/>
  <c r="Q569" i="56"/>
  <c r="AA539" i="59"/>
  <c r="S288" i="55"/>
  <c r="W574" i="55" s="1"/>
  <c r="Q536" i="56"/>
  <c r="U559" i="56"/>
  <c r="V559" i="56" s="1"/>
  <c r="T559" i="56" s="1"/>
  <c r="W539" i="59"/>
  <c r="AA514" i="56"/>
  <c r="V550" i="56"/>
  <c r="T550" i="56" s="1"/>
  <c r="AC577" i="56"/>
  <c r="U527" i="59"/>
  <c r="AC573" i="55"/>
  <c r="Y561" i="55"/>
  <c r="W540" i="56"/>
  <c r="V540" i="56" s="1"/>
  <c r="T540" i="56" s="1"/>
  <c r="AC561" i="55"/>
  <c r="Q266" i="55"/>
  <c r="U552" i="55" s="1"/>
  <c r="U576" i="55"/>
  <c r="Q589" i="56"/>
  <c r="W557" i="59"/>
  <c r="W547" i="56"/>
  <c r="Y521" i="59"/>
  <c r="R298" i="55"/>
  <c r="AC564" i="55"/>
  <c r="AC589" i="56"/>
  <c r="U561" i="55"/>
  <c r="Q519" i="56"/>
  <c r="R519" i="56" s="1"/>
  <c r="P519" i="56" s="1"/>
  <c r="AA540" i="56"/>
  <c r="Z540" i="56" s="1"/>
  <c r="X540" i="56" s="1"/>
  <c r="AC563" i="55"/>
  <c r="Q229" i="55"/>
  <c r="Q515" i="55" s="1"/>
  <c r="W542" i="59"/>
  <c r="S583" i="56"/>
  <c r="AE542" i="56"/>
  <c r="W534" i="56"/>
  <c r="Y535" i="59"/>
  <c r="V546" i="56"/>
  <c r="T546" i="56" s="1"/>
  <c r="AE540" i="56"/>
  <c r="AD540" i="56" s="1"/>
  <c r="AB540" i="56" s="1"/>
  <c r="Q581" i="55"/>
  <c r="W537" i="56"/>
  <c r="V537" i="56" s="1"/>
  <c r="T537" i="56" s="1"/>
  <c r="Y551" i="59"/>
  <c r="AA542" i="56"/>
  <c r="AA537" i="56"/>
  <c r="Z537" i="56" s="1"/>
  <c r="X537" i="56" s="1"/>
  <c r="U589" i="56"/>
  <c r="W517" i="56"/>
  <c r="V517" i="56" s="1"/>
  <c r="T517" i="56" s="1"/>
  <c r="AC527" i="59"/>
  <c r="AE539" i="59"/>
  <c r="Y541" i="55"/>
  <c r="AA545" i="56"/>
  <c r="S537" i="56"/>
  <c r="R537" i="56" s="1"/>
  <c r="P537" i="56" s="1"/>
  <c r="AC555" i="56"/>
  <c r="AD555" i="56" s="1"/>
  <c r="AB555" i="56" s="1"/>
  <c r="AC542" i="55"/>
  <c r="AE545" i="56"/>
  <c r="AD545" i="56" s="1"/>
  <c r="AB545" i="56" s="1"/>
  <c r="S542" i="56"/>
  <c r="Q555" i="56"/>
  <c r="R555" i="56" s="1"/>
  <c r="P555" i="56" s="1"/>
  <c r="S534" i="56"/>
  <c r="AA534" i="56"/>
  <c r="Z534" i="56" s="1"/>
  <c r="X534" i="56" s="1"/>
  <c r="R249" i="55"/>
  <c r="U520" i="59"/>
  <c r="AD531" i="56"/>
  <c r="AB531" i="56" s="1"/>
  <c r="AA582" i="56"/>
  <c r="Z582" i="56" s="1"/>
  <c r="X582" i="56" s="1"/>
  <c r="Y584" i="55"/>
  <c r="U541" i="59"/>
  <c r="AC568" i="56"/>
  <c r="AD568" i="56" s="1"/>
  <c r="AB568" i="56" s="1"/>
  <c r="Q524" i="59"/>
  <c r="Y520" i="59"/>
  <c r="U520" i="56"/>
  <c r="AC520" i="56"/>
  <c r="AD520" i="56" s="1"/>
  <c r="AB520" i="56" s="1"/>
  <c r="Q564" i="55"/>
  <c r="U558" i="56"/>
  <c r="AE525" i="56"/>
  <c r="Q518" i="55"/>
  <c r="W582" i="56"/>
  <c r="V582" i="56" s="1"/>
  <c r="T582" i="56" s="1"/>
  <c r="U531" i="56"/>
  <c r="S246" i="55"/>
  <c r="W532" i="55" s="1"/>
  <c r="W587" i="56"/>
  <c r="V587" i="56" s="1"/>
  <c r="T587" i="56" s="1"/>
  <c r="U584" i="55"/>
  <c r="AE567" i="55"/>
  <c r="S582" i="56"/>
  <c r="R582" i="56" s="1"/>
  <c r="P582" i="56" s="1"/>
  <c r="Z568" i="56"/>
  <c r="X568" i="56" s="1"/>
  <c r="Q563" i="56"/>
  <c r="R563" i="56" s="1"/>
  <c r="P563" i="56" s="1"/>
  <c r="AA587" i="56"/>
  <c r="Z587" i="56" s="1"/>
  <c r="X587" i="56" s="1"/>
  <c r="AA524" i="56"/>
  <c r="Z524" i="56" s="1"/>
  <c r="X524" i="56" s="1"/>
  <c r="AC581" i="55"/>
  <c r="Q571" i="56"/>
  <c r="R571" i="56" s="1"/>
  <c r="P571" i="56" s="1"/>
  <c r="AC571" i="56"/>
  <c r="AD563" i="56"/>
  <c r="AB563" i="56" s="1"/>
  <c r="S525" i="56"/>
  <c r="AA512" i="55"/>
  <c r="U563" i="56"/>
  <c r="V563" i="56" s="1"/>
  <c r="T563" i="56" s="1"/>
  <c r="Y563" i="56"/>
  <c r="Z563" i="56" s="1"/>
  <c r="X563" i="56" s="1"/>
  <c r="AC533" i="59"/>
  <c r="Q520" i="56"/>
  <c r="Q531" i="56"/>
  <c r="Q551" i="59"/>
  <c r="Y586" i="55"/>
  <c r="U556" i="56"/>
  <c r="Y531" i="56"/>
  <c r="AC537" i="55"/>
  <c r="Y558" i="56"/>
  <c r="R302" i="55"/>
  <c r="S588" i="55" s="1"/>
  <c r="W567" i="55"/>
  <c r="AE567" i="56"/>
  <c r="Q552" i="59"/>
  <c r="W580" i="55"/>
  <c r="Y535" i="55"/>
  <c r="Q558" i="56"/>
  <c r="R558" i="56" s="1"/>
  <c r="P558" i="56" s="1"/>
  <c r="W567" i="56"/>
  <c r="AC576" i="55"/>
  <c r="AA518" i="55"/>
  <c r="AA554" i="55"/>
  <c r="Z554" i="55" s="1"/>
  <c r="X554" i="55" s="1"/>
  <c r="W514" i="56"/>
  <c r="V514" i="56" s="1"/>
  <c r="T514" i="56" s="1"/>
  <c r="W548" i="59"/>
  <c r="AE529" i="56"/>
  <c r="S265" i="55"/>
  <c r="S551" i="55" s="1"/>
  <c r="Y552" i="59"/>
  <c r="AE558" i="55"/>
  <c r="S259" i="55"/>
  <c r="AA567" i="56"/>
  <c r="Z567" i="56" s="1"/>
  <c r="X567" i="56" s="1"/>
  <c r="R535" i="56"/>
  <c r="P535" i="56" s="1"/>
  <c r="W551" i="56"/>
  <c r="V551" i="56" s="1"/>
  <c r="T551" i="56" s="1"/>
  <c r="Q571" i="55"/>
  <c r="Q576" i="55"/>
  <c r="AC535" i="56"/>
  <c r="AD535" i="56" s="1"/>
  <c r="AB535" i="56" s="1"/>
  <c r="AE527" i="59"/>
  <c r="Q545" i="56"/>
  <c r="AC577" i="55"/>
  <c r="AC531" i="55"/>
  <c r="AA523" i="55"/>
  <c r="Y523" i="59"/>
  <c r="AC541" i="55"/>
  <c r="S556" i="55"/>
  <c r="Y576" i="55"/>
  <c r="S518" i="55"/>
  <c r="Y512" i="55"/>
  <c r="AE547" i="59"/>
  <c r="S532" i="56"/>
  <c r="R532" i="56" s="1"/>
  <c r="P532" i="56" s="1"/>
  <c r="Y519" i="56"/>
  <c r="U545" i="56"/>
  <c r="AC586" i="55"/>
  <c r="Q259" i="55"/>
  <c r="Y545" i="55" s="1"/>
  <c r="W518" i="55"/>
  <c r="S297" i="55"/>
  <c r="AE533" i="56"/>
  <c r="AD533" i="56" s="1"/>
  <c r="AB533" i="56" s="1"/>
  <c r="S524" i="56"/>
  <c r="Y516" i="56"/>
  <c r="Z516" i="56" s="1"/>
  <c r="X516" i="56" s="1"/>
  <c r="AE551" i="56"/>
  <c r="AD551" i="56" s="1"/>
  <c r="AB551" i="56" s="1"/>
  <c r="Y581" i="55"/>
  <c r="Y532" i="59"/>
  <c r="AA560" i="55"/>
  <c r="Z560" i="55" s="1"/>
  <c r="X560" i="55" s="1"/>
  <c r="W524" i="56"/>
  <c r="U516" i="56"/>
  <c r="W533" i="56"/>
  <c r="V533" i="56" s="1"/>
  <c r="T533" i="56" s="1"/>
  <c r="Q514" i="56"/>
  <c r="S551" i="56"/>
  <c r="R551" i="56" s="1"/>
  <c r="P551" i="56" s="1"/>
  <c r="Q301" i="55"/>
  <c r="Q587" i="55" s="1"/>
  <c r="U543" i="59"/>
  <c r="AC519" i="56"/>
  <c r="U581" i="55"/>
  <c r="S557" i="59"/>
  <c r="AA589" i="56"/>
  <c r="Z589" i="56" s="1"/>
  <c r="X589" i="56" s="1"/>
  <c r="W590" i="56"/>
  <c r="V590" i="56" s="1"/>
  <c r="T590" i="56" s="1"/>
  <c r="Q563" i="55"/>
  <c r="Q260" i="55"/>
  <c r="Q546" i="55" s="1"/>
  <c r="U555" i="55"/>
  <c r="W512" i="56"/>
  <c r="Q558" i="59"/>
  <c r="Y545" i="56"/>
  <c r="Q541" i="55"/>
  <c r="Q516" i="56"/>
  <c r="Q525" i="56"/>
  <c r="Q540" i="59"/>
  <c r="AE512" i="56"/>
  <c r="AD512" i="56" s="1"/>
  <c r="AB512" i="56" s="1"/>
  <c r="AC548" i="56"/>
  <c r="AD548" i="56" s="1"/>
  <c r="AB548" i="56" s="1"/>
  <c r="Q570" i="56"/>
  <c r="AC558" i="59"/>
  <c r="AE529" i="55"/>
  <c r="AA512" i="56"/>
  <c r="U524" i="59"/>
  <c r="AC524" i="59"/>
  <c r="AE523" i="55"/>
  <c r="Y564" i="55"/>
  <c r="AA533" i="56"/>
  <c r="Z533" i="56" s="1"/>
  <c r="X533" i="56" s="1"/>
  <c r="AE571" i="56"/>
  <c r="W573" i="56"/>
  <c r="V573" i="56" s="1"/>
  <c r="T573" i="56" s="1"/>
  <c r="Y581" i="56"/>
  <c r="AC566" i="55"/>
  <c r="Y566" i="55"/>
  <c r="Q566" i="55"/>
  <c r="U566" i="55"/>
  <c r="U531" i="55"/>
  <c r="AC561" i="56"/>
  <c r="AA571" i="56"/>
  <c r="Z571" i="56" s="1"/>
  <c r="X571" i="56" s="1"/>
  <c r="Y522" i="56"/>
  <c r="Z522" i="56" s="1"/>
  <c r="X522" i="56" s="1"/>
  <c r="AC512" i="55"/>
  <c r="Q513" i="55"/>
  <c r="AE527" i="56"/>
  <c r="W566" i="56"/>
  <c r="V566" i="56" s="1"/>
  <c r="T566" i="56" s="1"/>
  <c r="S521" i="59"/>
  <c r="AE518" i="55"/>
  <c r="AD518" i="55" s="1"/>
  <c r="AB518" i="55" s="1"/>
  <c r="Q264" i="55"/>
  <c r="U550" i="55" s="1"/>
  <c r="U532" i="55"/>
  <c r="AA556" i="55"/>
  <c r="S557" i="55"/>
  <c r="W521" i="59"/>
  <c r="Q531" i="55"/>
  <c r="AA521" i="59"/>
  <c r="Y548" i="56"/>
  <c r="Z548" i="56" s="1"/>
  <c r="X548" i="56" s="1"/>
  <c r="AA547" i="56"/>
  <c r="U521" i="59"/>
  <c r="AE590" i="56"/>
  <c r="AD590" i="56" s="1"/>
  <c r="AB590" i="56" s="1"/>
  <c r="S590" i="56"/>
  <c r="R590" i="56" s="1"/>
  <c r="P590" i="56" s="1"/>
  <c r="Y541" i="59"/>
  <c r="S520" i="59"/>
  <c r="Q513" i="59"/>
  <c r="U544" i="56"/>
  <c r="Q544" i="56"/>
  <c r="AA580" i="55"/>
  <c r="Q304" i="55"/>
  <c r="Y590" i="55" s="1"/>
  <c r="AE573" i="56"/>
  <c r="AD573" i="56" s="1"/>
  <c r="AB573" i="56" s="1"/>
  <c r="U535" i="56"/>
  <c r="V535" i="56" s="1"/>
  <c r="T535" i="56" s="1"/>
  <c r="W589" i="56"/>
  <c r="Q548" i="56"/>
  <c r="R548" i="56" s="1"/>
  <c r="P548" i="56" s="1"/>
  <c r="W529" i="56"/>
  <c r="V529" i="56" s="1"/>
  <c r="T529" i="56" s="1"/>
  <c r="R239" i="55"/>
  <c r="AE560" i="55"/>
  <c r="Q276" i="55"/>
  <c r="Y562" i="55" s="1"/>
  <c r="V530" i="56"/>
  <c r="T530" i="56" s="1"/>
  <c r="AC570" i="55"/>
  <c r="Y549" i="55"/>
  <c r="Y531" i="55"/>
  <c r="R289" i="55"/>
  <c r="AA575" i="55" s="1"/>
  <c r="V548" i="56"/>
  <c r="T548" i="56" s="1"/>
  <c r="AE589" i="56"/>
  <c r="Y535" i="56"/>
  <c r="Z535" i="56" s="1"/>
  <c r="X535" i="56" s="1"/>
  <c r="Q521" i="59"/>
  <c r="S529" i="56"/>
  <c r="W547" i="59"/>
  <c r="AC585" i="55"/>
  <c r="U530" i="55"/>
  <c r="V518" i="56"/>
  <c r="T518" i="56" s="1"/>
  <c r="Q289" i="55"/>
  <c r="Y575" i="55" s="1"/>
  <c r="R292" i="55"/>
  <c r="S578" i="55" s="1"/>
  <c r="S560" i="55"/>
  <c r="S541" i="56"/>
  <c r="R541" i="56" s="1"/>
  <c r="P541" i="56" s="1"/>
  <c r="AC539" i="59"/>
  <c r="AE554" i="55"/>
  <c r="S573" i="56"/>
  <c r="R573" i="56" s="1"/>
  <c r="P573" i="56" s="1"/>
  <c r="AC537" i="59"/>
  <c r="U583" i="59"/>
  <c r="AD544" i="56"/>
  <c r="AB544" i="56" s="1"/>
  <c r="AC541" i="59"/>
  <c r="Y542" i="56"/>
  <c r="Y544" i="56"/>
  <c r="U523" i="55"/>
  <c r="Y569" i="55"/>
  <c r="S577" i="55"/>
  <c r="AA581" i="56"/>
  <c r="S527" i="56"/>
  <c r="U539" i="59"/>
  <c r="Q542" i="56"/>
  <c r="W541" i="56"/>
  <c r="V541" i="56" s="1"/>
  <c r="T541" i="56" s="1"/>
  <c r="AC517" i="56"/>
  <c r="Q522" i="56"/>
  <c r="R522" i="56" s="1"/>
  <c r="P522" i="56" s="1"/>
  <c r="AE557" i="55"/>
  <c r="Y539" i="59"/>
  <c r="U553" i="59"/>
  <c r="AC542" i="56"/>
  <c r="U553" i="55"/>
  <c r="AA527" i="55"/>
  <c r="U535" i="55"/>
  <c r="R254" i="55"/>
  <c r="S540" i="55" s="1"/>
  <c r="AA547" i="59"/>
  <c r="AA527" i="56"/>
  <c r="Q517" i="56"/>
  <c r="S301" i="55"/>
  <c r="W571" i="56"/>
  <c r="Z528" i="56"/>
  <c r="X528" i="56" s="1"/>
  <c r="AD522" i="56"/>
  <c r="AB522" i="56" s="1"/>
  <c r="Q257" i="55"/>
  <c r="Y543" i="55" s="1"/>
  <c r="AE541" i="56"/>
  <c r="AD541" i="56" s="1"/>
  <c r="AB541" i="56" s="1"/>
  <c r="Q541" i="59"/>
  <c r="V511" i="56"/>
  <c r="T511" i="56" s="1"/>
  <c r="U522" i="56"/>
  <c r="V522" i="56" s="1"/>
  <c r="T522" i="56" s="1"/>
  <c r="Y544" i="59"/>
  <c r="R256" i="55"/>
  <c r="AA542" i="55" s="1"/>
  <c r="AA553" i="55"/>
  <c r="Z553" i="55" s="1"/>
  <c r="X553" i="55" s="1"/>
  <c r="S298" i="55"/>
  <c r="R286" i="55"/>
  <c r="AE572" i="55" s="1"/>
  <c r="R299" i="55"/>
  <c r="W585" i="55" s="1"/>
  <c r="U577" i="59"/>
  <c r="Q530" i="55"/>
  <c r="W527" i="55"/>
  <c r="Q578" i="55"/>
  <c r="U541" i="55"/>
  <c r="S566" i="56"/>
  <c r="R566" i="56" s="1"/>
  <c r="P566" i="56" s="1"/>
  <c r="AA532" i="56"/>
  <c r="Z532" i="56" s="1"/>
  <c r="X532" i="56" s="1"/>
  <c r="AC554" i="55"/>
  <c r="AC585" i="59"/>
  <c r="AE556" i="55"/>
  <c r="AD556" i="55" s="1"/>
  <c r="AB556" i="55" s="1"/>
  <c r="S567" i="55"/>
  <c r="U573" i="55"/>
  <c r="S252" i="55"/>
  <c r="AA538" i="55" s="1"/>
  <c r="U525" i="56"/>
  <c r="Y571" i="55"/>
  <c r="Q577" i="59"/>
  <c r="Y578" i="55"/>
  <c r="AA519" i="55"/>
  <c r="AC552" i="56"/>
  <c r="Y561" i="56"/>
  <c r="Z561" i="56" s="1"/>
  <c r="X561" i="56" s="1"/>
  <c r="AC514" i="56"/>
  <c r="R259" i="55"/>
  <c r="U518" i="55"/>
  <c r="Q521" i="55"/>
  <c r="Y552" i="56"/>
  <c r="AE532" i="56"/>
  <c r="AD532" i="56" s="1"/>
  <c r="AB532" i="56" s="1"/>
  <c r="AC557" i="55"/>
  <c r="Q519" i="55"/>
  <c r="R285" i="55"/>
  <c r="AA571" i="55" s="1"/>
  <c r="Q254" i="55"/>
  <c r="Q540" i="55" s="1"/>
  <c r="R282" i="55"/>
  <c r="S250" i="55"/>
  <c r="S231" i="55"/>
  <c r="AE517" i="55" s="1"/>
  <c r="S255" i="55"/>
  <c r="AE541" i="55" s="1"/>
  <c r="AE582" i="55"/>
  <c r="AD582" i="55" s="1"/>
  <c r="AB582" i="55" s="1"/>
  <c r="S244" i="55"/>
  <c r="U578" i="55"/>
  <c r="W521" i="56"/>
  <c r="V521" i="56" s="1"/>
  <c r="T521" i="56" s="1"/>
  <c r="AC574" i="59"/>
  <c r="AC577" i="59"/>
  <c r="Q512" i="56"/>
  <c r="R262" i="55"/>
  <c r="AE548" i="55" s="1"/>
  <c r="U570" i="56"/>
  <c r="Q514" i="59"/>
  <c r="AE527" i="55"/>
  <c r="R261" i="55"/>
  <c r="Q565" i="55"/>
  <c r="AC514" i="59"/>
  <c r="Q554" i="55"/>
  <c r="R301" i="55"/>
  <c r="Y514" i="55"/>
  <c r="U512" i="56"/>
  <c r="U552" i="56"/>
  <c r="Y514" i="59"/>
  <c r="AC547" i="56"/>
  <c r="Z525" i="56"/>
  <c r="X525" i="56" s="1"/>
  <c r="Y517" i="56"/>
  <c r="AE519" i="55"/>
  <c r="U563" i="55"/>
  <c r="Y512" i="56"/>
  <c r="Q559" i="55"/>
  <c r="U579" i="55"/>
  <c r="U564" i="55"/>
  <c r="AE521" i="56"/>
  <c r="AD521" i="56" s="1"/>
  <c r="AB521" i="56" s="1"/>
  <c r="AA567" i="55"/>
  <c r="Y542" i="55"/>
  <c r="Q248" i="55"/>
  <c r="Y534" i="55" s="1"/>
  <c r="W519" i="56"/>
  <c r="V519" i="56" s="1"/>
  <c r="T519" i="56" s="1"/>
  <c r="U559" i="59"/>
  <c r="AE590" i="55"/>
  <c r="Y514" i="56"/>
  <c r="U564" i="59"/>
  <c r="U547" i="56"/>
  <c r="Y585" i="56"/>
  <c r="Z585" i="56" s="1"/>
  <c r="X585" i="56" s="1"/>
  <c r="V561" i="56"/>
  <c r="T561" i="56" s="1"/>
  <c r="W581" i="56"/>
  <c r="Q577" i="55"/>
  <c r="Q238" i="55"/>
  <c r="Y524" i="55" s="1"/>
  <c r="AC583" i="56"/>
  <c r="AD583" i="56" s="1"/>
  <c r="AB583" i="56" s="1"/>
  <c r="Y583" i="56"/>
  <c r="Q561" i="56"/>
  <c r="R561" i="56" s="1"/>
  <c r="P561" i="56" s="1"/>
  <c r="S554" i="59"/>
  <c r="Y577" i="55"/>
  <c r="W523" i="55"/>
  <c r="S287" i="55"/>
  <c r="AA573" i="55" s="1"/>
  <c r="AC525" i="56"/>
  <c r="S242" i="55"/>
  <c r="S528" i="55" s="1"/>
  <c r="Q574" i="59"/>
  <c r="Q585" i="55"/>
  <c r="W519" i="55"/>
  <c r="Q558" i="55"/>
  <c r="AA582" i="55"/>
  <c r="U537" i="59"/>
  <c r="AD576" i="56"/>
  <c r="AB576" i="56" s="1"/>
  <c r="S581" i="56"/>
  <c r="AE557" i="59"/>
  <c r="AE519" i="56"/>
  <c r="Q581" i="56"/>
  <c r="Q559" i="59"/>
  <c r="AC559" i="59"/>
  <c r="Q576" i="56"/>
  <c r="R576" i="56" s="1"/>
  <c r="P576" i="56" s="1"/>
  <c r="AC514" i="55"/>
  <c r="R248" i="55"/>
  <c r="AA534" i="55" s="1"/>
  <c r="R247" i="55"/>
  <c r="AA533" i="55" s="1"/>
  <c r="AA561" i="55"/>
  <c r="Y574" i="59"/>
  <c r="Y523" i="55"/>
  <c r="U521" i="55"/>
  <c r="W556" i="55"/>
  <c r="R290" i="55"/>
  <c r="W576" i="55" s="1"/>
  <c r="W582" i="55"/>
  <c r="W577" i="55"/>
  <c r="AC535" i="55"/>
  <c r="AE556" i="56"/>
  <c r="AD556" i="56" s="1"/>
  <c r="AB556" i="56" s="1"/>
  <c r="AD528" i="56"/>
  <c r="AB528" i="56" s="1"/>
  <c r="AA519" i="56"/>
  <c r="Q523" i="59"/>
  <c r="U574" i="59"/>
  <c r="AC567" i="56"/>
  <c r="Y555" i="55"/>
  <c r="S527" i="55"/>
  <c r="U513" i="59"/>
  <c r="S554" i="55"/>
  <c r="U577" i="55"/>
  <c r="U527" i="55"/>
  <c r="AC579" i="55"/>
  <c r="Q535" i="55"/>
  <c r="AC589" i="55"/>
  <c r="R257" i="55"/>
  <c r="W543" i="55" s="1"/>
  <c r="Y537" i="59"/>
  <c r="S529" i="55"/>
  <c r="Y570" i="55"/>
  <c r="S240" i="55"/>
  <c r="AA526" i="55" s="1"/>
  <c r="S253" i="55"/>
  <c r="AA539" i="55" s="1"/>
  <c r="R269" i="55"/>
  <c r="S269" i="55"/>
  <c r="AA529" i="55"/>
  <c r="W556" i="56"/>
  <c r="AE554" i="59"/>
  <c r="Q543" i="59"/>
  <c r="Q567" i="56"/>
  <c r="Y576" i="56"/>
  <c r="Z576" i="56" s="1"/>
  <c r="X576" i="56" s="1"/>
  <c r="W545" i="59"/>
  <c r="U573" i="59"/>
  <c r="AC558" i="55"/>
  <c r="AA577" i="55"/>
  <c r="AE577" i="55"/>
  <c r="W554" i="55"/>
  <c r="Q553" i="55"/>
  <c r="U536" i="55"/>
  <c r="Q579" i="55"/>
  <c r="AE552" i="55"/>
  <c r="U554" i="55"/>
  <c r="Q555" i="55"/>
  <c r="Q523" i="55"/>
  <c r="Q567" i="55"/>
  <c r="AE562" i="59"/>
  <c r="R228" i="55"/>
  <c r="U586" i="55"/>
  <c r="AE574" i="56"/>
  <c r="AC551" i="59"/>
  <c r="U581" i="56"/>
  <c r="U535" i="59"/>
  <c r="Q542" i="55"/>
  <c r="U529" i="55"/>
  <c r="Q560" i="55"/>
  <c r="S566" i="55"/>
  <c r="R263" i="55"/>
  <c r="S549" i="55" s="1"/>
  <c r="W512" i="55"/>
  <c r="Q549" i="55"/>
  <c r="Y527" i="55"/>
  <c r="Q527" i="55"/>
  <c r="Y567" i="55"/>
  <c r="AC523" i="55"/>
  <c r="U571" i="55"/>
  <c r="AC529" i="55"/>
  <c r="AC571" i="55"/>
  <c r="S519" i="55"/>
  <c r="W554" i="59"/>
  <c r="Q564" i="56"/>
  <c r="W583" i="56"/>
  <c r="V583" i="56" s="1"/>
  <c r="T583" i="56" s="1"/>
  <c r="R579" i="56"/>
  <c r="P579" i="56" s="1"/>
  <c r="R533" i="56"/>
  <c r="P533" i="56" s="1"/>
  <c r="U514" i="55"/>
  <c r="U557" i="55"/>
  <c r="AC521" i="55"/>
  <c r="AE546" i="55"/>
  <c r="U542" i="55"/>
  <c r="Q526" i="55"/>
  <c r="S236" i="55"/>
  <c r="AA522" i="55" s="1"/>
  <c r="R234" i="55"/>
  <c r="AE520" i="55" s="1"/>
  <c r="Q539" i="55"/>
  <c r="Q557" i="55"/>
  <c r="R244" i="55"/>
  <c r="U538" i="55"/>
  <c r="AC513" i="59"/>
  <c r="Y564" i="56"/>
  <c r="Y538" i="55"/>
  <c r="U576" i="56"/>
  <c r="V576" i="56" s="1"/>
  <c r="T576" i="56" s="1"/>
  <c r="AA556" i="56"/>
  <c r="AA574" i="56"/>
  <c r="Z574" i="56" s="1"/>
  <c r="X574" i="56" s="1"/>
  <c r="AA538" i="59"/>
  <c r="W574" i="56"/>
  <c r="W560" i="55"/>
  <c r="R251" i="55"/>
  <c r="AE537" i="55" s="1"/>
  <c r="Q573" i="55"/>
  <c r="Q231" i="55"/>
  <c r="AC517" i="55" s="1"/>
  <c r="R225" i="55"/>
  <c r="S261" i="55"/>
  <c r="S512" i="55"/>
  <c r="R279" i="55"/>
  <c r="AE565" i="55" s="1"/>
  <c r="W529" i="55"/>
  <c r="U549" i="55"/>
  <c r="AA559" i="55"/>
  <c r="Z559" i="55" s="1"/>
  <c r="X559" i="55" s="1"/>
  <c r="Y543" i="59"/>
  <c r="S557" i="56"/>
  <c r="U564" i="56"/>
  <c r="U567" i="56"/>
  <c r="W544" i="55"/>
  <c r="AA524" i="55"/>
  <c r="U512" i="55"/>
  <c r="Q584" i="55"/>
  <c r="AC547" i="55"/>
  <c r="Y547" i="55"/>
  <c r="Y513" i="55"/>
  <c r="U516" i="59"/>
  <c r="AE546" i="59"/>
  <c r="AA566" i="55"/>
  <c r="U544" i="59"/>
  <c r="Y539" i="55"/>
  <c r="W524" i="55"/>
  <c r="Q532" i="55"/>
  <c r="Q286" i="55"/>
  <c r="AC572" i="55" s="1"/>
  <c r="R230" i="55"/>
  <c r="AE516" i="55" s="1"/>
  <c r="U569" i="55"/>
  <c r="S582" i="55"/>
  <c r="Q247" i="55"/>
  <c r="AC533" i="55" s="1"/>
  <c r="S523" i="55"/>
  <c r="S590" i="55"/>
  <c r="Q234" i="55"/>
  <c r="Y520" i="55" s="1"/>
  <c r="Q570" i="55"/>
  <c r="AC516" i="59"/>
  <c r="S577" i="56"/>
  <c r="R538" i="56"/>
  <c r="P538" i="56" s="1"/>
  <c r="W546" i="59"/>
  <c r="S546" i="59"/>
  <c r="Y515" i="56"/>
  <c r="Y526" i="55"/>
  <c r="W557" i="55"/>
  <c r="AC544" i="59"/>
  <c r="Q512" i="55"/>
  <c r="Q569" i="55"/>
  <c r="U570" i="55"/>
  <c r="R547" i="56"/>
  <c r="P547" i="56" s="1"/>
  <c r="AC536" i="55"/>
  <c r="AD515" i="56"/>
  <c r="AB515" i="56" s="1"/>
  <c r="AE536" i="56"/>
  <c r="Q582" i="59"/>
  <c r="Q538" i="55"/>
  <c r="Y565" i="55"/>
  <c r="Q560" i="56"/>
  <c r="R560" i="56" s="1"/>
  <c r="P560" i="56" s="1"/>
  <c r="AA577" i="56"/>
  <c r="Z577" i="56" s="1"/>
  <c r="X577" i="56" s="1"/>
  <c r="S520" i="56"/>
  <c r="U515" i="56"/>
  <c r="V515" i="56" s="1"/>
  <c r="T515" i="56" s="1"/>
  <c r="Q530" i="56"/>
  <c r="R530" i="56" s="1"/>
  <c r="P530" i="56" s="1"/>
  <c r="U560" i="56"/>
  <c r="V560" i="56" s="1"/>
  <c r="T560" i="56" s="1"/>
  <c r="AA557" i="56"/>
  <c r="S521" i="56"/>
  <c r="R521" i="56" s="1"/>
  <c r="P521" i="56" s="1"/>
  <c r="S524" i="59"/>
  <c r="Y575" i="59"/>
  <c r="Q586" i="59"/>
  <c r="Y536" i="55"/>
  <c r="Q582" i="55"/>
  <c r="AC530" i="56"/>
  <c r="AD530" i="56" s="1"/>
  <c r="AB530" i="56" s="1"/>
  <c r="Y560" i="56"/>
  <c r="Z560" i="56" s="1"/>
  <c r="X560" i="56" s="1"/>
  <c r="W577" i="56"/>
  <c r="AA520" i="56"/>
  <c r="Z520" i="56" s="1"/>
  <c r="X520" i="56" s="1"/>
  <c r="W557" i="56"/>
  <c r="V557" i="56" s="1"/>
  <c r="T557" i="56" s="1"/>
  <c r="U556" i="55"/>
  <c r="AC569" i="55"/>
  <c r="R528" i="56"/>
  <c r="P528" i="56" s="1"/>
  <c r="W520" i="56"/>
  <c r="Y530" i="56"/>
  <c r="Z530" i="56" s="1"/>
  <c r="X530" i="56" s="1"/>
  <c r="AD560" i="56"/>
  <c r="AB560" i="56" s="1"/>
  <c r="AC549" i="55"/>
  <c r="Q516" i="59"/>
  <c r="U565" i="55"/>
  <c r="Y518" i="55"/>
  <c r="AA536" i="56"/>
  <c r="R518" i="56"/>
  <c r="P518" i="56" s="1"/>
  <c r="V553" i="56"/>
  <c r="T553" i="56" s="1"/>
  <c r="U523" i="59"/>
  <c r="Q230" i="55"/>
  <c r="AC516" i="55" s="1"/>
  <c r="Q586" i="55"/>
  <c r="Q242" i="55"/>
  <c r="U528" i="55" s="1"/>
  <c r="S228" i="55"/>
  <c r="Q547" i="55"/>
  <c r="AA540" i="59"/>
  <c r="Y549" i="56"/>
  <c r="Z549" i="56" s="1"/>
  <c r="X549" i="56" s="1"/>
  <c r="Q515" i="56"/>
  <c r="R515" i="56" s="1"/>
  <c r="P515" i="56" s="1"/>
  <c r="S586" i="55"/>
  <c r="S264" i="55"/>
  <c r="W550" i="55" s="1"/>
  <c r="Q258" i="55"/>
  <c r="Y544" i="55" s="1"/>
  <c r="U574" i="55"/>
  <c r="W566" i="55"/>
  <c r="U519" i="55"/>
  <c r="U539" i="55"/>
  <c r="AC532" i="59"/>
  <c r="W553" i="55"/>
  <c r="U526" i="55"/>
  <c r="U532" i="59"/>
  <c r="AA578" i="59"/>
  <c r="Y540" i="59"/>
  <c r="U549" i="56"/>
  <c r="V549" i="56" s="1"/>
  <c r="T549" i="56" s="1"/>
  <c r="Y582" i="55"/>
  <c r="AC574" i="55"/>
  <c r="AE553" i="55"/>
  <c r="U568" i="56"/>
  <c r="V568" i="56" s="1"/>
  <c r="T568" i="56" s="1"/>
  <c r="Y583" i="59"/>
  <c r="W552" i="56"/>
  <c r="U513" i="56"/>
  <c r="W540" i="59"/>
  <c r="AC522" i="59"/>
  <c r="U540" i="59"/>
  <c r="AC534" i="56"/>
  <c r="AD534" i="56" s="1"/>
  <c r="AB534" i="56" s="1"/>
  <c r="AE516" i="59"/>
  <c r="S542" i="59"/>
  <c r="Y574" i="55"/>
  <c r="S580" i="55"/>
  <c r="AE580" i="55"/>
  <c r="Y526" i="56"/>
  <c r="W531" i="55"/>
  <c r="Q514" i="55"/>
  <c r="Q536" i="55"/>
  <c r="AA542" i="59"/>
  <c r="U582" i="55"/>
  <c r="Y573" i="55"/>
  <c r="S540" i="59"/>
  <c r="Q539" i="56"/>
  <c r="R539" i="56" s="1"/>
  <c r="P539" i="56" s="1"/>
  <c r="AC540" i="59"/>
  <c r="AE552" i="56"/>
  <c r="U539" i="56"/>
  <c r="V539" i="56" s="1"/>
  <c r="T539" i="56" s="1"/>
  <c r="AE520" i="59"/>
  <c r="AD520" i="59" s="1"/>
  <c r="AB520" i="59" s="1"/>
  <c r="AE566" i="55"/>
  <c r="AA552" i="55"/>
  <c r="Q556" i="55"/>
  <c r="W570" i="55"/>
  <c r="AE544" i="55"/>
  <c r="U537" i="55"/>
  <c r="S282" i="55"/>
  <c r="S544" i="55"/>
  <c r="U513" i="55"/>
  <c r="AC526" i="56"/>
  <c r="Q526" i="56"/>
  <c r="R526" i="56" s="1"/>
  <c r="P526" i="56" s="1"/>
  <c r="W564" i="55"/>
  <c r="S564" i="55"/>
  <c r="AC519" i="55"/>
  <c r="R513" i="56"/>
  <c r="P513" i="56" s="1"/>
  <c r="U534" i="56"/>
  <c r="AC553" i="59"/>
  <c r="U547" i="55"/>
  <c r="Y532" i="55"/>
  <c r="AA586" i="55"/>
  <c r="S570" i="55"/>
  <c r="Q239" i="55"/>
  <c r="AC525" i="55" s="1"/>
  <c r="Q529" i="55"/>
  <c r="Q532" i="59"/>
  <c r="AC513" i="56"/>
  <c r="AD513" i="56" s="1"/>
  <c r="AB513" i="56" s="1"/>
  <c r="Q574" i="55"/>
  <c r="AE524" i="55"/>
  <c r="AC548" i="55"/>
  <c r="Q585" i="56"/>
  <c r="R585" i="56" s="1"/>
  <c r="P585" i="56" s="1"/>
  <c r="S578" i="59"/>
  <c r="Y582" i="59"/>
  <c r="Q549" i="56"/>
  <c r="R549" i="56" s="1"/>
  <c r="P549" i="56" s="1"/>
  <c r="AA590" i="55"/>
  <c r="R229" i="55"/>
  <c r="S515" i="55" s="1"/>
  <c r="W558" i="55"/>
  <c r="W590" i="55"/>
  <c r="W552" i="55"/>
  <c r="Q553" i="59"/>
  <c r="Q568" i="56"/>
  <c r="R568" i="56" s="1"/>
  <c r="P568" i="56" s="1"/>
  <c r="U560" i="55"/>
  <c r="Y564" i="59"/>
  <c r="S516" i="59"/>
  <c r="AC575" i="59"/>
  <c r="AC534" i="59"/>
  <c r="S552" i="56"/>
  <c r="R552" i="56" s="1"/>
  <c r="P552" i="56" s="1"/>
  <c r="AC582" i="59"/>
  <c r="W524" i="59"/>
  <c r="W520" i="59"/>
  <c r="S524" i="55"/>
  <c r="Q265" i="55"/>
  <c r="AC551" i="55" s="1"/>
  <c r="W516" i="59"/>
  <c r="AC526" i="55"/>
  <c r="Q537" i="55"/>
  <c r="AD585" i="56"/>
  <c r="AB585" i="56" s="1"/>
  <c r="AE578" i="59"/>
  <c r="AE524" i="59"/>
  <c r="AC560" i="55"/>
  <c r="Q589" i="55"/>
  <c r="Z539" i="56"/>
  <c r="X539" i="56" s="1"/>
  <c r="S283" i="55"/>
  <c r="AE569" i="55" s="1"/>
  <c r="S553" i="55"/>
  <c r="S227" i="55"/>
  <c r="S513" i="55" s="1"/>
  <c r="U548" i="55"/>
  <c r="Q564" i="59"/>
  <c r="U585" i="56"/>
  <c r="V585" i="56" s="1"/>
  <c r="T585" i="56" s="1"/>
  <c r="Q534" i="59"/>
  <c r="Q522" i="59"/>
  <c r="S552" i="55"/>
  <c r="R297" i="55"/>
  <c r="AE512" i="55"/>
  <c r="R276" i="55"/>
  <c r="Y513" i="56"/>
  <c r="Z513" i="56" s="1"/>
  <c r="X513" i="56" s="1"/>
  <c r="AC539" i="56"/>
  <c r="AD539" i="56" s="1"/>
  <c r="AB539" i="56" s="1"/>
  <c r="U534" i="59"/>
  <c r="Q583" i="59"/>
  <c r="U522" i="59"/>
  <c r="S536" i="56"/>
  <c r="Q534" i="56"/>
  <c r="Y556" i="55"/>
  <c r="AD549" i="56"/>
  <c r="AB549" i="56" s="1"/>
  <c r="AC532" i="55"/>
  <c r="U583" i="55"/>
  <c r="AA564" i="55"/>
  <c r="AE564" i="56"/>
  <c r="AD564" i="56" s="1"/>
  <c r="AB564" i="56" s="1"/>
  <c r="U585" i="55"/>
  <c r="AA552" i="59"/>
  <c r="U589" i="55"/>
  <c r="AC557" i="56"/>
  <c r="AD557" i="56" s="1"/>
  <c r="AB557" i="56" s="1"/>
  <c r="U558" i="55"/>
  <c r="AC536" i="59"/>
  <c r="AA545" i="59"/>
  <c r="W546" i="55"/>
  <c r="AE570" i="55"/>
  <c r="AE552" i="59"/>
  <c r="V578" i="56"/>
  <c r="T578" i="56" s="1"/>
  <c r="W586" i="55"/>
  <c r="Y589" i="55"/>
  <c r="AE545" i="59"/>
  <c r="AC583" i="55"/>
  <c r="Y537" i="55"/>
  <c r="AA546" i="55"/>
  <c r="S546" i="55"/>
  <c r="U559" i="55"/>
  <c r="Y583" i="55"/>
  <c r="Y588" i="55"/>
  <c r="U536" i="59"/>
  <c r="Y548" i="55"/>
  <c r="Y585" i="55"/>
  <c r="U551" i="59"/>
  <c r="U588" i="55"/>
  <c r="AE586" i="55"/>
  <c r="AA558" i="55"/>
  <c r="Z558" i="55" s="1"/>
  <c r="X558" i="55" s="1"/>
  <c r="Q575" i="59"/>
  <c r="AA544" i="55"/>
  <c r="AC565" i="55"/>
  <c r="S552" i="59"/>
  <c r="Y558" i="59"/>
  <c r="Q588" i="55"/>
  <c r="S561" i="55"/>
  <c r="AA570" i="55"/>
  <c r="W559" i="55"/>
  <c r="AC559" i="55"/>
  <c r="AC513" i="55"/>
  <c r="U517" i="59"/>
  <c r="Q548" i="55"/>
  <c r="Y557" i="56"/>
  <c r="Q583" i="55"/>
  <c r="AE561" i="55"/>
  <c r="S558" i="55"/>
  <c r="W561" i="55"/>
  <c r="S564" i="56"/>
  <c r="Q536" i="59"/>
  <c r="W564" i="56"/>
  <c r="S531" i="55"/>
  <c r="AE559" i="55"/>
  <c r="Y517" i="59"/>
  <c r="AE564" i="55"/>
  <c r="Q517" i="59"/>
  <c r="AA531" i="55"/>
  <c r="Q557" i="56"/>
  <c r="S559" i="55"/>
  <c r="R250" i="55"/>
  <c r="Q540" i="58"/>
  <c r="Q225" i="58"/>
  <c r="U511" i="58" s="1"/>
  <c r="R298" i="58"/>
  <c r="Q542" i="58"/>
  <c r="S562" i="59"/>
  <c r="AA562" i="59"/>
  <c r="AC588" i="59"/>
  <c r="R303" i="58"/>
  <c r="S285" i="58"/>
  <c r="S571" i="58" s="1"/>
  <c r="Q588" i="59"/>
  <c r="R300" i="58"/>
  <c r="U542" i="58"/>
  <c r="Y588" i="59"/>
  <c r="W562" i="59"/>
  <c r="Y542" i="58"/>
  <c r="AA563" i="58"/>
  <c r="AE549" i="58"/>
  <c r="AD549" i="58" s="1"/>
  <c r="AB549" i="58" s="1"/>
  <c r="R274" i="58"/>
  <c r="AE560" i="58" s="1"/>
  <c r="U518" i="58"/>
  <c r="Q296" i="58"/>
  <c r="AC582" i="58" s="1"/>
  <c r="Q581" i="58"/>
  <c r="AC586" i="59"/>
  <c r="U581" i="58"/>
  <c r="U550" i="58"/>
  <c r="Y573" i="59"/>
  <c r="Y553" i="58"/>
  <c r="W568" i="59"/>
  <c r="AE568" i="59"/>
  <c r="AE563" i="58"/>
  <c r="AD563" i="58" s="1"/>
  <c r="AB563" i="58" s="1"/>
  <c r="S568" i="59"/>
  <c r="U530" i="58"/>
  <c r="Q531" i="58"/>
  <c r="Y586" i="59"/>
  <c r="AE523" i="58"/>
  <c r="Q241" i="58"/>
  <c r="Y527" i="58" s="1"/>
  <c r="U586" i="59"/>
  <c r="AC531" i="58"/>
  <c r="R288" i="58"/>
  <c r="R245" i="58"/>
  <c r="AA531" i="58" s="1"/>
  <c r="Z531" i="58" s="1"/>
  <c r="X531" i="58" s="1"/>
  <c r="S581" i="59"/>
  <c r="AC518" i="58"/>
  <c r="Q262" i="58"/>
  <c r="U548" i="58" s="1"/>
  <c r="Q543" i="58"/>
  <c r="U576" i="58"/>
  <c r="Q234" i="58"/>
  <c r="AC520" i="58" s="1"/>
  <c r="AA520" i="58"/>
  <c r="Y567" i="58"/>
  <c r="U578" i="58"/>
  <c r="Q573" i="59"/>
  <c r="Y563" i="58"/>
  <c r="S590" i="59"/>
  <c r="AC573" i="59"/>
  <c r="Y585" i="58"/>
  <c r="U543" i="58"/>
  <c r="AA552" i="58"/>
  <c r="Z552" i="58" s="1"/>
  <c r="X552" i="58" s="1"/>
  <c r="W559" i="58"/>
  <c r="AC530" i="58"/>
  <c r="AA581" i="59"/>
  <c r="AA518" i="58"/>
  <c r="Z518" i="58" s="1"/>
  <c r="X518" i="58" s="1"/>
  <c r="S554" i="58"/>
  <c r="Q518" i="58"/>
  <c r="AC543" i="58"/>
  <c r="W590" i="59"/>
  <c r="AE561" i="58"/>
  <c r="AA543" i="58"/>
  <c r="Z543" i="58" s="1"/>
  <c r="X543" i="58" s="1"/>
  <c r="U532" i="58"/>
  <c r="Q551" i="58"/>
  <c r="Y551" i="58"/>
  <c r="U551" i="58"/>
  <c r="AC551" i="58"/>
  <c r="Y526" i="58"/>
  <c r="AC526" i="58"/>
  <c r="R248" i="58"/>
  <c r="Q550" i="58"/>
  <c r="R294" i="58"/>
  <c r="R284" i="58"/>
  <c r="Q557" i="58"/>
  <c r="Q586" i="58"/>
  <c r="S283" i="58"/>
  <c r="U526" i="58"/>
  <c r="W511" i="58"/>
  <c r="U562" i="58"/>
  <c r="Q238" i="58"/>
  <c r="Q524" i="58" s="1"/>
  <c r="Y588" i="58"/>
  <c r="AE556" i="58"/>
  <c r="AA532" i="58"/>
  <c r="AA590" i="59"/>
  <c r="S549" i="58"/>
  <c r="Q537" i="58"/>
  <c r="Q569" i="58"/>
  <c r="Q530" i="58"/>
  <c r="U569" i="58"/>
  <c r="Q563" i="58"/>
  <c r="U547" i="58"/>
  <c r="AC550" i="58"/>
  <c r="Q280" i="58"/>
  <c r="Y566" i="58" s="1"/>
  <c r="AE581" i="59"/>
  <c r="AC557" i="58"/>
  <c r="W526" i="58"/>
  <c r="U552" i="58"/>
  <c r="S284" i="58"/>
  <c r="R293" i="58"/>
  <c r="AA579" i="58" s="1"/>
  <c r="S563" i="58"/>
  <c r="AA538" i="58"/>
  <c r="Q538" i="58"/>
  <c r="Y538" i="58"/>
  <c r="AE514" i="58"/>
  <c r="AC558" i="58"/>
  <c r="S522" i="58"/>
  <c r="U554" i="58"/>
  <c r="U531" i="58"/>
  <c r="U553" i="58"/>
  <c r="Q549" i="58"/>
  <c r="S558" i="59"/>
  <c r="R292" i="58"/>
  <c r="S296" i="58"/>
  <c r="AE582" i="58" s="1"/>
  <c r="S525" i="58"/>
  <c r="Q545" i="58"/>
  <c r="W532" i="58"/>
  <c r="AA549" i="58"/>
  <c r="AC541" i="58"/>
  <c r="U570" i="58"/>
  <c r="AC546" i="58"/>
  <c r="AA550" i="58"/>
  <c r="Z550" i="58" s="1"/>
  <c r="X550" i="58" s="1"/>
  <c r="AE543" i="58"/>
  <c r="U590" i="58"/>
  <c r="Q525" i="58"/>
  <c r="AE539" i="58"/>
  <c r="Q567" i="58"/>
  <c r="AA511" i="58"/>
  <c r="S540" i="58"/>
  <c r="S520" i="58"/>
  <c r="AC533" i="58"/>
  <c r="AC588" i="58"/>
  <c r="S543" i="58"/>
  <c r="AE558" i="59"/>
  <c r="AA559" i="58"/>
  <c r="Q585" i="58"/>
  <c r="U557" i="58"/>
  <c r="Q558" i="58"/>
  <c r="Q553" i="58"/>
  <c r="W558" i="59"/>
  <c r="U555" i="58"/>
  <c r="Q514" i="58"/>
  <c r="U585" i="59"/>
  <c r="Q526" i="58"/>
  <c r="Q576" i="58"/>
  <c r="Y570" i="58"/>
  <c r="Y549" i="58"/>
  <c r="Q535" i="58"/>
  <c r="Q585" i="59"/>
  <c r="S288" i="58"/>
  <c r="U585" i="58"/>
  <c r="U535" i="58"/>
  <c r="U512" i="58"/>
  <c r="Y585" i="59"/>
  <c r="AA529" i="58"/>
  <c r="Q570" i="58"/>
  <c r="Y514" i="58"/>
  <c r="AC514" i="58"/>
  <c r="Y539" i="58"/>
  <c r="Q539" i="58"/>
  <c r="W556" i="58"/>
  <c r="S539" i="58"/>
  <c r="Q522" i="58"/>
  <c r="U556" i="58"/>
  <c r="AC536" i="58"/>
  <c r="Y532" i="58"/>
  <c r="AC547" i="58"/>
  <c r="S550" i="58"/>
  <c r="AA539" i="58"/>
  <c r="AE532" i="58"/>
  <c r="Q536" i="58"/>
  <c r="Q589" i="58"/>
  <c r="Y547" i="58"/>
  <c r="Y533" i="58"/>
  <c r="U536" i="58"/>
  <c r="Q556" i="58"/>
  <c r="Q561" i="58"/>
  <c r="W550" i="58"/>
  <c r="AA512" i="58"/>
  <c r="AA561" i="58"/>
  <c r="Y535" i="58"/>
  <c r="U525" i="58"/>
  <c r="AA540" i="58"/>
  <c r="S517" i="58"/>
  <c r="U514" i="58"/>
  <c r="S532" i="58"/>
  <c r="W516" i="58"/>
  <c r="S559" i="58"/>
  <c r="AC544" i="58"/>
  <c r="Q547" i="58"/>
  <c r="R244" i="58"/>
  <c r="AA530" i="58" s="1"/>
  <c r="Z530" i="58" s="1"/>
  <c r="X530" i="58" s="1"/>
  <c r="W539" i="58"/>
  <c r="W543" i="58"/>
  <c r="S552" i="58"/>
  <c r="AC556" i="58"/>
  <c r="S303" i="58"/>
  <c r="AA556" i="58"/>
  <c r="Z556" i="58" s="1"/>
  <c r="X556" i="58" s="1"/>
  <c r="S516" i="58"/>
  <c r="U549" i="58"/>
  <c r="W563" i="58"/>
  <c r="AE555" i="58"/>
  <c r="AA555" i="58"/>
  <c r="W555" i="58"/>
  <c r="U559" i="58"/>
  <c r="Q559" i="58"/>
  <c r="AC559" i="58"/>
  <c r="Y559" i="58"/>
  <c r="Y564" i="58"/>
  <c r="Q564" i="58"/>
  <c r="U564" i="58"/>
  <c r="AC564" i="58"/>
  <c r="S538" i="58"/>
  <c r="AE550" i="58"/>
  <c r="U539" i="58"/>
  <c r="R297" i="58"/>
  <c r="AA583" i="58" s="1"/>
  <c r="U589" i="58"/>
  <c r="S514" i="58"/>
  <c r="Q512" i="58"/>
  <c r="U537" i="58"/>
  <c r="U541" i="58"/>
  <c r="Q554" i="58"/>
  <c r="AC554" i="58"/>
  <c r="Q560" i="58"/>
  <c r="R299" i="58"/>
  <c r="W585" i="58" s="1"/>
  <c r="U538" i="58"/>
  <c r="U563" i="58"/>
  <c r="Q555" i="58"/>
  <c r="W538" i="58"/>
  <c r="W552" i="58"/>
  <c r="AA554" i="58"/>
  <c r="Z554" i="58" s="1"/>
  <c r="X554" i="58" s="1"/>
  <c r="Q562" i="58"/>
  <c r="Q578" i="58"/>
  <c r="W522" i="58"/>
  <c r="Q541" i="58"/>
  <c r="Y578" i="58"/>
  <c r="AA517" i="58"/>
  <c r="Y545" i="58"/>
  <c r="AA526" i="58"/>
  <c r="S242" i="58"/>
  <c r="W528" i="58" s="1"/>
  <c r="S512" i="58"/>
  <c r="S556" i="58"/>
  <c r="AE559" i="58"/>
  <c r="U546" i="58"/>
  <c r="AA523" i="58"/>
  <c r="AA516" i="58"/>
  <c r="S282" i="58"/>
  <c r="S553" i="58"/>
  <c r="S561" i="58"/>
  <c r="U515" i="58"/>
  <c r="U522" i="58"/>
  <c r="AE538" i="58"/>
  <c r="Y589" i="58"/>
  <c r="S542" i="58"/>
  <c r="AE552" i="58"/>
  <c r="R233" i="58"/>
  <c r="AE519" i="58" s="1"/>
  <c r="U571" i="58"/>
  <c r="W549" i="58"/>
  <c r="S511" i="58"/>
  <c r="U528" i="58"/>
  <c r="W548" i="58"/>
  <c r="W540" i="58"/>
  <c r="W520" i="58"/>
  <c r="W561" i="58"/>
  <c r="S577" i="58"/>
  <c r="S526" i="58"/>
  <c r="S292" i="58"/>
  <c r="W542" i="58"/>
  <c r="S300" i="58"/>
  <c r="W553" i="58"/>
  <c r="Q588" i="58"/>
  <c r="U558" i="58"/>
  <c r="W514" i="58"/>
  <c r="AE526" i="58"/>
  <c r="R272" i="58"/>
  <c r="S558" i="58" s="1"/>
  <c r="Q533" i="58"/>
  <c r="AE517" i="58"/>
  <c r="AC562" i="58"/>
  <c r="R289" i="58"/>
  <c r="Q289" i="58"/>
  <c r="S555" i="58"/>
  <c r="AE522" i="58"/>
  <c r="W525" i="58"/>
  <c r="S523" i="58"/>
  <c r="U533" i="58"/>
  <c r="AC522" i="58"/>
  <c r="U545" i="58"/>
  <c r="Q288" i="58"/>
  <c r="Y574" i="58" s="1"/>
  <c r="AC539" i="58"/>
  <c r="AC538" i="58"/>
  <c r="Q546" i="58"/>
  <c r="AE553" i="58"/>
  <c r="AD553" i="58" s="1"/>
  <c r="AB553" i="58" s="1"/>
  <c r="AA551" i="58"/>
  <c r="AE551" i="58"/>
  <c r="Y516" i="58"/>
  <c r="Q516" i="58"/>
  <c r="AC516" i="58"/>
  <c r="W513" i="58"/>
  <c r="S513" i="58"/>
  <c r="AE513" i="58"/>
  <c r="AA513" i="58"/>
  <c r="U516" i="58"/>
  <c r="S548" i="58"/>
  <c r="AA548" i="58"/>
  <c r="AE548" i="58"/>
  <c r="Q573" i="58"/>
  <c r="AC573" i="58"/>
  <c r="Y573" i="58"/>
  <c r="W551" i="58"/>
  <c r="S551" i="58"/>
  <c r="W533" i="58"/>
  <c r="AA533" i="58"/>
  <c r="S533" i="58"/>
  <c r="AE533" i="58"/>
  <c r="Q532" i="58"/>
  <c r="Y583" i="58"/>
  <c r="AC590" i="58"/>
  <c r="Q552" i="58"/>
  <c r="AC560" i="58"/>
  <c r="Q584" i="58"/>
  <c r="U588" i="58"/>
  <c r="U583" i="58"/>
  <c r="S529" i="58"/>
  <c r="R282" i="58"/>
  <c r="AC532" i="58"/>
  <c r="W518" i="58"/>
  <c r="Q565" i="58"/>
  <c r="U540" i="58"/>
  <c r="AE542" i="58"/>
  <c r="AD542" i="58" s="1"/>
  <c r="AB542" i="58" s="1"/>
  <c r="AE518" i="58"/>
  <c r="AE511" i="58"/>
  <c r="AC565" i="58"/>
  <c r="Y561" i="58"/>
  <c r="Q515" i="58"/>
  <c r="W512" i="58"/>
  <c r="Y540" i="58"/>
  <c r="AE525" i="58"/>
  <c r="U587" i="58"/>
  <c r="AA542" i="58"/>
  <c r="Y590" i="58"/>
  <c r="AC581" i="58"/>
  <c r="AE577" i="58"/>
  <c r="W529" i="58"/>
  <c r="U544" i="58"/>
  <c r="U584" i="58"/>
  <c r="Q544" i="58"/>
  <c r="U560" i="58"/>
  <c r="AA577" i="58"/>
  <c r="U565" i="58"/>
  <c r="Y515" i="58"/>
  <c r="Q571" i="58"/>
  <c r="AC540" i="58"/>
  <c r="AE520" i="58"/>
  <c r="W517" i="58"/>
  <c r="AA525" i="58"/>
  <c r="R281" i="58"/>
  <c r="R287" i="58"/>
  <c r="AA573" i="58" s="1"/>
  <c r="S276" i="58"/>
  <c r="W562" i="58" s="1"/>
  <c r="S251" i="58"/>
  <c r="S537" i="58" s="1"/>
  <c r="AC587" i="58"/>
  <c r="AC561" i="58"/>
  <c r="U567" i="58"/>
  <c r="AE540" i="58"/>
  <c r="W577" i="58"/>
  <c r="Y528" i="58"/>
  <c r="AA514" i="58"/>
  <c r="AE516" i="58"/>
  <c r="U561" i="58"/>
  <c r="S281" i="58"/>
  <c r="R241" i="58"/>
  <c r="S298" i="58"/>
  <c r="AC534" i="58"/>
  <c r="U534" i="58"/>
  <c r="S518" i="58"/>
  <c r="Q583" i="58"/>
  <c r="AA522" i="58"/>
  <c r="Z522" i="58" s="1"/>
  <c r="X522" i="58" s="1"/>
  <c r="AC586" i="58"/>
  <c r="AE554" i="58"/>
  <c r="AA553" i="58"/>
  <c r="AE512" i="58"/>
  <c r="AD512" i="58" s="1"/>
  <c r="AB512" i="58" s="1"/>
  <c r="R283" i="58"/>
  <c r="Q282" i="58"/>
  <c r="S301" i="58"/>
  <c r="U586" i="58"/>
  <c r="Q590" i="58"/>
  <c r="AC552" i="58"/>
  <c r="Y512" i="58"/>
  <c r="AC571" i="58"/>
  <c r="AE529" i="58"/>
  <c r="W523" i="58"/>
  <c r="Y579" i="58"/>
  <c r="R286" i="58"/>
  <c r="AC584" i="58"/>
  <c r="Q587" i="58"/>
  <c r="Q528" i="58"/>
  <c r="S248" i="58"/>
  <c r="R301" i="58"/>
  <c r="Q534" i="58"/>
  <c r="W554" i="58"/>
  <c r="Y576" i="58"/>
  <c r="Q231" i="58"/>
  <c r="Y517" i="58" s="1"/>
  <c r="S536" i="58"/>
  <c r="AA536" i="58"/>
  <c r="Z536" i="58" s="1"/>
  <c r="X536" i="58" s="1"/>
  <c r="W536" i="58"/>
  <c r="AE536" i="58"/>
  <c r="U573" i="58"/>
  <c r="R259" i="58"/>
  <c r="AA545" i="58" s="1"/>
  <c r="R258" i="58"/>
  <c r="R249" i="58"/>
  <c r="S289" i="58"/>
  <c r="W590" i="58"/>
  <c r="AA590" i="58"/>
  <c r="S590" i="58"/>
  <c r="AE590" i="58"/>
  <c r="AE547" i="58"/>
  <c r="AA547" i="58"/>
  <c r="W547" i="58"/>
  <c r="S547" i="58"/>
  <c r="R260" i="58"/>
  <c r="AE546" i="58" s="1"/>
  <c r="R229" i="58"/>
  <c r="S255" i="58"/>
  <c r="AA541" i="58" s="1"/>
  <c r="Z541" i="58" s="1"/>
  <c r="X541" i="58" s="1"/>
  <c r="Q233" i="58"/>
  <c r="U519" i="58" s="1"/>
  <c r="AE588" i="58"/>
  <c r="W588" i="58"/>
  <c r="AA588" i="58"/>
  <c r="S588" i="58"/>
  <c r="AA564" i="58"/>
  <c r="W564" i="58"/>
  <c r="S564" i="58"/>
  <c r="AE564" i="58"/>
  <c r="AA565" i="58"/>
  <c r="Z565" i="58" s="1"/>
  <c r="X565" i="58" s="1"/>
  <c r="AE565" i="58"/>
  <c r="W565" i="58"/>
  <c r="S565" i="58"/>
  <c r="AE524" i="58"/>
  <c r="W524" i="58"/>
  <c r="S524" i="58"/>
  <c r="AA524" i="58"/>
  <c r="AC529" i="58"/>
  <c r="Q529" i="58"/>
  <c r="Y529" i="58"/>
  <c r="U529" i="58"/>
  <c r="AA576" i="58"/>
  <c r="AE576" i="58"/>
  <c r="AD576" i="58" s="1"/>
  <c r="AB576" i="58" s="1"/>
  <c r="S576" i="58"/>
  <c r="W576" i="58"/>
  <c r="S566" i="58"/>
  <c r="AA566" i="58"/>
  <c r="W566" i="58"/>
  <c r="AE566" i="58"/>
  <c r="U572" i="58"/>
  <c r="Q572" i="58"/>
  <c r="AC572" i="58"/>
  <c r="Y572" i="58"/>
  <c r="AC513" i="58"/>
  <c r="Y513" i="58"/>
  <c r="U513" i="58"/>
  <c r="Q513" i="58"/>
  <c r="Q235" i="58"/>
  <c r="U579" i="58"/>
  <c r="Q579" i="58"/>
  <c r="S271" i="58"/>
  <c r="R295" i="58"/>
  <c r="AC537" i="58"/>
  <c r="Y537" i="58"/>
  <c r="Y525" i="58"/>
  <c r="AC525" i="58"/>
  <c r="Q294" i="58"/>
  <c r="Q237" i="58"/>
  <c r="S294" i="58"/>
  <c r="R235" i="58"/>
  <c r="Q291" i="58"/>
  <c r="Y569" i="58"/>
  <c r="AC569" i="58"/>
  <c r="AC579" i="58"/>
  <c r="S295" i="58"/>
  <c r="Y555" i="58"/>
  <c r="AC555" i="58"/>
  <c r="R572" i="56"/>
  <c r="P572" i="56" s="1"/>
  <c r="AD578" i="56"/>
  <c r="AB578" i="56" s="1"/>
  <c r="Z538" i="56"/>
  <c r="X538" i="56" s="1"/>
  <c r="AD566" i="56"/>
  <c r="AB566" i="56" s="1"/>
  <c r="R586" i="56"/>
  <c r="P586" i="56" s="1"/>
  <c r="AD553" i="56"/>
  <c r="AB553" i="56" s="1"/>
  <c r="Z553" i="56"/>
  <c r="X553" i="56" s="1"/>
  <c r="R550" i="56"/>
  <c r="P550" i="56" s="1"/>
  <c r="R553" i="56"/>
  <c r="P553" i="56" s="1"/>
  <c r="R540" i="56"/>
  <c r="P540" i="56" s="1"/>
  <c r="Z578" i="56"/>
  <c r="X578" i="56" s="1"/>
  <c r="Z541" i="56"/>
  <c r="X541" i="56" s="1"/>
  <c r="Z575" i="56"/>
  <c r="X575" i="56" s="1"/>
  <c r="V586" i="56"/>
  <c r="T586" i="56" s="1"/>
  <c r="V572" i="56"/>
  <c r="T572" i="56" s="1"/>
  <c r="Z579" i="56"/>
  <c r="X579" i="56" s="1"/>
  <c r="Z572" i="56"/>
  <c r="X572" i="56" s="1"/>
  <c r="Z546" i="56"/>
  <c r="X546" i="56" s="1"/>
  <c r="Z586" i="56"/>
  <c r="X586" i="56" s="1"/>
  <c r="Z565" i="56"/>
  <c r="X565" i="56" s="1"/>
  <c r="V565" i="56"/>
  <c r="T565" i="56" s="1"/>
  <c r="AD546" i="56"/>
  <c r="AB546" i="56" s="1"/>
  <c r="AD579" i="56"/>
  <c r="AB579" i="56" s="1"/>
  <c r="AD550" i="56"/>
  <c r="AB550" i="56" s="1"/>
  <c r="R546" i="56"/>
  <c r="P546" i="56" s="1"/>
  <c r="V579" i="56"/>
  <c r="T579" i="56" s="1"/>
  <c r="R565" i="56"/>
  <c r="P565" i="56" s="1"/>
  <c r="Z590" i="56"/>
  <c r="X590" i="56" s="1"/>
  <c r="Z550" i="56"/>
  <c r="X550" i="56" s="1"/>
  <c r="V580" i="56"/>
  <c r="T580" i="56" s="1"/>
  <c r="AD582" i="56"/>
  <c r="AB582" i="56" s="1"/>
  <c r="AD572" i="56"/>
  <c r="AB572" i="56" s="1"/>
  <c r="AU17" i="57"/>
  <c r="AU18" i="53"/>
  <c r="AS12" i="57"/>
  <c r="AS18" i="53"/>
  <c r="AT18" i="57"/>
  <c r="AT15" i="57"/>
  <c r="AT15" i="53"/>
  <c r="AU19" i="57"/>
  <c r="AU20" i="53"/>
  <c r="AS19" i="57"/>
  <c r="AT14" i="57"/>
  <c r="AU16" i="57"/>
  <c r="AU16" i="53"/>
  <c r="AS20" i="57"/>
  <c r="AS17" i="53"/>
  <c r="AT19" i="57"/>
  <c r="AT11" i="53"/>
  <c r="AU12" i="57"/>
  <c r="AU19" i="53"/>
  <c r="AS13" i="57"/>
  <c r="AU15" i="57"/>
  <c r="AU12" i="53"/>
  <c r="AS18" i="57"/>
  <c r="AS13" i="53"/>
  <c r="AT12" i="57"/>
  <c r="AT20" i="53"/>
  <c r="AU14" i="57"/>
  <c r="AU13" i="53"/>
  <c r="AS17" i="57"/>
  <c r="AS14" i="53"/>
  <c r="AT11" i="57"/>
  <c r="AT19" i="53"/>
  <c r="AU11" i="57"/>
  <c r="AU14" i="53"/>
  <c r="AS11" i="57"/>
  <c r="AS15" i="53"/>
  <c r="AT17" i="57"/>
  <c r="AT14" i="53"/>
  <c r="AT16" i="53"/>
  <c r="AT13" i="57"/>
  <c r="AU20" i="57"/>
  <c r="AU11" i="53"/>
  <c r="AS15" i="57"/>
  <c r="AS11" i="53"/>
  <c r="AS12" i="53"/>
  <c r="AT16" i="57"/>
  <c r="AT17" i="53"/>
  <c r="AT13" i="53"/>
  <c r="AU18" i="57"/>
  <c r="AU13" i="57"/>
  <c r="AU17" i="53"/>
  <c r="AU15" i="53"/>
  <c r="AS16" i="57"/>
  <c r="AS14" i="57"/>
  <c r="AS20" i="53"/>
  <c r="AS19" i="53"/>
  <c r="AT20" i="57"/>
  <c r="AT18" i="53"/>
  <c r="AS16" i="53"/>
  <c r="AT12" i="53"/>
  <c r="R589" i="56" l="1"/>
  <c r="P589" i="56" s="1"/>
  <c r="AD561" i="56"/>
  <c r="AB561" i="56" s="1"/>
  <c r="R569" i="56"/>
  <c r="P569" i="56" s="1"/>
  <c r="P201" i="53"/>
  <c r="P293" i="53"/>
  <c r="V513" i="56"/>
  <c r="T513" i="56" s="1"/>
  <c r="P196" i="53"/>
  <c r="P213" i="53"/>
  <c r="P303" i="53"/>
  <c r="P266" i="53"/>
  <c r="Z544" i="56"/>
  <c r="X544" i="56" s="1"/>
  <c r="P270" i="53"/>
  <c r="P176" i="53"/>
  <c r="P233" i="53"/>
  <c r="P294" i="57"/>
  <c r="P238" i="57"/>
  <c r="P170" i="53"/>
  <c r="P266" i="57"/>
  <c r="P302" i="57"/>
  <c r="P269" i="57"/>
  <c r="P227" i="57"/>
  <c r="R512" i="56"/>
  <c r="P512" i="56" s="1"/>
  <c r="R574" i="56"/>
  <c r="P574" i="56" s="1"/>
  <c r="P300" i="57"/>
  <c r="P211" i="53"/>
  <c r="R544" i="56"/>
  <c r="P544" i="56" s="1"/>
  <c r="V544" i="56"/>
  <c r="T544" i="56" s="1"/>
  <c r="P275" i="53"/>
  <c r="P165" i="53"/>
  <c r="P188" i="53"/>
  <c r="P172" i="53"/>
  <c r="P231" i="53"/>
  <c r="P216" i="53"/>
  <c r="P285" i="53"/>
  <c r="P180" i="53"/>
  <c r="Z564" i="56"/>
  <c r="X564" i="56" s="1"/>
  <c r="P281" i="53"/>
  <c r="P250" i="53"/>
  <c r="P280" i="53"/>
  <c r="P295" i="53"/>
  <c r="P223" i="53"/>
  <c r="R545" i="56"/>
  <c r="P545" i="56" s="1"/>
  <c r="P200" i="53"/>
  <c r="P268" i="57"/>
  <c r="P271" i="53"/>
  <c r="P178" i="53"/>
  <c r="P253" i="57"/>
  <c r="P279" i="57"/>
  <c r="P289" i="53"/>
  <c r="P243" i="53"/>
  <c r="P185" i="53"/>
  <c r="P244" i="53"/>
  <c r="P225" i="53"/>
  <c r="P207" i="53"/>
  <c r="P184" i="53"/>
  <c r="P276" i="57"/>
  <c r="P191" i="53"/>
  <c r="P230" i="57"/>
  <c r="P217" i="53"/>
  <c r="P302" i="53"/>
  <c r="P252" i="57"/>
  <c r="P226" i="57"/>
  <c r="P232" i="53"/>
  <c r="P257" i="53"/>
  <c r="P243" i="57"/>
  <c r="P246" i="53"/>
  <c r="P274" i="57"/>
  <c r="P231" i="57"/>
  <c r="P296" i="57"/>
  <c r="P249" i="53"/>
  <c r="P166" i="53"/>
  <c r="P282" i="53"/>
  <c r="P238" i="53"/>
  <c r="P233" i="57"/>
  <c r="P298" i="53"/>
  <c r="P167" i="53"/>
  <c r="P285" i="57"/>
  <c r="P267" i="57"/>
  <c r="P227" i="53"/>
  <c r="P253" i="53"/>
  <c r="P278" i="57"/>
  <c r="P262" i="57"/>
  <c r="P241" i="53"/>
  <c r="P251" i="53"/>
  <c r="P228" i="57"/>
  <c r="P240" i="53"/>
  <c r="P264" i="53"/>
  <c r="P221" i="53"/>
  <c r="P287" i="57"/>
  <c r="P301" i="57"/>
  <c r="P262" i="53"/>
  <c r="P273" i="53"/>
  <c r="P279" i="53"/>
  <c r="P197" i="53"/>
  <c r="P220" i="53"/>
  <c r="P248" i="53"/>
  <c r="P193" i="53"/>
  <c r="P244" i="57"/>
  <c r="P261" i="53"/>
  <c r="P277" i="53"/>
  <c r="P259" i="53"/>
  <c r="P258" i="57"/>
  <c r="P304" i="53"/>
  <c r="P264" i="57"/>
  <c r="P252" i="53"/>
  <c r="P236" i="53"/>
  <c r="P298" i="57"/>
  <c r="P284" i="53"/>
  <c r="P284" i="57"/>
  <c r="P225" i="57"/>
  <c r="P297" i="57"/>
  <c r="P215" i="53"/>
  <c r="P288" i="57"/>
  <c r="P187" i="53"/>
  <c r="P272" i="57"/>
  <c r="P301" i="53"/>
  <c r="P214" i="53"/>
  <c r="Z515" i="56"/>
  <c r="X515" i="56" s="1"/>
  <c r="P272" i="53"/>
  <c r="P290" i="53"/>
  <c r="P255" i="57"/>
  <c r="R567" i="56"/>
  <c r="P567" i="56" s="1"/>
  <c r="P277" i="57"/>
  <c r="P181" i="53"/>
  <c r="P291" i="53"/>
  <c r="P234" i="53"/>
  <c r="P205" i="53"/>
  <c r="P249" i="57"/>
  <c r="P296" i="53"/>
  <c r="P259" i="57"/>
  <c r="P256" i="53"/>
  <c r="P267" i="53"/>
  <c r="P189" i="53"/>
  <c r="P236" i="57"/>
  <c r="AS37" i="53"/>
  <c r="U323" i="53" s="1"/>
  <c r="AS83" i="53"/>
  <c r="U369" i="53" s="1"/>
  <c r="AS125" i="53"/>
  <c r="Q411" i="53" s="1"/>
  <c r="AS102" i="53"/>
  <c r="U388" i="53" s="1"/>
  <c r="AS70" i="53"/>
  <c r="Q356" i="53" s="1"/>
  <c r="AS78" i="53"/>
  <c r="AS59" i="53"/>
  <c r="AG202" i="53" s="1"/>
  <c r="AS34" i="53"/>
  <c r="Q320" i="53" s="1"/>
  <c r="AS149" i="53"/>
  <c r="AG292" i="53" s="1"/>
  <c r="AS86" i="53"/>
  <c r="AG229" i="53" s="1"/>
  <c r="AS79" i="53"/>
  <c r="AG222" i="53" s="1"/>
  <c r="AS65" i="53"/>
  <c r="Q351" i="53" s="1"/>
  <c r="AS94" i="53"/>
  <c r="AG237" i="53" s="1"/>
  <c r="AS140" i="53"/>
  <c r="AG283" i="53" s="1"/>
  <c r="AS101" i="53"/>
  <c r="U387" i="53" s="1"/>
  <c r="AS51" i="53"/>
  <c r="AS30" i="53"/>
  <c r="U316" i="53" s="1"/>
  <c r="AS113" i="53"/>
  <c r="U399" i="53" s="1"/>
  <c r="AS52" i="53"/>
  <c r="AG195" i="53" s="1"/>
  <c r="AS89" i="53"/>
  <c r="AG232" i="53" s="1"/>
  <c r="AS154" i="53"/>
  <c r="Q440" i="53" s="1"/>
  <c r="AS147" i="53"/>
  <c r="AS36" i="53"/>
  <c r="Q322" i="53" s="1"/>
  <c r="AS131" i="53"/>
  <c r="U417" i="53" s="1"/>
  <c r="AS55" i="53"/>
  <c r="U341" i="53" s="1"/>
  <c r="AS129" i="53"/>
  <c r="Q415" i="53" s="1"/>
  <c r="AS103" i="53"/>
  <c r="U389" i="53" s="1"/>
  <c r="AS130" i="53"/>
  <c r="U416" i="53" s="1"/>
  <c r="AS150" i="53"/>
  <c r="Q436" i="53" s="1"/>
  <c r="AS93" i="53"/>
  <c r="AS109" i="53"/>
  <c r="AG252" i="53" s="1"/>
  <c r="AS57" i="53"/>
  <c r="Q343" i="53" s="1"/>
  <c r="AS118" i="53"/>
  <c r="AG261" i="53" s="1"/>
  <c r="AS62" i="53"/>
  <c r="U348" i="53" s="1"/>
  <c r="AS138" i="53"/>
  <c r="AG281" i="53" s="1"/>
  <c r="AS85" i="53"/>
  <c r="AS115" i="53"/>
  <c r="Q401" i="53" s="1"/>
  <c r="AS29" i="53"/>
  <c r="AS117" i="53"/>
  <c r="Q403" i="53" s="1"/>
  <c r="AS114" i="53"/>
  <c r="U400" i="53" s="1"/>
  <c r="AS105" i="53"/>
  <c r="U391" i="53" s="1"/>
  <c r="AS33" i="53"/>
  <c r="U319" i="53" s="1"/>
  <c r="AS98" i="53"/>
  <c r="Q384" i="53" s="1"/>
  <c r="AS71" i="53"/>
  <c r="U357" i="53" s="1"/>
  <c r="AS27" i="53"/>
  <c r="U313" i="53" s="1"/>
  <c r="AS50" i="53"/>
  <c r="U336" i="53" s="1"/>
  <c r="AS35" i="53"/>
  <c r="AG178" i="53" s="1"/>
  <c r="AS134" i="53"/>
  <c r="Q420" i="53" s="1"/>
  <c r="AS39" i="53"/>
  <c r="Q325" i="53" s="1"/>
  <c r="AS46" i="53"/>
  <c r="U332" i="53" s="1"/>
  <c r="AS126" i="53"/>
  <c r="AG269" i="53" s="1"/>
  <c r="AS43" i="53"/>
  <c r="AS142" i="53"/>
  <c r="AG285" i="53" s="1"/>
  <c r="AS151" i="53"/>
  <c r="AG294" i="53" s="1"/>
  <c r="AS80" i="53"/>
  <c r="Q366" i="53" s="1"/>
  <c r="AS60" i="53"/>
  <c r="U346" i="53" s="1"/>
  <c r="AS87" i="53"/>
  <c r="U373" i="53" s="1"/>
  <c r="AS91" i="53"/>
  <c r="U377" i="53" s="1"/>
  <c r="AS24" i="53"/>
  <c r="U310" i="53" s="1"/>
  <c r="AS81" i="53"/>
  <c r="Q367" i="53" s="1"/>
  <c r="AS141" i="53"/>
  <c r="AG284" i="53" s="1"/>
  <c r="AS95" i="53"/>
  <c r="AG238" i="53" s="1"/>
  <c r="AS75" i="53"/>
  <c r="U361" i="53" s="1"/>
  <c r="AS42" i="53"/>
  <c r="AG185" i="53" s="1"/>
  <c r="AS122" i="53"/>
  <c r="AS76" i="53"/>
  <c r="Q362" i="53" s="1"/>
  <c r="AS136" i="53"/>
  <c r="Q422" i="53" s="1"/>
  <c r="AS119" i="53"/>
  <c r="AG262" i="53" s="1"/>
  <c r="AS110" i="53"/>
  <c r="Q396" i="53" s="1"/>
  <c r="AS112" i="53"/>
  <c r="Q398" i="53" s="1"/>
  <c r="AS127" i="53"/>
  <c r="AG270" i="53" s="1"/>
  <c r="AS139" i="53"/>
  <c r="Q425" i="53" s="1"/>
  <c r="AS88" i="53"/>
  <c r="U374" i="53" s="1"/>
  <c r="AS97" i="53"/>
  <c r="Q383" i="53" s="1"/>
  <c r="AS82" i="53"/>
  <c r="AG225" i="53" s="1"/>
  <c r="AS120" i="53"/>
  <c r="Q406" i="53" s="1"/>
  <c r="AS158" i="53"/>
  <c r="Q444" i="53" s="1"/>
  <c r="AS49" i="53"/>
  <c r="U335" i="53" s="1"/>
  <c r="AS121" i="53"/>
  <c r="U407" i="53" s="1"/>
  <c r="AS53" i="53"/>
  <c r="AG196" i="53" s="1"/>
  <c r="AS108" i="53"/>
  <c r="AG251" i="53" s="1"/>
  <c r="AS32" i="53"/>
  <c r="AG175" i="53" s="1"/>
  <c r="AS64" i="53"/>
  <c r="AG207" i="53" s="1"/>
  <c r="AS153" i="53"/>
  <c r="AG296" i="53" s="1"/>
  <c r="AS67" i="53"/>
  <c r="U353" i="53" s="1"/>
  <c r="AS84" i="53"/>
  <c r="U370" i="53" s="1"/>
  <c r="AS44" i="53"/>
  <c r="AG187" i="53" s="1"/>
  <c r="AS68" i="53"/>
  <c r="AG211" i="53" s="1"/>
  <c r="AS26" i="53"/>
  <c r="Q312" i="53" s="1"/>
  <c r="AS74" i="53"/>
  <c r="U360" i="53" s="1"/>
  <c r="AS40" i="53"/>
  <c r="U326" i="53" s="1"/>
  <c r="AS159" i="53"/>
  <c r="AG302" i="53" s="1"/>
  <c r="AS63" i="53"/>
  <c r="Q349" i="53" s="1"/>
  <c r="AS90" i="53"/>
  <c r="Q376" i="53" s="1"/>
  <c r="AS156" i="53"/>
  <c r="AG299" i="53" s="1"/>
  <c r="AS135" i="53"/>
  <c r="AG278" i="53" s="1"/>
  <c r="AS61" i="53"/>
  <c r="U347" i="53" s="1"/>
  <c r="AS41" i="53"/>
  <c r="Q327" i="53" s="1"/>
  <c r="AS48" i="53"/>
  <c r="U334" i="53" s="1"/>
  <c r="AS45" i="53"/>
  <c r="AG188" i="53" s="1"/>
  <c r="AS100" i="53"/>
  <c r="U386" i="53" s="1"/>
  <c r="AS28" i="53"/>
  <c r="Q314" i="53" s="1"/>
  <c r="AS152" i="53"/>
  <c r="AG295" i="53" s="1"/>
  <c r="AS116" i="53"/>
  <c r="Q402" i="53" s="1"/>
  <c r="AS111" i="53"/>
  <c r="Q397" i="53" s="1"/>
  <c r="AS69" i="53"/>
  <c r="U355" i="53" s="1"/>
  <c r="AS144" i="53"/>
  <c r="Q430" i="53" s="1"/>
  <c r="AS107" i="53"/>
  <c r="U393" i="53" s="1"/>
  <c r="AS58" i="53"/>
  <c r="Q344" i="53" s="1"/>
  <c r="AS124" i="53"/>
  <c r="Q410" i="53" s="1"/>
  <c r="AS145" i="53"/>
  <c r="AS47" i="53"/>
  <c r="AS56" i="53"/>
  <c r="AG199" i="53" s="1"/>
  <c r="AS23" i="53"/>
  <c r="U309" i="53" s="1"/>
  <c r="AS146" i="53"/>
  <c r="Q432" i="53" s="1"/>
  <c r="AS132" i="53"/>
  <c r="Q418" i="53" s="1"/>
  <c r="AS133" i="53"/>
  <c r="AG276" i="53" s="1"/>
  <c r="AS73" i="53"/>
  <c r="Q359" i="53" s="1"/>
  <c r="AS72" i="53"/>
  <c r="U358" i="53" s="1"/>
  <c r="AS77" i="53"/>
  <c r="AS157" i="53"/>
  <c r="AG300" i="53" s="1"/>
  <c r="AS137" i="53"/>
  <c r="AG280" i="53" s="1"/>
  <c r="AS160" i="53"/>
  <c r="Q446" i="53" s="1"/>
  <c r="AS106" i="53"/>
  <c r="AG249" i="53" s="1"/>
  <c r="AS31" i="53"/>
  <c r="AS66" i="53"/>
  <c r="Q352" i="53" s="1"/>
  <c r="AS25" i="53"/>
  <c r="Q311" i="53" s="1"/>
  <c r="AS99" i="53"/>
  <c r="Q385" i="53" s="1"/>
  <c r="AS155" i="53"/>
  <c r="AG298" i="53" s="1"/>
  <c r="AS38" i="53"/>
  <c r="AS22" i="53"/>
  <c r="Q308" i="53" s="1"/>
  <c r="AS92" i="53"/>
  <c r="AG235" i="53" s="1"/>
  <c r="AS123" i="53"/>
  <c r="AG266" i="53" s="1"/>
  <c r="AS128" i="53"/>
  <c r="AG271" i="53" s="1"/>
  <c r="AS148" i="53"/>
  <c r="AG291" i="53" s="1"/>
  <c r="AS143" i="53"/>
  <c r="AG286" i="53" s="1"/>
  <c r="AS96" i="53"/>
  <c r="U382" i="53" s="1"/>
  <c r="AS54" i="53"/>
  <c r="Q340" i="53" s="1"/>
  <c r="AS161" i="53"/>
  <c r="Q447" i="53" s="1"/>
  <c r="AS104" i="53"/>
  <c r="Q390" i="53" s="1"/>
  <c r="AU148" i="53"/>
  <c r="S434" i="53" s="1"/>
  <c r="AU156" i="53"/>
  <c r="S442" i="53" s="1"/>
  <c r="AU101" i="53"/>
  <c r="S387" i="53" s="1"/>
  <c r="AU69" i="53"/>
  <c r="S355" i="53" s="1"/>
  <c r="AU113" i="53"/>
  <c r="AU44" i="53"/>
  <c r="W330" i="53" s="1"/>
  <c r="AU109" i="53"/>
  <c r="AU62" i="53"/>
  <c r="W348" i="53" s="1"/>
  <c r="AU128" i="53"/>
  <c r="S414" i="53" s="1"/>
  <c r="AU161" i="53"/>
  <c r="S447" i="53" s="1"/>
  <c r="AU40" i="53"/>
  <c r="W326" i="53" s="1"/>
  <c r="AU27" i="53"/>
  <c r="W313" i="53" s="1"/>
  <c r="AU76" i="53"/>
  <c r="AI219" i="53" s="1"/>
  <c r="AU142" i="53"/>
  <c r="S428" i="53" s="1"/>
  <c r="AU131" i="53"/>
  <c r="AI274" i="53" s="1"/>
  <c r="AU86" i="53"/>
  <c r="W372" i="53" s="1"/>
  <c r="AU64" i="53"/>
  <c r="AU93" i="53"/>
  <c r="AI236" i="53" s="1"/>
  <c r="AU34" i="53"/>
  <c r="W320" i="53" s="1"/>
  <c r="AU153" i="53"/>
  <c r="AI296" i="53" s="1"/>
  <c r="AU70" i="53"/>
  <c r="AI213" i="53" s="1"/>
  <c r="AU42" i="53"/>
  <c r="S328" i="53" s="1"/>
  <c r="AU68" i="53"/>
  <c r="W354" i="53" s="1"/>
  <c r="AU152" i="53"/>
  <c r="AI295" i="53" s="1"/>
  <c r="AU57" i="53"/>
  <c r="AI200" i="53" s="1"/>
  <c r="AU98" i="53"/>
  <c r="AU97" i="53"/>
  <c r="S383" i="53" s="1"/>
  <c r="AU102" i="53"/>
  <c r="W388" i="53" s="1"/>
  <c r="AU107" i="53"/>
  <c r="S393" i="53" s="1"/>
  <c r="AU74" i="53"/>
  <c r="W360" i="53" s="1"/>
  <c r="AU83" i="53"/>
  <c r="S369" i="53" s="1"/>
  <c r="AU90" i="53"/>
  <c r="AU53" i="53"/>
  <c r="AI196" i="53" s="1"/>
  <c r="AU103" i="53"/>
  <c r="W389" i="53" s="1"/>
  <c r="AU71" i="53"/>
  <c r="W357" i="53" s="1"/>
  <c r="AU135" i="53"/>
  <c r="S421" i="53" s="1"/>
  <c r="AU25" i="53"/>
  <c r="AU95" i="53"/>
  <c r="W381" i="53" s="1"/>
  <c r="AU56" i="53"/>
  <c r="AI199" i="53" s="1"/>
  <c r="AU47" i="53"/>
  <c r="W333" i="53" s="1"/>
  <c r="AU30" i="53"/>
  <c r="S316" i="53" s="1"/>
  <c r="AU91" i="53"/>
  <c r="W377" i="53" s="1"/>
  <c r="AU59" i="53"/>
  <c r="AI202" i="53" s="1"/>
  <c r="AU114" i="53"/>
  <c r="W400" i="53" s="1"/>
  <c r="AU43" i="53"/>
  <c r="AU108" i="53"/>
  <c r="S394" i="53" s="1"/>
  <c r="AU111" i="53"/>
  <c r="AI254" i="53" s="1"/>
  <c r="AU85" i="53"/>
  <c r="W371" i="53" s="1"/>
  <c r="AU81" i="53"/>
  <c r="W367" i="53" s="1"/>
  <c r="AU82" i="53"/>
  <c r="AI225" i="53" s="1"/>
  <c r="AU144" i="53"/>
  <c r="AU65" i="53"/>
  <c r="W351" i="53" s="1"/>
  <c r="AU140" i="53"/>
  <c r="S426" i="53" s="1"/>
  <c r="AU141" i="53"/>
  <c r="AI284" i="53" s="1"/>
  <c r="AU29" i="53"/>
  <c r="AU41" i="53"/>
  <c r="S327" i="53" s="1"/>
  <c r="AU126" i="53"/>
  <c r="W412" i="53" s="1"/>
  <c r="AU72" i="53"/>
  <c r="W358" i="53" s="1"/>
  <c r="AU31" i="53"/>
  <c r="AI174" i="53" s="1"/>
  <c r="AU92" i="53"/>
  <c r="AI235" i="53" s="1"/>
  <c r="AU32" i="53"/>
  <c r="W318" i="53" s="1"/>
  <c r="AU84" i="53"/>
  <c r="W370" i="53" s="1"/>
  <c r="AU116" i="53"/>
  <c r="AI259" i="53" s="1"/>
  <c r="AU45" i="53"/>
  <c r="AI188" i="53" s="1"/>
  <c r="AU106" i="53"/>
  <c r="AU123" i="53"/>
  <c r="S409" i="53" s="1"/>
  <c r="AU120" i="53"/>
  <c r="W406" i="53" s="1"/>
  <c r="AU146" i="53"/>
  <c r="S432" i="53" s="1"/>
  <c r="AU22" i="53"/>
  <c r="AI165" i="53" s="1"/>
  <c r="AU118" i="53"/>
  <c r="AI261" i="53" s="1"/>
  <c r="AU125" i="53"/>
  <c r="AI268" i="53" s="1"/>
  <c r="AU46" i="53"/>
  <c r="S332" i="53" s="1"/>
  <c r="AU26" i="53"/>
  <c r="S312" i="53" s="1"/>
  <c r="AU75" i="53"/>
  <c r="AI218" i="53" s="1"/>
  <c r="AU147" i="53"/>
  <c r="AI290" i="53" s="1"/>
  <c r="AU136" i="53"/>
  <c r="S422" i="53" s="1"/>
  <c r="AU143" i="53"/>
  <c r="AU73" i="53"/>
  <c r="S359" i="53" s="1"/>
  <c r="AU157" i="53"/>
  <c r="AI300" i="53" s="1"/>
  <c r="AU149" i="53"/>
  <c r="AI292" i="53" s="1"/>
  <c r="AU104" i="53"/>
  <c r="W390" i="53" s="1"/>
  <c r="AU60" i="53"/>
  <c r="S346" i="53" s="1"/>
  <c r="AU151" i="53"/>
  <c r="AU77" i="53"/>
  <c r="AI220" i="53" s="1"/>
  <c r="AU122" i="53"/>
  <c r="W408" i="53" s="1"/>
  <c r="AU55" i="53"/>
  <c r="W341" i="53" s="1"/>
  <c r="AU61" i="53"/>
  <c r="W347" i="53" s="1"/>
  <c r="AU50" i="53"/>
  <c r="W336" i="53" s="1"/>
  <c r="AU129" i="53"/>
  <c r="AI272" i="53" s="1"/>
  <c r="AU119" i="53"/>
  <c r="S405" i="53" s="1"/>
  <c r="AU89" i="53"/>
  <c r="S375" i="53" s="1"/>
  <c r="AU130" i="53"/>
  <c r="S416" i="53" s="1"/>
  <c r="AU36" i="53"/>
  <c r="AI179" i="53" s="1"/>
  <c r="AU154" i="53"/>
  <c r="AI297" i="53" s="1"/>
  <c r="AU96" i="53"/>
  <c r="AI239" i="53" s="1"/>
  <c r="AU117" i="53"/>
  <c r="AI260" i="53" s="1"/>
  <c r="AU137" i="53"/>
  <c r="S423" i="53" s="1"/>
  <c r="AU28" i="53"/>
  <c r="AI171" i="53" s="1"/>
  <c r="AU66" i="53"/>
  <c r="W352" i="53" s="1"/>
  <c r="AU39" i="53"/>
  <c r="S325" i="53" s="1"/>
  <c r="AU145" i="53"/>
  <c r="S431" i="53" s="1"/>
  <c r="AU115" i="53"/>
  <c r="S401" i="53" s="1"/>
  <c r="AU155" i="53"/>
  <c r="AI298" i="53" s="1"/>
  <c r="AU112" i="53"/>
  <c r="S398" i="53" s="1"/>
  <c r="AU100" i="53"/>
  <c r="AI243" i="53" s="1"/>
  <c r="AU33" i="53"/>
  <c r="S319" i="53" s="1"/>
  <c r="AU138" i="53"/>
  <c r="S424" i="53" s="1"/>
  <c r="AU105" i="53"/>
  <c r="S391" i="53" s="1"/>
  <c r="AU158" i="53"/>
  <c r="S444" i="53" s="1"/>
  <c r="AU159" i="53"/>
  <c r="AU94" i="53"/>
  <c r="AU24" i="53"/>
  <c r="AI167" i="53" s="1"/>
  <c r="AU150" i="53"/>
  <c r="AU134" i="53"/>
  <c r="AI277" i="53" s="1"/>
  <c r="AU127" i="53"/>
  <c r="AU124" i="53"/>
  <c r="AI267" i="53" s="1"/>
  <c r="AU52" i="53"/>
  <c r="W338" i="53" s="1"/>
  <c r="AU23" i="53"/>
  <c r="S309" i="53" s="1"/>
  <c r="AU80" i="53"/>
  <c r="S366" i="53" s="1"/>
  <c r="AU37" i="53"/>
  <c r="W323" i="53" s="1"/>
  <c r="AU51" i="53"/>
  <c r="AI194" i="53" s="1"/>
  <c r="AU78" i="53"/>
  <c r="AI221" i="53" s="1"/>
  <c r="AU88" i="53"/>
  <c r="AU54" i="53"/>
  <c r="AU160" i="53"/>
  <c r="AI303" i="53" s="1"/>
  <c r="AU49" i="53"/>
  <c r="S335" i="53" s="1"/>
  <c r="AU139" i="53"/>
  <c r="AI282" i="53" s="1"/>
  <c r="AU35" i="53"/>
  <c r="W321" i="53" s="1"/>
  <c r="AU133" i="53"/>
  <c r="W419" i="53" s="1"/>
  <c r="AU99" i="53"/>
  <c r="W385" i="53" s="1"/>
  <c r="AU110" i="53"/>
  <c r="S396" i="53" s="1"/>
  <c r="AU79" i="53"/>
  <c r="AI222" i="53" s="1"/>
  <c r="AU38" i="53"/>
  <c r="W324" i="53" s="1"/>
  <c r="AU63" i="53"/>
  <c r="S349" i="53" s="1"/>
  <c r="AU132" i="53"/>
  <c r="S418" i="53" s="1"/>
  <c r="AU58" i="53"/>
  <c r="W344" i="53" s="1"/>
  <c r="AU67" i="53"/>
  <c r="AI210" i="53" s="1"/>
  <c r="AU87" i="53"/>
  <c r="S373" i="53" s="1"/>
  <c r="AU48" i="53"/>
  <c r="W334" i="53" s="1"/>
  <c r="AU121" i="53"/>
  <c r="AI264" i="53" s="1"/>
  <c r="AS140" i="57"/>
  <c r="Q426" i="57" s="1"/>
  <c r="AS143" i="57"/>
  <c r="AS99" i="57"/>
  <c r="AS89" i="57"/>
  <c r="AS87" i="57"/>
  <c r="AS117" i="57"/>
  <c r="AG403" i="57" s="1"/>
  <c r="AS160" i="57"/>
  <c r="AG303" i="57" s="1"/>
  <c r="AS136" i="57"/>
  <c r="Q422" i="57" s="1"/>
  <c r="AS154" i="57"/>
  <c r="U440" i="57" s="1"/>
  <c r="AS106" i="57"/>
  <c r="AS144" i="57"/>
  <c r="AG287" i="57" s="1"/>
  <c r="AS114" i="57"/>
  <c r="AS122" i="57"/>
  <c r="AS162" i="57"/>
  <c r="AG448" i="57" s="1"/>
  <c r="AS120" i="57"/>
  <c r="AG406" i="57" s="1"/>
  <c r="AS133" i="57"/>
  <c r="AG419" i="57" s="1"/>
  <c r="AS132" i="57"/>
  <c r="AG418" i="57" s="1"/>
  <c r="AS105" i="57"/>
  <c r="AS129" i="57"/>
  <c r="AS85" i="57"/>
  <c r="AS125" i="57"/>
  <c r="AG268" i="57" s="1"/>
  <c r="AS95" i="57"/>
  <c r="AS126" i="57"/>
  <c r="AS100" i="57"/>
  <c r="AS151" i="57"/>
  <c r="U437" i="57" s="1"/>
  <c r="AS124" i="57"/>
  <c r="AG267" i="57" s="1"/>
  <c r="AS93" i="57"/>
  <c r="AS107" i="57"/>
  <c r="AS149" i="57"/>
  <c r="AG292" i="57" s="1"/>
  <c r="AS88" i="57"/>
  <c r="AS146" i="57"/>
  <c r="AG432" i="57" s="1"/>
  <c r="AS116" i="57"/>
  <c r="AG259" i="57" s="1"/>
  <c r="AS141" i="57"/>
  <c r="AS108" i="57"/>
  <c r="AS101" i="57"/>
  <c r="AS119" i="57"/>
  <c r="AG262" i="57" s="1"/>
  <c r="AS130" i="57"/>
  <c r="Q416" i="57" s="1"/>
  <c r="AS158" i="57"/>
  <c r="Y444" i="57" s="1"/>
  <c r="AS110" i="57"/>
  <c r="AS156" i="57"/>
  <c r="AG442" i="57" s="1"/>
  <c r="AS82" i="57"/>
  <c r="AS139" i="57"/>
  <c r="AG282" i="57" s="1"/>
  <c r="AS121" i="57"/>
  <c r="AG407" i="57" s="1"/>
  <c r="AS138" i="57"/>
  <c r="AG424" i="57" s="1"/>
  <c r="AS112" i="57"/>
  <c r="AS152" i="57"/>
  <c r="Y438" i="57" s="1"/>
  <c r="AS148" i="57"/>
  <c r="Q434" i="57" s="1"/>
  <c r="AS131" i="57"/>
  <c r="Q417" i="57" s="1"/>
  <c r="AS84" i="57"/>
  <c r="AS94" i="57"/>
  <c r="AS155" i="57"/>
  <c r="AG298" i="57" s="1"/>
  <c r="AS123" i="57"/>
  <c r="AS153" i="57"/>
  <c r="AG296" i="57" s="1"/>
  <c r="AS147" i="57"/>
  <c r="Q433" i="57" s="1"/>
  <c r="AS115" i="57"/>
  <c r="AS103" i="57"/>
  <c r="AS118" i="57"/>
  <c r="Q404" i="57" s="1"/>
  <c r="AS102" i="57"/>
  <c r="AS134" i="57"/>
  <c r="Q420" i="57" s="1"/>
  <c r="AS111" i="57"/>
  <c r="AS157" i="57"/>
  <c r="AG300" i="57" s="1"/>
  <c r="AS86" i="57"/>
  <c r="AS161" i="57"/>
  <c r="Q447" i="57" s="1"/>
  <c r="AS104" i="57"/>
  <c r="AS135" i="57"/>
  <c r="AG421" i="57" s="1"/>
  <c r="AS128" i="57"/>
  <c r="AS91" i="57"/>
  <c r="AS90" i="57"/>
  <c r="AS98" i="57"/>
  <c r="AS137" i="57"/>
  <c r="AG280" i="57" s="1"/>
  <c r="AS96" i="57"/>
  <c r="AS97" i="57"/>
  <c r="AS145" i="57"/>
  <c r="AS127" i="57"/>
  <c r="AG270" i="57" s="1"/>
  <c r="AS142" i="57"/>
  <c r="AG285" i="57" s="1"/>
  <c r="AS83" i="57"/>
  <c r="AS150" i="57"/>
  <c r="Q436" i="57" s="1"/>
  <c r="AS92" i="57"/>
  <c r="AS113" i="57"/>
  <c r="AS159" i="57"/>
  <c r="Q445" i="57" s="1"/>
  <c r="AS109" i="57"/>
  <c r="AU82" i="57"/>
  <c r="AU114" i="57"/>
  <c r="AI400" i="57" s="1"/>
  <c r="AU129" i="57"/>
  <c r="AU124" i="57"/>
  <c r="AI267" i="57" s="1"/>
  <c r="AU137" i="57"/>
  <c r="S423" i="57" s="1"/>
  <c r="AU84" i="57"/>
  <c r="AU99" i="57"/>
  <c r="AU150" i="57"/>
  <c r="AI293" i="57" s="1"/>
  <c r="AU100" i="57"/>
  <c r="AU116" i="57"/>
  <c r="S402" i="57" s="1"/>
  <c r="AU97" i="57"/>
  <c r="AU89" i="57"/>
  <c r="AU142" i="57"/>
  <c r="AI428" i="57" s="1"/>
  <c r="AU110" i="57"/>
  <c r="AU160" i="57"/>
  <c r="AU138" i="57"/>
  <c r="AI281" i="57" s="1"/>
  <c r="AU105" i="57"/>
  <c r="AU101" i="57"/>
  <c r="AU145" i="57"/>
  <c r="AU90" i="57"/>
  <c r="AU151" i="57"/>
  <c r="AA437" i="57" s="1"/>
  <c r="AU162" i="57"/>
  <c r="AI448" i="57" s="1"/>
  <c r="AU156" i="57"/>
  <c r="AI299" i="57" s="1"/>
  <c r="AU96" i="57"/>
  <c r="AU85" i="57"/>
  <c r="AU91" i="57"/>
  <c r="AU123" i="57"/>
  <c r="S409" i="57" s="1"/>
  <c r="AU119" i="57"/>
  <c r="AI262" i="57" s="1"/>
  <c r="AU159" i="57"/>
  <c r="AU134" i="57"/>
  <c r="AI277" i="57" s="1"/>
  <c r="AU154" i="57"/>
  <c r="S440" i="57" s="1"/>
  <c r="AU146" i="57"/>
  <c r="AU128" i="57"/>
  <c r="AI414" i="57" s="1"/>
  <c r="AU133" i="57"/>
  <c r="AI419" i="57" s="1"/>
  <c r="AU94" i="57"/>
  <c r="AU111" i="57"/>
  <c r="AU125" i="57"/>
  <c r="AI268" i="57" s="1"/>
  <c r="AU158" i="57"/>
  <c r="AI301" i="57" s="1"/>
  <c r="AU153" i="57"/>
  <c r="AI296" i="57" s="1"/>
  <c r="AU136" i="57"/>
  <c r="S422" i="57" s="1"/>
  <c r="AU102" i="57"/>
  <c r="AU108" i="57"/>
  <c r="AU144" i="57"/>
  <c r="S430" i="57" s="1"/>
  <c r="AU135" i="57"/>
  <c r="AI278" i="57" s="1"/>
  <c r="AU109" i="57"/>
  <c r="AU152" i="57"/>
  <c r="AI295" i="57" s="1"/>
  <c r="AU132" i="57"/>
  <c r="AI418" i="57" s="1"/>
  <c r="AU93" i="57"/>
  <c r="AU157" i="57"/>
  <c r="S443" i="57" s="1"/>
  <c r="AU148" i="57"/>
  <c r="AI291" i="57" s="1"/>
  <c r="AU131" i="57"/>
  <c r="S417" i="57" s="1"/>
  <c r="AU120" i="57"/>
  <c r="AI263" i="57" s="1"/>
  <c r="AU86" i="57"/>
  <c r="AU107" i="57"/>
  <c r="AU106" i="57"/>
  <c r="AU92" i="57"/>
  <c r="AU112" i="57"/>
  <c r="AU117" i="57"/>
  <c r="AI260" i="57" s="1"/>
  <c r="AU88" i="57"/>
  <c r="AU98" i="57"/>
  <c r="AU143" i="57"/>
  <c r="AI286" i="57" s="1"/>
  <c r="AU140" i="57"/>
  <c r="AI283" i="57" s="1"/>
  <c r="AU126" i="57"/>
  <c r="S412" i="57" s="1"/>
  <c r="AU87" i="57"/>
  <c r="AU95" i="57"/>
  <c r="AU141" i="57"/>
  <c r="AI284" i="57" s="1"/>
  <c r="AU147" i="57"/>
  <c r="AU161" i="57"/>
  <c r="AI304" i="57" s="1"/>
  <c r="AU149" i="57"/>
  <c r="AI292" i="57" s="1"/>
  <c r="AU155" i="57"/>
  <c r="S441" i="57" s="1"/>
  <c r="AU83" i="57"/>
  <c r="AU127" i="57"/>
  <c r="AI413" i="57" s="1"/>
  <c r="AU118" i="57"/>
  <c r="AI261" i="57" s="1"/>
  <c r="AU115" i="57"/>
  <c r="S401" i="57" s="1"/>
  <c r="AU104" i="57"/>
  <c r="AU139" i="57"/>
  <c r="AI425" i="57" s="1"/>
  <c r="AU122" i="57"/>
  <c r="AI265" i="57" s="1"/>
  <c r="AU130" i="57"/>
  <c r="AI416" i="57" s="1"/>
  <c r="AU113" i="57"/>
  <c r="AU121" i="57"/>
  <c r="AA407" i="57" s="1"/>
  <c r="AU103" i="57"/>
  <c r="AT110" i="57"/>
  <c r="AT124" i="57"/>
  <c r="AT131" i="57"/>
  <c r="AH274" i="57" s="1"/>
  <c r="AT84" i="57"/>
  <c r="AT111" i="57"/>
  <c r="AT154" i="57"/>
  <c r="R440" i="57" s="1"/>
  <c r="AT162" i="57"/>
  <c r="AH448" i="57" s="1"/>
  <c r="AT140" i="57"/>
  <c r="R426" i="57" s="1"/>
  <c r="AT93" i="57"/>
  <c r="AT83" i="57"/>
  <c r="AT121" i="57"/>
  <c r="R407" i="57" s="1"/>
  <c r="AT130" i="57"/>
  <c r="AH416" i="57" s="1"/>
  <c r="AT159" i="57"/>
  <c r="AH445" i="57" s="1"/>
  <c r="AT90" i="57"/>
  <c r="AT129" i="57"/>
  <c r="AH272" i="57" s="1"/>
  <c r="AT99" i="57"/>
  <c r="AT136" i="57"/>
  <c r="R422" i="57" s="1"/>
  <c r="AT158" i="57"/>
  <c r="R444" i="57" s="1"/>
  <c r="AT117" i="57"/>
  <c r="Z403" i="57" s="1"/>
  <c r="AT113" i="57"/>
  <c r="AT108" i="57"/>
  <c r="AT98" i="57"/>
  <c r="AT82" i="57"/>
  <c r="AT156" i="57"/>
  <c r="R442" i="57" s="1"/>
  <c r="AT104" i="57"/>
  <c r="AT126" i="57"/>
  <c r="AT133" i="57"/>
  <c r="R419" i="57" s="1"/>
  <c r="AT151" i="57"/>
  <c r="AH437" i="57" s="1"/>
  <c r="AT100" i="57"/>
  <c r="AT139" i="57"/>
  <c r="AH425" i="57" s="1"/>
  <c r="AT142" i="57"/>
  <c r="AH428" i="57" s="1"/>
  <c r="AT132" i="57"/>
  <c r="AH275" i="57" s="1"/>
  <c r="AT141" i="57"/>
  <c r="R427" i="57" s="1"/>
  <c r="AT114" i="57"/>
  <c r="AT88" i="57"/>
  <c r="AT138" i="57"/>
  <c r="R424" i="57" s="1"/>
  <c r="AT85" i="57"/>
  <c r="AT134" i="57"/>
  <c r="AH420" i="57" s="1"/>
  <c r="AT143" i="57"/>
  <c r="AT97" i="57"/>
  <c r="AT119" i="57"/>
  <c r="AH405" i="57" s="1"/>
  <c r="AT123" i="57"/>
  <c r="R409" i="57" s="1"/>
  <c r="AT87" i="57"/>
  <c r="AT89" i="57"/>
  <c r="AT148" i="57"/>
  <c r="AH434" i="57" s="1"/>
  <c r="AT137" i="57"/>
  <c r="AH280" i="57" s="1"/>
  <c r="AT116" i="57"/>
  <c r="Z402" i="57" s="1"/>
  <c r="AT120" i="57"/>
  <c r="Z406" i="57" s="1"/>
  <c r="AT107" i="57"/>
  <c r="AT112" i="57"/>
  <c r="AT115" i="57"/>
  <c r="AT118" i="57"/>
  <c r="AH404" i="57" s="1"/>
  <c r="AT102" i="57"/>
  <c r="AT147" i="57"/>
  <c r="AH290" i="57" s="1"/>
  <c r="AT155" i="57"/>
  <c r="AT149" i="57"/>
  <c r="AH435" i="57" s="1"/>
  <c r="AT95" i="57"/>
  <c r="AT125" i="57"/>
  <c r="AH411" i="57" s="1"/>
  <c r="AT105" i="57"/>
  <c r="AT86" i="57"/>
  <c r="AT96" i="57"/>
  <c r="AT157" i="57"/>
  <c r="AH300" i="57" s="1"/>
  <c r="AT128" i="57"/>
  <c r="AH414" i="57" s="1"/>
  <c r="AT101" i="57"/>
  <c r="AT161" i="57"/>
  <c r="AT152" i="57"/>
  <c r="AT106" i="57"/>
  <c r="AT127" i="57"/>
  <c r="AH413" i="57" s="1"/>
  <c r="AT92" i="57"/>
  <c r="AT153" i="57"/>
  <c r="R439" i="57" s="1"/>
  <c r="AT109" i="57"/>
  <c r="AT103" i="57"/>
  <c r="AT146" i="57"/>
  <c r="AT145" i="57"/>
  <c r="R431" i="57" s="1"/>
  <c r="AT150" i="57"/>
  <c r="AT144" i="57"/>
  <c r="R430" i="57" s="1"/>
  <c r="AT94" i="57"/>
  <c r="AT160" i="57"/>
  <c r="AT135" i="57"/>
  <c r="R421" i="57" s="1"/>
  <c r="AT122" i="57"/>
  <c r="AH408" i="57" s="1"/>
  <c r="AT91" i="57"/>
  <c r="AT59" i="53"/>
  <c r="R345" i="53" s="1"/>
  <c r="AT65" i="53"/>
  <c r="AH208" i="53" s="1"/>
  <c r="AT46" i="53"/>
  <c r="R332" i="53" s="1"/>
  <c r="AT86" i="53"/>
  <c r="AT98" i="53"/>
  <c r="AH241" i="53" s="1"/>
  <c r="AT33" i="53"/>
  <c r="AH176" i="53" s="1"/>
  <c r="AT123" i="53"/>
  <c r="R409" i="53" s="1"/>
  <c r="AT49" i="53"/>
  <c r="AH192" i="53" s="1"/>
  <c r="AT53" i="53"/>
  <c r="AH196" i="53" s="1"/>
  <c r="AT80" i="53"/>
  <c r="V366" i="53" s="1"/>
  <c r="AT32" i="53"/>
  <c r="R318" i="53" s="1"/>
  <c r="AT24" i="53"/>
  <c r="AH167" i="53" s="1"/>
  <c r="AT93" i="53"/>
  <c r="R379" i="53" s="1"/>
  <c r="AT23" i="53"/>
  <c r="V309" i="53" s="1"/>
  <c r="AT51" i="53"/>
  <c r="AH194" i="53" s="1"/>
  <c r="AT26" i="53"/>
  <c r="R312" i="53" s="1"/>
  <c r="AT124" i="53"/>
  <c r="R410" i="53" s="1"/>
  <c r="AT91" i="53"/>
  <c r="R377" i="53" s="1"/>
  <c r="AT119" i="53"/>
  <c r="AT106" i="53"/>
  <c r="V392" i="53" s="1"/>
  <c r="AT68" i="53"/>
  <c r="AT136" i="53"/>
  <c r="AH279" i="53" s="1"/>
  <c r="AT109" i="53"/>
  <c r="AT43" i="53"/>
  <c r="AH186" i="53" s="1"/>
  <c r="AT144" i="53"/>
  <c r="R430" i="53" s="1"/>
  <c r="AT73" i="53"/>
  <c r="AH216" i="53" s="1"/>
  <c r="AT126" i="53"/>
  <c r="AT75" i="53"/>
  <c r="V361" i="53" s="1"/>
  <c r="AT85" i="53"/>
  <c r="AT28" i="53"/>
  <c r="V314" i="53" s="1"/>
  <c r="AT34" i="53"/>
  <c r="R320" i="53" s="1"/>
  <c r="AT47" i="53"/>
  <c r="AH190" i="53" s="1"/>
  <c r="AT152" i="53"/>
  <c r="R438" i="53" s="1"/>
  <c r="AT31" i="53"/>
  <c r="V317" i="53" s="1"/>
  <c r="AT69" i="53"/>
  <c r="V355" i="53" s="1"/>
  <c r="AT55" i="53"/>
  <c r="AT129" i="53"/>
  <c r="AH272" i="53" s="1"/>
  <c r="AT131" i="53"/>
  <c r="AH274" i="53" s="1"/>
  <c r="AT115" i="53"/>
  <c r="AH258" i="53" s="1"/>
  <c r="AT99" i="53"/>
  <c r="AH242" i="53" s="1"/>
  <c r="AT96" i="53"/>
  <c r="AH239" i="53" s="1"/>
  <c r="AT156" i="53"/>
  <c r="R442" i="53" s="1"/>
  <c r="AT137" i="53"/>
  <c r="AH280" i="53" s="1"/>
  <c r="AT92" i="53"/>
  <c r="AT48" i="53"/>
  <c r="V334" i="53" s="1"/>
  <c r="AT100" i="53"/>
  <c r="AT39" i="53"/>
  <c r="R325" i="53" s="1"/>
  <c r="AT54" i="53"/>
  <c r="R340" i="53" s="1"/>
  <c r="AT58" i="53"/>
  <c r="V344" i="53" s="1"/>
  <c r="AT38" i="53"/>
  <c r="AT62" i="53"/>
  <c r="AH205" i="53" s="1"/>
  <c r="AT140" i="53"/>
  <c r="AT56" i="53"/>
  <c r="AH199" i="53" s="1"/>
  <c r="AT72" i="53"/>
  <c r="AT35" i="53"/>
  <c r="V321" i="53" s="1"/>
  <c r="AT134" i="53"/>
  <c r="AT153" i="53"/>
  <c r="AH296" i="53" s="1"/>
  <c r="AT133" i="53"/>
  <c r="AH276" i="53" s="1"/>
  <c r="AT114" i="53"/>
  <c r="AH257" i="53" s="1"/>
  <c r="AT79" i="53"/>
  <c r="V365" i="53" s="1"/>
  <c r="AT82" i="53"/>
  <c r="R368" i="53" s="1"/>
  <c r="AT135" i="53"/>
  <c r="AH278" i="53" s="1"/>
  <c r="AT146" i="53"/>
  <c r="R432" i="53" s="1"/>
  <c r="AT112" i="53"/>
  <c r="R398" i="53" s="1"/>
  <c r="AT105" i="53"/>
  <c r="R391" i="53" s="1"/>
  <c r="AT113" i="53"/>
  <c r="AH256" i="53" s="1"/>
  <c r="AT102" i="53"/>
  <c r="R388" i="53" s="1"/>
  <c r="AT104" i="53"/>
  <c r="R390" i="53" s="1"/>
  <c r="AT52" i="53"/>
  <c r="AH195" i="53" s="1"/>
  <c r="AT127" i="53"/>
  <c r="AH270" i="53" s="1"/>
  <c r="AT155" i="53"/>
  <c r="AH298" i="53" s="1"/>
  <c r="AT64" i="53"/>
  <c r="V350" i="53" s="1"/>
  <c r="AT154" i="53"/>
  <c r="AH297" i="53" s="1"/>
  <c r="AT103" i="53"/>
  <c r="R389" i="53" s="1"/>
  <c r="AT161" i="53"/>
  <c r="R447" i="53" s="1"/>
  <c r="AT160" i="53"/>
  <c r="AH303" i="53" s="1"/>
  <c r="AT61" i="53"/>
  <c r="V347" i="53" s="1"/>
  <c r="AT74" i="53"/>
  <c r="AH217" i="53" s="1"/>
  <c r="AT22" i="53"/>
  <c r="AH165" i="53" s="1"/>
  <c r="AT81" i="53"/>
  <c r="R367" i="53" s="1"/>
  <c r="AT45" i="53"/>
  <c r="R331" i="53" s="1"/>
  <c r="AT60" i="53"/>
  <c r="AH203" i="53" s="1"/>
  <c r="AT94" i="53"/>
  <c r="AH237" i="53" s="1"/>
  <c r="AT143" i="53"/>
  <c r="AH286" i="53" s="1"/>
  <c r="AT159" i="53"/>
  <c r="AH302" i="53" s="1"/>
  <c r="AT44" i="53"/>
  <c r="R330" i="53" s="1"/>
  <c r="AT118" i="53"/>
  <c r="R404" i="53" s="1"/>
  <c r="AT67" i="53"/>
  <c r="AH210" i="53" s="1"/>
  <c r="AT77" i="53"/>
  <c r="AH220" i="53" s="1"/>
  <c r="AT70" i="53"/>
  <c r="V356" i="53" s="1"/>
  <c r="AT40" i="53"/>
  <c r="R326" i="53" s="1"/>
  <c r="AT116" i="53"/>
  <c r="R402" i="53" s="1"/>
  <c r="AT158" i="53"/>
  <c r="R444" i="53" s="1"/>
  <c r="AT27" i="53"/>
  <c r="R313" i="53" s="1"/>
  <c r="AT149" i="53"/>
  <c r="R435" i="53" s="1"/>
  <c r="AT76" i="53"/>
  <c r="AT138" i="53"/>
  <c r="R424" i="53" s="1"/>
  <c r="AT157" i="53"/>
  <c r="R443" i="53" s="1"/>
  <c r="AT89" i="53"/>
  <c r="AH232" i="53" s="1"/>
  <c r="AT147" i="53"/>
  <c r="R433" i="53" s="1"/>
  <c r="AT125" i="53"/>
  <c r="R411" i="53" s="1"/>
  <c r="AT151" i="53"/>
  <c r="R437" i="53" s="1"/>
  <c r="AT88" i="53"/>
  <c r="V374" i="53" s="1"/>
  <c r="AT71" i="53"/>
  <c r="AT90" i="53"/>
  <c r="AH233" i="53" s="1"/>
  <c r="AT83" i="53"/>
  <c r="AH226" i="53" s="1"/>
  <c r="AT132" i="53"/>
  <c r="R418" i="53" s="1"/>
  <c r="AT150" i="53"/>
  <c r="R436" i="53" s="1"/>
  <c r="AT141" i="53"/>
  <c r="R427" i="53" s="1"/>
  <c r="AT130" i="53"/>
  <c r="V416" i="53" s="1"/>
  <c r="AT95" i="53"/>
  <c r="R381" i="53" s="1"/>
  <c r="AT128" i="53"/>
  <c r="R414" i="53" s="1"/>
  <c r="AT30" i="53"/>
  <c r="V316" i="53" s="1"/>
  <c r="AT148" i="53"/>
  <c r="AT142" i="53"/>
  <c r="AT122" i="53"/>
  <c r="R408" i="53" s="1"/>
  <c r="AT97" i="53"/>
  <c r="R383" i="53" s="1"/>
  <c r="AT37" i="53"/>
  <c r="R323" i="53" s="1"/>
  <c r="AT84" i="53"/>
  <c r="AT29" i="53"/>
  <c r="AT41" i="53"/>
  <c r="R327" i="53" s="1"/>
  <c r="AT42" i="53"/>
  <c r="V328" i="53" s="1"/>
  <c r="AT63" i="53"/>
  <c r="AT66" i="53"/>
  <c r="AH209" i="53" s="1"/>
  <c r="AT25" i="53"/>
  <c r="V311" i="53" s="1"/>
  <c r="AT101" i="53"/>
  <c r="R387" i="53" s="1"/>
  <c r="AT107" i="53"/>
  <c r="R393" i="53" s="1"/>
  <c r="AT36" i="53"/>
  <c r="AT145" i="53"/>
  <c r="AT108" i="53"/>
  <c r="V394" i="53" s="1"/>
  <c r="AT121" i="53"/>
  <c r="AH264" i="53" s="1"/>
  <c r="AT50" i="53"/>
  <c r="AT110" i="53"/>
  <c r="AH253" i="53" s="1"/>
  <c r="AT87" i="53"/>
  <c r="V373" i="53" s="1"/>
  <c r="AT57" i="53"/>
  <c r="V343" i="53" s="1"/>
  <c r="AT78" i="53"/>
  <c r="V364" i="53" s="1"/>
  <c r="AT120" i="53"/>
  <c r="AH263" i="53" s="1"/>
  <c r="AT139" i="53"/>
  <c r="R425" i="53" s="1"/>
  <c r="AT117" i="53"/>
  <c r="R403" i="53" s="1"/>
  <c r="AT111" i="53"/>
  <c r="AH254" i="53" s="1"/>
  <c r="P283" i="53"/>
  <c r="V406" i="57"/>
  <c r="AD263" i="57"/>
  <c r="AH406" i="57"/>
  <c r="AH263" i="57"/>
  <c r="R406" i="57"/>
  <c r="AE276" i="57"/>
  <c r="AI276" i="57"/>
  <c r="W419" i="57"/>
  <c r="S419" i="57"/>
  <c r="V442" i="53"/>
  <c r="AD299" i="53"/>
  <c r="AH299" i="53"/>
  <c r="AD198" i="53"/>
  <c r="V341" i="53"/>
  <c r="AH198" i="53"/>
  <c r="R341" i="53"/>
  <c r="AC193" i="53"/>
  <c r="AG193" i="53"/>
  <c r="Q336" i="53"/>
  <c r="AC229" i="53"/>
  <c r="U372" i="53"/>
  <c r="Q372" i="53"/>
  <c r="AC186" i="53"/>
  <c r="U329" i="53"/>
  <c r="AG186" i="53"/>
  <c r="Q329" i="53"/>
  <c r="S347" i="53"/>
  <c r="AE204" i="53"/>
  <c r="AI204" i="53"/>
  <c r="AE188" i="53"/>
  <c r="S331" i="53"/>
  <c r="W331" i="53"/>
  <c r="U377" i="57"/>
  <c r="AC234" i="57"/>
  <c r="Q377" i="57"/>
  <c r="AG234" i="57"/>
  <c r="AG377" i="57"/>
  <c r="AC301" i="57"/>
  <c r="AG301" i="57"/>
  <c r="Q444" i="57"/>
  <c r="AG444" i="57"/>
  <c r="U444" i="57"/>
  <c r="P235" i="57"/>
  <c r="P190" i="53"/>
  <c r="AD278" i="57"/>
  <c r="AH278" i="57"/>
  <c r="V421" i="57"/>
  <c r="AH421" i="57"/>
  <c r="AH256" i="57"/>
  <c r="AH399" i="57"/>
  <c r="R399" i="57"/>
  <c r="V399" i="57"/>
  <c r="AD256" i="57"/>
  <c r="AD260" i="57"/>
  <c r="V403" i="57"/>
  <c r="AH403" i="57"/>
  <c r="AH260" i="57"/>
  <c r="R403" i="57"/>
  <c r="AD277" i="57"/>
  <c r="V420" i="57"/>
  <c r="R420" i="57"/>
  <c r="AH277" i="57"/>
  <c r="AD272" i="57"/>
  <c r="AH415" i="57"/>
  <c r="R415" i="57"/>
  <c r="V415" i="57"/>
  <c r="R371" i="57"/>
  <c r="AH228" i="57"/>
  <c r="AH371" i="57"/>
  <c r="V371" i="57"/>
  <c r="AD228" i="57"/>
  <c r="AH379" i="57"/>
  <c r="AH236" i="57"/>
  <c r="V379" i="57"/>
  <c r="R379" i="57"/>
  <c r="AD236" i="57"/>
  <c r="AD287" i="57"/>
  <c r="V430" i="57"/>
  <c r="AH430" i="57"/>
  <c r="AH287" i="57"/>
  <c r="V393" i="57"/>
  <c r="AD250" i="57"/>
  <c r="AH393" i="57"/>
  <c r="AH250" i="57"/>
  <c r="R393" i="57"/>
  <c r="AH249" i="57"/>
  <c r="R392" i="57"/>
  <c r="AH392" i="57"/>
  <c r="V392" i="57"/>
  <c r="AD249" i="57"/>
  <c r="AE286" i="57"/>
  <c r="AI429" i="57"/>
  <c r="W429" i="57"/>
  <c r="S429" i="57"/>
  <c r="AE273" i="57"/>
  <c r="W416" i="57"/>
  <c r="AI273" i="57"/>
  <c r="S416" i="57"/>
  <c r="AE299" i="57"/>
  <c r="W442" i="57"/>
  <c r="AI442" i="57"/>
  <c r="S442" i="57"/>
  <c r="W417" i="57"/>
  <c r="AE274" i="57"/>
  <c r="AI274" i="57"/>
  <c r="AI417" i="57"/>
  <c r="AI388" i="57"/>
  <c r="W388" i="57"/>
  <c r="AI245" i="57"/>
  <c r="AE245" i="57"/>
  <c r="S388" i="57"/>
  <c r="W379" i="57"/>
  <c r="AI236" i="57"/>
  <c r="AE236" i="57"/>
  <c r="S379" i="57"/>
  <c r="AI379" i="57"/>
  <c r="AE303" i="57"/>
  <c r="S446" i="57"/>
  <c r="AI446" i="57"/>
  <c r="AI303" i="57"/>
  <c r="W446" i="57"/>
  <c r="AE271" i="57"/>
  <c r="W414" i="57"/>
  <c r="S414" i="57"/>
  <c r="AI271" i="57"/>
  <c r="AE289" i="57"/>
  <c r="AI432" i="57"/>
  <c r="W432" i="57"/>
  <c r="AI289" i="57"/>
  <c r="S432" i="57"/>
  <c r="AE291" i="57"/>
  <c r="AI434" i="57"/>
  <c r="W434" i="57"/>
  <c r="S434" i="57"/>
  <c r="AI228" i="57"/>
  <c r="W371" i="57"/>
  <c r="AE228" i="57"/>
  <c r="AI371" i="57"/>
  <c r="S371" i="57"/>
  <c r="Z400" i="53"/>
  <c r="AD257" i="53"/>
  <c r="V400" i="53"/>
  <c r="R400" i="53"/>
  <c r="AD170" i="53"/>
  <c r="V313" i="53"/>
  <c r="AH170" i="53"/>
  <c r="Z406" i="53"/>
  <c r="AD263" i="53"/>
  <c r="R263" i="53" s="1"/>
  <c r="V406" i="53"/>
  <c r="R406" i="53"/>
  <c r="AD231" i="53"/>
  <c r="AH231" i="53"/>
  <c r="R374" i="53"/>
  <c r="AD251" i="53"/>
  <c r="AH251" i="53"/>
  <c r="R394" i="53"/>
  <c r="AD242" i="53"/>
  <c r="R385" i="53"/>
  <c r="V385" i="53"/>
  <c r="AD280" i="53"/>
  <c r="R423" i="53"/>
  <c r="V423" i="53"/>
  <c r="AD297" i="53"/>
  <c r="V440" i="53"/>
  <c r="R440" i="53"/>
  <c r="V427" i="53"/>
  <c r="AD284" i="53"/>
  <c r="AH284" i="53"/>
  <c r="V438" i="53"/>
  <c r="AH295" i="53"/>
  <c r="AD295" i="53"/>
  <c r="AD245" i="53"/>
  <c r="AH245" i="53"/>
  <c r="V388" i="53"/>
  <c r="AD195" i="53"/>
  <c r="V338" i="53"/>
  <c r="R338" i="53"/>
  <c r="AD215" i="53"/>
  <c r="R358" i="53"/>
  <c r="AH215" i="53"/>
  <c r="V358" i="53"/>
  <c r="V405" i="53"/>
  <c r="AD262" i="53"/>
  <c r="AH262" i="53"/>
  <c r="R405" i="53"/>
  <c r="AD300" i="53"/>
  <c r="V443" i="53"/>
  <c r="AH300" i="53"/>
  <c r="AD230" i="53"/>
  <c r="R373" i="53"/>
  <c r="AH230" i="53"/>
  <c r="AD246" i="53"/>
  <c r="AH246" i="53"/>
  <c r="V389" i="53"/>
  <c r="AC217" i="53"/>
  <c r="Q360" i="53"/>
  <c r="AG217" i="53"/>
  <c r="AC237" i="53"/>
  <c r="Q380" i="53"/>
  <c r="U380" i="53"/>
  <c r="AC228" i="53"/>
  <c r="AG228" i="53"/>
  <c r="Q371" i="53"/>
  <c r="U371" i="53"/>
  <c r="U438" i="53"/>
  <c r="AC295" i="53"/>
  <c r="Q295" i="53" s="1"/>
  <c r="Q438" i="53"/>
  <c r="AC265" i="53"/>
  <c r="Q408" i="53"/>
  <c r="AG265" i="53"/>
  <c r="U408" i="53"/>
  <c r="AC284" i="53"/>
  <c r="U427" i="53"/>
  <c r="Q427" i="53"/>
  <c r="Y308" i="53"/>
  <c r="AC165" i="53"/>
  <c r="U308" i="53"/>
  <c r="AG165" i="53"/>
  <c r="AC266" i="53"/>
  <c r="U409" i="53"/>
  <c r="Q409" i="53"/>
  <c r="AC198" i="53"/>
  <c r="AG198" i="53"/>
  <c r="Q341" i="53"/>
  <c r="U435" i="53"/>
  <c r="AC292" i="53"/>
  <c r="Q435" i="53"/>
  <c r="AC230" i="53"/>
  <c r="Q373" i="53"/>
  <c r="AG230" i="53"/>
  <c r="AC248" i="53"/>
  <c r="AG248" i="53"/>
  <c r="Q391" i="53"/>
  <c r="Y444" i="53"/>
  <c r="U444" i="53"/>
  <c r="AG301" i="53"/>
  <c r="AC301" i="53"/>
  <c r="AC220" i="53"/>
  <c r="Q363" i="53"/>
  <c r="AG220" i="53"/>
  <c r="U363" i="53"/>
  <c r="AC189" i="53"/>
  <c r="Q332" i="53"/>
  <c r="AG189" i="53"/>
  <c r="AC276" i="53"/>
  <c r="Q276" i="53" s="1"/>
  <c r="AC562" i="53" s="1"/>
  <c r="U419" i="53"/>
  <c r="Q419" i="53"/>
  <c r="Y378" i="53"/>
  <c r="AC235" i="53"/>
  <c r="U378" i="53"/>
  <c r="Q378" i="53"/>
  <c r="AC257" i="53"/>
  <c r="Q400" i="53"/>
  <c r="AG257" i="53"/>
  <c r="AE225" i="53"/>
  <c r="S368" i="53"/>
  <c r="W368" i="53"/>
  <c r="AA338" i="53"/>
  <c r="AE195" i="53"/>
  <c r="AI195" i="53"/>
  <c r="S338" i="53"/>
  <c r="AE201" i="53"/>
  <c r="S344" i="53"/>
  <c r="AI201" i="53"/>
  <c r="AE185" i="53"/>
  <c r="AI185" i="53"/>
  <c r="W328" i="53"/>
  <c r="AA401" i="53"/>
  <c r="AE258" i="53"/>
  <c r="AI258" i="53"/>
  <c r="W401" i="53"/>
  <c r="AE224" i="53"/>
  <c r="AI224" i="53"/>
  <c r="S367" i="53"/>
  <c r="AE207" i="53"/>
  <c r="S350" i="53"/>
  <c r="W350" i="53"/>
  <c r="AI207" i="53"/>
  <c r="AE197" i="53"/>
  <c r="S340" i="53"/>
  <c r="AI197" i="53"/>
  <c r="W340" i="53"/>
  <c r="AE264" i="53"/>
  <c r="S407" i="53"/>
  <c r="W407" i="53"/>
  <c r="AE267" i="53"/>
  <c r="S410" i="53"/>
  <c r="W410" i="53"/>
  <c r="AE240" i="53"/>
  <c r="W383" i="53"/>
  <c r="AI240" i="53"/>
  <c r="AE273" i="53"/>
  <c r="W416" i="53"/>
  <c r="AI273" i="53"/>
  <c r="AE238" i="53"/>
  <c r="S381" i="53"/>
  <c r="AI238" i="53"/>
  <c r="AE297" i="53"/>
  <c r="W440" i="53"/>
  <c r="S440" i="53"/>
  <c r="AE170" i="53"/>
  <c r="AI170" i="53"/>
  <c r="S313" i="53"/>
  <c r="AE172" i="53"/>
  <c r="S315" i="53"/>
  <c r="W315" i="53"/>
  <c r="AI172" i="53"/>
  <c r="AE233" i="53"/>
  <c r="W376" i="53"/>
  <c r="AI233" i="53"/>
  <c r="S376" i="53"/>
  <c r="AC296" i="57"/>
  <c r="AG439" i="57"/>
  <c r="U439" i="57"/>
  <c r="Q439" i="57"/>
  <c r="AC284" i="57"/>
  <c r="AG427" i="57"/>
  <c r="Q427" i="57"/>
  <c r="U427" i="57"/>
  <c r="AG284" i="57"/>
  <c r="AC274" i="57"/>
  <c r="U417" i="57"/>
  <c r="AG274" i="57"/>
  <c r="AG417" i="57"/>
  <c r="AC298" i="57"/>
  <c r="AG441" i="57"/>
  <c r="U441" i="57"/>
  <c r="Q441" i="57"/>
  <c r="AC290" i="57"/>
  <c r="AG290" i="57"/>
  <c r="U433" i="57"/>
  <c r="AG433" i="57"/>
  <c r="AG368" i="57"/>
  <c r="U368" i="57"/>
  <c r="AG225" i="57"/>
  <c r="Q368" i="57"/>
  <c r="AC225" i="57"/>
  <c r="AC295" i="57"/>
  <c r="AG438" i="57"/>
  <c r="AG295" i="57"/>
  <c r="Q438" i="57"/>
  <c r="U438" i="57"/>
  <c r="AC286" i="57"/>
  <c r="AG429" i="57"/>
  <c r="AG286" i="57"/>
  <c r="Q429" i="57"/>
  <c r="U429" i="57"/>
  <c r="U412" i="57"/>
  <c r="AC269" i="57"/>
  <c r="Q412" i="57"/>
  <c r="AG412" i="57"/>
  <c r="AG269" i="57"/>
  <c r="AC299" i="57"/>
  <c r="U442" i="57"/>
  <c r="Q442" i="57"/>
  <c r="AG299" i="57"/>
  <c r="AH235" i="57"/>
  <c r="AH378" i="57"/>
  <c r="AD235" i="57"/>
  <c r="V378" i="57"/>
  <c r="R378" i="57"/>
  <c r="AE233" i="57"/>
  <c r="W376" i="57"/>
  <c r="S376" i="57"/>
  <c r="AI233" i="57"/>
  <c r="AI376" i="57"/>
  <c r="AD249" i="53"/>
  <c r="AH249" i="53"/>
  <c r="R392" i="53"/>
  <c r="AD253" i="53"/>
  <c r="R396" i="53"/>
  <c r="V396" i="53"/>
  <c r="AC219" i="53"/>
  <c r="U362" i="53"/>
  <c r="AG219" i="53"/>
  <c r="AC188" i="53"/>
  <c r="Q331" i="53"/>
  <c r="U331" i="53"/>
  <c r="AC209" i="53"/>
  <c r="AG209" i="53"/>
  <c r="U352" i="53"/>
  <c r="W430" i="53"/>
  <c r="AE287" i="53"/>
  <c r="AI287" i="53"/>
  <c r="S430" i="53"/>
  <c r="AE165" i="53"/>
  <c r="W308" i="53"/>
  <c r="S308" i="53"/>
  <c r="AC305" i="57"/>
  <c r="Q448" i="57"/>
  <c r="AG305" i="57"/>
  <c r="U448" i="57"/>
  <c r="P234" i="57"/>
  <c r="P171" i="53"/>
  <c r="P194" i="53"/>
  <c r="P292" i="57"/>
  <c r="P245" i="57"/>
  <c r="P251" i="57"/>
  <c r="P254" i="53"/>
  <c r="P226" i="53"/>
  <c r="P174" i="53"/>
  <c r="P210" i="53"/>
  <c r="P263" i="57"/>
  <c r="P255" i="53"/>
  <c r="P192" i="53"/>
  <c r="P206" i="53"/>
  <c r="P195" i="53"/>
  <c r="P222" i="53"/>
  <c r="P204" i="53"/>
  <c r="P270" i="57"/>
  <c r="P257" i="57"/>
  <c r="P228" i="53"/>
  <c r="P268" i="53"/>
  <c r="P287" i="53"/>
  <c r="P247" i="57"/>
  <c r="P283" i="57"/>
  <c r="P182" i="53"/>
  <c r="P247" i="53"/>
  <c r="P212" i="53"/>
  <c r="V409" i="57"/>
  <c r="AD266" i="57"/>
  <c r="AH266" i="57"/>
  <c r="AH409" i="57"/>
  <c r="AD254" i="57"/>
  <c r="V397" i="57"/>
  <c r="AH254" i="57"/>
  <c r="AH397" i="57"/>
  <c r="R397" i="57"/>
  <c r="AD302" i="57"/>
  <c r="R445" i="57"/>
  <c r="AH302" i="57"/>
  <c r="V445" i="57"/>
  <c r="AD232" i="57"/>
  <c r="AH232" i="57"/>
  <c r="V375" i="57"/>
  <c r="AH375" i="57"/>
  <c r="R375" i="57"/>
  <c r="AD283" i="57"/>
  <c r="AH283" i="57"/>
  <c r="V426" i="57"/>
  <c r="AH426" i="57"/>
  <c r="V422" i="57"/>
  <c r="AD279" i="57"/>
  <c r="AH279" i="57"/>
  <c r="AH422" i="57"/>
  <c r="V404" i="57"/>
  <c r="AD261" i="57"/>
  <c r="R404" i="57"/>
  <c r="AH261" i="57"/>
  <c r="V405" i="57"/>
  <c r="R405" i="57"/>
  <c r="AD262" i="57"/>
  <c r="AH262" i="57"/>
  <c r="AD299" i="57"/>
  <c r="V442" i="57"/>
  <c r="AH442" i="57"/>
  <c r="AH299" i="57"/>
  <c r="AH395" i="57"/>
  <c r="R395" i="57"/>
  <c r="V395" i="57"/>
  <c r="AD252" i="57"/>
  <c r="AH252" i="57"/>
  <c r="W401" i="57"/>
  <c r="AI401" i="57"/>
  <c r="AI258" i="57"/>
  <c r="AE258" i="57"/>
  <c r="AE277" i="57"/>
  <c r="S277" i="57" s="1"/>
  <c r="AI420" i="57"/>
  <c r="S420" i="57"/>
  <c r="W420" i="57"/>
  <c r="AE297" i="57"/>
  <c r="W440" i="57"/>
  <c r="AI440" i="57"/>
  <c r="AI297" i="57"/>
  <c r="AE305" i="57"/>
  <c r="S448" i="57"/>
  <c r="W448" i="57"/>
  <c r="AI305" i="57"/>
  <c r="AE284" i="57"/>
  <c r="S427" i="57"/>
  <c r="W427" i="57"/>
  <c r="AI427" i="57"/>
  <c r="S368" i="57"/>
  <c r="W368" i="57"/>
  <c r="AI225" i="57"/>
  <c r="AE225" i="57"/>
  <c r="AI368" i="57"/>
  <c r="AI235" i="57"/>
  <c r="AE235" i="57"/>
  <c r="AI378" i="57"/>
  <c r="W378" i="57"/>
  <c r="S378" i="57"/>
  <c r="S407" i="57"/>
  <c r="AI407" i="57"/>
  <c r="W407" i="57"/>
  <c r="AE264" i="57"/>
  <c r="AI264" i="57"/>
  <c r="AI408" i="57"/>
  <c r="W408" i="57"/>
  <c r="AE265" i="57"/>
  <c r="S408" i="57"/>
  <c r="AE266" i="57"/>
  <c r="AI409" i="57"/>
  <c r="AI266" i="57"/>
  <c r="W409" i="57"/>
  <c r="AD191" i="53"/>
  <c r="R334" i="53"/>
  <c r="AH191" i="53"/>
  <c r="AD233" i="53"/>
  <c r="R376" i="53"/>
  <c r="V376" i="53"/>
  <c r="AD271" i="53"/>
  <c r="AH271" i="53"/>
  <c r="V414" i="53"/>
  <c r="AD166" i="53"/>
  <c r="R309" i="53"/>
  <c r="AH166" i="53"/>
  <c r="V431" i="53"/>
  <c r="AD288" i="53"/>
  <c r="AH288" i="53"/>
  <c r="R431" i="53"/>
  <c r="AD219" i="53"/>
  <c r="V362" i="53"/>
  <c r="AH219" i="53"/>
  <c r="R362" i="53"/>
  <c r="AD276" i="53"/>
  <c r="V419" i="53"/>
  <c r="R419" i="53"/>
  <c r="AH269" i="53"/>
  <c r="AD269" i="53"/>
  <c r="V412" i="53"/>
  <c r="R412" i="53"/>
  <c r="V446" i="53"/>
  <c r="AD303" i="53"/>
  <c r="R303" i="53" s="1"/>
  <c r="R446" i="53"/>
  <c r="AD192" i="53"/>
  <c r="R335" i="53"/>
  <c r="V335" i="53"/>
  <c r="Z444" i="53"/>
  <c r="AD301" i="53"/>
  <c r="V444" i="53"/>
  <c r="AH301" i="53"/>
  <c r="V430" i="53"/>
  <c r="AD287" i="53"/>
  <c r="AH287" i="53"/>
  <c r="V435" i="53"/>
  <c r="AD292" i="53"/>
  <c r="AH292" i="53"/>
  <c r="AD227" i="53"/>
  <c r="V370" i="53"/>
  <c r="AH227" i="53"/>
  <c r="R370" i="53"/>
  <c r="AD175" i="53"/>
  <c r="AH175" i="53"/>
  <c r="V318" i="53"/>
  <c r="AD197" i="53"/>
  <c r="V340" i="53"/>
  <c r="AH197" i="53"/>
  <c r="Z328" i="53"/>
  <c r="AD185" i="53"/>
  <c r="AH185" i="53"/>
  <c r="R328" i="53"/>
  <c r="Y430" i="53"/>
  <c r="U430" i="53"/>
  <c r="AC287" i="53"/>
  <c r="AG287" i="53"/>
  <c r="AC210" i="53"/>
  <c r="Q353" i="53"/>
  <c r="AG210" i="53"/>
  <c r="AC272" i="53"/>
  <c r="AG272" i="53"/>
  <c r="U415" i="53"/>
  <c r="Y316" i="53"/>
  <c r="AC173" i="53"/>
  <c r="Q316" i="53"/>
  <c r="AG173" i="53"/>
  <c r="AC256" i="53"/>
  <c r="AG256" i="53"/>
  <c r="Q399" i="53"/>
  <c r="AC289" i="53"/>
  <c r="U432" i="53"/>
  <c r="AG289" i="53"/>
  <c r="Y313" i="53"/>
  <c r="AC170" i="53"/>
  <c r="AG170" i="53"/>
  <c r="Q313" i="53"/>
  <c r="AC258" i="53"/>
  <c r="U401" i="53"/>
  <c r="AG258" i="53"/>
  <c r="AC197" i="53"/>
  <c r="U340" i="53"/>
  <c r="AG197" i="53"/>
  <c r="AC216" i="53"/>
  <c r="AG216" i="53"/>
  <c r="U359" i="53"/>
  <c r="U423" i="53"/>
  <c r="AC280" i="53"/>
  <c r="Q423" i="53"/>
  <c r="AC214" i="53"/>
  <c r="AG214" i="53"/>
  <c r="Q357" i="53"/>
  <c r="AC179" i="53"/>
  <c r="U322" i="53"/>
  <c r="AG179" i="53"/>
  <c r="AC185" i="53"/>
  <c r="Q328" i="53"/>
  <c r="U328" i="53"/>
  <c r="AC263" i="53"/>
  <c r="U406" i="53"/>
  <c r="AG263" i="53"/>
  <c r="AC232" i="53"/>
  <c r="U375" i="53"/>
  <c r="Q375" i="53"/>
  <c r="AC254" i="53"/>
  <c r="U397" i="53"/>
  <c r="AG254" i="53"/>
  <c r="AC250" i="53"/>
  <c r="Q393" i="53"/>
  <c r="AG250" i="53"/>
  <c r="W422" i="53"/>
  <c r="AE279" i="53"/>
  <c r="AI279" i="53"/>
  <c r="AA365" i="53"/>
  <c r="AE222" i="53"/>
  <c r="S365" i="53"/>
  <c r="W365" i="53"/>
  <c r="AE244" i="53"/>
  <c r="W387" i="53"/>
  <c r="AI244" i="53"/>
  <c r="AE252" i="53"/>
  <c r="W395" i="53"/>
  <c r="S395" i="53"/>
  <c r="AI252" i="53"/>
  <c r="AE255" i="53"/>
  <c r="AI255" i="53"/>
  <c r="W398" i="53"/>
  <c r="AE248" i="53"/>
  <c r="W391" i="53"/>
  <c r="AI248" i="53"/>
  <c r="AE290" i="53"/>
  <c r="W433" i="53"/>
  <c r="S433" i="53"/>
  <c r="AE288" i="53"/>
  <c r="W431" i="53"/>
  <c r="AI288" i="53"/>
  <c r="AE286" i="53"/>
  <c r="W429" i="53"/>
  <c r="AI286" i="53"/>
  <c r="S429" i="53"/>
  <c r="AE177" i="53"/>
  <c r="S320" i="53"/>
  <c r="AI177" i="53"/>
  <c r="AE211" i="53"/>
  <c r="S354" i="53"/>
  <c r="AI211" i="53"/>
  <c r="AE272" i="53"/>
  <c r="W415" i="53"/>
  <c r="S415" i="53"/>
  <c r="AE283" i="53"/>
  <c r="W426" i="53"/>
  <c r="AI283" i="53"/>
  <c r="AE254" i="53"/>
  <c r="W397" i="53"/>
  <c r="S397" i="53"/>
  <c r="AE229" i="53"/>
  <c r="AI229" i="53"/>
  <c r="S372" i="53"/>
  <c r="AA321" i="53"/>
  <c r="AE178" i="53"/>
  <c r="AI178" i="53"/>
  <c r="S321" i="53"/>
  <c r="AA311" i="53"/>
  <c r="W311" i="53"/>
  <c r="AE168" i="53"/>
  <c r="AI168" i="53"/>
  <c r="S311" i="53"/>
  <c r="AC227" i="57"/>
  <c r="AG227" i="57"/>
  <c r="AG370" i="57"/>
  <c r="Q370" i="57"/>
  <c r="U370" i="57"/>
  <c r="AG394" i="57"/>
  <c r="U394" i="57"/>
  <c r="Q394" i="57"/>
  <c r="AC251" i="57"/>
  <c r="AG251" i="57"/>
  <c r="AC292" i="57"/>
  <c r="U435" i="57"/>
  <c r="AG435" i="57"/>
  <c r="Q435" i="57"/>
  <c r="U376" i="57"/>
  <c r="Q376" i="57"/>
  <c r="AC233" i="57"/>
  <c r="AG376" i="57"/>
  <c r="AG233" i="57"/>
  <c r="U398" i="57"/>
  <c r="Q398" i="57"/>
  <c r="AC255" i="57"/>
  <c r="AG255" i="57"/>
  <c r="AG398" i="57"/>
  <c r="AG249" i="57"/>
  <c r="AG392" i="57"/>
  <c r="AC249" i="57"/>
  <c r="U392" i="57"/>
  <c r="Q392" i="57"/>
  <c r="U419" i="57"/>
  <c r="AC276" i="57"/>
  <c r="AG276" i="57"/>
  <c r="Q419" i="57"/>
  <c r="AC285" i="57"/>
  <c r="AG428" i="57"/>
  <c r="U428" i="57"/>
  <c r="Q428" i="57"/>
  <c r="AG389" i="57"/>
  <c r="Q389" i="57"/>
  <c r="U389" i="57"/>
  <c r="AG246" i="57"/>
  <c r="AC246" i="57"/>
  <c r="AC260" i="57"/>
  <c r="U403" i="57"/>
  <c r="AG260" i="57"/>
  <c r="Q403" i="57"/>
  <c r="V416" i="57"/>
  <c r="AD273" i="57"/>
  <c r="AH273" i="57"/>
  <c r="R416" i="57"/>
  <c r="AD290" i="57"/>
  <c r="V433" i="57"/>
  <c r="AH433" i="57"/>
  <c r="R433" i="57"/>
  <c r="W382" i="57"/>
  <c r="AI239" i="57"/>
  <c r="AI382" i="57"/>
  <c r="AE239" i="57"/>
  <c r="S382" i="57"/>
  <c r="AE283" i="57"/>
  <c r="S283" i="57" s="1"/>
  <c r="AI426" i="57"/>
  <c r="W426" i="57"/>
  <c r="S426" i="57"/>
  <c r="AD180" i="53"/>
  <c r="V323" i="53"/>
  <c r="AH180" i="53"/>
  <c r="AD250" i="53"/>
  <c r="AH250" i="53"/>
  <c r="V393" i="53"/>
  <c r="AC187" i="53"/>
  <c r="Q187" i="53" s="1"/>
  <c r="Q330" i="53"/>
  <c r="U330" i="53"/>
  <c r="AC297" i="53"/>
  <c r="U440" i="53"/>
  <c r="AG297" i="53"/>
  <c r="AC204" i="53"/>
  <c r="Q347" i="53"/>
  <c r="AG204" i="53"/>
  <c r="AE216" i="53"/>
  <c r="W359" i="53"/>
  <c r="AI216" i="53"/>
  <c r="AE265" i="53"/>
  <c r="S408" i="53"/>
  <c r="AI265" i="53"/>
  <c r="AA309" i="53"/>
  <c r="AE166" i="53"/>
  <c r="AI166" i="53"/>
  <c r="W309" i="53"/>
  <c r="AG243" i="57"/>
  <c r="AC243" i="57"/>
  <c r="AG386" i="57"/>
  <c r="U386" i="57"/>
  <c r="Q386" i="57"/>
  <c r="P303" i="57"/>
  <c r="P202" i="53"/>
  <c r="P299" i="57"/>
  <c r="P291" i="57"/>
  <c r="P274" i="53"/>
  <c r="P248" i="57"/>
  <c r="P250" i="57"/>
  <c r="P271" i="57"/>
  <c r="P173" i="53"/>
  <c r="P239" i="57"/>
  <c r="P241" i="57"/>
  <c r="P295" i="57"/>
  <c r="P179" i="53"/>
  <c r="P260" i="57"/>
  <c r="P286" i="57"/>
  <c r="P235" i="53"/>
  <c r="P260" i="53"/>
  <c r="AD264" i="57"/>
  <c r="AH407" i="57"/>
  <c r="V407" i="57"/>
  <c r="AH264" i="57"/>
  <c r="AD253" i="57"/>
  <c r="V396" i="57"/>
  <c r="AH396" i="57"/>
  <c r="R396" i="57"/>
  <c r="AH253" i="57"/>
  <c r="AD276" i="57"/>
  <c r="AH276" i="57"/>
  <c r="V419" i="57"/>
  <c r="AH419" i="57"/>
  <c r="AD297" i="57"/>
  <c r="V440" i="57"/>
  <c r="AH440" i="57"/>
  <c r="AH297" i="57"/>
  <c r="AH241" i="57"/>
  <c r="V384" i="57"/>
  <c r="AH384" i="57"/>
  <c r="R384" i="57"/>
  <c r="AD241" i="57"/>
  <c r="AD288" i="57"/>
  <c r="AH431" i="57"/>
  <c r="AH288" i="57"/>
  <c r="V431" i="57"/>
  <c r="V391" i="57"/>
  <c r="AH391" i="57"/>
  <c r="AD248" i="57"/>
  <c r="R391" i="57"/>
  <c r="AH248" i="57"/>
  <c r="AD281" i="57"/>
  <c r="V424" i="57"/>
  <c r="AH281" i="57"/>
  <c r="AH424" i="57"/>
  <c r="AD305" i="57"/>
  <c r="R448" i="57"/>
  <c r="V448" i="57"/>
  <c r="AH305" i="57"/>
  <c r="AD275" i="57"/>
  <c r="AH418" i="57"/>
  <c r="R418" i="57"/>
  <c r="V418" i="57"/>
  <c r="AE281" i="57"/>
  <c r="AI424" i="57"/>
  <c r="W424" i="57"/>
  <c r="S424" i="57"/>
  <c r="AE295" i="57"/>
  <c r="S295" i="57" s="1"/>
  <c r="AI438" i="57"/>
  <c r="S438" i="57"/>
  <c r="W438" i="57"/>
  <c r="AE262" i="57"/>
  <c r="S405" i="57"/>
  <c r="W405" i="57"/>
  <c r="AI405" i="57"/>
  <c r="AI397" i="57"/>
  <c r="W397" i="57"/>
  <c r="AI254" i="57"/>
  <c r="S397" i="57"/>
  <c r="AE254" i="57"/>
  <c r="W395" i="57"/>
  <c r="AI395" i="57"/>
  <c r="AE252" i="57"/>
  <c r="AI252" i="57"/>
  <c r="S395" i="57"/>
  <c r="AE302" i="57"/>
  <c r="S445" i="57"/>
  <c r="AI445" i="57"/>
  <c r="AI302" i="57"/>
  <c r="W445" i="57"/>
  <c r="AE290" i="57"/>
  <c r="AI433" i="57"/>
  <c r="W433" i="57"/>
  <c r="AI290" i="57"/>
  <c r="S433" i="57"/>
  <c r="AE300" i="57"/>
  <c r="AI443" i="57"/>
  <c r="AI300" i="57"/>
  <c r="W443" i="57"/>
  <c r="AE246" i="57"/>
  <c r="W389" i="57"/>
  <c r="S389" i="57"/>
  <c r="AI389" i="57"/>
  <c r="AI246" i="57"/>
  <c r="AE257" i="57"/>
  <c r="S400" i="57"/>
  <c r="W400" i="57"/>
  <c r="AI257" i="57"/>
  <c r="AD239" i="53"/>
  <c r="R382" i="53"/>
  <c r="V382" i="53"/>
  <c r="AD267" i="53"/>
  <c r="V410" i="53"/>
  <c r="AH267" i="53"/>
  <c r="AD228" i="53"/>
  <c r="AH228" i="53"/>
  <c r="V371" i="53"/>
  <c r="R371" i="53"/>
  <c r="AD210" i="53"/>
  <c r="V353" i="53"/>
  <c r="R353" i="53"/>
  <c r="AD212" i="53"/>
  <c r="R355" i="53"/>
  <c r="AH212" i="53"/>
  <c r="AD273" i="53"/>
  <c r="R416" i="53"/>
  <c r="AH273" i="53"/>
  <c r="AD275" i="53"/>
  <c r="AH275" i="53"/>
  <c r="V418" i="53"/>
  <c r="Z445" i="53"/>
  <c r="V445" i="53"/>
  <c r="AD302" i="53"/>
  <c r="R445" i="53"/>
  <c r="AD218" i="53"/>
  <c r="R361" i="53"/>
  <c r="AH218" i="53"/>
  <c r="AD223" i="53"/>
  <c r="R366" i="53"/>
  <c r="AH223" i="53"/>
  <c r="AD254" i="53"/>
  <c r="R397" i="53"/>
  <c r="V397" i="53"/>
  <c r="AD188" i="53"/>
  <c r="V331" i="53"/>
  <c r="AH188" i="53"/>
  <c r="AD189" i="53"/>
  <c r="AH189" i="53"/>
  <c r="V332" i="53"/>
  <c r="AD186" i="53"/>
  <c r="R329" i="53"/>
  <c r="V329" i="53"/>
  <c r="V429" i="53"/>
  <c r="AD286" i="53"/>
  <c r="R286" i="53" s="1"/>
  <c r="R429" i="53"/>
  <c r="AD240" i="53"/>
  <c r="V383" i="53"/>
  <c r="AH240" i="53"/>
  <c r="AD255" i="53"/>
  <c r="AH255" i="53"/>
  <c r="V398" i="53"/>
  <c r="V428" i="53"/>
  <c r="AD285" i="53"/>
  <c r="R428" i="53"/>
  <c r="AH285" i="53"/>
  <c r="AC278" i="53"/>
  <c r="U421" i="53"/>
  <c r="Q421" i="53"/>
  <c r="AC182" i="53"/>
  <c r="AG182" i="53"/>
  <c r="U325" i="53"/>
  <c r="AC202" i="53"/>
  <c r="Q202" i="53" s="1"/>
  <c r="U345" i="53"/>
  <c r="Q345" i="53"/>
  <c r="AC253" i="53"/>
  <c r="U396" i="53"/>
  <c r="AG253" i="53"/>
  <c r="Y388" i="53"/>
  <c r="AC245" i="53"/>
  <c r="Q388" i="53"/>
  <c r="AG245" i="53"/>
  <c r="AC180" i="53"/>
  <c r="AG180" i="53"/>
  <c r="Q323" i="53"/>
  <c r="AC251" i="53"/>
  <c r="Q394" i="53"/>
  <c r="U394" i="53"/>
  <c r="AC166" i="53"/>
  <c r="AG166" i="53"/>
  <c r="Q309" i="53"/>
  <c r="AC260" i="53"/>
  <c r="U403" i="53"/>
  <c r="AG260" i="53"/>
  <c r="AC299" i="53"/>
  <c r="Q299" i="53" s="1"/>
  <c r="U442" i="53"/>
  <c r="Q442" i="53"/>
  <c r="AC223" i="53"/>
  <c r="AG223" i="53"/>
  <c r="U366" i="53"/>
  <c r="AC252" i="53"/>
  <c r="Q252" i="53" s="1"/>
  <c r="Q395" i="53"/>
  <c r="U395" i="53"/>
  <c r="AC269" i="53"/>
  <c r="Q412" i="53"/>
  <c r="U412" i="53"/>
  <c r="AC201" i="53"/>
  <c r="AG201" i="53"/>
  <c r="U344" i="53"/>
  <c r="AC275" i="53"/>
  <c r="U418" i="53"/>
  <c r="AG275" i="53"/>
  <c r="Y351" i="53"/>
  <c r="AC208" i="53"/>
  <c r="U351" i="53"/>
  <c r="AG208" i="53"/>
  <c r="Y402" i="53"/>
  <c r="AC259" i="53"/>
  <c r="U402" i="53"/>
  <c r="AG259" i="53"/>
  <c r="AE196" i="53"/>
  <c r="S339" i="53"/>
  <c r="W339" i="53"/>
  <c r="AE205" i="53"/>
  <c r="AI205" i="53"/>
  <c r="S348" i="53"/>
  <c r="AE257" i="53"/>
  <c r="S400" i="53"/>
  <c r="AI257" i="53"/>
  <c r="W414" i="53"/>
  <c r="AE271" i="53"/>
  <c r="AI271" i="53"/>
  <c r="AE243" i="53"/>
  <c r="S386" i="53"/>
  <c r="W386" i="53"/>
  <c r="AA444" i="53"/>
  <c r="W444" i="53"/>
  <c r="AE301" i="53"/>
  <c r="AI301" i="53"/>
  <c r="AE206" i="53"/>
  <c r="AI206" i="53"/>
  <c r="W349" i="53"/>
  <c r="AE218" i="53"/>
  <c r="S361" i="53"/>
  <c r="W361" i="53"/>
  <c r="W447" i="53"/>
  <c r="AE304" i="53"/>
  <c r="AI304" i="53"/>
  <c r="W445" i="53"/>
  <c r="AI302" i="53"/>
  <c r="AE302" i="53"/>
  <c r="S445" i="53"/>
  <c r="AE278" i="53"/>
  <c r="W421" i="53"/>
  <c r="AI278" i="53"/>
  <c r="AE214" i="53"/>
  <c r="AI214" i="53"/>
  <c r="S357" i="53"/>
  <c r="AE239" i="53"/>
  <c r="S382" i="53"/>
  <c r="W382" i="53"/>
  <c r="AE242" i="53"/>
  <c r="S385" i="53"/>
  <c r="AI242" i="53"/>
  <c r="AE174" i="53"/>
  <c r="S174" i="53" s="1"/>
  <c r="S317" i="53"/>
  <c r="W317" i="53"/>
  <c r="W428" i="53"/>
  <c r="AE285" i="53"/>
  <c r="AI285" i="53"/>
  <c r="AE212" i="53"/>
  <c r="AI212" i="53"/>
  <c r="W355" i="53"/>
  <c r="AE171" i="53"/>
  <c r="S314" i="53"/>
  <c r="W314" i="53"/>
  <c r="AC239" i="57"/>
  <c r="AG382" i="57"/>
  <c r="Q382" i="57"/>
  <c r="AG239" i="57"/>
  <c r="U382" i="57"/>
  <c r="AC271" i="57"/>
  <c r="U414" i="57"/>
  <c r="AG414" i="57"/>
  <c r="Q414" i="57"/>
  <c r="AG271" i="57"/>
  <c r="AC266" i="57"/>
  <c r="U409" i="57"/>
  <c r="AG266" i="57"/>
  <c r="Q409" i="57"/>
  <c r="AG409" i="57"/>
  <c r="AC288" i="57"/>
  <c r="AG288" i="57"/>
  <c r="AG431" i="57"/>
  <c r="Q431" i="57"/>
  <c r="U431" i="57"/>
  <c r="AG244" i="57"/>
  <c r="Q387" i="57"/>
  <c r="AC244" i="57"/>
  <c r="U387" i="57"/>
  <c r="AG387" i="57"/>
  <c r="AC273" i="57"/>
  <c r="U416" i="57"/>
  <c r="AG273" i="57"/>
  <c r="AG416" i="57"/>
  <c r="U404" i="57"/>
  <c r="AC261" i="57"/>
  <c r="AG261" i="57"/>
  <c r="AG404" i="57"/>
  <c r="AC303" i="57"/>
  <c r="Q303" i="57" s="1"/>
  <c r="Q446" i="57"/>
  <c r="AG446" i="57"/>
  <c r="U446" i="57"/>
  <c r="U399" i="57"/>
  <c r="AC256" i="57"/>
  <c r="AG256" i="57"/>
  <c r="Q399" i="57"/>
  <c r="AG399" i="57"/>
  <c r="AC280" i="57"/>
  <c r="Q423" i="57"/>
  <c r="AG423" i="57"/>
  <c r="U423" i="57"/>
  <c r="V389" i="57"/>
  <c r="AH246" i="57"/>
  <c r="AD246" i="57"/>
  <c r="R389" i="57"/>
  <c r="AH389" i="57"/>
  <c r="S373" i="57"/>
  <c r="W373" i="57"/>
  <c r="AE230" i="57"/>
  <c r="AI373" i="57"/>
  <c r="AI230" i="57"/>
  <c r="AI374" i="57"/>
  <c r="AI231" i="57"/>
  <c r="AE231" i="57"/>
  <c r="S374" i="57"/>
  <c r="W374" i="57"/>
  <c r="AD293" i="53"/>
  <c r="V436" i="53"/>
  <c r="AH293" i="53"/>
  <c r="AD234" i="53"/>
  <c r="V377" i="53"/>
  <c r="AH234" i="53"/>
  <c r="AD224" i="53"/>
  <c r="AH224" i="53"/>
  <c r="V367" i="53"/>
  <c r="AC233" i="53"/>
  <c r="AG233" i="53"/>
  <c r="U376" i="53"/>
  <c r="U445" i="53"/>
  <c r="AC302" i="53"/>
  <c r="Q302" i="53" s="1"/>
  <c r="AC588" i="53" s="1"/>
  <c r="Q445" i="53"/>
  <c r="W423" i="53"/>
  <c r="AE280" i="53"/>
  <c r="AI280" i="53"/>
  <c r="AE169" i="53"/>
  <c r="AI169" i="53"/>
  <c r="W312" i="53"/>
  <c r="AA362" i="53"/>
  <c r="AE219" i="53"/>
  <c r="W362" i="53"/>
  <c r="S362" i="53"/>
  <c r="AG252" i="57"/>
  <c r="Q395" i="57"/>
  <c r="AC252" i="57"/>
  <c r="AG395" i="57"/>
  <c r="U395" i="57"/>
  <c r="P304" i="57"/>
  <c r="P305" i="57"/>
  <c r="P254" i="57"/>
  <c r="AD289" i="57"/>
  <c r="AH289" i="57"/>
  <c r="V432" i="57"/>
  <c r="AH432" i="57"/>
  <c r="R432" i="57"/>
  <c r="R385" i="57"/>
  <c r="V385" i="57"/>
  <c r="AH385" i="57"/>
  <c r="AH242" i="57"/>
  <c r="AD242" i="57"/>
  <c r="AD234" i="57"/>
  <c r="AH234" i="57"/>
  <c r="R377" i="57"/>
  <c r="V377" i="57"/>
  <c r="AH377" i="57"/>
  <c r="AD295" i="57"/>
  <c r="R438" i="57"/>
  <c r="V438" i="57"/>
  <c r="AH438" i="57"/>
  <c r="AH295" i="57"/>
  <c r="AH229" i="57"/>
  <c r="R372" i="57"/>
  <c r="AD229" i="57"/>
  <c r="V372" i="57"/>
  <c r="AH372" i="57"/>
  <c r="AH398" i="57"/>
  <c r="R398" i="57"/>
  <c r="AH255" i="57"/>
  <c r="AD255" i="57"/>
  <c r="V398" i="57"/>
  <c r="AH376" i="57"/>
  <c r="AH233" i="57"/>
  <c r="R376" i="57"/>
  <c r="AD233" i="57"/>
  <c r="V376" i="57"/>
  <c r="AD259" i="57"/>
  <c r="V402" i="57"/>
  <c r="AH259" i="57"/>
  <c r="R402" i="57"/>
  <c r="AH402" i="57"/>
  <c r="AD267" i="57"/>
  <c r="R410" i="57"/>
  <c r="AH267" i="57"/>
  <c r="V410" i="57"/>
  <c r="AH410" i="57"/>
  <c r="AD292" i="57"/>
  <c r="V435" i="57"/>
  <c r="R435" i="57"/>
  <c r="AH292" i="57"/>
  <c r="AE280" i="57"/>
  <c r="W423" i="57"/>
  <c r="AI280" i="57"/>
  <c r="AI423" i="57"/>
  <c r="AE279" i="57"/>
  <c r="W422" i="57"/>
  <c r="AI422" i="57"/>
  <c r="AI279" i="57"/>
  <c r="S383" i="57"/>
  <c r="AI240" i="57"/>
  <c r="W383" i="57"/>
  <c r="AE240" i="57"/>
  <c r="AI383" i="57"/>
  <c r="W392" i="57"/>
  <c r="AI249" i="57"/>
  <c r="AI392" i="57"/>
  <c r="AE249" i="57"/>
  <c r="S392" i="57"/>
  <c r="AE296" i="57"/>
  <c r="S439" i="57"/>
  <c r="W439" i="57"/>
  <c r="AI439" i="57"/>
  <c r="S380" i="57"/>
  <c r="AI237" i="57"/>
  <c r="AE237" i="57"/>
  <c r="W380" i="57"/>
  <c r="AI380" i="57"/>
  <c r="AE263" i="57"/>
  <c r="W406" i="57"/>
  <c r="AI406" i="57"/>
  <c r="S406" i="57"/>
  <c r="AE244" i="57"/>
  <c r="S387" i="57"/>
  <c r="W387" i="57"/>
  <c r="AI387" i="57"/>
  <c r="AI244" i="57"/>
  <c r="S385" i="57"/>
  <c r="AI385" i="57"/>
  <c r="AI242" i="57"/>
  <c r="AE242" i="57"/>
  <c r="W385" i="57"/>
  <c r="W403" i="57"/>
  <c r="AE260" i="57"/>
  <c r="S260" i="57" s="1"/>
  <c r="S403" i="57"/>
  <c r="AI403" i="57"/>
  <c r="AD256" i="53"/>
  <c r="V399" i="53"/>
  <c r="R399" i="53"/>
  <c r="Z380" i="53"/>
  <c r="AD237" i="53"/>
  <c r="R380" i="53"/>
  <c r="V380" i="53"/>
  <c r="AD176" i="53"/>
  <c r="V319" i="53"/>
  <c r="R319" i="53"/>
  <c r="AD260" i="53"/>
  <c r="AH260" i="53"/>
  <c r="V403" i="53"/>
  <c r="AD203" i="53"/>
  <c r="R346" i="53"/>
  <c r="V346" i="53"/>
  <c r="V320" i="53"/>
  <c r="AD177" i="53"/>
  <c r="AH177" i="53"/>
  <c r="AD226" i="53"/>
  <c r="R369" i="53"/>
  <c r="V369" i="53"/>
  <c r="AD265" i="53"/>
  <c r="AH265" i="53"/>
  <c r="V408" i="53"/>
  <c r="AH282" i="53"/>
  <c r="AD282" i="53"/>
  <c r="V425" i="53"/>
  <c r="AD171" i="53"/>
  <c r="AH171" i="53"/>
  <c r="R314" i="53"/>
  <c r="AH200" i="53"/>
  <c r="AD200" i="53"/>
  <c r="R343" i="53"/>
  <c r="Z312" i="53"/>
  <c r="AD169" i="53"/>
  <c r="V312" i="53"/>
  <c r="AH169" i="53"/>
  <c r="AD184" i="53"/>
  <c r="V327" i="53"/>
  <c r="AH184" i="53"/>
  <c r="V433" i="53"/>
  <c r="AD290" i="53"/>
  <c r="AH290" i="53"/>
  <c r="AD291" i="53"/>
  <c r="V434" i="53"/>
  <c r="R434" i="53"/>
  <c r="AH291" i="53"/>
  <c r="AD278" i="53"/>
  <c r="V421" i="53"/>
  <c r="R421" i="53"/>
  <c r="Z381" i="53"/>
  <c r="AD238" i="53"/>
  <c r="AH238" i="53"/>
  <c r="V381" i="53"/>
  <c r="Z447" i="53"/>
  <c r="V447" i="53"/>
  <c r="AD304" i="53"/>
  <c r="AH304" i="53"/>
  <c r="AC225" i="53"/>
  <c r="U368" i="53"/>
  <c r="Q368" i="53"/>
  <c r="U433" i="53"/>
  <c r="AC290" i="53"/>
  <c r="Q433" i="53"/>
  <c r="AG290" i="53"/>
  <c r="AC205" i="53"/>
  <c r="Q348" i="53"/>
  <c r="AG205" i="53"/>
  <c r="Y335" i="53"/>
  <c r="AC192" i="53"/>
  <c r="AG192" i="53"/>
  <c r="Q335" i="53"/>
  <c r="U434" i="53"/>
  <c r="AC291" i="53"/>
  <c r="Q291" i="53" s="1"/>
  <c r="AC577" i="53" s="1"/>
  <c r="Q434" i="53"/>
  <c r="AC194" i="53"/>
  <c r="U337" i="53"/>
  <c r="AG194" i="53"/>
  <c r="Q337" i="53"/>
  <c r="AC283" i="53"/>
  <c r="U426" i="53"/>
  <c r="Q426" i="53"/>
  <c r="AC247" i="53"/>
  <c r="U390" i="53"/>
  <c r="AG247" i="53"/>
  <c r="AC176" i="53"/>
  <c r="Q319" i="53"/>
  <c r="AG176" i="53"/>
  <c r="AC218" i="53"/>
  <c r="Q361" i="53"/>
  <c r="AG218" i="53"/>
  <c r="AC224" i="53"/>
  <c r="AG224" i="53"/>
  <c r="U367" i="53"/>
  <c r="AC171" i="53"/>
  <c r="AG171" i="53"/>
  <c r="U314" i="53"/>
  <c r="U446" i="53"/>
  <c r="AC303" i="53"/>
  <c r="AG303" i="53"/>
  <c r="AC227" i="53"/>
  <c r="Q370" i="53"/>
  <c r="AG227" i="53"/>
  <c r="AC213" i="53"/>
  <c r="AG213" i="53"/>
  <c r="U356" i="53"/>
  <c r="AC294" i="53"/>
  <c r="U437" i="53"/>
  <c r="Q437" i="53"/>
  <c r="Y354" i="53"/>
  <c r="Q354" i="53"/>
  <c r="AC211" i="53"/>
  <c r="U354" i="53"/>
  <c r="AE194" i="53"/>
  <c r="S337" i="53"/>
  <c r="W337" i="53"/>
  <c r="AA318" i="53"/>
  <c r="AE175" i="53"/>
  <c r="AI175" i="53"/>
  <c r="S318" i="53"/>
  <c r="AE275" i="53"/>
  <c r="AI275" i="53"/>
  <c r="W418" i="53"/>
  <c r="W436" i="53"/>
  <c r="S436" i="53"/>
  <c r="AE293" i="53"/>
  <c r="AI293" i="53"/>
  <c r="AI230" i="53"/>
  <c r="AE230" i="53"/>
  <c r="W373" i="53"/>
  <c r="AE251" i="53"/>
  <c r="W394" i="53"/>
  <c r="AI251" i="53"/>
  <c r="AE247" i="53"/>
  <c r="S390" i="53"/>
  <c r="AI247" i="53"/>
  <c r="AE249" i="53"/>
  <c r="S392" i="53"/>
  <c r="W392" i="53"/>
  <c r="AI249" i="53"/>
  <c r="AE199" i="53"/>
  <c r="S199" i="53" s="1"/>
  <c r="W342" i="53"/>
  <c r="S342" i="53"/>
  <c r="AA396" i="53"/>
  <c r="AE253" i="53"/>
  <c r="W396" i="53"/>
  <c r="AI253" i="53"/>
  <c r="AE260" i="53"/>
  <c r="W403" i="53"/>
  <c r="S403" i="53"/>
  <c r="AE268" i="53"/>
  <c r="W411" i="53"/>
  <c r="S411" i="53"/>
  <c r="AE221" i="53"/>
  <c r="S364" i="53"/>
  <c r="W364" i="53"/>
  <c r="AE183" i="53"/>
  <c r="S326" i="53"/>
  <c r="AI183" i="53"/>
  <c r="AE208" i="53"/>
  <c r="AI208" i="53"/>
  <c r="S351" i="53"/>
  <c r="AE179" i="53"/>
  <c r="S322" i="53"/>
  <c r="W322" i="53"/>
  <c r="AA332" i="53"/>
  <c r="AE189" i="53"/>
  <c r="AI189" i="53"/>
  <c r="W332" i="53"/>
  <c r="AE209" i="53"/>
  <c r="AI209" i="53"/>
  <c r="S352" i="53"/>
  <c r="AG436" i="57"/>
  <c r="AG293" i="57"/>
  <c r="U436" i="57"/>
  <c r="AC293" i="57"/>
  <c r="AG238" i="57"/>
  <c r="AG381" i="57"/>
  <c r="U381" i="57"/>
  <c r="Q381" i="57"/>
  <c r="AC238" i="57"/>
  <c r="AG379" i="57"/>
  <c r="U379" i="57"/>
  <c r="Q379" i="57"/>
  <c r="AG236" i="57"/>
  <c r="AC236" i="57"/>
  <c r="AC282" i="57"/>
  <c r="U425" i="57"/>
  <c r="AG425" i="57"/>
  <c r="Q425" i="57"/>
  <c r="U406" i="57"/>
  <c r="AC263" i="57"/>
  <c r="Q406" i="57"/>
  <c r="AG263" i="57"/>
  <c r="Q396" i="57"/>
  <c r="AC253" i="57"/>
  <c r="AG253" i="57"/>
  <c r="U396" i="57"/>
  <c r="AG396" i="57"/>
  <c r="U383" i="57"/>
  <c r="Q383" i="57"/>
  <c r="AG383" i="57"/>
  <c r="AG240" i="57"/>
  <c r="AC240" i="57"/>
  <c r="U405" i="57"/>
  <c r="AC262" i="57"/>
  <c r="Q262" i="57" s="1"/>
  <c r="AC548" i="57" s="1"/>
  <c r="AG405" i="57"/>
  <c r="Q405" i="57"/>
  <c r="AC291" i="57"/>
  <c r="U434" i="57"/>
  <c r="AG434" i="57"/>
  <c r="AG291" i="57"/>
  <c r="AC289" i="57"/>
  <c r="U432" i="57"/>
  <c r="AG289" i="57"/>
  <c r="Q432" i="57"/>
  <c r="AD282" i="57"/>
  <c r="AH282" i="57"/>
  <c r="V425" i="57"/>
  <c r="R425" i="57"/>
  <c r="AH238" i="57"/>
  <c r="R381" i="57"/>
  <c r="AH381" i="57"/>
  <c r="AD238" i="57"/>
  <c r="V381" i="57"/>
  <c r="AI226" i="57"/>
  <c r="W369" i="57"/>
  <c r="AE226" i="57"/>
  <c r="AI369" i="57"/>
  <c r="S369" i="57"/>
  <c r="AD174" i="53"/>
  <c r="AH174" i="53"/>
  <c r="R317" i="53"/>
  <c r="AD266" i="53"/>
  <c r="V409" i="53"/>
  <c r="AH266" i="53"/>
  <c r="Z402" i="53"/>
  <c r="AD259" i="53"/>
  <c r="AH259" i="53"/>
  <c r="V402" i="53"/>
  <c r="AC221" i="53"/>
  <c r="Q364" i="53"/>
  <c r="U364" i="53"/>
  <c r="AG221" i="53"/>
  <c r="AC183" i="53"/>
  <c r="Q326" i="53"/>
  <c r="AG183" i="53"/>
  <c r="AE266" i="53"/>
  <c r="W409" i="53"/>
  <c r="AI266" i="53"/>
  <c r="AE274" i="53"/>
  <c r="W417" i="53"/>
  <c r="S417" i="53"/>
  <c r="AC278" i="57"/>
  <c r="U421" i="57"/>
  <c r="AG278" i="57"/>
  <c r="Q421" i="57"/>
  <c r="AC265" i="57"/>
  <c r="U408" i="57"/>
  <c r="AG265" i="57"/>
  <c r="AG408" i="57"/>
  <c r="Q408" i="57"/>
  <c r="AH368" i="57"/>
  <c r="V368" i="57"/>
  <c r="R368" i="57"/>
  <c r="AH225" i="57"/>
  <c r="AD225" i="57"/>
  <c r="AD226" i="57"/>
  <c r="AH369" i="57"/>
  <c r="AH226" i="57"/>
  <c r="R369" i="57"/>
  <c r="V369" i="57"/>
  <c r="R383" i="57"/>
  <c r="V383" i="57"/>
  <c r="AH240" i="57"/>
  <c r="AH383" i="57"/>
  <c r="AD240" i="57"/>
  <c r="AD280" i="57"/>
  <c r="V423" i="57"/>
  <c r="R423" i="57"/>
  <c r="AH423" i="57"/>
  <c r="AD268" i="57"/>
  <c r="V411" i="57"/>
  <c r="AH268" i="57"/>
  <c r="R411" i="57"/>
  <c r="AD274" i="57"/>
  <c r="V417" i="57"/>
  <c r="R417" i="57"/>
  <c r="AH417" i="57"/>
  <c r="AD285" i="57"/>
  <c r="V428" i="57"/>
  <c r="AH285" i="57"/>
  <c r="R428" i="57"/>
  <c r="V414" i="57"/>
  <c r="AD271" i="57"/>
  <c r="AH271" i="57"/>
  <c r="R414" i="57"/>
  <c r="AH388" i="57"/>
  <c r="R388" i="57"/>
  <c r="AD245" i="57"/>
  <c r="AH245" i="57"/>
  <c r="V388" i="57"/>
  <c r="AD304" i="57"/>
  <c r="AH304" i="57"/>
  <c r="AH447" i="57"/>
  <c r="V447" i="57"/>
  <c r="R447" i="57"/>
  <c r="AE275" i="57"/>
  <c r="AI275" i="57"/>
  <c r="W418" i="57"/>
  <c r="S418" i="57"/>
  <c r="AE270" i="57"/>
  <c r="W413" i="57"/>
  <c r="AI270" i="57"/>
  <c r="S413" i="57"/>
  <c r="AE282" i="57"/>
  <c r="AI282" i="57"/>
  <c r="W425" i="57"/>
  <c r="S425" i="57"/>
  <c r="AE227" i="57"/>
  <c r="S370" i="57"/>
  <c r="AI370" i="57"/>
  <c r="AI227" i="57"/>
  <c r="W370" i="57"/>
  <c r="AE292" i="57"/>
  <c r="W435" i="57"/>
  <c r="AI435" i="57"/>
  <c r="S435" i="57"/>
  <c r="AI241" i="57"/>
  <c r="S384" i="57"/>
  <c r="AE241" i="57"/>
  <c r="AI384" i="57"/>
  <c r="W384" i="57"/>
  <c r="S398" i="57"/>
  <c r="W398" i="57"/>
  <c r="AI398" i="57"/>
  <c r="AI255" i="57"/>
  <c r="AE255" i="57"/>
  <c r="AE272" i="57"/>
  <c r="W415" i="57"/>
  <c r="S415" i="57"/>
  <c r="AI272" i="57"/>
  <c r="AI415" i="57"/>
  <c r="AI253" i="57"/>
  <c r="S396" i="57"/>
  <c r="AI396" i="57"/>
  <c r="AE253" i="57"/>
  <c r="W396" i="57"/>
  <c r="AE293" i="57"/>
  <c r="S436" i="57"/>
  <c r="AI436" i="57"/>
  <c r="W436" i="57"/>
  <c r="Z345" i="53"/>
  <c r="AD202" i="53"/>
  <c r="V345" i="53"/>
  <c r="AH202" i="53"/>
  <c r="AD225" i="53"/>
  <c r="AH225" i="53"/>
  <c r="V368" i="53"/>
  <c r="AD209" i="53"/>
  <c r="R209" i="53" s="1"/>
  <c r="V352" i="53"/>
  <c r="R352" i="53"/>
  <c r="AD173" i="53"/>
  <c r="R316" i="53"/>
  <c r="AH173" i="53"/>
  <c r="AD204" i="53"/>
  <c r="R347" i="53"/>
  <c r="AH204" i="53"/>
  <c r="AD221" i="53"/>
  <c r="AH221" i="53"/>
  <c r="R364" i="53"/>
  <c r="AD211" i="53"/>
  <c r="V354" i="53"/>
  <c r="AH211" i="53"/>
  <c r="R354" i="53"/>
  <c r="AD268" i="53"/>
  <c r="V411" i="53"/>
  <c r="AH268" i="53"/>
  <c r="AD207" i="53"/>
  <c r="AH207" i="53"/>
  <c r="R350" i="53"/>
  <c r="AD252" i="53"/>
  <c r="V395" i="53"/>
  <c r="R395" i="53"/>
  <c r="AH252" i="53"/>
  <c r="AD241" i="53"/>
  <c r="V384" i="53"/>
  <c r="R384" i="53"/>
  <c r="AD182" i="53"/>
  <c r="AH182" i="53"/>
  <c r="V325" i="53"/>
  <c r="AD258" i="53"/>
  <c r="V401" i="53"/>
  <c r="R401" i="53"/>
  <c r="AD248" i="53"/>
  <c r="AH248" i="53"/>
  <c r="V391" i="53"/>
  <c r="Z315" i="53"/>
  <c r="AD172" i="53"/>
  <c r="AH172" i="53"/>
  <c r="R315" i="53"/>
  <c r="V315" i="53"/>
  <c r="Z349" i="53"/>
  <c r="AD206" i="53"/>
  <c r="AH206" i="53"/>
  <c r="R349" i="53"/>
  <c r="V349" i="53"/>
  <c r="AD261" i="53"/>
  <c r="AH261" i="53"/>
  <c r="V404" i="53"/>
  <c r="R321" i="53"/>
  <c r="AD178" i="53"/>
  <c r="AH178" i="53"/>
  <c r="AC241" i="53"/>
  <c r="AG241" i="53"/>
  <c r="U384" i="53"/>
  <c r="AC200" i="53"/>
  <c r="U343" i="53"/>
  <c r="AG200" i="53"/>
  <c r="AC246" i="53"/>
  <c r="AG246" i="53"/>
  <c r="Q389" i="53"/>
  <c r="Q365" i="53"/>
  <c r="AC222" i="53"/>
  <c r="U365" i="53"/>
  <c r="AC262" i="53"/>
  <c r="U405" i="53"/>
  <c r="Q405" i="53"/>
  <c r="AC274" i="53"/>
  <c r="Q417" i="53"/>
  <c r="AG274" i="53"/>
  <c r="AC267" i="53"/>
  <c r="U410" i="53"/>
  <c r="AG267" i="53"/>
  <c r="AC207" i="53"/>
  <c r="Q350" i="53"/>
  <c r="U350" i="53"/>
  <c r="AC236" i="53"/>
  <c r="U379" i="53"/>
  <c r="AG236" i="53"/>
  <c r="Q379" i="53"/>
  <c r="AC203" i="53"/>
  <c r="Q346" i="53"/>
  <c r="AG203" i="53"/>
  <c r="AC184" i="53"/>
  <c r="AG184" i="53"/>
  <c r="U327" i="53"/>
  <c r="AC174" i="53"/>
  <c r="AG174" i="53"/>
  <c r="U317" i="53"/>
  <c r="Q317" i="53"/>
  <c r="AC172" i="53"/>
  <c r="Q315" i="53"/>
  <c r="AG172" i="53"/>
  <c r="U315" i="53"/>
  <c r="U439" i="53"/>
  <c r="AC296" i="53"/>
  <c r="Q439" i="53"/>
  <c r="AC191" i="53"/>
  <c r="Q334" i="53"/>
  <c r="AG191" i="53"/>
  <c r="AC273" i="53"/>
  <c r="AG273" i="53"/>
  <c r="Q416" i="53"/>
  <c r="AC286" i="53"/>
  <c r="U429" i="53"/>
  <c r="Q429" i="53"/>
  <c r="AE184" i="53"/>
  <c r="W327" i="53"/>
  <c r="AI184" i="53"/>
  <c r="AE190" i="53"/>
  <c r="S333" i="53"/>
  <c r="AI190" i="53"/>
  <c r="AE213" i="53"/>
  <c r="W356" i="53"/>
  <c r="S356" i="53"/>
  <c r="AE186" i="53"/>
  <c r="AI186" i="53"/>
  <c r="W329" i="53"/>
  <c r="S329" i="53"/>
  <c r="AA324" i="53"/>
  <c r="AE181" i="53"/>
  <c r="AI181" i="53"/>
  <c r="S324" i="53"/>
  <c r="W435" i="53"/>
  <c r="AE292" i="53"/>
  <c r="S292" i="53" s="1"/>
  <c r="S435" i="53"/>
  <c r="AE236" i="53"/>
  <c r="W379" i="53"/>
  <c r="S379" i="53"/>
  <c r="AE281" i="53"/>
  <c r="W424" i="53"/>
  <c r="AI281" i="53"/>
  <c r="AI246" i="53"/>
  <c r="AE246" i="53"/>
  <c r="S389" i="53"/>
  <c r="AE193" i="53"/>
  <c r="AI193" i="53"/>
  <c r="S336" i="53"/>
  <c r="W432" i="53"/>
  <c r="AE289" i="53"/>
  <c r="AI289" i="53"/>
  <c r="W427" i="53"/>
  <c r="AE284" i="53"/>
  <c r="S427" i="53"/>
  <c r="AE202" i="53"/>
  <c r="S202" i="53" s="1"/>
  <c r="W345" i="53"/>
  <c r="S345" i="53"/>
  <c r="AE261" i="53"/>
  <c r="W404" i="53"/>
  <c r="S404" i="53"/>
  <c r="AA413" i="53"/>
  <c r="AE270" i="53"/>
  <c r="AI270" i="53"/>
  <c r="W413" i="53"/>
  <c r="S413" i="53"/>
  <c r="AE203" i="53"/>
  <c r="AI203" i="53"/>
  <c r="W346" i="53"/>
  <c r="AE250" i="53"/>
  <c r="W393" i="53"/>
  <c r="AI250" i="53"/>
  <c r="AE245" i="53"/>
  <c r="AI245" i="53"/>
  <c r="S388" i="53"/>
  <c r="AC304" i="57"/>
  <c r="AG304" i="57"/>
  <c r="AG447" i="57"/>
  <c r="U447" i="57"/>
  <c r="U418" i="57"/>
  <c r="AC275" i="57"/>
  <c r="Q418" i="57"/>
  <c r="AG275" i="57"/>
  <c r="AC300" i="57"/>
  <c r="Q443" i="57"/>
  <c r="AG443" i="57"/>
  <c r="U443" i="57"/>
  <c r="U411" i="57"/>
  <c r="AC268" i="57"/>
  <c r="AG411" i="57"/>
  <c r="Q411" i="57"/>
  <c r="AG229" i="57"/>
  <c r="Q372" i="57"/>
  <c r="U372" i="57"/>
  <c r="AG372" i="57"/>
  <c r="AC229" i="57"/>
  <c r="Q397" i="57"/>
  <c r="U397" i="57"/>
  <c r="AG397" i="57"/>
  <c r="AC254" i="57"/>
  <c r="AG254" i="57"/>
  <c r="AC264" i="57"/>
  <c r="U407" i="57"/>
  <c r="Q407" i="57"/>
  <c r="AG264" i="57"/>
  <c r="AG248" i="57"/>
  <c r="AC248" i="57"/>
  <c r="AG391" i="57"/>
  <c r="Q391" i="57"/>
  <c r="U391" i="57"/>
  <c r="AG250" i="57"/>
  <c r="Q393" i="57"/>
  <c r="U393" i="57"/>
  <c r="AG393" i="57"/>
  <c r="AC250" i="57"/>
  <c r="AC231" i="57"/>
  <c r="U374" i="57"/>
  <c r="Q374" i="57"/>
  <c r="AG374" i="57"/>
  <c r="AG231" i="57"/>
  <c r="AD296" i="57"/>
  <c r="V439" i="57"/>
  <c r="AH296" i="57"/>
  <c r="AH439" i="57"/>
  <c r="AD286" i="57"/>
  <c r="R429" i="57"/>
  <c r="AH286" i="57"/>
  <c r="V429" i="57"/>
  <c r="AH429" i="57"/>
  <c r="AE269" i="57"/>
  <c r="W412" i="57"/>
  <c r="AI269" i="57"/>
  <c r="AI412" i="57"/>
  <c r="AD270" i="53"/>
  <c r="R413" i="53"/>
  <c r="V413" i="53"/>
  <c r="V422" i="53"/>
  <c r="AD279" i="53"/>
  <c r="R422" i="53"/>
  <c r="AC240" i="53"/>
  <c r="U383" i="53"/>
  <c r="AG240" i="53"/>
  <c r="AC177" i="53"/>
  <c r="AG177" i="53"/>
  <c r="U320" i="53"/>
  <c r="AC195" i="53"/>
  <c r="U338" i="53"/>
  <c r="Q338" i="53"/>
  <c r="AE231" i="53"/>
  <c r="S374" i="53"/>
  <c r="AI231" i="53"/>
  <c r="W374" i="53"/>
  <c r="AE210" i="53"/>
  <c r="W353" i="53"/>
  <c r="S353" i="53"/>
  <c r="AC259" i="57"/>
  <c r="U402" i="57"/>
  <c r="AG402" i="57"/>
  <c r="Q402" i="57"/>
  <c r="AC283" i="57"/>
  <c r="AG283" i="57"/>
  <c r="U426" i="57"/>
  <c r="AG426" i="57"/>
  <c r="P265" i="57"/>
  <c r="P290" i="57"/>
  <c r="P280" i="57"/>
  <c r="P288" i="53"/>
  <c r="P208" i="53"/>
  <c r="P237" i="57"/>
  <c r="P282" i="57"/>
  <c r="P242" i="53"/>
  <c r="P169" i="53"/>
  <c r="P256" i="57"/>
  <c r="P289" i="57"/>
  <c r="P203" i="53"/>
  <c r="P269" i="53"/>
  <c r="P292" i="53"/>
  <c r="P218" i="53"/>
  <c r="P242" i="57"/>
  <c r="P246" i="57"/>
  <c r="P265" i="53"/>
  <c r="P229" i="53"/>
  <c r="P199" i="53"/>
  <c r="P186" i="53"/>
  <c r="P278" i="53"/>
  <c r="P224" i="53"/>
  <c r="P294" i="53"/>
  <c r="AD291" i="57"/>
  <c r="R434" i="57"/>
  <c r="V434" i="57"/>
  <c r="AH291" i="57"/>
  <c r="AD284" i="57"/>
  <c r="V427" i="57"/>
  <c r="AH284" i="57"/>
  <c r="AH427" i="57"/>
  <c r="V412" i="57"/>
  <c r="R412" i="57"/>
  <c r="AD269" i="57"/>
  <c r="AH412" i="57"/>
  <c r="AH269" i="57"/>
  <c r="AD303" i="57"/>
  <c r="R446" i="57"/>
  <c r="AH303" i="57"/>
  <c r="V446" i="57"/>
  <c r="AH446" i="57"/>
  <c r="AD265" i="57"/>
  <c r="V408" i="57"/>
  <c r="AH265" i="57"/>
  <c r="R408" i="57"/>
  <c r="AH251" i="57"/>
  <c r="AH394" i="57"/>
  <c r="AD251" i="57"/>
  <c r="R394" i="57"/>
  <c r="V394" i="57"/>
  <c r="AD300" i="57"/>
  <c r="AH443" i="57"/>
  <c r="R443" i="57"/>
  <c r="V443" i="57"/>
  <c r="AH244" i="57"/>
  <c r="R387" i="57"/>
  <c r="AH387" i="57"/>
  <c r="V387" i="57"/>
  <c r="AD244" i="57"/>
  <c r="AD294" i="57"/>
  <c r="R437" i="57"/>
  <c r="AH294" i="57"/>
  <c r="V437" i="57"/>
  <c r="AD270" i="57"/>
  <c r="V413" i="57"/>
  <c r="AH270" i="57"/>
  <c r="R413" i="57"/>
  <c r="AE294" i="57"/>
  <c r="W437" i="57"/>
  <c r="AI437" i="57"/>
  <c r="S437" i="57"/>
  <c r="AI294" i="57"/>
  <c r="AE287" i="57"/>
  <c r="AI430" i="57"/>
  <c r="AI287" i="57"/>
  <c r="W430" i="57"/>
  <c r="W410" i="57"/>
  <c r="AE267" i="57"/>
  <c r="S410" i="57"/>
  <c r="AI410" i="57"/>
  <c r="AI229" i="57"/>
  <c r="W372" i="57"/>
  <c r="AE229" i="57"/>
  <c r="AI372" i="57"/>
  <c r="S372" i="57"/>
  <c r="AE248" i="57"/>
  <c r="AI248" i="57"/>
  <c r="AI391" i="57"/>
  <c r="S391" i="57"/>
  <c r="W391" i="57"/>
  <c r="AE285" i="57"/>
  <c r="S428" i="57"/>
  <c r="AI285" i="57"/>
  <c r="W428" i="57"/>
  <c r="AE301" i="57"/>
  <c r="S301" i="57" s="1"/>
  <c r="AI444" i="57"/>
  <c r="S444" i="57"/>
  <c r="W444" i="57"/>
  <c r="AI250" i="57"/>
  <c r="AI393" i="57"/>
  <c r="AE250" i="57"/>
  <c r="S393" i="57"/>
  <c r="W393" i="57"/>
  <c r="AE288" i="57"/>
  <c r="AI288" i="57"/>
  <c r="W431" i="57"/>
  <c r="S431" i="57"/>
  <c r="AI431" i="57"/>
  <c r="AE298" i="57"/>
  <c r="AI441" i="57"/>
  <c r="W441" i="57"/>
  <c r="AI298" i="57"/>
  <c r="Z337" i="53"/>
  <c r="AD194" i="53"/>
  <c r="R337" i="53"/>
  <c r="V337" i="53"/>
  <c r="AD179" i="53"/>
  <c r="AH179" i="53"/>
  <c r="V322" i="53"/>
  <c r="R322" i="53"/>
  <c r="AD214" i="53"/>
  <c r="V357" i="53"/>
  <c r="R357" i="53"/>
  <c r="AH214" i="53"/>
  <c r="AD167" i="53"/>
  <c r="R167" i="53" s="1"/>
  <c r="R310" i="53"/>
  <c r="V310" i="53"/>
  <c r="AH183" i="53"/>
  <c r="AD183" i="53"/>
  <c r="V326" i="53"/>
  <c r="AD294" i="53"/>
  <c r="V437" i="53"/>
  <c r="AH294" i="53"/>
  <c r="AD205" i="53"/>
  <c r="V348" i="53"/>
  <c r="R348" i="53"/>
  <c r="V441" i="53"/>
  <c r="AD298" i="53"/>
  <c r="R441" i="53"/>
  <c r="AD165" i="53"/>
  <c r="R308" i="53"/>
  <c r="V308" i="53"/>
  <c r="AD190" i="53"/>
  <c r="V333" i="53"/>
  <c r="R333" i="53"/>
  <c r="AD168" i="53"/>
  <c r="AH168" i="53"/>
  <c r="R311" i="53"/>
  <c r="AD187" i="53"/>
  <c r="V330" i="53"/>
  <c r="AH187" i="53"/>
  <c r="AD272" i="53"/>
  <c r="R415" i="53"/>
  <c r="V415" i="53"/>
  <c r="AD277" i="53"/>
  <c r="V420" i="53"/>
  <c r="R420" i="53"/>
  <c r="AH277" i="53"/>
  <c r="AD229" i="53"/>
  <c r="R372" i="53"/>
  <c r="AH229" i="53"/>
  <c r="V372" i="53"/>
  <c r="AD181" i="53"/>
  <c r="AH181" i="53"/>
  <c r="R324" i="53"/>
  <c r="V324" i="53"/>
  <c r="AD216" i="53"/>
  <c r="V359" i="53"/>
  <c r="R359" i="53"/>
  <c r="AD199" i="53"/>
  <c r="V342" i="53"/>
  <c r="R342" i="53"/>
  <c r="AC212" i="53"/>
  <c r="AG212" i="53"/>
  <c r="Q355" i="53"/>
  <c r="AC264" i="53"/>
  <c r="Q407" i="53"/>
  <c r="AG264" i="53"/>
  <c r="AC239" i="53"/>
  <c r="AG239" i="53"/>
  <c r="Q382" i="53"/>
  <c r="AG190" i="53"/>
  <c r="AC190" i="53"/>
  <c r="U333" i="53"/>
  <c r="Q333" i="53"/>
  <c r="AC268" i="53"/>
  <c r="U411" i="53"/>
  <c r="AG268" i="53"/>
  <c r="Y398" i="53"/>
  <c r="AC255" i="53"/>
  <c r="U398" i="53"/>
  <c r="AG255" i="53"/>
  <c r="AC199" i="53"/>
  <c r="U342" i="53"/>
  <c r="Q342" i="53"/>
  <c r="AC249" i="53"/>
  <c r="U392" i="53"/>
  <c r="Q392" i="53"/>
  <c r="AC234" i="53"/>
  <c r="AG234" i="53"/>
  <c r="Q377" i="53"/>
  <c r="AC168" i="53"/>
  <c r="AG168" i="53"/>
  <c r="U311" i="53"/>
  <c r="AC277" i="53"/>
  <c r="U420" i="53"/>
  <c r="AG277" i="53"/>
  <c r="Y414" i="53"/>
  <c r="AC271" i="53"/>
  <c r="U414" i="53"/>
  <c r="Q414" i="53"/>
  <c r="U441" i="53"/>
  <c r="AC298" i="53"/>
  <c r="Q441" i="53"/>
  <c r="AC175" i="53"/>
  <c r="Q318" i="53"/>
  <c r="U318" i="53"/>
  <c r="AC167" i="53"/>
  <c r="AG167" i="53"/>
  <c r="Q310" i="53"/>
  <c r="AC169" i="53"/>
  <c r="AG169" i="53"/>
  <c r="U312" i="53"/>
  <c r="U428" i="53"/>
  <c r="AC285" i="53"/>
  <c r="Q428" i="53"/>
  <c r="AE232" i="53"/>
  <c r="AI232" i="53"/>
  <c r="W375" i="53"/>
  <c r="AE298" i="53"/>
  <c r="W441" i="53"/>
  <c r="S441" i="53"/>
  <c r="W439" i="53"/>
  <c r="S439" i="53"/>
  <c r="AE296" i="53"/>
  <c r="AE235" i="53"/>
  <c r="S378" i="53"/>
  <c r="W378" i="53"/>
  <c r="AE227" i="53"/>
  <c r="S370" i="53"/>
  <c r="AI227" i="53"/>
  <c r="AE217" i="53"/>
  <c r="AI217" i="53"/>
  <c r="S360" i="53"/>
  <c r="AE237" i="53"/>
  <c r="S380" i="53"/>
  <c r="AI237" i="53"/>
  <c r="W380" i="53"/>
  <c r="AI180" i="53"/>
  <c r="AE180" i="53"/>
  <c r="S323" i="53"/>
  <c r="AE262" i="53"/>
  <c r="W405" i="53"/>
  <c r="AI262" i="53"/>
  <c r="W443" i="53"/>
  <c r="AE300" i="53"/>
  <c r="S443" i="53"/>
  <c r="AE223" i="53"/>
  <c r="AI223" i="53"/>
  <c r="W366" i="53"/>
  <c r="AE269" i="53"/>
  <c r="S412" i="53"/>
  <c r="AI269" i="53"/>
  <c r="AE215" i="53"/>
  <c r="AI215" i="53"/>
  <c r="S358" i="53"/>
  <c r="AE277" i="53"/>
  <c r="S420" i="53"/>
  <c r="W420" i="53"/>
  <c r="AE263" i="53"/>
  <c r="S406" i="53"/>
  <c r="AI263" i="53"/>
  <c r="AE291" i="53"/>
  <c r="AI291" i="53"/>
  <c r="W434" i="53"/>
  <c r="W438" i="53"/>
  <c r="AE295" i="53"/>
  <c r="S438" i="53"/>
  <c r="S310" i="53"/>
  <c r="AE167" i="53"/>
  <c r="S167" i="53" s="1"/>
  <c r="W310" i="53"/>
  <c r="AC277" i="57"/>
  <c r="U420" i="57"/>
  <c r="AG420" i="57"/>
  <c r="AG277" i="57"/>
  <c r="Q375" i="57"/>
  <c r="AG232" i="57"/>
  <c r="U375" i="57"/>
  <c r="AG375" i="57"/>
  <c r="AC232" i="57"/>
  <c r="AG230" i="57"/>
  <c r="U373" i="57"/>
  <c r="Q373" i="57"/>
  <c r="AG373" i="57"/>
  <c r="AC230" i="57"/>
  <c r="AG390" i="57"/>
  <c r="U390" i="57"/>
  <c r="Q390" i="57"/>
  <c r="AG247" i="57"/>
  <c r="AC247" i="57"/>
  <c r="AC287" i="57"/>
  <c r="AG430" i="57"/>
  <c r="Q430" i="57"/>
  <c r="U430" i="57"/>
  <c r="U410" i="57"/>
  <c r="AC267" i="57"/>
  <c r="Q410" i="57"/>
  <c r="AG410" i="57"/>
  <c r="AC279" i="57"/>
  <c r="U422" i="57"/>
  <c r="AG422" i="57"/>
  <c r="AG279" i="57"/>
  <c r="AG242" i="57"/>
  <c r="AG385" i="57"/>
  <c r="Q385" i="57"/>
  <c r="AC242" i="57"/>
  <c r="U385" i="57"/>
  <c r="AC297" i="57"/>
  <c r="AG297" i="57"/>
  <c r="AG440" i="57"/>
  <c r="Q440" i="57"/>
  <c r="AG258" i="57"/>
  <c r="AG401" i="57"/>
  <c r="Q401" i="57"/>
  <c r="AC258" i="57"/>
  <c r="U401" i="57"/>
  <c r="AD293" i="57"/>
  <c r="AH293" i="57"/>
  <c r="R436" i="57"/>
  <c r="AH436" i="57"/>
  <c r="V436" i="57"/>
  <c r="AH386" i="57"/>
  <c r="R386" i="57"/>
  <c r="AH243" i="57"/>
  <c r="V386" i="57"/>
  <c r="AD243" i="57"/>
  <c r="W404" i="57"/>
  <c r="AE261" i="57"/>
  <c r="AI404" i="57"/>
  <c r="S404" i="57"/>
  <c r="W399" i="57"/>
  <c r="AE256" i="57"/>
  <c r="AI399" i="57"/>
  <c r="S399" i="57"/>
  <c r="AI256" i="57"/>
  <c r="Z387" i="53"/>
  <c r="AD244" i="53"/>
  <c r="AH244" i="53"/>
  <c r="V387" i="53"/>
  <c r="AD247" i="53"/>
  <c r="V390" i="53"/>
  <c r="AH247" i="53"/>
  <c r="AD222" i="53"/>
  <c r="R365" i="53"/>
  <c r="AH222" i="53"/>
  <c r="AC304" i="53"/>
  <c r="U447" i="53"/>
  <c r="AG304" i="53"/>
  <c r="Y443" i="53"/>
  <c r="U443" i="53"/>
  <c r="AC300" i="53"/>
  <c r="Q443" i="53"/>
  <c r="AE228" i="53"/>
  <c r="AI228" i="53"/>
  <c r="S371" i="53"/>
  <c r="AE191" i="53"/>
  <c r="S334" i="53"/>
  <c r="AI191" i="53"/>
  <c r="AE200" i="53"/>
  <c r="W343" i="53"/>
  <c r="S343" i="53"/>
  <c r="U415" i="57"/>
  <c r="AC272" i="57"/>
  <c r="Q415" i="57"/>
  <c r="AG272" i="57"/>
  <c r="AG415" i="57"/>
  <c r="P183" i="53"/>
  <c r="P177" i="53"/>
  <c r="P240" i="57"/>
  <c r="P230" i="53"/>
  <c r="P258" i="53"/>
  <c r="P281" i="57"/>
  <c r="P286" i="53"/>
  <c r="P239" i="53"/>
  <c r="P275" i="57"/>
  <c r="P299" i="53"/>
  <c r="P229" i="57"/>
  <c r="P232" i="57"/>
  <c r="P219" i="53"/>
  <c r="P209" i="53"/>
  <c r="P198" i="53"/>
  <c r="P293" i="57"/>
  <c r="P237" i="53"/>
  <c r="AH390" i="57"/>
  <c r="V390" i="57"/>
  <c r="AH247" i="57"/>
  <c r="R390" i="57"/>
  <c r="AD247" i="57"/>
  <c r="AD298" i="57"/>
  <c r="AH298" i="57"/>
  <c r="V441" i="57"/>
  <c r="R441" i="57"/>
  <c r="AH441" i="57"/>
  <c r="V380" i="57"/>
  <c r="AD237" i="57"/>
  <c r="AH380" i="57"/>
  <c r="AH237" i="57"/>
  <c r="R380" i="57"/>
  <c r="R400" i="57"/>
  <c r="V400" i="57"/>
  <c r="AD257" i="57"/>
  <c r="AH400" i="57"/>
  <c r="AH257" i="57"/>
  <c r="V382" i="57"/>
  <c r="AH239" i="57"/>
  <c r="AD239" i="57"/>
  <c r="R382" i="57"/>
  <c r="AH382" i="57"/>
  <c r="V370" i="57"/>
  <c r="AH370" i="57"/>
  <c r="AD227" i="57"/>
  <c r="AH227" i="57"/>
  <c r="R370" i="57"/>
  <c r="V401" i="57"/>
  <c r="AD258" i="57"/>
  <c r="AH258" i="57"/>
  <c r="R401" i="57"/>
  <c r="AH401" i="57"/>
  <c r="AD301" i="57"/>
  <c r="V444" i="57"/>
  <c r="AH444" i="57"/>
  <c r="AH301" i="57"/>
  <c r="V373" i="57"/>
  <c r="AH230" i="57"/>
  <c r="AH373" i="57"/>
  <c r="R373" i="57"/>
  <c r="AD230" i="57"/>
  <c r="AH231" i="57"/>
  <c r="R374" i="57"/>
  <c r="AH374" i="57"/>
  <c r="AD231" i="57"/>
  <c r="V374" i="57"/>
  <c r="AE278" i="57"/>
  <c r="S421" i="57"/>
  <c r="AI421" i="57"/>
  <c r="W421" i="57"/>
  <c r="W386" i="57"/>
  <c r="AI386" i="57"/>
  <c r="AI243" i="57"/>
  <c r="S386" i="57"/>
  <c r="AE243" i="57"/>
  <c r="S377" i="57"/>
  <c r="AE234" i="57"/>
  <c r="AI234" i="57"/>
  <c r="W377" i="57"/>
  <c r="AI377" i="57"/>
  <c r="S394" i="57"/>
  <c r="W394" i="57"/>
  <c r="AI251" i="57"/>
  <c r="AE251" i="57"/>
  <c r="AI394" i="57"/>
  <c r="W381" i="57"/>
  <c r="AI238" i="57"/>
  <c r="S381" i="57"/>
  <c r="AE238" i="57"/>
  <c r="AI381" i="57"/>
  <c r="AE304" i="57"/>
  <c r="W447" i="57"/>
  <c r="AI447" i="57"/>
  <c r="S447" i="57"/>
  <c r="AE247" i="57"/>
  <c r="W390" i="57"/>
  <c r="AI247" i="57"/>
  <c r="S390" i="57"/>
  <c r="AI390" i="57"/>
  <c r="S375" i="57"/>
  <c r="AI232" i="57"/>
  <c r="AE232" i="57"/>
  <c r="W375" i="57"/>
  <c r="AI375" i="57"/>
  <c r="AE268" i="57"/>
  <c r="W411" i="57"/>
  <c r="S411" i="57"/>
  <c r="AI411" i="57"/>
  <c r="W402" i="57"/>
  <c r="AE259" i="57"/>
  <c r="AI259" i="57"/>
  <c r="AI402" i="57"/>
  <c r="AD217" i="53"/>
  <c r="V360" i="53"/>
  <c r="R360" i="53"/>
  <c r="AD201" i="53"/>
  <c r="AH201" i="53"/>
  <c r="R344" i="53"/>
  <c r="V439" i="53"/>
  <c r="AD296" i="53"/>
  <c r="R296" i="53" s="1"/>
  <c r="R439" i="53"/>
  <c r="AD196" i="53"/>
  <c r="V339" i="53"/>
  <c r="R339" i="53"/>
  <c r="AD208" i="53"/>
  <c r="R351" i="53"/>
  <c r="V351" i="53"/>
  <c r="AH289" i="53"/>
  <c r="V432" i="53"/>
  <c r="AD289" i="53"/>
  <c r="AD220" i="53"/>
  <c r="V363" i="53"/>
  <c r="R363" i="53"/>
  <c r="AD236" i="53"/>
  <c r="AH236" i="53"/>
  <c r="V379" i="53"/>
  <c r="AD243" i="53"/>
  <c r="V386" i="53"/>
  <c r="R386" i="53"/>
  <c r="AH243" i="53"/>
  <c r="AD264" i="53"/>
  <c r="V407" i="53"/>
  <c r="R407" i="53"/>
  <c r="AD232" i="53"/>
  <c r="R375" i="53"/>
  <c r="V375" i="53"/>
  <c r="AD274" i="53"/>
  <c r="V417" i="53"/>
  <c r="R417" i="53"/>
  <c r="AD283" i="53"/>
  <c r="V426" i="53"/>
  <c r="R426" i="53"/>
  <c r="AH283" i="53"/>
  <c r="V336" i="53"/>
  <c r="R336" i="53"/>
  <c r="AH193" i="53"/>
  <c r="AD193" i="53"/>
  <c r="V424" i="53"/>
  <c r="AD281" i="53"/>
  <c r="AH281" i="53"/>
  <c r="Z378" i="53"/>
  <c r="AD235" i="53"/>
  <c r="V378" i="53"/>
  <c r="R378" i="53"/>
  <c r="AH235" i="53"/>
  <c r="Z356" i="53"/>
  <c r="AD213" i="53"/>
  <c r="AH213" i="53"/>
  <c r="R356" i="53"/>
  <c r="AC281" i="53"/>
  <c r="U424" i="53"/>
  <c r="Q424" i="53"/>
  <c r="Y387" i="53"/>
  <c r="AC244" i="53"/>
  <c r="AG244" i="53"/>
  <c r="Q387" i="53"/>
  <c r="AC231" i="53"/>
  <c r="AG231" i="53"/>
  <c r="Q374" i="53"/>
  <c r="AC270" i="53"/>
  <c r="Q270" i="53" s="1"/>
  <c r="AC556" i="53" s="1"/>
  <c r="Q413" i="53"/>
  <c r="U413" i="53"/>
  <c r="Y422" i="53"/>
  <c r="AC279" i="53"/>
  <c r="AG279" i="53"/>
  <c r="U422" i="53"/>
  <c r="AC206" i="53"/>
  <c r="AG206" i="53"/>
  <c r="U349" i="53"/>
  <c r="U431" i="53"/>
  <c r="AC288" i="53"/>
  <c r="AG288" i="53"/>
  <c r="Q431" i="53"/>
  <c r="AC261" i="53"/>
  <c r="Q404" i="53"/>
  <c r="U404" i="53"/>
  <c r="Y321" i="53"/>
  <c r="AC178" i="53"/>
  <c r="Q178" i="53" s="1"/>
  <c r="Q321" i="53"/>
  <c r="U321" i="53"/>
  <c r="Y358" i="53"/>
  <c r="AC215" i="53"/>
  <c r="Q358" i="53"/>
  <c r="AG215" i="53"/>
  <c r="AC238" i="53"/>
  <c r="Q381" i="53"/>
  <c r="U381" i="53"/>
  <c r="AC243" i="53"/>
  <c r="AG243" i="53"/>
  <c r="Q386" i="53"/>
  <c r="Y425" i="53"/>
  <c r="AC282" i="53"/>
  <c r="U425" i="53"/>
  <c r="AG282" i="53"/>
  <c r="AC181" i="53"/>
  <c r="U324" i="53"/>
  <c r="AG181" i="53"/>
  <c r="Q324" i="53"/>
  <c r="AC196" i="53"/>
  <c r="Q339" i="53"/>
  <c r="U339" i="53"/>
  <c r="U385" i="53"/>
  <c r="AC242" i="53"/>
  <c r="AG242" i="53"/>
  <c r="AC226" i="53"/>
  <c r="AG226" i="53"/>
  <c r="Q369" i="53"/>
  <c r="AC293" i="53"/>
  <c r="U436" i="53"/>
  <c r="AG293" i="53"/>
  <c r="AE220" i="53"/>
  <c r="W363" i="53"/>
  <c r="S363" i="53"/>
  <c r="AE173" i="53"/>
  <c r="AI173" i="53"/>
  <c r="W316" i="53"/>
  <c r="AE226" i="53"/>
  <c r="AI226" i="53"/>
  <c r="W369" i="53"/>
  <c r="AE276" i="53"/>
  <c r="AI276" i="53"/>
  <c r="S419" i="53"/>
  <c r="AE256" i="53"/>
  <c r="W399" i="53"/>
  <c r="S399" i="53"/>
  <c r="AI256" i="53"/>
  <c r="AE303" i="53"/>
  <c r="W446" i="53"/>
  <c r="S446" i="53"/>
  <c r="AE192" i="53"/>
  <c r="AI192" i="53"/>
  <c r="W335" i="53"/>
  <c r="W437" i="53"/>
  <c r="AE294" i="53"/>
  <c r="AI294" i="53"/>
  <c r="S437" i="53"/>
  <c r="AE234" i="53"/>
  <c r="AI234" i="53"/>
  <c r="S377" i="53"/>
  <c r="AE241" i="53"/>
  <c r="S384" i="53"/>
  <c r="AI241" i="53"/>
  <c r="W384" i="53"/>
  <c r="W425" i="53"/>
  <c r="AE282" i="53"/>
  <c r="S425" i="53"/>
  <c r="AE182" i="53"/>
  <c r="W325" i="53"/>
  <c r="AI182" i="53"/>
  <c r="W442" i="53"/>
  <c r="AE299" i="53"/>
  <c r="AI299" i="53"/>
  <c r="AE259" i="53"/>
  <c r="S402" i="53"/>
  <c r="W402" i="53"/>
  <c r="AA341" i="53"/>
  <c r="AE198" i="53"/>
  <c r="S341" i="53"/>
  <c r="AI198" i="53"/>
  <c r="AE176" i="53"/>
  <c r="W319" i="53"/>
  <c r="AI176" i="53"/>
  <c r="AE187" i="53"/>
  <c r="AI187" i="53"/>
  <c r="S330" i="53"/>
  <c r="AG228" i="57"/>
  <c r="AC228" i="57"/>
  <c r="Q371" i="57"/>
  <c r="AG371" i="57"/>
  <c r="U371" i="57"/>
  <c r="U378" i="57"/>
  <c r="AG378" i="57"/>
  <c r="Q378" i="57"/>
  <c r="AG235" i="57"/>
  <c r="AC235" i="57"/>
  <c r="AG384" i="57"/>
  <c r="Q384" i="57"/>
  <c r="U384" i="57"/>
  <c r="AC241" i="57"/>
  <c r="AG241" i="57"/>
  <c r="AC257" i="57"/>
  <c r="AG400" i="57"/>
  <c r="Q400" i="57"/>
  <c r="AG257" i="57"/>
  <c r="U400" i="57"/>
  <c r="AC294" i="57"/>
  <c r="AG437" i="57"/>
  <c r="Q437" i="57"/>
  <c r="AG294" i="57"/>
  <c r="AC281" i="57"/>
  <c r="U424" i="57"/>
  <c r="AG281" i="57"/>
  <c r="Q424" i="57"/>
  <c r="AG369" i="57"/>
  <c r="Q369" i="57"/>
  <c r="AG226" i="57"/>
  <c r="U369" i="57"/>
  <c r="AC226" i="57"/>
  <c r="AG245" i="57"/>
  <c r="U388" i="57"/>
  <c r="Q388" i="57"/>
  <c r="AG388" i="57"/>
  <c r="AC245" i="57"/>
  <c r="AC237" i="57"/>
  <c r="AG380" i="57"/>
  <c r="Q380" i="57"/>
  <c r="AG237" i="57"/>
  <c r="U380" i="57"/>
  <c r="U413" i="57"/>
  <c r="AC270" i="57"/>
  <c r="AG413" i="57"/>
  <c r="Q413" i="57"/>
  <c r="AC302" i="57"/>
  <c r="U445" i="57"/>
  <c r="AG445" i="57"/>
  <c r="AG302" i="57"/>
  <c r="W588" i="59"/>
  <c r="V588" i="59" s="1"/>
  <c r="T588" i="59" s="1"/>
  <c r="R559" i="56"/>
  <c r="P559" i="56" s="1"/>
  <c r="AA588" i="59"/>
  <c r="Z588" i="59" s="1"/>
  <c r="X588" i="59" s="1"/>
  <c r="AE588" i="59"/>
  <c r="AD559" i="56"/>
  <c r="AB559" i="56" s="1"/>
  <c r="AD577" i="56"/>
  <c r="AB577" i="56" s="1"/>
  <c r="AD514" i="56"/>
  <c r="AB514" i="56" s="1"/>
  <c r="Q511" i="59"/>
  <c r="R517" i="56"/>
  <c r="P517" i="56" s="1"/>
  <c r="Y511" i="59"/>
  <c r="U511" i="59"/>
  <c r="Z552" i="56"/>
  <c r="X552" i="56" s="1"/>
  <c r="AE551" i="59"/>
  <c r="AD551" i="59" s="1"/>
  <c r="AB551" i="59" s="1"/>
  <c r="R556" i="56"/>
  <c r="P556" i="56" s="1"/>
  <c r="AD511" i="59"/>
  <c r="AB511" i="59" s="1"/>
  <c r="S576" i="59"/>
  <c r="AC557" i="59"/>
  <c r="AD557" i="59" s="1"/>
  <c r="AB557" i="59" s="1"/>
  <c r="AD542" i="59"/>
  <c r="AB542" i="59" s="1"/>
  <c r="Y557" i="59"/>
  <c r="Z557" i="59" s="1"/>
  <c r="X557" i="59" s="1"/>
  <c r="U554" i="59"/>
  <c r="V554" i="59" s="1"/>
  <c r="T554" i="59" s="1"/>
  <c r="AA559" i="59"/>
  <c r="Z559" i="59" s="1"/>
  <c r="X559" i="59" s="1"/>
  <c r="U557" i="59"/>
  <c r="V557" i="59" s="1"/>
  <c r="T557" i="59" s="1"/>
  <c r="S559" i="59"/>
  <c r="R559" i="59" s="1"/>
  <c r="P559" i="59" s="1"/>
  <c r="W559" i="59"/>
  <c r="V559" i="59" s="1"/>
  <c r="T559" i="59" s="1"/>
  <c r="AC554" i="59"/>
  <c r="AD554" i="59" s="1"/>
  <c r="AB554" i="59" s="1"/>
  <c r="Q554" i="59"/>
  <c r="R554" i="59" s="1"/>
  <c r="P554" i="59" s="1"/>
  <c r="AA528" i="59"/>
  <c r="W556" i="59"/>
  <c r="AE559" i="59"/>
  <c r="AD559" i="59" s="1"/>
  <c r="AB559" i="59" s="1"/>
  <c r="AA563" i="55"/>
  <c r="Z563" i="55" s="1"/>
  <c r="X563" i="55" s="1"/>
  <c r="AA556" i="59"/>
  <c r="S556" i="59"/>
  <c r="AD567" i="55"/>
  <c r="AB567" i="55" s="1"/>
  <c r="W523" i="59"/>
  <c r="V523" i="59" s="1"/>
  <c r="T523" i="59" s="1"/>
  <c r="AE582" i="59"/>
  <c r="AD582" i="59" s="1"/>
  <c r="AB582" i="59" s="1"/>
  <c r="AE529" i="59"/>
  <c r="W570" i="59"/>
  <c r="AC549" i="59"/>
  <c r="AD549" i="59" s="1"/>
  <c r="AB549" i="59" s="1"/>
  <c r="AC580" i="55"/>
  <c r="AD580" i="55" s="1"/>
  <c r="AB580" i="55" s="1"/>
  <c r="U579" i="59"/>
  <c r="S525" i="59"/>
  <c r="AA517" i="59"/>
  <c r="Z517" i="59" s="1"/>
  <c r="X517" i="59" s="1"/>
  <c r="Q579" i="59"/>
  <c r="AE541" i="59"/>
  <c r="AD541" i="59" s="1"/>
  <c r="AB541" i="59" s="1"/>
  <c r="Q518" i="59"/>
  <c r="W563" i="55"/>
  <c r="V563" i="55" s="1"/>
  <c r="T563" i="55" s="1"/>
  <c r="Y580" i="55"/>
  <c r="Z580" i="55" s="1"/>
  <c r="X580" i="55" s="1"/>
  <c r="Y579" i="59"/>
  <c r="Q580" i="55"/>
  <c r="R580" i="55" s="1"/>
  <c r="P580" i="55" s="1"/>
  <c r="V558" i="56"/>
  <c r="T558" i="56" s="1"/>
  <c r="AA574" i="59"/>
  <c r="Z574" i="59" s="1"/>
  <c r="X574" i="59" s="1"/>
  <c r="Y518" i="59"/>
  <c r="S570" i="59"/>
  <c r="S550" i="59"/>
  <c r="U555" i="59"/>
  <c r="U518" i="59"/>
  <c r="AD518" i="59"/>
  <c r="AB518" i="59" s="1"/>
  <c r="W529" i="59"/>
  <c r="AE585" i="59"/>
  <c r="AD585" i="59" s="1"/>
  <c r="AB585" i="59" s="1"/>
  <c r="S532" i="59"/>
  <c r="R532" i="59" s="1"/>
  <c r="P532" i="59" s="1"/>
  <c r="AD538" i="59"/>
  <c r="AB538" i="59" s="1"/>
  <c r="Q519" i="59"/>
  <c r="R519" i="59" s="1"/>
  <c r="P519" i="59" s="1"/>
  <c r="Q538" i="59"/>
  <c r="R538" i="59" s="1"/>
  <c r="P538" i="59" s="1"/>
  <c r="AE532" i="59"/>
  <c r="AD532" i="59" s="1"/>
  <c r="AB532" i="59" s="1"/>
  <c r="AE550" i="59"/>
  <c r="AD550" i="59" s="1"/>
  <c r="AB550" i="59" s="1"/>
  <c r="S551" i="59"/>
  <c r="R551" i="59" s="1"/>
  <c r="P551" i="59" s="1"/>
  <c r="U538" i="59"/>
  <c r="V538" i="59" s="1"/>
  <c r="T538" i="59" s="1"/>
  <c r="Y529" i="59"/>
  <c r="U526" i="59"/>
  <c r="S555" i="59"/>
  <c r="AC529" i="59"/>
  <c r="W525" i="59"/>
  <c r="Z568" i="59"/>
  <c r="X568" i="59" s="1"/>
  <c r="W550" i="59"/>
  <c r="AA570" i="59"/>
  <c r="W551" i="59"/>
  <c r="V551" i="59" s="1"/>
  <c r="T551" i="59" s="1"/>
  <c r="Y555" i="59"/>
  <c r="AE543" i="59"/>
  <c r="AD543" i="59" s="1"/>
  <c r="AB543" i="59" s="1"/>
  <c r="AA551" i="59"/>
  <c r="Z551" i="59" s="1"/>
  <c r="X551" i="59" s="1"/>
  <c r="U529" i="59"/>
  <c r="Z558" i="59"/>
  <c r="X558" i="59" s="1"/>
  <c r="AD513" i="59"/>
  <c r="AB513" i="59" s="1"/>
  <c r="Y584" i="59"/>
  <c r="U530" i="59"/>
  <c r="V530" i="59" s="1"/>
  <c r="T530" i="59" s="1"/>
  <c r="Q515" i="59"/>
  <c r="Z558" i="56"/>
  <c r="X558" i="56" s="1"/>
  <c r="W561" i="59"/>
  <c r="AE570" i="59"/>
  <c r="AD570" i="59" s="1"/>
  <c r="AB570" i="59" s="1"/>
  <c r="Y571" i="59"/>
  <c r="Q571" i="59"/>
  <c r="AC530" i="59"/>
  <c r="AD530" i="59" s="1"/>
  <c r="AB530" i="59" s="1"/>
  <c r="Q555" i="59"/>
  <c r="AE586" i="59"/>
  <c r="AD586" i="59" s="1"/>
  <c r="AB586" i="59" s="1"/>
  <c r="AA582" i="59"/>
  <c r="Z582" i="59" s="1"/>
  <c r="X582" i="59" s="1"/>
  <c r="S582" i="59"/>
  <c r="R582" i="59" s="1"/>
  <c r="P582" i="59" s="1"/>
  <c r="U519" i="59"/>
  <c r="Y560" i="59"/>
  <c r="AA532" i="59"/>
  <c r="Z532" i="59" s="1"/>
  <c r="X532" i="59" s="1"/>
  <c r="U515" i="55"/>
  <c r="S561" i="59"/>
  <c r="AA561" i="59"/>
  <c r="U512" i="59"/>
  <c r="V512" i="59" s="1"/>
  <c r="T512" i="59" s="1"/>
  <c r="W586" i="59"/>
  <c r="V586" i="59" s="1"/>
  <c r="T586" i="59" s="1"/>
  <c r="V567" i="55"/>
  <c r="T567" i="55" s="1"/>
  <c r="Y519" i="59"/>
  <c r="V525" i="56"/>
  <c r="T525" i="56" s="1"/>
  <c r="W564" i="59"/>
  <c r="V564" i="59" s="1"/>
  <c r="T564" i="59" s="1"/>
  <c r="Y549" i="59"/>
  <c r="AD526" i="59"/>
  <c r="AB526" i="59" s="1"/>
  <c r="S563" i="55"/>
  <c r="R563" i="55" s="1"/>
  <c r="P563" i="55" s="1"/>
  <c r="AC578" i="59"/>
  <c r="AD578" i="59" s="1"/>
  <c r="AB578" i="59" s="1"/>
  <c r="Q556" i="59"/>
  <c r="Y565" i="59"/>
  <c r="Q565" i="59"/>
  <c r="AA525" i="59"/>
  <c r="Z578" i="59"/>
  <c r="X578" i="59" s="1"/>
  <c r="U578" i="59"/>
  <c r="V578" i="59" s="1"/>
  <c r="T578" i="59" s="1"/>
  <c r="Y526" i="59"/>
  <c r="Q526" i="59"/>
  <c r="S586" i="59"/>
  <c r="R586" i="59" s="1"/>
  <c r="P586" i="59" s="1"/>
  <c r="W573" i="59"/>
  <c r="V573" i="59" s="1"/>
  <c r="T573" i="59" s="1"/>
  <c r="R547" i="59"/>
  <c r="P547" i="59" s="1"/>
  <c r="S549" i="59"/>
  <c r="Q578" i="59"/>
  <c r="R578" i="59" s="1"/>
  <c r="P578" i="59" s="1"/>
  <c r="AA543" i="59"/>
  <c r="Z543" i="59" s="1"/>
  <c r="X543" i="59" s="1"/>
  <c r="AE525" i="59"/>
  <c r="AD525" i="59" s="1"/>
  <c r="AB525" i="59" s="1"/>
  <c r="Y548" i="59"/>
  <c r="Z548" i="59" s="1"/>
  <c r="X548" i="59" s="1"/>
  <c r="W543" i="59"/>
  <c r="V543" i="59" s="1"/>
  <c r="T543" i="59" s="1"/>
  <c r="Y563" i="59"/>
  <c r="U565" i="59"/>
  <c r="Y580" i="59"/>
  <c r="U548" i="59"/>
  <c r="V548" i="59" s="1"/>
  <c r="T548" i="59" s="1"/>
  <c r="AA534" i="59"/>
  <c r="Z534" i="59" s="1"/>
  <c r="X534" i="59" s="1"/>
  <c r="S567" i="59"/>
  <c r="Y538" i="59"/>
  <c r="Z538" i="59" s="1"/>
  <c r="X538" i="59" s="1"/>
  <c r="V524" i="56"/>
  <c r="T524" i="56" s="1"/>
  <c r="AE575" i="59"/>
  <c r="AD575" i="59" s="1"/>
  <c r="AB575" i="59" s="1"/>
  <c r="S515" i="59"/>
  <c r="W522" i="59"/>
  <c r="V522" i="59" s="1"/>
  <c r="T522" i="59" s="1"/>
  <c r="AD517" i="56"/>
  <c r="AB517" i="56" s="1"/>
  <c r="AA513" i="59"/>
  <c r="Z513" i="59" s="1"/>
  <c r="X513" i="59" s="1"/>
  <c r="S575" i="59"/>
  <c r="R575" i="59" s="1"/>
  <c r="P575" i="59" s="1"/>
  <c r="S522" i="59"/>
  <c r="R522" i="59" s="1"/>
  <c r="P522" i="59" s="1"/>
  <c r="W513" i="59"/>
  <c r="V513" i="59" s="1"/>
  <c r="T513" i="59" s="1"/>
  <c r="S563" i="59"/>
  <c r="W534" i="59"/>
  <c r="V534" i="59" s="1"/>
  <c r="T534" i="59" s="1"/>
  <c r="AA553" i="59"/>
  <c r="Z553" i="59" s="1"/>
  <c r="X553" i="59" s="1"/>
  <c r="Q548" i="59"/>
  <c r="R548" i="59" s="1"/>
  <c r="P548" i="59" s="1"/>
  <c r="Y567" i="59"/>
  <c r="R524" i="56"/>
  <c r="P524" i="56" s="1"/>
  <c r="AD548" i="59"/>
  <c r="AB548" i="59" s="1"/>
  <c r="U547" i="59"/>
  <c r="V547" i="59" s="1"/>
  <c r="T547" i="59" s="1"/>
  <c r="S513" i="59"/>
  <c r="R513" i="59" s="1"/>
  <c r="P513" i="59" s="1"/>
  <c r="U560" i="59"/>
  <c r="Z520" i="59"/>
  <c r="X520" i="59" s="1"/>
  <c r="V552" i="59"/>
  <c r="T552" i="59" s="1"/>
  <c r="AD556" i="59"/>
  <c r="AB556" i="59" s="1"/>
  <c r="S573" i="59"/>
  <c r="R573" i="59" s="1"/>
  <c r="P573" i="59" s="1"/>
  <c r="U515" i="59"/>
  <c r="V515" i="59" s="1"/>
  <c r="T515" i="59" s="1"/>
  <c r="Q560" i="59"/>
  <c r="R560" i="59" s="1"/>
  <c r="P560" i="59" s="1"/>
  <c r="U561" i="59"/>
  <c r="S583" i="59"/>
  <c r="R583" i="59" s="1"/>
  <c r="P583" i="59" s="1"/>
  <c r="AE553" i="59"/>
  <c r="AD553" i="59" s="1"/>
  <c r="AB553" i="59" s="1"/>
  <c r="U556" i="59"/>
  <c r="W517" i="59"/>
  <c r="V517" i="59" s="1"/>
  <c r="T517" i="59" s="1"/>
  <c r="AC547" i="59"/>
  <c r="AD547" i="59" s="1"/>
  <c r="AB547" i="59" s="1"/>
  <c r="Z556" i="56"/>
  <c r="X556" i="56" s="1"/>
  <c r="AA531" i="59"/>
  <c r="Z531" i="59" s="1"/>
  <c r="X531" i="59" s="1"/>
  <c r="AC512" i="59"/>
  <c r="Y525" i="59"/>
  <c r="Q512" i="59"/>
  <c r="Y572" i="59"/>
  <c r="Z572" i="59" s="1"/>
  <c r="X572" i="59" s="1"/>
  <c r="AE517" i="59"/>
  <c r="AD517" i="59" s="1"/>
  <c r="AB517" i="59" s="1"/>
  <c r="AA549" i="59"/>
  <c r="R531" i="56"/>
  <c r="P531" i="56" s="1"/>
  <c r="S518" i="59"/>
  <c r="W580" i="59"/>
  <c r="Q525" i="59"/>
  <c r="Y561" i="59"/>
  <c r="W553" i="59"/>
  <c r="V553" i="59" s="1"/>
  <c r="T553" i="59" s="1"/>
  <c r="W549" i="59"/>
  <c r="V549" i="59" s="1"/>
  <c r="T549" i="59" s="1"/>
  <c r="W531" i="59"/>
  <c r="V531" i="59" s="1"/>
  <c r="T531" i="59" s="1"/>
  <c r="AE531" i="59"/>
  <c r="AD531" i="59" s="1"/>
  <c r="AB531" i="59" s="1"/>
  <c r="U525" i="59"/>
  <c r="Q561" i="59"/>
  <c r="Y556" i="59"/>
  <c r="Z554" i="59"/>
  <c r="X554" i="59" s="1"/>
  <c r="AD561" i="59"/>
  <c r="AB561" i="59" s="1"/>
  <c r="Q549" i="59"/>
  <c r="W572" i="59"/>
  <c r="V572" i="59" s="1"/>
  <c r="T572" i="59" s="1"/>
  <c r="AE577" i="59"/>
  <c r="AD577" i="59" s="1"/>
  <c r="AB577" i="59" s="1"/>
  <c r="Q576" i="59"/>
  <c r="AC572" i="59"/>
  <c r="AA541" i="59"/>
  <c r="Z541" i="59" s="1"/>
  <c r="X541" i="59" s="1"/>
  <c r="AA515" i="59"/>
  <c r="Z515" i="59" s="1"/>
  <c r="X515" i="59" s="1"/>
  <c r="AA583" i="59"/>
  <c r="Z583" i="59" s="1"/>
  <c r="X583" i="59" s="1"/>
  <c r="U580" i="59"/>
  <c r="S541" i="59"/>
  <c r="R541" i="59" s="1"/>
  <c r="P541" i="59" s="1"/>
  <c r="W541" i="59"/>
  <c r="V541" i="59" s="1"/>
  <c r="T541" i="59" s="1"/>
  <c r="AC567" i="59"/>
  <c r="AD567" i="59" s="1"/>
  <c r="AB567" i="59" s="1"/>
  <c r="AE534" i="59"/>
  <c r="AD534" i="59" s="1"/>
  <c r="AB534" i="59" s="1"/>
  <c r="Q530" i="59"/>
  <c r="R530" i="59" s="1"/>
  <c r="P530" i="59" s="1"/>
  <c r="S577" i="59"/>
  <c r="R577" i="59" s="1"/>
  <c r="P577" i="59" s="1"/>
  <c r="AA522" i="59"/>
  <c r="Z522" i="59" s="1"/>
  <c r="X522" i="59" s="1"/>
  <c r="V582" i="59"/>
  <c r="T582" i="59" s="1"/>
  <c r="W577" i="59"/>
  <c r="V577" i="59" s="1"/>
  <c r="T577" i="59" s="1"/>
  <c r="AE536" i="59"/>
  <c r="AD536" i="59" s="1"/>
  <c r="AB536" i="59" s="1"/>
  <c r="AA575" i="59"/>
  <c r="Z575" i="59" s="1"/>
  <c r="X575" i="59" s="1"/>
  <c r="S534" i="59"/>
  <c r="R534" i="59" s="1"/>
  <c r="P534" i="59" s="1"/>
  <c r="Q567" i="59"/>
  <c r="W544" i="59"/>
  <c r="V544" i="59" s="1"/>
  <c r="T544" i="59" s="1"/>
  <c r="AE515" i="59"/>
  <c r="AD555" i="59"/>
  <c r="AB555" i="59" s="1"/>
  <c r="AC580" i="59"/>
  <c r="S579" i="59"/>
  <c r="W519" i="59"/>
  <c r="S574" i="59"/>
  <c r="R574" i="59" s="1"/>
  <c r="P574" i="59" s="1"/>
  <c r="V574" i="59"/>
  <c r="T574" i="59" s="1"/>
  <c r="W560" i="59"/>
  <c r="Q572" i="59"/>
  <c r="AA579" i="59"/>
  <c r="AE574" i="59"/>
  <c r="AD574" i="59" s="1"/>
  <c r="AB574" i="59" s="1"/>
  <c r="AA555" i="59"/>
  <c r="U563" i="59"/>
  <c r="Q542" i="59"/>
  <c r="R542" i="59" s="1"/>
  <c r="P542" i="59" s="1"/>
  <c r="Y562" i="59"/>
  <c r="Z562" i="59" s="1"/>
  <c r="X562" i="59" s="1"/>
  <c r="AC515" i="59"/>
  <c r="W583" i="59"/>
  <c r="V583" i="59" s="1"/>
  <c r="T583" i="59" s="1"/>
  <c r="V514" i="59"/>
  <c r="T514" i="59" s="1"/>
  <c r="W567" i="59"/>
  <c r="V567" i="59" s="1"/>
  <c r="T567" i="59" s="1"/>
  <c r="AE572" i="59"/>
  <c r="Y576" i="59"/>
  <c r="AE573" i="59"/>
  <c r="AD573" i="59" s="1"/>
  <c r="AB573" i="59" s="1"/>
  <c r="W579" i="59"/>
  <c r="W528" i="59"/>
  <c r="V528" i="59" s="1"/>
  <c r="T528" i="59" s="1"/>
  <c r="AA560" i="59"/>
  <c r="AD546" i="59"/>
  <c r="AB546" i="59" s="1"/>
  <c r="AC576" i="59"/>
  <c r="R562" i="59"/>
  <c r="P562" i="59" s="1"/>
  <c r="AC571" i="59"/>
  <c r="S525" i="55"/>
  <c r="U542" i="59"/>
  <c r="V542" i="59" s="1"/>
  <c r="T542" i="59" s="1"/>
  <c r="S572" i="59"/>
  <c r="AE528" i="59"/>
  <c r="Y547" i="59"/>
  <c r="Z547" i="59" s="1"/>
  <c r="X547" i="59" s="1"/>
  <c r="AE560" i="59"/>
  <c r="AD560" i="59" s="1"/>
  <c r="AB560" i="59" s="1"/>
  <c r="AA567" i="59"/>
  <c r="S528" i="59"/>
  <c r="W555" i="59"/>
  <c r="AA519" i="59"/>
  <c r="W518" i="59"/>
  <c r="S544" i="59"/>
  <c r="R544" i="59" s="1"/>
  <c r="P544" i="59" s="1"/>
  <c r="W575" i="59"/>
  <c r="V575" i="59" s="1"/>
  <c r="T575" i="59" s="1"/>
  <c r="AE519" i="59"/>
  <c r="AD519" i="59" s="1"/>
  <c r="AB519" i="59" s="1"/>
  <c r="AA518" i="59"/>
  <c r="AA544" i="59"/>
  <c r="Z544" i="59" s="1"/>
  <c r="X544" i="59" s="1"/>
  <c r="Z517" i="56"/>
  <c r="X517" i="56" s="1"/>
  <c r="Y542" i="59"/>
  <c r="Z542" i="59" s="1"/>
  <c r="X542" i="59" s="1"/>
  <c r="W537" i="59"/>
  <c r="V537" i="59" s="1"/>
  <c r="T537" i="59" s="1"/>
  <c r="AC584" i="59"/>
  <c r="AD584" i="59" s="1"/>
  <c r="AB584" i="59" s="1"/>
  <c r="R527" i="59"/>
  <c r="P527" i="59" s="1"/>
  <c r="AA589" i="59"/>
  <c r="V527" i="59"/>
  <c r="T527" i="59" s="1"/>
  <c r="V558" i="59"/>
  <c r="T558" i="59" s="1"/>
  <c r="U587" i="59"/>
  <c r="Y581" i="59"/>
  <c r="Z581" i="59" s="1"/>
  <c r="X581" i="59" s="1"/>
  <c r="Q587" i="59"/>
  <c r="R587" i="59" s="1"/>
  <c r="P587" i="59" s="1"/>
  <c r="AC587" i="59"/>
  <c r="R531" i="59"/>
  <c r="P531" i="59" s="1"/>
  <c r="AA571" i="59"/>
  <c r="U581" i="59"/>
  <c r="V581" i="59" s="1"/>
  <c r="T581" i="59" s="1"/>
  <c r="U570" i="59"/>
  <c r="V532" i="59"/>
  <c r="T532" i="59" s="1"/>
  <c r="Y589" i="59"/>
  <c r="U589" i="59"/>
  <c r="V589" i="59" s="1"/>
  <c r="T589" i="59" s="1"/>
  <c r="AC589" i="59"/>
  <c r="AD581" i="59"/>
  <c r="AB581" i="59" s="1"/>
  <c r="W587" i="59"/>
  <c r="AC562" i="59"/>
  <c r="AD562" i="59" s="1"/>
  <c r="AB562" i="59" s="1"/>
  <c r="S535" i="59"/>
  <c r="R535" i="59" s="1"/>
  <c r="P535" i="59" s="1"/>
  <c r="S512" i="59"/>
  <c r="AA537" i="59"/>
  <c r="Z537" i="59" s="1"/>
  <c r="X537" i="59" s="1"/>
  <c r="AE533" i="59"/>
  <c r="AD533" i="59" s="1"/>
  <c r="AB533" i="59" s="1"/>
  <c r="Y590" i="59"/>
  <c r="Z590" i="59" s="1"/>
  <c r="X590" i="59" s="1"/>
  <c r="S581" i="55"/>
  <c r="R581" i="55" s="1"/>
  <c r="P581" i="55" s="1"/>
  <c r="W511" i="59"/>
  <c r="U569" i="59"/>
  <c r="AA566" i="59"/>
  <c r="W566" i="59"/>
  <c r="V566" i="59" s="1"/>
  <c r="T566" i="59" s="1"/>
  <c r="V571" i="59"/>
  <c r="T571" i="59" s="1"/>
  <c r="Q569" i="59"/>
  <c r="Q581" i="59"/>
  <c r="R581" i="59" s="1"/>
  <c r="P581" i="59" s="1"/>
  <c r="W581" i="55"/>
  <c r="V581" i="55" s="1"/>
  <c r="T581" i="55" s="1"/>
  <c r="Y545" i="59"/>
  <c r="Z545" i="59" s="1"/>
  <c r="X545" i="59" s="1"/>
  <c r="AE566" i="59"/>
  <c r="AE581" i="55"/>
  <c r="AD581" i="55" s="1"/>
  <c r="AB581" i="55" s="1"/>
  <c r="U562" i="59"/>
  <c r="V562" i="59" s="1"/>
  <c r="T562" i="59" s="1"/>
  <c r="AE512" i="59"/>
  <c r="S523" i="59"/>
  <c r="R523" i="59" s="1"/>
  <c r="P523" i="59" s="1"/>
  <c r="W535" i="59"/>
  <c r="V535" i="59" s="1"/>
  <c r="T535" i="59" s="1"/>
  <c r="AE564" i="59"/>
  <c r="AD564" i="59" s="1"/>
  <c r="AB564" i="59" s="1"/>
  <c r="Q590" i="59"/>
  <c r="R590" i="59" s="1"/>
  <c r="P590" i="59" s="1"/>
  <c r="S537" i="59"/>
  <c r="R537" i="59" s="1"/>
  <c r="P537" i="59" s="1"/>
  <c r="AC569" i="59"/>
  <c r="AE569" i="59"/>
  <c r="AA512" i="59"/>
  <c r="Z512" i="59" s="1"/>
  <c r="X512" i="59" s="1"/>
  <c r="AD554" i="55"/>
  <c r="AB554" i="55" s="1"/>
  <c r="U590" i="59"/>
  <c r="V590" i="59" s="1"/>
  <c r="T590" i="59" s="1"/>
  <c r="S571" i="59"/>
  <c r="S511" i="59"/>
  <c r="AA535" i="59"/>
  <c r="Z535" i="59" s="1"/>
  <c r="X535" i="59" s="1"/>
  <c r="AE587" i="59"/>
  <c r="AA523" i="59"/>
  <c r="Z523" i="59" s="1"/>
  <c r="X523" i="59" s="1"/>
  <c r="AA587" i="59"/>
  <c r="Z587" i="59" s="1"/>
  <c r="X587" i="59" s="1"/>
  <c r="AE571" i="59"/>
  <c r="Q584" i="59"/>
  <c r="AD574" i="56"/>
  <c r="AB574" i="56" s="1"/>
  <c r="AC545" i="59"/>
  <c r="AD545" i="59" s="1"/>
  <c r="AB545" i="59" s="1"/>
  <c r="U545" i="59"/>
  <c r="V545" i="59" s="1"/>
  <c r="T545" i="59" s="1"/>
  <c r="R523" i="56"/>
  <c r="P523" i="56" s="1"/>
  <c r="W584" i="59"/>
  <c r="V584" i="59" s="1"/>
  <c r="T584" i="59" s="1"/>
  <c r="R539" i="59"/>
  <c r="P539" i="59" s="1"/>
  <c r="AA580" i="59"/>
  <c r="U550" i="59"/>
  <c r="R514" i="56"/>
  <c r="P514" i="56" s="1"/>
  <c r="S584" i="59"/>
  <c r="R558" i="59"/>
  <c r="P558" i="59" s="1"/>
  <c r="AE580" i="59"/>
  <c r="W579" i="55"/>
  <c r="V579" i="55" s="1"/>
  <c r="T579" i="55" s="1"/>
  <c r="AD579" i="55"/>
  <c r="AB579" i="55" s="1"/>
  <c r="AA529" i="59"/>
  <c r="AE565" i="59"/>
  <c r="AD565" i="59" s="1"/>
  <c r="AB565" i="59" s="1"/>
  <c r="AC566" i="59"/>
  <c r="W589" i="55"/>
  <c r="V589" i="55" s="1"/>
  <c r="T589" i="55" s="1"/>
  <c r="S579" i="55"/>
  <c r="R579" i="55" s="1"/>
  <c r="P579" i="55" s="1"/>
  <c r="S580" i="59"/>
  <c r="R580" i="59" s="1"/>
  <c r="P580" i="59" s="1"/>
  <c r="S533" i="59"/>
  <c r="R533" i="59" s="1"/>
  <c r="P533" i="59" s="1"/>
  <c r="Q568" i="59"/>
  <c r="R568" i="59" s="1"/>
  <c r="P568" i="59" s="1"/>
  <c r="W533" i="59"/>
  <c r="V533" i="59" s="1"/>
  <c r="T533" i="59" s="1"/>
  <c r="AA573" i="59"/>
  <c r="Z573" i="59" s="1"/>
  <c r="X573" i="59" s="1"/>
  <c r="AC568" i="59"/>
  <c r="AD568" i="59" s="1"/>
  <c r="AB568" i="59" s="1"/>
  <c r="Y528" i="59"/>
  <c r="Q566" i="59"/>
  <c r="R566" i="59" s="1"/>
  <c r="P566" i="59" s="1"/>
  <c r="AE576" i="59"/>
  <c r="V516" i="56"/>
  <c r="T516" i="56" s="1"/>
  <c r="S529" i="59"/>
  <c r="R529" i="59" s="1"/>
  <c r="P529" i="59" s="1"/>
  <c r="AA584" i="59"/>
  <c r="Y570" i="59"/>
  <c r="Y550" i="59"/>
  <c r="Z550" i="59" s="1"/>
  <c r="X550" i="59" s="1"/>
  <c r="Q550" i="59"/>
  <c r="Z531" i="56"/>
  <c r="X531" i="56" s="1"/>
  <c r="U568" i="59"/>
  <c r="V568" i="59" s="1"/>
  <c r="T568" i="59" s="1"/>
  <c r="AA579" i="55"/>
  <c r="Z579" i="55" s="1"/>
  <c r="X579" i="55" s="1"/>
  <c r="Y566" i="59"/>
  <c r="R545" i="59"/>
  <c r="P545" i="59" s="1"/>
  <c r="Q570" i="59"/>
  <c r="V576" i="55"/>
  <c r="T576" i="55" s="1"/>
  <c r="AA564" i="59"/>
  <c r="Z564" i="59" s="1"/>
  <c r="X564" i="59" s="1"/>
  <c r="AA563" i="59"/>
  <c r="S585" i="59"/>
  <c r="R585" i="59" s="1"/>
  <c r="P585" i="59" s="1"/>
  <c r="AC528" i="59"/>
  <c r="AD569" i="56"/>
  <c r="AB569" i="56" s="1"/>
  <c r="AE563" i="59"/>
  <c r="AD563" i="59" s="1"/>
  <c r="AB563" i="59" s="1"/>
  <c r="R514" i="59"/>
  <c r="P514" i="59" s="1"/>
  <c r="S536" i="59"/>
  <c r="R536" i="59" s="1"/>
  <c r="P536" i="59" s="1"/>
  <c r="Q563" i="59"/>
  <c r="W536" i="59"/>
  <c r="V536" i="59" s="1"/>
  <c r="T536" i="59" s="1"/>
  <c r="S564" i="59"/>
  <c r="R564" i="59" s="1"/>
  <c r="P564" i="59" s="1"/>
  <c r="Q528" i="59"/>
  <c r="Z533" i="59"/>
  <c r="X533" i="59" s="1"/>
  <c r="AE523" i="59"/>
  <c r="AD523" i="59" s="1"/>
  <c r="AB523" i="59" s="1"/>
  <c r="AA569" i="59"/>
  <c r="Z569" i="59" s="1"/>
  <c r="X569" i="59" s="1"/>
  <c r="U546" i="59"/>
  <c r="V546" i="59" s="1"/>
  <c r="T546" i="59" s="1"/>
  <c r="S589" i="59"/>
  <c r="R589" i="59" s="1"/>
  <c r="P589" i="59" s="1"/>
  <c r="W585" i="59"/>
  <c r="V585" i="59" s="1"/>
  <c r="T585" i="59" s="1"/>
  <c r="W569" i="59"/>
  <c r="AD540" i="59"/>
  <c r="AB540" i="59" s="1"/>
  <c r="S565" i="59"/>
  <c r="AA585" i="59"/>
  <c r="Z585" i="59" s="1"/>
  <c r="X585" i="59" s="1"/>
  <c r="AA511" i="59"/>
  <c r="Q546" i="59"/>
  <c r="R546" i="59" s="1"/>
  <c r="P546" i="59" s="1"/>
  <c r="Y546" i="59"/>
  <c r="Z546" i="59" s="1"/>
  <c r="X546" i="59" s="1"/>
  <c r="Z527" i="59"/>
  <c r="X527" i="59" s="1"/>
  <c r="Z530" i="59"/>
  <c r="X530" i="59" s="1"/>
  <c r="S569" i="59"/>
  <c r="W565" i="59"/>
  <c r="W563" i="59"/>
  <c r="AE589" i="59"/>
  <c r="AA536" i="59"/>
  <c r="Z536" i="59" s="1"/>
  <c r="X536" i="59" s="1"/>
  <c r="AA565" i="59"/>
  <c r="AD537" i="59"/>
  <c r="AB537" i="59" s="1"/>
  <c r="Q568" i="55"/>
  <c r="AC568" i="55"/>
  <c r="R527" i="56"/>
  <c r="P527" i="56" s="1"/>
  <c r="V523" i="56"/>
  <c r="T523" i="56" s="1"/>
  <c r="AA526" i="59"/>
  <c r="AA576" i="59"/>
  <c r="W526" i="59"/>
  <c r="AD544" i="59"/>
  <c r="AB544" i="59" s="1"/>
  <c r="AD590" i="59"/>
  <c r="AB590" i="59" s="1"/>
  <c r="Z583" i="56"/>
  <c r="X583" i="56" s="1"/>
  <c r="R520" i="59"/>
  <c r="P520" i="59" s="1"/>
  <c r="V569" i="56"/>
  <c r="T569" i="56" s="1"/>
  <c r="AD547" i="56"/>
  <c r="AB547" i="56" s="1"/>
  <c r="AD529" i="56"/>
  <c r="AB529" i="56" s="1"/>
  <c r="S526" i="59"/>
  <c r="V571" i="56"/>
  <c r="T571" i="56" s="1"/>
  <c r="R529" i="56"/>
  <c r="P529" i="56" s="1"/>
  <c r="W576" i="59"/>
  <c r="V576" i="59" s="1"/>
  <c r="T576" i="59" s="1"/>
  <c r="V545" i="56"/>
  <c r="T545" i="56" s="1"/>
  <c r="AE535" i="55"/>
  <c r="AD535" i="55" s="1"/>
  <c r="AB535" i="55" s="1"/>
  <c r="R536" i="56"/>
  <c r="P536" i="56" s="1"/>
  <c r="Y568" i="55"/>
  <c r="Z523" i="56"/>
  <c r="X523" i="56" s="1"/>
  <c r="V561" i="55"/>
  <c r="T561" i="55" s="1"/>
  <c r="AD567" i="56"/>
  <c r="AB567" i="56" s="1"/>
  <c r="V531" i="56"/>
  <c r="T531" i="56" s="1"/>
  <c r="W521" i="55"/>
  <c r="V521" i="55" s="1"/>
  <c r="T521" i="55" s="1"/>
  <c r="V574" i="56"/>
  <c r="T574" i="56" s="1"/>
  <c r="AA521" i="55"/>
  <c r="Z521" i="55" s="1"/>
  <c r="X521" i="55" s="1"/>
  <c r="S565" i="55"/>
  <c r="R565" i="55" s="1"/>
  <c r="P565" i="55" s="1"/>
  <c r="AA565" i="55"/>
  <c r="Z565" i="55" s="1"/>
  <c r="X565" i="55" s="1"/>
  <c r="Z561" i="55"/>
  <c r="X561" i="55" s="1"/>
  <c r="AD526" i="56"/>
  <c r="AB526" i="56" s="1"/>
  <c r="AD536" i="56"/>
  <c r="AB536" i="56" s="1"/>
  <c r="AA547" i="55"/>
  <c r="Z547" i="55" s="1"/>
  <c r="X547" i="55" s="1"/>
  <c r="S589" i="55"/>
  <c r="R589" i="55" s="1"/>
  <c r="P589" i="55" s="1"/>
  <c r="V521" i="59"/>
  <c r="T521" i="59" s="1"/>
  <c r="AA589" i="55"/>
  <c r="Z589" i="55" s="1"/>
  <c r="X589" i="55" s="1"/>
  <c r="Z547" i="56"/>
  <c r="X547" i="56" s="1"/>
  <c r="AA555" i="55"/>
  <c r="Z555" i="55" s="1"/>
  <c r="X555" i="55" s="1"/>
  <c r="Z527" i="56"/>
  <c r="X527" i="56" s="1"/>
  <c r="AD553" i="55"/>
  <c r="AB553" i="55" s="1"/>
  <c r="Z552" i="59"/>
  <c r="X552" i="59" s="1"/>
  <c r="V539" i="59"/>
  <c r="T539" i="59" s="1"/>
  <c r="R570" i="56"/>
  <c r="P570" i="56" s="1"/>
  <c r="AD524" i="59"/>
  <c r="AB524" i="59" s="1"/>
  <c r="AD527" i="55"/>
  <c r="AB527" i="55" s="1"/>
  <c r="R552" i="59"/>
  <c r="P552" i="59" s="1"/>
  <c r="Z531" i="55"/>
  <c r="X531" i="55" s="1"/>
  <c r="AD552" i="59"/>
  <c r="AB552" i="59" s="1"/>
  <c r="S535" i="55"/>
  <c r="R535" i="55" s="1"/>
  <c r="P535" i="55" s="1"/>
  <c r="AD539" i="59"/>
  <c r="AB539" i="59" s="1"/>
  <c r="R516" i="56"/>
  <c r="P516" i="56" s="1"/>
  <c r="U587" i="55"/>
  <c r="Y515" i="55"/>
  <c r="Q511" i="55"/>
  <c r="AE574" i="55"/>
  <c r="AD574" i="55" s="1"/>
  <c r="AB574" i="55" s="1"/>
  <c r="Z545" i="56"/>
  <c r="X545" i="56" s="1"/>
  <c r="U511" i="55"/>
  <c r="R583" i="56"/>
  <c r="P583" i="56" s="1"/>
  <c r="Y587" i="55"/>
  <c r="AC515" i="55"/>
  <c r="R531" i="55"/>
  <c r="P531" i="55" s="1"/>
  <c r="AD531" i="55"/>
  <c r="AB531" i="55" s="1"/>
  <c r="Z512" i="55"/>
  <c r="X512" i="55" s="1"/>
  <c r="Z514" i="56"/>
  <c r="X514" i="56" s="1"/>
  <c r="AA574" i="55"/>
  <c r="Z574" i="55" s="1"/>
  <c r="X574" i="55" s="1"/>
  <c r="S574" i="55"/>
  <c r="R574" i="55" s="1"/>
  <c r="P574" i="55" s="1"/>
  <c r="V520" i="59"/>
  <c r="T520" i="59" s="1"/>
  <c r="V531" i="55"/>
  <c r="T531" i="55" s="1"/>
  <c r="Z536" i="56"/>
  <c r="X536" i="56" s="1"/>
  <c r="V570" i="56"/>
  <c r="T570" i="56" s="1"/>
  <c r="Z586" i="55"/>
  <c r="X586" i="55" s="1"/>
  <c r="Y511" i="55"/>
  <c r="AE521" i="55"/>
  <c r="AD521" i="55" s="1"/>
  <c r="AB521" i="55" s="1"/>
  <c r="V534" i="56"/>
  <c r="T534" i="56" s="1"/>
  <c r="R577" i="56"/>
  <c r="P577" i="56" s="1"/>
  <c r="Z539" i="55"/>
  <c r="X539" i="55" s="1"/>
  <c r="AE588" i="55"/>
  <c r="AD588" i="55" s="1"/>
  <c r="AB588" i="55" s="1"/>
  <c r="V577" i="56"/>
  <c r="T577" i="56" s="1"/>
  <c r="Z514" i="59"/>
  <c r="X514" i="59" s="1"/>
  <c r="AD527" i="59"/>
  <c r="AB527" i="59" s="1"/>
  <c r="Z519" i="55"/>
  <c r="X519" i="55" s="1"/>
  <c r="AC587" i="55"/>
  <c r="W584" i="55"/>
  <c r="V584" i="55" s="1"/>
  <c r="T584" i="55" s="1"/>
  <c r="AC552" i="55"/>
  <c r="AD552" i="55" s="1"/>
  <c r="AB552" i="55" s="1"/>
  <c r="Q552" i="55"/>
  <c r="R552" i="55" s="1"/>
  <c r="P552" i="55" s="1"/>
  <c r="AE589" i="55"/>
  <c r="AD589" i="55" s="1"/>
  <c r="AB589" i="55" s="1"/>
  <c r="AD561" i="55"/>
  <c r="AB561" i="55" s="1"/>
  <c r="Z566" i="55"/>
  <c r="X566" i="55" s="1"/>
  <c r="Z539" i="59"/>
  <c r="X539" i="59" s="1"/>
  <c r="AD577" i="55"/>
  <c r="AB577" i="55" s="1"/>
  <c r="Z542" i="56"/>
  <c r="X542" i="56" s="1"/>
  <c r="AD563" i="55"/>
  <c r="AB563" i="55" s="1"/>
  <c r="Z529" i="55"/>
  <c r="X529" i="55" s="1"/>
  <c r="R525" i="56"/>
  <c r="P525" i="56" s="1"/>
  <c r="V520" i="56"/>
  <c r="T520" i="56" s="1"/>
  <c r="AA584" i="55"/>
  <c r="Z584" i="55" s="1"/>
  <c r="X584" i="55" s="1"/>
  <c r="R542" i="56"/>
  <c r="P542" i="56" s="1"/>
  <c r="Q522" i="55"/>
  <c r="AD527" i="56"/>
  <c r="AB527" i="56" s="1"/>
  <c r="Y522" i="55"/>
  <c r="Z522" i="55" s="1"/>
  <c r="X522" i="55" s="1"/>
  <c r="V557" i="55"/>
  <c r="T557" i="55" s="1"/>
  <c r="V589" i="56"/>
  <c r="T589" i="56" s="1"/>
  <c r="R534" i="56"/>
  <c r="P534" i="56" s="1"/>
  <c r="Z577" i="55"/>
  <c r="X577" i="55" s="1"/>
  <c r="AD514" i="59"/>
  <c r="AB514" i="59" s="1"/>
  <c r="Z521" i="59"/>
  <c r="X521" i="59" s="1"/>
  <c r="R518" i="55"/>
  <c r="P518" i="55" s="1"/>
  <c r="AD558" i="55"/>
  <c r="AB558" i="55" s="1"/>
  <c r="V552" i="55"/>
  <c r="T552" i="55" s="1"/>
  <c r="S539" i="55"/>
  <c r="R539" i="55" s="1"/>
  <c r="P539" i="55" s="1"/>
  <c r="W511" i="55"/>
  <c r="Y552" i="55"/>
  <c r="Z552" i="55" s="1"/>
  <c r="X552" i="55" s="1"/>
  <c r="U545" i="55"/>
  <c r="W539" i="55"/>
  <c r="V539" i="55" s="1"/>
  <c r="T539" i="55" s="1"/>
  <c r="R561" i="55"/>
  <c r="P561" i="55" s="1"/>
  <c r="Z526" i="56"/>
  <c r="X526" i="56" s="1"/>
  <c r="AC522" i="55"/>
  <c r="W535" i="55"/>
  <c r="V535" i="55" s="1"/>
  <c r="T535" i="55" s="1"/>
  <c r="AE539" i="55"/>
  <c r="AD539" i="55" s="1"/>
  <c r="AB539" i="55" s="1"/>
  <c r="AE540" i="55"/>
  <c r="R557" i="55"/>
  <c r="P557" i="55" s="1"/>
  <c r="R560" i="55"/>
  <c r="P560" i="55" s="1"/>
  <c r="Z512" i="56"/>
  <c r="X512" i="56" s="1"/>
  <c r="AA535" i="55"/>
  <c r="Z535" i="55" s="1"/>
  <c r="X535" i="55" s="1"/>
  <c r="Q533" i="55"/>
  <c r="AE536" i="55"/>
  <c r="AD536" i="55" s="1"/>
  <c r="AB536" i="55" s="1"/>
  <c r="V547" i="56"/>
  <c r="T547" i="56" s="1"/>
  <c r="AA532" i="55"/>
  <c r="Z532" i="55" s="1"/>
  <c r="X532" i="55" s="1"/>
  <c r="V556" i="56"/>
  <c r="T556" i="56" s="1"/>
  <c r="AE532" i="55"/>
  <c r="AD532" i="55" s="1"/>
  <c r="AB532" i="55" s="1"/>
  <c r="AD570" i="55"/>
  <c r="AB570" i="55" s="1"/>
  <c r="V570" i="55"/>
  <c r="T570" i="55" s="1"/>
  <c r="R557" i="59"/>
  <c r="P557" i="59" s="1"/>
  <c r="S532" i="55"/>
  <c r="R532" i="55" s="1"/>
  <c r="P532" i="55" s="1"/>
  <c r="AA545" i="55"/>
  <c r="Z545" i="55" s="1"/>
  <c r="X545" i="55" s="1"/>
  <c r="U590" i="55"/>
  <c r="V590" i="55" s="1"/>
  <c r="T590" i="55" s="1"/>
  <c r="AD542" i="56"/>
  <c r="AB542" i="56" s="1"/>
  <c r="AD564" i="55"/>
  <c r="AB564" i="55" s="1"/>
  <c r="AD589" i="56"/>
  <c r="AB589" i="56" s="1"/>
  <c r="W565" i="55"/>
  <c r="V565" i="55" s="1"/>
  <c r="T565" i="55" s="1"/>
  <c r="AA541" i="55"/>
  <c r="Z541" i="55" s="1"/>
  <c r="X541" i="55" s="1"/>
  <c r="AC590" i="55"/>
  <c r="AD590" i="55" s="1"/>
  <c r="AB590" i="55" s="1"/>
  <c r="W540" i="55"/>
  <c r="AD525" i="56"/>
  <c r="AB525" i="56" s="1"/>
  <c r="AD571" i="56"/>
  <c r="AB571" i="56" s="1"/>
  <c r="Q550" i="55"/>
  <c r="S548" i="55"/>
  <c r="R548" i="55" s="1"/>
  <c r="P548" i="55" s="1"/>
  <c r="AE578" i="55"/>
  <c r="AD578" i="55" s="1"/>
  <c r="AB578" i="55" s="1"/>
  <c r="AD557" i="55"/>
  <c r="AB557" i="55" s="1"/>
  <c r="AC575" i="55"/>
  <c r="Q562" i="55"/>
  <c r="Q575" i="55"/>
  <c r="W548" i="55"/>
  <c r="V548" i="55" s="1"/>
  <c r="T548" i="55" s="1"/>
  <c r="W578" i="55"/>
  <c r="V578" i="55" s="1"/>
  <c r="T578" i="55" s="1"/>
  <c r="AC562" i="55"/>
  <c r="Y550" i="55"/>
  <c r="U575" i="55"/>
  <c r="V532" i="55"/>
  <c r="T532" i="55" s="1"/>
  <c r="V523" i="55"/>
  <c r="T523" i="55" s="1"/>
  <c r="AA587" i="55"/>
  <c r="W588" i="55"/>
  <c r="V588" i="55" s="1"/>
  <c r="T588" i="55" s="1"/>
  <c r="Z523" i="55"/>
  <c r="X523" i="55" s="1"/>
  <c r="V581" i="56"/>
  <c r="T581" i="56" s="1"/>
  <c r="R554" i="55"/>
  <c r="P554" i="55" s="1"/>
  <c r="AD523" i="55"/>
  <c r="AB523" i="55" s="1"/>
  <c r="Y533" i="55"/>
  <c r="Z533" i="55" s="1"/>
  <c r="X533" i="55" s="1"/>
  <c r="R556" i="55"/>
  <c r="P556" i="55" s="1"/>
  <c r="V550" i="55"/>
  <c r="T550" i="55" s="1"/>
  <c r="Z518" i="55"/>
  <c r="X518" i="55" s="1"/>
  <c r="R566" i="55"/>
  <c r="P566" i="55" s="1"/>
  <c r="R543" i="59"/>
  <c r="P543" i="59" s="1"/>
  <c r="AE545" i="55"/>
  <c r="AA588" i="55"/>
  <c r="Z588" i="55" s="1"/>
  <c r="X588" i="55" s="1"/>
  <c r="AC550" i="55"/>
  <c r="Z524" i="55"/>
  <c r="X524" i="55" s="1"/>
  <c r="AD541" i="55"/>
  <c r="AB541" i="55" s="1"/>
  <c r="Z575" i="55"/>
  <c r="X575" i="55" s="1"/>
  <c r="Z556" i="55"/>
  <c r="X556" i="55" s="1"/>
  <c r="V512" i="56"/>
  <c r="T512" i="56" s="1"/>
  <c r="R524" i="59"/>
  <c r="P524" i="59" s="1"/>
  <c r="U562" i="55"/>
  <c r="AD566" i="55"/>
  <c r="AB566" i="55" s="1"/>
  <c r="AD537" i="55"/>
  <c r="AB537" i="55" s="1"/>
  <c r="AA578" i="55"/>
  <c r="Z578" i="55" s="1"/>
  <c r="X578" i="55" s="1"/>
  <c r="AD529" i="55"/>
  <c r="AB529" i="55" s="1"/>
  <c r="AD560" i="55"/>
  <c r="AB560" i="55" s="1"/>
  <c r="R520" i="56"/>
  <c r="P520" i="56" s="1"/>
  <c r="V567" i="56"/>
  <c r="T567" i="56" s="1"/>
  <c r="V519" i="55"/>
  <c r="T519" i="55" s="1"/>
  <c r="V566" i="55"/>
  <c r="T566" i="55" s="1"/>
  <c r="R564" i="55"/>
  <c r="P564" i="55" s="1"/>
  <c r="R578" i="55"/>
  <c r="P578" i="55" s="1"/>
  <c r="W551" i="55"/>
  <c r="Q590" i="55"/>
  <c r="R590" i="55" s="1"/>
  <c r="P590" i="55" s="1"/>
  <c r="Z542" i="55"/>
  <c r="X542" i="55" s="1"/>
  <c r="AA551" i="55"/>
  <c r="S584" i="55"/>
  <c r="R584" i="55" s="1"/>
  <c r="P584" i="55" s="1"/>
  <c r="AE551" i="55"/>
  <c r="AD551" i="55" s="1"/>
  <c r="AB551" i="55" s="1"/>
  <c r="V580" i="55"/>
  <c r="T580" i="55" s="1"/>
  <c r="S568" i="55"/>
  <c r="V553" i="55"/>
  <c r="T553" i="55" s="1"/>
  <c r="R513" i="55"/>
  <c r="P513" i="55" s="1"/>
  <c r="S511" i="55"/>
  <c r="Y540" i="55"/>
  <c r="V524" i="59"/>
  <c r="T524" i="59" s="1"/>
  <c r="R512" i="55"/>
  <c r="P512" i="55" s="1"/>
  <c r="Z538" i="55"/>
  <c r="X538" i="55" s="1"/>
  <c r="V518" i="55"/>
  <c r="T518" i="55" s="1"/>
  <c r="Z526" i="55"/>
  <c r="X526" i="55" s="1"/>
  <c r="Z527" i="55"/>
  <c r="X527" i="55" s="1"/>
  <c r="AD519" i="56"/>
  <c r="AB519" i="56" s="1"/>
  <c r="R577" i="55"/>
  <c r="P577" i="55" s="1"/>
  <c r="Z581" i="56"/>
  <c r="X581" i="56" s="1"/>
  <c r="AA525" i="55"/>
  <c r="Q543" i="55"/>
  <c r="R521" i="59"/>
  <c r="P521" i="59" s="1"/>
  <c r="V556" i="55"/>
  <c r="T556" i="55" s="1"/>
  <c r="W525" i="55"/>
  <c r="AA540" i="55"/>
  <c r="AD517" i="55"/>
  <c r="AB517" i="55" s="1"/>
  <c r="R567" i="55"/>
  <c r="P567" i="55" s="1"/>
  <c r="U546" i="55"/>
  <c r="V546" i="55" s="1"/>
  <c r="T546" i="55" s="1"/>
  <c r="W528" i="55"/>
  <c r="V528" i="55" s="1"/>
  <c r="T528" i="55" s="1"/>
  <c r="AD558" i="59"/>
  <c r="AB558" i="59" s="1"/>
  <c r="V586" i="55"/>
  <c r="T586" i="55" s="1"/>
  <c r="S572" i="55"/>
  <c r="W526" i="55"/>
  <c r="V526" i="55" s="1"/>
  <c r="T526" i="55" s="1"/>
  <c r="Z557" i="56"/>
  <c r="X557" i="56" s="1"/>
  <c r="S526" i="55"/>
  <c r="R526" i="55" s="1"/>
  <c r="P526" i="55" s="1"/>
  <c r="Y546" i="55"/>
  <c r="Z546" i="55" s="1"/>
  <c r="X546" i="55" s="1"/>
  <c r="Z564" i="55"/>
  <c r="X564" i="55" s="1"/>
  <c r="R582" i="55"/>
  <c r="P582" i="55" s="1"/>
  <c r="AE525" i="55"/>
  <c r="AD525" i="55" s="1"/>
  <c r="AB525" i="55" s="1"/>
  <c r="AA516" i="55"/>
  <c r="AE584" i="55"/>
  <c r="AD584" i="55" s="1"/>
  <c r="AB584" i="55" s="1"/>
  <c r="AE526" i="55"/>
  <c r="AD526" i="55" s="1"/>
  <c r="AB526" i="55" s="1"/>
  <c r="W575" i="55"/>
  <c r="AD586" i="55"/>
  <c r="AB586" i="55" s="1"/>
  <c r="S542" i="55"/>
  <c r="R542" i="55" s="1"/>
  <c r="P542" i="55" s="1"/>
  <c r="AA514" i="55"/>
  <c r="Z514" i="55" s="1"/>
  <c r="X514" i="55" s="1"/>
  <c r="AC543" i="55"/>
  <c r="W522" i="55"/>
  <c r="V522" i="55" s="1"/>
  <c r="T522" i="55" s="1"/>
  <c r="R540" i="59"/>
  <c r="P540" i="59" s="1"/>
  <c r="U543" i="55"/>
  <c r="V543" i="55" s="1"/>
  <c r="T543" i="55" s="1"/>
  <c r="AD512" i="55"/>
  <c r="AB512" i="55" s="1"/>
  <c r="Z581" i="55"/>
  <c r="X581" i="55" s="1"/>
  <c r="V577" i="55"/>
  <c r="T577" i="55" s="1"/>
  <c r="Z519" i="56"/>
  <c r="X519" i="56" s="1"/>
  <c r="AA520" i="55"/>
  <c r="Z520" i="55" s="1"/>
  <c r="X520" i="55" s="1"/>
  <c r="AC545" i="55"/>
  <c r="W572" i="55"/>
  <c r="AA572" i="55"/>
  <c r="W583" i="55"/>
  <c r="V583" i="55" s="1"/>
  <c r="T583" i="55" s="1"/>
  <c r="W555" i="55"/>
  <c r="V555" i="55" s="1"/>
  <c r="T555" i="55" s="1"/>
  <c r="Z571" i="55"/>
  <c r="X571" i="55" s="1"/>
  <c r="Q545" i="55"/>
  <c r="S573" i="55"/>
  <c r="R573" i="55" s="1"/>
  <c r="P573" i="55" s="1"/>
  <c r="V552" i="56"/>
  <c r="T552" i="56" s="1"/>
  <c r="R519" i="55"/>
  <c r="P519" i="55" s="1"/>
  <c r="W541" i="55"/>
  <c r="V541" i="55" s="1"/>
  <c r="T541" i="55" s="1"/>
  <c r="AC546" i="55"/>
  <c r="AD546" i="55" s="1"/>
  <c r="AB546" i="55" s="1"/>
  <c r="AA528" i="55"/>
  <c r="Z567" i="55"/>
  <c r="X567" i="55" s="1"/>
  <c r="Y517" i="55"/>
  <c r="AA549" i="55"/>
  <c r="Z549" i="55" s="1"/>
  <c r="X549" i="55" s="1"/>
  <c r="AE585" i="55"/>
  <c r="AD585" i="55" s="1"/>
  <c r="AB585" i="55" s="1"/>
  <c r="AE573" i="55"/>
  <c r="AD573" i="55" s="1"/>
  <c r="AB573" i="55" s="1"/>
  <c r="S585" i="55"/>
  <c r="R585" i="55" s="1"/>
  <c r="P585" i="55" s="1"/>
  <c r="S587" i="55"/>
  <c r="R587" i="55" s="1"/>
  <c r="P587" i="55" s="1"/>
  <c r="AE575" i="55"/>
  <c r="V564" i="56"/>
  <c r="T564" i="56" s="1"/>
  <c r="AE547" i="55"/>
  <c r="AD547" i="55" s="1"/>
  <c r="AB547" i="55" s="1"/>
  <c r="S522" i="55"/>
  <c r="AE549" i="55"/>
  <c r="AD549" i="55" s="1"/>
  <c r="AB549" i="55" s="1"/>
  <c r="AE522" i="55"/>
  <c r="W517" i="55"/>
  <c r="R557" i="56"/>
  <c r="P557" i="56" s="1"/>
  <c r="R553" i="55"/>
  <c r="P553" i="55" s="1"/>
  <c r="Z582" i="55"/>
  <c r="X582" i="55" s="1"/>
  <c r="W545" i="55"/>
  <c r="S537" i="55"/>
  <c r="R537" i="55" s="1"/>
  <c r="P537" i="55" s="1"/>
  <c r="W573" i="55"/>
  <c r="V573" i="55" s="1"/>
  <c r="T573" i="55" s="1"/>
  <c r="AE587" i="55"/>
  <c r="AA517" i="55"/>
  <c r="R564" i="56"/>
  <c r="P564" i="56" s="1"/>
  <c r="V560" i="55"/>
  <c r="T560" i="55" s="1"/>
  <c r="AD519" i="55"/>
  <c r="AB519" i="55" s="1"/>
  <c r="W537" i="55"/>
  <c r="V537" i="55" s="1"/>
  <c r="T537" i="55" s="1"/>
  <c r="W587" i="55"/>
  <c r="S545" i="55"/>
  <c r="AE543" i="55"/>
  <c r="U517" i="55"/>
  <c r="W549" i="55"/>
  <c r="V549" i="55" s="1"/>
  <c r="T549" i="55" s="1"/>
  <c r="S517" i="55"/>
  <c r="AA537" i="55"/>
  <c r="Z537" i="55" s="1"/>
  <c r="X537" i="55" s="1"/>
  <c r="R527" i="55"/>
  <c r="P527" i="55" s="1"/>
  <c r="W538" i="55"/>
  <c r="V538" i="55" s="1"/>
  <c r="T538" i="55" s="1"/>
  <c r="S538" i="55"/>
  <c r="R538" i="55" s="1"/>
  <c r="P538" i="55" s="1"/>
  <c r="W542" i="55"/>
  <c r="V542" i="55" s="1"/>
  <c r="T542" i="55" s="1"/>
  <c r="W520" i="55"/>
  <c r="AE542" i="55"/>
  <c r="AD542" i="55" s="1"/>
  <c r="AB542" i="55" s="1"/>
  <c r="R558" i="55"/>
  <c r="P558" i="55" s="1"/>
  <c r="V564" i="55"/>
  <c r="T564" i="55" s="1"/>
  <c r="AE538" i="55"/>
  <c r="AD538" i="55" s="1"/>
  <c r="AB538" i="55" s="1"/>
  <c r="AA585" i="55"/>
  <c r="Z585" i="55" s="1"/>
  <c r="X585" i="55" s="1"/>
  <c r="S575" i="55"/>
  <c r="Q524" i="55"/>
  <c r="R524" i="55" s="1"/>
  <c r="P524" i="55" s="1"/>
  <c r="S516" i="55"/>
  <c r="Z534" i="55"/>
  <c r="X534" i="55" s="1"/>
  <c r="S520" i="55"/>
  <c r="Q572" i="55"/>
  <c r="AA548" i="55"/>
  <c r="Z548" i="55" s="1"/>
  <c r="X548" i="55" s="1"/>
  <c r="W571" i="55"/>
  <c r="V571" i="55" s="1"/>
  <c r="T571" i="55" s="1"/>
  <c r="AC540" i="55"/>
  <c r="AD522" i="59"/>
  <c r="AB522" i="59" s="1"/>
  <c r="V512" i="55"/>
  <c r="T512" i="55" s="1"/>
  <c r="S555" i="55"/>
  <c r="R555" i="55" s="1"/>
  <c r="P555" i="55" s="1"/>
  <c r="AE528" i="55"/>
  <c r="AE530" i="55"/>
  <c r="AD530" i="55" s="1"/>
  <c r="AB530" i="55" s="1"/>
  <c r="S547" i="55"/>
  <c r="R547" i="55" s="1"/>
  <c r="P547" i="55" s="1"/>
  <c r="V582" i="55"/>
  <c r="T582" i="55" s="1"/>
  <c r="Q528" i="55"/>
  <c r="R528" i="55" s="1"/>
  <c r="P528" i="55" s="1"/>
  <c r="AC524" i="55"/>
  <c r="AD524" i="55" s="1"/>
  <c r="AB524" i="55" s="1"/>
  <c r="AD565" i="55"/>
  <c r="AB565" i="55" s="1"/>
  <c r="R516" i="59"/>
  <c r="P516" i="59" s="1"/>
  <c r="AE583" i="55"/>
  <c r="AD583" i="55" s="1"/>
  <c r="AB583" i="55" s="1"/>
  <c r="R521" i="55"/>
  <c r="P521" i="55" s="1"/>
  <c r="R523" i="55"/>
  <c r="P523" i="55" s="1"/>
  <c r="W516" i="55"/>
  <c r="Q534" i="55"/>
  <c r="W547" i="55"/>
  <c r="V547" i="55" s="1"/>
  <c r="T547" i="55" s="1"/>
  <c r="V559" i="55"/>
  <c r="T559" i="55" s="1"/>
  <c r="AE534" i="55"/>
  <c r="AA511" i="55"/>
  <c r="AD552" i="56"/>
  <c r="AB552" i="56" s="1"/>
  <c r="AC534" i="55"/>
  <c r="V554" i="55"/>
  <c r="T554" i="55" s="1"/>
  <c r="AA543" i="55"/>
  <c r="Z543" i="55" s="1"/>
  <c r="X543" i="55" s="1"/>
  <c r="S571" i="55"/>
  <c r="R571" i="55" s="1"/>
  <c r="P571" i="55" s="1"/>
  <c r="U540" i="55"/>
  <c r="W536" i="55"/>
  <c r="V536" i="55" s="1"/>
  <c r="T536" i="55" s="1"/>
  <c r="AD559" i="55"/>
  <c r="AB559" i="55" s="1"/>
  <c r="W534" i="55"/>
  <c r="AD569" i="55"/>
  <c r="AB569" i="55" s="1"/>
  <c r="V558" i="55"/>
  <c r="T558" i="55" s="1"/>
  <c r="R529" i="55"/>
  <c r="P529" i="55" s="1"/>
  <c r="V529" i="55"/>
  <c r="T529" i="55" s="1"/>
  <c r="R581" i="56"/>
  <c r="P581" i="56" s="1"/>
  <c r="AC528" i="55"/>
  <c r="U534" i="55"/>
  <c r="R540" i="55"/>
  <c r="P540" i="55" s="1"/>
  <c r="S541" i="55"/>
  <c r="R541" i="55" s="1"/>
  <c r="P541" i="55" s="1"/>
  <c r="S543" i="55"/>
  <c r="AE571" i="55"/>
  <c r="AD571" i="55" s="1"/>
  <c r="AB571" i="55" s="1"/>
  <c r="R586" i="55"/>
  <c r="P586" i="55" s="1"/>
  <c r="V527" i="55"/>
  <c r="T527" i="55" s="1"/>
  <c r="U524" i="55"/>
  <c r="V524" i="55" s="1"/>
  <c r="T524" i="55" s="1"/>
  <c r="W530" i="55"/>
  <c r="V530" i="55" s="1"/>
  <c r="T530" i="55" s="1"/>
  <c r="AD579" i="59"/>
  <c r="AB579" i="59" s="1"/>
  <c r="R559" i="55"/>
  <c r="P559" i="55" s="1"/>
  <c r="Z570" i="55"/>
  <c r="X570" i="55" s="1"/>
  <c r="R570" i="55"/>
  <c r="P570" i="55" s="1"/>
  <c r="W513" i="55"/>
  <c r="V513" i="55" s="1"/>
  <c r="T513" i="55" s="1"/>
  <c r="U544" i="55"/>
  <c r="V544" i="55" s="1"/>
  <c r="T544" i="55" s="1"/>
  <c r="Q544" i="55"/>
  <c r="R544" i="55" s="1"/>
  <c r="P544" i="55" s="1"/>
  <c r="S583" i="55"/>
  <c r="R583" i="55" s="1"/>
  <c r="P583" i="55" s="1"/>
  <c r="Q517" i="55"/>
  <c r="AA513" i="55"/>
  <c r="Z513" i="55" s="1"/>
  <c r="X513" i="55" s="1"/>
  <c r="AD572" i="55"/>
  <c r="AB572" i="55" s="1"/>
  <c r="AA530" i="55"/>
  <c r="Z530" i="55" s="1"/>
  <c r="X530" i="55" s="1"/>
  <c r="Y551" i="55"/>
  <c r="Q551" i="55"/>
  <c r="R551" i="55" s="1"/>
  <c r="P551" i="55" s="1"/>
  <c r="S550" i="55"/>
  <c r="AE513" i="55"/>
  <c r="AD513" i="55" s="1"/>
  <c r="AB513" i="55" s="1"/>
  <c r="AC544" i="55"/>
  <c r="AD544" i="55" s="1"/>
  <c r="AB544" i="55" s="1"/>
  <c r="AE533" i="55"/>
  <c r="AD533" i="55" s="1"/>
  <c r="AB533" i="55" s="1"/>
  <c r="AE555" i="55"/>
  <c r="AD555" i="55" s="1"/>
  <c r="AB555" i="55" s="1"/>
  <c r="V540" i="59"/>
  <c r="T540" i="59" s="1"/>
  <c r="Y572" i="55"/>
  <c r="Z586" i="59"/>
  <c r="X586" i="59" s="1"/>
  <c r="AE550" i="55"/>
  <c r="AA568" i="55"/>
  <c r="AE511" i="55"/>
  <c r="AD511" i="55" s="1"/>
  <c r="AB511" i="55" s="1"/>
  <c r="Z544" i="55"/>
  <c r="X544" i="55" s="1"/>
  <c r="S576" i="55"/>
  <c r="R576" i="55" s="1"/>
  <c r="P576" i="55" s="1"/>
  <c r="U533" i="55"/>
  <c r="W533" i="55"/>
  <c r="U551" i="55"/>
  <c r="S534" i="55"/>
  <c r="AA576" i="55"/>
  <c r="Z576" i="55" s="1"/>
  <c r="X576" i="55" s="1"/>
  <c r="AA536" i="55"/>
  <c r="Z536" i="55" s="1"/>
  <c r="X536" i="55" s="1"/>
  <c r="U572" i="55"/>
  <c r="S530" i="55"/>
  <c r="R530" i="55" s="1"/>
  <c r="P530" i="55" s="1"/>
  <c r="Z573" i="55"/>
  <c r="X573" i="55" s="1"/>
  <c r="S533" i="55"/>
  <c r="R549" i="55"/>
  <c r="P549" i="55" s="1"/>
  <c r="S536" i="55"/>
  <c r="R536" i="55" s="1"/>
  <c r="P536" i="55" s="1"/>
  <c r="W568" i="55"/>
  <c r="V568" i="55" s="1"/>
  <c r="T568" i="55" s="1"/>
  <c r="V574" i="55"/>
  <c r="T574" i="55" s="1"/>
  <c r="V516" i="59"/>
  <c r="T516" i="59" s="1"/>
  <c r="R553" i="59"/>
  <c r="P553" i="59" s="1"/>
  <c r="AE576" i="55"/>
  <c r="AD576" i="55" s="1"/>
  <c r="AB576" i="55" s="1"/>
  <c r="AA550" i="55"/>
  <c r="AA569" i="55"/>
  <c r="Z569" i="55" s="1"/>
  <c r="X569" i="55" s="1"/>
  <c r="AE568" i="55"/>
  <c r="Q516" i="55"/>
  <c r="AA583" i="55"/>
  <c r="Z583" i="55" s="1"/>
  <c r="X583" i="55" s="1"/>
  <c r="Y516" i="55"/>
  <c r="AD548" i="55"/>
  <c r="AB548" i="55" s="1"/>
  <c r="R546" i="55"/>
  <c r="P546" i="55" s="1"/>
  <c r="U516" i="55"/>
  <c r="Y528" i="55"/>
  <c r="W514" i="55"/>
  <c r="V514" i="55" s="1"/>
  <c r="T514" i="55" s="1"/>
  <c r="Q520" i="55"/>
  <c r="AD516" i="55"/>
  <c r="AB516" i="55" s="1"/>
  <c r="S514" i="55"/>
  <c r="R514" i="55" s="1"/>
  <c r="P514" i="55" s="1"/>
  <c r="AD516" i="59"/>
  <c r="AB516" i="59" s="1"/>
  <c r="AE514" i="55"/>
  <c r="AD514" i="55" s="1"/>
  <c r="AB514" i="55" s="1"/>
  <c r="Z540" i="59"/>
  <c r="X540" i="59" s="1"/>
  <c r="U520" i="55"/>
  <c r="AC520" i="55"/>
  <c r="AD520" i="55" s="1"/>
  <c r="AB520" i="55" s="1"/>
  <c r="U525" i="55"/>
  <c r="AA562" i="55"/>
  <c r="Z562" i="55" s="1"/>
  <c r="X562" i="55" s="1"/>
  <c r="AE562" i="55"/>
  <c r="Y525" i="55"/>
  <c r="W562" i="55"/>
  <c r="W569" i="55"/>
  <c r="V569" i="55" s="1"/>
  <c r="T569" i="55" s="1"/>
  <c r="W515" i="55"/>
  <c r="R588" i="55"/>
  <c r="P588" i="55" s="1"/>
  <c r="Q525" i="55"/>
  <c r="R515" i="55"/>
  <c r="P515" i="55" s="1"/>
  <c r="S569" i="55"/>
  <c r="R569" i="55" s="1"/>
  <c r="P569" i="55" s="1"/>
  <c r="AE515" i="55"/>
  <c r="Z590" i="55"/>
  <c r="X590" i="55" s="1"/>
  <c r="AA515" i="55"/>
  <c r="S562" i="55"/>
  <c r="V585" i="55"/>
  <c r="T585" i="55" s="1"/>
  <c r="R517" i="59"/>
  <c r="P517" i="59" s="1"/>
  <c r="R559" i="58"/>
  <c r="P559" i="58" s="1"/>
  <c r="V542" i="58"/>
  <c r="T542" i="58" s="1"/>
  <c r="Q511" i="58"/>
  <c r="R511" i="58" s="1"/>
  <c r="P511" i="58" s="1"/>
  <c r="AC511" i="58"/>
  <c r="AD511" i="58" s="1"/>
  <c r="AB511" i="58" s="1"/>
  <c r="AE584" i="58"/>
  <c r="AD584" i="58" s="1"/>
  <c r="AB584" i="58" s="1"/>
  <c r="Y511" i="58"/>
  <c r="Z511" i="58" s="1"/>
  <c r="X511" i="58" s="1"/>
  <c r="AA519" i="58"/>
  <c r="R540" i="58"/>
  <c r="P540" i="58" s="1"/>
  <c r="R554" i="58"/>
  <c r="P554" i="58" s="1"/>
  <c r="Z526" i="58"/>
  <c r="X526" i="58" s="1"/>
  <c r="AC527" i="58"/>
  <c r="V550" i="58"/>
  <c r="T550" i="58" s="1"/>
  <c r="Q548" i="58"/>
  <c r="R548" i="58" s="1"/>
  <c r="P548" i="58" s="1"/>
  <c r="Q527" i="58"/>
  <c r="W519" i="58"/>
  <c r="V519" i="58" s="1"/>
  <c r="T519" i="58" s="1"/>
  <c r="R542" i="58"/>
  <c r="P542" i="58" s="1"/>
  <c r="AD588" i="59"/>
  <c r="AB588" i="59" s="1"/>
  <c r="Z553" i="58"/>
  <c r="X553" i="58" s="1"/>
  <c r="W571" i="58"/>
  <c r="V571" i="58" s="1"/>
  <c r="T571" i="58" s="1"/>
  <c r="AA571" i="58"/>
  <c r="Z571" i="58" s="1"/>
  <c r="X571" i="58" s="1"/>
  <c r="AE571" i="58"/>
  <c r="AD571" i="58" s="1"/>
  <c r="AB571" i="58" s="1"/>
  <c r="S586" i="58"/>
  <c r="R586" i="58" s="1"/>
  <c r="P586" i="58" s="1"/>
  <c r="AD546" i="58"/>
  <c r="AB546" i="58" s="1"/>
  <c r="R588" i="59"/>
  <c r="P588" i="59" s="1"/>
  <c r="AA589" i="58"/>
  <c r="Z589" i="58" s="1"/>
  <c r="X589" i="58" s="1"/>
  <c r="Z542" i="58"/>
  <c r="X542" i="58" s="1"/>
  <c r="V556" i="58"/>
  <c r="T556" i="58" s="1"/>
  <c r="R522" i="58"/>
  <c r="P522" i="58" s="1"/>
  <c r="V526" i="58"/>
  <c r="T526" i="58" s="1"/>
  <c r="R512" i="58"/>
  <c r="P512" i="58" s="1"/>
  <c r="R561" i="58"/>
  <c r="P561" i="58" s="1"/>
  <c r="R529" i="58"/>
  <c r="P529" i="58" s="1"/>
  <c r="Q582" i="58"/>
  <c r="AD518" i="58"/>
  <c r="AB518" i="58" s="1"/>
  <c r="S560" i="58"/>
  <c r="R560" i="58" s="1"/>
  <c r="P560" i="58" s="1"/>
  <c r="U582" i="58"/>
  <c r="AD514" i="58"/>
  <c r="AB514" i="58" s="1"/>
  <c r="Y582" i="58"/>
  <c r="AA560" i="58"/>
  <c r="Z560" i="58" s="1"/>
  <c r="X560" i="58" s="1"/>
  <c r="Z563" i="58"/>
  <c r="X563" i="58" s="1"/>
  <c r="W560" i="58"/>
  <c r="V560" i="58" s="1"/>
  <c r="T560" i="58" s="1"/>
  <c r="R539" i="58"/>
  <c r="P539" i="58" s="1"/>
  <c r="R518" i="58"/>
  <c r="P518" i="58" s="1"/>
  <c r="V518" i="58"/>
  <c r="T518" i="58" s="1"/>
  <c r="Z549" i="58"/>
  <c r="X549" i="58" s="1"/>
  <c r="V552" i="58"/>
  <c r="T552" i="58" s="1"/>
  <c r="S570" i="58"/>
  <c r="R570" i="58" s="1"/>
  <c r="P570" i="58" s="1"/>
  <c r="W570" i="58"/>
  <c r="V570" i="58" s="1"/>
  <c r="T570" i="58" s="1"/>
  <c r="R558" i="58"/>
  <c r="P558" i="58" s="1"/>
  <c r="W531" i="58"/>
  <c r="V531" i="58" s="1"/>
  <c r="T531" i="58" s="1"/>
  <c r="AE558" i="58"/>
  <c r="AD558" i="58" s="1"/>
  <c r="AB558" i="58" s="1"/>
  <c r="V548" i="58"/>
  <c r="T548" i="58" s="1"/>
  <c r="AD538" i="58"/>
  <c r="AB538" i="58" s="1"/>
  <c r="AD547" i="58"/>
  <c r="AB547" i="58" s="1"/>
  <c r="AE578" i="58"/>
  <c r="AD578" i="58" s="1"/>
  <c r="AB578" i="58" s="1"/>
  <c r="W558" i="58"/>
  <c r="V558" i="58" s="1"/>
  <c r="T558" i="58" s="1"/>
  <c r="V555" i="58"/>
  <c r="T555" i="58" s="1"/>
  <c r="S531" i="58"/>
  <c r="R531" i="58" s="1"/>
  <c r="P531" i="58" s="1"/>
  <c r="Z516" i="58"/>
  <c r="X516" i="58" s="1"/>
  <c r="AD561" i="58"/>
  <c r="AB561" i="58" s="1"/>
  <c r="Y520" i="58"/>
  <c r="Z520" i="58" s="1"/>
  <c r="X520" i="58" s="1"/>
  <c r="AD560" i="58"/>
  <c r="AB560" i="58" s="1"/>
  <c r="AE575" i="58"/>
  <c r="Z588" i="58"/>
  <c r="X588" i="58" s="1"/>
  <c r="AE531" i="58"/>
  <c r="AD531" i="58" s="1"/>
  <c r="AB531" i="58" s="1"/>
  <c r="W574" i="58"/>
  <c r="Z529" i="58"/>
  <c r="X529" i="58" s="1"/>
  <c r="V532" i="58"/>
  <c r="T532" i="58" s="1"/>
  <c r="V529" i="58"/>
  <c r="T529" i="58" s="1"/>
  <c r="AD551" i="58"/>
  <c r="AB551" i="58" s="1"/>
  <c r="Q566" i="58"/>
  <c r="R566" i="58" s="1"/>
  <c r="P566" i="58" s="1"/>
  <c r="AD520" i="58"/>
  <c r="AB520" i="58" s="1"/>
  <c r="V551" i="58"/>
  <c r="T551" i="58" s="1"/>
  <c r="R543" i="58"/>
  <c r="P543" i="58" s="1"/>
  <c r="S530" i="58"/>
  <c r="R530" i="58" s="1"/>
  <c r="P530" i="58" s="1"/>
  <c r="AD555" i="58"/>
  <c r="AB555" i="58" s="1"/>
  <c r="U527" i="58"/>
  <c r="R563" i="58"/>
  <c r="P563" i="58" s="1"/>
  <c r="V511" i="58"/>
  <c r="T511" i="58" s="1"/>
  <c r="AD588" i="58"/>
  <c r="AB588" i="58" s="1"/>
  <c r="V590" i="58"/>
  <c r="T590" i="58" s="1"/>
  <c r="AD539" i="58"/>
  <c r="AB539" i="58" s="1"/>
  <c r="AD526" i="58"/>
  <c r="AB526" i="58" s="1"/>
  <c r="AD550" i="58"/>
  <c r="AB550" i="58" s="1"/>
  <c r="Z539" i="58"/>
  <c r="X539" i="58" s="1"/>
  <c r="V514" i="58"/>
  <c r="T514" i="58" s="1"/>
  <c r="W587" i="58"/>
  <c r="V587" i="58" s="1"/>
  <c r="T587" i="58" s="1"/>
  <c r="V516" i="58"/>
  <c r="T516" i="58" s="1"/>
  <c r="V549" i="58"/>
  <c r="T549" i="58" s="1"/>
  <c r="AA558" i="58"/>
  <c r="Z558" i="58" s="1"/>
  <c r="X558" i="58" s="1"/>
  <c r="R514" i="58"/>
  <c r="P514" i="58" s="1"/>
  <c r="AD529" i="58"/>
  <c r="AB529" i="58" s="1"/>
  <c r="AC548" i="58"/>
  <c r="AD548" i="58" s="1"/>
  <c r="AB548" i="58" s="1"/>
  <c r="R532" i="58"/>
  <c r="P532" i="58" s="1"/>
  <c r="V563" i="58"/>
  <c r="T563" i="58" s="1"/>
  <c r="U520" i="58"/>
  <c r="V520" i="58" s="1"/>
  <c r="T520" i="58" s="1"/>
  <c r="W530" i="58"/>
  <c r="V530" i="58" s="1"/>
  <c r="T530" i="58" s="1"/>
  <c r="Z538" i="58"/>
  <c r="X538" i="58" s="1"/>
  <c r="Y548" i="58"/>
  <c r="Z548" i="58" s="1"/>
  <c r="X548" i="58" s="1"/>
  <c r="V554" i="58"/>
  <c r="T554" i="58" s="1"/>
  <c r="V576" i="58"/>
  <c r="T576" i="58" s="1"/>
  <c r="V540" i="58"/>
  <c r="T540" i="58" s="1"/>
  <c r="V543" i="58"/>
  <c r="T543" i="58" s="1"/>
  <c r="R553" i="58"/>
  <c r="P553" i="58" s="1"/>
  <c r="R549" i="58"/>
  <c r="P549" i="58" s="1"/>
  <c r="S579" i="58"/>
  <c r="R579" i="58" s="1"/>
  <c r="P579" i="58" s="1"/>
  <c r="W583" i="58"/>
  <c r="V583" i="58" s="1"/>
  <c r="T583" i="58" s="1"/>
  <c r="V585" i="58"/>
  <c r="T585" i="58" s="1"/>
  <c r="R564" i="58"/>
  <c r="P564" i="58" s="1"/>
  <c r="Z561" i="58"/>
  <c r="X561" i="58" s="1"/>
  <c r="AA578" i="58"/>
  <c r="Z578" i="58" s="1"/>
  <c r="X578" i="58" s="1"/>
  <c r="AA570" i="58"/>
  <c r="Z570" i="58" s="1"/>
  <c r="X570" i="58" s="1"/>
  <c r="AE579" i="58"/>
  <c r="AD579" i="58" s="1"/>
  <c r="AB579" i="58" s="1"/>
  <c r="W580" i="58"/>
  <c r="AC524" i="58"/>
  <c r="AD524" i="58" s="1"/>
  <c r="AB524" i="58" s="1"/>
  <c r="R525" i="58"/>
  <c r="P525" i="58" s="1"/>
  <c r="V528" i="58"/>
  <c r="T528" i="58" s="1"/>
  <c r="W579" i="58"/>
  <c r="V579" i="58" s="1"/>
  <c r="T579" i="58" s="1"/>
  <c r="U524" i="58"/>
  <c r="V524" i="58" s="1"/>
  <c r="T524" i="58" s="1"/>
  <c r="V522" i="58"/>
  <c r="T522" i="58" s="1"/>
  <c r="V559" i="58"/>
  <c r="T559" i="58" s="1"/>
  <c r="R547" i="58"/>
  <c r="P547" i="58" s="1"/>
  <c r="Z566" i="58"/>
  <c r="X566" i="58" s="1"/>
  <c r="AD556" i="58"/>
  <c r="AB556" i="58" s="1"/>
  <c r="Z513" i="58"/>
  <c r="X513" i="58" s="1"/>
  <c r="AE574" i="58"/>
  <c r="AD590" i="58"/>
  <c r="AB590" i="58" s="1"/>
  <c r="Z551" i="58"/>
  <c r="X551" i="58" s="1"/>
  <c r="Z559" i="58"/>
  <c r="X559" i="58" s="1"/>
  <c r="AD543" i="58"/>
  <c r="AB543" i="58" s="1"/>
  <c r="W586" i="58"/>
  <c r="V586" i="58" s="1"/>
  <c r="T586" i="58" s="1"/>
  <c r="Z514" i="58"/>
  <c r="X514" i="58" s="1"/>
  <c r="Z547" i="58"/>
  <c r="X547" i="58" s="1"/>
  <c r="AE534" i="58"/>
  <c r="AD534" i="58" s="1"/>
  <c r="AB534" i="58" s="1"/>
  <c r="Q520" i="58"/>
  <c r="R520" i="58" s="1"/>
  <c r="P520" i="58" s="1"/>
  <c r="V547" i="58"/>
  <c r="T547" i="58" s="1"/>
  <c r="Y524" i="58"/>
  <c r="Z524" i="58" s="1"/>
  <c r="X524" i="58" s="1"/>
  <c r="R551" i="58"/>
  <c r="P551" i="58" s="1"/>
  <c r="Z532" i="58"/>
  <c r="X532" i="58" s="1"/>
  <c r="AE530" i="58"/>
  <c r="AD530" i="58" s="1"/>
  <c r="AB530" i="58" s="1"/>
  <c r="R537" i="58"/>
  <c r="P537" i="58" s="1"/>
  <c r="AE570" i="58"/>
  <c r="AD570" i="58" s="1"/>
  <c r="AB570" i="58" s="1"/>
  <c r="S574" i="58"/>
  <c r="Z576" i="58"/>
  <c r="X576" i="58" s="1"/>
  <c r="R590" i="58"/>
  <c r="P590" i="58" s="1"/>
  <c r="Z533" i="58"/>
  <c r="X533" i="58" s="1"/>
  <c r="V513" i="58"/>
  <c r="T513" i="58" s="1"/>
  <c r="V553" i="58"/>
  <c r="T553" i="58" s="1"/>
  <c r="V538" i="58"/>
  <c r="T538" i="58" s="1"/>
  <c r="AA574" i="58"/>
  <c r="Z574" i="58" s="1"/>
  <c r="X574" i="58" s="1"/>
  <c r="Q574" i="58"/>
  <c r="W578" i="58"/>
  <c r="V578" i="58" s="1"/>
  <c r="T578" i="58" s="1"/>
  <c r="U566" i="58"/>
  <c r="V566" i="58" s="1"/>
  <c r="T566" i="58" s="1"/>
  <c r="AC566" i="58"/>
  <c r="AD566" i="58" s="1"/>
  <c r="AB566" i="58" s="1"/>
  <c r="V562" i="58"/>
  <c r="T562" i="58" s="1"/>
  <c r="R538" i="58"/>
  <c r="P538" i="58" s="1"/>
  <c r="S534" i="58"/>
  <c r="R534" i="58" s="1"/>
  <c r="P534" i="58" s="1"/>
  <c r="W582" i="58"/>
  <c r="R536" i="58"/>
  <c r="P536" i="58" s="1"/>
  <c r="AD533" i="58"/>
  <c r="AB533" i="58" s="1"/>
  <c r="AD522" i="58"/>
  <c r="AB522" i="58" s="1"/>
  <c r="R588" i="58"/>
  <c r="P588" i="58" s="1"/>
  <c r="Z555" i="58"/>
  <c r="X555" i="58" s="1"/>
  <c r="R576" i="58"/>
  <c r="P576" i="58" s="1"/>
  <c r="S567" i="58"/>
  <c r="R567" i="58" s="1"/>
  <c r="P567" i="58" s="1"/>
  <c r="AD559" i="58"/>
  <c r="AB559" i="58" s="1"/>
  <c r="AD564" i="58"/>
  <c r="AB564" i="58" s="1"/>
  <c r="R550" i="58"/>
  <c r="P550" i="58" s="1"/>
  <c r="AD532" i="58"/>
  <c r="AB532" i="58" s="1"/>
  <c r="S587" i="58"/>
  <c r="R587" i="58" s="1"/>
  <c r="P587" i="58" s="1"/>
  <c r="AD513" i="58"/>
  <c r="AB513" i="58" s="1"/>
  <c r="R556" i="58"/>
  <c r="P556" i="58" s="1"/>
  <c r="Z573" i="58"/>
  <c r="X573" i="58" s="1"/>
  <c r="R524" i="58"/>
  <c r="P524" i="58" s="1"/>
  <c r="S589" i="58"/>
  <c r="R589" i="58" s="1"/>
  <c r="P589" i="58" s="1"/>
  <c r="R571" i="58"/>
  <c r="P571" i="58" s="1"/>
  <c r="AE573" i="58"/>
  <c r="AD573" i="58" s="1"/>
  <c r="AB573" i="58" s="1"/>
  <c r="S546" i="58"/>
  <c r="R546" i="58" s="1"/>
  <c r="P546" i="58" s="1"/>
  <c r="V512" i="58"/>
  <c r="T512" i="58" s="1"/>
  <c r="S573" i="58"/>
  <c r="R573" i="58" s="1"/>
  <c r="P573" i="58" s="1"/>
  <c r="S582" i="58"/>
  <c r="R526" i="58"/>
  <c r="P526" i="58" s="1"/>
  <c r="W573" i="58"/>
  <c r="V573" i="58" s="1"/>
  <c r="T573" i="58" s="1"/>
  <c r="AA582" i="58"/>
  <c r="W589" i="58"/>
  <c r="V589" i="58" s="1"/>
  <c r="T589" i="58" s="1"/>
  <c r="Z525" i="58"/>
  <c r="X525" i="58" s="1"/>
  <c r="W534" i="58"/>
  <c r="V534" i="58" s="1"/>
  <c r="T534" i="58" s="1"/>
  <c r="AD540" i="58"/>
  <c r="AB540" i="58" s="1"/>
  <c r="R516" i="58"/>
  <c r="P516" i="58" s="1"/>
  <c r="AA585" i="58"/>
  <c r="Z585" i="58" s="1"/>
  <c r="X585" i="58" s="1"/>
  <c r="V561" i="58"/>
  <c r="T561" i="58" s="1"/>
  <c r="S519" i="58"/>
  <c r="V588" i="58"/>
  <c r="T588" i="58" s="1"/>
  <c r="AD565" i="58"/>
  <c r="AB565" i="58" s="1"/>
  <c r="R552" i="58"/>
  <c r="P552" i="58" s="1"/>
  <c r="Z590" i="58"/>
  <c r="X590" i="58" s="1"/>
  <c r="AA586" i="58"/>
  <c r="Z586" i="58" s="1"/>
  <c r="X586" i="58" s="1"/>
  <c r="AE585" i="58"/>
  <c r="AD585" i="58" s="1"/>
  <c r="AB585" i="58" s="1"/>
  <c r="AD536" i="58"/>
  <c r="AB536" i="58" s="1"/>
  <c r="Z540" i="58"/>
  <c r="X540" i="58" s="1"/>
  <c r="V536" i="58"/>
  <c r="T536" i="58" s="1"/>
  <c r="Z583" i="58"/>
  <c r="X583" i="58" s="1"/>
  <c r="S585" i="58"/>
  <c r="R585" i="58" s="1"/>
  <c r="P585" i="58" s="1"/>
  <c r="S584" i="58"/>
  <c r="R584" i="58" s="1"/>
  <c r="P584" i="58" s="1"/>
  <c r="V539" i="58"/>
  <c r="T539" i="58" s="1"/>
  <c r="AE587" i="58"/>
  <c r="AD587" i="58" s="1"/>
  <c r="AB587" i="58" s="1"/>
  <c r="Z512" i="58"/>
  <c r="X512" i="58" s="1"/>
  <c r="AE589" i="58"/>
  <c r="AD589" i="58" s="1"/>
  <c r="AB589" i="58" s="1"/>
  <c r="V533" i="58"/>
  <c r="T533" i="58" s="1"/>
  <c r="V525" i="58"/>
  <c r="T525" i="58" s="1"/>
  <c r="AA587" i="58"/>
  <c r="Z587" i="58" s="1"/>
  <c r="X587" i="58" s="1"/>
  <c r="Z517" i="58"/>
  <c r="X517" i="58" s="1"/>
  <c r="W541" i="58"/>
  <c r="V541" i="58" s="1"/>
  <c r="T541" i="58" s="1"/>
  <c r="S541" i="58"/>
  <c r="R541" i="58" s="1"/>
  <c r="P541" i="58" s="1"/>
  <c r="S583" i="58"/>
  <c r="R583" i="58" s="1"/>
  <c r="P583" i="58" s="1"/>
  <c r="AA534" i="58"/>
  <c r="Z534" i="58" s="1"/>
  <c r="X534" i="58" s="1"/>
  <c r="AE583" i="58"/>
  <c r="AD583" i="58" s="1"/>
  <c r="AB583" i="58" s="1"/>
  <c r="Z545" i="58"/>
  <c r="X545" i="58" s="1"/>
  <c r="AA537" i="58"/>
  <c r="Z537" i="58" s="1"/>
  <c r="X537" i="58" s="1"/>
  <c r="AE586" i="58"/>
  <c r="AD586" i="58" s="1"/>
  <c r="AB586" i="58" s="1"/>
  <c r="AD554" i="58"/>
  <c r="AB554" i="58" s="1"/>
  <c r="V565" i="58"/>
  <c r="T565" i="58" s="1"/>
  <c r="AE562" i="58"/>
  <c r="AD562" i="58" s="1"/>
  <c r="AB562" i="58" s="1"/>
  <c r="S528" i="58"/>
  <c r="R528" i="58" s="1"/>
  <c r="P528" i="58" s="1"/>
  <c r="AD516" i="58"/>
  <c r="AB516" i="58" s="1"/>
  <c r="R565" i="58"/>
  <c r="P565" i="58" s="1"/>
  <c r="R555" i="58"/>
  <c r="P555" i="58" s="1"/>
  <c r="S578" i="58"/>
  <c r="R578" i="58" s="1"/>
  <c r="P578" i="58" s="1"/>
  <c r="Y575" i="58"/>
  <c r="U575" i="58"/>
  <c r="Q575" i="58"/>
  <c r="W537" i="58"/>
  <c r="V537" i="58" s="1"/>
  <c r="T537" i="58" s="1"/>
  <c r="S575" i="58"/>
  <c r="W546" i="58"/>
  <c r="V546" i="58" s="1"/>
  <c r="T546" i="58" s="1"/>
  <c r="AC575" i="58"/>
  <c r="AD552" i="58"/>
  <c r="AB552" i="58" s="1"/>
  <c r="W575" i="58"/>
  <c r="AE528" i="58"/>
  <c r="AD528" i="58" s="1"/>
  <c r="AB528" i="58" s="1"/>
  <c r="AA575" i="58"/>
  <c r="AA546" i="58"/>
  <c r="Z546" i="58" s="1"/>
  <c r="X546" i="58" s="1"/>
  <c r="V564" i="58"/>
  <c r="T564" i="58" s="1"/>
  <c r="W567" i="58"/>
  <c r="V567" i="58" s="1"/>
  <c r="T567" i="58" s="1"/>
  <c r="Q517" i="58"/>
  <c r="R517" i="58" s="1"/>
  <c r="P517" i="58" s="1"/>
  <c r="Z564" i="58"/>
  <c r="X564" i="58" s="1"/>
  <c r="R533" i="58"/>
  <c r="P533" i="58" s="1"/>
  <c r="R513" i="58"/>
  <c r="P513" i="58" s="1"/>
  <c r="U574" i="58"/>
  <c r="AC574" i="58"/>
  <c r="AA528" i="58"/>
  <c r="Z528" i="58" s="1"/>
  <c r="X528" i="58" s="1"/>
  <c r="AC517" i="58"/>
  <c r="AD517" i="58" s="1"/>
  <c r="AB517" i="58" s="1"/>
  <c r="U517" i="58"/>
  <c r="V517" i="58" s="1"/>
  <c r="T517" i="58" s="1"/>
  <c r="AE537" i="58"/>
  <c r="AD537" i="58" s="1"/>
  <c r="AB537" i="58" s="1"/>
  <c r="AD525" i="58"/>
  <c r="AB525" i="58" s="1"/>
  <c r="AE567" i="58"/>
  <c r="AD567" i="58" s="1"/>
  <c r="AB567" i="58" s="1"/>
  <c r="W545" i="58"/>
  <c r="V545" i="58" s="1"/>
  <c r="T545" i="58" s="1"/>
  <c r="Z579" i="58"/>
  <c r="X579" i="58" s="1"/>
  <c r="AE545" i="58"/>
  <c r="AD545" i="58" s="1"/>
  <c r="AB545" i="58" s="1"/>
  <c r="AA568" i="58"/>
  <c r="AE568" i="58"/>
  <c r="W568" i="58"/>
  <c r="S568" i="58"/>
  <c r="AA567" i="58"/>
  <c r="Z567" i="58" s="1"/>
  <c r="X567" i="58" s="1"/>
  <c r="S545" i="58"/>
  <c r="R545" i="58" s="1"/>
  <c r="P545" i="58" s="1"/>
  <c r="AE527" i="58"/>
  <c r="AA527" i="58"/>
  <c r="Z527" i="58" s="1"/>
  <c r="X527" i="58" s="1"/>
  <c r="W527" i="58"/>
  <c r="W584" i="58"/>
  <c r="V584" i="58" s="1"/>
  <c r="T584" i="58" s="1"/>
  <c r="U568" i="58"/>
  <c r="Q568" i="58"/>
  <c r="AC568" i="58"/>
  <c r="Y568" i="58"/>
  <c r="S527" i="58"/>
  <c r="W572" i="58"/>
  <c r="V572" i="58" s="1"/>
  <c r="T572" i="58" s="1"/>
  <c r="AA572" i="58"/>
  <c r="Z572" i="58" s="1"/>
  <c r="X572" i="58" s="1"/>
  <c r="AE572" i="58"/>
  <c r="AD572" i="58" s="1"/>
  <c r="AB572" i="58" s="1"/>
  <c r="S572" i="58"/>
  <c r="R572" i="58" s="1"/>
  <c r="P572" i="58" s="1"/>
  <c r="AA562" i="58"/>
  <c r="Z562" i="58" s="1"/>
  <c r="X562" i="58" s="1"/>
  <c r="S562" i="58"/>
  <c r="R562" i="58" s="1"/>
  <c r="P562" i="58" s="1"/>
  <c r="AE541" i="58"/>
  <c r="AD541" i="58" s="1"/>
  <c r="AB541" i="58" s="1"/>
  <c r="AA584" i="58"/>
  <c r="Z584" i="58" s="1"/>
  <c r="X584" i="58" s="1"/>
  <c r="S569" i="58"/>
  <c r="R569" i="58" s="1"/>
  <c r="P569" i="58" s="1"/>
  <c r="AE569" i="58"/>
  <c r="AD569" i="58" s="1"/>
  <c r="AB569" i="58" s="1"/>
  <c r="AA569" i="58"/>
  <c r="Z569" i="58" s="1"/>
  <c r="X569" i="58" s="1"/>
  <c r="W569" i="58"/>
  <c r="V569" i="58" s="1"/>
  <c r="T569" i="58" s="1"/>
  <c r="AE535" i="58"/>
  <c r="AD535" i="58" s="1"/>
  <c r="AB535" i="58" s="1"/>
  <c r="W535" i="58"/>
  <c r="V535" i="58" s="1"/>
  <c r="T535" i="58" s="1"/>
  <c r="AA535" i="58"/>
  <c r="Z535" i="58" s="1"/>
  <c r="X535" i="58" s="1"/>
  <c r="S535" i="58"/>
  <c r="R535" i="58" s="1"/>
  <c r="P535" i="58" s="1"/>
  <c r="W544" i="58"/>
  <c r="V544" i="58" s="1"/>
  <c r="T544" i="58" s="1"/>
  <c r="AA544" i="58"/>
  <c r="Z544" i="58" s="1"/>
  <c r="X544" i="58" s="1"/>
  <c r="AE544" i="58"/>
  <c r="AD544" i="58" s="1"/>
  <c r="AB544" i="58" s="1"/>
  <c r="S544" i="58"/>
  <c r="R544" i="58" s="1"/>
  <c r="P544" i="58" s="1"/>
  <c r="W515" i="58"/>
  <c r="V515" i="58" s="1"/>
  <c r="T515" i="58" s="1"/>
  <c r="S515" i="58"/>
  <c r="R515" i="58" s="1"/>
  <c r="P515" i="58" s="1"/>
  <c r="AA515" i="58"/>
  <c r="Z515" i="58" s="1"/>
  <c r="X515" i="58" s="1"/>
  <c r="AE515" i="58"/>
  <c r="AD515" i="58" s="1"/>
  <c r="AB515" i="58" s="1"/>
  <c r="Y519" i="58"/>
  <c r="AC519" i="58"/>
  <c r="AD519" i="58" s="1"/>
  <c r="AB519" i="58" s="1"/>
  <c r="Q519" i="58"/>
  <c r="AA580" i="58"/>
  <c r="Y523" i="58"/>
  <c r="Z523" i="58" s="1"/>
  <c r="X523" i="58" s="1"/>
  <c r="AC523" i="58"/>
  <c r="AD523" i="58" s="1"/>
  <c r="AB523" i="58" s="1"/>
  <c r="AE581" i="58"/>
  <c r="AD581" i="58" s="1"/>
  <c r="AB581" i="58" s="1"/>
  <c r="W581" i="58"/>
  <c r="V581" i="58" s="1"/>
  <c r="T581" i="58" s="1"/>
  <c r="S581" i="58"/>
  <c r="R581" i="58" s="1"/>
  <c r="P581" i="58" s="1"/>
  <c r="AA581" i="58"/>
  <c r="Z581" i="58" s="1"/>
  <c r="X581" i="58" s="1"/>
  <c r="U523" i="58"/>
  <c r="V523" i="58" s="1"/>
  <c r="T523" i="58" s="1"/>
  <c r="S580" i="58"/>
  <c r="Y577" i="58"/>
  <c r="Z577" i="58" s="1"/>
  <c r="X577" i="58" s="1"/>
  <c r="Q577" i="58"/>
  <c r="R577" i="58" s="1"/>
  <c r="P577" i="58" s="1"/>
  <c r="AC577" i="58"/>
  <c r="AD577" i="58" s="1"/>
  <c r="AB577" i="58" s="1"/>
  <c r="U577" i="58"/>
  <c r="V577" i="58" s="1"/>
  <c r="T577" i="58" s="1"/>
  <c r="AE557" i="58"/>
  <c r="AD557" i="58" s="1"/>
  <c r="AB557" i="58" s="1"/>
  <c r="S557" i="58"/>
  <c r="R557" i="58" s="1"/>
  <c r="P557" i="58" s="1"/>
  <c r="W557" i="58"/>
  <c r="V557" i="58" s="1"/>
  <c r="T557" i="58" s="1"/>
  <c r="AA557" i="58"/>
  <c r="Z557" i="58" s="1"/>
  <c r="X557" i="58" s="1"/>
  <c r="U521" i="58"/>
  <c r="AC521" i="58"/>
  <c r="Y521" i="58"/>
  <c r="Q521" i="58"/>
  <c r="AD582" i="58"/>
  <c r="AB582" i="58" s="1"/>
  <c r="AE580" i="58"/>
  <c r="W521" i="58"/>
  <c r="S521" i="58"/>
  <c r="AE521" i="58"/>
  <c r="AA521" i="58"/>
  <c r="AC580" i="58"/>
  <c r="Q580" i="58"/>
  <c r="Y580" i="58"/>
  <c r="U580" i="58"/>
  <c r="Q523" i="58"/>
  <c r="R523" i="58" s="1"/>
  <c r="P523" i="58" s="1"/>
  <c r="S260" i="53" l="1"/>
  <c r="Y473" i="53"/>
  <c r="R239" i="53"/>
  <c r="Q232" i="53"/>
  <c r="U518" i="53" s="1"/>
  <c r="S295" i="53"/>
  <c r="Q235" i="53"/>
  <c r="Q262" i="53"/>
  <c r="AC548" i="53" s="1"/>
  <c r="Q188" i="53"/>
  <c r="AC474" i="53" s="1"/>
  <c r="R220" i="53"/>
  <c r="Q296" i="53"/>
  <c r="Y582" i="53" s="1"/>
  <c r="Q222" i="53"/>
  <c r="U508" i="53" s="1"/>
  <c r="R210" i="53"/>
  <c r="R233" i="53"/>
  <c r="R216" i="53"/>
  <c r="Q300" i="57"/>
  <c r="AC586" i="57" s="1"/>
  <c r="R274" i="57"/>
  <c r="Q284" i="53"/>
  <c r="AC570" i="53" s="1"/>
  <c r="S267" i="57"/>
  <c r="R203" i="53"/>
  <c r="Q266" i="53"/>
  <c r="AC552" i="53" s="1"/>
  <c r="R208" i="53"/>
  <c r="S196" i="53"/>
  <c r="S210" i="53"/>
  <c r="W496" i="53" s="1"/>
  <c r="Q268" i="57"/>
  <c r="Q554" i="57" s="1"/>
  <c r="S304" i="57"/>
  <c r="S278" i="57"/>
  <c r="S194" i="53"/>
  <c r="Q562" i="53"/>
  <c r="S200" i="53"/>
  <c r="Q285" i="53"/>
  <c r="AC571" i="53" s="1"/>
  <c r="S243" i="53"/>
  <c r="S262" i="57"/>
  <c r="R276" i="53"/>
  <c r="AC464" i="53"/>
  <c r="S235" i="53"/>
  <c r="R253" i="53"/>
  <c r="S296" i="53"/>
  <c r="AE582" i="53" s="1"/>
  <c r="Q286" i="57"/>
  <c r="U572" i="57" s="1"/>
  <c r="Q225" i="57"/>
  <c r="U511" i="57" s="1"/>
  <c r="S228" i="57"/>
  <c r="S273" i="57"/>
  <c r="S180" i="53"/>
  <c r="Q236" i="57"/>
  <c r="Y522" i="57" s="1"/>
  <c r="S230" i="53"/>
  <c r="R224" i="53"/>
  <c r="U562" i="53"/>
  <c r="Q243" i="53"/>
  <c r="Y529" i="53" s="1"/>
  <c r="Q279" i="53"/>
  <c r="AC565" i="53" s="1"/>
  <c r="Q238" i="53"/>
  <c r="AC524" i="53" s="1"/>
  <c r="R264" i="53"/>
  <c r="R230" i="57"/>
  <c r="R205" i="53"/>
  <c r="Q283" i="53"/>
  <c r="AC569" i="53" s="1"/>
  <c r="R256" i="53"/>
  <c r="Y562" i="53"/>
  <c r="Q521" i="53"/>
  <c r="S238" i="53"/>
  <c r="S197" i="53"/>
  <c r="S203" i="53"/>
  <c r="S289" i="53"/>
  <c r="S186" i="53"/>
  <c r="Q184" i="53"/>
  <c r="Y470" i="53" s="1"/>
  <c r="S218" i="53"/>
  <c r="S272" i="53"/>
  <c r="Q296" i="57"/>
  <c r="Y582" i="57" s="1"/>
  <c r="Q242" i="57"/>
  <c r="AC528" i="57" s="1"/>
  <c r="R214" i="53"/>
  <c r="S292" i="57"/>
  <c r="S263" i="57"/>
  <c r="S171" i="53"/>
  <c r="Q292" i="57"/>
  <c r="AC578" i="57" s="1"/>
  <c r="S225" i="53"/>
  <c r="R237" i="53"/>
  <c r="R257" i="53"/>
  <c r="R232" i="53"/>
  <c r="Q271" i="53"/>
  <c r="AC557" i="53" s="1"/>
  <c r="R226" i="53"/>
  <c r="Q280" i="57"/>
  <c r="U566" i="57" s="1"/>
  <c r="S265" i="57"/>
  <c r="S221" i="53"/>
  <c r="S286" i="57"/>
  <c r="S268" i="57"/>
  <c r="Q272" i="57"/>
  <c r="Y558" i="57" s="1"/>
  <c r="S236" i="53"/>
  <c r="S240" i="57"/>
  <c r="Q305" i="57"/>
  <c r="AC591" i="57" s="1"/>
  <c r="Q238" i="57"/>
  <c r="U524" i="57" s="1"/>
  <c r="AC488" i="53"/>
  <c r="S191" i="53"/>
  <c r="W477" i="53" s="1"/>
  <c r="R247" i="53"/>
  <c r="R243" i="57"/>
  <c r="S265" i="53"/>
  <c r="R250" i="53"/>
  <c r="S286" i="53"/>
  <c r="S572" i="53" s="1"/>
  <c r="Q254" i="53"/>
  <c r="AC540" i="53" s="1"/>
  <c r="Q197" i="53"/>
  <c r="AC483" i="53" s="1"/>
  <c r="Q173" i="53"/>
  <c r="Q459" i="53" s="1"/>
  <c r="R192" i="53"/>
  <c r="R280" i="53"/>
  <c r="S303" i="57"/>
  <c r="R287" i="57"/>
  <c r="S213" i="53"/>
  <c r="S281" i="57"/>
  <c r="Q219" i="53"/>
  <c r="AC505" i="53" s="1"/>
  <c r="R243" i="53"/>
  <c r="R270" i="53"/>
  <c r="R281" i="57"/>
  <c r="S176" i="53"/>
  <c r="AC585" i="53"/>
  <c r="Q298" i="53"/>
  <c r="AC584" i="53" s="1"/>
  <c r="S250" i="57"/>
  <c r="S285" i="57"/>
  <c r="AC589" i="57"/>
  <c r="S195" i="53"/>
  <c r="Q301" i="53"/>
  <c r="U587" i="53" s="1"/>
  <c r="Q268" i="53"/>
  <c r="Q554" i="53" s="1"/>
  <c r="AG548" i="57"/>
  <c r="R176" i="53"/>
  <c r="S258" i="57"/>
  <c r="S165" i="53"/>
  <c r="U521" i="53"/>
  <c r="Q292" i="53"/>
  <c r="Y578" i="53" s="1"/>
  <c r="Q193" i="53"/>
  <c r="U479" i="53" s="1"/>
  <c r="S234" i="57"/>
  <c r="R227" i="57"/>
  <c r="R237" i="57"/>
  <c r="S261" i="57"/>
  <c r="R165" i="53"/>
  <c r="S284" i="53"/>
  <c r="R258" i="53"/>
  <c r="S266" i="57"/>
  <c r="Q248" i="53"/>
  <c r="U534" i="53" s="1"/>
  <c r="R262" i="53"/>
  <c r="R284" i="53"/>
  <c r="R231" i="53"/>
  <c r="Q241" i="57"/>
  <c r="Y527" i="57" s="1"/>
  <c r="R274" i="53"/>
  <c r="Q300" i="53"/>
  <c r="AC586" i="53" s="1"/>
  <c r="R298" i="53"/>
  <c r="R194" i="53"/>
  <c r="AE480" i="53" s="1"/>
  <c r="S184" i="53"/>
  <c r="Q172" i="53"/>
  <c r="AC458" i="53" s="1"/>
  <c r="R211" i="53"/>
  <c r="S257" i="53"/>
  <c r="R223" i="53"/>
  <c r="R212" i="53"/>
  <c r="R275" i="57"/>
  <c r="Q270" i="57"/>
  <c r="Q556" i="57" s="1"/>
  <c r="R217" i="53"/>
  <c r="Q199" i="53"/>
  <c r="Y485" i="53" s="1"/>
  <c r="R279" i="53"/>
  <c r="S261" i="53"/>
  <c r="S293" i="57"/>
  <c r="Q282" i="57"/>
  <c r="AC568" i="57" s="1"/>
  <c r="S209" i="53"/>
  <c r="W495" i="53" s="1"/>
  <c r="S179" i="53"/>
  <c r="Q577" i="53"/>
  <c r="R290" i="53"/>
  <c r="R260" i="53"/>
  <c r="AA546" i="53" s="1"/>
  <c r="S237" i="57"/>
  <c r="R242" i="57"/>
  <c r="Q261" i="57"/>
  <c r="Y547" i="57" s="1"/>
  <c r="Q280" i="53"/>
  <c r="Y566" i="53" s="1"/>
  <c r="S204" i="53"/>
  <c r="U464" i="53"/>
  <c r="S238" i="57"/>
  <c r="S263" i="53"/>
  <c r="AA549" i="53" s="1"/>
  <c r="Q255" i="53"/>
  <c r="Q541" i="53" s="1"/>
  <c r="R251" i="57"/>
  <c r="R285" i="57"/>
  <c r="AI571" i="57" s="1"/>
  <c r="R268" i="57"/>
  <c r="Q244" i="57"/>
  <c r="Q530" i="57" s="1"/>
  <c r="R188" i="53"/>
  <c r="R267" i="53"/>
  <c r="Q299" i="57"/>
  <c r="AG585" i="57" s="1"/>
  <c r="Q295" i="57"/>
  <c r="AG581" i="57" s="1"/>
  <c r="Q189" i="53"/>
  <c r="U475" i="53" s="1"/>
  <c r="R300" i="53"/>
  <c r="R215" i="53"/>
  <c r="Q229" i="53"/>
  <c r="Y515" i="53" s="1"/>
  <c r="Y464" i="53"/>
  <c r="AC473" i="53"/>
  <c r="Q261" i="53"/>
  <c r="Y547" i="53" s="1"/>
  <c r="Q267" i="57"/>
  <c r="U553" i="57" s="1"/>
  <c r="S198" i="53"/>
  <c r="S303" i="53"/>
  <c r="AE589" i="53" s="1"/>
  <c r="Q464" i="53"/>
  <c r="Q175" i="53"/>
  <c r="AC461" i="53" s="1"/>
  <c r="U473" i="53"/>
  <c r="S219" i="53"/>
  <c r="Q251" i="53"/>
  <c r="Y537" i="53" s="1"/>
  <c r="Q473" i="53"/>
  <c r="S168" i="53"/>
  <c r="S255" i="53"/>
  <c r="Q250" i="53"/>
  <c r="Q536" i="53" s="1"/>
  <c r="Y518" i="53"/>
  <c r="Q272" i="53"/>
  <c r="AC558" i="53" s="1"/>
  <c r="Q274" i="57"/>
  <c r="AG560" i="57" s="1"/>
  <c r="S240" i="53"/>
  <c r="R295" i="53"/>
  <c r="R251" i="53"/>
  <c r="S234" i="53"/>
  <c r="Q226" i="53"/>
  <c r="Y512" i="53" s="1"/>
  <c r="Q231" i="53"/>
  <c r="U517" i="53" s="1"/>
  <c r="R289" i="53"/>
  <c r="S251" i="57"/>
  <c r="Q265" i="57"/>
  <c r="AC551" i="57" s="1"/>
  <c r="R266" i="53"/>
  <c r="S226" i="57"/>
  <c r="U548" i="57"/>
  <c r="S251" i="53"/>
  <c r="Q247" i="53"/>
  <c r="Y533" i="53" s="1"/>
  <c r="R169" i="53"/>
  <c r="S236" i="57"/>
  <c r="Q538" i="53"/>
  <c r="Q239" i="57"/>
  <c r="U525" i="57" s="1"/>
  <c r="R254" i="57"/>
  <c r="Q234" i="57"/>
  <c r="AG520" i="57" s="1"/>
  <c r="S252" i="57"/>
  <c r="R231" i="57"/>
  <c r="R258" i="57"/>
  <c r="U571" i="53"/>
  <c r="S298" i="57"/>
  <c r="R195" i="53"/>
  <c r="Q297" i="57"/>
  <c r="AG583" i="57" s="1"/>
  <c r="S269" i="53"/>
  <c r="Q277" i="53"/>
  <c r="Y563" i="53" s="1"/>
  <c r="R187" i="53"/>
  <c r="R303" i="57"/>
  <c r="Q177" i="53"/>
  <c r="AC463" i="53" s="1"/>
  <c r="Q200" i="53"/>
  <c r="AC486" i="53" s="1"/>
  <c r="Q278" i="57"/>
  <c r="AC564" i="57" s="1"/>
  <c r="R238" i="57"/>
  <c r="U577" i="53"/>
  <c r="Q290" i="53"/>
  <c r="AC576" i="53" s="1"/>
  <c r="R252" i="57"/>
  <c r="R277" i="57"/>
  <c r="AA563" i="57" s="1"/>
  <c r="R198" i="53"/>
  <c r="S276" i="57"/>
  <c r="R286" i="57"/>
  <c r="Q183" i="53"/>
  <c r="U469" i="53" s="1"/>
  <c r="R259" i="53"/>
  <c r="Q548" i="57"/>
  <c r="S189" i="53"/>
  <c r="S247" i="53"/>
  <c r="Q171" i="53"/>
  <c r="U457" i="53" s="1"/>
  <c r="Q176" i="53"/>
  <c r="U462" i="53" s="1"/>
  <c r="R184" i="53"/>
  <c r="R200" i="53"/>
  <c r="R229" i="57"/>
  <c r="R264" i="57"/>
  <c r="S177" i="53"/>
  <c r="Q179" i="53"/>
  <c r="Y465" i="53" s="1"/>
  <c r="R219" i="53"/>
  <c r="R191" i="53"/>
  <c r="Y556" i="53"/>
  <c r="AC581" i="53"/>
  <c r="U581" i="53"/>
  <c r="Q226" i="57"/>
  <c r="U512" i="57" s="1"/>
  <c r="S241" i="53"/>
  <c r="S256" i="53"/>
  <c r="S226" i="53"/>
  <c r="Q293" i="53"/>
  <c r="Y579" i="53" s="1"/>
  <c r="Q282" i="53"/>
  <c r="Y568" i="53" s="1"/>
  <c r="U556" i="53"/>
  <c r="Q588" i="53"/>
  <c r="S223" i="53"/>
  <c r="S217" i="53"/>
  <c r="Q167" i="53"/>
  <c r="AC453" i="53" s="1"/>
  <c r="Q168" i="53"/>
  <c r="Q454" i="53" s="1"/>
  <c r="R168" i="53"/>
  <c r="S229" i="57"/>
  <c r="S287" i="57"/>
  <c r="R296" i="57"/>
  <c r="S270" i="53"/>
  <c r="R252" i="53"/>
  <c r="S255" i="57"/>
  <c r="S274" i="53"/>
  <c r="Q291" i="57"/>
  <c r="Y577" i="57" s="1"/>
  <c r="Q240" i="57"/>
  <c r="Q526" i="57" s="1"/>
  <c r="Q253" i="57"/>
  <c r="U539" i="57" s="1"/>
  <c r="Q524" i="57"/>
  <c r="S249" i="53"/>
  <c r="Q303" i="53"/>
  <c r="Y589" i="53" s="1"/>
  <c r="Q205" i="53"/>
  <c r="Q491" i="53" s="1"/>
  <c r="R234" i="57"/>
  <c r="Y588" i="53"/>
  <c r="Q266" i="57"/>
  <c r="AC538" i="53"/>
  <c r="S300" i="57"/>
  <c r="Q249" i="57"/>
  <c r="AC535" i="57" s="1"/>
  <c r="S211" i="53"/>
  <c r="S248" i="53"/>
  <c r="R227" i="53"/>
  <c r="S284" i="57"/>
  <c r="R283" i="57"/>
  <c r="W569" i="57" s="1"/>
  <c r="Y577" i="53"/>
  <c r="R272" i="57"/>
  <c r="Q264" i="53"/>
  <c r="Y550" i="53" s="1"/>
  <c r="R270" i="57"/>
  <c r="R269" i="57"/>
  <c r="U582" i="53"/>
  <c r="Q236" i="53"/>
  <c r="AC522" i="53" s="1"/>
  <c r="R204" i="53"/>
  <c r="S253" i="53"/>
  <c r="S539" i="53" s="1"/>
  <c r="Q218" i="53"/>
  <c r="U504" i="53" s="1"/>
  <c r="S249" i="57"/>
  <c r="R233" i="57"/>
  <c r="R289" i="57"/>
  <c r="Q252" i="57"/>
  <c r="AG538" i="57" s="1"/>
  <c r="S169" i="53"/>
  <c r="R246" i="57"/>
  <c r="AG589" i="57"/>
  <c r="Q273" i="57"/>
  <c r="AG559" i="57" s="1"/>
  <c r="S242" i="53"/>
  <c r="S304" i="53"/>
  <c r="S271" i="53"/>
  <c r="Q208" i="53"/>
  <c r="Y494" i="53" s="1"/>
  <c r="Q201" i="53"/>
  <c r="AC487" i="53" s="1"/>
  <c r="Q180" i="53"/>
  <c r="R273" i="53"/>
  <c r="Q246" i="57"/>
  <c r="Q532" i="57" s="1"/>
  <c r="Q285" i="57"/>
  <c r="AG571" i="57" s="1"/>
  <c r="S178" i="53"/>
  <c r="S254" i="53"/>
  <c r="S279" i="53"/>
  <c r="Q287" i="53"/>
  <c r="Q573" i="53" s="1"/>
  <c r="S207" i="53"/>
  <c r="Q237" i="57"/>
  <c r="U523" i="57" s="1"/>
  <c r="R193" i="53"/>
  <c r="S232" i="57"/>
  <c r="R247" i="57"/>
  <c r="U558" i="57"/>
  <c r="S228" i="53"/>
  <c r="R244" i="53"/>
  <c r="Q283" i="57"/>
  <c r="Q569" i="57" s="1"/>
  <c r="Q304" i="57"/>
  <c r="Q590" i="57" s="1"/>
  <c r="S246" i="53"/>
  <c r="Q273" i="53"/>
  <c r="Y559" i="53" s="1"/>
  <c r="Q274" i="53"/>
  <c r="Q560" i="53" s="1"/>
  <c r="Q241" i="53"/>
  <c r="AC527" i="53" s="1"/>
  <c r="S227" i="57"/>
  <c r="S513" i="57" s="1"/>
  <c r="R304" i="57"/>
  <c r="AA590" i="57" s="1"/>
  <c r="R271" i="57"/>
  <c r="Q233" i="53"/>
  <c r="AC519" i="53" s="1"/>
  <c r="R293" i="53"/>
  <c r="S216" i="53"/>
  <c r="W502" i="53" s="1"/>
  <c r="Q298" i="57"/>
  <c r="AC584" i="57" s="1"/>
  <c r="Q217" i="53"/>
  <c r="Q503" i="53" s="1"/>
  <c r="R242" i="53"/>
  <c r="R199" i="53"/>
  <c r="AA485" i="53" s="1"/>
  <c r="R272" i="53"/>
  <c r="Q286" i="53"/>
  <c r="U572" i="53" s="1"/>
  <c r="Q196" i="53"/>
  <c r="Y482" i="53" s="1"/>
  <c r="Q245" i="57"/>
  <c r="AG531" i="57" s="1"/>
  <c r="S300" i="53"/>
  <c r="S294" i="57"/>
  <c r="Q231" i="57"/>
  <c r="AC517" i="57" s="1"/>
  <c r="R182" i="53"/>
  <c r="R225" i="53"/>
  <c r="Q271" i="57"/>
  <c r="AC557" i="57" s="1"/>
  <c r="Y521" i="53"/>
  <c r="Q281" i="53"/>
  <c r="Y567" i="53" s="1"/>
  <c r="R190" i="53"/>
  <c r="W453" i="53"/>
  <c r="S272" i="57"/>
  <c r="S208" i="53"/>
  <c r="S290" i="57"/>
  <c r="S291" i="57"/>
  <c r="S259" i="53"/>
  <c r="S282" i="53"/>
  <c r="Q181" i="53"/>
  <c r="U467" i="53" s="1"/>
  <c r="U551" i="57"/>
  <c r="S248" i="57"/>
  <c r="R294" i="57"/>
  <c r="R284" i="57"/>
  <c r="Q240" i="53"/>
  <c r="Q526" i="53" s="1"/>
  <c r="Q203" i="53"/>
  <c r="Q489" i="53" s="1"/>
  <c r="R202" i="53"/>
  <c r="AE488" i="53" s="1"/>
  <c r="R240" i="57"/>
  <c r="S268" i="53"/>
  <c r="R259" i="57"/>
  <c r="Q259" i="53"/>
  <c r="U545" i="53" s="1"/>
  <c r="Q275" i="53"/>
  <c r="Q561" i="53" s="1"/>
  <c r="R288" i="57"/>
  <c r="W574" i="57" s="1"/>
  <c r="R249" i="57"/>
  <c r="R250" i="57"/>
  <c r="R263" i="57"/>
  <c r="Q302" i="57"/>
  <c r="Y588" i="57" s="1"/>
  <c r="S299" i="53"/>
  <c r="Q242" i="53"/>
  <c r="AC528" i="53" s="1"/>
  <c r="Q288" i="53"/>
  <c r="U574" i="53" s="1"/>
  <c r="R281" i="53"/>
  <c r="R293" i="57"/>
  <c r="Q258" i="57"/>
  <c r="Q287" i="57"/>
  <c r="AC573" i="57" s="1"/>
  <c r="Q277" i="57"/>
  <c r="AC563" i="57" s="1"/>
  <c r="Q264" i="57"/>
  <c r="AG550" i="57" s="1"/>
  <c r="S245" i="53"/>
  <c r="S181" i="53"/>
  <c r="Q207" i="53"/>
  <c r="U493" i="53" s="1"/>
  <c r="R245" i="57"/>
  <c r="R226" i="57"/>
  <c r="S293" i="53"/>
  <c r="R255" i="57"/>
  <c r="S302" i="53"/>
  <c r="U538" i="53"/>
  <c r="Q182" i="53"/>
  <c r="U468" i="53" s="1"/>
  <c r="S257" i="57"/>
  <c r="S252" i="53"/>
  <c r="R299" i="57"/>
  <c r="S289" i="57"/>
  <c r="R260" i="57"/>
  <c r="AI546" i="57" s="1"/>
  <c r="AC558" i="57"/>
  <c r="R283" i="53"/>
  <c r="S582" i="53"/>
  <c r="Q232" i="57"/>
  <c r="AG518" i="57" s="1"/>
  <c r="Q585" i="53"/>
  <c r="Q254" i="57"/>
  <c r="AG540" i="57" s="1"/>
  <c r="Y570" i="53"/>
  <c r="U585" i="53"/>
  <c r="Q256" i="57"/>
  <c r="AG542" i="57" s="1"/>
  <c r="Y585" i="53"/>
  <c r="R297" i="57"/>
  <c r="Q289" i="53"/>
  <c r="R197" i="53"/>
  <c r="R301" i="53"/>
  <c r="S297" i="57"/>
  <c r="Y457" i="53"/>
  <c r="S233" i="57"/>
  <c r="S172" i="53"/>
  <c r="S264" i="53"/>
  <c r="R228" i="57"/>
  <c r="R254" i="53"/>
  <c r="S290" i="53"/>
  <c r="Q281" i="57"/>
  <c r="Y567" i="57" s="1"/>
  <c r="S276" i="53"/>
  <c r="AE562" i="53" s="1"/>
  <c r="AD562" i="53" s="1"/>
  <c r="AB562" i="53" s="1"/>
  <c r="I146" i="51" s="1"/>
  <c r="S243" i="57"/>
  <c r="R257" i="57"/>
  <c r="Q304" i="53"/>
  <c r="U590" i="53" s="1"/>
  <c r="S256" i="57"/>
  <c r="S291" i="53"/>
  <c r="S215" i="53"/>
  <c r="S227" i="53"/>
  <c r="R229" i="53"/>
  <c r="R183" i="53"/>
  <c r="R265" i="57"/>
  <c r="S231" i="53"/>
  <c r="Q250" i="57"/>
  <c r="AG536" i="57" s="1"/>
  <c r="Q248" i="57"/>
  <c r="Q534" i="57" s="1"/>
  <c r="Q275" i="57"/>
  <c r="U561" i="57" s="1"/>
  <c r="S281" i="53"/>
  <c r="Q191" i="53"/>
  <c r="Q246" i="53"/>
  <c r="R178" i="53"/>
  <c r="W464" i="53" s="1"/>
  <c r="R206" i="53"/>
  <c r="R173" i="53"/>
  <c r="R280" i="57"/>
  <c r="Q263" i="57"/>
  <c r="AC549" i="57" s="1"/>
  <c r="S275" i="53"/>
  <c r="R304" i="53"/>
  <c r="R282" i="53"/>
  <c r="R177" i="53"/>
  <c r="W463" i="53" s="1"/>
  <c r="S296" i="57"/>
  <c r="S280" i="57"/>
  <c r="R295" i="57"/>
  <c r="AI581" i="57" s="1"/>
  <c r="Q589" i="57"/>
  <c r="S280" i="53"/>
  <c r="Q260" i="53"/>
  <c r="AC546" i="53" s="1"/>
  <c r="Q253" i="53"/>
  <c r="R218" i="53"/>
  <c r="W504" i="53" s="1"/>
  <c r="R275" i="53"/>
  <c r="S246" i="57"/>
  <c r="S166" i="53"/>
  <c r="Q204" i="53"/>
  <c r="Y490" i="53" s="1"/>
  <c r="Q233" i="57"/>
  <c r="Q251" i="57"/>
  <c r="AC537" i="57" s="1"/>
  <c r="Q227" i="57"/>
  <c r="AG513" i="57" s="1"/>
  <c r="S283" i="53"/>
  <c r="S288" i="53"/>
  <c r="S244" i="53"/>
  <c r="Q185" i="53"/>
  <c r="Q258" i="53"/>
  <c r="AC544" i="53" s="1"/>
  <c r="R166" i="53"/>
  <c r="S264" i="57"/>
  <c r="S235" i="57"/>
  <c r="R261" i="57"/>
  <c r="R232" i="57"/>
  <c r="S287" i="53"/>
  <c r="R249" i="53"/>
  <c r="Q290" i="57"/>
  <c r="Y576" i="57" s="1"/>
  <c r="S185" i="53"/>
  <c r="AC578" i="53"/>
  <c r="Q165" i="53"/>
  <c r="Q265" i="53"/>
  <c r="Y551" i="53" s="1"/>
  <c r="Q228" i="53"/>
  <c r="Q514" i="53" s="1"/>
  <c r="R170" i="53"/>
  <c r="S245" i="57"/>
  <c r="R278" i="57"/>
  <c r="Y538" i="53"/>
  <c r="R299" i="53"/>
  <c r="S277" i="53"/>
  <c r="Q294" i="53"/>
  <c r="Q580" i="53" s="1"/>
  <c r="Q235" i="57"/>
  <c r="AG521" i="57" s="1"/>
  <c r="Q228" i="57"/>
  <c r="AG514" i="57" s="1"/>
  <c r="S294" i="53"/>
  <c r="S220" i="53"/>
  <c r="AE506" i="53" s="1"/>
  <c r="Q244" i="53"/>
  <c r="Q530" i="53" s="1"/>
  <c r="R213" i="53"/>
  <c r="R236" i="53"/>
  <c r="Q279" i="57"/>
  <c r="Q565" i="57" s="1"/>
  <c r="Q234" i="53"/>
  <c r="R244" i="57"/>
  <c r="R300" i="57"/>
  <c r="R291" i="57"/>
  <c r="R248" i="53"/>
  <c r="R207" i="53"/>
  <c r="S282" i="57"/>
  <c r="S275" i="57"/>
  <c r="Q221" i="53"/>
  <c r="Q213" i="53"/>
  <c r="U499" i="53" s="1"/>
  <c r="Y581" i="53"/>
  <c r="S230" i="57"/>
  <c r="S214" i="53"/>
  <c r="S206" i="53"/>
  <c r="S205" i="53"/>
  <c r="R255" i="53"/>
  <c r="R305" i="57"/>
  <c r="Y488" i="53"/>
  <c r="Q276" i="57"/>
  <c r="R292" i="53"/>
  <c r="S578" i="53" s="1"/>
  <c r="U488" i="53"/>
  <c r="Y578" i="57"/>
  <c r="Q488" i="53"/>
  <c r="S224" i="53"/>
  <c r="AC521" i="53"/>
  <c r="R246" i="53"/>
  <c r="S271" i="57"/>
  <c r="R256" i="57"/>
  <c r="Q237" i="53"/>
  <c r="U523" i="53" s="1"/>
  <c r="Q556" i="53"/>
  <c r="Q230" i="57"/>
  <c r="AG516" i="57" s="1"/>
  <c r="Q211" i="53"/>
  <c r="AC497" i="53" s="1"/>
  <c r="Q587" i="53"/>
  <c r="Y548" i="57"/>
  <c r="R241" i="57"/>
  <c r="AC560" i="53"/>
  <c r="R302" i="57"/>
  <c r="Y508" i="53"/>
  <c r="Q578" i="57"/>
  <c r="R235" i="57"/>
  <c r="Q269" i="57"/>
  <c r="Q284" i="57"/>
  <c r="S201" i="53"/>
  <c r="Q220" i="53"/>
  <c r="Y572" i="57"/>
  <c r="R236" i="57"/>
  <c r="Q581" i="53"/>
  <c r="Y587" i="53"/>
  <c r="Y586" i="57"/>
  <c r="Y458" i="53"/>
  <c r="R297" i="53"/>
  <c r="R196" i="53"/>
  <c r="AE482" i="53" s="1"/>
  <c r="S188" i="53"/>
  <c r="Q249" i="53"/>
  <c r="Q535" i="53" s="1"/>
  <c r="Q294" i="57"/>
  <c r="Q257" i="57"/>
  <c r="Q543" i="57" s="1"/>
  <c r="S182" i="53"/>
  <c r="R235" i="53"/>
  <c r="R201" i="53"/>
  <c r="R301" i="57"/>
  <c r="W587" i="57" s="1"/>
  <c r="R239" i="57"/>
  <c r="R298" i="57"/>
  <c r="U528" i="53"/>
  <c r="R222" i="53"/>
  <c r="S262" i="53"/>
  <c r="Q169" i="53"/>
  <c r="Q455" i="53" s="1"/>
  <c r="Q190" i="53"/>
  <c r="Y476" i="53" s="1"/>
  <c r="Q212" i="53"/>
  <c r="U498" i="53" s="1"/>
  <c r="R277" i="53"/>
  <c r="S453" i="53"/>
  <c r="R179" i="53"/>
  <c r="S288" i="57"/>
  <c r="Q569" i="53"/>
  <c r="Q259" i="57"/>
  <c r="AG545" i="57" s="1"/>
  <c r="Q229" i="57"/>
  <c r="Y515" i="57" s="1"/>
  <c r="S250" i="53"/>
  <c r="S193" i="53"/>
  <c r="S479" i="53" s="1"/>
  <c r="Q267" i="53"/>
  <c r="R241" i="53"/>
  <c r="R268" i="53"/>
  <c r="R221" i="53"/>
  <c r="S253" i="57"/>
  <c r="S241" i="57"/>
  <c r="R225" i="57"/>
  <c r="S266" i="53"/>
  <c r="Q289" i="57"/>
  <c r="AC575" i="57" s="1"/>
  <c r="S183" i="53"/>
  <c r="S175" i="53"/>
  <c r="Q227" i="53"/>
  <c r="Q192" i="53"/>
  <c r="U478" i="53" s="1"/>
  <c r="R291" i="53"/>
  <c r="R265" i="53"/>
  <c r="W551" i="53" s="1"/>
  <c r="S242" i="57"/>
  <c r="S244" i="57"/>
  <c r="S279" i="57"/>
  <c r="R292" i="57"/>
  <c r="W578" i="57" s="1"/>
  <c r="R267" i="57"/>
  <c r="W553" i="57" s="1"/>
  <c r="S212" i="53"/>
  <c r="S278" i="53"/>
  <c r="S301" i="53"/>
  <c r="Q223" i="53"/>
  <c r="Q278" i="53"/>
  <c r="Y564" i="53" s="1"/>
  <c r="R240" i="53"/>
  <c r="S302" i="57"/>
  <c r="R248" i="57"/>
  <c r="R253" i="57"/>
  <c r="Y459" i="53"/>
  <c r="Y589" i="57"/>
  <c r="Q297" i="53"/>
  <c r="R290" i="57"/>
  <c r="Q255" i="57"/>
  <c r="S229" i="53"/>
  <c r="Q263" i="53"/>
  <c r="Q216" i="53"/>
  <c r="U502" i="53" s="1"/>
  <c r="Q256" i="53"/>
  <c r="R175" i="53"/>
  <c r="R269" i="53"/>
  <c r="S225" i="57"/>
  <c r="S305" i="57"/>
  <c r="R266" i="57"/>
  <c r="Q198" i="53"/>
  <c r="Q484" i="53" s="1"/>
  <c r="R230" i="53"/>
  <c r="S516" i="53" s="1"/>
  <c r="S299" i="57"/>
  <c r="U485" i="53"/>
  <c r="Q508" i="53"/>
  <c r="Q186" i="53"/>
  <c r="R186" i="53"/>
  <c r="S298" i="53"/>
  <c r="S239" i="53"/>
  <c r="W525" i="53" s="1"/>
  <c r="Q225" i="53"/>
  <c r="U511" i="53" s="1"/>
  <c r="Q269" i="53"/>
  <c r="AC555" i="53" s="1"/>
  <c r="Q195" i="53"/>
  <c r="AC481" i="53" s="1"/>
  <c r="S187" i="53"/>
  <c r="Q215" i="53"/>
  <c r="Q206" i="53"/>
  <c r="Y492" i="53" s="1"/>
  <c r="S259" i="57"/>
  <c r="S247" i="57"/>
  <c r="AA533" i="57" s="1"/>
  <c r="S237" i="53"/>
  <c r="AA523" i="53" s="1"/>
  <c r="R294" i="53"/>
  <c r="AE453" i="53"/>
  <c r="AA453" i="53"/>
  <c r="U463" i="53"/>
  <c r="S269" i="57"/>
  <c r="S190" i="53"/>
  <c r="Q174" i="53"/>
  <c r="Q460" i="53" s="1"/>
  <c r="R261" i="53"/>
  <c r="S270" i="57"/>
  <c r="R282" i="57"/>
  <c r="Q293" i="57"/>
  <c r="AG579" i="57" s="1"/>
  <c r="Q194" i="53"/>
  <c r="Y480" i="53" s="1"/>
  <c r="Y527" i="53"/>
  <c r="U588" i="53"/>
  <c r="R234" i="53"/>
  <c r="S231" i="57"/>
  <c r="S285" i="53"/>
  <c r="Q166" i="53"/>
  <c r="Q245" i="53"/>
  <c r="R285" i="53"/>
  <c r="R302" i="53"/>
  <c r="S254" i="57"/>
  <c r="AC582" i="53"/>
  <c r="AC585" i="57"/>
  <c r="Y585" i="57"/>
  <c r="Q243" i="57"/>
  <c r="R180" i="53"/>
  <c r="S466" i="53" s="1"/>
  <c r="S239" i="57"/>
  <c r="Q260" i="57"/>
  <c r="Y546" i="57" s="1"/>
  <c r="Q170" i="53"/>
  <c r="Q210" i="53"/>
  <c r="Q496" i="53" s="1"/>
  <c r="R185" i="53"/>
  <c r="R287" i="53"/>
  <c r="R271" i="53"/>
  <c r="R262" i="57"/>
  <c r="Q209" i="53"/>
  <c r="U495" i="53" s="1"/>
  <c r="S233" i="53"/>
  <c r="S519" i="53" s="1"/>
  <c r="S170" i="53"/>
  <c r="S273" i="53"/>
  <c r="S267" i="53"/>
  <c r="S258" i="53"/>
  <c r="AE544" i="53" s="1"/>
  <c r="Q257" i="53"/>
  <c r="U543" i="53" s="1"/>
  <c r="Q230" i="53"/>
  <c r="AC516" i="53" s="1"/>
  <c r="AG578" i="57"/>
  <c r="U589" i="57"/>
  <c r="S297" i="53"/>
  <c r="S192" i="53"/>
  <c r="W478" i="53" s="1"/>
  <c r="S173" i="53"/>
  <c r="Q570" i="53"/>
  <c r="Q247" i="57"/>
  <c r="AC533" i="57" s="1"/>
  <c r="S232" i="53"/>
  <c r="S518" i="53" s="1"/>
  <c r="Q239" i="53"/>
  <c r="Q525" i="53" s="1"/>
  <c r="R181" i="53"/>
  <c r="W480" i="53"/>
  <c r="AI537" i="57"/>
  <c r="AA589" i="57"/>
  <c r="Q550" i="53"/>
  <c r="R172" i="53"/>
  <c r="AC547" i="53"/>
  <c r="R174" i="53"/>
  <c r="W460" i="53" s="1"/>
  <c r="AE485" i="53"/>
  <c r="Q224" i="53"/>
  <c r="Y510" i="53" s="1"/>
  <c r="R238" i="53"/>
  <c r="AE524" i="53" s="1"/>
  <c r="R171" i="53"/>
  <c r="Q288" i="57"/>
  <c r="AG574" i="57" s="1"/>
  <c r="R189" i="53"/>
  <c r="R228" i="53"/>
  <c r="R276" i="57"/>
  <c r="R273" i="57"/>
  <c r="AI559" i="57" s="1"/>
  <c r="S222" i="53"/>
  <c r="Q214" i="53"/>
  <c r="AA478" i="53"/>
  <c r="R288" i="53"/>
  <c r="S574" i="53" s="1"/>
  <c r="R279" i="57"/>
  <c r="R245" i="53"/>
  <c r="S274" i="57"/>
  <c r="U465" i="53"/>
  <c r="Q301" i="57"/>
  <c r="AC524" i="57"/>
  <c r="R278" i="53"/>
  <c r="R511" i="59"/>
  <c r="P511" i="59" s="1"/>
  <c r="V511" i="59"/>
  <c r="T511" i="59" s="1"/>
  <c r="Z511" i="59"/>
  <c r="X511" i="59" s="1"/>
  <c r="R576" i="59"/>
  <c r="P576" i="59" s="1"/>
  <c r="Z528" i="59"/>
  <c r="X528" i="59" s="1"/>
  <c r="R556" i="59"/>
  <c r="P556" i="59" s="1"/>
  <c r="V556" i="59"/>
  <c r="T556" i="59" s="1"/>
  <c r="Z556" i="59"/>
  <c r="X556" i="59" s="1"/>
  <c r="AD529" i="59"/>
  <c r="AB529" i="59" s="1"/>
  <c r="V570" i="59"/>
  <c r="T570" i="59" s="1"/>
  <c r="R525" i="59"/>
  <c r="P525" i="59" s="1"/>
  <c r="V579" i="59"/>
  <c r="T579" i="59" s="1"/>
  <c r="Z579" i="59"/>
  <c r="X579" i="59" s="1"/>
  <c r="R561" i="59"/>
  <c r="P561" i="59" s="1"/>
  <c r="Z555" i="59"/>
  <c r="X555" i="59" s="1"/>
  <c r="R518" i="59"/>
  <c r="P518" i="59" s="1"/>
  <c r="Z518" i="59"/>
  <c r="X518" i="59" s="1"/>
  <c r="R549" i="59"/>
  <c r="P549" i="59" s="1"/>
  <c r="R550" i="59"/>
  <c r="P550" i="59" s="1"/>
  <c r="Z580" i="59"/>
  <c r="X580" i="59" s="1"/>
  <c r="R579" i="59"/>
  <c r="P579" i="59" s="1"/>
  <c r="R515" i="59"/>
  <c r="P515" i="59" s="1"/>
  <c r="V525" i="59"/>
  <c r="T525" i="59" s="1"/>
  <c r="V550" i="59"/>
  <c r="T550" i="59" s="1"/>
  <c r="Z584" i="59"/>
  <c r="X584" i="59" s="1"/>
  <c r="Z529" i="59"/>
  <c r="X529" i="59" s="1"/>
  <c r="Z565" i="59"/>
  <c r="X565" i="59" s="1"/>
  <c r="Z525" i="59"/>
  <c r="X525" i="59" s="1"/>
  <c r="AD571" i="59"/>
  <c r="AB571" i="59" s="1"/>
  <c r="V518" i="59"/>
  <c r="T518" i="59" s="1"/>
  <c r="V561" i="59"/>
  <c r="T561" i="59" s="1"/>
  <c r="R570" i="59"/>
  <c r="P570" i="59" s="1"/>
  <c r="V529" i="59"/>
  <c r="T529" i="59" s="1"/>
  <c r="Z519" i="59"/>
  <c r="X519" i="59" s="1"/>
  <c r="V555" i="59"/>
  <c r="T555" i="59" s="1"/>
  <c r="Z526" i="59"/>
  <c r="X526" i="59" s="1"/>
  <c r="Z570" i="59"/>
  <c r="X570" i="59" s="1"/>
  <c r="R555" i="59"/>
  <c r="P555" i="59" s="1"/>
  <c r="Z560" i="59"/>
  <c r="X560" i="59" s="1"/>
  <c r="AD512" i="59"/>
  <c r="AB512" i="59" s="1"/>
  <c r="V526" i="59"/>
  <c r="T526" i="59" s="1"/>
  <c r="V560" i="59"/>
  <c r="T560" i="59" s="1"/>
  <c r="R567" i="59"/>
  <c r="P567" i="59" s="1"/>
  <c r="V515" i="55"/>
  <c r="T515" i="55" s="1"/>
  <c r="V519" i="59"/>
  <c r="T519" i="59" s="1"/>
  <c r="R565" i="59"/>
  <c r="P565" i="59" s="1"/>
  <c r="R571" i="59"/>
  <c r="P571" i="59" s="1"/>
  <c r="Z571" i="59"/>
  <c r="X571" i="59" s="1"/>
  <c r="Z549" i="59"/>
  <c r="X549" i="59" s="1"/>
  <c r="Z561" i="59"/>
  <c r="X561" i="59" s="1"/>
  <c r="R526" i="59"/>
  <c r="P526" i="59" s="1"/>
  <c r="Z567" i="59"/>
  <c r="X567" i="59" s="1"/>
  <c r="AD572" i="59"/>
  <c r="AB572" i="59" s="1"/>
  <c r="Z563" i="59"/>
  <c r="X563" i="59" s="1"/>
  <c r="V580" i="59"/>
  <c r="T580" i="59" s="1"/>
  <c r="V565" i="59"/>
  <c r="T565" i="59" s="1"/>
  <c r="AD528" i="59"/>
  <c r="AB528" i="59" s="1"/>
  <c r="R569" i="59"/>
  <c r="P569" i="59" s="1"/>
  <c r="R563" i="59"/>
  <c r="P563" i="59" s="1"/>
  <c r="V587" i="59"/>
  <c r="T587" i="59" s="1"/>
  <c r="AD515" i="59"/>
  <c r="AB515" i="59" s="1"/>
  <c r="Z589" i="59"/>
  <c r="X589" i="59" s="1"/>
  <c r="AD580" i="59"/>
  <c r="AB580" i="59" s="1"/>
  <c r="R512" i="59"/>
  <c r="P512" i="59" s="1"/>
  <c r="AD569" i="59"/>
  <c r="AB569" i="59" s="1"/>
  <c r="R528" i="59"/>
  <c r="P528" i="59" s="1"/>
  <c r="Z576" i="59"/>
  <c r="X576" i="59" s="1"/>
  <c r="Z566" i="59"/>
  <c r="X566" i="59" s="1"/>
  <c r="AD587" i="59"/>
  <c r="AB587" i="59" s="1"/>
  <c r="R572" i="59"/>
  <c r="P572" i="59" s="1"/>
  <c r="V563" i="59"/>
  <c r="T563" i="59" s="1"/>
  <c r="AD576" i="59"/>
  <c r="AB576" i="59" s="1"/>
  <c r="AD566" i="59"/>
  <c r="AB566" i="59" s="1"/>
  <c r="Z551" i="55"/>
  <c r="X551" i="55" s="1"/>
  <c r="Z568" i="55"/>
  <c r="X568" i="55" s="1"/>
  <c r="R525" i="55"/>
  <c r="P525" i="55" s="1"/>
  <c r="R575" i="55"/>
  <c r="P575" i="55" s="1"/>
  <c r="V569" i="59"/>
  <c r="T569" i="59" s="1"/>
  <c r="AD589" i="59"/>
  <c r="AB589" i="59" s="1"/>
  <c r="R584" i="59"/>
  <c r="P584" i="59" s="1"/>
  <c r="R562" i="55"/>
  <c r="P562" i="55" s="1"/>
  <c r="R568" i="55"/>
  <c r="P568" i="55" s="1"/>
  <c r="AD568" i="55"/>
  <c r="AB568" i="55" s="1"/>
  <c r="Z525" i="55"/>
  <c r="X525" i="55" s="1"/>
  <c r="AD550" i="55"/>
  <c r="AB550" i="55" s="1"/>
  <c r="R511" i="55"/>
  <c r="P511" i="55" s="1"/>
  <c r="Z515" i="55"/>
  <c r="X515" i="55" s="1"/>
  <c r="Z572" i="55"/>
  <c r="X572" i="55" s="1"/>
  <c r="R522" i="55"/>
  <c r="P522" i="55" s="1"/>
  <c r="V525" i="55"/>
  <c r="T525" i="55" s="1"/>
  <c r="R533" i="55"/>
  <c r="P533" i="55" s="1"/>
  <c r="V587" i="55"/>
  <c r="T587" i="55" s="1"/>
  <c r="Z511" i="55"/>
  <c r="X511" i="55" s="1"/>
  <c r="V545" i="55"/>
  <c r="T545" i="55" s="1"/>
  <c r="Z550" i="55"/>
  <c r="X550" i="55" s="1"/>
  <c r="Z587" i="55"/>
  <c r="X587" i="55" s="1"/>
  <c r="AD522" i="55"/>
  <c r="AB522" i="55" s="1"/>
  <c r="AD587" i="55"/>
  <c r="AB587" i="55" s="1"/>
  <c r="R545" i="55"/>
  <c r="P545" i="55" s="1"/>
  <c r="AD528" i="55"/>
  <c r="AB528" i="55" s="1"/>
  <c r="AD515" i="55"/>
  <c r="AB515" i="55" s="1"/>
  <c r="V511" i="55"/>
  <c r="T511" i="55" s="1"/>
  <c r="V572" i="55"/>
  <c r="T572" i="55" s="1"/>
  <c r="AD540" i="55"/>
  <c r="AB540" i="55" s="1"/>
  <c r="R543" i="55"/>
  <c r="P543" i="55" s="1"/>
  <c r="AD545" i="55"/>
  <c r="AB545" i="55" s="1"/>
  <c r="R572" i="55"/>
  <c r="P572" i="55" s="1"/>
  <c r="V551" i="55"/>
  <c r="T551" i="55" s="1"/>
  <c r="AD543" i="55"/>
  <c r="AB543" i="55" s="1"/>
  <c r="Z528" i="55"/>
  <c r="X528" i="55" s="1"/>
  <c r="V540" i="55"/>
  <c r="T540" i="55" s="1"/>
  <c r="V575" i="55"/>
  <c r="T575" i="55" s="1"/>
  <c r="AD575" i="55"/>
  <c r="AB575" i="55" s="1"/>
  <c r="R550" i="55"/>
  <c r="P550" i="55" s="1"/>
  <c r="AD562" i="55"/>
  <c r="AB562" i="55" s="1"/>
  <c r="V517" i="55"/>
  <c r="T517" i="55" s="1"/>
  <c r="Z540" i="55"/>
  <c r="X540" i="55" s="1"/>
  <c r="V562" i="55"/>
  <c r="T562" i="55" s="1"/>
  <c r="R520" i="55"/>
  <c r="P520" i="55" s="1"/>
  <c r="AD534" i="55"/>
  <c r="AB534" i="55" s="1"/>
  <c r="Z516" i="55"/>
  <c r="X516" i="55" s="1"/>
  <c r="V516" i="55"/>
  <c r="T516" i="55" s="1"/>
  <c r="R516" i="55"/>
  <c r="P516" i="55" s="1"/>
  <c r="V534" i="55"/>
  <c r="T534" i="55" s="1"/>
  <c r="Z517" i="55"/>
  <c r="X517" i="55" s="1"/>
  <c r="V520" i="55"/>
  <c r="T520" i="55" s="1"/>
  <c r="R517" i="55"/>
  <c r="P517" i="55" s="1"/>
  <c r="V533" i="55"/>
  <c r="T533" i="55" s="1"/>
  <c r="R534" i="55"/>
  <c r="P534" i="55" s="1"/>
  <c r="Z519" i="58"/>
  <c r="X519" i="58" s="1"/>
  <c r="AD527" i="58"/>
  <c r="AB527" i="58" s="1"/>
  <c r="R527" i="58"/>
  <c r="P527" i="58" s="1"/>
  <c r="V582" i="58"/>
  <c r="T582" i="58" s="1"/>
  <c r="R519" i="58"/>
  <c r="P519" i="58" s="1"/>
  <c r="R582" i="58"/>
  <c r="P582" i="58" s="1"/>
  <c r="Z582" i="58"/>
  <c r="X582" i="58" s="1"/>
  <c r="AD575" i="58"/>
  <c r="AB575" i="58" s="1"/>
  <c r="V574" i="58"/>
  <c r="T574" i="58" s="1"/>
  <c r="R574" i="58"/>
  <c r="P574" i="58" s="1"/>
  <c r="V527" i="58"/>
  <c r="T527" i="58" s="1"/>
  <c r="V580" i="58"/>
  <c r="T580" i="58" s="1"/>
  <c r="AD574" i="58"/>
  <c r="AB574" i="58" s="1"/>
  <c r="V521" i="58"/>
  <c r="T521" i="58" s="1"/>
  <c r="Z580" i="58"/>
  <c r="X580" i="58" s="1"/>
  <c r="AD568" i="58"/>
  <c r="AB568" i="58" s="1"/>
  <c r="R575" i="58"/>
  <c r="P575" i="58" s="1"/>
  <c r="R568" i="58"/>
  <c r="P568" i="58" s="1"/>
  <c r="V575" i="58"/>
  <c r="T575" i="58" s="1"/>
  <c r="R521" i="58"/>
  <c r="P521" i="58" s="1"/>
  <c r="Z575" i="58"/>
  <c r="X575" i="58" s="1"/>
  <c r="V568" i="58"/>
  <c r="T568" i="58" s="1"/>
  <c r="Z568" i="58"/>
  <c r="X568" i="58" s="1"/>
  <c r="R580" i="58"/>
  <c r="P580" i="58" s="1"/>
  <c r="AD580" i="58"/>
  <c r="AB580" i="58" s="1"/>
  <c r="Z521" i="58"/>
  <c r="X521" i="58" s="1"/>
  <c r="AD521" i="58"/>
  <c r="AB521" i="58" s="1"/>
  <c r="H146" i="51"/>
  <c r="S501" i="53" l="1"/>
  <c r="Y511" i="57"/>
  <c r="AE495" i="53"/>
  <c r="Y573" i="53"/>
  <c r="Q457" i="53"/>
  <c r="Q519" i="53"/>
  <c r="AC518" i="53"/>
  <c r="W536" i="57"/>
  <c r="AG586" i="57"/>
  <c r="U552" i="53"/>
  <c r="U570" i="53"/>
  <c r="W516" i="53"/>
  <c r="S562" i="53"/>
  <c r="R562" i="53" s="1"/>
  <c r="P562" i="53" s="1"/>
  <c r="AA495" i="53"/>
  <c r="R518" i="53"/>
  <c r="P518" i="53" s="1"/>
  <c r="S549" i="53"/>
  <c r="S495" i="53"/>
  <c r="U591" i="57"/>
  <c r="U548" i="53"/>
  <c r="Q518" i="53"/>
  <c r="W548" i="57"/>
  <c r="V548" i="57" s="1"/>
  <c r="Y563" i="57"/>
  <c r="AC566" i="57"/>
  <c r="U512" i="53"/>
  <c r="V512" i="53" s="1"/>
  <c r="T512" i="53" s="1"/>
  <c r="AD544" i="53"/>
  <c r="AB544" i="53" s="1"/>
  <c r="I128" i="51" s="1"/>
  <c r="U569" i="53"/>
  <c r="Y552" i="53"/>
  <c r="AA544" i="57"/>
  <c r="Q552" i="53"/>
  <c r="AC508" i="53"/>
  <c r="Q470" i="53"/>
  <c r="Q527" i="53"/>
  <c r="Q511" i="57"/>
  <c r="AE477" i="53"/>
  <c r="Q582" i="53"/>
  <c r="AC511" i="57"/>
  <c r="AI556" i="57"/>
  <c r="S555" i="53"/>
  <c r="S507" i="53"/>
  <c r="Q566" i="57"/>
  <c r="Y591" i="57"/>
  <c r="U529" i="53"/>
  <c r="AG566" i="57"/>
  <c r="S548" i="53"/>
  <c r="Y573" i="57"/>
  <c r="AI564" i="57"/>
  <c r="S541" i="57"/>
  <c r="S489" i="53"/>
  <c r="R489" i="53" s="1"/>
  <c r="P489" i="53" s="1"/>
  <c r="C73" i="51" s="1"/>
  <c r="B73" i="51" s="1"/>
  <c r="AC529" i="53"/>
  <c r="AA528" i="53"/>
  <c r="S543" i="53"/>
  <c r="W474" i="53"/>
  <c r="AE505" i="53"/>
  <c r="AE581" i="53"/>
  <c r="W543" i="53"/>
  <c r="V543" i="53" s="1"/>
  <c r="T543" i="53" s="1"/>
  <c r="AE529" i="53"/>
  <c r="AD529" i="53" s="1"/>
  <c r="AB529" i="53" s="1"/>
  <c r="I113" i="51" s="1"/>
  <c r="AG512" i="57"/>
  <c r="AG511" i="57"/>
  <c r="U458" i="53"/>
  <c r="S486" i="53"/>
  <c r="AA560" i="57"/>
  <c r="S491" i="53"/>
  <c r="U554" i="57"/>
  <c r="AE543" i="53"/>
  <c r="U580" i="53"/>
  <c r="AE489" i="53"/>
  <c r="AA529" i="53"/>
  <c r="Z529" i="53" s="1"/>
  <c r="X529" i="53" s="1"/>
  <c r="Q528" i="57"/>
  <c r="U505" i="53"/>
  <c r="Y566" i="57"/>
  <c r="Y569" i="53"/>
  <c r="AG558" i="57"/>
  <c r="Q591" i="57"/>
  <c r="W589" i="57"/>
  <c r="AE544" i="57"/>
  <c r="AC470" i="53"/>
  <c r="AC554" i="57"/>
  <c r="AE471" i="53"/>
  <c r="S536" i="57"/>
  <c r="Y483" i="53"/>
  <c r="AA489" i="53"/>
  <c r="W489" i="53"/>
  <c r="Y505" i="53"/>
  <c r="Y548" i="53"/>
  <c r="AE502" i="53"/>
  <c r="Q548" i="53"/>
  <c r="Y463" i="53"/>
  <c r="AG554" i="57"/>
  <c r="Y474" i="53"/>
  <c r="Q474" i="53"/>
  <c r="U585" i="57"/>
  <c r="W582" i="53"/>
  <c r="V582" i="53" s="1"/>
  <c r="T582" i="53" s="1"/>
  <c r="E166" i="51" s="1"/>
  <c r="Y554" i="57"/>
  <c r="Q505" i="53"/>
  <c r="U537" i="53"/>
  <c r="Q586" i="57"/>
  <c r="AE470" i="53"/>
  <c r="Q572" i="57"/>
  <c r="Y537" i="57"/>
  <c r="W547" i="53"/>
  <c r="U528" i="57"/>
  <c r="AA496" i="53"/>
  <c r="AA503" i="53"/>
  <c r="Q458" i="53"/>
  <c r="AA554" i="57"/>
  <c r="AC568" i="53"/>
  <c r="W552" i="57"/>
  <c r="S534" i="53"/>
  <c r="S496" i="53"/>
  <c r="AE496" i="53"/>
  <c r="AA582" i="53"/>
  <c r="Y571" i="53"/>
  <c r="U586" i="57"/>
  <c r="S475" i="53"/>
  <c r="W557" i="53"/>
  <c r="U547" i="53"/>
  <c r="V547" i="53" s="1"/>
  <c r="T547" i="53" s="1"/>
  <c r="U474" i="53"/>
  <c r="V474" i="53" s="1"/>
  <c r="T474" i="53" s="1"/>
  <c r="E58" i="51" s="1"/>
  <c r="D58" i="51" s="1"/>
  <c r="Q571" i="53"/>
  <c r="W529" i="53"/>
  <c r="V529" i="53" s="1"/>
  <c r="T529" i="53" s="1"/>
  <c r="Y556" i="57"/>
  <c r="AC522" i="57"/>
  <c r="AE532" i="57"/>
  <c r="W490" i="53"/>
  <c r="Q515" i="53"/>
  <c r="W470" i="53"/>
  <c r="AC517" i="53"/>
  <c r="AE521" i="53"/>
  <c r="AD521" i="53" s="1"/>
  <c r="AB521" i="53" s="1"/>
  <c r="I105" i="51" s="1"/>
  <c r="Y469" i="53"/>
  <c r="AC515" i="53"/>
  <c r="AA533" i="53"/>
  <c r="AE494" i="53"/>
  <c r="W465" i="53"/>
  <c r="V465" i="53" s="1"/>
  <c r="T465" i="53" s="1"/>
  <c r="E49" i="51" s="1"/>
  <c r="D49" i="51" s="1"/>
  <c r="Q469" i="53"/>
  <c r="Y549" i="57"/>
  <c r="AA505" i="53"/>
  <c r="AG522" i="57"/>
  <c r="AE572" i="57"/>
  <c r="S535" i="53"/>
  <c r="AC514" i="53"/>
  <c r="AC559" i="57"/>
  <c r="AC581" i="57"/>
  <c r="Y517" i="53"/>
  <c r="AI536" i="57"/>
  <c r="AH536" i="57" s="1"/>
  <c r="AF536" i="57" s="1"/>
  <c r="AG528" i="57"/>
  <c r="Y538" i="57"/>
  <c r="S502" i="53"/>
  <c r="W514" i="57"/>
  <c r="AI520" i="57"/>
  <c r="AH520" i="57" s="1"/>
  <c r="AF520" i="57" s="1"/>
  <c r="U522" i="57"/>
  <c r="W513" i="53"/>
  <c r="AA543" i="53"/>
  <c r="W452" i="53"/>
  <c r="AA462" i="53"/>
  <c r="Q528" i="53"/>
  <c r="AI577" i="57"/>
  <c r="U578" i="53"/>
  <c r="U515" i="53"/>
  <c r="W455" i="53"/>
  <c r="Y525" i="57"/>
  <c r="AC536" i="57"/>
  <c r="W476" i="53"/>
  <c r="AE552" i="53"/>
  <c r="AD552" i="53" s="1"/>
  <c r="AB552" i="53" s="1"/>
  <c r="I136" i="51" s="1"/>
  <c r="Y517" i="57"/>
  <c r="AA486" i="53"/>
  <c r="AA502" i="53"/>
  <c r="AA536" i="57"/>
  <c r="Q522" i="57"/>
  <c r="Q563" i="53"/>
  <c r="W454" i="53"/>
  <c r="AC553" i="57"/>
  <c r="Y514" i="53"/>
  <c r="AE589" i="57"/>
  <c r="AD589" i="57" s="1"/>
  <c r="AB589" i="57" s="1"/>
  <c r="U586" i="53"/>
  <c r="AE555" i="57"/>
  <c r="AE533" i="57"/>
  <c r="AC587" i="53"/>
  <c r="AC573" i="53"/>
  <c r="AA536" i="53"/>
  <c r="Q504" i="53"/>
  <c r="S541" i="53"/>
  <c r="R541" i="53" s="1"/>
  <c r="P541" i="53" s="1"/>
  <c r="S522" i="53"/>
  <c r="Y468" i="53"/>
  <c r="AE582" i="57"/>
  <c r="Q520" i="57"/>
  <c r="R520" i="57" s="1"/>
  <c r="AC457" i="53"/>
  <c r="U565" i="53"/>
  <c r="AC479" i="53"/>
  <c r="Y557" i="53"/>
  <c r="Q557" i="53"/>
  <c r="AI512" i="57"/>
  <c r="AE588" i="53"/>
  <c r="AD588" i="53" s="1"/>
  <c r="AB588" i="53" s="1"/>
  <c r="I172" i="51" s="1"/>
  <c r="AC465" i="53"/>
  <c r="AI549" i="57"/>
  <c r="AA542" i="53"/>
  <c r="Q517" i="53"/>
  <c r="AI538" i="57"/>
  <c r="AH538" i="57" s="1"/>
  <c r="AF538" i="57" s="1"/>
  <c r="W571" i="57"/>
  <c r="W550" i="53"/>
  <c r="Q465" i="53"/>
  <c r="U557" i="53"/>
  <c r="AC485" i="53"/>
  <c r="S477" i="53"/>
  <c r="AA470" i="53"/>
  <c r="Y565" i="53"/>
  <c r="S513" i="53"/>
  <c r="W472" i="53"/>
  <c r="AG525" i="57"/>
  <c r="Q551" i="57"/>
  <c r="Y523" i="57"/>
  <c r="AC525" i="57"/>
  <c r="S580" i="53"/>
  <c r="R580" i="53" s="1"/>
  <c r="P580" i="53" s="1"/>
  <c r="C164" i="51" s="1"/>
  <c r="U520" i="57"/>
  <c r="Y560" i="53"/>
  <c r="AE486" i="53"/>
  <c r="AD486" i="53" s="1"/>
  <c r="AB486" i="53" s="1"/>
  <c r="I70" i="51" s="1"/>
  <c r="H70" i="51" s="1"/>
  <c r="Q565" i="53"/>
  <c r="AI569" i="57"/>
  <c r="U568" i="57"/>
  <c r="Y528" i="57"/>
  <c r="Q463" i="53"/>
  <c r="W567" i="53"/>
  <c r="W511" i="53"/>
  <c r="AG572" i="57"/>
  <c r="AC572" i="57"/>
  <c r="AD572" i="57" s="1"/>
  <c r="AB572" i="57" s="1"/>
  <c r="AA582" i="57"/>
  <c r="Z582" i="57" s="1"/>
  <c r="S569" i="57"/>
  <c r="R569" i="57" s="1"/>
  <c r="S527" i="53"/>
  <c r="AE512" i="57"/>
  <c r="AE516" i="57"/>
  <c r="AE561" i="57"/>
  <c r="Q525" i="57"/>
  <c r="W517" i="53"/>
  <c r="V517" i="53" s="1"/>
  <c r="T517" i="53" s="1"/>
  <c r="W483" i="53"/>
  <c r="AI519" i="57"/>
  <c r="AG524" i="57"/>
  <c r="W520" i="57"/>
  <c r="S462" i="53"/>
  <c r="AE533" i="53"/>
  <c r="Y531" i="57"/>
  <c r="S467" i="53"/>
  <c r="S528" i="53"/>
  <c r="AI517" i="57"/>
  <c r="Y561" i="57"/>
  <c r="AI589" i="57"/>
  <c r="AH589" i="57" s="1"/>
  <c r="AF589" i="57" s="1"/>
  <c r="W831" i="57" s="1"/>
  <c r="AA569" i="57"/>
  <c r="AE554" i="57"/>
  <c r="AE510" i="53"/>
  <c r="AA550" i="53"/>
  <c r="Z550" i="53" s="1"/>
  <c r="X550" i="53" s="1"/>
  <c r="U573" i="53"/>
  <c r="Y524" i="57"/>
  <c r="AA537" i="53"/>
  <c r="Z537" i="53" s="1"/>
  <c r="X537" i="53" s="1"/>
  <c r="AG569" i="57"/>
  <c r="W486" i="53"/>
  <c r="S520" i="53"/>
  <c r="S493" i="53"/>
  <c r="AA532" i="57"/>
  <c r="W586" i="53"/>
  <c r="AA538" i="53"/>
  <c r="Z538" i="53" s="1"/>
  <c r="X538" i="53" s="1"/>
  <c r="AE536" i="57"/>
  <c r="AA559" i="53"/>
  <c r="Z559" i="53" s="1"/>
  <c r="X559" i="53" s="1"/>
  <c r="AD453" i="53"/>
  <c r="AB453" i="53" s="1"/>
  <c r="I37" i="51" s="1"/>
  <c r="H37" i="51" s="1"/>
  <c r="W544" i="57"/>
  <c r="AG551" i="57"/>
  <c r="W500" i="53"/>
  <c r="W586" i="57"/>
  <c r="AI566" i="57"/>
  <c r="Q468" i="53"/>
  <c r="W545" i="53"/>
  <c r="AI582" i="57"/>
  <c r="S456" i="53"/>
  <c r="W584" i="53"/>
  <c r="AA512" i="57"/>
  <c r="W573" i="57"/>
  <c r="Q574" i="53"/>
  <c r="R574" i="53" s="1"/>
  <c r="P574" i="53" s="1"/>
  <c r="C158" i="51" s="1"/>
  <c r="S457" i="53"/>
  <c r="R457" i="53" s="1"/>
  <c r="P457" i="53" s="1"/>
  <c r="C41" i="51" s="1"/>
  <c r="B41" i="51" s="1"/>
  <c r="S485" i="53"/>
  <c r="AE553" i="53"/>
  <c r="Y557" i="57"/>
  <c r="S577" i="53"/>
  <c r="R577" i="53" s="1"/>
  <c r="P577" i="53" s="1"/>
  <c r="W554" i="53"/>
  <c r="AC454" i="53"/>
  <c r="Q578" i="53"/>
  <c r="Y551" i="57"/>
  <c r="U489" i="53"/>
  <c r="U566" i="53"/>
  <c r="Q529" i="53"/>
  <c r="Q589" i="53"/>
  <c r="Y489" i="53"/>
  <c r="Z489" i="53" s="1"/>
  <c r="X489" i="53" s="1"/>
  <c r="G73" i="51" s="1"/>
  <c r="F73" i="51" s="1"/>
  <c r="AC550" i="57"/>
  <c r="AA512" i="53"/>
  <c r="Z512" i="53" s="1"/>
  <c r="X512" i="53" s="1"/>
  <c r="U550" i="53"/>
  <c r="W462" i="53"/>
  <c r="V462" i="53" s="1"/>
  <c r="T462" i="53" s="1"/>
  <c r="E46" i="51" s="1"/>
  <c r="D46" i="51" s="1"/>
  <c r="AI531" i="57"/>
  <c r="U470" i="53"/>
  <c r="S578" i="57"/>
  <c r="Y574" i="53"/>
  <c r="AE539" i="53"/>
  <c r="AA520" i="57"/>
  <c r="AI570" i="57"/>
  <c r="W539" i="53"/>
  <c r="Y454" i="53"/>
  <c r="AA539" i="53"/>
  <c r="AE520" i="57"/>
  <c r="AC589" i="53"/>
  <c r="AD589" i="53" s="1"/>
  <c r="AB589" i="53" s="1"/>
  <c r="I173" i="51" s="1"/>
  <c r="S464" i="53"/>
  <c r="R464" i="53" s="1"/>
  <c r="P464" i="53" s="1"/>
  <c r="C48" i="51" s="1"/>
  <c r="B48" i="51" s="1"/>
  <c r="AE462" i="53"/>
  <c r="Q544" i="53"/>
  <c r="Q535" i="57"/>
  <c r="AG535" i="57"/>
  <c r="AE473" i="53"/>
  <c r="AD473" i="53" s="1"/>
  <c r="AB473" i="53" s="1"/>
  <c r="I57" i="51" s="1"/>
  <c r="H57" i="51" s="1"/>
  <c r="AI576" i="57"/>
  <c r="S581" i="57"/>
  <c r="S470" i="53"/>
  <c r="R470" i="53" s="1"/>
  <c r="P470" i="53" s="1"/>
  <c r="C54" i="51" s="1"/>
  <c r="B54" i="51" s="1"/>
  <c r="AC469" i="53"/>
  <c r="U567" i="53"/>
  <c r="AI575" i="57"/>
  <c r="AE572" i="53"/>
  <c r="U554" i="53"/>
  <c r="AE560" i="53"/>
  <c r="AD560" i="53" s="1"/>
  <c r="AB560" i="53" s="1"/>
  <c r="I144" i="51" s="1"/>
  <c r="Q558" i="57"/>
  <c r="W505" i="53"/>
  <c r="AI572" i="57"/>
  <c r="AI544" i="57"/>
  <c r="S589" i="57"/>
  <c r="R589" i="57" s="1"/>
  <c r="AC512" i="53"/>
  <c r="S520" i="57"/>
  <c r="AG556" i="57"/>
  <c r="AE454" i="53"/>
  <c r="AA565" i="53"/>
  <c r="Z565" i="53" s="1"/>
  <c r="X565" i="53" s="1"/>
  <c r="AA513" i="57"/>
  <c r="S556" i="53"/>
  <c r="S529" i="57"/>
  <c r="S503" i="53"/>
  <c r="R503" i="53" s="1"/>
  <c r="P503" i="53" s="1"/>
  <c r="C87" i="51" s="1"/>
  <c r="B87" i="51" s="1"/>
  <c r="S570" i="57"/>
  <c r="AC590" i="57"/>
  <c r="W537" i="53"/>
  <c r="S546" i="53"/>
  <c r="AE590" i="53"/>
  <c r="Y539" i="57"/>
  <c r="S564" i="57"/>
  <c r="W501" i="53"/>
  <c r="Y534" i="57"/>
  <c r="AA570" i="57"/>
  <c r="AA513" i="53"/>
  <c r="W585" i="57"/>
  <c r="AI539" i="57"/>
  <c r="S488" i="53"/>
  <c r="AE569" i="57"/>
  <c r="Q486" i="53"/>
  <c r="R486" i="53" s="1"/>
  <c r="P486" i="53" s="1"/>
  <c r="C70" i="51" s="1"/>
  <c r="B70" i="51" s="1"/>
  <c r="W532" i="53"/>
  <c r="Y522" i="53"/>
  <c r="AA572" i="57"/>
  <c r="Z572" i="57" s="1"/>
  <c r="Y486" i="53"/>
  <c r="AC579" i="53"/>
  <c r="AC541" i="53"/>
  <c r="AE503" i="53"/>
  <c r="AE549" i="53"/>
  <c r="Q560" i="57"/>
  <c r="Q585" i="57"/>
  <c r="S531" i="53"/>
  <c r="AE570" i="57"/>
  <c r="AC539" i="57"/>
  <c r="AC534" i="57"/>
  <c r="S459" i="53"/>
  <c r="R459" i="53" s="1"/>
  <c r="P459" i="53" s="1"/>
  <c r="C43" i="51" s="1"/>
  <c r="B43" i="51" s="1"/>
  <c r="Y536" i="57"/>
  <c r="AC574" i="53"/>
  <c r="W506" i="53"/>
  <c r="S483" i="53"/>
  <c r="S577" i="57"/>
  <c r="Y550" i="57"/>
  <c r="W491" i="53"/>
  <c r="AC576" i="57"/>
  <c r="W572" i="57"/>
  <c r="V572" i="57" s="1"/>
  <c r="AI551" i="57"/>
  <c r="Y541" i="53"/>
  <c r="AC462" i="53"/>
  <c r="S572" i="57"/>
  <c r="S558" i="53"/>
  <c r="AG582" i="57"/>
  <c r="S497" i="53"/>
  <c r="S512" i="53"/>
  <c r="AI515" i="57"/>
  <c r="U524" i="53"/>
  <c r="Y558" i="53"/>
  <c r="W546" i="53"/>
  <c r="S537" i="53"/>
  <c r="U486" i="53"/>
  <c r="W503" i="53"/>
  <c r="U535" i="53"/>
  <c r="S574" i="57"/>
  <c r="AC563" i="53"/>
  <c r="Y534" i="53"/>
  <c r="W589" i="53"/>
  <c r="S582" i="57"/>
  <c r="Y524" i="53"/>
  <c r="S544" i="57"/>
  <c r="AE512" i="53"/>
  <c r="W570" i="57"/>
  <c r="Q566" i="53"/>
  <c r="U582" i="57"/>
  <c r="Q524" i="53"/>
  <c r="W512" i="53"/>
  <c r="AD524" i="53"/>
  <c r="AB524" i="53" s="1"/>
  <c r="I108" i="51" s="1"/>
  <c r="Q584" i="57"/>
  <c r="V470" i="53"/>
  <c r="T470" i="53" s="1"/>
  <c r="E54" i="51" s="1"/>
  <c r="D54" i="51" s="1"/>
  <c r="W562" i="53"/>
  <c r="V562" i="53" s="1"/>
  <c r="T562" i="53" s="1"/>
  <c r="S542" i="53"/>
  <c r="AA567" i="53"/>
  <c r="Z567" i="53" s="1"/>
  <c r="X567" i="53" s="1"/>
  <c r="AG539" i="57"/>
  <c r="AH539" i="57" s="1"/>
  <c r="AF539" i="57" s="1"/>
  <c r="AI529" i="57"/>
  <c r="AG591" i="57"/>
  <c r="Q558" i="53"/>
  <c r="U541" i="53"/>
  <c r="AC582" i="57"/>
  <c r="AE565" i="53"/>
  <c r="AD565" i="53" s="1"/>
  <c r="AB565" i="53" s="1"/>
  <c r="I149" i="51" s="1"/>
  <c r="AI524" i="57"/>
  <c r="AE575" i="53"/>
  <c r="Q582" i="57"/>
  <c r="W549" i="53"/>
  <c r="AI584" i="57"/>
  <c r="S518" i="57"/>
  <c r="AA566" i="53"/>
  <c r="Z566" i="53" s="1"/>
  <c r="X566" i="53" s="1"/>
  <c r="W526" i="57"/>
  <c r="AE481" i="53"/>
  <c r="AD481" i="53" s="1"/>
  <c r="AB481" i="53" s="1"/>
  <c r="I65" i="51" s="1"/>
  <c r="H65" i="51" s="1"/>
  <c r="Y528" i="53"/>
  <c r="Z528" i="53" s="1"/>
  <c r="X528" i="53" s="1"/>
  <c r="Q547" i="53"/>
  <c r="AA558" i="57"/>
  <c r="Z558" i="57" s="1"/>
  <c r="AE570" i="53"/>
  <c r="AD570" i="53" s="1"/>
  <c r="AB570" i="53" s="1"/>
  <c r="I154" i="51" s="1"/>
  <c r="W567" i="57"/>
  <c r="S451" i="53"/>
  <c r="AE541" i="57"/>
  <c r="AA498" i="53"/>
  <c r="AA455" i="53"/>
  <c r="W537" i="57"/>
  <c r="S579" i="57"/>
  <c r="S509" i="53"/>
  <c r="AC559" i="53"/>
  <c r="AE538" i="57"/>
  <c r="U578" i="57"/>
  <c r="V578" i="57" s="1"/>
  <c r="S589" i="53"/>
  <c r="W550" i="57"/>
  <c r="W580" i="57"/>
  <c r="S545" i="53"/>
  <c r="AE513" i="57"/>
  <c r="W525" i="57"/>
  <c r="V525" i="57" s="1"/>
  <c r="U536" i="57"/>
  <c r="AE455" i="53"/>
  <c r="S550" i="53"/>
  <c r="R550" i="53" s="1"/>
  <c r="P550" i="53" s="1"/>
  <c r="Y568" i="57"/>
  <c r="Q547" i="57"/>
  <c r="S515" i="57"/>
  <c r="Q518" i="57"/>
  <c r="AA490" i="53"/>
  <c r="Z490" i="53" s="1"/>
  <c r="X490" i="53" s="1"/>
  <c r="G74" i="51" s="1"/>
  <c r="F74" i="51" s="1"/>
  <c r="AC518" i="57"/>
  <c r="AE524" i="57"/>
  <c r="AD524" i="57" s="1"/>
  <c r="AB524" i="57" s="1"/>
  <c r="AI579" i="57"/>
  <c r="AH579" i="57" s="1"/>
  <c r="AF579" i="57" s="1"/>
  <c r="W560" i="53"/>
  <c r="AE513" i="53"/>
  <c r="S455" i="53"/>
  <c r="R455" i="53" s="1"/>
  <c r="P455" i="53" s="1"/>
  <c r="C39" i="51" s="1"/>
  <c r="B39" i="51" s="1"/>
  <c r="S587" i="53"/>
  <c r="R587" i="53" s="1"/>
  <c r="P587" i="53" s="1"/>
  <c r="C171" i="51" s="1"/>
  <c r="V553" i="57"/>
  <c r="S590" i="57"/>
  <c r="R590" i="57" s="1"/>
  <c r="W479" i="53"/>
  <c r="V479" i="53" s="1"/>
  <c r="T479" i="53" s="1"/>
  <c r="E63" i="51" s="1"/>
  <c r="D63" i="51" s="1"/>
  <c r="AE491" i="53"/>
  <c r="Y544" i="53"/>
  <c r="AE571" i="57"/>
  <c r="Q568" i="53"/>
  <c r="S586" i="53"/>
  <c r="AE499" i="53"/>
  <c r="AE567" i="57"/>
  <c r="AC534" i="53"/>
  <c r="AA589" i="53"/>
  <c r="Z589" i="53" s="1"/>
  <c r="X589" i="53" s="1"/>
  <c r="Q568" i="57"/>
  <c r="AA537" i="57"/>
  <c r="AC556" i="57"/>
  <c r="Q540" i="53"/>
  <c r="W513" i="57"/>
  <c r="W540" i="53"/>
  <c r="Q462" i="53"/>
  <c r="AA570" i="53"/>
  <c r="Z570" i="53" s="1"/>
  <c r="X570" i="53" s="1"/>
  <c r="S567" i="57"/>
  <c r="AI567" i="57"/>
  <c r="Q511" i="53"/>
  <c r="AE490" i="53"/>
  <c r="AA500" i="53"/>
  <c r="AI563" i="57"/>
  <c r="AA524" i="57"/>
  <c r="AA549" i="57"/>
  <c r="Z549" i="57" s="1"/>
  <c r="Y553" i="57"/>
  <c r="Y554" i="53"/>
  <c r="W590" i="57"/>
  <c r="S565" i="53"/>
  <c r="S521" i="53"/>
  <c r="R521" i="53" s="1"/>
  <c r="P521" i="53" s="1"/>
  <c r="W451" i="53"/>
  <c r="S487" i="53"/>
  <c r="W563" i="57"/>
  <c r="S472" i="53"/>
  <c r="AI541" i="57"/>
  <c r="W488" i="53"/>
  <c r="V488" i="53" s="1"/>
  <c r="T488" i="53" s="1"/>
  <c r="E72" i="51" s="1"/>
  <c r="D72" i="51" s="1"/>
  <c r="S570" i="53"/>
  <c r="R570" i="53" s="1"/>
  <c r="P570" i="53" s="1"/>
  <c r="S563" i="57"/>
  <c r="S571" i="57"/>
  <c r="AA567" i="57"/>
  <c r="AE563" i="57"/>
  <c r="AD563" i="57" s="1"/>
  <c r="AB563" i="57" s="1"/>
  <c r="S505" i="53"/>
  <c r="R505" i="53" s="1"/>
  <c r="P505" i="53" s="1"/>
  <c r="C89" i="51" s="1"/>
  <c r="B89" i="51" s="1"/>
  <c r="AE590" i="57"/>
  <c r="Q563" i="57"/>
  <c r="AI513" i="57"/>
  <c r="AH513" i="57" s="1"/>
  <c r="AF513" i="57" s="1"/>
  <c r="AE537" i="57"/>
  <c r="AD537" i="57" s="1"/>
  <c r="AB537" i="57" s="1"/>
  <c r="U556" i="57"/>
  <c r="Y461" i="53"/>
  <c r="S529" i="53"/>
  <c r="S490" i="53"/>
  <c r="AA477" i="53"/>
  <c r="U564" i="57"/>
  <c r="AE550" i="57"/>
  <c r="W538" i="57"/>
  <c r="AE586" i="53"/>
  <c r="AD586" i="53" s="1"/>
  <c r="AB586" i="53" s="1"/>
  <c r="I170" i="51" s="1"/>
  <c r="S463" i="53"/>
  <c r="W570" i="53"/>
  <c r="V570" i="53" s="1"/>
  <c r="T570" i="53" s="1"/>
  <c r="W498" i="53"/>
  <c r="V498" i="53" s="1"/>
  <c r="T498" i="53" s="1"/>
  <c r="E82" i="51" s="1"/>
  <c r="D82" i="51" s="1"/>
  <c r="Y572" i="53"/>
  <c r="AI522" i="57"/>
  <c r="S521" i="57"/>
  <c r="AC494" i="53"/>
  <c r="AD494" i="53" s="1"/>
  <c r="AB494" i="53" s="1"/>
  <c r="I78" i="51" s="1"/>
  <c r="H78" i="51" s="1"/>
  <c r="Y535" i="57"/>
  <c r="Y491" i="53"/>
  <c r="W541" i="57"/>
  <c r="Q487" i="53"/>
  <c r="AA454" i="53"/>
  <c r="S583" i="57"/>
  <c r="AA481" i="53"/>
  <c r="Q512" i="57"/>
  <c r="W535" i="57"/>
  <c r="U547" i="57"/>
  <c r="Y518" i="57"/>
  <c r="W573" i="53"/>
  <c r="S558" i="57"/>
  <c r="W466" i="53"/>
  <c r="S514" i="53"/>
  <c r="R514" i="53" s="1"/>
  <c r="P514" i="53" s="1"/>
  <c r="AE515" i="57"/>
  <c r="W458" i="53"/>
  <c r="V458" i="53" s="1"/>
  <c r="T458" i="53" s="1"/>
  <c r="E42" i="51" s="1"/>
  <c r="D42" i="51" s="1"/>
  <c r="AE500" i="53"/>
  <c r="Q581" i="57"/>
  <c r="AC554" i="53"/>
  <c r="AG568" i="57"/>
  <c r="AE550" i="53"/>
  <c r="AE498" i="53"/>
  <c r="AE451" i="53"/>
  <c r="AA586" i="53"/>
  <c r="S546" i="57"/>
  <c r="W548" i="53"/>
  <c r="U576" i="57"/>
  <c r="AC547" i="57"/>
  <c r="AC588" i="57"/>
  <c r="Q542" i="57"/>
  <c r="AC572" i="53"/>
  <c r="S560" i="53"/>
  <c r="R560" i="53" s="1"/>
  <c r="P560" i="53" s="1"/>
  <c r="Q551" i="53"/>
  <c r="AC538" i="57"/>
  <c r="AE549" i="57"/>
  <c r="AD549" i="57" s="1"/>
  <c r="AB549" i="57" s="1"/>
  <c r="AI557" i="57"/>
  <c r="Y542" i="57"/>
  <c r="S549" i="57"/>
  <c r="AA531" i="57"/>
  <c r="W572" i="53"/>
  <c r="V572" i="53" s="1"/>
  <c r="T572" i="53" s="1"/>
  <c r="AA572" i="53"/>
  <c r="S576" i="53"/>
  <c r="AE537" i="53"/>
  <c r="AA541" i="57"/>
  <c r="R582" i="53"/>
  <c r="P582" i="53" s="1"/>
  <c r="U581" i="57"/>
  <c r="S580" i="57"/>
  <c r="S538" i="57"/>
  <c r="W556" i="53"/>
  <c r="V556" i="53" s="1"/>
  <c r="T556" i="53" s="1"/>
  <c r="AC459" i="53"/>
  <c r="S512" i="57"/>
  <c r="AC527" i="57"/>
  <c r="AC489" i="53"/>
  <c r="AD489" i="53" s="1"/>
  <c r="AB489" i="53" s="1"/>
  <c r="I73" i="51" s="1"/>
  <c r="H73" i="51" s="1"/>
  <c r="AA571" i="57"/>
  <c r="S523" i="53"/>
  <c r="W524" i="57"/>
  <c r="V524" i="57" s="1"/>
  <c r="AA451" i="53"/>
  <c r="AA560" i="53"/>
  <c r="W558" i="57"/>
  <c r="V558" i="57" s="1"/>
  <c r="AA538" i="57"/>
  <c r="Z538" i="57" s="1"/>
  <c r="Q482" i="53"/>
  <c r="AE528" i="57"/>
  <c r="AD528" i="57" s="1"/>
  <c r="AB528" i="57" s="1"/>
  <c r="S537" i="57"/>
  <c r="U551" i="53"/>
  <c r="Y583" i="57"/>
  <c r="Y540" i="53"/>
  <c r="Q572" i="53"/>
  <c r="R572" i="53" s="1"/>
  <c r="P572" i="53" s="1"/>
  <c r="C156" i="51" s="1"/>
  <c r="U494" i="53"/>
  <c r="S524" i="57"/>
  <c r="R524" i="57" s="1"/>
  <c r="AD488" i="53"/>
  <c r="AB488" i="53" s="1"/>
  <c r="I72" i="51" s="1"/>
  <c r="H72" i="51" s="1"/>
  <c r="Y462" i="53"/>
  <c r="Z462" i="53" s="1"/>
  <c r="X462" i="53" s="1"/>
  <c r="G46" i="51" s="1"/>
  <c r="F46" i="51" s="1"/>
  <c r="U540" i="53"/>
  <c r="W533" i="53"/>
  <c r="U559" i="53"/>
  <c r="AI590" i="57"/>
  <c r="S454" i="53"/>
  <c r="R454" i="53" s="1"/>
  <c r="P454" i="53" s="1"/>
  <c r="C38" i="51" s="1"/>
  <c r="B38" i="51" s="1"/>
  <c r="W549" i="57"/>
  <c r="Y581" i="57"/>
  <c r="W515" i="57"/>
  <c r="AG564" i="57"/>
  <c r="AH564" i="57" s="1"/>
  <c r="AF564" i="57" s="1"/>
  <c r="S526" i="53"/>
  <c r="R526" i="53" s="1"/>
  <c r="P526" i="53" s="1"/>
  <c r="AC493" i="53"/>
  <c r="U482" i="53"/>
  <c r="W481" i="53"/>
  <c r="S494" i="53"/>
  <c r="AC503" i="53"/>
  <c r="S481" i="53"/>
  <c r="AG547" i="57"/>
  <c r="AA581" i="53"/>
  <c r="Z581" i="53" s="1"/>
  <c r="X581" i="53" s="1"/>
  <c r="G165" i="51" s="1"/>
  <c r="AA579" i="57"/>
  <c r="AG527" i="57"/>
  <c r="Q537" i="53"/>
  <c r="AC537" i="53"/>
  <c r="Q553" i="57"/>
  <c r="W484" i="53"/>
  <c r="AD505" i="53"/>
  <c r="AB505" i="53" s="1"/>
  <c r="I89" i="51" s="1"/>
  <c r="H89" i="51" s="1"/>
  <c r="U557" i="57"/>
  <c r="AE528" i="53"/>
  <c r="AD528" i="53" s="1"/>
  <c r="AB528" i="53" s="1"/>
  <c r="I112" i="51" s="1"/>
  <c r="U584" i="53"/>
  <c r="R496" i="53"/>
  <c r="P496" i="53" s="1"/>
  <c r="C80" i="51" s="1"/>
  <c r="B80" i="51" s="1"/>
  <c r="AA525" i="53"/>
  <c r="S506" i="53"/>
  <c r="Y519" i="53"/>
  <c r="AA526" i="57"/>
  <c r="Z582" i="53"/>
  <c r="X582" i="53" s="1"/>
  <c r="U459" i="53"/>
  <c r="Y564" i="57"/>
  <c r="S468" i="53"/>
  <c r="Q479" i="53"/>
  <c r="R479" i="53" s="1"/>
  <c r="P479" i="53" s="1"/>
  <c r="C63" i="51" s="1"/>
  <c r="B63" i="51" s="1"/>
  <c r="Q564" i="57"/>
  <c r="U461" i="53"/>
  <c r="U558" i="53"/>
  <c r="AA575" i="57"/>
  <c r="W579" i="57"/>
  <c r="Y523" i="53"/>
  <c r="Z523" i="53" s="1"/>
  <c r="X523" i="53" s="1"/>
  <c r="AA580" i="57"/>
  <c r="S567" i="53"/>
  <c r="AE526" i="57"/>
  <c r="AA545" i="53"/>
  <c r="S533" i="53"/>
  <c r="U527" i="57"/>
  <c r="AE579" i="53"/>
  <c r="Z485" i="53"/>
  <c r="X485" i="53" s="1"/>
  <c r="G69" i="51" s="1"/>
  <c r="F69" i="51" s="1"/>
  <c r="Q527" i="57"/>
  <c r="Y584" i="53"/>
  <c r="AA523" i="57"/>
  <c r="W580" i="53"/>
  <c r="V580" i="53" s="1"/>
  <c r="T580" i="53" s="1"/>
  <c r="E164" i="51" s="1"/>
  <c r="AI568" i="57"/>
  <c r="V463" i="53"/>
  <c r="T463" i="53" s="1"/>
  <c r="E47" i="51" s="1"/>
  <c r="D47" i="51" s="1"/>
  <c r="S500" i="53"/>
  <c r="AC523" i="53"/>
  <c r="AE580" i="57"/>
  <c r="AI526" i="57"/>
  <c r="W577" i="57"/>
  <c r="AI580" i="57"/>
  <c r="W519" i="57"/>
  <c r="AC569" i="57"/>
  <c r="AE546" i="53"/>
  <c r="AD546" i="53" s="1"/>
  <c r="AB546" i="53" s="1"/>
  <c r="I130" i="51" s="1"/>
  <c r="Q494" i="53"/>
  <c r="AE579" i="57"/>
  <c r="W512" i="57"/>
  <c r="V512" i="57" s="1"/>
  <c r="AE545" i="53"/>
  <c r="U538" i="57"/>
  <c r="Q483" i="53"/>
  <c r="Q584" i="53"/>
  <c r="Q534" i="53"/>
  <c r="W565" i="57"/>
  <c r="W520" i="53"/>
  <c r="W577" i="53"/>
  <c r="V577" i="53" s="1"/>
  <c r="T577" i="53" s="1"/>
  <c r="E161" i="51" s="1"/>
  <c r="W522" i="57"/>
  <c r="Y493" i="53"/>
  <c r="U560" i="53"/>
  <c r="W565" i="53"/>
  <c r="Q539" i="57"/>
  <c r="U483" i="53"/>
  <c r="Q485" i="53"/>
  <c r="R485" i="53" s="1"/>
  <c r="P485" i="53" s="1"/>
  <c r="C69" i="51" s="1"/>
  <c r="B69" i="51" s="1"/>
  <c r="Q512" i="53"/>
  <c r="Q461" i="53"/>
  <c r="AI558" i="57"/>
  <c r="U563" i="53"/>
  <c r="Y479" i="53"/>
  <c r="AI523" i="57"/>
  <c r="AE535" i="57"/>
  <c r="AD535" i="57" s="1"/>
  <c r="AB535" i="57" s="1"/>
  <c r="W468" i="53"/>
  <c r="V468" i="53" s="1"/>
  <c r="T468" i="53" s="1"/>
  <c r="E52" i="51" s="1"/>
  <c r="D52" i="51" s="1"/>
  <c r="AC526" i="57"/>
  <c r="AA546" i="57"/>
  <c r="Z546" i="57" s="1"/>
  <c r="W581" i="53"/>
  <c r="V581" i="53" s="1"/>
  <c r="T581" i="53" s="1"/>
  <c r="E165" i="51" s="1"/>
  <c r="W497" i="53"/>
  <c r="W575" i="53"/>
  <c r="AA558" i="53"/>
  <c r="U526" i="53"/>
  <c r="Q493" i="53"/>
  <c r="W538" i="53"/>
  <c r="Y536" i="53"/>
  <c r="AC536" i="53"/>
  <c r="AG553" i="57"/>
  <c r="AC532" i="57"/>
  <c r="V464" i="53"/>
  <c r="T464" i="53" s="1"/>
  <c r="E48" i="51" s="1"/>
  <c r="D48" i="51" s="1"/>
  <c r="AI554" i="57"/>
  <c r="Y526" i="57"/>
  <c r="W509" i="53"/>
  <c r="S550" i="57"/>
  <c r="AA575" i="53"/>
  <c r="AE558" i="53"/>
  <c r="AD558" i="53" s="1"/>
  <c r="AB558" i="53" s="1"/>
  <c r="I142" i="51" s="1"/>
  <c r="U533" i="53"/>
  <c r="V533" i="53" s="1"/>
  <c r="T533" i="53" s="1"/>
  <c r="S575" i="53"/>
  <c r="AC496" i="53"/>
  <c r="AD496" i="53" s="1"/>
  <c r="AB496" i="53" s="1"/>
  <c r="I80" i="51" s="1"/>
  <c r="H80" i="51" s="1"/>
  <c r="AA550" i="57"/>
  <c r="AE545" i="57"/>
  <c r="W554" i="57"/>
  <c r="S554" i="57"/>
  <c r="R554" i="57" s="1"/>
  <c r="W551" i="57"/>
  <c r="V551" i="57" s="1"/>
  <c r="AA497" i="53"/>
  <c r="S535" i="57"/>
  <c r="R535" i="57" s="1"/>
  <c r="Q533" i="53"/>
  <c r="Y530" i="57"/>
  <c r="AC530" i="57"/>
  <c r="Q586" i="53"/>
  <c r="AA484" i="53"/>
  <c r="AE546" i="57"/>
  <c r="AC531" i="57"/>
  <c r="AA509" i="53"/>
  <c r="Z533" i="53"/>
  <c r="X533" i="53" s="1"/>
  <c r="AI578" i="57"/>
  <c r="AH578" i="57" s="1"/>
  <c r="AF578" i="57" s="1"/>
  <c r="AA540" i="57"/>
  <c r="AI550" i="57"/>
  <c r="AH550" i="57" s="1"/>
  <c r="AF550" i="57" s="1"/>
  <c r="S581" i="53"/>
  <c r="R581" i="53" s="1"/>
  <c r="P581" i="53" s="1"/>
  <c r="C165" i="51" s="1"/>
  <c r="AC475" i="53"/>
  <c r="AA556" i="53"/>
  <c r="Z556" i="53" s="1"/>
  <c r="X556" i="53" s="1"/>
  <c r="Y526" i="53"/>
  <c r="AH581" i="57"/>
  <c r="AF581" i="57" s="1"/>
  <c r="W762" i="57" s="1"/>
  <c r="AA480" i="53"/>
  <c r="Z480" i="53" s="1"/>
  <c r="X480" i="53" s="1"/>
  <c r="G64" i="51" s="1"/>
  <c r="F64" i="51" s="1"/>
  <c r="W523" i="57"/>
  <c r="V523" i="57" s="1"/>
  <c r="S530" i="53"/>
  <c r="R530" i="53" s="1"/>
  <c r="P530" i="53" s="1"/>
  <c r="AE484" i="53"/>
  <c r="AE509" i="53"/>
  <c r="S484" i="53"/>
  <c r="R484" i="53" s="1"/>
  <c r="P484" i="53" s="1"/>
  <c r="C68" i="51" s="1"/>
  <c r="B68" i="51" s="1"/>
  <c r="AA590" i="53"/>
  <c r="AI535" i="57"/>
  <c r="Y576" i="53"/>
  <c r="AC533" i="53"/>
  <c r="AE556" i="53"/>
  <c r="AD556" i="53" s="1"/>
  <c r="AB556" i="53" s="1"/>
  <c r="I140" i="51" s="1"/>
  <c r="W566" i="57"/>
  <c r="V566" i="57" s="1"/>
  <c r="Y475" i="53"/>
  <c r="W546" i="57"/>
  <c r="U531" i="57"/>
  <c r="U536" i="53"/>
  <c r="AC560" i="57"/>
  <c r="Y560" i="57"/>
  <c r="Z560" i="57" s="1"/>
  <c r="Y586" i="53"/>
  <c r="AG530" i="57"/>
  <c r="AE564" i="53"/>
  <c r="AE523" i="57"/>
  <c r="S552" i="53"/>
  <c r="R552" i="53" s="1"/>
  <c r="P552" i="53" s="1"/>
  <c r="S523" i="57"/>
  <c r="S585" i="53"/>
  <c r="R585" i="53" s="1"/>
  <c r="P585" i="53" s="1"/>
  <c r="C169" i="51" s="1"/>
  <c r="AG526" i="57"/>
  <c r="U530" i="57"/>
  <c r="AC566" i="53"/>
  <c r="AI525" i="57"/>
  <c r="Q475" i="53"/>
  <c r="AC526" i="53"/>
  <c r="W558" i="53"/>
  <c r="U526" i="57"/>
  <c r="S480" i="53"/>
  <c r="U560" i="57"/>
  <c r="S525" i="57"/>
  <c r="V511" i="53"/>
  <c r="T511" i="53" s="1"/>
  <c r="W583" i="53"/>
  <c r="W581" i="57"/>
  <c r="AA555" i="57"/>
  <c r="AG515" i="57"/>
  <c r="S469" i="53"/>
  <c r="R469" i="53" s="1"/>
  <c r="P469" i="53" s="1"/>
  <c r="C53" i="51" s="1"/>
  <c r="B53" i="51" s="1"/>
  <c r="W543" i="57"/>
  <c r="AC520" i="57"/>
  <c r="AA468" i="53"/>
  <c r="Z468" i="53" s="1"/>
  <c r="X468" i="53" s="1"/>
  <c r="G52" i="51" s="1"/>
  <c r="F52" i="51" s="1"/>
  <c r="AE558" i="57"/>
  <c r="AD558" i="57" s="1"/>
  <c r="AB558" i="57" s="1"/>
  <c r="U571" i="57"/>
  <c r="W457" i="53"/>
  <c r="V457" i="53" s="1"/>
  <c r="T457" i="53" s="1"/>
  <c r="E41" i="51" s="1"/>
  <c r="D41" i="51" s="1"/>
  <c r="Y496" i="53"/>
  <c r="Z496" i="53" s="1"/>
  <c r="X496" i="53" s="1"/>
  <c r="G80" i="51" s="1"/>
  <c r="F80" i="51" s="1"/>
  <c r="U481" i="53"/>
  <c r="W555" i="57"/>
  <c r="U515" i="57"/>
  <c r="S474" i="53"/>
  <c r="R474" i="53" s="1"/>
  <c r="P474" i="53" s="1"/>
  <c r="C58" i="51" s="1"/>
  <c r="B58" i="51" s="1"/>
  <c r="AA548" i="53"/>
  <c r="W535" i="53"/>
  <c r="Y520" i="57"/>
  <c r="AG573" i="57"/>
  <c r="Q522" i="53"/>
  <c r="R522" i="53" s="1"/>
  <c r="P522" i="53" s="1"/>
  <c r="W485" i="53"/>
  <c r="V485" i="53" s="1"/>
  <c r="T485" i="53" s="1"/>
  <c r="E69" i="51" s="1"/>
  <c r="D69" i="51" s="1"/>
  <c r="U480" i="53"/>
  <c r="V480" i="53" s="1"/>
  <c r="T480" i="53" s="1"/>
  <c r="E64" i="51" s="1"/>
  <c r="D64" i="51" s="1"/>
  <c r="S517" i="53"/>
  <c r="R517" i="53" s="1"/>
  <c r="P517" i="53" s="1"/>
  <c r="U575" i="57"/>
  <c r="AI540" i="57"/>
  <c r="W585" i="53"/>
  <c r="V585" i="53" s="1"/>
  <c r="T585" i="53" s="1"/>
  <c r="E169" i="51" s="1"/>
  <c r="AC583" i="57"/>
  <c r="U583" i="57"/>
  <c r="AH559" i="57"/>
  <c r="AF559" i="57" s="1"/>
  <c r="S565" i="57"/>
  <c r="R565" i="57" s="1"/>
  <c r="AI591" i="57"/>
  <c r="AC515" i="57"/>
  <c r="AD581" i="53"/>
  <c r="AB581" i="53" s="1"/>
  <c r="I165" i="51" s="1"/>
  <c r="U518" i="57"/>
  <c r="AC504" i="53"/>
  <c r="S511" i="53"/>
  <c r="U522" i="53"/>
  <c r="W533" i="57"/>
  <c r="W523" i="53"/>
  <c r="V523" i="53" s="1"/>
  <c r="T523" i="53" s="1"/>
  <c r="W461" i="53"/>
  <c r="Z589" i="57"/>
  <c r="W553" i="53"/>
  <c r="AA529" i="57"/>
  <c r="S579" i="53"/>
  <c r="S586" i="57"/>
  <c r="R586" i="57" s="1"/>
  <c r="S538" i="53"/>
  <c r="R538" i="53" s="1"/>
  <c r="P538" i="53" s="1"/>
  <c r="Q576" i="53"/>
  <c r="AE476" i="53"/>
  <c r="S526" i="57"/>
  <c r="R526" i="57" s="1"/>
  <c r="W582" i="57"/>
  <c r="AI565" i="57"/>
  <c r="AD533" i="57"/>
  <c r="AB533" i="57" s="1"/>
  <c r="AI527" i="57"/>
  <c r="W569" i="53"/>
  <c r="V569" i="53" s="1"/>
  <c r="T569" i="53" s="1"/>
  <c r="AE511" i="53"/>
  <c r="U573" i="57"/>
  <c r="AA479" i="53"/>
  <c r="AH571" i="57"/>
  <c r="AF571" i="57" s="1"/>
  <c r="W524" i="53"/>
  <c r="Q481" i="53"/>
  <c r="W563" i="53"/>
  <c r="W561" i="53"/>
  <c r="Z470" i="53"/>
  <c r="X470" i="53" s="1"/>
  <c r="G54" i="51" s="1"/>
  <c r="F54" i="51" s="1"/>
  <c r="Y504" i="53"/>
  <c r="AA511" i="53"/>
  <c r="Q515" i="57"/>
  <c r="U576" i="53"/>
  <c r="Q573" i="57"/>
  <c r="W579" i="53"/>
  <c r="W528" i="53"/>
  <c r="V528" i="53" s="1"/>
  <c r="T528" i="53" s="1"/>
  <c r="U527" i="53"/>
  <c r="U568" i="53"/>
  <c r="AA515" i="57"/>
  <c r="Z515" i="57" s="1"/>
  <c r="Q583" i="57"/>
  <c r="U510" i="53"/>
  <c r="U533" i="57"/>
  <c r="AC543" i="57"/>
  <c r="Y555" i="53"/>
  <c r="U544" i="57"/>
  <c r="V544" i="57" s="1"/>
  <c r="AC544" i="57"/>
  <c r="AD544" i="57" s="1"/>
  <c r="AB544" i="57" s="1"/>
  <c r="AC545" i="53"/>
  <c r="Q545" i="53"/>
  <c r="AG590" i="57"/>
  <c r="Q555" i="53"/>
  <c r="R555" i="53" s="1"/>
  <c r="P555" i="53" s="1"/>
  <c r="AA544" i="53"/>
  <c r="AC523" i="57"/>
  <c r="V478" i="53"/>
  <c r="T478" i="53" s="1"/>
  <c r="E62" i="51" s="1"/>
  <c r="D62" i="51" s="1"/>
  <c r="S524" i="53"/>
  <c r="AC521" i="57"/>
  <c r="AA535" i="57"/>
  <c r="V495" i="53"/>
  <c r="T495" i="53" s="1"/>
  <c r="E79" i="51" s="1"/>
  <c r="D79" i="51" s="1"/>
  <c r="Q495" i="53"/>
  <c r="R495" i="53" s="1"/>
  <c r="P495" i="53" s="1"/>
  <c r="C79" i="51" s="1"/>
  <c r="B79" i="51" s="1"/>
  <c r="U555" i="53"/>
  <c r="W568" i="57"/>
  <c r="AC561" i="57"/>
  <c r="AD561" i="57" s="1"/>
  <c r="AB561" i="57" s="1"/>
  <c r="W515" i="53"/>
  <c r="V515" i="53" s="1"/>
  <c r="T515" i="53" s="1"/>
  <c r="AD485" i="53"/>
  <c r="AB485" i="53" s="1"/>
  <c r="I69" i="51" s="1"/>
  <c r="H69" i="51" s="1"/>
  <c r="AA491" i="53"/>
  <c r="Z491" i="53" s="1"/>
  <c r="X491" i="53" s="1"/>
  <c r="G75" i="51" s="1"/>
  <c r="F75" i="51" s="1"/>
  <c r="Q453" i="53"/>
  <c r="R453" i="53" s="1"/>
  <c r="P453" i="53" s="1"/>
  <c r="C37" i="51" s="1"/>
  <c r="B37" i="51" s="1"/>
  <c r="W539" i="57"/>
  <c r="V539" i="57" s="1"/>
  <c r="AE542" i="53"/>
  <c r="W590" i="53"/>
  <c r="V590" i="53" s="1"/>
  <c r="T590" i="53" s="1"/>
  <c r="E174" i="51" s="1"/>
  <c r="AC550" i="53"/>
  <c r="AD550" i="53" s="1"/>
  <c r="AB550" i="53" s="1"/>
  <c r="I134" i="51" s="1"/>
  <c r="AA473" i="53"/>
  <c r="Z473" i="53" s="1"/>
  <c r="X473" i="53" s="1"/>
  <c r="G57" i="51" s="1"/>
  <c r="F57" i="51" s="1"/>
  <c r="AC482" i="53"/>
  <c r="AD482" i="53" s="1"/>
  <c r="AB482" i="53" s="1"/>
  <c r="I66" i="51" s="1"/>
  <c r="H66" i="51" s="1"/>
  <c r="W542" i="53"/>
  <c r="U569" i="57"/>
  <c r="V569" i="57" s="1"/>
  <c r="AC468" i="53"/>
  <c r="Q561" i="57"/>
  <c r="AC561" i="53"/>
  <c r="Y512" i="57"/>
  <c r="AC567" i="53"/>
  <c r="AI573" i="57"/>
  <c r="Y487" i="53"/>
  <c r="AA579" i="53"/>
  <c r="Z579" i="53" s="1"/>
  <c r="X579" i="53" s="1"/>
  <c r="AC512" i="57"/>
  <c r="S569" i="53"/>
  <c r="R569" i="53" s="1"/>
  <c r="P569" i="53" s="1"/>
  <c r="AG557" i="57"/>
  <c r="U559" i="57"/>
  <c r="Y559" i="57"/>
  <c r="Q559" i="57"/>
  <c r="U535" i="57"/>
  <c r="S510" i="53"/>
  <c r="AI511" i="57"/>
  <c r="AH511" i="57" s="1"/>
  <c r="AF511" i="57" s="1"/>
  <c r="Y533" i="57"/>
  <c r="Z533" i="57" s="1"/>
  <c r="AA587" i="53"/>
  <c r="Z587" i="53" s="1"/>
  <c r="X587" i="53" s="1"/>
  <c r="G171" i="51" s="1"/>
  <c r="AG546" i="57"/>
  <c r="AH546" i="57" s="1"/>
  <c r="AF546" i="57" s="1"/>
  <c r="W456" i="53"/>
  <c r="S548" i="57"/>
  <c r="R548" i="57" s="1"/>
  <c r="S458" i="53"/>
  <c r="AG532" i="57"/>
  <c r="AA553" i="53"/>
  <c r="AA521" i="53"/>
  <c r="Z521" i="53" s="1"/>
  <c r="X521" i="53" s="1"/>
  <c r="Q536" i="57"/>
  <c r="AG563" i="57"/>
  <c r="U517" i="57"/>
  <c r="Q517" i="57"/>
  <c r="AC491" i="53"/>
  <c r="U491" i="53"/>
  <c r="Q557" i="57"/>
  <c r="AC455" i="53"/>
  <c r="R491" i="53"/>
  <c r="P491" i="53" s="1"/>
  <c r="C75" i="51" s="1"/>
  <c r="B75" i="51" s="1"/>
  <c r="S557" i="53"/>
  <c r="R557" i="53" s="1"/>
  <c r="P557" i="53" s="1"/>
  <c r="S514" i="57"/>
  <c r="U577" i="57"/>
  <c r="S508" i="53"/>
  <c r="R508" i="53" s="1"/>
  <c r="P508" i="53" s="1"/>
  <c r="C92" i="51" s="1"/>
  <c r="B92" i="51" s="1"/>
  <c r="U453" i="53"/>
  <c r="V453" i="53" s="1"/>
  <c r="T453" i="53" s="1"/>
  <c r="E37" i="51" s="1"/>
  <c r="D37" i="51" s="1"/>
  <c r="AE530" i="53"/>
  <c r="S543" i="57"/>
  <c r="R543" i="57" s="1"/>
  <c r="W575" i="57"/>
  <c r="W530" i="53"/>
  <c r="W494" i="53"/>
  <c r="W566" i="53"/>
  <c r="V566" i="53" s="1"/>
  <c r="T566" i="53" s="1"/>
  <c r="W557" i="57"/>
  <c r="AE529" i="57"/>
  <c r="AA519" i="57"/>
  <c r="S575" i="57"/>
  <c r="AA576" i="53"/>
  <c r="W469" i="53"/>
  <c r="V469" i="53" s="1"/>
  <c r="T469" i="53" s="1"/>
  <c r="E53" i="51" s="1"/>
  <c r="D53" i="51" s="1"/>
  <c r="U544" i="53"/>
  <c r="Q577" i="57"/>
  <c r="AG588" i="57"/>
  <c r="Y466" i="53"/>
  <c r="Q466" i="53"/>
  <c r="R466" i="53" s="1"/>
  <c r="P466" i="53" s="1"/>
  <c r="C50" i="51" s="1"/>
  <c r="B50" i="51" s="1"/>
  <c r="U466" i="53"/>
  <c r="AC466" i="53"/>
  <c r="U487" i="53"/>
  <c r="U550" i="57"/>
  <c r="U563" i="57"/>
  <c r="U588" i="57"/>
  <c r="AH531" i="57"/>
  <c r="AF531" i="57" s="1"/>
  <c r="Y455" i="53"/>
  <c r="W544" i="53"/>
  <c r="S517" i="57"/>
  <c r="AE566" i="53"/>
  <c r="AI552" i="57"/>
  <c r="AE531" i="57"/>
  <c r="U590" i="57"/>
  <c r="U460" i="53"/>
  <c r="V460" i="53" s="1"/>
  <c r="T460" i="53" s="1"/>
  <c r="E44" i="51" s="1"/>
  <c r="D44" i="51" s="1"/>
  <c r="AI530" i="57"/>
  <c r="R535" i="53"/>
  <c r="P535" i="53" s="1"/>
  <c r="S551" i="53"/>
  <c r="W564" i="57"/>
  <c r="AC551" i="53"/>
  <c r="AI543" i="57"/>
  <c r="AA494" i="53"/>
  <c r="Z494" i="53" s="1"/>
  <c r="X494" i="53" s="1"/>
  <c r="G78" i="51" s="1"/>
  <c r="F78" i="51" s="1"/>
  <c r="U514" i="53"/>
  <c r="Q523" i="57"/>
  <c r="AC467" i="53"/>
  <c r="Y467" i="53"/>
  <c r="U519" i="53"/>
  <c r="Y545" i="53"/>
  <c r="AG517" i="57"/>
  <c r="Q544" i="57"/>
  <c r="R544" i="57" s="1"/>
  <c r="S473" i="53"/>
  <c r="R473" i="53" s="1"/>
  <c r="P473" i="53" s="1"/>
  <c r="C57" i="51" s="1"/>
  <c r="B57" i="51" s="1"/>
  <c r="V545" i="53"/>
  <c r="T545" i="53" s="1"/>
  <c r="W475" i="53"/>
  <c r="V475" i="53" s="1"/>
  <c r="T475" i="53" s="1"/>
  <c r="E59" i="51" s="1"/>
  <c r="D59" i="51" s="1"/>
  <c r="AA530" i="53"/>
  <c r="AA573" i="57"/>
  <c r="Z573" i="57" s="1"/>
  <c r="S461" i="53"/>
  <c r="S534" i="57"/>
  <c r="R534" i="57" s="1"/>
  <c r="S531" i="57"/>
  <c r="S544" i="53"/>
  <c r="R544" i="53" s="1"/>
  <c r="P544" i="53" s="1"/>
  <c r="W556" i="57"/>
  <c r="V556" i="57" s="1"/>
  <c r="R578" i="57"/>
  <c r="Y544" i="57"/>
  <c r="Z544" i="57" s="1"/>
  <c r="S573" i="57"/>
  <c r="S561" i="53"/>
  <c r="R561" i="53" s="1"/>
  <c r="P561" i="53" s="1"/>
  <c r="U532" i="57"/>
  <c r="AA542" i="57"/>
  <c r="AG561" i="57"/>
  <c r="AE501" i="53"/>
  <c r="U542" i="57"/>
  <c r="Q467" i="53"/>
  <c r="Q588" i="57"/>
  <c r="Y503" i="53"/>
  <c r="U503" i="53"/>
  <c r="V503" i="53" s="1"/>
  <c r="T503" i="53" s="1"/>
  <c r="E87" i="51" s="1"/>
  <c r="D87" i="51" s="1"/>
  <c r="Y552" i="57"/>
  <c r="AG552" i="57"/>
  <c r="AC552" i="57"/>
  <c r="U552" i="57"/>
  <c r="V552" i="57" s="1"/>
  <c r="AA488" i="53"/>
  <c r="Z488" i="53" s="1"/>
  <c r="X488" i="53" s="1"/>
  <c r="G72" i="51" s="1"/>
  <c r="F72" i="51" s="1"/>
  <c r="AG544" i="57"/>
  <c r="AH544" i="57" s="1"/>
  <c r="AF544" i="57" s="1"/>
  <c r="Z536" i="57"/>
  <c r="AE573" i="57"/>
  <c r="AD573" i="57" s="1"/>
  <c r="AB573" i="57" s="1"/>
  <c r="Y453" i="53"/>
  <c r="Z453" i="53" s="1"/>
  <c r="X453" i="53" s="1"/>
  <c r="G37" i="51" s="1"/>
  <c r="F37" i="51" s="1"/>
  <c r="Z560" i="53"/>
  <c r="X560" i="53" s="1"/>
  <c r="AE517" i="57"/>
  <c r="AD517" i="57" s="1"/>
  <c r="AB517" i="57" s="1"/>
  <c r="AI514" i="57"/>
  <c r="AH514" i="57" s="1"/>
  <c r="AF514" i="57" s="1"/>
  <c r="AI585" i="57"/>
  <c r="AH585" i="57" s="1"/>
  <c r="AF585" i="57" s="1"/>
  <c r="W766" i="57" s="1"/>
  <c r="AI533" i="57"/>
  <c r="AC577" i="57"/>
  <c r="W492" i="53"/>
  <c r="S476" i="53"/>
  <c r="AE567" i="53"/>
  <c r="R463" i="53"/>
  <c r="P463" i="53" s="1"/>
  <c r="C47" i="51" s="1"/>
  <c r="B47" i="51" s="1"/>
  <c r="AA501" i="53"/>
  <c r="Q480" i="53"/>
  <c r="Y497" i="53"/>
  <c r="AG534" i="57"/>
  <c r="AA476" i="53"/>
  <c r="Z476" i="53" s="1"/>
  <c r="X476" i="53" s="1"/>
  <c r="G60" i="51" s="1"/>
  <c r="F60" i="51" s="1"/>
  <c r="Y584" i="57"/>
  <c r="AG584" i="57"/>
  <c r="U584" i="57"/>
  <c r="AG577" i="57"/>
  <c r="Q559" i="53"/>
  <c r="AE538" i="53"/>
  <c r="AD538" i="53" s="1"/>
  <c r="AB538" i="53" s="1"/>
  <c r="I122" i="51" s="1"/>
  <c r="U579" i="53"/>
  <c r="Q579" i="53"/>
  <c r="Q550" i="57"/>
  <c r="V548" i="53"/>
  <c r="T548" i="53" s="1"/>
  <c r="Y532" i="57"/>
  <c r="S583" i="53"/>
  <c r="S482" i="53"/>
  <c r="V502" i="53"/>
  <c r="T502" i="53" s="1"/>
  <c r="E86" i="51" s="1"/>
  <c r="D86" i="51" s="1"/>
  <c r="W527" i="57"/>
  <c r="AE468" i="53"/>
  <c r="AE523" i="53"/>
  <c r="Y590" i="57"/>
  <c r="Z590" i="57" s="1"/>
  <c r="W530" i="57"/>
  <c r="S452" i="53"/>
  <c r="W574" i="53"/>
  <c r="V574" i="53" s="1"/>
  <c r="T574" i="53" s="1"/>
  <c r="E158" i="51" s="1"/>
  <c r="Y569" i="57"/>
  <c r="Z569" i="57" s="1"/>
  <c r="AE497" i="53"/>
  <c r="AD497" i="53" s="1"/>
  <c r="AB497" i="53" s="1"/>
  <c r="I81" i="51" s="1"/>
  <c r="H81" i="51" s="1"/>
  <c r="W529" i="57"/>
  <c r="AA562" i="53"/>
  <c r="Z562" i="53" s="1"/>
  <c r="X562" i="53" s="1"/>
  <c r="AG543" i="57"/>
  <c r="V538" i="53"/>
  <c r="T538" i="53" s="1"/>
  <c r="Y561" i="53"/>
  <c r="U561" i="53"/>
  <c r="Q531" i="57"/>
  <c r="U454" i="53"/>
  <c r="V454" i="53" s="1"/>
  <c r="T454" i="53" s="1"/>
  <c r="E38" i="51" s="1"/>
  <c r="D38" i="51" s="1"/>
  <c r="U589" i="53"/>
  <c r="Q567" i="53"/>
  <c r="AC571" i="57"/>
  <c r="Q571" i="57"/>
  <c r="Y571" i="57"/>
  <c r="AE575" i="57"/>
  <c r="AD575" i="57" s="1"/>
  <c r="AB575" i="57" s="1"/>
  <c r="AG523" i="57"/>
  <c r="Q552" i="57"/>
  <c r="Q538" i="57"/>
  <c r="R538" i="57" s="1"/>
  <c r="S460" i="53"/>
  <c r="R460" i="53" s="1"/>
  <c r="P460" i="53" s="1"/>
  <c r="C44" i="51" s="1"/>
  <c r="B44" i="51" s="1"/>
  <c r="S528" i="57"/>
  <c r="R528" i="57" s="1"/>
  <c r="S465" i="53"/>
  <c r="AA547" i="57"/>
  <c r="Z547" i="57" s="1"/>
  <c r="AE547" i="57"/>
  <c r="AD547" i="57" s="1"/>
  <c r="AB547" i="57" s="1"/>
  <c r="AE568" i="53"/>
  <c r="AA568" i="53"/>
  <c r="Z568" i="53" s="1"/>
  <c r="X568" i="53" s="1"/>
  <c r="W568" i="53"/>
  <c r="W560" i="57"/>
  <c r="AE585" i="57"/>
  <c r="AD585" i="57" s="1"/>
  <c r="AB585" i="57" s="1"/>
  <c r="AC477" i="53"/>
  <c r="AD477" i="53" s="1"/>
  <c r="AB477" i="53" s="1"/>
  <c r="I61" i="51" s="1"/>
  <c r="H61" i="51" s="1"/>
  <c r="Y477" i="53"/>
  <c r="U477" i="53"/>
  <c r="V477" i="53" s="1"/>
  <c r="T477" i="53" s="1"/>
  <c r="E61" i="51" s="1"/>
  <c r="D61" i="51" s="1"/>
  <c r="AE540" i="53"/>
  <c r="AD540" i="53" s="1"/>
  <c r="AB540" i="53" s="1"/>
  <c r="I124" i="51" s="1"/>
  <c r="AA540" i="53"/>
  <c r="AE583" i="57"/>
  <c r="AA583" i="57"/>
  <c r="AH540" i="57"/>
  <c r="AF540" i="57" s="1"/>
  <c r="AE478" i="53"/>
  <c r="W534" i="57"/>
  <c r="S532" i="57"/>
  <c r="R532" i="57" s="1"/>
  <c r="S545" i="57"/>
  <c r="S557" i="57"/>
  <c r="AC579" i="57"/>
  <c r="AA471" i="53"/>
  <c r="S585" i="57"/>
  <c r="Q546" i="53"/>
  <c r="Y516" i="53"/>
  <c r="U516" i="53"/>
  <c r="V516" i="53" s="1"/>
  <c r="T516" i="53" s="1"/>
  <c r="AE557" i="53"/>
  <c r="AD557" i="53" s="1"/>
  <c r="AB557" i="53" s="1"/>
  <c r="I141" i="51" s="1"/>
  <c r="AA557" i="53"/>
  <c r="W526" i="53"/>
  <c r="S530" i="57"/>
  <c r="R530" i="57" s="1"/>
  <c r="AI548" i="57"/>
  <c r="AH548" i="57" s="1"/>
  <c r="AF548" i="57" s="1"/>
  <c r="W507" i="53"/>
  <c r="S542" i="57"/>
  <c r="Q523" i="53"/>
  <c r="AE552" i="57"/>
  <c r="AA552" i="57"/>
  <c r="W578" i="53"/>
  <c r="AE576" i="57"/>
  <c r="AA576" i="57"/>
  <c r="Z576" i="57" s="1"/>
  <c r="AA564" i="53"/>
  <c r="Z564" i="53" s="1"/>
  <c r="X564" i="53" s="1"/>
  <c r="S555" i="57"/>
  <c r="AE525" i="57"/>
  <c r="AA525" i="57"/>
  <c r="AC480" i="53"/>
  <c r="AD480" i="53" s="1"/>
  <c r="AB480" i="53" s="1"/>
  <c r="I64" i="51" s="1"/>
  <c r="H64" i="51" s="1"/>
  <c r="Y535" i="53"/>
  <c r="AC535" i="53"/>
  <c r="S553" i="53"/>
  <c r="W459" i="53"/>
  <c r="V459" i="53" s="1"/>
  <c r="T459" i="53" s="1"/>
  <c r="E43" i="51" s="1"/>
  <c r="D43" i="51" s="1"/>
  <c r="AE548" i="53"/>
  <c r="AD548" i="53" s="1"/>
  <c r="AB548" i="53" s="1"/>
  <c r="I132" i="51" s="1"/>
  <c r="W576" i="57"/>
  <c r="AA527" i="57"/>
  <c r="Z527" i="57" s="1"/>
  <c r="AE527" i="57"/>
  <c r="AD527" i="57" s="1"/>
  <c r="AB527" i="57" s="1"/>
  <c r="S568" i="57"/>
  <c r="W527" i="53"/>
  <c r="AA556" i="57"/>
  <c r="Z556" i="57" s="1"/>
  <c r="R556" i="53"/>
  <c r="P556" i="53" s="1"/>
  <c r="W516" i="57"/>
  <c r="AA499" i="53"/>
  <c r="S566" i="57"/>
  <c r="AE542" i="57"/>
  <c r="S566" i="53"/>
  <c r="Y481" i="53"/>
  <c r="W536" i="53"/>
  <c r="S504" i="53"/>
  <c r="W510" i="53"/>
  <c r="W576" i="53"/>
  <c r="AE577" i="57"/>
  <c r="AA577" i="57"/>
  <c r="Z577" i="57" s="1"/>
  <c r="W517" i="57"/>
  <c r="Y530" i="53"/>
  <c r="U530" i="53"/>
  <c r="AC530" i="53"/>
  <c r="W519" i="53"/>
  <c r="AA585" i="57"/>
  <c r="Z585" i="57" s="1"/>
  <c r="W587" i="53"/>
  <c r="V587" i="53" s="1"/>
  <c r="T587" i="53" s="1"/>
  <c r="E171" i="51" s="1"/>
  <c r="AC513" i="57"/>
  <c r="Q513" i="57"/>
  <c r="R513" i="57" s="1"/>
  <c r="Y513" i="57"/>
  <c r="U513" i="57"/>
  <c r="W532" i="57"/>
  <c r="AE581" i="57"/>
  <c r="AD581" i="57" s="1"/>
  <c r="AB581" i="57" s="1"/>
  <c r="AA581" i="57"/>
  <c r="S564" i="53"/>
  <c r="AE459" i="53"/>
  <c r="AA459" i="53"/>
  <c r="Z459" i="53" s="1"/>
  <c r="X459" i="53" s="1"/>
  <c r="G43" i="51" s="1"/>
  <c r="F43" i="51" s="1"/>
  <c r="AE515" i="53"/>
  <c r="AD515" i="53" s="1"/>
  <c r="AB515" i="53" s="1"/>
  <c r="I99" i="51" s="1"/>
  <c r="AA515" i="53"/>
  <c r="Z515" i="53" s="1"/>
  <c r="X515" i="53" s="1"/>
  <c r="Y590" i="53"/>
  <c r="AC590" i="53"/>
  <c r="Q590" i="53"/>
  <c r="AA543" i="57"/>
  <c r="AE543" i="57"/>
  <c r="W522" i="53"/>
  <c r="AC460" i="53"/>
  <c r="S533" i="57"/>
  <c r="U567" i="57"/>
  <c r="AC498" i="53"/>
  <c r="W559" i="57"/>
  <c r="AE574" i="57"/>
  <c r="AA474" i="53"/>
  <c r="Z474" i="53" s="1"/>
  <c r="X474" i="53" s="1"/>
  <c r="G58" i="51" s="1"/>
  <c r="F58" i="51" s="1"/>
  <c r="AI553" i="57"/>
  <c r="AE576" i="53"/>
  <c r="AD576" i="53" s="1"/>
  <c r="AB576" i="53" s="1"/>
  <c r="I160" i="51" s="1"/>
  <c r="U546" i="57"/>
  <c r="AC580" i="53"/>
  <c r="AE584" i="53"/>
  <c r="AD584" i="53" s="1"/>
  <c r="AB584" i="53" s="1"/>
  <c r="I168" i="51" s="1"/>
  <c r="AE479" i="53"/>
  <c r="U516" i="57"/>
  <c r="AG562" i="57"/>
  <c r="Y562" i="57"/>
  <c r="Q562" i="57"/>
  <c r="AC562" i="57"/>
  <c r="U562" i="57"/>
  <c r="AC451" i="53"/>
  <c r="U451" i="53"/>
  <c r="Q451" i="53"/>
  <c r="R451" i="53" s="1"/>
  <c r="P451" i="53" s="1"/>
  <c r="C35" i="51" s="1"/>
  <c r="B35" i="51" s="1"/>
  <c r="Y451" i="53"/>
  <c r="U540" i="57"/>
  <c r="AA562" i="57"/>
  <c r="AE562" i="57"/>
  <c r="AI560" i="57"/>
  <c r="AH560" i="57" s="1"/>
  <c r="AF560" i="57" s="1"/>
  <c r="AI532" i="57"/>
  <c r="AE516" i="53"/>
  <c r="AD516" i="53" s="1"/>
  <c r="AB516" i="53" s="1"/>
  <c r="I100" i="51" s="1"/>
  <c r="AA516" i="53"/>
  <c r="AC513" i="53"/>
  <c r="U513" i="53"/>
  <c r="V513" i="53" s="1"/>
  <c r="T513" i="53" s="1"/>
  <c r="Q513" i="53"/>
  <c r="R513" i="53" s="1"/>
  <c r="P513" i="53" s="1"/>
  <c r="Y513" i="53"/>
  <c r="AE522" i="57"/>
  <c r="AD522" i="57" s="1"/>
  <c r="AB522" i="57" s="1"/>
  <c r="AA522" i="57"/>
  <c r="Z522" i="57" s="1"/>
  <c r="AA588" i="57"/>
  <c r="Z588" i="57" s="1"/>
  <c r="AE588" i="57"/>
  <c r="S568" i="53"/>
  <c r="W531" i="57"/>
  <c r="Y460" i="53"/>
  <c r="W545" i="57"/>
  <c r="Y580" i="53"/>
  <c r="S499" i="53"/>
  <c r="AG565" i="57"/>
  <c r="S540" i="57"/>
  <c r="AE458" i="53"/>
  <c r="AD458" i="53" s="1"/>
  <c r="AB458" i="53" s="1"/>
  <c r="I42" i="51" s="1"/>
  <c r="H42" i="51" s="1"/>
  <c r="Y579" i="57"/>
  <c r="Z579" i="57" s="1"/>
  <c r="W482" i="53"/>
  <c r="S547" i="53"/>
  <c r="R547" i="53" s="1"/>
  <c r="P547" i="53" s="1"/>
  <c r="V589" i="57"/>
  <c r="AI542" i="57"/>
  <c r="AH542" i="57" s="1"/>
  <c r="AF542" i="57" s="1"/>
  <c r="Q543" i="53"/>
  <c r="R543" i="53" s="1"/>
  <c r="P543" i="53" s="1"/>
  <c r="AC543" i="53"/>
  <c r="Y543" i="53"/>
  <c r="Z543" i="53" s="1"/>
  <c r="X543" i="53" s="1"/>
  <c r="U546" i="53"/>
  <c r="V546" i="53" s="1"/>
  <c r="T546" i="53" s="1"/>
  <c r="S559" i="57"/>
  <c r="AI534" i="57"/>
  <c r="AE571" i="53"/>
  <c r="AD571" i="53" s="1"/>
  <c r="AB571" i="53" s="1"/>
  <c r="I155" i="51" s="1"/>
  <c r="AA571" i="53"/>
  <c r="AA520" i="53"/>
  <c r="AE520" i="53"/>
  <c r="Z454" i="53"/>
  <c r="X454" i="53" s="1"/>
  <c r="G38" i="51" s="1"/>
  <c r="F38" i="51" s="1"/>
  <c r="AA557" i="57"/>
  <c r="Y484" i="53"/>
  <c r="U484" i="53"/>
  <c r="S588" i="57"/>
  <c r="AA461" i="53"/>
  <c r="Z461" i="53" s="1"/>
  <c r="X461" i="53" s="1"/>
  <c r="G45" i="51" s="1"/>
  <c r="F45" i="51" s="1"/>
  <c r="AE461" i="53"/>
  <c r="AD461" i="53" s="1"/>
  <c r="AB461" i="53" s="1"/>
  <c r="I45" i="51" s="1"/>
  <c r="H45" i="51" s="1"/>
  <c r="AC583" i="53"/>
  <c r="U583" i="53"/>
  <c r="Q583" i="53"/>
  <c r="Y583" i="53"/>
  <c r="AE539" i="57"/>
  <c r="AD539" i="57" s="1"/>
  <c r="AB539" i="57" s="1"/>
  <c r="AA539" i="57"/>
  <c r="Z539" i="57" s="1"/>
  <c r="S559" i="53"/>
  <c r="S519" i="57"/>
  <c r="Z563" i="57"/>
  <c r="V551" i="53"/>
  <c r="T551" i="53" s="1"/>
  <c r="Q546" i="57"/>
  <c r="S560" i="57"/>
  <c r="R560" i="57" s="1"/>
  <c r="S573" i="53"/>
  <c r="R573" i="53" s="1"/>
  <c r="P573" i="53" s="1"/>
  <c r="C157" i="51" s="1"/>
  <c r="AA517" i="53"/>
  <c r="Z517" i="53" s="1"/>
  <c r="X517" i="53" s="1"/>
  <c r="AE536" i="53"/>
  <c r="AE519" i="57"/>
  <c r="W552" i="53"/>
  <c r="V552" i="53" s="1"/>
  <c r="T552" i="53" s="1"/>
  <c r="AA492" i="53"/>
  <c r="Z492" i="53" s="1"/>
  <c r="X492" i="53" s="1"/>
  <c r="G76" i="51" s="1"/>
  <c r="F76" i="51" s="1"/>
  <c r="AE556" i="57"/>
  <c r="AD556" i="57" s="1"/>
  <c r="AB556" i="57" s="1"/>
  <c r="Y495" i="53"/>
  <c r="Z495" i="53" s="1"/>
  <c r="X495" i="53" s="1"/>
  <c r="G79" i="51" s="1"/>
  <c r="F79" i="51" s="1"/>
  <c r="AA517" i="57"/>
  <c r="Z517" i="57" s="1"/>
  <c r="S498" i="53"/>
  <c r="W521" i="57"/>
  <c r="W564" i="53"/>
  <c r="AE534" i="53"/>
  <c r="AD534" i="53" s="1"/>
  <c r="AB534" i="53" s="1"/>
  <c r="I118" i="51" s="1"/>
  <c r="AA534" i="53"/>
  <c r="AI555" i="57"/>
  <c r="S515" i="53"/>
  <c r="S554" i="53"/>
  <c r="R554" i="53" s="1"/>
  <c r="P554" i="53" s="1"/>
  <c r="AC476" i="53"/>
  <c r="AE456" i="53"/>
  <c r="AA456" i="53"/>
  <c r="Q576" i="57"/>
  <c r="AG576" i="57"/>
  <c r="AI521" i="57"/>
  <c r="AH521" i="57" s="1"/>
  <c r="AF521" i="57" s="1"/>
  <c r="U537" i="57"/>
  <c r="V537" i="57" s="1"/>
  <c r="AG537" i="57"/>
  <c r="AH537" i="57" s="1"/>
  <c r="AF537" i="57" s="1"/>
  <c r="Q537" i="57"/>
  <c r="S539" i="57"/>
  <c r="AA561" i="53"/>
  <c r="AE561" i="53"/>
  <c r="AA518" i="53"/>
  <c r="Z518" i="53" s="1"/>
  <c r="X518" i="53" s="1"/>
  <c r="W508" i="53"/>
  <c r="V508" i="53" s="1"/>
  <c r="T508" i="53" s="1"/>
  <c r="E92" i="51" s="1"/>
  <c r="D92" i="51" s="1"/>
  <c r="AE587" i="53"/>
  <c r="AA574" i="57"/>
  <c r="AE474" i="53"/>
  <c r="AD474" i="53" s="1"/>
  <c r="AB474" i="53" s="1"/>
  <c r="I58" i="51" s="1"/>
  <c r="H58" i="51" s="1"/>
  <c r="AA524" i="53"/>
  <c r="AA584" i="53"/>
  <c r="Z584" i="53" s="1"/>
  <c r="X584" i="53" s="1"/>
  <c r="G168" i="51" s="1"/>
  <c r="S516" i="57"/>
  <c r="AC546" i="57"/>
  <c r="S584" i="53"/>
  <c r="R584" i="53" s="1"/>
  <c r="P584" i="53" s="1"/>
  <c r="C168" i="51" s="1"/>
  <c r="U534" i="57"/>
  <c r="U521" i="57"/>
  <c r="Q516" i="53"/>
  <c r="R516" i="53" s="1"/>
  <c r="P516" i="53" s="1"/>
  <c r="Q516" i="57"/>
  <c r="Q476" i="53"/>
  <c r="R476" i="53" s="1"/>
  <c r="P476" i="53" s="1"/>
  <c r="C60" i="51" s="1"/>
  <c r="B60" i="51" s="1"/>
  <c r="Q540" i="57"/>
  <c r="AG533" i="57"/>
  <c r="U496" i="53"/>
  <c r="V496" i="53" s="1"/>
  <c r="T496" i="53" s="1"/>
  <c r="E80" i="51" s="1"/>
  <c r="D80" i="51" s="1"/>
  <c r="Q567" i="57"/>
  <c r="AC574" i="57"/>
  <c r="Y574" i="57"/>
  <c r="Q574" i="57"/>
  <c r="AE460" i="53"/>
  <c r="AA460" i="53"/>
  <c r="Q456" i="53"/>
  <c r="U456" i="53"/>
  <c r="AC456" i="53"/>
  <c r="AE591" i="57"/>
  <c r="AD591" i="57" s="1"/>
  <c r="AB591" i="57" s="1"/>
  <c r="AA591" i="57"/>
  <c r="Z591" i="57" s="1"/>
  <c r="X591" i="57" s="1"/>
  <c r="AC507" i="53"/>
  <c r="Y507" i="53"/>
  <c r="Q507" i="53"/>
  <c r="R507" i="53" s="1"/>
  <c r="P507" i="53" s="1"/>
  <c r="C91" i="51" s="1"/>
  <c r="B91" i="51" s="1"/>
  <c r="U507" i="53"/>
  <c r="Q539" i="53"/>
  <c r="R539" i="53" s="1"/>
  <c r="P539" i="53" s="1"/>
  <c r="U539" i="53"/>
  <c r="V539" i="53" s="1"/>
  <c r="T539" i="53" s="1"/>
  <c r="AC539" i="53"/>
  <c r="Y539" i="53"/>
  <c r="Z539" i="53" s="1"/>
  <c r="X539" i="53" s="1"/>
  <c r="AC541" i="57"/>
  <c r="AG541" i="57"/>
  <c r="AH541" i="57" s="1"/>
  <c r="AF541" i="57" s="1"/>
  <c r="Q541" i="57"/>
  <c r="R541" i="57" s="1"/>
  <c r="Y541" i="57"/>
  <c r="Z541" i="57" s="1"/>
  <c r="S525" i="53"/>
  <c r="R525" i="53" s="1"/>
  <c r="P525" i="53" s="1"/>
  <c r="AC545" i="57"/>
  <c r="Y545" i="57"/>
  <c r="Q545" i="57"/>
  <c r="U545" i="57"/>
  <c r="W518" i="53"/>
  <c r="V518" i="53" s="1"/>
  <c r="T518" i="53" s="1"/>
  <c r="V504" i="53"/>
  <c r="T504" i="53" s="1"/>
  <c r="E88" i="51" s="1"/>
  <c r="D88" i="51" s="1"/>
  <c r="Y498" i="53"/>
  <c r="AA545" i="57"/>
  <c r="AI518" i="57"/>
  <c r="AH518" i="57" s="1"/>
  <c r="AF518" i="57" s="1"/>
  <c r="AC500" i="53"/>
  <c r="U500" i="53"/>
  <c r="Q500" i="53"/>
  <c r="Y500" i="53"/>
  <c r="Z500" i="53" s="1"/>
  <c r="X500" i="53" s="1"/>
  <c r="G84" i="51" s="1"/>
  <c r="F84" i="51" s="1"/>
  <c r="W561" i="57"/>
  <c r="V561" i="57" s="1"/>
  <c r="AE475" i="53"/>
  <c r="AA475" i="53"/>
  <c r="AG567" i="57"/>
  <c r="AH567" i="57" s="1"/>
  <c r="AF567" i="57" s="1"/>
  <c r="AC510" i="53"/>
  <c r="Q510" i="53"/>
  <c r="S478" i="53"/>
  <c r="AD582" i="53"/>
  <c r="AB582" i="53" s="1"/>
  <c r="I166" i="51" s="1"/>
  <c r="Y531" i="53"/>
  <c r="Q531" i="53"/>
  <c r="U531" i="53"/>
  <c r="AC531" i="53"/>
  <c r="AI528" i="57"/>
  <c r="AE557" i="57"/>
  <c r="AD557" i="57" s="1"/>
  <c r="AB557" i="57" s="1"/>
  <c r="AA472" i="53"/>
  <c r="AE472" i="53"/>
  <c r="AC472" i="53"/>
  <c r="U472" i="53"/>
  <c r="V472" i="53" s="1"/>
  <c r="T472" i="53" s="1"/>
  <c r="E56" i="51" s="1"/>
  <c r="D56" i="51" s="1"/>
  <c r="S522" i="57"/>
  <c r="W547" i="57"/>
  <c r="S471" i="53"/>
  <c r="AI562" i="57"/>
  <c r="S588" i="53"/>
  <c r="R588" i="53" s="1"/>
  <c r="P588" i="53" s="1"/>
  <c r="AE553" i="57"/>
  <c r="AA553" i="57"/>
  <c r="AE551" i="53"/>
  <c r="AA551" i="53"/>
  <c r="Z551" i="53" s="1"/>
  <c r="X551" i="53" s="1"/>
  <c r="AG575" i="57"/>
  <c r="Q575" i="57"/>
  <c r="AC553" i="53"/>
  <c r="AD553" i="53" s="1"/>
  <c r="AB553" i="53" s="1"/>
  <c r="I137" i="51" s="1"/>
  <c r="Y553" i="53"/>
  <c r="Q553" i="53"/>
  <c r="U553" i="53"/>
  <c r="V553" i="53" s="1"/>
  <c r="T553" i="53" s="1"/>
  <c r="AA587" i="57"/>
  <c r="AE587" i="57"/>
  <c r="W518" i="57"/>
  <c r="V518" i="57" s="1"/>
  <c r="S587" i="57"/>
  <c r="Z550" i="57"/>
  <c r="AE517" i="53"/>
  <c r="AD517" i="53" s="1"/>
  <c r="AB517" i="53" s="1"/>
  <c r="I101" i="51" s="1"/>
  <c r="AC506" i="53"/>
  <c r="AD506" i="53" s="1"/>
  <c r="AB506" i="53" s="1"/>
  <c r="I90" i="51" s="1"/>
  <c r="H90" i="51" s="1"/>
  <c r="Y506" i="53"/>
  <c r="Q506" i="53"/>
  <c r="U506" i="53"/>
  <c r="W591" i="57"/>
  <c r="V591" i="57" s="1"/>
  <c r="T591" i="57" s="1"/>
  <c r="AA510" i="53"/>
  <c r="Z510" i="53" s="1"/>
  <c r="X510" i="53" s="1"/>
  <c r="G94" i="51" s="1"/>
  <c r="F94" i="51" s="1"/>
  <c r="R578" i="53"/>
  <c r="P578" i="53" s="1"/>
  <c r="C162" i="51" s="1"/>
  <c r="Y472" i="53"/>
  <c r="AC495" i="53"/>
  <c r="AD495" i="53" s="1"/>
  <c r="AB495" i="53" s="1"/>
  <c r="I79" i="51" s="1"/>
  <c r="H79" i="51" s="1"/>
  <c r="S532" i="53"/>
  <c r="AC490" i="53"/>
  <c r="AE540" i="57"/>
  <c r="AA541" i="53"/>
  <c r="AE541" i="53"/>
  <c r="AD541" i="53" s="1"/>
  <c r="AB541" i="53" s="1"/>
  <c r="I125" i="51" s="1"/>
  <c r="Y499" i="53"/>
  <c r="Q499" i="53"/>
  <c r="AC499" i="53"/>
  <c r="AA564" i="57"/>
  <c r="AE564" i="57"/>
  <c r="AD564" i="57" s="1"/>
  <c r="AB564" i="57" s="1"/>
  <c r="U519" i="57"/>
  <c r="AC519" i="57"/>
  <c r="Y519" i="57"/>
  <c r="Q519" i="57"/>
  <c r="AI583" i="57"/>
  <c r="AH583" i="57" s="1"/>
  <c r="AF583" i="57" s="1"/>
  <c r="AA504" i="53"/>
  <c r="AE504" i="53"/>
  <c r="AE551" i="57"/>
  <c r="AD551" i="57" s="1"/>
  <c r="AB551" i="57" s="1"/>
  <c r="AA551" i="57"/>
  <c r="AC525" i="53"/>
  <c r="AE518" i="53"/>
  <c r="W571" i="53"/>
  <c r="V571" i="53" s="1"/>
  <c r="T571" i="53" s="1"/>
  <c r="AG519" i="57"/>
  <c r="Y456" i="53"/>
  <c r="Q478" i="53"/>
  <c r="Q497" i="53"/>
  <c r="U543" i="57"/>
  <c r="U497" i="53"/>
  <c r="Q498" i="53"/>
  <c r="Q579" i="57"/>
  <c r="R579" i="57" s="1"/>
  <c r="AA506" i="53"/>
  <c r="AA547" i="53"/>
  <c r="Z547" i="53" s="1"/>
  <c r="X547" i="53" s="1"/>
  <c r="AE547" i="53"/>
  <c r="AD547" i="53" s="1"/>
  <c r="AB547" i="53" s="1"/>
  <c r="I131" i="51" s="1"/>
  <c r="AA527" i="53"/>
  <c r="Z527" i="53" s="1"/>
  <c r="X527" i="53" s="1"/>
  <c r="AE527" i="53"/>
  <c r="AD527" i="53" s="1"/>
  <c r="AB527" i="53" s="1"/>
  <c r="I111" i="51" s="1"/>
  <c r="AA584" i="57"/>
  <c r="AE584" i="57"/>
  <c r="AD584" i="57" s="1"/>
  <c r="AB584" i="57" s="1"/>
  <c r="U532" i="53"/>
  <c r="AC532" i="53"/>
  <c r="Y532" i="53"/>
  <c r="W588" i="53"/>
  <c r="V588" i="53" s="1"/>
  <c r="T588" i="53" s="1"/>
  <c r="W562" i="57"/>
  <c r="AA493" i="53"/>
  <c r="AE493" i="53"/>
  <c r="AD493" i="53" s="1"/>
  <c r="AB493" i="53" s="1"/>
  <c r="I77" i="51" s="1"/>
  <c r="H77" i="51" s="1"/>
  <c r="W559" i="53"/>
  <c r="Y587" i="57"/>
  <c r="U587" i="57"/>
  <c r="V587" i="57" s="1"/>
  <c r="AC587" i="57"/>
  <c r="AG587" i="57"/>
  <c r="Q587" i="57"/>
  <c r="AE565" i="57"/>
  <c r="AA565" i="57"/>
  <c r="S571" i="53"/>
  <c r="R571" i="53" s="1"/>
  <c r="P571" i="53" s="1"/>
  <c r="W511" i="57"/>
  <c r="V511" i="57" s="1"/>
  <c r="AE573" i="53"/>
  <c r="AA573" i="53"/>
  <c r="Z573" i="53" s="1"/>
  <c r="X573" i="53" s="1"/>
  <c r="G157" i="51" s="1"/>
  <c r="AE466" i="53"/>
  <c r="AA466" i="53"/>
  <c r="Z466" i="53" s="1"/>
  <c r="X466" i="53" s="1"/>
  <c r="G50" i="51" s="1"/>
  <c r="F50" i="51" s="1"/>
  <c r="AE525" i="53"/>
  <c r="U452" i="53"/>
  <c r="AC452" i="53"/>
  <c r="Y452" i="53"/>
  <c r="Q472" i="53"/>
  <c r="AA580" i="53"/>
  <c r="AE580" i="53"/>
  <c r="AI587" i="57"/>
  <c r="Y511" i="53"/>
  <c r="AC511" i="53"/>
  <c r="U542" i="53"/>
  <c r="V542" i="53" s="1"/>
  <c r="T542" i="53" s="1"/>
  <c r="Y542" i="53"/>
  <c r="Q542" i="53"/>
  <c r="AC542" i="53"/>
  <c r="S527" i="57"/>
  <c r="S540" i="53"/>
  <c r="R540" i="53" s="1"/>
  <c r="P540" i="53" s="1"/>
  <c r="AA578" i="57"/>
  <c r="Z578" i="57" s="1"/>
  <c r="AE578" i="57"/>
  <c r="AD578" i="57" s="1"/>
  <c r="AB578" i="57" s="1"/>
  <c r="W473" i="53"/>
  <c r="V473" i="53" s="1"/>
  <c r="T473" i="53" s="1"/>
  <c r="E57" i="51" s="1"/>
  <c r="D57" i="51" s="1"/>
  <c r="AE487" i="53"/>
  <c r="AD487" i="53" s="1"/>
  <c r="AB487" i="53" s="1"/>
  <c r="I71" i="51" s="1"/>
  <c r="H71" i="51" s="1"/>
  <c r="AA487" i="53"/>
  <c r="U580" i="57"/>
  <c r="V580" i="57" s="1"/>
  <c r="Y580" i="57"/>
  <c r="Z580" i="57" s="1"/>
  <c r="Q580" i="57"/>
  <c r="R580" i="57" s="1"/>
  <c r="AC580" i="57"/>
  <c r="S552" i="57"/>
  <c r="W487" i="53"/>
  <c r="S553" i="57"/>
  <c r="R553" i="57" s="1"/>
  <c r="W584" i="57"/>
  <c r="W499" i="53"/>
  <c r="V499" i="53" s="1"/>
  <c r="T499" i="53" s="1"/>
  <c r="E83" i="51" s="1"/>
  <c r="D83" i="51" s="1"/>
  <c r="W588" i="57"/>
  <c r="V588" i="57" s="1"/>
  <c r="AC542" i="57"/>
  <c r="AE586" i="57"/>
  <c r="AD586" i="57" s="1"/>
  <c r="AB586" i="57" s="1"/>
  <c r="AA586" i="57"/>
  <c r="Z586" i="57" s="1"/>
  <c r="U520" i="53"/>
  <c r="AC520" i="53"/>
  <c r="Y520" i="53"/>
  <c r="Q514" i="57"/>
  <c r="AC514" i="57"/>
  <c r="Y514" i="57"/>
  <c r="Z567" i="57"/>
  <c r="S590" i="53"/>
  <c r="AE585" i="53"/>
  <c r="AD585" i="53" s="1"/>
  <c r="AB585" i="53" s="1"/>
  <c r="I169" i="51" s="1"/>
  <c r="AA585" i="53"/>
  <c r="Z585" i="53" s="1"/>
  <c r="X585" i="53" s="1"/>
  <c r="G169" i="51" s="1"/>
  <c r="V505" i="53"/>
  <c r="T505" i="53" s="1"/>
  <c r="E89" i="51" s="1"/>
  <c r="D89" i="51" s="1"/>
  <c r="W540" i="57"/>
  <c r="AE519" i="53"/>
  <c r="AD519" i="53" s="1"/>
  <c r="AB519" i="53" s="1"/>
  <c r="I103" i="51" s="1"/>
  <c r="S576" i="57"/>
  <c r="AI574" i="57"/>
  <c r="AH574" i="57" s="1"/>
  <c r="AF574" i="57" s="1"/>
  <c r="AG549" i="57"/>
  <c r="Q549" i="57"/>
  <c r="U549" i="57"/>
  <c r="AA566" i="57"/>
  <c r="Z566" i="57" s="1"/>
  <c r="AE566" i="57"/>
  <c r="W534" i="53"/>
  <c r="V534" i="53" s="1"/>
  <c r="T534" i="53" s="1"/>
  <c r="AI586" i="57"/>
  <c r="AH586" i="57" s="1"/>
  <c r="AF586" i="57" s="1"/>
  <c r="Y525" i="53"/>
  <c r="AI516" i="57"/>
  <c r="AH516" i="57" s="1"/>
  <c r="AF516" i="57" s="1"/>
  <c r="AA514" i="57"/>
  <c r="AE514" i="57"/>
  <c r="AE483" i="53"/>
  <c r="AD483" i="53" s="1"/>
  <c r="AB483" i="53" s="1"/>
  <c r="I67" i="51" s="1"/>
  <c r="H67" i="51" s="1"/>
  <c r="AA483" i="53"/>
  <c r="AI561" i="57"/>
  <c r="S551" i="57"/>
  <c r="S561" i="57"/>
  <c r="Q452" i="53"/>
  <c r="R452" i="53" s="1"/>
  <c r="P452" i="53" s="1"/>
  <c r="C36" i="51" s="1"/>
  <c r="B36" i="51" s="1"/>
  <c r="U541" i="57"/>
  <c r="Q532" i="53"/>
  <c r="AA516" i="57"/>
  <c r="AA528" i="57"/>
  <c r="AA531" i="53"/>
  <c r="AE531" i="53"/>
  <c r="Y478" i="53"/>
  <c r="Z478" i="53" s="1"/>
  <c r="X478" i="53" s="1"/>
  <c r="G62" i="51" s="1"/>
  <c r="F62" i="51" s="1"/>
  <c r="AE559" i="57"/>
  <c r="AA559" i="57"/>
  <c r="AE514" i="53"/>
  <c r="AA514" i="53"/>
  <c r="W528" i="57"/>
  <c r="V528" i="57" s="1"/>
  <c r="AE467" i="53"/>
  <c r="AA467" i="53"/>
  <c r="AD532" i="57"/>
  <c r="AB532" i="57" s="1"/>
  <c r="AI545" i="57"/>
  <c r="AH545" i="57" s="1"/>
  <c r="AF545" i="57" s="1"/>
  <c r="AE526" i="53"/>
  <c r="AD526" i="53" s="1"/>
  <c r="AB526" i="53" s="1"/>
  <c r="I110" i="51" s="1"/>
  <c r="AA526" i="53"/>
  <c r="AA507" i="53"/>
  <c r="AE507" i="53"/>
  <c r="AE563" i="53"/>
  <c r="AA563" i="53"/>
  <c r="Z563" i="53" s="1"/>
  <c r="X563" i="53" s="1"/>
  <c r="U570" i="57"/>
  <c r="Y570" i="57"/>
  <c r="Z570" i="57" s="1"/>
  <c r="Q570" i="57"/>
  <c r="R570" i="57" s="1"/>
  <c r="AG570" i="57"/>
  <c r="AC570" i="57"/>
  <c r="AD570" i="57" s="1"/>
  <c r="AB570" i="57" s="1"/>
  <c r="R488" i="53"/>
  <c r="P488" i="53" s="1"/>
  <c r="C72" i="51" s="1"/>
  <c r="B72" i="51" s="1"/>
  <c r="AC540" i="57"/>
  <c r="AA552" i="53"/>
  <c r="Z552" i="53" s="1"/>
  <c r="X552" i="53" s="1"/>
  <c r="U565" i="57"/>
  <c r="AC565" i="57"/>
  <c r="Y565" i="57"/>
  <c r="AE522" i="53"/>
  <c r="AD522" i="53" s="1"/>
  <c r="AB522" i="53" s="1"/>
  <c r="I106" i="51" s="1"/>
  <c r="AA522" i="53"/>
  <c r="Y471" i="53"/>
  <c r="AC471" i="53"/>
  <c r="AD471" i="53" s="1"/>
  <c r="AB471" i="53" s="1"/>
  <c r="I55" i="51" s="1"/>
  <c r="H55" i="51" s="1"/>
  <c r="Q471" i="53"/>
  <c r="AA482" i="53"/>
  <c r="Z482" i="53" s="1"/>
  <c r="X482" i="53" s="1"/>
  <c r="G66" i="51" s="1"/>
  <c r="F66" i="51" s="1"/>
  <c r="AE560" i="57"/>
  <c r="AE492" i="53"/>
  <c r="Z554" i="57"/>
  <c r="AA458" i="53"/>
  <c r="Z458" i="53" s="1"/>
  <c r="X458" i="53" s="1"/>
  <c r="G42" i="51" s="1"/>
  <c r="F42" i="51" s="1"/>
  <c r="U471" i="53"/>
  <c r="Y501" i="53"/>
  <c r="Q501" i="53"/>
  <c r="R501" i="53" s="1"/>
  <c r="P501" i="53" s="1"/>
  <c r="C85" i="51" s="1"/>
  <c r="B85" i="51" s="1"/>
  <c r="U501" i="53"/>
  <c r="V501" i="53" s="1"/>
  <c r="T501" i="53" s="1"/>
  <c r="E85" i="51" s="1"/>
  <c r="D85" i="51" s="1"/>
  <c r="AC501" i="53"/>
  <c r="AE555" i="53"/>
  <c r="AD555" i="53" s="1"/>
  <c r="AB555" i="53" s="1"/>
  <c r="I139" i="51" s="1"/>
  <c r="AA555" i="53"/>
  <c r="AC509" i="53"/>
  <c r="AD509" i="53" s="1"/>
  <c r="AB509" i="53" s="1"/>
  <c r="I93" i="51" s="1"/>
  <c r="H93" i="51" s="1"/>
  <c r="Q509" i="53"/>
  <c r="R509" i="53" s="1"/>
  <c r="P509" i="53" s="1"/>
  <c r="C93" i="51" s="1"/>
  <c r="B93" i="51" s="1"/>
  <c r="U509" i="53"/>
  <c r="V509" i="53" s="1"/>
  <c r="T509" i="53" s="1"/>
  <c r="E93" i="51" s="1"/>
  <c r="D93" i="51" s="1"/>
  <c r="Y509" i="53"/>
  <c r="AE465" i="53"/>
  <c r="AA465" i="53"/>
  <c r="Z465" i="53" s="1"/>
  <c r="X465" i="53" s="1"/>
  <c r="G49" i="51" s="1"/>
  <c r="F49" i="51" s="1"/>
  <c r="AE521" i="57"/>
  <c r="AA521" i="57"/>
  <c r="AC516" i="57"/>
  <c r="Y516" i="57"/>
  <c r="R519" i="53"/>
  <c r="P519" i="53" s="1"/>
  <c r="U525" i="53"/>
  <c r="V525" i="53" s="1"/>
  <c r="T525" i="53" s="1"/>
  <c r="Y529" i="57"/>
  <c r="AG529" i="57"/>
  <c r="AH529" i="57" s="1"/>
  <c r="AF529" i="57" s="1"/>
  <c r="AC529" i="57"/>
  <c r="AD529" i="57" s="1"/>
  <c r="AB529" i="57" s="1"/>
  <c r="U529" i="57"/>
  <c r="Q529" i="57"/>
  <c r="R529" i="57" s="1"/>
  <c r="Y502" i="53"/>
  <c r="Z502" i="53" s="1"/>
  <c r="X502" i="53" s="1"/>
  <c r="G86" i="51" s="1"/>
  <c r="F86" i="51" s="1"/>
  <c r="Q502" i="53"/>
  <c r="AC502" i="53"/>
  <c r="AD502" i="53" s="1"/>
  <c r="AB502" i="53" s="1"/>
  <c r="I86" i="51" s="1"/>
  <c r="H86" i="51" s="1"/>
  <c r="AE534" i="57"/>
  <c r="AA534" i="57"/>
  <c r="Z534" i="57" s="1"/>
  <c r="AE577" i="53"/>
  <c r="AD577" i="53" s="1"/>
  <c r="AB577" i="53" s="1"/>
  <c r="I161" i="51" s="1"/>
  <c r="AA577" i="53"/>
  <c r="Z577" i="53" s="1"/>
  <c r="X577" i="53" s="1"/>
  <c r="AE511" i="57"/>
  <c r="AD511" i="57" s="1"/>
  <c r="AB511" i="57" s="1"/>
  <c r="AA511" i="57"/>
  <c r="Z511" i="57" s="1"/>
  <c r="AA508" i="53"/>
  <c r="Z508" i="53" s="1"/>
  <c r="X508" i="53" s="1"/>
  <c r="G92" i="51" s="1"/>
  <c r="F92" i="51" s="1"/>
  <c r="AE508" i="53"/>
  <c r="AD508" i="53" s="1"/>
  <c r="AB508" i="53" s="1"/>
  <c r="I92" i="51" s="1"/>
  <c r="H92" i="51" s="1"/>
  <c r="AE559" i="53"/>
  <c r="AA532" i="53"/>
  <c r="AE532" i="53"/>
  <c r="AE578" i="53"/>
  <c r="AD578" i="53" s="1"/>
  <c r="AB578" i="53" s="1"/>
  <c r="I162" i="51" s="1"/>
  <c r="AA578" i="53"/>
  <c r="Z578" i="53" s="1"/>
  <c r="X578" i="53" s="1"/>
  <c r="G162" i="51" s="1"/>
  <c r="AA530" i="57"/>
  <c r="Z530" i="57" s="1"/>
  <c r="AE530" i="57"/>
  <c r="AA588" i="53"/>
  <c r="Z588" i="53" s="1"/>
  <c r="X588" i="53" s="1"/>
  <c r="AI547" i="57"/>
  <c r="AE518" i="57"/>
  <c r="AA518" i="57"/>
  <c r="Z518" i="57" s="1"/>
  <c r="AA519" i="53"/>
  <c r="Z519" i="53" s="1"/>
  <c r="X519" i="53" s="1"/>
  <c r="Q490" i="53"/>
  <c r="U490" i="53"/>
  <c r="AA561" i="57"/>
  <c r="Z561" i="57" s="1"/>
  <c r="AC478" i="53"/>
  <c r="AE574" i="53"/>
  <c r="AA574" i="53"/>
  <c r="AE457" i="53"/>
  <c r="AA457" i="53"/>
  <c r="Z457" i="53" s="1"/>
  <c r="X457" i="53" s="1"/>
  <c r="G41" i="51" s="1"/>
  <c r="F41" i="51" s="1"/>
  <c r="S511" i="57"/>
  <c r="R511" i="57" s="1"/>
  <c r="W521" i="53"/>
  <c r="V521" i="53" s="1"/>
  <c r="T521" i="53" s="1"/>
  <c r="S536" i="53"/>
  <c r="R536" i="53" s="1"/>
  <c r="P536" i="53" s="1"/>
  <c r="Y521" i="57"/>
  <c r="W531" i="53"/>
  <c r="AE548" i="57"/>
  <c r="AD548" i="57" s="1"/>
  <c r="AB548" i="57" s="1"/>
  <c r="AA548" i="57"/>
  <c r="Z548" i="57" s="1"/>
  <c r="W514" i="53"/>
  <c r="V514" i="53" s="1"/>
  <c r="T514" i="53" s="1"/>
  <c r="AA568" i="57"/>
  <c r="AE568" i="57"/>
  <c r="AD568" i="57" s="1"/>
  <c r="AB568" i="57" s="1"/>
  <c r="S563" i="53"/>
  <c r="AC567" i="57"/>
  <c r="AD567" i="57" s="1"/>
  <c r="AB567" i="57" s="1"/>
  <c r="AC492" i="53"/>
  <c r="Q492" i="53"/>
  <c r="U492" i="53"/>
  <c r="W493" i="53"/>
  <c r="V493" i="53" s="1"/>
  <c r="T493" i="53" s="1"/>
  <c r="E77" i="51" s="1"/>
  <c r="D77" i="51" s="1"/>
  <c r="Q549" i="53"/>
  <c r="AC549" i="53"/>
  <c r="AD549" i="53" s="1"/>
  <c r="AB549" i="53" s="1"/>
  <c r="I133" i="51" s="1"/>
  <c r="U549" i="53"/>
  <c r="V549" i="53" s="1"/>
  <c r="T549" i="53" s="1"/>
  <c r="Y549" i="53"/>
  <c r="Z549" i="53" s="1"/>
  <c r="X549" i="53" s="1"/>
  <c r="S591" i="57"/>
  <c r="R591" i="57" s="1"/>
  <c r="P591" i="57" s="1"/>
  <c r="U564" i="53"/>
  <c r="Q564" i="53"/>
  <c r="AE554" i="53"/>
  <c r="AD554" i="53" s="1"/>
  <c r="AB554" i="53" s="1"/>
  <c r="I138" i="51" s="1"/>
  <c r="AA554" i="53"/>
  <c r="Z554" i="53" s="1"/>
  <c r="X554" i="53" s="1"/>
  <c r="W467" i="53"/>
  <c r="V467" i="53" s="1"/>
  <c r="T467" i="53" s="1"/>
  <c r="E51" i="51" s="1"/>
  <c r="D51" i="51" s="1"/>
  <c r="AE583" i="53"/>
  <c r="AA583" i="53"/>
  <c r="W542" i="57"/>
  <c r="Y555" i="57"/>
  <c r="U555" i="57"/>
  <c r="AG555" i="57"/>
  <c r="AC555" i="57"/>
  <c r="AD555" i="57" s="1"/>
  <c r="AB555" i="57" s="1"/>
  <c r="Q555" i="57"/>
  <c r="R475" i="53"/>
  <c r="P475" i="53" s="1"/>
  <c r="C59" i="51" s="1"/>
  <c r="B59" i="51" s="1"/>
  <c r="W555" i="53"/>
  <c r="U579" i="57"/>
  <c r="V579" i="57" s="1"/>
  <c r="S562" i="57"/>
  <c r="W471" i="53"/>
  <c r="Y543" i="57"/>
  <c r="S547" i="57"/>
  <c r="R547" i="57" s="1"/>
  <c r="W583" i="57"/>
  <c r="Y540" i="57"/>
  <c r="AC564" i="53"/>
  <c r="S556" i="57"/>
  <c r="R556" i="57" s="1"/>
  <c r="S584" i="57"/>
  <c r="R584" i="57" s="1"/>
  <c r="AE535" i="53"/>
  <c r="AA535" i="53"/>
  <c r="AE452" i="53"/>
  <c r="AA452" i="53"/>
  <c r="W541" i="53"/>
  <c r="AE463" i="53"/>
  <c r="AD463" i="53" s="1"/>
  <c r="AB463" i="53" s="1"/>
  <c r="I47" i="51" s="1"/>
  <c r="H47" i="51" s="1"/>
  <c r="AA463" i="53"/>
  <c r="Z463" i="53" s="1"/>
  <c r="X463" i="53" s="1"/>
  <c r="G47" i="51" s="1"/>
  <c r="F47" i="51" s="1"/>
  <c r="AE464" i="53"/>
  <c r="AD464" i="53" s="1"/>
  <c r="AB464" i="53" s="1"/>
  <c r="I48" i="51" s="1"/>
  <c r="H48" i="51" s="1"/>
  <c r="AA464" i="53"/>
  <c r="Z464" i="53" s="1"/>
  <c r="X464" i="53" s="1"/>
  <c r="G48" i="51" s="1"/>
  <c r="F48" i="51" s="1"/>
  <c r="Y575" i="57"/>
  <c r="AA469" i="53"/>
  <c r="AE469" i="53"/>
  <c r="AC484" i="53"/>
  <c r="AI588" i="57"/>
  <c r="AH588" i="57" s="1"/>
  <c r="AF588" i="57" s="1"/>
  <c r="AC575" i="53"/>
  <c r="Y575" i="53"/>
  <c r="U575" i="53"/>
  <c r="V575" i="53" s="1"/>
  <c r="T575" i="53" s="1"/>
  <c r="E159" i="51" s="1"/>
  <c r="Q575" i="53"/>
  <c r="Y546" i="53"/>
  <c r="Z546" i="53" s="1"/>
  <c r="X546" i="53" s="1"/>
  <c r="S492" i="53"/>
  <c r="AE569" i="53"/>
  <c r="AD569" i="53" s="1"/>
  <c r="AB569" i="53" s="1"/>
  <c r="I153" i="51" s="1"/>
  <c r="AA569" i="53"/>
  <c r="Z569" i="53" s="1"/>
  <c r="X569" i="53" s="1"/>
  <c r="U574" i="57"/>
  <c r="V574" i="57" s="1"/>
  <c r="Q533" i="57"/>
  <c r="Q521" i="57"/>
  <c r="Q520" i="53"/>
  <c r="R520" i="53" s="1"/>
  <c r="P520" i="53" s="1"/>
  <c r="Q477" i="53"/>
  <c r="U455" i="53"/>
  <c r="V455" i="53" s="1"/>
  <c r="T455" i="53" s="1"/>
  <c r="E39" i="51" s="1"/>
  <c r="D39" i="51" s="1"/>
  <c r="U514" i="57"/>
  <c r="U476" i="53"/>
  <c r="V476" i="53" s="1"/>
  <c r="T476" i="53" s="1"/>
  <c r="E60" i="51" s="1"/>
  <c r="D60" i="51" s="1"/>
  <c r="AG580" i="57"/>
  <c r="H128" i="51"/>
  <c r="H136" i="51"/>
  <c r="H172" i="51"/>
  <c r="H149" i="51"/>
  <c r="H108" i="51"/>
  <c r="D166" i="51"/>
  <c r="H154" i="51"/>
  <c r="H170" i="51"/>
  <c r="D161" i="51"/>
  <c r="H112" i="51"/>
  <c r="H142" i="51"/>
  <c r="H105" i="51"/>
  <c r="F165" i="51"/>
  <c r="H140" i="51"/>
  <c r="B165" i="51"/>
  <c r="H165" i="51"/>
  <c r="D169" i="51"/>
  <c r="H173" i="51"/>
  <c r="D165" i="51"/>
  <c r="D158" i="51"/>
  <c r="H122" i="51"/>
  <c r="H124" i="51"/>
  <c r="B158" i="51"/>
  <c r="H160" i="51"/>
  <c r="D164" i="51"/>
  <c r="F171" i="51"/>
  <c r="H111" i="51"/>
  <c r="H161" i="51"/>
  <c r="B171" i="51"/>
  <c r="H101" i="51"/>
  <c r="H141" i="51"/>
  <c r="D171" i="51"/>
  <c r="B168" i="51"/>
  <c r="H133" i="51"/>
  <c r="H134" i="51"/>
  <c r="D159" i="51"/>
  <c r="H106" i="51"/>
  <c r="H113" i="51"/>
  <c r="H166" i="51"/>
  <c r="H103" i="51"/>
  <c r="H100" i="51"/>
  <c r="B169" i="51"/>
  <c r="H118" i="51"/>
  <c r="B162" i="51"/>
  <c r="H168" i="51"/>
  <c r="B156" i="51"/>
  <c r="H155" i="51"/>
  <c r="F168" i="51"/>
  <c r="H137" i="51"/>
  <c r="H139" i="51"/>
  <c r="H162" i="51"/>
  <c r="H144" i="51"/>
  <c r="H130" i="51"/>
  <c r="F162" i="51"/>
  <c r="B157" i="51"/>
  <c r="H131" i="51"/>
  <c r="F169" i="51"/>
  <c r="H132" i="51"/>
  <c r="B164" i="51"/>
  <c r="H169" i="51"/>
  <c r="D174" i="51"/>
  <c r="H99" i="51"/>
  <c r="F157" i="51"/>
  <c r="H110" i="51"/>
  <c r="H153" i="51"/>
  <c r="H138" i="51"/>
  <c r="H125" i="51"/>
  <c r="Z574" i="53" l="1"/>
  <c r="X574" i="53" s="1"/>
  <c r="G158" i="51" s="1"/>
  <c r="AD543" i="53"/>
  <c r="AB543" i="53" s="1"/>
  <c r="I127" i="51" s="1"/>
  <c r="AD543" i="57"/>
  <c r="AB543" i="57" s="1"/>
  <c r="V589" i="53"/>
  <c r="T589" i="53" s="1"/>
  <c r="E173" i="51" s="1"/>
  <c r="AD533" i="53"/>
  <c r="AB533" i="53" s="1"/>
  <c r="I117" i="51" s="1"/>
  <c r="V554" i="57"/>
  <c r="V522" i="57"/>
  <c r="AH556" i="57"/>
  <c r="AF556" i="57" s="1"/>
  <c r="AH512" i="57"/>
  <c r="AF512" i="57" s="1"/>
  <c r="R548" i="53"/>
  <c r="P548" i="53" s="1"/>
  <c r="Z455" i="53"/>
  <c r="X455" i="53" s="1"/>
  <c r="G39" i="51" s="1"/>
  <c r="F39" i="51" s="1"/>
  <c r="AH580" i="57"/>
  <c r="AF580" i="57" s="1"/>
  <c r="AD575" i="53"/>
  <c r="AB575" i="53" s="1"/>
  <c r="I159" i="51" s="1"/>
  <c r="AH547" i="57"/>
  <c r="AF547" i="57" s="1"/>
  <c r="V452" i="53"/>
  <c r="T452" i="53" s="1"/>
  <c r="E36" i="51" s="1"/>
  <c r="D36" i="51" s="1"/>
  <c r="V497" i="53"/>
  <c r="T497" i="53" s="1"/>
  <c r="E81" i="51" s="1"/>
  <c r="D81" i="51" s="1"/>
  <c r="AD518" i="53"/>
  <c r="AB518" i="53" s="1"/>
  <c r="I102" i="51" s="1"/>
  <c r="R575" i="57"/>
  <c r="AD459" i="53"/>
  <c r="AB459" i="53" s="1"/>
  <c r="I43" i="51" s="1"/>
  <c r="H43" i="51" s="1"/>
  <c r="Z540" i="53"/>
  <c r="X540" i="53" s="1"/>
  <c r="AD491" i="53"/>
  <c r="AB491" i="53" s="1"/>
  <c r="I75" i="51" s="1"/>
  <c r="H75" i="51" s="1"/>
  <c r="R458" i="53"/>
  <c r="P458" i="53" s="1"/>
  <c r="C42" i="51" s="1"/>
  <c r="B42" i="51" s="1"/>
  <c r="V536" i="57"/>
  <c r="AD582" i="57"/>
  <c r="AB582" i="57" s="1"/>
  <c r="AH558" i="57"/>
  <c r="AF558" i="57" s="1"/>
  <c r="AD465" i="53"/>
  <c r="AB465" i="53" s="1"/>
  <c r="I49" i="51" s="1"/>
  <c r="H49" i="51" s="1"/>
  <c r="AH528" i="57"/>
  <c r="AF528" i="57" s="1"/>
  <c r="Z571" i="53"/>
  <c r="X571" i="53" s="1"/>
  <c r="R566" i="57"/>
  <c r="Z525" i="57"/>
  <c r="Z503" i="53"/>
  <c r="X503" i="53" s="1"/>
  <c r="G87" i="51" s="1"/>
  <c r="F87" i="51" s="1"/>
  <c r="V563" i="57"/>
  <c r="AD484" i="53"/>
  <c r="AB484" i="53" s="1"/>
  <c r="I68" i="51" s="1"/>
  <c r="H68" i="51" s="1"/>
  <c r="R563" i="53"/>
  <c r="P563" i="53" s="1"/>
  <c r="R551" i="57"/>
  <c r="R522" i="57"/>
  <c r="V576" i="57"/>
  <c r="V550" i="57"/>
  <c r="R524" i="53"/>
  <c r="P524" i="53" s="1"/>
  <c r="V573" i="57"/>
  <c r="AH554" i="57"/>
  <c r="AF554" i="57" s="1"/>
  <c r="AD587" i="53"/>
  <c r="AB587" i="53" s="1"/>
  <c r="I171" i="51" s="1"/>
  <c r="Z512" i="57"/>
  <c r="R576" i="53"/>
  <c r="P576" i="53" s="1"/>
  <c r="C160" i="51" s="1"/>
  <c r="AH525" i="57"/>
  <c r="AF525" i="57" s="1"/>
  <c r="AH522" i="57"/>
  <c r="AF522" i="57" s="1"/>
  <c r="R527" i="53"/>
  <c r="P527" i="53" s="1"/>
  <c r="Z469" i="53"/>
  <c r="X469" i="53" s="1"/>
  <c r="G53" i="51" s="1"/>
  <c r="F53" i="51" s="1"/>
  <c r="R549" i="53"/>
  <c r="P549" i="53" s="1"/>
  <c r="Z568" i="57"/>
  <c r="R490" i="53"/>
  <c r="P490" i="53" s="1"/>
  <c r="C74" i="51" s="1"/>
  <c r="B74" i="51" s="1"/>
  <c r="Z483" i="53"/>
  <c r="X483" i="53" s="1"/>
  <c r="G67" i="51" s="1"/>
  <c r="F67" i="51" s="1"/>
  <c r="AD566" i="57"/>
  <c r="AB566" i="57" s="1"/>
  <c r="AD546" i="57"/>
  <c r="AB546" i="57" s="1"/>
  <c r="R465" i="53"/>
  <c r="P465" i="53" s="1"/>
  <c r="C49" i="51" s="1"/>
  <c r="B49" i="51" s="1"/>
  <c r="Z532" i="57"/>
  <c r="R536" i="57"/>
  <c r="AH566" i="57"/>
  <c r="AF566" i="57" s="1"/>
  <c r="R565" i="53"/>
  <c r="P565" i="53" s="1"/>
  <c r="V520" i="57"/>
  <c r="V550" i="53"/>
  <c r="T550" i="53" s="1"/>
  <c r="V567" i="53"/>
  <c r="T567" i="53" s="1"/>
  <c r="Z486" i="53"/>
  <c r="X486" i="53" s="1"/>
  <c r="G70" i="51" s="1"/>
  <c r="F70" i="51" s="1"/>
  <c r="V578" i="53"/>
  <c r="T578" i="53" s="1"/>
  <c r="E162" i="51" s="1"/>
  <c r="Z548" i="53"/>
  <c r="X548" i="53" s="1"/>
  <c r="AD470" i="53"/>
  <c r="AB470" i="53" s="1"/>
  <c r="I54" i="51" s="1"/>
  <c r="H54" i="51" s="1"/>
  <c r="AD536" i="57"/>
  <c r="AB536" i="57" s="1"/>
  <c r="Z505" i="53"/>
  <c r="X505" i="53" s="1"/>
  <c r="G89" i="51" s="1"/>
  <c r="F89" i="51" s="1"/>
  <c r="R510" i="53"/>
  <c r="P510" i="53" s="1"/>
  <c r="C94" i="51" s="1"/>
  <c r="B94" i="51" s="1"/>
  <c r="R512" i="53"/>
  <c r="P512" i="53" s="1"/>
  <c r="V537" i="53"/>
  <c r="T537" i="53" s="1"/>
  <c r="V586" i="57"/>
  <c r="V489" i="53"/>
  <c r="T489" i="53" s="1"/>
  <c r="E73" i="51" s="1"/>
  <c r="D73" i="51" s="1"/>
  <c r="AH551" i="57"/>
  <c r="AF551" i="57" s="1"/>
  <c r="V535" i="53"/>
  <c r="T535" i="53" s="1"/>
  <c r="V486" i="53"/>
  <c r="T486" i="53" s="1"/>
  <c r="E70" i="51" s="1"/>
  <c r="D70" i="51" s="1"/>
  <c r="R494" i="53"/>
  <c r="P494" i="53" s="1"/>
  <c r="C78" i="51" s="1"/>
  <c r="B78" i="51" s="1"/>
  <c r="V520" i="53"/>
  <c r="T520" i="53" s="1"/>
  <c r="R502" i="53"/>
  <c r="P502" i="53" s="1"/>
  <c r="C86" i="51" s="1"/>
  <c r="B86" i="51" s="1"/>
  <c r="Z509" i="53"/>
  <c r="X509" i="53" s="1"/>
  <c r="G93" i="51" s="1"/>
  <c r="F93" i="51" s="1"/>
  <c r="Z467" i="53"/>
  <c r="X467" i="53" s="1"/>
  <c r="G51" i="51" s="1"/>
  <c r="F51" i="51" s="1"/>
  <c r="Z580" i="53"/>
  <c r="X580" i="53" s="1"/>
  <c r="G164" i="51" s="1"/>
  <c r="Z551" i="57"/>
  <c r="V506" i="53"/>
  <c r="T506" i="53" s="1"/>
  <c r="E90" i="51" s="1"/>
  <c r="D90" i="51" s="1"/>
  <c r="V482" i="53"/>
  <c r="T482" i="53" s="1"/>
  <c r="E66" i="51" s="1"/>
  <c r="D66" i="51" s="1"/>
  <c r="AD451" i="53"/>
  <c r="AB451" i="53" s="1"/>
  <c r="I35" i="51" s="1"/>
  <c r="H35" i="51" s="1"/>
  <c r="R558" i="57"/>
  <c r="Z537" i="57"/>
  <c r="V586" i="53"/>
  <c r="T586" i="53" s="1"/>
  <c r="V570" i="57"/>
  <c r="R549" i="57"/>
  <c r="Z541" i="53"/>
  <c r="X541" i="53" s="1"/>
  <c r="R542" i="53"/>
  <c r="P542" i="53" s="1"/>
  <c r="AD490" i="53"/>
  <c r="AB490" i="53" s="1"/>
  <c r="I74" i="51" s="1"/>
  <c r="H74" i="51" s="1"/>
  <c r="Z475" i="53"/>
  <c r="X475" i="53" s="1"/>
  <c r="G59" i="51" s="1"/>
  <c r="F59" i="51" s="1"/>
  <c r="R539" i="57"/>
  <c r="V567" i="57"/>
  <c r="Z590" i="53"/>
  <c r="X590" i="53" s="1"/>
  <c r="AD525" i="57"/>
  <c r="AB525" i="57" s="1"/>
  <c r="R523" i="53"/>
  <c r="P523" i="53" s="1"/>
  <c r="AD568" i="53"/>
  <c r="AB568" i="53" s="1"/>
  <c r="I152" i="51" s="1"/>
  <c r="AD512" i="57"/>
  <c r="AB512" i="57" s="1"/>
  <c r="V533" i="57"/>
  <c r="V557" i="53"/>
  <c r="T557" i="53" s="1"/>
  <c r="R468" i="53"/>
  <c r="P468" i="53" s="1"/>
  <c r="C52" i="51" s="1"/>
  <c r="B52" i="51" s="1"/>
  <c r="Z543" i="57"/>
  <c r="R574" i="57"/>
  <c r="Z557" i="53"/>
  <c r="X557" i="53" s="1"/>
  <c r="V514" i="57"/>
  <c r="AD516" i="57"/>
  <c r="AB516" i="57" s="1"/>
  <c r="Z471" i="53"/>
  <c r="X471" i="53" s="1"/>
  <c r="G55" i="51" s="1"/>
  <c r="F55" i="51" s="1"/>
  <c r="Z528" i="57"/>
  <c r="Z564" i="57"/>
  <c r="R537" i="57"/>
  <c r="V524" i="53"/>
  <c r="T524" i="53" s="1"/>
  <c r="Z536" i="53"/>
  <c r="X536" i="53" s="1"/>
  <c r="AD559" i="57"/>
  <c r="AB559" i="57" s="1"/>
  <c r="V526" i="53"/>
  <c r="T526" i="53" s="1"/>
  <c r="V490" i="53"/>
  <c r="T490" i="53" s="1"/>
  <c r="E74" i="51" s="1"/>
  <c r="D74" i="51" s="1"/>
  <c r="AD541" i="57"/>
  <c r="AB541" i="57" s="1"/>
  <c r="AD479" i="53"/>
  <c r="AB479" i="53" s="1"/>
  <c r="I63" i="51" s="1"/>
  <c r="H63" i="51" s="1"/>
  <c r="R534" i="53"/>
  <c r="P534" i="53" s="1"/>
  <c r="AD563" i="53"/>
  <c r="AB563" i="53" s="1"/>
  <c r="I147" i="51" s="1"/>
  <c r="R477" i="53"/>
  <c r="P477" i="53" s="1"/>
  <c r="C61" i="51" s="1"/>
  <c r="B61" i="51" s="1"/>
  <c r="AD469" i="53"/>
  <c r="AB469" i="53" s="1"/>
  <c r="I53" i="51" s="1"/>
  <c r="H53" i="51" s="1"/>
  <c r="AD564" i="53"/>
  <c r="AB564" i="53" s="1"/>
  <c r="I148" i="51" s="1"/>
  <c r="AD518" i="57"/>
  <c r="AB518" i="57" s="1"/>
  <c r="Z522" i="53"/>
  <c r="X522" i="53" s="1"/>
  <c r="Z514" i="53"/>
  <c r="X514" i="53" s="1"/>
  <c r="G98" i="51" s="1"/>
  <c r="V532" i="53"/>
  <c r="T532" i="53" s="1"/>
  <c r="AD499" i="53"/>
  <c r="AB499" i="53" s="1"/>
  <c r="I83" i="51" s="1"/>
  <c r="H83" i="51" s="1"/>
  <c r="AD553" i="57"/>
  <c r="AB553" i="57" s="1"/>
  <c r="V513" i="57"/>
  <c r="R504" i="53"/>
  <c r="P504" i="53" s="1"/>
  <c r="C88" i="51" s="1"/>
  <c r="B88" i="51" s="1"/>
  <c r="R480" i="53"/>
  <c r="P480" i="53" s="1"/>
  <c r="C64" i="51" s="1"/>
  <c r="B64" i="51" s="1"/>
  <c r="AD554" i="57"/>
  <c r="AB554" i="57" s="1"/>
  <c r="R527" i="57"/>
  <c r="R575" i="53"/>
  <c r="P575" i="53" s="1"/>
  <c r="AD574" i="53"/>
  <c r="AB574" i="53" s="1"/>
  <c r="I158" i="51" s="1"/>
  <c r="AH570" i="57"/>
  <c r="AF570" i="57" s="1"/>
  <c r="Z526" i="53"/>
  <c r="X526" i="53" s="1"/>
  <c r="AD514" i="53"/>
  <c r="AB514" i="53" s="1"/>
  <c r="I98" i="51" s="1"/>
  <c r="AD580" i="57"/>
  <c r="AB580" i="57" s="1"/>
  <c r="R515" i="53"/>
  <c r="P515" i="53" s="1"/>
  <c r="R585" i="57"/>
  <c r="AH577" i="57"/>
  <c r="AF577" i="57" s="1"/>
  <c r="W819" i="57" s="1"/>
  <c r="X819" i="57" s="1"/>
  <c r="AH524" i="57"/>
  <c r="AF524" i="57" s="1"/>
  <c r="R572" i="57"/>
  <c r="V585" i="57"/>
  <c r="Z572" i="53"/>
  <c r="X572" i="53" s="1"/>
  <c r="G156" i="51" s="1"/>
  <c r="V573" i="53"/>
  <c r="T573" i="53" s="1"/>
  <c r="E157" i="51" s="1"/>
  <c r="AH591" i="57"/>
  <c r="AF591" i="57" s="1"/>
  <c r="W751" i="57" s="1"/>
  <c r="T751" i="57" s="1"/>
  <c r="AD569" i="57"/>
  <c r="AB569" i="57" s="1"/>
  <c r="Z501" i="53"/>
  <c r="X501" i="53" s="1"/>
  <c r="G85" i="51" s="1"/>
  <c r="F85" i="51" s="1"/>
  <c r="AD560" i="57"/>
  <c r="AB560" i="57" s="1"/>
  <c r="R542" i="57"/>
  <c r="V466" i="53"/>
  <c r="T466" i="53" s="1"/>
  <c r="E50" i="51" s="1"/>
  <c r="D50" i="51" s="1"/>
  <c r="V568" i="57"/>
  <c r="V571" i="57"/>
  <c r="AD538" i="57"/>
  <c r="AB538" i="57" s="1"/>
  <c r="R529" i="53"/>
  <c r="P529" i="53" s="1"/>
  <c r="V554" i="53"/>
  <c r="T554" i="53" s="1"/>
  <c r="E138" i="51" s="1"/>
  <c r="R528" i="53"/>
  <c r="P528" i="53" s="1"/>
  <c r="AH569" i="57"/>
  <c r="AF569" i="57" s="1"/>
  <c r="Z493" i="53"/>
  <c r="X493" i="53" s="1"/>
  <c r="G77" i="51" s="1"/>
  <c r="F77" i="51" s="1"/>
  <c r="AD513" i="53"/>
  <c r="AB513" i="53" s="1"/>
  <c r="I97" i="51" s="1"/>
  <c r="Z523" i="57"/>
  <c r="AH517" i="57"/>
  <c r="AF517" i="57" s="1"/>
  <c r="AH572" i="57"/>
  <c r="AF572" i="57" s="1"/>
  <c r="W753" i="57" s="1"/>
  <c r="T753" i="57" s="1"/>
  <c r="T572" i="57" s="1"/>
  <c r="E156" i="51" s="1"/>
  <c r="AD466" i="53"/>
  <c r="AB466" i="53" s="1"/>
  <c r="I50" i="51" s="1"/>
  <c r="H50" i="51" s="1"/>
  <c r="R497" i="53"/>
  <c r="P497" i="53" s="1"/>
  <c r="C81" i="51" s="1"/>
  <c r="B81" i="51" s="1"/>
  <c r="V500" i="53"/>
  <c r="T500" i="53" s="1"/>
  <c r="E84" i="51" s="1"/>
  <c r="D84" i="51" s="1"/>
  <c r="AD576" i="57"/>
  <c r="AB576" i="57" s="1"/>
  <c r="AD571" i="57"/>
  <c r="AB571" i="57" s="1"/>
  <c r="Z575" i="57"/>
  <c r="V519" i="57"/>
  <c r="V565" i="53"/>
  <c r="T565" i="53" s="1"/>
  <c r="V481" i="53"/>
  <c r="T481" i="53" s="1"/>
  <c r="E65" i="51" s="1"/>
  <c r="D65" i="51" s="1"/>
  <c r="Z555" i="57"/>
  <c r="Z524" i="53"/>
  <c r="X524" i="53" s="1"/>
  <c r="Z542" i="53"/>
  <c r="X542" i="53" s="1"/>
  <c r="AH519" i="57"/>
  <c r="AF519" i="57" s="1"/>
  <c r="AH515" i="57"/>
  <c r="AF515" i="57" s="1"/>
  <c r="V526" i="57"/>
  <c r="AH568" i="57"/>
  <c r="AF568" i="57" s="1"/>
  <c r="R518" i="57"/>
  <c r="R558" i="53"/>
  <c r="P558" i="53" s="1"/>
  <c r="R589" i="53"/>
  <c r="P589" i="53" s="1"/>
  <c r="V583" i="57"/>
  <c r="AH549" i="57"/>
  <c r="AF549" i="57" s="1"/>
  <c r="Z511" i="53"/>
  <c r="X511" i="53" s="1"/>
  <c r="Z477" i="53"/>
  <c r="X477" i="53" s="1"/>
  <c r="G61" i="51" s="1"/>
  <c r="F61" i="51" s="1"/>
  <c r="Z571" i="57"/>
  <c r="V579" i="53"/>
  <c r="T579" i="53" s="1"/>
  <c r="Z576" i="53"/>
  <c r="X576" i="53" s="1"/>
  <c r="G160" i="51" s="1"/>
  <c r="Z586" i="53"/>
  <c r="X586" i="53" s="1"/>
  <c r="V584" i="53"/>
  <c r="T584" i="53" s="1"/>
  <c r="E168" i="51" s="1"/>
  <c r="AD462" i="53"/>
  <c r="AB462" i="53" s="1"/>
  <c r="I46" i="51" s="1"/>
  <c r="H46" i="51" s="1"/>
  <c r="R483" i="53"/>
  <c r="P483" i="53" s="1"/>
  <c r="C67" i="51" s="1"/>
  <c r="B67" i="51" s="1"/>
  <c r="R493" i="53"/>
  <c r="P493" i="53" s="1"/>
  <c r="C77" i="51" s="1"/>
  <c r="B77" i="51" s="1"/>
  <c r="V530" i="57"/>
  <c r="Z498" i="53"/>
  <c r="X498" i="53" s="1"/>
  <c r="G82" i="51" s="1"/>
  <c r="F82" i="51" s="1"/>
  <c r="V451" i="53"/>
  <c r="T451" i="53" s="1"/>
  <c r="E35" i="51" s="1"/>
  <c r="D35" i="51" s="1"/>
  <c r="V487" i="53"/>
  <c r="T487" i="53" s="1"/>
  <c r="E71" i="51" s="1"/>
  <c r="D71" i="51" s="1"/>
  <c r="V560" i="57"/>
  <c r="AH535" i="57"/>
  <c r="AF535" i="57" s="1"/>
  <c r="AD513" i="57"/>
  <c r="AB513" i="57" s="1"/>
  <c r="AD498" i="53"/>
  <c r="AB498" i="53" s="1"/>
  <c r="I82" i="51" s="1"/>
  <c r="H82" i="51" s="1"/>
  <c r="AD590" i="53"/>
  <c r="AB590" i="53" s="1"/>
  <c r="I174" i="51" s="1"/>
  <c r="AD526" i="57"/>
  <c r="AB526" i="57" s="1"/>
  <c r="AD457" i="53"/>
  <c r="AB457" i="53" s="1"/>
  <c r="I41" i="51" s="1"/>
  <c r="H41" i="51" s="1"/>
  <c r="AD573" i="53"/>
  <c r="AB573" i="53" s="1"/>
  <c r="I157" i="51" s="1"/>
  <c r="Z534" i="53"/>
  <c r="X534" i="53" s="1"/>
  <c r="R577" i="57"/>
  <c r="V483" i="53"/>
  <c r="T483" i="53" s="1"/>
  <c r="E67" i="51" s="1"/>
  <c r="D67" i="51" s="1"/>
  <c r="Z581" i="57"/>
  <c r="AH582" i="57"/>
  <c r="AF582" i="57" s="1"/>
  <c r="W824" i="57" s="1"/>
  <c r="AD454" i="53"/>
  <c r="AB454" i="53" s="1"/>
  <c r="I38" i="51" s="1"/>
  <c r="H38" i="51" s="1"/>
  <c r="Z529" i="57"/>
  <c r="V555" i="57"/>
  <c r="V549" i="57"/>
  <c r="R588" i="57"/>
  <c r="R545" i="53"/>
  <c r="P545" i="53" s="1"/>
  <c r="R515" i="57"/>
  <c r="V582" i="57"/>
  <c r="R511" i="53"/>
  <c r="P511" i="53" s="1"/>
  <c r="R525" i="57"/>
  <c r="Z531" i="57"/>
  <c r="R462" i="53"/>
  <c r="P462" i="53" s="1"/>
  <c r="C46" i="51" s="1"/>
  <c r="B46" i="51" s="1"/>
  <c r="V541" i="53"/>
  <c r="T541" i="53" s="1"/>
  <c r="R531" i="53"/>
  <c r="P531" i="53" s="1"/>
  <c r="AD561" i="53"/>
  <c r="AB561" i="53" s="1"/>
  <c r="I145" i="51" s="1"/>
  <c r="V546" i="57"/>
  <c r="V532" i="57"/>
  <c r="AD523" i="57"/>
  <c r="AB523" i="57" s="1"/>
  <c r="Z520" i="57"/>
  <c r="AD579" i="53"/>
  <c r="AB579" i="53" s="1"/>
  <c r="I163" i="51" s="1"/>
  <c r="V564" i="57"/>
  <c r="AD572" i="53"/>
  <c r="AB572" i="53" s="1"/>
  <c r="I156" i="51" s="1"/>
  <c r="Z524" i="57"/>
  <c r="Z484" i="53"/>
  <c r="X484" i="53" s="1"/>
  <c r="G68" i="51" s="1"/>
  <c r="F68" i="51" s="1"/>
  <c r="Z513" i="57"/>
  <c r="R467" i="53"/>
  <c r="P467" i="53" s="1"/>
  <c r="C51" i="51" s="1"/>
  <c r="B51" i="51" s="1"/>
  <c r="R563" i="57"/>
  <c r="R456" i="53"/>
  <c r="P456" i="53" s="1"/>
  <c r="C40" i="51" s="1"/>
  <c r="B40" i="51" s="1"/>
  <c r="Z557" i="57"/>
  <c r="R546" i="53"/>
  <c r="P546" i="53" s="1"/>
  <c r="W770" i="57"/>
  <c r="P770" i="57" s="1"/>
  <c r="P589" i="57" s="1"/>
  <c r="Z513" i="53"/>
  <c r="X513" i="53" s="1"/>
  <c r="Z558" i="53"/>
  <c r="X558" i="53" s="1"/>
  <c r="AD512" i="53"/>
  <c r="AB512" i="53" s="1"/>
  <c r="I96" i="51" s="1"/>
  <c r="AD550" i="57"/>
  <c r="AB550" i="57" s="1"/>
  <c r="AD511" i="53"/>
  <c r="AB511" i="53" s="1"/>
  <c r="I95" i="51" s="1"/>
  <c r="AH575" i="57"/>
  <c r="AF575" i="57" s="1"/>
  <c r="W756" i="57" s="1"/>
  <c r="AD510" i="53"/>
  <c r="AB510" i="53" s="1"/>
  <c r="I94" i="51" s="1"/>
  <c r="H94" i="51" s="1"/>
  <c r="V544" i="53"/>
  <c r="T544" i="53" s="1"/>
  <c r="AH526" i="57"/>
  <c r="AF526" i="57" s="1"/>
  <c r="R564" i="57"/>
  <c r="R581" i="57"/>
  <c r="AD542" i="57"/>
  <c r="AB542" i="57" s="1"/>
  <c r="AD519" i="57"/>
  <c r="AB519" i="57" s="1"/>
  <c r="V547" i="57"/>
  <c r="AH557" i="57"/>
  <c r="AF557" i="57" s="1"/>
  <c r="R583" i="57"/>
  <c r="AD520" i="57"/>
  <c r="AB520" i="57" s="1"/>
  <c r="R537" i="53"/>
  <c r="P537" i="53" s="1"/>
  <c r="V491" i="53"/>
  <c r="T491" i="53" s="1"/>
  <c r="E75" i="51" s="1"/>
  <c r="D75" i="51" s="1"/>
  <c r="V527" i="57"/>
  <c r="V560" i="53"/>
  <c r="T560" i="53" s="1"/>
  <c r="R552" i="57"/>
  <c r="R472" i="53"/>
  <c r="P472" i="53" s="1"/>
  <c r="C56" i="51" s="1"/>
  <c r="B56" i="51" s="1"/>
  <c r="V531" i="57"/>
  <c r="R566" i="53"/>
  <c r="P566" i="53" s="1"/>
  <c r="R568" i="57"/>
  <c r="R551" i="53"/>
  <c r="P551" i="53" s="1"/>
  <c r="R555" i="57"/>
  <c r="V541" i="57"/>
  <c r="Z553" i="57"/>
  <c r="AD500" i="53"/>
  <c r="AB500" i="53" s="1"/>
  <c r="I84" i="51" s="1"/>
  <c r="H84" i="51" s="1"/>
  <c r="AH576" i="57"/>
  <c r="AF576" i="57" s="1"/>
  <c r="W818" i="57" s="1"/>
  <c r="AD530" i="57"/>
  <c r="AB530" i="57" s="1"/>
  <c r="AD521" i="57"/>
  <c r="AB521" i="57" s="1"/>
  <c r="V565" i="57"/>
  <c r="AD539" i="53"/>
  <c r="AB539" i="53" s="1"/>
  <c r="I123" i="51" s="1"/>
  <c r="V576" i="53"/>
  <c r="T576" i="53" s="1"/>
  <c r="E160" i="51" s="1"/>
  <c r="Z583" i="57"/>
  <c r="AD559" i="53"/>
  <c r="AB559" i="53" s="1"/>
  <c r="I143" i="51" s="1"/>
  <c r="AD545" i="57"/>
  <c r="AB545" i="57" s="1"/>
  <c r="V510" i="53"/>
  <c r="T510" i="53" s="1"/>
  <c r="E94" i="51" s="1"/>
  <c r="D94" i="51" s="1"/>
  <c r="R567" i="53"/>
  <c r="P567" i="53" s="1"/>
  <c r="AD523" i="53"/>
  <c r="AB523" i="53" s="1"/>
  <c r="I107" i="51" s="1"/>
  <c r="AH563" i="57"/>
  <c r="AF563" i="57" s="1"/>
  <c r="AH527" i="57"/>
  <c r="AF527" i="57" s="1"/>
  <c r="R582" i="57"/>
  <c r="AD534" i="57"/>
  <c r="AB534" i="57" s="1"/>
  <c r="Z451" i="53"/>
  <c r="X451" i="53" s="1"/>
  <c r="G35" i="51" s="1"/>
  <c r="F35" i="51" s="1"/>
  <c r="Z535" i="57"/>
  <c r="AH590" i="57"/>
  <c r="AF590" i="57" s="1"/>
  <c r="W771" i="57" s="1"/>
  <c r="X771" i="57" s="1"/>
  <c r="X590" i="57" s="1"/>
  <c r="G174" i="51" s="1"/>
  <c r="AD503" i="53"/>
  <c r="AB503" i="53" s="1"/>
  <c r="I87" i="51" s="1"/>
  <c r="H87" i="51" s="1"/>
  <c r="R586" i="53"/>
  <c r="P586" i="53" s="1"/>
  <c r="C170" i="51" s="1"/>
  <c r="Z574" i="57"/>
  <c r="V559" i="57"/>
  <c r="AH523" i="57"/>
  <c r="AF523" i="57" s="1"/>
  <c r="AH584" i="57"/>
  <c r="AF584" i="57" s="1"/>
  <c r="W765" i="57" s="1"/>
  <c r="T765" i="57" s="1"/>
  <c r="T584" i="57" s="1"/>
  <c r="AD567" i="53"/>
  <c r="AB567" i="53" s="1"/>
  <c r="I151" i="51" s="1"/>
  <c r="Z544" i="53"/>
  <c r="X544" i="53" s="1"/>
  <c r="V515" i="57"/>
  <c r="R533" i="57"/>
  <c r="Z559" i="57"/>
  <c r="AD475" i="53"/>
  <c r="AB475" i="53" s="1"/>
  <c r="I59" i="51" s="1"/>
  <c r="H59" i="51" s="1"/>
  <c r="R546" i="57"/>
  <c r="AH530" i="57"/>
  <c r="AF530" i="57" s="1"/>
  <c r="V535" i="57"/>
  <c r="R533" i="53"/>
  <c r="P533" i="53" s="1"/>
  <c r="AD590" i="57"/>
  <c r="AB590" i="57" s="1"/>
  <c r="Z497" i="53"/>
  <c r="X497" i="53" s="1"/>
  <c r="G81" i="51" s="1"/>
  <c r="F81" i="51" s="1"/>
  <c r="R487" i="53"/>
  <c r="P487" i="53" s="1"/>
  <c r="C71" i="51" s="1"/>
  <c r="B71" i="51" s="1"/>
  <c r="V538" i="57"/>
  <c r="V563" i="53"/>
  <c r="T563" i="53" s="1"/>
  <c r="Z542" i="57"/>
  <c r="AD588" i="57"/>
  <c r="AB588" i="57" s="1"/>
  <c r="AD515" i="57"/>
  <c r="AB515" i="57" s="1"/>
  <c r="Z526" i="57"/>
  <c r="R481" i="53"/>
  <c r="P481" i="53" s="1"/>
  <c r="C65" i="51" s="1"/>
  <c r="B65" i="51" s="1"/>
  <c r="Z565" i="57"/>
  <c r="V557" i="57"/>
  <c r="AD545" i="53"/>
  <c r="AB545" i="53" s="1"/>
  <c r="I129" i="51" s="1"/>
  <c r="V577" i="57"/>
  <c r="Z545" i="53"/>
  <c r="X545" i="53" s="1"/>
  <c r="W821" i="57"/>
  <c r="T821" i="57" s="1"/>
  <c r="W760" i="57"/>
  <c r="T760" i="57" s="1"/>
  <c r="T579" i="57" s="1"/>
  <c r="E163" i="51" s="1"/>
  <c r="AD577" i="57"/>
  <c r="AB577" i="57" s="1"/>
  <c r="R523" i="57"/>
  <c r="V590" i="57"/>
  <c r="V559" i="53"/>
  <c r="T559" i="53" s="1"/>
  <c r="AD531" i="57"/>
  <c r="AB531" i="57" s="1"/>
  <c r="AD455" i="53"/>
  <c r="AB455" i="53" s="1"/>
  <c r="I39" i="51" s="1"/>
  <c r="H39" i="51" s="1"/>
  <c r="Z479" i="53"/>
  <c r="X479" i="53" s="1"/>
  <c r="G63" i="51" s="1"/>
  <c r="F63" i="51" s="1"/>
  <c r="R512" i="57"/>
  <c r="AD537" i="53"/>
  <c r="AB537" i="53" s="1"/>
  <c r="I121" i="51" s="1"/>
  <c r="R521" i="57"/>
  <c r="R506" i="53"/>
  <c r="P506" i="53" s="1"/>
  <c r="C90" i="51" s="1"/>
  <c r="B90" i="51" s="1"/>
  <c r="R567" i="57"/>
  <c r="AH553" i="57"/>
  <c r="AF553" i="57" s="1"/>
  <c r="AD579" i="57"/>
  <c r="AB579" i="57" s="1"/>
  <c r="R571" i="57"/>
  <c r="V540" i="53"/>
  <c r="T540" i="53" s="1"/>
  <c r="AD540" i="57"/>
  <c r="AB540" i="57" s="1"/>
  <c r="AH565" i="57"/>
  <c r="AF565" i="57" s="1"/>
  <c r="R482" i="53"/>
  <c r="P482" i="53" s="1"/>
  <c r="C66" i="51" s="1"/>
  <c r="B66" i="51" s="1"/>
  <c r="AD501" i="53"/>
  <c r="AB501" i="53" s="1"/>
  <c r="I85" i="51" s="1"/>
  <c r="H85" i="51" s="1"/>
  <c r="Z575" i="53"/>
  <c r="X575" i="53" s="1"/>
  <c r="AD467" i="53"/>
  <c r="AB467" i="53" s="1"/>
  <c r="I51" i="51" s="1"/>
  <c r="H51" i="51" s="1"/>
  <c r="Z531" i="53"/>
  <c r="X531" i="53" s="1"/>
  <c r="R500" i="53"/>
  <c r="P500" i="53" s="1"/>
  <c r="C84" i="51" s="1"/>
  <c r="B84" i="51" s="1"/>
  <c r="V484" i="53"/>
  <c r="T484" i="53" s="1"/>
  <c r="E68" i="51" s="1"/>
  <c r="D68" i="51" s="1"/>
  <c r="R461" i="53"/>
  <c r="P461" i="53" s="1"/>
  <c r="C45" i="51" s="1"/>
  <c r="B45" i="51" s="1"/>
  <c r="V581" i="57"/>
  <c r="Z540" i="57"/>
  <c r="R498" i="53"/>
  <c r="P498" i="53" s="1"/>
  <c r="C82" i="51" s="1"/>
  <c r="B82" i="51" s="1"/>
  <c r="R568" i="53"/>
  <c r="P568" i="53" s="1"/>
  <c r="Z481" i="53"/>
  <c r="X481" i="53" s="1"/>
  <c r="G65" i="51" s="1"/>
  <c r="F65" i="51" s="1"/>
  <c r="V494" i="53"/>
  <c r="T494" i="53" s="1"/>
  <c r="E78" i="51" s="1"/>
  <c r="D78" i="51" s="1"/>
  <c r="V461" i="53"/>
  <c r="T461" i="53" s="1"/>
  <c r="E45" i="51" s="1"/>
  <c r="D45" i="51" s="1"/>
  <c r="AD535" i="53"/>
  <c r="AB535" i="53" s="1"/>
  <c r="I119" i="51" s="1"/>
  <c r="V542" i="57"/>
  <c r="R564" i="53"/>
  <c r="P564" i="53" s="1"/>
  <c r="AH561" i="57"/>
  <c r="AF561" i="57" s="1"/>
  <c r="Z525" i="53"/>
  <c r="X525" i="53" s="1"/>
  <c r="V584" i="57"/>
  <c r="Z519" i="57"/>
  <c r="Z472" i="53"/>
  <c r="X472" i="53" s="1"/>
  <c r="G56" i="51" s="1"/>
  <c r="F56" i="51" s="1"/>
  <c r="R553" i="53"/>
  <c r="P553" i="53" s="1"/>
  <c r="V456" i="53"/>
  <c r="T456" i="53" s="1"/>
  <c r="E40" i="51" s="1"/>
  <c r="D40" i="51" s="1"/>
  <c r="AD536" i="53"/>
  <c r="AB536" i="53" s="1"/>
  <c r="I120" i="51" s="1"/>
  <c r="V583" i="53"/>
  <c r="T583" i="53" s="1"/>
  <c r="E167" i="51" s="1"/>
  <c r="V536" i="53"/>
  <c r="T536" i="53" s="1"/>
  <c r="R557" i="57"/>
  <c r="AD583" i="57"/>
  <c r="AB583" i="57" s="1"/>
  <c r="V561" i="53"/>
  <c r="T561" i="53" s="1"/>
  <c r="V558" i="53"/>
  <c r="T558" i="53" s="1"/>
  <c r="AH533" i="57"/>
  <c r="AF533" i="57" s="1"/>
  <c r="R559" i="53"/>
  <c r="P559" i="53" s="1"/>
  <c r="W823" i="57"/>
  <c r="P823" i="57" s="1"/>
  <c r="R550" i="57"/>
  <c r="AD476" i="53"/>
  <c r="AB476" i="53" s="1"/>
  <c r="I60" i="51" s="1"/>
  <c r="H60" i="51" s="1"/>
  <c r="R573" i="57"/>
  <c r="AD566" i="53"/>
  <c r="AB566" i="53" s="1"/>
  <c r="I150" i="51" s="1"/>
  <c r="V522" i="53"/>
  <c r="T522" i="53" s="1"/>
  <c r="AD460" i="53"/>
  <c r="AB460" i="53" s="1"/>
  <c r="I44" i="51" s="1"/>
  <c r="H44" i="51" s="1"/>
  <c r="AH543" i="57"/>
  <c r="AF543" i="57" s="1"/>
  <c r="R587" i="57"/>
  <c r="V521" i="57"/>
  <c r="R492" i="53"/>
  <c r="P492" i="53" s="1"/>
  <c r="C76" i="51" s="1"/>
  <c r="B76" i="51" s="1"/>
  <c r="V471" i="53"/>
  <c r="T471" i="53" s="1"/>
  <c r="E55" i="51" s="1"/>
  <c r="D55" i="51" s="1"/>
  <c r="Z487" i="53"/>
  <c r="X487" i="53" s="1"/>
  <c r="G71" i="51" s="1"/>
  <c r="F71" i="51" s="1"/>
  <c r="AH552" i="57"/>
  <c r="AF552" i="57" s="1"/>
  <c r="Z584" i="57"/>
  <c r="AD530" i="53"/>
  <c r="AB530" i="53" s="1"/>
  <c r="I114" i="51" s="1"/>
  <c r="R579" i="53"/>
  <c r="P579" i="53" s="1"/>
  <c r="V575" i="57"/>
  <c r="AH573" i="57"/>
  <c r="AF573" i="57" s="1"/>
  <c r="AD507" i="53"/>
  <c r="AB507" i="53" s="1"/>
  <c r="I91" i="51" s="1"/>
  <c r="H91" i="51" s="1"/>
  <c r="V543" i="57"/>
  <c r="R540" i="57"/>
  <c r="V530" i="53"/>
  <c r="T530" i="53" s="1"/>
  <c r="Z530" i="53"/>
  <c r="X530" i="53" s="1"/>
  <c r="AD478" i="53"/>
  <c r="AB478" i="53" s="1"/>
  <c r="I62" i="51" s="1"/>
  <c r="H62" i="51" s="1"/>
  <c r="AD514" i="57"/>
  <c r="AB514" i="57" s="1"/>
  <c r="AD504" i="53"/>
  <c r="AB504" i="53" s="1"/>
  <c r="I88" i="51" s="1"/>
  <c r="H88" i="51" s="1"/>
  <c r="AD552" i="57"/>
  <c r="AB552" i="57" s="1"/>
  <c r="Z553" i="53"/>
  <c r="X553" i="53" s="1"/>
  <c r="V529" i="57"/>
  <c r="R514" i="57"/>
  <c r="Z504" i="53"/>
  <c r="X504" i="53" s="1"/>
  <c r="G88" i="51" s="1"/>
  <c r="F88" i="51" s="1"/>
  <c r="V527" i="53"/>
  <c r="T527" i="53" s="1"/>
  <c r="AD468" i="53"/>
  <c r="AB468" i="53" s="1"/>
  <c r="I52" i="51" s="1"/>
  <c r="H52" i="51" s="1"/>
  <c r="Z555" i="53"/>
  <c r="X555" i="53" s="1"/>
  <c r="W827" i="57"/>
  <c r="AB827" i="57" s="1"/>
  <c r="AH532" i="57"/>
  <c r="AF532" i="57" s="1"/>
  <c r="V568" i="53"/>
  <c r="T568" i="53" s="1"/>
  <c r="V555" i="53"/>
  <c r="T555" i="53" s="1"/>
  <c r="Z521" i="57"/>
  <c r="R517" i="57"/>
  <c r="V519" i="53"/>
  <c r="T519" i="53" s="1"/>
  <c r="R561" i="57"/>
  <c r="R499" i="53"/>
  <c r="P499" i="53" s="1"/>
  <c r="C83" i="51" s="1"/>
  <c r="B83" i="51" s="1"/>
  <c r="R545" i="57"/>
  <c r="V516" i="57"/>
  <c r="V564" i="53"/>
  <c r="T564" i="53" s="1"/>
  <c r="Z520" i="53"/>
  <c r="X520" i="53" s="1"/>
  <c r="Z545" i="57"/>
  <c r="Z587" i="57"/>
  <c r="AD520" i="53"/>
  <c r="AB520" i="53" s="1"/>
  <c r="I104" i="51" s="1"/>
  <c r="AH534" i="57"/>
  <c r="AF534" i="57" s="1"/>
  <c r="Z516" i="53"/>
  <c r="X516" i="53" s="1"/>
  <c r="AD562" i="57"/>
  <c r="AB562" i="57" s="1"/>
  <c r="P753" i="57"/>
  <c r="P572" i="57" s="1"/>
  <c r="AD551" i="53"/>
  <c r="AB551" i="53" s="1"/>
  <c r="I135" i="51" s="1"/>
  <c r="AH555" i="57"/>
  <c r="AF555" i="57" s="1"/>
  <c r="V492" i="53"/>
  <c r="T492" i="53" s="1"/>
  <c r="E76" i="51" s="1"/>
  <c r="D76" i="51" s="1"/>
  <c r="AD542" i="53"/>
  <c r="AB542" i="53" s="1"/>
  <c r="I126" i="51" s="1"/>
  <c r="AD580" i="53"/>
  <c r="AB580" i="53" s="1"/>
  <c r="I164" i="51" s="1"/>
  <c r="AH587" i="57"/>
  <c r="AF587" i="57" s="1"/>
  <c r="W768" i="57" s="1"/>
  <c r="Z561" i="53"/>
  <c r="X561" i="53" s="1"/>
  <c r="R583" i="53"/>
  <c r="P583" i="53" s="1"/>
  <c r="C167" i="51" s="1"/>
  <c r="R559" i="57"/>
  <c r="V517" i="57"/>
  <c r="Z552" i="57"/>
  <c r="R531" i="57"/>
  <c r="AD587" i="57"/>
  <c r="AB587" i="57" s="1"/>
  <c r="R478" i="53"/>
  <c r="P478" i="53" s="1"/>
  <c r="C62" i="51" s="1"/>
  <c r="B62" i="51" s="1"/>
  <c r="Z562" i="57"/>
  <c r="W758" i="57"/>
  <c r="X758" i="57" s="1"/>
  <c r="X577" i="57" s="1"/>
  <c r="G161" i="51" s="1"/>
  <c r="Z535" i="53"/>
  <c r="X535" i="53" s="1"/>
  <c r="AD492" i="53"/>
  <c r="AB492" i="53" s="1"/>
  <c r="I76" i="51" s="1"/>
  <c r="H76" i="51" s="1"/>
  <c r="R532" i="53"/>
  <c r="P532" i="53" s="1"/>
  <c r="Z456" i="53"/>
  <c r="X456" i="53" s="1"/>
  <c r="G40" i="51" s="1"/>
  <c r="F40" i="51" s="1"/>
  <c r="W755" i="57"/>
  <c r="W816" i="57"/>
  <c r="Z452" i="53"/>
  <c r="X452" i="53" s="1"/>
  <c r="G36" i="51" s="1"/>
  <c r="F36" i="51" s="1"/>
  <c r="Z532" i="53"/>
  <c r="X532" i="53" s="1"/>
  <c r="AD531" i="53"/>
  <c r="AB531" i="53" s="1"/>
  <c r="I115" i="51" s="1"/>
  <c r="W759" i="57"/>
  <c r="W820" i="57"/>
  <c r="R516" i="57"/>
  <c r="AD565" i="57"/>
  <c r="AB565" i="57" s="1"/>
  <c r="Z516" i="57"/>
  <c r="AD452" i="53"/>
  <c r="AB452" i="53" s="1"/>
  <c r="I36" i="51" s="1"/>
  <c r="H36" i="51" s="1"/>
  <c r="AD532" i="53"/>
  <c r="AB532" i="53" s="1"/>
  <c r="I116" i="51" s="1"/>
  <c r="W764" i="57"/>
  <c r="W825" i="57"/>
  <c r="AD472" i="53"/>
  <c r="AB472" i="53" s="1"/>
  <c r="I56" i="51" s="1"/>
  <c r="H56" i="51" s="1"/>
  <c r="V531" i="53"/>
  <c r="T531" i="53" s="1"/>
  <c r="AD456" i="53"/>
  <c r="AB456" i="53" s="1"/>
  <c r="I40" i="51" s="1"/>
  <c r="H40" i="51" s="1"/>
  <c r="AD574" i="57"/>
  <c r="AB574" i="57" s="1"/>
  <c r="R471" i="53"/>
  <c r="P471" i="53" s="1"/>
  <c r="C55" i="51" s="1"/>
  <c r="B55" i="51" s="1"/>
  <c r="W828" i="57"/>
  <c r="W767" i="57"/>
  <c r="AD525" i="53"/>
  <c r="AB525" i="53" s="1"/>
  <c r="I109" i="51" s="1"/>
  <c r="R519" i="57"/>
  <c r="R576" i="57"/>
  <c r="Z583" i="53"/>
  <c r="X583" i="53" s="1"/>
  <c r="G167" i="51" s="1"/>
  <c r="Z460" i="53"/>
  <c r="X460" i="53" s="1"/>
  <c r="G44" i="51" s="1"/>
  <c r="F44" i="51" s="1"/>
  <c r="AB819" i="57"/>
  <c r="X751" i="57"/>
  <c r="X518" i="57" s="1"/>
  <c r="G102" i="51" s="1"/>
  <c r="Z514" i="57"/>
  <c r="AH562" i="57"/>
  <c r="AF562" i="57" s="1"/>
  <c r="V507" i="53"/>
  <c r="T507" i="53" s="1"/>
  <c r="E91" i="51" s="1"/>
  <c r="D91" i="51" s="1"/>
  <c r="V540" i="57"/>
  <c r="V562" i="57"/>
  <c r="R590" i="53"/>
  <c r="P590" i="53" s="1"/>
  <c r="V534" i="57"/>
  <c r="X762" i="57"/>
  <c r="X581" i="57" s="1"/>
  <c r="T762" i="57"/>
  <c r="T581" i="57" s="1"/>
  <c r="P762" i="57"/>
  <c r="P581" i="57" s="1"/>
  <c r="W830" i="57"/>
  <c r="W769" i="57"/>
  <c r="X766" i="57"/>
  <c r="X585" i="57" s="1"/>
  <c r="P766" i="57"/>
  <c r="P585" i="57" s="1"/>
  <c r="T766" i="57"/>
  <c r="T585" i="57" s="1"/>
  <c r="Z507" i="53"/>
  <c r="X507" i="53" s="1"/>
  <c r="G91" i="51" s="1"/>
  <c r="F91" i="51" s="1"/>
  <c r="AD583" i="53"/>
  <c r="AB583" i="53" s="1"/>
  <c r="I167" i="51" s="1"/>
  <c r="R562" i="57"/>
  <c r="Z499" i="53"/>
  <c r="X499" i="53" s="1"/>
  <c r="G83" i="51" s="1"/>
  <c r="F83" i="51" s="1"/>
  <c r="W761" i="57"/>
  <c r="W822" i="57"/>
  <c r="X831" i="57"/>
  <c r="T831" i="57"/>
  <c r="AB831" i="57"/>
  <c r="P831" i="57"/>
  <c r="Z506" i="53"/>
  <c r="X506" i="53" s="1"/>
  <c r="G90" i="51" s="1"/>
  <c r="F90" i="51" s="1"/>
  <c r="V545" i="57"/>
  <c r="F158" i="51"/>
  <c r="H102" i="51"/>
  <c r="H127" i="51"/>
  <c r="H171" i="51"/>
  <c r="D173" i="51"/>
  <c r="B160" i="51"/>
  <c r="H117" i="51"/>
  <c r="H159" i="51"/>
  <c r="D162" i="51"/>
  <c r="H152" i="51"/>
  <c r="H148" i="51"/>
  <c r="H98" i="51"/>
  <c r="H158" i="51"/>
  <c r="F98" i="51"/>
  <c r="F164" i="51"/>
  <c r="H147" i="51"/>
  <c r="F156" i="51"/>
  <c r="D157" i="51"/>
  <c r="D138" i="51"/>
  <c r="H97" i="51"/>
  <c r="H157" i="51"/>
  <c r="D168" i="51"/>
  <c r="H174" i="51"/>
  <c r="F160" i="51"/>
  <c r="H156" i="51"/>
  <c r="H145" i="51"/>
  <c r="H96" i="51"/>
  <c r="H163" i="51"/>
  <c r="H95" i="51"/>
  <c r="H123" i="51"/>
  <c r="H143" i="51"/>
  <c r="H107" i="51"/>
  <c r="D160" i="51"/>
  <c r="B170" i="51"/>
  <c r="H151" i="51"/>
  <c r="H129" i="51"/>
  <c r="H121" i="51"/>
  <c r="H120" i="51"/>
  <c r="D167" i="51"/>
  <c r="H119" i="51"/>
  <c r="H150" i="51"/>
  <c r="H114" i="51"/>
  <c r="H135" i="51"/>
  <c r="H104" i="51"/>
  <c r="H126" i="51"/>
  <c r="H164" i="51"/>
  <c r="D156" i="51"/>
  <c r="B167" i="51"/>
  <c r="H116" i="51"/>
  <c r="H109" i="51"/>
  <c r="H167" i="51"/>
  <c r="F174" i="51"/>
  <c r="D163" i="51"/>
  <c r="H115" i="51"/>
  <c r="F161" i="51"/>
  <c r="F167" i="51"/>
  <c r="F102" i="51"/>
  <c r="P819" i="57" l="1"/>
  <c r="X753" i="57"/>
  <c r="X572" i="57" s="1"/>
  <c r="X770" i="57"/>
  <c r="X589" i="57" s="1"/>
  <c r="G173" i="51" s="1"/>
  <c r="T770" i="57"/>
  <c r="T589" i="57" s="1"/>
  <c r="P751" i="57"/>
  <c r="P547" i="57" s="1"/>
  <c r="C131" i="51" s="1"/>
  <c r="T819" i="57"/>
  <c r="W817" i="57"/>
  <c r="P817" i="57" s="1"/>
  <c r="W814" i="57"/>
  <c r="T814" i="57" s="1"/>
  <c r="C173" i="51"/>
  <c r="T824" i="57"/>
  <c r="AB824" i="57"/>
  <c r="T771" i="57"/>
  <c r="T590" i="57" s="1"/>
  <c r="W763" i="57"/>
  <c r="T763" i="57" s="1"/>
  <c r="T582" i="57" s="1"/>
  <c r="T549" i="57"/>
  <c r="E133" i="51" s="1"/>
  <c r="P771" i="57"/>
  <c r="P590" i="57" s="1"/>
  <c r="P824" i="57"/>
  <c r="W832" i="57"/>
  <c r="T832" i="57" s="1"/>
  <c r="X821" i="57"/>
  <c r="W826" i="57"/>
  <c r="P826" i="57" s="1"/>
  <c r="AB821" i="57"/>
  <c r="W757" i="57"/>
  <c r="X757" i="57" s="1"/>
  <c r="X576" i="57" s="1"/>
  <c r="X824" i="57"/>
  <c r="P821" i="57"/>
  <c r="X760" i="57"/>
  <c r="X579" i="57" s="1"/>
  <c r="G163" i="51" s="1"/>
  <c r="P760" i="57"/>
  <c r="P579" i="57" s="1"/>
  <c r="C163" i="51" s="1"/>
  <c r="T517" i="57"/>
  <c r="E101" i="51" s="1"/>
  <c r="X823" i="57"/>
  <c r="T541" i="57"/>
  <c r="E125" i="51" s="1"/>
  <c r="T562" i="57"/>
  <c r="E146" i="51" s="1"/>
  <c r="T547" i="57"/>
  <c r="E131" i="51" s="1"/>
  <c r="X527" i="57"/>
  <c r="G111" i="51" s="1"/>
  <c r="X540" i="57"/>
  <c r="G124" i="51" s="1"/>
  <c r="X559" i="57"/>
  <c r="G143" i="51" s="1"/>
  <c r="X533" i="57"/>
  <c r="G117" i="51" s="1"/>
  <c r="X557" i="57"/>
  <c r="G141" i="51" s="1"/>
  <c r="X554" i="57"/>
  <c r="G138" i="51" s="1"/>
  <c r="T823" i="57"/>
  <c r="X561" i="57"/>
  <c r="G145" i="51" s="1"/>
  <c r="AB823" i="57"/>
  <c r="X827" i="57"/>
  <c r="P827" i="57"/>
  <c r="T540" i="57"/>
  <c r="E124" i="51" s="1"/>
  <c r="X550" i="57"/>
  <c r="G134" i="51" s="1"/>
  <c r="X765" i="57"/>
  <c r="X584" i="57" s="1"/>
  <c r="P522" i="57"/>
  <c r="C106" i="51" s="1"/>
  <c r="P765" i="57"/>
  <c r="P584" i="57" s="1"/>
  <c r="X549" i="57"/>
  <c r="G133" i="51" s="1"/>
  <c r="T516" i="57"/>
  <c r="E100" i="51" s="1"/>
  <c r="T537" i="57"/>
  <c r="E121" i="51" s="1"/>
  <c r="P534" i="57"/>
  <c r="C118" i="51" s="1"/>
  <c r="T546" i="57"/>
  <c r="E130" i="51" s="1"/>
  <c r="P553" i="57"/>
  <c r="C137" i="51" s="1"/>
  <c r="X555" i="57"/>
  <c r="G139" i="51" s="1"/>
  <c r="P758" i="57"/>
  <c r="P577" i="57" s="1"/>
  <c r="C161" i="51" s="1"/>
  <c r="X523" i="57"/>
  <c r="G107" i="51" s="1"/>
  <c r="T515" i="57"/>
  <c r="E99" i="51" s="1"/>
  <c r="T827" i="57"/>
  <c r="T534" i="57"/>
  <c r="E118" i="51" s="1"/>
  <c r="X513" i="57"/>
  <c r="G97" i="51" s="1"/>
  <c r="T758" i="57"/>
  <c r="T577" i="57" s="1"/>
  <c r="X539" i="57"/>
  <c r="G123" i="51" s="1"/>
  <c r="X545" i="57"/>
  <c r="G129" i="51" s="1"/>
  <c r="T532" i="57"/>
  <c r="E116" i="51" s="1"/>
  <c r="P561" i="57"/>
  <c r="C145" i="51" s="1"/>
  <c r="W754" i="57"/>
  <c r="W815" i="57"/>
  <c r="T520" i="57"/>
  <c r="E104" i="51" s="1"/>
  <c r="X519" i="57"/>
  <c r="G103" i="51" s="1"/>
  <c r="X543" i="57"/>
  <c r="G127" i="51" s="1"/>
  <c r="X528" i="57"/>
  <c r="G112" i="51" s="1"/>
  <c r="X530" i="57"/>
  <c r="G114" i="51" s="1"/>
  <c r="T527" i="57"/>
  <c r="E111" i="51" s="1"/>
  <c r="T513" i="57"/>
  <c r="E97" i="51" s="1"/>
  <c r="X525" i="57"/>
  <c r="G109" i="51" s="1"/>
  <c r="P570" i="57"/>
  <c r="C154" i="51" s="1"/>
  <c r="T533" i="57"/>
  <c r="E117" i="51" s="1"/>
  <c r="X548" i="57"/>
  <c r="G132" i="51" s="1"/>
  <c r="P555" i="57"/>
  <c r="C139" i="51" s="1"/>
  <c r="P528" i="57"/>
  <c r="C112" i="51" s="1"/>
  <c r="P511" i="57"/>
  <c r="C95" i="51" s="1"/>
  <c r="T531" i="57"/>
  <c r="T511" i="57"/>
  <c r="E95" i="51" s="1"/>
  <c r="X567" i="57"/>
  <c r="G151" i="51" s="1"/>
  <c r="P549" i="57"/>
  <c r="C133" i="51" s="1"/>
  <c r="X562" i="57"/>
  <c r="G146" i="51" s="1"/>
  <c r="T555" i="57"/>
  <c r="E139" i="51" s="1"/>
  <c r="X563" i="57"/>
  <c r="G147" i="51" s="1"/>
  <c r="X514" i="57"/>
  <c r="X511" i="57"/>
  <c r="G95" i="51" s="1"/>
  <c r="P568" i="57"/>
  <c r="C152" i="51" s="1"/>
  <c r="X529" i="57"/>
  <c r="G113" i="51" s="1"/>
  <c r="P518" i="57"/>
  <c r="C102" i="51" s="1"/>
  <c r="P540" i="57"/>
  <c r="C124" i="51" s="1"/>
  <c r="W829" i="57"/>
  <c r="X829" i="57" s="1"/>
  <c r="P559" i="57"/>
  <c r="C143" i="51" s="1"/>
  <c r="P513" i="57"/>
  <c r="C97" i="51" s="1"/>
  <c r="X541" i="57"/>
  <c r="G125" i="51" s="1"/>
  <c r="T528" i="57"/>
  <c r="E112" i="51" s="1"/>
  <c r="P532" i="57"/>
  <c r="C116" i="51" s="1"/>
  <c r="T570" i="57"/>
  <c r="E154" i="51" s="1"/>
  <c r="X516" i="57"/>
  <c r="G100" i="51" s="1"/>
  <c r="T565" i="57"/>
  <c r="E149" i="51" s="1"/>
  <c r="T561" i="57"/>
  <c r="E145" i="51" s="1"/>
  <c r="T545" i="57"/>
  <c r="E129" i="51" s="1"/>
  <c r="T567" i="57"/>
  <c r="E151" i="51" s="1"/>
  <c r="X556" i="57"/>
  <c r="G140" i="51" s="1"/>
  <c r="X552" i="57"/>
  <c r="G136" i="51" s="1"/>
  <c r="X564" i="57"/>
  <c r="G148" i="51" s="1"/>
  <c r="P557" i="57"/>
  <c r="C141" i="51" s="1"/>
  <c r="T518" i="57"/>
  <c r="E102" i="51" s="1"/>
  <c r="P552" i="57"/>
  <c r="C136" i="51" s="1"/>
  <c r="X534" i="57"/>
  <c r="G118" i="51" s="1"/>
  <c r="P556" i="57"/>
  <c r="C140" i="51" s="1"/>
  <c r="T569" i="57"/>
  <c r="E153" i="51" s="1"/>
  <c r="P521" i="57"/>
  <c r="C105" i="51" s="1"/>
  <c r="E115" i="51"/>
  <c r="P527" i="57"/>
  <c r="C111" i="51" s="1"/>
  <c r="C174" i="51"/>
  <c r="P560" i="57"/>
  <c r="C144" i="51" s="1"/>
  <c r="X565" i="57"/>
  <c r="G149" i="51" s="1"/>
  <c r="P545" i="57"/>
  <c r="C129" i="51" s="1"/>
  <c r="AB816" i="57"/>
  <c r="X816" i="57"/>
  <c r="T816" i="57"/>
  <c r="P816" i="57"/>
  <c r="P767" i="57"/>
  <c r="P586" i="57" s="1"/>
  <c r="T767" i="57"/>
  <c r="T586" i="57" s="1"/>
  <c r="E170" i="51" s="1"/>
  <c r="X767" i="57"/>
  <c r="X586" i="57" s="1"/>
  <c r="G170" i="51" s="1"/>
  <c r="P759" i="57"/>
  <c r="P578" i="57" s="1"/>
  <c r="T759" i="57"/>
  <c r="T578" i="57" s="1"/>
  <c r="X759" i="57"/>
  <c r="X578" i="57" s="1"/>
  <c r="X768" i="57"/>
  <c r="X587" i="57" s="1"/>
  <c r="P768" i="57"/>
  <c r="P587" i="57" s="1"/>
  <c r="T768" i="57"/>
  <c r="T587" i="57" s="1"/>
  <c r="AB822" i="57"/>
  <c r="P822" i="57"/>
  <c r="T822" i="57"/>
  <c r="X822" i="57"/>
  <c r="P543" i="57"/>
  <c r="C127" i="51" s="1"/>
  <c r="P544" i="57"/>
  <c r="C128" i="51" s="1"/>
  <c r="P538" i="57"/>
  <c r="C122" i="51" s="1"/>
  <c r="P536" i="57"/>
  <c r="C120" i="51" s="1"/>
  <c r="P526" i="57"/>
  <c r="C110" i="51" s="1"/>
  <c r="P512" i="57"/>
  <c r="C96" i="51" s="1"/>
  <c r="P563" i="57"/>
  <c r="C147" i="51" s="1"/>
  <c r="P515" i="57"/>
  <c r="C99" i="51" s="1"/>
  <c r="P531" i="57"/>
  <c r="C115" i="51" s="1"/>
  <c r="P564" i="57"/>
  <c r="C148" i="51" s="1"/>
  <c r="P558" i="57"/>
  <c r="C142" i="51" s="1"/>
  <c r="P524" i="57"/>
  <c r="C108" i="51" s="1"/>
  <c r="P569" i="57"/>
  <c r="C153" i="51" s="1"/>
  <c r="P523" i="57"/>
  <c r="C107" i="51" s="1"/>
  <c r="P548" i="57"/>
  <c r="C132" i="51" s="1"/>
  <c r="P565" i="57"/>
  <c r="C149" i="51" s="1"/>
  <c r="P550" i="57"/>
  <c r="C134" i="51" s="1"/>
  <c r="P571" i="57"/>
  <c r="C155" i="51" s="1"/>
  <c r="P554" i="57"/>
  <c r="C138" i="51" s="1"/>
  <c r="P517" i="57"/>
  <c r="C101" i="51" s="1"/>
  <c r="P755" i="57"/>
  <c r="P574" i="57" s="1"/>
  <c r="X755" i="57"/>
  <c r="X574" i="57" s="1"/>
  <c r="T755" i="57"/>
  <c r="T574" i="57" s="1"/>
  <c r="P520" i="57"/>
  <c r="C104" i="51" s="1"/>
  <c r="P562" i="57"/>
  <c r="C146" i="51" s="1"/>
  <c r="P533" i="57"/>
  <c r="C117" i="51" s="1"/>
  <c r="P537" i="57"/>
  <c r="C121" i="51" s="1"/>
  <c r="T830" i="57"/>
  <c r="X830" i="57"/>
  <c r="P830" i="57"/>
  <c r="AB830" i="57"/>
  <c r="P539" i="57"/>
  <c r="C123" i="51" s="1"/>
  <c r="X551" i="57"/>
  <c r="G135" i="51" s="1"/>
  <c r="T554" i="57"/>
  <c r="T551" i="57"/>
  <c r="E135" i="51" s="1"/>
  <c r="T523" i="57"/>
  <c r="E107" i="51" s="1"/>
  <c r="T512" i="57"/>
  <c r="E96" i="51" s="1"/>
  <c r="T544" i="57"/>
  <c r="E128" i="51" s="1"/>
  <c r="T535" i="57"/>
  <c r="E119" i="51" s="1"/>
  <c r="T548" i="57"/>
  <c r="E132" i="51" s="1"/>
  <c r="T526" i="57"/>
  <c r="E110" i="51" s="1"/>
  <c r="T552" i="57"/>
  <c r="E136" i="51" s="1"/>
  <c r="T530" i="57"/>
  <c r="E114" i="51" s="1"/>
  <c r="T525" i="57"/>
  <c r="E109" i="51" s="1"/>
  <c r="T553" i="57"/>
  <c r="E137" i="51" s="1"/>
  <c r="T556" i="57"/>
  <c r="E140" i="51" s="1"/>
  <c r="T538" i="57"/>
  <c r="E122" i="51" s="1"/>
  <c r="T564" i="57"/>
  <c r="E148" i="51" s="1"/>
  <c r="T550" i="57"/>
  <c r="E134" i="51" s="1"/>
  <c r="T524" i="57"/>
  <c r="E108" i="51" s="1"/>
  <c r="T557" i="57"/>
  <c r="E141" i="51" s="1"/>
  <c r="T536" i="57"/>
  <c r="E120" i="51" s="1"/>
  <c r="T566" i="57"/>
  <c r="E150" i="51" s="1"/>
  <c r="T539" i="57"/>
  <c r="E123" i="51" s="1"/>
  <c r="T558" i="57"/>
  <c r="E142" i="51" s="1"/>
  <c r="T563" i="57"/>
  <c r="E147" i="51" s="1"/>
  <c r="T571" i="57"/>
  <c r="E155" i="51" s="1"/>
  <c r="T522" i="57"/>
  <c r="E106" i="51" s="1"/>
  <c r="T559" i="57"/>
  <c r="E143" i="51" s="1"/>
  <c r="T521" i="57"/>
  <c r="E105" i="51" s="1"/>
  <c r="X547" i="57"/>
  <c r="G131" i="51" s="1"/>
  <c r="P546" i="57"/>
  <c r="C130" i="51" s="1"/>
  <c r="X542" i="57"/>
  <c r="G126" i="51" s="1"/>
  <c r="X570" i="57"/>
  <c r="G154" i="51" s="1"/>
  <c r="X512" i="57"/>
  <c r="G96" i="51" s="1"/>
  <c r="P525" i="57"/>
  <c r="C109" i="51" s="1"/>
  <c r="T543" i="57"/>
  <c r="E127" i="51" s="1"/>
  <c r="T519" i="57"/>
  <c r="E103" i="51" s="1"/>
  <c r="X566" i="57"/>
  <c r="G150" i="51" s="1"/>
  <c r="T529" i="57"/>
  <c r="E113" i="51" s="1"/>
  <c r="T820" i="57"/>
  <c r="AB820" i="57"/>
  <c r="P820" i="57"/>
  <c r="X820" i="57"/>
  <c r="X828" i="57"/>
  <c r="AB828" i="57"/>
  <c r="P828" i="57"/>
  <c r="T828" i="57"/>
  <c r="T761" i="57"/>
  <c r="T580" i="57" s="1"/>
  <c r="P761" i="57"/>
  <c r="P580" i="57" s="1"/>
  <c r="X761" i="57"/>
  <c r="X580" i="57" s="1"/>
  <c r="T769" i="57"/>
  <c r="T588" i="57" s="1"/>
  <c r="E172" i="51" s="1"/>
  <c r="X769" i="57"/>
  <c r="X588" i="57" s="1"/>
  <c r="G172" i="51" s="1"/>
  <c r="P769" i="57"/>
  <c r="P588" i="57" s="1"/>
  <c r="C172" i="51" s="1"/>
  <c r="P541" i="57"/>
  <c r="C125" i="51" s="1"/>
  <c r="P542" i="57"/>
  <c r="C126" i="51" s="1"/>
  <c r="P567" i="57"/>
  <c r="C151" i="51" s="1"/>
  <c r="X558" i="57"/>
  <c r="G142" i="51" s="1"/>
  <c r="X531" i="57"/>
  <c r="G115" i="51" s="1"/>
  <c r="X560" i="57"/>
  <c r="G144" i="51" s="1"/>
  <c r="X520" i="57"/>
  <c r="G104" i="51" s="1"/>
  <c r="X526" i="57"/>
  <c r="G110" i="51" s="1"/>
  <c r="X536" i="57"/>
  <c r="G120" i="51" s="1"/>
  <c r="X569" i="57"/>
  <c r="G153" i="51" s="1"/>
  <c r="X571" i="57"/>
  <c r="G155" i="51" s="1"/>
  <c r="X515" i="57"/>
  <c r="G99" i="51" s="1"/>
  <c r="X546" i="57"/>
  <c r="G130" i="51" s="1"/>
  <c r="X544" i="57"/>
  <c r="G128" i="51" s="1"/>
  <c r="X537" i="57"/>
  <c r="G121" i="51" s="1"/>
  <c r="X524" i="57"/>
  <c r="G108" i="51" s="1"/>
  <c r="X538" i="57"/>
  <c r="G122" i="51" s="1"/>
  <c r="P519" i="57"/>
  <c r="C103" i="51" s="1"/>
  <c r="X532" i="57"/>
  <c r="G116" i="51" s="1"/>
  <c r="X535" i="57"/>
  <c r="G119" i="51" s="1"/>
  <c r="AB818" i="57"/>
  <c r="P818" i="57"/>
  <c r="X818" i="57"/>
  <c r="T818" i="57"/>
  <c r="P825" i="57"/>
  <c r="T825" i="57"/>
  <c r="AB825" i="57"/>
  <c r="X825" i="57"/>
  <c r="T560" i="57"/>
  <c r="E144" i="51" s="1"/>
  <c r="T568" i="57"/>
  <c r="E152" i="51" s="1"/>
  <c r="X521" i="57"/>
  <c r="G105" i="51" s="1"/>
  <c r="P551" i="57"/>
  <c r="C135" i="51" s="1"/>
  <c r="P566" i="57"/>
  <c r="C150" i="51" s="1"/>
  <c r="X522" i="57"/>
  <c r="G106" i="51" s="1"/>
  <c r="P535" i="57"/>
  <c r="C119" i="51" s="1"/>
  <c r="P530" i="57"/>
  <c r="C114" i="51" s="1"/>
  <c r="P764" i="57"/>
  <c r="P583" i="57" s="1"/>
  <c r="X764" i="57"/>
  <c r="X583" i="57" s="1"/>
  <c r="T764" i="57"/>
  <c r="T583" i="57" s="1"/>
  <c r="X568" i="57"/>
  <c r="G152" i="51" s="1"/>
  <c r="P516" i="57"/>
  <c r="C100" i="51" s="1"/>
  <c r="T514" i="57"/>
  <c r="E98" i="51" s="1"/>
  <c r="X553" i="57"/>
  <c r="G137" i="51" s="1"/>
  <c r="T542" i="57"/>
  <c r="E126" i="51" s="1"/>
  <c r="X517" i="57"/>
  <c r="G101" i="51" s="1"/>
  <c r="T756" i="57"/>
  <c r="T575" i="57" s="1"/>
  <c r="X756" i="57"/>
  <c r="X575" i="57" s="1"/>
  <c r="G159" i="51" s="1"/>
  <c r="P756" i="57"/>
  <c r="P575" i="57" s="1"/>
  <c r="C159" i="51" s="1"/>
  <c r="P514" i="57"/>
  <c r="C98" i="51" s="1"/>
  <c r="P529" i="57"/>
  <c r="C113" i="51" s="1"/>
  <c r="F173" i="51"/>
  <c r="B131" i="51"/>
  <c r="B173" i="51"/>
  <c r="D133" i="51"/>
  <c r="F163" i="51"/>
  <c r="B163" i="51"/>
  <c r="D101" i="51"/>
  <c r="D125" i="51"/>
  <c r="D146" i="51"/>
  <c r="D131" i="51"/>
  <c r="F111" i="51"/>
  <c r="F124" i="51"/>
  <c r="F143" i="51"/>
  <c r="F117" i="51"/>
  <c r="F141" i="51"/>
  <c r="F138" i="51"/>
  <c r="F145" i="51"/>
  <c r="D100" i="51"/>
  <c r="D124" i="51"/>
  <c r="F133" i="51"/>
  <c r="F134" i="51"/>
  <c r="B106" i="51"/>
  <c r="D121" i="51"/>
  <c r="D99" i="51"/>
  <c r="B145" i="51"/>
  <c r="F114" i="51"/>
  <c r="D111" i="51"/>
  <c r="B118" i="51"/>
  <c r="D118" i="51"/>
  <c r="D97" i="51"/>
  <c r="D130" i="51"/>
  <c r="F97" i="51"/>
  <c r="D104" i="51"/>
  <c r="F109" i="51"/>
  <c r="B137" i="51"/>
  <c r="B154" i="51"/>
  <c r="F139" i="51"/>
  <c r="F123" i="51"/>
  <c r="F103" i="51"/>
  <c r="D117" i="51"/>
  <c r="B161" i="51"/>
  <c r="F129" i="51"/>
  <c r="F127" i="51"/>
  <c r="F132" i="51"/>
  <c r="F107" i="51"/>
  <c r="D116" i="51"/>
  <c r="F112" i="51"/>
  <c r="B139" i="51"/>
  <c r="D139" i="51"/>
  <c r="D149" i="51"/>
  <c r="D102" i="51"/>
  <c r="F147" i="51"/>
  <c r="B143" i="51"/>
  <c r="B136" i="51"/>
  <c r="B95" i="51"/>
  <c r="D129" i="51"/>
  <c r="D151" i="51"/>
  <c r="F95" i="51"/>
  <c r="D95" i="51"/>
  <c r="B152" i="51"/>
  <c r="D112" i="51"/>
  <c r="F140" i="51"/>
  <c r="D153" i="51"/>
  <c r="F151" i="51"/>
  <c r="F113" i="51"/>
  <c r="B116" i="51"/>
  <c r="F136" i="51"/>
  <c r="B133" i="51"/>
  <c r="B102" i="51"/>
  <c r="D154" i="51"/>
  <c r="F148" i="51"/>
  <c r="F146" i="51"/>
  <c r="B124" i="51"/>
  <c r="F100" i="51"/>
  <c r="B141" i="51"/>
  <c r="B112" i="51"/>
  <c r="D145" i="51"/>
  <c r="B97" i="51"/>
  <c r="F118" i="51"/>
  <c r="F125" i="51"/>
  <c r="B140" i="51"/>
  <c r="B105" i="51"/>
  <c r="B110" i="51"/>
  <c r="B153" i="51"/>
  <c r="D96" i="51"/>
  <c r="D137" i="51"/>
  <c r="D150" i="51"/>
  <c r="F131" i="51"/>
  <c r="F150" i="51"/>
  <c r="B125" i="51"/>
  <c r="F120" i="51"/>
  <c r="F122" i="51"/>
  <c r="B150" i="51"/>
  <c r="D98" i="51"/>
  <c r="B113" i="51"/>
  <c r="F106" i="51"/>
  <c r="F137" i="51"/>
  <c r="B146" i="51"/>
  <c r="D134" i="51"/>
  <c r="D144" i="51"/>
  <c r="B114" i="51"/>
  <c r="D115" i="51"/>
  <c r="B96" i="51"/>
  <c r="B107" i="51"/>
  <c r="D128" i="51"/>
  <c r="D140" i="51"/>
  <c r="D123" i="51"/>
  <c r="B130" i="51"/>
  <c r="D113" i="51"/>
  <c r="B126" i="51"/>
  <c r="F153" i="51"/>
  <c r="B103" i="51"/>
  <c r="D170" i="51"/>
  <c r="D110" i="51"/>
  <c r="D109" i="51"/>
  <c r="F108" i="51"/>
  <c r="B98" i="51"/>
  <c r="B111" i="51"/>
  <c r="B147" i="51"/>
  <c r="B132" i="51"/>
  <c r="D119" i="51"/>
  <c r="D122" i="51"/>
  <c r="D142" i="51"/>
  <c r="F126" i="51"/>
  <c r="B151" i="51"/>
  <c r="F155" i="51"/>
  <c r="F116" i="51"/>
  <c r="D126" i="51"/>
  <c r="B144" i="51"/>
  <c r="B134" i="51"/>
  <c r="D155" i="51"/>
  <c r="F115" i="51"/>
  <c r="B120" i="51"/>
  <c r="D120" i="51"/>
  <c r="B172" i="51"/>
  <c r="B174" i="51"/>
  <c r="B99" i="51"/>
  <c r="B149" i="51"/>
  <c r="B104" i="51"/>
  <c r="B123" i="51"/>
  <c r="D132" i="51"/>
  <c r="D148" i="51"/>
  <c r="D147" i="51"/>
  <c r="F154" i="51"/>
  <c r="F142" i="51"/>
  <c r="F99" i="51"/>
  <c r="F119" i="51"/>
  <c r="F101" i="51"/>
  <c r="B127" i="51"/>
  <c r="B115" i="51"/>
  <c r="F135" i="51"/>
  <c r="F96" i="51"/>
  <c r="F130" i="51"/>
  <c r="B108" i="51"/>
  <c r="D107" i="51"/>
  <c r="F110" i="51"/>
  <c r="B100" i="51"/>
  <c r="F149" i="51"/>
  <c r="F170" i="51"/>
  <c r="B128" i="51"/>
  <c r="B148" i="51"/>
  <c r="B155" i="51"/>
  <c r="B117" i="51"/>
  <c r="D136" i="51"/>
  <c r="D108" i="51"/>
  <c r="D106" i="51"/>
  <c r="B109" i="51"/>
  <c r="D172" i="51"/>
  <c r="F144" i="51"/>
  <c r="F128" i="51"/>
  <c r="D152" i="51"/>
  <c r="F159" i="51"/>
  <c r="B119" i="51"/>
  <c r="B159" i="51"/>
  <c r="D105" i="51"/>
  <c r="B129" i="51"/>
  <c r="B122" i="51"/>
  <c r="B142" i="51"/>
  <c r="B138" i="51"/>
  <c r="B121" i="51"/>
  <c r="D135" i="51"/>
  <c r="D114" i="51"/>
  <c r="D141" i="51"/>
  <c r="D143" i="51"/>
  <c r="D127" i="51"/>
  <c r="F172" i="51"/>
  <c r="F104" i="51"/>
  <c r="F121" i="51"/>
  <c r="F105" i="51"/>
  <c r="F152" i="51"/>
  <c r="B101" i="51"/>
  <c r="D103" i="51"/>
  <c r="B135" i="51"/>
  <c r="AB817" i="57" l="1"/>
  <c r="T817" i="57"/>
  <c r="X817" i="57"/>
  <c r="X814" i="57"/>
  <c r="P814" i="57"/>
  <c r="AB814" i="57"/>
  <c r="X832" i="57"/>
  <c r="P763" i="57"/>
  <c r="P582" i="57" s="1"/>
  <c r="C166" i="51" s="1"/>
  <c r="X763" i="57"/>
  <c r="X582" i="57" s="1"/>
  <c r="G166" i="51" s="1"/>
  <c r="P757" i="57"/>
  <c r="P576" i="57" s="1"/>
  <c r="AB832" i="57"/>
  <c r="AB826" i="57"/>
  <c r="P832" i="57"/>
  <c r="T826" i="57"/>
  <c r="T757" i="57"/>
  <c r="T576" i="57" s="1"/>
  <c r="X826" i="57"/>
  <c r="T829" i="57"/>
  <c r="AB829" i="57"/>
  <c r="P829" i="57"/>
  <c r="X815" i="57"/>
  <c r="AB815" i="57"/>
  <c r="T815" i="57"/>
  <c r="P815" i="57"/>
  <c r="X754" i="57"/>
  <c r="X573" i="57" s="1"/>
  <c r="T754" i="57"/>
  <c r="T573" i="57" s="1"/>
  <c r="P754" i="57"/>
  <c r="P573" i="57" s="1"/>
  <c r="B166" i="51"/>
  <c r="F166"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A7" authorId="0" shapeId="0" xr:uid="{00000000-0006-0000-0000-000001000000}">
      <text>
        <r>
          <rPr>
            <sz val="13"/>
            <color indexed="81"/>
            <rFont val="ＭＳ Ｐゴシック"/>
            <family val="3"/>
            <charset val="128"/>
          </rPr>
          <t>0 &lt; altitude &lt; 62 km, or
0 &lt; altitude &lt; 203412 ft, or
0.15 &lt; atmospheric depth &lt; 1034 g/cm^2
When "km-MSIS" is selected, atmospheric depth is calculated from input altitude considering the latitude dependence based on NRLMSISE</t>
        </r>
      </text>
    </comment>
    <comment ref="A8" authorId="0" shapeId="0" xr:uid="{00000000-0006-0000-0000-000002000000}">
      <text>
        <r>
          <rPr>
            <sz val="13"/>
            <color indexed="81"/>
            <rFont val="ＭＳ Ｐゴシック"/>
            <family val="3"/>
            <charset val="128"/>
          </rPr>
          <t>0 &lt; COR &lt; 20 GV, or
-90 &lt; latitude &lt; 90 deg, and
-180 &lt; longitude &lt; 180 deg</t>
        </r>
      </text>
    </comment>
    <comment ref="A10" authorId="0" shapeId="0" xr:uid="{00000000-0006-0000-0000-000003000000}">
      <text>
        <r>
          <rPr>
            <sz val="13"/>
            <color indexed="81"/>
            <rFont val="ＭＳ Ｐゴシック"/>
            <family val="3"/>
            <charset val="128"/>
          </rPr>
          <t>-50 &lt; W value &lt; 250, or
1614 &lt; year &lt; 1646, 1700 &lt; year &lt; 2015, or
See Table 1 of EXPACS manual for further information on neutron monitor stations</t>
        </r>
      </text>
    </comment>
    <comment ref="A13" authorId="0" shapeId="0" xr:uid="{00000000-0006-0000-0000-000004000000}">
      <text>
        <r>
          <rPr>
            <sz val="13"/>
            <color indexed="81"/>
            <rFont val="ＭＳ Ｐゴシック"/>
            <family val="3"/>
            <charset val="128"/>
          </rPr>
          <t>effective only for neutron spectrum</t>
        </r>
      </text>
    </comment>
    <comment ref="A14" authorId="0" shapeId="0" xr:uid="{00000000-0006-0000-0000-000005000000}">
      <text>
        <r>
          <rPr>
            <sz val="13"/>
            <color indexed="81"/>
            <rFont val="ＭＳ Ｐゴシック"/>
            <family val="3"/>
            <charset val="128"/>
          </rPr>
          <t>0 &lt; water fraction &lt; 1, or
0 &lt; mass of aircraft &lt; 5 (100 ton)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AI4" authorId="0" shapeId="0" xr:uid="{00000000-0006-0000-0E00-000001000000}">
      <text>
        <r>
          <rPr>
            <b/>
            <sz val="9"/>
            <color indexed="81"/>
            <rFont val="ＭＳ Ｐゴシック"/>
            <family val="3"/>
            <charset val="128"/>
          </rPr>
          <t>Tatsu:</t>
        </r>
        <r>
          <rPr>
            <sz val="9"/>
            <color indexed="81"/>
            <rFont val="ＭＳ Ｐゴシック"/>
            <family val="3"/>
            <charset val="128"/>
          </rPr>
          <t xml:space="preserve">
for extrapolation</t>
        </r>
      </text>
    </comment>
    <comment ref="A5" authorId="0" shapeId="0" xr:uid="{00000000-0006-0000-0E00-000002000000}">
      <text>
        <r>
          <rPr>
            <b/>
            <sz val="9"/>
            <color indexed="81"/>
            <rFont val="ＭＳ Ｐゴシック"/>
            <family val="3"/>
            <charset val="128"/>
          </rPr>
          <t>Tatsu:</t>
        </r>
        <r>
          <rPr>
            <sz val="9"/>
            <color indexed="81"/>
            <rFont val="ＭＳ Ｐゴシック"/>
            <family val="3"/>
            <charset val="128"/>
          </rPr>
          <t xml:space="preserve">
Earth's shadow effect</t>
        </r>
      </text>
    </comment>
    <comment ref="A6" authorId="0" shapeId="0" xr:uid="{00000000-0006-0000-0E00-000003000000}">
      <text>
        <r>
          <rPr>
            <b/>
            <sz val="9"/>
            <color indexed="81"/>
            <rFont val="ＭＳ Ｐゴシック"/>
            <family val="3"/>
            <charset val="128"/>
          </rPr>
          <t>Tatsu:</t>
        </r>
        <r>
          <rPr>
            <sz val="9"/>
            <color indexed="81"/>
            <rFont val="ＭＳ Ｐゴシック"/>
            <family val="3"/>
            <charset val="128"/>
          </rPr>
          <t xml:space="preserve">
Mass of proton, nucleus mass is simply assumed to be A*Em</t>
        </r>
      </text>
    </comment>
    <comment ref="AI31" authorId="0" shapeId="0" xr:uid="{00000000-0006-0000-0E00-000004000000}">
      <text>
        <r>
          <rPr>
            <b/>
            <sz val="9"/>
            <color indexed="81"/>
            <rFont val="ＭＳ Ｐゴシック"/>
            <family val="3"/>
            <charset val="128"/>
          </rPr>
          <t>Tatsu:</t>
        </r>
        <r>
          <rPr>
            <sz val="9"/>
            <color indexed="81"/>
            <rFont val="ＭＳ Ｐゴシック"/>
            <family val="3"/>
            <charset val="128"/>
          </rPr>
          <t xml:space="preserve">
for extrapolation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H3" authorId="0" shapeId="0" xr:uid="{00000000-0006-0000-0F00-000001000000}">
      <text>
        <r>
          <rPr>
            <b/>
            <sz val="9"/>
            <color indexed="81"/>
            <rFont val="ＭＳ Ｐゴシック"/>
            <family val="3"/>
            <charset val="128"/>
          </rPr>
          <t>Tatsu:</t>
        </r>
        <r>
          <rPr>
            <sz val="9"/>
            <color indexed="81"/>
            <rFont val="ＭＳ Ｐゴシック"/>
            <family val="3"/>
            <charset val="128"/>
          </rPr>
          <t xml:space="preserve">
ionlow\fitting-lowspec.inp, 
line&amp;row are reversed</t>
        </r>
      </text>
    </comment>
    <comment ref="S4" authorId="0" shapeId="0" xr:uid="{00000000-0006-0000-0F00-000002000000}">
      <text>
        <r>
          <rPr>
            <b/>
            <sz val="9"/>
            <color indexed="81"/>
            <rFont val="ＭＳ Ｐゴシック"/>
            <family val="3"/>
            <charset val="128"/>
          </rPr>
          <t>Tatsu:</t>
        </r>
        <r>
          <rPr>
            <sz val="9"/>
            <color indexed="81"/>
            <rFont val="ＭＳ Ｐゴシック"/>
            <family val="3"/>
            <charset val="128"/>
          </rPr>
          <t xml:space="preserve">
for extrapolation</t>
        </r>
      </text>
    </comment>
    <comment ref="P30" authorId="0" shapeId="0" xr:uid="{00000000-0006-0000-0F00-000003000000}">
      <text>
        <r>
          <rPr>
            <b/>
            <sz val="9"/>
            <color indexed="81"/>
            <rFont val="ＭＳ Ｐゴシック"/>
            <family val="3"/>
            <charset val="128"/>
          </rPr>
          <t>Tatsu:</t>
        </r>
        <r>
          <rPr>
            <sz val="9"/>
            <color indexed="81"/>
            <rFont val="ＭＳ Ｐゴシック"/>
            <family val="3"/>
            <charset val="128"/>
          </rPr>
          <t xml:space="preserve">
Contribution from 511 keV photon is included</t>
        </r>
      </text>
    </comment>
    <comment ref="S31" authorId="0" shapeId="0" xr:uid="{00000000-0006-0000-0F00-000004000000}">
      <text>
        <r>
          <rPr>
            <b/>
            <sz val="9"/>
            <color indexed="81"/>
            <rFont val="ＭＳ Ｐゴシック"/>
            <family val="3"/>
            <charset val="128"/>
          </rPr>
          <t>Tatsu:</t>
        </r>
        <r>
          <rPr>
            <sz val="9"/>
            <color indexed="81"/>
            <rFont val="ＭＳ Ｐゴシック"/>
            <family val="3"/>
            <charset val="128"/>
          </rPr>
          <t xml:space="preserve">
for extrapolation</t>
        </r>
      </text>
    </comment>
    <comment ref="A38" authorId="0" shapeId="0" xr:uid="{00000000-0006-0000-0F00-000005000000}">
      <text>
        <r>
          <rPr>
            <b/>
            <sz val="9"/>
            <color indexed="81"/>
            <rFont val="ＭＳ Ｐゴシック"/>
            <family val="3"/>
            <charset val="128"/>
          </rPr>
          <t>Tatsu:</t>
        </r>
        <r>
          <rPr>
            <sz val="9"/>
            <color indexed="81"/>
            <rFont val="ＭＳ Ｐゴシック"/>
            <family val="3"/>
            <charset val="128"/>
          </rPr>
          <t xml:space="preserve">
need not correct</t>
        </r>
      </text>
    </comment>
    <comment ref="A55" authorId="0" shapeId="0" xr:uid="{00000000-0006-0000-0F00-000006000000}">
      <text>
        <r>
          <rPr>
            <b/>
            <sz val="9"/>
            <color indexed="81"/>
            <rFont val="ＭＳ Ｐゴシック"/>
            <family val="3"/>
            <charset val="128"/>
          </rPr>
          <t>Tatsu:</t>
        </r>
        <r>
          <rPr>
            <sz val="9"/>
            <color indexed="81"/>
            <rFont val="ＭＳ Ｐゴシック"/>
            <family val="3"/>
            <charset val="128"/>
          </rPr>
          <t xml:space="preserve">
need not correct</t>
        </r>
      </text>
    </comment>
    <comment ref="F95" authorId="0" shapeId="0" xr:uid="{00000000-0006-0000-0F00-000007000000}">
      <text>
        <r>
          <rPr>
            <b/>
            <sz val="9"/>
            <color indexed="81"/>
            <rFont val="ＭＳ Ｐゴシック"/>
            <family val="3"/>
            <charset val="128"/>
          </rPr>
          <t>Tatsu:</t>
        </r>
        <r>
          <rPr>
            <sz val="9"/>
            <color indexed="81"/>
            <rFont val="ＭＳ Ｐゴシック"/>
            <family val="3"/>
            <charset val="128"/>
          </rPr>
          <t xml:space="preserve">
Ewid for 0.566 MeV energy bin</t>
        </r>
      </text>
    </comment>
    <comment ref="A123" authorId="0" shapeId="0" xr:uid="{00000000-0006-0000-0F00-000008000000}">
      <text>
        <r>
          <rPr>
            <b/>
            <sz val="9"/>
            <color indexed="81"/>
            <rFont val="ＭＳ Ｐゴシック"/>
            <family val="3"/>
            <charset val="128"/>
          </rPr>
          <t>Tatsu:</t>
        </r>
        <r>
          <rPr>
            <sz val="9"/>
            <color indexed="81"/>
            <rFont val="ＭＳ Ｐゴシック"/>
            <family val="3"/>
            <charset val="128"/>
          </rPr>
          <t xml:space="preserve">
need not correct</t>
        </r>
      </text>
    </comment>
    <comment ref="A140" authorId="0" shapeId="0" xr:uid="{00000000-0006-0000-0F00-000009000000}">
      <text>
        <r>
          <rPr>
            <b/>
            <sz val="9"/>
            <color indexed="81"/>
            <rFont val="ＭＳ Ｐゴシック"/>
            <family val="3"/>
            <charset val="128"/>
          </rPr>
          <t>Tatsu:</t>
        </r>
        <r>
          <rPr>
            <sz val="9"/>
            <color indexed="81"/>
            <rFont val="ＭＳ Ｐゴシック"/>
            <family val="3"/>
            <charset val="128"/>
          </rPr>
          <t xml:space="preserve">
need not correct</t>
        </r>
      </text>
    </comment>
    <comment ref="A157" authorId="0" shapeId="0" xr:uid="{00000000-0006-0000-0F00-00000A000000}">
      <text>
        <r>
          <rPr>
            <b/>
            <sz val="9"/>
            <color indexed="81"/>
            <rFont val="ＭＳ Ｐゴシック"/>
            <family val="3"/>
            <charset val="128"/>
          </rPr>
          <t>Tatsu:</t>
        </r>
        <r>
          <rPr>
            <sz val="9"/>
            <color indexed="81"/>
            <rFont val="ＭＳ Ｐゴシック"/>
            <family val="3"/>
            <charset val="128"/>
          </rPr>
          <t xml:space="preserve">
need not correct</t>
        </r>
      </text>
    </comment>
    <comment ref="A174" authorId="0" shapeId="0" xr:uid="{00000000-0006-0000-0F00-00000B000000}">
      <text>
        <r>
          <rPr>
            <b/>
            <sz val="9"/>
            <color indexed="81"/>
            <rFont val="ＭＳ Ｐゴシック"/>
            <family val="3"/>
            <charset val="128"/>
          </rPr>
          <t>Tatsu:</t>
        </r>
        <r>
          <rPr>
            <sz val="9"/>
            <color indexed="81"/>
            <rFont val="ＭＳ Ｐゴシック"/>
            <family val="3"/>
            <charset val="128"/>
          </rPr>
          <t xml:space="preserve">
need not correct</t>
        </r>
      </text>
    </comment>
    <comment ref="A191" authorId="0" shapeId="0" xr:uid="{00000000-0006-0000-0F00-00000C000000}">
      <text>
        <r>
          <rPr>
            <b/>
            <sz val="9"/>
            <color indexed="81"/>
            <rFont val="ＭＳ Ｐゴシック"/>
            <family val="3"/>
            <charset val="128"/>
          </rPr>
          <t>Tatsu:</t>
        </r>
        <r>
          <rPr>
            <sz val="9"/>
            <color indexed="81"/>
            <rFont val="ＭＳ Ｐゴシック"/>
            <family val="3"/>
            <charset val="128"/>
          </rPr>
          <t xml:space="preserve">
need not correct</t>
        </r>
      </text>
    </comment>
    <comment ref="A208" authorId="0" shapeId="0" xr:uid="{00000000-0006-0000-0F00-00000D000000}">
      <text>
        <r>
          <rPr>
            <b/>
            <sz val="9"/>
            <color indexed="81"/>
            <rFont val="ＭＳ Ｐゴシック"/>
            <family val="3"/>
            <charset val="128"/>
          </rPr>
          <t>Tatsu:</t>
        </r>
        <r>
          <rPr>
            <sz val="9"/>
            <color indexed="81"/>
            <rFont val="ＭＳ Ｐゴシック"/>
            <family val="3"/>
            <charset val="128"/>
          </rPr>
          <t xml:space="preserve">
need not correct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N4" authorId="0" shapeId="0" xr:uid="{00000000-0006-0000-1000-000001000000}">
      <text>
        <r>
          <rPr>
            <b/>
            <sz val="9"/>
            <color indexed="81"/>
            <rFont val="ＭＳ Ｐゴシック"/>
            <family val="3"/>
            <charset val="128"/>
          </rPr>
          <t>Tatsu:</t>
        </r>
        <r>
          <rPr>
            <sz val="9"/>
            <color indexed="81"/>
            <rFont val="ＭＳ Ｐゴシック"/>
            <family val="3"/>
            <charset val="128"/>
          </rPr>
          <t xml:space="preserve">
for extrapolation</t>
        </r>
      </text>
    </comment>
    <comment ref="N31" authorId="0" shapeId="0" xr:uid="{00000000-0006-0000-1000-000002000000}">
      <text>
        <r>
          <rPr>
            <b/>
            <sz val="9"/>
            <color indexed="81"/>
            <rFont val="ＭＳ Ｐゴシック"/>
            <family val="3"/>
            <charset val="128"/>
          </rPr>
          <t>Tatsu:</t>
        </r>
        <r>
          <rPr>
            <sz val="9"/>
            <color indexed="81"/>
            <rFont val="ＭＳ Ｐゴシック"/>
            <family val="3"/>
            <charset val="128"/>
          </rPr>
          <t xml:space="preserve">
for extrapolation</t>
        </r>
      </text>
    </comment>
    <comment ref="D77" authorId="0" shapeId="0" xr:uid="{00000000-0006-0000-1000-000003000000}">
      <text>
        <r>
          <rPr>
            <b/>
            <sz val="9"/>
            <color indexed="81"/>
            <rFont val="ＭＳ Ｐゴシック"/>
            <family val="3"/>
            <charset val="128"/>
          </rPr>
          <t>Tatsu:</t>
        </r>
        <r>
          <rPr>
            <sz val="9"/>
            <color indexed="81"/>
            <rFont val="ＭＳ Ｐゴシック"/>
            <family val="3"/>
            <charset val="128"/>
          </rPr>
          <t xml:space="preserve">
High-energy correction is required above this energy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N4" authorId="0" shapeId="0" xr:uid="{00000000-0006-0000-1100-000001000000}">
      <text>
        <r>
          <rPr>
            <b/>
            <sz val="9"/>
            <color indexed="81"/>
            <rFont val="ＭＳ Ｐゴシック"/>
            <family val="3"/>
            <charset val="128"/>
          </rPr>
          <t>Tatsu:</t>
        </r>
        <r>
          <rPr>
            <sz val="9"/>
            <color indexed="81"/>
            <rFont val="ＭＳ Ｐゴシック"/>
            <family val="3"/>
            <charset val="128"/>
          </rPr>
          <t xml:space="preserve">
for extrapolation</t>
        </r>
      </text>
    </comment>
    <comment ref="N31" authorId="0" shapeId="0" xr:uid="{00000000-0006-0000-1100-000002000000}">
      <text>
        <r>
          <rPr>
            <b/>
            <sz val="9"/>
            <color indexed="81"/>
            <rFont val="ＭＳ Ｐゴシック"/>
            <family val="3"/>
            <charset val="128"/>
          </rPr>
          <t>Tatsu:</t>
        </r>
        <r>
          <rPr>
            <sz val="9"/>
            <color indexed="81"/>
            <rFont val="ＭＳ Ｐゴシック"/>
            <family val="3"/>
            <charset val="128"/>
          </rPr>
          <t xml:space="preserve">
for extrapolation</t>
        </r>
      </text>
    </comment>
    <comment ref="D77" authorId="0" shapeId="0" xr:uid="{00000000-0006-0000-1100-000003000000}">
      <text>
        <r>
          <rPr>
            <b/>
            <sz val="9"/>
            <color indexed="81"/>
            <rFont val="ＭＳ Ｐゴシック"/>
            <family val="3"/>
            <charset val="128"/>
          </rPr>
          <t>Tatsu:</t>
        </r>
        <r>
          <rPr>
            <sz val="9"/>
            <color indexed="81"/>
            <rFont val="ＭＳ Ｐゴシック"/>
            <family val="3"/>
            <charset val="128"/>
          </rPr>
          <t xml:space="preserve">
high-energy correction is required above this energy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F1" authorId="0" shapeId="0" xr:uid="{00000000-0006-0000-1400-000001000000}">
      <text>
        <r>
          <rPr>
            <b/>
            <sz val="13"/>
            <color indexed="81"/>
            <rFont val="ＭＳ Ｐゴシック"/>
            <family val="3"/>
            <charset val="128"/>
          </rPr>
          <t>Tatsu:</t>
        </r>
        <r>
          <rPr>
            <sz val="13"/>
            <color indexed="81"/>
            <rFont val="ＭＳ Ｐゴシック"/>
            <family val="3"/>
            <charset val="128"/>
          </rPr>
          <t xml:space="preserve">
4 data points used for interpolation</t>
        </r>
      </text>
    </comment>
    <comment ref="J1" authorId="0" shapeId="0" xr:uid="{00000000-0006-0000-1400-000002000000}">
      <text>
        <r>
          <rPr>
            <b/>
            <sz val="13"/>
            <color indexed="81"/>
            <rFont val="ＭＳ Ｐゴシック"/>
            <family val="3"/>
            <charset val="128"/>
          </rPr>
          <t>Tatsu:</t>
        </r>
        <r>
          <rPr>
            <sz val="13"/>
            <color indexed="81"/>
            <rFont val="ＭＳ Ｐゴシック"/>
            <family val="3"/>
            <charset val="128"/>
          </rPr>
          <t xml:space="preserve">
interpolated by longitude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E1" authorId="0" shapeId="0" xr:uid="{00000000-0006-0000-1500-000001000000}">
      <text>
        <r>
          <rPr>
            <b/>
            <sz val="13"/>
            <color indexed="81"/>
            <rFont val="ＭＳ Ｐゴシック"/>
            <family val="3"/>
            <charset val="128"/>
          </rPr>
          <t>Warning Level:</t>
        </r>
        <r>
          <rPr>
            <sz val="13"/>
            <color indexed="81"/>
            <rFont val="ＭＳ Ｐゴシック"/>
            <family val="3"/>
            <charset val="128"/>
          </rPr>
          <t xml:space="preserve">
1: Normal Data
2: suspected ground level event
3: No NM data, use Sun spot data
4: No NM and Sun spot data
5: No such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A3" authorId="0" shapeId="0" xr:uid="{00000000-0006-0000-0100-000001000000}">
      <text>
        <r>
          <rPr>
            <sz val="13"/>
            <color indexed="81"/>
            <rFont val="ＭＳ Ｐゴシック"/>
            <family val="3"/>
            <charset val="128"/>
          </rPr>
          <t>Input the title of condition</t>
        </r>
      </text>
    </comment>
    <comment ref="A4" authorId="0" shapeId="0" xr:uid="{00000000-0006-0000-0100-000002000000}">
      <text>
        <r>
          <rPr>
            <sz val="13"/>
            <color indexed="81"/>
            <rFont val="ＭＳ Ｐゴシック"/>
            <family val="3"/>
            <charset val="128"/>
          </rPr>
          <t>Select radiation type</t>
        </r>
      </text>
    </comment>
    <comment ref="A5" authorId="0" shapeId="0" xr:uid="{00000000-0006-0000-0100-000003000000}">
      <text>
        <r>
          <rPr>
            <sz val="13"/>
            <color indexed="81"/>
            <rFont val="ＭＳ Ｐゴシック"/>
            <family val="3"/>
            <charset val="128"/>
          </rPr>
          <t>Input zenith angle. 0 degree, i.e. cos(theta)=1, indicates the vertical downward direction, while 90 degree, i.e. cos(theta)=0, indicates the horizontal direction. The azimuthal angle dependence cannot be considered.</t>
        </r>
      </text>
    </comment>
    <comment ref="A6" authorId="0" shapeId="0" xr:uid="{00000000-0006-0000-0100-000004000000}">
      <text>
        <r>
          <rPr>
            <sz val="13"/>
            <color indexed="81"/>
            <rFont val="ＭＳ Ｐゴシック"/>
            <family val="3"/>
            <charset val="128"/>
          </rPr>
          <t xml:space="preserve">Select "yes" when you would like to calculate the fluxes excluding the Earth's albedo particles.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P307" authorId="0" shapeId="0" xr:uid="{00000000-0006-0000-0700-000001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P367" authorId="0" shapeId="0" xr:uid="{00000000-0006-0000-0800-000001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P367" authorId="0" shapeId="0" xr:uid="{00000000-0006-0000-0900-000001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AF1" authorId="0" shapeId="0" xr:uid="{00000000-0006-0000-0A00-000001000000}">
      <text>
        <r>
          <rPr>
            <b/>
            <sz val="9"/>
            <color indexed="81"/>
            <rFont val="ＭＳ Ｐゴシック"/>
            <family val="3"/>
            <charset val="128"/>
          </rPr>
          <t>Tatsu:</t>
        </r>
        <r>
          <rPr>
            <sz val="9"/>
            <color indexed="81"/>
            <rFont val="ＭＳ Ｐゴシック"/>
            <family val="3"/>
            <charset val="128"/>
          </rPr>
          <t xml:space="preserve">
need to calculate cos(theta)=1 for ground level muon correction</t>
        </r>
      </text>
    </comment>
    <comment ref="O162" authorId="0" shapeId="0" xr:uid="{00000000-0006-0000-0A00-000002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 ref="O305" authorId="0" shapeId="0" xr:uid="{00000000-0006-0000-0A00-000003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 ref="P367" authorId="0" shapeId="0" xr:uid="{00000000-0006-0000-0A00-000004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 ref="O448" authorId="0" shapeId="0" xr:uid="{00000000-0006-0000-0A00-000005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 ref="O572" authorId="0" shapeId="0" xr:uid="{00000000-0006-0000-0A00-000006000000}">
      <text>
        <r>
          <rPr>
            <b/>
            <sz val="9"/>
            <color indexed="81"/>
            <rFont val="ＭＳ Ｐゴシック"/>
            <family val="3"/>
            <charset val="128"/>
          </rPr>
          <t>Tatsu:</t>
        </r>
        <r>
          <rPr>
            <sz val="9"/>
            <color indexed="81"/>
            <rFont val="ＭＳ Ｐゴシック"/>
            <family val="3"/>
            <charset val="128"/>
          </rPr>
          <t xml:space="preserve">
Switching energy for ground level muon correction</t>
        </r>
      </text>
    </comment>
    <comment ref="O591" authorId="0" shapeId="0" xr:uid="{00000000-0006-0000-0A00-000007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 ref="O741" authorId="0" shapeId="0" xr:uid="{00000000-0006-0000-0A00-000008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 ref="Q745" authorId="0" shapeId="0" xr:uid="{00000000-0006-0000-0A00-000009000000}">
      <text>
        <r>
          <rPr>
            <b/>
            <sz val="9"/>
            <color indexed="81"/>
            <rFont val="ＭＳ Ｐゴシック"/>
            <family val="3"/>
            <charset val="128"/>
          </rPr>
          <t>Tatsu:</t>
        </r>
        <r>
          <rPr>
            <sz val="9"/>
            <color indexed="81"/>
            <rFont val="ＭＳ Ｐゴシック"/>
            <family val="3"/>
            <charset val="128"/>
          </rPr>
          <t xml:space="preserve">
directly taken from angle.f90</t>
        </r>
      </text>
    </comment>
    <comment ref="O751" authorId="0" shapeId="0" xr:uid="{00000000-0006-0000-0A00-00000A000000}">
      <text>
        <r>
          <rPr>
            <b/>
            <sz val="9"/>
            <color indexed="81"/>
            <rFont val="ＭＳ Ｐゴシック"/>
            <family val="3"/>
            <charset val="128"/>
          </rPr>
          <t>Tatsu:</t>
        </r>
        <r>
          <rPr>
            <sz val="9"/>
            <color indexed="81"/>
            <rFont val="ＭＳ Ｐゴシック"/>
            <family val="3"/>
            <charset val="128"/>
          </rPr>
          <t xml:space="preserve">
emin (minimum energy for correction)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P367" authorId="0" shapeId="0" xr:uid="{00000000-0006-0000-0B00-000001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P367" authorId="0" shapeId="0" xr:uid="{00000000-0006-0000-0C00-000001000000}">
      <text>
        <r>
          <rPr>
            <b/>
            <sz val="9"/>
            <color indexed="81"/>
            <rFont val="ＭＳ Ｐゴシック"/>
            <family val="3"/>
            <charset val="128"/>
          </rPr>
          <t>Tatsu:</t>
        </r>
        <r>
          <rPr>
            <sz val="9"/>
            <color indexed="81"/>
            <rFont val="ＭＳ Ｐゴシック"/>
            <family val="3"/>
            <charset val="128"/>
          </rPr>
          <t xml:space="preserve">
normalization is not considered. Normalization is considered in the calculation of c1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Tatsu</author>
  </authors>
  <commentList>
    <comment ref="R4" authorId="0" shapeId="0" xr:uid="{00000000-0006-0000-0D00-000001000000}">
      <text>
        <r>
          <rPr>
            <b/>
            <sz val="9"/>
            <color indexed="81"/>
            <rFont val="ＭＳ Ｐゴシック"/>
            <family val="3"/>
            <charset val="128"/>
          </rPr>
          <t>Tatsu:</t>
        </r>
        <r>
          <rPr>
            <sz val="9"/>
            <color indexed="81"/>
            <rFont val="ＭＳ Ｐゴシック"/>
            <family val="3"/>
            <charset val="128"/>
          </rPr>
          <t xml:space="preserve">
for extrapolation</t>
        </r>
      </text>
    </comment>
    <comment ref="R31" authorId="0" shapeId="0" xr:uid="{00000000-0006-0000-0D00-000002000000}">
      <text>
        <r>
          <rPr>
            <b/>
            <sz val="9"/>
            <color indexed="81"/>
            <rFont val="ＭＳ Ｐゴシック"/>
            <family val="3"/>
            <charset val="128"/>
          </rPr>
          <t>Tatsu:</t>
        </r>
        <r>
          <rPr>
            <sz val="9"/>
            <color indexed="81"/>
            <rFont val="ＭＳ Ｐゴシック"/>
            <family val="3"/>
            <charset val="128"/>
          </rPr>
          <t xml:space="preserve">
for extrapolation</t>
        </r>
      </text>
    </comment>
    <comment ref="R54" authorId="0" shapeId="0" xr:uid="{00000000-0006-0000-0D00-000003000000}">
      <text>
        <r>
          <rPr>
            <b/>
            <sz val="9"/>
            <color indexed="81"/>
            <rFont val="ＭＳ Ｐゴシック"/>
            <family val="3"/>
            <charset val="128"/>
          </rPr>
          <t>Tatsu:</t>
        </r>
        <r>
          <rPr>
            <sz val="9"/>
            <color indexed="81"/>
            <rFont val="ＭＳ Ｐゴシック"/>
            <family val="3"/>
            <charset val="128"/>
          </rPr>
          <t xml:space="preserve">
not used</t>
        </r>
      </text>
    </comment>
    <comment ref="R58" authorId="0" shapeId="0" xr:uid="{00000000-0006-0000-0D00-000004000000}">
      <text>
        <r>
          <rPr>
            <b/>
            <sz val="9"/>
            <color indexed="81"/>
            <rFont val="ＭＳ Ｐゴシック"/>
            <family val="3"/>
            <charset val="128"/>
          </rPr>
          <t>Tatsu:</t>
        </r>
        <r>
          <rPr>
            <sz val="9"/>
            <color indexed="81"/>
            <rFont val="ＭＳ Ｐゴシック"/>
            <family val="3"/>
            <charset val="128"/>
          </rPr>
          <t xml:space="preserve">
not used</t>
        </r>
      </text>
    </comment>
    <comment ref="S58" authorId="0" shapeId="0" xr:uid="{00000000-0006-0000-0D00-000005000000}">
      <text>
        <r>
          <rPr>
            <b/>
            <sz val="9"/>
            <color indexed="81"/>
            <rFont val="ＭＳ Ｐゴシック"/>
            <family val="3"/>
            <charset val="128"/>
          </rPr>
          <t>Tatsu:</t>
        </r>
        <r>
          <rPr>
            <sz val="9"/>
            <color indexed="81"/>
            <rFont val="ＭＳ Ｐゴシック"/>
            <family val="3"/>
            <charset val="128"/>
          </rPr>
          <t xml:space="preserve">
not used</t>
        </r>
      </text>
    </comment>
    <comment ref="T58" authorId="0" shapeId="0" xr:uid="{00000000-0006-0000-0D00-000006000000}">
      <text>
        <r>
          <rPr>
            <b/>
            <sz val="9"/>
            <color indexed="81"/>
            <rFont val="ＭＳ Ｐゴシック"/>
            <family val="3"/>
            <charset val="128"/>
          </rPr>
          <t>Tatsu:</t>
        </r>
        <r>
          <rPr>
            <sz val="9"/>
            <color indexed="81"/>
            <rFont val="ＭＳ Ｐゴシック"/>
            <family val="3"/>
            <charset val="128"/>
          </rPr>
          <t xml:space="preserve">
not used</t>
        </r>
      </text>
    </comment>
    <comment ref="U62" authorId="0" shapeId="0" xr:uid="{00000000-0006-0000-0D00-000007000000}">
      <text>
        <r>
          <rPr>
            <b/>
            <sz val="9"/>
            <color indexed="81"/>
            <rFont val="ＭＳ Ｐゴシック"/>
            <family val="3"/>
            <charset val="128"/>
          </rPr>
          <t>Tatsu:</t>
        </r>
        <r>
          <rPr>
            <sz val="9"/>
            <color indexed="81"/>
            <rFont val="ＭＳ Ｐゴシック"/>
            <family val="3"/>
            <charset val="128"/>
          </rPr>
          <t xml:space="preserve">
not used</t>
        </r>
      </text>
    </comment>
    <comment ref="AC62" authorId="0" shapeId="0" xr:uid="{00000000-0006-0000-0D00-000008000000}">
      <text>
        <r>
          <rPr>
            <b/>
            <sz val="9"/>
            <color indexed="81"/>
            <rFont val="ＭＳ Ｐゴシック"/>
            <family val="3"/>
            <charset val="128"/>
          </rPr>
          <t>Tatsu:</t>
        </r>
        <r>
          <rPr>
            <sz val="9"/>
            <color indexed="81"/>
            <rFont val="ＭＳ Ｐゴシック"/>
            <family val="3"/>
            <charset val="128"/>
          </rPr>
          <t xml:space="preserve">
not used</t>
        </r>
      </text>
    </comment>
    <comment ref="R69" authorId="0" shapeId="0" xr:uid="{00000000-0006-0000-0D00-000009000000}">
      <text>
        <r>
          <rPr>
            <b/>
            <sz val="9"/>
            <color indexed="81"/>
            <rFont val="ＭＳ Ｐゴシック"/>
            <family val="3"/>
            <charset val="128"/>
          </rPr>
          <t>Tatsu:</t>
        </r>
        <r>
          <rPr>
            <sz val="9"/>
            <color indexed="81"/>
            <rFont val="ＭＳ Ｐゴシック"/>
            <family val="3"/>
            <charset val="128"/>
          </rPr>
          <t xml:space="preserve">
copy &amp; paste</t>
        </r>
      </text>
    </comment>
    <comment ref="R70" authorId="0" shapeId="0" xr:uid="{00000000-0006-0000-0D00-00000A000000}">
      <text>
        <r>
          <rPr>
            <b/>
            <sz val="9"/>
            <color indexed="81"/>
            <rFont val="ＭＳ Ｐゴシック"/>
            <family val="3"/>
            <charset val="128"/>
          </rPr>
          <t>Tatsu:</t>
        </r>
        <r>
          <rPr>
            <sz val="9"/>
            <color indexed="81"/>
            <rFont val="ＭＳ Ｐゴシック"/>
            <family val="3"/>
            <charset val="128"/>
          </rPr>
          <t xml:space="preserve">
copy &amp; paste</t>
        </r>
      </text>
    </comment>
    <comment ref="R73" authorId="0" shapeId="0" xr:uid="{00000000-0006-0000-0D00-00000B000000}">
      <text>
        <r>
          <rPr>
            <b/>
            <sz val="9"/>
            <color indexed="81"/>
            <rFont val="ＭＳ Ｐゴシック"/>
            <family val="3"/>
            <charset val="128"/>
          </rPr>
          <t>Tatsu:</t>
        </r>
        <r>
          <rPr>
            <sz val="9"/>
            <color indexed="81"/>
            <rFont val="ＭＳ Ｐゴシック"/>
            <family val="3"/>
            <charset val="128"/>
          </rPr>
          <t xml:space="preserve">
copy &amp; paste</t>
        </r>
      </text>
    </comment>
    <comment ref="R74" authorId="0" shapeId="0" xr:uid="{00000000-0006-0000-0D00-00000C000000}">
      <text>
        <r>
          <rPr>
            <b/>
            <sz val="9"/>
            <color indexed="81"/>
            <rFont val="ＭＳ Ｐゴシック"/>
            <family val="3"/>
            <charset val="128"/>
          </rPr>
          <t>Tatsu:</t>
        </r>
        <r>
          <rPr>
            <sz val="9"/>
            <color indexed="81"/>
            <rFont val="ＭＳ Ｐゴシック"/>
            <family val="3"/>
            <charset val="128"/>
          </rPr>
          <t xml:space="preserve">
copy &amp; paste</t>
        </r>
      </text>
    </comment>
  </commentList>
</comments>
</file>

<file path=xl/sharedStrings.xml><?xml version="1.0" encoding="utf-8"?>
<sst xmlns="http://schemas.openxmlformats.org/spreadsheetml/2006/main" count="2174" uniqueCount="766">
  <si>
    <r>
      <t>g</t>
    </r>
    <r>
      <rPr>
        <i/>
        <vertAlign val="subscript"/>
        <sz val="12"/>
        <rFont val="Times New Roman"/>
        <family val="1"/>
      </rPr>
      <t>i</t>
    </r>
    <phoneticPr fontId="1"/>
  </si>
  <si>
    <r>
      <t>a</t>
    </r>
    <r>
      <rPr>
        <i/>
        <sz val="12"/>
        <rFont val="Times New Roman"/>
        <family val="1"/>
      </rPr>
      <t>g</t>
    </r>
    <r>
      <rPr>
        <i/>
        <vertAlign val="subscript"/>
        <sz val="12"/>
        <rFont val="Times New Roman"/>
        <family val="1"/>
      </rPr>
      <t>i</t>
    </r>
    <r>
      <rPr>
        <vertAlign val="subscript"/>
        <sz val="12"/>
        <rFont val="Times New Roman"/>
        <family val="1"/>
      </rPr>
      <t>1</t>
    </r>
    <phoneticPr fontId="1"/>
  </si>
  <si>
    <r>
      <t>b</t>
    </r>
    <r>
      <rPr>
        <i/>
        <sz val="12"/>
        <rFont val="Times New Roman"/>
        <family val="1"/>
      </rPr>
      <t>g</t>
    </r>
    <r>
      <rPr>
        <i/>
        <vertAlign val="subscript"/>
        <sz val="12"/>
        <rFont val="Times New Roman"/>
        <family val="1"/>
      </rPr>
      <t>i</t>
    </r>
    <r>
      <rPr>
        <vertAlign val="subscript"/>
        <sz val="12"/>
        <rFont val="Times New Roman"/>
        <family val="1"/>
      </rPr>
      <t>2</t>
    </r>
    <phoneticPr fontId="1"/>
  </si>
  <si>
    <t>Eq. (12)</t>
    <phoneticPr fontId="1"/>
  </si>
  <si>
    <t>Eq. (13)</t>
    <phoneticPr fontId="1"/>
  </si>
  <si>
    <r>
      <t xml:space="preserve">unit of </t>
    </r>
    <r>
      <rPr>
        <i/>
        <sz val="12"/>
        <rFont val="Times New Roman"/>
        <family val="1"/>
      </rPr>
      <t>g</t>
    </r>
    <r>
      <rPr>
        <i/>
        <vertAlign val="subscript"/>
        <sz val="12"/>
        <rFont val="Times New Roman"/>
        <family val="1"/>
      </rPr>
      <t>i</t>
    </r>
    <phoneticPr fontId="1"/>
  </si>
  <si>
    <r>
      <t>h</t>
    </r>
    <r>
      <rPr>
        <i/>
        <vertAlign val="subscript"/>
        <sz val="12"/>
        <rFont val="Times New Roman"/>
        <family val="1"/>
      </rPr>
      <t>i</t>
    </r>
    <r>
      <rPr>
        <vertAlign val="subscript"/>
        <sz val="12"/>
        <rFont val="Times New Roman"/>
        <family val="1"/>
      </rPr>
      <t>1</t>
    </r>
    <phoneticPr fontId="1"/>
  </si>
  <si>
    <r>
      <t>h</t>
    </r>
    <r>
      <rPr>
        <i/>
        <vertAlign val="subscript"/>
        <sz val="12"/>
        <rFont val="Times New Roman"/>
        <family val="1"/>
      </rPr>
      <t>i</t>
    </r>
    <r>
      <rPr>
        <vertAlign val="subscript"/>
        <sz val="12"/>
        <rFont val="Times New Roman"/>
        <family val="1"/>
      </rPr>
      <t>2</t>
    </r>
    <phoneticPr fontId="1"/>
  </si>
  <si>
    <r>
      <t>h</t>
    </r>
    <r>
      <rPr>
        <i/>
        <vertAlign val="subscript"/>
        <sz val="12"/>
        <rFont val="Times New Roman"/>
        <family val="1"/>
      </rPr>
      <t>i</t>
    </r>
    <r>
      <rPr>
        <vertAlign val="subscript"/>
        <sz val="12"/>
        <rFont val="Times New Roman"/>
        <family val="1"/>
      </rPr>
      <t>3</t>
    </r>
    <phoneticPr fontId="1"/>
  </si>
  <si>
    <r>
      <t>h</t>
    </r>
    <r>
      <rPr>
        <i/>
        <vertAlign val="subscript"/>
        <sz val="12"/>
        <rFont val="Times New Roman"/>
        <family val="1"/>
      </rPr>
      <t>i</t>
    </r>
    <r>
      <rPr>
        <vertAlign val="subscript"/>
        <sz val="12"/>
        <rFont val="Times New Roman"/>
        <family val="1"/>
      </rPr>
      <t>4</t>
    </r>
    <phoneticPr fontId="1"/>
  </si>
  <si>
    <r>
      <t>h</t>
    </r>
    <r>
      <rPr>
        <i/>
        <vertAlign val="subscript"/>
        <sz val="12"/>
        <rFont val="Times New Roman"/>
        <family val="1"/>
      </rPr>
      <t>i</t>
    </r>
    <r>
      <rPr>
        <vertAlign val="subscript"/>
        <sz val="12"/>
        <rFont val="Times New Roman"/>
        <family val="1"/>
      </rPr>
      <t>5</t>
    </r>
    <phoneticPr fontId="1"/>
  </si>
  <si>
    <t>E_thermal</t>
    <phoneticPr fontId="1"/>
  </si>
  <si>
    <t>a1</t>
    <phoneticPr fontId="1"/>
  </si>
  <si>
    <t>a2</t>
    <phoneticPr fontId="1"/>
  </si>
  <si>
    <t>a3</t>
    <phoneticPr fontId="1"/>
  </si>
  <si>
    <t>a4</t>
    <phoneticPr fontId="1"/>
  </si>
  <si>
    <r>
      <t>F</t>
    </r>
    <r>
      <rPr>
        <vertAlign val="subscript"/>
        <sz val="11"/>
        <rFont val="ＭＳ Ｐゴシック"/>
        <family val="3"/>
        <charset val="128"/>
      </rPr>
      <t>L</t>
    </r>
    <phoneticPr fontId="1"/>
  </si>
  <si>
    <t>a5</t>
    <phoneticPr fontId="1"/>
  </si>
  <si>
    <t>a6</t>
    <phoneticPr fontId="1"/>
  </si>
  <si>
    <t>a7</t>
    <phoneticPr fontId="1"/>
  </si>
  <si>
    <t>a8</t>
    <phoneticPr fontId="1"/>
  </si>
  <si>
    <t>a9</t>
    <phoneticPr fontId="1"/>
  </si>
  <si>
    <t>a10</t>
    <phoneticPr fontId="1"/>
  </si>
  <si>
    <t>a11</t>
    <phoneticPr fontId="1"/>
  </si>
  <si>
    <t>a12</t>
    <phoneticPr fontId="1"/>
  </si>
  <si>
    <t>c4</t>
    <phoneticPr fontId="1"/>
  </si>
  <si>
    <t>c12</t>
    <phoneticPr fontId="1"/>
  </si>
  <si>
    <t>g1</t>
    <phoneticPr fontId="1"/>
  </si>
  <si>
    <t>g2</t>
    <phoneticPr fontId="1"/>
  </si>
  <si>
    <t>g3</t>
    <phoneticPr fontId="1"/>
  </si>
  <si>
    <t>g4</t>
    <phoneticPr fontId="1"/>
  </si>
  <si>
    <t>g5</t>
    <phoneticPr fontId="1"/>
  </si>
  <si>
    <t>g6</t>
    <phoneticPr fontId="1"/>
  </si>
  <si>
    <t>Energy (MeV)</t>
    <phoneticPr fontId="1"/>
  </si>
  <si>
    <t>m - Airbus340</t>
    <phoneticPr fontId="1"/>
  </si>
  <si>
    <r>
      <t>g</t>
    </r>
    <r>
      <rPr>
        <vertAlign val="subscript"/>
        <sz val="12"/>
        <rFont val="Times New Roman"/>
        <family val="1"/>
      </rPr>
      <t>1</t>
    </r>
    <phoneticPr fontId="1"/>
  </si>
  <si>
    <r>
      <t>g</t>
    </r>
    <r>
      <rPr>
        <vertAlign val="subscript"/>
        <sz val="12"/>
        <rFont val="Times New Roman"/>
        <family val="1"/>
      </rPr>
      <t>2</t>
    </r>
    <phoneticPr fontId="1"/>
  </si>
  <si>
    <r>
      <t>g</t>
    </r>
    <r>
      <rPr>
        <vertAlign val="subscript"/>
        <sz val="12"/>
        <rFont val="Times New Roman"/>
        <family val="1"/>
      </rPr>
      <t>3</t>
    </r>
    <r>
      <rPr>
        <sz val="12"/>
        <rFont val="Times New Roman"/>
        <family val="1"/>
      </rPr>
      <t>(MeV)</t>
    </r>
    <phoneticPr fontId="1"/>
  </si>
  <si>
    <r>
      <t>g</t>
    </r>
    <r>
      <rPr>
        <vertAlign val="subscript"/>
        <sz val="12"/>
        <rFont val="Times New Roman"/>
        <family val="1"/>
      </rPr>
      <t>4</t>
    </r>
    <phoneticPr fontId="1"/>
  </si>
  <si>
    <r>
      <t>g</t>
    </r>
    <r>
      <rPr>
        <vertAlign val="subscript"/>
        <sz val="12"/>
        <rFont val="Times New Roman"/>
        <family val="1"/>
      </rPr>
      <t>5</t>
    </r>
    <r>
      <rPr>
        <sz val="12"/>
        <rFont val="Times New Roman"/>
        <family val="1"/>
      </rPr>
      <t>(MeV)</t>
    </r>
    <phoneticPr fontId="1"/>
  </si>
  <si>
    <r>
      <t>g</t>
    </r>
    <r>
      <rPr>
        <vertAlign val="subscript"/>
        <sz val="12"/>
        <rFont val="Times New Roman"/>
        <family val="1"/>
      </rPr>
      <t>5</t>
    </r>
    <r>
      <rPr>
        <sz val="12"/>
        <rFont val="Times New Roman"/>
        <family val="1"/>
      </rPr>
      <t>(MeV)</t>
    </r>
    <phoneticPr fontId="1"/>
  </si>
  <si>
    <r>
      <t>g</t>
    </r>
    <r>
      <rPr>
        <vertAlign val="subscript"/>
        <sz val="12"/>
        <rFont val="Times New Roman"/>
        <family val="1"/>
      </rPr>
      <t>6</t>
    </r>
    <r>
      <rPr>
        <sz val="12"/>
        <rFont val="Times New Roman"/>
        <family val="1"/>
      </rPr>
      <t>(lethargy</t>
    </r>
    <r>
      <rPr>
        <vertAlign val="superscript"/>
        <sz val="12"/>
        <rFont val="Times New Roman"/>
        <family val="1"/>
      </rPr>
      <t>-1</t>
    </r>
    <r>
      <rPr>
        <sz val="12"/>
        <rFont val="Times New Roman"/>
        <family val="1"/>
      </rPr>
      <t>)</t>
    </r>
    <phoneticPr fontId="1"/>
  </si>
  <si>
    <t>Ground</t>
    <phoneticPr fontId="1"/>
  </si>
  <si>
    <t>Cabin-Location</t>
    <phoneticPr fontId="1"/>
  </si>
  <si>
    <t>Pilot-Location</t>
    <phoneticPr fontId="1"/>
  </si>
  <si>
    <t>Local Effect Parameter</t>
    <phoneticPr fontId="1"/>
  </si>
  <si>
    <t>Altitude (g/cm2)</t>
    <phoneticPr fontId="1"/>
  </si>
  <si>
    <r>
      <t>(g/cm</t>
    </r>
    <r>
      <rPr>
        <vertAlign val="superscript"/>
        <sz val="11"/>
        <rFont val="ＭＳ Ｐゴシック"/>
        <family val="3"/>
        <charset val="128"/>
      </rPr>
      <t>2</t>
    </r>
    <r>
      <rPr>
        <sz val="11"/>
        <rFont val="ＭＳ Ｐゴシック"/>
        <family val="3"/>
        <charset val="128"/>
      </rPr>
      <t>)</t>
    </r>
    <phoneticPr fontId="1"/>
  </si>
  <si>
    <t>(km)</t>
    <phoneticPr fontId="1"/>
  </si>
  <si>
    <t>(ft)</t>
    <phoneticPr fontId="1"/>
  </si>
  <si>
    <r>
      <t>W</t>
    </r>
    <r>
      <rPr>
        <sz val="11"/>
        <rFont val="ＭＳ Ｐゴシック"/>
        <family val="3"/>
        <charset val="128"/>
      </rPr>
      <t>ater Frac.</t>
    </r>
    <phoneticPr fontId="1"/>
  </si>
  <si>
    <t>(mSv/year)</t>
    <phoneticPr fontId="1"/>
  </si>
  <si>
    <t>Mass(100ton)</t>
    <phoneticPr fontId="1"/>
  </si>
  <si>
    <t>Configuration</t>
    <phoneticPr fontId="1"/>
  </si>
  <si>
    <t>Date</t>
    <phoneticPr fontId="1"/>
  </si>
  <si>
    <t>Version</t>
    <phoneticPr fontId="1"/>
  </si>
  <si>
    <t>Cut-off Rigidity(GV)</t>
    <phoneticPr fontId="1"/>
  </si>
  <si>
    <t>Cut-off Rigidity(GV)</t>
    <phoneticPr fontId="1"/>
  </si>
  <si>
    <t>Energy (MeV)</t>
    <phoneticPr fontId="1"/>
  </si>
  <si>
    <t>A</t>
    <phoneticPr fontId="1"/>
  </si>
  <si>
    <t>Z</t>
    <phoneticPr fontId="1"/>
  </si>
  <si>
    <t>Em (MeV)</t>
    <phoneticPr fontId="1"/>
  </si>
  <si>
    <t>b1</t>
    <phoneticPr fontId="1"/>
  </si>
  <si>
    <t>b2</t>
    <phoneticPr fontId="1"/>
  </si>
  <si>
    <t>b3</t>
    <phoneticPr fontId="1"/>
  </si>
  <si>
    <t>b4</t>
    <phoneticPr fontId="1"/>
  </si>
  <si>
    <t>Total(/cm2/s/MeV)</t>
    <phoneticPr fontId="1"/>
  </si>
  <si>
    <t>beta</t>
    <phoneticPr fontId="1"/>
  </si>
  <si>
    <t>Em(MeV)</t>
    <phoneticPr fontId="1"/>
  </si>
  <si>
    <t>(GV)</t>
    <phoneticPr fontId="1"/>
  </si>
  <si>
    <t>Lat. (deg)</t>
    <phoneticPr fontId="1"/>
  </si>
  <si>
    <t>Year</t>
    <phoneticPr fontId="1"/>
  </si>
  <si>
    <t>Month</t>
    <phoneticPr fontId="1"/>
  </si>
  <si>
    <t>Local Correction</t>
    <phoneticPr fontId="1"/>
  </si>
  <si>
    <r>
      <t>(g/cm</t>
    </r>
    <r>
      <rPr>
        <vertAlign val="superscript"/>
        <sz val="11"/>
        <rFont val="ＭＳ Ｐゴシック"/>
        <family val="3"/>
        <charset val="128"/>
      </rPr>
      <t>2</t>
    </r>
    <r>
      <rPr>
        <sz val="11"/>
        <rFont val="ＭＳ Ｐゴシック"/>
        <family val="3"/>
        <charset val="128"/>
      </rPr>
      <t>)</t>
    </r>
    <phoneticPr fontId="1"/>
  </si>
  <si>
    <t>No meaning</t>
    <phoneticPr fontId="1"/>
  </si>
  <si>
    <r>
      <t>(</t>
    </r>
    <r>
      <rPr>
        <sz val="11"/>
        <rFont val="ＭＳ Ｐゴシック"/>
        <family val="3"/>
        <charset val="128"/>
      </rPr>
      <t>/cm2/s/(MeV/n))</t>
    </r>
    <phoneticPr fontId="1"/>
  </si>
  <si>
    <r>
      <t>(</t>
    </r>
    <r>
      <rPr>
        <sz val="11"/>
        <rFont val="ＭＳ Ｐゴシック"/>
        <family val="3"/>
        <charset val="128"/>
      </rPr>
      <t>cm2/s/lethargy)</t>
    </r>
    <phoneticPr fontId="1"/>
  </si>
  <si>
    <t>(nSv/h)</t>
    <phoneticPr fontId="1"/>
  </si>
  <si>
    <t>Phi_B</t>
    <phoneticPr fontId="1"/>
  </si>
  <si>
    <t>Phi_T</t>
    <phoneticPr fontId="1"/>
  </si>
  <si>
    <t>Flux(/cm2/s/MeV)</t>
    <phoneticPr fontId="1"/>
  </si>
  <si>
    <t>Emid(MeV)</t>
  </si>
  <si>
    <t>Ewid(MeV)</t>
  </si>
  <si>
    <t>neutro</t>
  </si>
  <si>
    <t>proton</t>
  </si>
  <si>
    <t>he---4</t>
  </si>
  <si>
    <t>muplus</t>
  </si>
  <si>
    <t>mumins</t>
  </si>
  <si>
    <t>electr</t>
  </si>
  <si>
    <t>positr</t>
  </si>
  <si>
    <t>photon</t>
  </si>
  <si>
    <t>Eff Dose (pSv/s)</t>
    <phoneticPr fontId="1"/>
  </si>
  <si>
    <t>Eff Dose(pSv/s)</t>
    <phoneticPr fontId="1"/>
  </si>
  <si>
    <t>Long. (deg)</t>
    <phoneticPr fontId="1"/>
  </si>
  <si>
    <t>longitude</t>
    <phoneticPr fontId="1"/>
  </si>
  <si>
    <t>deg</t>
    <phoneticPr fontId="1"/>
  </si>
  <si>
    <t>latitude</t>
    <phoneticPr fontId="1"/>
  </si>
  <si>
    <t>COR</t>
    <phoneticPr fontId="1"/>
  </si>
  <si>
    <t>GV</t>
    <phoneticPr fontId="1"/>
  </si>
  <si>
    <t>deg. bin</t>
    <phoneticPr fontId="1"/>
  </si>
  <si>
    <t>Japanese</t>
    <phoneticPr fontId="1"/>
  </si>
  <si>
    <t>English</t>
    <phoneticPr fontId="1"/>
  </si>
  <si>
    <t>地表面</t>
    <rPh sb="0" eb="3">
      <t>チヒョウメン</t>
    </rPh>
    <phoneticPr fontId="1"/>
  </si>
  <si>
    <t>水分含有率</t>
    <rPh sb="0" eb="2">
      <t>スイブン</t>
    </rPh>
    <rPh sb="2" eb="5">
      <t>ガンユウリツ</t>
    </rPh>
    <phoneticPr fontId="1"/>
  </si>
  <si>
    <t>航空機重量(100ton)</t>
    <rPh sb="0" eb="3">
      <t>コウクウキ</t>
    </rPh>
    <rPh sb="3" eb="5">
      <t>ジュウリョウ</t>
    </rPh>
    <phoneticPr fontId="1"/>
  </si>
  <si>
    <t>入力不要</t>
    <rPh sb="0" eb="2">
      <t>ニュウリョク</t>
    </rPh>
    <rPh sb="2" eb="4">
      <t>フヨウ</t>
    </rPh>
    <phoneticPr fontId="1"/>
  </si>
  <si>
    <t>年</t>
    <rPh sb="0" eb="1">
      <t>ネン</t>
    </rPh>
    <phoneticPr fontId="1"/>
  </si>
  <si>
    <t>月</t>
    <rPh sb="0" eb="1">
      <t>ツキ</t>
    </rPh>
    <phoneticPr fontId="1"/>
  </si>
  <si>
    <t>緯度 (北緯°)</t>
    <rPh sb="0" eb="2">
      <t>イド</t>
    </rPh>
    <rPh sb="4" eb="6">
      <t>ホクイ</t>
    </rPh>
    <phoneticPr fontId="1"/>
  </si>
  <si>
    <t>経度 (東経°)</t>
    <rPh sb="0" eb="2">
      <t>ケイド</t>
    </rPh>
    <rPh sb="4" eb="6">
      <t>トウケイ</t>
    </rPh>
    <phoneticPr fontId="1"/>
  </si>
  <si>
    <t>Input conditions in the white columns</t>
    <phoneticPr fontId="1"/>
  </si>
  <si>
    <t>白色のセルに条件を入力して下さい</t>
    <rPh sb="0" eb="2">
      <t>シロイロ</t>
    </rPh>
    <rPh sb="6" eb="8">
      <t>ジョウケン</t>
    </rPh>
    <rPh sb="9" eb="11">
      <t>ニュウリョク</t>
    </rPh>
    <rPh sb="13" eb="14">
      <t>クダ</t>
    </rPh>
    <phoneticPr fontId="1"/>
  </si>
  <si>
    <t>周辺環境</t>
    <rPh sb="0" eb="2">
      <t>シュウヘン</t>
    </rPh>
    <rPh sb="2" eb="4">
      <t>カンキョウ</t>
    </rPh>
    <phoneticPr fontId="1"/>
  </si>
  <si>
    <t>Surrounding Environment</t>
    <phoneticPr fontId="1"/>
  </si>
  <si>
    <t>周辺環境パラメータ</t>
    <rPh sb="0" eb="2">
      <t>シュウヘン</t>
    </rPh>
    <rPh sb="2" eb="4">
      <t>カンキョウ</t>
    </rPh>
    <phoneticPr fontId="1"/>
  </si>
  <si>
    <t>Local Effect Parameter</t>
    <phoneticPr fontId="1"/>
  </si>
  <si>
    <t>出力フラックス単位</t>
    <rPh sb="0" eb="2">
      <t>シュツリョク</t>
    </rPh>
    <rPh sb="7" eb="9">
      <t>タンイ</t>
    </rPh>
    <phoneticPr fontId="1"/>
  </si>
  <si>
    <t>出力線量単位</t>
    <rPh sb="0" eb="2">
      <t>シュツリョク</t>
    </rPh>
    <rPh sb="2" eb="4">
      <t>センリョウ</t>
    </rPh>
    <rPh sb="4" eb="6">
      <t>タンイ</t>
    </rPh>
    <phoneticPr fontId="1"/>
  </si>
  <si>
    <t>Output flux unit</t>
    <phoneticPr fontId="1"/>
  </si>
  <si>
    <t>Output dose unit</t>
    <phoneticPr fontId="1"/>
  </si>
  <si>
    <t>Check input condition</t>
    <phoneticPr fontId="1"/>
  </si>
  <si>
    <t>入力条件確認</t>
    <rPh sb="0" eb="2">
      <t>ニュウリョク</t>
    </rPh>
    <rPh sb="2" eb="4">
      <t>ジョウケン</t>
    </rPh>
    <rPh sb="4" eb="6">
      <t>カクニン</t>
    </rPh>
    <phoneticPr fontId="1"/>
  </si>
  <si>
    <t>地磁気強度</t>
    <rPh sb="0" eb="3">
      <t>チジキ</t>
    </rPh>
    <rPh sb="3" eb="5">
      <t>キョウド</t>
    </rPh>
    <phoneticPr fontId="1"/>
  </si>
  <si>
    <t>合計線量</t>
    <rPh sb="0" eb="2">
      <t>ゴウケイ</t>
    </rPh>
    <rPh sb="2" eb="4">
      <t>センリョウ</t>
    </rPh>
    <phoneticPr fontId="1"/>
  </si>
  <si>
    <t>Total</t>
    <phoneticPr fontId="1"/>
  </si>
  <si>
    <t>中性子</t>
    <rPh sb="0" eb="3">
      <t>チュウセイシ</t>
    </rPh>
    <phoneticPr fontId="1"/>
  </si>
  <si>
    <t>陽子</t>
    <rPh sb="0" eb="2">
      <t>ヨウシ</t>
    </rPh>
    <phoneticPr fontId="1"/>
  </si>
  <si>
    <r>
      <t>μ</t>
    </r>
    <r>
      <rPr>
        <vertAlign val="superscript"/>
        <sz val="11"/>
        <rFont val="ＭＳ Ｐゴシック"/>
        <family val="3"/>
        <charset val="128"/>
      </rPr>
      <t>+</t>
    </r>
    <r>
      <rPr>
        <sz val="11"/>
        <rFont val="ＭＳ Ｐゴシック"/>
        <family val="3"/>
        <charset val="128"/>
      </rPr>
      <t>粒子</t>
    </r>
    <rPh sb="2" eb="4">
      <t>リュウシ</t>
    </rPh>
    <phoneticPr fontId="1"/>
  </si>
  <si>
    <r>
      <t>μ</t>
    </r>
    <r>
      <rPr>
        <vertAlign val="superscript"/>
        <sz val="11"/>
        <rFont val="ＭＳ Ｐゴシック"/>
        <family val="3"/>
        <charset val="128"/>
      </rPr>
      <t>-</t>
    </r>
    <r>
      <rPr>
        <sz val="11"/>
        <rFont val="ＭＳ Ｐゴシック"/>
        <family val="3"/>
        <charset val="128"/>
      </rPr>
      <t>粒子</t>
    </r>
    <rPh sb="2" eb="4">
      <t>リュウシ</t>
    </rPh>
    <phoneticPr fontId="1"/>
  </si>
  <si>
    <t>電子</t>
    <rPh sb="0" eb="2">
      <t>デンシ</t>
    </rPh>
    <phoneticPr fontId="1"/>
  </si>
  <si>
    <t>陽電子</t>
    <rPh sb="0" eb="3">
      <t>ヨウデンシ</t>
    </rPh>
    <phoneticPr fontId="1"/>
  </si>
  <si>
    <t>光子</t>
    <rPh sb="0" eb="2">
      <t>コウシ</t>
    </rPh>
    <phoneticPr fontId="1"/>
  </si>
  <si>
    <t>Neutron</t>
    <phoneticPr fontId="1"/>
  </si>
  <si>
    <t>Proton</t>
    <phoneticPr fontId="1"/>
  </si>
  <si>
    <t>Positive muon</t>
    <phoneticPr fontId="1"/>
  </si>
  <si>
    <t>Negative muon</t>
    <phoneticPr fontId="1"/>
  </si>
  <si>
    <t>Electron</t>
    <phoneticPr fontId="1"/>
  </si>
  <si>
    <t>Positron</t>
    <phoneticPr fontId="1"/>
  </si>
  <si>
    <t>Photon</t>
    <phoneticPr fontId="1"/>
  </si>
  <si>
    <t>実効線量</t>
    <rPh sb="0" eb="2">
      <t>ジッコウ</t>
    </rPh>
    <rPh sb="2" eb="4">
      <t>センリョウ</t>
    </rPh>
    <phoneticPr fontId="1"/>
  </si>
  <si>
    <t>Effective dose</t>
    <phoneticPr fontId="1"/>
  </si>
  <si>
    <t>エネルギー(MeV/n)</t>
    <phoneticPr fontId="1"/>
  </si>
  <si>
    <t>Energy(MeV/n)</t>
    <phoneticPr fontId="1"/>
  </si>
  <si>
    <t>Excel-based Program for calculating Atmospheric Cosmic-ray Spectrum, Copyright© 2006, Japan Atomic Energy Agency</t>
  </si>
  <si>
    <t>developed by Tatsuhiko Sato, Japan Atomic Energy Agency, E-mail: nsed-expacs@jaea.go.jp</t>
  </si>
  <si>
    <t>Reference : T.Sato and K.Niita, "Analytical Functions to Predict Cosmic-Ray Neutron Spectra in the Atmosphere", Radiat. Res. 166, 544-555 (2006)</t>
  </si>
  <si>
    <t>Excel-based Program for calculating Atmospheric Cosmic-ray Spectrum, Copyright© 2006, 日本原子力研究開発機構</t>
    <rPh sb="86" eb="91">
      <t>ニホンゲンシリョク</t>
    </rPh>
    <rPh sb="91" eb="93">
      <t>ケンキュウ</t>
    </rPh>
    <rPh sb="93" eb="95">
      <t>カイハツ</t>
    </rPh>
    <rPh sb="95" eb="97">
      <t>キコウ</t>
    </rPh>
    <phoneticPr fontId="1"/>
  </si>
  <si>
    <t>参考文献： T.Sato and K.Niita, "Analytical Functions to Predict Cosmic-Ray Neutron Spectra in the Atmosphere", Radiat. Res. 166, 544-555 (2006)</t>
    <rPh sb="0" eb="2">
      <t>サンコウ</t>
    </rPh>
    <rPh sb="2" eb="4">
      <t>ブンケン</t>
    </rPh>
    <phoneticPr fontId="1"/>
  </si>
  <si>
    <t xml:space="preserve"> </t>
    <phoneticPr fontId="1"/>
  </si>
  <si>
    <t>Wrong value in specifying location or COR</t>
    <phoneticPr fontId="1"/>
  </si>
  <si>
    <t>Error Check</t>
    <phoneticPr fontId="1"/>
  </si>
  <si>
    <t>Wrong value in specifying local effect parameter</t>
    <phoneticPr fontId="1"/>
  </si>
  <si>
    <t>周辺環境パラメータの指定に誤りがあります</t>
    <rPh sb="0" eb="2">
      <t>シュウヘン</t>
    </rPh>
    <rPh sb="2" eb="4">
      <t>カンキョウ</t>
    </rPh>
    <rPh sb="10" eb="12">
      <t>シテイ</t>
    </rPh>
    <rPh sb="13" eb="14">
      <t>アヤマ</t>
    </rPh>
    <phoneticPr fontId="1"/>
  </si>
  <si>
    <t>Atmospheric depth</t>
    <phoneticPr fontId="1"/>
  </si>
  <si>
    <t>Altitude or Atmospheric depth</t>
    <phoneticPr fontId="1"/>
  </si>
  <si>
    <t>大気深度</t>
    <rPh sb="0" eb="2">
      <t>タイキ</t>
    </rPh>
    <rPh sb="2" eb="4">
      <t>シンド</t>
    </rPh>
    <phoneticPr fontId="1"/>
  </si>
  <si>
    <t>Open for Public</t>
    <phoneticPr fontId="1"/>
  </si>
  <si>
    <t>Install the function to calculate proton, He nucleus, muon, electron, positron and photon spectra</t>
    <phoneticPr fontId="1"/>
  </si>
  <si>
    <t>一般公開</t>
    <rPh sb="0" eb="2">
      <t>イッパン</t>
    </rPh>
    <rPh sb="2" eb="4">
      <t>コウカイ</t>
    </rPh>
    <phoneticPr fontId="1"/>
  </si>
  <si>
    <t>線量換算係数データを改訂</t>
    <rPh sb="0" eb="6">
      <t>センリョウカンザンケイスウ</t>
    </rPh>
    <rPh sb="10" eb="12">
      <t>カイテイ</t>
    </rPh>
    <phoneticPr fontId="1"/>
  </si>
  <si>
    <t>陽子・ヘリウム原子核・μ粒子・電子・陽電子・光子に対するスペクトル計算機能追加</t>
    <rPh sb="0" eb="2">
      <t>ヨウシ</t>
    </rPh>
    <rPh sb="7" eb="10">
      <t>ゲンシカク</t>
    </rPh>
    <rPh sb="12" eb="14">
      <t>リュウシ</t>
    </rPh>
    <rPh sb="15" eb="17">
      <t>デンシ</t>
    </rPh>
    <rPh sb="18" eb="21">
      <t>ヨウデンシ</t>
    </rPh>
    <rPh sb="22" eb="24">
      <t>コウシ</t>
    </rPh>
    <rPh sb="25" eb="26">
      <t>タイ</t>
    </rPh>
    <rPh sb="33" eb="35">
      <t>ケイサン</t>
    </rPh>
    <rPh sb="35" eb="37">
      <t>キノウ</t>
    </rPh>
    <rPh sb="37" eb="39">
      <t>ツイカ</t>
    </rPh>
    <phoneticPr fontId="1"/>
  </si>
  <si>
    <t>緯度・経度より地磁気強度（cut-off rigidity）を計算する機能を追加</t>
    <rPh sb="0" eb="2">
      <t>イド</t>
    </rPh>
    <rPh sb="3" eb="5">
      <t>ケイド</t>
    </rPh>
    <rPh sb="7" eb="10">
      <t>チジキ</t>
    </rPh>
    <rPh sb="10" eb="12">
      <t>キョウド</t>
    </rPh>
    <rPh sb="31" eb="33">
      <t>ケイサン</t>
    </rPh>
    <rPh sb="35" eb="37">
      <t>キノウ</t>
    </rPh>
    <rPh sb="38" eb="40">
      <t>ツイカ</t>
    </rPh>
    <phoneticPr fontId="1"/>
  </si>
  <si>
    <t>年月より太陽活動強度（solar modulation potential）を計算する機能を追加</t>
    <rPh sb="0" eb="2">
      <t>ネンゲツ</t>
    </rPh>
    <rPh sb="4" eb="6">
      <t>タイヨウ</t>
    </rPh>
    <rPh sb="6" eb="8">
      <t>カツドウ</t>
    </rPh>
    <rPh sb="8" eb="10">
      <t>キョウド</t>
    </rPh>
    <rPh sb="39" eb="41">
      <t>ケイサン</t>
    </rPh>
    <rPh sb="43" eb="45">
      <t>キノウ</t>
    </rPh>
    <rPh sb="46" eb="48">
      <t>ツイカ</t>
    </rPh>
    <phoneticPr fontId="1"/>
  </si>
  <si>
    <t>全面改良。以下，主な改良点</t>
    <rPh sb="0" eb="2">
      <t>ゼンメン</t>
    </rPh>
    <rPh sb="2" eb="4">
      <t>カイリョウ</t>
    </rPh>
    <rPh sb="5" eb="7">
      <t>イカ</t>
    </rPh>
    <rPh sb="8" eb="9">
      <t>オモ</t>
    </rPh>
    <rPh sb="10" eb="13">
      <t>カイリョウテン</t>
    </rPh>
    <phoneticPr fontId="1"/>
  </si>
  <si>
    <t>Install the function to calculate solar modulation potential based on year and month</t>
    <phoneticPr fontId="1"/>
  </si>
  <si>
    <t>Install the function to calculate cut-off rigidity based on latitude and longitude</t>
    <phoneticPr fontId="1"/>
  </si>
  <si>
    <t>Full update</t>
    <phoneticPr fontId="1"/>
  </si>
  <si>
    <t>The manual is also fully updated</t>
    <phoneticPr fontId="1"/>
  </si>
  <si>
    <t>マニュアル全面改訂</t>
    <rPh sb="5" eb="7">
      <t>ゼンメン</t>
    </rPh>
    <rPh sb="7" eb="9">
      <t>カイテイ</t>
    </rPh>
    <phoneticPr fontId="1"/>
  </si>
  <si>
    <t>航空機内（パイロット座席）</t>
    <rPh sb="0" eb="3">
      <t>コウクウキ</t>
    </rPh>
    <rPh sb="3" eb="4">
      <t>ナイ</t>
    </rPh>
    <rPh sb="10" eb="12">
      <t>ザセキ</t>
    </rPh>
    <phoneticPr fontId="1"/>
  </si>
  <si>
    <t>航空機内（乗客座席）</t>
    <rPh sb="0" eb="3">
      <t>コウクウキ</t>
    </rPh>
    <rPh sb="3" eb="4">
      <t>ナイ</t>
    </rPh>
    <rPh sb="5" eb="7">
      <t>ジョウキャク</t>
    </rPh>
    <rPh sb="7" eb="9">
      <t>ザセキ</t>
    </rPh>
    <phoneticPr fontId="1"/>
  </si>
  <si>
    <t>Location or 
Cut-off rigidity</t>
    <phoneticPr fontId="1"/>
  </si>
  <si>
    <t>高度または大気深度</t>
    <rPh sb="0" eb="2">
      <t>コウド</t>
    </rPh>
    <rPh sb="5" eb="7">
      <t>タイキ</t>
    </rPh>
    <rPh sb="7" eb="9">
      <t>シンド</t>
    </rPh>
    <phoneticPr fontId="1"/>
  </si>
  <si>
    <t>場所または
地磁気強度</t>
    <rPh sb="0" eb="2">
      <t>バショ</t>
    </rPh>
    <rPh sb="6" eb="9">
      <t>チジキ</t>
    </rPh>
    <rPh sb="9" eb="11">
      <t>キョウド</t>
    </rPh>
    <phoneticPr fontId="1"/>
  </si>
  <si>
    <t>場所または地磁気強度の指定に誤りがあります</t>
    <rPh sb="0" eb="2">
      <t>バショ</t>
    </rPh>
    <rPh sb="5" eb="8">
      <t>チジキ</t>
    </rPh>
    <rPh sb="8" eb="10">
      <t>キョウド</t>
    </rPh>
    <rPh sb="11" eb="13">
      <t>シテイ</t>
    </rPh>
    <rPh sb="14" eb="15">
      <t>アヤマ</t>
    </rPh>
    <phoneticPr fontId="1"/>
  </si>
  <si>
    <t>時間または太陽磁場強度の指定に誤りがあります</t>
    <rPh sb="0" eb="2">
      <t>ジカン</t>
    </rPh>
    <rPh sb="12" eb="14">
      <t>シテイ</t>
    </rPh>
    <rPh sb="15" eb="16">
      <t>アヤマ</t>
    </rPh>
    <phoneticPr fontId="1"/>
  </si>
  <si>
    <t>Cut-off rigidity</t>
    <phoneticPr fontId="1"/>
  </si>
  <si>
    <t>H*(10)</t>
    <phoneticPr fontId="1"/>
  </si>
  <si>
    <t>理想大気中</t>
    <rPh sb="0" eb="2">
      <t>リソウ</t>
    </rPh>
    <rPh sb="2" eb="5">
      <t>タイキチュウ</t>
    </rPh>
    <phoneticPr fontId="1"/>
  </si>
  <si>
    <t>Day</t>
    <phoneticPr fontId="1"/>
  </si>
  <si>
    <t>日</t>
    <rPh sb="0" eb="1">
      <t>ヒ</t>
    </rPh>
    <phoneticPr fontId="1"/>
  </si>
  <si>
    <t>月</t>
    <rPh sb="0" eb="1">
      <t>ガツ</t>
    </rPh>
    <phoneticPr fontId="1"/>
  </si>
  <si>
    <t>Index</t>
    <phoneticPr fontId="1"/>
  </si>
  <si>
    <t>No such date</t>
    <phoneticPr fontId="1"/>
  </si>
  <si>
    <t>Suspected Ground Level Event</t>
    <phoneticPr fontId="1"/>
  </si>
  <si>
    <t>No Wolf number and Apatity data</t>
    <phoneticPr fontId="1"/>
  </si>
  <si>
    <t>そのような日付はありません</t>
    <rPh sb="5" eb="7">
      <t>ヒヅケ</t>
    </rPh>
    <phoneticPr fontId="1"/>
  </si>
  <si>
    <t>その時期に対する太陽活動強度は不明です</t>
    <rPh sb="2" eb="4">
      <t>ジキ</t>
    </rPh>
    <rPh sb="5" eb="6">
      <t>タイ</t>
    </rPh>
    <rPh sb="8" eb="10">
      <t>タイヨウ</t>
    </rPh>
    <rPh sb="10" eb="12">
      <t>カツドウ</t>
    </rPh>
    <rPh sb="12" eb="14">
      <t>キョウド</t>
    </rPh>
    <rPh sb="15" eb="17">
      <t>フメイ</t>
    </rPh>
    <phoneticPr fontId="1"/>
  </si>
  <si>
    <t>No such date !</t>
    <phoneticPr fontId="1"/>
  </si>
  <si>
    <t>No data for solar modulation at the date !</t>
    <phoneticPr fontId="1"/>
  </si>
  <si>
    <t>太陽フレアが発生した日で，計算精度に問題がある可能性があります</t>
    <rPh sb="0" eb="2">
      <t>タイヨウ</t>
    </rPh>
    <rPh sb="6" eb="8">
      <t>ハッセイ</t>
    </rPh>
    <rPh sb="10" eb="11">
      <t>ヒ</t>
    </rPh>
    <rPh sb="13" eb="15">
      <t>ケイサン</t>
    </rPh>
    <rPh sb="15" eb="17">
      <t>セイド</t>
    </rPh>
    <rPh sb="18" eb="20">
      <t>モンダイ</t>
    </rPh>
    <rPh sb="23" eb="26">
      <t>カノウセイ</t>
    </rPh>
    <phoneticPr fontId="1"/>
  </si>
  <si>
    <t>SMP(MV)</t>
    <phoneticPr fontId="1"/>
  </si>
  <si>
    <t>f3</t>
    <phoneticPr fontId="1"/>
  </si>
  <si>
    <r>
      <t>F</t>
    </r>
    <r>
      <rPr>
        <vertAlign val="subscript"/>
        <sz val="11"/>
        <rFont val="ＭＳ Ｐゴシック"/>
        <family val="3"/>
        <charset val="128"/>
      </rPr>
      <t>L</t>
    </r>
    <r>
      <rPr>
        <sz val="11"/>
        <rFont val="ＭＳ Ｐゴシック"/>
        <family val="3"/>
        <charset val="128"/>
      </rPr>
      <t xml:space="preserve"> (s)</t>
    </r>
    <phoneticPr fontId="1"/>
  </si>
  <si>
    <t>t1min</t>
    <phoneticPr fontId="1"/>
  </si>
  <si>
    <t>t2min</t>
    <phoneticPr fontId="1"/>
  </si>
  <si>
    <t>t1max</t>
    <phoneticPr fontId="1"/>
  </si>
  <si>
    <t>t2max</t>
    <phoneticPr fontId="1"/>
  </si>
  <si>
    <t>t3min</t>
    <phoneticPr fontId="1"/>
  </si>
  <si>
    <t>t3max</t>
    <phoneticPr fontId="1"/>
  </si>
  <si>
    <r>
      <t>f</t>
    </r>
    <r>
      <rPr>
        <sz val="11"/>
        <rFont val="Times New Roman"/>
        <family val="1"/>
      </rPr>
      <t>min</t>
    </r>
    <phoneticPr fontId="1"/>
  </si>
  <si>
    <r>
      <t>f</t>
    </r>
    <r>
      <rPr>
        <sz val="11"/>
        <rFont val="Times New Roman"/>
        <family val="1"/>
      </rPr>
      <t>max</t>
    </r>
    <phoneticPr fontId="1"/>
  </si>
  <si>
    <t>Smin</t>
    <phoneticPr fontId="1"/>
  </si>
  <si>
    <t>Smax</t>
    <phoneticPr fontId="1"/>
  </si>
  <si>
    <t>計算方法改良。以下，主な改良点（従来と計算結果が多少異なることに注意）</t>
    <rPh sb="0" eb="2">
      <t>ケイサン</t>
    </rPh>
    <rPh sb="2" eb="4">
      <t>ホウホウ</t>
    </rPh>
    <rPh sb="4" eb="6">
      <t>カイリョウ</t>
    </rPh>
    <rPh sb="7" eb="9">
      <t>イカ</t>
    </rPh>
    <rPh sb="10" eb="11">
      <t>オモ</t>
    </rPh>
    <rPh sb="12" eb="15">
      <t>カイリョウテン</t>
    </rPh>
    <rPh sb="16" eb="18">
      <t>ジュウライ</t>
    </rPh>
    <rPh sb="19" eb="21">
      <t>ケイサン</t>
    </rPh>
    <rPh sb="21" eb="23">
      <t>ケッカ</t>
    </rPh>
    <rPh sb="24" eb="26">
      <t>タショウ</t>
    </rPh>
    <rPh sb="26" eb="27">
      <t>コト</t>
    </rPh>
    <rPh sb="32" eb="34">
      <t>チュウイ</t>
    </rPh>
    <phoneticPr fontId="1"/>
  </si>
  <si>
    <t>中性子・陽子に対する放射線荷重係数を，ICRP60もしくはICRP新勧告で定義された値から選択可能とした</t>
    <rPh sb="0" eb="3">
      <t>チュウセイシ</t>
    </rPh>
    <rPh sb="4" eb="6">
      <t>ヨウシ</t>
    </rPh>
    <rPh sb="7" eb="8">
      <t>タイ</t>
    </rPh>
    <rPh sb="10" eb="15">
      <t>ホウシャセンカジュウ</t>
    </rPh>
    <rPh sb="15" eb="17">
      <t>ケイスウ</t>
    </rPh>
    <rPh sb="33" eb="36">
      <t>シンカンコク</t>
    </rPh>
    <rPh sb="37" eb="39">
      <t>テイギ</t>
    </rPh>
    <rPh sb="42" eb="43">
      <t>チ</t>
    </rPh>
    <rPh sb="45" eb="47">
      <t>センタク</t>
    </rPh>
    <rPh sb="47" eb="49">
      <t>カノウ</t>
    </rPh>
    <phoneticPr fontId="1"/>
  </si>
  <si>
    <t>太陽活動強度（Force Field Potential）を地上中性子モニタ計数率より計算するよう変更（日々の変化に対応）</t>
    <rPh sb="0" eb="2">
      <t>タイヨウ</t>
    </rPh>
    <rPh sb="2" eb="4">
      <t>カツドウ</t>
    </rPh>
    <rPh sb="4" eb="6">
      <t>キョウド</t>
    </rPh>
    <rPh sb="30" eb="32">
      <t>チジョウ</t>
    </rPh>
    <rPh sb="32" eb="34">
      <t>チュウセイ</t>
    </rPh>
    <rPh sb="34" eb="35">
      <t>シ</t>
    </rPh>
    <rPh sb="38" eb="40">
      <t>ケイスウ</t>
    </rPh>
    <rPh sb="40" eb="41">
      <t>リツ</t>
    </rPh>
    <rPh sb="43" eb="45">
      <t>ケイサン</t>
    </rPh>
    <rPh sb="49" eb="51">
      <t>ヘンコウ</t>
    </rPh>
    <rPh sb="52" eb="54">
      <t>ヒビ</t>
    </rPh>
    <rPh sb="55" eb="57">
      <t>ヘンカ</t>
    </rPh>
    <rPh sb="58" eb="60">
      <t>タイオウ</t>
    </rPh>
    <phoneticPr fontId="1"/>
  </si>
  <si>
    <t>フィッティングパラメータを全面更新</t>
    <rPh sb="13" eb="15">
      <t>ゼンメン</t>
    </rPh>
    <rPh sb="15" eb="17">
      <t>コウシン</t>
    </rPh>
    <phoneticPr fontId="1"/>
  </si>
  <si>
    <t>Revise the fitting parameters</t>
    <phoneticPr fontId="1"/>
  </si>
  <si>
    <t>Adopt the force field formalism in the calculation of the primary cosmic-ray spectra</t>
    <phoneticPr fontId="1"/>
  </si>
  <si>
    <t>１次宇宙線スペクトル計算方法にForce Field Formalismを採用</t>
    <rPh sb="1" eb="2">
      <t>ジ</t>
    </rPh>
    <rPh sb="2" eb="5">
      <t>ウチュウセン</t>
    </rPh>
    <rPh sb="10" eb="12">
      <t>ケイサン</t>
    </rPh>
    <rPh sb="12" eb="14">
      <t>ホウホウ</t>
    </rPh>
    <rPh sb="37" eb="39">
      <t>サイヨウ</t>
    </rPh>
    <phoneticPr fontId="1"/>
  </si>
  <si>
    <t>Install the funciton to select the radiation weighting factors from those defined in ICRP60 or the ICRP new recommendation</t>
    <phoneticPr fontId="1"/>
  </si>
  <si>
    <t>Revise the calculation procedure. The revised points are as follows:</t>
    <phoneticPr fontId="1"/>
  </si>
  <si>
    <t>The dose conversion coefficients were updated.</t>
    <phoneticPr fontId="1"/>
  </si>
  <si>
    <t>day</t>
    <phoneticPr fontId="1"/>
  </si>
  <si>
    <t>Large solar flare occurred at the date. Calculation results are untrustworthly.</t>
    <phoneticPr fontId="1"/>
  </si>
  <si>
    <t>Determine the solar activity (force field potential) based on the count rates of several ground level neutron monitors</t>
    <phoneticPr fontId="1"/>
  </si>
  <si>
    <t>2007/12/31までの太陽活動強度データを更新。</t>
    <rPh sb="13" eb="15">
      <t>タイヨウ</t>
    </rPh>
    <rPh sb="15" eb="17">
      <t>カツドウ</t>
    </rPh>
    <rPh sb="17" eb="19">
      <t>キョウド</t>
    </rPh>
    <rPh sb="23" eb="25">
      <t>コウシン</t>
    </rPh>
    <phoneticPr fontId="1"/>
  </si>
  <si>
    <t>Update force field potential data up to 2007/12/31.</t>
    <phoneticPr fontId="1"/>
  </si>
  <si>
    <t>http://www.swpc.noaa.gov/ftpmenu/lists/neutron.html</t>
    <phoneticPr fontId="1"/>
  </si>
  <si>
    <t>Install the function to estimate the current force field potential from Thule neutron monitor count rates that is available from the following URL</t>
    <phoneticPr fontId="1"/>
  </si>
  <si>
    <t>最新のThule中性子モニタ計数率を下記HPからダウンロードすることにより，現在の宇宙線スペクトルを計算可能とした</t>
    <rPh sb="0" eb="2">
      <t>サイシン</t>
    </rPh>
    <rPh sb="8" eb="11">
      <t>チュウセイシ</t>
    </rPh>
    <rPh sb="14" eb="17">
      <t>ケイスウリツ</t>
    </rPh>
    <rPh sb="18" eb="20">
      <t>カキ</t>
    </rPh>
    <rPh sb="38" eb="40">
      <t>ゲンザイ</t>
    </rPh>
    <rPh sb="41" eb="44">
      <t>ウチュウセン</t>
    </rPh>
    <rPh sb="50" eb="52">
      <t>ケイサン</t>
    </rPh>
    <rPh sb="52" eb="54">
      <t>カノウ</t>
    </rPh>
    <phoneticPr fontId="1"/>
  </si>
  <si>
    <t>Note that FFP estimated by this method has large uncertainty, and SHOULD NOT be used for scientific research</t>
    <phoneticPr fontId="1"/>
  </si>
  <si>
    <t>ただし，上記方法により計算した太陽活動強度は誤差が大きい可能性があるため，研究目的で利用することはできない。</t>
    <rPh sb="4" eb="6">
      <t>ジョウキ</t>
    </rPh>
    <rPh sb="15" eb="17">
      <t>タイヨウ</t>
    </rPh>
    <rPh sb="17" eb="19">
      <t>カツドウ</t>
    </rPh>
    <rPh sb="19" eb="21">
      <t>キョウド</t>
    </rPh>
    <rPh sb="28" eb="31">
      <t>カノウセイ</t>
    </rPh>
    <phoneticPr fontId="1"/>
  </si>
  <si>
    <t>地磁気強度(cut-off rigidity）データを2007年7月版に更新。</t>
    <rPh sb="0" eb="3">
      <t>チジキ</t>
    </rPh>
    <rPh sb="3" eb="5">
      <t>キョウド</t>
    </rPh>
    <rPh sb="31" eb="32">
      <t>ネン</t>
    </rPh>
    <rPh sb="33" eb="34">
      <t>ガツ</t>
    </rPh>
    <rPh sb="34" eb="35">
      <t>バン</t>
    </rPh>
    <rPh sb="36" eb="38">
      <t>コウシン</t>
    </rPh>
    <phoneticPr fontId="1"/>
  </si>
  <si>
    <t>Update world-wide cut-off rigidity data</t>
    <phoneticPr fontId="1"/>
  </si>
  <si>
    <t>2008/5/9までの太陽活動強度データを更新。</t>
    <rPh sb="11" eb="13">
      <t>タイヨウ</t>
    </rPh>
    <rPh sb="13" eb="15">
      <t>カツドウ</t>
    </rPh>
    <rPh sb="15" eb="17">
      <t>キョウド</t>
    </rPh>
    <rPh sb="21" eb="23">
      <t>コウシン</t>
    </rPh>
    <phoneticPr fontId="1"/>
  </si>
  <si>
    <t>Update FFP data up to 2008/5/9</t>
    <phoneticPr fontId="1"/>
  </si>
  <si>
    <t>Out of NM Experimental Period, use Wolf number</t>
    <phoneticPr fontId="1"/>
  </si>
  <si>
    <t xml:space="preserve">Contact E-mail: </t>
    <phoneticPr fontId="1"/>
  </si>
  <si>
    <t>nsed-expacs@jaea.go.jp</t>
  </si>
  <si>
    <t xml:space="preserve">Homepage URL: </t>
    <phoneticPr fontId="1"/>
  </si>
  <si>
    <t>http://phits.jaea.go.jp/expacs/</t>
    <phoneticPr fontId="1"/>
  </si>
  <si>
    <t>2008/12/8までの太陽活動強度データを更新。</t>
    <rPh sb="12" eb="14">
      <t>タイヨウ</t>
    </rPh>
    <rPh sb="14" eb="16">
      <t>カツドウ</t>
    </rPh>
    <rPh sb="16" eb="18">
      <t>キョウド</t>
    </rPh>
    <rPh sb="22" eb="24">
      <t>コウシン</t>
    </rPh>
    <phoneticPr fontId="1"/>
  </si>
  <si>
    <t>Update FFP data up to 2008/12/8</t>
    <phoneticPr fontId="1"/>
  </si>
  <si>
    <t>2008/8/20までの太陽活動強度データを更新。</t>
    <rPh sb="12" eb="14">
      <t>タイヨウ</t>
    </rPh>
    <rPh sb="14" eb="16">
      <t>カツドウ</t>
    </rPh>
    <rPh sb="16" eb="18">
      <t>キョウド</t>
    </rPh>
    <rPh sb="22" eb="24">
      <t>コウシン</t>
    </rPh>
    <phoneticPr fontId="1"/>
  </si>
  <si>
    <t>Update FFP data up to 2008/8/20</t>
    <phoneticPr fontId="1"/>
  </si>
  <si>
    <t>マニュアル一部改訂（参考文献追加）</t>
    <rPh sb="5" eb="7">
      <t>イチブ</t>
    </rPh>
    <rPh sb="7" eb="9">
      <t>カイテイ</t>
    </rPh>
    <rPh sb="10" eb="12">
      <t>サンコウ</t>
    </rPh>
    <rPh sb="12" eb="14">
      <t>ブンケン</t>
    </rPh>
    <rPh sb="14" eb="16">
      <t>ツイカ</t>
    </rPh>
    <phoneticPr fontId="1"/>
  </si>
  <si>
    <t>The manual is partially updated (Adding a reference document)</t>
    <phoneticPr fontId="1"/>
  </si>
  <si>
    <t>Adopt the reconstructed cosmic-ray intensity (Usoskin et al, JGR 107(A11), 1374, 2002) in the calculation of FFP before 1951 (Courtesy of Dr. Usoskin)</t>
    <phoneticPr fontId="1"/>
  </si>
  <si>
    <t>中性子モニタによる宇宙線観測が開始される以前（～1951年）のFFPを，Usoskinらが再構築した太陽活動強度より計算するよう変更</t>
    <rPh sb="0" eb="3">
      <t>チュウセイシ</t>
    </rPh>
    <rPh sb="9" eb="12">
      <t>ウチュウセン</t>
    </rPh>
    <rPh sb="12" eb="14">
      <t>カンソク</t>
    </rPh>
    <rPh sb="15" eb="17">
      <t>カイシ</t>
    </rPh>
    <rPh sb="20" eb="22">
      <t>イゼン</t>
    </rPh>
    <rPh sb="28" eb="29">
      <t>ネン</t>
    </rPh>
    <rPh sb="45" eb="48">
      <t>サイコウチク</t>
    </rPh>
    <rPh sb="50" eb="52">
      <t>タイヨウ</t>
    </rPh>
    <rPh sb="52" eb="54">
      <t>カツドウ</t>
    </rPh>
    <rPh sb="54" eb="56">
      <t>キョウド</t>
    </rPh>
    <rPh sb="58" eb="60">
      <t>ケイサン</t>
    </rPh>
    <rPh sb="64" eb="66">
      <t>ヘンコウ</t>
    </rPh>
    <phoneticPr fontId="1"/>
  </si>
  <si>
    <t>マニュアル一部改訂（過去のFFP計算方法に関する部分）</t>
    <rPh sb="5" eb="7">
      <t>イチブ</t>
    </rPh>
    <rPh sb="7" eb="9">
      <t>カイテイ</t>
    </rPh>
    <rPh sb="10" eb="12">
      <t>カコ</t>
    </rPh>
    <rPh sb="16" eb="18">
      <t>ケイサン</t>
    </rPh>
    <rPh sb="18" eb="20">
      <t>ホウホウ</t>
    </rPh>
    <rPh sb="21" eb="22">
      <t>カン</t>
    </rPh>
    <rPh sb="24" eb="26">
      <t>ブブン</t>
    </rPh>
    <phoneticPr fontId="1"/>
  </si>
  <si>
    <t>2009/3/6までの太陽活動強度データを更新。</t>
    <rPh sb="11" eb="13">
      <t>タイヨウ</t>
    </rPh>
    <rPh sb="13" eb="15">
      <t>カツドウ</t>
    </rPh>
    <rPh sb="15" eb="17">
      <t>キョウド</t>
    </rPh>
    <rPh sb="21" eb="23">
      <t>コウシン</t>
    </rPh>
    <phoneticPr fontId="1"/>
  </si>
  <si>
    <t>Update the fluence to the effective dose conversion coefficients based on ICRP103</t>
    <phoneticPr fontId="1"/>
  </si>
  <si>
    <t>ICRP新勧告（ICRP103)に基づく実効線量換算係数の更新（中性子＆陽子のみ）</t>
    <rPh sb="4" eb="7">
      <t>シンカンコク</t>
    </rPh>
    <rPh sb="17" eb="18">
      <t>モト</t>
    </rPh>
    <rPh sb="20" eb="22">
      <t>ジッコウ</t>
    </rPh>
    <rPh sb="22" eb="28">
      <t>センリョウカンザンケイスウ</t>
    </rPh>
    <rPh sb="29" eb="31">
      <t>コウシン</t>
    </rPh>
    <rPh sb="32" eb="35">
      <t>チュウセイシ</t>
    </rPh>
    <rPh sb="36" eb="38">
      <t>ヨウシ</t>
    </rPh>
    <phoneticPr fontId="1"/>
  </si>
  <si>
    <t>The manual is partially updated (related to the calculation of FFP before 1951)</t>
    <phoneticPr fontId="1"/>
  </si>
  <si>
    <t>Update the fluence to the ambient dose equivalent, H*(10), conversion coefficients</t>
    <phoneticPr fontId="1"/>
  </si>
  <si>
    <t>2009/10/31までの太陽活動強度データを更新</t>
    <phoneticPr fontId="1"/>
  </si>
  <si>
    <t>Update FFP data up to 2009/3/6</t>
    <phoneticPr fontId="1"/>
  </si>
  <si>
    <t>Update FFP data up to Oct. 31, 2009</t>
    <phoneticPr fontId="1"/>
  </si>
  <si>
    <t>周辺線量当量H*(10)に対する線量換算係数を更新</t>
    <rPh sb="0" eb="2">
      <t>シュウヘン</t>
    </rPh>
    <rPh sb="2" eb="6">
      <t>センリョウトウリョウ</t>
    </rPh>
    <rPh sb="13" eb="14">
      <t>タイ</t>
    </rPh>
    <rPh sb="16" eb="22">
      <t>センリョウカンザンケイスウ</t>
    </rPh>
    <rPh sb="23" eb="25">
      <t>コウシン</t>
    </rPh>
    <phoneticPr fontId="1"/>
  </si>
  <si>
    <t>Revise ICRP60-based neutron dose conversion coefficient</t>
    <phoneticPr fontId="1"/>
  </si>
  <si>
    <t>ICRP60ベースの中性子線量換算係数の見直し</t>
    <rPh sb="10" eb="13">
      <t>チュウセイシ</t>
    </rPh>
    <rPh sb="13" eb="19">
      <t>センリョウカンザンケイスウ</t>
    </rPh>
    <rPh sb="20" eb="22">
      <t>ミナオ</t>
    </rPh>
    <phoneticPr fontId="1"/>
  </si>
  <si>
    <t>ICRP新勧告（ICRP103)に基づく実効線量換算係数の更新（ヘリウム原子核＆ミューオン）</t>
    <rPh sb="4" eb="7">
      <t>シンカンコク</t>
    </rPh>
    <rPh sb="17" eb="18">
      <t>モト</t>
    </rPh>
    <rPh sb="20" eb="22">
      <t>ジッコウ</t>
    </rPh>
    <rPh sb="22" eb="28">
      <t>センリョウカンザンケイスウ</t>
    </rPh>
    <rPh sb="29" eb="31">
      <t>コウシン</t>
    </rPh>
    <rPh sb="36" eb="39">
      <t>ゲンシカク</t>
    </rPh>
    <phoneticPr fontId="1"/>
  </si>
  <si>
    <t>Update the fluence to the effective dose conversion coefficients for He nucleus and muons based on ICRP103</t>
    <phoneticPr fontId="1"/>
  </si>
  <si>
    <t>2010/7/1までの太陽活動強度データを更新</t>
    <phoneticPr fontId="1"/>
  </si>
  <si>
    <t>Update FFP data up to Jul. 1, 2010</t>
    <phoneticPr fontId="1"/>
  </si>
  <si>
    <t>2011/4/30までの太陽活動データを更新</t>
    <rPh sb="12" eb="14">
      <t>タイヨウ</t>
    </rPh>
    <rPh sb="14" eb="16">
      <t>カツドウ</t>
    </rPh>
    <rPh sb="20" eb="22">
      <t>コウシン</t>
    </rPh>
    <phoneticPr fontId="1"/>
  </si>
  <si>
    <t>Update FFP data up to Apr. 30, 2011</t>
    <phoneticPr fontId="1"/>
  </si>
  <si>
    <t>2011/6/30までの太陽活動データを更新</t>
    <rPh sb="12" eb="14">
      <t>タイヨウ</t>
    </rPh>
    <rPh sb="14" eb="16">
      <t>カツドウ</t>
    </rPh>
    <rPh sb="20" eb="22">
      <t>コウシン</t>
    </rPh>
    <phoneticPr fontId="1"/>
  </si>
  <si>
    <t>Update FFP data up to Jun. 30, 2011</t>
    <phoneticPr fontId="1"/>
  </si>
  <si>
    <t>2012/1/31までの太陽活動データを更新</t>
    <rPh sb="12" eb="14">
      <t>タイヨウ</t>
    </rPh>
    <rPh sb="14" eb="16">
      <t>カツドウ</t>
    </rPh>
    <rPh sb="20" eb="22">
      <t>コウシン</t>
    </rPh>
    <phoneticPr fontId="1"/>
  </si>
  <si>
    <t>Update FFP data up to Jan. 31, 2012</t>
    <phoneticPr fontId="1"/>
  </si>
  <si>
    <t>2012/4/30までの太陽活動データを更新</t>
    <rPh sb="12" eb="14">
      <t>タイヨウ</t>
    </rPh>
    <rPh sb="14" eb="16">
      <t>カツドウ</t>
    </rPh>
    <rPh sb="20" eb="22">
      <t>コウシン</t>
    </rPh>
    <phoneticPr fontId="1"/>
  </si>
  <si>
    <t>Update FFP data up to Apr. 30, 2012</t>
    <phoneticPr fontId="1"/>
  </si>
  <si>
    <t>2012/8/31までの太陽活動データを更新</t>
    <rPh sb="12" eb="14">
      <t>タイヨウ</t>
    </rPh>
    <rPh sb="14" eb="16">
      <t>カツドウ</t>
    </rPh>
    <rPh sb="20" eb="22">
      <t>コウシン</t>
    </rPh>
    <phoneticPr fontId="1"/>
  </si>
  <si>
    <t>Update FFP data up to Aug. 31, 2012</t>
    <phoneticPr fontId="1"/>
  </si>
  <si>
    <t>2012/12/31までの太陽活動データを更新</t>
    <rPh sb="13" eb="15">
      <t>タイヨウ</t>
    </rPh>
    <rPh sb="15" eb="17">
      <t>カツドウ</t>
    </rPh>
    <rPh sb="21" eb="23">
      <t>コウシン</t>
    </rPh>
    <phoneticPr fontId="1"/>
  </si>
  <si>
    <t>Update FFP data up to Dec. 31, 2012</t>
    <phoneticPr fontId="1"/>
  </si>
  <si>
    <t>2013/4/15までの太陽活動データを更新</t>
    <rPh sb="12" eb="14">
      <t>タイヨウ</t>
    </rPh>
    <rPh sb="14" eb="16">
      <t>カツドウ</t>
    </rPh>
    <rPh sb="20" eb="22">
      <t>コウシン</t>
    </rPh>
    <phoneticPr fontId="1"/>
  </si>
  <si>
    <t>Update FFP data up to Apr. 15, 2013</t>
    <phoneticPr fontId="1"/>
  </si>
  <si>
    <t>A(1)</t>
  </si>
  <si>
    <t>A(2)</t>
  </si>
  <si>
    <t>A(3)</t>
  </si>
  <si>
    <t>A(4)</t>
  </si>
  <si>
    <t>A(5)</t>
  </si>
  <si>
    <t>A(6)</t>
  </si>
  <si>
    <t>A(7)</t>
  </si>
  <si>
    <t>A(8)</t>
  </si>
  <si>
    <t>A(9)</t>
  </si>
  <si>
    <t>A(10)</t>
  </si>
  <si>
    <t>B(1)</t>
  </si>
  <si>
    <t>B(2)</t>
  </si>
  <si>
    <t>B(3)</t>
  </si>
  <si>
    <t>B(4)</t>
  </si>
  <si>
    <t>B(5)</t>
  </si>
  <si>
    <t>B(6)</t>
  </si>
  <si>
    <t>B(7)</t>
  </si>
  <si>
    <t>B(8)</t>
  </si>
  <si>
    <t>Rigid-Dep.inp</t>
    <phoneticPr fontId="1"/>
  </si>
  <si>
    <t>BestR.inp</t>
    <phoneticPr fontId="1"/>
  </si>
  <si>
    <t>(g/cm2)</t>
  </si>
  <si>
    <t>Best Rc (GV)</t>
    <phoneticPr fontId="1"/>
  </si>
  <si>
    <t>correction-depth-rigid.inp ID=1</t>
    <phoneticPr fontId="1"/>
  </si>
  <si>
    <t>correction-depth-rigid.inp ID=2</t>
    <phoneticPr fontId="1"/>
  </si>
  <si>
    <t>correction-depth-rigid.inp ID=3</t>
    <phoneticPr fontId="1"/>
  </si>
  <si>
    <t>correction-depth-rigid.inp ID=6</t>
    <phoneticPr fontId="1"/>
  </si>
  <si>
    <t>correction-depth-rigid.inp ID=7</t>
    <phoneticPr fontId="1"/>
  </si>
  <si>
    <t>FFP at Smin &amp; Smax</t>
    <phoneticPr fontId="1"/>
  </si>
  <si>
    <t>Solar-Dep.inp</t>
    <phoneticPr fontId="1"/>
  </si>
  <si>
    <t>Depth-Dep-mid.out</t>
    <phoneticPr fontId="1"/>
  </si>
  <si>
    <t>a(1)</t>
  </si>
  <si>
    <t>a(2)</t>
  </si>
  <si>
    <t>a(3)</t>
  </si>
  <si>
    <t>a(4)</t>
  </si>
  <si>
    <t>Depth-Dep-hig.out</t>
    <phoneticPr fontId="1"/>
  </si>
  <si>
    <t>fitting-lowspec.inp</t>
    <phoneticPr fontId="1"/>
  </si>
  <si>
    <t>A(11)</t>
  </si>
  <si>
    <t>A(12)</t>
  </si>
  <si>
    <t>ID</t>
    <phoneticPr fontId="1"/>
  </si>
  <si>
    <t>Correction-depth-rigid.inp. ID=4,5,8,9</t>
    <phoneticPr fontId="1"/>
  </si>
  <si>
    <t>Determine c4 &amp; c12</t>
    <phoneticPr fontId="1"/>
  </si>
  <si>
    <t>Determine high-altitude correction</t>
    <phoneticPr fontId="1"/>
  </si>
  <si>
    <t>b5</t>
    <phoneticPr fontId="1"/>
  </si>
  <si>
    <t>b7</t>
    <phoneticPr fontId="1"/>
  </si>
  <si>
    <t>b6</t>
    <phoneticPr fontId="1"/>
  </si>
  <si>
    <t>b8</t>
    <phoneticPr fontId="1"/>
  </si>
  <si>
    <t>b9</t>
    <phoneticPr fontId="1"/>
  </si>
  <si>
    <t>correction</t>
    <phoneticPr fontId="1"/>
  </si>
  <si>
    <t>Smin correction</t>
    <phoneticPr fontId="1"/>
  </si>
  <si>
    <t>Smax correction</t>
    <phoneticPr fontId="1"/>
  </si>
  <si>
    <t>A2</t>
  </si>
  <si>
    <t>A2</t>
    <phoneticPr fontId="1"/>
  </si>
  <si>
    <t>A1</t>
  </si>
  <si>
    <t>A1</t>
    <phoneticPr fontId="1"/>
  </si>
  <si>
    <t>FFP(Smax)</t>
    <phoneticPr fontId="1"/>
  </si>
  <si>
    <t>FFP(Smin)</t>
    <phoneticPr fontId="1"/>
  </si>
  <si>
    <t>FFP</t>
    <phoneticPr fontId="1"/>
  </si>
  <si>
    <t>Data for date</t>
    <phoneticPr fontId="1"/>
  </si>
  <si>
    <t>Evalulated W</t>
    <phoneticPr fontId="1"/>
  </si>
  <si>
    <t>太陽活動度（W値）</t>
    <rPh sb="0" eb="2">
      <t>タイヨウ</t>
    </rPh>
    <rPh sb="2" eb="5">
      <t>カツドウド</t>
    </rPh>
    <rPh sb="7" eb="8">
      <t>チ</t>
    </rPh>
    <phoneticPr fontId="1"/>
  </si>
  <si>
    <t>Solar Activity (W value)</t>
    <phoneticPr fontId="1"/>
  </si>
  <si>
    <t>W value</t>
    <phoneticPr fontId="1"/>
  </si>
  <si>
    <t>W値(黒点数)</t>
    <rPh sb="1" eb="2">
      <t>チ</t>
    </rPh>
    <rPh sb="3" eb="6">
      <t>コクテンスウ</t>
    </rPh>
    <phoneticPr fontId="1"/>
  </si>
  <si>
    <t>Wrong value in specifying W value, time, or NM count rate</t>
    <phoneticPr fontId="1"/>
  </si>
  <si>
    <t>Data are taken from US standard air 1976</t>
    <phoneticPr fontId="1"/>
  </si>
  <si>
    <t xml:space="preserve"> alt(km)</t>
    <phoneticPr fontId="1"/>
  </si>
  <si>
    <t>press (N/m2)</t>
    <phoneticPr fontId="1"/>
  </si>
  <si>
    <t>Atmospheric depth (g/cm2)</t>
    <phoneticPr fontId="1"/>
  </si>
  <si>
    <t>Depth(g/cm2)</t>
    <phoneticPr fontId="1"/>
  </si>
  <si>
    <t>URL: http://jaea.go.jp/phits/expacs</t>
    <phoneticPr fontId="1"/>
  </si>
  <si>
    <t>(hPa)</t>
    <phoneticPr fontId="1"/>
  </si>
  <si>
    <t>高度がモデル適用範囲外のため，精度に問題がある可能性があります</t>
    <rPh sb="0" eb="2">
      <t>コウド</t>
    </rPh>
    <rPh sb="6" eb="8">
      <t>テキヨウ</t>
    </rPh>
    <rPh sb="8" eb="11">
      <t>ハンイガイ</t>
    </rPh>
    <rPh sb="15" eb="17">
      <t>セイド</t>
    </rPh>
    <rPh sb="18" eb="20">
      <t>モンダイ</t>
    </rPh>
    <rPh sb="23" eb="26">
      <t>カノウセイ</t>
    </rPh>
    <phoneticPr fontId="1"/>
  </si>
  <si>
    <t>Altitude is out of its range. Calculated fluxes might not be precise enough.</t>
    <phoneticPr fontId="1"/>
  </si>
  <si>
    <t>Z</t>
  </si>
  <si>
    <t>A</t>
  </si>
  <si>
    <t>Group Index</t>
    <phoneticPr fontId="1"/>
  </si>
  <si>
    <t>down</t>
    <phoneticPr fontId="1"/>
  </si>
  <si>
    <t>H group</t>
    <phoneticPr fontId="1"/>
  </si>
  <si>
    <t>He group</t>
    <phoneticPr fontId="1"/>
  </si>
  <si>
    <t>Be group</t>
    <phoneticPr fontId="1"/>
  </si>
  <si>
    <t>N group</t>
    <phoneticPr fontId="1"/>
  </si>
  <si>
    <t>Si group</t>
    <phoneticPr fontId="1"/>
  </si>
  <si>
    <t>Fe group</t>
    <phoneticPr fontId="1"/>
  </si>
  <si>
    <t>Primary-**.inp, only A(1)</t>
    <phoneticPr fontId="1"/>
  </si>
  <si>
    <t>Primary-**.inp, A(2) &amp; A(3)</t>
    <phoneticPr fontId="1"/>
  </si>
  <si>
    <t>This table is taken from phits\earth2\fit\h-ions\dedx\dedx-table-expacs.inp</t>
    <phoneticPr fontId="1"/>
  </si>
  <si>
    <t>dE/dx</t>
  </si>
  <si>
    <t>table</t>
  </si>
  <si>
    <t>in</t>
  </si>
  <si>
    <t>(MeV/n)/(g/cm2)</t>
  </si>
  <si>
    <t>Dpara</t>
    <phoneticPr fontId="1"/>
  </si>
  <si>
    <t>Alpha</t>
    <phoneticPr fontId="1"/>
  </si>
  <si>
    <t>gamma</t>
    <phoneticPr fontId="1"/>
  </si>
  <si>
    <t>Beta</t>
    <phoneticPr fontId="1"/>
  </si>
  <si>
    <t>dR2dE</t>
    <phoneticPr fontId="1"/>
  </si>
  <si>
    <t>SpecLIS</t>
    <phoneticPr fontId="1"/>
  </si>
  <si>
    <t>Rigidity at TOA in GV</t>
    <phoneticPr fontId="1"/>
  </si>
  <si>
    <t>Ek (Kinetic energy at TOA in MeV/n)</t>
    <phoneticPr fontId="1"/>
  </si>
  <si>
    <t>Ecut</t>
    <phoneticPr fontId="1"/>
  </si>
  <si>
    <t>Ecut_primary</t>
    <phoneticPr fontId="1"/>
  </si>
  <si>
    <t>Ecut_secondary</t>
    <phoneticPr fontId="1"/>
  </si>
  <si>
    <t>Primary particle flux (/(MeV/n)/cm2/s)</t>
    <phoneticPr fontId="1"/>
  </si>
  <si>
    <t>TOA spectrum in (/(MeV/n)/s/m^2/sr)</t>
    <phoneticPr fontId="1"/>
  </si>
  <si>
    <t>proton\fitting-lowspec.inp</t>
    <phoneticPr fontId="1"/>
  </si>
  <si>
    <t>alphaa\fitting-lowspec.inp</t>
    <phoneticPr fontId="1"/>
  </si>
  <si>
    <t>elemag\fitting-lowspec-EL.inp</t>
    <phoneticPr fontId="1"/>
  </si>
  <si>
    <t>elemag\fitting-lowspec-PO.inp</t>
    <phoneticPr fontId="1"/>
  </si>
  <si>
    <t>elemag\fitting-lowspec-PH.inp</t>
    <phoneticPr fontId="1"/>
  </si>
  <si>
    <t>elemag\bestR-EL.inp</t>
    <phoneticPr fontId="1"/>
  </si>
  <si>
    <t>elemag\bestR-PO.inp</t>
    <phoneticPr fontId="1"/>
  </si>
  <si>
    <t>elemag\bestR-PH.inp</t>
    <phoneticPr fontId="1"/>
  </si>
  <si>
    <t>Ratio(MeV)</t>
    <phoneticPr fontId="1"/>
  </si>
  <si>
    <t>elemag\flux511keV.inp</t>
    <phoneticPr fontId="1"/>
  </si>
  <si>
    <t>proton\rigid-dep.inp</t>
    <phoneticPr fontId="1"/>
  </si>
  <si>
    <t>proton\solar-dep.inp</t>
    <phoneticPr fontId="1"/>
  </si>
  <si>
    <t>Best R</t>
    <phoneticPr fontId="1"/>
  </si>
  <si>
    <t>Fl for Smin &amp; Smax</t>
    <phoneticPr fontId="1"/>
  </si>
  <si>
    <t>getFl for proton</t>
    <phoneticPr fontId="1"/>
  </si>
  <si>
    <t>pow</t>
    <phoneticPr fontId="1"/>
  </si>
  <si>
    <t>getFl</t>
    <phoneticPr fontId="1"/>
  </si>
  <si>
    <t>getFl for alpha</t>
    <phoneticPr fontId="1"/>
  </si>
  <si>
    <t>alphaa\rigid-dep.inp</t>
    <phoneticPr fontId="1"/>
  </si>
  <si>
    <t>alphaa\solar-dep.inp</t>
    <phoneticPr fontId="1"/>
  </si>
  <si>
    <t>getFl for electron</t>
    <phoneticPr fontId="1"/>
  </si>
  <si>
    <t>elemag\rigid-dep-EL.inp</t>
    <phoneticPr fontId="1"/>
  </si>
  <si>
    <t>elemag\solar-dep-EL.inp</t>
    <phoneticPr fontId="1"/>
  </si>
  <si>
    <t>A3</t>
  </si>
  <si>
    <t>A4</t>
  </si>
  <si>
    <t>A5</t>
  </si>
  <si>
    <t>elemag\rigid-dep-PO.inp</t>
    <phoneticPr fontId="1"/>
  </si>
  <si>
    <t>elemag\solar-dep-PO.inp</t>
    <phoneticPr fontId="1"/>
  </si>
  <si>
    <t>getFl for positron</t>
    <phoneticPr fontId="1"/>
  </si>
  <si>
    <t>getFl for photon</t>
    <phoneticPr fontId="1"/>
  </si>
  <si>
    <t>elemag\rigid-dep-PH.inp</t>
    <phoneticPr fontId="1"/>
  </si>
  <si>
    <t>elemag\solar-dep-PH.inp</t>
    <phoneticPr fontId="1"/>
  </si>
  <si>
    <t>Particle name</t>
    <phoneticPr fontId="1"/>
  </si>
  <si>
    <t>proton</t>
    <phoneticPr fontId="1"/>
  </si>
  <si>
    <t>alpha</t>
    <phoneticPr fontId="1"/>
  </si>
  <si>
    <t>electron</t>
    <phoneticPr fontId="1"/>
  </si>
  <si>
    <t>positron</t>
    <phoneticPr fontId="1"/>
  </si>
  <si>
    <t>photon</t>
    <phoneticPr fontId="1"/>
  </si>
  <si>
    <t>First column</t>
    <phoneticPr fontId="1"/>
  </si>
  <si>
    <t>Secondary particle flux (/(MeV/n)/cm2/s)</t>
    <phoneticPr fontId="1"/>
  </si>
  <si>
    <t>photon 511 keV flux (/MeV/cm2/s)</t>
    <phoneticPr fontId="1"/>
  </si>
  <si>
    <t>Combined flux (/(MeV/n)/cm2/s)</t>
    <phoneticPr fontId="1"/>
  </si>
  <si>
    <t>Effective Dose</t>
    <phoneticPr fontId="1"/>
  </si>
  <si>
    <t>Emid(MeV/n)</t>
  </si>
  <si>
    <t>Ewid(MeV/n)</t>
  </si>
  <si>
    <t>li---7</t>
  </si>
  <si>
    <t>be---9</t>
  </si>
  <si>
    <t>b---11</t>
  </si>
  <si>
    <t>c---12</t>
  </si>
  <si>
    <t>n---14</t>
  </si>
  <si>
    <t>o---16</t>
  </si>
  <si>
    <t>f---19</t>
  </si>
  <si>
    <t>ne--20</t>
  </si>
  <si>
    <t>na--23</t>
  </si>
  <si>
    <t>mg--24</t>
  </si>
  <si>
    <t>al--27</t>
  </si>
  <si>
    <t>si--28</t>
  </si>
  <si>
    <t>p---31</t>
  </si>
  <si>
    <t>s---32</t>
  </si>
  <si>
    <t>cl--35</t>
  </si>
  <si>
    <t>ar--40</t>
  </si>
  <si>
    <t>k---39</t>
  </si>
  <si>
    <t>ca--40</t>
  </si>
  <si>
    <t>sc--45</t>
  </si>
  <si>
    <t>ti--48</t>
  </si>
  <si>
    <t>v---51</t>
  </si>
  <si>
    <t>cr--52</t>
  </si>
  <si>
    <t>mn--55</t>
  </si>
  <si>
    <t>fe--56</t>
  </si>
  <si>
    <t>co--59</t>
  </si>
  <si>
    <t>ni--59</t>
  </si>
  <si>
    <t>(pSv.cm2)</t>
  </si>
  <si>
    <t>周辺線量当量</t>
    <rPh sb="0" eb="2">
      <t>シュウヘン</t>
    </rPh>
    <rPh sb="2" eb="4">
      <t>センリョウ</t>
    </rPh>
    <rPh sb="4" eb="6">
      <t>トウリョウ</t>
    </rPh>
    <phoneticPr fontId="1"/>
  </si>
  <si>
    <t>空気吸収線量</t>
    <rPh sb="0" eb="2">
      <t>クウキ</t>
    </rPh>
    <rPh sb="2" eb="4">
      <t>キュウシュウ</t>
    </rPh>
    <rPh sb="4" eb="6">
      <t>センリョウ</t>
    </rPh>
    <phoneticPr fontId="1"/>
  </si>
  <si>
    <t>中性子モニタ計数率</t>
    <rPh sb="0" eb="3">
      <t>チュウセイシ</t>
    </rPh>
    <rPh sb="6" eb="9">
      <t>ケイスウリツ</t>
    </rPh>
    <phoneticPr fontId="1"/>
  </si>
  <si>
    <t>NM count rate</t>
    <phoneticPr fontId="1"/>
  </si>
  <si>
    <t>Calculated</t>
    <phoneticPr fontId="1"/>
  </si>
  <si>
    <t>計算結果：</t>
    <rPh sb="0" eb="2">
      <t>ケイサン</t>
    </rPh>
    <rPh sb="2" eb="4">
      <t>ケッカ</t>
    </rPh>
    <phoneticPr fontId="1"/>
  </si>
  <si>
    <t>(uSv/h)</t>
    <phoneticPr fontId="1"/>
  </si>
  <si>
    <t>(nGy/h)</t>
    <phoneticPr fontId="1"/>
  </si>
  <si>
    <t>(uGy/h)</t>
    <phoneticPr fontId="1"/>
  </si>
  <si>
    <t>(mGy/year)</t>
    <phoneticPr fontId="1"/>
  </si>
  <si>
    <t>Definition of dose</t>
    <phoneticPr fontId="1"/>
  </si>
  <si>
    <t>出力線量の種類</t>
    <rPh sb="0" eb="2">
      <t>シュツリョク</t>
    </rPh>
    <rPh sb="2" eb="4">
      <t>センリョウ</t>
    </rPh>
    <rPh sb="5" eb="7">
      <t>シュルイ</t>
    </rPh>
    <phoneticPr fontId="1"/>
  </si>
  <si>
    <t>Dose (pSv/s)</t>
    <phoneticPr fontId="1"/>
  </si>
  <si>
    <t>その他のイオン</t>
    <rPh sb="2" eb="3">
      <t>タ</t>
    </rPh>
    <phoneticPr fontId="1"/>
  </si>
  <si>
    <t>Other ions</t>
    <phoneticPr fontId="1"/>
  </si>
  <si>
    <t>Sum for other ions</t>
    <phoneticPr fontId="1"/>
  </si>
  <si>
    <t>Heイオン</t>
    <phoneticPr fontId="1"/>
  </si>
  <si>
    <t>He ion</t>
    <phoneticPr fontId="1"/>
  </si>
  <si>
    <t>Liイオン</t>
    <phoneticPr fontId="1"/>
  </si>
  <si>
    <t>Beイオン</t>
    <phoneticPr fontId="1"/>
  </si>
  <si>
    <t>Bイオン</t>
    <phoneticPr fontId="1"/>
  </si>
  <si>
    <t>Cイオン</t>
    <phoneticPr fontId="1"/>
  </si>
  <si>
    <t>Nイオン</t>
    <phoneticPr fontId="1"/>
  </si>
  <si>
    <t>Oイオン</t>
    <phoneticPr fontId="1"/>
  </si>
  <si>
    <t>Fイオン</t>
    <phoneticPr fontId="1"/>
  </si>
  <si>
    <t>Neイオン</t>
    <phoneticPr fontId="1"/>
  </si>
  <si>
    <t>Naイオン</t>
    <phoneticPr fontId="1"/>
  </si>
  <si>
    <t>Mgイオン</t>
    <phoneticPr fontId="1"/>
  </si>
  <si>
    <t>Alイオン</t>
    <phoneticPr fontId="1"/>
  </si>
  <si>
    <t>Sイオン</t>
    <phoneticPr fontId="1"/>
  </si>
  <si>
    <t>Siイオン</t>
    <phoneticPr fontId="1"/>
  </si>
  <si>
    <t>Pイオン</t>
    <phoneticPr fontId="1"/>
  </si>
  <si>
    <t>Clイオン</t>
    <phoneticPr fontId="1"/>
  </si>
  <si>
    <t>Arイオン</t>
    <phoneticPr fontId="1"/>
  </si>
  <si>
    <t>Kイオン</t>
    <phoneticPr fontId="1"/>
  </si>
  <si>
    <t>Caイオン</t>
    <phoneticPr fontId="1"/>
  </si>
  <si>
    <t>Scイオン</t>
    <phoneticPr fontId="1"/>
  </si>
  <si>
    <t>Tiイオン</t>
    <phoneticPr fontId="1"/>
  </si>
  <si>
    <t>Vイオン</t>
    <phoneticPr fontId="1"/>
  </si>
  <si>
    <t>Crイオン</t>
    <phoneticPr fontId="1"/>
  </si>
  <si>
    <t>Mnイオン</t>
    <phoneticPr fontId="1"/>
  </si>
  <si>
    <t>Feイオン</t>
    <phoneticPr fontId="1"/>
  </si>
  <si>
    <t>Coイオン</t>
    <phoneticPr fontId="1"/>
  </si>
  <si>
    <t>Niイオン</t>
    <phoneticPr fontId="1"/>
  </si>
  <si>
    <t>Li ion</t>
    <phoneticPr fontId="1"/>
  </si>
  <si>
    <t>Be ion</t>
    <phoneticPr fontId="1"/>
  </si>
  <si>
    <t>B ion</t>
    <phoneticPr fontId="1"/>
  </si>
  <si>
    <t>C ion</t>
    <phoneticPr fontId="1"/>
  </si>
  <si>
    <t>N ion</t>
    <phoneticPr fontId="1"/>
  </si>
  <si>
    <t>O ion</t>
    <phoneticPr fontId="1"/>
  </si>
  <si>
    <t>F ion</t>
    <phoneticPr fontId="1"/>
  </si>
  <si>
    <t>Ne ion</t>
    <phoneticPr fontId="1"/>
  </si>
  <si>
    <t>Na ion</t>
    <phoneticPr fontId="1"/>
  </si>
  <si>
    <t>Mg ion</t>
    <phoneticPr fontId="1"/>
  </si>
  <si>
    <t>Al ion</t>
    <phoneticPr fontId="1"/>
  </si>
  <si>
    <t>Si ion</t>
    <phoneticPr fontId="1"/>
  </si>
  <si>
    <t>P ion</t>
    <phoneticPr fontId="1"/>
  </si>
  <si>
    <t>S ion</t>
    <phoneticPr fontId="1"/>
  </si>
  <si>
    <t>Cl ion</t>
    <phoneticPr fontId="1"/>
  </si>
  <si>
    <t>Ar ion</t>
    <phoneticPr fontId="1"/>
  </si>
  <si>
    <t>K ion</t>
    <phoneticPr fontId="1"/>
  </si>
  <si>
    <t>Ca ion</t>
    <phoneticPr fontId="1"/>
  </si>
  <si>
    <t>Sc ion</t>
    <phoneticPr fontId="1"/>
  </si>
  <si>
    <t>Ti ion</t>
    <phoneticPr fontId="1"/>
  </si>
  <si>
    <t>V ion</t>
    <phoneticPr fontId="1"/>
  </si>
  <si>
    <t>Cr ion</t>
    <phoneticPr fontId="1"/>
  </si>
  <si>
    <t>Mn ion</t>
    <phoneticPr fontId="1"/>
  </si>
  <si>
    <t>Fe ion</t>
    <phoneticPr fontId="1"/>
  </si>
  <si>
    <t>Co ion</t>
    <phoneticPr fontId="1"/>
  </si>
  <si>
    <t>Ni ion</t>
    <phoneticPr fontId="1"/>
  </si>
  <si>
    <t>その他のイオンのフラックス</t>
    <rPh sb="2" eb="3">
      <t>タ</t>
    </rPh>
    <phoneticPr fontId="1"/>
  </si>
  <si>
    <t>プロットした各粒子のフラックス</t>
    <rPh sb="6" eb="7">
      <t>カク</t>
    </rPh>
    <rPh sb="7" eb="9">
      <t>リュウシ</t>
    </rPh>
    <phoneticPr fontId="1"/>
  </si>
  <si>
    <t>Fluxes of particles plotted in the graph</t>
    <phoneticPr fontId="1"/>
  </si>
  <si>
    <t>Fluxes of other ions</t>
    <phoneticPr fontId="1"/>
  </si>
  <si>
    <t>B(9)</t>
  </si>
  <si>
    <t>B(10)</t>
  </si>
  <si>
    <t>A(1)</t>
    <phoneticPr fontId="1"/>
  </si>
  <si>
    <t>final135.plus</t>
    <phoneticPr fontId="1"/>
  </si>
  <si>
    <t>A(3)</t>
    <phoneticPr fontId="1"/>
  </si>
  <si>
    <t>Log(A1)</t>
    <phoneticPr fontId="1"/>
  </si>
  <si>
    <t>A(5)</t>
    <phoneticPr fontId="1"/>
  </si>
  <si>
    <t>final2467.plus, A(2)</t>
    <phoneticPr fontId="1"/>
  </si>
  <si>
    <t>final2467.plus, A(4)</t>
    <phoneticPr fontId="1"/>
  </si>
  <si>
    <t>final2467.plus, A(6)</t>
    <phoneticPr fontId="1"/>
  </si>
  <si>
    <t>final2467.plus, A(7)</t>
    <phoneticPr fontId="1"/>
  </si>
  <si>
    <t>A2_Smin</t>
    <phoneticPr fontId="1"/>
  </si>
  <si>
    <t>A2_Smax</t>
    <phoneticPr fontId="1"/>
  </si>
  <si>
    <t>A4_Smin</t>
    <phoneticPr fontId="1"/>
  </si>
  <si>
    <t>A4_Smax</t>
    <phoneticPr fontId="1"/>
  </si>
  <si>
    <t>A6_Smin</t>
    <phoneticPr fontId="1"/>
  </si>
  <si>
    <t>A6_Smax</t>
    <phoneticPr fontId="1"/>
  </si>
  <si>
    <t>A7_Smin</t>
    <phoneticPr fontId="1"/>
  </si>
  <si>
    <t>A7_Smax</t>
    <phoneticPr fontId="1"/>
  </si>
  <si>
    <t>muon\Solar-dep.plus</t>
    <phoneticPr fontId="1"/>
  </si>
  <si>
    <t>final135.mins</t>
  </si>
  <si>
    <t>final2467.mins, A(2)</t>
  </si>
  <si>
    <t>final2467.mins, A(4)</t>
  </si>
  <si>
    <t>final2467.mins, A(6)</t>
  </si>
  <si>
    <t>final2467.mins, A(7)</t>
  </si>
  <si>
    <t>muon\Solar-dep.mins</t>
  </si>
  <si>
    <r>
      <rPr>
        <i/>
        <sz val="11"/>
        <rFont val="Times New Roman"/>
        <family val="1"/>
      </rPr>
      <t>φ</t>
    </r>
    <r>
      <rPr>
        <sz val="11"/>
        <rFont val="ＭＳ Ｐゴシック"/>
        <family val="3"/>
        <charset val="128"/>
      </rPr>
      <t>(/cm2/s/(MeV/n))</t>
    </r>
    <phoneticPr fontId="1"/>
  </si>
  <si>
    <r>
      <rPr>
        <i/>
        <sz val="11"/>
        <rFont val="Times New Roman"/>
        <family val="1"/>
      </rPr>
      <t>E.φ</t>
    </r>
    <r>
      <rPr>
        <sz val="11"/>
        <rFont val="ＭＳ Ｐゴシック"/>
        <family val="3"/>
        <charset val="128"/>
      </rPr>
      <t>(</t>
    </r>
    <r>
      <rPr>
        <sz val="11"/>
        <rFont val="ＭＳ Ｐゴシック"/>
        <family val="3"/>
        <charset val="128"/>
      </rPr>
      <t>/cm2/s)</t>
    </r>
    <phoneticPr fontId="1"/>
  </si>
  <si>
    <t>Depth for secondary</t>
    <phoneticPr fontId="1"/>
  </si>
  <si>
    <t>Rc for secondary</t>
    <phoneticPr fontId="1"/>
  </si>
  <si>
    <t>Absorbed Dose in Air</t>
    <phoneticPr fontId="1"/>
  </si>
  <si>
    <t>Wvalue</t>
    <phoneticPr fontId="1"/>
  </si>
  <si>
    <t>Li</t>
    <phoneticPr fontId="1"/>
  </si>
  <si>
    <t>B</t>
    <phoneticPr fontId="1"/>
  </si>
  <si>
    <t>Be</t>
    <phoneticPr fontId="1"/>
  </si>
  <si>
    <t>C</t>
    <phoneticPr fontId="1"/>
  </si>
  <si>
    <t>N</t>
    <phoneticPr fontId="1"/>
  </si>
  <si>
    <t>O</t>
    <phoneticPr fontId="1"/>
  </si>
  <si>
    <t>ionlow\rigid-dep.inp Li</t>
    <phoneticPr fontId="1"/>
  </si>
  <si>
    <t>ionlow\solar-dep.inp</t>
    <phoneticPr fontId="1"/>
  </si>
  <si>
    <t>getFl for Li</t>
    <phoneticPr fontId="1"/>
  </si>
  <si>
    <t>Combine.inp, line&amp;row is reversed</t>
    <phoneticPr fontId="1"/>
  </si>
  <si>
    <t>getFl for Be</t>
    <phoneticPr fontId="1"/>
  </si>
  <si>
    <t>getFl for B</t>
    <phoneticPr fontId="1"/>
  </si>
  <si>
    <t>getFl for C</t>
    <phoneticPr fontId="1"/>
  </si>
  <si>
    <t>getFl for N</t>
    <phoneticPr fontId="1"/>
  </si>
  <si>
    <t>getFl for O</t>
    <phoneticPr fontId="1"/>
  </si>
  <si>
    <t>ionlow\rigid-dep.inp Be</t>
    <phoneticPr fontId="1"/>
  </si>
  <si>
    <t>ionlow\rigid-dep.inp B</t>
    <phoneticPr fontId="1"/>
  </si>
  <si>
    <t>ionlow\rigid-dep.inp C</t>
    <phoneticPr fontId="1"/>
  </si>
  <si>
    <t>ionlow\rigid-dep.inp N</t>
    <phoneticPr fontId="1"/>
  </si>
  <si>
    <t>ionlow\rigid-dep.inp O</t>
    <phoneticPr fontId="1"/>
  </si>
  <si>
    <t>Data are taken from AirDep-MSIS.out</t>
    <phoneticPr fontId="1"/>
  </si>
  <si>
    <t>Latitude</t>
    <phoneticPr fontId="1"/>
  </si>
  <si>
    <t xml:space="preserve"> alt(km)</t>
    <phoneticPr fontId="1"/>
  </si>
  <si>
    <t>column</t>
    <phoneticPr fontId="1"/>
  </si>
  <si>
    <t>Ratio</t>
    <phoneticPr fontId="1"/>
  </si>
  <si>
    <t>Depth</t>
    <phoneticPr fontId="1"/>
  </si>
  <si>
    <t>中性子モニタ計数率データがないため，Usoskinらが再構築した太陽活動強度を用いてW値を計算しました。</t>
    <rPh sb="0" eb="2">
      <t>チュウセイ</t>
    </rPh>
    <rPh sb="2" eb="3">
      <t>シ</t>
    </rPh>
    <rPh sb="6" eb="9">
      <t>ケイスウリツ</t>
    </rPh>
    <rPh sb="27" eb="30">
      <t>サイコウチク</t>
    </rPh>
    <rPh sb="32" eb="34">
      <t>タイヨウ</t>
    </rPh>
    <rPh sb="34" eb="36">
      <t>カツドウ</t>
    </rPh>
    <rPh sb="36" eb="38">
      <t>キョウド</t>
    </rPh>
    <rPh sb="39" eb="40">
      <t>モチ</t>
    </rPh>
    <rPh sb="43" eb="44">
      <t>チ</t>
    </rPh>
    <rPh sb="45" eb="47">
      <t>ケイサン</t>
    </rPh>
    <phoneticPr fontId="1"/>
  </si>
  <si>
    <t>Use the reconstructed cosmic-ray intensity by Usoskin et al for estimating W-index, because of the lack of NM data</t>
    <phoneticPr fontId="1"/>
  </si>
  <si>
    <t>2014/7/31までの太陽活動データを更新</t>
    <rPh sb="12" eb="14">
      <t>タイヨウ</t>
    </rPh>
    <rPh sb="14" eb="16">
      <t>カツドウ</t>
    </rPh>
    <rPh sb="20" eb="22">
      <t>コウシン</t>
    </rPh>
    <phoneticPr fontId="1"/>
  </si>
  <si>
    <t>Update FFP data up to Jul. 31, 2014</t>
    <phoneticPr fontId="1"/>
  </si>
  <si>
    <t>2014/12/31までの太陽活動データを更新</t>
    <rPh sb="13" eb="15">
      <t>タイヨウ</t>
    </rPh>
    <rPh sb="15" eb="17">
      <t>カツドウ</t>
    </rPh>
    <rPh sb="21" eb="23">
      <t>コウシン</t>
    </rPh>
    <phoneticPr fontId="1"/>
  </si>
  <si>
    <t>Update FFP data up to Dec. 31, 2014</t>
    <phoneticPr fontId="1"/>
  </si>
  <si>
    <t>2.27</t>
    <phoneticPr fontId="1"/>
  </si>
  <si>
    <t>2.28</t>
    <phoneticPr fontId="1"/>
  </si>
  <si>
    <t>2.29</t>
    <phoneticPr fontId="1"/>
  </si>
  <si>
    <t>2.30</t>
    <phoneticPr fontId="1"/>
  </si>
  <si>
    <t>2013/6/30までの太陽活動データを更新</t>
    <rPh sb="12" eb="14">
      <t>タイヨウ</t>
    </rPh>
    <rPh sb="14" eb="16">
      <t>カツドウ</t>
    </rPh>
    <rPh sb="20" eb="22">
      <t>コウシン</t>
    </rPh>
    <phoneticPr fontId="1"/>
  </si>
  <si>
    <t>Update FFP data up to Jun. 30, 2013</t>
    <phoneticPr fontId="1"/>
  </si>
  <si>
    <t>2013/9/30までの太陽活動データを更新</t>
    <rPh sb="12" eb="14">
      <t>タイヨウ</t>
    </rPh>
    <rPh sb="14" eb="16">
      <t>カツドウ</t>
    </rPh>
    <rPh sb="20" eb="22">
      <t>コウシン</t>
    </rPh>
    <phoneticPr fontId="1"/>
  </si>
  <si>
    <t>Update FFP data up to Sep. 30, 2013</t>
    <phoneticPr fontId="1"/>
  </si>
  <si>
    <t>3.00</t>
    <phoneticPr fontId="1"/>
  </si>
  <si>
    <t>計算方法改良。適応高度・エネルギー範囲を拡張。2015/11/28までの太陽活動データを更新</t>
    <rPh sb="0" eb="2">
      <t>ケイサン</t>
    </rPh>
    <rPh sb="2" eb="4">
      <t>ホウホウ</t>
    </rPh>
    <rPh sb="4" eb="6">
      <t>カイリョウ</t>
    </rPh>
    <rPh sb="7" eb="9">
      <t>テキオウ</t>
    </rPh>
    <rPh sb="9" eb="11">
      <t>コウド</t>
    </rPh>
    <rPh sb="17" eb="19">
      <t>ハンイ</t>
    </rPh>
    <rPh sb="20" eb="22">
      <t>カクチョウ</t>
    </rPh>
    <phoneticPr fontId="1"/>
  </si>
  <si>
    <t>Full model change! Applicable altitude and energy ranges are extended. Update W-index data up to Nov. 28, 2015</t>
    <phoneticPr fontId="1"/>
  </si>
  <si>
    <t>ミューオンに対する計算パラメータを変更。2015/12/31までの太陽活動データを更新</t>
    <rPh sb="6" eb="7">
      <t>タイ</t>
    </rPh>
    <rPh sb="9" eb="11">
      <t>ケイサン</t>
    </rPh>
    <rPh sb="17" eb="19">
      <t>ヘンコウ</t>
    </rPh>
    <rPh sb="33" eb="35">
      <t>タイヨウ</t>
    </rPh>
    <rPh sb="35" eb="37">
      <t>カツドウ</t>
    </rPh>
    <rPh sb="41" eb="43">
      <t>コウシン</t>
    </rPh>
    <phoneticPr fontId="1"/>
  </si>
  <si>
    <t>Parameters used in muon flux calculation were revised. Update W-index data up to Dec. 31, 2015</t>
    <phoneticPr fontId="1"/>
  </si>
  <si>
    <t>3.01</t>
    <phoneticPr fontId="1"/>
  </si>
  <si>
    <t>開発者：佐藤　達彦，放射線挙動解析研究グループ，日本原子力研究開発機構，E-mail: nsed-expacs@jaea.go.jp</t>
    <rPh sb="0" eb="2">
      <t>カイハツ</t>
    </rPh>
    <rPh sb="2" eb="3">
      <t>シャ</t>
    </rPh>
    <rPh sb="4" eb="6">
      <t>サトウ</t>
    </rPh>
    <rPh sb="7" eb="9">
      <t>タツヒコ</t>
    </rPh>
    <rPh sb="10" eb="13">
      <t>ホウシャセン</t>
    </rPh>
    <rPh sb="13" eb="15">
      <t>キョドウ</t>
    </rPh>
    <rPh sb="15" eb="17">
      <t>カイセキ</t>
    </rPh>
    <rPh sb="17" eb="19">
      <t>ケンキュウ</t>
    </rPh>
    <rPh sb="24" eb="35">
      <t>ゲンキコウ</t>
    </rPh>
    <phoneticPr fontId="1"/>
  </si>
  <si>
    <t>Reference: T. Sato, Analytical Model for Estimating Terrestrial Cosmic Ray Fluxes Nearly Anytime and Anywhere in the World: Extension of PARMA/EXPACS, PLOS ONE, 10(12): e0144679 (2015).</t>
    <phoneticPr fontId="1"/>
  </si>
  <si>
    <t>Title</t>
    <phoneticPr fontId="1"/>
  </si>
  <si>
    <t>Energy (MeV)</t>
    <phoneticPr fontId="1"/>
  </si>
  <si>
    <t>Condition 1</t>
    <phoneticPr fontId="1"/>
  </si>
  <si>
    <t>Condition 2</t>
    <phoneticPr fontId="1"/>
  </si>
  <si>
    <t>Condition 3</t>
    <phoneticPr fontId="1"/>
  </si>
  <si>
    <t>Condition 4</t>
    <phoneticPr fontId="1"/>
  </si>
  <si>
    <t>タイトル</t>
    <phoneticPr fontId="1"/>
  </si>
  <si>
    <t>放射線の種類</t>
    <rPh sb="0" eb="3">
      <t>ホウシャセン</t>
    </rPh>
    <rPh sb="4" eb="6">
      <t>シュルイ</t>
    </rPh>
    <phoneticPr fontId="1"/>
  </si>
  <si>
    <t>Particle Type</t>
    <phoneticPr fontId="1"/>
  </si>
  <si>
    <t>cos(θ)</t>
    <phoneticPr fontId="1"/>
  </si>
  <si>
    <t>(deg)</t>
    <phoneticPr fontId="1"/>
  </si>
  <si>
    <t>ブラックホールモード</t>
    <phoneticPr fontId="1"/>
  </si>
  <si>
    <t>Black Hole Mode</t>
    <phoneticPr fontId="1"/>
  </si>
  <si>
    <t>Yes</t>
    <phoneticPr fontId="1"/>
  </si>
  <si>
    <t>No</t>
    <phoneticPr fontId="1"/>
  </si>
  <si>
    <t>cos(theta)</t>
    <phoneticPr fontId="1"/>
  </si>
  <si>
    <t>天頂角</t>
    <rPh sb="0" eb="3">
      <t>テンチョウカク</t>
    </rPh>
    <phoneticPr fontId="1"/>
  </si>
  <si>
    <t>Zenith Angle</t>
    <phoneticPr fontId="1"/>
  </si>
  <si>
    <t>天頂角の指定が間違っています</t>
    <rPh sb="0" eb="3">
      <t>テンチョウカク</t>
    </rPh>
    <rPh sb="4" eb="6">
      <t>シテイ</t>
    </rPh>
    <rPh sb="7" eb="9">
      <t>マチガ</t>
    </rPh>
    <phoneticPr fontId="1"/>
  </si>
  <si>
    <t>ブラックホールモードは理想大気中のみで有効となります</t>
    <rPh sb="11" eb="13">
      <t>リソウ</t>
    </rPh>
    <rPh sb="13" eb="16">
      <t>タイキチュウ</t>
    </rPh>
    <rPh sb="19" eb="21">
      <t>ユウコウ</t>
    </rPh>
    <phoneticPr fontId="1"/>
  </si>
  <si>
    <t>Zenith angle is wrong</t>
    <phoneticPr fontId="1"/>
  </si>
  <si>
    <r>
      <rPr>
        <i/>
        <sz val="11"/>
        <rFont val="Times New Roman"/>
        <family val="1"/>
      </rPr>
      <t>φ</t>
    </r>
    <r>
      <rPr>
        <sz val="11"/>
        <rFont val="ＭＳ Ｐゴシック"/>
        <family val="3"/>
        <charset val="128"/>
      </rPr>
      <t>(/cm2/s/(MeV/n)/sr)</t>
    </r>
    <phoneticPr fontId="1"/>
  </si>
  <si>
    <r>
      <rPr>
        <i/>
        <sz val="11"/>
        <rFont val="Times New Roman"/>
        <family val="1"/>
      </rPr>
      <t>E.φ</t>
    </r>
    <r>
      <rPr>
        <sz val="11"/>
        <rFont val="ＭＳ Ｐゴシック"/>
        <family val="3"/>
        <charset val="128"/>
      </rPr>
      <t>(/cm2/s/sr)</t>
    </r>
    <phoneticPr fontId="1"/>
  </si>
  <si>
    <t>ID</t>
  </si>
  <si>
    <t>d(g/cm2)</t>
  </si>
  <si>
    <t>R(GV)</t>
  </si>
  <si>
    <t>p1</t>
  </si>
  <si>
    <t>p2</t>
  </si>
  <si>
    <t>p3</t>
  </si>
  <si>
    <t>p4</t>
  </si>
  <si>
    <t>p5</t>
  </si>
  <si>
    <t>p6</t>
  </si>
  <si>
    <t>p7</t>
  </si>
  <si>
    <t>p8</t>
  </si>
  <si>
    <t>p9</t>
  </si>
  <si>
    <t>p10</t>
    <phoneticPr fontId="1"/>
  </si>
  <si>
    <t>LowID</t>
    <phoneticPr fontId="1"/>
  </si>
  <si>
    <t>highID</t>
    <phoneticPr fontId="1"/>
  </si>
  <si>
    <t>Emax</t>
    <phoneticPr fontId="1"/>
  </si>
  <si>
    <t>Emin</t>
    <phoneticPr fontId="1"/>
  </si>
  <si>
    <t>d_low, r_low</t>
    <phoneticPr fontId="1"/>
  </si>
  <si>
    <t>d_low, r_high</t>
    <phoneticPr fontId="1"/>
  </si>
  <si>
    <t>d_high, r_low</t>
    <phoneticPr fontId="1"/>
  </si>
  <si>
    <t>d_high, r_high</t>
    <phoneticPr fontId="1"/>
  </si>
  <si>
    <t>ncor</t>
    <phoneticPr fontId="1"/>
  </si>
  <si>
    <t>nsur</t>
    <phoneticPr fontId="1"/>
  </si>
  <si>
    <t>ParaAdep</t>
    <phoneticPr fontId="1"/>
  </si>
  <si>
    <t>atlow</t>
    <phoneticPr fontId="1"/>
  </si>
  <si>
    <t>athig</t>
    <phoneticPr fontId="1"/>
  </si>
  <si>
    <t>sum1</t>
    <phoneticPr fontId="1"/>
  </si>
  <si>
    <t>sum</t>
    <phoneticPr fontId="1"/>
  </si>
  <si>
    <t>sum2</t>
    <phoneticPr fontId="1"/>
  </si>
  <si>
    <t>sum3</t>
    <phoneticPr fontId="1"/>
  </si>
  <si>
    <t>sum4</t>
    <phoneticPr fontId="1"/>
  </si>
  <si>
    <t>b2</t>
    <phoneticPr fontId="1"/>
  </si>
  <si>
    <t>b4</t>
    <phoneticPr fontId="1"/>
  </si>
  <si>
    <t>c1</t>
    <phoneticPr fontId="1"/>
  </si>
  <si>
    <t>c2</t>
    <phoneticPr fontId="1"/>
  </si>
  <si>
    <t>getSpecAng</t>
    <phoneticPr fontId="1"/>
  </si>
  <si>
    <t>Line for particle</t>
    <phoneticPr fontId="1"/>
  </si>
  <si>
    <t>particle ID for angle</t>
    <phoneticPr fontId="1"/>
  </si>
  <si>
    <t>(/sr)</t>
  </si>
  <si>
    <t>(/sr)</t>
    <phoneticPr fontId="1"/>
  </si>
  <si>
    <t>Surrounding environment should be "None" for Black hole mode</t>
    <phoneticPr fontId="1"/>
  </si>
  <si>
    <t>Surrounding environment</t>
    <phoneticPr fontId="1"/>
  </si>
  <si>
    <t>理想大気 or 航空機内</t>
    <rPh sb="0" eb="2">
      <t>リソウ</t>
    </rPh>
    <rPh sb="2" eb="4">
      <t>タイキ</t>
    </rPh>
    <rPh sb="8" eb="11">
      <t>コウクウキ</t>
    </rPh>
    <rPh sb="11" eb="12">
      <t>ナイ</t>
    </rPh>
    <phoneticPr fontId="1"/>
  </si>
  <si>
    <t>ブラックホール</t>
    <phoneticPr fontId="1"/>
  </si>
  <si>
    <t>None or aircraft</t>
    <phoneticPr fontId="1"/>
  </si>
  <si>
    <t>Black hole</t>
    <phoneticPr fontId="1"/>
  </si>
  <si>
    <t>Blackhole factor</t>
    <phoneticPr fontId="1"/>
  </si>
  <si>
    <t>p-integral</t>
  </si>
  <si>
    <t>BHfactor</t>
    <phoneticPr fontId="1"/>
  </si>
  <si>
    <t>DoubleSig1</t>
    <phoneticPr fontId="1"/>
  </si>
  <si>
    <t>DoubleSig2</t>
    <phoneticPr fontId="1"/>
  </si>
  <si>
    <t>DoubleSig3</t>
    <phoneticPr fontId="1"/>
  </si>
  <si>
    <t>Final</t>
    <phoneticPr fontId="1"/>
  </si>
  <si>
    <t>NeutronGround.out, only i=1,2,4,5 because others are 0. Ground condition cannot change for each condition</t>
    <phoneticPr fontId="1"/>
  </si>
  <si>
    <t>Gound level muon correction</t>
    <phoneticPr fontId="1"/>
  </si>
  <si>
    <t>x</t>
    <phoneticPr fontId="1"/>
  </si>
  <si>
    <t>Scal</t>
    <phoneticPr fontId="1"/>
  </si>
  <si>
    <t>elog</t>
    <phoneticPr fontId="1"/>
  </si>
  <si>
    <t>Final at cos=1</t>
    <phoneticPr fontId="1"/>
  </si>
  <si>
    <t>getSpecAngFinal</t>
    <phoneticPr fontId="1"/>
  </si>
  <si>
    <t>High energy correction factor</t>
    <phoneticPr fontId="1"/>
  </si>
  <si>
    <t>ethre</t>
    <phoneticPr fontId="1"/>
  </si>
  <si>
    <t xml:space="preserve">adjust </t>
    <phoneticPr fontId="1"/>
  </si>
  <si>
    <t>high energy correction</t>
    <phoneticPr fontId="1"/>
  </si>
  <si>
    <t>phimin</t>
    <phoneticPr fontId="1"/>
  </si>
  <si>
    <t>(pGy.cm2)</t>
    <phoneticPr fontId="1"/>
  </si>
  <si>
    <t>3.02</t>
    <phoneticPr fontId="1"/>
  </si>
  <si>
    <t>4.00</t>
    <phoneticPr fontId="1"/>
  </si>
  <si>
    <t>PARMAモデルで計算した大気中宇宙線フラックス（角度積分値）</t>
    <rPh sb="9" eb="11">
      <t>ケイサン</t>
    </rPh>
    <rPh sb="13" eb="16">
      <t>タイキチュウ</t>
    </rPh>
    <rPh sb="16" eb="19">
      <t>ウチュウセン</t>
    </rPh>
    <rPh sb="25" eb="27">
      <t>カクド</t>
    </rPh>
    <rPh sb="27" eb="29">
      <t>セキブン</t>
    </rPh>
    <rPh sb="29" eb="30">
      <t>チ</t>
    </rPh>
    <phoneticPr fontId="1"/>
  </si>
  <si>
    <t>角度微分フラックス</t>
    <rPh sb="0" eb="2">
      <t>カクド</t>
    </rPh>
    <rPh sb="2" eb="4">
      <t>ビブン</t>
    </rPh>
    <phoneticPr fontId="1"/>
  </si>
  <si>
    <t>Angular Differential Flux</t>
    <phoneticPr fontId="1"/>
  </si>
  <si>
    <t>Reference: T.Sato, Analytical Model for Estimating the Zenith Angle Dependence of Terrestrial Cosmic Ray Fluxes, PLOS ONE, 
DOI: 10.1371/journal.pone.0160390 (2016)</t>
    <phoneticPr fontId="1"/>
  </si>
  <si>
    <t>2016/7/20までの太陽活動データを更新</t>
    <rPh sb="12" eb="14">
      <t>タイヨウ</t>
    </rPh>
    <rPh sb="14" eb="16">
      <t>カツドウ</t>
    </rPh>
    <rPh sb="20" eb="22">
      <t>コウシン</t>
    </rPh>
    <phoneticPr fontId="1"/>
  </si>
  <si>
    <t>Update W-index data up to Jul. 20, 2016</t>
    <phoneticPr fontId="1"/>
  </si>
  <si>
    <t>空気吸収線量への換算係数を修正。2016/5/11までの太陽活動データを更新</t>
    <rPh sb="0" eb="2">
      <t>クウキ</t>
    </rPh>
    <rPh sb="2" eb="4">
      <t>キュウシュウ</t>
    </rPh>
    <rPh sb="4" eb="6">
      <t>センリョウ</t>
    </rPh>
    <rPh sb="8" eb="10">
      <t>カンザン</t>
    </rPh>
    <rPh sb="10" eb="12">
      <t>ケイスウ</t>
    </rPh>
    <rPh sb="13" eb="15">
      <t>シュウセイ</t>
    </rPh>
    <rPh sb="28" eb="30">
      <t>タイヨウ</t>
    </rPh>
    <rPh sb="30" eb="32">
      <t>カツドウ</t>
    </rPh>
    <rPh sb="36" eb="38">
      <t>コウシン</t>
    </rPh>
    <phoneticPr fontId="1"/>
  </si>
  <si>
    <t>Conversion coefficients for absorbed dose in air are revised. Update W-index data up to May 11, 2016</t>
    <phoneticPr fontId="1"/>
  </si>
  <si>
    <t>3.03</t>
    <phoneticPr fontId="1"/>
  </si>
  <si>
    <t>天頂角に対する角度微分フラックスを計算するAngleシートを新たに追加</t>
    <rPh sb="0" eb="3">
      <t>テンチョウカク</t>
    </rPh>
    <rPh sb="4" eb="5">
      <t>タイ</t>
    </rPh>
    <rPh sb="7" eb="9">
      <t>カクド</t>
    </rPh>
    <rPh sb="9" eb="11">
      <t>ビブン</t>
    </rPh>
    <rPh sb="17" eb="19">
      <t>ケイサン</t>
    </rPh>
    <rPh sb="30" eb="31">
      <t>アラ</t>
    </rPh>
    <rPh sb="33" eb="35">
      <t>ツイカ</t>
    </rPh>
    <phoneticPr fontId="1"/>
  </si>
  <si>
    <t>Angular differential fluxes can be calculated using "Angle" sheet</t>
    <phoneticPr fontId="1"/>
  </si>
  <si>
    <t>4.01</t>
    <phoneticPr fontId="1"/>
  </si>
  <si>
    <t>Consider latitude dependence of altitude-atomospheric depth conversion based on MSIS (select km-MSIS). Update W-index data up to Mar. 8, 20176</t>
    <phoneticPr fontId="1"/>
  </si>
  <si>
    <t>高度-大気深度変換に緯度依存性を考慮できるようにした(km-MSISを選択）。2017/3/8までの太陽活動データを更新</t>
    <rPh sb="0" eb="2">
      <t>コウド</t>
    </rPh>
    <rPh sb="3" eb="5">
      <t>タイキ</t>
    </rPh>
    <rPh sb="5" eb="7">
      <t>シンド</t>
    </rPh>
    <rPh sb="7" eb="9">
      <t>ヘンカン</t>
    </rPh>
    <rPh sb="10" eb="12">
      <t>イド</t>
    </rPh>
    <rPh sb="12" eb="15">
      <t>イゾンセイ</t>
    </rPh>
    <rPh sb="16" eb="18">
      <t>コウリョ</t>
    </rPh>
    <rPh sb="35" eb="37">
      <t>センタク</t>
    </rPh>
    <rPh sb="50" eb="52">
      <t>タイヨウ</t>
    </rPh>
    <rPh sb="52" eb="54">
      <t>カツドウ</t>
    </rPh>
    <rPh sb="58" eb="60">
      <t>コウシン</t>
    </rPh>
    <phoneticPr fontId="1"/>
  </si>
  <si>
    <t>(km-MSIS)</t>
    <phoneticPr fontId="1"/>
  </si>
  <si>
    <t>4.02</t>
    <phoneticPr fontId="1"/>
  </si>
  <si>
    <t>高いcut-off rigidityを入力した際，一部のフラックスが#VALUEになるバグを修正。2017/7/25までの太陽活動データを更新</t>
    <rPh sb="0" eb="1">
      <t>タカ</t>
    </rPh>
    <rPh sb="19" eb="21">
      <t>ニュウリョク</t>
    </rPh>
    <rPh sb="23" eb="24">
      <t>サイ</t>
    </rPh>
    <rPh sb="25" eb="27">
      <t>イチブ</t>
    </rPh>
    <rPh sb="46" eb="48">
      <t>シュウセイ</t>
    </rPh>
    <rPh sb="61" eb="63">
      <t>タイヨウ</t>
    </rPh>
    <rPh sb="63" eb="65">
      <t>カツドウ</t>
    </rPh>
    <rPh sb="69" eb="71">
      <t>コウシン</t>
    </rPh>
    <phoneticPr fontId="1"/>
  </si>
  <si>
    <t xml:space="preserve">A bug that muon fluxes at high cut-off rigidity regions became #VALUE is fixed. </t>
    <phoneticPr fontId="1"/>
  </si>
  <si>
    <t>4.03</t>
    <phoneticPr fontId="1"/>
  </si>
  <si>
    <t>2018/1/4までの太陽活動データを更新</t>
    <rPh sb="11" eb="13">
      <t>タイヨウ</t>
    </rPh>
    <rPh sb="13" eb="15">
      <t>カツドウ</t>
    </rPh>
    <rPh sb="19" eb="21">
      <t>コウシン</t>
    </rPh>
    <phoneticPr fontId="1"/>
  </si>
  <si>
    <t>Update FFP data up to Jan. 4, 2018</t>
    <phoneticPr fontId="1"/>
  </si>
  <si>
    <t>2018/5/14までの太陽活動データを更新</t>
    <rPh sb="12" eb="14">
      <t>タイヨウ</t>
    </rPh>
    <rPh sb="14" eb="16">
      <t>カツドウ</t>
    </rPh>
    <rPh sb="20" eb="22">
      <t>コウシン</t>
    </rPh>
    <phoneticPr fontId="1"/>
  </si>
  <si>
    <t>Update FFP data up to May 14, 2018</t>
    <phoneticPr fontId="1"/>
  </si>
  <si>
    <t>4.04</t>
    <phoneticPr fontId="1"/>
  </si>
  <si>
    <t>Ideal atmosphere</t>
    <phoneticPr fontId="1"/>
  </si>
  <si>
    <t>4.05</t>
    <phoneticPr fontId="1"/>
  </si>
  <si>
    <t>過去の太陽活動度をより多くの中性子モニタを使って再計算。2018/12/19までの太陽データを更新</t>
    <rPh sb="0" eb="2">
      <t>カコ</t>
    </rPh>
    <rPh sb="3" eb="5">
      <t>タイヨウ</t>
    </rPh>
    <rPh sb="5" eb="8">
      <t>カツドウド</t>
    </rPh>
    <rPh sb="11" eb="12">
      <t>オオ</t>
    </rPh>
    <rPh sb="14" eb="17">
      <t>チュウセイシ</t>
    </rPh>
    <rPh sb="21" eb="22">
      <t>ツカ</t>
    </rPh>
    <rPh sb="24" eb="27">
      <t>サイケイサン</t>
    </rPh>
    <rPh sb="41" eb="43">
      <t>タイヨウ</t>
    </rPh>
    <rPh sb="47" eb="49">
      <t>コウシン</t>
    </rPh>
    <phoneticPr fontId="1"/>
  </si>
  <si>
    <t>Past FFP were reevaluated using more neutron monitor stations. Update FFP data up to Dec. 19, 2018</t>
    <phoneticPr fontId="1"/>
  </si>
  <si>
    <t>cps(APTY)</t>
    <phoneticPr fontId="1"/>
  </si>
  <si>
    <t>cps(ATHN)</t>
    <phoneticPr fontId="1"/>
  </si>
  <si>
    <t>cps(FSMT)</t>
    <phoneticPr fontId="1"/>
  </si>
  <si>
    <t>cps(TERA)</t>
    <phoneticPr fontId="1"/>
  </si>
  <si>
    <t>cps(INVK)</t>
    <phoneticPr fontId="1"/>
  </si>
  <si>
    <t>cps(JUNG)</t>
    <phoneticPr fontId="1"/>
  </si>
  <si>
    <t>cps(KERG)</t>
    <phoneticPr fontId="1"/>
  </si>
  <si>
    <t>cps(MCMU)</t>
    <phoneticPr fontId="1"/>
  </si>
  <si>
    <t>cps(NAIN)</t>
    <phoneticPr fontId="1"/>
  </si>
  <si>
    <t>cps(NEWK)</t>
    <phoneticPr fontId="1"/>
  </si>
  <si>
    <t>cps(OULU)</t>
    <phoneticPr fontId="1"/>
  </si>
  <si>
    <t>cps(SOPO)</t>
    <phoneticPr fontId="1"/>
  </si>
  <si>
    <t>cps(THUL)</t>
    <phoneticPr fontId="1"/>
  </si>
  <si>
    <t>黒点数（W値），年月日もしくは中性子モニタ計数率(cps)</t>
    <rPh sb="0" eb="3">
      <t>コクテンスウ</t>
    </rPh>
    <rPh sb="5" eb="6">
      <t>チ</t>
    </rPh>
    <rPh sb="8" eb="11">
      <t>ネンガッピ</t>
    </rPh>
    <rPh sb="15" eb="18">
      <t>チュウセイシ</t>
    </rPh>
    <rPh sb="21" eb="24">
      <t>ケイスウリツ</t>
    </rPh>
    <phoneticPr fontId="1"/>
  </si>
  <si>
    <t>Solar activity, Time, or Count rate of neutron monitor (cps)</t>
    <phoneticPr fontId="1"/>
  </si>
  <si>
    <t>過去の太陽活動度をより多くの中性子モニタを使って再計算。2019/5/27までの太陽データを更新</t>
    <rPh sb="0" eb="2">
      <t>カコ</t>
    </rPh>
    <rPh sb="3" eb="5">
      <t>タイヨウ</t>
    </rPh>
    <rPh sb="5" eb="8">
      <t>カツドウド</t>
    </rPh>
    <rPh sb="11" eb="12">
      <t>オオ</t>
    </rPh>
    <rPh sb="14" eb="17">
      <t>チュウセイシ</t>
    </rPh>
    <rPh sb="21" eb="22">
      <t>ツカ</t>
    </rPh>
    <rPh sb="24" eb="27">
      <t>サイケイサン</t>
    </rPh>
    <rPh sb="40" eb="42">
      <t>タイヨウ</t>
    </rPh>
    <rPh sb="46" eb="48">
      <t>コウシン</t>
    </rPh>
    <phoneticPr fontId="1"/>
  </si>
  <si>
    <t>Past FFP were reevaluated using more neutron monitor stations. Update FFP data up to May 27, 2019</t>
    <phoneticPr fontId="1"/>
  </si>
  <si>
    <t>4.06</t>
    <phoneticPr fontId="1"/>
  </si>
  <si>
    <t>2020/1/10までの太陽活動データを更新</t>
    <rPh sb="12" eb="14">
      <t>タイヨウ</t>
    </rPh>
    <rPh sb="14" eb="16">
      <t>カツドウ</t>
    </rPh>
    <rPh sb="20" eb="22">
      <t>コウシン</t>
    </rPh>
    <phoneticPr fontId="1"/>
  </si>
  <si>
    <t>Update FFP data up to Jan 10, 2020</t>
    <phoneticPr fontId="1"/>
  </si>
  <si>
    <t>4.07</t>
    <phoneticPr fontId="1"/>
  </si>
  <si>
    <t>Muon+</t>
    <phoneticPr fontId="1"/>
  </si>
  <si>
    <t>Muon-</t>
    <phoneticPr fontId="1"/>
  </si>
  <si>
    <t xml:space="preserve">Omni-directional cosmic-ray fluxes calculated by PARMA </t>
    <phoneticPr fontId="1"/>
  </si>
  <si>
    <t>4.08</t>
    <phoneticPr fontId="1"/>
  </si>
  <si>
    <t>2020/5/25までの太陽活動データを更新</t>
    <rPh sb="12" eb="14">
      <t>タイヨウ</t>
    </rPh>
    <rPh sb="14" eb="16">
      <t>カツドウ</t>
    </rPh>
    <rPh sb="20" eb="22">
      <t>コウシン</t>
    </rPh>
    <phoneticPr fontId="1"/>
  </si>
  <si>
    <t>Update FFP data up to May 25, 2020</t>
    <phoneticPr fontId="1"/>
  </si>
  <si>
    <t>2020/9/28までの太陽活動データを更新</t>
    <rPh sb="12" eb="14">
      <t>タイヨウ</t>
    </rPh>
    <rPh sb="14" eb="16">
      <t>カツドウ</t>
    </rPh>
    <rPh sb="20" eb="22">
      <t>コウシン</t>
    </rPh>
    <phoneticPr fontId="1"/>
  </si>
  <si>
    <t>Update FFP data up to Sep 28, 2020</t>
    <phoneticPr fontId="1"/>
  </si>
  <si>
    <t>4.09</t>
    <phoneticPr fontId="1"/>
  </si>
  <si>
    <t>2021/3/21までの太陽活動データを更新</t>
    <rPh sb="12" eb="14">
      <t>タイヨウ</t>
    </rPh>
    <rPh sb="14" eb="16">
      <t>カツドウ</t>
    </rPh>
    <rPh sb="20" eb="22">
      <t>コウシン</t>
    </rPh>
    <phoneticPr fontId="1"/>
  </si>
  <si>
    <t>Update FFP data up to Mar 21, 2021</t>
    <phoneticPr fontId="1"/>
  </si>
  <si>
    <t>4.10</t>
    <phoneticPr fontId="1"/>
  </si>
  <si>
    <t>2022/1/24までの太陽活動データを更新</t>
    <rPh sb="12" eb="14">
      <t>タイヨウ</t>
    </rPh>
    <rPh sb="14" eb="16">
      <t>カツドウ</t>
    </rPh>
    <rPh sb="20" eb="22">
      <t>コウシン</t>
    </rPh>
    <phoneticPr fontId="1"/>
  </si>
  <si>
    <t>Update FFP data up to Jan 24, 2022</t>
    <phoneticPr fontId="1"/>
  </si>
  <si>
    <t>4.11</t>
    <phoneticPr fontId="1"/>
  </si>
  <si>
    <t>2022/5/31までの太陽活動データを更新</t>
    <rPh sb="12" eb="14">
      <t>タイヨウ</t>
    </rPh>
    <rPh sb="14" eb="16">
      <t>カツドウ</t>
    </rPh>
    <rPh sb="20" eb="22">
      <t>コウシン</t>
    </rPh>
    <phoneticPr fontId="1"/>
  </si>
  <si>
    <t>Update FFP data up to May 31, 2022</t>
    <phoneticPr fontId="1"/>
  </si>
  <si>
    <t>4.12</t>
    <phoneticPr fontId="1"/>
  </si>
  <si>
    <t>2023/5/3までの太陽活動データを更新</t>
    <rPh sb="11" eb="13">
      <t>タイヨウ</t>
    </rPh>
    <rPh sb="13" eb="15">
      <t>カツドウ</t>
    </rPh>
    <rPh sb="19" eb="21">
      <t>コウシン</t>
    </rPh>
    <phoneticPr fontId="1"/>
  </si>
  <si>
    <t>Update FFP data up to May 3, 2023</t>
    <phoneticPr fontId="1"/>
  </si>
  <si>
    <t>4.13</t>
    <phoneticPr fontId="1"/>
  </si>
  <si>
    <t>2024/3/21までの太陽活動データを更新</t>
    <rPh sb="12" eb="14">
      <t>タイヨウ</t>
    </rPh>
    <rPh sb="14" eb="16">
      <t>カツドウ</t>
    </rPh>
    <rPh sb="20" eb="22">
      <t>コウシン</t>
    </rPh>
    <phoneticPr fontId="1"/>
  </si>
  <si>
    <t>Update FFP data up to Mar 21, 2024</t>
    <phoneticPr fontId="1"/>
  </si>
  <si>
    <t>4.14</t>
    <phoneticPr fontId="1"/>
  </si>
  <si>
    <t>EXPACS ver. 4.14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</si>
</sst>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0.00_ "/>
    <numFmt numFmtId="178" formatCode="0.000_ "/>
    <numFmt numFmtId="179" formatCode="0.0000_ "/>
    <numFmt numFmtId="180" formatCode="0_ "/>
    <numFmt numFmtId="181" formatCode="0.000_);[Red]\(0.000\)"/>
    <numFmt numFmtId="182" formatCode="0.0000E+00"/>
    <numFmt numFmtId="183" formatCode="0.000E+00"/>
    <numFmt numFmtId="184" formatCode="0_);[Red]\(0\)"/>
  </numFmts>
  <fonts count="49" x14ac:knownFonts="1">
    <font>
      <sz val="11"/>
      <name val="ＭＳ Ｐゴシック"/>
      <family val="3"/>
      <charset val="128"/>
    </font>
    <font>
      <sz val="6"/>
      <name val="ＭＳ Ｐゴシック"/>
      <family val="3"/>
      <charset val="128"/>
    </font>
    <font>
      <i/>
      <sz val="12"/>
      <name val="Times New Roman"/>
      <family val="1"/>
    </font>
    <font>
      <i/>
      <vertAlign val="subscript"/>
      <sz val="12"/>
      <name val="Times New Roman"/>
      <family val="1"/>
    </font>
    <font>
      <vertAlign val="subscript"/>
      <sz val="12"/>
      <name val="Times New Roman"/>
      <family val="1"/>
    </font>
    <font>
      <sz val="12"/>
      <name val="ＭＳ Ｐゴシック"/>
      <family val="3"/>
      <charset val="128"/>
    </font>
    <font>
      <sz val="11"/>
      <name val="Times New Roman"/>
      <family val="1"/>
    </font>
    <font>
      <sz val="12"/>
      <name val="Times New Roman"/>
      <family val="1"/>
    </font>
    <font>
      <u/>
      <sz val="11"/>
      <color indexed="12"/>
      <name val="ＭＳ Ｐゴシック"/>
      <family val="3"/>
      <charset val="128"/>
    </font>
    <font>
      <vertAlign val="superscript"/>
      <sz val="12"/>
      <name val="Times New Roman"/>
      <family val="1"/>
    </font>
    <font>
      <vertAlign val="subscript"/>
      <sz val="11"/>
      <name val="ＭＳ Ｐゴシック"/>
      <family val="3"/>
      <charset val="128"/>
    </font>
    <font>
      <i/>
      <sz val="11"/>
      <name val="Symbol"/>
      <family val="1"/>
      <charset val="2"/>
    </font>
    <font>
      <sz val="13"/>
      <color indexed="81"/>
      <name val="ＭＳ Ｐゴシック"/>
      <family val="3"/>
      <charset val="128"/>
    </font>
    <font>
      <sz val="11"/>
      <name val="ＭＳ Ｐゴシック"/>
      <family val="3"/>
      <charset val="128"/>
    </font>
    <font>
      <vertAlign val="superscript"/>
      <sz val="11"/>
      <name val="ＭＳ Ｐゴシック"/>
      <family val="3"/>
      <charset val="128"/>
    </font>
    <font>
      <sz val="20"/>
      <name val="Arial Black"/>
      <family val="2"/>
    </font>
    <font>
      <b/>
      <sz val="13"/>
      <color indexed="8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Symbol"/>
      <family val="1"/>
      <charset val="2"/>
    </font>
    <font>
      <sz val="9"/>
      <name val="ＭＳ Ｐゴシック"/>
      <family val="3"/>
      <charset val="128"/>
    </font>
    <font>
      <sz val="12"/>
      <name val="Century"/>
      <family val="1"/>
    </font>
    <font>
      <b/>
      <sz val="12"/>
      <name val="Arial"/>
      <family val="2"/>
    </font>
    <font>
      <b/>
      <sz val="12"/>
      <name val="ＭＳ Ｐゴシック"/>
      <family val="3"/>
      <charset val="128"/>
    </font>
    <font>
      <sz val="11"/>
      <name val="Arial"/>
      <family val="2"/>
    </font>
    <font>
      <b/>
      <sz val="11"/>
      <name val="ＭＳ Ｐゴシック"/>
      <family val="3"/>
      <charset val="128"/>
    </font>
    <font>
      <sz val="10.5"/>
      <name val="ＭＳ Ｐゴシック"/>
      <family val="3"/>
      <charset val="128"/>
    </font>
    <font>
      <sz val="10"/>
      <color rgb="FFFF0000"/>
      <name val="ＭＳ Ｐゴシック"/>
      <family val="3"/>
      <charset val="128"/>
    </font>
    <font>
      <sz val="9"/>
      <color indexed="81"/>
      <name val="ＭＳ Ｐゴシック"/>
      <family val="3"/>
      <charset val="128"/>
    </font>
    <font>
      <b/>
      <sz val="9"/>
      <color indexed="81"/>
      <name val="ＭＳ Ｐゴシック"/>
      <family val="3"/>
      <charset val="128"/>
    </font>
    <font>
      <sz val="11"/>
      <name val="ＭＳ Ｐゴシック"/>
      <family val="3"/>
      <charset val="128"/>
      <scheme val="minor"/>
    </font>
    <font>
      <i/>
      <sz val="11"/>
      <name val="Times New Roman"/>
      <family val="1"/>
    </font>
    <font>
      <sz val="11"/>
      <color rgb="FFFF0000"/>
      <name val="ＭＳ Ｐゴシック"/>
      <family val="3"/>
      <charset val="128"/>
    </font>
    <font>
      <sz val="11"/>
      <name val="ＭＳ Ｐゴシック"/>
      <family val="3"/>
      <charset val="128"/>
      <scheme val="maj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indexed="2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45"/>
        <bgColor indexed="64"/>
      </patternFill>
    </fill>
    <fill>
      <patternFill patternType="solid">
        <fgColor indexed="44"/>
        <bgColor indexed="64"/>
      </patternFill>
    </fill>
    <fill>
      <patternFill patternType="solid">
        <fgColor rgb="FFFFFFCC"/>
        <bgColor indexed="64"/>
      </patternFill>
    </fill>
    <fill>
      <patternFill patternType="solid">
        <fgColor rgb="FFCCFFFF"/>
        <bgColor indexed="64"/>
      </patternFill>
    </fill>
    <fill>
      <patternFill patternType="solid">
        <fgColor rgb="FFCCFFCC"/>
        <bgColor indexed="64"/>
      </patternFill>
    </fill>
    <fill>
      <patternFill patternType="solid">
        <fgColor rgb="FFFFCCFF"/>
        <bgColor indexed="64"/>
      </patternFill>
    </fill>
  </fills>
  <borders count="2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right/>
      <top style="medium">
        <color indexed="43"/>
      </top>
      <bottom/>
      <diagonal/>
    </border>
    <border>
      <left style="medium">
        <color indexed="43"/>
      </left>
      <right style="medium">
        <color indexed="43"/>
      </right>
      <top style="medium">
        <color indexed="43"/>
      </top>
      <bottom style="medium">
        <color indexed="43"/>
      </bottom>
      <diagonal/>
    </border>
    <border>
      <left/>
      <right style="medium">
        <color indexed="43"/>
      </right>
      <top style="medium">
        <color indexed="43"/>
      </top>
      <bottom style="medium">
        <color indexed="43"/>
      </bottom>
      <diagonal/>
    </border>
    <border>
      <left/>
      <right/>
      <top style="medium">
        <color indexed="43"/>
      </top>
      <bottom style="medium">
        <color indexed="43"/>
      </bottom>
      <diagonal/>
    </border>
    <border>
      <left/>
      <right style="medium">
        <color indexed="43"/>
      </right>
      <top/>
      <bottom/>
      <diagonal/>
    </border>
    <border>
      <left style="thick">
        <color indexed="45"/>
      </left>
      <right/>
      <top style="thick">
        <color indexed="45"/>
      </top>
      <bottom style="thick">
        <color indexed="45"/>
      </bottom>
      <diagonal/>
    </border>
    <border>
      <left/>
      <right style="thick">
        <color indexed="45"/>
      </right>
      <top style="thick">
        <color indexed="45"/>
      </top>
      <bottom style="thick">
        <color indexed="45"/>
      </bottom>
      <diagonal/>
    </border>
    <border>
      <left/>
      <right/>
      <top style="thick">
        <color indexed="44"/>
      </top>
      <bottom style="thick">
        <color indexed="44"/>
      </bottom>
      <diagonal/>
    </border>
    <border>
      <left/>
      <right style="thick">
        <color indexed="44"/>
      </right>
      <top style="thick">
        <color indexed="44"/>
      </top>
      <bottom style="thick">
        <color indexed="44"/>
      </bottom>
      <diagonal/>
    </border>
    <border>
      <left/>
      <right/>
      <top style="thick">
        <color indexed="42"/>
      </top>
      <bottom style="thick">
        <color indexed="42"/>
      </bottom>
      <diagonal/>
    </border>
    <border>
      <left/>
      <right style="thick">
        <color indexed="42"/>
      </right>
      <top style="thick">
        <color indexed="42"/>
      </top>
      <bottom style="thick">
        <color indexed="42"/>
      </bottom>
      <diagonal/>
    </border>
    <border>
      <left/>
      <right/>
      <top style="thick">
        <color indexed="43"/>
      </top>
      <bottom style="thick">
        <color indexed="43"/>
      </bottom>
      <diagonal/>
    </border>
    <border>
      <left/>
      <right style="thick">
        <color indexed="43"/>
      </right>
      <top style="thick">
        <color indexed="43"/>
      </top>
      <bottom style="thick">
        <color indexed="43"/>
      </bottom>
      <diagonal/>
    </border>
    <border>
      <left style="thick">
        <color indexed="45"/>
      </left>
      <right style="thick">
        <color indexed="45"/>
      </right>
      <top style="thick">
        <color indexed="45"/>
      </top>
      <bottom style="thick">
        <color indexed="45"/>
      </bottom>
      <diagonal/>
    </border>
    <border>
      <left style="thick">
        <color indexed="44"/>
      </left>
      <right style="thick">
        <color indexed="44"/>
      </right>
      <top style="thick">
        <color indexed="44"/>
      </top>
      <bottom style="thick">
        <color indexed="44"/>
      </bottom>
      <diagonal/>
    </border>
    <border>
      <left style="thick">
        <color indexed="42"/>
      </left>
      <right style="thick">
        <color indexed="42"/>
      </right>
      <top style="thick">
        <color indexed="42"/>
      </top>
      <bottom style="thick">
        <color indexed="42"/>
      </bottom>
      <diagonal/>
    </border>
    <border>
      <left style="thick">
        <color indexed="43"/>
      </left>
      <right style="thick">
        <color indexed="43"/>
      </right>
      <top style="thick">
        <color indexed="43"/>
      </top>
      <bottom style="thick">
        <color indexed="43"/>
      </bottom>
      <diagonal/>
    </border>
  </borders>
  <cellStyleXfs count="43">
    <xf numFmtId="0" fontId="0" fillId="0" borderId="0"/>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0" fillId="20" borderId="1" applyNumberFormat="0" applyAlignment="0" applyProtection="0">
      <alignment vertical="center"/>
    </xf>
    <xf numFmtId="0" fontId="21"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22" fillId="0" borderId="3" applyNumberFormat="0" applyFill="0" applyAlignment="0" applyProtection="0">
      <alignment vertical="center"/>
    </xf>
    <xf numFmtId="0" fontId="23" fillId="3" borderId="0" applyNumberFormat="0" applyBorder="0" applyAlignment="0" applyProtection="0">
      <alignment vertical="center"/>
    </xf>
    <xf numFmtId="0" fontId="24" fillId="23" borderId="4" applyNumberFormat="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23" borderId="9" applyNumberFormat="0" applyAlignment="0" applyProtection="0">
      <alignment vertical="center"/>
    </xf>
    <xf numFmtId="0" fontId="31" fillId="0" borderId="0" applyNumberFormat="0" applyFill="0" applyBorder="0" applyAlignment="0" applyProtection="0">
      <alignment vertical="center"/>
    </xf>
    <xf numFmtId="0" fontId="32" fillId="7" borderId="4" applyNumberFormat="0" applyAlignment="0" applyProtection="0">
      <alignment vertical="center"/>
    </xf>
    <xf numFmtId="0" fontId="33" fillId="4" borderId="0" applyNumberFormat="0" applyBorder="0" applyAlignment="0" applyProtection="0">
      <alignment vertical="center"/>
    </xf>
  </cellStyleXfs>
  <cellXfs count="158">
    <xf numFmtId="0" fontId="0" fillId="0" borderId="0" xfId="0"/>
    <xf numFmtId="0" fontId="5" fillId="0" borderId="0" xfId="0" applyFont="1"/>
    <xf numFmtId="0" fontId="6" fillId="0" borderId="0" xfId="0" applyFont="1"/>
    <xf numFmtId="11" fontId="7" fillId="0" borderId="0" xfId="0" applyNumberFormat="1" applyFont="1"/>
    <xf numFmtId="11" fontId="7" fillId="0" borderId="0" xfId="0" applyNumberFormat="1" applyFont="1" applyAlignment="1">
      <alignment horizontal="center"/>
    </xf>
    <xf numFmtId="0" fontId="7" fillId="0" borderId="0" xfId="0" applyFont="1"/>
    <xf numFmtId="0" fontId="7" fillId="0" borderId="0" xfId="0" applyFont="1" applyAlignment="1">
      <alignment horizontal="center"/>
    </xf>
    <xf numFmtId="176" fontId="7" fillId="0" borderId="0" xfId="0" applyNumberFormat="1" applyFont="1" applyAlignment="1">
      <alignment horizontal="center"/>
    </xf>
    <xf numFmtId="177" fontId="7" fillId="0" borderId="0" xfId="0" applyNumberFormat="1" applyFont="1" applyAlignment="1">
      <alignment horizontal="center"/>
    </xf>
    <xf numFmtId="178" fontId="7" fillId="0" borderId="0" xfId="0" applyNumberFormat="1" applyFont="1" applyAlignment="1">
      <alignment horizontal="center"/>
    </xf>
    <xf numFmtId="179" fontId="7" fillId="0" borderId="0" xfId="0" applyNumberFormat="1" applyFont="1"/>
    <xf numFmtId="178" fontId="7" fillId="0" borderId="10" xfId="0" applyNumberFormat="1" applyFont="1" applyBorder="1" applyAlignment="1">
      <alignment horizontal="center"/>
    </xf>
    <xf numFmtId="179" fontId="7" fillId="0" borderId="0" xfId="0" applyNumberFormat="1" applyFont="1" applyAlignment="1">
      <alignment horizontal="center"/>
    </xf>
    <xf numFmtId="180" fontId="7" fillId="0" borderId="10" xfId="0" applyNumberFormat="1" applyFont="1" applyBorder="1" applyAlignment="1">
      <alignment horizontal="center"/>
    </xf>
    <xf numFmtId="180" fontId="7" fillId="0" borderId="0" xfId="0" applyNumberFormat="1" applyFont="1" applyAlignment="1">
      <alignment horizontal="center"/>
    </xf>
    <xf numFmtId="177" fontId="7" fillId="0" borderId="10" xfId="0" applyNumberFormat="1" applyFont="1" applyBorder="1" applyAlignment="1">
      <alignment horizontal="center"/>
    </xf>
    <xf numFmtId="0" fontId="2" fillId="0" borderId="0" xfId="0" applyFont="1" applyAlignment="1">
      <alignment horizontal="center"/>
    </xf>
    <xf numFmtId="176" fontId="7" fillId="0" borderId="10" xfId="0" applyNumberFormat="1" applyFont="1" applyBorder="1" applyAlignment="1">
      <alignment horizontal="center"/>
    </xf>
    <xf numFmtId="11" fontId="0" fillId="0" borderId="0" xfId="0" applyNumberFormat="1"/>
    <xf numFmtId="0" fontId="11" fillId="0" borderId="0" xfId="0" applyFont="1"/>
    <xf numFmtId="178" fontId="2" fillId="0" borderId="0" xfId="0" applyNumberFormat="1" applyFont="1" applyAlignment="1">
      <alignment horizontal="center"/>
    </xf>
    <xf numFmtId="178" fontId="2" fillId="0" borderId="10" xfId="0" applyNumberFormat="1" applyFont="1" applyBorder="1" applyAlignment="1">
      <alignment horizontal="center"/>
    </xf>
    <xf numFmtId="0" fontId="7" fillId="0" borderId="11" xfId="0" applyFont="1" applyBorder="1" applyAlignment="1">
      <alignment horizontal="center"/>
    </xf>
    <xf numFmtId="0" fontId="2" fillId="0" borderId="11" xfId="0" applyFont="1" applyBorder="1" applyAlignment="1">
      <alignment horizontal="center"/>
    </xf>
    <xf numFmtId="0" fontId="9" fillId="0" borderId="11" xfId="0" applyFont="1" applyBorder="1" applyAlignment="1">
      <alignment horizontal="center"/>
    </xf>
    <xf numFmtId="0" fontId="13" fillId="0" borderId="0" xfId="0" applyFont="1"/>
    <xf numFmtId="0" fontId="0" fillId="0" borderId="0" xfId="0" applyProtection="1">
      <protection locked="0"/>
    </xf>
    <xf numFmtId="14" fontId="0" fillId="0" borderId="0" xfId="0" applyNumberFormat="1"/>
    <xf numFmtId="0" fontId="0" fillId="0" borderId="10" xfId="0" applyBorder="1"/>
    <xf numFmtId="177" fontId="0" fillId="0" borderId="0" xfId="0" applyNumberFormat="1"/>
    <xf numFmtId="0" fontId="0" fillId="0" borderId="0" xfId="0" applyAlignment="1">
      <alignment shrinkToFit="1"/>
    </xf>
    <xf numFmtId="0" fontId="34" fillId="0" borderId="0" xfId="0" applyFont="1"/>
    <xf numFmtId="0" fontId="0" fillId="24" borderId="0" xfId="0" applyFill="1" applyProtection="1">
      <protection locked="0"/>
    </xf>
    <xf numFmtId="0" fontId="0" fillId="24" borderId="0" xfId="0" applyFill="1"/>
    <xf numFmtId="0" fontId="35" fillId="24" borderId="0" xfId="0" applyFont="1" applyFill="1"/>
    <xf numFmtId="0" fontId="0" fillId="24" borderId="12" xfId="0" applyFill="1" applyBorder="1" applyProtection="1">
      <protection locked="0"/>
    </xf>
    <xf numFmtId="0" fontId="0" fillId="0" borderId="13" xfId="0" applyBorder="1" applyProtection="1">
      <protection locked="0"/>
    </xf>
    <xf numFmtId="0" fontId="35" fillId="24" borderId="14" xfId="0" applyFont="1" applyFill="1" applyBorder="1"/>
    <xf numFmtId="0" fontId="0" fillId="24" borderId="15" xfId="0" applyFill="1" applyBorder="1" applyProtection="1">
      <protection locked="0"/>
    </xf>
    <xf numFmtId="11" fontId="0" fillId="25" borderId="0" xfId="0" applyNumberFormat="1" applyFill="1"/>
    <xf numFmtId="0" fontId="0" fillId="26" borderId="0" xfId="0" applyFill="1"/>
    <xf numFmtId="11" fontId="0" fillId="26" borderId="0" xfId="0" applyNumberFormat="1" applyFill="1"/>
    <xf numFmtId="0" fontId="0" fillId="27" borderId="0" xfId="0" applyFill="1"/>
    <xf numFmtId="0" fontId="36" fillId="0" borderId="0" xfId="0" applyFont="1" applyAlignment="1">
      <alignment horizontal="center"/>
    </xf>
    <xf numFmtId="11" fontId="5" fillId="0" borderId="0" xfId="0" applyNumberFormat="1" applyFont="1"/>
    <xf numFmtId="0" fontId="35" fillId="24" borderId="0" xfId="0" applyFont="1" applyFill="1" applyAlignment="1">
      <alignment shrinkToFit="1"/>
    </xf>
    <xf numFmtId="0" fontId="0" fillId="24" borderId="16" xfId="0" applyFill="1" applyBorder="1" applyAlignment="1">
      <alignment shrinkToFit="1"/>
    </xf>
    <xf numFmtId="0" fontId="0" fillId="25" borderId="0" xfId="0" applyFill="1"/>
    <xf numFmtId="0" fontId="0" fillId="26" borderId="0" xfId="0" applyFill="1" applyAlignment="1">
      <alignment vertical="center" shrinkToFit="1"/>
    </xf>
    <xf numFmtId="0" fontId="0" fillId="28" borderId="0" xfId="0" applyFill="1" applyAlignment="1">
      <alignment shrinkToFit="1"/>
    </xf>
    <xf numFmtId="176" fontId="0" fillId="28" borderId="0" xfId="0" applyNumberFormat="1" applyFill="1" applyAlignment="1">
      <alignment shrinkToFit="1"/>
    </xf>
    <xf numFmtId="11" fontId="5" fillId="0" borderId="0" xfId="0" applyNumberFormat="1" applyFont="1" applyAlignment="1">
      <alignment wrapText="1"/>
    </xf>
    <xf numFmtId="11" fontId="0" fillId="0" borderId="0" xfId="0" applyNumberFormat="1" applyAlignment="1">
      <alignment shrinkToFit="1"/>
    </xf>
    <xf numFmtId="182" fontId="0" fillId="0" borderId="0" xfId="0" applyNumberFormat="1"/>
    <xf numFmtId="0" fontId="40" fillId="25" borderId="0" xfId="0" applyFont="1" applyFill="1"/>
    <xf numFmtId="11" fontId="40" fillId="25" borderId="0" xfId="0" applyNumberFormat="1" applyFont="1" applyFill="1"/>
    <xf numFmtId="55" fontId="0" fillId="0" borderId="0" xfId="0" applyNumberFormat="1"/>
    <xf numFmtId="0" fontId="8" fillId="0" borderId="0" xfId="28" applyAlignment="1" applyProtection="1"/>
    <xf numFmtId="49" fontId="0" fillId="0" borderId="0" xfId="0" applyNumberFormat="1" applyAlignment="1">
      <alignment horizontal="center"/>
    </xf>
    <xf numFmtId="177" fontId="0" fillId="0" borderId="0" xfId="0" applyNumberFormat="1" applyAlignment="1">
      <alignment horizontal="center"/>
    </xf>
    <xf numFmtId="0" fontId="0" fillId="0" borderId="0" xfId="0" applyAlignment="1">
      <alignment horizontal="center"/>
    </xf>
    <xf numFmtId="11" fontId="0" fillId="0" borderId="0" xfId="0" applyNumberFormat="1" applyProtection="1">
      <protection locked="0"/>
    </xf>
    <xf numFmtId="178" fontId="0" fillId="28" borderId="0" xfId="0" applyNumberFormat="1" applyFill="1" applyAlignment="1">
      <alignment shrinkToFit="1"/>
    </xf>
    <xf numFmtId="11" fontId="0" fillId="30" borderId="0" xfId="0" applyNumberFormat="1" applyFill="1"/>
    <xf numFmtId="0" fontId="0" fillId="30" borderId="0" xfId="0" applyFill="1"/>
    <xf numFmtId="11" fontId="0" fillId="30" borderId="0" xfId="0" applyNumberFormat="1" applyFill="1" applyProtection="1">
      <protection locked="0"/>
    </xf>
    <xf numFmtId="0" fontId="45" fillId="0" borderId="0" xfId="0" applyFont="1"/>
    <xf numFmtId="0" fontId="45" fillId="0" borderId="0" xfId="0" applyFont="1" applyProtection="1">
      <protection locked="0"/>
    </xf>
    <xf numFmtId="11" fontId="45" fillId="0" borderId="0" xfId="0" applyNumberFormat="1" applyFont="1"/>
    <xf numFmtId="0" fontId="45" fillId="0" borderId="0" xfId="0" applyFont="1" applyAlignment="1">
      <alignment shrinkToFit="1"/>
    </xf>
    <xf numFmtId="11" fontId="45" fillId="0" borderId="0" xfId="0" applyNumberFormat="1" applyFont="1" applyAlignment="1">
      <alignment shrinkToFit="1"/>
    </xf>
    <xf numFmtId="184" fontId="0" fillId="0" borderId="0" xfId="0" applyNumberFormat="1"/>
    <xf numFmtId="184" fontId="0" fillId="0" borderId="0" xfId="0" applyNumberFormat="1" applyProtection="1">
      <protection locked="0"/>
    </xf>
    <xf numFmtId="181" fontId="0" fillId="0" borderId="0" xfId="0" applyNumberFormat="1"/>
    <xf numFmtId="181" fontId="0" fillId="0" borderId="0" xfId="0" applyNumberFormat="1" applyProtection="1">
      <protection locked="0"/>
    </xf>
    <xf numFmtId="0" fontId="37" fillId="29" borderId="0" xfId="0" applyFont="1" applyFill="1" applyAlignment="1">
      <alignment horizontal="right"/>
    </xf>
    <xf numFmtId="11" fontId="37" fillId="0" borderId="0" xfId="0" applyNumberFormat="1" applyFont="1"/>
    <xf numFmtId="0" fontId="37" fillId="0" borderId="0" xfId="0" applyFont="1"/>
    <xf numFmtId="0" fontId="0" fillId="31" borderId="0" xfId="0" applyFill="1"/>
    <xf numFmtId="0" fontId="0" fillId="31" borderId="0" xfId="0" applyFill="1" applyAlignment="1">
      <alignment vertical="center" shrinkToFit="1"/>
    </xf>
    <xf numFmtId="11" fontId="0" fillId="31" borderId="0" xfId="0" applyNumberFormat="1" applyFill="1"/>
    <xf numFmtId="0" fontId="39" fillId="31" borderId="0" xfId="0" applyFont="1" applyFill="1"/>
    <xf numFmtId="183" fontId="40" fillId="25" borderId="0" xfId="0" applyNumberFormat="1" applyFont="1" applyFill="1"/>
    <xf numFmtId="183" fontId="0" fillId="25" borderId="0" xfId="0" applyNumberFormat="1" applyFill="1"/>
    <xf numFmtId="177" fontId="0" fillId="28" borderId="0" xfId="0" applyNumberFormat="1" applyFill="1" applyAlignment="1">
      <alignment shrinkToFit="1"/>
    </xf>
    <xf numFmtId="11" fontId="0" fillId="32" borderId="0" xfId="0" applyNumberFormat="1" applyFill="1"/>
    <xf numFmtId="183" fontId="0" fillId="0" borderId="0" xfId="0" applyNumberFormat="1"/>
    <xf numFmtId="0" fontId="0" fillId="33" borderId="0" xfId="0" applyFill="1" applyProtection="1">
      <protection locked="0"/>
    </xf>
    <xf numFmtId="0" fontId="0" fillId="34" borderId="0" xfId="0" applyFill="1" applyProtection="1">
      <protection locked="0"/>
    </xf>
    <xf numFmtId="0" fontId="0" fillId="28" borderId="0" xfId="0" applyFill="1" applyProtection="1">
      <protection locked="0"/>
    </xf>
    <xf numFmtId="0" fontId="0" fillId="0" borderId="25" xfId="0" applyBorder="1" applyProtection="1">
      <protection locked="0"/>
    </xf>
    <xf numFmtId="0" fontId="0" fillId="0" borderId="26" xfId="0" applyBorder="1" applyProtection="1">
      <protection locked="0"/>
    </xf>
    <xf numFmtId="0" fontId="0" fillId="0" borderId="27" xfId="0" applyBorder="1" applyProtection="1">
      <protection locked="0"/>
    </xf>
    <xf numFmtId="0" fontId="0" fillId="0" borderId="28" xfId="0" applyBorder="1" applyProtection="1">
      <protection locked="0"/>
    </xf>
    <xf numFmtId="11" fontId="0" fillId="33" borderId="0" xfId="0" applyNumberFormat="1" applyFill="1"/>
    <xf numFmtId="11" fontId="0" fillId="33" borderId="0" xfId="0" applyNumberFormat="1" applyFill="1" applyProtection="1">
      <protection locked="0"/>
    </xf>
    <xf numFmtId="11" fontId="0" fillId="34" borderId="0" xfId="0" applyNumberFormat="1" applyFill="1"/>
    <xf numFmtId="11" fontId="0" fillId="34" borderId="0" xfId="0" applyNumberFormat="1" applyFill="1" applyProtection="1">
      <protection locked="0"/>
    </xf>
    <xf numFmtId="11" fontId="0" fillId="28" borderId="0" xfId="0" applyNumberFormat="1" applyFill="1"/>
    <xf numFmtId="11" fontId="0" fillId="28" borderId="0" xfId="0" applyNumberFormat="1" applyFill="1" applyProtection="1">
      <protection locked="0"/>
    </xf>
    <xf numFmtId="11" fontId="0" fillId="24" borderId="0" xfId="0" applyNumberFormat="1" applyFill="1"/>
    <xf numFmtId="11" fontId="0" fillId="24" borderId="0" xfId="0" applyNumberFormat="1" applyFill="1" applyProtection="1">
      <protection locked="0"/>
    </xf>
    <xf numFmtId="0" fontId="0" fillId="33" borderId="0" xfId="0" applyFill="1"/>
    <xf numFmtId="0" fontId="0" fillId="34" borderId="0" xfId="0" applyFill="1"/>
    <xf numFmtId="0" fontId="0" fillId="28" borderId="0" xfId="0" applyFill="1"/>
    <xf numFmtId="177" fontId="0" fillId="33" borderId="0" xfId="0" applyNumberFormat="1" applyFill="1"/>
    <xf numFmtId="177" fontId="0" fillId="34" borderId="0" xfId="0" applyNumberFormat="1" applyFill="1"/>
    <xf numFmtId="177" fontId="0" fillId="28" borderId="0" xfId="0" applyNumberFormat="1" applyFill="1"/>
    <xf numFmtId="177" fontId="0" fillId="24" borderId="0" xfId="0" applyNumberFormat="1" applyFill="1"/>
    <xf numFmtId="0" fontId="0" fillId="33" borderId="0" xfId="0" applyFill="1" applyAlignment="1">
      <alignment horizontal="center" shrinkToFit="1"/>
    </xf>
    <xf numFmtId="0" fontId="0" fillId="34" borderId="0" xfId="0" applyFill="1" applyAlignment="1">
      <alignment horizontal="center" shrinkToFit="1"/>
    </xf>
    <xf numFmtId="0" fontId="0" fillId="28" borderId="0" xfId="0" applyFill="1" applyAlignment="1">
      <alignment horizontal="center" shrinkToFit="1"/>
    </xf>
    <xf numFmtId="0" fontId="0" fillId="24" borderId="0" xfId="0" applyFill="1" applyAlignment="1">
      <alignment horizontal="center" shrinkToFit="1"/>
    </xf>
    <xf numFmtId="11" fontId="0" fillId="35" borderId="0" xfId="0" applyNumberFormat="1" applyFill="1"/>
    <xf numFmtId="0" fontId="0" fillId="35" borderId="0" xfId="0" applyFill="1"/>
    <xf numFmtId="11" fontId="0" fillId="36" borderId="0" xfId="0" applyNumberFormat="1" applyFill="1"/>
    <xf numFmtId="0" fontId="0" fillId="36" borderId="0" xfId="0" applyFill="1"/>
    <xf numFmtId="0" fontId="0" fillId="37" borderId="0" xfId="0" applyFill="1"/>
    <xf numFmtId="11" fontId="0" fillId="37" borderId="0" xfId="0" applyNumberFormat="1" applyFill="1"/>
    <xf numFmtId="0" fontId="0" fillId="38" borderId="0" xfId="0" applyFill="1"/>
    <xf numFmtId="11" fontId="0" fillId="38" borderId="0" xfId="0" applyNumberFormat="1" applyFill="1"/>
    <xf numFmtId="0" fontId="38" fillId="26" borderId="0" xfId="0" applyFont="1" applyFill="1" applyAlignment="1">
      <alignment horizontal="center"/>
    </xf>
    <xf numFmtId="0" fontId="39" fillId="26" borderId="0" xfId="0" applyFont="1" applyFill="1" applyAlignment="1">
      <alignment horizontal="center"/>
    </xf>
    <xf numFmtId="0" fontId="0" fillId="0" borderId="0" xfId="0" applyAlignment="1">
      <alignment horizontal="center"/>
    </xf>
    <xf numFmtId="0" fontId="37" fillId="28" borderId="0" xfId="0" applyFont="1" applyFill="1" applyAlignment="1">
      <alignment horizontal="center"/>
    </xf>
    <xf numFmtId="0" fontId="25" fillId="0" borderId="0" xfId="0" applyFont="1" applyAlignment="1">
      <alignment shrinkToFit="1"/>
    </xf>
    <xf numFmtId="0" fontId="37" fillId="29" borderId="0" xfId="0" applyFont="1" applyFill="1" applyAlignment="1">
      <alignment horizontal="left" shrinkToFit="1"/>
    </xf>
    <xf numFmtId="0" fontId="25" fillId="0" borderId="0" xfId="0" applyFont="1" applyAlignment="1">
      <alignment horizontal="center" shrinkToFit="1"/>
    </xf>
    <xf numFmtId="0" fontId="15" fillId="0" borderId="0" xfId="0" applyFont="1" applyAlignment="1">
      <alignment horizontal="center"/>
    </xf>
    <xf numFmtId="0" fontId="0" fillId="24" borderId="16" xfId="0" applyFill="1" applyBorder="1" applyAlignment="1">
      <alignment vertical="top" wrapText="1"/>
    </xf>
    <xf numFmtId="0" fontId="37" fillId="24" borderId="0" xfId="0" applyFont="1" applyFill="1" applyAlignment="1">
      <alignment horizontal="center" shrinkToFit="1"/>
    </xf>
    <xf numFmtId="0" fontId="41" fillId="24" borderId="16" xfId="0" applyFont="1" applyFill="1" applyBorder="1" applyAlignment="1">
      <alignment horizontal="left" vertical="top" wrapText="1"/>
    </xf>
    <xf numFmtId="0" fontId="42" fillId="0" borderId="0" xfId="0" applyFont="1" applyAlignment="1">
      <alignment horizontal="center" wrapText="1"/>
    </xf>
    <xf numFmtId="0" fontId="0" fillId="0" borderId="0" xfId="0" applyAlignment="1">
      <alignment horizontal="center" wrapText="1"/>
    </xf>
    <xf numFmtId="0" fontId="0" fillId="0" borderId="0" xfId="0" applyAlignment="1">
      <alignment horizontal="right"/>
    </xf>
    <xf numFmtId="0" fontId="8" fillId="0" borderId="0" xfId="28" applyFill="1" applyAlignment="1" applyProtection="1">
      <alignment horizontal="left"/>
    </xf>
    <xf numFmtId="11" fontId="15" fillId="0" borderId="0" xfId="0" applyNumberFormat="1" applyFont="1" applyAlignment="1">
      <alignment horizontal="center"/>
    </xf>
    <xf numFmtId="11" fontId="42" fillId="0" borderId="0" xfId="0" applyNumberFormat="1" applyFont="1" applyAlignment="1">
      <alignment horizontal="center" wrapText="1" shrinkToFit="1"/>
    </xf>
    <xf numFmtId="11" fontId="0" fillId="24" borderId="0" xfId="0" applyNumberFormat="1" applyFill="1" applyAlignment="1">
      <alignment horizontal="center"/>
    </xf>
    <xf numFmtId="0" fontId="0" fillId="33" borderId="0" xfId="0" applyFill="1" applyAlignment="1">
      <alignment horizontal="center"/>
    </xf>
    <xf numFmtId="0" fontId="0" fillId="34" borderId="0" xfId="0" applyFill="1" applyAlignment="1">
      <alignment horizontal="center"/>
    </xf>
    <xf numFmtId="0" fontId="0" fillId="28" borderId="0" xfId="0" applyFill="1" applyAlignment="1">
      <alignment horizontal="center"/>
    </xf>
    <xf numFmtId="0" fontId="0" fillId="24" borderId="0" xfId="0" applyFill="1" applyAlignment="1">
      <alignment horizontal="center"/>
    </xf>
    <xf numFmtId="11" fontId="47" fillId="0" borderId="0" xfId="0" applyNumberFormat="1" applyFont="1" applyAlignment="1">
      <alignment horizontal="center" shrinkToFit="1"/>
    </xf>
    <xf numFmtId="11" fontId="48" fillId="0" borderId="0" xfId="0" applyNumberFormat="1" applyFont="1" applyAlignment="1">
      <alignment horizontal="center" wrapText="1"/>
    </xf>
    <xf numFmtId="11" fontId="0" fillId="33" borderId="0" xfId="0" applyNumberFormat="1" applyFill="1" applyAlignment="1">
      <alignment horizontal="center" shrinkToFit="1"/>
    </xf>
    <xf numFmtId="11" fontId="0" fillId="34" borderId="0" xfId="0" applyNumberFormat="1" applyFill="1" applyAlignment="1">
      <alignment horizontal="center"/>
    </xf>
    <xf numFmtId="11" fontId="0" fillId="28" borderId="0" xfId="0" applyNumberFormat="1" applyFill="1" applyAlignment="1">
      <alignment horizontal="center"/>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47" fillId="0" borderId="0" xfId="0" applyFont="1" applyAlignment="1">
      <alignment horizontal="center" shrinkToFit="1"/>
    </xf>
    <xf numFmtId="11" fontId="0" fillId="0" borderId="0" xfId="0" applyNumberFormat="1" applyAlignment="1">
      <alignment horizont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CC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Main!#REF!</c15:sqref>
                        </c15:formulaRef>
                      </c:ext>
                    </c:extLst>
                    <c:strCache>
                      <c:ptCount val="1"/>
                      <c:pt idx="0">
                        <c:v>#REF!</c:v>
                      </c:pt>
                    </c:strCache>
                  </c:strRef>
                </c15:tx>
              </c15:filteredSeriesTitle>
            </c:ext>
            <c:ext xmlns:c16="http://schemas.microsoft.com/office/drawing/2014/chart" uri="{C3380CC4-5D6E-409C-BE32-E72D297353CC}">
              <c16:uniqueId val="{00000000-28DE-4AA4-A521-19754678F08C}"/>
            </c:ext>
          </c:extLst>
        </c:ser>
        <c:ser>
          <c:idx val="1"/>
          <c:order val="1"/>
          <c:spPr>
            <a:ln w="12700">
              <a:solidFill>
                <a:srgbClr val="3366FF"/>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Main!#REF!</c15:sqref>
                        </c15:formulaRef>
                      </c:ext>
                    </c:extLst>
                    <c:strCache>
                      <c:ptCount val="1"/>
                      <c:pt idx="0">
                        <c:v>#REF!</c:v>
                      </c:pt>
                    </c:strCache>
                  </c:strRef>
                </c15:tx>
              </c15:filteredSeriesTitle>
            </c:ext>
            <c:ext xmlns:c16="http://schemas.microsoft.com/office/drawing/2014/chart" uri="{C3380CC4-5D6E-409C-BE32-E72D297353CC}">
              <c16:uniqueId val="{00000001-28DE-4AA4-A521-19754678F08C}"/>
            </c:ext>
          </c:extLst>
        </c:ser>
        <c:ser>
          <c:idx val="2"/>
          <c:order val="2"/>
          <c:spPr>
            <a:ln w="12700">
              <a:solidFill>
                <a:srgbClr val="339966"/>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Main!#REF!</c15:sqref>
                        </c15:formulaRef>
                      </c:ext>
                    </c:extLst>
                    <c:strCache>
                      <c:ptCount val="1"/>
                      <c:pt idx="0">
                        <c:v>#REF!</c:v>
                      </c:pt>
                    </c:strCache>
                  </c:strRef>
                </c15:tx>
              </c15:filteredSeriesTitle>
            </c:ext>
            <c:ext xmlns:c16="http://schemas.microsoft.com/office/drawing/2014/chart" uri="{C3380CC4-5D6E-409C-BE32-E72D297353CC}">
              <c16:uniqueId val="{00000002-28DE-4AA4-A521-19754678F08C}"/>
            </c:ext>
          </c:extLst>
        </c:ser>
        <c:ser>
          <c:idx val="3"/>
          <c:order val="3"/>
          <c:spPr>
            <a:ln w="12700">
              <a:solidFill>
                <a:srgbClr val="FFFF00"/>
              </a:solidFill>
              <a:prstDash val="solid"/>
            </a:ln>
          </c:spPr>
          <c:marker>
            <c:symbol val="none"/>
          </c:marker>
          <c:xVal>
            <c:numRef>
              <c:f>Main!#REF!</c:f>
              <c:numCache>
                <c:formatCode>General</c:formatCode>
                <c:ptCount val="1"/>
                <c:pt idx="0">
                  <c:v>1</c:v>
                </c:pt>
              </c:numCache>
            </c:numRef>
          </c:xVal>
          <c:yVal>
            <c:numRef>
              <c:f>Main!#REF!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Main!#REF!</c15:sqref>
                        </c15:formulaRef>
                      </c:ext>
                    </c:extLst>
                    <c:strCache>
                      <c:ptCount val="1"/>
                      <c:pt idx="0">
                        <c:v>#REF!</c:v>
                      </c:pt>
                    </c:strCache>
                  </c:strRef>
                </c15:tx>
              </c15:filteredSeriesTitle>
            </c:ext>
            <c:ext xmlns:c16="http://schemas.microsoft.com/office/drawing/2014/chart" uri="{C3380CC4-5D6E-409C-BE32-E72D297353CC}">
              <c16:uniqueId val="{00000003-28DE-4AA4-A521-19754678F08C}"/>
            </c:ext>
          </c:extLst>
        </c:ser>
        <c:dLbls>
          <c:showLegendKey val="0"/>
          <c:showVal val="0"/>
          <c:showCatName val="0"/>
          <c:showSerName val="0"/>
          <c:showPercent val="0"/>
          <c:showBubbleSize val="0"/>
        </c:dLbls>
        <c:axId val="547035400"/>
        <c:axId val="547035792"/>
      </c:scatterChart>
      <c:valAx>
        <c:axId val="547035400"/>
        <c:scaling>
          <c:logBase val="10"/>
          <c:orientation val="minMax"/>
          <c:max val="10000"/>
          <c:min val="1E-8"/>
        </c:scaling>
        <c:delete val="0"/>
        <c:axPos val="b"/>
        <c:title>
          <c:tx>
            <c:rich>
              <a:bodyPr/>
              <a:lstStyle/>
              <a:p>
                <a:pPr>
                  <a:defRPr sz="100"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47035792"/>
        <c:crosses val="autoZero"/>
        <c:crossBetween val="midCat"/>
        <c:majorUnit val="100"/>
        <c:minorUnit val="100"/>
      </c:valAx>
      <c:valAx>
        <c:axId val="5470357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 b="0" i="0" u="none" strike="noStrike" baseline="0">
                    <a:solidFill>
                      <a:srgbClr val="000000"/>
                    </a:solidFill>
                    <a:latin typeface="ＭＳ Ｐゴシック"/>
                    <a:ea typeface="ＭＳ Ｐゴシック"/>
                  </a:rPr>
                  <a:t>Neutron Flux (/cm</a:t>
                </a:r>
                <a:r>
                  <a:rPr lang="ja-JP" altLang="en-US" sz="100" b="0" i="0" u="none" strike="noStrike" baseline="30000">
                    <a:solidFill>
                      <a:srgbClr val="000000"/>
                    </a:solidFill>
                    <a:latin typeface="ＭＳ Ｐゴシック"/>
                    <a:ea typeface="ＭＳ Ｐゴシック"/>
                  </a:rPr>
                  <a:t>2</a:t>
                </a:r>
                <a:r>
                  <a:rPr lang="ja-JP" altLang="en-US" sz="100" b="0" i="0" u="none" strike="noStrike" baseline="0">
                    <a:solidFill>
                      <a:srgbClr val="000000"/>
                    </a:solidFill>
                    <a:latin typeface="ＭＳ Ｐゴシック"/>
                    <a:ea typeface="ＭＳ Ｐゴシック"/>
                  </a:rPr>
                  <a:t>/s/lethargy)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547035400"/>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Main!$D$32</c:f>
          <c:strCache>
            <c:ptCount val="1"/>
            <c:pt idx="0">
              <c:v>PARMAモデルで計算した大気中宇宙線フラックス（角度積分値）</c:v>
            </c:pt>
          </c:strCache>
        </c:strRef>
      </c:tx>
      <c:layout>
        <c:manualLayout>
          <c:xMode val="edge"/>
          <c:yMode val="edge"/>
          <c:x val="0.13717008549896928"/>
          <c:y val="2.3338742962473201E-2"/>
        </c:manualLayout>
      </c:layout>
      <c:overlay val="0"/>
      <c:spPr>
        <a:noFill/>
        <a:ln w="25400">
          <a:noFill/>
        </a:ln>
      </c:spPr>
      <c:txPr>
        <a:bodyPr/>
        <a:lstStyle/>
        <a:p>
          <a:pPr>
            <a:defRPr sz="1200" b="1"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643358862734062"/>
          <c:y val="9.2485723156240887E-2"/>
          <c:w val="0.8017389533943724"/>
          <c:h val="0.80925007761710777"/>
        </c:manualLayout>
      </c:layout>
      <c:scatterChart>
        <c:scatterStyle val="lineMarker"/>
        <c:varyColors val="0"/>
        <c:ser>
          <c:idx val="0"/>
          <c:order val="0"/>
          <c:tx>
            <c:strRef>
              <c:f>Main!$E$34</c:f>
              <c:strCache>
                <c:ptCount val="1"/>
                <c:pt idx="0">
                  <c:v>中性子</c:v>
                </c:pt>
              </c:strCache>
            </c:strRef>
          </c:tx>
          <c:spPr>
            <a:ln w="25400">
              <a:solidFill>
                <a:srgbClr val="0000FF"/>
              </a:solidFill>
              <a:prstDash val="solid"/>
            </a:ln>
          </c:spPr>
          <c:marker>
            <c:symbol val="none"/>
          </c:marker>
          <c:xVal>
            <c:numRef>
              <c:f>Main!$D$35:$D$164</c:f>
              <c:numCache>
                <c:formatCode>0.00E+00</c:formatCode>
                <c:ptCount val="130"/>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pt idx="121">
                  <c:v>14219</c:v>
                </c:pt>
                <c:pt idx="122">
                  <c:v>17901</c:v>
                </c:pt>
                <c:pt idx="123">
                  <c:v>22536</c:v>
                </c:pt>
                <c:pt idx="124">
                  <c:v>28371</c:v>
                </c:pt>
                <c:pt idx="125">
                  <c:v>35717</c:v>
                </c:pt>
                <c:pt idx="126">
                  <c:v>44965</c:v>
                </c:pt>
                <c:pt idx="127">
                  <c:v>56608</c:v>
                </c:pt>
                <c:pt idx="128">
                  <c:v>71264</c:v>
                </c:pt>
                <c:pt idx="129">
                  <c:v>89716</c:v>
                </c:pt>
              </c:numCache>
            </c:numRef>
          </c:xVal>
          <c:yVal>
            <c:numRef>
              <c:f>Main!$E$35:$E$164</c:f>
              <c:numCache>
                <c:formatCode>0.00E+00</c:formatCode>
                <c:ptCount val="130"/>
                <c:pt idx="0">
                  <c:v>17858.810577269069</c:v>
                </c:pt>
                <c:pt idx="1">
                  <c:v>19955.92576010741</c:v>
                </c:pt>
                <c:pt idx="2">
                  <c:v>21650.518315110778</c:v>
                </c:pt>
                <c:pt idx="3">
                  <c:v>22628.674182487139</c:v>
                </c:pt>
                <c:pt idx="4">
                  <c:v>22564.242241693668</c:v>
                </c:pt>
                <c:pt idx="5">
                  <c:v>21207.513037847137</c:v>
                </c:pt>
                <c:pt idx="6">
                  <c:v>18507.624540736826</c:v>
                </c:pt>
                <c:pt idx="7">
                  <c:v>14724.371929740619</c:v>
                </c:pt>
                <c:pt idx="8">
                  <c:v>10450.177919250358</c:v>
                </c:pt>
                <c:pt idx="9">
                  <c:v>6461.796005299997</c:v>
                </c:pt>
                <c:pt idx="10">
                  <c:v>3417.3159270761894</c:v>
                </c:pt>
                <c:pt idx="11">
                  <c:v>1566.0636342954531</c:v>
                </c:pt>
                <c:pt idx="12">
                  <c:v>696.79303923254838</c:v>
                </c:pt>
                <c:pt idx="13">
                  <c:v>384.13557643164796</c:v>
                </c:pt>
                <c:pt idx="14">
                  <c:v>283.58103590254086</c:v>
                </c:pt>
                <c:pt idx="15">
                  <c:v>235.83987570554962</c:v>
                </c:pt>
                <c:pt idx="16">
                  <c:v>198.45070304994223</c:v>
                </c:pt>
                <c:pt idx="17">
                  <c:v>165.53860612185773</c:v>
                </c:pt>
                <c:pt idx="18">
                  <c:v>136.85145897059195</c:v>
                </c:pt>
                <c:pt idx="19">
                  <c:v>112.2909893157495</c:v>
                </c:pt>
                <c:pt idx="20">
                  <c:v>91.586806838266526</c:v>
                </c:pt>
                <c:pt idx="21">
                  <c:v>74.329326065810207</c:v>
                </c:pt>
                <c:pt idx="22">
                  <c:v>60.091233541983662</c:v>
                </c:pt>
                <c:pt idx="23">
                  <c:v>48.432033600432824</c:v>
                </c:pt>
                <c:pt idx="24">
                  <c:v>38.940399926838218</c:v>
                </c:pt>
                <c:pt idx="25">
                  <c:v>31.248879735844497</c:v>
                </c:pt>
                <c:pt idx="26">
                  <c:v>25.038890447929305</c:v>
                </c:pt>
                <c:pt idx="27">
                  <c:v>20.039063318887816</c:v>
                </c:pt>
                <c:pt idx="28">
                  <c:v>16.023029675374218</c:v>
                </c:pt>
                <c:pt idx="29">
                  <c:v>12.802201156391451</c:v>
                </c:pt>
                <c:pt idx="30">
                  <c:v>10.223344532743678</c:v>
                </c:pt>
                <c:pt idx="31">
                  <c:v>8.1594100599231609</c:v>
                </c:pt>
                <c:pt idx="32">
                  <c:v>6.5099711000023701</c:v>
                </c:pt>
                <c:pt idx="33">
                  <c:v>5.1925823344435926</c:v>
                </c:pt>
                <c:pt idx="34">
                  <c:v>4.140877867097605</c:v>
                </c:pt>
                <c:pt idx="35">
                  <c:v>3.301603401307613</c:v>
                </c:pt>
                <c:pt idx="36">
                  <c:v>2.6321079145566313</c:v>
                </c:pt>
                <c:pt idx="37">
                  <c:v>2.0982130767112648</c:v>
                </c:pt>
                <c:pt idx="38">
                  <c:v>1.6725159269908874</c:v>
                </c:pt>
                <c:pt idx="39">
                  <c:v>1.3331567707534067</c:v>
                </c:pt>
                <c:pt idx="40">
                  <c:v>1.0626629115959048</c:v>
                </c:pt>
                <c:pt idx="41">
                  <c:v>0.84715760311376243</c:v>
                </c:pt>
                <c:pt idx="42">
                  <c:v>0.67538441429899121</c:v>
                </c:pt>
                <c:pt idx="43">
                  <c:v>0.53852772102644308</c:v>
                </c:pt>
                <c:pt idx="44">
                  <c:v>0.4294858997472254</c:v>
                </c:pt>
                <c:pt idx="45">
                  <c:v>0.34260392516056765</c:v>
                </c:pt>
                <c:pt idx="46">
                  <c:v>0.27338043654451966</c:v>
                </c:pt>
                <c:pt idx="47">
                  <c:v>0.21822624517192499</c:v>
                </c:pt>
                <c:pt idx="48">
                  <c:v>0.17427305835496013</c:v>
                </c:pt>
                <c:pt idx="49">
                  <c:v>0.13925099552250364</c:v>
                </c:pt>
                <c:pt idx="50">
                  <c:v>0.11133221630138375</c:v>
                </c:pt>
                <c:pt idx="51">
                  <c:v>8.9084641882152468E-2</c:v>
                </c:pt>
                <c:pt idx="52">
                  <c:v>7.1341910302601716E-2</c:v>
                </c:pt>
                <c:pt idx="53">
                  <c:v>5.7193313846644299E-2</c:v>
                </c:pt>
                <c:pt idx="54">
                  <c:v>4.590632125806722E-2</c:v>
                </c:pt>
                <c:pt idx="55">
                  <c:v>3.6898382093239576E-2</c:v>
                </c:pt>
                <c:pt idx="56">
                  <c:v>2.9706323661535507E-2</c:v>
                </c:pt>
                <c:pt idx="57">
                  <c:v>2.3961197432389697E-2</c:v>
                </c:pt>
                <c:pt idx="58">
                  <c:v>1.9368393245207231E-2</c:v>
                </c:pt>
                <c:pt idx="59">
                  <c:v>1.5694797344221609E-2</c:v>
                </c:pt>
                <c:pt idx="60">
                  <c:v>1.2754367339091825E-2</c:v>
                </c:pt>
                <c:pt idx="61">
                  <c:v>1.0396794261200232E-2</c:v>
                </c:pt>
                <c:pt idx="62">
                  <c:v>8.5056485576422529E-3</c:v>
                </c:pt>
                <c:pt idx="63">
                  <c:v>6.9865811460537459E-3</c:v>
                </c:pt>
                <c:pt idx="64">
                  <c:v>5.7644688825554203E-3</c:v>
                </c:pt>
                <c:pt idx="65">
                  <c:v>4.7795348658537856E-3</c:v>
                </c:pt>
                <c:pt idx="66">
                  <c:v>3.9842050706755039E-3</c:v>
                </c:pt>
                <c:pt idx="67">
                  <c:v>3.3405184117677364E-3</c:v>
                </c:pt>
                <c:pt idx="68">
                  <c:v>2.8181021816145544E-3</c:v>
                </c:pt>
                <c:pt idx="69">
                  <c:v>2.3927331775959E-3</c:v>
                </c:pt>
                <c:pt idx="70">
                  <c:v>2.0451194219893018E-3</c:v>
                </c:pt>
                <c:pt idx="71">
                  <c:v>1.7594058443649271E-3</c:v>
                </c:pt>
                <c:pt idx="72">
                  <c:v>1.523222758368994E-3</c:v>
                </c:pt>
                <c:pt idx="73">
                  <c:v>1.3263521031654912E-3</c:v>
                </c:pt>
                <c:pt idx="74">
                  <c:v>1.1604670367118526E-3</c:v>
                </c:pt>
                <c:pt idx="75">
                  <c:v>1.0187498338368075E-3</c:v>
                </c:pt>
                <c:pt idx="76">
                  <c:v>8.9560315758001015E-4</c:v>
                </c:pt>
                <c:pt idx="77">
                  <c:v>7.8643117841592925E-4</c:v>
                </c:pt>
                <c:pt idx="78">
                  <c:v>6.8755564813609358E-4</c:v>
                </c:pt>
                <c:pt idx="79">
                  <c:v>5.9612091662952728E-4</c:v>
                </c:pt>
                <c:pt idx="80">
                  <c:v>5.1021338890347543E-4</c:v>
                </c:pt>
                <c:pt idx="81">
                  <c:v>4.287453679594534E-4</c:v>
                </c:pt>
                <c:pt idx="82">
                  <c:v>3.5171468650106757E-4</c:v>
                </c:pt>
                <c:pt idx="83">
                  <c:v>2.7997930587934754E-4</c:v>
                </c:pt>
                <c:pt idx="84">
                  <c:v>2.1510873480836673E-4</c:v>
                </c:pt>
                <c:pt idx="85">
                  <c:v>1.5897889959109858E-4</c:v>
                </c:pt>
                <c:pt idx="86">
                  <c:v>1.1318191946185381E-4</c:v>
                </c:pt>
                <c:pt idx="87">
                  <c:v>7.8389653164325453E-5</c:v>
                </c:pt>
                <c:pt idx="88">
                  <c:v>5.3943312479938655E-5</c:v>
                </c:pt>
                <c:pt idx="89">
                  <c:v>3.7948927989374326E-5</c:v>
                </c:pt>
                <c:pt idx="90">
                  <c:v>2.7879147592574059E-5</c:v>
                </c:pt>
                <c:pt idx="91">
                  <c:v>2.1430841103891237E-5</c:v>
                </c:pt>
                <c:pt idx="92">
                  <c:v>1.7072147542547419E-5</c:v>
                </c:pt>
                <c:pt idx="93">
                  <c:v>1.406611624656725E-5</c:v>
                </c:pt>
                <c:pt idx="94">
                  <c:v>1.2112951410519797E-5</c:v>
                </c:pt>
                <c:pt idx="95">
                  <c:v>1.1005966162816837E-5</c:v>
                </c:pt>
                <c:pt idx="96">
                  <c:v>1.0462559957030563E-5</c:v>
                </c:pt>
                <c:pt idx="97">
                  <c:v>1.0115958071962762E-5</c:v>
                </c:pt>
                <c:pt idx="98">
                  <c:v>9.6065586330266924E-6</c:v>
                </c:pt>
                <c:pt idx="99">
                  <c:v>8.7047479250516647E-6</c:v>
                </c:pt>
                <c:pt idx="100">
                  <c:v>7.3860981449214985E-6</c:v>
                </c:pt>
                <c:pt idx="101">
                  <c:v>5.8089400246727075E-6</c:v>
                </c:pt>
                <c:pt idx="102">
                  <c:v>4.2162291251513826E-6</c:v>
                </c:pt>
                <c:pt idx="103">
                  <c:v>2.819504779662937E-6</c:v>
                </c:pt>
                <c:pt idx="104">
                  <c:v>1.7354411870609859E-6</c:v>
                </c:pt>
                <c:pt idx="105">
                  <c:v>9.8363496288203698E-7</c:v>
                </c:pt>
                <c:pt idx="106">
                  <c:v>5.1724842538263094E-7</c:v>
                </c:pt>
                <c:pt idx="107">
                  <c:v>2.5801550591985187E-7</c:v>
                </c:pt>
                <c:pt idx="108">
                  <c:v>1.2686646653985149E-7</c:v>
                </c:pt>
                <c:pt idx="109">
                  <c:v>6.4131865703577867E-8</c:v>
                </c:pt>
                <c:pt idx="110">
                  <c:v>3.4179478621079965E-8</c:v>
                </c:pt>
                <c:pt idx="111">
                  <c:v>1.9174949938206708E-8</c:v>
                </c:pt>
                <c:pt idx="112">
                  <c:v>1.1138403117832169E-8</c:v>
                </c:pt>
                <c:pt idx="113">
                  <c:v>6.5862525228073601E-9</c:v>
                </c:pt>
                <c:pt idx="114">
                  <c:v>3.9224172623724896E-9</c:v>
                </c:pt>
                <c:pt idx="115">
                  <c:v>2.3410251282401205E-9</c:v>
                </c:pt>
                <c:pt idx="116">
                  <c:v>1.3977308627707707E-9</c:v>
                </c:pt>
                <c:pt idx="117">
                  <c:v>8.3446284294286684E-10</c:v>
                </c:pt>
                <c:pt idx="118">
                  <c:v>4.9817866518663695E-10</c:v>
                </c:pt>
                <c:pt idx="119">
                  <c:v>2.9744391569423633E-10</c:v>
                </c:pt>
                <c:pt idx="120">
                  <c:v>1.7765680576825275E-10</c:v>
                </c:pt>
                <c:pt idx="121">
                  <c:v>1.0612035514185921E-10</c:v>
                </c:pt>
                <c:pt idx="122">
                  <c:v>6.3420663923436842E-11</c:v>
                </c:pt>
                <c:pt idx="123">
                  <c:v>3.7922598782415631E-11</c:v>
                </c:pt>
                <c:pt idx="124">
                  <c:v>2.2688626967975635E-11</c:v>
                </c:pt>
                <c:pt idx="125">
                  <c:v>1.3582186263300523E-11</c:v>
                </c:pt>
                <c:pt idx="126">
                  <c:v>8.1358614396258732E-12</c:v>
                </c:pt>
                <c:pt idx="127">
                  <c:v>4.8765280786278172E-12</c:v>
                </c:pt>
                <c:pt idx="128">
                  <c:v>2.9250343100205033E-12</c:v>
                </c:pt>
                <c:pt idx="129">
                  <c:v>1.755615261920479E-12</c:v>
                </c:pt>
              </c:numCache>
            </c:numRef>
          </c:yVal>
          <c:smooth val="0"/>
          <c:extLst>
            <c:ext xmlns:c16="http://schemas.microsoft.com/office/drawing/2014/chart" uri="{C3380CC4-5D6E-409C-BE32-E72D297353CC}">
              <c16:uniqueId val="{00000000-DE2C-4E8B-96BC-0A7CBBE6C875}"/>
            </c:ext>
          </c:extLst>
        </c:ser>
        <c:ser>
          <c:idx val="1"/>
          <c:order val="1"/>
          <c:tx>
            <c:strRef>
              <c:f>Main!$F$34</c:f>
              <c:strCache>
                <c:ptCount val="1"/>
                <c:pt idx="0">
                  <c:v>陽子</c:v>
                </c:pt>
              </c:strCache>
            </c:strRef>
          </c:tx>
          <c:spPr>
            <a:ln w="25400">
              <a:solidFill>
                <a:srgbClr val="FF00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Main!$F$95:$F$164</c:f>
              <c:numCache>
                <c:formatCode>0.00E+00</c:formatCode>
                <c:ptCount val="70"/>
                <c:pt idx="0">
                  <c:v>1.7660631612269722E-7</c:v>
                </c:pt>
                <c:pt idx="1">
                  <c:v>1.6572112440567288E-7</c:v>
                </c:pt>
                <c:pt idx="2">
                  <c:v>1.5576008164708485E-7</c:v>
                </c:pt>
                <c:pt idx="3">
                  <c:v>1.4670571468125927E-7</c:v>
                </c:pt>
                <c:pt idx="4">
                  <c:v>1.3855109972462964E-7</c:v>
                </c:pt>
                <c:pt idx="5">
                  <c:v>1.3130148762650833E-7</c:v>
                </c:pt>
                <c:pt idx="6">
                  <c:v>1.2497583320297156E-7</c:v>
                </c:pt>
                <c:pt idx="7">
                  <c:v>1.1960767734832678E-7</c:v>
                </c:pt>
                <c:pt idx="8">
                  <c:v>1.1524645271310986E-7</c:v>
                </c:pt>
                <c:pt idx="9">
                  <c:v>1.1196063677038745E-7</c:v>
                </c:pt>
                <c:pt idx="10">
                  <c:v>1.0983974324000574E-7</c:v>
                </c:pt>
                <c:pt idx="11">
                  <c:v>1.0899363356173864E-7</c:v>
                </c:pt>
                <c:pt idx="12">
                  <c:v>1.0955888186710895E-7</c:v>
                </c:pt>
                <c:pt idx="13">
                  <c:v>1.1169560264989971E-7</c:v>
                </c:pt>
                <c:pt idx="14">
                  <c:v>1.1558942764051547E-7</c:v>
                </c:pt>
                <c:pt idx="15">
                  <c:v>1.2144987333003515E-7</c:v>
                </c:pt>
                <c:pt idx="16">
                  <c:v>1.2950580821886584E-7</c:v>
                </c:pt>
                <c:pt idx="17">
                  <c:v>1.3999932513506573E-7</c:v>
                </c:pt>
                <c:pt idx="18">
                  <c:v>1.5317195421901205E-7</c:v>
                </c:pt>
                <c:pt idx="19">
                  <c:v>1.6925639944162459E-7</c:v>
                </c:pt>
                <c:pt idx="20">
                  <c:v>1.8844052811045849E-7</c:v>
                </c:pt>
                <c:pt idx="21">
                  <c:v>2.1087834690607448E-7</c:v>
                </c:pt>
                <c:pt idx="22">
                  <c:v>2.3661117573637452E-7</c:v>
                </c:pt>
                <c:pt idx="23">
                  <c:v>2.6558145766436851E-7</c:v>
                </c:pt>
                <c:pt idx="24">
                  <c:v>2.9759984204554774E-7</c:v>
                </c:pt>
                <c:pt idx="25">
                  <c:v>3.323294553295659E-7</c:v>
                </c:pt>
                <c:pt idx="26">
                  <c:v>3.6928113558274821E-7</c:v>
                </c:pt>
                <c:pt idx="27">
                  <c:v>4.0782632644003E-7</c:v>
                </c:pt>
                <c:pt idx="28">
                  <c:v>4.4722671316917885E-7</c:v>
                </c:pt>
                <c:pt idx="29">
                  <c:v>4.866421454370092E-7</c:v>
                </c:pt>
                <c:pt idx="30">
                  <c:v>5.2518321877567473E-7</c:v>
                </c:pt>
                <c:pt idx="31">
                  <c:v>5.6188173784711013E-7</c:v>
                </c:pt>
                <c:pt idx="32">
                  <c:v>5.9573169340979205E-7</c:v>
                </c:pt>
                <c:pt idx="33">
                  <c:v>6.2556559636339653E-7</c:v>
                </c:pt>
                <c:pt idx="34">
                  <c:v>6.5000346695981051E-7</c:v>
                </c:pt>
                <c:pt idx="35">
                  <c:v>6.6730464514798054E-7</c:v>
                </c:pt>
                <c:pt idx="36">
                  <c:v>6.7524078826211144E-7</c:v>
                </c:pt>
                <c:pt idx="37">
                  <c:v>6.7106796240206214E-7</c:v>
                </c:pt>
                <c:pt idx="38">
                  <c:v>6.5175572583924221E-7</c:v>
                </c:pt>
                <c:pt idx="39">
                  <c:v>6.1470844763186218E-7</c:v>
                </c:pt>
                <c:pt idx="40">
                  <c:v>5.5903496843928205E-7</c:v>
                </c:pt>
                <c:pt idx="41">
                  <c:v>4.8694005448772028E-7</c:v>
                </c:pt>
                <c:pt idx="42">
                  <c:v>4.0444725524290194E-7</c:v>
                </c:pt>
                <c:pt idx="43">
                  <c:v>3.2006896682053187E-7</c:v>
                </c:pt>
                <c:pt idx="44">
                  <c:v>2.4210685335631966E-7</c:v>
                </c:pt>
                <c:pt idx="45">
                  <c:v>1.7614422092608894E-7</c:v>
                </c:pt>
                <c:pt idx="46">
                  <c:v>1.242054524025759E-7</c:v>
                </c:pt>
                <c:pt idx="47">
                  <c:v>8.5510121730504896E-8</c:v>
                </c:pt>
                <c:pt idx="48">
                  <c:v>5.7830806702624121E-8</c:v>
                </c:pt>
                <c:pt idx="49">
                  <c:v>3.8587001275913164E-8</c:v>
                </c:pt>
                <c:pt idx="50">
                  <c:v>2.5457516455290105E-8</c:v>
                </c:pt>
                <c:pt idx="51">
                  <c:v>1.6585926450540706E-8</c:v>
                </c:pt>
                <c:pt idx="52">
                  <c:v>1.0593664880520445E-8</c:v>
                </c:pt>
                <c:pt idx="53">
                  <c:v>6.4722908062252894E-9</c:v>
                </c:pt>
                <c:pt idx="54">
                  <c:v>3.5376032612598125E-9</c:v>
                </c:pt>
                <c:pt idx="55">
                  <c:v>1.5609484260916282E-9</c:v>
                </c:pt>
                <c:pt idx="56">
                  <c:v>5.2626278758336777E-10</c:v>
                </c:pt>
                <c:pt idx="57">
                  <c:v>2.135880201218814E-10</c:v>
                </c:pt>
                <c:pt idx="58">
                  <c:v>1.2927938460061194E-10</c:v>
                </c:pt>
                <c:pt idx="59">
                  <c:v>8.5019235246042287E-11</c:v>
                </c:pt>
                <c:pt idx="60">
                  <c:v>5.451219444666798E-11</c:v>
                </c:pt>
                <c:pt idx="61">
                  <c:v>3.3893632439864349E-11</c:v>
                </c:pt>
                <c:pt idx="62">
                  <c:v>2.0573397352255794E-11</c:v>
                </c:pt>
                <c:pt idx="63">
                  <c:v>1.2227655661519198E-11</c:v>
                </c:pt>
                <c:pt idx="64">
                  <c:v>7.1355459532780739E-12</c:v>
                </c:pt>
                <c:pt idx="65">
                  <c:v>4.0988899762474074E-12</c:v>
                </c:pt>
                <c:pt idx="66">
                  <c:v>2.3232871167670413E-12</c:v>
                </c:pt>
                <c:pt idx="67">
                  <c:v>1.3021713123574996E-12</c:v>
                </c:pt>
                <c:pt idx="68">
                  <c:v>7.2301187639777493E-13</c:v>
                </c:pt>
                <c:pt idx="69">
                  <c:v>3.9832941514999471E-13</c:v>
                </c:pt>
              </c:numCache>
            </c:numRef>
          </c:yVal>
          <c:smooth val="0"/>
          <c:extLst>
            <c:ext xmlns:c16="http://schemas.microsoft.com/office/drawing/2014/chart" uri="{C3380CC4-5D6E-409C-BE32-E72D297353CC}">
              <c16:uniqueId val="{00000001-DE2C-4E8B-96BC-0A7CBBE6C875}"/>
            </c:ext>
          </c:extLst>
        </c:ser>
        <c:ser>
          <c:idx val="2"/>
          <c:order val="2"/>
          <c:tx>
            <c:strRef>
              <c:f>Main!$G$34</c:f>
              <c:strCache>
                <c:ptCount val="1"/>
                <c:pt idx="0">
                  <c:v>Heイオン</c:v>
                </c:pt>
              </c:strCache>
            </c:strRef>
          </c:tx>
          <c:spPr>
            <a:ln w="25400">
              <a:solidFill>
                <a:srgbClr val="993366"/>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Main!$G$95:$G$164</c:f>
              <c:numCache>
                <c:formatCode>0.00E+00</c:formatCode>
                <c:ptCount val="70"/>
                <c:pt idx="0">
                  <c:v>1.9465473608436989E-7</c:v>
                </c:pt>
                <c:pt idx="1">
                  <c:v>1.6809373464331799E-7</c:v>
                </c:pt>
                <c:pt idx="2">
                  <c:v>1.4767617787684682E-7</c:v>
                </c:pt>
                <c:pt idx="3">
                  <c:v>1.320245977948255E-7</c:v>
                </c:pt>
                <c:pt idx="4">
                  <c:v>1.2007073947703408E-7</c:v>
                </c:pt>
                <c:pt idx="5">
                  <c:v>1.1098649955811183E-7</c:v>
                </c:pt>
                <c:pt idx="6">
                  <c:v>1.0412965363744402E-7</c:v>
                </c:pt>
                <c:pt idx="7">
                  <c:v>9.9000934163911503E-8</c:v>
                </c:pt>
                <c:pt idx="8">
                  <c:v>9.5211092059458372E-8</c:v>
                </c:pt>
                <c:pt idx="9">
                  <c:v>9.2456271016498264E-8</c:v>
                </c:pt>
                <c:pt idx="10">
                  <c:v>9.0497353234248963E-8</c:v>
                </c:pt>
                <c:pt idx="11">
                  <c:v>8.9140337330330681E-8</c:v>
                </c:pt>
                <c:pt idx="12">
                  <c:v>8.8225996611259709E-8</c:v>
                </c:pt>
                <c:pt idx="13">
                  <c:v>8.7611685393808685E-8</c:v>
                </c:pt>
                <c:pt idx="14">
                  <c:v>8.7157213668323854E-8</c:v>
                </c:pt>
                <c:pt idx="15">
                  <c:v>8.6706071463555551E-8</c:v>
                </c:pt>
                <c:pt idx="16">
                  <c:v>8.6061585244162644E-8</c:v>
                </c:pt>
                <c:pt idx="17">
                  <c:v>8.495761255632365E-8</c:v>
                </c:pt>
                <c:pt idx="18">
                  <c:v>8.3029609045261239E-8</c:v>
                </c:pt>
                <c:pt idx="19">
                  <c:v>7.9803462734321421E-8</c:v>
                </c:pt>
                <c:pt idx="20">
                  <c:v>7.4751087646839916E-8</c:v>
                </c:pt>
                <c:pt idx="21">
                  <c:v>6.7456009623017996E-8</c:v>
                </c:pt>
                <c:pt idx="22">
                  <c:v>5.7933128626330004E-8</c:v>
                </c:pt>
                <c:pt idx="23">
                  <c:v>4.6885511604984667E-8</c:v>
                </c:pt>
                <c:pt idx="24">
                  <c:v>3.5615666279306307E-8</c:v>
                </c:pt>
                <c:pt idx="25">
                  <c:v>2.5487680764045179E-8</c:v>
                </c:pt>
                <c:pt idx="26">
                  <c:v>1.7350712257550011E-8</c:v>
                </c:pt>
                <c:pt idx="27">
                  <c:v>1.137241746458698E-8</c:v>
                </c:pt>
                <c:pt idx="28">
                  <c:v>7.2578380040867867E-9</c:v>
                </c:pt>
                <c:pt idx="29">
                  <c:v>4.5508255407490721E-9</c:v>
                </c:pt>
                <c:pt idx="30">
                  <c:v>2.8211192334431541E-9</c:v>
                </c:pt>
                <c:pt idx="31">
                  <c:v>1.7367334196602821E-9</c:v>
                </c:pt>
                <c:pt idx="32">
                  <c:v>1.0643750208234003E-9</c:v>
                </c:pt>
                <c:pt idx="33">
                  <c:v>6.5060587414002883E-10</c:v>
                </c:pt>
                <c:pt idx="34">
                  <c:v>3.9704892949304171E-10</c:v>
                </c:pt>
                <c:pt idx="35">
                  <c:v>2.4207035960270114E-10</c:v>
                </c:pt>
                <c:pt idx="36">
                  <c:v>1.4749800909408163E-10</c:v>
                </c:pt>
                <c:pt idx="37">
                  <c:v>8.9843506413529629E-11</c:v>
                </c:pt>
                <c:pt idx="38">
                  <c:v>5.4710774909210141E-11</c:v>
                </c:pt>
                <c:pt idx="39">
                  <c:v>3.3314351964586269E-11</c:v>
                </c:pt>
                <c:pt idx="40">
                  <c:v>2.0285756086454815E-11</c:v>
                </c:pt>
                <c:pt idx="41">
                  <c:v>1.2349181622331809E-11</c:v>
                </c:pt>
                <c:pt idx="42">
                  <c:v>7.5179909889513572E-12</c:v>
                </c:pt>
                <c:pt idx="43">
                  <c:v>4.5769634282379786E-12</c:v>
                </c:pt>
                <c:pt idx="44">
                  <c:v>2.7864605074813156E-12</c:v>
                </c:pt>
                <c:pt idx="45">
                  <c:v>1.6963702373865576E-12</c:v>
                </c:pt>
                <c:pt idx="46">
                  <c:v>1.0327343640232304E-12</c:v>
                </c:pt>
                <c:pt idx="47">
                  <c:v>6.2870680117392996E-13</c:v>
                </c:pt>
                <c:pt idx="48">
                  <c:v>3.8275204115167371E-13</c:v>
                </c:pt>
                <c:pt idx="49">
                  <c:v>2.3302215011742706E-13</c:v>
                </c:pt>
                <c:pt idx="50">
                  <c:v>1.4187665116382516E-13</c:v>
                </c:pt>
                <c:pt idx="51">
                  <c:v>8.6363928501438258E-14</c:v>
                </c:pt>
                <c:pt idx="52">
                  <c:v>5.2576606896720134E-14</c:v>
                </c:pt>
                <c:pt idx="53">
                  <c:v>3.2018143044343978E-14</c:v>
                </c:pt>
                <c:pt idx="54">
                  <c:v>1.9576591536758389E-14</c:v>
                </c:pt>
                <c:pt idx="55">
                  <c:v>1.2078013412302281E-14</c:v>
                </c:pt>
                <c:pt idx="56">
                  <c:v>7.3885709165449398E-15</c:v>
                </c:pt>
                <c:pt idx="57">
                  <c:v>4.5115816104034546E-15</c:v>
                </c:pt>
                <c:pt idx="58">
                  <c:v>2.7532158019762553E-15</c:v>
                </c:pt>
                <c:pt idx="59">
                  <c:v>1.6789093921270067E-15</c:v>
                </c:pt>
                <c:pt idx="60">
                  <c:v>1.0229351754621351E-15</c:v>
                </c:pt>
                <c:pt idx="61">
                  <c:v>5.9905292553056123E-16</c:v>
                </c:pt>
                <c:pt idx="62">
                  <c:v>1.1050325364828653E-17</c:v>
                </c:pt>
                <c:pt idx="63">
                  <c:v>6.427996025205775E-18</c:v>
                </c:pt>
                <c:pt idx="64">
                  <c:v>3.6797716217836728E-18</c:v>
                </c:pt>
                <c:pt idx="65">
                  <c:v>2.077827789601994E-18</c:v>
                </c:pt>
                <c:pt idx="66">
                  <c:v>1.1597591916418286E-18</c:v>
                </c:pt>
                <c:pt idx="67">
                  <c:v>6.4108665683460324E-19</c:v>
                </c:pt>
                <c:pt idx="68">
                  <c:v>3.5150477827382063E-19</c:v>
                </c:pt>
                <c:pt idx="69">
                  <c:v>1.9143849137285168E-19</c:v>
                </c:pt>
              </c:numCache>
            </c:numRef>
          </c:yVal>
          <c:smooth val="0"/>
          <c:extLst>
            <c:ext xmlns:c16="http://schemas.microsoft.com/office/drawing/2014/chart" uri="{C3380CC4-5D6E-409C-BE32-E72D297353CC}">
              <c16:uniqueId val="{00000002-DE2C-4E8B-96BC-0A7CBBE6C875}"/>
            </c:ext>
          </c:extLst>
        </c:ser>
        <c:ser>
          <c:idx val="3"/>
          <c:order val="3"/>
          <c:tx>
            <c:strRef>
              <c:f>Main!$H$34</c:f>
              <c:strCache>
                <c:ptCount val="1"/>
                <c:pt idx="0">
                  <c:v>μ+粒子</c:v>
                </c:pt>
              </c:strCache>
            </c:strRef>
          </c:tx>
          <c:spPr>
            <a:ln w="25400">
              <a:solidFill>
                <a:srgbClr val="00FF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Main!$H$95:$H$164</c:f>
              <c:numCache>
                <c:formatCode>0.00E+00</c:formatCode>
                <c:ptCount val="70"/>
                <c:pt idx="0">
                  <c:v>1.0562678537980602E-9</c:v>
                </c:pt>
                <c:pt idx="1">
                  <c:v>1.3039100760637885E-9</c:v>
                </c:pt>
                <c:pt idx="2">
                  <c:v>1.6095215574243202E-9</c:v>
                </c:pt>
                <c:pt idx="3">
                  <c:v>1.9866541739806377E-9</c:v>
                </c:pt>
                <c:pt idx="4">
                  <c:v>2.4520334186220815E-9</c:v>
                </c:pt>
                <c:pt idx="5">
                  <c:v>3.0262717230348921E-9</c:v>
                </c:pt>
                <c:pt idx="6">
                  <c:v>3.7347155314216909E-9</c:v>
                </c:pt>
                <c:pt idx="7">
                  <c:v>4.6085477068883208E-9</c:v>
                </c:pt>
                <c:pt idx="8">
                  <c:v>5.6862422838519049E-9</c:v>
                </c:pt>
                <c:pt idx="9">
                  <c:v>7.0150159737011345E-9</c:v>
                </c:pt>
                <c:pt idx="10">
                  <c:v>8.6521759794303262E-9</c:v>
                </c:pt>
                <c:pt idx="11">
                  <c:v>1.0670092468606509E-8</c:v>
                </c:pt>
                <c:pt idx="12">
                  <c:v>1.3154566352529258E-8</c:v>
                </c:pt>
                <c:pt idx="13">
                  <c:v>1.6211506778318469E-8</c:v>
                </c:pt>
                <c:pt idx="14">
                  <c:v>1.9969924840192923E-8</c:v>
                </c:pt>
                <c:pt idx="15">
                  <c:v>2.4586203639281336E-8</c:v>
                </c:pt>
                <c:pt idx="16">
                  <c:v>3.0248649466344834E-8</c:v>
                </c:pt>
                <c:pt idx="17">
                  <c:v>3.7183489065011211E-8</c:v>
                </c:pt>
                <c:pt idx="18">
                  <c:v>4.5658363459829085E-8</c:v>
                </c:pt>
                <c:pt idx="19">
                  <c:v>5.5992004271401411E-8</c:v>
                </c:pt>
                <c:pt idx="20">
                  <c:v>6.8547812428874757E-8</c:v>
                </c:pt>
                <c:pt idx="21">
                  <c:v>8.3758728324280021E-8</c:v>
                </c:pt>
                <c:pt idx="22">
                  <c:v>1.0209098675169719E-7</c:v>
                </c:pt>
                <c:pt idx="23">
                  <c:v>1.2406277613715692E-7</c:v>
                </c:pt>
                <c:pt idx="24">
                  <c:v>1.5022280764750486E-7</c:v>
                </c:pt>
                <c:pt idx="25">
                  <c:v>1.8112576814206382E-7</c:v>
                </c:pt>
                <c:pt idx="26">
                  <c:v>2.1729833926402743E-7</c:v>
                </c:pt>
                <c:pt idx="27">
                  <c:v>2.592053793307801E-7</c:v>
                </c:pt>
                <c:pt idx="28">
                  <c:v>3.0723252623057585E-7</c:v>
                </c:pt>
                <c:pt idx="29">
                  <c:v>3.6166626566904595E-7</c:v>
                </c:pt>
                <c:pt idx="30">
                  <c:v>4.2279514457661012E-7</c:v>
                </c:pt>
                <c:pt idx="31">
                  <c:v>4.9101142840154729E-7</c:v>
                </c:pt>
                <c:pt idx="32">
                  <c:v>5.6718442131969223E-7</c:v>
                </c:pt>
                <c:pt idx="33">
                  <c:v>6.5287192341868503E-7</c:v>
                </c:pt>
                <c:pt idx="34">
                  <c:v>7.5066427426327866E-7</c:v>
                </c:pt>
                <c:pt idx="35">
                  <c:v>8.6407183282751054E-7</c:v>
                </c:pt>
                <c:pt idx="36">
                  <c:v>9.9680557272101479E-7</c:v>
                </c:pt>
                <c:pt idx="37">
                  <c:v>1.1513267177583301E-6</c:v>
                </c:pt>
                <c:pt idx="38">
                  <c:v>1.3269875244846977E-6</c:v>
                </c:pt>
                <c:pt idx="39">
                  <c:v>1.5183930373612509E-6</c:v>
                </c:pt>
                <c:pt idx="40">
                  <c:v>1.7074068178028716E-6</c:v>
                </c:pt>
                <c:pt idx="41">
                  <c:v>1.879017126233286E-6</c:v>
                </c:pt>
                <c:pt idx="42">
                  <c:v>2.0256665539424962E-6</c:v>
                </c:pt>
                <c:pt idx="43">
                  <c:v>2.1363639632215265E-6</c:v>
                </c:pt>
                <c:pt idx="44">
                  <c:v>2.2044886378327736E-6</c:v>
                </c:pt>
                <c:pt idx="45">
                  <c:v>2.2279168963790339E-6</c:v>
                </c:pt>
                <c:pt idx="46">
                  <c:v>2.2080188343311143E-6</c:v>
                </c:pt>
                <c:pt idx="47">
                  <c:v>2.1482428261786318E-6</c:v>
                </c:pt>
                <c:pt idx="48">
                  <c:v>2.0529238952871402E-6</c:v>
                </c:pt>
                <c:pt idx="49">
                  <c:v>1.9265998605871105E-6</c:v>
                </c:pt>
                <c:pt idx="50">
                  <c:v>1.7738912954165206E-6</c:v>
                </c:pt>
                <c:pt idx="51">
                  <c:v>1.5996025506544717E-6</c:v>
                </c:pt>
                <c:pt idx="52">
                  <c:v>1.4094219157539351E-6</c:v>
                </c:pt>
                <c:pt idx="53">
                  <c:v>1.20994303458908E-6</c:v>
                </c:pt>
                <c:pt idx="54">
                  <c:v>1.0087624006496122E-6</c:v>
                </c:pt>
                <c:pt idx="55">
                  <c:v>8.1409081283554494E-7</c:v>
                </c:pt>
                <c:pt idx="56">
                  <c:v>6.3394350175054247E-7</c:v>
                </c:pt>
                <c:pt idx="57">
                  <c:v>4.7504412823729267E-7</c:v>
                </c:pt>
                <c:pt idx="58">
                  <c:v>3.4186138318469888E-7</c:v>
                </c:pt>
                <c:pt idx="59">
                  <c:v>2.3599329506651702E-7</c:v>
                </c:pt>
                <c:pt idx="60">
                  <c:v>1.5627221210309507E-7</c:v>
                </c:pt>
                <c:pt idx="61">
                  <c:v>9.9326143270941251E-8</c:v>
                </c:pt>
                <c:pt idx="62">
                  <c:v>6.0726538601466532E-8</c:v>
                </c:pt>
                <c:pt idx="63">
                  <c:v>3.5808515971423541E-8</c:v>
                </c:pt>
                <c:pt idx="64">
                  <c:v>2.0430504393899083E-8</c:v>
                </c:pt>
                <c:pt idx="65">
                  <c:v>1.1318497568667751E-8</c:v>
                </c:pt>
                <c:pt idx="66">
                  <c:v>6.1109000111570465E-9</c:v>
                </c:pt>
                <c:pt idx="67">
                  <c:v>3.226694699685618E-9</c:v>
                </c:pt>
                <c:pt idx="68">
                  <c:v>1.671980225442312E-9</c:v>
                </c:pt>
                <c:pt idx="69">
                  <c:v>8.5267344790899254E-10</c:v>
                </c:pt>
              </c:numCache>
            </c:numRef>
          </c:yVal>
          <c:smooth val="0"/>
          <c:extLst>
            <c:ext xmlns:c16="http://schemas.microsoft.com/office/drawing/2014/chart" uri="{C3380CC4-5D6E-409C-BE32-E72D297353CC}">
              <c16:uniqueId val="{00000003-DE2C-4E8B-96BC-0A7CBBE6C875}"/>
            </c:ext>
          </c:extLst>
        </c:ser>
        <c:ser>
          <c:idx val="4"/>
          <c:order val="4"/>
          <c:tx>
            <c:strRef>
              <c:f>Main!$I$34</c:f>
              <c:strCache>
                <c:ptCount val="1"/>
                <c:pt idx="0">
                  <c:v>μ-粒子</c:v>
                </c:pt>
              </c:strCache>
            </c:strRef>
          </c:tx>
          <c:spPr>
            <a:ln w="25400">
              <a:solidFill>
                <a:srgbClr val="FF99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Main!$I$95:$I$164</c:f>
              <c:numCache>
                <c:formatCode>0.00E+00</c:formatCode>
                <c:ptCount val="70"/>
                <c:pt idx="0">
                  <c:v>1.0114859687722194E-9</c:v>
                </c:pt>
                <c:pt idx="1">
                  <c:v>1.2514299269726608E-9</c:v>
                </c:pt>
                <c:pt idx="2">
                  <c:v>1.5482206984723706E-9</c:v>
                </c:pt>
                <c:pt idx="3">
                  <c:v>1.9153127361127676E-9</c:v>
                </c:pt>
                <c:pt idx="4">
                  <c:v>2.3693513502757778E-9</c:v>
                </c:pt>
                <c:pt idx="5">
                  <c:v>2.9309006318844159E-9</c:v>
                </c:pt>
                <c:pt idx="6">
                  <c:v>3.6253112641737883E-9</c:v>
                </c:pt>
                <c:pt idx="7">
                  <c:v>4.4838498507174137E-9</c:v>
                </c:pt>
                <c:pt idx="8">
                  <c:v>5.5451894641654955E-9</c:v>
                </c:pt>
                <c:pt idx="9">
                  <c:v>6.8569157509312385E-9</c:v>
                </c:pt>
                <c:pt idx="10">
                  <c:v>8.4769491570461328E-9</c:v>
                </c:pt>
                <c:pt idx="11">
                  <c:v>1.0478584332778826E-8</c:v>
                </c:pt>
                <c:pt idx="12">
                  <c:v>1.2949025126102752E-8</c:v>
                </c:pt>
                <c:pt idx="13">
                  <c:v>1.5996188564969775E-8</c:v>
                </c:pt>
                <c:pt idx="14">
                  <c:v>1.975192298010839E-8</c:v>
                </c:pt>
                <c:pt idx="15">
                  <c:v>2.4376555990017099E-8</c:v>
                </c:pt>
                <c:pt idx="16">
                  <c:v>3.0063799619007439E-8</c:v>
                </c:pt>
                <c:pt idx="17">
                  <c:v>3.7047200715221953E-8</c:v>
                </c:pt>
                <c:pt idx="18">
                  <c:v>4.5604182738743882E-8</c:v>
                </c:pt>
                <c:pt idx="19">
                  <c:v>5.6066452592022732E-8</c:v>
                </c:pt>
                <c:pt idx="20">
                  <c:v>6.881425998691886E-8</c:v>
                </c:pt>
                <c:pt idx="21">
                  <c:v>8.4302518021099984E-8</c:v>
                </c:pt>
                <c:pt idx="22">
                  <c:v>1.0302492368596677E-7</c:v>
                </c:pt>
                <c:pt idx="23">
                  <c:v>1.2553373401410109E-7</c:v>
                </c:pt>
                <c:pt idx="24">
                  <c:v>1.5241842926606544E-7</c:v>
                </c:pt>
                <c:pt idx="25">
                  <c:v>1.842800998382904E-7</c:v>
                </c:pt>
                <c:pt idx="26">
                  <c:v>2.2169398843653583E-7</c:v>
                </c:pt>
                <c:pt idx="27">
                  <c:v>2.6516818275617099E-7</c:v>
                </c:pt>
                <c:pt idx="28">
                  <c:v>3.151124569405774E-7</c:v>
                </c:pt>
                <c:pt idx="29">
                  <c:v>3.7179351139651095E-7</c:v>
                </c:pt>
                <c:pt idx="30">
                  <c:v>4.3540094489783992E-7</c:v>
                </c:pt>
                <c:pt idx="31">
                  <c:v>5.0609639995646799E-7</c:v>
                </c:pt>
                <c:pt idx="32">
                  <c:v>5.8433204978737934E-7</c:v>
                </c:pt>
                <c:pt idx="33">
                  <c:v>6.710063507819505E-7</c:v>
                </c:pt>
                <c:pt idx="34">
                  <c:v>7.6779824155518749E-7</c:v>
                </c:pt>
                <c:pt idx="35">
                  <c:v>8.7712043885501651E-7</c:v>
                </c:pt>
                <c:pt idx="36">
                  <c:v>1.0015837607396188E-6</c:v>
                </c:pt>
                <c:pt idx="37">
                  <c:v>1.1428436902962425E-6</c:v>
                </c:pt>
                <c:pt idx="38">
                  <c:v>1.3000741149993015E-6</c:v>
                </c:pt>
                <c:pt idx="39">
                  <c:v>1.4685768857137319E-6</c:v>
                </c:pt>
                <c:pt idx="40">
                  <c:v>1.6275237425276622E-6</c:v>
                </c:pt>
                <c:pt idx="41">
                  <c:v>1.7637752060032039E-6</c:v>
                </c:pt>
                <c:pt idx="42">
                  <c:v>1.8759248496819114E-6</c:v>
                </c:pt>
                <c:pt idx="43">
                  <c:v>1.9553366399147195E-6</c:v>
                </c:pt>
                <c:pt idx="44">
                  <c:v>1.9971477385694209E-6</c:v>
                </c:pt>
                <c:pt idx="45">
                  <c:v>2.0002833400301962E-6</c:v>
                </c:pt>
                <c:pt idx="46">
                  <c:v>1.9665466617478449E-6</c:v>
                </c:pt>
                <c:pt idx="47">
                  <c:v>1.8993954126205684E-6</c:v>
                </c:pt>
                <c:pt idx="48">
                  <c:v>1.8029439058702273E-6</c:v>
                </c:pt>
                <c:pt idx="49">
                  <c:v>1.6814019420759468E-6</c:v>
                </c:pt>
                <c:pt idx="50">
                  <c:v>1.538994775112879E-6</c:v>
                </c:pt>
                <c:pt idx="51">
                  <c:v>1.3800443820191116E-6</c:v>
                </c:pt>
                <c:pt idx="52">
                  <c:v>1.2095720747953425E-6</c:v>
                </c:pt>
                <c:pt idx="53">
                  <c:v>1.0332668063905233E-6</c:v>
                </c:pt>
                <c:pt idx="54">
                  <c:v>8.5754513348546304E-7</c:v>
                </c:pt>
                <c:pt idx="55">
                  <c:v>6.8920320791348521E-7</c:v>
                </c:pt>
                <c:pt idx="56">
                  <c:v>5.3473778626891485E-7</c:v>
                </c:pt>
                <c:pt idx="57">
                  <c:v>3.9945768370837897E-7</c:v>
                </c:pt>
                <c:pt idx="58">
                  <c:v>2.8673367205528256E-7</c:v>
                </c:pt>
                <c:pt idx="59">
                  <c:v>1.9754690729682316E-7</c:v>
                </c:pt>
                <c:pt idx="60">
                  <c:v>1.3062846500600016E-7</c:v>
                </c:pt>
                <c:pt idx="61">
                  <c:v>8.2952658708168042E-8</c:v>
                </c:pt>
                <c:pt idx="62">
                  <c:v>5.0693700801327262E-8</c:v>
                </c:pt>
                <c:pt idx="63">
                  <c:v>2.9890610835245968E-8</c:v>
                </c:pt>
                <c:pt idx="64">
                  <c:v>1.705801684938863E-8</c:v>
                </c:pt>
                <c:pt idx="65">
                  <c:v>9.4543537344613602E-9</c:v>
                </c:pt>
                <c:pt idx="66">
                  <c:v>5.1074323958449721E-9</c:v>
                </c:pt>
                <c:pt idx="67">
                  <c:v>2.6986321617718717E-9</c:v>
                </c:pt>
                <c:pt idx="68">
                  <c:v>1.3993234532607174E-9</c:v>
                </c:pt>
                <c:pt idx="69">
                  <c:v>7.1411484817388539E-10</c:v>
                </c:pt>
              </c:numCache>
            </c:numRef>
          </c:yVal>
          <c:smooth val="0"/>
          <c:extLst>
            <c:ext xmlns:c16="http://schemas.microsoft.com/office/drawing/2014/chart" uri="{C3380CC4-5D6E-409C-BE32-E72D297353CC}">
              <c16:uniqueId val="{00000004-DE2C-4E8B-96BC-0A7CBBE6C875}"/>
            </c:ext>
          </c:extLst>
        </c:ser>
        <c:ser>
          <c:idx val="5"/>
          <c:order val="5"/>
          <c:tx>
            <c:strRef>
              <c:f>Main!$J$34</c:f>
              <c:strCache>
                <c:ptCount val="1"/>
                <c:pt idx="0">
                  <c:v>電子</c:v>
                </c:pt>
              </c:strCache>
            </c:strRef>
          </c:tx>
          <c:spPr>
            <a:ln w="25400">
              <a:solidFill>
                <a:srgbClr val="00FFFF"/>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Main!$J$95:$J$164</c:f>
              <c:numCache>
                <c:formatCode>0.00E+00</c:formatCode>
                <c:ptCount val="70"/>
                <c:pt idx="0">
                  <c:v>2.3673950314833984E-3</c:v>
                </c:pt>
                <c:pt idx="1">
                  <c:v>2.270435950555321E-3</c:v>
                </c:pt>
                <c:pt idx="2">
                  <c:v>2.172214346799076E-3</c:v>
                </c:pt>
                <c:pt idx="3">
                  <c:v>2.0723622638669464E-3</c:v>
                </c:pt>
                <c:pt idx="4">
                  <c:v>1.970551423949848E-3</c:v>
                </c:pt>
                <c:pt idx="5">
                  <c:v>1.8665272975031881E-3</c:v>
                </c:pt>
                <c:pt idx="6">
                  <c:v>1.760148922031201E-3</c:v>
                </c:pt>
                <c:pt idx="7">
                  <c:v>1.6514199852017907E-3</c:v>
                </c:pt>
                <c:pt idx="8">
                  <c:v>1.5405137250461944E-3</c:v>
                </c:pt>
                <c:pt idx="9">
                  <c:v>1.4278285550115206E-3</c:v>
                </c:pt>
                <c:pt idx="10">
                  <c:v>1.3140414958047442E-3</c:v>
                </c:pt>
                <c:pt idx="11">
                  <c:v>1.1999369963452773E-3</c:v>
                </c:pt>
                <c:pt idx="12">
                  <c:v>1.0866759414916067E-3</c:v>
                </c:pt>
                <c:pt idx="13">
                  <c:v>9.7550734640844416E-4</c:v>
                </c:pt>
                <c:pt idx="14">
                  <c:v>8.6776157177743257E-4</c:v>
                </c:pt>
                <c:pt idx="15">
                  <c:v>7.6476005983572325E-4</c:v>
                </c:pt>
                <c:pt idx="16">
                  <c:v>6.6771801990614724E-4</c:v>
                </c:pt>
                <c:pt idx="17">
                  <c:v>5.7763777958137546E-4</c:v>
                </c:pt>
                <c:pt idx="18">
                  <c:v>4.9526481741545155E-4</c:v>
                </c:pt>
                <c:pt idx="19">
                  <c:v>4.2100625474878324E-4</c:v>
                </c:pt>
                <c:pt idx="20">
                  <c:v>3.5501044367187588E-4</c:v>
                </c:pt>
                <c:pt idx="21">
                  <c:v>2.970671666971605E-4</c:v>
                </c:pt>
                <c:pt idx="22">
                  <c:v>2.4682888027756708E-4</c:v>
                </c:pt>
                <c:pt idx="23">
                  <c:v>2.0373667689130165E-4</c:v>
                </c:pt>
                <c:pt idx="24">
                  <c:v>1.6712677062096312E-4</c:v>
                </c:pt>
                <c:pt idx="25">
                  <c:v>1.3628768672756277E-4</c:v>
                </c:pt>
                <c:pt idx="26">
                  <c:v>1.1050520917794488E-4</c:v>
                </c:pt>
                <c:pt idx="27">
                  <c:v>8.9092486591906274E-5</c:v>
                </c:pt>
                <c:pt idx="28">
                  <c:v>7.1409531325870501E-5</c:v>
                </c:pt>
                <c:pt idx="29">
                  <c:v>5.6885465889246352E-5</c:v>
                </c:pt>
                <c:pt idx="30">
                  <c:v>4.501142830676063E-5</c:v>
                </c:pt>
                <c:pt idx="31">
                  <c:v>3.5354060028791326E-5</c:v>
                </c:pt>
                <c:pt idx="32">
                  <c:v>2.753470748721462E-5</c:v>
                </c:pt>
                <c:pt idx="33">
                  <c:v>2.1241692025675519E-5</c:v>
                </c:pt>
                <c:pt idx="34">
                  <c:v>1.6210814756454224E-5</c:v>
                </c:pt>
                <c:pt idx="35">
                  <c:v>1.2221968017350821E-5</c:v>
                </c:pt>
                <c:pt idx="36">
                  <c:v>9.0914972999289874E-6</c:v>
                </c:pt>
                <c:pt idx="37">
                  <c:v>6.6648942234241173E-6</c:v>
                </c:pt>
                <c:pt idx="38">
                  <c:v>4.8107909323093977E-6</c:v>
                </c:pt>
                <c:pt idx="39">
                  <c:v>3.4176585235281173E-6</c:v>
                </c:pt>
                <c:pt idx="40">
                  <c:v>2.389605599735026E-6</c:v>
                </c:pt>
                <c:pt idx="41">
                  <c:v>1.6447774857265068E-6</c:v>
                </c:pt>
                <c:pt idx="42">
                  <c:v>1.1156743978379555E-6</c:v>
                </c:pt>
                <c:pt idx="43">
                  <c:v>7.4668049012289658E-7</c:v>
                </c:pt>
                <c:pt idx="44">
                  <c:v>4.9374805603772237E-7</c:v>
                </c:pt>
                <c:pt idx="45">
                  <c:v>3.2307388927325131E-7</c:v>
                </c:pt>
                <c:pt idx="46">
                  <c:v>2.0950193142325554E-7</c:v>
                </c:pt>
                <c:pt idx="47">
                  <c:v>1.3482719146355882E-7</c:v>
                </c:pt>
                <c:pt idx="48">
                  <c:v>8.6228337184765945E-8</c:v>
                </c:pt>
                <c:pt idx="49">
                  <c:v>5.4865719852815333E-8</c:v>
                </c:pt>
                <c:pt idx="50">
                  <c:v>3.4767700525270132E-8</c:v>
                </c:pt>
                <c:pt idx="51">
                  <c:v>2.1953909524237817E-8</c:v>
                </c:pt>
                <c:pt idx="52">
                  <c:v>1.3826549427864829E-8</c:v>
                </c:pt>
                <c:pt idx="53">
                  <c:v>8.6898491105536304E-9</c:v>
                </c:pt>
                <c:pt idx="54">
                  <c:v>5.4523768498567579E-9</c:v>
                </c:pt>
                <c:pt idx="55">
                  <c:v>3.416491191219982E-9</c:v>
                </c:pt>
                <c:pt idx="56">
                  <c:v>2.1385766354486171E-9</c:v>
                </c:pt>
                <c:pt idx="57">
                  <c:v>1.3375433093412755E-9</c:v>
                </c:pt>
                <c:pt idx="58">
                  <c:v>8.3603236203232582E-10</c:v>
                </c:pt>
                <c:pt idx="59">
                  <c:v>5.2230151178929636E-10</c:v>
                </c:pt>
                <c:pt idx="60">
                  <c:v>3.2621336285566651E-10</c:v>
                </c:pt>
                <c:pt idx="61">
                  <c:v>2.0363432427259847E-10</c:v>
                </c:pt>
                <c:pt idx="62">
                  <c:v>1.2709350112273256E-10</c:v>
                </c:pt>
                <c:pt idx="63">
                  <c:v>7.931087009934074E-11</c:v>
                </c:pt>
                <c:pt idx="64">
                  <c:v>4.9486028307717866E-11</c:v>
                </c:pt>
                <c:pt idx="65">
                  <c:v>3.0872951457792198E-11</c:v>
                </c:pt>
                <c:pt idx="66">
                  <c:v>1.9259135822149501E-11</c:v>
                </c:pt>
                <c:pt idx="67">
                  <c:v>1.2013185238563444E-11</c:v>
                </c:pt>
                <c:pt idx="68">
                  <c:v>7.493391530060638E-12</c:v>
                </c:pt>
                <c:pt idx="69">
                  <c:v>4.6737499654333096E-12</c:v>
                </c:pt>
              </c:numCache>
            </c:numRef>
          </c:yVal>
          <c:smooth val="0"/>
          <c:extLst>
            <c:ext xmlns:c16="http://schemas.microsoft.com/office/drawing/2014/chart" uri="{C3380CC4-5D6E-409C-BE32-E72D297353CC}">
              <c16:uniqueId val="{00000005-DE2C-4E8B-96BC-0A7CBBE6C875}"/>
            </c:ext>
          </c:extLst>
        </c:ser>
        <c:ser>
          <c:idx val="6"/>
          <c:order val="6"/>
          <c:tx>
            <c:strRef>
              <c:f>Main!$K$34</c:f>
              <c:strCache>
                <c:ptCount val="1"/>
                <c:pt idx="0">
                  <c:v>陽電子</c:v>
                </c:pt>
              </c:strCache>
            </c:strRef>
          </c:tx>
          <c:spPr>
            <a:ln w="25400">
              <a:solidFill>
                <a:srgbClr val="FF00FF"/>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Main!$K$95:$K$164</c:f>
              <c:numCache>
                <c:formatCode>0.00E+00</c:formatCode>
                <c:ptCount val="70"/>
                <c:pt idx="0">
                  <c:v>6.1894139668288307E-6</c:v>
                </c:pt>
                <c:pt idx="1">
                  <c:v>7.3560214609118563E-6</c:v>
                </c:pt>
                <c:pt idx="2">
                  <c:v>8.7345770076271638E-6</c:v>
                </c:pt>
                <c:pt idx="3">
                  <c:v>1.0359235125454541E-5</c:v>
                </c:pt>
                <c:pt idx="4">
                  <c:v>1.2267237852557136E-5</c:v>
                </c:pt>
                <c:pt idx="5">
                  <c:v>1.4497605433858047E-5</c:v>
                </c:pt>
                <c:pt idx="6">
                  <c:v>1.7088684909204119E-5</c:v>
                </c:pt>
                <c:pt idx="7">
                  <c:v>2.0074445917022611E-5</c:v>
                </c:pt>
                <c:pt idx="8">
                  <c:v>2.3479107831522669E-5</c:v>
                </c:pt>
                <c:pt idx="9">
                  <c:v>2.7308360757176888E-5</c:v>
                </c:pt>
                <c:pt idx="10">
                  <c:v>3.1537345782298255E-5</c:v>
                </c:pt>
                <c:pt idx="11">
                  <c:v>3.6105002106510883E-5</c:v>
                </c:pt>
                <c:pt idx="12">
                  <c:v>4.0891279088610504E-5</c:v>
                </c:pt>
                <c:pt idx="13">
                  <c:v>4.571885829029328E-5</c:v>
                </c:pt>
                <c:pt idx="14">
                  <c:v>5.0353310138002686E-5</c:v>
                </c:pt>
                <c:pt idx="15">
                  <c:v>5.4520211948802482E-5</c:v>
                </c:pt>
                <c:pt idx="16">
                  <c:v>5.7938538557732725E-5</c:v>
                </c:pt>
                <c:pt idx="17">
                  <c:v>6.0365705039224379E-5</c:v>
                </c:pt>
                <c:pt idx="18">
                  <c:v>6.1640224517701061E-5</c:v>
                </c:pt>
                <c:pt idx="19">
                  <c:v>6.1710134625554916E-5</c:v>
                </c:pt>
                <c:pt idx="20">
                  <c:v>6.0635148685347263E-5</c:v>
                </c:pt>
                <c:pt idx="21">
                  <c:v>5.8563593032754707E-5</c:v>
                </c:pt>
                <c:pt idx="22">
                  <c:v>5.5699525044241452E-5</c:v>
                </c:pt>
                <c:pt idx="23">
                  <c:v>5.2262171312343172E-5</c:v>
                </c:pt>
                <c:pt idx="24">
                  <c:v>4.8456111383103565E-5</c:v>
                </c:pt>
                <c:pt idx="25">
                  <c:v>4.4453407340116379E-5</c:v>
                </c:pt>
                <c:pt idx="26">
                  <c:v>4.0387000394188308E-5</c:v>
                </c:pt>
                <c:pt idx="27">
                  <c:v>3.6351718730608698E-5</c:v>
                </c:pt>
                <c:pt idx="28">
                  <c:v>3.2409676367971052E-5</c:v>
                </c:pt>
                <c:pt idx="29">
                  <c:v>2.8600692096320287E-5</c:v>
                </c:pt>
                <c:pt idx="30">
                  <c:v>2.4948481512520796E-5</c:v>
                </c:pt>
                <c:pt idx="31">
                  <c:v>2.1473006486632696E-5</c:v>
                </c:pt>
                <c:pt idx="32">
                  <c:v>1.8192141233688357E-5</c:v>
                </c:pt>
                <c:pt idx="33">
                  <c:v>1.5132960864020697E-5</c:v>
                </c:pt>
                <c:pt idx="34">
                  <c:v>1.2328359373899808E-5</c:v>
                </c:pt>
                <c:pt idx="35">
                  <c:v>9.8150038985161128E-6</c:v>
                </c:pt>
                <c:pt idx="36">
                  <c:v>7.6256973083454519E-6</c:v>
                </c:pt>
                <c:pt idx="37">
                  <c:v>5.7799664016417784E-6</c:v>
                </c:pt>
                <c:pt idx="38">
                  <c:v>4.2770991506767494E-6</c:v>
                </c:pt>
                <c:pt idx="39">
                  <c:v>3.0957238851074673E-6</c:v>
                </c:pt>
                <c:pt idx="40">
                  <c:v>2.1971880600240788E-6</c:v>
                </c:pt>
                <c:pt idx="41">
                  <c:v>1.5333028256128567E-6</c:v>
                </c:pt>
                <c:pt idx="42">
                  <c:v>1.0553610271972615E-6</c:v>
                </c:pt>
                <c:pt idx="43">
                  <c:v>7.1839766101542739E-7</c:v>
                </c:pt>
                <c:pt idx="44">
                  <c:v>4.8477856617896214E-7</c:v>
                </c:pt>
                <c:pt idx="45">
                  <c:v>3.2493271969826972E-7</c:v>
                </c:pt>
                <c:pt idx="46">
                  <c:v>2.1667952691273992E-7</c:v>
                </c:pt>
                <c:pt idx="47">
                  <c:v>1.4393205441024464E-7</c:v>
                </c:pt>
                <c:pt idx="48">
                  <c:v>9.5334562320325572E-8</c:v>
                </c:pt>
                <c:pt idx="49">
                  <c:v>6.3011345222821839E-8</c:v>
                </c:pt>
                <c:pt idx="50">
                  <c:v>4.1583854417616496E-8</c:v>
                </c:pt>
                <c:pt idx="51">
                  <c:v>2.7405796843188429E-8</c:v>
                </c:pt>
                <c:pt idx="52">
                  <c:v>1.8047135908040611E-8</c:v>
                </c:pt>
                <c:pt idx="53">
                  <c:v>1.1877200301280784E-8</c:v>
                </c:pt>
                <c:pt idx="54">
                  <c:v>7.8130495508839123E-9</c:v>
                </c:pt>
                <c:pt idx="55">
                  <c:v>5.1377627390076091E-9</c:v>
                </c:pt>
                <c:pt idx="56">
                  <c:v>3.3776917907313274E-9</c:v>
                </c:pt>
                <c:pt idx="57">
                  <c:v>2.2201370313619429E-9</c:v>
                </c:pt>
                <c:pt idx="58">
                  <c:v>1.4591160841467161E-9</c:v>
                </c:pt>
                <c:pt idx="59">
                  <c:v>9.5886454977287082E-10</c:v>
                </c:pt>
                <c:pt idx="60">
                  <c:v>6.3014397353992994E-10</c:v>
                </c:pt>
                <c:pt idx="61">
                  <c:v>4.1401062857473856E-10</c:v>
                </c:pt>
                <c:pt idx="62">
                  <c:v>2.7201335964188244E-10</c:v>
                </c:pt>
                <c:pt idx="63">
                  <c:v>1.7871977382099898E-10</c:v>
                </c:pt>
                <c:pt idx="64">
                  <c:v>1.1742192241221797E-10</c:v>
                </c:pt>
                <c:pt idx="65">
                  <c:v>7.7146214651691349E-11</c:v>
                </c:pt>
                <c:pt idx="66">
                  <c:v>5.0684662030282031E-11</c:v>
                </c:pt>
                <c:pt idx="67">
                  <c:v>3.3298788751430639E-11</c:v>
                </c:pt>
                <c:pt idx="68">
                  <c:v>2.1877490929842287E-11</c:v>
                </c:pt>
                <c:pt idx="69">
                  <c:v>1.4373130015649776E-11</c:v>
                </c:pt>
              </c:numCache>
            </c:numRef>
          </c:yVal>
          <c:smooth val="0"/>
          <c:extLst>
            <c:ext xmlns:c16="http://schemas.microsoft.com/office/drawing/2014/chart" uri="{C3380CC4-5D6E-409C-BE32-E72D297353CC}">
              <c16:uniqueId val="{00000006-DE2C-4E8B-96BC-0A7CBBE6C875}"/>
            </c:ext>
          </c:extLst>
        </c:ser>
        <c:ser>
          <c:idx val="7"/>
          <c:order val="7"/>
          <c:tx>
            <c:strRef>
              <c:f>Main!$L$34</c:f>
              <c:strCache>
                <c:ptCount val="1"/>
                <c:pt idx="0">
                  <c:v>光子</c:v>
                </c:pt>
              </c:strCache>
            </c:strRef>
          </c:tx>
          <c:spPr>
            <a:ln w="25400">
              <a:solidFill>
                <a:srgbClr val="FFFF00"/>
              </a:solidFill>
              <a:prstDash val="solid"/>
            </a:ln>
          </c:spPr>
          <c:marker>
            <c:symbol val="none"/>
          </c:marker>
          <c:xVal>
            <c:numRef>
              <c:f>Main!$D$95:$D$164</c:f>
              <c:numCache>
                <c:formatCode>0.00E+00</c:formatCode>
                <c:ptCount val="70"/>
                <c:pt idx="0">
                  <c:v>1.1294E-2</c:v>
                </c:pt>
                <c:pt idx="1">
                  <c:v>1.4219000000000001E-2</c:v>
                </c:pt>
                <c:pt idx="2">
                  <c:v>1.7901E-2</c:v>
                </c:pt>
                <c:pt idx="3">
                  <c:v>2.2536E-2</c:v>
                </c:pt>
                <c:pt idx="4">
                  <c:v>2.8371E-2</c:v>
                </c:pt>
                <c:pt idx="5">
                  <c:v>3.5716999999999999E-2</c:v>
                </c:pt>
                <c:pt idx="6">
                  <c:v>4.4964999999999998E-2</c:v>
                </c:pt>
                <c:pt idx="7">
                  <c:v>5.6606999999999998E-2</c:v>
                </c:pt>
                <c:pt idx="8">
                  <c:v>7.1263999999999994E-2</c:v>
                </c:pt>
                <c:pt idx="9">
                  <c:v>8.9717000000000005E-2</c:v>
                </c:pt>
                <c:pt idx="10">
                  <c:v>0.11294</c:v>
                </c:pt>
                <c:pt idx="11">
                  <c:v>0.14219000000000001</c:v>
                </c:pt>
                <c:pt idx="12">
                  <c:v>0.17901</c:v>
                </c:pt>
                <c:pt idx="13">
                  <c:v>0.22536</c:v>
                </c:pt>
                <c:pt idx="14">
                  <c:v>0.28371000000000002</c:v>
                </c:pt>
                <c:pt idx="15">
                  <c:v>0.35716999999999999</c:v>
                </c:pt>
                <c:pt idx="16">
                  <c:v>0.44964999999999999</c:v>
                </c:pt>
                <c:pt idx="17">
                  <c:v>0.56608000000000003</c:v>
                </c:pt>
                <c:pt idx="18">
                  <c:v>0.71264000000000005</c:v>
                </c:pt>
                <c:pt idx="19">
                  <c:v>0.89717000000000002</c:v>
                </c:pt>
                <c:pt idx="20">
                  <c:v>1.1294</c:v>
                </c:pt>
                <c:pt idx="21">
                  <c:v>1.4218999999999999</c:v>
                </c:pt>
                <c:pt idx="22">
                  <c:v>1.7901</c:v>
                </c:pt>
                <c:pt idx="23">
                  <c:v>2.2536</c:v>
                </c:pt>
                <c:pt idx="24">
                  <c:v>2.8371</c:v>
                </c:pt>
                <c:pt idx="25">
                  <c:v>3.5716999999999999</c:v>
                </c:pt>
                <c:pt idx="26">
                  <c:v>4.4965000000000002</c:v>
                </c:pt>
                <c:pt idx="27">
                  <c:v>5.6607000000000003</c:v>
                </c:pt>
                <c:pt idx="28">
                  <c:v>7.1265000000000001</c:v>
                </c:pt>
                <c:pt idx="29">
                  <c:v>8.9717000000000002</c:v>
                </c:pt>
                <c:pt idx="30">
                  <c:v>11.295</c:v>
                </c:pt>
                <c:pt idx="31">
                  <c:v>14.218999999999999</c:v>
                </c:pt>
                <c:pt idx="32">
                  <c:v>17.901</c:v>
                </c:pt>
                <c:pt idx="33">
                  <c:v>22.536000000000001</c:v>
                </c:pt>
                <c:pt idx="34">
                  <c:v>28.370999999999999</c:v>
                </c:pt>
                <c:pt idx="35">
                  <c:v>35.716999999999999</c:v>
                </c:pt>
                <c:pt idx="36">
                  <c:v>44.965000000000003</c:v>
                </c:pt>
                <c:pt idx="37">
                  <c:v>56.606999999999999</c:v>
                </c:pt>
                <c:pt idx="38">
                  <c:v>71.265000000000001</c:v>
                </c:pt>
                <c:pt idx="39">
                  <c:v>89.715999999999994</c:v>
                </c:pt>
                <c:pt idx="40">
                  <c:v>112.94</c:v>
                </c:pt>
                <c:pt idx="41">
                  <c:v>142.19</c:v>
                </c:pt>
                <c:pt idx="42">
                  <c:v>179.01</c:v>
                </c:pt>
                <c:pt idx="43">
                  <c:v>225.36</c:v>
                </c:pt>
                <c:pt idx="44">
                  <c:v>283.70999999999998</c:v>
                </c:pt>
                <c:pt idx="45">
                  <c:v>357.17</c:v>
                </c:pt>
                <c:pt idx="46">
                  <c:v>449.65</c:v>
                </c:pt>
                <c:pt idx="47">
                  <c:v>566.08000000000004</c:v>
                </c:pt>
                <c:pt idx="48">
                  <c:v>712.65</c:v>
                </c:pt>
                <c:pt idx="49">
                  <c:v>897.16</c:v>
                </c:pt>
                <c:pt idx="50">
                  <c:v>1129.4000000000001</c:v>
                </c:pt>
                <c:pt idx="51">
                  <c:v>1421.9</c:v>
                </c:pt>
                <c:pt idx="52">
                  <c:v>1790.1</c:v>
                </c:pt>
                <c:pt idx="53">
                  <c:v>2253.6</c:v>
                </c:pt>
                <c:pt idx="54">
                  <c:v>2837.1</c:v>
                </c:pt>
                <c:pt idx="55">
                  <c:v>3571.7</c:v>
                </c:pt>
                <c:pt idx="56">
                  <c:v>4496.5</c:v>
                </c:pt>
                <c:pt idx="57">
                  <c:v>5660.8</c:v>
                </c:pt>
                <c:pt idx="58">
                  <c:v>7126.5</c:v>
                </c:pt>
                <c:pt idx="59">
                  <c:v>8971.7000000000007</c:v>
                </c:pt>
                <c:pt idx="60">
                  <c:v>11294</c:v>
                </c:pt>
                <c:pt idx="61">
                  <c:v>14219</c:v>
                </c:pt>
                <c:pt idx="62">
                  <c:v>17901</c:v>
                </c:pt>
                <c:pt idx="63">
                  <c:v>22536</c:v>
                </c:pt>
                <c:pt idx="64">
                  <c:v>28371</c:v>
                </c:pt>
                <c:pt idx="65">
                  <c:v>35717</c:v>
                </c:pt>
                <c:pt idx="66">
                  <c:v>44965</c:v>
                </c:pt>
                <c:pt idx="67">
                  <c:v>56608</c:v>
                </c:pt>
                <c:pt idx="68">
                  <c:v>71264</c:v>
                </c:pt>
                <c:pt idx="69">
                  <c:v>89716</c:v>
                </c:pt>
              </c:numCache>
            </c:numRef>
          </c:xVal>
          <c:yVal>
            <c:numRef>
              <c:f>Main!$L$95:$L$164</c:f>
              <c:numCache>
                <c:formatCode>0.00E+00</c:formatCode>
                <c:ptCount val="70"/>
                <c:pt idx="0">
                  <c:v>1.6253320087441902E-3</c:v>
                </c:pt>
                <c:pt idx="1">
                  <c:v>5.0280955219759197E-3</c:v>
                </c:pt>
                <c:pt idx="2">
                  <c:v>1.5549224143212446E-2</c:v>
                </c:pt>
                <c:pt idx="3">
                  <c:v>4.7907484718144981E-2</c:v>
                </c:pt>
                <c:pt idx="4">
                  <c:v>0.14459118779093766</c:v>
                </c:pt>
                <c:pt idx="5">
                  <c:v>0.39650506168440763</c:v>
                </c:pt>
                <c:pt idx="6">
                  <c:v>0.78310668632779368</c:v>
                </c:pt>
                <c:pt idx="7">
                  <c:v>0.87459012506786382</c:v>
                </c:pt>
                <c:pt idx="8">
                  <c:v>0.65941911509513129</c:v>
                </c:pt>
                <c:pt idx="9">
                  <c:v>0.43844462761057063</c:v>
                </c:pt>
                <c:pt idx="10">
                  <c:v>0.28432669584554293</c:v>
                </c:pt>
                <c:pt idx="11">
                  <c:v>0.18428720294741563</c:v>
                </c:pt>
                <c:pt idx="12">
                  <c:v>0.120170564842126</c:v>
                </c:pt>
                <c:pt idx="13">
                  <c:v>7.9031205726278517E-2</c:v>
                </c:pt>
                <c:pt idx="14">
                  <c:v>5.2511980296514958E-2</c:v>
                </c:pt>
                <c:pt idx="15">
                  <c:v>3.5309052540963649E-2</c:v>
                </c:pt>
                <c:pt idx="16">
                  <c:v>2.4063191221885206E-2</c:v>
                </c:pt>
                <c:pt idx="17">
                  <c:v>6.0716507980556313E-2</c:v>
                </c:pt>
                <c:pt idx="18">
                  <c:v>1.1692887780348946E-2</c:v>
                </c:pt>
                <c:pt idx="19">
                  <c:v>8.3487160365833916E-3</c:v>
                </c:pt>
                <c:pt idx="20">
                  <c:v>6.058016406811445E-3</c:v>
                </c:pt>
                <c:pt idx="21">
                  <c:v>4.4631906641003378E-3</c:v>
                </c:pt>
                <c:pt idx="22">
                  <c:v>3.3351469654239259E-3</c:v>
                </c:pt>
                <c:pt idx="23">
                  <c:v>2.5234677539539545E-3</c:v>
                </c:pt>
                <c:pt idx="24">
                  <c:v>1.929267721077009E-3</c:v>
                </c:pt>
                <c:pt idx="25">
                  <c:v>1.4868847326389588E-3</c:v>
                </c:pt>
                <c:pt idx="26">
                  <c:v>1.1522052250259524E-3</c:v>
                </c:pt>
                <c:pt idx="27">
                  <c:v>8.9518446278167056E-4</c:v>
                </c:pt>
                <c:pt idx="28">
                  <c:v>6.9506649636577719E-4</c:v>
                </c:pt>
                <c:pt idx="29">
                  <c:v>5.374376670014946E-4</c:v>
                </c:pt>
                <c:pt idx="30">
                  <c:v>4.1211292966958785E-4</c:v>
                </c:pt>
                <c:pt idx="31">
                  <c:v>3.1199270188785809E-4</c:v>
                </c:pt>
                <c:pt idx="32">
                  <c:v>2.3200398150103623E-4</c:v>
                </c:pt>
                <c:pt idx="33">
                  <c:v>1.686397196095934E-4</c:v>
                </c:pt>
                <c:pt idx="34">
                  <c:v>1.1929851753945246E-4</c:v>
                </c:pt>
                <c:pt idx="35">
                  <c:v>8.1880839303158828E-5</c:v>
                </c:pt>
                <c:pt idx="36">
                  <c:v>5.4461481779477057E-5</c:v>
                </c:pt>
                <c:pt idx="37">
                  <c:v>3.5135912067653243E-5</c:v>
                </c:pt>
                <c:pt idx="38">
                  <c:v>2.2045128172451659E-5</c:v>
                </c:pt>
                <c:pt idx="39">
                  <c:v>1.3505410346310261E-5</c:v>
                </c:pt>
                <c:pt idx="40">
                  <c:v>8.1139157650240522E-6</c:v>
                </c:pt>
                <c:pt idx="41">
                  <c:v>4.7991727963939539E-6</c:v>
                </c:pt>
                <c:pt idx="42">
                  <c:v>2.8056810855228048E-6</c:v>
                </c:pt>
                <c:pt idx="43">
                  <c:v>1.6261025468384956E-6</c:v>
                </c:pt>
                <c:pt idx="44">
                  <c:v>9.3649107333788183E-7</c:v>
                </c:pt>
                <c:pt idx="45">
                  <c:v>5.3687011992701215E-7</c:v>
                </c:pt>
                <c:pt idx="46">
                  <c:v>3.0677734240237616E-7</c:v>
                </c:pt>
                <c:pt idx="47">
                  <c:v>1.7489165386065243E-7</c:v>
                </c:pt>
                <c:pt idx="48">
                  <c:v>9.9545871981817137E-8</c:v>
                </c:pt>
                <c:pt idx="49">
                  <c:v>5.6597402040182154E-8</c:v>
                </c:pt>
                <c:pt idx="50">
                  <c:v>3.2156139877101758E-8</c:v>
                </c:pt>
                <c:pt idx="51">
                  <c:v>1.8255107038392425E-8</c:v>
                </c:pt>
                <c:pt idx="52">
                  <c:v>1.0360232192354476E-8</c:v>
                </c:pt>
                <c:pt idx="53">
                  <c:v>5.8784060332968512E-9</c:v>
                </c:pt>
                <c:pt idx="54">
                  <c:v>3.3348251216596208E-9</c:v>
                </c:pt>
                <c:pt idx="55">
                  <c:v>1.8915778159255784E-9</c:v>
                </c:pt>
                <c:pt idx="56">
                  <c:v>1.0728479450511381E-9</c:v>
                </c:pt>
                <c:pt idx="57">
                  <c:v>6.0843799406343755E-10</c:v>
                </c:pt>
                <c:pt idx="58">
                  <c:v>3.4505432509877255E-10</c:v>
                </c:pt>
                <c:pt idx="59">
                  <c:v>1.9567970227920366E-10</c:v>
                </c:pt>
                <c:pt idx="60">
                  <c:v>1.1098333581105198E-10</c:v>
                </c:pt>
                <c:pt idx="61">
                  <c:v>6.2928126074560148E-11</c:v>
                </c:pt>
                <c:pt idx="62">
                  <c:v>3.5682862924168506E-11</c:v>
                </c:pt>
                <c:pt idx="63">
                  <c:v>2.0234528746655469E-11</c:v>
                </c:pt>
                <c:pt idx="64">
                  <c:v>1.1474367639759534E-11</c:v>
                </c:pt>
                <c:pt idx="65">
                  <c:v>6.5066409916386144E-12</c:v>
                </c:pt>
                <c:pt idx="66">
                  <c:v>3.689654746689969E-12</c:v>
                </c:pt>
                <c:pt idx="67">
                  <c:v>2.0922093092628428E-12</c:v>
                </c:pt>
                <c:pt idx="68">
                  <c:v>1.1864536462677576E-12</c:v>
                </c:pt>
                <c:pt idx="69">
                  <c:v>6.727877630058141E-13</c:v>
                </c:pt>
              </c:numCache>
            </c:numRef>
          </c:yVal>
          <c:smooth val="0"/>
          <c:extLst>
            <c:ext xmlns:c16="http://schemas.microsoft.com/office/drawing/2014/chart" uri="{C3380CC4-5D6E-409C-BE32-E72D297353CC}">
              <c16:uniqueId val="{00000007-DE2C-4E8B-96BC-0A7CBBE6C875}"/>
            </c:ext>
          </c:extLst>
        </c:ser>
        <c:dLbls>
          <c:showLegendKey val="0"/>
          <c:showVal val="0"/>
          <c:showCatName val="0"/>
          <c:showSerName val="0"/>
          <c:showPercent val="0"/>
          <c:showBubbleSize val="0"/>
        </c:dLbls>
        <c:axId val="547036576"/>
        <c:axId val="547036968"/>
      </c:scatterChart>
      <c:valAx>
        <c:axId val="547036576"/>
        <c:scaling>
          <c:logBase val="10"/>
          <c:orientation val="minMax"/>
          <c:max val="100000"/>
          <c:min val="1.0000000000000002E-2"/>
        </c:scaling>
        <c:delete val="0"/>
        <c:axPos val="b"/>
        <c:title>
          <c:tx>
            <c:strRef>
              <c:f>Main!$D$34</c:f>
              <c:strCache>
                <c:ptCount val="1"/>
                <c:pt idx="0">
                  <c:v>エネルギー(MeV/n)</c:v>
                </c:pt>
              </c:strCache>
            </c:strRef>
          </c:tx>
          <c:layout>
            <c:manualLayout>
              <c:xMode val="edge"/>
              <c:yMode val="edge"/>
              <c:x val="0.41347626339969373"/>
              <c:y val="0.9514815477610753"/>
            </c:manualLayout>
          </c:layout>
          <c:overlay val="0"/>
          <c:spPr>
            <a:noFill/>
            <a:ln w="25400">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title>
        <c:numFmt formatCode="0.0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47036968"/>
        <c:crossesAt val="1.0000000000000006E-10"/>
        <c:crossBetween val="midCat"/>
      </c:valAx>
      <c:valAx>
        <c:axId val="547036968"/>
        <c:scaling>
          <c:logBase val="10"/>
          <c:orientation val="minMax"/>
          <c:max val="100"/>
          <c:min val="1E-10"/>
        </c:scaling>
        <c:delete val="0"/>
        <c:axPos val="l"/>
        <c:majorGridlines>
          <c:spPr>
            <a:ln w="3175">
              <a:solidFill>
                <a:srgbClr val="000000"/>
              </a:solidFill>
              <a:prstDash val="solid"/>
            </a:ln>
          </c:spPr>
        </c:majorGridlines>
        <c:title>
          <c:tx>
            <c:strRef>
              <c:f>Main!$D$33</c:f>
              <c:strCache>
                <c:ptCount val="1"/>
                <c:pt idx="0">
                  <c:v>プロットした各粒子のフラックス (/cm2/s/(MeV/n))</c:v>
                </c:pt>
              </c:strCache>
            </c:strRef>
          </c:tx>
          <c:layout>
            <c:manualLayout>
              <c:xMode val="edge"/>
              <c:yMode val="edge"/>
              <c:x val="1.4803471158754467E-2"/>
              <c:y val="0.11247949938461084"/>
            </c:manualLayout>
          </c:layout>
          <c:overlay val="0"/>
          <c:spPr>
            <a:noFill/>
            <a:ln w="25400">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title>
        <c:numFmt formatCode="0.0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47036576"/>
        <c:crossesAt val="1.0000000000000002E-2"/>
        <c:crossBetween val="midCat"/>
      </c:valAx>
      <c:spPr>
        <a:solidFill>
          <a:srgbClr val="C0C0C0"/>
        </a:solidFill>
        <a:ln w="12700">
          <a:solidFill>
            <a:srgbClr val="808080"/>
          </a:solidFill>
          <a:prstDash val="solid"/>
        </a:ln>
      </c:spPr>
    </c:plotArea>
    <c:legend>
      <c:legendPos val="r"/>
      <c:layout>
        <c:manualLayout>
          <c:xMode val="edge"/>
          <c:yMode val="edge"/>
          <c:x val="0.71282712938064974"/>
          <c:y val="0.10211962141095998"/>
          <c:w val="0.21001571587625056"/>
          <c:h val="0.32755368647100935"/>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23789761350332"/>
          <c:y val="4.0302316571449656E-2"/>
          <c:w val="0.66030087972080409"/>
          <c:h val="0.82579793231861287"/>
        </c:manualLayout>
      </c:layout>
      <c:scatterChart>
        <c:scatterStyle val="lineMarker"/>
        <c:varyColors val="0"/>
        <c:ser>
          <c:idx val="0"/>
          <c:order val="0"/>
          <c:tx>
            <c:strRef>
              <c:f>Angle!$B$3</c:f>
              <c:strCache>
                <c:ptCount val="1"/>
                <c:pt idx="0">
                  <c:v>Condition 1</c:v>
                </c:pt>
              </c:strCache>
            </c:strRef>
          </c:tx>
          <c:spPr>
            <a:ln w="19050">
              <a:solidFill>
                <a:srgbClr val="FF0000"/>
              </a:solidFill>
              <a:prstDash val="solid"/>
            </a:ln>
          </c:spPr>
          <c:marker>
            <c:symbol val="none"/>
          </c:marker>
          <c:xVal>
            <c:numRef>
              <c:f>Angle!$A$35:$A$155</c:f>
              <c:numCache>
                <c:formatCode>0.00E+00</c:formatCode>
                <c:ptCount val="121"/>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numCache>
            </c:numRef>
          </c:xVal>
          <c:yVal>
            <c:numRef>
              <c:f>Angle!$B$35:$B$155</c:f>
              <c:numCache>
                <c:formatCode>0.00E+00</c:formatCode>
                <c:ptCount val="121"/>
                <c:pt idx="0">
                  <c:v>511.23419164632332</c:v>
                </c:pt>
                <c:pt idx="1">
                  <c:v>586.68622719952396</c:v>
                </c:pt>
                <c:pt idx="2">
                  <c:v>658.63882216709521</c:v>
                </c:pt>
                <c:pt idx="3">
                  <c:v>718.32031875360872</c:v>
                </c:pt>
                <c:pt idx="4">
                  <c:v>753.81788780891566</c:v>
                </c:pt>
                <c:pt idx="5">
                  <c:v>751.43143393553885</c:v>
                </c:pt>
                <c:pt idx="6">
                  <c:v>699.64809590675134</c:v>
                </c:pt>
                <c:pt idx="7">
                  <c:v>595.84138222848355</c:v>
                </c:pt>
                <c:pt idx="8">
                  <c:v>452.85072408236351</c:v>
                </c:pt>
                <c:pt idx="9">
                  <c:v>299.21661900533667</c:v>
                </c:pt>
                <c:pt idx="10">
                  <c:v>168.43591478559443</c:v>
                </c:pt>
                <c:pt idx="11">
                  <c:v>81.767191648175853</c:v>
                </c:pt>
                <c:pt idx="12">
                  <c:v>38.343225665986033</c:v>
                </c:pt>
                <c:pt idx="13">
                  <c:v>22.168243652481653</c:v>
                </c:pt>
                <c:pt idx="14">
                  <c:v>17.082525915900792</c:v>
                </c:pt>
                <c:pt idx="15">
                  <c:v>14.764379228852137</c:v>
                </c:pt>
                <c:pt idx="16">
                  <c:v>12.858767823653002</c:v>
                </c:pt>
                <c:pt idx="17">
                  <c:v>11.060156393922661</c:v>
                </c:pt>
                <c:pt idx="18">
                  <c:v>9.3959196978261907</c:v>
                </c:pt>
                <c:pt idx="19">
                  <c:v>7.8981235760749025</c:v>
                </c:pt>
                <c:pt idx="20">
                  <c:v>6.5809859773504433</c:v>
                </c:pt>
                <c:pt idx="21">
                  <c:v>5.442618764826789</c:v>
                </c:pt>
                <c:pt idx="22">
                  <c:v>4.4735112295578885</c:v>
                </c:pt>
                <c:pt idx="23">
                  <c:v>3.6579848363512659</c:v>
                </c:pt>
                <c:pt idx="24">
                  <c:v>2.9780938766616822</c:v>
                </c:pt>
                <c:pt idx="25">
                  <c:v>2.4156320720631337</c:v>
                </c:pt>
                <c:pt idx="26">
                  <c:v>1.9533148879436386</c:v>
                </c:pt>
                <c:pt idx="27">
                  <c:v>1.5753324875390362</c:v>
                </c:pt>
                <c:pt idx="28">
                  <c:v>1.2677319870152211</c:v>
                </c:pt>
                <c:pt idx="29">
                  <c:v>1.0183059785935458</c:v>
                </c:pt>
                <c:pt idx="30">
                  <c:v>0.81674723124393966</c:v>
                </c:pt>
                <c:pt idx="31">
                  <c:v>0.65419654178616582</c:v>
                </c:pt>
                <c:pt idx="32">
                  <c:v>0.52347045254537661</c:v>
                </c:pt>
                <c:pt idx="33">
                  <c:v>0.41852207185589974</c:v>
                </c:pt>
                <c:pt idx="34">
                  <c:v>0.33438758702092686</c:v>
                </c:pt>
                <c:pt idx="35">
                  <c:v>0.26701922257834965</c:v>
                </c:pt>
                <c:pt idx="36">
                  <c:v>0.21313208903170286</c:v>
                </c:pt>
                <c:pt idx="37">
                  <c:v>0.17006516979167996</c:v>
                </c:pt>
                <c:pt idx="38">
                  <c:v>0.13566600772737147</c:v>
                </c:pt>
                <c:pt idx="39">
                  <c:v>0.10820542065841555</c:v>
                </c:pt>
                <c:pt idx="40">
                  <c:v>8.6293320661338546E-2</c:v>
                </c:pt>
                <c:pt idx="41">
                  <c:v>6.8820720620357684E-2</c:v>
                </c:pt>
                <c:pt idx="42">
                  <c:v>5.4884560769560956E-2</c:v>
                </c:pt>
                <c:pt idx="43">
                  <c:v>4.3775651045891831E-2</c:v>
                </c:pt>
                <c:pt idx="44">
                  <c:v>3.4921315890461685E-2</c:v>
                </c:pt>
                <c:pt idx="45">
                  <c:v>2.7864697592649697E-2</c:v>
                </c:pt>
                <c:pt idx="46">
                  <c:v>2.2241615443700628E-2</c:v>
                </c:pt>
                <c:pt idx="47">
                  <c:v>1.7761356840054802E-2</c:v>
                </c:pt>
                <c:pt idx="48">
                  <c:v>1.4191391969083889E-2</c:v>
                </c:pt>
                <c:pt idx="49">
                  <c:v>1.1347578353019817E-2</c:v>
                </c:pt>
                <c:pt idx="50">
                  <c:v>9.0815514808002401E-3</c:v>
                </c:pt>
                <c:pt idx="51">
                  <c:v>7.2770155462749979E-3</c:v>
                </c:pt>
                <c:pt idx="52">
                  <c:v>5.8392100462698483E-3</c:v>
                </c:pt>
                <c:pt idx="53">
                  <c:v>4.6940945584127884E-3</c:v>
                </c:pt>
                <c:pt idx="54">
                  <c:v>3.7820512134960974E-3</c:v>
                </c:pt>
                <c:pt idx="55">
                  <c:v>3.0555726033894494E-3</c:v>
                </c:pt>
                <c:pt idx="56">
                  <c:v>2.4767429360214766E-3</c:v>
                </c:pt>
                <c:pt idx="57">
                  <c:v>2.0151535723358298E-3</c:v>
                </c:pt>
                <c:pt idx="58">
                  <c:v>1.6462457461288084E-3</c:v>
                </c:pt>
                <c:pt idx="59">
                  <c:v>1.3502381332704146E-3</c:v>
                </c:pt>
                <c:pt idx="60">
                  <c:v>1.1109767953233528E-3</c:v>
                </c:pt>
                <c:pt idx="61">
                  <c:v>9.1511713039953179E-4</c:v>
                </c:pt>
                <c:pt idx="62">
                  <c:v>7.5223081831941136E-4</c:v>
                </c:pt>
                <c:pt idx="63">
                  <c:v>6.1431953553756427E-4</c:v>
                </c:pt>
                <c:pt idx="64">
                  <c:v>4.9631658756129206E-4</c:v>
                </c:pt>
                <c:pt idx="65">
                  <c:v>3.9649087861854342E-4</c:v>
                </c:pt>
                <c:pt idx="66">
                  <c:v>3.1579397207439497E-4</c:v>
                </c:pt>
                <c:pt idx="67">
                  <c:v>2.5509022852025727E-4</c:v>
                </c:pt>
                <c:pt idx="68">
                  <c:v>2.1223243830936027E-4</c:v>
                </c:pt>
                <c:pt idx="69">
                  <c:v>1.8226226886092458E-4</c:v>
                </c:pt>
                <c:pt idx="70">
                  <c:v>1.5973993056870542E-4</c:v>
                </c:pt>
                <c:pt idx="71">
                  <c:v>1.4077534230945749E-4</c:v>
                </c:pt>
                <c:pt idx="72">
                  <c:v>1.2382747320676242E-4</c:v>
                </c:pt>
                <c:pt idx="73">
                  <c:v>1.0869922021245749E-4</c:v>
                </c:pt>
                <c:pt idx="74">
                  <c:v>9.5418853089669802E-5</c:v>
                </c:pt>
                <c:pt idx="75">
                  <c:v>8.3879376710164555E-5</c:v>
                </c:pt>
                <c:pt idx="76">
                  <c:v>7.3860965618797298E-5</c:v>
                </c:pt>
                <c:pt idx="77">
                  <c:v>6.5091816478888992E-5</c:v>
                </c:pt>
                <c:pt idx="78">
                  <c:v>5.7287512369281099E-5</c:v>
                </c:pt>
                <c:pt idx="79">
                  <c:v>5.0227880293418412E-5</c:v>
                </c:pt>
                <c:pt idx="80">
                  <c:v>4.4782989365638934E-5</c:v>
                </c:pt>
                <c:pt idx="81">
                  <c:v>4.2576412936633245E-5</c:v>
                </c:pt>
                <c:pt idx="82">
                  <c:v>3.6408915738962437E-5</c:v>
                </c:pt>
                <c:pt idx="83">
                  <c:v>2.9476653775201274E-5</c:v>
                </c:pt>
                <c:pt idx="84">
                  <c:v>2.2886674070232771E-5</c:v>
                </c:pt>
                <c:pt idx="85">
                  <c:v>1.6989852560839739E-5</c:v>
                </c:pt>
                <c:pt idx="86">
                  <c:v>1.2141988745411891E-5</c:v>
                </c:pt>
                <c:pt idx="87">
                  <c:v>8.5595552769315594E-6</c:v>
                </c:pt>
                <c:pt idx="88">
                  <c:v>6.2597001603259308E-6</c:v>
                </c:pt>
                <c:pt idx="89">
                  <c:v>4.900314838105576E-6</c:v>
                </c:pt>
                <c:pt idx="90">
                  <c:v>4.0165430936548699E-6</c:v>
                </c:pt>
                <c:pt idx="91">
                  <c:v>3.3287940677818703E-6</c:v>
                </c:pt>
                <c:pt idx="92">
                  <c:v>2.8328168233928331E-6</c:v>
                </c:pt>
                <c:pt idx="93">
                  <c:v>2.6514722771895275E-6</c:v>
                </c:pt>
                <c:pt idx="94">
                  <c:v>2.5481863444124924E-6</c:v>
                </c:pt>
                <c:pt idx="95">
                  <c:v>2.5741706563635111E-6</c:v>
                </c:pt>
                <c:pt idx="96">
                  <c:v>2.7420369274990582E-6</c:v>
                </c:pt>
                <c:pt idx="97">
                  <c:v>2.9724274047250801E-6</c:v>
                </c:pt>
                <c:pt idx="98">
                  <c:v>3.1182016935167911E-6</c:v>
                </c:pt>
                <c:pt idx="99">
                  <c:v>3.1089737085156958E-6</c:v>
                </c:pt>
                <c:pt idx="100">
                  <c:v>2.9028296346592882E-6</c:v>
                </c:pt>
                <c:pt idx="101">
                  <c:v>2.5141835917974882E-6</c:v>
                </c:pt>
                <c:pt idx="102">
                  <c:v>2.011068932509833E-6</c:v>
                </c:pt>
                <c:pt idx="103">
                  <c:v>1.4875441476465164E-6</c:v>
                </c:pt>
                <c:pt idx="104">
                  <c:v>1.0195212438503516E-6</c:v>
                </c:pt>
                <c:pt idx="105">
                  <c:v>6.4550132747639213E-7</c:v>
                </c:pt>
                <c:pt idx="106">
                  <c:v>3.8093464169560676E-7</c:v>
                </c:pt>
                <c:pt idx="107">
                  <c:v>2.1475014808280294E-7</c:v>
                </c:pt>
                <c:pt idx="108">
                  <c:v>1.1858000926554067E-7</c:v>
                </c:pt>
                <c:pt idx="109">
                  <c:v>6.7109545835140235E-8</c:v>
                </c:pt>
                <c:pt idx="110">
                  <c:v>3.9775628424421011E-8</c:v>
                </c:pt>
                <c:pt idx="111">
                  <c:v>2.4578453027997902E-8</c:v>
                </c:pt>
                <c:pt idx="112">
                  <c:v>1.5544994599097608E-8</c:v>
                </c:pt>
                <c:pt idx="113">
                  <c:v>9.8858501486565058E-9</c:v>
                </c:pt>
                <c:pt idx="114">
                  <c:v>6.2561859749742483E-9</c:v>
                </c:pt>
                <c:pt idx="115">
                  <c:v>3.9237768798564954E-9</c:v>
                </c:pt>
                <c:pt idx="116">
                  <c:v>2.4380006759493273E-9</c:v>
                </c:pt>
                <c:pt idx="117">
                  <c:v>1.5022737476647905E-9</c:v>
                </c:pt>
                <c:pt idx="118">
                  <c:v>9.1939044528075398E-10</c:v>
                </c:pt>
                <c:pt idx="119">
                  <c:v>5.5907949938115697E-10</c:v>
                </c:pt>
                <c:pt idx="120">
                  <c:v>3.3631529946756492E-10</c:v>
                </c:pt>
              </c:numCache>
            </c:numRef>
          </c:yVal>
          <c:smooth val="0"/>
          <c:extLst>
            <c:ext xmlns:c16="http://schemas.microsoft.com/office/drawing/2014/chart" uri="{C3380CC4-5D6E-409C-BE32-E72D297353CC}">
              <c16:uniqueId val="{00000000-9CDF-4DF0-B0F1-420A6E316CB0}"/>
            </c:ext>
          </c:extLst>
        </c:ser>
        <c:ser>
          <c:idx val="1"/>
          <c:order val="1"/>
          <c:tx>
            <c:strRef>
              <c:f>Angle!$D$3</c:f>
              <c:strCache>
                <c:ptCount val="1"/>
                <c:pt idx="0">
                  <c:v>Condition 2</c:v>
                </c:pt>
              </c:strCache>
            </c:strRef>
          </c:tx>
          <c:spPr>
            <a:ln w="19050">
              <a:solidFill>
                <a:srgbClr val="3366FF"/>
              </a:solidFill>
              <a:prstDash val="solid"/>
            </a:ln>
          </c:spPr>
          <c:marker>
            <c:symbol val="none"/>
          </c:marker>
          <c:dPt>
            <c:idx val="77"/>
            <c:bubble3D val="0"/>
            <c:spPr>
              <a:ln w="19050">
                <a:solidFill>
                  <a:srgbClr val="0000FF"/>
                </a:solidFill>
                <a:prstDash val="solid"/>
              </a:ln>
            </c:spPr>
            <c:extLst>
              <c:ext xmlns:c16="http://schemas.microsoft.com/office/drawing/2014/chart" uri="{C3380CC4-5D6E-409C-BE32-E72D297353CC}">
                <c16:uniqueId val="{00000002-9CDF-4DF0-B0F1-420A6E316CB0}"/>
              </c:ext>
            </c:extLst>
          </c:dPt>
          <c:xVal>
            <c:numRef>
              <c:f>Angle!$A$35:$A$155</c:f>
              <c:numCache>
                <c:formatCode>0.00E+00</c:formatCode>
                <c:ptCount val="121"/>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numCache>
            </c:numRef>
          </c:xVal>
          <c:yVal>
            <c:numRef>
              <c:f>Angle!$D$35:$D$155</c:f>
              <c:numCache>
                <c:formatCode>0.00E+00</c:formatCode>
                <c:ptCount val="121"/>
                <c:pt idx="0">
                  <c:v>718.51093443331285</c:v>
                </c:pt>
                <c:pt idx="1">
                  <c:v>816.31246559224894</c:v>
                </c:pt>
                <c:pt idx="2">
                  <c:v>905.11785965170873</c:v>
                </c:pt>
                <c:pt idx="3">
                  <c:v>972.58596099688282</c:v>
                </c:pt>
                <c:pt idx="4">
                  <c:v>1003.3893428854044</c:v>
                </c:pt>
                <c:pt idx="5">
                  <c:v>981.67141390546556</c:v>
                </c:pt>
                <c:pt idx="6">
                  <c:v>896.3367103339076</c:v>
                </c:pt>
                <c:pt idx="7">
                  <c:v>748.66568682586581</c:v>
                </c:pt>
                <c:pt idx="8">
                  <c:v>558.59347553515818</c:v>
                </c:pt>
                <c:pt idx="9">
                  <c:v>362.88729323321303</c:v>
                </c:pt>
                <c:pt idx="10">
                  <c:v>201.19375280562414</c:v>
                </c:pt>
                <c:pt idx="11">
                  <c:v>96.352971588566504</c:v>
                </c:pt>
                <c:pt idx="12">
                  <c:v>44.634136957098576</c:v>
                </c:pt>
                <c:pt idx="13">
                  <c:v>25.516882907279374</c:v>
                </c:pt>
                <c:pt idx="14">
                  <c:v>19.455139911112102</c:v>
                </c:pt>
                <c:pt idx="15">
                  <c:v>16.64278455766647</c:v>
                </c:pt>
                <c:pt idx="16">
                  <c:v>14.348279904840641</c:v>
                </c:pt>
                <c:pt idx="17">
                  <c:v>12.217339874799443</c:v>
                </c:pt>
                <c:pt idx="18">
                  <c:v>10.275445420710463</c:v>
                </c:pt>
                <c:pt idx="19">
                  <c:v>8.5525993407049459</c:v>
                </c:pt>
                <c:pt idx="20">
                  <c:v>7.0583503305098265</c:v>
                </c:pt>
                <c:pt idx="21">
                  <c:v>5.7842094162974167</c:v>
                </c:pt>
                <c:pt idx="22">
                  <c:v>4.7136481868835149</c:v>
                </c:pt>
                <c:pt idx="23">
                  <c:v>3.8240203466028482</c:v>
                </c:pt>
                <c:pt idx="24">
                  <c:v>3.0911177110400674</c:v>
                </c:pt>
                <c:pt idx="25">
                  <c:v>2.4914416763215574</c:v>
                </c:pt>
                <c:pt idx="26">
                  <c:v>2.0034462855891664</c:v>
                </c:pt>
                <c:pt idx="27">
                  <c:v>1.6080201455213796</c:v>
                </c:pt>
                <c:pt idx="28">
                  <c:v>1.2887404545519379</c:v>
                </c:pt>
                <c:pt idx="29">
                  <c:v>1.0315977714073294</c:v>
                </c:pt>
                <c:pt idx="30">
                  <c:v>0.82500729065606271</c:v>
                </c:pt>
                <c:pt idx="31">
                  <c:v>0.65921580191096696</c:v>
                </c:pt>
                <c:pt idx="32">
                  <c:v>0.52643198575887895</c:v>
                </c:pt>
                <c:pt idx="33">
                  <c:v>0.42019670507839452</c:v>
                </c:pt>
                <c:pt idx="34">
                  <c:v>0.33527181949735158</c:v>
                </c:pt>
                <c:pt idx="35">
                  <c:v>0.26742912511446559</c:v>
                </c:pt>
                <c:pt idx="36">
                  <c:v>0.21326629725129459</c:v>
                </c:pt>
                <c:pt idx="37">
                  <c:v>0.17004662630747472</c:v>
                </c:pt>
                <c:pt idx="38">
                  <c:v>0.13556937212522227</c:v>
                </c:pt>
                <c:pt idx="39">
                  <c:v>0.10807491948123644</c:v>
                </c:pt>
                <c:pt idx="40">
                  <c:v>8.6154231225308547E-2</c:v>
                </c:pt>
                <c:pt idx="41">
                  <c:v>6.8686701969020991E-2</c:v>
                </c:pt>
                <c:pt idx="42">
                  <c:v>5.4762296904505493E-2</c:v>
                </c:pt>
                <c:pt idx="43">
                  <c:v>4.3667748038157699E-2</c:v>
                </c:pt>
                <c:pt idx="44">
                  <c:v>3.4828095800473448E-2</c:v>
                </c:pt>
                <c:pt idx="45">
                  <c:v>2.7785285997586531E-2</c:v>
                </c:pt>
                <c:pt idx="46">
                  <c:v>2.2174586155658971E-2</c:v>
                </c:pt>
                <c:pt idx="47">
                  <c:v>1.7705103671622518E-2</c:v>
                </c:pt>
                <c:pt idx="48">
                  <c:v>1.4144334134135001E-2</c:v>
                </c:pt>
                <c:pt idx="49">
                  <c:v>1.1308259609602429E-2</c:v>
                </c:pt>
                <c:pt idx="50">
                  <c:v>9.0486881868095132E-3</c:v>
                </c:pt>
                <c:pt idx="51">
                  <c:v>7.2495005526419338E-3</c:v>
                </c:pt>
                <c:pt idx="52">
                  <c:v>5.8161114827967346E-3</c:v>
                </c:pt>
                <c:pt idx="53">
                  <c:v>4.674634251775181E-3</c:v>
                </c:pt>
                <c:pt idx="54">
                  <c:v>3.7655870327179945E-3</c:v>
                </c:pt>
                <c:pt idx="55">
                  <c:v>3.0415781266793463E-3</c:v>
                </c:pt>
                <c:pt idx="56">
                  <c:v>2.4647882659464644E-3</c:v>
                </c:pt>
                <c:pt idx="57">
                  <c:v>2.0048880230869549E-3</c:v>
                </c:pt>
                <c:pt idx="58">
                  <c:v>1.6373823065578823E-3</c:v>
                </c:pt>
                <c:pt idx="59">
                  <c:v>1.3425384181139231E-3</c:v>
                </c:pt>
                <c:pt idx="60">
                  <c:v>1.1042375403685031E-3</c:v>
                </c:pt>
                <c:pt idx="61">
                  <c:v>9.0915813257633291E-4</c:v>
                </c:pt>
                <c:pt idx="62">
                  <c:v>7.4688260564658641E-4</c:v>
                </c:pt>
                <c:pt idx="63">
                  <c:v>6.0941716412639228E-4</c:v>
                </c:pt>
                <c:pt idx="64">
                  <c:v>4.9170229868460277E-4</c:v>
                </c:pt>
                <c:pt idx="65">
                  <c:v>3.9203213567487444E-4</c:v>
                </c:pt>
                <c:pt idx="66">
                  <c:v>3.1141139120435953E-4</c:v>
                </c:pt>
                <c:pt idx="67">
                  <c:v>2.50766552533484E-4</c:v>
                </c:pt>
                <c:pt idx="68">
                  <c:v>2.0798165749372796E-4</c:v>
                </c:pt>
                <c:pt idx="69">
                  <c:v>1.7809312842321254E-4</c:v>
                </c:pt>
                <c:pt idx="70">
                  <c:v>1.5565592818443601E-4</c:v>
                </c:pt>
                <c:pt idx="71">
                  <c:v>1.3678874219561708E-4</c:v>
                </c:pt>
                <c:pt idx="72">
                  <c:v>1.1995291820335057E-4</c:v>
                </c:pt>
                <c:pt idx="73">
                  <c:v>1.0494603496793575E-4</c:v>
                </c:pt>
                <c:pt idx="74">
                  <c:v>9.179722689935605E-5</c:v>
                </c:pt>
                <c:pt idx="75">
                  <c:v>8.0412058344660661E-5</c:v>
                </c:pt>
                <c:pt idx="76">
                  <c:v>7.0594233713061093E-5</c:v>
                </c:pt>
                <c:pt idx="77">
                  <c:v>6.2104317892852558E-5</c:v>
                </c:pt>
                <c:pt idx="78">
                  <c:v>5.4691604853765261E-5</c:v>
                </c:pt>
                <c:pt idx="79">
                  <c:v>4.8116692564589741E-5</c:v>
                </c:pt>
                <c:pt idx="80">
                  <c:v>4.2491862585284494E-5</c:v>
                </c:pt>
                <c:pt idx="81">
                  <c:v>3.8122417333827976E-5</c:v>
                </c:pt>
                <c:pt idx="82">
                  <c:v>3.2419651956584079E-5</c:v>
                </c:pt>
                <c:pt idx="83">
                  <c:v>2.6381992623413556E-5</c:v>
                </c:pt>
                <c:pt idx="84">
                  <c:v>2.0457524544392752E-5</c:v>
                </c:pt>
                <c:pt idx="85">
                  <c:v>1.5031296234458874E-5</c:v>
                </c:pt>
                <c:pt idx="86">
                  <c:v>1.0532210082465691E-5</c:v>
                </c:pt>
                <c:pt idx="87">
                  <c:v>7.2117147276840702E-6</c:v>
                </c:pt>
                <c:pt idx="88">
                  <c:v>5.0757579024368307E-6</c:v>
                </c:pt>
                <c:pt idx="89">
                  <c:v>3.7895297163998357E-6</c:v>
                </c:pt>
                <c:pt idx="90">
                  <c:v>2.9362229001698521E-6</c:v>
                </c:pt>
                <c:pt idx="91">
                  <c:v>2.2815678360202836E-6</c:v>
                </c:pt>
                <c:pt idx="92">
                  <c:v>1.8070701789959738E-6</c:v>
                </c:pt>
                <c:pt idx="93">
                  <c:v>1.5640249758392619E-6</c:v>
                </c:pt>
                <c:pt idx="94">
                  <c:v>1.3823403418508846E-6</c:v>
                </c:pt>
                <c:pt idx="95">
                  <c:v>1.2779731062919851E-6</c:v>
                </c:pt>
                <c:pt idx="96">
                  <c:v>1.2398457047432104E-6</c:v>
                </c:pt>
                <c:pt idx="97">
                  <c:v>1.2176582918493388E-6</c:v>
                </c:pt>
                <c:pt idx="98">
                  <c:v>1.1498630026380719E-6</c:v>
                </c:pt>
                <c:pt idx="99">
                  <c:v>1.0233012788735703E-6</c:v>
                </c:pt>
                <c:pt idx="100">
                  <c:v>8.4303534265991066E-7</c:v>
                </c:pt>
                <c:pt idx="101">
                  <c:v>6.3421842957805122E-7</c:v>
                </c:pt>
                <c:pt idx="102">
                  <c:v>4.3147833249277236E-7</c:v>
                </c:pt>
                <c:pt idx="103">
                  <c:v>2.6405030538014212E-7</c:v>
                </c:pt>
                <c:pt idx="104">
                  <c:v>1.4460169196882162E-7</c:v>
                </c:pt>
                <c:pt idx="105">
                  <c:v>7.0175558255394096E-8</c:v>
                </c:pt>
                <c:pt idx="106">
                  <c:v>3.0310899720332042E-8</c:v>
                </c:pt>
                <c:pt idx="107">
                  <c:v>1.1935959366810366E-8</c:v>
                </c:pt>
                <c:pt idx="108">
                  <c:v>4.4166063558306789E-9</c:v>
                </c:pt>
                <c:pt idx="109">
                  <c:v>1.6245251954582512E-9</c:v>
                </c:pt>
                <c:pt idx="110">
                  <c:v>6.1592380412487132E-10</c:v>
                </c:pt>
                <c:pt idx="111">
                  <c:v>2.4314931585220896E-10</c:v>
                </c:pt>
                <c:pt idx="112">
                  <c:v>9.9282883943102164E-11</c:v>
                </c:pt>
                <c:pt idx="113">
                  <c:v>4.1457143165912039E-11</c:v>
                </c:pt>
                <c:pt idx="114">
                  <c:v>1.754977887635263E-11</c:v>
                </c:pt>
                <c:pt idx="115">
                  <c:v>7.5182721549857694E-12</c:v>
                </c:pt>
                <c:pt idx="116">
                  <c:v>3.2452249121626151E-12</c:v>
                </c:pt>
                <c:pt idx="117">
                  <c:v>1.4070565575934929E-12</c:v>
                </c:pt>
                <c:pt idx="118">
                  <c:v>6.119027066750119E-13</c:v>
                </c:pt>
                <c:pt idx="119">
                  <c:v>3.1812744126820797E-13</c:v>
                </c:pt>
                <c:pt idx="120">
                  <c:v>1.8037056539093984E-13</c:v>
                </c:pt>
              </c:numCache>
            </c:numRef>
          </c:yVal>
          <c:smooth val="0"/>
          <c:extLst>
            <c:ext xmlns:c16="http://schemas.microsoft.com/office/drawing/2014/chart" uri="{C3380CC4-5D6E-409C-BE32-E72D297353CC}">
              <c16:uniqueId val="{00000003-9CDF-4DF0-B0F1-420A6E316CB0}"/>
            </c:ext>
          </c:extLst>
        </c:ser>
        <c:ser>
          <c:idx val="2"/>
          <c:order val="2"/>
          <c:tx>
            <c:strRef>
              <c:f>Angle!$F$3</c:f>
              <c:strCache>
                <c:ptCount val="1"/>
                <c:pt idx="0">
                  <c:v>Condition 3</c:v>
                </c:pt>
              </c:strCache>
            </c:strRef>
          </c:tx>
          <c:spPr>
            <a:ln w="19050">
              <a:solidFill>
                <a:srgbClr val="339966"/>
              </a:solidFill>
              <a:prstDash val="solid"/>
            </a:ln>
          </c:spPr>
          <c:marker>
            <c:symbol val="none"/>
          </c:marker>
          <c:xVal>
            <c:numRef>
              <c:f>Angle!$A$35:$A$155</c:f>
              <c:numCache>
                <c:formatCode>0.00E+00</c:formatCode>
                <c:ptCount val="121"/>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numCache>
            </c:numRef>
          </c:xVal>
          <c:yVal>
            <c:numRef>
              <c:f>Angle!$F$35:$F$155</c:f>
              <c:numCache>
                <c:formatCode>0.00E+00</c:formatCode>
                <c:ptCount val="121"/>
                <c:pt idx="0">
                  <c:v>1295.4815295870742</c:v>
                </c:pt>
                <c:pt idx="1">
                  <c:v>1449.2444213709437</c:v>
                </c:pt>
                <c:pt idx="2">
                  <c:v>1574.6398135775676</c:v>
                </c:pt>
                <c:pt idx="3">
                  <c:v>1648.9382798256408</c:v>
                </c:pt>
                <c:pt idx="4">
                  <c:v>1648.2590428777153</c:v>
                </c:pt>
                <c:pt idx="5">
                  <c:v>1553.8703355519417</c:v>
                </c:pt>
                <c:pt idx="6">
                  <c:v>1361.0717552308804</c:v>
                </c:pt>
                <c:pt idx="7">
                  <c:v>1087.5949428654644</c:v>
                </c:pt>
                <c:pt idx="8">
                  <c:v>775.78461365951739</c:v>
                </c:pt>
                <c:pt idx="9">
                  <c:v>482.41241554464114</c:v>
                </c:pt>
                <c:pt idx="10">
                  <c:v>256.69162922970679</c:v>
                </c:pt>
                <c:pt idx="11">
                  <c:v>118.39522386895946</c:v>
                </c:pt>
                <c:pt idx="12">
                  <c:v>53.022168348743634</c:v>
                </c:pt>
                <c:pt idx="13">
                  <c:v>29.414481750925788</c:v>
                </c:pt>
                <c:pt idx="14">
                  <c:v>21.838472395462496</c:v>
                </c:pt>
                <c:pt idx="15">
                  <c:v>18.249021006380968</c:v>
                </c:pt>
                <c:pt idx="16">
                  <c:v>15.412125632421064</c:v>
                </c:pt>
                <c:pt idx="17">
                  <c:v>12.887328559284668</c:v>
                </c:pt>
                <c:pt idx="18">
                  <c:v>10.667052295107327</c:v>
                </c:pt>
                <c:pt idx="19">
                  <c:v>8.7539872666046481</c:v>
                </c:pt>
                <c:pt idx="20">
                  <c:v>7.134770226520323</c:v>
                </c:pt>
                <c:pt idx="21">
                  <c:v>5.782426687311923</c:v>
                </c:pt>
                <c:pt idx="22">
                  <c:v>4.6663378815094783</c:v>
                </c:pt>
                <c:pt idx="23">
                  <c:v>3.7532676807076628</c:v>
                </c:pt>
                <c:pt idx="24">
                  <c:v>3.0113020751611108</c:v>
                </c:pt>
                <c:pt idx="25">
                  <c:v>2.4114728446551421</c:v>
                </c:pt>
                <c:pt idx="26">
                  <c:v>1.9284549126209212</c:v>
                </c:pt>
                <c:pt idx="27">
                  <c:v>1.540609040205021</c:v>
                </c:pt>
                <c:pt idx="28">
                  <c:v>1.2298870394850021</c:v>
                </c:pt>
                <c:pt idx="29">
                  <c:v>0.98129202605810328</c:v>
                </c:pt>
                <c:pt idx="30">
                  <c:v>0.78268040470654465</c:v>
                </c:pt>
                <c:pt idx="31">
                  <c:v>0.62403127680770532</c:v>
                </c:pt>
                <c:pt idx="32">
                  <c:v>0.49745452906818122</c:v>
                </c:pt>
                <c:pt idx="33">
                  <c:v>0.39650290385919285</c:v>
                </c:pt>
                <c:pt idx="34">
                  <c:v>0.31600750302250791</c:v>
                </c:pt>
                <c:pt idx="35">
                  <c:v>0.25183563394420899</c:v>
                </c:pt>
                <c:pt idx="36">
                  <c:v>0.20068797476831549</c:v>
                </c:pt>
                <c:pt idx="37">
                  <c:v>0.15992793508833952</c:v>
                </c:pt>
                <c:pt idx="38">
                  <c:v>0.12744660302512847</c:v>
                </c:pt>
                <c:pt idx="39">
                  <c:v>0.10156497972887307</c:v>
                </c:pt>
                <c:pt idx="40">
                  <c:v>8.0943245856444801E-2</c:v>
                </c:pt>
                <c:pt idx="41">
                  <c:v>6.4518752332989329E-2</c:v>
                </c:pt>
                <c:pt idx="42">
                  <c:v>5.1430536237376527E-2</c:v>
                </c:pt>
                <c:pt idx="43">
                  <c:v>4.1004907041199704E-2</c:v>
                </c:pt>
                <c:pt idx="44">
                  <c:v>3.2699582436908396E-2</c:v>
                </c:pt>
                <c:pt idx="45">
                  <c:v>2.6083007403895419E-2</c:v>
                </c:pt>
                <c:pt idx="46">
                  <c:v>2.0811837946620549E-2</c:v>
                </c:pt>
                <c:pt idx="47">
                  <c:v>1.6612417593043449E-2</c:v>
                </c:pt>
                <c:pt idx="48">
                  <c:v>1.3266126769241883E-2</c:v>
                </c:pt>
                <c:pt idx="49">
                  <c:v>1.060000121978668E-2</c:v>
                </c:pt>
                <c:pt idx="50">
                  <c:v>8.4747909186671574E-3</c:v>
                </c:pt>
                <c:pt idx="51">
                  <c:v>6.7814133471808475E-3</c:v>
                </c:pt>
                <c:pt idx="52">
                  <c:v>5.4310387324542674E-3</c:v>
                </c:pt>
                <c:pt idx="53">
                  <c:v>4.354313568164115E-3</c:v>
                </c:pt>
                <c:pt idx="54">
                  <c:v>3.4954560501176176E-3</c:v>
                </c:pt>
                <c:pt idx="55">
                  <c:v>2.8101045951762827E-3</c:v>
                </c:pt>
                <c:pt idx="56">
                  <c:v>2.2629841769623948E-3</c:v>
                </c:pt>
                <c:pt idx="57">
                  <c:v>1.8259881174075825E-3</c:v>
                </c:pt>
                <c:pt idx="58">
                  <c:v>1.4766614681208429E-3</c:v>
                </c:pt>
                <c:pt idx="59">
                  <c:v>1.1972214864766405E-3</c:v>
                </c:pt>
                <c:pt idx="60">
                  <c:v>9.7346031121866433E-4</c:v>
                </c:pt>
                <c:pt idx="61">
                  <c:v>7.9388673906300008E-4</c:v>
                </c:pt>
                <c:pt idx="62">
                  <c:v>6.4959741850528633E-4</c:v>
                </c:pt>
                <c:pt idx="63">
                  <c:v>5.3340275398770939E-4</c:v>
                </c:pt>
                <c:pt idx="64">
                  <c:v>4.3964861146323492E-4</c:v>
                </c:pt>
                <c:pt idx="65">
                  <c:v>3.6396431843947763E-4</c:v>
                </c:pt>
                <c:pt idx="66">
                  <c:v>3.030175904025935E-4</c:v>
                </c:pt>
                <c:pt idx="67">
                  <c:v>2.5419676608548567E-4</c:v>
                </c:pt>
                <c:pt idx="68">
                  <c:v>2.1527107594287282E-4</c:v>
                </c:pt>
                <c:pt idx="69">
                  <c:v>1.8414891161863537E-4</c:v>
                </c:pt>
                <c:pt idx="70">
                  <c:v>1.588114148427359E-4</c:v>
                </c:pt>
                <c:pt idx="71">
                  <c:v>1.3759246364972895E-4</c:v>
                </c:pt>
                <c:pt idx="72">
                  <c:v>1.1955743510020895E-4</c:v>
                </c:pt>
                <c:pt idx="73">
                  <c:v>1.0420166571275514E-4</c:v>
                </c:pt>
                <c:pt idx="74">
                  <c:v>9.1114839818401652E-5</c:v>
                </c:pt>
                <c:pt idx="75">
                  <c:v>7.9888687452907579E-5</c:v>
                </c:pt>
                <c:pt idx="76">
                  <c:v>7.0141601104859903E-5</c:v>
                </c:pt>
                <c:pt idx="77">
                  <c:v>6.1541883866643096E-5</c:v>
                </c:pt>
                <c:pt idx="78">
                  <c:v>5.3817724168705175E-5</c:v>
                </c:pt>
                <c:pt idx="79">
                  <c:v>4.6732440749668939E-5</c:v>
                </c:pt>
                <c:pt idx="80">
                  <c:v>3.9777961574075019E-5</c:v>
                </c:pt>
                <c:pt idx="81">
                  <c:v>3.224427321229482E-5</c:v>
                </c:pt>
                <c:pt idx="82">
                  <c:v>2.6277840025726092E-5</c:v>
                </c:pt>
                <c:pt idx="83">
                  <c:v>2.0934515654704388E-5</c:v>
                </c:pt>
                <c:pt idx="84">
                  <c:v>1.6045778703388781E-5</c:v>
                </c:pt>
                <c:pt idx="85">
                  <c:v>1.1790527710875078E-5</c:v>
                </c:pt>
                <c:pt idx="86">
                  <c:v>8.3374475463170854E-6</c:v>
                </c:pt>
                <c:pt idx="87">
                  <c:v>5.7545704830637482E-6</c:v>
                </c:pt>
                <c:pt idx="88">
                  <c:v>3.9479820788666576E-6</c:v>
                </c:pt>
                <c:pt idx="89">
                  <c:v>2.8139287480672074E-6</c:v>
                </c:pt>
                <c:pt idx="90">
                  <c:v>2.1272794536020848E-6</c:v>
                </c:pt>
                <c:pt idx="91">
                  <c:v>1.6665718678931611E-6</c:v>
                </c:pt>
                <c:pt idx="92">
                  <c:v>1.3172613668466856E-6</c:v>
                </c:pt>
                <c:pt idx="93">
                  <c:v>1.0091614435408286E-6</c:v>
                </c:pt>
                <c:pt idx="94">
                  <c:v>8.1896893991772928E-7</c:v>
                </c:pt>
                <c:pt idx="95">
                  <c:v>7.049554996554403E-7</c:v>
                </c:pt>
                <c:pt idx="96">
                  <c:v>6.2026949850582956E-7</c:v>
                </c:pt>
                <c:pt idx="97">
                  <c:v>5.3988185698982264E-7</c:v>
                </c:pt>
                <c:pt idx="98">
                  <c:v>4.4725433272134033E-7</c:v>
                </c:pt>
                <c:pt idx="99">
                  <c:v>3.4487505805751171E-7</c:v>
                </c:pt>
                <c:pt idx="100">
                  <c:v>2.4375368771509521E-7</c:v>
                </c:pt>
                <c:pt idx="101">
                  <c:v>1.5648139494333335E-7</c:v>
                </c:pt>
                <c:pt idx="102">
                  <c:v>9.1049773327743843E-8</c:v>
                </c:pt>
                <c:pt idx="103">
                  <c:v>4.8068978362470119E-8</c:v>
                </c:pt>
                <c:pt idx="104">
                  <c:v>2.2997679172894263E-8</c:v>
                </c:pt>
                <c:pt idx="105">
                  <c:v>1.003888467974636E-8</c:v>
                </c:pt>
                <c:pt idx="106">
                  <c:v>4.0188758922225985E-9</c:v>
                </c:pt>
                <c:pt idx="107">
                  <c:v>1.4737489629174562E-9</c:v>
                </c:pt>
                <c:pt idx="108">
                  <c:v>5.791837462814134E-10</c:v>
                </c:pt>
                <c:pt idx="109">
                  <c:v>2.3169458734921285E-10</c:v>
                </c:pt>
                <c:pt idx="110">
                  <c:v>9.6238769791226175E-11</c:v>
                </c:pt>
                <c:pt idx="111">
                  <c:v>4.1238873772282568E-11</c:v>
                </c:pt>
                <c:pt idx="112">
                  <c:v>1.7837004747382711E-11</c:v>
                </c:pt>
                <c:pt idx="113">
                  <c:v>7.6010164501660277E-12</c:v>
                </c:pt>
                <c:pt idx="114">
                  <c:v>3.1215324308326534E-12</c:v>
                </c:pt>
                <c:pt idx="115">
                  <c:v>1.2169360431704554E-12</c:v>
                </c:pt>
                <c:pt idx="116">
                  <c:v>4.2920404434100398E-13</c:v>
                </c:pt>
                <c:pt idx="117">
                  <c:v>1.2013658170496979E-13</c:v>
                </c:pt>
                <c:pt idx="118">
                  <c:v>1.0319773032065658E-14</c:v>
                </c:pt>
                <c:pt idx="119">
                  <c:v>4.5083284253722034E-15</c:v>
                </c:pt>
                <c:pt idx="120">
                  <c:v>2.621305683965102E-15</c:v>
                </c:pt>
              </c:numCache>
            </c:numRef>
          </c:yVal>
          <c:smooth val="0"/>
          <c:extLst>
            <c:ext xmlns:c16="http://schemas.microsoft.com/office/drawing/2014/chart" uri="{C3380CC4-5D6E-409C-BE32-E72D297353CC}">
              <c16:uniqueId val="{00000004-9CDF-4DF0-B0F1-420A6E316CB0}"/>
            </c:ext>
          </c:extLst>
        </c:ser>
        <c:ser>
          <c:idx val="3"/>
          <c:order val="3"/>
          <c:tx>
            <c:strRef>
              <c:f>Angle!$H$3</c:f>
              <c:strCache>
                <c:ptCount val="1"/>
                <c:pt idx="0">
                  <c:v>Condition 4</c:v>
                </c:pt>
              </c:strCache>
            </c:strRef>
          </c:tx>
          <c:spPr>
            <a:ln w="19050">
              <a:solidFill>
                <a:srgbClr val="FFFF00"/>
              </a:solidFill>
              <a:prstDash val="solid"/>
            </a:ln>
          </c:spPr>
          <c:marker>
            <c:symbol val="none"/>
          </c:marker>
          <c:xVal>
            <c:numRef>
              <c:f>Angle!$A$35:$A$155</c:f>
              <c:numCache>
                <c:formatCode>0.00E+00</c:formatCode>
                <c:ptCount val="121"/>
                <c:pt idx="0">
                  <c:v>1.1294E-8</c:v>
                </c:pt>
                <c:pt idx="1">
                  <c:v>1.4219E-8</c:v>
                </c:pt>
                <c:pt idx="2">
                  <c:v>1.7900999999999999E-8</c:v>
                </c:pt>
                <c:pt idx="3">
                  <c:v>2.2536000000000001E-8</c:v>
                </c:pt>
                <c:pt idx="4">
                  <c:v>2.8371E-8</c:v>
                </c:pt>
                <c:pt idx="5">
                  <c:v>3.5717000000000001E-8</c:v>
                </c:pt>
                <c:pt idx="6">
                  <c:v>4.4964999999999999E-8</c:v>
                </c:pt>
                <c:pt idx="7">
                  <c:v>5.6608E-8</c:v>
                </c:pt>
                <c:pt idx="8">
                  <c:v>7.1264999999999997E-8</c:v>
                </c:pt>
                <c:pt idx="9">
                  <c:v>8.9716999999999995E-8</c:v>
                </c:pt>
                <c:pt idx="10">
                  <c:v>1.1295E-7</c:v>
                </c:pt>
                <c:pt idx="11">
                  <c:v>1.4219E-7</c:v>
                </c:pt>
                <c:pt idx="12">
                  <c:v>1.7901000000000001E-7</c:v>
                </c:pt>
                <c:pt idx="13">
                  <c:v>2.2536E-7</c:v>
                </c:pt>
                <c:pt idx="14">
                  <c:v>2.8370999999999999E-7</c:v>
                </c:pt>
                <c:pt idx="15">
                  <c:v>3.5717000000000001E-7</c:v>
                </c:pt>
                <c:pt idx="16">
                  <c:v>4.4965000000000001E-7</c:v>
                </c:pt>
                <c:pt idx="17">
                  <c:v>5.6608000000000005E-7</c:v>
                </c:pt>
                <c:pt idx="18">
                  <c:v>7.1264000000000001E-7</c:v>
                </c:pt>
                <c:pt idx="19">
                  <c:v>8.9716999999999998E-7</c:v>
                </c:pt>
                <c:pt idx="20">
                  <c:v>1.1293999999999999E-6</c:v>
                </c:pt>
                <c:pt idx="21">
                  <c:v>1.4219000000000001E-6</c:v>
                </c:pt>
                <c:pt idx="22">
                  <c:v>1.7901E-6</c:v>
                </c:pt>
                <c:pt idx="23">
                  <c:v>2.2535999999999999E-6</c:v>
                </c:pt>
                <c:pt idx="24">
                  <c:v>2.8370999999999999E-6</c:v>
                </c:pt>
                <c:pt idx="25">
                  <c:v>3.5717E-6</c:v>
                </c:pt>
                <c:pt idx="26">
                  <c:v>4.4965000000000001E-6</c:v>
                </c:pt>
                <c:pt idx="27">
                  <c:v>5.6608000000000001E-6</c:v>
                </c:pt>
                <c:pt idx="28">
                  <c:v>7.1264000000000001E-6</c:v>
                </c:pt>
                <c:pt idx="29">
                  <c:v>8.9716000000000006E-6</c:v>
                </c:pt>
                <c:pt idx="30">
                  <c:v>1.1294000000000001E-5</c:v>
                </c:pt>
                <c:pt idx="31">
                  <c:v>1.4219000000000001E-5</c:v>
                </c:pt>
                <c:pt idx="32">
                  <c:v>1.7901E-5</c:v>
                </c:pt>
                <c:pt idx="33">
                  <c:v>2.2535999999999999E-5</c:v>
                </c:pt>
                <c:pt idx="34">
                  <c:v>2.8371E-5</c:v>
                </c:pt>
                <c:pt idx="35">
                  <c:v>3.5716999999999997E-5</c:v>
                </c:pt>
                <c:pt idx="36">
                  <c:v>4.4965000000000001E-5</c:v>
                </c:pt>
                <c:pt idx="37">
                  <c:v>5.6607000000000002E-5</c:v>
                </c:pt>
                <c:pt idx="38">
                  <c:v>7.1264000000000001E-5</c:v>
                </c:pt>
                <c:pt idx="39">
                  <c:v>8.9716999999999995E-5</c:v>
                </c:pt>
                <c:pt idx="40">
                  <c:v>1.1294999999999999E-4</c:v>
                </c:pt>
                <c:pt idx="41">
                  <c:v>1.4218999999999999E-4</c:v>
                </c:pt>
                <c:pt idx="42">
                  <c:v>1.7901000000000001E-4</c:v>
                </c:pt>
                <c:pt idx="43">
                  <c:v>2.2536E-4</c:v>
                </c:pt>
                <c:pt idx="44">
                  <c:v>2.8371000000000001E-4</c:v>
                </c:pt>
                <c:pt idx="45">
                  <c:v>3.5717000000000002E-4</c:v>
                </c:pt>
                <c:pt idx="46">
                  <c:v>4.4965000000000001E-4</c:v>
                </c:pt>
                <c:pt idx="47">
                  <c:v>5.6607000000000001E-4</c:v>
                </c:pt>
                <c:pt idx="48">
                  <c:v>7.1265E-4</c:v>
                </c:pt>
                <c:pt idx="49">
                  <c:v>8.9716000000000004E-4</c:v>
                </c:pt>
                <c:pt idx="50">
                  <c:v>1.1295000000000001E-3</c:v>
                </c:pt>
                <c:pt idx="51">
                  <c:v>1.4219E-3</c:v>
                </c:pt>
                <c:pt idx="52">
                  <c:v>1.7901E-3</c:v>
                </c:pt>
                <c:pt idx="53">
                  <c:v>2.2536000000000001E-3</c:v>
                </c:pt>
                <c:pt idx="54">
                  <c:v>2.8371E-3</c:v>
                </c:pt>
                <c:pt idx="55">
                  <c:v>3.5717000000000001E-3</c:v>
                </c:pt>
                <c:pt idx="56">
                  <c:v>4.4964999999999996E-3</c:v>
                </c:pt>
                <c:pt idx="57">
                  <c:v>5.6607000000000003E-3</c:v>
                </c:pt>
                <c:pt idx="58">
                  <c:v>7.1265E-3</c:v>
                </c:pt>
                <c:pt idx="59">
                  <c:v>8.9717000000000009E-3</c:v>
                </c:pt>
                <c:pt idx="60">
                  <c:v>1.1294E-2</c:v>
                </c:pt>
                <c:pt idx="61">
                  <c:v>1.4219000000000001E-2</c:v>
                </c:pt>
                <c:pt idx="62">
                  <c:v>1.7901E-2</c:v>
                </c:pt>
                <c:pt idx="63">
                  <c:v>2.2536E-2</c:v>
                </c:pt>
                <c:pt idx="64">
                  <c:v>2.8371E-2</c:v>
                </c:pt>
                <c:pt idx="65">
                  <c:v>3.5716999999999999E-2</c:v>
                </c:pt>
                <c:pt idx="66">
                  <c:v>4.4964999999999998E-2</c:v>
                </c:pt>
                <c:pt idx="67">
                  <c:v>5.6606999999999998E-2</c:v>
                </c:pt>
                <c:pt idx="68">
                  <c:v>7.1263999999999994E-2</c:v>
                </c:pt>
                <c:pt idx="69">
                  <c:v>8.9717000000000005E-2</c:v>
                </c:pt>
                <c:pt idx="70">
                  <c:v>0.11294</c:v>
                </c:pt>
                <c:pt idx="71">
                  <c:v>0.14219000000000001</c:v>
                </c:pt>
                <c:pt idx="72">
                  <c:v>0.17901</c:v>
                </c:pt>
                <c:pt idx="73">
                  <c:v>0.22536</c:v>
                </c:pt>
                <c:pt idx="74">
                  <c:v>0.28371000000000002</c:v>
                </c:pt>
                <c:pt idx="75">
                  <c:v>0.35716999999999999</c:v>
                </c:pt>
                <c:pt idx="76">
                  <c:v>0.44964999999999999</c:v>
                </c:pt>
                <c:pt idx="77">
                  <c:v>0.56608000000000003</c:v>
                </c:pt>
                <c:pt idx="78">
                  <c:v>0.71264000000000005</c:v>
                </c:pt>
                <c:pt idx="79">
                  <c:v>0.89717000000000002</c:v>
                </c:pt>
                <c:pt idx="80">
                  <c:v>1.1294</c:v>
                </c:pt>
                <c:pt idx="81">
                  <c:v>1.4218999999999999</c:v>
                </c:pt>
                <c:pt idx="82">
                  <c:v>1.7901</c:v>
                </c:pt>
                <c:pt idx="83">
                  <c:v>2.2536</c:v>
                </c:pt>
                <c:pt idx="84">
                  <c:v>2.8371</c:v>
                </c:pt>
                <c:pt idx="85">
                  <c:v>3.5716999999999999</c:v>
                </c:pt>
                <c:pt idx="86">
                  <c:v>4.4965000000000002</c:v>
                </c:pt>
                <c:pt idx="87">
                  <c:v>5.6607000000000003</c:v>
                </c:pt>
                <c:pt idx="88">
                  <c:v>7.1265000000000001</c:v>
                </c:pt>
                <c:pt idx="89">
                  <c:v>8.9717000000000002</c:v>
                </c:pt>
                <c:pt idx="90">
                  <c:v>11.295</c:v>
                </c:pt>
                <c:pt idx="91">
                  <c:v>14.218999999999999</c:v>
                </c:pt>
                <c:pt idx="92">
                  <c:v>17.901</c:v>
                </c:pt>
                <c:pt idx="93">
                  <c:v>22.536000000000001</c:v>
                </c:pt>
                <c:pt idx="94">
                  <c:v>28.370999999999999</c:v>
                </c:pt>
                <c:pt idx="95">
                  <c:v>35.716999999999999</c:v>
                </c:pt>
                <c:pt idx="96">
                  <c:v>44.965000000000003</c:v>
                </c:pt>
                <c:pt idx="97">
                  <c:v>56.606999999999999</c:v>
                </c:pt>
                <c:pt idx="98">
                  <c:v>71.265000000000001</c:v>
                </c:pt>
                <c:pt idx="99">
                  <c:v>89.715999999999994</c:v>
                </c:pt>
                <c:pt idx="100">
                  <c:v>112.94</c:v>
                </c:pt>
                <c:pt idx="101">
                  <c:v>142.19</c:v>
                </c:pt>
                <c:pt idx="102">
                  <c:v>179.01</c:v>
                </c:pt>
                <c:pt idx="103">
                  <c:v>225.36</c:v>
                </c:pt>
                <c:pt idx="104">
                  <c:v>283.70999999999998</c:v>
                </c:pt>
                <c:pt idx="105">
                  <c:v>357.17</c:v>
                </c:pt>
                <c:pt idx="106">
                  <c:v>449.65</c:v>
                </c:pt>
                <c:pt idx="107">
                  <c:v>566.08000000000004</c:v>
                </c:pt>
                <c:pt idx="108">
                  <c:v>712.65</c:v>
                </c:pt>
                <c:pt idx="109">
                  <c:v>897.16</c:v>
                </c:pt>
                <c:pt idx="110">
                  <c:v>1129.4000000000001</c:v>
                </c:pt>
                <c:pt idx="111">
                  <c:v>1421.9</c:v>
                </c:pt>
                <c:pt idx="112">
                  <c:v>1790.1</c:v>
                </c:pt>
                <c:pt idx="113">
                  <c:v>2253.6</c:v>
                </c:pt>
                <c:pt idx="114">
                  <c:v>2837.1</c:v>
                </c:pt>
                <c:pt idx="115">
                  <c:v>3571.7</c:v>
                </c:pt>
                <c:pt idx="116">
                  <c:v>4496.5</c:v>
                </c:pt>
                <c:pt idx="117">
                  <c:v>5660.8</c:v>
                </c:pt>
                <c:pt idx="118">
                  <c:v>7126.5</c:v>
                </c:pt>
                <c:pt idx="119">
                  <c:v>8971.7000000000007</c:v>
                </c:pt>
                <c:pt idx="120">
                  <c:v>11294</c:v>
                </c:pt>
              </c:numCache>
            </c:numRef>
          </c:xVal>
          <c:yVal>
            <c:numRef>
              <c:f>Angle!$H$35:$H$155</c:f>
              <c:numCache>
                <c:formatCode>0.00E+00</c:formatCode>
                <c:ptCount val="121"/>
                <c:pt idx="0">
                  <c:v>2403.4276818360067</c:v>
                </c:pt>
                <c:pt idx="1">
                  <c:v>2668.956053325001</c:v>
                </c:pt>
                <c:pt idx="2">
                  <c:v>2871.5655191570281</c:v>
                </c:pt>
                <c:pt idx="3">
                  <c:v>2968.7130255473076</c:v>
                </c:pt>
                <c:pt idx="4">
                  <c:v>2919.2153289825014</c:v>
                </c:pt>
                <c:pt idx="5">
                  <c:v>2696.5058120000544</c:v>
                </c:pt>
                <c:pt idx="6">
                  <c:v>2304.6746561370305</c:v>
                </c:pt>
                <c:pt idx="7">
                  <c:v>1789.802328412487</c:v>
                </c:pt>
                <c:pt idx="8">
                  <c:v>1236.443958035682</c:v>
                </c:pt>
                <c:pt idx="9">
                  <c:v>742.60331650990634</c:v>
                </c:pt>
                <c:pt idx="10">
                  <c:v>380.91128046662055</c:v>
                </c:pt>
                <c:pt idx="11">
                  <c:v>169.19248177100391</c:v>
                </c:pt>
                <c:pt idx="12">
                  <c:v>72.961569897227633</c:v>
                </c:pt>
                <c:pt idx="13">
                  <c:v>39.008955992491806</c:v>
                </c:pt>
                <c:pt idx="14">
                  <c:v>27.964388197326407</c:v>
                </c:pt>
                <c:pt idx="15">
                  <c:v>22.627421281689582</c:v>
                </c:pt>
                <c:pt idx="16">
                  <c:v>18.571190268556769</c:v>
                </c:pt>
                <c:pt idx="17">
                  <c:v>15.152643065632097</c:v>
                </c:pt>
                <c:pt idx="18">
                  <c:v>12.289279275693296</c:v>
                </c:pt>
                <c:pt idx="19">
                  <c:v>9.920967120390161</c:v>
                </c:pt>
                <c:pt idx="20">
                  <c:v>7.9821070628726156</c:v>
                </c:pt>
                <c:pt idx="21">
                  <c:v>6.4050624478952072</c:v>
                </c:pt>
                <c:pt idx="22">
                  <c:v>5.1299878502142029</c:v>
                </c:pt>
                <c:pt idx="23">
                  <c:v>4.1030651142814811</c:v>
                </c:pt>
                <c:pt idx="24">
                  <c:v>3.2783520742167003</c:v>
                </c:pt>
                <c:pt idx="25">
                  <c:v>2.6174349093201932</c:v>
                </c:pt>
                <c:pt idx="26">
                  <c:v>2.0886384459259366</c:v>
                </c:pt>
                <c:pt idx="27">
                  <c:v>1.6660193081320001</c:v>
                </c:pt>
                <c:pt idx="28">
                  <c:v>1.3285816234294694</c:v>
                </c:pt>
                <c:pt idx="29">
                  <c:v>1.0592634490273627</c:v>
                </c:pt>
                <c:pt idx="30">
                  <c:v>0.84446122626503228</c:v>
                </c:pt>
                <c:pt idx="31">
                  <c:v>0.67308177530654933</c:v>
                </c:pt>
                <c:pt idx="32">
                  <c:v>0.53645801883794852</c:v>
                </c:pt>
                <c:pt idx="33">
                  <c:v>0.42755109169646416</c:v>
                </c:pt>
                <c:pt idx="34">
                  <c:v>0.34074142005641767</c:v>
                </c:pt>
                <c:pt idx="35">
                  <c:v>0.27154925883012748</c:v>
                </c:pt>
                <c:pt idx="36">
                  <c:v>0.21640560444313162</c:v>
                </c:pt>
                <c:pt idx="37">
                  <c:v>0.17246242114282215</c:v>
                </c:pt>
                <c:pt idx="38">
                  <c:v>0.13744385401188394</c:v>
                </c:pt>
                <c:pt idx="39">
                  <c:v>0.109539115725199</c:v>
                </c:pt>
                <c:pt idx="40">
                  <c:v>8.7303774821339095E-2</c:v>
                </c:pt>
                <c:pt idx="41">
                  <c:v>6.9592460562422132E-2</c:v>
                </c:pt>
                <c:pt idx="42">
                  <c:v>5.5477271466482556E-2</c:v>
                </c:pt>
                <c:pt idx="43">
                  <c:v>4.423215871139826E-2</c:v>
                </c:pt>
                <c:pt idx="44">
                  <c:v>3.5272669142468696E-2</c:v>
                </c:pt>
                <c:pt idx="45">
                  <c:v>2.8133653274192393E-2</c:v>
                </c:pt>
                <c:pt idx="46">
                  <c:v>2.2445003313211875E-2</c:v>
                </c:pt>
                <c:pt idx="47">
                  <c:v>1.7911697297392337E-2</c:v>
                </c:pt>
                <c:pt idx="48">
                  <c:v>1.4298016949328194E-2</c:v>
                </c:pt>
                <c:pt idx="49">
                  <c:v>1.1417448876289893E-2</c:v>
                </c:pt>
                <c:pt idx="50">
                  <c:v>9.1198158370041048E-3</c:v>
                </c:pt>
                <c:pt idx="51">
                  <c:v>7.2874733670353336E-3</c:v>
                </c:pt>
                <c:pt idx="52">
                  <c:v>5.824619531388537E-3</c:v>
                </c:pt>
                <c:pt idx="53">
                  <c:v>4.6564875437764518E-3</c:v>
                </c:pt>
                <c:pt idx="54">
                  <c:v>3.7229927896996516E-3</c:v>
                </c:pt>
                <c:pt idx="55">
                  <c:v>2.9764461196990768E-3</c:v>
                </c:pt>
                <c:pt idx="56">
                  <c:v>2.3790776961631383E-3</c:v>
                </c:pt>
                <c:pt idx="57">
                  <c:v>1.9010156349028487E-3</c:v>
                </c:pt>
                <c:pt idx="58">
                  <c:v>1.5186973617653161E-3</c:v>
                </c:pt>
                <c:pt idx="59">
                  <c:v>1.2138462888372544E-3</c:v>
                </c:pt>
                <c:pt idx="60">
                  <c:v>9.7226383582153743E-4</c:v>
                </c:pt>
                <c:pt idx="61">
                  <c:v>7.8278891468442789E-4</c:v>
                </c:pt>
                <c:pt idx="62">
                  <c:v>6.368735301768932E-4</c:v>
                </c:pt>
                <c:pt idx="63">
                  <c:v>5.2711025584534373E-4</c:v>
                </c:pt>
                <c:pt idx="64">
                  <c:v>4.462139298046411E-4</c:v>
                </c:pt>
                <c:pt idx="65">
                  <c:v>3.8592551574292261E-4</c:v>
                </c:pt>
                <c:pt idx="66">
                  <c:v>3.3715408282280357E-4</c:v>
                </c:pt>
                <c:pt idx="67">
                  <c:v>2.9247558509115841E-4</c:v>
                </c:pt>
                <c:pt idx="68">
                  <c:v>2.4896514756643403E-4</c:v>
                </c:pt>
                <c:pt idx="69">
                  <c:v>2.0792150672932692E-4</c:v>
                </c:pt>
                <c:pt idx="70">
                  <c:v>1.7229088388487032E-4</c:v>
                </c:pt>
                <c:pt idx="71">
                  <c:v>1.4391658044543142E-4</c:v>
                </c:pt>
                <c:pt idx="72">
                  <c:v>1.2230979983453289E-4</c:v>
                </c:pt>
                <c:pt idx="73">
                  <c:v>1.0567567917545795E-4</c:v>
                </c:pt>
                <c:pt idx="74">
                  <c:v>9.235922236513618E-5</c:v>
                </c:pt>
                <c:pt idx="75">
                  <c:v>8.1216254521007802E-5</c:v>
                </c:pt>
                <c:pt idx="76">
                  <c:v>7.1488458450930353E-5</c:v>
                </c:pt>
                <c:pt idx="77">
                  <c:v>6.2659940054104367E-5</c:v>
                </c:pt>
                <c:pt idx="78">
                  <c:v>5.4387802438248321E-5</c:v>
                </c:pt>
                <c:pt idx="79">
                  <c:v>4.6455191206074196E-5</c:v>
                </c:pt>
                <c:pt idx="80">
                  <c:v>3.8450957440639757E-5</c:v>
                </c:pt>
                <c:pt idx="81">
                  <c:v>2.99104776982839E-5</c:v>
                </c:pt>
                <c:pt idx="82">
                  <c:v>2.3392812414015241E-5</c:v>
                </c:pt>
                <c:pt idx="83">
                  <c:v>1.8046143359388457E-5</c:v>
                </c:pt>
                <c:pt idx="84">
                  <c:v>1.366952124616311E-5</c:v>
                </c:pt>
                <c:pt idx="85">
                  <c:v>1.016680270837006E-5</c:v>
                </c:pt>
                <c:pt idx="86">
                  <c:v>7.3525054674919347E-6</c:v>
                </c:pt>
                <c:pt idx="87">
                  <c:v>5.078250993634086E-6</c:v>
                </c:pt>
                <c:pt idx="88">
                  <c:v>3.2878733131016744E-6</c:v>
                </c:pt>
                <c:pt idx="89">
                  <c:v>1.9312841367252665E-6</c:v>
                </c:pt>
                <c:pt idx="90">
                  <c:v>1.0719003375465013E-6</c:v>
                </c:pt>
                <c:pt idx="91">
                  <c:v>6.477592444114266E-7</c:v>
                </c:pt>
                <c:pt idx="92">
                  <c:v>4.4211262958435653E-7</c:v>
                </c:pt>
                <c:pt idx="93">
                  <c:v>3.2906420081699144E-7</c:v>
                </c:pt>
                <c:pt idx="94">
                  <c:v>2.3006575084754687E-7</c:v>
                </c:pt>
                <c:pt idx="95">
                  <c:v>1.4578399465281812E-7</c:v>
                </c:pt>
                <c:pt idx="96">
                  <c:v>7.6528750907761838E-8</c:v>
                </c:pt>
                <c:pt idx="97">
                  <c:v>2.3480958224040208E-8</c:v>
                </c:pt>
                <c:pt idx="98">
                  <c:v>1.0801753917202603E-8</c:v>
                </c:pt>
                <c:pt idx="99">
                  <c:v>9.2652656015804237E-9</c:v>
                </c:pt>
                <c:pt idx="100">
                  <c:v>7.9199890920114724E-9</c:v>
                </c:pt>
                <c:pt idx="101">
                  <c:v>6.1554941120543251E-9</c:v>
                </c:pt>
                <c:pt idx="102">
                  <c:v>5.3562534694480153E-9</c:v>
                </c:pt>
                <c:pt idx="103">
                  <c:v>3.8239538644581801E-9</c:v>
                </c:pt>
                <c:pt idx="104">
                  <c:v>1.6323285107620142E-9</c:v>
                </c:pt>
                <c:pt idx="105">
                  <c:v>9.2265357355340371E-10</c:v>
                </c:pt>
                <c:pt idx="106">
                  <c:v>4.8768555981674162E-10</c:v>
                </c:pt>
                <c:pt idx="107">
                  <c:v>1.0824822139791478E-11</c:v>
                </c:pt>
                <c:pt idx="108">
                  <c:v>7.6553623639247753E-12</c:v>
                </c:pt>
                <c:pt idx="109">
                  <c:v>5.5277287506436523E-12</c:v>
                </c:pt>
                <c:pt idx="110">
                  <c:v>3.5871212728583011E-12</c:v>
                </c:pt>
                <c:pt idx="111">
                  <c:v>2.2401876468803132E-12</c:v>
                </c:pt>
                <c:pt idx="112">
                  <c:v>1.3682281557364437E-12</c:v>
                </c:pt>
                <c:pt idx="113">
                  <c:v>8.1841083781504274E-13</c:v>
                </c:pt>
                <c:pt idx="114">
                  <c:v>4.7980453180214571E-13</c:v>
                </c:pt>
                <c:pt idx="115">
                  <c:v>2.7550160521925698E-13</c:v>
                </c:pt>
                <c:pt idx="116">
                  <c:v>1.5605194357045005E-13</c:v>
                </c:pt>
                <c:pt idx="117">
                  <c:v>8.809699919826151E-14</c:v>
                </c:pt>
                <c:pt idx="118">
                  <c:v>5.091599066529446E-14</c:v>
                </c:pt>
                <c:pt idx="119">
                  <c:v>2.8949668179834344E-14</c:v>
                </c:pt>
                <c:pt idx="120">
                  <c:v>1.6832939016140426E-14</c:v>
                </c:pt>
              </c:numCache>
            </c:numRef>
          </c:yVal>
          <c:smooth val="0"/>
          <c:extLst>
            <c:ext xmlns:c16="http://schemas.microsoft.com/office/drawing/2014/chart" uri="{C3380CC4-5D6E-409C-BE32-E72D297353CC}">
              <c16:uniqueId val="{00000005-9CDF-4DF0-B0F1-420A6E316CB0}"/>
            </c:ext>
          </c:extLst>
        </c:ser>
        <c:dLbls>
          <c:showLegendKey val="0"/>
          <c:showVal val="0"/>
          <c:showCatName val="0"/>
          <c:showSerName val="0"/>
          <c:showPercent val="0"/>
          <c:showBubbleSize val="0"/>
        </c:dLbls>
        <c:axId val="547038144"/>
        <c:axId val="547038536"/>
      </c:scatterChart>
      <c:valAx>
        <c:axId val="547038144"/>
        <c:scaling>
          <c:logBase val="10"/>
          <c:orientation val="minMax"/>
          <c:max val="10000"/>
          <c:min val="1.0000000000000002E-2"/>
        </c:scaling>
        <c:delete val="0"/>
        <c:axPos val="b"/>
        <c:title>
          <c:tx>
            <c:rich>
              <a:bodyPr/>
              <a:lstStyle/>
              <a:p>
                <a:pPr>
                  <a:defRPr sz="1400" b="0" i="0" u="none" strike="noStrike" baseline="0">
                    <a:solidFill>
                      <a:srgbClr val="000000"/>
                    </a:solidFill>
                    <a:latin typeface="ＭＳ Ｐゴシック"/>
                    <a:ea typeface="ＭＳ Ｐゴシック"/>
                    <a:cs typeface="ＭＳ Ｐゴシック"/>
                  </a:defRPr>
                </a:pPr>
                <a:r>
                  <a:rPr lang="en-US" altLang="ja-JP"/>
                  <a:t>Energy (MeV/n)</a:t>
                </a:r>
              </a:p>
            </c:rich>
          </c:tx>
          <c:layout>
            <c:manualLayout>
              <c:xMode val="edge"/>
              <c:yMode val="edge"/>
              <c:x val="0.3816537063699737"/>
              <c:y val="0.92800472135278178"/>
            </c:manualLayout>
          </c:layout>
          <c:overlay val="0"/>
          <c:spPr>
            <a:noFill/>
            <a:ln w="25400">
              <a:noFill/>
            </a:ln>
          </c:spPr>
        </c:title>
        <c:numFmt formatCode="0.00E+0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47038536"/>
        <c:crossesAt val="1.0000000000000006E-12"/>
        <c:crossBetween val="midCat"/>
        <c:majorUnit val="100"/>
        <c:minorUnit val="100"/>
      </c:valAx>
      <c:valAx>
        <c:axId val="547038536"/>
        <c:scaling>
          <c:logBase val="10"/>
          <c:orientation val="minMax"/>
          <c:max val="100"/>
          <c:min val="1.0000000000000006E-12"/>
        </c:scaling>
        <c:delete val="0"/>
        <c:axPos val="l"/>
        <c:majorGridlines>
          <c:spPr>
            <a:ln w="3175">
              <a:solidFill>
                <a:srgbClr val="000000"/>
              </a:solidFill>
              <a:prstDash val="solid"/>
            </a:ln>
          </c:spPr>
        </c:majorGridlines>
        <c:title>
          <c:tx>
            <c:strRef>
              <c:f>Angle!$B$34</c:f>
              <c:strCache>
                <c:ptCount val="1"/>
                <c:pt idx="0">
                  <c:v>φ(/cm2/s/(MeV/n)/sr)</c:v>
                </c:pt>
              </c:strCache>
            </c:strRef>
          </c:tx>
          <c:layout>
            <c:manualLayout>
              <c:xMode val="edge"/>
              <c:yMode val="edge"/>
              <c:x val="7.1759296223356745E-3"/>
              <c:y val="0.1852091290699307"/>
            </c:manualLayout>
          </c:layout>
          <c:overlay val="0"/>
          <c:spPr>
            <a:noFill/>
            <a:ln w="25400">
              <a:noFill/>
            </a:ln>
          </c:spPr>
          <c:txPr>
            <a:bodyPr/>
            <a:lstStyle/>
            <a:p>
              <a:pPr>
                <a:defRPr sz="1325" b="0" i="0" u="none" strike="noStrike" baseline="0">
                  <a:solidFill>
                    <a:srgbClr val="000000"/>
                  </a:solidFill>
                  <a:latin typeface="ＭＳ Ｐゴシック"/>
                  <a:ea typeface="ＭＳ Ｐゴシック"/>
                  <a:cs typeface="ＭＳ Ｐゴシック"/>
                </a:defRPr>
              </a:pPr>
              <a:endParaRPr lang="ja-JP"/>
            </a:p>
          </c:txPr>
        </c:title>
        <c:numFmt formatCode="0.00E+0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547038144"/>
        <c:crossesAt val="1.0000000000000002E-2"/>
        <c:crossBetween val="midCat"/>
      </c:valAx>
      <c:spPr>
        <a:solidFill>
          <a:srgbClr val="C0C0C0"/>
        </a:solidFill>
        <a:ln w="12700">
          <a:solidFill>
            <a:srgbClr val="808080"/>
          </a:solidFill>
          <a:prstDash val="solid"/>
        </a:ln>
      </c:spPr>
    </c:plotArea>
    <c:legend>
      <c:legendPos val="r"/>
      <c:layout>
        <c:manualLayout>
          <c:xMode val="edge"/>
          <c:yMode val="edge"/>
          <c:x val="0.79958853729345536"/>
          <c:y val="9.8236896642908536E-2"/>
          <c:w val="0.19404933024100743"/>
          <c:h val="0.19395489850010147"/>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Data!$C$3:$C$134</c:f>
              <c:numCache>
                <c:formatCode>General</c:formatCode>
                <c:ptCount val="132"/>
                <c:pt idx="0">
                  <c:v>0</c:v>
                </c:pt>
                <c:pt idx="1">
                  <c:v>0</c:v>
                </c:pt>
                <c:pt idx="2">
                  <c:v>0</c:v>
                </c:pt>
                <c:pt idx="4">
                  <c:v>150</c:v>
                </c:pt>
                <c:pt idx="5">
                  <c:v>0</c:v>
                </c:pt>
                <c:pt idx="10">
                  <c:v>0</c:v>
                </c:pt>
                <c:pt idx="11">
                  <c:v>0</c:v>
                </c:pt>
                <c:pt idx="13" formatCode="0.00E+00">
                  <c:v>0</c:v>
                </c:pt>
                <c:pt idx="14" formatCode="0.00E+00">
                  <c:v>0</c:v>
                </c:pt>
                <c:pt idx="15">
                  <c:v>0</c:v>
                </c:pt>
                <c:pt idx="16" formatCode="0.00E+00">
                  <c:v>0</c:v>
                </c:pt>
                <c:pt idx="17" formatCode="0.00E+00">
                  <c:v>0</c:v>
                </c:pt>
                <c:pt idx="18" formatCode="0.00E+00">
                  <c:v>0</c:v>
                </c:pt>
                <c:pt idx="20">
                  <c:v>0</c:v>
                </c:pt>
                <c:pt idx="21" formatCode="0.00E+00">
                  <c:v>0</c:v>
                </c:pt>
                <c:pt idx="22" formatCode="0.00E+00">
                  <c:v>0</c:v>
                </c:pt>
                <c:pt idx="23" formatCode="0.00E+00">
                  <c:v>0</c:v>
                </c:pt>
                <c:pt idx="30" formatCode="0.00E+00">
                  <c:v>0</c:v>
                </c:pt>
                <c:pt idx="31" formatCode="0.00E+00">
                  <c:v>0</c:v>
                </c:pt>
                <c:pt idx="32" formatCode="0.00E+00">
                  <c:v>0</c:v>
                </c:pt>
                <c:pt idx="33" formatCode="0.00E+00">
                  <c:v>0</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0-C6EE-48EE-A170-AD33396CC172}"/>
            </c:ext>
          </c:extLst>
        </c:ser>
        <c:ser>
          <c:idx val="1"/>
          <c:order val="1"/>
          <c:spPr>
            <a:ln w="12700">
              <a:solidFill>
                <a:srgbClr val="0000FF"/>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1-C6EE-48EE-A170-AD33396CC172}"/>
            </c:ext>
          </c:extLst>
        </c:ser>
        <c:ser>
          <c:idx val="2"/>
          <c:order val="2"/>
          <c:spPr>
            <a:ln w="12700">
              <a:solidFill>
                <a:srgbClr val="339966"/>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2-C6EE-48EE-A170-AD33396CC172}"/>
            </c:ext>
          </c:extLst>
        </c:ser>
        <c:ser>
          <c:idx val="3"/>
          <c:order val="3"/>
          <c:spPr>
            <a:ln w="12700">
              <a:solidFill>
                <a:srgbClr val="FFFF00"/>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3-C6EE-48EE-A170-AD33396CC172}"/>
            </c:ext>
          </c:extLst>
        </c:ser>
        <c:dLbls>
          <c:showLegendKey val="0"/>
          <c:showVal val="0"/>
          <c:showCatName val="0"/>
          <c:showSerName val="0"/>
          <c:showPercent val="0"/>
          <c:showBubbleSize val="0"/>
        </c:dLbls>
        <c:axId val="547039712"/>
        <c:axId val="547040104"/>
      </c:scatterChart>
      <c:valAx>
        <c:axId val="547039712"/>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47040104"/>
        <c:crosses val="autoZero"/>
        <c:crossBetween val="midCat"/>
        <c:majorUnit val="100"/>
        <c:minorUnit val="100"/>
      </c:valAx>
      <c:valAx>
        <c:axId val="547040104"/>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47039712"/>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Data!$C$3:$C$134</c:f>
              <c:numCache>
                <c:formatCode>General</c:formatCode>
                <c:ptCount val="132"/>
                <c:pt idx="0">
                  <c:v>0</c:v>
                </c:pt>
                <c:pt idx="1">
                  <c:v>0</c:v>
                </c:pt>
                <c:pt idx="2">
                  <c:v>0</c:v>
                </c:pt>
                <c:pt idx="4">
                  <c:v>150</c:v>
                </c:pt>
                <c:pt idx="5">
                  <c:v>0</c:v>
                </c:pt>
                <c:pt idx="10">
                  <c:v>0</c:v>
                </c:pt>
                <c:pt idx="11">
                  <c:v>0</c:v>
                </c:pt>
                <c:pt idx="13" formatCode="0.00E+00">
                  <c:v>0</c:v>
                </c:pt>
                <c:pt idx="14" formatCode="0.00E+00">
                  <c:v>0</c:v>
                </c:pt>
                <c:pt idx="15">
                  <c:v>0</c:v>
                </c:pt>
                <c:pt idx="16" formatCode="0.00E+00">
                  <c:v>0</c:v>
                </c:pt>
                <c:pt idx="17" formatCode="0.00E+00">
                  <c:v>0</c:v>
                </c:pt>
                <c:pt idx="18" formatCode="0.00E+00">
                  <c:v>0</c:v>
                </c:pt>
                <c:pt idx="20">
                  <c:v>0</c:v>
                </c:pt>
                <c:pt idx="21" formatCode="0.00E+00">
                  <c:v>0</c:v>
                </c:pt>
                <c:pt idx="22" formatCode="0.00E+00">
                  <c:v>0</c:v>
                </c:pt>
                <c:pt idx="23" formatCode="0.00E+00">
                  <c:v>0</c:v>
                </c:pt>
                <c:pt idx="30" formatCode="0.00E+00">
                  <c:v>0</c:v>
                </c:pt>
                <c:pt idx="31" formatCode="0.00E+00">
                  <c:v>0</c:v>
                </c:pt>
                <c:pt idx="32" formatCode="0.00E+00">
                  <c:v>0</c:v>
                </c:pt>
                <c:pt idx="33" formatCode="0.00E+00">
                  <c:v>0</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0-E1EC-469F-9CDA-83053E2BB6F2}"/>
            </c:ext>
          </c:extLst>
        </c:ser>
        <c:ser>
          <c:idx val="1"/>
          <c:order val="1"/>
          <c:spPr>
            <a:ln w="12700">
              <a:solidFill>
                <a:srgbClr val="0000FF"/>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1-E1EC-469F-9CDA-83053E2BB6F2}"/>
            </c:ext>
          </c:extLst>
        </c:ser>
        <c:ser>
          <c:idx val="2"/>
          <c:order val="2"/>
          <c:spPr>
            <a:ln w="12700">
              <a:solidFill>
                <a:srgbClr val="339966"/>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2-E1EC-469F-9CDA-83053E2BB6F2}"/>
            </c:ext>
          </c:extLst>
        </c:ser>
        <c:ser>
          <c:idx val="3"/>
          <c:order val="3"/>
          <c:spPr>
            <a:ln w="12700">
              <a:solidFill>
                <a:srgbClr val="FFFF00"/>
              </a:solidFill>
              <a:prstDash val="solid"/>
            </a:ln>
          </c:spPr>
          <c:marker>
            <c:symbol val="none"/>
          </c:marker>
          <c:xVal>
            <c:strRef>
              <c:f>Data!$A$3:$A$134</c:f>
              <c:strCache>
                <c:ptCount val="34"/>
                <c:pt idx="0">
                  <c:v>航空機内（パイロット座席）</c:v>
                </c:pt>
                <c:pt idx="1">
                  <c:v>航空機内（乗客座席）</c:v>
                </c:pt>
                <c:pt idx="2">
                  <c:v>理想大気中</c:v>
                </c:pt>
                <c:pt idx="4">
                  <c:v>FFP(Smax)</c:v>
                </c:pt>
                <c:pt idx="5">
                  <c:v>FFP(Smin)</c:v>
                </c:pt>
                <c:pt idx="6">
                  <c:v>FFP</c:v>
                </c:pt>
                <c:pt idx="7">
                  <c:v>Depth(g/cm2)</c:v>
                </c:pt>
                <c:pt idx="8">
                  <c:v>Depth for secondary</c:v>
                </c:pt>
                <c:pt idx="9">
                  <c:v>Rc for secondary</c:v>
                </c:pt>
                <c:pt idx="10">
                  <c:v>計算結果：</c:v>
                </c:pt>
                <c:pt idx="11">
                  <c:v>Calculated</c:v>
                </c:pt>
                <c:pt idx="13">
                  <c:v>Japanese</c:v>
                </c:pt>
                <c:pt idx="14">
                  <c:v>English</c:v>
                </c:pt>
                <c:pt idx="15">
                  <c:v>地表面</c:v>
                </c:pt>
                <c:pt idx="16">
                  <c:v>航空機内（パイロット座席）</c:v>
                </c:pt>
                <c:pt idx="17">
                  <c:v>航空機内（乗客座席）</c:v>
                </c:pt>
                <c:pt idx="18">
                  <c:v>理想大気中</c:v>
                </c:pt>
                <c:pt idx="20">
                  <c:v>Ground</c:v>
                </c:pt>
                <c:pt idx="21">
                  <c:v>Pilot-Location</c:v>
                </c:pt>
                <c:pt idx="22">
                  <c:v>Cabin-Location</c:v>
                </c:pt>
                <c:pt idx="23">
                  <c:v>Ideal atmosphere</c:v>
                </c:pt>
                <c:pt idx="25">
                  <c:v>Excel-based Program for calculating Atmospheric Cosmic-ray Spectrum, Copyright© 2006, 日本原子力研究開発機構</c:v>
                </c:pt>
                <c:pt idx="26">
                  <c:v>開発者：佐藤　達彦，放射線挙動解析研究グループ，日本原子力研究開発機構，E-mail: nsed-expacs@jaea.go.jp</c:v>
                </c:pt>
                <c:pt idx="27">
                  <c:v>参考文献： T.Sato and K.Niita, "Analytical Functions to Predict Cosmic-Ray Neutron Spectra in the Atmosphere", Radiat. Res. 166, 544-555 (2006)</c:v>
                </c:pt>
                <c:pt idx="28">
                  <c:v>URL: http://jaea.go.jp/phits/expacs</c:v>
                </c:pt>
                <c:pt idx="29">
                  <c:v>Error Check</c:v>
                </c:pt>
                <c:pt idx="30">
                  <c:v> </c:v>
                </c:pt>
                <c:pt idx="31">
                  <c:v>高度がモデル適用範囲外のため，精度に問題がある可能性があります</c:v>
                </c:pt>
                <c:pt idx="32">
                  <c:v>高度がモデル適用範囲外のため，精度に問題がある可能性があります</c:v>
                </c:pt>
                <c:pt idx="33">
                  <c:v>Altitude is out of its range. Calculated fluxes might not be precise enough.</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3-E1EC-469F-9CDA-83053E2BB6F2}"/>
            </c:ext>
          </c:extLst>
        </c:ser>
        <c:dLbls>
          <c:showLegendKey val="0"/>
          <c:showVal val="0"/>
          <c:showCatName val="0"/>
          <c:showSerName val="0"/>
          <c:showPercent val="0"/>
          <c:showBubbleSize val="0"/>
        </c:dLbls>
        <c:axId val="547040888"/>
        <c:axId val="547041280"/>
      </c:scatterChart>
      <c:valAx>
        <c:axId val="547040888"/>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47041280"/>
        <c:crosses val="autoZero"/>
        <c:crossBetween val="midCat"/>
        <c:majorUnit val="100"/>
        <c:minorUnit val="100"/>
      </c:valAx>
      <c:valAx>
        <c:axId val="547041280"/>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47040888"/>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'Data-angle'!$C$2:$C$12</c:f>
              <c:numCache>
                <c:formatCode>0.00E+00</c:formatCode>
                <c:ptCount val="11"/>
                <c:pt idx="0">
                  <c:v>0</c:v>
                </c:pt>
                <c:pt idx="9">
                  <c:v>0</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0-DDD0-477E-88DA-77717DC54B78}"/>
            </c:ext>
          </c:extLst>
        </c:ser>
        <c:ser>
          <c:idx val="1"/>
          <c:order val="1"/>
          <c:spPr>
            <a:ln w="12700">
              <a:solidFill>
                <a:srgbClr val="0000FF"/>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1-DDD0-477E-88DA-77717DC54B78}"/>
            </c:ext>
          </c:extLst>
        </c:ser>
        <c:ser>
          <c:idx val="2"/>
          <c:order val="2"/>
          <c:spPr>
            <a:ln w="12700">
              <a:solidFill>
                <a:srgbClr val="339966"/>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2-DDD0-477E-88DA-77717DC54B78}"/>
            </c:ext>
          </c:extLst>
        </c:ser>
        <c:ser>
          <c:idx val="3"/>
          <c:order val="3"/>
          <c:spPr>
            <a:ln w="12700">
              <a:solidFill>
                <a:srgbClr val="FFFF00"/>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3-DDD0-477E-88DA-77717DC54B78}"/>
            </c:ext>
          </c:extLst>
        </c:ser>
        <c:dLbls>
          <c:showLegendKey val="0"/>
          <c:showVal val="0"/>
          <c:showCatName val="0"/>
          <c:showSerName val="0"/>
          <c:showPercent val="0"/>
          <c:showBubbleSize val="0"/>
        </c:dLbls>
        <c:axId val="547042064"/>
        <c:axId val="547042456"/>
      </c:scatterChart>
      <c:valAx>
        <c:axId val="547042064"/>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0.00E+0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47042456"/>
        <c:crosses val="autoZero"/>
        <c:crossBetween val="midCat"/>
        <c:majorUnit val="100"/>
        <c:minorUnit val="100"/>
      </c:valAx>
      <c:valAx>
        <c:axId val="547042456"/>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0.00E+0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547042064"/>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60" verticalDpi="36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FF0000"/>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'Data-angle'!$C$2:$C$12</c:f>
              <c:numCache>
                <c:formatCode>0.00E+00</c:formatCode>
                <c:ptCount val="11"/>
                <c:pt idx="0">
                  <c:v>0</c:v>
                </c:pt>
                <c:pt idx="9">
                  <c:v>0</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0-4D1F-4471-B07A-7B2472CCAE04}"/>
            </c:ext>
          </c:extLst>
        </c:ser>
        <c:ser>
          <c:idx val="1"/>
          <c:order val="1"/>
          <c:spPr>
            <a:ln w="12700">
              <a:solidFill>
                <a:srgbClr val="0000FF"/>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1-4D1F-4471-B07A-7B2472CCAE04}"/>
            </c:ext>
          </c:extLst>
        </c:ser>
        <c:ser>
          <c:idx val="2"/>
          <c:order val="2"/>
          <c:spPr>
            <a:ln w="12700">
              <a:solidFill>
                <a:srgbClr val="339966"/>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2-4D1F-4471-B07A-7B2472CCAE04}"/>
            </c:ext>
          </c:extLst>
        </c:ser>
        <c:ser>
          <c:idx val="3"/>
          <c:order val="3"/>
          <c:spPr>
            <a:ln w="12700">
              <a:solidFill>
                <a:srgbClr val="FFFF00"/>
              </a:solidFill>
              <a:prstDash val="solid"/>
            </a:ln>
          </c:spPr>
          <c:marker>
            <c:symbol val="none"/>
          </c:marker>
          <c:xVal>
            <c:strRef>
              <c:f>'Data-angle'!$A$2:$A$12</c:f>
              <c:strCache>
                <c:ptCount val="11"/>
                <c:pt idx="0">
                  <c:v>中性子</c:v>
                </c:pt>
                <c:pt idx="1">
                  <c:v>陽子</c:v>
                </c:pt>
                <c:pt idx="2">
                  <c:v>Heイオン</c:v>
                </c:pt>
                <c:pt idx="3">
                  <c:v>μ+粒子</c:v>
                </c:pt>
                <c:pt idx="4">
                  <c:v>μ-粒子</c:v>
                </c:pt>
                <c:pt idx="5">
                  <c:v>電子</c:v>
                </c:pt>
                <c:pt idx="6">
                  <c:v>陽電子</c:v>
                </c:pt>
                <c:pt idx="7">
                  <c:v>光子</c:v>
                </c:pt>
                <c:pt idx="9">
                  <c:v>中性子</c:v>
                </c:pt>
                <c:pt idx="10">
                  <c:v>陽子</c:v>
                </c:pt>
              </c:strCache>
            </c:strRef>
          </c:xVal>
          <c:yVal>
            <c:numRef>
              <c:f>Data!#REF!</c:f>
              <c:numCache>
                <c:formatCode>General</c:formatCode>
                <c:ptCount val="1"/>
                <c:pt idx="0">
                  <c:v>1</c:v>
                </c:pt>
              </c:numCache>
            </c:numRef>
          </c:y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Data!#REF!</c15:sqref>
                        </c15:formulaRef>
                      </c:ext>
                    </c:extLst>
                    <c:strCache>
                      <c:ptCount val="1"/>
                      <c:pt idx="0">
                        <c:v>#REF!</c:v>
                      </c:pt>
                    </c:strCache>
                  </c:strRef>
                </c15:tx>
              </c15:filteredSeriesTitle>
            </c:ext>
            <c:ext xmlns:c16="http://schemas.microsoft.com/office/drawing/2014/chart" uri="{C3380CC4-5D6E-409C-BE32-E72D297353CC}">
              <c16:uniqueId val="{00000003-4D1F-4471-B07A-7B2472CCAE04}"/>
            </c:ext>
          </c:extLst>
        </c:ser>
        <c:dLbls>
          <c:showLegendKey val="0"/>
          <c:showVal val="0"/>
          <c:showCatName val="0"/>
          <c:showSerName val="0"/>
          <c:showPercent val="0"/>
          <c:showBubbleSize val="0"/>
        </c:dLbls>
        <c:axId val="547043240"/>
        <c:axId val="547043632"/>
      </c:scatterChart>
      <c:valAx>
        <c:axId val="547043240"/>
        <c:scaling>
          <c:logBase val="10"/>
          <c:orientation val="minMax"/>
          <c:max val="10000"/>
          <c:min val="1E-8"/>
        </c:scaling>
        <c:delete val="0"/>
        <c:axPos val="b"/>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Energy (MeV)</a:t>
                </a:r>
              </a:p>
            </c:rich>
          </c:tx>
          <c:overlay val="0"/>
          <c:spPr>
            <a:noFill/>
            <a:ln w="25400">
              <a:noFill/>
            </a:ln>
          </c:spPr>
        </c:title>
        <c:numFmt formatCode="0.00E+00"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47043632"/>
        <c:crosses val="autoZero"/>
        <c:crossBetween val="midCat"/>
        <c:majorUnit val="100"/>
        <c:minorUnit val="100"/>
      </c:valAx>
      <c:valAx>
        <c:axId val="547043632"/>
        <c:scaling>
          <c:orientation val="minMax"/>
        </c:scaling>
        <c:delete val="0"/>
        <c:axPos val="l"/>
        <c:majorGridlines>
          <c:spPr>
            <a:ln w="3175">
              <a:solidFill>
                <a:srgbClr val="000000"/>
              </a:solidFill>
              <a:prstDash val="solid"/>
            </a:ln>
          </c:spPr>
        </c:majorGridlines>
        <c:title>
          <c:tx>
            <c:rich>
              <a:bodyPr/>
              <a:lstStyle/>
              <a:p>
                <a:pPr>
                  <a:defRPr sz="325" b="0" i="0" u="none" strike="noStrike" baseline="0">
                    <a:solidFill>
                      <a:srgbClr val="000000"/>
                    </a:solidFill>
                    <a:latin typeface="ＭＳ Ｐゴシック"/>
                    <a:ea typeface="ＭＳ Ｐゴシック"/>
                    <a:cs typeface="ＭＳ Ｐゴシック"/>
                  </a:defRPr>
                </a:pPr>
                <a:r>
                  <a:rPr lang="en-US" altLang="ja-JP"/>
                  <a:t>Neutron Flux (/cm2/s/lethargy)</a:t>
                </a:r>
              </a:p>
            </c:rich>
          </c:tx>
          <c:overlay val="0"/>
          <c:spPr>
            <a:noFill/>
            <a:ln w="25400">
              <a:noFill/>
            </a:ln>
          </c:spPr>
        </c:title>
        <c:numFmt formatCode="0.00E+00"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Ｐゴシック"/>
                <a:ea typeface="ＭＳ Ｐゴシック"/>
                <a:cs typeface="ＭＳ Ｐゴシック"/>
              </a:defRPr>
            </a:pPr>
            <a:endParaRPr lang="ja-JP"/>
          </a:p>
        </c:txPr>
        <c:crossAx val="547043240"/>
        <c:crossesAt val="1E-8"/>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9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trlProps/ctrlProp1.xml><?xml version="1.0" encoding="utf-8"?>
<formControlPr xmlns="http://schemas.microsoft.com/office/spreadsheetml/2009/9/main" objectType="Drop" dropLines="4" dropStyle="combo" dx="22" fmlaLink="B13" fmlaRange="Data!$A$2:$A$5" sel="1" val="0"/>
</file>

<file path=xl/ctrlProps/ctrlProp10.xml><?xml version="1.0" encoding="utf-8"?>
<formControlPr xmlns="http://schemas.microsoft.com/office/spreadsheetml/2009/9/main" objectType="Drop" dropLines="2" dropStyle="combo" dx="22" fmlaLink="C5" fmlaRange="'Data-angle'!$G$13:$G$14" sel="2" val="0"/>
</file>

<file path=xl/ctrlProps/ctrlProp11.xml><?xml version="1.0" encoding="utf-8"?>
<formControlPr xmlns="http://schemas.microsoft.com/office/spreadsheetml/2009/9/main" objectType="Drop" dropLines="2" dropStyle="combo" dx="22" fmlaLink="C6" fmlaRange="'Data-angle'!$I$13:$I$14" sel="2" val="0"/>
</file>

<file path=xl/ctrlProps/ctrlProp12.xml><?xml version="1.0" encoding="utf-8"?>
<formControlPr xmlns="http://schemas.microsoft.com/office/spreadsheetml/2009/9/main" objectType="Drop" dropStyle="combo" dx="22" fmlaLink="D4" fmlaRange="'Data-angle'!$A$2:$A$9" sel="1" val="0"/>
</file>

<file path=xl/ctrlProps/ctrlProp13.xml><?xml version="1.0" encoding="utf-8"?>
<formControlPr xmlns="http://schemas.microsoft.com/office/spreadsheetml/2009/9/main" objectType="Drop" dropLines="2" dropStyle="combo" dx="22" fmlaLink="E5" fmlaRange="'Data-angle'!$G$13:$G$14" sel="2" val="0"/>
</file>

<file path=xl/ctrlProps/ctrlProp14.xml><?xml version="1.0" encoding="utf-8"?>
<formControlPr xmlns="http://schemas.microsoft.com/office/spreadsheetml/2009/9/main" objectType="Drop" dropLines="2" dropStyle="combo" dx="22" fmlaLink="E6" fmlaRange="'Data-angle'!$I$13:$I$14" sel="2" val="0"/>
</file>

<file path=xl/ctrlProps/ctrlProp15.xml><?xml version="1.0" encoding="utf-8"?>
<formControlPr xmlns="http://schemas.microsoft.com/office/spreadsheetml/2009/9/main" objectType="Drop" dropStyle="combo" dx="22" fmlaLink="F4" fmlaRange="'Data-angle'!$A$2:$A$9" sel="1" val="0"/>
</file>

<file path=xl/ctrlProps/ctrlProp16.xml><?xml version="1.0" encoding="utf-8"?>
<formControlPr xmlns="http://schemas.microsoft.com/office/spreadsheetml/2009/9/main" objectType="Drop" dropLines="2" dropStyle="combo" dx="22" fmlaLink="G5" fmlaRange="'Data-angle'!$G$13:$G$14" sel="2" val="0"/>
</file>

<file path=xl/ctrlProps/ctrlProp17.xml><?xml version="1.0" encoding="utf-8"?>
<formControlPr xmlns="http://schemas.microsoft.com/office/spreadsheetml/2009/9/main" objectType="Drop" dropLines="2" dropStyle="combo" dx="22" fmlaLink="G6" fmlaRange="'Data-angle'!$I$13:$I$14" sel="2" val="0"/>
</file>

<file path=xl/ctrlProps/ctrlProp18.xml><?xml version="1.0" encoding="utf-8"?>
<formControlPr xmlns="http://schemas.microsoft.com/office/spreadsheetml/2009/9/main" objectType="Drop" dropStyle="combo" dx="22" fmlaLink="H4" fmlaRange="'Data-angle'!$A$2:$A$9" sel="1" val="0"/>
</file>

<file path=xl/ctrlProps/ctrlProp19.xml><?xml version="1.0" encoding="utf-8"?>
<formControlPr xmlns="http://schemas.microsoft.com/office/spreadsheetml/2009/9/main" objectType="Drop" dropLines="2" dropStyle="combo" dx="22" fmlaLink="I5" fmlaRange="'Data-angle'!$G$13:$G$14" sel="1" val="0"/>
</file>

<file path=xl/ctrlProps/ctrlProp2.xml><?xml version="1.0" encoding="utf-8"?>
<formControlPr xmlns="http://schemas.microsoft.com/office/spreadsheetml/2009/9/main" objectType="Drop" dropLines="5" dropStyle="combo" dx="22" fmlaLink="C7" fmlaRange="Data!$B$2:$B$6" sel="2" val="0"/>
</file>

<file path=xl/ctrlProps/ctrlProp20.xml><?xml version="1.0" encoding="utf-8"?>
<formControlPr xmlns="http://schemas.microsoft.com/office/spreadsheetml/2009/9/main" objectType="Drop" dropLines="2" dropStyle="combo" dx="22" fmlaLink="I6" fmlaRange="'Data-angle'!$I$13:$I$14" sel="2" val="0"/>
</file>

<file path=xl/ctrlProps/ctrlProp3.xml><?xml version="1.0" encoding="utf-8"?>
<formControlPr xmlns="http://schemas.microsoft.com/office/spreadsheetml/2009/9/main" objectType="Drop" dropLines="2" dropStyle="combo" dx="22" fmlaLink="C8" fmlaRange="Data!$E$2:$E$3" sel="2" val="0"/>
</file>

<file path=xl/ctrlProps/ctrlProp4.xml><?xml version="1.0" encoding="utf-8"?>
<formControlPr xmlns="http://schemas.microsoft.com/office/spreadsheetml/2009/9/main" objectType="Drop" dropLines="15" dropStyle="combo" dx="22" fmlaLink="C10" fmlaRange="Data!$S$18:$S$32" sel="2" val="0"/>
</file>

<file path=xl/ctrlProps/ctrlProp5.xml><?xml version="1.0" encoding="utf-8"?>
<formControlPr xmlns="http://schemas.microsoft.com/office/spreadsheetml/2009/9/main" objectType="Drop" dropLines="2" dropStyle="combo" dx="22" fmlaLink="C16" fmlaRange="Data!$D$2:$D$3" sel="1" val="0"/>
</file>

<file path=xl/ctrlProps/ctrlProp6.xml><?xml version="1.0" encoding="utf-8"?>
<formControlPr xmlns="http://schemas.microsoft.com/office/spreadsheetml/2009/9/main" objectType="Drop" dropLines="3" dropStyle="combo" dx="22" fmlaLink="C17" fmlaRange="Data!$J$2:$J$4" sel="2" val="0"/>
</file>

<file path=xl/ctrlProps/ctrlProp7.xml><?xml version="1.0" encoding="utf-8"?>
<formControlPr xmlns="http://schemas.microsoft.com/office/spreadsheetml/2009/9/main" objectType="Drop" dropLines="2" dropStyle="combo" dx="22" fmlaLink="A1" fmlaRange="Data!$A$16:$A$17" sel="1" val="0"/>
</file>

<file path=xl/ctrlProps/ctrlProp8.xml><?xml version="1.0" encoding="utf-8"?>
<formControlPr xmlns="http://schemas.microsoft.com/office/spreadsheetml/2009/9/main" objectType="Drop" dropLines="3" dropStyle="combo" dx="22" fmlaLink="C15" fmlaRange="Data!$L$2:$L$4" sel="1" val="0"/>
</file>

<file path=xl/ctrlProps/ctrlProp9.xml><?xml version="1.0" encoding="utf-8"?>
<formControlPr xmlns="http://schemas.microsoft.com/office/spreadsheetml/2009/9/main" objectType="Drop" dropStyle="combo" dx="22" fmlaLink="B4" fmlaRange="'Data-angle'!$A$2:$A$9" sel="1"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0</xdr:colOff>
      <xdr:row>26</xdr:row>
      <xdr:rowOff>0</xdr:rowOff>
    </xdr:from>
    <xdr:to>
      <xdr:col>4</xdr:col>
      <xdr:colOff>0</xdr:colOff>
      <xdr:row>26</xdr:row>
      <xdr:rowOff>0</xdr:rowOff>
    </xdr:to>
    <xdr:graphicFrame macro="">
      <xdr:nvGraphicFramePr>
        <xdr:cNvPr id="2575656" name="Chart 1">
          <a:extLst>
            <a:ext uri="{FF2B5EF4-FFF2-40B4-BE49-F238E27FC236}">
              <a16:creationId xmlns:a16="http://schemas.microsoft.com/office/drawing/2014/main" id="{00000000-0008-0000-0000-0000284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5</xdr:row>
      <xdr:rowOff>0</xdr:rowOff>
    </xdr:from>
    <xdr:to>
      <xdr:col>11</xdr:col>
      <xdr:colOff>676275</xdr:colOff>
      <xdr:row>30</xdr:row>
      <xdr:rowOff>152400</xdr:rowOff>
    </xdr:to>
    <xdr:graphicFrame macro="">
      <xdr:nvGraphicFramePr>
        <xdr:cNvPr id="2575657" name="Chart 40">
          <a:extLst>
            <a:ext uri="{FF2B5EF4-FFF2-40B4-BE49-F238E27FC236}">
              <a16:creationId xmlns:a16="http://schemas.microsoft.com/office/drawing/2014/main" id="{00000000-0008-0000-0000-0000294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12</xdr:row>
          <xdr:rowOff>19050</xdr:rowOff>
        </xdr:from>
        <xdr:to>
          <xdr:col>2</xdr:col>
          <xdr:colOff>847725</xdr:colOff>
          <xdr:row>12</xdr:row>
          <xdr:rowOff>200025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2</xdr:col>
          <xdr:colOff>857250</xdr:colOff>
          <xdr:row>6</xdr:row>
          <xdr:rowOff>200025</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0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2</xdr:col>
          <xdr:colOff>857250</xdr:colOff>
          <xdr:row>8</xdr:row>
          <xdr:rowOff>0</xdr:rowOff>
        </xdr:to>
        <xdr:sp macro="" textlink="">
          <xdr:nvSpPr>
            <xdr:cNvPr id="8221" name="Drop Down 29" hidden="1">
              <a:extLst>
                <a:ext uri="{63B3BB69-23CF-44E3-9099-C40C66FF867C}">
                  <a14:compatExt spid="_x0000_s8221"/>
                </a:ext>
                <a:ext uri="{FF2B5EF4-FFF2-40B4-BE49-F238E27FC236}">
                  <a16:creationId xmlns:a16="http://schemas.microsoft.com/office/drawing/2014/main" id="{00000000-0008-0000-00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9525</xdr:rowOff>
        </xdr:from>
        <xdr:to>
          <xdr:col>2</xdr:col>
          <xdr:colOff>857250</xdr:colOff>
          <xdr:row>10</xdr:row>
          <xdr:rowOff>0</xdr:rowOff>
        </xdr:to>
        <xdr:sp macro="" textlink="">
          <xdr:nvSpPr>
            <xdr:cNvPr id="8227" name="Drop Down 35" hidden="1">
              <a:extLst>
                <a:ext uri="{63B3BB69-23CF-44E3-9099-C40C66FF867C}">
                  <a14:compatExt spid="_x0000_s8227"/>
                </a:ext>
                <a:ext uri="{FF2B5EF4-FFF2-40B4-BE49-F238E27FC236}">
                  <a16:creationId xmlns:a16="http://schemas.microsoft.com/office/drawing/2014/main" id="{00000000-0008-0000-00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9525</xdr:rowOff>
        </xdr:from>
        <xdr:to>
          <xdr:col>2</xdr:col>
          <xdr:colOff>847725</xdr:colOff>
          <xdr:row>16</xdr:row>
          <xdr:rowOff>9525</xdr:rowOff>
        </xdr:to>
        <xdr:sp macro="" textlink="">
          <xdr:nvSpPr>
            <xdr:cNvPr id="8229" name="Drop Down 37" hidden="1">
              <a:extLst>
                <a:ext uri="{63B3BB69-23CF-44E3-9099-C40C66FF867C}">
                  <a14:compatExt spid="_x0000_s8229"/>
                </a:ext>
                <a:ext uri="{FF2B5EF4-FFF2-40B4-BE49-F238E27FC236}">
                  <a16:creationId xmlns:a16="http://schemas.microsoft.com/office/drawing/2014/main" id="{00000000-0008-0000-00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xdr:row>
          <xdr:rowOff>9525</xdr:rowOff>
        </xdr:from>
        <xdr:to>
          <xdr:col>2</xdr:col>
          <xdr:colOff>847725</xdr:colOff>
          <xdr:row>17</xdr:row>
          <xdr:rowOff>0</xdr:rowOff>
        </xdr:to>
        <xdr:sp macro="" textlink="">
          <xdr:nvSpPr>
            <xdr:cNvPr id="8231" name="Drop Down 39" hidden="1">
              <a:extLst>
                <a:ext uri="{63B3BB69-23CF-44E3-9099-C40C66FF867C}">
                  <a14:compatExt spid="_x0000_s8231"/>
                </a:ext>
                <a:ext uri="{FF2B5EF4-FFF2-40B4-BE49-F238E27FC236}">
                  <a16:creationId xmlns:a16="http://schemas.microsoft.com/office/drawing/2014/main" id="{00000000-0008-0000-00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1</xdr:col>
          <xdr:colOff>0</xdr:colOff>
          <xdr:row>0</xdr:row>
          <xdr:rowOff>409575</xdr:rowOff>
        </xdr:to>
        <xdr:sp macro="" textlink="">
          <xdr:nvSpPr>
            <xdr:cNvPr id="8281" name="Drop Down 89" hidden="1">
              <a:extLst>
                <a:ext uri="{63B3BB69-23CF-44E3-9099-C40C66FF867C}">
                  <a14:compatExt spid="_x0000_s8281"/>
                </a:ext>
                <a:ext uri="{FF2B5EF4-FFF2-40B4-BE49-F238E27FC236}">
                  <a16:creationId xmlns:a16="http://schemas.microsoft.com/office/drawing/2014/main" id="{00000000-0008-0000-0000-00005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9525</xdr:rowOff>
        </xdr:from>
        <xdr:to>
          <xdr:col>2</xdr:col>
          <xdr:colOff>847725</xdr:colOff>
          <xdr:row>15</xdr:row>
          <xdr:rowOff>9525</xdr:rowOff>
        </xdr:to>
        <xdr:sp macro="" textlink="">
          <xdr:nvSpPr>
            <xdr:cNvPr id="8588" name="Drop Down 396" hidden="1">
              <a:extLst>
                <a:ext uri="{63B3BB69-23CF-44E3-9099-C40C66FF867C}">
                  <a14:compatExt spid="_x0000_s8588"/>
                </a:ext>
                <a:ext uri="{FF2B5EF4-FFF2-40B4-BE49-F238E27FC236}">
                  <a16:creationId xmlns:a16="http://schemas.microsoft.com/office/drawing/2014/main" id="{00000000-0008-0000-0000-00008C2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0.00128</cdr:x>
      <cdr:y>0.15135</cdr:y>
    </cdr:from>
    <cdr:to>
      <cdr:x>0.04594</cdr:x>
      <cdr:y>0.40472</cdr:y>
    </cdr:to>
    <cdr:sp macro="" textlink="Main!$J$33">
      <cdr:nvSpPr>
        <cdr:cNvPr id="2" name="テキスト ボックス 1"/>
        <cdr:cNvSpPr txBox="1"/>
      </cdr:nvSpPr>
      <cdr:spPr>
        <a:xfrm xmlns:a="http://schemas.openxmlformats.org/drawingml/2006/main" rot="16200000">
          <a:off x="-482199" y="1240631"/>
          <a:ext cx="1259682" cy="2762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9524</xdr:colOff>
      <xdr:row>8</xdr:row>
      <xdr:rowOff>9526</xdr:rowOff>
    </xdr:from>
    <xdr:to>
      <xdr:col>9</xdr:col>
      <xdr:colOff>0</xdr:colOff>
      <xdr:row>30</xdr:row>
      <xdr:rowOff>161925</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9525</xdr:colOff>
          <xdr:row>3</xdr:row>
          <xdr:rowOff>9525</xdr:rowOff>
        </xdr:from>
        <xdr:to>
          <xdr:col>3</xdr:col>
          <xdr:colOff>0</xdr:colOff>
          <xdr:row>3</xdr:row>
          <xdr:rowOff>200025</xdr:rowOff>
        </xdr:to>
        <xdr:sp macro="" textlink="">
          <xdr:nvSpPr>
            <xdr:cNvPr id="3234817" name="Drop Down 1" hidden="1">
              <a:extLst>
                <a:ext uri="{63B3BB69-23CF-44E3-9099-C40C66FF867C}">
                  <a14:compatExt spid="_x0000_s3234817"/>
                </a:ext>
                <a:ext uri="{FF2B5EF4-FFF2-40B4-BE49-F238E27FC236}">
                  <a16:creationId xmlns:a16="http://schemas.microsoft.com/office/drawing/2014/main" id="{00000000-0008-0000-0100-000001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3</xdr:col>
          <xdr:colOff>0</xdr:colOff>
          <xdr:row>5</xdr:row>
          <xdr:rowOff>9525</xdr:rowOff>
        </xdr:to>
        <xdr:sp macro="" textlink="">
          <xdr:nvSpPr>
            <xdr:cNvPr id="3234818" name="Drop Down 2" hidden="1">
              <a:extLst>
                <a:ext uri="{63B3BB69-23CF-44E3-9099-C40C66FF867C}">
                  <a14:compatExt spid="_x0000_s3234818"/>
                </a:ext>
                <a:ext uri="{FF2B5EF4-FFF2-40B4-BE49-F238E27FC236}">
                  <a16:creationId xmlns:a16="http://schemas.microsoft.com/office/drawing/2014/main" id="{00000000-0008-0000-0100-000002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9525</xdr:rowOff>
        </xdr:from>
        <xdr:to>
          <xdr:col>3</xdr:col>
          <xdr:colOff>0</xdr:colOff>
          <xdr:row>5</xdr:row>
          <xdr:rowOff>200025</xdr:rowOff>
        </xdr:to>
        <xdr:sp macro="" textlink="">
          <xdr:nvSpPr>
            <xdr:cNvPr id="3234819" name="Drop Down 3" hidden="1">
              <a:extLst>
                <a:ext uri="{63B3BB69-23CF-44E3-9099-C40C66FF867C}">
                  <a14:compatExt spid="_x0000_s3234819"/>
                </a:ext>
                <a:ext uri="{FF2B5EF4-FFF2-40B4-BE49-F238E27FC236}">
                  <a16:creationId xmlns:a16="http://schemas.microsoft.com/office/drawing/2014/main" id="{00000000-0008-0000-0100-000003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9525</xdr:rowOff>
        </xdr:from>
        <xdr:to>
          <xdr:col>5</xdr:col>
          <xdr:colOff>0</xdr:colOff>
          <xdr:row>3</xdr:row>
          <xdr:rowOff>200025</xdr:rowOff>
        </xdr:to>
        <xdr:sp macro="" textlink="">
          <xdr:nvSpPr>
            <xdr:cNvPr id="3234821" name="Drop Down 5" hidden="1">
              <a:extLst>
                <a:ext uri="{63B3BB69-23CF-44E3-9099-C40C66FF867C}">
                  <a14:compatExt spid="_x0000_s3234821"/>
                </a:ext>
                <a:ext uri="{FF2B5EF4-FFF2-40B4-BE49-F238E27FC236}">
                  <a16:creationId xmlns:a16="http://schemas.microsoft.com/office/drawing/2014/main" id="{00000000-0008-0000-0100-000005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666750</xdr:colOff>
          <xdr:row>5</xdr:row>
          <xdr:rowOff>9525</xdr:rowOff>
        </xdr:to>
        <xdr:sp macro="" textlink="">
          <xdr:nvSpPr>
            <xdr:cNvPr id="3234822" name="Drop Down 6" hidden="1">
              <a:extLst>
                <a:ext uri="{63B3BB69-23CF-44E3-9099-C40C66FF867C}">
                  <a14:compatExt spid="_x0000_s3234822"/>
                </a:ext>
                <a:ext uri="{FF2B5EF4-FFF2-40B4-BE49-F238E27FC236}">
                  <a16:creationId xmlns:a16="http://schemas.microsoft.com/office/drawing/2014/main" id="{00000000-0008-0000-0100-000006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9525</xdr:rowOff>
        </xdr:from>
        <xdr:to>
          <xdr:col>5</xdr:col>
          <xdr:colOff>0</xdr:colOff>
          <xdr:row>5</xdr:row>
          <xdr:rowOff>200025</xdr:rowOff>
        </xdr:to>
        <xdr:sp macro="" textlink="">
          <xdr:nvSpPr>
            <xdr:cNvPr id="3234823" name="Drop Down 7" hidden="1">
              <a:extLst>
                <a:ext uri="{63B3BB69-23CF-44E3-9099-C40C66FF867C}">
                  <a14:compatExt spid="_x0000_s3234823"/>
                </a:ext>
                <a:ext uri="{FF2B5EF4-FFF2-40B4-BE49-F238E27FC236}">
                  <a16:creationId xmlns:a16="http://schemas.microsoft.com/office/drawing/2014/main" id="{00000000-0008-0000-0100-000007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xdr:row>
          <xdr:rowOff>9525</xdr:rowOff>
        </xdr:from>
        <xdr:to>
          <xdr:col>7</xdr:col>
          <xdr:colOff>0</xdr:colOff>
          <xdr:row>3</xdr:row>
          <xdr:rowOff>200025</xdr:rowOff>
        </xdr:to>
        <xdr:sp macro="" textlink="">
          <xdr:nvSpPr>
            <xdr:cNvPr id="3234825" name="Drop Down 9" hidden="1">
              <a:extLst>
                <a:ext uri="{63B3BB69-23CF-44E3-9099-C40C66FF867C}">
                  <a14:compatExt spid="_x0000_s3234825"/>
                </a:ext>
                <a:ext uri="{FF2B5EF4-FFF2-40B4-BE49-F238E27FC236}">
                  <a16:creationId xmlns:a16="http://schemas.microsoft.com/office/drawing/2014/main" id="{00000000-0008-0000-0100-000009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9525</xdr:rowOff>
        </xdr:from>
        <xdr:to>
          <xdr:col>6</xdr:col>
          <xdr:colOff>666750</xdr:colOff>
          <xdr:row>5</xdr:row>
          <xdr:rowOff>9525</xdr:rowOff>
        </xdr:to>
        <xdr:sp macro="" textlink="">
          <xdr:nvSpPr>
            <xdr:cNvPr id="3234826" name="Drop Down 10" hidden="1">
              <a:extLst>
                <a:ext uri="{63B3BB69-23CF-44E3-9099-C40C66FF867C}">
                  <a14:compatExt spid="_x0000_s3234826"/>
                </a:ext>
                <a:ext uri="{FF2B5EF4-FFF2-40B4-BE49-F238E27FC236}">
                  <a16:creationId xmlns:a16="http://schemas.microsoft.com/office/drawing/2014/main" id="{00000000-0008-0000-0100-00000A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9525</xdr:rowOff>
        </xdr:from>
        <xdr:to>
          <xdr:col>7</xdr:col>
          <xdr:colOff>0</xdr:colOff>
          <xdr:row>5</xdr:row>
          <xdr:rowOff>200025</xdr:rowOff>
        </xdr:to>
        <xdr:sp macro="" textlink="">
          <xdr:nvSpPr>
            <xdr:cNvPr id="3234827" name="Drop Down 11" hidden="1">
              <a:extLst>
                <a:ext uri="{63B3BB69-23CF-44E3-9099-C40C66FF867C}">
                  <a14:compatExt spid="_x0000_s3234827"/>
                </a:ext>
                <a:ext uri="{FF2B5EF4-FFF2-40B4-BE49-F238E27FC236}">
                  <a16:creationId xmlns:a16="http://schemas.microsoft.com/office/drawing/2014/main" id="{00000000-0008-0000-0100-00000B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xdr:row>
          <xdr:rowOff>9525</xdr:rowOff>
        </xdr:from>
        <xdr:to>
          <xdr:col>9</xdr:col>
          <xdr:colOff>0</xdr:colOff>
          <xdr:row>3</xdr:row>
          <xdr:rowOff>200025</xdr:rowOff>
        </xdr:to>
        <xdr:sp macro="" textlink="">
          <xdr:nvSpPr>
            <xdr:cNvPr id="3234829" name="Drop Down 13" hidden="1">
              <a:extLst>
                <a:ext uri="{63B3BB69-23CF-44E3-9099-C40C66FF867C}">
                  <a14:compatExt spid="_x0000_s3234829"/>
                </a:ext>
                <a:ext uri="{FF2B5EF4-FFF2-40B4-BE49-F238E27FC236}">
                  <a16:creationId xmlns:a16="http://schemas.microsoft.com/office/drawing/2014/main" id="{00000000-0008-0000-0100-00000D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xdr:row>
          <xdr:rowOff>9525</xdr:rowOff>
        </xdr:from>
        <xdr:to>
          <xdr:col>8</xdr:col>
          <xdr:colOff>657225</xdr:colOff>
          <xdr:row>5</xdr:row>
          <xdr:rowOff>9525</xdr:rowOff>
        </xdr:to>
        <xdr:sp macro="" textlink="">
          <xdr:nvSpPr>
            <xdr:cNvPr id="3234830" name="Drop Down 14" hidden="1">
              <a:extLst>
                <a:ext uri="{63B3BB69-23CF-44E3-9099-C40C66FF867C}">
                  <a14:compatExt spid="_x0000_s3234830"/>
                </a:ext>
                <a:ext uri="{FF2B5EF4-FFF2-40B4-BE49-F238E27FC236}">
                  <a16:creationId xmlns:a16="http://schemas.microsoft.com/office/drawing/2014/main" id="{00000000-0008-0000-0100-00000E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xdr:row>
          <xdr:rowOff>9525</xdr:rowOff>
        </xdr:from>
        <xdr:to>
          <xdr:col>9</xdr:col>
          <xdr:colOff>0</xdr:colOff>
          <xdr:row>5</xdr:row>
          <xdr:rowOff>200025</xdr:rowOff>
        </xdr:to>
        <xdr:sp macro="" textlink="">
          <xdr:nvSpPr>
            <xdr:cNvPr id="3234831" name="Drop Down 15" hidden="1">
              <a:extLst>
                <a:ext uri="{63B3BB69-23CF-44E3-9099-C40C66FF867C}">
                  <a14:compatExt spid="_x0000_s3234831"/>
                </a:ext>
                <a:ext uri="{FF2B5EF4-FFF2-40B4-BE49-F238E27FC236}">
                  <a16:creationId xmlns:a16="http://schemas.microsoft.com/office/drawing/2014/main" id="{00000000-0008-0000-0100-00000F5C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578728" name="Chart 1">
          <a:extLst>
            <a:ext uri="{FF2B5EF4-FFF2-40B4-BE49-F238E27FC236}">
              <a16:creationId xmlns:a16="http://schemas.microsoft.com/office/drawing/2014/main" id="{00000000-0008-0000-0400-00002859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0</xdr:row>
      <xdr:rowOff>0</xdr:rowOff>
    </xdr:from>
    <xdr:to>
      <xdr:col>6</xdr:col>
      <xdr:colOff>0</xdr:colOff>
      <xdr:row>0</xdr:row>
      <xdr:rowOff>0</xdr:rowOff>
    </xdr:to>
    <xdr:graphicFrame macro="">
      <xdr:nvGraphicFramePr>
        <xdr:cNvPr id="2578729" name="Chart 3">
          <a:extLst>
            <a:ext uri="{FF2B5EF4-FFF2-40B4-BE49-F238E27FC236}">
              <a16:creationId xmlns:a16="http://schemas.microsoft.com/office/drawing/2014/main" id="{00000000-0008-0000-0400-00002959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0</xdr:row>
      <xdr:rowOff>0</xdr:rowOff>
    </xdr:from>
    <xdr:to>
      <xdr:col>6</xdr:col>
      <xdr:colOff>0</xdr:colOff>
      <xdr:row>0</xdr:row>
      <xdr:rowOff>0</xdr:rowOff>
    </xdr:to>
    <xdr:graphicFrame macro="">
      <xdr:nvGraphicFramePr>
        <xdr:cNvPr id="3" name="Chart 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nsed-expacs@jaea.go.jp" TargetMode="External"/><Relationship Id="rId1" Type="http://schemas.openxmlformats.org/officeDocument/2006/relationships/hyperlink" Target="http://phits.jaea.go.jp/expacs/"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2.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swpc.noaa.gov/ftpmenu/lists/neutron.html"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AL295"/>
  <sheetViews>
    <sheetView tabSelected="1" workbookViewId="0">
      <selection activeCell="B1" sqref="B1:L1"/>
    </sheetView>
  </sheetViews>
  <sheetFormatPr defaultRowHeight="13.5" x14ac:dyDescent="0.15"/>
  <cols>
    <col min="1" max="1" width="18.125" customWidth="1"/>
    <col min="2" max="2" width="10.75" customWidth="1"/>
    <col min="3" max="3" width="11.375" customWidth="1"/>
    <col min="4" max="12" width="9.125" customWidth="1"/>
  </cols>
  <sheetData>
    <row r="1" spans="1:12" ht="33" customHeight="1" x14ac:dyDescent="0.6">
      <c r="A1" s="43">
        <v>1</v>
      </c>
      <c r="B1" s="128" t="s">
        <v>765</v>
      </c>
      <c r="C1" s="128"/>
      <c r="D1" s="128"/>
      <c r="E1" s="128"/>
      <c r="F1" s="128"/>
      <c r="G1" s="128"/>
      <c r="H1" s="128"/>
      <c r="I1" s="128"/>
      <c r="J1" s="128"/>
      <c r="K1" s="128"/>
      <c r="L1" s="128"/>
    </row>
    <row r="2" spans="1:12" ht="12.95" customHeight="1" x14ac:dyDescent="0.15">
      <c r="A2" s="123" t="str">
        <f>CHOOSE($A$1,Data!A28,Data!B28)</f>
        <v>Excel-based Program for calculating Atmospheric Cosmic-ray Spectrum, Copyright© 2006, 日本原子力研究開発機構</v>
      </c>
      <c r="B2" s="123"/>
      <c r="C2" s="123"/>
      <c r="D2" s="123"/>
      <c r="E2" s="123"/>
      <c r="F2" s="123"/>
      <c r="G2" s="123"/>
      <c r="H2" s="123"/>
      <c r="I2" s="123"/>
      <c r="J2" s="123"/>
      <c r="K2" s="123"/>
      <c r="L2" s="123"/>
    </row>
    <row r="3" spans="1:12" ht="12.95" customHeight="1" x14ac:dyDescent="0.15">
      <c r="A3" s="123" t="str">
        <f>CHOOSE($A$1,Data!A29,Data!B29)</f>
        <v>開発者：佐藤　達彦，放射線挙動解析研究グループ，日本原子力研究開発機構，E-mail: nsed-expacs@jaea.go.jp</v>
      </c>
      <c r="B3" s="123"/>
      <c r="C3" s="123"/>
      <c r="D3" s="123"/>
      <c r="E3" s="123"/>
      <c r="F3" s="123"/>
      <c r="G3" s="123"/>
      <c r="H3" s="123"/>
      <c r="I3" s="123"/>
      <c r="J3" s="123"/>
      <c r="K3" s="123"/>
      <c r="L3" s="123"/>
    </row>
    <row r="4" spans="1:12" ht="26.45" customHeight="1" x14ac:dyDescent="0.15">
      <c r="A4" s="133" t="s">
        <v>600</v>
      </c>
      <c r="B4" s="123"/>
      <c r="C4" s="123"/>
      <c r="D4" s="123"/>
      <c r="E4" s="123"/>
      <c r="F4" s="123"/>
      <c r="G4" s="123"/>
      <c r="H4" s="123"/>
      <c r="I4" s="123"/>
      <c r="J4" s="123"/>
      <c r="K4" s="123"/>
      <c r="L4" s="123"/>
    </row>
    <row r="5" spans="1:12" ht="13.5" customHeight="1" x14ac:dyDescent="0.15">
      <c r="A5" s="134" t="s">
        <v>230</v>
      </c>
      <c r="B5" s="134"/>
      <c r="C5" s="135" t="s">
        <v>231</v>
      </c>
      <c r="D5" s="135"/>
      <c r="F5" s="134" t="s">
        <v>232</v>
      </c>
      <c r="G5" s="134"/>
      <c r="H5" s="135" t="s">
        <v>233</v>
      </c>
      <c r="I5" s="135"/>
      <c r="J5" s="135"/>
      <c r="K5" s="135"/>
      <c r="L5" s="135"/>
    </row>
    <row r="6" spans="1:12" ht="18" customHeight="1" thickBot="1" x14ac:dyDescent="0.3">
      <c r="A6" s="130" t="str">
        <f>CHOOSE($A$1,Data!B$16,Data!B$17)</f>
        <v>白色のセルに条件を入力して下さい</v>
      </c>
      <c r="B6" s="130"/>
      <c r="C6" s="130"/>
      <c r="D6">
        <f ca="1">DailyW!D1</f>
        <v>1</v>
      </c>
    </row>
    <row r="7" spans="1:12" s="26" customFormat="1" ht="16.5" customHeight="1" thickBot="1" x14ac:dyDescent="0.2">
      <c r="A7" s="46" t="str">
        <f>CHOOSE($A$1,Data!C$16,Data!C$17)</f>
        <v>高度または大気深度</v>
      </c>
      <c r="B7" s="36">
        <v>0</v>
      </c>
      <c r="C7" s="35">
        <v>2</v>
      </c>
    </row>
    <row r="8" spans="1:12" s="26" customFormat="1" ht="15.95" customHeight="1" thickBot="1" x14ac:dyDescent="0.2">
      <c r="A8" s="129" t="str">
        <f>CHOOSE($A$1,Data!D$16,Data!D$17)</f>
        <v>場所または
地磁気強度</v>
      </c>
      <c r="B8" s="36">
        <v>38</v>
      </c>
      <c r="C8" s="33">
        <v>2</v>
      </c>
    </row>
    <row r="9" spans="1:12" s="26" customFormat="1" ht="14.25" thickBot="1" x14ac:dyDescent="0.2">
      <c r="A9" s="129"/>
      <c r="B9" s="36">
        <v>142</v>
      </c>
      <c r="C9" s="34" t="str">
        <f>CHOOSE(C8,Data!$F$2,Data!$F$3)</f>
        <v>経度 (東経°)</v>
      </c>
    </row>
    <row r="10" spans="1:12" s="26" customFormat="1" ht="15.95" customHeight="1" thickBot="1" x14ac:dyDescent="0.2">
      <c r="A10" s="131" t="str">
        <f>CHOOSE($A$1,Data!E$16,Data!E$17)</f>
        <v>黒点数（W値），年月日もしくは中性子モニタ計数率(cps)</v>
      </c>
      <c r="B10" s="36">
        <v>2024</v>
      </c>
      <c r="C10" s="33">
        <v>2</v>
      </c>
    </row>
    <row r="11" spans="1:12" s="26" customFormat="1" ht="14.25" thickBot="1" x14ac:dyDescent="0.2">
      <c r="A11" s="131"/>
      <c r="B11" s="36">
        <v>3</v>
      </c>
      <c r="C11" s="37" t="str">
        <f>CHOOSE(MIN(3,C10),Data!$H$2,Data!$H$3,Data!$H$4)</f>
        <v>月</v>
      </c>
    </row>
    <row r="12" spans="1:12" s="26" customFormat="1" ht="14.25" thickBot="1" x14ac:dyDescent="0.2">
      <c r="A12" s="131"/>
      <c r="B12" s="36">
        <v>21</v>
      </c>
      <c r="C12" s="37" t="str">
        <f>CHOOSE(MIN(3,C10),Data!$I$2,Data!$I$3,Data!$I$4)</f>
        <v>日</v>
      </c>
    </row>
    <row r="13" spans="1:12" s="26" customFormat="1" ht="17.45" customHeight="1" thickBot="1" x14ac:dyDescent="0.2">
      <c r="A13" s="46" t="str">
        <f>CHOOSE($A$1,Data!F$16,Data!F$17)</f>
        <v>周辺環境</v>
      </c>
      <c r="B13" s="38">
        <v>1</v>
      </c>
      <c r="C13" s="32"/>
    </row>
    <row r="14" spans="1:12" s="26" customFormat="1" ht="14.25" thickBot="1" x14ac:dyDescent="0.2">
      <c r="A14" s="46" t="str">
        <f>CHOOSE($A$1,Data!G$16,Data!G$17)</f>
        <v>周辺環境パラメータ</v>
      </c>
      <c r="B14" s="36">
        <v>0.2</v>
      </c>
      <c r="C14" s="45" t="str">
        <f>CHOOSE(B13,Data!$C$2,Data!$C$3,Data!$C$4,Data!$C$5)</f>
        <v>水分含有率</v>
      </c>
    </row>
    <row r="15" spans="1:12" s="26" customFormat="1" ht="15.95" customHeight="1" x14ac:dyDescent="0.15">
      <c r="A15" s="46" t="str">
        <f>CHOOSE($A$1,Data!N$16,Data!N$17)</f>
        <v>出力線量の種類</v>
      </c>
      <c r="B15" s="32"/>
      <c r="C15" s="34">
        <v>1</v>
      </c>
    </row>
    <row r="16" spans="1:12" s="26" customFormat="1" ht="15.95" customHeight="1" x14ac:dyDescent="0.15">
      <c r="A16" s="46" t="str">
        <f>CHOOSE($A$1,Data!H$16,Data!H$17)</f>
        <v>出力フラックス単位</v>
      </c>
      <c r="B16" s="32"/>
      <c r="C16" s="34">
        <v>1</v>
      </c>
    </row>
    <row r="17" spans="1:38" s="26" customFormat="1" ht="16.5" customHeight="1" x14ac:dyDescent="0.15">
      <c r="A17" s="46" t="str">
        <f>CHOOSE($A$1,Data!I$16,Data!I$17)</f>
        <v>出力線量単位</v>
      </c>
      <c r="B17" s="32"/>
      <c r="C17" s="33">
        <v>2</v>
      </c>
    </row>
    <row r="18" spans="1:38" s="26" customFormat="1" x14ac:dyDescent="0.15">
      <c r="A18" s="125" t="str">
        <f ca="1">IF((0.1499&lt;Data!B10)*(Data!B10&lt;1095.01),Data!A33,Data!A34)</f>
        <v xml:space="preserve"> </v>
      </c>
      <c r="B18" s="125"/>
      <c r="C18" s="125"/>
    </row>
    <row r="19" spans="1:38" ht="14.45" customHeight="1" x14ac:dyDescent="0.15">
      <c r="A19" s="125" t="str">
        <f>IF((C8=1)*((B8&lt;0)+(20&lt;B8))+(C8=2)*((B8&lt;-90)+(90&lt;B8)+(B9&lt;-180)+(180&lt;B9)),Data!B34,Data!B33)</f>
        <v xml:space="preserve"> </v>
      </c>
      <c r="B19" s="125"/>
      <c r="C19" s="125"/>
    </row>
    <row r="20" spans="1:38" s="26" customFormat="1" x14ac:dyDescent="0.15">
      <c r="A20" s="127" t="str">
        <f ca="1">IF(((C10=1)*((B10&lt;-50)+(250&lt;B10)))+((C10=2)*((DailyW!D1=4)+(DailyW!D1=5)))+((C10&gt;=3)*((Data!S36&lt;-50)+(250&lt;Data!S36))),Data!C34,Data!C33)</f>
        <v xml:space="preserve"> </v>
      </c>
      <c r="B20" s="127"/>
      <c r="C20" s="127"/>
    </row>
    <row r="21" spans="1:38" s="26" customFormat="1" x14ac:dyDescent="0.15">
      <c r="A21" s="125" t="str">
        <f>IF(((B13=1)*((B14&lt;0)+(1&lt;B14)))+(((B13=2)+(B13=3))*((B14&lt;0)+(10&lt;B14))),Data!D34,Data!D33)</f>
        <v xml:space="preserve"> </v>
      </c>
      <c r="B21" s="125"/>
      <c r="C21" s="125"/>
    </row>
    <row r="22" spans="1:38" s="26" customFormat="1" ht="27.95" customHeight="1" x14ac:dyDescent="0.15">
      <c r="A22" s="132" t="str">
        <f ca="1">IF(C10=2,CHOOSE(DailyW!D1,Data!E33,Data!E34,Data!F34,Data!G34,Data!H34),Data!E33)</f>
        <v xml:space="preserve"> </v>
      </c>
      <c r="B22" s="132"/>
      <c r="C22" s="132"/>
    </row>
    <row r="23" spans="1:38" s="26" customFormat="1" ht="15.75" x14ac:dyDescent="0.25">
      <c r="A23" s="124" t="str">
        <f>CHOOSE($A$1,Data!J$16,Data!J$17)</f>
        <v>入力条件確認</v>
      </c>
      <c r="B23" s="124"/>
      <c r="C23" s="124"/>
    </row>
    <row r="24" spans="1:38" ht="14.45" customHeight="1" x14ac:dyDescent="0.15">
      <c r="A24" s="49" t="str">
        <f>CHOOSE($A$1,Data!K$16,Data!K$17)</f>
        <v>大気深度</v>
      </c>
      <c r="B24" s="62">
        <f ca="1">MIN(1095,MAX(0,Data!B10))</f>
        <v>1033.2274527998859</v>
      </c>
      <c r="C24" s="49" t="s">
        <v>74</v>
      </c>
    </row>
    <row r="25" spans="1:38" s="26" customFormat="1" x14ac:dyDescent="0.15">
      <c r="A25" s="49" t="str">
        <f>CHOOSE($A$1,Data!L$16,Data!L$17)</f>
        <v>地磁気強度</v>
      </c>
      <c r="B25" s="84">
        <f ca="1">CHOOSE(C8,MIN(20,MAX(0,B8)),'Rc'!B3)</f>
        <v>10</v>
      </c>
      <c r="C25" s="49" t="s">
        <v>69</v>
      </c>
    </row>
    <row r="26" spans="1:38" s="26" customFormat="1" x14ac:dyDescent="0.15">
      <c r="A26" s="49" t="str">
        <f>CHOOSE($A$1,Data!M$16,Data!M$17)</f>
        <v>太陽活動度（W値）</v>
      </c>
      <c r="B26" s="50">
        <f ca="1">MAX(-50,MIN(250,(CHOOSE(MIN(3,C10),B10,DailyW!B6,Data!S36))))</f>
        <v>89.6</v>
      </c>
      <c r="C26" s="49"/>
    </row>
    <row r="27" spans="1:38" x14ac:dyDescent="0.15">
      <c r="A27" s="49" t="str">
        <f>A14</f>
        <v>周辺環境パラメータ</v>
      </c>
      <c r="B27" s="49">
        <f>MAX(0,CHOOSE(B13,MIN(1,B14),MIN(5,B14),MIN(5,B14),B14))</f>
        <v>0.2</v>
      </c>
      <c r="C27" s="49" t="str">
        <f>CHOOSE(B13,Data!$C$2,Data!$C$3,Data!$C$4,Data!$C$5)</f>
        <v>水分含有率</v>
      </c>
    </row>
    <row r="28" spans="1:38" ht="15.75" x14ac:dyDescent="0.25">
      <c r="A28" s="77"/>
      <c r="B28" s="77"/>
      <c r="C28" s="76"/>
    </row>
    <row r="29" spans="1:38" ht="15.75" x14ac:dyDescent="0.25">
      <c r="A29" s="75" t="str">
        <f>CHOOSE($A$1,Data!A$13,Data!A$14)</f>
        <v>計算結果：</v>
      </c>
      <c r="B29" s="126" t="str">
        <f>CHOOSE($C$15,Data!L$2,Data!L$3,Data!L$4,Data!L$5)</f>
        <v>実効線量</v>
      </c>
      <c r="C29" s="126"/>
    </row>
    <row r="30" spans="1:38" x14ac:dyDescent="0.15">
      <c r="A30" s="54" t="str">
        <f>CHOOSE($A$1,Data!D$13,Data!D$14)</f>
        <v>合計線量</v>
      </c>
      <c r="B30" s="82">
        <f ca="1">SUM(B31:B39)</f>
        <v>3.1014875234498831E-2</v>
      </c>
      <c r="C30" s="55" t="str">
        <f>CHOOSE($C$17,Data!$J$2,Data!$J$3,Data!$J$4)</f>
        <v>(uSv/h)</v>
      </c>
    </row>
    <row r="31" spans="1:38" x14ac:dyDescent="0.15">
      <c r="A31" s="47" t="str">
        <f>CHOOSE($A$1,Data!E$13,Data!E$14)</f>
        <v>中性子</v>
      </c>
      <c r="B31" s="83">
        <f ca="1">Neutron!O142*Data!$K$5</f>
        <v>4.3422878616959839E-3</v>
      </c>
      <c r="C31" s="39" t="str">
        <f>CHOOSE($C$17,Data!$J$2,Data!$J$3,Data!$J$4)</f>
        <v>(uSv/h)</v>
      </c>
    </row>
    <row r="32" spans="1:38" ht="14.25" x14ac:dyDescent="0.15">
      <c r="A32" s="47" t="str">
        <f>CHOOSE($A$1,Data!F$13,Data!F$14)</f>
        <v>陽子</v>
      </c>
      <c r="B32" s="83">
        <f ca="1">Primary!E760*Data!$K$5</f>
        <v>9.3060541265759249E-4</v>
      </c>
      <c r="C32" s="39" t="str">
        <f>CHOOSE($C$17,Data!$J$2,Data!$J$3,Data!$J$4)</f>
        <v>(uSv/h)</v>
      </c>
      <c r="D32" s="121" t="str">
        <f>CHOOSE($A$1,Data!$O$9,Data!$O$10)</f>
        <v>PARMAモデルで計算した大気中宇宙線フラックス（角度積分値）</v>
      </c>
      <c r="E32" s="121"/>
      <c r="F32" s="121"/>
      <c r="G32" s="121"/>
      <c r="H32" s="121"/>
      <c r="I32" s="121"/>
      <c r="J32" s="121"/>
      <c r="K32" s="121"/>
      <c r="L32" s="121"/>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row>
    <row r="33" spans="1:38" ht="14.25" x14ac:dyDescent="0.2">
      <c r="A33" s="47" t="str">
        <f>CHOOSE($A$1,Data!G$13,Data!G$14)</f>
        <v>Heイオン</v>
      </c>
      <c r="B33" s="83">
        <f ca="1">Primary!F760*Data!$K$5</f>
        <v>1.690303492974711E-6</v>
      </c>
      <c r="C33" s="39" t="str">
        <f>CHOOSE($C$17,Data!$J$2,Data!$J$3,Data!$J$4)</f>
        <v>(uSv/h)</v>
      </c>
      <c r="D33" s="122" t="str">
        <f>CONCATENATE(CHOOSE($A$1,Data!P$9,Data!P$10)," ",CHOOSE(C16,Data!D2,Data!D3))</f>
        <v>プロットした各粒子のフラックス (/cm2/s/(MeV/n))</v>
      </c>
      <c r="E33" s="122"/>
      <c r="F33" s="122"/>
      <c r="G33" s="122"/>
      <c r="H33" s="122"/>
      <c r="I33" s="122"/>
      <c r="J33" s="122"/>
      <c r="K33" s="122"/>
      <c r="L33" s="122"/>
      <c r="M33" s="81" t="str">
        <f>CONCATENATE(CHOOSE($A$1,Data!Q$9,Data!Q$10)," ",CHOOSE(C16,Data!D2,Data!D3))</f>
        <v>その他のイオンのフラックス (/cm2/s/(MeV/n))</v>
      </c>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row>
    <row r="34" spans="1:38" x14ac:dyDescent="0.15">
      <c r="A34" s="47" t="str">
        <f>CHOOSE($A$1,Data!H$13,Data!H$14)</f>
        <v>μ+粒子</v>
      </c>
      <c r="B34" s="83">
        <f ca="1">'mu+'!K82*Data!$K$5</f>
        <v>1.1524814814067322E-2</v>
      </c>
      <c r="C34" s="39" t="str">
        <f>CHOOSE($C$17,Data!$J$2,Data!$J$3,Data!$J$4)</f>
        <v>(uSv/h)</v>
      </c>
      <c r="D34" s="48" t="str">
        <f>CHOOSE($A$1,Data!N$9,Data!N$10)</f>
        <v>エネルギー(MeV/n)</v>
      </c>
      <c r="E34" s="48" t="str">
        <f>CHOOSE($A$1,Data!E$13,Data!E$14)</f>
        <v>中性子</v>
      </c>
      <c r="F34" s="48" t="str">
        <f>CHOOSE($A$1,Data!F$13,Data!F$14)</f>
        <v>陽子</v>
      </c>
      <c r="G34" s="48" t="str">
        <f>CHOOSE($A$1,Data!G$13,Data!G$14)</f>
        <v>Heイオン</v>
      </c>
      <c r="H34" s="48" t="str">
        <f>CHOOSE($A$1,Data!H$13,Data!H$14)</f>
        <v>μ+粒子</v>
      </c>
      <c r="I34" s="48" t="str">
        <f>CHOOSE($A$1,Data!I$13,Data!I$14)</f>
        <v>μ-粒子</v>
      </c>
      <c r="J34" s="48" t="str">
        <f>CHOOSE($A$1,Data!J$13,Data!J$14)</f>
        <v>電子</v>
      </c>
      <c r="K34" s="48" t="str">
        <f>CHOOSE($A$1,Data!K$13,Data!K$14)</f>
        <v>陽電子</v>
      </c>
      <c r="L34" s="48" t="str">
        <f>CHOOSE($A$1,Data!L$13,Data!L$14)</f>
        <v>光子</v>
      </c>
      <c r="M34" s="79" t="str">
        <f>CHOOSE($A$1,Data!M$13,Data!M$14)</f>
        <v>Liイオン</v>
      </c>
      <c r="N34" s="79" t="str">
        <f>CHOOSE($A$1,Data!N$13,Data!N$14)</f>
        <v>Beイオン</v>
      </c>
      <c r="O34" s="79" t="str">
        <f>CHOOSE($A$1,Data!O$13,Data!O$14)</f>
        <v>Bイオン</v>
      </c>
      <c r="P34" s="79" t="str">
        <f>CHOOSE($A$1,Data!P$13,Data!P$14)</f>
        <v>Cイオン</v>
      </c>
      <c r="Q34" s="79" t="str">
        <f>CHOOSE($A$1,Data!Q$13,Data!Q$14)</f>
        <v>Nイオン</v>
      </c>
      <c r="R34" s="79" t="str">
        <f>CHOOSE($A$1,Data!R$13,Data!R$14)</f>
        <v>Oイオン</v>
      </c>
      <c r="S34" s="79" t="str">
        <f>CHOOSE($A$1,Data!S$13,Data!S$14)</f>
        <v>Fイオン</v>
      </c>
      <c r="T34" s="79" t="str">
        <f>CHOOSE($A$1,Data!T$13,Data!T$14)</f>
        <v>Neイオン</v>
      </c>
      <c r="U34" s="79" t="str">
        <f>CHOOSE($A$1,Data!U$13,Data!U$14)</f>
        <v>Naイオン</v>
      </c>
      <c r="V34" s="79" t="str">
        <f>CHOOSE($A$1,Data!V$13,Data!V$14)</f>
        <v>Mgイオン</v>
      </c>
      <c r="W34" s="79" t="str">
        <f>CHOOSE($A$1,Data!W$13,Data!W$14)</f>
        <v>Alイオン</v>
      </c>
      <c r="X34" s="79" t="str">
        <f>CHOOSE($A$1,Data!X$13,Data!X$14)</f>
        <v>Siイオン</v>
      </c>
      <c r="Y34" s="79" t="str">
        <f>CHOOSE($A$1,Data!Y$13,Data!Y$14)</f>
        <v>Pイオン</v>
      </c>
      <c r="Z34" s="79" t="str">
        <f>CHOOSE($A$1,Data!Z$13,Data!Z$14)</f>
        <v>Sイオン</v>
      </c>
      <c r="AA34" s="79" t="str">
        <f>CHOOSE($A$1,Data!AA$13,Data!AA$14)</f>
        <v>Clイオン</v>
      </c>
      <c r="AB34" s="79" t="str">
        <f>CHOOSE($A$1,Data!AB$13,Data!AB$14)</f>
        <v>Arイオン</v>
      </c>
      <c r="AC34" s="79" t="str">
        <f>CHOOSE($A$1,Data!AC$13,Data!AC$14)</f>
        <v>Kイオン</v>
      </c>
      <c r="AD34" s="79" t="str">
        <f>CHOOSE($A$1,Data!AD$13,Data!AD$14)</f>
        <v>Caイオン</v>
      </c>
      <c r="AE34" s="79" t="str">
        <f>CHOOSE($A$1,Data!AE$13,Data!AE$14)</f>
        <v>Scイオン</v>
      </c>
      <c r="AF34" s="79" t="str">
        <f>CHOOSE($A$1,Data!AF$13,Data!AF$14)</f>
        <v>Tiイオン</v>
      </c>
      <c r="AG34" s="79" t="str">
        <f>CHOOSE($A$1,Data!AG$13,Data!AG$14)</f>
        <v>Vイオン</v>
      </c>
      <c r="AH34" s="79" t="str">
        <f>CHOOSE($A$1,Data!AH$13,Data!AH$14)</f>
        <v>Crイオン</v>
      </c>
      <c r="AI34" s="79" t="str">
        <f>CHOOSE($A$1,Data!AI$13,Data!AI$14)</f>
        <v>Mnイオン</v>
      </c>
      <c r="AJ34" s="79" t="str">
        <f>CHOOSE($A$1,Data!AJ$13,Data!AJ$14)</f>
        <v>Feイオン</v>
      </c>
      <c r="AK34" s="79" t="str">
        <f>CHOOSE($A$1,Data!AK$13,Data!AK$14)</f>
        <v>Coイオン</v>
      </c>
      <c r="AL34" s="79" t="str">
        <f>CHOOSE($A$1,Data!AL$13,Data!AL$14)</f>
        <v>Niイオン</v>
      </c>
    </row>
    <row r="35" spans="1:38" x14ac:dyDescent="0.15">
      <c r="A35" s="47" t="str">
        <f>CHOOSE($A$1,Data!I$13,Data!I$14)</f>
        <v>μ-粒子</v>
      </c>
      <c r="B35" s="83">
        <f ca="1">'mu-'!K82*Data!$K$5</f>
        <v>9.8771930027623158E-3</v>
      </c>
      <c r="C35" s="39" t="str">
        <f>CHOOSE($C$17,Data!$J$2,Data!$J$3,Data!$J$4)</f>
        <v>(uSv/h)</v>
      </c>
      <c r="D35" s="41">
        <f>DCC!B3</f>
        <v>1.1294E-8</v>
      </c>
      <c r="E35" s="41">
        <f ca="1">CHOOSE($C$16,Neutron!N2,Neutron!N2*D35)</f>
        <v>17858.810577269069</v>
      </c>
      <c r="F35" s="40"/>
      <c r="G35" s="40"/>
      <c r="H35" s="40"/>
      <c r="I35" s="40"/>
      <c r="J35" s="40"/>
      <c r="K35" s="40"/>
      <c r="L35" s="40"/>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x14ac:dyDescent="0.15">
      <c r="A36" s="47" t="str">
        <f>CHOOSE($A$1,Data!J$13,Data!J$14)</f>
        <v>電子</v>
      </c>
      <c r="B36" s="83">
        <f ca="1">Secondary!N178*Data!$K$5</f>
        <v>1.2071449641503263E-3</v>
      </c>
      <c r="C36" s="39" t="str">
        <f>CHOOSE($C$17,Data!$J$2,Data!$J$3,Data!$J$4)</f>
        <v>(uSv/h)</v>
      </c>
      <c r="D36" s="41">
        <f>DCC!B4</f>
        <v>1.4219E-8</v>
      </c>
      <c r="E36" s="41">
        <f ca="1">CHOOSE($C$16,Neutron!N3,Neutron!N3*D36)</f>
        <v>19955.92576010741</v>
      </c>
      <c r="F36" s="40"/>
      <c r="G36" s="40"/>
      <c r="H36" s="40"/>
      <c r="I36" s="40"/>
      <c r="J36" s="40"/>
      <c r="K36" s="40"/>
      <c r="L36" s="40"/>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x14ac:dyDescent="0.15">
      <c r="A37" s="47" t="str">
        <f>CHOOSE($A$1,Data!K$13,Data!K$14)</f>
        <v>陽電子</v>
      </c>
      <c r="B37" s="83">
        <f ca="1">Secondary!O178*Data!$K$5</f>
        <v>1.067166275078527E-3</v>
      </c>
      <c r="C37" s="39" t="str">
        <f>CHOOSE($C$17,Data!$J$2,Data!$J$3,Data!$J$4)</f>
        <v>(uSv/h)</v>
      </c>
      <c r="D37" s="41">
        <f>DCC!B5</f>
        <v>1.7900999999999999E-8</v>
      </c>
      <c r="E37" s="41">
        <f ca="1">CHOOSE($C$16,Neutron!N4,Neutron!N4*D37)</f>
        <v>21650.518315110778</v>
      </c>
      <c r="F37" s="40"/>
      <c r="G37" s="40"/>
      <c r="H37" s="40"/>
      <c r="I37" s="40"/>
      <c r="J37" s="40"/>
      <c r="K37" s="40"/>
      <c r="L37" s="40"/>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x14ac:dyDescent="0.15">
      <c r="A38" s="47" t="str">
        <f>CHOOSE($A$1,Data!L$13,Data!L$14)</f>
        <v>光子</v>
      </c>
      <c r="B38" s="83">
        <f ca="1">Secondary!P178*Data!$K$5</f>
        <v>2.0639528085332577E-3</v>
      </c>
      <c r="C38" s="39" t="str">
        <f>CHOOSE($C$17,Data!$J$2,Data!$J$3,Data!$J$4)</f>
        <v>(uSv/h)</v>
      </c>
      <c r="D38" s="41">
        <f>DCC!B6</f>
        <v>2.2536000000000001E-8</v>
      </c>
      <c r="E38" s="41">
        <f ca="1">CHOOSE($C$16,Neutron!N5,Neutron!N5*D38)</f>
        <v>22628.674182487139</v>
      </c>
      <c r="F38" s="40"/>
      <c r="G38" s="40"/>
      <c r="H38" s="40"/>
      <c r="I38" s="40"/>
      <c r="J38" s="40"/>
      <c r="K38" s="40"/>
      <c r="L38" s="40"/>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x14ac:dyDescent="0.15">
      <c r="A39" s="47" t="str">
        <f>CHOOSE($A$1,Data!M$9,Data!M$10)</f>
        <v>その他のイオン</v>
      </c>
      <c r="B39" s="83">
        <f ca="1">Primary!G761*Data!$K$5</f>
        <v>1.9792060532667831E-8</v>
      </c>
      <c r="C39" s="39" t="str">
        <f>CHOOSE($C$17,Data!$J$2,Data!$J$3,Data!$J$4)</f>
        <v>(uSv/h)</v>
      </c>
      <c r="D39" s="41">
        <f>DCC!B7</f>
        <v>2.8371E-8</v>
      </c>
      <c r="E39" s="41">
        <f ca="1">CHOOSE($C$16,Neutron!N6,Neutron!N6*D39)</f>
        <v>22564.242241693668</v>
      </c>
      <c r="F39" s="40"/>
      <c r="G39" s="40"/>
      <c r="H39" s="40"/>
      <c r="I39" s="40"/>
      <c r="J39" s="40"/>
      <c r="K39" s="40"/>
      <c r="L39" s="40"/>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x14ac:dyDescent="0.15">
      <c r="D40" s="41">
        <f>DCC!B8</f>
        <v>3.5717000000000001E-8</v>
      </c>
      <c r="E40" s="41">
        <f ca="1">CHOOSE($C$16,Neutron!N7,Neutron!N7*D40)</f>
        <v>21207.513037847137</v>
      </c>
      <c r="F40" s="40"/>
      <c r="G40" s="40"/>
      <c r="H40" s="40"/>
      <c r="I40" s="40"/>
      <c r="J40" s="40"/>
      <c r="K40" s="40"/>
      <c r="L40" s="40"/>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x14ac:dyDescent="0.15">
      <c r="D41" s="41">
        <f>DCC!B9</f>
        <v>4.4964999999999999E-8</v>
      </c>
      <c r="E41" s="41">
        <f ca="1">CHOOSE($C$16,Neutron!N8,Neutron!N8*D41)</f>
        <v>18507.624540736826</v>
      </c>
      <c r="F41" s="40"/>
      <c r="G41" s="40"/>
      <c r="H41" s="40"/>
      <c r="I41" s="40"/>
      <c r="J41" s="40"/>
      <c r="K41" s="40"/>
      <c r="L41" s="40"/>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x14ac:dyDescent="0.15">
      <c r="D42" s="41">
        <f>DCC!B10</f>
        <v>5.6608E-8</v>
      </c>
      <c r="E42" s="41">
        <f ca="1">CHOOSE($C$16,Neutron!N9,Neutron!N9*D42)</f>
        <v>14724.371929740619</v>
      </c>
      <c r="F42" s="40"/>
      <c r="G42" s="40"/>
      <c r="H42" s="40"/>
      <c r="I42" s="40"/>
      <c r="J42" s="40"/>
      <c r="K42" s="40"/>
      <c r="L42" s="40"/>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x14ac:dyDescent="0.15">
      <c r="D43" s="41">
        <f>DCC!B11</f>
        <v>7.1264999999999997E-8</v>
      </c>
      <c r="E43" s="41">
        <f ca="1">CHOOSE($C$16,Neutron!N10,Neutron!N10*D43)</f>
        <v>10450.177919250358</v>
      </c>
      <c r="F43" s="40"/>
      <c r="G43" s="40"/>
      <c r="H43" s="40"/>
      <c r="I43" s="40"/>
      <c r="J43" s="40"/>
      <c r="K43" s="40"/>
      <c r="L43" s="40"/>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x14ac:dyDescent="0.15">
      <c r="D44" s="41">
        <f>DCC!B12</f>
        <v>8.9716999999999995E-8</v>
      </c>
      <c r="E44" s="41">
        <f ca="1">CHOOSE($C$16,Neutron!N11,Neutron!N11*D44)</f>
        <v>6461.796005299997</v>
      </c>
      <c r="F44" s="40"/>
      <c r="G44" s="40"/>
      <c r="H44" s="40"/>
      <c r="I44" s="40"/>
      <c r="J44" s="40"/>
      <c r="K44" s="40"/>
      <c r="L44" s="40"/>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x14ac:dyDescent="0.15">
      <c r="D45" s="41">
        <f>DCC!B13</f>
        <v>1.1295E-7</v>
      </c>
      <c r="E45" s="41">
        <f ca="1">CHOOSE($C$16,Neutron!N12,Neutron!N12*D45)</f>
        <v>3417.3159270761894</v>
      </c>
      <c r="F45" s="40"/>
      <c r="G45" s="40"/>
      <c r="H45" s="40"/>
      <c r="I45" s="40"/>
      <c r="J45" s="40"/>
      <c r="K45" s="40"/>
      <c r="L45" s="40"/>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x14ac:dyDescent="0.15">
      <c r="D46" s="41">
        <f>DCC!B14</f>
        <v>1.4219E-7</v>
      </c>
      <c r="E46" s="41">
        <f ca="1">CHOOSE($C$16,Neutron!N13,Neutron!N13*D46)</f>
        <v>1566.0636342954531</v>
      </c>
      <c r="F46" s="40"/>
      <c r="G46" s="40"/>
      <c r="H46" s="40"/>
      <c r="I46" s="40"/>
      <c r="J46" s="40"/>
      <c r="K46" s="40"/>
      <c r="L46" s="40"/>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x14ac:dyDescent="0.15">
      <c r="D47" s="41">
        <f>DCC!B15</f>
        <v>1.7901000000000001E-7</v>
      </c>
      <c r="E47" s="41">
        <f ca="1">CHOOSE($C$16,Neutron!N14,Neutron!N14*D47)</f>
        <v>696.79303923254838</v>
      </c>
      <c r="F47" s="40"/>
      <c r="G47" s="40"/>
      <c r="H47" s="40"/>
      <c r="I47" s="40"/>
      <c r="J47" s="40"/>
      <c r="K47" s="40"/>
      <c r="L47" s="40"/>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x14ac:dyDescent="0.15">
      <c r="D48" s="41">
        <f>DCC!B16</f>
        <v>2.2536E-7</v>
      </c>
      <c r="E48" s="41">
        <f ca="1">CHOOSE($C$16,Neutron!N15,Neutron!N15*D48)</f>
        <v>384.13557643164796</v>
      </c>
      <c r="F48" s="40"/>
      <c r="G48" s="40"/>
      <c r="H48" s="40"/>
      <c r="I48" s="40"/>
      <c r="J48" s="40"/>
      <c r="K48" s="40"/>
      <c r="L48" s="40"/>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4:38" x14ac:dyDescent="0.15">
      <c r="D49" s="41">
        <f>DCC!B17</f>
        <v>2.8370999999999999E-7</v>
      </c>
      <c r="E49" s="41">
        <f ca="1">CHOOSE($C$16,Neutron!N16,Neutron!N16*D49)</f>
        <v>283.58103590254086</v>
      </c>
      <c r="F49" s="40"/>
      <c r="G49" s="40"/>
      <c r="H49" s="40"/>
      <c r="I49" s="40"/>
      <c r="J49" s="40"/>
      <c r="K49" s="40"/>
      <c r="L49" s="40"/>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4:38" x14ac:dyDescent="0.15">
      <c r="D50" s="41">
        <f>DCC!B18</f>
        <v>3.5717000000000001E-7</v>
      </c>
      <c r="E50" s="41">
        <f ca="1">CHOOSE($C$16,Neutron!N17,Neutron!N17*D50)</f>
        <v>235.83987570554962</v>
      </c>
      <c r="F50" s="40"/>
      <c r="G50" s="40"/>
      <c r="H50" s="40"/>
      <c r="I50" s="40"/>
      <c r="J50" s="40"/>
      <c r="K50" s="40"/>
      <c r="L50" s="40"/>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4:38" x14ac:dyDescent="0.15">
      <c r="D51" s="41">
        <f>DCC!B19</f>
        <v>4.4965000000000001E-7</v>
      </c>
      <c r="E51" s="41">
        <f ca="1">CHOOSE($C$16,Neutron!N18,Neutron!N18*D51)</f>
        <v>198.45070304994223</v>
      </c>
      <c r="F51" s="40"/>
      <c r="G51" s="40"/>
      <c r="H51" s="40"/>
      <c r="I51" s="40"/>
      <c r="J51" s="40"/>
      <c r="K51" s="40"/>
      <c r="L51" s="40"/>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4:38" x14ac:dyDescent="0.15">
      <c r="D52" s="41">
        <f>DCC!B20</f>
        <v>5.6608000000000005E-7</v>
      </c>
      <c r="E52" s="41">
        <f ca="1">CHOOSE($C$16,Neutron!N19,Neutron!N19*D52)</f>
        <v>165.53860612185773</v>
      </c>
      <c r="F52" s="40"/>
      <c r="G52" s="40"/>
      <c r="H52" s="40"/>
      <c r="I52" s="40"/>
      <c r="J52" s="40"/>
      <c r="K52" s="40"/>
      <c r="L52" s="40"/>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4:38" x14ac:dyDescent="0.15">
      <c r="D53" s="41">
        <f>DCC!B21</f>
        <v>7.1264000000000001E-7</v>
      </c>
      <c r="E53" s="41">
        <f ca="1">CHOOSE($C$16,Neutron!N20,Neutron!N20*D53)</f>
        <v>136.85145897059195</v>
      </c>
      <c r="F53" s="40"/>
      <c r="G53" s="40"/>
      <c r="H53" s="40"/>
      <c r="I53" s="40"/>
      <c r="J53" s="40"/>
      <c r="K53" s="40"/>
      <c r="L53" s="40"/>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4:38" x14ac:dyDescent="0.15">
      <c r="D54" s="41">
        <f>DCC!B22</f>
        <v>8.9716999999999998E-7</v>
      </c>
      <c r="E54" s="41">
        <f ca="1">CHOOSE($C$16,Neutron!N21,Neutron!N21*D54)</f>
        <v>112.2909893157495</v>
      </c>
      <c r="F54" s="40"/>
      <c r="G54" s="40"/>
      <c r="H54" s="40"/>
      <c r="I54" s="40"/>
      <c r="J54" s="40"/>
      <c r="K54" s="40"/>
      <c r="L54" s="40"/>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4:38" x14ac:dyDescent="0.15">
      <c r="D55" s="41">
        <f>DCC!B23</f>
        <v>1.1293999999999999E-6</v>
      </c>
      <c r="E55" s="41">
        <f ca="1">CHOOSE($C$16,Neutron!N22,Neutron!N22*D55)</f>
        <v>91.586806838266526</v>
      </c>
      <c r="F55" s="40"/>
      <c r="G55" s="40"/>
      <c r="H55" s="40"/>
      <c r="I55" s="40"/>
      <c r="J55" s="40"/>
      <c r="K55" s="40"/>
      <c r="L55" s="40"/>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4:38" x14ac:dyDescent="0.15">
      <c r="D56" s="41">
        <f>DCC!B24</f>
        <v>1.4219000000000001E-6</v>
      </c>
      <c r="E56" s="41">
        <f ca="1">CHOOSE($C$16,Neutron!N23,Neutron!N23*D56)</f>
        <v>74.329326065810207</v>
      </c>
      <c r="F56" s="40"/>
      <c r="G56" s="40"/>
      <c r="H56" s="40"/>
      <c r="I56" s="40"/>
      <c r="J56" s="40"/>
      <c r="K56" s="40"/>
      <c r="L56" s="40"/>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4:38" x14ac:dyDescent="0.15">
      <c r="D57" s="41">
        <f>DCC!B25</f>
        <v>1.7901E-6</v>
      </c>
      <c r="E57" s="41">
        <f ca="1">CHOOSE($C$16,Neutron!N24,Neutron!N24*D57)</f>
        <v>60.091233541983662</v>
      </c>
      <c r="F57" s="40"/>
      <c r="G57" s="40"/>
      <c r="H57" s="40"/>
      <c r="I57" s="40"/>
      <c r="J57" s="40"/>
      <c r="K57" s="40"/>
      <c r="L57" s="40"/>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4:38" x14ac:dyDescent="0.15">
      <c r="D58" s="41">
        <f>DCC!B26</f>
        <v>2.2535999999999999E-6</v>
      </c>
      <c r="E58" s="41">
        <f ca="1">CHOOSE($C$16,Neutron!N25,Neutron!N25*D58)</f>
        <v>48.432033600432824</v>
      </c>
      <c r="F58" s="40"/>
      <c r="G58" s="40"/>
      <c r="H58" s="40"/>
      <c r="I58" s="40"/>
      <c r="J58" s="40"/>
      <c r="K58" s="40"/>
      <c r="L58" s="40"/>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4:38" x14ac:dyDescent="0.15">
      <c r="D59" s="41">
        <f>DCC!B27</f>
        <v>2.8370999999999999E-6</v>
      </c>
      <c r="E59" s="41">
        <f ca="1">CHOOSE($C$16,Neutron!N26,Neutron!N26*D59)</f>
        <v>38.940399926838218</v>
      </c>
      <c r="F59" s="40"/>
      <c r="G59" s="40"/>
      <c r="H59" s="40"/>
      <c r="I59" s="40"/>
      <c r="J59" s="40"/>
      <c r="K59" s="40"/>
      <c r="L59" s="40"/>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4:38" x14ac:dyDescent="0.15">
      <c r="D60" s="41">
        <f>DCC!B28</f>
        <v>3.5717E-6</v>
      </c>
      <c r="E60" s="41">
        <f ca="1">CHOOSE($C$16,Neutron!N27,Neutron!N27*D60)</f>
        <v>31.248879735844497</v>
      </c>
      <c r="F60" s="40"/>
      <c r="G60" s="40"/>
      <c r="H60" s="40"/>
      <c r="I60" s="40"/>
      <c r="J60" s="40"/>
      <c r="K60" s="40"/>
      <c r="L60" s="40"/>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4:38" x14ac:dyDescent="0.15">
      <c r="D61" s="41">
        <f>DCC!B29</f>
        <v>4.4965000000000001E-6</v>
      </c>
      <c r="E61" s="41">
        <f ca="1">CHOOSE($C$16,Neutron!N28,Neutron!N28*D61)</f>
        <v>25.038890447929305</v>
      </c>
      <c r="F61" s="40"/>
      <c r="G61" s="40"/>
      <c r="H61" s="40"/>
      <c r="I61" s="40"/>
      <c r="J61" s="40"/>
      <c r="K61" s="40"/>
      <c r="L61" s="40"/>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4:38" x14ac:dyDescent="0.15">
      <c r="D62" s="41">
        <f>DCC!B30</f>
        <v>5.6608000000000001E-6</v>
      </c>
      <c r="E62" s="41">
        <f ca="1">CHOOSE($C$16,Neutron!N29,Neutron!N29*D62)</f>
        <v>20.039063318887816</v>
      </c>
      <c r="F62" s="40"/>
      <c r="G62" s="40"/>
      <c r="H62" s="40"/>
      <c r="I62" s="40"/>
      <c r="J62" s="40"/>
      <c r="K62" s="40"/>
      <c r="L62" s="40"/>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4:38" x14ac:dyDescent="0.15">
      <c r="D63" s="41">
        <f>DCC!B31</f>
        <v>7.1264000000000001E-6</v>
      </c>
      <c r="E63" s="41">
        <f ca="1">CHOOSE($C$16,Neutron!N30,Neutron!N30*D63)</f>
        <v>16.023029675374218</v>
      </c>
      <c r="F63" s="40"/>
      <c r="G63" s="40"/>
      <c r="H63" s="40"/>
      <c r="I63" s="40"/>
      <c r="J63" s="40"/>
      <c r="K63" s="40"/>
      <c r="L63" s="40"/>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4:38" x14ac:dyDescent="0.15">
      <c r="D64" s="41">
        <f>DCC!B32</f>
        <v>8.9716000000000006E-6</v>
      </c>
      <c r="E64" s="41">
        <f ca="1">CHOOSE($C$16,Neutron!N31,Neutron!N31*D64)</f>
        <v>12.802201156391451</v>
      </c>
      <c r="F64" s="40"/>
      <c r="G64" s="40"/>
      <c r="H64" s="40"/>
      <c r="I64" s="40"/>
      <c r="J64" s="40"/>
      <c r="K64" s="40"/>
      <c r="L64" s="40"/>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4:38" x14ac:dyDescent="0.15">
      <c r="D65" s="41">
        <f>DCC!B33</f>
        <v>1.1294000000000001E-5</v>
      </c>
      <c r="E65" s="41">
        <f ca="1">CHOOSE($C$16,Neutron!N32,Neutron!N32*D65)</f>
        <v>10.223344532743678</v>
      </c>
      <c r="F65" s="40"/>
      <c r="G65" s="40"/>
      <c r="H65" s="40"/>
      <c r="I65" s="40"/>
      <c r="J65" s="40"/>
      <c r="K65" s="40"/>
      <c r="L65" s="40"/>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4:38" x14ac:dyDescent="0.15">
      <c r="D66" s="41">
        <f>DCC!B34</f>
        <v>1.4219000000000001E-5</v>
      </c>
      <c r="E66" s="41">
        <f ca="1">CHOOSE($C$16,Neutron!N33,Neutron!N33*D66)</f>
        <v>8.1594100599231609</v>
      </c>
      <c r="F66" s="40"/>
      <c r="G66" s="40"/>
      <c r="H66" s="40"/>
      <c r="I66" s="40"/>
      <c r="J66" s="40"/>
      <c r="K66" s="40"/>
      <c r="L66" s="40"/>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4:38" x14ac:dyDescent="0.15">
      <c r="D67" s="41">
        <f>DCC!B35</f>
        <v>1.7901E-5</v>
      </c>
      <c r="E67" s="41">
        <f ca="1">CHOOSE($C$16,Neutron!N34,Neutron!N34*D67)</f>
        <v>6.5099711000023701</v>
      </c>
      <c r="F67" s="40"/>
      <c r="G67" s="40"/>
      <c r="H67" s="40"/>
      <c r="I67" s="40"/>
      <c r="J67" s="40"/>
      <c r="K67" s="40"/>
      <c r="L67" s="40"/>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4:38" x14ac:dyDescent="0.15">
      <c r="D68" s="41">
        <f>DCC!B36</f>
        <v>2.2535999999999999E-5</v>
      </c>
      <c r="E68" s="41">
        <f ca="1">CHOOSE($C$16,Neutron!N35,Neutron!N35*D68)</f>
        <v>5.1925823344435926</v>
      </c>
      <c r="F68" s="40"/>
      <c r="G68" s="40"/>
      <c r="H68" s="40"/>
      <c r="I68" s="40"/>
      <c r="J68" s="40"/>
      <c r="K68" s="40"/>
      <c r="L68" s="40"/>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4:38" x14ac:dyDescent="0.15">
      <c r="D69" s="41">
        <f>DCC!B37</f>
        <v>2.8371E-5</v>
      </c>
      <c r="E69" s="41">
        <f ca="1">CHOOSE($C$16,Neutron!N36,Neutron!N36*D69)</f>
        <v>4.140877867097605</v>
      </c>
      <c r="F69" s="40"/>
      <c r="G69" s="40"/>
      <c r="H69" s="40"/>
      <c r="I69" s="40"/>
      <c r="J69" s="40"/>
      <c r="K69" s="40"/>
      <c r="L69" s="40"/>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4:38" x14ac:dyDescent="0.15">
      <c r="D70" s="41">
        <f>DCC!B38</f>
        <v>3.5716999999999997E-5</v>
      </c>
      <c r="E70" s="41">
        <f ca="1">CHOOSE($C$16,Neutron!N37,Neutron!N37*D70)</f>
        <v>3.301603401307613</v>
      </c>
      <c r="F70" s="40"/>
      <c r="G70" s="40"/>
      <c r="H70" s="40"/>
      <c r="I70" s="40"/>
      <c r="J70" s="40"/>
      <c r="K70" s="40"/>
      <c r="L70" s="40"/>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4:38" x14ac:dyDescent="0.15">
      <c r="D71" s="41">
        <f>DCC!B39</f>
        <v>4.4965000000000001E-5</v>
      </c>
      <c r="E71" s="41">
        <f ca="1">CHOOSE($C$16,Neutron!N38,Neutron!N38*D71)</f>
        <v>2.6321079145566313</v>
      </c>
      <c r="F71" s="40"/>
      <c r="G71" s="40"/>
      <c r="H71" s="40"/>
      <c r="I71" s="40"/>
      <c r="J71" s="40"/>
      <c r="K71" s="40"/>
      <c r="L71" s="40"/>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4:38" x14ac:dyDescent="0.15">
      <c r="D72" s="41">
        <f>DCC!B40</f>
        <v>5.6607000000000002E-5</v>
      </c>
      <c r="E72" s="41">
        <f ca="1">CHOOSE($C$16,Neutron!N39,Neutron!N39*D72)</f>
        <v>2.0982130767112648</v>
      </c>
      <c r="F72" s="40"/>
      <c r="G72" s="40"/>
      <c r="H72" s="40"/>
      <c r="I72" s="40"/>
      <c r="J72" s="40"/>
      <c r="K72" s="40"/>
      <c r="L72" s="40"/>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4:38" x14ac:dyDescent="0.15">
      <c r="D73" s="41">
        <f>DCC!B41</f>
        <v>7.1264000000000001E-5</v>
      </c>
      <c r="E73" s="41">
        <f ca="1">CHOOSE($C$16,Neutron!N40,Neutron!N40*D73)</f>
        <v>1.6725159269908874</v>
      </c>
      <c r="F73" s="40"/>
      <c r="G73" s="40"/>
      <c r="H73" s="40"/>
      <c r="I73" s="40"/>
      <c r="J73" s="40"/>
      <c r="K73" s="40"/>
      <c r="L73" s="40"/>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4:38" x14ac:dyDescent="0.15">
      <c r="D74" s="41">
        <f>DCC!B42</f>
        <v>8.9716999999999995E-5</v>
      </c>
      <c r="E74" s="41">
        <f ca="1">CHOOSE($C$16,Neutron!N41,Neutron!N41*D74)</f>
        <v>1.3331567707534067</v>
      </c>
      <c r="F74" s="40"/>
      <c r="G74" s="40"/>
      <c r="H74" s="40"/>
      <c r="I74" s="40"/>
      <c r="J74" s="40"/>
      <c r="K74" s="40"/>
      <c r="L74" s="40"/>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4:38" x14ac:dyDescent="0.15">
      <c r="D75" s="41">
        <f>DCC!B43</f>
        <v>1.1294999999999999E-4</v>
      </c>
      <c r="E75" s="41">
        <f ca="1">CHOOSE($C$16,Neutron!N42,Neutron!N42*D75)</f>
        <v>1.0626629115959048</v>
      </c>
      <c r="F75" s="40"/>
      <c r="G75" s="40"/>
      <c r="H75" s="40"/>
      <c r="I75" s="40"/>
      <c r="J75" s="40"/>
      <c r="K75" s="40"/>
      <c r="L75" s="40"/>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4:38" x14ac:dyDescent="0.15">
      <c r="D76" s="41">
        <f>DCC!B44</f>
        <v>1.4218999999999999E-4</v>
      </c>
      <c r="E76" s="41">
        <f ca="1">CHOOSE($C$16,Neutron!N43,Neutron!N43*D76)</f>
        <v>0.84715760311376243</v>
      </c>
      <c r="F76" s="40"/>
      <c r="G76" s="40"/>
      <c r="H76" s="40"/>
      <c r="I76" s="40"/>
      <c r="J76" s="40"/>
      <c r="K76" s="40"/>
      <c r="L76" s="40"/>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4:38" x14ac:dyDescent="0.15">
      <c r="D77" s="41">
        <f>DCC!B45</f>
        <v>1.7901000000000001E-4</v>
      </c>
      <c r="E77" s="41">
        <f ca="1">CHOOSE($C$16,Neutron!N44,Neutron!N44*D77)</f>
        <v>0.67538441429899121</v>
      </c>
      <c r="F77" s="40"/>
      <c r="G77" s="40"/>
      <c r="H77" s="40"/>
      <c r="I77" s="40"/>
      <c r="J77" s="40"/>
      <c r="K77" s="40"/>
      <c r="L77" s="40"/>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4:38" x14ac:dyDescent="0.15">
      <c r="D78" s="41">
        <f>DCC!B46</f>
        <v>2.2536E-4</v>
      </c>
      <c r="E78" s="41">
        <f ca="1">CHOOSE($C$16,Neutron!N45,Neutron!N45*D78)</f>
        <v>0.53852772102644308</v>
      </c>
      <c r="F78" s="40"/>
      <c r="G78" s="40"/>
      <c r="H78" s="40"/>
      <c r="I78" s="40"/>
      <c r="J78" s="40"/>
      <c r="K78" s="40"/>
      <c r="L78" s="40"/>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4:38" x14ac:dyDescent="0.15">
      <c r="D79" s="41">
        <f>DCC!B47</f>
        <v>2.8371000000000001E-4</v>
      </c>
      <c r="E79" s="41">
        <f ca="1">CHOOSE($C$16,Neutron!N46,Neutron!N46*D79)</f>
        <v>0.4294858997472254</v>
      </c>
      <c r="F79" s="40"/>
      <c r="G79" s="40"/>
      <c r="H79" s="40"/>
      <c r="I79" s="40"/>
      <c r="J79" s="40"/>
      <c r="K79" s="40"/>
      <c r="L79" s="40"/>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4:38" x14ac:dyDescent="0.15">
      <c r="D80" s="41">
        <f>DCC!B48</f>
        <v>3.5717000000000002E-4</v>
      </c>
      <c r="E80" s="41">
        <f ca="1">CHOOSE($C$16,Neutron!N47,Neutron!N47*D80)</f>
        <v>0.34260392516056765</v>
      </c>
      <c r="F80" s="40"/>
      <c r="G80" s="40"/>
      <c r="H80" s="40"/>
      <c r="I80" s="40"/>
      <c r="J80" s="40"/>
      <c r="K80" s="40"/>
      <c r="L80" s="40"/>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4:38" x14ac:dyDescent="0.15">
      <c r="D81" s="41">
        <f>DCC!B49</f>
        <v>4.4965000000000001E-4</v>
      </c>
      <c r="E81" s="41">
        <f ca="1">CHOOSE($C$16,Neutron!N48,Neutron!N48*D81)</f>
        <v>0.27338043654451966</v>
      </c>
      <c r="F81" s="40"/>
      <c r="G81" s="40"/>
      <c r="H81" s="40"/>
      <c r="I81" s="40"/>
      <c r="J81" s="40"/>
      <c r="K81" s="40"/>
      <c r="L81" s="40"/>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4:38" x14ac:dyDescent="0.15">
      <c r="D82" s="41">
        <f>DCC!B50</f>
        <v>5.6607000000000001E-4</v>
      </c>
      <c r="E82" s="41">
        <f ca="1">CHOOSE($C$16,Neutron!N49,Neutron!N49*D82)</f>
        <v>0.21822624517192499</v>
      </c>
      <c r="F82" s="40"/>
      <c r="G82" s="40"/>
      <c r="H82" s="40"/>
      <c r="I82" s="40"/>
      <c r="J82" s="40"/>
      <c r="K82" s="40"/>
      <c r="L82" s="40"/>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4:38" x14ac:dyDescent="0.15">
      <c r="D83" s="41">
        <f>DCC!B51</f>
        <v>7.1265E-4</v>
      </c>
      <c r="E83" s="41">
        <f ca="1">CHOOSE($C$16,Neutron!N50,Neutron!N50*D83)</f>
        <v>0.17427305835496013</v>
      </c>
      <c r="F83" s="40"/>
      <c r="G83" s="40"/>
      <c r="H83" s="40"/>
      <c r="I83" s="40"/>
      <c r="J83" s="40"/>
      <c r="K83" s="40"/>
      <c r="L83" s="40"/>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4:38" x14ac:dyDescent="0.15">
      <c r="D84" s="41">
        <f>DCC!B52</f>
        <v>8.9716000000000004E-4</v>
      </c>
      <c r="E84" s="41">
        <f ca="1">CHOOSE($C$16,Neutron!N51,Neutron!N51*D84)</f>
        <v>0.13925099552250364</v>
      </c>
      <c r="F84" s="40"/>
      <c r="G84" s="40"/>
      <c r="H84" s="40"/>
      <c r="I84" s="40"/>
      <c r="J84" s="40"/>
      <c r="K84" s="40"/>
      <c r="L84" s="40"/>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4:38" x14ac:dyDescent="0.15">
      <c r="D85" s="41">
        <f>DCC!B53</f>
        <v>1.1295000000000001E-3</v>
      </c>
      <c r="E85" s="41">
        <f ca="1">CHOOSE($C$16,Neutron!N52,Neutron!N52*D85)</f>
        <v>0.11133221630138375</v>
      </c>
      <c r="F85" s="40"/>
      <c r="G85" s="40"/>
      <c r="H85" s="40"/>
      <c r="I85" s="40"/>
      <c r="J85" s="40"/>
      <c r="K85" s="40"/>
      <c r="L85" s="40"/>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4:38" x14ac:dyDescent="0.15">
      <c r="D86" s="41">
        <f>DCC!B54</f>
        <v>1.4219E-3</v>
      </c>
      <c r="E86" s="41">
        <f ca="1">CHOOSE($C$16,Neutron!N53,Neutron!N53*D86)</f>
        <v>8.9084641882152468E-2</v>
      </c>
      <c r="F86" s="40"/>
      <c r="G86" s="40"/>
      <c r="H86" s="40"/>
      <c r="I86" s="40"/>
      <c r="J86" s="40"/>
      <c r="K86" s="40"/>
      <c r="L86" s="40"/>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4:38" x14ac:dyDescent="0.15">
      <c r="D87" s="41">
        <f>DCC!B55</f>
        <v>1.7901E-3</v>
      </c>
      <c r="E87" s="41">
        <f ca="1">CHOOSE($C$16,Neutron!N54,Neutron!N54*D87)</f>
        <v>7.1341910302601716E-2</v>
      </c>
      <c r="F87" s="40"/>
      <c r="G87" s="40"/>
      <c r="H87" s="40"/>
      <c r="I87" s="40"/>
      <c r="J87" s="40"/>
      <c r="K87" s="40"/>
      <c r="L87" s="40"/>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4:38" x14ac:dyDescent="0.15">
      <c r="D88" s="41">
        <f>DCC!B56</f>
        <v>2.2536000000000001E-3</v>
      </c>
      <c r="E88" s="41">
        <f ca="1">CHOOSE($C$16,Neutron!N55,Neutron!N55*D88)</f>
        <v>5.7193313846644299E-2</v>
      </c>
      <c r="F88" s="40"/>
      <c r="G88" s="40"/>
      <c r="H88" s="40"/>
      <c r="I88" s="40"/>
      <c r="J88" s="40"/>
      <c r="K88" s="40"/>
      <c r="L88" s="40"/>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4:38" x14ac:dyDescent="0.15">
      <c r="D89" s="41">
        <f>DCC!B57</f>
        <v>2.8371E-3</v>
      </c>
      <c r="E89" s="41">
        <f ca="1">CHOOSE($C$16,Neutron!N56,Neutron!N56*D89)</f>
        <v>4.590632125806722E-2</v>
      </c>
      <c r="F89" s="40"/>
      <c r="G89" s="40"/>
      <c r="H89" s="40"/>
      <c r="I89" s="40"/>
      <c r="J89" s="40"/>
      <c r="K89" s="40"/>
      <c r="L89" s="40"/>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4:38" x14ac:dyDescent="0.15">
      <c r="D90" s="41">
        <f>DCC!B58</f>
        <v>3.5717000000000001E-3</v>
      </c>
      <c r="E90" s="41">
        <f ca="1">CHOOSE($C$16,Neutron!N57,Neutron!N57*D90)</f>
        <v>3.6898382093239576E-2</v>
      </c>
      <c r="F90" s="40"/>
      <c r="G90" s="40"/>
      <c r="H90" s="40"/>
      <c r="I90" s="40"/>
      <c r="J90" s="40"/>
      <c r="K90" s="40"/>
      <c r="L90" s="40"/>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4:38" x14ac:dyDescent="0.15">
      <c r="D91" s="41">
        <f>DCC!B59</f>
        <v>4.4964999999999996E-3</v>
      </c>
      <c r="E91" s="41">
        <f ca="1">CHOOSE($C$16,Neutron!N58,Neutron!N58*D91)</f>
        <v>2.9706323661535507E-2</v>
      </c>
      <c r="F91" s="40"/>
      <c r="G91" s="40"/>
      <c r="H91" s="40"/>
      <c r="I91" s="40"/>
      <c r="J91" s="40"/>
      <c r="K91" s="40"/>
      <c r="L91" s="40"/>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4:38" x14ac:dyDescent="0.15">
      <c r="D92" s="41">
        <f>DCC!B60</f>
        <v>5.6607000000000003E-3</v>
      </c>
      <c r="E92" s="41">
        <f ca="1">CHOOSE($C$16,Neutron!N59,Neutron!N59*D92)</f>
        <v>2.3961197432389697E-2</v>
      </c>
      <c r="F92" s="40"/>
      <c r="G92" s="40"/>
      <c r="H92" s="40"/>
      <c r="I92" s="40"/>
      <c r="J92" s="40"/>
      <c r="K92" s="40"/>
      <c r="L92" s="40"/>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4:38" x14ac:dyDescent="0.15">
      <c r="D93" s="41">
        <f>DCC!B61</f>
        <v>7.1265E-3</v>
      </c>
      <c r="E93" s="41">
        <f ca="1">CHOOSE($C$16,Neutron!N60,Neutron!N60*D93)</f>
        <v>1.9368393245207231E-2</v>
      </c>
      <c r="F93" s="40"/>
      <c r="G93" s="40"/>
      <c r="H93" s="40"/>
      <c r="I93" s="40"/>
      <c r="J93" s="40"/>
      <c r="K93" s="40"/>
      <c r="L93" s="40"/>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4:38" x14ac:dyDescent="0.15">
      <c r="D94" s="41">
        <f>DCC!B62</f>
        <v>8.9717000000000009E-3</v>
      </c>
      <c r="E94" s="41">
        <f ca="1">CHOOSE($C$16,Neutron!N61,Neutron!N61*D94)</f>
        <v>1.5694797344221609E-2</v>
      </c>
      <c r="F94" s="48" t="str">
        <f>$A$32</f>
        <v>陽子</v>
      </c>
      <c r="G94" s="48" t="str">
        <f>$A$33</f>
        <v>Heイオン</v>
      </c>
      <c r="H94" s="48" t="str">
        <f>$A$34</f>
        <v>μ+粒子</v>
      </c>
      <c r="I94" s="48" t="str">
        <f>$A$35</f>
        <v>μ-粒子</v>
      </c>
      <c r="J94" s="48" t="str">
        <f>$A$36</f>
        <v>電子</v>
      </c>
      <c r="K94" s="48" t="str">
        <f>$A$37</f>
        <v>陽電子</v>
      </c>
      <c r="L94" s="48" t="str">
        <f>$A$38</f>
        <v>光子</v>
      </c>
      <c r="M94" s="79" t="str">
        <f>CHOOSE($A$1,Data!M$13,Data!M$14)</f>
        <v>Liイオン</v>
      </c>
      <c r="N94" s="79" t="str">
        <f>CHOOSE($A$1,Data!N$13,Data!N$14)</f>
        <v>Beイオン</v>
      </c>
      <c r="O94" s="79" t="str">
        <f>CHOOSE($A$1,Data!O$13,Data!O$14)</f>
        <v>Bイオン</v>
      </c>
      <c r="P94" s="79" t="str">
        <f>CHOOSE($A$1,Data!P$13,Data!P$14)</f>
        <v>Cイオン</v>
      </c>
      <c r="Q94" s="79" t="str">
        <f>CHOOSE($A$1,Data!Q$13,Data!Q$14)</f>
        <v>Nイオン</v>
      </c>
      <c r="R94" s="79" t="str">
        <f>CHOOSE($A$1,Data!R$13,Data!R$14)</f>
        <v>Oイオン</v>
      </c>
      <c r="S94" s="79" t="str">
        <f>CHOOSE($A$1,Data!S$13,Data!S$14)</f>
        <v>Fイオン</v>
      </c>
      <c r="T94" s="79" t="str">
        <f>CHOOSE($A$1,Data!T$13,Data!T$14)</f>
        <v>Neイオン</v>
      </c>
      <c r="U94" s="79" t="str">
        <f>CHOOSE($A$1,Data!U$13,Data!U$14)</f>
        <v>Naイオン</v>
      </c>
      <c r="V94" s="79" t="str">
        <f>CHOOSE($A$1,Data!V$13,Data!V$14)</f>
        <v>Mgイオン</v>
      </c>
      <c r="W94" s="79" t="str">
        <f>CHOOSE($A$1,Data!W$13,Data!W$14)</f>
        <v>Alイオン</v>
      </c>
      <c r="X94" s="79" t="str">
        <f>CHOOSE($A$1,Data!X$13,Data!X$14)</f>
        <v>Siイオン</v>
      </c>
      <c r="Y94" s="79" t="str">
        <f>CHOOSE($A$1,Data!Y$13,Data!Y$14)</f>
        <v>Pイオン</v>
      </c>
      <c r="Z94" s="79" t="str">
        <f>CHOOSE($A$1,Data!Z$13,Data!Z$14)</f>
        <v>Sイオン</v>
      </c>
      <c r="AA94" s="79" t="str">
        <f>CHOOSE($A$1,Data!AA$13,Data!AA$14)</f>
        <v>Clイオン</v>
      </c>
      <c r="AB94" s="79" t="str">
        <f>CHOOSE($A$1,Data!AB$13,Data!AB$14)</f>
        <v>Arイオン</v>
      </c>
      <c r="AC94" s="79" t="str">
        <f>CHOOSE($A$1,Data!AC$13,Data!AC$14)</f>
        <v>Kイオン</v>
      </c>
      <c r="AD94" s="79" t="str">
        <f>CHOOSE($A$1,Data!AD$13,Data!AD$14)</f>
        <v>Caイオン</v>
      </c>
      <c r="AE94" s="79" t="str">
        <f>CHOOSE($A$1,Data!AE$13,Data!AE$14)</f>
        <v>Scイオン</v>
      </c>
      <c r="AF94" s="79" t="str">
        <f>CHOOSE($A$1,Data!AF$13,Data!AF$14)</f>
        <v>Tiイオン</v>
      </c>
      <c r="AG94" s="79" t="str">
        <f>CHOOSE($A$1,Data!AG$13,Data!AG$14)</f>
        <v>Vイオン</v>
      </c>
      <c r="AH94" s="79" t="str">
        <f>CHOOSE($A$1,Data!AH$13,Data!AH$14)</f>
        <v>Crイオン</v>
      </c>
      <c r="AI94" s="79" t="str">
        <f>CHOOSE($A$1,Data!AI$13,Data!AI$14)</f>
        <v>Mnイオン</v>
      </c>
      <c r="AJ94" s="79" t="str">
        <f>CHOOSE($A$1,Data!AJ$13,Data!AJ$14)</f>
        <v>Feイオン</v>
      </c>
      <c r="AK94" s="79" t="str">
        <f>CHOOSE($A$1,Data!AK$13,Data!AK$14)</f>
        <v>Coイオン</v>
      </c>
      <c r="AL94" s="79" t="str">
        <f>CHOOSE($A$1,Data!AL$13,Data!AL$14)</f>
        <v>Niイオン</v>
      </c>
    </row>
    <row r="95" spans="4:38" x14ac:dyDescent="0.15">
      <c r="D95" s="41">
        <f>DCC!B63</f>
        <v>1.1294E-2</v>
      </c>
      <c r="E95" s="41">
        <f ca="1">CHOOSE($C$16,Neutron!N62,Neutron!N62*D95)</f>
        <v>1.2754367339091825E-2</v>
      </c>
      <c r="F95" s="41">
        <f ca="1">CHOOSE($C$16,Primary!E598,Primary!E598*$D95)</f>
        <v>1.7660631612269722E-7</v>
      </c>
      <c r="G95" s="41">
        <f ca="1">CHOOSE($C$16,Primary!F598,Primary!F598*$D95)</f>
        <v>1.9465473608436989E-7</v>
      </c>
      <c r="H95" s="41">
        <f ca="1">CHOOSE($C$16,'mu+'!J2,'mu+'!J2*$D95)</f>
        <v>1.0562678537980602E-9</v>
      </c>
      <c r="I95" s="41">
        <f ca="1">CHOOSE($C$16,'mu-'!J2,'mu-'!J2*$D95)</f>
        <v>1.0114859687722194E-9</v>
      </c>
      <c r="J95" s="41">
        <f ca="1">CHOOSE($C$16,Secondary!N13,Secondary!N13*$D95)</f>
        <v>2.3673950314833984E-3</v>
      </c>
      <c r="K95" s="41">
        <f ca="1">CHOOSE($C$16,Secondary!O13,Secondary!O13*$D95)</f>
        <v>6.1894139668288307E-6</v>
      </c>
      <c r="L95" s="41">
        <f ca="1">CHOOSE($C$16,Secondary!P13,Secondary!P13*$D95)</f>
        <v>1.6253320087441902E-3</v>
      </c>
      <c r="M95" s="80">
        <f ca="1">CHOOSE($C$16,Primary!G598,Primary!G598*$D95)</f>
        <v>1.0858545033039657E-8</v>
      </c>
      <c r="N95" s="80">
        <f ca="1">CHOOSE($C$16,Primary!H598,Primary!H598*$D95)</f>
        <v>6.389829369206414E-9</v>
      </c>
      <c r="O95" s="80">
        <f ca="1">CHOOSE($C$16,Primary!I598,Primary!I598*$D95)</f>
        <v>5.7521415410000898E-8</v>
      </c>
      <c r="P95" s="80">
        <f ca="1">CHOOSE($C$16,Primary!J598,Primary!J598*$D95)</f>
        <v>9.1425779671810596E-8</v>
      </c>
      <c r="Q95" s="80">
        <f ca="1">CHOOSE($C$16,Primary!K598,Primary!K598*$D95)</f>
        <v>4.3852092169273609E-7</v>
      </c>
      <c r="R95" s="80">
        <f ca="1">CHOOSE($C$16,Primary!L598,Primary!L598*$D95)</f>
        <v>9.9287588351497931E-8</v>
      </c>
      <c r="S95" s="80">
        <f ca="1">CHOOSE($C$16,Primary!M598,Primary!M598*$D95)</f>
        <v>7.9212253793195159E-42</v>
      </c>
      <c r="T95" s="80">
        <f ca="1">CHOOSE($C$16,Primary!N598,Primary!N598*$D95)</f>
        <v>9.1319425058843741E-48</v>
      </c>
      <c r="U95" s="80">
        <f ca="1">CHOOSE($C$16,Primary!O598,Primary!O598*$D95)</f>
        <v>1.3426294856338055E-48</v>
      </c>
      <c r="V95" s="80">
        <f ca="1">CHOOSE($C$16,Primary!P598,Primary!P598*$D95)</f>
        <v>1.0220969578732716E-47</v>
      </c>
      <c r="W95" s="80">
        <f ca="1">CHOOSE($C$16,Primary!Q598,Primary!Q598*$D95)</f>
        <v>1.3075138478899315E-48</v>
      </c>
      <c r="X95" s="80">
        <f ca="1">CHOOSE($C$16,Primary!R598,Primary!R598*$D95)</f>
        <v>6.4467010843538349E-48</v>
      </c>
      <c r="Y95" s="80">
        <f ca="1">CHOOSE($C$16,Primary!S598,Primary!S598*$D95)</f>
        <v>1.2190722675803022E-49</v>
      </c>
      <c r="Z95" s="80">
        <f ca="1">CHOOSE($C$16,Primary!T598,Primary!T598*$D95)</f>
        <v>7.9389171763172436E-49</v>
      </c>
      <c r="AA95" s="80">
        <f ca="1">CHOOSE($C$16,Primary!U598,Primary!U598*$D95)</f>
        <v>5.0329244955299895E-50</v>
      </c>
      <c r="AB95" s="80">
        <f ca="1">CHOOSE($C$16,Primary!V598,Primary!V598*$D95)</f>
        <v>1.3947111761642247E-49</v>
      </c>
      <c r="AC95" s="80">
        <f ca="1">CHOOSE($C$16,Primary!W598,Primary!W598*$D95)</f>
        <v>3.9290000711840317E-50</v>
      </c>
      <c r="AD95" s="80">
        <f ca="1">CHOOSE($C$16,Primary!X598,Primary!X598*$D95)</f>
        <v>8.2745076282633459E-56</v>
      </c>
      <c r="AE95" s="80">
        <f ca="1">CHOOSE($C$16,Primary!Y598,Primary!Y598*$D95)</f>
        <v>7.5903499904439134E-57</v>
      </c>
      <c r="AF95" s="80">
        <f ca="1">CHOOSE($C$16,Primary!Z598,Primary!Z598*$D95)</f>
        <v>2.0243164577186172E-56</v>
      </c>
      <c r="AG95" s="80">
        <f ca="1">CHOOSE($C$16,Primary!AA598,Primary!AA598*$D95)</f>
        <v>1.2817678025862986E-56</v>
      </c>
      <c r="AH95" s="80">
        <f ca="1">CHOOSE($C$16,Primary!AB598,Primary!AB598*$D95)</f>
        <v>2.8924848549826349E-56</v>
      </c>
      <c r="AI95" s="80">
        <f ca="1">CHOOSE($C$16,Primary!AC598,Primary!AC598*$D95)</f>
        <v>3.5917664040514215E-56</v>
      </c>
      <c r="AJ95" s="80">
        <f ca="1">CHOOSE($C$16,Primary!AD598,Primary!AD598*$D95)</f>
        <v>5.8652469398700962E-55</v>
      </c>
      <c r="AK95" s="80">
        <f ca="1">CHOOSE($C$16,Primary!AE598,Primary!AE598*$D95)</f>
        <v>6.2273671135998815E-57</v>
      </c>
      <c r="AL95" s="80">
        <f ca="1">CHOOSE($C$16,Primary!AF598,Primary!AF598*$D95)</f>
        <v>2.8237729653412706E-56</v>
      </c>
    </row>
    <row r="96" spans="4:38" x14ac:dyDescent="0.15">
      <c r="D96" s="41">
        <f>DCC!B64</f>
        <v>1.4219000000000001E-2</v>
      </c>
      <c r="E96" s="41">
        <f ca="1">CHOOSE($C$16,Neutron!N63,Neutron!N63*D96)</f>
        <v>1.0396794261200232E-2</v>
      </c>
      <c r="F96" s="41">
        <f ca="1">CHOOSE($C$16,Primary!E599,Primary!E599*$D96)</f>
        <v>1.6572112440567288E-7</v>
      </c>
      <c r="G96" s="41">
        <f ca="1">CHOOSE($C$16,Primary!F599,Primary!F599*$D96)</f>
        <v>1.6809373464331799E-7</v>
      </c>
      <c r="H96" s="41">
        <f ca="1">CHOOSE($C$16,'mu+'!J3,'mu+'!J3*$D96)</f>
        <v>1.3039100760637885E-9</v>
      </c>
      <c r="I96" s="41">
        <f ca="1">CHOOSE($C$16,'mu-'!J3,'mu-'!J3*$D96)</f>
        <v>1.2514299269726608E-9</v>
      </c>
      <c r="J96" s="41">
        <f ca="1">CHOOSE($C$16,Secondary!N14,Secondary!N14*$D96)</f>
        <v>2.270435950555321E-3</v>
      </c>
      <c r="K96" s="41">
        <f ca="1">CHOOSE($C$16,Secondary!O14,Secondary!O14*$D96)</f>
        <v>7.3560214609118563E-6</v>
      </c>
      <c r="L96" s="41">
        <f ca="1">CHOOSE($C$16,Secondary!P14,Secondary!P14*$D96)</f>
        <v>5.0280955219759197E-3</v>
      </c>
      <c r="M96" s="80">
        <f ca="1">CHOOSE($C$16,Primary!G599,Primary!G599*$D96)</f>
        <v>1.0402943680349533E-8</v>
      </c>
      <c r="N96" s="80">
        <f ca="1">CHOOSE($C$16,Primary!H599,Primary!H599*$D96)</f>
        <v>5.8726724280302969E-9</v>
      </c>
      <c r="O96" s="80">
        <f ca="1">CHOOSE($C$16,Primary!I599,Primary!I599*$D96)</f>
        <v>5.225391431443997E-8</v>
      </c>
      <c r="P96" s="80">
        <f ca="1">CHOOSE($C$16,Primary!J599,Primary!J599*$D96)</f>
        <v>7.8865245801857173E-8</v>
      </c>
      <c r="Q96" s="80">
        <f ca="1">CHOOSE($C$16,Primary!K599,Primary!K599*$D96)</f>
        <v>3.3487515527873323E-7</v>
      </c>
      <c r="R96" s="80">
        <f ca="1">CHOOSE($C$16,Primary!L599,Primary!L599*$D96)</f>
        <v>7.3386260639063565E-8</v>
      </c>
      <c r="S96" s="80">
        <f ca="1">CHOOSE($C$16,Primary!M599,Primary!M599*$D96)</f>
        <v>8.2628529156912092E-42</v>
      </c>
      <c r="T96" s="80">
        <f ca="1">CHOOSE($C$16,Primary!N599,Primary!N599*$D96)</f>
        <v>9.4642115351152042E-48</v>
      </c>
      <c r="U96" s="80">
        <f ca="1">CHOOSE($C$16,Primary!O599,Primary!O599*$D96)</f>
        <v>1.3914815441650048E-48</v>
      </c>
      <c r="V96" s="80">
        <f ca="1">CHOOSE($C$16,Primary!P599,Primary!P599*$D96)</f>
        <v>1.0592863321009985E-47</v>
      </c>
      <c r="W96" s="80">
        <f ca="1">CHOOSE($C$16,Primary!Q599,Primary!Q599*$D96)</f>
        <v>1.3550882200535951E-48</v>
      </c>
      <c r="X96" s="80">
        <f ca="1">CHOOSE($C$16,Primary!R599,Primary!R599*$D96)</f>
        <v>6.6812667082996008E-48</v>
      </c>
      <c r="Y96" s="80">
        <f ca="1">CHOOSE($C$16,Primary!S599,Primary!S599*$D96)</f>
        <v>1.2634286637261517E-49</v>
      </c>
      <c r="Z96" s="80">
        <f ca="1">CHOOSE($C$16,Primary!T599,Primary!T599*$D96)</f>
        <v>8.2277776615599692E-49</v>
      </c>
      <c r="AA96" s="80">
        <f ca="1">CHOOSE($C$16,Primary!U599,Primary!U599*$D96)</f>
        <v>5.2160493295856192E-50</v>
      </c>
      <c r="AB96" s="80">
        <f ca="1">CHOOSE($C$16,Primary!V599,Primary!V599*$D96)</f>
        <v>1.4454582612576546E-49</v>
      </c>
      <c r="AC96" s="80">
        <f ca="1">CHOOSE($C$16,Primary!W599,Primary!W599*$D96)</f>
        <v>4.07195821309989E-50</v>
      </c>
      <c r="AD96" s="80">
        <f ca="1">CHOOSE($C$16,Primary!X599,Primary!X599*$D96)</f>
        <v>8.5495041104434931E-56</v>
      </c>
      <c r="AE96" s="80">
        <f ca="1">CHOOSE($C$16,Primary!Y599,Primary!Y599*$D96)</f>
        <v>7.8426090316408733E-57</v>
      </c>
      <c r="AF96" s="80">
        <f ca="1">CHOOSE($C$16,Primary!Z599,Primary!Z599*$D96)</f>
        <v>2.0915929526812292E-56</v>
      </c>
      <c r="AG96" s="80">
        <f ca="1">CHOOSE($C$16,Primary!AA599,Primary!AA599*$D96)</f>
        <v>1.3243663033524672E-56</v>
      </c>
      <c r="AH96" s="80">
        <f ca="1">CHOOSE($C$16,Primary!AB599,Primary!AB599*$D96)</f>
        <v>2.9886142188087355E-56</v>
      </c>
      <c r="AI96" s="80">
        <f ca="1">CHOOSE($C$16,Primary!AC599,Primary!AC599*$D96)</f>
        <v>3.71113582578244E-56</v>
      </c>
      <c r="AJ96" s="80">
        <f ca="1">CHOOSE($C$16,Primary!AD599,Primary!AD599*$D96)</f>
        <v>6.0601736387404393E-55</v>
      </c>
      <c r="AK96" s="80">
        <f ca="1">CHOOSE($C$16,Primary!AE599,Primary!AE599*$D96)</f>
        <v>6.4343285804736677E-57</v>
      </c>
      <c r="AL96" s="80">
        <f ca="1">CHOOSE($C$16,Primary!AF599,Primary!AF599*$D96)</f>
        <v>2.9176187593335243E-56</v>
      </c>
    </row>
    <row r="97" spans="4:38" x14ac:dyDescent="0.15">
      <c r="D97" s="41">
        <f>DCC!B65</f>
        <v>1.7901E-2</v>
      </c>
      <c r="E97" s="41">
        <f ca="1">CHOOSE($C$16,Neutron!N64,Neutron!N64*D97)</f>
        <v>8.5056485576422529E-3</v>
      </c>
      <c r="F97" s="41">
        <f ca="1">CHOOSE($C$16,Primary!E600,Primary!E600*$D97)</f>
        <v>1.5576008164708485E-7</v>
      </c>
      <c r="G97" s="41">
        <f ca="1">CHOOSE($C$16,Primary!F600,Primary!F600*$D97)</f>
        <v>1.4767617787684682E-7</v>
      </c>
      <c r="H97" s="41">
        <f ca="1">CHOOSE($C$16,'mu+'!J4,'mu+'!J4*$D97)</f>
        <v>1.6095215574243202E-9</v>
      </c>
      <c r="I97" s="41">
        <f ca="1">CHOOSE($C$16,'mu-'!J4,'mu-'!J4*$D97)</f>
        <v>1.5482206984723706E-9</v>
      </c>
      <c r="J97" s="41">
        <f ca="1">CHOOSE($C$16,Secondary!N15,Secondary!N15*$D97)</f>
        <v>2.172214346799076E-3</v>
      </c>
      <c r="K97" s="41">
        <f ca="1">CHOOSE($C$16,Secondary!O15,Secondary!O15*$D97)</f>
        <v>8.7345770076271638E-6</v>
      </c>
      <c r="L97" s="41">
        <f ca="1">CHOOSE($C$16,Secondary!P15,Secondary!P15*$D97)</f>
        <v>1.5549224143212446E-2</v>
      </c>
      <c r="M97" s="80">
        <f ca="1">CHOOSE($C$16,Primary!G600,Primary!G600*$D97)</f>
        <v>9.9665133703626162E-9</v>
      </c>
      <c r="N97" s="80">
        <f ca="1">CHOOSE($C$16,Primary!H600,Primary!H600*$D97)</f>
        <v>5.3906703016588884E-9</v>
      </c>
      <c r="O97" s="80">
        <f ca="1">CHOOSE($C$16,Primary!I600,Primary!I600*$D97)</f>
        <v>4.7106569036014515E-8</v>
      </c>
      <c r="P97" s="80">
        <f ca="1">CHOOSE($C$16,Primary!J600,Primary!J600*$D97)</f>
        <v>6.7833216176382778E-8</v>
      </c>
      <c r="Q97" s="80">
        <f ca="1">CHOOSE($C$16,Primary!K600,Primary!K600*$D97)</f>
        <v>2.5352787137004305E-7</v>
      </c>
      <c r="R97" s="80">
        <f ca="1">CHOOSE($C$16,Primary!L600,Primary!L600*$D97)</f>
        <v>5.3213461369653714E-8</v>
      </c>
      <c r="S97" s="80">
        <f ca="1">CHOOSE($C$16,Primary!M600,Primary!M600*$D97)</f>
        <v>8.7140774358015508E-42</v>
      </c>
      <c r="T97" s="80">
        <f ca="1">CHOOSE($C$16,Primary!N600,Primary!N600*$D97)</f>
        <v>9.8998666321247964E-48</v>
      </c>
      <c r="U97" s="80">
        <f ca="1">CHOOSE($C$16,Primary!O600,Primary!O600*$D97)</f>
        <v>1.455534002910291E-48</v>
      </c>
      <c r="V97" s="80">
        <f ca="1">CHOOSE($C$16,Primary!P600,Primary!P600*$D97)</f>
        <v>1.1080472430843988E-47</v>
      </c>
      <c r="W97" s="80">
        <f ca="1">CHOOSE($C$16,Primary!Q600,Primary!Q600*$D97)</f>
        <v>1.4174654386258597E-48</v>
      </c>
      <c r="X97" s="80">
        <f ca="1">CHOOSE($C$16,Primary!R600,Primary!R600*$D97)</f>
        <v>6.9888178248801164E-48</v>
      </c>
      <c r="Y97" s="80">
        <f ca="1">CHOOSE($C$16,Primary!S600,Primary!S600*$D97)</f>
        <v>1.3215866277741834E-49</v>
      </c>
      <c r="Z97" s="80">
        <f ca="1">CHOOSE($C$16,Primary!T600,Primary!T600*$D97)</f>
        <v>8.6065175789784623E-49</v>
      </c>
      <c r="AA97" s="80">
        <f ca="1">CHOOSE($C$16,Primary!U600,Primary!U600*$D97)</f>
        <v>5.4561537669892167E-50</v>
      </c>
      <c r="AB97" s="80">
        <f ca="1">CHOOSE($C$16,Primary!V600,Primary!V600*$D97)</f>
        <v>1.5119953880733775E-49</v>
      </c>
      <c r="AC97" s="80">
        <f ca="1">CHOOSE($C$16,Primary!W600,Primary!W600*$D97)</f>
        <v>4.2593980243379516E-50</v>
      </c>
      <c r="AD97" s="80">
        <f ca="1">CHOOSE($C$16,Primary!X600,Primary!X600*$D97)</f>
        <v>8.9088260864915565E-56</v>
      </c>
      <c r="AE97" s="80">
        <f ca="1">CHOOSE($C$16,Primary!Y600,Primary!Y600*$D97)</f>
        <v>8.1722213093967034E-57</v>
      </c>
      <c r="AF97" s="80">
        <f ca="1">CHOOSE($C$16,Primary!Z600,Primary!Z600*$D97)</f>
        <v>2.1794992519411529E-56</v>
      </c>
      <c r="AG97" s="80">
        <f ca="1">CHOOSE($C$16,Primary!AA600,Primary!AA600*$D97)</f>
        <v>1.3800272969897363E-56</v>
      </c>
      <c r="AH97" s="80">
        <f ca="1">CHOOSE($C$16,Primary!AB600,Primary!AB600*$D97)</f>
        <v>3.1142208908779487E-56</v>
      </c>
      <c r="AI97" s="80">
        <f ca="1">CHOOSE($C$16,Primary!AC600,Primary!AC600*$D97)</f>
        <v>3.867108935905125E-56</v>
      </c>
      <c r="AJ97" s="80">
        <f ca="1">CHOOSE($C$16,Primary!AD600,Primary!AD600*$D97)</f>
        <v>6.3148730674516512E-55</v>
      </c>
      <c r="AK97" s="80">
        <f ca="1">CHOOSE($C$16,Primary!AE600,Primary!AE600*$D97)</f>
        <v>6.7047531435396387E-57</v>
      </c>
      <c r="AL97" s="80">
        <f ca="1">CHOOSE($C$16,Primary!AF600,Primary!AF600*$D97)</f>
        <v>3.0402416236035032E-56</v>
      </c>
    </row>
    <row r="98" spans="4:38" x14ac:dyDescent="0.15">
      <c r="D98" s="41">
        <f>DCC!B66</f>
        <v>2.2536E-2</v>
      </c>
      <c r="E98" s="41">
        <f ca="1">CHOOSE($C$16,Neutron!N65,Neutron!N65*D98)</f>
        <v>6.9865811460537459E-3</v>
      </c>
      <c r="F98" s="41">
        <f ca="1">CHOOSE($C$16,Primary!E601,Primary!E601*$D98)</f>
        <v>1.4670571468125927E-7</v>
      </c>
      <c r="G98" s="41">
        <f ca="1">CHOOSE($C$16,Primary!F601,Primary!F601*$D98)</f>
        <v>1.320245977948255E-7</v>
      </c>
      <c r="H98" s="41">
        <f ca="1">CHOOSE($C$16,'mu+'!J5,'mu+'!J5*$D98)</f>
        <v>1.9866541739806377E-9</v>
      </c>
      <c r="I98" s="41">
        <f ca="1">CHOOSE($C$16,'mu-'!J5,'mu-'!J5*$D98)</f>
        <v>1.9153127361127676E-9</v>
      </c>
      <c r="J98" s="41">
        <f ca="1">CHOOSE($C$16,Secondary!N16,Secondary!N16*$D98)</f>
        <v>2.0723622638669464E-3</v>
      </c>
      <c r="K98" s="41">
        <f ca="1">CHOOSE($C$16,Secondary!O16,Secondary!O16*$D98)</f>
        <v>1.0359235125454541E-5</v>
      </c>
      <c r="L98" s="41">
        <f ca="1">CHOOSE($C$16,Secondary!P16,Secondary!P16*$D98)</f>
        <v>4.7907484718144981E-2</v>
      </c>
      <c r="M98" s="80">
        <f ca="1">CHOOSE($C$16,Primary!G601,Primary!G601*$D98)</f>
        <v>9.5484266491951864E-9</v>
      </c>
      <c r="N98" s="80">
        <f ca="1">CHOOSE($C$16,Primary!H601,Primary!H601*$D98)</f>
        <v>4.9418258558871449E-9</v>
      </c>
      <c r="O98" s="80">
        <f ca="1">CHOOSE($C$16,Primary!I601,Primary!I601*$D98)</f>
        <v>4.2046406717806353E-8</v>
      </c>
      <c r="P98" s="80">
        <f ca="1">CHOOSE($C$16,Primary!J601,Primary!J601*$D98)</f>
        <v>5.8109109002961055E-8</v>
      </c>
      <c r="Q98" s="80">
        <f ca="1">CHOOSE($C$16,Primary!K601,Primary!K601*$D98)</f>
        <v>1.8952670027317246E-7</v>
      </c>
      <c r="R98" s="80">
        <f ca="1">CHOOSE($C$16,Primary!L601,Primary!L601*$D98)</f>
        <v>3.7598386295473945E-8</v>
      </c>
      <c r="S98" s="80">
        <f ca="1">CHOOSE($C$16,Primary!M601,Primary!M601*$D98)</f>
        <v>9.3172870572318523E-42</v>
      </c>
      <c r="T98" s="80">
        <f ca="1">CHOOSE($C$16,Primary!N601,Primary!N601*$D98)</f>
        <v>1.0476904504037099E-47</v>
      </c>
      <c r="U98" s="80">
        <f ca="1">CHOOSE($C$16,Primary!O601,Primary!O601*$D98)</f>
        <v>1.5403733510871774E-48</v>
      </c>
      <c r="V98" s="80">
        <f ca="1">CHOOSE($C$16,Primary!P601,Primary!P601*$D98)</f>
        <v>1.1726324912816239E-47</v>
      </c>
      <c r="W98" s="80">
        <f ca="1">CHOOSE($C$16,Primary!Q601,Primary!Q601*$D98)</f>
        <v>1.5000858831385572E-48</v>
      </c>
      <c r="X98" s="80">
        <f ca="1">CHOOSE($C$16,Primary!R601,Primary!R601*$D98)</f>
        <v>7.3961782479656438E-48</v>
      </c>
      <c r="Y98" s="80">
        <f ca="1">CHOOSE($C$16,Primary!S601,Primary!S601*$D98)</f>
        <v>1.3986185469592815E-49</v>
      </c>
      <c r="Z98" s="80">
        <f ca="1">CHOOSE($C$16,Primary!T601,Primary!T601*$D98)</f>
        <v>9.108169646787934E-49</v>
      </c>
      <c r="AA98" s="80">
        <f ca="1">CHOOSE($C$16,Primary!U601,Primary!U601*$D98)</f>
        <v>5.774179096432249E-50</v>
      </c>
      <c r="AB98" s="80">
        <f ca="1">CHOOSE($C$16,Primary!V601,Primary!V601*$D98)</f>
        <v>1.6001257528582322E-49</v>
      </c>
      <c r="AC98" s="80">
        <f ca="1">CHOOSE($C$16,Primary!W601,Primary!W601*$D98)</f>
        <v>4.5076675214130275E-50</v>
      </c>
      <c r="AD98" s="80">
        <f ca="1">CHOOSE($C$16,Primary!X601,Primary!X601*$D98)</f>
        <v>9.3826977277340785E-56</v>
      </c>
      <c r="AE98" s="80">
        <f ca="1">CHOOSE($C$16,Primary!Y601,Primary!Y601*$D98)</f>
        <v>8.6069119790756947E-57</v>
      </c>
      <c r="AF98" s="80">
        <f ca="1">CHOOSE($C$16,Primary!Z601,Primary!Z601*$D98)</f>
        <v>2.2954295455671647E-56</v>
      </c>
      <c r="AG98" s="80">
        <f ca="1">CHOOSE($C$16,Primary!AA601,Primary!AA601*$D98)</f>
        <v>1.4534326774215073E-56</v>
      </c>
      <c r="AH98" s="80">
        <f ca="1">CHOOSE($C$16,Primary!AB601,Primary!AB601*$D98)</f>
        <v>3.2798702076268983E-56</v>
      </c>
      <c r="AI98" s="80">
        <f ca="1">CHOOSE($C$16,Primary!AC601,Primary!AC601*$D98)</f>
        <v>4.07280532753288E-56</v>
      </c>
      <c r="AJ98" s="80">
        <f ca="1">CHOOSE($C$16,Primary!AD601,Primary!AD601*$D98)</f>
        <v>6.6507691299625665E-55</v>
      </c>
      <c r="AK98" s="80">
        <f ca="1">CHOOSE($C$16,Primary!AE601,Primary!AE601*$D98)</f>
        <v>7.0613874178546812E-57</v>
      </c>
      <c r="AL98" s="80">
        <f ca="1">CHOOSE($C$16,Primary!AF601,Primary!AF601*$D98)</f>
        <v>3.2019559138041139E-56</v>
      </c>
    </row>
    <row r="99" spans="4:38" x14ac:dyDescent="0.15">
      <c r="D99" s="41">
        <f>DCC!B67</f>
        <v>2.8371E-2</v>
      </c>
      <c r="E99" s="41">
        <f ca="1">CHOOSE($C$16,Neutron!N66,Neutron!N66*D99)</f>
        <v>5.7644688825554203E-3</v>
      </c>
      <c r="F99" s="41">
        <f ca="1">CHOOSE($C$16,Primary!E602,Primary!E602*$D99)</f>
        <v>1.3855109972462964E-7</v>
      </c>
      <c r="G99" s="41">
        <f ca="1">CHOOSE($C$16,Primary!F602,Primary!F602*$D99)</f>
        <v>1.2007073947703408E-7</v>
      </c>
      <c r="H99" s="41">
        <f ca="1">CHOOSE($C$16,'mu+'!J6,'mu+'!J6*$D99)</f>
        <v>2.4520334186220815E-9</v>
      </c>
      <c r="I99" s="41">
        <f ca="1">CHOOSE($C$16,'mu-'!J6,'mu-'!J6*$D99)</f>
        <v>2.3693513502757778E-9</v>
      </c>
      <c r="J99" s="41">
        <f ca="1">CHOOSE($C$16,Secondary!N17,Secondary!N17*$D99)</f>
        <v>1.970551423949848E-3</v>
      </c>
      <c r="K99" s="41">
        <f ca="1">CHOOSE($C$16,Secondary!O17,Secondary!O17*$D99)</f>
        <v>1.2267237852557136E-5</v>
      </c>
      <c r="L99" s="41">
        <f ca="1">CHOOSE($C$16,Secondary!P17,Secondary!P17*$D99)</f>
        <v>0.14459118779093766</v>
      </c>
      <c r="M99" s="80">
        <f ca="1">CHOOSE($C$16,Primary!G602,Primary!G602*$D99)</f>
        <v>9.1478823099948241E-9</v>
      </c>
      <c r="N99" s="80">
        <f ca="1">CHOOSE($C$16,Primary!H602,Primary!H602*$D99)</f>
        <v>4.5242477464898128E-9</v>
      </c>
      <c r="O99" s="80">
        <f ca="1">CHOOSE($C$16,Primary!I602,Primary!I602*$D99)</f>
        <v>3.7058600404581978E-8</v>
      </c>
      <c r="P99" s="80">
        <f ca="1">CHOOSE($C$16,Primary!J602,Primary!J602*$D99)</f>
        <v>4.9502046826819694E-8</v>
      </c>
      <c r="Q99" s="80">
        <f ca="1">CHOOSE($C$16,Primary!K602,Primary!K602*$D99)</f>
        <v>1.3914396147696357E-7</v>
      </c>
      <c r="R99" s="80">
        <f ca="1">CHOOSE($C$16,Primary!L602,Primary!L602*$D99)</f>
        <v>2.5694678013645363E-8</v>
      </c>
      <c r="S99" s="80">
        <f ca="1">CHOOSE($C$16,Primary!M602,Primary!M602*$D99)</f>
        <v>1.0136388479042339E-41</v>
      </c>
      <c r="T99" s="80">
        <f ca="1">CHOOSE($C$16,Primary!N602,Primary!N602*$D99)</f>
        <v>1.1251398033042323E-47</v>
      </c>
      <c r="U99" s="80">
        <f ca="1">CHOOSE($C$16,Primary!O602,Primary!O602*$D99)</f>
        <v>1.6542437386486016E-48</v>
      </c>
      <c r="V99" s="80">
        <f ca="1">CHOOSE($C$16,Primary!P602,Primary!P602*$D99)</f>
        <v>1.259318062229844E-47</v>
      </c>
      <c r="W99" s="80">
        <f ca="1">CHOOSE($C$16,Primary!Q602,Primary!Q602*$D99)</f>
        <v>1.6109780852692656E-48</v>
      </c>
      <c r="X99" s="80">
        <f ca="1">CHOOSE($C$16,Primary!R602,Primary!R602*$D99)</f>
        <v>7.942932687018755E-48</v>
      </c>
      <c r="Y99" s="80">
        <f ca="1">CHOOSE($C$16,Primary!S602,Primary!S602*$D99)</f>
        <v>1.5020098957287119E-49</v>
      </c>
      <c r="Z99" s="80">
        <f ca="1">CHOOSE($C$16,Primary!T602,Primary!T602*$D99)</f>
        <v>9.7814812419109433E-49</v>
      </c>
      <c r="AA99" s="80">
        <f ca="1">CHOOSE($C$16,Primary!U602,Primary!U602*$D99)</f>
        <v>6.201029007894765E-50</v>
      </c>
      <c r="AB99" s="80">
        <f ca="1">CHOOSE($C$16,Primary!V602,Primary!V602*$D99)</f>
        <v>1.7184133069490367E-49</v>
      </c>
      <c r="AC99" s="80">
        <f ca="1">CHOOSE($C$16,Primary!W602,Primary!W602*$D99)</f>
        <v>4.8408919645058675E-50</v>
      </c>
      <c r="AD99" s="80">
        <f ca="1">CHOOSE($C$16,Primary!X602,Primary!X602*$D99)</f>
        <v>1.0015256078715534E-55</v>
      </c>
      <c r="AE99" s="80">
        <f ca="1">CHOOSE($C$16,Primary!Y602,Primary!Y602*$D99)</f>
        <v>9.1871687149927164E-57</v>
      </c>
      <c r="AF99" s="80">
        <f ca="1">CHOOSE($C$16,Primary!Z602,Primary!Z602*$D99)</f>
        <v>2.4501817373520144E-56</v>
      </c>
      <c r="AG99" s="80">
        <f ca="1">CHOOSE($C$16,Primary!AA602,Primary!AA602*$D99)</f>
        <v>1.5514195207510844E-56</v>
      </c>
      <c r="AH99" s="80">
        <f ca="1">CHOOSE($C$16,Primary!AB602,Primary!AB602*$D99)</f>
        <v>3.5009909700481111E-56</v>
      </c>
      <c r="AI99" s="80">
        <f ca="1">CHOOSE($C$16,Primary!AC602,Primary!AC602*$D99)</f>
        <v>4.3473838409087118E-56</v>
      </c>
      <c r="AJ99" s="80">
        <f ca="1">CHOOSE($C$16,Primary!AD602,Primary!AD602*$D99)</f>
        <v>7.0991476406990923E-55</v>
      </c>
      <c r="AK99" s="80">
        <f ca="1">CHOOSE($C$16,Primary!AE602,Primary!AE602*$D99)</f>
        <v>7.5374488029459057E-57</v>
      </c>
      <c r="AL99" s="80">
        <f ca="1">CHOOSE($C$16,Primary!AF602,Primary!AF602*$D99)</f>
        <v>3.4178239182274516E-56</v>
      </c>
    </row>
    <row r="100" spans="4:38" x14ac:dyDescent="0.15">
      <c r="D100" s="41">
        <f>DCC!B68</f>
        <v>3.5716999999999999E-2</v>
      </c>
      <c r="E100" s="41">
        <f ca="1">CHOOSE($C$16,Neutron!N67,Neutron!N67*D100)</f>
        <v>4.7795348658537856E-3</v>
      </c>
      <c r="F100" s="41">
        <f ca="1">CHOOSE($C$16,Primary!E603,Primary!E603*$D100)</f>
        <v>1.3130148762650833E-7</v>
      </c>
      <c r="G100" s="41">
        <f ca="1">CHOOSE($C$16,Primary!F603,Primary!F603*$D100)</f>
        <v>1.1098649955811183E-7</v>
      </c>
      <c r="H100" s="41">
        <f ca="1">CHOOSE($C$16,'mu+'!J7,'mu+'!J7*$D100)</f>
        <v>3.0262717230348921E-9</v>
      </c>
      <c r="I100" s="41">
        <f ca="1">CHOOSE($C$16,'mu-'!J7,'mu-'!J7*$D100)</f>
        <v>2.9309006318844159E-9</v>
      </c>
      <c r="J100" s="41">
        <f ca="1">CHOOSE($C$16,Secondary!N18,Secondary!N18*$D100)</f>
        <v>1.8665272975031881E-3</v>
      </c>
      <c r="K100" s="41">
        <f ca="1">CHOOSE($C$16,Secondary!O18,Secondary!O18*$D100)</f>
        <v>1.4497605433858047E-5</v>
      </c>
      <c r="L100" s="41">
        <f ca="1">CHOOSE($C$16,Secondary!P18,Secondary!P18*$D100)</f>
        <v>0.39650506168440763</v>
      </c>
      <c r="M100" s="80">
        <f ca="1">CHOOSE($C$16,Primary!G603,Primary!G603*$D100)</f>
        <v>8.7641251759164612E-9</v>
      </c>
      <c r="N100" s="80">
        <f ca="1">CHOOSE($C$16,Primary!H603,Primary!H603*$D100)</f>
        <v>4.1361626627087354E-9</v>
      </c>
      <c r="O100" s="80">
        <f ca="1">CHOOSE($C$16,Primary!I603,Primary!I603*$D100)</f>
        <v>3.2154969757220514E-8</v>
      </c>
      <c r="P100" s="80">
        <f ca="1">CHOOSE($C$16,Primary!J603,Primary!J603*$D100)</f>
        <v>4.185038789858395E-8</v>
      </c>
      <c r="Q100" s="80">
        <f ca="1">CHOOSE($C$16,Primary!K603,Primary!K603*$D100)</f>
        <v>9.964697169759228E-8</v>
      </c>
      <c r="R100" s="80">
        <f ca="1">CHOOSE($C$16,Primary!L603,Primary!L603*$D100)</f>
        <v>1.6869868168023675E-8</v>
      </c>
      <c r="S100" s="80">
        <f ca="1">CHOOSE($C$16,Primary!M603,Primary!M603*$D100)</f>
        <v>1.1270758346568471E-41</v>
      </c>
      <c r="T100" s="80">
        <f ca="1">CHOOSE($C$16,Primary!N603,Primary!N603*$D100)</f>
        <v>1.2308374468721141E-47</v>
      </c>
      <c r="U100" s="80">
        <f ca="1">CHOOSE($C$16,Primary!O603,Primary!O603*$D100)</f>
        <v>1.8096463491778082E-48</v>
      </c>
      <c r="V100" s="80">
        <f ca="1">CHOOSE($C$16,Primary!P603,Primary!P603*$D100)</f>
        <v>1.3776206738462082E-47</v>
      </c>
      <c r="W100" s="80">
        <f ca="1">CHOOSE($C$16,Primary!Q603,Primary!Q603*$D100)</f>
        <v>1.7623162717827969E-48</v>
      </c>
      <c r="X100" s="80">
        <f ca="1">CHOOSE($C$16,Primary!R603,Primary!R603*$D100)</f>
        <v>8.6891062199351652E-48</v>
      </c>
      <c r="Y100" s="80">
        <f ca="1">CHOOSE($C$16,Primary!S603,Primary!S603*$D100)</f>
        <v>1.643111425129539E-49</v>
      </c>
      <c r="Z100" s="80">
        <f ca="1">CHOOSE($C$16,Primary!T603,Primary!T603*$D100)</f>
        <v>1.0700371439873938E-48</v>
      </c>
      <c r="AA100" s="80">
        <f ca="1">CHOOSE($C$16,Primary!U603,Primary!U603*$D100)</f>
        <v>6.7835649390802163E-50</v>
      </c>
      <c r="AB100" s="80">
        <f ca="1">CHOOSE($C$16,Primary!V603,Primary!V603*$D100)</f>
        <v>1.8798441717833599E-49</v>
      </c>
      <c r="AC100" s="80">
        <f ca="1">CHOOSE($C$16,Primary!W603,Primary!W603*$D100)</f>
        <v>5.2956541820236627E-50</v>
      </c>
      <c r="AD100" s="80">
        <f ca="1">CHOOSE($C$16,Primary!X603,Primary!X603*$D100)</f>
        <v>1.0872605884781898E-55</v>
      </c>
      <c r="AE100" s="80">
        <f ca="1">CHOOSE($C$16,Primary!Y603,Primary!Y603*$D100)</f>
        <v>9.9736305426265916E-57</v>
      </c>
      <c r="AF100" s="80">
        <f ca="1">CHOOSE($C$16,Primary!Z603,Primary!Z603*$D100)</f>
        <v>2.6599280173931107E-56</v>
      </c>
      <c r="AG100" s="80">
        <f ca="1">CHOOSE($C$16,Primary!AA603,Primary!AA603*$D100)</f>
        <v>1.6842278232552091E-56</v>
      </c>
      <c r="AH100" s="80">
        <f ca="1">CHOOSE($C$16,Primary!AB603,Primary!AB603*$D100)</f>
        <v>3.8006911358713791E-56</v>
      </c>
      <c r="AI100" s="80">
        <f ca="1">CHOOSE($C$16,Primary!AC603,Primary!AC603*$D100)</f>
        <v>4.7195389724468137E-56</v>
      </c>
      <c r="AJ100" s="80">
        <f ca="1">CHOOSE($C$16,Primary!AD603,Primary!AD603*$D100)</f>
        <v>7.7068658563659203E-55</v>
      </c>
      <c r="AK100" s="80">
        <f ca="1">CHOOSE($C$16,Primary!AE603,Primary!AE603*$D100)</f>
        <v>8.1826875209065816E-57</v>
      </c>
      <c r="AL100" s="80">
        <f ca="1">CHOOSE($C$16,Primary!AF603,Primary!AF603*$D100)</f>
        <v>3.7104046632030354E-56</v>
      </c>
    </row>
    <row r="101" spans="4:38" x14ac:dyDescent="0.15">
      <c r="D101" s="41">
        <f>DCC!B69</f>
        <v>4.4964999999999998E-2</v>
      </c>
      <c r="E101" s="41">
        <f ca="1">CHOOSE($C$16,Neutron!N68,Neutron!N68*D101)</f>
        <v>3.9842050706755039E-3</v>
      </c>
      <c r="F101" s="41">
        <f ca="1">CHOOSE($C$16,Primary!E604,Primary!E604*$D101)</f>
        <v>1.2497583320297156E-7</v>
      </c>
      <c r="G101" s="41">
        <f ca="1">CHOOSE($C$16,Primary!F604,Primary!F604*$D101)</f>
        <v>1.0412965363744402E-7</v>
      </c>
      <c r="H101" s="41">
        <f ca="1">CHOOSE($C$16,'mu+'!J8,'mu+'!J8*$D101)</f>
        <v>3.7347155314216909E-9</v>
      </c>
      <c r="I101" s="41">
        <f ca="1">CHOOSE($C$16,'mu-'!J8,'mu-'!J8*$D101)</f>
        <v>3.6253112641737883E-9</v>
      </c>
      <c r="J101" s="41">
        <f ca="1">CHOOSE($C$16,Secondary!N19,Secondary!N19*$D101)</f>
        <v>1.760148922031201E-3</v>
      </c>
      <c r="K101" s="41">
        <f ca="1">CHOOSE($C$16,Secondary!O19,Secondary!O19*$D101)</f>
        <v>1.7088684909204119E-5</v>
      </c>
      <c r="L101" s="41">
        <f ca="1">CHOOSE($C$16,Secondary!P19,Secondary!P19*$D101)</f>
        <v>0.78310668632779368</v>
      </c>
      <c r="M101" s="80">
        <f ca="1">CHOOSE($C$16,Primary!G604,Primary!G604*$D101)</f>
        <v>8.3964578668596986E-9</v>
      </c>
      <c r="N101" s="80">
        <f ca="1">CHOOSE($C$16,Primary!H604,Primary!H604*$D101)</f>
        <v>3.7759161114376322E-9</v>
      </c>
      <c r="O101" s="80">
        <f ca="1">CHOOSE($C$16,Primary!I604,Primary!I604*$D101)</f>
        <v>2.7380545975189151E-8</v>
      </c>
      <c r="P101" s="80">
        <f ca="1">CHOOSE($C$16,Primary!J604,Primary!J604*$D101)</f>
        <v>3.5022617966594489E-8</v>
      </c>
      <c r="Q101" s="80">
        <f ca="1">CHOOSE($C$16,Primary!K604,Primary!K604*$D101)</f>
        <v>6.9081591493513524E-8</v>
      </c>
      <c r="R101" s="80">
        <f ca="1">CHOOSE($C$16,Primary!L604,Primary!L604*$D101)</f>
        <v>1.0593818167676138E-8</v>
      </c>
      <c r="S101" s="80">
        <f ca="1">CHOOSE($C$16,Primary!M604,Primary!M604*$D101)</f>
        <v>1.2881050265438969E-41</v>
      </c>
      <c r="T101" s="80">
        <f ca="1">CHOOSE($C$16,Primary!N604,Primary!N604*$D101)</f>
        <v>1.3781329490743162E-47</v>
      </c>
      <c r="U101" s="80">
        <f ca="1">CHOOSE($C$16,Primary!O604,Primary!O604*$D101)</f>
        <v>2.0262084669123214E-48</v>
      </c>
      <c r="V101" s="80">
        <f ca="1">CHOOSE($C$16,Primary!P604,Primary!P604*$D101)</f>
        <v>1.5424818980561401E-47</v>
      </c>
      <c r="W101" s="80">
        <f ca="1">CHOOSE($C$16,Primary!Q604,Primary!Q604*$D101)</f>
        <v>1.9732143941461325E-48</v>
      </c>
      <c r="X101" s="80">
        <f ca="1">CHOOSE($C$16,Primary!R604,Primary!R604*$D101)</f>
        <v>9.728940269624268E-48</v>
      </c>
      <c r="Y101" s="80">
        <f ca="1">CHOOSE($C$16,Primary!S604,Primary!S604*$D101)</f>
        <v>1.8397442018739757E-49</v>
      </c>
      <c r="Z101" s="80">
        <f ca="1">CHOOSE($C$16,Primary!T604,Primary!T604*$D101)</f>
        <v>1.1980895715971517E-48</v>
      </c>
      <c r="AA101" s="80">
        <f ca="1">CHOOSE($C$16,Primary!U604,Primary!U604*$D101)</f>
        <v>7.5953609480074928E-50</v>
      </c>
      <c r="AB101" s="80">
        <f ca="1">CHOOSE($C$16,Primary!V604,Primary!V604*$D101)</f>
        <v>2.104807001568844E-49</v>
      </c>
      <c r="AC101" s="80">
        <f ca="1">CHOOSE($C$16,Primary!W604,Primary!W604*$D101)</f>
        <v>5.9293904648932288E-50</v>
      </c>
      <c r="AD101" s="80">
        <f ca="1">CHOOSE($C$16,Primary!X604,Primary!X604*$D101)</f>
        <v>1.2057051220779957E-55</v>
      </c>
      <c r="AE101" s="80">
        <f ca="1">CHOOSE($C$16,Primary!Y604,Primary!Y604*$D101)</f>
        <v>1.1060142756800571E-56</v>
      </c>
      <c r="AF101" s="80">
        <f ca="1">CHOOSE($C$16,Primary!Z604,Primary!Z604*$D101)</f>
        <v>2.9496965576006341E-56</v>
      </c>
      <c r="AG101" s="80">
        <f ca="1">CHOOSE($C$16,Primary!AA604,Primary!AA604*$D101)</f>
        <v>1.8677050605148739E-56</v>
      </c>
      <c r="AH101" s="80">
        <f ca="1">CHOOSE($C$16,Primary!AB604,Primary!AB604*$D101)</f>
        <v>4.2147327101116368E-56</v>
      </c>
      <c r="AI101" s="80">
        <f ca="1">CHOOSE($C$16,Primary!AC604,Primary!AC604*$D101)</f>
        <v>5.2336784862679077E-56</v>
      </c>
      <c r="AJ101" s="80">
        <f ca="1">CHOOSE($C$16,Primary!AD604,Primary!AD604*$D101)</f>
        <v>8.5464403316387403E-55</v>
      </c>
      <c r="AK101" s="80">
        <f ca="1">CHOOSE($C$16,Primary!AE604,Primary!AE604*$D101)</f>
        <v>9.0740972959213559E-57</v>
      </c>
      <c r="AL101" s="80">
        <f ca="1">CHOOSE($C$16,Primary!AF604,Primary!AF604*$D101)</f>
        <v>4.1146106252075171E-56</v>
      </c>
    </row>
    <row r="102" spans="4:38" x14ac:dyDescent="0.15">
      <c r="D102" s="41">
        <f>DCC!B70</f>
        <v>5.6606999999999998E-2</v>
      </c>
      <c r="E102" s="41">
        <f ca="1">CHOOSE($C$16,Neutron!N69,Neutron!N69*D102)</f>
        <v>3.3405184117677364E-3</v>
      </c>
      <c r="F102" s="41">
        <f ca="1">CHOOSE($C$16,Primary!E605,Primary!E605*$D102)</f>
        <v>1.1960767734832678E-7</v>
      </c>
      <c r="G102" s="41">
        <f ca="1">CHOOSE($C$16,Primary!F605,Primary!F605*$D102)</f>
        <v>9.9000934163911503E-8</v>
      </c>
      <c r="H102" s="41">
        <f ca="1">CHOOSE($C$16,'mu+'!J9,'mu+'!J9*$D102)</f>
        <v>4.6085477068883208E-9</v>
      </c>
      <c r="I102" s="41">
        <f ca="1">CHOOSE($C$16,'mu-'!J9,'mu-'!J9*$D102)</f>
        <v>4.4838498507174137E-9</v>
      </c>
      <c r="J102" s="41">
        <f ca="1">CHOOSE($C$16,Secondary!N20,Secondary!N20*$D102)</f>
        <v>1.6514199852017907E-3</v>
      </c>
      <c r="K102" s="41">
        <f ca="1">CHOOSE($C$16,Secondary!O20,Secondary!O20*$D102)</f>
        <v>2.0074445917022611E-5</v>
      </c>
      <c r="L102" s="41">
        <f ca="1">CHOOSE($C$16,Secondary!P20,Secondary!P20*$D102)</f>
        <v>0.87459012506786382</v>
      </c>
      <c r="M102" s="80">
        <f ca="1">CHOOSE($C$16,Primary!G605,Primary!G605*$D102)</f>
        <v>8.0442055080631863E-9</v>
      </c>
      <c r="N102" s="80">
        <f ca="1">CHOOSE($C$16,Primary!H605,Primary!H605*$D102)</f>
        <v>3.4419268558116222E-9</v>
      </c>
      <c r="O102" s="80">
        <f ca="1">CHOOSE($C$16,Primary!I605,Primary!I605*$D102)</f>
        <v>2.2813493199363474E-8</v>
      </c>
      <c r="P102" s="80">
        <f ca="1">CHOOSE($C$16,Primary!J605,Primary!J605*$D102)</f>
        <v>2.8918735504740115E-8</v>
      </c>
      <c r="Q102" s="80">
        <f ca="1">CHOOSE($C$16,Primary!K605,Primary!K605*$D102)</f>
        <v>4.6024997645183294E-8</v>
      </c>
      <c r="R102" s="80">
        <f ca="1">CHOOSE($C$16,Primary!L605,Primary!L605*$D102)</f>
        <v>6.3580431713884805E-9</v>
      </c>
      <c r="S102" s="80">
        <f ca="1">CHOOSE($C$16,Primary!M605,Primary!M605*$D102)</f>
        <v>1.5239235878624492E-41</v>
      </c>
      <c r="T102" s="80">
        <f ca="1">CHOOSE($C$16,Primary!N605,Primary!N605*$D102)</f>
        <v>1.5888735724471082E-47</v>
      </c>
      <c r="U102" s="80">
        <f ca="1">CHOOSE($C$16,Primary!O605,Primary!O605*$D102)</f>
        <v>2.3360511636037826E-48</v>
      </c>
      <c r="V102" s="80">
        <f ca="1">CHOOSE($C$16,Primary!P605,Primary!P605*$D102)</f>
        <v>1.7783543955643627E-47</v>
      </c>
      <c r="W102" s="80">
        <f ca="1">CHOOSE($C$16,Primary!Q605,Primary!Q605*$D102)</f>
        <v>2.2749534294174685E-48</v>
      </c>
      <c r="X102" s="80">
        <f ca="1">CHOOSE($C$16,Primary!R605,Primary!R605*$D102)</f>
        <v>1.1216665837175523E-47</v>
      </c>
      <c r="Y102" s="80">
        <f ca="1">CHOOSE($C$16,Primary!S605,Primary!S605*$D102)</f>
        <v>2.1210733302064169E-49</v>
      </c>
      <c r="Z102" s="80">
        <f ca="1">CHOOSE($C$16,Primary!T605,Primary!T605*$D102)</f>
        <v>1.3812984907862127E-48</v>
      </c>
      <c r="AA102" s="80">
        <f ca="1">CHOOSE($C$16,Primary!U605,Primary!U605*$D102)</f>
        <v>8.7568248156407825E-50</v>
      </c>
      <c r="AB102" s="80">
        <f ca="1">CHOOSE($C$16,Primary!V605,Primary!V605*$D102)</f>
        <v>2.4266688915416005E-49</v>
      </c>
      <c r="AC102" s="80">
        <f ca="1">CHOOSE($C$16,Primary!W605,Primary!W605*$D102)</f>
        <v>6.8360982982486589E-50</v>
      </c>
      <c r="AD102" s="80">
        <f ca="1">CHOOSE($C$16,Primary!X605,Primary!X605*$D102)</f>
        <v>1.3733254301042836E-55</v>
      </c>
      <c r="AE102" s="80">
        <f ca="1">CHOOSE($C$16,Primary!Y605,Primary!Y605*$D102)</f>
        <v>1.2597752848326433E-56</v>
      </c>
      <c r="AF102" s="80">
        <f ca="1">CHOOSE($C$16,Primary!Z605,Primary!Z605*$D102)</f>
        <v>3.3597711313114976E-56</v>
      </c>
      <c r="AG102" s="80">
        <f ca="1">CHOOSE($C$16,Primary!AA605,Primary!AA605*$D102)</f>
        <v>2.1273583338063256E-56</v>
      </c>
      <c r="AH102" s="80">
        <f ca="1">CHOOSE($C$16,Primary!AB605,Primary!AB605*$D102)</f>
        <v>4.8006759701689714E-56</v>
      </c>
      <c r="AI102" s="80">
        <f ca="1">CHOOSE($C$16,Primary!AC605,Primary!AC605*$D102)</f>
        <v>5.9612783315978089E-56</v>
      </c>
      <c r="AJ102" s="80">
        <f ca="1">CHOOSE($C$16,Primary!AD605,Primary!AD605*$D102)</f>
        <v>9.7345891613360527E-55</v>
      </c>
      <c r="AK102" s="80">
        <f ca="1">CHOOSE($C$16,Primary!AE605,Primary!AE605*$D102)</f>
        <v>1.0335602393765328E-56</v>
      </c>
      <c r="AL102" s="80">
        <f ca="1">CHOOSE($C$16,Primary!AF605,Primary!AF605*$D102)</f>
        <v>4.6866347353017163E-56</v>
      </c>
    </row>
    <row r="103" spans="4:38" x14ac:dyDescent="0.15">
      <c r="D103" s="41">
        <f>DCC!B71</f>
        <v>7.1263999999999994E-2</v>
      </c>
      <c r="E103" s="41">
        <f ca="1">CHOOSE($C$16,Neutron!N70,Neutron!N70*D103)</f>
        <v>2.8181021816145544E-3</v>
      </c>
      <c r="F103" s="41">
        <f ca="1">CHOOSE($C$16,Primary!E606,Primary!E606*$D103)</f>
        <v>1.1524645271310986E-7</v>
      </c>
      <c r="G103" s="41">
        <f ca="1">CHOOSE($C$16,Primary!F606,Primary!F606*$D103)</f>
        <v>9.5211092059458372E-8</v>
      </c>
      <c r="H103" s="41">
        <f ca="1">CHOOSE($C$16,'mu+'!J10,'mu+'!J10*$D103)</f>
        <v>5.6862422838519049E-9</v>
      </c>
      <c r="I103" s="41">
        <f ca="1">CHOOSE($C$16,'mu-'!J10,'mu-'!J10*$D103)</f>
        <v>5.5451894641654955E-9</v>
      </c>
      <c r="J103" s="41">
        <f ca="1">CHOOSE($C$16,Secondary!N21,Secondary!N21*$D103)</f>
        <v>1.5405137250461944E-3</v>
      </c>
      <c r="K103" s="41">
        <f ca="1">CHOOSE($C$16,Secondary!O21,Secondary!O21*$D103)</f>
        <v>2.3479107831522669E-5</v>
      </c>
      <c r="L103" s="41">
        <f ca="1">CHOOSE($C$16,Secondary!P21,Secondary!P21*$D103)</f>
        <v>0.65941911509513129</v>
      </c>
      <c r="M103" s="80">
        <f ca="1">CHOOSE($C$16,Primary!G606,Primary!G606*$D103)</f>
        <v>7.7066688479463391E-9</v>
      </c>
      <c r="N103" s="80">
        <f ca="1">CHOOSE($C$16,Primary!H606,Primary!H606*$D103)</f>
        <v>3.1326371259572138E-9</v>
      </c>
      <c r="O103" s="80">
        <f ca="1">CHOOSE($C$16,Primary!I606,Primary!I606*$D103)</f>
        <v>1.855507286196449E-8</v>
      </c>
      <c r="P103" s="80">
        <f ca="1">CHOOSE($C$16,Primary!J606,Primary!J606*$D103)</f>
        <v>2.3471808423350824E-8</v>
      </c>
      <c r="Q103" s="80">
        <f ca="1">CHOOSE($C$16,Primary!K606,Primary!K606*$D103)</f>
        <v>2.931269781480456E-8</v>
      </c>
      <c r="R103" s="80">
        <f ca="1">CHOOSE($C$16,Primary!L606,Primary!L606*$D103)</f>
        <v>3.6580075233114257E-9</v>
      </c>
      <c r="S103" s="80">
        <f ca="1">CHOOSE($C$16,Primary!M606,Primary!M606*$D103)</f>
        <v>1.8831435576508966E-41</v>
      </c>
      <c r="T103" s="80">
        <f ca="1">CHOOSE($C$16,Primary!N606,Primary!N606*$D103)</f>
        <v>1.9006042977319244E-47</v>
      </c>
      <c r="U103" s="80">
        <f ca="1">CHOOSE($C$16,Primary!O606,Primary!O606*$D103)</f>
        <v>2.7943751773197677E-48</v>
      </c>
      <c r="V103" s="80">
        <f ca="1">CHOOSE($C$16,Primary!P606,Primary!P606*$D103)</f>
        <v>2.1272605804444332E-47</v>
      </c>
      <c r="W103" s="80">
        <f ca="1">CHOOSE($C$16,Primary!Q606,Primary!Q606*$D103)</f>
        <v>2.7212903974191902E-48</v>
      </c>
      <c r="X103" s="80">
        <f ca="1">CHOOSE($C$16,Primary!R606,Primary!R606*$D103)</f>
        <v>1.3417332164276015E-47</v>
      </c>
      <c r="Y103" s="80">
        <f ca="1">CHOOSE($C$16,Primary!S606,Primary!S606*$D103)</f>
        <v>2.5372196586666045E-49</v>
      </c>
      <c r="Z103" s="80">
        <f ca="1">CHOOSE($C$16,Primary!T606,Primary!T606*$D103)</f>
        <v>1.6523039187895421E-48</v>
      </c>
      <c r="AA103" s="80">
        <f ca="1">CHOOSE($C$16,Primary!U606,Primary!U606*$D103)</f>
        <v>1.0474879863253633E-49</v>
      </c>
      <c r="AB103" s="80">
        <f ca="1">CHOOSE($C$16,Primary!V606,Primary!V606*$D103)</f>
        <v>2.9027719011796329E-49</v>
      </c>
      <c r="AC103" s="80">
        <f ca="1">CHOOSE($C$16,Primary!W606,Primary!W606*$D103)</f>
        <v>8.1773143530995468E-50</v>
      </c>
      <c r="AD103" s="80">
        <f ca="1">CHOOSE($C$16,Primary!X606,Primary!X606*$D103)</f>
        <v>1.6178791208700413E-55</v>
      </c>
      <c r="AE103" s="80">
        <f ca="1">CHOOSE($C$16,Primary!Y606,Primary!Y606*$D103)</f>
        <v>1.4841086143770254E-56</v>
      </c>
      <c r="AF103" s="80">
        <f ca="1">CHOOSE($C$16,Primary!Z606,Primary!Z606*$D103)</f>
        <v>3.9580593147787713E-56</v>
      </c>
      <c r="AG103" s="80">
        <f ca="1">CHOOSE($C$16,Primary!AA606,Primary!AA606*$D103)</f>
        <v>2.5061857360545969E-56</v>
      </c>
      <c r="AH103" s="80">
        <f ca="1">CHOOSE($C$16,Primary!AB606,Primary!AB606*$D103)</f>
        <v>5.6555520192996863E-56</v>
      </c>
      <c r="AI103" s="80">
        <f ca="1">CHOOSE($C$16,Primary!AC606,Primary!AC606*$D103)</f>
        <v>7.0228276830366671E-56</v>
      </c>
      <c r="AJ103" s="80">
        <f ca="1">CHOOSE($C$16,Primary!AD606,Primary!AD606*$D103)</f>
        <v>1.1468067578424115E-54</v>
      </c>
      <c r="AK103" s="80">
        <f ca="1">CHOOSE($C$16,Primary!AE606,Primary!AE606*$D103)</f>
        <v>1.217610570824145E-56</v>
      </c>
      <c r="AL103" s="80">
        <f ca="1">CHOOSE($C$16,Primary!AF606,Primary!AF606*$D103)</f>
        <v>5.5212031224144704E-56</v>
      </c>
    </row>
    <row r="104" spans="4:38" x14ac:dyDescent="0.15">
      <c r="D104" s="41">
        <f>DCC!B72</f>
        <v>8.9717000000000005E-2</v>
      </c>
      <c r="E104" s="41">
        <f ca="1">CHOOSE($C$16,Neutron!N71,Neutron!N71*D104)</f>
        <v>2.3927331775959E-3</v>
      </c>
      <c r="F104" s="41">
        <f ca="1">CHOOSE($C$16,Primary!E607,Primary!E607*$D104)</f>
        <v>1.1196063677038745E-7</v>
      </c>
      <c r="G104" s="41">
        <f ca="1">CHOOSE($C$16,Primary!F607,Primary!F607*$D104)</f>
        <v>9.2456271016498264E-8</v>
      </c>
      <c r="H104" s="41">
        <f ca="1">CHOOSE($C$16,'mu+'!J11,'mu+'!J11*$D104)</f>
        <v>7.0150159737011345E-9</v>
      </c>
      <c r="I104" s="41">
        <f ca="1">CHOOSE($C$16,'mu-'!J11,'mu-'!J11*$D104)</f>
        <v>6.8569157509312385E-9</v>
      </c>
      <c r="J104" s="41">
        <f ca="1">CHOOSE($C$16,Secondary!N22,Secondary!N22*$D104)</f>
        <v>1.4278285550115206E-3</v>
      </c>
      <c r="K104" s="41">
        <f ca="1">CHOOSE($C$16,Secondary!O22,Secondary!O22*$D104)</f>
        <v>2.7308360757176888E-5</v>
      </c>
      <c r="L104" s="41">
        <f ca="1">CHOOSE($C$16,Secondary!P22,Secondary!P22*$D104)</f>
        <v>0.43844462761057063</v>
      </c>
      <c r="M104" s="80">
        <f ca="1">CHOOSE($C$16,Primary!G607,Primary!G607*$D104)</f>
        <v>7.3831851708175074E-9</v>
      </c>
      <c r="N104" s="80">
        <f ca="1">CHOOSE($C$16,Primary!H607,Primary!H607*$D104)</f>
        <v>2.8465645655585886E-9</v>
      </c>
      <c r="O104" s="80">
        <f ca="1">CHOOSE($C$16,Primary!I607,Primary!I607*$D104)</f>
        <v>1.4710999129834385E-8</v>
      </c>
      <c r="P104" s="80">
        <f ca="1">CHOOSE($C$16,Primary!J607,Primary!J607*$D104)</f>
        <v>1.8649000588463955E-8</v>
      </c>
      <c r="Q104" s="80">
        <f ca="1">CHOOSE($C$16,Primary!K607,Primary!K607*$D104)</f>
        <v>1.7816663080910938E-8</v>
      </c>
      <c r="R104" s="80">
        <f ca="1">CHOOSE($C$16,Primary!L607,Primary!L607*$D104)</f>
        <v>2.0296185705225092E-9</v>
      </c>
      <c r="S104" s="80">
        <f ca="1">CHOOSE($C$16,Primary!M607,Primary!M607*$D104)</f>
        <v>2.4581233483400939E-41</v>
      </c>
      <c r="T104" s="80">
        <f ca="1">CHOOSE($C$16,Primary!N607,Primary!N607*$D104)</f>
        <v>2.3814335860926759E-47</v>
      </c>
      <c r="U104" s="80">
        <f ca="1">CHOOSE($C$16,Primary!O607,Primary!O607*$D104)</f>
        <v>3.5013173902118216E-48</v>
      </c>
      <c r="V104" s="80">
        <f ca="1">CHOOSE($C$16,Primary!P607,Primary!P607*$D104)</f>
        <v>2.6654312041170537E-47</v>
      </c>
      <c r="W104" s="80">
        <f ca="1">CHOOSE($C$16,Primary!Q607,Primary!Q607*$D104)</f>
        <v>3.4097432082859044E-48</v>
      </c>
      <c r="X104" s="80">
        <f ca="1">CHOOSE($C$16,Primary!R607,Primary!R607*$D104)</f>
        <v>1.6811751788344904E-47</v>
      </c>
      <c r="Y104" s="80">
        <f ca="1">CHOOSE($C$16,Primary!S607,Primary!S607*$D104)</f>
        <v>3.1791049034560823E-49</v>
      </c>
      <c r="Z104" s="80">
        <f ca="1">CHOOSE($C$16,Primary!T607,Primary!T607*$D104)</f>
        <v>2.0703164751765889E-48</v>
      </c>
      <c r="AA104" s="80">
        <f ca="1">CHOOSE($C$16,Primary!U607,Primary!U607*$D104)</f>
        <v>1.3124895310316524E-49</v>
      </c>
      <c r="AB104" s="80">
        <f ca="1">CHOOSE($C$16,Primary!V607,Primary!V607*$D104)</f>
        <v>3.6371373842256698E-49</v>
      </c>
      <c r="AC104" s="80">
        <f ca="1">CHOOSE($C$16,Primary!W607,Primary!W607*$D104)</f>
        <v>1.024607420795873E-49</v>
      </c>
      <c r="AD104" s="80">
        <f ca="1">CHOOSE($C$16,Primary!X607,Primary!X607*$D104)</f>
        <v>1.9885944156834399E-55</v>
      </c>
      <c r="AE104" s="80">
        <f ca="1">CHOOSE($C$16,Primary!Y607,Primary!Y607*$D104)</f>
        <v>1.8241721594611615E-56</v>
      </c>
      <c r="AF104" s="80">
        <f ca="1">CHOOSE($C$16,Primary!Z607,Primary!Z607*$D104)</f>
        <v>4.8649954446090651E-56</v>
      </c>
      <c r="AG104" s="80">
        <f ca="1">CHOOSE($C$16,Primary!AA607,Primary!AA607*$D104)</f>
        <v>3.0804445436630034E-56</v>
      </c>
      <c r="AH104" s="80">
        <f ca="1">CHOOSE($C$16,Primary!AB607,Primary!AB607*$D104)</f>
        <v>6.9514458787660066E-56</v>
      </c>
      <c r="AI104" s="80">
        <f ca="1">CHOOSE($C$16,Primary!AC607,Primary!AC607*$D104)</f>
        <v>8.6320145420775859E-56</v>
      </c>
      <c r="AJ104" s="80">
        <f ca="1">CHOOSE($C$16,Primary!AD607,Primary!AD607*$D104)</f>
        <v>1.4095821727909766E-54</v>
      </c>
      <c r="AK104" s="80">
        <f ca="1">CHOOSE($C$16,Primary!AE607,Primary!AE607*$D104)</f>
        <v>1.4966097306212443E-56</v>
      </c>
      <c r="AL104" s="80">
        <f ca="1">CHOOSE($C$16,Primary!AF607,Primary!AF607*$D104)</f>
        <v>6.786312933151229E-56</v>
      </c>
    </row>
    <row r="105" spans="4:38" x14ac:dyDescent="0.15">
      <c r="D105" s="41">
        <f>DCC!B73</f>
        <v>0.11294</v>
      </c>
      <c r="E105" s="41">
        <f ca="1">CHOOSE($C$16,Neutron!N72,Neutron!N72*D105)</f>
        <v>2.0451194219893018E-3</v>
      </c>
      <c r="F105" s="41">
        <f ca="1">CHOOSE($C$16,Primary!E608,Primary!E608*$D105)</f>
        <v>1.0983974324000574E-7</v>
      </c>
      <c r="G105" s="41">
        <f ca="1">CHOOSE($C$16,Primary!F608,Primary!F608*$D105)</f>
        <v>9.0497353234248963E-8</v>
      </c>
      <c r="H105" s="41">
        <f ca="1">CHOOSE($C$16,'mu+'!J12,'mu+'!J12*$D105)</f>
        <v>8.6521759794303262E-9</v>
      </c>
      <c r="I105" s="41">
        <f ca="1">CHOOSE($C$16,'mu-'!J12,'mu-'!J12*$D105)</f>
        <v>8.4769491570461328E-9</v>
      </c>
      <c r="J105" s="41">
        <f ca="1">CHOOSE($C$16,Secondary!N23,Secondary!N23*$D105)</f>
        <v>1.3140414958047442E-3</v>
      </c>
      <c r="K105" s="41">
        <f ca="1">CHOOSE($C$16,Secondary!O23,Secondary!O23*$D105)</f>
        <v>3.1537345782298255E-5</v>
      </c>
      <c r="L105" s="41">
        <f ca="1">CHOOSE($C$16,Secondary!P23,Secondary!P23*$D105)</f>
        <v>0.28432669584554293</v>
      </c>
      <c r="M105" s="80">
        <f ca="1">CHOOSE($C$16,Primary!G608,Primary!G608*$D105)</f>
        <v>7.0731805616927633E-9</v>
      </c>
      <c r="N105" s="80">
        <f ca="1">CHOOSE($C$16,Primary!H608,Primary!H608*$D105)</f>
        <v>2.5823339265285836E-9</v>
      </c>
      <c r="O105" s="80">
        <f ca="1">CHOOSE($C$16,Primary!I608,Primary!I608*$D105)</f>
        <v>1.1367738138698307E-8</v>
      </c>
      <c r="P105" s="80">
        <f ca="1">CHOOSE($C$16,Primary!J608,Primary!J608*$D105)</f>
        <v>1.4446399630984539E-8</v>
      </c>
      <c r="Q105" s="80">
        <f ca="1">CHOOSE($C$16,Primary!K608,Primary!K608*$D105)</f>
        <v>1.0362830624262004E-8</v>
      </c>
      <c r="R105" s="80">
        <f ca="1">CHOOSE($C$16,Primary!L608,Primary!L608*$D105)</f>
        <v>1.0941582167708947E-9</v>
      </c>
      <c r="S105" s="80">
        <f ca="1">CHOOSE($C$16,Primary!M608,Primary!M608*$D105)</f>
        <v>3.4380624204775111E-41</v>
      </c>
      <c r="T105" s="80">
        <f ca="1">CHOOSE($C$16,Primary!N608,Primary!N608*$D105)</f>
        <v>3.163505135497963E-47</v>
      </c>
      <c r="U105" s="80">
        <f ca="1">CHOOSE($C$16,Primary!O608,Primary!O608*$D105)</f>
        <v>4.651162882736015E-48</v>
      </c>
      <c r="V105" s="80">
        <f ca="1">CHOOSE($C$16,Primary!P608,Primary!P608*$D105)</f>
        <v>3.5407688000446854E-47</v>
      </c>
      <c r="W105" s="80">
        <f ca="1">CHOOSE($C$16,Primary!Q608,Primary!Q608*$D105)</f>
        <v>4.5295156365105303E-48</v>
      </c>
      <c r="X105" s="80">
        <f ca="1">CHOOSE($C$16,Primary!R608,Primary!R608*$D105)</f>
        <v>2.2332794894827063E-47</v>
      </c>
      <c r="Y105" s="80">
        <f ca="1">CHOOSE($C$16,Primary!S608,Primary!S608*$D105)</f>
        <v>4.2231349397828193E-49</v>
      </c>
      <c r="Z105" s="80">
        <f ca="1">CHOOSE($C$16,Primary!T608,Primary!T608*$D105)</f>
        <v>2.7502163234845784E-48</v>
      </c>
      <c r="AA105" s="80">
        <f ca="1">CHOOSE($C$16,Primary!U608,Primary!U608*$D105)</f>
        <v>1.7435160719572465E-49</v>
      </c>
      <c r="AB105" s="80">
        <f ca="1">CHOOSE($C$16,Primary!V608,Primary!V608*$D105)</f>
        <v>4.831587072066941E-49</v>
      </c>
      <c r="AC105" s="80">
        <f ca="1">CHOOSE($C$16,Primary!W608,Primary!W608*$D105)</f>
        <v>1.3610924100975269E-49</v>
      </c>
      <c r="AD105" s="80">
        <f ca="1">CHOOSE($C$16,Primary!X608,Primary!X608*$D105)</f>
        <v>2.578493341181166E-55</v>
      </c>
      <c r="AE105" s="80">
        <f ca="1">CHOOSE($C$16,Primary!Y608,Primary!Y608*$D105)</f>
        <v>2.3652966248802255E-56</v>
      </c>
      <c r="AF105" s="80">
        <f ca="1">CHOOSE($C$16,Primary!Z608,Primary!Z608*$D105)</f>
        <v>6.3081531681389572E-56</v>
      </c>
      <c r="AG105" s="80">
        <f ca="1">CHOOSE($C$16,Primary!AA608,Primary!AA608*$D105)</f>
        <v>3.9942310922475791E-56</v>
      </c>
      <c r="AH105" s="80">
        <f ca="1">CHOOSE($C$16,Primary!AB608,Primary!AB608*$D105)</f>
        <v>9.0135307312348004E-56</v>
      </c>
      <c r="AI105" s="80">
        <f ca="1">CHOOSE($C$16,Primary!AC608,Primary!AC608*$D105)</f>
        <v>1.1192625411802484E-55</v>
      </c>
      <c r="AJ105" s="80">
        <f ca="1">CHOOSE($C$16,Primary!AD608,Primary!AD608*$D105)</f>
        <v>1.8277222957423415E-54</v>
      </c>
      <c r="AK105" s="80">
        <f ca="1">CHOOSE($C$16,Primary!AE608,Primary!AE608*$D105)</f>
        <v>1.9405658096859962E-56</v>
      </c>
      <c r="AL105" s="80">
        <f ca="1">CHOOSE($C$16,Primary!AF608,Primary!AF608*$D105)</f>
        <v>8.7994128836244582E-56</v>
      </c>
    </row>
    <row r="106" spans="4:38" x14ac:dyDescent="0.15">
      <c r="D106" s="41">
        <f>DCC!B74</f>
        <v>0.14219000000000001</v>
      </c>
      <c r="E106" s="41">
        <f ca="1">CHOOSE($C$16,Neutron!N73,Neutron!N73*D106)</f>
        <v>1.7594058443649271E-3</v>
      </c>
      <c r="F106" s="41">
        <f ca="1">CHOOSE($C$16,Primary!E609,Primary!E609*$D106)</f>
        <v>1.0899363356173864E-7</v>
      </c>
      <c r="G106" s="41">
        <f ca="1">CHOOSE($C$16,Primary!F609,Primary!F609*$D106)</f>
        <v>8.9140337330330681E-8</v>
      </c>
      <c r="H106" s="41">
        <f ca="1">CHOOSE($C$16,'mu+'!J13,'mu+'!J13*$D106)</f>
        <v>1.0670092468606509E-8</v>
      </c>
      <c r="I106" s="41">
        <f ca="1">CHOOSE($C$16,'mu-'!J13,'mu-'!J13*$D106)</f>
        <v>1.0478584332778826E-8</v>
      </c>
      <c r="J106" s="41">
        <f ca="1">CHOOSE($C$16,Secondary!N24,Secondary!N24*$D106)</f>
        <v>1.1999369963452773E-3</v>
      </c>
      <c r="K106" s="41">
        <f ca="1">CHOOSE($C$16,Secondary!O24,Secondary!O24*$D106)</f>
        <v>3.6105002106510883E-5</v>
      </c>
      <c r="L106" s="41">
        <f ca="1">CHOOSE($C$16,Secondary!P24,Secondary!P24*$D106)</f>
        <v>0.18428720294741563</v>
      </c>
      <c r="M106" s="80">
        <f ca="1">CHOOSE($C$16,Primary!G609,Primary!G609*$D106)</f>
        <v>6.7756571297360607E-9</v>
      </c>
      <c r="N106" s="80">
        <f ca="1">CHOOSE($C$16,Primary!H609,Primary!H609*$D106)</f>
        <v>2.3382426207237546E-9</v>
      </c>
      <c r="O106" s="80">
        <f ca="1">CHOOSE($C$16,Primary!I609,Primary!I609*$D106)</f>
        <v>8.5678567517466787E-9</v>
      </c>
      <c r="P106" s="80">
        <f ca="1">CHOOSE($C$16,Primary!J609,Primary!J609*$D106)</f>
        <v>1.0869247197964537E-8</v>
      </c>
      <c r="Q106" s="80">
        <f ca="1">CHOOSE($C$16,Primary!K609,Primary!K609*$D106)</f>
        <v>5.7990057016310402E-9</v>
      </c>
      <c r="R106" s="80">
        <f ca="1">CHOOSE($C$16,Primary!L609,Primary!L609*$D106)</f>
        <v>5.7686629398297951E-10</v>
      </c>
      <c r="S106" s="80">
        <f ca="1">CHOOSE($C$16,Primary!M609,Primary!M609*$D106)</f>
        <v>5.2443270895589321E-41</v>
      </c>
      <c r="T106" s="80">
        <f ca="1">CHOOSE($C$16,Primary!N609,Primary!N609*$D106)</f>
        <v>4.5224990933519178E-47</v>
      </c>
      <c r="U106" s="80">
        <f ca="1">CHOOSE($C$16,Primary!O609,Primary!O609*$D106)</f>
        <v>6.6492320763853433E-48</v>
      </c>
      <c r="V106" s="80">
        <f ca="1">CHOOSE($C$16,Primary!P609,Primary!P609*$D106)</f>
        <v>5.0618298532945411E-47</v>
      </c>
      <c r="W106" s="80">
        <f ca="1">CHOOSE($C$16,Primary!Q609,Primary!Q609*$D106)</f>
        <v>6.4753274339016478E-48</v>
      </c>
      <c r="X106" s="80">
        <f ca="1">CHOOSE($C$16,Primary!R609,Primary!R609*$D106)</f>
        <v>3.1926629357603393E-47</v>
      </c>
      <c r="Y106" s="80">
        <f ca="1">CHOOSE($C$16,Primary!S609,Primary!S609*$D106)</f>
        <v>6.037330360230601E-49</v>
      </c>
      <c r="Z106" s="80">
        <f ca="1">CHOOSE($C$16,Primary!T609,Primary!T609*$D106)</f>
        <v>3.9316682030151481E-48</v>
      </c>
      <c r="AA106" s="80">
        <f ca="1">CHOOSE($C$16,Primary!U609,Primary!U609*$D106)</f>
        <v>2.4925044775343643E-49</v>
      </c>
      <c r="AB106" s="80">
        <f ca="1">CHOOSE($C$16,Primary!V609,Primary!V609*$D106)</f>
        <v>6.9071645056047721E-49</v>
      </c>
      <c r="AC106" s="80">
        <f ca="1">CHOOSE($C$16,Primary!W609,Primary!W609*$D106)</f>
        <v>1.9457973808980361E-49</v>
      </c>
      <c r="AD106" s="80">
        <f ca="1">CHOOSE($C$16,Primary!X609,Primary!X609*$D106)</f>
        <v>3.5755896461532315E-55</v>
      </c>
      <c r="AE106" s="80">
        <f ca="1">CHOOSE($C$16,Primary!Y609,Primary!Y609*$D106)</f>
        <v>3.2799502506211436E-56</v>
      </c>
      <c r="AF106" s="80">
        <f ca="1">CHOOSE($C$16,Primary!Z609,Primary!Z609*$D106)</f>
        <v>8.7474985302598959E-56</v>
      </c>
      <c r="AG106" s="80">
        <f ca="1">CHOOSE($C$16,Primary!AA609,Primary!AA609*$D106)</f>
        <v>5.5387892170600194E-56</v>
      </c>
      <c r="AH106" s="80">
        <f ca="1">CHOOSE($C$16,Primary!AB609,Primary!AB609*$D106)</f>
        <v>1.2499038322176099E-55</v>
      </c>
      <c r="AI106" s="80">
        <f ca="1">CHOOSE($C$16,Primary!AC609,Primary!AC609*$D106)</f>
        <v>1.5520783296445758E-55</v>
      </c>
      <c r="AJ106" s="80">
        <f ca="1">CHOOSE($C$16,Primary!AD609,Primary!AD609*$D106)</f>
        <v>2.53449758757982E-54</v>
      </c>
      <c r="AK106" s="80">
        <f ca="1">CHOOSE($C$16,Primary!AE609,Primary!AE609*$D106)</f>
        <v>2.6909773818605053E-56</v>
      </c>
      <c r="AL106" s="80">
        <f ca="1">CHOOSE($C$16,Primary!AF609,Primary!AF609*$D106)</f>
        <v>1.220212225570171E-55</v>
      </c>
    </row>
    <row r="107" spans="4:38" x14ac:dyDescent="0.15">
      <c r="D107" s="41">
        <f>DCC!B75</f>
        <v>0.17901</v>
      </c>
      <c r="E107" s="41">
        <f ca="1">CHOOSE($C$16,Neutron!N74,Neutron!N74*D107)</f>
        <v>1.523222758368994E-3</v>
      </c>
      <c r="F107" s="41">
        <f ca="1">CHOOSE($C$16,Primary!E610,Primary!E610*$D107)</f>
        <v>1.0955888186710895E-7</v>
      </c>
      <c r="G107" s="41">
        <f ca="1">CHOOSE($C$16,Primary!F610,Primary!F610*$D107)</f>
        <v>8.8225996611259709E-8</v>
      </c>
      <c r="H107" s="41">
        <f ca="1">CHOOSE($C$16,'mu+'!J14,'mu+'!J14*$D107)</f>
        <v>1.3154566352529258E-8</v>
      </c>
      <c r="I107" s="41">
        <f ca="1">CHOOSE($C$16,'mu-'!J14,'mu-'!J14*$D107)</f>
        <v>1.2949025126102752E-8</v>
      </c>
      <c r="J107" s="41">
        <f ca="1">CHOOSE($C$16,Secondary!N25,Secondary!N25*$D107)</f>
        <v>1.0866759414916067E-3</v>
      </c>
      <c r="K107" s="41">
        <f ca="1">CHOOSE($C$16,Secondary!O25,Secondary!O25*$D107)</f>
        <v>4.0891279088610504E-5</v>
      </c>
      <c r="L107" s="41">
        <f ca="1">CHOOSE($C$16,Secondary!P25,Secondary!P25*$D107)</f>
        <v>0.120170564842126</v>
      </c>
      <c r="M107" s="80">
        <f ca="1">CHOOSE($C$16,Primary!G610,Primary!G610*$D107)</f>
        <v>6.489883417997396E-9</v>
      </c>
      <c r="N107" s="80">
        <f ca="1">CHOOSE($C$16,Primary!H610,Primary!H610*$D107)</f>
        <v>2.1128528195429777E-9</v>
      </c>
      <c r="O107" s="80">
        <f ca="1">CHOOSE($C$16,Primary!I610,Primary!I610*$D107)</f>
        <v>6.3107902322340493E-9</v>
      </c>
      <c r="P107" s="80">
        <f ca="1">CHOOSE($C$16,Primary!J610,Primary!J610*$D107)</f>
        <v>7.9229370698205807E-9</v>
      </c>
      <c r="Q107" s="80">
        <f ca="1">CHOOSE($C$16,Primary!K610,Primary!K610*$D107)</f>
        <v>3.1466137886938747E-9</v>
      </c>
      <c r="R107" s="80">
        <f ca="1">CHOOSE($C$16,Primary!L610,Primary!L610*$D107)</f>
        <v>2.9930497035171363E-10</v>
      </c>
      <c r="S107" s="80">
        <f ca="1">CHOOSE($C$16,Primary!M610,Primary!M610*$D107)</f>
        <v>8.9248840511521408E-41</v>
      </c>
      <c r="T107" s="80">
        <f ca="1">CHOOSE($C$16,Primary!N610,Primary!N610*$D107)</f>
        <v>7.092866894031742E-47</v>
      </c>
      <c r="U107" s="80">
        <f ca="1">CHOOSE($C$16,Primary!O610,Primary!O610*$D107)</f>
        <v>1.0428331064542946E-47</v>
      </c>
      <c r="V107" s="80">
        <f ca="1">CHOOSE($C$16,Primary!P610,Primary!P610*$D107)</f>
        <v>7.9387275944638225E-47</v>
      </c>
      <c r="W107" s="80">
        <f ca="1">CHOOSE($C$16,Primary!Q610,Primary!Q610*$D107)</f>
        <v>1.0155588340312493E-47</v>
      </c>
      <c r="X107" s="80">
        <f ca="1">CHOOSE($C$16,Primary!R610,Primary!R610*$D107)</f>
        <v>5.0072174598049735E-47</v>
      </c>
      <c r="Y107" s="80">
        <f ca="1">CHOOSE($C$16,Primary!S610,Primary!S610*$D107)</f>
        <v>9.4686553721112625E-49</v>
      </c>
      <c r="Z107" s="80">
        <f ca="1">CHOOSE($C$16,Primary!T610,Primary!T610*$D107)</f>
        <v>6.1662376312588244E-48</v>
      </c>
      <c r="AA107" s="80">
        <f ca="1">CHOOSE($C$16,Primary!U610,Primary!U610*$D107)</f>
        <v>3.9091229330936493E-49</v>
      </c>
      <c r="AB107" s="80">
        <f ca="1">CHOOSE($C$16,Primary!V610,Primary!V610*$D107)</f>
        <v>1.083286115591397E-48</v>
      </c>
      <c r="AC107" s="80">
        <f ca="1">CHOOSE($C$16,Primary!W610,Primary!W610*$D107)</f>
        <v>3.0516941730118769E-49</v>
      </c>
      <c r="AD107" s="80">
        <f ca="1">CHOOSE($C$16,Primary!X610,Primary!X610*$D107)</f>
        <v>5.3967350557047843E-55</v>
      </c>
      <c r="AE107" s="80">
        <f ca="1">CHOOSE($C$16,Primary!Y610,Primary!Y610*$D107)</f>
        <v>4.9505182680550025E-56</v>
      </c>
      <c r="AF107" s="80">
        <f ca="1">CHOOSE($C$16,Primary!Z610,Primary!Z610*$D107)</f>
        <v>1.320283798607757E-55</v>
      </c>
      <c r="AG107" s="80">
        <f ca="1">CHOOSE($C$16,Primary!AA610,Primary!AA610*$D107)</f>
        <v>8.3598455928168877E-56</v>
      </c>
      <c r="AH107" s="80">
        <f ca="1">CHOOSE($C$16,Primary!AB610,Primary!AB610*$D107)</f>
        <v>1.8865139671744016E-55</v>
      </c>
      <c r="AI107" s="80">
        <f ca="1">CHOOSE($C$16,Primary!AC610,Primary!AC610*$D107)</f>
        <v>2.3425942521866103E-55</v>
      </c>
      <c r="AJ107" s="80">
        <f ca="1">CHOOSE($C$16,Primary!AD610,Primary!AD610*$D107)</f>
        <v>3.8253865670795239E-54</v>
      </c>
      <c r="AK107" s="80">
        <f ca="1">CHOOSE($C$16,Primary!AE610,Primary!AE610*$D107)</f>
        <v>4.0615657975323438E-56</v>
      </c>
      <c r="AL107" s="80">
        <f ca="1">CHOOSE($C$16,Primary!AF610,Primary!AF610*$D107)</f>
        <v>1.8416997222890277E-55</v>
      </c>
    </row>
    <row r="108" spans="4:38" x14ac:dyDescent="0.15">
      <c r="D108" s="41">
        <f>DCC!B76</f>
        <v>0.22536</v>
      </c>
      <c r="E108" s="41">
        <f ca="1">CHOOSE($C$16,Neutron!N75,Neutron!N75*D108)</f>
        <v>1.3263521031654912E-3</v>
      </c>
      <c r="F108" s="41">
        <f ca="1">CHOOSE($C$16,Primary!E611,Primary!E611*$D108)</f>
        <v>1.1169560264989971E-7</v>
      </c>
      <c r="G108" s="41">
        <f ca="1">CHOOSE($C$16,Primary!F611,Primary!F611*$D108)</f>
        <v>8.7611685393808685E-8</v>
      </c>
      <c r="H108" s="41">
        <f ca="1">CHOOSE($C$16,'mu+'!J15,'mu+'!J15*$D108)</f>
        <v>1.6211506778318469E-8</v>
      </c>
      <c r="I108" s="41">
        <f ca="1">CHOOSE($C$16,'mu-'!J15,'mu-'!J15*$D108)</f>
        <v>1.5996188564969775E-8</v>
      </c>
      <c r="J108" s="41">
        <f ca="1">CHOOSE($C$16,Secondary!N26,Secondary!N26*$D108)</f>
        <v>9.7550734640844416E-4</v>
      </c>
      <c r="K108" s="41">
        <f ca="1">CHOOSE($C$16,Secondary!O26,Secondary!O26*$D108)</f>
        <v>4.571885829029328E-5</v>
      </c>
      <c r="L108" s="41">
        <f ca="1">CHOOSE($C$16,Secondary!P26,Secondary!P26*$D108)</f>
        <v>7.9031205726278517E-2</v>
      </c>
      <c r="M108" s="80">
        <f ca="1">CHOOSE($C$16,Primary!G611,Primary!G611*$D108)</f>
        <v>6.2145608271290818E-9</v>
      </c>
      <c r="N108" s="80">
        <f ca="1">CHOOSE($C$16,Primary!H611,Primary!H611*$D108)</f>
        <v>1.9043257260977308E-9</v>
      </c>
      <c r="O108" s="80">
        <f ca="1">CHOOSE($C$16,Primary!I611,Primary!I611*$D108)</f>
        <v>4.5522266889188828E-9</v>
      </c>
      <c r="P108" s="80">
        <f ca="1">CHOOSE($C$16,Primary!J611,Primary!J611*$D108)</f>
        <v>5.5863608185644562E-9</v>
      </c>
      <c r="Q108" s="80">
        <f ca="1">CHOOSE($C$16,Primary!K611,Primary!K611*$D108)</f>
        <v>1.6679118553911824E-9</v>
      </c>
      <c r="R108" s="80">
        <f ca="1">CHOOSE($C$16,Primary!L611,Primary!L611*$D108)</f>
        <v>1.534846411210013E-10</v>
      </c>
      <c r="S108" s="80">
        <f ca="1">CHOOSE($C$16,Primary!M611,Primary!M611*$D108)</f>
        <v>1.742932080981768E-40</v>
      </c>
      <c r="T108" s="80">
        <f ca="1">CHOOSE($C$16,Primary!N611,Primary!N611*$D108)</f>
        <v>1.2498136411635743E-46</v>
      </c>
      <c r="U108" s="80">
        <f ca="1">CHOOSE($C$16,Primary!O611,Primary!O611*$D108)</f>
        <v>1.8375461595552503E-47</v>
      </c>
      <c r="V108" s="80">
        <f ca="1">CHOOSE($C$16,Primary!P611,Primary!P611*$D108)</f>
        <v>1.3988604634133169E-46</v>
      </c>
      <c r="W108" s="80">
        <f ca="1">CHOOSE($C$16,Primary!Q611,Primary!Q611*$D108)</f>
        <v>1.7894871342128825E-47</v>
      </c>
      <c r="X108" s="80">
        <f ca="1">CHOOSE($C$16,Primary!R611,Primary!R611*$D108)</f>
        <v>8.8230751905561585E-47</v>
      </c>
      <c r="Y108" s="80">
        <f ca="1">CHOOSE($C$16,Primary!S611,Primary!S611*$D108)</f>
        <v>1.6684447146308343E-48</v>
      </c>
      <c r="Z108" s="80">
        <f ca="1">CHOOSE($C$16,Primary!T611,Primary!T611*$D108)</f>
        <v>1.0865352067781916E-47</v>
      </c>
      <c r="AA108" s="80">
        <f ca="1">CHOOSE($C$16,Primary!U611,Primary!U611*$D108)</f>
        <v>6.8881540915559621E-49</v>
      </c>
      <c r="AB108" s="80">
        <f ca="1">CHOOSE($C$16,Primary!V611,Primary!V611*$D108)</f>
        <v>1.9088275644149757E-48</v>
      </c>
      <c r="AC108" s="80">
        <f ca="1">CHOOSE($C$16,Primary!W611,Primary!W611*$D108)</f>
        <v>5.3773035149252697E-49</v>
      </c>
      <c r="AD108" s="80">
        <f ca="1">CHOOSE($C$16,Primary!X611,Primary!X611*$D108)</f>
        <v>9.0610196056918427E-55</v>
      </c>
      <c r="AE108" s="80">
        <f ca="1">CHOOSE($C$16,Primary!Y611,Primary!Y611*$D108)</f>
        <v>8.3118293918173313E-56</v>
      </c>
      <c r="AF108" s="80">
        <f ca="1">CHOOSE($C$16,Primary!Z611,Primary!Z611*$D108)</f>
        <v>2.2167323185410575E-55</v>
      </c>
      <c r="AG108" s="80">
        <f ca="1">CHOOSE($C$16,Primary!AA611,Primary!AA611*$D108)</f>
        <v>1.4036027738448961E-55</v>
      </c>
      <c r="AH108" s="80">
        <f ca="1">CHOOSE($C$16,Primary!AB611,Primary!AB611*$D108)</f>
        <v>3.1674224888147625E-55</v>
      </c>
      <c r="AI108" s="80">
        <f ca="1">CHOOSE($C$16,Primary!AC611,Primary!AC611*$D108)</f>
        <v>3.9331731014798071E-55</v>
      </c>
      <c r="AJ108" s="80">
        <f ca="1">CHOOSE($C$16,Primary!AD611,Primary!AD611*$D108)</f>
        <v>6.4227545564146044E-54</v>
      </c>
      <c r="AK108" s="80">
        <f ca="1">CHOOSE($C$16,Primary!AE611,Primary!AE611*$D108)</f>
        <v>6.8192951830102028E-56</v>
      </c>
      <c r="AL108" s="80">
        <f ca="1">CHOOSE($C$16,Primary!AF611,Primary!AF611*$D108)</f>
        <v>3.0921804172759617E-55</v>
      </c>
    </row>
    <row r="109" spans="4:38" x14ac:dyDescent="0.15">
      <c r="D109" s="41">
        <f>DCC!B77</f>
        <v>0.28371000000000002</v>
      </c>
      <c r="E109" s="41">
        <f ca="1">CHOOSE($C$16,Neutron!N76,Neutron!N76*D109)</f>
        <v>1.1604670367118526E-3</v>
      </c>
      <c r="F109" s="41">
        <f ca="1">CHOOSE($C$16,Primary!E612,Primary!E612*$D109)</f>
        <v>1.1558942764051547E-7</v>
      </c>
      <c r="G109" s="41">
        <f ca="1">CHOOSE($C$16,Primary!F612,Primary!F612*$D109)</f>
        <v>8.7157213668323854E-8</v>
      </c>
      <c r="H109" s="41">
        <f ca="1">CHOOSE($C$16,'mu+'!J16,'mu+'!J16*$D109)</f>
        <v>1.9969924840192923E-8</v>
      </c>
      <c r="I109" s="41">
        <f ca="1">CHOOSE($C$16,'mu-'!J16,'mu-'!J16*$D109)</f>
        <v>1.975192298010839E-8</v>
      </c>
      <c r="J109" s="41">
        <f ca="1">CHOOSE($C$16,Secondary!N27,Secondary!N27*$D109)</f>
        <v>8.6776157177743257E-4</v>
      </c>
      <c r="K109" s="41">
        <f ca="1">CHOOSE($C$16,Secondary!O27,Secondary!O27*$D109)</f>
        <v>5.0353310138002686E-5</v>
      </c>
      <c r="L109" s="41">
        <f ca="1">CHOOSE($C$16,Secondary!P27,Secondary!P27*$D109)</f>
        <v>5.2511980296514958E-2</v>
      </c>
      <c r="M109" s="80">
        <f ca="1">CHOOSE($C$16,Primary!G612,Primary!G612*$D109)</f>
        <v>5.9476311530871229E-9</v>
      </c>
      <c r="N109" s="80">
        <f ca="1">CHOOSE($C$16,Primary!H612,Primary!H612*$D109)</f>
        <v>1.7103862464947429E-9</v>
      </c>
      <c r="O109" s="80">
        <f ca="1">CHOOSE($C$16,Primary!I612,Primary!I612*$D109)</f>
        <v>3.2213449140042892E-9</v>
      </c>
      <c r="P109" s="80">
        <f ca="1">CHOOSE($C$16,Primary!J612,Primary!J612*$D109)</f>
        <v>3.8064687380939097E-9</v>
      </c>
      <c r="Q109" s="80">
        <f ca="1">CHOOSE($C$16,Primary!K612,Primary!K612*$D109)</f>
        <v>8.6908469343398506E-10</v>
      </c>
      <c r="R109" s="80">
        <f ca="1">CHOOSE($C$16,Primary!L612,Primary!L612*$D109)</f>
        <v>7.7994734350852728E-11</v>
      </c>
      <c r="S109" s="80">
        <f ca="1">CHOOSE($C$16,Primary!M612,Primary!M612*$D109)</f>
        <v>4.0477202601415126E-40</v>
      </c>
      <c r="T109" s="80">
        <f ca="1">CHOOSE($C$16,Primary!N612,Primary!N612*$D109)</f>
        <v>2.5500427467127864E-46</v>
      </c>
      <c r="U109" s="80">
        <f ca="1">CHOOSE($C$16,Primary!O612,Primary!O612*$D109)</f>
        <v>3.7492159289885511E-47</v>
      </c>
      <c r="V109" s="80">
        <f ca="1">CHOOSE($C$16,Primary!P612,Primary!P612*$D109)</f>
        <v>2.8541490721128516E-46</v>
      </c>
      <c r="W109" s="80">
        <f ca="1">CHOOSE($C$16,Primary!Q612,Primary!Q612*$D109)</f>
        <v>3.6511597282940035E-47</v>
      </c>
      <c r="X109" s="80">
        <f ca="1">CHOOSE($C$16,Primary!R612,Primary!R612*$D109)</f>
        <v>1.8002062996775082E-46</v>
      </c>
      <c r="Y109" s="80">
        <f ca="1">CHOOSE($C$16,Primary!S612,Primary!S612*$D109)</f>
        <v>3.4041923867534156E-48</v>
      </c>
      <c r="Z109" s="80">
        <f ca="1">CHOOSE($C$16,Primary!T612,Primary!T612*$D109)</f>
        <v>2.2169001019489095E-47</v>
      </c>
      <c r="AA109" s="80">
        <f ca="1">CHOOSE($C$16,Primary!U612,Primary!U612*$D109)</f>
        <v>1.405416825763214E-48</v>
      </c>
      <c r="AB109" s="80">
        <f ca="1">CHOOSE($C$16,Primary!V612,Primary!V612*$D109)</f>
        <v>3.8946549448671386E-48</v>
      </c>
      <c r="AC109" s="80">
        <f ca="1">CHOOSE($C$16,Primary!W612,Primary!W612*$D109)</f>
        <v>1.0971521675731554E-48</v>
      </c>
      <c r="AD109" s="80">
        <f ca="1">CHOOSE($C$16,Primary!X612,Primary!X612*$D109)</f>
        <v>1.7396283636470376E-54</v>
      </c>
      <c r="AE109" s="80">
        <f ca="1">CHOOSE($C$16,Primary!Y612,Primary!Y612*$D109)</f>
        <v>1.5957909782260762E-55</v>
      </c>
      <c r="AF109" s="80">
        <f ca="1">CHOOSE($C$16,Primary!Z612,Primary!Z612*$D109)</f>
        <v>4.2559120639097543E-55</v>
      </c>
      <c r="AG109" s="80">
        <f ca="1">CHOOSE($C$16,Primary!AA612,Primary!AA612*$D109)</f>
        <v>2.6947818531645299E-55</v>
      </c>
      <c r="AH109" s="80">
        <f ca="1">CHOOSE($C$16,Primary!AB612,Primary!AB612*$D109)</f>
        <v>6.0811456282827149E-55</v>
      </c>
      <c r="AI109" s="80">
        <f ca="1">CHOOSE($C$16,Primary!AC612,Primary!AC612*$D109)</f>
        <v>7.5513132872548421E-55</v>
      </c>
      <c r="AJ109" s="80">
        <f ca="1">CHOOSE($C$16,Primary!AD612,Primary!AD612*$D109)</f>
        <v>1.2331070112284468E-53</v>
      </c>
      <c r="AK109" s="80">
        <f ca="1">CHOOSE($C$16,Primary!AE612,Primary!AE612*$D109)</f>
        <v>1.3092389894093558E-55</v>
      </c>
      <c r="AL109" s="80">
        <f ca="1">CHOOSE($C$16,Primary!AF612,Primary!AF612*$D109)</f>
        <v>5.9366886578609418E-55</v>
      </c>
    </row>
    <row r="110" spans="4:38" x14ac:dyDescent="0.15">
      <c r="D110" s="41">
        <f>DCC!B78</f>
        <v>0.35716999999999999</v>
      </c>
      <c r="E110" s="41">
        <f ca="1">CHOOSE($C$16,Neutron!N77,Neutron!N77*D110)</f>
        <v>1.0187498338368075E-3</v>
      </c>
      <c r="F110" s="41">
        <f ca="1">CHOOSE($C$16,Primary!E613,Primary!E613*$D110)</f>
        <v>1.2144987333003515E-7</v>
      </c>
      <c r="G110" s="41">
        <f ca="1">CHOOSE($C$16,Primary!F613,Primary!F613*$D110)</f>
        <v>8.6706071463555551E-8</v>
      </c>
      <c r="H110" s="41">
        <f ca="1">CHOOSE($C$16,'mu+'!J17,'mu+'!J17*$D110)</f>
        <v>2.4586203639281336E-8</v>
      </c>
      <c r="I110" s="41">
        <f ca="1">CHOOSE($C$16,'mu-'!J17,'mu-'!J17*$D110)</f>
        <v>2.4376555990017099E-8</v>
      </c>
      <c r="J110" s="41">
        <f ca="1">CHOOSE($C$16,Secondary!N28,Secondary!N28*$D110)</f>
        <v>7.6476005983572325E-4</v>
      </c>
      <c r="K110" s="41">
        <f ca="1">CHOOSE($C$16,Secondary!O28,Secondary!O28*$D110)</f>
        <v>5.4520211948802482E-5</v>
      </c>
      <c r="L110" s="41">
        <f ca="1">CHOOSE($C$16,Secondary!P28,Secondary!P28*$D110)</f>
        <v>3.5309052540963649E-2</v>
      </c>
      <c r="M110" s="80">
        <f ca="1">CHOOSE($C$16,Primary!G613,Primary!G613*$D110)</f>
        <v>5.6855078131979924E-9</v>
      </c>
      <c r="N110" s="80">
        <f ca="1">CHOOSE($C$16,Primary!H613,Primary!H613*$D110)</f>
        <v>1.5279928371207539E-9</v>
      </c>
      <c r="O110" s="80">
        <f ca="1">CHOOSE($C$16,Primary!I613,Primary!I613*$D110)</f>
        <v>2.2373301695367105E-9</v>
      </c>
      <c r="P110" s="80">
        <f ca="1">CHOOSE($C$16,Primary!J613,Primary!J613*$D110)</f>
        <v>2.5032304694467924E-9</v>
      </c>
      <c r="Q110" s="80">
        <f ca="1">CHOOSE($C$16,Primary!K613,Primary!K613*$D110)</f>
        <v>4.4719607399186753E-10</v>
      </c>
      <c r="R110" s="80">
        <f ca="1">CHOOSE($C$16,Primary!L613,Primary!L613*$D110)</f>
        <v>3.9307119336501625E-11</v>
      </c>
      <c r="S110" s="80">
        <f ca="1">CHOOSE($C$16,Primary!M613,Primary!M613*$D110)</f>
        <v>1.1691854193255232E-39</v>
      </c>
      <c r="T110" s="80">
        <f ca="1">CHOOSE($C$16,Primary!N613,Primary!N613*$D110)</f>
        <v>6.2573847180569221E-46</v>
      </c>
      <c r="U110" s="80">
        <f ca="1">CHOOSE($C$16,Primary!O613,Primary!O613*$D110)</f>
        <v>9.199958004763935E-47</v>
      </c>
      <c r="V110" s="80">
        <f ca="1">CHOOSE($C$16,Primary!P613,Primary!P613*$D110)</f>
        <v>7.0036126830589384E-46</v>
      </c>
      <c r="W110" s="80">
        <f ca="1">CHOOSE($C$16,Primary!Q613,Primary!Q613*$D110)</f>
        <v>8.9593457081350792E-47</v>
      </c>
      <c r="X110" s="80">
        <f ca="1">CHOOSE($C$16,Primary!R613,Primary!R613*$D110)</f>
        <v>4.4174108691973238E-46</v>
      </c>
      <c r="Y110" s="80">
        <f ca="1">CHOOSE($C$16,Primary!S613,Primary!S613*$D110)</f>
        <v>8.3533290198403153E-48</v>
      </c>
      <c r="Z110" s="80">
        <f ca="1">CHOOSE($C$16,Primary!T613,Primary!T613*$D110)</f>
        <v>5.4399094532165107E-47</v>
      </c>
      <c r="AA110" s="80">
        <f ca="1">CHOOSE($C$16,Primary!U613,Primary!U613*$D110)</f>
        <v>3.4486622586257705E-48</v>
      </c>
      <c r="AB110" s="80">
        <f ca="1">CHOOSE($C$16,Primary!V613,Primary!V613*$D110)</f>
        <v>9.5568439472290127E-48</v>
      </c>
      <c r="AC110" s="80">
        <f ca="1">CHOOSE($C$16,Primary!W613,Primary!W613*$D110)</f>
        <v>2.6922315335144286E-48</v>
      </c>
      <c r="AD110" s="80">
        <f ca="1">CHOOSE($C$16,Primary!X613,Primary!X613*$D110)</f>
        <v>3.953627028569058E-54</v>
      </c>
      <c r="AE110" s="80">
        <f ca="1">CHOOSE($C$16,Primary!Y613,Primary!Y613*$D110)</f>
        <v>3.6267297216641159E-55</v>
      </c>
      <c r="AF110" s="80">
        <f ca="1">CHOOSE($C$16,Primary!Z613,Primary!Z613*$D110)</f>
        <v>9.6723463989024515E-55</v>
      </c>
      <c r="AG110" s="80">
        <f ca="1">CHOOSE($C$16,Primary!AA613,Primary!AA613*$D110)</f>
        <v>6.1243896539846017E-55</v>
      </c>
      <c r="AH110" s="80">
        <f ca="1">CHOOSE($C$16,Primary!AB613,Primary!AB613*$D110)</f>
        <v>1.3820527467973957E-54</v>
      </c>
      <c r="AI110" s="80">
        <f ca="1">CHOOSE($C$16,Primary!AC613,Primary!AC613*$D110)</f>
        <v>1.7161756223075819E-54</v>
      </c>
      <c r="AJ110" s="80">
        <f ca="1">CHOOSE($C$16,Primary!AD613,Primary!AD613*$D110)</f>
        <v>2.8024638785560695E-53</v>
      </c>
      <c r="AK110" s="80">
        <f ca="1">CHOOSE($C$16,Primary!AE613,Primary!AE613*$D110)</f>
        <v>2.9754878801195068E-55</v>
      </c>
      <c r="AL110" s="80">
        <f ca="1">CHOOSE($C$16,Primary!AF613,Primary!AF613*$D110)</f>
        <v>1.3492223871165067E-54</v>
      </c>
    </row>
    <row r="111" spans="4:38" x14ac:dyDescent="0.15">
      <c r="D111" s="41">
        <f>DCC!B79</f>
        <v>0.44964999999999999</v>
      </c>
      <c r="E111" s="41">
        <f ca="1">CHOOSE($C$16,Neutron!N78,Neutron!N78*D111)</f>
        <v>8.9560315758001015E-4</v>
      </c>
      <c r="F111" s="41">
        <f ca="1">CHOOSE($C$16,Primary!E614,Primary!E614*$D111)</f>
        <v>1.2950580821886584E-7</v>
      </c>
      <c r="G111" s="41">
        <f ca="1">CHOOSE($C$16,Primary!F614,Primary!F614*$D111)</f>
        <v>8.6061585244162644E-8</v>
      </c>
      <c r="H111" s="41">
        <f ca="1">CHOOSE($C$16,'mu+'!J18,'mu+'!J18*$D111)</f>
        <v>3.0248649466344834E-8</v>
      </c>
      <c r="I111" s="41">
        <f ca="1">CHOOSE($C$16,'mu-'!J18,'mu-'!J18*$D111)</f>
        <v>3.0063799619007439E-8</v>
      </c>
      <c r="J111" s="41">
        <f ca="1">CHOOSE($C$16,Secondary!N29,Secondary!N29*$D111)</f>
        <v>6.6771801990614724E-4</v>
      </c>
      <c r="K111" s="41">
        <f ca="1">CHOOSE($C$16,Secondary!O29,Secondary!O29*$D111)</f>
        <v>5.7938538557732725E-5</v>
      </c>
      <c r="L111" s="41">
        <f ca="1">CHOOSE($C$16,Secondary!P29,Secondary!P29*$D111)</f>
        <v>2.4063191221885206E-2</v>
      </c>
      <c r="M111" s="80">
        <f ca="1">CHOOSE($C$16,Primary!G614,Primary!G614*$D111)</f>
        <v>5.4215579815703806E-9</v>
      </c>
      <c r="N111" s="80">
        <f ca="1">CHOOSE($C$16,Primary!H614,Primary!H614*$D111)</f>
        <v>1.3528504723513173E-9</v>
      </c>
      <c r="O111" s="80">
        <f ca="1">CHOOSE($C$16,Primary!I614,Primary!I614*$D111)</f>
        <v>1.5222804138089974E-9</v>
      </c>
      <c r="P111" s="80">
        <f ca="1">CHOOSE($C$16,Primary!J614,Primary!J614*$D111)</f>
        <v>1.5836858739308964E-9</v>
      </c>
      <c r="Q111" s="80">
        <f ca="1">CHOOSE($C$16,Primary!K614,Primary!K614*$D111)</f>
        <v>2.2781284659755824E-10</v>
      </c>
      <c r="R111" s="80">
        <f ca="1">CHOOSE($C$16,Primary!L614,Primary!L614*$D111)</f>
        <v>1.9618553828994562E-11</v>
      </c>
      <c r="S111" s="80">
        <f ca="1">CHOOSE($C$16,Primary!M614,Primary!M614*$D111)</f>
        <v>4.443776071134449E-39</v>
      </c>
      <c r="T111" s="80">
        <f ca="1">CHOOSE($C$16,Primary!N614,Primary!N614*$D111)</f>
        <v>1.9361939466442208E-45</v>
      </c>
      <c r="U111" s="80">
        <f ca="1">CHOOSE($C$16,Primary!O614,Primary!O614*$D111)</f>
        <v>2.8467009037275333E-46</v>
      </c>
      <c r="V111" s="80">
        <f ca="1">CHOOSE($C$16,Primary!P614,Primary!P614*$D111)</f>
        <v>2.1670963028992107E-45</v>
      </c>
      <c r="W111" s="80">
        <f ca="1">CHOOSE($C$16,Primary!Q614,Primary!Q614*$D111)</f>
        <v>2.7722499105614572E-46</v>
      </c>
      <c r="X111" s="80">
        <f ca="1">CHOOSE($C$16,Primary!R614,Primary!R614*$D111)</f>
        <v>1.3668597326384029E-45</v>
      </c>
      <c r="Y111" s="80">
        <f ca="1">CHOOSE($C$16,Primary!S614,Primary!S614*$D111)</f>
        <v>2.5847331218072275E-47</v>
      </c>
      <c r="Z111" s="80">
        <f ca="1">CHOOSE($C$16,Primary!T614,Primary!T614*$D111)</f>
        <v>1.6832470496590537E-46</v>
      </c>
      <c r="AA111" s="80">
        <f ca="1">CHOOSE($C$16,Primary!U614,Primary!U614*$D111)</f>
        <v>1.0671041647744996E-47</v>
      </c>
      <c r="AB111" s="80">
        <f ca="1">CHOOSE($C$16,Primary!V614,Primary!V614*$D111)</f>
        <v>2.957131487407124E-47</v>
      </c>
      <c r="AC111" s="80">
        <f ca="1">CHOOSE($C$16,Primary!W614,Primary!W614*$D111)</f>
        <v>8.3304524490967182E-48</v>
      </c>
      <c r="AD111" s="80">
        <f ca="1">CHOOSE($C$16,Primary!X614,Primary!X614*$D111)</f>
        <v>1.1104169057119551E-53</v>
      </c>
      <c r="AE111" s="80">
        <f ca="1">CHOOSE($C$16,Primary!Y614,Primary!Y614*$D111)</f>
        <v>1.0186043354034294E-54</v>
      </c>
      <c r="AF111" s="80">
        <f ca="1">CHOOSE($C$16,Primary!Z614,Primary!Z614*$D111)</f>
        <v>2.7165780221154126E-54</v>
      </c>
      <c r="AG111" s="80">
        <f ca="1">CHOOSE($C$16,Primary!AA614,Primary!AA614*$D111)</f>
        <v>1.7200978805985294E-54</v>
      </c>
      <c r="AH111" s="80">
        <f ca="1">CHOOSE($C$16,Primary!AB614,Primary!AB614*$D111)</f>
        <v>3.8816375761994945E-54</v>
      </c>
      <c r="AI111" s="80">
        <f ca="1">CHOOSE($C$16,Primary!AC614,Primary!AC614*$D111)</f>
        <v>4.8200564634301323E-54</v>
      </c>
      <c r="AJ111" s="80">
        <f ca="1">CHOOSE($C$16,Primary!AD614,Primary!AD614*$D111)</f>
        <v>7.8710095856495992E-53</v>
      </c>
      <c r="AK111" s="80">
        <f ca="1">CHOOSE($C$16,Primary!AE614,Primary!AE614*$D111)</f>
        <v>8.3569653582134639E-55</v>
      </c>
      <c r="AL111" s="80">
        <f ca="1">CHOOSE($C$16,Primary!AF614,Primary!AF614*$D111)</f>
        <v>3.7894306824707286E-54</v>
      </c>
    </row>
    <row r="112" spans="4:38" x14ac:dyDescent="0.15">
      <c r="D112" s="41">
        <f>DCC!B80</f>
        <v>0.56608000000000003</v>
      </c>
      <c r="E112" s="41">
        <f ca="1">CHOOSE($C$16,Neutron!N79,Neutron!N79*D112)</f>
        <v>7.8643117841592925E-4</v>
      </c>
      <c r="F112" s="41">
        <f ca="1">CHOOSE($C$16,Primary!E615,Primary!E615*$D112)</f>
        <v>1.3999932513506573E-7</v>
      </c>
      <c r="G112" s="41">
        <f ca="1">CHOOSE($C$16,Primary!F615,Primary!F615*$D112)</f>
        <v>8.495761255632365E-8</v>
      </c>
      <c r="H112" s="41">
        <f ca="1">CHOOSE($C$16,'mu+'!J19,'mu+'!J19*$D112)</f>
        <v>3.7183489065011211E-8</v>
      </c>
      <c r="I112" s="41">
        <f ca="1">CHOOSE($C$16,'mu-'!J19,'mu-'!J19*$D112)</f>
        <v>3.7047200715221953E-8</v>
      </c>
      <c r="J112" s="41">
        <f ca="1">CHOOSE($C$16,Secondary!N30,Secondary!N30*$D112)</f>
        <v>5.7763777958137546E-4</v>
      </c>
      <c r="K112" s="41">
        <f ca="1">CHOOSE($C$16,Secondary!O30,Secondary!O30*$D112)</f>
        <v>6.0365705039224379E-5</v>
      </c>
      <c r="L112" s="41">
        <f ca="1">CHOOSE($C$16,Secondary!P30,Secondary!P30*$D112)</f>
        <v>6.0716507980556313E-2</v>
      </c>
      <c r="M112" s="80">
        <f ca="1">CHOOSE($C$16,Primary!G615,Primary!G615*$D112)</f>
        <v>5.1432095754064513E-9</v>
      </c>
      <c r="N112" s="80">
        <f ca="1">CHOOSE($C$16,Primary!H615,Primary!H615*$D112)</f>
        <v>1.1788742007994365E-9</v>
      </c>
      <c r="O112" s="80">
        <f ca="1">CHOOSE($C$16,Primary!I615,Primary!I615*$D112)</f>
        <v>1.0088841016859335E-9</v>
      </c>
      <c r="P112" s="80">
        <f ca="1">CHOOSE($C$16,Primary!J615,Primary!J615*$D112)</f>
        <v>9.5725923441810911E-10</v>
      </c>
      <c r="Q112" s="80">
        <f ca="1">CHOOSE($C$16,Primary!K615,Primary!K615*$D112)</f>
        <v>1.1483817866055013E-10</v>
      </c>
      <c r="R112" s="80">
        <f ca="1">CHOOSE($C$16,Primary!L615,Primary!L615*$D112)</f>
        <v>9.6504035685750553E-12</v>
      </c>
      <c r="S112" s="80">
        <f ca="1">CHOOSE($C$16,Primary!M615,Primary!M615*$D112)</f>
        <v>2.3834252285372572E-38</v>
      </c>
      <c r="T112" s="80">
        <f ca="1">CHOOSE($C$16,Primary!N615,Primary!N615*$D112)</f>
        <v>8.0039190755154047E-45</v>
      </c>
      <c r="U112" s="80">
        <f ca="1">CHOOSE($C$16,Primary!O615,Primary!O615*$D112)</f>
        <v>1.1767810387099485E-45</v>
      </c>
      <c r="V112" s="80">
        <f ca="1">CHOOSE($C$16,Primary!P615,Primary!P615*$D112)</f>
        <v>8.9584351747549269E-45</v>
      </c>
      <c r="W112" s="80">
        <f ca="1">CHOOSE($C$16,Primary!Q615,Primary!Q615*$D112)</f>
        <v>1.1460044739762901E-45</v>
      </c>
      <c r="X112" s="80">
        <f ca="1">CHOOSE($C$16,Primary!R615,Primary!R615*$D112)</f>
        <v>5.6503841292367134E-45</v>
      </c>
      <c r="Y112" s="80">
        <f ca="1">CHOOSE($C$16,Primary!S615,Primary!S615*$D112)</f>
        <v>1.0684880999018517E-46</v>
      </c>
      <c r="Z112" s="80">
        <f ca="1">CHOOSE($C$16,Primary!T615,Primary!T615*$D112)</f>
        <v>6.958280506325078E-46</v>
      </c>
      <c r="AA112" s="80">
        <f ca="1">CHOOSE($C$16,Primary!U615,Primary!U615*$D112)</f>
        <v>4.4112415003092493E-47</v>
      </c>
      <c r="AB112" s="80">
        <f ca="1">CHOOSE($C$16,Primary!V615,Primary!V615*$D112)</f>
        <v>1.2224318121324729E-46</v>
      </c>
      <c r="AC112" s="80">
        <f ca="1">CHOOSE($C$16,Primary!W615,Primary!W615*$D112)</f>
        <v>3.4436789038138239E-47</v>
      </c>
      <c r="AD112" s="80">
        <f ca="1">CHOOSE($C$16,Primary!X615,Primary!X615*$D112)</f>
        <v>4.0585011886801956E-53</v>
      </c>
      <c r="AE112" s="80">
        <f ca="1">CHOOSE($C$16,Primary!Y615,Primary!Y615*$D112)</f>
        <v>3.7229318240821244E-54</v>
      </c>
      <c r="AF112" s="80">
        <f ca="1">CHOOSE($C$16,Primary!Z615,Primary!Z615*$D112)</f>
        <v>9.9289142796814005E-54</v>
      </c>
      <c r="AG112" s="80">
        <f ca="1">CHOOSE($C$16,Primary!AA615,Primary!AA615*$D112)</f>
        <v>6.2868448979715825E-54</v>
      </c>
      <c r="AH112" s="80">
        <f ca="1">CHOOSE($C$16,Primary!AB615,Primary!AB615*$D112)</f>
        <v>1.4187131422392603E-53</v>
      </c>
      <c r="AI112" s="80">
        <f ca="1">CHOOSE($C$16,Primary!AC615,Primary!AC615*$D112)</f>
        <v>1.7616992706500598E-53</v>
      </c>
      <c r="AJ112" s="80">
        <f ca="1">CHOOSE($C$16,Primary!AD615,Primary!AD615*$D112)</f>
        <v>2.8768029548554644E-52</v>
      </c>
      <c r="AK112" s="80">
        <f ca="1">CHOOSE($C$16,Primary!AE615,Primary!AE615*$D112)</f>
        <v>3.0544166255601687E-54</v>
      </c>
      <c r="AL112" s="80">
        <f ca="1">CHOOSE($C$16,Primary!AF615,Primary!AF615*$D112)</f>
        <v>1.3850123811110732E-53</v>
      </c>
    </row>
    <row r="113" spans="4:38" x14ac:dyDescent="0.15">
      <c r="D113" s="41">
        <f>DCC!B81</f>
        <v>0.71264000000000005</v>
      </c>
      <c r="E113" s="41">
        <f ca="1">CHOOSE($C$16,Neutron!N80,Neutron!N80*D113)</f>
        <v>6.8755564813609358E-4</v>
      </c>
      <c r="F113" s="41">
        <f ca="1">CHOOSE($C$16,Primary!E616,Primary!E616*$D113)</f>
        <v>1.5317195421901205E-7</v>
      </c>
      <c r="G113" s="41">
        <f ca="1">CHOOSE($C$16,Primary!F616,Primary!F616*$D113)</f>
        <v>8.3029609045261239E-8</v>
      </c>
      <c r="H113" s="41">
        <f ca="1">CHOOSE($C$16,'mu+'!J20,'mu+'!J20*$D113)</f>
        <v>4.5658363459829085E-8</v>
      </c>
      <c r="I113" s="41">
        <f ca="1">CHOOSE($C$16,'mu-'!J20,'mu-'!J20*$D113)</f>
        <v>4.5604182738743882E-8</v>
      </c>
      <c r="J113" s="41">
        <f ca="1">CHOOSE($C$16,Secondary!N31,Secondary!N31*$D113)</f>
        <v>4.9526481741545155E-4</v>
      </c>
      <c r="K113" s="41">
        <f ca="1">CHOOSE($C$16,Secondary!O31,Secondary!O31*$D113)</f>
        <v>6.1640224517701061E-5</v>
      </c>
      <c r="L113" s="41">
        <f ca="1">CHOOSE($C$16,Secondary!P31,Secondary!P31*$D113)</f>
        <v>1.1692887780348946E-2</v>
      </c>
      <c r="M113" s="80">
        <f ca="1">CHOOSE($C$16,Primary!G616,Primary!G616*$D113)</f>
        <v>4.8272415878792704E-9</v>
      </c>
      <c r="N113" s="80">
        <f ca="1">CHOOSE($C$16,Primary!H616,Primary!H616*$D113)</f>
        <v>9.9839376192544351E-10</v>
      </c>
      <c r="O113" s="80">
        <f ca="1">CHOOSE($C$16,Primary!I616,Primary!I616*$D113)</f>
        <v>6.4402652174238111E-10</v>
      </c>
      <c r="P113" s="80">
        <f ca="1">CHOOSE($C$16,Primary!J616,Primary!J616*$D113)</f>
        <v>5.4654461564443381E-10</v>
      </c>
      <c r="Q113" s="80">
        <f ca="1">CHOOSE($C$16,Primary!K616,Primary!K616*$D113)</f>
        <v>5.6954872453279003E-11</v>
      </c>
      <c r="R113" s="80">
        <f ca="1">CHOOSE($C$16,Primary!L616,Primary!L616*$D113)</f>
        <v>4.6317942533427358E-12</v>
      </c>
      <c r="S113" s="80">
        <f ca="1">CHOOSE($C$16,Primary!M616,Primary!M616*$D113)</f>
        <v>1.951793182130705E-37</v>
      </c>
      <c r="T113" s="80">
        <f ca="1">CHOOSE($C$16,Primary!N616,Primary!N616*$D113)</f>
        <v>4.6851604958116442E-44</v>
      </c>
      <c r="U113" s="80">
        <f ca="1">CHOOSE($C$16,Primary!O616,Primary!O616*$D113)</f>
        <v>6.8883853673586703E-45</v>
      </c>
      <c r="V113" s="80">
        <f ca="1">CHOOSE($C$16,Primary!P616,Primary!P616*$D113)</f>
        <v>5.2438961410627669E-44</v>
      </c>
      <c r="W113" s="80">
        <f ca="1">CHOOSE($C$16,Primary!Q616,Primary!Q616*$D113)</f>
        <v>6.7082343751331116E-45</v>
      </c>
      <c r="X113" s="80">
        <f ca="1">CHOOSE($C$16,Primary!R616,Primary!R616*$D113)</f>
        <v>3.3075011207952666E-44</v>
      </c>
      <c r="Y113" s="80">
        <f ca="1">CHOOSE($C$16,Primary!S616,Primary!S616*$D113)</f>
        <v>6.2544865504400912E-46</v>
      </c>
      <c r="Z113" s="80">
        <f ca="1">CHOOSE($C$16,Primary!T616,Primary!T616*$D113)</f>
        <v>4.0730901027088169E-45</v>
      </c>
      <c r="AA113" s="80">
        <f ca="1">CHOOSE($C$16,Primary!U616,Primary!U616*$D113)</f>
        <v>2.5821582555111879E-46</v>
      </c>
      <c r="AB113" s="80">
        <f ca="1">CHOOSE($C$16,Primary!V616,Primary!V616*$D113)</f>
        <v>7.1556097880933807E-46</v>
      </c>
      <c r="AC113" s="80">
        <f ca="1">CHOOSE($C$16,Primary!W616,Primary!W616*$D113)</f>
        <v>2.0157873830894473E-46</v>
      </c>
      <c r="AD113" s="80">
        <f ca="1">CHOOSE($C$16,Primary!X616,Primary!X616*$D113)</f>
        <v>2.0247050955335827E-52</v>
      </c>
      <c r="AE113" s="80">
        <f ca="1">CHOOSE($C$16,Primary!Y616,Primary!Y616*$D113)</f>
        <v>1.857295983355694E-53</v>
      </c>
      <c r="AF113" s="80">
        <f ca="1">CHOOSE($C$16,Primary!Z616,Primary!Z616*$D113)</f>
        <v>4.9533363243051795E-53</v>
      </c>
      <c r="AG113" s="80">
        <f ca="1">CHOOSE($C$16,Primary!AA616,Primary!AA616*$D113)</f>
        <v>3.1363809716825041E-53</v>
      </c>
      <c r="AH113" s="80">
        <f ca="1">CHOOSE($C$16,Primary!AB616,Primary!AB616*$D113)</f>
        <v>7.077676122395705E-53</v>
      </c>
      <c r="AI113" s="80">
        <f ca="1">CHOOSE($C$16,Primary!AC616,Primary!AC616*$D113)</f>
        <v>8.7887663483802956E-53</v>
      </c>
      <c r="AJ113" s="80">
        <f ca="1">CHOOSE($C$16,Primary!AD616,Primary!AD616*$D113)</f>
        <v>1.4351797340035047E-51</v>
      </c>
      <c r="AK113" s="80">
        <f ca="1">CHOOSE($C$16,Primary!AE616,Primary!AE616*$D113)</f>
        <v>1.5237876512751815E-53</v>
      </c>
      <c r="AL113" s="80">
        <f ca="1">CHOOSE($C$16,Primary!AF616,Primary!AF616*$D113)</f>
        <v>6.9095513691469183E-53</v>
      </c>
    </row>
    <row r="114" spans="4:38" x14ac:dyDescent="0.15">
      <c r="D114" s="41">
        <f>DCC!B82</f>
        <v>0.89717000000000002</v>
      </c>
      <c r="E114" s="41">
        <f ca="1">CHOOSE($C$16,Neutron!N81,Neutron!N81*D114)</f>
        <v>5.9612091662952728E-4</v>
      </c>
      <c r="F114" s="41">
        <f ca="1">CHOOSE($C$16,Primary!E617,Primary!E617*$D114)</f>
        <v>1.6925639944162459E-7</v>
      </c>
      <c r="G114" s="41">
        <f ca="1">CHOOSE($C$16,Primary!F617,Primary!F617*$D114)</f>
        <v>7.9803462734321421E-8</v>
      </c>
      <c r="H114" s="41">
        <f ca="1">CHOOSE($C$16,'mu+'!J21,'mu+'!J21*$D114)</f>
        <v>5.5992004271401411E-8</v>
      </c>
      <c r="I114" s="41">
        <f ca="1">CHOOSE($C$16,'mu-'!J21,'mu-'!J21*$D114)</f>
        <v>5.6066452592022732E-8</v>
      </c>
      <c r="J114" s="41">
        <f ca="1">CHOOSE($C$16,Secondary!N32,Secondary!N32*$D114)</f>
        <v>4.2100625474878324E-4</v>
      </c>
      <c r="K114" s="41">
        <f ca="1">CHOOSE($C$16,Secondary!O32,Secondary!O32*$D114)</f>
        <v>6.1710134625554916E-5</v>
      </c>
      <c r="L114" s="41">
        <f ca="1">CHOOSE($C$16,Secondary!P32,Secondary!P32*$D114)</f>
        <v>8.3487160365833916E-3</v>
      </c>
      <c r="M114" s="80">
        <f ca="1">CHOOSE($C$16,Primary!G617,Primary!G617*$D114)</f>
        <v>4.4336422455599686E-9</v>
      </c>
      <c r="N114" s="80">
        <f ca="1">CHOOSE($C$16,Primary!H617,Primary!H617*$D114)</f>
        <v>8.0471066953201418E-10</v>
      </c>
      <c r="O114" s="80">
        <f ca="1">CHOOSE($C$16,Primary!I617,Primary!I617*$D114)</f>
        <v>3.8898627383282491E-10</v>
      </c>
      <c r="P114" s="80">
        <f ca="1">CHOOSE($C$16,Primary!J617,Primary!J617*$D114)</f>
        <v>2.9040470770285274E-10</v>
      </c>
      <c r="Q114" s="80">
        <f ca="1">CHOOSE($C$16,Primary!K617,Primary!K617*$D114)</f>
        <v>2.7324674923548342E-11</v>
      </c>
      <c r="R114" s="80">
        <f ca="1">CHOOSE($C$16,Primary!L617,Primary!L617*$D114)</f>
        <v>2.1302718718355142E-12</v>
      </c>
      <c r="S114" s="80">
        <f ca="1">CHOOSE($C$16,Primary!M617,Primary!M617*$D114)</f>
        <v>2.321509124379221E-36</v>
      </c>
      <c r="T114" s="80">
        <f ca="1">CHOOSE($C$16,Primary!N617,Primary!N617*$D114)</f>
        <v>3.5828778022291513E-43</v>
      </c>
      <c r="U114" s="80">
        <f ca="1">CHOOSE($C$16,Primary!O617,Primary!O617*$D114)</f>
        <v>5.2677474574631308E-44</v>
      </c>
      <c r="V114" s="80">
        <f ca="1">CHOOSE($C$16,Primary!P617,Primary!P617*$D114)</f>
        <v>4.010160773981047E-43</v>
      </c>
      <c r="W114" s="80">
        <f ca="1">CHOOSE($C$16,Primary!Q617,Primary!Q617*$D114)</f>
        <v>5.1299828845187027E-44</v>
      </c>
      <c r="X114" s="80">
        <f ca="1">CHOOSE($C$16,Primary!R617,Primary!R617*$D114)</f>
        <v>2.5293435945580069E-43</v>
      </c>
      <c r="Y114" s="80">
        <f ca="1">CHOOSE($C$16,Primary!S617,Primary!S617*$D114)</f>
        <v>4.782989474773002E-45</v>
      </c>
      <c r="Z114" s="80">
        <f ca="1">CHOOSE($C$16,Primary!T617,Primary!T617*$D114)</f>
        <v>3.1148125826638774E-44</v>
      </c>
      <c r="AA114" s="80">
        <f ca="1">CHOOSE($C$16,Primary!U617,Primary!U617*$D114)</f>
        <v>1.9746524955251633E-45</v>
      </c>
      <c r="AB114" s="80">
        <f ca="1">CHOOSE($C$16,Primary!V617,Primary!V617*$D114)</f>
        <v>5.4721053894716858E-45</v>
      </c>
      <c r="AC114" s="80">
        <f ca="1">CHOOSE($C$16,Primary!W617,Primary!W617*$D114)</f>
        <v>1.5415322315278337E-45</v>
      </c>
      <c r="AD114" s="80">
        <f ca="1">CHOOSE($C$16,Primary!X617,Primary!X617*$D114)</f>
        <v>1.2590626944548482E-51</v>
      </c>
      <c r="AE114" s="80">
        <f ca="1">CHOOSE($C$16,Primary!Y617,Primary!Y617*$D114)</f>
        <v>1.154959144027865E-52</v>
      </c>
      <c r="AF114" s="80">
        <f ca="1">CHOOSE($C$16,Primary!Z617,Primary!Z617*$D114)</f>
        <v>3.0802313983465724E-52</v>
      </c>
      <c r="AG114" s="80">
        <f ca="1">CHOOSE($C$16,Primary!AA617,Primary!AA617*$D114)</f>
        <v>1.950358052623632E-52</v>
      </c>
      <c r="AH114" s="80">
        <f ca="1">CHOOSE($C$16,Primary!AB617,Primary!AB617*$D114)</f>
        <v>4.4012522423368515E-52</v>
      </c>
      <c r="AI114" s="80">
        <f ca="1">CHOOSE($C$16,Primary!AC617,Primary!AC617*$D114)</f>
        <v>5.4652943466933576E-52</v>
      </c>
      <c r="AJ114" s="80">
        <f ca="1">CHOOSE($C$16,Primary!AD617,Primary!AD617*$D114)</f>
        <v>8.9246660113333379E-51</v>
      </c>
      <c r="AK114" s="80">
        <f ca="1">CHOOSE($C$16,Primary!AE617,Primary!AE617*$D114)</f>
        <v>9.4756743353832962E-53</v>
      </c>
      <c r="AL114" s="80">
        <f ca="1">CHOOSE($C$16,Primary!AF617,Primary!AF617*$D114)</f>
        <v>4.2967051356460662E-52</v>
      </c>
    </row>
    <row r="115" spans="4:38" x14ac:dyDescent="0.15">
      <c r="D115" s="41">
        <f>DCC!B83</f>
        <v>1.1294</v>
      </c>
      <c r="E115" s="41">
        <f ca="1">CHOOSE($C$16,Neutron!N82,Neutron!N82*D115)</f>
        <v>5.1021338890347543E-4</v>
      </c>
      <c r="F115" s="41">
        <f ca="1">CHOOSE($C$16,Primary!E618,Primary!E618*$D115)</f>
        <v>1.8844052811045849E-7</v>
      </c>
      <c r="G115" s="41">
        <f ca="1">CHOOSE($C$16,Primary!F618,Primary!F618*$D115)</f>
        <v>7.4751087646839916E-8</v>
      </c>
      <c r="H115" s="41">
        <f ca="1">CHOOSE($C$16,'mu+'!J22,'mu+'!J22*$D115)</f>
        <v>6.8547812428874757E-8</v>
      </c>
      <c r="I115" s="41">
        <f ca="1">CHOOSE($C$16,'mu-'!J22,'mu-'!J22*$D115)</f>
        <v>6.881425998691886E-8</v>
      </c>
      <c r="J115" s="41">
        <f ca="1">CHOOSE($C$16,Secondary!N33,Secondary!N33*$D115)</f>
        <v>3.5501044367187588E-4</v>
      </c>
      <c r="K115" s="41">
        <f ca="1">CHOOSE($C$16,Secondary!O33,Secondary!O33*$D115)</f>
        <v>6.0635148685347263E-5</v>
      </c>
      <c r="L115" s="41">
        <f ca="1">CHOOSE($C$16,Secondary!P33,Secondary!P33*$D115)</f>
        <v>6.058016406811445E-3</v>
      </c>
      <c r="M115" s="80">
        <f ca="1">CHOOSE($C$16,Primary!G618,Primary!G618*$D115)</f>
        <v>3.9059196912487513E-9</v>
      </c>
      <c r="N115" s="80">
        <f ca="1">CHOOSE($C$16,Primary!H618,Primary!H618*$D115)</f>
        <v>5.9960761345142896E-10</v>
      </c>
      <c r="O115" s="80">
        <f ca="1">CHOOSE($C$16,Primary!I618,Primary!I618*$D115)</f>
        <v>2.1754648475113304E-10</v>
      </c>
      <c r="P115" s="80">
        <f ca="1">CHOOSE($C$16,Primary!J618,Primary!J618*$D115)</f>
        <v>1.417993633559971E-10</v>
      </c>
      <c r="Q115" s="80">
        <f ca="1">CHOOSE($C$16,Primary!K618,Primary!K618*$D115)</f>
        <v>1.2220789569289111E-11</v>
      </c>
      <c r="R115" s="80">
        <f ca="1">CHOOSE($C$16,Primary!L618,Primary!L618*$D115)</f>
        <v>9.14744880110093E-13</v>
      </c>
      <c r="S115" s="80">
        <f ca="1">CHOOSE($C$16,Primary!M618,Primary!M618*$D115)</f>
        <v>1.0892739478691066E-35</v>
      </c>
      <c r="T115" s="80">
        <f ca="1">CHOOSE($C$16,Primary!N618,Primary!N618*$D115)</f>
        <v>1.3419701595474324E-42</v>
      </c>
      <c r="U115" s="80">
        <f ca="1">CHOOSE($C$16,Primary!O618,Primary!O618*$D115)</f>
        <v>1.973039556637325E-43</v>
      </c>
      <c r="V115" s="80">
        <f ca="1">CHOOSE($C$16,Primary!P618,Primary!P618*$D115)</f>
        <v>1.502010168675421E-42</v>
      </c>
      <c r="W115" s="80">
        <f ca="1">CHOOSE($C$16,Primary!Q618,Primary!Q618*$D115)</f>
        <v>1.921440701919306E-43</v>
      </c>
      <c r="X115" s="80">
        <f ca="1">CHOOSE($C$16,Primary!R618,Primary!R618*$D115)</f>
        <v>9.4736879779204339E-43</v>
      </c>
      <c r="Y115" s="80">
        <f ca="1">CHOOSE($C$16,Primary!S618,Primary!S618*$D115)</f>
        <v>1.7914743242024766E-44</v>
      </c>
      <c r="Z115" s="80">
        <f ca="1">CHOOSE($C$16,Primary!T618,Primary!T618*$D115)</f>
        <v>1.1666571865393534E-43</v>
      </c>
      <c r="AA115" s="80">
        <f ca="1">CHOOSE($C$16,Primary!U618,Primary!U618*$D115)</f>
        <v>7.396085403860358E-45</v>
      </c>
      <c r="AB115" s="80">
        <f ca="1">CHOOSE($C$16,Primary!V618,Primary!V618*$D115)</f>
        <v>2.0495837449923971E-44</v>
      </c>
      <c r="AC115" s="80">
        <f ca="1">CHOOSE($C$16,Primary!W618,Primary!W618*$D115)</f>
        <v>5.7738291652053764E-45</v>
      </c>
      <c r="AD115" s="80">
        <f ca="1">CHOOSE($C$16,Primary!X618,Primary!X618*$D115)</f>
        <v>4.2387213997128411E-51</v>
      </c>
      <c r="AE115" s="80">
        <f ca="1">CHOOSE($C$16,Primary!Y618,Primary!Y618*$D115)</f>
        <v>3.8882487353127246E-52</v>
      </c>
      <c r="AF115" s="80">
        <f ca="1">CHOOSE($C$16,Primary!Z618,Primary!Z618*$D115)</f>
        <v>1.0369809834239106E-51</v>
      </c>
      <c r="AG115" s="80">
        <f ca="1">CHOOSE($C$16,Primary!AA618,Primary!AA618*$D115)</f>
        <v>6.5660140862603353E-52</v>
      </c>
      <c r="AH115" s="80">
        <f ca="1">CHOOSE($C$16,Primary!AB618,Primary!AB618*$D115)</f>
        <v>1.481711896601952E-51</v>
      </c>
      <c r="AI115" s="80">
        <f ca="1">CHOOSE($C$16,Primary!AC618,Primary!AC618*$D115)</f>
        <v>1.839929344860751E-51</v>
      </c>
      <c r="AJ115" s="80">
        <f ca="1">CHOOSE($C$16,Primary!AD618,Primary!AD618*$D115)</f>
        <v>3.0045512296015185E-50</v>
      </c>
      <c r="AK115" s="80">
        <f ca="1">CHOOSE($C$16,Primary!AE618,Primary!AE618*$D115)</f>
        <v>3.1900520096140375E-52</v>
      </c>
      <c r="AL115" s="80">
        <f ca="1">CHOOSE($C$16,Primary!AF618,Primary!AF618*$D115)</f>
        <v>1.446515924938568E-51</v>
      </c>
    </row>
    <row r="116" spans="4:38" x14ac:dyDescent="0.15">
      <c r="D116" s="41">
        <f>DCC!B84</f>
        <v>1.4218999999999999</v>
      </c>
      <c r="E116" s="41">
        <f ca="1">CHOOSE($C$16,Neutron!N83,Neutron!N83*D116)</f>
        <v>4.287453679594534E-4</v>
      </c>
      <c r="F116" s="41">
        <f ca="1">CHOOSE($C$16,Primary!E619,Primary!E619*$D116)</f>
        <v>2.1087834690607448E-7</v>
      </c>
      <c r="G116" s="41">
        <f ca="1">CHOOSE($C$16,Primary!F619,Primary!F619*$D116)</f>
        <v>6.7456009623017996E-8</v>
      </c>
      <c r="H116" s="41">
        <f ca="1">CHOOSE($C$16,'mu+'!J23,'mu+'!J23*$D116)</f>
        <v>8.3758728324280021E-8</v>
      </c>
      <c r="I116" s="41">
        <f ca="1">CHOOSE($C$16,'mu-'!J23,'mu-'!J23*$D116)</f>
        <v>8.4302518021099984E-8</v>
      </c>
      <c r="J116" s="41">
        <f ca="1">CHOOSE($C$16,Secondary!N34,Secondary!N34*$D116)</f>
        <v>2.970671666971605E-4</v>
      </c>
      <c r="K116" s="41">
        <f ca="1">CHOOSE($C$16,Secondary!O34,Secondary!O34*$D116)</f>
        <v>5.8563593032754707E-5</v>
      </c>
      <c r="L116" s="41">
        <f ca="1">CHOOSE($C$16,Secondary!P34,Secondary!P34*$D116)</f>
        <v>4.4631906641003378E-3</v>
      </c>
      <c r="M116" s="80">
        <f ca="1">CHOOSE($C$16,Primary!G619,Primary!G619*$D116)</f>
        <v>3.1968085665455439E-9</v>
      </c>
      <c r="N116" s="80">
        <f ca="1">CHOOSE($C$16,Primary!H619,Primary!H619*$D116)</f>
        <v>4.0102924097014486E-10</v>
      </c>
      <c r="O116" s="80">
        <f ca="1">CHOOSE($C$16,Primary!I619,Primary!I619*$D116)</f>
        <v>1.1058456570953065E-10</v>
      </c>
      <c r="P116" s="80">
        <f ca="1">CHOOSE($C$16,Primary!J619,Primary!J619*$D116)</f>
        <v>6.3323349749612935E-11</v>
      </c>
      <c r="Q116" s="80">
        <f ca="1">CHOOSE($C$16,Primary!K619,Primary!K619*$D116)</f>
        <v>4.7800098775404036E-12</v>
      </c>
      <c r="R116" s="80">
        <f ca="1">CHOOSE($C$16,Primary!L619,Primary!L619*$D116)</f>
        <v>3.5592733131294257E-13</v>
      </c>
      <c r="S116" s="80">
        <f ca="1">CHOOSE($C$16,Primary!M619,Primary!M619*$D116)</f>
        <v>1.2543081418481424E-35</v>
      </c>
      <c r="T116" s="80">
        <f ca="1">CHOOSE($C$16,Primary!N619,Primary!N619*$D116)</f>
        <v>1.608326346603369E-42</v>
      </c>
      <c r="U116" s="80">
        <f ca="1">CHOOSE($C$16,Primary!O619,Primary!O619*$D116)</f>
        <v>2.3646512027377743E-43</v>
      </c>
      <c r="V116" s="80">
        <f ca="1">CHOOSE($C$16,Primary!P619,Primary!P619*$D116)</f>
        <v>1.8001325073144272E-42</v>
      </c>
      <c r="W116" s="80">
        <f ca="1">CHOOSE($C$16,Primary!Q619,Primary!Q619*$D116)</f>
        <v>2.3028124288093272E-43</v>
      </c>
      <c r="X116" s="80">
        <f ca="1">CHOOSE($C$16,Primary!R619,Primary!R619*$D116)</f>
        <v>1.1354051999379007E-42</v>
      </c>
      <c r="Y116" s="80">
        <f ca="1">CHOOSE($C$16,Primary!S619,Primary!S619*$D116)</f>
        <v>2.1470506204352755E-44</v>
      </c>
      <c r="Z116" s="80">
        <f ca="1">CHOOSE($C$16,Primary!T619,Primary!T619*$D116)</f>
        <v>1.3982189355972141E-43</v>
      </c>
      <c r="AA116" s="80">
        <f ca="1">CHOOSE($C$16,Primary!U619,Primary!U619*$D116)</f>
        <v>8.864080851430808E-45</v>
      </c>
      <c r="AB116" s="80">
        <f ca="1">CHOOSE($C$16,Primary!V619,Primary!V619*$D116)</f>
        <v>2.4563906140806705E-44</v>
      </c>
      <c r="AC116" s="80">
        <f ca="1">CHOOSE($C$16,Primary!W619,Primary!W619*$D116)</f>
        <v>6.9198363453032254E-45</v>
      </c>
      <c r="AD116" s="80">
        <f ca="1">CHOOSE($C$16,Primary!X619,Primary!X619*$D116)</f>
        <v>5.1886097602544859E-51</v>
      </c>
      <c r="AE116" s="80">
        <f ca="1">CHOOSE($C$16,Primary!Y619,Primary!Y619*$D116)</f>
        <v>4.7595955662331131E-52</v>
      </c>
      <c r="AF116" s="80">
        <f ca="1">CHOOSE($C$16,Primary!Z619,Primary!Z619*$D116)</f>
        <v>1.2693659454944091E-51</v>
      </c>
      <c r="AG116" s="80">
        <f ca="1">CHOOSE($C$16,Primary!AA619,Primary!AA619*$D116)</f>
        <v>8.0374424814582858E-52</v>
      </c>
      <c r="AH116" s="80">
        <f ca="1">CHOOSE($C$16,Primary!AB619,Primary!AB619*$D116)</f>
        <v>1.8137603087110599E-51</v>
      </c>
      <c r="AI116" s="80">
        <f ca="1">CHOOSE($C$16,Primary!AC619,Primary!AC619*$D116)</f>
        <v>2.2522540337515931E-51</v>
      </c>
      <c r="AJ116" s="80">
        <f ca="1">CHOOSE($C$16,Primary!AD619,Primary!AD619*$D116)</f>
        <v>3.6778660349197648E-50</v>
      </c>
      <c r="AK116" s="80">
        <f ca="1">CHOOSE($C$16,Primary!AE619,Primary!AE619*$D116)</f>
        <v>3.9049371834117101E-52</v>
      </c>
      <c r="AL116" s="80">
        <f ca="1">CHOOSE($C$16,Primary!AF619,Primary!AF619*$D116)</f>
        <v>1.7706778163115862E-51</v>
      </c>
    </row>
    <row r="117" spans="4:38" x14ac:dyDescent="0.15">
      <c r="D117" s="41">
        <f>DCC!B85</f>
        <v>1.7901</v>
      </c>
      <c r="E117" s="41">
        <f ca="1">CHOOSE($C$16,Neutron!N84,Neutron!N84*D117)</f>
        <v>3.5171468650106757E-4</v>
      </c>
      <c r="F117" s="41">
        <f ca="1">CHOOSE($C$16,Primary!E620,Primary!E620*$D117)</f>
        <v>2.3661117573637452E-7</v>
      </c>
      <c r="G117" s="41">
        <f ca="1">CHOOSE($C$16,Primary!F620,Primary!F620*$D117)</f>
        <v>5.7933128626330004E-8</v>
      </c>
      <c r="H117" s="41">
        <f ca="1">CHOOSE($C$16,'mu+'!J24,'mu+'!J24*$D117)</f>
        <v>1.0209098675169719E-7</v>
      </c>
      <c r="I117" s="41">
        <f ca="1">CHOOSE($C$16,'mu-'!J24,'mu-'!J24*$D117)</f>
        <v>1.0302492368596677E-7</v>
      </c>
      <c r="J117" s="41">
        <f ca="1">CHOOSE($C$16,Secondary!N35,Secondary!N35*$D117)</f>
        <v>2.4682888027756708E-4</v>
      </c>
      <c r="K117" s="41">
        <f ca="1">CHOOSE($C$16,Secondary!O35,Secondary!O35*$D117)</f>
        <v>5.5699525044241452E-5</v>
      </c>
      <c r="L117" s="41">
        <f ca="1">CHOOSE($C$16,Secondary!P35,Secondary!P35*$D117)</f>
        <v>3.3351469654239259E-3</v>
      </c>
      <c r="M117" s="80">
        <f ca="1">CHOOSE($C$16,Primary!G620,Primary!G620*$D117)</f>
        <v>2.3402891051751692E-9</v>
      </c>
      <c r="N117" s="80">
        <f ca="1">CHOOSE($C$16,Primary!H620,Primary!H620*$D117)</f>
        <v>2.3763651906464192E-10</v>
      </c>
      <c r="O117" s="80">
        <f ca="1">CHOOSE($C$16,Primary!I620,Primary!I620*$D117)</f>
        <v>5.089916154939859E-11</v>
      </c>
      <c r="P117" s="80">
        <f ca="1">CHOOSE($C$16,Primary!J620,Primary!J620*$D117)</f>
        <v>2.6083649705022872E-11</v>
      </c>
      <c r="Q117" s="80">
        <f ca="1">CHOOSE($C$16,Primary!K620,Primary!K620*$D117)</f>
        <v>1.5363352961914169E-12</v>
      </c>
      <c r="R117" s="80">
        <f ca="1">CHOOSE($C$16,Primary!L620,Primary!L620*$D117)</f>
        <v>1.2334551438475825E-13</v>
      </c>
      <c r="S117" s="80">
        <f ca="1">CHOOSE($C$16,Primary!M620,Primary!M620*$D117)</f>
        <v>1.2571209506398152E-35</v>
      </c>
      <c r="T117" s="80">
        <f ca="1">CHOOSE($C$16,Primary!N620,Primary!N620*$D117)</f>
        <v>1.6174788725992038E-42</v>
      </c>
      <c r="U117" s="80">
        <f ca="1">CHOOSE($C$16,Primary!O620,Primary!O620*$D117)</f>
        <v>2.3781076159577831E-43</v>
      </c>
      <c r="V117" s="80">
        <f ca="1">CHOOSE($C$16,Primary!P620,Primary!P620*$D117)</f>
        <v>1.8103780392743715E-42</v>
      </c>
      <c r="W117" s="80">
        <f ca="1">CHOOSE($C$16,Primary!Q620,Primary!Q620*$D117)</f>
        <v>2.315918830316076E-43</v>
      </c>
      <c r="X117" s="80">
        <f ca="1">CHOOSE($C$16,Primary!R620,Primary!R620*$D117)</f>
        <v>1.1418680708717723E-42</v>
      </c>
      <c r="Y117" s="80">
        <f ca="1">CHOOSE($C$16,Primary!S620,Primary!S620*$D117)</f>
        <v>2.1592712399470857E-44</v>
      </c>
      <c r="Z117" s="80">
        <f ca="1">CHOOSE($C$16,Primary!T620,Primary!T620*$D117)</f>
        <v>1.4061782515545252E-43</v>
      </c>
      <c r="AA117" s="80">
        <f ca="1">CHOOSE($C$16,Primary!U620,Primary!U620*$D117)</f>
        <v>8.9145360513435488E-45</v>
      </c>
      <c r="AB117" s="80">
        <f ca="1">CHOOSE($C$16,Primary!V620,Primary!V620*$D117)</f>
        <v>2.4703724096646783E-44</v>
      </c>
      <c r="AC117" s="80">
        <f ca="1">CHOOSE($C$16,Primary!W620,Primary!W620*$D117)</f>
        <v>6.9592267815774084E-45</v>
      </c>
      <c r="AD117" s="80">
        <f ca="1">CHOOSE($C$16,Primary!X620,Primary!X620*$D117)</f>
        <v>5.2342078415591335E-51</v>
      </c>
      <c r="AE117" s="80">
        <f ca="1">CHOOSE($C$16,Primary!Y620,Primary!Y620*$D117)</f>
        <v>4.8014216974087672E-52</v>
      </c>
      <c r="AF117" s="80">
        <f ca="1">CHOOSE($C$16,Primary!Z620,Primary!Z620*$D117)</f>
        <v>1.2805209589675538E-51</v>
      </c>
      <c r="AG117" s="80">
        <f ca="1">CHOOSE($C$16,Primary!AA620,Primary!AA620*$D117)</f>
        <v>8.1080748254827815E-52</v>
      </c>
      <c r="AH117" s="80">
        <f ca="1">CHOOSE($C$16,Primary!AB620,Primary!AB620*$D117)</f>
        <v>1.8296997844294449E-51</v>
      </c>
      <c r="AI117" s="80">
        <f ca="1">CHOOSE($C$16,Primary!AC620,Primary!AC620*$D117)</f>
        <v>2.2720476968466206E-51</v>
      </c>
      <c r="AJ117" s="80">
        <f ca="1">CHOOSE($C$16,Primary!AD620,Primary!AD620*$D117)</f>
        <v>3.7101892198275231E-50</v>
      </c>
      <c r="AK117" s="80">
        <f ca="1">CHOOSE($C$16,Primary!AE620,Primary!AE620*$D117)</f>
        <v>3.9392559484428401E-52</v>
      </c>
      <c r="AL117" s="80">
        <f ca="1">CHOOSE($C$16,Primary!AF620,Primary!AF620*$D117)</f>
        <v>1.7862397210822462E-51</v>
      </c>
    </row>
    <row r="118" spans="4:38" x14ac:dyDescent="0.15">
      <c r="D118" s="41">
        <f>DCC!B86</f>
        <v>2.2536</v>
      </c>
      <c r="E118" s="41">
        <f ca="1">CHOOSE($C$16,Neutron!N85,Neutron!N85*D118)</f>
        <v>2.7997930587934754E-4</v>
      </c>
      <c r="F118" s="41">
        <f ca="1">CHOOSE($C$16,Primary!E621,Primary!E621*$D118)</f>
        <v>2.6558145766436851E-7</v>
      </c>
      <c r="G118" s="41">
        <f ca="1">CHOOSE($C$16,Primary!F621,Primary!F621*$D118)</f>
        <v>4.6885511604984667E-8</v>
      </c>
      <c r="H118" s="41">
        <f ca="1">CHOOSE($C$16,'mu+'!J25,'mu+'!J25*$D118)</f>
        <v>1.2406277613715692E-7</v>
      </c>
      <c r="I118" s="41">
        <f ca="1">CHOOSE($C$16,'mu-'!J25,'mu-'!J25*$D118)</f>
        <v>1.2553373401410109E-7</v>
      </c>
      <c r="J118" s="41">
        <f ca="1">CHOOSE($C$16,Secondary!N36,Secondary!N36*$D118)</f>
        <v>2.0373667689130165E-4</v>
      </c>
      <c r="K118" s="41">
        <f ca="1">CHOOSE($C$16,Secondary!O36,Secondary!O36*$D118)</f>
        <v>5.2262171312343172E-5</v>
      </c>
      <c r="L118" s="41">
        <f ca="1">CHOOSE($C$16,Secondary!P36,Secondary!P36*$D118)</f>
        <v>2.5234677539539545E-3</v>
      </c>
      <c r="M118" s="80">
        <f ca="1">CHOOSE($C$16,Primary!G621,Primary!G621*$D118)</f>
        <v>1.4950501060948148E-9</v>
      </c>
      <c r="N118" s="80">
        <f ca="1">CHOOSE($C$16,Primary!H621,Primary!H621*$D118)</f>
        <v>1.2631445162570417E-10</v>
      </c>
      <c r="O118" s="80">
        <f ca="1">CHOOSE($C$16,Primary!I621,Primary!I621*$D118)</f>
        <v>2.1487240608087185E-11</v>
      </c>
      <c r="P118" s="80">
        <f ca="1">CHOOSE($C$16,Primary!J621,Primary!J621*$D118)</f>
        <v>1.0079110709883724E-11</v>
      </c>
      <c r="Q118" s="80">
        <f ca="1">CHOOSE($C$16,Primary!K621,Primary!K621*$D118)</f>
        <v>4.0365854335838888E-13</v>
      </c>
      <c r="R118" s="80">
        <f ca="1">CHOOSE($C$16,Primary!L621,Primary!L621*$D118)</f>
        <v>3.8292528761574004E-14</v>
      </c>
      <c r="S118" s="80">
        <f ca="1">CHOOSE($C$16,Primary!M621,Primary!M621*$D118)</f>
        <v>1.2571250538014536E-35</v>
      </c>
      <c r="T118" s="80">
        <f ca="1">CHOOSE($C$16,Primary!N621,Primary!N621*$D118)</f>
        <v>1.6175714275917974E-42</v>
      </c>
      <c r="U118" s="80">
        <f ca="1">CHOOSE($C$16,Primary!O621,Primary!O621*$D118)</f>
        <v>2.3782435172448617E-43</v>
      </c>
      <c r="V118" s="80">
        <f ca="1">CHOOSE($C$16,Primary!P621,Primary!P621*$D118)</f>
        <v>1.8104835104079244E-42</v>
      </c>
      <c r="W118" s="80">
        <f ca="1">CHOOSE($C$16,Primary!Q621,Primary!Q621*$D118)</f>
        <v>2.3160535587730548E-43</v>
      </c>
      <c r="X118" s="80">
        <f ca="1">CHOOSE($C$16,Primary!R621,Primary!R621*$D118)</f>
        <v>1.1419354300286536E-42</v>
      </c>
      <c r="Y118" s="80">
        <f ca="1">CHOOSE($C$16,Primary!S621,Primary!S621*$D118)</f>
        <v>2.1593977776900891E-44</v>
      </c>
      <c r="Z118" s="80">
        <f ca="1">CHOOSE($C$16,Primary!T621,Primary!T621*$D118)</f>
        <v>1.406261801415544E-43</v>
      </c>
      <c r="AA118" s="80">
        <f ca="1">CHOOSE($C$16,Primary!U621,Primary!U621*$D118)</f>
        <v>8.9150615743099052E-45</v>
      </c>
      <c r="AB118" s="80">
        <f ca="1">CHOOSE($C$16,Primary!V621,Primary!V621*$D118)</f>
        <v>2.4705177694976675E-44</v>
      </c>
      <c r="AC118" s="80">
        <f ca="1">CHOOSE($C$16,Primary!W621,Primary!W621*$D118)</f>
        <v>6.9596396336190638E-45</v>
      </c>
      <c r="AD118" s="80">
        <f ca="1">CHOOSE($C$16,Primary!X621,Primary!X621*$D118)</f>
        <v>5.234945765559682E-51</v>
      </c>
      <c r="AE118" s="80">
        <f ca="1">CHOOSE($C$16,Primary!Y621,Primary!Y621*$D118)</f>
        <v>4.8020964343162999E-52</v>
      </c>
      <c r="AF118" s="80">
        <f ca="1">CHOOSE($C$16,Primary!Z621,Primary!Z621*$D118)</f>
        <v>1.2807010902338996E-51</v>
      </c>
      <c r="AG118" s="80">
        <f ca="1">CHOOSE($C$16,Primary!AA621,Primary!AA621*$D118)</f>
        <v>8.1092158995906692E-52</v>
      </c>
      <c r="AH118" s="80">
        <f ca="1">CHOOSE($C$16,Primary!AB621,Primary!AB621*$D118)</f>
        <v>1.8299576716912392E-51</v>
      </c>
      <c r="AI118" s="80">
        <f ca="1">CHOOSE($C$16,Primary!AC621,Primary!AC621*$D118)</f>
        <v>2.2723687721885612E-51</v>
      </c>
      <c r="AJ118" s="80">
        <f ca="1">CHOOSE($C$16,Primary!AD621,Primary!AD621*$D118)</f>
        <v>3.7107144112722589E-50</v>
      </c>
      <c r="AK118" s="80">
        <f ca="1">CHOOSE($C$16,Primary!AE621,Primary!AE621*$D118)</f>
        <v>3.9398135013613233E-52</v>
      </c>
      <c r="AL118" s="80">
        <f ca="1">CHOOSE($C$16,Primary!AF621,Primary!AF621*$D118)</f>
        <v>1.7864927941887613E-51</v>
      </c>
    </row>
    <row r="119" spans="4:38" x14ac:dyDescent="0.15">
      <c r="D119" s="41">
        <f>DCC!B87</f>
        <v>2.8371</v>
      </c>
      <c r="E119" s="41">
        <f ca="1">CHOOSE($C$16,Neutron!N86,Neutron!N86*D119)</f>
        <v>2.1510873480836673E-4</v>
      </c>
      <c r="F119" s="41">
        <f ca="1">CHOOSE($C$16,Primary!E622,Primary!E622*$D119)</f>
        <v>2.9759984204554774E-7</v>
      </c>
      <c r="G119" s="41">
        <f ca="1">CHOOSE($C$16,Primary!F622,Primary!F622*$D119)</f>
        <v>3.5615666279306307E-8</v>
      </c>
      <c r="H119" s="41">
        <f ca="1">CHOOSE($C$16,'mu+'!J26,'mu+'!J26*$D119)</f>
        <v>1.5022280764750486E-7</v>
      </c>
      <c r="I119" s="41">
        <f ca="1">CHOOSE($C$16,'mu-'!J26,'mu-'!J26*$D119)</f>
        <v>1.5241842926606544E-7</v>
      </c>
      <c r="J119" s="41">
        <f ca="1">CHOOSE($C$16,Secondary!N37,Secondary!N37*$D119)</f>
        <v>1.6712677062096312E-4</v>
      </c>
      <c r="K119" s="41">
        <f ca="1">CHOOSE($C$16,Secondary!O37,Secondary!O37*$D119)</f>
        <v>4.8456111383103565E-5</v>
      </c>
      <c r="L119" s="41">
        <f ca="1">CHOOSE($C$16,Secondary!P37,Secondary!P37*$D119)</f>
        <v>1.929267721077009E-3</v>
      </c>
      <c r="M119" s="80">
        <f ca="1">CHOOSE($C$16,Primary!G622,Primary!G622*$D119)</f>
        <v>8.3963730069101766E-10</v>
      </c>
      <c r="N119" s="80">
        <f ca="1">CHOOSE($C$16,Primary!H622,Primary!H622*$D119)</f>
        <v>6.199807288295694E-11</v>
      </c>
      <c r="O119" s="80">
        <f ca="1">CHOOSE($C$16,Primary!I622,Primary!I622*$D119)</f>
        <v>8.5084702730743604E-12</v>
      </c>
      <c r="P119" s="80">
        <f ca="1">CHOOSE($C$16,Primary!J622,Primary!J622*$D119)</f>
        <v>3.7229875603742523E-12</v>
      </c>
      <c r="Q119" s="80">
        <f ca="1">CHOOSE($C$16,Primary!K622,Primary!K622*$D119)</f>
        <v>9.1913301163351171E-14</v>
      </c>
      <c r="R119" s="80">
        <f ca="1">CHOOSE($C$16,Primary!L622,Primary!L622*$D119)</f>
        <v>1.0921697733787906E-14</v>
      </c>
      <c r="S119" s="80">
        <f ca="1">CHOOSE($C$16,Primary!M622,Primary!M622*$D119)</f>
        <v>1.2571127073217936E-35</v>
      </c>
      <c r="T119" s="80">
        <f ca="1">CHOOSE($C$16,Primary!N622,Primary!N622*$D119)</f>
        <v>1.6175585078597352E-42</v>
      </c>
      <c r="U119" s="80">
        <f ca="1">CHOOSE($C$16,Primary!O622,Primary!O622*$D119)</f>
        <v>2.378224297572375E-43</v>
      </c>
      <c r="V119" s="80">
        <f ca="1">CHOOSE($C$16,Primary!P622,Primary!P622*$D119)</f>
        <v>1.8104714141902095E-42</v>
      </c>
      <c r="W119" s="80">
        <f ca="1">CHOOSE($C$16,Primary!Q622,Primary!Q622*$D119)</f>
        <v>2.3160378391688948E-43</v>
      </c>
      <c r="X119" s="80">
        <f ca="1">CHOOSE($C$16,Primary!R622,Primary!R622*$D119)</f>
        <v>1.1419288515189695E-42</v>
      </c>
      <c r="Y119" s="80">
        <f ca="1">CHOOSE($C$16,Primary!S622,Primary!S622*$D119)</f>
        <v>2.1593842823542312E-44</v>
      </c>
      <c r="Z119" s="80">
        <f ca="1">CHOOSE($C$16,Primary!T622,Primary!T622*$D119)</f>
        <v>1.4062544541910529E-43</v>
      </c>
      <c r="AA119" s="80">
        <f ca="1">CHOOSE($C$16,Primary!U622,Primary!U622*$D119)</f>
        <v>8.9150097775387109E-45</v>
      </c>
      <c r="AB119" s="80">
        <f ca="1">CHOOSE($C$16,Primary!V622,Primary!V622*$D119)</f>
        <v>2.470503073693467E-44</v>
      </c>
      <c r="AC119" s="80">
        <f ca="1">CHOOSE($C$16,Primary!W622,Primary!W622*$D119)</f>
        <v>6.9596024672194286E-45</v>
      </c>
      <c r="AD119" s="80">
        <f ca="1">CHOOSE($C$16,Primary!X622,Primary!X622*$D119)</f>
        <v>5.2349247764256647E-51</v>
      </c>
      <c r="AE119" s="80">
        <f ca="1">CHOOSE($C$16,Primary!Y622,Primary!Y622*$D119)</f>
        <v>4.8020744457722942E-52</v>
      </c>
      <c r="AF119" s="80">
        <f ca="1">CHOOSE($C$16,Primary!Z622,Primary!Z622*$D119)</f>
        <v>1.2806954544499439E-51</v>
      </c>
      <c r="AG119" s="80">
        <f ca="1">CHOOSE($C$16,Primary!AA622,Primary!AA622*$D119)</f>
        <v>8.1091808551341328E-52</v>
      </c>
      <c r="AH119" s="80">
        <f ca="1">CHOOSE($C$16,Primary!AB622,Primary!AB622*$D119)</f>
        <v>1.8299502519068119E-51</v>
      </c>
      <c r="AI119" s="80">
        <f ca="1">CHOOSE($C$16,Primary!AC622,Primary!AC622*$D119)</f>
        <v>2.2723606176998678E-51</v>
      </c>
      <c r="AJ119" s="80">
        <f ca="1">CHOOSE($C$16,Primary!AD622,Primary!AD622*$D119)</f>
        <v>3.7107022087750097E-50</v>
      </c>
      <c r="AK119" s="80">
        <f ca="1">CHOOSE($C$16,Primary!AE622,Primary!AE622*$D119)</f>
        <v>3.9398004651710563E-52</v>
      </c>
      <c r="AL119" s="80">
        <f ca="1">CHOOSE($C$16,Primary!AF622,Primary!AF622*$D119)</f>
        <v>1.7864872014602418E-51</v>
      </c>
    </row>
    <row r="120" spans="4:38" x14ac:dyDescent="0.15">
      <c r="D120" s="41">
        <f>DCC!B88</f>
        <v>3.5716999999999999</v>
      </c>
      <c r="E120" s="41">
        <f ca="1">CHOOSE($C$16,Neutron!N87,Neutron!N87*D120)</f>
        <v>1.5897889959109858E-4</v>
      </c>
      <c r="F120" s="41">
        <f ca="1">CHOOSE($C$16,Primary!E623,Primary!E623*$D120)</f>
        <v>3.323294553295659E-7</v>
      </c>
      <c r="G120" s="41">
        <f ca="1">CHOOSE($C$16,Primary!F623,Primary!F623*$D120)</f>
        <v>2.5487680764045179E-8</v>
      </c>
      <c r="H120" s="41">
        <f ca="1">CHOOSE($C$16,'mu+'!J27,'mu+'!J27*$D120)</f>
        <v>1.8112576814206382E-7</v>
      </c>
      <c r="I120" s="41">
        <f ca="1">CHOOSE($C$16,'mu-'!J27,'mu-'!J27*$D120)</f>
        <v>1.842800998382904E-7</v>
      </c>
      <c r="J120" s="41">
        <f ca="1">CHOOSE($C$16,Secondary!N38,Secondary!N38*$D120)</f>
        <v>1.3628768672756277E-4</v>
      </c>
      <c r="K120" s="41">
        <f ca="1">CHOOSE($C$16,Secondary!O38,Secondary!O38*$D120)</f>
        <v>4.4453407340116379E-5</v>
      </c>
      <c r="L120" s="41">
        <f ca="1">CHOOSE($C$16,Secondary!P38,Secondary!P38*$D120)</f>
        <v>1.4868847326389588E-3</v>
      </c>
      <c r="M120" s="80">
        <f ca="1">CHOOSE($C$16,Primary!G623,Primary!G623*$D120)</f>
        <v>4.2863314205933492E-10</v>
      </c>
      <c r="N120" s="80">
        <f ca="1">CHOOSE($C$16,Primary!H623,Primary!H623*$D120)</f>
        <v>2.893781487995176E-11</v>
      </c>
      <c r="O120" s="80">
        <f ca="1">CHOOSE($C$16,Primary!I623,Primary!I623*$D120)</f>
        <v>3.2309994693452572E-12</v>
      </c>
      <c r="P120" s="80">
        <f ca="1">CHOOSE($C$16,Primary!J623,Primary!J623*$D120)</f>
        <v>1.3354664943792003E-12</v>
      </c>
      <c r="Q120" s="80">
        <f ca="1">CHOOSE($C$16,Primary!K623,Primary!K623*$D120)</f>
        <v>1.9382445888708141E-14</v>
      </c>
      <c r="R120" s="80">
        <f ca="1">CHOOSE($C$16,Primary!L623,Primary!L623*$D120)</f>
        <v>2.9474862351913776E-15</v>
      </c>
      <c r="S120" s="80">
        <f ca="1">CHOOSE($C$16,Primary!M623,Primary!M623*$D120)</f>
        <v>1.2570971421546648E-35</v>
      </c>
      <c r="T120" s="80">
        <f ca="1">CHOOSE($C$16,Primary!N623,Primary!N623*$D120)</f>
        <v>1.6175417921006861E-42</v>
      </c>
      <c r="U120" s="80">
        <f ca="1">CHOOSE($C$16,Primary!O623,Primary!O623*$D120)</f>
        <v>2.3781994386746149E-43</v>
      </c>
      <c r="V120" s="80">
        <f ca="1">CHOOSE($C$16,Primary!P623,Primary!P623*$D120)</f>
        <v>1.810455681414884E-42</v>
      </c>
      <c r="W120" s="80">
        <f ca="1">CHOOSE($C$16,Primary!Q623,Primary!Q623*$D120)</f>
        <v>2.3160174039277154E-43</v>
      </c>
      <c r="X120" s="80">
        <f ca="1">CHOOSE($C$16,Primary!R623,Primary!R623*$D120)</f>
        <v>1.1419202514398168E-42</v>
      </c>
      <c r="Y120" s="80">
        <f ca="1">CHOOSE($C$16,Primary!S623,Primary!S623*$D120)</f>
        <v>2.1593666909590383E-44</v>
      </c>
      <c r="Z120" s="80">
        <f ca="1">CHOOSE($C$16,Primary!T623,Primary!T623*$D120)</f>
        <v>1.4062448127014919E-43</v>
      </c>
      <c r="AA120" s="80">
        <f ca="1">CHOOSE($C$16,Primary!U623,Primary!U623*$D120)</f>
        <v>8.9149420848615534E-45</v>
      </c>
      <c r="AB120" s="80">
        <f ca="1">CHOOSE($C$16,Primary!V623,Primary!V623*$D120)</f>
        <v>2.4704838842993441E-44</v>
      </c>
      <c r="AC120" s="80">
        <f ca="1">CHOOSE($C$16,Primary!W623,Primary!W623*$D120)</f>
        <v>6.9595537380380356E-45</v>
      </c>
      <c r="AD120" s="80">
        <f ca="1">CHOOSE($C$16,Primary!X623,Primary!X623*$D120)</f>
        <v>5.234892978632164E-51</v>
      </c>
      <c r="AE120" s="80">
        <f ca="1">CHOOSE($C$16,Primary!Y623,Primary!Y623*$D120)</f>
        <v>4.8020418341158479E-52</v>
      </c>
      <c r="AF120" s="80">
        <f ca="1">CHOOSE($C$16,Primary!Z623,Primary!Z623*$D120)</f>
        <v>1.2806870446825349E-51</v>
      </c>
      <c r="AG120" s="80">
        <f ca="1">CHOOSE($C$16,Primary!AA623,Primary!AA623*$D120)</f>
        <v>8.1091284120664571E-52</v>
      </c>
      <c r="AH120" s="80">
        <f ca="1">CHOOSE($C$16,Primary!AB623,Primary!AB623*$D120)</f>
        <v>1.8299390323698579E-51</v>
      </c>
      <c r="AI120" s="80">
        <f ca="1">CHOOSE($C$16,Primary!AC623,Primary!AC623*$D120)</f>
        <v>2.2723480190718399E-51</v>
      </c>
      <c r="AJ120" s="80">
        <f ca="1">CHOOSE($C$16,Primary!AD623,Primary!AD623*$D120)</f>
        <v>3.7106830374658447E-50</v>
      </c>
      <c r="AK120" s="80">
        <f ca="1">CHOOSE($C$16,Primary!AE623,Primary!AE623*$D120)</f>
        <v>3.9397800091192819E-52</v>
      </c>
      <c r="AL120" s="80">
        <f ca="1">CHOOSE($C$16,Primary!AF623,Primary!AF623*$D120)</f>
        <v>1.7864783266918268E-51</v>
      </c>
    </row>
    <row r="121" spans="4:38" x14ac:dyDescent="0.15">
      <c r="D121" s="41">
        <f>DCC!B89</f>
        <v>4.4965000000000002</v>
      </c>
      <c r="E121" s="41">
        <f ca="1">CHOOSE($C$16,Neutron!N88,Neutron!N88*D121)</f>
        <v>1.1318191946185381E-4</v>
      </c>
      <c r="F121" s="41">
        <f ca="1">CHOOSE($C$16,Primary!E624,Primary!E624*$D121)</f>
        <v>3.6928113558274821E-7</v>
      </c>
      <c r="G121" s="41">
        <f ca="1">CHOOSE($C$16,Primary!F624,Primary!F624*$D121)</f>
        <v>1.7350712257550011E-8</v>
      </c>
      <c r="H121" s="41">
        <f ca="1">CHOOSE($C$16,'mu+'!J28,'mu+'!J28*$D121)</f>
        <v>2.1729833926402743E-7</v>
      </c>
      <c r="I121" s="41">
        <f ca="1">CHOOSE($C$16,'mu-'!J28,'mu-'!J28*$D121)</f>
        <v>2.2169398843653583E-7</v>
      </c>
      <c r="J121" s="41">
        <f ca="1">CHOOSE($C$16,Secondary!N39,Secondary!N39*$D121)</f>
        <v>1.1050520917794488E-4</v>
      </c>
      <c r="K121" s="41">
        <f ca="1">CHOOSE($C$16,Secondary!O39,Secondary!O39*$D121)</f>
        <v>4.0387000394188308E-5</v>
      </c>
      <c r="L121" s="41">
        <f ca="1">CHOOSE($C$16,Secondary!P39,Secondary!P39*$D121)</f>
        <v>1.1522052250259524E-3</v>
      </c>
      <c r="M121" s="80">
        <f ca="1">CHOOSE($C$16,Primary!G624,Primary!G624*$D121)</f>
        <v>2.0638867533200715E-10</v>
      </c>
      <c r="N121" s="80">
        <f ca="1">CHOOSE($C$16,Primary!H624,Primary!H624*$D121)</f>
        <v>1.3122031002640967E-11</v>
      </c>
      <c r="O121" s="80">
        <f ca="1">CHOOSE($C$16,Primary!I624,Primary!I624*$D121)</f>
        <v>1.1964445654850171E-12</v>
      </c>
      <c r="P121" s="80">
        <f ca="1">CHOOSE($C$16,Primary!J624,Primary!J624*$D121)</f>
        <v>4.70495276998963E-13</v>
      </c>
      <c r="Q121" s="80">
        <f ca="1">CHOOSE($C$16,Primary!K624,Primary!K624*$D121)</f>
        <v>3.9473729800058024E-15</v>
      </c>
      <c r="R121" s="80">
        <f ca="1">CHOOSE($C$16,Primary!L624,Primary!L624*$D121)</f>
        <v>7.7028809331089338E-16</v>
      </c>
      <c r="S121" s="80">
        <f ca="1">CHOOSE($C$16,Primary!M624,Primary!M624*$D121)</f>
        <v>1.2570775472766673E-35</v>
      </c>
      <c r="T121" s="80">
        <f ca="1">CHOOSE($C$16,Primary!N624,Primary!N624*$D121)</f>
        <v>1.617520748331286E-42</v>
      </c>
      <c r="U121" s="80">
        <f ca="1">CHOOSE($C$16,Primary!O624,Primary!O624*$D121)</f>
        <v>2.3781681433696399E-43</v>
      </c>
      <c r="V121" s="80">
        <f ca="1">CHOOSE($C$16,Primary!P624,Primary!P624*$D121)</f>
        <v>1.8104358750286091E-42</v>
      </c>
      <c r="W121" s="80">
        <f ca="1">CHOOSE($C$16,Primary!Q624,Primary!Q624*$D121)</f>
        <v>2.3159916774998491E-43</v>
      </c>
      <c r="X121" s="80">
        <f ca="1">CHOOSE($C$16,Primary!R624,Primary!R624*$D121)</f>
        <v>1.1419094245311953E-42</v>
      </c>
      <c r="Y121" s="80">
        <f ca="1">CHOOSE($C$16,Primary!S624,Primary!S624*$D121)</f>
        <v>2.1593445446558339E-44</v>
      </c>
      <c r="Z121" s="80">
        <f ca="1">CHOOSE($C$16,Primary!T624,Primary!T624*$D121)</f>
        <v>1.4062326746872618E-43</v>
      </c>
      <c r="AA121" s="80">
        <f ca="1">CHOOSE($C$16,Primary!U624,Primary!U624*$D121)</f>
        <v>8.9148568644264401E-45</v>
      </c>
      <c r="AB121" s="80">
        <f ca="1">CHOOSE($C$16,Primary!V624,Primary!V624*$D121)</f>
        <v>2.4704597261896824E-44</v>
      </c>
      <c r="AC121" s="80">
        <f ca="1">CHOOSE($C$16,Primary!W624,Primary!W624*$D121)</f>
        <v>6.9594923911646074E-45</v>
      </c>
      <c r="AD121" s="80">
        <f ca="1">CHOOSE($C$16,Primary!X624,Primary!X624*$D121)</f>
        <v>5.2348529403404876E-51</v>
      </c>
      <c r="AE121" s="80">
        <f ca="1">CHOOSE($C$16,Primary!Y624,Primary!Y624*$D121)</f>
        <v>4.8020007719392098E-52</v>
      </c>
      <c r="AF121" s="80">
        <f ca="1">CHOOSE($C$16,Primary!Z624,Primary!Z624*$D121)</f>
        <v>1.2806764556600769E-51</v>
      </c>
      <c r="AG121" s="80">
        <f ca="1">CHOOSE($C$16,Primary!AA624,Primary!AA624*$D121)</f>
        <v>8.1090623790345027E-52</v>
      </c>
      <c r="AH121" s="80">
        <f ca="1">CHOOSE($C$16,Primary!AB624,Primary!AB624*$D121)</f>
        <v>1.8299249052802484E-51</v>
      </c>
      <c r="AI121" s="80">
        <f ca="1">CHOOSE($C$16,Primary!AC624,Primary!AC624*$D121)</f>
        <v>2.2723321551580101E-51</v>
      </c>
      <c r="AJ121" s="80">
        <f ca="1">CHOOSE($C$16,Primary!AD624,Primary!AD624*$D121)</f>
        <v>3.7106588969836914E-50</v>
      </c>
      <c r="AK121" s="80">
        <f ca="1">CHOOSE($C$16,Primary!AE624,Primary!AE624*$D121)</f>
        <v>3.9397542509218539E-52</v>
      </c>
      <c r="AL121" s="80">
        <f ca="1">CHOOSE($C$16,Primary!AF624,Primary!AF624*$D121)</f>
        <v>1.7864671514903002E-51</v>
      </c>
    </row>
    <row r="122" spans="4:38" x14ac:dyDescent="0.15">
      <c r="D122" s="41">
        <f>DCC!B90</f>
        <v>5.6607000000000003</v>
      </c>
      <c r="E122" s="41">
        <f ca="1">CHOOSE($C$16,Neutron!N89,Neutron!N89*D122)</f>
        <v>7.8389653164325453E-5</v>
      </c>
      <c r="F122" s="41">
        <f ca="1">CHOOSE($C$16,Primary!E625,Primary!E625*$D122)</f>
        <v>4.0782632644003E-7</v>
      </c>
      <c r="G122" s="41">
        <f ca="1">CHOOSE($C$16,Primary!F625,Primary!F625*$D122)</f>
        <v>1.137241746458698E-8</v>
      </c>
      <c r="H122" s="41">
        <f ca="1">CHOOSE($C$16,'mu+'!J29,'mu+'!J29*$D122)</f>
        <v>2.592053793307801E-7</v>
      </c>
      <c r="I122" s="41">
        <f ca="1">CHOOSE($C$16,'mu-'!J29,'mu-'!J29*$D122)</f>
        <v>2.6516818275617099E-7</v>
      </c>
      <c r="J122" s="41">
        <f ca="1">CHOOSE($C$16,Secondary!N40,Secondary!N40*$D122)</f>
        <v>8.9092486591906274E-5</v>
      </c>
      <c r="K122" s="41">
        <f ca="1">CHOOSE($C$16,Secondary!O40,Secondary!O40*$D122)</f>
        <v>3.6351718730608698E-5</v>
      </c>
      <c r="L122" s="41">
        <f ca="1">CHOOSE($C$16,Secondary!P40,Secondary!P40*$D122)</f>
        <v>8.9518446278167056E-4</v>
      </c>
      <c r="M122" s="80">
        <f ca="1">CHOOSE($C$16,Primary!G625,Primary!G625*$D122)</f>
        <v>9.6277472536416524E-11</v>
      </c>
      <c r="N122" s="80">
        <f ca="1">CHOOSE($C$16,Primary!H625,Primary!H625*$D122)</f>
        <v>5.8563045089925734E-12</v>
      </c>
      <c r="O122" s="80">
        <f ca="1">CHOOSE($C$16,Primary!I625,Primary!I625*$D122)</f>
        <v>4.3672854746217345E-13</v>
      </c>
      <c r="P122" s="80">
        <f ca="1">CHOOSE($C$16,Primary!J625,Primary!J625*$D122)</f>
        <v>1.6399691923651621E-13</v>
      </c>
      <c r="Q122" s="80">
        <f ca="1">CHOOSE($C$16,Primary!K625,Primary!K625*$D122)</f>
        <v>7.9229510569895893E-16</v>
      </c>
      <c r="R122" s="80">
        <f ca="1">CHOOSE($C$16,Primary!L625,Primary!L625*$D122)</f>
        <v>1.9782937300484136E-16</v>
      </c>
      <c r="S122" s="80">
        <f ca="1">CHOOSE($C$16,Primary!M625,Primary!M625*$D122)</f>
        <v>1.257052880523922E-35</v>
      </c>
      <c r="T122" s="80">
        <f ca="1">CHOOSE($C$16,Primary!N625,Primary!N625*$D122)</f>
        <v>1.6174942575592597E-42</v>
      </c>
      <c r="U122" s="80">
        <f ca="1">CHOOSE($C$16,Primary!O625,Primary!O625*$D122)</f>
        <v>2.3781287475413911E-43</v>
      </c>
      <c r="V122" s="80">
        <f ca="1">CHOOSE($C$16,Primary!P625,Primary!P625*$D122)</f>
        <v>1.8104109418489928E-42</v>
      </c>
      <c r="W122" s="80">
        <f ca="1">CHOOSE($C$16,Primary!Q625,Primary!Q625*$D122)</f>
        <v>2.3159592919073022E-43</v>
      </c>
      <c r="X122" s="80">
        <f ca="1">CHOOSE($C$16,Primary!R625,Primary!R625*$D122)</f>
        <v>1.1418957950963659E-42</v>
      </c>
      <c r="Y122" s="80">
        <f ca="1">CHOOSE($C$16,Primary!S625,Primary!S625*$D122)</f>
        <v>2.1593166658449841E-44</v>
      </c>
      <c r="Z122" s="80">
        <f ca="1">CHOOSE($C$16,Primary!T625,Primary!T625*$D122)</f>
        <v>1.4062173947482277E-43</v>
      </c>
      <c r="AA122" s="80">
        <f ca="1">CHOOSE($C$16,Primary!U625,Primary!U625*$D122)</f>
        <v>8.9147495847956329E-45</v>
      </c>
      <c r="AB122" s="80">
        <f ca="1">CHOOSE($C$16,Primary!V625,Primary!V625*$D122)</f>
        <v>2.4704293147983547E-44</v>
      </c>
      <c r="AC122" s="80">
        <f ca="1">CHOOSE($C$16,Primary!W625,Primary!W625*$D122)</f>
        <v>6.9594151646442426E-45</v>
      </c>
      <c r="AD122" s="80">
        <f ca="1">CHOOSE($C$16,Primary!X625,Primary!X625*$D122)</f>
        <v>5.2348025380555071E-51</v>
      </c>
      <c r="AE122" s="80">
        <f ca="1">CHOOSE($C$16,Primary!Y625,Primary!Y625*$D122)</f>
        <v>4.8019490807944192E-52</v>
      </c>
      <c r="AF122" s="80">
        <f ca="1">CHOOSE($C$16,Primary!Z625,Primary!Z625*$D122)</f>
        <v>1.280663125657052E-51</v>
      </c>
      <c r="AG122" s="80">
        <f ca="1">CHOOSE($C$16,Primary!AA625,Primary!AA625*$D122)</f>
        <v>8.108979253265296E-52</v>
      </c>
      <c r="AH122" s="80">
        <f ca="1">CHOOSE($C$16,Primary!AB625,Primary!AB625*$D122)</f>
        <v>1.8299071213643908E-51</v>
      </c>
      <c r="AI122" s="80">
        <f ca="1">CHOOSE($C$16,Primary!AC625,Primary!AC625*$D122)</f>
        <v>2.272312184817861E-51</v>
      </c>
      <c r="AJ122" s="80">
        <f ca="1">CHOOSE($C$16,Primary!AD625,Primary!AD625*$D122)</f>
        <v>3.7106285076393063E-50</v>
      </c>
      <c r="AK122" s="80">
        <f ca="1">CHOOSE($C$16,Primary!AE625,Primary!AE625*$D122)</f>
        <v>3.939721825111615E-52</v>
      </c>
      <c r="AL122" s="80">
        <f ca="1">CHOOSE($C$16,Primary!AF625,Primary!AF625*$D122)</f>
        <v>1.7864530835367701E-51</v>
      </c>
    </row>
    <row r="123" spans="4:38" x14ac:dyDescent="0.15">
      <c r="D123" s="41">
        <f>DCC!B91</f>
        <v>7.1265000000000001</v>
      </c>
      <c r="E123" s="41">
        <f ca="1">CHOOSE($C$16,Neutron!N90,Neutron!N90*D123)</f>
        <v>5.3943312479938655E-5</v>
      </c>
      <c r="F123" s="41">
        <f ca="1">CHOOSE($C$16,Primary!E626,Primary!E626*$D123)</f>
        <v>4.4722671316917885E-7</v>
      </c>
      <c r="G123" s="41">
        <f ca="1">CHOOSE($C$16,Primary!F626,Primary!F626*$D123)</f>
        <v>7.2578380040867867E-9</v>
      </c>
      <c r="H123" s="41">
        <f ca="1">CHOOSE($C$16,'mu+'!J30,'mu+'!J30*$D123)</f>
        <v>3.0723252623057585E-7</v>
      </c>
      <c r="I123" s="41">
        <f ca="1">CHOOSE($C$16,'mu-'!J30,'mu-'!J30*$D123)</f>
        <v>3.151124569405774E-7</v>
      </c>
      <c r="J123" s="41">
        <f ca="1">CHOOSE($C$16,Secondary!N41,Secondary!N41*$D123)</f>
        <v>7.1409531325870501E-5</v>
      </c>
      <c r="K123" s="41">
        <f ca="1">CHOOSE($C$16,Secondary!O41,Secondary!O41*$D123)</f>
        <v>3.2409676367971052E-5</v>
      </c>
      <c r="L123" s="41">
        <f ca="1">CHOOSE($C$16,Secondary!P41,Secondary!P41*$D123)</f>
        <v>6.9506649636577719E-4</v>
      </c>
      <c r="M123" s="80">
        <f ca="1">CHOOSE($C$16,Primary!G626,Primary!G626*$D123)</f>
        <v>4.419311518700474E-11</v>
      </c>
      <c r="N123" s="80">
        <f ca="1">CHOOSE($C$16,Primary!H626,Primary!H626*$D123)</f>
        <v>2.5905307538869127E-12</v>
      </c>
      <c r="O123" s="80">
        <f ca="1">CHOOSE($C$16,Primary!I626,Primary!I626*$D123)</f>
        <v>1.5812588576525158E-13</v>
      </c>
      <c r="P123" s="80">
        <f ca="1">CHOOSE($C$16,Primary!J626,Primary!J626*$D123)</f>
        <v>5.6798569205033249E-14</v>
      </c>
      <c r="Q123" s="80">
        <f ca="1">CHOOSE($C$16,Primary!K626,Primary!K626*$D123)</f>
        <v>1.5805786855660275E-16</v>
      </c>
      <c r="R123" s="80">
        <f ca="1">CHOOSE($C$16,Primary!L626,Primary!L626*$D123)</f>
        <v>5.0337961479947283E-17</v>
      </c>
      <c r="S123" s="80">
        <f ca="1">CHOOSE($C$16,Primary!M626,Primary!M626*$D123)</f>
        <v>1.2570218266035596E-35</v>
      </c>
      <c r="T123" s="80">
        <f ca="1">CHOOSE($C$16,Primary!N626,Primary!N626*$D123)</f>
        <v>1.6174609071503062E-42</v>
      </c>
      <c r="U123" s="80">
        <f ca="1">CHOOSE($C$16,Primary!O626,Primary!O626*$D123)</f>
        <v>2.3780791503891413E-43</v>
      </c>
      <c r="V123" s="80">
        <f ca="1">CHOOSE($C$16,Primary!P626,Primary!P626*$D123)</f>
        <v>1.8103795522403549E-42</v>
      </c>
      <c r="W123" s="80">
        <f ca="1">CHOOSE($C$16,Primary!Q626,Primary!Q626*$D123)</f>
        <v>2.3159185200960629E-43</v>
      </c>
      <c r="X123" s="80">
        <f ca="1">CHOOSE($C$16,Primary!R626,Primary!R626*$D123)</f>
        <v>1.1418786362816622E-42</v>
      </c>
      <c r="Y123" s="80">
        <f ca="1">CHOOSE($C$16,Primary!S626,Primary!S626*$D123)</f>
        <v>2.1592815677767812E-44</v>
      </c>
      <c r="Z123" s="80">
        <f ca="1">CHOOSE($C$16,Primary!T626,Primary!T626*$D123)</f>
        <v>1.406198157993071E-43</v>
      </c>
      <c r="AA123" s="80">
        <f ca="1">CHOOSE($C$16,Primary!U626,Primary!U626*$D123)</f>
        <v>8.9146145247498749E-45</v>
      </c>
      <c r="AB123" s="80">
        <f ca="1">CHOOSE($C$16,Primary!V626,Primary!V626*$D123)</f>
        <v>2.4703910282969027E-44</v>
      </c>
      <c r="AC123" s="80">
        <f ca="1">CHOOSE($C$16,Primary!W626,Primary!W626*$D123)</f>
        <v>6.959317939917303E-45</v>
      </c>
      <c r="AD123" s="80">
        <f ca="1">CHOOSE($C$16,Primary!X626,Primary!X626*$D123)</f>
        <v>5.2347390837214463E-51</v>
      </c>
      <c r="AE123" s="80">
        <f ca="1">CHOOSE($C$16,Primary!Y626,Primary!Y626*$D123)</f>
        <v>4.8018840039350878E-52</v>
      </c>
      <c r="AF123" s="80">
        <f ca="1">CHOOSE($C$16,Primary!Z626,Primary!Z626*$D123)</f>
        <v>1.2806463437648242E-51</v>
      </c>
      <c r="AG123" s="80">
        <f ca="1">CHOOSE($C$16,Primary!AA626,Primary!AA626*$D123)</f>
        <v>8.108874601530693E-52</v>
      </c>
      <c r="AH123" s="80">
        <f ca="1">CHOOSE($C$16,Primary!AB626,Primary!AB626*$D123)</f>
        <v>1.829884732169784E-51</v>
      </c>
      <c r="AI123" s="80">
        <f ca="1">CHOOSE($C$16,Primary!AC626,Primary!AC626*$D123)</f>
        <v>2.272287042977143E-51</v>
      </c>
      <c r="AJ123" s="80">
        <f ca="1">CHOOSE($C$16,Primary!AD626,Primary!AD626*$D123)</f>
        <v>3.7105902486688612E-50</v>
      </c>
      <c r="AK123" s="80">
        <f ca="1">CHOOSE($C$16,Primary!AE626,Primary!AE626*$D123)</f>
        <v>3.9396810023146203E-52</v>
      </c>
      <c r="AL123" s="80">
        <f ca="1">CHOOSE($C$16,Primary!AF626,Primary!AF626*$D123)</f>
        <v>1.7864353725366273E-51</v>
      </c>
    </row>
    <row r="124" spans="4:38" x14ac:dyDescent="0.15">
      <c r="D124" s="41">
        <f>DCC!B92</f>
        <v>8.9717000000000002</v>
      </c>
      <c r="E124" s="41">
        <f ca="1">CHOOSE($C$16,Neutron!N91,Neutron!N91*D124)</f>
        <v>3.7948927989374326E-5</v>
      </c>
      <c r="F124" s="41">
        <f ca="1">CHOOSE($C$16,Primary!E627,Primary!E627*$D124)</f>
        <v>4.866421454370092E-7</v>
      </c>
      <c r="G124" s="41">
        <f ca="1">CHOOSE($C$16,Primary!F627,Primary!F627*$D124)</f>
        <v>4.5508255407490721E-9</v>
      </c>
      <c r="H124" s="41">
        <f ca="1">CHOOSE($C$16,'mu+'!J31,'mu+'!J31*$D124)</f>
        <v>3.6166626566904595E-7</v>
      </c>
      <c r="I124" s="41">
        <f ca="1">CHOOSE($C$16,'mu-'!J31,'mu-'!J31*$D124)</f>
        <v>3.7179351139651095E-7</v>
      </c>
      <c r="J124" s="41">
        <f ca="1">CHOOSE($C$16,Secondary!N42,Secondary!N42*$D124)</f>
        <v>5.6885465889246352E-5</v>
      </c>
      <c r="K124" s="41">
        <f ca="1">CHOOSE($C$16,Secondary!O42,Secondary!O42*$D124)</f>
        <v>2.8600692096320287E-5</v>
      </c>
      <c r="L124" s="41">
        <f ca="1">CHOOSE($C$16,Secondary!P42,Secondary!P42*$D124)</f>
        <v>5.374376670014946E-4</v>
      </c>
      <c r="M124" s="80">
        <f ca="1">CHOOSE($C$16,Primary!G627,Primary!G627*$D124)</f>
        <v>2.0128197958540017E-11</v>
      </c>
      <c r="N124" s="80">
        <f ca="1">CHOOSE($C$16,Primary!H627,Primary!H627*$D124)</f>
        <v>1.1402454886658611E-12</v>
      </c>
      <c r="O124" s="80">
        <f ca="1">CHOOSE($C$16,Primary!I627,Primary!I627*$D124)</f>
        <v>5.700554094464196E-14</v>
      </c>
      <c r="P124" s="80">
        <f ca="1">CHOOSE($C$16,Primary!J627,Primary!J627*$D124)</f>
        <v>1.9601417904274837E-14</v>
      </c>
      <c r="Q124" s="80">
        <f ca="1">CHOOSE($C$16,Primary!K627,Primary!K627*$D124)</f>
        <v>3.1460618741966311E-17</v>
      </c>
      <c r="R124" s="80">
        <f ca="1">CHOOSE($C$16,Primary!L627,Primary!L627*$D124)</f>
        <v>1.275000914759713E-17</v>
      </c>
      <c r="S124" s="80">
        <f ca="1">CHOOSE($C$16,Primary!M627,Primary!M627*$D124)</f>
        <v>1.2569827336594792E-35</v>
      </c>
      <c r="T124" s="80">
        <f ca="1">CHOOSE($C$16,Primary!N627,Primary!N627*$D124)</f>
        <v>1.6174189229637103E-42</v>
      </c>
      <c r="U124" s="80">
        <f ca="1">CHOOSE($C$16,Primary!O627,Primary!O627*$D124)</f>
        <v>2.3780167134985202E-43</v>
      </c>
      <c r="V124" s="80">
        <f ca="1">CHOOSE($C$16,Primary!P627,Primary!P627*$D124)</f>
        <v>1.8103400362742492E-42</v>
      </c>
      <c r="W124" s="80">
        <f ca="1">CHOOSE($C$16,Primary!Q627,Primary!Q627*$D124)</f>
        <v>2.3158671930099224E-43</v>
      </c>
      <c r="X124" s="80">
        <f ca="1">CHOOSE($C$16,Primary!R627,Primary!R627*$D124)</f>
        <v>1.1418570351999092E-42</v>
      </c>
      <c r="Y124" s="80">
        <f ca="1">CHOOSE($C$16,Primary!S627,Primary!S627*$D124)</f>
        <v>2.1592373831857247E-44</v>
      </c>
      <c r="Z124" s="80">
        <f ca="1">CHOOSE($C$16,Primary!T627,Primary!T627*$D124)</f>
        <v>1.4061739409569685E-43</v>
      </c>
      <c r="AA124" s="80">
        <f ca="1">CHOOSE($C$16,Primary!U627,Primary!U627*$D124)</f>
        <v>8.914444498748224E-45</v>
      </c>
      <c r="AB124" s="80">
        <f ca="1">CHOOSE($C$16,Primary!V627,Primary!V627*$D124)</f>
        <v>2.4703428297611741E-44</v>
      </c>
      <c r="AC124" s="80">
        <f ca="1">CHOOSE($C$16,Primary!W627,Primary!W627*$D124)</f>
        <v>6.9591955442651154E-45</v>
      </c>
      <c r="AD124" s="80">
        <f ca="1">CHOOSE($C$16,Primary!X627,Primary!X627*$D124)</f>
        <v>5.2346592012383546E-51</v>
      </c>
      <c r="AE124" s="80">
        <f ca="1">CHOOSE($C$16,Primary!Y627,Primary!Y627*$D124)</f>
        <v>4.8018020790091416E-52</v>
      </c>
      <c r="AF124" s="80">
        <f ca="1">CHOOSE($C$16,Primary!Z627,Primary!Z627*$D124)</f>
        <v>1.2806252171113813E-51</v>
      </c>
      <c r="AG124" s="80">
        <f ca="1">CHOOSE($C$16,Primary!AA627,Primary!AA627*$D124)</f>
        <v>8.1087428558743128E-52</v>
      </c>
      <c r="AH124" s="80">
        <f ca="1">CHOOSE($C$16,Primary!AB627,Primary!AB627*$D124)</f>
        <v>1.8298565464745961E-51</v>
      </c>
      <c r="AI124" s="80">
        <f ca="1">CHOOSE($C$16,Primary!AC627,Primary!AC627*$D124)</f>
        <v>2.272255391934529E-51</v>
      </c>
      <c r="AJ124" s="80">
        <f ca="1">CHOOSE($C$16,Primary!AD627,Primary!AD627*$D124)</f>
        <v>3.7105420844350013E-50</v>
      </c>
      <c r="AK124" s="80">
        <f ca="1">CHOOSE($C$16,Primary!AE627,Primary!AE627*$D124)</f>
        <v>3.939629610482559E-52</v>
      </c>
      <c r="AL124" s="80">
        <f ca="1">CHOOSE($C$16,Primary!AF627,Primary!AF627*$D124)</f>
        <v>1.786413076137377E-51</v>
      </c>
    </row>
    <row r="125" spans="4:38" x14ac:dyDescent="0.15">
      <c r="D125" s="41">
        <f>DCC!B93</f>
        <v>11.295</v>
      </c>
      <c r="E125" s="41">
        <f ca="1">CHOOSE($C$16,Neutron!N92,Neutron!N92*D125)</f>
        <v>2.7879147592574059E-5</v>
      </c>
      <c r="F125" s="41">
        <f ca="1">CHOOSE($C$16,Primary!E628,Primary!E628*$D125)</f>
        <v>5.2518321877567473E-7</v>
      </c>
      <c r="G125" s="41">
        <f ca="1">CHOOSE($C$16,Primary!F628,Primary!F628*$D125)</f>
        <v>2.8211192334431541E-9</v>
      </c>
      <c r="H125" s="41">
        <f ca="1">CHOOSE($C$16,'mu+'!J32,'mu+'!J32*$D125)</f>
        <v>4.2279514457661012E-7</v>
      </c>
      <c r="I125" s="41">
        <f ca="1">CHOOSE($C$16,'mu-'!J32,'mu-'!J32*$D125)</f>
        <v>4.3540094489783992E-7</v>
      </c>
      <c r="J125" s="41">
        <f ca="1">CHOOSE($C$16,Secondary!N43,Secondary!N43*$D125)</f>
        <v>4.501142830676063E-5</v>
      </c>
      <c r="K125" s="41">
        <f ca="1">CHOOSE($C$16,Secondary!O43,Secondary!O43*$D125)</f>
        <v>2.4948481512520796E-5</v>
      </c>
      <c r="L125" s="41">
        <f ca="1">CHOOSE($C$16,Secondary!P43,Secondary!P43*$D125)</f>
        <v>4.1211292966958785E-4</v>
      </c>
      <c r="M125" s="80">
        <f ca="1">CHOOSE($C$16,Primary!G628,Primary!G628*$D125)</f>
        <v>9.1322212803867055E-12</v>
      </c>
      <c r="N125" s="80">
        <f ca="1">CHOOSE($C$16,Primary!H628,Primary!H628*$D125)</f>
        <v>5.0029377890453063E-13</v>
      </c>
      <c r="O125" s="80">
        <f ca="1">CHOOSE($C$16,Primary!I628,Primary!I628*$D125)</f>
        <v>2.0498825358895779E-14</v>
      </c>
      <c r="P125" s="80">
        <f ca="1">CHOOSE($C$16,Primary!J628,Primary!J628*$D125)</f>
        <v>6.7492573275194332E-15</v>
      </c>
      <c r="Q125" s="80">
        <f ca="1">CHOOSE($C$16,Primary!K628,Primary!K628*$D125)</f>
        <v>6.2548162892958936E-18</v>
      </c>
      <c r="R125" s="80">
        <f ca="1">CHOOSE($C$16,Primary!L628,Primary!L628*$D125)</f>
        <v>3.2211740136226189E-18</v>
      </c>
      <c r="S125" s="80">
        <f ca="1">CHOOSE($C$16,Primary!M628,Primary!M628*$D125)</f>
        <v>1.6350630226162E-35</v>
      </c>
      <c r="T125" s="80">
        <f ca="1">CHOOSE($C$16,Primary!N628,Primary!N628*$D125)</f>
        <v>2.0932072337659834E-42</v>
      </c>
      <c r="U125" s="80">
        <f ca="1">CHOOSE($C$16,Primary!O628,Primary!O628*$D125)</f>
        <v>3.0855250043797306E-43</v>
      </c>
      <c r="V125" s="80">
        <f ca="1">CHOOSE($C$16,Primary!P628,Primary!P628*$D125)</f>
        <v>2.3205371998568481E-42</v>
      </c>
      <c r="W125" s="80">
        <f ca="1">CHOOSE($C$16,Primary!Q628,Primary!Q628*$D125)</f>
        <v>2.9742523929041818E-43</v>
      </c>
      <c r="X125" s="80">
        <f ca="1">CHOOSE($C$16,Primary!R628,Primary!R628*$D125)</f>
        <v>1.4534863900231524E-42</v>
      </c>
      <c r="Y125" s="80">
        <f ca="1">CHOOSE($C$16,Primary!S628,Primary!S628*$D125)</f>
        <v>2.7932784687172305E-44</v>
      </c>
      <c r="Z125" s="80">
        <f ca="1">CHOOSE($C$16,Primary!T628,Primary!T628*$D125)</f>
        <v>1.7944035144700317E-43</v>
      </c>
      <c r="AA125" s="80">
        <f ca="1">CHOOSE($C$16,Primary!U628,Primary!U628*$D125)</f>
        <v>1.1619249832132915E-44</v>
      </c>
      <c r="AB125" s="80">
        <f ca="1">CHOOSE($C$16,Primary!V628,Primary!V628*$D125)</f>
        <v>3.1865054385192895E-44</v>
      </c>
      <c r="AC125" s="80">
        <f ca="1">CHOOSE($C$16,Primary!W628,Primary!W628*$D125)</f>
        <v>9.0888783383015736E-45</v>
      </c>
      <c r="AD125" s="80">
        <f ca="1">CHOOSE($C$16,Primary!X628,Primary!X628*$D125)</f>
        <v>6.6411461926002883E-51</v>
      </c>
      <c r="AE125" s="80">
        <f ca="1">CHOOSE($C$16,Primary!Y628,Primary!Y628*$D125)</f>
        <v>6.177199948638162E-52</v>
      </c>
      <c r="AF125" s="80">
        <f ca="1">CHOOSE($C$16,Primary!Z628,Primary!Z628*$D125)</f>
        <v>1.653385373360566E-51</v>
      </c>
      <c r="AG125" s="80">
        <f ca="1">CHOOSE($C$16,Primary!AA628,Primary!AA628*$D125)</f>
        <v>1.037829769971357E-51</v>
      </c>
      <c r="AH125" s="80">
        <f ca="1">CHOOSE($C$16,Primary!AB628,Primary!AB628*$D125)</f>
        <v>2.3221920591191378E-51</v>
      </c>
      <c r="AI125" s="80">
        <f ca="1">CHOOSE($C$16,Primary!AC628,Primary!AC628*$D125)</f>
        <v>2.8567882114355504E-51</v>
      </c>
      <c r="AJ125" s="80">
        <f ca="1">CHOOSE($C$16,Primary!AD628,Primary!AD628*$D125)</f>
        <v>4.6043447165096641E-50</v>
      </c>
      <c r="AK125" s="80">
        <f ca="1">CHOOSE($C$16,Primary!AE628,Primary!AE628*$D125)</f>
        <v>4.8704771320536594E-52</v>
      </c>
      <c r="AL125" s="80">
        <f ca="1">CHOOSE($C$16,Primary!AF628,Primary!AF628*$D125)</f>
        <v>2.1993264129970234E-51</v>
      </c>
    </row>
    <row r="126" spans="4:38" x14ac:dyDescent="0.15">
      <c r="D126" s="41">
        <f>DCC!B94</f>
        <v>14.218999999999999</v>
      </c>
      <c r="E126" s="41">
        <f ca="1">CHOOSE($C$16,Neutron!N93,Neutron!N93*D126)</f>
        <v>2.1430841103891237E-5</v>
      </c>
      <c r="F126" s="41">
        <f ca="1">CHOOSE($C$16,Primary!E629,Primary!E629*$D126)</f>
        <v>5.6188173784711013E-7</v>
      </c>
      <c r="G126" s="41">
        <f ca="1">CHOOSE($C$16,Primary!F629,Primary!F629*$D126)</f>
        <v>1.7367334196602821E-9</v>
      </c>
      <c r="H126" s="41">
        <f ca="1">CHOOSE($C$16,'mu+'!J33,'mu+'!J33*$D126)</f>
        <v>4.9101142840154729E-7</v>
      </c>
      <c r="I126" s="41">
        <f ca="1">CHOOSE($C$16,'mu-'!J33,'mu-'!J33*$D126)</f>
        <v>5.0609639995646799E-7</v>
      </c>
      <c r="J126" s="41">
        <f ca="1">CHOOSE($C$16,Secondary!N44,Secondary!N44*$D126)</f>
        <v>3.5354060028791326E-5</v>
      </c>
      <c r="K126" s="41">
        <f ca="1">CHOOSE($C$16,Secondary!O44,Secondary!O44*$D126)</f>
        <v>2.1473006486632696E-5</v>
      </c>
      <c r="L126" s="41">
        <f ca="1">CHOOSE($C$16,Secondary!P44,Secondary!P44*$D126)</f>
        <v>3.1199270188785809E-4</v>
      </c>
      <c r="M126" s="80">
        <f ca="1">CHOOSE($C$16,Primary!G629,Primary!G629*$D126)</f>
        <v>4.1368450318160685E-12</v>
      </c>
      <c r="N126" s="80">
        <f ca="1">CHOOSE($C$16,Primary!H629,Primary!H629*$D126)</f>
        <v>2.1910686567332508E-13</v>
      </c>
      <c r="O126" s="80">
        <f ca="1">CHOOSE($C$16,Primary!I629,Primary!I629*$D126)</f>
        <v>7.3637219106462066E-15</v>
      </c>
      <c r="P126" s="80">
        <f ca="1">CHOOSE($C$16,Primary!J629,Primary!J629*$D126)</f>
        <v>2.3217812768630076E-15</v>
      </c>
      <c r="Q126" s="80">
        <f ca="1">CHOOSE($C$16,Primary!K629,Primary!K629*$D126)</f>
        <v>1.2436487818655557E-18</v>
      </c>
      <c r="R126" s="80">
        <f ca="1">CHOOSE($C$16,Primary!L629,Primary!L629*$D126)</f>
        <v>8.1314400414057578E-19</v>
      </c>
      <c r="S126" s="80">
        <f ca="1">CHOOSE($C$16,Primary!M629,Primary!M629*$D126)</f>
        <v>2.6865176069801831E-35</v>
      </c>
      <c r="T126" s="80">
        <f ca="1">CHOOSE($C$16,Primary!N629,Primary!N629*$D126)</f>
        <v>3.4065867215146301E-42</v>
      </c>
      <c r="U126" s="80">
        <f ca="1">CHOOSE($C$16,Primary!O629,Primary!O629*$D126)</f>
        <v>5.046914397103701E-43</v>
      </c>
      <c r="V126" s="80">
        <f ca="1">CHOOSE($C$16,Primary!P629,Primary!P629*$D126)</f>
        <v>3.7095839594246588E-42</v>
      </c>
      <c r="W126" s="80">
        <f ca="1">CHOOSE($C$16,Primary!Q629,Primary!Q629*$D126)</f>
        <v>4.771239848502761E-43</v>
      </c>
      <c r="X126" s="80">
        <f ca="1">CHOOSE($C$16,Primary!R629,Primary!R629*$D126)</f>
        <v>2.293163522730551E-42</v>
      </c>
      <c r="Y126" s="80">
        <f ca="1">CHOOSE($C$16,Primary!S629,Primary!S629*$D126)</f>
        <v>4.5442958620503119E-44</v>
      </c>
      <c r="Z126" s="80">
        <f ca="1">CHOOSE($C$16,Primary!T629,Primary!T629*$D126)</f>
        <v>2.8442234706142418E-43</v>
      </c>
      <c r="AA126" s="80">
        <f ca="1">CHOOSE($C$16,Primary!U629,Primary!U629*$D126)</f>
        <v>1.9175244529488221E-44</v>
      </c>
      <c r="AB126" s="80">
        <f ca="1">CHOOSE($C$16,Primary!V629,Primary!V629*$D126)</f>
        <v>5.1549750014576873E-44</v>
      </c>
      <c r="AC126" s="80">
        <f ca="1">CHOOSE($C$16,Primary!W629,Primary!W629*$D126)</f>
        <v>1.5054352121576265E-44</v>
      </c>
      <c r="AD126" s="80">
        <f ca="1">CHOOSE($C$16,Primary!X629,Primary!X629*$D126)</f>
        <v>1.0413279897268301E-50</v>
      </c>
      <c r="AE126" s="80">
        <f ca="1">CHOOSE($C$16,Primary!Y629,Primary!Y629*$D126)</f>
        <v>9.9421243106678391E-52</v>
      </c>
      <c r="AF126" s="80">
        <f ca="1">CHOOSE($C$16,Primary!Z629,Primary!Z629*$D126)</f>
        <v>2.6799971867157794E-51</v>
      </c>
      <c r="AG126" s="80">
        <f ca="1">CHOOSE($C$16,Primary!AA629,Primary!AA629*$D126)</f>
        <v>1.6547014872329197E-51</v>
      </c>
      <c r="AH126" s="80">
        <f ca="1">CHOOSE($C$16,Primary!AB629,Primary!AB629*$D126)</f>
        <v>3.6433607099677741E-51</v>
      </c>
      <c r="AI126" s="80">
        <f ca="1">CHOOSE($C$16,Primary!AC629,Primary!AC629*$D126)</f>
        <v>4.4040529986078515E-51</v>
      </c>
      <c r="AJ126" s="80">
        <f ca="1">CHOOSE($C$16,Primary!AD629,Primary!AD629*$D126)</f>
        <v>6.9226007388252509E-50</v>
      </c>
      <c r="AK126" s="80">
        <f ca="1">CHOOSE($C$16,Primary!AE629,Primary!AE629*$D126)</f>
        <v>7.2721367490742509E-52</v>
      </c>
      <c r="AL126" s="80">
        <f ca="1">CHOOSE($C$16,Primary!AF629,Primary!AF629*$D126)</f>
        <v>3.2579718391264043E-51</v>
      </c>
    </row>
    <row r="127" spans="4:38" x14ac:dyDescent="0.15">
      <c r="D127" s="41">
        <f>DCC!B95</f>
        <v>17.901</v>
      </c>
      <c r="E127" s="41">
        <f ca="1">CHOOSE($C$16,Neutron!N94,Neutron!N94*D127)</f>
        <v>1.7072147542547419E-5</v>
      </c>
      <c r="F127" s="41">
        <f ca="1">CHOOSE($C$16,Primary!E630,Primary!E630*$D127)</f>
        <v>5.9573169340979205E-7</v>
      </c>
      <c r="G127" s="41">
        <f ca="1">CHOOSE($C$16,Primary!F630,Primary!F630*$D127)</f>
        <v>1.0643750208234003E-9</v>
      </c>
      <c r="H127" s="41">
        <f ca="1">CHOOSE($C$16,'mu+'!J34,'mu+'!J34*$D127)</f>
        <v>5.6718442131969223E-7</v>
      </c>
      <c r="I127" s="41">
        <f ca="1">CHOOSE($C$16,'mu-'!J34,'mu-'!J34*$D127)</f>
        <v>5.8433204978737934E-7</v>
      </c>
      <c r="J127" s="41">
        <f ca="1">CHOOSE($C$16,Secondary!N45,Secondary!N45*$D127)</f>
        <v>2.753470748721462E-5</v>
      </c>
      <c r="K127" s="41">
        <f ca="1">CHOOSE($C$16,Secondary!O45,Secondary!O45*$D127)</f>
        <v>1.8192141233688357E-5</v>
      </c>
      <c r="L127" s="41">
        <f ca="1">CHOOSE($C$16,Secondary!P45,Secondary!P45*$D127)</f>
        <v>2.3200398150103623E-4</v>
      </c>
      <c r="M127" s="80">
        <f ca="1">CHOOSE($C$16,Primary!G630,Primary!G630*$D127)</f>
        <v>1.8720024202687267E-12</v>
      </c>
      <c r="N127" s="80">
        <f ca="1">CHOOSE($C$16,Primary!H630,Primary!H630*$D127)</f>
        <v>9.579155950033988E-14</v>
      </c>
      <c r="O127" s="80">
        <f ca="1">CHOOSE($C$16,Primary!I630,Primary!I630*$D127)</f>
        <v>2.6426466362938189E-15</v>
      </c>
      <c r="P127" s="80">
        <f ca="1">CHOOSE($C$16,Primary!J630,Primary!J630*$D127)</f>
        <v>7.9791244402012534E-16</v>
      </c>
      <c r="Q127" s="80">
        <f ca="1">CHOOSE($C$16,Primary!K630,Primary!K630*$D127)</f>
        <v>2.4713590964799944E-19</v>
      </c>
      <c r="R127" s="80">
        <f ca="1">CHOOSE($C$16,Primary!L630,Primary!L630*$D127)</f>
        <v>2.050717456064224E-19</v>
      </c>
      <c r="S127" s="80">
        <f ca="1">CHOOSE($C$16,Primary!M630,Primary!M630*$D127)</f>
        <v>4.409881381190961E-35</v>
      </c>
      <c r="T127" s="80">
        <f ca="1">CHOOSE($C$16,Primary!N630,Primary!N630*$D127)</f>
        <v>5.5383716206775225E-42</v>
      </c>
      <c r="U127" s="80">
        <f ca="1">CHOOSE($C$16,Primary!O630,Primary!O630*$D127)</f>
        <v>8.2474802021880466E-43</v>
      </c>
      <c r="V127" s="80">
        <f ca="1">CHOOSE($C$16,Primary!P630,Primary!P630*$D127)</f>
        <v>5.9250212593497684E-42</v>
      </c>
      <c r="W127" s="80">
        <f ca="1">CHOOSE($C$16,Primary!Q630,Primary!Q630*$D127)</f>
        <v>7.6490585101985855E-43</v>
      </c>
      <c r="X127" s="80">
        <f ca="1">CHOOSE($C$16,Primary!R630,Primary!R630*$D127)</f>
        <v>3.6155772016078337E-42</v>
      </c>
      <c r="Y127" s="80">
        <f ca="1">CHOOSE($C$16,Primary!S630,Primary!S630*$D127)</f>
        <v>7.3865973311746428E-44</v>
      </c>
      <c r="Z127" s="80">
        <f ca="1">CHOOSE($C$16,Primary!T630,Primary!T630*$D127)</f>
        <v>4.5052127171948179E-43</v>
      </c>
      <c r="AA127" s="80">
        <f ca="1">CHOOSE($C$16,Primary!U630,Primary!U630*$D127)</f>
        <v>3.1624864005630402E-44</v>
      </c>
      <c r="AB127" s="80">
        <f ca="1">CHOOSE($C$16,Primary!V630,Primary!V630*$D127)</f>
        <v>8.3361200089453378E-44</v>
      </c>
      <c r="AC127" s="80">
        <f ca="1">CHOOSE($C$16,Primary!W630,Primary!W630*$D127)</f>
        <v>2.4919168118124262E-44</v>
      </c>
      <c r="AD127" s="80">
        <f ca="1">CHOOSE($C$16,Primary!X630,Primary!X630*$D127)</f>
        <v>1.6320002392839674E-50</v>
      </c>
      <c r="AE127" s="80">
        <f ca="1">CHOOSE($C$16,Primary!Y630,Primary!Y630*$D127)</f>
        <v>1.5997219108045059E-51</v>
      </c>
      <c r="AF127" s="80">
        <f ca="1">CHOOSE($C$16,Primary!Z630,Primary!Z630*$D127)</f>
        <v>4.3411059694352014E-51</v>
      </c>
      <c r="AG127" s="80">
        <f ca="1">CHOOSE($C$16,Primary!AA630,Primary!AA630*$D127)</f>
        <v>2.6366534693834965E-51</v>
      </c>
      <c r="AH127" s="80">
        <f ca="1">CHOOSE($C$16,Primary!AB630,Primary!AB630*$D127)</f>
        <v>5.7136211304514817E-51</v>
      </c>
      <c r="AI127" s="80">
        <f ca="1">CHOOSE($C$16,Primary!AC630,Primary!AC630*$D127)</f>
        <v>6.7860714161930224E-51</v>
      </c>
      <c r="AJ127" s="80">
        <f ca="1">CHOOSE($C$16,Primary!AD630,Primary!AD630*$D127)</f>
        <v>1.0405384450607755E-49</v>
      </c>
      <c r="AK127" s="80">
        <f ca="1">CHOOSE($C$16,Primary!AE630,Primary!AE630*$D127)</f>
        <v>1.0854289010450474E-51</v>
      </c>
      <c r="AL127" s="80">
        <f ca="1">CHOOSE($C$16,Primary!AF630,Primary!AF630*$D127)</f>
        <v>4.8245556615405611E-51</v>
      </c>
    </row>
    <row r="128" spans="4:38" x14ac:dyDescent="0.15">
      <c r="D128" s="41">
        <f>DCC!B96</f>
        <v>22.536000000000001</v>
      </c>
      <c r="E128" s="41">
        <f ca="1">CHOOSE($C$16,Neutron!N95,Neutron!N95*D128)</f>
        <v>1.406611624656725E-5</v>
      </c>
      <c r="F128" s="41">
        <f ca="1">CHOOSE($C$16,Primary!E631,Primary!E631*$D128)</f>
        <v>6.2556559636339653E-7</v>
      </c>
      <c r="G128" s="41">
        <f ca="1">CHOOSE($C$16,Primary!F631,Primary!F631*$D128)</f>
        <v>6.5060587414002883E-10</v>
      </c>
      <c r="H128" s="41">
        <f ca="1">CHOOSE($C$16,'mu+'!J35,'mu+'!J35*$D128)</f>
        <v>6.5287192341868503E-7</v>
      </c>
      <c r="I128" s="41">
        <f ca="1">CHOOSE($C$16,'mu-'!J35,'mu-'!J35*$D128)</f>
        <v>6.710063507819505E-7</v>
      </c>
      <c r="J128" s="41">
        <f ca="1">CHOOSE($C$16,Secondary!N46,Secondary!N46*$D128)</f>
        <v>2.1241692025675519E-5</v>
      </c>
      <c r="K128" s="41">
        <f ca="1">CHOOSE($C$16,Secondary!O46,Secondary!O46*$D128)</f>
        <v>1.5132960864020697E-5</v>
      </c>
      <c r="L128" s="41">
        <f ca="1">CHOOSE($C$16,Secondary!P46,Secondary!P46*$D128)</f>
        <v>1.686397196095934E-4</v>
      </c>
      <c r="M128" s="80">
        <f ca="1">CHOOSE($C$16,Primary!G631,Primary!G631*$D128)</f>
        <v>8.4683614643074348E-13</v>
      </c>
      <c r="N128" s="80">
        <f ca="1">CHOOSE($C$16,Primary!H631,Primary!H631*$D128)</f>
        <v>4.1829934375392206E-14</v>
      </c>
      <c r="O128" s="80">
        <f ca="1">CHOOSE($C$16,Primary!I631,Primary!I631*$D128)</f>
        <v>9.4808188666923842E-16</v>
      </c>
      <c r="P128" s="80">
        <f ca="1">CHOOSE($C$16,Primary!J631,Primary!J631*$D128)</f>
        <v>2.7412253526723939E-16</v>
      </c>
      <c r="Q128" s="80">
        <f ca="1">CHOOSE($C$16,Primary!K631,Primary!K631*$D128)</f>
        <v>4.9114270888889797E-20</v>
      </c>
      <c r="R128" s="80">
        <f ca="1">CHOOSE($C$16,Primary!L631,Primary!L631*$D128)</f>
        <v>5.1708730102844165E-20</v>
      </c>
      <c r="S128" s="80">
        <f ca="1">CHOOSE($C$16,Primary!M631,Primary!M631*$D128)</f>
        <v>7.2273080652623036E-35</v>
      </c>
      <c r="T128" s="80">
        <f ca="1">CHOOSE($C$16,Primary!N631,Primary!N631*$D128)</f>
        <v>8.9939789353584701E-42</v>
      </c>
      <c r="U128" s="80">
        <f ca="1">CHOOSE($C$16,Primary!O631,Primary!O631*$D128)</f>
        <v>1.3461974760737521E-42</v>
      </c>
      <c r="V128" s="80">
        <f ca="1">CHOOSE($C$16,Primary!P631,Primary!P631*$D128)</f>
        <v>9.4556184977224592E-42</v>
      </c>
      <c r="W128" s="80">
        <f ca="1">CHOOSE($C$16,Primary!Q631,Primary!Q631*$D128)</f>
        <v>1.2251277379808079E-42</v>
      </c>
      <c r="X128" s="80">
        <f ca="1">CHOOSE($C$16,Primary!R631,Primary!R631*$D128)</f>
        <v>5.6963044343752903E-42</v>
      </c>
      <c r="Y128" s="80">
        <f ca="1">CHOOSE($C$16,Primary!S631,Primary!S631*$D128)</f>
        <v>1.1998340614889385E-43</v>
      </c>
      <c r="Z128" s="80">
        <f ca="1">CHOOSE($C$16,Primary!T631,Primary!T631*$D128)</f>
        <v>7.131108585565505E-43</v>
      </c>
      <c r="AA128" s="80">
        <f ca="1">CHOOSE($C$16,Primary!U631,Primary!U631*$D128)</f>
        <v>5.2120994856898048E-44</v>
      </c>
      <c r="AB128" s="80">
        <f ca="1">CHOOSE($C$16,Primary!V631,Primary!V631*$D128)</f>
        <v>1.3468475659795159E-43</v>
      </c>
      <c r="AC128" s="80">
        <f ca="1">CHOOSE($C$16,Primary!W631,Primary!W631*$D128)</f>
        <v>4.1224536806645624E-44</v>
      </c>
      <c r="AD128" s="80">
        <f ca="1">CHOOSE($C$16,Primary!X631,Primary!X631*$D128)</f>
        <v>2.5561296078639024E-50</v>
      </c>
      <c r="AE128" s="80">
        <f ca="1">CHOOSE($C$16,Primary!Y631,Primary!Y631*$D128)</f>
        <v>2.5721612576294004E-51</v>
      </c>
      <c r="AF128" s="80">
        <f ca="1">CHOOSE($C$16,Primary!Z631,Primary!Z631*$D128)</f>
        <v>7.0295332754031164E-51</v>
      </c>
      <c r="AG128" s="80">
        <f ca="1">CHOOSE($C$16,Primary!AA631,Primary!AA631*$D128)</f>
        <v>4.1996064118996971E-51</v>
      </c>
      <c r="AH128" s="80">
        <f ca="1">CHOOSE($C$16,Primary!AB631,Primary!AB631*$D128)</f>
        <v>8.9558916452720832E-51</v>
      </c>
      <c r="AI128" s="80">
        <f ca="1">CHOOSE($C$16,Primary!AC631,Primary!AC631*$D128)</f>
        <v>1.045193762882486E-50</v>
      </c>
      <c r="AJ128" s="80">
        <f ca="1">CHOOSE($C$16,Primary!AD631,Primary!AD631*$D128)</f>
        <v>1.5632727274934291E-49</v>
      </c>
      <c r="AK128" s="80">
        <f ca="1">CHOOSE($C$16,Primary!AE631,Primary!AE631*$D128)</f>
        <v>1.6194835865914877E-51</v>
      </c>
      <c r="AL128" s="80">
        <f ca="1">CHOOSE($C$16,Primary!AF631,Primary!AF631*$D128)</f>
        <v>7.14169589598031E-51</v>
      </c>
    </row>
    <row r="129" spans="4:38" x14ac:dyDescent="0.15">
      <c r="D129" s="41">
        <f>DCC!B97</f>
        <v>28.370999999999999</v>
      </c>
      <c r="E129" s="41">
        <f ca="1">CHOOSE($C$16,Neutron!N96,Neutron!N96*D129)</f>
        <v>1.2112951410519797E-5</v>
      </c>
      <c r="F129" s="41">
        <f ca="1">CHOOSE($C$16,Primary!E632,Primary!E632*$D129)</f>
        <v>6.5000346695981051E-7</v>
      </c>
      <c r="G129" s="41">
        <f ca="1">CHOOSE($C$16,Primary!F632,Primary!F632*$D129)</f>
        <v>3.9704892949304171E-10</v>
      </c>
      <c r="H129" s="41">
        <f ca="1">CHOOSE($C$16,'mu+'!J36,'mu+'!J36*$D129)</f>
        <v>7.5066427426327866E-7</v>
      </c>
      <c r="I129" s="41">
        <f ca="1">CHOOSE($C$16,'mu-'!J36,'mu-'!J36*$D129)</f>
        <v>7.6779824155518749E-7</v>
      </c>
      <c r="J129" s="41">
        <f ca="1">CHOOSE($C$16,Secondary!N47,Secondary!N47*$D129)</f>
        <v>1.6210814756454224E-5</v>
      </c>
      <c r="K129" s="41">
        <f ca="1">CHOOSE($C$16,Secondary!O47,Secondary!O47*$D129)</f>
        <v>1.2328359373899808E-5</v>
      </c>
      <c r="L129" s="41">
        <f ca="1">CHOOSE($C$16,Secondary!P47,Secondary!P47*$D129)</f>
        <v>1.1929851753945246E-4</v>
      </c>
      <c r="M129" s="80">
        <f ca="1">CHOOSE($C$16,Primary!G632,Primary!G632*$D129)</f>
        <v>3.8301526994270646E-13</v>
      </c>
      <c r="N129" s="80">
        <f ca="1">CHOOSE($C$16,Primary!H632,Primary!H632*$D129)</f>
        <v>1.8246704581136977E-14</v>
      </c>
      <c r="O129" s="80">
        <f ca="1">CHOOSE($C$16,Primary!I632,Primary!I632*$D129)</f>
        <v>3.4006591158677494E-16</v>
      </c>
      <c r="P129" s="80">
        <f ca="1">CHOOSE($C$16,Primary!J632,Primary!J632*$D129)</f>
        <v>9.4152621621066483E-17</v>
      </c>
      <c r="Q129" s="80">
        <f ca="1">CHOOSE($C$16,Primary!K632,Primary!K632*$D129)</f>
        <v>9.7606856015610993E-21</v>
      </c>
      <c r="R129" s="80">
        <f ca="1">CHOOSE($C$16,Primary!L632,Primary!L632*$D129)</f>
        <v>1.3036640043966271E-20</v>
      </c>
      <c r="S129" s="80">
        <f ca="1">CHOOSE($C$16,Primary!M632,Primary!M632*$D129)</f>
        <v>1.1825720538763321E-34</v>
      </c>
      <c r="T129" s="80">
        <f ca="1">CHOOSE($C$16,Primary!N632,Primary!N632*$D129)</f>
        <v>1.4586459785073946E-41</v>
      </c>
      <c r="U129" s="80">
        <f ca="1">CHOOSE($C$16,Primary!O632,Primary!O632*$D129)</f>
        <v>2.1943190753552359E-42</v>
      </c>
      <c r="V129" s="80">
        <f ca="1">CHOOSE($C$16,Primary!P632,Primary!P632*$D129)</f>
        <v>1.5069414734582563E-41</v>
      </c>
      <c r="W129" s="80">
        <f ca="1">CHOOSE($C$16,Primary!Q632,Primary!Q632*$D129)</f>
        <v>1.959873556665073E-42</v>
      </c>
      <c r="X129" s="80">
        <f ca="1">CHOOSE($C$16,Primary!R632,Primary!R632*$D129)</f>
        <v>8.9654693087533923E-42</v>
      </c>
      <c r="Y129" s="80">
        <f ca="1">CHOOSE($C$16,Primary!S632,Primary!S632*$D129)</f>
        <v>1.9472085900415806E-43</v>
      </c>
      <c r="Z129" s="80">
        <f ca="1">CHOOSE($C$16,Primary!T632,Primary!T632*$D129)</f>
        <v>1.1278656602030153E-42</v>
      </c>
      <c r="AA129" s="80">
        <f ca="1">CHOOSE($C$16,Primary!U632,Primary!U632*$D129)</f>
        <v>8.5829545485861287E-44</v>
      </c>
      <c r="AB129" s="80">
        <f ca="1">CHOOSE($C$16,Primary!V632,Primary!V632*$D129)</f>
        <v>2.17448884075777E-43</v>
      </c>
      <c r="AC129" s="80">
        <f ca="1">CHOOSE($C$16,Primary!W632,Primary!W632*$D129)</f>
        <v>6.8139010546142043E-44</v>
      </c>
      <c r="AD129" s="80">
        <f ca="1">CHOOSE($C$16,Primary!X632,Primary!X632*$D129)</f>
        <v>4.0012333235549183E-50</v>
      </c>
      <c r="AE129" s="80">
        <f ca="1">CHOOSE($C$16,Primary!Y632,Primary!Y632*$D129)</f>
        <v>4.1329533722828938E-51</v>
      </c>
      <c r="AF129" s="80">
        <f ca="1">CHOOSE($C$16,Primary!Z632,Primary!Z632*$D129)</f>
        <v>1.1373778411787791E-50</v>
      </c>
      <c r="AG129" s="80">
        <f ca="1">CHOOSE($C$16,Primary!AA632,Primary!AA632*$D129)</f>
        <v>6.6838727591741424E-51</v>
      </c>
      <c r="AH129" s="80">
        <f ca="1">CHOOSE($C$16,Primary!AB632,Primary!AB632*$D129)</f>
        <v>1.4029807353786817E-50</v>
      </c>
      <c r="AI129" s="80">
        <f ca="1">CHOOSE($C$16,Primary!AC632,Primary!AC632*$D129)</f>
        <v>1.6088015644185687E-50</v>
      </c>
      <c r="AJ129" s="80">
        <f ca="1">CHOOSE($C$16,Primary!AD632,Primary!AD632*$D129)</f>
        <v>2.3474197377413592E-49</v>
      </c>
      <c r="AK129" s="80">
        <f ca="1">CHOOSE($C$16,Primary!AE632,Primary!AE632*$D129)</f>
        <v>2.4151492151763814E-51</v>
      </c>
      <c r="AL129" s="80">
        <f ca="1">CHOOSE($C$16,Primary!AF632,Primary!AF632*$D129)</f>
        <v>1.0567349640806444E-50</v>
      </c>
    </row>
    <row r="130" spans="4:38" x14ac:dyDescent="0.15">
      <c r="D130" s="41">
        <f>DCC!B98</f>
        <v>35.716999999999999</v>
      </c>
      <c r="E130" s="41">
        <f ca="1">CHOOSE($C$16,Neutron!N97,Neutron!N97*D130)</f>
        <v>1.1005966162816837E-5</v>
      </c>
      <c r="F130" s="41">
        <f ca="1">CHOOSE($C$16,Primary!E633,Primary!E633*$D130)</f>
        <v>6.6730464514798054E-7</v>
      </c>
      <c r="G130" s="41">
        <f ca="1">CHOOSE($C$16,Primary!F633,Primary!F633*$D130)</f>
        <v>2.4207035960270114E-10</v>
      </c>
      <c r="H130" s="41">
        <f ca="1">CHOOSE($C$16,'mu+'!J37,'mu+'!J37*$D130)</f>
        <v>8.6407183282751054E-7</v>
      </c>
      <c r="I130" s="41">
        <f ca="1">CHOOSE($C$16,'mu-'!J37,'mu-'!J37*$D130)</f>
        <v>8.7712043885501651E-7</v>
      </c>
      <c r="J130" s="41">
        <f ca="1">CHOOSE($C$16,Secondary!N48,Secondary!N48*$D130)</f>
        <v>1.2221968017350821E-5</v>
      </c>
      <c r="K130" s="41">
        <f ca="1">CHOOSE($C$16,Secondary!O48,Secondary!O48*$D130)</f>
        <v>9.8150038985161128E-6</v>
      </c>
      <c r="L130" s="41">
        <f ca="1">CHOOSE($C$16,Secondary!P48,Secondary!P48*$D130)</f>
        <v>8.1880839303158828E-5</v>
      </c>
      <c r="M130" s="80">
        <f ca="1">CHOOSE($C$16,Primary!G633,Primary!G633*$D130)</f>
        <v>1.7321490846067639E-13</v>
      </c>
      <c r="N130" s="80">
        <f ca="1">CHOOSE($C$16,Primary!H633,Primary!H633*$D130)</f>
        <v>7.9515357740477682E-15</v>
      </c>
      <c r="O130" s="80">
        <f ca="1">CHOOSE($C$16,Primary!I633,Primary!I633*$D130)</f>
        <v>1.2195902203780834E-16</v>
      </c>
      <c r="P130" s="80">
        <f ca="1">CHOOSE($C$16,Primary!J633,Primary!J633*$D130)</f>
        <v>3.2332730423897922E-17</v>
      </c>
      <c r="Q130" s="80">
        <f ca="1">CHOOSE($C$16,Primary!K633,Primary!K633*$D130)</f>
        <v>1.9396813020922809E-21</v>
      </c>
      <c r="R130" s="80">
        <f ca="1">CHOOSE($C$16,Primary!L633,Primary!L633*$D130)</f>
        <v>3.2863881907011786E-21</v>
      </c>
      <c r="S130" s="80">
        <f ca="1">CHOOSE($C$16,Primary!M633,Primary!M633*$D130)</f>
        <v>1.9311750687693361E-34</v>
      </c>
      <c r="T130" s="80">
        <f ca="1">CHOOSE($C$16,Primary!N633,Primary!N633*$D130)</f>
        <v>2.3613147083558054E-41</v>
      </c>
      <c r="U130" s="80">
        <f ca="1">CHOOSE($C$16,Primary!O633,Primary!O633*$D130)</f>
        <v>3.5710950332821742E-42</v>
      </c>
      <c r="V130" s="80">
        <f ca="1">CHOOSE($C$16,Primary!P633,Primary!P633*$D130)</f>
        <v>2.3985190276901127E-41</v>
      </c>
      <c r="W130" s="80">
        <f ca="1">CHOOSE($C$16,Primary!Q633,Primary!Q633*$D130)</f>
        <v>3.1316695246173351E-42</v>
      </c>
      <c r="X130" s="80">
        <f ca="1">CHOOSE($C$16,Primary!R633,Primary!R633*$D130)</f>
        <v>1.4092111745430997E-41</v>
      </c>
      <c r="Y130" s="80">
        <f ca="1">CHOOSE($C$16,Primary!S633,Primary!S633*$D130)</f>
        <v>3.1562102429647975E-43</v>
      </c>
      <c r="Z130" s="80">
        <f ca="1">CHOOSE($C$16,Primary!T633,Primary!T633*$D130)</f>
        <v>1.7819814882400825E-42</v>
      </c>
      <c r="AA130" s="80">
        <f ca="1">CHOOSE($C$16,Primary!U633,Primary!U633*$D130)</f>
        <v>1.4117587413763746E-43</v>
      </c>
      <c r="AB130" s="80">
        <f ca="1">CHOOSE($C$16,Primary!V633,Primary!V633*$D130)</f>
        <v>3.507716088243656E-43</v>
      </c>
      <c r="AC130" s="80">
        <f ca="1">CHOOSE($C$16,Primary!W633,Primary!W633*$D130)</f>
        <v>1.1253298214275454E-43</v>
      </c>
      <c r="AD130" s="80">
        <f ca="1">CHOOSE($C$16,Primary!X633,Primary!X633*$D130)</f>
        <v>6.2578653018711299E-50</v>
      </c>
      <c r="AE130" s="80">
        <f ca="1">CHOOSE($C$16,Primary!Y633,Primary!Y633*$D130)</f>
        <v>6.6341785073085655E-51</v>
      </c>
      <c r="AF130" s="80">
        <f ca="1">CHOOSE($C$16,Primary!Z633,Primary!Z633*$D130)</f>
        <v>1.8384307612737219E-50</v>
      </c>
      <c r="AG130" s="80">
        <f ca="1">CHOOSE($C$16,Primary!AA633,Primary!AA633*$D130)</f>
        <v>1.0629966182979354E-50</v>
      </c>
      <c r="AH130" s="80">
        <f ca="1">CHOOSE($C$16,Primary!AB633,Primary!AB633*$D130)</f>
        <v>2.196546928518706E-50</v>
      </c>
      <c r="AI130" s="80">
        <f ca="1">CHOOSE($C$16,Primary!AC633,Primary!AC633*$D130)</f>
        <v>2.4748463190539175E-50</v>
      </c>
      <c r="AJ130" s="80">
        <f ca="1">CHOOSE($C$16,Primary!AD633,Primary!AD633*$D130)</f>
        <v>3.522752187035242E-49</v>
      </c>
      <c r="AK130" s="80">
        <f ca="1">CHOOSE($C$16,Primary!AE633,Primary!AE633*$D130)</f>
        <v>3.599844877985961E-51</v>
      </c>
      <c r="AL130" s="80">
        <f ca="1">CHOOSE($C$16,Primary!AF633,Primary!AF633*$D130)</f>
        <v>1.5627549020582019E-50</v>
      </c>
    </row>
    <row r="131" spans="4:38" x14ac:dyDescent="0.15">
      <c r="D131" s="41">
        <f>DCC!B99</f>
        <v>44.965000000000003</v>
      </c>
      <c r="E131" s="41">
        <f ca="1">CHOOSE($C$16,Neutron!N98,Neutron!N98*D131)</f>
        <v>1.0462559957030563E-5</v>
      </c>
      <c r="F131" s="41">
        <f ca="1">CHOOSE($C$16,Primary!E634,Primary!E634*$D131)</f>
        <v>6.7524078826211144E-7</v>
      </c>
      <c r="G131" s="41">
        <f ca="1">CHOOSE($C$16,Primary!F634,Primary!F634*$D131)</f>
        <v>1.4749800909408163E-10</v>
      </c>
      <c r="H131" s="41">
        <f ca="1">CHOOSE($C$16,'mu+'!J38,'mu+'!J38*$D131)</f>
        <v>9.9680557272101479E-7</v>
      </c>
      <c r="I131" s="41">
        <f ca="1">CHOOSE($C$16,'mu-'!J38,'mu-'!J38*$D131)</f>
        <v>1.0015837607396188E-6</v>
      </c>
      <c r="J131" s="41">
        <f ca="1">CHOOSE($C$16,Secondary!N49,Secondary!N49*$D131)</f>
        <v>9.0914972999289874E-6</v>
      </c>
      <c r="K131" s="41">
        <f ca="1">CHOOSE($C$16,Secondary!O49,Secondary!O49*$D131)</f>
        <v>7.6256973083454519E-6</v>
      </c>
      <c r="L131" s="41">
        <f ca="1">CHOOSE($C$16,Secondary!P49,Secondary!P49*$D131)</f>
        <v>5.4461481779477057E-5</v>
      </c>
      <c r="M131" s="80">
        <f ca="1">CHOOSE($C$16,Primary!G634,Primary!G634*$D131)</f>
        <v>7.8331879497027772E-14</v>
      </c>
      <c r="N131" s="80">
        <f ca="1">CHOOSE($C$16,Primary!H634,Primary!H634*$D131)</f>
        <v>3.4620434067386434E-15</v>
      </c>
      <c r="O131" s="80">
        <f ca="1">CHOOSE($C$16,Primary!I634,Primary!I634*$D131)</f>
        <v>4.3735694977437107E-17</v>
      </c>
      <c r="P131" s="80">
        <f ca="1">CHOOSE($C$16,Primary!J634,Primary!J634*$D131)</f>
        <v>1.1102364650142418E-17</v>
      </c>
      <c r="Q131" s="80">
        <f ca="1">CHOOSE($C$16,Primary!K634,Primary!K634*$D131)</f>
        <v>3.8546345442382351E-22</v>
      </c>
      <c r="R131" s="80">
        <f ca="1">CHOOSE($C$16,Primary!L634,Primary!L634*$D131)</f>
        <v>8.2843679193429101E-22</v>
      </c>
      <c r="S131" s="80">
        <f ca="1">CHOOSE($C$16,Primary!M634,Primary!M634*$D131)</f>
        <v>3.1458772754952455E-34</v>
      </c>
      <c r="T131" s="80">
        <f ca="1">CHOOSE($C$16,Primary!N634,Primary!N634*$D131)</f>
        <v>3.8146437559376317E-41</v>
      </c>
      <c r="U131" s="80">
        <f ca="1">CHOOSE($C$16,Primary!O634,Primary!O634*$D131)</f>
        <v>5.8005691706988476E-42</v>
      </c>
      <c r="V131" s="80">
        <f ca="1">CHOOSE($C$16,Primary!P634,Primary!P634*$D131)</f>
        <v>3.811124948659288E-41</v>
      </c>
      <c r="W131" s="80">
        <f ca="1">CHOOSE($C$16,Primary!Q634,Primary!Q634*$D131)</f>
        <v>4.9957450810252017E-42</v>
      </c>
      <c r="X131" s="80">
        <f ca="1">CHOOSE($C$16,Primary!R634,Primary!R634*$D131)</f>
        <v>2.2120895793805263E-41</v>
      </c>
      <c r="Y131" s="80">
        <f ca="1">CHOOSE($C$16,Primary!S634,Primary!S634*$D131)</f>
        <v>5.1085550669205905E-43</v>
      </c>
      <c r="Z131" s="80">
        <f ca="1">CHOOSE($C$16,Primary!T634,Primary!T634*$D131)</f>
        <v>2.8119315390259872E-42</v>
      </c>
      <c r="AA131" s="80">
        <f ca="1">CHOOSE($C$16,Primary!U634,Primary!U634*$D131)</f>
        <v>2.3192601819753247E-43</v>
      </c>
      <c r="AB131" s="80">
        <f ca="1">CHOOSE($C$16,Primary!V634,Primary!V634*$D131)</f>
        <v>5.6498558527696309E-43</v>
      </c>
      <c r="AC131" s="80">
        <f ca="1">CHOOSE($C$16,Primary!W634,Primary!W634*$D131)</f>
        <v>1.8563713493869814E-43</v>
      </c>
      <c r="AD131" s="80">
        <f ca="1">CHOOSE($C$16,Primary!X634,Primary!X634*$D131)</f>
        <v>9.7766546628424508E-50</v>
      </c>
      <c r="AE131" s="80">
        <f ca="1">CHOOSE($C$16,Primary!Y634,Primary!Y634*$D131)</f>
        <v>1.0642063379501865E-50</v>
      </c>
      <c r="AF131" s="80">
        <f ca="1">CHOOSE($C$16,Primary!Z634,Primary!Z634*$D131)</f>
        <v>2.96926044150548E-50</v>
      </c>
      <c r="AG131" s="80">
        <f ca="1">CHOOSE($C$16,Primary!AA634,Primary!AA634*$D131)</f>
        <v>1.6892550195589643E-50</v>
      </c>
      <c r="AH131" s="80">
        <f ca="1">CHOOSE($C$16,Primary!AB634,Primary!AB634*$D131)</f>
        <v>3.4354461829893708E-50</v>
      </c>
      <c r="AI131" s="80">
        <f ca="1">CHOOSE($C$16,Primary!AC634,Primary!AC634*$D131)</f>
        <v>3.8043066612264488E-50</v>
      </c>
      <c r="AJ131" s="80">
        <f ca="1">CHOOSE($C$16,Primary!AD634,Primary!AD634*$D131)</f>
        <v>5.2832453374664194E-49</v>
      </c>
      <c r="AK131" s="80">
        <f ca="1">CHOOSE($C$16,Primary!AE634,Primary!AE634*$D131)</f>
        <v>5.3615001954303274E-51</v>
      </c>
      <c r="AL131" s="80">
        <f ca="1">CHOOSE($C$16,Primary!AF634,Primary!AF634*$D131)</f>
        <v>2.3096382574129965E-50</v>
      </c>
    </row>
    <row r="132" spans="4:38" x14ac:dyDescent="0.15">
      <c r="D132" s="41">
        <f>DCC!B100</f>
        <v>56.606999999999999</v>
      </c>
      <c r="E132" s="41">
        <f ca="1">CHOOSE($C$16,Neutron!N99,Neutron!N99*D132)</f>
        <v>1.0115958071962762E-5</v>
      </c>
      <c r="F132" s="41">
        <f ca="1">CHOOSE($C$16,Primary!E635,Primary!E635*$D132)</f>
        <v>6.7106796240206214E-7</v>
      </c>
      <c r="G132" s="41">
        <f ca="1">CHOOSE($C$16,Primary!F635,Primary!F635*$D132)</f>
        <v>8.9843506413529629E-11</v>
      </c>
      <c r="H132" s="41">
        <f ca="1">CHOOSE($C$16,'mu+'!J39,'mu+'!J39*$D132)</f>
        <v>1.1513267177583301E-6</v>
      </c>
      <c r="I132" s="41">
        <f ca="1">CHOOSE($C$16,'mu-'!J39,'mu-'!J39*$D132)</f>
        <v>1.1428436902962425E-6</v>
      </c>
      <c r="J132" s="41">
        <f ca="1">CHOOSE($C$16,Secondary!N50,Secondary!N50*$D132)</f>
        <v>6.6648942234241173E-6</v>
      </c>
      <c r="K132" s="41">
        <f ca="1">CHOOSE($C$16,Secondary!O50,Secondary!O50*$D132)</f>
        <v>5.7799664016417784E-6</v>
      </c>
      <c r="L132" s="41">
        <f ca="1">CHOOSE($C$16,Secondary!P50,Secondary!P50*$D132)</f>
        <v>3.5135912067653243E-5</v>
      </c>
      <c r="M132" s="80">
        <f ca="1">CHOOSE($C$16,Primary!G635,Primary!G635*$D132)</f>
        <v>3.5423970820181227E-14</v>
      </c>
      <c r="N132" s="80">
        <f ca="1">CHOOSE($C$16,Primary!H635,Primary!H635*$D132)</f>
        <v>1.5061497456535573E-15</v>
      </c>
      <c r="O132" s="80">
        <f ca="1">CHOOSE($C$16,Primary!I635,Primary!I635*$D132)</f>
        <v>1.5684025251714914E-17</v>
      </c>
      <c r="P132" s="80">
        <f ca="1">CHOOSE($C$16,Primary!J635,Primary!J635*$D132)</f>
        <v>3.8122628486853809E-18</v>
      </c>
      <c r="Q132" s="80">
        <f ca="1">CHOOSE($C$16,Primary!K635,Primary!K635*$D132)</f>
        <v>7.6606154745746118E-23</v>
      </c>
      <c r="R132" s="80">
        <f ca="1">CHOOSE($C$16,Primary!L635,Primary!L635*$D132)</f>
        <v>2.0884102032600488E-22</v>
      </c>
      <c r="S132" s="80">
        <f ca="1">CHOOSE($C$16,Primary!M635,Primary!M635*$D132)</f>
        <v>5.1097877966807873E-34</v>
      </c>
      <c r="T132" s="80">
        <f ca="1">CHOOSE($C$16,Primary!N635,Primary!N635*$D132)</f>
        <v>6.1466911582044913E-41</v>
      </c>
      <c r="U132" s="80">
        <f ca="1">CHOOSE($C$16,Primary!O635,Primary!O635*$D132)</f>
        <v>9.3993086798031952E-42</v>
      </c>
      <c r="V132" s="80">
        <f ca="1">CHOOSE($C$16,Primary!P635,Primary!P635*$D132)</f>
        <v>6.0429238911638659E-41</v>
      </c>
      <c r="W132" s="80">
        <f ca="1">CHOOSE($C$16,Primary!Q635,Primary!Q635*$D132)</f>
        <v>7.9538183614351459E-42</v>
      </c>
      <c r="X132" s="80">
        <f ca="1">CHOOSE($C$16,Primary!R635,Primary!R635*$D132)</f>
        <v>3.4664696481466166E-41</v>
      </c>
      <c r="Y132" s="80">
        <f ca="1">CHOOSE($C$16,Primary!S635,Primary!S635*$D132)</f>
        <v>8.2546530548537978E-43</v>
      </c>
      <c r="Z132" s="80">
        <f ca="1">CHOOSE($C$16,Primary!T635,Primary!T635*$D132)</f>
        <v>4.4302822512755198E-42</v>
      </c>
      <c r="AA132" s="80">
        <f ca="1">CHOOSE($C$16,Primary!U635,Primary!U635*$D132)</f>
        <v>3.8043186363968997E-43</v>
      </c>
      <c r="AB132" s="80">
        <f ca="1">CHOOSE($C$16,Primary!V635,Primary!V635*$D132)</f>
        <v>9.0879581792216725E-43</v>
      </c>
      <c r="AC132" s="80">
        <f ca="1">CHOOSE($C$16,Primary!W635,Primary!W635*$D132)</f>
        <v>3.0575500837177831E-43</v>
      </c>
      <c r="AD132" s="80">
        <f ca="1">CHOOSE($C$16,Primary!X635,Primary!X635*$D132)</f>
        <v>1.5259963402318601E-49</v>
      </c>
      <c r="AE132" s="80">
        <f ca="1">CHOOSE($C$16,Primary!Y635,Primary!Y635*$D132)</f>
        <v>1.7045520396086007E-50</v>
      </c>
      <c r="AF132" s="80">
        <f ca="1">CHOOSE($C$16,Primary!Z635,Primary!Z635*$D132)</f>
        <v>4.7902801930342039E-50</v>
      </c>
      <c r="AG132" s="80">
        <f ca="1">CHOOSE($C$16,Primary!AA635,Primary!AA635*$D132)</f>
        <v>2.681196246051136E-50</v>
      </c>
      <c r="AH132" s="80">
        <f ca="1">CHOOSE($C$16,Primary!AB635,Primary!AB635*$D132)</f>
        <v>5.3675563055784529E-50</v>
      </c>
      <c r="AI132" s="80">
        <f ca="1">CHOOSE($C$16,Primary!AC635,Primary!AC635*$D132)</f>
        <v>5.8415173354413988E-50</v>
      </c>
      <c r="AJ132" s="80">
        <f ca="1">CHOOSE($C$16,Primary!AD635,Primary!AD635*$D132)</f>
        <v>7.9150877618714434E-49</v>
      </c>
      <c r="AK132" s="80">
        <f ca="1">CHOOSE($C$16,Primary!AE635,Primary!AE635*$D132)</f>
        <v>7.9787780369525657E-51</v>
      </c>
      <c r="AL132" s="80">
        <f ca="1">CHOOSE($C$16,Primary!AF635,Primary!AF635*$D132)</f>
        <v>3.4106004887767605E-50</v>
      </c>
    </row>
    <row r="133" spans="4:38" x14ac:dyDescent="0.15">
      <c r="D133" s="41">
        <f>DCC!B101</f>
        <v>71.265000000000001</v>
      </c>
      <c r="E133" s="41">
        <f ca="1">CHOOSE($C$16,Neutron!N100,Neutron!N100*D133)</f>
        <v>9.6065586330266924E-6</v>
      </c>
      <c r="F133" s="41">
        <f ca="1">CHOOSE($C$16,Primary!E636,Primary!E636*$D133)</f>
        <v>6.5175572583924221E-7</v>
      </c>
      <c r="G133" s="41">
        <f ca="1">CHOOSE($C$16,Primary!F636,Primary!F636*$D133)</f>
        <v>5.4710774909210141E-11</v>
      </c>
      <c r="H133" s="41">
        <f ca="1">CHOOSE($C$16,'mu+'!J40,'mu+'!J40*$D133)</f>
        <v>1.3269875244846977E-6</v>
      </c>
      <c r="I133" s="41">
        <f ca="1">CHOOSE($C$16,'mu-'!J40,'mu-'!J40*$D133)</f>
        <v>1.3000741149993015E-6</v>
      </c>
      <c r="J133" s="41">
        <f ca="1">CHOOSE($C$16,Secondary!N51,Secondary!N51*$D133)</f>
        <v>4.8107909323093977E-6</v>
      </c>
      <c r="K133" s="41">
        <f ca="1">CHOOSE($C$16,Secondary!O51,Secondary!O51*$D133)</f>
        <v>4.2770991506767494E-6</v>
      </c>
      <c r="L133" s="41">
        <f ca="1">CHOOSE($C$16,Secondary!P51,Secondary!P51*$D133)</f>
        <v>2.2045128172451659E-5</v>
      </c>
      <c r="M133" s="80">
        <f ca="1">CHOOSE($C$16,Primary!G636,Primary!G636*$D133)</f>
        <v>1.601825805785869E-14</v>
      </c>
      <c r="N133" s="80">
        <f ca="1">CHOOSE($C$16,Primary!H636,Primary!H636*$D133)</f>
        <v>6.546784370763747E-16</v>
      </c>
      <c r="O133" s="80">
        <f ca="1">CHOOSE($C$16,Primary!I636,Primary!I636*$D133)</f>
        <v>5.6236782847368935E-18</v>
      </c>
      <c r="P133" s="80">
        <f ca="1">CHOOSE($C$16,Primary!J636,Primary!J636*$D133)</f>
        <v>1.3088368622135402E-18</v>
      </c>
      <c r="Q133" s="80">
        <f ca="1">CHOOSE($C$16,Primary!K636,Primary!K636*$D133)</f>
        <v>1.5221910350482658E-23</v>
      </c>
      <c r="R133" s="80">
        <f ca="1">CHOOSE($C$16,Primary!L636,Primary!L636*$D133)</f>
        <v>5.2638613270341027E-23</v>
      </c>
      <c r="S133" s="80">
        <f ca="1">CHOOSE($C$16,Primary!M636,Primary!M636*$D133)</f>
        <v>8.2691066052657771E-34</v>
      </c>
      <c r="T133" s="80">
        <f ca="1">CHOOSE($C$16,Primary!N636,Primary!N636*$D133)</f>
        <v>9.8740716643081887E-41</v>
      </c>
      <c r="U133" s="80">
        <f ca="1">CHOOSE($C$16,Primary!O636,Primary!O636*$D133)</f>
        <v>1.5187765353112704E-41</v>
      </c>
      <c r="V133" s="80">
        <f ca="1">CHOOSE($C$16,Primary!P636,Primary!P636*$D133)</f>
        <v>9.5579760322109009E-41</v>
      </c>
      <c r="W133" s="80">
        <f ca="1">CHOOSE($C$16,Primary!Q636,Primary!Q636*$D133)</f>
        <v>1.2633011533241105E-41</v>
      </c>
      <c r="X133" s="80">
        <f ca="1">CHOOSE($C$16,Primary!R636,Primary!R636*$D133)</f>
        <v>5.420541738010965E-41</v>
      </c>
      <c r="Y133" s="80">
        <f ca="1">CHOOSE($C$16,Primary!S636,Primary!S636*$D133)</f>
        <v>1.3310613523474087E-42</v>
      </c>
      <c r="Z133" s="80">
        <f ca="1">CHOOSE($C$16,Primary!T636,Primary!T636*$D133)</f>
        <v>6.9669832425887935E-42</v>
      </c>
      <c r="AA133" s="80">
        <f ca="1">CHOOSE($C$16,Primary!U636,Primary!U636*$D133)</f>
        <v>6.2285982154587544E-43</v>
      </c>
      <c r="AB133" s="80">
        <f ca="1">CHOOSE($C$16,Primary!V636,Primary!V636*$D133)</f>
        <v>1.45916964455196E-42</v>
      </c>
      <c r="AC133" s="80">
        <f ca="1">CHOOSE($C$16,Primary!W636,Primary!W636*$D133)</f>
        <v>5.0282312351810934E-43</v>
      </c>
      <c r="AD133" s="80">
        <f ca="1">CHOOSE($C$16,Primary!X636,Primary!X636*$D133)</f>
        <v>2.3781634309728621E-49</v>
      </c>
      <c r="AE133" s="80">
        <f ca="1">CHOOSE($C$16,Primary!Y636,Primary!Y636*$D133)</f>
        <v>2.7265732934507249E-50</v>
      </c>
      <c r="AF133" s="80">
        <f ca="1">CHOOSE($C$16,Primary!Z636,Primary!Z636*$D133)</f>
        <v>7.7165153844465475E-50</v>
      </c>
      <c r="AG133" s="80">
        <f ca="1">CHOOSE($C$16,Primary!AA636,Primary!AA636*$D133)</f>
        <v>4.2498998679511544E-50</v>
      </c>
      <c r="AH133" s="80">
        <f ca="1">CHOOSE($C$16,Primary!AB636,Primary!AB636*$D133)</f>
        <v>8.3777453020981347E-50</v>
      </c>
      <c r="AI133" s="80">
        <f ca="1">CHOOSE($C$16,Primary!AC636,Primary!AC636*$D133)</f>
        <v>8.9602320830337083E-50</v>
      </c>
      <c r="AJ133" s="80">
        <f ca="1">CHOOSE($C$16,Primary!AD636,Primary!AD636*$D133)</f>
        <v>1.1846881521486807E-48</v>
      </c>
      <c r="AK133" s="80">
        <f ca="1">CHOOSE($C$16,Primary!AE636,Primary!AE636*$D133)</f>
        <v>1.186041787446991E-50</v>
      </c>
      <c r="AL133" s="80">
        <f ca="1">CHOOSE($C$16,Primary!AF636,Primary!AF636*$D133)</f>
        <v>5.0320419048620794E-50</v>
      </c>
    </row>
    <row r="134" spans="4:38" x14ac:dyDescent="0.15">
      <c r="D134" s="41">
        <f>DCC!B102</f>
        <v>89.715999999999994</v>
      </c>
      <c r="E134" s="41">
        <f ca="1">CHOOSE($C$16,Neutron!N101,Neutron!N101*D134)</f>
        <v>8.7047479250516647E-6</v>
      </c>
      <c r="F134" s="41">
        <f ca="1">CHOOSE($C$16,Primary!E637,Primary!E637*$D134)</f>
        <v>6.1470844763186218E-7</v>
      </c>
      <c r="G134" s="41">
        <f ca="1">CHOOSE($C$16,Primary!F637,Primary!F637*$D134)</f>
        <v>3.3314351964586269E-11</v>
      </c>
      <c r="H134" s="41">
        <f ca="1">CHOOSE($C$16,'mu+'!J41,'mu+'!J41*$D134)</f>
        <v>1.5183930373612509E-6</v>
      </c>
      <c r="I134" s="41">
        <f ca="1">CHOOSE($C$16,'mu-'!J41,'mu-'!J41*$D134)</f>
        <v>1.4685768857137319E-6</v>
      </c>
      <c r="J134" s="41">
        <f ca="1">CHOOSE($C$16,Secondary!N52,Secondary!N52*$D134)</f>
        <v>3.4176585235281173E-6</v>
      </c>
      <c r="K134" s="41">
        <f ca="1">CHOOSE($C$16,Secondary!O52,Secondary!O52*$D134)</f>
        <v>3.0957238851074673E-6</v>
      </c>
      <c r="L134" s="41">
        <f ca="1">CHOOSE($C$16,Secondary!P52,Secondary!P52*$D134)</f>
        <v>1.3505410346310261E-5</v>
      </c>
      <c r="M134" s="80">
        <f ca="1">CHOOSE($C$16,Primary!G637,Primary!G637*$D134)</f>
        <v>7.2439361536178729E-15</v>
      </c>
      <c r="N134" s="80">
        <f ca="1">CHOOSE($C$16,Primary!H637,Primary!H637*$D134)</f>
        <v>2.8439168990413083E-16</v>
      </c>
      <c r="O134" s="80">
        <f ca="1">CHOOSE($C$16,Primary!I637,Primary!I637*$D134)</f>
        <v>2.0166580797680473E-18</v>
      </c>
      <c r="P134" s="80">
        <f ca="1">CHOOSE($C$16,Primary!J637,Primary!J637*$D134)</f>
        <v>4.4940371771763458E-19</v>
      </c>
      <c r="Q134" s="80">
        <f ca="1">CHOOSE($C$16,Primary!K637,Primary!K637*$D134)</f>
        <v>3.0252576671321744E-24</v>
      </c>
      <c r="R134" s="80">
        <f ca="1">CHOOSE($C$16,Primary!L637,Primary!L637*$D134)</f>
        <v>1.3269847448268874E-23</v>
      </c>
      <c r="S134" s="80">
        <f ca="1">CHOOSE($C$16,Primary!M637,Primary!M637*$D134)</f>
        <v>1.3323421382676208E-33</v>
      </c>
      <c r="T134" s="80">
        <f ca="1">CHOOSE($C$16,Primary!N637,Primary!N637*$D134)</f>
        <v>1.579994254259495E-40</v>
      </c>
      <c r="U134" s="80">
        <f ca="1">CHOOSE($C$16,Primary!O637,Primary!O637*$D134)</f>
        <v>2.4451468616288974E-41</v>
      </c>
      <c r="V134" s="80">
        <f ca="1">CHOOSE($C$16,Primary!P637,Primary!P637*$D134)</f>
        <v>1.5069965420661924E-40</v>
      </c>
      <c r="W134" s="80">
        <f ca="1">CHOOSE($C$16,Primary!Q637,Primary!Q637*$D134)</f>
        <v>2.0007127669709725E-41</v>
      </c>
      <c r="X134" s="80">
        <f ca="1">CHOOSE($C$16,Primary!R637,Primary!R637*$D134)</f>
        <v>8.4544599789171587E-41</v>
      </c>
      <c r="Y134" s="80">
        <f ca="1">CHOOSE($C$16,Primary!S637,Primary!S637*$D134)</f>
        <v>2.1408143828009374E-42</v>
      </c>
      <c r="Z134" s="80">
        <f ca="1">CHOOSE($C$16,Primary!T637,Primary!T637*$D134)</f>
        <v>1.0931628435176542E-41</v>
      </c>
      <c r="AA134" s="80">
        <f ca="1">CHOOSE($C$16,Primary!U637,Primary!U637*$D134)</f>
        <v>1.0174139551589908E-42</v>
      </c>
      <c r="AB134" s="80">
        <f ca="1">CHOOSE($C$16,Primary!V637,Primary!V637*$D134)</f>
        <v>2.3376632197202757E-42</v>
      </c>
      <c r="AC134" s="80">
        <f ca="1">CHOOSE($C$16,Primary!W637,Primary!W637*$D134)</f>
        <v>8.2521701082996649E-43</v>
      </c>
      <c r="AD134" s="80">
        <f ca="1">CHOOSE($C$16,Primary!X637,Primary!X637*$D134)</f>
        <v>3.6997241491883293E-49</v>
      </c>
      <c r="AE134" s="80">
        <f ca="1">CHOOSE($C$16,Primary!Y637,Primary!Y637*$D134)</f>
        <v>4.3534938482480635E-50</v>
      </c>
      <c r="AF134" s="80">
        <f ca="1">CHOOSE($C$16,Primary!Z637,Primary!Z637*$D134)</f>
        <v>1.2408268516127196E-49</v>
      </c>
      <c r="AG134" s="80">
        <f ca="1">CHOOSE($C$16,Primary!AA637,Primary!AA637*$D134)</f>
        <v>6.7253990550502774E-50</v>
      </c>
      <c r="AH134" s="80">
        <f ca="1">CHOOSE($C$16,Primary!AB637,Primary!AB637*$D134)</f>
        <v>1.3055364497909148E-49</v>
      </c>
      <c r="AI134" s="80">
        <f ca="1">CHOOSE($C$16,Primary!AC637,Primary!AC637*$D134)</f>
        <v>1.3723784321758469E-49</v>
      </c>
      <c r="AJ134" s="80">
        <f ca="1">CHOOSE($C$16,Primary!AD637,Primary!AD637*$D134)</f>
        <v>1.7709226849902266E-48</v>
      </c>
      <c r="AK134" s="80">
        <f ca="1">CHOOSE($C$16,Primary!AE637,Primary!AE637*$D134)</f>
        <v>1.761083913119917E-50</v>
      </c>
      <c r="AL134" s="80">
        <f ca="1">CHOOSE($C$16,Primary!AF637,Primary!AF637*$D134)</f>
        <v>7.4169447651904019E-50</v>
      </c>
    </row>
    <row r="135" spans="4:38" x14ac:dyDescent="0.15">
      <c r="D135" s="41">
        <f>DCC!B103</f>
        <v>112.94</v>
      </c>
      <c r="E135" s="41">
        <f ca="1">CHOOSE($C$16,Neutron!N102,Neutron!N102*D135)</f>
        <v>7.3860981449214985E-6</v>
      </c>
      <c r="F135" s="41">
        <f ca="1">CHOOSE($C$16,Primary!E638,Primary!E638*$D135)</f>
        <v>5.5903496843928205E-7</v>
      </c>
      <c r="G135" s="41">
        <f ca="1">CHOOSE($C$16,Primary!F638,Primary!F638*$D135)</f>
        <v>2.0285756086454815E-11</v>
      </c>
      <c r="H135" s="41">
        <f ca="1">CHOOSE($C$16,'mu+'!J42,'mu+'!J42*$D135)</f>
        <v>1.7074068178028716E-6</v>
      </c>
      <c r="I135" s="41">
        <f ca="1">CHOOSE($C$16,'mu-'!J42,'mu-'!J42*$D135)</f>
        <v>1.6275237425276622E-6</v>
      </c>
      <c r="J135" s="41">
        <f ca="1">CHOOSE($C$16,Secondary!N53,Secondary!N53*$D135)</f>
        <v>2.389605599735026E-6</v>
      </c>
      <c r="K135" s="41">
        <f ca="1">CHOOSE($C$16,Secondary!O53,Secondary!O53*$D135)</f>
        <v>2.1971880600240788E-6</v>
      </c>
      <c r="L135" s="41">
        <f ca="1">CHOOSE($C$16,Secondary!P53,Secondary!P53*$D135)</f>
        <v>8.1139157650240522E-6</v>
      </c>
      <c r="M135" s="80">
        <f ca="1">CHOOSE($C$16,Primary!G638,Primary!G638*$D135)</f>
        <v>3.2763270908874704E-15</v>
      </c>
      <c r="N135" s="80">
        <f ca="1">CHOOSE($C$16,Primary!H638,Primary!H638*$D135)</f>
        <v>1.2347127611472264E-16</v>
      </c>
      <c r="O135" s="80">
        <f ca="1">CHOOSE($C$16,Primary!I638,Primary!I638*$D135)</f>
        <v>7.2328547972144796E-19</v>
      </c>
      <c r="P135" s="80">
        <f ca="1">CHOOSE($C$16,Primary!J638,Primary!J638*$D135)</f>
        <v>1.5433150794433141E-19</v>
      </c>
      <c r="Q135" s="80">
        <f ca="1">CHOOSE($C$16,Primary!K638,Primary!K638*$D135)</f>
        <v>6.0140335138362467E-25</v>
      </c>
      <c r="R135" s="80">
        <f ca="1">CHOOSE($C$16,Primary!L638,Primary!L638*$D135)</f>
        <v>3.3459579330066589E-24</v>
      </c>
      <c r="S135" s="80">
        <f ca="1">CHOOSE($C$16,Primary!M638,Primary!M638*$D135)</f>
        <v>1.9667584845712279E-33</v>
      </c>
      <c r="T135" s="80">
        <f ca="1">CHOOSE($C$16,Primary!N638,Primary!N638*$D135)</f>
        <v>2.3202846222794844E-40</v>
      </c>
      <c r="U135" s="80">
        <f ca="1">CHOOSE($C$16,Primary!O638,Primary!O638*$D135)</f>
        <v>3.6212783028692756E-41</v>
      </c>
      <c r="V135" s="80">
        <f ca="1">CHOOSE($C$16,Primary!P638,Primary!P638*$D135)</f>
        <v>2.1936931469879705E-40</v>
      </c>
      <c r="W135" s="80">
        <f ca="1">CHOOSE($C$16,Primary!Q638,Primary!Q638*$D135)</f>
        <v>2.9325575727097619E-41</v>
      </c>
      <c r="X135" s="80">
        <f ca="1">CHOOSE($C$16,Primary!R638,Primary!R638*$D135)</f>
        <v>1.2230056086252307E-40</v>
      </c>
      <c r="Y135" s="80">
        <f ca="1">CHOOSE($C$16,Primary!S638,Primary!S638*$D135)</f>
        <v>3.187819725604393E-42</v>
      </c>
      <c r="Z135" s="80">
        <f ca="1">CHOOSE($C$16,Primary!T638,Primary!T638*$D135)</f>
        <v>1.59125015750083E-41</v>
      </c>
      <c r="AA135" s="80">
        <f ca="1">CHOOSE($C$16,Primary!U638,Primary!U638*$D135)</f>
        <v>1.5365934346089516E-42</v>
      </c>
      <c r="AB135" s="80">
        <f ca="1">CHOOSE($C$16,Primary!V638,Primary!V638*$D135)</f>
        <v>3.4841135702416727E-42</v>
      </c>
      <c r="AC135" s="80">
        <f ca="1">CHOOSE($C$16,Primary!W638,Primary!W638*$D135)</f>
        <v>1.2539905742304742E-42</v>
      </c>
      <c r="AD135" s="80">
        <f ca="1">CHOOSE($C$16,Primary!X638,Primary!X638*$D135)</f>
        <v>5.3906551079858603E-49</v>
      </c>
      <c r="AE135" s="80">
        <f ca="1">CHOOSE($C$16,Primary!Y638,Primary!Y638*$D135)</f>
        <v>6.5004565796190906E-50</v>
      </c>
      <c r="AF135" s="80">
        <f ca="1">CHOOSE($C$16,Primary!Z638,Primary!Z638*$D135)</f>
        <v>1.8615988284067105E-49</v>
      </c>
      <c r="AG135" s="80">
        <f ca="1">CHOOSE($C$16,Primary!AA638,Primary!AA638*$D135)</f>
        <v>9.9841353185373888E-50</v>
      </c>
      <c r="AH135" s="80">
        <f ca="1">CHOOSE($C$16,Primary!AB638,Primary!AB638*$D135)</f>
        <v>1.9184866978993763E-49</v>
      </c>
      <c r="AI135" s="80">
        <f ca="1">CHOOSE($C$16,Primary!AC638,Primary!AC638*$D135)</f>
        <v>1.982603581392327E-49</v>
      </c>
      <c r="AJ135" s="80">
        <f ca="1">CHOOSE($C$16,Primary!AD638,Primary!AD638*$D135)</f>
        <v>2.5120923520468557E-48</v>
      </c>
      <c r="AK135" s="80">
        <f ca="1">CHOOSE($C$16,Primary!AE638,Primary!AE638*$D135)</f>
        <v>2.4900243945203309E-50</v>
      </c>
      <c r="AL135" s="80">
        <f ca="1">CHOOSE($C$16,Primary!AF638,Primary!AF638*$D135)</f>
        <v>1.045603200300873E-49</v>
      </c>
    </row>
    <row r="136" spans="4:38" x14ac:dyDescent="0.15">
      <c r="D136" s="41">
        <f>DCC!B104</f>
        <v>142.19</v>
      </c>
      <c r="E136" s="41">
        <f ca="1">CHOOSE($C$16,Neutron!N103,Neutron!N103*D136)</f>
        <v>5.8089400246727075E-6</v>
      </c>
      <c r="F136" s="41">
        <f ca="1">CHOOSE($C$16,Primary!E639,Primary!E639*$D136)</f>
        <v>4.8694005448772028E-7</v>
      </c>
      <c r="G136" s="41">
        <f ca="1">CHOOSE($C$16,Primary!F639,Primary!F639*$D136)</f>
        <v>1.2349181622331809E-11</v>
      </c>
      <c r="H136" s="41">
        <f ca="1">CHOOSE($C$16,'mu+'!J43,'mu+'!J43*$D136)</f>
        <v>1.879017126233286E-6</v>
      </c>
      <c r="I136" s="41">
        <f ca="1">CHOOSE($C$16,'mu-'!J43,'mu-'!J43*$D136)</f>
        <v>1.7637752060032039E-6</v>
      </c>
      <c r="J136" s="41">
        <f ca="1">CHOOSE($C$16,Secondary!N54,Secondary!N54*$D136)</f>
        <v>1.6447774857265068E-6</v>
      </c>
      <c r="K136" s="41">
        <f ca="1">CHOOSE($C$16,Secondary!O54,Secondary!O54*$D136)</f>
        <v>1.5333028256128567E-6</v>
      </c>
      <c r="L136" s="41">
        <f ca="1">CHOOSE($C$16,Secondary!P54,Secondary!P54*$D136)</f>
        <v>4.7991727963939539E-6</v>
      </c>
      <c r="M136" s="80">
        <f ca="1">CHOOSE($C$16,Primary!G639,Primary!G639*$D136)</f>
        <v>1.4813235031703296E-15</v>
      </c>
      <c r="N136" s="80">
        <f ca="1">CHOOSE($C$16,Primary!H639,Primary!H639*$D136)</f>
        <v>5.3552422050070672E-17</v>
      </c>
      <c r="O136" s="80">
        <f ca="1">CHOOSE($C$16,Primary!I639,Primary!I639*$D136)</f>
        <v>2.5929320421382898E-19</v>
      </c>
      <c r="P136" s="80">
        <f ca="1">CHOOSE($C$16,Primary!J639,Primary!J639*$D136)</f>
        <v>5.2974520346728955E-20</v>
      </c>
      <c r="Q136" s="80">
        <f ca="1">CHOOSE($C$16,Primary!K639,Primary!K639*$D136)</f>
        <v>1.1947164879399893E-25</v>
      </c>
      <c r="R136" s="80">
        <f ca="1">CHOOSE($C$16,Primary!L639,Primary!L639*$D136)</f>
        <v>8.4316939465844503E-25</v>
      </c>
      <c r="S136" s="80">
        <f ca="1">CHOOSE($C$16,Primary!M639,Primary!M639*$D136)</f>
        <v>2.686996356247222E-33</v>
      </c>
      <c r="T136" s="80">
        <f ca="1">CHOOSE($C$16,Primary!N639,Primary!N639*$D136)</f>
        <v>3.158383939782799E-40</v>
      </c>
      <c r="U136" s="80">
        <f ca="1">CHOOSE($C$16,Primary!O639,Primary!O639*$D136)</f>
        <v>4.9807548737727125E-41</v>
      </c>
      <c r="V136" s="80">
        <f ca="1">CHOOSE($C$16,Primary!P639,Primary!P639*$D136)</f>
        <v>2.9750797360535926E-40</v>
      </c>
      <c r="W136" s="80">
        <f ca="1">CHOOSE($C$16,Primary!Q639,Primary!Q639*$D136)</f>
        <v>4.0128559452139806E-41</v>
      </c>
      <c r="X136" s="80">
        <f ca="1">CHOOSE($C$16,Primary!R639,Primary!R639*$D136)</f>
        <v>1.6550107239381509E-40</v>
      </c>
      <c r="Y136" s="80">
        <f ca="1">CHOOSE($C$16,Primary!S639,Primary!S639*$D136)</f>
        <v>4.4328561431947446E-42</v>
      </c>
      <c r="Z136" s="80">
        <f ca="1">CHOOSE($C$16,Primary!T639,Primary!T639*$D136)</f>
        <v>2.1673022944509722E-41</v>
      </c>
      <c r="AA136" s="80">
        <f ca="1">CHOOSE($C$16,Primary!U639,Primary!U639*$D136)</f>
        <v>2.1646233579921619E-42</v>
      </c>
      <c r="AB136" s="80">
        <f ca="1">CHOOSE($C$16,Primary!V639,Primary!V639*$D136)</f>
        <v>4.8692626179770237E-42</v>
      </c>
      <c r="AC136" s="80">
        <f ca="1">CHOOSE($C$16,Primary!W639,Primary!W639*$D136)</f>
        <v>1.7796738250361734E-42</v>
      </c>
      <c r="AD136" s="80">
        <f ca="1">CHOOSE($C$16,Primary!X639,Primary!X639*$D136)</f>
        <v>7.4098789986308054E-49</v>
      </c>
      <c r="AE136" s="80">
        <f ca="1">CHOOSE($C$16,Primary!Y639,Primary!Y639*$D136)</f>
        <v>9.1444294923487359E-50</v>
      </c>
      <c r="AF136" s="80">
        <f ca="1">CHOOSE($C$16,Primary!Z639,Primary!Z639*$D136)</f>
        <v>2.6258507159678579E-49</v>
      </c>
      <c r="AG136" s="80">
        <f ca="1">CHOOSE($C$16,Primary!AA639,Primary!AA639*$D136)</f>
        <v>1.4002283174105305E-49</v>
      </c>
      <c r="AH136" s="80">
        <f ca="1">CHOOSE($C$16,Primary!AB639,Primary!AB639*$D136)</f>
        <v>2.675694001722184E-49</v>
      </c>
      <c r="AI136" s="80">
        <f ca="1">CHOOSE($C$16,Primary!AC639,Primary!AC639*$D136)</f>
        <v>2.7188462999119479E-49</v>
      </c>
      <c r="AJ136" s="80">
        <f ca="1">CHOOSE($C$16,Primary!AD639,Primary!AD639*$D136)</f>
        <v>3.4010575574526062E-48</v>
      </c>
      <c r="AK136" s="80">
        <f ca="1">CHOOSE($C$16,Primary!AE639,Primary!AE639*$D136)</f>
        <v>3.3703768460715648E-50</v>
      </c>
      <c r="AL136" s="80">
        <f ca="1">CHOOSE($C$16,Primary!AF639,Primary!AF639*$D136)</f>
        <v>1.4167946377429347E-49</v>
      </c>
    </row>
    <row r="137" spans="4:38" x14ac:dyDescent="0.15">
      <c r="D137" s="41">
        <f>DCC!B105</f>
        <v>179.01</v>
      </c>
      <c r="E137" s="41">
        <f ca="1">CHOOSE($C$16,Neutron!N104,Neutron!N104*D137)</f>
        <v>4.2162291251513826E-6</v>
      </c>
      <c r="F137" s="41">
        <f ca="1">CHOOSE($C$16,Primary!E640,Primary!E640*$D137)</f>
        <v>4.0444725524290194E-7</v>
      </c>
      <c r="G137" s="41">
        <f ca="1">CHOOSE($C$16,Primary!F640,Primary!F640*$D137)</f>
        <v>7.5179909889513572E-12</v>
      </c>
      <c r="H137" s="41">
        <f ca="1">CHOOSE($C$16,'mu+'!J44,'mu+'!J44*$D137)</f>
        <v>2.0256665539424962E-6</v>
      </c>
      <c r="I137" s="41">
        <f ca="1">CHOOSE($C$16,'mu-'!J44,'mu-'!J44*$D137)</f>
        <v>1.8759248496819114E-6</v>
      </c>
      <c r="J137" s="41">
        <f ca="1">CHOOSE($C$16,Secondary!N55,Secondary!N55*$D137)</f>
        <v>1.1156743978379555E-6</v>
      </c>
      <c r="K137" s="41">
        <f ca="1">CHOOSE($C$16,Secondary!O55,Secondary!O55*$D137)</f>
        <v>1.0553610271972615E-6</v>
      </c>
      <c r="L137" s="41">
        <f ca="1">CHOOSE($C$16,Secondary!P55,Secondary!P55*$D137)</f>
        <v>2.8056810855228048E-6</v>
      </c>
      <c r="M137" s="80">
        <f ca="1">CHOOSE($C$16,Primary!G640,Primary!G640*$D137)</f>
        <v>6.6981873311987934E-16</v>
      </c>
      <c r="N137" s="80">
        <f ca="1">CHOOSE($C$16,Primary!H640,Primary!H640*$D137)</f>
        <v>2.3215518535254951E-17</v>
      </c>
      <c r="O137" s="80">
        <f ca="1">CHOOSE($C$16,Primary!I640,Primary!I640*$D137)</f>
        <v>9.2966996764627348E-20</v>
      </c>
      <c r="P137" s="80">
        <f ca="1">CHOOSE($C$16,Primary!J640,Primary!J640*$D137)</f>
        <v>1.8186005264538928E-20</v>
      </c>
      <c r="Q137" s="80">
        <f ca="1">CHOOSE($C$16,Primary!K640,Primary!K640*$D137)</f>
        <v>2.3738652844303295E-26</v>
      </c>
      <c r="R137" s="80">
        <f ca="1">CHOOSE($C$16,Primary!L640,Primary!L640*$D137)</f>
        <v>2.1251381811032904E-25</v>
      </c>
      <c r="S137" s="80">
        <f ca="1">CHOOSE($C$16,Primary!M640,Primary!M640*$D137)</f>
        <v>3.6550966382194835E-33</v>
      </c>
      <c r="T137" s="80">
        <f ca="1">CHOOSE($C$16,Primary!N640,Primary!N640*$D137)</f>
        <v>4.2830318642447969E-40</v>
      </c>
      <c r="U137" s="80">
        <f ca="1">CHOOSE($C$16,Primary!O640,Primary!O640*$D137)</f>
        <v>6.8259995766879325E-41</v>
      </c>
      <c r="V137" s="80">
        <f ca="1">CHOOSE($C$16,Primary!P640,Primary!P640*$D137)</f>
        <v>4.0221081510263221E-40</v>
      </c>
      <c r="W137" s="80">
        <f ca="1">CHOOSE($C$16,Primary!Q640,Primary!Q640*$D137)</f>
        <v>5.4750069406381453E-41</v>
      </c>
      <c r="X137" s="80">
        <f ca="1">CHOOSE($C$16,Primary!R640,Primary!R640*$D137)</f>
        <v>2.2336355367986417E-40</v>
      </c>
      <c r="Y137" s="80">
        <f ca="1">CHOOSE($C$16,Primary!S640,Primary!S640*$D137)</f>
        <v>6.1473496586546642E-42</v>
      </c>
      <c r="Z137" s="80">
        <f ca="1">CHOOSE($C$16,Primary!T640,Primary!T640*$D137)</f>
        <v>2.9450392467898042E-41</v>
      </c>
      <c r="AA137" s="80">
        <f ca="1">CHOOSE($C$16,Primary!U640,Primary!U640*$D137)</f>
        <v>3.0417730818320951E-42</v>
      </c>
      <c r="AB137" s="80">
        <f ca="1">CHOOSE($C$16,Primary!V640,Primary!V640*$D137)</f>
        <v>6.7888812210163546E-42</v>
      </c>
      <c r="AC137" s="80">
        <f ca="1">CHOOSE($C$16,Primary!W640,Primary!W640*$D137)</f>
        <v>2.5200681550749176E-42</v>
      </c>
      <c r="AD137" s="80">
        <f ca="1">CHOOSE($C$16,Primary!X640,Primary!X640*$D137)</f>
        <v>1.0165567497914514E-48</v>
      </c>
      <c r="AE137" s="80">
        <f ca="1">CHOOSE($C$16,Primary!Y640,Primary!Y640*$D137)</f>
        <v>1.283750190063549E-49</v>
      </c>
      <c r="AF137" s="80">
        <f ca="1">CHOOSE($C$16,Primary!Z640,Primary!Z640*$D137)</f>
        <v>3.6964822087521672E-49</v>
      </c>
      <c r="AG137" s="80">
        <f ca="1">CHOOSE($C$16,Primary!AA640,Primary!AA640*$D137)</f>
        <v>1.9599517093855664E-49</v>
      </c>
      <c r="AH137" s="80">
        <f ca="1">CHOOSE($C$16,Primary!AB640,Primary!AB640*$D137)</f>
        <v>3.7252119693683561E-49</v>
      </c>
      <c r="AI137" s="80">
        <f ca="1">CHOOSE($C$16,Primary!AC640,Primary!AC640*$D137)</f>
        <v>3.7222415142901621E-49</v>
      </c>
      <c r="AJ137" s="80">
        <f ca="1">CHOOSE($C$16,Primary!AD640,Primary!AD640*$D137)</f>
        <v>4.5975522967185301E-48</v>
      </c>
      <c r="AK137" s="80">
        <f ca="1">CHOOSE($C$16,Primary!AE640,Primary!AE640*$D137)</f>
        <v>4.5551634317427483E-50</v>
      </c>
      <c r="AL137" s="80">
        <f ca="1">CHOOSE($C$16,Primary!AF640,Primary!AF640*$D137)</f>
        <v>1.9170402512574803E-49</v>
      </c>
    </row>
    <row r="138" spans="4:38" x14ac:dyDescent="0.15">
      <c r="D138" s="41">
        <f>DCC!B106</f>
        <v>225.36</v>
      </c>
      <c r="E138" s="41">
        <f ca="1">CHOOSE($C$16,Neutron!N105,Neutron!N105*D138)</f>
        <v>2.819504779662937E-6</v>
      </c>
      <c r="F138" s="41">
        <f ca="1">CHOOSE($C$16,Primary!E641,Primary!E641*$D138)</f>
        <v>3.2006896682053187E-7</v>
      </c>
      <c r="G138" s="41">
        <f ca="1">CHOOSE($C$16,Primary!F641,Primary!F641*$D138)</f>
        <v>4.5769634282379786E-12</v>
      </c>
      <c r="H138" s="41">
        <f ca="1">CHOOSE($C$16,'mu+'!J45,'mu+'!J45*$D138)</f>
        <v>2.1363639632215265E-6</v>
      </c>
      <c r="I138" s="41">
        <f ca="1">CHOOSE($C$16,'mu-'!J45,'mu-'!J45*$D138)</f>
        <v>1.9553366399147195E-6</v>
      </c>
      <c r="J138" s="41">
        <f ca="1">CHOOSE($C$16,Secondary!N56,Secondary!N56*$D138)</f>
        <v>7.4668049012289658E-7</v>
      </c>
      <c r="K138" s="41">
        <f ca="1">CHOOSE($C$16,Secondary!O56,Secondary!O56*$D138)</f>
        <v>7.1839766101542739E-7</v>
      </c>
      <c r="L138" s="41">
        <f ca="1">CHOOSE($C$16,Secondary!P56,Secondary!P56*$D138)</f>
        <v>1.6261025468384956E-6</v>
      </c>
      <c r="M138" s="80">
        <f ca="1">CHOOSE($C$16,Primary!G641,Primary!G641*$D138)</f>
        <v>3.0289670210803755E-16</v>
      </c>
      <c r="N138" s="80">
        <f ca="1">CHOOSE($C$16,Primary!H641,Primary!H641*$D138)</f>
        <v>1.0059227889626808E-17</v>
      </c>
      <c r="O138" s="80">
        <f ca="1">CHOOSE($C$16,Primary!I641,Primary!I641*$D138)</f>
        <v>3.3335299105451834E-20</v>
      </c>
      <c r="P138" s="80">
        <f ca="1">CHOOSE($C$16,Primary!J641,Primary!J641*$D138)</f>
        <v>6.2437600317739559E-21</v>
      </c>
      <c r="Q138" s="80">
        <f ca="1">CHOOSE($C$16,Primary!K641,Primary!K641*$D138)</f>
        <v>4.717519389676412E-27</v>
      </c>
      <c r="R138" s="80">
        <f ca="1">CHOOSE($C$16,Primary!L641,Primary!L641*$D138)</f>
        <v>5.3568915578616162E-26</v>
      </c>
      <c r="S138" s="80">
        <f ca="1">CHOOSE($C$16,Primary!M641,Primary!M641*$D138)</f>
        <v>4.9459921305616921E-33</v>
      </c>
      <c r="T138" s="80">
        <f ca="1">CHOOSE($C$16,Primary!N641,Primary!N641*$D138)</f>
        <v>5.7822150525573785E-40</v>
      </c>
      <c r="U138" s="80">
        <f ca="1">CHOOSE($C$16,Primary!O641,Primary!O641*$D138)</f>
        <v>9.3147872036898482E-41</v>
      </c>
      <c r="V138" s="80">
        <f ca="1">CHOOSE($C$16,Primary!P641,Primary!P641*$D138)</f>
        <v>5.4176003781691513E-40</v>
      </c>
      <c r="W138" s="80">
        <f ca="1">CHOOSE($C$16,Primary!Q641,Primary!Q641*$D138)</f>
        <v>7.4420259461651984E-41</v>
      </c>
      <c r="X138" s="80">
        <f ca="1">CHOOSE($C$16,Primary!R641,Primary!R641*$D138)</f>
        <v>3.0047517975055543E-40</v>
      </c>
      <c r="Y138" s="80">
        <f ca="1">CHOOSE($C$16,Primary!S641,Primary!S641*$D138)</f>
        <v>8.4972145728373253E-42</v>
      </c>
      <c r="Z138" s="80">
        <f ca="1">CHOOSE($C$16,Primary!T641,Primary!T641*$D138)</f>
        <v>3.9897762186603107E-41</v>
      </c>
      <c r="AA138" s="80">
        <f ca="1">CHOOSE($C$16,Primary!U641,Primary!U641*$D138)</f>
        <v>4.2612371529858255E-42</v>
      </c>
      <c r="AB138" s="80">
        <f ca="1">CHOOSE($C$16,Primary!V641,Primary!V641*$D138)</f>
        <v>9.4360235246747893E-42</v>
      </c>
      <c r="AC138" s="80">
        <f ca="1">CHOOSE($C$16,Primary!W641,Primary!W641*$D138)</f>
        <v>3.5584586744861844E-42</v>
      </c>
      <c r="AD138" s="80">
        <f ca="1">CHOOSE($C$16,Primary!X641,Primary!X641*$D138)</f>
        <v>1.3912018475396587E-48</v>
      </c>
      <c r="AE138" s="80">
        <f ca="1">CHOOSE($C$16,Primary!Y641,Primary!Y641*$D138)</f>
        <v>1.7975579426599062E-49</v>
      </c>
      <c r="AF138" s="80">
        <f ca="1">CHOOSE($C$16,Primary!Z641,Primary!Z641*$D138)</f>
        <v>5.190436294619073E-49</v>
      </c>
      <c r="AG138" s="80">
        <f ca="1">CHOOSE($C$16,Primary!AA641,Primary!AA641*$D138)</f>
        <v>2.7367967830029173E-49</v>
      </c>
      <c r="AH138" s="80">
        <f ca="1">CHOOSE($C$16,Primary!AB641,Primary!AB641*$D138)</f>
        <v>5.1746113634738401E-49</v>
      </c>
      <c r="AI138" s="80">
        <f ca="1">CHOOSE($C$16,Primary!AC641,Primary!AC641*$D138)</f>
        <v>5.085546716705907E-49</v>
      </c>
      <c r="AJ138" s="80">
        <f ca="1">CHOOSE($C$16,Primary!AD641,Primary!AD641*$D138)</f>
        <v>6.2030212286497181E-48</v>
      </c>
      <c r="AK138" s="80">
        <f ca="1">CHOOSE($C$16,Primary!AE641,Primary!AE641*$D138)</f>
        <v>6.1449533842869296E-50</v>
      </c>
      <c r="AL138" s="80">
        <f ca="1">CHOOSE($C$16,Primary!AF641,Primary!AF641*$D138)</f>
        <v>2.5892749237683336E-49</v>
      </c>
    </row>
    <row r="139" spans="4:38" x14ac:dyDescent="0.15">
      <c r="D139" s="41">
        <f>DCC!B107</f>
        <v>283.70999999999998</v>
      </c>
      <c r="E139" s="41">
        <f ca="1">CHOOSE($C$16,Neutron!N106,Neutron!N106*D139)</f>
        <v>1.7354411870609859E-6</v>
      </c>
      <c r="F139" s="41">
        <f ca="1">CHOOSE($C$16,Primary!E642,Primary!E642*$D139)</f>
        <v>2.4210685335631966E-7</v>
      </c>
      <c r="G139" s="41">
        <f ca="1">CHOOSE($C$16,Primary!F642,Primary!F642*$D139)</f>
        <v>2.7864605074813156E-12</v>
      </c>
      <c r="H139" s="41">
        <f ca="1">CHOOSE($C$16,'mu+'!J46,'mu+'!J46*$D139)</f>
        <v>2.2044886378327736E-6</v>
      </c>
      <c r="I139" s="41">
        <f ca="1">CHOOSE($C$16,'mu-'!J46,'mu-'!J46*$D139)</f>
        <v>1.9971477385694209E-6</v>
      </c>
      <c r="J139" s="41">
        <f ca="1">CHOOSE($C$16,Secondary!N57,Secondary!N57*$D139)</f>
        <v>4.9374805603772237E-7</v>
      </c>
      <c r="K139" s="41">
        <f ca="1">CHOOSE($C$16,Secondary!O57,Secondary!O57*$D139)</f>
        <v>4.8477856617896214E-7</v>
      </c>
      <c r="L139" s="41">
        <f ca="1">CHOOSE($C$16,Secondary!P57,Secondary!P57*$D139)</f>
        <v>9.3649107333788183E-7</v>
      </c>
      <c r="M139" s="80">
        <f ca="1">CHOOSE($C$16,Primary!G642,Primary!G642*$D139)</f>
        <v>1.3697386907646642E-16</v>
      </c>
      <c r="N139" s="80">
        <f ca="1">CHOOSE($C$16,Primary!H642,Primary!H642*$D139)</f>
        <v>4.3564060617153469E-18</v>
      </c>
      <c r="O139" s="80">
        <f ca="1">CHOOSE($C$16,Primary!I642,Primary!I642*$D139)</f>
        <v>1.1953312717456712E-20</v>
      </c>
      <c r="P139" s="80">
        <f ca="1">CHOOSE($C$16,Primary!J642,Primary!J642*$D139)</f>
        <v>2.1436898359655823E-21</v>
      </c>
      <c r="Q139" s="80">
        <f ca="1">CHOOSE($C$16,Primary!K642,Primary!K642*$D139)</f>
        <v>9.3760504561053355E-28</v>
      </c>
      <c r="R139" s="80">
        <f ca="1">CHOOSE($C$16,Primary!L642,Primary!L642*$D139)</f>
        <v>1.3503811037178312E-26</v>
      </c>
      <c r="S139" s="80">
        <f ca="1">CHOOSE($C$16,Primary!M642,Primary!M642*$D139)</f>
        <v>6.6491075798888899E-33</v>
      </c>
      <c r="T139" s="80">
        <f ca="1">CHOOSE($C$16,Primary!N642,Primary!N642*$D139)</f>
        <v>7.7620599878234629E-40</v>
      </c>
      <c r="U139" s="80">
        <f ca="1">CHOOSE($C$16,Primary!O642,Primary!O642*$D139)</f>
        <v>1.2640315274645453E-40</v>
      </c>
      <c r="V139" s="80">
        <f ca="1">CHOOSE($C$16,Primary!P642,Primary!P642*$D139)</f>
        <v>7.2620342037413796E-40</v>
      </c>
      <c r="W139" s="80">
        <f ca="1">CHOOSE($C$16,Primary!Q642,Primary!Q642*$D139)</f>
        <v>1.0069394722219011E-40</v>
      </c>
      <c r="X139" s="80">
        <f ca="1">CHOOSE($C$16,Primary!R642,Primary!R642*$D139)</f>
        <v>4.0257534844638585E-40</v>
      </c>
      <c r="Y139" s="80">
        <f ca="1">CHOOSE($C$16,Primary!S642,Primary!S642*$D139)</f>
        <v>1.1694381329177115E-41</v>
      </c>
      <c r="Z139" s="80">
        <f ca="1">CHOOSE($C$16,Primary!T642,Primary!T642*$D139)</f>
        <v>5.385800264533164E-41</v>
      </c>
      <c r="AA139" s="80">
        <f ca="1">CHOOSE($C$16,Primary!U642,Primary!U642*$D139)</f>
        <v>5.9470367796148742E-42</v>
      </c>
      <c r="AB139" s="80">
        <f ca="1">CHOOSE($C$16,Primary!V642,Primary!V642*$D139)</f>
        <v>1.3066628613922657E-41</v>
      </c>
      <c r="AC139" s="80">
        <f ca="1">CHOOSE($C$16,Primary!W642,Primary!W642*$D139)</f>
        <v>5.0070825819640142E-42</v>
      </c>
      <c r="AD139" s="80">
        <f ca="1">CHOOSE($C$16,Primary!X642,Primary!X642*$D139)</f>
        <v>1.8983546216443067E-48</v>
      </c>
      <c r="AE139" s="80">
        <f ca="1">CHOOSE($C$16,Primary!Y642,Primary!Y642*$D139)</f>
        <v>2.508949193405396E-49</v>
      </c>
      <c r="AF139" s="80">
        <f ca="1">CHOOSE($C$16,Primary!Z642,Primary!Z642*$D139)</f>
        <v>7.2651238877177405E-49</v>
      </c>
      <c r="AG139" s="80">
        <f ca="1">CHOOSE($C$16,Primary!AA642,Primary!AA642*$D139)</f>
        <v>3.8098149868537826E-49</v>
      </c>
      <c r="AH139" s="80">
        <f ca="1">CHOOSE($C$16,Primary!AB642,Primary!AB642*$D139)</f>
        <v>7.1676784345183195E-49</v>
      </c>
      <c r="AI139" s="80">
        <f ca="1">CHOOSE($C$16,Primary!AC642,Primary!AC642*$D139)</f>
        <v>6.9296442066574759E-49</v>
      </c>
      <c r="AJ139" s="80">
        <f ca="1">CHOOSE($C$16,Primary!AD642,Primary!AD642*$D139)</f>
        <v>8.349190143052559E-48</v>
      </c>
      <c r="AK139" s="80">
        <f ca="1">CHOOSE($C$16,Primary!AE642,Primary!AE642*$D139)</f>
        <v>8.2701817899522965E-50</v>
      </c>
      <c r="AL139" s="80">
        <f ca="1">CHOOSE($C$16,Primary!AF642,Primary!AF642*$D139)</f>
        <v>3.4896571041636189E-49</v>
      </c>
    </row>
    <row r="140" spans="4:38" x14ac:dyDescent="0.15">
      <c r="D140" s="41">
        <f>DCC!B108</f>
        <v>357.17</v>
      </c>
      <c r="E140" s="41">
        <f ca="1">CHOOSE($C$16,Neutron!N107,Neutron!N107*D140)</f>
        <v>9.8363496288203698E-7</v>
      </c>
      <c r="F140" s="41">
        <f ca="1">CHOOSE($C$16,Primary!E643,Primary!E643*$D140)</f>
        <v>1.7614422092608894E-7</v>
      </c>
      <c r="G140" s="41">
        <f ca="1">CHOOSE($C$16,Primary!F643,Primary!F643*$D140)</f>
        <v>1.6963702373865576E-12</v>
      </c>
      <c r="H140" s="41">
        <f ca="1">CHOOSE($C$16,'mu+'!J47,'mu+'!J47*$D140)</f>
        <v>2.2279168963790339E-6</v>
      </c>
      <c r="I140" s="41">
        <f ca="1">CHOOSE($C$16,'mu-'!J47,'mu-'!J47*$D140)</f>
        <v>2.0002833400301962E-6</v>
      </c>
      <c r="J140" s="41">
        <f ca="1">CHOOSE($C$16,Secondary!N58,Secondary!N58*$D140)</f>
        <v>3.2307388927325131E-7</v>
      </c>
      <c r="K140" s="41">
        <f ca="1">CHOOSE($C$16,Secondary!O58,Secondary!O58*$D140)</f>
        <v>3.2493271969826972E-7</v>
      </c>
      <c r="L140" s="41">
        <f ca="1">CHOOSE($C$16,Secondary!P58,Secondary!P58*$D140)</f>
        <v>5.3687011992701215E-7</v>
      </c>
      <c r="M140" s="80">
        <f ca="1">CHOOSE($C$16,Primary!G643,Primary!G643*$D140)</f>
        <v>6.1940141701239027E-17</v>
      </c>
      <c r="N140" s="80">
        <f ca="1">CHOOSE($C$16,Primary!H643,Primary!H643*$D140)</f>
        <v>1.8856842421365092E-18</v>
      </c>
      <c r="O140" s="80">
        <f ca="1">CHOOSE($C$16,Primary!I643,Primary!I643*$D140)</f>
        <v>4.2861352263573409E-21</v>
      </c>
      <c r="P140" s="80">
        <f ca="1">CHOOSE($C$16,Primary!J643,Primary!J643*$D140)</f>
        <v>7.3597860793304516E-22</v>
      </c>
      <c r="Q140" s="80">
        <f ca="1">CHOOSE($C$16,Primary!K643,Primary!K643*$D140)</f>
        <v>1.8644537346868232E-28</v>
      </c>
      <c r="R140" s="80">
        <f ca="1">CHOOSE($C$16,Primary!L643,Primary!L643*$D140)</f>
        <v>3.4042681033139987E-27</v>
      </c>
      <c r="S140" s="80">
        <f ca="1">CHOOSE($C$16,Primary!M643,Primary!M643*$D140)</f>
        <v>8.8645810377997505E-33</v>
      </c>
      <c r="T140" s="80">
        <f ca="1">CHOOSE($C$16,Primary!N643,Primary!N643*$D140)</f>
        <v>1.0345068197660073E-39</v>
      </c>
      <c r="U140" s="80">
        <f ca="1">CHOOSE($C$16,Primary!O643,Primary!O643*$D140)</f>
        <v>1.7034703752948538E-40</v>
      </c>
      <c r="V140" s="80">
        <f ca="1">CHOOSE($C$16,Primary!P643,Primary!P643*$D140)</f>
        <v>9.6773591857302991E-40</v>
      </c>
      <c r="W140" s="80">
        <f ca="1">CHOOSE($C$16,Primary!Q643,Primary!Q643*$D140)</f>
        <v>1.3544096028014239E-40</v>
      </c>
      <c r="X140" s="80">
        <f ca="1">CHOOSE($C$16,Primary!R643,Primary!R643*$D140)</f>
        <v>5.366306627765238E-40</v>
      </c>
      <c r="Y140" s="80">
        <f ca="1">CHOOSE($C$16,Primary!S643,Primary!S643*$D140)</f>
        <v>1.6010323296244121E-41</v>
      </c>
      <c r="Z140" s="80">
        <f ca="1">CHOOSE($C$16,Primary!T643,Primary!T643*$D140)</f>
        <v>7.2369030755378399E-41</v>
      </c>
      <c r="AA140" s="80">
        <f ca="1">CHOOSE($C$16,Primary!U643,Primary!U643*$D140)</f>
        <v>8.2580126787174211E-42</v>
      </c>
      <c r="AB140" s="80">
        <f ca="1">CHOOSE($C$16,Primary!V643,Primary!V643*$D140)</f>
        <v>1.8004503984477335E-41</v>
      </c>
      <c r="AC140" s="80">
        <f ca="1">CHOOSE($C$16,Primary!W643,Primary!W643*$D140)</f>
        <v>7.0133350312484082E-42</v>
      </c>
      <c r="AD140" s="80">
        <f ca="1">CHOOSE($C$16,Primary!X643,Primary!X643*$D140)</f>
        <v>2.5802459229753582E-48</v>
      </c>
      <c r="AE140" s="80">
        <f ca="1">CHOOSE($C$16,Primary!Y643,Primary!Y643*$D140)</f>
        <v>3.4872001582032775E-49</v>
      </c>
      <c r="AF140" s="80">
        <f ca="1">CHOOSE($C$16,Primary!Z643,Primary!Z643*$D140)</f>
        <v>1.0127949576169099E-48</v>
      </c>
      <c r="AG140" s="80">
        <f ca="1">CHOOSE($C$16,Primary!AA643,Primary!AA643*$D140)</f>
        <v>5.2836946592541762E-49</v>
      </c>
      <c r="AH140" s="80">
        <f ca="1">CHOOSE($C$16,Primary!AB643,Primary!AB643*$D140)</f>
        <v>9.8933378791054254E-49</v>
      </c>
      <c r="AI140" s="80">
        <f ca="1">CHOOSE($C$16,Primary!AC643,Primary!AC643*$D140)</f>
        <v>9.4107879013415416E-49</v>
      </c>
      <c r="AJ140" s="80">
        <f ca="1">CHOOSE($C$16,Primary!AD643,Primary!AD643*$D140)</f>
        <v>1.1202845204968238E-47</v>
      </c>
      <c r="AK140" s="80">
        <f ca="1">CHOOSE($C$16,Primary!AE643,Primary!AE643*$D140)</f>
        <v>1.1096642815565899E-49</v>
      </c>
      <c r="AL140" s="80">
        <f ca="1">CHOOSE($C$16,Primary!AF643,Primary!AF643*$D140)</f>
        <v>4.6900553207236854E-49</v>
      </c>
    </row>
    <row r="141" spans="4:38" x14ac:dyDescent="0.15">
      <c r="D141" s="41">
        <f>DCC!B109</f>
        <v>449.65</v>
      </c>
      <c r="E141" s="41">
        <f ca="1">CHOOSE($C$16,Neutron!N108,Neutron!N108*D141)</f>
        <v>5.1724842538263094E-7</v>
      </c>
      <c r="F141" s="41">
        <f ca="1">CHOOSE($C$16,Primary!E644,Primary!E644*$D141)</f>
        <v>1.242054524025759E-7</v>
      </c>
      <c r="G141" s="41">
        <f ca="1">CHOOSE($C$16,Primary!F644,Primary!F644*$D141)</f>
        <v>1.0327343640232304E-12</v>
      </c>
      <c r="H141" s="41">
        <f ca="1">CHOOSE($C$16,'mu+'!J48,'mu+'!J48*$D141)</f>
        <v>2.2080188343311143E-6</v>
      </c>
      <c r="I141" s="41">
        <f ca="1">CHOOSE($C$16,'mu-'!J48,'mu-'!J48*$D141)</f>
        <v>1.9665466617478449E-6</v>
      </c>
      <c r="J141" s="41">
        <f ca="1">CHOOSE($C$16,Secondary!N59,Secondary!N59*$D141)</f>
        <v>2.0950193142325554E-7</v>
      </c>
      <c r="K141" s="41">
        <f ca="1">CHOOSE($C$16,Secondary!O59,Secondary!O59*$D141)</f>
        <v>2.1667952691273992E-7</v>
      </c>
      <c r="L141" s="41">
        <f ca="1">CHOOSE($C$16,Secondary!P59,Secondary!P59*$D141)</f>
        <v>3.0677734240237616E-7</v>
      </c>
      <c r="M141" s="80">
        <f ca="1">CHOOSE($C$16,Primary!G644,Primary!G644*$D141)</f>
        <v>2.8009740834257954E-17</v>
      </c>
      <c r="N141" s="80">
        <f ca="1">CHOOSE($C$16,Primary!H644,Primary!H644*$D141)</f>
        <v>8.1585385523045095E-19</v>
      </c>
      <c r="O141" s="80">
        <f ca="1">CHOOSE($C$16,Primary!I644,Primary!I644*$D141)</f>
        <v>1.5369705456165864E-21</v>
      </c>
      <c r="P141" s="80">
        <f ca="1">CHOOSE($C$16,Primary!J644,Primary!J644*$D141)</f>
        <v>2.5268017348101375E-22</v>
      </c>
      <c r="Q141" s="80">
        <f ca="1">CHOOSE($C$16,Primary!K644,Primary!K644*$D141)</f>
        <v>3.7211964273958282E-29</v>
      </c>
      <c r="R141" s="80">
        <f ca="1">CHOOSE($C$16,Primary!L644,Primary!L644*$D141)</f>
        <v>8.586086402357591E-28</v>
      </c>
      <c r="S141" s="80">
        <f ca="1">CHOOSE($C$16,Primary!M644,Primary!M644*$D141)</f>
        <v>1.1695904244969589E-32</v>
      </c>
      <c r="T141" s="80">
        <f ca="1">CHOOSE($C$16,Primary!N644,Primary!N644*$D141)</f>
        <v>1.3665228656547472E-39</v>
      </c>
      <c r="U141" s="80">
        <f ca="1">CHOOSE($C$16,Primary!O644,Primary!O644*$D141)</f>
        <v>2.2750716827134544E-40</v>
      </c>
      <c r="V141" s="80">
        <f ca="1">CHOOSE($C$16,Primary!P644,Primary!P644*$D141)</f>
        <v>1.279719005789643E-39</v>
      </c>
      <c r="W141" s="80">
        <f ca="1">CHOOSE($C$16,Primary!Q644,Primary!Q644*$D141)</f>
        <v>1.8083134160741283E-40</v>
      </c>
      <c r="X141" s="80">
        <f ca="1">CHOOSE($C$16,Primary!R644,Primary!R644*$D141)</f>
        <v>7.1057028949195644E-40</v>
      </c>
      <c r="Y141" s="80">
        <f ca="1">CHOOSE($C$16,Primary!S644,Primary!S644*$D141)</f>
        <v>2.176705635761849E-41</v>
      </c>
      <c r="Z141" s="80">
        <f ca="1">CHOOSE($C$16,Primary!T644,Primary!T644*$D141)</f>
        <v>9.6652322771480802E-41</v>
      </c>
      <c r="AA141" s="80">
        <f ca="1">CHOOSE($C$16,Primary!U644,Primary!U644*$D141)</f>
        <v>1.1395303065696085E-41</v>
      </c>
      <c r="AB141" s="80">
        <f ca="1">CHOOSE($C$16,Primary!V644,Primary!V644*$D141)</f>
        <v>2.4655137028807454E-41</v>
      </c>
      <c r="AC141" s="80">
        <f ca="1">CHOOSE($C$16,Primary!W644,Primary!W644*$D141)</f>
        <v>9.7668093586576179E-42</v>
      </c>
      <c r="AD141" s="80">
        <f ca="1">CHOOSE($C$16,Primary!X644,Primary!X644*$D141)</f>
        <v>3.489650799803624E-48</v>
      </c>
      <c r="AE141" s="80">
        <f ca="1">CHOOSE($C$16,Primary!Y644,Primary!Y644*$D141)</f>
        <v>4.8211422610927415E-49</v>
      </c>
      <c r="AF141" s="80">
        <f ca="1">CHOOSE($C$16,Primary!Z644,Primary!Z644*$D141)</f>
        <v>1.4045655384621749E-48</v>
      </c>
      <c r="AG141" s="80">
        <f ca="1">CHOOSE($C$16,Primary!AA644,Primary!AA644*$D141)</f>
        <v>7.29035897101972E-49</v>
      </c>
      <c r="AH141" s="80">
        <f ca="1">CHOOSE($C$16,Primary!AB644,Primary!AB644*$D141)</f>
        <v>1.3590988810685474E-48</v>
      </c>
      <c r="AI141" s="80">
        <f ca="1">CHOOSE($C$16,Primary!AC644,Primary!AC644*$D141)</f>
        <v>1.2725185507309279E-48</v>
      </c>
      <c r="AJ141" s="80">
        <f ca="1">CHOOSE($C$16,Primary!AD644,Primary!AD644*$D141)</f>
        <v>1.49739406479642E-47</v>
      </c>
      <c r="AK141" s="80">
        <f ca="1">CHOOSE($C$16,Primary!AE644,Primary!AE644*$D141)</f>
        <v>1.4833024165263829E-49</v>
      </c>
      <c r="AL141" s="80">
        <f ca="1">CHOOSE($C$16,Primary!AF644,Primary!AF644*$D141)</f>
        <v>6.2805073130291386E-49</v>
      </c>
    </row>
    <row r="142" spans="4:38" x14ac:dyDescent="0.15">
      <c r="D142" s="41">
        <f>DCC!B110</f>
        <v>566.08000000000004</v>
      </c>
      <c r="E142" s="41">
        <f ca="1">CHOOSE($C$16,Neutron!N109,Neutron!N109*D142)</f>
        <v>2.5801550591985187E-7</v>
      </c>
      <c r="F142" s="41">
        <f ca="1">CHOOSE($C$16,Primary!E645,Primary!E645*$D142)</f>
        <v>8.5510121730504896E-8</v>
      </c>
      <c r="G142" s="41">
        <f ca="1">CHOOSE($C$16,Primary!F645,Primary!F645*$D142)</f>
        <v>6.2870680117392996E-13</v>
      </c>
      <c r="H142" s="41">
        <f ca="1">CHOOSE($C$16,'mu+'!J49,'mu+'!J49*$D142)</f>
        <v>2.1482428261786318E-6</v>
      </c>
      <c r="I142" s="41">
        <f ca="1">CHOOSE($C$16,'mu-'!J49,'mu-'!J49*$D142)</f>
        <v>1.8993954126205684E-6</v>
      </c>
      <c r="J142" s="41">
        <f ca="1">CHOOSE($C$16,Secondary!N60,Secondary!N60*$D142)</f>
        <v>1.3482719146355882E-7</v>
      </c>
      <c r="K142" s="41">
        <f ca="1">CHOOSE($C$16,Secondary!O60,Secondary!O60*$D142)</f>
        <v>1.4393205441024464E-7</v>
      </c>
      <c r="L142" s="41">
        <f ca="1">CHOOSE($C$16,Secondary!P60,Secondary!P60*$D142)</f>
        <v>1.7489165386065243E-7</v>
      </c>
      <c r="M142" s="80">
        <f ca="1">CHOOSE($C$16,Primary!G645,Primary!G645*$D142)</f>
        <v>1.2665828786588147E-17</v>
      </c>
      <c r="N142" s="80">
        <f ca="1">CHOOSE($C$16,Primary!H645,Primary!H645*$D142)</f>
        <v>3.5282252342851735E-19</v>
      </c>
      <c r="O142" s="80">
        <f ca="1">CHOOSE($C$16,Primary!I645,Primary!I645*$D142)</f>
        <v>5.5120801874512352E-22</v>
      </c>
      <c r="P142" s="80">
        <f ca="1">CHOOSE($C$16,Primary!J645,Primary!J645*$D142)</f>
        <v>8.6748126569458758E-23</v>
      </c>
      <c r="Q142" s="80">
        <f ca="1">CHOOSE($C$16,Primary!K645,Primary!K645*$D142)</f>
        <v>7.6016891718054195E-30</v>
      </c>
      <c r="R142" s="80">
        <f ca="1">CHOOSE($C$16,Primary!L645,Primary!L645*$D142)</f>
        <v>2.1704640028245962E-28</v>
      </c>
      <c r="S142" s="80">
        <f ca="1">CHOOSE($C$16,Primary!M645,Primary!M645*$D142)</f>
        <v>1.5223859247043085E-32</v>
      </c>
      <c r="T142" s="80">
        <f ca="1">CHOOSE($C$16,Primary!N645,Primary!N645*$D142)</f>
        <v>1.7842405680466502E-39</v>
      </c>
      <c r="U142" s="80">
        <f ca="1">CHOOSE($C$16,Primary!O645,Primary!O645*$D142)</f>
        <v>3.0048206318519224E-40</v>
      </c>
      <c r="V142" s="80">
        <f ca="1">CHOOSE($C$16,Primary!P645,Primary!P645*$D142)</f>
        <v>1.675782061802451E-39</v>
      </c>
      <c r="W142" s="80">
        <f ca="1">CHOOSE($C$16,Primary!Q645,Primary!Q645*$D142)</f>
        <v>2.390722030029418E-40</v>
      </c>
      <c r="X142" s="80">
        <f ca="1">CHOOSE($C$16,Primary!R645,Primary!R645*$D142)</f>
        <v>9.3299254308765959E-40</v>
      </c>
      <c r="Y142" s="80">
        <f ca="1">CHOOSE($C$16,Primary!S645,Primary!S645*$D142)</f>
        <v>2.9332273365553025E-41</v>
      </c>
      <c r="Z142" s="80">
        <f ca="1">CHOOSE($C$16,Primary!T645,Primary!T645*$D142)</f>
        <v>1.2811054483782613E-40</v>
      </c>
      <c r="AA142" s="80">
        <f ca="1">CHOOSE($C$16,Primary!U645,Primary!U645*$D142)</f>
        <v>1.5595838883634848E-41</v>
      </c>
      <c r="AB142" s="80">
        <f ca="1">CHOOSE($C$16,Primary!V645,Primary!V645*$D142)</f>
        <v>3.3488339785145256E-41</v>
      </c>
      <c r="AC142" s="80">
        <f ca="1">CHOOSE($C$16,Primary!W645,Primary!W645*$D142)</f>
        <v>1.3499640811177779E-41</v>
      </c>
      <c r="AD142" s="80">
        <f ca="1">CHOOSE($C$16,Primary!X645,Primary!X645*$D142)</f>
        <v>4.6893346705741122E-48</v>
      </c>
      <c r="AE142" s="80">
        <f ca="1">CHOOSE($C$16,Primary!Y645,Primary!Y645*$D142)</f>
        <v>6.6189434842069267E-49</v>
      </c>
      <c r="AF142" s="80">
        <f ca="1">CHOOSE($C$16,Primary!Z645,Primary!Z645*$D142)</f>
        <v>1.9347318134648235E-48</v>
      </c>
      <c r="AG142" s="80">
        <f ca="1">CHOOSE($C$16,Primary!AA645,Primary!AA645*$D142)</f>
        <v>9.9938697650675611E-49</v>
      </c>
      <c r="AH142" s="80">
        <f ca="1">CHOOSE($C$16,Primary!AB645,Primary!AB645*$D142)</f>
        <v>1.8559556874135842E-48</v>
      </c>
      <c r="AI142" s="80">
        <f ca="1">CHOOSE($C$16,Primary!AC645,Primary!AC645*$D142)</f>
        <v>1.7111143676820217E-48</v>
      </c>
      <c r="AJ142" s="80">
        <f ca="1">CHOOSE($C$16,Primary!AD645,Primary!AD645*$D142)</f>
        <v>1.9911525918460924E-47</v>
      </c>
      <c r="AK142" s="80">
        <f ca="1">CHOOSE($C$16,Primary!AE645,Primary!AE645*$D142)</f>
        <v>1.9726003018153512E-49</v>
      </c>
      <c r="AL142" s="80">
        <f ca="1">CHOOSE($C$16,Primary!AF645,Primary!AF645*$D142)</f>
        <v>8.3705239042463434E-49</v>
      </c>
    </row>
    <row r="143" spans="4:38" x14ac:dyDescent="0.15">
      <c r="D143" s="41">
        <f>DCC!B111</f>
        <v>712.65</v>
      </c>
      <c r="E143" s="41">
        <f ca="1">CHOOSE($C$16,Neutron!N110,Neutron!N110*D143)</f>
        <v>1.2686646653985149E-7</v>
      </c>
      <c r="F143" s="41">
        <f ca="1">CHOOSE($C$16,Primary!E646,Primary!E646*$D143)</f>
        <v>5.7830806702624121E-8</v>
      </c>
      <c r="G143" s="41">
        <f ca="1">CHOOSE($C$16,Primary!F646,Primary!F646*$D143)</f>
        <v>3.8275204115167371E-13</v>
      </c>
      <c r="H143" s="41">
        <f ca="1">CHOOSE($C$16,'mu+'!J50,'mu+'!J50*$D143)</f>
        <v>2.0529238952871402E-6</v>
      </c>
      <c r="I143" s="41">
        <f ca="1">CHOOSE($C$16,'mu-'!J50,'mu-'!J50*$D143)</f>
        <v>1.8029439058702273E-6</v>
      </c>
      <c r="J143" s="41">
        <f ca="1">CHOOSE($C$16,Secondary!N61,Secondary!N61*$D143)</f>
        <v>8.6228337184765945E-8</v>
      </c>
      <c r="K143" s="41">
        <f ca="1">CHOOSE($C$16,Secondary!O61,Secondary!O61*$D143)</f>
        <v>9.5334562320325572E-8</v>
      </c>
      <c r="L143" s="41">
        <f ca="1">CHOOSE($C$16,Secondary!P61,Secondary!P61*$D143)</f>
        <v>9.9545871981817137E-8</v>
      </c>
      <c r="M143" s="80">
        <f ca="1">CHOOSE($C$16,Primary!G646,Primary!G646*$D143)</f>
        <v>5.7276234970783253E-18</v>
      </c>
      <c r="N143" s="80">
        <f ca="1">CHOOSE($C$16,Primary!H646,Primary!H646*$D143)</f>
        <v>1.5252595754507935E-19</v>
      </c>
      <c r="O143" s="80">
        <f ca="1">CHOOSE($C$16,Primary!I646,Primary!I646*$D143)</f>
        <v>1.9779169104615294E-22</v>
      </c>
      <c r="P143" s="80">
        <f ca="1">CHOOSE($C$16,Primary!J646,Primary!J646*$D143)</f>
        <v>2.9783160574589786E-23</v>
      </c>
      <c r="Q143" s="80">
        <f ca="1">CHOOSE($C$16,Primary!K646,Primary!K646*$D143)</f>
        <v>1.7721648154970719E-30</v>
      </c>
      <c r="R143" s="80">
        <f ca="1">CHOOSE($C$16,Primary!L646,Primary!L646*$D143)</f>
        <v>5.5497656434458241E-29</v>
      </c>
      <c r="S143" s="80">
        <f ca="1">CHOOSE($C$16,Primary!M646,Primary!M646*$D143)</f>
        <v>1.9484721662481398E-32</v>
      </c>
      <c r="T143" s="80">
        <f ca="1">CHOOSE($C$16,Primary!N646,Primary!N646*$D143)</f>
        <v>2.2955142572892808E-39</v>
      </c>
      <c r="U143" s="80">
        <f ca="1">CHOOSE($C$16,Primary!O646,Primary!O646*$D143)</f>
        <v>3.9110258510278544E-40</v>
      </c>
      <c r="V143" s="80">
        <f ca="1">CHOOSE($C$16,Primary!P646,Primary!P646*$D143)</f>
        <v>2.1669193483190664E-39</v>
      </c>
      <c r="W143" s="80">
        <f ca="1">CHOOSE($C$16,Primary!Q646,Primary!Q646*$D143)</f>
        <v>3.1222905428728383E-40</v>
      </c>
      <c r="X143" s="80">
        <f ca="1">CHOOSE($C$16,Primary!R646,Primary!R646*$D143)</f>
        <v>1.2116445793890563E-39</v>
      </c>
      <c r="Y143" s="80">
        <f ca="1">CHOOSE($C$16,Primary!S646,Primary!S646*$D143)</f>
        <v>3.9075312935316003E-41</v>
      </c>
      <c r="Z143" s="80">
        <f ca="1">CHOOSE($C$16,Primary!T646,Primary!T646*$D143)</f>
        <v>1.6812928217789331E-40</v>
      </c>
      <c r="AA143" s="80">
        <f ca="1">CHOOSE($C$16,Primary!U646,Primary!U646*$D143)</f>
        <v>2.111781286498635E-41</v>
      </c>
      <c r="AB143" s="80">
        <f ca="1">CHOOSE($C$16,Primary!V646,Primary!V646*$D143)</f>
        <v>4.5010255259238269E-41</v>
      </c>
      <c r="AC143" s="80">
        <f ca="1">CHOOSE($C$16,Primary!W646,Primary!W646*$D143)</f>
        <v>1.8478168437947794E-41</v>
      </c>
      <c r="AD143" s="80">
        <f ca="1">CHOOSE($C$16,Primary!X646,Primary!X646*$D143)</f>
        <v>6.249565495985341E-48</v>
      </c>
      <c r="AE143" s="80">
        <f ca="1">CHOOSE($C$16,Primary!Y646,Primary!Y646*$D143)</f>
        <v>9.0055927091393185E-49</v>
      </c>
      <c r="AF143" s="80">
        <f ca="1">CHOOSE($C$16,Primary!Z646,Primary!Z646*$D143)</f>
        <v>2.641084724648965E-48</v>
      </c>
      <c r="AG143" s="80">
        <f ca="1">CHOOSE($C$16,Primary!AA646,Primary!AA646*$D143)</f>
        <v>1.3584496462281768E-48</v>
      </c>
      <c r="AH143" s="80">
        <f ca="1">CHOOSE($C$16,Primary!AB646,Primary!AB646*$D143)</f>
        <v>2.5143153363603664E-48</v>
      </c>
      <c r="AI143" s="80">
        <f ca="1">CHOOSE($C$16,Primary!AC646,Primary!AC646*$D143)</f>
        <v>2.2839093460586366E-48</v>
      </c>
      <c r="AJ143" s="80">
        <f ca="1">CHOOSE($C$16,Primary!AD646,Primary!AD646*$D143)</f>
        <v>2.6299188044535083E-47</v>
      </c>
      <c r="AK143" s="80">
        <f ca="1">CHOOSE($C$16,Primary!AE646,Primary!AE646*$D143)</f>
        <v>2.6061727592320896E-49</v>
      </c>
      <c r="AL143" s="80">
        <f ca="1">CHOOSE($C$16,Primary!AF646,Primary!AF646*$D143)</f>
        <v>1.1087336704807582E-48</v>
      </c>
    </row>
    <row r="144" spans="4:38" x14ac:dyDescent="0.15">
      <c r="D144" s="41">
        <f>DCC!B112</f>
        <v>897.16</v>
      </c>
      <c r="E144" s="41">
        <f ca="1">CHOOSE($C$16,Neutron!N111,Neutron!N111*D144)</f>
        <v>6.4131865703577867E-8</v>
      </c>
      <c r="F144" s="41">
        <f ca="1">CHOOSE($C$16,Primary!E647,Primary!E647*$D144)</f>
        <v>3.8587001275913164E-8</v>
      </c>
      <c r="G144" s="41">
        <f ca="1">CHOOSE($C$16,Primary!F647,Primary!F647*$D144)</f>
        <v>2.3302215011742706E-13</v>
      </c>
      <c r="H144" s="41">
        <f ca="1">CHOOSE($C$16,'mu+'!J51,'mu+'!J51*$D144)</f>
        <v>1.9265998605871105E-6</v>
      </c>
      <c r="I144" s="41">
        <f ca="1">CHOOSE($C$16,'mu-'!J51,'mu-'!J51*$D144)</f>
        <v>1.6814019420759468E-6</v>
      </c>
      <c r="J144" s="41">
        <f ca="1">CHOOSE($C$16,Secondary!N62,Secondary!N62*$D144)</f>
        <v>5.4865719852815333E-8</v>
      </c>
      <c r="K144" s="41">
        <f ca="1">CHOOSE($C$16,Secondary!O62,Secondary!O62*$D144)</f>
        <v>6.3011345222821839E-8</v>
      </c>
      <c r="L144" s="41">
        <f ca="1">CHOOSE($C$16,Secondary!P62,Secondary!P62*$D144)</f>
        <v>5.6597402040182154E-8</v>
      </c>
      <c r="M144" s="80">
        <f ca="1">CHOOSE($C$16,Primary!G647,Primary!G647*$D144)</f>
        <v>2.5901928360577336E-18</v>
      </c>
      <c r="N144" s="80">
        <f ca="1">CHOOSE($C$16,Primary!H647,Primary!H647*$D144)</f>
        <v>6.5915461486215517E-20</v>
      </c>
      <c r="O144" s="80">
        <f ca="1">CHOOSE($C$16,Primary!I647,Primary!I647*$D144)</f>
        <v>7.1093555666337227E-23</v>
      </c>
      <c r="P144" s="80">
        <f ca="1">CHOOSE($C$16,Primary!J647,Primary!J647*$D144)</f>
        <v>1.0225955981528527E-23</v>
      </c>
      <c r="Q144" s="80">
        <f ca="1">CHOOSE($C$16,Primary!K647,Primary!K647*$D144)</f>
        <v>6.7369084142218605E-31</v>
      </c>
      <c r="R144" s="80">
        <f ca="1">CHOOSE($C$16,Primary!L647,Primary!L647*$D144)</f>
        <v>1.4953579758256691E-29</v>
      </c>
      <c r="S144" s="80">
        <f ca="1">CHOOSE($C$16,Primary!M647,Primary!M647*$D144)</f>
        <v>2.4402955072349675E-32</v>
      </c>
      <c r="T144" s="80">
        <f ca="1">CHOOSE($C$16,Primary!N647,Primary!N647*$D144)</f>
        <v>2.8981883981397799E-39</v>
      </c>
      <c r="U144" s="80">
        <f ca="1">CHOOSE($C$16,Primary!O647,Primary!O647*$D144)</f>
        <v>4.9959342296502499E-40</v>
      </c>
      <c r="V144" s="80">
        <f ca="1">CHOOSE($C$16,Primary!P647,Primary!P647*$D144)</f>
        <v>2.7569153746841408E-39</v>
      </c>
      <c r="W144" s="80">
        <f ca="1">CHOOSE($C$16,Primary!Q647,Primary!Q647*$D144)</f>
        <v>4.0123786592634234E-40</v>
      </c>
      <c r="X144" s="80">
        <f ca="1">CHOOSE($C$16,Primary!R647,Primary!R647*$D144)</f>
        <v>1.5515214689551542E-39</v>
      </c>
      <c r="Y144" s="80">
        <f ca="1">CHOOSE($C$16,Primary!S647,Primary!S647*$D144)</f>
        <v>5.1291488916316564E-41</v>
      </c>
      <c r="Z144" s="80">
        <f ca="1">CHOOSE($C$16,Primary!T647,Primary!T647*$D144)</f>
        <v>2.1779139361787477E-40</v>
      </c>
      <c r="AA144" s="80">
        <f ca="1">CHOOSE($C$16,Primary!U647,Primary!U647*$D144)</f>
        <v>2.8204446516269193E-41</v>
      </c>
      <c r="AB144" s="80">
        <f ca="1">CHOOSE($C$16,Primary!V647,Primary!V647*$D144)</f>
        <v>5.9670208327497194E-41</v>
      </c>
      <c r="AC144" s="80">
        <f ca="1">CHOOSE($C$16,Primary!W647,Primary!W647*$D144)</f>
        <v>2.4965254302351574E-41</v>
      </c>
      <c r="AD144" s="80">
        <f ca="1">CHOOSE($C$16,Primary!X647,Primary!X647*$D144)</f>
        <v>8.2374317926662218E-48</v>
      </c>
      <c r="AE144" s="80">
        <f ca="1">CHOOSE($C$16,Primary!Y647,Primary!Y647*$D144)</f>
        <v>1.2108836360369615E-48</v>
      </c>
      <c r="AF144" s="80">
        <f ca="1">CHOOSE($C$16,Primary!Z647,Primary!Z647*$D144)</f>
        <v>3.5637288322938742E-48</v>
      </c>
      <c r="AG144" s="80">
        <f ca="1">CHOOSE($C$16,Primary!AA647,Primary!AA647*$D144)</f>
        <v>1.8260568705357025E-48</v>
      </c>
      <c r="AH144" s="80">
        <f ca="1">CHOOSE($C$16,Primary!AB647,Primary!AB647*$D144)</f>
        <v>3.3710796537355082E-48</v>
      </c>
      <c r="AI144" s="80">
        <f ca="1">CHOOSE($C$16,Primary!AC647,Primary!AC647*$D144)</f>
        <v>3.0191669924413934E-48</v>
      </c>
      <c r="AJ144" s="80">
        <f ca="1">CHOOSE($C$16,Primary!AD647,Primary!AD647*$D144)</f>
        <v>3.4433043692750152E-47</v>
      </c>
      <c r="AK144" s="80">
        <f ca="1">CHOOSE($C$16,Primary!AE647,Primary!AE647*$D144)</f>
        <v>3.4134539583827622E-49</v>
      </c>
      <c r="AL144" s="80">
        <f ca="1">CHOOSE($C$16,Primary!AF647,Primary!AF647*$D144)</f>
        <v>1.4565874734089897E-48</v>
      </c>
    </row>
    <row r="145" spans="4:38" x14ac:dyDescent="0.15">
      <c r="D145" s="41">
        <f>DCC!B113</f>
        <v>1129.4000000000001</v>
      </c>
      <c r="E145" s="41">
        <f ca="1">CHOOSE($C$16,Neutron!N112,Neutron!N112*D145)</f>
        <v>3.4179478621079965E-8</v>
      </c>
      <c r="F145" s="41">
        <f ca="1">CHOOSE($C$16,Primary!E648,Primary!E648*$D145)</f>
        <v>2.5457516455290105E-8</v>
      </c>
      <c r="G145" s="41">
        <f ca="1">CHOOSE($C$16,Primary!F648,Primary!F648*$D145)</f>
        <v>1.4187665116382516E-13</v>
      </c>
      <c r="H145" s="41">
        <f ca="1">CHOOSE($C$16,'mu+'!J52,'mu+'!J52*$D145)</f>
        <v>1.7738912954165206E-6</v>
      </c>
      <c r="I145" s="41">
        <f ca="1">CHOOSE($C$16,'mu-'!J52,'mu-'!J52*$D145)</f>
        <v>1.538994775112879E-6</v>
      </c>
      <c r="J145" s="41">
        <f ca="1">CHOOSE($C$16,Secondary!N63,Secondary!N63*$D145)</f>
        <v>3.4767700525270132E-8</v>
      </c>
      <c r="K145" s="41">
        <f ca="1">CHOOSE($C$16,Secondary!O63,Secondary!O63*$D145)</f>
        <v>4.1583854417616496E-8</v>
      </c>
      <c r="L145" s="41">
        <f ca="1">CHOOSE($C$16,Secondary!P63,Secondary!P63*$D145)</f>
        <v>3.2156139877101758E-8</v>
      </c>
      <c r="M145" s="80">
        <f ca="1">CHOOSE($C$16,Primary!G648,Primary!G648*$D145)</f>
        <v>1.1715045591171748E-18</v>
      </c>
      <c r="N145" s="80">
        <f ca="1">CHOOSE($C$16,Primary!H648,Primary!H648*$D145)</f>
        <v>2.8479864904222579E-20</v>
      </c>
      <c r="O145" s="80">
        <f ca="1">CHOOSE($C$16,Primary!I648,Primary!I648*$D145)</f>
        <v>2.5653251994948923E-23</v>
      </c>
      <c r="P145" s="80">
        <f ca="1">CHOOSE($C$16,Primary!J648,Primary!J648*$D145)</f>
        <v>3.5116408237169558E-24</v>
      </c>
      <c r="Q145" s="80">
        <f ca="1">CHOOSE($C$16,Primary!K648,Primary!K648*$D145)</f>
        <v>4.5835100162890539E-31</v>
      </c>
      <c r="R145" s="80">
        <f ca="1">CHOOSE($C$16,Primary!L648,Primary!L648*$D145)</f>
        <v>4.7395157234131748E-30</v>
      </c>
      <c r="S145" s="80">
        <f ca="1">CHOOSE($C$16,Primary!M648,Primary!M648*$D145)</f>
        <v>2.5869505181585245E-32</v>
      </c>
      <c r="T145" s="80">
        <f ca="1">CHOOSE($C$16,Primary!N648,Primary!N648*$D145)</f>
        <v>3.1009200507340791E-39</v>
      </c>
      <c r="U145" s="80">
        <f ca="1">CHOOSE($C$16,Primary!O648,Primary!O648*$D145)</f>
        <v>5.3749115161991574E-40</v>
      </c>
      <c r="V145" s="80">
        <f ca="1">CHOOSE($C$16,Primary!P648,Primary!P648*$D145)</f>
        <v>2.9771646148252721E-39</v>
      </c>
      <c r="W145" s="80">
        <f ca="1">CHOOSE($C$16,Primary!Q648,Primary!Q648*$D145)</f>
        <v>4.3527412166383857E-40</v>
      </c>
      <c r="X145" s="80">
        <f ca="1">CHOOSE($C$16,Primary!R648,Primary!R648*$D145)</f>
        <v>1.6871282533849919E-39</v>
      </c>
      <c r="Y145" s="80">
        <f ca="1">CHOOSE($C$16,Primary!S648,Primary!S648*$D145)</f>
        <v>5.6304296393959634E-41</v>
      </c>
      <c r="Z145" s="80">
        <f ca="1">CHOOSE($C$16,Primary!T648,Primary!T648*$D145)</f>
        <v>2.3863881686899538E-40</v>
      </c>
      <c r="AA145" s="80">
        <f ca="1">CHOOSE($C$16,Primary!U648,Primary!U648*$D145)</f>
        <v>3.1259282583424495E-41</v>
      </c>
      <c r="AB145" s="80">
        <f ca="1">CHOOSE($C$16,Primary!V648,Primary!V648*$D145)</f>
        <v>6.592931700216894E-41</v>
      </c>
      <c r="AC145" s="80">
        <f ca="1">CHOOSE($C$16,Primary!W648,Primary!W648*$D145)</f>
        <v>2.7878091655064636E-41</v>
      </c>
      <c r="AD145" s="80">
        <f ca="1">CHOOSE($C$16,Primary!X648,Primary!X648*$D145)</f>
        <v>9.1303519209384346E-48</v>
      </c>
      <c r="AE145" s="80">
        <f ca="1">CHOOSE($C$16,Primary!Y648,Primary!Y648*$D145)</f>
        <v>1.3515229769515673E-48</v>
      </c>
      <c r="AF145" s="80">
        <f ca="1">CHOOSE($C$16,Primary!Z648,Primary!Z648*$D145)</f>
        <v>3.9857543986695921E-48</v>
      </c>
      <c r="AG145" s="80">
        <f ca="1">CHOOSE($C$16,Primary!AA648,Primary!AA648*$D145)</f>
        <v>2.0405106361485121E-48</v>
      </c>
      <c r="AH145" s="80">
        <f ca="1">CHOOSE($C$16,Primary!AB648,Primary!AB648*$D145)</f>
        <v>3.7690563092970847E-48</v>
      </c>
      <c r="AI145" s="80">
        <f ca="1">CHOOSE($C$16,Primary!AC648,Primary!AC648*$D145)</f>
        <v>3.3590995095455642E-48</v>
      </c>
      <c r="AJ145" s="80">
        <f ca="1">CHOOSE($C$16,Primary!AD648,Primary!AD648*$D145)</f>
        <v>3.8207222014822126E-47</v>
      </c>
      <c r="AK145" s="80">
        <f ca="1">CHOOSE($C$16,Primary!AE648,Primary!AE648*$D145)</f>
        <v>3.7900090657553053E-49</v>
      </c>
      <c r="AL145" s="80">
        <f ca="1">CHOOSE($C$16,Primary!AF648,Primary!AF648*$D145)</f>
        <v>1.621118201892034E-48</v>
      </c>
    </row>
    <row r="146" spans="4:38" x14ac:dyDescent="0.15">
      <c r="D146" s="41">
        <f>DCC!B114</f>
        <v>1421.9</v>
      </c>
      <c r="E146" s="41">
        <f ca="1">CHOOSE($C$16,Neutron!N113,Neutron!N113*D146)</f>
        <v>1.9174949938206708E-8</v>
      </c>
      <c r="F146" s="41">
        <f ca="1">CHOOSE($C$16,Primary!E649,Primary!E649*$D146)</f>
        <v>1.6585926450540706E-8</v>
      </c>
      <c r="G146" s="41">
        <f ca="1">CHOOSE($C$16,Primary!F649,Primary!F649*$D146)</f>
        <v>8.6363928501438258E-14</v>
      </c>
      <c r="H146" s="41">
        <f ca="1">CHOOSE($C$16,'mu+'!J53,'mu+'!J53*$D146)</f>
        <v>1.5996025506544717E-6</v>
      </c>
      <c r="I146" s="41">
        <f ca="1">CHOOSE($C$16,'mu-'!J53,'mu-'!J53*$D146)</f>
        <v>1.3800443820191116E-6</v>
      </c>
      <c r="J146" s="41">
        <f ca="1">CHOOSE($C$16,Secondary!N64,Secondary!N64*$D146)</f>
        <v>2.1953909524237817E-8</v>
      </c>
      <c r="K146" s="41">
        <f ca="1">CHOOSE($C$16,Secondary!O64,Secondary!O64*$D146)</f>
        <v>2.7405796843188429E-8</v>
      </c>
      <c r="L146" s="41">
        <f ca="1">CHOOSE($C$16,Secondary!P64,Secondary!P64*$D146)</f>
        <v>1.8255107038392425E-8</v>
      </c>
      <c r="M146" s="80">
        <f ca="1">CHOOSE($C$16,Primary!G649,Primary!G649*$D146)</f>
        <v>5.2967120169296149E-19</v>
      </c>
      <c r="N146" s="80">
        <f ca="1">CHOOSE($C$16,Primary!H649,Primary!H649*$D146)</f>
        <v>1.2296763471685807E-20</v>
      </c>
      <c r="O146" s="80">
        <f ca="1">CHOOSE($C$16,Primary!I649,Primary!I649*$D146)</f>
        <v>9.3227045027167271E-24</v>
      </c>
      <c r="P146" s="80">
        <f ca="1">CHOOSE($C$16,Primary!J649,Primary!J649*$D146)</f>
        <v>1.2053550188636937E-24</v>
      </c>
      <c r="Q146" s="80">
        <f ca="1">CHOOSE($C$16,Primary!K649,Primary!K649*$D146)</f>
        <v>3.7535493596859222E-31</v>
      </c>
      <c r="R146" s="80">
        <f ca="1">CHOOSE($C$16,Primary!L649,Primary!L649*$D146)</f>
        <v>2.0465026267284489E-30</v>
      </c>
      <c r="S146" s="80">
        <f ca="1">CHOOSE($C$16,Primary!M649,Primary!M649*$D146)</f>
        <v>2.3801638422623079E-32</v>
      </c>
      <c r="T146" s="80">
        <f ca="1">CHOOSE($C$16,Primary!N649,Primary!N649*$D146)</f>
        <v>2.8807441709841366E-39</v>
      </c>
      <c r="U146" s="80">
        <f ca="1">CHOOSE($C$16,Primary!O649,Primary!O649*$D146)</f>
        <v>4.9928247554325957E-40</v>
      </c>
      <c r="V146" s="80">
        <f ca="1">CHOOSE($C$16,Primary!P649,Primary!P649*$D146)</f>
        <v>2.7923544388809274E-39</v>
      </c>
      <c r="W146" s="80">
        <f ca="1">CHOOSE($C$16,Primary!Q649,Primary!Q649*$D146)</f>
        <v>4.0823696843887766E-40</v>
      </c>
      <c r="X146" s="80">
        <f ca="1">CHOOSE($C$16,Primary!R649,Primary!R649*$D146)</f>
        <v>1.5931410773182315E-39</v>
      </c>
      <c r="Y146" s="80">
        <f ca="1">CHOOSE($C$16,Primary!S649,Primary!S649*$D146)</f>
        <v>5.296316760578151E-41</v>
      </c>
      <c r="Z146" s="80">
        <f ca="1">CHOOSE($C$16,Primary!T649,Primary!T649*$D146)</f>
        <v>2.2615388650701717E-40</v>
      </c>
      <c r="AA146" s="80">
        <f ca="1">CHOOSE($C$16,Primary!U649,Primary!U649*$D146)</f>
        <v>2.948440745494332E-41</v>
      </c>
      <c r="AB146" s="80">
        <f ca="1">CHOOSE($C$16,Primary!V649,Primary!V649*$D146)</f>
        <v>6.2226076663646721E-41</v>
      </c>
      <c r="AC146" s="80">
        <f ca="1">CHOOSE($C$16,Primary!W649,Primary!W649*$D146)</f>
        <v>2.6376357192826805E-41</v>
      </c>
      <c r="AD146" s="80">
        <f ca="1">CHOOSE($C$16,Primary!X649,Primary!X649*$D146)</f>
        <v>8.7044810677893371E-48</v>
      </c>
      <c r="AE146" s="80">
        <f ca="1">CHOOSE($C$16,Primary!Y649,Primary!Y649*$D146)</f>
        <v>1.2828156928674398E-48</v>
      </c>
      <c r="AF146" s="80">
        <f ca="1">CHOOSE($C$16,Primary!Z649,Primary!Z649*$D146)</f>
        <v>3.786078695502496E-48</v>
      </c>
      <c r="AG146" s="80">
        <f ca="1">CHOOSE($C$16,Primary!AA649,Primary!AA649*$D146)</f>
        <v>1.9413445607079242E-48</v>
      </c>
      <c r="AH146" s="80">
        <f ca="1">CHOOSE($C$16,Primary!AB649,Primary!AB649*$D146)</f>
        <v>3.595993476874564E-48</v>
      </c>
      <c r="AI146" s="80">
        <f ca="1">CHOOSE($C$16,Primary!AC649,Primary!AC649*$D146)</f>
        <v>3.2149753114937569E-48</v>
      </c>
      <c r="AJ146" s="80">
        <f ca="1">CHOOSE($C$16,Primary!AD649,Primary!AD649*$D146)</f>
        <v>3.6693244046376997E-47</v>
      </c>
      <c r="AK146" s="80">
        <f ca="1">CHOOSE($C$16,Primary!AE649,Primary!AE649*$D146)</f>
        <v>3.6418208842028446E-49</v>
      </c>
      <c r="AL146" s="80">
        <f ca="1">CHOOSE($C$16,Primary!AF649,Primary!AF649*$D146)</f>
        <v>1.5603992973569209E-48</v>
      </c>
    </row>
    <row r="147" spans="4:38" x14ac:dyDescent="0.15">
      <c r="D147" s="41">
        <f>DCC!B115</f>
        <v>1790.1</v>
      </c>
      <c r="E147" s="41">
        <f ca="1">CHOOSE($C$16,Neutron!N114,Neutron!N114*D147)</f>
        <v>1.1138403117832169E-8</v>
      </c>
      <c r="F147" s="41">
        <f ca="1">CHOOSE($C$16,Primary!E650,Primary!E650*$D147)</f>
        <v>1.0593664880520445E-8</v>
      </c>
      <c r="G147" s="41">
        <f ca="1">CHOOSE($C$16,Primary!F650,Primary!F650*$D147)</f>
        <v>5.2576606896720134E-14</v>
      </c>
      <c r="H147" s="41">
        <f ca="1">CHOOSE($C$16,'mu+'!J54,'mu+'!J54*$D147)</f>
        <v>1.4094219157539351E-6</v>
      </c>
      <c r="I147" s="41">
        <f ca="1">CHOOSE($C$16,'mu-'!J54,'mu-'!J54*$D147)</f>
        <v>1.2095720747953425E-6</v>
      </c>
      <c r="J147" s="41">
        <f ca="1">CHOOSE($C$16,Secondary!N65,Secondary!N65*$D147)</f>
        <v>1.3826549427864829E-8</v>
      </c>
      <c r="K147" s="41">
        <f ca="1">CHOOSE($C$16,Secondary!O65,Secondary!O65*$D147)</f>
        <v>1.8047135908040611E-8</v>
      </c>
      <c r="L147" s="41">
        <f ca="1">CHOOSE($C$16,Secondary!P65,Secondary!P65*$D147)</f>
        <v>1.0360232192354476E-8</v>
      </c>
      <c r="M147" s="80">
        <f ca="1">CHOOSE($C$16,Primary!G650,Primary!G650*$D147)</f>
        <v>2.3950453230887904E-19</v>
      </c>
      <c r="N147" s="80">
        <f ca="1">CHOOSE($C$16,Primary!H650,Primary!H650*$D147)</f>
        <v>5.3083829531050698E-21</v>
      </c>
      <c r="O147" s="80">
        <f ca="1">CHOOSE($C$16,Primary!I650,Primary!I650*$D147)</f>
        <v>3.4494297064204533E-24</v>
      </c>
      <c r="P147" s="80">
        <f ca="1">CHOOSE($C$16,Primary!J650,Primary!J650*$D147)</f>
        <v>4.13790976954314E-25</v>
      </c>
      <c r="Q147" s="80">
        <f ca="1">CHOOSE($C$16,Primary!K650,Primary!K650*$D147)</f>
        <v>3.2690086704745792E-31</v>
      </c>
      <c r="R147" s="80">
        <f ca="1">CHOOSE($C$16,Primary!L650,Primary!L650*$D147)</f>
        <v>1.2837365668419264E-30</v>
      </c>
      <c r="S147" s="80">
        <f ca="1">CHOOSE($C$16,Primary!M650,Primary!M650*$D147)</f>
        <v>2.155976314209383E-32</v>
      </c>
      <c r="T147" s="80">
        <f ca="1">CHOOSE($C$16,Primary!N650,Primary!N650*$D147)</f>
        <v>2.6396099011617471E-39</v>
      </c>
      <c r="U147" s="80">
        <f ca="1">CHOOSE($C$16,Primary!O650,Primary!O650*$D147)</f>
        <v>4.5750887878869392E-40</v>
      </c>
      <c r="V147" s="80">
        <f ca="1">CHOOSE($C$16,Primary!P650,Primary!P650*$D147)</f>
        <v>2.5879325742706494E-39</v>
      </c>
      <c r="W147" s="80">
        <f ca="1">CHOOSE($C$16,Primary!Q650,Primary!Q650*$D147)</f>
        <v>3.7834402591405853E-40</v>
      </c>
      <c r="X147" s="80">
        <f ca="1">CHOOSE($C$16,Primary!R650,Primary!R650*$D147)</f>
        <v>1.4889163717082693E-39</v>
      </c>
      <c r="Y147" s="80">
        <f ca="1">CHOOSE($C$16,Primary!S650,Primary!S650*$D147)</f>
        <v>4.928541417973531E-41</v>
      </c>
      <c r="Z147" s="80">
        <f ca="1">CHOOSE($C$16,Primary!T650,Primary!T650*$D147)</f>
        <v>2.1229343631556526E-40</v>
      </c>
      <c r="AA147" s="80">
        <f ca="1">CHOOSE($C$16,Primary!U650,Primary!U650*$D147)</f>
        <v>2.7525080172261313E-41</v>
      </c>
      <c r="AB147" s="80">
        <f ca="1">CHOOSE($C$16,Primary!V650,Primary!V650*$D147)</f>
        <v>5.8123552813856391E-41</v>
      </c>
      <c r="AC147" s="80">
        <f ca="1">CHOOSE($C$16,Primary!W650,Primary!W650*$D147)</f>
        <v>2.4717854085886631E-41</v>
      </c>
      <c r="AD147" s="80">
        <f ca="1">CHOOSE($C$16,Primary!X650,Primary!X650*$D147)</f>
        <v>8.2301853080552537E-48</v>
      </c>
      <c r="AE147" s="80">
        <f ca="1">CHOOSE($C$16,Primary!Y650,Primary!Y650*$D147)</f>
        <v>1.2069765895010247E-48</v>
      </c>
      <c r="AF147" s="80">
        <f ca="1">CHOOSE($C$16,Primary!Z650,Primary!Z650*$D147)</f>
        <v>3.5640912986842773E-48</v>
      </c>
      <c r="AG147" s="80">
        <f ca="1">CHOOSE($C$16,Primary!AA650,Primary!AA650*$D147)</f>
        <v>1.8315238480688167E-48</v>
      </c>
      <c r="AH147" s="80">
        <f ca="1">CHOOSE($C$16,Primary!AB650,Primary!AB650*$D147)</f>
        <v>3.4041445307170633E-48</v>
      </c>
      <c r="AI147" s="80">
        <f ca="1">CHOOSE($C$16,Primary!AC650,Primary!AC650*$D147)</f>
        <v>3.0548022842173497E-48</v>
      </c>
      <c r="AJ147" s="80">
        <f ca="1">CHOOSE($C$16,Primary!AD650,Primary!AD650*$D147)</f>
        <v>3.5003718502741679E-47</v>
      </c>
      <c r="AK147" s="80">
        <f ca="1">CHOOSE($C$16,Primary!AE650,Primary!AE650*$D147)</f>
        <v>3.4765006365488719E-49</v>
      </c>
      <c r="AL147" s="80">
        <f ca="1">CHOOSE($C$16,Primary!AF650,Primary!AF650*$D147)</f>
        <v>1.4927124885650042E-48</v>
      </c>
    </row>
    <row r="148" spans="4:38" x14ac:dyDescent="0.15">
      <c r="D148" s="41">
        <f>DCC!B116</f>
        <v>2253.6</v>
      </c>
      <c r="E148" s="41">
        <f ca="1">CHOOSE($C$16,Neutron!N115,Neutron!N115*D148)</f>
        <v>6.5862525228073601E-9</v>
      </c>
      <c r="F148" s="41">
        <f ca="1">CHOOSE($C$16,Primary!E651,Primary!E651*$D148)</f>
        <v>6.4722908062252894E-9</v>
      </c>
      <c r="G148" s="41">
        <f ca="1">CHOOSE($C$16,Primary!F651,Primary!F651*$D148)</f>
        <v>3.2018143044343978E-14</v>
      </c>
      <c r="H148" s="41">
        <f ca="1">CHOOSE($C$16,'mu+'!J55,'mu+'!J55*$D148)</f>
        <v>1.20994303458908E-6</v>
      </c>
      <c r="I148" s="41">
        <f ca="1">CHOOSE($C$16,'mu-'!J55,'mu-'!J55*$D148)</f>
        <v>1.0332668063905233E-6</v>
      </c>
      <c r="J148" s="41">
        <f ca="1">CHOOSE($C$16,Secondary!N66,Secondary!N66*$D148)</f>
        <v>8.6898491105536304E-9</v>
      </c>
      <c r="K148" s="41">
        <f ca="1">CHOOSE($C$16,Secondary!O66,Secondary!O66*$D148)</f>
        <v>1.1877200301280784E-8</v>
      </c>
      <c r="L148" s="41">
        <f ca="1">CHOOSE($C$16,Secondary!P66,Secondary!P66*$D148)</f>
        <v>5.8784060332968512E-9</v>
      </c>
      <c r="M148" s="80">
        <f ca="1">CHOOSE($C$16,Primary!G651,Primary!G651*$D148)</f>
        <v>1.0830567567437415E-19</v>
      </c>
      <c r="N148" s="80">
        <f ca="1">CHOOSE($C$16,Primary!H651,Primary!H651*$D148)</f>
        <v>2.2911141036080226E-21</v>
      </c>
      <c r="O148" s="80">
        <f ca="1">CHOOSE($C$16,Primary!I651,Primary!I651*$D148)</f>
        <v>1.3246907266840222E-24</v>
      </c>
      <c r="P148" s="80">
        <f ca="1">CHOOSE($C$16,Primary!J651,Primary!J651*$D148)</f>
        <v>1.4206565492856444E-25</v>
      </c>
      <c r="Q148" s="80">
        <f ca="1">CHOOSE($C$16,Primary!K651,Primary!K651*$D148)</f>
        <v>2.8401912123331447E-31</v>
      </c>
      <c r="R148" s="80">
        <f ca="1">CHOOSE($C$16,Primary!L651,Primary!L651*$D148)</f>
        <v>1.0023282360654411E-30</v>
      </c>
      <c r="S148" s="80">
        <f ca="1">CHOOSE($C$16,Primary!M651,Primary!M651*$D148)</f>
        <v>1.917359650782199E-32</v>
      </c>
      <c r="T148" s="80">
        <f ca="1">CHOOSE($C$16,Primary!N651,Primary!N651*$D148)</f>
        <v>2.3796622436524311E-39</v>
      </c>
      <c r="U148" s="80">
        <f ca="1">CHOOSE($C$16,Primary!O651,Primary!O651*$D148)</f>
        <v>4.1249564767802203E-40</v>
      </c>
      <c r="V148" s="80">
        <f ca="1">CHOOSE($C$16,Primary!P651,Primary!P651*$D148)</f>
        <v>2.3654650353430586E-39</v>
      </c>
      <c r="W148" s="80">
        <f ca="1">CHOOSE($C$16,Primary!Q651,Primary!Q651*$D148)</f>
        <v>3.4575635807263584E-40</v>
      </c>
      <c r="X148" s="80">
        <f ca="1">CHOOSE($C$16,Primary!R651,Primary!R651*$D148)</f>
        <v>1.374129371905844E-39</v>
      </c>
      <c r="Y148" s="80">
        <f ca="1">CHOOSE($C$16,Primary!S651,Primary!S651*$D148)</f>
        <v>4.5254857503471941E-41</v>
      </c>
      <c r="Z148" s="80">
        <f ca="1">CHOOSE($C$16,Primary!T651,Primary!T651*$D148)</f>
        <v>1.9700904743741787E-40</v>
      </c>
      <c r="AA148" s="80">
        <f ca="1">CHOOSE($C$16,Primary!U651,Primary!U651*$D148)</f>
        <v>2.5374240887279292E-41</v>
      </c>
      <c r="AB148" s="80">
        <f ca="1">CHOOSE($C$16,Primary!V651,Primary!V651*$D148)</f>
        <v>5.362528231633531E-41</v>
      </c>
      <c r="AC148" s="80">
        <f ca="1">CHOOSE($C$16,Primary!W651,Primary!W651*$D148)</f>
        <v>2.289340154277705E-41</v>
      </c>
      <c r="AD148" s="80">
        <f ca="1">CHOOSE($C$16,Primary!X651,Primary!X651*$D148)</f>
        <v>7.7052138122776325E-48</v>
      </c>
      <c r="AE148" s="80">
        <f ca="1">CHOOSE($C$16,Primary!Y651,Primary!Y651*$D148)</f>
        <v>1.1232705966423603E-48</v>
      </c>
      <c r="AF148" s="80">
        <f ca="1">CHOOSE($C$16,Primary!Z651,Primary!Z651*$D148)</f>
        <v>3.3196352862835129E-48</v>
      </c>
      <c r="AG148" s="80">
        <f ca="1">CHOOSE($C$16,Primary!AA651,Primary!AA651*$D148)</f>
        <v>1.7101243126497906E-48</v>
      </c>
      <c r="AH148" s="80">
        <f ca="1">CHOOSE($C$16,Primary!AB651,Primary!AB651*$D148)</f>
        <v>3.1916149565086182E-48</v>
      </c>
      <c r="AI148" s="80">
        <f ca="1">CHOOSE($C$16,Primary!AC651,Primary!AC651*$D148)</f>
        <v>2.8770716399320067E-48</v>
      </c>
      <c r="AJ148" s="80">
        <f ca="1">CHOOSE($C$16,Primary!AD651,Primary!AD651*$D148)</f>
        <v>3.312068244262563E-47</v>
      </c>
      <c r="AK148" s="80">
        <f ca="1">CHOOSE($C$16,Primary!AE651,Primary!AE651*$D148)</f>
        <v>3.2925503769196443E-49</v>
      </c>
      <c r="AL148" s="80">
        <f ca="1">CHOOSE($C$16,Primary!AF651,Primary!AF651*$D148)</f>
        <v>1.4173802150723679E-48</v>
      </c>
    </row>
    <row r="149" spans="4:38" x14ac:dyDescent="0.15">
      <c r="D149" s="41">
        <f>DCC!B117</f>
        <v>2837.1</v>
      </c>
      <c r="E149" s="41">
        <f ca="1">CHOOSE($C$16,Neutron!N116,Neutron!N116*D149)</f>
        <v>3.9224172623724896E-9</v>
      </c>
      <c r="F149" s="41">
        <f ca="1">CHOOSE($C$16,Primary!E652,Primary!E652*$D149)</f>
        <v>3.5376032612598125E-9</v>
      </c>
      <c r="G149" s="41">
        <f ca="1">CHOOSE($C$16,Primary!F652,Primary!F652*$D149)</f>
        <v>1.9576591536758389E-14</v>
      </c>
      <c r="H149" s="41">
        <f ca="1">CHOOSE($C$16,'mu+'!J56,'mu+'!J56*$D149)</f>
        <v>1.0087624006496122E-6</v>
      </c>
      <c r="I149" s="41">
        <f ca="1">CHOOSE($C$16,'mu-'!J56,'mu-'!J56*$D149)</f>
        <v>8.5754513348546304E-7</v>
      </c>
      <c r="J149" s="41">
        <f ca="1">CHOOSE($C$16,Secondary!N67,Secondary!N67*$D149)</f>
        <v>5.4523768498567579E-9</v>
      </c>
      <c r="K149" s="41">
        <f ca="1">CHOOSE($C$16,Secondary!O67,Secondary!O67*$D149)</f>
        <v>7.8130495508839123E-9</v>
      </c>
      <c r="L149" s="41">
        <f ca="1">CHOOSE($C$16,Secondary!P67,Secondary!P67*$D149)</f>
        <v>3.3348251216596208E-9</v>
      </c>
      <c r="M149" s="80">
        <f ca="1">CHOOSE($C$16,Primary!G652,Primary!G652*$D149)</f>
        <v>4.8977302795536239E-20</v>
      </c>
      <c r="N149" s="80">
        <f ca="1">CHOOSE($C$16,Primary!H652,Primary!H652*$D149)</f>
        <v>9.8861937569791137E-22</v>
      </c>
      <c r="O149" s="80">
        <f ca="1">CHOOSE($C$16,Primary!I652,Primary!I652*$D149)</f>
        <v>5.4479854726490184E-25</v>
      </c>
      <c r="P149" s="80">
        <f ca="1">CHOOSE($C$16,Primary!J652,Primary!J652*$D149)</f>
        <v>4.8776345708211788E-26</v>
      </c>
      <c r="Q149" s="80">
        <f ca="1">CHOOSE($C$16,Primary!K652,Primary!K652*$D149)</f>
        <v>2.4187164800926291E-31</v>
      </c>
      <c r="R149" s="80">
        <f ca="1">CHOOSE($C$16,Primary!L652,Primary!L652*$D149)</f>
        <v>8.3928253939235408E-31</v>
      </c>
      <c r="S149" s="80">
        <f ca="1">CHOOSE($C$16,Primary!M652,Primary!M652*$D149)</f>
        <v>1.6691029890910075E-32</v>
      </c>
      <c r="T149" s="80">
        <f ca="1">CHOOSE($C$16,Primary!N652,Primary!N652*$D149)</f>
        <v>2.1048038789707909E-39</v>
      </c>
      <c r="U149" s="80">
        <f ca="1">CHOOSE($C$16,Primary!O652,Primary!O652*$D149)</f>
        <v>3.6482322814668498E-40</v>
      </c>
      <c r="V149" s="80">
        <f ca="1">CHOOSE($C$16,Primary!P652,Primary!P652*$D149)</f>
        <v>2.1261152402181996E-39</v>
      </c>
      <c r="W149" s="80">
        <f ca="1">CHOOSE($C$16,Primary!Q652,Primary!Q652*$D149)</f>
        <v>3.1071196465565087E-40</v>
      </c>
      <c r="X149" s="80">
        <f ca="1">CHOOSE($C$16,Primary!R652,Primary!R652*$D149)</f>
        <v>1.2495786095647773E-39</v>
      </c>
      <c r="Y149" s="80">
        <f ca="1">CHOOSE($C$16,Primary!S652,Primary!S652*$D149)</f>
        <v>4.0899202385808718E-41</v>
      </c>
      <c r="Z149" s="80">
        <f ca="1">CHOOSE($C$16,Primary!T652,Primary!T652*$D149)</f>
        <v>1.8030498710003843E-40</v>
      </c>
      <c r="AA149" s="80">
        <f ca="1">CHOOSE($C$16,Primary!U652,Primary!U652*$D149)</f>
        <v>2.3045104526960794E-41</v>
      </c>
      <c r="AB149" s="80">
        <f ca="1">CHOOSE($C$16,Primary!V652,Primary!V652*$D149)</f>
        <v>4.8741460052598781E-41</v>
      </c>
      <c r="AC149" s="80">
        <f ca="1">CHOOSE($C$16,Primary!W652,Primary!W652*$D149)</f>
        <v>2.0909787875868247E-41</v>
      </c>
      <c r="AD149" s="80">
        <f ca="1">CHOOSE($C$16,Primary!X652,Primary!X652*$D149)</f>
        <v>7.1281626399324503E-48</v>
      </c>
      <c r="AE149" s="80">
        <f ca="1">CHOOSE($C$16,Primary!Y652,Primary!Y652*$D149)</f>
        <v>1.0317073314309283E-48</v>
      </c>
      <c r="AF149" s="80">
        <f ca="1">CHOOSE($C$16,Primary!Z652,Primary!Z652*$D149)</f>
        <v>3.0524983022891963E-48</v>
      </c>
      <c r="AG149" s="80">
        <f ca="1">CHOOSE($C$16,Primary!AA652,Primary!AA652*$D149)</f>
        <v>1.5771640936711459E-48</v>
      </c>
      <c r="AH149" s="80">
        <f ca="1">CHOOSE($C$16,Primary!AB652,Primary!AB652*$D149)</f>
        <v>2.9580397555189322E-48</v>
      </c>
      <c r="AI149" s="80">
        <f ca="1">CHOOSE($C$16,Primary!AC652,Primary!AC652*$D149)</f>
        <v>2.680528286314841E-48</v>
      </c>
      <c r="AJ149" s="80">
        <f ca="1">CHOOSE($C$16,Primary!AD652,Primary!AD652*$D149)</f>
        <v>3.1036613848703295E-47</v>
      </c>
      <c r="AK149" s="80">
        <f ca="1">CHOOSE($C$16,Primary!AE652,Primary!AE652*$D149)</f>
        <v>3.088224289157359E-49</v>
      </c>
      <c r="AL149" s="80">
        <f ca="1">CHOOSE($C$16,Primary!AF652,Primary!AF652*$D149)</f>
        <v>1.3335961541995581E-48</v>
      </c>
    </row>
    <row r="150" spans="4:38" x14ac:dyDescent="0.15">
      <c r="D150" s="41">
        <f>DCC!B118</f>
        <v>3571.7</v>
      </c>
      <c r="E150" s="41">
        <f ca="1">CHOOSE($C$16,Neutron!N117,Neutron!N117*D150)</f>
        <v>2.3410251282401205E-9</v>
      </c>
      <c r="F150" s="41">
        <f ca="1">CHOOSE($C$16,Primary!E653,Primary!E653*$D150)</f>
        <v>1.5609484260916282E-9</v>
      </c>
      <c r="G150" s="41">
        <f ca="1">CHOOSE($C$16,Primary!F653,Primary!F653*$D150)</f>
        <v>1.2078013412302281E-14</v>
      </c>
      <c r="H150" s="41">
        <f ca="1">CHOOSE($C$16,'mu+'!J57,'mu+'!J57*$D150)</f>
        <v>8.1409081283554494E-7</v>
      </c>
      <c r="I150" s="41">
        <f ca="1">CHOOSE($C$16,'mu-'!J57,'mu-'!J57*$D150)</f>
        <v>6.8920320791348521E-7</v>
      </c>
      <c r="J150" s="41">
        <f ca="1">CHOOSE($C$16,Secondary!N68,Secondary!N68*$D150)</f>
        <v>3.416491191219982E-9</v>
      </c>
      <c r="K150" s="41">
        <f ca="1">CHOOSE($C$16,Secondary!O68,Secondary!O68*$D150)</f>
        <v>5.1377627390076091E-9</v>
      </c>
      <c r="L150" s="41">
        <f ca="1">CHOOSE($C$16,Secondary!P68,Secondary!P68*$D150)</f>
        <v>1.8915778159255784E-9</v>
      </c>
      <c r="M150" s="80">
        <f ca="1">CHOOSE($C$16,Primary!G653,Primary!G653*$D150)</f>
        <v>2.2147775973054103E-20</v>
      </c>
      <c r="N150" s="80">
        <f ca="1">CHOOSE($C$16,Primary!H653,Primary!H653*$D150)</f>
        <v>4.2648561400138501E-22</v>
      </c>
      <c r="O150" s="80">
        <f ca="1">CHOOSE($C$16,Primary!I653,Primary!I653*$D150)</f>
        <v>2.4882605787711401E-25</v>
      </c>
      <c r="P150" s="80">
        <f ca="1">CHOOSE($C$16,Primary!J653,Primary!J653*$D150)</f>
        <v>1.6746616520843274E-26</v>
      </c>
      <c r="Q150" s="80">
        <f ca="1">CHOOSE($C$16,Primary!K653,Primary!K653*$D150)</f>
        <v>2.0059640188484575E-31</v>
      </c>
      <c r="R150" s="80">
        <f ca="1">CHOOSE($C$16,Primary!L653,Primary!L653*$D150)</f>
        <v>7.0573834937520933E-31</v>
      </c>
      <c r="S150" s="80">
        <f ca="1">CHOOSE($C$16,Primary!M653,Primary!M653*$D150)</f>
        <v>1.4178495592929394E-32</v>
      </c>
      <c r="T150" s="80">
        <f ca="1">CHOOSE($C$16,Primary!N653,Primary!N653*$D150)</f>
        <v>1.8210584562919598E-39</v>
      </c>
      <c r="U150" s="80">
        <f ca="1">CHOOSE($C$16,Primary!O653,Primary!O653*$D150)</f>
        <v>3.1561390811641432E-40</v>
      </c>
      <c r="V150" s="80">
        <f ca="1">CHOOSE($C$16,Primary!P653,Primary!P653*$D150)</f>
        <v>1.8739267330577048E-39</v>
      </c>
      <c r="W150" s="80">
        <f ca="1">CHOOSE($C$16,Primary!Q653,Primary!Q653*$D150)</f>
        <v>2.7383655122804206E-40</v>
      </c>
      <c r="X150" s="80">
        <f ca="1">CHOOSE($C$16,Primary!R653,Primary!R653*$D150)</f>
        <v>1.1166941036201658E-39</v>
      </c>
      <c r="Y150" s="80">
        <f ca="1">CHOOSE($C$16,Primary!S653,Primary!S653*$D150)</f>
        <v>3.6289106723438161E-41</v>
      </c>
      <c r="Z150" s="80">
        <f ca="1">CHOOSE($C$16,Primary!T653,Primary!T653*$D150)</f>
        <v>1.6235170418285846E-40</v>
      </c>
      <c r="AA150" s="80">
        <f ca="1">CHOOSE($C$16,Primary!U653,Primary!U653*$D150)</f>
        <v>2.0559506267296328E-41</v>
      </c>
      <c r="AB150" s="80">
        <f ca="1">CHOOSE($C$16,Primary!V653,Primary!V653*$D150)</f>
        <v>4.353240394527485E-41</v>
      </c>
      <c r="AC150" s="80">
        <f ca="1">CHOOSE($C$16,Primary!W653,Primary!W653*$D150)</f>
        <v>1.8780317895570168E-41</v>
      </c>
      <c r="AD150" s="80">
        <f ca="1">CHOOSE($C$16,Primary!X653,Primary!X653*$D150)</f>
        <v>6.5001016454604362E-48</v>
      </c>
      <c r="AE150" s="80">
        <f ca="1">CHOOSE($C$16,Primary!Y653,Primary!Y653*$D150)</f>
        <v>9.329686410053259E-49</v>
      </c>
      <c r="AF150" s="80">
        <f ca="1">CHOOSE($C$16,Primary!Z653,Primary!Z653*$D150)</f>
        <v>2.763716850003526E-48</v>
      </c>
      <c r="AG150" s="80">
        <f ca="1">CHOOSE($C$16,Primary!AA653,Primary!AA653*$D150)</f>
        <v>1.4329997871805589E-48</v>
      </c>
      <c r="AH150" s="80">
        <f ca="1">CHOOSE($C$16,Primary!AB653,Primary!AB653*$D150)</f>
        <v>2.7035432670794874E-48</v>
      </c>
      <c r="AI150" s="80">
        <f ca="1">CHOOSE($C$16,Primary!AC653,Primary!AC653*$D150)</f>
        <v>2.4652099697584418E-48</v>
      </c>
      <c r="AJ150" s="80">
        <f ca="1">CHOOSE($C$16,Primary!AD653,Primary!AD653*$D150)</f>
        <v>2.8737216805108402E-47</v>
      </c>
      <c r="AK150" s="80">
        <f ca="1">CHOOSE($C$16,Primary!AE653,Primary!AE653*$D150)</f>
        <v>2.8632085123507828E-49</v>
      </c>
      <c r="AL150" s="80">
        <f ca="1">CHOOSE($C$16,Primary!AF653,Primary!AF653*$D150)</f>
        <v>1.2409944718397006E-48</v>
      </c>
    </row>
    <row r="151" spans="4:38" x14ac:dyDescent="0.15">
      <c r="D151" s="41">
        <f>DCC!B119</f>
        <v>4496.5</v>
      </c>
      <c r="E151" s="41">
        <f ca="1">CHOOSE($C$16,Neutron!N118,Neutron!N118*D151)</f>
        <v>1.3977308627707707E-9</v>
      </c>
      <c r="F151" s="41">
        <f ca="1">CHOOSE($C$16,Primary!E654,Primary!E654*$D151)</f>
        <v>5.2626278758336777E-10</v>
      </c>
      <c r="G151" s="41">
        <f ca="1">CHOOSE($C$16,Primary!F654,Primary!F654*$D151)</f>
        <v>7.3885709165449398E-15</v>
      </c>
      <c r="H151" s="41">
        <f ca="1">CHOOSE($C$16,'mu+'!J58,'mu+'!J58*$D151)</f>
        <v>6.3394350175054247E-7</v>
      </c>
      <c r="I151" s="41">
        <f ca="1">CHOOSE($C$16,'mu-'!J58,'mu-'!J58*$D151)</f>
        <v>5.3473778626891485E-7</v>
      </c>
      <c r="J151" s="41">
        <f ca="1">CHOOSE($C$16,Secondary!N69,Secondary!N69*$D151)</f>
        <v>2.1385766354486171E-9</v>
      </c>
      <c r="K151" s="41">
        <f ca="1">CHOOSE($C$16,Secondary!O69,Secondary!O69*$D151)</f>
        <v>3.3776917907313274E-9</v>
      </c>
      <c r="L151" s="41">
        <f ca="1">CHOOSE($C$16,Secondary!P69,Secondary!P69*$D151)</f>
        <v>1.0728479450511381E-9</v>
      </c>
      <c r="M151" s="80">
        <f ca="1">CHOOSE($C$16,Primary!G654,Primary!G654*$D151)</f>
        <v>1.001539829265822E-20</v>
      </c>
      <c r="N151" s="80">
        <f ca="1">CHOOSE($C$16,Primary!H654,Primary!H654*$D151)</f>
        <v>1.8394800493721184E-22</v>
      </c>
      <c r="O151" s="80">
        <f ca="1">CHOOSE($C$16,Primary!I654,Primary!I654*$D151)</f>
        <v>1.2862189871953289E-25</v>
      </c>
      <c r="P151" s="80">
        <f ca="1">CHOOSE($C$16,Primary!J654,Primary!J654*$D151)</f>
        <v>5.7500147987512566E-27</v>
      </c>
      <c r="Q151" s="80">
        <f ca="1">CHOOSE($C$16,Primary!K654,Primary!K654*$D151)</f>
        <v>1.6141219266762092E-31</v>
      </c>
      <c r="R151" s="80">
        <f ca="1">CHOOSE($C$16,Primary!L654,Primary!L654*$D151)</f>
        <v>5.8246895749129396E-31</v>
      </c>
      <c r="S151" s="80">
        <f ca="1">CHOOSE($C$16,Primary!M654,Primary!M654*$D151)</f>
        <v>1.1716589213778523E-32</v>
      </c>
      <c r="T151" s="80">
        <f ca="1">CHOOSE($C$16,Primary!N654,Primary!N654*$D151)</f>
        <v>1.5365046330316558E-39</v>
      </c>
      <c r="U151" s="80">
        <f ca="1">CHOOSE($C$16,Primary!O654,Primary!O654*$D151)</f>
        <v>2.662450070558788E-40</v>
      </c>
      <c r="V151" s="80">
        <f ca="1">CHOOSE($C$16,Primary!P654,Primary!P654*$D151)</f>
        <v>1.6153865316662317E-39</v>
      </c>
      <c r="W151" s="80">
        <f ca="1">CHOOSE($C$16,Primary!Q654,Primary!Q654*$D151)</f>
        <v>2.3597474509111751E-40</v>
      </c>
      <c r="X151" s="80">
        <f ca="1">CHOOSE($C$16,Primary!R654,Primary!R654*$D151)</f>
        <v>9.7794136468299964E-40</v>
      </c>
      <c r="Y151" s="80">
        <f ca="1">CHOOSE($C$16,Primary!S654,Primary!S654*$D151)</f>
        <v>3.1501547138527345E-41</v>
      </c>
      <c r="Z151" s="80">
        <f ca="1">CHOOSE($C$16,Primary!T654,Primary!T654*$D151)</f>
        <v>1.4342553598193363E-40</v>
      </c>
      <c r="AA151" s="80">
        <f ca="1">CHOOSE($C$16,Primary!U654,Primary!U654*$D151)</f>
        <v>1.7965368313037819E-41</v>
      </c>
      <c r="AB151" s="80">
        <f ca="1">CHOOSE($C$16,Primary!V654,Primary!V654*$D151)</f>
        <v>3.8089867659274274E-41</v>
      </c>
      <c r="AC151" s="80">
        <f ca="1">CHOOSE($C$16,Primary!W654,Primary!W654*$D151)</f>
        <v>1.6540045060515602E-41</v>
      </c>
      <c r="AD151" s="80">
        <f ca="1">CHOOSE($C$16,Primary!X654,Primary!X654*$D151)</f>
        <v>5.8274495863749966E-48</v>
      </c>
      <c r="AE151" s="80">
        <f ca="1">CHOOSE($C$16,Primary!Y654,Primary!Y654*$D151)</f>
        <v>8.2829097865910935E-49</v>
      </c>
      <c r="AF151" s="80">
        <f ca="1">CHOOSE($C$16,Primary!Z654,Primary!Z654*$D151)</f>
        <v>2.4571593699958219E-48</v>
      </c>
      <c r="AG151" s="80">
        <f ca="1">CHOOSE($C$16,Primary!AA654,Primary!AA654*$D151)</f>
        <v>1.2793720972540895E-48</v>
      </c>
      <c r="AH151" s="80">
        <f ca="1">CHOOSE($C$16,Primary!AB654,Primary!AB654*$D151)</f>
        <v>2.4305853035547165E-48</v>
      </c>
      <c r="AI151" s="80">
        <f ca="1">CHOOSE($C$16,Primary!AC654,Primary!AC654*$D151)</f>
        <v>2.2327105344870238E-48</v>
      </c>
      <c r="AJ151" s="80">
        <f ca="1">CHOOSE($C$16,Primary!AD654,Primary!AD654*$D151)</f>
        <v>2.6236287068262364E-47</v>
      </c>
      <c r="AK151" s="80">
        <f ca="1">CHOOSE($C$16,Primary!AE654,Primary!AE654*$D151)</f>
        <v>2.6178625375108289E-49</v>
      </c>
      <c r="AL151" s="80">
        <f ca="1">CHOOSE($C$16,Primary!AF654,Primary!AF654*$D151)</f>
        <v>1.1397729756346667E-48</v>
      </c>
    </row>
    <row r="152" spans="4:38" x14ac:dyDescent="0.15">
      <c r="D152" s="41">
        <f>DCC!B120</f>
        <v>5660.8</v>
      </c>
      <c r="E152" s="41">
        <f ca="1">CHOOSE($C$16,Neutron!N119,Neutron!N119*D152)</f>
        <v>8.3446284294286684E-10</v>
      </c>
      <c r="F152" s="41">
        <f ca="1">CHOOSE($C$16,Primary!E655,Primary!E655*$D152)</f>
        <v>2.135880201218814E-10</v>
      </c>
      <c r="G152" s="41">
        <f ca="1">CHOOSE($C$16,Primary!F655,Primary!F655*$D152)</f>
        <v>4.5115816104034546E-15</v>
      </c>
      <c r="H152" s="41">
        <f ca="1">CHOOSE($C$16,'mu+'!J59,'mu+'!J59*$D152)</f>
        <v>4.7504412823729267E-7</v>
      </c>
      <c r="I152" s="41">
        <f ca="1">CHOOSE($C$16,'mu-'!J59,'mu-'!J59*$D152)</f>
        <v>3.9945768370837897E-7</v>
      </c>
      <c r="J152" s="41">
        <f ca="1">CHOOSE($C$16,Secondary!N70,Secondary!N70*$D152)</f>
        <v>1.3375433093412755E-9</v>
      </c>
      <c r="K152" s="41">
        <f ca="1">CHOOSE($C$16,Secondary!O70,Secondary!O70*$D152)</f>
        <v>2.2201370313619429E-9</v>
      </c>
      <c r="L152" s="41">
        <f ca="1">CHOOSE($C$16,Secondary!P70,Secondary!P70*$D152)</f>
        <v>6.0843799406343755E-10</v>
      </c>
      <c r="M152" s="80">
        <f ca="1">CHOOSE($C$16,Primary!G655,Primary!G655*$D152)</f>
        <v>4.528918471002823E-21</v>
      </c>
      <c r="N152" s="80">
        <f ca="1">CHOOSE($C$16,Primary!H655,Primary!H655*$D152)</f>
        <v>7.9322539524514539E-23</v>
      </c>
      <c r="O152" s="80">
        <f ca="1">CHOOSE($C$16,Primary!I655,Primary!I655*$D152)</f>
        <v>7.398862716848848E-26</v>
      </c>
      <c r="P152" s="80">
        <f ca="1">CHOOSE($C$16,Primary!J655,Primary!J655*$D152)</f>
        <v>1.9744156039698652E-27</v>
      </c>
      <c r="Q152" s="80">
        <f ca="1">CHOOSE($C$16,Primary!K655,Primary!K655*$D152)</f>
        <v>1.2566212672177406E-31</v>
      </c>
      <c r="R152" s="80">
        <f ca="1">CHOOSE($C$16,Primary!L655,Primary!L655*$D152)</f>
        <v>4.6780653901531548E-31</v>
      </c>
      <c r="S152" s="80">
        <f ca="1">CHOOSE($C$16,Primary!M655,Primary!M655*$D152)</f>
        <v>9.3921587732891162E-33</v>
      </c>
      <c r="T152" s="80">
        <f ca="1">CHOOSE($C$16,Primary!N655,Primary!N655*$D152)</f>
        <v>1.2605884845888173E-39</v>
      </c>
      <c r="U152" s="80">
        <f ca="1">CHOOSE($C$16,Primary!O655,Primary!O655*$D152)</f>
        <v>2.1833800298723944E-40</v>
      </c>
      <c r="V152" s="80">
        <f ca="1">CHOOSE($C$16,Primary!P655,Primary!P655*$D152)</f>
        <v>1.3574879605288509E-39</v>
      </c>
      <c r="W152" s="80">
        <f ca="1">CHOOSE($C$16,Primary!Q655,Primary!Q655*$D152)</f>
        <v>1.9822463878927585E-40</v>
      </c>
      <c r="X152" s="80">
        <f ca="1">CHOOSE($C$16,Primary!R655,Primary!R655*$D152)</f>
        <v>8.3671105467685862E-40</v>
      </c>
      <c r="Y152" s="80">
        <f ca="1">CHOOSE($C$16,Primary!S655,Primary!S655*$D152)</f>
        <v>2.6680941717714189E-41</v>
      </c>
      <c r="Z152" s="80">
        <f ca="1">CHOOSE($C$16,Primary!T655,Primary!T655*$D152)</f>
        <v>1.2393397081721011E-40</v>
      </c>
      <c r="AA152" s="80">
        <f ca="1">CHOOSE($C$16,Primary!U655,Primary!U655*$D152)</f>
        <v>1.5324574700583037E-41</v>
      </c>
      <c r="AB152" s="80">
        <f ca="1">CHOOSE($C$16,Primary!V655,Primary!V655*$D152)</f>
        <v>3.2542933346500814E-41</v>
      </c>
      <c r="AC152" s="80">
        <f ca="1">CHOOSE($C$16,Primary!W655,Primary!W655*$D152)</f>
        <v>1.4238224348597754E-41</v>
      </c>
      <c r="AD152" s="80">
        <f ca="1">CHOOSE($C$16,Primary!X655,Primary!X655*$D152)</f>
        <v>5.1222836239996123E-48</v>
      </c>
      <c r="AE152" s="80">
        <f ca="1">CHOOSE($C$16,Primary!Y655,Primary!Y655*$D152)</f>
        <v>7.1964257830042306E-49</v>
      </c>
      <c r="AF152" s="80">
        <f ca="1">CHOOSE($C$16,Primary!Z655,Primary!Z655*$D152)</f>
        <v>2.1384053240215921E-48</v>
      </c>
      <c r="AG152" s="80">
        <f ca="1">CHOOSE($C$16,Primary!AA655,Primary!AA655*$D152)</f>
        <v>1.1188706262345738E-48</v>
      </c>
      <c r="AH152" s="80">
        <f ca="1">CHOOSE($C$16,Primary!AB655,Primary!AB655*$D152)</f>
        <v>2.1430900108304532E-48</v>
      </c>
      <c r="AI152" s="80">
        <f ca="1">CHOOSE($C$16,Primary!AC655,Primary!AC655*$D152)</f>
        <v>1.985815768120626E-48</v>
      </c>
      <c r="AJ152" s="80">
        <f ca="1">CHOOSE($C$16,Primary!AD655,Primary!AD655*$D152)</f>
        <v>2.3556304708963018E-47</v>
      </c>
      <c r="AK152" s="80">
        <f ca="1">CHOOSE($C$16,Primary!AE655,Primary!AE655*$D152)</f>
        <v>2.3545126601553139E-49</v>
      </c>
      <c r="AL152" s="80">
        <f ca="1">CHOOSE($C$16,Primary!AF655,Primary!AF655*$D152)</f>
        <v>1.0304857394686472E-48</v>
      </c>
    </row>
    <row r="153" spans="4:38" x14ac:dyDescent="0.15">
      <c r="D153" s="41">
        <f>DCC!B121</f>
        <v>7126.5</v>
      </c>
      <c r="E153" s="41">
        <f ca="1">CHOOSE($C$16,Neutron!N120,Neutron!N120*D153)</f>
        <v>4.9817866518663695E-10</v>
      </c>
      <c r="F153" s="41">
        <f ca="1">CHOOSE($C$16,Primary!E656,Primary!E656*$D153)</f>
        <v>1.2927938460061194E-10</v>
      </c>
      <c r="G153" s="41">
        <f ca="1">CHOOSE($C$16,Primary!F656,Primary!F656*$D153)</f>
        <v>2.7532158019762553E-15</v>
      </c>
      <c r="H153" s="41">
        <f ca="1">CHOOSE($C$16,'mu+'!J60,'mu+'!J60*$D153)</f>
        <v>3.4186138318469888E-7</v>
      </c>
      <c r="I153" s="41">
        <f ca="1">CHOOSE($C$16,'mu-'!J60,'mu-'!J60*$D153)</f>
        <v>2.8673367205528256E-7</v>
      </c>
      <c r="J153" s="41">
        <f ca="1">CHOOSE($C$16,Secondary!N71,Secondary!N71*$D153)</f>
        <v>8.3603236203232582E-10</v>
      </c>
      <c r="K153" s="41">
        <f ca="1">CHOOSE($C$16,Secondary!O71,Secondary!O71*$D153)</f>
        <v>1.4591160841467161E-9</v>
      </c>
      <c r="L153" s="41">
        <f ca="1">CHOOSE($C$16,Secondary!P71,Secondary!P71*$D153)</f>
        <v>3.4505432509877255E-10</v>
      </c>
      <c r="M153" s="80">
        <f ca="1">CHOOSE($C$16,Primary!G656,Primary!G656*$D153)</f>
        <v>2.0480369571137439E-21</v>
      </c>
      <c r="N153" s="80">
        <f ca="1">CHOOSE($C$16,Primary!H656,Primary!H656*$D153)</f>
        <v>3.4201930612881458E-23</v>
      </c>
      <c r="O153" s="80">
        <f ca="1">CHOOSE($C$16,Primary!I656,Primary!I656*$D153)</f>
        <v>4.5443189494939692E-26</v>
      </c>
      <c r="P153" s="80">
        <f ca="1">CHOOSE($C$16,Primary!J656,Primary!J656*$D153)</f>
        <v>6.7814271021962106E-28</v>
      </c>
      <c r="Q153" s="80">
        <f ca="1">CHOOSE($C$16,Primary!K656,Primary!K656*$D153)</f>
        <v>9.4449832239005988E-32</v>
      </c>
      <c r="R153" s="80">
        <f ca="1">CHOOSE($C$16,Primary!L656,Primary!L656*$D153)</f>
        <v>3.6417878207846553E-31</v>
      </c>
      <c r="S153" s="80">
        <f ca="1">CHOOSE($C$16,Primary!M656,Primary!M656*$D153)</f>
        <v>7.2853757654601313E-33</v>
      </c>
      <c r="T153" s="80">
        <f ca="1">CHOOSE($C$16,Primary!N656,Primary!N656*$D153)</f>
        <v>1.0029167400855577E-39</v>
      </c>
      <c r="U153" s="80">
        <f ca="1">CHOOSE($C$16,Primary!O656,Primary!O656*$D153)</f>
        <v>1.7354221424763366E-40</v>
      </c>
      <c r="V153" s="80">
        <f ca="1">CHOOSE($C$16,Primary!P656,Primary!P656*$D153)</f>
        <v>1.1090874228156984E-39</v>
      </c>
      <c r="W153" s="80">
        <f ca="1">CHOOSE($C$16,Primary!Q656,Primary!Q656*$D153)</f>
        <v>1.618190120529653E-40</v>
      </c>
      <c r="X153" s="80">
        <f ca="1">CHOOSE($C$16,Primary!R656,Primary!R656*$D153)</f>
        <v>6.9746704743307519E-40</v>
      </c>
      <c r="Y153" s="80">
        <f ca="1">CHOOSE($C$16,Primary!S656,Primary!S656*$D153)</f>
        <v>2.1972970767185796E-41</v>
      </c>
      <c r="Z153" s="80">
        <f ca="1">CHOOSE($C$16,Primary!T656,Primary!T656*$D153)</f>
        <v>1.0443768091254756E-40</v>
      </c>
      <c r="AA153" s="80">
        <f ca="1">CHOOSE($C$16,Primary!U656,Primary!U656*$D153)</f>
        <v>1.2720127024548351E-41</v>
      </c>
      <c r="AB153" s="80">
        <f ca="1">CHOOSE($C$16,Primary!V656,Primary!V656*$D153)</f>
        <v>2.7061884073368169E-41</v>
      </c>
      <c r="AC153" s="80">
        <f ca="1">CHOOSE($C$16,Primary!W656,Primary!W656*$D153)</f>
        <v>1.1938580133296279E-41</v>
      </c>
      <c r="AD153" s="80">
        <f ca="1">CHOOSE($C$16,Primary!X656,Primary!X656*$D153)</f>
        <v>4.4006913151827639E-48</v>
      </c>
      <c r="AE153" s="80">
        <f ca="1">CHOOSE($C$16,Primary!Y656,Primary!Y656*$D153)</f>
        <v>6.0990821008250195E-49</v>
      </c>
      <c r="AF153" s="80">
        <f ca="1">CHOOSE($C$16,Primary!Z656,Primary!Z656*$D153)</f>
        <v>1.8159355627393146E-48</v>
      </c>
      <c r="AG153" s="80">
        <f ca="1">CHOOSE($C$16,Primary!AA656,Primary!AA656*$D153)</f>
        <v>9.555637697153835E-49</v>
      </c>
      <c r="AH153" s="80">
        <f ca="1">CHOOSE($C$16,Primary!AB656,Primary!AB656*$D153)</f>
        <v>1.8476650929793787E-48</v>
      </c>
      <c r="AI153" s="80">
        <f ca="1">CHOOSE($C$16,Primary!AC656,Primary!AC656*$D153)</f>
        <v>1.7296113943274767E-48</v>
      </c>
      <c r="AJ153" s="80">
        <f ca="1">CHOOSE($C$16,Primary!AD656,Primary!AD656*$D153)</f>
        <v>2.0744330847739366E-47</v>
      </c>
      <c r="AK153" s="80">
        <f ca="1">CHOOSE($C$16,Primary!AE656,Primary!AE656*$D153)</f>
        <v>2.0776028821077633E-49</v>
      </c>
      <c r="AL153" s="80">
        <f ca="1">CHOOSE($C$16,Primary!AF656,Primary!AF656*$D153)</f>
        <v>9.1491555616658441E-49</v>
      </c>
    </row>
    <row r="154" spans="4:38" x14ac:dyDescent="0.15">
      <c r="D154" s="41">
        <f>DCC!B122</f>
        <v>8971.7000000000007</v>
      </c>
      <c r="E154" s="41">
        <f ca="1">CHOOSE($C$16,Neutron!N121,Neutron!N121*D154)</f>
        <v>2.9744391569423633E-10</v>
      </c>
      <c r="F154" s="41">
        <f ca="1">CHOOSE($C$16,Primary!E657,Primary!E657*$D154)</f>
        <v>8.5019235246042287E-11</v>
      </c>
      <c r="G154" s="41">
        <f ca="1">CHOOSE($C$16,Primary!F657,Primary!F657*$D154)</f>
        <v>1.6789093921270067E-15</v>
      </c>
      <c r="H154" s="41">
        <f ca="1">CHOOSE($C$16,'mu+'!J61,'mu+'!J61*$D154)</f>
        <v>2.3599329506651702E-7</v>
      </c>
      <c r="I154" s="41">
        <f ca="1">CHOOSE($C$16,'mu-'!J61,'mu-'!J61*$D154)</f>
        <v>1.9754690729682316E-7</v>
      </c>
      <c r="J154" s="41">
        <f ca="1">CHOOSE($C$16,Secondary!N72,Secondary!N72*$D154)</f>
        <v>5.2230151178929636E-10</v>
      </c>
      <c r="K154" s="41">
        <f ca="1">CHOOSE($C$16,Secondary!O72,Secondary!O72*$D154)</f>
        <v>9.5886454977287082E-10</v>
      </c>
      <c r="L154" s="41">
        <f ca="1">CHOOSE($C$16,Secondary!P72,Secondary!P72*$D154)</f>
        <v>1.9567970227920366E-10</v>
      </c>
      <c r="M154" s="80">
        <f ca="1">CHOOSE($C$16,Primary!G657,Primary!G657*$D154)</f>
        <v>9.2615140624213987E-22</v>
      </c>
      <c r="N154" s="80">
        <f ca="1">CHOOSE($C$16,Primary!H657,Primary!H657*$D154)</f>
        <v>1.4745212258878836E-23</v>
      </c>
      <c r="O154" s="80">
        <f ca="1">CHOOSE($C$16,Primary!I657,Primary!I657*$D154)</f>
        <v>2.8618772193420598E-26</v>
      </c>
      <c r="P154" s="80">
        <f ca="1">CHOOSE($C$16,Primary!J657,Primary!J657*$D154)</f>
        <v>2.3301425203182823E-28</v>
      </c>
      <c r="Q154" s="80">
        <f ca="1">CHOOSE($C$16,Primary!K657,Primary!K657*$D154)</f>
        <v>6.8448958737161543E-32</v>
      </c>
      <c r="R154" s="80">
        <f ca="1">CHOOSE($C$16,Primary!L657,Primary!L657*$D154)</f>
        <v>2.7422601922563325E-31</v>
      </c>
      <c r="S154" s="80">
        <f ca="1">CHOOSE($C$16,Primary!M657,Primary!M657*$D154)</f>
        <v>5.4583893400210807E-33</v>
      </c>
      <c r="T154" s="80">
        <f ca="1">CHOOSE($C$16,Primary!N657,Primary!N657*$D154)</f>
        <v>7.721542275355821E-40</v>
      </c>
      <c r="U154" s="80">
        <f ca="1">CHOOSE($C$16,Primary!O657,Primary!O657*$D154)</f>
        <v>1.3340332458637114E-40</v>
      </c>
      <c r="V154" s="80">
        <f ca="1">CHOOSE($C$16,Primary!P657,Primary!P657*$D154)</f>
        <v>8.7868211146326073E-40</v>
      </c>
      <c r="W154" s="80">
        <f ca="1">CHOOSE($C$16,Primary!Q657,Primary!Q657*$D154)</f>
        <v>1.2805915548232564E-40</v>
      </c>
      <c r="X154" s="80">
        <f ca="1">CHOOSE($C$16,Primary!R657,Primary!R657*$D154)</f>
        <v>5.6487137662674334E-40</v>
      </c>
      <c r="Y154" s="80">
        <f ca="1">CHOOSE($C$16,Primary!S657,Primary!S657*$D154)</f>
        <v>1.7546024538118231E-41</v>
      </c>
      <c r="Z154" s="80">
        <f ca="1">CHOOSE($C$16,Primary!T657,Primary!T657*$D154)</f>
        <v>8.5593415314742494E-41</v>
      </c>
      <c r="AA154" s="80">
        <f ca="1">CHOOSE($C$16,Primary!U657,Primary!U657*$D154)</f>
        <v>1.024143719714332E-41</v>
      </c>
      <c r="AB154" s="80">
        <f ca="1">CHOOSE($C$16,Primary!V657,Primary!V657*$D154)</f>
        <v>2.1841177361087981E-41</v>
      </c>
      <c r="AC154" s="80">
        <f ca="1">CHOOSE($C$16,Primary!W657,Primary!W657*$D154)</f>
        <v>9.7184405842278116E-42</v>
      </c>
      <c r="AD154" s="80">
        <f ca="1">CHOOSE($C$16,Primary!X657,Primary!X657*$D154)</f>
        <v>3.6845110209412412E-48</v>
      </c>
      <c r="AE154" s="80">
        <f ca="1">CHOOSE($C$16,Primary!Y657,Primary!Y657*$D154)</f>
        <v>5.0265169913176963E-49</v>
      </c>
      <c r="AF154" s="80">
        <f ca="1">CHOOSE($C$16,Primary!Z657,Primary!Z657*$D154)</f>
        <v>1.4996823015188201E-48</v>
      </c>
      <c r="AG154" s="80">
        <f ca="1">CHOOSE($C$16,Primary!AA657,Primary!AA657*$D154)</f>
        <v>7.9431841277155508E-49</v>
      </c>
      <c r="AH154" s="80">
        <f ca="1">CHOOSE($C$16,Primary!AB657,Primary!AB657*$D154)</f>
        <v>1.5525425899903797E-48</v>
      </c>
      <c r="AI154" s="80">
        <f ca="1">CHOOSE($C$16,Primary!AC657,Primary!AC657*$D154)</f>
        <v>1.4706881809124231E-48</v>
      </c>
      <c r="AJ154" s="80">
        <f ca="1">CHOOSE($C$16,Primary!AD657,Primary!AD657*$D154)</f>
        <v>1.7864846004560598E-47</v>
      </c>
      <c r="AK154" s="80">
        <f ca="1">CHOOSE($C$16,Primary!AE657,Primary!AE657*$D154)</f>
        <v>1.7933076322442361E-49</v>
      </c>
      <c r="AL154" s="80">
        <f ca="1">CHOOSE($C$16,Primary!AF657,Primary!AF657*$D154)</f>
        <v>7.9525639523078701E-49</v>
      </c>
    </row>
    <row r="155" spans="4:38" x14ac:dyDescent="0.15">
      <c r="D155" s="41">
        <f>DCC!B123</f>
        <v>11294</v>
      </c>
      <c r="E155" s="41">
        <f ca="1">CHOOSE($C$16,Neutron!N122,Neutron!N122*D155)</f>
        <v>1.7765680576825275E-10</v>
      </c>
      <c r="F155" s="41">
        <f ca="1">CHOOSE($C$16,Primary!E658,Primary!E658*$D155)</f>
        <v>5.451219444666798E-11</v>
      </c>
      <c r="G155" s="41">
        <f ca="1">CHOOSE($C$16,Primary!F658,Primary!F658*$D155)</f>
        <v>1.0229351754621351E-15</v>
      </c>
      <c r="H155" s="41">
        <f ca="1">CHOOSE($C$16,'mu+'!J62,'mu+'!J62*$D155)</f>
        <v>1.5627221210309507E-7</v>
      </c>
      <c r="I155" s="41">
        <f ca="1">CHOOSE($C$16,'mu-'!J62,'mu-'!J62*$D155)</f>
        <v>1.3062846500600016E-7</v>
      </c>
      <c r="J155" s="41">
        <f ca="1">CHOOSE($C$16,Secondary!N73,Secondary!N73*$D155)</f>
        <v>3.2621336285566651E-10</v>
      </c>
      <c r="K155" s="41">
        <f ca="1">CHOOSE($C$16,Secondary!O73,Secondary!O73*$D155)</f>
        <v>6.3014397353992994E-10</v>
      </c>
      <c r="L155" s="41">
        <f ca="1">CHOOSE($C$16,Secondary!P73,Secondary!P73*$D155)</f>
        <v>1.1098333581105198E-10</v>
      </c>
      <c r="M155" s="80">
        <f ca="1">CHOOSE($C$16,Primary!G658,Primary!G658*$D155)</f>
        <v>4.1890413457704598E-22</v>
      </c>
      <c r="N155" s="80">
        <f ca="1">CHOOSE($C$16,Primary!H658,Primary!H658*$D155)</f>
        <v>6.3576723837994685E-24</v>
      </c>
      <c r="O155" s="80">
        <f ca="1">CHOOSE($C$16,Primary!I658,Primary!I658*$D155)</f>
        <v>1.7813545883431474E-26</v>
      </c>
      <c r="P155" s="80">
        <f ca="1">CHOOSE($C$16,Primary!J658,Primary!J658*$D155)</f>
        <v>8.0146331046956187E-29</v>
      </c>
      <c r="Q155" s="80">
        <f ca="1">CHOOSE($C$16,Primary!K658,Primary!K658*$D155)</f>
        <v>4.7179474992801682E-32</v>
      </c>
      <c r="R155" s="80">
        <f ca="1">CHOOSE($C$16,Primary!L658,Primary!L658*$D155)</f>
        <v>1.9688263764503219E-31</v>
      </c>
      <c r="S155" s="80">
        <f ca="1">CHOOSE($C$16,Primary!M658,Primary!M658*$D155)</f>
        <v>3.8889461714236906E-33</v>
      </c>
      <c r="T155" s="80">
        <f ca="1">CHOOSE($C$16,Primary!N658,Primary!N658*$D155)</f>
        <v>5.6549783579688605E-40</v>
      </c>
      <c r="U155" s="80">
        <f ca="1">CHOOSE($C$16,Primary!O658,Primary!O658*$D155)</f>
        <v>9.7379529422735645E-41</v>
      </c>
      <c r="V155" s="80">
        <f ca="1">CHOOSE($C$16,Primary!P658,Primary!P658*$D155)</f>
        <v>6.6262893086709586E-40</v>
      </c>
      <c r="W155" s="80">
        <f ca="1">CHOOSE($C$16,Primary!Q658,Primary!Q658*$D155)</f>
        <v>9.6313129653897212E-41</v>
      </c>
      <c r="X155" s="80">
        <f ca="1">CHOOSE($C$16,Primary!R658,Primary!R658*$D155)</f>
        <v>4.3569443672267811E-40</v>
      </c>
      <c r="Y155" s="80">
        <f ca="1">CHOOSE($C$16,Primary!S658,Primary!S658*$D155)</f>
        <v>1.328556150754297E-41</v>
      </c>
      <c r="Z155" s="80">
        <f ca="1">CHOOSE($C$16,Primary!T658,Primary!T658*$D155)</f>
        <v>6.675419501601734E-41</v>
      </c>
      <c r="AA155" s="80">
        <f ca="1">CHOOSE($C$16,Primary!U658,Primary!U658*$D155)</f>
        <v>7.8034654588363752E-42</v>
      </c>
      <c r="AB155" s="80">
        <f ca="1">CHOOSE($C$16,Primary!V658,Primary!V658*$D155)</f>
        <v>1.6702267316978008E-41</v>
      </c>
      <c r="AC155" s="80">
        <f ca="1">CHOOSE($C$16,Primary!W658,Primary!W658*$D155)</f>
        <v>7.4831551015000192E-42</v>
      </c>
      <c r="AD155" s="80">
        <f ca="1">CHOOSE($C$16,Primary!X658,Primary!X658*$D155)</f>
        <v>2.9335656581138809E-48</v>
      </c>
      <c r="AE155" s="80">
        <f ca="1">CHOOSE($C$16,Primary!Y658,Primary!Y658*$D155)</f>
        <v>3.9243738851080518E-49</v>
      </c>
      <c r="AF155" s="80">
        <f ca="1">CHOOSE($C$16,Primary!Z658,Primary!Z658*$D155)</f>
        <v>1.1729724751630677E-48</v>
      </c>
      <c r="AG155" s="80">
        <f ca="1">CHOOSE($C$16,Primary!AA658,Primary!AA658*$D155)</f>
        <v>6.2600107078621102E-49</v>
      </c>
      <c r="AH155" s="80">
        <f ca="1">CHOOSE($C$16,Primary!AB658,Primary!AB658*$D155)</f>
        <v>1.2382083025211529E-48</v>
      </c>
      <c r="AI155" s="80">
        <f ca="1">CHOOSE($C$16,Primary!AC658,Primary!AC658*$D155)</f>
        <v>1.1903337205727008E-48</v>
      </c>
      <c r="AJ155" s="80">
        <f ca="1">CHOOSE($C$16,Primary!AD658,Primary!AD658*$D155)</f>
        <v>1.4677992897599712E-47</v>
      </c>
      <c r="AK155" s="80">
        <f ca="1">CHOOSE($C$16,Primary!AE658,Primary!AE658*$D155)</f>
        <v>1.476960057303134E-49</v>
      </c>
      <c r="AL155" s="80">
        <f ca="1">CHOOSE($C$16,Primary!AF658,Primary!AF658*$D155)</f>
        <v>6.5984182315478636E-49</v>
      </c>
    </row>
    <row r="156" spans="4:38" x14ac:dyDescent="0.15">
      <c r="D156" s="41">
        <f>DCC!B124</f>
        <v>14219</v>
      </c>
      <c r="E156" s="41">
        <f ca="1">CHOOSE($C$16,Neutron!N123,Neutron!N123*D156)</f>
        <v>1.0612035514185921E-10</v>
      </c>
      <c r="F156" s="41">
        <f ca="1">CHOOSE($C$16,Primary!E659,Primary!E659*$D156)</f>
        <v>3.3893632439864349E-11</v>
      </c>
      <c r="G156" s="41">
        <f ca="1">CHOOSE($C$16,Primary!F659,Primary!F659*$D156)</f>
        <v>5.9905292553056123E-16</v>
      </c>
      <c r="H156" s="41">
        <f ca="1">CHOOSE($C$16,'mu+'!J63,'mu+'!J63*$D156)</f>
        <v>9.9326143270941251E-8</v>
      </c>
      <c r="I156" s="41">
        <f ca="1">CHOOSE($C$16,'mu-'!J63,'mu-'!J63*$D156)</f>
        <v>8.2952658708168042E-8</v>
      </c>
      <c r="J156" s="41">
        <f ca="1">CHOOSE($C$16,Secondary!N74,Secondary!N74*$D156)</f>
        <v>2.0363432427259847E-10</v>
      </c>
      <c r="K156" s="41">
        <f ca="1">CHOOSE($C$16,Secondary!O74,Secondary!O74*$D156)</f>
        <v>4.1401062857473856E-10</v>
      </c>
      <c r="L156" s="41">
        <f ca="1">CHOOSE($C$16,Secondary!P74,Secondary!P74*$D156)</f>
        <v>6.2928126074560148E-11</v>
      </c>
      <c r="M156" s="80">
        <f ca="1">CHOOSE($C$16,Primary!G659,Primary!G659*$D156)</f>
        <v>1.8940031645761227E-22</v>
      </c>
      <c r="N156" s="80">
        <f ca="1">CHOOSE($C$16,Primary!H659,Primary!H659*$D156)</f>
        <v>2.7398708639359986E-24</v>
      </c>
      <c r="O156" s="80">
        <f ca="1">CHOOSE($C$16,Primary!I659,Primary!I659*$D156)</f>
        <v>1.0848928716101119E-26</v>
      </c>
      <c r="P156" s="80">
        <f ca="1">CHOOSE($C$16,Primary!J659,Primary!J659*$D156)</f>
        <v>2.3245531277999323E-29</v>
      </c>
      <c r="Q156" s="80">
        <f ca="1">CHOOSE($C$16,Primary!K659,Primary!K659*$D156)</f>
        <v>3.1132811512114168E-32</v>
      </c>
      <c r="R156" s="80">
        <f ca="1">CHOOSE($C$16,Primary!L659,Primary!L659*$D156)</f>
        <v>1.3556699710166713E-31</v>
      </c>
      <c r="S156" s="80">
        <f ca="1">CHOOSE($C$16,Primary!M659,Primary!M659*$D156)</f>
        <v>2.6510148794597015E-33</v>
      </c>
      <c r="T156" s="80">
        <f ca="1">CHOOSE($C$16,Primary!N659,Primary!N659*$D156)</f>
        <v>3.9619136446499434E-40</v>
      </c>
      <c r="U156" s="80">
        <f ca="1">CHOOSE($C$16,Primary!O659,Primary!O659*$D156)</f>
        <v>6.7904342765378157E-41</v>
      </c>
      <c r="V156" s="80">
        <f ca="1">CHOOSE($C$16,Primary!P659,Primary!P659*$D156)</f>
        <v>4.781323447076108E-40</v>
      </c>
      <c r="W156" s="80">
        <f ca="1">CHOOSE($C$16,Primary!Q659,Primary!Q659*$D156)</f>
        <v>6.9222603104256657E-41</v>
      </c>
      <c r="X156" s="80">
        <f ca="1">CHOOSE($C$16,Primary!R659,Primary!R659*$D156)</f>
        <v>3.2162701290169909E-40</v>
      </c>
      <c r="Y156" s="80">
        <f ca="1">CHOOSE($C$16,Primary!S659,Primary!S659*$D156)</f>
        <v>9.5892001817509279E-42</v>
      </c>
      <c r="Z156" s="80">
        <f ca="1">CHOOSE($C$16,Primary!T659,Primary!T659*$D156)</f>
        <v>4.977010796111822E-41</v>
      </c>
      <c r="AA156" s="80">
        <f ca="1">CHOOSE($C$16,Primary!U659,Primary!U659*$D156)</f>
        <v>5.6571138654271467E-42</v>
      </c>
      <c r="AB156" s="80">
        <f ca="1">CHOOSE($C$16,Primary!V659,Primary!V659*$D156)</f>
        <v>1.2164179954327676E-41</v>
      </c>
      <c r="AC156" s="80">
        <f ca="1">CHOOSE($C$16,Primary!W659,Primary!W659*$D156)</f>
        <v>5.4766795528107313E-42</v>
      </c>
      <c r="AD156" s="80">
        <f ca="1">CHOOSE($C$16,Primary!X659,Primary!X659*$D156)</f>
        <v>2.230878630200491E-48</v>
      </c>
      <c r="AE156" s="80">
        <f ca="1">CHOOSE($C$16,Primary!Y659,Primary!Y659*$D156)</f>
        <v>2.9165239552244665E-49</v>
      </c>
      <c r="AF156" s="80">
        <f ca="1">CHOOSE($C$16,Primary!Z659,Primary!Z659*$D156)</f>
        <v>8.7303479753578188E-49</v>
      </c>
      <c r="AG156" s="80">
        <f ca="1">CHOOSE($C$16,Primary!AA659,Primary!AA659*$D156)</f>
        <v>4.6988272998603063E-49</v>
      </c>
      <c r="AH156" s="80">
        <f ca="1">CHOOSE($C$16,Primary!AB659,Primary!AB659*$D156)</f>
        <v>9.4155293812040215E-49</v>
      </c>
      <c r="AI156" s="80">
        <f ca="1">CHOOSE($C$16,Primary!AC659,Primary!AC659*$D156)</f>
        <v>9.2085505328255803E-49</v>
      </c>
      <c r="AJ156" s="80">
        <f ca="1">CHOOSE($C$16,Primary!AD659,Primary!AD659*$D156)</f>
        <v>1.1549901979011617E-47</v>
      </c>
      <c r="AK156" s="80">
        <f ca="1">CHOOSE($C$16,Primary!AE659,Primary!AE659*$D156)</f>
        <v>1.1650670996874256E-49</v>
      </c>
      <c r="AL156" s="80">
        <f ca="1">CHOOSE($C$16,Primary!AF659,Primary!AF659*$D156)</f>
        <v>5.2449027133132481E-49</v>
      </c>
    </row>
    <row r="157" spans="4:38" x14ac:dyDescent="0.15">
      <c r="D157" s="41">
        <f>DCC!B125</f>
        <v>17901</v>
      </c>
      <c r="E157" s="41">
        <f ca="1">CHOOSE($C$16,Neutron!N124,Neutron!N124*D157)</f>
        <v>6.3420663923436842E-11</v>
      </c>
      <c r="F157" s="41">
        <f ca="1">CHOOSE($C$16,Primary!E660,Primary!E660*$D157)</f>
        <v>2.0573397352255794E-11</v>
      </c>
      <c r="G157" s="41">
        <f ca="1">CHOOSE($C$16,Primary!F660,Primary!F660*$D157)</f>
        <v>1.1050325364828653E-17</v>
      </c>
      <c r="H157" s="41">
        <f ca="1">CHOOSE($C$16,'mu+'!J64,'mu+'!J64*$D157)</f>
        <v>6.0726538601466532E-8</v>
      </c>
      <c r="I157" s="41">
        <f ca="1">CHOOSE($C$16,'mu-'!J64,'mu-'!J64*$D157)</f>
        <v>5.0693700801327262E-8</v>
      </c>
      <c r="J157" s="41">
        <f ca="1">CHOOSE($C$16,Secondary!N75,Secondary!N75*$D157)</f>
        <v>1.2709350112273256E-10</v>
      </c>
      <c r="K157" s="41">
        <f ca="1">CHOOSE($C$16,Secondary!O75,Secondary!O75*$D157)</f>
        <v>2.7201335964188244E-10</v>
      </c>
      <c r="L157" s="41">
        <f ca="1">CHOOSE($C$16,Secondary!P75,Secondary!P75*$D157)</f>
        <v>3.5682862924168506E-11</v>
      </c>
      <c r="M157" s="80">
        <f ca="1">CHOOSE($C$16,Primary!G660,Primary!G660*$D157)</f>
        <v>5.1844293905296593E-27</v>
      </c>
      <c r="N157" s="80">
        <f ca="1">CHOOSE($C$16,Primary!H660,Primary!H660*$D157)</f>
        <v>1.7675311439294203E-27</v>
      </c>
      <c r="O157" s="80">
        <f ca="1">CHOOSE($C$16,Primary!I660,Primary!I660*$D157)</f>
        <v>6.3716091016663098E-27</v>
      </c>
      <c r="P157" s="80">
        <f ca="1">CHOOSE($C$16,Primary!J660,Primary!J660*$D157)</f>
        <v>1.0540256994293143E-31</v>
      </c>
      <c r="Q157" s="80">
        <f ca="1">CHOOSE($C$16,Primary!K660,Primary!K660*$D157)</f>
        <v>1.9944623837115224E-32</v>
      </c>
      <c r="R157" s="80">
        <f ca="1">CHOOSE($C$16,Primary!L660,Primary!L660*$D157)</f>
        <v>9.0760797177607701E-32</v>
      </c>
      <c r="S157" s="80">
        <f ca="1">CHOOSE($C$16,Primary!M660,Primary!M660*$D157)</f>
        <v>1.7546609961697713E-33</v>
      </c>
      <c r="T157" s="80">
        <f ca="1">CHOOSE($C$16,Primary!N660,Primary!N660*$D157)</f>
        <v>2.6961274200729021E-40</v>
      </c>
      <c r="U157" s="80">
        <f ca="1">CHOOSE($C$16,Primary!O660,Primary!O660*$D157)</f>
        <v>4.5951712045837699E-41</v>
      </c>
      <c r="V157" s="80">
        <f ca="1">CHOOSE($C$16,Primary!P660,Primary!P660*$D157)</f>
        <v>3.3531959183023789E-40</v>
      </c>
      <c r="W157" s="80">
        <f ca="1">CHOOSE($C$16,Primary!Q660,Primary!Q660*$D157)</f>
        <v>4.8326612599319912E-41</v>
      </c>
      <c r="X157" s="80">
        <f ca="1">CHOOSE($C$16,Primary!R660,Primary!R660*$D157)</f>
        <v>2.3092840581179944E-40</v>
      </c>
      <c r="Y157" s="80">
        <f ca="1">CHOOSE($C$16,Primary!S660,Primary!S660*$D157)</f>
        <v>6.717608413557332E-42</v>
      </c>
      <c r="Z157" s="80">
        <f ca="1">CHOOSE($C$16,Primary!T660,Primary!T660*$D157)</f>
        <v>3.6090517535242227E-41</v>
      </c>
      <c r="AA157" s="80">
        <f ca="1">CHOOSE($C$16,Primary!U660,Primary!U660*$D157)</f>
        <v>3.9776981111235249E-42</v>
      </c>
      <c r="AB157" s="80">
        <f ca="1">CHOOSE($C$16,Primary!V660,Primary!V660*$D157)</f>
        <v>8.5993244541278805E-42</v>
      </c>
      <c r="AC157" s="80">
        <f ca="1">CHOOSE($C$16,Primary!W660,Primary!W660*$D157)</f>
        <v>3.8888400253533983E-42</v>
      </c>
      <c r="AD157" s="80">
        <f ca="1">CHOOSE($C$16,Primary!X660,Primary!X660*$D157)</f>
        <v>1.651266250076445E-48</v>
      </c>
      <c r="AE157" s="80">
        <f ca="1">CHOOSE($C$16,Primary!Y660,Primary!Y660*$D157)</f>
        <v>2.1052460110719066E-49</v>
      </c>
      <c r="AF157" s="80">
        <f ca="1">CHOOSE($C$16,Primary!Z660,Primary!Z660*$D157)</f>
        <v>6.3115580481720754E-49</v>
      </c>
      <c r="AG157" s="80">
        <f ca="1">CHOOSE($C$16,Primary!AA660,Primary!AA660*$D157)</f>
        <v>3.4278167043820831E-49</v>
      </c>
      <c r="AH157" s="80">
        <f ca="1">CHOOSE($C$16,Primary!AB660,Primary!AB660*$D157)</f>
        <v>6.9653450094143763E-49</v>
      </c>
      <c r="AI157" s="80">
        <f ca="1">CHOOSE($C$16,Primary!AC660,Primary!AC660*$D157)</f>
        <v>6.9424174155199049E-49</v>
      </c>
      <c r="AJ157" s="80">
        <f ca="1">CHOOSE($C$16,Primary!AD660,Primary!AD660*$D157)</f>
        <v>8.8698075612243948E-48</v>
      </c>
      <c r="AK157" s="80">
        <f ca="1">CHOOSE($C$16,Primary!AE660,Primary!AE660*$D157)</f>
        <v>8.9706168512210682E-50</v>
      </c>
      <c r="AL157" s="80">
        <f ca="1">CHOOSE($C$16,Primary!AF660,Primary!AF660*$D157)</f>
        <v>4.0719555809149042E-49</v>
      </c>
    </row>
    <row r="158" spans="4:38" x14ac:dyDescent="0.15">
      <c r="D158" s="41">
        <f>DCC!B126</f>
        <v>22536</v>
      </c>
      <c r="E158" s="41">
        <f ca="1">CHOOSE($C$16,Neutron!N125,Neutron!N125*D158)</f>
        <v>3.7922598782415631E-11</v>
      </c>
      <c r="F158" s="41">
        <f ca="1">CHOOSE($C$16,Primary!E661,Primary!E661*$D158)</f>
        <v>1.2227655661519198E-11</v>
      </c>
      <c r="G158" s="41">
        <f ca="1">CHOOSE($C$16,Primary!F661,Primary!F661*$D158)</f>
        <v>6.427996025205775E-18</v>
      </c>
      <c r="H158" s="41">
        <f ca="1">CHOOSE($C$16,'mu+'!J65,'mu+'!J65*$D158)</f>
        <v>3.5808515971423541E-8</v>
      </c>
      <c r="I158" s="41">
        <f ca="1">CHOOSE($C$16,'mu-'!J65,'mu-'!J65*$D158)</f>
        <v>2.9890610835245968E-8</v>
      </c>
      <c r="J158" s="41">
        <f ca="1">CHOOSE($C$16,Secondary!N76,Secondary!N76*$D158)</f>
        <v>7.931087009934074E-11</v>
      </c>
      <c r="K158" s="41">
        <f ca="1">CHOOSE($C$16,Secondary!O76,Secondary!O76*$D158)</f>
        <v>1.7871977382099898E-10</v>
      </c>
      <c r="L158" s="41">
        <f ca="1">CHOOSE($C$16,Secondary!P76,Secondary!P76*$D158)</f>
        <v>2.0234528746655469E-11</v>
      </c>
      <c r="M158" s="80">
        <f ca="1">CHOOSE($C$16,Primary!G661,Primary!G661*$D158)</f>
        <v>3.0167072053280584E-27</v>
      </c>
      <c r="N158" s="80">
        <f ca="1">CHOOSE($C$16,Primary!H661,Primary!H661*$D158)</f>
        <v>1.0053429662568279E-27</v>
      </c>
      <c r="O158" s="80">
        <f ca="1">CHOOSE($C$16,Primary!I661,Primary!I661*$D158)</f>
        <v>3.7593040275368073E-27</v>
      </c>
      <c r="P158" s="80">
        <f ca="1">CHOOSE($C$16,Primary!J661,Primary!J661*$D158)</f>
        <v>6.6118759648565072E-32</v>
      </c>
      <c r="Q158" s="80">
        <f ca="1">CHOOSE($C$16,Primary!K661,Primary!K661*$D158)</f>
        <v>1.2425706654287981E-32</v>
      </c>
      <c r="R158" s="80">
        <f ca="1">CHOOSE($C$16,Primary!L661,Primary!L661*$D158)</f>
        <v>5.9157090074498785E-32</v>
      </c>
      <c r="S158" s="80">
        <f ca="1">CHOOSE($C$16,Primary!M661,Primary!M661*$D158)</f>
        <v>1.129043274234673E-33</v>
      </c>
      <c r="T158" s="80">
        <f ca="1">CHOOSE($C$16,Primary!N661,Primary!N661*$D158)</f>
        <v>1.7837794549290264E-40</v>
      </c>
      <c r="U158" s="80">
        <f ca="1">CHOOSE($C$16,Primary!O661,Primary!O661*$D158)</f>
        <v>3.0203035278642672E-41</v>
      </c>
      <c r="V158" s="80">
        <f ca="1">CHOOSE($C$16,Primary!P661,Primary!P661*$D158)</f>
        <v>2.2864678056451003E-40</v>
      </c>
      <c r="W158" s="80">
        <f ca="1">CHOOSE($C$16,Primary!Q661,Primary!Q661*$D158)</f>
        <v>3.2780362258497619E-41</v>
      </c>
      <c r="X158" s="80">
        <f ca="1">CHOOSE($C$16,Primary!R661,Primary!R661*$D158)</f>
        <v>1.6127777317427374E-40</v>
      </c>
      <c r="Y158" s="80">
        <f ca="1">CHOOSE($C$16,Primary!S661,Primary!S661*$D158)</f>
        <v>4.5660644317182466E-42</v>
      </c>
      <c r="Z158" s="80">
        <f ca="1">CHOOSE($C$16,Primary!T661,Primary!T661*$D158)</f>
        <v>2.5447769034150107E-41</v>
      </c>
      <c r="AA158" s="80">
        <f ca="1">CHOOSE($C$16,Primary!U661,Primary!U661*$D158)</f>
        <v>2.7113321378929838E-42</v>
      </c>
      <c r="AB158" s="80">
        <f ca="1">CHOOSE($C$16,Primary!V661,Primary!V661*$D158)</f>
        <v>5.8972641801663177E-42</v>
      </c>
      <c r="AC158" s="80">
        <f ca="1">CHOOSE($C$16,Primary!W661,Primary!W661*$D158)</f>
        <v>2.6762360856479862E-42</v>
      </c>
      <c r="AD158" s="80">
        <f ca="1">CHOOSE($C$16,Primary!X661,Primary!X661*$D158)</f>
        <v>1.1884299496785598E-48</v>
      </c>
      <c r="AE158" s="80">
        <f ca="1">CHOOSE($C$16,Primary!Y661,Primary!Y661*$D158)</f>
        <v>1.4745613098623438E-49</v>
      </c>
      <c r="AF158" s="80">
        <f ca="1">CHOOSE($C$16,Primary!Z661,Primary!Z661*$D158)</f>
        <v>4.4267816506260865E-49</v>
      </c>
      <c r="AG158" s="80">
        <f ca="1">CHOOSE($C$16,Primary!AA661,Primary!AA661*$D158)</f>
        <v>2.4278516793297773E-49</v>
      </c>
      <c r="AH158" s="80">
        <f ca="1">CHOOSE($C$16,Primary!AB661,Primary!AB661*$D158)</f>
        <v>5.0071120224433647E-49</v>
      </c>
      <c r="AI158" s="80">
        <f ca="1">CHOOSE($C$16,Primary!AC661,Primary!AC661*$D158)</f>
        <v>5.0937992708052735E-49</v>
      </c>
      <c r="AJ158" s="80">
        <f ca="1">CHOOSE($C$16,Primary!AD661,Primary!AD661*$D158)</f>
        <v>6.6388348635002657E-48</v>
      </c>
      <c r="AK158" s="80">
        <f ca="1">CHOOSE($C$16,Primary!AE661,Primary!AE661*$D158)</f>
        <v>6.7333474629812351E-50</v>
      </c>
      <c r="AL158" s="80">
        <f ca="1">CHOOSE($C$16,Primary!AF661,Primary!AF661*$D158)</f>
        <v>3.083057191542044E-49</v>
      </c>
    </row>
    <row r="159" spans="4:38" x14ac:dyDescent="0.15">
      <c r="D159" s="41">
        <f>DCC!B127</f>
        <v>28371</v>
      </c>
      <c r="E159" s="41">
        <f ca="1">CHOOSE($C$16,Neutron!N126,Neutron!N126*D159)</f>
        <v>2.2688626967975635E-11</v>
      </c>
      <c r="F159" s="41">
        <f ca="1">CHOOSE($C$16,Primary!E662,Primary!E662*$D159)</f>
        <v>7.1355459532780739E-12</v>
      </c>
      <c r="G159" s="41">
        <f ca="1">CHOOSE($C$16,Primary!F662,Primary!F662*$D159)</f>
        <v>3.6797716217836728E-18</v>
      </c>
      <c r="H159" s="41">
        <f ca="1">CHOOSE($C$16,'mu+'!J66,'mu+'!J66*$D159)</f>
        <v>2.0430504393899083E-8</v>
      </c>
      <c r="I159" s="41">
        <f ca="1">CHOOSE($C$16,'mu-'!J66,'mu-'!J66*$D159)</f>
        <v>1.705801684938863E-8</v>
      </c>
      <c r="J159" s="41">
        <f ca="1">CHOOSE($C$16,Secondary!N77,Secondary!N77*$D159)</f>
        <v>4.9486028307717866E-11</v>
      </c>
      <c r="K159" s="41">
        <f ca="1">CHOOSE($C$16,Secondary!O77,Secondary!O77*$D159)</f>
        <v>1.1742192241221797E-10</v>
      </c>
      <c r="L159" s="41">
        <f ca="1">CHOOSE($C$16,Secondary!P77,Secondary!P77*$D159)</f>
        <v>1.1474367639759534E-11</v>
      </c>
      <c r="M159" s="80">
        <f ca="1">CHOOSE($C$16,Primary!G662,Primary!G662*$D159)</f>
        <v>1.7249260202968252E-27</v>
      </c>
      <c r="N159" s="80">
        <f ca="1">CHOOSE($C$16,Primary!H662,Primary!H662*$D159)</f>
        <v>5.5971600580994117E-28</v>
      </c>
      <c r="O159" s="80">
        <f ca="1">CHOOSE($C$16,Primary!I662,Primary!I662*$D159)</f>
        <v>2.1679570474836187E-27</v>
      </c>
      <c r="P159" s="80">
        <f ca="1">CHOOSE($C$16,Primary!J662,Primary!J662*$D159)</f>
        <v>4.0507316178496051E-32</v>
      </c>
      <c r="Q159" s="80">
        <f ca="1">CHOOSE($C$16,Primary!K662,Primary!K662*$D159)</f>
        <v>7.5434171881335712E-33</v>
      </c>
      <c r="R159" s="80">
        <f ca="1">CHOOSE($C$16,Primary!L662,Primary!L662*$D159)</f>
        <v>3.760011645940569E-32</v>
      </c>
      <c r="S159" s="80">
        <f ca="1">CHOOSE($C$16,Primary!M662,Primary!M662*$D159)</f>
        <v>7.073948678047382E-34</v>
      </c>
      <c r="T159" s="80">
        <f ca="1">CHOOSE($C$16,Primary!N662,Primary!N662*$D159)</f>
        <v>1.1486034870552404E-40</v>
      </c>
      <c r="U159" s="80">
        <f ca="1">CHOOSE($C$16,Primary!O662,Primary!O662*$D159)</f>
        <v>1.9303772643332403E-41</v>
      </c>
      <c r="V159" s="80">
        <f ca="1">CHOOSE($C$16,Primary!P662,Primary!P662*$D159)</f>
        <v>1.5171040238773089E-40</v>
      </c>
      <c r="W159" s="80">
        <f ca="1">CHOOSE($C$16,Primary!Q662,Primary!Q662*$D159)</f>
        <v>2.161773635819459E-41</v>
      </c>
      <c r="X159" s="80">
        <f ca="1">CHOOSE($C$16,Primary!R662,Primary!R662*$D159)</f>
        <v>1.0959404952402619E-40</v>
      </c>
      <c r="Y159" s="80">
        <f ca="1">CHOOSE($C$16,Primary!S662,Primary!S662*$D159)</f>
        <v>3.0127114320915881E-42</v>
      </c>
      <c r="Z159" s="80">
        <f ca="1">CHOOSE($C$16,Primary!T662,Primary!T662*$D159)</f>
        <v>1.7445285139966346E-41</v>
      </c>
      <c r="AA159" s="80">
        <f ca="1">CHOOSE($C$16,Primary!U662,Primary!U662*$D159)</f>
        <v>1.7916296072978284E-42</v>
      </c>
      <c r="AB159" s="80">
        <f ca="1">CHOOSE($C$16,Primary!V662,Primary!V662*$D159)</f>
        <v>3.9234777741282708E-42</v>
      </c>
      <c r="AC159" s="80">
        <f ca="1">CHOOSE($C$16,Primary!W662,Primary!W662*$D159)</f>
        <v>1.7846470888120871E-42</v>
      </c>
      <c r="AD159" s="80">
        <f ca="1">CHOOSE($C$16,Primary!X662,Primary!X662*$D159)</f>
        <v>8.3118616355861312E-49</v>
      </c>
      <c r="AE159" s="80">
        <f ca="1">CHOOSE($C$16,Primary!Y662,Primary!Y662*$D159)</f>
        <v>1.0015607063353826E-49</v>
      </c>
      <c r="AF159" s="80">
        <f ca="1">CHOOSE($C$16,Primary!Z662,Primary!Z662*$D159)</f>
        <v>3.0107395827162922E-49</v>
      </c>
      <c r="AG159" s="80">
        <f ca="1">CHOOSE($C$16,Primary!AA662,Primary!AA662*$D159)</f>
        <v>1.6683840074222051E-49</v>
      </c>
      <c r="AH159" s="80">
        <f ca="1">CHOOSE($C$16,Primary!AB662,Primary!AB662*$D159)</f>
        <v>3.4942470839827682E-49</v>
      </c>
      <c r="AI159" s="80">
        <f ca="1">CHOOSE($C$16,Primary!AC662,Primary!AC662*$D159)</f>
        <v>3.6343950079970025E-49</v>
      </c>
      <c r="AJ159" s="80">
        <f ca="1">CHOOSE($C$16,Primary!AD662,Primary!AD662*$D159)</f>
        <v>4.8384881198639618E-48</v>
      </c>
      <c r="AK159" s="80">
        <f ca="1">CHOOSE($C$16,Primary!AE662,Primary!AE662*$D159)</f>
        <v>4.9213267725870765E-50</v>
      </c>
      <c r="AL159" s="80">
        <f ca="1">CHOOSE($C$16,Primary!AF662,Primary!AF662*$D159)</f>
        <v>2.2739471024524334E-49</v>
      </c>
    </row>
    <row r="160" spans="4:38" x14ac:dyDescent="0.15">
      <c r="D160" s="41">
        <f>DCC!B128</f>
        <v>35717</v>
      </c>
      <c r="E160" s="41">
        <f ca="1">CHOOSE($C$16,Neutron!N127,Neutron!N127*D160)</f>
        <v>1.3582186263300523E-11</v>
      </c>
      <c r="F160" s="41">
        <f ca="1">CHOOSE($C$16,Primary!E663,Primary!E663*$D160)</f>
        <v>4.0988899762474074E-12</v>
      </c>
      <c r="G160" s="41">
        <f ca="1">CHOOSE($C$16,Primary!F663,Primary!F663*$D160)</f>
        <v>2.077827789601994E-18</v>
      </c>
      <c r="H160" s="41">
        <f ca="1">CHOOSE($C$16,'mu+'!J67,'mu+'!J67*$D160)</f>
        <v>1.1318497568667751E-8</v>
      </c>
      <c r="I160" s="41">
        <f ca="1">CHOOSE($C$16,'mu-'!J67,'mu-'!J67*$D160)</f>
        <v>9.4543537344613602E-9</v>
      </c>
      <c r="J160" s="41">
        <f ca="1">CHOOSE($C$16,Secondary!N78,Secondary!N78*$D160)</f>
        <v>3.0872951457792198E-11</v>
      </c>
      <c r="K160" s="41">
        <f ca="1">CHOOSE($C$16,Secondary!O78,Secondary!O78*$D160)</f>
        <v>7.7146214651691349E-11</v>
      </c>
      <c r="L160" s="41">
        <f ca="1">CHOOSE($C$16,Secondary!P78,Secondary!P78*$D160)</f>
        <v>6.5066409916386144E-12</v>
      </c>
      <c r="M160" s="80">
        <f ca="1">CHOOSE($C$16,Primary!G663,Primary!G663*$D160)</f>
        <v>9.71530029407597E-28</v>
      </c>
      <c r="N160" s="80">
        <f ca="1">CHOOSE($C$16,Primary!H663,Primary!H663*$D160)</f>
        <v>3.0584100971472916E-28</v>
      </c>
      <c r="O160" s="80">
        <f ca="1">CHOOSE($C$16,Primary!I663,Primary!I663*$D160)</f>
        <v>1.2251751651523541E-27</v>
      </c>
      <c r="P160" s="80">
        <f ca="1">CHOOSE($C$16,Primary!J663,Primary!J663*$D160)</f>
        <v>2.4292340536608363E-32</v>
      </c>
      <c r="Q160" s="80">
        <f ca="1">CHOOSE($C$16,Primary!K663,Primary!K663*$D160)</f>
        <v>4.4725131216664189E-33</v>
      </c>
      <c r="R160" s="80">
        <f ca="1">CHOOSE($C$16,Primary!L663,Primary!L663*$D160)</f>
        <v>2.3350426045995828E-32</v>
      </c>
      <c r="S160" s="80">
        <f ca="1">CHOOSE($C$16,Primary!M663,Primary!M663*$D160)</f>
        <v>4.3241687827795595E-34</v>
      </c>
      <c r="T160" s="80">
        <f ca="1">CHOOSE($C$16,Primary!N663,Primary!N663*$D160)</f>
        <v>7.2109671055848253E-41</v>
      </c>
      <c r="U160" s="80">
        <f ca="1">CHOOSE($C$16,Primary!O663,Primary!O663*$D160)</f>
        <v>1.2015100403583348E-41</v>
      </c>
      <c r="V160" s="80">
        <f ca="1">CHOOSE($C$16,Primary!P663,Primary!P663*$D160)</f>
        <v>9.8078218232410183E-41</v>
      </c>
      <c r="W160" s="80">
        <f ca="1">CHOOSE($C$16,Primary!Q663,Primary!Q663*$D160)</f>
        <v>1.3878586519802372E-41</v>
      </c>
      <c r="X160" s="80">
        <f ca="1">CHOOSE($C$16,Primary!R663,Primary!R663*$D160)</f>
        <v>7.2527452241609097E-41</v>
      </c>
      <c r="Y160" s="80">
        <f ca="1">CHOOSE($C$16,Primary!S663,Primary!S663*$D160)</f>
        <v>1.9312605601136826E-42</v>
      </c>
      <c r="Z160" s="80">
        <f ca="1">CHOOSE($C$16,Primary!T663,Primary!T663*$D160)</f>
        <v>1.1636167053247117E-41</v>
      </c>
      <c r="AA160" s="80">
        <f ca="1">CHOOSE($C$16,Primary!U663,Primary!U663*$D160)</f>
        <v>1.148348274063148E-42</v>
      </c>
      <c r="AB160" s="80">
        <f ca="1">CHOOSE($C$16,Primary!V663,Primary!V663*$D160)</f>
        <v>2.5340560739469225E-42</v>
      </c>
      <c r="AC160" s="80">
        <f ca="1">CHOOSE($C$16,Primary!W663,Primary!W663*$D160)</f>
        <v>1.1533951359561813E-42</v>
      </c>
      <c r="AD160" s="80">
        <f ca="1">CHOOSE($C$16,Primary!X663,Primary!X663*$D160)</f>
        <v>5.6496587801869313E-49</v>
      </c>
      <c r="AE160" s="80">
        <f ca="1">CHOOSE($C$16,Primary!Y663,Primary!Y663*$D160)</f>
        <v>6.5980086441846109E-50</v>
      </c>
      <c r="AF160" s="80">
        <f ca="1">CHOOSE($C$16,Primary!Z663,Primary!Z663*$D160)</f>
        <v>1.9855751633965176E-49</v>
      </c>
      <c r="AG160" s="80">
        <f ca="1">CHOOSE($C$16,Primary!AA663,Primary!AA663*$D160)</f>
        <v>1.1122525153685074E-49</v>
      </c>
      <c r="AH160" s="80">
        <f ca="1">CHOOSE($C$16,Primary!AB663,Primary!AB663*$D160)</f>
        <v>2.3670166706297246E-49</v>
      </c>
      <c r="AI160" s="80">
        <f ca="1">CHOOSE($C$16,Primary!AC663,Primary!AC663*$D160)</f>
        <v>2.5209368833355823E-49</v>
      </c>
      <c r="AJ160" s="80">
        <f ca="1">CHOOSE($C$16,Primary!AD663,Primary!AD663*$D160)</f>
        <v>3.4321429412295848E-48</v>
      </c>
      <c r="AK160" s="80">
        <f ca="1">CHOOSE($C$16,Primary!AE663,Primary!AE663*$D160)</f>
        <v>3.5010224005117851E-50</v>
      </c>
      <c r="AL160" s="80">
        <f ca="1">CHOOSE($C$16,Primary!AF663,Primary!AF663*$D160)</f>
        <v>1.6325887474029154E-49</v>
      </c>
    </row>
    <row r="161" spans="4:38" x14ac:dyDescent="0.15">
      <c r="D161" s="41">
        <f>DCC!B129</f>
        <v>44965</v>
      </c>
      <c r="E161" s="41">
        <f ca="1">CHOOSE($C$16,Neutron!N128,Neutron!N128*D161)</f>
        <v>8.1358614396258732E-12</v>
      </c>
      <c r="F161" s="41">
        <f ca="1">CHOOSE($C$16,Primary!E664,Primary!E664*$D161)</f>
        <v>2.3232871167670413E-12</v>
      </c>
      <c r="G161" s="41">
        <f ca="1">CHOOSE($C$16,Primary!F664,Primary!F664*$D161)</f>
        <v>1.1597591916418286E-18</v>
      </c>
      <c r="H161" s="41">
        <f ca="1">CHOOSE($C$16,'mu+'!J68,'mu+'!J68*$D161)</f>
        <v>6.1109000111570465E-9</v>
      </c>
      <c r="I161" s="41">
        <f ca="1">CHOOSE($C$16,'mu-'!J68,'mu-'!J68*$D161)</f>
        <v>5.1074323958449721E-9</v>
      </c>
      <c r="J161" s="41">
        <f ca="1">CHOOSE($C$16,Secondary!N79,Secondary!N79*$D161)</f>
        <v>1.9259135822149501E-11</v>
      </c>
      <c r="K161" s="41">
        <f ca="1">CHOOSE($C$16,Secondary!O79,Secondary!O79*$D161)</f>
        <v>5.0684662030282031E-11</v>
      </c>
      <c r="L161" s="41">
        <f ca="1">CHOOSE($C$16,Secondary!P79,Secondary!P79*$D161)</f>
        <v>3.689654746689969E-12</v>
      </c>
      <c r="M161" s="80">
        <f ca="1">CHOOSE($C$16,Primary!G664,Primary!G664*$D161)</f>
        <v>5.4020424742802763E-28</v>
      </c>
      <c r="N161" s="80">
        <f ca="1">CHOOSE($C$16,Primary!H664,Primary!H664*$D161)</f>
        <v>1.6443947670526631E-28</v>
      </c>
      <c r="O161" s="80">
        <f ca="1">CHOOSE($C$16,Primary!I664,Primary!I664*$D161)</f>
        <v>6.8023168966154749E-28</v>
      </c>
      <c r="P161" s="80">
        <f ca="1">CHOOSE($C$16,Primary!J664,Primary!J664*$D161)</f>
        <v>1.4294658671233986E-32</v>
      </c>
      <c r="Q161" s="80">
        <f ca="1">CHOOSE($C$16,Primary!K664,Primary!K664*$D161)</f>
        <v>2.5961254746262138E-33</v>
      </c>
      <c r="R161" s="80">
        <f ca="1">CHOOSE($C$16,Primary!L664,Primary!L664*$D161)</f>
        <v>1.4199775844190694E-32</v>
      </c>
      <c r="S161" s="80">
        <f ca="1">CHOOSE($C$16,Primary!M664,Primary!M664*$D161)</f>
        <v>2.584698350013995E-34</v>
      </c>
      <c r="T161" s="80">
        <f ca="1">CHOOSE($C$16,Primary!N664,Primary!N664*$D161)</f>
        <v>4.4224912510528508E-41</v>
      </c>
      <c r="U161" s="80">
        <f ca="1">CHOOSE($C$16,Primary!O664,Primary!O664*$D161)</f>
        <v>7.2982816414317476E-42</v>
      </c>
      <c r="V161" s="80">
        <f ca="1">CHOOSE($C$16,Primary!P664,Primary!P664*$D161)</f>
        <v>6.1882024996390475E-41</v>
      </c>
      <c r="W161" s="80">
        <f ca="1">CHOOSE($C$16,Primary!Q664,Primary!Q664*$D161)</f>
        <v>8.6873894088357862E-42</v>
      </c>
      <c r="X161" s="80">
        <f ca="1">CHOOSE($C$16,Primary!R664,Primary!R664*$D161)</f>
        <v>4.6813122817340655E-41</v>
      </c>
      <c r="Y161" s="80">
        <f ca="1">CHOOSE($C$16,Primary!S664,Primary!S664*$D161)</f>
        <v>1.2045877498283231E-42</v>
      </c>
      <c r="Z161" s="80">
        <f ca="1">CHOOSE($C$16,Primary!T664,Primary!T664*$D161)</f>
        <v>7.5594489235707292E-42</v>
      </c>
      <c r="AA161" s="80">
        <f ca="1">CHOOSE($C$16,Primary!U664,Primary!U664*$D161)</f>
        <v>7.1478851683812673E-43</v>
      </c>
      <c r="AB161" s="80">
        <f ca="1">CHOOSE($C$16,Primary!V664,Primary!V664*$D161)</f>
        <v>1.5907661194397811E-42</v>
      </c>
      <c r="AC161" s="80">
        <f ca="1">CHOOSE($C$16,Primary!W664,Primary!W664*$D161)</f>
        <v>7.2310018282571265E-43</v>
      </c>
      <c r="AD161" s="80">
        <f ca="1">CHOOSE($C$16,Primary!X664,Primary!X664*$D161)</f>
        <v>3.7343334919965855E-49</v>
      </c>
      <c r="AE161" s="80">
        <f ca="1">CHOOSE($C$16,Primary!Y664,Primary!Y664*$D161)</f>
        <v>4.2189729177482786E-50</v>
      </c>
      <c r="AF161" s="80">
        <f ca="1">CHOOSE($C$16,Primary!Z664,Primary!Z664*$D161)</f>
        <v>1.2706017697589116E-49</v>
      </c>
      <c r="AG161" s="80">
        <f ca="1">CHOOSE($C$16,Primary!AA664,Primary!AA664*$D161)</f>
        <v>7.1979596405006245E-50</v>
      </c>
      <c r="AH161" s="80">
        <f ca="1">CHOOSE($C$16,Primary!AB664,Primary!AB664*$D161)</f>
        <v>1.5569127690612035E-49</v>
      </c>
      <c r="AI161" s="80">
        <f ca="1">CHOOSE($C$16,Primary!AC664,Primary!AC664*$D161)</f>
        <v>1.7003258864143593E-49</v>
      </c>
      <c r="AJ161" s="80">
        <f ca="1">CHOOSE($C$16,Primary!AD664,Primary!AD664*$D161)</f>
        <v>2.3697779905138594E-48</v>
      </c>
      <c r="AK161" s="80">
        <f ca="1">CHOOSE($C$16,Primary!AE664,Primary!AE664*$D161)</f>
        <v>2.4243110439283747E-50</v>
      </c>
      <c r="AL161" s="80">
        <f ca="1">CHOOSE($C$16,Primary!AF664,Primary!AF664*$D161)</f>
        <v>1.1408570006228197E-49</v>
      </c>
    </row>
    <row r="162" spans="4:38" x14ac:dyDescent="0.15">
      <c r="D162" s="41">
        <f>DCC!B130</f>
        <v>56608</v>
      </c>
      <c r="E162" s="41">
        <f ca="1">CHOOSE($C$16,Neutron!N129,Neutron!N129*D162)</f>
        <v>4.8765280786278172E-12</v>
      </c>
      <c r="F162" s="41">
        <f ca="1">CHOOSE($C$16,Primary!E665,Primary!E665*$D162)</f>
        <v>1.3021713123574996E-12</v>
      </c>
      <c r="G162" s="41">
        <f ca="1">CHOOSE($C$16,Primary!F665,Primary!F665*$D162)</f>
        <v>6.4108665683460324E-19</v>
      </c>
      <c r="H162" s="41">
        <f ca="1">CHOOSE($C$16,'mu+'!J69,'mu+'!J69*$D162)</f>
        <v>3.226694699685618E-9</v>
      </c>
      <c r="I162" s="41">
        <f ca="1">CHOOSE($C$16,'mu-'!J69,'mu-'!J69*$D162)</f>
        <v>2.6986321617718717E-9</v>
      </c>
      <c r="J162" s="41">
        <f ca="1">CHOOSE($C$16,Secondary!N80,Secondary!N80*$D162)</f>
        <v>1.2013185238563444E-11</v>
      </c>
      <c r="K162" s="41">
        <f ca="1">CHOOSE($C$16,Secondary!O80,Secondary!O80*$D162)</f>
        <v>3.3298788751430639E-11</v>
      </c>
      <c r="L162" s="41">
        <f ca="1">CHOOSE($C$16,Secondary!P80,Secondary!P80*$D162)</f>
        <v>2.0922093092628428E-12</v>
      </c>
      <c r="M162" s="80">
        <f ca="1">CHOOSE($C$16,Primary!G665,Primary!G665*$D162)</f>
        <v>2.9713344626963502E-28</v>
      </c>
      <c r="N162" s="80">
        <f ca="1">CHOOSE($C$16,Primary!H665,Primary!H665*$D162)</f>
        <v>8.7203276792338591E-29</v>
      </c>
      <c r="O162" s="80">
        <f ca="1">CHOOSE($C$16,Primary!I665,Primary!I665*$D162)</f>
        <v>3.7195164928268846E-28</v>
      </c>
      <c r="P162" s="80">
        <f ca="1">CHOOSE($C$16,Primary!J665,Primary!J665*$D162)</f>
        <v>8.2730389744983702E-33</v>
      </c>
      <c r="Q162" s="80">
        <f ca="1">CHOOSE($C$16,Primary!K665,Primary!K665*$D162)</f>
        <v>1.4789999262241965E-33</v>
      </c>
      <c r="R162" s="80">
        <f ca="1">CHOOSE($C$16,Primary!L665,Primary!L665*$D162)</f>
        <v>8.4751418265263297E-33</v>
      </c>
      <c r="S162" s="80">
        <f ca="1">CHOOSE($C$16,Primary!M665,Primary!M665*$D162)</f>
        <v>1.5142521697318277E-34</v>
      </c>
      <c r="T162" s="80">
        <f ca="1">CHOOSE($C$16,Primary!N665,Primary!N665*$D162)</f>
        <v>2.6556050999253314E-41</v>
      </c>
      <c r="U162" s="80">
        <f ca="1">CHOOSE($C$16,Primary!O665,Primary!O665*$D162)</f>
        <v>4.3359160290676864E-42</v>
      </c>
      <c r="V162" s="80">
        <f ca="1">CHOOSE($C$16,Primary!P665,Primary!P665*$D162)</f>
        <v>3.8181800360567638E-41</v>
      </c>
      <c r="W162" s="80">
        <f ca="1">CHOOSE($C$16,Primary!Q665,Primary!Q665*$D162)</f>
        <v>5.313612262718681E-42</v>
      </c>
      <c r="X162" s="80">
        <f ca="1">CHOOSE($C$16,Primary!R665,Primary!R665*$D162)</f>
        <v>2.9521588685634613E-41</v>
      </c>
      <c r="Y162" s="80">
        <f ca="1">CHOOSE($C$16,Primary!S665,Primary!S665*$D162)</f>
        <v>7.3241053037996236E-43</v>
      </c>
      <c r="Z162" s="80">
        <f ca="1">CHOOSE($C$16,Primary!T665,Primary!T665*$D162)</f>
        <v>4.7913867176019238E-42</v>
      </c>
      <c r="AA162" s="80">
        <f ca="1">CHOOSE($C$16,Primary!U665,Primary!U665*$D162)</f>
        <v>4.3286345754411053E-43</v>
      </c>
      <c r="AB162" s="80">
        <f ca="1">CHOOSE($C$16,Primary!V665,Primary!V665*$D162)</f>
        <v>9.7224490582933138E-43</v>
      </c>
      <c r="AC162" s="80">
        <f ca="1">CHOOSE($C$16,Primary!W665,Primary!W665*$D162)</f>
        <v>4.4045964058830157E-43</v>
      </c>
      <c r="AD162" s="80">
        <f ca="1">CHOOSE($C$16,Primary!X665,Primary!X665*$D162)</f>
        <v>2.403275861943882E-49</v>
      </c>
      <c r="AE162" s="80">
        <f ca="1">CHOOSE($C$16,Primary!Y665,Primary!Y665*$D162)</f>
        <v>2.622001462723292E-50</v>
      </c>
      <c r="AF162" s="80">
        <f ca="1">CHOOSE($C$16,Primary!Z665,Primary!Z665*$D162)</f>
        <v>7.8991246004578913E-50</v>
      </c>
      <c r="AG162" s="80">
        <f ca="1">CHOOSE($C$16,Primary!AA665,Primary!AA665*$D162)</f>
        <v>4.5267922373025198E-50</v>
      </c>
      <c r="AH162" s="80">
        <f ca="1">CHOOSE($C$16,Primary!AB665,Primary!AB665*$D162)</f>
        <v>9.9534512404070541E-50</v>
      </c>
      <c r="AI162" s="80">
        <f ca="1">CHOOSE($C$16,Primary!AC665,Primary!AC665*$D162)</f>
        <v>1.1161968545666391E-49</v>
      </c>
      <c r="AJ162" s="80">
        <f ca="1">CHOOSE($C$16,Primary!AD665,Primary!AD665*$D162)</f>
        <v>1.593814048407259E-48</v>
      </c>
      <c r="AK162" s="80">
        <f ca="1">CHOOSE($C$16,Primary!AE665,Primary!AE665*$D162)</f>
        <v>1.6350180070838406E-50</v>
      </c>
      <c r="AL162" s="80">
        <f ca="1">CHOOSE($C$16,Primary!AF665,Primary!AF665*$D162)</f>
        <v>7.7631388199322114E-50</v>
      </c>
    </row>
    <row r="163" spans="4:38" x14ac:dyDescent="0.15">
      <c r="D163" s="41">
        <f>DCC!B131</f>
        <v>71264</v>
      </c>
      <c r="E163" s="41">
        <f ca="1">CHOOSE($C$16,Neutron!N130,Neutron!N130*D163)</f>
        <v>2.9250343100205033E-12</v>
      </c>
      <c r="F163" s="41">
        <f ca="1">CHOOSE($C$16,Primary!E666,Primary!E666*$D163)</f>
        <v>7.2301187639777493E-13</v>
      </c>
      <c r="G163" s="41">
        <f ca="1">CHOOSE($C$16,Primary!F666,Primary!F666*$D163)</f>
        <v>3.5150477827382063E-19</v>
      </c>
      <c r="H163" s="41">
        <f ca="1">CHOOSE($C$16,'mu+'!J70,'mu+'!J70*$D163)</f>
        <v>1.671980225442312E-9</v>
      </c>
      <c r="I163" s="41">
        <f ca="1">CHOOSE($C$16,'mu-'!J70,'mu-'!J70*$D163)</f>
        <v>1.3993234532607174E-9</v>
      </c>
      <c r="J163" s="41">
        <f ca="1">CHOOSE($C$16,Secondary!N81,Secondary!N81*$D163)</f>
        <v>7.493391530060638E-12</v>
      </c>
      <c r="K163" s="41">
        <f ca="1">CHOOSE($C$16,Secondary!O81,Secondary!O81*$D163)</f>
        <v>2.1877490929842287E-11</v>
      </c>
      <c r="L163" s="41">
        <f ca="1">CHOOSE($C$16,Secondary!P81,Secondary!P81*$D163)</f>
        <v>1.1864536462677576E-12</v>
      </c>
      <c r="M163" s="80">
        <f ca="1">CHOOSE($C$16,Primary!G666,Primary!G666*$D163)</f>
        <v>1.6194814219199015E-28</v>
      </c>
      <c r="N163" s="80">
        <f ca="1">CHOOSE($C$16,Primary!H666,Primary!H666*$D163)</f>
        <v>4.5704933309147805E-29</v>
      </c>
      <c r="O163" s="80">
        <f ca="1">CHOOSE($C$16,Primary!I666,Primary!I666*$D163)</f>
        <v>2.0073466572585563E-28</v>
      </c>
      <c r="P163" s="80">
        <f ca="1">CHOOSE($C$16,Primary!J666,Primary!J666*$D163)</f>
        <v>4.7194019594599866E-33</v>
      </c>
      <c r="Q163" s="80">
        <f ca="1">CHOOSE($C$16,Primary!K666,Primary!K666*$D163)</f>
        <v>8.2887415234273451E-34</v>
      </c>
      <c r="R163" s="80">
        <f ca="1">CHOOSE($C$16,Primary!L666,Primary!L666*$D163)</f>
        <v>4.9753654689966119E-33</v>
      </c>
      <c r="S163" s="80">
        <f ca="1">CHOOSE($C$16,Primary!M666,Primary!M666*$D163)</f>
        <v>8.7151968583055163E-35</v>
      </c>
      <c r="T163" s="80">
        <f ca="1">CHOOSE($C$16,Primary!N666,Primary!N666*$D163)</f>
        <v>1.5647550313113434E-41</v>
      </c>
      <c r="U163" s="80">
        <f ca="1">CHOOSE($C$16,Primary!O666,Primary!O666*$D163)</f>
        <v>2.5252884379270857E-42</v>
      </c>
      <c r="V163" s="80">
        <f ca="1">CHOOSE($C$16,Primary!P666,Primary!P666*$D163)</f>
        <v>2.3089254035048314E-41</v>
      </c>
      <c r="W163" s="80">
        <f ca="1">CHOOSE($C$16,Primary!Q666,Primary!Q666*$D163)</f>
        <v>3.1822065663894609E-42</v>
      </c>
      <c r="X163" s="80">
        <f ca="1">CHOOSE($C$16,Primary!R666,Primary!R666*$D163)</f>
        <v>1.8225002789634914E-41</v>
      </c>
      <c r="Y163" s="80">
        <f ca="1">CHOOSE($C$16,Primary!S666,Primary!S666*$D163)</f>
        <v>4.3503858344023238E-43</v>
      </c>
      <c r="Z163" s="80">
        <f ca="1">CHOOSE($C$16,Primary!T666,Primary!T666*$D163)</f>
        <v>2.968272609528432E-42</v>
      </c>
      <c r="AA163" s="80">
        <f ca="1">CHOOSE($C$16,Primary!U666,Primary!U666*$D163)</f>
        <v>2.5551763629205012E-43</v>
      </c>
      <c r="AB163" s="80">
        <f ca="1">CHOOSE($C$16,Primary!V666,Primary!V666*$D163)</f>
        <v>5.7972137562216321E-43</v>
      </c>
      <c r="AC163" s="80">
        <f ca="1">CHOOSE($C$16,Primary!W666,Primary!W666*$D163)</f>
        <v>2.6112493507037906E-43</v>
      </c>
      <c r="AD163" s="80">
        <f ca="1">CHOOSE($C$16,Primary!X666,Primary!X666*$D163)</f>
        <v>1.5081012922411435E-49</v>
      </c>
      <c r="AE163" s="80">
        <f ca="1">CHOOSE($C$16,Primary!Y666,Primary!Y666*$D163)</f>
        <v>1.5863864826113254E-50</v>
      </c>
      <c r="AF163" s="80">
        <f ca="1">CHOOSE($C$16,Primary!Z666,Primary!Z666*$D163)</f>
        <v>4.7789398477234877E-50</v>
      </c>
      <c r="AG163" s="80">
        <f ca="1">CHOOSE($C$16,Primary!AA666,Primary!AA666*$D163)</f>
        <v>2.7711671452288275E-50</v>
      </c>
      <c r="AH163" s="80">
        <f ca="1">CHOOSE($C$16,Primary!AB666,Primary!AB666*$D163)</f>
        <v>6.1935261240303442E-50</v>
      </c>
      <c r="AI163" s="80">
        <f ca="1">CHOOSE($C$16,Primary!AC666,Primary!AC666*$D163)</f>
        <v>7.1402583741271771E-50</v>
      </c>
      <c r="AJ163" s="80">
        <f ca="1">CHOOSE($C$16,Primary!AD666,Primary!AD666*$D163)</f>
        <v>1.0452781182952379E-48</v>
      </c>
      <c r="AK163" s="80">
        <f ca="1">CHOOSE($C$16,Primary!AE666,Primary!AE666*$D163)</f>
        <v>1.0751169684518571E-50</v>
      </c>
      <c r="AL163" s="80">
        <f ca="1">CHOOSE($C$16,Primary!AF666,Primary!AF666*$D163)</f>
        <v>5.1482013394652054E-50</v>
      </c>
    </row>
    <row r="164" spans="4:38" x14ac:dyDescent="0.15">
      <c r="D164" s="41">
        <f>DCC!B132</f>
        <v>89716</v>
      </c>
      <c r="E164" s="41">
        <f ca="1">CHOOSE($C$16,Neutron!N131,Neutron!N131*D164)</f>
        <v>1.755615261920479E-12</v>
      </c>
      <c r="F164" s="41">
        <f ca="1">CHOOSE($C$16,Primary!E667,Primary!E667*$D164)</f>
        <v>3.9832941514999471E-13</v>
      </c>
      <c r="G164" s="41">
        <f ca="1">CHOOSE($C$16,Primary!F667,Primary!F667*$D164)</f>
        <v>1.9143849137285168E-19</v>
      </c>
      <c r="H164" s="41">
        <f ca="1">CHOOSE($C$16,'mu+'!J71,'mu+'!J71*$D164)</f>
        <v>8.5267344790899254E-10</v>
      </c>
      <c r="I164" s="41">
        <f ca="1">CHOOSE($C$16,'mu-'!J71,'mu-'!J71*$D164)</f>
        <v>7.1411484817388539E-10</v>
      </c>
      <c r="J164" s="41">
        <f ca="1">CHOOSE($C$16,Secondary!N82,Secondary!N82*$D164)</f>
        <v>4.6737499654333096E-12</v>
      </c>
      <c r="K164" s="41">
        <f ca="1">CHOOSE($C$16,Secondary!O82,Secondary!O82*$D164)</f>
        <v>1.4373130015649776E-11</v>
      </c>
      <c r="L164" s="41">
        <f ca="1">CHOOSE($C$16,Secondary!P82,Secondary!P82*$D164)</f>
        <v>6.727877630058141E-13</v>
      </c>
      <c r="M164" s="80">
        <f ca="1">CHOOSE($C$16,Primary!G667,Primary!G667*$D164)</f>
        <v>8.7599113459518232E-29</v>
      </c>
      <c r="N164" s="80">
        <f ca="1">CHOOSE($C$16,Primary!H667,Primary!H667*$D164)</f>
        <v>2.3720391012337903E-29</v>
      </c>
      <c r="O164" s="80">
        <f ca="1">CHOOSE($C$16,Primary!I667,Primary!I667*$D164)</f>
        <v>1.0713656816660176E-28</v>
      </c>
      <c r="P164" s="80">
        <f ca="1">CHOOSE($C$16,Primary!J667,Primary!J667*$D164)</f>
        <v>2.6591506732040963E-33</v>
      </c>
      <c r="Q164" s="80">
        <f ca="1">CHOOSE($C$16,Primary!K667,Primary!K667*$D164)</f>
        <v>4.5800294919708982E-34</v>
      </c>
      <c r="R164" s="80">
        <f ca="1">CHOOSE($C$16,Primary!L667,Primary!L667*$D164)</f>
        <v>2.8793228015290791E-33</v>
      </c>
      <c r="S164" s="80">
        <f ca="1">CHOOSE($C$16,Primary!M667,Primary!M667*$D164)</f>
        <v>4.9390937537437226E-35</v>
      </c>
      <c r="T164" s="80">
        <f ca="1">CHOOSE($C$16,Primary!N667,Primary!N667*$D164)</f>
        <v>9.0683861130486593E-42</v>
      </c>
      <c r="U164" s="80">
        <f ca="1">CHOOSE($C$16,Primary!O667,Primary!O667*$D164)</f>
        <v>1.4452355058783672E-42</v>
      </c>
      <c r="V164" s="80">
        <f ca="1">CHOOSE($C$16,Primary!P667,Primary!P667*$D164)</f>
        <v>1.3713811096536222E-41</v>
      </c>
      <c r="W164" s="80">
        <f ca="1">CHOOSE($C$16,Primary!Q667,Primary!Q667*$D164)</f>
        <v>1.8703518133364431E-42</v>
      </c>
      <c r="X164" s="80">
        <f ca="1">CHOOSE($C$16,Primary!R667,Primary!R667*$D164)</f>
        <v>1.1038224266357661E-41</v>
      </c>
      <c r="Y164" s="80">
        <f ca="1">CHOOSE($C$16,Primary!S667,Primary!S667*$D164)</f>
        <v>2.5300703426057337E-43</v>
      </c>
      <c r="Z164" s="80">
        <f ca="1">CHOOSE($C$16,Primary!T667,Primary!T667*$D164)</f>
        <v>1.8011015148921697E-42</v>
      </c>
      <c r="AA164" s="80">
        <f ca="1">CHOOSE($C$16,Primary!U667,Primary!U667*$D164)</f>
        <v>1.4737028844181412E-43</v>
      </c>
      <c r="AB164" s="80">
        <f ca="1">CHOOSE($C$16,Primary!V667,Primary!V667*$D164)</f>
        <v>3.3799215374266237E-43</v>
      </c>
      <c r="AC164" s="80">
        <f ca="1">CHOOSE($C$16,Primary!W667,Primary!W667*$D164)</f>
        <v>1.5102247610629327E-43</v>
      </c>
      <c r="AD164" s="80">
        <f ca="1">CHOOSE($C$16,Primary!X667,Primary!X667*$D164)</f>
        <v>9.2461491039808769E-50</v>
      </c>
      <c r="AE164" s="80">
        <f ca="1">CHOOSE($C$16,Primary!Y667,Primary!Y667*$D164)</f>
        <v>9.3640174814182902E-51</v>
      </c>
      <c r="AF164" s="80">
        <f ca="1">CHOOSE($C$16,Primary!Z667,Primary!Z667*$D164)</f>
        <v>2.8195447111574481E-50</v>
      </c>
      <c r="AG164" s="80">
        <f ca="1">CHOOSE($C$16,Primary!AA667,Primary!AA667*$D164)</f>
        <v>1.6545860708886864E-50</v>
      </c>
      <c r="AH164" s="80">
        <f ca="1">CHOOSE($C$16,Primary!AB667,Primary!AB667*$D164)</f>
        <v>3.7580795368742379E-50</v>
      </c>
      <c r="AI164" s="80">
        <f ca="1">CHOOSE($C$16,Primary!AC667,Primary!AC667*$D164)</f>
        <v>4.4590166844636515E-50</v>
      </c>
      <c r="AJ164" s="80">
        <f ca="1">CHOOSE($C$16,Primary!AD667,Primary!AD667*$D164)</f>
        <v>6.6950914825044115E-49</v>
      </c>
      <c r="AK164" s="80">
        <f ca="1">CHOOSE($C$16,Primary!AE667,Primary!AE667*$D164)</f>
        <v>6.9033254154770209E-51</v>
      </c>
      <c r="AL164" s="80">
        <f ca="1">CHOOSE($C$16,Primary!AF667,Primary!AF667*$D164)</f>
        <v>3.332127351334671E-50</v>
      </c>
    </row>
    <row r="165" spans="4:38" x14ac:dyDescent="0.15">
      <c r="D165" s="41">
        <f>DCC!B133</f>
        <v>112940</v>
      </c>
      <c r="E165" s="41">
        <f ca="1">CHOOSE($C$16,Neutron!N132,Neutron!N132*D165)</f>
        <v>1.0545663973490479E-12</v>
      </c>
      <c r="F165" s="41">
        <f ca="1">CHOOSE($C$16,Primary!E668,Primary!E668*$D165)</f>
        <v>2.1811515902540751E-13</v>
      </c>
      <c r="G165" s="41">
        <f ca="1">CHOOSE($C$16,Primary!F668,Primary!F668*$D165)</f>
        <v>1.0371950555807138E-19</v>
      </c>
      <c r="H165" s="41">
        <f ca="1">CHOOSE($C$16,'mu+'!J72,'mu+'!J72*$D165)</f>
        <v>4.2919692210643648E-10</v>
      </c>
      <c r="I165" s="41">
        <f ca="1">CHOOSE($C$16,'mu-'!J72,'mu-'!J72*$D165)</f>
        <v>3.5968851206591486E-10</v>
      </c>
      <c r="J165" s="41">
        <f ca="1">CHOOSE($C$16,Secondary!N83,Secondary!N83*$D165)</f>
        <v>2.9152988980829888E-12</v>
      </c>
      <c r="K165" s="41">
        <f ca="1">CHOOSE($C$16,Secondary!O83,Secondary!O83*$D165)</f>
        <v>9.4437318143314979E-12</v>
      </c>
      <c r="L165" s="41">
        <f ca="1">CHOOSE($C$16,Secondary!P83,Secondary!P83*$D165)</f>
        <v>3.8155659581495587E-13</v>
      </c>
      <c r="M165" s="80">
        <f ca="1">CHOOSE($C$16,Primary!G668,Primary!G668*$D165)</f>
        <v>4.7106576421306038E-29</v>
      </c>
      <c r="N165" s="80">
        <f ca="1">CHOOSE($C$16,Primary!H668,Primary!H668*$D165)</f>
        <v>1.2218388506101381E-29</v>
      </c>
      <c r="O165" s="80">
        <f ca="1">CHOOSE($C$16,Primary!I668,Primary!I668*$D165)</f>
        <v>5.6700597478103727E-29</v>
      </c>
      <c r="P165" s="80">
        <f ca="1">CHOOSE($C$16,Primary!J668,Primary!J668*$D165)</f>
        <v>1.4843031089029844E-33</v>
      </c>
      <c r="Q165" s="80">
        <f ca="1">CHOOSE($C$16,Primary!K668,Primary!K668*$D165)</f>
        <v>2.5037611898325665E-34</v>
      </c>
      <c r="R165" s="80">
        <f ca="1">CHOOSE($C$16,Primary!L668,Primary!L668*$D165)</f>
        <v>1.6483277080050322E-33</v>
      </c>
      <c r="S165" s="80">
        <f ca="1">CHOOSE($C$16,Primary!M668,Primary!M668*$D165)</f>
        <v>2.7665576752287158E-35</v>
      </c>
      <c r="T165" s="80">
        <f ca="1">CHOOSE($C$16,Primary!N668,Primary!N668*$D165)</f>
        <v>5.189675326696602E-42</v>
      </c>
      <c r="U165" s="80">
        <f ca="1">CHOOSE($C$16,Primary!O668,Primary!O668*$D165)</f>
        <v>8.1621610482726786E-43</v>
      </c>
      <c r="V165" s="80">
        <f ca="1">CHOOSE($C$16,Primary!P668,Primary!P668*$D165)</f>
        <v>8.0352423875818986E-42</v>
      </c>
      <c r="W165" s="80">
        <f ca="1">CHOOSE($C$16,Primary!Q668,Primary!Q668*$D165)</f>
        <v>1.0837446760836066E-42</v>
      </c>
      <c r="X165" s="80">
        <f ca="1">CHOOSE($C$16,Primary!R668,Primary!R668*$D165)</f>
        <v>6.5891195813649259E-42</v>
      </c>
      <c r="Y165" s="80">
        <f ca="1">CHOOSE($C$16,Primary!S668,Primary!S668*$D165)</f>
        <v>1.4481182094101384E-43</v>
      </c>
      <c r="Z165" s="80">
        <f ca="1">CHOOSE($C$16,Primary!T668,Primary!T668*$D165)</f>
        <v>1.0758197067223259E-42</v>
      </c>
      <c r="AA165" s="80">
        <f ca="1">CHOOSE($C$16,Primary!U668,Primary!U668*$D165)</f>
        <v>8.3510313732699072E-44</v>
      </c>
      <c r="AB165" s="80">
        <f ca="1">CHOOSE($C$16,Primary!V668,Primary!V668*$D165)</f>
        <v>1.9372830414585872E-43</v>
      </c>
      <c r="AC165" s="80">
        <f ca="1">CHOOSE($C$16,Primary!W668,Primary!W668*$D165)</f>
        <v>8.5714569540429017E-44</v>
      </c>
      <c r="AD165" s="80">
        <f ca="1">CHOOSE($C$16,Primary!X668,Primary!X668*$D165)</f>
        <v>5.5692996535728474E-50</v>
      </c>
      <c r="AE165" s="80">
        <f ca="1">CHOOSE($C$16,Primary!Y668,Primary!Y668*$D165)</f>
        <v>5.4243916352244083E-51</v>
      </c>
      <c r="AF165" s="80">
        <f ca="1">CHOOSE($C$16,Primary!Z668,Primary!Z668*$D165)</f>
        <v>1.6320060693052631E-50</v>
      </c>
      <c r="AG165" s="80">
        <f ca="1">CHOOSE($C$16,Primary!AA668,Primary!AA668*$D165)</f>
        <v>9.6931615715068118E-51</v>
      </c>
      <c r="AH165" s="80">
        <f ca="1">CHOOSE($C$16,Primary!AB668,Primary!AB668*$D165)</f>
        <v>2.2369698206999874E-50</v>
      </c>
      <c r="AI165" s="80">
        <f ca="1">CHOOSE($C$16,Primary!AC668,Primary!AC668*$D165)</f>
        <v>2.7338823895291798E-50</v>
      </c>
      <c r="AJ165" s="80">
        <f ca="1">CHOOSE($C$16,Primary!AD668,Primary!AD668*$D165)</f>
        <v>4.2118569209146787E-49</v>
      </c>
      <c r="AK165" s="80">
        <f ca="1">CHOOSE($C$16,Primary!AE668,Primary!AE668*$D165)</f>
        <v>4.3528356831269746E-51</v>
      </c>
      <c r="AL165" s="80">
        <f ca="1">CHOOSE($C$16,Primary!AF668,Primary!AF668*$D165)</f>
        <v>2.1169876350051477E-50</v>
      </c>
    </row>
    <row r="166" spans="4:38" x14ac:dyDescent="0.15">
      <c r="D166" s="41">
        <f>DCC!B134</f>
        <v>142190</v>
      </c>
      <c r="E166" s="41">
        <f ca="1">CHOOSE($C$16,Neutron!N133,Neutron!N133*D166)</f>
        <v>6.337563088714738E-13</v>
      </c>
      <c r="F166" s="41">
        <f ca="1">CHOOSE($C$16,Primary!E669,Primary!E669*$D166)</f>
        <v>1.1884810873079843E-13</v>
      </c>
      <c r="G166" s="41">
        <f ca="1">CHOOSE($C$16,Primary!F669,Primary!F669*$D166)</f>
        <v>5.5958965030109376E-20</v>
      </c>
      <c r="H166" s="41">
        <f ca="1">CHOOSE($C$16,'mu+'!J73,'mu+'!J73*$D166)</f>
        <v>2.1362859446663411E-10</v>
      </c>
      <c r="I166" s="41">
        <f ca="1">CHOOSE($C$16,'mu-'!J73,'mu-'!J73*$D166)</f>
        <v>1.7914045059043227E-10</v>
      </c>
      <c r="J166" s="41">
        <f ca="1">CHOOSE($C$16,Secondary!N84,Secondary!N84*$D166)</f>
        <v>1.8180284469306054E-12</v>
      </c>
      <c r="K166" s="41">
        <f ca="1">CHOOSE($C$16,Secondary!O84,Secondary!O84*$D166)</f>
        <v>6.203771163207295E-12</v>
      </c>
      <c r="L166" s="41">
        <f ca="1">CHOOSE($C$16,Secondary!P84,Secondary!P84*$D166)</f>
        <v>2.1633800091769032E-13</v>
      </c>
      <c r="M166" s="80">
        <f ca="1">CHOOSE($C$16,Primary!G669,Primary!G669*$D166)</f>
        <v>2.5210538283025648E-29</v>
      </c>
      <c r="N166" s="80">
        <f ca="1">CHOOSE($C$16,Primary!H669,Primary!H669*$D166)</f>
        <v>6.2541220698687896E-30</v>
      </c>
      <c r="O166" s="80">
        <f ca="1">CHOOSE($C$16,Primary!I669,Primary!I669*$D166)</f>
        <v>2.9792082555620526E-29</v>
      </c>
      <c r="P166" s="80">
        <f ca="1">CHOOSE($C$16,Primary!J669,Primary!J669*$D166)</f>
        <v>8.217519320464072E-34</v>
      </c>
      <c r="Q166" s="80">
        <f ca="1">CHOOSE($C$16,Primary!K669,Primary!K669*$D166)</f>
        <v>1.3558152689677086E-34</v>
      </c>
      <c r="R166" s="80">
        <f ca="1">CHOOSE($C$16,Primary!L669,Primary!L669*$D166)</f>
        <v>9.3448061626479169E-34</v>
      </c>
      <c r="S166" s="80">
        <f ca="1">CHOOSE($C$16,Primary!M669,Primary!M669*$D166)</f>
        <v>1.5334039152382346E-35</v>
      </c>
      <c r="T166" s="80">
        <f ca="1">CHOOSE($C$16,Primary!N669,Primary!N669*$D166)</f>
        <v>2.9361262253043488E-42</v>
      </c>
      <c r="U166" s="80">
        <f ca="1">CHOOSE($C$16,Primary!O669,Primary!O669*$D166)</f>
        <v>4.5539894074815309E-43</v>
      </c>
      <c r="V166" s="80">
        <f ca="1">CHOOSE($C$16,Primary!P669,Primary!P669*$D166)</f>
        <v>4.6492307888048738E-42</v>
      </c>
      <c r="W166" s="80">
        <f ca="1">CHOOSE($C$16,Primary!Q669,Primary!Q669*$D166)</f>
        <v>6.1972858699976971E-43</v>
      </c>
      <c r="X166" s="80">
        <f ca="1">CHOOSE($C$16,Primary!R669,Primary!R669*$D166)</f>
        <v>3.8801654740508479E-42</v>
      </c>
      <c r="Y166" s="80">
        <f ca="1">CHOOSE($C$16,Primary!S669,Primary!S669*$D166)</f>
        <v>8.1646539928560056E-44</v>
      </c>
      <c r="Z166" s="80">
        <f ca="1">CHOOSE($C$16,Primary!T669,Primary!T669*$D166)</f>
        <v>6.330725584274318E-43</v>
      </c>
      <c r="AA166" s="80">
        <f ca="1">CHOOSE($C$16,Primary!U669,Primary!U669*$D166)</f>
        <v>4.6536093934776216E-44</v>
      </c>
      <c r="AB166" s="80">
        <f ca="1">CHOOSE($C$16,Primary!V669,Primary!V669*$D166)</f>
        <v>1.092543171022854E-43</v>
      </c>
      <c r="AC166" s="80">
        <f ca="1">CHOOSE($C$16,Primary!W669,Primary!W669*$D166)</f>
        <v>4.7771945884037457E-44</v>
      </c>
      <c r="AD166" s="80">
        <f ca="1">CHOOSE($C$16,Primary!X669,Primary!X669*$D166)</f>
        <v>3.2974106332452873E-50</v>
      </c>
      <c r="AE166" s="80">
        <f ca="1">CHOOSE($C$16,Primary!Y669,Primary!Y669*$D166)</f>
        <v>3.085650352675645E-51</v>
      </c>
      <c r="AF166" s="80">
        <f ca="1">CHOOSE($C$16,Primary!Z669,Primary!Z669*$D166)</f>
        <v>9.2724523034571589E-51</v>
      </c>
      <c r="AG166" s="80">
        <f ca="1">CHOOSE($C$16,Primary!AA669,Primary!AA669*$D166)</f>
        <v>5.5743133513764374E-51</v>
      </c>
      <c r="AH166" s="80">
        <f ca="1">CHOOSE($C$16,Primary!AB669,Primary!AB669*$D166)</f>
        <v>1.3067711063713039E-50</v>
      </c>
      <c r="AI166" s="80">
        <f ca="1">CHOOSE($C$16,Primary!AC669,Primary!AC669*$D166)</f>
        <v>1.6462244583527879E-50</v>
      </c>
      <c r="AJ166" s="80">
        <f ca="1">CHOOSE($C$16,Primary!AD669,Primary!AD669*$D166)</f>
        <v>2.6028795471201367E-49</v>
      </c>
      <c r="AK166" s="80">
        <f ca="1">CHOOSE($C$16,Primary!AE669,Primary!AE669*$D166)</f>
        <v>2.6957500351496383E-51</v>
      </c>
      <c r="AL166" s="80">
        <f ca="1">CHOOSE($C$16,Primary!AF669,Primary!AF669*$D166)</f>
        <v>1.3202585704314791E-50</v>
      </c>
    </row>
    <row r="167" spans="4:38" x14ac:dyDescent="0.15">
      <c r="D167" s="41">
        <f>DCC!B135</f>
        <v>179010</v>
      </c>
      <c r="E167" s="41">
        <f ca="1">CHOOSE($C$16,Neutron!N134,Neutron!N134*D167)</f>
        <v>3.8115344561037682E-13</v>
      </c>
      <c r="F167" s="41">
        <f ca="1">CHOOSE($C$16,Primary!E670,Primary!E670*$D167)</f>
        <v>6.4454967977136988E-14</v>
      </c>
      <c r="G167" s="41">
        <f ca="1">CHOOSE($C$16,Primary!F670,Primary!F670*$D167)</f>
        <v>3.0066978808635121E-20</v>
      </c>
      <c r="H167" s="41">
        <f ca="1">CHOOSE($C$16,'mu+'!J74,'mu+'!J74*$D167)</f>
        <v>1.0539363791656913E-10</v>
      </c>
      <c r="I167" s="41">
        <f ca="1">CHOOSE($C$16,'mu-'!J74,'mu-'!J74*$D167)</f>
        <v>8.8427792637661014E-11</v>
      </c>
      <c r="J167" s="41">
        <f ca="1">CHOOSE($C$16,Secondary!N85,Secondary!N85*$D167)</f>
        <v>1.1337997327177564E-12</v>
      </c>
      <c r="K167" s="41">
        <f ca="1">CHOOSE($C$16,Secondary!O85,Secondary!O85*$D167)</f>
        <v>4.075594221779336E-12</v>
      </c>
      <c r="L167" s="41">
        <f ca="1">CHOOSE($C$16,Secondary!P85,Secondary!P85*$D167)</f>
        <v>1.2267008833832541E-13</v>
      </c>
      <c r="M167" s="80">
        <f ca="1">CHOOSE($C$16,Primary!G670,Primary!G670*$D167)</f>
        <v>1.3428429861640551E-29</v>
      </c>
      <c r="N167" s="80">
        <f ca="1">CHOOSE($C$16,Primary!H670,Primary!H670*$D167)</f>
        <v>3.1812469272418605E-30</v>
      </c>
      <c r="O167" s="80">
        <f ca="1">CHOOSE($C$16,Primary!I670,Primary!I670*$D167)</f>
        <v>1.5541266426301907E-29</v>
      </c>
      <c r="P167" s="80">
        <f ca="1">CHOOSE($C$16,Primary!J670,Primary!J670*$D167)</f>
        <v>4.5122129102803038E-34</v>
      </c>
      <c r="Q167" s="80">
        <f ca="1">CHOOSE($C$16,Primary!K670,Primary!K670*$D167)</f>
        <v>7.2720606014564249E-35</v>
      </c>
      <c r="R167" s="80">
        <f ca="1">CHOOSE($C$16,Primary!L670,Primary!L670*$D167)</f>
        <v>5.2459608464606709E-34</v>
      </c>
      <c r="S167" s="80">
        <f ca="1">CHOOSE($C$16,Primary!M670,Primary!M670*$D167)</f>
        <v>8.4085884724563791E-36</v>
      </c>
      <c r="T167" s="80">
        <f ca="1">CHOOSE($C$16,Primary!N670,Primary!N670*$D167)</f>
        <v>1.6417968031257169E-42</v>
      </c>
      <c r="U167" s="80">
        <f ca="1">CHOOSE($C$16,Primary!O670,Primary!O670*$D167)</f>
        <v>2.5094009251593531E-43</v>
      </c>
      <c r="V167" s="80">
        <f ca="1">CHOOSE($C$16,Primary!P670,Primary!P670*$D167)</f>
        <v>2.6552503030418021E-42</v>
      </c>
      <c r="W167" s="80">
        <f ca="1">CHOOSE($C$16,Primary!Q670,Primary!Q670*$D167)</f>
        <v>3.4955630305571745E-43</v>
      </c>
      <c r="X167" s="80">
        <f ca="1">CHOOSE($C$16,Primary!R670,Primary!R670*$D167)</f>
        <v>2.252668297621732E-42</v>
      </c>
      <c r="Y167" s="80">
        <f ca="1">CHOOSE($C$16,Primary!S670,Primary!S670*$D167)</f>
        <v>4.5312884375194156E-44</v>
      </c>
      <c r="Z167" s="80">
        <f ca="1">CHOOSE($C$16,Primary!T670,Primary!T670*$D167)</f>
        <v>3.6668909603771594E-43</v>
      </c>
      <c r="AA167" s="80">
        <f ca="1">CHOOSE($C$16,Primary!U670,Primary!U670*$D167)</f>
        <v>2.5474364612841217E-44</v>
      </c>
      <c r="AB167" s="80">
        <f ca="1">CHOOSE($C$16,Primary!V670,Primary!V670*$D167)</f>
        <v>6.056815239565937E-44</v>
      </c>
      <c r="AC167" s="80">
        <f ca="1">CHOOSE($C$16,Primary!W670,Primary!W670*$D167)</f>
        <v>2.6113106697189527E-44</v>
      </c>
      <c r="AD167" s="80">
        <f ca="1">CHOOSE($C$16,Primary!X670,Primary!X670*$D167)</f>
        <v>1.9164184861831901E-50</v>
      </c>
      <c r="AE167" s="80">
        <f ca="1">CHOOSE($C$16,Primary!Y670,Primary!Y670*$D167)</f>
        <v>1.7212147754799131E-51</v>
      </c>
      <c r="AF167" s="80">
        <f ca="1">CHOOSE($C$16,Primary!Z670,Primary!Z670*$D167)</f>
        <v>5.1636784076145306E-51</v>
      </c>
      <c r="AG167" s="80">
        <f ca="1">CHOOSE($C$16,Primary!AA670,Primary!AA670*$D167)</f>
        <v>3.1419766899199273E-51</v>
      </c>
      <c r="AH167" s="80">
        <f ca="1">CHOOSE($C$16,Primary!AB670,Primary!AB670*$D167)</f>
        <v>7.4788316541961147E-51</v>
      </c>
      <c r="AI167" s="80">
        <f ca="1">CHOOSE($C$16,Primary!AC670,Primary!AC670*$D167)</f>
        <v>9.7189842000250013E-51</v>
      </c>
      <c r="AJ167" s="80">
        <f ca="1">CHOOSE($C$16,Primary!AD670,Primary!AD670*$D167)</f>
        <v>1.577269197346753E-49</v>
      </c>
      <c r="AK167" s="80">
        <f ca="1">CHOOSE($C$16,Primary!AE670,Primary!AE670*$D167)</f>
        <v>1.6366281690039595E-51</v>
      </c>
      <c r="AL167" s="80">
        <f ca="1">CHOOSE($C$16,Primary!AF670,Primary!AF670*$D167)</f>
        <v>8.0652627123300359E-51</v>
      </c>
    </row>
    <row r="168" spans="4:38" x14ac:dyDescent="0.15">
      <c r="D168" s="41">
        <f>DCC!B136</f>
        <v>225360</v>
      </c>
      <c r="E168" s="41">
        <f ca="1">CHOOSE($C$16,Neutron!N135,Neutron!N135*D168)</f>
        <v>2.2940150852722381E-13</v>
      </c>
      <c r="F168" s="41">
        <f ca="1">CHOOSE($C$16,Primary!E671,Primary!E671*$D168)</f>
        <v>3.4828909814928747E-14</v>
      </c>
      <c r="G168" s="41">
        <f ca="1">CHOOSE($C$16,Primary!F671,Primary!F671*$D168)</f>
        <v>1.610407007785838E-20</v>
      </c>
      <c r="H168" s="41">
        <f ca="1">CHOOSE($C$16,'mu+'!J75,'mu+'!J75*$D168)</f>
        <v>5.1621171830507374E-11</v>
      </c>
      <c r="I168" s="41">
        <f ca="1">CHOOSE($C$16,'mu-'!J75,'mu-'!J75*$D168)</f>
        <v>4.3332799522871406E-11</v>
      </c>
      <c r="J168" s="41">
        <f ca="1">CHOOSE($C$16,Secondary!N86,Secondary!N86*$D168)</f>
        <v>7.0710372908292777E-13</v>
      </c>
      <c r="K168" s="41">
        <f ca="1">CHOOSE($C$16,Secondary!O86,Secondary!O86*$D168)</f>
        <v>2.6775737196929396E-12</v>
      </c>
      <c r="L168" s="41">
        <f ca="1">CHOOSE($C$16,Secondary!P86,Secondary!P86*$D168)</f>
        <v>6.9561015134702931E-14</v>
      </c>
      <c r="M168" s="80">
        <f ca="1">CHOOSE($C$16,Primary!G671,Primary!G671*$D168)</f>
        <v>7.1264331933666116E-30</v>
      </c>
      <c r="N168" s="80">
        <f ca="1">CHOOSE($C$16,Primary!H671,Primary!H671*$D168)</f>
        <v>1.6102221205639254E-30</v>
      </c>
      <c r="O168" s="80">
        <f ca="1">CHOOSE($C$16,Primary!I671,Primary!I671*$D168)</f>
        <v>8.0609130769167086E-30</v>
      </c>
      <c r="P168" s="80">
        <f ca="1">CHOOSE($C$16,Primary!J671,Primary!J671*$D168)</f>
        <v>2.4612880316150298E-34</v>
      </c>
      <c r="Q168" s="80">
        <f ca="1">CHOOSE($C$16,Primary!K671,Primary!K671*$D168)</f>
        <v>3.8703312006374334E-35</v>
      </c>
      <c r="R168" s="80">
        <f ca="1">CHOOSE($C$16,Primary!L671,Primary!L671*$D168)</f>
        <v>2.921426823877441E-34</v>
      </c>
      <c r="S168" s="80">
        <f ca="1">CHOOSE($C$16,Primary!M671,Primary!M671*$D168)</f>
        <v>4.5708688662337127E-36</v>
      </c>
      <c r="T168" s="80">
        <f ca="1">CHOOSE($C$16,Primary!N671,Primary!N671*$D168)</f>
        <v>9.0919477266580974E-43</v>
      </c>
      <c r="U168" s="80">
        <f ca="1">CHOOSE($C$16,Primary!O671,Primary!O671*$D168)</f>
        <v>1.3685691763369941E-43</v>
      </c>
      <c r="V168" s="80">
        <f ca="1">CHOOSE($C$16,Primary!P671,Primary!P671*$D168)</f>
        <v>1.5001203401570525E-42</v>
      </c>
      <c r="W168" s="80">
        <f ca="1">CHOOSE($C$16,Primary!Q671,Primary!Q671*$D168)</f>
        <v>1.9492506905761461E-43</v>
      </c>
      <c r="X168" s="80">
        <f ca="1">CHOOSE($C$16,Primary!R671,Primary!R671*$D168)</f>
        <v>1.2922933359946982E-42</v>
      </c>
      <c r="Y168" s="80">
        <f ca="1">CHOOSE($C$16,Primary!S671,Primary!S671*$D168)</f>
        <v>2.4816818311411775E-44</v>
      </c>
      <c r="Z168" s="80">
        <f ca="1">CHOOSE($C$16,Primary!T671,Primary!T671*$D168)</f>
        <v>2.0957911039222448E-43</v>
      </c>
      <c r="AA168" s="80">
        <f ca="1">CHOOSE($C$16,Primary!U671,Primary!U671*$D168)</f>
        <v>1.3736608777760803E-44</v>
      </c>
      <c r="AB168" s="80">
        <f ca="1">CHOOSE($C$16,Primary!V671,Primary!V671*$D168)</f>
        <v>3.3094052475126466E-44</v>
      </c>
      <c r="AC168" s="80">
        <f ca="1">CHOOSE($C$16,Primary!W671,Primary!W671*$D168)</f>
        <v>1.4039558469890001E-44</v>
      </c>
      <c r="AD168" s="80">
        <f ca="1">CHOOSE($C$16,Primary!X671,Primary!X671*$D168)</f>
        <v>1.0962603601519628E-50</v>
      </c>
      <c r="AE168" s="80">
        <f ca="1">CHOOSE($C$16,Primary!Y671,Primary!Y671*$D168)</f>
        <v>9.4415977645375777E-52</v>
      </c>
      <c r="AF168" s="80">
        <f ca="1">CHOOSE($C$16,Primary!Z671,Primary!Z671*$D168)</f>
        <v>2.8265394090744351E-51</v>
      </c>
      <c r="AG168" s="80">
        <f ca="1">CHOOSE($C$16,Primary!AA671,Primary!AA671*$D168)</f>
        <v>1.7407625807221766E-51</v>
      </c>
      <c r="AH168" s="80">
        <f ca="1">CHOOSE($C$16,Primary!AB671,Primary!AB671*$D168)</f>
        <v>4.2052297967920794E-51</v>
      </c>
      <c r="AI168" s="80">
        <f ca="1">CHOOSE($C$16,Primary!AC671,Primary!AC671*$D168)</f>
        <v>5.6409311436139545E-51</v>
      </c>
      <c r="AJ168" s="80">
        <f ca="1">CHOOSE($C$16,Primary!AD671,Primary!AD671*$D168)</f>
        <v>9.3966332682559598E-50</v>
      </c>
      <c r="AK168" s="80">
        <f ca="1">CHOOSE($C$16,Primary!AE671,Primary!AE671*$D168)</f>
        <v>9.766173358194109E-52</v>
      </c>
      <c r="AL168" s="80">
        <f ca="1">CHOOSE($C$16,Primary!AF671,Primary!AF671*$D168)</f>
        <v>4.8387847708895617E-51</v>
      </c>
    </row>
    <row r="169" spans="4:38" x14ac:dyDescent="0.15">
      <c r="D169" s="41">
        <f>DCC!B137</f>
        <v>283710</v>
      </c>
      <c r="E169" s="41">
        <f ca="1">CHOOSE($C$16,Neutron!N136,Neutron!N136*D169)</f>
        <v>1.3816387228823357E-13</v>
      </c>
      <c r="F169" s="41">
        <f ca="1">CHOOSE($C$16,Primary!E672,Primary!E672*$D169)</f>
        <v>1.876410641964416E-14</v>
      </c>
      <c r="G169" s="41">
        <f ca="1">CHOOSE($C$16,Primary!F672,Primary!F672*$D169)</f>
        <v>8.603084878074096E-21</v>
      </c>
      <c r="H169" s="41">
        <f ca="1">CHOOSE($C$16,'mu+'!J76,'mu+'!J76*$D169)</f>
        <v>2.513482679620471E-11</v>
      </c>
      <c r="I169" s="41">
        <f ca="1">CHOOSE($C$16,'mu-'!J76,'mu-'!J76*$D169)</f>
        <v>2.1108329016610133E-11</v>
      </c>
      <c r="J169" s="41">
        <f ca="1">CHOOSE($C$16,Secondary!N87,Secondary!N87*$D169)</f>
        <v>4.4098945534291872E-13</v>
      </c>
      <c r="K169" s="41">
        <f ca="1">CHOOSE($C$16,Secondary!O87,Secondary!O87*$D169)</f>
        <v>1.7591169064734756E-12</v>
      </c>
      <c r="L169" s="41">
        <f ca="1">CHOOSE($C$16,Secondary!P87,Secondary!P87*$D169)</f>
        <v>3.9445491474219482E-14</v>
      </c>
      <c r="M169" s="80">
        <f ca="1">CHOOSE($C$16,Primary!G672,Primary!G672*$D169)</f>
        <v>3.7705778049105091E-30</v>
      </c>
      <c r="N169" s="80">
        <f ca="1">CHOOSE($C$16,Primary!H672,Primary!H672*$D169)</f>
        <v>8.1173105081447502E-31</v>
      </c>
      <c r="O169" s="80">
        <f ca="1">CHOOSE($C$16,Primary!I672,Primary!I672*$D169)</f>
        <v>4.1613183012496728E-30</v>
      </c>
      <c r="P169" s="80">
        <f ca="1">CHOOSE($C$16,Primary!J672,Primary!J672*$D169)</f>
        <v>1.3352277221526819E-34</v>
      </c>
      <c r="Q169" s="80">
        <f ca="1">CHOOSE($C$16,Primary!K672,Primary!K672*$D169)</f>
        <v>2.0466621440260838E-35</v>
      </c>
      <c r="R169" s="80">
        <f ca="1">CHOOSE($C$16,Primary!L672,Primary!L672*$D169)</f>
        <v>1.6160774398310304E-34</v>
      </c>
      <c r="S169" s="80">
        <f ca="1">CHOOSE($C$16,Primary!M672,Primary!M672*$D169)</f>
        <v>2.4666394972905228E-36</v>
      </c>
      <c r="T169" s="80">
        <f ca="1">CHOOSE($C$16,Primary!N672,Primary!N672*$D169)</f>
        <v>4.9944549428563691E-43</v>
      </c>
      <c r="U169" s="80">
        <f ca="1">CHOOSE($C$16,Primary!O672,Primary!O672*$D169)</f>
        <v>7.3997779743531717E-44</v>
      </c>
      <c r="V169" s="80">
        <f ca="1">CHOOSE($C$16,Primary!P672,Primary!P672*$D169)</f>
        <v>8.3984539811747164E-43</v>
      </c>
      <c r="W169" s="80">
        <f ca="1">CHOOSE($C$16,Primary!Q672,Primary!Q672*$D169)</f>
        <v>1.0765784991501713E-43</v>
      </c>
      <c r="X169" s="80">
        <f ca="1">CHOOSE($C$16,Primary!R672,Primary!R672*$D169)</f>
        <v>7.3392796994983994E-43</v>
      </c>
      <c r="Y169" s="80">
        <f ca="1">CHOOSE($C$16,Primary!S672,Primary!S672*$D169)</f>
        <v>1.3440094157784992E-44</v>
      </c>
      <c r="Z169" s="80">
        <f ca="1">CHOOSE($C$16,Primary!T672,Primary!T672*$D169)</f>
        <v>1.1843414305076368E-43</v>
      </c>
      <c r="AA169" s="80">
        <f ca="1">CHOOSE($C$16,Primary!U672,Primary!U672*$D169)</f>
        <v>7.3130268341554101E-45</v>
      </c>
      <c r="AB169" s="80">
        <f ca="1">CHOOSE($C$16,Primary!V672,Primary!V672*$D169)</f>
        <v>1.7861336643526264E-44</v>
      </c>
      <c r="AC169" s="80">
        <f ca="1">CHOOSE($C$16,Primary!W672,Primary!W672*$D169)</f>
        <v>7.4422867100124366E-45</v>
      </c>
      <c r="AD169" s="80">
        <f ca="1">CHOOSE($C$16,Primary!X672,Primary!X672*$D169)</f>
        <v>6.1863793235354957E-51</v>
      </c>
      <c r="AE169" s="80">
        <f ca="1">CHOOSE($C$16,Primary!Y672,Primary!Y672*$D169)</f>
        <v>5.1053966607756414E-52</v>
      </c>
      <c r="AF169" s="80">
        <f ca="1">CHOOSE($C$16,Primary!Z672,Primary!Z672*$D169)</f>
        <v>1.5246255984982854E-51</v>
      </c>
      <c r="AG169" s="80">
        <f ca="1">CHOOSE($C$16,Primary!AA672,Primary!AA672*$D169)</f>
        <v>9.5030546961732853E-52</v>
      </c>
      <c r="AH169" s="80">
        <f ca="1">CHOOSE($C$16,Primary!AB672,Primary!AB672*$D169)</f>
        <v>2.3288109723264264E-51</v>
      </c>
      <c r="AI169" s="80">
        <f ca="1">CHOOSE($C$16,Primary!AC672,Primary!AC672*$D169)</f>
        <v>3.2262811362207801E-51</v>
      </c>
      <c r="AJ169" s="80">
        <f ca="1">CHOOSE($C$16,Primary!AD672,Primary!AD672*$D169)</f>
        <v>5.5163211327780797E-50</v>
      </c>
      <c r="AK169" s="80">
        <f ca="1">CHOOSE($C$16,Primary!AE672,Primary!AE672*$D169)</f>
        <v>5.7413126948809208E-52</v>
      </c>
      <c r="AL169" s="80">
        <f ca="1">CHOOSE($C$16,Primary!AF672,Primary!AF672*$D169)</f>
        <v>2.8578785852706201E-51</v>
      </c>
    </row>
    <row r="170" spans="4:38" x14ac:dyDescent="0.15">
      <c r="D170" s="41">
        <f>DCC!B138</f>
        <v>357170</v>
      </c>
      <c r="E170" s="41">
        <f ca="1">CHOOSE($C$16,Neutron!N137,Neutron!N137*D170)</f>
        <v>8.3268867760277196E-14</v>
      </c>
      <c r="F170" s="41">
        <f ca="1">CHOOSE($C$16,Primary!E673,Primary!E673*$D170)</f>
        <v>1.0084606034160838E-14</v>
      </c>
      <c r="G170" s="41">
        <f ca="1">CHOOSE($C$16,Primary!F673,Primary!F673*$D170)</f>
        <v>4.5861623860593384E-21</v>
      </c>
      <c r="H170" s="41">
        <f ca="1">CHOOSE($C$16,'mu+'!J77,'mu+'!J77*$D170)</f>
        <v>1.1251445297853561E-11</v>
      </c>
      <c r="I170" s="41">
        <f ca="1">CHOOSE($C$16,'mu-'!J77,'mu-'!J77*$D170)</f>
        <v>9.4501797838865434E-12</v>
      </c>
      <c r="J170" s="41">
        <f ca="1">CHOOSE($C$16,Secondary!N88,Secondary!N88*$D170)</f>
        <v>2.7501983539451821E-13</v>
      </c>
      <c r="K170" s="41">
        <f ca="1">CHOOSE($C$16,Secondary!O88,Secondary!O88*$D170)</f>
        <v>1.155694596970416E-12</v>
      </c>
      <c r="L170" s="41">
        <f ca="1">CHOOSE($C$16,Secondary!P88,Secondary!P88*$D170)</f>
        <v>2.2367765299178204E-14</v>
      </c>
      <c r="M170" s="80">
        <f ca="1">CHOOSE($C$16,Primary!G673,Primary!G673*$D170)</f>
        <v>1.9900737726499254E-30</v>
      </c>
      <c r="N170" s="80">
        <f ca="1">CHOOSE($C$16,Primary!H673,Primary!H673*$D170)</f>
        <v>4.0784199102027067E-31</v>
      </c>
      <c r="O170" s="80">
        <f ca="1">CHOOSE($C$16,Primary!I673,Primary!I673*$D170)</f>
        <v>2.1398901109651288E-30</v>
      </c>
      <c r="P170" s="80">
        <f ca="1">CHOOSE($C$16,Primary!J673,Primary!J673*$D170)</f>
        <v>7.2108658032194412E-35</v>
      </c>
      <c r="Q170" s="80">
        <f ca="1">CHOOSE($C$16,Primary!K673,Primary!K673*$D170)</f>
        <v>1.0765618936336265E-35</v>
      </c>
      <c r="R170" s="80">
        <f ca="1">CHOOSE($C$16,Primary!L673,Primary!L673*$D170)</f>
        <v>8.8906950095401898E-35</v>
      </c>
      <c r="S170" s="80">
        <f ca="1">CHOOSE($C$16,Primary!M673,Primary!M673*$D170)</f>
        <v>1.3231005056631323E-36</v>
      </c>
      <c r="T170" s="80">
        <f ca="1">CHOOSE($C$16,Primary!N673,Primary!N673*$D170)</f>
        <v>2.7252163030328791E-43</v>
      </c>
      <c r="U170" s="80">
        <f ca="1">CHOOSE($C$16,Primary!O673,Primary!O673*$D170)</f>
        <v>3.9724243958982737E-44</v>
      </c>
      <c r="V170" s="80">
        <f ca="1">CHOOSE($C$16,Primary!P673,Primary!P673*$D170)</f>
        <v>4.6663217875192345E-43</v>
      </c>
      <c r="W170" s="80">
        <f ca="1">CHOOSE($C$16,Primary!Q673,Primary!Q673*$D170)</f>
        <v>5.8983496558189451E-44</v>
      </c>
      <c r="X170" s="80">
        <f ca="1">CHOOSE($C$16,Primary!R673,Primary!R673*$D170)</f>
        <v>4.1331314462017721E-43</v>
      </c>
      <c r="Y170" s="80">
        <f ca="1">CHOOSE($C$16,Primary!S673,Primary!S673*$D170)</f>
        <v>7.210681217929329E-45</v>
      </c>
      <c r="Z170" s="80">
        <f ca="1">CHOOSE($C$16,Primary!T673,Primary!T673*$D170)</f>
        <v>6.6293892381330206E-44</v>
      </c>
      <c r="AA170" s="80">
        <f ca="1">CHOOSE($C$16,Primary!U673,Primary!U673*$D170)</f>
        <v>3.8515771522025593E-45</v>
      </c>
      <c r="AB170" s="80">
        <f ca="1">CHOOSE($C$16,Primary!V673,Primary!V673*$D170)</f>
        <v>9.5406676355614491E-45</v>
      </c>
      <c r="AC170" s="80">
        <f ca="1">CHOOSE($C$16,Primary!W673,Primary!W673*$D170)</f>
        <v>3.898266933198145E-45</v>
      </c>
      <c r="AD170" s="80">
        <f ca="1">CHOOSE($C$16,Primary!X673,Primary!X673*$D170)</f>
        <v>3.4510227978396917E-51</v>
      </c>
      <c r="AE170" s="80">
        <f ca="1">CHOOSE($C$16,Primary!Y673,Primary!Y673*$D170)</f>
        <v>2.7273353976492796E-52</v>
      </c>
      <c r="AF170" s="80">
        <f ca="1">CHOOSE($C$16,Primary!Z673,Primary!Z673*$D170)</f>
        <v>8.1216571193925617E-52</v>
      </c>
      <c r="AG170" s="80">
        <f ca="1">CHOOSE($C$16,Primary!AA673,Primary!AA673*$D170)</f>
        <v>5.1231570821768855E-52</v>
      </c>
      <c r="AH170" s="80">
        <f ca="1">CHOOSE($C$16,Primary!AB673,Primary!AB673*$D170)</f>
        <v>1.273086571588364E-51</v>
      </c>
      <c r="AI170" s="80">
        <f ca="1">CHOOSE($C$16,Primary!AC673,Primary!AC673*$D170)</f>
        <v>1.8222850892798551E-51</v>
      </c>
      <c r="AJ170" s="80">
        <f ca="1">CHOOSE($C$16,Primary!AD673,Primary!AD673*$D170)</f>
        <v>3.1979103718651001E-50</v>
      </c>
      <c r="AK170" s="80">
        <f ca="1">CHOOSE($C$16,Primary!AE673,Primary!AE673*$D170)</f>
        <v>3.3323227024016086E-52</v>
      </c>
      <c r="AL170" s="80">
        <f ca="1">CHOOSE($C$16,Primary!AF673,Primary!AF673*$D170)</f>
        <v>1.6653277993477235E-51</v>
      </c>
    </row>
    <row r="171" spans="4:38" x14ac:dyDescent="0.15">
      <c r="D171" s="41">
        <f>DCC!B139</f>
        <v>449650</v>
      </c>
      <c r="E171" s="41">
        <f ca="1">CHOOSE($C$16,Neutron!N138,Neutron!N138*D171)</f>
        <v>5.021860022978384E-14</v>
      </c>
      <c r="F171" s="41">
        <f ca="1">CHOOSE($C$16,Primary!E674,Primary!E674*$D171)</f>
        <v>5.4096570192694108E-15</v>
      </c>
      <c r="G171" s="41">
        <f ca="1">CHOOSE($C$16,Primary!F674,Primary!F674*$D171)</f>
        <v>2.4408061267570245E-21</v>
      </c>
      <c r="H171" s="41">
        <f ca="1">CHOOSE($C$16,'mu+'!J78,'mu+'!J78*$D171)</f>
        <v>4.9628362213710534E-12</v>
      </c>
      <c r="I171" s="41">
        <f ca="1">CHOOSE($C$16,'mu-'!J78,'mu-'!J78*$D171)</f>
        <v>4.1698623660995018E-12</v>
      </c>
      <c r="J171" s="41">
        <f ca="1">CHOOSE($C$16,Secondary!N89,Secondary!N89*$D171)</f>
        <v>1.715134101428544E-13</v>
      </c>
      <c r="K171" s="41">
        <f ca="1">CHOOSE($C$16,Secondary!O89,Secondary!O89*$D171)</f>
        <v>7.5926353291204562E-13</v>
      </c>
      <c r="L171" s="41">
        <f ca="1">CHOOSE($C$16,Secondary!P89,Secondary!P89*$D171)</f>
        <v>1.2683804685395984E-14</v>
      </c>
      <c r="M171" s="80">
        <f ca="1">CHOOSE($C$16,Primary!G674,Primary!G674*$D171)</f>
        <v>1.0483243341375938E-30</v>
      </c>
      <c r="N171" s="80">
        <f ca="1">CHOOSE($C$16,Primary!H674,Primary!H674*$D171)</f>
        <v>2.043787207150803E-31</v>
      </c>
      <c r="O171" s="80">
        <f ca="1">CHOOSE($C$16,Primary!I674,Primary!I674*$D171)</f>
        <v>1.0970225547783503E-30</v>
      </c>
      <c r="P171" s="80">
        <f ca="1">CHOOSE($C$16,Primary!J674,Primary!J674*$D171)</f>
        <v>3.8801707092579521E-35</v>
      </c>
      <c r="Q171" s="80">
        <f ca="1">CHOOSE($C$16,Primary!K674,Primary!K674*$D171)</f>
        <v>5.6386923406561887E-36</v>
      </c>
      <c r="R171" s="80">
        <f ca="1">CHOOSE($C$16,Primary!L674,Primary!L674*$D171)</f>
        <v>4.8693469626344833E-35</v>
      </c>
      <c r="S171" s="80">
        <f ca="1">CHOOSE($C$16,Primary!M674,Primary!M674*$D171)</f>
        <v>7.0625028880576181E-37</v>
      </c>
      <c r="T171" s="80">
        <f ca="1">CHOOSE($C$16,Primary!N674,Primary!N674*$D171)</f>
        <v>1.4789034142460159E-43</v>
      </c>
      <c r="U171" s="80">
        <f ca="1">CHOOSE($C$16,Primary!O674,Primary!O674*$D171)</f>
        <v>2.1201032521383361E-44</v>
      </c>
      <c r="V171" s="80">
        <f ca="1">CHOOSE($C$16,Primary!P674,Primary!P674*$D171)</f>
        <v>2.5766444607555478E-43</v>
      </c>
      <c r="W171" s="80">
        <f ca="1">CHOOSE($C$16,Primary!Q674,Primary!Q674*$D171)</f>
        <v>3.2104064157333164E-44</v>
      </c>
      <c r="X171" s="80">
        <f ca="1">CHOOSE($C$16,Primary!R674,Primary!R674*$D171)</f>
        <v>2.3114926297915323E-43</v>
      </c>
      <c r="Y171" s="80">
        <f ca="1">CHOOSE($C$16,Primary!S674,Primary!S674*$D171)</f>
        <v>3.8387922708169632E-45</v>
      </c>
      <c r="Z171" s="80">
        <f ca="1">CHOOSE($C$16,Primary!T674,Primary!T674*$D171)</f>
        <v>3.6817001808236143E-44</v>
      </c>
      <c r="AA171" s="80">
        <f ca="1">CHOOSE($C$16,Primary!U674,Primary!U674*$D171)</f>
        <v>2.0105314889106464E-45</v>
      </c>
      <c r="AB171" s="80">
        <f ca="1">CHOOSE($C$16,Primary!V674,Primary!V674*$D171)</f>
        <v>5.0527845630892935E-45</v>
      </c>
      <c r="AC171" s="80">
        <f ca="1">CHOOSE($C$16,Primary!W674,Primary!W674*$D171)</f>
        <v>2.0217435811835836E-45</v>
      </c>
      <c r="AD171" s="80">
        <f ca="1">CHOOSE($C$16,Primary!X674,Primary!X674*$D171)</f>
        <v>1.9067284037754119E-51</v>
      </c>
      <c r="AE171" s="80">
        <f ca="1">CHOOSE($C$16,Primary!Y674,Primary!Y674*$D171)</f>
        <v>1.4423086086128305E-52</v>
      </c>
      <c r="AF171" s="80">
        <f ca="1">CHOOSE($C$16,Primary!Z674,Primary!Z674*$D171)</f>
        <v>4.2816298336845407E-52</v>
      </c>
      <c r="AG171" s="80">
        <f ca="1">CHOOSE($C$16,Primary!AA674,Primary!AA674*$D171)</f>
        <v>2.7331948136757096E-52</v>
      </c>
      <c r="AH171" s="80">
        <f ca="1">CHOOSE($C$16,Primary!AB674,Primary!AB674*$D171)</f>
        <v>6.8845570077457198E-52</v>
      </c>
      <c r="AI171" s="80">
        <f ca="1">CHOOSE($C$16,Primary!AC674,Primary!AC674*$D171)</f>
        <v>1.0185373693359688E-51</v>
      </c>
      <c r="AJ171" s="80">
        <f ca="1">CHOOSE($C$16,Primary!AD674,Primary!AD674*$D171)</f>
        <v>1.8344273572041309E-50</v>
      </c>
      <c r="AK171" s="80">
        <f ca="1">CHOOSE($C$16,Primary!AE674,Primary!AE674*$D171)</f>
        <v>1.9134594085732587E-52</v>
      </c>
      <c r="AL171" s="80">
        <f ca="1">CHOOSE($C$16,Primary!AF674,Primary!AF674*$D171)</f>
        <v>9.5944557219658914E-52</v>
      </c>
    </row>
    <row r="172" spans="4:38" x14ac:dyDescent="0.15">
      <c r="D172" s="41">
        <f>DCC!B140</f>
        <v>566080</v>
      </c>
      <c r="E172" s="41">
        <f ca="1">CHOOSE($C$16,Neutron!N139,Neutron!N139*D172)</f>
        <v>3.0305887218271402E-14</v>
      </c>
      <c r="F172" s="41">
        <f ca="1">CHOOSE($C$16,Primary!E675,Primary!E675*$D172)</f>
        <v>2.8970476956557004E-15</v>
      </c>
      <c r="G172" s="41">
        <f ca="1">CHOOSE($C$16,Primary!F675,Primary!F675*$D172)</f>
        <v>1.2971153848075625E-21</v>
      </c>
      <c r="H172" s="41">
        <f ca="1">CHOOSE($C$16,'mu+'!J79,'mu+'!J79*$D172)</f>
        <v>2.1813470091193586E-12</v>
      </c>
      <c r="I172" s="41">
        <f ca="1">CHOOSE($C$16,'mu-'!J79,'mu-'!J79*$D172)</f>
        <v>1.8333853836510627E-12</v>
      </c>
      <c r="J172" s="41">
        <f ca="1">CHOOSE($C$16,Secondary!N90,Secondary!N90*$D172)</f>
        <v>1.0696022075318293E-13</v>
      </c>
      <c r="K172" s="41">
        <f ca="1">CHOOSE($C$16,Secondary!O90,Secondary!O90*$D172)</f>
        <v>4.988101672597936E-13</v>
      </c>
      <c r="L172" s="41">
        <f ca="1">CHOOSE($C$16,Secondary!P90,Secondary!P90*$D172)</f>
        <v>7.1922974567946075E-15</v>
      </c>
      <c r="M172" s="80">
        <f ca="1">CHOOSE($C$16,Primary!G675,Primary!G675*$D172)</f>
        <v>5.5129157848571276E-31</v>
      </c>
      <c r="N172" s="80">
        <f ca="1">CHOOSE($C$16,Primary!H675,Primary!H675*$D172)</f>
        <v>1.0218492931230217E-31</v>
      </c>
      <c r="O172" s="80">
        <f ca="1">CHOOSE($C$16,Primary!I675,Primary!I675*$D172)</f>
        <v>5.6090001076158727E-31</v>
      </c>
      <c r="P172" s="80">
        <f ca="1">CHOOSE($C$16,Primary!J675,Primary!J675*$D172)</f>
        <v>2.0814816637930329E-35</v>
      </c>
      <c r="Q172" s="80">
        <f ca="1">CHOOSE($C$16,Primary!K675,Primary!K675*$D172)</f>
        <v>2.942649451557138E-36</v>
      </c>
      <c r="R172" s="80">
        <f ca="1">CHOOSE($C$16,Primary!L675,Primary!L675*$D172)</f>
        <v>2.6568159502988896E-35</v>
      </c>
      <c r="S172" s="80">
        <f ca="1">CHOOSE($C$16,Primary!M675,Primary!M675*$D172)</f>
        <v>3.7542579251686169E-37</v>
      </c>
      <c r="T172" s="80">
        <f ca="1">CHOOSE($C$16,Primary!N675,Primary!N675*$D172)</f>
        <v>7.9886398271799193E-44</v>
      </c>
      <c r="U172" s="80">
        <f ca="1">CHOOSE($C$16,Primary!O675,Primary!O675*$D172)</f>
        <v>1.1259228949566519E-44</v>
      </c>
      <c r="V172" s="80">
        <f ca="1">CHOOSE($C$16,Primary!P675,Primary!P675*$D172)</f>
        <v>1.415311037508087E-43</v>
      </c>
      <c r="W172" s="80">
        <f ca="1">CHOOSE($C$16,Primary!Q675,Primary!Q675*$D172)</f>
        <v>1.7376962966789649E-44</v>
      </c>
      <c r="X172" s="80">
        <f ca="1">CHOOSE($C$16,Primary!R675,Primary!R675*$D172)</f>
        <v>1.285162357641623E-43</v>
      </c>
      <c r="Y172" s="80">
        <f ca="1">CHOOSE($C$16,Primary!S675,Primary!S675*$D172)</f>
        <v>2.0303392148022963E-45</v>
      </c>
      <c r="Z172" s="80">
        <f ca="1">CHOOSE($C$16,Primary!T675,Primary!T675*$D172)</f>
        <v>2.0311102770737173E-44</v>
      </c>
      <c r="AA172" s="80">
        <f ca="1">CHOOSE($C$16,Primary!U675,Primary!U675*$D172)</f>
        <v>1.0416178165648746E-45</v>
      </c>
      <c r="AB172" s="80">
        <f ca="1">CHOOSE($C$16,Primary!V675,Primary!V675*$D172)</f>
        <v>2.6566683928898034E-45</v>
      </c>
      <c r="AC172" s="80">
        <f ca="1">CHOOSE($C$16,Primary!W675,Primary!W675*$D172)</f>
        <v>1.0397490096129178E-45</v>
      </c>
      <c r="AD172" s="80">
        <f ca="1">CHOOSE($C$16,Primary!X675,Primary!X675*$D172)</f>
        <v>1.044942791565723E-51</v>
      </c>
      <c r="AE172" s="80">
        <f ca="1">CHOOSE($C$16,Primary!Y675,Primary!Y675*$D172)</f>
        <v>7.5623338740980237E-53</v>
      </c>
      <c r="AF172" s="80">
        <f ca="1">CHOOSE($C$16,Primary!Z675,Primary!Z675*$D172)</f>
        <v>2.2373896302207084E-52</v>
      </c>
      <c r="AG172" s="80">
        <f ca="1">CHOOSE($C$16,Primary!AA675,Primary!AA675*$D172)</f>
        <v>1.4452695566333371E-52</v>
      </c>
      <c r="AH172" s="80">
        <f ca="1">CHOOSE($C$16,Primary!AB675,Primary!AB675*$D172)</f>
        <v>3.6888959207024393E-52</v>
      </c>
      <c r="AI172" s="80">
        <f ca="1">CHOOSE($C$16,Primary!AC675,Primary!AC675*$D172)</f>
        <v>5.6424165480393941E-52</v>
      </c>
      <c r="AJ172" s="80">
        <f ca="1">CHOOSE($C$16,Primary!AD675,Primary!AD675*$D172)</f>
        <v>1.0428705442513764E-50</v>
      </c>
      <c r="AK172" s="80">
        <f ca="1">CHOOSE($C$16,Primary!AE675,Primary!AE675*$D172)</f>
        <v>1.0887143206323827E-52</v>
      </c>
      <c r="AL172" s="80">
        <f ca="1">CHOOSE($C$16,Primary!AF675,Primary!AF675*$D172)</f>
        <v>5.4743446394575869E-52</v>
      </c>
    </row>
    <row r="173" spans="4:38" x14ac:dyDescent="0.15">
      <c r="D173" s="41">
        <f>DCC!B141</f>
        <v>712640</v>
      </c>
      <c r="E173" s="41">
        <f ca="1">CHOOSE($C$16,Neutron!N140,Neutron!N140*D173)</f>
        <v>1.8301934114177803E-14</v>
      </c>
      <c r="F173" s="41">
        <f ca="1">CHOOSE($C$16,Primary!E676,Primary!E676*$D173)</f>
        <v>1.5495493343674267E-15</v>
      </c>
      <c r="G173" s="41">
        <f ca="1">CHOOSE($C$16,Primary!F676,Primary!F676*$D173)</f>
        <v>6.8858386868529472E-22</v>
      </c>
      <c r="H173" s="41">
        <f ca="1">CHOOSE($C$16,'mu+'!J80,'mu+'!J80*$D173)</f>
        <v>9.5618808540511531E-13</v>
      </c>
      <c r="I173" s="41">
        <f ca="1">CHOOSE($C$16,'mu-'!J80,'mu-'!J80*$D173)</f>
        <v>8.0387635959400558E-13</v>
      </c>
      <c r="J173" s="41">
        <f ca="1">CHOOSE($C$16,Secondary!N91,Secondary!N91*$D173)</f>
        <v>6.6706285845221729E-14</v>
      </c>
      <c r="K173" s="41">
        <f ca="1">CHOOSE($C$16,Secondary!O91,Secondary!O91*$D173)</f>
        <v>3.2771604029956656E-13</v>
      </c>
      <c r="L173" s="41">
        <f ca="1">CHOOSE($C$16,Secondary!P91,Secondary!P91*$D173)</f>
        <v>4.0786121581515504E-15</v>
      </c>
      <c r="M173" s="80">
        <f ca="1">CHOOSE($C$16,Primary!G676,Primary!G676*$D173)</f>
        <v>2.895459545640497E-31</v>
      </c>
      <c r="N173" s="80">
        <f ca="1">CHOOSE($C$16,Primary!H676,Primary!H676*$D173)</f>
        <v>5.1002029865479842E-32</v>
      </c>
      <c r="O173" s="80">
        <f ca="1">CHOOSE($C$16,Primary!I676,Primary!I676*$D173)</f>
        <v>2.8620034814091429E-31</v>
      </c>
      <c r="P173" s="80">
        <f ca="1">CHOOSE($C$16,Primary!J676,Primary!J676*$D173)</f>
        <v>1.1139118194072001E-35</v>
      </c>
      <c r="Q173" s="80">
        <f ca="1">CHOOSE($C$16,Primary!K676,Primary!K676*$D173)</f>
        <v>1.5313062794168005E-36</v>
      </c>
      <c r="R173" s="80">
        <f ca="1">CHOOSE($C$16,Primary!L676,Primary!L676*$D173)</f>
        <v>1.4452908105784927E-35</v>
      </c>
      <c r="S173" s="80">
        <f ca="1">CHOOSE($C$16,Primary!M676,Primary!M676*$D173)</f>
        <v>1.9891625017529398E-37</v>
      </c>
      <c r="T173" s="80">
        <f ca="1">CHOOSE($C$16,Primary!N676,Primary!N676*$D173)</f>
        <v>4.2993970900099372E-44</v>
      </c>
      <c r="U173" s="80">
        <f ca="1">CHOOSE($C$16,Primary!O676,Primary!O676*$D173)</f>
        <v>5.9559509750123799E-45</v>
      </c>
      <c r="V173" s="80">
        <f ca="1">CHOOSE($C$16,Primary!P676,Primary!P676*$D173)</f>
        <v>7.7415343880658788E-44</v>
      </c>
      <c r="W173" s="80">
        <f ca="1">CHOOSE($C$16,Primary!Q676,Primary!Q676*$D173)</f>
        <v>9.363751735318731E-45</v>
      </c>
      <c r="X173" s="80">
        <f ca="1">CHOOSE($C$16,Primary!R676,Primary!R676*$D173)</f>
        <v>7.1117199955310054E-44</v>
      </c>
      <c r="Y173" s="80">
        <f ca="1">CHOOSE($C$16,Primary!S676,Primary!S676*$D173)</f>
        <v>1.0682057822379564E-45</v>
      </c>
      <c r="Z173" s="80">
        <f ca="1">CHOOSE($C$16,Primary!T676,Primary!T676*$D173)</f>
        <v>1.1144972035638192E-44</v>
      </c>
      <c r="AA173" s="80">
        <f ca="1">CHOOSE($C$16,Primary!U676,Primary!U676*$D173)</f>
        <v>5.3635760200997712E-46</v>
      </c>
      <c r="AB173" s="80">
        <f ca="1">CHOOSE($C$16,Primary!V676,Primary!V676*$D173)</f>
        <v>1.3886703938989267E-45</v>
      </c>
      <c r="AC173" s="80">
        <f ca="1">CHOOSE($C$16,Primary!W676,Primary!W676*$D173)</f>
        <v>5.310840028577019E-46</v>
      </c>
      <c r="AD173" s="80">
        <f ca="1">CHOOSE($C$16,Primary!X676,Primary!X676*$D173)</f>
        <v>5.6886473115397548E-52</v>
      </c>
      <c r="AE173" s="80">
        <f ca="1">CHOOSE($C$16,Primary!Y676,Primary!Y676*$D173)</f>
        <v>3.9374954048458747E-53</v>
      </c>
      <c r="AF173" s="80">
        <f ca="1">CHOOSE($C$16,Primary!Z676,Primary!Z676*$D173)</f>
        <v>1.1607686765803025E-52</v>
      </c>
      <c r="AG173" s="80">
        <f ca="1">CHOOSE($C$16,Primary!AA676,Primary!AA676*$D173)</f>
        <v>7.5870828453995253E-53</v>
      </c>
      <c r="AH173" s="80">
        <f ca="1">CHOOSE($C$16,Primary!AB676,Primary!AB676*$D173)</f>
        <v>1.9617399861435747E-52</v>
      </c>
      <c r="AI173" s="80">
        <f ca="1">CHOOSE($C$16,Primary!AC676,Primary!AC676*$D173)</f>
        <v>3.1029846333374754E-52</v>
      </c>
      <c r="AJ173" s="80">
        <f ca="1">CHOOSE($C$16,Primary!AD676,Primary!AD676*$D173)</f>
        <v>5.8851092342754316E-51</v>
      </c>
      <c r="AK173" s="80">
        <f ca="1">CHOOSE($C$16,Primary!AE676,Primary!AE676*$D173)</f>
        <v>6.1481358561287198E-53</v>
      </c>
      <c r="AL173" s="80">
        <f ca="1">CHOOSE($C$16,Primary!AF676,Primary!AF676*$D173)</f>
        <v>3.0986347605972563E-52</v>
      </c>
    </row>
    <row r="174" spans="4:38" x14ac:dyDescent="0.15">
      <c r="D174" s="41">
        <f>DCC!B142</f>
        <v>897160</v>
      </c>
      <c r="E174" s="41">
        <f ca="1">CHOOSE($C$16,Neutron!N141,Neutron!N141*D174)</f>
        <v>1.1059355815837832E-14</v>
      </c>
      <c r="F174" s="41">
        <f ca="1">CHOOSE($C$16,Primary!E677,Primary!E677*$D174)</f>
        <v>8.2796705572600719E-16</v>
      </c>
      <c r="G174" s="41">
        <f ca="1">CHOOSE($C$16,Primary!F677,Primary!F677*$D174)</f>
        <v>3.6521507349923072E-22</v>
      </c>
      <c r="H174" s="41">
        <f ca="1">CHOOSE($C$16,'mu+'!J81,'mu+'!J81*$D174)</f>
        <v>4.1817891838829526E-13</v>
      </c>
      <c r="I174" s="41">
        <f ca="1">CHOOSE($C$16,'mu-'!J81,'mu-'!J81*$D174)</f>
        <v>3.5164720519812416E-13</v>
      </c>
      <c r="J174" s="41">
        <f ca="1">CHOOSE($C$16,Secondary!N92,Secondary!N92*$D174)</f>
        <v>4.1600130500126223E-14</v>
      </c>
      <c r="K174" s="41">
        <f ca="1">CHOOSE($C$16,Secondary!O92,Secondary!O92*$D174)</f>
        <v>2.1530130272881072E-13</v>
      </c>
      <c r="L174" s="41">
        <f ca="1">CHOOSE($C$16,Secondary!P92,Secondary!P92*$D174)</f>
        <v>2.3128056160980271E-15</v>
      </c>
      <c r="M174" s="80">
        <f ca="1">CHOOSE($C$16,Primary!G677,Primary!G677*$D174)</f>
        <v>1.5191467635195359E-31</v>
      </c>
      <c r="N174" s="80">
        <f ca="1">CHOOSE($C$16,Primary!H677,Primary!H677*$D174)</f>
        <v>2.541966693799523E-32</v>
      </c>
      <c r="O174" s="80">
        <f ca="1">CHOOSE($C$16,Primary!I677,Primary!I677*$D174)</f>
        <v>1.4578968243647508E-31</v>
      </c>
      <c r="P174" s="80">
        <f ca="1">CHOOSE($C$16,Primary!J677,Primary!J677*$D174)</f>
        <v>5.9493781239215815E-36</v>
      </c>
      <c r="Q174" s="80">
        <f ca="1">CHOOSE($C$16,Primary!K677,Primary!K677*$D174)</f>
        <v>7.9500510529587614E-37</v>
      </c>
      <c r="R174" s="80">
        <f ca="1">CHOOSE($C$16,Primary!L677,Primary!L677*$D174)</f>
        <v>7.8430574855801002E-36</v>
      </c>
      <c r="S174" s="80">
        <f ca="1">CHOOSE($C$16,Primary!M677,Primary!M677*$D174)</f>
        <v>1.0511105281574165E-37</v>
      </c>
      <c r="T174" s="80">
        <f ca="1">CHOOSE($C$16,Primary!N677,Primary!N677*$D174)</f>
        <v>2.3069080612912604E-44</v>
      </c>
      <c r="U174" s="80">
        <f ca="1">CHOOSE($C$16,Primary!O677,Primary!O677*$D174)</f>
        <v>3.1404096033069458E-45</v>
      </c>
      <c r="V174" s="80">
        <f ca="1">CHOOSE($C$16,Primary!P677,Primary!P677*$D174)</f>
        <v>4.2198818674665058E-44</v>
      </c>
      <c r="W174" s="80">
        <f ca="1">CHOOSE($C$16,Primary!Q677,Primary!Q677*$D174)</f>
        <v>5.0272713239155166E-45</v>
      </c>
      <c r="X174" s="80">
        <f ca="1">CHOOSE($C$16,Primary!R677,Primary!R677*$D174)</f>
        <v>3.9201212945768204E-44</v>
      </c>
      <c r="Y174" s="80">
        <f ca="1">CHOOSE($C$16,Primary!S677,Primary!S677*$D174)</f>
        <v>5.595661485066427E-46</v>
      </c>
      <c r="Z174" s="80">
        <f ca="1">CHOOSE($C$16,Primary!T677,Primary!T677*$D174)</f>
        <v>6.0882653696944314E-45</v>
      </c>
      <c r="AA174" s="80">
        <f ca="1">CHOOSE($C$16,Primary!U677,Primary!U677*$D174)</f>
        <v>2.747955376985701E-46</v>
      </c>
      <c r="AB174" s="80">
        <f ca="1">CHOOSE($C$16,Primary!V677,Primary!V677*$D174)</f>
        <v>7.2237115413546703E-46</v>
      </c>
      <c r="AC174" s="80">
        <f ca="1">CHOOSE($C$16,Primary!W677,Primary!W677*$D174)</f>
        <v>2.697365975293552E-46</v>
      </c>
      <c r="AD174" s="80">
        <f ca="1">CHOOSE($C$16,Primary!X677,Primary!X677*$D174)</f>
        <v>3.0798993482133165E-52</v>
      </c>
      <c r="AE174" s="80">
        <f ca="1">CHOOSE($C$16,Primary!Y677,Primary!Y677*$D174)</f>
        <v>2.0383165903478057E-53</v>
      </c>
      <c r="AF174" s="80">
        <f ca="1">CHOOSE($C$16,Primary!Z677,Primary!Z677*$D174)</f>
        <v>5.9863311244710592E-53</v>
      </c>
      <c r="AG174" s="80">
        <f ca="1">CHOOSE($C$16,Primary!AA677,Primary!AA677*$D174)</f>
        <v>3.9590664662937923E-53</v>
      </c>
      <c r="AH174" s="80">
        <f ca="1">CHOOSE($C$16,Primary!AB677,Primary!AB677*$D174)</f>
        <v>1.0367436225839146E-52</v>
      </c>
      <c r="AI174" s="80">
        <f ca="1">CHOOSE($C$16,Primary!AC677,Primary!AC677*$D174)</f>
        <v>1.6961401494799461E-52</v>
      </c>
      <c r="AJ174" s="80">
        <f ca="1">CHOOSE($C$16,Primary!AD677,Primary!AD677*$D174)</f>
        <v>3.3007659139617905E-51</v>
      </c>
      <c r="AK174" s="80">
        <f ca="1">CHOOSE($C$16,Primary!AE677,Primary!AE677*$D174)</f>
        <v>3.4502752487863745E-53</v>
      </c>
      <c r="AL174" s="80">
        <f ca="1">CHOOSE($C$16,Primary!AF677,Primary!AF677*$D174)</f>
        <v>1.7422857075450238E-52</v>
      </c>
    </row>
    <row r="175" spans="4:38" x14ac:dyDescent="0.15">
      <c r="D175" s="18"/>
    </row>
    <row r="176" spans="4:38" x14ac:dyDescent="0.15">
      <c r="D176" s="18"/>
    </row>
    <row r="177" spans="4:4" x14ac:dyDescent="0.15">
      <c r="D177" s="18"/>
    </row>
    <row r="178" spans="4:4" x14ac:dyDescent="0.15">
      <c r="D178" s="18"/>
    </row>
    <row r="179" spans="4:4" x14ac:dyDescent="0.15">
      <c r="D179" s="18"/>
    </row>
    <row r="180" spans="4:4" x14ac:dyDescent="0.15">
      <c r="D180" s="18"/>
    </row>
    <row r="181" spans="4:4" x14ac:dyDescent="0.15">
      <c r="D181" s="18"/>
    </row>
    <row r="182" spans="4:4" x14ac:dyDescent="0.15">
      <c r="D182" s="18"/>
    </row>
    <row r="183" spans="4:4" x14ac:dyDescent="0.15">
      <c r="D183" s="18"/>
    </row>
    <row r="184" spans="4:4" x14ac:dyDescent="0.15">
      <c r="D184" s="18"/>
    </row>
    <row r="185" spans="4:4" x14ac:dyDescent="0.15">
      <c r="D185" s="18"/>
    </row>
    <row r="186" spans="4:4" x14ac:dyDescent="0.15">
      <c r="D186" s="18"/>
    </row>
    <row r="187" spans="4:4" x14ac:dyDescent="0.15">
      <c r="D187" s="18"/>
    </row>
    <row r="188" spans="4:4" x14ac:dyDescent="0.15">
      <c r="D188" s="18"/>
    </row>
    <row r="189" spans="4:4" x14ac:dyDescent="0.15">
      <c r="D189" s="18"/>
    </row>
    <row r="190" spans="4:4" x14ac:dyDescent="0.15">
      <c r="D190" s="18"/>
    </row>
    <row r="191" spans="4:4" x14ac:dyDescent="0.15">
      <c r="D191" s="18"/>
    </row>
    <row r="192" spans="4:4" x14ac:dyDescent="0.15">
      <c r="D192" s="18"/>
    </row>
    <row r="193" spans="4:4" x14ac:dyDescent="0.15">
      <c r="D193" s="18"/>
    </row>
    <row r="194" spans="4:4" x14ac:dyDescent="0.15">
      <c r="D194" s="18"/>
    </row>
    <row r="195" spans="4:4" x14ac:dyDescent="0.15">
      <c r="D195" s="18"/>
    </row>
    <row r="196" spans="4:4" x14ac:dyDescent="0.15">
      <c r="D196" s="18"/>
    </row>
    <row r="197" spans="4:4" x14ac:dyDescent="0.15">
      <c r="D197" s="18"/>
    </row>
    <row r="198" spans="4:4" x14ac:dyDescent="0.15">
      <c r="D198" s="18"/>
    </row>
    <row r="199" spans="4:4" x14ac:dyDescent="0.15">
      <c r="D199" s="18"/>
    </row>
    <row r="200" spans="4:4" x14ac:dyDescent="0.15">
      <c r="D200" s="18"/>
    </row>
    <row r="201" spans="4:4" x14ac:dyDescent="0.15">
      <c r="D201" s="18"/>
    </row>
    <row r="202" spans="4:4" x14ac:dyDescent="0.15">
      <c r="D202" s="18"/>
    </row>
    <row r="203" spans="4:4" x14ac:dyDescent="0.15">
      <c r="D203" s="18"/>
    </row>
    <row r="204" spans="4:4" x14ac:dyDescent="0.15">
      <c r="D204" s="18"/>
    </row>
    <row r="205" spans="4:4" x14ac:dyDescent="0.15">
      <c r="D205" s="18"/>
    </row>
    <row r="206" spans="4:4" x14ac:dyDescent="0.15">
      <c r="D206" s="18"/>
    </row>
    <row r="207" spans="4:4" x14ac:dyDescent="0.15">
      <c r="D207" s="18"/>
    </row>
    <row r="208" spans="4:4" x14ac:dyDescent="0.15">
      <c r="D208" s="18"/>
    </row>
    <row r="209" spans="4:4" x14ac:dyDescent="0.15">
      <c r="D209" s="18"/>
    </row>
    <row r="210" spans="4:4" x14ac:dyDescent="0.15">
      <c r="D210" s="18"/>
    </row>
    <row r="211" spans="4:4" x14ac:dyDescent="0.15">
      <c r="D211" s="18"/>
    </row>
    <row r="212" spans="4:4" x14ac:dyDescent="0.15">
      <c r="D212" s="18"/>
    </row>
    <row r="213" spans="4:4" x14ac:dyDescent="0.15">
      <c r="D213" s="18"/>
    </row>
    <row r="214" spans="4:4" x14ac:dyDescent="0.15">
      <c r="D214" s="18"/>
    </row>
    <row r="215" spans="4:4" x14ac:dyDescent="0.15">
      <c r="D215" s="18"/>
    </row>
    <row r="216" spans="4:4" x14ac:dyDescent="0.15">
      <c r="D216" s="18"/>
    </row>
    <row r="217" spans="4:4" x14ac:dyDescent="0.15">
      <c r="D217" s="18"/>
    </row>
    <row r="218" spans="4:4" x14ac:dyDescent="0.15">
      <c r="D218" s="18"/>
    </row>
    <row r="219" spans="4:4" x14ac:dyDescent="0.15">
      <c r="D219" s="18"/>
    </row>
    <row r="220" spans="4:4" x14ac:dyDescent="0.15">
      <c r="D220" s="18"/>
    </row>
    <row r="221" spans="4:4" x14ac:dyDescent="0.15">
      <c r="D221" s="18"/>
    </row>
    <row r="222" spans="4:4" x14ac:dyDescent="0.15">
      <c r="D222" s="18"/>
    </row>
    <row r="223" spans="4:4" x14ac:dyDescent="0.15">
      <c r="D223" s="18"/>
    </row>
    <row r="224" spans="4:4" x14ac:dyDescent="0.15">
      <c r="D224" s="18"/>
    </row>
    <row r="225" spans="4:4" x14ac:dyDescent="0.15">
      <c r="D225" s="18"/>
    </row>
    <row r="226" spans="4:4" x14ac:dyDescent="0.15">
      <c r="D226" s="18"/>
    </row>
    <row r="227" spans="4:4" x14ac:dyDescent="0.15">
      <c r="D227" s="18"/>
    </row>
    <row r="228" spans="4:4" x14ac:dyDescent="0.15">
      <c r="D228" s="18"/>
    </row>
    <row r="229" spans="4:4" x14ac:dyDescent="0.15">
      <c r="D229" s="18"/>
    </row>
    <row r="230" spans="4:4" x14ac:dyDescent="0.15">
      <c r="D230" s="18"/>
    </row>
    <row r="231" spans="4:4" x14ac:dyDescent="0.15">
      <c r="D231" s="18"/>
    </row>
    <row r="232" spans="4:4" x14ac:dyDescent="0.15">
      <c r="D232" s="18"/>
    </row>
    <row r="233" spans="4:4" x14ac:dyDescent="0.15">
      <c r="D233" s="18"/>
    </row>
    <row r="234" spans="4:4" x14ac:dyDescent="0.15">
      <c r="D234" s="18"/>
    </row>
    <row r="235" spans="4:4" x14ac:dyDescent="0.15">
      <c r="D235" s="18"/>
    </row>
    <row r="236" spans="4:4" x14ac:dyDescent="0.15">
      <c r="D236" s="18"/>
    </row>
    <row r="237" spans="4:4" x14ac:dyDescent="0.15">
      <c r="D237" s="18"/>
    </row>
    <row r="238" spans="4:4" x14ac:dyDescent="0.15">
      <c r="D238" s="18"/>
    </row>
    <row r="239" spans="4:4" x14ac:dyDescent="0.15">
      <c r="D239" s="18"/>
    </row>
    <row r="240" spans="4:4" x14ac:dyDescent="0.15">
      <c r="D240" s="18"/>
    </row>
    <row r="241" spans="4:4" x14ac:dyDescent="0.15">
      <c r="D241" s="18"/>
    </row>
    <row r="242" spans="4:4" x14ac:dyDescent="0.15">
      <c r="D242" s="18"/>
    </row>
    <row r="243" spans="4:4" x14ac:dyDescent="0.15">
      <c r="D243" s="18"/>
    </row>
    <row r="244" spans="4:4" x14ac:dyDescent="0.15">
      <c r="D244" s="18"/>
    </row>
    <row r="245" spans="4:4" x14ac:dyDescent="0.15">
      <c r="D245" s="18"/>
    </row>
    <row r="246" spans="4:4" x14ac:dyDescent="0.15">
      <c r="D246" s="18"/>
    </row>
    <row r="247" spans="4:4" x14ac:dyDescent="0.15">
      <c r="D247" s="18"/>
    </row>
    <row r="248" spans="4:4" x14ac:dyDescent="0.15">
      <c r="D248" s="18"/>
    </row>
    <row r="249" spans="4:4" x14ac:dyDescent="0.15">
      <c r="D249" s="18"/>
    </row>
    <row r="250" spans="4:4" x14ac:dyDescent="0.15">
      <c r="D250" s="18"/>
    </row>
    <row r="251" spans="4:4" x14ac:dyDescent="0.15">
      <c r="D251" s="18"/>
    </row>
    <row r="252" spans="4:4" x14ac:dyDescent="0.15">
      <c r="D252" s="18"/>
    </row>
    <row r="253" spans="4:4" x14ac:dyDescent="0.15">
      <c r="D253" s="18"/>
    </row>
    <row r="254" spans="4:4" x14ac:dyDescent="0.15">
      <c r="D254" s="18"/>
    </row>
    <row r="255" spans="4:4" x14ac:dyDescent="0.15">
      <c r="D255" s="18"/>
    </row>
    <row r="256" spans="4:4" x14ac:dyDescent="0.15">
      <c r="D256" s="18"/>
    </row>
    <row r="257" spans="4:4" x14ac:dyDescent="0.15">
      <c r="D257" s="18"/>
    </row>
    <row r="258" spans="4:4" x14ac:dyDescent="0.15">
      <c r="D258" s="18"/>
    </row>
    <row r="259" spans="4:4" x14ac:dyDescent="0.15">
      <c r="D259" s="18"/>
    </row>
    <row r="260" spans="4:4" x14ac:dyDescent="0.15">
      <c r="D260" s="18"/>
    </row>
    <row r="261" spans="4:4" x14ac:dyDescent="0.15">
      <c r="D261" s="18"/>
    </row>
    <row r="262" spans="4:4" x14ac:dyDescent="0.15">
      <c r="D262" s="18"/>
    </row>
    <row r="263" spans="4:4" x14ac:dyDescent="0.15">
      <c r="D263" s="18"/>
    </row>
    <row r="264" spans="4:4" x14ac:dyDescent="0.15">
      <c r="D264" s="18"/>
    </row>
    <row r="265" spans="4:4" x14ac:dyDescent="0.15">
      <c r="D265" s="18"/>
    </row>
    <row r="266" spans="4:4" x14ac:dyDescent="0.15">
      <c r="D266" s="18"/>
    </row>
    <row r="267" spans="4:4" x14ac:dyDescent="0.15">
      <c r="D267" s="18"/>
    </row>
    <row r="268" spans="4:4" x14ac:dyDescent="0.15">
      <c r="D268" s="18"/>
    </row>
    <row r="269" spans="4:4" x14ac:dyDescent="0.15">
      <c r="D269" s="18"/>
    </row>
    <row r="270" spans="4:4" x14ac:dyDescent="0.15">
      <c r="D270" s="18"/>
    </row>
    <row r="271" spans="4:4" x14ac:dyDescent="0.15">
      <c r="D271" s="18"/>
    </row>
    <row r="272" spans="4:4" x14ac:dyDescent="0.15">
      <c r="D272" s="18"/>
    </row>
    <row r="273" spans="4:4" x14ac:dyDescent="0.15">
      <c r="D273" s="18"/>
    </row>
    <row r="274" spans="4:4" x14ac:dyDescent="0.15">
      <c r="D274" s="18"/>
    </row>
    <row r="275" spans="4:4" x14ac:dyDescent="0.15">
      <c r="D275" s="18"/>
    </row>
    <row r="276" spans="4:4" x14ac:dyDescent="0.15">
      <c r="D276" s="18"/>
    </row>
    <row r="277" spans="4:4" x14ac:dyDescent="0.15">
      <c r="D277" s="18"/>
    </row>
    <row r="278" spans="4:4" x14ac:dyDescent="0.15">
      <c r="D278" s="18"/>
    </row>
    <row r="279" spans="4:4" x14ac:dyDescent="0.15">
      <c r="D279" s="18"/>
    </row>
    <row r="280" spans="4:4" x14ac:dyDescent="0.15">
      <c r="D280" s="18"/>
    </row>
    <row r="281" spans="4:4" x14ac:dyDescent="0.15">
      <c r="D281" s="18"/>
    </row>
    <row r="282" spans="4:4" x14ac:dyDescent="0.15">
      <c r="D282" s="18"/>
    </row>
    <row r="283" spans="4:4" x14ac:dyDescent="0.15">
      <c r="D283" s="18"/>
    </row>
    <row r="284" spans="4:4" x14ac:dyDescent="0.15">
      <c r="D284" s="18"/>
    </row>
    <row r="285" spans="4:4" x14ac:dyDescent="0.15">
      <c r="D285" s="18"/>
    </row>
    <row r="286" spans="4:4" x14ac:dyDescent="0.15">
      <c r="D286" s="18"/>
    </row>
    <row r="287" spans="4:4" x14ac:dyDescent="0.15">
      <c r="D287" s="18"/>
    </row>
    <row r="288" spans="4:4" x14ac:dyDescent="0.15">
      <c r="D288" s="18"/>
    </row>
    <row r="289" spans="4:4" x14ac:dyDescent="0.15">
      <c r="D289" s="18"/>
    </row>
    <row r="290" spans="4:4" x14ac:dyDescent="0.15">
      <c r="D290" s="18"/>
    </row>
    <row r="291" spans="4:4" x14ac:dyDescent="0.15">
      <c r="D291" s="18"/>
    </row>
    <row r="292" spans="4:4" x14ac:dyDescent="0.15">
      <c r="D292" s="18"/>
    </row>
    <row r="293" spans="4:4" x14ac:dyDescent="0.15">
      <c r="D293" s="18"/>
    </row>
    <row r="294" spans="4:4" x14ac:dyDescent="0.15">
      <c r="D294" s="18"/>
    </row>
    <row r="295" spans="4:4" x14ac:dyDescent="0.15">
      <c r="D295" s="18"/>
    </row>
  </sheetData>
  <mergeCells count="20">
    <mergeCell ref="B1:L1"/>
    <mergeCell ref="A8:A9"/>
    <mergeCell ref="A6:C6"/>
    <mergeCell ref="A10:A12"/>
    <mergeCell ref="A22:C22"/>
    <mergeCell ref="A21:C21"/>
    <mergeCell ref="A4:L4"/>
    <mergeCell ref="A5:B5"/>
    <mergeCell ref="C5:D5"/>
    <mergeCell ref="F5:G5"/>
    <mergeCell ref="H5:L5"/>
    <mergeCell ref="D32:L32"/>
    <mergeCell ref="D33:L33"/>
    <mergeCell ref="A2:L2"/>
    <mergeCell ref="A3:L3"/>
    <mergeCell ref="A23:C23"/>
    <mergeCell ref="A18:C18"/>
    <mergeCell ref="A19:C19"/>
    <mergeCell ref="B29:C29"/>
    <mergeCell ref="A20:C20"/>
  </mergeCells>
  <phoneticPr fontId="1"/>
  <conditionalFormatting sqref="B7">
    <cfRule type="expression" dxfId="10" priority="5" stopIfTrue="1">
      <formula>($B$24&lt;0.15)+(1095&lt;$B$24)</formula>
    </cfRule>
  </conditionalFormatting>
  <conditionalFormatting sqref="B8">
    <cfRule type="expression" dxfId="9" priority="2" stopIfTrue="1">
      <formula>((C8=1)*((B8&lt;0)+(20&lt;B8)))+((C8=2)*((B8&lt;-90)+(90&lt;B8)))</formula>
    </cfRule>
  </conditionalFormatting>
  <conditionalFormatting sqref="B9">
    <cfRule type="expression" dxfId="8" priority="3" stopIfTrue="1">
      <formula>((C8=2)*((B9&lt;-180)+(180&lt;B9)))</formula>
    </cfRule>
  </conditionalFormatting>
  <conditionalFormatting sqref="B11">
    <cfRule type="expression" dxfId="6" priority="4" stopIfTrue="1">
      <formula>((C10=2)*((B11&lt;1)+(12&lt;B11)))</formula>
    </cfRule>
  </conditionalFormatting>
  <conditionalFormatting sqref="B12">
    <cfRule type="expression" dxfId="5" priority="1" stopIfTrue="1">
      <formula>((C10=2)*((B12&lt;1)+(31&lt;B12)))</formula>
    </cfRule>
  </conditionalFormatting>
  <conditionalFormatting sqref="B14">
    <cfRule type="expression" dxfId="4" priority="6" stopIfTrue="1">
      <formula>((B13=1)*((B14&lt;0)+(1&lt;B14)))+(((B13=2)+(B13=3))*((B14&lt;0)+(5&lt;B14)))</formula>
    </cfRule>
  </conditionalFormatting>
  <hyperlinks>
    <hyperlink ref="H5:L5" r:id="rId1" display="http://phits.jaea.go.jp/expacs/" xr:uid="{00000000-0004-0000-0000-000000000000}"/>
    <hyperlink ref="C5:D5" r:id="rId2" display="nsed-expacs@jaea.go.jp" xr:uid="{00000000-0004-0000-0000-000001000000}"/>
  </hyperlinks>
  <pageMargins left="0.78700000000000003" right="0.78700000000000003" top="0.98399999999999999" bottom="0.98399999999999999" header="0.51200000000000001" footer="0.51200000000000001"/>
  <pageSetup paperSize="9" orientation="portrait" horizontalDpi="360" verticalDpi="360"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8196" r:id="rId6" name="Drop Down 4">
              <controlPr defaultSize="0" autoLine="0" autoPict="0">
                <anchor moveWithCells="1">
                  <from>
                    <xdr:col>1</xdr:col>
                    <xdr:colOff>0</xdr:colOff>
                    <xdr:row>12</xdr:row>
                    <xdr:rowOff>19050</xdr:rowOff>
                  </from>
                  <to>
                    <xdr:col>2</xdr:col>
                    <xdr:colOff>847725</xdr:colOff>
                    <xdr:row>12</xdr:row>
                    <xdr:rowOff>200025</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2</xdr:col>
                    <xdr:colOff>9525</xdr:colOff>
                    <xdr:row>6</xdr:row>
                    <xdr:rowOff>9525</xdr:rowOff>
                  </from>
                  <to>
                    <xdr:col>2</xdr:col>
                    <xdr:colOff>857250</xdr:colOff>
                    <xdr:row>6</xdr:row>
                    <xdr:rowOff>200025</xdr:rowOff>
                  </to>
                </anchor>
              </controlPr>
            </control>
          </mc:Choice>
        </mc:AlternateContent>
        <mc:AlternateContent xmlns:mc="http://schemas.openxmlformats.org/markup-compatibility/2006">
          <mc:Choice Requires="x14">
            <control shapeId="8221" r:id="rId8" name="Drop Down 29">
              <controlPr defaultSize="0" autoLine="0" autoPict="0">
                <anchor moveWithCells="1">
                  <from>
                    <xdr:col>2</xdr:col>
                    <xdr:colOff>9525</xdr:colOff>
                    <xdr:row>7</xdr:row>
                    <xdr:rowOff>9525</xdr:rowOff>
                  </from>
                  <to>
                    <xdr:col>2</xdr:col>
                    <xdr:colOff>857250</xdr:colOff>
                    <xdr:row>8</xdr:row>
                    <xdr:rowOff>0</xdr:rowOff>
                  </to>
                </anchor>
              </controlPr>
            </control>
          </mc:Choice>
        </mc:AlternateContent>
        <mc:AlternateContent xmlns:mc="http://schemas.openxmlformats.org/markup-compatibility/2006">
          <mc:Choice Requires="x14">
            <control shapeId="8227" r:id="rId9" name="Drop Down 35">
              <controlPr defaultSize="0" autoLine="0" autoPict="0">
                <anchor moveWithCells="1">
                  <from>
                    <xdr:col>2</xdr:col>
                    <xdr:colOff>9525</xdr:colOff>
                    <xdr:row>9</xdr:row>
                    <xdr:rowOff>9525</xdr:rowOff>
                  </from>
                  <to>
                    <xdr:col>2</xdr:col>
                    <xdr:colOff>857250</xdr:colOff>
                    <xdr:row>10</xdr:row>
                    <xdr:rowOff>0</xdr:rowOff>
                  </to>
                </anchor>
              </controlPr>
            </control>
          </mc:Choice>
        </mc:AlternateContent>
        <mc:AlternateContent xmlns:mc="http://schemas.openxmlformats.org/markup-compatibility/2006">
          <mc:Choice Requires="x14">
            <control shapeId="8229" r:id="rId10" name="Drop Down 37">
              <controlPr defaultSize="0" autoLine="0" autoPict="0">
                <anchor moveWithCells="1">
                  <from>
                    <xdr:col>1</xdr:col>
                    <xdr:colOff>9525</xdr:colOff>
                    <xdr:row>15</xdr:row>
                    <xdr:rowOff>9525</xdr:rowOff>
                  </from>
                  <to>
                    <xdr:col>2</xdr:col>
                    <xdr:colOff>847725</xdr:colOff>
                    <xdr:row>16</xdr:row>
                    <xdr:rowOff>9525</xdr:rowOff>
                  </to>
                </anchor>
              </controlPr>
            </control>
          </mc:Choice>
        </mc:AlternateContent>
        <mc:AlternateContent xmlns:mc="http://schemas.openxmlformats.org/markup-compatibility/2006">
          <mc:Choice Requires="x14">
            <control shapeId="8231" r:id="rId11" name="Drop Down 39">
              <controlPr defaultSize="0" autoLine="0" autoPict="0">
                <anchor moveWithCells="1">
                  <from>
                    <xdr:col>1</xdr:col>
                    <xdr:colOff>9525</xdr:colOff>
                    <xdr:row>16</xdr:row>
                    <xdr:rowOff>9525</xdr:rowOff>
                  </from>
                  <to>
                    <xdr:col>2</xdr:col>
                    <xdr:colOff>847725</xdr:colOff>
                    <xdr:row>17</xdr:row>
                    <xdr:rowOff>0</xdr:rowOff>
                  </to>
                </anchor>
              </controlPr>
            </control>
          </mc:Choice>
        </mc:AlternateContent>
        <mc:AlternateContent xmlns:mc="http://schemas.openxmlformats.org/markup-compatibility/2006">
          <mc:Choice Requires="x14">
            <control shapeId="8281" r:id="rId12" name="Drop Down 89">
              <controlPr defaultSize="0" autoLine="0" autoPict="0">
                <anchor moveWithCells="1">
                  <from>
                    <xdr:col>0</xdr:col>
                    <xdr:colOff>9525</xdr:colOff>
                    <xdr:row>0</xdr:row>
                    <xdr:rowOff>9525</xdr:rowOff>
                  </from>
                  <to>
                    <xdr:col>1</xdr:col>
                    <xdr:colOff>0</xdr:colOff>
                    <xdr:row>0</xdr:row>
                    <xdr:rowOff>409575</xdr:rowOff>
                  </to>
                </anchor>
              </controlPr>
            </control>
          </mc:Choice>
        </mc:AlternateContent>
        <mc:AlternateContent xmlns:mc="http://schemas.openxmlformats.org/markup-compatibility/2006">
          <mc:Choice Requires="x14">
            <control shapeId="8588" r:id="rId13" name="Drop Down 396">
              <controlPr defaultSize="0" autoLine="0" autoPict="0">
                <anchor moveWithCells="1">
                  <from>
                    <xdr:col>1</xdr:col>
                    <xdr:colOff>9525</xdr:colOff>
                    <xdr:row>14</xdr:row>
                    <xdr:rowOff>9525</xdr:rowOff>
                  </from>
                  <to>
                    <xdr:col>2</xdr:col>
                    <xdr:colOff>847725</xdr:colOff>
                    <xdr:row>15</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stopIfTrue="1" id="{299F8E7A-F277-4142-A09B-A1FB770941CF}">
            <xm:f>((C10=1)*((B10&lt;-50)+(250&lt;B10)))+((C10=2)*((D6=4)+(D6=5)))+((C10&gt;=3)*((Data!$S$36&lt;-50)+(250&lt;Data!$S$36)))</xm:f>
            <x14:dxf>
              <fill>
                <patternFill>
                  <bgColor indexed="10"/>
                </patternFill>
              </fill>
            </x14:dxf>
          </x14:cfRule>
          <xm:sqref>B10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U1009"/>
  <sheetViews>
    <sheetView topLeftCell="S1" workbookViewId="0">
      <selection activeCell="U1" sqref="U1"/>
    </sheetView>
  </sheetViews>
  <sheetFormatPr defaultRowHeight="13.5" x14ac:dyDescent="0.15"/>
  <cols>
    <col min="15" max="15" width="11.625" bestFit="1" customWidth="1"/>
    <col min="16" max="16" width="9.875" bestFit="1" customWidth="1"/>
    <col min="20" max="20" width="9.875" bestFit="1" customWidth="1"/>
  </cols>
  <sheetData>
    <row r="1" spans="2:47" x14ac:dyDescent="0.15">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row>
    <row r="2" spans="2:47" x14ac:dyDescent="0.15">
      <c r="B2">
        <v>0.76500000000000001</v>
      </c>
      <c r="C2">
        <v>1</v>
      </c>
      <c r="D2" s="18">
        <v>7.3749999999999996E-2</v>
      </c>
      <c r="E2" s="18">
        <v>0.28939999999999999</v>
      </c>
      <c r="F2" s="18">
        <v>1.083</v>
      </c>
      <c r="G2" s="18">
        <v>0.17699999999999999</v>
      </c>
      <c r="H2" s="18">
        <v>-0.38150000000000001</v>
      </c>
      <c r="I2" s="18">
        <v>2.0470000000000002</v>
      </c>
      <c r="J2" s="18">
        <v>0.19409999999999999</v>
      </c>
      <c r="K2" s="18">
        <v>6.5060000000000007E-2</v>
      </c>
      <c r="L2" s="18">
        <v>2.524</v>
      </c>
      <c r="M2" s="18">
        <v>0.15390000000000001</v>
      </c>
      <c r="O2" t="s">
        <v>640</v>
      </c>
      <c r="P2" s="18">
        <v>1</v>
      </c>
    </row>
    <row r="3" spans="2:47" x14ac:dyDescent="0.15">
      <c r="B3">
        <v>0.76500000000000001</v>
      </c>
      <c r="C3">
        <v>3</v>
      </c>
      <c r="D3" s="18">
        <v>5.8860000000000003E-2</v>
      </c>
      <c r="E3" s="18">
        <v>0.1867</v>
      </c>
      <c r="F3" s="18">
        <v>1.8240000000000001</v>
      </c>
      <c r="G3" s="18">
        <v>0.1336</v>
      </c>
      <c r="H3" s="18">
        <v>0.33260000000000001</v>
      </c>
      <c r="I3" s="18">
        <v>1.907</v>
      </c>
      <c r="J3" s="18">
        <v>0.52480000000000004</v>
      </c>
      <c r="K3" s="18">
        <v>-0.52229999999999999</v>
      </c>
      <c r="L3" s="18">
        <v>2.8380000000000001</v>
      </c>
      <c r="M3" s="18">
        <v>0.1381</v>
      </c>
      <c r="O3" t="s">
        <v>639</v>
      </c>
      <c r="P3">
        <v>10000</v>
      </c>
    </row>
    <row r="4" spans="2:47" x14ac:dyDescent="0.15">
      <c r="B4">
        <v>0.76500000000000001</v>
      </c>
      <c r="C4">
        <v>5</v>
      </c>
      <c r="D4" s="18">
        <v>6.7769999999999997E-2</v>
      </c>
      <c r="E4" s="18">
        <v>9.1179999999999997E-2</v>
      </c>
      <c r="F4" s="18">
        <v>3.6469999999999998</v>
      </c>
      <c r="G4" s="18">
        <v>7.2969999999999993E-2</v>
      </c>
      <c r="H4" s="18">
        <v>0.51259999999999994</v>
      </c>
      <c r="I4" s="18">
        <v>2.101</v>
      </c>
      <c r="J4" s="18">
        <v>0.34860000000000002</v>
      </c>
      <c r="K4" s="18">
        <v>-0.6431</v>
      </c>
      <c r="L4" s="18">
        <v>3.1240000000000001</v>
      </c>
      <c r="M4" s="18">
        <v>0.24809999999999999</v>
      </c>
      <c r="O4" t="s">
        <v>645</v>
      </c>
      <c r="P4">
        <v>7</v>
      </c>
    </row>
    <row r="5" spans="2:47" x14ac:dyDescent="0.15">
      <c r="B5">
        <v>0.76500000000000001</v>
      </c>
      <c r="C5">
        <v>7</v>
      </c>
      <c r="D5" s="18">
        <v>3.7260000000000001E-2</v>
      </c>
      <c r="E5" s="18">
        <v>4.0629999999999999E-2</v>
      </c>
      <c r="F5" s="18">
        <v>-0.1822</v>
      </c>
      <c r="G5" s="18">
        <v>0.73850000000000005</v>
      </c>
      <c r="H5" s="18">
        <v>0.54520000000000002</v>
      </c>
      <c r="I5" s="18">
        <v>2.5710000000000002</v>
      </c>
      <c r="J5" s="18">
        <v>0.5272</v>
      </c>
      <c r="K5" s="18">
        <v>-0.56820000000000004</v>
      </c>
      <c r="L5" s="18">
        <v>3.29</v>
      </c>
      <c r="M5" s="18">
        <v>0.20030000000000001</v>
      </c>
      <c r="O5" t="s">
        <v>646</v>
      </c>
      <c r="P5">
        <v>18</v>
      </c>
    </row>
    <row r="6" spans="2:47" x14ac:dyDescent="0.15">
      <c r="B6">
        <v>0.76500000000000001</v>
      </c>
      <c r="C6">
        <v>10</v>
      </c>
      <c r="D6" s="18">
        <v>7.3010000000000005E-2</v>
      </c>
      <c r="E6" s="18">
        <v>0.33169999999999999</v>
      </c>
      <c r="F6" s="18">
        <v>2.044</v>
      </c>
      <c r="G6" s="18">
        <v>0.35189999999999999</v>
      </c>
      <c r="H6" s="18">
        <v>-0.68640000000000001</v>
      </c>
      <c r="I6" s="18">
        <v>2.621</v>
      </c>
      <c r="J6" s="18">
        <v>0.33429999999999999</v>
      </c>
      <c r="K6" s="18">
        <v>0.33700000000000002</v>
      </c>
      <c r="L6" s="18">
        <v>2.7519999999999998</v>
      </c>
      <c r="M6" s="18">
        <v>3.5119999999999998E-2</v>
      </c>
      <c r="O6" t="s">
        <v>648</v>
      </c>
      <c r="P6" s="18">
        <v>-0.05</v>
      </c>
    </row>
    <row r="7" spans="2:47" x14ac:dyDescent="0.15">
      <c r="B7">
        <v>0.76500000000000001</v>
      </c>
      <c r="C7">
        <v>15</v>
      </c>
      <c r="D7" s="18">
        <v>8.5550000000000001E-2</v>
      </c>
      <c r="E7" s="18">
        <v>1.167</v>
      </c>
      <c r="F7" s="18">
        <v>1.891</v>
      </c>
      <c r="G7" s="18">
        <v>0.56159999999999999</v>
      </c>
      <c r="H7" s="18">
        <v>-1.7629999999999999</v>
      </c>
      <c r="I7" s="18">
        <v>2.42</v>
      </c>
      <c r="J7" s="18">
        <v>0.70069999999999999</v>
      </c>
      <c r="K7" s="18">
        <v>0.4637</v>
      </c>
      <c r="L7" s="18">
        <v>2.774</v>
      </c>
      <c r="M7" s="18">
        <v>3.8150000000000003E-2</v>
      </c>
      <c r="O7" t="s">
        <v>649</v>
      </c>
      <c r="P7" s="18">
        <v>0.05</v>
      </c>
    </row>
    <row r="8" spans="2:47" x14ac:dyDescent="0.15">
      <c r="B8">
        <v>0.76500000000000001</v>
      </c>
      <c r="C8">
        <v>20</v>
      </c>
      <c r="D8" s="18">
        <v>5.679E-2</v>
      </c>
      <c r="E8" s="18">
        <v>0.36919999999999997</v>
      </c>
      <c r="F8" s="18">
        <v>1.575</v>
      </c>
      <c r="G8" s="18">
        <v>0.44819999999999999</v>
      </c>
      <c r="H8" s="18">
        <v>-0.58930000000000005</v>
      </c>
      <c r="I8" s="18">
        <v>2.3479999999999999</v>
      </c>
      <c r="J8" s="18">
        <v>0.52100000000000002</v>
      </c>
      <c r="K8" s="18">
        <v>0.26679999999999998</v>
      </c>
      <c r="L8" s="18">
        <v>2.7210000000000001</v>
      </c>
      <c r="M8" s="18">
        <v>3.5790000000000002E-2</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2:47" x14ac:dyDescent="0.15">
      <c r="B9">
        <v>1.901</v>
      </c>
      <c r="C9">
        <v>1</v>
      </c>
      <c r="D9" s="18">
        <v>8.2489999999999994E-2</v>
      </c>
      <c r="E9" s="18">
        <v>8.405E-2</v>
      </c>
      <c r="F9" s="18">
        <v>0.99009999999999998</v>
      </c>
      <c r="G9" s="18">
        <v>0.14649999999999999</v>
      </c>
      <c r="H9" s="18">
        <v>-0.15490000000000001</v>
      </c>
      <c r="I9" s="18">
        <v>1.895</v>
      </c>
      <c r="J9" s="18">
        <v>0.18060000000000001</v>
      </c>
      <c r="K9" s="18">
        <v>2.2530000000000001E-2</v>
      </c>
      <c r="L9" s="18">
        <v>2.7530000000000001</v>
      </c>
      <c r="M9" s="18">
        <v>0.90029999999999999</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2:47" x14ac:dyDescent="0.15">
      <c r="B10">
        <v>1.901</v>
      </c>
      <c r="C10">
        <v>3</v>
      </c>
      <c r="D10" s="18">
        <v>8.0079999999999998E-2</v>
      </c>
      <c r="E10" s="18">
        <v>0.1229</v>
      </c>
      <c r="F10" s="18">
        <v>1.3560000000000001</v>
      </c>
      <c r="G10" s="18">
        <v>0.2782</v>
      </c>
      <c r="H10" s="18">
        <v>0.1018</v>
      </c>
      <c r="I10" s="18">
        <v>1.9390000000000001</v>
      </c>
      <c r="J10" s="18">
        <v>7.6759999999999995E-2</v>
      </c>
      <c r="K10" s="18">
        <v>-0.28000000000000003</v>
      </c>
      <c r="L10" s="18">
        <v>2.8220000000000001</v>
      </c>
      <c r="M10" s="18">
        <v>0.1188</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2:47" x14ac:dyDescent="0.15">
      <c r="B11">
        <v>1.901</v>
      </c>
      <c r="C11">
        <v>5</v>
      </c>
      <c r="D11" s="18">
        <v>8.2650000000000001E-2</v>
      </c>
      <c r="E11" s="18">
        <v>6.6129999999999994E-2</v>
      </c>
      <c r="F11" s="18">
        <v>0.85319999999999996</v>
      </c>
      <c r="G11" s="18">
        <v>0.1242</v>
      </c>
      <c r="H11" s="18">
        <v>0.1356</v>
      </c>
      <c r="I11" s="18">
        <v>2.0579999999999998</v>
      </c>
      <c r="J11" s="18">
        <v>0.114</v>
      </c>
      <c r="K11" s="18">
        <v>-0.26100000000000001</v>
      </c>
      <c r="L11" s="18">
        <v>3.0169999999999999</v>
      </c>
      <c r="M11" s="18">
        <v>0.1502</v>
      </c>
      <c r="O11">
        <v>4</v>
      </c>
      <c r="P11">
        <f ca="1">INDIRECT(ADDRESS(P$10,$O11))</f>
        <v>7.2840000000000002E-2</v>
      </c>
      <c r="Q11">
        <f t="shared" ref="Q11:AU13" ca="1" si="0">INDIRECT(ADDRESS(Q$10,$O11))</f>
        <v>5.3350000000000002E-2</v>
      </c>
      <c r="R11">
        <f t="shared" ca="1" si="0"/>
        <v>7.2840000000000002E-2</v>
      </c>
      <c r="S11">
        <f t="shared" ca="1" si="0"/>
        <v>5.3350000000000002E-2</v>
      </c>
      <c r="T11">
        <f t="shared" ca="1" si="0"/>
        <v>-1.9390000000000001E-2</v>
      </c>
      <c r="U11">
        <f t="shared" ca="1" si="0"/>
        <v>-1.7299999999999999E-2</v>
      </c>
      <c r="V11">
        <f t="shared" ca="1" si="0"/>
        <v>-1.9390000000000001E-2</v>
      </c>
      <c r="W11">
        <f t="shared" ca="1" si="0"/>
        <v>-1.7299999999999999E-2</v>
      </c>
      <c r="X11">
        <f t="shared" ca="1" si="0"/>
        <v>-0.50739999999999996</v>
      </c>
      <c r="Y11">
        <f t="shared" ca="1" si="0"/>
        <v>-0.2215</v>
      </c>
      <c r="Z11">
        <f t="shared" ca="1" si="0"/>
        <v>-0.50739999999999996</v>
      </c>
      <c r="AA11">
        <f t="shared" ca="1" si="0"/>
        <v>-0.2215</v>
      </c>
      <c r="AB11">
        <f t="shared" ca="1" si="0"/>
        <v>7.3410000000000003E-2</v>
      </c>
      <c r="AC11">
        <f t="shared" ca="1" si="0"/>
        <v>6.5799999999999997E-2</v>
      </c>
      <c r="AD11">
        <f t="shared" ca="1" si="0"/>
        <v>7.3410000000000003E-2</v>
      </c>
      <c r="AE11">
        <f t="shared" ca="1" si="0"/>
        <v>6.5799999999999997E-2</v>
      </c>
      <c r="AF11">
        <f t="shared" ca="1" si="0"/>
        <v>9.4350000000000007E-3</v>
      </c>
      <c r="AG11">
        <f t="shared" ca="1" si="0"/>
        <v>3.9170000000000003E-2</v>
      </c>
      <c r="AH11">
        <f t="shared" ca="1" si="0"/>
        <v>9.4350000000000007E-3</v>
      </c>
      <c r="AI11">
        <f t="shared" ca="1" si="0"/>
        <v>3.9170000000000003E-2</v>
      </c>
      <c r="AJ11">
        <f t="shared" ca="1" si="0"/>
        <v>0.52790000000000004</v>
      </c>
      <c r="AK11">
        <f t="shared" ca="1" si="0"/>
        <v>0.34610000000000002</v>
      </c>
      <c r="AL11">
        <f t="shared" ca="1" si="0"/>
        <v>0.52790000000000004</v>
      </c>
      <c r="AM11">
        <f t="shared" ca="1" si="0"/>
        <v>0.34610000000000002</v>
      </c>
      <c r="AN11">
        <f t="shared" ca="1" si="0"/>
        <v>1</v>
      </c>
      <c r="AO11">
        <f t="shared" ca="1" si="0"/>
        <v>1</v>
      </c>
      <c r="AP11">
        <f t="shared" ca="1" si="0"/>
        <v>1</v>
      </c>
      <c r="AQ11">
        <f t="shared" ca="1" si="0"/>
        <v>1</v>
      </c>
      <c r="AR11">
        <f t="shared" ca="1" si="0"/>
        <v>0</v>
      </c>
      <c r="AS11">
        <f t="shared" ca="1" si="0"/>
        <v>0</v>
      </c>
      <c r="AT11">
        <f t="shared" ca="1" si="0"/>
        <v>0</v>
      </c>
      <c r="AU11">
        <f t="shared" ca="1" si="0"/>
        <v>0</v>
      </c>
    </row>
    <row r="12" spans="2:47" x14ac:dyDescent="0.15">
      <c r="B12">
        <v>1.901</v>
      </c>
      <c r="C12">
        <v>7</v>
      </c>
      <c r="D12" s="18">
        <v>8.0269999999999994E-2</v>
      </c>
      <c r="E12" s="18">
        <v>4.2759999999999999E-2</v>
      </c>
      <c r="F12" s="18">
        <v>0.92010000000000003</v>
      </c>
      <c r="G12" s="18">
        <v>3.952E-2</v>
      </c>
      <c r="H12" s="18">
        <v>0.14050000000000001</v>
      </c>
      <c r="I12" s="18">
        <v>1.7350000000000001</v>
      </c>
      <c r="J12" s="18">
        <v>0.31719999999999998</v>
      </c>
      <c r="K12" s="18">
        <v>-0.25419999999999998</v>
      </c>
      <c r="L12" s="18">
        <v>2.9620000000000002</v>
      </c>
      <c r="M12" s="18">
        <v>0.3397</v>
      </c>
      <c r="O12">
        <v>5</v>
      </c>
      <c r="P12">
        <f t="shared" ref="P12:AE19" ca="1" si="1">INDIRECT(ADDRESS(P$10,$O12))</f>
        <v>-2.2120000000000001E-2</v>
      </c>
      <c r="Q12">
        <f t="shared" ca="1" si="1"/>
        <v>-4.274E-2</v>
      </c>
      <c r="R12">
        <f t="shared" ca="1" si="1"/>
        <v>-2.2120000000000001E-2</v>
      </c>
      <c r="S12">
        <f t="shared" ca="1" si="0"/>
        <v>-4.274E-2</v>
      </c>
      <c r="T12">
        <f t="shared" ca="1" si="0"/>
        <v>-1.8069999999999999E-2</v>
      </c>
      <c r="U12">
        <f t="shared" ca="1" si="0"/>
        <v>-2.052E-2</v>
      </c>
      <c r="V12">
        <f t="shared" ca="1" si="0"/>
        <v>-1.8069999999999999E-2</v>
      </c>
      <c r="W12">
        <f t="shared" ca="1" si="0"/>
        <v>-2.052E-2</v>
      </c>
      <c r="X12">
        <f t="shared" ca="1" si="0"/>
        <v>-3.85</v>
      </c>
      <c r="Y12">
        <f t="shared" ca="1" si="0"/>
        <v>0.39439999999999997</v>
      </c>
      <c r="Z12">
        <f t="shared" ca="1" si="0"/>
        <v>-3.85</v>
      </c>
      <c r="AA12">
        <f t="shared" ca="1" si="0"/>
        <v>0.39439999999999997</v>
      </c>
      <c r="AB12">
        <f t="shared" ca="1" si="0"/>
        <v>-4.1799999999999997E-2</v>
      </c>
      <c r="AC12">
        <f t="shared" ca="1" si="0"/>
        <v>-2.6179999999999998E-2</v>
      </c>
      <c r="AD12">
        <f t="shared" ca="1" si="0"/>
        <v>-4.1799999999999997E-2</v>
      </c>
      <c r="AE12">
        <f t="shared" ca="1" si="0"/>
        <v>-2.6179999999999998E-2</v>
      </c>
      <c r="AF12">
        <f t="shared" ca="1" si="0"/>
        <v>0.49349999999999999</v>
      </c>
      <c r="AG12">
        <f t="shared" ca="1" si="0"/>
        <v>0.84660000000000002</v>
      </c>
      <c r="AH12">
        <f t="shared" ca="1" si="0"/>
        <v>0.49349999999999999</v>
      </c>
      <c r="AI12">
        <f t="shared" ca="1" si="0"/>
        <v>0.84660000000000002</v>
      </c>
      <c r="AJ12">
        <f t="shared" ca="1" si="0"/>
        <v>1.4139999999999999</v>
      </c>
      <c r="AK12">
        <f t="shared" ca="1" si="0"/>
        <v>1.091</v>
      </c>
      <c r="AL12">
        <f t="shared" ca="1" si="0"/>
        <v>1.4139999999999999</v>
      </c>
      <c r="AM12">
        <f t="shared" ca="1" si="0"/>
        <v>1.091</v>
      </c>
      <c r="AN12">
        <f t="shared" ca="1" si="0"/>
        <v>0</v>
      </c>
      <c r="AO12">
        <f t="shared" ca="1" si="0"/>
        <v>0</v>
      </c>
      <c r="AP12">
        <f t="shared" ca="1" si="0"/>
        <v>0</v>
      </c>
      <c r="AQ12">
        <f t="shared" ca="1" si="0"/>
        <v>0</v>
      </c>
      <c r="AR12">
        <f t="shared" ca="1" si="0"/>
        <v>0</v>
      </c>
      <c r="AS12">
        <f t="shared" ca="1" si="0"/>
        <v>0</v>
      </c>
      <c r="AT12">
        <f t="shared" ca="1" si="0"/>
        <v>0</v>
      </c>
      <c r="AU12">
        <f t="shared" ca="1" si="0"/>
        <v>0</v>
      </c>
    </row>
    <row r="13" spans="2:47" x14ac:dyDescent="0.15">
      <c r="B13">
        <v>1.901</v>
      </c>
      <c r="C13">
        <v>10</v>
      </c>
      <c r="D13" s="18">
        <v>0.1016</v>
      </c>
      <c r="E13" s="18">
        <v>0.14530000000000001</v>
      </c>
      <c r="F13" s="18">
        <v>0.97570000000000001</v>
      </c>
      <c r="G13" s="18">
        <v>0.17760000000000001</v>
      </c>
      <c r="H13" s="18">
        <v>-0.3725</v>
      </c>
      <c r="I13" s="18">
        <v>2.3370000000000002</v>
      </c>
      <c r="J13" s="18">
        <v>0.87419999999999998</v>
      </c>
      <c r="K13" s="18">
        <v>0.115</v>
      </c>
      <c r="L13" s="18">
        <v>1.5880000000000001</v>
      </c>
      <c r="M13" s="18">
        <v>7.4569999999999997E-2</v>
      </c>
      <c r="O13">
        <v>6</v>
      </c>
      <c r="P13">
        <f t="shared" ca="1" si="1"/>
        <v>0.58720000000000006</v>
      </c>
      <c r="Q13">
        <f t="shared" ca="1" si="1"/>
        <v>0.73399999999999999</v>
      </c>
      <c r="R13">
        <f t="shared" ca="1" si="1"/>
        <v>0.58720000000000006</v>
      </c>
      <c r="S13">
        <f t="shared" ca="1" si="0"/>
        <v>0.73399999999999999</v>
      </c>
      <c r="T13">
        <f t="shared" ca="1" si="0"/>
        <v>0.1176</v>
      </c>
      <c r="U13">
        <f t="shared" ca="1" si="0"/>
        <v>0.16420000000000001</v>
      </c>
      <c r="V13">
        <f t="shared" ca="1" si="0"/>
        <v>0.1176</v>
      </c>
      <c r="W13">
        <f t="shared" ca="1" si="0"/>
        <v>0.16420000000000001</v>
      </c>
      <c r="X13">
        <f t="shared" ca="1" si="0"/>
        <v>1.3080000000000001</v>
      </c>
      <c r="Y13">
        <f t="shared" ca="1" si="0"/>
        <v>0.82499999999999996</v>
      </c>
      <c r="Z13">
        <f t="shared" ca="1" si="0"/>
        <v>1.3080000000000001</v>
      </c>
      <c r="AA13">
        <f t="shared" ca="1" si="0"/>
        <v>0.82499999999999996</v>
      </c>
      <c r="AB13">
        <f t="shared" ca="1" si="0"/>
        <v>0.64080000000000004</v>
      </c>
      <c r="AC13">
        <f t="shared" ca="1" si="0"/>
        <v>0.50760000000000005</v>
      </c>
      <c r="AD13">
        <f t="shared" ca="1" si="0"/>
        <v>0.64080000000000004</v>
      </c>
      <c r="AE13">
        <f t="shared" ca="1" si="0"/>
        <v>0.50760000000000005</v>
      </c>
      <c r="AF13">
        <f t="shared" ca="1" si="0"/>
        <v>1.6850000000000001</v>
      </c>
      <c r="AG13">
        <f t="shared" ca="1" si="0"/>
        <v>2.3239999999999998</v>
      </c>
      <c r="AH13">
        <f t="shared" ca="1" si="0"/>
        <v>1.6850000000000001</v>
      </c>
      <c r="AI13">
        <f t="shared" ca="1" si="0"/>
        <v>2.3239999999999998</v>
      </c>
      <c r="AJ13">
        <f t="shared" ca="1" si="0"/>
        <v>1.206</v>
      </c>
      <c r="AK13">
        <f t="shared" ca="1" si="0"/>
        <v>1.2509999999999999</v>
      </c>
      <c r="AL13">
        <f t="shared" ca="1" si="0"/>
        <v>1.206</v>
      </c>
      <c r="AM13">
        <f t="shared" ca="1" si="0"/>
        <v>1.2509999999999999</v>
      </c>
      <c r="AN13">
        <f t="shared" ca="1" si="0"/>
        <v>0</v>
      </c>
      <c r="AO13">
        <f t="shared" ca="1" si="0"/>
        <v>0</v>
      </c>
      <c r="AP13">
        <f t="shared" ca="1" si="0"/>
        <v>0</v>
      </c>
      <c r="AQ13">
        <f t="shared" ca="1" si="0"/>
        <v>0</v>
      </c>
      <c r="AR13">
        <f t="shared" ca="1" si="0"/>
        <v>0</v>
      </c>
      <c r="AS13">
        <f t="shared" ca="1" si="0"/>
        <v>0</v>
      </c>
      <c r="AT13">
        <f t="shared" ca="1" si="0"/>
        <v>0</v>
      </c>
      <c r="AU13">
        <f t="shared" ca="1" si="0"/>
        <v>0</v>
      </c>
    </row>
    <row r="14" spans="2:47" x14ac:dyDescent="0.15">
      <c r="B14">
        <v>1.901</v>
      </c>
      <c r="C14">
        <v>15</v>
      </c>
      <c r="D14" s="18">
        <v>7.5670000000000001E-2</v>
      </c>
      <c r="E14" s="18">
        <v>0.12280000000000001</v>
      </c>
      <c r="F14" s="18">
        <v>1.6479999999999999</v>
      </c>
      <c r="G14" s="18">
        <v>0.20399999999999999</v>
      </c>
      <c r="H14" s="18">
        <v>-0.1948</v>
      </c>
      <c r="I14" s="18">
        <v>2.4609999999999999</v>
      </c>
      <c r="J14" s="18">
        <v>3.007E-2</v>
      </c>
      <c r="K14" s="18">
        <v>6.2039999999999998E-2</v>
      </c>
      <c r="L14" s="18">
        <v>2.976</v>
      </c>
      <c r="M14" s="18">
        <v>4.8120000000000003E-2</v>
      </c>
      <c r="O14">
        <v>7</v>
      </c>
      <c r="P14">
        <f ca="1">MAX(0.01,INDIRECT(ADDRESS(P$10,$O14)))</f>
        <v>9.1410000000000005E-2</v>
      </c>
      <c r="Q14">
        <f t="shared" ref="Q14:AU14" ca="1" si="2">MAX(0.01,INDIRECT(ADDRESS(Q$10,$O14)))</f>
        <v>0.156</v>
      </c>
      <c r="R14">
        <f t="shared" ca="1" si="2"/>
        <v>9.1410000000000005E-2</v>
      </c>
      <c r="S14">
        <f t="shared" ca="1" si="2"/>
        <v>0.156</v>
      </c>
      <c r="T14">
        <f t="shared" ca="1" si="2"/>
        <v>9.0130000000000002E-2</v>
      </c>
      <c r="U14">
        <f t="shared" ca="1" si="2"/>
        <v>7.4039999999999995E-2</v>
      </c>
      <c r="V14">
        <f t="shared" ca="1" si="2"/>
        <v>9.0130000000000002E-2</v>
      </c>
      <c r="W14">
        <f t="shared" ca="1" si="2"/>
        <v>7.4039999999999995E-2</v>
      </c>
      <c r="X14">
        <f t="shared" ca="1" si="2"/>
        <v>0.28889999999999999</v>
      </c>
      <c r="Y14">
        <f t="shared" ca="1" si="2"/>
        <v>8.5000000000000006E-2</v>
      </c>
      <c r="Z14">
        <f t="shared" ca="1" si="2"/>
        <v>0.28889999999999999</v>
      </c>
      <c r="AA14">
        <f t="shared" ca="1" si="2"/>
        <v>8.5000000000000006E-2</v>
      </c>
      <c r="AB14">
        <f t="shared" ca="1" si="2"/>
        <v>0.12959999999999999</v>
      </c>
      <c r="AC14">
        <f t="shared" ca="1" si="2"/>
        <v>6.2810000000000005E-2</v>
      </c>
      <c r="AD14">
        <f t="shared" ca="1" si="2"/>
        <v>0.12959999999999999</v>
      </c>
      <c r="AE14">
        <f t="shared" ca="1" si="2"/>
        <v>6.2810000000000005E-2</v>
      </c>
      <c r="AF14">
        <f t="shared" ca="1" si="2"/>
        <v>0.72589999999999999</v>
      </c>
      <c r="AG14">
        <f t="shared" ca="1" si="2"/>
        <v>0.70530000000000004</v>
      </c>
      <c r="AH14">
        <f t="shared" ca="1" si="2"/>
        <v>0.72589999999999999</v>
      </c>
      <c r="AI14">
        <f t="shared" ca="1" si="2"/>
        <v>0.70530000000000004</v>
      </c>
      <c r="AJ14">
        <f t="shared" ca="1" si="2"/>
        <v>0.25169999999999998</v>
      </c>
      <c r="AK14">
        <f t="shared" ca="1" si="2"/>
        <v>0.2</v>
      </c>
      <c r="AL14">
        <f t="shared" ca="1" si="2"/>
        <v>0.25169999999999998</v>
      </c>
      <c r="AM14">
        <f t="shared" ca="1" si="2"/>
        <v>0.2</v>
      </c>
      <c r="AN14">
        <f t="shared" ca="1" si="2"/>
        <v>0.01</v>
      </c>
      <c r="AO14">
        <f t="shared" ca="1" si="2"/>
        <v>0.01</v>
      </c>
      <c r="AP14">
        <f t="shared" ca="1" si="2"/>
        <v>0.01</v>
      </c>
      <c r="AQ14">
        <f t="shared" ca="1" si="2"/>
        <v>0.01</v>
      </c>
      <c r="AR14">
        <f t="shared" ca="1" si="2"/>
        <v>0.01</v>
      </c>
      <c r="AS14">
        <f t="shared" ca="1" si="2"/>
        <v>0.01</v>
      </c>
      <c r="AT14">
        <f t="shared" ca="1" si="2"/>
        <v>0.01</v>
      </c>
      <c r="AU14">
        <f t="shared" ca="1" si="2"/>
        <v>0.01</v>
      </c>
    </row>
    <row r="15" spans="2:47" x14ac:dyDescent="0.15">
      <c r="B15">
        <v>1.901</v>
      </c>
      <c r="C15">
        <v>20</v>
      </c>
      <c r="D15" s="18">
        <v>6.837E-2</v>
      </c>
      <c r="E15" s="18">
        <v>0.1658</v>
      </c>
      <c r="F15" s="18">
        <v>1.6379999999999999</v>
      </c>
      <c r="G15" s="18">
        <v>0.1671</v>
      </c>
      <c r="H15" s="18">
        <v>-0.22839999999999999</v>
      </c>
      <c r="I15" s="18">
        <v>2.4990000000000001</v>
      </c>
      <c r="J15" s="18">
        <v>5.1610000000000003E-2</v>
      </c>
      <c r="K15" s="18">
        <v>5.3269999999999998E-2</v>
      </c>
      <c r="L15" s="18">
        <v>3.109</v>
      </c>
      <c r="M15" s="18">
        <v>3.6200000000000003E-2</v>
      </c>
      <c r="O15">
        <v>8</v>
      </c>
      <c r="P15">
        <f t="shared" ca="1" si="1"/>
        <v>-6.5729999999999997E-2</v>
      </c>
      <c r="Q15">
        <f t="shared" ca="1" si="1"/>
        <v>-4.5409999999999999E-2</v>
      </c>
      <c r="R15">
        <f t="shared" ca="1" si="1"/>
        <v>-6.5729999999999997E-2</v>
      </c>
      <c r="S15">
        <f t="shared" ca="1" si="1"/>
        <v>-4.5409999999999999E-2</v>
      </c>
      <c r="T15">
        <f t="shared" ca="1" si="1"/>
        <v>5.4179999999999999E-2</v>
      </c>
      <c r="U15">
        <f t="shared" ca="1" si="1"/>
        <v>6.5159999999999996E-2</v>
      </c>
      <c r="V15">
        <f t="shared" ca="1" si="1"/>
        <v>5.4179999999999999E-2</v>
      </c>
      <c r="W15">
        <f t="shared" ca="1" si="1"/>
        <v>6.5159999999999996E-2</v>
      </c>
      <c r="X15">
        <f t="shared" ca="1" si="1"/>
        <v>7.1189999999999998</v>
      </c>
      <c r="Y15">
        <f t="shared" ca="1" si="1"/>
        <v>-1.014</v>
      </c>
      <c r="Z15">
        <f t="shared" ca="1" si="1"/>
        <v>7.1189999999999998</v>
      </c>
      <c r="AA15">
        <f t="shared" ca="1" si="1"/>
        <v>-1.014</v>
      </c>
      <c r="AB15">
        <f t="shared" ca="1" si="1"/>
        <v>-6.8870000000000001E-2</v>
      </c>
      <c r="AC15">
        <f t="shared" ca="1" si="1"/>
        <v>-0.2208</v>
      </c>
      <c r="AD15">
        <f t="shared" ca="1" si="1"/>
        <v>-6.8870000000000001E-2</v>
      </c>
      <c r="AE15">
        <f t="shared" ca="1" si="1"/>
        <v>-0.2208</v>
      </c>
      <c r="AF15">
        <f t="shared" ref="AF15:AU16" ca="1" si="3">INDIRECT(ADDRESS(AF$10,$O15))</f>
        <v>-0.1158</v>
      </c>
      <c r="AG15">
        <f t="shared" ca="1" si="3"/>
        <v>-1.095</v>
      </c>
      <c r="AH15">
        <f t="shared" ca="1" si="3"/>
        <v>-0.1158</v>
      </c>
      <c r="AI15">
        <f t="shared" ca="1" si="3"/>
        <v>-1.095</v>
      </c>
      <c r="AJ15">
        <f t="shared" ca="1" si="3"/>
        <v>-5.9880000000000004</v>
      </c>
      <c r="AK15">
        <f t="shared" ca="1" si="3"/>
        <v>-2.274</v>
      </c>
      <c r="AL15">
        <f t="shared" ca="1" si="3"/>
        <v>-5.9880000000000004</v>
      </c>
      <c r="AM15">
        <f t="shared" ca="1" si="3"/>
        <v>-2.274</v>
      </c>
      <c r="AN15">
        <f t="shared" ca="1" si="3"/>
        <v>0</v>
      </c>
      <c r="AO15">
        <f t="shared" ca="1" si="3"/>
        <v>0</v>
      </c>
      <c r="AP15">
        <f t="shared" ca="1" si="3"/>
        <v>0</v>
      </c>
      <c r="AQ15">
        <f t="shared" ca="1" si="3"/>
        <v>0</v>
      </c>
      <c r="AR15">
        <f t="shared" ca="1" si="3"/>
        <v>0</v>
      </c>
      <c r="AS15">
        <f t="shared" ca="1" si="3"/>
        <v>0</v>
      </c>
      <c r="AT15">
        <f t="shared" ca="1" si="3"/>
        <v>0</v>
      </c>
      <c r="AU15">
        <f t="shared" ca="1" si="3"/>
        <v>0</v>
      </c>
    </row>
    <row r="16" spans="2:47" x14ac:dyDescent="0.15">
      <c r="B16">
        <v>4.0910000000000002</v>
      </c>
      <c r="C16">
        <v>1</v>
      </c>
      <c r="D16" s="18">
        <v>5.935E-2</v>
      </c>
      <c r="E16" s="18">
        <v>2.4879999999999999E-2</v>
      </c>
      <c r="F16" s="18">
        <v>1.9920000000000002E-6</v>
      </c>
      <c r="G16" s="18">
        <v>0.28760000000000002</v>
      </c>
      <c r="H16" s="18">
        <v>-0.26669999999999999</v>
      </c>
      <c r="I16" s="18">
        <v>2.3610000000000002</v>
      </c>
      <c r="J16" s="18">
        <v>0.44009999999999999</v>
      </c>
      <c r="K16" s="18">
        <v>0.1825</v>
      </c>
      <c r="L16" s="18">
        <v>2.5779999999999998</v>
      </c>
      <c r="M16" s="18">
        <v>0.33639999999999998</v>
      </c>
      <c r="O16">
        <v>9</v>
      </c>
      <c r="P16">
        <f t="shared" ca="1" si="1"/>
        <v>1.742</v>
      </c>
      <c r="Q16">
        <f t="shared" ca="1" si="1"/>
        <v>1.764</v>
      </c>
      <c r="R16">
        <f t="shared" ca="1" si="1"/>
        <v>1.742</v>
      </c>
      <c r="S16">
        <f t="shared" ca="1" si="1"/>
        <v>1.764</v>
      </c>
      <c r="T16">
        <f t="shared" ca="1" si="1"/>
        <v>1.988</v>
      </c>
      <c r="U16">
        <f t="shared" ca="1" si="1"/>
        <v>2.1429999999999998</v>
      </c>
      <c r="V16">
        <f t="shared" ca="1" si="1"/>
        <v>1.988</v>
      </c>
      <c r="W16">
        <f t="shared" ca="1" si="1"/>
        <v>2.1429999999999998</v>
      </c>
      <c r="X16">
        <f t="shared" ca="1" si="1"/>
        <v>1.6140000000000001</v>
      </c>
      <c r="Y16">
        <f t="shared" ca="1" si="1"/>
        <v>1.5840000000000001</v>
      </c>
      <c r="Z16">
        <f t="shared" ca="1" si="1"/>
        <v>1.6140000000000001</v>
      </c>
      <c r="AA16">
        <f t="shared" ca="1" si="1"/>
        <v>1.5840000000000001</v>
      </c>
      <c r="AB16">
        <f t="shared" ca="1" si="1"/>
        <v>2.0640000000000001</v>
      </c>
      <c r="AC16">
        <f t="shared" ca="1" si="1"/>
        <v>2.7480000000000002</v>
      </c>
      <c r="AD16">
        <f t="shared" ca="1" si="1"/>
        <v>2.0640000000000001</v>
      </c>
      <c r="AE16">
        <f t="shared" ca="1" si="1"/>
        <v>2.7480000000000002</v>
      </c>
      <c r="AF16">
        <f t="shared" ca="1" si="3"/>
        <v>2.617</v>
      </c>
      <c r="AG16">
        <f t="shared" ca="1" si="3"/>
        <v>2.8410000000000002</v>
      </c>
      <c r="AH16">
        <f t="shared" ca="1" si="3"/>
        <v>2.617</v>
      </c>
      <c r="AI16">
        <f t="shared" ca="1" si="3"/>
        <v>2.8410000000000002</v>
      </c>
      <c r="AJ16">
        <f t="shared" ca="1" si="3"/>
        <v>2.391</v>
      </c>
      <c r="AK16">
        <f t="shared" ca="1" si="3"/>
        <v>1.738</v>
      </c>
      <c r="AL16">
        <f t="shared" ca="1" si="3"/>
        <v>2.391</v>
      </c>
      <c r="AM16">
        <f t="shared" ca="1" si="3"/>
        <v>1.738</v>
      </c>
      <c r="AN16">
        <f t="shared" ca="1" si="3"/>
        <v>0</v>
      </c>
      <c r="AO16">
        <f t="shared" ca="1" si="3"/>
        <v>0</v>
      </c>
      <c r="AP16">
        <f t="shared" ca="1" si="3"/>
        <v>0</v>
      </c>
      <c r="AQ16">
        <f t="shared" ca="1" si="3"/>
        <v>0</v>
      </c>
      <c r="AR16">
        <f t="shared" ca="1" si="3"/>
        <v>0</v>
      </c>
      <c r="AS16">
        <f t="shared" ca="1" si="3"/>
        <v>0</v>
      </c>
      <c r="AT16">
        <f t="shared" ca="1" si="3"/>
        <v>0</v>
      </c>
      <c r="AU16">
        <f t="shared" ca="1" si="3"/>
        <v>0</v>
      </c>
    </row>
    <row r="17" spans="2:47" x14ac:dyDescent="0.15">
      <c r="B17">
        <v>4.0910000000000002</v>
      </c>
      <c r="C17">
        <v>3</v>
      </c>
      <c r="D17" s="18">
        <v>7.2169999999999998E-2</v>
      </c>
      <c r="E17" s="18">
        <v>2.836E-2</v>
      </c>
      <c r="F17" s="18">
        <v>1.758</v>
      </c>
      <c r="G17" s="18">
        <v>0.10059999999999999</v>
      </c>
      <c r="H17" s="18">
        <v>0.18679999999999999</v>
      </c>
      <c r="I17" s="18">
        <v>1.887</v>
      </c>
      <c r="J17" s="18">
        <v>0.34410000000000002</v>
      </c>
      <c r="K17" s="18">
        <v>-0.2873</v>
      </c>
      <c r="L17" s="18">
        <v>2.6520000000000001</v>
      </c>
      <c r="M17" s="18">
        <v>0.221</v>
      </c>
      <c r="O17">
        <v>10</v>
      </c>
      <c r="P17">
        <f ca="1">MAX(0.01,INDIRECT(ADDRESS(P$10,$O17)))</f>
        <v>0.18740000000000001</v>
      </c>
      <c r="Q17">
        <f t="shared" ref="Q17:AU17" ca="1" si="4">MAX(0.01,INDIRECT(ADDRESS(Q$10,$O17)))</f>
        <v>0.27660000000000001</v>
      </c>
      <c r="R17">
        <f t="shared" ca="1" si="4"/>
        <v>0.18740000000000001</v>
      </c>
      <c r="S17">
        <f t="shared" ca="1" si="4"/>
        <v>0.27660000000000001</v>
      </c>
      <c r="T17">
        <f t="shared" ca="1" si="4"/>
        <v>0.1197</v>
      </c>
      <c r="U17">
        <f t="shared" ca="1" si="4"/>
        <v>0.47770000000000001</v>
      </c>
      <c r="V17">
        <f t="shared" ca="1" si="4"/>
        <v>0.1197</v>
      </c>
      <c r="W17">
        <f t="shared" ca="1" si="4"/>
        <v>0.47770000000000001</v>
      </c>
      <c r="X17">
        <f t="shared" ca="1" si="4"/>
        <v>0.49120000000000003</v>
      </c>
      <c r="Y17">
        <f t="shared" ca="1" si="4"/>
        <v>0.21929999999999999</v>
      </c>
      <c r="Z17">
        <f t="shared" ca="1" si="4"/>
        <v>0.49120000000000003</v>
      </c>
      <c r="AA17">
        <f t="shared" ca="1" si="4"/>
        <v>0.21929999999999999</v>
      </c>
      <c r="AB17">
        <f t="shared" ca="1" si="4"/>
        <v>0.17299999999999999</v>
      </c>
      <c r="AC17">
        <f t="shared" ca="1" si="4"/>
        <v>0.2099</v>
      </c>
      <c r="AD17">
        <f t="shared" ca="1" si="4"/>
        <v>0.17299999999999999</v>
      </c>
      <c r="AE17">
        <f t="shared" ca="1" si="4"/>
        <v>0.2099</v>
      </c>
      <c r="AF17">
        <f t="shared" ca="1" si="4"/>
        <v>0.14960000000000001</v>
      </c>
      <c r="AG17">
        <f t="shared" ca="1" si="4"/>
        <v>0.28160000000000002</v>
      </c>
      <c r="AH17">
        <f t="shared" ca="1" si="4"/>
        <v>0.14960000000000001</v>
      </c>
      <c r="AI17">
        <f t="shared" ca="1" si="4"/>
        <v>0.28160000000000002</v>
      </c>
      <c r="AJ17">
        <f t="shared" ca="1" si="4"/>
        <v>0.97719999999999996</v>
      </c>
      <c r="AK17">
        <f t="shared" ca="1" si="4"/>
        <v>1.0489999999999999</v>
      </c>
      <c r="AL17">
        <f t="shared" ca="1" si="4"/>
        <v>0.97719999999999996</v>
      </c>
      <c r="AM17">
        <f t="shared" ca="1" si="4"/>
        <v>1.0489999999999999</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2:47" x14ac:dyDescent="0.15">
      <c r="B18">
        <v>4.0910000000000002</v>
      </c>
      <c r="C18">
        <v>5</v>
      </c>
      <c r="D18" s="18">
        <v>0.10150000000000001</v>
      </c>
      <c r="E18" s="18">
        <v>-5.5980000000000002E-2</v>
      </c>
      <c r="F18" s="18">
        <v>-0.52849999999999997</v>
      </c>
      <c r="G18" s="18">
        <v>1.1830000000000001</v>
      </c>
      <c r="H18" s="18">
        <v>0.1769</v>
      </c>
      <c r="I18" s="18">
        <v>1.835</v>
      </c>
      <c r="J18" s="18">
        <v>0.5343</v>
      </c>
      <c r="K18" s="18">
        <v>-0.22239999999999999</v>
      </c>
      <c r="L18" s="18">
        <v>2.9750000000000001</v>
      </c>
      <c r="M18" s="18">
        <v>0.216</v>
      </c>
      <c r="O18">
        <v>11</v>
      </c>
      <c r="P18">
        <f t="shared" ca="1" si="1"/>
        <v>1.502E-2</v>
      </c>
      <c r="Q18">
        <f t="shared" ca="1" si="1"/>
        <v>3.4799999999999998E-2</v>
      </c>
      <c r="R18">
        <f t="shared" ca="1" si="1"/>
        <v>1.502E-2</v>
      </c>
      <c r="S18">
        <f t="shared" ca="1" si="1"/>
        <v>3.4799999999999998E-2</v>
      </c>
      <c r="T18">
        <f t="shared" ca="1" si="1"/>
        <v>-1.6729999999999998E-2</v>
      </c>
      <c r="U18">
        <f t="shared" ca="1" si="1"/>
        <v>-2.733E-2</v>
      </c>
      <c r="V18">
        <f t="shared" ca="1" si="1"/>
        <v>-1.6729999999999998E-2</v>
      </c>
      <c r="W18">
        <f t="shared" ca="1" si="1"/>
        <v>-2.733E-2</v>
      </c>
      <c r="X18">
        <f t="shared" ca="1" si="1"/>
        <v>-3.1379999999999999</v>
      </c>
      <c r="Y18">
        <f t="shared" ca="1" si="1"/>
        <v>0.56269999999999998</v>
      </c>
      <c r="Z18">
        <f t="shared" ca="1" si="1"/>
        <v>-3.1379999999999999</v>
      </c>
      <c r="AA18">
        <f t="shared" ca="1" si="1"/>
        <v>0.56269999999999998</v>
      </c>
      <c r="AB18">
        <f t="shared" ca="1" si="1"/>
        <v>3.1809999999999998E-2</v>
      </c>
      <c r="AC18">
        <f t="shared" ca="1" si="1"/>
        <v>0.17430000000000001</v>
      </c>
      <c r="AD18">
        <f t="shared" ca="1" si="1"/>
        <v>3.1809999999999998E-2</v>
      </c>
      <c r="AE18">
        <f t="shared" ca="1" si="1"/>
        <v>0.17430000000000001</v>
      </c>
      <c r="AF18">
        <f t="shared" ref="AF18:AU19" ca="1" si="5">INDIRECT(ADDRESS(AF$10,$O18))</f>
        <v>0.64080000000000004</v>
      </c>
      <c r="AG18">
        <f t="shared" ca="1" si="5"/>
        <v>1.075</v>
      </c>
      <c r="AH18">
        <f t="shared" ca="1" si="5"/>
        <v>0.64080000000000004</v>
      </c>
      <c r="AI18">
        <f t="shared" ca="1" si="5"/>
        <v>1.075</v>
      </c>
      <c r="AJ18">
        <f t="shared" ca="1" si="5"/>
        <v>4.2539999999999996</v>
      </c>
      <c r="AK18">
        <f t="shared" ca="1" si="5"/>
        <v>1.141</v>
      </c>
      <c r="AL18">
        <f t="shared" ca="1" si="5"/>
        <v>4.2539999999999996</v>
      </c>
      <c r="AM18">
        <f t="shared" ca="1" si="5"/>
        <v>1.141</v>
      </c>
      <c r="AN18">
        <f t="shared" ca="1" si="5"/>
        <v>0</v>
      </c>
      <c r="AO18">
        <f t="shared" ca="1" si="5"/>
        <v>0</v>
      </c>
      <c r="AP18">
        <f t="shared" ca="1" si="5"/>
        <v>0</v>
      </c>
      <c r="AQ18">
        <f t="shared" ca="1" si="5"/>
        <v>0</v>
      </c>
      <c r="AR18">
        <f t="shared" ca="1" si="5"/>
        <v>0</v>
      </c>
      <c r="AS18">
        <f t="shared" ca="1" si="5"/>
        <v>0</v>
      </c>
      <c r="AT18">
        <f t="shared" ca="1" si="5"/>
        <v>0</v>
      </c>
      <c r="AU18">
        <f t="shared" ca="1" si="5"/>
        <v>0</v>
      </c>
    </row>
    <row r="19" spans="2:47" x14ac:dyDescent="0.15">
      <c r="B19">
        <v>4.0910000000000002</v>
      </c>
      <c r="C19">
        <v>7</v>
      </c>
      <c r="D19" s="18">
        <v>6.9040000000000004E-2</v>
      </c>
      <c r="E19" s="18">
        <v>2.751E-2</v>
      </c>
      <c r="F19" s="18">
        <v>1.109</v>
      </c>
      <c r="G19" s="18">
        <v>0.158</v>
      </c>
      <c r="H19" s="18">
        <v>0.16669999999999999</v>
      </c>
      <c r="I19" s="18">
        <v>2.887</v>
      </c>
      <c r="J19" s="18">
        <v>0.43590000000000001</v>
      </c>
      <c r="K19" s="18">
        <v>-0.26329999999999998</v>
      </c>
      <c r="L19" s="18">
        <v>3.2229999999999999</v>
      </c>
      <c r="M19" s="18">
        <v>0.2334</v>
      </c>
      <c r="O19">
        <v>12</v>
      </c>
      <c r="P19">
        <f t="shared" ca="1" si="1"/>
        <v>1.4790000000000001</v>
      </c>
      <c r="Q19">
        <f t="shared" ca="1" si="1"/>
        <v>0.21560000000000001</v>
      </c>
      <c r="R19">
        <f t="shared" ca="1" si="1"/>
        <v>1.4790000000000001</v>
      </c>
      <c r="S19">
        <f t="shared" ca="1" si="1"/>
        <v>0.21560000000000001</v>
      </c>
      <c r="T19">
        <f t="shared" ca="1" si="1"/>
        <v>2.0880000000000001</v>
      </c>
      <c r="U19">
        <f t="shared" ca="1" si="1"/>
        <v>2.7679999999999998</v>
      </c>
      <c r="V19">
        <f t="shared" ca="1" si="1"/>
        <v>2.0880000000000001</v>
      </c>
      <c r="W19">
        <f t="shared" ca="1" si="1"/>
        <v>2.7679999999999998</v>
      </c>
      <c r="X19">
        <f t="shared" ca="1" si="1"/>
        <v>2.14</v>
      </c>
      <c r="Y19">
        <f t="shared" ca="1" si="1"/>
        <v>1.8220000000000001</v>
      </c>
      <c r="Z19">
        <f t="shared" ca="1" si="1"/>
        <v>2.14</v>
      </c>
      <c r="AA19">
        <f t="shared" ca="1" si="1"/>
        <v>1.8220000000000001</v>
      </c>
      <c r="AB19">
        <f t="shared" ca="1" si="1"/>
        <v>1.024</v>
      </c>
      <c r="AC19">
        <f t="shared" ca="1" si="1"/>
        <v>3.0259999999999998</v>
      </c>
      <c r="AD19">
        <f t="shared" ca="1" si="1"/>
        <v>1.024</v>
      </c>
      <c r="AE19">
        <f t="shared" ca="1" si="1"/>
        <v>3.0259999999999998</v>
      </c>
      <c r="AF19">
        <f t="shared" ca="1" si="5"/>
        <v>3.0880000000000001</v>
      </c>
      <c r="AG19">
        <f t="shared" ca="1" si="5"/>
        <v>3.234</v>
      </c>
      <c r="AH19">
        <f t="shared" ca="1" si="5"/>
        <v>3.0880000000000001</v>
      </c>
      <c r="AI19">
        <f t="shared" ca="1" si="5"/>
        <v>3.234</v>
      </c>
      <c r="AJ19">
        <f t="shared" ca="1" si="5"/>
        <v>2.8610000000000002</v>
      </c>
      <c r="AK19">
        <f t="shared" ca="1" si="5"/>
        <v>3.3359999999999999</v>
      </c>
      <c r="AL19">
        <f t="shared" ca="1" si="5"/>
        <v>2.8610000000000002</v>
      </c>
      <c r="AM19">
        <f t="shared" ca="1" si="5"/>
        <v>3.3359999999999999</v>
      </c>
      <c r="AN19">
        <f t="shared" ca="1" si="5"/>
        <v>0</v>
      </c>
      <c r="AO19">
        <f t="shared" ca="1" si="5"/>
        <v>0</v>
      </c>
      <c r="AP19">
        <f t="shared" ca="1" si="5"/>
        <v>0</v>
      </c>
      <c r="AQ19">
        <f t="shared" ca="1" si="5"/>
        <v>0</v>
      </c>
      <c r="AR19">
        <f t="shared" ca="1" si="5"/>
        <v>0</v>
      </c>
      <c r="AS19">
        <f t="shared" ca="1" si="5"/>
        <v>0</v>
      </c>
      <c r="AT19">
        <f t="shared" ca="1" si="5"/>
        <v>0</v>
      </c>
      <c r="AU19">
        <f t="shared" ca="1" si="5"/>
        <v>0</v>
      </c>
    </row>
    <row r="20" spans="2:47" x14ac:dyDescent="0.15">
      <c r="B20">
        <v>4.0910000000000002</v>
      </c>
      <c r="C20">
        <v>10</v>
      </c>
      <c r="D20" s="18">
        <v>5.151E-2</v>
      </c>
      <c r="E20" s="18">
        <v>0.20230000000000001</v>
      </c>
      <c r="F20" s="18">
        <v>1.978</v>
      </c>
      <c r="G20" s="18">
        <v>0.51890000000000003</v>
      </c>
      <c r="H20" s="18">
        <v>-0.18490000000000001</v>
      </c>
      <c r="I20" s="18">
        <v>2.3929999999999998</v>
      </c>
      <c r="J20" s="18">
        <v>0.15679999999999999</v>
      </c>
      <c r="K20" s="18">
        <v>-6.8900000000000003E-2</v>
      </c>
      <c r="L20" s="18">
        <v>3.6139999999999999</v>
      </c>
      <c r="M20" s="18">
        <v>0.29370000000000002</v>
      </c>
      <c r="O20">
        <v>13</v>
      </c>
      <c r="P20">
        <f ca="1">MAX(0.01,INDIRECT(ADDRESS(P$10,$O20)))</f>
        <v>8.1710000000000005E-2</v>
      </c>
      <c r="Q20">
        <f t="shared" ref="Q20:AU20" ca="1" si="6">MAX(0.01,INDIRECT(ADDRESS(Q$10,$O20)))</f>
        <v>0.5494</v>
      </c>
      <c r="R20">
        <f t="shared" ca="1" si="6"/>
        <v>8.1710000000000005E-2</v>
      </c>
      <c r="S20">
        <f t="shared" ca="1" si="6"/>
        <v>0.5494</v>
      </c>
      <c r="T20">
        <f t="shared" ca="1" si="6"/>
        <v>5.629E-2</v>
      </c>
      <c r="U20">
        <f t="shared" ca="1" si="6"/>
        <v>0.3226</v>
      </c>
      <c r="V20">
        <f t="shared" ca="1" si="6"/>
        <v>5.629E-2</v>
      </c>
      <c r="W20">
        <f t="shared" ca="1" si="6"/>
        <v>0.3226</v>
      </c>
      <c r="X20">
        <f t="shared" ca="1" si="6"/>
        <v>0.4002</v>
      </c>
      <c r="Y20">
        <f t="shared" ca="1" si="6"/>
        <v>0.13930000000000001</v>
      </c>
      <c r="Z20">
        <f t="shared" ca="1" si="6"/>
        <v>0.4002</v>
      </c>
      <c r="AA20">
        <f t="shared" ca="1" si="6"/>
        <v>0.13930000000000001</v>
      </c>
      <c r="AB20">
        <f t="shared" ca="1" si="6"/>
        <v>0.109</v>
      </c>
      <c r="AC20">
        <f t="shared" ca="1" si="6"/>
        <v>3.1199999999999999E-2</v>
      </c>
      <c r="AD20">
        <f t="shared" ca="1" si="6"/>
        <v>0.109</v>
      </c>
      <c r="AE20">
        <f t="shared" ca="1" si="6"/>
        <v>3.1199999999999999E-2</v>
      </c>
      <c r="AF20">
        <f t="shared" ca="1" si="6"/>
        <v>0.15609999999999999</v>
      </c>
      <c r="AG20">
        <f t="shared" ca="1" si="6"/>
        <v>0.10589999999999999</v>
      </c>
      <c r="AH20">
        <f t="shared" ca="1" si="6"/>
        <v>0.15609999999999999</v>
      </c>
      <c r="AI20">
        <f t="shared" ca="1" si="6"/>
        <v>0.10589999999999999</v>
      </c>
      <c r="AJ20">
        <f t="shared" ca="1" si="6"/>
        <v>0.54269999999999996</v>
      </c>
      <c r="AK20">
        <f t="shared" ca="1" si="6"/>
        <v>3.8980000000000001E-2</v>
      </c>
      <c r="AL20">
        <f t="shared" ca="1" si="6"/>
        <v>0.54269999999999996</v>
      </c>
      <c r="AM20">
        <f t="shared" ca="1" si="6"/>
        <v>3.8980000000000001E-2</v>
      </c>
      <c r="AN20">
        <f t="shared" ca="1" si="6"/>
        <v>0.01</v>
      </c>
      <c r="AO20">
        <f t="shared" ca="1" si="6"/>
        <v>0.01</v>
      </c>
      <c r="AP20">
        <f t="shared" ca="1" si="6"/>
        <v>0.01</v>
      </c>
      <c r="AQ20">
        <f t="shared" ca="1" si="6"/>
        <v>0.01</v>
      </c>
      <c r="AR20">
        <f t="shared" ca="1" si="6"/>
        <v>0.01</v>
      </c>
      <c r="AS20">
        <f t="shared" ca="1" si="6"/>
        <v>0.01</v>
      </c>
      <c r="AT20">
        <f t="shared" ca="1" si="6"/>
        <v>0.01</v>
      </c>
      <c r="AU20">
        <f t="shared" ca="1" si="6"/>
        <v>0.01</v>
      </c>
    </row>
    <row r="21" spans="2:47" x14ac:dyDescent="0.15">
      <c r="B21">
        <v>4.0910000000000002</v>
      </c>
      <c r="C21">
        <v>15</v>
      </c>
      <c r="D21" s="18">
        <v>9.6909999999999996E-2</v>
      </c>
      <c r="E21" s="18">
        <v>0.159</v>
      </c>
      <c r="F21" s="18">
        <v>1.506</v>
      </c>
      <c r="G21" s="18">
        <v>0.37630000000000002</v>
      </c>
      <c r="H21" s="18">
        <v>-0.32450000000000001</v>
      </c>
      <c r="I21" s="18">
        <v>2.2749999999999999</v>
      </c>
      <c r="J21" s="18">
        <v>0.89259999999999995</v>
      </c>
      <c r="K21" s="18">
        <v>5.8090000000000003E-2</v>
      </c>
      <c r="L21" s="18">
        <v>3.0609999999999999</v>
      </c>
      <c r="M21" s="18">
        <v>3.057E-2</v>
      </c>
    </row>
    <row r="22" spans="2:47" x14ac:dyDescent="0.15">
      <c r="B22">
        <v>4.0910000000000002</v>
      </c>
      <c r="C22">
        <v>20</v>
      </c>
      <c r="D22" s="18">
        <v>6.9839999999999999E-2</v>
      </c>
      <c r="E22" s="18">
        <v>7.7759999999999996E-2</v>
      </c>
      <c r="F22" s="18">
        <v>1.4650000000000001</v>
      </c>
      <c r="G22" s="18">
        <v>0.1661</v>
      </c>
      <c r="H22" s="18">
        <v>-0.18779999999999999</v>
      </c>
      <c r="I22" s="18">
        <v>2.6190000000000002</v>
      </c>
      <c r="J22" s="18">
        <v>0.50039999999999996</v>
      </c>
      <c r="K22" s="18">
        <v>7.4590000000000004E-2</v>
      </c>
      <c r="L22" s="18">
        <v>3.1669999999999998</v>
      </c>
      <c r="M22" s="18">
        <v>0.1295</v>
      </c>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2:47" x14ac:dyDescent="0.15">
      <c r="B23">
        <v>9.5030000000000001</v>
      </c>
      <c r="C23">
        <v>1</v>
      </c>
      <c r="D23" s="18">
        <v>9.8379999999999995E-2</v>
      </c>
      <c r="E23" s="18">
        <v>-1.3129999999999999E-2</v>
      </c>
      <c r="F23" s="18">
        <v>0.81610000000000005</v>
      </c>
      <c r="G23" s="18">
        <v>0.1003</v>
      </c>
      <c r="H23" s="18">
        <v>-4.2040000000000001E-2</v>
      </c>
      <c r="I23" s="18">
        <v>1.29</v>
      </c>
      <c r="J23" s="18">
        <v>0.16200000000000001</v>
      </c>
      <c r="K23" s="18">
        <v>-0.13469999999999999</v>
      </c>
      <c r="L23" s="18">
        <v>3.9460000000000002</v>
      </c>
      <c r="M23" s="18">
        <v>2.4260000000000002</v>
      </c>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2:47" x14ac:dyDescent="0.15">
      <c r="B24">
        <v>9.5030000000000001</v>
      </c>
      <c r="C24">
        <v>3</v>
      </c>
      <c r="D24" s="18">
        <v>7.4789999999999995E-2</v>
      </c>
      <c r="E24" s="18">
        <v>5.1429999999999997E-2</v>
      </c>
      <c r="F24" s="18">
        <v>1.508</v>
      </c>
      <c r="G24" s="18">
        <v>0.42930000000000001</v>
      </c>
      <c r="H24" s="18">
        <v>-0.1744</v>
      </c>
      <c r="I24" s="18">
        <v>2.7370000000000001</v>
      </c>
      <c r="J24" s="18">
        <v>0.31690000000000002</v>
      </c>
      <c r="K24" s="18">
        <v>4.8149999999999998E-2</v>
      </c>
      <c r="L24" s="18">
        <v>3.274</v>
      </c>
      <c r="M24" s="18">
        <v>0.18129999999999999</v>
      </c>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2:47" x14ac:dyDescent="0.15">
      <c r="B25">
        <v>9.5030000000000001</v>
      </c>
      <c r="C25">
        <v>5</v>
      </c>
      <c r="D25" s="18">
        <v>5.6649999999999999E-3</v>
      </c>
      <c r="E25" s="18">
        <v>6.0249999999999998E-2</v>
      </c>
      <c r="F25" s="18">
        <v>1.575</v>
      </c>
      <c r="G25" s="18">
        <v>0.14019999999999999</v>
      </c>
      <c r="H25" s="18">
        <v>0.14130000000000001</v>
      </c>
      <c r="I25" s="18">
        <v>0.39379999999999998</v>
      </c>
      <c r="J25" s="18">
        <v>2.4950000000000001</v>
      </c>
      <c r="K25" s="18">
        <v>-0.2072</v>
      </c>
      <c r="L25" s="18">
        <v>2.7959999999999998</v>
      </c>
      <c r="M25" s="18">
        <v>0.34310000000000002</v>
      </c>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2:47" x14ac:dyDescent="0.15">
      <c r="B26">
        <v>9.5030000000000001</v>
      </c>
      <c r="C26">
        <v>7</v>
      </c>
      <c r="D26" s="18">
        <v>7.9380000000000006E-2</v>
      </c>
      <c r="E26" s="18">
        <v>4.4359999999999997E-2</v>
      </c>
      <c r="F26" s="18">
        <v>1.2829999999999999</v>
      </c>
      <c r="G26" s="18">
        <v>8.8010000000000005E-2</v>
      </c>
      <c r="H26" s="18">
        <v>-9.6320000000000003E-2</v>
      </c>
      <c r="I26" s="18">
        <v>2.1749999999999998</v>
      </c>
      <c r="J26" s="18">
        <v>0.16689999999999999</v>
      </c>
      <c r="K26" s="18">
        <v>-6.5740000000000007E-2</v>
      </c>
      <c r="L26" s="18">
        <v>3.5579999999999998</v>
      </c>
      <c r="M26" s="18">
        <v>0.25700000000000001</v>
      </c>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2:47" x14ac:dyDescent="0.15">
      <c r="B27">
        <v>9.5030000000000001</v>
      </c>
      <c r="C27">
        <v>10</v>
      </c>
      <c r="D27" s="18">
        <v>8.3699999999999997E-2</v>
      </c>
      <c r="E27" s="18">
        <v>4.4510000000000001E-2</v>
      </c>
      <c r="F27" s="18">
        <v>1.319</v>
      </c>
      <c r="G27" s="18">
        <v>0.1167</v>
      </c>
      <c r="H27" s="18">
        <v>-0.13270000000000001</v>
      </c>
      <c r="I27" s="18">
        <v>2.1989999999999998</v>
      </c>
      <c r="J27" s="18">
        <v>0.2356</v>
      </c>
      <c r="K27" s="18">
        <v>-6.5869999999999998E-2</v>
      </c>
      <c r="L27" s="18">
        <v>3.8839999999999999</v>
      </c>
      <c r="M27" s="18">
        <v>0.1447</v>
      </c>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2:47" x14ac:dyDescent="0.15">
      <c r="B28">
        <v>9.5030000000000001</v>
      </c>
      <c r="C28">
        <v>15</v>
      </c>
      <c r="D28" s="18">
        <v>6.2460000000000002E-2</v>
      </c>
      <c r="E28" s="18">
        <v>9.5759999999999998E-2</v>
      </c>
      <c r="F28" s="18">
        <v>1.3280000000000001</v>
      </c>
      <c r="G28" s="18">
        <v>9.1399999999999995E-2</v>
      </c>
      <c r="H28" s="18">
        <v>-0.25169999999999998</v>
      </c>
      <c r="I28" s="18">
        <v>2.0720000000000001</v>
      </c>
      <c r="J28" s="18">
        <v>0.3407</v>
      </c>
      <c r="K28" s="18">
        <v>9.3509999999999996E-2</v>
      </c>
      <c r="L28" s="18">
        <v>1.9770000000000001</v>
      </c>
      <c r="M28" s="18">
        <v>0.82279999999999998</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2:47" x14ac:dyDescent="0.15">
      <c r="B29">
        <v>9.5030000000000001</v>
      </c>
      <c r="C29">
        <v>20</v>
      </c>
      <c r="D29" s="18">
        <v>6.5689999999999998E-2</v>
      </c>
      <c r="E29" s="18">
        <v>2.0070000000000001E-2</v>
      </c>
      <c r="F29" s="18">
        <v>2.766</v>
      </c>
      <c r="G29" s="18">
        <v>3.44E-2</v>
      </c>
      <c r="H29" s="18">
        <v>-0.1008</v>
      </c>
      <c r="I29" s="18">
        <v>2.4460000000000002</v>
      </c>
      <c r="J29" s="18">
        <v>0.18640000000000001</v>
      </c>
      <c r="K29" s="18">
        <v>1.507E-2</v>
      </c>
      <c r="L29" s="18">
        <v>2.3109999999999999</v>
      </c>
      <c r="M29" s="18">
        <v>2.4929999999999999</v>
      </c>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2:47" x14ac:dyDescent="0.15">
      <c r="B30">
        <v>17.103000000000002</v>
      </c>
      <c r="C30">
        <v>1</v>
      </c>
      <c r="D30" s="18">
        <v>8.2379999999999995E-2</v>
      </c>
      <c r="E30" s="18">
        <v>-7.1749999999999994E-2</v>
      </c>
      <c r="F30" s="18">
        <v>1.093</v>
      </c>
      <c r="G30" s="18">
        <v>0.2432</v>
      </c>
      <c r="H30" s="18">
        <v>-1.439E-2</v>
      </c>
      <c r="I30" s="18">
        <v>1.7430000000000001</v>
      </c>
      <c r="J30" s="18">
        <v>3.0779999999999998E-2</v>
      </c>
      <c r="K30" s="18">
        <v>3.7550000000000001E-3</v>
      </c>
      <c r="L30" s="18">
        <v>3.1970000000000001</v>
      </c>
      <c r="M30" s="18">
        <v>2.4089999999999998</v>
      </c>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2:47" x14ac:dyDescent="0.15">
      <c r="B31">
        <v>17.103000000000002</v>
      </c>
      <c r="C31">
        <v>3</v>
      </c>
      <c r="D31" s="18">
        <v>8.5019999999999998E-2</v>
      </c>
      <c r="E31" s="18">
        <v>1.9269999999999999E-2</v>
      </c>
      <c r="F31" s="18">
        <v>0.87539999999999996</v>
      </c>
      <c r="G31" s="18">
        <v>4.3290000000000002E-2</v>
      </c>
      <c r="H31" s="18">
        <v>-7.5759999999999994E-2</v>
      </c>
      <c r="I31" s="18">
        <v>1.9990000000000001</v>
      </c>
      <c r="J31" s="18">
        <v>0.20050000000000001</v>
      </c>
      <c r="K31" s="18">
        <v>-2.852E-2</v>
      </c>
      <c r="L31" s="18">
        <v>2.5819999999999999</v>
      </c>
      <c r="M31" s="18">
        <v>0.1366</v>
      </c>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2:47" x14ac:dyDescent="0.15">
      <c r="B32">
        <v>17.103000000000002</v>
      </c>
      <c r="C32">
        <v>5</v>
      </c>
      <c r="D32" s="18">
        <v>8.2600000000000007E-2</v>
      </c>
      <c r="E32" s="18">
        <v>4.9020000000000001E-2</v>
      </c>
      <c r="F32" s="18">
        <v>1.0640000000000001</v>
      </c>
      <c r="G32" s="18">
        <v>0.18240000000000001</v>
      </c>
      <c r="H32" s="18">
        <v>-8.9590000000000003E-2</v>
      </c>
      <c r="I32" s="18">
        <v>2.4020000000000001</v>
      </c>
      <c r="J32" s="18">
        <v>0.18379999999999999</v>
      </c>
      <c r="K32" s="18">
        <v>-4.2020000000000002E-2</v>
      </c>
      <c r="L32" s="18">
        <v>1.9179999999999999</v>
      </c>
      <c r="M32" s="18">
        <v>0.107</v>
      </c>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2:47" x14ac:dyDescent="0.15">
      <c r="B33">
        <v>17.103000000000002</v>
      </c>
      <c r="C33">
        <v>7</v>
      </c>
      <c r="D33" s="18">
        <v>8.6660000000000001E-2</v>
      </c>
      <c r="E33" s="18">
        <v>6.4229999999999995E-2</v>
      </c>
      <c r="F33" s="18">
        <v>1.238</v>
      </c>
      <c r="G33" s="18">
        <v>0.1174</v>
      </c>
      <c r="H33" s="18">
        <v>-0.1343</v>
      </c>
      <c r="I33" s="18">
        <v>2.2200000000000002</v>
      </c>
      <c r="J33" s="18">
        <v>0.17630000000000001</v>
      </c>
      <c r="K33" s="18">
        <v>-1.6629999999999999E-2</v>
      </c>
      <c r="L33" s="18">
        <v>3.456</v>
      </c>
      <c r="M33" s="18">
        <v>1.708</v>
      </c>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2:47" x14ac:dyDescent="0.15">
      <c r="B34">
        <v>17.103000000000002</v>
      </c>
      <c r="C34">
        <v>10</v>
      </c>
      <c r="D34" s="18">
        <v>7.7979999999999994E-2</v>
      </c>
      <c r="E34" s="18">
        <v>0.1133</v>
      </c>
      <c r="F34" s="18">
        <v>1.2509999999999999</v>
      </c>
      <c r="G34" s="18">
        <v>0.1186</v>
      </c>
      <c r="H34" s="18">
        <v>-0.2485</v>
      </c>
      <c r="I34" s="18">
        <v>2.2050000000000001</v>
      </c>
      <c r="J34" s="18">
        <v>0.24349999999999999</v>
      </c>
      <c r="K34" s="18">
        <v>5.7169999999999999E-2</v>
      </c>
      <c r="L34" s="18">
        <v>2.5590000000000002</v>
      </c>
      <c r="M34" s="18">
        <v>0.36509999999999998</v>
      </c>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2:47" x14ac:dyDescent="0.15">
      <c r="B35">
        <v>17.103000000000002</v>
      </c>
      <c r="C35">
        <v>15</v>
      </c>
      <c r="D35" s="18">
        <v>0.1191</v>
      </c>
      <c r="E35" s="18">
        <v>8.523E-2</v>
      </c>
      <c r="F35" s="18">
        <v>1.0900000000000001</v>
      </c>
      <c r="G35" s="18">
        <v>0.1323</v>
      </c>
      <c r="H35" s="18">
        <v>-0.13489999999999999</v>
      </c>
      <c r="I35" s="18">
        <v>2.3279999999999998</v>
      </c>
      <c r="J35" s="18">
        <v>0.14460000000000001</v>
      </c>
      <c r="K35" s="18">
        <v>-6.9500000000000006E-2</v>
      </c>
      <c r="L35" s="18">
        <v>0.21510000000000001</v>
      </c>
      <c r="M35" s="18">
        <v>0.35730000000000001</v>
      </c>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2:47" x14ac:dyDescent="0.15">
      <c r="B36">
        <v>17.103000000000002</v>
      </c>
      <c r="C36">
        <v>20</v>
      </c>
      <c r="D36" s="18">
        <v>6.5640000000000004E-2</v>
      </c>
      <c r="E36" s="18">
        <v>5.4149999999999997E-2</v>
      </c>
      <c r="F36" s="18">
        <v>1.327</v>
      </c>
      <c r="G36" s="18">
        <v>0.1482</v>
      </c>
      <c r="H36" s="18">
        <v>-8.3239999999999995E-2</v>
      </c>
      <c r="I36" s="18">
        <v>2.1659999999999999</v>
      </c>
      <c r="J36" s="18">
        <v>0.1643</v>
      </c>
      <c r="K36" s="18">
        <v>-3.6540000000000003E-2</v>
      </c>
      <c r="L36" s="18">
        <v>2.617</v>
      </c>
      <c r="M36" s="18">
        <v>3.0089999999999999E-2</v>
      </c>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2:47" x14ac:dyDescent="0.15">
      <c r="B37">
        <v>31.263000000000002</v>
      </c>
      <c r="C37">
        <v>1</v>
      </c>
      <c r="D37" s="18">
        <v>7.9969999999999999E-2</v>
      </c>
      <c r="E37" s="18">
        <v>-3.2969999999999999E-2</v>
      </c>
      <c r="F37" s="18">
        <v>1.127</v>
      </c>
      <c r="G37" s="18">
        <v>0.19620000000000001</v>
      </c>
      <c r="H37" s="18">
        <v>-0.2868</v>
      </c>
      <c r="I37" s="18">
        <v>1.4710000000000001</v>
      </c>
      <c r="J37" s="18">
        <v>0.45119999999999999</v>
      </c>
      <c r="K37" s="18">
        <v>0.23980000000000001</v>
      </c>
      <c r="L37" s="18">
        <v>1.5660000000000001</v>
      </c>
      <c r="M37" s="18">
        <v>0.45540000000000003</v>
      </c>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2:47" x14ac:dyDescent="0.15">
      <c r="B38">
        <v>31.263000000000002</v>
      </c>
      <c r="C38">
        <v>3</v>
      </c>
      <c r="D38" s="18">
        <v>7.349E-2</v>
      </c>
      <c r="E38" s="18">
        <v>3.8850000000000003E-2</v>
      </c>
      <c r="F38" s="18">
        <v>1.0189999999999999</v>
      </c>
      <c r="G38" s="18">
        <v>0.372</v>
      </c>
      <c r="H38" s="18">
        <v>-0.16120000000000001</v>
      </c>
      <c r="I38" s="18">
        <v>2.0489999999999999</v>
      </c>
      <c r="J38" s="18">
        <v>0.44319999999999998</v>
      </c>
      <c r="K38" s="18">
        <v>4.8869999999999997E-2</v>
      </c>
      <c r="L38" s="18">
        <v>2.6520000000000001</v>
      </c>
      <c r="M38" s="18">
        <v>3.6490000000000002E-2</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2:47" x14ac:dyDescent="0.15">
      <c r="B39">
        <v>31.263000000000002</v>
      </c>
      <c r="C39">
        <v>5</v>
      </c>
      <c r="D39" s="18">
        <v>6.0400000000000002E-2</v>
      </c>
      <c r="E39" s="18">
        <v>5.6140000000000002E-2</v>
      </c>
      <c r="F39" s="18">
        <v>1.224</v>
      </c>
      <c r="G39" s="18">
        <v>0.79500000000000004</v>
      </c>
      <c r="H39" s="18">
        <v>-0.1002</v>
      </c>
      <c r="I39" s="18">
        <v>2.2749999999999999</v>
      </c>
      <c r="J39" s="18">
        <v>0.26279999999999998</v>
      </c>
      <c r="K39" s="18">
        <v>-1.6369999999999999E-2</v>
      </c>
      <c r="L39" s="18">
        <v>2.04</v>
      </c>
      <c r="M39" s="18">
        <v>0.1143</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2:47" x14ac:dyDescent="0.15">
      <c r="B40">
        <v>31.263000000000002</v>
      </c>
      <c r="C40">
        <v>7</v>
      </c>
      <c r="D40" s="18">
        <v>7.6450000000000004E-2</v>
      </c>
      <c r="E40" s="18">
        <v>2.2079999999999999E-2</v>
      </c>
      <c r="F40" s="18">
        <v>1.69</v>
      </c>
      <c r="G40" s="18">
        <v>0.14369999999999999</v>
      </c>
      <c r="H40" s="18">
        <v>-0.14699999999999999</v>
      </c>
      <c r="I40" s="18">
        <v>2.7639999999999998</v>
      </c>
      <c r="J40" s="18">
        <v>0.2757</v>
      </c>
      <c r="K40" s="18">
        <v>4.8430000000000001E-2</v>
      </c>
      <c r="L40" s="18">
        <v>3.492</v>
      </c>
      <c r="M40" s="18">
        <v>0.26929999999999998</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2:47" x14ac:dyDescent="0.15">
      <c r="B41">
        <v>31.263000000000002</v>
      </c>
      <c r="C41">
        <v>10</v>
      </c>
      <c r="D41" s="18">
        <v>6.8729999999999999E-2</v>
      </c>
      <c r="E41" s="18">
        <v>4.369E-2</v>
      </c>
      <c r="F41" s="18">
        <v>1.4890000000000001</v>
      </c>
      <c r="G41" s="18">
        <v>0.30459999999999998</v>
      </c>
      <c r="H41" s="18">
        <v>-9.5449999999999993E-2</v>
      </c>
      <c r="I41" s="18">
        <v>2.2090000000000001</v>
      </c>
      <c r="J41" s="18">
        <v>0.1066</v>
      </c>
      <c r="K41" s="18">
        <v>-1.6969999999999999E-2</v>
      </c>
      <c r="L41" s="18">
        <v>2.7210000000000001</v>
      </c>
      <c r="M41" s="18">
        <v>6.6640000000000005E-2</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2:47" x14ac:dyDescent="0.15">
      <c r="B42">
        <v>31.263000000000002</v>
      </c>
      <c r="C42">
        <v>15</v>
      </c>
      <c r="D42" s="18">
        <v>5.7919999999999999E-2</v>
      </c>
      <c r="E42" s="18">
        <v>1.6870000000000001</v>
      </c>
      <c r="F42" s="18">
        <v>1.7689999999999999</v>
      </c>
      <c r="G42" s="18">
        <v>0.27850000000000003</v>
      </c>
      <c r="H42" s="18">
        <v>-4.9809999999999999</v>
      </c>
      <c r="I42" s="18">
        <v>1.8140000000000001</v>
      </c>
      <c r="J42" s="18">
        <v>0.35310000000000002</v>
      </c>
      <c r="K42" s="18">
        <v>3.2360000000000002</v>
      </c>
      <c r="L42" s="18">
        <v>1.8089999999999999</v>
      </c>
      <c r="M42" s="18">
        <v>0.3916</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2:47" x14ac:dyDescent="0.15">
      <c r="B43">
        <v>31.263000000000002</v>
      </c>
      <c r="C43">
        <v>20</v>
      </c>
      <c r="D43" s="18">
        <v>4.768E-2</v>
      </c>
      <c r="E43" s="18">
        <v>5.0029999999999998E-2</v>
      </c>
      <c r="F43" s="18">
        <v>0.56069999999999998</v>
      </c>
      <c r="G43" s="18">
        <v>0.62490000000000001</v>
      </c>
      <c r="H43" s="18">
        <v>-1.881E-2</v>
      </c>
      <c r="I43" s="18">
        <v>1.228</v>
      </c>
      <c r="J43" s="18">
        <v>6.3740000000000005E-2</v>
      </c>
      <c r="K43" s="18">
        <v>-7.8890000000000002E-2</v>
      </c>
      <c r="L43" s="18">
        <v>2.6070000000000002</v>
      </c>
      <c r="M43" s="18">
        <v>0.19980000000000001</v>
      </c>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2:47" x14ac:dyDescent="0.15">
      <c r="B44">
        <v>49.982999999999997</v>
      </c>
      <c r="C44">
        <v>1</v>
      </c>
      <c r="D44" s="18">
        <v>7.9100000000000004E-2</v>
      </c>
      <c r="E44" s="18">
        <v>-6.9860000000000005E-2</v>
      </c>
      <c r="F44" s="18">
        <v>1.1619999999999999</v>
      </c>
      <c r="G44" s="18">
        <v>0.2364</v>
      </c>
      <c r="H44" s="18">
        <v>-2.3550000000000001E-2</v>
      </c>
      <c r="I44" s="18">
        <v>2.13</v>
      </c>
      <c r="J44" s="18">
        <v>0.46760000000000002</v>
      </c>
      <c r="K44" s="18">
        <v>1.43E-2</v>
      </c>
      <c r="L44" s="18">
        <v>2.6739999999999999</v>
      </c>
      <c r="M44" s="18">
        <v>0.4718</v>
      </c>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47" x14ac:dyDescent="0.15">
      <c r="B45">
        <v>49.982999999999997</v>
      </c>
      <c r="C45">
        <v>3</v>
      </c>
      <c r="D45" s="18">
        <v>6.9199999999999998E-2</v>
      </c>
      <c r="E45" s="18">
        <v>3.7440000000000001E-2</v>
      </c>
      <c r="F45" s="18">
        <v>2.6659999999999999</v>
      </c>
      <c r="G45" s="18">
        <v>2.4990000000000001</v>
      </c>
      <c r="H45" s="18">
        <v>-0.1221</v>
      </c>
      <c r="I45" s="18">
        <v>2.0609999999999999</v>
      </c>
      <c r="J45" s="18">
        <v>0.37409999999999999</v>
      </c>
      <c r="K45" s="18">
        <v>1.546E-2</v>
      </c>
      <c r="L45" s="18">
        <v>2.5750000000000002</v>
      </c>
      <c r="M45" s="18">
        <v>6.8830000000000002E-2</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47" x14ac:dyDescent="0.15">
      <c r="B46">
        <v>49.982999999999997</v>
      </c>
      <c r="C46">
        <v>5</v>
      </c>
      <c r="D46" s="18">
        <v>7.9829999999999998E-2</v>
      </c>
      <c r="E46" s="18">
        <v>-4.929E-2</v>
      </c>
      <c r="F46" s="18">
        <v>1.4</v>
      </c>
      <c r="G46" s="18">
        <v>0.37369999999999998</v>
      </c>
      <c r="H46" s="18">
        <v>-6.991E-2</v>
      </c>
      <c r="I46" s="18">
        <v>2.141</v>
      </c>
      <c r="J46" s="18">
        <v>0.19089999999999999</v>
      </c>
      <c r="K46" s="18">
        <v>3.9370000000000002E-2</v>
      </c>
      <c r="L46" s="18">
        <v>1.3009999999999999</v>
      </c>
      <c r="M46" s="18">
        <v>0.21929999999999999</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47" x14ac:dyDescent="0.15">
      <c r="B47">
        <v>49.982999999999997</v>
      </c>
      <c r="C47">
        <v>7</v>
      </c>
      <c r="D47" s="18">
        <v>7.8659999999999994E-2</v>
      </c>
      <c r="E47" s="18">
        <v>4.4819999999999999E-2</v>
      </c>
      <c r="F47" s="18">
        <v>1.405</v>
      </c>
      <c r="G47" s="18">
        <v>0.1719</v>
      </c>
      <c r="H47" s="18">
        <v>-0.15049999999999999</v>
      </c>
      <c r="I47" s="18">
        <v>2.0819999999999999</v>
      </c>
      <c r="J47" s="18">
        <v>0.38329999999999997</v>
      </c>
      <c r="K47" s="18">
        <v>2.6980000000000001E-2</v>
      </c>
      <c r="L47" s="18">
        <v>2.8450000000000002</v>
      </c>
      <c r="M47" s="18">
        <v>5.9769999999999997E-2</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47" x14ac:dyDescent="0.15">
      <c r="B48">
        <v>49.982999999999997</v>
      </c>
      <c r="C48">
        <v>10</v>
      </c>
      <c r="D48" s="18">
        <v>8.2180000000000003E-2</v>
      </c>
      <c r="E48" s="18">
        <v>2.0539999999999999E-2</v>
      </c>
      <c r="F48" s="18">
        <v>1.125</v>
      </c>
      <c r="G48" s="18">
        <v>3.6490000000000002E-2</v>
      </c>
      <c r="H48" s="18">
        <v>-7.5850000000000001E-2</v>
      </c>
      <c r="I48" s="18">
        <v>2.0310000000000001</v>
      </c>
      <c r="J48" s="18">
        <v>0.16009999999999999</v>
      </c>
      <c r="K48" s="18">
        <v>-2.6880000000000001E-2</v>
      </c>
      <c r="L48" s="18">
        <v>1.2190000000000001</v>
      </c>
      <c r="M48" s="18">
        <v>0.58430000000000004</v>
      </c>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x14ac:dyDescent="0.15">
      <c r="B49">
        <v>49.982999999999997</v>
      </c>
      <c r="C49">
        <v>15</v>
      </c>
      <c r="D49" s="18">
        <v>8.0479999999999996E-2</v>
      </c>
      <c r="E49" s="18">
        <v>3.1210000000000002E-2</v>
      </c>
      <c r="F49" s="18">
        <v>1.1459999999999999</v>
      </c>
      <c r="G49" s="18">
        <v>5.1069999999999997E-2</v>
      </c>
      <c r="H49" s="18">
        <v>-0.1012</v>
      </c>
      <c r="I49" s="18">
        <v>2.056</v>
      </c>
      <c r="J49" s="18">
        <v>0.23469999999999999</v>
      </c>
      <c r="K49" s="18">
        <v>-1.0500000000000001E-2</v>
      </c>
      <c r="L49" s="18">
        <v>0.23089999999999999</v>
      </c>
      <c r="M49" s="18">
        <v>5.5210000000000002E-2</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x14ac:dyDescent="0.15">
      <c r="B50">
        <v>49.982999999999997</v>
      </c>
      <c r="C50">
        <v>20</v>
      </c>
      <c r="D50" s="18">
        <v>7.5660000000000005E-2</v>
      </c>
      <c r="E50" s="18">
        <v>7.1669999999999998E-3</v>
      </c>
      <c r="F50" s="18">
        <v>1.1830000000000001</v>
      </c>
      <c r="G50" s="18">
        <v>4.1169999999999998E-2</v>
      </c>
      <c r="H50" s="18">
        <v>-6.1260000000000002E-2</v>
      </c>
      <c r="I50" s="18">
        <v>2.0550000000000002</v>
      </c>
      <c r="J50" s="18">
        <v>0.17849999999999999</v>
      </c>
      <c r="K50" s="18">
        <v>-2.1559999999999999E-2</v>
      </c>
      <c r="L50" s="18">
        <v>2.6539999999999999</v>
      </c>
      <c r="M50" s="18">
        <v>3.2590000000000001E-2</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x14ac:dyDescent="0.15">
      <c r="B51">
        <v>67.763000000000005</v>
      </c>
      <c r="C51">
        <v>1</v>
      </c>
      <c r="D51" s="18">
        <v>7.7310000000000004E-2</v>
      </c>
      <c r="E51" s="18">
        <v>-5.849E-2</v>
      </c>
      <c r="F51" s="18">
        <v>1.0840000000000001</v>
      </c>
      <c r="G51" s="18">
        <v>0.25240000000000001</v>
      </c>
      <c r="H51" s="18">
        <v>-7.9500000000000001E-2</v>
      </c>
      <c r="I51" s="18">
        <v>1.8080000000000001</v>
      </c>
      <c r="J51" s="18">
        <v>0.38440000000000002</v>
      </c>
      <c r="K51" s="18">
        <v>6.0679999999999998E-2</v>
      </c>
      <c r="L51" s="18">
        <v>1.925</v>
      </c>
      <c r="M51" s="18">
        <v>0.41849999999999998</v>
      </c>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x14ac:dyDescent="0.15">
      <c r="B52">
        <v>67.763000000000005</v>
      </c>
      <c r="C52">
        <v>3</v>
      </c>
      <c r="D52" s="18">
        <v>8.9819999999999997E-2</v>
      </c>
      <c r="E52" s="18">
        <v>-3.3529999999999997E-2</v>
      </c>
      <c r="F52" s="18">
        <v>0.49259999999999998</v>
      </c>
      <c r="G52" s="18">
        <v>1.0229999999999999</v>
      </c>
      <c r="H52" s="18">
        <v>-9.2850000000000002E-2</v>
      </c>
      <c r="I52" s="18">
        <v>2.0030000000000001</v>
      </c>
      <c r="J52" s="18">
        <v>0.26100000000000001</v>
      </c>
      <c r="K52" s="18">
        <v>3.6549999999999999E-2</v>
      </c>
      <c r="L52" s="18">
        <v>2.4569999999999999</v>
      </c>
      <c r="M52" s="18">
        <v>0.154</v>
      </c>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x14ac:dyDescent="0.15">
      <c r="B53">
        <v>67.763000000000005</v>
      </c>
      <c r="C53">
        <v>5</v>
      </c>
      <c r="D53" s="18">
        <v>7.7539999999999998E-2</v>
      </c>
      <c r="E53" s="18">
        <v>3.3020000000000001E-2</v>
      </c>
      <c r="F53" s="18">
        <v>1.266</v>
      </c>
      <c r="G53" s="18">
        <v>0.1431</v>
      </c>
      <c r="H53" s="18">
        <v>-0.12790000000000001</v>
      </c>
      <c r="I53" s="18">
        <v>1.8129999999999999</v>
      </c>
      <c r="J53" s="18">
        <v>0.34749999999999998</v>
      </c>
      <c r="K53" s="18">
        <v>1.7389999999999999E-2</v>
      </c>
      <c r="L53" s="18">
        <v>2.8639999999999999</v>
      </c>
      <c r="M53" s="18">
        <v>0.46539999999999998</v>
      </c>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x14ac:dyDescent="0.15">
      <c r="B54">
        <v>67.763000000000005</v>
      </c>
      <c r="C54">
        <v>7</v>
      </c>
      <c r="D54" s="18">
        <v>7.8259999999999996E-2</v>
      </c>
      <c r="E54" s="18">
        <v>2.7789999999999999E-2</v>
      </c>
      <c r="F54" s="18">
        <v>1.1850000000000001</v>
      </c>
      <c r="G54" s="18">
        <v>0.15670000000000001</v>
      </c>
      <c r="H54" s="18">
        <v>-8.5519999999999999E-2</v>
      </c>
      <c r="I54" s="18">
        <v>1.78</v>
      </c>
      <c r="J54" s="18">
        <v>0.3977</v>
      </c>
      <c r="K54" s="18">
        <v>-2.053E-2</v>
      </c>
      <c r="L54" s="18">
        <v>2.988</v>
      </c>
      <c r="M54" s="18">
        <v>1.3129999999999999</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x14ac:dyDescent="0.15">
      <c r="B55">
        <v>67.763000000000005</v>
      </c>
      <c r="C55">
        <v>10</v>
      </c>
      <c r="D55" s="18">
        <v>7.9920000000000005E-2</v>
      </c>
      <c r="E55" s="18">
        <v>0.15409999999999999</v>
      </c>
      <c r="F55" s="18">
        <v>1.7729999999999999</v>
      </c>
      <c r="G55" s="18">
        <v>0.43230000000000002</v>
      </c>
      <c r="H55" s="18">
        <v>-0.1736</v>
      </c>
      <c r="I55" s="18">
        <v>2.1309999999999998</v>
      </c>
      <c r="J55" s="18">
        <v>0.25900000000000001</v>
      </c>
      <c r="K55" s="18">
        <v>-6.0389999999999999E-2</v>
      </c>
      <c r="L55" s="18">
        <v>0.82920000000000005</v>
      </c>
      <c r="M55" s="18">
        <v>0.27579999999999999</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x14ac:dyDescent="0.15">
      <c r="B56">
        <v>67.763000000000005</v>
      </c>
      <c r="C56">
        <v>15</v>
      </c>
      <c r="D56" s="18">
        <v>8.8709999999999997E-2</v>
      </c>
      <c r="E56" s="18">
        <v>-1.8550000000000001E-2</v>
      </c>
      <c r="F56" s="18">
        <v>0.55720000000000003</v>
      </c>
      <c r="G56" s="18">
        <v>0.36199999999999999</v>
      </c>
      <c r="H56" s="18">
        <v>-0.1017</v>
      </c>
      <c r="I56" s="18">
        <v>2.2970000000000002</v>
      </c>
      <c r="J56" s="18">
        <v>0.44869999999999999</v>
      </c>
      <c r="K56" s="18">
        <v>3.1510000000000003E-2</v>
      </c>
      <c r="L56" s="18">
        <v>2.8039999999999998</v>
      </c>
      <c r="M56" s="18">
        <v>3.1640000000000001E-2</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x14ac:dyDescent="0.15">
      <c r="B57">
        <v>67.763000000000005</v>
      </c>
      <c r="C57">
        <v>20</v>
      </c>
      <c r="D57" s="18">
        <v>7.9939999999999997E-2</v>
      </c>
      <c r="E57" s="18">
        <v>0.45950000000000002</v>
      </c>
      <c r="F57" s="18">
        <v>2.0350000000000001</v>
      </c>
      <c r="G57" s="18">
        <v>0.48399999999999999</v>
      </c>
      <c r="H57" s="18">
        <v>-0.21490000000000001</v>
      </c>
      <c r="I57" s="18">
        <v>2.2879999999999998</v>
      </c>
      <c r="J57" s="18">
        <v>0.31309999999999999</v>
      </c>
      <c r="K57" s="18">
        <v>-0.32450000000000001</v>
      </c>
      <c r="L57" s="18">
        <v>1.849</v>
      </c>
      <c r="M57" s="18">
        <v>0.48280000000000001</v>
      </c>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x14ac:dyDescent="0.15">
      <c r="B58">
        <v>92.162999999999997</v>
      </c>
      <c r="C58">
        <v>1</v>
      </c>
      <c r="D58" s="18">
        <v>7.893E-2</v>
      </c>
      <c r="E58" s="18">
        <v>-4.8419999999999998E-2</v>
      </c>
      <c r="F58" s="18">
        <v>1.109</v>
      </c>
      <c r="G58" s="18">
        <v>0.18559999999999999</v>
      </c>
      <c r="H58" s="18">
        <v>-5.5210000000000002E-2</v>
      </c>
      <c r="I58" s="18">
        <v>1.7</v>
      </c>
      <c r="J58" s="18">
        <v>0.23980000000000001</v>
      </c>
      <c r="K58" s="18">
        <v>2.47E-2</v>
      </c>
      <c r="L58" s="18">
        <v>1.85</v>
      </c>
      <c r="M58" s="18">
        <v>0.21840000000000001</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x14ac:dyDescent="0.15">
      <c r="B59">
        <v>92.162999999999997</v>
      </c>
      <c r="C59">
        <v>3</v>
      </c>
      <c r="D59" s="18">
        <v>7.911E-2</v>
      </c>
      <c r="E59" s="18">
        <v>-7.4720000000000003E-3</v>
      </c>
      <c r="F59" s="18">
        <v>1.0720000000000001</v>
      </c>
      <c r="G59" s="18">
        <v>4.7739999999999998E-2</v>
      </c>
      <c r="H59" s="18">
        <v>-8.4790000000000004E-2</v>
      </c>
      <c r="I59" s="18">
        <v>1.657</v>
      </c>
      <c r="J59" s="18">
        <v>0.32819999999999999</v>
      </c>
      <c r="K59" s="18">
        <v>1.315E-2</v>
      </c>
      <c r="L59" s="18">
        <v>1.744</v>
      </c>
      <c r="M59" s="18">
        <v>0.80259999999999998</v>
      </c>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x14ac:dyDescent="0.15">
      <c r="B60">
        <v>92.162999999999997</v>
      </c>
      <c r="C60">
        <v>5</v>
      </c>
      <c r="D60" s="18">
        <v>7.8640000000000002E-2</v>
      </c>
      <c r="E60" s="18">
        <v>-2.6579999999999999E-2</v>
      </c>
      <c r="F60" s="18">
        <v>1.2869999999999999</v>
      </c>
      <c r="G60" s="18">
        <v>0.13400000000000001</v>
      </c>
      <c r="H60" s="18">
        <v>-7.0269999999999999E-2</v>
      </c>
      <c r="I60" s="18">
        <v>2.42</v>
      </c>
      <c r="J60" s="18">
        <v>0.2918</v>
      </c>
      <c r="K60" s="18">
        <v>1.821E-2</v>
      </c>
      <c r="L60" s="18">
        <v>2.8570000000000002</v>
      </c>
      <c r="M60" s="18">
        <v>8.8639999999999997E-2</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x14ac:dyDescent="0.15">
      <c r="B61">
        <v>92.162999999999997</v>
      </c>
      <c r="C61">
        <v>7</v>
      </c>
      <c r="D61" s="18">
        <v>7.8359999999999999E-2</v>
      </c>
      <c r="E61" s="18">
        <v>-2.954E-2</v>
      </c>
      <c r="F61" s="18">
        <v>1.351</v>
      </c>
      <c r="G61" s="18">
        <v>0.1507</v>
      </c>
      <c r="H61" s="18">
        <v>-2.1440000000000001E-2</v>
      </c>
      <c r="I61" s="18">
        <v>2.3940000000000001</v>
      </c>
      <c r="J61" s="18">
        <v>0.1065</v>
      </c>
      <c r="K61" s="18">
        <v>-2.7380000000000002E-2</v>
      </c>
      <c r="L61" s="18">
        <v>3.0049999999999999</v>
      </c>
      <c r="M61" s="18">
        <v>0.55400000000000005</v>
      </c>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x14ac:dyDescent="0.15">
      <c r="B62">
        <v>92.162999999999997</v>
      </c>
      <c r="C62">
        <v>10</v>
      </c>
      <c r="D62" s="18">
        <v>7.6789999999999997E-2</v>
      </c>
      <c r="E62" s="18">
        <v>9.3799999999999994E-3</v>
      </c>
      <c r="F62" s="18">
        <v>1.6859999999999999</v>
      </c>
      <c r="G62" s="18">
        <v>3.9690000000000003E-2</v>
      </c>
      <c r="H62" s="18">
        <v>-7.3859999999999995E-2</v>
      </c>
      <c r="I62" s="18">
        <v>2.0880000000000001</v>
      </c>
      <c r="J62" s="18">
        <v>0.2233</v>
      </c>
      <c r="K62" s="18">
        <v>-1.231E-2</v>
      </c>
      <c r="L62" s="18">
        <v>1.163</v>
      </c>
      <c r="M62" s="18">
        <v>0.1182</v>
      </c>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15">
      <c r="B63">
        <v>92.162999999999997</v>
      </c>
      <c r="C63">
        <v>15</v>
      </c>
      <c r="D63" s="18">
        <v>7.3709999999999998E-2</v>
      </c>
      <c r="E63" s="18">
        <v>-1.9359999999999999E-2</v>
      </c>
      <c r="F63" s="18">
        <v>1.0089999999999999</v>
      </c>
      <c r="G63" s="18">
        <v>0.124</v>
      </c>
      <c r="H63" s="18">
        <v>-1.9640000000000001E-2</v>
      </c>
      <c r="I63" s="18">
        <v>2.0979999999999999</v>
      </c>
      <c r="J63" s="18">
        <v>8.1939999999999999E-2</v>
      </c>
      <c r="K63" s="18">
        <v>-3.4709999999999998E-2</v>
      </c>
      <c r="L63" s="18">
        <v>2.516</v>
      </c>
      <c r="M63" s="18">
        <v>8.1009999999999999E-2</v>
      </c>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15">
      <c r="B64">
        <v>92.162999999999997</v>
      </c>
      <c r="C64">
        <v>20</v>
      </c>
      <c r="D64" s="18">
        <v>7.5209999999999999E-2</v>
      </c>
      <c r="E64" s="18">
        <v>-2.647E-2</v>
      </c>
      <c r="F64" s="18">
        <v>2.613</v>
      </c>
      <c r="G64" s="18">
        <v>3.014E-2</v>
      </c>
      <c r="H64" s="18">
        <v>-4.4589999999999998E-2</v>
      </c>
      <c r="I64" s="18">
        <v>2.2669999999999999</v>
      </c>
      <c r="J64" s="18">
        <v>9.6869999999999998E-2</v>
      </c>
      <c r="K64" s="18">
        <v>-4.1460000000000004E-3</v>
      </c>
      <c r="L64" s="18">
        <v>0.76670000000000005</v>
      </c>
      <c r="M64" s="18">
        <v>4.1950000000000001E-2</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2:47" x14ac:dyDescent="0.15">
      <c r="B65">
        <v>125.563</v>
      </c>
      <c r="C65">
        <v>1</v>
      </c>
      <c r="D65" s="18">
        <v>7.7130000000000004E-2</v>
      </c>
      <c r="E65" s="18">
        <v>-5.5100000000000003E-2</v>
      </c>
      <c r="F65" s="18">
        <v>1.034</v>
      </c>
      <c r="G65" s="18">
        <v>0.25669999999999998</v>
      </c>
      <c r="H65" s="18">
        <v>-3.5659999999999997E-2</v>
      </c>
      <c r="I65" s="18">
        <v>1.873</v>
      </c>
      <c r="J65" s="18">
        <v>0.26910000000000001</v>
      </c>
      <c r="K65" s="18">
        <v>1.363E-2</v>
      </c>
      <c r="L65" s="18">
        <v>2.157</v>
      </c>
      <c r="M65" s="18">
        <v>0.1862</v>
      </c>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2:47" x14ac:dyDescent="0.15">
      <c r="B66">
        <v>125.563</v>
      </c>
      <c r="C66">
        <v>3</v>
      </c>
      <c r="D66" s="18">
        <v>7.8880000000000006E-2</v>
      </c>
      <c r="E66" s="18">
        <v>-2.0420000000000001E-2</v>
      </c>
      <c r="F66" s="18">
        <v>0.79279999999999995</v>
      </c>
      <c r="G66" s="18">
        <v>0.1666</v>
      </c>
      <c r="H66" s="18">
        <v>-8.4199999999999997E-2</v>
      </c>
      <c r="I66" s="18">
        <v>2.1219999999999999</v>
      </c>
      <c r="J66" s="18">
        <v>0.4824</v>
      </c>
      <c r="K66" s="18">
        <v>2.5739999999999999E-2</v>
      </c>
      <c r="L66" s="18">
        <v>2.5659999999999998</v>
      </c>
      <c r="M66" s="18">
        <v>3.0009999999999998E-2</v>
      </c>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2:47" x14ac:dyDescent="0.15">
      <c r="B67">
        <v>125.563</v>
      </c>
      <c r="C67">
        <v>5</v>
      </c>
      <c r="D67" s="18">
        <v>7.6060000000000003E-2</v>
      </c>
      <c r="E67" s="18">
        <v>-2.3009999999999999E-2</v>
      </c>
      <c r="F67" s="18">
        <v>0.85660000000000003</v>
      </c>
      <c r="G67" s="18">
        <v>0.22670000000000001</v>
      </c>
      <c r="H67" s="18">
        <v>-6.2289999999999998E-2</v>
      </c>
      <c r="I67" s="18">
        <v>2.13</v>
      </c>
      <c r="J67" s="18">
        <v>0.30170000000000002</v>
      </c>
      <c r="K67" s="18">
        <v>9.2429999999999995E-3</v>
      </c>
      <c r="L67" s="18">
        <v>2.8370000000000002</v>
      </c>
      <c r="M67" s="18">
        <v>7.528E-2</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2:47" x14ac:dyDescent="0.15">
      <c r="B68">
        <v>125.563</v>
      </c>
      <c r="C68">
        <v>7</v>
      </c>
      <c r="D68" s="18">
        <v>7.3150000000000007E-2</v>
      </c>
      <c r="E68" s="18">
        <v>-2.937E-2</v>
      </c>
      <c r="F68" s="18">
        <v>0.87080000000000002</v>
      </c>
      <c r="G68" s="18">
        <v>0.157</v>
      </c>
      <c r="H68" s="18">
        <v>-5.4109999999999998E-2</v>
      </c>
      <c r="I68" s="18">
        <v>2.21</v>
      </c>
      <c r="J68" s="18">
        <v>0.21060000000000001</v>
      </c>
      <c r="K68" s="18">
        <v>1.0330000000000001E-2</v>
      </c>
      <c r="L68" s="18">
        <v>1.7929999999999999</v>
      </c>
      <c r="M68" s="18">
        <v>2.4340000000000002</v>
      </c>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2:47" x14ac:dyDescent="0.15">
      <c r="B69">
        <v>125.563</v>
      </c>
      <c r="C69">
        <v>10</v>
      </c>
      <c r="D69" s="18">
        <v>7.9899999999999999E-2</v>
      </c>
      <c r="E69" s="18">
        <v>-4.4339999999999997E-2</v>
      </c>
      <c r="F69" s="18">
        <v>1.071</v>
      </c>
      <c r="G69" s="18">
        <v>0.19220000000000001</v>
      </c>
      <c r="H69" s="18">
        <v>-4.3290000000000002E-2</v>
      </c>
      <c r="I69" s="18">
        <v>2.2210000000000001</v>
      </c>
      <c r="J69" s="18">
        <v>0.16109999999999999</v>
      </c>
      <c r="K69" s="18">
        <v>7.7260000000000002E-3</v>
      </c>
      <c r="L69" s="18">
        <v>2.544</v>
      </c>
      <c r="M69" s="18">
        <v>6.2789999999999999E-2</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2:47" x14ac:dyDescent="0.15">
      <c r="B70">
        <v>125.563</v>
      </c>
      <c r="C70">
        <v>15</v>
      </c>
      <c r="D70" s="18">
        <v>7.1629999999999999E-2</v>
      </c>
      <c r="E70" s="18">
        <v>-3.2129999999999999E-2</v>
      </c>
      <c r="F70" s="18">
        <v>1.2150000000000001</v>
      </c>
      <c r="G70" s="18">
        <v>0.2132</v>
      </c>
      <c r="H70" s="18">
        <v>-5.0250000000000003E-2</v>
      </c>
      <c r="I70" s="18">
        <v>2.2360000000000002</v>
      </c>
      <c r="J70" s="18">
        <v>0.16289999999999999</v>
      </c>
      <c r="K70" s="18">
        <v>1.0749999999999999E-2</v>
      </c>
      <c r="L70" s="18">
        <v>2.4910000000000001</v>
      </c>
      <c r="M70" s="18">
        <v>3.1E-2</v>
      </c>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2:47" x14ac:dyDescent="0.15">
      <c r="B71">
        <v>125.563</v>
      </c>
      <c r="C71">
        <v>20</v>
      </c>
      <c r="D71" s="18">
        <v>7.2859999999999994E-2</v>
      </c>
      <c r="E71" s="18">
        <v>-8.397E-3</v>
      </c>
      <c r="F71" s="18">
        <v>1.032</v>
      </c>
      <c r="G71" s="18">
        <v>3.0190000000000002E-2</v>
      </c>
      <c r="H71" s="18">
        <v>-6.8180000000000004E-2</v>
      </c>
      <c r="I71" s="18">
        <v>1.8740000000000001</v>
      </c>
      <c r="J71" s="18">
        <v>0.2732</v>
      </c>
      <c r="K71" s="18">
        <v>3.7169999999999998E-3</v>
      </c>
      <c r="L71" s="18">
        <v>2.6019999999999999</v>
      </c>
      <c r="M71" s="18">
        <v>3.5619999999999999E-2</v>
      </c>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2:47" x14ac:dyDescent="0.15">
      <c r="B72">
        <v>171.16300000000001</v>
      </c>
      <c r="C72">
        <v>1</v>
      </c>
      <c r="D72" s="18">
        <v>8.2419999999999993E-2</v>
      </c>
      <c r="E72" s="18">
        <v>-5.5620000000000003E-2</v>
      </c>
      <c r="F72" s="18">
        <v>1.008</v>
      </c>
      <c r="G72" s="18">
        <v>0.45729999999999998</v>
      </c>
      <c r="H72" s="18">
        <v>-4.9750000000000003E-2</v>
      </c>
      <c r="I72" s="18">
        <v>1.8169999999999999</v>
      </c>
      <c r="J72" s="18">
        <v>0.26</v>
      </c>
      <c r="K72" s="18">
        <v>2.2950000000000002E-2</v>
      </c>
      <c r="L72" s="18">
        <v>2.1840000000000002</v>
      </c>
      <c r="M72" s="18">
        <v>0.24160000000000001</v>
      </c>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2:47" x14ac:dyDescent="0.15">
      <c r="B73">
        <v>171.16300000000001</v>
      </c>
      <c r="C73">
        <v>3</v>
      </c>
      <c r="D73" s="18">
        <v>9.1310000000000002E-2</v>
      </c>
      <c r="E73" s="18">
        <v>-6.1929999999999999E-2</v>
      </c>
      <c r="F73" s="18">
        <v>0.66839999999999999</v>
      </c>
      <c r="G73" s="18">
        <v>0.77</v>
      </c>
      <c r="H73" s="18">
        <v>-4.4630000000000003E-2</v>
      </c>
      <c r="I73" s="18">
        <v>1.756</v>
      </c>
      <c r="J73" s="18">
        <v>0.21210000000000001</v>
      </c>
      <c r="K73" s="18">
        <v>1.5259999999999999E-2</v>
      </c>
      <c r="L73" s="18">
        <v>1.845</v>
      </c>
      <c r="M73" s="18">
        <v>0.92179999999999995</v>
      </c>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2:47" x14ac:dyDescent="0.15">
      <c r="B74">
        <v>171.16300000000001</v>
      </c>
      <c r="C74">
        <v>5</v>
      </c>
      <c r="D74" s="18">
        <v>8.6889999999999995E-2</v>
      </c>
      <c r="E74" s="18">
        <v>-2.7279999999999999E-2</v>
      </c>
      <c r="F74" s="18">
        <v>-1.4679999999999999E-3</v>
      </c>
      <c r="G74" s="18">
        <v>0.3508</v>
      </c>
      <c r="H74" s="18">
        <v>-8.2559999999999995E-2</v>
      </c>
      <c r="I74" s="18">
        <v>1.927</v>
      </c>
      <c r="J74" s="18">
        <v>0.1976</v>
      </c>
      <c r="K74" s="18">
        <v>2.2950000000000002E-2</v>
      </c>
      <c r="L74" s="18">
        <v>2.077</v>
      </c>
      <c r="M74" s="18">
        <v>8.7410000000000002E-2</v>
      </c>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2:47" x14ac:dyDescent="0.15">
      <c r="B75">
        <v>171.16300000000001</v>
      </c>
      <c r="C75">
        <v>7</v>
      </c>
      <c r="D75" s="18">
        <v>7.2160000000000002E-2</v>
      </c>
      <c r="E75" s="18">
        <v>-1.6549999999999999E-2</v>
      </c>
      <c r="F75" s="18">
        <v>0.42920000000000003</v>
      </c>
      <c r="G75" s="18">
        <v>0.15310000000000001</v>
      </c>
      <c r="H75" s="18">
        <v>-4.4670000000000001E-2</v>
      </c>
      <c r="I75" s="18">
        <v>1.8280000000000001</v>
      </c>
      <c r="J75" s="18">
        <v>0.15429999999999999</v>
      </c>
      <c r="K75" s="18">
        <v>-1.094E-2</v>
      </c>
      <c r="L75" s="18">
        <v>2.4940000000000002</v>
      </c>
      <c r="M75" s="18">
        <v>9.9129999999999996E-2</v>
      </c>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2:47" x14ac:dyDescent="0.15">
      <c r="B76">
        <v>171.16300000000001</v>
      </c>
      <c r="C76">
        <v>10</v>
      </c>
      <c r="D76" s="18">
        <v>6.0810000000000003E-2</v>
      </c>
      <c r="E76" s="18">
        <v>-4.4339999999999997E-2</v>
      </c>
      <c r="F76" s="18">
        <v>0.38779999999999998</v>
      </c>
      <c r="G76" s="18">
        <v>0.20280000000000001</v>
      </c>
      <c r="H76" s="18">
        <v>-0.1077</v>
      </c>
      <c r="I76" s="18">
        <v>1.7909999999999999</v>
      </c>
      <c r="J76" s="18">
        <v>0.28760000000000002</v>
      </c>
      <c r="K76" s="18">
        <v>9.1240000000000002E-2</v>
      </c>
      <c r="L76" s="18">
        <v>0.9204</v>
      </c>
      <c r="M76" s="18">
        <v>0.59009999999999996</v>
      </c>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2:47" x14ac:dyDescent="0.15">
      <c r="B77">
        <v>171.16300000000001</v>
      </c>
      <c r="C77">
        <v>15</v>
      </c>
      <c r="D77" s="18">
        <v>7.3389999999999997E-2</v>
      </c>
      <c r="E77" s="18">
        <v>-4.4080000000000001E-2</v>
      </c>
      <c r="F77" s="18">
        <v>0.40770000000000001</v>
      </c>
      <c r="G77" s="18">
        <v>0.1225</v>
      </c>
      <c r="H77" s="18">
        <v>-9.8640000000000005E-2</v>
      </c>
      <c r="I77" s="18">
        <v>2.0049999999999999</v>
      </c>
      <c r="J77" s="18">
        <v>0.30590000000000001</v>
      </c>
      <c r="K77" s="18">
        <v>6.9330000000000003E-2</v>
      </c>
      <c r="L77" s="18">
        <v>1.3380000000000001</v>
      </c>
      <c r="M77" s="18">
        <v>0.82520000000000004</v>
      </c>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2:47" x14ac:dyDescent="0.15">
      <c r="B78">
        <v>171.16300000000001</v>
      </c>
      <c r="C78">
        <v>20</v>
      </c>
      <c r="D78" s="18">
        <v>6.6470000000000001E-2</v>
      </c>
      <c r="E78" s="18">
        <v>7.757E-2</v>
      </c>
      <c r="F78" s="18">
        <v>1.1040000000000001</v>
      </c>
      <c r="G78" s="18">
        <v>0.18859999999999999</v>
      </c>
      <c r="H78" s="18">
        <v>-0.28370000000000001</v>
      </c>
      <c r="I78" s="18">
        <v>1.532</v>
      </c>
      <c r="J78" s="18">
        <v>0.72670000000000001</v>
      </c>
      <c r="K78" s="18">
        <v>0.1396</v>
      </c>
      <c r="L78" s="18">
        <v>1.6890000000000001</v>
      </c>
      <c r="M78" s="18">
        <v>2.0390000000000001</v>
      </c>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2:47" x14ac:dyDescent="0.15">
      <c r="B79">
        <v>233.56299999999999</v>
      </c>
      <c r="C79">
        <v>1</v>
      </c>
      <c r="D79" s="18">
        <v>6.0569999999999999E-2</v>
      </c>
      <c r="E79" s="18">
        <v>-1.2699999999999999E-2</v>
      </c>
      <c r="F79" s="18">
        <v>1.6220000000000001</v>
      </c>
      <c r="G79" s="18">
        <v>5.8209999999999998E-2</v>
      </c>
      <c r="H79" s="18">
        <v>-9.8580000000000001E-2</v>
      </c>
      <c r="I79" s="18">
        <v>1.8089999999999999</v>
      </c>
      <c r="J79" s="18">
        <v>0.56850000000000001</v>
      </c>
      <c r="K79" s="18">
        <v>5.0709999999999998E-2</v>
      </c>
      <c r="L79" s="18">
        <v>2.3279999999999998</v>
      </c>
      <c r="M79" s="18">
        <v>1.917</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2:47" x14ac:dyDescent="0.15">
      <c r="B80">
        <v>233.56299999999999</v>
      </c>
      <c r="C80">
        <v>3</v>
      </c>
      <c r="D80" s="18">
        <v>6.3829999999999998E-2</v>
      </c>
      <c r="E80" s="18">
        <v>-1.038E-2</v>
      </c>
      <c r="F80" s="18">
        <v>1.196</v>
      </c>
      <c r="G80" s="18">
        <v>0.1462</v>
      </c>
      <c r="H80" s="18">
        <v>-7.4099999999999999E-2</v>
      </c>
      <c r="I80" s="18">
        <v>1.8240000000000001</v>
      </c>
      <c r="J80" s="18">
        <v>0.3891</v>
      </c>
      <c r="K80" s="18">
        <v>2.0639999999999999E-2</v>
      </c>
      <c r="L80" s="18">
        <v>2.6</v>
      </c>
      <c r="M80" s="18">
        <v>2.1</v>
      </c>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2:47" x14ac:dyDescent="0.15">
      <c r="B81">
        <v>233.56299999999999</v>
      </c>
      <c r="C81">
        <v>5</v>
      </c>
      <c r="D81" s="18">
        <v>6.3670000000000004E-2</v>
      </c>
      <c r="E81" s="18">
        <v>-3.9039999999999998E-2</v>
      </c>
      <c r="F81" s="18">
        <v>1.4330000000000001</v>
      </c>
      <c r="G81" s="18">
        <v>0.17349999999999999</v>
      </c>
      <c r="H81" s="18">
        <v>-3.424E-2</v>
      </c>
      <c r="I81" s="18">
        <v>2.282</v>
      </c>
      <c r="J81" s="18">
        <v>0.1565</v>
      </c>
      <c r="K81" s="18">
        <v>9.6100000000000005E-3</v>
      </c>
      <c r="L81" s="18">
        <v>2.5510000000000002</v>
      </c>
      <c r="M81" s="18">
        <v>6.3210000000000002E-2</v>
      </c>
      <c r="O81" t="s">
        <v>647</v>
      </c>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2:47" x14ac:dyDescent="0.15">
      <c r="B82">
        <v>233.56299999999999</v>
      </c>
      <c r="C82">
        <v>7</v>
      </c>
      <c r="D82" s="18">
        <v>6.3009999999999997E-2</v>
      </c>
      <c r="E82" s="18">
        <v>-2.41E-2</v>
      </c>
      <c r="F82" s="18">
        <v>1.1200000000000001</v>
      </c>
      <c r="G82" s="18">
        <v>0.17449999999999999</v>
      </c>
      <c r="H82" s="18">
        <v>-5.2170000000000001E-2</v>
      </c>
      <c r="I82" s="18">
        <v>1.7949999999999999</v>
      </c>
      <c r="J82" s="18">
        <v>0.20130000000000001</v>
      </c>
      <c r="K82" s="18">
        <v>1.3259999999999999E-2</v>
      </c>
      <c r="L82" s="18">
        <v>1.9390000000000001</v>
      </c>
      <c r="M82" s="18">
        <v>7.0889999999999995E-2</v>
      </c>
      <c r="O82" s="18">
        <f>MAX(MIN(Angle!A95,AngHe!$P$3),AngHe!$P$2)</f>
        <v>1</v>
      </c>
      <c r="P82" s="18">
        <f t="shared" ref="P82:S86" ca="1" si="7">MAX(0,P$11+P$12/(1+EXP((P$13-LOG10($O82))/P$14))+P$15/(1+EXP((P$16-LOG10($O82))/P$17))+P$18/(1+EXP((P$19-LOG10($O82))/P$20)))</f>
        <v>7.2798134164754821E-2</v>
      </c>
      <c r="Q82" s="18">
        <f t="shared" ca="1" si="7"/>
        <v>6.6918708188242193E-2</v>
      </c>
      <c r="R82" s="18">
        <f t="shared" ca="1" si="7"/>
        <v>7.2798134164754821E-2</v>
      </c>
      <c r="S82" s="18">
        <f t="shared" ca="1" si="7"/>
        <v>6.6918708188242193E-2</v>
      </c>
      <c r="T82" s="18">
        <f ca="1">MAX(-P82+MIN(P82,AngCal!$B$30),T$11+T$12/(1+EXP((T$13-LOG10($O82))/T$14))+T$15/(1+EXP((T$16-LOG10($O82))/T$17))+T$18/(1+EXP((T$19-LOG10($O82))/T$20)))</f>
        <v>-2.3245435685830176E-2</v>
      </c>
      <c r="U82" s="18">
        <f ca="1">MAX(-Q82+MIN(Q82,AngCal!$B$30),U$11+U$12/(1+EXP((U$13-LOG10($O82))/U$14))+U$15/(1+EXP((U$16-LOG10($O82))/U$17))+U$18/(1+EXP((U$19-LOG10($O82))/U$20)))</f>
        <v>-1.8593755535338305E-2</v>
      </c>
      <c r="V82" s="18">
        <f ca="1">MAX(-R82+MIN(R82,AngCal!$B$30),V$11+V$12/(1+EXP((V$13-LOG10($O82))/V$14))+V$15/(1+EXP((V$16-LOG10($O82))/V$17))+V$18/(1+EXP((V$19-LOG10($O82))/V$20)))</f>
        <v>-2.3245435685830176E-2</v>
      </c>
      <c r="W82" s="18">
        <f ca="1">MAX(-S82+MIN(S82,AngCal!$B$30),W$11+W$12/(1+EXP((W$13-LOG10($O82))/W$14))+W$15/(1+EXP((W$16-LOG10($O82))/W$17))+W$18/(1+EXP((W$19-LOG10($O82))/W$20)))</f>
        <v>-1.8593755535338305E-2</v>
      </c>
      <c r="X82" s="18">
        <f t="shared" ref="X82:AA86" ca="1" si="8">10^(X$11+X$12/(1+EXP((X$13-LOG10($O82))/X$14))+X$15/(1+EXP((X$16-LOG10($O82))/X$17))+X$18/(1+EXP((X$19-LOG10($O82))/X$20)))</f>
        <v>0.49349413377794021</v>
      </c>
      <c r="Y82" s="18">
        <f t="shared" ca="1" si="8"/>
        <v>0.59949546599282666</v>
      </c>
      <c r="Z82" s="18">
        <f t="shared" ca="1" si="8"/>
        <v>0.49349413377794021</v>
      </c>
      <c r="AA82" s="18">
        <f t="shared" ca="1" si="8"/>
        <v>0.59949546599282666</v>
      </c>
      <c r="AB82" s="18">
        <f t="shared" ref="AB82:AE86" ca="1" si="9">MAX(0,AB$11+AB$12/(1+EXP((AB$13-LOG10($O82))/AB$14))+AB$15/(1+EXP((AB$16-LOG10($O82))/AB$17))+AB$18/(1+EXP((AB$19-LOG10($O82))/AB$20)))</f>
        <v>7.3116561955243756E-2</v>
      </c>
      <c r="AC82" s="18">
        <f t="shared" ca="1" si="9"/>
        <v>6.5791452356503174E-2</v>
      </c>
      <c r="AD82" s="18">
        <f t="shared" ca="1" si="9"/>
        <v>7.3116561955243756E-2</v>
      </c>
      <c r="AE82" s="18">
        <f t="shared" ca="1" si="9"/>
        <v>6.5791452356503174E-2</v>
      </c>
      <c r="AF82" s="18">
        <f ca="1">MAX(-AB82+MIN(AB82,AngCal!$B$30),AF$11+AF$12/(1+EXP((AF$13-LOG10($O82))/AF$14))+AF$15/(1+EXP((AF$16-LOG10($O82))/AF$17))+AF$18/(1+EXP((AF$19-LOG10($O82))/AF$20)))</f>
        <v>5.3542918977326236E-2</v>
      </c>
      <c r="AG82" s="18">
        <f ca="1">MAX(-AC82+MIN(AC82,AngCal!$B$30),AG$11+AG$12/(1+EXP((AG$13-LOG10($O82))/AG$14))+AG$15/(1+EXP((AG$16-LOG10($O82))/AG$17))+AG$18/(1+EXP((AG$19-LOG10($O82))/AG$20)))</f>
        <v>6.9383125502886181E-2</v>
      </c>
      <c r="AH82" s="18">
        <f ca="1">MAX(-AD82+MIN(AD82,AngCal!$B$30),AH$11+AH$12/(1+EXP((AH$13-LOG10($O82))/AH$14))+AH$15/(1+EXP((AH$16-LOG10($O82))/AH$17))+AH$18/(1+EXP((AH$19-LOG10($O82))/AH$20)))</f>
        <v>5.3542918977326236E-2</v>
      </c>
      <c r="AI82" s="18">
        <f ca="1">MAX(-AE82+MIN(AE82,AngCal!$B$30),AI$11+AI$12/(1+EXP((AI$13-LOG10($O82))/AI$14))+AI$15/(1+EXP((AI$16-LOG10($O82))/AI$17))+AI$18/(1+EXP((AI$19-LOG10($O82))/AI$20)))</f>
        <v>6.9383125502886181E-2</v>
      </c>
      <c r="AJ82" s="18">
        <f t="shared" ref="AJ82:AM86" ca="1" si="10">10^(AJ$11+AJ$12/(1+EXP((AJ$13-LOG10($O82))/AJ$14))+AJ$15/(1+EXP((AJ$16-LOG10($O82))/AJ$17))+AJ$18/(1+EXP((AJ$19-LOG10($O82))/AJ$20)))</f>
        <v>1.213902401429598</v>
      </c>
      <c r="AK82" s="18">
        <f t="shared" ca="1" si="10"/>
        <v>0.96365112820076992</v>
      </c>
      <c r="AL82" s="18">
        <f t="shared" ca="1" si="10"/>
        <v>1.213902401429598</v>
      </c>
      <c r="AM82" s="18">
        <f t="shared" ca="1" si="10"/>
        <v>0.96365112820076992</v>
      </c>
      <c r="AN82" s="18">
        <f t="shared" ref="AN82:AQ86" ca="1" si="11">MAX(0.1,MIN(1,AN$11+AN$12/(1+EXP((AN$13-LOG10($O82))/AN$14))+AN$15/(1+EXP((AN$16-LOG10($O82))/AN$17))+AN$18/(1+EXP((AN$19-LOG10($O82))/AN$20))))</f>
        <v>1</v>
      </c>
      <c r="AO82" s="18">
        <f t="shared" ca="1" si="11"/>
        <v>1</v>
      </c>
      <c r="AP82" s="18">
        <f t="shared" ca="1" si="11"/>
        <v>1</v>
      </c>
      <c r="AQ82" s="18">
        <f t="shared" ca="1" si="11"/>
        <v>1</v>
      </c>
      <c r="AR82" s="18">
        <f t="shared" ref="AR82:AU86" ca="1" si="12">MAX(0,AR$11+AR$12/(1+EXP((AR$13-LOG10($O82))/AR$14))+AR$15/(1+EXP((AR$16-LOG10($O82))/AR$17))+AR$18/(1+EXP((AR$19-LOG10($O82))/AR$20)))</f>
        <v>0</v>
      </c>
      <c r="AS82" s="18">
        <f t="shared" ca="1" si="12"/>
        <v>0</v>
      </c>
      <c r="AT82" s="18">
        <f t="shared" ca="1" si="12"/>
        <v>0</v>
      </c>
      <c r="AU82" s="18">
        <f t="shared" ca="1" si="12"/>
        <v>0</v>
      </c>
    </row>
    <row r="83" spans="2:47" x14ac:dyDescent="0.15">
      <c r="B83">
        <v>233.56299999999999</v>
      </c>
      <c r="C83">
        <v>10</v>
      </c>
      <c r="D83" s="18">
        <v>5.9139999999999998E-2</v>
      </c>
      <c r="E83" s="18">
        <v>-3.1899999999999998E-2</v>
      </c>
      <c r="F83" s="18">
        <v>1.222</v>
      </c>
      <c r="G83" s="18">
        <v>0.2485</v>
      </c>
      <c r="H83" s="18">
        <v>-3.1669999999999997E-2</v>
      </c>
      <c r="I83" s="18">
        <v>1.768</v>
      </c>
      <c r="J83" s="18">
        <v>0.374</v>
      </c>
      <c r="K83" s="18">
        <v>4.4209999999999996E-3</v>
      </c>
      <c r="L83" s="18">
        <v>1.2849999999999999</v>
      </c>
      <c r="M83" s="18">
        <v>2.492</v>
      </c>
      <c r="O83" s="18">
        <f>MAX(MIN(Angle!A96,AngHe!$P$3),AngHe!$P$2)</f>
        <v>1</v>
      </c>
      <c r="P83" s="18">
        <f t="shared" ca="1" si="7"/>
        <v>7.2798134164754821E-2</v>
      </c>
      <c r="Q83" s="18">
        <f t="shared" ca="1" si="7"/>
        <v>6.6918708188242193E-2</v>
      </c>
      <c r="R83" s="18">
        <f t="shared" ca="1" si="7"/>
        <v>7.2798134164754821E-2</v>
      </c>
      <c r="S83" s="18">
        <f t="shared" ca="1" si="7"/>
        <v>6.6918708188242193E-2</v>
      </c>
      <c r="T83" s="18">
        <f ca="1">MAX(-P83+MIN(P83,AngCal!$B$30),T$11+T$12/(1+EXP((T$13-LOG10($O83))/T$14))+T$15/(1+EXP((T$16-LOG10($O83))/T$17))+T$18/(1+EXP((T$19-LOG10($O83))/T$20)))</f>
        <v>-2.3245435685830176E-2</v>
      </c>
      <c r="U83" s="18">
        <f ca="1">MAX(-Q83+MIN(Q83,AngCal!$B$30),U$11+U$12/(1+EXP((U$13-LOG10($O83))/U$14))+U$15/(1+EXP((U$16-LOG10($O83))/U$17))+U$18/(1+EXP((U$19-LOG10($O83))/U$20)))</f>
        <v>-1.8593755535338305E-2</v>
      </c>
      <c r="V83" s="18">
        <f ca="1">MAX(-R83+MIN(R83,AngCal!$B$30),V$11+V$12/(1+EXP((V$13-LOG10($O83))/V$14))+V$15/(1+EXP((V$16-LOG10($O83))/V$17))+V$18/(1+EXP((V$19-LOG10($O83))/V$20)))</f>
        <v>-2.3245435685830176E-2</v>
      </c>
      <c r="W83" s="18">
        <f ca="1">MAX(-S83+MIN(S83,AngCal!$B$30),W$11+W$12/(1+EXP((W$13-LOG10($O83))/W$14))+W$15/(1+EXP((W$16-LOG10($O83))/W$17))+W$18/(1+EXP((W$19-LOG10($O83))/W$20)))</f>
        <v>-1.8593755535338305E-2</v>
      </c>
      <c r="X83" s="18">
        <f t="shared" ca="1" si="8"/>
        <v>0.49349413377794021</v>
      </c>
      <c r="Y83" s="18">
        <f t="shared" ca="1" si="8"/>
        <v>0.59949546599282666</v>
      </c>
      <c r="Z83" s="18">
        <f t="shared" ca="1" si="8"/>
        <v>0.49349413377794021</v>
      </c>
      <c r="AA83" s="18">
        <f t="shared" ca="1" si="8"/>
        <v>0.59949546599282666</v>
      </c>
      <c r="AB83" s="18">
        <f t="shared" ca="1" si="9"/>
        <v>7.3116561955243756E-2</v>
      </c>
      <c r="AC83" s="18">
        <f t="shared" ca="1" si="9"/>
        <v>6.5791452356503174E-2</v>
      </c>
      <c r="AD83" s="18">
        <f t="shared" ca="1" si="9"/>
        <v>7.3116561955243756E-2</v>
      </c>
      <c r="AE83" s="18">
        <f t="shared" ca="1" si="9"/>
        <v>6.5791452356503174E-2</v>
      </c>
      <c r="AF83" s="18">
        <f ca="1">MAX(-AB83+MIN(AB83,AngCal!$B$30),AF$11+AF$12/(1+EXP((AF$13-LOG10($O83))/AF$14))+AF$15/(1+EXP((AF$16-LOG10($O83))/AF$17))+AF$18/(1+EXP((AF$19-LOG10($O83))/AF$20)))</f>
        <v>5.3542918977326236E-2</v>
      </c>
      <c r="AG83" s="18">
        <f ca="1">MAX(-AC83+MIN(AC83,AngCal!$B$30),AG$11+AG$12/(1+EXP((AG$13-LOG10($O83))/AG$14))+AG$15/(1+EXP((AG$16-LOG10($O83))/AG$17))+AG$18/(1+EXP((AG$19-LOG10($O83))/AG$20)))</f>
        <v>6.9383125502886181E-2</v>
      </c>
      <c r="AH83" s="18">
        <f ca="1">MAX(-AD83+MIN(AD83,AngCal!$B$30),AH$11+AH$12/(1+EXP((AH$13-LOG10($O83))/AH$14))+AH$15/(1+EXP((AH$16-LOG10($O83))/AH$17))+AH$18/(1+EXP((AH$19-LOG10($O83))/AH$20)))</f>
        <v>5.3542918977326236E-2</v>
      </c>
      <c r="AI83" s="18">
        <f ca="1">MAX(-AE83+MIN(AE83,AngCal!$B$30),AI$11+AI$12/(1+EXP((AI$13-LOG10($O83))/AI$14))+AI$15/(1+EXP((AI$16-LOG10($O83))/AI$17))+AI$18/(1+EXP((AI$19-LOG10($O83))/AI$20)))</f>
        <v>6.9383125502886181E-2</v>
      </c>
      <c r="AJ83" s="18">
        <f t="shared" ca="1" si="10"/>
        <v>1.213902401429598</v>
      </c>
      <c r="AK83" s="18">
        <f t="shared" ca="1" si="10"/>
        <v>0.96365112820076992</v>
      </c>
      <c r="AL83" s="18">
        <f t="shared" ca="1" si="10"/>
        <v>1.213902401429598</v>
      </c>
      <c r="AM83" s="18">
        <f t="shared" ca="1" si="10"/>
        <v>0.96365112820076992</v>
      </c>
      <c r="AN83" s="18">
        <f t="shared" ca="1" si="11"/>
        <v>1</v>
      </c>
      <c r="AO83" s="18">
        <f t="shared" ca="1" si="11"/>
        <v>1</v>
      </c>
      <c r="AP83" s="18">
        <f t="shared" ca="1" si="11"/>
        <v>1</v>
      </c>
      <c r="AQ83" s="18">
        <f t="shared" ca="1" si="11"/>
        <v>1</v>
      </c>
      <c r="AR83" s="18">
        <f t="shared" ca="1" si="12"/>
        <v>0</v>
      </c>
      <c r="AS83" s="18">
        <f t="shared" ca="1" si="12"/>
        <v>0</v>
      </c>
      <c r="AT83" s="18">
        <f t="shared" ca="1" si="12"/>
        <v>0</v>
      </c>
      <c r="AU83" s="18">
        <f t="shared" ca="1" si="12"/>
        <v>0</v>
      </c>
    </row>
    <row r="84" spans="2:47" x14ac:dyDescent="0.15">
      <c r="B84">
        <v>233.56299999999999</v>
      </c>
      <c r="C84">
        <v>15</v>
      </c>
      <c r="D84" s="18">
        <v>5.9979999999999999E-2</v>
      </c>
      <c r="E84" s="18">
        <v>-3.6589999999999998E-2</v>
      </c>
      <c r="F84" s="18">
        <v>1.032</v>
      </c>
      <c r="G84" s="18">
        <v>0.22239999999999999</v>
      </c>
      <c r="H84" s="18">
        <v>-1.7010000000000001E-2</v>
      </c>
      <c r="I84" s="18">
        <v>1.95</v>
      </c>
      <c r="J84" s="18">
        <v>0.21410000000000001</v>
      </c>
      <c r="K84" s="18">
        <v>-6.3759999999999997E-3</v>
      </c>
      <c r="L84" s="18">
        <v>2.4950000000000001</v>
      </c>
      <c r="M84" s="18">
        <v>9.8669999999999994E-2</v>
      </c>
      <c r="O84" s="18">
        <f>MAX(MIN(Angle!A97,AngHe!$P$3),AngHe!$P$2)</f>
        <v>1</v>
      </c>
      <c r="P84" s="18">
        <f t="shared" ca="1" si="7"/>
        <v>7.2798134164754821E-2</v>
      </c>
      <c r="Q84" s="18">
        <f t="shared" ca="1" si="7"/>
        <v>6.6918708188242193E-2</v>
      </c>
      <c r="R84" s="18">
        <f t="shared" ca="1" si="7"/>
        <v>7.2798134164754821E-2</v>
      </c>
      <c r="S84" s="18">
        <f t="shared" ca="1" si="7"/>
        <v>6.6918708188242193E-2</v>
      </c>
      <c r="T84" s="18">
        <f ca="1">MAX(-P84+MIN(P84,AngCal!$B$30),T$11+T$12/(1+EXP((T$13-LOG10($O84))/T$14))+T$15/(1+EXP((T$16-LOG10($O84))/T$17))+T$18/(1+EXP((T$19-LOG10($O84))/T$20)))</f>
        <v>-2.3245435685830176E-2</v>
      </c>
      <c r="U84" s="18">
        <f ca="1">MAX(-Q84+MIN(Q84,AngCal!$B$30),U$11+U$12/(1+EXP((U$13-LOG10($O84))/U$14))+U$15/(1+EXP((U$16-LOG10($O84))/U$17))+U$18/(1+EXP((U$19-LOG10($O84))/U$20)))</f>
        <v>-1.8593755535338305E-2</v>
      </c>
      <c r="V84" s="18">
        <f ca="1">MAX(-R84+MIN(R84,AngCal!$B$30),V$11+V$12/(1+EXP((V$13-LOG10($O84))/V$14))+V$15/(1+EXP((V$16-LOG10($O84))/V$17))+V$18/(1+EXP((V$19-LOG10($O84))/V$20)))</f>
        <v>-2.3245435685830176E-2</v>
      </c>
      <c r="W84" s="18">
        <f ca="1">MAX(-S84+MIN(S84,AngCal!$B$30),W$11+W$12/(1+EXP((W$13-LOG10($O84))/W$14))+W$15/(1+EXP((W$16-LOG10($O84))/W$17))+W$18/(1+EXP((W$19-LOG10($O84))/W$20)))</f>
        <v>-1.8593755535338305E-2</v>
      </c>
      <c r="X84" s="18">
        <f t="shared" ca="1" si="8"/>
        <v>0.49349413377794021</v>
      </c>
      <c r="Y84" s="18">
        <f t="shared" ca="1" si="8"/>
        <v>0.59949546599282666</v>
      </c>
      <c r="Z84" s="18">
        <f t="shared" ca="1" si="8"/>
        <v>0.49349413377794021</v>
      </c>
      <c r="AA84" s="18">
        <f t="shared" ca="1" si="8"/>
        <v>0.59949546599282666</v>
      </c>
      <c r="AB84" s="18">
        <f t="shared" ca="1" si="9"/>
        <v>7.3116561955243756E-2</v>
      </c>
      <c r="AC84" s="18">
        <f t="shared" ca="1" si="9"/>
        <v>6.5791452356503174E-2</v>
      </c>
      <c r="AD84" s="18">
        <f t="shared" ca="1" si="9"/>
        <v>7.3116561955243756E-2</v>
      </c>
      <c r="AE84" s="18">
        <f t="shared" ca="1" si="9"/>
        <v>6.5791452356503174E-2</v>
      </c>
      <c r="AF84" s="18">
        <f ca="1">MAX(-AB84+MIN(AB84,AngCal!$B$30),AF$11+AF$12/(1+EXP((AF$13-LOG10($O84))/AF$14))+AF$15/(1+EXP((AF$16-LOG10($O84))/AF$17))+AF$18/(1+EXP((AF$19-LOG10($O84))/AF$20)))</f>
        <v>5.3542918977326236E-2</v>
      </c>
      <c r="AG84" s="18">
        <f ca="1">MAX(-AC84+MIN(AC84,AngCal!$B$30),AG$11+AG$12/(1+EXP((AG$13-LOG10($O84))/AG$14))+AG$15/(1+EXP((AG$16-LOG10($O84))/AG$17))+AG$18/(1+EXP((AG$19-LOG10($O84))/AG$20)))</f>
        <v>6.9383125502886181E-2</v>
      </c>
      <c r="AH84" s="18">
        <f ca="1">MAX(-AD84+MIN(AD84,AngCal!$B$30),AH$11+AH$12/(1+EXP((AH$13-LOG10($O84))/AH$14))+AH$15/(1+EXP((AH$16-LOG10($O84))/AH$17))+AH$18/(1+EXP((AH$19-LOG10($O84))/AH$20)))</f>
        <v>5.3542918977326236E-2</v>
      </c>
      <c r="AI84" s="18">
        <f ca="1">MAX(-AE84+MIN(AE84,AngCal!$B$30),AI$11+AI$12/(1+EXP((AI$13-LOG10($O84))/AI$14))+AI$15/(1+EXP((AI$16-LOG10($O84))/AI$17))+AI$18/(1+EXP((AI$19-LOG10($O84))/AI$20)))</f>
        <v>6.9383125502886181E-2</v>
      </c>
      <c r="AJ84" s="18">
        <f t="shared" ca="1" si="10"/>
        <v>1.213902401429598</v>
      </c>
      <c r="AK84" s="18">
        <f t="shared" ca="1" si="10"/>
        <v>0.96365112820076992</v>
      </c>
      <c r="AL84" s="18">
        <f t="shared" ca="1" si="10"/>
        <v>1.213902401429598</v>
      </c>
      <c r="AM84" s="18">
        <f t="shared" ca="1" si="10"/>
        <v>0.96365112820076992</v>
      </c>
      <c r="AN84" s="18">
        <f t="shared" ca="1" si="11"/>
        <v>1</v>
      </c>
      <c r="AO84" s="18">
        <f t="shared" ca="1" si="11"/>
        <v>1</v>
      </c>
      <c r="AP84" s="18">
        <f t="shared" ca="1" si="11"/>
        <v>1</v>
      </c>
      <c r="AQ84" s="18">
        <f t="shared" ca="1" si="11"/>
        <v>1</v>
      </c>
      <c r="AR84" s="18">
        <f t="shared" ca="1" si="12"/>
        <v>0</v>
      </c>
      <c r="AS84" s="18">
        <f t="shared" ca="1" si="12"/>
        <v>0</v>
      </c>
      <c r="AT84" s="18">
        <f t="shared" ca="1" si="12"/>
        <v>0</v>
      </c>
      <c r="AU84" s="18">
        <f t="shared" ca="1" si="12"/>
        <v>0</v>
      </c>
    </row>
    <row r="85" spans="2:47" x14ac:dyDescent="0.15">
      <c r="B85">
        <v>233.56299999999999</v>
      </c>
      <c r="C85">
        <v>20</v>
      </c>
      <c r="D85" s="18">
        <v>5.6239999999999998E-2</v>
      </c>
      <c r="E85" s="18">
        <v>-9.8790000000000006E-3</v>
      </c>
      <c r="F85" s="18">
        <v>0.87360000000000004</v>
      </c>
      <c r="G85" s="18">
        <v>9.5509999999999998E-2</v>
      </c>
      <c r="H85" s="18">
        <v>-4.9110000000000001E-2</v>
      </c>
      <c r="I85" s="18">
        <v>1.9059999999999999</v>
      </c>
      <c r="J85" s="18">
        <v>0.30809999999999998</v>
      </c>
      <c r="K85" s="18">
        <v>2.7550000000000001E-3</v>
      </c>
      <c r="L85" s="18">
        <v>3.1070000000000002</v>
      </c>
      <c r="M85" s="18">
        <v>3.1809999999999998E-2</v>
      </c>
      <c r="O85" s="18">
        <f>MAX(MIN(Angle!A98,AngHe!$P$3),AngHe!$P$2)</f>
        <v>1</v>
      </c>
      <c r="P85" s="18">
        <f t="shared" ca="1" si="7"/>
        <v>7.2798134164754821E-2</v>
      </c>
      <c r="Q85" s="18">
        <f t="shared" ca="1" si="7"/>
        <v>6.6918708188242193E-2</v>
      </c>
      <c r="R85" s="18">
        <f t="shared" ca="1" si="7"/>
        <v>7.2798134164754821E-2</v>
      </c>
      <c r="S85" s="18">
        <f t="shared" ca="1" si="7"/>
        <v>6.6918708188242193E-2</v>
      </c>
      <c r="T85" s="18">
        <f ca="1">MAX(-P85+MIN(P85,AngCal!$B$30),T$11+T$12/(1+EXP((T$13-LOG10($O85))/T$14))+T$15/(1+EXP((T$16-LOG10($O85))/T$17))+T$18/(1+EXP((T$19-LOG10($O85))/T$20)))</f>
        <v>-2.3245435685830176E-2</v>
      </c>
      <c r="U85" s="18">
        <f ca="1">MAX(-Q85+MIN(Q85,AngCal!$B$30),U$11+U$12/(1+EXP((U$13-LOG10($O85))/U$14))+U$15/(1+EXP((U$16-LOG10($O85))/U$17))+U$18/(1+EXP((U$19-LOG10($O85))/U$20)))</f>
        <v>-1.8593755535338305E-2</v>
      </c>
      <c r="V85" s="18">
        <f ca="1">MAX(-R85+MIN(R85,AngCal!$B$30),V$11+V$12/(1+EXP((V$13-LOG10($O85))/V$14))+V$15/(1+EXP((V$16-LOG10($O85))/V$17))+V$18/(1+EXP((V$19-LOG10($O85))/V$20)))</f>
        <v>-2.3245435685830176E-2</v>
      </c>
      <c r="W85" s="18">
        <f ca="1">MAX(-S85+MIN(S85,AngCal!$B$30),W$11+W$12/(1+EXP((W$13-LOG10($O85))/W$14))+W$15/(1+EXP((W$16-LOG10($O85))/W$17))+W$18/(1+EXP((W$19-LOG10($O85))/W$20)))</f>
        <v>-1.8593755535338305E-2</v>
      </c>
      <c r="X85" s="18">
        <f t="shared" ca="1" si="8"/>
        <v>0.49349413377794021</v>
      </c>
      <c r="Y85" s="18">
        <f t="shared" ca="1" si="8"/>
        <v>0.59949546599282666</v>
      </c>
      <c r="Z85" s="18">
        <f t="shared" ca="1" si="8"/>
        <v>0.49349413377794021</v>
      </c>
      <c r="AA85" s="18">
        <f t="shared" ca="1" si="8"/>
        <v>0.59949546599282666</v>
      </c>
      <c r="AB85" s="18">
        <f t="shared" ca="1" si="9"/>
        <v>7.3116561955243756E-2</v>
      </c>
      <c r="AC85" s="18">
        <f t="shared" ca="1" si="9"/>
        <v>6.5791452356503174E-2</v>
      </c>
      <c r="AD85" s="18">
        <f t="shared" ca="1" si="9"/>
        <v>7.3116561955243756E-2</v>
      </c>
      <c r="AE85" s="18">
        <f t="shared" ca="1" si="9"/>
        <v>6.5791452356503174E-2</v>
      </c>
      <c r="AF85" s="18">
        <f ca="1">MAX(-AB85+MIN(AB85,AngCal!$B$30),AF$11+AF$12/(1+EXP((AF$13-LOG10($O85))/AF$14))+AF$15/(1+EXP((AF$16-LOG10($O85))/AF$17))+AF$18/(1+EXP((AF$19-LOG10($O85))/AF$20)))</f>
        <v>5.3542918977326236E-2</v>
      </c>
      <c r="AG85" s="18">
        <f ca="1">MAX(-AC85+MIN(AC85,AngCal!$B$30),AG$11+AG$12/(1+EXP((AG$13-LOG10($O85))/AG$14))+AG$15/(1+EXP((AG$16-LOG10($O85))/AG$17))+AG$18/(1+EXP((AG$19-LOG10($O85))/AG$20)))</f>
        <v>6.9383125502886181E-2</v>
      </c>
      <c r="AH85" s="18">
        <f ca="1">MAX(-AD85+MIN(AD85,AngCal!$B$30),AH$11+AH$12/(1+EXP((AH$13-LOG10($O85))/AH$14))+AH$15/(1+EXP((AH$16-LOG10($O85))/AH$17))+AH$18/(1+EXP((AH$19-LOG10($O85))/AH$20)))</f>
        <v>5.3542918977326236E-2</v>
      </c>
      <c r="AI85" s="18">
        <f ca="1">MAX(-AE85+MIN(AE85,AngCal!$B$30),AI$11+AI$12/(1+EXP((AI$13-LOG10($O85))/AI$14))+AI$15/(1+EXP((AI$16-LOG10($O85))/AI$17))+AI$18/(1+EXP((AI$19-LOG10($O85))/AI$20)))</f>
        <v>6.9383125502886181E-2</v>
      </c>
      <c r="AJ85" s="18">
        <f t="shared" ca="1" si="10"/>
        <v>1.213902401429598</v>
      </c>
      <c r="AK85" s="18">
        <f t="shared" ca="1" si="10"/>
        <v>0.96365112820076992</v>
      </c>
      <c r="AL85" s="18">
        <f t="shared" ca="1" si="10"/>
        <v>1.213902401429598</v>
      </c>
      <c r="AM85" s="18">
        <f t="shared" ca="1" si="10"/>
        <v>0.96365112820076992</v>
      </c>
      <c r="AN85" s="18">
        <f t="shared" ca="1" si="11"/>
        <v>1</v>
      </c>
      <c r="AO85" s="18">
        <f t="shared" ca="1" si="11"/>
        <v>1</v>
      </c>
      <c r="AP85" s="18">
        <f t="shared" ca="1" si="11"/>
        <v>1</v>
      </c>
      <c r="AQ85" s="18">
        <f t="shared" ca="1" si="11"/>
        <v>1</v>
      </c>
      <c r="AR85" s="18">
        <f t="shared" ca="1" si="12"/>
        <v>0</v>
      </c>
      <c r="AS85" s="18">
        <f t="shared" ca="1" si="12"/>
        <v>0</v>
      </c>
      <c r="AT85" s="18">
        <f t="shared" ca="1" si="12"/>
        <v>0</v>
      </c>
      <c r="AU85" s="18">
        <f t="shared" ca="1" si="12"/>
        <v>0</v>
      </c>
    </row>
    <row r="86" spans="2:47" x14ac:dyDescent="0.15">
      <c r="B86">
        <v>364.96300000000002</v>
      </c>
      <c r="C86">
        <v>1</v>
      </c>
      <c r="D86" s="18">
        <v>7.2789999999999994E-2</v>
      </c>
      <c r="E86" s="18">
        <v>-2.7480000000000001E-2</v>
      </c>
      <c r="F86" s="18">
        <v>0.98519999999999996</v>
      </c>
      <c r="G86" s="18">
        <v>0.37180000000000002</v>
      </c>
      <c r="H86" s="18">
        <v>-6.411E-2</v>
      </c>
      <c r="I86" s="18">
        <v>1.919</v>
      </c>
      <c r="J86" s="18">
        <v>0.23039999999999999</v>
      </c>
      <c r="K86" s="18">
        <v>1.8790000000000001E-2</v>
      </c>
      <c r="L86" s="18">
        <v>2.327</v>
      </c>
      <c r="M86" s="18">
        <v>0.1134</v>
      </c>
      <c r="O86" s="18">
        <f>MAX(MIN(Angle!A99,AngHe!$P$3),AngHe!$P$2)</f>
        <v>1</v>
      </c>
      <c r="P86" s="18">
        <f t="shared" ca="1" si="7"/>
        <v>7.2798134164754821E-2</v>
      </c>
      <c r="Q86" s="18">
        <f t="shared" ca="1" si="7"/>
        <v>6.6918708188242193E-2</v>
      </c>
      <c r="R86" s="18">
        <f t="shared" ca="1" si="7"/>
        <v>7.2798134164754821E-2</v>
      </c>
      <c r="S86" s="18">
        <f t="shared" ca="1" si="7"/>
        <v>6.6918708188242193E-2</v>
      </c>
      <c r="T86" s="18">
        <f ca="1">MAX(-P86+MIN(P86,AngCal!$B$30),T$11+T$12/(1+EXP((T$13-LOG10($O86))/T$14))+T$15/(1+EXP((T$16-LOG10($O86))/T$17))+T$18/(1+EXP((T$19-LOG10($O86))/T$20)))</f>
        <v>-2.3245435685830176E-2</v>
      </c>
      <c r="U86" s="18">
        <f ca="1">MAX(-Q86+MIN(Q86,AngCal!$B$30),U$11+U$12/(1+EXP((U$13-LOG10($O86))/U$14))+U$15/(1+EXP((U$16-LOG10($O86))/U$17))+U$18/(1+EXP((U$19-LOG10($O86))/U$20)))</f>
        <v>-1.8593755535338305E-2</v>
      </c>
      <c r="V86" s="18">
        <f ca="1">MAX(-R86+MIN(R86,AngCal!$B$30),V$11+V$12/(1+EXP((V$13-LOG10($O86))/V$14))+V$15/(1+EXP((V$16-LOG10($O86))/V$17))+V$18/(1+EXP((V$19-LOG10($O86))/V$20)))</f>
        <v>-2.3245435685830176E-2</v>
      </c>
      <c r="W86" s="18">
        <f ca="1">MAX(-S86+MIN(S86,AngCal!$B$30),W$11+W$12/(1+EXP((W$13-LOG10($O86))/W$14))+W$15/(1+EXP((W$16-LOG10($O86))/W$17))+W$18/(1+EXP((W$19-LOG10($O86))/W$20)))</f>
        <v>-1.8593755535338305E-2</v>
      </c>
      <c r="X86" s="18">
        <f t="shared" ca="1" si="8"/>
        <v>0.49349413377794021</v>
      </c>
      <c r="Y86" s="18">
        <f t="shared" ca="1" si="8"/>
        <v>0.59949546599282666</v>
      </c>
      <c r="Z86" s="18">
        <f t="shared" ca="1" si="8"/>
        <v>0.49349413377794021</v>
      </c>
      <c r="AA86" s="18">
        <f t="shared" ca="1" si="8"/>
        <v>0.59949546599282666</v>
      </c>
      <c r="AB86" s="18">
        <f t="shared" ca="1" si="9"/>
        <v>7.3116561955243756E-2</v>
      </c>
      <c r="AC86" s="18">
        <f t="shared" ca="1" si="9"/>
        <v>6.5791452356503174E-2</v>
      </c>
      <c r="AD86" s="18">
        <f t="shared" ca="1" si="9"/>
        <v>7.3116561955243756E-2</v>
      </c>
      <c r="AE86" s="18">
        <f t="shared" ca="1" si="9"/>
        <v>6.5791452356503174E-2</v>
      </c>
      <c r="AF86" s="18">
        <f ca="1">MAX(-AB86+MIN(AB86,AngCal!$B$30),AF$11+AF$12/(1+EXP((AF$13-LOG10($O86))/AF$14))+AF$15/(1+EXP((AF$16-LOG10($O86))/AF$17))+AF$18/(1+EXP((AF$19-LOG10($O86))/AF$20)))</f>
        <v>5.3542918977326236E-2</v>
      </c>
      <c r="AG86" s="18">
        <f ca="1">MAX(-AC86+MIN(AC86,AngCal!$B$30),AG$11+AG$12/(1+EXP((AG$13-LOG10($O86))/AG$14))+AG$15/(1+EXP((AG$16-LOG10($O86))/AG$17))+AG$18/(1+EXP((AG$19-LOG10($O86))/AG$20)))</f>
        <v>6.9383125502886181E-2</v>
      </c>
      <c r="AH86" s="18">
        <f ca="1">MAX(-AD86+MIN(AD86,AngCal!$B$30),AH$11+AH$12/(1+EXP((AH$13-LOG10($O86))/AH$14))+AH$15/(1+EXP((AH$16-LOG10($O86))/AH$17))+AH$18/(1+EXP((AH$19-LOG10($O86))/AH$20)))</f>
        <v>5.3542918977326236E-2</v>
      </c>
      <c r="AI86" s="18">
        <f ca="1">MAX(-AE86+MIN(AE86,AngCal!$B$30),AI$11+AI$12/(1+EXP((AI$13-LOG10($O86))/AI$14))+AI$15/(1+EXP((AI$16-LOG10($O86))/AI$17))+AI$18/(1+EXP((AI$19-LOG10($O86))/AI$20)))</f>
        <v>6.9383125502886181E-2</v>
      </c>
      <c r="AJ86" s="18">
        <f t="shared" ca="1" si="10"/>
        <v>1.213902401429598</v>
      </c>
      <c r="AK86" s="18">
        <f t="shared" ca="1" si="10"/>
        <v>0.96365112820076992</v>
      </c>
      <c r="AL86" s="18">
        <f t="shared" ca="1" si="10"/>
        <v>1.213902401429598</v>
      </c>
      <c r="AM86" s="18">
        <f t="shared" ca="1" si="10"/>
        <v>0.96365112820076992</v>
      </c>
      <c r="AN86" s="18">
        <f t="shared" ca="1" si="11"/>
        <v>1</v>
      </c>
      <c r="AO86" s="18">
        <f t="shared" ca="1" si="11"/>
        <v>1</v>
      </c>
      <c r="AP86" s="18">
        <f t="shared" ca="1" si="11"/>
        <v>1</v>
      </c>
      <c r="AQ86" s="18">
        <f t="shared" ca="1" si="11"/>
        <v>1</v>
      </c>
      <c r="AR86" s="18">
        <f t="shared" ca="1" si="12"/>
        <v>0</v>
      </c>
      <c r="AS86" s="18">
        <f t="shared" ca="1" si="12"/>
        <v>0</v>
      </c>
      <c r="AT86" s="18">
        <f t="shared" ca="1" si="12"/>
        <v>0</v>
      </c>
      <c r="AU86" s="18">
        <f t="shared" ca="1" si="12"/>
        <v>0</v>
      </c>
    </row>
    <row r="87" spans="2:47" x14ac:dyDescent="0.15">
      <c r="B87">
        <v>364.96300000000002</v>
      </c>
      <c r="C87">
        <v>3</v>
      </c>
      <c r="D87" s="18">
        <v>7.4029999999999999E-2</v>
      </c>
      <c r="E87" s="18">
        <v>-2.7040000000000002E-2</v>
      </c>
      <c r="F87" s="18">
        <v>0.65349999999999997</v>
      </c>
      <c r="G87" s="18">
        <v>0.17330000000000001</v>
      </c>
      <c r="H87" s="18">
        <v>-6.6930000000000003E-2</v>
      </c>
      <c r="I87" s="18">
        <v>1.954</v>
      </c>
      <c r="J87" s="18">
        <v>0.20039999999999999</v>
      </c>
      <c r="K87" s="18">
        <v>1.9939999999999999E-2</v>
      </c>
      <c r="L87" s="18">
        <v>2.2850000000000001</v>
      </c>
      <c r="M87" s="18">
        <v>0.106</v>
      </c>
      <c r="O87" s="18">
        <f>MAX(MIN(Angle!A100,AngHe!$P$3),AngHe!$P$2)</f>
        <v>1</v>
      </c>
      <c r="P87" s="18">
        <f t="shared" ref="P87:S118" ca="1" si="13">MAX(0,P$11+P$12/(1+EXP((P$13-LOG10($O87))/P$14))+P$15/(1+EXP((P$16-LOG10($O87))/P$17))+P$18/(1+EXP((P$19-LOG10($O87))/P$20)))</f>
        <v>7.2798134164754821E-2</v>
      </c>
      <c r="Q87" s="18">
        <f t="shared" ca="1" si="13"/>
        <v>6.6918708188242193E-2</v>
      </c>
      <c r="R87" s="18">
        <f t="shared" ca="1" si="13"/>
        <v>7.2798134164754821E-2</v>
      </c>
      <c r="S87" s="18">
        <f t="shared" ca="1" si="13"/>
        <v>6.6918708188242193E-2</v>
      </c>
      <c r="T87" s="18">
        <f ca="1">MAX(-P87+MIN(P87,AngCal!$B$30),T$11+T$12/(1+EXP((T$13-LOG10($O87))/T$14))+T$15/(1+EXP((T$16-LOG10($O87))/T$17))+T$18/(1+EXP((T$19-LOG10($O87))/T$20)))</f>
        <v>-2.3245435685830176E-2</v>
      </c>
      <c r="U87" s="18">
        <f ca="1">MAX(-Q87+MIN(Q87,AngCal!$B$30),U$11+U$12/(1+EXP((U$13-LOG10($O87))/U$14))+U$15/(1+EXP((U$16-LOG10($O87))/U$17))+U$18/(1+EXP((U$19-LOG10($O87))/U$20)))</f>
        <v>-1.8593755535338305E-2</v>
      </c>
      <c r="V87" s="18">
        <f ca="1">MAX(-R87+MIN(R87,AngCal!$B$30),V$11+V$12/(1+EXP((V$13-LOG10($O87))/V$14))+V$15/(1+EXP((V$16-LOG10($O87))/V$17))+V$18/(1+EXP((V$19-LOG10($O87))/V$20)))</f>
        <v>-2.3245435685830176E-2</v>
      </c>
      <c r="W87" s="18">
        <f ca="1">MAX(-S87+MIN(S87,AngCal!$B$30),W$11+W$12/(1+EXP((W$13-LOG10($O87))/W$14))+W$15/(1+EXP((W$16-LOG10($O87))/W$17))+W$18/(1+EXP((W$19-LOG10($O87))/W$20)))</f>
        <v>-1.8593755535338305E-2</v>
      </c>
      <c r="X87" s="18">
        <f t="shared" ref="X87:AA118" ca="1" si="14">10^(X$11+X$12/(1+EXP((X$13-LOG10($O87))/X$14))+X$15/(1+EXP((X$16-LOG10($O87))/X$17))+X$18/(1+EXP((X$19-LOG10($O87))/X$20)))</f>
        <v>0.49349413377794021</v>
      </c>
      <c r="Y87" s="18">
        <f t="shared" ca="1" si="14"/>
        <v>0.59949546599282666</v>
      </c>
      <c r="Z87" s="18">
        <f t="shared" ca="1" si="14"/>
        <v>0.49349413377794021</v>
      </c>
      <c r="AA87" s="18">
        <f t="shared" ca="1" si="14"/>
        <v>0.59949546599282666</v>
      </c>
      <c r="AB87" s="18">
        <f t="shared" ref="AB87:AE118" ca="1" si="15">MAX(0,AB$11+AB$12/(1+EXP((AB$13-LOG10($O87))/AB$14))+AB$15/(1+EXP((AB$16-LOG10($O87))/AB$17))+AB$18/(1+EXP((AB$19-LOG10($O87))/AB$20)))</f>
        <v>7.3116561955243756E-2</v>
      </c>
      <c r="AC87" s="18">
        <f t="shared" ca="1" si="15"/>
        <v>6.5791452356503174E-2</v>
      </c>
      <c r="AD87" s="18">
        <f t="shared" ca="1" si="15"/>
        <v>7.3116561955243756E-2</v>
      </c>
      <c r="AE87" s="18">
        <f t="shared" ca="1" si="15"/>
        <v>6.5791452356503174E-2</v>
      </c>
      <c r="AF87" s="18">
        <f ca="1">MAX(-AB87+MIN(AB87,AngCal!$B$30),AF$11+AF$12/(1+EXP((AF$13-LOG10($O87))/AF$14))+AF$15/(1+EXP((AF$16-LOG10($O87))/AF$17))+AF$18/(1+EXP((AF$19-LOG10($O87))/AF$20)))</f>
        <v>5.3542918977326236E-2</v>
      </c>
      <c r="AG87" s="18">
        <f ca="1">MAX(-AC87+MIN(AC87,AngCal!$B$30),AG$11+AG$12/(1+EXP((AG$13-LOG10($O87))/AG$14))+AG$15/(1+EXP((AG$16-LOG10($O87))/AG$17))+AG$18/(1+EXP((AG$19-LOG10($O87))/AG$20)))</f>
        <v>6.9383125502886181E-2</v>
      </c>
      <c r="AH87" s="18">
        <f ca="1">MAX(-AD87+MIN(AD87,AngCal!$B$30),AH$11+AH$12/(1+EXP((AH$13-LOG10($O87))/AH$14))+AH$15/(1+EXP((AH$16-LOG10($O87))/AH$17))+AH$18/(1+EXP((AH$19-LOG10($O87))/AH$20)))</f>
        <v>5.3542918977326236E-2</v>
      </c>
      <c r="AI87" s="18">
        <f ca="1">MAX(-AE87+MIN(AE87,AngCal!$B$30),AI$11+AI$12/(1+EXP((AI$13-LOG10($O87))/AI$14))+AI$15/(1+EXP((AI$16-LOG10($O87))/AI$17))+AI$18/(1+EXP((AI$19-LOG10($O87))/AI$20)))</f>
        <v>6.9383125502886181E-2</v>
      </c>
      <c r="AJ87" s="18">
        <f t="shared" ref="AJ87:AM118" ca="1" si="16">10^(AJ$11+AJ$12/(1+EXP((AJ$13-LOG10($O87))/AJ$14))+AJ$15/(1+EXP((AJ$16-LOG10($O87))/AJ$17))+AJ$18/(1+EXP((AJ$19-LOG10($O87))/AJ$20)))</f>
        <v>1.213902401429598</v>
      </c>
      <c r="AK87" s="18">
        <f t="shared" ca="1" si="16"/>
        <v>0.96365112820076992</v>
      </c>
      <c r="AL87" s="18">
        <f t="shared" ca="1" si="16"/>
        <v>1.213902401429598</v>
      </c>
      <c r="AM87" s="18">
        <f t="shared" ca="1" si="16"/>
        <v>0.96365112820076992</v>
      </c>
      <c r="AN87" s="18">
        <f t="shared" ref="AN87:AQ118" ca="1" si="17">MAX(0.1,MIN(1,AN$11+AN$12/(1+EXP((AN$13-LOG10($O87))/AN$14))+AN$15/(1+EXP((AN$16-LOG10($O87))/AN$17))+AN$18/(1+EXP((AN$19-LOG10($O87))/AN$20))))</f>
        <v>1</v>
      </c>
      <c r="AO87" s="18">
        <f t="shared" ca="1" si="17"/>
        <v>1</v>
      </c>
      <c r="AP87" s="18">
        <f t="shared" ca="1" si="17"/>
        <v>1</v>
      </c>
      <c r="AQ87" s="18">
        <f t="shared" ca="1" si="17"/>
        <v>1</v>
      </c>
      <c r="AR87" s="18">
        <f t="shared" ref="AR87:AU118" ca="1" si="18">MAX(0,AR$11+AR$12/(1+EXP((AR$13-LOG10($O87))/AR$14))+AR$15/(1+EXP((AR$16-LOG10($O87))/AR$17))+AR$18/(1+EXP((AR$19-LOG10($O87))/AR$20)))</f>
        <v>0</v>
      </c>
      <c r="AS87" s="18">
        <f t="shared" ca="1" si="18"/>
        <v>0</v>
      </c>
      <c r="AT87" s="18">
        <f t="shared" ca="1" si="18"/>
        <v>0</v>
      </c>
      <c r="AU87" s="18">
        <f t="shared" ca="1" si="18"/>
        <v>0</v>
      </c>
    </row>
    <row r="88" spans="2:47" x14ac:dyDescent="0.15">
      <c r="B88">
        <v>364.96300000000002</v>
      </c>
      <c r="C88">
        <v>5</v>
      </c>
      <c r="D88" s="18">
        <v>7.8359999999999999E-2</v>
      </c>
      <c r="E88" s="18">
        <v>-3.9750000000000001E-2</v>
      </c>
      <c r="F88" s="18">
        <v>0.66300000000000003</v>
      </c>
      <c r="G88" s="18">
        <v>0.3009</v>
      </c>
      <c r="H88" s="18">
        <v>-4.666E-2</v>
      </c>
      <c r="I88" s="18">
        <v>1.954</v>
      </c>
      <c r="J88" s="18">
        <v>0.124</v>
      </c>
      <c r="K88" s="18">
        <v>8.0569999999999999E-3</v>
      </c>
      <c r="L88" s="18">
        <v>2.16</v>
      </c>
      <c r="M88" s="18">
        <v>3.0110000000000001E-2</v>
      </c>
      <c r="O88" s="18">
        <f>MAX(MIN(Angle!A101,AngHe!$P$3),AngHe!$P$2)</f>
        <v>1</v>
      </c>
      <c r="P88" s="18">
        <f t="shared" ca="1" si="13"/>
        <v>7.2798134164754821E-2</v>
      </c>
      <c r="Q88" s="18">
        <f t="shared" ca="1" si="13"/>
        <v>6.6918708188242193E-2</v>
      </c>
      <c r="R88" s="18">
        <f t="shared" ca="1" si="13"/>
        <v>7.2798134164754821E-2</v>
      </c>
      <c r="S88" s="18">
        <f t="shared" ca="1" si="13"/>
        <v>6.6918708188242193E-2</v>
      </c>
      <c r="T88" s="18">
        <f ca="1">MAX(-P88+MIN(P88,AngCal!$B$30),T$11+T$12/(1+EXP((T$13-LOG10($O88))/T$14))+T$15/(1+EXP((T$16-LOG10($O88))/T$17))+T$18/(1+EXP((T$19-LOG10($O88))/T$20)))</f>
        <v>-2.3245435685830176E-2</v>
      </c>
      <c r="U88" s="18">
        <f ca="1">MAX(-Q88+MIN(Q88,AngCal!$B$30),U$11+U$12/(1+EXP((U$13-LOG10($O88))/U$14))+U$15/(1+EXP((U$16-LOG10($O88))/U$17))+U$18/(1+EXP((U$19-LOG10($O88))/U$20)))</f>
        <v>-1.8593755535338305E-2</v>
      </c>
      <c r="V88" s="18">
        <f ca="1">MAX(-R88+MIN(R88,AngCal!$B$30),V$11+V$12/(1+EXP((V$13-LOG10($O88))/V$14))+V$15/(1+EXP((V$16-LOG10($O88))/V$17))+V$18/(1+EXP((V$19-LOG10($O88))/V$20)))</f>
        <v>-2.3245435685830176E-2</v>
      </c>
      <c r="W88" s="18">
        <f ca="1">MAX(-S88+MIN(S88,AngCal!$B$30),W$11+W$12/(1+EXP((W$13-LOG10($O88))/W$14))+W$15/(1+EXP((W$16-LOG10($O88))/W$17))+W$18/(1+EXP((W$19-LOG10($O88))/W$20)))</f>
        <v>-1.8593755535338305E-2</v>
      </c>
      <c r="X88" s="18">
        <f t="shared" ca="1" si="14"/>
        <v>0.49349413377794021</v>
      </c>
      <c r="Y88" s="18">
        <f t="shared" ca="1" si="14"/>
        <v>0.59949546599282666</v>
      </c>
      <c r="Z88" s="18">
        <f t="shared" ca="1" si="14"/>
        <v>0.49349413377794021</v>
      </c>
      <c r="AA88" s="18">
        <f t="shared" ca="1" si="14"/>
        <v>0.59949546599282666</v>
      </c>
      <c r="AB88" s="18">
        <f t="shared" ca="1" si="15"/>
        <v>7.3116561955243756E-2</v>
      </c>
      <c r="AC88" s="18">
        <f t="shared" ca="1" si="15"/>
        <v>6.5791452356503174E-2</v>
      </c>
      <c r="AD88" s="18">
        <f t="shared" ca="1" si="15"/>
        <v>7.3116561955243756E-2</v>
      </c>
      <c r="AE88" s="18">
        <f t="shared" ca="1" si="15"/>
        <v>6.5791452356503174E-2</v>
      </c>
      <c r="AF88" s="18">
        <f ca="1">MAX(-AB88+MIN(AB88,AngCal!$B$30),AF$11+AF$12/(1+EXP((AF$13-LOG10($O88))/AF$14))+AF$15/(1+EXP((AF$16-LOG10($O88))/AF$17))+AF$18/(1+EXP((AF$19-LOG10($O88))/AF$20)))</f>
        <v>5.3542918977326236E-2</v>
      </c>
      <c r="AG88" s="18">
        <f ca="1">MAX(-AC88+MIN(AC88,AngCal!$B$30),AG$11+AG$12/(1+EXP((AG$13-LOG10($O88))/AG$14))+AG$15/(1+EXP((AG$16-LOG10($O88))/AG$17))+AG$18/(1+EXP((AG$19-LOG10($O88))/AG$20)))</f>
        <v>6.9383125502886181E-2</v>
      </c>
      <c r="AH88" s="18">
        <f ca="1">MAX(-AD88+MIN(AD88,AngCal!$B$30),AH$11+AH$12/(1+EXP((AH$13-LOG10($O88))/AH$14))+AH$15/(1+EXP((AH$16-LOG10($O88))/AH$17))+AH$18/(1+EXP((AH$19-LOG10($O88))/AH$20)))</f>
        <v>5.3542918977326236E-2</v>
      </c>
      <c r="AI88" s="18">
        <f ca="1">MAX(-AE88+MIN(AE88,AngCal!$B$30),AI$11+AI$12/(1+EXP((AI$13-LOG10($O88))/AI$14))+AI$15/(1+EXP((AI$16-LOG10($O88))/AI$17))+AI$18/(1+EXP((AI$19-LOG10($O88))/AI$20)))</f>
        <v>6.9383125502886181E-2</v>
      </c>
      <c r="AJ88" s="18">
        <f t="shared" ca="1" si="16"/>
        <v>1.213902401429598</v>
      </c>
      <c r="AK88" s="18">
        <f t="shared" ca="1" si="16"/>
        <v>0.96365112820076992</v>
      </c>
      <c r="AL88" s="18">
        <f t="shared" ca="1" si="16"/>
        <v>1.213902401429598</v>
      </c>
      <c r="AM88" s="18">
        <f t="shared" ca="1" si="16"/>
        <v>0.96365112820076992</v>
      </c>
      <c r="AN88" s="18">
        <f t="shared" ca="1" si="17"/>
        <v>1</v>
      </c>
      <c r="AO88" s="18">
        <f t="shared" ca="1" si="17"/>
        <v>1</v>
      </c>
      <c r="AP88" s="18">
        <f t="shared" ca="1" si="17"/>
        <v>1</v>
      </c>
      <c r="AQ88" s="18">
        <f t="shared" ca="1" si="17"/>
        <v>1</v>
      </c>
      <c r="AR88" s="18">
        <f t="shared" ca="1" si="18"/>
        <v>0</v>
      </c>
      <c r="AS88" s="18">
        <f t="shared" ca="1" si="18"/>
        <v>0</v>
      </c>
      <c r="AT88" s="18">
        <f t="shared" ca="1" si="18"/>
        <v>0</v>
      </c>
      <c r="AU88" s="18">
        <f t="shared" ca="1" si="18"/>
        <v>0</v>
      </c>
    </row>
    <row r="89" spans="2:47" x14ac:dyDescent="0.15">
      <c r="B89">
        <v>364.96300000000002</v>
      </c>
      <c r="C89">
        <v>7</v>
      </c>
      <c r="D89" s="18">
        <v>7.5029999999999999E-2</v>
      </c>
      <c r="E89" s="18">
        <v>-3.056E-2</v>
      </c>
      <c r="F89" s="18">
        <v>0.55220000000000002</v>
      </c>
      <c r="G89" s="18">
        <v>9.9949999999999997E-2</v>
      </c>
      <c r="H89" s="18">
        <v>-6.114E-2</v>
      </c>
      <c r="I89" s="18">
        <v>1.8360000000000001</v>
      </c>
      <c r="J89" s="18">
        <v>0.12970000000000001</v>
      </c>
      <c r="K89" s="18">
        <v>1.6670000000000001E-2</v>
      </c>
      <c r="L89" s="18">
        <v>1.72</v>
      </c>
      <c r="M89" s="18">
        <v>5.7360000000000001E-2</v>
      </c>
      <c r="O89" s="18">
        <f>MAX(MIN(Angle!A102,AngHe!$P$3),AngHe!$P$2)</f>
        <v>1</v>
      </c>
      <c r="P89" s="18">
        <f t="shared" ca="1" si="13"/>
        <v>7.2798134164754821E-2</v>
      </c>
      <c r="Q89" s="18">
        <f t="shared" ca="1" si="13"/>
        <v>6.6918708188242193E-2</v>
      </c>
      <c r="R89" s="18">
        <f t="shared" ca="1" si="13"/>
        <v>7.2798134164754821E-2</v>
      </c>
      <c r="S89" s="18">
        <f t="shared" ca="1" si="13"/>
        <v>6.6918708188242193E-2</v>
      </c>
      <c r="T89" s="18">
        <f ca="1">MAX(-P89+MIN(P89,AngCal!$B$30),T$11+T$12/(1+EXP((T$13-LOG10($O89))/T$14))+T$15/(1+EXP((T$16-LOG10($O89))/T$17))+T$18/(1+EXP((T$19-LOG10($O89))/T$20)))</f>
        <v>-2.3245435685830176E-2</v>
      </c>
      <c r="U89" s="18">
        <f ca="1">MAX(-Q89+MIN(Q89,AngCal!$B$30),U$11+U$12/(1+EXP((U$13-LOG10($O89))/U$14))+U$15/(1+EXP((U$16-LOG10($O89))/U$17))+U$18/(1+EXP((U$19-LOG10($O89))/U$20)))</f>
        <v>-1.8593755535338305E-2</v>
      </c>
      <c r="V89" s="18">
        <f ca="1">MAX(-R89+MIN(R89,AngCal!$B$30),V$11+V$12/(1+EXP((V$13-LOG10($O89))/V$14))+V$15/(1+EXP((V$16-LOG10($O89))/V$17))+V$18/(1+EXP((V$19-LOG10($O89))/V$20)))</f>
        <v>-2.3245435685830176E-2</v>
      </c>
      <c r="W89" s="18">
        <f ca="1">MAX(-S89+MIN(S89,AngCal!$B$30),W$11+W$12/(1+EXP((W$13-LOG10($O89))/W$14))+W$15/(1+EXP((W$16-LOG10($O89))/W$17))+W$18/(1+EXP((W$19-LOG10($O89))/W$20)))</f>
        <v>-1.8593755535338305E-2</v>
      </c>
      <c r="X89" s="18">
        <f t="shared" ca="1" si="14"/>
        <v>0.49349413377794021</v>
      </c>
      <c r="Y89" s="18">
        <f t="shared" ca="1" si="14"/>
        <v>0.59949546599282666</v>
      </c>
      <c r="Z89" s="18">
        <f t="shared" ca="1" si="14"/>
        <v>0.49349413377794021</v>
      </c>
      <c r="AA89" s="18">
        <f t="shared" ca="1" si="14"/>
        <v>0.59949546599282666</v>
      </c>
      <c r="AB89" s="18">
        <f t="shared" ca="1" si="15"/>
        <v>7.3116561955243756E-2</v>
      </c>
      <c r="AC89" s="18">
        <f t="shared" ca="1" si="15"/>
        <v>6.5791452356503174E-2</v>
      </c>
      <c r="AD89" s="18">
        <f t="shared" ca="1" si="15"/>
        <v>7.3116561955243756E-2</v>
      </c>
      <c r="AE89" s="18">
        <f t="shared" ca="1" si="15"/>
        <v>6.5791452356503174E-2</v>
      </c>
      <c r="AF89" s="18">
        <f ca="1">MAX(-AB89+MIN(AB89,AngCal!$B$30),AF$11+AF$12/(1+EXP((AF$13-LOG10($O89))/AF$14))+AF$15/(1+EXP((AF$16-LOG10($O89))/AF$17))+AF$18/(1+EXP((AF$19-LOG10($O89))/AF$20)))</f>
        <v>5.3542918977326236E-2</v>
      </c>
      <c r="AG89" s="18">
        <f ca="1">MAX(-AC89+MIN(AC89,AngCal!$B$30),AG$11+AG$12/(1+EXP((AG$13-LOG10($O89))/AG$14))+AG$15/(1+EXP((AG$16-LOG10($O89))/AG$17))+AG$18/(1+EXP((AG$19-LOG10($O89))/AG$20)))</f>
        <v>6.9383125502886181E-2</v>
      </c>
      <c r="AH89" s="18">
        <f ca="1">MAX(-AD89+MIN(AD89,AngCal!$B$30),AH$11+AH$12/(1+EXP((AH$13-LOG10($O89))/AH$14))+AH$15/(1+EXP((AH$16-LOG10($O89))/AH$17))+AH$18/(1+EXP((AH$19-LOG10($O89))/AH$20)))</f>
        <v>5.3542918977326236E-2</v>
      </c>
      <c r="AI89" s="18">
        <f ca="1">MAX(-AE89+MIN(AE89,AngCal!$B$30),AI$11+AI$12/(1+EXP((AI$13-LOG10($O89))/AI$14))+AI$15/(1+EXP((AI$16-LOG10($O89))/AI$17))+AI$18/(1+EXP((AI$19-LOG10($O89))/AI$20)))</f>
        <v>6.9383125502886181E-2</v>
      </c>
      <c r="AJ89" s="18">
        <f t="shared" ca="1" si="16"/>
        <v>1.213902401429598</v>
      </c>
      <c r="AK89" s="18">
        <f t="shared" ca="1" si="16"/>
        <v>0.96365112820076992</v>
      </c>
      <c r="AL89" s="18">
        <f t="shared" ca="1" si="16"/>
        <v>1.213902401429598</v>
      </c>
      <c r="AM89" s="18">
        <f t="shared" ca="1" si="16"/>
        <v>0.96365112820076992</v>
      </c>
      <c r="AN89" s="18">
        <f t="shared" ca="1" si="17"/>
        <v>1</v>
      </c>
      <c r="AO89" s="18">
        <f t="shared" ca="1" si="17"/>
        <v>1</v>
      </c>
      <c r="AP89" s="18">
        <f t="shared" ca="1" si="17"/>
        <v>1</v>
      </c>
      <c r="AQ89" s="18">
        <f t="shared" ca="1" si="17"/>
        <v>1</v>
      </c>
      <c r="AR89" s="18">
        <f t="shared" ca="1" si="18"/>
        <v>0</v>
      </c>
      <c r="AS89" s="18">
        <f t="shared" ca="1" si="18"/>
        <v>0</v>
      </c>
      <c r="AT89" s="18">
        <f t="shared" ca="1" si="18"/>
        <v>0</v>
      </c>
      <c r="AU89" s="18">
        <f t="shared" ca="1" si="18"/>
        <v>0</v>
      </c>
    </row>
    <row r="90" spans="2:47" x14ac:dyDescent="0.15">
      <c r="B90">
        <v>364.96300000000002</v>
      </c>
      <c r="C90">
        <v>10</v>
      </c>
      <c r="D90" s="18">
        <v>7.2840000000000002E-2</v>
      </c>
      <c r="E90" s="18">
        <v>-2.2120000000000001E-2</v>
      </c>
      <c r="F90" s="18">
        <v>0.58720000000000006</v>
      </c>
      <c r="G90" s="18">
        <v>9.1410000000000005E-2</v>
      </c>
      <c r="H90" s="18">
        <v>-6.5729999999999997E-2</v>
      </c>
      <c r="I90" s="18">
        <v>1.742</v>
      </c>
      <c r="J90" s="18">
        <v>0.18740000000000001</v>
      </c>
      <c r="K90" s="18">
        <v>1.502E-2</v>
      </c>
      <c r="L90" s="18">
        <v>1.4790000000000001</v>
      </c>
      <c r="M90" s="18">
        <v>8.1710000000000005E-2</v>
      </c>
      <c r="O90" s="18">
        <f>MAX(MIN(Angle!A103,AngHe!$P$3),AngHe!$P$2)</f>
        <v>1</v>
      </c>
      <c r="P90" s="18">
        <f t="shared" ca="1" si="13"/>
        <v>7.2798134164754821E-2</v>
      </c>
      <c r="Q90" s="18">
        <f t="shared" ca="1" si="13"/>
        <v>6.6918708188242193E-2</v>
      </c>
      <c r="R90" s="18">
        <f t="shared" ca="1" si="13"/>
        <v>7.2798134164754821E-2</v>
      </c>
      <c r="S90" s="18">
        <f t="shared" ca="1" si="13"/>
        <v>6.6918708188242193E-2</v>
      </c>
      <c r="T90" s="18">
        <f ca="1">MAX(-P90+MIN(P90,AngCal!$B$30),T$11+T$12/(1+EXP((T$13-LOG10($O90))/T$14))+T$15/(1+EXP((T$16-LOG10($O90))/T$17))+T$18/(1+EXP((T$19-LOG10($O90))/T$20)))</f>
        <v>-2.3245435685830176E-2</v>
      </c>
      <c r="U90" s="18">
        <f ca="1">MAX(-Q90+MIN(Q90,AngCal!$B$30),U$11+U$12/(1+EXP((U$13-LOG10($O90))/U$14))+U$15/(1+EXP((U$16-LOG10($O90))/U$17))+U$18/(1+EXP((U$19-LOG10($O90))/U$20)))</f>
        <v>-1.8593755535338305E-2</v>
      </c>
      <c r="V90" s="18">
        <f ca="1">MAX(-R90+MIN(R90,AngCal!$B$30),V$11+V$12/(1+EXP((V$13-LOG10($O90))/V$14))+V$15/(1+EXP((V$16-LOG10($O90))/V$17))+V$18/(1+EXP((V$19-LOG10($O90))/V$20)))</f>
        <v>-2.3245435685830176E-2</v>
      </c>
      <c r="W90" s="18">
        <f ca="1">MAX(-S90+MIN(S90,AngCal!$B$30),W$11+W$12/(1+EXP((W$13-LOG10($O90))/W$14))+W$15/(1+EXP((W$16-LOG10($O90))/W$17))+W$18/(1+EXP((W$19-LOG10($O90))/W$20)))</f>
        <v>-1.8593755535338305E-2</v>
      </c>
      <c r="X90" s="18">
        <f t="shared" ca="1" si="14"/>
        <v>0.49349413377794021</v>
      </c>
      <c r="Y90" s="18">
        <f t="shared" ca="1" si="14"/>
        <v>0.59949546599282666</v>
      </c>
      <c r="Z90" s="18">
        <f t="shared" ca="1" si="14"/>
        <v>0.49349413377794021</v>
      </c>
      <c r="AA90" s="18">
        <f t="shared" ca="1" si="14"/>
        <v>0.59949546599282666</v>
      </c>
      <c r="AB90" s="18">
        <f t="shared" ca="1" si="15"/>
        <v>7.3116561955243756E-2</v>
      </c>
      <c r="AC90" s="18">
        <f t="shared" ca="1" si="15"/>
        <v>6.5791452356503174E-2</v>
      </c>
      <c r="AD90" s="18">
        <f t="shared" ca="1" si="15"/>
        <v>7.3116561955243756E-2</v>
      </c>
      <c r="AE90" s="18">
        <f t="shared" ca="1" si="15"/>
        <v>6.5791452356503174E-2</v>
      </c>
      <c r="AF90" s="18">
        <f ca="1">MAX(-AB90+MIN(AB90,AngCal!$B$30),AF$11+AF$12/(1+EXP((AF$13-LOG10($O90))/AF$14))+AF$15/(1+EXP((AF$16-LOG10($O90))/AF$17))+AF$18/(1+EXP((AF$19-LOG10($O90))/AF$20)))</f>
        <v>5.3542918977326236E-2</v>
      </c>
      <c r="AG90" s="18">
        <f ca="1">MAX(-AC90+MIN(AC90,AngCal!$B$30),AG$11+AG$12/(1+EXP((AG$13-LOG10($O90))/AG$14))+AG$15/(1+EXP((AG$16-LOG10($O90))/AG$17))+AG$18/(1+EXP((AG$19-LOG10($O90))/AG$20)))</f>
        <v>6.9383125502886181E-2</v>
      </c>
      <c r="AH90" s="18">
        <f ca="1">MAX(-AD90+MIN(AD90,AngCal!$B$30),AH$11+AH$12/(1+EXP((AH$13-LOG10($O90))/AH$14))+AH$15/(1+EXP((AH$16-LOG10($O90))/AH$17))+AH$18/(1+EXP((AH$19-LOG10($O90))/AH$20)))</f>
        <v>5.3542918977326236E-2</v>
      </c>
      <c r="AI90" s="18">
        <f ca="1">MAX(-AE90+MIN(AE90,AngCal!$B$30),AI$11+AI$12/(1+EXP((AI$13-LOG10($O90))/AI$14))+AI$15/(1+EXP((AI$16-LOG10($O90))/AI$17))+AI$18/(1+EXP((AI$19-LOG10($O90))/AI$20)))</f>
        <v>6.9383125502886181E-2</v>
      </c>
      <c r="AJ90" s="18">
        <f t="shared" ca="1" si="16"/>
        <v>1.213902401429598</v>
      </c>
      <c r="AK90" s="18">
        <f t="shared" ca="1" si="16"/>
        <v>0.96365112820076992</v>
      </c>
      <c r="AL90" s="18">
        <f t="shared" ca="1" si="16"/>
        <v>1.213902401429598</v>
      </c>
      <c r="AM90" s="18">
        <f t="shared" ca="1" si="16"/>
        <v>0.96365112820076992</v>
      </c>
      <c r="AN90" s="18">
        <f t="shared" ca="1" si="17"/>
        <v>1</v>
      </c>
      <c r="AO90" s="18">
        <f t="shared" ca="1" si="17"/>
        <v>1</v>
      </c>
      <c r="AP90" s="18">
        <f t="shared" ca="1" si="17"/>
        <v>1</v>
      </c>
      <c r="AQ90" s="18">
        <f t="shared" ca="1" si="17"/>
        <v>1</v>
      </c>
      <c r="AR90" s="18">
        <f t="shared" ca="1" si="18"/>
        <v>0</v>
      </c>
      <c r="AS90" s="18">
        <f t="shared" ca="1" si="18"/>
        <v>0</v>
      </c>
      <c r="AT90" s="18">
        <f t="shared" ca="1" si="18"/>
        <v>0</v>
      </c>
      <c r="AU90" s="18">
        <f t="shared" ca="1" si="18"/>
        <v>0</v>
      </c>
    </row>
    <row r="91" spans="2:47" x14ac:dyDescent="0.15">
      <c r="B91">
        <v>364.96300000000002</v>
      </c>
      <c r="C91">
        <v>15</v>
      </c>
      <c r="D91" s="18">
        <v>5.3350000000000002E-2</v>
      </c>
      <c r="E91" s="18">
        <v>-4.274E-2</v>
      </c>
      <c r="F91" s="18">
        <v>0.73399999999999999</v>
      </c>
      <c r="G91" s="18">
        <v>0.156</v>
      </c>
      <c r="H91" s="18">
        <v>-4.5409999999999999E-2</v>
      </c>
      <c r="I91" s="18">
        <v>1.764</v>
      </c>
      <c r="J91" s="18">
        <v>0.27660000000000001</v>
      </c>
      <c r="K91" s="18">
        <v>3.4799999999999998E-2</v>
      </c>
      <c r="L91" s="18">
        <v>0.21560000000000001</v>
      </c>
      <c r="M91" s="18">
        <v>0.5494</v>
      </c>
      <c r="O91" s="18">
        <f>MAX(MIN(Angle!A104,AngHe!$P$3),AngHe!$P$2)</f>
        <v>1</v>
      </c>
      <c r="P91" s="18">
        <f t="shared" ca="1" si="13"/>
        <v>7.2798134164754821E-2</v>
      </c>
      <c r="Q91" s="18">
        <f t="shared" ca="1" si="13"/>
        <v>6.6918708188242193E-2</v>
      </c>
      <c r="R91" s="18">
        <f t="shared" ca="1" si="13"/>
        <v>7.2798134164754821E-2</v>
      </c>
      <c r="S91" s="18">
        <f t="shared" ca="1" si="13"/>
        <v>6.6918708188242193E-2</v>
      </c>
      <c r="T91" s="18">
        <f ca="1">MAX(-P91+MIN(P91,AngCal!$B$30),T$11+T$12/(1+EXP((T$13-LOG10($O91))/T$14))+T$15/(1+EXP((T$16-LOG10($O91))/T$17))+T$18/(1+EXP((T$19-LOG10($O91))/T$20)))</f>
        <v>-2.3245435685830176E-2</v>
      </c>
      <c r="U91" s="18">
        <f ca="1">MAX(-Q91+MIN(Q91,AngCal!$B$30),U$11+U$12/(1+EXP((U$13-LOG10($O91))/U$14))+U$15/(1+EXP((U$16-LOG10($O91))/U$17))+U$18/(1+EXP((U$19-LOG10($O91))/U$20)))</f>
        <v>-1.8593755535338305E-2</v>
      </c>
      <c r="V91" s="18">
        <f ca="1">MAX(-R91+MIN(R91,AngCal!$B$30),V$11+V$12/(1+EXP((V$13-LOG10($O91))/V$14))+V$15/(1+EXP((V$16-LOG10($O91))/V$17))+V$18/(1+EXP((V$19-LOG10($O91))/V$20)))</f>
        <v>-2.3245435685830176E-2</v>
      </c>
      <c r="W91" s="18">
        <f ca="1">MAX(-S91+MIN(S91,AngCal!$B$30),W$11+W$12/(1+EXP((W$13-LOG10($O91))/W$14))+W$15/(1+EXP((W$16-LOG10($O91))/W$17))+W$18/(1+EXP((W$19-LOG10($O91))/W$20)))</f>
        <v>-1.8593755535338305E-2</v>
      </c>
      <c r="X91" s="18">
        <f t="shared" ca="1" si="14"/>
        <v>0.49349413377794021</v>
      </c>
      <c r="Y91" s="18">
        <f t="shared" ca="1" si="14"/>
        <v>0.59949546599282666</v>
      </c>
      <c r="Z91" s="18">
        <f t="shared" ca="1" si="14"/>
        <v>0.49349413377794021</v>
      </c>
      <c r="AA91" s="18">
        <f t="shared" ca="1" si="14"/>
        <v>0.59949546599282666</v>
      </c>
      <c r="AB91" s="18">
        <f t="shared" ca="1" si="15"/>
        <v>7.3116561955243756E-2</v>
      </c>
      <c r="AC91" s="18">
        <f t="shared" ca="1" si="15"/>
        <v>6.5791452356503174E-2</v>
      </c>
      <c r="AD91" s="18">
        <f t="shared" ca="1" si="15"/>
        <v>7.3116561955243756E-2</v>
      </c>
      <c r="AE91" s="18">
        <f t="shared" ca="1" si="15"/>
        <v>6.5791452356503174E-2</v>
      </c>
      <c r="AF91" s="18">
        <f ca="1">MAX(-AB91+MIN(AB91,AngCal!$B$30),AF$11+AF$12/(1+EXP((AF$13-LOG10($O91))/AF$14))+AF$15/(1+EXP((AF$16-LOG10($O91))/AF$17))+AF$18/(1+EXP((AF$19-LOG10($O91))/AF$20)))</f>
        <v>5.3542918977326236E-2</v>
      </c>
      <c r="AG91" s="18">
        <f ca="1">MAX(-AC91+MIN(AC91,AngCal!$B$30),AG$11+AG$12/(1+EXP((AG$13-LOG10($O91))/AG$14))+AG$15/(1+EXP((AG$16-LOG10($O91))/AG$17))+AG$18/(1+EXP((AG$19-LOG10($O91))/AG$20)))</f>
        <v>6.9383125502886181E-2</v>
      </c>
      <c r="AH91" s="18">
        <f ca="1">MAX(-AD91+MIN(AD91,AngCal!$B$30),AH$11+AH$12/(1+EXP((AH$13-LOG10($O91))/AH$14))+AH$15/(1+EXP((AH$16-LOG10($O91))/AH$17))+AH$18/(1+EXP((AH$19-LOG10($O91))/AH$20)))</f>
        <v>5.3542918977326236E-2</v>
      </c>
      <c r="AI91" s="18">
        <f ca="1">MAX(-AE91+MIN(AE91,AngCal!$B$30),AI$11+AI$12/(1+EXP((AI$13-LOG10($O91))/AI$14))+AI$15/(1+EXP((AI$16-LOG10($O91))/AI$17))+AI$18/(1+EXP((AI$19-LOG10($O91))/AI$20)))</f>
        <v>6.9383125502886181E-2</v>
      </c>
      <c r="AJ91" s="18">
        <f t="shared" ca="1" si="16"/>
        <v>1.213902401429598</v>
      </c>
      <c r="AK91" s="18">
        <f t="shared" ca="1" si="16"/>
        <v>0.96365112820076992</v>
      </c>
      <c r="AL91" s="18">
        <f t="shared" ca="1" si="16"/>
        <v>1.213902401429598</v>
      </c>
      <c r="AM91" s="18">
        <f t="shared" ca="1" si="16"/>
        <v>0.96365112820076992</v>
      </c>
      <c r="AN91" s="18">
        <f t="shared" ca="1" si="17"/>
        <v>1</v>
      </c>
      <c r="AO91" s="18">
        <f t="shared" ca="1" si="17"/>
        <v>1</v>
      </c>
      <c r="AP91" s="18">
        <f t="shared" ca="1" si="17"/>
        <v>1</v>
      </c>
      <c r="AQ91" s="18">
        <f t="shared" ca="1" si="17"/>
        <v>1</v>
      </c>
      <c r="AR91" s="18">
        <f t="shared" ca="1" si="18"/>
        <v>0</v>
      </c>
      <c r="AS91" s="18">
        <f t="shared" ca="1" si="18"/>
        <v>0</v>
      </c>
      <c r="AT91" s="18">
        <f t="shared" ca="1" si="18"/>
        <v>0</v>
      </c>
      <c r="AU91" s="18">
        <f t="shared" ca="1" si="18"/>
        <v>0</v>
      </c>
    </row>
    <row r="92" spans="2:47" x14ac:dyDescent="0.15">
      <c r="B92">
        <v>364.96300000000002</v>
      </c>
      <c r="C92">
        <v>20</v>
      </c>
      <c r="D92" s="18">
        <v>6.3570000000000002E-2</v>
      </c>
      <c r="E92" s="18">
        <v>-3.6179999999999997E-2</v>
      </c>
      <c r="F92" s="18">
        <v>0.72599999999999998</v>
      </c>
      <c r="G92" s="18">
        <v>0.14119999999999999</v>
      </c>
      <c r="H92" s="18">
        <v>-4.7629999999999999E-2</v>
      </c>
      <c r="I92" s="18">
        <v>1.87</v>
      </c>
      <c r="J92" s="18">
        <v>0.2651</v>
      </c>
      <c r="K92" s="18">
        <v>2.0230000000000001E-2</v>
      </c>
      <c r="L92" s="18">
        <v>-0.30790000000000001</v>
      </c>
      <c r="M92" s="18">
        <v>2.1280000000000001</v>
      </c>
      <c r="O92" s="18">
        <f>MAX(MIN(Angle!A105,AngHe!$P$3),AngHe!$P$2)</f>
        <v>1</v>
      </c>
      <c r="P92" s="18">
        <f t="shared" ca="1" si="13"/>
        <v>7.2798134164754821E-2</v>
      </c>
      <c r="Q92" s="18">
        <f t="shared" ca="1" si="13"/>
        <v>6.6918708188242193E-2</v>
      </c>
      <c r="R92" s="18">
        <f t="shared" ca="1" si="13"/>
        <v>7.2798134164754821E-2</v>
      </c>
      <c r="S92" s="18">
        <f t="shared" ca="1" si="13"/>
        <v>6.6918708188242193E-2</v>
      </c>
      <c r="T92" s="18">
        <f ca="1">MAX(-P92+MIN(P92,AngCal!$B$30),T$11+T$12/(1+EXP((T$13-LOG10($O92))/T$14))+T$15/(1+EXP((T$16-LOG10($O92))/T$17))+T$18/(1+EXP((T$19-LOG10($O92))/T$20)))</f>
        <v>-2.3245435685830176E-2</v>
      </c>
      <c r="U92" s="18">
        <f ca="1">MAX(-Q92+MIN(Q92,AngCal!$B$30),U$11+U$12/(1+EXP((U$13-LOG10($O92))/U$14))+U$15/(1+EXP((U$16-LOG10($O92))/U$17))+U$18/(1+EXP((U$19-LOG10($O92))/U$20)))</f>
        <v>-1.8593755535338305E-2</v>
      </c>
      <c r="V92" s="18">
        <f ca="1">MAX(-R92+MIN(R92,AngCal!$B$30),V$11+V$12/(1+EXP((V$13-LOG10($O92))/V$14))+V$15/(1+EXP((V$16-LOG10($O92))/V$17))+V$18/(1+EXP((V$19-LOG10($O92))/V$20)))</f>
        <v>-2.3245435685830176E-2</v>
      </c>
      <c r="W92" s="18">
        <f ca="1">MAX(-S92+MIN(S92,AngCal!$B$30),W$11+W$12/(1+EXP((W$13-LOG10($O92))/W$14))+W$15/(1+EXP((W$16-LOG10($O92))/W$17))+W$18/(1+EXP((W$19-LOG10($O92))/W$20)))</f>
        <v>-1.8593755535338305E-2</v>
      </c>
      <c r="X92" s="18">
        <f t="shared" ca="1" si="14"/>
        <v>0.49349413377794021</v>
      </c>
      <c r="Y92" s="18">
        <f t="shared" ca="1" si="14"/>
        <v>0.59949546599282666</v>
      </c>
      <c r="Z92" s="18">
        <f t="shared" ca="1" si="14"/>
        <v>0.49349413377794021</v>
      </c>
      <c r="AA92" s="18">
        <f t="shared" ca="1" si="14"/>
        <v>0.59949546599282666</v>
      </c>
      <c r="AB92" s="18">
        <f t="shared" ca="1" si="15"/>
        <v>7.3116561955243756E-2</v>
      </c>
      <c r="AC92" s="18">
        <f t="shared" ca="1" si="15"/>
        <v>6.5791452356503174E-2</v>
      </c>
      <c r="AD92" s="18">
        <f t="shared" ca="1" si="15"/>
        <v>7.3116561955243756E-2</v>
      </c>
      <c r="AE92" s="18">
        <f t="shared" ca="1" si="15"/>
        <v>6.5791452356503174E-2</v>
      </c>
      <c r="AF92" s="18">
        <f ca="1">MAX(-AB92+MIN(AB92,AngCal!$B$30),AF$11+AF$12/(1+EXP((AF$13-LOG10($O92))/AF$14))+AF$15/(1+EXP((AF$16-LOG10($O92))/AF$17))+AF$18/(1+EXP((AF$19-LOG10($O92))/AF$20)))</f>
        <v>5.3542918977326236E-2</v>
      </c>
      <c r="AG92" s="18">
        <f ca="1">MAX(-AC92+MIN(AC92,AngCal!$B$30),AG$11+AG$12/(1+EXP((AG$13-LOG10($O92))/AG$14))+AG$15/(1+EXP((AG$16-LOG10($O92))/AG$17))+AG$18/(1+EXP((AG$19-LOG10($O92))/AG$20)))</f>
        <v>6.9383125502886181E-2</v>
      </c>
      <c r="AH92" s="18">
        <f ca="1">MAX(-AD92+MIN(AD92,AngCal!$B$30),AH$11+AH$12/(1+EXP((AH$13-LOG10($O92))/AH$14))+AH$15/(1+EXP((AH$16-LOG10($O92))/AH$17))+AH$18/(1+EXP((AH$19-LOG10($O92))/AH$20)))</f>
        <v>5.3542918977326236E-2</v>
      </c>
      <c r="AI92" s="18">
        <f ca="1">MAX(-AE92+MIN(AE92,AngCal!$B$30),AI$11+AI$12/(1+EXP((AI$13-LOG10($O92))/AI$14))+AI$15/(1+EXP((AI$16-LOG10($O92))/AI$17))+AI$18/(1+EXP((AI$19-LOG10($O92))/AI$20)))</f>
        <v>6.9383125502886181E-2</v>
      </c>
      <c r="AJ92" s="18">
        <f t="shared" ca="1" si="16"/>
        <v>1.213902401429598</v>
      </c>
      <c r="AK92" s="18">
        <f t="shared" ca="1" si="16"/>
        <v>0.96365112820076992</v>
      </c>
      <c r="AL92" s="18">
        <f t="shared" ca="1" si="16"/>
        <v>1.213902401429598</v>
      </c>
      <c r="AM92" s="18">
        <f t="shared" ca="1" si="16"/>
        <v>0.96365112820076992</v>
      </c>
      <c r="AN92" s="18">
        <f t="shared" ca="1" si="17"/>
        <v>1</v>
      </c>
      <c r="AO92" s="18">
        <f t="shared" ca="1" si="17"/>
        <v>1</v>
      </c>
      <c r="AP92" s="18">
        <f t="shared" ca="1" si="17"/>
        <v>1</v>
      </c>
      <c r="AQ92" s="18">
        <f t="shared" ca="1" si="17"/>
        <v>1</v>
      </c>
      <c r="AR92" s="18">
        <f t="shared" ca="1" si="18"/>
        <v>0</v>
      </c>
      <c r="AS92" s="18">
        <f t="shared" ca="1" si="18"/>
        <v>0</v>
      </c>
      <c r="AT92" s="18">
        <f t="shared" ca="1" si="18"/>
        <v>0</v>
      </c>
      <c r="AU92" s="18">
        <f t="shared" ca="1" si="18"/>
        <v>0</v>
      </c>
    </row>
    <row r="93" spans="2:47" x14ac:dyDescent="0.15">
      <c r="B93">
        <v>483.56299999999999</v>
      </c>
      <c r="C93">
        <v>1</v>
      </c>
      <c r="D93" s="18">
        <v>7.2789999999999994E-2</v>
      </c>
      <c r="E93" s="18">
        <v>-2.7480000000000001E-2</v>
      </c>
      <c r="F93" s="18">
        <v>0.98519999999999996</v>
      </c>
      <c r="G93" s="18">
        <v>0.37180000000000002</v>
      </c>
      <c r="H93" s="18">
        <v>-6.411E-2</v>
      </c>
      <c r="I93" s="18">
        <v>1.919</v>
      </c>
      <c r="J93" s="18">
        <v>0.23039999999999999</v>
      </c>
      <c r="K93" s="18">
        <v>1.8790000000000001E-2</v>
      </c>
      <c r="L93" s="18">
        <v>2.327</v>
      </c>
      <c r="M93" s="18">
        <v>0.1134</v>
      </c>
      <c r="O93" s="18">
        <f>MAX(MIN(Angle!A106,AngHe!$P$3),AngHe!$P$2)</f>
        <v>1</v>
      </c>
      <c r="P93" s="18">
        <f t="shared" ca="1" si="13"/>
        <v>7.2798134164754821E-2</v>
      </c>
      <c r="Q93" s="18">
        <f t="shared" ca="1" si="13"/>
        <v>6.6918708188242193E-2</v>
      </c>
      <c r="R93" s="18">
        <f t="shared" ca="1" si="13"/>
        <v>7.2798134164754821E-2</v>
      </c>
      <c r="S93" s="18">
        <f t="shared" ca="1" si="13"/>
        <v>6.6918708188242193E-2</v>
      </c>
      <c r="T93" s="18">
        <f ca="1">MAX(-P93+MIN(P93,AngCal!$B$30),T$11+T$12/(1+EXP((T$13-LOG10($O93))/T$14))+T$15/(1+EXP((T$16-LOG10($O93))/T$17))+T$18/(1+EXP((T$19-LOG10($O93))/T$20)))</f>
        <v>-2.3245435685830176E-2</v>
      </c>
      <c r="U93" s="18">
        <f ca="1">MAX(-Q93+MIN(Q93,AngCal!$B$30),U$11+U$12/(1+EXP((U$13-LOG10($O93))/U$14))+U$15/(1+EXP((U$16-LOG10($O93))/U$17))+U$18/(1+EXP((U$19-LOG10($O93))/U$20)))</f>
        <v>-1.8593755535338305E-2</v>
      </c>
      <c r="V93" s="18">
        <f ca="1">MAX(-R93+MIN(R93,AngCal!$B$30),V$11+V$12/(1+EXP((V$13-LOG10($O93))/V$14))+V$15/(1+EXP((V$16-LOG10($O93))/V$17))+V$18/(1+EXP((V$19-LOG10($O93))/V$20)))</f>
        <v>-2.3245435685830176E-2</v>
      </c>
      <c r="W93" s="18">
        <f ca="1">MAX(-S93+MIN(S93,AngCal!$B$30),W$11+W$12/(1+EXP((W$13-LOG10($O93))/W$14))+W$15/(1+EXP((W$16-LOG10($O93))/W$17))+W$18/(1+EXP((W$19-LOG10($O93))/W$20)))</f>
        <v>-1.8593755535338305E-2</v>
      </c>
      <c r="X93" s="18">
        <f t="shared" ca="1" si="14"/>
        <v>0.49349413377794021</v>
      </c>
      <c r="Y93" s="18">
        <f t="shared" ca="1" si="14"/>
        <v>0.59949546599282666</v>
      </c>
      <c r="Z93" s="18">
        <f t="shared" ca="1" si="14"/>
        <v>0.49349413377794021</v>
      </c>
      <c r="AA93" s="18">
        <f t="shared" ca="1" si="14"/>
        <v>0.59949546599282666</v>
      </c>
      <c r="AB93" s="18">
        <f t="shared" ca="1" si="15"/>
        <v>7.3116561955243756E-2</v>
      </c>
      <c r="AC93" s="18">
        <f t="shared" ca="1" si="15"/>
        <v>6.5791452356503174E-2</v>
      </c>
      <c r="AD93" s="18">
        <f t="shared" ca="1" si="15"/>
        <v>7.3116561955243756E-2</v>
      </c>
      <c r="AE93" s="18">
        <f t="shared" ca="1" si="15"/>
        <v>6.5791452356503174E-2</v>
      </c>
      <c r="AF93" s="18">
        <f ca="1">MAX(-AB93+MIN(AB93,AngCal!$B$30),AF$11+AF$12/(1+EXP((AF$13-LOG10($O93))/AF$14))+AF$15/(1+EXP((AF$16-LOG10($O93))/AF$17))+AF$18/(1+EXP((AF$19-LOG10($O93))/AF$20)))</f>
        <v>5.3542918977326236E-2</v>
      </c>
      <c r="AG93" s="18">
        <f ca="1">MAX(-AC93+MIN(AC93,AngCal!$B$30),AG$11+AG$12/(1+EXP((AG$13-LOG10($O93))/AG$14))+AG$15/(1+EXP((AG$16-LOG10($O93))/AG$17))+AG$18/(1+EXP((AG$19-LOG10($O93))/AG$20)))</f>
        <v>6.9383125502886181E-2</v>
      </c>
      <c r="AH93" s="18">
        <f ca="1">MAX(-AD93+MIN(AD93,AngCal!$B$30),AH$11+AH$12/(1+EXP((AH$13-LOG10($O93))/AH$14))+AH$15/(1+EXP((AH$16-LOG10($O93))/AH$17))+AH$18/(1+EXP((AH$19-LOG10($O93))/AH$20)))</f>
        <v>5.3542918977326236E-2</v>
      </c>
      <c r="AI93" s="18">
        <f ca="1">MAX(-AE93+MIN(AE93,AngCal!$B$30),AI$11+AI$12/(1+EXP((AI$13-LOG10($O93))/AI$14))+AI$15/(1+EXP((AI$16-LOG10($O93))/AI$17))+AI$18/(1+EXP((AI$19-LOG10($O93))/AI$20)))</f>
        <v>6.9383125502886181E-2</v>
      </c>
      <c r="AJ93" s="18">
        <f t="shared" ca="1" si="16"/>
        <v>1.213902401429598</v>
      </c>
      <c r="AK93" s="18">
        <f t="shared" ca="1" si="16"/>
        <v>0.96365112820076992</v>
      </c>
      <c r="AL93" s="18">
        <f t="shared" ca="1" si="16"/>
        <v>1.213902401429598</v>
      </c>
      <c r="AM93" s="18">
        <f t="shared" ca="1" si="16"/>
        <v>0.96365112820076992</v>
      </c>
      <c r="AN93" s="18">
        <f t="shared" ca="1" si="17"/>
        <v>1</v>
      </c>
      <c r="AO93" s="18">
        <f t="shared" ca="1" si="17"/>
        <v>1</v>
      </c>
      <c r="AP93" s="18">
        <f t="shared" ca="1" si="17"/>
        <v>1</v>
      </c>
      <c r="AQ93" s="18">
        <f t="shared" ca="1" si="17"/>
        <v>1</v>
      </c>
      <c r="AR93" s="18">
        <f t="shared" ca="1" si="18"/>
        <v>0</v>
      </c>
      <c r="AS93" s="18">
        <f t="shared" ca="1" si="18"/>
        <v>0</v>
      </c>
      <c r="AT93" s="18">
        <f t="shared" ca="1" si="18"/>
        <v>0</v>
      </c>
      <c r="AU93" s="18">
        <f t="shared" ca="1" si="18"/>
        <v>0</v>
      </c>
    </row>
    <row r="94" spans="2:47" x14ac:dyDescent="0.15">
      <c r="B94">
        <v>483.56299999999999</v>
      </c>
      <c r="C94">
        <v>3</v>
      </c>
      <c r="D94" s="18">
        <v>7.4029999999999999E-2</v>
      </c>
      <c r="E94" s="18">
        <v>-2.7040000000000002E-2</v>
      </c>
      <c r="F94" s="18">
        <v>0.65349999999999997</v>
      </c>
      <c r="G94" s="18">
        <v>0.17330000000000001</v>
      </c>
      <c r="H94" s="18">
        <v>-6.6930000000000003E-2</v>
      </c>
      <c r="I94" s="18">
        <v>1.954</v>
      </c>
      <c r="J94" s="18">
        <v>0.20039999999999999</v>
      </c>
      <c r="K94" s="18">
        <v>1.9939999999999999E-2</v>
      </c>
      <c r="L94" s="18">
        <v>2.2850000000000001</v>
      </c>
      <c r="M94" s="18">
        <v>0.106</v>
      </c>
      <c r="O94" s="18">
        <f>MAX(MIN(Angle!A107,AngHe!$P$3),AngHe!$P$2)</f>
        <v>1</v>
      </c>
      <c r="P94" s="18">
        <f t="shared" ca="1" si="13"/>
        <v>7.2798134164754821E-2</v>
      </c>
      <c r="Q94" s="18">
        <f t="shared" ca="1" si="13"/>
        <v>6.6918708188242193E-2</v>
      </c>
      <c r="R94" s="18">
        <f t="shared" ca="1" si="13"/>
        <v>7.2798134164754821E-2</v>
      </c>
      <c r="S94" s="18">
        <f t="shared" ca="1" si="13"/>
        <v>6.6918708188242193E-2</v>
      </c>
      <c r="T94" s="18">
        <f ca="1">MAX(-P94+MIN(P94,AngCal!$B$30),T$11+T$12/(1+EXP((T$13-LOG10($O94))/T$14))+T$15/(1+EXP((T$16-LOG10($O94))/T$17))+T$18/(1+EXP((T$19-LOG10($O94))/T$20)))</f>
        <v>-2.3245435685830176E-2</v>
      </c>
      <c r="U94" s="18">
        <f ca="1">MAX(-Q94+MIN(Q94,AngCal!$B$30),U$11+U$12/(1+EXP((U$13-LOG10($O94))/U$14))+U$15/(1+EXP((U$16-LOG10($O94))/U$17))+U$18/(1+EXP((U$19-LOG10($O94))/U$20)))</f>
        <v>-1.8593755535338305E-2</v>
      </c>
      <c r="V94" s="18">
        <f ca="1">MAX(-R94+MIN(R94,AngCal!$B$30),V$11+V$12/(1+EXP((V$13-LOG10($O94))/V$14))+V$15/(1+EXP((V$16-LOG10($O94))/V$17))+V$18/(1+EXP((V$19-LOG10($O94))/V$20)))</f>
        <v>-2.3245435685830176E-2</v>
      </c>
      <c r="W94" s="18">
        <f ca="1">MAX(-S94+MIN(S94,AngCal!$B$30),W$11+W$12/(1+EXP((W$13-LOG10($O94))/W$14))+W$15/(1+EXP((W$16-LOG10($O94))/W$17))+W$18/(1+EXP((W$19-LOG10($O94))/W$20)))</f>
        <v>-1.8593755535338305E-2</v>
      </c>
      <c r="X94" s="18">
        <f t="shared" ca="1" si="14"/>
        <v>0.49349413377794021</v>
      </c>
      <c r="Y94" s="18">
        <f t="shared" ca="1" si="14"/>
        <v>0.59949546599282666</v>
      </c>
      <c r="Z94" s="18">
        <f t="shared" ca="1" si="14"/>
        <v>0.49349413377794021</v>
      </c>
      <c r="AA94" s="18">
        <f t="shared" ca="1" si="14"/>
        <v>0.59949546599282666</v>
      </c>
      <c r="AB94" s="18">
        <f t="shared" ca="1" si="15"/>
        <v>7.3116561955243756E-2</v>
      </c>
      <c r="AC94" s="18">
        <f t="shared" ca="1" si="15"/>
        <v>6.5791452356503174E-2</v>
      </c>
      <c r="AD94" s="18">
        <f t="shared" ca="1" si="15"/>
        <v>7.3116561955243756E-2</v>
      </c>
      <c r="AE94" s="18">
        <f t="shared" ca="1" si="15"/>
        <v>6.5791452356503174E-2</v>
      </c>
      <c r="AF94" s="18">
        <f ca="1">MAX(-AB94+MIN(AB94,AngCal!$B$30),AF$11+AF$12/(1+EXP((AF$13-LOG10($O94))/AF$14))+AF$15/(1+EXP((AF$16-LOG10($O94))/AF$17))+AF$18/(1+EXP((AF$19-LOG10($O94))/AF$20)))</f>
        <v>5.3542918977326236E-2</v>
      </c>
      <c r="AG94" s="18">
        <f ca="1">MAX(-AC94+MIN(AC94,AngCal!$B$30),AG$11+AG$12/(1+EXP((AG$13-LOG10($O94))/AG$14))+AG$15/(1+EXP((AG$16-LOG10($O94))/AG$17))+AG$18/(1+EXP((AG$19-LOG10($O94))/AG$20)))</f>
        <v>6.9383125502886181E-2</v>
      </c>
      <c r="AH94" s="18">
        <f ca="1">MAX(-AD94+MIN(AD94,AngCal!$B$30),AH$11+AH$12/(1+EXP((AH$13-LOG10($O94))/AH$14))+AH$15/(1+EXP((AH$16-LOG10($O94))/AH$17))+AH$18/(1+EXP((AH$19-LOG10($O94))/AH$20)))</f>
        <v>5.3542918977326236E-2</v>
      </c>
      <c r="AI94" s="18">
        <f ca="1">MAX(-AE94+MIN(AE94,AngCal!$B$30),AI$11+AI$12/(1+EXP((AI$13-LOG10($O94))/AI$14))+AI$15/(1+EXP((AI$16-LOG10($O94))/AI$17))+AI$18/(1+EXP((AI$19-LOG10($O94))/AI$20)))</f>
        <v>6.9383125502886181E-2</v>
      </c>
      <c r="AJ94" s="18">
        <f t="shared" ca="1" si="16"/>
        <v>1.213902401429598</v>
      </c>
      <c r="AK94" s="18">
        <f t="shared" ca="1" si="16"/>
        <v>0.96365112820076992</v>
      </c>
      <c r="AL94" s="18">
        <f t="shared" ca="1" si="16"/>
        <v>1.213902401429598</v>
      </c>
      <c r="AM94" s="18">
        <f t="shared" ca="1" si="16"/>
        <v>0.96365112820076992</v>
      </c>
      <c r="AN94" s="18">
        <f t="shared" ca="1" si="17"/>
        <v>1</v>
      </c>
      <c r="AO94" s="18">
        <f t="shared" ca="1" si="17"/>
        <v>1</v>
      </c>
      <c r="AP94" s="18">
        <f t="shared" ca="1" si="17"/>
        <v>1</v>
      </c>
      <c r="AQ94" s="18">
        <f t="shared" ca="1" si="17"/>
        <v>1</v>
      </c>
      <c r="AR94" s="18">
        <f t="shared" ca="1" si="18"/>
        <v>0</v>
      </c>
      <c r="AS94" s="18">
        <f t="shared" ca="1" si="18"/>
        <v>0</v>
      </c>
      <c r="AT94" s="18">
        <f t="shared" ca="1" si="18"/>
        <v>0</v>
      </c>
      <c r="AU94" s="18">
        <f t="shared" ca="1" si="18"/>
        <v>0</v>
      </c>
    </row>
    <row r="95" spans="2:47" x14ac:dyDescent="0.15">
      <c r="B95">
        <v>483.56299999999999</v>
      </c>
      <c r="C95">
        <v>5</v>
      </c>
      <c r="D95" s="18">
        <v>7.8359999999999999E-2</v>
      </c>
      <c r="E95" s="18">
        <v>-3.9750000000000001E-2</v>
      </c>
      <c r="F95" s="18">
        <v>0.66300000000000003</v>
      </c>
      <c r="G95" s="18">
        <v>0.3009</v>
      </c>
      <c r="H95" s="18">
        <v>-4.666E-2</v>
      </c>
      <c r="I95" s="18">
        <v>1.954</v>
      </c>
      <c r="J95" s="18">
        <v>0.124</v>
      </c>
      <c r="K95" s="18">
        <v>8.0569999999999999E-3</v>
      </c>
      <c r="L95" s="18">
        <v>2.16</v>
      </c>
      <c r="M95" s="18">
        <v>3.0110000000000001E-2</v>
      </c>
      <c r="O95" s="18">
        <f>MAX(MIN(Angle!A108,AngHe!$P$3),AngHe!$P$2)</f>
        <v>1</v>
      </c>
      <c r="P95" s="18">
        <f t="shared" ca="1" si="13"/>
        <v>7.2798134164754821E-2</v>
      </c>
      <c r="Q95" s="18">
        <f t="shared" ca="1" si="13"/>
        <v>6.6918708188242193E-2</v>
      </c>
      <c r="R95" s="18">
        <f t="shared" ca="1" si="13"/>
        <v>7.2798134164754821E-2</v>
      </c>
      <c r="S95" s="18">
        <f t="shared" ca="1" si="13"/>
        <v>6.6918708188242193E-2</v>
      </c>
      <c r="T95" s="18">
        <f ca="1">MAX(-P95+MIN(P95,AngCal!$B$30),T$11+T$12/(1+EXP((T$13-LOG10($O95))/T$14))+T$15/(1+EXP((T$16-LOG10($O95))/T$17))+T$18/(1+EXP((T$19-LOG10($O95))/T$20)))</f>
        <v>-2.3245435685830176E-2</v>
      </c>
      <c r="U95" s="18">
        <f ca="1">MAX(-Q95+MIN(Q95,AngCal!$B$30),U$11+U$12/(1+EXP((U$13-LOG10($O95))/U$14))+U$15/(1+EXP((U$16-LOG10($O95))/U$17))+U$18/(1+EXP((U$19-LOG10($O95))/U$20)))</f>
        <v>-1.8593755535338305E-2</v>
      </c>
      <c r="V95" s="18">
        <f ca="1">MAX(-R95+MIN(R95,AngCal!$B$30),V$11+V$12/(1+EXP((V$13-LOG10($O95))/V$14))+V$15/(1+EXP((V$16-LOG10($O95))/V$17))+V$18/(1+EXP((V$19-LOG10($O95))/V$20)))</f>
        <v>-2.3245435685830176E-2</v>
      </c>
      <c r="W95" s="18">
        <f ca="1">MAX(-S95+MIN(S95,AngCal!$B$30),W$11+W$12/(1+EXP((W$13-LOG10($O95))/W$14))+W$15/(1+EXP((W$16-LOG10($O95))/W$17))+W$18/(1+EXP((W$19-LOG10($O95))/W$20)))</f>
        <v>-1.8593755535338305E-2</v>
      </c>
      <c r="X95" s="18">
        <f t="shared" ca="1" si="14"/>
        <v>0.49349413377794021</v>
      </c>
      <c r="Y95" s="18">
        <f t="shared" ca="1" si="14"/>
        <v>0.59949546599282666</v>
      </c>
      <c r="Z95" s="18">
        <f t="shared" ca="1" si="14"/>
        <v>0.49349413377794021</v>
      </c>
      <c r="AA95" s="18">
        <f t="shared" ca="1" si="14"/>
        <v>0.59949546599282666</v>
      </c>
      <c r="AB95" s="18">
        <f t="shared" ca="1" si="15"/>
        <v>7.3116561955243756E-2</v>
      </c>
      <c r="AC95" s="18">
        <f t="shared" ca="1" si="15"/>
        <v>6.5791452356503174E-2</v>
      </c>
      <c r="AD95" s="18">
        <f t="shared" ca="1" si="15"/>
        <v>7.3116561955243756E-2</v>
      </c>
      <c r="AE95" s="18">
        <f t="shared" ca="1" si="15"/>
        <v>6.5791452356503174E-2</v>
      </c>
      <c r="AF95" s="18">
        <f ca="1">MAX(-AB95+MIN(AB95,AngCal!$B$30),AF$11+AF$12/(1+EXP((AF$13-LOG10($O95))/AF$14))+AF$15/(1+EXP((AF$16-LOG10($O95))/AF$17))+AF$18/(1+EXP((AF$19-LOG10($O95))/AF$20)))</f>
        <v>5.3542918977326236E-2</v>
      </c>
      <c r="AG95" s="18">
        <f ca="1">MAX(-AC95+MIN(AC95,AngCal!$B$30),AG$11+AG$12/(1+EXP((AG$13-LOG10($O95))/AG$14))+AG$15/(1+EXP((AG$16-LOG10($O95))/AG$17))+AG$18/(1+EXP((AG$19-LOG10($O95))/AG$20)))</f>
        <v>6.9383125502886181E-2</v>
      </c>
      <c r="AH95" s="18">
        <f ca="1">MAX(-AD95+MIN(AD95,AngCal!$B$30),AH$11+AH$12/(1+EXP((AH$13-LOG10($O95))/AH$14))+AH$15/(1+EXP((AH$16-LOG10($O95))/AH$17))+AH$18/(1+EXP((AH$19-LOG10($O95))/AH$20)))</f>
        <v>5.3542918977326236E-2</v>
      </c>
      <c r="AI95" s="18">
        <f ca="1">MAX(-AE95+MIN(AE95,AngCal!$B$30),AI$11+AI$12/(1+EXP((AI$13-LOG10($O95))/AI$14))+AI$15/(1+EXP((AI$16-LOG10($O95))/AI$17))+AI$18/(1+EXP((AI$19-LOG10($O95))/AI$20)))</f>
        <v>6.9383125502886181E-2</v>
      </c>
      <c r="AJ95" s="18">
        <f t="shared" ca="1" si="16"/>
        <v>1.213902401429598</v>
      </c>
      <c r="AK95" s="18">
        <f t="shared" ca="1" si="16"/>
        <v>0.96365112820076992</v>
      </c>
      <c r="AL95" s="18">
        <f t="shared" ca="1" si="16"/>
        <v>1.213902401429598</v>
      </c>
      <c r="AM95" s="18">
        <f t="shared" ca="1" si="16"/>
        <v>0.96365112820076992</v>
      </c>
      <c r="AN95" s="18">
        <f t="shared" ca="1" si="17"/>
        <v>1</v>
      </c>
      <c r="AO95" s="18">
        <f t="shared" ca="1" si="17"/>
        <v>1</v>
      </c>
      <c r="AP95" s="18">
        <f t="shared" ca="1" si="17"/>
        <v>1</v>
      </c>
      <c r="AQ95" s="18">
        <f t="shared" ca="1" si="17"/>
        <v>1</v>
      </c>
      <c r="AR95" s="18">
        <f t="shared" ca="1" si="18"/>
        <v>0</v>
      </c>
      <c r="AS95" s="18">
        <f t="shared" ca="1" si="18"/>
        <v>0</v>
      </c>
      <c r="AT95" s="18">
        <f t="shared" ca="1" si="18"/>
        <v>0</v>
      </c>
      <c r="AU95" s="18">
        <f t="shared" ca="1" si="18"/>
        <v>0</v>
      </c>
    </row>
    <row r="96" spans="2:47" x14ac:dyDescent="0.15">
      <c r="B96">
        <v>483.56299999999999</v>
      </c>
      <c r="C96">
        <v>7</v>
      </c>
      <c r="D96" s="18">
        <v>7.5029999999999999E-2</v>
      </c>
      <c r="E96" s="18">
        <v>-3.056E-2</v>
      </c>
      <c r="F96" s="18">
        <v>0.55220000000000002</v>
      </c>
      <c r="G96" s="18">
        <v>9.9949999999999997E-2</v>
      </c>
      <c r="H96" s="18">
        <v>-6.114E-2</v>
      </c>
      <c r="I96" s="18">
        <v>1.8360000000000001</v>
      </c>
      <c r="J96" s="18">
        <v>0.12970000000000001</v>
      </c>
      <c r="K96" s="18">
        <v>1.6670000000000001E-2</v>
      </c>
      <c r="L96" s="18">
        <v>1.72</v>
      </c>
      <c r="M96" s="18">
        <v>5.7360000000000001E-2</v>
      </c>
      <c r="O96" s="18">
        <f>MAX(MIN(Angle!A109,AngHe!$P$3),AngHe!$P$2)</f>
        <v>1</v>
      </c>
      <c r="P96" s="18">
        <f t="shared" ca="1" si="13"/>
        <v>7.2798134164754821E-2</v>
      </c>
      <c r="Q96" s="18">
        <f t="shared" ca="1" si="13"/>
        <v>6.6918708188242193E-2</v>
      </c>
      <c r="R96" s="18">
        <f t="shared" ca="1" si="13"/>
        <v>7.2798134164754821E-2</v>
      </c>
      <c r="S96" s="18">
        <f t="shared" ca="1" si="13"/>
        <v>6.6918708188242193E-2</v>
      </c>
      <c r="T96" s="18">
        <f ca="1">MAX(-P96+MIN(P96,AngCal!$B$30),T$11+T$12/(1+EXP((T$13-LOG10($O96))/T$14))+T$15/(1+EXP((T$16-LOG10($O96))/T$17))+T$18/(1+EXP((T$19-LOG10($O96))/T$20)))</f>
        <v>-2.3245435685830176E-2</v>
      </c>
      <c r="U96" s="18">
        <f ca="1">MAX(-Q96+MIN(Q96,AngCal!$B$30),U$11+U$12/(1+EXP((U$13-LOG10($O96))/U$14))+U$15/(1+EXP((U$16-LOG10($O96))/U$17))+U$18/(1+EXP((U$19-LOG10($O96))/U$20)))</f>
        <v>-1.8593755535338305E-2</v>
      </c>
      <c r="V96" s="18">
        <f ca="1">MAX(-R96+MIN(R96,AngCal!$B$30),V$11+V$12/(1+EXP((V$13-LOG10($O96))/V$14))+V$15/(1+EXP((V$16-LOG10($O96))/V$17))+V$18/(1+EXP((V$19-LOG10($O96))/V$20)))</f>
        <v>-2.3245435685830176E-2</v>
      </c>
      <c r="W96" s="18">
        <f ca="1">MAX(-S96+MIN(S96,AngCal!$B$30),W$11+W$12/(1+EXP((W$13-LOG10($O96))/W$14))+W$15/(1+EXP((W$16-LOG10($O96))/W$17))+W$18/(1+EXP((W$19-LOG10($O96))/W$20)))</f>
        <v>-1.8593755535338305E-2</v>
      </c>
      <c r="X96" s="18">
        <f t="shared" ca="1" si="14"/>
        <v>0.49349413377794021</v>
      </c>
      <c r="Y96" s="18">
        <f t="shared" ca="1" si="14"/>
        <v>0.59949546599282666</v>
      </c>
      <c r="Z96" s="18">
        <f t="shared" ca="1" si="14"/>
        <v>0.49349413377794021</v>
      </c>
      <c r="AA96" s="18">
        <f t="shared" ca="1" si="14"/>
        <v>0.59949546599282666</v>
      </c>
      <c r="AB96" s="18">
        <f t="shared" ca="1" si="15"/>
        <v>7.3116561955243756E-2</v>
      </c>
      <c r="AC96" s="18">
        <f t="shared" ca="1" si="15"/>
        <v>6.5791452356503174E-2</v>
      </c>
      <c r="AD96" s="18">
        <f t="shared" ca="1" si="15"/>
        <v>7.3116561955243756E-2</v>
      </c>
      <c r="AE96" s="18">
        <f t="shared" ca="1" si="15"/>
        <v>6.5791452356503174E-2</v>
      </c>
      <c r="AF96" s="18">
        <f ca="1">MAX(-AB96+MIN(AB96,AngCal!$B$30),AF$11+AF$12/(1+EXP((AF$13-LOG10($O96))/AF$14))+AF$15/(1+EXP((AF$16-LOG10($O96))/AF$17))+AF$18/(1+EXP((AF$19-LOG10($O96))/AF$20)))</f>
        <v>5.3542918977326236E-2</v>
      </c>
      <c r="AG96" s="18">
        <f ca="1">MAX(-AC96+MIN(AC96,AngCal!$B$30),AG$11+AG$12/(1+EXP((AG$13-LOG10($O96))/AG$14))+AG$15/(1+EXP((AG$16-LOG10($O96))/AG$17))+AG$18/(1+EXP((AG$19-LOG10($O96))/AG$20)))</f>
        <v>6.9383125502886181E-2</v>
      </c>
      <c r="AH96" s="18">
        <f ca="1">MAX(-AD96+MIN(AD96,AngCal!$B$30),AH$11+AH$12/(1+EXP((AH$13-LOG10($O96))/AH$14))+AH$15/(1+EXP((AH$16-LOG10($O96))/AH$17))+AH$18/(1+EXP((AH$19-LOG10($O96))/AH$20)))</f>
        <v>5.3542918977326236E-2</v>
      </c>
      <c r="AI96" s="18">
        <f ca="1">MAX(-AE96+MIN(AE96,AngCal!$B$30),AI$11+AI$12/(1+EXP((AI$13-LOG10($O96))/AI$14))+AI$15/(1+EXP((AI$16-LOG10($O96))/AI$17))+AI$18/(1+EXP((AI$19-LOG10($O96))/AI$20)))</f>
        <v>6.9383125502886181E-2</v>
      </c>
      <c r="AJ96" s="18">
        <f t="shared" ca="1" si="16"/>
        <v>1.213902401429598</v>
      </c>
      <c r="AK96" s="18">
        <f t="shared" ca="1" si="16"/>
        <v>0.96365112820076992</v>
      </c>
      <c r="AL96" s="18">
        <f t="shared" ca="1" si="16"/>
        <v>1.213902401429598</v>
      </c>
      <c r="AM96" s="18">
        <f t="shared" ca="1" si="16"/>
        <v>0.96365112820076992</v>
      </c>
      <c r="AN96" s="18">
        <f t="shared" ca="1" si="17"/>
        <v>1</v>
      </c>
      <c r="AO96" s="18">
        <f t="shared" ca="1" si="17"/>
        <v>1</v>
      </c>
      <c r="AP96" s="18">
        <f t="shared" ca="1" si="17"/>
        <v>1</v>
      </c>
      <c r="AQ96" s="18">
        <f t="shared" ca="1" si="17"/>
        <v>1</v>
      </c>
      <c r="AR96" s="18">
        <f t="shared" ca="1" si="18"/>
        <v>0</v>
      </c>
      <c r="AS96" s="18">
        <f t="shared" ca="1" si="18"/>
        <v>0</v>
      </c>
      <c r="AT96" s="18">
        <f t="shared" ca="1" si="18"/>
        <v>0</v>
      </c>
      <c r="AU96" s="18">
        <f t="shared" ca="1" si="18"/>
        <v>0</v>
      </c>
    </row>
    <row r="97" spans="2:47" x14ac:dyDescent="0.15">
      <c r="B97">
        <v>483.56299999999999</v>
      </c>
      <c r="C97">
        <v>10</v>
      </c>
      <c r="D97" s="18">
        <v>7.2840000000000002E-2</v>
      </c>
      <c r="E97" s="18">
        <v>-2.2120000000000001E-2</v>
      </c>
      <c r="F97" s="18">
        <v>0.58720000000000006</v>
      </c>
      <c r="G97" s="18">
        <v>9.1410000000000005E-2</v>
      </c>
      <c r="H97" s="18">
        <v>-6.5729999999999997E-2</v>
      </c>
      <c r="I97" s="18">
        <v>1.742</v>
      </c>
      <c r="J97" s="18">
        <v>0.18740000000000001</v>
      </c>
      <c r="K97" s="18">
        <v>1.502E-2</v>
      </c>
      <c r="L97" s="18">
        <v>1.4790000000000001</v>
      </c>
      <c r="M97" s="18">
        <v>8.1710000000000005E-2</v>
      </c>
      <c r="O97" s="18">
        <f>MAX(MIN(Angle!A110,AngHe!$P$3),AngHe!$P$2)</f>
        <v>1</v>
      </c>
      <c r="P97" s="18">
        <f t="shared" ca="1" si="13"/>
        <v>7.2798134164754821E-2</v>
      </c>
      <c r="Q97" s="18">
        <f t="shared" ca="1" si="13"/>
        <v>6.6918708188242193E-2</v>
      </c>
      <c r="R97" s="18">
        <f t="shared" ca="1" si="13"/>
        <v>7.2798134164754821E-2</v>
      </c>
      <c r="S97" s="18">
        <f t="shared" ca="1" si="13"/>
        <v>6.6918708188242193E-2</v>
      </c>
      <c r="T97" s="18">
        <f ca="1">MAX(-P97+MIN(P97,AngCal!$B$30),T$11+T$12/(1+EXP((T$13-LOG10($O97))/T$14))+T$15/(1+EXP((T$16-LOG10($O97))/T$17))+T$18/(1+EXP((T$19-LOG10($O97))/T$20)))</f>
        <v>-2.3245435685830176E-2</v>
      </c>
      <c r="U97" s="18">
        <f ca="1">MAX(-Q97+MIN(Q97,AngCal!$B$30),U$11+U$12/(1+EXP((U$13-LOG10($O97))/U$14))+U$15/(1+EXP((U$16-LOG10($O97))/U$17))+U$18/(1+EXP((U$19-LOG10($O97))/U$20)))</f>
        <v>-1.8593755535338305E-2</v>
      </c>
      <c r="V97" s="18">
        <f ca="1">MAX(-R97+MIN(R97,AngCal!$B$30),V$11+V$12/(1+EXP((V$13-LOG10($O97))/V$14))+V$15/(1+EXP((V$16-LOG10($O97))/V$17))+V$18/(1+EXP((V$19-LOG10($O97))/V$20)))</f>
        <v>-2.3245435685830176E-2</v>
      </c>
      <c r="W97" s="18">
        <f ca="1">MAX(-S97+MIN(S97,AngCal!$B$30),W$11+W$12/(1+EXP((W$13-LOG10($O97))/W$14))+W$15/(1+EXP((W$16-LOG10($O97))/W$17))+W$18/(1+EXP((W$19-LOG10($O97))/W$20)))</f>
        <v>-1.8593755535338305E-2</v>
      </c>
      <c r="X97" s="18">
        <f t="shared" ca="1" si="14"/>
        <v>0.49349413377794021</v>
      </c>
      <c r="Y97" s="18">
        <f t="shared" ca="1" si="14"/>
        <v>0.59949546599282666</v>
      </c>
      <c r="Z97" s="18">
        <f t="shared" ca="1" si="14"/>
        <v>0.49349413377794021</v>
      </c>
      <c r="AA97" s="18">
        <f t="shared" ca="1" si="14"/>
        <v>0.59949546599282666</v>
      </c>
      <c r="AB97" s="18">
        <f t="shared" ca="1" si="15"/>
        <v>7.3116561955243756E-2</v>
      </c>
      <c r="AC97" s="18">
        <f t="shared" ca="1" si="15"/>
        <v>6.5791452356503174E-2</v>
      </c>
      <c r="AD97" s="18">
        <f t="shared" ca="1" si="15"/>
        <v>7.3116561955243756E-2</v>
      </c>
      <c r="AE97" s="18">
        <f t="shared" ca="1" si="15"/>
        <v>6.5791452356503174E-2</v>
      </c>
      <c r="AF97" s="18">
        <f ca="1">MAX(-AB97+MIN(AB97,AngCal!$B$30),AF$11+AF$12/(1+EXP((AF$13-LOG10($O97))/AF$14))+AF$15/(1+EXP((AF$16-LOG10($O97))/AF$17))+AF$18/(1+EXP((AF$19-LOG10($O97))/AF$20)))</f>
        <v>5.3542918977326236E-2</v>
      </c>
      <c r="AG97" s="18">
        <f ca="1">MAX(-AC97+MIN(AC97,AngCal!$B$30),AG$11+AG$12/(1+EXP((AG$13-LOG10($O97))/AG$14))+AG$15/(1+EXP((AG$16-LOG10($O97))/AG$17))+AG$18/(1+EXP((AG$19-LOG10($O97))/AG$20)))</f>
        <v>6.9383125502886181E-2</v>
      </c>
      <c r="AH97" s="18">
        <f ca="1">MAX(-AD97+MIN(AD97,AngCal!$B$30),AH$11+AH$12/(1+EXP((AH$13-LOG10($O97))/AH$14))+AH$15/(1+EXP((AH$16-LOG10($O97))/AH$17))+AH$18/(1+EXP((AH$19-LOG10($O97))/AH$20)))</f>
        <v>5.3542918977326236E-2</v>
      </c>
      <c r="AI97" s="18">
        <f ca="1">MAX(-AE97+MIN(AE97,AngCal!$B$30),AI$11+AI$12/(1+EXP((AI$13-LOG10($O97))/AI$14))+AI$15/(1+EXP((AI$16-LOG10($O97))/AI$17))+AI$18/(1+EXP((AI$19-LOG10($O97))/AI$20)))</f>
        <v>6.9383125502886181E-2</v>
      </c>
      <c r="AJ97" s="18">
        <f t="shared" ca="1" si="16"/>
        <v>1.213902401429598</v>
      </c>
      <c r="AK97" s="18">
        <f t="shared" ca="1" si="16"/>
        <v>0.96365112820076992</v>
      </c>
      <c r="AL97" s="18">
        <f t="shared" ca="1" si="16"/>
        <v>1.213902401429598</v>
      </c>
      <c r="AM97" s="18">
        <f t="shared" ca="1" si="16"/>
        <v>0.96365112820076992</v>
      </c>
      <c r="AN97" s="18">
        <f t="shared" ca="1" si="17"/>
        <v>1</v>
      </c>
      <c r="AO97" s="18">
        <f t="shared" ca="1" si="17"/>
        <v>1</v>
      </c>
      <c r="AP97" s="18">
        <f t="shared" ca="1" si="17"/>
        <v>1</v>
      </c>
      <c r="AQ97" s="18">
        <f t="shared" ca="1" si="17"/>
        <v>1</v>
      </c>
      <c r="AR97" s="18">
        <f t="shared" ca="1" si="18"/>
        <v>0</v>
      </c>
      <c r="AS97" s="18">
        <f t="shared" ca="1" si="18"/>
        <v>0</v>
      </c>
      <c r="AT97" s="18">
        <f t="shared" ca="1" si="18"/>
        <v>0</v>
      </c>
      <c r="AU97" s="18">
        <f t="shared" ca="1" si="18"/>
        <v>0</v>
      </c>
    </row>
    <row r="98" spans="2:47" x14ac:dyDescent="0.15">
      <c r="B98">
        <v>483.56299999999999</v>
      </c>
      <c r="C98">
        <v>15</v>
      </c>
      <c r="D98" s="18">
        <v>5.3350000000000002E-2</v>
      </c>
      <c r="E98" s="18">
        <v>-4.274E-2</v>
      </c>
      <c r="F98" s="18">
        <v>0.73399999999999999</v>
      </c>
      <c r="G98" s="18">
        <v>0.156</v>
      </c>
      <c r="H98" s="18">
        <v>-4.5409999999999999E-2</v>
      </c>
      <c r="I98" s="18">
        <v>1.764</v>
      </c>
      <c r="J98" s="18">
        <v>0.27660000000000001</v>
      </c>
      <c r="K98" s="18">
        <v>3.4799999999999998E-2</v>
      </c>
      <c r="L98" s="18">
        <v>0.21560000000000001</v>
      </c>
      <c r="M98" s="18">
        <v>0.5494</v>
      </c>
      <c r="O98" s="18">
        <f>MAX(MIN(Angle!A111,AngHe!$P$3),AngHe!$P$2)</f>
        <v>1</v>
      </c>
      <c r="P98" s="18">
        <f t="shared" ca="1" si="13"/>
        <v>7.2798134164754821E-2</v>
      </c>
      <c r="Q98" s="18">
        <f t="shared" ca="1" si="13"/>
        <v>6.6918708188242193E-2</v>
      </c>
      <c r="R98" s="18">
        <f t="shared" ca="1" si="13"/>
        <v>7.2798134164754821E-2</v>
      </c>
      <c r="S98" s="18">
        <f t="shared" ca="1" si="13"/>
        <v>6.6918708188242193E-2</v>
      </c>
      <c r="T98" s="18">
        <f ca="1">MAX(-P98+MIN(P98,AngCal!$B$30),T$11+T$12/(1+EXP((T$13-LOG10($O98))/T$14))+T$15/(1+EXP((T$16-LOG10($O98))/T$17))+T$18/(1+EXP((T$19-LOG10($O98))/T$20)))</f>
        <v>-2.3245435685830176E-2</v>
      </c>
      <c r="U98" s="18">
        <f ca="1">MAX(-Q98+MIN(Q98,AngCal!$B$30),U$11+U$12/(1+EXP((U$13-LOG10($O98))/U$14))+U$15/(1+EXP((U$16-LOG10($O98))/U$17))+U$18/(1+EXP((U$19-LOG10($O98))/U$20)))</f>
        <v>-1.8593755535338305E-2</v>
      </c>
      <c r="V98" s="18">
        <f ca="1">MAX(-R98+MIN(R98,AngCal!$B$30),V$11+V$12/(1+EXP((V$13-LOG10($O98))/V$14))+V$15/(1+EXP((V$16-LOG10($O98))/V$17))+V$18/(1+EXP((V$19-LOG10($O98))/V$20)))</f>
        <v>-2.3245435685830176E-2</v>
      </c>
      <c r="W98" s="18">
        <f ca="1">MAX(-S98+MIN(S98,AngCal!$B$30),W$11+W$12/(1+EXP((W$13-LOG10($O98))/W$14))+W$15/(1+EXP((W$16-LOG10($O98))/W$17))+W$18/(1+EXP((W$19-LOG10($O98))/W$20)))</f>
        <v>-1.8593755535338305E-2</v>
      </c>
      <c r="X98" s="18">
        <f t="shared" ca="1" si="14"/>
        <v>0.49349413377794021</v>
      </c>
      <c r="Y98" s="18">
        <f t="shared" ca="1" si="14"/>
        <v>0.59949546599282666</v>
      </c>
      <c r="Z98" s="18">
        <f t="shared" ca="1" si="14"/>
        <v>0.49349413377794021</v>
      </c>
      <c r="AA98" s="18">
        <f t="shared" ca="1" si="14"/>
        <v>0.59949546599282666</v>
      </c>
      <c r="AB98" s="18">
        <f t="shared" ca="1" si="15"/>
        <v>7.3116561955243756E-2</v>
      </c>
      <c r="AC98" s="18">
        <f t="shared" ca="1" si="15"/>
        <v>6.5791452356503174E-2</v>
      </c>
      <c r="AD98" s="18">
        <f t="shared" ca="1" si="15"/>
        <v>7.3116561955243756E-2</v>
      </c>
      <c r="AE98" s="18">
        <f t="shared" ca="1" si="15"/>
        <v>6.5791452356503174E-2</v>
      </c>
      <c r="AF98" s="18">
        <f ca="1">MAX(-AB98+MIN(AB98,AngCal!$B$30),AF$11+AF$12/(1+EXP((AF$13-LOG10($O98))/AF$14))+AF$15/(1+EXP((AF$16-LOG10($O98))/AF$17))+AF$18/(1+EXP((AF$19-LOG10($O98))/AF$20)))</f>
        <v>5.3542918977326236E-2</v>
      </c>
      <c r="AG98" s="18">
        <f ca="1">MAX(-AC98+MIN(AC98,AngCal!$B$30),AG$11+AG$12/(1+EXP((AG$13-LOG10($O98))/AG$14))+AG$15/(1+EXP((AG$16-LOG10($O98))/AG$17))+AG$18/(1+EXP((AG$19-LOG10($O98))/AG$20)))</f>
        <v>6.9383125502886181E-2</v>
      </c>
      <c r="AH98" s="18">
        <f ca="1">MAX(-AD98+MIN(AD98,AngCal!$B$30),AH$11+AH$12/(1+EXP((AH$13-LOG10($O98))/AH$14))+AH$15/(1+EXP((AH$16-LOG10($O98))/AH$17))+AH$18/(1+EXP((AH$19-LOG10($O98))/AH$20)))</f>
        <v>5.3542918977326236E-2</v>
      </c>
      <c r="AI98" s="18">
        <f ca="1">MAX(-AE98+MIN(AE98,AngCal!$B$30),AI$11+AI$12/(1+EXP((AI$13-LOG10($O98))/AI$14))+AI$15/(1+EXP((AI$16-LOG10($O98))/AI$17))+AI$18/(1+EXP((AI$19-LOG10($O98))/AI$20)))</f>
        <v>6.9383125502886181E-2</v>
      </c>
      <c r="AJ98" s="18">
        <f t="shared" ca="1" si="16"/>
        <v>1.213902401429598</v>
      </c>
      <c r="AK98" s="18">
        <f t="shared" ca="1" si="16"/>
        <v>0.96365112820076992</v>
      </c>
      <c r="AL98" s="18">
        <f t="shared" ca="1" si="16"/>
        <v>1.213902401429598</v>
      </c>
      <c r="AM98" s="18">
        <f t="shared" ca="1" si="16"/>
        <v>0.96365112820076992</v>
      </c>
      <c r="AN98" s="18">
        <f t="shared" ca="1" si="17"/>
        <v>1</v>
      </c>
      <c r="AO98" s="18">
        <f t="shared" ca="1" si="17"/>
        <v>1</v>
      </c>
      <c r="AP98" s="18">
        <f t="shared" ca="1" si="17"/>
        <v>1</v>
      </c>
      <c r="AQ98" s="18">
        <f t="shared" ca="1" si="17"/>
        <v>1</v>
      </c>
      <c r="AR98" s="18">
        <f t="shared" ca="1" si="18"/>
        <v>0</v>
      </c>
      <c r="AS98" s="18">
        <f t="shared" ca="1" si="18"/>
        <v>0</v>
      </c>
      <c r="AT98" s="18">
        <f t="shared" ca="1" si="18"/>
        <v>0</v>
      </c>
      <c r="AU98" s="18">
        <f t="shared" ca="1" si="18"/>
        <v>0</v>
      </c>
    </row>
    <row r="99" spans="2:47" x14ac:dyDescent="0.15">
      <c r="B99">
        <v>483.56299999999999</v>
      </c>
      <c r="C99">
        <v>20</v>
      </c>
      <c r="D99" s="18">
        <v>6.3570000000000002E-2</v>
      </c>
      <c r="E99" s="18">
        <v>-3.6179999999999997E-2</v>
      </c>
      <c r="F99" s="18">
        <v>0.72599999999999998</v>
      </c>
      <c r="G99" s="18">
        <v>0.14119999999999999</v>
      </c>
      <c r="H99" s="18">
        <v>-4.7629999999999999E-2</v>
      </c>
      <c r="I99" s="18">
        <v>1.87</v>
      </c>
      <c r="J99" s="18">
        <v>0.2651</v>
      </c>
      <c r="K99" s="18">
        <v>2.0230000000000001E-2</v>
      </c>
      <c r="L99" s="18">
        <v>-0.30790000000000001</v>
      </c>
      <c r="M99" s="18">
        <v>2.1280000000000001</v>
      </c>
      <c r="O99" s="18">
        <f>MAX(MIN(Angle!A112,AngHe!$P$3),AngHe!$P$2)</f>
        <v>1</v>
      </c>
      <c r="P99" s="18">
        <f t="shared" ca="1" si="13"/>
        <v>7.2798134164754821E-2</v>
      </c>
      <c r="Q99" s="18">
        <f t="shared" ca="1" si="13"/>
        <v>6.6918708188242193E-2</v>
      </c>
      <c r="R99" s="18">
        <f t="shared" ca="1" si="13"/>
        <v>7.2798134164754821E-2</v>
      </c>
      <c r="S99" s="18">
        <f t="shared" ca="1" si="13"/>
        <v>6.6918708188242193E-2</v>
      </c>
      <c r="T99" s="18">
        <f ca="1">MAX(-P99+MIN(P99,AngCal!$B$30),T$11+T$12/(1+EXP((T$13-LOG10($O99))/T$14))+T$15/(1+EXP((T$16-LOG10($O99))/T$17))+T$18/(1+EXP((T$19-LOG10($O99))/T$20)))</f>
        <v>-2.3245435685830176E-2</v>
      </c>
      <c r="U99" s="18">
        <f ca="1">MAX(-Q99+MIN(Q99,AngCal!$B$30),U$11+U$12/(1+EXP((U$13-LOG10($O99))/U$14))+U$15/(1+EXP((U$16-LOG10($O99))/U$17))+U$18/(1+EXP((U$19-LOG10($O99))/U$20)))</f>
        <v>-1.8593755535338305E-2</v>
      </c>
      <c r="V99" s="18">
        <f ca="1">MAX(-R99+MIN(R99,AngCal!$B$30),V$11+V$12/(1+EXP((V$13-LOG10($O99))/V$14))+V$15/(1+EXP((V$16-LOG10($O99))/V$17))+V$18/(1+EXP((V$19-LOG10($O99))/V$20)))</f>
        <v>-2.3245435685830176E-2</v>
      </c>
      <c r="W99" s="18">
        <f ca="1">MAX(-S99+MIN(S99,AngCal!$B$30),W$11+W$12/(1+EXP((W$13-LOG10($O99))/W$14))+W$15/(1+EXP((W$16-LOG10($O99))/W$17))+W$18/(1+EXP((W$19-LOG10($O99))/W$20)))</f>
        <v>-1.8593755535338305E-2</v>
      </c>
      <c r="X99" s="18">
        <f t="shared" ca="1" si="14"/>
        <v>0.49349413377794021</v>
      </c>
      <c r="Y99" s="18">
        <f t="shared" ca="1" si="14"/>
        <v>0.59949546599282666</v>
      </c>
      <c r="Z99" s="18">
        <f t="shared" ca="1" si="14"/>
        <v>0.49349413377794021</v>
      </c>
      <c r="AA99" s="18">
        <f t="shared" ca="1" si="14"/>
        <v>0.59949546599282666</v>
      </c>
      <c r="AB99" s="18">
        <f t="shared" ca="1" si="15"/>
        <v>7.3116561955243756E-2</v>
      </c>
      <c r="AC99" s="18">
        <f t="shared" ca="1" si="15"/>
        <v>6.5791452356503174E-2</v>
      </c>
      <c r="AD99" s="18">
        <f t="shared" ca="1" si="15"/>
        <v>7.3116561955243756E-2</v>
      </c>
      <c r="AE99" s="18">
        <f t="shared" ca="1" si="15"/>
        <v>6.5791452356503174E-2</v>
      </c>
      <c r="AF99" s="18">
        <f ca="1">MAX(-AB99+MIN(AB99,AngCal!$B$30),AF$11+AF$12/(1+EXP((AF$13-LOG10($O99))/AF$14))+AF$15/(1+EXP((AF$16-LOG10($O99))/AF$17))+AF$18/(1+EXP((AF$19-LOG10($O99))/AF$20)))</f>
        <v>5.3542918977326236E-2</v>
      </c>
      <c r="AG99" s="18">
        <f ca="1">MAX(-AC99+MIN(AC99,AngCal!$B$30),AG$11+AG$12/(1+EXP((AG$13-LOG10($O99))/AG$14))+AG$15/(1+EXP((AG$16-LOG10($O99))/AG$17))+AG$18/(1+EXP((AG$19-LOG10($O99))/AG$20)))</f>
        <v>6.9383125502886181E-2</v>
      </c>
      <c r="AH99" s="18">
        <f ca="1">MAX(-AD99+MIN(AD99,AngCal!$B$30),AH$11+AH$12/(1+EXP((AH$13-LOG10($O99))/AH$14))+AH$15/(1+EXP((AH$16-LOG10($O99))/AH$17))+AH$18/(1+EXP((AH$19-LOG10($O99))/AH$20)))</f>
        <v>5.3542918977326236E-2</v>
      </c>
      <c r="AI99" s="18">
        <f ca="1">MAX(-AE99+MIN(AE99,AngCal!$B$30),AI$11+AI$12/(1+EXP((AI$13-LOG10($O99))/AI$14))+AI$15/(1+EXP((AI$16-LOG10($O99))/AI$17))+AI$18/(1+EXP((AI$19-LOG10($O99))/AI$20)))</f>
        <v>6.9383125502886181E-2</v>
      </c>
      <c r="AJ99" s="18">
        <f t="shared" ca="1" si="16"/>
        <v>1.213902401429598</v>
      </c>
      <c r="AK99" s="18">
        <f t="shared" ca="1" si="16"/>
        <v>0.96365112820076992</v>
      </c>
      <c r="AL99" s="18">
        <f t="shared" ca="1" si="16"/>
        <v>1.213902401429598</v>
      </c>
      <c r="AM99" s="18">
        <f t="shared" ca="1" si="16"/>
        <v>0.96365112820076992</v>
      </c>
      <c r="AN99" s="18">
        <f t="shared" ca="1" si="17"/>
        <v>1</v>
      </c>
      <c r="AO99" s="18">
        <f t="shared" ca="1" si="17"/>
        <v>1</v>
      </c>
      <c r="AP99" s="18">
        <f t="shared" ca="1" si="17"/>
        <v>1</v>
      </c>
      <c r="AQ99" s="18">
        <f t="shared" ca="1" si="17"/>
        <v>1</v>
      </c>
      <c r="AR99" s="18">
        <f t="shared" ca="1" si="18"/>
        <v>0</v>
      </c>
      <c r="AS99" s="18">
        <f t="shared" ca="1" si="18"/>
        <v>0</v>
      </c>
      <c r="AT99" s="18">
        <f t="shared" ca="1" si="18"/>
        <v>0</v>
      </c>
      <c r="AU99" s="18">
        <f t="shared" ca="1" si="18"/>
        <v>0</v>
      </c>
    </row>
    <row r="100" spans="2:47" x14ac:dyDescent="0.15">
      <c r="B100">
        <v>631.56299999999999</v>
      </c>
      <c r="C100">
        <v>1</v>
      </c>
      <c r="D100" s="18">
        <v>7.2789999999999994E-2</v>
      </c>
      <c r="E100" s="18">
        <v>-2.7480000000000001E-2</v>
      </c>
      <c r="F100" s="18">
        <v>0.98519999999999996</v>
      </c>
      <c r="G100" s="18">
        <v>0.37180000000000002</v>
      </c>
      <c r="H100" s="18">
        <v>-6.411E-2</v>
      </c>
      <c r="I100" s="18">
        <v>1.919</v>
      </c>
      <c r="J100" s="18">
        <v>0.23039999999999999</v>
      </c>
      <c r="K100" s="18">
        <v>1.8790000000000001E-2</v>
      </c>
      <c r="L100" s="18">
        <v>2.327</v>
      </c>
      <c r="M100" s="18">
        <v>0.1134</v>
      </c>
      <c r="O100" s="18">
        <f>MAX(MIN(Angle!A113,AngHe!$P$3),AngHe!$P$2)</f>
        <v>1</v>
      </c>
      <c r="P100" s="18">
        <f t="shared" ca="1" si="13"/>
        <v>7.2798134164754821E-2</v>
      </c>
      <c r="Q100" s="18">
        <f t="shared" ca="1" si="13"/>
        <v>6.6918708188242193E-2</v>
      </c>
      <c r="R100" s="18">
        <f t="shared" ca="1" si="13"/>
        <v>7.2798134164754821E-2</v>
      </c>
      <c r="S100" s="18">
        <f t="shared" ca="1" si="13"/>
        <v>6.6918708188242193E-2</v>
      </c>
      <c r="T100" s="18">
        <f ca="1">MAX(-P100+MIN(P100,AngCal!$B$30),T$11+T$12/(1+EXP((T$13-LOG10($O100))/T$14))+T$15/(1+EXP((T$16-LOG10($O100))/T$17))+T$18/(1+EXP((T$19-LOG10($O100))/T$20)))</f>
        <v>-2.3245435685830176E-2</v>
      </c>
      <c r="U100" s="18">
        <f ca="1">MAX(-Q100+MIN(Q100,AngCal!$B$30),U$11+U$12/(1+EXP((U$13-LOG10($O100))/U$14))+U$15/(1+EXP((U$16-LOG10($O100))/U$17))+U$18/(1+EXP((U$19-LOG10($O100))/U$20)))</f>
        <v>-1.8593755535338305E-2</v>
      </c>
      <c r="V100" s="18">
        <f ca="1">MAX(-R100+MIN(R100,AngCal!$B$30),V$11+V$12/(1+EXP((V$13-LOG10($O100))/V$14))+V$15/(1+EXP((V$16-LOG10($O100))/V$17))+V$18/(1+EXP((V$19-LOG10($O100))/V$20)))</f>
        <v>-2.3245435685830176E-2</v>
      </c>
      <c r="W100" s="18">
        <f ca="1">MAX(-S100+MIN(S100,AngCal!$B$30),W$11+W$12/(1+EXP((W$13-LOG10($O100))/W$14))+W$15/(1+EXP((W$16-LOG10($O100))/W$17))+W$18/(1+EXP((W$19-LOG10($O100))/W$20)))</f>
        <v>-1.8593755535338305E-2</v>
      </c>
      <c r="X100" s="18">
        <f t="shared" ca="1" si="14"/>
        <v>0.49349413377794021</v>
      </c>
      <c r="Y100" s="18">
        <f t="shared" ca="1" si="14"/>
        <v>0.59949546599282666</v>
      </c>
      <c r="Z100" s="18">
        <f t="shared" ca="1" si="14"/>
        <v>0.49349413377794021</v>
      </c>
      <c r="AA100" s="18">
        <f t="shared" ca="1" si="14"/>
        <v>0.59949546599282666</v>
      </c>
      <c r="AB100" s="18">
        <f t="shared" ca="1" si="15"/>
        <v>7.3116561955243756E-2</v>
      </c>
      <c r="AC100" s="18">
        <f t="shared" ca="1" si="15"/>
        <v>6.5791452356503174E-2</v>
      </c>
      <c r="AD100" s="18">
        <f t="shared" ca="1" si="15"/>
        <v>7.3116561955243756E-2</v>
      </c>
      <c r="AE100" s="18">
        <f t="shared" ca="1" si="15"/>
        <v>6.5791452356503174E-2</v>
      </c>
      <c r="AF100" s="18">
        <f ca="1">MAX(-AB100+MIN(AB100,AngCal!$B$30),AF$11+AF$12/(1+EXP((AF$13-LOG10($O100))/AF$14))+AF$15/(1+EXP((AF$16-LOG10($O100))/AF$17))+AF$18/(1+EXP((AF$19-LOG10($O100))/AF$20)))</f>
        <v>5.3542918977326236E-2</v>
      </c>
      <c r="AG100" s="18">
        <f ca="1">MAX(-AC100+MIN(AC100,AngCal!$B$30),AG$11+AG$12/(1+EXP((AG$13-LOG10($O100))/AG$14))+AG$15/(1+EXP((AG$16-LOG10($O100))/AG$17))+AG$18/(1+EXP((AG$19-LOG10($O100))/AG$20)))</f>
        <v>6.9383125502886181E-2</v>
      </c>
      <c r="AH100" s="18">
        <f ca="1">MAX(-AD100+MIN(AD100,AngCal!$B$30),AH$11+AH$12/(1+EXP((AH$13-LOG10($O100))/AH$14))+AH$15/(1+EXP((AH$16-LOG10($O100))/AH$17))+AH$18/(1+EXP((AH$19-LOG10($O100))/AH$20)))</f>
        <v>5.3542918977326236E-2</v>
      </c>
      <c r="AI100" s="18">
        <f ca="1">MAX(-AE100+MIN(AE100,AngCal!$B$30),AI$11+AI$12/(1+EXP((AI$13-LOG10($O100))/AI$14))+AI$15/(1+EXP((AI$16-LOG10($O100))/AI$17))+AI$18/(1+EXP((AI$19-LOG10($O100))/AI$20)))</f>
        <v>6.9383125502886181E-2</v>
      </c>
      <c r="AJ100" s="18">
        <f t="shared" ca="1" si="16"/>
        <v>1.213902401429598</v>
      </c>
      <c r="AK100" s="18">
        <f t="shared" ca="1" si="16"/>
        <v>0.96365112820076992</v>
      </c>
      <c r="AL100" s="18">
        <f t="shared" ca="1" si="16"/>
        <v>1.213902401429598</v>
      </c>
      <c r="AM100" s="18">
        <f t="shared" ca="1" si="16"/>
        <v>0.96365112820076992</v>
      </c>
      <c r="AN100" s="18">
        <f t="shared" ca="1" si="17"/>
        <v>1</v>
      </c>
      <c r="AO100" s="18">
        <f t="shared" ca="1" si="17"/>
        <v>1</v>
      </c>
      <c r="AP100" s="18">
        <f t="shared" ca="1" si="17"/>
        <v>1</v>
      </c>
      <c r="AQ100" s="18">
        <f t="shared" ca="1" si="17"/>
        <v>1</v>
      </c>
      <c r="AR100" s="18">
        <f t="shared" ca="1" si="18"/>
        <v>0</v>
      </c>
      <c r="AS100" s="18">
        <f t="shared" ca="1" si="18"/>
        <v>0</v>
      </c>
      <c r="AT100" s="18">
        <f t="shared" ca="1" si="18"/>
        <v>0</v>
      </c>
      <c r="AU100" s="18">
        <f t="shared" ca="1" si="18"/>
        <v>0</v>
      </c>
    </row>
    <row r="101" spans="2:47" x14ac:dyDescent="0.15">
      <c r="B101">
        <v>631.56299999999999</v>
      </c>
      <c r="C101">
        <v>3</v>
      </c>
      <c r="D101" s="18">
        <v>7.4029999999999999E-2</v>
      </c>
      <c r="E101" s="18">
        <v>-2.7040000000000002E-2</v>
      </c>
      <c r="F101" s="18">
        <v>0.65349999999999997</v>
      </c>
      <c r="G101" s="18">
        <v>0.17330000000000001</v>
      </c>
      <c r="H101" s="18">
        <v>-6.6930000000000003E-2</v>
      </c>
      <c r="I101" s="18">
        <v>1.954</v>
      </c>
      <c r="J101" s="18">
        <v>0.20039999999999999</v>
      </c>
      <c r="K101" s="18">
        <v>1.9939999999999999E-2</v>
      </c>
      <c r="L101" s="18">
        <v>2.2850000000000001</v>
      </c>
      <c r="M101" s="18">
        <v>0.106</v>
      </c>
      <c r="O101" s="18">
        <f>MAX(MIN(Angle!A114,AngHe!$P$3),AngHe!$P$2)</f>
        <v>1</v>
      </c>
      <c r="P101" s="18">
        <f t="shared" ca="1" si="13"/>
        <v>7.2798134164754821E-2</v>
      </c>
      <c r="Q101" s="18">
        <f t="shared" ca="1" si="13"/>
        <v>6.6918708188242193E-2</v>
      </c>
      <c r="R101" s="18">
        <f t="shared" ca="1" si="13"/>
        <v>7.2798134164754821E-2</v>
      </c>
      <c r="S101" s="18">
        <f t="shared" ca="1" si="13"/>
        <v>6.6918708188242193E-2</v>
      </c>
      <c r="T101" s="18">
        <f ca="1">MAX(-P101+MIN(P101,AngCal!$B$30),T$11+T$12/(1+EXP((T$13-LOG10($O101))/T$14))+T$15/(1+EXP((T$16-LOG10($O101))/T$17))+T$18/(1+EXP((T$19-LOG10($O101))/T$20)))</f>
        <v>-2.3245435685830176E-2</v>
      </c>
      <c r="U101" s="18">
        <f ca="1">MAX(-Q101+MIN(Q101,AngCal!$B$30),U$11+U$12/(1+EXP((U$13-LOG10($O101))/U$14))+U$15/(1+EXP((U$16-LOG10($O101))/U$17))+U$18/(1+EXP((U$19-LOG10($O101))/U$20)))</f>
        <v>-1.8593755535338305E-2</v>
      </c>
      <c r="V101" s="18">
        <f ca="1">MAX(-R101+MIN(R101,AngCal!$B$30),V$11+V$12/(1+EXP((V$13-LOG10($O101))/V$14))+V$15/(1+EXP((V$16-LOG10($O101))/V$17))+V$18/(1+EXP((V$19-LOG10($O101))/V$20)))</f>
        <v>-2.3245435685830176E-2</v>
      </c>
      <c r="W101" s="18">
        <f ca="1">MAX(-S101+MIN(S101,AngCal!$B$30),W$11+W$12/(1+EXP((W$13-LOG10($O101))/W$14))+W$15/(1+EXP((W$16-LOG10($O101))/W$17))+W$18/(1+EXP((W$19-LOG10($O101))/W$20)))</f>
        <v>-1.8593755535338305E-2</v>
      </c>
      <c r="X101" s="18">
        <f t="shared" ca="1" si="14"/>
        <v>0.49349413377794021</v>
      </c>
      <c r="Y101" s="18">
        <f t="shared" ca="1" si="14"/>
        <v>0.59949546599282666</v>
      </c>
      <c r="Z101" s="18">
        <f t="shared" ca="1" si="14"/>
        <v>0.49349413377794021</v>
      </c>
      <c r="AA101" s="18">
        <f t="shared" ca="1" si="14"/>
        <v>0.59949546599282666</v>
      </c>
      <c r="AB101" s="18">
        <f t="shared" ca="1" si="15"/>
        <v>7.3116561955243756E-2</v>
      </c>
      <c r="AC101" s="18">
        <f t="shared" ca="1" si="15"/>
        <v>6.5791452356503174E-2</v>
      </c>
      <c r="AD101" s="18">
        <f t="shared" ca="1" si="15"/>
        <v>7.3116561955243756E-2</v>
      </c>
      <c r="AE101" s="18">
        <f t="shared" ca="1" si="15"/>
        <v>6.5791452356503174E-2</v>
      </c>
      <c r="AF101" s="18">
        <f ca="1">MAX(-AB101+MIN(AB101,AngCal!$B$30),AF$11+AF$12/(1+EXP((AF$13-LOG10($O101))/AF$14))+AF$15/(1+EXP((AF$16-LOG10($O101))/AF$17))+AF$18/(1+EXP((AF$19-LOG10($O101))/AF$20)))</f>
        <v>5.3542918977326236E-2</v>
      </c>
      <c r="AG101" s="18">
        <f ca="1">MAX(-AC101+MIN(AC101,AngCal!$B$30),AG$11+AG$12/(1+EXP((AG$13-LOG10($O101))/AG$14))+AG$15/(1+EXP((AG$16-LOG10($O101))/AG$17))+AG$18/(1+EXP((AG$19-LOG10($O101))/AG$20)))</f>
        <v>6.9383125502886181E-2</v>
      </c>
      <c r="AH101" s="18">
        <f ca="1">MAX(-AD101+MIN(AD101,AngCal!$B$30),AH$11+AH$12/(1+EXP((AH$13-LOG10($O101))/AH$14))+AH$15/(1+EXP((AH$16-LOG10($O101))/AH$17))+AH$18/(1+EXP((AH$19-LOG10($O101))/AH$20)))</f>
        <v>5.3542918977326236E-2</v>
      </c>
      <c r="AI101" s="18">
        <f ca="1">MAX(-AE101+MIN(AE101,AngCal!$B$30),AI$11+AI$12/(1+EXP((AI$13-LOG10($O101))/AI$14))+AI$15/(1+EXP((AI$16-LOG10($O101))/AI$17))+AI$18/(1+EXP((AI$19-LOG10($O101))/AI$20)))</f>
        <v>6.9383125502886181E-2</v>
      </c>
      <c r="AJ101" s="18">
        <f t="shared" ca="1" si="16"/>
        <v>1.213902401429598</v>
      </c>
      <c r="AK101" s="18">
        <f t="shared" ca="1" si="16"/>
        <v>0.96365112820076992</v>
      </c>
      <c r="AL101" s="18">
        <f t="shared" ca="1" si="16"/>
        <v>1.213902401429598</v>
      </c>
      <c r="AM101" s="18">
        <f t="shared" ca="1" si="16"/>
        <v>0.96365112820076992</v>
      </c>
      <c r="AN101" s="18">
        <f t="shared" ca="1" si="17"/>
        <v>1</v>
      </c>
      <c r="AO101" s="18">
        <f t="shared" ca="1" si="17"/>
        <v>1</v>
      </c>
      <c r="AP101" s="18">
        <f t="shared" ca="1" si="17"/>
        <v>1</v>
      </c>
      <c r="AQ101" s="18">
        <f t="shared" ca="1" si="17"/>
        <v>1</v>
      </c>
      <c r="AR101" s="18">
        <f t="shared" ca="1" si="18"/>
        <v>0</v>
      </c>
      <c r="AS101" s="18">
        <f t="shared" ca="1" si="18"/>
        <v>0</v>
      </c>
      <c r="AT101" s="18">
        <f t="shared" ca="1" si="18"/>
        <v>0</v>
      </c>
      <c r="AU101" s="18">
        <f t="shared" ca="1" si="18"/>
        <v>0</v>
      </c>
    </row>
    <row r="102" spans="2:47" x14ac:dyDescent="0.15">
      <c r="B102">
        <v>631.56299999999999</v>
      </c>
      <c r="C102">
        <v>5</v>
      </c>
      <c r="D102" s="18">
        <v>7.8359999999999999E-2</v>
      </c>
      <c r="E102" s="18">
        <v>-3.9750000000000001E-2</v>
      </c>
      <c r="F102" s="18">
        <v>0.66300000000000003</v>
      </c>
      <c r="G102" s="18">
        <v>0.3009</v>
      </c>
      <c r="H102" s="18">
        <v>-4.666E-2</v>
      </c>
      <c r="I102" s="18">
        <v>1.954</v>
      </c>
      <c r="J102" s="18">
        <v>0.124</v>
      </c>
      <c r="K102" s="18">
        <v>8.0569999999999999E-3</v>
      </c>
      <c r="L102" s="18">
        <v>2.16</v>
      </c>
      <c r="M102" s="18">
        <v>3.0110000000000001E-2</v>
      </c>
      <c r="O102" s="18">
        <f>MAX(MIN(Angle!A115,AngHe!$P$3),AngHe!$P$2)</f>
        <v>1.1294</v>
      </c>
      <c r="P102" s="18">
        <f t="shared" ca="1" si="13"/>
        <v>7.2768203753527758E-2</v>
      </c>
      <c r="Q102" s="18">
        <f t="shared" ca="1" si="13"/>
        <v>6.756231791113726E-2</v>
      </c>
      <c r="R102" s="18">
        <f t="shared" ca="1" si="13"/>
        <v>7.2768203753527758E-2</v>
      </c>
      <c r="S102" s="18">
        <f t="shared" ca="1" si="13"/>
        <v>6.756231791113726E-2</v>
      </c>
      <c r="T102" s="18">
        <f ca="1">MAX(-P102+MIN(P102,AngCal!$B$30),T$11+T$12/(1+EXP((T$13-LOG10($O102))/T$14))+T$15/(1+EXP((T$16-LOG10($O102))/T$17))+T$18/(1+EXP((T$19-LOG10($O102))/T$20)))</f>
        <v>-2.5312229646467094E-2</v>
      </c>
      <c r="U102" s="18">
        <f ca="1">MAX(-Q102+MIN(Q102,AngCal!$B$30),U$11+U$12/(1+EXP((U$13-LOG10($O102))/U$14))+U$15/(1+EXP((U$16-LOG10($O102))/U$17))+U$18/(1+EXP((U$19-LOG10($O102))/U$20)))</f>
        <v>-2.0227664988035205E-2</v>
      </c>
      <c r="V102" s="18">
        <f ca="1">MAX(-R102+MIN(R102,AngCal!$B$30),V$11+V$12/(1+EXP((V$13-LOG10($O102))/V$14))+V$15/(1+EXP((V$16-LOG10($O102))/V$17))+V$18/(1+EXP((V$19-LOG10($O102))/V$20)))</f>
        <v>-2.5312229646467094E-2</v>
      </c>
      <c r="W102" s="18">
        <f ca="1">MAX(-S102+MIN(S102,AngCal!$B$30),W$11+W$12/(1+EXP((W$13-LOG10($O102))/W$14))+W$15/(1+EXP((W$16-LOG10($O102))/W$17))+W$18/(1+EXP((W$19-LOG10($O102))/W$20)))</f>
        <v>-2.0227664988035205E-2</v>
      </c>
      <c r="X102" s="18">
        <f t="shared" ca="1" si="14"/>
        <v>0.51408093603408589</v>
      </c>
      <c r="Y102" s="18">
        <f t="shared" ca="1" si="14"/>
        <v>0.59924702288960741</v>
      </c>
      <c r="Z102" s="18">
        <f t="shared" ca="1" si="14"/>
        <v>0.51408093603408589</v>
      </c>
      <c r="AA102" s="18">
        <f t="shared" ca="1" si="14"/>
        <v>0.59924702288960741</v>
      </c>
      <c r="AB102" s="18">
        <f t="shared" ca="1" si="15"/>
        <v>7.297078636980614E-2</v>
      </c>
      <c r="AC102" s="18">
        <f t="shared" ca="1" si="15"/>
        <v>6.5780650998502291E-2</v>
      </c>
      <c r="AD102" s="18">
        <f t="shared" ca="1" si="15"/>
        <v>7.297078636980614E-2</v>
      </c>
      <c r="AE102" s="18">
        <f t="shared" ca="1" si="15"/>
        <v>6.5780650998502291E-2</v>
      </c>
      <c r="AF102" s="18">
        <f ca="1">MAX(-AB102+MIN(AB102,AngCal!$B$30),AF$11+AF$12/(1+EXP((AF$13-LOG10($O102))/AF$14))+AF$15/(1+EXP((AF$16-LOG10($O102))/AF$17))+AF$18/(1+EXP((AF$19-LOG10($O102))/AF$20)))</f>
        <v>5.655584265596339E-2</v>
      </c>
      <c r="AG102" s="18">
        <f ca="1">MAX(-AC102+MIN(AC102,AngCal!$B$30),AG$11+AG$12/(1+EXP((AG$13-LOG10($O102))/AG$14))+AG$15/(1+EXP((AG$16-LOG10($O102))/AG$17))+AG$18/(1+EXP((AG$19-LOG10($O102))/AG$20)))</f>
        <v>7.1637659000204246E-2</v>
      </c>
      <c r="AH102" s="18">
        <f ca="1">MAX(-AD102+MIN(AD102,AngCal!$B$30),AH$11+AH$12/(1+EXP((AH$13-LOG10($O102))/AH$14))+AH$15/(1+EXP((AH$16-LOG10($O102))/AH$17))+AH$18/(1+EXP((AH$19-LOG10($O102))/AH$20)))</f>
        <v>5.655584265596339E-2</v>
      </c>
      <c r="AI102" s="18">
        <f ca="1">MAX(-AE102+MIN(AE102,AngCal!$B$30),AI$11+AI$12/(1+EXP((AI$13-LOG10($O102))/AI$14))+AI$15/(1+EXP((AI$16-LOG10($O102))/AI$17))+AI$18/(1+EXP((AI$19-LOG10($O102))/AI$20)))</f>
        <v>7.1637659000204246E-2</v>
      </c>
      <c r="AJ102" s="18">
        <f t="shared" ca="1" si="16"/>
        <v>1.1608978234804506</v>
      </c>
      <c r="AK102" s="18">
        <f t="shared" ca="1" si="16"/>
        <v>0.93083737405127576</v>
      </c>
      <c r="AL102" s="18">
        <f t="shared" ca="1" si="16"/>
        <v>1.1608978234804506</v>
      </c>
      <c r="AM102" s="18">
        <f t="shared" ca="1" si="16"/>
        <v>0.93083737405127576</v>
      </c>
      <c r="AN102" s="18">
        <f t="shared" ca="1" si="17"/>
        <v>1</v>
      </c>
      <c r="AO102" s="18">
        <f t="shared" ca="1" si="17"/>
        <v>1</v>
      </c>
      <c r="AP102" s="18">
        <f t="shared" ca="1" si="17"/>
        <v>1</v>
      </c>
      <c r="AQ102" s="18">
        <f t="shared" ca="1" si="17"/>
        <v>1</v>
      </c>
      <c r="AR102" s="18">
        <f t="shared" ca="1" si="18"/>
        <v>0</v>
      </c>
      <c r="AS102" s="18">
        <f t="shared" ca="1" si="18"/>
        <v>0</v>
      </c>
      <c r="AT102" s="18">
        <f t="shared" ca="1" si="18"/>
        <v>0</v>
      </c>
      <c r="AU102" s="18">
        <f t="shared" ca="1" si="18"/>
        <v>0</v>
      </c>
    </row>
    <row r="103" spans="2:47" x14ac:dyDescent="0.15">
      <c r="B103">
        <v>631.56299999999999</v>
      </c>
      <c r="C103">
        <v>7</v>
      </c>
      <c r="D103" s="18">
        <v>7.5029999999999999E-2</v>
      </c>
      <c r="E103" s="18">
        <v>-3.056E-2</v>
      </c>
      <c r="F103" s="18">
        <v>0.55220000000000002</v>
      </c>
      <c r="G103" s="18">
        <v>9.9949999999999997E-2</v>
      </c>
      <c r="H103" s="18">
        <v>-6.114E-2</v>
      </c>
      <c r="I103" s="18">
        <v>1.8360000000000001</v>
      </c>
      <c r="J103" s="18">
        <v>0.12970000000000001</v>
      </c>
      <c r="K103" s="18">
        <v>1.6670000000000001E-2</v>
      </c>
      <c r="L103" s="18">
        <v>1.72</v>
      </c>
      <c r="M103" s="18">
        <v>5.7360000000000001E-2</v>
      </c>
      <c r="O103" s="18">
        <f>MAX(MIN(Angle!A116,AngHe!$P$3),AngHe!$P$2)</f>
        <v>1.4218999999999999</v>
      </c>
      <c r="P103" s="18">
        <f t="shared" ca="1" si="13"/>
        <v>7.2636898929413177E-2</v>
      </c>
      <c r="Q103" s="18">
        <f t="shared" ca="1" si="13"/>
        <v>6.8617848393489E-2</v>
      </c>
      <c r="R103" s="18">
        <f t="shared" ca="1" si="13"/>
        <v>7.2636898929413177E-2</v>
      </c>
      <c r="S103" s="18">
        <f t="shared" ca="1" si="13"/>
        <v>6.8617848393489E-2</v>
      </c>
      <c r="T103" s="18">
        <f ca="1">MAX(-P103+MIN(P103,AngCal!$B$30),T$11+T$12/(1+EXP((T$13-LOG10($O103))/T$14))+T$15/(1+EXP((T$16-LOG10($O103))/T$17))+T$18/(1+EXP((T$19-LOG10($O103))/T$20)))</f>
        <v>-3.0170527933669419E-2</v>
      </c>
      <c r="U103" s="18">
        <f ca="1">MAX(-Q103+MIN(Q103,AngCal!$B$30),U$11+U$12/(1+EXP((U$13-LOG10($O103))/U$14))+U$15/(1+EXP((U$16-LOG10($O103))/U$17))+U$18/(1+EXP((U$19-LOG10($O103))/U$20)))</f>
        <v>-2.5789289210767577E-2</v>
      </c>
      <c r="V103" s="18">
        <f ca="1">MAX(-R103+MIN(R103,AngCal!$B$30),V$11+V$12/(1+EXP((V$13-LOG10($O103))/V$14))+V$15/(1+EXP((V$16-LOG10($O103))/V$17))+V$18/(1+EXP((V$19-LOG10($O103))/V$20)))</f>
        <v>-3.0170527933669419E-2</v>
      </c>
      <c r="W103" s="18">
        <f ca="1">MAX(-S103+MIN(S103,AngCal!$B$30),W$11+W$12/(1+EXP((W$13-LOG10($O103))/W$14))+W$15/(1+EXP((W$16-LOG10($O103))/W$17))+W$18/(1+EXP((W$19-LOG10($O103))/W$20)))</f>
        <v>-2.5789289210767577E-2</v>
      </c>
      <c r="X103" s="18">
        <f t="shared" ca="1" si="14"/>
        <v>0.55896973388390525</v>
      </c>
      <c r="Y103" s="18">
        <f t="shared" ca="1" si="14"/>
        <v>0.59863937107260023</v>
      </c>
      <c r="Z103" s="18">
        <f t="shared" ca="1" si="14"/>
        <v>0.55896973388390525</v>
      </c>
      <c r="AA103" s="18">
        <f t="shared" ca="1" si="14"/>
        <v>0.59863937107260023</v>
      </c>
      <c r="AB103" s="18">
        <f t="shared" ca="1" si="15"/>
        <v>7.2473083706890554E-2</v>
      </c>
      <c r="AC103" s="18">
        <f t="shared" ca="1" si="15"/>
        <v>6.570707900337637E-2</v>
      </c>
      <c r="AD103" s="18">
        <f t="shared" ca="1" si="15"/>
        <v>7.2473083706890554E-2</v>
      </c>
      <c r="AE103" s="18">
        <f t="shared" ca="1" si="15"/>
        <v>6.570707900337637E-2</v>
      </c>
      <c r="AF103" s="18">
        <f ca="1">MAX(-AB103+MIN(AB103,AngCal!$B$30),AF$11+AF$12/(1+EXP((AF$13-LOG10($O103))/AF$14))+AF$15/(1+EXP((AF$16-LOG10($O103))/AF$17))+AF$18/(1+EXP((AF$19-LOG10($O103))/AF$20)))</f>
        <v>6.2764904088382104E-2</v>
      </c>
      <c r="AG103" s="18">
        <f ca="1">MAX(-AC103+MIN(AC103,AngCal!$B$30),AG$11+AG$12/(1+EXP((AG$13-LOG10($O103))/AG$14))+AG$15/(1+EXP((AG$16-LOG10($O103))/AG$17))+AG$18/(1+EXP((AG$19-LOG10($O103))/AG$20)))</f>
        <v>7.6351375602967314E-2</v>
      </c>
      <c r="AH103" s="18">
        <f ca="1">MAX(-AD103+MIN(AD103,AngCal!$B$30),AH$11+AH$12/(1+EXP((AH$13-LOG10($O103))/AH$14))+AH$15/(1+EXP((AH$16-LOG10($O103))/AH$17))+AH$18/(1+EXP((AH$19-LOG10($O103))/AH$20)))</f>
        <v>6.2764904088382104E-2</v>
      </c>
      <c r="AI103" s="18">
        <f ca="1">MAX(-AE103+MIN(AE103,AngCal!$B$30),AI$11+AI$12/(1+EXP((AI$13-LOG10($O103))/AI$14))+AI$15/(1+EXP((AI$16-LOG10($O103))/AI$17))+AI$18/(1+EXP((AI$19-LOG10($O103))/AI$20)))</f>
        <v>7.6351375602967314E-2</v>
      </c>
      <c r="AJ103" s="18">
        <f t="shared" ca="1" si="16"/>
        <v>1.0651848964918147</v>
      </c>
      <c r="AK103" s="18">
        <f t="shared" ca="1" si="16"/>
        <v>0.86994870134161528</v>
      </c>
      <c r="AL103" s="18">
        <f t="shared" ca="1" si="16"/>
        <v>1.0651848964918147</v>
      </c>
      <c r="AM103" s="18">
        <f t="shared" ca="1" si="16"/>
        <v>0.86994870134161528</v>
      </c>
      <c r="AN103" s="18">
        <f t="shared" ca="1" si="17"/>
        <v>1</v>
      </c>
      <c r="AO103" s="18">
        <f t="shared" ca="1" si="17"/>
        <v>1</v>
      </c>
      <c r="AP103" s="18">
        <f t="shared" ca="1" si="17"/>
        <v>1</v>
      </c>
      <c r="AQ103" s="18">
        <f t="shared" ca="1" si="17"/>
        <v>1</v>
      </c>
      <c r="AR103" s="18">
        <f t="shared" ca="1" si="18"/>
        <v>0</v>
      </c>
      <c r="AS103" s="18">
        <f t="shared" ca="1" si="18"/>
        <v>0</v>
      </c>
      <c r="AT103" s="18">
        <f t="shared" ca="1" si="18"/>
        <v>0</v>
      </c>
      <c r="AU103" s="18">
        <f t="shared" ca="1" si="18"/>
        <v>0</v>
      </c>
    </row>
    <row r="104" spans="2:47" x14ac:dyDescent="0.15">
      <c r="B104">
        <v>631.56299999999999</v>
      </c>
      <c r="C104">
        <v>10</v>
      </c>
      <c r="D104" s="18">
        <v>7.2840000000000002E-2</v>
      </c>
      <c r="E104" s="18">
        <v>-2.2120000000000001E-2</v>
      </c>
      <c r="F104" s="18">
        <v>0.58720000000000006</v>
      </c>
      <c r="G104" s="18">
        <v>9.1410000000000005E-2</v>
      </c>
      <c r="H104" s="18">
        <v>-6.5729999999999997E-2</v>
      </c>
      <c r="I104" s="18">
        <v>1.742</v>
      </c>
      <c r="J104" s="18">
        <v>0.18740000000000001</v>
      </c>
      <c r="K104" s="18">
        <v>1.502E-2</v>
      </c>
      <c r="L104" s="18">
        <v>1.4790000000000001</v>
      </c>
      <c r="M104" s="18">
        <v>8.1710000000000005E-2</v>
      </c>
      <c r="O104" s="18">
        <f>MAX(MIN(Angle!A117,AngHe!$P$3),AngHe!$P$2)</f>
        <v>1.7901</v>
      </c>
      <c r="P104" s="18">
        <f t="shared" ca="1" si="13"/>
        <v>7.2260411372847042E-2</v>
      </c>
      <c r="Q104" s="18">
        <f t="shared" ca="1" si="13"/>
        <v>6.9277749328243349E-2</v>
      </c>
      <c r="R104" s="18">
        <f t="shared" ca="1" si="13"/>
        <v>7.2260411372847042E-2</v>
      </c>
      <c r="S104" s="18">
        <f t="shared" ca="1" si="13"/>
        <v>6.9277749328243349E-2</v>
      </c>
      <c r="T104" s="18">
        <f ca="1">MAX(-P104+MIN(P104,AngCal!$B$30),T$11+T$12/(1+EXP((T$13-LOG10($O104))/T$14))+T$15/(1+EXP((T$16-LOG10($O104))/T$17))+T$18/(1+EXP((T$19-LOG10($O104))/T$20)))</f>
        <v>-3.4166003345743198E-2</v>
      </c>
      <c r="U104" s="18">
        <f ca="1">MAX(-Q104+MIN(Q104,AngCal!$B$30),U$11+U$12/(1+EXP((U$13-LOG10($O104))/U$14))+U$15/(1+EXP((U$16-LOG10($O104))/U$17))+U$18/(1+EXP((U$19-LOG10($O104))/U$20)))</f>
        <v>-3.1850088876328383E-2</v>
      </c>
      <c r="V104" s="18">
        <f ca="1">MAX(-R104+MIN(R104,AngCal!$B$30),V$11+V$12/(1+EXP((V$13-LOG10($O104))/V$14))+V$15/(1+EXP((V$16-LOG10($O104))/V$17))+V$18/(1+EXP((V$19-LOG10($O104))/V$20)))</f>
        <v>-3.4166003345743198E-2</v>
      </c>
      <c r="W104" s="18">
        <f ca="1">MAX(-S104+MIN(S104,AngCal!$B$30),W$11+W$12/(1+EXP((W$13-LOG10($O104))/W$14))+W$15/(1+EXP((W$16-LOG10($O104))/W$17))+W$18/(1+EXP((W$19-LOG10($O104))/W$20)))</f>
        <v>-3.1850088876328383E-2</v>
      </c>
      <c r="X104" s="18">
        <f t="shared" ca="1" si="14"/>
        <v>0.61208255543000034</v>
      </c>
      <c r="Y104" s="18">
        <f t="shared" ca="1" si="14"/>
        <v>0.59791431047289223</v>
      </c>
      <c r="Z104" s="18">
        <f t="shared" ca="1" si="14"/>
        <v>0.61208255543000034</v>
      </c>
      <c r="AA104" s="18">
        <f t="shared" ca="1" si="14"/>
        <v>0.59791431047289223</v>
      </c>
      <c r="AB104" s="18">
        <f t="shared" ca="1" si="15"/>
        <v>7.1439721271226969E-2</v>
      </c>
      <c r="AC104" s="18">
        <f t="shared" ca="1" si="15"/>
        <v>6.5352568557279167E-2</v>
      </c>
      <c r="AD104" s="18">
        <f t="shared" ca="1" si="15"/>
        <v>7.1439721271226969E-2</v>
      </c>
      <c r="AE104" s="18">
        <f t="shared" ca="1" si="15"/>
        <v>6.5352568557279167E-2</v>
      </c>
      <c r="AF104" s="18">
        <f ca="1">MAX(-AB104+MIN(AB104,AngCal!$B$30),AF$11+AF$12/(1+EXP((AF$13-LOG10($O104))/AF$14))+AF$15/(1+EXP((AF$16-LOG10($O104))/AF$17))+AF$18/(1+EXP((AF$19-LOG10($O104))/AF$20)))</f>
        <v>6.9680750374296468E-2</v>
      </c>
      <c r="AG104" s="18">
        <f ca="1">MAX(-AC104+MIN(AC104,AngCal!$B$30),AG$11+AG$12/(1+EXP((AG$13-LOG10($O104))/AG$14))+AG$15/(1+EXP((AG$16-LOG10($O104))/AG$17))+AG$18/(1+EXP((AG$19-LOG10($O104))/AG$20)))</f>
        <v>8.1708213551568334E-2</v>
      </c>
      <c r="AH104" s="18">
        <f ca="1">MAX(-AD104+MIN(AD104,AngCal!$B$30),AH$11+AH$12/(1+EXP((AH$13-LOG10($O104))/AH$14))+AH$15/(1+EXP((AH$16-LOG10($O104))/AH$17))+AH$18/(1+EXP((AH$19-LOG10($O104))/AH$20)))</f>
        <v>6.9680750374296468E-2</v>
      </c>
      <c r="AI104" s="18">
        <f ca="1">MAX(-AE104+MIN(AE104,AngCal!$B$30),AI$11+AI$12/(1+EXP((AI$13-LOG10($O104))/AI$14))+AI$15/(1+EXP((AI$16-LOG10($O104))/AI$17))+AI$18/(1+EXP((AI$19-LOG10($O104))/AI$20)))</f>
        <v>8.1708213551568334E-2</v>
      </c>
      <c r="AJ104" s="18">
        <f t="shared" ca="1" si="16"/>
        <v>0.97719840397120028</v>
      </c>
      <c r="AK104" s="18">
        <f t="shared" ca="1" si="16"/>
        <v>0.81150860049285256</v>
      </c>
      <c r="AL104" s="18">
        <f t="shared" ca="1" si="16"/>
        <v>0.97719840397120028</v>
      </c>
      <c r="AM104" s="18">
        <f t="shared" ca="1" si="16"/>
        <v>0.81150860049285256</v>
      </c>
      <c r="AN104" s="18">
        <f t="shared" ca="1" si="17"/>
        <v>1</v>
      </c>
      <c r="AO104" s="18">
        <f t="shared" ca="1" si="17"/>
        <v>1</v>
      </c>
      <c r="AP104" s="18">
        <f t="shared" ca="1" si="17"/>
        <v>1</v>
      </c>
      <c r="AQ104" s="18">
        <f t="shared" ca="1" si="17"/>
        <v>1</v>
      </c>
      <c r="AR104" s="18">
        <f t="shared" ca="1" si="18"/>
        <v>0</v>
      </c>
      <c r="AS104" s="18">
        <f t="shared" ca="1" si="18"/>
        <v>0</v>
      </c>
      <c r="AT104" s="18">
        <f t="shared" ca="1" si="18"/>
        <v>0</v>
      </c>
      <c r="AU104" s="18">
        <f t="shared" ca="1" si="18"/>
        <v>0</v>
      </c>
    </row>
    <row r="105" spans="2:47" x14ac:dyDescent="0.15">
      <c r="B105">
        <v>631.56299999999999</v>
      </c>
      <c r="C105">
        <v>15</v>
      </c>
      <c r="D105" s="18">
        <v>5.3350000000000002E-2</v>
      </c>
      <c r="E105" s="18">
        <v>-4.274E-2</v>
      </c>
      <c r="F105" s="18">
        <v>0.73399999999999999</v>
      </c>
      <c r="G105" s="18">
        <v>0.156</v>
      </c>
      <c r="H105" s="18">
        <v>-4.5409999999999999E-2</v>
      </c>
      <c r="I105" s="18">
        <v>1.764</v>
      </c>
      <c r="J105" s="18">
        <v>0.27660000000000001</v>
      </c>
      <c r="K105" s="18">
        <v>3.4799999999999998E-2</v>
      </c>
      <c r="L105" s="18">
        <v>0.21560000000000001</v>
      </c>
      <c r="M105" s="18">
        <v>0.5494</v>
      </c>
      <c r="O105" s="18">
        <f>MAX(MIN(Angle!A118,AngHe!$P$3),AngHe!$P$2)</f>
        <v>2.2536</v>
      </c>
      <c r="P105" s="18">
        <f t="shared" ca="1" si="13"/>
        <v>7.121813520256709E-2</v>
      </c>
      <c r="Q105" s="18">
        <f t="shared" ca="1" si="13"/>
        <v>6.9221042624123583E-2</v>
      </c>
      <c r="R105" s="18">
        <f t="shared" ca="1" si="13"/>
        <v>7.121813520256709E-2</v>
      </c>
      <c r="S105" s="18">
        <f t="shared" ca="1" si="13"/>
        <v>6.9221042624123583E-2</v>
      </c>
      <c r="T105" s="18">
        <f ca="1">MAX(-P105+MIN(P105,AngCal!$B$30),T$11+T$12/(1+EXP((T$13-LOG10($O105))/T$14))+T$15/(1+EXP((T$16-LOG10($O105))/T$17))+T$18/(1+EXP((T$19-LOG10($O105))/T$20)))</f>
        <v>-3.6222665075030705E-2</v>
      </c>
      <c r="U105" s="18">
        <f ca="1">MAX(-Q105+MIN(Q105,AngCal!$B$30),U$11+U$12/(1+EXP((U$13-LOG10($O105))/U$14))+U$15/(1+EXP((U$16-LOG10($O105))/U$17))+U$18/(1+EXP((U$19-LOG10($O105))/U$20)))</f>
        <v>-3.4845746496185999E-2</v>
      </c>
      <c r="V105" s="18">
        <f ca="1">MAX(-R105+MIN(R105,AngCal!$B$30),V$11+V$12/(1+EXP((V$13-LOG10($O105))/V$14))+V$15/(1+EXP((V$16-LOG10($O105))/V$17))+V$18/(1+EXP((V$19-LOG10($O105))/V$20)))</f>
        <v>-3.6222665075030705E-2</v>
      </c>
      <c r="W105" s="18">
        <f ca="1">MAX(-S105+MIN(S105,AngCal!$B$30),W$11+W$12/(1+EXP((W$13-LOG10($O105))/W$14))+W$15/(1+EXP((W$16-LOG10($O105))/W$17))+W$18/(1+EXP((W$19-LOG10($O105))/W$20)))</f>
        <v>-3.4845746496185999E-2</v>
      </c>
      <c r="X105" s="18">
        <f t="shared" ca="1" si="14"/>
        <v>0.67314370383831323</v>
      </c>
      <c r="Y105" s="18">
        <f t="shared" ca="1" si="14"/>
        <v>0.59751784315560086</v>
      </c>
      <c r="Z105" s="18">
        <f t="shared" ca="1" si="14"/>
        <v>0.67314370383831323</v>
      </c>
      <c r="AA105" s="18">
        <f t="shared" ca="1" si="14"/>
        <v>0.59751784315560086</v>
      </c>
      <c r="AB105" s="18">
        <f t="shared" ca="1" si="15"/>
        <v>6.9384675689599412E-2</v>
      </c>
      <c r="AC105" s="18">
        <f t="shared" ca="1" si="15"/>
        <v>6.3743273359557914E-2</v>
      </c>
      <c r="AD105" s="18">
        <f t="shared" ca="1" si="15"/>
        <v>6.9384675689599412E-2</v>
      </c>
      <c r="AE105" s="18">
        <f t="shared" ca="1" si="15"/>
        <v>6.3743273359557914E-2</v>
      </c>
      <c r="AF105" s="18">
        <f ca="1">MAX(-AB105+MIN(AB105,AngCal!$B$30),AF$11+AF$12/(1+EXP((AF$13-LOG10($O105))/AF$14))+AF$15/(1+EXP((AF$16-LOG10($O105))/AF$17))+AF$18/(1+EXP((AF$19-LOG10($O105))/AF$20)))</f>
        <v>7.7354354271713624E-2</v>
      </c>
      <c r="AG105" s="18">
        <f ca="1">MAX(-AC105+MIN(AC105,AngCal!$B$30),AG$11+AG$12/(1+EXP((AG$13-LOG10($O105))/AG$14))+AG$15/(1+EXP((AG$16-LOG10($O105))/AG$17))+AG$18/(1+EXP((AG$19-LOG10($O105))/AG$20)))</f>
        <v>8.7783052940973702E-2</v>
      </c>
      <c r="AH105" s="18">
        <f ca="1">MAX(-AD105+MIN(AD105,AngCal!$B$30),AH$11+AH$12/(1+EXP((AH$13-LOG10($O105))/AH$14))+AH$15/(1+EXP((AH$16-LOG10($O105))/AH$17))+AH$18/(1+EXP((AH$19-LOG10($O105))/AH$20)))</f>
        <v>7.7354354271713624E-2</v>
      </c>
      <c r="AI105" s="18">
        <f ca="1">MAX(-AE105+MIN(AE105,AngCal!$B$30),AI$11+AI$12/(1+EXP((AI$13-LOG10($O105))/AI$14))+AI$15/(1+EXP((AI$16-LOG10($O105))/AI$17))+AI$18/(1+EXP((AI$19-LOG10($O105))/AI$20)))</f>
        <v>8.7783052940973702E-2</v>
      </c>
      <c r="AJ105" s="18">
        <f t="shared" ca="1" si="16"/>
        <v>0.89912555951515571</v>
      </c>
      <c r="AK105" s="18">
        <f t="shared" ca="1" si="16"/>
        <v>0.75675888828861515</v>
      </c>
      <c r="AL105" s="18">
        <f t="shared" ca="1" si="16"/>
        <v>0.89912555951515571</v>
      </c>
      <c r="AM105" s="18">
        <f t="shared" ca="1" si="16"/>
        <v>0.75675888828861515</v>
      </c>
      <c r="AN105" s="18">
        <f t="shared" ca="1" si="17"/>
        <v>1</v>
      </c>
      <c r="AO105" s="18">
        <f t="shared" ca="1" si="17"/>
        <v>1</v>
      </c>
      <c r="AP105" s="18">
        <f t="shared" ca="1" si="17"/>
        <v>1</v>
      </c>
      <c r="AQ105" s="18">
        <f t="shared" ca="1" si="17"/>
        <v>1</v>
      </c>
      <c r="AR105" s="18">
        <f t="shared" ca="1" si="18"/>
        <v>0</v>
      </c>
      <c r="AS105" s="18">
        <f t="shared" ca="1" si="18"/>
        <v>0</v>
      </c>
      <c r="AT105" s="18">
        <f t="shared" ca="1" si="18"/>
        <v>0</v>
      </c>
      <c r="AU105" s="18">
        <f t="shared" ca="1" si="18"/>
        <v>0</v>
      </c>
    </row>
    <row r="106" spans="2:47" x14ac:dyDescent="0.15">
      <c r="B106">
        <v>631.56299999999999</v>
      </c>
      <c r="C106">
        <v>20</v>
      </c>
      <c r="D106" s="18">
        <v>6.3570000000000002E-2</v>
      </c>
      <c r="E106" s="18">
        <v>-3.6179999999999997E-2</v>
      </c>
      <c r="F106" s="18">
        <v>0.72599999999999998</v>
      </c>
      <c r="G106" s="18">
        <v>0.14119999999999999</v>
      </c>
      <c r="H106" s="18">
        <v>-4.7629999999999999E-2</v>
      </c>
      <c r="I106" s="18">
        <v>1.87</v>
      </c>
      <c r="J106" s="18">
        <v>0.2651</v>
      </c>
      <c r="K106" s="18">
        <v>2.0230000000000001E-2</v>
      </c>
      <c r="L106" s="18">
        <v>-0.30790000000000001</v>
      </c>
      <c r="M106" s="18">
        <v>2.1280000000000001</v>
      </c>
      <c r="O106" s="18">
        <f>MAX(MIN(Angle!A119,AngHe!$P$3),AngHe!$P$2)</f>
        <v>2.8371</v>
      </c>
      <c r="P106" s="18">
        <f t="shared" ca="1" si="13"/>
        <v>6.863556286924577E-2</v>
      </c>
      <c r="Q106" s="18">
        <f t="shared" ca="1" si="13"/>
        <v>6.8004822017817157E-2</v>
      </c>
      <c r="R106" s="18">
        <f t="shared" ca="1" si="13"/>
        <v>6.863556286924577E-2</v>
      </c>
      <c r="S106" s="18">
        <f t="shared" ca="1" si="13"/>
        <v>6.8004822017817157E-2</v>
      </c>
      <c r="T106" s="18">
        <f ca="1">MAX(-P106+MIN(P106,AngCal!$B$30),T$11+T$12/(1+EXP((T$13-LOG10($O106))/T$14))+T$15/(1+EXP((T$16-LOG10($O106))/T$17))+T$18/(1+EXP((T$19-LOG10($O106))/T$20)))</f>
        <v>-3.7032265952327663E-2</v>
      </c>
      <c r="U106" s="18">
        <f ca="1">MAX(-Q106+MIN(Q106,AngCal!$B$30),U$11+U$12/(1+EXP((U$13-LOG10($O106))/U$14))+U$15/(1+EXP((U$16-LOG10($O106))/U$17))+U$18/(1+EXP((U$19-LOG10($O106))/U$20)))</f>
        <v>-3.5592618571914689E-2</v>
      </c>
      <c r="V106" s="18">
        <f ca="1">MAX(-R106+MIN(R106,AngCal!$B$30),V$11+V$12/(1+EXP((V$13-LOG10($O106))/V$14))+V$15/(1+EXP((V$16-LOG10($O106))/V$17))+V$18/(1+EXP((V$19-LOG10($O106))/V$20)))</f>
        <v>-3.7032265952327663E-2</v>
      </c>
      <c r="W106" s="18">
        <f ca="1">MAX(-S106+MIN(S106,AngCal!$B$30),W$11+W$12/(1+EXP((W$13-LOG10($O106))/W$14))+W$15/(1+EXP((W$16-LOG10($O106))/W$17))+W$18/(1+EXP((W$19-LOG10($O106))/W$20)))</f>
        <v>-3.5592618571914689E-2</v>
      </c>
      <c r="X106" s="18">
        <f t="shared" ca="1" si="14"/>
        <v>0.74010190997381509</v>
      </c>
      <c r="Y106" s="18">
        <f t="shared" ca="1" si="14"/>
        <v>0.59926390748113589</v>
      </c>
      <c r="Z106" s="18">
        <f t="shared" ca="1" si="14"/>
        <v>0.74010190997381509</v>
      </c>
      <c r="AA106" s="18">
        <f t="shared" ca="1" si="14"/>
        <v>0.59926390748113589</v>
      </c>
      <c r="AB106" s="18">
        <f t="shared" ca="1" si="15"/>
        <v>6.5629750341026041E-2</v>
      </c>
      <c r="AC106" s="18">
        <f t="shared" ca="1" si="15"/>
        <v>5.8073298063088558E-2</v>
      </c>
      <c r="AD106" s="18">
        <f t="shared" ca="1" si="15"/>
        <v>6.5629750341026041E-2</v>
      </c>
      <c r="AE106" s="18">
        <f t="shared" ca="1" si="15"/>
        <v>5.8073298063088558E-2</v>
      </c>
      <c r="AF106" s="18">
        <f ca="1">MAX(-AB106+MIN(AB106,AngCal!$B$30),AF$11+AF$12/(1+EXP((AF$13-LOG10($O106))/AF$14))+AF$15/(1+EXP((AF$16-LOG10($O106))/AF$17))+AF$18/(1+EXP((AF$19-LOG10($O106))/AF$20)))</f>
        <v>8.5832847813592753E-2</v>
      </c>
      <c r="AG106" s="18">
        <f ca="1">MAX(-AC106+MIN(AC106,AngCal!$B$30),AG$11+AG$12/(1+EXP((AG$13-LOG10($O106))/AG$14))+AG$15/(1+EXP((AG$16-LOG10($O106))/AG$17))+AG$18/(1+EXP((AG$19-LOG10($O106))/AG$20)))</f>
        <v>9.4655458153783803E-2</v>
      </c>
      <c r="AH106" s="18">
        <f ca="1">MAX(-AD106+MIN(AD106,AngCal!$B$30),AH$11+AH$12/(1+EXP((AH$13-LOG10($O106))/AH$14))+AH$15/(1+EXP((AH$16-LOG10($O106))/AH$17))+AH$18/(1+EXP((AH$19-LOG10($O106))/AH$20)))</f>
        <v>8.5832847813592753E-2</v>
      </c>
      <c r="AI106" s="18">
        <f ca="1">MAX(-AE106+MIN(AE106,AngCal!$B$30),AI$11+AI$12/(1+EXP((AI$13-LOG10($O106))/AI$14))+AI$15/(1+EXP((AI$16-LOG10($O106))/AI$17))+AI$18/(1+EXP((AI$19-LOG10($O106))/AI$20)))</f>
        <v>9.4655458153783803E-2</v>
      </c>
      <c r="AJ106" s="18">
        <f t="shared" ca="1" si="16"/>
        <v>0.83342399315091487</v>
      </c>
      <c r="AK106" s="18">
        <f t="shared" ca="1" si="16"/>
        <v>0.70731565921330031</v>
      </c>
      <c r="AL106" s="18">
        <f t="shared" ca="1" si="16"/>
        <v>0.83342399315091487</v>
      </c>
      <c r="AM106" s="18">
        <f t="shared" ca="1" si="16"/>
        <v>0.70731565921330031</v>
      </c>
      <c r="AN106" s="18">
        <f t="shared" ca="1" si="17"/>
        <v>1</v>
      </c>
      <c r="AO106" s="18">
        <f t="shared" ca="1" si="17"/>
        <v>1</v>
      </c>
      <c r="AP106" s="18">
        <f t="shared" ca="1" si="17"/>
        <v>1</v>
      </c>
      <c r="AQ106" s="18">
        <f t="shared" ca="1" si="17"/>
        <v>1</v>
      </c>
      <c r="AR106" s="18">
        <f t="shared" ca="1" si="18"/>
        <v>0</v>
      </c>
      <c r="AS106" s="18">
        <f t="shared" ca="1" si="18"/>
        <v>0</v>
      </c>
      <c r="AT106" s="18">
        <f t="shared" ca="1" si="18"/>
        <v>0</v>
      </c>
      <c r="AU106" s="18">
        <f t="shared" ca="1" si="18"/>
        <v>0</v>
      </c>
    </row>
    <row r="107" spans="2:47" x14ac:dyDescent="0.15">
      <c r="B107">
        <v>774.68299999999999</v>
      </c>
      <c r="C107">
        <v>1</v>
      </c>
      <c r="D107" s="18">
        <v>7.2789999999999994E-2</v>
      </c>
      <c r="E107" s="18">
        <v>-2.7480000000000001E-2</v>
      </c>
      <c r="F107" s="18">
        <v>0.98519999999999996</v>
      </c>
      <c r="G107" s="18">
        <v>0.37180000000000002</v>
      </c>
      <c r="H107" s="18">
        <v>-6.411E-2</v>
      </c>
      <c r="I107" s="18">
        <v>1.919</v>
      </c>
      <c r="J107" s="18">
        <v>0.23039999999999999</v>
      </c>
      <c r="K107" s="18">
        <v>1.8790000000000001E-2</v>
      </c>
      <c r="L107" s="18">
        <v>2.327</v>
      </c>
      <c r="M107" s="18">
        <v>0.1134</v>
      </c>
      <c r="O107" s="18">
        <f>MAX(MIN(Angle!A120,AngHe!$P$3),AngHe!$P$2)</f>
        <v>3.5716999999999999</v>
      </c>
      <c r="P107" s="18">
        <f t="shared" ca="1" si="13"/>
        <v>6.3717525236018771E-2</v>
      </c>
      <c r="Q107" s="18">
        <f t="shared" ca="1" si="13"/>
        <v>6.5174321438051061E-2</v>
      </c>
      <c r="R107" s="18">
        <f t="shared" ca="1" si="13"/>
        <v>6.3717525236018771E-2</v>
      </c>
      <c r="S107" s="18">
        <f t="shared" ca="1" si="13"/>
        <v>6.5174321438051061E-2</v>
      </c>
      <c r="T107" s="18">
        <f ca="1">MAX(-P107+MIN(P107,AngCal!$B$30),T$11+T$12/(1+EXP((T$13-LOG10($O107))/T$14))+T$15/(1+EXP((T$16-LOG10($O107))/T$17))+T$18/(1+EXP((T$19-LOG10($O107))/T$20)))</f>
        <v>-3.7316407126638751E-2</v>
      </c>
      <c r="U107" s="18">
        <f ca="1">MAX(-Q107+MIN(Q107,AngCal!$B$30),U$11+U$12/(1+EXP((U$13-LOG10($O107))/U$14))+U$15/(1+EXP((U$16-LOG10($O107))/U$17))+U$18/(1+EXP((U$19-LOG10($O107))/U$20)))</f>
        <v>-3.548679596459102E-2</v>
      </c>
      <c r="V107" s="18">
        <f ca="1">MAX(-R107+MIN(R107,AngCal!$B$30),V$11+V$12/(1+EXP((V$13-LOG10($O107))/V$14))+V$15/(1+EXP((V$16-LOG10($O107))/V$17))+V$18/(1+EXP((V$19-LOG10($O107))/V$20)))</f>
        <v>-3.7316407126638751E-2</v>
      </c>
      <c r="W107" s="18">
        <f ca="1">MAX(-S107+MIN(S107,AngCal!$B$30),W$11+W$12/(1+EXP((W$13-LOG10($O107))/W$14))+W$15/(1+EXP((W$16-LOG10($O107))/W$17))+W$18/(1+EXP((W$19-LOG10($O107))/W$20)))</f>
        <v>-3.548679596459102E-2</v>
      </c>
      <c r="X107" s="18">
        <f t="shared" ca="1" si="14"/>
        <v>0.80793716090536905</v>
      </c>
      <c r="Y107" s="18">
        <f t="shared" ca="1" si="14"/>
        <v>0.60934737060806232</v>
      </c>
      <c r="Z107" s="18">
        <f t="shared" ca="1" si="14"/>
        <v>0.80793716090536905</v>
      </c>
      <c r="AA107" s="18">
        <f t="shared" ca="1" si="14"/>
        <v>0.60934737060806232</v>
      </c>
      <c r="AB107" s="18">
        <f t="shared" ca="1" si="15"/>
        <v>5.9745175480144894E-2</v>
      </c>
      <c r="AC107" s="18">
        <f t="shared" ca="1" si="15"/>
        <v>4.8180055970255327E-2</v>
      </c>
      <c r="AD107" s="18">
        <f t="shared" ca="1" si="15"/>
        <v>5.9745175480144894E-2</v>
      </c>
      <c r="AE107" s="18">
        <f t="shared" ca="1" si="15"/>
        <v>4.8180055970255327E-2</v>
      </c>
      <c r="AF107" s="18">
        <f ca="1">MAX(-AB107+MIN(AB107,AngCal!$B$30),AF$11+AF$12/(1+EXP((AF$13-LOG10($O107))/AF$14))+AF$15/(1+EXP((AF$16-LOG10($O107))/AF$17))+AF$18/(1+EXP((AF$19-LOG10($O107))/AF$20)))</f>
        <v>9.5156777381766811E-2</v>
      </c>
      <c r="AG107" s="18">
        <f ca="1">MAX(-AC107+MIN(AC107,AngCal!$B$30),AG$11+AG$12/(1+EXP((AG$13-LOG10($O107))/AG$14))+AG$15/(1+EXP((AG$16-LOG10($O107))/AG$17))+AG$18/(1+EXP((AG$19-LOG10($O107))/AG$20)))</f>
        <v>0.10240806607299363</v>
      </c>
      <c r="AH107" s="18">
        <f ca="1">MAX(-AD107+MIN(AD107,AngCal!$B$30),AH$11+AH$12/(1+EXP((AH$13-LOG10($O107))/AH$14))+AH$15/(1+EXP((AH$16-LOG10($O107))/AH$17))+AH$18/(1+EXP((AH$19-LOG10($O107))/AH$20)))</f>
        <v>9.5156777381766811E-2</v>
      </c>
      <c r="AI107" s="18">
        <f ca="1">MAX(-AE107+MIN(AE107,AngCal!$B$30),AI$11+AI$12/(1+EXP((AI$13-LOG10($O107))/AI$14))+AI$15/(1+EXP((AI$16-LOG10($O107))/AI$17))+AI$18/(1+EXP((AI$19-LOG10($O107))/AI$20)))</f>
        <v>0.10240806607299363</v>
      </c>
      <c r="AJ107" s="18">
        <f t="shared" ca="1" si="16"/>
        <v>0.78294245822192876</v>
      </c>
      <c r="AK107" s="18">
        <f t="shared" ca="1" si="16"/>
        <v>0.66535219803153334</v>
      </c>
      <c r="AL107" s="18">
        <f t="shared" ca="1" si="16"/>
        <v>0.78294245822192876</v>
      </c>
      <c r="AM107" s="18">
        <f t="shared" ca="1" si="16"/>
        <v>0.66535219803153334</v>
      </c>
      <c r="AN107" s="18">
        <f t="shared" ca="1" si="17"/>
        <v>1</v>
      </c>
      <c r="AO107" s="18">
        <f t="shared" ca="1" si="17"/>
        <v>1</v>
      </c>
      <c r="AP107" s="18">
        <f t="shared" ca="1" si="17"/>
        <v>1</v>
      </c>
      <c r="AQ107" s="18">
        <f t="shared" ca="1" si="17"/>
        <v>1</v>
      </c>
      <c r="AR107" s="18">
        <f t="shared" ca="1" si="18"/>
        <v>0</v>
      </c>
      <c r="AS107" s="18">
        <f t="shared" ca="1" si="18"/>
        <v>0</v>
      </c>
      <c r="AT107" s="18">
        <f t="shared" ca="1" si="18"/>
        <v>0</v>
      </c>
      <c r="AU107" s="18">
        <f t="shared" ca="1" si="18"/>
        <v>0</v>
      </c>
    </row>
    <row r="108" spans="2:47" x14ac:dyDescent="0.15">
      <c r="B108">
        <v>774.68299999999999</v>
      </c>
      <c r="C108">
        <v>3</v>
      </c>
      <c r="D108" s="18">
        <v>7.4029999999999999E-2</v>
      </c>
      <c r="E108" s="18">
        <v>-2.7040000000000002E-2</v>
      </c>
      <c r="F108" s="18">
        <v>0.65349999999999997</v>
      </c>
      <c r="G108" s="18">
        <v>0.17330000000000001</v>
      </c>
      <c r="H108" s="18">
        <v>-6.6930000000000003E-2</v>
      </c>
      <c r="I108" s="18">
        <v>1.954</v>
      </c>
      <c r="J108" s="18">
        <v>0.20039999999999999</v>
      </c>
      <c r="K108" s="18">
        <v>1.9939999999999999E-2</v>
      </c>
      <c r="L108" s="18">
        <v>2.2850000000000001</v>
      </c>
      <c r="M108" s="18">
        <v>0.106</v>
      </c>
      <c r="O108" s="18">
        <f>MAX(MIN(Angle!A121,AngHe!$P$3),AngHe!$P$2)</f>
        <v>4.4965000000000002</v>
      </c>
      <c r="P108" s="18">
        <f t="shared" ca="1" si="13"/>
        <v>5.7773951376462657E-2</v>
      </c>
      <c r="Q108" s="18">
        <f t="shared" ca="1" si="13"/>
        <v>6.0592142369156055E-2</v>
      </c>
      <c r="R108" s="18">
        <f t="shared" ca="1" si="13"/>
        <v>5.7773951376462657E-2</v>
      </c>
      <c r="S108" s="18">
        <f t="shared" ca="1" si="13"/>
        <v>6.0592142369156055E-2</v>
      </c>
      <c r="T108" s="18">
        <f ca="1">MAX(-P108+MIN(P108,AngCal!$B$30),T$11+T$12/(1+EXP((T$13-LOG10($O108))/T$14))+T$15/(1+EXP((T$16-LOG10($O108))/T$17))+T$18/(1+EXP((T$19-LOG10($O108))/T$20)))</f>
        <v>-3.7411737028555478E-2</v>
      </c>
      <c r="U108" s="18">
        <f ca="1">MAX(-Q108+MIN(Q108,AngCal!$B$30),U$11+U$12/(1+EXP((U$13-LOG10($O108))/U$14))+U$15/(1+EXP((U$16-LOG10($O108))/U$17))+U$18/(1+EXP((U$19-LOG10($O108))/U$20)))</f>
        <v>-3.5073652451868075E-2</v>
      </c>
      <c r="V108" s="18">
        <f ca="1">MAX(-R108+MIN(R108,AngCal!$B$30),V$11+V$12/(1+EXP((V$13-LOG10($O108))/V$14))+V$15/(1+EXP((V$16-LOG10($O108))/V$17))+V$18/(1+EXP((V$19-LOG10($O108))/V$20)))</f>
        <v>-3.7411737028555478E-2</v>
      </c>
      <c r="W108" s="18">
        <f ca="1">MAX(-S108+MIN(S108,AngCal!$B$30),W$11+W$12/(1+EXP((W$13-LOG10($O108))/W$14))+W$15/(1+EXP((W$16-LOG10($O108))/W$17))+W$18/(1+EXP((W$19-LOG10($O108))/W$20)))</f>
        <v>-3.5073652451868075E-2</v>
      </c>
      <c r="X108" s="18">
        <f t="shared" ca="1" si="14"/>
        <v>0.86756399825119046</v>
      </c>
      <c r="Y108" s="18">
        <f t="shared" ca="1" si="14"/>
        <v>0.6460961016785044</v>
      </c>
      <c r="Z108" s="18">
        <f t="shared" ca="1" si="14"/>
        <v>0.86756399825119046</v>
      </c>
      <c r="AA108" s="18">
        <f t="shared" ca="1" si="14"/>
        <v>0.6460961016785044</v>
      </c>
      <c r="AB108" s="18">
        <f t="shared" ca="1" si="15"/>
        <v>5.2539888708235886E-2</v>
      </c>
      <c r="AC108" s="18">
        <f t="shared" ca="1" si="15"/>
        <v>4.1967519605957362E-2</v>
      </c>
      <c r="AD108" s="18">
        <f t="shared" ca="1" si="15"/>
        <v>5.2539888708235886E-2</v>
      </c>
      <c r="AE108" s="18">
        <f t="shared" ca="1" si="15"/>
        <v>4.1967519605957362E-2</v>
      </c>
      <c r="AF108" s="18">
        <f ca="1">MAX(-AB108+MIN(AB108,AngCal!$B$30),AF$11+AF$12/(1+EXP((AF$13-LOG10($O108))/AF$14))+AF$15/(1+EXP((AF$16-LOG10($O108))/AF$17))+AF$18/(1+EXP((AF$19-LOG10($O108))/AF$20)))</f>
        <v>0.1053568465432506</v>
      </c>
      <c r="AG108" s="18">
        <f ca="1">MAX(-AC108+MIN(AC108,AngCal!$B$30),AG$11+AG$12/(1+EXP((AG$13-LOG10($O108))/AG$14))+AG$15/(1+EXP((AG$16-LOG10($O108))/AG$17))+AG$18/(1+EXP((AG$19-LOG10($O108))/AG$20)))</f>
        <v>0.11112401873700126</v>
      </c>
      <c r="AH108" s="18">
        <f ca="1">MAX(-AD108+MIN(AD108,AngCal!$B$30),AH$11+AH$12/(1+EXP((AH$13-LOG10($O108))/AH$14))+AH$15/(1+EXP((AH$16-LOG10($O108))/AH$17))+AH$18/(1+EXP((AH$19-LOG10($O108))/AH$20)))</f>
        <v>0.1053568465432506</v>
      </c>
      <c r="AI108" s="18">
        <f ca="1">MAX(-AE108+MIN(AE108,AngCal!$B$30),AI$11+AI$12/(1+EXP((AI$13-LOG10($O108))/AI$14))+AI$15/(1+EXP((AI$16-LOG10($O108))/AI$17))+AI$18/(1+EXP((AI$19-LOG10($O108))/AI$20)))</f>
        <v>0.11112401873700126</v>
      </c>
      <c r="AJ108" s="18">
        <f t="shared" ca="1" si="16"/>
        <v>0.75111551610530758</v>
      </c>
      <c r="AK108" s="18">
        <f t="shared" ca="1" si="16"/>
        <v>0.63387960192778925</v>
      </c>
      <c r="AL108" s="18">
        <f t="shared" ca="1" si="16"/>
        <v>0.75111551610530758</v>
      </c>
      <c r="AM108" s="18">
        <f t="shared" ca="1" si="16"/>
        <v>0.63387960192778925</v>
      </c>
      <c r="AN108" s="18">
        <f t="shared" ca="1" si="17"/>
        <v>1</v>
      </c>
      <c r="AO108" s="18">
        <f t="shared" ca="1" si="17"/>
        <v>1</v>
      </c>
      <c r="AP108" s="18">
        <f t="shared" ca="1" si="17"/>
        <v>1</v>
      </c>
      <c r="AQ108" s="18">
        <f t="shared" ca="1" si="17"/>
        <v>1</v>
      </c>
      <c r="AR108" s="18">
        <f t="shared" ca="1" si="18"/>
        <v>0</v>
      </c>
      <c r="AS108" s="18">
        <f t="shared" ca="1" si="18"/>
        <v>0</v>
      </c>
      <c r="AT108" s="18">
        <f t="shared" ca="1" si="18"/>
        <v>0</v>
      </c>
      <c r="AU108" s="18">
        <f t="shared" ca="1" si="18"/>
        <v>0</v>
      </c>
    </row>
    <row r="109" spans="2:47" x14ac:dyDescent="0.15">
      <c r="B109">
        <v>774.68299999999999</v>
      </c>
      <c r="C109">
        <v>5</v>
      </c>
      <c r="D109" s="18">
        <v>7.8359999999999999E-2</v>
      </c>
      <c r="E109" s="18">
        <v>-3.9750000000000001E-2</v>
      </c>
      <c r="F109" s="18">
        <v>0.66300000000000003</v>
      </c>
      <c r="G109" s="18">
        <v>0.3009</v>
      </c>
      <c r="H109" s="18">
        <v>-4.666E-2</v>
      </c>
      <c r="I109" s="18">
        <v>1.954</v>
      </c>
      <c r="J109" s="18">
        <v>0.124</v>
      </c>
      <c r="K109" s="18">
        <v>8.0569999999999999E-3</v>
      </c>
      <c r="L109" s="18">
        <v>2.16</v>
      </c>
      <c r="M109" s="18">
        <v>3.0110000000000001E-2</v>
      </c>
      <c r="O109" s="18">
        <f>MAX(MIN(Angle!A122,AngHe!$P$3),AngHe!$P$2)</f>
        <v>5.6607000000000003</v>
      </c>
      <c r="P109" s="18">
        <f t="shared" ca="1" si="13"/>
        <v>5.3492984704872931E-2</v>
      </c>
      <c r="Q109" s="18">
        <f t="shared" ca="1" si="13"/>
        <v>5.4833965280058558E-2</v>
      </c>
      <c r="R109" s="18">
        <f t="shared" ca="1" si="13"/>
        <v>5.3492984704872931E-2</v>
      </c>
      <c r="S109" s="18">
        <f t="shared" ca="1" si="13"/>
        <v>5.4833965280058558E-2</v>
      </c>
      <c r="T109" s="18">
        <f ca="1">MAX(-P109+MIN(P109,AngCal!$B$30),T$11+T$12/(1+EXP((T$13-LOG10($O109))/T$14))+T$15/(1+EXP((T$16-LOG10($O109))/T$17))+T$18/(1+EXP((T$19-LOG10($O109))/T$20)))</f>
        <v>-3.744252537597368E-2</v>
      </c>
      <c r="U109" s="18">
        <f ca="1">MAX(-Q109+MIN(Q109,AngCal!$B$30),U$11+U$12/(1+EXP((U$13-LOG10($O109))/U$14))+U$15/(1+EXP((U$16-LOG10($O109))/U$17))+U$18/(1+EXP((U$19-LOG10($O109))/U$20)))</f>
        <v>-3.4499505110353629E-2</v>
      </c>
      <c r="V109" s="18">
        <f ca="1">MAX(-R109+MIN(R109,AngCal!$B$30),V$11+V$12/(1+EXP((V$13-LOG10($O109))/V$14))+V$15/(1+EXP((V$16-LOG10($O109))/V$17))+V$18/(1+EXP((V$19-LOG10($O109))/V$20)))</f>
        <v>-3.744252537597368E-2</v>
      </c>
      <c r="W109" s="18">
        <f ca="1">MAX(-S109+MIN(S109,AngCal!$B$30),W$11+W$12/(1+EXP((W$13-LOG10($O109))/W$14))+W$15/(1+EXP((W$16-LOG10($O109))/W$17))+W$18/(1+EXP((W$19-LOG10($O109))/W$20)))</f>
        <v>-3.4499505110353629E-2</v>
      </c>
      <c r="X109" s="18">
        <f t="shared" ca="1" si="14"/>
        <v>0.90591113189794348</v>
      </c>
      <c r="Y109" s="18">
        <f t="shared" ca="1" si="14"/>
        <v>0.74914698609986174</v>
      </c>
      <c r="Z109" s="18">
        <f t="shared" ca="1" si="14"/>
        <v>0.90591113189794348</v>
      </c>
      <c r="AA109" s="18">
        <f t="shared" ca="1" si="14"/>
        <v>0.74914698609986174</v>
      </c>
      <c r="AB109" s="18">
        <f t="shared" ca="1" si="15"/>
        <v>4.6403482843684729E-2</v>
      </c>
      <c r="AC109" s="18">
        <f t="shared" ca="1" si="15"/>
        <v>4.0120461967603376E-2</v>
      </c>
      <c r="AD109" s="18">
        <f t="shared" ca="1" si="15"/>
        <v>4.6403482843684729E-2</v>
      </c>
      <c r="AE109" s="18">
        <f t="shared" ca="1" si="15"/>
        <v>4.0120461967603376E-2</v>
      </c>
      <c r="AF109" s="18">
        <f ca="1">MAX(-AB109+MIN(AB109,AngCal!$B$30),AF$11+AF$12/(1+EXP((AF$13-LOG10($O109))/AF$14))+AF$15/(1+EXP((AF$16-LOG10($O109))/AF$17))+AF$18/(1+EXP((AF$19-LOG10($O109))/AF$20)))</f>
        <v>0.11645157774037751</v>
      </c>
      <c r="AG109" s="18">
        <f ca="1">MAX(-AC109+MIN(AC109,AngCal!$B$30),AG$11+AG$12/(1+EXP((AG$13-LOG10($O109))/AG$14))+AG$15/(1+EXP((AG$16-LOG10($O109))/AG$17))+AG$18/(1+EXP((AG$19-LOG10($O109))/AG$20)))</f>
        <v>0.12088434830741859</v>
      </c>
      <c r="AH109" s="18">
        <f ca="1">MAX(-AD109+MIN(AD109,AngCal!$B$30),AH$11+AH$12/(1+EXP((AH$13-LOG10($O109))/AH$14))+AH$15/(1+EXP((AH$16-LOG10($O109))/AH$17))+AH$18/(1+EXP((AH$19-LOG10($O109))/AH$20)))</f>
        <v>0.11645157774037751</v>
      </c>
      <c r="AI109" s="18">
        <f ca="1">MAX(-AE109+MIN(AE109,AngCal!$B$30),AI$11+AI$12/(1+EXP((AI$13-LOG10($O109))/AI$14))+AI$15/(1+EXP((AI$16-LOG10($O109))/AI$17))+AI$18/(1+EXP((AI$19-LOG10($O109))/AI$20)))</f>
        <v>0.12088434830741859</v>
      </c>
      <c r="AJ109" s="18">
        <f t="shared" ca="1" si="16"/>
        <v>0.74222475887761452</v>
      </c>
      <c r="AK109" s="18">
        <f t="shared" ca="1" si="16"/>
        <v>0.61716961860931241</v>
      </c>
      <c r="AL109" s="18">
        <f t="shared" ca="1" si="16"/>
        <v>0.74222475887761452</v>
      </c>
      <c r="AM109" s="18">
        <f t="shared" ca="1" si="16"/>
        <v>0.61716961860931241</v>
      </c>
      <c r="AN109" s="18">
        <f t="shared" ca="1" si="17"/>
        <v>1</v>
      </c>
      <c r="AO109" s="18">
        <f t="shared" ca="1" si="17"/>
        <v>1</v>
      </c>
      <c r="AP109" s="18">
        <f t="shared" ca="1" si="17"/>
        <v>1</v>
      </c>
      <c r="AQ109" s="18">
        <f t="shared" ca="1" si="17"/>
        <v>1</v>
      </c>
      <c r="AR109" s="18">
        <f t="shared" ca="1" si="18"/>
        <v>0</v>
      </c>
      <c r="AS109" s="18">
        <f t="shared" ca="1" si="18"/>
        <v>0</v>
      </c>
      <c r="AT109" s="18">
        <f t="shared" ca="1" si="18"/>
        <v>0</v>
      </c>
      <c r="AU109" s="18">
        <f t="shared" ca="1" si="18"/>
        <v>0</v>
      </c>
    </row>
    <row r="110" spans="2:47" x14ac:dyDescent="0.15">
      <c r="B110">
        <v>774.68299999999999</v>
      </c>
      <c r="C110">
        <v>7</v>
      </c>
      <c r="D110" s="18">
        <v>7.5029999999999999E-2</v>
      </c>
      <c r="E110" s="18">
        <v>-3.056E-2</v>
      </c>
      <c r="F110" s="18">
        <v>0.55220000000000002</v>
      </c>
      <c r="G110" s="18">
        <v>9.9949999999999997E-2</v>
      </c>
      <c r="H110" s="18">
        <v>-6.114E-2</v>
      </c>
      <c r="I110" s="18">
        <v>1.8360000000000001</v>
      </c>
      <c r="J110" s="18">
        <v>0.12970000000000001</v>
      </c>
      <c r="K110" s="18">
        <v>1.6670000000000001E-2</v>
      </c>
      <c r="L110" s="18">
        <v>1.72</v>
      </c>
      <c r="M110" s="18">
        <v>5.7360000000000001E-2</v>
      </c>
      <c r="O110" s="18">
        <f>MAX(MIN(Angle!A123,AngHe!$P$3),AngHe!$P$2)</f>
        <v>7.1265000000000001</v>
      </c>
      <c r="P110" s="18">
        <f t="shared" ca="1" si="13"/>
        <v>5.1306820423090115E-2</v>
      </c>
      <c r="Q110" s="18">
        <f t="shared" ca="1" si="13"/>
        <v>4.907955206693701E-2</v>
      </c>
      <c r="R110" s="18">
        <f t="shared" ca="1" si="13"/>
        <v>5.1306820423090115E-2</v>
      </c>
      <c r="S110" s="18">
        <f t="shared" ca="1" si="13"/>
        <v>4.907955206693701E-2</v>
      </c>
      <c r="T110" s="18">
        <f ca="1">MAX(-P110+MIN(P110,AngCal!$B$30),T$11+T$12/(1+EXP((T$13-LOG10($O110))/T$14))+T$15/(1+EXP((T$16-LOG10($O110))/T$17))+T$18/(1+EXP((T$19-LOG10($O110))/T$20)))</f>
        <v>-3.7450700974418286E-2</v>
      </c>
      <c r="U110" s="18">
        <f ca="1">MAX(-Q110+MIN(Q110,AngCal!$B$30),U$11+U$12/(1+EXP((U$13-LOG10($O110))/U$14))+U$15/(1+EXP((U$16-LOG10($O110))/U$17))+U$18/(1+EXP((U$19-LOG10($O110))/U$20)))</f>
        <v>-3.3789461535369179E-2</v>
      </c>
      <c r="V110" s="18">
        <f ca="1">MAX(-R110+MIN(R110,AngCal!$B$30),V$11+V$12/(1+EXP((V$13-LOG10($O110))/V$14))+V$15/(1+EXP((V$16-LOG10($O110))/V$17))+V$18/(1+EXP((V$19-LOG10($O110))/V$20)))</f>
        <v>-3.7450700974418286E-2</v>
      </c>
      <c r="W110" s="18">
        <f ca="1">MAX(-S110+MIN(S110,AngCal!$B$30),W$11+W$12/(1+EXP((W$13-LOG10($O110))/W$14))+W$15/(1+EXP((W$16-LOG10($O110))/W$17))+W$18/(1+EXP((W$19-LOG10($O110))/W$20)))</f>
        <v>-3.3789461535369179E-2</v>
      </c>
      <c r="X110" s="18">
        <f t="shared" ca="1" si="14"/>
        <v>0.90873755428475356</v>
      </c>
      <c r="Y110" s="18">
        <f t="shared" ca="1" si="14"/>
        <v>0.94053820139636224</v>
      </c>
      <c r="Z110" s="18">
        <f t="shared" ca="1" si="14"/>
        <v>0.90873755428475356</v>
      </c>
      <c r="AA110" s="18">
        <f t="shared" ca="1" si="14"/>
        <v>0.94053820139636224</v>
      </c>
      <c r="AB110" s="18">
        <f t="shared" ca="1" si="15"/>
        <v>4.383735676346192E-2</v>
      </c>
      <c r="AC110" s="18">
        <f t="shared" ca="1" si="15"/>
        <v>3.9700383741987491E-2</v>
      </c>
      <c r="AD110" s="18">
        <f t="shared" ca="1" si="15"/>
        <v>4.383735676346192E-2</v>
      </c>
      <c r="AE110" s="18">
        <f t="shared" ca="1" si="15"/>
        <v>3.9700383741987491E-2</v>
      </c>
      <c r="AF110" s="18">
        <f ca="1">MAX(-AB110+MIN(AB110,AngCal!$B$30),AF$11+AF$12/(1+EXP((AF$13-LOG10($O110))/AF$14))+AF$15/(1+EXP((AF$16-LOG10($O110))/AF$17))+AF$18/(1+EXP((AF$19-LOG10($O110))/AF$20)))</f>
        <v>0.12844665842046296</v>
      </c>
      <c r="AG110" s="18">
        <f ca="1">MAX(-AC110+MIN(AC110,AngCal!$B$30),AG$11+AG$12/(1+EXP((AG$13-LOG10($O110))/AG$14))+AG$15/(1+EXP((AG$16-LOG10($O110))/AG$17))+AG$18/(1+EXP((AG$19-LOG10($O110))/AG$20)))</f>
        <v>0.13176579774243716</v>
      </c>
      <c r="AH110" s="18">
        <f ca="1">MAX(-AD110+MIN(AD110,AngCal!$B$30),AH$11+AH$12/(1+EXP((AH$13-LOG10($O110))/AH$14))+AH$15/(1+EXP((AH$16-LOG10($O110))/AH$17))+AH$18/(1+EXP((AH$19-LOG10($O110))/AH$20)))</f>
        <v>0.12844665842046296</v>
      </c>
      <c r="AI110" s="18">
        <f ca="1">MAX(-AE110+MIN(AE110,AngCal!$B$30),AI$11+AI$12/(1+EXP((AI$13-LOG10($O110))/AI$14))+AI$15/(1+EXP((AI$16-LOG10($O110))/AI$17))+AI$18/(1+EXP((AI$19-LOG10($O110))/AI$20)))</f>
        <v>0.13176579774243716</v>
      </c>
      <c r="AJ110" s="18">
        <f t="shared" ca="1" si="16"/>
        <v>0.76163884110712843</v>
      </c>
      <c r="AK110" s="18">
        <f t="shared" ca="1" si="16"/>
        <v>0.62136540599346834</v>
      </c>
      <c r="AL110" s="18">
        <f t="shared" ca="1" si="16"/>
        <v>0.76163884110712843</v>
      </c>
      <c r="AM110" s="18">
        <f t="shared" ca="1" si="16"/>
        <v>0.62136540599346834</v>
      </c>
      <c r="AN110" s="18">
        <f t="shared" ca="1" si="17"/>
        <v>1</v>
      </c>
      <c r="AO110" s="18">
        <f t="shared" ca="1" si="17"/>
        <v>1</v>
      </c>
      <c r="AP110" s="18">
        <f t="shared" ca="1" si="17"/>
        <v>1</v>
      </c>
      <c r="AQ110" s="18">
        <f t="shared" ca="1" si="17"/>
        <v>1</v>
      </c>
      <c r="AR110" s="18">
        <f t="shared" ca="1" si="18"/>
        <v>0</v>
      </c>
      <c r="AS110" s="18">
        <f t="shared" ca="1" si="18"/>
        <v>0</v>
      </c>
      <c r="AT110" s="18">
        <f t="shared" ca="1" si="18"/>
        <v>0</v>
      </c>
      <c r="AU110" s="18">
        <f t="shared" ca="1" si="18"/>
        <v>0</v>
      </c>
    </row>
    <row r="111" spans="2:47" x14ac:dyDescent="0.15">
      <c r="B111">
        <v>774.68299999999999</v>
      </c>
      <c r="C111">
        <v>10</v>
      </c>
      <c r="D111" s="18">
        <v>7.2840000000000002E-2</v>
      </c>
      <c r="E111" s="18">
        <v>-2.2120000000000001E-2</v>
      </c>
      <c r="F111" s="18">
        <v>0.58720000000000006</v>
      </c>
      <c r="G111" s="18">
        <v>9.1410000000000005E-2</v>
      </c>
      <c r="H111" s="18">
        <v>-6.5729999999999997E-2</v>
      </c>
      <c r="I111" s="18">
        <v>1.742</v>
      </c>
      <c r="J111" s="18">
        <v>0.18740000000000001</v>
      </c>
      <c r="K111" s="18">
        <v>1.502E-2</v>
      </c>
      <c r="L111" s="18">
        <v>1.4790000000000001</v>
      </c>
      <c r="M111" s="18">
        <v>8.1710000000000005E-2</v>
      </c>
      <c r="O111" s="18">
        <f>MAX(MIN(Angle!A124,AngHe!$P$3),AngHe!$P$2)</f>
        <v>8.9717000000000002</v>
      </c>
      <c r="P111" s="18">
        <f t="shared" ca="1" si="13"/>
        <v>5.0180961433668951E-2</v>
      </c>
      <c r="Q111" s="18">
        <f t="shared" ca="1" si="13"/>
        <v>4.433749581027701E-2</v>
      </c>
      <c r="R111" s="18">
        <f t="shared" ca="1" si="13"/>
        <v>5.0180961433668951E-2</v>
      </c>
      <c r="S111" s="18">
        <f t="shared" ca="1" si="13"/>
        <v>4.433749581027701E-2</v>
      </c>
      <c r="T111" s="18">
        <f ca="1">MAX(-P111+MIN(P111,AngCal!$B$30),T$11+T$12/(1+EXP((T$13-LOG10($O111))/T$14))+T$15/(1+EXP((T$16-LOG10($O111))/T$17))+T$18/(1+EXP((T$19-LOG10($O111))/T$20)))</f>
        <v>-3.7448784582022117E-2</v>
      </c>
      <c r="U111" s="18">
        <f ca="1">MAX(-Q111+MIN(Q111,AngCal!$B$30),U$11+U$12/(1+EXP((U$13-LOG10($O111))/U$14))+U$15/(1+EXP((U$16-LOG10($O111))/U$17))+U$18/(1+EXP((U$19-LOG10($O111))/U$20)))</f>
        <v>-3.2935069985577284E-2</v>
      </c>
      <c r="V111" s="18">
        <f ca="1">MAX(-R111+MIN(R111,AngCal!$B$30),V$11+V$12/(1+EXP((V$13-LOG10($O111))/V$14))+V$15/(1+EXP((V$16-LOG10($O111))/V$17))+V$18/(1+EXP((V$19-LOG10($O111))/V$20)))</f>
        <v>-3.7448784582022117E-2</v>
      </c>
      <c r="W111" s="18">
        <f ca="1">MAX(-S111+MIN(S111,AngCal!$B$30),W$11+W$12/(1+EXP((W$13-LOG10($O111))/W$14))+W$15/(1+EXP((W$16-LOG10($O111))/W$17))+W$18/(1+EXP((W$19-LOG10($O111))/W$20)))</f>
        <v>-3.2935069985577284E-2</v>
      </c>
      <c r="X111" s="18">
        <f t="shared" ca="1" si="14"/>
        <v>0.86683902490329745</v>
      </c>
      <c r="Y111" s="18">
        <f t="shared" ca="1" si="14"/>
        <v>1.1176456522250908</v>
      </c>
      <c r="Z111" s="18">
        <f t="shared" ca="1" si="14"/>
        <v>0.86683902490329745</v>
      </c>
      <c r="AA111" s="18">
        <f t="shared" ca="1" si="14"/>
        <v>1.1176456522250908</v>
      </c>
      <c r="AB111" s="18">
        <f t="shared" ca="1" si="15"/>
        <v>4.5841973554881676E-2</v>
      </c>
      <c r="AC111" s="18">
        <f t="shared" ca="1" si="15"/>
        <v>3.959918802198855E-2</v>
      </c>
      <c r="AD111" s="18">
        <f t="shared" ca="1" si="15"/>
        <v>4.5841973554881676E-2</v>
      </c>
      <c r="AE111" s="18">
        <f t="shared" ca="1" si="15"/>
        <v>3.959918802198855E-2</v>
      </c>
      <c r="AF111" s="18">
        <f ca="1">MAX(-AB111+MIN(AB111,AngCal!$B$30),AF$11+AF$12/(1+EXP((AF$13-LOG10($O111))/AF$14))+AF$15/(1+EXP((AF$16-LOG10($O111))/AF$17))+AF$18/(1+EXP((AF$19-LOG10($O111))/AF$20)))</f>
        <v>0.14132616482758506</v>
      </c>
      <c r="AG111" s="18">
        <f ca="1">MAX(-AC111+MIN(AC111,AngCal!$B$30),AG$11+AG$12/(1+EXP((AG$13-LOG10($O111))/AG$14))+AG$15/(1+EXP((AG$16-LOG10($O111))/AG$17))+AG$18/(1+EXP((AG$19-LOG10($O111))/AG$20)))</f>
        <v>0.14382960254598448</v>
      </c>
      <c r="AH111" s="18">
        <f ca="1">MAX(-AD111+MIN(AD111,AngCal!$B$30),AH$11+AH$12/(1+EXP((AH$13-LOG10($O111))/AH$14))+AH$15/(1+EXP((AH$16-LOG10($O111))/AH$17))+AH$18/(1+EXP((AH$19-LOG10($O111))/AH$20)))</f>
        <v>0.14132616482758506</v>
      </c>
      <c r="AI111" s="18">
        <f ca="1">MAX(-AE111+MIN(AE111,AngCal!$B$30),AI$11+AI$12/(1+EXP((AI$13-LOG10($O111))/AI$14))+AI$15/(1+EXP((AI$16-LOG10($O111))/AI$17))+AI$18/(1+EXP((AI$19-LOG10($O111))/AI$20)))</f>
        <v>0.14382960254598448</v>
      </c>
      <c r="AJ111" s="18">
        <f t="shared" ca="1" si="16"/>
        <v>0.815643393263635</v>
      </c>
      <c r="AK111" s="18">
        <f t="shared" ca="1" si="16"/>
        <v>0.65515004240611119</v>
      </c>
      <c r="AL111" s="18">
        <f t="shared" ca="1" si="16"/>
        <v>0.815643393263635</v>
      </c>
      <c r="AM111" s="18">
        <f t="shared" ca="1" si="16"/>
        <v>0.65515004240611119</v>
      </c>
      <c r="AN111" s="18">
        <f t="shared" ca="1" si="17"/>
        <v>1</v>
      </c>
      <c r="AO111" s="18">
        <f t="shared" ca="1" si="17"/>
        <v>1</v>
      </c>
      <c r="AP111" s="18">
        <f t="shared" ca="1" si="17"/>
        <v>1</v>
      </c>
      <c r="AQ111" s="18">
        <f t="shared" ca="1" si="17"/>
        <v>1</v>
      </c>
      <c r="AR111" s="18">
        <f t="shared" ca="1" si="18"/>
        <v>0</v>
      </c>
      <c r="AS111" s="18">
        <f t="shared" ca="1" si="18"/>
        <v>0</v>
      </c>
      <c r="AT111" s="18">
        <f t="shared" ca="1" si="18"/>
        <v>0</v>
      </c>
      <c r="AU111" s="18">
        <f t="shared" ca="1" si="18"/>
        <v>0</v>
      </c>
    </row>
    <row r="112" spans="2:47" x14ac:dyDescent="0.15">
      <c r="B112">
        <v>774.68299999999999</v>
      </c>
      <c r="C112">
        <v>15</v>
      </c>
      <c r="D112" s="18">
        <v>5.3350000000000002E-2</v>
      </c>
      <c r="E112" s="18">
        <v>-4.274E-2</v>
      </c>
      <c r="F112" s="18">
        <v>0.73399999999999999</v>
      </c>
      <c r="G112" s="18">
        <v>0.156</v>
      </c>
      <c r="H112" s="18">
        <v>-4.5409999999999999E-2</v>
      </c>
      <c r="I112" s="18">
        <v>1.764</v>
      </c>
      <c r="J112" s="18">
        <v>0.27660000000000001</v>
      </c>
      <c r="K112" s="18">
        <v>3.4799999999999998E-2</v>
      </c>
      <c r="L112" s="18">
        <v>0.21560000000000001</v>
      </c>
      <c r="M112" s="18">
        <v>0.5494</v>
      </c>
      <c r="O112" s="18">
        <f>MAX(MIN(Angle!A125,AngHe!$P$3),AngHe!$P$2)</f>
        <v>11.295</v>
      </c>
      <c r="P112" s="18">
        <f t="shared" ca="1" si="13"/>
        <v>4.9314483049818642E-2</v>
      </c>
      <c r="Q112" s="18">
        <f t="shared" ca="1" si="13"/>
        <v>4.0859505166676538E-2</v>
      </c>
      <c r="R112" s="18">
        <f t="shared" ca="1" si="13"/>
        <v>4.9314483049818642E-2</v>
      </c>
      <c r="S112" s="18">
        <f t="shared" ca="1" si="13"/>
        <v>4.0859505166676538E-2</v>
      </c>
      <c r="T112" s="18">
        <f ca="1">MAX(-P112+MIN(P112,AngCal!$B$30),T$11+T$12/(1+EXP((T$13-LOG10($O112))/T$14))+T$15/(1+EXP((T$16-LOG10($O112))/T$17))+T$18/(1+EXP((T$19-LOG10($O112))/T$20)))</f>
        <v>-3.7437514941702291E-2</v>
      </c>
      <c r="U112" s="18">
        <f ca="1">MAX(-Q112+MIN(Q112,AngCal!$B$30),U$11+U$12/(1+EXP((U$13-LOG10($O112))/U$14))+U$15/(1+EXP((U$16-LOG10($O112))/U$17))+U$18/(1+EXP((U$19-LOG10($O112))/U$20)))</f>
        <v>-3.1918001968590314E-2</v>
      </c>
      <c r="V112" s="18">
        <f ca="1">MAX(-R112+MIN(R112,AngCal!$B$30),V$11+V$12/(1+EXP((V$13-LOG10($O112))/V$14))+V$15/(1+EXP((V$16-LOG10($O112))/V$17))+V$18/(1+EXP((V$19-LOG10($O112))/V$20)))</f>
        <v>-3.7437514941702291E-2</v>
      </c>
      <c r="W112" s="18">
        <f ca="1">MAX(-S112+MIN(S112,AngCal!$B$30),W$11+W$12/(1+EXP((W$13-LOG10($O112))/W$14))+W$15/(1+EXP((W$16-LOG10($O112))/W$17))+W$18/(1+EXP((W$19-LOG10($O112))/W$20)))</f>
        <v>-3.1918001968590314E-2</v>
      </c>
      <c r="X112" s="18">
        <f t="shared" ca="1" si="14"/>
        <v>0.78296105819170059</v>
      </c>
      <c r="Y112" s="18">
        <f t="shared" ca="1" si="14"/>
        <v>1.1673411925525263</v>
      </c>
      <c r="Z112" s="18">
        <f t="shared" ca="1" si="14"/>
        <v>0.78296105819170059</v>
      </c>
      <c r="AA112" s="18">
        <f t="shared" ca="1" si="14"/>
        <v>1.1673411925525263</v>
      </c>
      <c r="AB112" s="18">
        <f t="shared" ca="1" si="15"/>
        <v>5.1080810492779682E-2</v>
      </c>
      <c r="AC112" s="18">
        <f t="shared" ca="1" si="15"/>
        <v>3.9555801104148219E-2</v>
      </c>
      <c r="AD112" s="18">
        <f t="shared" ca="1" si="15"/>
        <v>5.1080810492779682E-2</v>
      </c>
      <c r="AE112" s="18">
        <f t="shared" ca="1" si="15"/>
        <v>3.9555801104148219E-2</v>
      </c>
      <c r="AF112" s="18">
        <f ca="1">MAX(-AB112+MIN(AB112,AngCal!$B$30),AF$11+AF$12/(1+EXP((AF$13-LOG10($O112))/AF$14))+AF$15/(1+EXP((AF$16-LOG10($O112))/AF$17))+AF$18/(1+EXP((AF$19-LOG10($O112))/AF$20)))</f>
        <v>0.15505891658963275</v>
      </c>
      <c r="AG112" s="18">
        <f ca="1">MAX(-AC112+MIN(AC112,AngCal!$B$30),AG$11+AG$12/(1+EXP((AG$13-LOG10($O112))/AG$14))+AG$15/(1+EXP((AG$16-LOG10($O112))/AG$17))+AG$18/(1+EXP((AG$19-LOG10($O112))/AG$20)))</f>
        <v>0.15712167735168389</v>
      </c>
      <c r="AH112" s="18">
        <f ca="1">MAX(-AD112+MIN(AD112,AngCal!$B$30),AH$11+AH$12/(1+EXP((AH$13-LOG10($O112))/AH$14))+AH$15/(1+EXP((AH$16-LOG10($O112))/AH$17))+AH$18/(1+EXP((AH$19-LOG10($O112))/AH$20)))</f>
        <v>0.15505891658963275</v>
      </c>
      <c r="AI112" s="18">
        <f ca="1">MAX(-AE112+MIN(AE112,AngCal!$B$30),AI$11+AI$12/(1+EXP((AI$13-LOG10($O112))/AI$14))+AI$15/(1+EXP((AI$16-LOG10($O112))/AI$17))+AI$18/(1+EXP((AI$19-LOG10($O112))/AI$20)))</f>
        <v>0.15712167735168389</v>
      </c>
      <c r="AJ112" s="18">
        <f t="shared" ca="1" si="16"/>
        <v>0.91008882018675041</v>
      </c>
      <c r="AK112" s="18">
        <f t="shared" ca="1" si="16"/>
        <v>0.72975636177572589</v>
      </c>
      <c r="AL112" s="18">
        <f t="shared" ca="1" si="16"/>
        <v>0.91008882018675041</v>
      </c>
      <c r="AM112" s="18">
        <f t="shared" ca="1" si="16"/>
        <v>0.72975636177572589</v>
      </c>
      <c r="AN112" s="18">
        <f t="shared" ca="1" si="17"/>
        <v>1</v>
      </c>
      <c r="AO112" s="18">
        <f t="shared" ca="1" si="17"/>
        <v>1</v>
      </c>
      <c r="AP112" s="18">
        <f t="shared" ca="1" si="17"/>
        <v>1</v>
      </c>
      <c r="AQ112" s="18">
        <f t="shared" ca="1" si="17"/>
        <v>1</v>
      </c>
      <c r="AR112" s="18">
        <f t="shared" ca="1" si="18"/>
        <v>0</v>
      </c>
      <c r="AS112" s="18">
        <f t="shared" ca="1" si="18"/>
        <v>0</v>
      </c>
      <c r="AT112" s="18">
        <f t="shared" ca="1" si="18"/>
        <v>0</v>
      </c>
      <c r="AU112" s="18">
        <f t="shared" ca="1" si="18"/>
        <v>0</v>
      </c>
    </row>
    <row r="113" spans="2:47" x14ac:dyDescent="0.15">
      <c r="B113">
        <v>774.68299999999999</v>
      </c>
      <c r="C113">
        <v>20</v>
      </c>
      <c r="D113" s="18">
        <v>6.3570000000000002E-2</v>
      </c>
      <c r="E113" s="18">
        <v>-3.6179999999999997E-2</v>
      </c>
      <c r="F113" s="18">
        <v>0.72599999999999998</v>
      </c>
      <c r="G113" s="18">
        <v>0.14119999999999999</v>
      </c>
      <c r="H113" s="18">
        <v>-4.7629999999999999E-2</v>
      </c>
      <c r="I113" s="18">
        <v>1.87</v>
      </c>
      <c r="J113" s="18">
        <v>0.2651</v>
      </c>
      <c r="K113" s="18">
        <v>2.0230000000000001E-2</v>
      </c>
      <c r="L113" s="18">
        <v>-0.30790000000000001</v>
      </c>
      <c r="M113" s="18">
        <v>2.1280000000000001</v>
      </c>
      <c r="O113" s="18">
        <f>MAX(MIN(Angle!A126,AngHe!$P$3),AngHe!$P$2)</f>
        <v>14.218999999999999</v>
      </c>
      <c r="P113" s="18">
        <f t="shared" ca="1" si="13"/>
        <v>4.8320520758891615E-2</v>
      </c>
      <c r="Q113" s="18">
        <f t="shared" ca="1" si="13"/>
        <v>3.8299851456306072E-2</v>
      </c>
      <c r="R113" s="18">
        <f t="shared" ca="1" si="13"/>
        <v>4.8320520758891615E-2</v>
      </c>
      <c r="S113" s="18">
        <f t="shared" ca="1" si="13"/>
        <v>3.8299851456306072E-2</v>
      </c>
      <c r="T113" s="18">
        <f ca="1">MAX(-P113+MIN(P113,AngCal!$B$30),T$11+T$12/(1+EXP((T$13-LOG10($O113))/T$14))+T$15/(1+EXP((T$16-LOG10($O113))/T$17))+T$18/(1+EXP((T$19-LOG10($O113))/T$20)))</f>
        <v>-3.7409300601260735E-2</v>
      </c>
      <c r="U113" s="18">
        <f ca="1">MAX(-Q113+MIN(Q113,AngCal!$B$30),U$11+U$12/(1+EXP((U$13-LOG10($O113))/U$14))+U$15/(1+EXP((U$16-LOG10($O113))/U$17))+U$18/(1+EXP((U$19-LOG10($O113))/U$20)))</f>
        <v>-3.0718216519019723E-2</v>
      </c>
      <c r="V113" s="18">
        <f ca="1">MAX(-R113+MIN(R113,AngCal!$B$30),V$11+V$12/(1+EXP((V$13-LOG10($O113))/V$14))+V$15/(1+EXP((V$16-LOG10($O113))/V$17))+V$18/(1+EXP((V$19-LOG10($O113))/V$20)))</f>
        <v>-3.7409300601260735E-2</v>
      </c>
      <c r="W113" s="18">
        <f ca="1">MAX(-S113+MIN(S113,AngCal!$B$30),W$11+W$12/(1+EXP((W$13-LOG10($O113))/W$14))+W$15/(1+EXP((W$16-LOG10($O113))/W$17))+W$18/(1+EXP((W$19-LOG10($O113))/W$20)))</f>
        <v>-3.0718216519019723E-2</v>
      </c>
      <c r="X113" s="18">
        <f t="shared" ca="1" si="14"/>
        <v>0.67351178393014965</v>
      </c>
      <c r="Y113" s="18">
        <f t="shared" ca="1" si="14"/>
        <v>1.1085940637460789</v>
      </c>
      <c r="Z113" s="18">
        <f t="shared" ca="1" si="14"/>
        <v>0.67351178393014965</v>
      </c>
      <c r="AA113" s="18">
        <f t="shared" ca="1" si="14"/>
        <v>1.1085940637460789</v>
      </c>
      <c r="AB113" s="18">
        <f t="shared" ca="1" si="15"/>
        <v>5.6391198710076786E-2</v>
      </c>
      <c r="AC113" s="18">
        <f t="shared" ca="1" si="15"/>
        <v>3.9510402492865915E-2</v>
      </c>
      <c r="AD113" s="18">
        <f t="shared" ca="1" si="15"/>
        <v>5.6391198710076786E-2</v>
      </c>
      <c r="AE113" s="18">
        <f t="shared" ca="1" si="15"/>
        <v>3.9510402492865915E-2</v>
      </c>
      <c r="AF113" s="18">
        <f ca="1">MAX(-AB113+MIN(AB113,AngCal!$B$30),AF$11+AF$12/(1+EXP((AF$13-LOG10($O113))/AF$14))+AF$15/(1+EXP((AF$16-LOG10($O113))/AF$17))+AF$18/(1+EXP((AF$19-LOG10($O113))/AF$20)))</f>
        <v>0.1695831336725101</v>
      </c>
      <c r="AG113" s="18">
        <f ca="1">MAX(-AC113+MIN(AC113,AngCal!$B$30),AG$11+AG$12/(1+EXP((AG$13-LOG10($O113))/AG$14))+AG$15/(1+EXP((AG$16-LOG10($O113))/AG$17))+AG$18/(1+EXP((AG$19-LOG10($O113))/AG$20)))</f>
        <v>0.17164922164769525</v>
      </c>
      <c r="AH113" s="18">
        <f ca="1">MAX(-AD113+MIN(AD113,AngCal!$B$30),AH$11+AH$12/(1+EXP((AH$13-LOG10($O113))/AH$14))+AH$15/(1+EXP((AH$16-LOG10($O113))/AH$17))+AH$18/(1+EXP((AH$19-LOG10($O113))/AH$20)))</f>
        <v>0.1695831336725101</v>
      </c>
      <c r="AI113" s="18">
        <f ca="1">MAX(-AE113+MIN(AE113,AngCal!$B$30),AI$11+AI$12/(1+EXP((AI$13-LOG10($O113))/AI$14))+AI$15/(1+EXP((AI$16-LOG10($O113))/AI$17))+AI$18/(1+EXP((AI$19-LOG10($O113))/AI$20)))</f>
        <v>0.17164922164769525</v>
      </c>
      <c r="AJ113" s="18">
        <f t="shared" ca="1" si="16"/>
        <v>1.0466768531845529</v>
      </c>
      <c r="AK113" s="18">
        <f t="shared" ca="1" si="16"/>
        <v>0.8561111851239821</v>
      </c>
      <c r="AL113" s="18">
        <f t="shared" ca="1" si="16"/>
        <v>1.0466768531845529</v>
      </c>
      <c r="AM113" s="18">
        <f t="shared" ca="1" si="16"/>
        <v>0.8561111851239821</v>
      </c>
      <c r="AN113" s="18">
        <f t="shared" ca="1" si="17"/>
        <v>1</v>
      </c>
      <c r="AO113" s="18">
        <f t="shared" ca="1" si="17"/>
        <v>1</v>
      </c>
      <c r="AP113" s="18">
        <f t="shared" ca="1" si="17"/>
        <v>1</v>
      </c>
      <c r="AQ113" s="18">
        <f t="shared" ca="1" si="17"/>
        <v>1</v>
      </c>
      <c r="AR113" s="18">
        <f t="shared" ca="1" si="18"/>
        <v>0</v>
      </c>
      <c r="AS113" s="18">
        <f t="shared" ca="1" si="18"/>
        <v>0</v>
      </c>
      <c r="AT113" s="18">
        <f t="shared" ca="1" si="18"/>
        <v>0</v>
      </c>
      <c r="AU113" s="18">
        <f t="shared" ca="1" si="18"/>
        <v>0</v>
      </c>
    </row>
    <row r="114" spans="2:47" x14ac:dyDescent="0.15">
      <c r="B114">
        <v>897.803</v>
      </c>
      <c r="C114">
        <v>1</v>
      </c>
      <c r="D114" s="18">
        <v>7.2789999999999994E-2</v>
      </c>
      <c r="E114" s="18">
        <v>-2.7480000000000001E-2</v>
      </c>
      <c r="F114" s="18">
        <v>0.98519999999999996</v>
      </c>
      <c r="G114" s="18">
        <v>0.37180000000000002</v>
      </c>
      <c r="H114" s="18">
        <v>-6.411E-2</v>
      </c>
      <c r="I114" s="18">
        <v>1.919</v>
      </c>
      <c r="J114" s="18">
        <v>0.23039999999999999</v>
      </c>
      <c r="K114" s="18">
        <v>1.8790000000000001E-2</v>
      </c>
      <c r="L114" s="18">
        <v>2.327</v>
      </c>
      <c r="M114" s="18">
        <v>0.1134</v>
      </c>
      <c r="O114" s="18">
        <f>MAX(MIN(Angle!A127,AngHe!$P$3),AngHe!$P$2)</f>
        <v>17.901</v>
      </c>
      <c r="P114" s="18">
        <f t="shared" ca="1" si="13"/>
        <v>4.7120916141902863E-2</v>
      </c>
      <c r="Q114" s="18">
        <f t="shared" ca="1" si="13"/>
        <v>3.6135958548103114E-2</v>
      </c>
      <c r="R114" s="18">
        <f t="shared" ca="1" si="13"/>
        <v>4.7120916141902863E-2</v>
      </c>
      <c r="S114" s="18">
        <f t="shared" ca="1" si="13"/>
        <v>3.6135958548103114E-2</v>
      </c>
      <c r="T114" s="18">
        <f ca="1">MAX(-P114+MIN(P114,AngCal!$B$30),T$11+T$12/(1+EXP((T$13-LOG10($O114))/T$14))+T$15/(1+EXP((T$16-LOG10($O114))/T$17))+T$18/(1+EXP((T$19-LOG10($O114))/T$20)))</f>
        <v>-3.7343601999400032E-2</v>
      </c>
      <c r="U114" s="18">
        <f ca="1">MAX(-Q114+MIN(Q114,AngCal!$B$30),U$11+U$12/(1+EXP((U$13-LOG10($O114))/U$14))+U$15/(1+EXP((U$16-LOG10($O114))/U$17))+U$18/(1+EXP((U$19-LOG10($O114))/U$20)))</f>
        <v>-2.931532429219114E-2</v>
      </c>
      <c r="V114" s="18">
        <f ca="1">MAX(-R114+MIN(R114,AngCal!$B$30),V$11+V$12/(1+EXP((V$13-LOG10($O114))/V$14))+V$15/(1+EXP((V$16-LOG10($O114))/V$17))+V$18/(1+EXP((V$19-LOG10($O114))/V$20)))</f>
        <v>-3.7343601999400032E-2</v>
      </c>
      <c r="W114" s="18">
        <f ca="1">MAX(-S114+MIN(S114,AngCal!$B$30),W$11+W$12/(1+EXP((W$13-LOG10($O114))/W$14))+W$15/(1+EXP((W$16-LOG10($O114))/W$17))+W$18/(1+EXP((W$19-LOG10($O114))/W$20)))</f>
        <v>-2.931532429219114E-2</v>
      </c>
      <c r="X114" s="18">
        <f t="shared" ca="1" si="14"/>
        <v>0.56145894673115404</v>
      </c>
      <c r="Y114" s="18">
        <f t="shared" ca="1" si="14"/>
        <v>0.99121107701543021</v>
      </c>
      <c r="Z114" s="18">
        <f t="shared" ca="1" si="14"/>
        <v>0.56145894673115404</v>
      </c>
      <c r="AA114" s="18">
        <f t="shared" ca="1" si="14"/>
        <v>0.99121107701543021</v>
      </c>
      <c r="AB114" s="18">
        <f t="shared" ca="1" si="15"/>
        <v>5.9689500744356618E-2</v>
      </c>
      <c r="AC114" s="18">
        <f t="shared" ca="1" si="15"/>
        <v>3.9442290908966442E-2</v>
      </c>
      <c r="AD114" s="18">
        <f t="shared" ca="1" si="15"/>
        <v>5.9689500744356618E-2</v>
      </c>
      <c r="AE114" s="18">
        <f t="shared" ca="1" si="15"/>
        <v>3.9442290908966442E-2</v>
      </c>
      <c r="AF114" s="18">
        <f ca="1">MAX(-AB114+MIN(AB114,AngCal!$B$30),AF$11+AF$12/(1+EXP((AF$13-LOG10($O114))/AF$14))+AF$15/(1+EXP((AF$16-LOG10($O114))/AF$17))+AF$18/(1+EXP((AF$19-LOG10($O114))/AF$20)))</f>
        <v>0.18482782734244663</v>
      </c>
      <c r="AG114" s="18">
        <f ca="1">MAX(-AC114+MIN(AC114,AngCal!$B$30),AG$11+AG$12/(1+EXP((AG$13-LOG10($O114))/AG$14))+AG$15/(1+EXP((AG$16-LOG10($O114))/AG$17))+AG$18/(1+EXP((AG$19-LOG10($O114))/AG$20)))</f>
        <v>0.1873891580925971</v>
      </c>
      <c r="AH114" s="18">
        <f ca="1">MAX(-AD114+MIN(AD114,AngCal!$B$30),AH$11+AH$12/(1+EXP((AH$13-LOG10($O114))/AH$14))+AH$15/(1+EXP((AH$16-LOG10($O114))/AH$17))+AH$18/(1+EXP((AH$19-LOG10($O114))/AH$20)))</f>
        <v>0.18482782734244663</v>
      </c>
      <c r="AI114" s="18">
        <f ca="1">MAX(-AE114+MIN(AE114,AngCal!$B$30),AI$11+AI$12/(1+EXP((AI$13-LOG10($O114))/AI$14))+AI$15/(1+EXP((AI$16-LOG10($O114))/AI$17))+AI$18/(1+EXP((AI$19-LOG10($O114))/AI$20)))</f>
        <v>0.1873891580925971</v>
      </c>
      <c r="AJ114" s="18">
        <f t="shared" ca="1" si="16"/>
        <v>1.2174005627802515</v>
      </c>
      <c r="AK114" s="18">
        <f t="shared" ca="1" si="16"/>
        <v>1.0362920865220802</v>
      </c>
      <c r="AL114" s="18">
        <f t="shared" ca="1" si="16"/>
        <v>1.2174005627802515</v>
      </c>
      <c r="AM114" s="18">
        <f t="shared" ca="1" si="16"/>
        <v>1.0362920865220802</v>
      </c>
      <c r="AN114" s="18">
        <f t="shared" ca="1" si="17"/>
        <v>1</v>
      </c>
      <c r="AO114" s="18">
        <f t="shared" ca="1" si="17"/>
        <v>1</v>
      </c>
      <c r="AP114" s="18">
        <f t="shared" ca="1" si="17"/>
        <v>1</v>
      </c>
      <c r="AQ114" s="18">
        <f t="shared" ca="1" si="17"/>
        <v>1</v>
      </c>
      <c r="AR114" s="18">
        <f t="shared" ca="1" si="18"/>
        <v>0</v>
      </c>
      <c r="AS114" s="18">
        <f t="shared" ca="1" si="18"/>
        <v>0</v>
      </c>
      <c r="AT114" s="18">
        <f t="shared" ca="1" si="18"/>
        <v>0</v>
      </c>
      <c r="AU114" s="18">
        <f t="shared" ca="1" si="18"/>
        <v>0</v>
      </c>
    </row>
    <row r="115" spans="2:47" x14ac:dyDescent="0.15">
      <c r="B115">
        <v>897.803</v>
      </c>
      <c r="C115">
        <v>3</v>
      </c>
      <c r="D115" s="18">
        <v>7.4029999999999999E-2</v>
      </c>
      <c r="E115" s="18">
        <v>-2.7040000000000002E-2</v>
      </c>
      <c r="F115" s="18">
        <v>0.65349999999999997</v>
      </c>
      <c r="G115" s="18">
        <v>0.17330000000000001</v>
      </c>
      <c r="H115" s="18">
        <v>-6.6930000000000003E-2</v>
      </c>
      <c r="I115" s="18">
        <v>1.954</v>
      </c>
      <c r="J115" s="18">
        <v>0.20039999999999999</v>
      </c>
      <c r="K115" s="18">
        <v>1.9939999999999999E-2</v>
      </c>
      <c r="L115" s="18">
        <v>2.2850000000000001</v>
      </c>
      <c r="M115" s="18">
        <v>0.106</v>
      </c>
      <c r="O115" s="18">
        <f>MAX(MIN(Angle!A128,AngHe!$P$3),AngHe!$P$2)</f>
        <v>22.536000000000001</v>
      </c>
      <c r="P115" s="18">
        <f t="shared" ca="1" si="13"/>
        <v>4.6046017432419803E-2</v>
      </c>
      <c r="Q115" s="18">
        <f t="shared" ca="1" si="13"/>
        <v>3.3927977764314471E-2</v>
      </c>
      <c r="R115" s="18">
        <f t="shared" ca="1" si="13"/>
        <v>4.6046017432419803E-2</v>
      </c>
      <c r="S115" s="18">
        <f t="shared" ca="1" si="13"/>
        <v>3.3927977764314471E-2</v>
      </c>
      <c r="T115" s="18">
        <f ca="1">MAX(-P115+MIN(P115,AngCal!$B$30),T$11+T$12/(1+EXP((T$13-LOG10($O115))/T$14))+T$15/(1+EXP((T$16-LOG10($O115))/T$17))+T$18/(1+EXP((T$19-LOG10($O115))/T$20)))</f>
        <v>-3.7192504775196748E-2</v>
      </c>
      <c r="U115" s="18">
        <f ca="1">MAX(-Q115+MIN(Q115,AngCal!$B$30),U$11+U$12/(1+EXP((U$13-LOG10($O115))/U$14))+U$15/(1+EXP((U$16-LOG10($O115))/U$17))+U$18/(1+EXP((U$19-LOG10($O115))/U$20)))</f>
        <v>-2.7693333180154149E-2</v>
      </c>
      <c r="V115" s="18">
        <f ca="1">MAX(-R115+MIN(R115,AngCal!$B$30),V$11+V$12/(1+EXP((V$13-LOG10($O115))/V$14))+V$15/(1+EXP((V$16-LOG10($O115))/V$17))+V$18/(1+EXP((V$19-LOG10($O115))/V$20)))</f>
        <v>-3.7192504775196748E-2</v>
      </c>
      <c r="W115" s="18">
        <f ca="1">MAX(-S115+MIN(S115,AngCal!$B$30),W$11+W$12/(1+EXP((W$13-LOG10($O115))/W$14))+W$15/(1+EXP((W$16-LOG10($O115))/W$17))+W$18/(1+EXP((W$19-LOG10($O115))/W$20)))</f>
        <v>-2.7693333180154149E-2</v>
      </c>
      <c r="X115" s="18">
        <f t="shared" ca="1" si="14"/>
        <v>0.46591817660364238</v>
      </c>
      <c r="Y115" s="18">
        <f t="shared" ca="1" si="14"/>
        <v>0.84872187304980995</v>
      </c>
      <c r="Z115" s="18">
        <f t="shared" ca="1" si="14"/>
        <v>0.46591817660364238</v>
      </c>
      <c r="AA115" s="18">
        <f t="shared" ca="1" si="14"/>
        <v>0.84872187304980995</v>
      </c>
      <c r="AB115" s="18">
        <f t="shared" ca="1" si="15"/>
        <v>6.0995842303412096E-2</v>
      </c>
      <c r="AC115" s="18">
        <f t="shared" ca="1" si="15"/>
        <v>3.9333718516435356E-2</v>
      </c>
      <c r="AD115" s="18">
        <f t="shared" ca="1" si="15"/>
        <v>6.0995842303412096E-2</v>
      </c>
      <c r="AE115" s="18">
        <f t="shared" ca="1" si="15"/>
        <v>3.9333718516435356E-2</v>
      </c>
      <c r="AF115" s="18">
        <f ca="1">MAX(-AB115+MIN(AB115,AngCal!$B$30),AF$11+AF$12/(1+EXP((AF$13-LOG10($O115))/AF$14))+AF$15/(1+EXP((AF$16-LOG10($O115))/AF$17))+AF$18/(1+EXP((AF$19-LOG10($O115))/AF$20)))</f>
        <v>0.20068617857007118</v>
      </c>
      <c r="AG115" s="18">
        <f ca="1">MAX(-AC115+MIN(AC115,AngCal!$B$30),AG$11+AG$12/(1+EXP((AG$13-LOG10($O115))/AG$14))+AG$15/(1+EXP((AG$16-LOG10($O115))/AG$17))+AG$18/(1+EXP((AG$19-LOG10($O115))/AG$20)))</f>
        <v>0.20424396139995579</v>
      </c>
      <c r="AH115" s="18">
        <f ca="1">MAX(-AD115+MIN(AD115,AngCal!$B$30),AH$11+AH$12/(1+EXP((AH$13-LOG10($O115))/AH$14))+AH$15/(1+EXP((AH$16-LOG10($O115))/AH$17))+AH$18/(1+EXP((AH$19-LOG10($O115))/AH$20)))</f>
        <v>0.20068617857007118</v>
      </c>
      <c r="AI115" s="18">
        <f ca="1">MAX(-AE115+MIN(AE115,AngCal!$B$30),AI$11+AI$12/(1+EXP((AI$13-LOG10($O115))/AI$14))+AI$15/(1+EXP((AI$16-LOG10($O115))/AI$17))+AI$18/(1+EXP((AI$19-LOG10($O115))/AI$20)))</f>
        <v>0.20424396139995579</v>
      </c>
      <c r="AJ115" s="18">
        <f t="shared" ca="1" si="16"/>
        <v>1.4001663779088318</v>
      </c>
      <c r="AK115" s="18">
        <f t="shared" ca="1" si="16"/>
        <v>1.2502839015491873</v>
      </c>
      <c r="AL115" s="18">
        <f t="shared" ca="1" si="16"/>
        <v>1.4001663779088318</v>
      </c>
      <c r="AM115" s="18">
        <f t="shared" ca="1" si="16"/>
        <v>1.2502839015491873</v>
      </c>
      <c r="AN115" s="18">
        <f t="shared" ca="1" si="17"/>
        <v>1</v>
      </c>
      <c r="AO115" s="18">
        <f t="shared" ca="1" si="17"/>
        <v>1</v>
      </c>
      <c r="AP115" s="18">
        <f t="shared" ca="1" si="17"/>
        <v>1</v>
      </c>
      <c r="AQ115" s="18">
        <f t="shared" ca="1" si="17"/>
        <v>1</v>
      </c>
      <c r="AR115" s="18">
        <f t="shared" ca="1" si="18"/>
        <v>0</v>
      </c>
      <c r="AS115" s="18">
        <f t="shared" ca="1" si="18"/>
        <v>0</v>
      </c>
      <c r="AT115" s="18">
        <f t="shared" ca="1" si="18"/>
        <v>0</v>
      </c>
      <c r="AU115" s="18">
        <f t="shared" ca="1" si="18"/>
        <v>0</v>
      </c>
    </row>
    <row r="116" spans="2:47" x14ac:dyDescent="0.15">
      <c r="B116">
        <v>897.803</v>
      </c>
      <c r="C116">
        <v>5</v>
      </c>
      <c r="D116" s="18">
        <v>7.8359999999999999E-2</v>
      </c>
      <c r="E116" s="18">
        <v>-3.9750000000000001E-2</v>
      </c>
      <c r="F116" s="18">
        <v>0.66300000000000003</v>
      </c>
      <c r="G116" s="18">
        <v>0.3009</v>
      </c>
      <c r="H116" s="18">
        <v>-4.666E-2</v>
      </c>
      <c r="I116" s="18">
        <v>1.954</v>
      </c>
      <c r="J116" s="18">
        <v>0.124</v>
      </c>
      <c r="K116" s="18">
        <v>8.0569999999999999E-3</v>
      </c>
      <c r="L116" s="18">
        <v>2.16</v>
      </c>
      <c r="M116" s="18">
        <v>3.0110000000000001E-2</v>
      </c>
      <c r="O116" s="18">
        <f>MAX(MIN(Angle!A129,AngHe!$P$3),AngHe!$P$2)</f>
        <v>28.370999999999999</v>
      </c>
      <c r="P116" s="18">
        <f t="shared" ca="1" si="13"/>
        <v>4.5464536634925355E-2</v>
      </c>
      <c r="Q116" s="18">
        <f t="shared" ca="1" si="13"/>
        <v>3.1389072826950512E-2</v>
      </c>
      <c r="R116" s="18">
        <f t="shared" ca="1" si="13"/>
        <v>4.5464536634925355E-2</v>
      </c>
      <c r="S116" s="18">
        <f t="shared" ca="1" si="13"/>
        <v>3.1389072826950512E-2</v>
      </c>
      <c r="T116" s="18">
        <f ca="1">MAX(-P116+MIN(P116,AngCal!$B$30),T$11+T$12/(1+EXP((T$13-LOG10($O116))/T$14))+T$15/(1+EXP((T$16-LOG10($O116))/T$17))+T$18/(1+EXP((T$19-LOG10($O116))/T$20)))</f>
        <v>-3.6847343741345739E-2</v>
      </c>
      <c r="U116" s="18">
        <f ca="1">MAX(-Q116+MIN(Q116,AngCal!$B$30),U$11+U$12/(1+EXP((U$13-LOG10($O116))/U$14))+U$15/(1+EXP((U$16-LOG10($O116))/U$17))+U$18/(1+EXP((U$19-LOG10($O116))/U$20)))</f>
        <v>-2.584199601509745E-2</v>
      </c>
      <c r="V116" s="18">
        <f ca="1">MAX(-R116+MIN(R116,AngCal!$B$30),V$11+V$12/(1+EXP((V$13-LOG10($O116))/V$14))+V$15/(1+EXP((V$16-LOG10($O116))/V$17))+V$18/(1+EXP((V$19-LOG10($O116))/V$20)))</f>
        <v>-3.6847343741345739E-2</v>
      </c>
      <c r="W116" s="18">
        <f ca="1">MAX(-S116+MIN(S116,AngCal!$B$30),W$11+W$12/(1+EXP((W$13-LOG10($O116))/W$14))+W$15/(1+EXP((W$16-LOG10($O116))/W$17))+W$18/(1+EXP((W$19-LOG10($O116))/W$20)))</f>
        <v>-2.584199601509745E-2</v>
      </c>
      <c r="X116" s="18">
        <f t="shared" ca="1" si="14"/>
        <v>0.39616538515806082</v>
      </c>
      <c r="Y116" s="18">
        <f t="shared" ca="1" si="14"/>
        <v>0.70795747211370819</v>
      </c>
      <c r="Z116" s="18">
        <f t="shared" ca="1" si="14"/>
        <v>0.39616538515806082</v>
      </c>
      <c r="AA116" s="18">
        <f t="shared" ca="1" si="14"/>
        <v>0.70795747211370819</v>
      </c>
      <c r="AB116" s="18">
        <f t="shared" ca="1" si="15"/>
        <v>6.0933229052127572E-2</v>
      </c>
      <c r="AC116" s="18">
        <f t="shared" ca="1" si="15"/>
        <v>3.9159319092250157E-2</v>
      </c>
      <c r="AD116" s="18">
        <f t="shared" ca="1" si="15"/>
        <v>6.0933229052127572E-2</v>
      </c>
      <c r="AE116" s="18">
        <f t="shared" ca="1" si="15"/>
        <v>3.9159319092250157E-2</v>
      </c>
      <c r="AF116" s="18">
        <f ca="1">MAX(-AB116+MIN(AB116,AngCal!$B$30),AF$11+AF$12/(1+EXP((AF$13-LOG10($O116))/AF$14))+AF$15/(1+EXP((AF$16-LOG10($O116))/AF$17))+AF$18/(1+EXP((AF$19-LOG10($O116))/AF$20)))</f>
        <v>0.21703521464660377</v>
      </c>
      <c r="AG116" s="18">
        <f ca="1">MAX(-AC116+MIN(AC116,AngCal!$B$30),AG$11+AG$12/(1+EXP((AG$13-LOG10($O116))/AG$14))+AG$15/(1+EXP((AG$16-LOG10($O116))/AG$17))+AG$18/(1+EXP((AG$19-LOG10($O116))/AG$20)))</f>
        <v>0.22203790434289988</v>
      </c>
      <c r="AH116" s="18">
        <f ca="1">MAX(-AD116+MIN(AD116,AngCal!$B$30),AH$11+AH$12/(1+EXP((AH$13-LOG10($O116))/AH$14))+AH$15/(1+EXP((AH$16-LOG10($O116))/AH$17))+AH$18/(1+EXP((AH$19-LOG10($O116))/AH$20)))</f>
        <v>0.21703521464660377</v>
      </c>
      <c r="AI116" s="18">
        <f ca="1">MAX(-AE116+MIN(AE116,AngCal!$B$30),AI$11+AI$12/(1+EXP((AI$13-LOG10($O116))/AI$14))+AI$15/(1+EXP((AI$16-LOG10($O116))/AI$17))+AI$18/(1+EXP((AI$19-LOG10($O116))/AI$20)))</f>
        <v>0.22203790434289988</v>
      </c>
      <c r="AJ116" s="18">
        <f t="shared" ca="1" si="16"/>
        <v>1.5628301746431308</v>
      </c>
      <c r="AK116" s="18">
        <f t="shared" ca="1" si="16"/>
        <v>1.4530112115942675</v>
      </c>
      <c r="AL116" s="18">
        <f t="shared" ca="1" si="16"/>
        <v>1.5628301746431308</v>
      </c>
      <c r="AM116" s="18">
        <f t="shared" ca="1" si="16"/>
        <v>1.4530112115942675</v>
      </c>
      <c r="AN116" s="18">
        <f t="shared" ca="1" si="17"/>
        <v>1</v>
      </c>
      <c r="AO116" s="18">
        <f t="shared" ca="1" si="17"/>
        <v>1</v>
      </c>
      <c r="AP116" s="18">
        <f t="shared" ca="1" si="17"/>
        <v>1</v>
      </c>
      <c r="AQ116" s="18">
        <f t="shared" ca="1" si="17"/>
        <v>1</v>
      </c>
      <c r="AR116" s="18">
        <f t="shared" ca="1" si="18"/>
        <v>0</v>
      </c>
      <c r="AS116" s="18">
        <f t="shared" ca="1" si="18"/>
        <v>0</v>
      </c>
      <c r="AT116" s="18">
        <f t="shared" ca="1" si="18"/>
        <v>0</v>
      </c>
      <c r="AU116" s="18">
        <f t="shared" ca="1" si="18"/>
        <v>0</v>
      </c>
    </row>
    <row r="117" spans="2:47" x14ac:dyDescent="0.15">
      <c r="B117">
        <v>897.803</v>
      </c>
      <c r="C117">
        <v>7</v>
      </c>
      <c r="D117" s="18">
        <v>7.5029999999999999E-2</v>
      </c>
      <c r="E117" s="18">
        <v>-3.056E-2</v>
      </c>
      <c r="F117" s="18">
        <v>0.55220000000000002</v>
      </c>
      <c r="G117" s="18">
        <v>9.9949999999999997E-2</v>
      </c>
      <c r="H117" s="18">
        <v>-6.114E-2</v>
      </c>
      <c r="I117" s="18">
        <v>1.8360000000000001</v>
      </c>
      <c r="J117" s="18">
        <v>0.12970000000000001</v>
      </c>
      <c r="K117" s="18">
        <v>1.6670000000000001E-2</v>
      </c>
      <c r="L117" s="18">
        <v>1.72</v>
      </c>
      <c r="M117" s="18">
        <v>5.7360000000000001E-2</v>
      </c>
      <c r="O117" s="18">
        <f>MAX(MIN(Angle!A130,AngHe!$P$3),AngHe!$P$2)</f>
        <v>35.716999999999999</v>
      </c>
      <c r="P117" s="18">
        <f t="shared" ca="1" si="13"/>
        <v>4.3852899900646364E-2</v>
      </c>
      <c r="Q117" s="18">
        <f t="shared" ca="1" si="13"/>
        <v>2.8390652634814252E-2</v>
      </c>
      <c r="R117" s="18">
        <f t="shared" ca="1" si="13"/>
        <v>4.3852899900646364E-2</v>
      </c>
      <c r="S117" s="18">
        <f t="shared" ca="1" si="13"/>
        <v>2.8390652634814252E-2</v>
      </c>
      <c r="T117" s="18">
        <f ca="1">MAX(-P117+MIN(P117,AngCal!$B$30),T$11+T$12/(1+EXP((T$13-LOG10($O117))/T$14))+T$15/(1+EXP((T$16-LOG10($O117))/T$17))+T$18/(1+EXP((T$19-LOG10($O117))/T$20)))</f>
        <v>-3.6068682059733251E-2</v>
      </c>
      <c r="U117" s="18">
        <f ca="1">MAX(-Q117+MIN(Q117,AngCal!$B$30),U$11+U$12/(1+EXP((U$13-LOG10($O117))/U$14))+U$15/(1+EXP((U$16-LOG10($O117))/U$17))+U$18/(1+EXP((U$19-LOG10($O117))/U$20)))</f>
        <v>-2.3760733010406775E-2</v>
      </c>
      <c r="V117" s="18">
        <f ca="1">MAX(-R117+MIN(R117,AngCal!$B$30),V$11+V$12/(1+EXP((V$13-LOG10($O117))/V$14))+V$15/(1+EXP((V$16-LOG10($O117))/V$17))+V$18/(1+EXP((V$19-LOG10($O117))/V$20)))</f>
        <v>-3.6068682059733251E-2</v>
      </c>
      <c r="W117" s="18">
        <f ca="1">MAX(-S117+MIN(S117,AngCal!$B$30),W$11+W$12/(1+EXP((W$13-LOG10($O117))/W$14))+W$15/(1+EXP((W$16-LOG10($O117))/W$17))+W$18/(1+EXP((W$19-LOG10($O117))/W$20)))</f>
        <v>-2.3760733010406775E-2</v>
      </c>
      <c r="X117" s="18">
        <f t="shared" ca="1" si="14"/>
        <v>0.35288965802960964</v>
      </c>
      <c r="Y117" s="18">
        <f t="shared" ca="1" si="14"/>
        <v>0.59284701176134158</v>
      </c>
      <c r="Z117" s="18">
        <f t="shared" ca="1" si="14"/>
        <v>0.35288965802960964</v>
      </c>
      <c r="AA117" s="18">
        <f t="shared" ca="1" si="14"/>
        <v>0.59284701176134158</v>
      </c>
      <c r="AB117" s="18">
        <f t="shared" ca="1" si="15"/>
        <v>5.9799295568301936E-2</v>
      </c>
      <c r="AC117" s="18">
        <f t="shared" ca="1" si="15"/>
        <v>3.8879099421311812E-2</v>
      </c>
      <c r="AD117" s="18">
        <f t="shared" ca="1" si="15"/>
        <v>5.9799295568301936E-2</v>
      </c>
      <c r="AE117" s="18">
        <f t="shared" ca="1" si="15"/>
        <v>3.8879099421311812E-2</v>
      </c>
      <c r="AF117" s="18">
        <f ca="1">MAX(-AB117+MIN(AB117,AngCal!$B$30),AF$11+AF$12/(1+EXP((AF$13-LOG10($O117))/AF$14))+AF$15/(1+EXP((AF$16-LOG10($O117))/AF$17))+AF$18/(1+EXP((AF$19-LOG10($O117))/AF$20)))</f>
        <v>0.23373074612932376</v>
      </c>
      <c r="AG117" s="18">
        <f ca="1">MAX(-AC117+MIN(AC117,AngCal!$B$30),AG$11+AG$12/(1+EXP((AG$13-LOG10($O117))/AG$14))+AG$15/(1+EXP((AG$16-LOG10($O117))/AG$17))+AG$18/(1+EXP((AG$19-LOG10($O117))/AG$20)))</f>
        <v>0.24048195059315583</v>
      </c>
      <c r="AH117" s="18">
        <f ca="1">MAX(-AD117+MIN(AD117,AngCal!$B$30),AH$11+AH$12/(1+EXP((AH$13-LOG10($O117))/AH$14))+AH$15/(1+EXP((AH$16-LOG10($O117))/AH$17))+AH$18/(1+EXP((AH$19-LOG10($O117))/AH$20)))</f>
        <v>0.23373074612932376</v>
      </c>
      <c r="AI117" s="18">
        <f ca="1">MAX(-AE117+MIN(AE117,AngCal!$B$30),AI$11+AI$12/(1+EXP((AI$13-LOG10($O117))/AI$14))+AI$15/(1+EXP((AI$16-LOG10($O117))/AI$17))+AI$18/(1+EXP((AI$19-LOG10($O117))/AI$20)))</f>
        <v>0.24048195059315583</v>
      </c>
      <c r="AJ117" s="18">
        <f t="shared" ca="1" si="16"/>
        <v>1.6762292929849627</v>
      </c>
      <c r="AK117" s="18">
        <f t="shared" ca="1" si="16"/>
        <v>1.5946399204216932</v>
      </c>
      <c r="AL117" s="18">
        <f t="shared" ca="1" si="16"/>
        <v>1.6762292929849627</v>
      </c>
      <c r="AM117" s="18">
        <f t="shared" ca="1" si="16"/>
        <v>1.5946399204216932</v>
      </c>
      <c r="AN117" s="18">
        <f t="shared" ca="1" si="17"/>
        <v>1</v>
      </c>
      <c r="AO117" s="18">
        <f t="shared" ca="1" si="17"/>
        <v>1</v>
      </c>
      <c r="AP117" s="18">
        <f t="shared" ca="1" si="17"/>
        <v>1</v>
      </c>
      <c r="AQ117" s="18">
        <f t="shared" ca="1" si="17"/>
        <v>1</v>
      </c>
      <c r="AR117" s="18">
        <f t="shared" ca="1" si="18"/>
        <v>0</v>
      </c>
      <c r="AS117" s="18">
        <f t="shared" ca="1" si="18"/>
        <v>0</v>
      </c>
      <c r="AT117" s="18">
        <f t="shared" ca="1" si="18"/>
        <v>0</v>
      </c>
      <c r="AU117" s="18">
        <f t="shared" ca="1" si="18"/>
        <v>0</v>
      </c>
    </row>
    <row r="118" spans="2:47" x14ac:dyDescent="0.15">
      <c r="B118">
        <v>897.803</v>
      </c>
      <c r="C118">
        <v>10</v>
      </c>
      <c r="D118" s="18">
        <v>7.2840000000000002E-2</v>
      </c>
      <c r="E118" s="18">
        <v>-2.2120000000000001E-2</v>
      </c>
      <c r="F118" s="18">
        <v>0.58720000000000006</v>
      </c>
      <c r="G118" s="18">
        <v>9.1410000000000005E-2</v>
      </c>
      <c r="H118" s="18">
        <v>-6.5729999999999997E-2</v>
      </c>
      <c r="I118" s="18">
        <v>1.742</v>
      </c>
      <c r="J118" s="18">
        <v>0.18740000000000001</v>
      </c>
      <c r="K118" s="18">
        <v>1.502E-2</v>
      </c>
      <c r="L118" s="18">
        <v>1.4790000000000001</v>
      </c>
      <c r="M118" s="18">
        <v>8.1710000000000005E-2</v>
      </c>
      <c r="O118" s="18">
        <f>MAX(MIN(Angle!A131,AngHe!$P$3),AngHe!$P$2)</f>
        <v>44.965000000000003</v>
      </c>
      <c r="P118" s="18">
        <f t="shared" ca="1" si="13"/>
        <v>3.8947983591564331E-2</v>
      </c>
      <c r="Q118" s="18">
        <f t="shared" ca="1" si="13"/>
        <v>2.4953207039574092E-2</v>
      </c>
      <c r="R118" s="18">
        <f t="shared" ca="1" si="13"/>
        <v>3.8947983591564331E-2</v>
      </c>
      <c r="S118" s="18">
        <f t="shared" ca="1" si="13"/>
        <v>2.4953207039574092E-2</v>
      </c>
      <c r="T118" s="18">
        <f ca="1">MAX(-P118+MIN(P118,AngCal!$B$30),T$11+T$12/(1+EXP((T$13-LOG10($O118))/T$14))+T$15/(1+EXP((T$16-LOG10($O118))/T$17))+T$18/(1+EXP((T$19-LOG10($O118))/T$20)))</f>
        <v>-3.4360677267372013E-2</v>
      </c>
      <c r="U118" s="18">
        <f ca="1">MAX(-Q118+MIN(Q118,AngCal!$B$30),U$11+U$12/(1+EXP((U$13-LOG10($O118))/U$14))+U$15/(1+EXP((U$16-LOG10($O118))/U$17))+U$18/(1+EXP((U$19-LOG10($O118))/U$20)))</f>
        <v>-2.1462483609954282E-2</v>
      </c>
      <c r="V118" s="18">
        <f ca="1">MAX(-R118+MIN(R118,AngCal!$B$30),V$11+V$12/(1+EXP((V$13-LOG10($O118))/V$14))+V$15/(1+EXP((V$16-LOG10($O118))/V$17))+V$18/(1+EXP((V$19-LOG10($O118))/V$20)))</f>
        <v>-3.4360677267372013E-2</v>
      </c>
      <c r="W118" s="18">
        <f ca="1">MAX(-S118+MIN(S118,AngCal!$B$30),W$11+W$12/(1+EXP((W$13-LOG10($O118))/W$14))+W$15/(1+EXP((W$16-LOG10($O118))/W$17))+W$18/(1+EXP((W$19-LOG10($O118))/W$20)))</f>
        <v>-2.1462483609954282E-2</v>
      </c>
      <c r="X118" s="18">
        <f t="shared" ca="1" si="14"/>
        <v>0.33230525001225114</v>
      </c>
      <c r="Y118" s="18">
        <f t="shared" ca="1" si="14"/>
        <v>0.51970067022927913</v>
      </c>
      <c r="Z118" s="18">
        <f t="shared" ca="1" si="14"/>
        <v>0.33230525001225114</v>
      </c>
      <c r="AA118" s="18">
        <f t="shared" ca="1" si="14"/>
        <v>0.51970067022927913</v>
      </c>
      <c r="AB118" s="18">
        <f t="shared" ca="1" si="15"/>
        <v>5.7484967075249305E-2</v>
      </c>
      <c r="AC118" s="18">
        <f t="shared" ca="1" si="15"/>
        <v>3.8429369759061104E-2</v>
      </c>
      <c r="AD118" s="18">
        <f t="shared" ca="1" si="15"/>
        <v>5.7484967075249305E-2</v>
      </c>
      <c r="AE118" s="18">
        <f t="shared" ca="1" si="15"/>
        <v>3.8429369759061104E-2</v>
      </c>
      <c r="AF118" s="18">
        <f ca="1">MAX(-AB118+MIN(AB118,AngCal!$B$30),AF$11+AF$12/(1+EXP((AF$13-LOG10($O118))/AF$14))+AF$15/(1+EXP((AF$16-LOG10($O118))/AF$17))+AF$18/(1+EXP((AF$19-LOG10($O118))/AF$20)))</f>
        <v>0.25060725776911574</v>
      </c>
      <c r="AG118" s="18">
        <f ca="1">MAX(-AC118+MIN(AC118,AngCal!$B$30),AG$11+AG$12/(1+EXP((AG$13-LOG10($O118))/AG$14))+AG$15/(1+EXP((AG$16-LOG10($O118))/AG$17))+AG$18/(1+EXP((AG$19-LOG10($O118))/AG$20)))</f>
        <v>0.25913666026785781</v>
      </c>
      <c r="AH118" s="18">
        <f ca="1">MAX(-AD118+MIN(AD118,AngCal!$B$30),AH$11+AH$12/(1+EXP((AH$13-LOG10($O118))/AH$14))+AH$15/(1+EXP((AH$16-LOG10($O118))/AH$17))+AH$18/(1+EXP((AH$19-LOG10($O118))/AH$20)))</f>
        <v>0.25060725776911574</v>
      </c>
      <c r="AI118" s="18">
        <f ca="1">MAX(-AE118+MIN(AE118,AngCal!$B$30),AI$11+AI$12/(1+EXP((AI$13-LOG10($O118))/AI$14))+AI$15/(1+EXP((AI$16-LOG10($O118))/AI$17))+AI$18/(1+EXP((AI$19-LOG10($O118))/AI$20)))</f>
        <v>0.25913666026785781</v>
      </c>
      <c r="AJ118" s="18">
        <f t="shared" ca="1" si="16"/>
        <v>1.7274479437949586</v>
      </c>
      <c r="AK118" s="18">
        <f t="shared" ca="1" si="16"/>
        <v>1.6490256259366649</v>
      </c>
      <c r="AL118" s="18">
        <f t="shared" ca="1" si="16"/>
        <v>1.7274479437949586</v>
      </c>
      <c r="AM118" s="18">
        <f t="shared" ca="1" si="16"/>
        <v>1.6490256259366649</v>
      </c>
      <c r="AN118" s="18">
        <f t="shared" ca="1" si="17"/>
        <v>1</v>
      </c>
      <c r="AO118" s="18">
        <f t="shared" ca="1" si="17"/>
        <v>1</v>
      </c>
      <c r="AP118" s="18">
        <f t="shared" ca="1" si="17"/>
        <v>1</v>
      </c>
      <c r="AQ118" s="18">
        <f t="shared" ca="1" si="17"/>
        <v>1</v>
      </c>
      <c r="AR118" s="18">
        <f t="shared" ca="1" si="18"/>
        <v>0</v>
      </c>
      <c r="AS118" s="18">
        <f t="shared" ca="1" si="18"/>
        <v>0</v>
      </c>
      <c r="AT118" s="18">
        <f t="shared" ca="1" si="18"/>
        <v>0</v>
      </c>
      <c r="AU118" s="18">
        <f t="shared" ca="1" si="18"/>
        <v>0</v>
      </c>
    </row>
    <row r="119" spans="2:47" x14ac:dyDescent="0.15">
      <c r="B119">
        <v>897.803</v>
      </c>
      <c r="C119">
        <v>15</v>
      </c>
      <c r="D119" s="18">
        <v>5.3350000000000002E-2</v>
      </c>
      <c r="E119" s="18">
        <v>-4.274E-2</v>
      </c>
      <c r="F119" s="18">
        <v>0.73399999999999999</v>
      </c>
      <c r="G119" s="18">
        <v>0.156</v>
      </c>
      <c r="H119" s="18">
        <v>-4.5409999999999999E-2</v>
      </c>
      <c r="I119" s="18">
        <v>1.764</v>
      </c>
      <c r="J119" s="18">
        <v>0.27660000000000001</v>
      </c>
      <c r="K119" s="18">
        <v>3.4799999999999998E-2</v>
      </c>
      <c r="L119" s="18">
        <v>0.21560000000000001</v>
      </c>
      <c r="M119" s="18">
        <v>0.5494</v>
      </c>
      <c r="O119" s="18">
        <f>MAX(MIN(Angle!A132,AngHe!$P$3),AngHe!$P$2)</f>
        <v>56.606999999999999</v>
      </c>
      <c r="P119" s="18">
        <f t="shared" ref="P119:S161" ca="1" si="19">MAX(0,P$11+P$12/(1+EXP((P$13-LOG10($O119))/P$14))+P$15/(1+EXP((P$16-LOG10($O119))/P$17))+P$18/(1+EXP((P$19-LOG10($O119))/P$20)))</f>
        <v>3.1413910405258594E-2</v>
      </c>
      <c r="Q119" s="18">
        <f t="shared" ca="1" si="19"/>
        <v>2.1225454924179352E-2</v>
      </c>
      <c r="R119" s="18">
        <f t="shared" ca="1" si="19"/>
        <v>3.1413910405258594E-2</v>
      </c>
      <c r="S119" s="18">
        <f t="shared" ca="1" si="19"/>
        <v>2.1225454924179352E-2</v>
      </c>
      <c r="T119" s="18">
        <f ca="1">MAX(-P119+MIN(P119,AngCal!$B$30),T$11+T$12/(1+EXP((T$13-LOG10($O119))/T$14))+T$15/(1+EXP((T$16-LOG10($O119))/T$17))+T$18/(1+EXP((T$19-LOG10($O119))/T$20)))</f>
        <v>-3.0413910405258593E-2</v>
      </c>
      <c r="U119" s="18">
        <f ca="1">MAX(-Q119+MIN(Q119,AngCal!$B$30),U$11+U$12/(1+EXP((U$13-LOG10($O119))/U$14))+U$15/(1+EXP((U$16-LOG10($O119))/U$17))+U$18/(1+EXP((U$19-LOG10($O119))/U$20)))</f>
        <v>-1.8977110965936007E-2</v>
      </c>
      <c r="V119" s="18">
        <f ca="1">MAX(-R119+MIN(R119,AngCal!$B$30),V$11+V$12/(1+EXP((V$13-LOG10($O119))/V$14))+V$15/(1+EXP((V$16-LOG10($O119))/V$17))+V$18/(1+EXP((V$19-LOG10($O119))/V$20)))</f>
        <v>-3.0413910405258593E-2</v>
      </c>
      <c r="W119" s="18">
        <f ca="1">MAX(-S119+MIN(S119,AngCal!$B$30),W$11+W$12/(1+EXP((W$13-LOG10($O119))/W$14))+W$15/(1+EXP((W$16-LOG10($O119))/W$17))+W$18/(1+EXP((W$19-LOG10($O119))/W$20)))</f>
        <v>-1.8977110965936007E-2</v>
      </c>
      <c r="X119" s="18">
        <f t="shared" ref="X119:AA161" ca="1" si="20">10^(X$11+X$12/(1+EXP((X$13-LOG10($O119))/X$14))+X$15/(1+EXP((X$16-LOG10($O119))/X$17))+X$18/(1+EXP((X$19-LOG10($O119))/X$20)))</f>
        <v>0.32917756656605107</v>
      </c>
      <c r="Y119" s="18">
        <f t="shared" ca="1" si="20"/>
        <v>0.4928668782987628</v>
      </c>
      <c r="Z119" s="18">
        <f t="shared" ca="1" si="20"/>
        <v>0.32917756656605107</v>
      </c>
      <c r="AA119" s="18">
        <f t="shared" ca="1" si="20"/>
        <v>0.4928668782987628</v>
      </c>
      <c r="AB119" s="18">
        <f t="shared" ref="AB119:AE161" ca="1" si="21">MAX(0,AB$11+AB$12/(1+EXP((AB$13-LOG10($O119))/AB$14))+AB$15/(1+EXP((AB$16-LOG10($O119))/AB$17))+AB$18/(1+EXP((AB$19-LOG10($O119))/AB$20)))</f>
        <v>5.3605839530716355E-2</v>
      </c>
      <c r="AC119" s="18">
        <f t="shared" ca="1" si="21"/>
        <v>3.7709062848377557E-2</v>
      </c>
      <c r="AD119" s="18">
        <f t="shared" ca="1" si="21"/>
        <v>5.3605839530716355E-2</v>
      </c>
      <c r="AE119" s="18">
        <f t="shared" ca="1" si="21"/>
        <v>3.7709062848377557E-2</v>
      </c>
      <c r="AF119" s="18">
        <f ca="1">MAX(-AB119+MIN(AB119,AngCal!$B$30),AF$11+AF$12/(1+EXP((AF$13-LOG10($O119))/AF$14))+AF$15/(1+EXP((AF$16-LOG10($O119))/AF$17))+AF$18/(1+EXP((AF$19-LOG10($O119))/AF$20)))</f>
        <v>0.26747763227410731</v>
      </c>
      <c r="AG119" s="18">
        <f ca="1">MAX(-AC119+MIN(AC119,AngCal!$B$30),AG$11+AG$12/(1+EXP((AG$13-LOG10($O119))/AG$14))+AG$15/(1+EXP((AG$16-LOG10($O119))/AG$17))+AG$18/(1+EXP((AG$19-LOG10($O119))/AG$20)))</f>
        <v>0.27736975908848038</v>
      </c>
      <c r="AH119" s="18">
        <f ca="1">MAX(-AD119+MIN(AD119,AngCal!$B$30),AH$11+AH$12/(1+EXP((AH$13-LOG10($O119))/AH$14))+AH$15/(1+EXP((AH$16-LOG10($O119))/AH$17))+AH$18/(1+EXP((AH$19-LOG10($O119))/AH$20)))</f>
        <v>0.26747763227410731</v>
      </c>
      <c r="AI119" s="18">
        <f ca="1">MAX(-AE119+MIN(AE119,AngCal!$B$30),AI$11+AI$12/(1+EXP((AI$13-LOG10($O119))/AI$14))+AI$15/(1+EXP((AI$16-LOG10($O119))/AI$17))+AI$18/(1+EXP((AI$19-LOG10($O119))/AI$20)))</f>
        <v>0.27736975908848038</v>
      </c>
      <c r="AJ119" s="18">
        <f t="shared" ref="AJ119:AM161" ca="1" si="22">10^(AJ$11+AJ$12/(1+EXP((AJ$13-LOG10($O119))/AJ$14))+AJ$15/(1+EXP((AJ$16-LOG10($O119))/AJ$17))+AJ$18/(1+EXP((AJ$19-LOG10($O119))/AJ$20)))</f>
        <v>1.7229709938658522</v>
      </c>
      <c r="AK119" s="18">
        <f t="shared" ca="1" si="22"/>
        <v>1.6217817451057359</v>
      </c>
      <c r="AL119" s="18">
        <f t="shared" ca="1" si="22"/>
        <v>1.7229709938658522</v>
      </c>
      <c r="AM119" s="18">
        <f t="shared" ca="1" si="22"/>
        <v>1.6217817451057359</v>
      </c>
      <c r="AN119" s="18">
        <f t="shared" ref="AN119:AQ161" ca="1" si="23">MAX(0.1,MIN(1,AN$11+AN$12/(1+EXP((AN$13-LOG10($O119))/AN$14))+AN$15/(1+EXP((AN$16-LOG10($O119))/AN$17))+AN$18/(1+EXP((AN$19-LOG10($O119))/AN$20))))</f>
        <v>1</v>
      </c>
      <c r="AO119" s="18">
        <f t="shared" ca="1" si="23"/>
        <v>1</v>
      </c>
      <c r="AP119" s="18">
        <f t="shared" ca="1" si="23"/>
        <v>1</v>
      </c>
      <c r="AQ119" s="18">
        <f t="shared" ca="1" si="23"/>
        <v>1</v>
      </c>
      <c r="AR119" s="18">
        <f t="shared" ref="AR119:AU161" ca="1" si="24">MAX(0,AR$11+AR$12/(1+EXP((AR$13-LOG10($O119))/AR$14))+AR$15/(1+EXP((AR$16-LOG10($O119))/AR$17))+AR$18/(1+EXP((AR$19-LOG10($O119))/AR$20)))</f>
        <v>0</v>
      </c>
      <c r="AS119" s="18">
        <f t="shared" ca="1" si="24"/>
        <v>0</v>
      </c>
      <c r="AT119" s="18">
        <f t="shared" ca="1" si="24"/>
        <v>0</v>
      </c>
      <c r="AU119" s="18">
        <f t="shared" ca="1" si="24"/>
        <v>0</v>
      </c>
    </row>
    <row r="120" spans="2:47" x14ac:dyDescent="0.15">
      <c r="B120">
        <v>897.803</v>
      </c>
      <c r="C120">
        <v>20</v>
      </c>
      <c r="D120" s="18">
        <v>6.3570000000000002E-2</v>
      </c>
      <c r="E120" s="18">
        <v>-3.6179999999999997E-2</v>
      </c>
      <c r="F120" s="18">
        <v>0.72599999999999998</v>
      </c>
      <c r="G120" s="18">
        <v>0.14119999999999999</v>
      </c>
      <c r="H120" s="18">
        <v>-4.7629999999999999E-2</v>
      </c>
      <c r="I120" s="18">
        <v>1.87</v>
      </c>
      <c r="J120" s="18">
        <v>0.2651</v>
      </c>
      <c r="K120" s="18">
        <v>2.0230000000000001E-2</v>
      </c>
      <c r="L120" s="18">
        <v>-0.30790000000000001</v>
      </c>
      <c r="M120" s="18">
        <v>2.1280000000000001</v>
      </c>
      <c r="O120" s="18">
        <f>MAX(MIN(Angle!A133,AngHe!$P$3),AngHe!$P$2)</f>
        <v>71.265000000000001</v>
      </c>
      <c r="P120" s="18">
        <f t="shared" ca="1" si="19"/>
        <v>2.327354193167553E-2</v>
      </c>
      <c r="Q120" s="18">
        <f t="shared" ca="1" si="19"/>
        <v>1.7439130531984315E-2</v>
      </c>
      <c r="R120" s="18">
        <f t="shared" ca="1" si="19"/>
        <v>2.327354193167553E-2</v>
      </c>
      <c r="S120" s="18">
        <f t="shared" ca="1" si="19"/>
        <v>1.7439130531984315E-2</v>
      </c>
      <c r="T120" s="18">
        <f ca="1">MAX(-P120+MIN(P120,AngCal!$B$30),T$11+T$12/(1+EXP((T$13-LOG10($O120))/T$14))+T$15/(1+EXP((T$16-LOG10($O120))/T$17))+T$18/(1+EXP((T$19-LOG10($O120))/T$20)))</f>
        <v>-2.2273541931675529E-2</v>
      </c>
      <c r="U120" s="18">
        <f ca="1">MAX(-Q120+MIN(Q120,AngCal!$B$30),U$11+U$12/(1+EXP((U$13-LOG10($O120))/U$14))+U$15/(1+EXP((U$16-LOG10($O120))/U$17))+U$18/(1+EXP((U$19-LOG10($O120))/U$20)))</f>
        <v>-1.6353510271478466E-2</v>
      </c>
      <c r="V120" s="18">
        <f ca="1">MAX(-R120+MIN(R120,AngCal!$B$30),V$11+V$12/(1+EXP((V$13-LOG10($O120))/V$14))+V$15/(1+EXP((V$16-LOG10($O120))/V$17))+V$18/(1+EXP((V$19-LOG10($O120))/V$20)))</f>
        <v>-2.2273541931675529E-2</v>
      </c>
      <c r="W120" s="18">
        <f ca="1">MAX(-S120+MIN(S120,AngCal!$B$30),W$11+W$12/(1+EXP((W$13-LOG10($O120))/W$14))+W$15/(1+EXP((W$16-LOG10($O120))/W$17))+W$18/(1+EXP((W$19-LOG10($O120))/W$20)))</f>
        <v>-1.6353510271478466E-2</v>
      </c>
      <c r="X120" s="18">
        <f t="shared" ca="1" si="20"/>
        <v>0.33795655340460351</v>
      </c>
      <c r="Y120" s="18">
        <f t="shared" ca="1" si="20"/>
        <v>0.50274609231020917</v>
      </c>
      <c r="Z120" s="18">
        <f t="shared" ca="1" si="20"/>
        <v>0.33795655340460351</v>
      </c>
      <c r="AA120" s="18">
        <f t="shared" ca="1" si="20"/>
        <v>0.50274609231020917</v>
      </c>
      <c r="AB120" s="18">
        <f t="shared" ca="1" si="21"/>
        <v>4.7714263485216513E-2</v>
      </c>
      <c r="AC120" s="18">
        <f t="shared" ca="1" si="21"/>
        <v>3.6558906882281229E-2</v>
      </c>
      <c r="AD120" s="18">
        <f t="shared" ca="1" si="21"/>
        <v>4.7714263485216513E-2</v>
      </c>
      <c r="AE120" s="18">
        <f t="shared" ca="1" si="21"/>
        <v>3.6558906882281229E-2</v>
      </c>
      <c r="AF120" s="18">
        <f ca="1">MAX(-AB120+MIN(AB120,AngCal!$B$30),AF$11+AF$12/(1+EXP((AF$13-LOG10($O120))/AF$14))+AF$15/(1+EXP((AF$16-LOG10($O120))/AF$17))+AF$18/(1+EXP((AF$19-LOG10($O120))/AF$20)))</f>
        <v>0.28412924201957507</v>
      </c>
      <c r="AG120" s="18">
        <f ca="1">MAX(-AC120+MIN(AC120,AngCal!$B$30),AG$11+AG$12/(1+EXP((AG$13-LOG10($O120))/AG$14))+AG$15/(1+EXP((AG$16-LOG10($O120))/AG$17))+AG$18/(1+EXP((AG$19-LOG10($O120))/AG$20)))</f>
        <v>0.29430865713378984</v>
      </c>
      <c r="AH120" s="18">
        <f ca="1">MAX(-AD120+MIN(AD120,AngCal!$B$30),AH$11+AH$12/(1+EXP((AH$13-LOG10($O120))/AH$14))+AH$15/(1+EXP((AH$16-LOG10($O120))/AH$17))+AH$18/(1+EXP((AH$19-LOG10($O120))/AH$20)))</f>
        <v>0.28412924201957507</v>
      </c>
      <c r="AI120" s="18">
        <f ca="1">MAX(-AE120+MIN(AE120,AngCal!$B$30),AI$11+AI$12/(1+EXP((AI$13-LOG10($O120))/AI$14))+AI$15/(1+EXP((AI$16-LOG10($O120))/AI$17))+AI$18/(1+EXP((AI$19-LOG10($O120))/AI$20)))</f>
        <v>0.29430865713378984</v>
      </c>
      <c r="AJ120" s="18">
        <f t="shared" ca="1" si="22"/>
        <v>1.6816545083068686</v>
      </c>
      <c r="AK120" s="18">
        <f t="shared" ca="1" si="22"/>
        <v>1.5368247648523838</v>
      </c>
      <c r="AL120" s="18">
        <f t="shared" ca="1" si="22"/>
        <v>1.6816545083068686</v>
      </c>
      <c r="AM120" s="18">
        <f t="shared" ca="1" si="22"/>
        <v>1.5368247648523838</v>
      </c>
      <c r="AN120" s="18">
        <f t="shared" ca="1" si="23"/>
        <v>1</v>
      </c>
      <c r="AO120" s="18">
        <f t="shared" ca="1" si="23"/>
        <v>1</v>
      </c>
      <c r="AP120" s="18">
        <f t="shared" ca="1" si="23"/>
        <v>1</v>
      </c>
      <c r="AQ120" s="18">
        <f t="shared" ca="1" si="23"/>
        <v>1</v>
      </c>
      <c r="AR120" s="18">
        <f t="shared" ca="1" si="24"/>
        <v>0</v>
      </c>
      <c r="AS120" s="18">
        <f t="shared" ca="1" si="24"/>
        <v>0</v>
      </c>
      <c r="AT120" s="18">
        <f t="shared" ca="1" si="24"/>
        <v>0</v>
      </c>
      <c r="AU120" s="18">
        <f t="shared" ca="1" si="24"/>
        <v>0</v>
      </c>
    </row>
    <row r="121" spans="2:47" x14ac:dyDescent="0.15">
      <c r="B121">
        <v>1036.3610000000001</v>
      </c>
      <c r="C121">
        <v>1</v>
      </c>
      <c r="D121" s="18">
        <v>7.2789999999999994E-2</v>
      </c>
      <c r="E121" s="18">
        <v>-2.7480000000000001E-2</v>
      </c>
      <c r="F121" s="18">
        <v>0.98519999999999996</v>
      </c>
      <c r="G121" s="18">
        <v>0.37180000000000002</v>
      </c>
      <c r="H121" s="18">
        <v>-6.411E-2</v>
      </c>
      <c r="I121" s="18">
        <v>1.919</v>
      </c>
      <c r="J121" s="18">
        <v>0.23039999999999999</v>
      </c>
      <c r="K121" s="18">
        <v>1.8790000000000001E-2</v>
      </c>
      <c r="L121" s="18">
        <v>2.327</v>
      </c>
      <c r="M121" s="18">
        <v>0.1134</v>
      </c>
      <c r="O121" s="18">
        <f>MAX(MIN(Angle!A134,AngHe!$P$3),AngHe!$P$2)</f>
        <v>89.715999999999994</v>
      </c>
      <c r="P121" s="18">
        <f t="shared" ca="1" si="19"/>
        <v>1.6071168132028805E-2</v>
      </c>
      <c r="Q121" s="18">
        <f t="shared" ca="1" si="19"/>
        <v>1.3844816648912052E-2</v>
      </c>
      <c r="R121" s="18">
        <f t="shared" ca="1" si="19"/>
        <v>1.6071168132028805E-2</v>
      </c>
      <c r="S121" s="18">
        <f t="shared" ca="1" si="19"/>
        <v>1.3844816648912052E-2</v>
      </c>
      <c r="T121" s="18">
        <f ca="1">MAX(-P121+MIN(P121,AngCal!$B$30),T$11+T$12/(1+EXP((T$13-LOG10($O121))/T$14))+T$15/(1+EXP((T$16-LOG10($O121))/T$17))+T$18/(1+EXP((T$19-LOG10($O121))/T$20)))</f>
        <v>-1.5071168132028804E-2</v>
      </c>
      <c r="U121" s="18">
        <f ca="1">MAX(-Q121+MIN(Q121,AngCal!$B$30),U$11+U$12/(1+EXP((U$13-LOG10($O121))/U$14))+U$15/(1+EXP((U$16-LOG10($O121))/U$17))+U$18/(1+EXP((U$19-LOG10($O121))/U$20)))</f>
        <v>-1.2844816648912051E-2</v>
      </c>
      <c r="V121" s="18">
        <f ca="1">MAX(-R121+MIN(R121,AngCal!$B$30),V$11+V$12/(1+EXP((V$13-LOG10($O121))/V$14))+V$15/(1+EXP((V$16-LOG10($O121))/V$17))+V$18/(1+EXP((V$19-LOG10($O121))/V$20)))</f>
        <v>-1.5071168132028804E-2</v>
      </c>
      <c r="W121" s="18">
        <f ca="1">MAX(-S121+MIN(S121,AngCal!$B$30),W$11+W$12/(1+EXP((W$13-LOG10($O121))/W$14))+W$15/(1+EXP((W$16-LOG10($O121))/W$17))+W$18/(1+EXP((W$19-LOG10($O121))/W$20)))</f>
        <v>-1.2844816648912051E-2</v>
      </c>
      <c r="X121" s="18">
        <f t="shared" ca="1" si="20"/>
        <v>0.35300454133462023</v>
      </c>
      <c r="Y121" s="18">
        <f t="shared" ca="1" si="20"/>
        <v>0.52783701832768426</v>
      </c>
      <c r="Z121" s="18">
        <f t="shared" ca="1" si="20"/>
        <v>0.35300454133462023</v>
      </c>
      <c r="AA121" s="18">
        <f t="shared" ca="1" si="20"/>
        <v>0.52783701832768426</v>
      </c>
      <c r="AB121" s="18">
        <f t="shared" ca="1" si="21"/>
        <v>3.9675106190320955E-2</v>
      </c>
      <c r="AC121" s="18">
        <f t="shared" ca="1" si="21"/>
        <v>3.4732238883402829E-2</v>
      </c>
      <c r="AD121" s="18">
        <f t="shared" ca="1" si="21"/>
        <v>3.9675106190320955E-2</v>
      </c>
      <c r="AE121" s="18">
        <f t="shared" ca="1" si="21"/>
        <v>3.4732238883402829E-2</v>
      </c>
      <c r="AF121" s="18">
        <f ca="1">MAX(-AB121+MIN(AB121,AngCal!$B$30),AF$11+AF$12/(1+EXP((AF$13-LOG10($O121))/AF$14))+AF$15/(1+EXP((AF$16-LOG10($O121))/AF$17))+AF$18/(1+EXP((AF$19-LOG10($O121))/AF$20)))</f>
        <v>0.30029692015631465</v>
      </c>
      <c r="AG121" s="18">
        <f ca="1">MAX(-AC121+MIN(AC121,AngCal!$B$30),AG$11+AG$12/(1+EXP((AG$13-LOG10($O121))/AG$14))+AG$15/(1+EXP((AG$16-LOG10($O121))/AG$17))+AG$18/(1+EXP((AG$19-LOG10($O121))/AG$20)))</f>
        <v>0.30877771901836581</v>
      </c>
      <c r="AH121" s="18">
        <f ca="1">MAX(-AD121+MIN(AD121,AngCal!$B$30),AH$11+AH$12/(1+EXP((AH$13-LOG10($O121))/AH$14))+AH$15/(1+EXP((AH$16-LOG10($O121))/AH$17))+AH$18/(1+EXP((AH$19-LOG10($O121))/AH$20)))</f>
        <v>0.30029692015631465</v>
      </c>
      <c r="AI121" s="18">
        <f ca="1">MAX(-AE121+MIN(AE121,AngCal!$B$30),AI$11+AI$12/(1+EXP((AI$13-LOG10($O121))/AI$14))+AI$15/(1+EXP((AI$16-LOG10($O121))/AI$17))+AI$18/(1+EXP((AI$19-LOG10($O121))/AI$20)))</f>
        <v>0.30877771901836581</v>
      </c>
      <c r="AJ121" s="18">
        <f t="shared" ca="1" si="22"/>
        <v>1.6252386072346774</v>
      </c>
      <c r="AK121" s="18">
        <f t="shared" ca="1" si="22"/>
        <v>1.4202576919721148</v>
      </c>
      <c r="AL121" s="18">
        <f t="shared" ca="1" si="22"/>
        <v>1.6252386072346774</v>
      </c>
      <c r="AM121" s="18">
        <f t="shared" ca="1" si="22"/>
        <v>1.4202576919721148</v>
      </c>
      <c r="AN121" s="18">
        <f t="shared" ca="1" si="23"/>
        <v>1</v>
      </c>
      <c r="AO121" s="18">
        <f t="shared" ca="1" si="23"/>
        <v>1</v>
      </c>
      <c r="AP121" s="18">
        <f t="shared" ca="1" si="23"/>
        <v>1</v>
      </c>
      <c r="AQ121" s="18">
        <f t="shared" ca="1" si="23"/>
        <v>1</v>
      </c>
      <c r="AR121" s="18">
        <f t="shared" ca="1" si="24"/>
        <v>0</v>
      </c>
      <c r="AS121" s="18">
        <f t="shared" ca="1" si="24"/>
        <v>0</v>
      </c>
      <c r="AT121" s="18">
        <f t="shared" ca="1" si="24"/>
        <v>0</v>
      </c>
      <c r="AU121" s="18">
        <f t="shared" ca="1" si="24"/>
        <v>0</v>
      </c>
    </row>
    <row r="122" spans="2:47" x14ac:dyDescent="0.15">
      <c r="B122">
        <v>1036.3610000000001</v>
      </c>
      <c r="C122">
        <v>3</v>
      </c>
      <c r="D122" s="18">
        <v>7.4029999999999999E-2</v>
      </c>
      <c r="E122" s="18">
        <v>-2.7040000000000002E-2</v>
      </c>
      <c r="F122" s="18">
        <v>0.65349999999999997</v>
      </c>
      <c r="G122" s="18">
        <v>0.17330000000000001</v>
      </c>
      <c r="H122" s="18">
        <v>-6.6930000000000003E-2</v>
      </c>
      <c r="I122" s="18">
        <v>1.954</v>
      </c>
      <c r="J122" s="18">
        <v>0.20039999999999999</v>
      </c>
      <c r="K122" s="18">
        <v>1.9939999999999999E-2</v>
      </c>
      <c r="L122" s="18">
        <v>2.2850000000000001</v>
      </c>
      <c r="M122" s="18">
        <v>0.106</v>
      </c>
      <c r="O122" s="18">
        <f>MAX(MIN(Angle!A135,AngHe!$P$3),AngHe!$P$2)</f>
        <v>112.94</v>
      </c>
      <c r="P122" s="18">
        <f t="shared" ca="1" si="19"/>
        <v>1.0508911789772972E-2</v>
      </c>
      <c r="Q122" s="18">
        <f t="shared" ca="1" si="19"/>
        <v>1.0644167733341391E-2</v>
      </c>
      <c r="R122" s="18">
        <f t="shared" ca="1" si="19"/>
        <v>1.0508911789772972E-2</v>
      </c>
      <c r="S122" s="18">
        <f t="shared" ca="1" si="19"/>
        <v>1.0644167733341391E-2</v>
      </c>
      <c r="T122" s="18">
        <f ca="1">MAX(-P122+MIN(P122,AngCal!$B$30),T$11+T$12/(1+EXP((T$13-LOG10($O122))/T$14))+T$15/(1+EXP((T$16-LOG10($O122))/T$17))+T$18/(1+EXP((T$19-LOG10($O122))/T$20)))</f>
        <v>-9.041112298635863E-3</v>
      </c>
      <c r="U122" s="18">
        <f ca="1">MAX(-Q122+MIN(Q122,AngCal!$B$30),U$11+U$12/(1+EXP((U$13-LOG10($O122))/U$14))+U$15/(1+EXP((U$16-LOG10($O122))/U$17))+U$18/(1+EXP((U$19-LOG10($O122))/U$20)))</f>
        <v>-9.6441677333413897E-3</v>
      </c>
      <c r="V122" s="18">
        <f ca="1">MAX(-R122+MIN(R122,AngCal!$B$30),V$11+V$12/(1+EXP((V$13-LOG10($O122))/V$14))+V$15/(1+EXP((V$16-LOG10($O122))/V$17))+V$18/(1+EXP((V$19-LOG10($O122))/V$20)))</f>
        <v>-9.041112298635863E-3</v>
      </c>
      <c r="W122" s="18">
        <f ca="1">MAX(-S122+MIN(S122,AngCal!$B$30),W$11+W$12/(1+EXP((W$13-LOG10($O122))/W$14))+W$15/(1+EXP((W$16-LOG10($O122))/W$17))+W$18/(1+EXP((W$19-LOG10($O122))/W$20)))</f>
        <v>-9.6441677333413897E-3</v>
      </c>
      <c r="X122" s="18">
        <f t="shared" ca="1" si="20"/>
        <v>0.36898597821583579</v>
      </c>
      <c r="Y122" s="18">
        <f t="shared" ca="1" si="20"/>
        <v>0.54755916579280572</v>
      </c>
      <c r="Z122" s="18">
        <f t="shared" ca="1" si="20"/>
        <v>0.36898597821583579</v>
      </c>
      <c r="AA122" s="18">
        <f t="shared" ca="1" si="20"/>
        <v>0.54755916579280572</v>
      </c>
      <c r="AB122" s="18">
        <f t="shared" ca="1" si="21"/>
        <v>3.0092763608460582E-2</v>
      </c>
      <c r="AC122" s="18">
        <f t="shared" ca="1" si="21"/>
        <v>3.1854967751312142E-2</v>
      </c>
      <c r="AD122" s="18">
        <f t="shared" ca="1" si="21"/>
        <v>3.0092763608460582E-2</v>
      </c>
      <c r="AE122" s="18">
        <f t="shared" ca="1" si="21"/>
        <v>3.1854967751312142E-2</v>
      </c>
      <c r="AF122" s="18">
        <f ca="1">MAX(-AB122+MIN(AB122,AngCal!$B$30),AF$11+AF$12/(1+EXP((AF$13-LOG10($O122))/AF$14))+AF$15/(1+EXP((AF$16-LOG10($O122))/AF$17))+AF$18/(1+EXP((AF$19-LOG10($O122))/AF$20)))</f>
        <v>0.31563769707146644</v>
      </c>
      <c r="AG122" s="18">
        <f ca="1">MAX(-AC122+MIN(AC122,AngCal!$B$30),AG$11+AG$12/(1+EXP((AG$13-LOG10($O122))/AG$14))+AG$15/(1+EXP((AG$16-LOG10($O122))/AG$17))+AG$18/(1+EXP((AG$19-LOG10($O122))/AG$20)))</f>
        <v>0.31926539019786754</v>
      </c>
      <c r="AH122" s="18">
        <f ca="1">MAX(-AD122+MIN(AD122,AngCal!$B$30),AH$11+AH$12/(1+EXP((AH$13-LOG10($O122))/AH$14))+AH$15/(1+EXP((AH$16-LOG10($O122))/AH$17))+AH$18/(1+EXP((AH$19-LOG10($O122))/AH$20)))</f>
        <v>0.31563769707146644</v>
      </c>
      <c r="AI122" s="18">
        <f ca="1">MAX(-AE122+MIN(AE122,AngCal!$B$30),AI$11+AI$12/(1+EXP((AI$13-LOG10($O122))/AI$14))+AI$15/(1+EXP((AI$16-LOG10($O122))/AI$17))+AI$18/(1+EXP((AI$19-LOG10($O122))/AI$20)))</f>
        <v>0.31926539019786754</v>
      </c>
      <c r="AJ122" s="18">
        <f t="shared" ca="1" si="22"/>
        <v>1.5722206837810491</v>
      </c>
      <c r="AK122" s="18">
        <f t="shared" ca="1" si="22"/>
        <v>1.2920927537639963</v>
      </c>
      <c r="AL122" s="18">
        <f t="shared" ca="1" si="22"/>
        <v>1.5722206837810491</v>
      </c>
      <c r="AM122" s="18">
        <f t="shared" ca="1" si="22"/>
        <v>1.2920927537639963</v>
      </c>
      <c r="AN122" s="18">
        <f t="shared" ca="1" si="23"/>
        <v>1</v>
      </c>
      <c r="AO122" s="18">
        <f t="shared" ca="1" si="23"/>
        <v>1</v>
      </c>
      <c r="AP122" s="18">
        <f t="shared" ca="1" si="23"/>
        <v>1</v>
      </c>
      <c r="AQ122" s="18">
        <f t="shared" ca="1" si="23"/>
        <v>1</v>
      </c>
      <c r="AR122" s="18">
        <f t="shared" ca="1" si="24"/>
        <v>0</v>
      </c>
      <c r="AS122" s="18">
        <f t="shared" ca="1" si="24"/>
        <v>0</v>
      </c>
      <c r="AT122" s="18">
        <f t="shared" ca="1" si="24"/>
        <v>0</v>
      </c>
      <c r="AU122" s="18">
        <f t="shared" ca="1" si="24"/>
        <v>0</v>
      </c>
    </row>
    <row r="123" spans="2:47" x14ac:dyDescent="0.15">
      <c r="B123">
        <v>1036.3610000000001</v>
      </c>
      <c r="C123">
        <v>5</v>
      </c>
      <c r="D123" s="18">
        <v>7.8359999999999999E-2</v>
      </c>
      <c r="E123" s="18">
        <v>-3.9750000000000001E-2</v>
      </c>
      <c r="F123" s="18">
        <v>0.66300000000000003</v>
      </c>
      <c r="G123" s="18">
        <v>0.3009</v>
      </c>
      <c r="H123" s="18">
        <v>-4.666E-2</v>
      </c>
      <c r="I123" s="18">
        <v>1.954</v>
      </c>
      <c r="J123" s="18">
        <v>0.124</v>
      </c>
      <c r="K123" s="18">
        <v>8.0569999999999999E-3</v>
      </c>
      <c r="L123" s="18">
        <v>2.16</v>
      </c>
      <c r="M123" s="18">
        <v>3.0110000000000001E-2</v>
      </c>
      <c r="O123" s="18">
        <f>MAX(MIN(Angle!A136,AngHe!$P$3),AngHe!$P$2)</f>
        <v>142.19</v>
      </c>
      <c r="P123" s="18">
        <f t="shared" ca="1" si="19"/>
        <v>6.6072408752767785E-3</v>
      </c>
      <c r="Q123" s="18">
        <f t="shared" ca="1" si="19"/>
        <v>7.9507749641369099E-3</v>
      </c>
      <c r="R123" s="18">
        <f t="shared" ca="1" si="19"/>
        <v>6.6072408752767785E-3</v>
      </c>
      <c r="S123" s="18">
        <f t="shared" ca="1" si="19"/>
        <v>7.9507749641369099E-3</v>
      </c>
      <c r="T123" s="18">
        <f ca="1">MAX(-P123+MIN(P123,AngCal!$B$30),T$11+T$12/(1+EXP((T$13-LOG10($O123))/T$14))+T$15/(1+EXP((T$16-LOG10($O123))/T$17))+T$18/(1+EXP((T$19-LOG10($O123))/T$20)))</f>
        <v>-5.6072408752767785E-3</v>
      </c>
      <c r="U123" s="18">
        <f ca="1">MAX(-Q123+MIN(Q123,AngCal!$B$30),U$11+U$12/(1+EXP((U$13-LOG10($O123))/U$14))+U$15/(1+EXP((U$16-LOG10($O123))/U$17))+U$18/(1+EXP((U$19-LOG10($O123))/U$20)))</f>
        <v>-6.9507749641369099E-3</v>
      </c>
      <c r="V123" s="18">
        <f ca="1">MAX(-R123+MIN(R123,AngCal!$B$30),V$11+V$12/(1+EXP((V$13-LOG10($O123))/V$14))+V$15/(1+EXP((V$16-LOG10($O123))/V$17))+V$18/(1+EXP((V$19-LOG10($O123))/V$20)))</f>
        <v>-5.6072408752767785E-3</v>
      </c>
      <c r="W123" s="18">
        <f ca="1">MAX(-S123+MIN(S123,AngCal!$B$30),W$11+W$12/(1+EXP((W$13-LOG10($O123))/W$14))+W$15/(1+EXP((W$16-LOG10($O123))/W$17))+W$18/(1+EXP((W$19-LOG10($O123))/W$20)))</f>
        <v>-6.9507749641369099E-3</v>
      </c>
      <c r="X123" s="18">
        <f t="shared" ca="1" si="20"/>
        <v>0.38170290736173557</v>
      </c>
      <c r="Y123" s="18">
        <f t="shared" ca="1" si="20"/>
        <v>0.55490942514109798</v>
      </c>
      <c r="Z123" s="18">
        <f t="shared" ca="1" si="20"/>
        <v>0.38170290736173557</v>
      </c>
      <c r="AA123" s="18">
        <f t="shared" ca="1" si="20"/>
        <v>0.55490942514109798</v>
      </c>
      <c r="AB123" s="18">
        <f t="shared" ca="1" si="21"/>
        <v>2.0329314997323385E-2</v>
      </c>
      <c r="AC123" s="18">
        <f t="shared" ca="1" si="21"/>
        <v>2.737756652470702E-2</v>
      </c>
      <c r="AD123" s="18">
        <f t="shared" ca="1" si="21"/>
        <v>2.0329314997323385E-2</v>
      </c>
      <c r="AE123" s="18">
        <f t="shared" ca="1" si="21"/>
        <v>2.737756652470702E-2</v>
      </c>
      <c r="AF123" s="18">
        <f ca="1">MAX(-AB123+MIN(AB123,AngCal!$B$30),AF$11+AF$12/(1+EXP((AF$13-LOG10($O123))/AF$14))+AF$15/(1+EXP((AF$16-LOG10($O123))/AF$17))+AF$18/(1+EXP((AF$19-LOG10($O123))/AF$20)))</f>
        <v>0.32968096539293845</v>
      </c>
      <c r="AG123" s="18">
        <f ca="1">MAX(-AC123+MIN(AC123,AngCal!$B$30),AG$11+AG$12/(1+EXP((AG$13-LOG10($O123))/AG$14))+AG$15/(1+EXP((AG$16-LOG10($O123))/AG$17))+AG$18/(1+EXP((AG$19-LOG10($O123))/AG$20)))</f>
        <v>0.32391092080265588</v>
      </c>
      <c r="AH123" s="18">
        <f ca="1">MAX(-AD123+MIN(AD123,AngCal!$B$30),AH$11+AH$12/(1+EXP((AH$13-LOG10($O123))/AH$14))+AH$15/(1+EXP((AH$16-LOG10($O123))/AH$17))+AH$18/(1+EXP((AH$19-LOG10($O123))/AH$20)))</f>
        <v>0.32968096539293845</v>
      </c>
      <c r="AI123" s="18">
        <f ca="1">MAX(-AE123+MIN(AE123,AngCal!$B$30),AI$11+AI$12/(1+EXP((AI$13-LOG10($O123))/AI$14))+AI$15/(1+EXP((AI$16-LOG10($O123))/AI$17))+AI$18/(1+EXP((AI$19-LOG10($O123))/AI$20)))</f>
        <v>0.32391092080265588</v>
      </c>
      <c r="AJ123" s="18">
        <f t="shared" ca="1" si="22"/>
        <v>1.5360150452855179</v>
      </c>
      <c r="AK123" s="18">
        <f t="shared" ca="1" si="22"/>
        <v>1.1648578000369176</v>
      </c>
      <c r="AL123" s="18">
        <f t="shared" ca="1" si="22"/>
        <v>1.5360150452855179</v>
      </c>
      <c r="AM123" s="18">
        <f t="shared" ca="1" si="22"/>
        <v>1.1648578000369176</v>
      </c>
      <c r="AN123" s="18">
        <f t="shared" ca="1" si="23"/>
        <v>1</v>
      </c>
      <c r="AO123" s="18">
        <f t="shared" ca="1" si="23"/>
        <v>1</v>
      </c>
      <c r="AP123" s="18">
        <f t="shared" ca="1" si="23"/>
        <v>1</v>
      </c>
      <c r="AQ123" s="18">
        <f t="shared" ca="1" si="23"/>
        <v>1</v>
      </c>
      <c r="AR123" s="18">
        <f t="shared" ca="1" si="24"/>
        <v>0</v>
      </c>
      <c r="AS123" s="18">
        <f t="shared" ca="1" si="24"/>
        <v>0</v>
      </c>
      <c r="AT123" s="18">
        <f t="shared" ca="1" si="24"/>
        <v>0</v>
      </c>
      <c r="AU123" s="18">
        <f t="shared" ca="1" si="24"/>
        <v>0</v>
      </c>
    </row>
    <row r="124" spans="2:47" x14ac:dyDescent="0.15">
      <c r="B124">
        <v>1036.3610000000001</v>
      </c>
      <c r="C124">
        <v>7</v>
      </c>
      <c r="D124" s="18">
        <v>7.5029999999999999E-2</v>
      </c>
      <c r="E124" s="18">
        <v>-3.056E-2</v>
      </c>
      <c r="F124" s="18">
        <v>0.55220000000000002</v>
      </c>
      <c r="G124" s="18">
        <v>9.9949999999999997E-2</v>
      </c>
      <c r="H124" s="18">
        <v>-6.114E-2</v>
      </c>
      <c r="I124" s="18">
        <v>1.8360000000000001</v>
      </c>
      <c r="J124" s="18">
        <v>0.12970000000000001</v>
      </c>
      <c r="K124" s="18">
        <v>1.6670000000000001E-2</v>
      </c>
      <c r="L124" s="18">
        <v>1.72</v>
      </c>
      <c r="M124" s="18">
        <v>5.7360000000000001E-2</v>
      </c>
      <c r="O124" s="18">
        <f>MAX(MIN(Angle!A137,AngHe!$P$3),AngHe!$P$2)</f>
        <v>179.01</v>
      </c>
      <c r="P124" s="18">
        <f t="shared" ca="1" si="19"/>
        <v>4.0478736801886489E-3</v>
      </c>
      <c r="Q124" s="18">
        <f t="shared" ca="1" si="19"/>
        <v>5.7930639953788984E-3</v>
      </c>
      <c r="R124" s="18">
        <f t="shared" ca="1" si="19"/>
        <v>4.0478736801886489E-3</v>
      </c>
      <c r="S124" s="18">
        <f t="shared" ca="1" si="19"/>
        <v>5.7930639953788984E-3</v>
      </c>
      <c r="T124" s="18">
        <f ca="1">MAX(-P124+MIN(P124,AngCal!$B$30),T$11+T$12/(1+EXP((T$13-LOG10($O124))/T$14))+T$15/(1+EXP((T$16-LOG10($O124))/T$17))+T$18/(1+EXP((T$19-LOG10($O124))/T$20)))</f>
        <v>-3.0478736801886489E-3</v>
      </c>
      <c r="U124" s="18">
        <f ca="1">MAX(-Q124+MIN(Q124,AngCal!$B$30),U$11+U$12/(1+EXP((U$13-LOG10($O124))/U$14))+U$15/(1+EXP((U$16-LOG10($O124))/U$17))+U$18/(1+EXP((U$19-LOG10($O124))/U$20)))</f>
        <v>-4.7930639953788984E-3</v>
      </c>
      <c r="V124" s="18">
        <f ca="1">MAX(-R124+MIN(R124,AngCal!$B$30),V$11+V$12/(1+EXP((V$13-LOG10($O124))/V$14))+V$15/(1+EXP((V$16-LOG10($O124))/V$17))+V$18/(1+EXP((V$19-LOG10($O124))/V$20)))</f>
        <v>-3.0478736801886489E-3</v>
      </c>
      <c r="W124" s="18">
        <f ca="1">MAX(-S124+MIN(S124,AngCal!$B$30),W$11+W$12/(1+EXP((W$13-LOG10($O124))/W$14))+W$15/(1+EXP((W$16-LOG10($O124))/W$17))+W$18/(1+EXP((W$19-LOG10($O124))/W$20)))</f>
        <v>-4.7930639953788984E-3</v>
      </c>
      <c r="X124" s="18">
        <f t="shared" ca="1" si="20"/>
        <v>0.38886922731628742</v>
      </c>
      <c r="Y124" s="18">
        <f t="shared" ca="1" si="20"/>
        <v>0.55339132953256098</v>
      </c>
      <c r="Z124" s="18">
        <f t="shared" ca="1" si="20"/>
        <v>0.38886922731628742</v>
      </c>
      <c r="AA124" s="18">
        <f t="shared" ca="1" si="20"/>
        <v>0.55339132953256098</v>
      </c>
      <c r="AB124" s="18">
        <f t="shared" ca="1" si="21"/>
        <v>1.1855686989173525E-2</v>
      </c>
      <c r="AC124" s="18">
        <f t="shared" ca="1" si="21"/>
        <v>2.0550639248064734E-2</v>
      </c>
      <c r="AD124" s="18">
        <f t="shared" ca="1" si="21"/>
        <v>1.1855686989173525E-2</v>
      </c>
      <c r="AE124" s="18">
        <f t="shared" ca="1" si="21"/>
        <v>2.0550639248064734E-2</v>
      </c>
      <c r="AF124" s="18">
        <f ca="1">MAX(-AB124+MIN(AB124,AngCal!$B$30),AF$11+AF$12/(1+EXP((AF$13-LOG10($O124))/AF$14))+AF$15/(1+EXP((AF$16-LOG10($O124))/AF$17))+AF$18/(1+EXP((AF$19-LOG10($O124))/AF$20)))</f>
        <v>0.34175637021083427</v>
      </c>
      <c r="AG124" s="18">
        <f ca="1">MAX(-AC124+MIN(AC124,AngCal!$B$30),AG$11+AG$12/(1+EXP((AG$13-LOG10($O124))/AG$14))+AG$15/(1+EXP((AG$16-LOG10($O124))/AG$17))+AG$18/(1+EXP((AG$19-LOG10($O124))/AG$20)))</f>
        <v>0.32055698178308079</v>
      </c>
      <c r="AH124" s="18">
        <f ca="1">MAX(-AD124+MIN(AD124,AngCal!$B$30),AH$11+AH$12/(1+EXP((AH$13-LOG10($O124))/AH$14))+AH$15/(1+EXP((AH$16-LOG10($O124))/AH$17))+AH$18/(1+EXP((AH$19-LOG10($O124))/AH$20)))</f>
        <v>0.34175637021083427</v>
      </c>
      <c r="AI124" s="18">
        <f ca="1">MAX(-AE124+MIN(AE124,AngCal!$B$30),AI$11+AI$12/(1+EXP((AI$13-LOG10($O124))/AI$14))+AI$15/(1+EXP((AI$16-LOG10($O124))/AI$17))+AI$18/(1+EXP((AI$19-LOG10($O124))/AI$20)))</f>
        <v>0.32055698178308079</v>
      </c>
      <c r="AJ124" s="18">
        <f t="shared" ca="1" si="22"/>
        <v>1.5257863158551463</v>
      </c>
      <c r="AK124" s="18">
        <f t="shared" ca="1" si="22"/>
        <v>1.0454444932236433</v>
      </c>
      <c r="AL124" s="18">
        <f t="shared" ca="1" si="22"/>
        <v>1.5257863158551463</v>
      </c>
      <c r="AM124" s="18">
        <f t="shared" ca="1" si="22"/>
        <v>1.0454444932236433</v>
      </c>
      <c r="AN124" s="18">
        <f t="shared" ca="1" si="23"/>
        <v>1</v>
      </c>
      <c r="AO124" s="18">
        <f t="shared" ca="1" si="23"/>
        <v>1</v>
      </c>
      <c r="AP124" s="18">
        <f t="shared" ca="1" si="23"/>
        <v>1</v>
      </c>
      <c r="AQ124" s="18">
        <f t="shared" ca="1" si="23"/>
        <v>1</v>
      </c>
      <c r="AR124" s="18">
        <f t="shared" ca="1" si="24"/>
        <v>0</v>
      </c>
      <c r="AS124" s="18">
        <f t="shared" ca="1" si="24"/>
        <v>0</v>
      </c>
      <c r="AT124" s="18">
        <f t="shared" ca="1" si="24"/>
        <v>0</v>
      </c>
      <c r="AU124" s="18">
        <f t="shared" ca="1" si="24"/>
        <v>0</v>
      </c>
    </row>
    <row r="125" spans="2:47" x14ac:dyDescent="0.15">
      <c r="B125">
        <v>1036.3610000000001</v>
      </c>
      <c r="C125">
        <v>10</v>
      </c>
      <c r="D125" s="18">
        <v>7.2840000000000002E-2</v>
      </c>
      <c r="E125" s="18">
        <v>-2.2120000000000001E-2</v>
      </c>
      <c r="F125" s="18">
        <v>0.58720000000000006</v>
      </c>
      <c r="G125" s="18">
        <v>9.1410000000000005E-2</v>
      </c>
      <c r="H125" s="18">
        <v>-6.5729999999999997E-2</v>
      </c>
      <c r="I125" s="18">
        <v>1.742</v>
      </c>
      <c r="J125" s="18">
        <v>0.18740000000000001</v>
      </c>
      <c r="K125" s="18">
        <v>1.502E-2</v>
      </c>
      <c r="L125" s="18">
        <v>1.4790000000000001</v>
      </c>
      <c r="M125" s="18">
        <v>8.1710000000000005E-2</v>
      </c>
      <c r="O125" s="18">
        <f>MAX(MIN(Angle!A138,AngHe!$P$3),AngHe!$P$2)</f>
        <v>225.36</v>
      </c>
      <c r="P125" s="18">
        <f t="shared" ca="1" si="19"/>
        <v>2.4402349072487912E-3</v>
      </c>
      <c r="Q125" s="18">
        <f t="shared" ca="1" si="19"/>
        <v>4.131832119521596E-3</v>
      </c>
      <c r="R125" s="18">
        <f t="shared" ca="1" si="19"/>
        <v>2.4402349072487912E-3</v>
      </c>
      <c r="S125" s="18">
        <f t="shared" ca="1" si="19"/>
        <v>4.131832119521596E-3</v>
      </c>
      <c r="T125" s="18">
        <f ca="1">MAX(-P125+MIN(P125,AngCal!$B$30),T$11+T$12/(1+EXP((T$13-LOG10($O125))/T$14))+T$15/(1+EXP((T$16-LOG10($O125))/T$17))+T$18/(1+EXP((T$19-LOG10($O125))/T$20)))</f>
        <v>-1.4402349072487912E-3</v>
      </c>
      <c r="U125" s="18">
        <f ca="1">MAX(-Q125+MIN(Q125,AngCal!$B$30),U$11+U$12/(1+EXP((U$13-LOG10($O125))/U$14))+U$15/(1+EXP((U$16-LOG10($O125))/U$17))+U$18/(1+EXP((U$19-LOG10($O125))/U$20)))</f>
        <v>-3.1318321195215959E-3</v>
      </c>
      <c r="V125" s="18">
        <f ca="1">MAX(-R125+MIN(R125,AngCal!$B$30),V$11+V$12/(1+EXP((V$13-LOG10($O125))/V$14))+V$15/(1+EXP((V$16-LOG10($O125))/V$17))+V$18/(1+EXP((V$19-LOG10($O125))/V$20)))</f>
        <v>-1.4402349072487912E-3</v>
      </c>
      <c r="W125" s="18">
        <f ca="1">MAX(-S125+MIN(S125,AngCal!$B$30),W$11+W$12/(1+EXP((W$13-LOG10($O125))/W$14))+W$15/(1+EXP((W$16-LOG10($O125))/W$17))+W$18/(1+EXP((W$19-LOG10($O125))/W$20)))</f>
        <v>-3.1318321195215959E-3</v>
      </c>
      <c r="X125" s="18">
        <f t="shared" ca="1" si="20"/>
        <v>0.39031152887498477</v>
      </c>
      <c r="Y125" s="18">
        <f t="shared" ca="1" si="20"/>
        <v>0.54823670605700259</v>
      </c>
      <c r="Z125" s="18">
        <f t="shared" ca="1" si="20"/>
        <v>0.39031152887498477</v>
      </c>
      <c r="AA125" s="18">
        <f t="shared" ca="1" si="20"/>
        <v>0.54823670605700259</v>
      </c>
      <c r="AB125" s="18">
        <f t="shared" ca="1" si="21"/>
        <v>5.4623488045456303E-3</v>
      </c>
      <c r="AC125" s="18">
        <f t="shared" ca="1" si="21"/>
        <v>1.0450244071734446E-2</v>
      </c>
      <c r="AD125" s="18">
        <f t="shared" ca="1" si="21"/>
        <v>5.4623488045456303E-3</v>
      </c>
      <c r="AE125" s="18">
        <f t="shared" ca="1" si="21"/>
        <v>1.0450244071734446E-2</v>
      </c>
      <c r="AF125" s="18">
        <f ca="1">MAX(-AB125+MIN(AB125,AngCal!$B$30),AF$11+AF$12/(1+EXP((AF$13-LOG10($O125))/AF$14))+AF$15/(1+EXP((AF$16-LOG10($O125))/AF$17))+AF$18/(1+EXP((AF$19-LOG10($O125))/AF$20)))</f>
        <v>0.35111943820979219</v>
      </c>
      <c r="AG125" s="18">
        <f ca="1">MAX(-AC125+MIN(AC125,AngCal!$B$30),AG$11+AG$12/(1+EXP((AG$13-LOG10($O125))/AG$14))+AG$15/(1+EXP((AG$16-LOG10($O125))/AG$17))+AG$18/(1+EXP((AG$19-LOG10($O125))/AG$20)))</f>
        <v>0.30697713014128408</v>
      </c>
      <c r="AH125" s="18">
        <f ca="1">MAX(-AD125+MIN(AD125,AngCal!$B$30),AH$11+AH$12/(1+EXP((AH$13-LOG10($O125))/AH$14))+AH$15/(1+EXP((AH$16-LOG10($O125))/AH$17))+AH$18/(1+EXP((AH$19-LOG10($O125))/AH$20)))</f>
        <v>0.35111943820979219</v>
      </c>
      <c r="AI125" s="18">
        <f ca="1">MAX(-AE125+MIN(AE125,AngCal!$B$30),AI$11+AI$12/(1+EXP((AI$13-LOG10($O125))/AI$14))+AI$15/(1+EXP((AI$16-LOG10($O125))/AI$17))+AI$18/(1+EXP((AI$19-LOG10($O125))/AI$20)))</f>
        <v>0.30697713014128408</v>
      </c>
      <c r="AJ125" s="18">
        <f t="shared" ca="1" si="22"/>
        <v>1.547913697564006</v>
      </c>
      <c r="AK125" s="18">
        <f t="shared" ca="1" si="22"/>
        <v>0.93690510148488804</v>
      </c>
      <c r="AL125" s="18">
        <f t="shared" ca="1" si="22"/>
        <v>1.547913697564006</v>
      </c>
      <c r="AM125" s="18">
        <f t="shared" ca="1" si="22"/>
        <v>0.93690510148488804</v>
      </c>
      <c r="AN125" s="18">
        <f t="shared" ca="1" si="23"/>
        <v>1</v>
      </c>
      <c r="AO125" s="18">
        <f t="shared" ca="1" si="23"/>
        <v>1</v>
      </c>
      <c r="AP125" s="18">
        <f t="shared" ca="1" si="23"/>
        <v>1</v>
      </c>
      <c r="AQ125" s="18">
        <f t="shared" ca="1" si="23"/>
        <v>1</v>
      </c>
      <c r="AR125" s="18">
        <f t="shared" ca="1" si="24"/>
        <v>0</v>
      </c>
      <c r="AS125" s="18">
        <f t="shared" ca="1" si="24"/>
        <v>0</v>
      </c>
      <c r="AT125" s="18">
        <f t="shared" ca="1" si="24"/>
        <v>0</v>
      </c>
      <c r="AU125" s="18">
        <f t="shared" ca="1" si="24"/>
        <v>0</v>
      </c>
    </row>
    <row r="126" spans="2:47" x14ac:dyDescent="0.15">
      <c r="B126">
        <v>1036.3610000000001</v>
      </c>
      <c r="C126">
        <v>15</v>
      </c>
      <c r="D126" s="18">
        <v>5.3350000000000002E-2</v>
      </c>
      <c r="E126" s="18">
        <v>-4.274E-2</v>
      </c>
      <c r="F126" s="18">
        <v>0.73399999999999999</v>
      </c>
      <c r="G126" s="18">
        <v>0.156</v>
      </c>
      <c r="H126" s="18">
        <v>-4.5409999999999999E-2</v>
      </c>
      <c r="I126" s="18">
        <v>1.764</v>
      </c>
      <c r="J126" s="18">
        <v>0.27660000000000001</v>
      </c>
      <c r="K126" s="18">
        <v>3.4799999999999998E-2</v>
      </c>
      <c r="L126" s="18">
        <v>0.21560000000000001</v>
      </c>
      <c r="M126" s="18">
        <v>0.5494</v>
      </c>
      <c r="O126" s="18">
        <f>MAX(MIN(Angle!A139,AngHe!$P$3),AngHe!$P$2)</f>
        <v>283.70999999999998</v>
      </c>
      <c r="P126" s="18">
        <f t="shared" ca="1" si="19"/>
        <v>1.4575343398639078E-3</v>
      </c>
      <c r="Q126" s="18">
        <f t="shared" ca="1" si="19"/>
        <v>2.8927143832279539E-3</v>
      </c>
      <c r="R126" s="18">
        <f t="shared" ca="1" si="19"/>
        <v>1.4575343398639078E-3</v>
      </c>
      <c r="S126" s="18">
        <f t="shared" ca="1" si="19"/>
        <v>2.8927143832279539E-3</v>
      </c>
      <c r="T126" s="18">
        <f ca="1">MAX(-P126+MIN(P126,AngCal!$B$30),T$11+T$12/(1+EXP((T$13-LOG10($O126))/T$14))+T$15/(1+EXP((T$16-LOG10($O126))/T$17))+T$18/(1+EXP((T$19-LOG10($O126))/T$20)))</f>
        <v>-4.5753433986390774E-4</v>
      </c>
      <c r="U126" s="18">
        <f ca="1">MAX(-Q126+MIN(Q126,AngCal!$B$30),U$11+U$12/(1+EXP((U$13-LOG10($O126))/U$14))+U$15/(1+EXP((U$16-LOG10($O126))/U$17))+U$18/(1+EXP((U$19-LOG10($O126))/U$20)))</f>
        <v>-1.8927143832279539E-3</v>
      </c>
      <c r="V126" s="18">
        <f ca="1">MAX(-R126+MIN(R126,AngCal!$B$30),V$11+V$12/(1+EXP((V$13-LOG10($O126))/V$14))+V$15/(1+EXP((V$16-LOG10($O126))/V$17))+V$18/(1+EXP((V$19-LOG10($O126))/V$20)))</f>
        <v>-4.5753433986390774E-4</v>
      </c>
      <c r="W126" s="18">
        <f ca="1">MAX(-S126+MIN(S126,AngCal!$B$30),W$11+W$12/(1+EXP((W$13-LOG10($O126))/W$14))+W$15/(1+EXP((W$16-LOG10($O126))/W$17))+W$18/(1+EXP((W$19-LOG10($O126))/W$20)))</f>
        <v>-1.8927143832279539E-3</v>
      </c>
      <c r="X126" s="18">
        <f t="shared" ca="1" si="20"/>
        <v>0.38738216901082334</v>
      </c>
      <c r="Y126" s="18">
        <f t="shared" ca="1" si="20"/>
        <v>0.54265318739376456</v>
      </c>
      <c r="Z126" s="18">
        <f t="shared" ca="1" si="20"/>
        <v>0.38738216901082334</v>
      </c>
      <c r="AA126" s="18">
        <f t="shared" ca="1" si="20"/>
        <v>0.54265318739376456</v>
      </c>
      <c r="AB126" s="18">
        <f t="shared" ca="1" si="21"/>
        <v>1.1295890991594032E-3</v>
      </c>
      <c r="AC126" s="18">
        <f t="shared" ca="1" si="21"/>
        <v>0</v>
      </c>
      <c r="AD126" s="18">
        <f t="shared" ca="1" si="21"/>
        <v>1.1295890991594032E-3</v>
      </c>
      <c r="AE126" s="18">
        <f t="shared" ca="1" si="21"/>
        <v>0</v>
      </c>
      <c r="AF126" s="18">
        <f ca="1">MAX(-AB126+MIN(AB126,AngCal!$B$30),AF$11+AF$12/(1+EXP((AF$13-LOG10($O126))/AF$14))+AF$15/(1+EXP((AF$16-LOG10($O126))/AF$17))+AF$18/(1+EXP((AF$19-LOG10($O126))/AF$20)))</f>
        <v>0.35753764313433761</v>
      </c>
      <c r="AG126" s="18">
        <f ca="1">MAX(-AC126+MIN(AC126,AngCal!$B$30),AG$11+AG$12/(1+EXP((AG$13-LOG10($O126))/AG$14))+AG$15/(1+EXP((AG$16-LOG10($O126))/AG$17))+AG$18/(1+EXP((AG$19-LOG10($O126))/AG$20)))</f>
        <v>0.28130228103435301</v>
      </c>
      <c r="AH126" s="18">
        <f ca="1">MAX(-AD126+MIN(AD126,AngCal!$B$30),AH$11+AH$12/(1+EXP((AH$13-LOG10($O126))/AH$14))+AH$15/(1+EXP((AH$16-LOG10($O126))/AH$17))+AH$18/(1+EXP((AH$19-LOG10($O126))/AH$20)))</f>
        <v>0.35753764313433761</v>
      </c>
      <c r="AI126" s="18">
        <f ca="1">MAX(-AE126+MIN(AE126,AngCal!$B$30),AI$11+AI$12/(1+EXP((AI$13-LOG10($O126))/AI$14))+AI$15/(1+EXP((AI$16-LOG10($O126))/AI$17))+AI$18/(1+EXP((AI$19-LOG10($O126))/AI$20)))</f>
        <v>0.28130228103435301</v>
      </c>
      <c r="AJ126" s="18">
        <f t="shared" ca="1" si="22"/>
        <v>1.6074273351940012</v>
      </c>
      <c r="AK126" s="18">
        <f t="shared" ca="1" si="22"/>
        <v>0.84010521768411706</v>
      </c>
      <c r="AL126" s="18">
        <f t="shared" ca="1" si="22"/>
        <v>1.6074273351940012</v>
      </c>
      <c r="AM126" s="18">
        <f t="shared" ca="1" si="22"/>
        <v>0.84010521768411706</v>
      </c>
      <c r="AN126" s="18">
        <f t="shared" ca="1" si="23"/>
        <v>1</v>
      </c>
      <c r="AO126" s="18">
        <f t="shared" ca="1" si="23"/>
        <v>1</v>
      </c>
      <c r="AP126" s="18">
        <f t="shared" ca="1" si="23"/>
        <v>1</v>
      </c>
      <c r="AQ126" s="18">
        <f t="shared" ca="1" si="23"/>
        <v>1</v>
      </c>
      <c r="AR126" s="18">
        <f t="shared" ca="1" si="24"/>
        <v>0</v>
      </c>
      <c r="AS126" s="18">
        <f t="shared" ca="1" si="24"/>
        <v>0</v>
      </c>
      <c r="AT126" s="18">
        <f t="shared" ca="1" si="24"/>
        <v>0</v>
      </c>
      <c r="AU126" s="18">
        <f t="shared" ca="1" si="24"/>
        <v>0</v>
      </c>
    </row>
    <row r="127" spans="2:47" x14ac:dyDescent="0.15">
      <c r="B127">
        <v>1036.3610000000001</v>
      </c>
      <c r="C127">
        <v>20</v>
      </c>
      <c r="D127" s="18">
        <v>6.3570000000000002E-2</v>
      </c>
      <c r="E127" s="18">
        <v>-3.6179999999999997E-2</v>
      </c>
      <c r="F127" s="18">
        <v>0.72599999999999998</v>
      </c>
      <c r="G127" s="18">
        <v>0.14119999999999999</v>
      </c>
      <c r="H127" s="18">
        <v>-4.7629999999999999E-2</v>
      </c>
      <c r="I127" s="18">
        <v>1.87</v>
      </c>
      <c r="J127" s="18">
        <v>0.2651</v>
      </c>
      <c r="K127" s="18">
        <v>2.0230000000000001E-2</v>
      </c>
      <c r="L127" s="18">
        <v>-0.30790000000000001</v>
      </c>
      <c r="M127" s="18">
        <v>2.1280000000000001</v>
      </c>
      <c r="O127" s="18">
        <f>MAX(MIN(Angle!A140,AngHe!$P$3),AngHe!$P$2)</f>
        <v>357.17</v>
      </c>
      <c r="P127" s="18">
        <f t="shared" ca="1" si="19"/>
        <v>8.6677996354702497E-4</v>
      </c>
      <c r="Q127" s="18">
        <f t="shared" ca="1" si="19"/>
        <v>1.9912811804509434E-3</v>
      </c>
      <c r="R127" s="18">
        <f t="shared" ca="1" si="19"/>
        <v>8.6677996354702497E-4</v>
      </c>
      <c r="S127" s="18">
        <f t="shared" ca="1" si="19"/>
        <v>1.9912811804509434E-3</v>
      </c>
      <c r="T127" s="18">
        <f ca="1">MAX(-P127+MIN(P127,AngCal!$B$30),T$11+T$12/(1+EXP((T$13-LOG10($O127))/T$14))+T$15/(1+EXP((T$16-LOG10($O127))/T$17))+T$18/(1+EXP((T$19-LOG10($O127))/T$20)))</f>
        <v>0</v>
      </c>
      <c r="U127" s="18">
        <f ca="1">MAX(-Q127+MIN(Q127,AngCal!$B$30),U$11+U$12/(1+EXP((U$13-LOG10($O127))/U$14))+U$15/(1+EXP((U$16-LOG10($O127))/U$17))+U$18/(1+EXP((U$19-LOG10($O127))/U$20)))</f>
        <v>-9.9128118045094336E-4</v>
      </c>
      <c r="V127" s="18">
        <f ca="1">MAX(-R127+MIN(R127,AngCal!$B$30),V$11+V$12/(1+EXP((V$13-LOG10($O127))/V$14))+V$15/(1+EXP((V$16-LOG10($O127))/V$17))+V$18/(1+EXP((V$19-LOG10($O127))/V$20)))</f>
        <v>0</v>
      </c>
      <c r="W127" s="18">
        <f ca="1">MAX(-S127+MIN(S127,AngCal!$B$30),W$11+W$12/(1+EXP((W$13-LOG10($O127))/W$14))+W$15/(1+EXP((W$16-LOG10($O127))/W$17))+W$18/(1+EXP((W$19-LOG10($O127))/W$20)))</f>
        <v>-9.9128118045094336E-4</v>
      </c>
      <c r="X127" s="18">
        <f t="shared" ca="1" si="20"/>
        <v>0.38205095031877978</v>
      </c>
      <c r="Y127" s="18">
        <f t="shared" ca="1" si="20"/>
        <v>0.53794048048191634</v>
      </c>
      <c r="Z127" s="18">
        <f t="shared" ca="1" si="20"/>
        <v>0.38205095031877978</v>
      </c>
      <c r="AA127" s="18">
        <f t="shared" ca="1" si="20"/>
        <v>0.53794048048191634</v>
      </c>
      <c r="AB127" s="18">
        <f t="shared" ca="1" si="21"/>
        <v>0</v>
      </c>
      <c r="AC127" s="18">
        <f t="shared" ca="1" si="21"/>
        <v>0</v>
      </c>
      <c r="AD127" s="18">
        <f t="shared" ca="1" si="21"/>
        <v>0</v>
      </c>
      <c r="AE127" s="18">
        <f t="shared" ca="1" si="21"/>
        <v>0</v>
      </c>
      <c r="AF127" s="18">
        <f ca="1">MAX(-AB127+MIN(AB127,AngCal!$B$30),AF$11+AF$12/(1+EXP((AF$13-LOG10($O127))/AF$14))+AF$15/(1+EXP((AF$16-LOG10($O127))/AF$17))+AF$18/(1+EXP((AF$19-LOG10($O127))/AF$20)))</f>
        <v>0.36277624650678658</v>
      </c>
      <c r="AG127" s="18">
        <f ca="1">MAX(-AC127+MIN(AC127,AngCal!$B$30),AG$11+AG$12/(1+EXP((AG$13-LOG10($O127))/AG$14))+AG$15/(1+EXP((AG$16-LOG10($O127))/AG$17))+AG$18/(1+EXP((AG$19-LOG10($O127))/AG$20)))</f>
        <v>0.24275395743585362</v>
      </c>
      <c r="AH127" s="18">
        <f ca="1">MAX(-AD127+MIN(AD127,AngCal!$B$30),AH$11+AH$12/(1+EXP((AH$13-LOG10($O127))/AH$14))+AH$15/(1+EXP((AH$16-LOG10($O127))/AH$17))+AH$18/(1+EXP((AH$19-LOG10($O127))/AH$20)))</f>
        <v>0.36277624650678658</v>
      </c>
      <c r="AI127" s="18">
        <f ca="1">MAX(-AE127+MIN(AE127,AngCal!$B$30),AI$11+AI$12/(1+EXP((AI$13-LOG10($O127))/AI$14))+AI$15/(1+EXP((AI$16-LOG10($O127))/AI$17))+AI$18/(1+EXP((AI$19-LOG10($O127))/AI$20)))</f>
        <v>0.24275395743585362</v>
      </c>
      <c r="AJ127" s="18">
        <f t="shared" ca="1" si="22"/>
        <v>1.7088652170035366</v>
      </c>
      <c r="AK127" s="18">
        <f t="shared" ca="1" si="22"/>
        <v>0.75475262746835903</v>
      </c>
      <c r="AL127" s="18">
        <f t="shared" ca="1" si="22"/>
        <v>1.7088652170035366</v>
      </c>
      <c r="AM127" s="18">
        <f t="shared" ca="1" si="22"/>
        <v>0.75475262746835903</v>
      </c>
      <c r="AN127" s="18">
        <f t="shared" ca="1" si="23"/>
        <v>1</v>
      </c>
      <c r="AO127" s="18">
        <f t="shared" ca="1" si="23"/>
        <v>1</v>
      </c>
      <c r="AP127" s="18">
        <f t="shared" ca="1" si="23"/>
        <v>1</v>
      </c>
      <c r="AQ127" s="18">
        <f t="shared" ca="1" si="23"/>
        <v>1</v>
      </c>
      <c r="AR127" s="18">
        <f t="shared" ca="1" si="24"/>
        <v>0</v>
      </c>
      <c r="AS127" s="18">
        <f t="shared" ca="1" si="24"/>
        <v>0</v>
      </c>
      <c r="AT127" s="18">
        <f t="shared" ca="1" si="24"/>
        <v>0</v>
      </c>
      <c r="AU127" s="18">
        <f t="shared" ca="1" si="24"/>
        <v>0</v>
      </c>
    </row>
    <row r="128" spans="2:47" x14ac:dyDescent="0.15">
      <c r="B128">
        <v>0.76500000000000001</v>
      </c>
      <c r="C128">
        <v>1</v>
      </c>
      <c r="D128" s="18">
        <v>2.4830000000000001E-2</v>
      </c>
      <c r="E128" s="18">
        <v>-0.36770000000000003</v>
      </c>
      <c r="F128" s="18">
        <v>1.095</v>
      </c>
      <c r="G128" s="18">
        <v>0.23250000000000001</v>
      </c>
      <c r="H128" s="18">
        <v>0.3548</v>
      </c>
      <c r="I128" s="18">
        <v>1.994</v>
      </c>
      <c r="J128" s="18">
        <v>0.157</v>
      </c>
      <c r="K128" s="18">
        <v>-8.7440000000000004E-2</v>
      </c>
      <c r="L128" s="18">
        <v>2.1230000000000002</v>
      </c>
      <c r="M128" s="18">
        <v>1.5489999999999999</v>
      </c>
      <c r="O128" s="18">
        <f>MAX(MIN(Angle!A141,AngHe!$P$3),AngHe!$P$2)</f>
        <v>449.65</v>
      </c>
      <c r="P128" s="18">
        <f t="shared" ca="1" si="19"/>
        <v>5.1521665391356282E-4</v>
      </c>
      <c r="Q128" s="18">
        <f t="shared" ca="1" si="19"/>
        <v>1.3484380601429188E-3</v>
      </c>
      <c r="R128" s="18">
        <f t="shared" ca="1" si="19"/>
        <v>5.1521665391356282E-4</v>
      </c>
      <c r="S128" s="18">
        <f t="shared" ca="1" si="19"/>
        <v>1.3484380601429188E-3</v>
      </c>
      <c r="T128" s="18">
        <f ca="1">MAX(-P128+MIN(P128,AngCal!$B$30),T$11+T$12/(1+EXP((T$13-LOG10($O128))/T$14))+T$15/(1+EXP((T$16-LOG10($O128))/T$17))+T$18/(1+EXP((T$19-LOG10($O128))/T$20)))</f>
        <v>0</v>
      </c>
      <c r="U128" s="18">
        <f ca="1">MAX(-Q128+MIN(Q128,AngCal!$B$30),U$11+U$12/(1+EXP((U$13-LOG10($O128))/U$14))+U$15/(1+EXP((U$16-LOG10($O128))/U$17))+U$18/(1+EXP((U$19-LOG10($O128))/U$20)))</f>
        <v>-3.4843806014291882E-4</v>
      </c>
      <c r="V128" s="18">
        <f ca="1">MAX(-R128+MIN(R128,AngCal!$B$30),V$11+V$12/(1+EXP((V$13-LOG10($O128))/V$14))+V$15/(1+EXP((V$16-LOG10($O128))/V$17))+V$18/(1+EXP((V$19-LOG10($O128))/V$20)))</f>
        <v>0</v>
      </c>
      <c r="W128" s="18">
        <f ca="1">MAX(-S128+MIN(S128,AngCal!$B$30),W$11+W$12/(1+EXP((W$13-LOG10($O128))/W$14))+W$15/(1+EXP((W$16-LOG10($O128))/W$17))+W$18/(1+EXP((W$19-LOG10($O128))/W$20)))</f>
        <v>-3.4843806014291882E-4</v>
      </c>
      <c r="X128" s="18">
        <f t="shared" ca="1" si="20"/>
        <v>0.37615286659359964</v>
      </c>
      <c r="Y128" s="18">
        <f t="shared" ca="1" si="20"/>
        <v>0.53437906566934124</v>
      </c>
      <c r="Z128" s="18">
        <f t="shared" ca="1" si="20"/>
        <v>0.37615286659359964</v>
      </c>
      <c r="AA128" s="18">
        <f t="shared" ca="1" si="20"/>
        <v>0.53437906566934124</v>
      </c>
      <c r="AB128" s="18">
        <f t="shared" ca="1" si="21"/>
        <v>0</v>
      </c>
      <c r="AC128" s="18">
        <f t="shared" ca="1" si="21"/>
        <v>0</v>
      </c>
      <c r="AD128" s="18">
        <f t="shared" ca="1" si="21"/>
        <v>0</v>
      </c>
      <c r="AE128" s="18">
        <f t="shared" ca="1" si="21"/>
        <v>0</v>
      </c>
      <c r="AF128" s="18">
        <f ca="1">MAX(-AB128+MIN(AB128,AngCal!$B$30),AF$11+AF$12/(1+EXP((AF$13-LOG10($O128))/AF$14))+AF$15/(1+EXP((AF$16-LOG10($O128))/AF$17))+AF$18/(1+EXP((AF$19-LOG10($O128))/AF$20)))</f>
        <v>0.3723476809186082</v>
      </c>
      <c r="AG128" s="18">
        <f ca="1">MAX(-AC128+MIN(AC128,AngCal!$B$30),AG$11+AG$12/(1+EXP((AG$13-LOG10($O128))/AG$14))+AG$15/(1+EXP((AG$16-LOG10($O128))/AG$17))+AG$18/(1+EXP((AG$19-LOG10($O128))/AG$20)))</f>
        <v>0.19271036964199822</v>
      </c>
      <c r="AH128" s="18">
        <f ca="1">MAX(-AD128+MIN(AD128,AngCal!$B$30),AH$11+AH$12/(1+EXP((AH$13-LOG10($O128))/AH$14))+AH$15/(1+EXP((AH$16-LOG10($O128))/AH$17))+AH$18/(1+EXP((AH$19-LOG10($O128))/AH$20)))</f>
        <v>0.3723476809186082</v>
      </c>
      <c r="AI128" s="18">
        <f ca="1">MAX(-AE128+MIN(AE128,AngCal!$B$30),AI$11+AI$12/(1+EXP((AI$13-LOG10($O128))/AI$14))+AI$15/(1+EXP((AI$16-LOG10($O128))/AI$17))+AI$18/(1+EXP((AI$19-LOG10($O128))/AI$20)))</f>
        <v>0.19271036964199822</v>
      </c>
      <c r="AJ128" s="18">
        <f t="shared" ca="1" si="22"/>
        <v>1.8564852302209465</v>
      </c>
      <c r="AK128" s="18">
        <f t="shared" ca="1" si="22"/>
        <v>0.68000419522449573</v>
      </c>
      <c r="AL128" s="18">
        <f t="shared" ca="1" si="22"/>
        <v>1.8564852302209465</v>
      </c>
      <c r="AM128" s="18">
        <f t="shared" ca="1" si="22"/>
        <v>0.68000419522449573</v>
      </c>
      <c r="AN128" s="18">
        <f t="shared" ca="1" si="23"/>
        <v>1</v>
      </c>
      <c r="AO128" s="18">
        <f t="shared" ca="1" si="23"/>
        <v>1</v>
      </c>
      <c r="AP128" s="18">
        <f t="shared" ca="1" si="23"/>
        <v>1</v>
      </c>
      <c r="AQ128" s="18">
        <f t="shared" ca="1" si="23"/>
        <v>1</v>
      </c>
      <c r="AR128" s="18">
        <f t="shared" ca="1" si="24"/>
        <v>0</v>
      </c>
      <c r="AS128" s="18">
        <f t="shared" ca="1" si="24"/>
        <v>0</v>
      </c>
      <c r="AT128" s="18">
        <f t="shared" ca="1" si="24"/>
        <v>0</v>
      </c>
      <c r="AU128" s="18">
        <f t="shared" ca="1" si="24"/>
        <v>0</v>
      </c>
    </row>
    <row r="129" spans="2:47" x14ac:dyDescent="0.15">
      <c r="B129">
        <v>0.76500000000000001</v>
      </c>
      <c r="C129">
        <v>3</v>
      </c>
      <c r="D129" s="18">
        <v>4.4940000000000001E-2</v>
      </c>
      <c r="E129" s="18">
        <v>-0.18729999999999999</v>
      </c>
      <c r="F129" s="18">
        <v>0.87980000000000003</v>
      </c>
      <c r="G129" s="18">
        <v>0.4864</v>
      </c>
      <c r="H129" s="18">
        <v>-0.35039999999999999</v>
      </c>
      <c r="I129" s="18">
        <v>1.835</v>
      </c>
      <c r="J129" s="18">
        <v>0.16259999999999999</v>
      </c>
      <c r="K129" s="18">
        <v>0.44429999999999997</v>
      </c>
      <c r="L129" s="18">
        <v>2.8580000000000001</v>
      </c>
      <c r="M129" s="18">
        <v>0.1242</v>
      </c>
      <c r="O129" s="18">
        <f>MAX(MIN(Angle!A142,AngHe!$P$3),AngHe!$P$2)</f>
        <v>566.08000000000004</v>
      </c>
      <c r="P129" s="18">
        <f t="shared" ca="1" si="19"/>
        <v>3.0724135752264146E-4</v>
      </c>
      <c r="Q129" s="18">
        <f t="shared" ca="1" si="19"/>
        <v>8.9735676987744845E-4</v>
      </c>
      <c r="R129" s="18">
        <f t="shared" ca="1" si="19"/>
        <v>3.0724135752264146E-4</v>
      </c>
      <c r="S129" s="18">
        <f t="shared" ca="1" si="19"/>
        <v>8.9735676987744845E-4</v>
      </c>
      <c r="T129" s="18">
        <f ca="1">MAX(-P129+MIN(P129,AngCal!$B$30),T$11+T$12/(1+EXP((T$13-LOG10($O129))/T$14))+T$15/(1+EXP((T$16-LOG10($O129))/T$17))+T$18/(1+EXP((T$19-LOG10($O129))/T$20)))</f>
        <v>0</v>
      </c>
      <c r="U129" s="18">
        <f ca="1">MAX(-Q129+MIN(Q129,AngCal!$B$30),U$11+U$12/(1+EXP((U$13-LOG10($O129))/U$14))+U$15/(1+EXP((U$16-LOG10($O129))/U$17))+U$18/(1+EXP((U$19-LOG10($O129))/U$20)))</f>
        <v>0</v>
      </c>
      <c r="V129" s="18">
        <f ca="1">MAX(-R129+MIN(R129,AngCal!$B$30),V$11+V$12/(1+EXP((V$13-LOG10($O129))/V$14))+V$15/(1+EXP((V$16-LOG10($O129))/V$17))+V$18/(1+EXP((V$19-LOG10($O129))/V$20)))</f>
        <v>0</v>
      </c>
      <c r="W129" s="18">
        <f ca="1">MAX(-S129+MIN(S129,AngCal!$B$30),W$11+W$12/(1+EXP((W$13-LOG10($O129))/W$14))+W$15/(1+EXP((W$16-LOG10($O129))/W$17))+W$18/(1+EXP((W$19-LOG10($O129))/W$20)))</f>
        <v>0</v>
      </c>
      <c r="X129" s="18">
        <f t="shared" ca="1" si="20"/>
        <v>0.37100486469638794</v>
      </c>
      <c r="Y129" s="18">
        <f t="shared" ca="1" si="20"/>
        <v>0.53184375085246338</v>
      </c>
      <c r="Z129" s="18">
        <f t="shared" ca="1" si="20"/>
        <v>0.37100486469638794</v>
      </c>
      <c r="AA129" s="18">
        <f t="shared" ca="1" si="20"/>
        <v>0.53184375085246338</v>
      </c>
      <c r="AB129" s="18">
        <f t="shared" ca="1" si="21"/>
        <v>0</v>
      </c>
      <c r="AC129" s="18">
        <f t="shared" ca="1" si="21"/>
        <v>0</v>
      </c>
      <c r="AD129" s="18">
        <f t="shared" ca="1" si="21"/>
        <v>0</v>
      </c>
      <c r="AE129" s="18">
        <f t="shared" ca="1" si="21"/>
        <v>0</v>
      </c>
      <c r="AF129" s="18">
        <f ca="1">MAX(-AB129+MIN(AB129,AngCal!$B$30),AF$11+AF$12/(1+EXP((AF$13-LOG10($O129))/AF$14))+AF$15/(1+EXP((AF$16-LOG10($O129))/AF$17))+AF$18/(1+EXP((AF$19-LOG10($O129))/AF$20)))</f>
        <v>0.3952821751242227</v>
      </c>
      <c r="AG129" s="18">
        <f ca="1">MAX(-AC129+MIN(AC129,AngCal!$B$30),AG$11+AG$12/(1+EXP((AG$13-LOG10($O129))/AG$14))+AG$15/(1+EXP((AG$16-LOG10($O129))/AG$17))+AG$18/(1+EXP((AG$19-LOG10($O129))/AG$20)))</f>
        <v>0.13613599369003446</v>
      </c>
      <c r="AH129" s="18">
        <f ca="1">MAX(-AD129+MIN(AD129,AngCal!$B$30),AH$11+AH$12/(1+EXP((AH$13-LOG10($O129))/AH$14))+AH$15/(1+EXP((AH$16-LOG10($O129))/AH$17))+AH$18/(1+EXP((AH$19-LOG10($O129))/AH$20)))</f>
        <v>0.3952821751242227</v>
      </c>
      <c r="AI129" s="18">
        <f ca="1">MAX(-AE129+MIN(AE129,AngCal!$B$30),AI$11+AI$12/(1+EXP((AI$13-LOG10($O129))/AI$14))+AI$15/(1+EXP((AI$16-LOG10($O129))/AI$17))+AI$18/(1+EXP((AI$19-LOG10($O129))/AI$20)))</f>
        <v>0.13613599369003446</v>
      </c>
      <c r="AJ129" s="18">
        <f t="shared" ca="1" si="22"/>
        <v>2.0538684847346471</v>
      </c>
      <c r="AK129" s="18">
        <f t="shared" ca="1" si="22"/>
        <v>0.61479142005822185</v>
      </c>
      <c r="AL129" s="18">
        <f t="shared" ca="1" si="22"/>
        <v>2.0538684847346471</v>
      </c>
      <c r="AM129" s="18">
        <f t="shared" ca="1" si="22"/>
        <v>0.61479142005822185</v>
      </c>
      <c r="AN129" s="18">
        <f t="shared" ca="1" si="23"/>
        <v>1</v>
      </c>
      <c r="AO129" s="18">
        <f t="shared" ca="1" si="23"/>
        <v>1</v>
      </c>
      <c r="AP129" s="18">
        <f t="shared" ca="1" si="23"/>
        <v>1</v>
      </c>
      <c r="AQ129" s="18">
        <f t="shared" ca="1" si="23"/>
        <v>1</v>
      </c>
      <c r="AR129" s="18">
        <f t="shared" ca="1" si="24"/>
        <v>0</v>
      </c>
      <c r="AS129" s="18">
        <f t="shared" ca="1" si="24"/>
        <v>0</v>
      </c>
      <c r="AT129" s="18">
        <f t="shared" ca="1" si="24"/>
        <v>0</v>
      </c>
      <c r="AU129" s="18">
        <f t="shared" ca="1" si="24"/>
        <v>0</v>
      </c>
    </row>
    <row r="130" spans="2:47" x14ac:dyDescent="0.15">
      <c r="B130">
        <v>0.76500000000000001</v>
      </c>
      <c r="C130">
        <v>5</v>
      </c>
      <c r="D130" s="18">
        <v>4.8869999999999997E-2</v>
      </c>
      <c r="E130" s="18">
        <v>0.2863</v>
      </c>
      <c r="F130" s="18">
        <v>1.1779999999999999</v>
      </c>
      <c r="G130" s="18">
        <v>0.25969999999999999</v>
      </c>
      <c r="H130" s="18">
        <v>-0.9002</v>
      </c>
      <c r="I130" s="18">
        <v>1.6910000000000001</v>
      </c>
      <c r="J130" s="18">
        <v>0.49349999999999999</v>
      </c>
      <c r="K130" s="18">
        <v>0.51190000000000002</v>
      </c>
      <c r="L130" s="18">
        <v>3.093</v>
      </c>
      <c r="M130" s="18">
        <v>0.1678</v>
      </c>
      <c r="O130" s="18">
        <f>MAX(MIN(Angle!A143,AngHe!$P$3),AngHe!$P$2)</f>
        <v>712.65</v>
      </c>
      <c r="P130" s="18">
        <f t="shared" ca="1" si="19"/>
        <v>1.8465466453915572E-4</v>
      </c>
      <c r="Q130" s="18">
        <f t="shared" ca="1" si="19"/>
        <v>5.8522685164346527E-4</v>
      </c>
      <c r="R130" s="18">
        <f t="shared" ca="1" si="19"/>
        <v>1.8465466453915572E-4</v>
      </c>
      <c r="S130" s="18">
        <f t="shared" ca="1" si="19"/>
        <v>5.8522685164346527E-4</v>
      </c>
      <c r="T130" s="18">
        <f ca="1">MAX(-P130+MIN(P130,AngCal!$B$30),T$11+T$12/(1+EXP((T$13-LOG10($O130))/T$14))+T$15/(1+EXP((T$16-LOG10($O130))/T$17))+T$18/(1+EXP((T$19-LOG10($O130))/T$20)))</f>
        <v>0</v>
      </c>
      <c r="U130" s="18">
        <f ca="1">MAX(-Q130+MIN(Q130,AngCal!$B$30),U$11+U$12/(1+EXP((U$13-LOG10($O130))/U$14))+U$15/(1+EXP((U$16-LOG10($O130))/U$17))+U$18/(1+EXP((U$19-LOG10($O130))/U$20)))</f>
        <v>0</v>
      </c>
      <c r="V130" s="18">
        <f ca="1">MAX(-R130+MIN(R130,AngCal!$B$30),V$11+V$12/(1+EXP((V$13-LOG10($O130))/V$14))+V$15/(1+EXP((V$16-LOG10($O130))/V$17))+V$18/(1+EXP((V$19-LOG10($O130))/V$20)))</f>
        <v>0</v>
      </c>
      <c r="W130" s="18">
        <f ca="1">MAX(-S130+MIN(S130,AngCal!$B$30),W$11+W$12/(1+EXP((W$13-LOG10($O130))/W$14))+W$15/(1+EXP((W$16-LOG10($O130))/W$17))+W$18/(1+EXP((W$19-LOG10($O130))/W$20)))</f>
        <v>0</v>
      </c>
      <c r="X130" s="18">
        <f t="shared" ca="1" si="20"/>
        <v>0.36734399190034756</v>
      </c>
      <c r="Y130" s="18">
        <f t="shared" ca="1" si="20"/>
        <v>0.53010267804434485</v>
      </c>
      <c r="Z130" s="18">
        <f t="shared" ca="1" si="20"/>
        <v>0.36734399190034756</v>
      </c>
      <c r="AA130" s="18">
        <f t="shared" ca="1" si="20"/>
        <v>0.53010267804434485</v>
      </c>
      <c r="AB130" s="18">
        <f t="shared" ca="1" si="21"/>
        <v>0</v>
      </c>
      <c r="AC130" s="18">
        <f t="shared" ca="1" si="21"/>
        <v>0</v>
      </c>
      <c r="AD130" s="18">
        <f t="shared" ca="1" si="21"/>
        <v>0</v>
      </c>
      <c r="AE130" s="18">
        <f t="shared" ca="1" si="21"/>
        <v>0</v>
      </c>
      <c r="AF130" s="18">
        <f ca="1">MAX(-AB130+MIN(AB130,AngCal!$B$30),AF$11+AF$12/(1+EXP((AF$13-LOG10($O130))/AF$14))+AF$15/(1+EXP((AF$16-LOG10($O130))/AF$17))+AF$18/(1+EXP((AF$19-LOG10($O130))/AF$20)))</f>
        <v>0.44098121256108158</v>
      </c>
      <c r="AG130" s="18">
        <f ca="1">MAX(-AC130+MIN(AC130,AngCal!$B$30),AG$11+AG$12/(1+EXP((AG$13-LOG10($O130))/AG$14))+AG$15/(1+EXP((AG$16-LOG10($O130))/AG$17))+AG$18/(1+EXP((AG$19-LOG10($O130))/AG$20)))</f>
        <v>8.3715704177593706E-2</v>
      </c>
      <c r="AH130" s="18">
        <f ca="1">MAX(-AD130+MIN(AD130,AngCal!$B$30),AH$11+AH$12/(1+EXP((AH$13-LOG10($O130))/AH$14))+AH$15/(1+EXP((AH$16-LOG10($O130))/AH$17))+AH$18/(1+EXP((AH$19-LOG10($O130))/AH$20)))</f>
        <v>0.44098121256108158</v>
      </c>
      <c r="AI130" s="18">
        <f ca="1">MAX(-AE130+MIN(AE130,AngCal!$B$30),AI$11+AI$12/(1+EXP((AI$13-LOG10($O130))/AI$14))+AI$15/(1+EXP((AI$16-LOG10($O130))/AI$17))+AI$18/(1+EXP((AI$19-LOG10($O130))/AI$20)))</f>
        <v>8.3715704177593706E-2</v>
      </c>
      <c r="AJ130" s="18">
        <f t="shared" ca="1" si="22"/>
        <v>2.3028771156874379</v>
      </c>
      <c r="AK130" s="18">
        <f t="shared" ca="1" si="22"/>
        <v>0.55801824466402883</v>
      </c>
      <c r="AL130" s="18">
        <f t="shared" ca="1" si="22"/>
        <v>2.3028771156874379</v>
      </c>
      <c r="AM130" s="18">
        <f t="shared" ca="1" si="22"/>
        <v>0.55801824466402883</v>
      </c>
      <c r="AN130" s="18">
        <f t="shared" ca="1" si="23"/>
        <v>1</v>
      </c>
      <c r="AO130" s="18">
        <f t="shared" ca="1" si="23"/>
        <v>1</v>
      </c>
      <c r="AP130" s="18">
        <f t="shared" ca="1" si="23"/>
        <v>1</v>
      </c>
      <c r="AQ130" s="18">
        <f t="shared" ca="1" si="23"/>
        <v>1</v>
      </c>
      <c r="AR130" s="18">
        <f t="shared" ca="1" si="24"/>
        <v>0</v>
      </c>
      <c r="AS130" s="18">
        <f t="shared" ca="1" si="24"/>
        <v>0</v>
      </c>
      <c r="AT130" s="18">
        <f t="shared" ca="1" si="24"/>
        <v>0</v>
      </c>
      <c r="AU130" s="18">
        <f t="shared" ca="1" si="24"/>
        <v>0</v>
      </c>
    </row>
    <row r="131" spans="2:47" x14ac:dyDescent="0.15">
      <c r="B131">
        <v>0.76500000000000001</v>
      </c>
      <c r="C131">
        <v>7</v>
      </c>
      <c r="D131" s="18">
        <v>5.4809999999999998E-2</v>
      </c>
      <c r="E131" s="18">
        <v>-7.7679999999999999E-2</v>
      </c>
      <c r="F131" s="18">
        <v>0.2248</v>
      </c>
      <c r="G131" s="18">
        <v>0.23730000000000001</v>
      </c>
      <c r="H131" s="18">
        <v>-0.496</v>
      </c>
      <c r="I131" s="18">
        <v>2.3039999999999998</v>
      </c>
      <c r="J131" s="18">
        <v>0.378</v>
      </c>
      <c r="K131" s="18">
        <v>0.48599999999999999</v>
      </c>
      <c r="L131" s="18">
        <v>3.3039999999999998</v>
      </c>
      <c r="M131" s="18">
        <v>0.18679999999999999</v>
      </c>
      <c r="O131" s="18">
        <f>MAX(MIN(Angle!A144,AngHe!$P$3),AngHe!$P$2)</f>
        <v>897.16</v>
      </c>
      <c r="P131" s="18">
        <f t="shared" ca="1" si="19"/>
        <v>1.1254772653856646E-4</v>
      </c>
      <c r="Q131" s="18">
        <f t="shared" ca="1" si="19"/>
        <v>3.7199085574919633E-4</v>
      </c>
      <c r="R131" s="18">
        <f t="shared" ca="1" si="19"/>
        <v>1.1254772653856646E-4</v>
      </c>
      <c r="S131" s="18">
        <f t="shared" ca="1" si="19"/>
        <v>3.7199085574919633E-4</v>
      </c>
      <c r="T131" s="18">
        <f ca="1">MAX(-P131+MIN(P131,AngCal!$B$30),T$11+T$12/(1+EXP((T$13-LOG10($O131))/T$14))+T$15/(1+EXP((T$16-LOG10($O131))/T$17))+T$18/(1+EXP((T$19-LOG10($O131))/T$20)))</f>
        <v>0</v>
      </c>
      <c r="U131" s="18">
        <f ca="1">MAX(-Q131+MIN(Q131,AngCal!$B$30),U$11+U$12/(1+EXP((U$13-LOG10($O131))/U$14))+U$15/(1+EXP((U$16-LOG10($O131))/U$17))+U$18/(1+EXP((U$19-LOG10($O131))/U$20)))</f>
        <v>0</v>
      </c>
      <c r="V131" s="18">
        <f ca="1">MAX(-R131+MIN(R131,AngCal!$B$30),V$11+V$12/(1+EXP((V$13-LOG10($O131))/V$14))+V$15/(1+EXP((V$16-LOG10($O131))/V$17))+V$18/(1+EXP((V$19-LOG10($O131))/V$20)))</f>
        <v>0</v>
      </c>
      <c r="W131" s="18">
        <f ca="1">MAX(-S131+MIN(S131,AngCal!$B$30),W$11+W$12/(1+EXP((W$13-LOG10($O131))/W$14))+W$15/(1+EXP((W$16-LOG10($O131))/W$17))+W$18/(1+EXP((W$19-LOG10($O131))/W$20)))</f>
        <v>0</v>
      </c>
      <c r="X131" s="18">
        <f t="shared" ca="1" si="20"/>
        <v>0.36543389018200895</v>
      </c>
      <c r="Y131" s="18">
        <f t="shared" ca="1" si="20"/>
        <v>0.52893427667410398</v>
      </c>
      <c r="Z131" s="18">
        <f t="shared" ca="1" si="20"/>
        <v>0.36543389018200895</v>
      </c>
      <c r="AA131" s="18">
        <f t="shared" ca="1" si="20"/>
        <v>0.52893427667410398</v>
      </c>
      <c r="AB131" s="18">
        <f t="shared" ca="1" si="21"/>
        <v>0</v>
      </c>
      <c r="AC131" s="18">
        <f t="shared" ca="1" si="21"/>
        <v>0</v>
      </c>
      <c r="AD131" s="18">
        <f t="shared" ca="1" si="21"/>
        <v>0</v>
      </c>
      <c r="AE131" s="18">
        <f t="shared" ca="1" si="21"/>
        <v>0</v>
      </c>
      <c r="AF131" s="18">
        <f ca="1">MAX(-AB131+MIN(AB131,AngCal!$B$30),AF$11+AF$12/(1+EXP((AF$13-LOG10($O131))/AF$14))+AF$15/(1+EXP((AF$16-LOG10($O131))/AF$17))+AF$18/(1+EXP((AF$19-LOG10($O131))/AF$20)))</f>
        <v>0.51473091326435538</v>
      </c>
      <c r="AG131" s="18">
        <f ca="1">MAX(-AC131+MIN(AC131,AngCal!$B$30),AG$11+AG$12/(1+EXP((AG$13-LOG10($O131))/AG$14))+AG$15/(1+EXP((AG$16-LOG10($O131))/AG$17))+AG$18/(1+EXP((AG$19-LOG10($O131))/AG$20)))</f>
        <v>5.5387629298847177E-2</v>
      </c>
      <c r="AH131" s="18">
        <f ca="1">MAX(-AD131+MIN(AD131,AngCal!$B$30),AH$11+AH$12/(1+EXP((AH$13-LOG10($O131))/AH$14))+AH$15/(1+EXP((AH$16-LOG10($O131))/AH$17))+AH$18/(1+EXP((AH$19-LOG10($O131))/AH$20)))</f>
        <v>0.51473091326435538</v>
      </c>
      <c r="AI131" s="18">
        <f ca="1">MAX(-AE131+MIN(AE131,AngCal!$B$30),AI$11+AI$12/(1+EXP((AI$13-LOG10($O131))/AI$14))+AI$15/(1+EXP((AI$16-LOG10($O131))/AI$17))+AI$18/(1+EXP((AI$19-LOG10($O131))/AI$20)))</f>
        <v>5.5387629298847177E-2</v>
      </c>
      <c r="AJ131" s="18">
        <f t="shared" ca="1" si="22"/>
        <v>2.6022389763876177</v>
      </c>
      <c r="AK131" s="18">
        <f t="shared" ca="1" si="22"/>
        <v>0.50868319885986812</v>
      </c>
      <c r="AL131" s="18">
        <f t="shared" ca="1" si="22"/>
        <v>2.6022389763876177</v>
      </c>
      <c r="AM131" s="18">
        <f t="shared" ca="1" si="22"/>
        <v>0.50868319885986812</v>
      </c>
      <c r="AN131" s="18">
        <f t="shared" ca="1" si="23"/>
        <v>1</v>
      </c>
      <c r="AO131" s="18">
        <f t="shared" ca="1" si="23"/>
        <v>1</v>
      </c>
      <c r="AP131" s="18">
        <f t="shared" ca="1" si="23"/>
        <v>1</v>
      </c>
      <c r="AQ131" s="18">
        <f t="shared" ca="1" si="23"/>
        <v>1</v>
      </c>
      <c r="AR131" s="18">
        <f t="shared" ca="1" si="24"/>
        <v>0</v>
      </c>
      <c r="AS131" s="18">
        <f t="shared" ca="1" si="24"/>
        <v>0</v>
      </c>
      <c r="AT131" s="18">
        <f t="shared" ca="1" si="24"/>
        <v>0</v>
      </c>
      <c r="AU131" s="18">
        <f t="shared" ca="1" si="24"/>
        <v>0</v>
      </c>
    </row>
    <row r="132" spans="2:47" x14ac:dyDescent="0.15">
      <c r="B132">
        <v>0.76500000000000001</v>
      </c>
      <c r="C132">
        <v>10</v>
      </c>
      <c r="D132" s="18">
        <v>8.208E-2</v>
      </c>
      <c r="E132" s="18">
        <v>-0.14910000000000001</v>
      </c>
      <c r="F132" s="18">
        <v>0.30549999999999999</v>
      </c>
      <c r="G132" s="18">
        <v>1.127</v>
      </c>
      <c r="H132" s="18">
        <v>-0.2697</v>
      </c>
      <c r="I132" s="18">
        <v>2.8260000000000001</v>
      </c>
      <c r="J132" s="18">
        <v>3.0419999999999999E-2</v>
      </c>
      <c r="K132" s="18">
        <v>0.25659999999999999</v>
      </c>
      <c r="L132" s="18">
        <v>3.06</v>
      </c>
      <c r="M132" s="18">
        <v>0.2069</v>
      </c>
      <c r="O132" s="18">
        <f>MAX(MIN(Angle!A145,AngHe!$P$3),AngHe!$P$2)</f>
        <v>1129.4000000000001</v>
      </c>
      <c r="P132" s="18">
        <f t="shared" ca="1" si="19"/>
        <v>7.0188104699346957E-5</v>
      </c>
      <c r="Q132" s="18">
        <f t="shared" ca="1" si="19"/>
        <v>2.2819138629447816E-4</v>
      </c>
      <c r="R132" s="18">
        <f t="shared" ca="1" si="19"/>
        <v>7.0188104699346957E-5</v>
      </c>
      <c r="S132" s="18">
        <f t="shared" ca="1" si="19"/>
        <v>2.2819138629447816E-4</v>
      </c>
      <c r="T132" s="18">
        <f ca="1">MAX(-P132+MIN(P132,AngCal!$B$30),T$11+T$12/(1+EXP((T$13-LOG10($O132))/T$14))+T$15/(1+EXP((T$16-LOG10($O132))/T$17))+T$18/(1+EXP((T$19-LOG10($O132))/T$20)))</f>
        <v>0</v>
      </c>
      <c r="U132" s="18">
        <f ca="1">MAX(-Q132+MIN(Q132,AngCal!$B$30),U$11+U$12/(1+EXP((U$13-LOG10($O132))/U$14))+U$15/(1+EXP((U$16-LOG10($O132))/U$17))+U$18/(1+EXP((U$19-LOG10($O132))/U$20)))</f>
        <v>0</v>
      </c>
      <c r="V132" s="18">
        <f ca="1">MAX(-R132+MIN(R132,AngCal!$B$30),V$11+V$12/(1+EXP((V$13-LOG10($O132))/V$14))+V$15/(1+EXP((V$16-LOG10($O132))/V$17))+V$18/(1+EXP((V$19-LOG10($O132))/V$20)))</f>
        <v>0</v>
      </c>
      <c r="W132" s="18">
        <f ca="1">MAX(-S132+MIN(S132,AngCal!$B$30),W$11+W$12/(1+EXP((W$13-LOG10($O132))/W$14))+W$15/(1+EXP((W$16-LOG10($O132))/W$17))+W$18/(1+EXP((W$19-LOG10($O132))/W$20)))</f>
        <v>0</v>
      </c>
      <c r="X132" s="18">
        <f t="shared" ca="1" si="20"/>
        <v>0.36522046606954284</v>
      </c>
      <c r="Y132" s="18">
        <f t="shared" ca="1" si="20"/>
        <v>0.52816233450549266</v>
      </c>
      <c r="Z132" s="18">
        <f t="shared" ca="1" si="20"/>
        <v>0.36522046606954284</v>
      </c>
      <c r="AA132" s="18">
        <f t="shared" ca="1" si="20"/>
        <v>0.52816233450549266</v>
      </c>
      <c r="AB132" s="18">
        <f t="shared" ca="1" si="21"/>
        <v>0</v>
      </c>
      <c r="AC132" s="18">
        <f t="shared" ca="1" si="21"/>
        <v>0</v>
      </c>
      <c r="AD132" s="18">
        <f t="shared" ca="1" si="21"/>
        <v>0</v>
      </c>
      <c r="AE132" s="18">
        <f t="shared" ca="1" si="21"/>
        <v>0</v>
      </c>
      <c r="AF132" s="18">
        <f ca="1">MAX(-AB132+MIN(AB132,AngCal!$B$30),AF$11+AF$12/(1+EXP((AF$13-LOG10($O132))/AF$14))+AF$15/(1+EXP((AF$16-LOG10($O132))/AF$17))+AF$18/(1+EXP((AF$19-LOG10($O132))/AF$20)))</f>
        <v>0.61248632795290825</v>
      </c>
      <c r="AG132" s="18">
        <f ca="1">MAX(-AC132+MIN(AC132,AngCal!$B$30),AG$11+AG$12/(1+EXP((AG$13-LOG10($O132))/AG$14))+AG$15/(1+EXP((AG$16-LOG10($O132))/AG$17))+AG$18/(1+EXP((AG$19-LOG10($O132))/AG$20)))</f>
        <v>8.3916920003883344E-2</v>
      </c>
      <c r="AH132" s="18">
        <f ca="1">MAX(-AD132+MIN(AD132,AngCal!$B$30),AH$11+AH$12/(1+EXP((AH$13-LOG10($O132))/AH$14))+AH$15/(1+EXP((AH$16-LOG10($O132))/AH$17))+AH$18/(1+EXP((AH$19-LOG10($O132))/AH$20)))</f>
        <v>0.61248632795290825</v>
      </c>
      <c r="AI132" s="18">
        <f ca="1">MAX(-AE132+MIN(AE132,AngCal!$B$30),AI$11+AI$12/(1+EXP((AI$13-LOG10($O132))/AI$14))+AI$15/(1+EXP((AI$16-LOG10($O132))/AI$17))+AI$18/(1+EXP((AI$19-LOG10($O132))/AI$20)))</f>
        <v>8.3916920003883344E-2</v>
      </c>
      <c r="AJ132" s="18">
        <f t="shared" ca="1" si="22"/>
        <v>2.9459379572530793</v>
      </c>
      <c r="AK132" s="18">
        <f t="shared" ca="1" si="22"/>
        <v>0.46648361014613726</v>
      </c>
      <c r="AL132" s="18">
        <f t="shared" ca="1" si="22"/>
        <v>2.9459379572530793</v>
      </c>
      <c r="AM132" s="18">
        <f t="shared" ca="1" si="22"/>
        <v>0.46648361014613726</v>
      </c>
      <c r="AN132" s="18">
        <f t="shared" ca="1" si="23"/>
        <v>1</v>
      </c>
      <c r="AO132" s="18">
        <f t="shared" ca="1" si="23"/>
        <v>1</v>
      </c>
      <c r="AP132" s="18">
        <f t="shared" ca="1" si="23"/>
        <v>1</v>
      </c>
      <c r="AQ132" s="18">
        <f t="shared" ca="1" si="23"/>
        <v>1</v>
      </c>
      <c r="AR132" s="18">
        <f t="shared" ca="1" si="24"/>
        <v>0</v>
      </c>
      <c r="AS132" s="18">
        <f t="shared" ca="1" si="24"/>
        <v>0</v>
      </c>
      <c r="AT132" s="18">
        <f t="shared" ca="1" si="24"/>
        <v>0</v>
      </c>
      <c r="AU132" s="18">
        <f t="shared" ca="1" si="24"/>
        <v>0</v>
      </c>
    </row>
    <row r="133" spans="2:47" x14ac:dyDescent="0.15">
      <c r="B133">
        <v>0.76500000000000001</v>
      </c>
      <c r="C133">
        <v>15</v>
      </c>
      <c r="D133" s="18">
        <v>8.8590000000000002E-2</v>
      </c>
      <c r="E133" s="18">
        <v>-4.5179999999999998E-2</v>
      </c>
      <c r="F133" s="18">
        <v>0.58960000000000001</v>
      </c>
      <c r="G133" s="18">
        <v>1.361</v>
      </c>
      <c r="H133" s="18">
        <v>-6.1409999999999999E-2</v>
      </c>
      <c r="I133" s="18">
        <v>6.7360000000000003E-2</v>
      </c>
      <c r="J133" s="18">
        <v>0.1285</v>
      </c>
      <c r="K133" s="18">
        <v>-0.1832</v>
      </c>
      <c r="L133" s="18">
        <v>2.82</v>
      </c>
      <c r="M133" s="18">
        <v>4.8280000000000003E-2</v>
      </c>
      <c r="O133" s="18">
        <f>MAX(MIN(Angle!A146,AngHe!$P$3),AngHe!$P$2)</f>
        <v>1421.9</v>
      </c>
      <c r="P133" s="18">
        <f t="shared" ca="1" si="19"/>
        <v>4.530846113038299E-5</v>
      </c>
      <c r="Q133" s="18">
        <f t="shared" ca="1" si="19"/>
        <v>1.3253322371548082E-4</v>
      </c>
      <c r="R133" s="18">
        <f t="shared" ca="1" si="19"/>
        <v>4.530846113038299E-5</v>
      </c>
      <c r="S133" s="18">
        <f t="shared" ca="1" si="19"/>
        <v>1.3253322371548082E-4</v>
      </c>
      <c r="T133" s="18">
        <f ca="1">MAX(-P133+MIN(P133,AngCal!$B$30),T$11+T$12/(1+EXP((T$13-LOG10($O133))/T$14))+T$15/(1+EXP((T$16-LOG10($O133))/T$17))+T$18/(1+EXP((T$19-LOG10($O133))/T$20)))</f>
        <v>0</v>
      </c>
      <c r="U133" s="18">
        <f ca="1">MAX(-Q133+MIN(Q133,AngCal!$B$30),U$11+U$12/(1+EXP((U$13-LOG10($O133))/U$14))+U$15/(1+EXP((U$16-LOG10($O133))/U$17))+U$18/(1+EXP((U$19-LOG10($O133))/U$20)))</f>
        <v>0</v>
      </c>
      <c r="V133" s="18">
        <f ca="1">MAX(-R133+MIN(R133,AngCal!$B$30),V$11+V$12/(1+EXP((V$13-LOG10($O133))/V$14))+V$15/(1+EXP((V$16-LOG10($O133))/V$17))+V$18/(1+EXP((V$19-LOG10($O133))/V$20)))</f>
        <v>0</v>
      </c>
      <c r="W133" s="18">
        <f ca="1">MAX(-S133+MIN(S133,AngCal!$B$30),W$11+W$12/(1+EXP((W$13-LOG10($O133))/W$14))+W$15/(1+EXP((W$16-LOG10($O133))/W$17))+W$18/(1+EXP((W$19-LOG10($O133))/W$20)))</f>
        <v>0</v>
      </c>
      <c r="X133" s="18">
        <f t="shared" ca="1" si="20"/>
        <v>0.3664710717987113</v>
      </c>
      <c r="Y133" s="18">
        <f t="shared" ca="1" si="20"/>
        <v>0.52765755922306479</v>
      </c>
      <c r="Z133" s="18">
        <f t="shared" ca="1" si="20"/>
        <v>0.3664710717987113</v>
      </c>
      <c r="AA133" s="18">
        <f t="shared" ca="1" si="20"/>
        <v>0.52765755922306479</v>
      </c>
      <c r="AB133" s="18">
        <f t="shared" ca="1" si="21"/>
        <v>0</v>
      </c>
      <c r="AC133" s="18">
        <f t="shared" ca="1" si="21"/>
        <v>1.8197014565004166E-2</v>
      </c>
      <c r="AD133" s="18">
        <f t="shared" ca="1" si="21"/>
        <v>0</v>
      </c>
      <c r="AE133" s="18">
        <f t="shared" ca="1" si="21"/>
        <v>1.8197014565004166E-2</v>
      </c>
      <c r="AF133" s="18">
        <f ca="1">MAX(-AB133+MIN(AB133,AngCal!$B$30),AF$11+AF$12/(1+EXP((AF$13-LOG10($O133))/AF$14))+AF$15/(1+EXP((AF$16-LOG10($O133))/AF$17))+AF$18/(1+EXP((AF$19-LOG10($O133))/AF$20)))</f>
        <v>0.71861111538664946</v>
      </c>
      <c r="AG133" s="18">
        <f ca="1">MAX(-AC133+MIN(AC133,AngCal!$B$30),AG$11+AG$12/(1+EXP((AG$13-LOG10($O133))/AG$14))+AG$15/(1+EXP((AG$16-LOG10($O133))/AG$17))+AG$18/(1+EXP((AG$19-LOG10($O133))/AG$20)))</f>
        <v>0.20409527336413702</v>
      </c>
      <c r="AH133" s="18">
        <f ca="1">MAX(-AD133+MIN(AD133,AngCal!$B$30),AH$11+AH$12/(1+EXP((AH$13-LOG10($O133))/AH$14))+AH$15/(1+EXP((AH$16-LOG10($O133))/AH$17))+AH$18/(1+EXP((AH$19-LOG10($O133))/AH$20)))</f>
        <v>0.71861111538664946</v>
      </c>
      <c r="AI133" s="18">
        <f ca="1">MAX(-AE133+MIN(AE133,AngCal!$B$30),AI$11+AI$12/(1+EXP((AI$13-LOG10($O133))/AI$14))+AI$15/(1+EXP((AI$16-LOG10($O133))/AI$17))+AI$18/(1+EXP((AI$19-LOG10($O133))/AI$20)))</f>
        <v>0.20409527336413702</v>
      </c>
      <c r="AJ133" s="18">
        <f t="shared" ca="1" si="22"/>
        <v>3.3223779650987466</v>
      </c>
      <c r="AK133" s="18">
        <f t="shared" ca="1" si="22"/>
        <v>0.43845626534874965</v>
      </c>
      <c r="AL133" s="18">
        <f t="shared" ca="1" si="22"/>
        <v>3.3223779650987466</v>
      </c>
      <c r="AM133" s="18">
        <f t="shared" ca="1" si="22"/>
        <v>0.43845626534874965</v>
      </c>
      <c r="AN133" s="18">
        <f t="shared" ca="1" si="23"/>
        <v>1</v>
      </c>
      <c r="AO133" s="18">
        <f t="shared" ca="1" si="23"/>
        <v>1</v>
      </c>
      <c r="AP133" s="18">
        <f t="shared" ca="1" si="23"/>
        <v>1</v>
      </c>
      <c r="AQ133" s="18">
        <f t="shared" ca="1" si="23"/>
        <v>1</v>
      </c>
      <c r="AR133" s="18">
        <f t="shared" ca="1" si="24"/>
        <v>0</v>
      </c>
      <c r="AS133" s="18">
        <f t="shared" ca="1" si="24"/>
        <v>0</v>
      </c>
      <c r="AT133" s="18">
        <f t="shared" ca="1" si="24"/>
        <v>0</v>
      </c>
      <c r="AU133" s="18">
        <f t="shared" ca="1" si="24"/>
        <v>0</v>
      </c>
    </row>
    <row r="134" spans="2:47" x14ac:dyDescent="0.15">
      <c r="B134">
        <v>0.76500000000000001</v>
      </c>
      <c r="C134">
        <v>20</v>
      </c>
      <c r="D134" s="18">
        <v>9.0060000000000001E-2</v>
      </c>
      <c r="E134" s="18">
        <v>-0.4667</v>
      </c>
      <c r="F134" s="18">
        <v>1.119</v>
      </c>
      <c r="G134" s="18">
        <v>0.61429999999999996</v>
      </c>
      <c r="H134" s="18">
        <v>0.57840000000000003</v>
      </c>
      <c r="I134" s="18">
        <v>2.274</v>
      </c>
      <c r="J134" s="18">
        <v>0.73429999999999995</v>
      </c>
      <c r="K134" s="18">
        <v>-0.29499999999999998</v>
      </c>
      <c r="L134" s="18">
        <v>2.8130000000000002</v>
      </c>
      <c r="M134" s="18">
        <v>9.9879999999999997E-2</v>
      </c>
      <c r="O134" s="18">
        <f>MAX(MIN(Angle!A147,AngHe!$P$3),AngHe!$P$2)</f>
        <v>1790.1</v>
      </c>
      <c r="P134" s="18">
        <f t="shared" ca="1" si="19"/>
        <v>3.0711377286600505E-5</v>
      </c>
      <c r="Q134" s="18">
        <f t="shared" ca="1" si="19"/>
        <v>7.0012914970239704E-5</v>
      </c>
      <c r="R134" s="18">
        <f t="shared" ca="1" si="19"/>
        <v>3.0711377286600505E-5</v>
      </c>
      <c r="S134" s="18">
        <f t="shared" ca="1" si="19"/>
        <v>7.0012914970239704E-5</v>
      </c>
      <c r="T134" s="18">
        <f ca="1">MAX(-P134+MIN(P134,AngCal!$B$30),T$11+T$12/(1+EXP((T$13-LOG10($O134))/T$14))+T$15/(1+EXP((T$16-LOG10($O134))/T$17))+T$18/(1+EXP((T$19-LOG10($O134))/T$20)))</f>
        <v>0</v>
      </c>
      <c r="U134" s="18">
        <f ca="1">MAX(-Q134+MIN(Q134,AngCal!$B$30),U$11+U$12/(1+EXP((U$13-LOG10($O134))/U$14))+U$15/(1+EXP((U$16-LOG10($O134))/U$17))+U$18/(1+EXP((U$19-LOG10($O134))/U$20)))</f>
        <v>0</v>
      </c>
      <c r="V134" s="18">
        <f ca="1">MAX(-R134+MIN(R134,AngCal!$B$30),V$11+V$12/(1+EXP((V$13-LOG10($O134))/V$14))+V$15/(1+EXP((V$16-LOG10($O134))/V$17))+V$18/(1+EXP((V$19-LOG10($O134))/V$20)))</f>
        <v>0</v>
      </c>
      <c r="W134" s="18">
        <f ca="1">MAX(-S134+MIN(S134,AngCal!$B$30),W$11+W$12/(1+EXP((W$13-LOG10($O134))/W$14))+W$15/(1+EXP((W$16-LOG10($O134))/W$17))+W$18/(1+EXP((W$19-LOG10($O134))/W$20)))</f>
        <v>0</v>
      </c>
      <c r="X134" s="18">
        <f t="shared" ca="1" si="20"/>
        <v>0.36887430301118701</v>
      </c>
      <c r="Y134" s="18">
        <f t="shared" ca="1" si="20"/>
        <v>0.5273302511473017</v>
      </c>
      <c r="Z134" s="18">
        <f t="shared" ca="1" si="20"/>
        <v>0.36887430301118701</v>
      </c>
      <c r="AA134" s="18">
        <f t="shared" ca="1" si="20"/>
        <v>0.5273302511473017</v>
      </c>
      <c r="AB134" s="18">
        <f t="shared" ca="1" si="21"/>
        <v>0</v>
      </c>
      <c r="AC134" s="18">
        <f t="shared" ca="1" si="21"/>
        <v>1.1274065382094911E-2</v>
      </c>
      <c r="AD134" s="18">
        <f t="shared" ca="1" si="21"/>
        <v>0</v>
      </c>
      <c r="AE134" s="18">
        <f t="shared" ca="1" si="21"/>
        <v>1.1274065382094911E-2</v>
      </c>
      <c r="AF134" s="18">
        <f ca="1">MAX(-AB134+MIN(AB134,AngCal!$B$30),AF$11+AF$12/(1+EXP((AF$13-LOG10($O134))/AF$14))+AF$15/(1+EXP((AF$16-LOG10($O134))/AF$17))+AF$18/(1+EXP((AF$19-LOG10($O134))/AF$20)))</f>
        <v>0.81318425950339335</v>
      </c>
      <c r="AG134" s="18">
        <f ca="1">MAX(-AC134+MIN(AC134,AngCal!$B$30),AG$11+AG$12/(1+EXP((AG$13-LOG10($O134))/AG$14))+AG$15/(1+EXP((AG$16-LOG10($O134))/AG$17))+AG$18/(1+EXP((AG$19-LOG10($O134))/AG$20)))</f>
        <v>0.40307876210900395</v>
      </c>
      <c r="AH134" s="18">
        <f ca="1">MAX(-AD134+MIN(AD134,AngCal!$B$30),AH$11+AH$12/(1+EXP((AH$13-LOG10($O134))/AH$14))+AH$15/(1+EXP((AH$16-LOG10($O134))/AH$17))+AH$18/(1+EXP((AH$19-LOG10($O134))/AH$20)))</f>
        <v>0.81318425950339335</v>
      </c>
      <c r="AI134" s="18">
        <f ca="1">MAX(-AE134+MIN(AE134,AngCal!$B$30),AI$11+AI$12/(1+EXP((AI$13-LOG10($O134))/AI$14))+AI$15/(1+EXP((AI$16-LOG10($O134))/AI$17))+AI$18/(1+EXP((AI$19-LOG10($O134))/AI$20)))</f>
        <v>0.40307876210900395</v>
      </c>
      <c r="AJ134" s="18">
        <f t="shared" ca="1" si="22"/>
        <v>3.7135966434340424</v>
      </c>
      <c r="AK134" s="18">
        <f t="shared" ca="1" si="22"/>
        <v>0.52252169602711107</v>
      </c>
      <c r="AL134" s="18">
        <f t="shared" ca="1" si="22"/>
        <v>3.7135966434340424</v>
      </c>
      <c r="AM134" s="18">
        <f t="shared" ca="1" si="22"/>
        <v>0.52252169602711107</v>
      </c>
      <c r="AN134" s="18">
        <f t="shared" ca="1" si="23"/>
        <v>1</v>
      </c>
      <c r="AO134" s="18">
        <f t="shared" ca="1" si="23"/>
        <v>1</v>
      </c>
      <c r="AP134" s="18">
        <f t="shared" ca="1" si="23"/>
        <v>1</v>
      </c>
      <c r="AQ134" s="18">
        <f t="shared" ca="1" si="23"/>
        <v>1</v>
      </c>
      <c r="AR134" s="18">
        <f t="shared" ca="1" si="24"/>
        <v>0</v>
      </c>
      <c r="AS134" s="18">
        <f t="shared" ca="1" si="24"/>
        <v>0</v>
      </c>
      <c r="AT134" s="18">
        <f t="shared" ca="1" si="24"/>
        <v>0</v>
      </c>
      <c r="AU134" s="18">
        <f t="shared" ca="1" si="24"/>
        <v>0</v>
      </c>
    </row>
    <row r="135" spans="2:47" x14ac:dyDescent="0.15">
      <c r="B135">
        <v>1.901</v>
      </c>
      <c r="C135">
        <v>1</v>
      </c>
      <c r="D135" s="18">
        <v>-1.227E-2</v>
      </c>
      <c r="E135" s="18">
        <v>-0.16769999999999999</v>
      </c>
      <c r="F135" s="18">
        <v>1.0109999999999999</v>
      </c>
      <c r="G135" s="18">
        <v>0.23250000000000001</v>
      </c>
      <c r="H135" s="18">
        <v>0.1701</v>
      </c>
      <c r="I135" s="18">
        <v>1.891</v>
      </c>
      <c r="J135" s="18">
        <v>0.18720000000000001</v>
      </c>
      <c r="K135" s="18">
        <v>-2.2159999999999999E-2</v>
      </c>
      <c r="L135" s="18">
        <v>2.5720000000000001</v>
      </c>
      <c r="M135" s="18">
        <v>0.65600000000000003</v>
      </c>
      <c r="O135" s="18">
        <f>MAX(MIN(Angle!A148,AngHe!$P$3),AngHe!$P$2)</f>
        <v>2253.6</v>
      </c>
      <c r="P135" s="18">
        <f t="shared" ca="1" si="19"/>
        <v>2.2148408049829649E-5</v>
      </c>
      <c r="Q135" s="18">
        <f t="shared" ca="1" si="19"/>
        <v>3.0034732392054952E-5</v>
      </c>
      <c r="R135" s="18">
        <f t="shared" ca="1" si="19"/>
        <v>2.2148408049829649E-5</v>
      </c>
      <c r="S135" s="18">
        <f t="shared" ca="1" si="19"/>
        <v>3.0034732392054952E-5</v>
      </c>
      <c r="T135" s="18">
        <f ca="1">MAX(-P135+MIN(P135,AngCal!$B$30),T$11+T$12/(1+EXP((T$13-LOG10($O135))/T$14))+T$15/(1+EXP((T$16-LOG10($O135))/T$17))+T$18/(1+EXP((T$19-LOG10($O135))/T$20)))</f>
        <v>0</v>
      </c>
      <c r="U135" s="18">
        <f ca="1">MAX(-Q135+MIN(Q135,AngCal!$B$30),U$11+U$12/(1+EXP((U$13-LOG10($O135))/U$14))+U$15/(1+EXP((U$16-LOG10($O135))/U$17))+U$18/(1+EXP((U$19-LOG10($O135))/U$20)))</f>
        <v>0</v>
      </c>
      <c r="V135" s="18">
        <f ca="1">MAX(-R135+MIN(R135,AngCal!$B$30),V$11+V$12/(1+EXP((V$13-LOG10($O135))/V$14))+V$15/(1+EXP((V$16-LOG10($O135))/V$17))+V$18/(1+EXP((V$19-LOG10($O135))/V$20)))</f>
        <v>0</v>
      </c>
      <c r="W135" s="18">
        <f ca="1">MAX(-S135+MIN(S135,AngCal!$B$30),W$11+W$12/(1+EXP((W$13-LOG10($O135))/W$14))+W$15/(1+EXP((W$16-LOG10($O135))/W$17))+W$18/(1+EXP((W$19-LOG10($O135))/W$20)))</f>
        <v>0</v>
      </c>
      <c r="X135" s="18">
        <f t="shared" ca="1" si="20"/>
        <v>0.37210602155189926</v>
      </c>
      <c r="Y135" s="18">
        <f t="shared" ca="1" si="20"/>
        <v>0.52711919909254112</v>
      </c>
      <c r="Z135" s="18">
        <f t="shared" ca="1" si="20"/>
        <v>0.37210602155189926</v>
      </c>
      <c r="AA135" s="18">
        <f t="shared" ca="1" si="20"/>
        <v>0.52711919909254112</v>
      </c>
      <c r="AB135" s="18">
        <f t="shared" ca="1" si="21"/>
        <v>0</v>
      </c>
      <c r="AC135" s="18">
        <f t="shared" ca="1" si="21"/>
        <v>4.831559770868854E-3</v>
      </c>
      <c r="AD135" s="18">
        <f t="shared" ca="1" si="21"/>
        <v>0</v>
      </c>
      <c r="AE135" s="18">
        <f t="shared" ca="1" si="21"/>
        <v>4.831559770868854E-3</v>
      </c>
      <c r="AF135" s="18">
        <f ca="1">MAX(-AB135+MIN(AB135,AngCal!$B$30),AF$11+AF$12/(1+EXP((AF$13-LOG10($O135))/AF$14))+AF$15/(1+EXP((AF$16-LOG10($O135))/AF$17))+AF$18/(1+EXP((AF$19-LOG10($O135))/AF$20)))</f>
        <v>0.88446433500755328</v>
      </c>
      <c r="AG135" s="18">
        <f ca="1">MAX(-AC135+MIN(AC135,AngCal!$B$30),AG$11+AG$12/(1+EXP((AG$13-LOG10($O135))/AG$14))+AG$15/(1+EXP((AG$16-LOG10($O135))/AG$17))+AG$18/(1+EXP((AG$19-LOG10($O135))/AG$20)))</f>
        <v>0.59507583214077719</v>
      </c>
      <c r="AH135" s="18">
        <f ca="1">MAX(-AD135+MIN(AD135,AngCal!$B$30),AH$11+AH$12/(1+EXP((AH$13-LOG10($O135))/AH$14))+AH$15/(1+EXP((AH$16-LOG10($O135))/AH$17))+AH$18/(1+EXP((AH$19-LOG10($O135))/AH$20)))</f>
        <v>0.88446433500755328</v>
      </c>
      <c r="AI135" s="18">
        <f ca="1">MAX(-AE135+MIN(AE135,AngCal!$B$30),AI$11+AI$12/(1+EXP((AI$13-LOG10($O135))/AI$14))+AI$15/(1+EXP((AI$16-LOG10($O135))/AI$17))+AI$18/(1+EXP((AI$19-LOG10($O135))/AI$20)))</f>
        <v>0.59507583214077719</v>
      </c>
      <c r="AJ135" s="18">
        <f t="shared" ca="1" si="22"/>
        <v>4.0972622829629586</v>
      </c>
      <c r="AK135" s="18">
        <f t="shared" ca="1" si="22"/>
        <v>1.8063575438552941</v>
      </c>
      <c r="AL135" s="18">
        <f t="shared" ca="1" si="22"/>
        <v>4.0972622829629586</v>
      </c>
      <c r="AM135" s="18">
        <f t="shared" ca="1" si="22"/>
        <v>1.8063575438552941</v>
      </c>
      <c r="AN135" s="18">
        <f t="shared" ca="1" si="23"/>
        <v>1</v>
      </c>
      <c r="AO135" s="18">
        <f t="shared" ca="1" si="23"/>
        <v>1</v>
      </c>
      <c r="AP135" s="18">
        <f t="shared" ca="1" si="23"/>
        <v>1</v>
      </c>
      <c r="AQ135" s="18">
        <f t="shared" ca="1" si="23"/>
        <v>1</v>
      </c>
      <c r="AR135" s="18">
        <f t="shared" ca="1" si="24"/>
        <v>0</v>
      </c>
      <c r="AS135" s="18">
        <f t="shared" ca="1" si="24"/>
        <v>0</v>
      </c>
      <c r="AT135" s="18">
        <f t="shared" ca="1" si="24"/>
        <v>0</v>
      </c>
      <c r="AU135" s="18">
        <f t="shared" ca="1" si="24"/>
        <v>0</v>
      </c>
    </row>
    <row r="136" spans="2:47" x14ac:dyDescent="0.15">
      <c r="B136">
        <v>1.901</v>
      </c>
      <c r="C136">
        <v>3</v>
      </c>
      <c r="D136" s="18">
        <v>-2.928E-3</v>
      </c>
      <c r="E136" s="18">
        <v>-0.1653</v>
      </c>
      <c r="F136" s="18">
        <v>1.1819999999999999</v>
      </c>
      <c r="G136" s="18">
        <v>0.32919999999999999</v>
      </c>
      <c r="H136" s="18">
        <v>-0.14419999999999999</v>
      </c>
      <c r="I136" s="18">
        <v>1.9219999999999999</v>
      </c>
      <c r="J136" s="18">
        <v>9.9010000000000001E-2</v>
      </c>
      <c r="K136" s="18">
        <v>0.28649999999999998</v>
      </c>
      <c r="L136" s="18">
        <v>2.82</v>
      </c>
      <c r="M136" s="18">
        <v>0.1084</v>
      </c>
      <c r="O136" s="18">
        <f>MAX(MIN(Angle!A149,AngHe!$P$3),AngHe!$P$2)</f>
        <v>2837.1</v>
      </c>
      <c r="P136" s="18">
        <f t="shared" ca="1" si="19"/>
        <v>1.7125418004053025E-5</v>
      </c>
      <c r="Q136" s="18">
        <f t="shared" ca="1" si="19"/>
        <v>5.2344263476306052E-6</v>
      </c>
      <c r="R136" s="18">
        <f t="shared" ca="1" si="19"/>
        <v>1.7125418004053025E-5</v>
      </c>
      <c r="S136" s="18">
        <f t="shared" ca="1" si="19"/>
        <v>5.2344263476306052E-6</v>
      </c>
      <c r="T136" s="18">
        <f ca="1">MAX(-P136+MIN(P136,AngCal!$B$30),T$11+T$12/(1+EXP((T$13-LOG10($O136))/T$14))+T$15/(1+EXP((T$16-LOG10($O136))/T$17))+T$18/(1+EXP((T$19-LOG10($O136))/T$20)))</f>
        <v>0</v>
      </c>
      <c r="U136" s="18">
        <f ca="1">MAX(-Q136+MIN(Q136,AngCal!$B$30),U$11+U$12/(1+EXP((U$13-LOG10($O136))/U$14))+U$15/(1+EXP((U$16-LOG10($O136))/U$17))+U$18/(1+EXP((U$19-LOG10($O136))/U$20)))</f>
        <v>0</v>
      </c>
      <c r="V136" s="18">
        <f ca="1">MAX(-R136+MIN(R136,AngCal!$B$30),V$11+V$12/(1+EXP((V$13-LOG10($O136))/V$14))+V$15/(1+EXP((V$16-LOG10($O136))/V$17))+V$18/(1+EXP((V$19-LOG10($O136))/V$20)))</f>
        <v>0</v>
      </c>
      <c r="W136" s="18">
        <f ca="1">MAX(-S136+MIN(S136,AngCal!$B$30),W$11+W$12/(1+EXP((W$13-LOG10($O136))/W$14))+W$15/(1+EXP((W$16-LOG10($O136))/W$17))+W$18/(1+EXP((W$19-LOG10($O136))/W$20)))</f>
        <v>0</v>
      </c>
      <c r="X136" s="18">
        <f t="shared" ca="1" si="20"/>
        <v>0.37586794109834221</v>
      </c>
      <c r="Y136" s="18">
        <f t="shared" ca="1" si="20"/>
        <v>0.52698366794813378</v>
      </c>
      <c r="Z136" s="18">
        <f t="shared" ca="1" si="20"/>
        <v>0.37586794109834221</v>
      </c>
      <c r="AA136" s="18">
        <f t="shared" ca="1" si="20"/>
        <v>0.52698366794813378</v>
      </c>
      <c r="AB136" s="18">
        <f t="shared" ca="1" si="21"/>
        <v>0</v>
      </c>
      <c r="AC136" s="18">
        <f t="shared" ca="1" si="21"/>
        <v>5.4518436139663895E-4</v>
      </c>
      <c r="AD136" s="18">
        <f t="shared" ca="1" si="21"/>
        <v>0</v>
      </c>
      <c r="AE136" s="18">
        <f t="shared" ca="1" si="21"/>
        <v>5.4518436139663895E-4</v>
      </c>
      <c r="AF136" s="18">
        <f ca="1">MAX(-AB136+MIN(AB136,AngCal!$B$30),AF$11+AF$12/(1+EXP((AF$13-LOG10($O136))/AF$14))+AF$15/(1+EXP((AF$16-LOG10($O136))/AF$17))+AF$18/(1+EXP((AF$19-LOG10($O136))/AF$20)))</f>
        <v>0.93220013419580272</v>
      </c>
      <c r="AG136" s="18">
        <f ca="1">MAX(-AC136+MIN(AC136,AngCal!$B$30),AG$11+AG$12/(1+EXP((AG$13-LOG10($O136))/AG$14))+AG$15/(1+EXP((AG$16-LOG10($O136))/AG$17))+AG$18/(1+EXP((AG$19-LOG10($O136))/AG$20)))</f>
        <v>0.71475585836029742</v>
      </c>
      <c r="AH136" s="18">
        <f ca="1">MAX(-AD136+MIN(AD136,AngCal!$B$30),AH$11+AH$12/(1+EXP((AH$13-LOG10($O136))/AH$14))+AH$15/(1+EXP((AH$16-LOG10($O136))/AH$17))+AH$18/(1+EXP((AH$19-LOG10($O136))/AH$20)))</f>
        <v>0.93220013419580272</v>
      </c>
      <c r="AI136" s="18">
        <f ca="1">MAX(-AE136+MIN(AE136,AngCal!$B$30),AI$11+AI$12/(1+EXP((AI$13-LOG10($O136))/AI$14))+AI$15/(1+EXP((AI$16-LOG10($O136))/AI$17))+AI$18/(1+EXP((AI$19-LOG10($O136))/AI$20)))</f>
        <v>0.71475585836029742</v>
      </c>
      <c r="AJ136" s="18">
        <f t="shared" ca="1" si="22"/>
        <v>4.4492626510624644</v>
      </c>
      <c r="AK136" s="18">
        <f t="shared" ca="1" si="22"/>
        <v>4.1778126529409443</v>
      </c>
      <c r="AL136" s="18">
        <f t="shared" ca="1" si="22"/>
        <v>4.4492626510624644</v>
      </c>
      <c r="AM136" s="18">
        <f t="shared" ca="1" si="22"/>
        <v>4.1778126529409443</v>
      </c>
      <c r="AN136" s="18">
        <f t="shared" ca="1" si="23"/>
        <v>1</v>
      </c>
      <c r="AO136" s="18">
        <f t="shared" ca="1" si="23"/>
        <v>1</v>
      </c>
      <c r="AP136" s="18">
        <f t="shared" ca="1" si="23"/>
        <v>1</v>
      </c>
      <c r="AQ136" s="18">
        <f t="shared" ca="1" si="23"/>
        <v>1</v>
      </c>
      <c r="AR136" s="18">
        <f t="shared" ca="1" si="24"/>
        <v>0</v>
      </c>
      <c r="AS136" s="18">
        <f t="shared" ca="1" si="24"/>
        <v>0</v>
      </c>
      <c r="AT136" s="18">
        <f t="shared" ca="1" si="24"/>
        <v>0</v>
      </c>
      <c r="AU136" s="18">
        <f t="shared" ca="1" si="24"/>
        <v>0</v>
      </c>
    </row>
    <row r="137" spans="2:47" x14ac:dyDescent="0.15">
      <c r="B137">
        <v>1.901</v>
      </c>
      <c r="C137">
        <v>5</v>
      </c>
      <c r="D137" s="18">
        <v>-7.1840000000000003E-3</v>
      </c>
      <c r="E137" s="18">
        <v>-0.1111</v>
      </c>
      <c r="F137" s="18">
        <v>0.85419999999999996</v>
      </c>
      <c r="G137" s="18">
        <v>0.19980000000000001</v>
      </c>
      <c r="H137" s="18">
        <v>-0.18229999999999999</v>
      </c>
      <c r="I137" s="18">
        <v>2.0739999999999998</v>
      </c>
      <c r="J137" s="18">
        <v>0.13339999999999999</v>
      </c>
      <c r="K137" s="18">
        <v>0.27589999999999998</v>
      </c>
      <c r="L137" s="18">
        <v>2.9910000000000001</v>
      </c>
      <c r="M137" s="18">
        <v>0.15110000000000001</v>
      </c>
      <c r="O137" s="18">
        <f>MAX(MIN(Angle!A150,AngHe!$P$3),AngHe!$P$2)</f>
        <v>3571.7</v>
      </c>
      <c r="P137" s="18">
        <f t="shared" ca="1" si="19"/>
        <v>1.4179090183766285E-5</v>
      </c>
      <c r="Q137" s="18">
        <f t="shared" ca="1" si="19"/>
        <v>0</v>
      </c>
      <c r="R137" s="18">
        <f t="shared" ca="1" si="19"/>
        <v>1.4179090183766285E-5</v>
      </c>
      <c r="S137" s="18">
        <f t="shared" ca="1" si="19"/>
        <v>0</v>
      </c>
      <c r="T137" s="18">
        <f ca="1">MAX(-P137+MIN(P137,AngCal!$B$30),T$11+T$12/(1+EXP((T$13-LOG10($O137))/T$14))+T$15/(1+EXP((T$16-LOG10($O137))/T$17))+T$18/(1+EXP((T$19-LOG10($O137))/T$20)))</f>
        <v>0</v>
      </c>
      <c r="U137" s="18">
        <f ca="1">MAX(-Q137+MIN(Q137,AngCal!$B$30),U$11+U$12/(1+EXP((U$13-LOG10($O137))/U$14))+U$15/(1+EXP((U$16-LOG10($O137))/U$17))+U$18/(1+EXP((U$19-LOG10($O137))/U$20)))</f>
        <v>0</v>
      </c>
      <c r="V137" s="18">
        <f ca="1">MAX(-R137+MIN(R137,AngCal!$B$30),V$11+V$12/(1+EXP((V$13-LOG10($O137))/V$14))+V$15/(1+EXP((V$16-LOG10($O137))/V$17))+V$18/(1+EXP((V$19-LOG10($O137))/V$20)))</f>
        <v>0</v>
      </c>
      <c r="W137" s="18">
        <f ca="1">MAX(-S137+MIN(S137,AngCal!$B$30),W$11+W$12/(1+EXP((W$13-LOG10($O137))/W$14))+W$15/(1+EXP((W$16-LOG10($O137))/W$17))+W$18/(1+EXP((W$19-LOG10($O137))/W$20)))</f>
        <v>0</v>
      </c>
      <c r="X137" s="18">
        <f t="shared" ca="1" si="20"/>
        <v>0.37990612591019512</v>
      </c>
      <c r="Y137" s="18">
        <f t="shared" ca="1" si="20"/>
        <v>0.5268969032204428</v>
      </c>
      <c r="Z137" s="18">
        <f t="shared" ca="1" si="20"/>
        <v>0.37990612591019512</v>
      </c>
      <c r="AA137" s="18">
        <f t="shared" ca="1" si="20"/>
        <v>0.5268969032204428</v>
      </c>
      <c r="AB137" s="18">
        <f t="shared" ca="1" si="21"/>
        <v>0</v>
      </c>
      <c r="AC137" s="18">
        <f t="shared" ca="1" si="21"/>
        <v>0</v>
      </c>
      <c r="AD137" s="18">
        <f t="shared" ca="1" si="21"/>
        <v>0</v>
      </c>
      <c r="AE137" s="18">
        <f t="shared" ca="1" si="21"/>
        <v>0</v>
      </c>
      <c r="AF137" s="18">
        <f ca="1">MAX(-AB137+MIN(AB137,AngCal!$B$30),AF$11+AF$12/(1+EXP((AF$13-LOG10($O137))/AF$14))+AF$15/(1+EXP((AF$16-LOG10($O137))/AF$17))+AF$18/(1+EXP((AF$19-LOG10($O137))/AF$20)))</f>
        <v>0.96214341168734518</v>
      </c>
      <c r="AG137" s="18">
        <f ca="1">MAX(-AC137+MIN(AC137,AngCal!$B$30),AG$11+AG$12/(1+EXP((AG$13-LOG10($O137))/AG$14))+AG$15/(1+EXP((AG$16-LOG10($O137))/AG$17))+AG$18/(1+EXP((AG$19-LOG10($O137))/AG$20)))</f>
        <v>0.77011011284253483</v>
      </c>
      <c r="AH137" s="18">
        <f ca="1">MAX(-AD137+MIN(AD137,AngCal!$B$30),AH$11+AH$12/(1+EXP((AH$13-LOG10($O137))/AH$14))+AH$15/(1+EXP((AH$16-LOG10($O137))/AH$17))+AH$18/(1+EXP((AH$19-LOG10($O137))/AH$20)))</f>
        <v>0.96214341168734518</v>
      </c>
      <c r="AI137" s="18">
        <f ca="1">MAX(-AE137+MIN(AE137,AngCal!$B$30),AI$11+AI$12/(1+EXP((AI$13-LOG10($O137))/AI$14))+AI$15/(1+EXP((AI$16-LOG10($O137))/AI$17))+AI$18/(1+EXP((AI$19-LOG10($O137))/AI$20)))</f>
        <v>0.77011011284253483</v>
      </c>
      <c r="AJ137" s="18">
        <f t="shared" ca="1" si="22"/>
        <v>4.7472506720171221</v>
      </c>
      <c r="AK137" s="18">
        <f t="shared" ca="1" si="22"/>
        <v>4.3866985966253234</v>
      </c>
      <c r="AL137" s="18">
        <f t="shared" ca="1" si="22"/>
        <v>4.7472506720171221</v>
      </c>
      <c r="AM137" s="18">
        <f t="shared" ca="1" si="22"/>
        <v>4.3866985966253234</v>
      </c>
      <c r="AN137" s="18">
        <f t="shared" ca="1" si="23"/>
        <v>1</v>
      </c>
      <c r="AO137" s="18">
        <f t="shared" ca="1" si="23"/>
        <v>1</v>
      </c>
      <c r="AP137" s="18">
        <f t="shared" ca="1" si="23"/>
        <v>1</v>
      </c>
      <c r="AQ137" s="18">
        <f t="shared" ca="1" si="23"/>
        <v>1</v>
      </c>
      <c r="AR137" s="18">
        <f t="shared" ca="1" si="24"/>
        <v>0</v>
      </c>
      <c r="AS137" s="18">
        <f t="shared" ca="1" si="24"/>
        <v>0</v>
      </c>
      <c r="AT137" s="18">
        <f t="shared" ca="1" si="24"/>
        <v>0</v>
      </c>
      <c r="AU137" s="18">
        <f t="shared" ca="1" si="24"/>
        <v>0</v>
      </c>
    </row>
    <row r="138" spans="2:47" x14ac:dyDescent="0.15">
      <c r="B138">
        <v>1.901</v>
      </c>
      <c r="C138">
        <v>7</v>
      </c>
      <c r="D138" s="18">
        <v>-1.3699999999999999E-3</v>
      </c>
      <c r="E138" s="18">
        <v>-4.326E-2</v>
      </c>
      <c r="F138" s="18">
        <v>0.90759999999999996</v>
      </c>
      <c r="G138" s="18">
        <v>3.039E-2</v>
      </c>
      <c r="H138" s="18">
        <v>-0.25990000000000002</v>
      </c>
      <c r="I138" s="18">
        <v>1.7729999999999999</v>
      </c>
      <c r="J138" s="18">
        <v>0.42070000000000002</v>
      </c>
      <c r="K138" s="18">
        <v>0.28989999999999999</v>
      </c>
      <c r="L138" s="18">
        <v>2.9430000000000001</v>
      </c>
      <c r="M138" s="18">
        <v>0.31790000000000002</v>
      </c>
      <c r="O138" s="18">
        <f>MAX(MIN(Angle!A151,AngHe!$P$3),AngHe!$P$2)</f>
        <v>4496.5</v>
      </c>
      <c r="P138" s="18">
        <f t="shared" ca="1" si="19"/>
        <v>1.2451019227411458E-5</v>
      </c>
      <c r="Q138" s="18">
        <f t="shared" ca="1" si="19"/>
        <v>0</v>
      </c>
      <c r="R138" s="18">
        <f t="shared" ca="1" si="19"/>
        <v>1.2451019227411458E-5</v>
      </c>
      <c r="S138" s="18">
        <f t="shared" ca="1" si="19"/>
        <v>0</v>
      </c>
      <c r="T138" s="18">
        <f ca="1">MAX(-P138+MIN(P138,AngCal!$B$30),T$11+T$12/(1+EXP((T$13-LOG10($O138))/T$14))+T$15/(1+EXP((T$16-LOG10($O138))/T$17))+T$18/(1+EXP((T$19-LOG10($O138))/T$20)))</f>
        <v>0</v>
      </c>
      <c r="U138" s="18">
        <f ca="1">MAX(-Q138+MIN(Q138,AngCal!$B$30),U$11+U$12/(1+EXP((U$13-LOG10($O138))/U$14))+U$15/(1+EXP((U$16-LOG10($O138))/U$17))+U$18/(1+EXP((U$19-LOG10($O138))/U$20)))</f>
        <v>0</v>
      </c>
      <c r="V138" s="18">
        <f ca="1">MAX(-R138+MIN(R138,AngCal!$B$30),V$11+V$12/(1+EXP((V$13-LOG10($O138))/V$14))+V$15/(1+EXP((V$16-LOG10($O138))/V$17))+V$18/(1+EXP((V$19-LOG10($O138))/V$20)))</f>
        <v>0</v>
      </c>
      <c r="W138" s="18">
        <f ca="1">MAX(-S138+MIN(S138,AngCal!$B$30),W$11+W$12/(1+EXP((W$13-LOG10($O138))/W$14))+W$15/(1+EXP((W$16-LOG10($O138))/W$17))+W$18/(1+EXP((W$19-LOG10($O138))/W$20)))</f>
        <v>0</v>
      </c>
      <c r="X138" s="18">
        <f t="shared" ca="1" si="20"/>
        <v>0.38401710768318786</v>
      </c>
      <c r="Y138" s="18">
        <f t="shared" ca="1" si="20"/>
        <v>0.52684149113403955</v>
      </c>
      <c r="Z138" s="18">
        <f t="shared" ca="1" si="20"/>
        <v>0.38401710768318786</v>
      </c>
      <c r="AA138" s="18">
        <f t="shared" ca="1" si="20"/>
        <v>0.52684149113403955</v>
      </c>
      <c r="AB138" s="18">
        <f t="shared" ca="1" si="21"/>
        <v>0</v>
      </c>
      <c r="AC138" s="18">
        <f t="shared" ca="1" si="21"/>
        <v>0</v>
      </c>
      <c r="AD138" s="18">
        <f t="shared" ca="1" si="21"/>
        <v>0</v>
      </c>
      <c r="AE138" s="18">
        <f t="shared" ca="1" si="21"/>
        <v>0</v>
      </c>
      <c r="AF138" s="18">
        <f ca="1">MAX(-AB138+MIN(AB138,AngCal!$B$30),AF$11+AF$12/(1+EXP((AF$13-LOG10($O138))/AF$14))+AF$15/(1+EXP((AF$16-LOG10($O138))/AF$17))+AF$18/(1+EXP((AF$19-LOG10($O138))/AF$20)))</f>
        <v>0.98055230592945086</v>
      </c>
      <c r="AG138" s="18">
        <f ca="1">MAX(-AC138+MIN(AC138,AngCal!$B$30),AG$11+AG$12/(1+EXP((AG$13-LOG10($O138))/AG$14))+AG$15/(1+EXP((AG$16-LOG10($O138))/AG$17))+AG$18/(1+EXP((AG$19-LOG10($O138))/AG$20)))</f>
        <v>0.79192051005104125</v>
      </c>
      <c r="AH138" s="18">
        <f ca="1">MAX(-AD138+MIN(AD138,AngCal!$B$30),AH$11+AH$12/(1+EXP((AH$13-LOG10($O138))/AH$14))+AH$15/(1+EXP((AH$16-LOG10($O138))/AH$17))+AH$18/(1+EXP((AH$19-LOG10($O138))/AH$20)))</f>
        <v>0.98055230592945086</v>
      </c>
      <c r="AI138" s="18">
        <f ca="1">MAX(-AE138+MIN(AE138,AngCal!$B$30),AI$11+AI$12/(1+EXP((AI$13-LOG10($O138))/AI$14))+AI$15/(1+EXP((AI$16-LOG10($O138))/AI$17))+AI$18/(1+EXP((AI$19-LOG10($O138))/AI$20)))</f>
        <v>0.79192051005104125</v>
      </c>
      <c r="AJ138" s="18">
        <f t="shared" ca="1" si="22"/>
        <v>4.9740181612678107</v>
      </c>
      <c r="AK138" s="18">
        <f t="shared" ca="1" si="22"/>
        <v>4.1624721430735443</v>
      </c>
      <c r="AL138" s="18">
        <f t="shared" ca="1" si="22"/>
        <v>4.9740181612678107</v>
      </c>
      <c r="AM138" s="18">
        <f t="shared" ca="1" si="22"/>
        <v>4.1624721430735443</v>
      </c>
      <c r="AN138" s="18">
        <f t="shared" ca="1" si="23"/>
        <v>1</v>
      </c>
      <c r="AO138" s="18">
        <f t="shared" ca="1" si="23"/>
        <v>1</v>
      </c>
      <c r="AP138" s="18">
        <f t="shared" ca="1" si="23"/>
        <v>1</v>
      </c>
      <c r="AQ138" s="18">
        <f t="shared" ca="1" si="23"/>
        <v>1</v>
      </c>
      <c r="AR138" s="18">
        <f t="shared" ca="1" si="24"/>
        <v>0</v>
      </c>
      <c r="AS138" s="18">
        <f t="shared" ca="1" si="24"/>
        <v>0</v>
      </c>
      <c r="AT138" s="18">
        <f t="shared" ca="1" si="24"/>
        <v>0</v>
      </c>
      <c r="AU138" s="18">
        <f t="shared" ca="1" si="24"/>
        <v>0</v>
      </c>
    </row>
    <row r="139" spans="2:47" x14ac:dyDescent="0.15">
      <c r="B139">
        <v>1.901</v>
      </c>
      <c r="C139">
        <v>10</v>
      </c>
      <c r="D139" s="18">
        <v>9.5610000000000001E-3</v>
      </c>
      <c r="E139" s="18">
        <v>-0.23769999999999999</v>
      </c>
      <c r="F139" s="18">
        <v>1.387</v>
      </c>
      <c r="G139" s="18">
        <v>0.28149999999999997</v>
      </c>
      <c r="H139" s="18">
        <v>7.1230000000000002E-2</v>
      </c>
      <c r="I139" s="18">
        <v>3.4569999999999999</v>
      </c>
      <c r="J139" s="18">
        <v>0.108</v>
      </c>
      <c r="K139" s="18">
        <v>0.1143</v>
      </c>
      <c r="L139" s="18">
        <v>2.4289999999999998</v>
      </c>
      <c r="M139" s="18">
        <v>4.1200000000000001E-2</v>
      </c>
      <c r="O139" s="18">
        <f>MAX(MIN(Angle!A152,AngHe!$P$3),AngHe!$P$2)</f>
        <v>5660.8</v>
      </c>
      <c r="P139" s="18">
        <f t="shared" ca="1" si="19"/>
        <v>1.1437469535606135E-5</v>
      </c>
      <c r="Q139" s="18">
        <f t="shared" ca="1" si="19"/>
        <v>0</v>
      </c>
      <c r="R139" s="18">
        <f t="shared" ca="1" si="19"/>
        <v>1.1437469535606135E-5</v>
      </c>
      <c r="S139" s="18">
        <f t="shared" ca="1" si="19"/>
        <v>0</v>
      </c>
      <c r="T139" s="18">
        <f ca="1">MAX(-P139+MIN(P139,AngCal!$B$30),T$11+T$12/(1+EXP((T$13-LOG10($O139))/T$14))+T$15/(1+EXP((T$16-LOG10($O139))/T$17))+T$18/(1+EXP((T$19-LOG10($O139))/T$20)))</f>
        <v>0</v>
      </c>
      <c r="U139" s="18">
        <f ca="1">MAX(-Q139+MIN(Q139,AngCal!$B$30),U$11+U$12/(1+EXP((U$13-LOG10($O139))/U$14))+U$15/(1+EXP((U$16-LOG10($O139))/U$17))+U$18/(1+EXP((U$19-LOG10($O139))/U$20)))</f>
        <v>0</v>
      </c>
      <c r="V139" s="18">
        <f ca="1">MAX(-R139+MIN(R139,AngCal!$B$30),V$11+V$12/(1+EXP((V$13-LOG10($O139))/V$14))+V$15/(1+EXP((V$16-LOG10($O139))/V$17))+V$18/(1+EXP((V$19-LOG10($O139))/V$20)))</f>
        <v>0</v>
      </c>
      <c r="W139" s="18">
        <f ca="1">MAX(-S139+MIN(S139,AngCal!$B$30),W$11+W$12/(1+EXP((W$13-LOG10($O139))/W$14))+W$15/(1+EXP((W$16-LOG10($O139))/W$17))+W$18/(1+EXP((W$19-LOG10($O139))/W$20)))</f>
        <v>0</v>
      </c>
      <c r="X139" s="18">
        <f t="shared" ca="1" si="20"/>
        <v>0.38804746825747111</v>
      </c>
      <c r="Y139" s="18">
        <f t="shared" ca="1" si="20"/>
        <v>0.52680616432641125</v>
      </c>
      <c r="Z139" s="18">
        <f t="shared" ca="1" si="20"/>
        <v>0.38804746825747111</v>
      </c>
      <c r="AA139" s="18">
        <f t="shared" ca="1" si="20"/>
        <v>0.52680616432641125</v>
      </c>
      <c r="AB139" s="18">
        <f t="shared" ca="1" si="21"/>
        <v>0</v>
      </c>
      <c r="AC139" s="18">
        <f t="shared" ca="1" si="21"/>
        <v>0</v>
      </c>
      <c r="AD139" s="18">
        <f t="shared" ca="1" si="21"/>
        <v>0</v>
      </c>
      <c r="AE139" s="18">
        <f t="shared" ca="1" si="21"/>
        <v>0</v>
      </c>
      <c r="AF139" s="18">
        <f ca="1">MAX(-AB139+MIN(AB139,AngCal!$B$30),AF$11+AF$12/(1+EXP((AF$13-LOG10($O139))/AF$14))+AF$15/(1+EXP((AF$16-LOG10($O139))/AF$17))+AF$18/(1+EXP((AF$19-LOG10($O139))/AF$20)))</f>
        <v>0.99204550893324495</v>
      </c>
      <c r="AG139" s="18">
        <f ca="1">MAX(-AC139+MIN(AC139,AngCal!$B$30),AG$11+AG$12/(1+EXP((AG$13-LOG10($O139))/AG$14))+AG$15/(1+EXP((AG$16-LOG10($O139))/AG$17))+AG$18/(1+EXP((AG$19-LOG10($O139))/AG$20)))</f>
        <v>0.80052506721456629</v>
      </c>
      <c r="AH139" s="18">
        <f ca="1">MAX(-AD139+MIN(AD139,AngCal!$B$30),AH$11+AH$12/(1+EXP((AH$13-LOG10($O139))/AH$14))+AH$15/(1+EXP((AH$16-LOG10($O139))/AH$17))+AH$18/(1+EXP((AH$19-LOG10($O139))/AH$20)))</f>
        <v>0.99204550893324495</v>
      </c>
      <c r="AI139" s="18">
        <f ca="1">MAX(-AE139+MIN(AE139,AngCal!$B$30),AI$11+AI$12/(1+EXP((AI$13-LOG10($O139))/AI$14))+AI$15/(1+EXP((AI$16-LOG10($O139))/AI$17))+AI$18/(1+EXP((AI$19-LOG10($O139))/AI$20)))</f>
        <v>0.80052506721456629</v>
      </c>
      <c r="AJ139" s="18">
        <f t="shared" ca="1" si="22"/>
        <v>5.119795922156392</v>
      </c>
      <c r="AK139" s="18">
        <f t="shared" ca="1" si="22"/>
        <v>3.932190126641971</v>
      </c>
      <c r="AL139" s="18">
        <f t="shared" ca="1" si="22"/>
        <v>5.119795922156392</v>
      </c>
      <c r="AM139" s="18">
        <f t="shared" ca="1" si="22"/>
        <v>3.932190126641971</v>
      </c>
      <c r="AN139" s="18">
        <f t="shared" ca="1" si="23"/>
        <v>1</v>
      </c>
      <c r="AO139" s="18">
        <f t="shared" ca="1" si="23"/>
        <v>1</v>
      </c>
      <c r="AP139" s="18">
        <f t="shared" ca="1" si="23"/>
        <v>1</v>
      </c>
      <c r="AQ139" s="18">
        <f t="shared" ca="1" si="23"/>
        <v>1</v>
      </c>
      <c r="AR139" s="18">
        <f t="shared" ca="1" si="24"/>
        <v>0</v>
      </c>
      <c r="AS139" s="18">
        <f t="shared" ca="1" si="24"/>
        <v>0</v>
      </c>
      <c r="AT139" s="18">
        <f t="shared" ca="1" si="24"/>
        <v>0</v>
      </c>
      <c r="AU139" s="18">
        <f t="shared" ca="1" si="24"/>
        <v>0</v>
      </c>
    </row>
    <row r="140" spans="2:47" x14ac:dyDescent="0.15">
      <c r="B140">
        <v>1.901</v>
      </c>
      <c r="C140">
        <v>15</v>
      </c>
      <c r="D140" s="18">
        <v>5.96E-2</v>
      </c>
      <c r="E140" s="18">
        <v>-9.7780000000000006E-2</v>
      </c>
      <c r="F140" s="18">
        <v>1.6040000000000001</v>
      </c>
      <c r="G140" s="18">
        <v>0.11899999999999999</v>
      </c>
      <c r="H140" s="18">
        <v>0.20399999999999999</v>
      </c>
      <c r="I140" s="18">
        <v>2.4660000000000002</v>
      </c>
      <c r="J140" s="18">
        <v>3.075E-2</v>
      </c>
      <c r="K140" s="18">
        <v>-0.43609999999999999</v>
      </c>
      <c r="L140" s="18">
        <v>3.407</v>
      </c>
      <c r="M140" s="18">
        <v>1.621</v>
      </c>
      <c r="O140" s="18">
        <f>MAX(MIN(Angle!A153,AngHe!$P$3),AngHe!$P$2)</f>
        <v>7126.5</v>
      </c>
      <c r="P140" s="18">
        <f t="shared" ca="1" si="19"/>
        <v>1.0843060580347993E-5</v>
      </c>
      <c r="Q140" s="18">
        <f t="shared" ca="1" si="19"/>
        <v>0</v>
      </c>
      <c r="R140" s="18">
        <f t="shared" ca="1" si="19"/>
        <v>1.0843060580347993E-5</v>
      </c>
      <c r="S140" s="18">
        <f t="shared" ca="1" si="19"/>
        <v>0</v>
      </c>
      <c r="T140" s="18">
        <f ca="1">MAX(-P140+MIN(P140,AngCal!$B$30),T$11+T$12/(1+EXP((T$13-LOG10($O140))/T$14))+T$15/(1+EXP((T$16-LOG10($O140))/T$17))+T$18/(1+EXP((T$19-LOG10($O140))/T$20)))</f>
        <v>0</v>
      </c>
      <c r="U140" s="18">
        <f ca="1">MAX(-Q140+MIN(Q140,AngCal!$B$30),U$11+U$12/(1+EXP((U$13-LOG10($O140))/U$14))+U$15/(1+EXP((U$16-LOG10($O140))/U$17))+U$18/(1+EXP((U$19-LOG10($O140))/U$20)))</f>
        <v>0</v>
      </c>
      <c r="V140" s="18">
        <f ca="1">MAX(-R140+MIN(R140,AngCal!$B$30),V$11+V$12/(1+EXP((V$13-LOG10($O140))/V$14))+V$15/(1+EXP((V$16-LOG10($O140))/V$17))+V$18/(1+EXP((V$19-LOG10($O140))/V$20)))</f>
        <v>0</v>
      </c>
      <c r="W140" s="18">
        <f ca="1">MAX(-S140+MIN(S140,AngCal!$B$30),W$11+W$12/(1+EXP((W$13-LOG10($O140))/W$14))+W$15/(1+EXP((W$16-LOG10($O140))/W$17))+W$18/(1+EXP((W$19-LOG10($O140))/W$20)))</f>
        <v>0</v>
      </c>
      <c r="X140" s="18">
        <f t="shared" ca="1" si="20"/>
        <v>0.39188793464999683</v>
      </c>
      <c r="Y140" s="18">
        <f t="shared" ca="1" si="20"/>
        <v>0.52678367494827205</v>
      </c>
      <c r="Z140" s="18">
        <f t="shared" ca="1" si="20"/>
        <v>0.39188793464999683</v>
      </c>
      <c r="AA140" s="18">
        <f t="shared" ca="1" si="20"/>
        <v>0.52678367494827205</v>
      </c>
      <c r="AB140" s="18">
        <f t="shared" ca="1" si="21"/>
        <v>0</v>
      </c>
      <c r="AC140" s="18">
        <f t="shared" ca="1" si="21"/>
        <v>0</v>
      </c>
      <c r="AD140" s="18">
        <f t="shared" ca="1" si="21"/>
        <v>0</v>
      </c>
      <c r="AE140" s="18">
        <f t="shared" ca="1" si="21"/>
        <v>0</v>
      </c>
      <c r="AF140" s="18">
        <f ca="1">MAX(-AB140+MIN(AB140,AngCal!$B$30),AF$11+AF$12/(1+EXP((AF$13-LOG10($O140))/AF$14))+AF$15/(1+EXP((AF$16-LOG10($O140))/AF$17))+AF$18/(1+EXP((AF$19-LOG10($O140))/AF$20)))</f>
        <v>0.99951975599956389</v>
      </c>
      <c r="AG140" s="18">
        <f ca="1">MAX(-AC140+MIN(AC140,AngCal!$B$30),AG$11+AG$12/(1+EXP((AG$13-LOG10($O140))/AG$14))+AG$15/(1+EXP((AG$16-LOG10($O140))/AG$17))+AG$18/(1+EXP((AG$19-LOG10($O140))/AG$20)))</f>
        <v>0.80504173161684089</v>
      </c>
      <c r="AH140" s="18">
        <f ca="1">MAX(-AD140+MIN(AD140,AngCal!$B$30),AH$11+AH$12/(1+EXP((AH$13-LOG10($O140))/AH$14))+AH$15/(1+EXP((AH$16-LOG10($O140))/AH$17))+AH$18/(1+EXP((AH$19-LOG10($O140))/AH$20)))</f>
        <v>0.99951975599956389</v>
      </c>
      <c r="AI140" s="18">
        <f ca="1">MAX(-AE140+MIN(AE140,AngCal!$B$30),AI$11+AI$12/(1+EXP((AI$13-LOG10($O140))/AI$14))+AI$15/(1+EXP((AI$16-LOG10($O140))/AI$17))+AI$18/(1+EXP((AI$19-LOG10($O140))/AI$20)))</f>
        <v>0.80504173161684089</v>
      </c>
      <c r="AJ140" s="18">
        <f t="shared" ca="1" si="22"/>
        <v>5.1828504881799971</v>
      </c>
      <c r="AK140" s="18">
        <f t="shared" ca="1" si="22"/>
        <v>3.7268798452293894</v>
      </c>
      <c r="AL140" s="18">
        <f t="shared" ca="1" si="22"/>
        <v>5.1828504881799971</v>
      </c>
      <c r="AM140" s="18">
        <f t="shared" ca="1" si="22"/>
        <v>3.7268798452293894</v>
      </c>
      <c r="AN140" s="18">
        <f t="shared" ca="1" si="23"/>
        <v>1</v>
      </c>
      <c r="AO140" s="18">
        <f t="shared" ca="1" si="23"/>
        <v>1</v>
      </c>
      <c r="AP140" s="18">
        <f t="shared" ca="1" si="23"/>
        <v>1</v>
      </c>
      <c r="AQ140" s="18">
        <f t="shared" ca="1" si="23"/>
        <v>1</v>
      </c>
      <c r="AR140" s="18">
        <f t="shared" ca="1" si="24"/>
        <v>0</v>
      </c>
      <c r="AS140" s="18">
        <f t="shared" ca="1" si="24"/>
        <v>0</v>
      </c>
      <c r="AT140" s="18">
        <f t="shared" ca="1" si="24"/>
        <v>0</v>
      </c>
      <c r="AU140" s="18">
        <f t="shared" ca="1" si="24"/>
        <v>0</v>
      </c>
    </row>
    <row r="141" spans="2:47" x14ac:dyDescent="0.15">
      <c r="B141">
        <v>1.901</v>
      </c>
      <c r="C141">
        <v>20</v>
      </c>
      <c r="D141" s="18">
        <v>2.9770000000000001E-2</v>
      </c>
      <c r="E141" s="18">
        <v>-1.54E-2</v>
      </c>
      <c r="F141" s="18">
        <v>0.33550000000000002</v>
      </c>
      <c r="G141" s="18">
        <v>5.1819999999999998E-2</v>
      </c>
      <c r="H141" s="18">
        <v>-0.77939999999999998</v>
      </c>
      <c r="I141" s="18">
        <v>2.2589999999999999</v>
      </c>
      <c r="J141" s="18">
        <v>0.2923</v>
      </c>
      <c r="K141" s="18">
        <v>0.69769999999999999</v>
      </c>
      <c r="L141" s="18">
        <v>2.4489999999999998</v>
      </c>
      <c r="M141" s="18">
        <v>0.12429999999999999</v>
      </c>
      <c r="O141" s="18">
        <f>MAX(MIN(Angle!A154,AngHe!$P$3),AngHe!$P$2)</f>
        <v>8971.7000000000007</v>
      </c>
      <c r="P141" s="18">
        <f t="shared" ca="1" si="19"/>
        <v>1.0494444270921915E-5</v>
      </c>
      <c r="Q141" s="18">
        <f t="shared" ca="1" si="19"/>
        <v>0</v>
      </c>
      <c r="R141" s="18">
        <f t="shared" ca="1" si="19"/>
        <v>1.0494444270921915E-5</v>
      </c>
      <c r="S141" s="18">
        <f t="shared" ca="1" si="19"/>
        <v>0</v>
      </c>
      <c r="T141" s="18">
        <f ca="1">MAX(-P141+MIN(P141,AngCal!$B$30),T$11+T$12/(1+EXP((T$13-LOG10($O141))/T$14))+T$15/(1+EXP((T$16-LOG10($O141))/T$17))+T$18/(1+EXP((T$19-LOG10($O141))/T$20)))</f>
        <v>0</v>
      </c>
      <c r="U141" s="18">
        <f ca="1">MAX(-Q141+MIN(Q141,AngCal!$B$30),U$11+U$12/(1+EXP((U$13-LOG10($O141))/U$14))+U$15/(1+EXP((U$16-LOG10($O141))/U$17))+U$18/(1+EXP((U$19-LOG10($O141))/U$20)))</f>
        <v>0</v>
      </c>
      <c r="V141" s="18">
        <f ca="1">MAX(-R141+MIN(R141,AngCal!$B$30),V$11+V$12/(1+EXP((V$13-LOG10($O141))/V$14))+V$15/(1+EXP((V$16-LOG10($O141))/V$17))+V$18/(1+EXP((V$19-LOG10($O141))/V$20)))</f>
        <v>0</v>
      </c>
      <c r="W141" s="18">
        <f ca="1">MAX(-S141+MIN(S141,AngCal!$B$30),W$11+W$12/(1+EXP((W$13-LOG10($O141))/W$14))+W$15/(1+EXP((W$16-LOG10($O141))/W$17))+W$18/(1+EXP((W$19-LOG10($O141))/W$20)))</f>
        <v>0</v>
      </c>
      <c r="X141" s="18">
        <f t="shared" ca="1" si="20"/>
        <v>0.39546743361381936</v>
      </c>
      <c r="Y141" s="18">
        <f t="shared" ca="1" si="20"/>
        <v>0.52676937201447194</v>
      </c>
      <c r="Z141" s="18">
        <f t="shared" ca="1" si="20"/>
        <v>0.39546743361381936</v>
      </c>
      <c r="AA141" s="18">
        <f t="shared" ca="1" si="20"/>
        <v>0.52676937201447194</v>
      </c>
      <c r="AB141" s="18">
        <f t="shared" ca="1" si="21"/>
        <v>0</v>
      </c>
      <c r="AC141" s="18">
        <f t="shared" ca="1" si="21"/>
        <v>0</v>
      </c>
      <c r="AD141" s="18">
        <f t="shared" ca="1" si="21"/>
        <v>0</v>
      </c>
      <c r="AE141" s="18">
        <f t="shared" ca="1" si="21"/>
        <v>0</v>
      </c>
      <c r="AF141" s="18">
        <f ca="1">MAX(-AB141+MIN(AB141,AngCal!$B$30),AF$11+AF$12/(1+EXP((AF$13-LOG10($O141))/AF$14))+AF$15/(1+EXP((AF$16-LOG10($O141))/AF$17))+AF$18/(1+EXP((AF$19-LOG10($O141))/AF$20)))</f>
        <v>1.0046596202768521</v>
      </c>
      <c r="AG141" s="18">
        <f ca="1">MAX(-AC141+MIN(AC141,AngCal!$B$30),AG$11+AG$12/(1+EXP((AG$13-LOG10($O141))/AG$14))+AG$15/(1+EXP((AG$16-LOG10($O141))/AG$17))+AG$18/(1+EXP((AG$19-LOG10($O141))/AG$20)))</f>
        <v>0.80879488306115732</v>
      </c>
      <c r="AH141" s="18">
        <f ca="1">MAX(-AD141+MIN(AD141,AngCal!$B$30),AH$11+AH$12/(1+EXP((AH$13-LOG10($O141))/AH$14))+AH$15/(1+EXP((AH$16-LOG10($O141))/AH$17))+AH$18/(1+EXP((AH$19-LOG10($O141))/AH$20)))</f>
        <v>1.0046596202768521</v>
      </c>
      <c r="AI141" s="18">
        <f ca="1">MAX(-AE141+MIN(AE141,AngCal!$B$30),AI$11+AI$12/(1+EXP((AI$13-LOG10($O141))/AI$14))+AI$15/(1+EXP((AI$16-LOG10($O141))/AI$17))+AI$18/(1+EXP((AI$19-LOG10($O141))/AI$20)))</f>
        <v>0.80879488306115732</v>
      </c>
      <c r="AJ141" s="18">
        <f t="shared" ca="1" si="22"/>
        <v>5.1686047458412192</v>
      </c>
      <c r="AK141" s="18">
        <f t="shared" ca="1" si="22"/>
        <v>3.5454611798653541</v>
      </c>
      <c r="AL141" s="18">
        <f t="shared" ca="1" si="22"/>
        <v>5.1686047458412192</v>
      </c>
      <c r="AM141" s="18">
        <f t="shared" ca="1" si="22"/>
        <v>3.5454611798653541</v>
      </c>
      <c r="AN141" s="18">
        <f t="shared" ca="1" si="23"/>
        <v>1</v>
      </c>
      <c r="AO141" s="18">
        <f t="shared" ca="1" si="23"/>
        <v>1</v>
      </c>
      <c r="AP141" s="18">
        <f t="shared" ca="1" si="23"/>
        <v>1</v>
      </c>
      <c r="AQ141" s="18">
        <f t="shared" ca="1" si="23"/>
        <v>1</v>
      </c>
      <c r="AR141" s="18">
        <f t="shared" ca="1" si="24"/>
        <v>0</v>
      </c>
      <c r="AS141" s="18">
        <f t="shared" ca="1" si="24"/>
        <v>0</v>
      </c>
      <c r="AT141" s="18">
        <f t="shared" ca="1" si="24"/>
        <v>0</v>
      </c>
      <c r="AU141" s="18">
        <f t="shared" ca="1" si="24"/>
        <v>0</v>
      </c>
    </row>
    <row r="142" spans="2:47" x14ac:dyDescent="0.15">
      <c r="B142">
        <v>4.0910000000000002</v>
      </c>
      <c r="C142">
        <v>1</v>
      </c>
      <c r="D142" s="18">
        <v>-2.3369999999999998E-2</v>
      </c>
      <c r="E142" s="18">
        <v>-0.64480000000000004</v>
      </c>
      <c r="F142" s="18">
        <v>0.89500000000000002</v>
      </c>
      <c r="G142" s="18">
        <v>0.51870000000000005</v>
      </c>
      <c r="H142" s="18">
        <v>3.7829999999999999</v>
      </c>
      <c r="I142" s="18">
        <v>1.887</v>
      </c>
      <c r="J142" s="18">
        <v>0.73399999999999999</v>
      </c>
      <c r="K142" s="18">
        <v>-3.1150000000000002</v>
      </c>
      <c r="L142" s="18">
        <v>2.0819999999999999</v>
      </c>
      <c r="M142" s="18">
        <v>0.69340000000000002</v>
      </c>
      <c r="O142" s="18">
        <f>MAX(MIN(Angle!A155,AngHe!$P$3),AngHe!$P$2)</f>
        <v>10000</v>
      </c>
      <c r="P142" s="18">
        <f t="shared" ca="1" si="19"/>
        <v>1.0384509039845433E-5</v>
      </c>
      <c r="Q142" s="18">
        <f t="shared" ca="1" si="19"/>
        <v>0</v>
      </c>
      <c r="R142" s="18">
        <f t="shared" ca="1" si="19"/>
        <v>1.0384509039845433E-5</v>
      </c>
      <c r="S142" s="18">
        <f t="shared" ca="1" si="19"/>
        <v>0</v>
      </c>
      <c r="T142" s="18">
        <f ca="1">MAX(-P142+MIN(P142,AngCal!$B$30),T$11+T$12/(1+EXP((T$13-LOG10($O142))/T$14))+T$15/(1+EXP((T$16-LOG10($O142))/T$17))+T$18/(1+EXP((T$19-LOG10($O142))/T$20)))</f>
        <v>0</v>
      </c>
      <c r="U142" s="18">
        <f ca="1">MAX(-Q142+MIN(Q142,AngCal!$B$30),U$11+U$12/(1+EXP((U$13-LOG10($O142))/U$14))+U$15/(1+EXP((U$16-LOG10($O142))/U$17))+U$18/(1+EXP((U$19-LOG10($O142))/U$20)))</f>
        <v>0</v>
      </c>
      <c r="V142" s="18">
        <f ca="1">MAX(-R142+MIN(R142,AngCal!$B$30),V$11+V$12/(1+EXP((V$13-LOG10($O142))/V$14))+V$15/(1+EXP((V$16-LOG10($O142))/V$17))+V$18/(1+EXP((V$19-LOG10($O142))/V$20)))</f>
        <v>0</v>
      </c>
      <c r="W142" s="18">
        <f ca="1">MAX(-S142+MIN(S142,AngCal!$B$30),W$11+W$12/(1+EXP((W$13-LOG10($O142))/W$14))+W$15/(1+EXP((W$16-LOG10($O142))/W$17))+W$18/(1+EXP((W$19-LOG10($O142))/W$20)))</f>
        <v>0</v>
      </c>
      <c r="X142" s="18">
        <f t="shared" ca="1" si="20"/>
        <v>0.3970511691473313</v>
      </c>
      <c r="Y142" s="18">
        <f t="shared" ca="1" si="20"/>
        <v>0.5267645747876224</v>
      </c>
      <c r="Z142" s="18">
        <f t="shared" ca="1" si="20"/>
        <v>0.3970511691473313</v>
      </c>
      <c r="AA142" s="18">
        <f t="shared" ca="1" si="20"/>
        <v>0.5267645747876224</v>
      </c>
      <c r="AB142" s="18">
        <f t="shared" ca="1" si="21"/>
        <v>0</v>
      </c>
      <c r="AC142" s="18">
        <f t="shared" ca="1" si="21"/>
        <v>0</v>
      </c>
      <c r="AD142" s="18">
        <f t="shared" ca="1" si="21"/>
        <v>0</v>
      </c>
      <c r="AE142" s="18">
        <f t="shared" ca="1" si="21"/>
        <v>0</v>
      </c>
      <c r="AF142" s="18">
        <f ca="1">MAX(-AB142+MIN(AB142,AngCal!$B$30),AF$11+AF$12/(1+EXP((AF$13-LOG10($O142))/AF$14))+AF$15/(1+EXP((AF$16-LOG10($O142))/AF$17))+AF$18/(1+EXP((AF$19-LOG10($O142))/AF$20)))</f>
        <v>1.0065611706360822</v>
      </c>
      <c r="AG142" s="18">
        <f ca="1">MAX(-AC142+MIN(AC142,AngCal!$B$30),AG$11+AG$12/(1+EXP((AG$13-LOG10($O142))/AG$14))+AG$15/(1+EXP((AG$16-LOG10($O142))/AG$17))+AG$18/(1+EXP((AG$19-LOG10($O142))/AG$20)))</f>
        <v>0.81061106473970823</v>
      </c>
      <c r="AH142" s="18">
        <f ca="1">MAX(-AD142+MIN(AD142,AngCal!$B$30),AH$11+AH$12/(1+EXP((AH$13-LOG10($O142))/AH$14))+AH$15/(1+EXP((AH$16-LOG10($O142))/AH$17))+AH$18/(1+EXP((AH$19-LOG10($O142))/AH$20)))</f>
        <v>1.0065611706360822</v>
      </c>
      <c r="AI142" s="18">
        <f ca="1">MAX(-AE142+MIN(AE142,AngCal!$B$30),AI$11+AI$12/(1+EXP((AI$13-LOG10($O142))/AI$14))+AI$15/(1+EXP((AI$16-LOG10($O142))/AI$17))+AI$18/(1+EXP((AI$19-LOG10($O142))/AI$20)))</f>
        <v>0.81061106473970823</v>
      </c>
      <c r="AJ142" s="18">
        <f t="shared" ca="1" si="22"/>
        <v>5.1379867470634286</v>
      </c>
      <c r="AK142" s="18">
        <f t="shared" ca="1" si="22"/>
        <v>3.4674025526999031</v>
      </c>
      <c r="AL142" s="18">
        <f t="shared" ca="1" si="22"/>
        <v>5.1379867470634286</v>
      </c>
      <c r="AM142" s="18">
        <f t="shared" ca="1" si="22"/>
        <v>3.4674025526999031</v>
      </c>
      <c r="AN142" s="18">
        <f t="shared" ca="1" si="23"/>
        <v>1</v>
      </c>
      <c r="AO142" s="18">
        <f t="shared" ca="1" si="23"/>
        <v>1</v>
      </c>
      <c r="AP142" s="18">
        <f t="shared" ca="1" si="23"/>
        <v>1</v>
      </c>
      <c r="AQ142" s="18">
        <f t="shared" ca="1" si="23"/>
        <v>1</v>
      </c>
      <c r="AR142" s="18">
        <f t="shared" ca="1" si="24"/>
        <v>0</v>
      </c>
      <c r="AS142" s="18">
        <f t="shared" ca="1" si="24"/>
        <v>0</v>
      </c>
      <c r="AT142" s="18">
        <f t="shared" ca="1" si="24"/>
        <v>0</v>
      </c>
      <c r="AU142" s="18">
        <f t="shared" ca="1" si="24"/>
        <v>0</v>
      </c>
    </row>
    <row r="143" spans="2:47" x14ac:dyDescent="0.15">
      <c r="B143">
        <v>4.0910000000000002</v>
      </c>
      <c r="C143">
        <v>3</v>
      </c>
      <c r="D143" s="18">
        <v>2.1149999999999999E-2</v>
      </c>
      <c r="E143" s="18">
        <v>-6.8070000000000006E-2</v>
      </c>
      <c r="F143" s="18">
        <v>0.4022</v>
      </c>
      <c r="G143" s="18">
        <v>0.497</v>
      </c>
      <c r="H143" s="18">
        <v>-0.31890000000000002</v>
      </c>
      <c r="I143" s="18">
        <v>1.8759999999999999</v>
      </c>
      <c r="J143" s="18">
        <v>0.26600000000000001</v>
      </c>
      <c r="K143" s="18">
        <v>0.36580000000000001</v>
      </c>
      <c r="L143" s="18">
        <v>2.5179999999999998</v>
      </c>
      <c r="M143" s="18">
        <v>0.28199999999999997</v>
      </c>
      <c r="O143" s="18">
        <f>MAX(MIN(Angle!A156,AngHe!$P$3),AngHe!$P$2)</f>
        <v>10000</v>
      </c>
      <c r="P143" s="18">
        <f t="shared" ca="1" si="19"/>
        <v>1.0384509039845433E-5</v>
      </c>
      <c r="Q143" s="18">
        <f t="shared" ca="1" si="19"/>
        <v>0</v>
      </c>
      <c r="R143" s="18">
        <f t="shared" ca="1" si="19"/>
        <v>1.0384509039845433E-5</v>
      </c>
      <c r="S143" s="18">
        <f t="shared" ca="1" si="19"/>
        <v>0</v>
      </c>
      <c r="T143" s="18">
        <f ca="1">MAX(-P143+MIN(P143,AngCal!$B$30),T$11+T$12/(1+EXP((T$13-LOG10($O143))/T$14))+T$15/(1+EXP((T$16-LOG10($O143))/T$17))+T$18/(1+EXP((T$19-LOG10($O143))/T$20)))</f>
        <v>0</v>
      </c>
      <c r="U143" s="18">
        <f ca="1">MAX(-Q143+MIN(Q143,AngCal!$B$30),U$11+U$12/(1+EXP((U$13-LOG10($O143))/U$14))+U$15/(1+EXP((U$16-LOG10($O143))/U$17))+U$18/(1+EXP((U$19-LOG10($O143))/U$20)))</f>
        <v>0</v>
      </c>
      <c r="V143" s="18">
        <f ca="1">MAX(-R143+MIN(R143,AngCal!$B$30),V$11+V$12/(1+EXP((V$13-LOG10($O143))/V$14))+V$15/(1+EXP((V$16-LOG10($O143))/V$17))+V$18/(1+EXP((V$19-LOG10($O143))/V$20)))</f>
        <v>0</v>
      </c>
      <c r="W143" s="18">
        <f ca="1">MAX(-S143+MIN(S143,AngCal!$B$30),W$11+W$12/(1+EXP((W$13-LOG10($O143))/W$14))+W$15/(1+EXP((W$16-LOG10($O143))/W$17))+W$18/(1+EXP((W$19-LOG10($O143))/W$20)))</f>
        <v>0</v>
      </c>
      <c r="X143" s="18">
        <f t="shared" ca="1" si="20"/>
        <v>0.3970511691473313</v>
      </c>
      <c r="Y143" s="18">
        <f t="shared" ca="1" si="20"/>
        <v>0.5267645747876224</v>
      </c>
      <c r="Z143" s="18">
        <f t="shared" ca="1" si="20"/>
        <v>0.3970511691473313</v>
      </c>
      <c r="AA143" s="18">
        <f t="shared" ca="1" si="20"/>
        <v>0.5267645747876224</v>
      </c>
      <c r="AB143" s="18">
        <f t="shared" ca="1" si="21"/>
        <v>0</v>
      </c>
      <c r="AC143" s="18">
        <f t="shared" ca="1" si="21"/>
        <v>0</v>
      </c>
      <c r="AD143" s="18">
        <f t="shared" ca="1" si="21"/>
        <v>0</v>
      </c>
      <c r="AE143" s="18">
        <f t="shared" ca="1" si="21"/>
        <v>0</v>
      </c>
      <c r="AF143" s="18">
        <f ca="1">MAX(-AB143+MIN(AB143,AngCal!$B$30),AF$11+AF$12/(1+EXP((AF$13-LOG10($O143))/AF$14))+AF$15/(1+EXP((AF$16-LOG10($O143))/AF$17))+AF$18/(1+EXP((AF$19-LOG10($O143))/AF$20)))</f>
        <v>1.0065611706360822</v>
      </c>
      <c r="AG143" s="18">
        <f ca="1">MAX(-AC143+MIN(AC143,AngCal!$B$30),AG$11+AG$12/(1+EXP((AG$13-LOG10($O143))/AG$14))+AG$15/(1+EXP((AG$16-LOG10($O143))/AG$17))+AG$18/(1+EXP((AG$19-LOG10($O143))/AG$20)))</f>
        <v>0.81061106473970823</v>
      </c>
      <c r="AH143" s="18">
        <f ca="1">MAX(-AD143+MIN(AD143,AngCal!$B$30),AH$11+AH$12/(1+EXP((AH$13-LOG10($O143))/AH$14))+AH$15/(1+EXP((AH$16-LOG10($O143))/AH$17))+AH$18/(1+EXP((AH$19-LOG10($O143))/AH$20)))</f>
        <v>1.0065611706360822</v>
      </c>
      <c r="AI143" s="18">
        <f ca="1">MAX(-AE143+MIN(AE143,AngCal!$B$30),AI$11+AI$12/(1+EXP((AI$13-LOG10($O143))/AI$14))+AI$15/(1+EXP((AI$16-LOG10($O143))/AI$17))+AI$18/(1+EXP((AI$19-LOG10($O143))/AI$20)))</f>
        <v>0.81061106473970823</v>
      </c>
      <c r="AJ143" s="18">
        <f t="shared" ca="1" si="22"/>
        <v>5.1379867470634286</v>
      </c>
      <c r="AK143" s="18">
        <f t="shared" ca="1" si="22"/>
        <v>3.4674025526999031</v>
      </c>
      <c r="AL143" s="18">
        <f t="shared" ca="1" si="22"/>
        <v>5.1379867470634286</v>
      </c>
      <c r="AM143" s="18">
        <f t="shared" ca="1" si="22"/>
        <v>3.4674025526999031</v>
      </c>
      <c r="AN143" s="18">
        <f t="shared" ca="1" si="23"/>
        <v>1</v>
      </c>
      <c r="AO143" s="18">
        <f t="shared" ca="1" si="23"/>
        <v>1</v>
      </c>
      <c r="AP143" s="18">
        <f t="shared" ca="1" si="23"/>
        <v>1</v>
      </c>
      <c r="AQ143" s="18">
        <f t="shared" ca="1" si="23"/>
        <v>1</v>
      </c>
      <c r="AR143" s="18">
        <f t="shared" ca="1" si="24"/>
        <v>0</v>
      </c>
      <c r="AS143" s="18">
        <f t="shared" ca="1" si="24"/>
        <v>0</v>
      </c>
      <c r="AT143" s="18">
        <f t="shared" ca="1" si="24"/>
        <v>0</v>
      </c>
      <c r="AU143" s="18">
        <f t="shared" ca="1" si="24"/>
        <v>0</v>
      </c>
    </row>
    <row r="144" spans="2:47" x14ac:dyDescent="0.15">
      <c r="B144">
        <v>4.0910000000000002</v>
      </c>
      <c r="C144">
        <v>5</v>
      </c>
      <c r="D144" s="18">
        <v>2.4740000000000002E-2</v>
      </c>
      <c r="E144" s="18">
        <v>-5.8650000000000001E-2</v>
      </c>
      <c r="F144" s="18">
        <v>0.26629999999999998</v>
      </c>
      <c r="G144" s="18">
        <v>0.33019999999999999</v>
      </c>
      <c r="H144" s="18">
        <v>-0.2051</v>
      </c>
      <c r="I144" s="18">
        <v>1.859</v>
      </c>
      <c r="J144" s="18">
        <v>0.31900000000000001</v>
      </c>
      <c r="K144" s="18">
        <v>0.23899999999999999</v>
      </c>
      <c r="L144" s="18">
        <v>2.8690000000000002</v>
      </c>
      <c r="M144" s="18">
        <v>0.29389999999999999</v>
      </c>
      <c r="O144" s="18">
        <f>MAX(MIN(Angle!A157,AngHe!$P$3),AngHe!$P$2)</f>
        <v>10000</v>
      </c>
      <c r="P144" s="18">
        <f t="shared" ca="1" si="19"/>
        <v>1.0384509039845433E-5</v>
      </c>
      <c r="Q144" s="18">
        <f t="shared" ca="1" si="19"/>
        <v>0</v>
      </c>
      <c r="R144" s="18">
        <f t="shared" ca="1" si="19"/>
        <v>1.0384509039845433E-5</v>
      </c>
      <c r="S144" s="18">
        <f t="shared" ca="1" si="19"/>
        <v>0</v>
      </c>
      <c r="T144" s="18">
        <f ca="1">MAX(-P144+MIN(P144,AngCal!$B$30),T$11+T$12/(1+EXP((T$13-LOG10($O144))/T$14))+T$15/(1+EXP((T$16-LOG10($O144))/T$17))+T$18/(1+EXP((T$19-LOG10($O144))/T$20)))</f>
        <v>0</v>
      </c>
      <c r="U144" s="18">
        <f ca="1">MAX(-Q144+MIN(Q144,AngCal!$B$30),U$11+U$12/(1+EXP((U$13-LOG10($O144))/U$14))+U$15/(1+EXP((U$16-LOG10($O144))/U$17))+U$18/(1+EXP((U$19-LOG10($O144))/U$20)))</f>
        <v>0</v>
      </c>
      <c r="V144" s="18">
        <f ca="1">MAX(-R144+MIN(R144,AngCal!$B$30),V$11+V$12/(1+EXP((V$13-LOG10($O144))/V$14))+V$15/(1+EXP((V$16-LOG10($O144))/V$17))+V$18/(1+EXP((V$19-LOG10($O144))/V$20)))</f>
        <v>0</v>
      </c>
      <c r="W144" s="18">
        <f ca="1">MAX(-S144+MIN(S144,AngCal!$B$30),W$11+W$12/(1+EXP((W$13-LOG10($O144))/W$14))+W$15/(1+EXP((W$16-LOG10($O144))/W$17))+W$18/(1+EXP((W$19-LOG10($O144))/W$20)))</f>
        <v>0</v>
      </c>
      <c r="X144" s="18">
        <f t="shared" ca="1" si="20"/>
        <v>0.3970511691473313</v>
      </c>
      <c r="Y144" s="18">
        <f t="shared" ca="1" si="20"/>
        <v>0.5267645747876224</v>
      </c>
      <c r="Z144" s="18">
        <f t="shared" ca="1" si="20"/>
        <v>0.3970511691473313</v>
      </c>
      <c r="AA144" s="18">
        <f t="shared" ca="1" si="20"/>
        <v>0.5267645747876224</v>
      </c>
      <c r="AB144" s="18">
        <f t="shared" ca="1" si="21"/>
        <v>0</v>
      </c>
      <c r="AC144" s="18">
        <f t="shared" ca="1" si="21"/>
        <v>0</v>
      </c>
      <c r="AD144" s="18">
        <f t="shared" ca="1" si="21"/>
        <v>0</v>
      </c>
      <c r="AE144" s="18">
        <f t="shared" ca="1" si="21"/>
        <v>0</v>
      </c>
      <c r="AF144" s="18">
        <f ca="1">MAX(-AB144+MIN(AB144,AngCal!$B$30),AF$11+AF$12/(1+EXP((AF$13-LOG10($O144))/AF$14))+AF$15/(1+EXP((AF$16-LOG10($O144))/AF$17))+AF$18/(1+EXP((AF$19-LOG10($O144))/AF$20)))</f>
        <v>1.0065611706360822</v>
      </c>
      <c r="AG144" s="18">
        <f ca="1">MAX(-AC144+MIN(AC144,AngCal!$B$30),AG$11+AG$12/(1+EXP((AG$13-LOG10($O144))/AG$14))+AG$15/(1+EXP((AG$16-LOG10($O144))/AG$17))+AG$18/(1+EXP((AG$19-LOG10($O144))/AG$20)))</f>
        <v>0.81061106473970823</v>
      </c>
      <c r="AH144" s="18">
        <f ca="1">MAX(-AD144+MIN(AD144,AngCal!$B$30),AH$11+AH$12/(1+EXP((AH$13-LOG10($O144))/AH$14))+AH$15/(1+EXP((AH$16-LOG10($O144))/AH$17))+AH$18/(1+EXP((AH$19-LOG10($O144))/AH$20)))</f>
        <v>1.0065611706360822</v>
      </c>
      <c r="AI144" s="18">
        <f ca="1">MAX(-AE144+MIN(AE144,AngCal!$B$30),AI$11+AI$12/(1+EXP((AI$13-LOG10($O144))/AI$14))+AI$15/(1+EXP((AI$16-LOG10($O144))/AI$17))+AI$18/(1+EXP((AI$19-LOG10($O144))/AI$20)))</f>
        <v>0.81061106473970823</v>
      </c>
      <c r="AJ144" s="18">
        <f t="shared" ca="1" si="22"/>
        <v>5.1379867470634286</v>
      </c>
      <c r="AK144" s="18">
        <f t="shared" ca="1" si="22"/>
        <v>3.4674025526999031</v>
      </c>
      <c r="AL144" s="18">
        <f t="shared" ca="1" si="22"/>
        <v>5.1379867470634286</v>
      </c>
      <c r="AM144" s="18">
        <f t="shared" ca="1" si="22"/>
        <v>3.4674025526999031</v>
      </c>
      <c r="AN144" s="18">
        <f t="shared" ca="1" si="23"/>
        <v>1</v>
      </c>
      <c r="AO144" s="18">
        <f t="shared" ca="1" si="23"/>
        <v>1</v>
      </c>
      <c r="AP144" s="18">
        <f t="shared" ca="1" si="23"/>
        <v>1</v>
      </c>
      <c r="AQ144" s="18">
        <f t="shared" ca="1" si="23"/>
        <v>1</v>
      </c>
      <c r="AR144" s="18">
        <f t="shared" ca="1" si="24"/>
        <v>0</v>
      </c>
      <c r="AS144" s="18">
        <f t="shared" ca="1" si="24"/>
        <v>0</v>
      </c>
      <c r="AT144" s="18">
        <f t="shared" ca="1" si="24"/>
        <v>0</v>
      </c>
      <c r="AU144" s="18">
        <f t="shared" ca="1" si="24"/>
        <v>0</v>
      </c>
    </row>
    <row r="145" spans="2:47" x14ac:dyDescent="0.15">
      <c r="B145">
        <v>4.0910000000000002</v>
      </c>
      <c r="C145">
        <v>7</v>
      </c>
      <c r="D145" s="18">
        <v>3.0849999999999999E-2</v>
      </c>
      <c r="E145" s="18">
        <v>-6.3880000000000006E-2</v>
      </c>
      <c r="F145" s="18">
        <v>0.49909999999999999</v>
      </c>
      <c r="G145" s="18">
        <v>0.43959999999999999</v>
      </c>
      <c r="H145" s="18">
        <v>-0.15310000000000001</v>
      </c>
      <c r="I145" s="18">
        <v>2.109</v>
      </c>
      <c r="J145" s="18">
        <v>0.50219999999999998</v>
      </c>
      <c r="K145" s="18">
        <v>0.18609999999999999</v>
      </c>
      <c r="L145" s="18">
        <v>3.2450000000000001</v>
      </c>
      <c r="M145" s="18">
        <v>0.23150000000000001</v>
      </c>
      <c r="O145" s="18">
        <f>MAX(MIN(Angle!A158,AngHe!$P$3),AngHe!$P$2)</f>
        <v>10000</v>
      </c>
      <c r="P145" s="18">
        <f t="shared" ca="1" si="19"/>
        <v>1.0384509039845433E-5</v>
      </c>
      <c r="Q145" s="18">
        <f t="shared" ca="1" si="19"/>
        <v>0</v>
      </c>
      <c r="R145" s="18">
        <f t="shared" ca="1" si="19"/>
        <v>1.0384509039845433E-5</v>
      </c>
      <c r="S145" s="18">
        <f t="shared" ca="1" si="19"/>
        <v>0</v>
      </c>
      <c r="T145" s="18">
        <f ca="1">MAX(-P145+MIN(P145,AngCal!$B$30),T$11+T$12/(1+EXP((T$13-LOG10($O145))/T$14))+T$15/(1+EXP((T$16-LOG10($O145))/T$17))+T$18/(1+EXP((T$19-LOG10($O145))/T$20)))</f>
        <v>0</v>
      </c>
      <c r="U145" s="18">
        <f ca="1">MAX(-Q145+MIN(Q145,AngCal!$B$30),U$11+U$12/(1+EXP((U$13-LOG10($O145))/U$14))+U$15/(1+EXP((U$16-LOG10($O145))/U$17))+U$18/(1+EXP((U$19-LOG10($O145))/U$20)))</f>
        <v>0</v>
      </c>
      <c r="V145" s="18">
        <f ca="1">MAX(-R145+MIN(R145,AngCal!$B$30),V$11+V$12/(1+EXP((V$13-LOG10($O145))/V$14))+V$15/(1+EXP((V$16-LOG10($O145))/V$17))+V$18/(1+EXP((V$19-LOG10($O145))/V$20)))</f>
        <v>0</v>
      </c>
      <c r="W145" s="18">
        <f ca="1">MAX(-S145+MIN(S145,AngCal!$B$30),W$11+W$12/(1+EXP((W$13-LOG10($O145))/W$14))+W$15/(1+EXP((W$16-LOG10($O145))/W$17))+W$18/(1+EXP((W$19-LOG10($O145))/W$20)))</f>
        <v>0</v>
      </c>
      <c r="X145" s="18">
        <f t="shared" ca="1" si="20"/>
        <v>0.3970511691473313</v>
      </c>
      <c r="Y145" s="18">
        <f t="shared" ca="1" si="20"/>
        <v>0.5267645747876224</v>
      </c>
      <c r="Z145" s="18">
        <f t="shared" ca="1" si="20"/>
        <v>0.3970511691473313</v>
      </c>
      <c r="AA145" s="18">
        <f t="shared" ca="1" si="20"/>
        <v>0.5267645747876224</v>
      </c>
      <c r="AB145" s="18">
        <f t="shared" ca="1" si="21"/>
        <v>0</v>
      </c>
      <c r="AC145" s="18">
        <f t="shared" ca="1" si="21"/>
        <v>0</v>
      </c>
      <c r="AD145" s="18">
        <f t="shared" ca="1" si="21"/>
        <v>0</v>
      </c>
      <c r="AE145" s="18">
        <f t="shared" ca="1" si="21"/>
        <v>0</v>
      </c>
      <c r="AF145" s="18">
        <f ca="1">MAX(-AB145+MIN(AB145,AngCal!$B$30),AF$11+AF$12/(1+EXP((AF$13-LOG10($O145))/AF$14))+AF$15/(1+EXP((AF$16-LOG10($O145))/AF$17))+AF$18/(1+EXP((AF$19-LOG10($O145))/AF$20)))</f>
        <v>1.0065611706360822</v>
      </c>
      <c r="AG145" s="18">
        <f ca="1">MAX(-AC145+MIN(AC145,AngCal!$B$30),AG$11+AG$12/(1+EXP((AG$13-LOG10($O145))/AG$14))+AG$15/(1+EXP((AG$16-LOG10($O145))/AG$17))+AG$18/(1+EXP((AG$19-LOG10($O145))/AG$20)))</f>
        <v>0.81061106473970823</v>
      </c>
      <c r="AH145" s="18">
        <f ca="1">MAX(-AD145+MIN(AD145,AngCal!$B$30),AH$11+AH$12/(1+EXP((AH$13-LOG10($O145))/AH$14))+AH$15/(1+EXP((AH$16-LOG10($O145))/AH$17))+AH$18/(1+EXP((AH$19-LOG10($O145))/AH$20)))</f>
        <v>1.0065611706360822</v>
      </c>
      <c r="AI145" s="18">
        <f ca="1">MAX(-AE145+MIN(AE145,AngCal!$B$30),AI$11+AI$12/(1+EXP((AI$13-LOG10($O145))/AI$14))+AI$15/(1+EXP((AI$16-LOG10($O145))/AI$17))+AI$18/(1+EXP((AI$19-LOG10($O145))/AI$20)))</f>
        <v>0.81061106473970823</v>
      </c>
      <c r="AJ145" s="18">
        <f t="shared" ca="1" si="22"/>
        <v>5.1379867470634286</v>
      </c>
      <c r="AK145" s="18">
        <f t="shared" ca="1" si="22"/>
        <v>3.4674025526999031</v>
      </c>
      <c r="AL145" s="18">
        <f t="shared" ca="1" si="22"/>
        <v>5.1379867470634286</v>
      </c>
      <c r="AM145" s="18">
        <f t="shared" ca="1" si="22"/>
        <v>3.4674025526999031</v>
      </c>
      <c r="AN145" s="18">
        <f t="shared" ca="1" si="23"/>
        <v>1</v>
      </c>
      <c r="AO145" s="18">
        <f t="shared" ca="1" si="23"/>
        <v>1</v>
      </c>
      <c r="AP145" s="18">
        <f t="shared" ca="1" si="23"/>
        <v>1</v>
      </c>
      <c r="AQ145" s="18">
        <f t="shared" ca="1" si="23"/>
        <v>1</v>
      </c>
      <c r="AR145" s="18">
        <f t="shared" ca="1" si="24"/>
        <v>0</v>
      </c>
      <c r="AS145" s="18">
        <f t="shared" ca="1" si="24"/>
        <v>0</v>
      </c>
      <c r="AT145" s="18">
        <f t="shared" ca="1" si="24"/>
        <v>0</v>
      </c>
      <c r="AU145" s="18">
        <f t="shared" ca="1" si="24"/>
        <v>0</v>
      </c>
    </row>
    <row r="146" spans="2:47" x14ac:dyDescent="0.15">
      <c r="B146">
        <v>4.0910000000000002</v>
      </c>
      <c r="C146">
        <v>10</v>
      </c>
      <c r="D146" s="18">
        <v>1.4760000000000001E-2</v>
      </c>
      <c r="E146" s="18">
        <v>-0.1176</v>
      </c>
      <c r="F146" s="18">
        <v>0.41689999999999999</v>
      </c>
      <c r="G146" s="18">
        <v>0.25729999999999997</v>
      </c>
      <c r="H146" s="18">
        <v>-0.23069999999999999</v>
      </c>
      <c r="I146" s="18">
        <v>1.4710000000000001</v>
      </c>
      <c r="J146" s="18">
        <v>0.19600000000000001</v>
      </c>
      <c r="K146" s="18">
        <v>0.33360000000000001</v>
      </c>
      <c r="L146" s="18">
        <v>1.6539999999999999</v>
      </c>
      <c r="M146" s="18">
        <v>0.74580000000000002</v>
      </c>
      <c r="O146" s="18">
        <f>MAX(MIN(Angle!A159,AngHe!$P$3),AngHe!$P$2)</f>
        <v>10000</v>
      </c>
      <c r="P146" s="18">
        <f t="shared" ca="1" si="19"/>
        <v>1.0384509039845433E-5</v>
      </c>
      <c r="Q146" s="18">
        <f t="shared" ca="1" si="19"/>
        <v>0</v>
      </c>
      <c r="R146" s="18">
        <f t="shared" ca="1" si="19"/>
        <v>1.0384509039845433E-5</v>
      </c>
      <c r="S146" s="18">
        <f t="shared" ca="1" si="19"/>
        <v>0</v>
      </c>
      <c r="T146" s="18">
        <f ca="1">MAX(-P146+MIN(P146,AngCal!$B$30),T$11+T$12/(1+EXP((T$13-LOG10($O146))/T$14))+T$15/(1+EXP((T$16-LOG10($O146))/T$17))+T$18/(1+EXP((T$19-LOG10($O146))/T$20)))</f>
        <v>0</v>
      </c>
      <c r="U146" s="18">
        <f ca="1">MAX(-Q146+MIN(Q146,AngCal!$B$30),U$11+U$12/(1+EXP((U$13-LOG10($O146))/U$14))+U$15/(1+EXP((U$16-LOG10($O146))/U$17))+U$18/(1+EXP((U$19-LOG10($O146))/U$20)))</f>
        <v>0</v>
      </c>
      <c r="V146" s="18">
        <f ca="1">MAX(-R146+MIN(R146,AngCal!$B$30),V$11+V$12/(1+EXP((V$13-LOG10($O146))/V$14))+V$15/(1+EXP((V$16-LOG10($O146))/V$17))+V$18/(1+EXP((V$19-LOG10($O146))/V$20)))</f>
        <v>0</v>
      </c>
      <c r="W146" s="18">
        <f ca="1">MAX(-S146+MIN(S146,AngCal!$B$30),W$11+W$12/(1+EXP((W$13-LOG10($O146))/W$14))+W$15/(1+EXP((W$16-LOG10($O146))/W$17))+W$18/(1+EXP((W$19-LOG10($O146))/W$20)))</f>
        <v>0</v>
      </c>
      <c r="X146" s="18">
        <f t="shared" ca="1" si="20"/>
        <v>0.3970511691473313</v>
      </c>
      <c r="Y146" s="18">
        <f t="shared" ca="1" si="20"/>
        <v>0.5267645747876224</v>
      </c>
      <c r="Z146" s="18">
        <f t="shared" ca="1" si="20"/>
        <v>0.3970511691473313</v>
      </c>
      <c r="AA146" s="18">
        <f t="shared" ca="1" si="20"/>
        <v>0.5267645747876224</v>
      </c>
      <c r="AB146" s="18">
        <f t="shared" ca="1" si="21"/>
        <v>0</v>
      </c>
      <c r="AC146" s="18">
        <f t="shared" ca="1" si="21"/>
        <v>0</v>
      </c>
      <c r="AD146" s="18">
        <f t="shared" ca="1" si="21"/>
        <v>0</v>
      </c>
      <c r="AE146" s="18">
        <f t="shared" ca="1" si="21"/>
        <v>0</v>
      </c>
      <c r="AF146" s="18">
        <f ca="1">MAX(-AB146+MIN(AB146,AngCal!$B$30),AF$11+AF$12/(1+EXP((AF$13-LOG10($O146))/AF$14))+AF$15/(1+EXP((AF$16-LOG10($O146))/AF$17))+AF$18/(1+EXP((AF$19-LOG10($O146))/AF$20)))</f>
        <v>1.0065611706360822</v>
      </c>
      <c r="AG146" s="18">
        <f ca="1">MAX(-AC146+MIN(AC146,AngCal!$B$30),AG$11+AG$12/(1+EXP((AG$13-LOG10($O146))/AG$14))+AG$15/(1+EXP((AG$16-LOG10($O146))/AG$17))+AG$18/(1+EXP((AG$19-LOG10($O146))/AG$20)))</f>
        <v>0.81061106473970823</v>
      </c>
      <c r="AH146" s="18">
        <f ca="1">MAX(-AD146+MIN(AD146,AngCal!$B$30),AH$11+AH$12/(1+EXP((AH$13-LOG10($O146))/AH$14))+AH$15/(1+EXP((AH$16-LOG10($O146))/AH$17))+AH$18/(1+EXP((AH$19-LOG10($O146))/AH$20)))</f>
        <v>1.0065611706360822</v>
      </c>
      <c r="AI146" s="18">
        <f ca="1">MAX(-AE146+MIN(AE146,AngCal!$B$30),AI$11+AI$12/(1+EXP((AI$13-LOG10($O146))/AI$14))+AI$15/(1+EXP((AI$16-LOG10($O146))/AI$17))+AI$18/(1+EXP((AI$19-LOG10($O146))/AI$20)))</f>
        <v>0.81061106473970823</v>
      </c>
      <c r="AJ146" s="18">
        <f t="shared" ca="1" si="22"/>
        <v>5.1379867470634286</v>
      </c>
      <c r="AK146" s="18">
        <f t="shared" ca="1" si="22"/>
        <v>3.4674025526999031</v>
      </c>
      <c r="AL146" s="18">
        <f t="shared" ca="1" si="22"/>
        <v>5.1379867470634286</v>
      </c>
      <c r="AM146" s="18">
        <f t="shared" ca="1" si="22"/>
        <v>3.4674025526999031</v>
      </c>
      <c r="AN146" s="18">
        <f t="shared" ca="1" si="23"/>
        <v>1</v>
      </c>
      <c r="AO146" s="18">
        <f t="shared" ca="1" si="23"/>
        <v>1</v>
      </c>
      <c r="AP146" s="18">
        <f t="shared" ca="1" si="23"/>
        <v>1</v>
      </c>
      <c r="AQ146" s="18">
        <f t="shared" ca="1" si="23"/>
        <v>1</v>
      </c>
      <c r="AR146" s="18">
        <f t="shared" ca="1" si="24"/>
        <v>0</v>
      </c>
      <c r="AS146" s="18">
        <f t="shared" ca="1" si="24"/>
        <v>0</v>
      </c>
      <c r="AT146" s="18">
        <f t="shared" ca="1" si="24"/>
        <v>0</v>
      </c>
      <c r="AU146" s="18">
        <f t="shared" ca="1" si="24"/>
        <v>0</v>
      </c>
    </row>
    <row r="147" spans="2:47" x14ac:dyDescent="0.15">
      <c r="B147">
        <v>4.0910000000000002</v>
      </c>
      <c r="C147">
        <v>15</v>
      </c>
      <c r="D147" s="18">
        <v>2.4539999999999999E-2</v>
      </c>
      <c r="E147" s="18">
        <v>-4.904E-2</v>
      </c>
      <c r="F147" s="18">
        <v>0.34229999999999999</v>
      </c>
      <c r="G147" s="18">
        <v>0.4229</v>
      </c>
      <c r="H147" s="18">
        <v>-5.126E-2</v>
      </c>
      <c r="I147" s="18">
        <v>1.5960000000000001</v>
      </c>
      <c r="J147" s="18">
        <v>0.1245</v>
      </c>
      <c r="K147" s="18">
        <v>2.4680000000000001E-2</v>
      </c>
      <c r="L147" s="18">
        <v>2.52</v>
      </c>
      <c r="M147" s="18">
        <v>3.8399999999999997E-2</v>
      </c>
      <c r="O147" s="18">
        <f>MAX(MIN(Angle!A160,AngHe!$P$3),AngHe!$P$2)</f>
        <v>10000</v>
      </c>
      <c r="P147" s="18">
        <f t="shared" ca="1" si="19"/>
        <v>1.0384509039845433E-5</v>
      </c>
      <c r="Q147" s="18">
        <f t="shared" ca="1" si="19"/>
        <v>0</v>
      </c>
      <c r="R147" s="18">
        <f t="shared" ca="1" si="19"/>
        <v>1.0384509039845433E-5</v>
      </c>
      <c r="S147" s="18">
        <f t="shared" ca="1" si="19"/>
        <v>0</v>
      </c>
      <c r="T147" s="18">
        <f ca="1">MAX(-P147+MIN(P147,AngCal!$B$30),T$11+T$12/(1+EXP((T$13-LOG10($O147))/T$14))+T$15/(1+EXP((T$16-LOG10($O147))/T$17))+T$18/(1+EXP((T$19-LOG10($O147))/T$20)))</f>
        <v>0</v>
      </c>
      <c r="U147" s="18">
        <f ca="1">MAX(-Q147+MIN(Q147,AngCal!$B$30),U$11+U$12/(1+EXP((U$13-LOG10($O147))/U$14))+U$15/(1+EXP((U$16-LOG10($O147))/U$17))+U$18/(1+EXP((U$19-LOG10($O147))/U$20)))</f>
        <v>0</v>
      </c>
      <c r="V147" s="18">
        <f ca="1">MAX(-R147+MIN(R147,AngCal!$B$30),V$11+V$12/(1+EXP((V$13-LOG10($O147))/V$14))+V$15/(1+EXP((V$16-LOG10($O147))/V$17))+V$18/(1+EXP((V$19-LOG10($O147))/V$20)))</f>
        <v>0</v>
      </c>
      <c r="W147" s="18">
        <f ca="1">MAX(-S147+MIN(S147,AngCal!$B$30),W$11+W$12/(1+EXP((W$13-LOG10($O147))/W$14))+W$15/(1+EXP((W$16-LOG10($O147))/W$17))+W$18/(1+EXP((W$19-LOG10($O147))/W$20)))</f>
        <v>0</v>
      </c>
      <c r="X147" s="18">
        <f t="shared" ca="1" si="20"/>
        <v>0.3970511691473313</v>
      </c>
      <c r="Y147" s="18">
        <f t="shared" ca="1" si="20"/>
        <v>0.5267645747876224</v>
      </c>
      <c r="Z147" s="18">
        <f t="shared" ca="1" si="20"/>
        <v>0.3970511691473313</v>
      </c>
      <c r="AA147" s="18">
        <f t="shared" ca="1" si="20"/>
        <v>0.5267645747876224</v>
      </c>
      <c r="AB147" s="18">
        <f t="shared" ca="1" si="21"/>
        <v>0</v>
      </c>
      <c r="AC147" s="18">
        <f t="shared" ca="1" si="21"/>
        <v>0</v>
      </c>
      <c r="AD147" s="18">
        <f t="shared" ca="1" si="21"/>
        <v>0</v>
      </c>
      <c r="AE147" s="18">
        <f t="shared" ca="1" si="21"/>
        <v>0</v>
      </c>
      <c r="AF147" s="18">
        <f ca="1">MAX(-AB147+MIN(AB147,AngCal!$B$30),AF$11+AF$12/(1+EXP((AF$13-LOG10($O147))/AF$14))+AF$15/(1+EXP((AF$16-LOG10($O147))/AF$17))+AF$18/(1+EXP((AF$19-LOG10($O147))/AF$20)))</f>
        <v>1.0065611706360822</v>
      </c>
      <c r="AG147" s="18">
        <f ca="1">MAX(-AC147+MIN(AC147,AngCal!$B$30),AG$11+AG$12/(1+EXP((AG$13-LOG10($O147))/AG$14))+AG$15/(1+EXP((AG$16-LOG10($O147))/AG$17))+AG$18/(1+EXP((AG$19-LOG10($O147))/AG$20)))</f>
        <v>0.81061106473970823</v>
      </c>
      <c r="AH147" s="18">
        <f ca="1">MAX(-AD147+MIN(AD147,AngCal!$B$30),AH$11+AH$12/(1+EXP((AH$13-LOG10($O147))/AH$14))+AH$15/(1+EXP((AH$16-LOG10($O147))/AH$17))+AH$18/(1+EXP((AH$19-LOG10($O147))/AH$20)))</f>
        <v>1.0065611706360822</v>
      </c>
      <c r="AI147" s="18">
        <f ca="1">MAX(-AE147+MIN(AE147,AngCal!$B$30),AI$11+AI$12/(1+EXP((AI$13-LOG10($O147))/AI$14))+AI$15/(1+EXP((AI$16-LOG10($O147))/AI$17))+AI$18/(1+EXP((AI$19-LOG10($O147))/AI$20)))</f>
        <v>0.81061106473970823</v>
      </c>
      <c r="AJ147" s="18">
        <f t="shared" ca="1" si="22"/>
        <v>5.1379867470634286</v>
      </c>
      <c r="AK147" s="18">
        <f t="shared" ca="1" si="22"/>
        <v>3.4674025526999031</v>
      </c>
      <c r="AL147" s="18">
        <f t="shared" ca="1" si="22"/>
        <v>5.1379867470634286</v>
      </c>
      <c r="AM147" s="18">
        <f t="shared" ca="1" si="22"/>
        <v>3.4674025526999031</v>
      </c>
      <c r="AN147" s="18">
        <f t="shared" ca="1" si="23"/>
        <v>1</v>
      </c>
      <c r="AO147" s="18">
        <f t="shared" ca="1" si="23"/>
        <v>1</v>
      </c>
      <c r="AP147" s="18">
        <f t="shared" ca="1" si="23"/>
        <v>1</v>
      </c>
      <c r="AQ147" s="18">
        <f t="shared" ca="1" si="23"/>
        <v>1</v>
      </c>
      <c r="AR147" s="18">
        <f t="shared" ca="1" si="24"/>
        <v>0</v>
      </c>
      <c r="AS147" s="18">
        <f t="shared" ca="1" si="24"/>
        <v>0</v>
      </c>
      <c r="AT147" s="18">
        <f t="shared" ca="1" si="24"/>
        <v>0</v>
      </c>
      <c r="AU147" s="18">
        <f t="shared" ca="1" si="24"/>
        <v>0</v>
      </c>
    </row>
    <row r="148" spans="2:47" x14ac:dyDescent="0.15">
      <c r="B148">
        <v>4.0910000000000002</v>
      </c>
      <c r="C148">
        <v>20</v>
      </c>
      <c r="D148" s="18">
        <v>2.7119999999999998E-2</v>
      </c>
      <c r="E148" s="18">
        <v>-9.0990000000000001E-2</v>
      </c>
      <c r="F148" s="18">
        <v>1.7470000000000001</v>
      </c>
      <c r="G148" s="18">
        <v>1.236</v>
      </c>
      <c r="H148" s="18">
        <v>-6.1210000000000001E-2</v>
      </c>
      <c r="I148" s="18">
        <v>1.423</v>
      </c>
      <c r="J148" s="18">
        <v>0.12770000000000001</v>
      </c>
      <c r="K148" s="18">
        <v>5.33E-2</v>
      </c>
      <c r="L148" s="18">
        <v>2.5019999999999998</v>
      </c>
      <c r="M148" s="18">
        <v>8.4379999999999997E-2</v>
      </c>
      <c r="O148" s="18">
        <f>MAX(MIN(Angle!A161,AngHe!$P$3),AngHe!$P$2)</f>
        <v>10000</v>
      </c>
      <c r="P148" s="18">
        <f t="shared" ca="1" si="19"/>
        <v>1.0384509039845433E-5</v>
      </c>
      <c r="Q148" s="18">
        <f t="shared" ca="1" si="19"/>
        <v>0</v>
      </c>
      <c r="R148" s="18">
        <f t="shared" ca="1" si="19"/>
        <v>1.0384509039845433E-5</v>
      </c>
      <c r="S148" s="18">
        <f t="shared" ca="1" si="19"/>
        <v>0</v>
      </c>
      <c r="T148" s="18">
        <f ca="1">MAX(-P148+MIN(P148,AngCal!$B$30),T$11+T$12/(1+EXP((T$13-LOG10($O148))/T$14))+T$15/(1+EXP((T$16-LOG10($O148))/T$17))+T$18/(1+EXP((T$19-LOG10($O148))/T$20)))</f>
        <v>0</v>
      </c>
      <c r="U148" s="18">
        <f ca="1">MAX(-Q148+MIN(Q148,AngCal!$B$30),U$11+U$12/(1+EXP((U$13-LOG10($O148))/U$14))+U$15/(1+EXP((U$16-LOG10($O148))/U$17))+U$18/(1+EXP((U$19-LOG10($O148))/U$20)))</f>
        <v>0</v>
      </c>
      <c r="V148" s="18">
        <f ca="1">MAX(-R148+MIN(R148,AngCal!$B$30),V$11+V$12/(1+EXP((V$13-LOG10($O148))/V$14))+V$15/(1+EXP((V$16-LOG10($O148))/V$17))+V$18/(1+EXP((V$19-LOG10($O148))/V$20)))</f>
        <v>0</v>
      </c>
      <c r="W148" s="18">
        <f ca="1">MAX(-S148+MIN(S148,AngCal!$B$30),W$11+W$12/(1+EXP((W$13-LOG10($O148))/W$14))+W$15/(1+EXP((W$16-LOG10($O148))/W$17))+W$18/(1+EXP((W$19-LOG10($O148))/W$20)))</f>
        <v>0</v>
      </c>
      <c r="X148" s="18">
        <f t="shared" ca="1" si="20"/>
        <v>0.3970511691473313</v>
      </c>
      <c r="Y148" s="18">
        <f t="shared" ca="1" si="20"/>
        <v>0.5267645747876224</v>
      </c>
      <c r="Z148" s="18">
        <f t="shared" ca="1" si="20"/>
        <v>0.3970511691473313</v>
      </c>
      <c r="AA148" s="18">
        <f t="shared" ca="1" si="20"/>
        <v>0.5267645747876224</v>
      </c>
      <c r="AB148" s="18">
        <f t="shared" ca="1" si="21"/>
        <v>0</v>
      </c>
      <c r="AC148" s="18">
        <f t="shared" ca="1" si="21"/>
        <v>0</v>
      </c>
      <c r="AD148" s="18">
        <f t="shared" ca="1" si="21"/>
        <v>0</v>
      </c>
      <c r="AE148" s="18">
        <f t="shared" ca="1" si="21"/>
        <v>0</v>
      </c>
      <c r="AF148" s="18">
        <f ca="1">MAX(-AB148+MIN(AB148,AngCal!$B$30),AF$11+AF$12/(1+EXP((AF$13-LOG10($O148))/AF$14))+AF$15/(1+EXP((AF$16-LOG10($O148))/AF$17))+AF$18/(1+EXP((AF$19-LOG10($O148))/AF$20)))</f>
        <v>1.0065611706360822</v>
      </c>
      <c r="AG148" s="18">
        <f ca="1">MAX(-AC148+MIN(AC148,AngCal!$B$30),AG$11+AG$12/(1+EXP((AG$13-LOG10($O148))/AG$14))+AG$15/(1+EXP((AG$16-LOG10($O148))/AG$17))+AG$18/(1+EXP((AG$19-LOG10($O148))/AG$20)))</f>
        <v>0.81061106473970823</v>
      </c>
      <c r="AH148" s="18">
        <f ca="1">MAX(-AD148+MIN(AD148,AngCal!$B$30),AH$11+AH$12/(1+EXP((AH$13-LOG10($O148))/AH$14))+AH$15/(1+EXP((AH$16-LOG10($O148))/AH$17))+AH$18/(1+EXP((AH$19-LOG10($O148))/AH$20)))</f>
        <v>1.0065611706360822</v>
      </c>
      <c r="AI148" s="18">
        <f ca="1">MAX(-AE148+MIN(AE148,AngCal!$B$30),AI$11+AI$12/(1+EXP((AI$13-LOG10($O148))/AI$14))+AI$15/(1+EXP((AI$16-LOG10($O148))/AI$17))+AI$18/(1+EXP((AI$19-LOG10($O148))/AI$20)))</f>
        <v>0.81061106473970823</v>
      </c>
      <c r="AJ148" s="18">
        <f t="shared" ca="1" si="22"/>
        <v>5.1379867470634286</v>
      </c>
      <c r="AK148" s="18">
        <f t="shared" ca="1" si="22"/>
        <v>3.4674025526999031</v>
      </c>
      <c r="AL148" s="18">
        <f t="shared" ca="1" si="22"/>
        <v>5.1379867470634286</v>
      </c>
      <c r="AM148" s="18">
        <f t="shared" ca="1" si="22"/>
        <v>3.4674025526999031</v>
      </c>
      <c r="AN148" s="18">
        <f t="shared" ca="1" si="23"/>
        <v>1</v>
      </c>
      <c r="AO148" s="18">
        <f t="shared" ca="1" si="23"/>
        <v>1</v>
      </c>
      <c r="AP148" s="18">
        <f t="shared" ca="1" si="23"/>
        <v>1</v>
      </c>
      <c r="AQ148" s="18">
        <f t="shared" ca="1" si="23"/>
        <v>1</v>
      </c>
      <c r="AR148" s="18">
        <f t="shared" ca="1" si="24"/>
        <v>0</v>
      </c>
      <c r="AS148" s="18">
        <f t="shared" ca="1" si="24"/>
        <v>0</v>
      </c>
      <c r="AT148" s="18">
        <f t="shared" ca="1" si="24"/>
        <v>0</v>
      </c>
      <c r="AU148" s="18">
        <f t="shared" ca="1" si="24"/>
        <v>0</v>
      </c>
    </row>
    <row r="149" spans="2:47" x14ac:dyDescent="0.15">
      <c r="B149">
        <v>9.5030000000000001</v>
      </c>
      <c r="C149">
        <v>1</v>
      </c>
      <c r="D149" s="18">
        <v>-1.5509999999999999E-2</v>
      </c>
      <c r="E149" s="18">
        <v>-8.0799999999999997E-2</v>
      </c>
      <c r="F149" s="18">
        <v>0.5181</v>
      </c>
      <c r="G149" s="18">
        <v>0.34799999999999998</v>
      </c>
      <c r="H149" s="18">
        <v>0.23760000000000001</v>
      </c>
      <c r="I149" s="18">
        <v>2.0369999999999999</v>
      </c>
      <c r="J149" s="18">
        <v>0.86170000000000002</v>
      </c>
      <c r="K149" s="18">
        <v>-8.6679999999999993E-2</v>
      </c>
      <c r="L149" s="18">
        <v>2.351</v>
      </c>
      <c r="M149" s="18">
        <v>0.32100000000000001</v>
      </c>
      <c r="O149" s="18">
        <f>MAX(MIN(Angle!A162,AngHe!$P$3),AngHe!$P$2)</f>
        <v>10000</v>
      </c>
      <c r="P149" s="18">
        <f t="shared" ca="1" si="19"/>
        <v>1.0384509039845433E-5</v>
      </c>
      <c r="Q149" s="18">
        <f t="shared" ca="1" si="19"/>
        <v>0</v>
      </c>
      <c r="R149" s="18">
        <f t="shared" ca="1" si="19"/>
        <v>1.0384509039845433E-5</v>
      </c>
      <c r="S149" s="18">
        <f t="shared" ca="1" si="19"/>
        <v>0</v>
      </c>
      <c r="T149" s="18">
        <f ca="1">MAX(-P149+MIN(P149,AngCal!$B$30),T$11+T$12/(1+EXP((T$13-LOG10($O149))/T$14))+T$15/(1+EXP((T$16-LOG10($O149))/T$17))+T$18/(1+EXP((T$19-LOG10($O149))/T$20)))</f>
        <v>0</v>
      </c>
      <c r="U149" s="18">
        <f ca="1">MAX(-Q149+MIN(Q149,AngCal!$B$30),U$11+U$12/(1+EXP((U$13-LOG10($O149))/U$14))+U$15/(1+EXP((U$16-LOG10($O149))/U$17))+U$18/(1+EXP((U$19-LOG10($O149))/U$20)))</f>
        <v>0</v>
      </c>
      <c r="V149" s="18">
        <f ca="1">MAX(-R149+MIN(R149,AngCal!$B$30),V$11+V$12/(1+EXP((V$13-LOG10($O149))/V$14))+V$15/(1+EXP((V$16-LOG10($O149))/V$17))+V$18/(1+EXP((V$19-LOG10($O149))/V$20)))</f>
        <v>0</v>
      </c>
      <c r="W149" s="18">
        <f ca="1">MAX(-S149+MIN(S149,AngCal!$B$30),W$11+W$12/(1+EXP((W$13-LOG10($O149))/W$14))+W$15/(1+EXP((W$16-LOG10($O149))/W$17))+W$18/(1+EXP((W$19-LOG10($O149))/W$20)))</f>
        <v>0</v>
      </c>
      <c r="X149" s="18">
        <f t="shared" ca="1" si="20"/>
        <v>0.3970511691473313</v>
      </c>
      <c r="Y149" s="18">
        <f t="shared" ca="1" si="20"/>
        <v>0.5267645747876224</v>
      </c>
      <c r="Z149" s="18">
        <f t="shared" ca="1" si="20"/>
        <v>0.3970511691473313</v>
      </c>
      <c r="AA149" s="18">
        <f t="shared" ca="1" si="20"/>
        <v>0.5267645747876224</v>
      </c>
      <c r="AB149" s="18">
        <f t="shared" ca="1" si="21"/>
        <v>0</v>
      </c>
      <c r="AC149" s="18">
        <f t="shared" ca="1" si="21"/>
        <v>0</v>
      </c>
      <c r="AD149" s="18">
        <f t="shared" ca="1" si="21"/>
        <v>0</v>
      </c>
      <c r="AE149" s="18">
        <f t="shared" ca="1" si="21"/>
        <v>0</v>
      </c>
      <c r="AF149" s="18">
        <f ca="1">MAX(-AB149+MIN(AB149,AngCal!$B$30),AF$11+AF$12/(1+EXP((AF$13-LOG10($O149))/AF$14))+AF$15/(1+EXP((AF$16-LOG10($O149))/AF$17))+AF$18/(1+EXP((AF$19-LOG10($O149))/AF$20)))</f>
        <v>1.0065611706360822</v>
      </c>
      <c r="AG149" s="18">
        <f ca="1">MAX(-AC149+MIN(AC149,AngCal!$B$30),AG$11+AG$12/(1+EXP((AG$13-LOG10($O149))/AG$14))+AG$15/(1+EXP((AG$16-LOG10($O149))/AG$17))+AG$18/(1+EXP((AG$19-LOG10($O149))/AG$20)))</f>
        <v>0.81061106473970823</v>
      </c>
      <c r="AH149" s="18">
        <f ca="1">MAX(-AD149+MIN(AD149,AngCal!$B$30),AH$11+AH$12/(1+EXP((AH$13-LOG10($O149))/AH$14))+AH$15/(1+EXP((AH$16-LOG10($O149))/AH$17))+AH$18/(1+EXP((AH$19-LOG10($O149))/AH$20)))</f>
        <v>1.0065611706360822</v>
      </c>
      <c r="AI149" s="18">
        <f ca="1">MAX(-AE149+MIN(AE149,AngCal!$B$30),AI$11+AI$12/(1+EXP((AI$13-LOG10($O149))/AI$14))+AI$15/(1+EXP((AI$16-LOG10($O149))/AI$17))+AI$18/(1+EXP((AI$19-LOG10($O149))/AI$20)))</f>
        <v>0.81061106473970823</v>
      </c>
      <c r="AJ149" s="18">
        <f t="shared" ca="1" si="22"/>
        <v>5.1379867470634286</v>
      </c>
      <c r="AK149" s="18">
        <f t="shared" ca="1" si="22"/>
        <v>3.4674025526999031</v>
      </c>
      <c r="AL149" s="18">
        <f t="shared" ca="1" si="22"/>
        <v>5.1379867470634286</v>
      </c>
      <c r="AM149" s="18">
        <f t="shared" ca="1" si="22"/>
        <v>3.4674025526999031</v>
      </c>
      <c r="AN149" s="18">
        <f t="shared" ca="1" si="23"/>
        <v>1</v>
      </c>
      <c r="AO149" s="18">
        <f t="shared" ca="1" si="23"/>
        <v>1</v>
      </c>
      <c r="AP149" s="18">
        <f t="shared" ca="1" si="23"/>
        <v>1</v>
      </c>
      <c r="AQ149" s="18">
        <f t="shared" ca="1" si="23"/>
        <v>1</v>
      </c>
      <c r="AR149" s="18">
        <f t="shared" ca="1" si="24"/>
        <v>0</v>
      </c>
      <c r="AS149" s="18">
        <f t="shared" ca="1" si="24"/>
        <v>0</v>
      </c>
      <c r="AT149" s="18">
        <f t="shared" ca="1" si="24"/>
        <v>0</v>
      </c>
      <c r="AU149" s="18">
        <f t="shared" ca="1" si="24"/>
        <v>0</v>
      </c>
    </row>
    <row r="150" spans="2:47" x14ac:dyDescent="0.15">
      <c r="B150">
        <v>9.5030000000000001</v>
      </c>
      <c r="C150">
        <v>3</v>
      </c>
      <c r="D150" s="18">
        <v>2.7720000000000002E-2</v>
      </c>
      <c r="E150" s="18">
        <v>-0.2389</v>
      </c>
      <c r="F150" s="18">
        <v>1.716</v>
      </c>
      <c r="G150" s="18">
        <v>0.92359999999999998</v>
      </c>
      <c r="H150" s="18">
        <v>4.9329999999999999E-2</v>
      </c>
      <c r="I150" s="18">
        <v>4.8979999999999997</v>
      </c>
      <c r="J150" s="18">
        <v>1.1160000000000001</v>
      </c>
      <c r="K150" s="18">
        <v>0.16189999999999999</v>
      </c>
      <c r="L150" s="18">
        <v>2.5670000000000002</v>
      </c>
      <c r="M150" s="18">
        <v>0.21290000000000001</v>
      </c>
      <c r="O150" s="18">
        <f>MAX(MIN(Angle!A163,AngHe!$P$3),AngHe!$P$2)</f>
        <v>10000</v>
      </c>
      <c r="P150" s="18">
        <f t="shared" ca="1" si="19"/>
        <v>1.0384509039845433E-5</v>
      </c>
      <c r="Q150" s="18">
        <f t="shared" ca="1" si="19"/>
        <v>0</v>
      </c>
      <c r="R150" s="18">
        <f t="shared" ca="1" si="19"/>
        <v>1.0384509039845433E-5</v>
      </c>
      <c r="S150" s="18">
        <f t="shared" ca="1" si="19"/>
        <v>0</v>
      </c>
      <c r="T150" s="18">
        <f ca="1">MAX(-P150+MIN(P150,AngCal!$B$30),T$11+T$12/(1+EXP((T$13-LOG10($O150))/T$14))+T$15/(1+EXP((T$16-LOG10($O150))/T$17))+T$18/(1+EXP((T$19-LOG10($O150))/T$20)))</f>
        <v>0</v>
      </c>
      <c r="U150" s="18">
        <f ca="1">MAX(-Q150+MIN(Q150,AngCal!$B$30),U$11+U$12/(1+EXP((U$13-LOG10($O150))/U$14))+U$15/(1+EXP((U$16-LOG10($O150))/U$17))+U$18/(1+EXP((U$19-LOG10($O150))/U$20)))</f>
        <v>0</v>
      </c>
      <c r="V150" s="18">
        <f ca="1">MAX(-R150+MIN(R150,AngCal!$B$30),V$11+V$12/(1+EXP((V$13-LOG10($O150))/V$14))+V$15/(1+EXP((V$16-LOG10($O150))/V$17))+V$18/(1+EXP((V$19-LOG10($O150))/V$20)))</f>
        <v>0</v>
      </c>
      <c r="W150" s="18">
        <f ca="1">MAX(-S150+MIN(S150,AngCal!$B$30),W$11+W$12/(1+EXP((W$13-LOG10($O150))/W$14))+W$15/(1+EXP((W$16-LOG10($O150))/W$17))+W$18/(1+EXP((W$19-LOG10($O150))/W$20)))</f>
        <v>0</v>
      </c>
      <c r="X150" s="18">
        <f t="shared" ca="1" si="20"/>
        <v>0.3970511691473313</v>
      </c>
      <c r="Y150" s="18">
        <f t="shared" ca="1" si="20"/>
        <v>0.5267645747876224</v>
      </c>
      <c r="Z150" s="18">
        <f t="shared" ca="1" si="20"/>
        <v>0.3970511691473313</v>
      </c>
      <c r="AA150" s="18">
        <f t="shared" ca="1" si="20"/>
        <v>0.5267645747876224</v>
      </c>
      <c r="AB150" s="18">
        <f t="shared" ca="1" si="21"/>
        <v>0</v>
      </c>
      <c r="AC150" s="18">
        <f t="shared" ca="1" si="21"/>
        <v>0</v>
      </c>
      <c r="AD150" s="18">
        <f t="shared" ca="1" si="21"/>
        <v>0</v>
      </c>
      <c r="AE150" s="18">
        <f t="shared" ca="1" si="21"/>
        <v>0</v>
      </c>
      <c r="AF150" s="18">
        <f ca="1">MAX(-AB150+MIN(AB150,AngCal!$B$30),AF$11+AF$12/(1+EXP((AF$13-LOG10($O150))/AF$14))+AF$15/(1+EXP((AF$16-LOG10($O150))/AF$17))+AF$18/(1+EXP((AF$19-LOG10($O150))/AF$20)))</f>
        <v>1.0065611706360822</v>
      </c>
      <c r="AG150" s="18">
        <f ca="1">MAX(-AC150+MIN(AC150,AngCal!$B$30),AG$11+AG$12/(1+EXP((AG$13-LOG10($O150))/AG$14))+AG$15/(1+EXP((AG$16-LOG10($O150))/AG$17))+AG$18/(1+EXP((AG$19-LOG10($O150))/AG$20)))</f>
        <v>0.81061106473970823</v>
      </c>
      <c r="AH150" s="18">
        <f ca="1">MAX(-AD150+MIN(AD150,AngCal!$B$30),AH$11+AH$12/(1+EXP((AH$13-LOG10($O150))/AH$14))+AH$15/(1+EXP((AH$16-LOG10($O150))/AH$17))+AH$18/(1+EXP((AH$19-LOG10($O150))/AH$20)))</f>
        <v>1.0065611706360822</v>
      </c>
      <c r="AI150" s="18">
        <f ca="1">MAX(-AE150+MIN(AE150,AngCal!$B$30),AI$11+AI$12/(1+EXP((AI$13-LOG10($O150))/AI$14))+AI$15/(1+EXP((AI$16-LOG10($O150))/AI$17))+AI$18/(1+EXP((AI$19-LOG10($O150))/AI$20)))</f>
        <v>0.81061106473970823</v>
      </c>
      <c r="AJ150" s="18">
        <f t="shared" ca="1" si="22"/>
        <v>5.1379867470634286</v>
      </c>
      <c r="AK150" s="18">
        <f t="shared" ca="1" si="22"/>
        <v>3.4674025526999031</v>
      </c>
      <c r="AL150" s="18">
        <f t="shared" ca="1" si="22"/>
        <v>5.1379867470634286</v>
      </c>
      <c r="AM150" s="18">
        <f t="shared" ca="1" si="22"/>
        <v>3.4674025526999031</v>
      </c>
      <c r="AN150" s="18">
        <f t="shared" ca="1" si="23"/>
        <v>1</v>
      </c>
      <c r="AO150" s="18">
        <f t="shared" ca="1" si="23"/>
        <v>1</v>
      </c>
      <c r="AP150" s="18">
        <f t="shared" ca="1" si="23"/>
        <v>1</v>
      </c>
      <c r="AQ150" s="18">
        <f t="shared" ca="1" si="23"/>
        <v>1</v>
      </c>
      <c r="AR150" s="18">
        <f t="shared" ca="1" si="24"/>
        <v>0</v>
      </c>
      <c r="AS150" s="18">
        <f t="shared" ca="1" si="24"/>
        <v>0</v>
      </c>
      <c r="AT150" s="18">
        <f t="shared" ca="1" si="24"/>
        <v>0</v>
      </c>
      <c r="AU150" s="18">
        <f t="shared" ca="1" si="24"/>
        <v>0</v>
      </c>
    </row>
    <row r="151" spans="2:47" x14ac:dyDescent="0.15">
      <c r="B151">
        <v>9.5030000000000001</v>
      </c>
      <c r="C151">
        <v>5</v>
      </c>
      <c r="D151" s="18">
        <v>-5.9900000000000002E-9</v>
      </c>
      <c r="E151" s="18">
        <v>-7.7780000000000002E-2</v>
      </c>
      <c r="F151" s="18">
        <v>2.2400000000000002</v>
      </c>
      <c r="G151" s="18">
        <v>1.2210000000000001</v>
      </c>
      <c r="H151" s="18">
        <v>-0.12590000000000001</v>
      </c>
      <c r="I151" s="18">
        <v>1.516</v>
      </c>
      <c r="J151" s="18">
        <v>0.26429999999999998</v>
      </c>
      <c r="K151" s="18">
        <v>0.2036</v>
      </c>
      <c r="L151" s="18">
        <v>2.778</v>
      </c>
      <c r="M151" s="18">
        <v>0.30859999999999999</v>
      </c>
      <c r="O151" s="18">
        <f>MAX(MIN(Angle!A164,AngHe!$P$3),AngHe!$P$2)</f>
        <v>10000</v>
      </c>
      <c r="P151" s="18">
        <f t="shared" ca="1" si="19"/>
        <v>1.0384509039845433E-5</v>
      </c>
      <c r="Q151" s="18">
        <f t="shared" ca="1" si="19"/>
        <v>0</v>
      </c>
      <c r="R151" s="18">
        <f t="shared" ca="1" si="19"/>
        <v>1.0384509039845433E-5</v>
      </c>
      <c r="S151" s="18">
        <f t="shared" ca="1" si="19"/>
        <v>0</v>
      </c>
      <c r="T151" s="18">
        <f ca="1">MAX(-P151+MIN(P151,AngCal!$B$30),T$11+T$12/(1+EXP((T$13-LOG10($O151))/T$14))+T$15/(1+EXP((T$16-LOG10($O151))/T$17))+T$18/(1+EXP((T$19-LOG10($O151))/T$20)))</f>
        <v>0</v>
      </c>
      <c r="U151" s="18">
        <f ca="1">MAX(-Q151+MIN(Q151,AngCal!$B$30),U$11+U$12/(1+EXP((U$13-LOG10($O151))/U$14))+U$15/(1+EXP((U$16-LOG10($O151))/U$17))+U$18/(1+EXP((U$19-LOG10($O151))/U$20)))</f>
        <v>0</v>
      </c>
      <c r="V151" s="18">
        <f ca="1">MAX(-R151+MIN(R151,AngCal!$B$30),V$11+V$12/(1+EXP((V$13-LOG10($O151))/V$14))+V$15/(1+EXP((V$16-LOG10($O151))/V$17))+V$18/(1+EXP((V$19-LOG10($O151))/V$20)))</f>
        <v>0</v>
      </c>
      <c r="W151" s="18">
        <f ca="1">MAX(-S151+MIN(S151,AngCal!$B$30),W$11+W$12/(1+EXP((W$13-LOG10($O151))/W$14))+W$15/(1+EXP((W$16-LOG10($O151))/W$17))+W$18/(1+EXP((W$19-LOG10($O151))/W$20)))</f>
        <v>0</v>
      </c>
      <c r="X151" s="18">
        <f t="shared" ca="1" si="20"/>
        <v>0.3970511691473313</v>
      </c>
      <c r="Y151" s="18">
        <f t="shared" ca="1" si="20"/>
        <v>0.5267645747876224</v>
      </c>
      <c r="Z151" s="18">
        <f t="shared" ca="1" si="20"/>
        <v>0.3970511691473313</v>
      </c>
      <c r="AA151" s="18">
        <f t="shared" ca="1" si="20"/>
        <v>0.5267645747876224</v>
      </c>
      <c r="AB151" s="18">
        <f t="shared" ca="1" si="21"/>
        <v>0</v>
      </c>
      <c r="AC151" s="18">
        <f t="shared" ca="1" si="21"/>
        <v>0</v>
      </c>
      <c r="AD151" s="18">
        <f t="shared" ca="1" si="21"/>
        <v>0</v>
      </c>
      <c r="AE151" s="18">
        <f t="shared" ca="1" si="21"/>
        <v>0</v>
      </c>
      <c r="AF151" s="18">
        <f ca="1">MAX(-AB151+MIN(AB151,AngCal!$B$30),AF$11+AF$12/(1+EXP((AF$13-LOG10($O151))/AF$14))+AF$15/(1+EXP((AF$16-LOG10($O151))/AF$17))+AF$18/(1+EXP((AF$19-LOG10($O151))/AF$20)))</f>
        <v>1.0065611706360822</v>
      </c>
      <c r="AG151" s="18">
        <f ca="1">MAX(-AC151+MIN(AC151,AngCal!$B$30),AG$11+AG$12/(1+EXP((AG$13-LOG10($O151))/AG$14))+AG$15/(1+EXP((AG$16-LOG10($O151))/AG$17))+AG$18/(1+EXP((AG$19-LOG10($O151))/AG$20)))</f>
        <v>0.81061106473970823</v>
      </c>
      <c r="AH151" s="18">
        <f ca="1">MAX(-AD151+MIN(AD151,AngCal!$B$30),AH$11+AH$12/(1+EXP((AH$13-LOG10($O151))/AH$14))+AH$15/(1+EXP((AH$16-LOG10($O151))/AH$17))+AH$18/(1+EXP((AH$19-LOG10($O151))/AH$20)))</f>
        <v>1.0065611706360822</v>
      </c>
      <c r="AI151" s="18">
        <f ca="1">MAX(-AE151+MIN(AE151,AngCal!$B$30),AI$11+AI$12/(1+EXP((AI$13-LOG10($O151))/AI$14))+AI$15/(1+EXP((AI$16-LOG10($O151))/AI$17))+AI$18/(1+EXP((AI$19-LOG10($O151))/AI$20)))</f>
        <v>0.81061106473970823</v>
      </c>
      <c r="AJ151" s="18">
        <f t="shared" ca="1" si="22"/>
        <v>5.1379867470634286</v>
      </c>
      <c r="AK151" s="18">
        <f t="shared" ca="1" si="22"/>
        <v>3.4674025526999031</v>
      </c>
      <c r="AL151" s="18">
        <f t="shared" ca="1" si="22"/>
        <v>5.1379867470634286</v>
      </c>
      <c r="AM151" s="18">
        <f t="shared" ca="1" si="22"/>
        <v>3.4674025526999031</v>
      </c>
      <c r="AN151" s="18">
        <f t="shared" ca="1" si="23"/>
        <v>1</v>
      </c>
      <c r="AO151" s="18">
        <f t="shared" ca="1" si="23"/>
        <v>1</v>
      </c>
      <c r="AP151" s="18">
        <f t="shared" ca="1" si="23"/>
        <v>1</v>
      </c>
      <c r="AQ151" s="18">
        <f t="shared" ca="1" si="23"/>
        <v>1</v>
      </c>
      <c r="AR151" s="18">
        <f t="shared" ca="1" si="24"/>
        <v>0</v>
      </c>
      <c r="AS151" s="18">
        <f t="shared" ca="1" si="24"/>
        <v>0</v>
      </c>
      <c r="AT151" s="18">
        <f t="shared" ca="1" si="24"/>
        <v>0</v>
      </c>
      <c r="AU151" s="18">
        <f t="shared" ca="1" si="24"/>
        <v>0</v>
      </c>
    </row>
    <row r="152" spans="2:47" x14ac:dyDescent="0.15">
      <c r="B152">
        <v>9.5030000000000001</v>
      </c>
      <c r="C152">
        <v>7</v>
      </c>
      <c r="D152" s="18">
        <v>4.5539999999999999E-3</v>
      </c>
      <c r="E152" s="18">
        <v>-0.25840000000000002</v>
      </c>
      <c r="F152" s="18">
        <v>1.8759999999999999</v>
      </c>
      <c r="G152" s="18">
        <v>0.59089999999999998</v>
      </c>
      <c r="H152" s="18">
        <v>0.19989999999999999</v>
      </c>
      <c r="I152" s="18">
        <v>2.262</v>
      </c>
      <c r="J152" s="18">
        <v>0.22489999999999999</v>
      </c>
      <c r="K152" s="18">
        <v>5.3949999999999998E-2</v>
      </c>
      <c r="L152" s="18">
        <v>3.407</v>
      </c>
      <c r="M152" s="18">
        <v>0.1208</v>
      </c>
      <c r="O152" s="18">
        <f>MAX(MIN(Angle!A165,AngHe!$P$3),AngHe!$P$2)</f>
        <v>10000</v>
      </c>
      <c r="P152" s="18">
        <f t="shared" ca="1" si="19"/>
        <v>1.0384509039845433E-5</v>
      </c>
      <c r="Q152" s="18">
        <f t="shared" ca="1" si="19"/>
        <v>0</v>
      </c>
      <c r="R152" s="18">
        <f t="shared" ca="1" si="19"/>
        <v>1.0384509039845433E-5</v>
      </c>
      <c r="S152" s="18">
        <f t="shared" ca="1" si="19"/>
        <v>0</v>
      </c>
      <c r="T152" s="18">
        <f ca="1">MAX(-P152+MIN(P152,AngCal!$B$30),T$11+T$12/(1+EXP((T$13-LOG10($O152))/T$14))+T$15/(1+EXP((T$16-LOG10($O152))/T$17))+T$18/(1+EXP((T$19-LOG10($O152))/T$20)))</f>
        <v>0</v>
      </c>
      <c r="U152" s="18">
        <f ca="1">MAX(-Q152+MIN(Q152,AngCal!$B$30),U$11+U$12/(1+EXP((U$13-LOG10($O152))/U$14))+U$15/(1+EXP((U$16-LOG10($O152))/U$17))+U$18/(1+EXP((U$19-LOG10($O152))/U$20)))</f>
        <v>0</v>
      </c>
      <c r="V152" s="18">
        <f ca="1">MAX(-R152+MIN(R152,AngCal!$B$30),V$11+V$12/(1+EXP((V$13-LOG10($O152))/V$14))+V$15/(1+EXP((V$16-LOG10($O152))/V$17))+V$18/(1+EXP((V$19-LOG10($O152))/V$20)))</f>
        <v>0</v>
      </c>
      <c r="W152" s="18">
        <f ca="1">MAX(-S152+MIN(S152,AngCal!$B$30),W$11+W$12/(1+EXP((W$13-LOG10($O152))/W$14))+W$15/(1+EXP((W$16-LOG10($O152))/W$17))+W$18/(1+EXP((W$19-LOG10($O152))/W$20)))</f>
        <v>0</v>
      </c>
      <c r="X152" s="18">
        <f t="shared" ca="1" si="20"/>
        <v>0.3970511691473313</v>
      </c>
      <c r="Y152" s="18">
        <f t="shared" ca="1" si="20"/>
        <v>0.5267645747876224</v>
      </c>
      <c r="Z152" s="18">
        <f t="shared" ca="1" si="20"/>
        <v>0.3970511691473313</v>
      </c>
      <c r="AA152" s="18">
        <f t="shared" ca="1" si="20"/>
        <v>0.5267645747876224</v>
      </c>
      <c r="AB152" s="18">
        <f t="shared" ca="1" si="21"/>
        <v>0</v>
      </c>
      <c r="AC152" s="18">
        <f t="shared" ca="1" si="21"/>
        <v>0</v>
      </c>
      <c r="AD152" s="18">
        <f t="shared" ca="1" si="21"/>
        <v>0</v>
      </c>
      <c r="AE152" s="18">
        <f t="shared" ca="1" si="21"/>
        <v>0</v>
      </c>
      <c r="AF152" s="18">
        <f ca="1">MAX(-AB152+MIN(AB152,AngCal!$B$30),AF$11+AF$12/(1+EXP((AF$13-LOG10($O152))/AF$14))+AF$15/(1+EXP((AF$16-LOG10($O152))/AF$17))+AF$18/(1+EXP((AF$19-LOG10($O152))/AF$20)))</f>
        <v>1.0065611706360822</v>
      </c>
      <c r="AG152" s="18">
        <f ca="1">MAX(-AC152+MIN(AC152,AngCal!$B$30),AG$11+AG$12/(1+EXP((AG$13-LOG10($O152))/AG$14))+AG$15/(1+EXP((AG$16-LOG10($O152))/AG$17))+AG$18/(1+EXP((AG$19-LOG10($O152))/AG$20)))</f>
        <v>0.81061106473970823</v>
      </c>
      <c r="AH152" s="18">
        <f ca="1">MAX(-AD152+MIN(AD152,AngCal!$B$30),AH$11+AH$12/(1+EXP((AH$13-LOG10($O152))/AH$14))+AH$15/(1+EXP((AH$16-LOG10($O152))/AH$17))+AH$18/(1+EXP((AH$19-LOG10($O152))/AH$20)))</f>
        <v>1.0065611706360822</v>
      </c>
      <c r="AI152" s="18">
        <f ca="1">MAX(-AE152+MIN(AE152,AngCal!$B$30),AI$11+AI$12/(1+EXP((AI$13-LOG10($O152))/AI$14))+AI$15/(1+EXP((AI$16-LOG10($O152))/AI$17))+AI$18/(1+EXP((AI$19-LOG10($O152))/AI$20)))</f>
        <v>0.81061106473970823</v>
      </c>
      <c r="AJ152" s="18">
        <f t="shared" ca="1" si="22"/>
        <v>5.1379867470634286</v>
      </c>
      <c r="AK152" s="18">
        <f t="shared" ca="1" si="22"/>
        <v>3.4674025526999031</v>
      </c>
      <c r="AL152" s="18">
        <f t="shared" ca="1" si="22"/>
        <v>5.1379867470634286</v>
      </c>
      <c r="AM152" s="18">
        <f t="shared" ca="1" si="22"/>
        <v>3.4674025526999031</v>
      </c>
      <c r="AN152" s="18">
        <f t="shared" ca="1" si="23"/>
        <v>1</v>
      </c>
      <c r="AO152" s="18">
        <f t="shared" ca="1" si="23"/>
        <v>1</v>
      </c>
      <c r="AP152" s="18">
        <f t="shared" ca="1" si="23"/>
        <v>1</v>
      </c>
      <c r="AQ152" s="18">
        <f t="shared" ca="1" si="23"/>
        <v>1</v>
      </c>
      <c r="AR152" s="18">
        <f t="shared" ca="1" si="24"/>
        <v>0</v>
      </c>
      <c r="AS152" s="18">
        <f t="shared" ca="1" si="24"/>
        <v>0</v>
      </c>
      <c r="AT152" s="18">
        <f t="shared" ca="1" si="24"/>
        <v>0</v>
      </c>
      <c r="AU152" s="18">
        <f t="shared" ca="1" si="24"/>
        <v>0</v>
      </c>
    </row>
    <row r="153" spans="2:47" x14ac:dyDescent="0.15">
      <c r="B153">
        <v>9.5030000000000001</v>
      </c>
      <c r="C153">
        <v>10</v>
      </c>
      <c r="D153" s="18">
        <v>-1.7579999999999998E-2</v>
      </c>
      <c r="E153" s="18">
        <v>-0.1149</v>
      </c>
      <c r="F153" s="18">
        <v>1.42</v>
      </c>
      <c r="G153" s="18">
        <v>0.25359999999999999</v>
      </c>
      <c r="H153" s="18">
        <v>0.1396</v>
      </c>
      <c r="I153" s="18">
        <v>2.2269999999999999</v>
      </c>
      <c r="J153" s="18">
        <v>0.23760000000000001</v>
      </c>
      <c r="K153" s="18">
        <v>0.1128</v>
      </c>
      <c r="L153" s="18">
        <v>3.87</v>
      </c>
      <c r="M153" s="18">
        <v>0.1368</v>
      </c>
      <c r="O153" s="18">
        <f>MAX(MIN(Angle!A166,AngHe!$P$3),AngHe!$P$2)</f>
        <v>10000</v>
      </c>
      <c r="P153" s="18">
        <f t="shared" ca="1" si="19"/>
        <v>1.0384509039845433E-5</v>
      </c>
      <c r="Q153" s="18">
        <f t="shared" ca="1" si="19"/>
        <v>0</v>
      </c>
      <c r="R153" s="18">
        <f t="shared" ca="1" si="19"/>
        <v>1.0384509039845433E-5</v>
      </c>
      <c r="S153" s="18">
        <f t="shared" ca="1" si="19"/>
        <v>0</v>
      </c>
      <c r="T153" s="18">
        <f ca="1">MAX(-P153+MIN(P153,AngCal!$B$30),T$11+T$12/(1+EXP((T$13-LOG10($O153))/T$14))+T$15/(1+EXP((T$16-LOG10($O153))/T$17))+T$18/(1+EXP((T$19-LOG10($O153))/T$20)))</f>
        <v>0</v>
      </c>
      <c r="U153" s="18">
        <f ca="1">MAX(-Q153+MIN(Q153,AngCal!$B$30),U$11+U$12/(1+EXP((U$13-LOG10($O153))/U$14))+U$15/(1+EXP((U$16-LOG10($O153))/U$17))+U$18/(1+EXP((U$19-LOG10($O153))/U$20)))</f>
        <v>0</v>
      </c>
      <c r="V153" s="18">
        <f ca="1">MAX(-R153+MIN(R153,AngCal!$B$30),V$11+V$12/(1+EXP((V$13-LOG10($O153))/V$14))+V$15/(1+EXP((V$16-LOG10($O153))/V$17))+V$18/(1+EXP((V$19-LOG10($O153))/V$20)))</f>
        <v>0</v>
      </c>
      <c r="W153" s="18">
        <f ca="1">MAX(-S153+MIN(S153,AngCal!$B$30),W$11+W$12/(1+EXP((W$13-LOG10($O153))/W$14))+W$15/(1+EXP((W$16-LOG10($O153))/W$17))+W$18/(1+EXP((W$19-LOG10($O153))/W$20)))</f>
        <v>0</v>
      </c>
      <c r="X153" s="18">
        <f t="shared" ca="1" si="20"/>
        <v>0.3970511691473313</v>
      </c>
      <c r="Y153" s="18">
        <f t="shared" ca="1" si="20"/>
        <v>0.5267645747876224</v>
      </c>
      <c r="Z153" s="18">
        <f t="shared" ca="1" si="20"/>
        <v>0.3970511691473313</v>
      </c>
      <c r="AA153" s="18">
        <f t="shared" ca="1" si="20"/>
        <v>0.5267645747876224</v>
      </c>
      <c r="AB153" s="18">
        <f t="shared" ca="1" si="21"/>
        <v>0</v>
      </c>
      <c r="AC153" s="18">
        <f t="shared" ca="1" si="21"/>
        <v>0</v>
      </c>
      <c r="AD153" s="18">
        <f t="shared" ca="1" si="21"/>
        <v>0</v>
      </c>
      <c r="AE153" s="18">
        <f t="shared" ca="1" si="21"/>
        <v>0</v>
      </c>
      <c r="AF153" s="18">
        <f ca="1">MAX(-AB153+MIN(AB153,AngCal!$B$30),AF$11+AF$12/(1+EXP((AF$13-LOG10($O153))/AF$14))+AF$15/(1+EXP((AF$16-LOG10($O153))/AF$17))+AF$18/(1+EXP((AF$19-LOG10($O153))/AF$20)))</f>
        <v>1.0065611706360822</v>
      </c>
      <c r="AG153" s="18">
        <f ca="1">MAX(-AC153+MIN(AC153,AngCal!$B$30),AG$11+AG$12/(1+EXP((AG$13-LOG10($O153))/AG$14))+AG$15/(1+EXP((AG$16-LOG10($O153))/AG$17))+AG$18/(1+EXP((AG$19-LOG10($O153))/AG$20)))</f>
        <v>0.81061106473970823</v>
      </c>
      <c r="AH153" s="18">
        <f ca="1">MAX(-AD153+MIN(AD153,AngCal!$B$30),AH$11+AH$12/(1+EXP((AH$13-LOG10($O153))/AH$14))+AH$15/(1+EXP((AH$16-LOG10($O153))/AH$17))+AH$18/(1+EXP((AH$19-LOG10($O153))/AH$20)))</f>
        <v>1.0065611706360822</v>
      </c>
      <c r="AI153" s="18">
        <f ca="1">MAX(-AE153+MIN(AE153,AngCal!$B$30),AI$11+AI$12/(1+EXP((AI$13-LOG10($O153))/AI$14))+AI$15/(1+EXP((AI$16-LOG10($O153))/AI$17))+AI$18/(1+EXP((AI$19-LOG10($O153))/AI$20)))</f>
        <v>0.81061106473970823</v>
      </c>
      <c r="AJ153" s="18">
        <f t="shared" ca="1" si="22"/>
        <v>5.1379867470634286</v>
      </c>
      <c r="AK153" s="18">
        <f t="shared" ca="1" si="22"/>
        <v>3.4674025526999031</v>
      </c>
      <c r="AL153" s="18">
        <f t="shared" ca="1" si="22"/>
        <v>5.1379867470634286</v>
      </c>
      <c r="AM153" s="18">
        <f t="shared" ca="1" si="22"/>
        <v>3.4674025526999031</v>
      </c>
      <c r="AN153" s="18">
        <f t="shared" ca="1" si="23"/>
        <v>1</v>
      </c>
      <c r="AO153" s="18">
        <f t="shared" ca="1" si="23"/>
        <v>1</v>
      </c>
      <c r="AP153" s="18">
        <f t="shared" ca="1" si="23"/>
        <v>1</v>
      </c>
      <c r="AQ153" s="18">
        <f t="shared" ca="1" si="23"/>
        <v>1</v>
      </c>
      <c r="AR153" s="18">
        <f t="shared" ca="1" si="24"/>
        <v>0</v>
      </c>
      <c r="AS153" s="18">
        <f t="shared" ca="1" si="24"/>
        <v>0</v>
      </c>
      <c r="AT153" s="18">
        <f t="shared" ca="1" si="24"/>
        <v>0</v>
      </c>
      <c r="AU153" s="18">
        <f t="shared" ca="1" si="24"/>
        <v>0</v>
      </c>
    </row>
    <row r="154" spans="2:47" x14ac:dyDescent="0.15">
      <c r="B154">
        <v>9.5030000000000001</v>
      </c>
      <c r="C154">
        <v>15</v>
      </c>
      <c r="D154" s="18">
        <v>-5.6779999999999999E-3</v>
      </c>
      <c r="E154" s="18">
        <v>-0.14910000000000001</v>
      </c>
      <c r="F154" s="18">
        <v>1.381</v>
      </c>
      <c r="G154" s="18">
        <v>0.22509999999999999</v>
      </c>
      <c r="H154" s="18">
        <v>0.16250000000000001</v>
      </c>
      <c r="I154" s="18">
        <v>2.161</v>
      </c>
      <c r="J154" s="18">
        <v>0.22570000000000001</v>
      </c>
      <c r="K154" s="18">
        <v>2.4570000000000002E-2</v>
      </c>
      <c r="L154" s="18">
        <v>3.7749999999999999</v>
      </c>
      <c r="M154" s="18">
        <v>3.1759999999999997E-2</v>
      </c>
      <c r="O154" s="18">
        <f>MAX(MIN(Angle!A167,AngHe!$P$3),AngHe!$P$2)</f>
        <v>10000</v>
      </c>
      <c r="P154" s="18">
        <f t="shared" ca="1" si="19"/>
        <v>1.0384509039845433E-5</v>
      </c>
      <c r="Q154" s="18">
        <f t="shared" ca="1" si="19"/>
        <v>0</v>
      </c>
      <c r="R154" s="18">
        <f t="shared" ca="1" si="19"/>
        <v>1.0384509039845433E-5</v>
      </c>
      <c r="S154" s="18">
        <f t="shared" ca="1" si="19"/>
        <v>0</v>
      </c>
      <c r="T154" s="18">
        <f ca="1">MAX(-P154+MIN(P154,AngCal!$B$30),T$11+T$12/(1+EXP((T$13-LOG10($O154))/T$14))+T$15/(1+EXP((T$16-LOG10($O154))/T$17))+T$18/(1+EXP((T$19-LOG10($O154))/T$20)))</f>
        <v>0</v>
      </c>
      <c r="U154" s="18">
        <f ca="1">MAX(-Q154+MIN(Q154,AngCal!$B$30),U$11+U$12/(1+EXP((U$13-LOG10($O154))/U$14))+U$15/(1+EXP((U$16-LOG10($O154))/U$17))+U$18/(1+EXP((U$19-LOG10($O154))/U$20)))</f>
        <v>0</v>
      </c>
      <c r="V154" s="18">
        <f ca="1">MAX(-R154+MIN(R154,AngCal!$B$30),V$11+V$12/(1+EXP((V$13-LOG10($O154))/V$14))+V$15/(1+EXP((V$16-LOG10($O154))/V$17))+V$18/(1+EXP((V$19-LOG10($O154))/V$20)))</f>
        <v>0</v>
      </c>
      <c r="W154" s="18">
        <f ca="1">MAX(-S154+MIN(S154,AngCal!$B$30),W$11+W$12/(1+EXP((W$13-LOG10($O154))/W$14))+W$15/(1+EXP((W$16-LOG10($O154))/W$17))+W$18/(1+EXP((W$19-LOG10($O154))/W$20)))</f>
        <v>0</v>
      </c>
      <c r="X154" s="18">
        <f t="shared" ca="1" si="20"/>
        <v>0.3970511691473313</v>
      </c>
      <c r="Y154" s="18">
        <f t="shared" ca="1" si="20"/>
        <v>0.5267645747876224</v>
      </c>
      <c r="Z154" s="18">
        <f t="shared" ca="1" si="20"/>
        <v>0.3970511691473313</v>
      </c>
      <c r="AA154" s="18">
        <f t="shared" ca="1" si="20"/>
        <v>0.5267645747876224</v>
      </c>
      <c r="AB154" s="18">
        <f t="shared" ca="1" si="21"/>
        <v>0</v>
      </c>
      <c r="AC154" s="18">
        <f t="shared" ca="1" si="21"/>
        <v>0</v>
      </c>
      <c r="AD154" s="18">
        <f t="shared" ca="1" si="21"/>
        <v>0</v>
      </c>
      <c r="AE154" s="18">
        <f t="shared" ca="1" si="21"/>
        <v>0</v>
      </c>
      <c r="AF154" s="18">
        <f ca="1">MAX(-AB154+MIN(AB154,AngCal!$B$30),AF$11+AF$12/(1+EXP((AF$13-LOG10($O154))/AF$14))+AF$15/(1+EXP((AF$16-LOG10($O154))/AF$17))+AF$18/(1+EXP((AF$19-LOG10($O154))/AF$20)))</f>
        <v>1.0065611706360822</v>
      </c>
      <c r="AG154" s="18">
        <f ca="1">MAX(-AC154+MIN(AC154,AngCal!$B$30),AG$11+AG$12/(1+EXP((AG$13-LOG10($O154))/AG$14))+AG$15/(1+EXP((AG$16-LOG10($O154))/AG$17))+AG$18/(1+EXP((AG$19-LOG10($O154))/AG$20)))</f>
        <v>0.81061106473970823</v>
      </c>
      <c r="AH154" s="18">
        <f ca="1">MAX(-AD154+MIN(AD154,AngCal!$B$30),AH$11+AH$12/(1+EXP((AH$13-LOG10($O154))/AH$14))+AH$15/(1+EXP((AH$16-LOG10($O154))/AH$17))+AH$18/(1+EXP((AH$19-LOG10($O154))/AH$20)))</f>
        <v>1.0065611706360822</v>
      </c>
      <c r="AI154" s="18">
        <f ca="1">MAX(-AE154+MIN(AE154,AngCal!$B$30),AI$11+AI$12/(1+EXP((AI$13-LOG10($O154))/AI$14))+AI$15/(1+EXP((AI$16-LOG10($O154))/AI$17))+AI$18/(1+EXP((AI$19-LOG10($O154))/AI$20)))</f>
        <v>0.81061106473970823</v>
      </c>
      <c r="AJ154" s="18">
        <f t="shared" ca="1" si="22"/>
        <v>5.1379867470634286</v>
      </c>
      <c r="AK154" s="18">
        <f t="shared" ca="1" si="22"/>
        <v>3.4674025526999031</v>
      </c>
      <c r="AL154" s="18">
        <f t="shared" ca="1" si="22"/>
        <v>5.1379867470634286</v>
      </c>
      <c r="AM154" s="18">
        <f t="shared" ca="1" si="22"/>
        <v>3.4674025526999031</v>
      </c>
      <c r="AN154" s="18">
        <f t="shared" ca="1" si="23"/>
        <v>1</v>
      </c>
      <c r="AO154" s="18">
        <f t="shared" ca="1" si="23"/>
        <v>1</v>
      </c>
      <c r="AP154" s="18">
        <f t="shared" ca="1" si="23"/>
        <v>1</v>
      </c>
      <c r="AQ154" s="18">
        <f t="shared" ca="1" si="23"/>
        <v>1</v>
      </c>
      <c r="AR154" s="18">
        <f t="shared" ca="1" si="24"/>
        <v>0</v>
      </c>
      <c r="AS154" s="18">
        <f t="shared" ca="1" si="24"/>
        <v>0</v>
      </c>
      <c r="AT154" s="18">
        <f t="shared" ca="1" si="24"/>
        <v>0</v>
      </c>
      <c r="AU154" s="18">
        <f t="shared" ca="1" si="24"/>
        <v>0</v>
      </c>
    </row>
    <row r="155" spans="2:47" x14ac:dyDescent="0.15">
      <c r="B155">
        <v>9.5030000000000001</v>
      </c>
      <c r="C155">
        <v>20</v>
      </c>
      <c r="D155" s="18">
        <v>5.4440000000000002E-2</v>
      </c>
      <c r="E155" s="18">
        <v>-0.22389999999999999</v>
      </c>
      <c r="F155" s="18">
        <v>1.518</v>
      </c>
      <c r="G155" s="18">
        <v>1.155</v>
      </c>
      <c r="H155" s="18">
        <v>8.2600000000000007E-2</v>
      </c>
      <c r="I155" s="18">
        <v>2.44</v>
      </c>
      <c r="J155" s="18">
        <v>0.1419</v>
      </c>
      <c r="K155" s="18">
        <v>8.6910000000000001E-2</v>
      </c>
      <c r="L155" s="18">
        <v>2.8460000000000001</v>
      </c>
      <c r="M155" s="18">
        <v>0.78300000000000003</v>
      </c>
      <c r="O155" s="18">
        <f>MAX(MIN(Angle!A168,AngHe!$P$3),AngHe!$P$2)</f>
        <v>10000</v>
      </c>
      <c r="P155" s="18">
        <f t="shared" ca="1" si="19"/>
        <v>1.0384509039845433E-5</v>
      </c>
      <c r="Q155" s="18">
        <f t="shared" ca="1" si="19"/>
        <v>0</v>
      </c>
      <c r="R155" s="18">
        <f t="shared" ca="1" si="19"/>
        <v>1.0384509039845433E-5</v>
      </c>
      <c r="S155" s="18">
        <f t="shared" ca="1" si="19"/>
        <v>0</v>
      </c>
      <c r="T155" s="18">
        <f ca="1">MAX(-P155+MIN(P155,AngCal!$B$30),T$11+T$12/(1+EXP((T$13-LOG10($O155))/T$14))+T$15/(1+EXP((T$16-LOG10($O155))/T$17))+T$18/(1+EXP((T$19-LOG10($O155))/T$20)))</f>
        <v>0</v>
      </c>
      <c r="U155" s="18">
        <f ca="1">MAX(-Q155+MIN(Q155,AngCal!$B$30),U$11+U$12/(1+EXP((U$13-LOG10($O155))/U$14))+U$15/(1+EXP((U$16-LOG10($O155))/U$17))+U$18/(1+EXP((U$19-LOG10($O155))/U$20)))</f>
        <v>0</v>
      </c>
      <c r="V155" s="18">
        <f ca="1">MAX(-R155+MIN(R155,AngCal!$B$30),V$11+V$12/(1+EXP((V$13-LOG10($O155))/V$14))+V$15/(1+EXP((V$16-LOG10($O155))/V$17))+V$18/(1+EXP((V$19-LOG10($O155))/V$20)))</f>
        <v>0</v>
      </c>
      <c r="W155" s="18">
        <f ca="1">MAX(-S155+MIN(S155,AngCal!$B$30),W$11+W$12/(1+EXP((W$13-LOG10($O155))/W$14))+W$15/(1+EXP((W$16-LOG10($O155))/W$17))+W$18/(1+EXP((W$19-LOG10($O155))/W$20)))</f>
        <v>0</v>
      </c>
      <c r="X155" s="18">
        <f t="shared" ca="1" si="20"/>
        <v>0.3970511691473313</v>
      </c>
      <c r="Y155" s="18">
        <f t="shared" ca="1" si="20"/>
        <v>0.5267645747876224</v>
      </c>
      <c r="Z155" s="18">
        <f t="shared" ca="1" si="20"/>
        <v>0.3970511691473313</v>
      </c>
      <c r="AA155" s="18">
        <f t="shared" ca="1" si="20"/>
        <v>0.5267645747876224</v>
      </c>
      <c r="AB155" s="18">
        <f t="shared" ca="1" si="21"/>
        <v>0</v>
      </c>
      <c r="AC155" s="18">
        <f t="shared" ca="1" si="21"/>
        <v>0</v>
      </c>
      <c r="AD155" s="18">
        <f t="shared" ca="1" si="21"/>
        <v>0</v>
      </c>
      <c r="AE155" s="18">
        <f t="shared" ca="1" si="21"/>
        <v>0</v>
      </c>
      <c r="AF155" s="18">
        <f ca="1">MAX(-AB155+MIN(AB155,AngCal!$B$30),AF$11+AF$12/(1+EXP((AF$13-LOG10($O155))/AF$14))+AF$15/(1+EXP((AF$16-LOG10($O155))/AF$17))+AF$18/(1+EXP((AF$19-LOG10($O155))/AF$20)))</f>
        <v>1.0065611706360822</v>
      </c>
      <c r="AG155" s="18">
        <f ca="1">MAX(-AC155+MIN(AC155,AngCal!$B$30),AG$11+AG$12/(1+EXP((AG$13-LOG10($O155))/AG$14))+AG$15/(1+EXP((AG$16-LOG10($O155))/AG$17))+AG$18/(1+EXP((AG$19-LOG10($O155))/AG$20)))</f>
        <v>0.81061106473970823</v>
      </c>
      <c r="AH155" s="18">
        <f ca="1">MAX(-AD155+MIN(AD155,AngCal!$B$30),AH$11+AH$12/(1+EXP((AH$13-LOG10($O155))/AH$14))+AH$15/(1+EXP((AH$16-LOG10($O155))/AH$17))+AH$18/(1+EXP((AH$19-LOG10($O155))/AH$20)))</f>
        <v>1.0065611706360822</v>
      </c>
      <c r="AI155" s="18">
        <f ca="1">MAX(-AE155+MIN(AE155,AngCal!$B$30),AI$11+AI$12/(1+EXP((AI$13-LOG10($O155))/AI$14))+AI$15/(1+EXP((AI$16-LOG10($O155))/AI$17))+AI$18/(1+EXP((AI$19-LOG10($O155))/AI$20)))</f>
        <v>0.81061106473970823</v>
      </c>
      <c r="AJ155" s="18">
        <f t="shared" ca="1" si="22"/>
        <v>5.1379867470634286</v>
      </c>
      <c r="AK155" s="18">
        <f t="shared" ca="1" si="22"/>
        <v>3.4674025526999031</v>
      </c>
      <c r="AL155" s="18">
        <f t="shared" ca="1" si="22"/>
        <v>5.1379867470634286</v>
      </c>
      <c r="AM155" s="18">
        <f t="shared" ca="1" si="22"/>
        <v>3.4674025526999031</v>
      </c>
      <c r="AN155" s="18">
        <f t="shared" ca="1" si="23"/>
        <v>1</v>
      </c>
      <c r="AO155" s="18">
        <f t="shared" ca="1" si="23"/>
        <v>1</v>
      </c>
      <c r="AP155" s="18">
        <f t="shared" ca="1" si="23"/>
        <v>1</v>
      </c>
      <c r="AQ155" s="18">
        <f t="shared" ca="1" si="23"/>
        <v>1</v>
      </c>
      <c r="AR155" s="18">
        <f t="shared" ca="1" si="24"/>
        <v>0</v>
      </c>
      <c r="AS155" s="18">
        <f t="shared" ca="1" si="24"/>
        <v>0</v>
      </c>
      <c r="AT155" s="18">
        <f t="shared" ca="1" si="24"/>
        <v>0</v>
      </c>
      <c r="AU155" s="18">
        <f t="shared" ca="1" si="24"/>
        <v>0</v>
      </c>
    </row>
    <row r="156" spans="2:47" x14ac:dyDescent="0.15">
      <c r="B156">
        <v>17.103000000000002</v>
      </c>
      <c r="C156">
        <v>1</v>
      </c>
      <c r="D156" s="18">
        <v>-1.6480000000000002E-2</v>
      </c>
      <c r="E156" s="18">
        <v>-2.1139999999999999E-2</v>
      </c>
      <c r="F156" s="18">
        <v>0.3276</v>
      </c>
      <c r="G156" s="18">
        <v>0.1986</v>
      </c>
      <c r="H156" s="18">
        <v>0.10780000000000001</v>
      </c>
      <c r="I156" s="18">
        <v>1.9</v>
      </c>
      <c r="J156" s="18">
        <v>0.24979999999999999</v>
      </c>
      <c r="K156" s="18">
        <v>-7.0220000000000005E-2</v>
      </c>
      <c r="L156" s="18">
        <v>2.117</v>
      </c>
      <c r="M156" s="18">
        <v>0.19170000000000001</v>
      </c>
      <c r="O156" s="18">
        <f>MAX(MIN(Angle!A169,AngHe!$P$3),AngHe!$P$2)</f>
        <v>10000</v>
      </c>
      <c r="P156" s="18">
        <f t="shared" ca="1" si="19"/>
        <v>1.0384509039845433E-5</v>
      </c>
      <c r="Q156" s="18">
        <f t="shared" ca="1" si="19"/>
        <v>0</v>
      </c>
      <c r="R156" s="18">
        <f t="shared" ca="1" si="19"/>
        <v>1.0384509039845433E-5</v>
      </c>
      <c r="S156" s="18">
        <f t="shared" ca="1" si="19"/>
        <v>0</v>
      </c>
      <c r="T156" s="18">
        <f ca="1">MAX(-P156+MIN(P156,AngCal!$B$30),T$11+T$12/(1+EXP((T$13-LOG10($O156))/T$14))+T$15/(1+EXP((T$16-LOG10($O156))/T$17))+T$18/(1+EXP((T$19-LOG10($O156))/T$20)))</f>
        <v>0</v>
      </c>
      <c r="U156" s="18">
        <f ca="1">MAX(-Q156+MIN(Q156,AngCal!$B$30),U$11+U$12/(1+EXP((U$13-LOG10($O156))/U$14))+U$15/(1+EXP((U$16-LOG10($O156))/U$17))+U$18/(1+EXP((U$19-LOG10($O156))/U$20)))</f>
        <v>0</v>
      </c>
      <c r="V156" s="18">
        <f ca="1">MAX(-R156+MIN(R156,AngCal!$B$30),V$11+V$12/(1+EXP((V$13-LOG10($O156))/V$14))+V$15/(1+EXP((V$16-LOG10($O156))/V$17))+V$18/(1+EXP((V$19-LOG10($O156))/V$20)))</f>
        <v>0</v>
      </c>
      <c r="W156" s="18">
        <f ca="1">MAX(-S156+MIN(S156,AngCal!$B$30),W$11+W$12/(1+EXP((W$13-LOG10($O156))/W$14))+W$15/(1+EXP((W$16-LOG10($O156))/W$17))+W$18/(1+EXP((W$19-LOG10($O156))/W$20)))</f>
        <v>0</v>
      </c>
      <c r="X156" s="18">
        <f t="shared" ca="1" si="20"/>
        <v>0.3970511691473313</v>
      </c>
      <c r="Y156" s="18">
        <f t="shared" ca="1" si="20"/>
        <v>0.5267645747876224</v>
      </c>
      <c r="Z156" s="18">
        <f t="shared" ca="1" si="20"/>
        <v>0.3970511691473313</v>
      </c>
      <c r="AA156" s="18">
        <f t="shared" ca="1" si="20"/>
        <v>0.5267645747876224</v>
      </c>
      <c r="AB156" s="18">
        <f t="shared" ca="1" si="21"/>
        <v>0</v>
      </c>
      <c r="AC156" s="18">
        <f t="shared" ca="1" si="21"/>
        <v>0</v>
      </c>
      <c r="AD156" s="18">
        <f t="shared" ca="1" si="21"/>
        <v>0</v>
      </c>
      <c r="AE156" s="18">
        <f t="shared" ca="1" si="21"/>
        <v>0</v>
      </c>
      <c r="AF156" s="18">
        <f ca="1">MAX(-AB156+MIN(AB156,AngCal!$B$30),AF$11+AF$12/(1+EXP((AF$13-LOG10($O156))/AF$14))+AF$15/(1+EXP((AF$16-LOG10($O156))/AF$17))+AF$18/(1+EXP((AF$19-LOG10($O156))/AF$20)))</f>
        <v>1.0065611706360822</v>
      </c>
      <c r="AG156" s="18">
        <f ca="1">MAX(-AC156+MIN(AC156,AngCal!$B$30),AG$11+AG$12/(1+EXP((AG$13-LOG10($O156))/AG$14))+AG$15/(1+EXP((AG$16-LOG10($O156))/AG$17))+AG$18/(1+EXP((AG$19-LOG10($O156))/AG$20)))</f>
        <v>0.81061106473970823</v>
      </c>
      <c r="AH156" s="18">
        <f ca="1">MAX(-AD156+MIN(AD156,AngCal!$B$30),AH$11+AH$12/(1+EXP((AH$13-LOG10($O156))/AH$14))+AH$15/(1+EXP((AH$16-LOG10($O156))/AH$17))+AH$18/(1+EXP((AH$19-LOG10($O156))/AH$20)))</f>
        <v>1.0065611706360822</v>
      </c>
      <c r="AI156" s="18">
        <f ca="1">MAX(-AE156+MIN(AE156,AngCal!$B$30),AI$11+AI$12/(1+EXP((AI$13-LOG10($O156))/AI$14))+AI$15/(1+EXP((AI$16-LOG10($O156))/AI$17))+AI$18/(1+EXP((AI$19-LOG10($O156))/AI$20)))</f>
        <v>0.81061106473970823</v>
      </c>
      <c r="AJ156" s="18">
        <f t="shared" ca="1" si="22"/>
        <v>5.1379867470634286</v>
      </c>
      <c r="AK156" s="18">
        <f t="shared" ca="1" si="22"/>
        <v>3.4674025526999031</v>
      </c>
      <c r="AL156" s="18">
        <f t="shared" ca="1" si="22"/>
        <v>5.1379867470634286</v>
      </c>
      <c r="AM156" s="18">
        <f t="shared" ca="1" si="22"/>
        <v>3.4674025526999031</v>
      </c>
      <c r="AN156" s="18">
        <f t="shared" ca="1" si="23"/>
        <v>1</v>
      </c>
      <c r="AO156" s="18">
        <f t="shared" ca="1" si="23"/>
        <v>1</v>
      </c>
      <c r="AP156" s="18">
        <f t="shared" ca="1" si="23"/>
        <v>1</v>
      </c>
      <c r="AQ156" s="18">
        <f t="shared" ca="1" si="23"/>
        <v>1</v>
      </c>
      <c r="AR156" s="18">
        <f t="shared" ca="1" si="24"/>
        <v>0</v>
      </c>
      <c r="AS156" s="18">
        <f t="shared" ca="1" si="24"/>
        <v>0</v>
      </c>
      <c r="AT156" s="18">
        <f t="shared" ca="1" si="24"/>
        <v>0</v>
      </c>
      <c r="AU156" s="18">
        <f t="shared" ca="1" si="24"/>
        <v>0</v>
      </c>
    </row>
    <row r="157" spans="2:47" x14ac:dyDescent="0.15">
      <c r="B157">
        <v>17.103000000000002</v>
      </c>
      <c r="C157">
        <v>3</v>
      </c>
      <c r="D157" s="18">
        <v>-1.864E-2</v>
      </c>
      <c r="E157" s="18">
        <v>-9.5799999999999996E-2</v>
      </c>
      <c r="F157" s="18">
        <v>0.9849</v>
      </c>
      <c r="G157" s="18">
        <v>0.24790000000000001</v>
      </c>
      <c r="H157" s="18">
        <v>9.5490000000000005E-2</v>
      </c>
      <c r="I157" s="18">
        <v>1.9790000000000001</v>
      </c>
      <c r="J157" s="18">
        <v>0.2893</v>
      </c>
      <c r="K157" s="18">
        <v>1.8950000000000002E-2</v>
      </c>
      <c r="L157" s="18">
        <v>2.58</v>
      </c>
      <c r="M157" s="18">
        <v>0.15140000000000001</v>
      </c>
      <c r="O157" s="18">
        <f>MAX(MIN(Angle!A170,AngHe!$P$3),AngHe!$P$2)</f>
        <v>10000</v>
      </c>
      <c r="P157" s="18">
        <f t="shared" ca="1" si="19"/>
        <v>1.0384509039845433E-5</v>
      </c>
      <c r="Q157" s="18">
        <f t="shared" ca="1" si="19"/>
        <v>0</v>
      </c>
      <c r="R157" s="18">
        <f t="shared" ca="1" si="19"/>
        <v>1.0384509039845433E-5</v>
      </c>
      <c r="S157" s="18">
        <f t="shared" ca="1" si="19"/>
        <v>0</v>
      </c>
      <c r="T157" s="18">
        <f ca="1">MAX(-P157+MIN(P157,AngCal!$B$30),T$11+T$12/(1+EXP((T$13-LOG10($O157))/T$14))+T$15/(1+EXP((T$16-LOG10($O157))/T$17))+T$18/(1+EXP((T$19-LOG10($O157))/T$20)))</f>
        <v>0</v>
      </c>
      <c r="U157" s="18">
        <f ca="1">MAX(-Q157+MIN(Q157,AngCal!$B$30),U$11+U$12/(1+EXP((U$13-LOG10($O157))/U$14))+U$15/(1+EXP((U$16-LOG10($O157))/U$17))+U$18/(1+EXP((U$19-LOG10($O157))/U$20)))</f>
        <v>0</v>
      </c>
      <c r="V157" s="18">
        <f ca="1">MAX(-R157+MIN(R157,AngCal!$B$30),V$11+V$12/(1+EXP((V$13-LOG10($O157))/V$14))+V$15/(1+EXP((V$16-LOG10($O157))/V$17))+V$18/(1+EXP((V$19-LOG10($O157))/V$20)))</f>
        <v>0</v>
      </c>
      <c r="W157" s="18">
        <f ca="1">MAX(-S157+MIN(S157,AngCal!$B$30),W$11+W$12/(1+EXP((W$13-LOG10($O157))/W$14))+W$15/(1+EXP((W$16-LOG10($O157))/W$17))+W$18/(1+EXP((W$19-LOG10($O157))/W$20)))</f>
        <v>0</v>
      </c>
      <c r="X157" s="18">
        <f t="shared" ca="1" si="20"/>
        <v>0.3970511691473313</v>
      </c>
      <c r="Y157" s="18">
        <f t="shared" ca="1" si="20"/>
        <v>0.5267645747876224</v>
      </c>
      <c r="Z157" s="18">
        <f t="shared" ca="1" si="20"/>
        <v>0.3970511691473313</v>
      </c>
      <c r="AA157" s="18">
        <f t="shared" ca="1" si="20"/>
        <v>0.5267645747876224</v>
      </c>
      <c r="AB157" s="18">
        <f t="shared" ca="1" si="21"/>
        <v>0</v>
      </c>
      <c r="AC157" s="18">
        <f t="shared" ca="1" si="21"/>
        <v>0</v>
      </c>
      <c r="AD157" s="18">
        <f t="shared" ca="1" si="21"/>
        <v>0</v>
      </c>
      <c r="AE157" s="18">
        <f t="shared" ca="1" si="21"/>
        <v>0</v>
      </c>
      <c r="AF157" s="18">
        <f ca="1">MAX(-AB157+MIN(AB157,AngCal!$B$30),AF$11+AF$12/(1+EXP((AF$13-LOG10($O157))/AF$14))+AF$15/(1+EXP((AF$16-LOG10($O157))/AF$17))+AF$18/(1+EXP((AF$19-LOG10($O157))/AF$20)))</f>
        <v>1.0065611706360822</v>
      </c>
      <c r="AG157" s="18">
        <f ca="1">MAX(-AC157+MIN(AC157,AngCal!$B$30),AG$11+AG$12/(1+EXP((AG$13-LOG10($O157))/AG$14))+AG$15/(1+EXP((AG$16-LOG10($O157))/AG$17))+AG$18/(1+EXP((AG$19-LOG10($O157))/AG$20)))</f>
        <v>0.81061106473970823</v>
      </c>
      <c r="AH157" s="18">
        <f ca="1">MAX(-AD157+MIN(AD157,AngCal!$B$30),AH$11+AH$12/(1+EXP((AH$13-LOG10($O157))/AH$14))+AH$15/(1+EXP((AH$16-LOG10($O157))/AH$17))+AH$18/(1+EXP((AH$19-LOG10($O157))/AH$20)))</f>
        <v>1.0065611706360822</v>
      </c>
      <c r="AI157" s="18">
        <f ca="1">MAX(-AE157+MIN(AE157,AngCal!$B$30),AI$11+AI$12/(1+EXP((AI$13-LOG10($O157))/AI$14))+AI$15/(1+EXP((AI$16-LOG10($O157))/AI$17))+AI$18/(1+EXP((AI$19-LOG10($O157))/AI$20)))</f>
        <v>0.81061106473970823</v>
      </c>
      <c r="AJ157" s="18">
        <f t="shared" ca="1" si="22"/>
        <v>5.1379867470634286</v>
      </c>
      <c r="AK157" s="18">
        <f t="shared" ca="1" si="22"/>
        <v>3.4674025526999031</v>
      </c>
      <c r="AL157" s="18">
        <f t="shared" ca="1" si="22"/>
        <v>5.1379867470634286</v>
      </c>
      <c r="AM157" s="18">
        <f t="shared" ca="1" si="22"/>
        <v>3.4674025526999031</v>
      </c>
      <c r="AN157" s="18">
        <f t="shared" ca="1" si="23"/>
        <v>1</v>
      </c>
      <c r="AO157" s="18">
        <f t="shared" ca="1" si="23"/>
        <v>1</v>
      </c>
      <c r="AP157" s="18">
        <f t="shared" ca="1" si="23"/>
        <v>1</v>
      </c>
      <c r="AQ157" s="18">
        <f t="shared" ca="1" si="23"/>
        <v>1</v>
      </c>
      <c r="AR157" s="18">
        <f t="shared" ca="1" si="24"/>
        <v>0</v>
      </c>
      <c r="AS157" s="18">
        <f t="shared" ca="1" si="24"/>
        <v>0</v>
      </c>
      <c r="AT157" s="18">
        <f t="shared" ca="1" si="24"/>
        <v>0</v>
      </c>
      <c r="AU157" s="18">
        <f t="shared" ca="1" si="24"/>
        <v>0</v>
      </c>
    </row>
    <row r="158" spans="2:47" x14ac:dyDescent="0.15">
      <c r="B158">
        <v>17.103000000000002</v>
      </c>
      <c r="C158">
        <v>5</v>
      </c>
      <c r="D158" s="18">
        <v>-7.554E-3</v>
      </c>
      <c r="E158" s="18">
        <v>-0.1187</v>
      </c>
      <c r="F158" s="18">
        <v>1.0880000000000001</v>
      </c>
      <c r="G158" s="18">
        <v>0.24179999999999999</v>
      </c>
      <c r="H158" s="18">
        <v>0.13819999999999999</v>
      </c>
      <c r="I158" s="18">
        <v>2.2029999999999998</v>
      </c>
      <c r="J158" s="18">
        <v>0.26429999999999998</v>
      </c>
      <c r="K158" s="18">
        <v>-1.1990000000000001E-2</v>
      </c>
      <c r="L158" s="18">
        <v>-0.39479999999999998</v>
      </c>
      <c r="M158" s="18">
        <v>0.50419999999999998</v>
      </c>
      <c r="O158" s="18">
        <f>MAX(MIN(Angle!A171,AngHe!$P$3),AngHe!$P$2)</f>
        <v>10000</v>
      </c>
      <c r="P158" s="18">
        <f t="shared" ca="1" si="19"/>
        <v>1.0384509039845433E-5</v>
      </c>
      <c r="Q158" s="18">
        <f t="shared" ca="1" si="19"/>
        <v>0</v>
      </c>
      <c r="R158" s="18">
        <f t="shared" ca="1" si="19"/>
        <v>1.0384509039845433E-5</v>
      </c>
      <c r="S158" s="18">
        <f t="shared" ca="1" si="19"/>
        <v>0</v>
      </c>
      <c r="T158" s="18">
        <f ca="1">MAX(-P158+MIN(P158,AngCal!$B$30),T$11+T$12/(1+EXP((T$13-LOG10($O158))/T$14))+T$15/(1+EXP((T$16-LOG10($O158))/T$17))+T$18/(1+EXP((T$19-LOG10($O158))/T$20)))</f>
        <v>0</v>
      </c>
      <c r="U158" s="18">
        <f ca="1">MAX(-Q158+MIN(Q158,AngCal!$B$30),U$11+U$12/(1+EXP((U$13-LOG10($O158))/U$14))+U$15/(1+EXP((U$16-LOG10($O158))/U$17))+U$18/(1+EXP((U$19-LOG10($O158))/U$20)))</f>
        <v>0</v>
      </c>
      <c r="V158" s="18">
        <f ca="1">MAX(-R158+MIN(R158,AngCal!$B$30),V$11+V$12/(1+EXP((V$13-LOG10($O158))/V$14))+V$15/(1+EXP((V$16-LOG10($O158))/V$17))+V$18/(1+EXP((V$19-LOG10($O158))/V$20)))</f>
        <v>0</v>
      </c>
      <c r="W158" s="18">
        <f ca="1">MAX(-S158+MIN(S158,AngCal!$B$30),W$11+W$12/(1+EXP((W$13-LOG10($O158))/W$14))+W$15/(1+EXP((W$16-LOG10($O158))/W$17))+W$18/(1+EXP((W$19-LOG10($O158))/W$20)))</f>
        <v>0</v>
      </c>
      <c r="X158" s="18">
        <f t="shared" ca="1" si="20"/>
        <v>0.3970511691473313</v>
      </c>
      <c r="Y158" s="18">
        <f t="shared" ca="1" si="20"/>
        <v>0.5267645747876224</v>
      </c>
      <c r="Z158" s="18">
        <f t="shared" ca="1" si="20"/>
        <v>0.3970511691473313</v>
      </c>
      <c r="AA158" s="18">
        <f t="shared" ca="1" si="20"/>
        <v>0.5267645747876224</v>
      </c>
      <c r="AB158" s="18">
        <f t="shared" ca="1" si="21"/>
        <v>0</v>
      </c>
      <c r="AC158" s="18">
        <f t="shared" ca="1" si="21"/>
        <v>0</v>
      </c>
      <c r="AD158" s="18">
        <f t="shared" ca="1" si="21"/>
        <v>0</v>
      </c>
      <c r="AE158" s="18">
        <f t="shared" ca="1" si="21"/>
        <v>0</v>
      </c>
      <c r="AF158" s="18">
        <f ca="1">MAX(-AB158+MIN(AB158,AngCal!$B$30),AF$11+AF$12/(1+EXP((AF$13-LOG10($O158))/AF$14))+AF$15/(1+EXP((AF$16-LOG10($O158))/AF$17))+AF$18/(1+EXP((AF$19-LOG10($O158))/AF$20)))</f>
        <v>1.0065611706360822</v>
      </c>
      <c r="AG158" s="18">
        <f ca="1">MAX(-AC158+MIN(AC158,AngCal!$B$30),AG$11+AG$12/(1+EXP((AG$13-LOG10($O158))/AG$14))+AG$15/(1+EXP((AG$16-LOG10($O158))/AG$17))+AG$18/(1+EXP((AG$19-LOG10($O158))/AG$20)))</f>
        <v>0.81061106473970823</v>
      </c>
      <c r="AH158" s="18">
        <f ca="1">MAX(-AD158+MIN(AD158,AngCal!$B$30),AH$11+AH$12/(1+EXP((AH$13-LOG10($O158))/AH$14))+AH$15/(1+EXP((AH$16-LOG10($O158))/AH$17))+AH$18/(1+EXP((AH$19-LOG10($O158))/AH$20)))</f>
        <v>1.0065611706360822</v>
      </c>
      <c r="AI158" s="18">
        <f ca="1">MAX(-AE158+MIN(AE158,AngCal!$B$30),AI$11+AI$12/(1+EXP((AI$13-LOG10($O158))/AI$14))+AI$15/(1+EXP((AI$16-LOG10($O158))/AI$17))+AI$18/(1+EXP((AI$19-LOG10($O158))/AI$20)))</f>
        <v>0.81061106473970823</v>
      </c>
      <c r="AJ158" s="18">
        <f t="shared" ca="1" si="22"/>
        <v>5.1379867470634286</v>
      </c>
      <c r="AK158" s="18">
        <f t="shared" ca="1" si="22"/>
        <v>3.4674025526999031</v>
      </c>
      <c r="AL158" s="18">
        <f t="shared" ca="1" si="22"/>
        <v>5.1379867470634286</v>
      </c>
      <c r="AM158" s="18">
        <f t="shared" ca="1" si="22"/>
        <v>3.4674025526999031</v>
      </c>
      <c r="AN158" s="18">
        <f t="shared" ca="1" si="23"/>
        <v>1</v>
      </c>
      <c r="AO158" s="18">
        <f t="shared" ca="1" si="23"/>
        <v>1</v>
      </c>
      <c r="AP158" s="18">
        <f t="shared" ca="1" si="23"/>
        <v>1</v>
      </c>
      <c r="AQ158" s="18">
        <f t="shared" ca="1" si="23"/>
        <v>1</v>
      </c>
      <c r="AR158" s="18">
        <f t="shared" ca="1" si="24"/>
        <v>0</v>
      </c>
      <c r="AS158" s="18">
        <f t="shared" ca="1" si="24"/>
        <v>0</v>
      </c>
      <c r="AT158" s="18">
        <f t="shared" ca="1" si="24"/>
        <v>0</v>
      </c>
      <c r="AU158" s="18">
        <f t="shared" ca="1" si="24"/>
        <v>0</v>
      </c>
    </row>
    <row r="159" spans="2:47" x14ac:dyDescent="0.15">
      <c r="B159">
        <v>17.103000000000002</v>
      </c>
      <c r="C159">
        <v>7</v>
      </c>
      <c r="D159" s="18">
        <v>-2.2120000000000001E-2</v>
      </c>
      <c r="E159" s="18">
        <v>-7.0790000000000006E-2</v>
      </c>
      <c r="F159" s="18">
        <v>1.4390000000000001</v>
      </c>
      <c r="G159" s="18">
        <v>0.1963</v>
      </c>
      <c r="H159" s="18">
        <v>0.16259999999999999</v>
      </c>
      <c r="I159" s="18">
        <v>2.202</v>
      </c>
      <c r="J159" s="18">
        <v>0.2354</v>
      </c>
      <c r="K159" s="18">
        <v>-6.9720000000000004E-2</v>
      </c>
      <c r="L159" s="18">
        <v>1.1180000000000001</v>
      </c>
      <c r="M159" s="18">
        <v>0.1673</v>
      </c>
      <c r="O159" s="18">
        <f>MAX(MIN(Angle!A172,AngHe!$P$3),AngHe!$P$2)</f>
        <v>10000</v>
      </c>
      <c r="P159" s="18">
        <f t="shared" ca="1" si="19"/>
        <v>1.0384509039845433E-5</v>
      </c>
      <c r="Q159" s="18">
        <f t="shared" ca="1" si="19"/>
        <v>0</v>
      </c>
      <c r="R159" s="18">
        <f t="shared" ca="1" si="19"/>
        <v>1.0384509039845433E-5</v>
      </c>
      <c r="S159" s="18">
        <f t="shared" ca="1" si="19"/>
        <v>0</v>
      </c>
      <c r="T159" s="18">
        <f ca="1">MAX(-P159+MIN(P159,AngCal!$B$30),T$11+T$12/(1+EXP((T$13-LOG10($O159))/T$14))+T$15/(1+EXP((T$16-LOG10($O159))/T$17))+T$18/(1+EXP((T$19-LOG10($O159))/T$20)))</f>
        <v>0</v>
      </c>
      <c r="U159" s="18">
        <f ca="1">MAX(-Q159+MIN(Q159,AngCal!$B$30),U$11+U$12/(1+EXP((U$13-LOG10($O159))/U$14))+U$15/(1+EXP((U$16-LOG10($O159))/U$17))+U$18/(1+EXP((U$19-LOG10($O159))/U$20)))</f>
        <v>0</v>
      </c>
      <c r="V159" s="18">
        <f ca="1">MAX(-R159+MIN(R159,AngCal!$B$30),V$11+V$12/(1+EXP((V$13-LOG10($O159))/V$14))+V$15/(1+EXP((V$16-LOG10($O159))/V$17))+V$18/(1+EXP((V$19-LOG10($O159))/V$20)))</f>
        <v>0</v>
      </c>
      <c r="W159" s="18">
        <f ca="1">MAX(-S159+MIN(S159,AngCal!$B$30),W$11+W$12/(1+EXP((W$13-LOG10($O159))/W$14))+W$15/(1+EXP((W$16-LOG10($O159))/W$17))+W$18/(1+EXP((W$19-LOG10($O159))/W$20)))</f>
        <v>0</v>
      </c>
      <c r="X159" s="18">
        <f t="shared" ca="1" si="20"/>
        <v>0.3970511691473313</v>
      </c>
      <c r="Y159" s="18">
        <f t="shared" ca="1" si="20"/>
        <v>0.5267645747876224</v>
      </c>
      <c r="Z159" s="18">
        <f t="shared" ca="1" si="20"/>
        <v>0.3970511691473313</v>
      </c>
      <c r="AA159" s="18">
        <f t="shared" ca="1" si="20"/>
        <v>0.5267645747876224</v>
      </c>
      <c r="AB159" s="18">
        <f t="shared" ca="1" si="21"/>
        <v>0</v>
      </c>
      <c r="AC159" s="18">
        <f t="shared" ca="1" si="21"/>
        <v>0</v>
      </c>
      <c r="AD159" s="18">
        <f t="shared" ca="1" si="21"/>
        <v>0</v>
      </c>
      <c r="AE159" s="18">
        <f t="shared" ca="1" si="21"/>
        <v>0</v>
      </c>
      <c r="AF159" s="18">
        <f ca="1">MAX(-AB159+MIN(AB159,AngCal!$B$30),AF$11+AF$12/(1+EXP((AF$13-LOG10($O159))/AF$14))+AF$15/(1+EXP((AF$16-LOG10($O159))/AF$17))+AF$18/(1+EXP((AF$19-LOG10($O159))/AF$20)))</f>
        <v>1.0065611706360822</v>
      </c>
      <c r="AG159" s="18">
        <f ca="1">MAX(-AC159+MIN(AC159,AngCal!$B$30),AG$11+AG$12/(1+EXP((AG$13-LOG10($O159))/AG$14))+AG$15/(1+EXP((AG$16-LOG10($O159))/AG$17))+AG$18/(1+EXP((AG$19-LOG10($O159))/AG$20)))</f>
        <v>0.81061106473970823</v>
      </c>
      <c r="AH159" s="18">
        <f ca="1">MAX(-AD159+MIN(AD159,AngCal!$B$30),AH$11+AH$12/(1+EXP((AH$13-LOG10($O159))/AH$14))+AH$15/(1+EXP((AH$16-LOG10($O159))/AH$17))+AH$18/(1+EXP((AH$19-LOG10($O159))/AH$20)))</f>
        <v>1.0065611706360822</v>
      </c>
      <c r="AI159" s="18">
        <f ca="1">MAX(-AE159+MIN(AE159,AngCal!$B$30),AI$11+AI$12/(1+EXP((AI$13-LOG10($O159))/AI$14))+AI$15/(1+EXP((AI$16-LOG10($O159))/AI$17))+AI$18/(1+EXP((AI$19-LOG10($O159))/AI$20)))</f>
        <v>0.81061106473970823</v>
      </c>
      <c r="AJ159" s="18">
        <f t="shared" ca="1" si="22"/>
        <v>5.1379867470634286</v>
      </c>
      <c r="AK159" s="18">
        <f t="shared" ca="1" si="22"/>
        <v>3.4674025526999031</v>
      </c>
      <c r="AL159" s="18">
        <f t="shared" ca="1" si="22"/>
        <v>5.1379867470634286</v>
      </c>
      <c r="AM159" s="18">
        <f t="shared" ca="1" si="22"/>
        <v>3.4674025526999031</v>
      </c>
      <c r="AN159" s="18">
        <f t="shared" ca="1" si="23"/>
        <v>1</v>
      </c>
      <c r="AO159" s="18">
        <f t="shared" ca="1" si="23"/>
        <v>1</v>
      </c>
      <c r="AP159" s="18">
        <f t="shared" ca="1" si="23"/>
        <v>1</v>
      </c>
      <c r="AQ159" s="18">
        <f t="shared" ca="1" si="23"/>
        <v>1</v>
      </c>
      <c r="AR159" s="18">
        <f t="shared" ca="1" si="24"/>
        <v>0</v>
      </c>
      <c r="AS159" s="18">
        <f t="shared" ca="1" si="24"/>
        <v>0</v>
      </c>
      <c r="AT159" s="18">
        <f t="shared" ca="1" si="24"/>
        <v>0</v>
      </c>
      <c r="AU159" s="18">
        <f t="shared" ca="1" si="24"/>
        <v>0</v>
      </c>
    </row>
    <row r="160" spans="2:47" x14ac:dyDescent="0.15">
      <c r="B160">
        <v>17.103000000000002</v>
      </c>
      <c r="C160">
        <v>10</v>
      </c>
      <c r="D160" s="18">
        <v>-1.4829999999999999E-2</v>
      </c>
      <c r="E160" s="18">
        <v>-0.1532</v>
      </c>
      <c r="F160" s="18">
        <v>1.2270000000000001</v>
      </c>
      <c r="G160" s="18">
        <v>0.1363</v>
      </c>
      <c r="H160" s="18">
        <v>0.21690000000000001</v>
      </c>
      <c r="I160" s="18">
        <v>2.2109999999999999</v>
      </c>
      <c r="J160" s="18">
        <v>0.24299999999999999</v>
      </c>
      <c r="K160" s="18">
        <v>-4.8890000000000003E-2</v>
      </c>
      <c r="L160" s="18">
        <v>2.4300000000000002</v>
      </c>
      <c r="M160" s="18">
        <v>0.7369</v>
      </c>
      <c r="O160" s="18">
        <f>MAX(MIN(Angle!A173,AngHe!$P$3),AngHe!$P$2)</f>
        <v>10000</v>
      </c>
      <c r="P160" s="18">
        <f t="shared" ca="1" si="19"/>
        <v>1.0384509039845433E-5</v>
      </c>
      <c r="Q160" s="18">
        <f t="shared" ca="1" si="19"/>
        <v>0</v>
      </c>
      <c r="R160" s="18">
        <f t="shared" ca="1" si="19"/>
        <v>1.0384509039845433E-5</v>
      </c>
      <c r="S160" s="18">
        <f t="shared" ca="1" si="19"/>
        <v>0</v>
      </c>
      <c r="T160" s="18">
        <f ca="1">MAX(-P160+MIN(P160,AngCal!$B$30),T$11+T$12/(1+EXP((T$13-LOG10($O160))/T$14))+T$15/(1+EXP((T$16-LOG10($O160))/T$17))+T$18/(1+EXP((T$19-LOG10($O160))/T$20)))</f>
        <v>0</v>
      </c>
      <c r="U160" s="18">
        <f ca="1">MAX(-Q160+MIN(Q160,AngCal!$B$30),U$11+U$12/(1+EXP((U$13-LOG10($O160))/U$14))+U$15/(1+EXP((U$16-LOG10($O160))/U$17))+U$18/(1+EXP((U$19-LOG10($O160))/U$20)))</f>
        <v>0</v>
      </c>
      <c r="V160" s="18">
        <f ca="1">MAX(-R160+MIN(R160,AngCal!$B$30),V$11+V$12/(1+EXP((V$13-LOG10($O160))/V$14))+V$15/(1+EXP((V$16-LOG10($O160))/V$17))+V$18/(1+EXP((V$19-LOG10($O160))/V$20)))</f>
        <v>0</v>
      </c>
      <c r="W160" s="18">
        <f ca="1">MAX(-S160+MIN(S160,AngCal!$B$30),W$11+W$12/(1+EXP((W$13-LOG10($O160))/W$14))+W$15/(1+EXP((W$16-LOG10($O160))/W$17))+W$18/(1+EXP((W$19-LOG10($O160))/W$20)))</f>
        <v>0</v>
      </c>
      <c r="X160" s="18">
        <f t="shared" ca="1" si="20"/>
        <v>0.3970511691473313</v>
      </c>
      <c r="Y160" s="18">
        <f t="shared" ca="1" si="20"/>
        <v>0.5267645747876224</v>
      </c>
      <c r="Z160" s="18">
        <f t="shared" ca="1" si="20"/>
        <v>0.3970511691473313</v>
      </c>
      <c r="AA160" s="18">
        <f t="shared" ca="1" si="20"/>
        <v>0.5267645747876224</v>
      </c>
      <c r="AB160" s="18">
        <f t="shared" ca="1" si="21"/>
        <v>0</v>
      </c>
      <c r="AC160" s="18">
        <f t="shared" ca="1" si="21"/>
        <v>0</v>
      </c>
      <c r="AD160" s="18">
        <f t="shared" ca="1" si="21"/>
        <v>0</v>
      </c>
      <c r="AE160" s="18">
        <f t="shared" ca="1" si="21"/>
        <v>0</v>
      </c>
      <c r="AF160" s="18">
        <f ca="1">MAX(-AB160+MIN(AB160,AngCal!$B$30),AF$11+AF$12/(1+EXP((AF$13-LOG10($O160))/AF$14))+AF$15/(1+EXP((AF$16-LOG10($O160))/AF$17))+AF$18/(1+EXP((AF$19-LOG10($O160))/AF$20)))</f>
        <v>1.0065611706360822</v>
      </c>
      <c r="AG160" s="18">
        <f ca="1">MAX(-AC160+MIN(AC160,AngCal!$B$30),AG$11+AG$12/(1+EXP((AG$13-LOG10($O160))/AG$14))+AG$15/(1+EXP((AG$16-LOG10($O160))/AG$17))+AG$18/(1+EXP((AG$19-LOG10($O160))/AG$20)))</f>
        <v>0.81061106473970823</v>
      </c>
      <c r="AH160" s="18">
        <f ca="1">MAX(-AD160+MIN(AD160,AngCal!$B$30),AH$11+AH$12/(1+EXP((AH$13-LOG10($O160))/AH$14))+AH$15/(1+EXP((AH$16-LOG10($O160))/AH$17))+AH$18/(1+EXP((AH$19-LOG10($O160))/AH$20)))</f>
        <v>1.0065611706360822</v>
      </c>
      <c r="AI160" s="18">
        <f ca="1">MAX(-AE160+MIN(AE160,AngCal!$B$30),AI$11+AI$12/(1+EXP((AI$13-LOG10($O160))/AI$14))+AI$15/(1+EXP((AI$16-LOG10($O160))/AI$17))+AI$18/(1+EXP((AI$19-LOG10($O160))/AI$20)))</f>
        <v>0.81061106473970823</v>
      </c>
      <c r="AJ160" s="18">
        <f t="shared" ca="1" si="22"/>
        <v>5.1379867470634286</v>
      </c>
      <c r="AK160" s="18">
        <f t="shared" ca="1" si="22"/>
        <v>3.4674025526999031</v>
      </c>
      <c r="AL160" s="18">
        <f t="shared" ca="1" si="22"/>
        <v>5.1379867470634286</v>
      </c>
      <c r="AM160" s="18">
        <f t="shared" ca="1" si="22"/>
        <v>3.4674025526999031</v>
      </c>
      <c r="AN160" s="18">
        <f t="shared" ca="1" si="23"/>
        <v>1</v>
      </c>
      <c r="AO160" s="18">
        <f t="shared" ca="1" si="23"/>
        <v>1</v>
      </c>
      <c r="AP160" s="18">
        <f t="shared" ca="1" si="23"/>
        <v>1</v>
      </c>
      <c r="AQ160" s="18">
        <f t="shared" ca="1" si="23"/>
        <v>1</v>
      </c>
      <c r="AR160" s="18">
        <f t="shared" ca="1" si="24"/>
        <v>0</v>
      </c>
      <c r="AS160" s="18">
        <f t="shared" ca="1" si="24"/>
        <v>0</v>
      </c>
      <c r="AT160" s="18">
        <f t="shared" ca="1" si="24"/>
        <v>0</v>
      </c>
      <c r="AU160" s="18">
        <f t="shared" ca="1" si="24"/>
        <v>0</v>
      </c>
    </row>
    <row r="161" spans="2:47" x14ac:dyDescent="0.15">
      <c r="B161">
        <v>17.103000000000002</v>
      </c>
      <c r="C161">
        <v>15</v>
      </c>
      <c r="D161" s="18">
        <v>-1.6979999999999999E-2</v>
      </c>
      <c r="E161" s="18">
        <v>-9.5460000000000003E-2</v>
      </c>
      <c r="F161" s="18">
        <v>1.135</v>
      </c>
      <c r="G161" s="18">
        <v>8.0939999999999998E-2</v>
      </c>
      <c r="H161" s="18">
        <v>0.17510000000000001</v>
      </c>
      <c r="I161" s="18">
        <v>2.4569999999999999</v>
      </c>
      <c r="J161" s="18">
        <v>0.17050000000000001</v>
      </c>
      <c r="K161" s="18">
        <v>-6.2710000000000002E-2</v>
      </c>
      <c r="L161" s="18">
        <v>2.6579999999999999</v>
      </c>
      <c r="M161" s="18">
        <v>0.31919999999999998</v>
      </c>
      <c r="O161" s="18">
        <f>MAX(MIN(Angle!A174,AngHe!$P$3),AngHe!$P$2)</f>
        <v>10000</v>
      </c>
      <c r="P161" s="18">
        <f t="shared" ca="1" si="19"/>
        <v>1.0384509039845433E-5</v>
      </c>
      <c r="Q161" s="18">
        <f t="shared" ca="1" si="19"/>
        <v>0</v>
      </c>
      <c r="R161" s="18">
        <f t="shared" ca="1" si="19"/>
        <v>1.0384509039845433E-5</v>
      </c>
      <c r="S161" s="18">
        <f t="shared" ca="1" si="19"/>
        <v>0</v>
      </c>
      <c r="T161" s="18">
        <f ca="1">MAX(-P161+MIN(P161,AngCal!$B$30),T$11+T$12/(1+EXP((T$13-LOG10($O161))/T$14))+T$15/(1+EXP((T$16-LOG10($O161))/T$17))+T$18/(1+EXP((T$19-LOG10($O161))/T$20)))</f>
        <v>0</v>
      </c>
      <c r="U161" s="18">
        <f ca="1">MAX(-Q161+MIN(Q161,AngCal!$B$30),U$11+U$12/(1+EXP((U$13-LOG10($O161))/U$14))+U$15/(1+EXP((U$16-LOG10($O161))/U$17))+U$18/(1+EXP((U$19-LOG10($O161))/U$20)))</f>
        <v>0</v>
      </c>
      <c r="V161" s="18">
        <f ca="1">MAX(-R161+MIN(R161,AngCal!$B$30),V$11+V$12/(1+EXP((V$13-LOG10($O161))/V$14))+V$15/(1+EXP((V$16-LOG10($O161))/V$17))+V$18/(1+EXP((V$19-LOG10($O161))/V$20)))</f>
        <v>0</v>
      </c>
      <c r="W161" s="18">
        <f ca="1">MAX(-S161+MIN(S161,AngCal!$B$30),W$11+W$12/(1+EXP((W$13-LOG10($O161))/W$14))+W$15/(1+EXP((W$16-LOG10($O161))/W$17))+W$18/(1+EXP((W$19-LOG10($O161))/W$20)))</f>
        <v>0</v>
      </c>
      <c r="X161" s="18">
        <f t="shared" ca="1" si="20"/>
        <v>0.3970511691473313</v>
      </c>
      <c r="Y161" s="18">
        <f t="shared" ca="1" si="20"/>
        <v>0.5267645747876224</v>
      </c>
      <c r="Z161" s="18">
        <f t="shared" ca="1" si="20"/>
        <v>0.3970511691473313</v>
      </c>
      <c r="AA161" s="18">
        <f t="shared" ca="1" si="20"/>
        <v>0.5267645747876224</v>
      </c>
      <c r="AB161" s="18">
        <f t="shared" ca="1" si="21"/>
        <v>0</v>
      </c>
      <c r="AC161" s="18">
        <f t="shared" ca="1" si="21"/>
        <v>0</v>
      </c>
      <c r="AD161" s="18">
        <f t="shared" ca="1" si="21"/>
        <v>0</v>
      </c>
      <c r="AE161" s="18">
        <f t="shared" ca="1" si="21"/>
        <v>0</v>
      </c>
      <c r="AF161" s="18">
        <f ca="1">MAX(-AB161+MIN(AB161,AngCal!$B$30),AF$11+AF$12/(1+EXP((AF$13-LOG10($O161))/AF$14))+AF$15/(1+EXP((AF$16-LOG10($O161))/AF$17))+AF$18/(1+EXP((AF$19-LOG10($O161))/AF$20)))</f>
        <v>1.0065611706360822</v>
      </c>
      <c r="AG161" s="18">
        <f ca="1">MAX(-AC161+MIN(AC161,AngCal!$B$30),AG$11+AG$12/(1+EXP((AG$13-LOG10($O161))/AG$14))+AG$15/(1+EXP((AG$16-LOG10($O161))/AG$17))+AG$18/(1+EXP((AG$19-LOG10($O161))/AG$20)))</f>
        <v>0.81061106473970823</v>
      </c>
      <c r="AH161" s="18">
        <f ca="1">MAX(-AD161+MIN(AD161,AngCal!$B$30),AH$11+AH$12/(1+EXP((AH$13-LOG10($O161))/AH$14))+AH$15/(1+EXP((AH$16-LOG10($O161))/AH$17))+AH$18/(1+EXP((AH$19-LOG10($O161))/AH$20)))</f>
        <v>1.0065611706360822</v>
      </c>
      <c r="AI161" s="18">
        <f ca="1">MAX(-AE161+MIN(AE161,AngCal!$B$30),AI$11+AI$12/(1+EXP((AI$13-LOG10($O161))/AI$14))+AI$15/(1+EXP((AI$16-LOG10($O161))/AI$17))+AI$18/(1+EXP((AI$19-LOG10($O161))/AI$20)))</f>
        <v>0.81061106473970823</v>
      </c>
      <c r="AJ161" s="18">
        <f t="shared" ca="1" si="22"/>
        <v>5.1379867470634286</v>
      </c>
      <c r="AK161" s="18">
        <f t="shared" ca="1" si="22"/>
        <v>3.4674025526999031</v>
      </c>
      <c r="AL161" s="18">
        <f t="shared" ca="1" si="22"/>
        <v>5.1379867470634286</v>
      </c>
      <c r="AM161" s="18">
        <f t="shared" ca="1" si="22"/>
        <v>3.4674025526999031</v>
      </c>
      <c r="AN161" s="18">
        <f t="shared" ca="1" si="23"/>
        <v>1</v>
      </c>
      <c r="AO161" s="18">
        <f t="shared" ca="1" si="23"/>
        <v>1</v>
      </c>
      <c r="AP161" s="18">
        <f t="shared" ca="1" si="23"/>
        <v>1</v>
      </c>
      <c r="AQ161" s="18">
        <f t="shared" ca="1" si="23"/>
        <v>1</v>
      </c>
      <c r="AR161" s="18">
        <f t="shared" ca="1" si="24"/>
        <v>0</v>
      </c>
      <c r="AS161" s="18">
        <f t="shared" ca="1" si="24"/>
        <v>0</v>
      </c>
      <c r="AT161" s="18">
        <f t="shared" ca="1" si="24"/>
        <v>0</v>
      </c>
      <c r="AU161" s="18">
        <f t="shared" ca="1" si="24"/>
        <v>0</v>
      </c>
    </row>
    <row r="162" spans="2:47" x14ac:dyDescent="0.15">
      <c r="B162">
        <v>17.103000000000002</v>
      </c>
      <c r="C162">
        <v>20</v>
      </c>
      <c r="D162" s="18">
        <v>-1.89E-3</v>
      </c>
      <c r="E162" s="18">
        <v>-8.9399999999999993E-2</v>
      </c>
      <c r="F162" s="18">
        <v>1.2</v>
      </c>
      <c r="G162" s="18">
        <v>0.13220000000000001</v>
      </c>
      <c r="H162" s="18">
        <v>-6.6119999999999998E-2</v>
      </c>
      <c r="I162" s="18">
        <v>2.9329999999999998</v>
      </c>
      <c r="J162" s="18">
        <v>8.2180000000000003E-2</v>
      </c>
      <c r="K162" s="18">
        <v>0.15740000000000001</v>
      </c>
      <c r="L162" s="18">
        <v>2.65</v>
      </c>
      <c r="M162" s="18">
        <v>0.1971</v>
      </c>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spans="2:47" x14ac:dyDescent="0.15">
      <c r="B163">
        <v>31.263000000000002</v>
      </c>
      <c r="C163">
        <v>1</v>
      </c>
      <c r="D163" s="18">
        <v>-1.703E-2</v>
      </c>
      <c r="E163" s="18">
        <v>-2.2859999999999998E-2</v>
      </c>
      <c r="F163" s="18">
        <v>0.47439999999999999</v>
      </c>
      <c r="G163" s="18">
        <v>0.17430000000000001</v>
      </c>
      <c r="H163" s="18">
        <v>0.22969999999999999</v>
      </c>
      <c r="I163" s="18">
        <v>1.54</v>
      </c>
      <c r="J163" s="18">
        <v>0.38550000000000001</v>
      </c>
      <c r="K163" s="18">
        <v>-0.1898</v>
      </c>
      <c r="L163" s="18">
        <v>1.6180000000000001</v>
      </c>
      <c r="M163" s="18">
        <v>0.39329999999999998</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2:47" x14ac:dyDescent="0.15">
      <c r="B164">
        <v>31.263000000000002</v>
      </c>
      <c r="C164">
        <v>3</v>
      </c>
      <c r="D164" s="18">
        <v>1.145E-3</v>
      </c>
      <c r="E164" s="18">
        <v>-0.1114</v>
      </c>
      <c r="F164" s="18">
        <v>1.0049999999999999</v>
      </c>
      <c r="G164" s="18">
        <v>0.48309999999999997</v>
      </c>
      <c r="H164" s="18">
        <v>0.14929999999999999</v>
      </c>
      <c r="I164" s="18">
        <v>2.085</v>
      </c>
      <c r="J164" s="18">
        <v>0.37859999999999999</v>
      </c>
      <c r="K164" s="18">
        <v>-3.9019999999999999E-2</v>
      </c>
      <c r="L164" s="18">
        <v>2.653</v>
      </c>
      <c r="M164" s="18">
        <v>4.8989999999999999E-2</v>
      </c>
      <c r="O164" s="18"/>
      <c r="AJ164" s="18"/>
      <c r="AK164" s="18"/>
      <c r="AL164" s="18"/>
      <c r="AM164" s="18"/>
      <c r="AN164" s="18"/>
      <c r="AO164" s="18"/>
      <c r="AP164" s="18"/>
      <c r="AQ164" s="18"/>
      <c r="AR164" s="18"/>
      <c r="AS164" s="18"/>
      <c r="AT164" s="18"/>
      <c r="AU164" s="18"/>
    </row>
    <row r="165" spans="2:47" x14ac:dyDescent="0.15">
      <c r="B165">
        <v>31.263000000000002</v>
      </c>
      <c r="C165">
        <v>5</v>
      </c>
      <c r="D165" s="18">
        <v>3.9219999999999998E-2</v>
      </c>
      <c r="E165" s="18">
        <v>-0.1089</v>
      </c>
      <c r="F165" s="18">
        <v>0.99309999999999998</v>
      </c>
      <c r="G165" s="18">
        <v>0.49719999999999998</v>
      </c>
      <c r="H165" s="18">
        <v>0.104</v>
      </c>
      <c r="I165" s="18">
        <v>2.2549999999999999</v>
      </c>
      <c r="J165" s="18">
        <v>0.2286</v>
      </c>
      <c r="K165" s="18">
        <v>-3.4270000000000002E-2</v>
      </c>
      <c r="L165" s="18">
        <v>-0.99950000000000006</v>
      </c>
      <c r="M165" s="18">
        <v>0.39639999999999997</v>
      </c>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spans="2:47" x14ac:dyDescent="0.15">
      <c r="B166">
        <v>31.263000000000002</v>
      </c>
      <c r="C166">
        <v>7</v>
      </c>
      <c r="D166" s="18">
        <v>1.7160000000000002E-2</v>
      </c>
      <c r="E166" s="18">
        <v>-0.12809999999999999</v>
      </c>
      <c r="F166" s="18">
        <v>1.2829999999999999</v>
      </c>
      <c r="G166" s="18">
        <v>1.08</v>
      </c>
      <c r="H166" s="18">
        <v>0.16309999999999999</v>
      </c>
      <c r="I166" s="18">
        <v>2.7130000000000001</v>
      </c>
      <c r="J166" s="18">
        <v>0.27779999999999999</v>
      </c>
      <c r="K166" s="18">
        <v>-3.3250000000000002E-2</v>
      </c>
      <c r="L166" s="18">
        <v>1.704</v>
      </c>
      <c r="M166" s="18">
        <v>0.18140000000000001</v>
      </c>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spans="2:47" x14ac:dyDescent="0.15">
      <c r="B167">
        <v>31.263000000000002</v>
      </c>
      <c r="C167">
        <v>10</v>
      </c>
      <c r="D167" s="18">
        <v>1.308E-2</v>
      </c>
      <c r="E167" s="18">
        <v>-0.1653</v>
      </c>
      <c r="F167" s="18">
        <v>1.5589999999999999</v>
      </c>
      <c r="G167" s="18">
        <v>0.71289999999999998</v>
      </c>
      <c r="H167" s="18">
        <v>9.5689999999999997E-2</v>
      </c>
      <c r="I167" s="18">
        <v>2.2269999999999999</v>
      </c>
      <c r="J167" s="18">
        <v>8.7690000000000004E-2</v>
      </c>
      <c r="K167" s="18">
        <v>5.6570000000000002E-2</v>
      </c>
      <c r="L167" s="18">
        <v>2.7959999999999998</v>
      </c>
      <c r="M167" s="18">
        <v>0.1363</v>
      </c>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spans="2:47" x14ac:dyDescent="0.15">
      <c r="B168">
        <v>31.263000000000002</v>
      </c>
      <c r="C168">
        <v>15</v>
      </c>
      <c r="D168" s="18">
        <v>2.4219999999999998E-2</v>
      </c>
      <c r="E168" s="18">
        <v>-0.2278</v>
      </c>
      <c r="F168" s="18">
        <v>1.95</v>
      </c>
      <c r="G168" s="18">
        <v>0.87719999999999998</v>
      </c>
      <c r="H168" s="18">
        <v>0.1138</v>
      </c>
      <c r="I168" s="18">
        <v>2.8780000000000001</v>
      </c>
      <c r="J168" s="18">
        <v>0.17660000000000001</v>
      </c>
      <c r="K168" s="18">
        <v>8.974E-2</v>
      </c>
      <c r="L168" s="18">
        <v>2.35</v>
      </c>
      <c r="M168" s="18">
        <v>0.104</v>
      </c>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spans="2:47" x14ac:dyDescent="0.15">
      <c r="B169">
        <v>31.263000000000002</v>
      </c>
      <c r="C169">
        <v>20</v>
      </c>
      <c r="D169" s="18">
        <v>2.9420000000000002E-2</v>
      </c>
      <c r="E169" s="18">
        <v>-3.5729999999999998E-2</v>
      </c>
      <c r="F169" s="18">
        <v>1.8880000000000001E-2</v>
      </c>
      <c r="G169" s="18">
        <v>0.1978</v>
      </c>
      <c r="H169" s="18">
        <v>-7.3800000000000004E-2</v>
      </c>
      <c r="I169" s="18">
        <v>1.268</v>
      </c>
      <c r="J169" s="18">
        <v>0.61319999999999997</v>
      </c>
      <c r="K169" s="18">
        <v>8.0119999999999997E-2</v>
      </c>
      <c r="L169" s="18">
        <v>2.6669999999999998</v>
      </c>
      <c r="M169" s="18">
        <v>0.19040000000000001</v>
      </c>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spans="2:47" x14ac:dyDescent="0.15">
      <c r="B170">
        <v>49.982999999999997</v>
      </c>
      <c r="C170">
        <v>1</v>
      </c>
      <c r="D170" s="18">
        <v>-1.6969999999999999E-2</v>
      </c>
      <c r="E170" s="18">
        <v>-3.7159999999999999E-2</v>
      </c>
      <c r="F170" s="18">
        <v>0.45579999999999998</v>
      </c>
      <c r="G170" s="18">
        <v>0.2036</v>
      </c>
      <c r="H170" s="18">
        <v>0.21540000000000001</v>
      </c>
      <c r="I170" s="18">
        <v>1.5049999999999999</v>
      </c>
      <c r="J170" s="18">
        <v>0.39090000000000003</v>
      </c>
      <c r="K170" s="18">
        <v>-0.1613</v>
      </c>
      <c r="L170" s="18">
        <v>1.605</v>
      </c>
      <c r="M170" s="18">
        <v>0.39479999999999998</v>
      </c>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spans="2:47" x14ac:dyDescent="0.15">
      <c r="B171">
        <v>49.982999999999997</v>
      </c>
      <c r="C171">
        <v>3</v>
      </c>
      <c r="D171" s="18">
        <v>1.474E-8</v>
      </c>
      <c r="E171" s="18">
        <v>-0.1089</v>
      </c>
      <c r="F171" s="18">
        <v>0.93689999999999996</v>
      </c>
      <c r="G171" s="18">
        <v>0.56510000000000005</v>
      </c>
      <c r="H171" s="18">
        <v>0.15939999999999999</v>
      </c>
      <c r="I171" s="18">
        <v>2.137</v>
      </c>
      <c r="J171" s="18">
        <v>0.41970000000000002</v>
      </c>
      <c r="K171" s="18">
        <v>-5.058E-2</v>
      </c>
      <c r="L171" s="18">
        <v>2.7109999999999999</v>
      </c>
      <c r="M171" s="18">
        <v>0.12670000000000001</v>
      </c>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spans="2:47" x14ac:dyDescent="0.15">
      <c r="B172">
        <v>49.982999999999997</v>
      </c>
      <c r="C172">
        <v>5</v>
      </c>
      <c r="D172" s="18">
        <v>-1.539E-3</v>
      </c>
      <c r="E172" s="18">
        <v>-9.3460000000000001E-2</v>
      </c>
      <c r="F172" s="18">
        <v>1.0509999999999999</v>
      </c>
      <c r="G172" s="18">
        <v>0.62109999999999999</v>
      </c>
      <c r="H172" s="18">
        <v>5.9619999999999999E-2</v>
      </c>
      <c r="I172" s="18">
        <v>2.0459999999999998</v>
      </c>
      <c r="J172" s="18">
        <v>0.13789999999999999</v>
      </c>
      <c r="K172" s="18">
        <v>3.5369999999999999E-2</v>
      </c>
      <c r="L172" s="18">
        <v>2.5459999999999998</v>
      </c>
      <c r="M172" s="18">
        <v>0.17</v>
      </c>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spans="2:47" x14ac:dyDescent="0.15">
      <c r="B173">
        <v>49.982999999999997</v>
      </c>
      <c r="C173">
        <v>7</v>
      </c>
      <c r="D173" s="18">
        <v>4.505E-2</v>
      </c>
      <c r="E173" s="18">
        <v>-2.5049999999999999E-2</v>
      </c>
      <c r="F173" s="18">
        <v>1.365</v>
      </c>
      <c r="G173" s="18">
        <v>0.14149999999999999</v>
      </c>
      <c r="H173" s="18">
        <v>0.1051</v>
      </c>
      <c r="I173" s="18">
        <v>2.1909999999999998</v>
      </c>
      <c r="J173" s="18">
        <v>0.2402</v>
      </c>
      <c r="K173" s="18">
        <v>-0.12509999999999999</v>
      </c>
      <c r="L173" s="18">
        <v>0.12039999999999999</v>
      </c>
      <c r="M173" s="18">
        <v>1.079</v>
      </c>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47" x14ac:dyDescent="0.15">
      <c r="B174">
        <v>49.982999999999997</v>
      </c>
      <c r="C174">
        <v>10</v>
      </c>
      <c r="D174" s="18">
        <v>-6.528E-6</v>
      </c>
      <c r="E174" s="18">
        <v>-0.1091</v>
      </c>
      <c r="F174" s="18">
        <v>1.1819999999999999</v>
      </c>
      <c r="G174" s="18">
        <v>0.58640000000000003</v>
      </c>
      <c r="H174" s="18">
        <v>0.1004</v>
      </c>
      <c r="I174" s="18">
        <v>2.0619999999999998</v>
      </c>
      <c r="J174" s="18">
        <v>0.16719999999999999</v>
      </c>
      <c r="K174" s="18">
        <v>8.7569999999999992E-3</v>
      </c>
      <c r="L174" s="18">
        <v>2.7839999999999998</v>
      </c>
      <c r="M174" s="18">
        <v>4.0439999999999997E-2</v>
      </c>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47" x14ac:dyDescent="0.15">
      <c r="B175">
        <v>49.982999999999997</v>
      </c>
      <c r="C175">
        <v>15</v>
      </c>
      <c r="D175" s="18">
        <v>-1.5650000000000001E-2</v>
      </c>
      <c r="E175" s="18">
        <v>-7.5380000000000003E-2</v>
      </c>
      <c r="F175" s="18">
        <v>1.121</v>
      </c>
      <c r="G175" s="18">
        <v>0.20369999999999999</v>
      </c>
      <c r="H175" s="18">
        <v>8.3320000000000005E-2</v>
      </c>
      <c r="I175" s="18">
        <v>2.048</v>
      </c>
      <c r="J175" s="18">
        <v>0.18240000000000001</v>
      </c>
      <c r="K175" s="18">
        <v>7.7169999999999999E-3</v>
      </c>
      <c r="L175" s="18">
        <v>2.5619999999999998</v>
      </c>
      <c r="M175" s="18">
        <v>4.7699999999999999E-2</v>
      </c>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47" x14ac:dyDescent="0.15">
      <c r="B176">
        <v>49.982999999999997</v>
      </c>
      <c r="C176">
        <v>20</v>
      </c>
      <c r="D176" s="18">
        <v>-1.952E-3</v>
      </c>
      <c r="E176" s="18">
        <v>-7.3039999999999994E-2</v>
      </c>
      <c r="F176" s="18">
        <v>0.89019999999999999</v>
      </c>
      <c r="G176" s="18">
        <v>0.44219999999999998</v>
      </c>
      <c r="H176" s="18">
        <v>4.972E-2</v>
      </c>
      <c r="I176" s="18">
        <v>2.12</v>
      </c>
      <c r="J176" s="18">
        <v>0.14419999999999999</v>
      </c>
      <c r="K176" s="18">
        <v>2.5270000000000001E-2</v>
      </c>
      <c r="L176" s="18">
        <v>2.6520000000000001</v>
      </c>
      <c r="M176" s="18">
        <v>3.2660000000000002E-2</v>
      </c>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x14ac:dyDescent="0.15">
      <c r="B177">
        <v>67.763000000000005</v>
      </c>
      <c r="C177">
        <v>1</v>
      </c>
      <c r="D177" s="18">
        <v>-1.5720000000000001E-2</v>
      </c>
      <c r="E177" s="18">
        <v>-2.5659999999999999E-2</v>
      </c>
      <c r="F177" s="18">
        <v>0.34949999999999998</v>
      </c>
      <c r="G177" s="18">
        <v>0.2044</v>
      </c>
      <c r="H177" s="18">
        <v>0.22409999999999999</v>
      </c>
      <c r="I177" s="18">
        <v>1.6419999999999999</v>
      </c>
      <c r="J177" s="18">
        <v>0.48089999999999999</v>
      </c>
      <c r="K177" s="18">
        <v>-0.1827</v>
      </c>
      <c r="L177" s="18">
        <v>1.7250000000000001</v>
      </c>
      <c r="M177" s="18">
        <v>0.51929999999999998</v>
      </c>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x14ac:dyDescent="0.15">
      <c r="B178">
        <v>67.763000000000005</v>
      </c>
      <c r="C178">
        <v>3</v>
      </c>
      <c r="D178" s="18">
        <v>-1.174E-2</v>
      </c>
      <c r="E178" s="18">
        <v>-7.2849999999999998E-2</v>
      </c>
      <c r="F178" s="18">
        <v>1.093</v>
      </c>
      <c r="G178" s="18">
        <v>0.46010000000000001</v>
      </c>
      <c r="H178" s="18">
        <v>0.1176</v>
      </c>
      <c r="I178" s="18">
        <v>1.994</v>
      </c>
      <c r="J178" s="18">
        <v>0.29039999999999999</v>
      </c>
      <c r="K178" s="18">
        <v>-3.2980000000000002E-2</v>
      </c>
      <c r="L178" s="18">
        <v>2.4630000000000001</v>
      </c>
      <c r="M178" s="18">
        <v>0.1153</v>
      </c>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x14ac:dyDescent="0.15">
      <c r="B179">
        <v>67.763000000000005</v>
      </c>
      <c r="C179">
        <v>5</v>
      </c>
      <c r="D179" s="18">
        <v>-1.3849999999999999E-2</v>
      </c>
      <c r="E179" s="18">
        <v>-8.4470000000000003E-2</v>
      </c>
      <c r="F179" s="18">
        <v>1.206</v>
      </c>
      <c r="G179" s="18">
        <v>0.37230000000000002</v>
      </c>
      <c r="H179" s="18">
        <v>0.1084</v>
      </c>
      <c r="I179" s="18">
        <v>1.929</v>
      </c>
      <c r="J179" s="18">
        <v>0.26050000000000001</v>
      </c>
      <c r="K179" s="18">
        <v>-1.008E-2</v>
      </c>
      <c r="L179" s="18">
        <v>3.1269999999999998</v>
      </c>
      <c r="M179" s="18">
        <v>1.5609999999999999</v>
      </c>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x14ac:dyDescent="0.15">
      <c r="B180">
        <v>67.763000000000005</v>
      </c>
      <c r="C180">
        <v>7</v>
      </c>
      <c r="D180" s="18">
        <v>-9.7520000000000003E-3</v>
      </c>
      <c r="E180" s="18">
        <v>-8.6389999999999995E-2</v>
      </c>
      <c r="F180" s="18">
        <v>1.1639999999999999</v>
      </c>
      <c r="G180" s="18">
        <v>0.41770000000000002</v>
      </c>
      <c r="H180" s="18">
        <v>7.0699999999999999E-2</v>
      </c>
      <c r="I180" s="18">
        <v>1.95</v>
      </c>
      <c r="J180" s="18">
        <v>0.29649999999999999</v>
      </c>
      <c r="K180" s="18">
        <v>2.5440000000000001E-2</v>
      </c>
      <c r="L180" s="18">
        <v>3.0019999999999998</v>
      </c>
      <c r="M180" s="18">
        <v>0.50349999999999995</v>
      </c>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x14ac:dyDescent="0.15">
      <c r="B181">
        <v>67.763000000000005</v>
      </c>
      <c r="C181">
        <v>10</v>
      </c>
      <c r="D181" s="18">
        <v>-2.1489999999999999E-2</v>
      </c>
      <c r="E181" s="18">
        <v>-1.0460000000000001E-2</v>
      </c>
      <c r="F181" s="18">
        <v>1.3109999999999999</v>
      </c>
      <c r="G181" s="18">
        <v>3.7659999999999999E-2</v>
      </c>
      <c r="H181" s="18">
        <v>0.1109</v>
      </c>
      <c r="I181" s="18">
        <v>2.2309999999999999</v>
      </c>
      <c r="J181" s="18">
        <v>0.19339999999999999</v>
      </c>
      <c r="K181" s="18">
        <v>-7.893E-2</v>
      </c>
      <c r="L181" s="18">
        <v>1.8879999999999999</v>
      </c>
      <c r="M181" s="18">
        <v>0.39329999999999998</v>
      </c>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x14ac:dyDescent="0.15">
      <c r="B182">
        <v>67.763000000000005</v>
      </c>
      <c r="C182">
        <v>15</v>
      </c>
      <c r="D182" s="18">
        <v>-1.4250000000000001E-2</v>
      </c>
      <c r="E182" s="18">
        <v>-4.5350000000000001E-2</v>
      </c>
      <c r="F182" s="18">
        <v>0.96099999999999997</v>
      </c>
      <c r="G182" s="18">
        <v>0.69089999999999996</v>
      </c>
      <c r="H182" s="18">
        <v>8.7040000000000006E-2</v>
      </c>
      <c r="I182" s="18">
        <v>2.2749999999999999</v>
      </c>
      <c r="J182" s="18">
        <v>0.30940000000000001</v>
      </c>
      <c r="K182" s="18">
        <v>-2.7439999999999999E-2</v>
      </c>
      <c r="L182" s="18">
        <v>2.7429999999999999</v>
      </c>
      <c r="M182" s="18">
        <v>0.62439999999999996</v>
      </c>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x14ac:dyDescent="0.15">
      <c r="B183">
        <v>67.763000000000005</v>
      </c>
      <c r="C183">
        <v>20</v>
      </c>
      <c r="D183" s="18">
        <v>-1.171E-2</v>
      </c>
      <c r="E183" s="18">
        <v>-8.1939999999999999E-2</v>
      </c>
      <c r="F183" s="18">
        <v>1.1319999999999999</v>
      </c>
      <c r="G183" s="18">
        <v>0.51939999999999997</v>
      </c>
      <c r="H183" s="18">
        <v>0.15820000000000001</v>
      </c>
      <c r="I183" s="18">
        <v>2.5249999999999999</v>
      </c>
      <c r="J183" s="18">
        <v>0.36720000000000003</v>
      </c>
      <c r="K183" s="18">
        <v>-6.4589999999999995E-2</v>
      </c>
      <c r="L183" s="18">
        <v>2.8119999999999998</v>
      </c>
      <c r="M183" s="18">
        <v>4.8509999999999998E-2</v>
      </c>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x14ac:dyDescent="0.15">
      <c r="B184">
        <v>92.162999999999997</v>
      </c>
      <c r="C184">
        <v>1</v>
      </c>
      <c r="D184" s="18">
        <v>-1.9890000000000001E-2</v>
      </c>
      <c r="E184" s="18">
        <v>-3.4709999999999998E-2</v>
      </c>
      <c r="F184" s="18">
        <v>0.3584</v>
      </c>
      <c r="G184" s="18">
        <v>0.1517</v>
      </c>
      <c r="H184" s="18">
        <v>0.17610000000000001</v>
      </c>
      <c r="I184" s="18">
        <v>1.694</v>
      </c>
      <c r="J184" s="18">
        <v>0.36969999999999997</v>
      </c>
      <c r="K184" s="18">
        <v>-0.1215</v>
      </c>
      <c r="L184" s="18">
        <v>1.8580000000000001</v>
      </c>
      <c r="M184" s="18">
        <v>0.34970000000000001</v>
      </c>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x14ac:dyDescent="0.15">
      <c r="B185">
        <v>92.162999999999997</v>
      </c>
      <c r="C185">
        <v>3</v>
      </c>
      <c r="D185" s="18">
        <v>-1.1509999999999999E-2</v>
      </c>
      <c r="E185" s="18">
        <v>-6.8529999999999994E-2</v>
      </c>
      <c r="F185" s="18">
        <v>0.43459999999999999</v>
      </c>
      <c r="G185" s="18">
        <v>0.28079999999999999</v>
      </c>
      <c r="H185" s="18">
        <v>0.126</v>
      </c>
      <c r="I185" s="18">
        <v>1.772</v>
      </c>
      <c r="J185" s="18">
        <v>0.54649999999999999</v>
      </c>
      <c r="K185" s="18">
        <v>-4.5940000000000002E-2</v>
      </c>
      <c r="L185" s="18">
        <v>2.5390000000000001</v>
      </c>
      <c r="M185" s="18">
        <v>0.57509999999999994</v>
      </c>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x14ac:dyDescent="0.15">
      <c r="B186">
        <v>92.162999999999997</v>
      </c>
      <c r="C186">
        <v>5</v>
      </c>
      <c r="D186" s="18">
        <v>-1.7219999999999999E-2</v>
      </c>
      <c r="E186" s="18">
        <v>-3.5349999999999999E-2</v>
      </c>
      <c r="F186" s="18">
        <v>0.43090000000000001</v>
      </c>
      <c r="G186" s="18">
        <v>0.1411</v>
      </c>
      <c r="H186" s="18">
        <v>3.5549999999999998E-2</v>
      </c>
      <c r="I186" s="18">
        <v>2.0430000000000001</v>
      </c>
      <c r="J186" s="18">
        <v>0.26829999999999998</v>
      </c>
      <c r="K186" s="18">
        <v>1.702E-2</v>
      </c>
      <c r="L186" s="18">
        <v>2.4849999999999999</v>
      </c>
      <c r="M186" s="18">
        <v>7.6660000000000006E-2</v>
      </c>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x14ac:dyDescent="0.15">
      <c r="B187">
        <v>92.162999999999997</v>
      </c>
      <c r="C187">
        <v>7</v>
      </c>
      <c r="D187" s="18">
        <v>-2.5499999999999998E-2</v>
      </c>
      <c r="E187" s="18">
        <v>-4.2130000000000001E-2</v>
      </c>
      <c r="F187" s="18">
        <v>0.40379999999999999</v>
      </c>
      <c r="G187" s="18">
        <v>0.1331</v>
      </c>
      <c r="H187" s="18">
        <v>4.487E-2</v>
      </c>
      <c r="I187" s="18">
        <v>1.8620000000000001</v>
      </c>
      <c r="J187" s="18">
        <v>1.5209999999999999</v>
      </c>
      <c r="K187" s="18">
        <v>2.2749999999999999E-2</v>
      </c>
      <c r="L187" s="18">
        <v>2.46</v>
      </c>
      <c r="M187" s="18">
        <v>9.8210000000000006E-2</v>
      </c>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x14ac:dyDescent="0.15">
      <c r="B188">
        <v>92.162999999999997</v>
      </c>
      <c r="C188">
        <v>10</v>
      </c>
      <c r="D188" s="18">
        <v>9.4579999999999994E-3</v>
      </c>
      <c r="E188" s="18">
        <v>-9.9070000000000005E-2</v>
      </c>
      <c r="F188" s="18">
        <v>0.54090000000000005</v>
      </c>
      <c r="G188" s="18">
        <v>0.53639999999999999</v>
      </c>
      <c r="H188" s="18">
        <v>0.13819999999999999</v>
      </c>
      <c r="I188" s="18">
        <v>2.4009999999999998</v>
      </c>
      <c r="J188" s="18">
        <v>0.51600000000000001</v>
      </c>
      <c r="K188" s="18">
        <v>-4.8579999999999998E-2</v>
      </c>
      <c r="L188" s="18">
        <v>3.1419999999999999</v>
      </c>
      <c r="M188" s="18">
        <v>4.172E-2</v>
      </c>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x14ac:dyDescent="0.15">
      <c r="B189">
        <v>92.162999999999997</v>
      </c>
      <c r="C189">
        <v>15</v>
      </c>
      <c r="D189" s="18">
        <v>5.5160000000000001E-3</v>
      </c>
      <c r="E189" s="18">
        <v>-0.14729999999999999</v>
      </c>
      <c r="F189" s="18">
        <v>0.77569999999999995</v>
      </c>
      <c r="G189" s="18">
        <v>0.33800000000000002</v>
      </c>
      <c r="H189" s="18">
        <v>5.6829999999999999E-2</v>
      </c>
      <c r="I189" s="18">
        <v>2.383</v>
      </c>
      <c r="J189" s="18">
        <v>0.13</v>
      </c>
      <c r="K189" s="18">
        <v>8.4919999999999995E-2</v>
      </c>
      <c r="L189" s="18">
        <v>0.92190000000000005</v>
      </c>
      <c r="M189" s="18">
        <v>0.15989999999999999</v>
      </c>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x14ac:dyDescent="0.15">
      <c r="B190">
        <v>92.162999999999997</v>
      </c>
      <c r="C190">
        <v>20</v>
      </c>
      <c r="D190" s="18">
        <v>3.3489999999999999E-2</v>
      </c>
      <c r="E190" s="18">
        <v>-0.1474</v>
      </c>
      <c r="F190" s="18">
        <v>-9.0819999999999998E-2</v>
      </c>
      <c r="G190" s="18">
        <v>0.4219</v>
      </c>
      <c r="H190" s="18">
        <v>6.3909999999999995E-2</v>
      </c>
      <c r="I190" s="18">
        <v>2.4580000000000002</v>
      </c>
      <c r="J190" s="18">
        <v>9.8530000000000006E-2</v>
      </c>
      <c r="K190" s="18">
        <v>5.0029999999999998E-2</v>
      </c>
      <c r="L190" s="18">
        <v>-4.3929999999999997E-2</v>
      </c>
      <c r="M190" s="18">
        <v>3.6020000000000003E-2</v>
      </c>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x14ac:dyDescent="0.15">
      <c r="B191">
        <v>125.563</v>
      </c>
      <c r="C191">
        <v>1</v>
      </c>
      <c r="D191" s="18">
        <v>1.0349999999999999E-3</v>
      </c>
      <c r="E191" s="18">
        <v>-0.9163</v>
      </c>
      <c r="F191" s="18">
        <v>0.94920000000000004</v>
      </c>
      <c r="G191" s="18">
        <v>0.60170000000000001</v>
      </c>
      <c r="H191" s="18">
        <v>5.1020000000000003E-2</v>
      </c>
      <c r="I191" s="18">
        <v>1.573</v>
      </c>
      <c r="J191" s="18">
        <v>0.443</v>
      </c>
      <c r="K191" s="18">
        <v>0.86419999999999997</v>
      </c>
      <c r="L191" s="18">
        <v>0.99529999999999996</v>
      </c>
      <c r="M191" s="18">
        <v>0.57779999999999998</v>
      </c>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x14ac:dyDescent="0.15">
      <c r="B192">
        <v>125.563</v>
      </c>
      <c r="C192">
        <v>3</v>
      </c>
      <c r="D192" s="18">
        <v>-3.7139999999999999E-3</v>
      </c>
      <c r="E192" s="18">
        <v>-8.974E-2</v>
      </c>
      <c r="F192" s="18">
        <v>1.3360000000000001</v>
      </c>
      <c r="G192" s="18">
        <v>1.1919999999999999</v>
      </c>
      <c r="H192" s="18">
        <v>0.1105</v>
      </c>
      <c r="I192" s="18">
        <v>2.2789999999999999</v>
      </c>
      <c r="J192" s="18">
        <v>0.46829999999999999</v>
      </c>
      <c r="K192" s="18">
        <v>-1.7059999999999999E-2</v>
      </c>
      <c r="L192" s="18">
        <v>2.5379999999999998</v>
      </c>
      <c r="M192" s="18">
        <v>3.015E-2</v>
      </c>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x14ac:dyDescent="0.15">
      <c r="B193">
        <v>125.563</v>
      </c>
      <c r="C193">
        <v>5</v>
      </c>
      <c r="D193" s="18">
        <v>-8.0719999999999993E-3</v>
      </c>
      <c r="E193" s="18">
        <v>-6.744E-2</v>
      </c>
      <c r="F193" s="18">
        <v>1.1890000000000001</v>
      </c>
      <c r="G193" s="18">
        <v>0.97499999999999998</v>
      </c>
      <c r="H193" s="18">
        <v>7.8240000000000004E-2</v>
      </c>
      <c r="I193" s="18">
        <v>2.202</v>
      </c>
      <c r="J193" s="18">
        <v>0.31630000000000003</v>
      </c>
      <c r="K193" s="18">
        <v>-2.725E-3</v>
      </c>
      <c r="L193" s="18">
        <v>2.694</v>
      </c>
      <c r="M193" s="18">
        <v>3.0769999999999999E-2</v>
      </c>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x14ac:dyDescent="0.15">
      <c r="B194">
        <v>125.563</v>
      </c>
      <c r="C194">
        <v>7</v>
      </c>
      <c r="D194" s="18">
        <v>-3.2010000000000001E-7</v>
      </c>
      <c r="E194" s="18">
        <v>-1.9699999999999999E-2</v>
      </c>
      <c r="F194" s="18">
        <v>0.50639999999999996</v>
      </c>
      <c r="G194" s="18">
        <v>1.0269999999999999</v>
      </c>
      <c r="H194" s="18">
        <v>4.5940000000000002E-2</v>
      </c>
      <c r="I194" s="18">
        <v>2.2949999999999999</v>
      </c>
      <c r="J194" s="18">
        <v>0.16520000000000001</v>
      </c>
      <c r="K194" s="18">
        <v>-2.6249999999999999E-2</v>
      </c>
      <c r="L194" s="18">
        <v>-0.95089999999999997</v>
      </c>
      <c r="M194" s="18">
        <v>1.1339999999999999</v>
      </c>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x14ac:dyDescent="0.15">
      <c r="B195">
        <v>125.563</v>
      </c>
      <c r="C195">
        <v>10</v>
      </c>
      <c r="D195" s="18">
        <v>-2.5510000000000001E-2</v>
      </c>
      <c r="E195" s="18">
        <v>-1.67E-2</v>
      </c>
      <c r="F195" s="18">
        <v>0.5958</v>
      </c>
      <c r="G195" s="18">
        <v>1.9830000000000001</v>
      </c>
      <c r="H195" s="18">
        <v>4.0149999999999998E-2</v>
      </c>
      <c r="I195" s="18">
        <v>2.1219999999999999</v>
      </c>
      <c r="J195" s="18">
        <v>0.192</v>
      </c>
      <c r="K195" s="18">
        <v>2.0579999999999999E-3</v>
      </c>
      <c r="L195" s="18">
        <v>3.7730000000000001</v>
      </c>
      <c r="M195" s="18">
        <v>3.0030000000000001E-2</v>
      </c>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x14ac:dyDescent="0.15">
      <c r="B196">
        <v>125.563</v>
      </c>
      <c r="C196">
        <v>15</v>
      </c>
      <c r="D196" s="18">
        <v>1.9550000000000001E-3</v>
      </c>
      <c r="E196" s="18">
        <v>-6.4729999999999996E-2</v>
      </c>
      <c r="F196" s="18">
        <v>0.68579999999999997</v>
      </c>
      <c r="G196" s="18">
        <v>1.153</v>
      </c>
      <c r="H196" s="18">
        <v>5.3699999999999998E-2</v>
      </c>
      <c r="I196" s="18">
        <v>2.0840000000000001</v>
      </c>
      <c r="J196" s="18">
        <v>0.18440000000000001</v>
      </c>
      <c r="K196" s="18">
        <v>9.0779999999999993E-3</v>
      </c>
      <c r="L196" s="18">
        <v>2.8450000000000002</v>
      </c>
      <c r="M196" s="18">
        <v>3.007E-2</v>
      </c>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x14ac:dyDescent="0.15">
      <c r="B197">
        <v>125.563</v>
      </c>
      <c r="C197">
        <v>20</v>
      </c>
      <c r="D197" s="18">
        <v>-5.6499999999999996E-3</v>
      </c>
      <c r="E197" s="18">
        <v>-7.0099999999999996E-2</v>
      </c>
      <c r="F197" s="18">
        <v>0.81430000000000002</v>
      </c>
      <c r="G197" s="18">
        <v>0.61729999999999996</v>
      </c>
      <c r="H197" s="18">
        <v>8.3229999999999998E-2</v>
      </c>
      <c r="I197" s="18">
        <v>1.907</v>
      </c>
      <c r="J197" s="18">
        <v>0.31309999999999999</v>
      </c>
      <c r="K197" s="18">
        <v>-7.4809999999999998E-3</v>
      </c>
      <c r="L197" s="18">
        <v>2.5289999999999999</v>
      </c>
      <c r="M197" s="18">
        <v>3.8710000000000001E-2</v>
      </c>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x14ac:dyDescent="0.15">
      <c r="B198">
        <v>171.16300000000001</v>
      </c>
      <c r="C198">
        <v>1</v>
      </c>
      <c r="D198" s="18">
        <v>-2.103E-2</v>
      </c>
      <c r="E198" s="18">
        <v>-2.86E-2</v>
      </c>
      <c r="F198" s="18">
        <v>0.69550000000000001</v>
      </c>
      <c r="G198" s="18">
        <v>0.38440000000000002</v>
      </c>
      <c r="H198" s="18">
        <v>7.7890000000000001E-2</v>
      </c>
      <c r="I198" s="18">
        <v>1.831</v>
      </c>
      <c r="J198" s="18">
        <v>0.30320000000000003</v>
      </c>
      <c r="K198" s="18">
        <v>-2.826E-2</v>
      </c>
      <c r="L198" s="18">
        <v>2.2389999999999999</v>
      </c>
      <c r="M198" s="18">
        <v>0.2356</v>
      </c>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x14ac:dyDescent="0.15">
      <c r="B199">
        <v>171.16300000000001</v>
      </c>
      <c r="C199">
        <v>3</v>
      </c>
      <c r="D199" s="18">
        <v>-2.0750000000000001E-2</v>
      </c>
      <c r="E199" s="18">
        <v>-2.7050000000000001E-2</v>
      </c>
      <c r="F199" s="18">
        <v>0.79449999999999998</v>
      </c>
      <c r="G199" s="18">
        <v>0.2475</v>
      </c>
      <c r="H199" s="18">
        <v>5.425E-2</v>
      </c>
      <c r="I199" s="18">
        <v>1.825</v>
      </c>
      <c r="J199" s="18">
        <v>0.21640000000000001</v>
      </c>
      <c r="K199" s="18">
        <v>-6.4559999999999999E-3</v>
      </c>
      <c r="L199" s="18">
        <v>2.0190000000000001</v>
      </c>
      <c r="M199" s="18">
        <v>0.18790000000000001</v>
      </c>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x14ac:dyDescent="0.15">
      <c r="B200">
        <v>171.16300000000001</v>
      </c>
      <c r="C200">
        <v>5</v>
      </c>
      <c r="D200" s="18">
        <v>-1.7500000000000002E-2</v>
      </c>
      <c r="E200" s="18">
        <v>-3.6470000000000002E-2</v>
      </c>
      <c r="F200" s="18">
        <v>0.83109999999999995</v>
      </c>
      <c r="G200" s="18">
        <v>0.2276</v>
      </c>
      <c r="H200" s="18">
        <v>7.7380000000000004E-2</v>
      </c>
      <c r="I200" s="18">
        <v>1.992</v>
      </c>
      <c r="J200" s="18">
        <v>0.19450000000000001</v>
      </c>
      <c r="K200" s="18">
        <v>-2.341E-2</v>
      </c>
      <c r="L200" s="18">
        <v>2.1219999999999999</v>
      </c>
      <c r="M200" s="18">
        <v>7.732E-2</v>
      </c>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x14ac:dyDescent="0.15">
      <c r="B201">
        <v>171.16300000000001</v>
      </c>
      <c r="C201">
        <v>7</v>
      </c>
      <c r="D201" s="18">
        <v>5.4390000000000003E-3</v>
      </c>
      <c r="E201" s="18">
        <v>-3.7199999999999997E-2</v>
      </c>
      <c r="F201" s="18">
        <v>1.024</v>
      </c>
      <c r="G201" s="18">
        <v>0.19769999999999999</v>
      </c>
      <c r="H201" s="18">
        <v>6.8970000000000004E-2</v>
      </c>
      <c r="I201" s="18">
        <v>1.919</v>
      </c>
      <c r="J201" s="18">
        <v>0.3236</v>
      </c>
      <c r="K201" s="18">
        <v>-3.7220000000000003E-2</v>
      </c>
      <c r="L201" s="18">
        <v>-0.995</v>
      </c>
      <c r="M201" s="18">
        <v>1.5760000000000001</v>
      </c>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x14ac:dyDescent="0.15">
      <c r="B202">
        <v>171.16300000000001</v>
      </c>
      <c r="C202">
        <v>10</v>
      </c>
      <c r="D202" s="18">
        <v>-1.839E-2</v>
      </c>
      <c r="E202" s="18">
        <v>-4.4630000000000003E-2</v>
      </c>
      <c r="F202" s="18">
        <v>0.99439999999999995</v>
      </c>
      <c r="G202" s="18">
        <v>0.2041</v>
      </c>
      <c r="H202" s="18">
        <v>7.238E-2</v>
      </c>
      <c r="I202" s="18">
        <v>1.875</v>
      </c>
      <c r="J202" s="18">
        <v>0.25059999999999999</v>
      </c>
      <c r="K202" s="18">
        <v>-9.3609999999999995E-3</v>
      </c>
      <c r="L202" s="18">
        <v>1.9750000000000001</v>
      </c>
      <c r="M202" s="18">
        <v>1.272</v>
      </c>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x14ac:dyDescent="0.15">
      <c r="B203">
        <v>171.16300000000001</v>
      </c>
      <c r="C203">
        <v>15</v>
      </c>
      <c r="D203" s="18">
        <v>-3.9460000000000002E-2</v>
      </c>
      <c r="E203" s="18">
        <v>-7.6149999999999995E-2</v>
      </c>
      <c r="F203" s="18">
        <v>1.1060000000000001</v>
      </c>
      <c r="G203" s="18">
        <v>0.19919999999999999</v>
      </c>
      <c r="H203" s="18">
        <v>0.17829999999999999</v>
      </c>
      <c r="I203" s="18">
        <v>2.0379999999999998</v>
      </c>
      <c r="J203" s="18">
        <v>0.74</v>
      </c>
      <c r="K203" s="18">
        <v>-6.2689999999999996E-2</v>
      </c>
      <c r="L203" s="18">
        <v>3.2890000000000001</v>
      </c>
      <c r="M203" s="18">
        <v>3.2169999999999997E-2</v>
      </c>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x14ac:dyDescent="0.15">
      <c r="B204">
        <v>171.16300000000001</v>
      </c>
      <c r="C204">
        <v>20</v>
      </c>
      <c r="D204" s="18">
        <v>-2.248E-2</v>
      </c>
      <c r="E204" s="18">
        <v>-4.3439999999999999E-2</v>
      </c>
      <c r="F204" s="18">
        <v>1.022</v>
      </c>
      <c r="G204" s="18">
        <v>0.14149999999999999</v>
      </c>
      <c r="H204" s="18">
        <v>8.1589999999999996E-2</v>
      </c>
      <c r="I204" s="18">
        <v>2.0609999999999999</v>
      </c>
      <c r="J204" s="18">
        <v>0.2482</v>
      </c>
      <c r="K204" s="18">
        <v>-1.567E-2</v>
      </c>
      <c r="L204" s="18">
        <v>2.597</v>
      </c>
      <c r="M204" s="18">
        <v>0.37469999999999998</v>
      </c>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x14ac:dyDescent="0.15">
      <c r="B205">
        <v>233.56299999999999</v>
      </c>
      <c r="C205">
        <v>1</v>
      </c>
      <c r="D205" s="18">
        <v>-1.5730000000000001E-2</v>
      </c>
      <c r="E205" s="18">
        <v>-4.3830000000000001E-2</v>
      </c>
      <c r="F205" s="18">
        <v>0.88870000000000005</v>
      </c>
      <c r="G205" s="18">
        <v>0.2437</v>
      </c>
      <c r="H205" s="18">
        <v>0.11020000000000001</v>
      </c>
      <c r="I205" s="18">
        <v>1.746</v>
      </c>
      <c r="J205" s="18">
        <v>0.4224</v>
      </c>
      <c r="K205" s="18">
        <v>-5.0630000000000001E-2</v>
      </c>
      <c r="L205" s="18">
        <v>1.857</v>
      </c>
      <c r="M205" s="18">
        <v>0.86750000000000005</v>
      </c>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x14ac:dyDescent="0.15">
      <c r="B206">
        <v>233.56299999999999</v>
      </c>
      <c r="C206">
        <v>3</v>
      </c>
      <c r="D206" s="18">
        <v>-1.866E-2</v>
      </c>
      <c r="E206" s="18">
        <v>-3.5299999999999998E-2</v>
      </c>
      <c r="F206" s="18">
        <v>0.69650000000000001</v>
      </c>
      <c r="G206" s="18">
        <v>0.21240000000000001</v>
      </c>
      <c r="H206" s="18">
        <v>9.4520000000000007E-2</v>
      </c>
      <c r="I206" s="18">
        <v>2.036</v>
      </c>
      <c r="J206" s="18">
        <v>0.4713</v>
      </c>
      <c r="K206" s="18">
        <v>-4.0559999999999999E-2</v>
      </c>
      <c r="L206" s="18">
        <v>2.8079999999999998</v>
      </c>
      <c r="M206" s="18">
        <v>0.69820000000000004</v>
      </c>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x14ac:dyDescent="0.15">
      <c r="B207">
        <v>233.56299999999999</v>
      </c>
      <c r="C207">
        <v>5</v>
      </c>
      <c r="D207" s="18">
        <v>-1.515E-2</v>
      </c>
      <c r="E207" s="18">
        <v>-3.5349999999999999E-2</v>
      </c>
      <c r="F207" s="18">
        <v>0.74070000000000003</v>
      </c>
      <c r="G207" s="18">
        <v>0.18099999999999999</v>
      </c>
      <c r="H207" s="18">
        <v>0.2404</v>
      </c>
      <c r="I207" s="18">
        <v>2.3380000000000001</v>
      </c>
      <c r="J207" s="18">
        <v>0.53949999999999998</v>
      </c>
      <c r="K207" s="18">
        <v>-0.18990000000000001</v>
      </c>
      <c r="L207" s="18">
        <v>2.5950000000000002</v>
      </c>
      <c r="M207" s="18">
        <v>0.63329999999999997</v>
      </c>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x14ac:dyDescent="0.15">
      <c r="B208">
        <v>233.56299999999999</v>
      </c>
      <c r="C208">
        <v>7</v>
      </c>
      <c r="D208" s="18">
        <v>-1.183E-2</v>
      </c>
      <c r="E208" s="18">
        <v>-2.4539999999999999E-2</v>
      </c>
      <c r="F208" s="18">
        <v>0.72340000000000004</v>
      </c>
      <c r="G208" s="18">
        <v>0.17749999999999999</v>
      </c>
      <c r="H208" s="18">
        <v>6.0089999999999998E-2</v>
      </c>
      <c r="I208" s="18">
        <v>1.8140000000000001</v>
      </c>
      <c r="J208" s="18">
        <v>0.1983</v>
      </c>
      <c r="K208" s="18">
        <v>-2.3730000000000001E-2</v>
      </c>
      <c r="L208" s="18">
        <v>1.9430000000000001</v>
      </c>
      <c r="M208" s="18">
        <v>7.392E-2</v>
      </c>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x14ac:dyDescent="0.15">
      <c r="B209">
        <v>233.56299999999999</v>
      </c>
      <c r="C209">
        <v>10</v>
      </c>
      <c r="D209" s="18">
        <v>-1.0659999999999999E-2</v>
      </c>
      <c r="E209" s="18">
        <v>-5.3929999999999999E-2</v>
      </c>
      <c r="F209" s="18">
        <v>0.81320000000000003</v>
      </c>
      <c r="G209" s="18">
        <v>0.2306</v>
      </c>
      <c r="H209" s="18">
        <v>0.1036</v>
      </c>
      <c r="I209" s="18">
        <v>1.1479999999999999</v>
      </c>
      <c r="J209" s="18">
        <v>0.61809999999999998</v>
      </c>
      <c r="K209" s="18">
        <v>-3.9010000000000003E-2</v>
      </c>
      <c r="L209" s="18">
        <v>0.83099999999999996</v>
      </c>
      <c r="M209" s="18">
        <v>1.075</v>
      </c>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x14ac:dyDescent="0.15">
      <c r="B210">
        <v>233.56299999999999</v>
      </c>
      <c r="C210">
        <v>15</v>
      </c>
      <c r="D210" s="18">
        <v>-1.0959999999999999E-2</v>
      </c>
      <c r="E210" s="18">
        <v>3.0530000000000002E-2</v>
      </c>
      <c r="F210" s="18">
        <v>0.93369999999999997</v>
      </c>
      <c r="G210" s="18">
        <v>3.1269999999999999E-2</v>
      </c>
      <c r="H210" s="18">
        <v>1.6619999999999999E-2</v>
      </c>
      <c r="I210" s="18">
        <v>2.38</v>
      </c>
      <c r="J210" s="18">
        <v>0.113</v>
      </c>
      <c r="K210" s="18">
        <v>-3.619E-2</v>
      </c>
      <c r="L210" s="18">
        <v>0.97450000000000003</v>
      </c>
      <c r="M210" s="18">
        <v>3.9419999999999997E-2</v>
      </c>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x14ac:dyDescent="0.15">
      <c r="B211">
        <v>233.56299999999999</v>
      </c>
      <c r="C211">
        <v>20</v>
      </c>
      <c r="D211" s="18">
        <v>-1.018E-2</v>
      </c>
      <c r="E211" s="18">
        <v>-2.0209999999999999E-2</v>
      </c>
      <c r="F211" s="18">
        <v>1.0409999999999999</v>
      </c>
      <c r="G211" s="18">
        <v>3.2149999999999998E-2</v>
      </c>
      <c r="H211" s="18">
        <v>1.583E-2</v>
      </c>
      <c r="I211" s="18">
        <v>1.8660000000000001</v>
      </c>
      <c r="J211" s="18">
        <v>0.1578</v>
      </c>
      <c r="K211" s="18">
        <v>1.455E-2</v>
      </c>
      <c r="L211" s="18">
        <v>2.35</v>
      </c>
      <c r="M211" s="18">
        <v>0.1123</v>
      </c>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x14ac:dyDescent="0.15">
      <c r="B212">
        <v>364.96300000000002</v>
      </c>
      <c r="C212">
        <v>1</v>
      </c>
      <c r="D212" s="18">
        <v>-3.0100000000000002E-9</v>
      </c>
      <c r="E212" s="18">
        <v>-7.3910000000000003E-2</v>
      </c>
      <c r="F212" s="18">
        <v>0.45989999999999998</v>
      </c>
      <c r="G212" s="18">
        <v>0.67720000000000002</v>
      </c>
      <c r="H212" s="18">
        <v>9.5740000000000006E-2</v>
      </c>
      <c r="I212" s="18">
        <v>1.8939999999999999</v>
      </c>
      <c r="J212" s="18">
        <v>0.30030000000000001</v>
      </c>
      <c r="K212" s="18">
        <v>-2.1829999999999999E-2</v>
      </c>
      <c r="L212" s="18">
        <v>2.387</v>
      </c>
      <c r="M212" s="18">
        <v>0.1066</v>
      </c>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x14ac:dyDescent="0.15">
      <c r="B213">
        <v>364.96300000000002</v>
      </c>
      <c r="C213">
        <v>3</v>
      </c>
      <c r="D213" s="18">
        <v>-1.9009999999999999E-2</v>
      </c>
      <c r="E213" s="18">
        <v>-3.9050000000000001E-2</v>
      </c>
      <c r="F213" s="18">
        <v>0.99760000000000004</v>
      </c>
      <c r="G213" s="18">
        <v>1.008</v>
      </c>
      <c r="H213" s="18">
        <v>7.7200000000000005E-2</v>
      </c>
      <c r="I213" s="18">
        <v>2.0329999999999999</v>
      </c>
      <c r="J213" s="18">
        <v>0.20449999999999999</v>
      </c>
      <c r="K213" s="18">
        <v>-1.9140000000000001E-2</v>
      </c>
      <c r="L213" s="18">
        <v>2.262</v>
      </c>
      <c r="M213" s="18">
        <v>6.2480000000000001E-2</v>
      </c>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x14ac:dyDescent="0.15">
      <c r="B214">
        <v>364.96300000000002</v>
      </c>
      <c r="C214">
        <v>5</v>
      </c>
      <c r="D214" s="18">
        <v>-2.1100000000000001E-2</v>
      </c>
      <c r="E214" s="18">
        <v>-1.5310000000000001E-2</v>
      </c>
      <c r="F214" s="18">
        <v>8.7010000000000004E-2</v>
      </c>
      <c r="G214" s="18">
        <v>0.33750000000000002</v>
      </c>
      <c r="H214" s="18">
        <v>4.5719999999999997E-2</v>
      </c>
      <c r="I214" s="18">
        <v>1.98</v>
      </c>
      <c r="J214" s="18">
        <v>0.1111</v>
      </c>
      <c r="K214" s="18">
        <v>-9.3010000000000002E-3</v>
      </c>
      <c r="L214" s="18">
        <v>2.1419999999999999</v>
      </c>
      <c r="M214" s="18">
        <v>3.1910000000000001E-2</v>
      </c>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x14ac:dyDescent="0.15">
      <c r="B215">
        <v>364.96300000000002</v>
      </c>
      <c r="C215">
        <v>7</v>
      </c>
      <c r="D215" s="18">
        <v>-3.031E-2</v>
      </c>
      <c r="E215" s="18">
        <v>-5.855E-3</v>
      </c>
      <c r="F215" s="18">
        <v>1.101</v>
      </c>
      <c r="G215" s="18">
        <v>3.0339999999999999E-2</v>
      </c>
      <c r="H215" s="18">
        <v>5.389E-2</v>
      </c>
      <c r="I215" s="18">
        <v>2.0099999999999998</v>
      </c>
      <c r="J215" s="18">
        <v>9.9559999999999996E-2</v>
      </c>
      <c r="K215" s="18">
        <v>-1.7729999999999999E-2</v>
      </c>
      <c r="L215" s="18">
        <v>2.11</v>
      </c>
      <c r="M215" s="18">
        <v>6.3020000000000007E-2</v>
      </c>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x14ac:dyDescent="0.15">
      <c r="B216">
        <v>364.96300000000002</v>
      </c>
      <c r="C216">
        <v>10</v>
      </c>
      <c r="D216" s="18">
        <v>-1.9390000000000001E-2</v>
      </c>
      <c r="E216" s="18">
        <v>-1.8069999999999999E-2</v>
      </c>
      <c r="F216" s="18">
        <v>0.1176</v>
      </c>
      <c r="G216" s="18">
        <v>9.0130000000000002E-2</v>
      </c>
      <c r="H216" s="18">
        <v>5.4179999999999999E-2</v>
      </c>
      <c r="I216" s="18">
        <v>1.988</v>
      </c>
      <c r="J216" s="18">
        <v>0.1197</v>
      </c>
      <c r="K216" s="18">
        <v>-1.6729999999999998E-2</v>
      </c>
      <c r="L216" s="18">
        <v>2.0880000000000001</v>
      </c>
      <c r="M216" s="18">
        <v>5.629E-2</v>
      </c>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x14ac:dyDescent="0.15">
      <c r="B217">
        <v>364.96300000000002</v>
      </c>
      <c r="C217">
        <v>15</v>
      </c>
      <c r="D217" s="18">
        <v>-1.7299999999999999E-2</v>
      </c>
      <c r="E217" s="18">
        <v>-2.052E-2</v>
      </c>
      <c r="F217" s="18">
        <v>0.16420000000000001</v>
      </c>
      <c r="G217" s="18">
        <v>7.4039999999999995E-2</v>
      </c>
      <c r="H217" s="18">
        <v>6.5159999999999996E-2</v>
      </c>
      <c r="I217" s="18">
        <v>2.1429999999999998</v>
      </c>
      <c r="J217" s="18">
        <v>0.47770000000000001</v>
      </c>
      <c r="K217" s="18">
        <v>-2.733E-2</v>
      </c>
      <c r="L217" s="18">
        <v>2.7679999999999998</v>
      </c>
      <c r="M217" s="18">
        <v>0.3226</v>
      </c>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x14ac:dyDescent="0.15">
      <c r="B218">
        <v>364.96300000000002</v>
      </c>
      <c r="C218">
        <v>20</v>
      </c>
      <c r="D218" s="18">
        <v>-3.4729999999999997E-2</v>
      </c>
      <c r="E218" s="18">
        <v>8.8769999999999995E-3</v>
      </c>
      <c r="F218" s="18">
        <v>2.117</v>
      </c>
      <c r="G218" s="18">
        <v>5.6349999999999997E-2</v>
      </c>
      <c r="H218" s="18">
        <v>3.372E-2</v>
      </c>
      <c r="I218" s="18">
        <v>1.887</v>
      </c>
      <c r="J218" s="18">
        <v>0.29389999999999999</v>
      </c>
      <c r="K218" s="18">
        <v>-7.8689999999999993E-3</v>
      </c>
      <c r="L218" s="18">
        <v>2.4089999999999998</v>
      </c>
      <c r="M218" s="18">
        <v>0.1744</v>
      </c>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x14ac:dyDescent="0.15">
      <c r="B219">
        <v>483.56299999999999</v>
      </c>
      <c r="C219">
        <v>1</v>
      </c>
      <c r="D219" s="18">
        <v>-3.0100000000000002E-9</v>
      </c>
      <c r="E219" s="18">
        <v>-7.3910000000000003E-2</v>
      </c>
      <c r="F219" s="18">
        <v>0.45989999999999998</v>
      </c>
      <c r="G219" s="18">
        <v>0.67720000000000002</v>
      </c>
      <c r="H219" s="18">
        <v>9.5740000000000006E-2</v>
      </c>
      <c r="I219" s="18">
        <v>1.8939999999999999</v>
      </c>
      <c r="J219" s="18">
        <v>0.30030000000000001</v>
      </c>
      <c r="K219" s="18">
        <v>-2.1829999999999999E-2</v>
      </c>
      <c r="L219" s="18">
        <v>2.387</v>
      </c>
      <c r="M219" s="18">
        <v>0.1066</v>
      </c>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x14ac:dyDescent="0.15">
      <c r="B220">
        <v>483.56299999999999</v>
      </c>
      <c r="C220">
        <v>3</v>
      </c>
      <c r="D220" s="18">
        <v>-1.9009999999999999E-2</v>
      </c>
      <c r="E220" s="18">
        <v>-3.9050000000000001E-2</v>
      </c>
      <c r="F220" s="18">
        <v>0.99760000000000004</v>
      </c>
      <c r="G220" s="18">
        <v>1.008</v>
      </c>
      <c r="H220" s="18">
        <v>7.7200000000000005E-2</v>
      </c>
      <c r="I220" s="18">
        <v>2.0329999999999999</v>
      </c>
      <c r="J220" s="18">
        <v>0.20449999999999999</v>
      </c>
      <c r="K220" s="18">
        <v>-1.9140000000000001E-2</v>
      </c>
      <c r="L220" s="18">
        <v>2.262</v>
      </c>
      <c r="M220" s="18">
        <v>6.2480000000000001E-2</v>
      </c>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x14ac:dyDescent="0.15">
      <c r="B221">
        <v>483.56299999999999</v>
      </c>
      <c r="C221">
        <v>5</v>
      </c>
      <c r="D221" s="18">
        <v>-2.1100000000000001E-2</v>
      </c>
      <c r="E221" s="18">
        <v>-1.5310000000000001E-2</v>
      </c>
      <c r="F221" s="18">
        <v>8.7010000000000004E-2</v>
      </c>
      <c r="G221" s="18">
        <v>0.33750000000000002</v>
      </c>
      <c r="H221" s="18">
        <v>4.5719999999999997E-2</v>
      </c>
      <c r="I221" s="18">
        <v>1.98</v>
      </c>
      <c r="J221" s="18">
        <v>0.1111</v>
      </c>
      <c r="K221" s="18">
        <v>-9.3010000000000002E-3</v>
      </c>
      <c r="L221" s="18">
        <v>2.1419999999999999</v>
      </c>
      <c r="M221" s="18">
        <v>3.1910000000000001E-2</v>
      </c>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x14ac:dyDescent="0.15">
      <c r="B222">
        <v>483.56299999999999</v>
      </c>
      <c r="C222">
        <v>7</v>
      </c>
      <c r="D222" s="18">
        <v>-3.031E-2</v>
      </c>
      <c r="E222" s="18">
        <v>-5.855E-3</v>
      </c>
      <c r="F222" s="18">
        <v>1.101</v>
      </c>
      <c r="G222" s="18">
        <v>3.0339999999999999E-2</v>
      </c>
      <c r="H222" s="18">
        <v>5.389E-2</v>
      </c>
      <c r="I222" s="18">
        <v>2.0099999999999998</v>
      </c>
      <c r="J222" s="18">
        <v>9.9559999999999996E-2</v>
      </c>
      <c r="K222" s="18">
        <v>-1.7729999999999999E-2</v>
      </c>
      <c r="L222" s="18">
        <v>2.11</v>
      </c>
      <c r="M222" s="18">
        <v>6.3020000000000007E-2</v>
      </c>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x14ac:dyDescent="0.15">
      <c r="B223">
        <v>483.56299999999999</v>
      </c>
      <c r="C223">
        <v>10</v>
      </c>
      <c r="D223" s="18">
        <v>-1.9390000000000001E-2</v>
      </c>
      <c r="E223" s="18">
        <v>-1.8069999999999999E-2</v>
      </c>
      <c r="F223" s="18">
        <v>0.1176</v>
      </c>
      <c r="G223" s="18">
        <v>9.0130000000000002E-2</v>
      </c>
      <c r="H223" s="18">
        <v>5.4179999999999999E-2</v>
      </c>
      <c r="I223" s="18">
        <v>1.988</v>
      </c>
      <c r="J223" s="18">
        <v>0.1197</v>
      </c>
      <c r="K223" s="18">
        <v>-1.6729999999999998E-2</v>
      </c>
      <c r="L223" s="18">
        <v>2.0880000000000001</v>
      </c>
      <c r="M223" s="18">
        <v>5.629E-2</v>
      </c>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x14ac:dyDescent="0.15">
      <c r="B224">
        <v>483.56299999999999</v>
      </c>
      <c r="C224">
        <v>15</v>
      </c>
      <c r="D224" s="18">
        <v>-1.7299999999999999E-2</v>
      </c>
      <c r="E224" s="18">
        <v>-2.052E-2</v>
      </c>
      <c r="F224" s="18">
        <v>0.16420000000000001</v>
      </c>
      <c r="G224" s="18">
        <v>7.4039999999999995E-2</v>
      </c>
      <c r="H224" s="18">
        <v>6.5159999999999996E-2</v>
      </c>
      <c r="I224" s="18">
        <v>2.1429999999999998</v>
      </c>
      <c r="J224" s="18">
        <v>0.47770000000000001</v>
      </c>
      <c r="K224" s="18">
        <v>-2.733E-2</v>
      </c>
      <c r="L224" s="18">
        <v>2.7679999999999998</v>
      </c>
      <c r="M224" s="18">
        <v>0.3226</v>
      </c>
      <c r="O224" s="18"/>
      <c r="P224" s="157" t="s">
        <v>651</v>
      </c>
      <c r="Q224" s="157"/>
      <c r="R224" s="157"/>
      <c r="S224" s="157"/>
      <c r="T224" s="157" t="s">
        <v>650</v>
      </c>
      <c r="U224" s="157"/>
      <c r="V224" s="157"/>
      <c r="W224" s="157"/>
      <c r="X224" s="157" t="s">
        <v>652</v>
      </c>
      <c r="Y224" s="157"/>
      <c r="Z224" s="157"/>
      <c r="AA224" s="157"/>
      <c r="AB224" s="157" t="s">
        <v>653</v>
      </c>
      <c r="AC224" s="157"/>
      <c r="AD224" s="157"/>
      <c r="AE224" s="157"/>
      <c r="AF224" s="157" t="s">
        <v>654</v>
      </c>
      <c r="AG224" s="157"/>
      <c r="AH224" s="157"/>
      <c r="AI224" s="157"/>
    </row>
    <row r="225" spans="2:35" x14ac:dyDescent="0.15">
      <c r="B225">
        <v>483.56299999999999</v>
      </c>
      <c r="C225">
        <v>20</v>
      </c>
      <c r="D225" s="18">
        <v>-3.4729999999999997E-2</v>
      </c>
      <c r="E225" s="18">
        <v>8.8769999999999995E-3</v>
      </c>
      <c r="F225" s="18">
        <v>2.117</v>
      </c>
      <c r="G225" s="18">
        <v>5.6349999999999997E-2</v>
      </c>
      <c r="H225" s="18">
        <v>3.372E-2</v>
      </c>
      <c r="I225" s="18">
        <v>1.887</v>
      </c>
      <c r="J225" s="18">
        <v>0.29389999999999999</v>
      </c>
      <c r="K225" s="18">
        <v>-7.8689999999999993E-3</v>
      </c>
      <c r="L225" s="18">
        <v>2.4089999999999998</v>
      </c>
      <c r="M225" s="18">
        <v>0.1744</v>
      </c>
      <c r="O225" s="18">
        <f>O82</f>
        <v>1</v>
      </c>
      <c r="P225" s="18">
        <f t="shared" ref="P225:S229" ca="1" si="25">MAX(1E-20,(T225+X225+AB225+AF225)*2*ACOS(-1))</f>
        <v>0.97066539560945408</v>
      </c>
      <c r="Q225" s="18">
        <f t="shared" ca="1" si="25"/>
        <v>0.9830433845162817</v>
      </c>
      <c r="R225" s="18">
        <f t="shared" ca="1" si="25"/>
        <v>0.97066539560945408</v>
      </c>
      <c r="S225" s="18">
        <f t="shared" ca="1" si="25"/>
        <v>0.9830433845162817</v>
      </c>
      <c r="T225" s="18">
        <f t="shared" ref="T225:W229" ca="1" si="26">MAX(0,P82*(1-ABS($P$6))+T82*(1-ABS($P$6)^(X82+1))/(X82+1))</f>
        <v>5.3771204258818844E-2</v>
      </c>
      <c r="U225" s="18">
        <f t="shared" ca="1" si="26"/>
        <v>5.2044479943680416E-2</v>
      </c>
      <c r="V225" s="18">
        <f t="shared" ca="1" si="26"/>
        <v>5.3771204258818844E-2</v>
      </c>
      <c r="W225" s="18">
        <f t="shared" ca="1" si="26"/>
        <v>5.2044479943680416E-2</v>
      </c>
      <c r="X225" s="18">
        <f t="shared" ref="X225:AA229" ca="1" si="27">MAX(0,(P82+T82*ABS($P$6)^X82+AB82+AF82*$P$7^AJ82)*0.5*($P$7-$P$6))</f>
        <v>7.1012538981783573E-3</v>
      </c>
      <c r="Y225" s="18">
        <f t="shared" ca="1" si="27"/>
        <v>6.6746172469713859E-3</v>
      </c>
      <c r="Z225" s="18">
        <f t="shared" ca="1" si="27"/>
        <v>7.1012538981783573E-3</v>
      </c>
      <c r="AA225" s="18">
        <f t="shared" ca="1" si="27"/>
        <v>6.6746172469713859E-3</v>
      </c>
      <c r="AB225" s="18">
        <f t="shared" ref="AB225:AE229" ca="1" si="28">MAX(0,AB82*(AN82-($P$7))+AF82*(AN82^(AJ82+1)-$P$7^(AJ82+1))/(AJ82+1))</f>
        <v>9.361373764249753E-2</v>
      </c>
      <c r="AC225" s="18">
        <f t="shared" ca="1" si="28"/>
        <v>9.7737116728901202E-2</v>
      </c>
      <c r="AD225" s="18">
        <f t="shared" ca="1" si="28"/>
        <v>9.361373764249753E-2</v>
      </c>
      <c r="AE225" s="18">
        <f t="shared" ca="1" si="28"/>
        <v>9.7737116728901202E-2</v>
      </c>
      <c r="AF225" s="18">
        <f t="shared" ref="AF225:AI229" ca="1" si="29">IF(AN82&lt;1,MAX(0,(AB82+AF82*AN82^AJ82+AR82)*0.5*(1-AN82)),0)</f>
        <v>0</v>
      </c>
      <c r="AG225" s="18">
        <f t="shared" ca="1" si="29"/>
        <v>0</v>
      </c>
      <c r="AH225" s="18">
        <f t="shared" ca="1" si="29"/>
        <v>0</v>
      </c>
      <c r="AI225" s="18">
        <f t="shared" ca="1" si="29"/>
        <v>0</v>
      </c>
    </row>
    <row r="226" spans="2:35" x14ac:dyDescent="0.15">
      <c r="B226">
        <v>631.56299999999999</v>
      </c>
      <c r="C226">
        <v>1</v>
      </c>
      <c r="D226" s="18">
        <v>-3.0100000000000002E-9</v>
      </c>
      <c r="E226" s="18">
        <v>-7.3910000000000003E-2</v>
      </c>
      <c r="F226" s="18">
        <v>0.45989999999999998</v>
      </c>
      <c r="G226" s="18">
        <v>0.67720000000000002</v>
      </c>
      <c r="H226" s="18">
        <v>9.5740000000000006E-2</v>
      </c>
      <c r="I226" s="18">
        <v>1.8939999999999999</v>
      </c>
      <c r="J226" s="18">
        <v>0.30030000000000001</v>
      </c>
      <c r="K226" s="18">
        <v>-2.1829999999999999E-2</v>
      </c>
      <c r="L226" s="18">
        <v>2.387</v>
      </c>
      <c r="M226" s="18">
        <v>0.1066</v>
      </c>
      <c r="O226" s="18">
        <f>O83</f>
        <v>1</v>
      </c>
      <c r="P226" s="18">
        <f t="shared" ca="1" si="25"/>
        <v>0.97066539560945408</v>
      </c>
      <c r="Q226" s="18">
        <f t="shared" ca="1" si="25"/>
        <v>0.9830433845162817</v>
      </c>
      <c r="R226" s="18">
        <f t="shared" ca="1" si="25"/>
        <v>0.97066539560945408</v>
      </c>
      <c r="S226" s="18">
        <f t="shared" ca="1" si="25"/>
        <v>0.9830433845162817</v>
      </c>
      <c r="T226" s="18">
        <f t="shared" ca="1" si="26"/>
        <v>5.3771204258818844E-2</v>
      </c>
      <c r="U226" s="18">
        <f t="shared" ca="1" si="26"/>
        <v>5.2044479943680416E-2</v>
      </c>
      <c r="V226" s="18">
        <f t="shared" ca="1" si="26"/>
        <v>5.3771204258818844E-2</v>
      </c>
      <c r="W226" s="18">
        <f t="shared" ca="1" si="26"/>
        <v>5.2044479943680416E-2</v>
      </c>
      <c r="X226" s="18">
        <f t="shared" ca="1" si="27"/>
        <v>7.1012538981783573E-3</v>
      </c>
      <c r="Y226" s="18">
        <f t="shared" ca="1" si="27"/>
        <v>6.6746172469713859E-3</v>
      </c>
      <c r="Z226" s="18">
        <f t="shared" ca="1" si="27"/>
        <v>7.1012538981783573E-3</v>
      </c>
      <c r="AA226" s="18">
        <f t="shared" ca="1" si="27"/>
        <v>6.6746172469713859E-3</v>
      </c>
      <c r="AB226" s="18">
        <f t="shared" ca="1" si="28"/>
        <v>9.361373764249753E-2</v>
      </c>
      <c r="AC226" s="18">
        <f t="shared" ca="1" si="28"/>
        <v>9.7737116728901202E-2</v>
      </c>
      <c r="AD226" s="18">
        <f t="shared" ca="1" si="28"/>
        <v>9.361373764249753E-2</v>
      </c>
      <c r="AE226" s="18">
        <f t="shared" ca="1" si="28"/>
        <v>9.7737116728901202E-2</v>
      </c>
      <c r="AF226" s="18">
        <f t="shared" ca="1" si="29"/>
        <v>0</v>
      </c>
      <c r="AG226" s="18">
        <f t="shared" ca="1" si="29"/>
        <v>0</v>
      </c>
      <c r="AH226" s="18">
        <f t="shared" ca="1" si="29"/>
        <v>0</v>
      </c>
      <c r="AI226" s="18">
        <f t="shared" ca="1" si="29"/>
        <v>0</v>
      </c>
    </row>
    <row r="227" spans="2:35" x14ac:dyDescent="0.15">
      <c r="B227">
        <v>631.56299999999999</v>
      </c>
      <c r="C227">
        <v>3</v>
      </c>
      <c r="D227" s="18">
        <v>-1.9009999999999999E-2</v>
      </c>
      <c r="E227" s="18">
        <v>-3.9050000000000001E-2</v>
      </c>
      <c r="F227" s="18">
        <v>0.99760000000000004</v>
      </c>
      <c r="G227" s="18">
        <v>1.008</v>
      </c>
      <c r="H227" s="18">
        <v>7.7200000000000005E-2</v>
      </c>
      <c r="I227" s="18">
        <v>2.0329999999999999</v>
      </c>
      <c r="J227" s="18">
        <v>0.20449999999999999</v>
      </c>
      <c r="K227" s="18">
        <v>-1.9140000000000001E-2</v>
      </c>
      <c r="L227" s="18">
        <v>2.262</v>
      </c>
      <c r="M227" s="18">
        <v>6.2480000000000001E-2</v>
      </c>
      <c r="O227" s="18">
        <f>O84</f>
        <v>1</v>
      </c>
      <c r="P227" s="18">
        <f t="shared" ca="1" si="25"/>
        <v>0.97066539560945408</v>
      </c>
      <c r="Q227" s="18">
        <f t="shared" ca="1" si="25"/>
        <v>0.9830433845162817</v>
      </c>
      <c r="R227" s="18">
        <f t="shared" ca="1" si="25"/>
        <v>0.97066539560945408</v>
      </c>
      <c r="S227" s="18">
        <f t="shared" ca="1" si="25"/>
        <v>0.9830433845162817</v>
      </c>
      <c r="T227" s="18">
        <f t="shared" ca="1" si="26"/>
        <v>5.3771204258818844E-2</v>
      </c>
      <c r="U227" s="18">
        <f t="shared" ca="1" si="26"/>
        <v>5.2044479943680416E-2</v>
      </c>
      <c r="V227" s="18">
        <f t="shared" ca="1" si="26"/>
        <v>5.3771204258818844E-2</v>
      </c>
      <c r="W227" s="18">
        <f t="shared" ca="1" si="26"/>
        <v>5.2044479943680416E-2</v>
      </c>
      <c r="X227" s="18">
        <f t="shared" ca="1" si="27"/>
        <v>7.1012538981783573E-3</v>
      </c>
      <c r="Y227" s="18">
        <f t="shared" ca="1" si="27"/>
        <v>6.6746172469713859E-3</v>
      </c>
      <c r="Z227" s="18">
        <f t="shared" ca="1" si="27"/>
        <v>7.1012538981783573E-3</v>
      </c>
      <c r="AA227" s="18">
        <f t="shared" ca="1" si="27"/>
        <v>6.6746172469713859E-3</v>
      </c>
      <c r="AB227" s="18">
        <f t="shared" ca="1" si="28"/>
        <v>9.361373764249753E-2</v>
      </c>
      <c r="AC227" s="18">
        <f t="shared" ca="1" si="28"/>
        <v>9.7737116728901202E-2</v>
      </c>
      <c r="AD227" s="18">
        <f t="shared" ca="1" si="28"/>
        <v>9.361373764249753E-2</v>
      </c>
      <c r="AE227" s="18">
        <f t="shared" ca="1" si="28"/>
        <v>9.7737116728901202E-2</v>
      </c>
      <c r="AF227" s="18">
        <f t="shared" ca="1" si="29"/>
        <v>0</v>
      </c>
      <c r="AG227" s="18">
        <f t="shared" ca="1" si="29"/>
        <v>0</v>
      </c>
      <c r="AH227" s="18">
        <f t="shared" ca="1" si="29"/>
        <v>0</v>
      </c>
      <c r="AI227" s="18">
        <f t="shared" ca="1" si="29"/>
        <v>0</v>
      </c>
    </row>
    <row r="228" spans="2:35" x14ac:dyDescent="0.15">
      <c r="B228">
        <v>631.56299999999999</v>
      </c>
      <c r="C228">
        <v>5</v>
      </c>
      <c r="D228" s="18">
        <v>-2.1100000000000001E-2</v>
      </c>
      <c r="E228" s="18">
        <v>-1.5310000000000001E-2</v>
      </c>
      <c r="F228" s="18">
        <v>8.7010000000000004E-2</v>
      </c>
      <c r="G228" s="18">
        <v>0.33750000000000002</v>
      </c>
      <c r="H228" s="18">
        <v>4.5719999999999997E-2</v>
      </c>
      <c r="I228" s="18">
        <v>1.98</v>
      </c>
      <c r="J228" s="18">
        <v>0.1111</v>
      </c>
      <c r="K228" s="18">
        <v>-9.3010000000000002E-3</v>
      </c>
      <c r="L228" s="18">
        <v>2.1419999999999999</v>
      </c>
      <c r="M228" s="18">
        <v>3.1910000000000001E-2</v>
      </c>
      <c r="O228" s="18">
        <f>O85</f>
        <v>1</v>
      </c>
      <c r="P228" s="18">
        <f t="shared" ca="1" si="25"/>
        <v>0.97066539560945408</v>
      </c>
      <c r="Q228" s="18">
        <f t="shared" ca="1" si="25"/>
        <v>0.9830433845162817</v>
      </c>
      <c r="R228" s="18">
        <f t="shared" ca="1" si="25"/>
        <v>0.97066539560945408</v>
      </c>
      <c r="S228" s="18">
        <f t="shared" ca="1" si="25"/>
        <v>0.9830433845162817</v>
      </c>
      <c r="T228" s="18">
        <f t="shared" ca="1" si="26"/>
        <v>5.3771204258818844E-2</v>
      </c>
      <c r="U228" s="18">
        <f t="shared" ca="1" si="26"/>
        <v>5.2044479943680416E-2</v>
      </c>
      <c r="V228" s="18">
        <f t="shared" ca="1" si="26"/>
        <v>5.3771204258818844E-2</v>
      </c>
      <c r="W228" s="18">
        <f t="shared" ca="1" si="26"/>
        <v>5.2044479943680416E-2</v>
      </c>
      <c r="X228" s="18">
        <f t="shared" ca="1" si="27"/>
        <v>7.1012538981783573E-3</v>
      </c>
      <c r="Y228" s="18">
        <f t="shared" ca="1" si="27"/>
        <v>6.6746172469713859E-3</v>
      </c>
      <c r="Z228" s="18">
        <f t="shared" ca="1" si="27"/>
        <v>7.1012538981783573E-3</v>
      </c>
      <c r="AA228" s="18">
        <f t="shared" ca="1" si="27"/>
        <v>6.6746172469713859E-3</v>
      </c>
      <c r="AB228" s="18">
        <f t="shared" ca="1" si="28"/>
        <v>9.361373764249753E-2</v>
      </c>
      <c r="AC228" s="18">
        <f t="shared" ca="1" si="28"/>
        <v>9.7737116728901202E-2</v>
      </c>
      <c r="AD228" s="18">
        <f t="shared" ca="1" si="28"/>
        <v>9.361373764249753E-2</v>
      </c>
      <c r="AE228" s="18">
        <f t="shared" ca="1" si="28"/>
        <v>9.7737116728901202E-2</v>
      </c>
      <c r="AF228" s="18">
        <f t="shared" ca="1" si="29"/>
        <v>0</v>
      </c>
      <c r="AG228" s="18">
        <f t="shared" ca="1" si="29"/>
        <v>0</v>
      </c>
      <c r="AH228" s="18">
        <f t="shared" ca="1" si="29"/>
        <v>0</v>
      </c>
      <c r="AI228" s="18">
        <f t="shared" ca="1" si="29"/>
        <v>0</v>
      </c>
    </row>
    <row r="229" spans="2:35" x14ac:dyDescent="0.15">
      <c r="B229">
        <v>631.56299999999999</v>
      </c>
      <c r="C229">
        <v>7</v>
      </c>
      <c r="D229" s="18">
        <v>-3.031E-2</v>
      </c>
      <c r="E229" s="18">
        <v>-5.855E-3</v>
      </c>
      <c r="F229" s="18">
        <v>1.101</v>
      </c>
      <c r="G229" s="18">
        <v>3.0339999999999999E-2</v>
      </c>
      <c r="H229" s="18">
        <v>5.389E-2</v>
      </c>
      <c r="I229" s="18">
        <v>2.0099999999999998</v>
      </c>
      <c r="J229" s="18">
        <v>9.9559999999999996E-2</v>
      </c>
      <c r="K229" s="18">
        <v>-1.7729999999999999E-2</v>
      </c>
      <c r="L229" s="18">
        <v>2.11</v>
      </c>
      <c r="M229" s="18">
        <v>6.3020000000000007E-2</v>
      </c>
      <c r="O229" s="18">
        <f>O86</f>
        <v>1</v>
      </c>
      <c r="P229" s="18">
        <f t="shared" ca="1" si="25"/>
        <v>0.97066539560945408</v>
      </c>
      <c r="Q229" s="18">
        <f t="shared" ca="1" si="25"/>
        <v>0.9830433845162817</v>
      </c>
      <c r="R229" s="18">
        <f t="shared" ca="1" si="25"/>
        <v>0.97066539560945408</v>
      </c>
      <c r="S229" s="18">
        <f t="shared" ca="1" si="25"/>
        <v>0.9830433845162817</v>
      </c>
      <c r="T229" s="18">
        <f t="shared" ca="1" si="26"/>
        <v>5.3771204258818844E-2</v>
      </c>
      <c r="U229" s="18">
        <f t="shared" ca="1" si="26"/>
        <v>5.2044479943680416E-2</v>
      </c>
      <c r="V229" s="18">
        <f t="shared" ca="1" si="26"/>
        <v>5.3771204258818844E-2</v>
      </c>
      <c r="W229" s="18">
        <f t="shared" ca="1" si="26"/>
        <v>5.2044479943680416E-2</v>
      </c>
      <c r="X229" s="18">
        <f t="shared" ca="1" si="27"/>
        <v>7.1012538981783573E-3</v>
      </c>
      <c r="Y229" s="18">
        <f t="shared" ca="1" si="27"/>
        <v>6.6746172469713859E-3</v>
      </c>
      <c r="Z229" s="18">
        <f t="shared" ca="1" si="27"/>
        <v>7.1012538981783573E-3</v>
      </c>
      <c r="AA229" s="18">
        <f t="shared" ca="1" si="27"/>
        <v>6.6746172469713859E-3</v>
      </c>
      <c r="AB229" s="18">
        <f t="shared" ca="1" si="28"/>
        <v>9.361373764249753E-2</v>
      </c>
      <c r="AC229" s="18">
        <f t="shared" ca="1" si="28"/>
        <v>9.7737116728901202E-2</v>
      </c>
      <c r="AD229" s="18">
        <f t="shared" ca="1" si="28"/>
        <v>9.361373764249753E-2</v>
      </c>
      <c r="AE229" s="18">
        <f t="shared" ca="1" si="28"/>
        <v>9.7737116728901202E-2</v>
      </c>
      <c r="AF229" s="18">
        <f t="shared" ca="1" si="29"/>
        <v>0</v>
      </c>
      <c r="AG229" s="18">
        <f t="shared" ca="1" si="29"/>
        <v>0</v>
      </c>
      <c r="AH229" s="18">
        <f t="shared" ca="1" si="29"/>
        <v>0</v>
      </c>
      <c r="AI229" s="18">
        <f t="shared" ca="1" si="29"/>
        <v>0</v>
      </c>
    </row>
    <row r="230" spans="2:35" x14ac:dyDescent="0.15">
      <c r="B230">
        <v>631.56299999999999</v>
      </c>
      <c r="C230">
        <v>10</v>
      </c>
      <c r="D230" s="18">
        <v>-1.9390000000000001E-2</v>
      </c>
      <c r="E230" s="18">
        <v>-1.8069999999999999E-2</v>
      </c>
      <c r="F230" s="18">
        <v>0.1176</v>
      </c>
      <c r="G230" s="18">
        <v>9.0130000000000002E-2</v>
      </c>
      <c r="H230" s="18">
        <v>5.4179999999999999E-2</v>
      </c>
      <c r="I230" s="18">
        <v>1.988</v>
      </c>
      <c r="J230" s="18">
        <v>0.1197</v>
      </c>
      <c r="K230" s="18">
        <v>-1.6729999999999998E-2</v>
      </c>
      <c r="L230" s="18">
        <v>2.0880000000000001</v>
      </c>
      <c r="M230" s="18">
        <v>5.629E-2</v>
      </c>
      <c r="O230" s="18">
        <f t="shared" ref="O230:O293" si="30">O87</f>
        <v>1</v>
      </c>
      <c r="P230" s="18">
        <f t="shared" ref="P230:S293" ca="1" si="31">MAX(1E-20,(T230+X230+AB230+AF230)*2*ACOS(-1))</f>
        <v>0.97066539560945408</v>
      </c>
      <c r="Q230" s="18">
        <f t="shared" ca="1" si="31"/>
        <v>0.9830433845162817</v>
      </c>
      <c r="R230" s="18">
        <f t="shared" ca="1" si="31"/>
        <v>0.97066539560945408</v>
      </c>
      <c r="S230" s="18">
        <f t="shared" ca="1" si="31"/>
        <v>0.9830433845162817</v>
      </c>
      <c r="T230" s="18">
        <f t="shared" ref="T230:W245" ca="1" si="32">MAX(0,P87*(1-ABS($P$6))+T87*(1-ABS($P$6)^(X87+1))/(X87+1))</f>
        <v>5.3771204258818844E-2</v>
      </c>
      <c r="U230" s="18">
        <f t="shared" ca="1" si="32"/>
        <v>5.2044479943680416E-2</v>
      </c>
      <c r="V230" s="18">
        <f t="shared" ca="1" si="32"/>
        <v>5.3771204258818844E-2</v>
      </c>
      <c r="W230" s="18">
        <f t="shared" ca="1" si="32"/>
        <v>5.2044479943680416E-2</v>
      </c>
      <c r="X230" s="18">
        <f t="shared" ref="X230:AA245" ca="1" si="33">MAX(0,(P87+T87*ABS($P$6)^X87+AB87+AF87*$P$7^AJ87)*0.5*($P$7-$P$6))</f>
        <v>7.1012538981783573E-3</v>
      </c>
      <c r="Y230" s="18">
        <f t="shared" ca="1" si="33"/>
        <v>6.6746172469713859E-3</v>
      </c>
      <c r="Z230" s="18">
        <f t="shared" ca="1" si="33"/>
        <v>7.1012538981783573E-3</v>
      </c>
      <c r="AA230" s="18">
        <f t="shared" ca="1" si="33"/>
        <v>6.6746172469713859E-3</v>
      </c>
      <c r="AB230" s="18">
        <f t="shared" ref="AB230:AE245" ca="1" si="34">MAX(0,AB87*(AN87-($P$7))+AF87*(AN87^(AJ87+1)-$P$7^(AJ87+1))/(AJ87+1))</f>
        <v>9.361373764249753E-2</v>
      </c>
      <c r="AC230" s="18">
        <f t="shared" ca="1" si="34"/>
        <v>9.7737116728901202E-2</v>
      </c>
      <c r="AD230" s="18">
        <f t="shared" ca="1" si="34"/>
        <v>9.361373764249753E-2</v>
      </c>
      <c r="AE230" s="18">
        <f t="shared" ca="1" si="34"/>
        <v>9.7737116728901202E-2</v>
      </c>
      <c r="AF230" s="18">
        <f t="shared" ref="AF230:AI245" ca="1" si="35">IF(AN87&lt;1,MAX(0,(AB87+AF87*AN87^AJ87+AR87)*0.5*(1-AN87)),0)</f>
        <v>0</v>
      </c>
      <c r="AG230" s="18">
        <f t="shared" ca="1" si="35"/>
        <v>0</v>
      </c>
      <c r="AH230" s="18">
        <f t="shared" ca="1" si="35"/>
        <v>0</v>
      </c>
      <c r="AI230" s="18">
        <f t="shared" ca="1" si="35"/>
        <v>0</v>
      </c>
    </row>
    <row r="231" spans="2:35" x14ac:dyDescent="0.15">
      <c r="B231">
        <v>631.56299999999999</v>
      </c>
      <c r="C231">
        <v>15</v>
      </c>
      <c r="D231" s="18">
        <v>-1.7299999999999999E-2</v>
      </c>
      <c r="E231" s="18">
        <v>-2.052E-2</v>
      </c>
      <c r="F231" s="18">
        <v>0.16420000000000001</v>
      </c>
      <c r="G231" s="18">
        <v>7.4039999999999995E-2</v>
      </c>
      <c r="H231" s="18">
        <v>6.5159999999999996E-2</v>
      </c>
      <c r="I231" s="18">
        <v>2.1429999999999998</v>
      </c>
      <c r="J231" s="18">
        <v>0.47770000000000001</v>
      </c>
      <c r="K231" s="18">
        <v>-2.733E-2</v>
      </c>
      <c r="L231" s="18">
        <v>2.7679999999999998</v>
      </c>
      <c r="M231" s="18">
        <v>0.3226</v>
      </c>
      <c r="O231" s="18">
        <f t="shared" si="30"/>
        <v>1</v>
      </c>
      <c r="P231" s="18">
        <f t="shared" ca="1" si="31"/>
        <v>0.97066539560945408</v>
      </c>
      <c r="Q231" s="18">
        <f t="shared" ca="1" si="31"/>
        <v>0.9830433845162817</v>
      </c>
      <c r="R231" s="18">
        <f t="shared" ca="1" si="31"/>
        <v>0.97066539560945408</v>
      </c>
      <c r="S231" s="18">
        <f t="shared" ca="1" si="31"/>
        <v>0.9830433845162817</v>
      </c>
      <c r="T231" s="18">
        <f t="shared" ca="1" si="32"/>
        <v>5.3771204258818844E-2</v>
      </c>
      <c r="U231" s="18">
        <f t="shared" ca="1" si="32"/>
        <v>5.2044479943680416E-2</v>
      </c>
      <c r="V231" s="18">
        <f t="shared" ca="1" si="32"/>
        <v>5.3771204258818844E-2</v>
      </c>
      <c r="W231" s="18">
        <f t="shared" ca="1" si="32"/>
        <v>5.2044479943680416E-2</v>
      </c>
      <c r="X231" s="18">
        <f t="shared" ca="1" si="33"/>
        <v>7.1012538981783573E-3</v>
      </c>
      <c r="Y231" s="18">
        <f t="shared" ca="1" si="33"/>
        <v>6.6746172469713859E-3</v>
      </c>
      <c r="Z231" s="18">
        <f t="shared" ca="1" si="33"/>
        <v>7.1012538981783573E-3</v>
      </c>
      <c r="AA231" s="18">
        <f t="shared" ca="1" si="33"/>
        <v>6.6746172469713859E-3</v>
      </c>
      <c r="AB231" s="18">
        <f t="shared" ca="1" si="34"/>
        <v>9.361373764249753E-2</v>
      </c>
      <c r="AC231" s="18">
        <f t="shared" ca="1" si="34"/>
        <v>9.7737116728901202E-2</v>
      </c>
      <c r="AD231" s="18">
        <f t="shared" ca="1" si="34"/>
        <v>9.361373764249753E-2</v>
      </c>
      <c r="AE231" s="18">
        <f t="shared" ca="1" si="34"/>
        <v>9.7737116728901202E-2</v>
      </c>
      <c r="AF231" s="18">
        <f t="shared" ca="1" si="35"/>
        <v>0</v>
      </c>
      <c r="AG231" s="18">
        <f t="shared" ca="1" si="35"/>
        <v>0</v>
      </c>
      <c r="AH231" s="18">
        <f t="shared" ca="1" si="35"/>
        <v>0</v>
      </c>
      <c r="AI231" s="18">
        <f t="shared" ca="1" si="35"/>
        <v>0</v>
      </c>
    </row>
    <row r="232" spans="2:35" x14ac:dyDescent="0.15">
      <c r="B232">
        <v>631.56299999999999</v>
      </c>
      <c r="C232">
        <v>20</v>
      </c>
      <c r="D232" s="18">
        <v>-3.4729999999999997E-2</v>
      </c>
      <c r="E232" s="18">
        <v>8.8769999999999995E-3</v>
      </c>
      <c r="F232" s="18">
        <v>2.117</v>
      </c>
      <c r="G232" s="18">
        <v>5.6349999999999997E-2</v>
      </c>
      <c r="H232" s="18">
        <v>3.372E-2</v>
      </c>
      <c r="I232" s="18">
        <v>1.887</v>
      </c>
      <c r="J232" s="18">
        <v>0.29389999999999999</v>
      </c>
      <c r="K232" s="18">
        <v>-7.8689999999999993E-3</v>
      </c>
      <c r="L232" s="18">
        <v>2.4089999999999998</v>
      </c>
      <c r="M232" s="18">
        <v>0.1744</v>
      </c>
      <c r="O232" s="18">
        <f t="shared" si="30"/>
        <v>1</v>
      </c>
      <c r="P232" s="18">
        <f t="shared" ca="1" si="31"/>
        <v>0.97066539560945408</v>
      </c>
      <c r="Q232" s="18">
        <f t="shared" ca="1" si="31"/>
        <v>0.9830433845162817</v>
      </c>
      <c r="R232" s="18">
        <f t="shared" ca="1" si="31"/>
        <v>0.97066539560945408</v>
      </c>
      <c r="S232" s="18">
        <f t="shared" ca="1" si="31"/>
        <v>0.9830433845162817</v>
      </c>
      <c r="T232" s="18">
        <f t="shared" ca="1" si="32"/>
        <v>5.3771204258818844E-2</v>
      </c>
      <c r="U232" s="18">
        <f t="shared" ca="1" si="32"/>
        <v>5.2044479943680416E-2</v>
      </c>
      <c r="V232" s="18">
        <f t="shared" ca="1" si="32"/>
        <v>5.3771204258818844E-2</v>
      </c>
      <c r="W232" s="18">
        <f t="shared" ca="1" si="32"/>
        <v>5.2044479943680416E-2</v>
      </c>
      <c r="X232" s="18">
        <f t="shared" ca="1" si="33"/>
        <v>7.1012538981783573E-3</v>
      </c>
      <c r="Y232" s="18">
        <f t="shared" ca="1" si="33"/>
        <v>6.6746172469713859E-3</v>
      </c>
      <c r="Z232" s="18">
        <f t="shared" ca="1" si="33"/>
        <v>7.1012538981783573E-3</v>
      </c>
      <c r="AA232" s="18">
        <f t="shared" ca="1" si="33"/>
        <v>6.6746172469713859E-3</v>
      </c>
      <c r="AB232" s="18">
        <f t="shared" ca="1" si="34"/>
        <v>9.361373764249753E-2</v>
      </c>
      <c r="AC232" s="18">
        <f t="shared" ca="1" si="34"/>
        <v>9.7737116728901202E-2</v>
      </c>
      <c r="AD232" s="18">
        <f t="shared" ca="1" si="34"/>
        <v>9.361373764249753E-2</v>
      </c>
      <c r="AE232" s="18">
        <f t="shared" ca="1" si="34"/>
        <v>9.7737116728901202E-2</v>
      </c>
      <c r="AF232" s="18">
        <f t="shared" ca="1" si="35"/>
        <v>0</v>
      </c>
      <c r="AG232" s="18">
        <f t="shared" ca="1" si="35"/>
        <v>0</v>
      </c>
      <c r="AH232" s="18">
        <f t="shared" ca="1" si="35"/>
        <v>0</v>
      </c>
      <c r="AI232" s="18">
        <f t="shared" ca="1" si="35"/>
        <v>0</v>
      </c>
    </row>
    <row r="233" spans="2:35" x14ac:dyDescent="0.15">
      <c r="B233">
        <v>774.68299999999999</v>
      </c>
      <c r="C233">
        <v>1</v>
      </c>
      <c r="D233" s="18">
        <v>-3.0100000000000002E-9</v>
      </c>
      <c r="E233" s="18">
        <v>-7.3910000000000003E-2</v>
      </c>
      <c r="F233" s="18">
        <v>0.45989999999999998</v>
      </c>
      <c r="G233" s="18">
        <v>0.67720000000000002</v>
      </c>
      <c r="H233" s="18">
        <v>9.5740000000000006E-2</v>
      </c>
      <c r="I233" s="18">
        <v>1.8939999999999999</v>
      </c>
      <c r="J233" s="18">
        <v>0.30030000000000001</v>
      </c>
      <c r="K233" s="18">
        <v>-2.1829999999999999E-2</v>
      </c>
      <c r="L233" s="18">
        <v>2.387</v>
      </c>
      <c r="M233" s="18">
        <v>0.1066</v>
      </c>
      <c r="O233" s="18">
        <f t="shared" si="30"/>
        <v>1</v>
      </c>
      <c r="P233" s="18">
        <f t="shared" ca="1" si="31"/>
        <v>0.97066539560945408</v>
      </c>
      <c r="Q233" s="18">
        <f t="shared" ca="1" si="31"/>
        <v>0.9830433845162817</v>
      </c>
      <c r="R233" s="18">
        <f t="shared" ca="1" si="31"/>
        <v>0.97066539560945408</v>
      </c>
      <c r="S233" s="18">
        <f t="shared" ca="1" si="31"/>
        <v>0.9830433845162817</v>
      </c>
      <c r="T233" s="18">
        <f t="shared" ca="1" si="32"/>
        <v>5.3771204258818844E-2</v>
      </c>
      <c r="U233" s="18">
        <f t="shared" ca="1" si="32"/>
        <v>5.2044479943680416E-2</v>
      </c>
      <c r="V233" s="18">
        <f t="shared" ca="1" si="32"/>
        <v>5.3771204258818844E-2</v>
      </c>
      <c r="W233" s="18">
        <f t="shared" ca="1" si="32"/>
        <v>5.2044479943680416E-2</v>
      </c>
      <c r="X233" s="18">
        <f t="shared" ca="1" si="33"/>
        <v>7.1012538981783573E-3</v>
      </c>
      <c r="Y233" s="18">
        <f t="shared" ca="1" si="33"/>
        <v>6.6746172469713859E-3</v>
      </c>
      <c r="Z233" s="18">
        <f t="shared" ca="1" si="33"/>
        <v>7.1012538981783573E-3</v>
      </c>
      <c r="AA233" s="18">
        <f t="shared" ca="1" si="33"/>
        <v>6.6746172469713859E-3</v>
      </c>
      <c r="AB233" s="18">
        <f t="shared" ca="1" si="34"/>
        <v>9.361373764249753E-2</v>
      </c>
      <c r="AC233" s="18">
        <f t="shared" ca="1" si="34"/>
        <v>9.7737116728901202E-2</v>
      </c>
      <c r="AD233" s="18">
        <f t="shared" ca="1" si="34"/>
        <v>9.361373764249753E-2</v>
      </c>
      <c r="AE233" s="18">
        <f t="shared" ca="1" si="34"/>
        <v>9.7737116728901202E-2</v>
      </c>
      <c r="AF233" s="18">
        <f t="shared" ca="1" si="35"/>
        <v>0</v>
      </c>
      <c r="AG233" s="18">
        <f t="shared" ca="1" si="35"/>
        <v>0</v>
      </c>
      <c r="AH233" s="18">
        <f t="shared" ca="1" si="35"/>
        <v>0</v>
      </c>
      <c r="AI233" s="18">
        <f t="shared" ca="1" si="35"/>
        <v>0</v>
      </c>
    </row>
    <row r="234" spans="2:35" x14ac:dyDescent="0.15">
      <c r="B234">
        <v>774.68299999999999</v>
      </c>
      <c r="C234">
        <v>3</v>
      </c>
      <c r="D234" s="18">
        <v>-1.9009999999999999E-2</v>
      </c>
      <c r="E234" s="18">
        <v>-3.9050000000000001E-2</v>
      </c>
      <c r="F234" s="18">
        <v>0.99760000000000004</v>
      </c>
      <c r="G234" s="18">
        <v>1.008</v>
      </c>
      <c r="H234" s="18">
        <v>7.7200000000000005E-2</v>
      </c>
      <c r="I234" s="18">
        <v>2.0329999999999999</v>
      </c>
      <c r="J234" s="18">
        <v>0.20449999999999999</v>
      </c>
      <c r="K234" s="18">
        <v>-1.9140000000000001E-2</v>
      </c>
      <c r="L234" s="18">
        <v>2.262</v>
      </c>
      <c r="M234" s="18">
        <v>6.2480000000000001E-2</v>
      </c>
      <c r="O234" s="18">
        <f t="shared" si="30"/>
        <v>1</v>
      </c>
      <c r="P234" s="18">
        <f t="shared" ca="1" si="31"/>
        <v>0.97066539560945408</v>
      </c>
      <c r="Q234" s="18">
        <f t="shared" ca="1" si="31"/>
        <v>0.9830433845162817</v>
      </c>
      <c r="R234" s="18">
        <f t="shared" ca="1" si="31"/>
        <v>0.97066539560945408</v>
      </c>
      <c r="S234" s="18">
        <f t="shared" ca="1" si="31"/>
        <v>0.9830433845162817</v>
      </c>
      <c r="T234" s="18">
        <f t="shared" ca="1" si="32"/>
        <v>5.3771204258818844E-2</v>
      </c>
      <c r="U234" s="18">
        <f t="shared" ca="1" si="32"/>
        <v>5.2044479943680416E-2</v>
      </c>
      <c r="V234" s="18">
        <f t="shared" ca="1" si="32"/>
        <v>5.3771204258818844E-2</v>
      </c>
      <c r="W234" s="18">
        <f t="shared" ca="1" si="32"/>
        <v>5.2044479943680416E-2</v>
      </c>
      <c r="X234" s="18">
        <f t="shared" ca="1" si="33"/>
        <v>7.1012538981783573E-3</v>
      </c>
      <c r="Y234" s="18">
        <f t="shared" ca="1" si="33"/>
        <v>6.6746172469713859E-3</v>
      </c>
      <c r="Z234" s="18">
        <f t="shared" ca="1" si="33"/>
        <v>7.1012538981783573E-3</v>
      </c>
      <c r="AA234" s="18">
        <f t="shared" ca="1" si="33"/>
        <v>6.6746172469713859E-3</v>
      </c>
      <c r="AB234" s="18">
        <f t="shared" ca="1" si="34"/>
        <v>9.361373764249753E-2</v>
      </c>
      <c r="AC234" s="18">
        <f t="shared" ca="1" si="34"/>
        <v>9.7737116728901202E-2</v>
      </c>
      <c r="AD234" s="18">
        <f t="shared" ca="1" si="34"/>
        <v>9.361373764249753E-2</v>
      </c>
      <c r="AE234" s="18">
        <f t="shared" ca="1" si="34"/>
        <v>9.7737116728901202E-2</v>
      </c>
      <c r="AF234" s="18">
        <f t="shared" ca="1" si="35"/>
        <v>0</v>
      </c>
      <c r="AG234" s="18">
        <f t="shared" ca="1" si="35"/>
        <v>0</v>
      </c>
      <c r="AH234" s="18">
        <f t="shared" ca="1" si="35"/>
        <v>0</v>
      </c>
      <c r="AI234" s="18">
        <f t="shared" ca="1" si="35"/>
        <v>0</v>
      </c>
    </row>
    <row r="235" spans="2:35" x14ac:dyDescent="0.15">
      <c r="B235">
        <v>774.68299999999999</v>
      </c>
      <c r="C235">
        <v>5</v>
      </c>
      <c r="D235" s="18">
        <v>-2.1100000000000001E-2</v>
      </c>
      <c r="E235" s="18">
        <v>-1.5310000000000001E-2</v>
      </c>
      <c r="F235" s="18">
        <v>8.7010000000000004E-2</v>
      </c>
      <c r="G235" s="18">
        <v>0.33750000000000002</v>
      </c>
      <c r="H235" s="18">
        <v>4.5719999999999997E-2</v>
      </c>
      <c r="I235" s="18">
        <v>1.98</v>
      </c>
      <c r="J235" s="18">
        <v>0.1111</v>
      </c>
      <c r="K235" s="18">
        <v>-9.3010000000000002E-3</v>
      </c>
      <c r="L235" s="18">
        <v>2.1419999999999999</v>
      </c>
      <c r="M235" s="18">
        <v>3.1910000000000001E-2</v>
      </c>
      <c r="O235" s="18">
        <f t="shared" si="30"/>
        <v>1</v>
      </c>
      <c r="P235" s="18">
        <f t="shared" ca="1" si="31"/>
        <v>0.97066539560945408</v>
      </c>
      <c r="Q235" s="18">
        <f t="shared" ca="1" si="31"/>
        <v>0.9830433845162817</v>
      </c>
      <c r="R235" s="18">
        <f t="shared" ca="1" si="31"/>
        <v>0.97066539560945408</v>
      </c>
      <c r="S235" s="18">
        <f t="shared" ca="1" si="31"/>
        <v>0.9830433845162817</v>
      </c>
      <c r="T235" s="18">
        <f t="shared" ca="1" si="32"/>
        <v>5.3771204258818844E-2</v>
      </c>
      <c r="U235" s="18">
        <f t="shared" ca="1" si="32"/>
        <v>5.2044479943680416E-2</v>
      </c>
      <c r="V235" s="18">
        <f t="shared" ca="1" si="32"/>
        <v>5.3771204258818844E-2</v>
      </c>
      <c r="W235" s="18">
        <f t="shared" ca="1" si="32"/>
        <v>5.2044479943680416E-2</v>
      </c>
      <c r="X235" s="18">
        <f t="shared" ca="1" si="33"/>
        <v>7.1012538981783573E-3</v>
      </c>
      <c r="Y235" s="18">
        <f t="shared" ca="1" si="33"/>
        <v>6.6746172469713859E-3</v>
      </c>
      <c r="Z235" s="18">
        <f t="shared" ca="1" si="33"/>
        <v>7.1012538981783573E-3</v>
      </c>
      <c r="AA235" s="18">
        <f t="shared" ca="1" si="33"/>
        <v>6.6746172469713859E-3</v>
      </c>
      <c r="AB235" s="18">
        <f t="shared" ca="1" si="34"/>
        <v>9.361373764249753E-2</v>
      </c>
      <c r="AC235" s="18">
        <f t="shared" ca="1" si="34"/>
        <v>9.7737116728901202E-2</v>
      </c>
      <c r="AD235" s="18">
        <f t="shared" ca="1" si="34"/>
        <v>9.361373764249753E-2</v>
      </c>
      <c r="AE235" s="18">
        <f t="shared" ca="1" si="34"/>
        <v>9.7737116728901202E-2</v>
      </c>
      <c r="AF235" s="18">
        <f t="shared" ca="1" si="35"/>
        <v>0</v>
      </c>
      <c r="AG235" s="18">
        <f t="shared" ca="1" si="35"/>
        <v>0</v>
      </c>
      <c r="AH235" s="18">
        <f t="shared" ca="1" si="35"/>
        <v>0</v>
      </c>
      <c r="AI235" s="18">
        <f t="shared" ca="1" si="35"/>
        <v>0</v>
      </c>
    </row>
    <row r="236" spans="2:35" x14ac:dyDescent="0.15">
      <c r="B236">
        <v>774.68299999999999</v>
      </c>
      <c r="C236">
        <v>7</v>
      </c>
      <c r="D236" s="18">
        <v>-3.031E-2</v>
      </c>
      <c r="E236" s="18">
        <v>-5.855E-3</v>
      </c>
      <c r="F236" s="18">
        <v>1.101</v>
      </c>
      <c r="G236" s="18">
        <v>3.0339999999999999E-2</v>
      </c>
      <c r="H236" s="18">
        <v>5.389E-2</v>
      </c>
      <c r="I236" s="18">
        <v>2.0099999999999998</v>
      </c>
      <c r="J236" s="18">
        <v>9.9559999999999996E-2</v>
      </c>
      <c r="K236" s="18">
        <v>-1.7729999999999999E-2</v>
      </c>
      <c r="L236" s="18">
        <v>2.11</v>
      </c>
      <c r="M236" s="18">
        <v>6.3020000000000007E-2</v>
      </c>
      <c r="O236" s="18">
        <f t="shared" si="30"/>
        <v>1</v>
      </c>
      <c r="P236" s="18">
        <f t="shared" ca="1" si="31"/>
        <v>0.97066539560945408</v>
      </c>
      <c r="Q236" s="18">
        <f t="shared" ca="1" si="31"/>
        <v>0.9830433845162817</v>
      </c>
      <c r="R236" s="18">
        <f t="shared" ca="1" si="31"/>
        <v>0.97066539560945408</v>
      </c>
      <c r="S236" s="18">
        <f t="shared" ca="1" si="31"/>
        <v>0.9830433845162817</v>
      </c>
      <c r="T236" s="18">
        <f t="shared" ca="1" si="32"/>
        <v>5.3771204258818844E-2</v>
      </c>
      <c r="U236" s="18">
        <f t="shared" ca="1" si="32"/>
        <v>5.2044479943680416E-2</v>
      </c>
      <c r="V236" s="18">
        <f t="shared" ca="1" si="32"/>
        <v>5.3771204258818844E-2</v>
      </c>
      <c r="W236" s="18">
        <f t="shared" ca="1" si="32"/>
        <v>5.2044479943680416E-2</v>
      </c>
      <c r="X236" s="18">
        <f t="shared" ca="1" si="33"/>
        <v>7.1012538981783573E-3</v>
      </c>
      <c r="Y236" s="18">
        <f t="shared" ca="1" si="33"/>
        <v>6.6746172469713859E-3</v>
      </c>
      <c r="Z236" s="18">
        <f t="shared" ca="1" si="33"/>
        <v>7.1012538981783573E-3</v>
      </c>
      <c r="AA236" s="18">
        <f t="shared" ca="1" si="33"/>
        <v>6.6746172469713859E-3</v>
      </c>
      <c r="AB236" s="18">
        <f t="shared" ca="1" si="34"/>
        <v>9.361373764249753E-2</v>
      </c>
      <c r="AC236" s="18">
        <f t="shared" ca="1" si="34"/>
        <v>9.7737116728901202E-2</v>
      </c>
      <c r="AD236" s="18">
        <f t="shared" ca="1" si="34"/>
        <v>9.361373764249753E-2</v>
      </c>
      <c r="AE236" s="18">
        <f t="shared" ca="1" si="34"/>
        <v>9.7737116728901202E-2</v>
      </c>
      <c r="AF236" s="18">
        <f t="shared" ca="1" si="35"/>
        <v>0</v>
      </c>
      <c r="AG236" s="18">
        <f t="shared" ca="1" si="35"/>
        <v>0</v>
      </c>
      <c r="AH236" s="18">
        <f t="shared" ca="1" si="35"/>
        <v>0</v>
      </c>
      <c r="AI236" s="18">
        <f t="shared" ca="1" si="35"/>
        <v>0</v>
      </c>
    </row>
    <row r="237" spans="2:35" x14ac:dyDescent="0.15">
      <c r="B237">
        <v>774.68299999999999</v>
      </c>
      <c r="C237">
        <v>10</v>
      </c>
      <c r="D237" s="18">
        <v>-1.9390000000000001E-2</v>
      </c>
      <c r="E237" s="18">
        <v>-1.8069999999999999E-2</v>
      </c>
      <c r="F237" s="18">
        <v>0.1176</v>
      </c>
      <c r="G237" s="18">
        <v>9.0130000000000002E-2</v>
      </c>
      <c r="H237" s="18">
        <v>5.4179999999999999E-2</v>
      </c>
      <c r="I237" s="18">
        <v>1.988</v>
      </c>
      <c r="J237" s="18">
        <v>0.1197</v>
      </c>
      <c r="K237" s="18">
        <v>-1.6729999999999998E-2</v>
      </c>
      <c r="L237" s="18">
        <v>2.0880000000000001</v>
      </c>
      <c r="M237" s="18">
        <v>5.629E-2</v>
      </c>
      <c r="O237" s="18">
        <f t="shared" si="30"/>
        <v>1</v>
      </c>
      <c r="P237" s="18">
        <f t="shared" ca="1" si="31"/>
        <v>0.97066539560945408</v>
      </c>
      <c r="Q237" s="18">
        <f t="shared" ca="1" si="31"/>
        <v>0.9830433845162817</v>
      </c>
      <c r="R237" s="18">
        <f t="shared" ca="1" si="31"/>
        <v>0.97066539560945408</v>
      </c>
      <c r="S237" s="18">
        <f t="shared" ca="1" si="31"/>
        <v>0.9830433845162817</v>
      </c>
      <c r="T237" s="18">
        <f t="shared" ca="1" si="32"/>
        <v>5.3771204258818844E-2</v>
      </c>
      <c r="U237" s="18">
        <f t="shared" ca="1" si="32"/>
        <v>5.2044479943680416E-2</v>
      </c>
      <c r="V237" s="18">
        <f t="shared" ca="1" si="32"/>
        <v>5.3771204258818844E-2</v>
      </c>
      <c r="W237" s="18">
        <f t="shared" ca="1" si="32"/>
        <v>5.2044479943680416E-2</v>
      </c>
      <c r="X237" s="18">
        <f t="shared" ca="1" si="33"/>
        <v>7.1012538981783573E-3</v>
      </c>
      <c r="Y237" s="18">
        <f t="shared" ca="1" si="33"/>
        <v>6.6746172469713859E-3</v>
      </c>
      <c r="Z237" s="18">
        <f t="shared" ca="1" si="33"/>
        <v>7.1012538981783573E-3</v>
      </c>
      <c r="AA237" s="18">
        <f t="shared" ca="1" si="33"/>
        <v>6.6746172469713859E-3</v>
      </c>
      <c r="AB237" s="18">
        <f t="shared" ca="1" si="34"/>
        <v>9.361373764249753E-2</v>
      </c>
      <c r="AC237" s="18">
        <f t="shared" ca="1" si="34"/>
        <v>9.7737116728901202E-2</v>
      </c>
      <c r="AD237" s="18">
        <f t="shared" ca="1" si="34"/>
        <v>9.361373764249753E-2</v>
      </c>
      <c r="AE237" s="18">
        <f t="shared" ca="1" si="34"/>
        <v>9.7737116728901202E-2</v>
      </c>
      <c r="AF237" s="18">
        <f t="shared" ca="1" si="35"/>
        <v>0</v>
      </c>
      <c r="AG237" s="18">
        <f t="shared" ca="1" si="35"/>
        <v>0</v>
      </c>
      <c r="AH237" s="18">
        <f t="shared" ca="1" si="35"/>
        <v>0</v>
      </c>
      <c r="AI237" s="18">
        <f t="shared" ca="1" si="35"/>
        <v>0</v>
      </c>
    </row>
    <row r="238" spans="2:35" x14ac:dyDescent="0.15">
      <c r="B238">
        <v>774.68299999999999</v>
      </c>
      <c r="C238">
        <v>15</v>
      </c>
      <c r="D238" s="18">
        <v>-1.7299999999999999E-2</v>
      </c>
      <c r="E238" s="18">
        <v>-2.052E-2</v>
      </c>
      <c r="F238" s="18">
        <v>0.16420000000000001</v>
      </c>
      <c r="G238" s="18">
        <v>7.4039999999999995E-2</v>
      </c>
      <c r="H238" s="18">
        <v>6.5159999999999996E-2</v>
      </c>
      <c r="I238" s="18">
        <v>2.1429999999999998</v>
      </c>
      <c r="J238" s="18">
        <v>0.47770000000000001</v>
      </c>
      <c r="K238" s="18">
        <v>-2.733E-2</v>
      </c>
      <c r="L238" s="18">
        <v>2.7679999999999998</v>
      </c>
      <c r="M238" s="18">
        <v>0.3226</v>
      </c>
      <c r="O238" s="18">
        <f t="shared" si="30"/>
        <v>1</v>
      </c>
      <c r="P238" s="18">
        <f t="shared" ca="1" si="31"/>
        <v>0.97066539560945408</v>
      </c>
      <c r="Q238" s="18">
        <f t="shared" ca="1" si="31"/>
        <v>0.9830433845162817</v>
      </c>
      <c r="R238" s="18">
        <f t="shared" ca="1" si="31"/>
        <v>0.97066539560945408</v>
      </c>
      <c r="S238" s="18">
        <f t="shared" ca="1" si="31"/>
        <v>0.9830433845162817</v>
      </c>
      <c r="T238" s="18">
        <f t="shared" ca="1" si="32"/>
        <v>5.3771204258818844E-2</v>
      </c>
      <c r="U238" s="18">
        <f t="shared" ca="1" si="32"/>
        <v>5.2044479943680416E-2</v>
      </c>
      <c r="V238" s="18">
        <f t="shared" ca="1" si="32"/>
        <v>5.3771204258818844E-2</v>
      </c>
      <c r="W238" s="18">
        <f t="shared" ca="1" si="32"/>
        <v>5.2044479943680416E-2</v>
      </c>
      <c r="X238" s="18">
        <f t="shared" ca="1" si="33"/>
        <v>7.1012538981783573E-3</v>
      </c>
      <c r="Y238" s="18">
        <f t="shared" ca="1" si="33"/>
        <v>6.6746172469713859E-3</v>
      </c>
      <c r="Z238" s="18">
        <f t="shared" ca="1" si="33"/>
        <v>7.1012538981783573E-3</v>
      </c>
      <c r="AA238" s="18">
        <f t="shared" ca="1" si="33"/>
        <v>6.6746172469713859E-3</v>
      </c>
      <c r="AB238" s="18">
        <f t="shared" ca="1" si="34"/>
        <v>9.361373764249753E-2</v>
      </c>
      <c r="AC238" s="18">
        <f t="shared" ca="1" si="34"/>
        <v>9.7737116728901202E-2</v>
      </c>
      <c r="AD238" s="18">
        <f t="shared" ca="1" si="34"/>
        <v>9.361373764249753E-2</v>
      </c>
      <c r="AE238" s="18">
        <f t="shared" ca="1" si="34"/>
        <v>9.7737116728901202E-2</v>
      </c>
      <c r="AF238" s="18">
        <f t="shared" ca="1" si="35"/>
        <v>0</v>
      </c>
      <c r="AG238" s="18">
        <f t="shared" ca="1" si="35"/>
        <v>0</v>
      </c>
      <c r="AH238" s="18">
        <f t="shared" ca="1" si="35"/>
        <v>0</v>
      </c>
      <c r="AI238" s="18">
        <f t="shared" ca="1" si="35"/>
        <v>0</v>
      </c>
    </row>
    <row r="239" spans="2:35" x14ac:dyDescent="0.15">
      <c r="B239">
        <v>774.68299999999999</v>
      </c>
      <c r="C239">
        <v>20</v>
      </c>
      <c r="D239" s="18">
        <v>-3.4729999999999997E-2</v>
      </c>
      <c r="E239" s="18">
        <v>8.8769999999999995E-3</v>
      </c>
      <c r="F239" s="18">
        <v>2.117</v>
      </c>
      <c r="G239" s="18">
        <v>5.6349999999999997E-2</v>
      </c>
      <c r="H239" s="18">
        <v>3.372E-2</v>
      </c>
      <c r="I239" s="18">
        <v>1.887</v>
      </c>
      <c r="J239" s="18">
        <v>0.29389999999999999</v>
      </c>
      <c r="K239" s="18">
        <v>-7.8689999999999993E-3</v>
      </c>
      <c r="L239" s="18">
        <v>2.4089999999999998</v>
      </c>
      <c r="M239" s="18">
        <v>0.1744</v>
      </c>
      <c r="O239" s="18">
        <f t="shared" si="30"/>
        <v>1</v>
      </c>
      <c r="P239" s="18">
        <f t="shared" ca="1" si="31"/>
        <v>0.97066539560945408</v>
      </c>
      <c r="Q239" s="18">
        <f t="shared" ca="1" si="31"/>
        <v>0.9830433845162817</v>
      </c>
      <c r="R239" s="18">
        <f t="shared" ca="1" si="31"/>
        <v>0.97066539560945408</v>
      </c>
      <c r="S239" s="18">
        <f t="shared" ca="1" si="31"/>
        <v>0.9830433845162817</v>
      </c>
      <c r="T239" s="18">
        <f t="shared" ca="1" si="32"/>
        <v>5.3771204258818844E-2</v>
      </c>
      <c r="U239" s="18">
        <f t="shared" ca="1" si="32"/>
        <v>5.2044479943680416E-2</v>
      </c>
      <c r="V239" s="18">
        <f t="shared" ca="1" si="32"/>
        <v>5.3771204258818844E-2</v>
      </c>
      <c r="W239" s="18">
        <f t="shared" ca="1" si="32"/>
        <v>5.2044479943680416E-2</v>
      </c>
      <c r="X239" s="18">
        <f t="shared" ca="1" si="33"/>
        <v>7.1012538981783573E-3</v>
      </c>
      <c r="Y239" s="18">
        <f t="shared" ca="1" si="33"/>
        <v>6.6746172469713859E-3</v>
      </c>
      <c r="Z239" s="18">
        <f t="shared" ca="1" si="33"/>
        <v>7.1012538981783573E-3</v>
      </c>
      <c r="AA239" s="18">
        <f t="shared" ca="1" si="33"/>
        <v>6.6746172469713859E-3</v>
      </c>
      <c r="AB239" s="18">
        <f t="shared" ca="1" si="34"/>
        <v>9.361373764249753E-2</v>
      </c>
      <c r="AC239" s="18">
        <f t="shared" ca="1" si="34"/>
        <v>9.7737116728901202E-2</v>
      </c>
      <c r="AD239" s="18">
        <f t="shared" ca="1" si="34"/>
        <v>9.361373764249753E-2</v>
      </c>
      <c r="AE239" s="18">
        <f t="shared" ca="1" si="34"/>
        <v>9.7737116728901202E-2</v>
      </c>
      <c r="AF239" s="18">
        <f t="shared" ca="1" si="35"/>
        <v>0</v>
      </c>
      <c r="AG239" s="18">
        <f t="shared" ca="1" si="35"/>
        <v>0</v>
      </c>
      <c r="AH239" s="18">
        <f t="shared" ca="1" si="35"/>
        <v>0</v>
      </c>
      <c r="AI239" s="18">
        <f t="shared" ca="1" si="35"/>
        <v>0</v>
      </c>
    </row>
    <row r="240" spans="2:35" x14ac:dyDescent="0.15">
      <c r="B240">
        <v>897.803</v>
      </c>
      <c r="C240">
        <v>1</v>
      </c>
      <c r="D240" s="18">
        <v>-3.0100000000000002E-9</v>
      </c>
      <c r="E240" s="18">
        <v>-7.3910000000000003E-2</v>
      </c>
      <c r="F240" s="18">
        <v>0.45989999999999998</v>
      </c>
      <c r="G240" s="18">
        <v>0.67720000000000002</v>
      </c>
      <c r="H240" s="18">
        <v>9.5740000000000006E-2</v>
      </c>
      <c r="I240" s="18">
        <v>1.8939999999999999</v>
      </c>
      <c r="J240" s="18">
        <v>0.30030000000000001</v>
      </c>
      <c r="K240" s="18">
        <v>-2.1829999999999999E-2</v>
      </c>
      <c r="L240" s="18">
        <v>2.387</v>
      </c>
      <c r="M240" s="18">
        <v>0.1066</v>
      </c>
      <c r="O240" s="18">
        <f t="shared" si="30"/>
        <v>1</v>
      </c>
      <c r="P240" s="18">
        <f t="shared" ca="1" si="31"/>
        <v>0.97066539560945408</v>
      </c>
      <c r="Q240" s="18">
        <f t="shared" ca="1" si="31"/>
        <v>0.9830433845162817</v>
      </c>
      <c r="R240" s="18">
        <f t="shared" ca="1" si="31"/>
        <v>0.97066539560945408</v>
      </c>
      <c r="S240" s="18">
        <f t="shared" ca="1" si="31"/>
        <v>0.9830433845162817</v>
      </c>
      <c r="T240" s="18">
        <f t="shared" ca="1" si="32"/>
        <v>5.3771204258818844E-2</v>
      </c>
      <c r="U240" s="18">
        <f t="shared" ca="1" si="32"/>
        <v>5.2044479943680416E-2</v>
      </c>
      <c r="V240" s="18">
        <f t="shared" ca="1" si="32"/>
        <v>5.3771204258818844E-2</v>
      </c>
      <c r="W240" s="18">
        <f t="shared" ca="1" si="32"/>
        <v>5.2044479943680416E-2</v>
      </c>
      <c r="X240" s="18">
        <f t="shared" ca="1" si="33"/>
        <v>7.1012538981783573E-3</v>
      </c>
      <c r="Y240" s="18">
        <f t="shared" ca="1" si="33"/>
        <v>6.6746172469713859E-3</v>
      </c>
      <c r="Z240" s="18">
        <f t="shared" ca="1" si="33"/>
        <v>7.1012538981783573E-3</v>
      </c>
      <c r="AA240" s="18">
        <f t="shared" ca="1" si="33"/>
        <v>6.6746172469713859E-3</v>
      </c>
      <c r="AB240" s="18">
        <f t="shared" ca="1" si="34"/>
        <v>9.361373764249753E-2</v>
      </c>
      <c r="AC240" s="18">
        <f t="shared" ca="1" si="34"/>
        <v>9.7737116728901202E-2</v>
      </c>
      <c r="AD240" s="18">
        <f t="shared" ca="1" si="34"/>
        <v>9.361373764249753E-2</v>
      </c>
      <c r="AE240" s="18">
        <f t="shared" ca="1" si="34"/>
        <v>9.7737116728901202E-2</v>
      </c>
      <c r="AF240" s="18">
        <f t="shared" ca="1" si="35"/>
        <v>0</v>
      </c>
      <c r="AG240" s="18">
        <f t="shared" ca="1" si="35"/>
        <v>0</v>
      </c>
      <c r="AH240" s="18">
        <f t="shared" ca="1" si="35"/>
        <v>0</v>
      </c>
      <c r="AI240" s="18">
        <f t="shared" ca="1" si="35"/>
        <v>0</v>
      </c>
    </row>
    <row r="241" spans="2:35" x14ac:dyDescent="0.15">
      <c r="B241">
        <v>897.803</v>
      </c>
      <c r="C241">
        <v>3</v>
      </c>
      <c r="D241" s="18">
        <v>-1.9009999999999999E-2</v>
      </c>
      <c r="E241" s="18">
        <v>-3.9050000000000001E-2</v>
      </c>
      <c r="F241" s="18">
        <v>0.99760000000000004</v>
      </c>
      <c r="G241" s="18">
        <v>1.008</v>
      </c>
      <c r="H241" s="18">
        <v>7.7200000000000005E-2</v>
      </c>
      <c r="I241" s="18">
        <v>2.0329999999999999</v>
      </c>
      <c r="J241" s="18">
        <v>0.20449999999999999</v>
      </c>
      <c r="K241" s="18">
        <v>-1.9140000000000001E-2</v>
      </c>
      <c r="L241" s="18">
        <v>2.262</v>
      </c>
      <c r="M241" s="18">
        <v>6.2480000000000001E-2</v>
      </c>
      <c r="O241" s="18">
        <f t="shared" si="30"/>
        <v>1</v>
      </c>
      <c r="P241" s="18">
        <f t="shared" ca="1" si="31"/>
        <v>0.97066539560945408</v>
      </c>
      <c r="Q241" s="18">
        <f t="shared" ca="1" si="31"/>
        <v>0.9830433845162817</v>
      </c>
      <c r="R241" s="18">
        <f t="shared" ca="1" si="31"/>
        <v>0.97066539560945408</v>
      </c>
      <c r="S241" s="18">
        <f t="shared" ca="1" si="31"/>
        <v>0.9830433845162817</v>
      </c>
      <c r="T241" s="18">
        <f t="shared" ca="1" si="32"/>
        <v>5.3771204258818844E-2</v>
      </c>
      <c r="U241" s="18">
        <f t="shared" ca="1" si="32"/>
        <v>5.2044479943680416E-2</v>
      </c>
      <c r="V241" s="18">
        <f t="shared" ca="1" si="32"/>
        <v>5.3771204258818844E-2</v>
      </c>
      <c r="W241" s="18">
        <f t="shared" ca="1" si="32"/>
        <v>5.2044479943680416E-2</v>
      </c>
      <c r="X241" s="18">
        <f t="shared" ca="1" si="33"/>
        <v>7.1012538981783573E-3</v>
      </c>
      <c r="Y241" s="18">
        <f t="shared" ca="1" si="33"/>
        <v>6.6746172469713859E-3</v>
      </c>
      <c r="Z241" s="18">
        <f t="shared" ca="1" si="33"/>
        <v>7.1012538981783573E-3</v>
      </c>
      <c r="AA241" s="18">
        <f t="shared" ca="1" si="33"/>
        <v>6.6746172469713859E-3</v>
      </c>
      <c r="AB241" s="18">
        <f t="shared" ca="1" si="34"/>
        <v>9.361373764249753E-2</v>
      </c>
      <c r="AC241" s="18">
        <f t="shared" ca="1" si="34"/>
        <v>9.7737116728901202E-2</v>
      </c>
      <c r="AD241" s="18">
        <f t="shared" ca="1" si="34"/>
        <v>9.361373764249753E-2</v>
      </c>
      <c r="AE241" s="18">
        <f t="shared" ca="1" si="34"/>
        <v>9.7737116728901202E-2</v>
      </c>
      <c r="AF241" s="18">
        <f t="shared" ca="1" si="35"/>
        <v>0</v>
      </c>
      <c r="AG241" s="18">
        <f t="shared" ca="1" si="35"/>
        <v>0</v>
      </c>
      <c r="AH241" s="18">
        <f t="shared" ca="1" si="35"/>
        <v>0</v>
      </c>
      <c r="AI241" s="18">
        <f t="shared" ca="1" si="35"/>
        <v>0</v>
      </c>
    </row>
    <row r="242" spans="2:35" x14ac:dyDescent="0.15">
      <c r="B242">
        <v>897.803</v>
      </c>
      <c r="C242">
        <v>5</v>
      </c>
      <c r="D242" s="18">
        <v>-2.1100000000000001E-2</v>
      </c>
      <c r="E242" s="18">
        <v>-1.5310000000000001E-2</v>
      </c>
      <c r="F242" s="18">
        <v>8.7010000000000004E-2</v>
      </c>
      <c r="G242" s="18">
        <v>0.33750000000000002</v>
      </c>
      <c r="H242" s="18">
        <v>4.5719999999999997E-2</v>
      </c>
      <c r="I242" s="18">
        <v>1.98</v>
      </c>
      <c r="J242" s="18">
        <v>0.1111</v>
      </c>
      <c r="K242" s="18">
        <v>-9.3010000000000002E-3</v>
      </c>
      <c r="L242" s="18">
        <v>2.1419999999999999</v>
      </c>
      <c r="M242" s="18">
        <v>3.1910000000000001E-2</v>
      </c>
      <c r="O242" s="18">
        <f t="shared" si="30"/>
        <v>1</v>
      </c>
      <c r="P242" s="18">
        <f t="shared" ca="1" si="31"/>
        <v>0.97066539560945408</v>
      </c>
      <c r="Q242" s="18">
        <f t="shared" ca="1" si="31"/>
        <v>0.9830433845162817</v>
      </c>
      <c r="R242" s="18">
        <f t="shared" ca="1" si="31"/>
        <v>0.97066539560945408</v>
      </c>
      <c r="S242" s="18">
        <f t="shared" ca="1" si="31"/>
        <v>0.9830433845162817</v>
      </c>
      <c r="T242" s="18">
        <f t="shared" ca="1" si="32"/>
        <v>5.3771204258818844E-2</v>
      </c>
      <c r="U242" s="18">
        <f t="shared" ca="1" si="32"/>
        <v>5.2044479943680416E-2</v>
      </c>
      <c r="V242" s="18">
        <f t="shared" ca="1" si="32"/>
        <v>5.3771204258818844E-2</v>
      </c>
      <c r="W242" s="18">
        <f t="shared" ca="1" si="32"/>
        <v>5.2044479943680416E-2</v>
      </c>
      <c r="X242" s="18">
        <f t="shared" ca="1" si="33"/>
        <v>7.1012538981783573E-3</v>
      </c>
      <c r="Y242" s="18">
        <f t="shared" ca="1" si="33"/>
        <v>6.6746172469713859E-3</v>
      </c>
      <c r="Z242" s="18">
        <f t="shared" ca="1" si="33"/>
        <v>7.1012538981783573E-3</v>
      </c>
      <c r="AA242" s="18">
        <f t="shared" ca="1" si="33"/>
        <v>6.6746172469713859E-3</v>
      </c>
      <c r="AB242" s="18">
        <f t="shared" ca="1" si="34"/>
        <v>9.361373764249753E-2</v>
      </c>
      <c r="AC242" s="18">
        <f t="shared" ca="1" si="34"/>
        <v>9.7737116728901202E-2</v>
      </c>
      <c r="AD242" s="18">
        <f t="shared" ca="1" si="34"/>
        <v>9.361373764249753E-2</v>
      </c>
      <c r="AE242" s="18">
        <f t="shared" ca="1" si="34"/>
        <v>9.7737116728901202E-2</v>
      </c>
      <c r="AF242" s="18">
        <f t="shared" ca="1" si="35"/>
        <v>0</v>
      </c>
      <c r="AG242" s="18">
        <f t="shared" ca="1" si="35"/>
        <v>0</v>
      </c>
      <c r="AH242" s="18">
        <f t="shared" ca="1" si="35"/>
        <v>0</v>
      </c>
      <c r="AI242" s="18">
        <f t="shared" ca="1" si="35"/>
        <v>0</v>
      </c>
    </row>
    <row r="243" spans="2:35" x14ac:dyDescent="0.15">
      <c r="B243">
        <v>897.803</v>
      </c>
      <c r="C243">
        <v>7</v>
      </c>
      <c r="D243" s="18">
        <v>-3.031E-2</v>
      </c>
      <c r="E243" s="18">
        <v>-5.855E-3</v>
      </c>
      <c r="F243" s="18">
        <v>1.101</v>
      </c>
      <c r="G243" s="18">
        <v>3.0339999999999999E-2</v>
      </c>
      <c r="H243" s="18">
        <v>5.389E-2</v>
      </c>
      <c r="I243" s="18">
        <v>2.0099999999999998</v>
      </c>
      <c r="J243" s="18">
        <v>9.9559999999999996E-2</v>
      </c>
      <c r="K243" s="18">
        <v>-1.7729999999999999E-2</v>
      </c>
      <c r="L243" s="18">
        <v>2.11</v>
      </c>
      <c r="M243" s="18">
        <v>6.3020000000000007E-2</v>
      </c>
      <c r="O243" s="18">
        <f t="shared" si="30"/>
        <v>1</v>
      </c>
      <c r="P243" s="18">
        <f t="shared" ca="1" si="31"/>
        <v>0.97066539560945408</v>
      </c>
      <c r="Q243" s="18">
        <f t="shared" ca="1" si="31"/>
        <v>0.9830433845162817</v>
      </c>
      <c r="R243" s="18">
        <f t="shared" ca="1" si="31"/>
        <v>0.97066539560945408</v>
      </c>
      <c r="S243" s="18">
        <f t="shared" ca="1" si="31"/>
        <v>0.9830433845162817</v>
      </c>
      <c r="T243" s="18">
        <f t="shared" ca="1" si="32"/>
        <v>5.3771204258818844E-2</v>
      </c>
      <c r="U243" s="18">
        <f t="shared" ca="1" si="32"/>
        <v>5.2044479943680416E-2</v>
      </c>
      <c r="V243" s="18">
        <f t="shared" ca="1" si="32"/>
        <v>5.3771204258818844E-2</v>
      </c>
      <c r="W243" s="18">
        <f t="shared" ca="1" si="32"/>
        <v>5.2044479943680416E-2</v>
      </c>
      <c r="X243" s="18">
        <f t="shared" ca="1" si="33"/>
        <v>7.1012538981783573E-3</v>
      </c>
      <c r="Y243" s="18">
        <f t="shared" ca="1" si="33"/>
        <v>6.6746172469713859E-3</v>
      </c>
      <c r="Z243" s="18">
        <f t="shared" ca="1" si="33"/>
        <v>7.1012538981783573E-3</v>
      </c>
      <c r="AA243" s="18">
        <f t="shared" ca="1" si="33"/>
        <v>6.6746172469713859E-3</v>
      </c>
      <c r="AB243" s="18">
        <f t="shared" ca="1" si="34"/>
        <v>9.361373764249753E-2</v>
      </c>
      <c r="AC243" s="18">
        <f t="shared" ca="1" si="34"/>
        <v>9.7737116728901202E-2</v>
      </c>
      <c r="AD243" s="18">
        <f t="shared" ca="1" si="34"/>
        <v>9.361373764249753E-2</v>
      </c>
      <c r="AE243" s="18">
        <f t="shared" ca="1" si="34"/>
        <v>9.7737116728901202E-2</v>
      </c>
      <c r="AF243" s="18">
        <f t="shared" ca="1" si="35"/>
        <v>0</v>
      </c>
      <c r="AG243" s="18">
        <f t="shared" ca="1" si="35"/>
        <v>0</v>
      </c>
      <c r="AH243" s="18">
        <f t="shared" ca="1" si="35"/>
        <v>0</v>
      </c>
      <c r="AI243" s="18">
        <f t="shared" ca="1" si="35"/>
        <v>0</v>
      </c>
    </row>
    <row r="244" spans="2:35" x14ac:dyDescent="0.15">
      <c r="B244">
        <v>897.803</v>
      </c>
      <c r="C244">
        <v>10</v>
      </c>
      <c r="D244" s="18">
        <v>-1.9390000000000001E-2</v>
      </c>
      <c r="E244" s="18">
        <v>-1.8069999999999999E-2</v>
      </c>
      <c r="F244" s="18">
        <v>0.1176</v>
      </c>
      <c r="G244" s="18">
        <v>9.0130000000000002E-2</v>
      </c>
      <c r="H244" s="18">
        <v>5.4179999999999999E-2</v>
      </c>
      <c r="I244" s="18">
        <v>1.988</v>
      </c>
      <c r="J244" s="18">
        <v>0.1197</v>
      </c>
      <c r="K244" s="18">
        <v>-1.6729999999999998E-2</v>
      </c>
      <c r="L244" s="18">
        <v>2.0880000000000001</v>
      </c>
      <c r="M244" s="18">
        <v>5.629E-2</v>
      </c>
      <c r="O244" s="18">
        <f t="shared" si="30"/>
        <v>1</v>
      </c>
      <c r="P244" s="18">
        <f t="shared" ca="1" si="31"/>
        <v>0.97066539560945408</v>
      </c>
      <c r="Q244" s="18">
        <f t="shared" ca="1" si="31"/>
        <v>0.9830433845162817</v>
      </c>
      <c r="R244" s="18">
        <f t="shared" ca="1" si="31"/>
        <v>0.97066539560945408</v>
      </c>
      <c r="S244" s="18">
        <f t="shared" ca="1" si="31"/>
        <v>0.9830433845162817</v>
      </c>
      <c r="T244" s="18">
        <f t="shared" ca="1" si="32"/>
        <v>5.3771204258818844E-2</v>
      </c>
      <c r="U244" s="18">
        <f t="shared" ca="1" si="32"/>
        <v>5.2044479943680416E-2</v>
      </c>
      <c r="V244" s="18">
        <f t="shared" ca="1" si="32"/>
        <v>5.3771204258818844E-2</v>
      </c>
      <c r="W244" s="18">
        <f t="shared" ca="1" si="32"/>
        <v>5.2044479943680416E-2</v>
      </c>
      <c r="X244" s="18">
        <f t="shared" ca="1" si="33"/>
        <v>7.1012538981783573E-3</v>
      </c>
      <c r="Y244" s="18">
        <f t="shared" ca="1" si="33"/>
        <v>6.6746172469713859E-3</v>
      </c>
      <c r="Z244" s="18">
        <f t="shared" ca="1" si="33"/>
        <v>7.1012538981783573E-3</v>
      </c>
      <c r="AA244" s="18">
        <f t="shared" ca="1" si="33"/>
        <v>6.6746172469713859E-3</v>
      </c>
      <c r="AB244" s="18">
        <f t="shared" ca="1" si="34"/>
        <v>9.361373764249753E-2</v>
      </c>
      <c r="AC244" s="18">
        <f t="shared" ca="1" si="34"/>
        <v>9.7737116728901202E-2</v>
      </c>
      <c r="AD244" s="18">
        <f t="shared" ca="1" si="34"/>
        <v>9.361373764249753E-2</v>
      </c>
      <c r="AE244" s="18">
        <f t="shared" ca="1" si="34"/>
        <v>9.7737116728901202E-2</v>
      </c>
      <c r="AF244" s="18">
        <f t="shared" ca="1" si="35"/>
        <v>0</v>
      </c>
      <c r="AG244" s="18">
        <f t="shared" ca="1" si="35"/>
        <v>0</v>
      </c>
      <c r="AH244" s="18">
        <f t="shared" ca="1" si="35"/>
        <v>0</v>
      </c>
      <c r="AI244" s="18">
        <f t="shared" ca="1" si="35"/>
        <v>0</v>
      </c>
    </row>
    <row r="245" spans="2:35" x14ac:dyDescent="0.15">
      <c r="B245">
        <v>897.803</v>
      </c>
      <c r="C245">
        <v>15</v>
      </c>
      <c r="D245" s="18">
        <v>-1.7299999999999999E-2</v>
      </c>
      <c r="E245" s="18">
        <v>-2.052E-2</v>
      </c>
      <c r="F245" s="18">
        <v>0.16420000000000001</v>
      </c>
      <c r="G245" s="18">
        <v>7.4039999999999995E-2</v>
      </c>
      <c r="H245" s="18">
        <v>6.5159999999999996E-2</v>
      </c>
      <c r="I245" s="18">
        <v>2.1429999999999998</v>
      </c>
      <c r="J245" s="18">
        <v>0.47770000000000001</v>
      </c>
      <c r="K245" s="18">
        <v>-2.733E-2</v>
      </c>
      <c r="L245" s="18">
        <v>2.7679999999999998</v>
      </c>
      <c r="M245" s="18">
        <v>0.3226</v>
      </c>
      <c r="O245" s="18">
        <f t="shared" si="30"/>
        <v>1.1294</v>
      </c>
      <c r="P245" s="18">
        <f t="shared" ca="1" si="31"/>
        <v>0.9748253723456265</v>
      </c>
      <c r="Q245" s="18">
        <f t="shared" ca="1" si="31"/>
        <v>0.99173707067730821</v>
      </c>
      <c r="R245" s="18">
        <f t="shared" ca="1" si="31"/>
        <v>0.9748253723456265</v>
      </c>
      <c r="S245" s="18">
        <f t="shared" ca="1" si="31"/>
        <v>0.99173707067730821</v>
      </c>
      <c r="T245" s="18">
        <f t="shared" ca="1" si="32"/>
        <v>5.2591100606236882E-2</v>
      </c>
      <c r="U245" s="18">
        <f t="shared" ca="1" si="32"/>
        <v>5.1641000726783841E-2</v>
      </c>
      <c r="V245" s="18">
        <f t="shared" ca="1" si="32"/>
        <v>5.2591100606236882E-2</v>
      </c>
      <c r="W245" s="18">
        <f t="shared" ca="1" si="32"/>
        <v>5.1641000726783841E-2</v>
      </c>
      <c r="X245" s="18">
        <f t="shared" ca="1" si="33"/>
        <v>7.1029537189571737E-3</v>
      </c>
      <c r="Y245" s="18">
        <f t="shared" ca="1" si="33"/>
        <v>6.7194859111086433E-3</v>
      </c>
      <c r="Z245" s="18">
        <f t="shared" ca="1" si="33"/>
        <v>7.1029537189571737E-3</v>
      </c>
      <c r="AA245" s="18">
        <f t="shared" ca="1" si="33"/>
        <v>6.7194859111086433E-3</v>
      </c>
      <c r="AB245" s="18">
        <f t="shared" ca="1" si="34"/>
        <v>9.5454222335009817E-2</v>
      </c>
      <c r="AC245" s="18">
        <f t="shared" ca="1" si="34"/>
        <v>9.9479370407877493E-2</v>
      </c>
      <c r="AD245" s="18">
        <f t="shared" ca="1" si="34"/>
        <v>9.5454222335009817E-2</v>
      </c>
      <c r="AE245" s="18">
        <f t="shared" ca="1" si="34"/>
        <v>9.9479370407877493E-2</v>
      </c>
      <c r="AF245" s="18">
        <f t="shared" ca="1" si="35"/>
        <v>0</v>
      </c>
      <c r="AG245" s="18">
        <f t="shared" ca="1" si="35"/>
        <v>0</v>
      </c>
      <c r="AH245" s="18">
        <f t="shared" ca="1" si="35"/>
        <v>0</v>
      </c>
      <c r="AI245" s="18">
        <f t="shared" ca="1" si="35"/>
        <v>0</v>
      </c>
    </row>
    <row r="246" spans="2:35" x14ac:dyDescent="0.15">
      <c r="B246">
        <v>897.803</v>
      </c>
      <c r="C246">
        <v>20</v>
      </c>
      <c r="D246" s="18">
        <v>-3.4729999999999997E-2</v>
      </c>
      <c r="E246" s="18">
        <v>8.8769999999999995E-3</v>
      </c>
      <c r="F246" s="18">
        <v>2.117</v>
      </c>
      <c r="G246" s="18">
        <v>5.6349999999999997E-2</v>
      </c>
      <c r="H246" s="18">
        <v>3.372E-2</v>
      </c>
      <c r="I246" s="18">
        <v>1.887</v>
      </c>
      <c r="J246" s="18">
        <v>0.29389999999999999</v>
      </c>
      <c r="K246" s="18">
        <v>-7.8689999999999993E-3</v>
      </c>
      <c r="L246" s="18">
        <v>2.4089999999999998</v>
      </c>
      <c r="M246" s="18">
        <v>0.1744</v>
      </c>
      <c r="O246" s="18">
        <f t="shared" si="30"/>
        <v>1.4218999999999999</v>
      </c>
      <c r="P246" s="18">
        <f t="shared" ca="1" si="31"/>
        <v>0.98089470178649663</v>
      </c>
      <c r="Q246" s="18">
        <f t="shared" ca="1" si="31"/>
        <v>0.99949389019149726</v>
      </c>
      <c r="R246" s="18">
        <f t="shared" ca="1" si="31"/>
        <v>0.98089470178649663</v>
      </c>
      <c r="S246" s="18">
        <f t="shared" ca="1" si="31"/>
        <v>0.99949389019149726</v>
      </c>
      <c r="T246" s="18">
        <f t="shared" ref="T246:W261" ca="1" si="36">MAX(0,P103*(1-ABS($P$6))+T103*(1-ABS($P$6)^(X103+1))/(X103+1))</f>
        <v>4.9833524653063038E-2</v>
      </c>
      <c r="U246" s="18">
        <f t="shared" ca="1" si="36"/>
        <v>4.9189149757526134E-2</v>
      </c>
      <c r="V246" s="18">
        <f t="shared" ca="1" si="36"/>
        <v>4.9833524653063038E-2</v>
      </c>
      <c r="W246" s="18">
        <f t="shared" ca="1" si="36"/>
        <v>4.9189149757526134E-2</v>
      </c>
      <c r="X246" s="18">
        <f t="shared" ref="X246:AA261" ca="1" si="37">MAX(0,(P103+T103*ABS($P$6)^X103+AB103+AF103*$P$7^AJ103)*0.5*($P$7-$P$6))</f>
        <v>7.1018823271486557E-3</v>
      </c>
      <c r="Y246" s="18">
        <f t="shared" ca="1" si="37"/>
        <v>6.7834907509289489E-3</v>
      </c>
      <c r="Z246" s="18">
        <f t="shared" ca="1" si="37"/>
        <v>7.1018823271486557E-3</v>
      </c>
      <c r="AA246" s="18">
        <f t="shared" ca="1" si="37"/>
        <v>6.7834907509289489E-3</v>
      </c>
      <c r="AB246" s="18">
        <f t="shared" ref="AB246:AE261" ca="1" si="38">MAX(0,AB103*(AN103-($P$7))+AF103*(AN103^(AJ103+1)-$P$7^(AJ103+1))/(AJ103+1))</f>
        <v>9.9178833461759847E-2</v>
      </c>
      <c r="AC246" s="18">
        <f t="shared" ca="1" si="38"/>
        <v>0.10310175270566975</v>
      </c>
      <c r="AD246" s="18">
        <f t="shared" ca="1" si="38"/>
        <v>9.9178833461759847E-2</v>
      </c>
      <c r="AE246" s="18">
        <f t="shared" ca="1" si="38"/>
        <v>0.10310175270566975</v>
      </c>
      <c r="AF246" s="18">
        <f t="shared" ref="AF246:AI261" ca="1" si="39">IF(AN103&lt;1,MAX(0,(AB103+AF103*AN103^AJ103+AR103)*0.5*(1-AN103)),0)</f>
        <v>0</v>
      </c>
      <c r="AG246" s="18">
        <f t="shared" ca="1" si="39"/>
        <v>0</v>
      </c>
      <c r="AH246" s="18">
        <f t="shared" ca="1" si="39"/>
        <v>0</v>
      </c>
      <c r="AI246" s="18">
        <f t="shared" ca="1" si="39"/>
        <v>0</v>
      </c>
    </row>
    <row r="247" spans="2:35" x14ac:dyDescent="0.15">
      <c r="B247">
        <v>1036.3610000000001</v>
      </c>
      <c r="C247">
        <v>1</v>
      </c>
      <c r="D247" s="18">
        <v>-3.0100000000000002E-9</v>
      </c>
      <c r="E247" s="18">
        <v>-7.3910000000000003E-2</v>
      </c>
      <c r="F247" s="18">
        <v>0.45989999999999998</v>
      </c>
      <c r="G247" s="18">
        <v>0.67720000000000002</v>
      </c>
      <c r="H247" s="18">
        <v>9.5740000000000006E-2</v>
      </c>
      <c r="I247" s="18">
        <v>1.8939999999999999</v>
      </c>
      <c r="J247" s="18">
        <v>0.30030000000000001</v>
      </c>
      <c r="K247" s="18">
        <v>-2.1829999999999999E-2</v>
      </c>
      <c r="L247" s="18">
        <v>2.387</v>
      </c>
      <c r="M247" s="18">
        <v>0.1066</v>
      </c>
      <c r="O247" s="18">
        <f t="shared" si="30"/>
        <v>1.7901</v>
      </c>
      <c r="P247" s="18">
        <f t="shared" ca="1" si="31"/>
        <v>0.99109145937472787</v>
      </c>
      <c r="Q247" s="18">
        <f t="shared" ca="1" si="31"/>
        <v>1.0044593670210427</v>
      </c>
      <c r="R247" s="18">
        <f t="shared" ca="1" si="31"/>
        <v>0.99109145937472787</v>
      </c>
      <c r="S247" s="18">
        <f t="shared" ca="1" si="31"/>
        <v>1.0044593670210427</v>
      </c>
      <c r="T247" s="18">
        <f t="shared" ca="1" si="36"/>
        <v>4.7623056075668482E-2</v>
      </c>
      <c r="U247" s="18">
        <f t="shared" ca="1" si="36"/>
        <v>4.6047770282493572E-2</v>
      </c>
      <c r="V247" s="18">
        <f t="shared" ca="1" si="36"/>
        <v>4.7623056075668482E-2</v>
      </c>
      <c r="W247" s="18">
        <f t="shared" ca="1" si="36"/>
        <v>4.6047770282493572E-2</v>
      </c>
      <c r="X247" s="18">
        <f t="shared" ca="1" si="37"/>
        <v>7.0984835274165055E-3</v>
      </c>
      <c r="Y247" s="18">
        <f t="shared" ca="1" si="37"/>
        <v>6.8252322859936633E-3</v>
      </c>
      <c r="Z247" s="18">
        <f t="shared" ca="1" si="37"/>
        <v>7.0984835274165055E-3</v>
      </c>
      <c r="AA247" s="18">
        <f t="shared" ca="1" si="37"/>
        <v>6.8252322859936633E-3</v>
      </c>
      <c r="AB247" s="18">
        <f t="shared" ca="1" si="38"/>
        <v>0.10301556521256333</v>
      </c>
      <c r="AC247" s="18">
        <f t="shared" ca="1" si="38"/>
        <v>0.10699167082786804</v>
      </c>
      <c r="AD247" s="18">
        <f t="shared" ca="1" si="38"/>
        <v>0.10301556521256333</v>
      </c>
      <c r="AE247" s="18">
        <f t="shared" ca="1" si="38"/>
        <v>0.10699167082786804</v>
      </c>
      <c r="AF247" s="18">
        <f t="shared" ca="1" si="39"/>
        <v>0</v>
      </c>
      <c r="AG247" s="18">
        <f t="shared" ca="1" si="39"/>
        <v>0</v>
      </c>
      <c r="AH247" s="18">
        <f t="shared" ca="1" si="39"/>
        <v>0</v>
      </c>
      <c r="AI247" s="18">
        <f t="shared" ca="1" si="39"/>
        <v>0</v>
      </c>
    </row>
    <row r="248" spans="2:35" x14ac:dyDescent="0.15">
      <c r="B248">
        <v>1036.3610000000001</v>
      </c>
      <c r="C248">
        <v>3</v>
      </c>
      <c r="D248" s="18">
        <v>-1.9009999999999999E-2</v>
      </c>
      <c r="E248" s="18">
        <v>-3.9050000000000001E-2</v>
      </c>
      <c r="F248" s="18">
        <v>0.99760000000000004</v>
      </c>
      <c r="G248" s="18">
        <v>1.008</v>
      </c>
      <c r="H248" s="18">
        <v>7.7200000000000005E-2</v>
      </c>
      <c r="I248" s="18">
        <v>2.0329999999999999</v>
      </c>
      <c r="J248" s="18">
        <v>0.20449999999999999</v>
      </c>
      <c r="K248" s="18">
        <v>-1.9140000000000001E-2</v>
      </c>
      <c r="L248" s="18">
        <v>2.262</v>
      </c>
      <c r="M248" s="18">
        <v>6.2480000000000001E-2</v>
      </c>
      <c r="O248" s="18">
        <f t="shared" si="30"/>
        <v>2.2536</v>
      </c>
      <c r="P248" s="18">
        <f t="shared" ca="1" si="31"/>
        <v>1.0034986893101945</v>
      </c>
      <c r="Q248" s="18">
        <f t="shared" ca="1" si="31"/>
        <v>1.0128981635071246</v>
      </c>
      <c r="R248" s="18">
        <f t="shared" ca="1" si="31"/>
        <v>1.0034986893101945</v>
      </c>
      <c r="S248" s="18">
        <f t="shared" ca="1" si="31"/>
        <v>1.0128981635071246</v>
      </c>
      <c r="T248" s="18">
        <f t="shared" ca="1" si="36"/>
        <v>4.6151855080515947E-2</v>
      </c>
      <c r="U248" s="18">
        <f t="shared" ca="1" si="36"/>
        <v>4.4129649979885714E-2</v>
      </c>
      <c r="V248" s="18">
        <f t="shared" ca="1" si="36"/>
        <v>4.6151855080515947E-2</v>
      </c>
      <c r="W248" s="18">
        <f t="shared" ca="1" si="36"/>
        <v>4.4129649979885714E-2</v>
      </c>
      <c r="X248" s="18">
        <f t="shared" ca="1" si="37"/>
        <v>7.0506721987995437E-3</v>
      </c>
      <c r="Y248" s="18">
        <f t="shared" ca="1" si="37"/>
        <v>6.8121181689850584E-3</v>
      </c>
      <c r="Z248" s="18">
        <f t="shared" ca="1" si="37"/>
        <v>7.0506721987995437E-3</v>
      </c>
      <c r="AA248" s="18">
        <f t="shared" ca="1" si="37"/>
        <v>6.8121181689850584E-3</v>
      </c>
      <c r="AB248" s="18">
        <f t="shared" ca="1" si="38"/>
        <v>0.1065092495106401</v>
      </c>
      <c r="AC248" s="18">
        <f t="shared" ca="1" si="38"/>
        <v>0.11026598142199093</v>
      </c>
      <c r="AD248" s="18">
        <f t="shared" ca="1" si="38"/>
        <v>0.1065092495106401</v>
      </c>
      <c r="AE248" s="18">
        <f t="shared" ca="1" si="38"/>
        <v>0.11026598142199093</v>
      </c>
      <c r="AF248" s="18">
        <f t="shared" ca="1" si="39"/>
        <v>0</v>
      </c>
      <c r="AG248" s="18">
        <f t="shared" ca="1" si="39"/>
        <v>0</v>
      </c>
      <c r="AH248" s="18">
        <f t="shared" ca="1" si="39"/>
        <v>0</v>
      </c>
      <c r="AI248" s="18">
        <f t="shared" ca="1" si="39"/>
        <v>0</v>
      </c>
    </row>
    <row r="249" spans="2:35" x14ac:dyDescent="0.15">
      <c r="B249">
        <v>1036.3610000000001</v>
      </c>
      <c r="C249">
        <v>5</v>
      </c>
      <c r="D249" s="18">
        <v>-2.1100000000000001E-2</v>
      </c>
      <c r="E249" s="18">
        <v>-1.5310000000000001E-2</v>
      </c>
      <c r="F249" s="18">
        <v>8.7010000000000004E-2</v>
      </c>
      <c r="G249" s="18">
        <v>0.33750000000000002</v>
      </c>
      <c r="H249" s="18">
        <v>4.5719999999999997E-2</v>
      </c>
      <c r="I249" s="18">
        <v>1.98</v>
      </c>
      <c r="J249" s="18">
        <v>0.1111</v>
      </c>
      <c r="K249" s="18">
        <v>-9.3010000000000002E-3</v>
      </c>
      <c r="L249" s="18">
        <v>2.1419999999999999</v>
      </c>
      <c r="M249" s="18">
        <v>3.1910000000000001E-2</v>
      </c>
      <c r="O249" s="18">
        <f t="shared" si="30"/>
        <v>2.8371</v>
      </c>
      <c r="P249" s="18">
        <f t="shared" ca="1" si="31"/>
        <v>1.0045188237605511</v>
      </c>
      <c r="Q249" s="18">
        <f t="shared" ca="1" si="31"/>
        <v>1.0014670980369489</v>
      </c>
      <c r="R249" s="18">
        <f t="shared" ca="1" si="31"/>
        <v>1.0045188237605511</v>
      </c>
      <c r="S249" s="18">
        <f t="shared" ca="1" si="31"/>
        <v>1.0014670980369489</v>
      </c>
      <c r="T249" s="18">
        <f t="shared" ca="1" si="36"/>
        <v>4.4038019006296857E-2</v>
      </c>
      <c r="U249" s="18">
        <f t="shared" ca="1" si="36"/>
        <v>4.2533775657783657E-2</v>
      </c>
      <c r="V249" s="18">
        <f t="shared" ca="1" si="36"/>
        <v>4.4038019006296857E-2</v>
      </c>
      <c r="W249" s="18">
        <f t="shared" ca="1" si="36"/>
        <v>4.2533775657783657E-2</v>
      </c>
      <c r="X249" s="18">
        <f t="shared" ca="1" si="37"/>
        <v>6.8650276089560888E-3</v>
      </c>
      <c r="Y249" s="18">
        <f t="shared" ca="1" si="37"/>
        <v>6.5770212446693045E-3</v>
      </c>
      <c r="Z249" s="18">
        <f t="shared" ca="1" si="37"/>
        <v>6.8650276089560888E-3</v>
      </c>
      <c r="AA249" s="18">
        <f t="shared" ca="1" si="37"/>
        <v>6.5770212446693045E-3</v>
      </c>
      <c r="AB249" s="18">
        <f t="shared" ca="1" si="38"/>
        <v>0.1089710896150952</v>
      </c>
      <c r="AC249" s="18">
        <f t="shared" ca="1" si="38"/>
        <v>0.11027764209402321</v>
      </c>
      <c r="AD249" s="18">
        <f t="shared" ca="1" si="38"/>
        <v>0.1089710896150952</v>
      </c>
      <c r="AE249" s="18">
        <f t="shared" ca="1" si="38"/>
        <v>0.11027764209402321</v>
      </c>
      <c r="AF249" s="18">
        <f t="shared" ca="1" si="39"/>
        <v>0</v>
      </c>
      <c r="AG249" s="18">
        <f t="shared" ca="1" si="39"/>
        <v>0</v>
      </c>
      <c r="AH249" s="18">
        <f t="shared" ca="1" si="39"/>
        <v>0</v>
      </c>
      <c r="AI249" s="18">
        <f t="shared" ca="1" si="39"/>
        <v>0</v>
      </c>
    </row>
    <row r="250" spans="2:35" x14ac:dyDescent="0.15">
      <c r="B250">
        <v>1036.3610000000001</v>
      </c>
      <c r="C250">
        <v>7</v>
      </c>
      <c r="D250" s="18">
        <v>-3.031E-2</v>
      </c>
      <c r="E250" s="18">
        <v>-5.855E-3</v>
      </c>
      <c r="F250" s="18">
        <v>1.101</v>
      </c>
      <c r="G250" s="18">
        <v>3.0339999999999999E-2</v>
      </c>
      <c r="H250" s="18">
        <v>5.389E-2</v>
      </c>
      <c r="I250" s="18">
        <v>2.0099999999999998</v>
      </c>
      <c r="J250" s="18">
        <v>9.9559999999999996E-2</v>
      </c>
      <c r="K250" s="18">
        <v>-1.7729999999999999E-2</v>
      </c>
      <c r="L250" s="18">
        <v>2.11</v>
      </c>
      <c r="M250" s="18">
        <v>6.3020000000000007E-2</v>
      </c>
      <c r="O250" s="18">
        <f t="shared" si="30"/>
        <v>3.5716999999999999</v>
      </c>
      <c r="P250" s="18">
        <f t="shared" ca="1" si="31"/>
        <v>0.98218160069006366</v>
      </c>
      <c r="Q250" s="18">
        <f t="shared" ca="1" si="31"/>
        <v>0.96112486131992614</v>
      </c>
      <c r="R250" s="18">
        <f t="shared" ca="1" si="31"/>
        <v>0.98218160069006366</v>
      </c>
      <c r="S250" s="18">
        <f t="shared" ca="1" si="31"/>
        <v>0.96112486131992614</v>
      </c>
      <c r="T250" s="18">
        <f t="shared" ca="1" si="36"/>
        <v>3.9983061085203969E-2</v>
      </c>
      <c r="U250" s="18">
        <f t="shared" ca="1" si="36"/>
        <v>4.0042846249830594E-2</v>
      </c>
      <c r="V250" s="18">
        <f t="shared" ca="1" si="36"/>
        <v>3.9983061085203969E-2</v>
      </c>
      <c r="W250" s="18">
        <f t="shared" ca="1" si="36"/>
        <v>4.0042846249830594E-2</v>
      </c>
      <c r="X250" s="18">
        <f t="shared" ca="1" si="37"/>
        <v>6.4630875314316862E-3</v>
      </c>
      <c r="Y250" s="18">
        <f t="shared" ca="1" si="37"/>
        <v>6.0794778735302618E-3</v>
      </c>
      <c r="Z250" s="18">
        <f t="shared" ca="1" si="37"/>
        <v>6.4630875314316862E-3</v>
      </c>
      <c r="AA250" s="18">
        <f t="shared" ca="1" si="37"/>
        <v>6.0794778735302618E-3</v>
      </c>
      <c r="AB250" s="18">
        <f t="shared" ca="1" si="38"/>
        <v>0.1098729081470981</v>
      </c>
      <c r="AC250" s="18">
        <f t="shared" ca="1" si="38"/>
        <v>0.1068454484842178</v>
      </c>
      <c r="AD250" s="18">
        <f t="shared" ca="1" si="38"/>
        <v>0.1098729081470981</v>
      </c>
      <c r="AE250" s="18">
        <f t="shared" ca="1" si="38"/>
        <v>0.1068454484842178</v>
      </c>
      <c r="AF250" s="18">
        <f t="shared" ca="1" si="39"/>
        <v>0</v>
      </c>
      <c r="AG250" s="18">
        <f t="shared" ca="1" si="39"/>
        <v>0</v>
      </c>
      <c r="AH250" s="18">
        <f t="shared" ca="1" si="39"/>
        <v>0</v>
      </c>
      <c r="AI250" s="18">
        <f t="shared" ca="1" si="39"/>
        <v>0</v>
      </c>
    </row>
    <row r="251" spans="2:35" x14ac:dyDescent="0.15">
      <c r="B251">
        <v>1036.3610000000001</v>
      </c>
      <c r="C251">
        <v>10</v>
      </c>
      <c r="D251" s="18">
        <v>-1.9390000000000001E-2</v>
      </c>
      <c r="E251" s="18">
        <v>-1.8069999999999999E-2</v>
      </c>
      <c r="F251" s="18">
        <v>0.1176</v>
      </c>
      <c r="G251" s="18">
        <v>9.0130000000000002E-2</v>
      </c>
      <c r="H251" s="18">
        <v>5.4179999999999999E-2</v>
      </c>
      <c r="I251" s="18">
        <v>1.988</v>
      </c>
      <c r="J251" s="18">
        <v>0.1197</v>
      </c>
      <c r="K251" s="18">
        <v>-1.6729999999999998E-2</v>
      </c>
      <c r="L251" s="18">
        <v>2.0880000000000001</v>
      </c>
      <c r="M251" s="18">
        <v>5.629E-2</v>
      </c>
      <c r="O251" s="18">
        <f t="shared" si="30"/>
        <v>4.4965000000000002</v>
      </c>
      <c r="P251" s="18">
        <f t="shared" ca="1" si="31"/>
        <v>0.94637679252424733</v>
      </c>
      <c r="Q251" s="18">
        <f t="shared" ca="1" si="31"/>
        <v>0.93926237927729028</v>
      </c>
      <c r="R251" s="18">
        <f t="shared" ca="1" si="31"/>
        <v>0.94637679252424733</v>
      </c>
      <c r="S251" s="18">
        <f t="shared" ca="1" si="31"/>
        <v>0.93926237927729028</v>
      </c>
      <c r="T251" s="18">
        <f t="shared" ca="1" si="36"/>
        <v>3.4927350669987887E-2</v>
      </c>
      <c r="U251" s="18">
        <f t="shared" ca="1" si="36"/>
        <v>3.6409145406362073E-2</v>
      </c>
      <c r="V251" s="18">
        <f t="shared" ca="1" si="36"/>
        <v>3.4927350669987887E-2</v>
      </c>
      <c r="W251" s="18">
        <f t="shared" ca="1" si="36"/>
        <v>3.6409145406362073E-2</v>
      </c>
      <c r="X251" s="18">
        <f t="shared" ca="1" si="37"/>
        <v>5.9317645751393267E-3</v>
      </c>
      <c r="Y251" s="18">
        <f t="shared" ca="1" si="37"/>
        <v>5.7067632115650139E-3</v>
      </c>
      <c r="Z251" s="18">
        <f t="shared" ca="1" si="37"/>
        <v>5.9317645751393267E-3</v>
      </c>
      <c r="AA251" s="18">
        <f t="shared" ca="1" si="37"/>
        <v>5.7067632115650139E-3</v>
      </c>
      <c r="AB251" s="18">
        <f t="shared" ca="1" si="38"/>
        <v>0.10976142931255981</v>
      </c>
      <c r="AC251" s="18">
        <f t="shared" ca="1" si="38"/>
        <v>0.10737234190430826</v>
      </c>
      <c r="AD251" s="18">
        <f t="shared" ca="1" si="38"/>
        <v>0.10976142931255981</v>
      </c>
      <c r="AE251" s="18">
        <f t="shared" ca="1" si="38"/>
        <v>0.10737234190430826</v>
      </c>
      <c r="AF251" s="18">
        <f t="shared" ca="1" si="39"/>
        <v>0</v>
      </c>
      <c r="AG251" s="18">
        <f t="shared" ca="1" si="39"/>
        <v>0</v>
      </c>
      <c r="AH251" s="18">
        <f t="shared" ca="1" si="39"/>
        <v>0</v>
      </c>
      <c r="AI251" s="18">
        <f t="shared" ca="1" si="39"/>
        <v>0</v>
      </c>
    </row>
    <row r="252" spans="2:35" x14ac:dyDescent="0.15">
      <c r="B252">
        <v>1036.3610000000001</v>
      </c>
      <c r="C252">
        <v>15</v>
      </c>
      <c r="D252" s="18">
        <v>-1.7299999999999999E-2</v>
      </c>
      <c r="E252" s="18">
        <v>-2.052E-2</v>
      </c>
      <c r="F252" s="18">
        <v>0.16420000000000001</v>
      </c>
      <c r="G252" s="18">
        <v>7.4039999999999995E-2</v>
      </c>
      <c r="H252" s="18">
        <v>6.5159999999999996E-2</v>
      </c>
      <c r="I252" s="18">
        <v>2.1429999999999998</v>
      </c>
      <c r="J252" s="18">
        <v>0.47770000000000001</v>
      </c>
      <c r="K252" s="18">
        <v>-2.733E-2</v>
      </c>
      <c r="L252" s="18">
        <v>2.7679999999999998</v>
      </c>
      <c r="M252" s="18">
        <v>0.3226</v>
      </c>
      <c r="O252" s="18">
        <f t="shared" si="30"/>
        <v>5.6607000000000003</v>
      </c>
      <c r="P252" s="18">
        <f t="shared" ca="1" si="31"/>
        <v>0.92552082001533731</v>
      </c>
      <c r="Q252" s="18">
        <f t="shared" ca="1" si="31"/>
        <v>0.94415016912726779</v>
      </c>
      <c r="R252" s="18">
        <f t="shared" ca="1" si="31"/>
        <v>0.92552082001533731</v>
      </c>
      <c r="S252" s="18">
        <f t="shared" ca="1" si="31"/>
        <v>0.94415016912726779</v>
      </c>
      <c r="T252" s="18">
        <f t="shared" ca="1" si="36"/>
        <v>3.1237967718880804E-2</v>
      </c>
      <c r="U252" s="18">
        <f t="shared" ca="1" si="36"/>
        <v>3.2473192821133083E-2</v>
      </c>
      <c r="V252" s="18">
        <f t="shared" ca="1" si="36"/>
        <v>3.1237967718880804E-2</v>
      </c>
      <c r="W252" s="18">
        <f t="shared" ca="1" si="36"/>
        <v>3.2473192821133083E-2</v>
      </c>
      <c r="X252" s="18">
        <f t="shared" ca="1" si="37"/>
        <v>5.5009102894944609E-3</v>
      </c>
      <c r="Y252" s="18">
        <f t="shared" ca="1" si="37"/>
        <v>5.5163061959219431E-3</v>
      </c>
      <c r="Z252" s="18">
        <f t="shared" ca="1" si="37"/>
        <v>5.5009102894944609E-3</v>
      </c>
      <c r="AA252" s="18">
        <f t="shared" ca="1" si="37"/>
        <v>5.5163061959219431E-3</v>
      </c>
      <c r="AB252" s="18">
        <f t="shared" ca="1" si="38"/>
        <v>0.11056233543153007</v>
      </c>
      <c r="AC252" s="18">
        <f t="shared" ca="1" si="38"/>
        <v>0.11227666742059864</v>
      </c>
      <c r="AD252" s="18">
        <f t="shared" ca="1" si="38"/>
        <v>0.11056233543153007</v>
      </c>
      <c r="AE252" s="18">
        <f t="shared" ca="1" si="38"/>
        <v>0.11227666742059864</v>
      </c>
      <c r="AF252" s="18">
        <f t="shared" ca="1" si="39"/>
        <v>0</v>
      </c>
      <c r="AG252" s="18">
        <f t="shared" ca="1" si="39"/>
        <v>0</v>
      </c>
      <c r="AH252" s="18">
        <f t="shared" ca="1" si="39"/>
        <v>0</v>
      </c>
      <c r="AI252" s="18">
        <f t="shared" ca="1" si="39"/>
        <v>0</v>
      </c>
    </row>
    <row r="253" spans="2:35" x14ac:dyDescent="0.15">
      <c r="B253">
        <v>1036.3610000000001</v>
      </c>
      <c r="C253">
        <v>20</v>
      </c>
      <c r="D253" s="18">
        <v>-3.4729999999999997E-2</v>
      </c>
      <c r="E253" s="18">
        <v>8.8769999999999995E-3</v>
      </c>
      <c r="F253" s="18">
        <v>2.117</v>
      </c>
      <c r="G253" s="18">
        <v>5.6349999999999997E-2</v>
      </c>
      <c r="H253" s="18">
        <v>3.372E-2</v>
      </c>
      <c r="I253" s="18">
        <v>1.887</v>
      </c>
      <c r="J253" s="18">
        <v>0.29389999999999999</v>
      </c>
      <c r="K253" s="18">
        <v>-7.8689999999999993E-3</v>
      </c>
      <c r="L253" s="18">
        <v>2.4089999999999998</v>
      </c>
      <c r="M253" s="18">
        <v>0.1744</v>
      </c>
      <c r="O253" s="18">
        <f t="shared" si="30"/>
        <v>7.1265000000000001</v>
      </c>
      <c r="P253" s="18">
        <f t="shared" ca="1" si="31"/>
        <v>0.93406850988589163</v>
      </c>
      <c r="Q253" s="18">
        <f t="shared" ca="1" si="31"/>
        <v>0.96119850808161311</v>
      </c>
      <c r="R253" s="18">
        <f t="shared" ca="1" si="31"/>
        <v>0.93406850988589163</v>
      </c>
      <c r="S253" s="18">
        <f t="shared" ca="1" si="31"/>
        <v>0.96119850808161311</v>
      </c>
      <c r="T253" s="18">
        <f t="shared" ca="1" si="36"/>
        <v>2.918528859642219E-2</v>
      </c>
      <c r="U253" s="18">
        <f t="shared" ca="1" si="36"/>
        <v>2.926517570195953E-2</v>
      </c>
      <c r="V253" s="18">
        <f t="shared" ca="1" si="36"/>
        <v>2.918528859642219E-2</v>
      </c>
      <c r="W253" s="18">
        <f t="shared" ca="1" si="36"/>
        <v>2.926517570195953E-2</v>
      </c>
      <c r="X253" s="18">
        <f t="shared" ca="1" si="37"/>
        <v>5.2899533951480228E-3</v>
      </c>
      <c r="Y253" s="18">
        <f t="shared" ca="1" si="37"/>
        <v>5.3621883284367669E-3</v>
      </c>
      <c r="Z253" s="18">
        <f t="shared" ca="1" si="37"/>
        <v>5.2899533951480228E-3</v>
      </c>
      <c r="AA253" s="18">
        <f t="shared" ca="1" si="37"/>
        <v>5.3621883284367669E-3</v>
      </c>
      <c r="AB253" s="18">
        <f t="shared" ca="1" si="38"/>
        <v>0.11418637854325037</v>
      </c>
      <c r="AC253" s="18">
        <f t="shared" ca="1" si="38"/>
        <v>0.11835212982334756</v>
      </c>
      <c r="AD253" s="18">
        <f t="shared" ca="1" si="38"/>
        <v>0.11418637854325037</v>
      </c>
      <c r="AE253" s="18">
        <f t="shared" ca="1" si="38"/>
        <v>0.11835212982334756</v>
      </c>
      <c r="AF253" s="18">
        <f t="shared" ca="1" si="39"/>
        <v>0</v>
      </c>
      <c r="AG253" s="18">
        <f t="shared" ca="1" si="39"/>
        <v>0</v>
      </c>
      <c r="AH253" s="18">
        <f t="shared" ca="1" si="39"/>
        <v>0</v>
      </c>
      <c r="AI253" s="18">
        <f t="shared" ca="1" si="39"/>
        <v>0</v>
      </c>
    </row>
    <row r="254" spans="2:35" x14ac:dyDescent="0.15">
      <c r="B254">
        <v>0.76500000000000001</v>
      </c>
      <c r="C254">
        <v>1</v>
      </c>
      <c r="D254" s="18">
        <v>-9.6490000000000006E-2</v>
      </c>
      <c r="E254" s="18">
        <v>-0.73729999999999996</v>
      </c>
      <c r="F254" s="18">
        <v>0.89200000000000002</v>
      </c>
      <c r="G254" s="18">
        <v>0.14380000000000001</v>
      </c>
      <c r="H254" s="18">
        <v>-14.37</v>
      </c>
      <c r="I254" s="18">
        <v>4.5949999999999998</v>
      </c>
      <c r="J254" s="18">
        <v>0.43819999999999998</v>
      </c>
      <c r="K254" s="18">
        <v>3.2450000000000001</v>
      </c>
      <c r="L254" s="18">
        <v>3.5910000000000002</v>
      </c>
      <c r="M254" s="18">
        <v>0.2031</v>
      </c>
      <c r="O254" s="18">
        <f t="shared" si="30"/>
        <v>8.9717000000000002</v>
      </c>
      <c r="P254" s="18">
        <f t="shared" ca="1" si="31"/>
        <v>0.96768562311673223</v>
      </c>
      <c r="Q254" s="18">
        <f t="shared" ca="1" si="31"/>
        <v>0.97798771788714889</v>
      </c>
      <c r="R254" s="18">
        <f t="shared" ca="1" si="31"/>
        <v>0.96768562311673223</v>
      </c>
      <c r="S254" s="18">
        <f t="shared" ca="1" si="31"/>
        <v>0.97798771788714889</v>
      </c>
      <c r="T254" s="18">
        <f t="shared" ca="1" si="36"/>
        <v>2.7686650552163239E-2</v>
      </c>
      <c r="U254" s="18">
        <f t="shared" ca="1" si="36"/>
        <v>2.6595271593308843E-2</v>
      </c>
      <c r="V254" s="18">
        <f t="shared" ca="1" si="36"/>
        <v>2.7686650552163239E-2</v>
      </c>
      <c r="W254" s="18">
        <f t="shared" ca="1" si="36"/>
        <v>2.6595271593308843E-2</v>
      </c>
      <c r="X254" s="18">
        <f t="shared" ca="1" si="37"/>
        <v>5.2754154025310557E-3</v>
      </c>
      <c r="Y254" s="18">
        <f t="shared" ca="1" si="37"/>
        <v>5.1492484397848357E-3</v>
      </c>
      <c r="Z254" s="18">
        <f t="shared" ca="1" si="37"/>
        <v>5.2754154025310557E-3</v>
      </c>
      <c r="AA254" s="18">
        <f t="shared" ca="1" si="37"/>
        <v>5.1492484397848357E-3</v>
      </c>
      <c r="AB254" s="18">
        <f t="shared" ca="1" si="38"/>
        <v>0.12104988432329453</v>
      </c>
      <c r="AC254" s="18">
        <f t="shared" ca="1" si="38"/>
        <v>0.12390705955180811</v>
      </c>
      <c r="AD254" s="18">
        <f t="shared" ca="1" si="38"/>
        <v>0.12104988432329453</v>
      </c>
      <c r="AE254" s="18">
        <f t="shared" ca="1" si="38"/>
        <v>0.12390705955180811</v>
      </c>
      <c r="AF254" s="18">
        <f t="shared" ca="1" si="39"/>
        <v>0</v>
      </c>
      <c r="AG254" s="18">
        <f t="shared" ca="1" si="39"/>
        <v>0</v>
      </c>
      <c r="AH254" s="18">
        <f t="shared" ca="1" si="39"/>
        <v>0</v>
      </c>
      <c r="AI254" s="18">
        <f t="shared" ca="1" si="39"/>
        <v>0</v>
      </c>
    </row>
    <row r="255" spans="2:35" x14ac:dyDescent="0.15">
      <c r="B255">
        <v>0.76500000000000001</v>
      </c>
      <c r="C255">
        <v>3</v>
      </c>
      <c r="D255" s="18">
        <v>-0.38300000000000001</v>
      </c>
      <c r="E255" s="18">
        <v>1.754</v>
      </c>
      <c r="F255" s="18">
        <v>2.4620000000000002</v>
      </c>
      <c r="G255" s="18">
        <v>0.79079999999999995</v>
      </c>
      <c r="H255" s="18">
        <v>-2.1890000000000001</v>
      </c>
      <c r="I255" s="18">
        <v>2.2490000000000001</v>
      </c>
      <c r="J255" s="18">
        <v>0.3821</v>
      </c>
      <c r="K255" s="18">
        <v>0.45850000000000002</v>
      </c>
      <c r="L255" s="18">
        <v>2.9140000000000001</v>
      </c>
      <c r="M255" s="18">
        <v>3.5700000000000003E-2</v>
      </c>
      <c r="O255" s="18">
        <f t="shared" si="30"/>
        <v>11.295</v>
      </c>
      <c r="P255" s="18">
        <f t="shared" ca="1" si="31"/>
        <v>1.0099583511826837</v>
      </c>
      <c r="Q255" s="18">
        <f t="shared" ca="1" si="31"/>
        <v>0.98563953599178578</v>
      </c>
      <c r="R255" s="18">
        <f t="shared" ca="1" si="31"/>
        <v>1.0099583511826837</v>
      </c>
      <c r="S255" s="18">
        <f t="shared" ca="1" si="31"/>
        <v>0.98563953599178578</v>
      </c>
      <c r="T255" s="18">
        <f t="shared" ca="1" si="36"/>
        <v>2.5951949131535524E-2</v>
      </c>
      <c r="U255" s="18">
        <f t="shared" ca="1" si="36"/>
        <v>2.411203054631797E-2</v>
      </c>
      <c r="V255" s="18">
        <f t="shared" ca="1" si="36"/>
        <v>2.5951949131535524E-2</v>
      </c>
      <c r="W255" s="18">
        <f t="shared" ca="1" si="36"/>
        <v>2.411203054631797E-2</v>
      </c>
      <c r="X255" s="18">
        <f t="shared" ca="1" si="37"/>
        <v>5.3479219043061797E-3</v>
      </c>
      <c r="Y255" s="18">
        <f t="shared" ca="1" si="37"/>
        <v>4.8550453064616873E-3</v>
      </c>
      <c r="Z255" s="18">
        <f t="shared" ca="1" si="37"/>
        <v>5.3479219043061797E-3</v>
      </c>
      <c r="AA255" s="18">
        <f t="shared" ca="1" si="37"/>
        <v>4.8550453064616873E-3</v>
      </c>
      <c r="AB255" s="18">
        <f t="shared" ca="1" si="38"/>
        <v>0.12943999287182278</v>
      </c>
      <c r="AC255" s="18">
        <f t="shared" ca="1" si="38"/>
        <v>0.12790232840711513</v>
      </c>
      <c r="AD255" s="18">
        <f t="shared" ca="1" si="38"/>
        <v>0.12943999287182278</v>
      </c>
      <c r="AE255" s="18">
        <f t="shared" ca="1" si="38"/>
        <v>0.12790232840711513</v>
      </c>
      <c r="AF255" s="18">
        <f t="shared" ca="1" si="39"/>
        <v>0</v>
      </c>
      <c r="AG255" s="18">
        <f t="shared" ca="1" si="39"/>
        <v>0</v>
      </c>
      <c r="AH255" s="18">
        <f t="shared" ca="1" si="39"/>
        <v>0</v>
      </c>
      <c r="AI255" s="18">
        <f t="shared" ca="1" si="39"/>
        <v>0</v>
      </c>
    </row>
    <row r="256" spans="2:35" x14ac:dyDescent="0.15">
      <c r="B256">
        <v>0.76500000000000001</v>
      </c>
      <c r="C256">
        <v>5</v>
      </c>
      <c r="D256" s="18">
        <v>-0.3674</v>
      </c>
      <c r="E256" s="18">
        <v>1.3759999999999999</v>
      </c>
      <c r="F256" s="18">
        <v>0.87839999999999996</v>
      </c>
      <c r="G256" s="18">
        <v>0.4325</v>
      </c>
      <c r="H256" s="18">
        <v>-2.4550000000000001</v>
      </c>
      <c r="I256" s="18">
        <v>2.0329999999999999</v>
      </c>
      <c r="J256" s="18">
        <v>0.58179999999999998</v>
      </c>
      <c r="K256" s="18">
        <v>0.7359</v>
      </c>
      <c r="L256" s="18">
        <v>3.1709999999999998</v>
      </c>
      <c r="M256" s="18">
        <v>3.3820000000000003E-2</v>
      </c>
      <c r="O256" s="18">
        <f t="shared" si="30"/>
        <v>14.218999999999999</v>
      </c>
      <c r="P256" s="18">
        <f t="shared" ca="1" si="31"/>
        <v>1.0386367344445313</v>
      </c>
      <c r="Q256" s="18">
        <f t="shared" ca="1" si="31"/>
        <v>0.98014832966023124</v>
      </c>
      <c r="R256" s="18">
        <f t="shared" ca="1" si="31"/>
        <v>1.0386367344445313</v>
      </c>
      <c r="S256" s="18">
        <f t="shared" ca="1" si="31"/>
        <v>0.98014832966023124</v>
      </c>
      <c r="T256" s="18">
        <f t="shared" ca="1" si="36"/>
        <v>2.3699337579369088E-2</v>
      </c>
      <c r="U256" s="18">
        <f t="shared" ca="1" si="36"/>
        <v>2.1843061649901158E-2</v>
      </c>
      <c r="V256" s="18">
        <f t="shared" ca="1" si="36"/>
        <v>2.3699337579369088E-2</v>
      </c>
      <c r="W256" s="18">
        <f t="shared" ca="1" si="36"/>
        <v>2.1843061649901158E-2</v>
      </c>
      <c r="X256" s="18">
        <f t="shared" ca="1" si="37"/>
        <v>5.3555109099948043E-3</v>
      </c>
      <c r="Y256" s="18">
        <f t="shared" ca="1" si="37"/>
        <v>4.4954107276807594E-3</v>
      </c>
      <c r="Z256" s="18">
        <f t="shared" ca="1" si="37"/>
        <v>5.3555109099948043E-3</v>
      </c>
      <c r="AA256" s="18">
        <f t="shared" ca="1" si="37"/>
        <v>4.4954107276807594E-3</v>
      </c>
      <c r="AB256" s="18">
        <f t="shared" ca="1" si="38"/>
        <v>0.13624932187430749</v>
      </c>
      <c r="AC256" s="18">
        <f t="shared" ca="1" si="38"/>
        <v>0.12965697925110847</v>
      </c>
      <c r="AD256" s="18">
        <f t="shared" ca="1" si="38"/>
        <v>0.13624932187430749</v>
      </c>
      <c r="AE256" s="18">
        <f t="shared" ca="1" si="38"/>
        <v>0.12965697925110847</v>
      </c>
      <c r="AF256" s="18">
        <f t="shared" ca="1" si="39"/>
        <v>0</v>
      </c>
      <c r="AG256" s="18">
        <f t="shared" ca="1" si="39"/>
        <v>0</v>
      </c>
      <c r="AH256" s="18">
        <f t="shared" ca="1" si="39"/>
        <v>0</v>
      </c>
      <c r="AI256" s="18">
        <f t="shared" ca="1" si="39"/>
        <v>0</v>
      </c>
    </row>
    <row r="257" spans="2:35" x14ac:dyDescent="0.15">
      <c r="B257">
        <v>0.76500000000000001</v>
      </c>
      <c r="C257">
        <v>7</v>
      </c>
      <c r="D257" s="18">
        <v>-0.16919999999999999</v>
      </c>
      <c r="E257" s="18">
        <v>0.65</v>
      </c>
      <c r="F257" s="18">
        <v>1.014</v>
      </c>
      <c r="G257" s="18">
        <v>0.1512</v>
      </c>
      <c r="H257" s="18">
        <v>-1.204</v>
      </c>
      <c r="I257" s="18">
        <v>2.0470000000000002</v>
      </c>
      <c r="J257" s="18">
        <v>0.39350000000000002</v>
      </c>
      <c r="K257" s="18">
        <v>0.2336</v>
      </c>
      <c r="L257" s="18">
        <v>3.3069999999999999</v>
      </c>
      <c r="M257" s="18">
        <v>3.9129999999999998E-2</v>
      </c>
      <c r="O257" s="18">
        <f t="shared" si="30"/>
        <v>17.901</v>
      </c>
      <c r="P257" s="18">
        <f t="shared" ca="1" si="31"/>
        <v>1.0446131134323895</v>
      </c>
      <c r="Q257" s="18">
        <f t="shared" ca="1" si="31"/>
        <v>0.96168536670049642</v>
      </c>
      <c r="R257" s="18">
        <f t="shared" ca="1" si="31"/>
        <v>1.0446131134323895</v>
      </c>
      <c r="S257" s="18">
        <f t="shared" ca="1" si="31"/>
        <v>0.96168536670049642</v>
      </c>
      <c r="T257" s="18">
        <f t="shared" ca="1" si="36"/>
        <v>2.1071454070338756E-2</v>
      </c>
      <c r="U257" s="18">
        <f t="shared" ca="1" si="36"/>
        <v>1.9644589474661803E-2</v>
      </c>
      <c r="V257" s="18">
        <f t="shared" ca="1" si="36"/>
        <v>2.1071454070338756E-2</v>
      </c>
      <c r="W257" s="18">
        <f t="shared" ca="1" si="36"/>
        <v>1.9644589474661803E-2</v>
      </c>
      <c r="X257" s="18">
        <f t="shared" ca="1" si="37"/>
        <v>5.2341300243295948E-3</v>
      </c>
      <c r="Y257" s="18">
        <f t="shared" ca="1" si="37"/>
        <v>4.1238798678226987E-3</v>
      </c>
      <c r="Z257" s="18">
        <f t="shared" ca="1" si="37"/>
        <v>5.2341300243295948E-3</v>
      </c>
      <c r="AA257" s="18">
        <f t="shared" ca="1" si="37"/>
        <v>4.1238798678226987E-3</v>
      </c>
      <c r="AB257" s="18">
        <f t="shared" ca="1" si="38"/>
        <v>0.13994975652671121</v>
      </c>
      <c r="AC257" s="18">
        <f t="shared" ca="1" si="38"/>
        <v>0.12928851046704151</v>
      </c>
      <c r="AD257" s="18">
        <f t="shared" ca="1" si="38"/>
        <v>0.13994975652671121</v>
      </c>
      <c r="AE257" s="18">
        <f t="shared" ca="1" si="38"/>
        <v>0.12928851046704151</v>
      </c>
      <c r="AF257" s="18">
        <f t="shared" ca="1" si="39"/>
        <v>0</v>
      </c>
      <c r="AG257" s="18">
        <f t="shared" ca="1" si="39"/>
        <v>0</v>
      </c>
      <c r="AH257" s="18">
        <f t="shared" ca="1" si="39"/>
        <v>0</v>
      </c>
      <c r="AI257" s="18">
        <f t="shared" ca="1" si="39"/>
        <v>0</v>
      </c>
    </row>
    <row r="258" spans="2:35" x14ac:dyDescent="0.15">
      <c r="B258">
        <v>0.76500000000000001</v>
      </c>
      <c r="C258">
        <v>10</v>
      </c>
      <c r="D258" s="18">
        <v>0.308</v>
      </c>
      <c r="E258" s="18">
        <v>1.4059999999999999</v>
      </c>
      <c r="F258" s="18">
        <v>1.6120000000000001</v>
      </c>
      <c r="G258" s="18">
        <v>3.1919999999999997E-2</v>
      </c>
      <c r="H258" s="18">
        <v>-3.4140000000000001</v>
      </c>
      <c r="I258" s="18">
        <v>2.0489999999999999</v>
      </c>
      <c r="J258" s="18">
        <v>0.22140000000000001</v>
      </c>
      <c r="K258" s="18">
        <v>1.1040000000000001</v>
      </c>
      <c r="L258" s="18">
        <v>2.6139999999999999</v>
      </c>
      <c r="M258" s="18">
        <v>0.14729999999999999</v>
      </c>
      <c r="O258" s="18">
        <f t="shared" si="30"/>
        <v>22.536000000000001</v>
      </c>
      <c r="P258" s="18">
        <f t="shared" ca="1" si="31"/>
        <v>1.0381438240270953</v>
      </c>
      <c r="Q258" s="18">
        <f t="shared" ca="1" si="31"/>
        <v>0.9370092422879277</v>
      </c>
      <c r="R258" s="18">
        <f t="shared" ca="1" si="31"/>
        <v>1.0381438240270953</v>
      </c>
      <c r="S258" s="18">
        <f t="shared" ca="1" si="31"/>
        <v>0.9370092422879277</v>
      </c>
      <c r="T258" s="18">
        <f t="shared" ca="1" si="36"/>
        <v>1.8686396348210219E-2</v>
      </c>
      <c r="U258" s="18">
        <f t="shared" ca="1" si="36"/>
        <v>1.7310780179840501E-2</v>
      </c>
      <c r="V258" s="18">
        <f t="shared" ca="1" si="36"/>
        <v>1.8686396348210219E-2</v>
      </c>
      <c r="W258" s="18">
        <f t="shared" ca="1" si="36"/>
        <v>1.7310780179840501E-2</v>
      </c>
      <c r="X258" s="18">
        <f t="shared" ca="1" si="37"/>
        <v>5.0428659133556208E-3</v>
      </c>
      <c r="Y258" s="18">
        <f t="shared" ca="1" si="37"/>
        <v>3.7954057965020696E-3</v>
      </c>
      <c r="Z258" s="18">
        <f t="shared" ca="1" si="37"/>
        <v>5.0428659133556208E-3</v>
      </c>
      <c r="AA258" s="18">
        <f t="shared" ca="1" si="37"/>
        <v>3.7954057965020696E-3</v>
      </c>
      <c r="AB258" s="18">
        <f t="shared" ca="1" si="38"/>
        <v>0.1414964589726691</v>
      </c>
      <c r="AC258" s="18">
        <f t="shared" ca="1" si="38"/>
        <v>0.12802346665657255</v>
      </c>
      <c r="AD258" s="18">
        <f t="shared" ca="1" si="38"/>
        <v>0.1414964589726691</v>
      </c>
      <c r="AE258" s="18">
        <f t="shared" ca="1" si="38"/>
        <v>0.12802346665657255</v>
      </c>
      <c r="AF258" s="18">
        <f t="shared" ca="1" si="39"/>
        <v>0</v>
      </c>
      <c r="AG258" s="18">
        <f t="shared" ca="1" si="39"/>
        <v>0</v>
      </c>
      <c r="AH258" s="18">
        <f t="shared" ca="1" si="39"/>
        <v>0</v>
      </c>
      <c r="AI258" s="18">
        <f t="shared" ca="1" si="39"/>
        <v>0</v>
      </c>
    </row>
    <row r="259" spans="2:35" x14ac:dyDescent="0.15">
      <c r="B259">
        <v>0.76500000000000001</v>
      </c>
      <c r="C259">
        <v>15</v>
      </c>
      <c r="D259" s="18">
        <v>0.48110000000000003</v>
      </c>
      <c r="E259" s="18">
        <v>-0.7651</v>
      </c>
      <c r="F259" s="18">
        <v>0.1235</v>
      </c>
      <c r="G259" s="18">
        <v>3.2129999999999999E-2</v>
      </c>
      <c r="H259" s="18">
        <v>-1.675</v>
      </c>
      <c r="I259" s="18">
        <v>3.0369999999999999</v>
      </c>
      <c r="J259" s="18">
        <v>3.0349999999999999E-2</v>
      </c>
      <c r="K259" s="18">
        <v>1.4350000000000001</v>
      </c>
      <c r="L259" s="18">
        <v>3.198</v>
      </c>
      <c r="M259" s="18">
        <v>0.13220000000000001</v>
      </c>
      <c r="O259" s="18">
        <f t="shared" si="30"/>
        <v>28.370999999999999</v>
      </c>
      <c r="P259" s="18">
        <f t="shared" ca="1" si="31"/>
        <v>1.0341711331949535</v>
      </c>
      <c r="Q259" s="18">
        <f t="shared" ca="1" si="31"/>
        <v>0.91706174738924773</v>
      </c>
      <c r="R259" s="18">
        <f t="shared" ca="1" si="31"/>
        <v>1.0341711331949535</v>
      </c>
      <c r="S259" s="18">
        <f t="shared" ca="1" si="31"/>
        <v>0.91706174738924773</v>
      </c>
      <c r="T259" s="18">
        <f t="shared" ca="1" si="36"/>
        <v>1.7202223213799758E-2</v>
      </c>
      <c r="U259" s="18">
        <f t="shared" ca="1" si="36"/>
        <v>1.4779996989826979E-2</v>
      </c>
      <c r="V259" s="18">
        <f t="shared" ca="1" si="36"/>
        <v>1.7202223213799758E-2</v>
      </c>
      <c r="W259" s="18">
        <f t="shared" ca="1" si="36"/>
        <v>1.4779996989826979E-2</v>
      </c>
      <c r="X259" s="18">
        <f t="shared" ca="1" si="37"/>
        <v>4.8581180941231301E-3</v>
      </c>
      <c r="Y259" s="18">
        <f t="shared" ca="1" si="37"/>
        <v>3.515343462387853E-3</v>
      </c>
      <c r="Z259" s="18">
        <f t="shared" ca="1" si="37"/>
        <v>4.8581180941231301E-3</v>
      </c>
      <c r="AA259" s="18">
        <f t="shared" ca="1" si="37"/>
        <v>3.515343462387853E-3</v>
      </c>
      <c r="AB259" s="18">
        <f t="shared" ca="1" si="38"/>
        <v>0.14253310654300083</v>
      </c>
      <c r="AC259" s="18">
        <f t="shared" ca="1" si="38"/>
        <v>0.12765956976527498</v>
      </c>
      <c r="AD259" s="18">
        <f t="shared" ca="1" si="38"/>
        <v>0.14253310654300083</v>
      </c>
      <c r="AE259" s="18">
        <f t="shared" ca="1" si="38"/>
        <v>0.12765956976527498</v>
      </c>
      <c r="AF259" s="18">
        <f t="shared" ca="1" si="39"/>
        <v>0</v>
      </c>
      <c r="AG259" s="18">
        <f t="shared" ca="1" si="39"/>
        <v>0</v>
      </c>
      <c r="AH259" s="18">
        <f t="shared" ca="1" si="39"/>
        <v>0</v>
      </c>
      <c r="AI259" s="18">
        <f t="shared" ca="1" si="39"/>
        <v>0</v>
      </c>
    </row>
    <row r="260" spans="2:35" x14ac:dyDescent="0.15">
      <c r="B260">
        <v>0.76500000000000001</v>
      </c>
      <c r="C260">
        <v>20</v>
      </c>
      <c r="D260" s="18">
        <v>-0.1862</v>
      </c>
      <c r="E260" s="18">
        <v>0.92869999999999997</v>
      </c>
      <c r="F260" s="18">
        <v>0.9627</v>
      </c>
      <c r="G260" s="18">
        <v>8.72E-2</v>
      </c>
      <c r="H260" s="18">
        <v>-0.43</v>
      </c>
      <c r="I260" s="18">
        <v>1.0249999999999999</v>
      </c>
      <c r="J260" s="18">
        <v>2.395</v>
      </c>
      <c r="K260" s="18">
        <v>-0.92579999999999996</v>
      </c>
      <c r="L260" s="18">
        <v>3.1040000000000001</v>
      </c>
      <c r="M260" s="18">
        <v>4.8669999999999998E-2</v>
      </c>
      <c r="O260" s="18">
        <f t="shared" si="30"/>
        <v>35.716999999999999</v>
      </c>
      <c r="P260" s="18">
        <f t="shared" ca="1" si="31"/>
        <v>1.0317769032551216</v>
      </c>
      <c r="Q260" s="18">
        <f t="shared" ca="1" si="31"/>
        <v>0.91121327040684519</v>
      </c>
      <c r="R260" s="18">
        <f t="shared" ca="1" si="31"/>
        <v>1.0317769032551216</v>
      </c>
      <c r="S260" s="18">
        <f t="shared" ca="1" si="31"/>
        <v>0.91121327040684519</v>
      </c>
      <c r="T260" s="18">
        <f t="shared" ca="1" si="36"/>
        <v>1.5462925002667556E-2</v>
      </c>
      <c r="U260" s="18">
        <f t="shared" ca="1" si="36"/>
        <v>1.2180255760279618E-2</v>
      </c>
      <c r="V260" s="18">
        <f t="shared" ca="1" si="36"/>
        <v>1.5462925002667556E-2</v>
      </c>
      <c r="W260" s="18">
        <f t="shared" ca="1" si="36"/>
        <v>1.2180255760279618E-2</v>
      </c>
      <c r="X260" s="18">
        <f t="shared" ca="1" si="37"/>
        <v>4.6330901309079428E-3</v>
      </c>
      <c r="Y260" s="18">
        <f t="shared" ca="1" si="37"/>
        <v>3.2635845605419457E-3</v>
      </c>
      <c r="Z260" s="18">
        <f t="shared" ca="1" si="37"/>
        <v>4.6330901309079428E-3</v>
      </c>
      <c r="AA260" s="18">
        <f t="shared" ca="1" si="37"/>
        <v>3.2635845605419457E-3</v>
      </c>
      <c r="AB260" s="18">
        <f t="shared" ca="1" si="38"/>
        <v>0.14411637918752537</v>
      </c>
      <c r="AC260" s="18">
        <f t="shared" ca="1" si="38"/>
        <v>0.12958025587535971</v>
      </c>
      <c r="AD260" s="18">
        <f t="shared" ca="1" si="38"/>
        <v>0.14411637918752537</v>
      </c>
      <c r="AE260" s="18">
        <f t="shared" ca="1" si="38"/>
        <v>0.12958025587535971</v>
      </c>
      <c r="AF260" s="18">
        <f t="shared" ca="1" si="39"/>
        <v>0</v>
      </c>
      <c r="AG260" s="18">
        <f t="shared" ca="1" si="39"/>
        <v>0</v>
      </c>
      <c r="AH260" s="18">
        <f t="shared" ca="1" si="39"/>
        <v>0</v>
      </c>
      <c r="AI260" s="18">
        <f t="shared" ca="1" si="39"/>
        <v>0</v>
      </c>
    </row>
    <row r="261" spans="2:35" x14ac:dyDescent="0.15">
      <c r="B261">
        <v>1.901</v>
      </c>
      <c r="C261">
        <v>1</v>
      </c>
      <c r="D261" s="18">
        <v>-0.27350000000000002</v>
      </c>
      <c r="E261" s="18">
        <v>-0.6048</v>
      </c>
      <c r="F261" s="18">
        <v>0.98629999999999995</v>
      </c>
      <c r="G261" s="18">
        <v>0.16750000000000001</v>
      </c>
      <c r="H261" s="18">
        <v>-1.9550000000000001</v>
      </c>
      <c r="I261" s="18">
        <v>2.5739999999999998</v>
      </c>
      <c r="J261" s="18">
        <v>0.1414</v>
      </c>
      <c r="K261" s="18">
        <v>1.9330000000000001</v>
      </c>
      <c r="L261" s="18">
        <v>3.11</v>
      </c>
      <c r="M261" s="18">
        <v>0.16270000000000001</v>
      </c>
      <c r="O261" s="18">
        <f t="shared" si="30"/>
        <v>44.965000000000003</v>
      </c>
      <c r="P261" s="18">
        <f t="shared" ca="1" si="31"/>
        <v>1.0204679504859624</v>
      </c>
      <c r="Q261" s="18">
        <f t="shared" ca="1" si="31"/>
        <v>0.92402706863330408</v>
      </c>
      <c r="R261" s="18">
        <f t="shared" ca="1" si="31"/>
        <v>1.0204679504859624</v>
      </c>
      <c r="S261" s="18">
        <f t="shared" ca="1" si="31"/>
        <v>0.92402706863330408</v>
      </c>
      <c r="T261" s="18">
        <f t="shared" ca="1" si="36"/>
        <v>1.1686718958996371E-2</v>
      </c>
      <c r="U261" s="18">
        <f t="shared" ca="1" si="36"/>
        <v>9.7315594529625311E-3</v>
      </c>
      <c r="V261" s="18">
        <f t="shared" ca="1" si="36"/>
        <v>1.1686718958996371E-2</v>
      </c>
      <c r="W261" s="18">
        <f t="shared" ca="1" si="36"/>
        <v>9.7315594529625311E-3</v>
      </c>
      <c r="X261" s="18">
        <f t="shared" ca="1" si="37"/>
        <v>4.2576425735719823E-3</v>
      </c>
      <c r="Y261" s="18">
        <f t="shared" ca="1" si="37"/>
        <v>3.0356202906925531E-3</v>
      </c>
      <c r="Z261" s="18">
        <f t="shared" ca="1" si="37"/>
        <v>4.2576425735719823E-3</v>
      </c>
      <c r="AA261" s="18">
        <f t="shared" ca="1" si="37"/>
        <v>3.0356202906925531E-3</v>
      </c>
      <c r="AB261" s="18">
        <f t="shared" ca="1" si="38"/>
        <v>0.14646815705412805</v>
      </c>
      <c r="AC261" s="18">
        <f t="shared" ca="1" si="38"/>
        <v>0.13429629578004931</v>
      </c>
      <c r="AD261" s="18">
        <f t="shared" ca="1" si="38"/>
        <v>0.14646815705412805</v>
      </c>
      <c r="AE261" s="18">
        <f t="shared" ca="1" si="38"/>
        <v>0.13429629578004931</v>
      </c>
      <c r="AF261" s="18">
        <f t="shared" ca="1" si="39"/>
        <v>0</v>
      </c>
      <c r="AG261" s="18">
        <f t="shared" ca="1" si="39"/>
        <v>0</v>
      </c>
      <c r="AH261" s="18">
        <f t="shared" ca="1" si="39"/>
        <v>0</v>
      </c>
      <c r="AI261" s="18">
        <f t="shared" ca="1" si="39"/>
        <v>0</v>
      </c>
    </row>
    <row r="262" spans="2:35" x14ac:dyDescent="0.15">
      <c r="B262">
        <v>1.901</v>
      </c>
      <c r="C262">
        <v>3</v>
      </c>
      <c r="D262" s="18">
        <v>-0.96230000000000004</v>
      </c>
      <c r="E262" s="18">
        <v>-1.046</v>
      </c>
      <c r="F262" s="18">
        <v>1.47</v>
      </c>
      <c r="G262" s="18">
        <v>0.45939999999999998</v>
      </c>
      <c r="H262" s="18">
        <v>-3.3210000000000002</v>
      </c>
      <c r="I262" s="18">
        <v>2.653</v>
      </c>
      <c r="J262" s="18">
        <v>0.48309999999999997</v>
      </c>
      <c r="K262" s="18">
        <v>6.681</v>
      </c>
      <c r="L262" s="18">
        <v>3.2</v>
      </c>
      <c r="M262" s="18">
        <v>1.2809999999999999</v>
      </c>
      <c r="O262" s="18">
        <f t="shared" si="30"/>
        <v>56.606999999999999</v>
      </c>
      <c r="P262" s="18">
        <f t="shared" ca="1" si="31"/>
        <v>1.0070444373189422</v>
      </c>
      <c r="Q262" s="18">
        <f t="shared" ca="1" si="31"/>
        <v>0.95511999477623022</v>
      </c>
      <c r="R262" s="18">
        <f t="shared" ca="1" si="31"/>
        <v>1.0070444373189422</v>
      </c>
      <c r="S262" s="18">
        <f t="shared" ca="1" si="31"/>
        <v>0.95511999477623022</v>
      </c>
      <c r="T262" s="18">
        <f t="shared" ref="T262:W277" ca="1" si="40">MAX(0,P119*(1-ABS($P$6))+T119*(1-ABS($P$6)^(X119+1))/(X119+1))</f>
        <v>7.3882292360948759E-3</v>
      </c>
      <c r="U262" s="18">
        <f t="shared" ca="1" si="40"/>
        <v>7.5975172977210299E-3</v>
      </c>
      <c r="V262" s="18">
        <f t="shared" ca="1" si="40"/>
        <v>7.3882292360948759E-3</v>
      </c>
      <c r="W262" s="18">
        <f t="shared" ca="1" si="40"/>
        <v>7.5975172977210299E-3</v>
      </c>
      <c r="X262" s="18">
        <f t="shared" ref="X262:AA277" ca="1" si="41">MAX(0,(P119+T119*ABS($P$6)^X119+AB119+AF119*$P$7^AJ119)*0.5*($P$7-$P$6))</f>
        <v>3.7604094026791415E-3</v>
      </c>
      <c r="Y262" s="18">
        <f t="shared" ca="1" si="41"/>
        <v>2.8376297286347944E-3</v>
      </c>
      <c r="Z262" s="18">
        <f t="shared" ca="1" si="41"/>
        <v>3.7604094026791415E-3</v>
      </c>
      <c r="AA262" s="18">
        <f t="shared" ca="1" si="41"/>
        <v>2.8376297286347944E-3</v>
      </c>
      <c r="AB262" s="18">
        <f t="shared" ref="AB262:AE277" ca="1" si="42">MAX(0,AB119*(AN119-($P$7))+AF119*(AN119^(AJ119+1)-$P$7^(AJ119+1))/(AJ119+1))</f>
        <v>0.14912746147373199</v>
      </c>
      <c r="AC262" s="18">
        <f t="shared" ca="1" si="42"/>
        <v>0.14157692138818648</v>
      </c>
      <c r="AD262" s="18">
        <f t="shared" ca="1" si="42"/>
        <v>0.14912746147373199</v>
      </c>
      <c r="AE262" s="18">
        <f t="shared" ca="1" si="42"/>
        <v>0.14157692138818648</v>
      </c>
      <c r="AF262" s="18">
        <f t="shared" ref="AF262:AI277" ca="1" si="43">IF(AN119&lt;1,MAX(0,(AB119+AF119*AN119^AJ119+AR119)*0.5*(1-AN119)),0)</f>
        <v>0</v>
      </c>
      <c r="AG262" s="18">
        <f t="shared" ca="1" si="43"/>
        <v>0</v>
      </c>
      <c r="AH262" s="18">
        <f t="shared" ca="1" si="43"/>
        <v>0</v>
      </c>
      <c r="AI262" s="18">
        <f t="shared" ca="1" si="43"/>
        <v>0</v>
      </c>
    </row>
    <row r="263" spans="2:35" x14ac:dyDescent="0.15">
      <c r="B263">
        <v>1.901</v>
      </c>
      <c r="C263">
        <v>5</v>
      </c>
      <c r="D263" s="18">
        <v>3.6240000000000001E-2</v>
      </c>
      <c r="E263" s="18">
        <v>1.36</v>
      </c>
      <c r="F263" s="18">
        <v>1.385</v>
      </c>
      <c r="G263" s="18">
        <v>0.15310000000000001</v>
      </c>
      <c r="H263" s="18">
        <v>-0.15029999999999999</v>
      </c>
      <c r="I263" s="18">
        <v>2.4289999999999998</v>
      </c>
      <c r="J263" s="18">
        <v>4.9849999999999998E-2</v>
      </c>
      <c r="K263" s="18">
        <v>-2.19</v>
      </c>
      <c r="L263" s="18">
        <v>1.4570000000000001</v>
      </c>
      <c r="M263" s="18">
        <v>0.48659999999999998</v>
      </c>
      <c r="O263" s="18">
        <f t="shared" si="30"/>
        <v>71.265000000000001</v>
      </c>
      <c r="P263" s="18">
        <f t="shared" ca="1" si="31"/>
        <v>1.0068737147305871</v>
      </c>
      <c r="Q263" s="18">
        <f t="shared" ca="1" si="31"/>
        <v>1.0000241734831712</v>
      </c>
      <c r="R263" s="18">
        <f t="shared" ca="1" si="31"/>
        <v>1.0068737147305871</v>
      </c>
      <c r="S263" s="18">
        <f t="shared" ca="1" si="31"/>
        <v>1.0000241734831712</v>
      </c>
      <c r="T263" s="18">
        <f t="shared" ca="1" si="40"/>
        <v>5.7648624989789891E-3</v>
      </c>
      <c r="U263" s="18">
        <f t="shared" ca="1" si="40"/>
        <v>5.8054288863903653E-3</v>
      </c>
      <c r="V263" s="18">
        <f t="shared" ca="1" si="40"/>
        <v>5.7648624989789891E-3</v>
      </c>
      <c r="W263" s="18">
        <f t="shared" ca="1" si="40"/>
        <v>5.8054288863903653E-3</v>
      </c>
      <c r="X263" s="18">
        <f t="shared" ca="1" si="41"/>
        <v>3.2369241723917384E-3</v>
      </c>
      <c r="Y263" s="18">
        <f t="shared" ca="1" si="41"/>
        <v>2.6659010932549047E-3</v>
      </c>
      <c r="Z263" s="18">
        <f t="shared" ca="1" si="41"/>
        <v>3.2369241723917384E-3</v>
      </c>
      <c r="AA263" s="18">
        <f t="shared" ca="1" si="41"/>
        <v>2.6659010932549047E-3</v>
      </c>
      <c r="AB263" s="18">
        <f t="shared" ca="1" si="42"/>
        <v>0.15124714209730111</v>
      </c>
      <c r="AC263" s="18">
        <f t="shared" ca="1" si="42"/>
        <v>0.15068746044158851</v>
      </c>
      <c r="AD263" s="18">
        <f t="shared" ca="1" si="42"/>
        <v>0.15124714209730111</v>
      </c>
      <c r="AE263" s="18">
        <f t="shared" ca="1" si="42"/>
        <v>0.15068746044158851</v>
      </c>
      <c r="AF263" s="18">
        <f t="shared" ca="1" si="43"/>
        <v>0</v>
      </c>
      <c r="AG263" s="18">
        <f t="shared" ca="1" si="43"/>
        <v>0</v>
      </c>
      <c r="AH263" s="18">
        <f t="shared" ca="1" si="43"/>
        <v>0</v>
      </c>
      <c r="AI263" s="18">
        <f t="shared" ca="1" si="43"/>
        <v>0</v>
      </c>
    </row>
    <row r="264" spans="2:35" x14ac:dyDescent="0.15">
      <c r="B264">
        <v>1.901</v>
      </c>
      <c r="C264">
        <v>7</v>
      </c>
      <c r="D264" s="18">
        <v>-0.66320000000000001</v>
      </c>
      <c r="E264" s="18">
        <v>0.89159999999999995</v>
      </c>
      <c r="F264" s="18">
        <v>1.5129999999999999</v>
      </c>
      <c r="G264" s="18">
        <v>0.63370000000000004</v>
      </c>
      <c r="H264" s="18">
        <v>-0.53939999999999999</v>
      </c>
      <c r="I264" s="18">
        <v>2.2330000000000001</v>
      </c>
      <c r="J264" s="18">
        <v>0.1208</v>
      </c>
      <c r="K264" s="18">
        <v>-0.37840000000000001</v>
      </c>
      <c r="L264" s="18">
        <v>2.9340000000000002</v>
      </c>
      <c r="M264" s="18">
        <v>4.6879999999999998E-2</v>
      </c>
      <c r="O264" s="18">
        <f t="shared" si="30"/>
        <v>89.715999999999994</v>
      </c>
      <c r="P264" s="18">
        <f t="shared" ca="1" si="31"/>
        <v>0.99901889131533339</v>
      </c>
      <c r="Q264" s="18">
        <f t="shared" ca="1" si="31"/>
        <v>1.0545280925240648</v>
      </c>
      <c r="R264" s="18">
        <f t="shared" ca="1" si="31"/>
        <v>0.99901889131533339</v>
      </c>
      <c r="S264" s="18">
        <f t="shared" ca="1" si="31"/>
        <v>1.0545280925240648</v>
      </c>
      <c r="T264" s="18">
        <f t="shared" ca="1" si="40"/>
        <v>4.3220132063660384E-3</v>
      </c>
      <c r="U264" s="18">
        <f t="shared" ca="1" si="40"/>
        <v>4.8318601640694337E-3</v>
      </c>
      <c r="V264" s="18">
        <f t="shared" ca="1" si="40"/>
        <v>4.3220132063660384E-3</v>
      </c>
      <c r="W264" s="18">
        <f t="shared" ca="1" si="40"/>
        <v>4.8318601640694337E-3</v>
      </c>
      <c r="X264" s="18">
        <f t="shared" ca="1" si="41"/>
        <v>2.6409424565765607E-3</v>
      </c>
      <c r="Y264" s="18">
        <f t="shared" ca="1" si="41"/>
        <v>2.5159221897901223E-3</v>
      </c>
      <c r="Z264" s="18">
        <f t="shared" ca="1" si="41"/>
        <v>2.6409424565765607E-3</v>
      </c>
      <c r="AA264" s="18">
        <f t="shared" ca="1" si="41"/>
        <v>2.5159221897901223E-3</v>
      </c>
      <c r="AB264" s="18">
        <f t="shared" ca="1" si="42"/>
        <v>0.15203583913207766</v>
      </c>
      <c r="AC264" s="18">
        <f t="shared" ca="1" si="42"/>
        <v>0.16048557620061293</v>
      </c>
      <c r="AD264" s="18">
        <f t="shared" ca="1" si="42"/>
        <v>0.15203583913207766</v>
      </c>
      <c r="AE264" s="18">
        <f t="shared" ca="1" si="42"/>
        <v>0.16048557620061293</v>
      </c>
      <c r="AF264" s="18">
        <f t="shared" ca="1" si="43"/>
        <v>0</v>
      </c>
      <c r="AG264" s="18">
        <f t="shared" ca="1" si="43"/>
        <v>0</v>
      </c>
      <c r="AH264" s="18">
        <f t="shared" ca="1" si="43"/>
        <v>0</v>
      </c>
      <c r="AI264" s="18">
        <f t="shared" ca="1" si="43"/>
        <v>0</v>
      </c>
    </row>
    <row r="265" spans="2:35" x14ac:dyDescent="0.15">
      <c r="B265">
        <v>1.901</v>
      </c>
      <c r="C265">
        <v>10</v>
      </c>
      <c r="D265" s="18">
        <v>-0.21460000000000001</v>
      </c>
      <c r="E265" s="18">
        <v>0.41289999999999999</v>
      </c>
      <c r="F265" s="18">
        <v>1.2889999999999999</v>
      </c>
      <c r="G265" s="18">
        <v>3.909E-2</v>
      </c>
      <c r="H265" s="18">
        <v>0.38629999999999998</v>
      </c>
      <c r="I265" s="18">
        <v>1.9490000000000001</v>
      </c>
      <c r="J265" s="18">
        <v>7.8490000000000004E-2</v>
      </c>
      <c r="K265" s="18">
        <v>-2.093</v>
      </c>
      <c r="L265" s="18">
        <v>3.1379999999999999</v>
      </c>
      <c r="M265" s="18">
        <v>0.89849999999999997</v>
      </c>
      <c r="O265" s="18">
        <f t="shared" si="30"/>
        <v>112.94</v>
      </c>
      <c r="P265" s="18">
        <f t="shared" ca="1" si="31"/>
        <v>0.98491540667086885</v>
      </c>
      <c r="Q265" s="18">
        <f t="shared" ca="1" si="31"/>
        <v>1.1040289114362243</v>
      </c>
      <c r="R265" s="18">
        <f t="shared" ca="1" si="31"/>
        <v>0.98491540667086885</v>
      </c>
      <c r="S265" s="18">
        <f t="shared" ca="1" si="31"/>
        <v>1.1040289114362243</v>
      </c>
      <c r="T265" s="18">
        <f t="shared" ca="1" si="40"/>
        <v>3.4885538596884031E-3</v>
      </c>
      <c r="U265" s="18">
        <f t="shared" ca="1" si="40"/>
        <v>3.9405243533336114E-3</v>
      </c>
      <c r="V265" s="18">
        <f t="shared" ca="1" si="40"/>
        <v>3.4885538596884031E-3</v>
      </c>
      <c r="W265" s="18">
        <f t="shared" ca="1" si="40"/>
        <v>3.9405243533336114E-3</v>
      </c>
      <c r="X265" s="18">
        <f t="shared" ca="1" si="41"/>
        <v>2.0225345451744046E-3</v>
      </c>
      <c r="Y265" s="18">
        <f t="shared" ca="1" si="41"/>
        <v>2.3641633257263403E-3</v>
      </c>
      <c r="Z265" s="18">
        <f t="shared" ca="1" si="41"/>
        <v>2.0225345451744046E-3</v>
      </c>
      <c r="AA265" s="18">
        <f t="shared" ca="1" si="41"/>
        <v>2.3641633257263403E-3</v>
      </c>
      <c r="AB265" s="18">
        <f t="shared" ca="1" si="42"/>
        <v>0.15124306709417029</v>
      </c>
      <c r="AC265" s="18">
        <f t="shared" ca="1" si="42"/>
        <v>0.16940697089237949</v>
      </c>
      <c r="AD265" s="18">
        <f t="shared" ca="1" si="42"/>
        <v>0.15124306709417029</v>
      </c>
      <c r="AE265" s="18">
        <f t="shared" ca="1" si="42"/>
        <v>0.16940697089237949</v>
      </c>
      <c r="AF265" s="18">
        <f t="shared" ca="1" si="43"/>
        <v>0</v>
      </c>
      <c r="AG265" s="18">
        <f t="shared" ca="1" si="43"/>
        <v>0</v>
      </c>
      <c r="AH265" s="18">
        <f t="shared" ca="1" si="43"/>
        <v>0</v>
      </c>
      <c r="AI265" s="18">
        <f t="shared" ca="1" si="43"/>
        <v>0</v>
      </c>
    </row>
    <row r="266" spans="2:35" x14ac:dyDescent="0.15">
      <c r="B266">
        <v>1.901</v>
      </c>
      <c r="C266">
        <v>15</v>
      </c>
      <c r="D266" s="18">
        <v>0.52459999999999996</v>
      </c>
      <c r="E266" s="18">
        <v>1.7569999999999999</v>
      </c>
      <c r="F266" s="18">
        <v>3.286</v>
      </c>
      <c r="G266" s="18">
        <v>9.3729999999999994E-2</v>
      </c>
      <c r="H266" s="18">
        <v>-2.3719999999999999</v>
      </c>
      <c r="I266" s="18">
        <v>3.0720000000000001</v>
      </c>
      <c r="J266" s="18">
        <v>3.9320000000000001E-2</v>
      </c>
      <c r="K266" s="18">
        <v>-0.6421</v>
      </c>
      <c r="L266" s="18">
        <v>1.911</v>
      </c>
      <c r="M266" s="18">
        <v>0.18010000000000001</v>
      </c>
      <c r="O266" s="18">
        <f t="shared" si="30"/>
        <v>142.19</v>
      </c>
      <c r="P266" s="18">
        <f t="shared" ca="1" si="31"/>
        <v>0.96103505472611539</v>
      </c>
      <c r="Q266" s="18">
        <f t="shared" ca="1" si="31"/>
        <v>1.135514639873465</v>
      </c>
      <c r="R266" s="18">
        <f t="shared" ca="1" si="31"/>
        <v>0.96103505472611539</v>
      </c>
      <c r="S266" s="18">
        <f t="shared" ca="1" si="31"/>
        <v>1.135514639873465</v>
      </c>
      <c r="T266" s="18">
        <f t="shared" ca="1" si="40"/>
        <v>2.2833378188823845E-3</v>
      </c>
      <c r="U266" s="18">
        <f t="shared" ca="1" si="40"/>
        <v>3.1254219902008239E-3</v>
      </c>
      <c r="V266" s="18">
        <f t="shared" ca="1" si="40"/>
        <v>2.2833378188823845E-3</v>
      </c>
      <c r="W266" s="18">
        <f t="shared" ca="1" si="40"/>
        <v>3.1254219902008239E-3</v>
      </c>
      <c r="X266" s="18">
        <f t="shared" ca="1" si="41"/>
        <v>1.4229224159943547E-3</v>
      </c>
      <c r="Y266" s="18">
        <f t="shared" ca="1" si="41"/>
        <v>2.1946670524428786E-3</v>
      </c>
      <c r="Z266" s="18">
        <f t="shared" ca="1" si="41"/>
        <v>1.4229224159943547E-3</v>
      </c>
      <c r="AA266" s="18">
        <f t="shared" ca="1" si="41"/>
        <v>2.1946670524428786E-3</v>
      </c>
      <c r="AB266" s="18">
        <f t="shared" ca="1" si="42"/>
        <v>0.14924721920937467</v>
      </c>
      <c r="AC266" s="18">
        <f t="shared" ca="1" si="42"/>
        <v>0.17540267884643165</v>
      </c>
      <c r="AD266" s="18">
        <f t="shared" ca="1" si="42"/>
        <v>0.14924721920937467</v>
      </c>
      <c r="AE266" s="18">
        <f t="shared" ca="1" si="42"/>
        <v>0.17540267884643165</v>
      </c>
      <c r="AF266" s="18">
        <f t="shared" ca="1" si="43"/>
        <v>0</v>
      </c>
      <c r="AG266" s="18">
        <f t="shared" ca="1" si="43"/>
        <v>0</v>
      </c>
      <c r="AH266" s="18">
        <f t="shared" ca="1" si="43"/>
        <v>0</v>
      </c>
      <c r="AI266" s="18">
        <f t="shared" ca="1" si="43"/>
        <v>0</v>
      </c>
    </row>
    <row r="267" spans="2:35" x14ac:dyDescent="0.15">
      <c r="B267">
        <v>1.901</v>
      </c>
      <c r="C267">
        <v>20</v>
      </c>
      <c r="D267" s="18">
        <v>-0.23580000000000001</v>
      </c>
      <c r="E267" s="18">
        <v>1.163</v>
      </c>
      <c r="F267" s="18">
        <v>1.423</v>
      </c>
      <c r="G267" s="18">
        <v>3.0099999999999998E-2</v>
      </c>
      <c r="H267" s="18">
        <v>-1.044</v>
      </c>
      <c r="I267" s="18">
        <v>1.52</v>
      </c>
      <c r="J267" s="18">
        <v>0.11749999999999999</v>
      </c>
      <c r="K267" s="18">
        <v>-0.64059999999999995</v>
      </c>
      <c r="L267" s="18">
        <v>3.0750000000000002</v>
      </c>
      <c r="M267" s="18">
        <v>0.2545</v>
      </c>
      <c r="O267" s="18">
        <f t="shared" si="30"/>
        <v>179.01</v>
      </c>
      <c r="P267" s="18">
        <f t="shared" ca="1" si="31"/>
        <v>0.93688262592970317</v>
      </c>
      <c r="Q267" s="18">
        <f t="shared" ca="1" si="31"/>
        <v>1.1329642971102161</v>
      </c>
      <c r="R267" s="18">
        <f t="shared" ca="1" si="31"/>
        <v>0.93688262592970317</v>
      </c>
      <c r="S267" s="18">
        <f t="shared" ca="1" si="31"/>
        <v>1.1329642971102161</v>
      </c>
      <c r="T267" s="18">
        <f t="shared" ca="1" si="40"/>
        <v>1.6852073728185306E-3</v>
      </c>
      <c r="U267" s="18">
        <f t="shared" ca="1" si="40"/>
        <v>2.4472608792163808E-3</v>
      </c>
      <c r="V267" s="18">
        <f t="shared" ca="1" si="40"/>
        <v>1.6852073728185306E-3</v>
      </c>
      <c r="W267" s="18">
        <f t="shared" ca="1" si="40"/>
        <v>2.4472608792163808E-3</v>
      </c>
      <c r="X267" s="18">
        <f t="shared" ca="1" si="41"/>
        <v>9.2448555239632883E-4</v>
      </c>
      <c r="Y267" s="18">
        <f t="shared" ca="1" si="41"/>
        <v>1.9709098518143095E-3</v>
      </c>
      <c r="Z267" s="18">
        <f t="shared" ca="1" si="41"/>
        <v>9.2448555239632883E-4</v>
      </c>
      <c r="AA267" s="18">
        <f t="shared" ca="1" si="41"/>
        <v>1.9709098518143095E-3</v>
      </c>
      <c r="AB267" s="18">
        <f t="shared" ca="1" si="42"/>
        <v>0.14649980808841254</v>
      </c>
      <c r="AC267" s="18">
        <f t="shared" ca="1" si="42"/>
        <v>0.17589869750069495</v>
      </c>
      <c r="AD267" s="18">
        <f t="shared" ca="1" si="42"/>
        <v>0.14649980808841254</v>
      </c>
      <c r="AE267" s="18">
        <f t="shared" ca="1" si="42"/>
        <v>0.17589869750069495</v>
      </c>
      <c r="AF267" s="18">
        <f t="shared" ca="1" si="43"/>
        <v>0</v>
      </c>
      <c r="AG267" s="18">
        <f t="shared" ca="1" si="43"/>
        <v>0</v>
      </c>
      <c r="AH267" s="18">
        <f t="shared" ca="1" si="43"/>
        <v>0</v>
      </c>
      <c r="AI267" s="18">
        <f t="shared" ca="1" si="43"/>
        <v>0</v>
      </c>
    </row>
    <row r="268" spans="2:35" x14ac:dyDescent="0.15">
      <c r="B268">
        <v>4.0910000000000002</v>
      </c>
      <c r="C268">
        <v>1</v>
      </c>
      <c r="D268" s="18">
        <v>-0.18210000000000001</v>
      </c>
      <c r="E268" s="18">
        <v>-0.29389999999999999</v>
      </c>
      <c r="F268" s="18">
        <v>1.17</v>
      </c>
      <c r="G268" s="18">
        <v>0.35859999999999997</v>
      </c>
      <c r="H268" s="18">
        <v>-0.69410000000000005</v>
      </c>
      <c r="I268" s="18">
        <v>1.577</v>
      </c>
      <c r="J268" s="18">
        <v>0.15</v>
      </c>
      <c r="K268" s="18">
        <v>0.28220000000000001</v>
      </c>
      <c r="L268" s="18">
        <v>1.875</v>
      </c>
      <c r="M268" s="18">
        <v>9.1170000000000001E-2</v>
      </c>
      <c r="O268" s="18">
        <f t="shared" si="30"/>
        <v>225.36</v>
      </c>
      <c r="P268" s="18">
        <f t="shared" ca="1" si="31"/>
        <v>0.90961888930135637</v>
      </c>
      <c r="Q268" s="18">
        <f t="shared" ca="1" si="31"/>
        <v>1.0774747809197194</v>
      </c>
      <c r="R268" s="18">
        <f t="shared" ca="1" si="31"/>
        <v>0.90961888930135637</v>
      </c>
      <c r="S268" s="18">
        <f t="shared" ca="1" si="31"/>
        <v>1.0774747809197194</v>
      </c>
      <c r="T268" s="18">
        <f t="shared" ca="1" si="40"/>
        <v>1.298402448834821E-3</v>
      </c>
      <c r="U268" s="18">
        <f t="shared" ca="1" si="40"/>
        <v>1.9219755231115682E-3</v>
      </c>
      <c r="V268" s="18">
        <f t="shared" ca="1" si="40"/>
        <v>1.298402448834821E-3</v>
      </c>
      <c r="W268" s="18">
        <f t="shared" ca="1" si="40"/>
        <v>1.9219755231115682E-3</v>
      </c>
      <c r="X268" s="18">
        <f t="shared" ca="1" si="41"/>
        <v>5.4279949590757288E-4</v>
      </c>
      <c r="Y268" s="18">
        <f t="shared" ca="1" si="41"/>
        <v>1.6259167414374325E-3</v>
      </c>
      <c r="Z268" s="18">
        <f t="shared" ca="1" si="41"/>
        <v>5.4279949590757288E-4</v>
      </c>
      <c r="AA268" s="18">
        <f t="shared" ca="1" si="41"/>
        <v>1.6259167414374325E-3</v>
      </c>
      <c r="AB268" s="18">
        <f t="shared" ca="1" si="42"/>
        <v>0.14292914061732803</v>
      </c>
      <c r="AC268" s="18">
        <f t="shared" ca="1" si="42"/>
        <v>0.16793754517568135</v>
      </c>
      <c r="AD268" s="18">
        <f t="shared" ca="1" si="42"/>
        <v>0.14292914061732803</v>
      </c>
      <c r="AE268" s="18">
        <f t="shared" ca="1" si="42"/>
        <v>0.16793754517568135</v>
      </c>
      <c r="AF268" s="18">
        <f t="shared" ca="1" si="43"/>
        <v>0</v>
      </c>
      <c r="AG268" s="18">
        <f t="shared" ca="1" si="43"/>
        <v>0</v>
      </c>
      <c r="AH268" s="18">
        <f t="shared" ca="1" si="43"/>
        <v>0</v>
      </c>
      <c r="AI268" s="18">
        <f t="shared" ca="1" si="43"/>
        <v>0</v>
      </c>
    </row>
    <row r="269" spans="2:35" x14ac:dyDescent="0.15">
      <c r="B269">
        <v>4.0910000000000002</v>
      </c>
      <c r="C269">
        <v>3</v>
      </c>
      <c r="D269" s="18">
        <v>4.8439999999999997E-2</v>
      </c>
      <c r="E269" s="18">
        <v>-0.14369999999999999</v>
      </c>
      <c r="F269" s="18">
        <v>1.2010000000000001</v>
      </c>
      <c r="G269" s="18">
        <v>5.527E-2</v>
      </c>
      <c r="H269" s="18">
        <v>-1.288</v>
      </c>
      <c r="I269" s="18">
        <v>2.169</v>
      </c>
      <c r="J269" s="18">
        <v>0.39850000000000002</v>
      </c>
      <c r="K269" s="18">
        <v>0.39689999999999998</v>
      </c>
      <c r="L269" s="18">
        <v>2.9369999999999998</v>
      </c>
      <c r="M269" s="18">
        <v>3.0929999999999999E-2</v>
      </c>
      <c r="O269" s="18">
        <f t="shared" si="30"/>
        <v>283.70999999999998</v>
      </c>
      <c r="P269" s="18">
        <f t="shared" ca="1" si="31"/>
        <v>0.87629960300198428</v>
      </c>
      <c r="Q269" s="18">
        <f t="shared" ca="1" si="31"/>
        <v>0.97421124641903445</v>
      </c>
      <c r="R269" s="18">
        <f t="shared" ca="1" si="31"/>
        <v>0.87629960300198428</v>
      </c>
      <c r="S269" s="18">
        <f t="shared" ca="1" si="31"/>
        <v>0.97421124641903445</v>
      </c>
      <c r="T269" s="18">
        <f t="shared" ca="1" si="40"/>
        <v>1.0600417009687516E-3</v>
      </c>
      <c r="U269" s="18">
        <f t="shared" ca="1" si="40"/>
        <v>1.53322913642051E-3</v>
      </c>
      <c r="V269" s="18">
        <f t="shared" ca="1" si="40"/>
        <v>1.0600417009687516E-3</v>
      </c>
      <c r="W269" s="18">
        <f t="shared" ca="1" si="40"/>
        <v>1.53322913642051E-3</v>
      </c>
      <c r="X269" s="18">
        <f t="shared" ca="1" si="41"/>
        <v>2.6705888718207068E-4</v>
      </c>
      <c r="Y269" s="18">
        <f t="shared" ca="1" si="41"/>
        <v>1.2613926506997938E-3</v>
      </c>
      <c r="Z269" s="18">
        <f t="shared" ca="1" si="41"/>
        <v>2.6705888718207068E-4</v>
      </c>
      <c r="AA269" s="18">
        <f t="shared" ca="1" si="41"/>
        <v>1.2613926506997938E-3</v>
      </c>
      <c r="AB269" s="18">
        <f t="shared" ca="1" si="42"/>
        <v>0.13814031285908046</v>
      </c>
      <c r="AC269" s="18">
        <f t="shared" ca="1" si="42"/>
        <v>0.15225591369618555</v>
      </c>
      <c r="AD269" s="18">
        <f t="shared" ca="1" si="42"/>
        <v>0.13814031285908046</v>
      </c>
      <c r="AE269" s="18">
        <f t="shared" ca="1" si="42"/>
        <v>0.15225591369618555</v>
      </c>
      <c r="AF269" s="18">
        <f t="shared" ca="1" si="43"/>
        <v>0</v>
      </c>
      <c r="AG269" s="18">
        <f t="shared" ca="1" si="43"/>
        <v>0</v>
      </c>
      <c r="AH269" s="18">
        <f t="shared" ca="1" si="43"/>
        <v>0</v>
      </c>
      <c r="AI269" s="18">
        <f t="shared" ca="1" si="43"/>
        <v>0</v>
      </c>
    </row>
    <row r="270" spans="2:35" x14ac:dyDescent="0.15">
      <c r="B270">
        <v>4.0910000000000002</v>
      </c>
      <c r="C270">
        <v>5</v>
      </c>
      <c r="D270" s="18">
        <v>0.316</v>
      </c>
      <c r="E270" s="18">
        <v>-1.792</v>
      </c>
      <c r="F270" s="18">
        <v>1.637</v>
      </c>
      <c r="G270" s="18">
        <v>0.67859999999999998</v>
      </c>
      <c r="H270" s="18">
        <v>-1.2589999999999999</v>
      </c>
      <c r="I270" s="18">
        <v>2.3849999999999998</v>
      </c>
      <c r="J270" s="18">
        <v>0.15049999999999999</v>
      </c>
      <c r="K270" s="18">
        <v>1.9059999999999999</v>
      </c>
      <c r="L270" s="18">
        <v>2.2629999999999999</v>
      </c>
      <c r="M270" s="18">
        <v>0.46760000000000002</v>
      </c>
      <c r="O270" s="18">
        <f t="shared" si="30"/>
        <v>357.17</v>
      </c>
      <c r="P270" s="18">
        <f t="shared" ca="1" si="31"/>
        <v>0.84733190773483491</v>
      </c>
      <c r="Q270" s="18">
        <f t="shared" ca="1" si="31"/>
        <v>0.88108055938845908</v>
      </c>
      <c r="R270" s="18">
        <f t="shared" ca="1" si="31"/>
        <v>0.84733190773483491</v>
      </c>
      <c r="S270" s="18">
        <f t="shared" ca="1" si="31"/>
        <v>0.88108055938845908</v>
      </c>
      <c r="T270" s="18">
        <f t="shared" ca="1" si="40"/>
        <v>8.2344096536967368E-4</v>
      </c>
      <c r="U270" s="18">
        <f t="shared" ca="1" si="40"/>
        <v>1.2535981207596083E-3</v>
      </c>
      <c r="V270" s="18">
        <f t="shared" ca="1" si="40"/>
        <v>8.2344096536967368E-4</v>
      </c>
      <c r="W270" s="18">
        <f t="shared" ca="1" si="40"/>
        <v>1.2535981207596083E-3</v>
      </c>
      <c r="X270" s="18">
        <f t="shared" ca="1" si="41"/>
        <v>1.5181257015854625E-4</v>
      </c>
      <c r="Y270" s="18">
        <f t="shared" ca="1" si="41"/>
        <v>1.3549340678169759E-3</v>
      </c>
      <c r="Z270" s="18">
        <f t="shared" ca="1" si="41"/>
        <v>1.5181257015854625E-4</v>
      </c>
      <c r="AA270" s="18">
        <f t="shared" ca="1" si="41"/>
        <v>1.3549340678169759E-3</v>
      </c>
      <c r="AB270" s="18">
        <f t="shared" ca="1" si="42"/>
        <v>0.13388180801995656</v>
      </c>
      <c r="AC270" s="18">
        <f t="shared" ca="1" si="42"/>
        <v>0.13761979410026892</v>
      </c>
      <c r="AD270" s="18">
        <f t="shared" ca="1" si="42"/>
        <v>0.13388180801995656</v>
      </c>
      <c r="AE270" s="18">
        <f t="shared" ca="1" si="42"/>
        <v>0.13761979410026892</v>
      </c>
      <c r="AF270" s="18">
        <f t="shared" ca="1" si="43"/>
        <v>0</v>
      </c>
      <c r="AG270" s="18">
        <f t="shared" ca="1" si="43"/>
        <v>0</v>
      </c>
      <c r="AH270" s="18">
        <f t="shared" ca="1" si="43"/>
        <v>0</v>
      </c>
      <c r="AI270" s="18">
        <f t="shared" ca="1" si="43"/>
        <v>0</v>
      </c>
    </row>
    <row r="271" spans="2:35" x14ac:dyDescent="0.15">
      <c r="B271">
        <v>4.0910000000000002</v>
      </c>
      <c r="C271">
        <v>7</v>
      </c>
      <c r="D271" s="18">
        <v>0.14050000000000001</v>
      </c>
      <c r="E271" s="18">
        <v>-0.92249999999999999</v>
      </c>
      <c r="F271" s="18">
        <v>2.4089999999999998</v>
      </c>
      <c r="G271" s="18">
        <v>0.18110000000000001</v>
      </c>
      <c r="H271" s="18">
        <v>-0.95809999999999995</v>
      </c>
      <c r="I271" s="18">
        <v>2.64</v>
      </c>
      <c r="J271" s="18">
        <v>3.0720000000000001E-2</v>
      </c>
      <c r="K271" s="18">
        <v>0.90649999999999997</v>
      </c>
      <c r="L271" s="18">
        <v>2.7639999999999998</v>
      </c>
      <c r="M271" s="18">
        <v>3.1040000000000002E-2</v>
      </c>
      <c r="O271" s="18">
        <f t="shared" si="30"/>
        <v>449.65</v>
      </c>
      <c r="P271" s="18">
        <f t="shared" ca="1" si="31"/>
        <v>0.82255318939628896</v>
      </c>
      <c r="Q271" s="18">
        <f t="shared" ca="1" si="31"/>
        <v>0.73096684591381778</v>
      </c>
      <c r="R271" s="18">
        <f t="shared" ca="1" si="31"/>
        <v>0.82255318939628896</v>
      </c>
      <c r="S271" s="18">
        <f t="shared" ca="1" si="31"/>
        <v>0.73096684591381778</v>
      </c>
      <c r="T271" s="18">
        <f t="shared" ca="1" si="40"/>
        <v>4.8945582121788468E-4</v>
      </c>
      <c r="U271" s="18">
        <f t="shared" ca="1" si="40"/>
        <v>1.0562192617098462E-3</v>
      </c>
      <c r="V271" s="18">
        <f t="shared" ca="1" si="40"/>
        <v>4.8945582121788468E-4</v>
      </c>
      <c r="W271" s="18">
        <f t="shared" ca="1" si="40"/>
        <v>1.0562192617098462E-3</v>
      </c>
      <c r="X271" s="18">
        <f t="shared" ca="1" si="41"/>
        <v>9.7305239406048403E-5</v>
      </c>
      <c r="Y271" s="18">
        <f t="shared" ca="1" si="41"/>
        <v>1.320426995511062E-3</v>
      </c>
      <c r="Z271" s="18">
        <f t="shared" ca="1" si="41"/>
        <v>9.7305239406048403E-5</v>
      </c>
      <c r="AA271" s="18">
        <f t="shared" ca="1" si="41"/>
        <v>1.320426995511062E-3</v>
      </c>
      <c r="AB271" s="18">
        <f t="shared" ca="1" si="42"/>
        <v>0.13032664498779944</v>
      </c>
      <c r="AC271" s="18">
        <f t="shared" ca="1" si="42"/>
        <v>0.11396034050625499</v>
      </c>
      <c r="AD271" s="18">
        <f t="shared" ca="1" si="42"/>
        <v>0.13032664498779944</v>
      </c>
      <c r="AE271" s="18">
        <f t="shared" ca="1" si="42"/>
        <v>0.11396034050625499</v>
      </c>
      <c r="AF271" s="18">
        <f t="shared" ca="1" si="43"/>
        <v>0</v>
      </c>
      <c r="AG271" s="18">
        <f t="shared" ca="1" si="43"/>
        <v>0</v>
      </c>
      <c r="AH271" s="18">
        <f t="shared" ca="1" si="43"/>
        <v>0</v>
      </c>
      <c r="AI271" s="18">
        <f t="shared" ca="1" si="43"/>
        <v>0</v>
      </c>
    </row>
    <row r="272" spans="2:35" x14ac:dyDescent="0.15">
      <c r="B272">
        <v>4.0910000000000002</v>
      </c>
      <c r="C272">
        <v>10</v>
      </c>
      <c r="D272" s="18">
        <v>0.1729</v>
      </c>
      <c r="E272" s="18">
        <v>0.88859999999999995</v>
      </c>
      <c r="F272" s="18">
        <v>1.2090000000000001</v>
      </c>
      <c r="G272" s="18">
        <v>3.5319999999999997E-2</v>
      </c>
      <c r="H272" s="18">
        <v>-2.1030000000000002</v>
      </c>
      <c r="I272" s="18">
        <v>2.2269999999999999</v>
      </c>
      <c r="J272" s="18">
        <v>2.0459999999999998</v>
      </c>
      <c r="K272" s="18">
        <v>-1.111</v>
      </c>
      <c r="L272" s="18">
        <v>2.5640000000000001</v>
      </c>
      <c r="M272" s="18">
        <v>3.918E-2</v>
      </c>
      <c r="O272" s="18">
        <f t="shared" si="30"/>
        <v>566.08000000000004</v>
      </c>
      <c r="P272" s="18">
        <f t="shared" ca="1" si="31"/>
        <v>0.81538190920000075</v>
      </c>
      <c r="Q272" s="18">
        <f t="shared" ca="1" si="31"/>
        <v>0.5379275989434732</v>
      </c>
      <c r="R272" s="18">
        <f t="shared" ca="1" si="31"/>
        <v>0.81538190920000075</v>
      </c>
      <c r="S272" s="18">
        <f t="shared" ca="1" si="31"/>
        <v>0.5379275989434732</v>
      </c>
      <c r="T272" s="18">
        <f t="shared" ca="1" si="40"/>
        <v>2.918792896465094E-4</v>
      </c>
      <c r="U272" s="18">
        <f t="shared" ca="1" si="40"/>
        <v>8.5248893138357594E-4</v>
      </c>
      <c r="V272" s="18">
        <f t="shared" ca="1" si="40"/>
        <v>2.918792896465094E-4</v>
      </c>
      <c r="W272" s="18">
        <f t="shared" ca="1" si="40"/>
        <v>8.5248893138357594E-4</v>
      </c>
      <c r="X272" s="18">
        <f t="shared" ca="1" si="41"/>
        <v>5.7408846587686581E-5</v>
      </c>
      <c r="Y272" s="18">
        <f t="shared" ca="1" si="41"/>
        <v>1.1240155435428389E-3</v>
      </c>
      <c r="Z272" s="18">
        <f t="shared" ca="1" si="41"/>
        <v>5.7408846587686581E-5</v>
      </c>
      <c r="AA272" s="18">
        <f t="shared" ca="1" si="41"/>
        <v>1.1240155435428389E-3</v>
      </c>
      <c r="AB272" s="18">
        <f t="shared" ca="1" si="42"/>
        <v>0.1294227732206529</v>
      </c>
      <c r="AC272" s="18">
        <f t="shared" ca="1" si="42"/>
        <v>8.3637331922481961E-2</v>
      </c>
      <c r="AD272" s="18">
        <f t="shared" ca="1" si="42"/>
        <v>0.1294227732206529</v>
      </c>
      <c r="AE272" s="18">
        <f t="shared" ca="1" si="42"/>
        <v>8.3637331922481961E-2</v>
      </c>
      <c r="AF272" s="18">
        <f t="shared" ca="1" si="43"/>
        <v>0</v>
      </c>
      <c r="AG272" s="18">
        <f t="shared" ca="1" si="43"/>
        <v>0</v>
      </c>
      <c r="AH272" s="18">
        <f t="shared" ca="1" si="43"/>
        <v>0</v>
      </c>
      <c r="AI272" s="18">
        <f t="shared" ca="1" si="43"/>
        <v>0</v>
      </c>
    </row>
    <row r="273" spans="2:35" x14ac:dyDescent="0.15">
      <c r="B273">
        <v>4.0910000000000002</v>
      </c>
      <c r="C273">
        <v>15</v>
      </c>
      <c r="D273" s="18">
        <v>0.7651</v>
      </c>
      <c r="E273" s="18">
        <v>-0.13139999999999999</v>
      </c>
      <c r="F273" s="18">
        <v>1.548</v>
      </c>
      <c r="G273" s="18">
        <v>2.339</v>
      </c>
      <c r="H273" s="18">
        <v>-0.4708</v>
      </c>
      <c r="I273" s="18">
        <v>1.9259999999999999</v>
      </c>
      <c r="J273" s="18">
        <v>0.14230000000000001</v>
      </c>
      <c r="K273" s="18">
        <v>-1.117</v>
      </c>
      <c r="L273" s="18">
        <v>3.1120000000000001</v>
      </c>
      <c r="M273" s="18">
        <v>4.2360000000000002E-2</v>
      </c>
      <c r="O273" s="18">
        <f t="shared" si="30"/>
        <v>712.65</v>
      </c>
      <c r="P273" s="18">
        <f t="shared" ca="1" si="31"/>
        <v>0.84015255374508047</v>
      </c>
      <c r="Q273" s="18">
        <f t="shared" ca="1" si="31"/>
        <v>0.34305653021608329</v>
      </c>
      <c r="R273" s="18">
        <f t="shared" ca="1" si="31"/>
        <v>0.84015255374508047</v>
      </c>
      <c r="S273" s="18">
        <f t="shared" ca="1" si="31"/>
        <v>0.34305653021608329</v>
      </c>
      <c r="T273" s="18">
        <f t="shared" ca="1" si="40"/>
        <v>1.7542193131219792E-4</v>
      </c>
      <c r="U273" s="18">
        <f t="shared" ca="1" si="40"/>
        <v>5.5596550906129199E-4</v>
      </c>
      <c r="V273" s="18">
        <f t="shared" ca="1" si="40"/>
        <v>1.7542193131219792E-4</v>
      </c>
      <c r="W273" s="18">
        <f t="shared" ca="1" si="40"/>
        <v>5.5596550906129199E-4</v>
      </c>
      <c r="X273" s="18">
        <f t="shared" ca="1" si="41"/>
        <v>3.1480062763317598E-5</v>
      </c>
      <c r="Y273" s="18">
        <f t="shared" ca="1" si="41"/>
        <v>8.159057593133622E-4</v>
      </c>
      <c r="Z273" s="18">
        <f t="shared" ca="1" si="41"/>
        <v>3.1480062763317598E-5</v>
      </c>
      <c r="AA273" s="18">
        <f t="shared" ca="1" si="41"/>
        <v>8.159057593133622E-4</v>
      </c>
      <c r="AB273" s="18">
        <f t="shared" ca="1" si="42"/>
        <v>0.13350752988573331</v>
      </c>
      <c r="AC273" s="18">
        <f t="shared" ca="1" si="42"/>
        <v>5.3227271275469154E-2</v>
      </c>
      <c r="AD273" s="18">
        <f t="shared" ca="1" si="42"/>
        <v>0.13350752988573331</v>
      </c>
      <c r="AE273" s="18">
        <f t="shared" ca="1" si="42"/>
        <v>5.3227271275469154E-2</v>
      </c>
      <c r="AF273" s="18">
        <f t="shared" ca="1" si="43"/>
        <v>0</v>
      </c>
      <c r="AG273" s="18">
        <f t="shared" ca="1" si="43"/>
        <v>0</v>
      </c>
      <c r="AH273" s="18">
        <f t="shared" ca="1" si="43"/>
        <v>0</v>
      </c>
      <c r="AI273" s="18">
        <f t="shared" ca="1" si="43"/>
        <v>0</v>
      </c>
    </row>
    <row r="274" spans="2:35" x14ac:dyDescent="0.15">
      <c r="B274">
        <v>4.0910000000000002</v>
      </c>
      <c r="C274">
        <v>20</v>
      </c>
      <c r="D274" s="18">
        <v>0.47899999999999998</v>
      </c>
      <c r="E274" s="18">
        <v>-1.825</v>
      </c>
      <c r="F274" s="18">
        <v>4.4960000000000004</v>
      </c>
      <c r="G274" s="18">
        <v>0.63249999999999995</v>
      </c>
      <c r="H274" s="18">
        <v>-0.51480000000000004</v>
      </c>
      <c r="I274" s="18">
        <v>1.9930000000000001</v>
      </c>
      <c r="J274" s="18">
        <v>0.1767</v>
      </c>
      <c r="K274" s="18">
        <v>-0.4617</v>
      </c>
      <c r="L274" s="18">
        <v>3.2959999999999998</v>
      </c>
      <c r="M274" s="18">
        <v>5.2659999999999998E-2</v>
      </c>
      <c r="O274" s="18">
        <f t="shared" si="30"/>
        <v>897.16</v>
      </c>
      <c r="P274" s="18">
        <f t="shared" ca="1" si="31"/>
        <v>0.89857176632506475</v>
      </c>
      <c r="Q274" s="18">
        <f t="shared" ca="1" si="31"/>
        <v>0.23428733671256999</v>
      </c>
      <c r="R274" s="18">
        <f t="shared" ca="1" si="31"/>
        <v>0.89857176632506475</v>
      </c>
      <c r="S274" s="18">
        <f t="shared" ca="1" si="31"/>
        <v>0.23428733671256999</v>
      </c>
      <c r="T274" s="18">
        <f t="shared" ca="1" si="40"/>
        <v>1.0692034021163813E-4</v>
      </c>
      <c r="U274" s="18">
        <f t="shared" ca="1" si="40"/>
        <v>3.5339131296173649E-4</v>
      </c>
      <c r="V274" s="18">
        <f t="shared" ca="1" si="40"/>
        <v>1.0692034021163813E-4</v>
      </c>
      <c r="W274" s="18">
        <f t="shared" ca="1" si="40"/>
        <v>3.5339131296173649E-4</v>
      </c>
      <c r="X274" s="18">
        <f t="shared" ca="1" si="41"/>
        <v>1.6218930740562695E-5</v>
      </c>
      <c r="Y274" s="18">
        <f t="shared" ca="1" si="41"/>
        <v>6.2195143793279499E-4</v>
      </c>
      <c r="Z274" s="18">
        <f t="shared" ca="1" si="41"/>
        <v>1.6218930740562695E-5</v>
      </c>
      <c r="AA274" s="18">
        <f t="shared" ca="1" si="41"/>
        <v>6.2195143793279499E-4</v>
      </c>
      <c r="AB274" s="18">
        <f t="shared" ca="1" si="42"/>
        <v>0.14288899906249736</v>
      </c>
      <c r="AC274" s="18">
        <f t="shared" ca="1" si="42"/>
        <v>3.6312644990746268E-2</v>
      </c>
      <c r="AD274" s="18">
        <f t="shared" ca="1" si="42"/>
        <v>0.14288899906249736</v>
      </c>
      <c r="AE274" s="18">
        <f t="shared" ca="1" si="42"/>
        <v>3.6312644990746268E-2</v>
      </c>
      <c r="AF274" s="18">
        <f t="shared" ca="1" si="43"/>
        <v>0</v>
      </c>
      <c r="AG274" s="18">
        <f t="shared" ca="1" si="43"/>
        <v>0</v>
      </c>
      <c r="AH274" s="18">
        <f t="shared" ca="1" si="43"/>
        <v>0</v>
      </c>
      <c r="AI274" s="18">
        <f t="shared" ca="1" si="43"/>
        <v>0</v>
      </c>
    </row>
    <row r="275" spans="2:35" x14ac:dyDescent="0.15">
      <c r="B275">
        <v>9.5030000000000001</v>
      </c>
      <c r="C275">
        <v>1</v>
      </c>
      <c r="D275" s="18">
        <v>6.5780000000000005E-2</v>
      </c>
      <c r="E275" s="18">
        <v>-0.37880000000000003</v>
      </c>
      <c r="F275" s="18">
        <v>0.75509999999999999</v>
      </c>
      <c r="G275" s="18">
        <v>0.104</v>
      </c>
      <c r="H275" s="18">
        <v>0.3337</v>
      </c>
      <c r="I275" s="18">
        <v>0.97919999999999996</v>
      </c>
      <c r="J275" s="18">
        <v>0.21149999999999999</v>
      </c>
      <c r="K275" s="18">
        <v>-0.21490000000000001</v>
      </c>
      <c r="L275" s="18">
        <v>1.1539999999999999</v>
      </c>
      <c r="M275" s="18">
        <v>0.1482</v>
      </c>
      <c r="O275" s="18">
        <f t="shared" si="30"/>
        <v>1129.4000000000001</v>
      </c>
      <c r="P275" s="18">
        <f t="shared" ca="1" si="31"/>
        <v>0.97573469980056693</v>
      </c>
      <c r="Q275" s="18">
        <f t="shared" ca="1" si="31"/>
        <v>0.36305112776799903</v>
      </c>
      <c r="R275" s="18">
        <f t="shared" ca="1" si="31"/>
        <v>0.97573469980056693</v>
      </c>
      <c r="S275" s="18">
        <f t="shared" ca="1" si="31"/>
        <v>0.36305112776799903</v>
      </c>
      <c r="T275" s="18">
        <f t="shared" ca="1" si="40"/>
        <v>6.6678699464379606E-5</v>
      </c>
      <c r="U275" s="18">
        <f t="shared" ca="1" si="40"/>
        <v>2.1678181697975423E-4</v>
      </c>
      <c r="V275" s="18">
        <f t="shared" ca="1" si="40"/>
        <v>6.6678699464379606E-5</v>
      </c>
      <c r="W275" s="18">
        <f t="shared" ca="1" si="40"/>
        <v>2.1678181697975423E-4</v>
      </c>
      <c r="X275" s="18">
        <f t="shared" ca="1" si="41"/>
        <v>8.0104440209121838E-6</v>
      </c>
      <c r="Y275" s="18">
        <f t="shared" ca="1" si="41"/>
        <v>1.048723882941714E-3</v>
      </c>
      <c r="Z275" s="18">
        <f t="shared" ca="1" si="41"/>
        <v>8.0104440209121838E-6</v>
      </c>
      <c r="AA275" s="18">
        <f t="shared" ca="1" si="41"/>
        <v>1.048723882941714E-3</v>
      </c>
      <c r="AB275" s="18">
        <f t="shared" ca="1" si="42"/>
        <v>0.15521831147606152</v>
      </c>
      <c r="AC275" s="18">
        <f t="shared" ca="1" si="42"/>
        <v>5.6515875879442845E-2</v>
      </c>
      <c r="AD275" s="18">
        <f t="shared" ca="1" si="42"/>
        <v>0.15521831147606152</v>
      </c>
      <c r="AE275" s="18">
        <f t="shared" ca="1" si="42"/>
        <v>5.6515875879442845E-2</v>
      </c>
      <c r="AF275" s="18">
        <f t="shared" ca="1" si="43"/>
        <v>0</v>
      </c>
      <c r="AG275" s="18">
        <f t="shared" ca="1" si="43"/>
        <v>0</v>
      </c>
      <c r="AH275" s="18">
        <f t="shared" ca="1" si="43"/>
        <v>0</v>
      </c>
      <c r="AI275" s="18">
        <f t="shared" ca="1" si="43"/>
        <v>0</v>
      </c>
    </row>
    <row r="276" spans="2:35" x14ac:dyDescent="0.15">
      <c r="B276">
        <v>9.5030000000000001</v>
      </c>
      <c r="C276">
        <v>3</v>
      </c>
      <c r="D276" s="18">
        <v>0.52270000000000005</v>
      </c>
      <c r="E276" s="18">
        <v>-0.83830000000000005</v>
      </c>
      <c r="F276" s="18">
        <v>-3.5860000000000003E-2</v>
      </c>
      <c r="G276" s="18">
        <v>0.6583</v>
      </c>
      <c r="H276" s="18">
        <v>-0.73939999999999995</v>
      </c>
      <c r="I276" s="18">
        <v>2.1669999999999998</v>
      </c>
      <c r="J276" s="18">
        <v>0.23069999999999999</v>
      </c>
      <c r="K276" s="18">
        <v>-0.71089999999999998</v>
      </c>
      <c r="L276" s="18">
        <v>2.6989999999999998</v>
      </c>
      <c r="M276" s="18">
        <v>3.0300000000000001E-2</v>
      </c>
      <c r="O276" s="18">
        <f t="shared" si="30"/>
        <v>1421.9</v>
      </c>
      <c r="P276" s="18">
        <f t="shared" ca="1" si="31"/>
        <v>1.0448954329777573</v>
      </c>
      <c r="Q276" s="18">
        <f t="shared" ca="1" si="31"/>
        <v>1.011912221817838</v>
      </c>
      <c r="R276" s="18">
        <f t="shared" ca="1" si="31"/>
        <v>1.0448954329777573</v>
      </c>
      <c r="S276" s="18">
        <f t="shared" ca="1" si="31"/>
        <v>1.011912221817838</v>
      </c>
      <c r="T276" s="18">
        <f t="shared" ca="1" si="40"/>
        <v>4.304303807386384E-5</v>
      </c>
      <c r="U276" s="18">
        <f t="shared" ca="1" si="40"/>
        <v>1.2590656252970677E-4</v>
      </c>
      <c r="V276" s="18">
        <f t="shared" ca="1" si="40"/>
        <v>4.304303807386384E-5</v>
      </c>
      <c r="W276" s="18">
        <f t="shared" ca="1" si="40"/>
        <v>1.2590656252970677E-4</v>
      </c>
      <c r="X276" s="18">
        <f t="shared" ca="1" si="41"/>
        <v>3.9752436571700757E-6</v>
      </c>
      <c r="Y276" s="18">
        <f t="shared" ca="1" si="41"/>
        <v>3.6603136956516362E-3</v>
      </c>
      <c r="Z276" s="18">
        <f t="shared" ca="1" si="41"/>
        <v>3.9752436571700757E-6</v>
      </c>
      <c r="AA276" s="18">
        <f t="shared" ca="1" si="41"/>
        <v>3.6603136956516362E-3</v>
      </c>
      <c r="AB276" s="18">
        <f t="shared" ca="1" si="42"/>
        <v>0.16625325489082529</v>
      </c>
      <c r="AC276" s="18">
        <f t="shared" ca="1" si="42"/>
        <v>0.15726461181923004</v>
      </c>
      <c r="AD276" s="18">
        <f t="shared" ca="1" si="42"/>
        <v>0.16625325489082529</v>
      </c>
      <c r="AE276" s="18">
        <f t="shared" ca="1" si="42"/>
        <v>0.15726461181923004</v>
      </c>
      <c r="AF276" s="18">
        <f t="shared" ca="1" si="43"/>
        <v>0</v>
      </c>
      <c r="AG276" s="18">
        <f t="shared" ca="1" si="43"/>
        <v>0</v>
      </c>
      <c r="AH276" s="18">
        <f t="shared" ca="1" si="43"/>
        <v>0</v>
      </c>
      <c r="AI276" s="18">
        <f t="shared" ca="1" si="43"/>
        <v>0</v>
      </c>
    </row>
    <row r="277" spans="2:35" x14ac:dyDescent="0.15">
      <c r="B277">
        <v>9.5030000000000001</v>
      </c>
      <c r="C277">
        <v>5</v>
      </c>
      <c r="D277" s="18">
        <v>-6.9100000000000003E-3</v>
      </c>
      <c r="E277" s="18">
        <v>-0.34350000000000003</v>
      </c>
      <c r="F277" s="18">
        <v>1.248</v>
      </c>
      <c r="G277" s="18">
        <v>0.1095</v>
      </c>
      <c r="H277" s="18">
        <v>-1.02</v>
      </c>
      <c r="I277" s="18">
        <v>2.5070000000000001</v>
      </c>
      <c r="J277" s="18">
        <v>0.18970000000000001</v>
      </c>
      <c r="K277" s="18">
        <v>0.77349999999999997</v>
      </c>
      <c r="L277" s="18">
        <v>2.9489999999999998</v>
      </c>
      <c r="M277" s="18">
        <v>4.3060000000000001E-2</v>
      </c>
      <c r="O277" s="18">
        <f t="shared" si="30"/>
        <v>1790.1</v>
      </c>
      <c r="P277" s="18">
        <f t="shared" ca="1" si="31"/>
        <v>1.0841638185099034</v>
      </c>
      <c r="Q277" s="18">
        <f t="shared" ca="1" si="31"/>
        <v>1.7437974353955381</v>
      </c>
      <c r="R277" s="18">
        <f t="shared" ca="1" si="31"/>
        <v>1.0841638185099034</v>
      </c>
      <c r="S277" s="18">
        <f t="shared" ca="1" si="31"/>
        <v>1.7437974353955381</v>
      </c>
      <c r="T277" s="18">
        <f t="shared" ca="1" si="40"/>
        <v>2.9175808422270479E-5</v>
      </c>
      <c r="U277" s="18">
        <f t="shared" ca="1" si="40"/>
        <v>6.6512269221727718E-5</v>
      </c>
      <c r="V277" s="18">
        <f t="shared" ca="1" si="40"/>
        <v>2.9175808422270479E-5</v>
      </c>
      <c r="W277" s="18">
        <f t="shared" ca="1" si="40"/>
        <v>6.6512269221727718E-5</v>
      </c>
      <c r="X277" s="18">
        <f t="shared" ca="1" si="41"/>
        <v>2.1348882739175965E-6</v>
      </c>
      <c r="Y277" s="18">
        <f t="shared" ca="1" si="41"/>
        <v>4.7797388984388307E-3</v>
      </c>
      <c r="Z277" s="18">
        <f t="shared" ca="1" si="41"/>
        <v>2.1348882739175965E-6</v>
      </c>
      <c r="AA277" s="18">
        <f t="shared" ca="1" si="41"/>
        <v>4.7797388984388307E-3</v>
      </c>
      <c r="AB277" s="18">
        <f t="shared" ca="1" si="42"/>
        <v>0.17251872014053946</v>
      </c>
      <c r="AC277" s="18">
        <f t="shared" ca="1" si="42"/>
        <v>0.27268773042650934</v>
      </c>
      <c r="AD277" s="18">
        <f t="shared" ca="1" si="42"/>
        <v>0.17251872014053946</v>
      </c>
      <c r="AE277" s="18">
        <f t="shared" ca="1" si="42"/>
        <v>0.27268773042650934</v>
      </c>
      <c r="AF277" s="18">
        <f t="shared" ca="1" si="43"/>
        <v>0</v>
      </c>
      <c r="AG277" s="18">
        <f t="shared" ca="1" si="43"/>
        <v>0</v>
      </c>
      <c r="AH277" s="18">
        <f t="shared" ca="1" si="43"/>
        <v>0</v>
      </c>
      <c r="AI277" s="18">
        <f t="shared" ca="1" si="43"/>
        <v>0</v>
      </c>
    </row>
    <row r="278" spans="2:35" x14ac:dyDescent="0.15">
      <c r="B278">
        <v>9.5030000000000001</v>
      </c>
      <c r="C278">
        <v>7</v>
      </c>
      <c r="D278" s="18">
        <v>-0.14069999999999999</v>
      </c>
      <c r="E278" s="18">
        <v>-0.47210000000000002</v>
      </c>
      <c r="F278" s="18">
        <v>1.1930000000000001</v>
      </c>
      <c r="G278" s="18">
        <v>3.7789999999999997E-2</v>
      </c>
      <c r="H278" s="18">
        <v>0.54669999999999996</v>
      </c>
      <c r="I278" s="18">
        <v>1.4350000000000001</v>
      </c>
      <c r="J278" s="18">
        <v>0.34229999999999999</v>
      </c>
      <c r="K278" s="18">
        <v>-0.49059999999999998</v>
      </c>
      <c r="L278" s="18">
        <v>2.5630000000000002</v>
      </c>
      <c r="M278" s="18">
        <v>3.7600000000000001E-2</v>
      </c>
      <c r="O278" s="18">
        <f t="shared" si="30"/>
        <v>2253.6</v>
      </c>
      <c r="P278" s="18">
        <f t="shared" ca="1" si="31"/>
        <v>1.0903829685204869</v>
      </c>
      <c r="Q278" s="18">
        <f t="shared" ca="1" si="31"/>
        <v>1.3634055888118355</v>
      </c>
      <c r="R278" s="18">
        <f t="shared" ca="1" si="31"/>
        <v>1.0903829685204869</v>
      </c>
      <c r="S278" s="18">
        <f t="shared" ca="1" si="31"/>
        <v>1.3634055888118355</v>
      </c>
      <c r="T278" s="18">
        <f t="shared" ref="T278:W293" ca="1" si="44">MAX(0,P135*(1-ABS($P$6))+T135*(1-ABS($P$6)^(X135+1))/(X135+1))</f>
        <v>2.1040987647338166E-5</v>
      </c>
      <c r="U278" s="18">
        <f t="shared" ca="1" si="44"/>
        <v>2.8532995772452204E-5</v>
      </c>
      <c r="V278" s="18">
        <f t="shared" ca="1" si="44"/>
        <v>2.1040987647338166E-5</v>
      </c>
      <c r="W278" s="18">
        <f t="shared" ca="1" si="44"/>
        <v>2.8532995772452204E-5</v>
      </c>
      <c r="X278" s="18">
        <f t="shared" ref="X278:AA293" ca="1" si="45">MAX(0,(P135+T135*ABS($P$6)^X135+AB135+AF135*$P$7^AJ135)*0.5*($P$7-$P$6))</f>
        <v>1.3139532816228918E-6</v>
      </c>
      <c r="Y278" s="18">
        <f t="shared" ca="1" si="45"/>
        <v>3.759466762993215E-4</v>
      </c>
      <c r="Z278" s="18">
        <f t="shared" ca="1" si="45"/>
        <v>1.3139532816228918E-6</v>
      </c>
      <c r="AA278" s="18">
        <f t="shared" ca="1" si="45"/>
        <v>3.759466762993215E-4</v>
      </c>
      <c r="AB278" s="18">
        <f t="shared" ref="AB278:AE293" ca="1" si="46">MAX(0,AB135*(AN135-($P$7))+AF135*(AN135^(AJ135+1)-$P$7^(AJ135+1))/(AJ135+1))</f>
        <v>0.17351748436232106</v>
      </c>
      <c r="AC278" s="18">
        <f t="shared" ca="1" si="46"/>
        <v>0.21658825922644795</v>
      </c>
      <c r="AD278" s="18">
        <f t="shared" ca="1" si="46"/>
        <v>0.17351748436232106</v>
      </c>
      <c r="AE278" s="18">
        <f t="shared" ca="1" si="46"/>
        <v>0.21658825922644795</v>
      </c>
      <c r="AF278" s="18">
        <f t="shared" ref="AF278:AI293" ca="1" si="47">IF(AN135&lt;1,MAX(0,(AB135+AF135*AN135^AJ135+AR135)*0.5*(1-AN135)),0)</f>
        <v>0</v>
      </c>
      <c r="AG278" s="18">
        <f t="shared" ca="1" si="47"/>
        <v>0</v>
      </c>
      <c r="AH278" s="18">
        <f t="shared" ca="1" si="47"/>
        <v>0</v>
      </c>
      <c r="AI278" s="18">
        <f t="shared" ca="1" si="47"/>
        <v>0</v>
      </c>
    </row>
    <row r="279" spans="2:35" x14ac:dyDescent="0.15">
      <c r="B279">
        <v>9.5030000000000001</v>
      </c>
      <c r="C279">
        <v>10</v>
      </c>
      <c r="D279" s="18">
        <v>0.62290000000000001</v>
      </c>
      <c r="E279" s="18">
        <v>-1.919</v>
      </c>
      <c r="F279" s="18">
        <v>0.3911</v>
      </c>
      <c r="G279" s="18">
        <v>0.54149999999999998</v>
      </c>
      <c r="H279" s="18">
        <v>2.0579999999999998</v>
      </c>
      <c r="I279" s="18">
        <v>1.694</v>
      </c>
      <c r="J279" s="18">
        <v>0.78459999999999996</v>
      </c>
      <c r="K279" s="18">
        <v>-0.29270000000000002</v>
      </c>
      <c r="L279" s="18">
        <v>3.0739999999999998</v>
      </c>
      <c r="M279" s="18">
        <v>0.1358</v>
      </c>
      <c r="O279" s="18">
        <f t="shared" si="30"/>
        <v>2837.1</v>
      </c>
      <c r="P279" s="18">
        <f t="shared" ca="1" si="31"/>
        <v>1.074966474195695</v>
      </c>
      <c r="Q279" s="18">
        <f t="shared" ca="1" si="31"/>
        <v>0.87080281039088014</v>
      </c>
      <c r="R279" s="18">
        <f t="shared" ca="1" si="31"/>
        <v>1.074966474195695</v>
      </c>
      <c r="S279" s="18">
        <f t="shared" ca="1" si="31"/>
        <v>0.87080281039088014</v>
      </c>
      <c r="T279" s="18">
        <f t="shared" ca="1" si="44"/>
        <v>1.6269147103850375E-5</v>
      </c>
      <c r="U279" s="18">
        <f t="shared" ca="1" si="44"/>
        <v>4.9727050302490748E-6</v>
      </c>
      <c r="V279" s="18">
        <f t="shared" ca="1" si="44"/>
        <v>1.6269147103850375E-5</v>
      </c>
      <c r="W279" s="18">
        <f t="shared" ca="1" si="44"/>
        <v>4.9727050302490748E-6</v>
      </c>
      <c r="X279" s="18">
        <f t="shared" ca="1" si="45"/>
        <v>9.3210333455806338E-7</v>
      </c>
      <c r="Y279" s="18">
        <f t="shared" ca="1" si="45"/>
        <v>2.7652059148607143E-5</v>
      </c>
      <c r="Z279" s="18">
        <f t="shared" ca="1" si="45"/>
        <v>9.3210333455806338E-7</v>
      </c>
      <c r="AA279" s="18">
        <f t="shared" ca="1" si="45"/>
        <v>2.7652059148607143E-5</v>
      </c>
      <c r="AB279" s="18">
        <f t="shared" ca="1" si="46"/>
        <v>0.17106902677587282</v>
      </c>
      <c r="AC279" s="18">
        <f t="shared" ca="1" si="46"/>
        <v>0.13855994696784418</v>
      </c>
      <c r="AD279" s="18">
        <f t="shared" ca="1" si="46"/>
        <v>0.17106902677587282</v>
      </c>
      <c r="AE279" s="18">
        <f t="shared" ca="1" si="46"/>
        <v>0.13855994696784418</v>
      </c>
      <c r="AF279" s="18">
        <f t="shared" ca="1" si="47"/>
        <v>0</v>
      </c>
      <c r="AG279" s="18">
        <f t="shared" ca="1" si="47"/>
        <v>0</v>
      </c>
      <c r="AH279" s="18">
        <f t="shared" ca="1" si="47"/>
        <v>0</v>
      </c>
      <c r="AI279" s="18">
        <f t="shared" ca="1" si="47"/>
        <v>0</v>
      </c>
    </row>
    <row r="280" spans="2:35" x14ac:dyDescent="0.15">
      <c r="B280">
        <v>9.5030000000000001</v>
      </c>
      <c r="C280">
        <v>15</v>
      </c>
      <c r="D280" s="18">
        <v>0.34720000000000001</v>
      </c>
      <c r="E280" s="18">
        <v>-0.75390000000000001</v>
      </c>
      <c r="F280" s="18">
        <v>1.1990000000000001</v>
      </c>
      <c r="G280" s="18">
        <v>3.0460000000000001E-2</v>
      </c>
      <c r="H280" s="18">
        <v>1.0289999999999999</v>
      </c>
      <c r="I280" s="18">
        <v>2.0470000000000002</v>
      </c>
      <c r="J280" s="18">
        <v>0.17610000000000001</v>
      </c>
      <c r="K280" s="18">
        <v>-0.3649</v>
      </c>
      <c r="L280" s="18">
        <v>2.3250000000000002</v>
      </c>
      <c r="M280" s="18">
        <v>7.5240000000000001E-2</v>
      </c>
      <c r="O280" s="18">
        <f t="shared" si="30"/>
        <v>3571.7</v>
      </c>
      <c r="P280" s="18">
        <f t="shared" ca="1" si="31"/>
        <v>1.0519531286473294</v>
      </c>
      <c r="Q280" s="18">
        <f t="shared" ca="1" si="31"/>
        <v>0.89827684652585216</v>
      </c>
      <c r="R280" s="18">
        <f t="shared" ca="1" si="31"/>
        <v>1.0519531286473294</v>
      </c>
      <c r="S280" s="18">
        <f t="shared" ca="1" si="31"/>
        <v>0.89827684652585216</v>
      </c>
      <c r="T280" s="18">
        <f t="shared" ca="1" si="44"/>
        <v>1.347013567457797E-5</v>
      </c>
      <c r="U280" s="18">
        <f t="shared" ca="1" si="44"/>
        <v>0</v>
      </c>
      <c r="V280" s="18">
        <f t="shared" ca="1" si="44"/>
        <v>1.347013567457797E-5</v>
      </c>
      <c r="W280" s="18">
        <f t="shared" ca="1" si="44"/>
        <v>0</v>
      </c>
      <c r="X280" s="18">
        <f t="shared" ca="1" si="45"/>
        <v>7.4100939937805641E-7</v>
      </c>
      <c r="Y280" s="18">
        <f t="shared" ca="1" si="45"/>
        <v>7.5560769947309373E-8</v>
      </c>
      <c r="Z280" s="18">
        <f t="shared" ca="1" si="45"/>
        <v>7.4100939937805641E-7</v>
      </c>
      <c r="AA280" s="18">
        <f t="shared" ca="1" si="45"/>
        <v>7.5560769947309373E-8</v>
      </c>
      <c r="AB280" s="18">
        <f t="shared" ca="1" si="46"/>
        <v>0.16740932918013299</v>
      </c>
      <c r="AC280" s="18">
        <f t="shared" ca="1" si="46"/>
        <v>0.14296512482881926</v>
      </c>
      <c r="AD280" s="18">
        <f t="shared" ca="1" si="46"/>
        <v>0.16740932918013299</v>
      </c>
      <c r="AE280" s="18">
        <f t="shared" ca="1" si="46"/>
        <v>0.14296512482881926</v>
      </c>
      <c r="AF280" s="18">
        <f t="shared" ca="1" si="47"/>
        <v>0</v>
      </c>
      <c r="AG280" s="18">
        <f t="shared" ca="1" si="47"/>
        <v>0</v>
      </c>
      <c r="AH280" s="18">
        <f t="shared" ca="1" si="47"/>
        <v>0</v>
      </c>
      <c r="AI280" s="18">
        <f t="shared" ca="1" si="47"/>
        <v>0</v>
      </c>
    </row>
    <row r="281" spans="2:35" x14ac:dyDescent="0.15">
      <c r="B281">
        <v>9.5030000000000001</v>
      </c>
      <c r="C281">
        <v>20</v>
      </c>
      <c r="D281" s="18">
        <v>0.69969999999999999</v>
      </c>
      <c r="E281" s="18">
        <v>7.5770000000000004E-3</v>
      </c>
      <c r="F281" s="18">
        <v>0.92369999999999997</v>
      </c>
      <c r="G281" s="18">
        <v>5.0340000000000003E-2</v>
      </c>
      <c r="H281" s="18">
        <v>-0.46450000000000002</v>
      </c>
      <c r="I281" s="18">
        <v>1.901</v>
      </c>
      <c r="J281" s="18">
        <v>0.20549999999999999</v>
      </c>
      <c r="K281" s="18">
        <v>0.13730000000000001</v>
      </c>
      <c r="L281" s="18">
        <v>2.2109999999999999</v>
      </c>
      <c r="M281" s="18">
        <v>3.0020000000000002E-2</v>
      </c>
      <c r="O281" s="18">
        <f t="shared" si="30"/>
        <v>4496.5</v>
      </c>
      <c r="P281" s="18">
        <f t="shared" ca="1" si="31"/>
        <v>1.0313761278501736</v>
      </c>
      <c r="Q281" s="18">
        <f t="shared" ca="1" si="31"/>
        <v>0.96383809025250566</v>
      </c>
      <c r="R281" s="18">
        <f t="shared" ca="1" si="31"/>
        <v>1.0313761278501736</v>
      </c>
      <c r="S281" s="18">
        <f t="shared" ca="1" si="31"/>
        <v>0.96383809025250566</v>
      </c>
      <c r="T281" s="18">
        <f t="shared" ca="1" si="44"/>
        <v>1.1828468266040885E-5</v>
      </c>
      <c r="U281" s="18">
        <f t="shared" ca="1" si="44"/>
        <v>0</v>
      </c>
      <c r="V281" s="18">
        <f t="shared" ca="1" si="44"/>
        <v>1.1828468266040885E-5</v>
      </c>
      <c r="W281" s="18">
        <f t="shared" ca="1" si="44"/>
        <v>0</v>
      </c>
      <c r="X281" s="18">
        <f t="shared" ca="1" si="45"/>
        <v>6.3911224301335432E-7</v>
      </c>
      <c r="Y281" s="18">
        <f t="shared" ca="1" si="45"/>
        <v>1.5210744837493676E-7</v>
      </c>
      <c r="Z281" s="18">
        <f t="shared" ca="1" si="45"/>
        <v>6.3911224301335432E-7</v>
      </c>
      <c r="AA281" s="18">
        <f t="shared" ca="1" si="45"/>
        <v>1.5210744837493676E-7</v>
      </c>
      <c r="AB281" s="18">
        <f t="shared" ca="1" si="46"/>
        <v>0.1641361413538247</v>
      </c>
      <c r="AC281" s="18">
        <f t="shared" ca="1" si="46"/>
        <v>0.15339944429649024</v>
      </c>
      <c r="AD281" s="18">
        <f t="shared" ca="1" si="46"/>
        <v>0.1641361413538247</v>
      </c>
      <c r="AE281" s="18">
        <f t="shared" ca="1" si="46"/>
        <v>0.15339944429649024</v>
      </c>
      <c r="AF281" s="18">
        <f t="shared" ca="1" si="47"/>
        <v>0</v>
      </c>
      <c r="AG281" s="18">
        <f t="shared" ca="1" si="47"/>
        <v>0</v>
      </c>
      <c r="AH281" s="18">
        <f t="shared" ca="1" si="47"/>
        <v>0</v>
      </c>
      <c r="AI281" s="18">
        <f t="shared" ca="1" si="47"/>
        <v>0</v>
      </c>
    </row>
    <row r="282" spans="2:35" x14ac:dyDescent="0.15">
      <c r="B282">
        <v>17.103000000000002</v>
      </c>
      <c r="C282">
        <v>1</v>
      </c>
      <c r="D282" s="18">
        <v>-0.2092</v>
      </c>
      <c r="E282" s="18">
        <v>0.56889999999999996</v>
      </c>
      <c r="F282" s="18">
        <v>0.87729999999999997</v>
      </c>
      <c r="G282" s="18">
        <v>3.2899999999999999E-2</v>
      </c>
      <c r="H282" s="18">
        <v>-0.9778</v>
      </c>
      <c r="I282" s="18">
        <v>0.99639999999999995</v>
      </c>
      <c r="J282" s="18">
        <v>0.12479999999999999</v>
      </c>
      <c r="K282" s="18">
        <v>0.50290000000000001</v>
      </c>
      <c r="L282" s="18">
        <v>1.091</v>
      </c>
      <c r="M282" s="18">
        <v>4.8669999999999998E-2</v>
      </c>
      <c r="O282" s="18">
        <f t="shared" si="30"/>
        <v>5660.8</v>
      </c>
      <c r="P282" s="18">
        <f t="shared" ca="1" si="31"/>
        <v>1.0186035588079956</v>
      </c>
      <c r="Q282" s="18">
        <f t="shared" ca="1" si="31"/>
        <v>1.0198015048281195</v>
      </c>
      <c r="R282" s="18">
        <f t="shared" ca="1" si="31"/>
        <v>1.0186035588079956</v>
      </c>
      <c r="S282" s="18">
        <f t="shared" ca="1" si="31"/>
        <v>1.0198015048281195</v>
      </c>
      <c r="T282" s="18">
        <f t="shared" ca="1" si="44"/>
        <v>1.0865596058825827E-5</v>
      </c>
      <c r="U282" s="18">
        <f t="shared" ca="1" si="44"/>
        <v>0</v>
      </c>
      <c r="V282" s="18">
        <f t="shared" ca="1" si="44"/>
        <v>1.0865596058825827E-5</v>
      </c>
      <c r="W282" s="18">
        <f t="shared" ca="1" si="44"/>
        <v>0</v>
      </c>
      <c r="X282" s="18">
        <f t="shared" ca="1" si="45"/>
        <v>5.8270011272033369E-7</v>
      </c>
      <c r="Y282" s="18">
        <f t="shared" ca="1" si="45"/>
        <v>3.0651210922526178E-7</v>
      </c>
      <c r="Z282" s="18">
        <f t="shared" ca="1" si="45"/>
        <v>5.8270011272033369E-7</v>
      </c>
      <c r="AA282" s="18">
        <f t="shared" ca="1" si="45"/>
        <v>3.0651210922526178E-7</v>
      </c>
      <c r="AB282" s="18">
        <f t="shared" ca="1" si="46"/>
        <v>0.16210434313911706</v>
      </c>
      <c r="AC282" s="18">
        <f t="shared" ca="1" si="46"/>
        <v>0.16230614395383938</v>
      </c>
      <c r="AD282" s="18">
        <f t="shared" ca="1" si="46"/>
        <v>0.16210434313911706</v>
      </c>
      <c r="AE282" s="18">
        <f t="shared" ca="1" si="46"/>
        <v>0.16230614395383938</v>
      </c>
      <c r="AF282" s="18">
        <f t="shared" ca="1" si="47"/>
        <v>0</v>
      </c>
      <c r="AG282" s="18">
        <f t="shared" ca="1" si="47"/>
        <v>0</v>
      </c>
      <c r="AH282" s="18">
        <f t="shared" ca="1" si="47"/>
        <v>0</v>
      </c>
      <c r="AI282" s="18">
        <f t="shared" ca="1" si="47"/>
        <v>0</v>
      </c>
    </row>
    <row r="283" spans="2:35" x14ac:dyDescent="0.15">
      <c r="B283">
        <v>17.103000000000002</v>
      </c>
      <c r="C283">
        <v>3</v>
      </c>
      <c r="D283" s="18">
        <v>-0.47599999999999998</v>
      </c>
      <c r="E283" s="18">
        <v>0.48949999999999999</v>
      </c>
      <c r="F283" s="18">
        <v>0.93120000000000003</v>
      </c>
      <c r="G283" s="18">
        <v>0.51039999999999996</v>
      </c>
      <c r="H283" s="18">
        <v>-0.78839999999999999</v>
      </c>
      <c r="I283" s="18">
        <v>1.9530000000000001</v>
      </c>
      <c r="J283" s="18">
        <v>0.3044</v>
      </c>
      <c r="K283" s="18">
        <v>0.10050000000000001</v>
      </c>
      <c r="L283" s="18">
        <v>2.6890000000000001</v>
      </c>
      <c r="M283" s="18">
        <v>6.9680000000000006E-2</v>
      </c>
      <c r="O283" s="18">
        <f t="shared" si="30"/>
        <v>7126.5</v>
      </c>
      <c r="P283" s="18">
        <f t="shared" ca="1" si="31"/>
        <v>1.0158080617324186</v>
      </c>
      <c r="Q283" s="18">
        <f t="shared" ca="1" si="31"/>
        <v>1.0701011866000969</v>
      </c>
      <c r="R283" s="18">
        <f t="shared" ca="1" si="31"/>
        <v>1.0158080617324186</v>
      </c>
      <c r="S283" s="18">
        <f t="shared" ca="1" si="31"/>
        <v>1.0701011866000969</v>
      </c>
      <c r="T283" s="18">
        <f t="shared" ca="1" si="44"/>
        <v>1.0300907551330593E-5</v>
      </c>
      <c r="U283" s="18">
        <f t="shared" ca="1" si="44"/>
        <v>0</v>
      </c>
      <c r="V283" s="18">
        <f t="shared" ca="1" si="44"/>
        <v>1.0300907551330593E-5</v>
      </c>
      <c r="W283" s="18">
        <f t="shared" ca="1" si="44"/>
        <v>0</v>
      </c>
      <c r="X283" s="18">
        <f t="shared" ca="1" si="45"/>
        <v>5.5118364633077228E-7</v>
      </c>
      <c r="Y283" s="18">
        <f t="shared" ca="1" si="45"/>
        <v>5.7017205661554003E-7</v>
      </c>
      <c r="Z283" s="18">
        <f t="shared" ca="1" si="45"/>
        <v>5.5118364633077228E-7</v>
      </c>
      <c r="AA283" s="18">
        <f t="shared" ca="1" si="45"/>
        <v>5.7017205661554003E-7</v>
      </c>
      <c r="AB283" s="18">
        <f t="shared" ca="1" si="46"/>
        <v>0.16166002216611391</v>
      </c>
      <c r="AC283" s="18">
        <f t="shared" ca="1" si="46"/>
        <v>0.17031132328385148</v>
      </c>
      <c r="AD283" s="18">
        <f t="shared" ca="1" si="46"/>
        <v>0.16166002216611391</v>
      </c>
      <c r="AE283" s="18">
        <f t="shared" ca="1" si="46"/>
        <v>0.17031132328385148</v>
      </c>
      <c r="AF283" s="18">
        <f t="shared" ca="1" si="47"/>
        <v>0</v>
      </c>
      <c r="AG283" s="18">
        <f t="shared" ca="1" si="47"/>
        <v>0</v>
      </c>
      <c r="AH283" s="18">
        <f t="shared" ca="1" si="47"/>
        <v>0</v>
      </c>
      <c r="AI283" s="18">
        <f t="shared" ca="1" si="47"/>
        <v>0</v>
      </c>
    </row>
    <row r="284" spans="2:35" x14ac:dyDescent="0.15">
      <c r="B284">
        <v>17.103000000000002</v>
      </c>
      <c r="C284">
        <v>5</v>
      </c>
      <c r="D284" s="18">
        <v>-0.39839999999999998</v>
      </c>
      <c r="E284" s="18">
        <v>0.20469999999999999</v>
      </c>
      <c r="F284" s="18">
        <v>0.84540000000000004</v>
      </c>
      <c r="G284" s="18">
        <v>4.7079999999999997E-2</v>
      </c>
      <c r="H284" s="18">
        <v>-0.29459999999999997</v>
      </c>
      <c r="I284" s="18">
        <v>1.798</v>
      </c>
      <c r="J284" s="18">
        <v>0.3533</v>
      </c>
      <c r="K284" s="18">
        <v>-0.25609999999999999</v>
      </c>
      <c r="L284" s="18">
        <v>2.5089999999999999</v>
      </c>
      <c r="M284" s="18">
        <v>3.7940000000000002E-2</v>
      </c>
      <c r="O284" s="18">
        <f t="shared" si="30"/>
        <v>8971.7000000000007</v>
      </c>
      <c r="P284" s="18">
        <f t="shared" ca="1" si="31"/>
        <v>1.0233869539959604</v>
      </c>
      <c r="Q284" s="18">
        <f t="shared" ca="1" si="31"/>
        <v>1.1180009901546843</v>
      </c>
      <c r="R284" s="18">
        <f t="shared" ca="1" si="31"/>
        <v>1.0233869539959604</v>
      </c>
      <c r="S284" s="18">
        <f t="shared" ca="1" si="31"/>
        <v>1.1180009901546843</v>
      </c>
      <c r="T284" s="18">
        <f t="shared" ca="1" si="44"/>
        <v>9.9697220573758187E-6</v>
      </c>
      <c r="U284" s="18">
        <f t="shared" ca="1" si="44"/>
        <v>0</v>
      </c>
      <c r="V284" s="18">
        <f t="shared" ca="1" si="44"/>
        <v>9.9697220573758187E-6</v>
      </c>
      <c r="W284" s="18">
        <f t="shared" ca="1" si="44"/>
        <v>0</v>
      </c>
      <c r="X284" s="18">
        <f t="shared" ca="1" si="45"/>
        <v>5.3419503041573857E-7</v>
      </c>
      <c r="Y284" s="18">
        <f t="shared" ca="1" si="45"/>
        <v>9.8640906753332853E-7</v>
      </c>
      <c r="Z284" s="18">
        <f t="shared" ca="1" si="45"/>
        <v>5.3419503041573857E-7</v>
      </c>
      <c r="AA284" s="18">
        <f t="shared" ca="1" si="45"/>
        <v>9.8640906753332853E-7</v>
      </c>
      <c r="AB284" s="18">
        <f t="shared" ca="1" si="46"/>
        <v>0.1628665885071274</v>
      </c>
      <c r="AC284" s="18">
        <f t="shared" ca="1" si="46"/>
        <v>0.17793439755568388</v>
      </c>
      <c r="AD284" s="18">
        <f t="shared" ca="1" si="46"/>
        <v>0.1628665885071274</v>
      </c>
      <c r="AE284" s="18">
        <f t="shared" ca="1" si="46"/>
        <v>0.17793439755568388</v>
      </c>
      <c r="AF284" s="18">
        <f t="shared" ca="1" si="47"/>
        <v>0</v>
      </c>
      <c r="AG284" s="18">
        <f t="shared" ca="1" si="47"/>
        <v>0</v>
      </c>
      <c r="AH284" s="18">
        <f t="shared" ca="1" si="47"/>
        <v>0</v>
      </c>
      <c r="AI284" s="18">
        <f t="shared" ca="1" si="47"/>
        <v>0</v>
      </c>
    </row>
    <row r="285" spans="2:35" x14ac:dyDescent="0.15">
      <c r="B285">
        <v>17.103000000000002</v>
      </c>
      <c r="C285">
        <v>7</v>
      </c>
      <c r="D285" s="18">
        <v>-0.20960000000000001</v>
      </c>
      <c r="E285" s="18">
        <v>0.86619999999999997</v>
      </c>
      <c r="F285" s="18">
        <v>0.85570000000000002</v>
      </c>
      <c r="G285" s="18">
        <v>4.317E-2</v>
      </c>
      <c r="H285" s="18">
        <v>-1.7569999999999999</v>
      </c>
      <c r="I285" s="18">
        <v>0.9</v>
      </c>
      <c r="J285" s="18">
        <v>0.31929999999999997</v>
      </c>
      <c r="K285" s="18">
        <v>0.78200000000000003</v>
      </c>
      <c r="L285" s="18">
        <v>1.1519999999999999</v>
      </c>
      <c r="M285" s="18">
        <v>0.34799999999999998</v>
      </c>
      <c r="O285" s="18">
        <f t="shared" si="30"/>
        <v>10000</v>
      </c>
      <c r="P285" s="18">
        <f t="shared" ca="1" si="31"/>
        <v>1.0304374128966574</v>
      </c>
      <c r="Q285" s="18">
        <f t="shared" ca="1" si="31"/>
        <v>1.1400912911800549</v>
      </c>
      <c r="R285" s="18">
        <f t="shared" ca="1" si="31"/>
        <v>1.0304374128966574</v>
      </c>
      <c r="S285" s="18">
        <f t="shared" ca="1" si="31"/>
        <v>1.1400912911800549</v>
      </c>
      <c r="T285" s="18">
        <f t="shared" ca="1" si="44"/>
        <v>9.8652835878531613E-6</v>
      </c>
      <c r="U285" s="18">
        <f t="shared" ca="1" si="44"/>
        <v>0</v>
      </c>
      <c r="V285" s="18">
        <f t="shared" ca="1" si="44"/>
        <v>9.8652835878531613E-6</v>
      </c>
      <c r="W285" s="18">
        <f t="shared" ca="1" si="44"/>
        <v>0</v>
      </c>
      <c r="X285" s="18">
        <f t="shared" ca="1" si="45"/>
        <v>5.2962789396825103E-7</v>
      </c>
      <c r="Y285" s="18">
        <f t="shared" ca="1" si="45"/>
        <v>1.2490729511250514E-6</v>
      </c>
      <c r="Z285" s="18">
        <f t="shared" ca="1" si="45"/>
        <v>5.2962789396825103E-7</v>
      </c>
      <c r="AA285" s="18">
        <f t="shared" ca="1" si="45"/>
        <v>1.2490729511250514E-6</v>
      </c>
      <c r="AB285" s="18">
        <f t="shared" ca="1" si="46"/>
        <v>0.16398881289784553</v>
      </c>
      <c r="AC285" s="18">
        <f t="shared" ca="1" si="46"/>
        <v>0.181449915494376</v>
      </c>
      <c r="AD285" s="18">
        <f t="shared" ca="1" si="46"/>
        <v>0.16398881289784553</v>
      </c>
      <c r="AE285" s="18">
        <f t="shared" ca="1" si="46"/>
        <v>0.181449915494376</v>
      </c>
      <c r="AF285" s="18">
        <f t="shared" ca="1" si="47"/>
        <v>0</v>
      </c>
      <c r="AG285" s="18">
        <f t="shared" ca="1" si="47"/>
        <v>0</v>
      </c>
      <c r="AH285" s="18">
        <f t="shared" ca="1" si="47"/>
        <v>0</v>
      </c>
      <c r="AI285" s="18">
        <f t="shared" ca="1" si="47"/>
        <v>0</v>
      </c>
    </row>
    <row r="286" spans="2:35" x14ac:dyDescent="0.15">
      <c r="B286">
        <v>17.103000000000002</v>
      </c>
      <c r="C286">
        <v>10</v>
      </c>
      <c r="D286" s="18">
        <v>-0.2417</v>
      </c>
      <c r="E286" s="18">
        <v>-0.12620000000000001</v>
      </c>
      <c r="F286" s="18">
        <v>1.347</v>
      </c>
      <c r="G286" s="18">
        <v>3.0360000000000002E-2</v>
      </c>
      <c r="H286" s="18">
        <v>0.62109999999999999</v>
      </c>
      <c r="I286" s="18">
        <v>2.488</v>
      </c>
      <c r="J286" s="18">
        <v>9.0770000000000003E-2</v>
      </c>
      <c r="K286" s="18">
        <v>-0.27989999999999998</v>
      </c>
      <c r="L286" s="18">
        <v>2.6110000000000002</v>
      </c>
      <c r="M286" s="18">
        <v>3.2989999999999998E-2</v>
      </c>
      <c r="O286" s="18">
        <f t="shared" si="30"/>
        <v>10000</v>
      </c>
      <c r="P286" s="18">
        <f t="shared" ca="1" si="31"/>
        <v>1.0304374128966574</v>
      </c>
      <c r="Q286" s="18">
        <f t="shared" ca="1" si="31"/>
        <v>1.1400912911800549</v>
      </c>
      <c r="R286" s="18">
        <f t="shared" ca="1" si="31"/>
        <v>1.0304374128966574</v>
      </c>
      <c r="S286" s="18">
        <f t="shared" ca="1" si="31"/>
        <v>1.1400912911800549</v>
      </c>
      <c r="T286" s="18">
        <f t="shared" ca="1" si="44"/>
        <v>9.8652835878531613E-6</v>
      </c>
      <c r="U286" s="18">
        <f t="shared" ca="1" si="44"/>
        <v>0</v>
      </c>
      <c r="V286" s="18">
        <f t="shared" ca="1" si="44"/>
        <v>9.8652835878531613E-6</v>
      </c>
      <c r="W286" s="18">
        <f t="shared" ca="1" si="44"/>
        <v>0</v>
      </c>
      <c r="X286" s="18">
        <f t="shared" ca="1" si="45"/>
        <v>5.2962789396825103E-7</v>
      </c>
      <c r="Y286" s="18">
        <f t="shared" ca="1" si="45"/>
        <v>1.2490729511250514E-6</v>
      </c>
      <c r="Z286" s="18">
        <f t="shared" ca="1" si="45"/>
        <v>5.2962789396825103E-7</v>
      </c>
      <c r="AA286" s="18">
        <f t="shared" ca="1" si="45"/>
        <v>1.2490729511250514E-6</v>
      </c>
      <c r="AB286" s="18">
        <f t="shared" ca="1" si="46"/>
        <v>0.16398881289784553</v>
      </c>
      <c r="AC286" s="18">
        <f t="shared" ca="1" si="46"/>
        <v>0.181449915494376</v>
      </c>
      <c r="AD286" s="18">
        <f t="shared" ca="1" si="46"/>
        <v>0.16398881289784553</v>
      </c>
      <c r="AE286" s="18">
        <f t="shared" ca="1" si="46"/>
        <v>0.181449915494376</v>
      </c>
      <c r="AF286" s="18">
        <f t="shared" ca="1" si="47"/>
        <v>0</v>
      </c>
      <c r="AG286" s="18">
        <f t="shared" ca="1" si="47"/>
        <v>0</v>
      </c>
      <c r="AH286" s="18">
        <f t="shared" ca="1" si="47"/>
        <v>0</v>
      </c>
      <c r="AI286" s="18">
        <f t="shared" ca="1" si="47"/>
        <v>0</v>
      </c>
    </row>
    <row r="287" spans="2:35" x14ac:dyDescent="0.15">
      <c r="B287">
        <v>17.103000000000002</v>
      </c>
      <c r="C287">
        <v>15</v>
      </c>
      <c r="D287" s="18">
        <v>-0.1082</v>
      </c>
      <c r="E287" s="18">
        <v>-0.29699999999999999</v>
      </c>
      <c r="F287" s="18">
        <v>2.004</v>
      </c>
      <c r="G287" s="18">
        <v>9.6600000000000005E-2</v>
      </c>
      <c r="H287" s="18">
        <v>0.5998</v>
      </c>
      <c r="I287" s="18">
        <v>2.3140000000000001</v>
      </c>
      <c r="J287" s="18">
        <v>8.2409999999999997E-2</v>
      </c>
      <c r="K287" s="18">
        <v>-9.8960000000000006E-2</v>
      </c>
      <c r="L287" s="18">
        <v>1.0029999999999999</v>
      </c>
      <c r="M287" s="18">
        <v>4.0480000000000002E-2</v>
      </c>
      <c r="O287" s="18">
        <f t="shared" si="30"/>
        <v>10000</v>
      </c>
      <c r="P287" s="18">
        <f t="shared" ca="1" si="31"/>
        <v>1.0304374128966574</v>
      </c>
      <c r="Q287" s="18">
        <f t="shared" ca="1" si="31"/>
        <v>1.1400912911800549</v>
      </c>
      <c r="R287" s="18">
        <f t="shared" ca="1" si="31"/>
        <v>1.0304374128966574</v>
      </c>
      <c r="S287" s="18">
        <f t="shared" ca="1" si="31"/>
        <v>1.1400912911800549</v>
      </c>
      <c r="T287" s="18">
        <f t="shared" ca="1" si="44"/>
        <v>9.8652835878531613E-6</v>
      </c>
      <c r="U287" s="18">
        <f t="shared" ca="1" si="44"/>
        <v>0</v>
      </c>
      <c r="V287" s="18">
        <f t="shared" ca="1" si="44"/>
        <v>9.8652835878531613E-6</v>
      </c>
      <c r="W287" s="18">
        <f t="shared" ca="1" si="44"/>
        <v>0</v>
      </c>
      <c r="X287" s="18">
        <f t="shared" ca="1" si="45"/>
        <v>5.2962789396825103E-7</v>
      </c>
      <c r="Y287" s="18">
        <f t="shared" ca="1" si="45"/>
        <v>1.2490729511250514E-6</v>
      </c>
      <c r="Z287" s="18">
        <f t="shared" ca="1" si="45"/>
        <v>5.2962789396825103E-7</v>
      </c>
      <c r="AA287" s="18">
        <f t="shared" ca="1" si="45"/>
        <v>1.2490729511250514E-6</v>
      </c>
      <c r="AB287" s="18">
        <f t="shared" ca="1" si="46"/>
        <v>0.16398881289784553</v>
      </c>
      <c r="AC287" s="18">
        <f t="shared" ca="1" si="46"/>
        <v>0.181449915494376</v>
      </c>
      <c r="AD287" s="18">
        <f t="shared" ca="1" si="46"/>
        <v>0.16398881289784553</v>
      </c>
      <c r="AE287" s="18">
        <f t="shared" ca="1" si="46"/>
        <v>0.181449915494376</v>
      </c>
      <c r="AF287" s="18">
        <f t="shared" ca="1" si="47"/>
        <v>0</v>
      </c>
      <c r="AG287" s="18">
        <f t="shared" ca="1" si="47"/>
        <v>0</v>
      </c>
      <c r="AH287" s="18">
        <f t="shared" ca="1" si="47"/>
        <v>0</v>
      </c>
      <c r="AI287" s="18">
        <f t="shared" ca="1" si="47"/>
        <v>0</v>
      </c>
    </row>
    <row r="288" spans="2:35" x14ac:dyDescent="0.15">
      <c r="B288">
        <v>17.103000000000002</v>
      </c>
      <c r="C288">
        <v>20</v>
      </c>
      <c r="D288" s="18">
        <v>0.27229999999999999</v>
      </c>
      <c r="E288" s="18">
        <v>-0.33610000000000001</v>
      </c>
      <c r="F288" s="18">
        <v>1.4630000000000001</v>
      </c>
      <c r="G288" s="18">
        <v>8.1699999999999995E-2</v>
      </c>
      <c r="H288" s="18">
        <v>0.57450000000000001</v>
      </c>
      <c r="I288" s="18">
        <v>1.52</v>
      </c>
      <c r="J288" s="18">
        <v>0.4269</v>
      </c>
      <c r="K288" s="18">
        <v>-0.5071</v>
      </c>
      <c r="L288" s="18">
        <v>-0.47099999999999997</v>
      </c>
      <c r="M288" s="18">
        <v>1.3740000000000001</v>
      </c>
      <c r="O288" s="18">
        <f t="shared" si="30"/>
        <v>10000</v>
      </c>
      <c r="P288" s="18">
        <f t="shared" ca="1" si="31"/>
        <v>1.0304374128966574</v>
      </c>
      <c r="Q288" s="18">
        <f t="shared" ca="1" si="31"/>
        <v>1.1400912911800549</v>
      </c>
      <c r="R288" s="18">
        <f t="shared" ca="1" si="31"/>
        <v>1.0304374128966574</v>
      </c>
      <c r="S288" s="18">
        <f t="shared" ca="1" si="31"/>
        <v>1.1400912911800549</v>
      </c>
      <c r="T288" s="18">
        <f t="shared" ca="1" si="44"/>
        <v>9.8652835878531613E-6</v>
      </c>
      <c r="U288" s="18">
        <f t="shared" ca="1" si="44"/>
        <v>0</v>
      </c>
      <c r="V288" s="18">
        <f t="shared" ca="1" si="44"/>
        <v>9.8652835878531613E-6</v>
      </c>
      <c r="W288" s="18">
        <f t="shared" ca="1" si="44"/>
        <v>0</v>
      </c>
      <c r="X288" s="18">
        <f t="shared" ca="1" si="45"/>
        <v>5.2962789396825103E-7</v>
      </c>
      <c r="Y288" s="18">
        <f t="shared" ca="1" si="45"/>
        <v>1.2490729511250514E-6</v>
      </c>
      <c r="Z288" s="18">
        <f t="shared" ca="1" si="45"/>
        <v>5.2962789396825103E-7</v>
      </c>
      <c r="AA288" s="18">
        <f t="shared" ca="1" si="45"/>
        <v>1.2490729511250514E-6</v>
      </c>
      <c r="AB288" s="18">
        <f t="shared" ca="1" si="46"/>
        <v>0.16398881289784553</v>
      </c>
      <c r="AC288" s="18">
        <f t="shared" ca="1" si="46"/>
        <v>0.181449915494376</v>
      </c>
      <c r="AD288" s="18">
        <f t="shared" ca="1" si="46"/>
        <v>0.16398881289784553</v>
      </c>
      <c r="AE288" s="18">
        <f t="shared" ca="1" si="46"/>
        <v>0.181449915494376</v>
      </c>
      <c r="AF288" s="18">
        <f t="shared" ca="1" si="47"/>
        <v>0</v>
      </c>
      <c r="AG288" s="18">
        <f t="shared" ca="1" si="47"/>
        <v>0</v>
      </c>
      <c r="AH288" s="18">
        <f t="shared" ca="1" si="47"/>
        <v>0</v>
      </c>
      <c r="AI288" s="18">
        <f t="shared" ca="1" si="47"/>
        <v>0</v>
      </c>
    </row>
    <row r="289" spans="2:35" x14ac:dyDescent="0.15">
      <c r="B289">
        <v>31.263000000000002</v>
      </c>
      <c r="C289">
        <v>1</v>
      </c>
      <c r="D289" s="18">
        <v>-0.13370000000000001</v>
      </c>
      <c r="E289" s="18">
        <v>-0.25569999999999998</v>
      </c>
      <c r="F289" s="18">
        <v>0.73709999999999998</v>
      </c>
      <c r="G289" s="18">
        <v>6.3810000000000006E-2</v>
      </c>
      <c r="H289" s="18">
        <v>1.101</v>
      </c>
      <c r="I289" s="18">
        <v>0.97850000000000004</v>
      </c>
      <c r="J289" s="18">
        <v>0.26819999999999999</v>
      </c>
      <c r="K289" s="18">
        <v>-0.75790000000000002</v>
      </c>
      <c r="L289" s="18">
        <v>1.153</v>
      </c>
      <c r="M289" s="18">
        <v>0.22270000000000001</v>
      </c>
      <c r="O289" s="18">
        <f t="shared" si="30"/>
        <v>10000</v>
      </c>
      <c r="P289" s="18">
        <f t="shared" ca="1" si="31"/>
        <v>1.0304374128966574</v>
      </c>
      <c r="Q289" s="18">
        <f t="shared" ca="1" si="31"/>
        <v>1.1400912911800549</v>
      </c>
      <c r="R289" s="18">
        <f t="shared" ca="1" si="31"/>
        <v>1.0304374128966574</v>
      </c>
      <c r="S289" s="18">
        <f t="shared" ca="1" si="31"/>
        <v>1.1400912911800549</v>
      </c>
      <c r="T289" s="18">
        <f t="shared" ca="1" si="44"/>
        <v>9.8652835878531613E-6</v>
      </c>
      <c r="U289" s="18">
        <f t="shared" ca="1" si="44"/>
        <v>0</v>
      </c>
      <c r="V289" s="18">
        <f t="shared" ca="1" si="44"/>
        <v>9.8652835878531613E-6</v>
      </c>
      <c r="W289" s="18">
        <f t="shared" ca="1" si="44"/>
        <v>0</v>
      </c>
      <c r="X289" s="18">
        <f t="shared" ca="1" si="45"/>
        <v>5.2962789396825103E-7</v>
      </c>
      <c r="Y289" s="18">
        <f t="shared" ca="1" si="45"/>
        <v>1.2490729511250514E-6</v>
      </c>
      <c r="Z289" s="18">
        <f t="shared" ca="1" si="45"/>
        <v>5.2962789396825103E-7</v>
      </c>
      <c r="AA289" s="18">
        <f t="shared" ca="1" si="45"/>
        <v>1.2490729511250514E-6</v>
      </c>
      <c r="AB289" s="18">
        <f t="shared" ca="1" si="46"/>
        <v>0.16398881289784553</v>
      </c>
      <c r="AC289" s="18">
        <f t="shared" ca="1" si="46"/>
        <v>0.181449915494376</v>
      </c>
      <c r="AD289" s="18">
        <f t="shared" ca="1" si="46"/>
        <v>0.16398881289784553</v>
      </c>
      <c r="AE289" s="18">
        <f t="shared" ca="1" si="46"/>
        <v>0.181449915494376</v>
      </c>
      <c r="AF289" s="18">
        <f t="shared" ca="1" si="47"/>
        <v>0</v>
      </c>
      <c r="AG289" s="18">
        <f t="shared" ca="1" si="47"/>
        <v>0</v>
      </c>
      <c r="AH289" s="18">
        <f t="shared" ca="1" si="47"/>
        <v>0</v>
      </c>
      <c r="AI289" s="18">
        <f t="shared" ca="1" si="47"/>
        <v>0</v>
      </c>
    </row>
    <row r="290" spans="2:35" x14ac:dyDescent="0.15">
      <c r="B290">
        <v>31.263000000000002</v>
      </c>
      <c r="C290">
        <v>3</v>
      </c>
      <c r="D290" s="18">
        <v>-0.1133</v>
      </c>
      <c r="E290" s="18">
        <v>-7.8460000000000002E-2</v>
      </c>
      <c r="F290" s="18">
        <v>0.71840000000000004</v>
      </c>
      <c r="G290" s="18">
        <v>4.9860000000000002E-2</v>
      </c>
      <c r="H290" s="18">
        <v>-0.33339999999999997</v>
      </c>
      <c r="I290" s="18">
        <v>2.0049999999999999</v>
      </c>
      <c r="J290" s="18">
        <v>0.26490000000000002</v>
      </c>
      <c r="K290" s="18">
        <v>0.1158</v>
      </c>
      <c r="L290" s="18">
        <v>2.4260000000000002</v>
      </c>
      <c r="M290" s="18">
        <v>8.763E-2</v>
      </c>
      <c r="O290" s="18">
        <f t="shared" si="30"/>
        <v>10000</v>
      </c>
      <c r="P290" s="18">
        <f t="shared" ca="1" si="31"/>
        <v>1.0304374128966574</v>
      </c>
      <c r="Q290" s="18">
        <f t="shared" ca="1" si="31"/>
        <v>1.1400912911800549</v>
      </c>
      <c r="R290" s="18">
        <f t="shared" ca="1" si="31"/>
        <v>1.0304374128966574</v>
      </c>
      <c r="S290" s="18">
        <f t="shared" ca="1" si="31"/>
        <v>1.1400912911800549</v>
      </c>
      <c r="T290" s="18">
        <f t="shared" ca="1" si="44"/>
        <v>9.8652835878531613E-6</v>
      </c>
      <c r="U290" s="18">
        <f t="shared" ca="1" si="44"/>
        <v>0</v>
      </c>
      <c r="V290" s="18">
        <f t="shared" ca="1" si="44"/>
        <v>9.8652835878531613E-6</v>
      </c>
      <c r="W290" s="18">
        <f t="shared" ca="1" si="44"/>
        <v>0</v>
      </c>
      <c r="X290" s="18">
        <f t="shared" ca="1" si="45"/>
        <v>5.2962789396825103E-7</v>
      </c>
      <c r="Y290" s="18">
        <f t="shared" ca="1" si="45"/>
        <v>1.2490729511250514E-6</v>
      </c>
      <c r="Z290" s="18">
        <f t="shared" ca="1" si="45"/>
        <v>5.2962789396825103E-7</v>
      </c>
      <c r="AA290" s="18">
        <f t="shared" ca="1" si="45"/>
        <v>1.2490729511250514E-6</v>
      </c>
      <c r="AB290" s="18">
        <f t="shared" ca="1" si="46"/>
        <v>0.16398881289784553</v>
      </c>
      <c r="AC290" s="18">
        <f t="shared" ca="1" si="46"/>
        <v>0.181449915494376</v>
      </c>
      <c r="AD290" s="18">
        <f t="shared" ca="1" si="46"/>
        <v>0.16398881289784553</v>
      </c>
      <c r="AE290" s="18">
        <f t="shared" ca="1" si="46"/>
        <v>0.181449915494376</v>
      </c>
      <c r="AF290" s="18">
        <f t="shared" ca="1" si="47"/>
        <v>0</v>
      </c>
      <c r="AG290" s="18">
        <f t="shared" ca="1" si="47"/>
        <v>0</v>
      </c>
      <c r="AH290" s="18">
        <f t="shared" ca="1" si="47"/>
        <v>0</v>
      </c>
      <c r="AI290" s="18">
        <f t="shared" ca="1" si="47"/>
        <v>0</v>
      </c>
    </row>
    <row r="291" spans="2:35" x14ac:dyDescent="0.15">
      <c r="B291">
        <v>31.263000000000002</v>
      </c>
      <c r="C291">
        <v>5</v>
      </c>
      <c r="D291" s="18">
        <v>-8.974E-2</v>
      </c>
      <c r="E291" s="18">
        <v>-0.18099999999999999</v>
      </c>
      <c r="F291" s="18">
        <v>0.81340000000000001</v>
      </c>
      <c r="G291" s="18">
        <v>0.55030000000000001</v>
      </c>
      <c r="H291" s="18">
        <v>-0.1525</v>
      </c>
      <c r="I291" s="18">
        <v>1.871</v>
      </c>
      <c r="J291" s="18">
        <v>0.18279999999999999</v>
      </c>
      <c r="K291" s="18">
        <v>6.3789999999999999E-2</v>
      </c>
      <c r="L291" s="18">
        <v>2.0569999999999999</v>
      </c>
      <c r="M291" s="18">
        <v>4.1279999999999997E-2</v>
      </c>
      <c r="O291" s="18">
        <f t="shared" si="30"/>
        <v>10000</v>
      </c>
      <c r="P291" s="18">
        <f t="shared" ca="1" si="31"/>
        <v>1.0304374128966574</v>
      </c>
      <c r="Q291" s="18">
        <f t="shared" ca="1" si="31"/>
        <v>1.1400912911800549</v>
      </c>
      <c r="R291" s="18">
        <f t="shared" ca="1" si="31"/>
        <v>1.0304374128966574</v>
      </c>
      <c r="S291" s="18">
        <f t="shared" ca="1" si="31"/>
        <v>1.1400912911800549</v>
      </c>
      <c r="T291" s="18">
        <f t="shared" ca="1" si="44"/>
        <v>9.8652835878531613E-6</v>
      </c>
      <c r="U291" s="18">
        <f t="shared" ca="1" si="44"/>
        <v>0</v>
      </c>
      <c r="V291" s="18">
        <f t="shared" ca="1" si="44"/>
        <v>9.8652835878531613E-6</v>
      </c>
      <c r="W291" s="18">
        <f t="shared" ca="1" si="44"/>
        <v>0</v>
      </c>
      <c r="X291" s="18">
        <f t="shared" ca="1" si="45"/>
        <v>5.2962789396825103E-7</v>
      </c>
      <c r="Y291" s="18">
        <f t="shared" ca="1" si="45"/>
        <v>1.2490729511250514E-6</v>
      </c>
      <c r="Z291" s="18">
        <f t="shared" ca="1" si="45"/>
        <v>5.2962789396825103E-7</v>
      </c>
      <c r="AA291" s="18">
        <f t="shared" ca="1" si="45"/>
        <v>1.2490729511250514E-6</v>
      </c>
      <c r="AB291" s="18">
        <f t="shared" ca="1" si="46"/>
        <v>0.16398881289784553</v>
      </c>
      <c r="AC291" s="18">
        <f t="shared" ca="1" si="46"/>
        <v>0.181449915494376</v>
      </c>
      <c r="AD291" s="18">
        <f t="shared" ca="1" si="46"/>
        <v>0.16398881289784553</v>
      </c>
      <c r="AE291" s="18">
        <f t="shared" ca="1" si="46"/>
        <v>0.181449915494376</v>
      </c>
      <c r="AF291" s="18">
        <f t="shared" ca="1" si="47"/>
        <v>0</v>
      </c>
      <c r="AG291" s="18">
        <f t="shared" ca="1" si="47"/>
        <v>0</v>
      </c>
      <c r="AH291" s="18">
        <f t="shared" ca="1" si="47"/>
        <v>0</v>
      </c>
      <c r="AI291" s="18">
        <f t="shared" ca="1" si="47"/>
        <v>0</v>
      </c>
    </row>
    <row r="292" spans="2:35" x14ac:dyDescent="0.15">
      <c r="B292">
        <v>31.263000000000002</v>
      </c>
      <c r="C292">
        <v>7</v>
      </c>
      <c r="D292" s="18">
        <v>-0.1341</v>
      </c>
      <c r="E292" s="18">
        <v>0.1983</v>
      </c>
      <c r="F292" s="18">
        <v>0.96319999999999995</v>
      </c>
      <c r="G292" s="18">
        <v>9.0260000000000007E-2</v>
      </c>
      <c r="H292" s="18">
        <v>-0.7964</v>
      </c>
      <c r="I292" s="18">
        <v>1.9490000000000001</v>
      </c>
      <c r="J292" s="18">
        <v>0.41199999999999998</v>
      </c>
      <c r="K292" s="18">
        <v>0.54779999999999995</v>
      </c>
      <c r="L292" s="18">
        <v>2.8220000000000001</v>
      </c>
      <c r="M292" s="18">
        <v>4.1369999999999997E-2</v>
      </c>
      <c r="O292" s="18">
        <f t="shared" si="30"/>
        <v>10000</v>
      </c>
      <c r="P292" s="18">
        <f t="shared" ca="1" si="31"/>
        <v>1.0304374128966574</v>
      </c>
      <c r="Q292" s="18">
        <f t="shared" ca="1" si="31"/>
        <v>1.1400912911800549</v>
      </c>
      <c r="R292" s="18">
        <f t="shared" ca="1" si="31"/>
        <v>1.0304374128966574</v>
      </c>
      <c r="S292" s="18">
        <f t="shared" ca="1" si="31"/>
        <v>1.1400912911800549</v>
      </c>
      <c r="T292" s="18">
        <f t="shared" ca="1" si="44"/>
        <v>9.8652835878531613E-6</v>
      </c>
      <c r="U292" s="18">
        <f t="shared" ca="1" si="44"/>
        <v>0</v>
      </c>
      <c r="V292" s="18">
        <f t="shared" ca="1" si="44"/>
        <v>9.8652835878531613E-6</v>
      </c>
      <c r="W292" s="18">
        <f t="shared" ca="1" si="44"/>
        <v>0</v>
      </c>
      <c r="X292" s="18">
        <f t="shared" ca="1" si="45"/>
        <v>5.2962789396825103E-7</v>
      </c>
      <c r="Y292" s="18">
        <f t="shared" ca="1" si="45"/>
        <v>1.2490729511250514E-6</v>
      </c>
      <c r="Z292" s="18">
        <f t="shared" ca="1" si="45"/>
        <v>5.2962789396825103E-7</v>
      </c>
      <c r="AA292" s="18">
        <f t="shared" ca="1" si="45"/>
        <v>1.2490729511250514E-6</v>
      </c>
      <c r="AB292" s="18">
        <f t="shared" ca="1" si="46"/>
        <v>0.16398881289784553</v>
      </c>
      <c r="AC292" s="18">
        <f t="shared" ca="1" si="46"/>
        <v>0.181449915494376</v>
      </c>
      <c r="AD292" s="18">
        <f t="shared" ca="1" si="46"/>
        <v>0.16398881289784553</v>
      </c>
      <c r="AE292" s="18">
        <f t="shared" ca="1" si="46"/>
        <v>0.181449915494376</v>
      </c>
      <c r="AF292" s="18">
        <f t="shared" ca="1" si="47"/>
        <v>0</v>
      </c>
      <c r="AG292" s="18">
        <f t="shared" ca="1" si="47"/>
        <v>0</v>
      </c>
      <c r="AH292" s="18">
        <f t="shared" ca="1" si="47"/>
        <v>0</v>
      </c>
      <c r="AI292" s="18">
        <f t="shared" ca="1" si="47"/>
        <v>0</v>
      </c>
    </row>
    <row r="293" spans="2:35" x14ac:dyDescent="0.15">
      <c r="B293">
        <v>31.263000000000002</v>
      </c>
      <c r="C293">
        <v>10</v>
      </c>
      <c r="D293" s="18">
        <v>-7.0669999999999997E-2</v>
      </c>
      <c r="E293" s="18">
        <v>-0.1356</v>
      </c>
      <c r="F293" s="18">
        <v>1.391</v>
      </c>
      <c r="G293" s="18">
        <v>7.3749999999999996E-2</v>
      </c>
      <c r="H293" s="18">
        <v>-0.17030000000000001</v>
      </c>
      <c r="I293" s="18">
        <v>1.74</v>
      </c>
      <c r="J293" s="18">
        <v>6.4869999999999997E-2</v>
      </c>
      <c r="K293" s="18">
        <v>0.35039999999999999</v>
      </c>
      <c r="L293" s="18">
        <v>2.258</v>
      </c>
      <c r="M293" s="18">
        <v>5.7230000000000003E-2</v>
      </c>
      <c r="O293" s="18">
        <f t="shared" si="30"/>
        <v>10000</v>
      </c>
      <c r="P293" s="18">
        <f t="shared" ca="1" si="31"/>
        <v>1.0304374128966574</v>
      </c>
      <c r="Q293" s="18">
        <f t="shared" ca="1" si="31"/>
        <v>1.1400912911800549</v>
      </c>
      <c r="R293" s="18">
        <f t="shared" ca="1" si="31"/>
        <v>1.0304374128966574</v>
      </c>
      <c r="S293" s="18">
        <f t="shared" ref="S293:S304" ca="1" si="48">MAX(1E-20,(W293+AA293+AE293+AI293)*2*ACOS(-1))</f>
        <v>1.1400912911800549</v>
      </c>
      <c r="T293" s="18">
        <f t="shared" ca="1" si="44"/>
        <v>9.8652835878531613E-6</v>
      </c>
      <c r="U293" s="18">
        <f t="shared" ca="1" si="44"/>
        <v>0</v>
      </c>
      <c r="V293" s="18">
        <f t="shared" ca="1" si="44"/>
        <v>9.8652835878531613E-6</v>
      </c>
      <c r="W293" s="18">
        <f t="shared" ca="1" si="44"/>
        <v>0</v>
      </c>
      <c r="X293" s="18">
        <f t="shared" ca="1" si="45"/>
        <v>5.2962789396825103E-7</v>
      </c>
      <c r="Y293" s="18">
        <f t="shared" ca="1" si="45"/>
        <v>1.2490729511250514E-6</v>
      </c>
      <c r="Z293" s="18">
        <f t="shared" ca="1" si="45"/>
        <v>5.2962789396825103E-7</v>
      </c>
      <c r="AA293" s="18">
        <f t="shared" ca="1" si="45"/>
        <v>1.2490729511250514E-6</v>
      </c>
      <c r="AB293" s="18">
        <f t="shared" ca="1" si="46"/>
        <v>0.16398881289784553</v>
      </c>
      <c r="AC293" s="18">
        <f t="shared" ca="1" si="46"/>
        <v>0.181449915494376</v>
      </c>
      <c r="AD293" s="18">
        <f t="shared" ca="1" si="46"/>
        <v>0.16398881289784553</v>
      </c>
      <c r="AE293" s="18">
        <f t="shared" ca="1" si="46"/>
        <v>0.181449915494376</v>
      </c>
      <c r="AF293" s="18">
        <f t="shared" ca="1" si="47"/>
        <v>0</v>
      </c>
      <c r="AG293" s="18">
        <f t="shared" ca="1" si="47"/>
        <v>0</v>
      </c>
      <c r="AH293" s="18">
        <f t="shared" ca="1" si="47"/>
        <v>0</v>
      </c>
      <c r="AI293" s="18">
        <f t="shared" ca="1" si="47"/>
        <v>0</v>
      </c>
    </row>
    <row r="294" spans="2:35" x14ac:dyDescent="0.15">
      <c r="B294">
        <v>31.263000000000002</v>
      </c>
      <c r="C294">
        <v>15</v>
      </c>
      <c r="D294" s="18">
        <v>-0.13339999999999999</v>
      </c>
      <c r="E294" s="18">
        <v>-1.7070000000000001</v>
      </c>
      <c r="F294" s="18">
        <v>1.5469999999999999</v>
      </c>
      <c r="G294" s="18">
        <v>0.13159999999999999</v>
      </c>
      <c r="H294" s="18">
        <v>1.867</v>
      </c>
      <c r="I294" s="18">
        <v>1.62</v>
      </c>
      <c r="J294" s="18">
        <v>0.36380000000000001</v>
      </c>
      <c r="K294" s="18">
        <v>6.8099999999999994E-2</v>
      </c>
      <c r="L294" s="18">
        <v>2.5390000000000001</v>
      </c>
      <c r="M294" s="18">
        <v>6.4829999999999999E-2</v>
      </c>
      <c r="O294" s="18">
        <f t="shared" ref="O294:O304" si="49">O151</f>
        <v>10000</v>
      </c>
      <c r="P294" s="18">
        <f t="shared" ref="P294:R304" ca="1" si="50">MAX(1E-20,(T294+X294+AB294+AF294)*2*ACOS(-1))</f>
        <v>1.0304374128966574</v>
      </c>
      <c r="Q294" s="18">
        <f t="shared" ca="1" si="50"/>
        <v>1.1400912911800549</v>
      </c>
      <c r="R294" s="18">
        <f t="shared" ca="1" si="50"/>
        <v>1.0304374128966574</v>
      </c>
      <c r="S294" s="18">
        <f t="shared" ca="1" si="48"/>
        <v>1.1400912911800549</v>
      </c>
      <c r="T294" s="18">
        <f t="shared" ref="T294:W304" ca="1" si="51">MAX(0,P151*(1-ABS($P$6))+T151*(1-ABS($P$6)^(X151+1))/(X151+1))</f>
        <v>9.8652835878531613E-6</v>
      </c>
      <c r="U294" s="18">
        <f t="shared" ca="1" si="51"/>
        <v>0</v>
      </c>
      <c r="V294" s="18">
        <f t="shared" ca="1" si="51"/>
        <v>9.8652835878531613E-6</v>
      </c>
      <c r="W294" s="18">
        <f t="shared" ca="1" si="51"/>
        <v>0</v>
      </c>
      <c r="X294" s="18">
        <f t="shared" ref="X294:AA304" ca="1" si="52">MAX(0,(P151+T151*ABS($P$6)^X151+AB151+AF151*$P$7^AJ151)*0.5*($P$7-$P$6))</f>
        <v>5.2962789396825103E-7</v>
      </c>
      <c r="Y294" s="18">
        <f t="shared" ca="1" si="52"/>
        <v>1.2490729511250514E-6</v>
      </c>
      <c r="Z294" s="18">
        <f t="shared" ca="1" si="52"/>
        <v>5.2962789396825103E-7</v>
      </c>
      <c r="AA294" s="18">
        <f t="shared" ca="1" si="52"/>
        <v>1.2490729511250514E-6</v>
      </c>
      <c r="AB294" s="18">
        <f t="shared" ref="AB294:AE304" ca="1" si="53">MAX(0,AB151*(AN151-($P$7))+AF151*(AN151^(AJ151+1)-$P$7^(AJ151+1))/(AJ151+1))</f>
        <v>0.16398881289784553</v>
      </c>
      <c r="AC294" s="18">
        <f t="shared" ca="1" si="53"/>
        <v>0.181449915494376</v>
      </c>
      <c r="AD294" s="18">
        <f t="shared" ca="1" si="53"/>
        <v>0.16398881289784553</v>
      </c>
      <c r="AE294" s="18">
        <f t="shared" ca="1" si="53"/>
        <v>0.181449915494376</v>
      </c>
      <c r="AF294" s="18">
        <f t="shared" ref="AF294:AI304" ca="1" si="54">IF(AN151&lt;1,MAX(0,(AB151+AF151*AN151^AJ151+AR151)*0.5*(1-AN151)),0)</f>
        <v>0</v>
      </c>
      <c r="AG294" s="18">
        <f t="shared" ca="1" si="54"/>
        <v>0</v>
      </c>
      <c r="AH294" s="18">
        <f t="shared" ca="1" si="54"/>
        <v>0</v>
      </c>
      <c r="AI294" s="18">
        <f t="shared" ca="1" si="54"/>
        <v>0</v>
      </c>
    </row>
    <row r="295" spans="2:35" x14ac:dyDescent="0.15">
      <c r="B295">
        <v>31.263000000000002</v>
      </c>
      <c r="C295">
        <v>20</v>
      </c>
      <c r="D295" s="18">
        <v>-0.17430000000000001</v>
      </c>
      <c r="E295" s="18">
        <v>0.63080000000000003</v>
      </c>
      <c r="F295" s="18">
        <v>1.1779999999999999</v>
      </c>
      <c r="G295" s="18">
        <v>0.10199999999999999</v>
      </c>
      <c r="H295" s="18">
        <v>-0.88600000000000001</v>
      </c>
      <c r="I295" s="18">
        <v>1.639</v>
      </c>
      <c r="J295" s="18">
        <v>0.16869999999999999</v>
      </c>
      <c r="K295" s="18">
        <v>0.36559999999999998</v>
      </c>
      <c r="L295" s="18">
        <v>2.1520000000000001</v>
      </c>
      <c r="M295" s="18">
        <v>0.30259999999999998</v>
      </c>
      <c r="O295" s="18">
        <f t="shared" si="49"/>
        <v>10000</v>
      </c>
      <c r="P295" s="18">
        <f t="shared" ca="1" si="50"/>
        <v>1.0304374128966574</v>
      </c>
      <c r="Q295" s="18">
        <f t="shared" ca="1" si="50"/>
        <v>1.1400912911800549</v>
      </c>
      <c r="R295" s="18">
        <f t="shared" ca="1" si="50"/>
        <v>1.0304374128966574</v>
      </c>
      <c r="S295" s="18">
        <f t="shared" ca="1" si="48"/>
        <v>1.1400912911800549</v>
      </c>
      <c r="T295" s="18">
        <f t="shared" ca="1" si="51"/>
        <v>9.8652835878531613E-6</v>
      </c>
      <c r="U295" s="18">
        <f t="shared" ca="1" si="51"/>
        <v>0</v>
      </c>
      <c r="V295" s="18">
        <f t="shared" ca="1" si="51"/>
        <v>9.8652835878531613E-6</v>
      </c>
      <c r="W295" s="18">
        <f t="shared" ca="1" si="51"/>
        <v>0</v>
      </c>
      <c r="X295" s="18">
        <f t="shared" ca="1" si="52"/>
        <v>5.2962789396825103E-7</v>
      </c>
      <c r="Y295" s="18">
        <f t="shared" ca="1" si="52"/>
        <v>1.2490729511250514E-6</v>
      </c>
      <c r="Z295" s="18">
        <f t="shared" ca="1" si="52"/>
        <v>5.2962789396825103E-7</v>
      </c>
      <c r="AA295" s="18">
        <f t="shared" ca="1" si="52"/>
        <v>1.2490729511250514E-6</v>
      </c>
      <c r="AB295" s="18">
        <f t="shared" ca="1" si="53"/>
        <v>0.16398881289784553</v>
      </c>
      <c r="AC295" s="18">
        <f t="shared" ca="1" si="53"/>
        <v>0.181449915494376</v>
      </c>
      <c r="AD295" s="18">
        <f t="shared" ca="1" si="53"/>
        <v>0.16398881289784553</v>
      </c>
      <c r="AE295" s="18">
        <f t="shared" ca="1" si="53"/>
        <v>0.181449915494376</v>
      </c>
      <c r="AF295" s="18">
        <f t="shared" ca="1" si="54"/>
        <v>0</v>
      </c>
      <c r="AG295" s="18">
        <f t="shared" ca="1" si="54"/>
        <v>0</v>
      </c>
      <c r="AH295" s="18">
        <f t="shared" ca="1" si="54"/>
        <v>0</v>
      </c>
      <c r="AI295" s="18">
        <f t="shared" ca="1" si="54"/>
        <v>0</v>
      </c>
    </row>
    <row r="296" spans="2:35" x14ac:dyDescent="0.15">
      <c r="B296">
        <v>49.982999999999997</v>
      </c>
      <c r="C296">
        <v>1</v>
      </c>
      <c r="D296" s="18">
        <v>-0.1739</v>
      </c>
      <c r="E296" s="18">
        <v>-0.25259999999999999</v>
      </c>
      <c r="F296" s="18">
        <v>0.84179999999999999</v>
      </c>
      <c r="G296" s="18">
        <v>7.0800000000000002E-2</v>
      </c>
      <c r="H296" s="18">
        <v>1.4330000000000001</v>
      </c>
      <c r="I296" s="18">
        <v>1.3120000000000001</v>
      </c>
      <c r="J296" s="18">
        <v>0.2787</v>
      </c>
      <c r="K296" s="18">
        <v>-1.0940000000000001</v>
      </c>
      <c r="L296" s="18">
        <v>1.4530000000000001</v>
      </c>
      <c r="M296" s="18">
        <v>0.2417</v>
      </c>
      <c r="O296" s="18">
        <f t="shared" si="49"/>
        <v>10000</v>
      </c>
      <c r="P296" s="18">
        <f t="shared" ca="1" si="50"/>
        <v>1.0304374128966574</v>
      </c>
      <c r="Q296" s="18">
        <f t="shared" ca="1" si="50"/>
        <v>1.1400912911800549</v>
      </c>
      <c r="R296" s="18">
        <f t="shared" ca="1" si="50"/>
        <v>1.0304374128966574</v>
      </c>
      <c r="S296" s="18">
        <f t="shared" ca="1" si="48"/>
        <v>1.1400912911800549</v>
      </c>
      <c r="T296" s="18">
        <f t="shared" ca="1" si="51"/>
        <v>9.8652835878531613E-6</v>
      </c>
      <c r="U296" s="18">
        <f t="shared" ca="1" si="51"/>
        <v>0</v>
      </c>
      <c r="V296" s="18">
        <f t="shared" ca="1" si="51"/>
        <v>9.8652835878531613E-6</v>
      </c>
      <c r="W296" s="18">
        <f t="shared" ca="1" si="51"/>
        <v>0</v>
      </c>
      <c r="X296" s="18">
        <f t="shared" ca="1" si="52"/>
        <v>5.2962789396825103E-7</v>
      </c>
      <c r="Y296" s="18">
        <f t="shared" ca="1" si="52"/>
        <v>1.2490729511250514E-6</v>
      </c>
      <c r="Z296" s="18">
        <f t="shared" ca="1" si="52"/>
        <v>5.2962789396825103E-7</v>
      </c>
      <c r="AA296" s="18">
        <f t="shared" ca="1" si="52"/>
        <v>1.2490729511250514E-6</v>
      </c>
      <c r="AB296" s="18">
        <f t="shared" ca="1" si="53"/>
        <v>0.16398881289784553</v>
      </c>
      <c r="AC296" s="18">
        <f t="shared" ca="1" si="53"/>
        <v>0.181449915494376</v>
      </c>
      <c r="AD296" s="18">
        <f t="shared" ca="1" si="53"/>
        <v>0.16398881289784553</v>
      </c>
      <c r="AE296" s="18">
        <f t="shared" ca="1" si="53"/>
        <v>0.181449915494376</v>
      </c>
      <c r="AF296" s="18">
        <f t="shared" ca="1" si="54"/>
        <v>0</v>
      </c>
      <c r="AG296" s="18">
        <f t="shared" ca="1" si="54"/>
        <v>0</v>
      </c>
      <c r="AH296" s="18">
        <f t="shared" ca="1" si="54"/>
        <v>0</v>
      </c>
      <c r="AI296" s="18">
        <f t="shared" ca="1" si="54"/>
        <v>0</v>
      </c>
    </row>
    <row r="297" spans="2:35" x14ac:dyDescent="0.15">
      <c r="B297">
        <v>49.982999999999997</v>
      </c>
      <c r="C297">
        <v>3</v>
      </c>
      <c r="D297" s="18">
        <v>-8.4750000000000006E-2</v>
      </c>
      <c r="E297" s="18">
        <v>-0.16839999999999999</v>
      </c>
      <c r="F297" s="18">
        <v>0.85519999999999996</v>
      </c>
      <c r="G297" s="18">
        <v>0.58960000000000001</v>
      </c>
      <c r="H297" s="18">
        <v>-0.31209999999999999</v>
      </c>
      <c r="I297" s="18">
        <v>1.863</v>
      </c>
      <c r="J297" s="18">
        <v>0.1741</v>
      </c>
      <c r="K297" s="18">
        <v>0.124</v>
      </c>
      <c r="L297" s="18">
        <v>2.1549999999999998</v>
      </c>
      <c r="M297" s="18">
        <v>0.19370000000000001</v>
      </c>
      <c r="O297" s="18">
        <f t="shared" si="49"/>
        <v>10000</v>
      </c>
      <c r="P297" s="18">
        <f t="shared" ca="1" si="50"/>
        <v>1.0304374128966574</v>
      </c>
      <c r="Q297" s="18">
        <f t="shared" ca="1" si="50"/>
        <v>1.1400912911800549</v>
      </c>
      <c r="R297" s="18">
        <f t="shared" ca="1" si="50"/>
        <v>1.0304374128966574</v>
      </c>
      <c r="S297" s="18">
        <f t="shared" ca="1" si="48"/>
        <v>1.1400912911800549</v>
      </c>
      <c r="T297" s="18">
        <f t="shared" ca="1" si="51"/>
        <v>9.8652835878531613E-6</v>
      </c>
      <c r="U297" s="18">
        <f t="shared" ca="1" si="51"/>
        <v>0</v>
      </c>
      <c r="V297" s="18">
        <f t="shared" ca="1" si="51"/>
        <v>9.8652835878531613E-6</v>
      </c>
      <c r="W297" s="18">
        <f t="shared" ca="1" si="51"/>
        <v>0</v>
      </c>
      <c r="X297" s="18">
        <f t="shared" ca="1" si="52"/>
        <v>5.2962789396825103E-7</v>
      </c>
      <c r="Y297" s="18">
        <f t="shared" ca="1" si="52"/>
        <v>1.2490729511250514E-6</v>
      </c>
      <c r="Z297" s="18">
        <f t="shared" ca="1" si="52"/>
        <v>5.2962789396825103E-7</v>
      </c>
      <c r="AA297" s="18">
        <f t="shared" ca="1" si="52"/>
        <v>1.2490729511250514E-6</v>
      </c>
      <c r="AB297" s="18">
        <f t="shared" ca="1" si="53"/>
        <v>0.16398881289784553</v>
      </c>
      <c r="AC297" s="18">
        <f t="shared" ca="1" si="53"/>
        <v>0.181449915494376</v>
      </c>
      <c r="AD297" s="18">
        <f t="shared" ca="1" si="53"/>
        <v>0.16398881289784553</v>
      </c>
      <c r="AE297" s="18">
        <f t="shared" ca="1" si="53"/>
        <v>0.181449915494376</v>
      </c>
      <c r="AF297" s="18">
        <f t="shared" ca="1" si="54"/>
        <v>0</v>
      </c>
      <c r="AG297" s="18">
        <f t="shared" ca="1" si="54"/>
        <v>0</v>
      </c>
      <c r="AH297" s="18">
        <f t="shared" ca="1" si="54"/>
        <v>0</v>
      </c>
      <c r="AI297" s="18">
        <f t="shared" ca="1" si="54"/>
        <v>0</v>
      </c>
    </row>
    <row r="298" spans="2:35" x14ac:dyDescent="0.15">
      <c r="B298">
        <v>49.982999999999997</v>
      </c>
      <c r="C298">
        <v>5</v>
      </c>
      <c r="D298" s="18">
        <v>-0.12609999999999999</v>
      </c>
      <c r="E298" s="18">
        <v>0.1426</v>
      </c>
      <c r="F298" s="18">
        <v>0.49740000000000001</v>
      </c>
      <c r="G298" s="18">
        <v>1.4690000000000001</v>
      </c>
      <c r="H298" s="18">
        <v>-0.49370000000000003</v>
      </c>
      <c r="I298" s="18">
        <v>1.58</v>
      </c>
      <c r="J298" s="18">
        <v>0.40489999999999998</v>
      </c>
      <c r="K298" s="18">
        <v>0.17960000000000001</v>
      </c>
      <c r="L298" s="18">
        <v>2.2669999999999999</v>
      </c>
      <c r="M298" s="18">
        <v>3.1099999999999999E-2</v>
      </c>
      <c r="O298" s="18">
        <f t="shared" si="49"/>
        <v>10000</v>
      </c>
      <c r="P298" s="18">
        <f t="shared" ca="1" si="50"/>
        <v>1.0304374128966574</v>
      </c>
      <c r="Q298" s="18">
        <f t="shared" ca="1" si="50"/>
        <v>1.1400912911800549</v>
      </c>
      <c r="R298" s="18">
        <f t="shared" ca="1" si="50"/>
        <v>1.0304374128966574</v>
      </c>
      <c r="S298" s="18">
        <f t="shared" ca="1" si="48"/>
        <v>1.1400912911800549</v>
      </c>
      <c r="T298" s="18">
        <f t="shared" ca="1" si="51"/>
        <v>9.8652835878531613E-6</v>
      </c>
      <c r="U298" s="18">
        <f t="shared" ca="1" si="51"/>
        <v>0</v>
      </c>
      <c r="V298" s="18">
        <f t="shared" ca="1" si="51"/>
        <v>9.8652835878531613E-6</v>
      </c>
      <c r="W298" s="18">
        <f t="shared" ca="1" si="51"/>
        <v>0</v>
      </c>
      <c r="X298" s="18">
        <f t="shared" ca="1" si="52"/>
        <v>5.2962789396825103E-7</v>
      </c>
      <c r="Y298" s="18">
        <f t="shared" ca="1" si="52"/>
        <v>1.2490729511250514E-6</v>
      </c>
      <c r="Z298" s="18">
        <f t="shared" ca="1" si="52"/>
        <v>5.2962789396825103E-7</v>
      </c>
      <c r="AA298" s="18">
        <f t="shared" ca="1" si="52"/>
        <v>1.2490729511250514E-6</v>
      </c>
      <c r="AB298" s="18">
        <f t="shared" ca="1" si="53"/>
        <v>0.16398881289784553</v>
      </c>
      <c r="AC298" s="18">
        <f t="shared" ca="1" si="53"/>
        <v>0.181449915494376</v>
      </c>
      <c r="AD298" s="18">
        <f t="shared" ca="1" si="53"/>
        <v>0.16398881289784553</v>
      </c>
      <c r="AE298" s="18">
        <f t="shared" ca="1" si="53"/>
        <v>0.181449915494376</v>
      </c>
      <c r="AF298" s="18">
        <f t="shared" ca="1" si="54"/>
        <v>0</v>
      </c>
      <c r="AG298" s="18">
        <f t="shared" ca="1" si="54"/>
        <v>0</v>
      </c>
      <c r="AH298" s="18">
        <f t="shared" ca="1" si="54"/>
        <v>0</v>
      </c>
      <c r="AI298" s="18">
        <f t="shared" ca="1" si="54"/>
        <v>0</v>
      </c>
    </row>
    <row r="299" spans="2:35" x14ac:dyDescent="0.15">
      <c r="B299">
        <v>49.982999999999997</v>
      </c>
      <c r="C299">
        <v>7</v>
      </c>
      <c r="D299" s="18">
        <v>-3.4209999999999997E-2</v>
      </c>
      <c r="E299" s="18">
        <v>-0.26140000000000002</v>
      </c>
      <c r="F299" s="18">
        <v>1.198</v>
      </c>
      <c r="G299" s="18">
        <v>0.4471</v>
      </c>
      <c r="H299" s="18">
        <v>-0.25019999999999998</v>
      </c>
      <c r="I299" s="18">
        <v>1.8380000000000001</v>
      </c>
      <c r="J299" s="18">
        <v>0.13719999999999999</v>
      </c>
      <c r="K299" s="18">
        <v>0.15609999999999999</v>
      </c>
      <c r="L299" s="18">
        <v>1.85</v>
      </c>
      <c r="M299" s="18">
        <v>5.3940000000000002E-2</v>
      </c>
      <c r="O299" s="18">
        <f t="shared" si="49"/>
        <v>10000</v>
      </c>
      <c r="P299" s="18">
        <f t="shared" ca="1" si="50"/>
        <v>1.0304374128966574</v>
      </c>
      <c r="Q299" s="18">
        <f t="shared" ca="1" si="50"/>
        <v>1.1400912911800549</v>
      </c>
      <c r="R299" s="18">
        <f t="shared" ca="1" si="50"/>
        <v>1.0304374128966574</v>
      </c>
      <c r="S299" s="18">
        <f t="shared" ca="1" si="48"/>
        <v>1.1400912911800549</v>
      </c>
      <c r="T299" s="18">
        <f t="shared" ca="1" si="51"/>
        <v>9.8652835878531613E-6</v>
      </c>
      <c r="U299" s="18">
        <f t="shared" ca="1" si="51"/>
        <v>0</v>
      </c>
      <c r="V299" s="18">
        <f t="shared" ca="1" si="51"/>
        <v>9.8652835878531613E-6</v>
      </c>
      <c r="W299" s="18">
        <f t="shared" ca="1" si="51"/>
        <v>0</v>
      </c>
      <c r="X299" s="18">
        <f t="shared" ca="1" si="52"/>
        <v>5.2962789396825103E-7</v>
      </c>
      <c r="Y299" s="18">
        <f t="shared" ca="1" si="52"/>
        <v>1.2490729511250514E-6</v>
      </c>
      <c r="Z299" s="18">
        <f t="shared" ca="1" si="52"/>
        <v>5.2962789396825103E-7</v>
      </c>
      <c r="AA299" s="18">
        <f t="shared" ca="1" si="52"/>
        <v>1.2490729511250514E-6</v>
      </c>
      <c r="AB299" s="18">
        <f t="shared" ca="1" si="53"/>
        <v>0.16398881289784553</v>
      </c>
      <c r="AC299" s="18">
        <f t="shared" ca="1" si="53"/>
        <v>0.181449915494376</v>
      </c>
      <c r="AD299" s="18">
        <f t="shared" ca="1" si="53"/>
        <v>0.16398881289784553</v>
      </c>
      <c r="AE299" s="18">
        <f t="shared" ca="1" si="53"/>
        <v>0.181449915494376</v>
      </c>
      <c r="AF299" s="18">
        <f t="shared" ca="1" si="54"/>
        <v>0</v>
      </c>
      <c r="AG299" s="18">
        <f t="shared" ca="1" si="54"/>
        <v>0</v>
      </c>
      <c r="AH299" s="18">
        <f t="shared" ca="1" si="54"/>
        <v>0</v>
      </c>
      <c r="AI299" s="18">
        <f t="shared" ca="1" si="54"/>
        <v>0</v>
      </c>
    </row>
    <row r="300" spans="2:35" x14ac:dyDescent="0.15">
      <c r="B300">
        <v>49.982999999999997</v>
      </c>
      <c r="C300">
        <v>10</v>
      </c>
      <c r="D300" s="18">
        <v>-0.28129999999999999</v>
      </c>
      <c r="E300" s="18">
        <v>-0.35189999999999999</v>
      </c>
      <c r="F300" s="18">
        <v>1.1299999999999999</v>
      </c>
      <c r="G300" s="18">
        <v>3.0849999999999999E-2</v>
      </c>
      <c r="H300" s="18">
        <v>1.7430000000000001</v>
      </c>
      <c r="I300" s="18">
        <v>1.581</v>
      </c>
      <c r="J300" s="18">
        <v>0.57909999999999995</v>
      </c>
      <c r="K300" s="18">
        <v>-1.2569999999999999</v>
      </c>
      <c r="L300" s="18">
        <v>1.786</v>
      </c>
      <c r="M300" s="18">
        <v>0.53220000000000001</v>
      </c>
      <c r="O300" s="18">
        <f t="shared" si="49"/>
        <v>10000</v>
      </c>
      <c r="P300" s="18">
        <f t="shared" ca="1" si="50"/>
        <v>1.0304374128966574</v>
      </c>
      <c r="Q300" s="18">
        <f t="shared" ca="1" si="50"/>
        <v>1.1400912911800549</v>
      </c>
      <c r="R300" s="18">
        <f t="shared" ca="1" si="50"/>
        <v>1.0304374128966574</v>
      </c>
      <c r="S300" s="18">
        <f t="shared" ca="1" si="48"/>
        <v>1.1400912911800549</v>
      </c>
      <c r="T300" s="18">
        <f t="shared" ca="1" si="51"/>
        <v>9.8652835878531613E-6</v>
      </c>
      <c r="U300" s="18">
        <f t="shared" ca="1" si="51"/>
        <v>0</v>
      </c>
      <c r="V300" s="18">
        <f t="shared" ca="1" si="51"/>
        <v>9.8652835878531613E-6</v>
      </c>
      <c r="W300" s="18">
        <f t="shared" ca="1" si="51"/>
        <v>0</v>
      </c>
      <c r="X300" s="18">
        <f t="shared" ca="1" si="52"/>
        <v>5.2962789396825103E-7</v>
      </c>
      <c r="Y300" s="18">
        <f t="shared" ca="1" si="52"/>
        <v>1.2490729511250514E-6</v>
      </c>
      <c r="Z300" s="18">
        <f t="shared" ca="1" si="52"/>
        <v>5.2962789396825103E-7</v>
      </c>
      <c r="AA300" s="18">
        <f t="shared" ca="1" si="52"/>
        <v>1.2490729511250514E-6</v>
      </c>
      <c r="AB300" s="18">
        <f t="shared" ca="1" si="53"/>
        <v>0.16398881289784553</v>
      </c>
      <c r="AC300" s="18">
        <f t="shared" ca="1" si="53"/>
        <v>0.181449915494376</v>
      </c>
      <c r="AD300" s="18">
        <f t="shared" ca="1" si="53"/>
        <v>0.16398881289784553</v>
      </c>
      <c r="AE300" s="18">
        <f t="shared" ca="1" si="53"/>
        <v>0.181449915494376</v>
      </c>
      <c r="AF300" s="18">
        <f t="shared" ca="1" si="54"/>
        <v>0</v>
      </c>
      <c r="AG300" s="18">
        <f t="shared" ca="1" si="54"/>
        <v>0</v>
      </c>
      <c r="AH300" s="18">
        <f t="shared" ca="1" si="54"/>
        <v>0</v>
      </c>
      <c r="AI300" s="18">
        <f t="shared" ca="1" si="54"/>
        <v>0</v>
      </c>
    </row>
    <row r="301" spans="2:35" x14ac:dyDescent="0.15">
      <c r="B301">
        <v>49.982999999999997</v>
      </c>
      <c r="C301">
        <v>15</v>
      </c>
      <c r="D301" s="18">
        <v>-0.107</v>
      </c>
      <c r="E301" s="18">
        <v>-0.28760000000000002</v>
      </c>
      <c r="F301" s="18">
        <v>1.0980000000000001</v>
      </c>
      <c r="G301" s="18">
        <v>0.10979999999999999</v>
      </c>
      <c r="H301" s="18">
        <v>-0.27739999999999998</v>
      </c>
      <c r="I301" s="18">
        <v>2.117</v>
      </c>
      <c r="J301" s="18">
        <v>3.7909999999999999E-2</v>
      </c>
      <c r="K301" s="18">
        <v>0.4279</v>
      </c>
      <c r="L301" s="18">
        <v>2.23</v>
      </c>
      <c r="M301" s="18">
        <v>0.76949999999999996</v>
      </c>
      <c r="O301" s="18">
        <f t="shared" si="49"/>
        <v>10000</v>
      </c>
      <c r="P301" s="18">
        <f t="shared" ca="1" si="50"/>
        <v>1.0304374128966574</v>
      </c>
      <c r="Q301" s="18">
        <f t="shared" ca="1" si="50"/>
        <v>1.1400912911800549</v>
      </c>
      <c r="R301" s="18">
        <f t="shared" ca="1" si="50"/>
        <v>1.0304374128966574</v>
      </c>
      <c r="S301" s="18">
        <f t="shared" ca="1" si="48"/>
        <v>1.1400912911800549</v>
      </c>
      <c r="T301" s="18">
        <f t="shared" ca="1" si="51"/>
        <v>9.8652835878531613E-6</v>
      </c>
      <c r="U301" s="18">
        <f t="shared" ca="1" si="51"/>
        <v>0</v>
      </c>
      <c r="V301" s="18">
        <f t="shared" ca="1" si="51"/>
        <v>9.8652835878531613E-6</v>
      </c>
      <c r="W301" s="18">
        <f t="shared" ca="1" si="51"/>
        <v>0</v>
      </c>
      <c r="X301" s="18">
        <f t="shared" ca="1" si="52"/>
        <v>5.2962789396825103E-7</v>
      </c>
      <c r="Y301" s="18">
        <f t="shared" ca="1" si="52"/>
        <v>1.2490729511250514E-6</v>
      </c>
      <c r="Z301" s="18">
        <f t="shared" ca="1" si="52"/>
        <v>5.2962789396825103E-7</v>
      </c>
      <c r="AA301" s="18">
        <f t="shared" ca="1" si="52"/>
        <v>1.2490729511250514E-6</v>
      </c>
      <c r="AB301" s="18">
        <f t="shared" ca="1" si="53"/>
        <v>0.16398881289784553</v>
      </c>
      <c r="AC301" s="18">
        <f t="shared" ca="1" si="53"/>
        <v>0.181449915494376</v>
      </c>
      <c r="AD301" s="18">
        <f t="shared" ca="1" si="53"/>
        <v>0.16398881289784553</v>
      </c>
      <c r="AE301" s="18">
        <f t="shared" ca="1" si="53"/>
        <v>0.181449915494376</v>
      </c>
      <c r="AF301" s="18">
        <f t="shared" ca="1" si="54"/>
        <v>0</v>
      </c>
      <c r="AG301" s="18">
        <f t="shared" ca="1" si="54"/>
        <v>0</v>
      </c>
      <c r="AH301" s="18">
        <f t="shared" ca="1" si="54"/>
        <v>0</v>
      </c>
      <c r="AI301" s="18">
        <f t="shared" ca="1" si="54"/>
        <v>0</v>
      </c>
    </row>
    <row r="302" spans="2:35" x14ac:dyDescent="0.15">
      <c r="B302">
        <v>49.982999999999997</v>
      </c>
      <c r="C302">
        <v>20</v>
      </c>
      <c r="D302" s="18">
        <v>-0.26350000000000001</v>
      </c>
      <c r="E302" s="18">
        <v>0.12809999999999999</v>
      </c>
      <c r="F302" s="18">
        <v>0.81510000000000005</v>
      </c>
      <c r="G302" s="18">
        <v>3.2219999999999999E-2</v>
      </c>
      <c r="H302" s="18">
        <v>-9.0370000000000006E-2</v>
      </c>
      <c r="I302" s="18">
        <v>1.484</v>
      </c>
      <c r="J302" s="18">
        <v>3.0419999999999999E-2</v>
      </c>
      <c r="K302" s="18">
        <v>-7.5499999999999998E-2</v>
      </c>
      <c r="L302" s="18">
        <v>2.42</v>
      </c>
      <c r="M302" s="18">
        <v>3.5499999999999997E-2</v>
      </c>
      <c r="O302" s="18">
        <f t="shared" si="49"/>
        <v>10000</v>
      </c>
      <c r="P302" s="18">
        <f t="shared" ca="1" si="50"/>
        <v>1.0304374128966574</v>
      </c>
      <c r="Q302" s="18">
        <f t="shared" ca="1" si="50"/>
        <v>1.1400912911800549</v>
      </c>
      <c r="R302" s="18">
        <f t="shared" ca="1" si="50"/>
        <v>1.0304374128966574</v>
      </c>
      <c r="S302" s="18">
        <f t="shared" ca="1" si="48"/>
        <v>1.1400912911800549</v>
      </c>
      <c r="T302" s="18">
        <f t="shared" ca="1" si="51"/>
        <v>9.8652835878531613E-6</v>
      </c>
      <c r="U302" s="18">
        <f t="shared" ca="1" si="51"/>
        <v>0</v>
      </c>
      <c r="V302" s="18">
        <f t="shared" ca="1" si="51"/>
        <v>9.8652835878531613E-6</v>
      </c>
      <c r="W302" s="18">
        <f t="shared" ca="1" si="51"/>
        <v>0</v>
      </c>
      <c r="X302" s="18">
        <f t="shared" ca="1" si="52"/>
        <v>5.2962789396825103E-7</v>
      </c>
      <c r="Y302" s="18">
        <f t="shared" ca="1" si="52"/>
        <v>1.2490729511250514E-6</v>
      </c>
      <c r="Z302" s="18">
        <f t="shared" ca="1" si="52"/>
        <v>5.2962789396825103E-7</v>
      </c>
      <c r="AA302" s="18">
        <f t="shared" ca="1" si="52"/>
        <v>1.2490729511250514E-6</v>
      </c>
      <c r="AB302" s="18">
        <f t="shared" ca="1" si="53"/>
        <v>0.16398881289784553</v>
      </c>
      <c r="AC302" s="18">
        <f t="shared" ca="1" si="53"/>
        <v>0.181449915494376</v>
      </c>
      <c r="AD302" s="18">
        <f t="shared" ca="1" si="53"/>
        <v>0.16398881289784553</v>
      </c>
      <c r="AE302" s="18">
        <f t="shared" ca="1" si="53"/>
        <v>0.181449915494376</v>
      </c>
      <c r="AF302" s="18">
        <f t="shared" ca="1" si="54"/>
        <v>0</v>
      </c>
      <c r="AG302" s="18">
        <f t="shared" ca="1" si="54"/>
        <v>0</v>
      </c>
      <c r="AH302" s="18">
        <f t="shared" ca="1" si="54"/>
        <v>0</v>
      </c>
      <c r="AI302" s="18">
        <f t="shared" ca="1" si="54"/>
        <v>0</v>
      </c>
    </row>
    <row r="303" spans="2:35" x14ac:dyDescent="0.15">
      <c r="B303">
        <v>67.763000000000005</v>
      </c>
      <c r="C303">
        <v>1</v>
      </c>
      <c r="D303" s="18">
        <v>-9.7439999999999999E-2</v>
      </c>
      <c r="E303" s="18">
        <v>0.1104</v>
      </c>
      <c r="F303" s="18">
        <v>1.04</v>
      </c>
      <c r="G303" s="18">
        <v>0.39689999999999998</v>
      </c>
      <c r="H303" s="18">
        <v>-5.9450000000000003E-2</v>
      </c>
      <c r="I303" s="18">
        <v>1.6719999999999999</v>
      </c>
      <c r="J303" s="18">
        <v>0.1336</v>
      </c>
      <c r="K303" s="18">
        <v>1.7579999999999998E-2</v>
      </c>
      <c r="L303" s="18">
        <v>1.75</v>
      </c>
      <c r="M303" s="18">
        <v>4.478E-2</v>
      </c>
      <c r="O303" s="18">
        <f t="shared" si="49"/>
        <v>10000</v>
      </c>
      <c r="P303" s="18">
        <f t="shared" ca="1" si="50"/>
        <v>1.0304374128966574</v>
      </c>
      <c r="Q303" s="18">
        <f t="shared" ca="1" si="50"/>
        <v>1.1400912911800549</v>
      </c>
      <c r="R303" s="18">
        <f t="shared" ca="1" si="50"/>
        <v>1.0304374128966574</v>
      </c>
      <c r="S303" s="18">
        <f t="shared" ca="1" si="48"/>
        <v>1.1400912911800549</v>
      </c>
      <c r="T303" s="18">
        <f t="shared" ca="1" si="51"/>
        <v>9.8652835878531613E-6</v>
      </c>
      <c r="U303" s="18">
        <f t="shared" ca="1" si="51"/>
        <v>0</v>
      </c>
      <c r="V303" s="18">
        <f t="shared" ca="1" si="51"/>
        <v>9.8652835878531613E-6</v>
      </c>
      <c r="W303" s="18">
        <f t="shared" ca="1" si="51"/>
        <v>0</v>
      </c>
      <c r="X303" s="18">
        <f t="shared" ca="1" si="52"/>
        <v>5.2962789396825103E-7</v>
      </c>
      <c r="Y303" s="18">
        <f t="shared" ca="1" si="52"/>
        <v>1.2490729511250514E-6</v>
      </c>
      <c r="Z303" s="18">
        <f t="shared" ca="1" si="52"/>
        <v>5.2962789396825103E-7</v>
      </c>
      <c r="AA303" s="18">
        <f t="shared" ca="1" si="52"/>
        <v>1.2490729511250514E-6</v>
      </c>
      <c r="AB303" s="18">
        <f t="shared" ca="1" si="53"/>
        <v>0.16398881289784553</v>
      </c>
      <c r="AC303" s="18">
        <f t="shared" ca="1" si="53"/>
        <v>0.181449915494376</v>
      </c>
      <c r="AD303" s="18">
        <f t="shared" ca="1" si="53"/>
        <v>0.16398881289784553</v>
      </c>
      <c r="AE303" s="18">
        <f t="shared" ca="1" si="53"/>
        <v>0.181449915494376</v>
      </c>
      <c r="AF303" s="18">
        <f t="shared" ca="1" si="54"/>
        <v>0</v>
      </c>
      <c r="AG303" s="18">
        <f t="shared" ca="1" si="54"/>
        <v>0</v>
      </c>
      <c r="AH303" s="18">
        <f t="shared" ca="1" si="54"/>
        <v>0</v>
      </c>
      <c r="AI303" s="18">
        <f t="shared" ca="1" si="54"/>
        <v>0</v>
      </c>
    </row>
    <row r="304" spans="2:35" x14ac:dyDescent="0.15">
      <c r="B304">
        <v>67.763000000000005</v>
      </c>
      <c r="C304">
        <v>3</v>
      </c>
      <c r="D304" s="18">
        <v>-3.2070000000000001E-2</v>
      </c>
      <c r="E304" s="18">
        <v>-0.2271</v>
      </c>
      <c r="F304" s="18">
        <v>1.099</v>
      </c>
      <c r="G304" s="18">
        <v>0.61719999999999997</v>
      </c>
      <c r="H304" s="18">
        <v>-0.21249999999999999</v>
      </c>
      <c r="I304" s="18">
        <v>1.323</v>
      </c>
      <c r="J304" s="18">
        <v>0.1615</v>
      </c>
      <c r="K304" s="18">
        <v>0.18940000000000001</v>
      </c>
      <c r="L304" s="18">
        <v>1.391</v>
      </c>
      <c r="M304" s="18">
        <v>0.4098</v>
      </c>
      <c r="O304" s="18">
        <f t="shared" si="49"/>
        <v>10000</v>
      </c>
      <c r="P304" s="18">
        <f t="shared" ca="1" si="50"/>
        <v>1.0304374128966574</v>
      </c>
      <c r="Q304" s="18">
        <f t="shared" ca="1" si="50"/>
        <v>1.1400912911800549</v>
      </c>
      <c r="R304" s="18">
        <f t="shared" ca="1" si="50"/>
        <v>1.0304374128966574</v>
      </c>
      <c r="S304" s="18">
        <f t="shared" ca="1" si="48"/>
        <v>1.1400912911800549</v>
      </c>
      <c r="T304" s="18">
        <f t="shared" ca="1" si="51"/>
        <v>9.8652835878531613E-6</v>
      </c>
      <c r="U304" s="18">
        <f t="shared" ca="1" si="51"/>
        <v>0</v>
      </c>
      <c r="V304" s="18">
        <f t="shared" ca="1" si="51"/>
        <v>9.8652835878531613E-6</v>
      </c>
      <c r="W304" s="18">
        <f t="shared" ca="1" si="51"/>
        <v>0</v>
      </c>
      <c r="X304" s="18">
        <f t="shared" ca="1" si="52"/>
        <v>5.2962789396825103E-7</v>
      </c>
      <c r="Y304" s="18">
        <f t="shared" ca="1" si="52"/>
        <v>1.2490729511250514E-6</v>
      </c>
      <c r="Z304" s="18">
        <f t="shared" ca="1" si="52"/>
        <v>5.2962789396825103E-7</v>
      </c>
      <c r="AA304" s="18">
        <f t="shared" ca="1" si="52"/>
        <v>1.2490729511250514E-6</v>
      </c>
      <c r="AB304" s="18">
        <f t="shared" ca="1" si="53"/>
        <v>0.16398881289784553</v>
      </c>
      <c r="AC304" s="18">
        <f t="shared" ca="1" si="53"/>
        <v>0.181449915494376</v>
      </c>
      <c r="AD304" s="18">
        <f t="shared" ca="1" si="53"/>
        <v>0.16398881289784553</v>
      </c>
      <c r="AE304" s="18">
        <f t="shared" ca="1" si="53"/>
        <v>0.181449915494376</v>
      </c>
      <c r="AF304" s="18">
        <f t="shared" ca="1" si="54"/>
        <v>0</v>
      </c>
      <c r="AG304" s="18">
        <f t="shared" ca="1" si="54"/>
        <v>0</v>
      </c>
      <c r="AH304" s="18">
        <f t="shared" ca="1" si="54"/>
        <v>0</v>
      </c>
      <c r="AI304" s="18">
        <f t="shared" ca="1" si="54"/>
        <v>0</v>
      </c>
    </row>
    <row r="305" spans="2:35" x14ac:dyDescent="0.15">
      <c r="B305">
        <v>67.763000000000005</v>
      </c>
      <c r="C305">
        <v>5</v>
      </c>
      <c r="D305" s="18">
        <v>-0.1231</v>
      </c>
      <c r="E305" s="18">
        <v>-0.34100000000000003</v>
      </c>
      <c r="F305" s="18">
        <v>0.58279999999999998</v>
      </c>
      <c r="G305" s="18">
        <v>0.1515</v>
      </c>
      <c r="H305" s="18">
        <v>-0.15010000000000001</v>
      </c>
      <c r="I305" s="18">
        <v>1.103</v>
      </c>
      <c r="J305" s="18">
        <v>5.4919999999999997E-2</v>
      </c>
      <c r="K305" s="18">
        <v>0.3826</v>
      </c>
      <c r="L305" s="18">
        <v>0.73419999999999996</v>
      </c>
      <c r="M305" s="18">
        <v>9.5180000000000001E-2</v>
      </c>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x14ac:dyDescent="0.15">
      <c r="B306">
        <v>67.763000000000005</v>
      </c>
      <c r="C306">
        <v>7</v>
      </c>
      <c r="D306" s="18">
        <v>-0.1273</v>
      </c>
      <c r="E306" s="18">
        <v>-0.13239999999999999</v>
      </c>
      <c r="F306" s="18">
        <v>1.1479999999999999</v>
      </c>
      <c r="G306" s="18">
        <v>5.2499999999999998E-2</v>
      </c>
      <c r="H306" s="18">
        <v>-0.65259999999999996</v>
      </c>
      <c r="I306" s="18">
        <v>2.5640000000000001</v>
      </c>
      <c r="J306" s="18">
        <v>0.18390000000000001</v>
      </c>
      <c r="K306" s="18">
        <v>0.26889999999999997</v>
      </c>
      <c r="L306" s="18">
        <v>2.8210000000000002</v>
      </c>
      <c r="M306" s="18">
        <v>6.1280000000000001E-2</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x14ac:dyDescent="0.15">
      <c r="B307">
        <v>67.763000000000005</v>
      </c>
      <c r="C307">
        <v>10</v>
      </c>
      <c r="D307" s="18">
        <v>-9.8210000000000006E-2</v>
      </c>
      <c r="E307" s="18">
        <v>0.19989999999999999</v>
      </c>
      <c r="F307" s="18">
        <v>0.79090000000000005</v>
      </c>
      <c r="G307" s="18">
        <v>4.1770000000000002E-2</v>
      </c>
      <c r="H307" s="18">
        <v>-0.69030000000000002</v>
      </c>
      <c r="I307" s="18">
        <v>1.712</v>
      </c>
      <c r="J307" s="18">
        <v>0.22539999999999999</v>
      </c>
      <c r="K307" s="18">
        <v>0.25190000000000001</v>
      </c>
      <c r="L307" s="18">
        <v>1.9510000000000001</v>
      </c>
      <c r="M307" s="18">
        <v>5.9970000000000002E-2</v>
      </c>
      <c r="O307" s="18"/>
      <c r="AF307" s="18"/>
      <c r="AG307" s="18"/>
      <c r="AH307" s="18"/>
      <c r="AI307" s="18"/>
    </row>
    <row r="308" spans="2:35" x14ac:dyDescent="0.15">
      <c r="B308">
        <v>67.763000000000005</v>
      </c>
      <c r="C308">
        <v>15</v>
      </c>
      <c r="D308" s="18">
        <v>-0.38400000000000001</v>
      </c>
      <c r="E308" s="18">
        <v>0.66910000000000003</v>
      </c>
      <c r="F308" s="18">
        <v>0.82599999999999996</v>
      </c>
      <c r="G308" s="18">
        <v>0.41980000000000001</v>
      </c>
      <c r="H308" s="18">
        <v>-0.82030000000000003</v>
      </c>
      <c r="I308" s="18">
        <v>1.901</v>
      </c>
      <c r="J308" s="18">
        <v>0.36399999999999999</v>
      </c>
      <c r="K308" s="18">
        <v>0.1978</v>
      </c>
      <c r="L308" s="18">
        <v>2.57</v>
      </c>
      <c r="M308" s="18">
        <v>0.10589999999999999</v>
      </c>
      <c r="O308" s="18"/>
      <c r="AF308" s="18"/>
      <c r="AG308" s="18"/>
      <c r="AH308" s="18"/>
      <c r="AI308" s="18"/>
    </row>
    <row r="309" spans="2:35" x14ac:dyDescent="0.15">
      <c r="B309">
        <v>67.763000000000005</v>
      </c>
      <c r="C309">
        <v>20</v>
      </c>
      <c r="D309" s="18">
        <v>-0.187</v>
      </c>
      <c r="E309" s="18">
        <v>0.16600000000000001</v>
      </c>
      <c r="F309" s="18">
        <v>0.83830000000000005</v>
      </c>
      <c r="G309" s="18">
        <v>3.3009999999999998E-2</v>
      </c>
      <c r="H309" s="18">
        <v>-0.40570000000000001</v>
      </c>
      <c r="I309" s="18">
        <v>1.425</v>
      </c>
      <c r="J309" s="18">
        <v>0.61329999999999996</v>
      </c>
      <c r="K309" s="18">
        <v>0.13020000000000001</v>
      </c>
      <c r="L309" s="18">
        <v>2.2490000000000001</v>
      </c>
      <c r="M309" s="18">
        <v>7.1499999999999994E-2</v>
      </c>
      <c r="O309" s="18"/>
      <c r="AF309" s="18"/>
      <c r="AG309" s="18"/>
      <c r="AH309" s="18"/>
      <c r="AI309" s="18"/>
    </row>
    <row r="310" spans="2:35" x14ac:dyDescent="0.15">
      <c r="B310">
        <v>92.162999999999997</v>
      </c>
      <c r="C310">
        <v>1</v>
      </c>
      <c r="D310" s="18">
        <v>-4.4739999999999997E-3</v>
      </c>
      <c r="E310" s="18">
        <v>-0.16839999999999999</v>
      </c>
      <c r="F310" s="18">
        <v>0.74750000000000005</v>
      </c>
      <c r="G310" s="18">
        <v>7.9380000000000006E-2</v>
      </c>
      <c r="H310" s="18">
        <v>0.24010000000000001</v>
      </c>
      <c r="I310" s="18">
        <v>1.2669999999999999</v>
      </c>
      <c r="J310" s="18">
        <v>0.1676</v>
      </c>
      <c r="K310" s="18">
        <v>-0.13700000000000001</v>
      </c>
      <c r="L310" s="18">
        <v>1.411</v>
      </c>
      <c r="M310" s="18">
        <v>0.13919999999999999</v>
      </c>
      <c r="O310" s="18"/>
      <c r="AF310" s="18"/>
      <c r="AG310" s="18"/>
      <c r="AH310" s="18"/>
      <c r="AI310" s="18"/>
    </row>
    <row r="311" spans="2:35" x14ac:dyDescent="0.15">
      <c r="B311">
        <v>92.162999999999997</v>
      </c>
      <c r="C311">
        <v>3</v>
      </c>
      <c r="D311" s="18">
        <v>-7.8949999999999992E-3</v>
      </c>
      <c r="E311" s="18">
        <v>-0.1275</v>
      </c>
      <c r="F311" s="18">
        <v>0.76980000000000004</v>
      </c>
      <c r="G311" s="18">
        <v>3.2030000000000003E-2</v>
      </c>
      <c r="H311" s="18">
        <v>9.8129999999999995E-2</v>
      </c>
      <c r="I311" s="18">
        <v>1.744</v>
      </c>
      <c r="J311" s="18">
        <v>4.0070000000000001E-2</v>
      </c>
      <c r="K311" s="18">
        <v>-0.17050000000000001</v>
      </c>
      <c r="L311" s="18">
        <v>1.5649999999999999</v>
      </c>
      <c r="M311" s="18">
        <v>0.11559999999999999</v>
      </c>
      <c r="O311" s="18"/>
      <c r="AF311" s="18"/>
      <c r="AG311" s="18"/>
      <c r="AH311" s="18"/>
      <c r="AI311" s="18"/>
    </row>
    <row r="312" spans="2:35" x14ac:dyDescent="0.15">
      <c r="B312">
        <v>92.162999999999997</v>
      </c>
      <c r="C312">
        <v>5</v>
      </c>
      <c r="D312" s="18">
        <v>4.505E-2</v>
      </c>
      <c r="E312" s="18">
        <v>-0.26279999999999998</v>
      </c>
      <c r="F312" s="18">
        <v>0.79420000000000002</v>
      </c>
      <c r="G312" s="18">
        <v>6.2590000000000007E-2</v>
      </c>
      <c r="H312" s="18">
        <v>-0.45660000000000001</v>
      </c>
      <c r="I312" s="18">
        <v>1.8169999999999999</v>
      </c>
      <c r="J312" s="18">
        <v>0.11219999999999999</v>
      </c>
      <c r="K312" s="18">
        <v>0.21340000000000001</v>
      </c>
      <c r="L312" s="18">
        <v>1.905</v>
      </c>
      <c r="M312" s="18">
        <v>0.2898</v>
      </c>
      <c r="O312" s="18"/>
      <c r="AF312" s="18"/>
      <c r="AG312" s="18"/>
      <c r="AH312" s="18"/>
      <c r="AI312" s="18"/>
    </row>
    <row r="313" spans="2:35" x14ac:dyDescent="0.15">
      <c r="B313">
        <v>92.162999999999997</v>
      </c>
      <c r="C313">
        <v>7</v>
      </c>
      <c r="D313" s="18">
        <v>0.14610000000000001</v>
      </c>
      <c r="E313" s="18">
        <v>-0.29099999999999998</v>
      </c>
      <c r="F313" s="18">
        <v>0.79730000000000001</v>
      </c>
      <c r="G313" s="18">
        <v>5.0220000000000001E-2</v>
      </c>
      <c r="H313" s="18">
        <v>-0.36499999999999999</v>
      </c>
      <c r="I313" s="18">
        <v>1.9410000000000001</v>
      </c>
      <c r="J313" s="18">
        <v>0.13450000000000001</v>
      </c>
      <c r="K313" s="18">
        <v>-0.1341</v>
      </c>
      <c r="L313" s="18">
        <v>1.3939999999999999</v>
      </c>
      <c r="M313" s="18">
        <v>1.571</v>
      </c>
      <c r="O313" s="18"/>
      <c r="AF313" s="18"/>
      <c r="AG313" s="18"/>
      <c r="AH313" s="18"/>
      <c r="AI313" s="18"/>
    </row>
    <row r="314" spans="2:35" x14ac:dyDescent="0.15">
      <c r="B314">
        <v>92.162999999999997</v>
      </c>
      <c r="C314">
        <v>10</v>
      </c>
      <c r="D314" s="18">
        <v>0.36080000000000001</v>
      </c>
      <c r="E314" s="18">
        <v>-0.66739999999999999</v>
      </c>
      <c r="F314" s="18">
        <v>0.47170000000000001</v>
      </c>
      <c r="G314" s="18">
        <v>0.2462</v>
      </c>
      <c r="H314" s="18">
        <v>-0.29420000000000002</v>
      </c>
      <c r="I314" s="18">
        <v>1.633</v>
      </c>
      <c r="J314" s="18">
        <v>3.6940000000000001E-2</v>
      </c>
      <c r="K314" s="18">
        <v>0.23980000000000001</v>
      </c>
      <c r="L314" s="18">
        <v>1.7150000000000001</v>
      </c>
      <c r="M314" s="18">
        <v>1.825</v>
      </c>
      <c r="O314" s="18"/>
      <c r="AF314" s="18"/>
      <c r="AG314" s="18"/>
      <c r="AH314" s="18"/>
      <c r="AI314" s="18"/>
    </row>
    <row r="315" spans="2:35" x14ac:dyDescent="0.15">
      <c r="B315">
        <v>92.162999999999997</v>
      </c>
      <c r="C315">
        <v>15</v>
      </c>
      <c r="D315" s="18">
        <v>0.59799999999999998</v>
      </c>
      <c r="E315" s="18">
        <v>-1.1240000000000001</v>
      </c>
      <c r="F315" s="18">
        <v>0.85340000000000005</v>
      </c>
      <c r="G315" s="18">
        <v>0.4627</v>
      </c>
      <c r="H315" s="18">
        <v>-0.43120000000000003</v>
      </c>
      <c r="I315" s="18">
        <v>2.375</v>
      </c>
      <c r="J315" s="18">
        <v>7.4870000000000006E-2</v>
      </c>
      <c r="K315" s="18">
        <v>0.2054</v>
      </c>
      <c r="L315" s="18">
        <v>2.5030000000000001</v>
      </c>
      <c r="M315" s="18">
        <v>3.041E-2</v>
      </c>
      <c r="O315" s="18"/>
      <c r="AF315" s="18"/>
      <c r="AG315" s="18"/>
      <c r="AH315" s="18"/>
      <c r="AI315" s="18"/>
    </row>
    <row r="316" spans="2:35" x14ac:dyDescent="0.15">
      <c r="B316">
        <v>92.162999999999997</v>
      </c>
      <c r="C316">
        <v>20</v>
      </c>
      <c r="D316" s="18">
        <v>0.2472</v>
      </c>
      <c r="E316" s="18">
        <v>-0.62209999999999999</v>
      </c>
      <c r="F316" s="18">
        <v>1.008</v>
      </c>
      <c r="G316" s="18">
        <v>0.25119999999999998</v>
      </c>
      <c r="H316" s="18">
        <v>-0.43049999999999999</v>
      </c>
      <c r="I316" s="18">
        <v>1.821</v>
      </c>
      <c r="J316" s="18">
        <v>0.18060000000000001</v>
      </c>
      <c r="K316" s="18">
        <v>6.9089999999999999E-2</v>
      </c>
      <c r="L316" s="18">
        <v>2.0760000000000001</v>
      </c>
      <c r="M316" s="18">
        <v>3.9280000000000002E-2</v>
      </c>
      <c r="O316" s="18"/>
      <c r="AF316" s="18"/>
      <c r="AG316" s="18"/>
      <c r="AH316" s="18"/>
      <c r="AI316" s="18"/>
    </row>
    <row r="317" spans="2:35" x14ac:dyDescent="0.15">
      <c r="B317">
        <v>125.563</v>
      </c>
      <c r="C317">
        <v>1</v>
      </c>
      <c r="D317" s="18">
        <v>-0.1933</v>
      </c>
      <c r="E317" s="18">
        <v>0.3826</v>
      </c>
      <c r="F317" s="18">
        <v>0.86809999999999998</v>
      </c>
      <c r="G317" s="18">
        <v>0.38169999999999998</v>
      </c>
      <c r="H317" s="18">
        <v>-0.22020000000000001</v>
      </c>
      <c r="I317" s="18">
        <v>1.4750000000000001</v>
      </c>
      <c r="J317" s="18">
        <v>0.20849999999999999</v>
      </c>
      <c r="K317" s="18">
        <v>5.1790000000000003E-2</v>
      </c>
      <c r="L317" s="18">
        <v>1.665</v>
      </c>
      <c r="M317" s="18">
        <v>6.7919999999999994E-2</v>
      </c>
      <c r="O317" s="18"/>
      <c r="AF317" s="18"/>
      <c r="AG317" s="18"/>
      <c r="AH317" s="18"/>
      <c r="AI317" s="18"/>
    </row>
    <row r="318" spans="2:35" x14ac:dyDescent="0.15">
      <c r="B318">
        <v>125.563</v>
      </c>
      <c r="C318">
        <v>3</v>
      </c>
      <c r="D318" s="18">
        <v>-0.1915</v>
      </c>
      <c r="E318" s="18">
        <v>0.379</v>
      </c>
      <c r="F318" s="18">
        <v>0.69269999999999998</v>
      </c>
      <c r="G318" s="18">
        <v>0.15049999999999999</v>
      </c>
      <c r="H318" s="18">
        <v>-1.097</v>
      </c>
      <c r="I318" s="18">
        <v>1.62</v>
      </c>
      <c r="J318" s="18">
        <v>0.32179999999999997</v>
      </c>
      <c r="K318" s="18">
        <v>0.58809999999999996</v>
      </c>
      <c r="L318" s="18">
        <v>1.923</v>
      </c>
      <c r="M318" s="18">
        <v>0.2742</v>
      </c>
      <c r="O318" s="18"/>
      <c r="AF318" s="18"/>
      <c r="AG318" s="18"/>
      <c r="AH318" s="18"/>
      <c r="AI318" s="18"/>
    </row>
    <row r="319" spans="2:35" x14ac:dyDescent="0.15">
      <c r="B319">
        <v>125.563</v>
      </c>
      <c r="C319">
        <v>5</v>
      </c>
      <c r="D319" s="18">
        <v>-4.2470000000000001E-2</v>
      </c>
      <c r="E319" s="18">
        <v>0.60309999999999997</v>
      </c>
      <c r="F319" s="18">
        <v>1.3140000000000001</v>
      </c>
      <c r="G319" s="18">
        <v>0.50419999999999998</v>
      </c>
      <c r="H319" s="18">
        <v>-0.64080000000000004</v>
      </c>
      <c r="I319" s="18">
        <v>1.4730000000000001</v>
      </c>
      <c r="J319" s="18">
        <v>0.23100000000000001</v>
      </c>
      <c r="K319" s="18">
        <v>-0.29199999999999998</v>
      </c>
      <c r="L319" s="18">
        <v>0.89400000000000002</v>
      </c>
      <c r="M319" s="18">
        <v>1.702</v>
      </c>
      <c r="O319" s="18"/>
      <c r="AF319" s="18"/>
      <c r="AG319" s="18"/>
      <c r="AH319" s="18"/>
      <c r="AI319" s="18"/>
    </row>
    <row r="320" spans="2:35" x14ac:dyDescent="0.15">
      <c r="B320">
        <v>125.563</v>
      </c>
      <c r="C320">
        <v>7</v>
      </c>
      <c r="D320" s="18">
        <v>-0.13980000000000001</v>
      </c>
      <c r="E320" s="18">
        <v>0.1547</v>
      </c>
      <c r="F320" s="18">
        <v>0.7792</v>
      </c>
      <c r="G320" s="18">
        <v>6.1740000000000003E-2</v>
      </c>
      <c r="H320" s="18">
        <v>-0.4879</v>
      </c>
      <c r="I320" s="18">
        <v>1.536</v>
      </c>
      <c r="J320" s="18">
        <v>0.17369999999999999</v>
      </c>
      <c r="K320" s="18">
        <v>0.17249999999999999</v>
      </c>
      <c r="L320" s="18">
        <v>2.0310000000000001</v>
      </c>
      <c r="M320" s="18">
        <v>7.424E-2</v>
      </c>
      <c r="O320" s="18"/>
      <c r="AF320" s="18"/>
      <c r="AG320" s="18"/>
      <c r="AH320" s="18"/>
      <c r="AI320" s="18"/>
    </row>
    <row r="321" spans="2:35" x14ac:dyDescent="0.15">
      <c r="B321">
        <v>125.563</v>
      </c>
      <c r="C321">
        <v>10</v>
      </c>
      <c r="D321" s="18">
        <v>-0.17560000000000001</v>
      </c>
      <c r="E321" s="18">
        <v>0.31919999999999998</v>
      </c>
      <c r="F321" s="18">
        <v>1.1679999999999999</v>
      </c>
      <c r="G321" s="18">
        <v>0.10390000000000001</v>
      </c>
      <c r="H321" s="18">
        <v>-0.93030000000000002</v>
      </c>
      <c r="I321" s="18">
        <v>1.855</v>
      </c>
      <c r="J321" s="18">
        <v>0.16600000000000001</v>
      </c>
      <c r="K321" s="18">
        <v>0.49980000000000002</v>
      </c>
      <c r="L321" s="18">
        <v>2.0419999999999998</v>
      </c>
      <c r="M321" s="18">
        <v>0.113</v>
      </c>
      <c r="O321" s="18"/>
      <c r="AF321" s="18"/>
      <c r="AG321" s="18"/>
      <c r="AH321" s="18"/>
      <c r="AI321" s="18"/>
    </row>
    <row r="322" spans="2:35" x14ac:dyDescent="0.15">
      <c r="B322">
        <v>125.563</v>
      </c>
      <c r="C322">
        <v>15</v>
      </c>
      <c r="D322" s="18">
        <v>-0.12139999999999999</v>
      </c>
      <c r="E322" s="18">
        <v>-0.158</v>
      </c>
      <c r="F322" s="18">
        <v>0.87660000000000005</v>
      </c>
      <c r="G322" s="18">
        <v>4.8689999999999997E-2</v>
      </c>
      <c r="H322" s="18">
        <v>-0.26540000000000002</v>
      </c>
      <c r="I322" s="18">
        <v>1.673</v>
      </c>
      <c r="J322" s="18">
        <v>8.0100000000000005E-2</v>
      </c>
      <c r="K322" s="18">
        <v>0.3306</v>
      </c>
      <c r="L322" s="18">
        <v>1.7649999999999999</v>
      </c>
      <c r="M322" s="18">
        <v>1.1919999999999999</v>
      </c>
      <c r="O322" s="18"/>
      <c r="AF322" s="18"/>
      <c r="AG322" s="18"/>
      <c r="AH322" s="18"/>
      <c r="AI322" s="18"/>
    </row>
    <row r="323" spans="2:35" x14ac:dyDescent="0.15">
      <c r="B323">
        <v>125.563</v>
      </c>
      <c r="C323">
        <v>20</v>
      </c>
      <c r="D323" s="18">
        <v>-0.46889999999999998</v>
      </c>
      <c r="E323" s="18">
        <v>-1.6919999999999999</v>
      </c>
      <c r="F323" s="18">
        <v>0.62319999999999998</v>
      </c>
      <c r="G323" s="18">
        <v>0.24709999999999999</v>
      </c>
      <c r="H323" s="18">
        <v>1.498</v>
      </c>
      <c r="I323" s="18">
        <v>0.32179999999999997</v>
      </c>
      <c r="J323" s="18">
        <v>0.18079999999999999</v>
      </c>
      <c r="K323" s="18">
        <v>0.38540000000000002</v>
      </c>
      <c r="L323" s="18">
        <v>0.95589999999999997</v>
      </c>
      <c r="M323" s="18">
        <v>0.1193</v>
      </c>
      <c r="O323" s="18"/>
      <c r="AF323" s="18"/>
      <c r="AG323" s="18"/>
      <c r="AH323" s="18"/>
      <c r="AI323" s="18"/>
    </row>
    <row r="324" spans="2:35" x14ac:dyDescent="0.15">
      <c r="B324">
        <v>171.16300000000001</v>
      </c>
      <c r="C324">
        <v>1</v>
      </c>
      <c r="D324" s="18">
        <v>-0.15379999999999999</v>
      </c>
      <c r="E324" s="18">
        <v>-0.25480000000000003</v>
      </c>
      <c r="F324" s="18">
        <v>1.2130000000000001</v>
      </c>
      <c r="G324" s="18">
        <v>0.17069999999999999</v>
      </c>
      <c r="H324" s="18">
        <v>0.57750000000000001</v>
      </c>
      <c r="I324" s="18">
        <v>1.446</v>
      </c>
      <c r="J324" s="18">
        <v>0.6573</v>
      </c>
      <c r="K324" s="18">
        <v>-0.28910000000000002</v>
      </c>
      <c r="L324" s="18">
        <v>2.14</v>
      </c>
      <c r="M324" s="18">
        <v>0.52690000000000003</v>
      </c>
      <c r="O324" s="18"/>
      <c r="AF324" s="18"/>
      <c r="AG324" s="18"/>
      <c r="AH324" s="18"/>
      <c r="AI324" s="18"/>
    </row>
    <row r="325" spans="2:35" x14ac:dyDescent="0.15">
      <c r="B325">
        <v>171.16300000000001</v>
      </c>
      <c r="C325">
        <v>3</v>
      </c>
      <c r="D325" s="18">
        <v>-2.8590000000000001E-2</v>
      </c>
      <c r="E325" s="18">
        <v>-0.21190000000000001</v>
      </c>
      <c r="F325" s="18">
        <v>1.4710000000000001</v>
      </c>
      <c r="G325" s="18">
        <v>7.0499999999999993E-2</v>
      </c>
      <c r="H325" s="18">
        <v>0.22450000000000001</v>
      </c>
      <c r="I325" s="18">
        <v>1.5529999999999999</v>
      </c>
      <c r="J325" s="18">
        <v>4.8689999999999997E-2</v>
      </c>
      <c r="K325" s="18">
        <v>-0.12479999999999999</v>
      </c>
      <c r="L325" s="18">
        <v>1.204</v>
      </c>
      <c r="M325" s="18">
        <v>0.13009999999999999</v>
      </c>
      <c r="O325" s="18"/>
      <c r="AF325" s="18"/>
      <c r="AG325" s="18"/>
      <c r="AH325" s="18"/>
      <c r="AI325" s="18"/>
    </row>
    <row r="326" spans="2:35" x14ac:dyDescent="0.15">
      <c r="B326">
        <v>171.16300000000001</v>
      </c>
      <c r="C326">
        <v>5</v>
      </c>
      <c r="D326" s="18">
        <v>2.9669999999999998E-2</v>
      </c>
      <c r="E326" s="18">
        <v>-0.39350000000000002</v>
      </c>
      <c r="F326" s="18">
        <v>1.3089999999999999</v>
      </c>
      <c r="G326" s="18">
        <v>0.1918</v>
      </c>
      <c r="H326" s="18">
        <v>0.75870000000000004</v>
      </c>
      <c r="I326" s="18">
        <v>1.8580000000000001</v>
      </c>
      <c r="J326" s="18">
        <v>0.1095</v>
      </c>
      <c r="K326" s="18">
        <v>-0.4496</v>
      </c>
      <c r="L326" s="18">
        <v>1.9510000000000001</v>
      </c>
      <c r="M326" s="18">
        <v>9.3490000000000004E-2</v>
      </c>
      <c r="O326" s="18"/>
      <c r="AF326" s="18"/>
      <c r="AG326" s="18"/>
      <c r="AH326" s="18"/>
      <c r="AI326" s="18"/>
    </row>
    <row r="327" spans="2:35" x14ac:dyDescent="0.15">
      <c r="B327">
        <v>171.16300000000001</v>
      </c>
      <c r="C327">
        <v>7</v>
      </c>
      <c r="D327" s="18">
        <v>0.25740000000000002</v>
      </c>
      <c r="E327" s="18">
        <v>-0.61939999999999995</v>
      </c>
      <c r="F327" s="18">
        <v>1.22</v>
      </c>
      <c r="G327" s="18">
        <v>0.22989999999999999</v>
      </c>
      <c r="H327" s="18">
        <v>0.34379999999999999</v>
      </c>
      <c r="I327" s="18">
        <v>1.7909999999999999</v>
      </c>
      <c r="J327" s="18">
        <v>8.9810000000000001E-2</v>
      </c>
      <c r="K327" s="18">
        <v>-8.9599999999999999E-2</v>
      </c>
      <c r="L327" s="18">
        <v>1.8859999999999999</v>
      </c>
      <c r="M327" s="18">
        <v>7.4020000000000002E-2</v>
      </c>
      <c r="O327" s="18"/>
      <c r="AF327" s="18"/>
      <c r="AG327" s="18"/>
      <c r="AH327" s="18"/>
      <c r="AI327" s="18"/>
    </row>
    <row r="328" spans="2:35" x14ac:dyDescent="0.15">
      <c r="B328">
        <v>171.16300000000001</v>
      </c>
      <c r="C328">
        <v>10</v>
      </c>
      <c r="D328" s="18">
        <v>0.41299999999999998</v>
      </c>
      <c r="E328" s="18">
        <v>-0.71650000000000003</v>
      </c>
      <c r="F328" s="18">
        <v>0.93640000000000001</v>
      </c>
      <c r="G328" s="18">
        <v>0.2727</v>
      </c>
      <c r="H328" s="18">
        <v>0.25240000000000001</v>
      </c>
      <c r="I328" s="18">
        <v>1.7689999999999999</v>
      </c>
      <c r="J328" s="18">
        <v>0.18240000000000001</v>
      </c>
      <c r="K328" s="18">
        <v>-8.2930000000000004E-2</v>
      </c>
      <c r="L328" s="18">
        <v>2.0259999999999998</v>
      </c>
      <c r="M328" s="18">
        <v>9.4450000000000006E-2</v>
      </c>
      <c r="O328" s="18"/>
      <c r="AF328" s="18"/>
      <c r="AG328" s="18"/>
      <c r="AH328" s="18"/>
      <c r="AI328" s="18"/>
    </row>
    <row r="329" spans="2:35" x14ac:dyDescent="0.15">
      <c r="B329">
        <v>171.16300000000001</v>
      </c>
      <c r="C329">
        <v>15</v>
      </c>
      <c r="D329" s="18">
        <v>6.4060000000000006E-2</v>
      </c>
      <c r="E329" s="18">
        <v>1.056</v>
      </c>
      <c r="F329" s="18">
        <v>0.41010000000000002</v>
      </c>
      <c r="G329" s="18">
        <v>3.4930000000000003E-2</v>
      </c>
      <c r="H329" s="18">
        <v>-3.4929999999999999</v>
      </c>
      <c r="I329" s="18">
        <v>0.67379999999999995</v>
      </c>
      <c r="J329" s="18">
        <v>0.26529999999999998</v>
      </c>
      <c r="K329" s="18">
        <v>2.1880000000000002</v>
      </c>
      <c r="L329" s="18">
        <v>0.78269999999999995</v>
      </c>
      <c r="M329" s="18">
        <v>0.22570000000000001</v>
      </c>
      <c r="O329" s="18"/>
      <c r="AF329" s="18"/>
      <c r="AG329" s="18"/>
      <c r="AH329" s="18"/>
      <c r="AI329" s="18"/>
    </row>
    <row r="330" spans="2:35" x14ac:dyDescent="0.15">
      <c r="B330">
        <v>171.16300000000001</v>
      </c>
      <c r="C330">
        <v>20</v>
      </c>
      <c r="D330" s="18">
        <v>6.3940000000000004E-3</v>
      </c>
      <c r="E330" s="18">
        <v>-0.26910000000000001</v>
      </c>
      <c r="F330" s="18">
        <v>1.0049999999999999</v>
      </c>
      <c r="G330" s="18">
        <v>0.13900000000000001</v>
      </c>
      <c r="H330" s="18">
        <v>-0.23050000000000001</v>
      </c>
      <c r="I330" s="18">
        <v>2.0630000000000002</v>
      </c>
      <c r="J330" s="18">
        <v>3.1960000000000002E-2</v>
      </c>
      <c r="K330" s="18">
        <v>0.13650000000000001</v>
      </c>
      <c r="L330" s="18">
        <v>2.173</v>
      </c>
      <c r="M330" s="18">
        <v>0.28370000000000001</v>
      </c>
      <c r="O330" s="18"/>
      <c r="AF330" s="18"/>
      <c r="AG330" s="18"/>
      <c r="AH330" s="18"/>
      <c r="AI330" s="18"/>
    </row>
    <row r="331" spans="2:35" x14ac:dyDescent="0.15">
      <c r="B331">
        <v>233.56299999999999</v>
      </c>
      <c r="C331">
        <v>1</v>
      </c>
      <c r="D331" s="18">
        <v>-9.3140000000000001E-2</v>
      </c>
      <c r="E331" s="18">
        <v>-0.34810000000000002</v>
      </c>
      <c r="F331" s="18">
        <v>1.111</v>
      </c>
      <c r="G331" s="18">
        <v>0.2697</v>
      </c>
      <c r="H331" s="18">
        <v>0.37109999999999999</v>
      </c>
      <c r="I331" s="18">
        <v>1.607</v>
      </c>
      <c r="J331" s="18">
        <v>5.9470000000000002E-2</v>
      </c>
      <c r="K331" s="18">
        <v>-0.14199999999999999</v>
      </c>
      <c r="L331" s="18">
        <v>1.4390000000000001</v>
      </c>
      <c r="M331" s="18">
        <v>3.7089999999999998E-2</v>
      </c>
      <c r="O331" s="18"/>
      <c r="AF331" s="18"/>
      <c r="AG331" s="18"/>
      <c r="AH331" s="18"/>
      <c r="AI331" s="18"/>
    </row>
    <row r="332" spans="2:35" x14ac:dyDescent="0.15">
      <c r="B332">
        <v>233.56299999999999</v>
      </c>
      <c r="C332">
        <v>3</v>
      </c>
      <c r="D332" s="18">
        <v>-0.1802</v>
      </c>
      <c r="E332" s="18">
        <v>-0.18990000000000001</v>
      </c>
      <c r="F332" s="18">
        <v>0.7016</v>
      </c>
      <c r="G332" s="18">
        <v>7.7909999999999993E-2</v>
      </c>
      <c r="H332" s="18">
        <v>0.17660000000000001</v>
      </c>
      <c r="I332" s="18">
        <v>0.7853</v>
      </c>
      <c r="J332" s="18">
        <v>0.49909999999999999</v>
      </c>
      <c r="K332" s="18">
        <v>-6.9330000000000003E-2</v>
      </c>
      <c r="L332" s="18">
        <v>1.383</v>
      </c>
      <c r="M332" s="18">
        <v>3.406E-2</v>
      </c>
      <c r="O332" s="18"/>
      <c r="AF332" s="18"/>
      <c r="AG332" s="18"/>
      <c r="AH332" s="18"/>
      <c r="AI332" s="18"/>
    </row>
    <row r="333" spans="2:35" x14ac:dyDescent="0.15">
      <c r="B333">
        <v>233.56299999999999</v>
      </c>
      <c r="C333">
        <v>5</v>
      </c>
      <c r="D333" s="18">
        <v>8.2100000000000003E-3</v>
      </c>
      <c r="E333" s="18">
        <v>-0.46639999999999998</v>
      </c>
      <c r="F333" s="18">
        <v>0.9415</v>
      </c>
      <c r="G333" s="18">
        <v>0.1895</v>
      </c>
      <c r="H333" s="18">
        <v>0.30170000000000002</v>
      </c>
      <c r="I333" s="18">
        <v>1.373</v>
      </c>
      <c r="J333" s="18">
        <v>9.1730000000000006E-2</v>
      </c>
      <c r="K333" s="18">
        <v>-0.16569999999999999</v>
      </c>
      <c r="L333" s="18">
        <v>1.724</v>
      </c>
      <c r="M333" s="18">
        <v>5.7880000000000001E-2</v>
      </c>
      <c r="O333" s="18"/>
      <c r="AF333" s="18"/>
      <c r="AG333" s="18"/>
      <c r="AH333" s="18"/>
      <c r="AI333" s="18"/>
    </row>
    <row r="334" spans="2:35" x14ac:dyDescent="0.15">
      <c r="B334">
        <v>233.56299999999999</v>
      </c>
      <c r="C334">
        <v>7</v>
      </c>
      <c r="D334" s="18">
        <v>-0.11559999999999999</v>
      </c>
      <c r="E334" s="18">
        <v>0.1346</v>
      </c>
      <c r="F334" s="18">
        <v>1.181</v>
      </c>
      <c r="G334" s="18">
        <v>3.7929999999999998E-2</v>
      </c>
      <c r="H334" s="18">
        <v>-0.29299999999999998</v>
      </c>
      <c r="I334" s="18">
        <v>2.0110000000000001</v>
      </c>
      <c r="J334" s="18">
        <v>0.53049999999999997</v>
      </c>
      <c r="K334" s="18">
        <v>0.18490000000000001</v>
      </c>
      <c r="L334" s="18">
        <v>2.3220000000000001</v>
      </c>
      <c r="M334" s="18">
        <v>0.26779999999999998</v>
      </c>
      <c r="O334" s="18"/>
      <c r="AF334" s="18"/>
      <c r="AG334" s="18"/>
      <c r="AH334" s="18"/>
      <c r="AI334" s="18"/>
    </row>
    <row r="335" spans="2:35" x14ac:dyDescent="0.15">
      <c r="B335">
        <v>233.56299999999999</v>
      </c>
      <c r="C335">
        <v>10</v>
      </c>
      <c r="D335" s="18">
        <v>-0.1027</v>
      </c>
      <c r="E335" s="18">
        <v>0.89249999999999996</v>
      </c>
      <c r="F335" s="18">
        <v>1.222</v>
      </c>
      <c r="G335" s="18">
        <v>3.041E-2</v>
      </c>
      <c r="H335" s="18">
        <v>-1.4419999999999999</v>
      </c>
      <c r="I335" s="18">
        <v>1.2849999999999999</v>
      </c>
      <c r="J335" s="18">
        <v>5.3080000000000002E-2</v>
      </c>
      <c r="K335" s="18">
        <v>0.68569999999999998</v>
      </c>
      <c r="L335" s="18">
        <v>1.35</v>
      </c>
      <c r="M335" s="18">
        <v>3.236E-2</v>
      </c>
      <c r="O335" s="18"/>
      <c r="AF335" s="18"/>
      <c r="AG335" s="18"/>
      <c r="AH335" s="18"/>
      <c r="AI335" s="18"/>
    </row>
    <row r="336" spans="2:35" x14ac:dyDescent="0.15">
      <c r="B336">
        <v>233.56299999999999</v>
      </c>
      <c r="C336">
        <v>15</v>
      </c>
      <c r="D336" s="18">
        <v>0</v>
      </c>
      <c r="E336" s="18">
        <v>0</v>
      </c>
      <c r="F336" s="18">
        <v>0</v>
      </c>
      <c r="G336" s="18">
        <v>0</v>
      </c>
      <c r="H336" s="18">
        <v>0</v>
      </c>
      <c r="I336" s="18">
        <v>0</v>
      </c>
      <c r="J336" s="18">
        <v>0</v>
      </c>
      <c r="K336" s="18">
        <v>0</v>
      </c>
      <c r="L336" s="18">
        <v>0</v>
      </c>
      <c r="M336" s="18">
        <v>0</v>
      </c>
      <c r="O336" s="18"/>
      <c r="AF336" s="18"/>
      <c r="AG336" s="18"/>
      <c r="AH336" s="18"/>
      <c r="AI336" s="18"/>
    </row>
    <row r="337" spans="2:35" x14ac:dyDescent="0.15">
      <c r="B337">
        <v>233.56299999999999</v>
      </c>
      <c r="C337">
        <v>20</v>
      </c>
      <c r="D337" s="18">
        <v>9.604E-2</v>
      </c>
      <c r="E337" s="18">
        <v>-0.18779999999999999</v>
      </c>
      <c r="F337" s="18">
        <v>1.389</v>
      </c>
      <c r="G337" s="18">
        <v>3.3840000000000002E-2</v>
      </c>
      <c r="H337" s="18">
        <v>-0.2223</v>
      </c>
      <c r="I337" s="18">
        <v>1.625</v>
      </c>
      <c r="J337" s="18">
        <v>0.63149999999999995</v>
      </c>
      <c r="K337" s="18">
        <v>8.1420000000000006E-2</v>
      </c>
      <c r="L337" s="18">
        <v>2.504</v>
      </c>
      <c r="M337" s="18">
        <v>0.28349999999999997</v>
      </c>
      <c r="O337" s="18"/>
      <c r="AF337" s="18"/>
      <c r="AG337" s="18"/>
      <c r="AH337" s="18"/>
      <c r="AI337" s="18"/>
    </row>
    <row r="338" spans="2:35" x14ac:dyDescent="0.15">
      <c r="B338">
        <v>364.96300000000002</v>
      </c>
      <c r="C338">
        <v>1</v>
      </c>
      <c r="D338" s="18">
        <v>3.7960000000000001E-2</v>
      </c>
      <c r="E338" s="18">
        <v>-0.52539999999999998</v>
      </c>
      <c r="F338" s="18">
        <v>0.7601</v>
      </c>
      <c r="G338" s="18">
        <v>0.72960000000000003</v>
      </c>
      <c r="H338" s="18">
        <v>0.1497</v>
      </c>
      <c r="I338" s="18">
        <v>1.722</v>
      </c>
      <c r="J338" s="18">
        <v>3.0929999999999999E-2</v>
      </c>
      <c r="K338" s="18">
        <v>7.4349999999999999E-2</v>
      </c>
      <c r="L338" s="18">
        <v>2.4159999999999999</v>
      </c>
      <c r="M338" s="18">
        <v>0.1651</v>
      </c>
      <c r="O338" s="18"/>
      <c r="AF338" s="18"/>
      <c r="AG338" s="18"/>
      <c r="AH338" s="18"/>
      <c r="AI338" s="18"/>
    </row>
    <row r="339" spans="2:35" x14ac:dyDescent="0.15">
      <c r="B339">
        <v>364.96300000000002</v>
      </c>
      <c r="C339">
        <v>3</v>
      </c>
      <c r="D339" s="18">
        <v>-0.18029999999999999</v>
      </c>
      <c r="E339" s="18">
        <v>-0.26369999999999999</v>
      </c>
      <c r="F339" s="18">
        <v>1.3979999999999999</v>
      </c>
      <c r="G339" s="18">
        <v>9.6839999999999996E-2</v>
      </c>
      <c r="H339" s="18">
        <v>0.19789999999999999</v>
      </c>
      <c r="I339" s="18">
        <v>1.6930000000000001</v>
      </c>
      <c r="J339" s="18">
        <v>3.0020000000000002E-2</v>
      </c>
      <c r="K339" s="18">
        <v>-3.052E-3</v>
      </c>
      <c r="L339" s="18">
        <v>1.8009999999999999</v>
      </c>
      <c r="M339" s="18">
        <v>9.4829999999999998E-2</v>
      </c>
      <c r="O339" s="18"/>
      <c r="AF339" s="18"/>
      <c r="AG339" s="18"/>
      <c r="AH339" s="18"/>
      <c r="AI339" s="18"/>
    </row>
    <row r="340" spans="2:35" x14ac:dyDescent="0.15">
      <c r="B340">
        <v>364.96300000000002</v>
      </c>
      <c r="C340">
        <v>5</v>
      </c>
      <c r="D340" s="18">
        <v>-0.25750000000000001</v>
      </c>
      <c r="E340" s="18">
        <v>-1.1040000000000001</v>
      </c>
      <c r="F340" s="18">
        <v>1.363</v>
      </c>
      <c r="G340" s="18">
        <v>0.1802</v>
      </c>
      <c r="H340" s="18">
        <v>1.4079999999999999</v>
      </c>
      <c r="I340" s="18">
        <v>1.5429999999999999</v>
      </c>
      <c r="J340" s="18">
        <v>0.40379999999999999</v>
      </c>
      <c r="K340" s="18">
        <v>-0.37780000000000002</v>
      </c>
      <c r="L340" s="18">
        <v>2.2850000000000001</v>
      </c>
      <c r="M340" s="18">
        <v>0.18959999999999999</v>
      </c>
      <c r="O340" s="18"/>
      <c r="AF340" s="18"/>
      <c r="AG340" s="18"/>
      <c r="AH340" s="18"/>
      <c r="AI340" s="18"/>
    </row>
    <row r="341" spans="2:35" x14ac:dyDescent="0.15">
      <c r="B341">
        <v>364.96300000000002</v>
      </c>
      <c r="C341">
        <v>7</v>
      </c>
      <c r="D341" s="18">
        <v>-0.23580000000000001</v>
      </c>
      <c r="E341" s="18">
        <v>0.48670000000000002</v>
      </c>
      <c r="F341" s="18">
        <v>0.56189999999999996</v>
      </c>
      <c r="G341" s="18">
        <v>5.5849999999999997E-2</v>
      </c>
      <c r="H341" s="18">
        <v>-2.0070000000000001</v>
      </c>
      <c r="I341" s="18">
        <v>1.5169999999999999</v>
      </c>
      <c r="J341" s="18">
        <v>0.3705</v>
      </c>
      <c r="K341" s="18">
        <v>1.3080000000000001</v>
      </c>
      <c r="L341" s="18">
        <v>1.7769999999999999</v>
      </c>
      <c r="M341" s="18">
        <v>0.3422</v>
      </c>
      <c r="O341" s="18"/>
      <c r="AF341" s="18"/>
      <c r="AG341" s="18"/>
      <c r="AH341" s="18"/>
      <c r="AI341" s="18"/>
    </row>
    <row r="342" spans="2:35" x14ac:dyDescent="0.15">
      <c r="B342">
        <v>364.96300000000002</v>
      </c>
      <c r="C342">
        <v>10</v>
      </c>
      <c r="D342" s="18">
        <v>-0.50739999999999996</v>
      </c>
      <c r="E342" s="18">
        <v>-3.85</v>
      </c>
      <c r="F342" s="18">
        <v>1.3080000000000001</v>
      </c>
      <c r="G342" s="18">
        <v>0.28889999999999999</v>
      </c>
      <c r="H342" s="18">
        <v>7.1189999999999998</v>
      </c>
      <c r="I342" s="18">
        <v>1.6140000000000001</v>
      </c>
      <c r="J342" s="18">
        <v>0.49120000000000003</v>
      </c>
      <c r="K342" s="18">
        <v>-3.1379999999999999</v>
      </c>
      <c r="L342" s="18">
        <v>2.14</v>
      </c>
      <c r="M342" s="18">
        <v>0.4002</v>
      </c>
      <c r="O342" s="18"/>
      <c r="AF342" s="18"/>
      <c r="AG342" s="18"/>
      <c r="AH342" s="18"/>
      <c r="AI342" s="18"/>
    </row>
    <row r="343" spans="2:35" x14ac:dyDescent="0.15">
      <c r="B343">
        <v>364.96300000000002</v>
      </c>
      <c r="C343">
        <v>15</v>
      </c>
      <c r="D343" s="18">
        <v>-0.2215</v>
      </c>
      <c r="E343" s="18">
        <v>0.39439999999999997</v>
      </c>
      <c r="F343" s="18">
        <v>0.82499999999999996</v>
      </c>
      <c r="G343" s="18">
        <v>8.5000000000000006E-2</v>
      </c>
      <c r="H343" s="18">
        <v>-1.014</v>
      </c>
      <c r="I343" s="18">
        <v>1.5840000000000001</v>
      </c>
      <c r="J343" s="18">
        <v>0.21929999999999999</v>
      </c>
      <c r="K343" s="18">
        <v>0.56269999999999998</v>
      </c>
      <c r="L343" s="18">
        <v>1.8220000000000001</v>
      </c>
      <c r="M343" s="18">
        <v>0.13930000000000001</v>
      </c>
      <c r="O343" s="18"/>
      <c r="AF343" s="18"/>
      <c r="AG343" s="18"/>
      <c r="AH343" s="18"/>
      <c r="AI343" s="18"/>
    </row>
    <row r="344" spans="2:35" x14ac:dyDescent="0.15">
      <c r="B344">
        <v>364.96300000000002</v>
      </c>
      <c r="C344">
        <v>20</v>
      </c>
      <c r="D344" s="18">
        <v>-5.423E-2</v>
      </c>
      <c r="E344" s="18">
        <v>1.0740000000000001</v>
      </c>
      <c r="F344" s="18">
        <v>0.75990000000000002</v>
      </c>
      <c r="G344" s="18">
        <v>0.1391</v>
      </c>
      <c r="H344" s="18">
        <v>-4.4320000000000004</v>
      </c>
      <c r="I344" s="18">
        <v>1.423</v>
      </c>
      <c r="J344" s="18">
        <v>0.52410000000000001</v>
      </c>
      <c r="K344" s="18">
        <v>3.1320000000000001</v>
      </c>
      <c r="L344" s="18">
        <v>1.7110000000000001</v>
      </c>
      <c r="M344" s="18">
        <v>0.46710000000000002</v>
      </c>
      <c r="O344" s="18"/>
      <c r="AF344" s="18"/>
      <c r="AG344" s="18"/>
      <c r="AH344" s="18"/>
      <c r="AI344" s="18"/>
    </row>
    <row r="345" spans="2:35" x14ac:dyDescent="0.15">
      <c r="B345">
        <v>483.56299999999999</v>
      </c>
      <c r="C345">
        <v>1</v>
      </c>
      <c r="D345" s="18">
        <v>3.7960000000000001E-2</v>
      </c>
      <c r="E345" s="18">
        <v>-0.52539999999999998</v>
      </c>
      <c r="F345" s="18">
        <v>0.7601</v>
      </c>
      <c r="G345" s="18">
        <v>0.72960000000000003</v>
      </c>
      <c r="H345" s="18">
        <v>0.1497</v>
      </c>
      <c r="I345" s="18">
        <v>1.722</v>
      </c>
      <c r="J345" s="18">
        <v>3.0929999999999999E-2</v>
      </c>
      <c r="K345" s="18">
        <v>7.4349999999999999E-2</v>
      </c>
      <c r="L345" s="18">
        <v>2.4159999999999999</v>
      </c>
      <c r="M345" s="18">
        <v>0.1651</v>
      </c>
      <c r="O345" s="18"/>
      <c r="AF345" s="18"/>
      <c r="AG345" s="18"/>
      <c r="AH345" s="18"/>
      <c r="AI345" s="18"/>
    </row>
    <row r="346" spans="2:35" x14ac:dyDescent="0.15">
      <c r="B346">
        <v>483.56299999999999</v>
      </c>
      <c r="C346">
        <v>3</v>
      </c>
      <c r="D346" s="18">
        <v>-0.18029999999999999</v>
      </c>
      <c r="E346" s="18">
        <v>-0.26369999999999999</v>
      </c>
      <c r="F346" s="18">
        <v>1.3979999999999999</v>
      </c>
      <c r="G346" s="18">
        <v>9.6839999999999996E-2</v>
      </c>
      <c r="H346" s="18">
        <v>0.19789999999999999</v>
      </c>
      <c r="I346" s="18">
        <v>1.6930000000000001</v>
      </c>
      <c r="J346" s="18">
        <v>3.0020000000000002E-2</v>
      </c>
      <c r="K346" s="18">
        <v>-3.052E-3</v>
      </c>
      <c r="L346" s="18">
        <v>1.8009999999999999</v>
      </c>
      <c r="M346" s="18">
        <v>9.4829999999999998E-2</v>
      </c>
      <c r="O346" s="18"/>
      <c r="AF346" s="18"/>
      <c r="AG346" s="18"/>
      <c r="AH346" s="18"/>
      <c r="AI346" s="18"/>
    </row>
    <row r="347" spans="2:35" x14ac:dyDescent="0.15">
      <c r="B347">
        <v>483.56299999999999</v>
      </c>
      <c r="C347">
        <v>5</v>
      </c>
      <c r="D347" s="18">
        <v>-0.25750000000000001</v>
      </c>
      <c r="E347" s="18">
        <v>-1.1040000000000001</v>
      </c>
      <c r="F347" s="18">
        <v>1.363</v>
      </c>
      <c r="G347" s="18">
        <v>0.1802</v>
      </c>
      <c r="H347" s="18">
        <v>1.4079999999999999</v>
      </c>
      <c r="I347" s="18">
        <v>1.5429999999999999</v>
      </c>
      <c r="J347" s="18">
        <v>0.40379999999999999</v>
      </c>
      <c r="K347" s="18">
        <v>-0.37780000000000002</v>
      </c>
      <c r="L347" s="18">
        <v>2.2850000000000001</v>
      </c>
      <c r="M347" s="18">
        <v>0.18959999999999999</v>
      </c>
      <c r="O347" s="18"/>
      <c r="AF347" s="18"/>
      <c r="AG347" s="18"/>
      <c r="AH347" s="18"/>
      <c r="AI347" s="18"/>
    </row>
    <row r="348" spans="2:35" x14ac:dyDescent="0.15">
      <c r="B348">
        <v>483.56299999999999</v>
      </c>
      <c r="C348">
        <v>7</v>
      </c>
      <c r="D348" s="18">
        <v>-0.23580000000000001</v>
      </c>
      <c r="E348" s="18">
        <v>0.48670000000000002</v>
      </c>
      <c r="F348" s="18">
        <v>0.56189999999999996</v>
      </c>
      <c r="G348" s="18">
        <v>5.5849999999999997E-2</v>
      </c>
      <c r="H348" s="18">
        <v>-2.0070000000000001</v>
      </c>
      <c r="I348" s="18">
        <v>1.5169999999999999</v>
      </c>
      <c r="J348" s="18">
        <v>0.3705</v>
      </c>
      <c r="K348" s="18">
        <v>1.3080000000000001</v>
      </c>
      <c r="L348" s="18">
        <v>1.7769999999999999</v>
      </c>
      <c r="M348" s="18">
        <v>0.3422</v>
      </c>
      <c r="O348" s="18"/>
      <c r="AF348" s="18"/>
      <c r="AG348" s="18"/>
      <c r="AH348" s="18"/>
      <c r="AI348" s="18"/>
    </row>
    <row r="349" spans="2:35" x14ac:dyDescent="0.15">
      <c r="B349">
        <v>483.56299999999999</v>
      </c>
      <c r="C349">
        <v>10</v>
      </c>
      <c r="D349" s="18">
        <v>-0.50739999999999996</v>
      </c>
      <c r="E349" s="18">
        <v>-3.85</v>
      </c>
      <c r="F349" s="18">
        <v>1.3080000000000001</v>
      </c>
      <c r="G349" s="18">
        <v>0.28889999999999999</v>
      </c>
      <c r="H349" s="18">
        <v>7.1189999999999998</v>
      </c>
      <c r="I349" s="18">
        <v>1.6140000000000001</v>
      </c>
      <c r="J349" s="18">
        <v>0.49120000000000003</v>
      </c>
      <c r="K349" s="18">
        <v>-3.1379999999999999</v>
      </c>
      <c r="L349" s="18">
        <v>2.14</v>
      </c>
      <c r="M349" s="18">
        <v>0.4002</v>
      </c>
      <c r="O349" s="18"/>
      <c r="AF349" s="18"/>
      <c r="AG349" s="18"/>
      <c r="AH349" s="18"/>
      <c r="AI349" s="18"/>
    </row>
    <row r="350" spans="2:35" x14ac:dyDescent="0.15">
      <c r="B350">
        <v>483.56299999999999</v>
      </c>
      <c r="C350">
        <v>15</v>
      </c>
      <c r="D350" s="18">
        <v>-0.2215</v>
      </c>
      <c r="E350" s="18">
        <v>0.39439999999999997</v>
      </c>
      <c r="F350" s="18">
        <v>0.82499999999999996</v>
      </c>
      <c r="G350" s="18">
        <v>8.5000000000000006E-2</v>
      </c>
      <c r="H350" s="18">
        <v>-1.014</v>
      </c>
      <c r="I350" s="18">
        <v>1.5840000000000001</v>
      </c>
      <c r="J350" s="18">
        <v>0.21929999999999999</v>
      </c>
      <c r="K350" s="18">
        <v>0.56269999999999998</v>
      </c>
      <c r="L350" s="18">
        <v>1.8220000000000001</v>
      </c>
      <c r="M350" s="18">
        <v>0.13930000000000001</v>
      </c>
      <c r="O350" s="18"/>
      <c r="AF350" s="18"/>
      <c r="AG350" s="18"/>
      <c r="AH350" s="18"/>
      <c r="AI350" s="18"/>
    </row>
    <row r="351" spans="2:35" x14ac:dyDescent="0.15">
      <c r="B351">
        <v>483.56299999999999</v>
      </c>
      <c r="C351">
        <v>20</v>
      </c>
      <c r="D351" s="18">
        <v>-5.423E-2</v>
      </c>
      <c r="E351" s="18">
        <v>1.0740000000000001</v>
      </c>
      <c r="F351" s="18">
        <v>0.75990000000000002</v>
      </c>
      <c r="G351" s="18">
        <v>0.1391</v>
      </c>
      <c r="H351" s="18">
        <v>-4.4320000000000004</v>
      </c>
      <c r="I351" s="18">
        <v>1.423</v>
      </c>
      <c r="J351" s="18">
        <v>0.52410000000000001</v>
      </c>
      <c r="K351" s="18">
        <v>3.1320000000000001</v>
      </c>
      <c r="L351" s="18">
        <v>1.7110000000000001</v>
      </c>
      <c r="M351" s="18">
        <v>0.46710000000000002</v>
      </c>
      <c r="O351" s="18"/>
      <c r="AF351" s="18"/>
      <c r="AG351" s="18"/>
      <c r="AH351" s="18"/>
      <c r="AI351" s="18"/>
    </row>
    <row r="352" spans="2:35" x14ac:dyDescent="0.15">
      <c r="B352">
        <v>631.56299999999999</v>
      </c>
      <c r="C352">
        <v>1</v>
      </c>
      <c r="D352" s="18">
        <v>3.7960000000000001E-2</v>
      </c>
      <c r="E352" s="18">
        <v>-0.52539999999999998</v>
      </c>
      <c r="F352" s="18">
        <v>0.7601</v>
      </c>
      <c r="G352" s="18">
        <v>0.72960000000000003</v>
      </c>
      <c r="H352" s="18">
        <v>0.1497</v>
      </c>
      <c r="I352" s="18">
        <v>1.722</v>
      </c>
      <c r="J352" s="18">
        <v>3.0929999999999999E-2</v>
      </c>
      <c r="K352" s="18">
        <v>7.4349999999999999E-2</v>
      </c>
      <c r="L352" s="18">
        <v>2.4159999999999999</v>
      </c>
      <c r="M352" s="18">
        <v>0.1651</v>
      </c>
      <c r="O352" s="18"/>
      <c r="AF352" s="18"/>
      <c r="AG352" s="18"/>
      <c r="AH352" s="18"/>
      <c r="AI352" s="18"/>
    </row>
    <row r="353" spans="2:35" x14ac:dyDescent="0.15">
      <c r="B353">
        <v>631.56299999999999</v>
      </c>
      <c r="C353">
        <v>3</v>
      </c>
      <c r="D353" s="18">
        <v>-0.18029999999999999</v>
      </c>
      <c r="E353" s="18">
        <v>-0.26369999999999999</v>
      </c>
      <c r="F353" s="18">
        <v>1.3979999999999999</v>
      </c>
      <c r="G353" s="18">
        <v>9.6839999999999996E-2</v>
      </c>
      <c r="H353" s="18">
        <v>0.19789999999999999</v>
      </c>
      <c r="I353" s="18">
        <v>1.6930000000000001</v>
      </c>
      <c r="J353" s="18">
        <v>3.0020000000000002E-2</v>
      </c>
      <c r="K353" s="18">
        <v>-3.052E-3</v>
      </c>
      <c r="L353" s="18">
        <v>1.8009999999999999</v>
      </c>
      <c r="M353" s="18">
        <v>9.4829999999999998E-2</v>
      </c>
      <c r="O353" s="18"/>
      <c r="AF353" s="18"/>
      <c r="AG353" s="18"/>
      <c r="AH353" s="18"/>
      <c r="AI353" s="18"/>
    </row>
    <row r="354" spans="2:35" x14ac:dyDescent="0.15">
      <c r="B354">
        <v>631.56299999999999</v>
      </c>
      <c r="C354">
        <v>5</v>
      </c>
      <c r="D354" s="18">
        <v>-0.25750000000000001</v>
      </c>
      <c r="E354" s="18">
        <v>-1.1040000000000001</v>
      </c>
      <c r="F354" s="18">
        <v>1.363</v>
      </c>
      <c r="G354" s="18">
        <v>0.1802</v>
      </c>
      <c r="H354" s="18">
        <v>1.4079999999999999</v>
      </c>
      <c r="I354" s="18">
        <v>1.5429999999999999</v>
      </c>
      <c r="J354" s="18">
        <v>0.40379999999999999</v>
      </c>
      <c r="K354" s="18">
        <v>-0.37780000000000002</v>
      </c>
      <c r="L354" s="18">
        <v>2.2850000000000001</v>
      </c>
      <c r="M354" s="18">
        <v>0.18959999999999999</v>
      </c>
      <c r="O354" s="18"/>
      <c r="AF354" s="18"/>
      <c r="AG354" s="18"/>
      <c r="AH354" s="18"/>
      <c r="AI354" s="18"/>
    </row>
    <row r="355" spans="2:35" x14ac:dyDescent="0.15">
      <c r="B355">
        <v>631.56299999999999</v>
      </c>
      <c r="C355">
        <v>7</v>
      </c>
      <c r="D355" s="18">
        <v>-0.23580000000000001</v>
      </c>
      <c r="E355" s="18">
        <v>0.48670000000000002</v>
      </c>
      <c r="F355" s="18">
        <v>0.56189999999999996</v>
      </c>
      <c r="G355" s="18">
        <v>5.5849999999999997E-2</v>
      </c>
      <c r="H355" s="18">
        <v>-2.0070000000000001</v>
      </c>
      <c r="I355" s="18">
        <v>1.5169999999999999</v>
      </c>
      <c r="J355" s="18">
        <v>0.3705</v>
      </c>
      <c r="K355" s="18">
        <v>1.3080000000000001</v>
      </c>
      <c r="L355" s="18">
        <v>1.7769999999999999</v>
      </c>
      <c r="M355" s="18">
        <v>0.3422</v>
      </c>
      <c r="O355" s="18"/>
      <c r="AF355" s="18"/>
      <c r="AG355" s="18"/>
      <c r="AH355" s="18"/>
      <c r="AI355" s="18"/>
    </row>
    <row r="356" spans="2:35" x14ac:dyDescent="0.15">
      <c r="B356">
        <v>631.56299999999999</v>
      </c>
      <c r="C356">
        <v>10</v>
      </c>
      <c r="D356" s="18">
        <v>-0.50739999999999996</v>
      </c>
      <c r="E356" s="18">
        <v>-3.85</v>
      </c>
      <c r="F356" s="18">
        <v>1.3080000000000001</v>
      </c>
      <c r="G356" s="18">
        <v>0.28889999999999999</v>
      </c>
      <c r="H356" s="18">
        <v>7.1189999999999998</v>
      </c>
      <c r="I356" s="18">
        <v>1.6140000000000001</v>
      </c>
      <c r="J356" s="18">
        <v>0.49120000000000003</v>
      </c>
      <c r="K356" s="18">
        <v>-3.1379999999999999</v>
      </c>
      <c r="L356" s="18">
        <v>2.14</v>
      </c>
      <c r="M356" s="18">
        <v>0.4002</v>
      </c>
      <c r="O356" s="18"/>
      <c r="AF356" s="18"/>
      <c r="AG356" s="18"/>
      <c r="AH356" s="18"/>
      <c r="AI356" s="18"/>
    </row>
    <row r="357" spans="2:35" x14ac:dyDescent="0.15">
      <c r="B357">
        <v>631.56299999999999</v>
      </c>
      <c r="C357">
        <v>15</v>
      </c>
      <c r="D357" s="18">
        <v>-0.2215</v>
      </c>
      <c r="E357" s="18">
        <v>0.39439999999999997</v>
      </c>
      <c r="F357" s="18">
        <v>0.82499999999999996</v>
      </c>
      <c r="G357" s="18">
        <v>8.5000000000000006E-2</v>
      </c>
      <c r="H357" s="18">
        <v>-1.014</v>
      </c>
      <c r="I357" s="18">
        <v>1.5840000000000001</v>
      </c>
      <c r="J357" s="18">
        <v>0.21929999999999999</v>
      </c>
      <c r="K357" s="18">
        <v>0.56269999999999998</v>
      </c>
      <c r="L357" s="18">
        <v>1.8220000000000001</v>
      </c>
      <c r="M357" s="18">
        <v>0.13930000000000001</v>
      </c>
      <c r="O357" s="18"/>
      <c r="AF357" s="18"/>
      <c r="AG357" s="18"/>
      <c r="AH357" s="18"/>
      <c r="AI357" s="18"/>
    </row>
    <row r="358" spans="2:35" x14ac:dyDescent="0.15">
      <c r="B358">
        <v>631.56299999999999</v>
      </c>
      <c r="C358">
        <v>20</v>
      </c>
      <c r="D358" s="18">
        <v>-5.423E-2</v>
      </c>
      <c r="E358" s="18">
        <v>1.0740000000000001</v>
      </c>
      <c r="F358" s="18">
        <v>0.75990000000000002</v>
      </c>
      <c r="G358" s="18">
        <v>0.1391</v>
      </c>
      <c r="H358" s="18">
        <v>-4.4320000000000004</v>
      </c>
      <c r="I358" s="18">
        <v>1.423</v>
      </c>
      <c r="J358" s="18">
        <v>0.52410000000000001</v>
      </c>
      <c r="K358" s="18">
        <v>3.1320000000000001</v>
      </c>
      <c r="L358" s="18">
        <v>1.7110000000000001</v>
      </c>
      <c r="M358" s="18">
        <v>0.46710000000000002</v>
      </c>
      <c r="O358" s="18"/>
      <c r="AF358" s="18"/>
      <c r="AG358" s="18"/>
      <c r="AH358" s="18"/>
      <c r="AI358" s="18"/>
    </row>
    <row r="359" spans="2:35" x14ac:dyDescent="0.15">
      <c r="B359">
        <v>774.68299999999999</v>
      </c>
      <c r="C359">
        <v>1</v>
      </c>
      <c r="D359" s="18">
        <v>3.7960000000000001E-2</v>
      </c>
      <c r="E359" s="18">
        <v>-0.52539999999999998</v>
      </c>
      <c r="F359" s="18">
        <v>0.7601</v>
      </c>
      <c r="G359" s="18">
        <v>0.72960000000000003</v>
      </c>
      <c r="H359" s="18">
        <v>0.1497</v>
      </c>
      <c r="I359" s="18">
        <v>1.722</v>
      </c>
      <c r="J359" s="18">
        <v>3.0929999999999999E-2</v>
      </c>
      <c r="K359" s="18">
        <v>7.4349999999999999E-2</v>
      </c>
      <c r="L359" s="18">
        <v>2.4159999999999999</v>
      </c>
      <c r="M359" s="18">
        <v>0.1651</v>
      </c>
      <c r="O359" s="18"/>
      <c r="AF359" s="18"/>
      <c r="AG359" s="18"/>
      <c r="AH359" s="18"/>
      <c r="AI359" s="18"/>
    </row>
    <row r="360" spans="2:35" x14ac:dyDescent="0.15">
      <c r="B360">
        <v>774.68299999999999</v>
      </c>
      <c r="C360">
        <v>3</v>
      </c>
      <c r="D360" s="18">
        <v>-0.18029999999999999</v>
      </c>
      <c r="E360" s="18">
        <v>-0.26369999999999999</v>
      </c>
      <c r="F360" s="18">
        <v>1.3979999999999999</v>
      </c>
      <c r="G360" s="18">
        <v>9.6839999999999996E-2</v>
      </c>
      <c r="H360" s="18">
        <v>0.19789999999999999</v>
      </c>
      <c r="I360" s="18">
        <v>1.6930000000000001</v>
      </c>
      <c r="J360" s="18">
        <v>3.0020000000000002E-2</v>
      </c>
      <c r="K360" s="18">
        <v>-3.052E-3</v>
      </c>
      <c r="L360" s="18">
        <v>1.8009999999999999</v>
      </c>
      <c r="M360" s="18">
        <v>9.4829999999999998E-2</v>
      </c>
      <c r="O360" s="18"/>
      <c r="AF360" s="18"/>
      <c r="AG360" s="18"/>
      <c r="AH360" s="18"/>
      <c r="AI360" s="18"/>
    </row>
    <row r="361" spans="2:35" x14ac:dyDescent="0.15">
      <c r="B361">
        <v>774.68299999999999</v>
      </c>
      <c r="C361">
        <v>5</v>
      </c>
      <c r="D361" s="18">
        <v>-0.25750000000000001</v>
      </c>
      <c r="E361" s="18">
        <v>-1.1040000000000001</v>
      </c>
      <c r="F361" s="18">
        <v>1.363</v>
      </c>
      <c r="G361" s="18">
        <v>0.1802</v>
      </c>
      <c r="H361" s="18">
        <v>1.4079999999999999</v>
      </c>
      <c r="I361" s="18">
        <v>1.5429999999999999</v>
      </c>
      <c r="J361" s="18">
        <v>0.40379999999999999</v>
      </c>
      <c r="K361" s="18">
        <v>-0.37780000000000002</v>
      </c>
      <c r="L361" s="18">
        <v>2.2850000000000001</v>
      </c>
      <c r="M361" s="18">
        <v>0.18959999999999999</v>
      </c>
      <c r="O361" s="18"/>
      <c r="AF361" s="18"/>
      <c r="AG361" s="18"/>
      <c r="AH361" s="18"/>
      <c r="AI361" s="18"/>
    </row>
    <row r="362" spans="2:35" x14ac:dyDescent="0.15">
      <c r="B362">
        <v>774.68299999999999</v>
      </c>
      <c r="C362">
        <v>7</v>
      </c>
      <c r="D362" s="18">
        <v>-0.23580000000000001</v>
      </c>
      <c r="E362" s="18">
        <v>0.48670000000000002</v>
      </c>
      <c r="F362" s="18">
        <v>0.56189999999999996</v>
      </c>
      <c r="G362" s="18">
        <v>5.5849999999999997E-2</v>
      </c>
      <c r="H362" s="18">
        <v>-2.0070000000000001</v>
      </c>
      <c r="I362" s="18">
        <v>1.5169999999999999</v>
      </c>
      <c r="J362" s="18">
        <v>0.3705</v>
      </c>
      <c r="K362" s="18">
        <v>1.3080000000000001</v>
      </c>
      <c r="L362" s="18">
        <v>1.7769999999999999</v>
      </c>
      <c r="M362" s="18">
        <v>0.3422</v>
      </c>
      <c r="O362" s="18"/>
      <c r="AF362" s="18"/>
      <c r="AG362" s="18"/>
      <c r="AH362" s="18"/>
      <c r="AI362" s="18"/>
    </row>
    <row r="363" spans="2:35" x14ac:dyDescent="0.15">
      <c r="B363">
        <v>774.68299999999999</v>
      </c>
      <c r="C363">
        <v>10</v>
      </c>
      <c r="D363" s="18">
        <v>-0.50739999999999996</v>
      </c>
      <c r="E363" s="18">
        <v>-3.85</v>
      </c>
      <c r="F363" s="18">
        <v>1.3080000000000001</v>
      </c>
      <c r="G363" s="18">
        <v>0.28889999999999999</v>
      </c>
      <c r="H363" s="18">
        <v>7.1189999999999998</v>
      </c>
      <c r="I363" s="18">
        <v>1.6140000000000001</v>
      </c>
      <c r="J363" s="18">
        <v>0.49120000000000003</v>
      </c>
      <c r="K363" s="18">
        <v>-3.1379999999999999</v>
      </c>
      <c r="L363" s="18">
        <v>2.14</v>
      </c>
      <c r="M363" s="18">
        <v>0.4002</v>
      </c>
      <c r="O363" s="18"/>
      <c r="AF363" s="18"/>
      <c r="AG363" s="18"/>
      <c r="AH363" s="18"/>
      <c r="AI363" s="18"/>
    </row>
    <row r="364" spans="2:35" x14ac:dyDescent="0.15">
      <c r="B364">
        <v>774.68299999999999</v>
      </c>
      <c r="C364">
        <v>15</v>
      </c>
      <c r="D364" s="18">
        <v>-0.2215</v>
      </c>
      <c r="E364" s="18">
        <v>0.39439999999999997</v>
      </c>
      <c r="F364" s="18">
        <v>0.82499999999999996</v>
      </c>
      <c r="G364" s="18">
        <v>8.5000000000000006E-2</v>
      </c>
      <c r="H364" s="18">
        <v>-1.014</v>
      </c>
      <c r="I364" s="18">
        <v>1.5840000000000001</v>
      </c>
      <c r="J364" s="18">
        <v>0.21929999999999999</v>
      </c>
      <c r="K364" s="18">
        <v>0.56269999999999998</v>
      </c>
      <c r="L364" s="18">
        <v>1.8220000000000001</v>
      </c>
      <c r="M364" s="18">
        <v>0.13930000000000001</v>
      </c>
      <c r="O364" s="18"/>
      <c r="AF364" s="18"/>
      <c r="AG364" s="18"/>
      <c r="AH364" s="18"/>
      <c r="AI364" s="18"/>
    </row>
    <row r="365" spans="2:35" x14ac:dyDescent="0.15">
      <c r="B365">
        <v>774.68299999999999</v>
      </c>
      <c r="C365">
        <v>20</v>
      </c>
      <c r="D365" s="18">
        <v>-5.423E-2</v>
      </c>
      <c r="E365" s="18">
        <v>1.0740000000000001</v>
      </c>
      <c r="F365" s="18">
        <v>0.75990000000000002</v>
      </c>
      <c r="G365" s="18">
        <v>0.1391</v>
      </c>
      <c r="H365" s="18">
        <v>-4.4320000000000004</v>
      </c>
      <c r="I365" s="18">
        <v>1.423</v>
      </c>
      <c r="J365" s="18">
        <v>0.52410000000000001</v>
      </c>
      <c r="K365" s="18">
        <v>3.1320000000000001</v>
      </c>
      <c r="L365" s="18">
        <v>1.7110000000000001</v>
      </c>
      <c r="M365" s="18">
        <v>0.46710000000000002</v>
      </c>
      <c r="O365" s="18"/>
      <c r="AF365" s="18"/>
      <c r="AG365" s="18"/>
      <c r="AH365" s="18"/>
      <c r="AI365" s="18"/>
    </row>
    <row r="366" spans="2:35" x14ac:dyDescent="0.15">
      <c r="B366">
        <v>897.803</v>
      </c>
      <c r="C366">
        <v>1</v>
      </c>
      <c r="D366" s="18">
        <v>3.7960000000000001E-2</v>
      </c>
      <c r="E366" s="18">
        <v>-0.52539999999999998</v>
      </c>
      <c r="F366" s="18">
        <v>0.7601</v>
      </c>
      <c r="G366" s="18">
        <v>0.72960000000000003</v>
      </c>
      <c r="H366" s="18">
        <v>0.1497</v>
      </c>
      <c r="I366" s="18">
        <v>1.722</v>
      </c>
      <c r="J366" s="18">
        <v>3.0929999999999999E-2</v>
      </c>
      <c r="K366" s="18">
        <v>7.4349999999999999E-2</v>
      </c>
      <c r="L366" s="18">
        <v>2.4159999999999999</v>
      </c>
      <c r="M366" s="18">
        <v>0.1651</v>
      </c>
      <c r="O366" s="18"/>
      <c r="AF366" s="18"/>
      <c r="AG366" s="18"/>
      <c r="AH366" s="18"/>
      <c r="AI366" s="18"/>
    </row>
    <row r="367" spans="2:35" x14ac:dyDescent="0.15">
      <c r="B367">
        <v>897.803</v>
      </c>
      <c r="C367">
        <v>3</v>
      </c>
      <c r="D367" s="18">
        <v>-0.18029999999999999</v>
      </c>
      <c r="E367" s="18">
        <v>-0.26369999999999999</v>
      </c>
      <c r="F367" s="18">
        <v>1.3979999999999999</v>
      </c>
      <c r="G367" s="18">
        <v>9.6839999999999996E-2</v>
      </c>
      <c r="H367" s="18">
        <v>0.19789999999999999</v>
      </c>
      <c r="I367" s="18">
        <v>1.6930000000000001</v>
      </c>
      <c r="J367" s="18">
        <v>3.0020000000000002E-2</v>
      </c>
      <c r="K367" s="18">
        <v>-3.052E-3</v>
      </c>
      <c r="L367" s="18">
        <v>1.8009999999999999</v>
      </c>
      <c r="M367" s="18">
        <v>9.4829999999999998E-2</v>
      </c>
      <c r="O367" s="18"/>
      <c r="P367" s="18" t="s">
        <v>62</v>
      </c>
      <c r="Q367" s="18" t="s">
        <v>655</v>
      </c>
      <c r="R367" s="18" t="s">
        <v>64</v>
      </c>
      <c r="S367" s="18" t="s">
        <v>656</v>
      </c>
      <c r="T367" s="18" t="s">
        <v>62</v>
      </c>
      <c r="U367" s="18" t="s">
        <v>655</v>
      </c>
      <c r="V367" s="18" t="s">
        <v>64</v>
      </c>
      <c r="W367" s="18" t="s">
        <v>656</v>
      </c>
      <c r="X367" s="18" t="s">
        <v>62</v>
      </c>
      <c r="Y367" s="18" t="s">
        <v>655</v>
      </c>
      <c r="Z367" s="18" t="s">
        <v>64</v>
      </c>
      <c r="AA367" s="18" t="s">
        <v>656</v>
      </c>
      <c r="AB367" s="18" t="s">
        <v>62</v>
      </c>
      <c r="AC367" s="18" t="s">
        <v>655</v>
      </c>
      <c r="AD367" s="18" t="s">
        <v>64</v>
      </c>
      <c r="AE367" s="18" t="s">
        <v>656</v>
      </c>
      <c r="AF367" s="18"/>
      <c r="AG367" s="18"/>
      <c r="AH367" s="18"/>
      <c r="AI367" s="18"/>
    </row>
    <row r="368" spans="2:35" x14ac:dyDescent="0.15">
      <c r="B368">
        <v>897.803</v>
      </c>
      <c r="C368">
        <v>5</v>
      </c>
      <c r="D368" s="18">
        <v>-0.25750000000000001</v>
      </c>
      <c r="E368" s="18">
        <v>-1.1040000000000001</v>
      </c>
      <c r="F368" s="18">
        <v>1.363</v>
      </c>
      <c r="G368" s="18">
        <v>0.1802</v>
      </c>
      <c r="H368" s="18">
        <v>1.4079999999999999</v>
      </c>
      <c r="I368" s="18">
        <v>1.5429999999999999</v>
      </c>
      <c r="J368" s="18">
        <v>0.40379999999999999</v>
      </c>
      <c r="K368" s="18">
        <v>-0.37780000000000002</v>
      </c>
      <c r="L368" s="18">
        <v>2.2850000000000001</v>
      </c>
      <c r="M368" s="18">
        <v>0.18959999999999999</v>
      </c>
      <c r="O368" s="18">
        <f t="shared" ref="O368:O377" si="55">O82</f>
        <v>1</v>
      </c>
      <c r="P368">
        <f ca="1">IF(P$1&lt;=$P$6,$P82+$T82*ABS(P$1)^$X82, IF(P$1&lt;=$P$7, ($P82+$T82*ABS($P$6)^$X82)*(1-Q$1)+($AB82+$AF82*$P$7^$AJ82)*Q$1,IF(P$1&lt;=$AN82, $AB82+$AF82*P$1^$AJ82, ($AB82+$AF82*$AN82^$AJ82)*(1-(P$1-$AN82)/(1-$AN82))+$AR82*(P$1-$AN82)/(1-$AN82))))</f>
        <v>0.12665948093256998</v>
      </c>
      <c r="Q368">
        <f ca="1">IF(P$1&lt;=$P$6,$Q82+$U82*ABS(P$1)^$Y82, IF(P$1&lt;=$P$7, ($Q82+$U82*ABS($P$6)^$Y82)*(1-Q$1)+($AC82+$AG82*$P$7^$AK82)*Q$1,IF(P$1&lt;=$AO82, $AC82+$AG82*P$1^$AK82, ($AC82+$AG82*$AO82^$AK82)*(1-(P$1-$AO82)/(1-$AO82))+$AS82*(P$1-$AO82)/(1-$AO82))))</f>
        <v>0.13517457785938936</v>
      </c>
      <c r="R368">
        <f ca="1">IF(P$1&lt;=$P$6,$R82+$V82*ABS(P$1)^$Z82, IF(P$1&lt;=$P$7, ($R82+$V82*ABS($P$6)^$Z82)*(1-Q$1)+($AD82+$AH82*$P$7^$AL82)*Q$1,IF(P$1&lt;=$AP82, $AD82+$AH82*P$1^$AL82, ($AD82+$AH82*$AP82^$AL82)*(1-(P$1-$AP82)/(1-$AP82))+$AT82*(P$1-$AP82)/(1-$AP82))))</f>
        <v>0.12665948093256998</v>
      </c>
      <c r="S368">
        <f ca="1">IF(P$1&lt;=$P$6,$S82+$W82*ABS(P$1)^$AA82, IF(P$1&lt;=$P$7, ($S82+$W82*ABS($P$6)^$AA82)*(1-Q$1)+($AE82+$AI82*$P$7^$AM82)*Q$1,IF(P$1&lt;=$AQ82, $AE82+$AI82*P$1^$AM82, ($AE82+$AI82*$AQ82^$AM82)*(1-(P$1-$AQ82)/(1-$AQ82))+$AU82*(P$1-$AQ82)/(1-$AQ82))))</f>
        <v>0.13517457785938936</v>
      </c>
      <c r="T368">
        <f ca="1">IF(T$1&lt;=$P$6,$P82+$T82*ABS(T$1)^$X82, IF(T$1&lt;=$P$7, ($P82+$T82*ABS($P$6)^$X82)*(1-U$1)+($AB82+$AF82*$P$7^$AJ82)*U$1,IF(T$1&lt;=$AN82, $AB82+$AF82*T$1^$AJ82, ($AB82+$AF82*$AN82^$AJ82)*(1-(T$1-$AN82)/(1-$AN82))+$AR82*(T$1-$AN82)/(1-$AN82))))</f>
        <v>9.6198964419817859E-2</v>
      </c>
      <c r="U368">
        <f ca="1">IF(T$1&lt;=$P$6,$Q82+$U82*ABS(T$1)^$Y82, IF(T$1&lt;=$P$7, ($Q82+$U82*ABS($P$6)^$Y82)*(1-U$1)+($AC82+$AG82*$P$7^$AK82)*U$1,IF(T$1&lt;=$AO82, $AC82+$AG82*T$1^$AK82, ($AC82+$AG82*$AO82^$AK82)*(1-(T$1-$AO82)/(1-$AO82))+$AS82*(T$1-$AO82)/(1-$AO82))))</f>
        <v>0.10136817718254551</v>
      </c>
      <c r="V368">
        <f ca="1">IF(T$1&lt;=$P$6,$R82+$V82*ABS(T$1)^$Z82, IF(T$1&lt;=$P$7, ($R82+$V82*ABS($P$6)^$Z82)*(1-U$1)+($AD82+$AH82*$P$7^$AL82)*U$1,IF(T$1&lt;=$AP82, $AD82+$AH82*T$1^$AL82, ($AD82+$AH82*$AP82^$AL82)*(1-(T$1-$AP82)/(1-$AP82))+$AT82*(T$1-$AP82)/(1-$AP82))))</f>
        <v>9.6198964419817859E-2</v>
      </c>
      <c r="W368">
        <f ca="1">IF(T$1&lt;=$P$6,$S82+$W82*ABS(T$1)^$AA82, IF(T$1&lt;=$P$7, ($S82+$W82*ABS($P$6)^$AA82)*(1-U$1)+($AE82+$AI82*$P$7^$AM82)*U$1,IF(T$1&lt;=$AQ82, $AE82+$AI82*T$1^$AM82, ($AE82+$AI82*$AQ82^$AM82)*(1-(T$1-$AQ82)/(1-$AQ82))+$AU82*(T$1-$AQ82)/(1-$AQ82))))</f>
        <v>0.10136817718254551</v>
      </c>
      <c r="X368">
        <f ca="1">IF(X$1&lt;=$P$6,$P82+$T82*ABS(X$1)^$X82, IF(X$1&lt;=$P$7, ($P82+$T82*ABS($P$6)^$X82)*(1-Y$1)+($AB82+$AF82*$P$7^$AJ82)*Y$1,IF(X$1&lt;=$AN82, $AB82+$AF82*X$1^$AJ82, ($AB82+$AF82*$AN82^$AJ82)*(1-(X$1-$AN82)/(1-$AN82))+$AR82*(X$1-$AN82)/(1-$AN82))))</f>
        <v>7.1012538981783557E-2</v>
      </c>
      <c r="Y368">
        <f ca="1">IF(X$1&lt;=$P$6,$Q82+$U82*ABS(X$1)^$Y82, IF(X$1&lt;=$P$7, ($Q82+$U82*ABS($P$6)^$Y82)*(1-Y$1)+($AC82+$AG82*$P$7^$AK82)*Y$1,IF(X$1&lt;=$AO82, $AC82+$AG82*X$1^$AK82, ($AC82+$AG82*$AO82^$AK82)*(1-(X$1-$AO82)/(1-$AO82))+$AS82*(X$1-$AO82)/(1-$AO82))))</f>
        <v>6.6746172469713858E-2</v>
      </c>
      <c r="Z368">
        <f ca="1">IF(X$1&lt;=$P$6,$R82+$V82*ABS(X$1)^$Z82, IF(X$1&lt;=$P$7, ($R82+$V82*ABS($P$6)^$Z82)*(1-Y$1)+($AD82+$AH82*$P$7^$AL82)*Y$1,IF(X$1&lt;=$AP82, $AD82+$AH82*X$1^$AL82, ($AD82+$AH82*$AP82^$AL82)*(1-(X$1-$AP82)/(1-$AP82))+$AT82*(X$1-$AP82)/(1-$AP82))))</f>
        <v>7.1012538981783557E-2</v>
      </c>
      <c r="AA368">
        <f ca="1">IF(X$1&lt;=$P$6,$S82+$W82*ABS(X$1)^$AA82, IF(X$1&lt;=$P$7, ($S82+$W82*ABS($P$6)^$AA82)*(1-Y$1)+($AE82+$AI82*$P$7^$AM82)*Y$1,IF(X$1&lt;=$AQ82, $AE82+$AI82*X$1^$AM82, ($AE82+$AI82*$AQ82^$AM82)*(1-(X$1-$AQ82)/(1-$AQ82))+$AU82*(X$1-$AQ82)/(1-$AQ82))))</f>
        <v>6.6746172469713858E-2</v>
      </c>
      <c r="AB368">
        <f ca="1">IF(AB$1&lt;=$P$6,$P82+$T82*ABS(AB$1)^$X82, IF(AB$1&lt;=$P$7, ($P82+$T82*ABS($P$6)^$X82)*(1-AC$1)+($AB82+$AF82*$P$7^$AJ82)*AC$1,IF(AB$1&lt;=$AN82, $AB82+$AF82*AB$1^$AJ82, ($AB82+$AF82*$AN82^$AJ82)*(1-(AB$1-$AN82)/(1-$AN82))+$AR82*(AB$1-$AN82)/(1-$AN82))))</f>
        <v>4.9552698478924642E-2</v>
      </c>
      <c r="AC368">
        <f ca="1">IF(AB$1&lt;=$P$6,$Q82+$U82*ABS(AB$1)^$Y82, IF(AB$1&lt;=$P$7, ($Q82+$U82*ABS($P$6)^$Y82)*(1-AC$1)+($AC82+$AG82*$P$7^$AK82)*AC$1,IF(AB$1&lt;=$AO82, $AC82+$AG82*AB$1^$AK82, ($AC82+$AG82*$AO82^$AK82)*(1-(AB$1-$AO82)/(1-$AO82))+$AS82*(AB$1-$AO82)/(1-$AO82))))</f>
        <v>4.8324952652903888E-2</v>
      </c>
      <c r="AD368">
        <f ca="1">IF(AB$1&lt;=$P$6,$R82+$V82*ABS(AB$1)^$Z82, IF(AB$1&lt;=$P$7, ($R82+$V82*ABS($P$6)^$Z82)*(1-AC$1)+($AD82+$AH82*$P$7^$AL82)*AC$1,IF(AB$1&lt;=$AP82, $AD82+$AH82*AB$1^$AL82, ($AD82+$AH82*$AP82^$AL82)*(1-(AB$1-$AP82)/(1-$AP82))+$AT82*(AB$1-$AP82)/(1-$AP82))))</f>
        <v>4.9552698478924642E-2</v>
      </c>
      <c r="AE368">
        <f ca="1">IF(AB$1&lt;=$P$6,$S82+$W82*ABS(AB$1)^$AA82, IF(AB$1&lt;=$P$7, ($S82+$W82*ABS($P$6)^$AA82)*(1-AC$1)+($AE82+$AI82*$P$7^$AM82)*AC$1,IF(AB$1&lt;=$AQ82, $AE82+$AI82*AB$1^$AM82, ($AE82+$AI82*$AQ82^$AM82)*(1-(AB$1-$AQ82)/(1-$AQ82))+$AU82*(AB$1-$AQ82)/(1-$AQ82))))</f>
        <v>4.8324952652903888E-2</v>
      </c>
      <c r="AF368" s="18"/>
      <c r="AG368" s="18"/>
      <c r="AH368" s="18"/>
      <c r="AI368" s="18"/>
    </row>
    <row r="369" spans="2:35" x14ac:dyDescent="0.15">
      <c r="B369">
        <v>897.803</v>
      </c>
      <c r="C369">
        <v>7</v>
      </c>
      <c r="D369" s="18">
        <v>-0.23580000000000001</v>
      </c>
      <c r="E369" s="18">
        <v>0.48670000000000002</v>
      </c>
      <c r="F369" s="18">
        <v>0.56189999999999996</v>
      </c>
      <c r="G369" s="18">
        <v>5.5849999999999997E-2</v>
      </c>
      <c r="H369" s="18">
        <v>-2.0070000000000001</v>
      </c>
      <c r="I369" s="18">
        <v>1.5169999999999999</v>
      </c>
      <c r="J369" s="18">
        <v>0.3705</v>
      </c>
      <c r="K369" s="18">
        <v>1.3080000000000001</v>
      </c>
      <c r="L369" s="18">
        <v>1.7769999999999999</v>
      </c>
      <c r="M369" s="18">
        <v>0.3422</v>
      </c>
      <c r="O369" s="18">
        <f t="shared" si="55"/>
        <v>1</v>
      </c>
      <c r="P369">
        <f ca="1">IF(P$1&lt;=$P$6,$P83+$T83*ABS(P$1)^$X83, IF(P$1&lt;=$P$7, ($P83+$T83*ABS($P$6)^$X83)*(1-Q$1)+($AB83+$AF83*$P$7^$AJ83)*Q$1,IF(P$1&lt;=$AN83, $AB83+$AF83*P$1^$AJ83, ($AB83+$AF83*$AN83^$AJ83)*(1-(P$1-$AN83)/(1-$AN83))+$AR83*(P$1-$AN83)/(1-$AN83))))</f>
        <v>0.12665948093256998</v>
      </c>
      <c r="Q369">
        <f ca="1">IF(P$1&lt;=$P$6,$Q83+$U83*ABS(P$1)^$Y83, IF(P$1&lt;=$P$7, ($Q83+$U83*ABS($P$6)^$Y83)*(1-Q$1)+($AC83+$AG83*$P$7^$AK83)*Q$1,IF(P$1&lt;=$AO83, $AC83+$AG83*P$1^$AK83, ($AC83+$AG83*$AO83^$AK83)*(1-(P$1-$AO83)/(1-$AO83))+$AS83*(P$1-$AO83)/(1-$AO83))))</f>
        <v>0.13517457785938936</v>
      </c>
      <c r="R369">
        <f ca="1">IF(P$1&lt;=$P$6,$R83+$V83*ABS(P$1)^$Z83, IF(P$1&lt;=$P$7, ($R83+$V83*ABS($P$6)^$Z83)*(1-Q$1)+($AD83+$AH83*$P$7^$AL83)*Q$1,IF(P$1&lt;=$AP83, $AD83+$AH83*P$1^$AL83, ($AD83+$AH83*$AP83^$AL83)*(1-(P$1-$AP83)/(1-$AP83))+$AT83*(P$1-$AP83)/(1-$AP83))))</f>
        <v>0.12665948093256998</v>
      </c>
      <c r="S369">
        <f ca="1">IF(P$1&lt;=$P$6,$S83+$W83*ABS(P$1)^$AA83, IF(P$1&lt;=$P$7, ($S83+$W83*ABS($P$6)^$AA83)*(1-Q$1)+($AE83+$AI83*$P$7^$AM83)*Q$1,IF(P$1&lt;=$AQ83, $AE83+$AI83*P$1^$AM83, ($AE83+$AI83*$AQ83^$AM83)*(1-(P$1-$AQ83)/(1-$AQ83))+$AU83*(P$1-$AQ83)/(1-$AQ83))))</f>
        <v>0.13517457785938936</v>
      </c>
      <c r="T369">
        <f ca="1">IF(T$1&lt;=$P$6,$P83+$T83*ABS(T$1)^$X83, IF(T$1&lt;=$P$7, ($P83+$T83*ABS($P$6)^$X83)*(1-U$1)+($AB83+$AF83*$P$7^$AJ83)*U$1,IF(T$1&lt;=$AN83, $AB83+$AF83*T$1^$AJ83, ($AB83+$AF83*$AN83^$AJ83)*(1-(T$1-$AN83)/(1-$AN83))+$AR83*(T$1-$AN83)/(1-$AN83))))</f>
        <v>9.6198964419817859E-2</v>
      </c>
      <c r="U369">
        <f ca="1">IF(T$1&lt;=$P$6,$Q83+$U83*ABS(T$1)^$Y83, IF(T$1&lt;=$P$7, ($Q83+$U83*ABS($P$6)^$Y83)*(1-U$1)+($AC83+$AG83*$P$7^$AK83)*U$1,IF(T$1&lt;=$AO83, $AC83+$AG83*T$1^$AK83, ($AC83+$AG83*$AO83^$AK83)*(1-(T$1-$AO83)/(1-$AO83))+$AS83*(T$1-$AO83)/(1-$AO83))))</f>
        <v>0.10136817718254551</v>
      </c>
      <c r="V369">
        <f ca="1">IF(T$1&lt;=$P$6,$R83+$V83*ABS(T$1)^$Z83, IF(T$1&lt;=$P$7, ($R83+$V83*ABS($P$6)^$Z83)*(1-U$1)+($AD83+$AH83*$P$7^$AL83)*U$1,IF(T$1&lt;=$AP83, $AD83+$AH83*T$1^$AL83, ($AD83+$AH83*$AP83^$AL83)*(1-(T$1-$AP83)/(1-$AP83))+$AT83*(T$1-$AP83)/(1-$AP83))))</f>
        <v>9.6198964419817859E-2</v>
      </c>
      <c r="W369">
        <f ca="1">IF(T$1&lt;=$P$6,$S83+$W83*ABS(T$1)^$AA83, IF(T$1&lt;=$P$7, ($S83+$W83*ABS($P$6)^$AA83)*(1-U$1)+($AE83+$AI83*$P$7^$AM83)*U$1,IF(T$1&lt;=$AQ83, $AE83+$AI83*T$1^$AM83, ($AE83+$AI83*$AQ83^$AM83)*(1-(T$1-$AQ83)/(1-$AQ83))+$AU83*(T$1-$AQ83)/(1-$AQ83))))</f>
        <v>0.10136817718254551</v>
      </c>
      <c r="X369">
        <f ca="1">IF(X$1&lt;=$P$6,$P83+$T83*ABS(X$1)^$X83, IF(X$1&lt;=$P$7, ($P83+$T83*ABS($P$6)^$X83)*(1-Y$1)+($AB83+$AF83*$P$7^$AJ83)*Y$1,IF(X$1&lt;=$AN83, $AB83+$AF83*X$1^$AJ83, ($AB83+$AF83*$AN83^$AJ83)*(1-(X$1-$AN83)/(1-$AN83))+$AR83*(X$1-$AN83)/(1-$AN83))))</f>
        <v>7.1012538981783557E-2</v>
      </c>
      <c r="Y369">
        <f ca="1">IF(X$1&lt;=$P$6,$Q83+$U83*ABS(X$1)^$Y83, IF(X$1&lt;=$P$7, ($Q83+$U83*ABS($P$6)^$Y83)*(1-Y$1)+($AC83+$AG83*$P$7^$AK83)*Y$1,IF(X$1&lt;=$AO83, $AC83+$AG83*X$1^$AK83, ($AC83+$AG83*$AO83^$AK83)*(1-(X$1-$AO83)/(1-$AO83))+$AS83*(X$1-$AO83)/(1-$AO83))))</f>
        <v>6.6746172469713858E-2</v>
      </c>
      <c r="Z369">
        <f ca="1">IF(X$1&lt;=$P$6,$R83+$V83*ABS(X$1)^$Z83, IF(X$1&lt;=$P$7, ($R83+$V83*ABS($P$6)^$Z83)*(1-Y$1)+($AD83+$AH83*$P$7^$AL83)*Y$1,IF(X$1&lt;=$AP83, $AD83+$AH83*X$1^$AL83, ($AD83+$AH83*$AP83^$AL83)*(1-(X$1-$AP83)/(1-$AP83))+$AT83*(X$1-$AP83)/(1-$AP83))))</f>
        <v>7.1012538981783557E-2</v>
      </c>
      <c r="AA369">
        <f ca="1">IF(X$1&lt;=$P$6,$S83+$W83*ABS(X$1)^$AA83, IF(X$1&lt;=$P$7, ($S83+$W83*ABS($P$6)^$AA83)*(1-Y$1)+($AE83+$AI83*$P$7^$AM83)*Y$1,IF(X$1&lt;=$AQ83, $AE83+$AI83*X$1^$AM83, ($AE83+$AI83*$AQ83^$AM83)*(1-(X$1-$AQ83)/(1-$AQ83))+$AU83*(X$1-$AQ83)/(1-$AQ83))))</f>
        <v>6.6746172469713858E-2</v>
      </c>
      <c r="AB369">
        <f ca="1">IF(AB$1&lt;=$P$6,$P83+$T83*ABS(AB$1)^$X83, IF(AB$1&lt;=$P$7, ($P83+$T83*ABS($P$6)^$X83)*(1-AC$1)+($AB83+$AF83*$P$7^$AJ83)*AC$1,IF(AB$1&lt;=$AN83, $AB83+$AF83*AB$1^$AJ83, ($AB83+$AF83*$AN83^$AJ83)*(1-(AB$1-$AN83)/(1-$AN83))+$AR83*(AB$1-$AN83)/(1-$AN83))))</f>
        <v>4.9552698478924642E-2</v>
      </c>
      <c r="AC369">
        <f ca="1">IF(AB$1&lt;=$P$6,$Q83+$U83*ABS(AB$1)^$Y83, IF(AB$1&lt;=$P$7, ($Q83+$U83*ABS($P$6)^$Y83)*(1-AC$1)+($AC83+$AG83*$P$7^$AK83)*AC$1,IF(AB$1&lt;=$AO83, $AC83+$AG83*AB$1^$AK83, ($AC83+$AG83*$AO83^$AK83)*(1-(AB$1-$AO83)/(1-$AO83))+$AS83*(AB$1-$AO83)/(1-$AO83))))</f>
        <v>4.8324952652903888E-2</v>
      </c>
      <c r="AD369">
        <f ca="1">IF(AB$1&lt;=$P$6,$R83+$V83*ABS(AB$1)^$Z83, IF(AB$1&lt;=$P$7, ($R83+$V83*ABS($P$6)^$Z83)*(1-AC$1)+($AD83+$AH83*$P$7^$AL83)*AC$1,IF(AB$1&lt;=$AP83, $AD83+$AH83*AB$1^$AL83, ($AD83+$AH83*$AP83^$AL83)*(1-(AB$1-$AP83)/(1-$AP83))+$AT83*(AB$1-$AP83)/(1-$AP83))))</f>
        <v>4.9552698478924642E-2</v>
      </c>
      <c r="AE369">
        <f ca="1">IF(AB$1&lt;=$P$6,$S83+$W83*ABS(AB$1)^$AA83, IF(AB$1&lt;=$P$7, ($S83+$W83*ABS($P$6)^$AA83)*(1-AC$1)+($AE83+$AI83*$P$7^$AM83)*AC$1,IF(AB$1&lt;=$AQ83, $AE83+$AI83*AB$1^$AM83, ($AE83+$AI83*$AQ83^$AM83)*(1-(AB$1-$AQ83)/(1-$AQ83))+$AU83*(AB$1-$AQ83)/(1-$AQ83))))</f>
        <v>4.8324952652903888E-2</v>
      </c>
      <c r="AF369" s="18"/>
      <c r="AG369" s="18"/>
      <c r="AH369" s="18"/>
      <c r="AI369" s="18"/>
    </row>
    <row r="370" spans="2:35" x14ac:dyDescent="0.15">
      <c r="B370">
        <v>897.803</v>
      </c>
      <c r="C370">
        <v>10</v>
      </c>
      <c r="D370" s="18">
        <v>-0.50739999999999996</v>
      </c>
      <c r="E370" s="18">
        <v>-3.85</v>
      </c>
      <c r="F370" s="18">
        <v>1.3080000000000001</v>
      </c>
      <c r="G370" s="18">
        <v>0.28889999999999999</v>
      </c>
      <c r="H370" s="18">
        <v>7.1189999999999998</v>
      </c>
      <c r="I370" s="18">
        <v>1.6140000000000001</v>
      </c>
      <c r="J370" s="18">
        <v>0.49120000000000003</v>
      </c>
      <c r="K370" s="18">
        <v>-3.1379999999999999</v>
      </c>
      <c r="L370" s="18">
        <v>2.14</v>
      </c>
      <c r="M370" s="18">
        <v>0.4002</v>
      </c>
      <c r="O370" s="18">
        <f t="shared" si="55"/>
        <v>1</v>
      </c>
      <c r="P370">
        <f ca="1">IF(P$1&lt;=$P$6,$P84+$T84*ABS(P$1)^$X84, IF(P$1&lt;=$P$7, ($P84+$T84*ABS($P$6)^$X84)*(1-Q$1)+($AB84+$AF84*$P$7^$AJ84)*Q$1,IF(P$1&lt;=$AN84, $AB84+$AF84*P$1^$AJ84, ($AB84+$AF84*$AN84^$AJ84)*(1-(P$1-$AN84)/(1-$AN84))+$AR84*(P$1-$AN84)/(1-$AN84))))</f>
        <v>0.12665948093256998</v>
      </c>
      <c r="Q370">
        <f ca="1">IF(P$1&lt;=$P$6,$Q84+$U84*ABS(P$1)^$Y84, IF(P$1&lt;=$P$7, ($Q84+$U84*ABS($P$6)^$Y84)*(1-Q$1)+($AC84+$AG84*$P$7^$AK84)*Q$1,IF(P$1&lt;=$AO84, $AC84+$AG84*P$1^$AK84, ($AC84+$AG84*$AO84^$AK84)*(1-(P$1-$AO84)/(1-$AO84))+$AS84*(P$1-$AO84)/(1-$AO84))))</f>
        <v>0.13517457785938936</v>
      </c>
      <c r="R370">
        <f ca="1">IF(P$1&lt;=$P$6,$R84+$V84*ABS(P$1)^$Z84, IF(P$1&lt;=$P$7, ($R84+$V84*ABS($P$6)^$Z84)*(1-Q$1)+($AD84+$AH84*$P$7^$AL84)*Q$1,IF(P$1&lt;=$AP84, $AD84+$AH84*P$1^$AL84, ($AD84+$AH84*$AP84^$AL84)*(1-(P$1-$AP84)/(1-$AP84))+$AT84*(P$1-$AP84)/(1-$AP84))))</f>
        <v>0.12665948093256998</v>
      </c>
      <c r="S370">
        <f ca="1">IF(P$1&lt;=$P$6,$S84+$W84*ABS(P$1)^$AA84, IF(P$1&lt;=$P$7, ($S84+$W84*ABS($P$6)^$AA84)*(1-Q$1)+($AE84+$AI84*$P$7^$AM84)*Q$1,IF(P$1&lt;=$AQ84, $AE84+$AI84*P$1^$AM84, ($AE84+$AI84*$AQ84^$AM84)*(1-(P$1-$AQ84)/(1-$AQ84))+$AU84*(P$1-$AQ84)/(1-$AQ84))))</f>
        <v>0.13517457785938936</v>
      </c>
      <c r="T370">
        <f ca="1">IF(T$1&lt;=$P$6,$P84+$T84*ABS(T$1)^$X84, IF(T$1&lt;=$P$7, ($P84+$T84*ABS($P$6)^$X84)*(1-U$1)+($AB84+$AF84*$P$7^$AJ84)*U$1,IF(T$1&lt;=$AN84, $AB84+$AF84*T$1^$AJ84, ($AB84+$AF84*$AN84^$AJ84)*(1-(T$1-$AN84)/(1-$AN84))+$AR84*(T$1-$AN84)/(1-$AN84))))</f>
        <v>9.6198964419817859E-2</v>
      </c>
      <c r="U370">
        <f ca="1">IF(T$1&lt;=$P$6,$Q84+$U84*ABS(T$1)^$Y84, IF(T$1&lt;=$P$7, ($Q84+$U84*ABS($P$6)^$Y84)*(1-U$1)+($AC84+$AG84*$P$7^$AK84)*U$1,IF(T$1&lt;=$AO84, $AC84+$AG84*T$1^$AK84, ($AC84+$AG84*$AO84^$AK84)*(1-(T$1-$AO84)/(1-$AO84))+$AS84*(T$1-$AO84)/(1-$AO84))))</f>
        <v>0.10136817718254551</v>
      </c>
      <c r="V370">
        <f ca="1">IF(T$1&lt;=$P$6,$R84+$V84*ABS(T$1)^$Z84, IF(T$1&lt;=$P$7, ($R84+$V84*ABS($P$6)^$Z84)*(1-U$1)+($AD84+$AH84*$P$7^$AL84)*U$1,IF(T$1&lt;=$AP84, $AD84+$AH84*T$1^$AL84, ($AD84+$AH84*$AP84^$AL84)*(1-(T$1-$AP84)/(1-$AP84))+$AT84*(T$1-$AP84)/(1-$AP84))))</f>
        <v>9.6198964419817859E-2</v>
      </c>
      <c r="W370">
        <f ca="1">IF(T$1&lt;=$P$6,$S84+$W84*ABS(T$1)^$AA84, IF(T$1&lt;=$P$7, ($S84+$W84*ABS($P$6)^$AA84)*(1-U$1)+($AE84+$AI84*$P$7^$AM84)*U$1,IF(T$1&lt;=$AQ84, $AE84+$AI84*T$1^$AM84, ($AE84+$AI84*$AQ84^$AM84)*(1-(T$1-$AQ84)/(1-$AQ84))+$AU84*(T$1-$AQ84)/(1-$AQ84))))</f>
        <v>0.10136817718254551</v>
      </c>
      <c r="X370">
        <f ca="1">IF(X$1&lt;=$P$6,$P84+$T84*ABS(X$1)^$X84, IF(X$1&lt;=$P$7, ($P84+$T84*ABS($P$6)^$X84)*(1-Y$1)+($AB84+$AF84*$P$7^$AJ84)*Y$1,IF(X$1&lt;=$AN84, $AB84+$AF84*X$1^$AJ84, ($AB84+$AF84*$AN84^$AJ84)*(1-(X$1-$AN84)/(1-$AN84))+$AR84*(X$1-$AN84)/(1-$AN84))))</f>
        <v>7.1012538981783557E-2</v>
      </c>
      <c r="Y370">
        <f ca="1">IF(X$1&lt;=$P$6,$Q84+$U84*ABS(X$1)^$Y84, IF(X$1&lt;=$P$7, ($Q84+$U84*ABS($P$6)^$Y84)*(1-Y$1)+($AC84+$AG84*$P$7^$AK84)*Y$1,IF(X$1&lt;=$AO84, $AC84+$AG84*X$1^$AK84, ($AC84+$AG84*$AO84^$AK84)*(1-(X$1-$AO84)/(1-$AO84))+$AS84*(X$1-$AO84)/(1-$AO84))))</f>
        <v>6.6746172469713858E-2</v>
      </c>
      <c r="Z370">
        <f ca="1">IF(X$1&lt;=$P$6,$R84+$V84*ABS(X$1)^$Z84, IF(X$1&lt;=$P$7, ($R84+$V84*ABS($P$6)^$Z84)*(1-Y$1)+($AD84+$AH84*$P$7^$AL84)*Y$1,IF(X$1&lt;=$AP84, $AD84+$AH84*X$1^$AL84, ($AD84+$AH84*$AP84^$AL84)*(1-(X$1-$AP84)/(1-$AP84))+$AT84*(X$1-$AP84)/(1-$AP84))))</f>
        <v>7.1012538981783557E-2</v>
      </c>
      <c r="AA370">
        <f ca="1">IF(X$1&lt;=$P$6,$S84+$W84*ABS(X$1)^$AA84, IF(X$1&lt;=$P$7, ($S84+$W84*ABS($P$6)^$AA84)*(1-Y$1)+($AE84+$AI84*$P$7^$AM84)*Y$1,IF(X$1&lt;=$AQ84, $AE84+$AI84*X$1^$AM84, ($AE84+$AI84*$AQ84^$AM84)*(1-(X$1-$AQ84)/(1-$AQ84))+$AU84*(X$1-$AQ84)/(1-$AQ84))))</f>
        <v>6.6746172469713858E-2</v>
      </c>
      <c r="AB370">
        <f ca="1">IF(AB$1&lt;=$P$6,$P84+$T84*ABS(AB$1)^$X84, IF(AB$1&lt;=$P$7, ($P84+$T84*ABS($P$6)^$X84)*(1-AC$1)+($AB84+$AF84*$P$7^$AJ84)*AC$1,IF(AB$1&lt;=$AN84, $AB84+$AF84*AB$1^$AJ84, ($AB84+$AF84*$AN84^$AJ84)*(1-(AB$1-$AN84)/(1-$AN84))+$AR84*(AB$1-$AN84)/(1-$AN84))))</f>
        <v>4.9552698478924642E-2</v>
      </c>
      <c r="AC370">
        <f ca="1">IF(AB$1&lt;=$P$6,$Q84+$U84*ABS(AB$1)^$Y84, IF(AB$1&lt;=$P$7, ($Q84+$U84*ABS($P$6)^$Y84)*(1-AC$1)+($AC84+$AG84*$P$7^$AK84)*AC$1,IF(AB$1&lt;=$AO84, $AC84+$AG84*AB$1^$AK84, ($AC84+$AG84*$AO84^$AK84)*(1-(AB$1-$AO84)/(1-$AO84))+$AS84*(AB$1-$AO84)/(1-$AO84))))</f>
        <v>4.8324952652903888E-2</v>
      </c>
      <c r="AD370">
        <f ca="1">IF(AB$1&lt;=$P$6,$R84+$V84*ABS(AB$1)^$Z84, IF(AB$1&lt;=$P$7, ($R84+$V84*ABS($P$6)^$Z84)*(1-AC$1)+($AD84+$AH84*$P$7^$AL84)*AC$1,IF(AB$1&lt;=$AP84, $AD84+$AH84*AB$1^$AL84, ($AD84+$AH84*$AP84^$AL84)*(1-(AB$1-$AP84)/(1-$AP84))+$AT84*(AB$1-$AP84)/(1-$AP84))))</f>
        <v>4.9552698478924642E-2</v>
      </c>
      <c r="AE370">
        <f ca="1">IF(AB$1&lt;=$P$6,$S84+$W84*ABS(AB$1)^$AA84, IF(AB$1&lt;=$P$7, ($S84+$W84*ABS($P$6)^$AA84)*(1-AC$1)+($AE84+$AI84*$P$7^$AM84)*AC$1,IF(AB$1&lt;=$AQ84, $AE84+$AI84*AB$1^$AM84, ($AE84+$AI84*$AQ84^$AM84)*(1-(AB$1-$AQ84)/(1-$AQ84))+$AU84*(AB$1-$AQ84)/(1-$AQ84))))</f>
        <v>4.8324952652903888E-2</v>
      </c>
      <c r="AF370" s="18"/>
      <c r="AG370" s="18"/>
      <c r="AH370" s="18"/>
      <c r="AI370" s="18"/>
    </row>
    <row r="371" spans="2:35" x14ac:dyDescent="0.15">
      <c r="B371">
        <v>897.803</v>
      </c>
      <c r="C371">
        <v>15</v>
      </c>
      <c r="D371" s="18">
        <v>-0.2215</v>
      </c>
      <c r="E371" s="18">
        <v>0.39439999999999997</v>
      </c>
      <c r="F371" s="18">
        <v>0.82499999999999996</v>
      </c>
      <c r="G371" s="18">
        <v>8.5000000000000006E-2</v>
      </c>
      <c r="H371" s="18">
        <v>-1.014</v>
      </c>
      <c r="I371" s="18">
        <v>1.5840000000000001</v>
      </c>
      <c r="J371" s="18">
        <v>0.21929999999999999</v>
      </c>
      <c r="K371" s="18">
        <v>0.56269999999999998</v>
      </c>
      <c r="L371" s="18">
        <v>1.8220000000000001</v>
      </c>
      <c r="M371" s="18">
        <v>0.13930000000000001</v>
      </c>
      <c r="O371" s="18">
        <f t="shared" si="55"/>
        <v>1</v>
      </c>
      <c r="P371">
        <f ca="1">IF(P$1&lt;=$P$6,$P85+$T85*ABS(P$1)^$X85, IF(P$1&lt;=$P$7, ($P85+$T85*ABS($P$6)^$X85)*(1-Q$1)+($AB85+$AF85*$P$7^$AJ85)*Q$1,IF(P$1&lt;=$AN85, $AB85+$AF85*P$1^$AJ85, ($AB85+$AF85*$AN85^$AJ85)*(1-(P$1-$AN85)/(1-$AN85))+$AR85*(P$1-$AN85)/(1-$AN85))))</f>
        <v>0.12665948093256998</v>
      </c>
      <c r="Q371">
        <f ca="1">IF(P$1&lt;=$P$6,$Q85+$U85*ABS(P$1)^$Y85, IF(P$1&lt;=$P$7, ($Q85+$U85*ABS($P$6)^$Y85)*(1-Q$1)+($AC85+$AG85*$P$7^$AK85)*Q$1,IF(P$1&lt;=$AO85, $AC85+$AG85*P$1^$AK85, ($AC85+$AG85*$AO85^$AK85)*(1-(P$1-$AO85)/(1-$AO85))+$AS85*(P$1-$AO85)/(1-$AO85))))</f>
        <v>0.13517457785938936</v>
      </c>
      <c r="R371">
        <f ca="1">IF(P$1&lt;=$P$6,$R85+$V85*ABS(P$1)^$Z85, IF(P$1&lt;=$P$7, ($R85+$V85*ABS($P$6)^$Z85)*(1-Q$1)+($AD85+$AH85*$P$7^$AL85)*Q$1,IF(P$1&lt;=$AP85, $AD85+$AH85*P$1^$AL85, ($AD85+$AH85*$AP85^$AL85)*(1-(P$1-$AP85)/(1-$AP85))+$AT85*(P$1-$AP85)/(1-$AP85))))</f>
        <v>0.12665948093256998</v>
      </c>
      <c r="S371">
        <f ca="1">IF(P$1&lt;=$P$6,$S85+$W85*ABS(P$1)^$AA85, IF(P$1&lt;=$P$7, ($S85+$W85*ABS($P$6)^$AA85)*(1-Q$1)+($AE85+$AI85*$P$7^$AM85)*Q$1,IF(P$1&lt;=$AQ85, $AE85+$AI85*P$1^$AM85, ($AE85+$AI85*$AQ85^$AM85)*(1-(P$1-$AQ85)/(1-$AQ85))+$AU85*(P$1-$AQ85)/(1-$AQ85))))</f>
        <v>0.13517457785938936</v>
      </c>
      <c r="T371">
        <f ca="1">IF(T$1&lt;=$P$6,$P85+$T85*ABS(T$1)^$X85, IF(T$1&lt;=$P$7, ($P85+$T85*ABS($P$6)^$X85)*(1-U$1)+($AB85+$AF85*$P$7^$AJ85)*U$1,IF(T$1&lt;=$AN85, $AB85+$AF85*T$1^$AJ85, ($AB85+$AF85*$AN85^$AJ85)*(1-(T$1-$AN85)/(1-$AN85))+$AR85*(T$1-$AN85)/(1-$AN85))))</f>
        <v>9.6198964419817859E-2</v>
      </c>
      <c r="U371">
        <f ca="1">IF(T$1&lt;=$P$6,$Q85+$U85*ABS(T$1)^$Y85, IF(T$1&lt;=$P$7, ($Q85+$U85*ABS($P$6)^$Y85)*(1-U$1)+($AC85+$AG85*$P$7^$AK85)*U$1,IF(T$1&lt;=$AO85, $AC85+$AG85*T$1^$AK85, ($AC85+$AG85*$AO85^$AK85)*(1-(T$1-$AO85)/(1-$AO85))+$AS85*(T$1-$AO85)/(1-$AO85))))</f>
        <v>0.10136817718254551</v>
      </c>
      <c r="V371">
        <f ca="1">IF(T$1&lt;=$P$6,$R85+$V85*ABS(T$1)^$Z85, IF(T$1&lt;=$P$7, ($R85+$V85*ABS($P$6)^$Z85)*(1-U$1)+($AD85+$AH85*$P$7^$AL85)*U$1,IF(T$1&lt;=$AP85, $AD85+$AH85*T$1^$AL85, ($AD85+$AH85*$AP85^$AL85)*(1-(T$1-$AP85)/(1-$AP85))+$AT85*(T$1-$AP85)/(1-$AP85))))</f>
        <v>9.6198964419817859E-2</v>
      </c>
      <c r="W371">
        <f ca="1">IF(T$1&lt;=$P$6,$S85+$W85*ABS(T$1)^$AA85, IF(T$1&lt;=$P$7, ($S85+$W85*ABS($P$6)^$AA85)*(1-U$1)+($AE85+$AI85*$P$7^$AM85)*U$1,IF(T$1&lt;=$AQ85, $AE85+$AI85*T$1^$AM85, ($AE85+$AI85*$AQ85^$AM85)*(1-(T$1-$AQ85)/(1-$AQ85))+$AU85*(T$1-$AQ85)/(1-$AQ85))))</f>
        <v>0.10136817718254551</v>
      </c>
      <c r="X371">
        <f ca="1">IF(X$1&lt;=$P$6,$P85+$T85*ABS(X$1)^$X85, IF(X$1&lt;=$P$7, ($P85+$T85*ABS($P$6)^$X85)*(1-Y$1)+($AB85+$AF85*$P$7^$AJ85)*Y$1,IF(X$1&lt;=$AN85, $AB85+$AF85*X$1^$AJ85, ($AB85+$AF85*$AN85^$AJ85)*(1-(X$1-$AN85)/(1-$AN85))+$AR85*(X$1-$AN85)/(1-$AN85))))</f>
        <v>7.1012538981783557E-2</v>
      </c>
      <c r="Y371">
        <f ca="1">IF(X$1&lt;=$P$6,$Q85+$U85*ABS(X$1)^$Y85, IF(X$1&lt;=$P$7, ($Q85+$U85*ABS($P$6)^$Y85)*(1-Y$1)+($AC85+$AG85*$P$7^$AK85)*Y$1,IF(X$1&lt;=$AO85, $AC85+$AG85*X$1^$AK85, ($AC85+$AG85*$AO85^$AK85)*(1-(X$1-$AO85)/(1-$AO85))+$AS85*(X$1-$AO85)/(1-$AO85))))</f>
        <v>6.6746172469713858E-2</v>
      </c>
      <c r="Z371">
        <f ca="1">IF(X$1&lt;=$P$6,$R85+$V85*ABS(X$1)^$Z85, IF(X$1&lt;=$P$7, ($R85+$V85*ABS($P$6)^$Z85)*(1-Y$1)+($AD85+$AH85*$P$7^$AL85)*Y$1,IF(X$1&lt;=$AP85, $AD85+$AH85*X$1^$AL85, ($AD85+$AH85*$AP85^$AL85)*(1-(X$1-$AP85)/(1-$AP85))+$AT85*(X$1-$AP85)/(1-$AP85))))</f>
        <v>7.1012538981783557E-2</v>
      </c>
      <c r="AA371">
        <f ca="1">IF(X$1&lt;=$P$6,$S85+$W85*ABS(X$1)^$AA85, IF(X$1&lt;=$P$7, ($S85+$W85*ABS($P$6)^$AA85)*(1-Y$1)+($AE85+$AI85*$P$7^$AM85)*Y$1,IF(X$1&lt;=$AQ85, $AE85+$AI85*X$1^$AM85, ($AE85+$AI85*$AQ85^$AM85)*(1-(X$1-$AQ85)/(1-$AQ85))+$AU85*(X$1-$AQ85)/(1-$AQ85))))</f>
        <v>6.6746172469713858E-2</v>
      </c>
      <c r="AB371">
        <f ca="1">IF(AB$1&lt;=$P$6,$P85+$T85*ABS(AB$1)^$X85, IF(AB$1&lt;=$P$7, ($P85+$T85*ABS($P$6)^$X85)*(1-AC$1)+($AB85+$AF85*$P$7^$AJ85)*AC$1,IF(AB$1&lt;=$AN85, $AB85+$AF85*AB$1^$AJ85, ($AB85+$AF85*$AN85^$AJ85)*(1-(AB$1-$AN85)/(1-$AN85))+$AR85*(AB$1-$AN85)/(1-$AN85))))</f>
        <v>4.9552698478924642E-2</v>
      </c>
      <c r="AC371">
        <f ca="1">IF(AB$1&lt;=$P$6,$Q85+$U85*ABS(AB$1)^$Y85, IF(AB$1&lt;=$P$7, ($Q85+$U85*ABS($P$6)^$Y85)*(1-AC$1)+($AC85+$AG85*$P$7^$AK85)*AC$1,IF(AB$1&lt;=$AO85, $AC85+$AG85*AB$1^$AK85, ($AC85+$AG85*$AO85^$AK85)*(1-(AB$1-$AO85)/(1-$AO85))+$AS85*(AB$1-$AO85)/(1-$AO85))))</f>
        <v>4.8324952652903888E-2</v>
      </c>
      <c r="AD371">
        <f ca="1">IF(AB$1&lt;=$P$6,$R85+$V85*ABS(AB$1)^$Z85, IF(AB$1&lt;=$P$7, ($R85+$V85*ABS($P$6)^$Z85)*(1-AC$1)+($AD85+$AH85*$P$7^$AL85)*AC$1,IF(AB$1&lt;=$AP85, $AD85+$AH85*AB$1^$AL85, ($AD85+$AH85*$AP85^$AL85)*(1-(AB$1-$AP85)/(1-$AP85))+$AT85*(AB$1-$AP85)/(1-$AP85))))</f>
        <v>4.9552698478924642E-2</v>
      </c>
      <c r="AE371">
        <f ca="1">IF(AB$1&lt;=$P$6,$S85+$W85*ABS(AB$1)^$AA85, IF(AB$1&lt;=$P$7, ($S85+$W85*ABS($P$6)^$AA85)*(1-AC$1)+($AE85+$AI85*$P$7^$AM85)*AC$1,IF(AB$1&lt;=$AQ85, $AE85+$AI85*AB$1^$AM85, ($AE85+$AI85*$AQ85^$AM85)*(1-(AB$1-$AQ85)/(1-$AQ85))+$AU85*(AB$1-$AQ85)/(1-$AQ85))))</f>
        <v>4.8324952652903888E-2</v>
      </c>
      <c r="AF371" s="18"/>
      <c r="AG371" s="18"/>
      <c r="AH371" s="18"/>
      <c r="AI371" s="18"/>
    </row>
    <row r="372" spans="2:35" x14ac:dyDescent="0.15">
      <c r="B372">
        <v>897.803</v>
      </c>
      <c r="C372">
        <v>20</v>
      </c>
      <c r="D372" s="18">
        <v>-5.423E-2</v>
      </c>
      <c r="E372" s="18">
        <v>1.0740000000000001</v>
      </c>
      <c r="F372" s="18">
        <v>0.75990000000000002</v>
      </c>
      <c r="G372" s="18">
        <v>0.1391</v>
      </c>
      <c r="H372" s="18">
        <v>-4.4320000000000004</v>
      </c>
      <c r="I372" s="18">
        <v>1.423</v>
      </c>
      <c r="J372" s="18">
        <v>0.52410000000000001</v>
      </c>
      <c r="K372" s="18">
        <v>3.1320000000000001</v>
      </c>
      <c r="L372" s="18">
        <v>1.7110000000000001</v>
      </c>
      <c r="M372" s="18">
        <v>0.46710000000000002</v>
      </c>
      <c r="O372" s="18">
        <f t="shared" si="55"/>
        <v>1</v>
      </c>
      <c r="P372">
        <f ca="1">IF(P$1&lt;=$P$6,$P86+$T86*ABS(P$1)^$X86, IF(P$1&lt;=$P$7, ($P86+$T86*ABS($P$6)^$X86)*(1-Q$1)+($AB86+$AF86*$P$7^$AJ86)*Q$1,IF(P$1&lt;=$AN86, $AB86+$AF86*P$1^$AJ86, ($AB86+$AF86*$AN86^$AJ86)*(1-(P$1-$AN86)/(1-$AN86))+$AR86*(P$1-$AN86)/(1-$AN86))))</f>
        <v>0.12665948093256998</v>
      </c>
      <c r="Q372">
        <f ca="1">IF(P$1&lt;=$P$6,$Q86+$U86*ABS(P$1)^$Y86, IF(P$1&lt;=$P$7, ($Q86+$U86*ABS($P$6)^$Y86)*(1-Q$1)+($AC86+$AG86*$P$7^$AK86)*Q$1,IF(P$1&lt;=$AO86, $AC86+$AG86*P$1^$AK86, ($AC86+$AG86*$AO86^$AK86)*(1-(P$1-$AO86)/(1-$AO86))+$AS86*(P$1-$AO86)/(1-$AO86))))</f>
        <v>0.13517457785938936</v>
      </c>
      <c r="R372">
        <f ca="1">IF(P$1&lt;=$P$6,$R86+$V86*ABS(P$1)^$Z86, IF(P$1&lt;=$P$7, ($R86+$V86*ABS($P$6)^$Z86)*(1-Q$1)+($AD86+$AH86*$P$7^$AL86)*Q$1,IF(P$1&lt;=$AP86, $AD86+$AH86*P$1^$AL86, ($AD86+$AH86*$AP86^$AL86)*(1-(P$1-$AP86)/(1-$AP86))+$AT86*(P$1-$AP86)/(1-$AP86))))</f>
        <v>0.12665948093256998</v>
      </c>
      <c r="S372">
        <f ca="1">IF(P$1&lt;=$P$6,$S86+$W86*ABS(P$1)^$AA86, IF(P$1&lt;=$P$7, ($S86+$W86*ABS($P$6)^$AA86)*(1-Q$1)+($AE86+$AI86*$P$7^$AM86)*Q$1,IF(P$1&lt;=$AQ86, $AE86+$AI86*P$1^$AM86, ($AE86+$AI86*$AQ86^$AM86)*(1-(P$1-$AQ86)/(1-$AQ86))+$AU86*(P$1-$AQ86)/(1-$AQ86))))</f>
        <v>0.13517457785938936</v>
      </c>
      <c r="T372">
        <f ca="1">IF(T$1&lt;=$P$6,$P86+$T86*ABS(T$1)^$X86, IF(T$1&lt;=$P$7, ($P86+$T86*ABS($P$6)^$X86)*(1-U$1)+($AB86+$AF86*$P$7^$AJ86)*U$1,IF(T$1&lt;=$AN86, $AB86+$AF86*T$1^$AJ86, ($AB86+$AF86*$AN86^$AJ86)*(1-(T$1-$AN86)/(1-$AN86))+$AR86*(T$1-$AN86)/(1-$AN86))))</f>
        <v>9.6198964419817859E-2</v>
      </c>
      <c r="U372">
        <f ca="1">IF(T$1&lt;=$P$6,$Q86+$U86*ABS(T$1)^$Y86, IF(T$1&lt;=$P$7, ($Q86+$U86*ABS($P$6)^$Y86)*(1-U$1)+($AC86+$AG86*$P$7^$AK86)*U$1,IF(T$1&lt;=$AO86, $AC86+$AG86*T$1^$AK86, ($AC86+$AG86*$AO86^$AK86)*(1-(T$1-$AO86)/(1-$AO86))+$AS86*(T$1-$AO86)/(1-$AO86))))</f>
        <v>0.10136817718254551</v>
      </c>
      <c r="V372">
        <f ca="1">IF(T$1&lt;=$P$6,$R86+$V86*ABS(T$1)^$Z86, IF(T$1&lt;=$P$7, ($R86+$V86*ABS($P$6)^$Z86)*(1-U$1)+($AD86+$AH86*$P$7^$AL86)*U$1,IF(T$1&lt;=$AP86, $AD86+$AH86*T$1^$AL86, ($AD86+$AH86*$AP86^$AL86)*(1-(T$1-$AP86)/(1-$AP86))+$AT86*(T$1-$AP86)/(1-$AP86))))</f>
        <v>9.6198964419817859E-2</v>
      </c>
      <c r="W372">
        <f ca="1">IF(T$1&lt;=$P$6,$S86+$W86*ABS(T$1)^$AA86, IF(T$1&lt;=$P$7, ($S86+$W86*ABS($P$6)^$AA86)*(1-U$1)+($AE86+$AI86*$P$7^$AM86)*U$1,IF(T$1&lt;=$AQ86, $AE86+$AI86*T$1^$AM86, ($AE86+$AI86*$AQ86^$AM86)*(1-(T$1-$AQ86)/(1-$AQ86))+$AU86*(T$1-$AQ86)/(1-$AQ86))))</f>
        <v>0.10136817718254551</v>
      </c>
      <c r="X372">
        <f ca="1">IF(X$1&lt;=$P$6,$P86+$T86*ABS(X$1)^$X86, IF(X$1&lt;=$P$7, ($P86+$T86*ABS($P$6)^$X86)*(1-Y$1)+($AB86+$AF86*$P$7^$AJ86)*Y$1,IF(X$1&lt;=$AN86, $AB86+$AF86*X$1^$AJ86, ($AB86+$AF86*$AN86^$AJ86)*(1-(X$1-$AN86)/(1-$AN86))+$AR86*(X$1-$AN86)/(1-$AN86))))</f>
        <v>7.1012538981783557E-2</v>
      </c>
      <c r="Y372">
        <f ca="1">IF(X$1&lt;=$P$6,$Q86+$U86*ABS(X$1)^$Y86, IF(X$1&lt;=$P$7, ($Q86+$U86*ABS($P$6)^$Y86)*(1-Y$1)+($AC86+$AG86*$P$7^$AK86)*Y$1,IF(X$1&lt;=$AO86, $AC86+$AG86*X$1^$AK86, ($AC86+$AG86*$AO86^$AK86)*(1-(X$1-$AO86)/(1-$AO86))+$AS86*(X$1-$AO86)/(1-$AO86))))</f>
        <v>6.6746172469713858E-2</v>
      </c>
      <c r="Z372">
        <f ca="1">IF(X$1&lt;=$P$6,$R86+$V86*ABS(X$1)^$Z86, IF(X$1&lt;=$P$7, ($R86+$V86*ABS($P$6)^$Z86)*(1-Y$1)+($AD86+$AH86*$P$7^$AL86)*Y$1,IF(X$1&lt;=$AP86, $AD86+$AH86*X$1^$AL86, ($AD86+$AH86*$AP86^$AL86)*(1-(X$1-$AP86)/(1-$AP86))+$AT86*(X$1-$AP86)/(1-$AP86))))</f>
        <v>7.1012538981783557E-2</v>
      </c>
      <c r="AA372">
        <f ca="1">IF(X$1&lt;=$P$6,$S86+$W86*ABS(X$1)^$AA86, IF(X$1&lt;=$P$7, ($S86+$W86*ABS($P$6)^$AA86)*(1-Y$1)+($AE86+$AI86*$P$7^$AM86)*Y$1,IF(X$1&lt;=$AQ86, $AE86+$AI86*X$1^$AM86, ($AE86+$AI86*$AQ86^$AM86)*(1-(X$1-$AQ86)/(1-$AQ86))+$AU86*(X$1-$AQ86)/(1-$AQ86))))</f>
        <v>6.6746172469713858E-2</v>
      </c>
      <c r="AB372">
        <f ca="1">IF(AB$1&lt;=$P$6,$P86+$T86*ABS(AB$1)^$X86, IF(AB$1&lt;=$P$7, ($P86+$T86*ABS($P$6)^$X86)*(1-AC$1)+($AB86+$AF86*$P$7^$AJ86)*AC$1,IF(AB$1&lt;=$AN86, $AB86+$AF86*AB$1^$AJ86, ($AB86+$AF86*$AN86^$AJ86)*(1-(AB$1-$AN86)/(1-$AN86))+$AR86*(AB$1-$AN86)/(1-$AN86))))</f>
        <v>4.9552698478924642E-2</v>
      </c>
      <c r="AC372">
        <f ca="1">IF(AB$1&lt;=$P$6,$Q86+$U86*ABS(AB$1)^$Y86, IF(AB$1&lt;=$P$7, ($Q86+$U86*ABS($P$6)^$Y86)*(1-AC$1)+($AC86+$AG86*$P$7^$AK86)*AC$1,IF(AB$1&lt;=$AO86, $AC86+$AG86*AB$1^$AK86, ($AC86+$AG86*$AO86^$AK86)*(1-(AB$1-$AO86)/(1-$AO86))+$AS86*(AB$1-$AO86)/(1-$AO86))))</f>
        <v>4.8324952652903888E-2</v>
      </c>
      <c r="AD372">
        <f ca="1">IF(AB$1&lt;=$P$6,$R86+$V86*ABS(AB$1)^$Z86, IF(AB$1&lt;=$P$7, ($R86+$V86*ABS($P$6)^$Z86)*(1-AC$1)+($AD86+$AH86*$P$7^$AL86)*AC$1,IF(AB$1&lt;=$AP86, $AD86+$AH86*AB$1^$AL86, ($AD86+$AH86*$AP86^$AL86)*(1-(AB$1-$AP86)/(1-$AP86))+$AT86*(AB$1-$AP86)/(1-$AP86))))</f>
        <v>4.9552698478924642E-2</v>
      </c>
      <c r="AE372">
        <f ca="1">IF(AB$1&lt;=$P$6,$S86+$W86*ABS(AB$1)^$AA86, IF(AB$1&lt;=$P$7, ($S86+$W86*ABS($P$6)^$AA86)*(1-AC$1)+($AE86+$AI86*$P$7^$AM86)*AC$1,IF(AB$1&lt;=$AQ86, $AE86+$AI86*AB$1^$AM86, ($AE86+$AI86*$AQ86^$AM86)*(1-(AB$1-$AQ86)/(1-$AQ86))+$AU86*(AB$1-$AQ86)/(1-$AQ86))))</f>
        <v>4.8324952652903888E-2</v>
      </c>
      <c r="AF372" s="18"/>
      <c r="AG372" s="18"/>
      <c r="AH372" s="18"/>
      <c r="AI372" s="18"/>
    </row>
    <row r="373" spans="2:35" x14ac:dyDescent="0.15">
      <c r="B373">
        <v>1036.3610000000001</v>
      </c>
      <c r="C373">
        <v>1</v>
      </c>
      <c r="D373" s="18">
        <v>3.7960000000000001E-2</v>
      </c>
      <c r="E373" s="18">
        <v>-0.52539999999999998</v>
      </c>
      <c r="F373" s="18">
        <v>0.7601</v>
      </c>
      <c r="G373" s="18">
        <v>0.72960000000000003</v>
      </c>
      <c r="H373" s="18">
        <v>0.1497</v>
      </c>
      <c r="I373" s="18">
        <v>1.722</v>
      </c>
      <c r="J373" s="18">
        <v>3.0929999999999999E-2</v>
      </c>
      <c r="K373" s="18">
        <v>7.4349999999999999E-2</v>
      </c>
      <c r="L373" s="18">
        <v>2.4159999999999999</v>
      </c>
      <c r="M373" s="18">
        <v>0.1651</v>
      </c>
      <c r="O373" s="18">
        <f t="shared" si="55"/>
        <v>1</v>
      </c>
      <c r="P373">
        <f t="shared" ref="P373:P436" ca="1" si="56">IF(P$1&lt;=$P$6,$P87+$T87*ABS(P$1)^$X87, IF(P$1&lt;=$P$7, ($P87+$T87*ABS($P$6)^$X87)*(1-Q$1)+($AB87+$AF87*$P$7^$AJ87)*Q$1,IF(P$1&lt;=$AN87, $AB87+$AF87*P$1^$AJ87, ($AB87+$AF87*$AN87^$AJ87)*(1-(P$1-$AN87)/(1-$AN87))+$AR87*(P$1-$AN87)/(1-$AN87))))</f>
        <v>0.12665948093256998</v>
      </c>
      <c r="Q373">
        <f t="shared" ref="Q373:Q436" ca="1" si="57">IF(P$1&lt;=$P$6,$Q87+$U87*ABS(P$1)^$Y87, IF(P$1&lt;=$P$7, ($Q87+$U87*ABS($P$6)^$Y87)*(1-Q$1)+($AC87+$AG87*$P$7^$AK87)*Q$1,IF(P$1&lt;=$AO87, $AC87+$AG87*P$1^$AK87, ($AC87+$AG87*$AO87^$AK87)*(1-(P$1-$AO87)/(1-$AO87))+$AS87*(P$1-$AO87)/(1-$AO87))))</f>
        <v>0.13517457785938936</v>
      </c>
      <c r="R373">
        <f t="shared" ref="R373:R436" ca="1" si="58">IF(P$1&lt;=$P$6,$R87+$V87*ABS(P$1)^$Z87, IF(P$1&lt;=$P$7, ($R87+$V87*ABS($P$6)^$Z87)*(1-Q$1)+($AD87+$AH87*$P$7^$AL87)*Q$1,IF(P$1&lt;=$AP87, $AD87+$AH87*P$1^$AL87, ($AD87+$AH87*$AP87^$AL87)*(1-(P$1-$AP87)/(1-$AP87))+$AT87*(P$1-$AP87)/(1-$AP87))))</f>
        <v>0.12665948093256998</v>
      </c>
      <c r="S373">
        <f t="shared" ref="S373:S436" ca="1" si="59">IF(P$1&lt;=$P$6,$S87+$W87*ABS(P$1)^$AA87, IF(P$1&lt;=$P$7, ($S87+$W87*ABS($P$6)^$AA87)*(1-Q$1)+($AE87+$AI87*$P$7^$AM87)*Q$1,IF(P$1&lt;=$AQ87, $AE87+$AI87*P$1^$AM87, ($AE87+$AI87*$AQ87^$AM87)*(1-(P$1-$AQ87)/(1-$AQ87))+$AU87*(P$1-$AQ87)/(1-$AQ87))))</f>
        <v>0.13517457785938936</v>
      </c>
      <c r="T373">
        <f t="shared" ref="T373:T436" ca="1" si="60">IF(T$1&lt;=$P$6,$P87+$T87*ABS(T$1)^$X87, IF(T$1&lt;=$P$7, ($P87+$T87*ABS($P$6)^$X87)*(1-U$1)+($AB87+$AF87*$P$7^$AJ87)*U$1,IF(T$1&lt;=$AN87, $AB87+$AF87*T$1^$AJ87, ($AB87+$AF87*$AN87^$AJ87)*(1-(T$1-$AN87)/(1-$AN87))+$AR87*(T$1-$AN87)/(1-$AN87))))</f>
        <v>9.6198964419817859E-2</v>
      </c>
      <c r="U373">
        <f t="shared" ref="U373:U436" ca="1" si="61">IF(T$1&lt;=$P$6,$Q87+$U87*ABS(T$1)^$Y87, IF(T$1&lt;=$P$7, ($Q87+$U87*ABS($P$6)^$Y87)*(1-U$1)+($AC87+$AG87*$P$7^$AK87)*U$1,IF(T$1&lt;=$AO87, $AC87+$AG87*T$1^$AK87, ($AC87+$AG87*$AO87^$AK87)*(1-(T$1-$AO87)/(1-$AO87))+$AS87*(T$1-$AO87)/(1-$AO87))))</f>
        <v>0.10136817718254551</v>
      </c>
      <c r="V373">
        <f t="shared" ref="V373:V436" ca="1" si="62">IF(T$1&lt;=$P$6,$R87+$V87*ABS(T$1)^$Z87, IF(T$1&lt;=$P$7, ($R87+$V87*ABS($P$6)^$Z87)*(1-U$1)+($AD87+$AH87*$P$7^$AL87)*U$1,IF(T$1&lt;=$AP87, $AD87+$AH87*T$1^$AL87, ($AD87+$AH87*$AP87^$AL87)*(1-(T$1-$AP87)/(1-$AP87))+$AT87*(T$1-$AP87)/(1-$AP87))))</f>
        <v>9.6198964419817859E-2</v>
      </c>
      <c r="W373">
        <f t="shared" ref="W373:W436" ca="1" si="63">IF(T$1&lt;=$P$6,$S87+$W87*ABS(T$1)^$AA87, IF(T$1&lt;=$P$7, ($S87+$W87*ABS($P$6)^$AA87)*(1-U$1)+($AE87+$AI87*$P$7^$AM87)*U$1,IF(T$1&lt;=$AQ87, $AE87+$AI87*T$1^$AM87, ($AE87+$AI87*$AQ87^$AM87)*(1-(T$1-$AQ87)/(1-$AQ87))+$AU87*(T$1-$AQ87)/(1-$AQ87))))</f>
        <v>0.10136817718254551</v>
      </c>
      <c r="X373">
        <f t="shared" ref="X373:X436" ca="1" si="64">IF(X$1&lt;=$P$6,$P87+$T87*ABS(X$1)^$X87, IF(X$1&lt;=$P$7, ($P87+$T87*ABS($P$6)^$X87)*(1-Y$1)+($AB87+$AF87*$P$7^$AJ87)*Y$1,IF(X$1&lt;=$AN87, $AB87+$AF87*X$1^$AJ87, ($AB87+$AF87*$AN87^$AJ87)*(1-(X$1-$AN87)/(1-$AN87))+$AR87*(X$1-$AN87)/(1-$AN87))))</f>
        <v>7.1012538981783557E-2</v>
      </c>
      <c r="Y373">
        <f t="shared" ref="Y373:Y436" ca="1" si="65">IF(X$1&lt;=$P$6,$Q87+$U87*ABS(X$1)^$Y87, IF(X$1&lt;=$P$7, ($Q87+$U87*ABS($P$6)^$Y87)*(1-Y$1)+($AC87+$AG87*$P$7^$AK87)*Y$1,IF(X$1&lt;=$AO87, $AC87+$AG87*X$1^$AK87, ($AC87+$AG87*$AO87^$AK87)*(1-(X$1-$AO87)/(1-$AO87))+$AS87*(X$1-$AO87)/(1-$AO87))))</f>
        <v>6.6746172469713858E-2</v>
      </c>
      <c r="Z373">
        <f t="shared" ref="Z373:Z436" ca="1" si="66">IF(X$1&lt;=$P$6,$R87+$V87*ABS(X$1)^$Z87, IF(X$1&lt;=$P$7, ($R87+$V87*ABS($P$6)^$Z87)*(1-Y$1)+($AD87+$AH87*$P$7^$AL87)*Y$1,IF(X$1&lt;=$AP87, $AD87+$AH87*X$1^$AL87, ($AD87+$AH87*$AP87^$AL87)*(1-(X$1-$AP87)/(1-$AP87))+$AT87*(X$1-$AP87)/(1-$AP87))))</f>
        <v>7.1012538981783557E-2</v>
      </c>
      <c r="AA373">
        <f t="shared" ref="AA373:AA436" ca="1" si="67">IF(X$1&lt;=$P$6,$S87+$W87*ABS(X$1)^$AA87, IF(X$1&lt;=$P$7, ($S87+$W87*ABS($P$6)^$AA87)*(1-Y$1)+($AE87+$AI87*$P$7^$AM87)*Y$1,IF(X$1&lt;=$AQ87, $AE87+$AI87*X$1^$AM87, ($AE87+$AI87*$AQ87^$AM87)*(1-(X$1-$AQ87)/(1-$AQ87))+$AU87*(X$1-$AQ87)/(1-$AQ87))))</f>
        <v>6.6746172469713858E-2</v>
      </c>
      <c r="AB373">
        <f t="shared" ref="AB373:AB436" ca="1" si="68">IF(AB$1&lt;=$P$6,$P87+$T87*ABS(AB$1)^$X87, IF(AB$1&lt;=$P$7, ($P87+$T87*ABS($P$6)^$X87)*(1-AC$1)+($AB87+$AF87*$P$7^$AJ87)*AC$1,IF(AB$1&lt;=$AN87, $AB87+$AF87*AB$1^$AJ87, ($AB87+$AF87*$AN87^$AJ87)*(1-(AB$1-$AN87)/(1-$AN87))+$AR87*(AB$1-$AN87)/(1-$AN87))))</f>
        <v>4.9552698478924642E-2</v>
      </c>
      <c r="AC373">
        <f t="shared" ref="AC373:AC436" ca="1" si="69">IF(AB$1&lt;=$P$6,$Q87+$U87*ABS(AB$1)^$Y87, IF(AB$1&lt;=$P$7, ($Q87+$U87*ABS($P$6)^$Y87)*(1-AC$1)+($AC87+$AG87*$P$7^$AK87)*AC$1,IF(AB$1&lt;=$AO87, $AC87+$AG87*AB$1^$AK87, ($AC87+$AG87*$AO87^$AK87)*(1-(AB$1-$AO87)/(1-$AO87))+$AS87*(AB$1-$AO87)/(1-$AO87))))</f>
        <v>4.8324952652903888E-2</v>
      </c>
      <c r="AD373">
        <f t="shared" ref="AD373:AD436" ca="1" si="70">IF(AB$1&lt;=$P$6,$R87+$V87*ABS(AB$1)^$Z87, IF(AB$1&lt;=$P$7, ($R87+$V87*ABS($P$6)^$Z87)*(1-AC$1)+($AD87+$AH87*$P$7^$AL87)*AC$1,IF(AB$1&lt;=$AP87, $AD87+$AH87*AB$1^$AL87, ($AD87+$AH87*$AP87^$AL87)*(1-(AB$1-$AP87)/(1-$AP87))+$AT87*(AB$1-$AP87)/(1-$AP87))))</f>
        <v>4.9552698478924642E-2</v>
      </c>
      <c r="AE373">
        <f t="shared" ref="AE373:AE436" ca="1" si="71">IF(AB$1&lt;=$P$6,$S87+$W87*ABS(AB$1)^$AA87, IF(AB$1&lt;=$P$7, ($S87+$W87*ABS($P$6)^$AA87)*(1-AC$1)+($AE87+$AI87*$P$7^$AM87)*AC$1,IF(AB$1&lt;=$AQ87, $AE87+$AI87*AB$1^$AM87, ($AE87+$AI87*$AQ87^$AM87)*(1-(AB$1-$AQ87)/(1-$AQ87))+$AU87*(AB$1-$AQ87)/(1-$AQ87))))</f>
        <v>4.8324952652903888E-2</v>
      </c>
      <c r="AF373" s="18"/>
      <c r="AG373" s="18"/>
      <c r="AH373" s="18"/>
      <c r="AI373" s="18"/>
    </row>
    <row r="374" spans="2:35" x14ac:dyDescent="0.15">
      <c r="B374">
        <v>1036.3610000000001</v>
      </c>
      <c r="C374">
        <v>3</v>
      </c>
      <c r="D374" s="18">
        <v>-0.18029999999999999</v>
      </c>
      <c r="E374" s="18">
        <v>-0.26369999999999999</v>
      </c>
      <c r="F374" s="18">
        <v>1.3979999999999999</v>
      </c>
      <c r="G374" s="18">
        <v>9.6839999999999996E-2</v>
      </c>
      <c r="H374" s="18">
        <v>0.19789999999999999</v>
      </c>
      <c r="I374" s="18">
        <v>1.6930000000000001</v>
      </c>
      <c r="J374" s="18">
        <v>3.0020000000000002E-2</v>
      </c>
      <c r="K374" s="18">
        <v>-3.052E-3</v>
      </c>
      <c r="L374" s="18">
        <v>1.8009999999999999</v>
      </c>
      <c r="M374" s="18">
        <v>9.4829999999999998E-2</v>
      </c>
      <c r="O374" s="18">
        <f t="shared" si="55"/>
        <v>1</v>
      </c>
      <c r="P374">
        <f t="shared" ca="1" si="56"/>
        <v>0.12665948093256998</v>
      </c>
      <c r="Q374">
        <f t="shared" ca="1" si="57"/>
        <v>0.13517457785938936</v>
      </c>
      <c r="R374">
        <f t="shared" ca="1" si="58"/>
        <v>0.12665948093256998</v>
      </c>
      <c r="S374">
        <f t="shared" ca="1" si="59"/>
        <v>0.13517457785938936</v>
      </c>
      <c r="T374">
        <f t="shared" ca="1" si="60"/>
        <v>9.6198964419817859E-2</v>
      </c>
      <c r="U374">
        <f t="shared" ca="1" si="61"/>
        <v>0.10136817718254551</v>
      </c>
      <c r="V374">
        <f t="shared" ca="1" si="62"/>
        <v>9.6198964419817859E-2</v>
      </c>
      <c r="W374">
        <f t="shared" ca="1" si="63"/>
        <v>0.10136817718254551</v>
      </c>
      <c r="X374">
        <f t="shared" ca="1" si="64"/>
        <v>7.1012538981783557E-2</v>
      </c>
      <c r="Y374">
        <f t="shared" ca="1" si="65"/>
        <v>6.6746172469713858E-2</v>
      </c>
      <c r="Z374">
        <f t="shared" ca="1" si="66"/>
        <v>7.1012538981783557E-2</v>
      </c>
      <c r="AA374">
        <f t="shared" ca="1" si="67"/>
        <v>6.6746172469713858E-2</v>
      </c>
      <c r="AB374">
        <f t="shared" ca="1" si="68"/>
        <v>4.9552698478924642E-2</v>
      </c>
      <c r="AC374">
        <f t="shared" ca="1" si="69"/>
        <v>4.8324952652903888E-2</v>
      </c>
      <c r="AD374">
        <f t="shared" ca="1" si="70"/>
        <v>4.9552698478924642E-2</v>
      </c>
      <c r="AE374">
        <f t="shared" ca="1" si="71"/>
        <v>4.8324952652903888E-2</v>
      </c>
      <c r="AF374" s="18"/>
      <c r="AG374" s="18"/>
      <c r="AH374" s="18"/>
      <c r="AI374" s="18"/>
    </row>
    <row r="375" spans="2:35" x14ac:dyDescent="0.15">
      <c r="B375">
        <v>1036.3610000000001</v>
      </c>
      <c r="C375">
        <v>5</v>
      </c>
      <c r="D375" s="18">
        <v>-0.25750000000000001</v>
      </c>
      <c r="E375" s="18">
        <v>-1.1040000000000001</v>
      </c>
      <c r="F375" s="18">
        <v>1.363</v>
      </c>
      <c r="G375" s="18">
        <v>0.1802</v>
      </c>
      <c r="H375" s="18">
        <v>1.4079999999999999</v>
      </c>
      <c r="I375" s="18">
        <v>1.5429999999999999</v>
      </c>
      <c r="J375" s="18">
        <v>0.40379999999999999</v>
      </c>
      <c r="K375" s="18">
        <v>-0.37780000000000002</v>
      </c>
      <c r="L375" s="18">
        <v>2.2850000000000001</v>
      </c>
      <c r="M375" s="18">
        <v>0.18959999999999999</v>
      </c>
      <c r="O375" s="18">
        <f t="shared" si="55"/>
        <v>1</v>
      </c>
      <c r="P375">
        <f t="shared" ca="1" si="56"/>
        <v>0.12665948093256998</v>
      </c>
      <c r="Q375">
        <f t="shared" ca="1" si="57"/>
        <v>0.13517457785938936</v>
      </c>
      <c r="R375">
        <f t="shared" ca="1" si="58"/>
        <v>0.12665948093256998</v>
      </c>
      <c r="S375">
        <f t="shared" ca="1" si="59"/>
        <v>0.13517457785938936</v>
      </c>
      <c r="T375">
        <f t="shared" ca="1" si="60"/>
        <v>9.6198964419817859E-2</v>
      </c>
      <c r="U375">
        <f t="shared" ca="1" si="61"/>
        <v>0.10136817718254551</v>
      </c>
      <c r="V375">
        <f t="shared" ca="1" si="62"/>
        <v>9.6198964419817859E-2</v>
      </c>
      <c r="W375">
        <f t="shared" ca="1" si="63"/>
        <v>0.10136817718254551</v>
      </c>
      <c r="X375">
        <f t="shared" ca="1" si="64"/>
        <v>7.1012538981783557E-2</v>
      </c>
      <c r="Y375">
        <f t="shared" ca="1" si="65"/>
        <v>6.6746172469713858E-2</v>
      </c>
      <c r="Z375">
        <f t="shared" ca="1" si="66"/>
        <v>7.1012538981783557E-2</v>
      </c>
      <c r="AA375">
        <f t="shared" ca="1" si="67"/>
        <v>6.6746172469713858E-2</v>
      </c>
      <c r="AB375">
        <f t="shared" ca="1" si="68"/>
        <v>4.9552698478924642E-2</v>
      </c>
      <c r="AC375">
        <f t="shared" ca="1" si="69"/>
        <v>4.8324952652903888E-2</v>
      </c>
      <c r="AD375">
        <f t="shared" ca="1" si="70"/>
        <v>4.9552698478924642E-2</v>
      </c>
      <c r="AE375">
        <f t="shared" ca="1" si="71"/>
        <v>4.8324952652903888E-2</v>
      </c>
      <c r="AF375" s="18"/>
      <c r="AG375" s="18"/>
      <c r="AH375" s="18"/>
      <c r="AI375" s="18"/>
    </row>
    <row r="376" spans="2:35" x14ac:dyDescent="0.15">
      <c r="B376">
        <v>1036.3610000000001</v>
      </c>
      <c r="C376">
        <v>7</v>
      </c>
      <c r="D376" s="18">
        <v>-0.23580000000000001</v>
      </c>
      <c r="E376" s="18">
        <v>0.48670000000000002</v>
      </c>
      <c r="F376" s="18">
        <v>0.56189999999999996</v>
      </c>
      <c r="G376" s="18">
        <v>5.5849999999999997E-2</v>
      </c>
      <c r="H376" s="18">
        <v>-2.0070000000000001</v>
      </c>
      <c r="I376" s="18">
        <v>1.5169999999999999</v>
      </c>
      <c r="J376" s="18">
        <v>0.3705</v>
      </c>
      <c r="K376" s="18">
        <v>1.3080000000000001</v>
      </c>
      <c r="L376" s="18">
        <v>1.7769999999999999</v>
      </c>
      <c r="M376" s="18">
        <v>0.3422</v>
      </c>
      <c r="O376" s="18">
        <f t="shared" si="55"/>
        <v>1</v>
      </c>
      <c r="P376">
        <f t="shared" ca="1" si="56"/>
        <v>0.12665948093256998</v>
      </c>
      <c r="Q376">
        <f t="shared" ca="1" si="57"/>
        <v>0.13517457785938936</v>
      </c>
      <c r="R376">
        <f t="shared" ca="1" si="58"/>
        <v>0.12665948093256998</v>
      </c>
      <c r="S376">
        <f t="shared" ca="1" si="59"/>
        <v>0.13517457785938936</v>
      </c>
      <c r="T376">
        <f t="shared" ca="1" si="60"/>
        <v>9.6198964419817859E-2</v>
      </c>
      <c r="U376">
        <f t="shared" ca="1" si="61"/>
        <v>0.10136817718254551</v>
      </c>
      <c r="V376">
        <f t="shared" ca="1" si="62"/>
        <v>9.6198964419817859E-2</v>
      </c>
      <c r="W376">
        <f t="shared" ca="1" si="63"/>
        <v>0.10136817718254551</v>
      </c>
      <c r="X376">
        <f t="shared" ca="1" si="64"/>
        <v>7.1012538981783557E-2</v>
      </c>
      <c r="Y376">
        <f t="shared" ca="1" si="65"/>
        <v>6.6746172469713858E-2</v>
      </c>
      <c r="Z376">
        <f t="shared" ca="1" si="66"/>
        <v>7.1012538981783557E-2</v>
      </c>
      <c r="AA376">
        <f t="shared" ca="1" si="67"/>
        <v>6.6746172469713858E-2</v>
      </c>
      <c r="AB376">
        <f t="shared" ca="1" si="68"/>
        <v>4.9552698478924642E-2</v>
      </c>
      <c r="AC376">
        <f t="shared" ca="1" si="69"/>
        <v>4.8324952652903888E-2</v>
      </c>
      <c r="AD376">
        <f t="shared" ca="1" si="70"/>
        <v>4.9552698478924642E-2</v>
      </c>
      <c r="AE376">
        <f t="shared" ca="1" si="71"/>
        <v>4.8324952652903888E-2</v>
      </c>
      <c r="AF376" s="18"/>
      <c r="AG376" s="18"/>
      <c r="AH376" s="18"/>
      <c r="AI376" s="18"/>
    </row>
    <row r="377" spans="2:35" x14ac:dyDescent="0.15">
      <c r="B377">
        <v>1036.3610000000001</v>
      </c>
      <c r="C377">
        <v>10</v>
      </c>
      <c r="D377" s="18">
        <v>-0.50739999999999996</v>
      </c>
      <c r="E377" s="18">
        <v>-3.85</v>
      </c>
      <c r="F377" s="18">
        <v>1.3080000000000001</v>
      </c>
      <c r="G377" s="18">
        <v>0.28889999999999999</v>
      </c>
      <c r="H377" s="18">
        <v>7.1189999999999998</v>
      </c>
      <c r="I377" s="18">
        <v>1.6140000000000001</v>
      </c>
      <c r="J377" s="18">
        <v>0.49120000000000003</v>
      </c>
      <c r="K377" s="18">
        <v>-3.1379999999999999</v>
      </c>
      <c r="L377" s="18">
        <v>2.14</v>
      </c>
      <c r="M377" s="18">
        <v>0.4002</v>
      </c>
      <c r="O377" s="18">
        <f t="shared" si="55"/>
        <v>1</v>
      </c>
      <c r="P377">
        <f t="shared" ca="1" si="56"/>
        <v>0.12665948093256998</v>
      </c>
      <c r="Q377">
        <f t="shared" ca="1" si="57"/>
        <v>0.13517457785938936</v>
      </c>
      <c r="R377">
        <f t="shared" ca="1" si="58"/>
        <v>0.12665948093256998</v>
      </c>
      <c r="S377">
        <f t="shared" ca="1" si="59"/>
        <v>0.13517457785938936</v>
      </c>
      <c r="T377">
        <f t="shared" ca="1" si="60"/>
        <v>9.6198964419817859E-2</v>
      </c>
      <c r="U377">
        <f t="shared" ca="1" si="61"/>
        <v>0.10136817718254551</v>
      </c>
      <c r="V377">
        <f t="shared" ca="1" si="62"/>
        <v>9.6198964419817859E-2</v>
      </c>
      <c r="W377">
        <f t="shared" ca="1" si="63"/>
        <v>0.10136817718254551</v>
      </c>
      <c r="X377">
        <f t="shared" ca="1" si="64"/>
        <v>7.1012538981783557E-2</v>
      </c>
      <c r="Y377">
        <f t="shared" ca="1" si="65"/>
        <v>6.6746172469713858E-2</v>
      </c>
      <c r="Z377">
        <f t="shared" ca="1" si="66"/>
        <v>7.1012538981783557E-2</v>
      </c>
      <c r="AA377">
        <f t="shared" ca="1" si="67"/>
        <v>6.6746172469713858E-2</v>
      </c>
      <c r="AB377">
        <f t="shared" ca="1" si="68"/>
        <v>4.9552698478924642E-2</v>
      </c>
      <c r="AC377">
        <f t="shared" ca="1" si="69"/>
        <v>4.8324952652903888E-2</v>
      </c>
      <c r="AD377">
        <f t="shared" ca="1" si="70"/>
        <v>4.9552698478924642E-2</v>
      </c>
      <c r="AE377">
        <f t="shared" ca="1" si="71"/>
        <v>4.8324952652903888E-2</v>
      </c>
      <c r="AF377" s="18"/>
      <c r="AG377" s="18"/>
      <c r="AH377" s="18"/>
      <c r="AI377" s="18"/>
    </row>
    <row r="378" spans="2:35" x14ac:dyDescent="0.15">
      <c r="B378">
        <v>1036.3610000000001</v>
      </c>
      <c r="C378">
        <v>15</v>
      </c>
      <c r="D378" s="18">
        <v>-0.2215</v>
      </c>
      <c r="E378" s="18">
        <v>0.39439999999999997</v>
      </c>
      <c r="F378" s="18">
        <v>0.82499999999999996</v>
      </c>
      <c r="G378" s="18">
        <v>8.5000000000000006E-2</v>
      </c>
      <c r="H378" s="18">
        <v>-1.014</v>
      </c>
      <c r="I378" s="18">
        <v>1.5840000000000001</v>
      </c>
      <c r="J378" s="18">
        <v>0.21929999999999999</v>
      </c>
      <c r="K378" s="18">
        <v>0.56269999999999998</v>
      </c>
      <c r="L378" s="18">
        <v>1.8220000000000001</v>
      </c>
      <c r="M378" s="18">
        <v>0.13930000000000001</v>
      </c>
      <c r="O378" s="18">
        <f t="shared" ref="O378:O415" si="72">O92</f>
        <v>1</v>
      </c>
      <c r="P378">
        <f t="shared" ca="1" si="56"/>
        <v>0.12665948093256998</v>
      </c>
      <c r="Q378">
        <f t="shared" ca="1" si="57"/>
        <v>0.13517457785938936</v>
      </c>
      <c r="R378">
        <f t="shared" ca="1" si="58"/>
        <v>0.12665948093256998</v>
      </c>
      <c r="S378">
        <f t="shared" ca="1" si="59"/>
        <v>0.13517457785938936</v>
      </c>
      <c r="T378">
        <f t="shared" ca="1" si="60"/>
        <v>9.6198964419817859E-2</v>
      </c>
      <c r="U378">
        <f t="shared" ca="1" si="61"/>
        <v>0.10136817718254551</v>
      </c>
      <c r="V378">
        <f t="shared" ca="1" si="62"/>
        <v>9.6198964419817859E-2</v>
      </c>
      <c r="W378">
        <f t="shared" ca="1" si="63"/>
        <v>0.10136817718254551</v>
      </c>
      <c r="X378">
        <f t="shared" ca="1" si="64"/>
        <v>7.1012538981783557E-2</v>
      </c>
      <c r="Y378">
        <f t="shared" ca="1" si="65"/>
        <v>6.6746172469713858E-2</v>
      </c>
      <c r="Z378">
        <f t="shared" ca="1" si="66"/>
        <v>7.1012538981783557E-2</v>
      </c>
      <c r="AA378">
        <f t="shared" ca="1" si="67"/>
        <v>6.6746172469713858E-2</v>
      </c>
      <c r="AB378">
        <f t="shared" ca="1" si="68"/>
        <v>4.9552698478924642E-2</v>
      </c>
      <c r="AC378">
        <f t="shared" ca="1" si="69"/>
        <v>4.8324952652903888E-2</v>
      </c>
      <c r="AD378">
        <f t="shared" ca="1" si="70"/>
        <v>4.9552698478924642E-2</v>
      </c>
      <c r="AE378">
        <f t="shared" ca="1" si="71"/>
        <v>4.8324952652903888E-2</v>
      </c>
      <c r="AF378" s="18"/>
      <c r="AG378" s="18"/>
      <c r="AH378" s="18"/>
      <c r="AI378" s="18"/>
    </row>
    <row r="379" spans="2:35" x14ac:dyDescent="0.15">
      <c r="B379">
        <v>1036.3610000000001</v>
      </c>
      <c r="C379">
        <v>20</v>
      </c>
      <c r="D379" s="18">
        <v>-5.423E-2</v>
      </c>
      <c r="E379" s="18">
        <v>1.0740000000000001</v>
      </c>
      <c r="F379" s="18">
        <v>0.75990000000000002</v>
      </c>
      <c r="G379" s="18">
        <v>0.1391</v>
      </c>
      <c r="H379" s="18">
        <v>-4.4320000000000004</v>
      </c>
      <c r="I379" s="18">
        <v>1.423</v>
      </c>
      <c r="J379" s="18">
        <v>0.52410000000000001</v>
      </c>
      <c r="K379" s="18">
        <v>3.1320000000000001</v>
      </c>
      <c r="L379" s="18">
        <v>1.7110000000000001</v>
      </c>
      <c r="M379" s="18">
        <v>0.46710000000000002</v>
      </c>
      <c r="O379" s="18">
        <f t="shared" si="72"/>
        <v>1</v>
      </c>
      <c r="P379">
        <f t="shared" ca="1" si="56"/>
        <v>0.12665948093256998</v>
      </c>
      <c r="Q379">
        <f t="shared" ca="1" si="57"/>
        <v>0.13517457785938936</v>
      </c>
      <c r="R379">
        <f t="shared" ca="1" si="58"/>
        <v>0.12665948093256998</v>
      </c>
      <c r="S379">
        <f t="shared" ca="1" si="59"/>
        <v>0.13517457785938936</v>
      </c>
      <c r="T379">
        <f t="shared" ca="1" si="60"/>
        <v>9.6198964419817859E-2</v>
      </c>
      <c r="U379">
        <f t="shared" ca="1" si="61"/>
        <v>0.10136817718254551</v>
      </c>
      <c r="V379">
        <f t="shared" ca="1" si="62"/>
        <v>9.6198964419817859E-2</v>
      </c>
      <c r="W379">
        <f t="shared" ca="1" si="63"/>
        <v>0.10136817718254551</v>
      </c>
      <c r="X379">
        <f t="shared" ca="1" si="64"/>
        <v>7.1012538981783557E-2</v>
      </c>
      <c r="Y379">
        <f t="shared" ca="1" si="65"/>
        <v>6.6746172469713858E-2</v>
      </c>
      <c r="Z379">
        <f t="shared" ca="1" si="66"/>
        <v>7.1012538981783557E-2</v>
      </c>
      <c r="AA379">
        <f t="shared" ca="1" si="67"/>
        <v>6.6746172469713858E-2</v>
      </c>
      <c r="AB379">
        <f t="shared" ca="1" si="68"/>
        <v>4.9552698478924642E-2</v>
      </c>
      <c r="AC379">
        <f t="shared" ca="1" si="69"/>
        <v>4.8324952652903888E-2</v>
      </c>
      <c r="AD379">
        <f t="shared" ca="1" si="70"/>
        <v>4.9552698478924642E-2</v>
      </c>
      <c r="AE379">
        <f t="shared" ca="1" si="71"/>
        <v>4.8324952652903888E-2</v>
      </c>
      <c r="AF379" s="18"/>
      <c r="AG379" s="18"/>
      <c r="AH379" s="18"/>
      <c r="AI379" s="18"/>
    </row>
    <row r="380" spans="2:35" x14ac:dyDescent="0.15">
      <c r="B380">
        <v>0.76500000000000001</v>
      </c>
      <c r="C380">
        <v>1</v>
      </c>
      <c r="D380" s="18">
        <v>6.6869999999999999E-2</v>
      </c>
      <c r="E380" s="18">
        <v>0.23649999999999999</v>
      </c>
      <c r="F380" s="18">
        <v>1.17</v>
      </c>
      <c r="G380" s="18">
        <v>0.1641</v>
      </c>
      <c r="H380" s="18">
        <v>-0.36349999999999999</v>
      </c>
      <c r="I380" s="18">
        <v>2.1179999999999999</v>
      </c>
      <c r="J380" s="18">
        <v>0.1721</v>
      </c>
      <c r="K380" s="18">
        <v>0.19889999999999999</v>
      </c>
      <c r="L380" s="18">
        <v>1.7450000000000001</v>
      </c>
      <c r="M380" s="18">
        <v>0.503</v>
      </c>
      <c r="O380" s="18">
        <f t="shared" si="72"/>
        <v>1</v>
      </c>
      <c r="P380">
        <f t="shared" ca="1" si="56"/>
        <v>0.12665948093256998</v>
      </c>
      <c r="Q380">
        <f t="shared" ca="1" si="57"/>
        <v>0.13517457785938936</v>
      </c>
      <c r="R380">
        <f t="shared" ca="1" si="58"/>
        <v>0.12665948093256998</v>
      </c>
      <c r="S380">
        <f t="shared" ca="1" si="59"/>
        <v>0.13517457785938936</v>
      </c>
      <c r="T380">
        <f t="shared" ca="1" si="60"/>
        <v>9.6198964419817859E-2</v>
      </c>
      <c r="U380">
        <f t="shared" ca="1" si="61"/>
        <v>0.10136817718254551</v>
      </c>
      <c r="V380">
        <f t="shared" ca="1" si="62"/>
        <v>9.6198964419817859E-2</v>
      </c>
      <c r="W380">
        <f t="shared" ca="1" si="63"/>
        <v>0.10136817718254551</v>
      </c>
      <c r="X380">
        <f t="shared" ca="1" si="64"/>
        <v>7.1012538981783557E-2</v>
      </c>
      <c r="Y380">
        <f t="shared" ca="1" si="65"/>
        <v>6.6746172469713858E-2</v>
      </c>
      <c r="Z380">
        <f t="shared" ca="1" si="66"/>
        <v>7.1012538981783557E-2</v>
      </c>
      <c r="AA380">
        <f t="shared" ca="1" si="67"/>
        <v>6.6746172469713858E-2</v>
      </c>
      <c r="AB380">
        <f t="shared" ca="1" si="68"/>
        <v>4.9552698478924642E-2</v>
      </c>
      <c r="AC380">
        <f t="shared" ca="1" si="69"/>
        <v>4.8324952652903888E-2</v>
      </c>
      <c r="AD380">
        <f t="shared" ca="1" si="70"/>
        <v>4.9552698478924642E-2</v>
      </c>
      <c r="AE380">
        <f t="shared" ca="1" si="71"/>
        <v>4.8324952652903888E-2</v>
      </c>
      <c r="AF380" s="18"/>
      <c r="AG380" s="18"/>
      <c r="AH380" s="18"/>
      <c r="AI380" s="18"/>
    </row>
    <row r="381" spans="2:35" x14ac:dyDescent="0.15">
      <c r="B381">
        <v>0.76500000000000001</v>
      </c>
      <c r="C381">
        <v>3</v>
      </c>
      <c r="D381" s="18">
        <v>5.4760000000000003E-2</v>
      </c>
      <c r="E381" s="18">
        <v>0.29949999999999999</v>
      </c>
      <c r="F381" s="18">
        <v>3.1789999999999998</v>
      </c>
      <c r="G381" s="18">
        <v>1.177</v>
      </c>
      <c r="H381" s="18">
        <v>8.6970000000000006E-2</v>
      </c>
      <c r="I381" s="18">
        <v>2.0449999999999999</v>
      </c>
      <c r="J381" s="18">
        <v>0.12189999999999999</v>
      </c>
      <c r="K381" s="18">
        <v>-0.1976</v>
      </c>
      <c r="L381" s="18">
        <v>2.9710000000000001</v>
      </c>
      <c r="M381" s="18">
        <v>0.1953</v>
      </c>
      <c r="O381" s="18">
        <f t="shared" si="72"/>
        <v>1</v>
      </c>
      <c r="P381">
        <f t="shared" ca="1" si="56"/>
        <v>0.12665948093256998</v>
      </c>
      <c r="Q381">
        <f t="shared" ca="1" si="57"/>
        <v>0.13517457785938936</v>
      </c>
      <c r="R381">
        <f t="shared" ca="1" si="58"/>
        <v>0.12665948093256998</v>
      </c>
      <c r="S381">
        <f t="shared" ca="1" si="59"/>
        <v>0.13517457785938936</v>
      </c>
      <c r="T381">
        <f t="shared" ca="1" si="60"/>
        <v>9.6198964419817859E-2</v>
      </c>
      <c r="U381">
        <f t="shared" ca="1" si="61"/>
        <v>0.10136817718254551</v>
      </c>
      <c r="V381">
        <f t="shared" ca="1" si="62"/>
        <v>9.6198964419817859E-2</v>
      </c>
      <c r="W381">
        <f t="shared" ca="1" si="63"/>
        <v>0.10136817718254551</v>
      </c>
      <c r="X381">
        <f t="shared" ca="1" si="64"/>
        <v>7.1012538981783557E-2</v>
      </c>
      <c r="Y381">
        <f t="shared" ca="1" si="65"/>
        <v>6.6746172469713858E-2</v>
      </c>
      <c r="Z381">
        <f t="shared" ca="1" si="66"/>
        <v>7.1012538981783557E-2</v>
      </c>
      <c r="AA381">
        <f t="shared" ca="1" si="67"/>
        <v>6.6746172469713858E-2</v>
      </c>
      <c r="AB381">
        <f t="shared" ca="1" si="68"/>
        <v>4.9552698478924642E-2</v>
      </c>
      <c r="AC381">
        <f t="shared" ca="1" si="69"/>
        <v>4.8324952652903888E-2</v>
      </c>
      <c r="AD381">
        <f t="shared" ca="1" si="70"/>
        <v>4.9552698478924642E-2</v>
      </c>
      <c r="AE381">
        <f t="shared" ca="1" si="71"/>
        <v>4.8324952652903888E-2</v>
      </c>
      <c r="AF381" s="18"/>
      <c r="AG381" s="18"/>
      <c r="AH381" s="18"/>
      <c r="AI381" s="18"/>
    </row>
    <row r="382" spans="2:35" x14ac:dyDescent="0.15">
      <c r="B382">
        <v>0.76500000000000001</v>
      </c>
      <c r="C382">
        <v>5</v>
      </c>
      <c r="D382" s="18">
        <v>6.1899999999999997E-2</v>
      </c>
      <c r="E382" s="18">
        <v>-0.1255</v>
      </c>
      <c r="F382" s="18">
        <v>1.294</v>
      </c>
      <c r="G382" s="18">
        <v>0.27200000000000002</v>
      </c>
      <c r="H382" s="18">
        <v>0.37709999999999999</v>
      </c>
      <c r="I382" s="18">
        <v>1.839</v>
      </c>
      <c r="J382" s="18">
        <v>0.5121</v>
      </c>
      <c r="K382" s="18">
        <v>-0.17780000000000001</v>
      </c>
      <c r="L382" s="18">
        <v>3.262</v>
      </c>
      <c r="M382" s="18">
        <v>0.11509999999999999</v>
      </c>
      <c r="O382" s="18">
        <f t="shared" si="72"/>
        <v>1</v>
      </c>
      <c r="P382">
        <f t="shared" ca="1" si="56"/>
        <v>0.12665948093256998</v>
      </c>
      <c r="Q382">
        <f t="shared" ca="1" si="57"/>
        <v>0.13517457785938936</v>
      </c>
      <c r="R382">
        <f t="shared" ca="1" si="58"/>
        <v>0.12665948093256998</v>
      </c>
      <c r="S382">
        <f t="shared" ca="1" si="59"/>
        <v>0.13517457785938936</v>
      </c>
      <c r="T382">
        <f t="shared" ca="1" si="60"/>
        <v>9.6198964419817859E-2</v>
      </c>
      <c r="U382">
        <f t="shared" ca="1" si="61"/>
        <v>0.10136817718254551</v>
      </c>
      <c r="V382">
        <f t="shared" ca="1" si="62"/>
        <v>9.6198964419817859E-2</v>
      </c>
      <c r="W382">
        <f t="shared" ca="1" si="63"/>
        <v>0.10136817718254551</v>
      </c>
      <c r="X382">
        <f t="shared" ca="1" si="64"/>
        <v>7.1012538981783557E-2</v>
      </c>
      <c r="Y382">
        <f t="shared" ca="1" si="65"/>
        <v>6.6746172469713858E-2</v>
      </c>
      <c r="Z382">
        <f t="shared" ca="1" si="66"/>
        <v>7.1012538981783557E-2</v>
      </c>
      <c r="AA382">
        <f t="shared" ca="1" si="67"/>
        <v>6.6746172469713858E-2</v>
      </c>
      <c r="AB382">
        <f t="shared" ca="1" si="68"/>
        <v>4.9552698478924642E-2</v>
      </c>
      <c r="AC382">
        <f t="shared" ca="1" si="69"/>
        <v>4.8324952652903888E-2</v>
      </c>
      <c r="AD382">
        <f t="shared" ca="1" si="70"/>
        <v>4.9552698478924642E-2</v>
      </c>
      <c r="AE382">
        <f t="shared" ca="1" si="71"/>
        <v>4.8324952652903888E-2</v>
      </c>
      <c r="AF382" s="18"/>
      <c r="AG382" s="18"/>
      <c r="AH382" s="18"/>
      <c r="AI382" s="18"/>
    </row>
    <row r="383" spans="2:35" x14ac:dyDescent="0.15">
      <c r="B383">
        <v>0.76500000000000001</v>
      </c>
      <c r="C383">
        <v>7</v>
      </c>
      <c r="D383" s="18">
        <v>7.5230000000000005E-2</v>
      </c>
      <c r="E383" s="18">
        <v>1.976E-2</v>
      </c>
      <c r="F383" s="18">
        <v>0.50680000000000003</v>
      </c>
      <c r="G383" s="18">
        <v>8.7239999999999998E-2</v>
      </c>
      <c r="H383" s="18">
        <v>-0.13089999999999999</v>
      </c>
      <c r="I383" s="18">
        <v>3.5190000000000001</v>
      </c>
      <c r="J383" s="18">
        <v>0.10290000000000001</v>
      </c>
      <c r="K383" s="18">
        <v>0.15659999999999999</v>
      </c>
      <c r="L383" s="18">
        <v>2.835</v>
      </c>
      <c r="M383" s="18">
        <v>8.9349999999999999E-2</v>
      </c>
      <c r="O383" s="18">
        <f t="shared" si="72"/>
        <v>1</v>
      </c>
      <c r="P383">
        <f t="shared" ca="1" si="56"/>
        <v>0.12665948093256998</v>
      </c>
      <c r="Q383">
        <f t="shared" ca="1" si="57"/>
        <v>0.13517457785938936</v>
      </c>
      <c r="R383">
        <f t="shared" ca="1" si="58"/>
        <v>0.12665948093256998</v>
      </c>
      <c r="S383">
        <f t="shared" ca="1" si="59"/>
        <v>0.13517457785938936</v>
      </c>
      <c r="T383">
        <f t="shared" ca="1" si="60"/>
        <v>9.6198964419817859E-2</v>
      </c>
      <c r="U383">
        <f t="shared" ca="1" si="61"/>
        <v>0.10136817718254551</v>
      </c>
      <c r="V383">
        <f t="shared" ca="1" si="62"/>
        <v>9.6198964419817859E-2</v>
      </c>
      <c r="W383">
        <f t="shared" ca="1" si="63"/>
        <v>0.10136817718254551</v>
      </c>
      <c r="X383">
        <f t="shared" ca="1" si="64"/>
        <v>7.1012538981783557E-2</v>
      </c>
      <c r="Y383">
        <f t="shared" ca="1" si="65"/>
        <v>6.6746172469713858E-2</v>
      </c>
      <c r="Z383">
        <f t="shared" ca="1" si="66"/>
        <v>7.1012538981783557E-2</v>
      </c>
      <c r="AA383">
        <f t="shared" ca="1" si="67"/>
        <v>6.6746172469713858E-2</v>
      </c>
      <c r="AB383">
        <f t="shared" ca="1" si="68"/>
        <v>4.9552698478924642E-2</v>
      </c>
      <c r="AC383">
        <f t="shared" ca="1" si="69"/>
        <v>4.8324952652903888E-2</v>
      </c>
      <c r="AD383">
        <f t="shared" ca="1" si="70"/>
        <v>4.9552698478924642E-2</v>
      </c>
      <c r="AE383">
        <f t="shared" ca="1" si="71"/>
        <v>4.8324952652903888E-2</v>
      </c>
      <c r="AF383" s="18"/>
      <c r="AG383" s="18"/>
      <c r="AH383" s="18"/>
      <c r="AI383" s="18"/>
    </row>
    <row r="384" spans="2:35" x14ac:dyDescent="0.15">
      <c r="B384">
        <v>0.76500000000000001</v>
      </c>
      <c r="C384">
        <v>10</v>
      </c>
      <c r="D384" s="18">
        <v>9.0039999999999995E-2</v>
      </c>
      <c r="E384" s="18">
        <v>0.8165</v>
      </c>
      <c r="F384" s="18">
        <v>2.1850000000000001</v>
      </c>
      <c r="G384" s="18">
        <v>0.20780000000000001</v>
      </c>
      <c r="H384" s="18">
        <v>-1.2110000000000001</v>
      </c>
      <c r="I384" s="18">
        <v>2.4209999999999998</v>
      </c>
      <c r="J384" s="18">
        <v>0.27289999999999998</v>
      </c>
      <c r="K384" s="18">
        <v>0.46889999999999998</v>
      </c>
      <c r="L384" s="18">
        <v>2.7509999999999999</v>
      </c>
      <c r="M384" s="18">
        <v>3.2539999999999999E-2</v>
      </c>
      <c r="O384" s="18">
        <f t="shared" si="72"/>
        <v>1</v>
      </c>
      <c r="P384">
        <f t="shared" ca="1" si="56"/>
        <v>0.12665948093256998</v>
      </c>
      <c r="Q384">
        <f t="shared" ca="1" si="57"/>
        <v>0.13517457785938936</v>
      </c>
      <c r="R384">
        <f t="shared" ca="1" si="58"/>
        <v>0.12665948093256998</v>
      </c>
      <c r="S384">
        <f t="shared" ca="1" si="59"/>
        <v>0.13517457785938936</v>
      </c>
      <c r="T384">
        <f t="shared" ca="1" si="60"/>
        <v>9.6198964419817859E-2</v>
      </c>
      <c r="U384">
        <f t="shared" ca="1" si="61"/>
        <v>0.10136817718254551</v>
      </c>
      <c r="V384">
        <f t="shared" ca="1" si="62"/>
        <v>9.6198964419817859E-2</v>
      </c>
      <c r="W384">
        <f t="shared" ca="1" si="63"/>
        <v>0.10136817718254551</v>
      </c>
      <c r="X384">
        <f t="shared" ca="1" si="64"/>
        <v>7.1012538981783557E-2</v>
      </c>
      <c r="Y384">
        <f t="shared" ca="1" si="65"/>
        <v>6.6746172469713858E-2</v>
      </c>
      <c r="Z384">
        <f t="shared" ca="1" si="66"/>
        <v>7.1012538981783557E-2</v>
      </c>
      <c r="AA384">
        <f t="shared" ca="1" si="67"/>
        <v>6.6746172469713858E-2</v>
      </c>
      <c r="AB384">
        <f t="shared" ca="1" si="68"/>
        <v>4.9552698478924642E-2</v>
      </c>
      <c r="AC384">
        <f t="shared" ca="1" si="69"/>
        <v>4.8324952652903888E-2</v>
      </c>
      <c r="AD384">
        <f t="shared" ca="1" si="70"/>
        <v>4.9552698478924642E-2</v>
      </c>
      <c r="AE384">
        <f t="shared" ca="1" si="71"/>
        <v>4.8324952652903888E-2</v>
      </c>
      <c r="AF384" s="18"/>
      <c r="AG384" s="18"/>
      <c r="AH384" s="18"/>
      <c r="AI384" s="18"/>
    </row>
    <row r="385" spans="2:35" x14ac:dyDescent="0.15">
      <c r="B385">
        <v>0.76500000000000001</v>
      </c>
      <c r="C385">
        <v>15</v>
      </c>
      <c r="D385" s="18">
        <v>0.2873</v>
      </c>
      <c r="E385" s="18">
        <v>0.52729999999999999</v>
      </c>
      <c r="F385" s="18">
        <v>1.258</v>
      </c>
      <c r="G385" s="18">
        <v>0.7631</v>
      </c>
      <c r="H385" s="18">
        <v>-1.1180000000000001</v>
      </c>
      <c r="I385" s="18">
        <v>1.8080000000000001</v>
      </c>
      <c r="J385" s="18">
        <v>1.6719999999999999</v>
      </c>
      <c r="K385" s="18">
        <v>0.27710000000000001</v>
      </c>
      <c r="L385" s="18">
        <v>2.6749999999999998</v>
      </c>
      <c r="M385" s="18">
        <v>4.231E-2</v>
      </c>
      <c r="O385" s="18">
        <f t="shared" si="72"/>
        <v>1</v>
      </c>
      <c r="P385">
        <f t="shared" ca="1" si="56"/>
        <v>0.12665948093256998</v>
      </c>
      <c r="Q385">
        <f t="shared" ca="1" si="57"/>
        <v>0.13517457785938936</v>
      </c>
      <c r="R385">
        <f t="shared" ca="1" si="58"/>
        <v>0.12665948093256998</v>
      </c>
      <c r="S385">
        <f t="shared" ca="1" si="59"/>
        <v>0.13517457785938936</v>
      </c>
      <c r="T385">
        <f t="shared" ca="1" si="60"/>
        <v>9.6198964419817859E-2</v>
      </c>
      <c r="U385">
        <f t="shared" ca="1" si="61"/>
        <v>0.10136817718254551</v>
      </c>
      <c r="V385">
        <f t="shared" ca="1" si="62"/>
        <v>9.6198964419817859E-2</v>
      </c>
      <c r="W385">
        <f t="shared" ca="1" si="63"/>
        <v>0.10136817718254551</v>
      </c>
      <c r="X385">
        <f t="shared" ca="1" si="64"/>
        <v>7.1012538981783557E-2</v>
      </c>
      <c r="Y385">
        <f t="shared" ca="1" si="65"/>
        <v>6.6746172469713858E-2</v>
      </c>
      <c r="Z385">
        <f t="shared" ca="1" si="66"/>
        <v>7.1012538981783557E-2</v>
      </c>
      <c r="AA385">
        <f t="shared" ca="1" si="67"/>
        <v>6.6746172469713858E-2</v>
      </c>
      <c r="AB385">
        <f t="shared" ca="1" si="68"/>
        <v>4.9552698478924642E-2</v>
      </c>
      <c r="AC385">
        <f t="shared" ca="1" si="69"/>
        <v>4.8324952652903888E-2</v>
      </c>
      <c r="AD385">
        <f t="shared" ca="1" si="70"/>
        <v>4.9552698478924642E-2</v>
      </c>
      <c r="AE385">
        <f t="shared" ca="1" si="71"/>
        <v>4.8324952652903888E-2</v>
      </c>
      <c r="AF385" s="18"/>
      <c r="AG385" s="18"/>
      <c r="AH385" s="18"/>
      <c r="AI385" s="18"/>
    </row>
    <row r="386" spans="2:35" x14ac:dyDescent="0.15">
      <c r="B386">
        <v>0.76500000000000001</v>
      </c>
      <c r="C386">
        <v>20</v>
      </c>
      <c r="D386" s="18">
        <v>6.7729999999999999E-2</v>
      </c>
      <c r="E386" s="18">
        <v>2.9219999999999999E-2</v>
      </c>
      <c r="F386" s="18">
        <v>0.92830000000000001</v>
      </c>
      <c r="G386" s="18">
        <v>0.28120000000000001</v>
      </c>
      <c r="H386" s="18">
        <v>-6.1129999999999997E-2</v>
      </c>
      <c r="I386" s="18">
        <v>2.2970000000000002</v>
      </c>
      <c r="J386" s="18">
        <v>3.696E-2</v>
      </c>
      <c r="K386" s="18">
        <v>0.184</v>
      </c>
      <c r="L386" s="18">
        <v>3.0659999999999998</v>
      </c>
      <c r="M386" s="18">
        <v>3.798E-2</v>
      </c>
      <c r="O386" s="18">
        <f t="shared" si="72"/>
        <v>1</v>
      </c>
      <c r="P386">
        <f t="shared" ca="1" si="56"/>
        <v>0.12665948093256998</v>
      </c>
      <c r="Q386">
        <f t="shared" ca="1" si="57"/>
        <v>0.13517457785938936</v>
      </c>
      <c r="R386">
        <f t="shared" ca="1" si="58"/>
        <v>0.12665948093256998</v>
      </c>
      <c r="S386">
        <f t="shared" ca="1" si="59"/>
        <v>0.13517457785938936</v>
      </c>
      <c r="T386">
        <f t="shared" ca="1" si="60"/>
        <v>9.6198964419817859E-2</v>
      </c>
      <c r="U386">
        <f t="shared" ca="1" si="61"/>
        <v>0.10136817718254551</v>
      </c>
      <c r="V386">
        <f t="shared" ca="1" si="62"/>
        <v>9.6198964419817859E-2</v>
      </c>
      <c r="W386">
        <f t="shared" ca="1" si="63"/>
        <v>0.10136817718254551</v>
      </c>
      <c r="X386">
        <f t="shared" ca="1" si="64"/>
        <v>7.1012538981783557E-2</v>
      </c>
      <c r="Y386">
        <f t="shared" ca="1" si="65"/>
        <v>6.6746172469713858E-2</v>
      </c>
      <c r="Z386">
        <f t="shared" ca="1" si="66"/>
        <v>7.1012538981783557E-2</v>
      </c>
      <c r="AA386">
        <f t="shared" ca="1" si="67"/>
        <v>6.6746172469713858E-2</v>
      </c>
      <c r="AB386">
        <f t="shared" ca="1" si="68"/>
        <v>4.9552698478924642E-2</v>
      </c>
      <c r="AC386">
        <f t="shared" ca="1" si="69"/>
        <v>4.8324952652903888E-2</v>
      </c>
      <c r="AD386">
        <f t="shared" ca="1" si="70"/>
        <v>4.9552698478924642E-2</v>
      </c>
      <c r="AE386">
        <f t="shared" ca="1" si="71"/>
        <v>4.8324952652903888E-2</v>
      </c>
      <c r="AF386" s="18"/>
      <c r="AG386" s="18"/>
      <c r="AH386" s="18"/>
      <c r="AI386" s="18"/>
    </row>
    <row r="387" spans="2:35" x14ac:dyDescent="0.15">
      <c r="B387">
        <v>1.901</v>
      </c>
      <c r="C387">
        <v>1</v>
      </c>
      <c r="D387" s="18">
        <v>8.3890000000000006E-2</v>
      </c>
      <c r="E387" s="18">
        <v>0.36749999999999999</v>
      </c>
      <c r="F387" s="18">
        <v>1.08</v>
      </c>
      <c r="G387" s="18">
        <v>0.1777</v>
      </c>
      <c r="H387" s="18">
        <v>-0.41299999999999998</v>
      </c>
      <c r="I387" s="18">
        <v>2.036</v>
      </c>
      <c r="J387" s="18">
        <v>0.2147</v>
      </c>
      <c r="K387" s="18">
        <v>7.1400000000000005E-2</v>
      </c>
      <c r="L387" s="18">
        <v>2.5960000000000001</v>
      </c>
      <c r="M387" s="18">
        <v>0.16470000000000001</v>
      </c>
      <c r="O387" s="18">
        <f t="shared" si="72"/>
        <v>1</v>
      </c>
      <c r="P387">
        <f t="shared" ca="1" si="56"/>
        <v>0.12665948093256998</v>
      </c>
      <c r="Q387">
        <f t="shared" ca="1" si="57"/>
        <v>0.13517457785938936</v>
      </c>
      <c r="R387">
        <f t="shared" ca="1" si="58"/>
        <v>0.12665948093256998</v>
      </c>
      <c r="S387">
        <f t="shared" ca="1" si="59"/>
        <v>0.13517457785938936</v>
      </c>
      <c r="T387">
        <f t="shared" ca="1" si="60"/>
        <v>9.6198964419817859E-2</v>
      </c>
      <c r="U387">
        <f t="shared" ca="1" si="61"/>
        <v>0.10136817718254551</v>
      </c>
      <c r="V387">
        <f t="shared" ca="1" si="62"/>
        <v>9.6198964419817859E-2</v>
      </c>
      <c r="W387">
        <f t="shared" ca="1" si="63"/>
        <v>0.10136817718254551</v>
      </c>
      <c r="X387">
        <f t="shared" ca="1" si="64"/>
        <v>7.1012538981783557E-2</v>
      </c>
      <c r="Y387">
        <f t="shared" ca="1" si="65"/>
        <v>6.6746172469713858E-2</v>
      </c>
      <c r="Z387">
        <f t="shared" ca="1" si="66"/>
        <v>7.1012538981783557E-2</v>
      </c>
      <c r="AA387">
        <f t="shared" ca="1" si="67"/>
        <v>6.6746172469713858E-2</v>
      </c>
      <c r="AB387">
        <f t="shared" ca="1" si="68"/>
        <v>4.9552698478924642E-2</v>
      </c>
      <c r="AC387">
        <f t="shared" ca="1" si="69"/>
        <v>4.8324952652903888E-2</v>
      </c>
      <c r="AD387">
        <f t="shared" ca="1" si="70"/>
        <v>4.9552698478924642E-2</v>
      </c>
      <c r="AE387">
        <f t="shared" ca="1" si="71"/>
        <v>4.8324952652903888E-2</v>
      </c>
      <c r="AF387" s="18"/>
      <c r="AG387" s="18"/>
      <c r="AH387" s="18"/>
      <c r="AI387" s="18"/>
    </row>
    <row r="388" spans="2:35" x14ac:dyDescent="0.15">
      <c r="B388">
        <v>1.901</v>
      </c>
      <c r="C388">
        <v>3</v>
      </c>
      <c r="D388" s="18">
        <v>8.1490000000000007E-2</v>
      </c>
      <c r="E388" s="18">
        <v>0.1202</v>
      </c>
      <c r="F388" s="18">
        <v>1.381</v>
      </c>
      <c r="G388" s="18">
        <v>0.215</v>
      </c>
      <c r="H388" s="18">
        <v>0.1225</v>
      </c>
      <c r="I388" s="18">
        <v>2.0019999999999998</v>
      </c>
      <c r="J388" s="18">
        <v>8.7779999999999997E-2</v>
      </c>
      <c r="K388" s="18">
        <v>-0.21759999999999999</v>
      </c>
      <c r="L388" s="18">
        <v>2.9119999999999999</v>
      </c>
      <c r="M388" s="18">
        <v>0.11749999999999999</v>
      </c>
      <c r="O388" s="18">
        <f t="shared" si="72"/>
        <v>1.1294</v>
      </c>
      <c r="P388">
        <f t="shared" ca="1" si="56"/>
        <v>0.12952662902576953</v>
      </c>
      <c r="Q388">
        <f t="shared" ca="1" si="57"/>
        <v>0.13741830999870652</v>
      </c>
      <c r="R388">
        <f t="shared" ca="1" si="58"/>
        <v>0.12952662902576953</v>
      </c>
      <c r="S388">
        <f t="shared" ca="1" si="59"/>
        <v>0.13741830999870652</v>
      </c>
      <c r="T388">
        <f t="shared" ca="1" si="60"/>
        <v>9.8264489139521405E-2</v>
      </c>
      <c r="U388">
        <f t="shared" ca="1" si="61"/>
        <v>0.1033584565415505</v>
      </c>
      <c r="V388">
        <f t="shared" ca="1" si="62"/>
        <v>9.8264489139521405E-2</v>
      </c>
      <c r="W388">
        <f t="shared" ca="1" si="63"/>
        <v>0.1033584565415505</v>
      </c>
      <c r="X388">
        <f t="shared" ca="1" si="64"/>
        <v>7.1029537189571723E-2</v>
      </c>
      <c r="Y388">
        <f t="shared" ca="1" si="65"/>
        <v>6.7194859111086427E-2</v>
      </c>
      <c r="Z388">
        <f t="shared" ca="1" si="66"/>
        <v>7.1029537189571723E-2</v>
      </c>
      <c r="AA388">
        <f t="shared" ca="1" si="67"/>
        <v>6.7194859111086427E-2</v>
      </c>
      <c r="AB388">
        <f t="shared" ca="1" si="68"/>
        <v>4.7455974107060664E-2</v>
      </c>
      <c r="AC388">
        <f t="shared" ca="1" si="69"/>
        <v>4.7334652923102058E-2</v>
      </c>
      <c r="AD388">
        <f t="shared" ca="1" si="70"/>
        <v>4.7455974107060664E-2</v>
      </c>
      <c r="AE388">
        <f t="shared" ca="1" si="71"/>
        <v>4.7334652923102058E-2</v>
      </c>
      <c r="AF388" s="18"/>
      <c r="AG388" s="18"/>
      <c r="AH388" s="18"/>
      <c r="AI388" s="18"/>
    </row>
    <row r="389" spans="2:35" x14ac:dyDescent="0.15">
      <c r="B389">
        <v>1.901</v>
      </c>
      <c r="C389">
        <v>5</v>
      </c>
      <c r="D389" s="18">
        <v>6.5030000000000004E-2</v>
      </c>
      <c r="E389" s="18">
        <v>0.2883</v>
      </c>
      <c r="F389" s="18">
        <v>2.718</v>
      </c>
      <c r="G389" s="18">
        <v>0.93200000000000005</v>
      </c>
      <c r="H389" s="18">
        <v>0.13389999999999999</v>
      </c>
      <c r="I389" s="18">
        <v>2.2229999999999999</v>
      </c>
      <c r="J389" s="18">
        <v>8.3809999999999996E-2</v>
      </c>
      <c r="K389" s="18">
        <v>-0.31690000000000002</v>
      </c>
      <c r="L389" s="18">
        <v>3.1749999999999998</v>
      </c>
      <c r="M389" s="18">
        <v>0.16669999999999999</v>
      </c>
      <c r="O389" s="18">
        <f t="shared" si="72"/>
        <v>1.4218999999999999</v>
      </c>
      <c r="P389">
        <f t="shared" ca="1" si="56"/>
        <v>0.13523798779527266</v>
      </c>
      <c r="Q389">
        <f t="shared" ca="1" si="57"/>
        <v>0.1420584546063437</v>
      </c>
      <c r="R389">
        <f t="shared" ca="1" si="58"/>
        <v>0.13523798779527266</v>
      </c>
      <c r="S389">
        <f t="shared" ca="1" si="59"/>
        <v>0.1420584546063437</v>
      </c>
      <c r="T389">
        <f t="shared" ca="1" si="60"/>
        <v>0.10246914723683032</v>
      </c>
      <c r="U389">
        <f t="shared" ca="1" si="61"/>
        <v>0.1074839791624074</v>
      </c>
      <c r="V389">
        <f t="shared" ca="1" si="62"/>
        <v>0.10246914723683032</v>
      </c>
      <c r="W389">
        <f t="shared" ca="1" si="63"/>
        <v>0.1074839791624074</v>
      </c>
      <c r="X389">
        <f t="shared" ca="1" si="64"/>
        <v>7.1018823271486536E-2</v>
      </c>
      <c r="Y389">
        <f t="shared" ca="1" si="65"/>
        <v>6.7834907509289472E-2</v>
      </c>
      <c r="Z389">
        <f t="shared" ca="1" si="66"/>
        <v>7.1018823271486536E-2</v>
      </c>
      <c r="AA389">
        <f t="shared" ca="1" si="67"/>
        <v>6.7834907509289472E-2</v>
      </c>
      <c r="AB389">
        <f t="shared" ca="1" si="68"/>
        <v>4.2466370995743755E-2</v>
      </c>
      <c r="AC389">
        <f t="shared" ca="1" si="69"/>
        <v>4.2828559182721423E-2</v>
      </c>
      <c r="AD389">
        <f t="shared" ca="1" si="70"/>
        <v>4.2466370995743755E-2</v>
      </c>
      <c r="AE389">
        <f t="shared" ca="1" si="71"/>
        <v>4.2828559182721423E-2</v>
      </c>
      <c r="AF389" s="18"/>
      <c r="AG389" s="18"/>
      <c r="AH389" s="18"/>
      <c r="AI389" s="18"/>
    </row>
    <row r="390" spans="2:35" x14ac:dyDescent="0.15">
      <c r="B390">
        <v>1.901</v>
      </c>
      <c r="C390">
        <v>7</v>
      </c>
      <c r="D390" s="18">
        <v>8.4500000000000006E-2</v>
      </c>
      <c r="E390" s="18">
        <v>4.1489999999999999E-2</v>
      </c>
      <c r="F390" s="18">
        <v>1.218</v>
      </c>
      <c r="G390" s="18">
        <v>0.14130000000000001</v>
      </c>
      <c r="H390" s="18">
        <v>0.1812</v>
      </c>
      <c r="I390" s="18">
        <v>2.629</v>
      </c>
      <c r="J390" s="18">
        <v>0.1069</v>
      </c>
      <c r="K390" s="18">
        <v>-0.2145</v>
      </c>
      <c r="L390" s="18">
        <v>3.468</v>
      </c>
      <c r="M390" s="18">
        <v>0.1356</v>
      </c>
      <c r="O390" s="18">
        <f t="shared" si="72"/>
        <v>1.7901</v>
      </c>
      <c r="P390">
        <f t="shared" ca="1" si="56"/>
        <v>0.14112047164552344</v>
      </c>
      <c r="Q390">
        <f t="shared" ca="1" si="57"/>
        <v>0.14706078210884749</v>
      </c>
      <c r="R390">
        <f t="shared" ca="1" si="58"/>
        <v>0.14112047164552344</v>
      </c>
      <c r="S390">
        <f t="shared" ca="1" si="59"/>
        <v>0.14706078210884749</v>
      </c>
      <c r="T390">
        <f t="shared" ca="1" si="60"/>
        <v>0.10683511824825895</v>
      </c>
      <c r="U390">
        <f t="shared" ca="1" si="61"/>
        <v>0.11190874278730288</v>
      </c>
      <c r="V390">
        <f t="shared" ca="1" si="62"/>
        <v>0.10683511824825895</v>
      </c>
      <c r="W390">
        <f t="shared" ca="1" si="63"/>
        <v>0.11190874278730288</v>
      </c>
      <c r="X390">
        <f t="shared" ca="1" si="64"/>
        <v>7.0984835274165034E-2</v>
      </c>
      <c r="Y390">
        <f t="shared" ca="1" si="65"/>
        <v>6.825232285993664E-2</v>
      </c>
      <c r="Z390">
        <f t="shared" ca="1" si="66"/>
        <v>7.0984835274165034E-2</v>
      </c>
      <c r="AA390">
        <f t="shared" ca="1" si="67"/>
        <v>6.825232285993664E-2</v>
      </c>
      <c r="AB390">
        <f t="shared" ca="1" si="68"/>
        <v>3.8094408027103843E-2</v>
      </c>
      <c r="AC390">
        <f t="shared" ca="1" si="69"/>
        <v>3.7427660451914965E-2</v>
      </c>
      <c r="AD390">
        <f t="shared" ca="1" si="70"/>
        <v>3.8094408027103843E-2</v>
      </c>
      <c r="AE390">
        <f t="shared" ca="1" si="71"/>
        <v>3.7427660451914965E-2</v>
      </c>
      <c r="AF390" s="18"/>
      <c r="AG390" s="18"/>
      <c r="AH390" s="18"/>
      <c r="AI390" s="18"/>
    </row>
    <row r="391" spans="2:35" x14ac:dyDescent="0.15">
      <c r="B391">
        <v>1.901</v>
      </c>
      <c r="C391">
        <v>10</v>
      </c>
      <c r="D391" s="18">
        <v>9.5610000000000001E-2</v>
      </c>
      <c r="E391" s="18">
        <v>0.2271</v>
      </c>
      <c r="F391" s="18">
        <v>1.42</v>
      </c>
      <c r="G391" s="18">
        <v>0.20330000000000001</v>
      </c>
      <c r="H391" s="18">
        <v>-0.40439999999999998</v>
      </c>
      <c r="I391" s="18">
        <v>1.9930000000000001</v>
      </c>
      <c r="J391" s="18">
        <v>0.4768</v>
      </c>
      <c r="K391" s="18">
        <v>0.21010000000000001</v>
      </c>
      <c r="L391" s="18">
        <v>2.7519999999999998</v>
      </c>
      <c r="M391" s="18">
        <v>3.1009999999999999E-2</v>
      </c>
      <c r="O391" s="18">
        <f t="shared" si="72"/>
        <v>2.2536</v>
      </c>
      <c r="P391">
        <f t="shared" ca="1" si="56"/>
        <v>0.14673902996131305</v>
      </c>
      <c r="Q391">
        <f t="shared" ca="1" si="57"/>
        <v>0.15152632630053162</v>
      </c>
      <c r="R391">
        <f t="shared" ca="1" si="58"/>
        <v>0.14673902996131305</v>
      </c>
      <c r="S391">
        <f t="shared" ca="1" si="59"/>
        <v>0.15152632630053162</v>
      </c>
      <c r="T391">
        <f t="shared" ca="1" si="60"/>
        <v>0.11086298079466542</v>
      </c>
      <c r="U391">
        <f t="shared" ca="1" si="61"/>
        <v>0.11569542703242905</v>
      </c>
      <c r="V391">
        <f t="shared" ca="1" si="62"/>
        <v>0.11086298079466542</v>
      </c>
      <c r="W391">
        <f t="shared" ca="1" si="63"/>
        <v>0.11569542703242905</v>
      </c>
      <c r="X391">
        <f t="shared" ca="1" si="64"/>
        <v>7.050672198799543E-2</v>
      </c>
      <c r="Y391">
        <f t="shared" ca="1" si="65"/>
        <v>6.8121181689850596E-2</v>
      </c>
      <c r="Z391">
        <f t="shared" ca="1" si="66"/>
        <v>7.050672198799543E-2</v>
      </c>
      <c r="AA391">
        <f t="shared" ca="1" si="67"/>
        <v>6.8121181689850596E-2</v>
      </c>
      <c r="AB391">
        <f t="shared" ca="1" si="68"/>
        <v>3.4995470127536385E-2</v>
      </c>
      <c r="AC391">
        <f t="shared" ca="1" si="69"/>
        <v>3.4375296127937584E-2</v>
      </c>
      <c r="AD391">
        <f t="shared" ca="1" si="70"/>
        <v>3.4995470127536385E-2</v>
      </c>
      <c r="AE391">
        <f t="shared" ca="1" si="71"/>
        <v>3.4375296127937584E-2</v>
      </c>
      <c r="AF391" s="18"/>
      <c r="AG391" s="18"/>
      <c r="AH391" s="18"/>
      <c r="AI391" s="18"/>
    </row>
    <row r="392" spans="2:35" x14ac:dyDescent="0.15">
      <c r="B392">
        <v>1.901</v>
      </c>
      <c r="C392">
        <v>15</v>
      </c>
      <c r="D392" s="18">
        <v>8.1159999999999996E-2</v>
      </c>
      <c r="E392" s="18">
        <v>0.27489999999999998</v>
      </c>
      <c r="F392" s="18">
        <v>2.302</v>
      </c>
      <c r="G392" s="18">
        <v>0.1246</v>
      </c>
      <c r="H392" s="18">
        <v>-0.4728</v>
      </c>
      <c r="I392" s="18">
        <v>2.5070000000000001</v>
      </c>
      <c r="J392" s="18">
        <v>0.1391</v>
      </c>
      <c r="K392" s="18">
        <v>0.34050000000000002</v>
      </c>
      <c r="L392" s="18">
        <v>2.835</v>
      </c>
      <c r="M392" s="18">
        <v>5.1110000000000003E-2</v>
      </c>
      <c r="O392" s="18">
        <f t="shared" si="72"/>
        <v>2.8371</v>
      </c>
      <c r="P392">
        <f t="shared" ca="1" si="56"/>
        <v>0.15146259815461879</v>
      </c>
      <c r="Q392">
        <f t="shared" ca="1" si="57"/>
        <v>0.15272875621687237</v>
      </c>
      <c r="R392">
        <f t="shared" ca="1" si="58"/>
        <v>0.15146259815461879</v>
      </c>
      <c r="S392">
        <f t="shared" ca="1" si="59"/>
        <v>0.15272875621687237</v>
      </c>
      <c r="T392">
        <f t="shared" ca="1" si="60"/>
        <v>0.11379878035985101</v>
      </c>
      <c r="U392">
        <f t="shared" ca="1" si="61"/>
        <v>0.11604585183685448</v>
      </c>
      <c r="V392">
        <f t="shared" ca="1" si="62"/>
        <v>0.11379878035985101</v>
      </c>
      <c r="W392">
        <f t="shared" ca="1" si="63"/>
        <v>0.11604585183685448</v>
      </c>
      <c r="X392">
        <f t="shared" ca="1" si="64"/>
        <v>6.8650276089560883E-2</v>
      </c>
      <c r="Y392">
        <f t="shared" ca="1" si="65"/>
        <v>6.5770212446693024E-2</v>
      </c>
      <c r="Z392">
        <f t="shared" ca="1" si="66"/>
        <v>6.8650276089560883E-2</v>
      </c>
      <c r="AA392">
        <f t="shared" ca="1" si="67"/>
        <v>6.5770212446693024E-2</v>
      </c>
      <c r="AB392">
        <f t="shared" ca="1" si="68"/>
        <v>3.1603296916918107E-2</v>
      </c>
      <c r="AC392">
        <f t="shared" ca="1" si="69"/>
        <v>3.2412203445902468E-2</v>
      </c>
      <c r="AD392">
        <f t="shared" ca="1" si="70"/>
        <v>3.1603296916918107E-2</v>
      </c>
      <c r="AE392">
        <f t="shared" ca="1" si="71"/>
        <v>3.2412203445902468E-2</v>
      </c>
      <c r="AF392" s="18"/>
      <c r="AG392" s="18"/>
      <c r="AH392" s="18"/>
      <c r="AI392" s="18"/>
    </row>
    <row r="393" spans="2:35" x14ac:dyDescent="0.15">
      <c r="B393">
        <v>1.901</v>
      </c>
      <c r="C393">
        <v>20</v>
      </c>
      <c r="D393" s="18">
        <v>6.8580000000000002E-2</v>
      </c>
      <c r="E393" s="18">
        <v>3.2570000000000002E-2</v>
      </c>
      <c r="F393" s="18">
        <v>2.657</v>
      </c>
      <c r="G393" s="18">
        <v>4.9399999999999999E-2</v>
      </c>
      <c r="H393" s="18">
        <v>-0.1018</v>
      </c>
      <c r="I393" s="18">
        <v>2.5230000000000001</v>
      </c>
      <c r="J393" s="18">
        <v>3.2500000000000001E-2</v>
      </c>
      <c r="K393" s="18">
        <v>0.19589999999999999</v>
      </c>
      <c r="L393" s="18">
        <v>3.089</v>
      </c>
      <c r="M393" s="18">
        <v>4.1540000000000001E-2</v>
      </c>
      <c r="O393" s="18">
        <f t="shared" si="72"/>
        <v>3.5716999999999999</v>
      </c>
      <c r="P393">
        <f t="shared" ca="1" si="56"/>
        <v>0.15490195286191172</v>
      </c>
      <c r="Q393">
        <f t="shared" ca="1" si="57"/>
        <v>0.15058812204324895</v>
      </c>
      <c r="R393">
        <f t="shared" ca="1" si="58"/>
        <v>0.15490195286191172</v>
      </c>
      <c r="S393">
        <f t="shared" ca="1" si="59"/>
        <v>0.15058812204324895</v>
      </c>
      <c r="T393">
        <f t="shared" ca="1" si="60"/>
        <v>0.11504841358984734</v>
      </c>
      <c r="U393">
        <f t="shared" ca="1" si="61"/>
        <v>0.11275190095289755</v>
      </c>
      <c r="V393">
        <f t="shared" ca="1" si="62"/>
        <v>0.11504841358984734</v>
      </c>
      <c r="W393">
        <f t="shared" ca="1" si="63"/>
        <v>0.11275190095289755</v>
      </c>
      <c r="X393">
        <f t="shared" ca="1" si="64"/>
        <v>6.4630875314316855E-2</v>
      </c>
      <c r="Y393">
        <f t="shared" ca="1" si="65"/>
        <v>6.0794778735302604E-2</v>
      </c>
      <c r="Z393">
        <f t="shared" ca="1" si="66"/>
        <v>6.4630875314316855E-2</v>
      </c>
      <c r="AA393">
        <f t="shared" ca="1" si="67"/>
        <v>6.0794778735302604E-2</v>
      </c>
      <c r="AB393">
        <f t="shared" ca="1" si="68"/>
        <v>2.640111810938002E-2</v>
      </c>
      <c r="AC393">
        <f t="shared" ca="1" si="69"/>
        <v>2.9687525473460041E-2</v>
      </c>
      <c r="AD393">
        <f t="shared" ca="1" si="70"/>
        <v>2.640111810938002E-2</v>
      </c>
      <c r="AE393">
        <f t="shared" ca="1" si="71"/>
        <v>2.9687525473460041E-2</v>
      </c>
      <c r="AF393" s="18"/>
      <c r="AG393" s="18"/>
      <c r="AH393" s="18"/>
      <c r="AI393" s="18"/>
    </row>
    <row r="394" spans="2:35" x14ac:dyDescent="0.15">
      <c r="B394">
        <v>4.0910000000000002</v>
      </c>
      <c r="C394">
        <v>1</v>
      </c>
      <c r="D394" s="18">
        <v>7.9070000000000001E-2</v>
      </c>
      <c r="E394" s="18">
        <v>0.1575</v>
      </c>
      <c r="F394" s="18">
        <v>0.94169999999999998</v>
      </c>
      <c r="G394" s="18">
        <v>0.16139999999999999</v>
      </c>
      <c r="H394" s="18">
        <v>-0.18149999999999999</v>
      </c>
      <c r="I394" s="18">
        <v>2.105</v>
      </c>
      <c r="J394" s="18">
        <v>0.15279999999999999</v>
      </c>
      <c r="K394" s="18">
        <v>3.3480000000000003E-2</v>
      </c>
      <c r="L394" s="18">
        <v>3.0790000000000002</v>
      </c>
      <c r="M394" s="18">
        <v>0.48049999999999998</v>
      </c>
      <c r="O394" s="18">
        <f t="shared" si="72"/>
        <v>4.4965000000000002</v>
      </c>
      <c r="P394">
        <f t="shared" ca="1" si="56"/>
        <v>0.15789673525148648</v>
      </c>
      <c r="Q394">
        <f t="shared" ca="1" si="57"/>
        <v>0.15309153834295863</v>
      </c>
      <c r="R394">
        <f t="shared" ca="1" si="58"/>
        <v>0.15789673525148648</v>
      </c>
      <c r="S394">
        <f t="shared" ca="1" si="59"/>
        <v>0.15309153834295863</v>
      </c>
      <c r="T394">
        <f t="shared" ca="1" si="60"/>
        <v>0.11513702459305161</v>
      </c>
      <c r="U394">
        <f t="shared" ca="1" si="61"/>
        <v>0.11358040380135269</v>
      </c>
      <c r="V394">
        <f t="shared" ca="1" si="62"/>
        <v>0.11513702459305161</v>
      </c>
      <c r="W394">
        <f t="shared" ca="1" si="63"/>
        <v>0.11358040380135269</v>
      </c>
      <c r="X394">
        <f t="shared" ca="1" si="64"/>
        <v>5.9317645751393255E-2</v>
      </c>
      <c r="Y394">
        <f t="shared" ca="1" si="65"/>
        <v>5.7067632115650135E-2</v>
      </c>
      <c r="Z394">
        <f t="shared" ca="1" si="66"/>
        <v>5.9317645751393255E-2</v>
      </c>
      <c r="AA394">
        <f t="shared" ca="1" si="67"/>
        <v>5.7067632115650135E-2</v>
      </c>
      <c r="AB394">
        <f t="shared" ca="1" si="68"/>
        <v>2.0362214347907179E-2</v>
      </c>
      <c r="AC394">
        <f t="shared" ca="1" si="69"/>
        <v>2.551848991728798E-2</v>
      </c>
      <c r="AD394">
        <f t="shared" ca="1" si="70"/>
        <v>2.0362214347907179E-2</v>
      </c>
      <c r="AE394">
        <f t="shared" ca="1" si="71"/>
        <v>2.551848991728798E-2</v>
      </c>
      <c r="AF394" s="18"/>
      <c r="AG394" s="18"/>
      <c r="AH394" s="18"/>
      <c r="AI394" s="18"/>
    </row>
    <row r="395" spans="2:35" x14ac:dyDescent="0.15">
      <c r="B395">
        <v>4.0910000000000002</v>
      </c>
      <c r="C395">
        <v>3</v>
      </c>
      <c r="D395" s="18">
        <v>4.6820000000000001E-2</v>
      </c>
      <c r="E395" s="18">
        <v>0.14510000000000001</v>
      </c>
      <c r="F395" s="18">
        <v>2.3519999999999999</v>
      </c>
      <c r="G395" s="18">
        <v>1.7909999999999999</v>
      </c>
      <c r="H395" s="18">
        <v>0.24590000000000001</v>
      </c>
      <c r="I395" s="18">
        <v>1.845</v>
      </c>
      <c r="J395" s="18">
        <v>0.18310000000000001</v>
      </c>
      <c r="K395" s="18">
        <v>-0.3145</v>
      </c>
      <c r="L395" s="18">
        <v>2.871</v>
      </c>
      <c r="M395" s="18">
        <v>0.13600000000000001</v>
      </c>
      <c r="O395" s="18">
        <f t="shared" si="72"/>
        <v>5.6607000000000003</v>
      </c>
      <c r="P395">
        <f t="shared" ca="1" si="56"/>
        <v>0.16285506058406224</v>
      </c>
      <c r="Q395">
        <f t="shared" ca="1" si="57"/>
        <v>0.16100481027502198</v>
      </c>
      <c r="R395">
        <f t="shared" ca="1" si="58"/>
        <v>0.16285506058406224</v>
      </c>
      <c r="S395">
        <f t="shared" ca="1" si="59"/>
        <v>0.16100481027502198</v>
      </c>
      <c r="T395">
        <f t="shared" ca="1" si="60"/>
        <v>0.11602018735790942</v>
      </c>
      <c r="U395">
        <f t="shared" ca="1" si="61"/>
        <v>0.11893085727840422</v>
      </c>
      <c r="V395">
        <f t="shared" ca="1" si="62"/>
        <v>0.11602018735790942</v>
      </c>
      <c r="W395">
        <f t="shared" ca="1" si="63"/>
        <v>0.11893085727840422</v>
      </c>
      <c r="X395">
        <f t="shared" ca="1" si="64"/>
        <v>5.5009102894944602E-2</v>
      </c>
      <c r="Y395">
        <f t="shared" ca="1" si="65"/>
        <v>5.5163061959219425E-2</v>
      </c>
      <c r="Z395">
        <f t="shared" ca="1" si="66"/>
        <v>5.5009102894944602E-2</v>
      </c>
      <c r="AA395">
        <f t="shared" ca="1" si="67"/>
        <v>5.5163061959219425E-2</v>
      </c>
      <c r="AB395">
        <f t="shared" ca="1" si="68"/>
        <v>1.6050459328899251E-2</v>
      </c>
      <c r="AC395">
        <f t="shared" ca="1" si="69"/>
        <v>2.0334460169704929E-2</v>
      </c>
      <c r="AD395">
        <f t="shared" ca="1" si="70"/>
        <v>1.6050459328899251E-2</v>
      </c>
      <c r="AE395">
        <f t="shared" ca="1" si="71"/>
        <v>2.0334460169704929E-2</v>
      </c>
      <c r="AF395" s="18"/>
      <c r="AG395" s="18"/>
      <c r="AH395" s="18"/>
      <c r="AI395" s="18"/>
    </row>
    <row r="396" spans="2:35" x14ac:dyDescent="0.15">
      <c r="B396">
        <v>4.0910000000000002</v>
      </c>
      <c r="C396">
        <v>5</v>
      </c>
      <c r="D396" s="18">
        <v>7.4109999999999995E-2</v>
      </c>
      <c r="E396" s="18">
        <v>4.3459999999999999E-2</v>
      </c>
      <c r="F396" s="18">
        <v>2.1669999999999998</v>
      </c>
      <c r="G396" s="18">
        <v>2.4969999999999999</v>
      </c>
      <c r="H396" s="18">
        <v>0.2417</v>
      </c>
      <c r="I396" s="18">
        <v>2.0819999999999999</v>
      </c>
      <c r="J396" s="18">
        <v>0.24840000000000001</v>
      </c>
      <c r="K396" s="18">
        <v>-0.2702</v>
      </c>
      <c r="L396" s="18">
        <v>3.1589999999999998</v>
      </c>
      <c r="M396" s="18">
        <v>0.14810000000000001</v>
      </c>
      <c r="O396" s="18">
        <f t="shared" si="72"/>
        <v>7.1265000000000001</v>
      </c>
      <c r="P396">
        <f t="shared" ca="1" si="56"/>
        <v>0.17228401518392489</v>
      </c>
      <c r="Q396">
        <f t="shared" ca="1" si="57"/>
        <v>0.17146618148442466</v>
      </c>
      <c r="R396">
        <f t="shared" ca="1" si="58"/>
        <v>0.17228401518392489</v>
      </c>
      <c r="S396">
        <f t="shared" ca="1" si="59"/>
        <v>0.17146618148442466</v>
      </c>
      <c r="T396">
        <f t="shared" ca="1" si="60"/>
        <v>0.11959852683939992</v>
      </c>
      <c r="U396">
        <f t="shared" ca="1" si="61"/>
        <v>0.12535545293004691</v>
      </c>
      <c r="V396">
        <f t="shared" ca="1" si="62"/>
        <v>0.11959852683939992</v>
      </c>
      <c r="W396">
        <f t="shared" ca="1" si="63"/>
        <v>0.12535545293004691</v>
      </c>
      <c r="X396">
        <f t="shared" ca="1" si="64"/>
        <v>5.2899533951480227E-2</v>
      </c>
      <c r="Y396">
        <f t="shared" ca="1" si="65"/>
        <v>5.3621883284367663E-2</v>
      </c>
      <c r="Z396">
        <f t="shared" ca="1" si="66"/>
        <v>5.2899533951480227E-2</v>
      </c>
      <c r="AA396">
        <f t="shared" ca="1" si="67"/>
        <v>5.3621883284367663E-2</v>
      </c>
      <c r="AB396">
        <f t="shared" ca="1" si="68"/>
        <v>1.3856119448671829E-2</v>
      </c>
      <c r="AC396">
        <f t="shared" ca="1" si="69"/>
        <v>1.5290090531567831E-2</v>
      </c>
      <c r="AD396">
        <f t="shared" ca="1" si="70"/>
        <v>1.3856119448671829E-2</v>
      </c>
      <c r="AE396">
        <f t="shared" ca="1" si="71"/>
        <v>1.5290090531567831E-2</v>
      </c>
      <c r="AF396" s="18"/>
      <c r="AG396" s="18"/>
      <c r="AH396" s="18"/>
      <c r="AI396" s="18"/>
    </row>
    <row r="397" spans="2:35" x14ac:dyDescent="0.15">
      <c r="B397">
        <v>4.0910000000000002</v>
      </c>
      <c r="C397">
        <v>7</v>
      </c>
      <c r="D397" s="18">
        <v>8.7900000000000006E-2</v>
      </c>
      <c r="E397" s="18">
        <v>-0.1961</v>
      </c>
      <c r="F397" s="18">
        <v>1.9910000000000001</v>
      </c>
      <c r="G397" s="18">
        <v>0.1222</v>
      </c>
      <c r="H397" s="18">
        <v>0.60809999999999997</v>
      </c>
      <c r="I397" s="18">
        <v>2.3460000000000001</v>
      </c>
      <c r="J397" s="18">
        <v>0.28599999999999998</v>
      </c>
      <c r="K397" s="18">
        <v>-0.43930000000000002</v>
      </c>
      <c r="L397" s="18">
        <v>3.2759999999999998</v>
      </c>
      <c r="M397" s="18">
        <v>0.1832</v>
      </c>
      <c r="O397" s="18">
        <f t="shared" si="72"/>
        <v>8.9717000000000002</v>
      </c>
      <c r="P397">
        <f t="shared" ca="1" si="56"/>
        <v>0.18716813838246674</v>
      </c>
      <c r="Q397">
        <f t="shared" ca="1" si="57"/>
        <v>0.18342879056797304</v>
      </c>
      <c r="R397">
        <f t="shared" ca="1" si="58"/>
        <v>0.18716813838246674</v>
      </c>
      <c r="S397">
        <f t="shared" ca="1" si="59"/>
        <v>0.18342879056797304</v>
      </c>
      <c r="T397">
        <f t="shared" ca="1" si="60"/>
        <v>0.12613714810206775</v>
      </c>
      <c r="U397">
        <f t="shared" ca="1" si="61"/>
        <v>0.13093234424142464</v>
      </c>
      <c r="V397">
        <f t="shared" ca="1" si="62"/>
        <v>0.12613714810206775</v>
      </c>
      <c r="W397">
        <f t="shared" ca="1" si="63"/>
        <v>0.13093234424142464</v>
      </c>
      <c r="X397">
        <f t="shared" ca="1" si="64"/>
        <v>5.2754154025310557E-2</v>
      </c>
      <c r="Y397">
        <f t="shared" ca="1" si="65"/>
        <v>5.1492484397848343E-2</v>
      </c>
      <c r="Z397">
        <f t="shared" ca="1" si="66"/>
        <v>5.2754154025310557E-2</v>
      </c>
      <c r="AA397">
        <f t="shared" ca="1" si="67"/>
        <v>5.1492484397848343E-2</v>
      </c>
      <c r="AB397">
        <f t="shared" ca="1" si="68"/>
        <v>1.2732176851646834E-2</v>
      </c>
      <c r="AC397">
        <f t="shared" ca="1" si="69"/>
        <v>1.1402425824699726E-2</v>
      </c>
      <c r="AD397">
        <f t="shared" ca="1" si="70"/>
        <v>1.2732176851646834E-2</v>
      </c>
      <c r="AE397">
        <f t="shared" ca="1" si="71"/>
        <v>1.1402425824699726E-2</v>
      </c>
      <c r="AF397" s="18"/>
      <c r="AG397" s="18"/>
      <c r="AH397" s="18"/>
      <c r="AI397" s="18"/>
    </row>
    <row r="398" spans="2:35" x14ac:dyDescent="0.15">
      <c r="B398">
        <v>4.0910000000000002</v>
      </c>
      <c r="C398">
        <v>10</v>
      </c>
      <c r="D398" s="18">
        <v>5.6610000000000001E-2</v>
      </c>
      <c r="E398" s="18">
        <v>0.12379999999999999</v>
      </c>
      <c r="F398" s="18">
        <v>2.6339999999999999</v>
      </c>
      <c r="G398" s="18">
        <v>8.2229999999999998E-2</v>
      </c>
      <c r="H398" s="18">
        <v>0.1588</v>
      </c>
      <c r="I398" s="18">
        <v>1.86</v>
      </c>
      <c r="J398" s="18">
        <v>0.46089999999999998</v>
      </c>
      <c r="K398" s="18">
        <v>-0.44550000000000001</v>
      </c>
      <c r="L398" s="18">
        <v>3.8370000000000002</v>
      </c>
      <c r="M398" s="18">
        <v>0.44479999999999997</v>
      </c>
      <c r="O398" s="18">
        <f t="shared" si="72"/>
        <v>11.295</v>
      </c>
      <c r="P398">
        <f t="shared" ca="1" si="56"/>
        <v>0.20613972708241243</v>
      </c>
      <c r="Q398">
        <f t="shared" ca="1" si="57"/>
        <v>0.19667747845583211</v>
      </c>
      <c r="R398">
        <f t="shared" ca="1" si="58"/>
        <v>0.20613972708241243</v>
      </c>
      <c r="S398">
        <f t="shared" ca="1" si="59"/>
        <v>0.19667747845583211</v>
      </c>
      <c r="T398">
        <f t="shared" ca="1" si="60"/>
        <v>0.13359577393531372</v>
      </c>
      <c r="U398">
        <f t="shared" ca="1" si="61"/>
        <v>0.13430107429000615</v>
      </c>
      <c r="V398">
        <f t="shared" ca="1" si="62"/>
        <v>0.13359577393531372</v>
      </c>
      <c r="W398">
        <f t="shared" ca="1" si="63"/>
        <v>0.13430107429000615</v>
      </c>
      <c r="X398">
        <f t="shared" ca="1" si="64"/>
        <v>5.3479219043061799E-2</v>
      </c>
      <c r="Y398">
        <f t="shared" ca="1" si="65"/>
        <v>4.8550453064616868E-2</v>
      </c>
      <c r="Z398">
        <f t="shared" ca="1" si="66"/>
        <v>5.3479219043061799E-2</v>
      </c>
      <c r="AA398">
        <f t="shared" ca="1" si="67"/>
        <v>4.8550453064616868E-2</v>
      </c>
      <c r="AB398">
        <f t="shared" ca="1" si="68"/>
        <v>1.1876968108116351E-2</v>
      </c>
      <c r="AC398">
        <f t="shared" ca="1" si="69"/>
        <v>8.9415031980862245E-3</v>
      </c>
      <c r="AD398">
        <f t="shared" ca="1" si="70"/>
        <v>1.1876968108116351E-2</v>
      </c>
      <c r="AE398">
        <f t="shared" ca="1" si="71"/>
        <v>8.9415031980862245E-3</v>
      </c>
      <c r="AF398" s="18"/>
      <c r="AG398" s="18"/>
      <c r="AH398" s="18"/>
      <c r="AI398" s="18"/>
    </row>
    <row r="399" spans="2:35" x14ac:dyDescent="0.15">
      <c r="B399">
        <v>4.0910000000000002</v>
      </c>
      <c r="C399">
        <v>15</v>
      </c>
      <c r="D399" s="18">
        <v>8.763E-2</v>
      </c>
      <c r="E399" s="18">
        <v>-1.421E-2</v>
      </c>
      <c r="F399" s="18">
        <v>1.363</v>
      </c>
      <c r="G399" s="18">
        <v>0.1147</v>
      </c>
      <c r="H399" s="18">
        <v>0.1958</v>
      </c>
      <c r="I399" s="18">
        <v>2.5670000000000002</v>
      </c>
      <c r="J399" s="18">
        <v>3.6319999999999998E-2</v>
      </c>
      <c r="K399" s="18">
        <v>-0.1108</v>
      </c>
      <c r="L399" s="18">
        <v>3.37</v>
      </c>
      <c r="M399" s="18">
        <v>0.1608</v>
      </c>
      <c r="O399" s="18">
        <f t="shared" si="72"/>
        <v>14.218999999999999</v>
      </c>
      <c r="P399">
        <f t="shared" ca="1" si="56"/>
        <v>0.22597433238258688</v>
      </c>
      <c r="Q399">
        <f t="shared" ca="1" si="57"/>
        <v>0.21115962414056116</v>
      </c>
      <c r="R399">
        <f t="shared" ca="1" si="58"/>
        <v>0.22597433238258688</v>
      </c>
      <c r="S399">
        <f t="shared" ca="1" si="59"/>
        <v>0.21115962414056116</v>
      </c>
      <c r="T399">
        <f t="shared" ca="1" si="60"/>
        <v>0.13848332935285013</v>
      </c>
      <c r="U399">
        <f t="shared" ca="1" si="61"/>
        <v>0.13433624108834524</v>
      </c>
      <c r="V399">
        <f t="shared" ca="1" si="62"/>
        <v>0.13848332935285013</v>
      </c>
      <c r="W399">
        <f t="shared" ca="1" si="63"/>
        <v>0.13433624108834524</v>
      </c>
      <c r="X399">
        <f t="shared" ca="1" si="64"/>
        <v>5.3555109099948039E-2</v>
      </c>
      <c r="Y399">
        <f t="shared" ca="1" si="65"/>
        <v>4.4954107276807591E-2</v>
      </c>
      <c r="Z399">
        <f t="shared" ca="1" si="66"/>
        <v>5.3555109099948039E-2</v>
      </c>
      <c r="AA399">
        <f t="shared" ca="1" si="67"/>
        <v>4.4954107276807591E-2</v>
      </c>
      <c r="AB399">
        <f t="shared" ca="1" si="68"/>
        <v>1.091122015763088E-2</v>
      </c>
      <c r="AC399">
        <f t="shared" ca="1" si="69"/>
        <v>7.5816349372863495E-3</v>
      </c>
      <c r="AD399">
        <f t="shared" ca="1" si="70"/>
        <v>1.091122015763088E-2</v>
      </c>
      <c r="AE399">
        <f t="shared" ca="1" si="71"/>
        <v>7.5816349372863495E-3</v>
      </c>
      <c r="AF399" s="18"/>
      <c r="AG399" s="18"/>
      <c r="AH399" s="18"/>
      <c r="AI399" s="18"/>
    </row>
    <row r="400" spans="2:35" x14ac:dyDescent="0.15">
      <c r="B400">
        <v>4.0910000000000002</v>
      </c>
      <c r="C400">
        <v>20</v>
      </c>
      <c r="D400" s="18">
        <v>8.9560000000000001E-2</v>
      </c>
      <c r="E400" s="18">
        <v>-7.9350000000000004E-2</v>
      </c>
      <c r="F400" s="18">
        <v>2.5579999999999998</v>
      </c>
      <c r="G400" s="18">
        <v>0.5806</v>
      </c>
      <c r="H400" s="18">
        <v>0.38219999999999998</v>
      </c>
      <c r="I400" s="18">
        <v>2.6589999999999998</v>
      </c>
      <c r="J400" s="18">
        <v>0.14599999999999999</v>
      </c>
      <c r="K400" s="18">
        <v>-0.1928</v>
      </c>
      <c r="L400" s="18">
        <v>2.9169999999999998</v>
      </c>
      <c r="M400" s="18">
        <v>8.0649999999999999E-2</v>
      </c>
      <c r="O400" s="18">
        <f t="shared" si="72"/>
        <v>17.901</v>
      </c>
      <c r="P400">
        <f t="shared" ca="1" si="56"/>
        <v>0.24451732808680324</v>
      </c>
      <c r="Q400">
        <f t="shared" ca="1" si="57"/>
        <v>0.22683144900156355</v>
      </c>
      <c r="R400">
        <f t="shared" ca="1" si="58"/>
        <v>0.24451732808680324</v>
      </c>
      <c r="S400">
        <f t="shared" ca="1" si="59"/>
        <v>0.22683144900156355</v>
      </c>
      <c r="T400">
        <f t="shared" ca="1" si="60"/>
        <v>0.13917598207342832</v>
      </c>
      <c r="U400">
        <f t="shared" ca="1" si="61"/>
        <v>0.13080931035387694</v>
      </c>
      <c r="V400">
        <f t="shared" ca="1" si="62"/>
        <v>0.13917598207342832</v>
      </c>
      <c r="W400">
        <f t="shared" ca="1" si="63"/>
        <v>0.13080931035387694</v>
      </c>
      <c r="X400">
        <f t="shared" ca="1" si="64"/>
        <v>5.2341300243295946E-2</v>
      </c>
      <c r="Y400">
        <f t="shared" ca="1" si="65"/>
        <v>4.1238798678226982E-2</v>
      </c>
      <c r="Z400">
        <f t="shared" ca="1" si="66"/>
        <v>5.2341300243295946E-2</v>
      </c>
      <c r="AA400">
        <f t="shared" ca="1" si="67"/>
        <v>4.1238798678226982E-2</v>
      </c>
      <c r="AB400">
        <f t="shared" ca="1" si="68"/>
        <v>9.7773141425028312E-3</v>
      </c>
      <c r="AC400">
        <f t="shared" ca="1" si="69"/>
        <v>6.8206342559119747E-3</v>
      </c>
      <c r="AD400">
        <f t="shared" ca="1" si="70"/>
        <v>9.7773141425028312E-3</v>
      </c>
      <c r="AE400">
        <f t="shared" ca="1" si="71"/>
        <v>6.8206342559119747E-3</v>
      </c>
      <c r="AF400" s="18"/>
      <c r="AG400" s="18"/>
      <c r="AH400" s="18"/>
      <c r="AI400" s="18"/>
    </row>
    <row r="401" spans="2:35" x14ac:dyDescent="0.15">
      <c r="B401">
        <v>9.5030000000000001</v>
      </c>
      <c r="C401">
        <v>1</v>
      </c>
      <c r="D401" s="18">
        <v>7.8689999999999996E-2</v>
      </c>
      <c r="E401" s="18">
        <v>2.972E-2</v>
      </c>
      <c r="F401" s="18">
        <v>0.74870000000000003</v>
      </c>
      <c r="G401" s="18">
        <v>0.15</v>
      </c>
      <c r="H401" s="18">
        <v>-0.2044</v>
      </c>
      <c r="I401" s="18">
        <v>1.82</v>
      </c>
      <c r="J401" s="18">
        <v>0.63129999999999997</v>
      </c>
      <c r="K401" s="18">
        <v>0.1895</v>
      </c>
      <c r="L401" s="18">
        <v>3.0270000000000001</v>
      </c>
      <c r="M401" s="18">
        <v>1.087</v>
      </c>
      <c r="O401" s="18">
        <f t="shared" si="72"/>
        <v>22.536000000000001</v>
      </c>
      <c r="P401">
        <f t="shared" ca="1" si="56"/>
        <v>0.26168202087348325</v>
      </c>
      <c r="Q401">
        <f t="shared" ca="1" si="57"/>
        <v>0.24357767991639115</v>
      </c>
      <c r="R401">
        <f t="shared" ca="1" si="58"/>
        <v>0.26168202087348325</v>
      </c>
      <c r="S401">
        <f t="shared" ca="1" si="59"/>
        <v>0.24357767991639115</v>
      </c>
      <c r="T401">
        <f t="shared" ca="1" si="60"/>
        <v>0.13703291425177841</v>
      </c>
      <c r="U401">
        <f t="shared" ca="1" si="61"/>
        <v>0.12519082890374941</v>
      </c>
      <c r="V401">
        <f t="shared" ca="1" si="62"/>
        <v>0.13703291425177841</v>
      </c>
      <c r="W401">
        <f t="shared" ca="1" si="63"/>
        <v>0.12519082890374941</v>
      </c>
      <c r="X401">
        <f t="shared" ca="1" si="64"/>
        <v>5.0428659133556208E-2</v>
      </c>
      <c r="Y401">
        <f t="shared" ca="1" si="65"/>
        <v>3.7954057965020688E-2</v>
      </c>
      <c r="Z401">
        <f t="shared" ca="1" si="66"/>
        <v>5.0428659133556208E-2</v>
      </c>
      <c r="AA401">
        <f t="shared" ca="1" si="67"/>
        <v>3.7954057965020688E-2</v>
      </c>
      <c r="AB401">
        <f t="shared" ca="1" si="68"/>
        <v>8.8535126572230546E-3</v>
      </c>
      <c r="AC401">
        <f t="shared" ca="1" si="69"/>
        <v>6.2346445841603218E-3</v>
      </c>
      <c r="AD401">
        <f t="shared" ca="1" si="70"/>
        <v>8.8535126572230546E-3</v>
      </c>
      <c r="AE401">
        <f t="shared" ca="1" si="71"/>
        <v>6.2346445841603218E-3</v>
      </c>
      <c r="AF401" s="18"/>
      <c r="AG401" s="18"/>
      <c r="AH401" s="18"/>
      <c r="AI401" s="18"/>
    </row>
    <row r="402" spans="2:35" x14ac:dyDescent="0.15">
      <c r="B402">
        <v>9.5030000000000001</v>
      </c>
      <c r="C402">
        <v>3</v>
      </c>
      <c r="D402" s="18">
        <v>7.0519999999999999E-2</v>
      </c>
      <c r="E402" s="18">
        <v>0.42059999999999997</v>
      </c>
      <c r="F402" s="18">
        <v>2.581</v>
      </c>
      <c r="G402" s="18">
        <v>0.58689999999999998</v>
      </c>
      <c r="H402" s="18">
        <v>5.4859999999999999E-2</v>
      </c>
      <c r="I402" s="18">
        <v>1.8680000000000001</v>
      </c>
      <c r="J402" s="18">
        <v>7.3499999999999996E-2</v>
      </c>
      <c r="K402" s="18">
        <v>-0.45810000000000001</v>
      </c>
      <c r="L402" s="18">
        <v>2.839</v>
      </c>
      <c r="M402" s="18">
        <v>0.1812</v>
      </c>
      <c r="O402" s="18">
        <f t="shared" si="72"/>
        <v>28.370999999999999</v>
      </c>
      <c r="P402">
        <f t="shared" ca="1" si="56"/>
        <v>0.27796844369873136</v>
      </c>
      <c r="Q402">
        <f t="shared" ca="1" si="57"/>
        <v>0.26119722343515006</v>
      </c>
      <c r="R402">
        <f t="shared" ca="1" si="58"/>
        <v>0.27796844369873136</v>
      </c>
      <c r="S402">
        <f t="shared" ca="1" si="59"/>
        <v>0.26119722343515006</v>
      </c>
      <c r="T402">
        <f t="shared" ca="1" si="60"/>
        <v>0.13439670013474864</v>
      </c>
      <c r="U402">
        <f t="shared" ca="1" si="61"/>
        <v>0.12026049682050288</v>
      </c>
      <c r="V402">
        <f t="shared" ca="1" si="62"/>
        <v>0.13439670013474864</v>
      </c>
      <c r="W402">
        <f t="shared" ca="1" si="63"/>
        <v>0.12026049682050288</v>
      </c>
      <c r="X402">
        <f t="shared" ca="1" si="64"/>
        <v>4.8581180941231296E-2</v>
      </c>
      <c r="Y402">
        <f t="shared" ca="1" si="65"/>
        <v>3.5153434623878529E-2</v>
      </c>
      <c r="Z402">
        <f t="shared" ca="1" si="66"/>
        <v>4.8581180941231296E-2</v>
      </c>
      <c r="AA402">
        <f t="shared" ca="1" si="67"/>
        <v>3.5153434623878529E-2</v>
      </c>
      <c r="AB402">
        <f t="shared" ca="1" si="68"/>
        <v>8.6171928935796158E-3</v>
      </c>
      <c r="AC402">
        <f t="shared" ca="1" si="69"/>
        <v>5.547076811853062E-3</v>
      </c>
      <c r="AD402">
        <f t="shared" ca="1" si="70"/>
        <v>8.6171928935796158E-3</v>
      </c>
      <c r="AE402">
        <f t="shared" ca="1" si="71"/>
        <v>5.547076811853062E-3</v>
      </c>
      <c r="AF402" s="18"/>
      <c r="AG402" s="18"/>
      <c r="AH402" s="18"/>
      <c r="AI402" s="18"/>
    </row>
    <row r="403" spans="2:35" x14ac:dyDescent="0.15">
      <c r="B403">
        <v>9.5030000000000001</v>
      </c>
      <c r="C403">
        <v>5</v>
      </c>
      <c r="D403" s="18">
        <v>7.8009999999999996E-2</v>
      </c>
      <c r="E403" s="18">
        <v>-7.8530000000000003E-2</v>
      </c>
      <c r="F403" s="18">
        <v>1.609</v>
      </c>
      <c r="G403" s="18">
        <v>0.1053</v>
      </c>
      <c r="H403" s="18">
        <v>0.39539999999999997</v>
      </c>
      <c r="I403" s="18">
        <v>2.0259999999999998</v>
      </c>
      <c r="J403" s="18">
        <v>0.3412</v>
      </c>
      <c r="K403" s="18">
        <v>-0.36609999999999998</v>
      </c>
      <c r="L403" s="18">
        <v>3.03</v>
      </c>
      <c r="M403" s="18">
        <v>0.16830000000000001</v>
      </c>
      <c r="O403" s="18">
        <f t="shared" si="72"/>
        <v>35.716999999999999</v>
      </c>
      <c r="P403">
        <f t="shared" ca="1" si="56"/>
        <v>0.2935300416976257</v>
      </c>
      <c r="Q403">
        <f t="shared" ca="1" si="57"/>
        <v>0.27936105001446765</v>
      </c>
      <c r="R403">
        <f t="shared" ca="1" si="58"/>
        <v>0.2935300416976257</v>
      </c>
      <c r="S403">
        <f t="shared" ca="1" si="59"/>
        <v>0.27936105001446765</v>
      </c>
      <c r="T403">
        <f t="shared" ca="1" si="60"/>
        <v>0.1329335012191869</v>
      </c>
      <c r="U403">
        <f t="shared" ca="1" si="61"/>
        <v>0.1185038413156837</v>
      </c>
      <c r="V403">
        <f t="shared" ca="1" si="62"/>
        <v>0.1329335012191869</v>
      </c>
      <c r="W403">
        <f t="shared" ca="1" si="63"/>
        <v>0.1185038413156837</v>
      </c>
      <c r="X403">
        <f t="shared" ca="1" si="64"/>
        <v>4.6330901309079423E-2</v>
      </c>
      <c r="Y403">
        <f t="shared" ca="1" si="65"/>
        <v>3.2635845605419461E-2</v>
      </c>
      <c r="Z403">
        <f t="shared" ca="1" si="66"/>
        <v>4.6330901309079423E-2</v>
      </c>
      <c r="AA403">
        <f t="shared" ca="1" si="67"/>
        <v>3.2635845605419461E-2</v>
      </c>
      <c r="AB403">
        <f t="shared" ca="1" si="68"/>
        <v>7.784217840913113E-3</v>
      </c>
      <c r="AC403">
        <f t="shared" ca="1" si="69"/>
        <v>4.6299196244074768E-3</v>
      </c>
      <c r="AD403">
        <f t="shared" ca="1" si="70"/>
        <v>7.784217840913113E-3</v>
      </c>
      <c r="AE403">
        <f t="shared" ca="1" si="71"/>
        <v>4.6299196244074768E-3</v>
      </c>
      <c r="AF403" s="18"/>
      <c r="AG403" s="18"/>
      <c r="AH403" s="18"/>
      <c r="AI403" s="18"/>
    </row>
    <row r="404" spans="2:35" x14ac:dyDescent="0.15">
      <c r="B404">
        <v>9.5030000000000001</v>
      </c>
      <c r="C404">
        <v>7</v>
      </c>
      <c r="D404" s="18">
        <v>8.0579999999999999E-2</v>
      </c>
      <c r="E404" s="18">
        <v>5.4579999999999997E-2</v>
      </c>
      <c r="F404" s="18">
        <v>1.1220000000000001</v>
      </c>
      <c r="G404" s="18">
        <v>9.9140000000000006E-2</v>
      </c>
      <c r="H404" s="18">
        <v>8.6739999999999998E-2</v>
      </c>
      <c r="I404" s="18">
        <v>2.5089999999999999</v>
      </c>
      <c r="J404" s="18">
        <v>8.6540000000000006E-2</v>
      </c>
      <c r="K404" s="18">
        <v>-0.19209999999999999</v>
      </c>
      <c r="L404" s="18">
        <v>3.3959999999999999</v>
      </c>
      <c r="M404" s="18">
        <v>0.1004</v>
      </c>
      <c r="O404" s="18">
        <f t="shared" si="72"/>
        <v>44.965000000000003</v>
      </c>
      <c r="P404">
        <f t="shared" ca="1" si="56"/>
        <v>0.30809222484436505</v>
      </c>
      <c r="Q404">
        <f t="shared" ca="1" si="57"/>
        <v>0.29756603002691889</v>
      </c>
      <c r="R404">
        <f t="shared" ca="1" si="58"/>
        <v>0.30809222484436505</v>
      </c>
      <c r="S404">
        <f t="shared" ca="1" si="59"/>
        <v>0.29756603002691889</v>
      </c>
      <c r="T404">
        <f t="shared" ca="1" si="60"/>
        <v>0.13316477084196454</v>
      </c>
      <c r="U404">
        <f t="shared" ca="1" si="61"/>
        <v>0.12105650208204519</v>
      </c>
      <c r="V404">
        <f t="shared" ca="1" si="62"/>
        <v>0.13316477084196454</v>
      </c>
      <c r="W404">
        <f t="shared" ca="1" si="63"/>
        <v>0.12105650208204519</v>
      </c>
      <c r="X404">
        <f t="shared" ca="1" si="64"/>
        <v>4.2576425735719819E-2</v>
      </c>
      <c r="Y404">
        <f t="shared" ca="1" si="65"/>
        <v>3.035620290692553E-2</v>
      </c>
      <c r="Z404">
        <f t="shared" ca="1" si="66"/>
        <v>4.2576425735719819E-2</v>
      </c>
      <c r="AA404">
        <f t="shared" ca="1" si="67"/>
        <v>3.035620290692553E-2</v>
      </c>
      <c r="AB404">
        <f t="shared" ca="1" si="68"/>
        <v>4.5873063241923182E-3</v>
      </c>
      <c r="AC404">
        <f t="shared" ca="1" si="69"/>
        <v>3.4907234296198096E-3</v>
      </c>
      <c r="AD404">
        <f t="shared" ca="1" si="70"/>
        <v>4.5873063241923182E-3</v>
      </c>
      <c r="AE404">
        <f t="shared" ca="1" si="71"/>
        <v>3.4907234296198096E-3</v>
      </c>
      <c r="AF404" s="18"/>
      <c r="AG404" s="18"/>
      <c r="AH404" s="18"/>
      <c r="AI404" s="18"/>
    </row>
    <row r="405" spans="2:35" x14ac:dyDescent="0.15">
      <c r="B405">
        <v>9.5030000000000001</v>
      </c>
      <c r="C405">
        <v>10</v>
      </c>
      <c r="D405" s="18">
        <v>0.1027</v>
      </c>
      <c r="E405" s="18">
        <v>0.37259999999999999</v>
      </c>
      <c r="F405" s="18">
        <v>1.429</v>
      </c>
      <c r="G405" s="18">
        <v>0.32269999999999999</v>
      </c>
      <c r="H405" s="18">
        <v>-0.78110000000000002</v>
      </c>
      <c r="I405" s="18">
        <v>2.2759999999999998</v>
      </c>
      <c r="J405" s="18">
        <v>0.62360000000000004</v>
      </c>
      <c r="K405" s="18">
        <v>0.4093</v>
      </c>
      <c r="L405" s="18">
        <v>2.8639999999999999</v>
      </c>
      <c r="M405" s="18">
        <v>0.2419</v>
      </c>
      <c r="O405" s="18">
        <f t="shared" si="72"/>
        <v>56.606999999999999</v>
      </c>
      <c r="P405">
        <f t="shared" ca="1" si="56"/>
        <v>0.32108347180482366</v>
      </c>
      <c r="Q405">
        <f t="shared" ca="1" si="57"/>
        <v>0.31507882193685793</v>
      </c>
      <c r="R405">
        <f t="shared" ca="1" si="58"/>
        <v>0.32108347180482366</v>
      </c>
      <c r="S405">
        <f t="shared" ca="1" si="59"/>
        <v>0.31507882193685793</v>
      </c>
      <c r="T405">
        <f t="shared" ca="1" si="60"/>
        <v>0.13463130214919497</v>
      </c>
      <c r="U405">
        <f t="shared" ca="1" si="61"/>
        <v>0.12783590562486061</v>
      </c>
      <c r="V405">
        <f t="shared" ca="1" si="62"/>
        <v>0.13463130214919497</v>
      </c>
      <c r="W405">
        <f t="shared" ca="1" si="63"/>
        <v>0.12783590562486061</v>
      </c>
      <c r="X405">
        <f t="shared" ca="1" si="64"/>
        <v>3.7604094026791414E-2</v>
      </c>
      <c r="Y405">
        <f t="shared" ca="1" si="65"/>
        <v>2.8376297286347944E-2</v>
      </c>
      <c r="Z405">
        <f t="shared" ca="1" si="66"/>
        <v>3.7604094026791414E-2</v>
      </c>
      <c r="AA405">
        <f t="shared" ca="1" si="67"/>
        <v>2.8376297286347944E-2</v>
      </c>
      <c r="AB405">
        <f t="shared" ca="1" si="68"/>
        <v>1.0000000000000009E-3</v>
      </c>
      <c r="AC405">
        <f t="shared" ca="1" si="69"/>
        <v>2.2483439582433457E-3</v>
      </c>
      <c r="AD405">
        <f t="shared" ca="1" si="70"/>
        <v>1.0000000000000009E-3</v>
      </c>
      <c r="AE405">
        <f t="shared" ca="1" si="71"/>
        <v>2.2483439582433457E-3</v>
      </c>
      <c r="AF405" s="18"/>
      <c r="AG405" s="18"/>
      <c r="AH405" s="18"/>
      <c r="AI405" s="18"/>
    </row>
    <row r="406" spans="2:35" x14ac:dyDescent="0.15">
      <c r="B406">
        <v>9.5030000000000001</v>
      </c>
      <c r="C406">
        <v>15</v>
      </c>
      <c r="D406" s="18">
        <v>9.0039999999999995E-2</v>
      </c>
      <c r="E406" s="18">
        <v>0.1109</v>
      </c>
      <c r="F406" s="18">
        <v>1.9950000000000001</v>
      </c>
      <c r="G406" s="18">
        <v>0.16389999999999999</v>
      </c>
      <c r="H406" s="18">
        <v>-0.21959999999999999</v>
      </c>
      <c r="I406" s="18">
        <v>2.319</v>
      </c>
      <c r="J406" s="18">
        <v>0.2024</v>
      </c>
      <c r="K406" s="18">
        <v>0.16070000000000001</v>
      </c>
      <c r="L406" s="18">
        <v>2.8730000000000002</v>
      </c>
      <c r="M406" s="18">
        <v>7.0879999999999999E-2</v>
      </c>
      <c r="O406" s="18">
        <f t="shared" si="72"/>
        <v>71.265000000000001</v>
      </c>
      <c r="P406">
        <f t="shared" ca="1" si="56"/>
        <v>0.33184350550479158</v>
      </c>
      <c r="Q406">
        <f t="shared" ca="1" si="57"/>
        <v>0.33086756401607109</v>
      </c>
      <c r="R406">
        <f t="shared" ca="1" si="58"/>
        <v>0.33184350550479158</v>
      </c>
      <c r="S406">
        <f t="shared" ca="1" si="59"/>
        <v>0.33086756401607109</v>
      </c>
      <c r="T406">
        <f t="shared" ca="1" si="60"/>
        <v>0.13628443453603703</v>
      </c>
      <c r="U406">
        <f t="shared" ca="1" si="61"/>
        <v>0.13799036876929557</v>
      </c>
      <c r="V406">
        <f t="shared" ca="1" si="62"/>
        <v>0.13628443453603703</v>
      </c>
      <c r="W406">
        <f t="shared" ca="1" si="63"/>
        <v>0.13799036876929557</v>
      </c>
      <c r="X406">
        <f t="shared" ca="1" si="64"/>
        <v>3.2369241723917384E-2</v>
      </c>
      <c r="Y406">
        <f t="shared" ca="1" si="65"/>
        <v>2.6659010932549045E-2</v>
      </c>
      <c r="Z406">
        <f t="shared" ca="1" si="66"/>
        <v>3.2369241723917384E-2</v>
      </c>
      <c r="AA406">
        <f t="shared" ca="1" si="67"/>
        <v>2.6659010932549045E-2</v>
      </c>
      <c r="AB406">
        <f t="shared" ca="1" si="68"/>
        <v>1.0000000000000009E-3</v>
      </c>
      <c r="AC406">
        <f t="shared" ca="1" si="69"/>
        <v>1.0856202605058485E-3</v>
      </c>
      <c r="AD406">
        <f t="shared" ca="1" si="70"/>
        <v>1.0000000000000009E-3</v>
      </c>
      <c r="AE406">
        <f t="shared" ca="1" si="71"/>
        <v>1.0856202605058485E-3</v>
      </c>
      <c r="AF406" s="18"/>
      <c r="AG406" s="18"/>
      <c r="AH406" s="18"/>
      <c r="AI406" s="18"/>
    </row>
    <row r="407" spans="2:35" x14ac:dyDescent="0.15">
      <c r="B407">
        <v>9.5030000000000001</v>
      </c>
      <c r="C407">
        <v>20</v>
      </c>
      <c r="D407" s="18">
        <v>0.12130000000000001</v>
      </c>
      <c r="E407" s="18">
        <v>0.1774</v>
      </c>
      <c r="F407" s="18">
        <v>1.1639999999999999</v>
      </c>
      <c r="G407" s="18">
        <v>0.25090000000000001</v>
      </c>
      <c r="H407" s="18">
        <v>-0.3987</v>
      </c>
      <c r="I407" s="18">
        <v>2.0129999999999999</v>
      </c>
      <c r="J407" s="18">
        <v>0.85370000000000001</v>
      </c>
      <c r="K407" s="18">
        <v>0.18579999999999999</v>
      </c>
      <c r="L407" s="18">
        <v>3.1040000000000001</v>
      </c>
      <c r="M407" s="18">
        <v>3.5659999999999997E-2</v>
      </c>
      <c r="O407" s="18">
        <f t="shared" si="72"/>
        <v>89.715999999999994</v>
      </c>
      <c r="P407">
        <f t="shared" ca="1" si="56"/>
        <v>0.33997202634663559</v>
      </c>
      <c r="Q407">
        <f t="shared" ca="1" si="57"/>
        <v>0.34350995790176864</v>
      </c>
      <c r="R407">
        <f t="shared" ca="1" si="58"/>
        <v>0.33997202634663559</v>
      </c>
      <c r="S407">
        <f t="shared" ca="1" si="59"/>
        <v>0.34350995790176864</v>
      </c>
      <c r="T407">
        <f t="shared" ca="1" si="60"/>
        <v>0.13701823633486698</v>
      </c>
      <c r="U407">
        <f t="shared" ca="1" si="61"/>
        <v>0.15010566453621008</v>
      </c>
      <c r="V407">
        <f t="shared" ca="1" si="62"/>
        <v>0.13701823633486698</v>
      </c>
      <c r="W407">
        <f t="shared" ca="1" si="63"/>
        <v>0.15010566453621008</v>
      </c>
      <c r="X407">
        <f t="shared" ca="1" si="64"/>
        <v>2.6409424565765605E-2</v>
      </c>
      <c r="Y407">
        <f t="shared" ca="1" si="65"/>
        <v>2.5159221897901221E-2</v>
      </c>
      <c r="Z407">
        <f t="shared" ca="1" si="66"/>
        <v>2.6409424565765605E-2</v>
      </c>
      <c r="AA407">
        <f t="shared" ca="1" si="67"/>
        <v>2.5159221897901221E-2</v>
      </c>
      <c r="AB407">
        <f t="shared" ca="1" si="68"/>
        <v>1.0000000000000009E-3</v>
      </c>
      <c r="AC407">
        <f t="shared" ca="1" si="69"/>
        <v>1.0000000000000009E-3</v>
      </c>
      <c r="AD407">
        <f t="shared" ca="1" si="70"/>
        <v>1.0000000000000009E-3</v>
      </c>
      <c r="AE407">
        <f t="shared" ca="1" si="71"/>
        <v>1.0000000000000009E-3</v>
      </c>
      <c r="AF407" s="18"/>
      <c r="AG407" s="18"/>
      <c r="AH407" s="18"/>
      <c r="AI407" s="18"/>
    </row>
    <row r="408" spans="2:35" x14ac:dyDescent="0.15">
      <c r="B408">
        <v>17.103000000000002</v>
      </c>
      <c r="C408">
        <v>1</v>
      </c>
      <c r="D408" s="18">
        <v>8.2199999999999995E-2</v>
      </c>
      <c r="E408" s="18">
        <v>-7.6480000000000006E-2</v>
      </c>
      <c r="F408" s="18">
        <v>1.069</v>
      </c>
      <c r="G408" s="18">
        <v>0.21970000000000001</v>
      </c>
      <c r="H408" s="18">
        <v>-1.316E-2</v>
      </c>
      <c r="I408" s="18">
        <v>2.6680000000000001</v>
      </c>
      <c r="J408" s="18">
        <v>0.1608</v>
      </c>
      <c r="K408" s="18">
        <v>2.852E-2</v>
      </c>
      <c r="L408" s="18">
        <v>3.7069999999999999</v>
      </c>
      <c r="M408" s="18">
        <v>0.35149999999999998</v>
      </c>
      <c r="O408" s="18">
        <f t="shared" si="72"/>
        <v>112.94</v>
      </c>
      <c r="P408">
        <f t="shared" ca="1" si="56"/>
        <v>0.34573046067992702</v>
      </c>
      <c r="Q408">
        <f t="shared" ca="1" si="57"/>
        <v>0.35112035794917967</v>
      </c>
      <c r="R408">
        <f t="shared" ca="1" si="58"/>
        <v>0.34573046067992702</v>
      </c>
      <c r="S408">
        <f t="shared" ca="1" si="59"/>
        <v>0.35112035794917967</v>
      </c>
      <c r="T408">
        <f t="shared" ca="1" si="60"/>
        <v>0.13623867746786733</v>
      </c>
      <c r="U408">
        <f t="shared" ca="1" si="61"/>
        <v>0.16222962075749214</v>
      </c>
      <c r="V408">
        <f t="shared" ca="1" si="62"/>
        <v>0.13623867746786733</v>
      </c>
      <c r="W408">
        <f t="shared" ca="1" si="63"/>
        <v>0.16222962075749214</v>
      </c>
      <c r="X408">
        <f t="shared" ca="1" si="64"/>
        <v>2.0225345451744044E-2</v>
      </c>
      <c r="Y408">
        <f t="shared" ca="1" si="65"/>
        <v>2.36416332572634E-2</v>
      </c>
      <c r="Z408">
        <f t="shared" ca="1" si="66"/>
        <v>2.0225345451744044E-2</v>
      </c>
      <c r="AA408">
        <f t="shared" ca="1" si="67"/>
        <v>2.36416332572634E-2</v>
      </c>
      <c r="AB408">
        <f t="shared" ca="1" si="68"/>
        <v>1.4677994911371089E-3</v>
      </c>
      <c r="AC408">
        <f t="shared" ca="1" si="69"/>
        <v>1.0000000000000009E-3</v>
      </c>
      <c r="AD408">
        <f t="shared" ca="1" si="70"/>
        <v>1.4677994911371089E-3</v>
      </c>
      <c r="AE408">
        <f t="shared" ca="1" si="71"/>
        <v>1.0000000000000009E-3</v>
      </c>
      <c r="AF408" s="18"/>
      <c r="AG408" s="18"/>
      <c r="AH408" s="18"/>
      <c r="AI408" s="18"/>
    </row>
    <row r="409" spans="2:35" x14ac:dyDescent="0.15">
      <c r="B409">
        <v>17.103000000000002</v>
      </c>
      <c r="C409">
        <v>3</v>
      </c>
      <c r="D409" s="18">
        <v>8.1850000000000006E-2</v>
      </c>
      <c r="E409" s="18">
        <v>6.0019999999999997E-2</v>
      </c>
      <c r="F409" s="18">
        <v>1.6539999999999999</v>
      </c>
      <c r="G409" s="18">
        <v>0.1658</v>
      </c>
      <c r="H409" s="18">
        <v>0.1535</v>
      </c>
      <c r="I409" s="18">
        <v>2.52</v>
      </c>
      <c r="J409" s="18">
        <v>0.36280000000000001</v>
      </c>
      <c r="K409" s="18">
        <v>-0.28050000000000003</v>
      </c>
      <c r="L409" s="18">
        <v>2.7549999999999999</v>
      </c>
      <c r="M409" s="18">
        <v>0.1356</v>
      </c>
      <c r="O409" s="18">
        <f t="shared" si="72"/>
        <v>142.19</v>
      </c>
      <c r="P409">
        <f t="shared" ca="1" si="56"/>
        <v>0.35001028039026183</v>
      </c>
      <c r="Q409">
        <f t="shared" ca="1" si="57"/>
        <v>0.3512884873273629</v>
      </c>
      <c r="R409">
        <f t="shared" ca="1" si="58"/>
        <v>0.35001028039026183</v>
      </c>
      <c r="S409">
        <f t="shared" ca="1" si="59"/>
        <v>0.3512884873273629</v>
      </c>
      <c r="T409">
        <f t="shared" ca="1" si="60"/>
        <v>0.13401538948816871</v>
      </c>
      <c r="U409">
        <f t="shared" ca="1" si="61"/>
        <v>0.17184449928669118</v>
      </c>
      <c r="V409">
        <f t="shared" ca="1" si="62"/>
        <v>0.13401538948816871</v>
      </c>
      <c r="W409">
        <f t="shared" ca="1" si="63"/>
        <v>0.17184449928669118</v>
      </c>
      <c r="X409">
        <f t="shared" ca="1" si="64"/>
        <v>1.4229224159943547E-2</v>
      </c>
      <c r="Y409">
        <f t="shared" ca="1" si="65"/>
        <v>2.1946670524428787E-2</v>
      </c>
      <c r="Z409">
        <f t="shared" ca="1" si="66"/>
        <v>1.4229224159943547E-2</v>
      </c>
      <c r="AA409">
        <f t="shared" ca="1" si="67"/>
        <v>2.1946670524428787E-2</v>
      </c>
      <c r="AB409">
        <f t="shared" ca="1" si="68"/>
        <v>1E-3</v>
      </c>
      <c r="AC409">
        <f t="shared" ca="1" si="69"/>
        <v>1E-3</v>
      </c>
      <c r="AD409">
        <f t="shared" ca="1" si="70"/>
        <v>1E-3</v>
      </c>
      <c r="AE409">
        <f t="shared" ca="1" si="71"/>
        <v>1E-3</v>
      </c>
      <c r="AF409" s="18"/>
      <c r="AG409" s="18"/>
      <c r="AH409" s="18"/>
      <c r="AI409" s="18"/>
    </row>
    <row r="410" spans="2:35" x14ac:dyDescent="0.15">
      <c r="B410">
        <v>17.103000000000002</v>
      </c>
      <c r="C410">
        <v>5</v>
      </c>
      <c r="D410" s="18">
        <v>8.3750000000000005E-2</v>
      </c>
      <c r="E410" s="18">
        <v>9.3780000000000002E-2</v>
      </c>
      <c r="F410" s="18">
        <v>2.0259999999999998</v>
      </c>
      <c r="G410" s="18">
        <v>0.19339999999999999</v>
      </c>
      <c r="H410" s="18">
        <v>1.3599999999999999E-2</v>
      </c>
      <c r="I410" s="18">
        <v>1.2190000000000001</v>
      </c>
      <c r="J410" s="18">
        <v>0.1696</v>
      </c>
      <c r="K410" s="18">
        <v>-2.6880000000000001E-2</v>
      </c>
      <c r="L410" s="18">
        <v>2.7370000000000001</v>
      </c>
      <c r="M410" s="18">
        <v>3.031E-2</v>
      </c>
      <c r="O410" s="18">
        <f t="shared" si="72"/>
        <v>179.01</v>
      </c>
      <c r="P410">
        <f t="shared" ca="1" si="56"/>
        <v>0.35361205720000777</v>
      </c>
      <c r="Q410">
        <f t="shared" ca="1" si="57"/>
        <v>0.3411076210311455</v>
      </c>
      <c r="R410">
        <f t="shared" ca="1" si="58"/>
        <v>0.35361205720000777</v>
      </c>
      <c r="S410">
        <f t="shared" ca="1" si="59"/>
        <v>0.3411076210311455</v>
      </c>
      <c r="T410">
        <f t="shared" ca="1" si="60"/>
        <v>0.13054433160021628</v>
      </c>
      <c r="U410">
        <f t="shared" ca="1" si="61"/>
        <v>0.17585909055741472</v>
      </c>
      <c r="V410">
        <f t="shared" ca="1" si="62"/>
        <v>0.13054433160021628</v>
      </c>
      <c r="W410">
        <f t="shared" ca="1" si="63"/>
        <v>0.17585909055741472</v>
      </c>
      <c r="X410">
        <f t="shared" ca="1" si="64"/>
        <v>9.2448555239632874E-3</v>
      </c>
      <c r="Y410">
        <f t="shared" ca="1" si="65"/>
        <v>1.9709098518143092E-2</v>
      </c>
      <c r="Z410">
        <f t="shared" ca="1" si="66"/>
        <v>9.2448555239632874E-3</v>
      </c>
      <c r="AA410">
        <f t="shared" ca="1" si="67"/>
        <v>1.9709098518143092E-2</v>
      </c>
      <c r="AB410">
        <f t="shared" ca="1" si="68"/>
        <v>1E-3</v>
      </c>
      <c r="AC410">
        <f t="shared" ca="1" si="69"/>
        <v>1E-3</v>
      </c>
      <c r="AD410">
        <f t="shared" ca="1" si="70"/>
        <v>1E-3</v>
      </c>
      <c r="AE410">
        <f t="shared" ca="1" si="71"/>
        <v>1E-3</v>
      </c>
      <c r="AF410" s="18"/>
      <c r="AG410" s="18"/>
      <c r="AH410" s="18"/>
      <c r="AI410" s="18"/>
    </row>
    <row r="411" spans="2:35" x14ac:dyDescent="0.15">
      <c r="B411">
        <v>17.103000000000002</v>
      </c>
      <c r="C411">
        <v>7</v>
      </c>
      <c r="D411" s="18">
        <v>8.1290000000000001E-2</v>
      </c>
      <c r="E411" s="18">
        <v>-4.5710000000000001E-2</v>
      </c>
      <c r="F411" s="18">
        <v>2.0760000000000001</v>
      </c>
      <c r="G411" s="18">
        <v>0.1265</v>
      </c>
      <c r="H411" s="18">
        <v>0.1802</v>
      </c>
      <c r="I411" s="18">
        <v>2.169</v>
      </c>
      <c r="J411" s="18">
        <v>0.2858</v>
      </c>
      <c r="K411" s="18">
        <v>-0.224</v>
      </c>
      <c r="L411" s="18">
        <v>3.2320000000000002</v>
      </c>
      <c r="M411" s="18">
        <v>0.15790000000000001</v>
      </c>
      <c r="O411" s="18">
        <f t="shared" si="72"/>
        <v>225.36</v>
      </c>
      <c r="P411">
        <f t="shared" ca="1" si="56"/>
        <v>0.35658178701433785</v>
      </c>
      <c r="Q411">
        <f t="shared" ca="1" si="57"/>
        <v>0.31742737421301853</v>
      </c>
      <c r="R411">
        <f t="shared" ca="1" si="58"/>
        <v>0.35658178701433785</v>
      </c>
      <c r="S411">
        <f t="shared" ca="1" si="59"/>
        <v>0.31742737421301853</v>
      </c>
      <c r="T411">
        <f t="shared" ca="1" si="60"/>
        <v>0.12554670092387737</v>
      </c>
      <c r="U411">
        <f t="shared" ca="1" si="61"/>
        <v>0.17080043560557698</v>
      </c>
      <c r="V411">
        <f t="shared" ca="1" si="62"/>
        <v>0.12554670092387737</v>
      </c>
      <c r="W411">
        <f t="shared" ca="1" si="63"/>
        <v>0.17080043560557698</v>
      </c>
      <c r="X411">
        <f t="shared" ca="1" si="64"/>
        <v>5.4279949590757288E-3</v>
      </c>
      <c r="Y411">
        <f t="shared" ca="1" si="65"/>
        <v>1.6259167414374328E-2</v>
      </c>
      <c r="Z411">
        <f t="shared" ca="1" si="66"/>
        <v>5.4279949590757288E-3</v>
      </c>
      <c r="AA411">
        <f t="shared" ca="1" si="67"/>
        <v>1.6259167414374328E-2</v>
      </c>
      <c r="AB411">
        <f t="shared" ca="1" si="68"/>
        <v>1E-3</v>
      </c>
      <c r="AC411">
        <f t="shared" ca="1" si="69"/>
        <v>1E-3</v>
      </c>
      <c r="AD411">
        <f t="shared" ca="1" si="70"/>
        <v>1E-3</v>
      </c>
      <c r="AE411">
        <f t="shared" ca="1" si="71"/>
        <v>1E-3</v>
      </c>
      <c r="AF411" s="18"/>
      <c r="AG411" s="18"/>
      <c r="AH411" s="18"/>
      <c r="AI411" s="18"/>
    </row>
    <row r="412" spans="2:35" x14ac:dyDescent="0.15">
      <c r="B412">
        <v>17.103000000000002</v>
      </c>
      <c r="C412">
        <v>10</v>
      </c>
      <c r="D412" s="18">
        <v>9.647E-2</v>
      </c>
      <c r="E412" s="18">
        <v>0.20930000000000001</v>
      </c>
      <c r="F412" s="18">
        <v>1.5169999999999999</v>
      </c>
      <c r="G412" s="18">
        <v>0.32990000000000003</v>
      </c>
      <c r="H412" s="18">
        <v>-0.83089999999999997</v>
      </c>
      <c r="I412" s="18">
        <v>3.9279999999999999</v>
      </c>
      <c r="J412" s="18">
        <v>1.083</v>
      </c>
      <c r="K412" s="18">
        <v>0.1017</v>
      </c>
      <c r="L412" s="18">
        <v>2.9820000000000002</v>
      </c>
      <c r="M412" s="18">
        <v>0.1032</v>
      </c>
      <c r="O412" s="18">
        <f t="shared" si="72"/>
        <v>283.70999999999998</v>
      </c>
      <c r="P412">
        <f t="shared" ca="1" si="56"/>
        <v>0.358667232233497</v>
      </c>
      <c r="Q412">
        <f t="shared" ca="1" si="57"/>
        <v>0.28130228103435301</v>
      </c>
      <c r="R412">
        <f t="shared" ca="1" si="58"/>
        <v>0.358667232233497</v>
      </c>
      <c r="S412">
        <f t="shared" ca="1" si="59"/>
        <v>0.28130228103435301</v>
      </c>
      <c r="T412">
        <f t="shared" ca="1" si="60"/>
        <v>0.11846738585354993</v>
      </c>
      <c r="U412">
        <f t="shared" ca="1" si="61"/>
        <v>0.1571362496796942</v>
      </c>
      <c r="V412">
        <f t="shared" ca="1" si="62"/>
        <v>0.11846738585354993</v>
      </c>
      <c r="W412">
        <f t="shared" ca="1" si="63"/>
        <v>0.1571362496796942</v>
      </c>
      <c r="X412">
        <f t="shared" ca="1" si="64"/>
        <v>2.6705888718207066E-3</v>
      </c>
      <c r="Y412">
        <f t="shared" ca="1" si="65"/>
        <v>1.2613926506997938E-2</v>
      </c>
      <c r="Z412">
        <f t="shared" ca="1" si="66"/>
        <v>2.6705888718207066E-3</v>
      </c>
      <c r="AA412">
        <f t="shared" ca="1" si="67"/>
        <v>1.2613926506997938E-2</v>
      </c>
      <c r="AB412">
        <f t="shared" ca="1" si="68"/>
        <v>1E-3</v>
      </c>
      <c r="AC412">
        <f t="shared" ca="1" si="69"/>
        <v>1E-3</v>
      </c>
      <c r="AD412">
        <f t="shared" ca="1" si="70"/>
        <v>1E-3</v>
      </c>
      <c r="AE412">
        <f t="shared" ca="1" si="71"/>
        <v>1E-3</v>
      </c>
      <c r="AF412" s="18"/>
      <c r="AG412" s="18"/>
      <c r="AH412" s="18"/>
      <c r="AI412" s="18"/>
    </row>
    <row r="413" spans="2:35" x14ac:dyDescent="0.15">
      <c r="B413">
        <v>17.103000000000002</v>
      </c>
      <c r="C413">
        <v>15</v>
      </c>
      <c r="D413" s="18">
        <v>7.4099999999999999E-2</v>
      </c>
      <c r="E413" s="18">
        <v>0.56100000000000005</v>
      </c>
      <c r="F413" s="18">
        <v>4.218</v>
      </c>
      <c r="G413" s="18">
        <v>0.56489999999999996</v>
      </c>
      <c r="H413" s="18">
        <v>-0.3135</v>
      </c>
      <c r="I413" s="18">
        <v>3.2930000000000001</v>
      </c>
      <c r="J413" s="18">
        <v>0.32579999999999998</v>
      </c>
      <c r="K413" s="18">
        <v>4.138E-2</v>
      </c>
      <c r="L413" s="18">
        <v>1.47</v>
      </c>
      <c r="M413" s="18">
        <v>0.1399</v>
      </c>
      <c r="O413" s="18">
        <f t="shared" si="72"/>
        <v>357.17</v>
      </c>
      <c r="P413">
        <f t="shared" ca="1" si="56"/>
        <v>0.36277624650678658</v>
      </c>
      <c r="Q413">
        <f t="shared" ca="1" si="57"/>
        <v>0.24275395743585362</v>
      </c>
      <c r="R413">
        <f t="shared" ca="1" si="58"/>
        <v>0.36277624650678658</v>
      </c>
      <c r="S413">
        <f t="shared" ca="1" si="59"/>
        <v>0.24275395743585362</v>
      </c>
      <c r="T413">
        <f t="shared" ca="1" si="60"/>
        <v>0.11097346695321664</v>
      </c>
      <c r="U413">
        <f t="shared" ca="1" si="61"/>
        <v>0.14386764627096307</v>
      </c>
      <c r="V413">
        <f t="shared" ca="1" si="62"/>
        <v>0.11097346695321664</v>
      </c>
      <c r="W413">
        <f t="shared" ca="1" si="63"/>
        <v>0.14386764627096307</v>
      </c>
      <c r="X413">
        <f t="shared" ca="1" si="64"/>
        <v>1.5181257015854624E-3</v>
      </c>
      <c r="Y413">
        <f t="shared" ca="1" si="65"/>
        <v>1.3549340678169758E-2</v>
      </c>
      <c r="Z413">
        <f t="shared" ca="1" si="66"/>
        <v>1.5181257015854624E-3</v>
      </c>
      <c r="AA413">
        <f t="shared" ca="1" si="67"/>
        <v>1.3549340678169758E-2</v>
      </c>
      <c r="AB413">
        <f t="shared" ca="1" si="68"/>
        <v>8.6677996354702497E-4</v>
      </c>
      <c r="AC413">
        <f t="shared" ca="1" si="69"/>
        <v>1E-3</v>
      </c>
      <c r="AD413">
        <f t="shared" ca="1" si="70"/>
        <v>8.6677996354702497E-4</v>
      </c>
      <c r="AE413">
        <f t="shared" ca="1" si="71"/>
        <v>1E-3</v>
      </c>
      <c r="AF413" s="18"/>
      <c r="AG413" s="18"/>
      <c r="AH413" s="18"/>
      <c r="AI413" s="18"/>
    </row>
    <row r="414" spans="2:35" x14ac:dyDescent="0.15">
      <c r="B414">
        <v>17.103000000000002</v>
      </c>
      <c r="C414">
        <v>20</v>
      </c>
      <c r="D414" s="18">
        <v>0.11020000000000001</v>
      </c>
      <c r="E414" s="18">
        <v>0.14929999999999999</v>
      </c>
      <c r="F414" s="18">
        <v>1.345</v>
      </c>
      <c r="G414" s="18">
        <v>0.37459999999999999</v>
      </c>
      <c r="H414" s="18">
        <v>-0.31490000000000001</v>
      </c>
      <c r="I414" s="18">
        <v>2.1850000000000001</v>
      </c>
      <c r="J414" s="18">
        <v>0.89139999999999997</v>
      </c>
      <c r="K414" s="18">
        <v>0.1479</v>
      </c>
      <c r="L414" s="18">
        <v>2.9750000000000001</v>
      </c>
      <c r="M414" s="18">
        <v>4.3430000000000003E-2</v>
      </c>
      <c r="O414" s="18">
        <f t="shared" si="72"/>
        <v>449.65</v>
      </c>
      <c r="P414">
        <f t="shared" ca="1" si="56"/>
        <v>0.3723476809186082</v>
      </c>
      <c r="Q414">
        <f t="shared" ca="1" si="57"/>
        <v>0.19271036964199822</v>
      </c>
      <c r="R414">
        <f t="shared" ca="1" si="58"/>
        <v>0.3723476809186082</v>
      </c>
      <c r="S414">
        <f t="shared" ca="1" si="59"/>
        <v>0.19271036964199822</v>
      </c>
      <c r="T414">
        <f t="shared" ca="1" si="60"/>
        <v>0.10282315191327696</v>
      </c>
      <c r="U414">
        <f t="shared" ca="1" si="61"/>
        <v>0.12028277098536981</v>
      </c>
      <c r="V414">
        <f t="shared" ca="1" si="62"/>
        <v>0.10282315191327696</v>
      </c>
      <c r="W414">
        <f t="shared" ca="1" si="63"/>
        <v>0.12028277098536981</v>
      </c>
      <c r="X414">
        <f t="shared" ca="1" si="64"/>
        <v>9.7305239406048397E-4</v>
      </c>
      <c r="Y414">
        <f t="shared" ca="1" si="65"/>
        <v>1.320426995511062E-2</v>
      </c>
      <c r="Z414">
        <f t="shared" ca="1" si="66"/>
        <v>9.7305239406048397E-4</v>
      </c>
      <c r="AA414">
        <f t="shared" ca="1" si="67"/>
        <v>1.320426995511062E-2</v>
      </c>
      <c r="AB414">
        <f t="shared" ca="1" si="68"/>
        <v>5.1521665391356282E-4</v>
      </c>
      <c r="AC414">
        <f t="shared" ca="1" si="69"/>
        <v>1E-3</v>
      </c>
      <c r="AD414">
        <f t="shared" ca="1" si="70"/>
        <v>5.1521665391356282E-4</v>
      </c>
      <c r="AE414">
        <f t="shared" ca="1" si="71"/>
        <v>1E-3</v>
      </c>
      <c r="AF414" s="18"/>
      <c r="AG414" s="18"/>
      <c r="AH414" s="18"/>
      <c r="AI414" s="18"/>
    </row>
    <row r="415" spans="2:35" x14ac:dyDescent="0.15">
      <c r="B415">
        <v>31.263000000000002</v>
      </c>
      <c r="C415">
        <v>1</v>
      </c>
      <c r="D415" s="18">
        <v>7.8460000000000002E-2</v>
      </c>
      <c r="E415" s="18">
        <v>-8.652E-2</v>
      </c>
      <c r="F415" s="18">
        <v>1.1299999999999999</v>
      </c>
      <c r="G415" s="18">
        <v>0.23100000000000001</v>
      </c>
      <c r="H415" s="18">
        <v>-6.6959999999999997E-3</v>
      </c>
      <c r="I415" s="18">
        <v>2.6379999999999999</v>
      </c>
      <c r="J415" s="18">
        <v>9.1619999999999993E-2</v>
      </c>
      <c r="K415" s="18">
        <v>7.4609999999999998E-3</v>
      </c>
      <c r="L415" s="18">
        <v>4.1710000000000003</v>
      </c>
      <c r="M415" s="18">
        <v>0.91379999999999995</v>
      </c>
      <c r="O415" s="18">
        <f t="shared" si="72"/>
        <v>566.08000000000004</v>
      </c>
      <c r="P415">
        <f t="shared" ca="1" si="56"/>
        <v>0.3952821751242227</v>
      </c>
      <c r="Q415">
        <f t="shared" ca="1" si="57"/>
        <v>0.13613599369003446</v>
      </c>
      <c r="R415">
        <f t="shared" ca="1" si="58"/>
        <v>0.3952821751242227</v>
      </c>
      <c r="S415">
        <f t="shared" ca="1" si="59"/>
        <v>0.13613599369003446</v>
      </c>
      <c r="T415">
        <f t="shared" ca="1" si="60"/>
        <v>9.5198742038672998E-2</v>
      </c>
      <c r="U415">
        <f t="shared" ca="1" si="61"/>
        <v>8.8900111814313718E-2</v>
      </c>
      <c r="V415">
        <f t="shared" ca="1" si="62"/>
        <v>9.5198742038672998E-2</v>
      </c>
      <c r="W415">
        <f t="shared" ca="1" si="63"/>
        <v>8.8900111814313718E-2</v>
      </c>
      <c r="X415">
        <f t="shared" ca="1" si="64"/>
        <v>5.7408846587686578E-4</v>
      </c>
      <c r="Y415">
        <f t="shared" ca="1" si="65"/>
        <v>1.1240155435428388E-2</v>
      </c>
      <c r="Z415">
        <f t="shared" ca="1" si="66"/>
        <v>5.7408846587686578E-4</v>
      </c>
      <c r="AA415">
        <f t="shared" ca="1" si="67"/>
        <v>1.1240155435428388E-2</v>
      </c>
      <c r="AB415">
        <f t="shared" ca="1" si="68"/>
        <v>3.0724135752264146E-4</v>
      </c>
      <c r="AC415">
        <f t="shared" ca="1" si="69"/>
        <v>8.9735676987744845E-4</v>
      </c>
      <c r="AD415">
        <f t="shared" ca="1" si="70"/>
        <v>3.0724135752264146E-4</v>
      </c>
      <c r="AE415">
        <f t="shared" ca="1" si="71"/>
        <v>8.9735676987744845E-4</v>
      </c>
      <c r="AF415" s="18"/>
      <c r="AG415" s="18"/>
      <c r="AH415" s="18"/>
      <c r="AI415" s="18"/>
    </row>
    <row r="416" spans="2:35" x14ac:dyDescent="0.15">
      <c r="B416">
        <v>31.263000000000002</v>
      </c>
      <c r="C416">
        <v>3</v>
      </c>
      <c r="D416" s="18">
        <v>7.1940000000000004E-2</v>
      </c>
      <c r="E416" s="18">
        <v>0.31719999999999998</v>
      </c>
      <c r="F416" s="18">
        <v>2.7240000000000002</v>
      </c>
      <c r="G416" s="18">
        <v>0.60809999999999997</v>
      </c>
      <c r="H416" s="18">
        <v>-0.25519999999999998</v>
      </c>
      <c r="I416" s="18">
        <v>2.3679999999999999</v>
      </c>
      <c r="J416" s="18">
        <v>0.35770000000000002</v>
      </c>
      <c r="K416" s="18">
        <v>-8.8200000000000001E-2</v>
      </c>
      <c r="L416" s="18">
        <v>2.9129999999999998</v>
      </c>
      <c r="M416" s="18">
        <v>0.14449999999999999</v>
      </c>
      <c r="O416" s="18">
        <f>O130</f>
        <v>712.65</v>
      </c>
      <c r="P416">
        <f t="shared" ca="1" si="56"/>
        <v>0.44098121256108158</v>
      </c>
      <c r="Q416">
        <f t="shared" ca="1" si="57"/>
        <v>8.3715704177593706E-2</v>
      </c>
      <c r="R416">
        <f t="shared" ca="1" si="58"/>
        <v>0.44098121256108158</v>
      </c>
      <c r="S416">
        <f t="shared" ca="1" si="59"/>
        <v>8.3715704177593706E-2</v>
      </c>
      <c r="T416">
        <f t="shared" ca="1" si="60"/>
        <v>8.9368609174913682E-2</v>
      </c>
      <c r="U416">
        <f t="shared" ca="1" si="61"/>
        <v>5.6862598860835778E-2</v>
      </c>
      <c r="V416">
        <f t="shared" ca="1" si="62"/>
        <v>8.9368609174913682E-2</v>
      </c>
      <c r="W416">
        <f t="shared" ca="1" si="63"/>
        <v>5.6862598860835778E-2</v>
      </c>
      <c r="X416">
        <f t="shared" ca="1" si="64"/>
        <v>3.1480062763317596E-4</v>
      </c>
      <c r="Y416">
        <f t="shared" ca="1" si="65"/>
        <v>8.1590575931336212E-3</v>
      </c>
      <c r="Z416">
        <f t="shared" ca="1" si="66"/>
        <v>3.1480062763317596E-4</v>
      </c>
      <c r="AA416">
        <f t="shared" ca="1" si="67"/>
        <v>8.1590575931336212E-3</v>
      </c>
      <c r="AB416">
        <f t="shared" ca="1" si="68"/>
        <v>1.8465466453915572E-4</v>
      </c>
      <c r="AC416">
        <f t="shared" ca="1" si="69"/>
        <v>5.8522685164346527E-4</v>
      </c>
      <c r="AD416">
        <f t="shared" ca="1" si="70"/>
        <v>1.8465466453915572E-4</v>
      </c>
      <c r="AE416">
        <f t="shared" ca="1" si="71"/>
        <v>5.8522685164346527E-4</v>
      </c>
      <c r="AF416" s="18"/>
      <c r="AG416" s="18"/>
      <c r="AH416" s="18"/>
      <c r="AI416" s="18"/>
    </row>
    <row r="417" spans="2:35" x14ac:dyDescent="0.15">
      <c r="B417">
        <v>31.263000000000002</v>
      </c>
      <c r="C417">
        <v>5</v>
      </c>
      <c r="D417" s="18">
        <v>4.6039999999999998E-2</v>
      </c>
      <c r="E417" s="18">
        <v>0.1055</v>
      </c>
      <c r="F417" s="18">
        <v>1.5289999999999999</v>
      </c>
      <c r="G417" s="18">
        <v>1.33</v>
      </c>
      <c r="H417" s="18">
        <v>-0.2152</v>
      </c>
      <c r="I417" s="18">
        <v>2.6920000000000002</v>
      </c>
      <c r="J417" s="18">
        <v>0.33169999999999999</v>
      </c>
      <c r="K417" s="18">
        <v>5.3319999999999999E-2</v>
      </c>
      <c r="L417" s="18">
        <v>2.9729999999999999</v>
      </c>
      <c r="M417" s="18">
        <v>7.3480000000000004E-2</v>
      </c>
      <c r="O417" s="18">
        <f t="shared" ref="O417:O447" si="73">O131</f>
        <v>897.16</v>
      </c>
      <c r="P417">
        <f t="shared" ca="1" si="56"/>
        <v>0.51473091326435538</v>
      </c>
      <c r="Q417">
        <f t="shared" ca="1" si="57"/>
        <v>5.5387629298847177E-2</v>
      </c>
      <c r="R417">
        <f t="shared" ca="1" si="58"/>
        <v>0.51473091326435538</v>
      </c>
      <c r="S417">
        <f t="shared" ca="1" si="59"/>
        <v>5.5387629298847177E-2</v>
      </c>
      <c r="T417">
        <f t="shared" ca="1" si="60"/>
        <v>8.476728311005878E-2</v>
      </c>
      <c r="U417">
        <f t="shared" ca="1" si="61"/>
        <v>3.8929952671018307E-2</v>
      </c>
      <c r="V417">
        <f t="shared" ca="1" si="62"/>
        <v>8.476728311005878E-2</v>
      </c>
      <c r="W417">
        <f t="shared" ca="1" si="63"/>
        <v>3.8929952671018307E-2</v>
      </c>
      <c r="X417">
        <f t="shared" ca="1" si="64"/>
        <v>1.6218930740562694E-4</v>
      </c>
      <c r="Y417">
        <f t="shared" ca="1" si="65"/>
        <v>6.2195143793279499E-3</v>
      </c>
      <c r="Z417">
        <f t="shared" ca="1" si="66"/>
        <v>1.6218930740562694E-4</v>
      </c>
      <c r="AA417">
        <f t="shared" ca="1" si="67"/>
        <v>6.2195143793279499E-3</v>
      </c>
      <c r="AB417">
        <f t="shared" ca="1" si="68"/>
        <v>1.1254772653856646E-4</v>
      </c>
      <c r="AC417">
        <f t="shared" ca="1" si="69"/>
        <v>3.7199085574919633E-4</v>
      </c>
      <c r="AD417">
        <f t="shared" ca="1" si="70"/>
        <v>1.1254772653856646E-4</v>
      </c>
      <c r="AE417">
        <f t="shared" ca="1" si="71"/>
        <v>3.7199085574919633E-4</v>
      </c>
      <c r="AF417" s="18"/>
      <c r="AG417" s="18"/>
      <c r="AH417" s="18"/>
      <c r="AI417" s="18"/>
    </row>
    <row r="418" spans="2:35" x14ac:dyDescent="0.15">
      <c r="B418">
        <v>31.263000000000002</v>
      </c>
      <c r="C418">
        <v>7</v>
      </c>
      <c r="D418" s="18">
        <v>8.6080000000000004E-2</v>
      </c>
      <c r="E418" s="18">
        <v>-6.6659999999999997E-2</v>
      </c>
      <c r="F418" s="18">
        <v>2.7679999999999998</v>
      </c>
      <c r="G418" s="18">
        <v>7.1150000000000005E-2</v>
      </c>
      <c r="H418" s="18">
        <v>2.9270000000000001E-2</v>
      </c>
      <c r="I418" s="18">
        <v>1.788</v>
      </c>
      <c r="J418" s="18">
        <v>4.4490000000000002E-2</v>
      </c>
      <c r="K418" s="18">
        <v>-7.3279999999999998E-2</v>
      </c>
      <c r="L418" s="18">
        <v>2.6280000000000001</v>
      </c>
      <c r="M418" s="18">
        <v>0.77229999999999999</v>
      </c>
      <c r="O418" s="18">
        <f t="shared" si="73"/>
        <v>1129.4000000000001</v>
      </c>
      <c r="P418">
        <f t="shared" ca="1" si="56"/>
        <v>0.61248632795290825</v>
      </c>
      <c r="Q418">
        <f t="shared" ca="1" si="57"/>
        <v>8.3916920003883344E-2</v>
      </c>
      <c r="R418">
        <f t="shared" ca="1" si="58"/>
        <v>0.61248632795290825</v>
      </c>
      <c r="S418">
        <f t="shared" ca="1" si="59"/>
        <v>8.3916920003883344E-2</v>
      </c>
      <c r="T418">
        <f t="shared" ca="1" si="60"/>
        <v>7.9484181839104662E-2</v>
      </c>
      <c r="U418">
        <f t="shared" ca="1" si="61"/>
        <v>6.0732894022313452E-2</v>
      </c>
      <c r="V418">
        <f t="shared" ca="1" si="62"/>
        <v>7.9484181839104662E-2</v>
      </c>
      <c r="W418">
        <f t="shared" ca="1" si="63"/>
        <v>6.0732894022313452E-2</v>
      </c>
      <c r="X418">
        <f t="shared" ca="1" si="64"/>
        <v>8.0104440209121831E-5</v>
      </c>
      <c r="Y418">
        <f t="shared" ca="1" si="65"/>
        <v>1.048723882941714E-2</v>
      </c>
      <c r="Z418">
        <f t="shared" ca="1" si="66"/>
        <v>8.0104440209121831E-5</v>
      </c>
      <c r="AA418">
        <f t="shared" ca="1" si="67"/>
        <v>1.048723882941714E-2</v>
      </c>
      <c r="AB418">
        <f t="shared" ca="1" si="68"/>
        <v>7.0188104699346957E-5</v>
      </c>
      <c r="AC418">
        <f t="shared" ca="1" si="69"/>
        <v>2.2819138629447816E-4</v>
      </c>
      <c r="AD418">
        <f t="shared" ca="1" si="70"/>
        <v>7.0188104699346957E-5</v>
      </c>
      <c r="AE418">
        <f t="shared" ca="1" si="71"/>
        <v>2.2819138629447816E-4</v>
      </c>
      <c r="AF418" s="18"/>
      <c r="AG418" s="18"/>
      <c r="AH418" s="18"/>
      <c r="AI418" s="18"/>
    </row>
    <row r="419" spans="2:35" x14ac:dyDescent="0.15">
      <c r="B419">
        <v>31.263000000000002</v>
      </c>
      <c r="C419">
        <v>10</v>
      </c>
      <c r="D419" s="18">
        <v>7.2450000000000001E-2</v>
      </c>
      <c r="E419" s="18">
        <v>9.5460000000000003E-2</v>
      </c>
      <c r="F419" s="18">
        <v>1.994</v>
      </c>
      <c r="G419" s="18">
        <v>0.57920000000000005</v>
      </c>
      <c r="H419" s="18">
        <v>-0.14710000000000001</v>
      </c>
      <c r="I419" s="18">
        <v>2.1779999999999999</v>
      </c>
      <c r="J419" s="18">
        <v>0.13120000000000001</v>
      </c>
      <c r="K419" s="18">
        <v>-5.4339999999999999E-2</v>
      </c>
      <c r="L419" s="18">
        <v>3.76</v>
      </c>
      <c r="M419" s="18">
        <v>5.425E-2</v>
      </c>
      <c r="O419" s="18">
        <f t="shared" si="73"/>
        <v>1421.9</v>
      </c>
      <c r="P419">
        <f t="shared" ca="1" si="56"/>
        <v>0.71861111538664946</v>
      </c>
      <c r="Q419">
        <f t="shared" ca="1" si="57"/>
        <v>0.22229228792914119</v>
      </c>
      <c r="R419">
        <f t="shared" ca="1" si="58"/>
        <v>0.71861111538664946</v>
      </c>
      <c r="S419">
        <f t="shared" ca="1" si="59"/>
        <v>0.22229228792914119</v>
      </c>
      <c r="T419">
        <f t="shared" ca="1" si="60"/>
        <v>7.1838706849760417E-2</v>
      </c>
      <c r="U419">
        <f t="shared" ca="1" si="61"/>
        <v>0.16880377238335217</v>
      </c>
      <c r="V419">
        <f t="shared" ca="1" si="62"/>
        <v>7.1838706849760417E-2</v>
      </c>
      <c r="W419">
        <f t="shared" ca="1" si="63"/>
        <v>0.16880377238335217</v>
      </c>
      <c r="X419">
        <f t="shared" ca="1" si="64"/>
        <v>3.9752436571700755E-5</v>
      </c>
      <c r="Y419">
        <f t="shared" ca="1" si="65"/>
        <v>3.6603136956516361E-2</v>
      </c>
      <c r="Z419">
        <f t="shared" ca="1" si="66"/>
        <v>3.9752436571700755E-5</v>
      </c>
      <c r="AA419">
        <f t="shared" ca="1" si="67"/>
        <v>3.6603136956516361E-2</v>
      </c>
      <c r="AB419">
        <f t="shared" ca="1" si="68"/>
        <v>4.530846113038299E-5</v>
      </c>
      <c r="AC419">
        <f t="shared" ca="1" si="69"/>
        <v>1.3253322371548082E-4</v>
      </c>
      <c r="AD419">
        <f t="shared" ca="1" si="70"/>
        <v>4.530846113038299E-5</v>
      </c>
      <c r="AE419">
        <f t="shared" ca="1" si="71"/>
        <v>1.3253322371548082E-4</v>
      </c>
      <c r="AF419" s="18"/>
      <c r="AG419" s="18"/>
      <c r="AH419" s="18"/>
      <c r="AI419" s="18"/>
    </row>
    <row r="420" spans="2:35" x14ac:dyDescent="0.15">
      <c r="B420">
        <v>31.263000000000002</v>
      </c>
      <c r="C420">
        <v>15</v>
      </c>
      <c r="D420" s="18">
        <v>6.6470000000000001E-2</v>
      </c>
      <c r="E420" s="18">
        <v>-1.7420000000000001E-2</v>
      </c>
      <c r="F420" s="18">
        <v>3.7949999999999999</v>
      </c>
      <c r="G420" s="18">
        <v>3.1640000000000001E-2</v>
      </c>
      <c r="H420" s="18">
        <v>-0.20880000000000001</v>
      </c>
      <c r="I420" s="18">
        <v>2.4180000000000001</v>
      </c>
      <c r="J420" s="18">
        <v>0.17030000000000001</v>
      </c>
      <c r="K420" s="18">
        <v>0.14249999999999999</v>
      </c>
      <c r="L420" s="18">
        <v>2.117</v>
      </c>
      <c r="M420" s="18">
        <v>0.44690000000000002</v>
      </c>
      <c r="O420" s="18">
        <f t="shared" si="73"/>
        <v>1790.1</v>
      </c>
      <c r="P420">
        <f t="shared" ca="1" si="56"/>
        <v>0.81318425950339335</v>
      </c>
      <c r="Q420">
        <f t="shared" ca="1" si="57"/>
        <v>0.41435282749109886</v>
      </c>
      <c r="R420">
        <f t="shared" ca="1" si="58"/>
        <v>0.81318425950339335</v>
      </c>
      <c r="S420">
        <f t="shared" ca="1" si="59"/>
        <v>0.41435282749109886</v>
      </c>
      <c r="T420">
        <f t="shared" ca="1" si="60"/>
        <v>6.1984768294354842E-2</v>
      </c>
      <c r="U420">
        <f t="shared" ca="1" si="61"/>
        <v>0.29187894064639341</v>
      </c>
      <c r="V420">
        <f t="shared" ca="1" si="62"/>
        <v>6.1984768294354842E-2</v>
      </c>
      <c r="W420">
        <f t="shared" ca="1" si="63"/>
        <v>0.29187894064639341</v>
      </c>
      <c r="X420">
        <f t="shared" ca="1" si="64"/>
        <v>2.1348882739175965E-5</v>
      </c>
      <c r="Y420">
        <f t="shared" ca="1" si="65"/>
        <v>4.7797388984388303E-2</v>
      </c>
      <c r="Z420">
        <f t="shared" ca="1" si="66"/>
        <v>2.1348882739175965E-5</v>
      </c>
      <c r="AA420">
        <f t="shared" ca="1" si="67"/>
        <v>4.7797388984388303E-2</v>
      </c>
      <c r="AB420">
        <f t="shared" ca="1" si="68"/>
        <v>3.0711377286600505E-5</v>
      </c>
      <c r="AC420">
        <f t="shared" ca="1" si="69"/>
        <v>7.0012914970239704E-5</v>
      </c>
      <c r="AD420">
        <f t="shared" ca="1" si="70"/>
        <v>3.0711377286600505E-5</v>
      </c>
      <c r="AE420">
        <f t="shared" ca="1" si="71"/>
        <v>7.0012914970239704E-5</v>
      </c>
      <c r="AF420" s="18"/>
      <c r="AG420" s="18"/>
      <c r="AH420" s="18"/>
      <c r="AI420" s="18"/>
    </row>
    <row r="421" spans="2:35" x14ac:dyDescent="0.15">
      <c r="B421">
        <v>31.263000000000002</v>
      </c>
      <c r="C421">
        <v>20</v>
      </c>
      <c r="D421" s="18">
        <v>6.5420000000000006E-2</v>
      </c>
      <c r="E421" s="18">
        <v>-0.1069</v>
      </c>
      <c r="F421" s="18">
        <v>1.821</v>
      </c>
      <c r="G421" s="18">
        <v>0.33350000000000002</v>
      </c>
      <c r="H421" s="18">
        <v>-0.19370000000000001</v>
      </c>
      <c r="I421" s="18">
        <v>2.5510000000000002</v>
      </c>
      <c r="J421" s="18">
        <v>0.15229999999999999</v>
      </c>
      <c r="K421" s="18">
        <v>0.25069999999999998</v>
      </c>
      <c r="L421" s="18">
        <v>2.2349999999999999</v>
      </c>
      <c r="M421" s="18">
        <v>0.48399999999999999</v>
      </c>
      <c r="O421" s="18">
        <f t="shared" si="73"/>
        <v>2253.6</v>
      </c>
      <c r="P421">
        <f t="shared" ca="1" si="56"/>
        <v>0.88446433500755328</v>
      </c>
      <c r="Q421">
        <f t="shared" ca="1" si="57"/>
        <v>0.59990739191164599</v>
      </c>
      <c r="R421">
        <f t="shared" ca="1" si="58"/>
        <v>0.88446433500755328</v>
      </c>
      <c r="S421">
        <f t="shared" ca="1" si="59"/>
        <v>0.59990739191164599</v>
      </c>
      <c r="T421">
        <f t="shared" ca="1" si="60"/>
        <v>5.1675118106513339E-2</v>
      </c>
      <c r="U421">
        <f t="shared" ca="1" si="61"/>
        <v>0.17497080779568241</v>
      </c>
      <c r="V421">
        <f t="shared" ca="1" si="62"/>
        <v>5.1675118106513339E-2</v>
      </c>
      <c r="W421">
        <f t="shared" ca="1" si="63"/>
        <v>0.17497080779568241</v>
      </c>
      <c r="X421">
        <f t="shared" ca="1" si="64"/>
        <v>1.3139532816228918E-5</v>
      </c>
      <c r="Y421">
        <f t="shared" ca="1" si="65"/>
        <v>3.759466762993215E-3</v>
      </c>
      <c r="Z421">
        <f t="shared" ca="1" si="66"/>
        <v>1.3139532816228918E-5</v>
      </c>
      <c r="AA421">
        <f t="shared" ca="1" si="67"/>
        <v>3.759466762993215E-3</v>
      </c>
      <c r="AB421">
        <f t="shared" ca="1" si="68"/>
        <v>2.2148408049829649E-5</v>
      </c>
      <c r="AC421">
        <f t="shared" ca="1" si="69"/>
        <v>3.0034732392054952E-5</v>
      </c>
      <c r="AD421">
        <f t="shared" ca="1" si="70"/>
        <v>2.2148408049829649E-5</v>
      </c>
      <c r="AE421">
        <f t="shared" ca="1" si="71"/>
        <v>3.0034732392054952E-5</v>
      </c>
      <c r="AF421" s="18"/>
      <c r="AG421" s="18"/>
      <c r="AH421" s="18"/>
      <c r="AI421" s="18"/>
    </row>
    <row r="422" spans="2:35" x14ac:dyDescent="0.15">
      <c r="B422">
        <v>49.982999999999997</v>
      </c>
      <c r="C422">
        <v>1</v>
      </c>
      <c r="D422" s="18">
        <v>8.0670000000000006E-2</v>
      </c>
      <c r="E422" s="18">
        <v>-0.10290000000000001</v>
      </c>
      <c r="F422" s="18">
        <v>1.125</v>
      </c>
      <c r="G422" s="18">
        <v>0.24349999999999999</v>
      </c>
      <c r="H422" s="18">
        <v>1.9480000000000001E-2</v>
      </c>
      <c r="I422" s="18">
        <v>1.226</v>
      </c>
      <c r="J422" s="18">
        <v>0.75380000000000003</v>
      </c>
      <c r="K422" s="18">
        <v>-8.574E-3</v>
      </c>
      <c r="L422" s="18">
        <v>3.0960000000000001</v>
      </c>
      <c r="M422" s="18">
        <v>0.32150000000000001</v>
      </c>
      <c r="O422" s="18">
        <f t="shared" si="73"/>
        <v>2837.1</v>
      </c>
      <c r="P422">
        <f t="shared" ca="1" si="56"/>
        <v>0.93220013419580272</v>
      </c>
      <c r="Q422">
        <f t="shared" ca="1" si="57"/>
        <v>0.71530104272169404</v>
      </c>
      <c r="R422">
        <f t="shared" ca="1" si="58"/>
        <v>0.93220013419580272</v>
      </c>
      <c r="S422">
        <f t="shared" ca="1" si="59"/>
        <v>0.71530104272169404</v>
      </c>
      <c r="T422">
        <f t="shared" ca="1" si="60"/>
        <v>4.2672456520315719E-2</v>
      </c>
      <c r="U422">
        <f t="shared" ca="1" si="61"/>
        <v>4.003733626777415E-2</v>
      </c>
      <c r="V422">
        <f t="shared" ca="1" si="62"/>
        <v>4.2672456520315719E-2</v>
      </c>
      <c r="W422">
        <f t="shared" ca="1" si="63"/>
        <v>4.003733626777415E-2</v>
      </c>
      <c r="X422">
        <f t="shared" ca="1" si="64"/>
        <v>9.321033345580633E-6</v>
      </c>
      <c r="Y422">
        <f t="shared" ca="1" si="65"/>
        <v>2.7652059148607143E-4</v>
      </c>
      <c r="Z422">
        <f t="shared" ca="1" si="66"/>
        <v>9.321033345580633E-6</v>
      </c>
      <c r="AA422">
        <f t="shared" ca="1" si="67"/>
        <v>2.7652059148607143E-4</v>
      </c>
      <c r="AB422">
        <f t="shared" ca="1" si="68"/>
        <v>1.7125418004053025E-5</v>
      </c>
      <c r="AC422">
        <f t="shared" ca="1" si="69"/>
        <v>5.2344263476306052E-6</v>
      </c>
      <c r="AD422">
        <f t="shared" ca="1" si="70"/>
        <v>1.7125418004053025E-5</v>
      </c>
      <c r="AE422">
        <f t="shared" ca="1" si="71"/>
        <v>5.2344263476306052E-6</v>
      </c>
      <c r="AF422" s="18"/>
      <c r="AG422" s="18"/>
      <c r="AH422" s="18"/>
      <c r="AI422" s="18"/>
    </row>
    <row r="423" spans="2:35" x14ac:dyDescent="0.15">
      <c r="B423">
        <v>49.982999999999997</v>
      </c>
      <c r="C423">
        <v>3</v>
      </c>
      <c r="D423" s="18">
        <v>8.2900000000000001E-2</v>
      </c>
      <c r="E423" s="18">
        <v>0.17180000000000001</v>
      </c>
      <c r="F423" s="18">
        <v>3.4430000000000001</v>
      </c>
      <c r="G423" s="18">
        <v>0.29020000000000001</v>
      </c>
      <c r="H423" s="18">
        <v>-0.33129999999999998</v>
      </c>
      <c r="I423" s="18">
        <v>2.8330000000000002</v>
      </c>
      <c r="J423" s="18">
        <v>0.45269999999999999</v>
      </c>
      <c r="K423" s="18">
        <v>8.0990000000000006E-2</v>
      </c>
      <c r="L423" s="18">
        <v>2.67</v>
      </c>
      <c r="M423" s="18">
        <v>9.4509999999999997E-2</v>
      </c>
      <c r="O423" s="18">
        <f t="shared" si="73"/>
        <v>3571.7</v>
      </c>
      <c r="P423">
        <f t="shared" ca="1" si="56"/>
        <v>0.96214341168734518</v>
      </c>
      <c r="Q423">
        <f t="shared" ca="1" si="57"/>
        <v>0.77011011284253483</v>
      </c>
      <c r="R423">
        <f t="shared" ca="1" si="58"/>
        <v>0.96214341168734518</v>
      </c>
      <c r="S423">
        <f t="shared" ca="1" si="59"/>
        <v>0.77011011284253483</v>
      </c>
      <c r="T423">
        <f t="shared" ca="1" si="60"/>
        <v>3.5824072994218262E-2</v>
      </c>
      <c r="U423">
        <f t="shared" ca="1" si="61"/>
        <v>3.6815013742213298E-2</v>
      </c>
      <c r="V423">
        <f t="shared" ca="1" si="62"/>
        <v>3.5824072994218262E-2</v>
      </c>
      <c r="W423">
        <f t="shared" ca="1" si="63"/>
        <v>3.6815013742213298E-2</v>
      </c>
      <c r="X423">
        <f t="shared" ca="1" si="64"/>
        <v>7.4100939937805639E-6</v>
      </c>
      <c r="Y423">
        <f t="shared" ca="1" si="65"/>
        <v>7.5560769947309362E-7</v>
      </c>
      <c r="Z423">
        <f t="shared" ca="1" si="66"/>
        <v>7.4100939937805639E-6</v>
      </c>
      <c r="AA423">
        <f t="shared" ca="1" si="67"/>
        <v>7.5560769947309362E-7</v>
      </c>
      <c r="AB423">
        <f t="shared" ca="1" si="68"/>
        <v>1.4179090183766285E-5</v>
      </c>
      <c r="AC423">
        <f t="shared" ca="1" si="69"/>
        <v>0</v>
      </c>
      <c r="AD423">
        <f t="shared" ca="1" si="70"/>
        <v>1.4179090183766285E-5</v>
      </c>
      <c r="AE423">
        <f t="shared" ca="1" si="71"/>
        <v>0</v>
      </c>
      <c r="AF423" s="18"/>
      <c r="AG423" s="18"/>
      <c r="AH423" s="18"/>
      <c r="AI423" s="18"/>
    </row>
    <row r="424" spans="2:35" x14ac:dyDescent="0.15">
      <c r="B424">
        <v>49.982999999999997</v>
      </c>
      <c r="C424">
        <v>5</v>
      </c>
      <c r="D424" s="18">
        <v>7.9100000000000004E-2</v>
      </c>
      <c r="E424" s="18">
        <v>0.1825</v>
      </c>
      <c r="F424" s="18">
        <v>2.8140000000000001</v>
      </c>
      <c r="G424" s="18">
        <v>0.62470000000000003</v>
      </c>
      <c r="H424" s="18">
        <v>-0.31990000000000002</v>
      </c>
      <c r="I424" s="18">
        <v>2.6080000000000001</v>
      </c>
      <c r="J424" s="18">
        <v>0.34189999999999998</v>
      </c>
      <c r="K424" s="18">
        <v>7.2419999999999998E-2</v>
      </c>
      <c r="L424" s="18">
        <v>2.8410000000000002</v>
      </c>
      <c r="M424" s="18">
        <v>5.2609999999999997E-2</v>
      </c>
      <c r="O424" s="18">
        <f t="shared" si="73"/>
        <v>4496.5</v>
      </c>
      <c r="P424">
        <f t="shared" ca="1" si="56"/>
        <v>0.98055230592945086</v>
      </c>
      <c r="Q424">
        <f t="shared" ca="1" si="57"/>
        <v>0.79192051005104125</v>
      </c>
      <c r="R424">
        <f t="shared" ca="1" si="58"/>
        <v>0.98055230592945086</v>
      </c>
      <c r="S424">
        <f t="shared" ca="1" si="59"/>
        <v>0.79192051005104125</v>
      </c>
      <c r="T424">
        <f t="shared" ca="1" si="60"/>
        <v>3.119910242140048E-2</v>
      </c>
      <c r="U424">
        <f t="shared" ca="1" si="61"/>
        <v>4.4223449963188194E-2</v>
      </c>
      <c r="V424">
        <f t="shared" ca="1" si="62"/>
        <v>3.119910242140048E-2</v>
      </c>
      <c r="W424">
        <f t="shared" ca="1" si="63"/>
        <v>4.4223449963188194E-2</v>
      </c>
      <c r="X424">
        <f t="shared" ca="1" si="64"/>
        <v>6.3911224301335432E-6</v>
      </c>
      <c r="Y424">
        <f t="shared" ca="1" si="65"/>
        <v>1.5210744837493675E-6</v>
      </c>
      <c r="Z424">
        <f t="shared" ca="1" si="66"/>
        <v>6.3911224301335432E-6</v>
      </c>
      <c r="AA424">
        <f t="shared" ca="1" si="67"/>
        <v>1.5210744837493675E-6</v>
      </c>
      <c r="AB424">
        <f t="shared" ca="1" si="68"/>
        <v>1.2451019227411458E-5</v>
      </c>
      <c r="AC424">
        <f t="shared" ca="1" si="69"/>
        <v>0</v>
      </c>
      <c r="AD424">
        <f t="shared" ca="1" si="70"/>
        <v>1.2451019227411458E-5</v>
      </c>
      <c r="AE424">
        <f t="shared" ca="1" si="71"/>
        <v>0</v>
      </c>
      <c r="AF424" s="18"/>
      <c r="AG424" s="18"/>
      <c r="AH424" s="18"/>
      <c r="AI424" s="18"/>
    </row>
    <row r="425" spans="2:35" x14ac:dyDescent="0.15">
      <c r="B425">
        <v>49.982999999999997</v>
      </c>
      <c r="C425">
        <v>7</v>
      </c>
      <c r="D425" s="18">
        <v>8.1390000000000004E-2</v>
      </c>
      <c r="E425" s="18">
        <v>2.6349999999999998E-2</v>
      </c>
      <c r="F425" s="18">
        <v>1.4910000000000001</v>
      </c>
      <c r="G425" s="18">
        <v>0.1089</v>
      </c>
      <c r="H425" s="18">
        <v>-0.1153</v>
      </c>
      <c r="I425" s="18">
        <v>2.3879999999999999</v>
      </c>
      <c r="J425" s="18">
        <v>0.1865</v>
      </c>
      <c r="K425" s="18">
        <v>-1.8780000000000002E-2</v>
      </c>
      <c r="L425" s="18">
        <v>3.6139999999999999</v>
      </c>
      <c r="M425" s="18">
        <v>3.007E-2</v>
      </c>
      <c r="O425" s="18">
        <f t="shared" si="73"/>
        <v>5660.8</v>
      </c>
      <c r="P425">
        <f t="shared" ca="1" si="56"/>
        <v>0.99204550893324495</v>
      </c>
      <c r="Q425">
        <f t="shared" ca="1" si="57"/>
        <v>0.80052506721456629</v>
      </c>
      <c r="R425">
        <f t="shared" ca="1" si="58"/>
        <v>0.99204550893324495</v>
      </c>
      <c r="S425">
        <f t="shared" ca="1" si="59"/>
        <v>0.80052506721456629</v>
      </c>
      <c r="T425">
        <f t="shared" ca="1" si="60"/>
        <v>2.8531161436088179E-2</v>
      </c>
      <c r="U425">
        <f t="shared" ca="1" si="61"/>
        <v>5.244061291129596E-2</v>
      </c>
      <c r="V425">
        <f t="shared" ca="1" si="62"/>
        <v>2.8531161436088179E-2</v>
      </c>
      <c r="W425">
        <f t="shared" ca="1" si="63"/>
        <v>5.244061291129596E-2</v>
      </c>
      <c r="X425">
        <f t="shared" ca="1" si="64"/>
        <v>5.827001127203336E-6</v>
      </c>
      <c r="Y425">
        <f t="shared" ca="1" si="65"/>
        <v>3.0651210922526174E-6</v>
      </c>
      <c r="Z425">
        <f t="shared" ca="1" si="66"/>
        <v>5.827001127203336E-6</v>
      </c>
      <c r="AA425">
        <f t="shared" ca="1" si="67"/>
        <v>3.0651210922526174E-6</v>
      </c>
      <c r="AB425">
        <f t="shared" ca="1" si="68"/>
        <v>1.1437469535606135E-5</v>
      </c>
      <c r="AC425">
        <f t="shared" ca="1" si="69"/>
        <v>0</v>
      </c>
      <c r="AD425">
        <f t="shared" ca="1" si="70"/>
        <v>1.1437469535606135E-5</v>
      </c>
      <c r="AE425">
        <f t="shared" ca="1" si="71"/>
        <v>0</v>
      </c>
      <c r="AF425" s="18"/>
      <c r="AG425" s="18"/>
      <c r="AH425" s="18"/>
      <c r="AI425" s="18"/>
    </row>
    <row r="426" spans="2:35" x14ac:dyDescent="0.15">
      <c r="B426">
        <v>49.982999999999997</v>
      </c>
      <c r="C426">
        <v>10</v>
      </c>
      <c r="D426" s="18">
        <v>7.3010000000000005E-2</v>
      </c>
      <c r="E426" s="18">
        <v>4.2779999999999999E-2</v>
      </c>
      <c r="F426" s="18">
        <v>1.391</v>
      </c>
      <c r="G426" s="18">
        <v>0.59660000000000002</v>
      </c>
      <c r="H426" s="18">
        <v>-5.9409999999999998E-2</v>
      </c>
      <c r="I426" s="18">
        <v>2.1739999999999999</v>
      </c>
      <c r="J426" s="18">
        <v>7.2419999999999998E-2</v>
      </c>
      <c r="K426" s="18">
        <v>-7.8780000000000003E-2</v>
      </c>
      <c r="L426" s="18">
        <v>2.8580000000000001</v>
      </c>
      <c r="M426" s="18">
        <v>0.38229999999999997</v>
      </c>
      <c r="O426" s="18">
        <f t="shared" si="73"/>
        <v>7126.5</v>
      </c>
      <c r="P426">
        <f t="shared" ca="1" si="56"/>
        <v>0.99951975599956389</v>
      </c>
      <c r="Q426">
        <f t="shared" ca="1" si="57"/>
        <v>0.80504173161684089</v>
      </c>
      <c r="R426">
        <f t="shared" ca="1" si="58"/>
        <v>0.99951975599956389</v>
      </c>
      <c r="S426">
        <f t="shared" ca="1" si="59"/>
        <v>0.80504173161684089</v>
      </c>
      <c r="T426">
        <f t="shared" ca="1" si="60"/>
        <v>2.7516799704124951E-2</v>
      </c>
      <c r="U426">
        <f t="shared" ca="1" si="61"/>
        <v>6.0801706717294325E-2</v>
      </c>
      <c r="V426">
        <f t="shared" ca="1" si="62"/>
        <v>2.7516799704124951E-2</v>
      </c>
      <c r="W426">
        <f t="shared" ca="1" si="63"/>
        <v>6.0801706717294325E-2</v>
      </c>
      <c r="X426">
        <f t="shared" ca="1" si="64"/>
        <v>5.511836463307723E-6</v>
      </c>
      <c r="Y426">
        <f t="shared" ca="1" si="65"/>
        <v>5.7017205661554003E-6</v>
      </c>
      <c r="Z426">
        <f t="shared" ca="1" si="66"/>
        <v>5.511836463307723E-6</v>
      </c>
      <c r="AA426">
        <f t="shared" ca="1" si="67"/>
        <v>5.7017205661554003E-6</v>
      </c>
      <c r="AB426">
        <f t="shared" ca="1" si="68"/>
        <v>1.0843060580347993E-5</v>
      </c>
      <c r="AC426">
        <f t="shared" ca="1" si="69"/>
        <v>0</v>
      </c>
      <c r="AD426">
        <f t="shared" ca="1" si="70"/>
        <v>1.0843060580347993E-5</v>
      </c>
      <c r="AE426">
        <f t="shared" ca="1" si="71"/>
        <v>0</v>
      </c>
      <c r="AF426" s="18"/>
      <c r="AG426" s="18"/>
      <c r="AH426" s="18"/>
      <c r="AI426" s="18"/>
    </row>
    <row r="427" spans="2:35" x14ac:dyDescent="0.15">
      <c r="B427">
        <v>49.982999999999997</v>
      </c>
      <c r="C427">
        <v>15</v>
      </c>
      <c r="D427" s="18">
        <v>6.5070000000000003E-2</v>
      </c>
      <c r="E427" s="18">
        <v>0.15260000000000001</v>
      </c>
      <c r="F427" s="18">
        <v>2.0030000000000001</v>
      </c>
      <c r="G427" s="18">
        <v>0.74329999999999996</v>
      </c>
      <c r="H427" s="18">
        <v>-0.12570000000000001</v>
      </c>
      <c r="I427" s="18">
        <v>3.2559999999999998</v>
      </c>
      <c r="J427" s="18">
        <v>0.52490000000000003</v>
      </c>
      <c r="K427" s="18">
        <v>-0.13639999999999999</v>
      </c>
      <c r="L427" s="18">
        <v>2.3250000000000002</v>
      </c>
      <c r="M427" s="18">
        <v>0.15809999999999999</v>
      </c>
      <c r="O427" s="18">
        <f t="shared" si="73"/>
        <v>8971.7000000000007</v>
      </c>
      <c r="P427">
        <f t="shared" ca="1" si="56"/>
        <v>1.0046596202768521</v>
      </c>
      <c r="Q427">
        <f t="shared" ca="1" si="57"/>
        <v>0.80879488306115732</v>
      </c>
      <c r="R427">
        <f t="shared" ca="1" si="58"/>
        <v>1.0046596202768521</v>
      </c>
      <c r="S427">
        <f t="shared" ca="1" si="59"/>
        <v>0.80879488306115732</v>
      </c>
      <c r="T427">
        <f t="shared" ca="1" si="60"/>
        <v>2.7932762130602574E-2</v>
      </c>
      <c r="U427">
        <f t="shared" ca="1" si="61"/>
        <v>6.9270485477875551E-2</v>
      </c>
      <c r="V427">
        <f t="shared" ca="1" si="62"/>
        <v>2.7932762130602574E-2</v>
      </c>
      <c r="W427">
        <f t="shared" ca="1" si="63"/>
        <v>6.9270485477875551E-2</v>
      </c>
      <c r="X427">
        <f t="shared" ca="1" si="64"/>
        <v>5.3419503041573855E-6</v>
      </c>
      <c r="Y427">
        <f t="shared" ca="1" si="65"/>
        <v>9.8640906753332857E-6</v>
      </c>
      <c r="Z427">
        <f t="shared" ca="1" si="66"/>
        <v>5.3419503041573855E-6</v>
      </c>
      <c r="AA427">
        <f t="shared" ca="1" si="67"/>
        <v>9.8640906753332857E-6</v>
      </c>
      <c r="AB427">
        <f t="shared" ca="1" si="68"/>
        <v>1.0494444270921915E-5</v>
      </c>
      <c r="AC427">
        <f t="shared" ca="1" si="69"/>
        <v>0</v>
      </c>
      <c r="AD427">
        <f t="shared" ca="1" si="70"/>
        <v>1.0494444270921915E-5</v>
      </c>
      <c r="AE427">
        <f t="shared" ca="1" si="71"/>
        <v>0</v>
      </c>
      <c r="AF427" s="18"/>
      <c r="AG427" s="18"/>
      <c r="AH427" s="18"/>
      <c r="AI427" s="18"/>
    </row>
    <row r="428" spans="2:35" x14ac:dyDescent="0.15">
      <c r="B428">
        <v>49.982999999999997</v>
      </c>
      <c r="C428">
        <v>20</v>
      </c>
      <c r="D428" s="18">
        <v>9.0910000000000005E-2</v>
      </c>
      <c r="E428" s="18">
        <v>0.12429999999999999</v>
      </c>
      <c r="F428" s="18">
        <v>1.3149999999999999</v>
      </c>
      <c r="G428" s="18">
        <v>0.24249999999999999</v>
      </c>
      <c r="H428" s="18">
        <v>-0.30990000000000001</v>
      </c>
      <c r="I428" s="18">
        <v>2.214</v>
      </c>
      <c r="J428" s="18">
        <v>0.50729999999999997</v>
      </c>
      <c r="K428" s="18">
        <v>7.8750000000000001E-2</v>
      </c>
      <c r="L428" s="18">
        <v>2.9289999999999998</v>
      </c>
      <c r="M428" s="18">
        <v>0.13789999999999999</v>
      </c>
      <c r="O428" s="18">
        <f t="shared" si="73"/>
        <v>10000</v>
      </c>
      <c r="P428">
        <f t="shared" ca="1" si="56"/>
        <v>1.0065611706360822</v>
      </c>
      <c r="Q428">
        <f t="shared" ca="1" si="57"/>
        <v>0.81061106473970823</v>
      </c>
      <c r="R428">
        <f t="shared" ca="1" si="58"/>
        <v>1.0065611706360822</v>
      </c>
      <c r="S428">
        <f t="shared" ca="1" si="59"/>
        <v>0.81061106473970823</v>
      </c>
      <c r="T428">
        <f t="shared" ca="1" si="60"/>
        <v>2.8585911493864608E-2</v>
      </c>
      <c r="U428">
        <f t="shared" ca="1" si="61"/>
        <v>7.3285887590262819E-2</v>
      </c>
      <c r="V428">
        <f t="shared" ca="1" si="62"/>
        <v>2.8585911493864608E-2</v>
      </c>
      <c r="W428">
        <f t="shared" ca="1" si="63"/>
        <v>7.3285887590262819E-2</v>
      </c>
      <c r="X428">
        <f t="shared" ca="1" si="64"/>
        <v>5.2962789396825099E-6</v>
      </c>
      <c r="Y428">
        <f t="shared" ca="1" si="65"/>
        <v>1.2490729511250513E-5</v>
      </c>
      <c r="Z428">
        <f t="shared" ca="1" si="66"/>
        <v>5.2962789396825099E-6</v>
      </c>
      <c r="AA428">
        <f t="shared" ca="1" si="67"/>
        <v>1.2490729511250513E-5</v>
      </c>
      <c r="AB428">
        <f t="shared" ca="1" si="68"/>
        <v>1.0384509039845433E-5</v>
      </c>
      <c r="AC428">
        <f t="shared" ca="1" si="69"/>
        <v>0</v>
      </c>
      <c r="AD428">
        <f t="shared" ca="1" si="70"/>
        <v>1.0384509039845433E-5</v>
      </c>
      <c r="AE428">
        <f t="shared" ca="1" si="71"/>
        <v>0</v>
      </c>
      <c r="AF428" s="18"/>
      <c r="AG428" s="18"/>
      <c r="AH428" s="18"/>
      <c r="AI428" s="18"/>
    </row>
    <row r="429" spans="2:35" x14ac:dyDescent="0.15">
      <c r="B429">
        <v>67.763000000000005</v>
      </c>
      <c r="C429">
        <v>1</v>
      </c>
      <c r="D429" s="18">
        <v>8.1339999999999996E-2</v>
      </c>
      <c r="E429" s="18">
        <v>-0.1232</v>
      </c>
      <c r="F429" s="18">
        <v>1.216</v>
      </c>
      <c r="G429" s="18">
        <v>0.26240000000000002</v>
      </c>
      <c r="H429" s="18">
        <v>7.1940000000000004E-2</v>
      </c>
      <c r="I429" s="18">
        <v>2.1440000000000001</v>
      </c>
      <c r="J429" s="18">
        <v>0.75070000000000003</v>
      </c>
      <c r="K429" s="18">
        <v>-3.0630000000000001E-2</v>
      </c>
      <c r="L429" s="18">
        <v>2.7610000000000001</v>
      </c>
      <c r="M429" s="18">
        <v>0.19020000000000001</v>
      </c>
      <c r="O429" s="18">
        <f t="shared" si="73"/>
        <v>10000</v>
      </c>
      <c r="P429">
        <f t="shared" ca="1" si="56"/>
        <v>1.0065611706360822</v>
      </c>
      <c r="Q429">
        <f t="shared" ca="1" si="57"/>
        <v>0.81061106473970823</v>
      </c>
      <c r="R429">
        <f t="shared" ca="1" si="58"/>
        <v>1.0065611706360822</v>
      </c>
      <c r="S429">
        <f t="shared" ca="1" si="59"/>
        <v>0.81061106473970823</v>
      </c>
      <c r="T429">
        <f t="shared" ca="1" si="60"/>
        <v>2.8585911493864608E-2</v>
      </c>
      <c r="U429">
        <f t="shared" ca="1" si="61"/>
        <v>7.3285887590262819E-2</v>
      </c>
      <c r="V429">
        <f t="shared" ca="1" si="62"/>
        <v>2.8585911493864608E-2</v>
      </c>
      <c r="W429">
        <f t="shared" ca="1" si="63"/>
        <v>7.3285887590262819E-2</v>
      </c>
      <c r="X429">
        <f t="shared" ca="1" si="64"/>
        <v>5.2962789396825099E-6</v>
      </c>
      <c r="Y429">
        <f t="shared" ca="1" si="65"/>
        <v>1.2490729511250513E-5</v>
      </c>
      <c r="Z429">
        <f t="shared" ca="1" si="66"/>
        <v>5.2962789396825099E-6</v>
      </c>
      <c r="AA429">
        <f t="shared" ca="1" si="67"/>
        <v>1.2490729511250513E-5</v>
      </c>
      <c r="AB429">
        <f t="shared" ca="1" si="68"/>
        <v>1.0384509039845433E-5</v>
      </c>
      <c r="AC429">
        <f t="shared" ca="1" si="69"/>
        <v>0</v>
      </c>
      <c r="AD429">
        <f t="shared" ca="1" si="70"/>
        <v>1.0384509039845433E-5</v>
      </c>
      <c r="AE429">
        <f t="shared" ca="1" si="71"/>
        <v>0</v>
      </c>
      <c r="AF429" s="18"/>
      <c r="AG429" s="18"/>
      <c r="AH429" s="18"/>
      <c r="AI429" s="18"/>
    </row>
    <row r="430" spans="2:35" x14ac:dyDescent="0.15">
      <c r="B430">
        <v>67.763000000000005</v>
      </c>
      <c r="C430">
        <v>3</v>
      </c>
      <c r="D430" s="18">
        <v>7.5899999999999995E-2</v>
      </c>
      <c r="E430" s="18">
        <v>0.28539999999999999</v>
      </c>
      <c r="F430" s="18">
        <v>3.4849999999999999</v>
      </c>
      <c r="G430" s="18">
        <v>1.022</v>
      </c>
      <c r="H430" s="18">
        <v>-0.38040000000000002</v>
      </c>
      <c r="I430" s="18">
        <v>2.3250000000000002</v>
      </c>
      <c r="J430" s="18">
        <v>0.4425</v>
      </c>
      <c r="K430" s="18">
        <v>0.1268</v>
      </c>
      <c r="L430" s="18">
        <v>2.496</v>
      </c>
      <c r="M430" s="18">
        <v>0.1399</v>
      </c>
      <c r="O430" s="18">
        <f t="shared" si="73"/>
        <v>10000</v>
      </c>
      <c r="P430">
        <f t="shared" ca="1" si="56"/>
        <v>1.0065611706360822</v>
      </c>
      <c r="Q430">
        <f t="shared" ca="1" si="57"/>
        <v>0.81061106473970823</v>
      </c>
      <c r="R430">
        <f t="shared" ca="1" si="58"/>
        <v>1.0065611706360822</v>
      </c>
      <c r="S430">
        <f t="shared" ca="1" si="59"/>
        <v>0.81061106473970823</v>
      </c>
      <c r="T430">
        <f t="shared" ca="1" si="60"/>
        <v>2.8585911493864608E-2</v>
      </c>
      <c r="U430">
        <f t="shared" ca="1" si="61"/>
        <v>7.3285887590262819E-2</v>
      </c>
      <c r="V430">
        <f t="shared" ca="1" si="62"/>
        <v>2.8585911493864608E-2</v>
      </c>
      <c r="W430">
        <f t="shared" ca="1" si="63"/>
        <v>7.3285887590262819E-2</v>
      </c>
      <c r="X430">
        <f t="shared" ca="1" si="64"/>
        <v>5.2962789396825099E-6</v>
      </c>
      <c r="Y430">
        <f t="shared" ca="1" si="65"/>
        <v>1.2490729511250513E-5</v>
      </c>
      <c r="Z430">
        <f t="shared" ca="1" si="66"/>
        <v>5.2962789396825099E-6</v>
      </c>
      <c r="AA430">
        <f t="shared" ca="1" si="67"/>
        <v>1.2490729511250513E-5</v>
      </c>
      <c r="AB430">
        <f t="shared" ca="1" si="68"/>
        <v>1.0384509039845433E-5</v>
      </c>
      <c r="AC430">
        <f t="shared" ca="1" si="69"/>
        <v>0</v>
      </c>
      <c r="AD430">
        <f t="shared" ca="1" si="70"/>
        <v>1.0384509039845433E-5</v>
      </c>
      <c r="AE430">
        <f t="shared" ca="1" si="71"/>
        <v>0</v>
      </c>
      <c r="AF430" s="18"/>
      <c r="AG430" s="18"/>
      <c r="AH430" s="18"/>
      <c r="AI430" s="18"/>
    </row>
    <row r="431" spans="2:35" x14ac:dyDescent="0.15">
      <c r="B431">
        <v>67.763000000000005</v>
      </c>
      <c r="C431">
        <v>5</v>
      </c>
      <c r="D431" s="18">
        <v>8.2059999999999994E-2</v>
      </c>
      <c r="E431" s="18">
        <v>4.5060000000000003E-2</v>
      </c>
      <c r="F431" s="18">
        <v>3.2370000000000001</v>
      </c>
      <c r="G431" s="18">
        <v>1.512</v>
      </c>
      <c r="H431" s="18">
        <v>-0.15670000000000001</v>
      </c>
      <c r="I431" s="18">
        <v>2.1429999999999998</v>
      </c>
      <c r="J431" s="18">
        <v>0.27779999999999999</v>
      </c>
      <c r="K431" s="18">
        <v>4.3580000000000001E-2</v>
      </c>
      <c r="L431" s="18">
        <v>2.774</v>
      </c>
      <c r="M431" s="18">
        <v>8.8230000000000003E-2</v>
      </c>
      <c r="O431" s="18">
        <f t="shared" si="73"/>
        <v>10000</v>
      </c>
      <c r="P431">
        <f t="shared" ca="1" si="56"/>
        <v>1.0065611706360822</v>
      </c>
      <c r="Q431">
        <f t="shared" ca="1" si="57"/>
        <v>0.81061106473970823</v>
      </c>
      <c r="R431">
        <f t="shared" ca="1" si="58"/>
        <v>1.0065611706360822</v>
      </c>
      <c r="S431">
        <f t="shared" ca="1" si="59"/>
        <v>0.81061106473970823</v>
      </c>
      <c r="T431">
        <f t="shared" ca="1" si="60"/>
        <v>2.8585911493864608E-2</v>
      </c>
      <c r="U431">
        <f t="shared" ca="1" si="61"/>
        <v>7.3285887590262819E-2</v>
      </c>
      <c r="V431">
        <f t="shared" ca="1" si="62"/>
        <v>2.8585911493864608E-2</v>
      </c>
      <c r="W431">
        <f t="shared" ca="1" si="63"/>
        <v>7.3285887590262819E-2</v>
      </c>
      <c r="X431">
        <f t="shared" ca="1" si="64"/>
        <v>5.2962789396825099E-6</v>
      </c>
      <c r="Y431">
        <f t="shared" ca="1" si="65"/>
        <v>1.2490729511250513E-5</v>
      </c>
      <c r="Z431">
        <f t="shared" ca="1" si="66"/>
        <v>5.2962789396825099E-6</v>
      </c>
      <c r="AA431">
        <f t="shared" ca="1" si="67"/>
        <v>1.2490729511250513E-5</v>
      </c>
      <c r="AB431">
        <f t="shared" ca="1" si="68"/>
        <v>1.0384509039845433E-5</v>
      </c>
      <c r="AC431">
        <f t="shared" ca="1" si="69"/>
        <v>0</v>
      </c>
      <c r="AD431">
        <f t="shared" ca="1" si="70"/>
        <v>1.0384509039845433E-5</v>
      </c>
      <c r="AE431">
        <f t="shared" ca="1" si="71"/>
        <v>0</v>
      </c>
      <c r="AF431" s="18"/>
      <c r="AG431" s="18"/>
      <c r="AH431" s="18"/>
      <c r="AI431" s="18"/>
    </row>
    <row r="432" spans="2:35" x14ac:dyDescent="0.15">
      <c r="B432">
        <v>67.763000000000005</v>
      </c>
      <c r="C432">
        <v>7</v>
      </c>
      <c r="D432" s="18">
        <v>9.7890000000000005E-2</v>
      </c>
      <c r="E432" s="18">
        <v>5.7860000000000002E-2</v>
      </c>
      <c r="F432" s="18">
        <v>1.1379999999999999</v>
      </c>
      <c r="G432" s="18">
        <v>0.90039999999999998</v>
      </c>
      <c r="H432" s="18">
        <v>-5.2609999999999997E-2</v>
      </c>
      <c r="I432" s="18">
        <v>2.2269999999999999</v>
      </c>
      <c r="J432" s="18">
        <v>0.2316</v>
      </c>
      <c r="K432" s="18">
        <v>-0.20019999999999999</v>
      </c>
      <c r="L432" s="18">
        <v>3.2719999999999998</v>
      </c>
      <c r="M432" s="18">
        <v>1.5589999999999999</v>
      </c>
      <c r="O432" s="18">
        <f t="shared" si="73"/>
        <v>10000</v>
      </c>
      <c r="P432">
        <f t="shared" ca="1" si="56"/>
        <v>1.0065611706360822</v>
      </c>
      <c r="Q432">
        <f t="shared" ca="1" si="57"/>
        <v>0.81061106473970823</v>
      </c>
      <c r="R432">
        <f t="shared" ca="1" si="58"/>
        <v>1.0065611706360822</v>
      </c>
      <c r="S432">
        <f t="shared" ca="1" si="59"/>
        <v>0.81061106473970823</v>
      </c>
      <c r="T432">
        <f t="shared" ca="1" si="60"/>
        <v>2.8585911493864608E-2</v>
      </c>
      <c r="U432">
        <f t="shared" ca="1" si="61"/>
        <v>7.3285887590262819E-2</v>
      </c>
      <c r="V432">
        <f t="shared" ca="1" si="62"/>
        <v>2.8585911493864608E-2</v>
      </c>
      <c r="W432">
        <f t="shared" ca="1" si="63"/>
        <v>7.3285887590262819E-2</v>
      </c>
      <c r="X432">
        <f t="shared" ca="1" si="64"/>
        <v>5.2962789396825099E-6</v>
      </c>
      <c r="Y432">
        <f t="shared" ca="1" si="65"/>
        <v>1.2490729511250513E-5</v>
      </c>
      <c r="Z432">
        <f t="shared" ca="1" si="66"/>
        <v>5.2962789396825099E-6</v>
      </c>
      <c r="AA432">
        <f t="shared" ca="1" si="67"/>
        <v>1.2490729511250513E-5</v>
      </c>
      <c r="AB432">
        <f t="shared" ca="1" si="68"/>
        <v>1.0384509039845433E-5</v>
      </c>
      <c r="AC432">
        <f t="shared" ca="1" si="69"/>
        <v>0</v>
      </c>
      <c r="AD432">
        <f t="shared" ca="1" si="70"/>
        <v>1.0384509039845433E-5</v>
      </c>
      <c r="AE432">
        <f t="shared" ca="1" si="71"/>
        <v>0</v>
      </c>
      <c r="AF432" s="18"/>
      <c r="AG432" s="18"/>
      <c r="AH432" s="18"/>
      <c r="AI432" s="18"/>
    </row>
    <row r="433" spans="2:35" x14ac:dyDescent="0.15">
      <c r="B433">
        <v>67.763000000000005</v>
      </c>
      <c r="C433">
        <v>10</v>
      </c>
      <c r="D433" s="18">
        <v>0.122</v>
      </c>
      <c r="E433" s="18">
        <v>2.486E-2</v>
      </c>
      <c r="F433" s="18">
        <v>3.282</v>
      </c>
      <c r="G433" s="18">
        <v>3.0280000000000001E-2</v>
      </c>
      <c r="H433" s="18">
        <v>-7.4840000000000004E-2</v>
      </c>
      <c r="I433" s="18">
        <v>2.274</v>
      </c>
      <c r="J433" s="18">
        <v>0.1804</v>
      </c>
      <c r="K433" s="18">
        <v>-0.111</v>
      </c>
      <c r="L433" s="18">
        <v>2.2069999999999999</v>
      </c>
      <c r="M433" s="18">
        <v>2.194</v>
      </c>
      <c r="O433" s="18">
        <f t="shared" si="73"/>
        <v>10000</v>
      </c>
      <c r="P433">
        <f t="shared" ca="1" si="56"/>
        <v>1.0065611706360822</v>
      </c>
      <c r="Q433">
        <f t="shared" ca="1" si="57"/>
        <v>0.81061106473970823</v>
      </c>
      <c r="R433">
        <f t="shared" ca="1" si="58"/>
        <v>1.0065611706360822</v>
      </c>
      <c r="S433">
        <f t="shared" ca="1" si="59"/>
        <v>0.81061106473970823</v>
      </c>
      <c r="T433">
        <f t="shared" ca="1" si="60"/>
        <v>2.8585911493864608E-2</v>
      </c>
      <c r="U433">
        <f t="shared" ca="1" si="61"/>
        <v>7.3285887590262819E-2</v>
      </c>
      <c r="V433">
        <f t="shared" ca="1" si="62"/>
        <v>2.8585911493864608E-2</v>
      </c>
      <c r="W433">
        <f t="shared" ca="1" si="63"/>
        <v>7.3285887590262819E-2</v>
      </c>
      <c r="X433">
        <f t="shared" ca="1" si="64"/>
        <v>5.2962789396825099E-6</v>
      </c>
      <c r="Y433">
        <f t="shared" ca="1" si="65"/>
        <v>1.2490729511250513E-5</v>
      </c>
      <c r="Z433">
        <f t="shared" ca="1" si="66"/>
        <v>5.2962789396825099E-6</v>
      </c>
      <c r="AA433">
        <f t="shared" ca="1" si="67"/>
        <v>1.2490729511250513E-5</v>
      </c>
      <c r="AB433">
        <f t="shared" ca="1" si="68"/>
        <v>1.0384509039845433E-5</v>
      </c>
      <c r="AC433">
        <f t="shared" ca="1" si="69"/>
        <v>0</v>
      </c>
      <c r="AD433">
        <f t="shared" ca="1" si="70"/>
        <v>1.0384509039845433E-5</v>
      </c>
      <c r="AE433">
        <f t="shared" ca="1" si="71"/>
        <v>0</v>
      </c>
      <c r="AF433" s="18"/>
      <c r="AG433" s="18"/>
      <c r="AH433" s="18"/>
      <c r="AI433" s="18"/>
    </row>
    <row r="434" spans="2:35" x14ac:dyDescent="0.15">
      <c r="B434">
        <v>67.763000000000005</v>
      </c>
      <c r="C434">
        <v>15</v>
      </c>
      <c r="D434" s="18">
        <v>9.3539999999999998E-2</v>
      </c>
      <c r="E434" s="18">
        <v>-8.4339999999999998E-2</v>
      </c>
      <c r="F434" s="18">
        <v>3.8740000000000001</v>
      </c>
      <c r="G434" s="18">
        <v>1.917</v>
      </c>
      <c r="H434" s="18">
        <v>-4.2529999999999998E-2</v>
      </c>
      <c r="I434" s="18">
        <v>2.3039999999999998</v>
      </c>
      <c r="J434" s="18">
        <v>0.1381</v>
      </c>
      <c r="K434" s="18">
        <v>-2.52E-2</v>
      </c>
      <c r="L434" s="18">
        <v>2.8820000000000001</v>
      </c>
      <c r="M434" s="18">
        <v>4.8869999999999997E-2</v>
      </c>
      <c r="O434" s="18">
        <f t="shared" si="73"/>
        <v>10000</v>
      </c>
      <c r="P434">
        <f t="shared" ca="1" si="56"/>
        <v>1.0065611706360822</v>
      </c>
      <c r="Q434">
        <f t="shared" ca="1" si="57"/>
        <v>0.81061106473970823</v>
      </c>
      <c r="R434">
        <f t="shared" ca="1" si="58"/>
        <v>1.0065611706360822</v>
      </c>
      <c r="S434">
        <f t="shared" ca="1" si="59"/>
        <v>0.81061106473970823</v>
      </c>
      <c r="T434">
        <f t="shared" ca="1" si="60"/>
        <v>2.8585911493864608E-2</v>
      </c>
      <c r="U434">
        <f t="shared" ca="1" si="61"/>
        <v>7.3285887590262819E-2</v>
      </c>
      <c r="V434">
        <f t="shared" ca="1" si="62"/>
        <v>2.8585911493864608E-2</v>
      </c>
      <c r="W434">
        <f t="shared" ca="1" si="63"/>
        <v>7.3285887590262819E-2</v>
      </c>
      <c r="X434">
        <f t="shared" ca="1" si="64"/>
        <v>5.2962789396825099E-6</v>
      </c>
      <c r="Y434">
        <f t="shared" ca="1" si="65"/>
        <v>1.2490729511250513E-5</v>
      </c>
      <c r="Z434">
        <f t="shared" ca="1" si="66"/>
        <v>5.2962789396825099E-6</v>
      </c>
      <c r="AA434">
        <f t="shared" ca="1" si="67"/>
        <v>1.2490729511250513E-5</v>
      </c>
      <c r="AB434">
        <f t="shared" ca="1" si="68"/>
        <v>1.0384509039845433E-5</v>
      </c>
      <c r="AC434">
        <f t="shared" ca="1" si="69"/>
        <v>0</v>
      </c>
      <c r="AD434">
        <f t="shared" ca="1" si="70"/>
        <v>1.0384509039845433E-5</v>
      </c>
      <c r="AE434">
        <f t="shared" ca="1" si="71"/>
        <v>0</v>
      </c>
      <c r="AF434" s="18"/>
      <c r="AG434" s="18"/>
      <c r="AH434" s="18"/>
      <c r="AI434" s="18"/>
    </row>
    <row r="435" spans="2:35" x14ac:dyDescent="0.15">
      <c r="B435">
        <v>67.763000000000005</v>
      </c>
      <c r="C435">
        <v>20</v>
      </c>
      <c r="D435" s="18">
        <v>8.2030000000000006E-2</v>
      </c>
      <c r="E435" s="18">
        <v>0.27950000000000003</v>
      </c>
      <c r="F435" s="18">
        <v>4.0309999999999997</v>
      </c>
      <c r="G435" s="18">
        <v>0.82</v>
      </c>
      <c r="H435" s="18">
        <v>-0.1225</v>
      </c>
      <c r="I435" s="18">
        <v>2.4569999999999999</v>
      </c>
      <c r="J435" s="18">
        <v>0.21640000000000001</v>
      </c>
      <c r="K435" s="18">
        <v>-0.2467</v>
      </c>
      <c r="L435" s="18">
        <v>4.3049999999999997</v>
      </c>
      <c r="M435" s="18">
        <v>0.82850000000000001</v>
      </c>
      <c r="O435" s="18">
        <f t="shared" si="73"/>
        <v>10000</v>
      </c>
      <c r="P435">
        <f t="shared" ca="1" si="56"/>
        <v>1.0065611706360822</v>
      </c>
      <c r="Q435">
        <f t="shared" ca="1" si="57"/>
        <v>0.81061106473970823</v>
      </c>
      <c r="R435">
        <f t="shared" ca="1" si="58"/>
        <v>1.0065611706360822</v>
      </c>
      <c r="S435">
        <f t="shared" ca="1" si="59"/>
        <v>0.81061106473970823</v>
      </c>
      <c r="T435">
        <f t="shared" ca="1" si="60"/>
        <v>2.8585911493864608E-2</v>
      </c>
      <c r="U435">
        <f t="shared" ca="1" si="61"/>
        <v>7.3285887590262819E-2</v>
      </c>
      <c r="V435">
        <f t="shared" ca="1" si="62"/>
        <v>2.8585911493864608E-2</v>
      </c>
      <c r="W435">
        <f t="shared" ca="1" si="63"/>
        <v>7.3285887590262819E-2</v>
      </c>
      <c r="X435">
        <f t="shared" ca="1" si="64"/>
        <v>5.2962789396825099E-6</v>
      </c>
      <c r="Y435">
        <f t="shared" ca="1" si="65"/>
        <v>1.2490729511250513E-5</v>
      </c>
      <c r="Z435">
        <f t="shared" ca="1" si="66"/>
        <v>5.2962789396825099E-6</v>
      </c>
      <c r="AA435">
        <f t="shared" ca="1" si="67"/>
        <v>1.2490729511250513E-5</v>
      </c>
      <c r="AB435">
        <f t="shared" ca="1" si="68"/>
        <v>1.0384509039845433E-5</v>
      </c>
      <c r="AC435">
        <f t="shared" ca="1" si="69"/>
        <v>0</v>
      </c>
      <c r="AD435">
        <f t="shared" ca="1" si="70"/>
        <v>1.0384509039845433E-5</v>
      </c>
      <c r="AE435">
        <f t="shared" ca="1" si="71"/>
        <v>0</v>
      </c>
      <c r="AF435" s="18"/>
      <c r="AG435" s="18"/>
      <c r="AH435" s="18"/>
      <c r="AI435" s="18"/>
    </row>
    <row r="436" spans="2:35" x14ac:dyDescent="0.15">
      <c r="B436">
        <v>92.162999999999997</v>
      </c>
      <c r="C436">
        <v>1</v>
      </c>
      <c r="D436" s="18">
        <v>7.6189999999999994E-2</v>
      </c>
      <c r="E436" s="18">
        <v>-8.6419999999999997E-2</v>
      </c>
      <c r="F436" s="18">
        <v>1.3340000000000001</v>
      </c>
      <c r="G436" s="18">
        <v>0.21340000000000001</v>
      </c>
      <c r="H436" s="18">
        <v>1.6330000000000001E-2</v>
      </c>
      <c r="I436" s="18">
        <v>2.7519999999999998</v>
      </c>
      <c r="J436" s="18">
        <v>0.72309999999999997</v>
      </c>
      <c r="K436" s="18">
        <v>-1.251E-2</v>
      </c>
      <c r="L436" s="18">
        <v>2.9279999999999999</v>
      </c>
      <c r="M436" s="18">
        <v>0.1409</v>
      </c>
      <c r="O436" s="18">
        <f t="shared" si="73"/>
        <v>10000</v>
      </c>
      <c r="P436">
        <f t="shared" ca="1" si="56"/>
        <v>1.0065611706360822</v>
      </c>
      <c r="Q436">
        <f t="shared" ca="1" si="57"/>
        <v>0.81061106473970823</v>
      </c>
      <c r="R436">
        <f t="shared" ca="1" si="58"/>
        <v>1.0065611706360822</v>
      </c>
      <c r="S436">
        <f t="shared" ca="1" si="59"/>
        <v>0.81061106473970823</v>
      </c>
      <c r="T436">
        <f t="shared" ca="1" si="60"/>
        <v>2.8585911493864608E-2</v>
      </c>
      <c r="U436">
        <f t="shared" ca="1" si="61"/>
        <v>7.3285887590262819E-2</v>
      </c>
      <c r="V436">
        <f t="shared" ca="1" si="62"/>
        <v>2.8585911493864608E-2</v>
      </c>
      <c r="W436">
        <f t="shared" ca="1" si="63"/>
        <v>7.3285887590262819E-2</v>
      </c>
      <c r="X436">
        <f t="shared" ca="1" si="64"/>
        <v>5.2962789396825099E-6</v>
      </c>
      <c r="Y436">
        <f t="shared" ca="1" si="65"/>
        <v>1.2490729511250513E-5</v>
      </c>
      <c r="Z436">
        <f t="shared" ca="1" si="66"/>
        <v>5.2962789396825099E-6</v>
      </c>
      <c r="AA436">
        <f t="shared" ca="1" si="67"/>
        <v>1.2490729511250513E-5</v>
      </c>
      <c r="AB436">
        <f t="shared" ca="1" si="68"/>
        <v>1.0384509039845433E-5</v>
      </c>
      <c r="AC436">
        <f t="shared" ca="1" si="69"/>
        <v>0</v>
      </c>
      <c r="AD436">
        <f t="shared" ca="1" si="70"/>
        <v>1.0384509039845433E-5</v>
      </c>
      <c r="AE436">
        <f t="shared" ca="1" si="71"/>
        <v>0</v>
      </c>
      <c r="AF436" s="18"/>
      <c r="AG436" s="18"/>
      <c r="AH436" s="18"/>
      <c r="AI436" s="18"/>
    </row>
    <row r="437" spans="2:35" x14ac:dyDescent="0.15">
      <c r="B437">
        <v>92.162999999999997</v>
      </c>
      <c r="C437">
        <v>3</v>
      </c>
      <c r="D437" s="18">
        <v>8.115E-2</v>
      </c>
      <c r="E437" s="18">
        <v>-6.3299999999999995E-2</v>
      </c>
      <c r="F437" s="18">
        <v>1.629</v>
      </c>
      <c r="G437" s="18">
        <v>0.1489</v>
      </c>
      <c r="H437" s="18">
        <v>-3.6139999999999999E-2</v>
      </c>
      <c r="I437" s="18">
        <v>1.5629999999999999</v>
      </c>
      <c r="J437" s="18">
        <v>0.51039999999999996</v>
      </c>
      <c r="K437" s="18">
        <v>1.3899999999999999E-2</v>
      </c>
      <c r="L437" s="18">
        <v>2.4369999999999998</v>
      </c>
      <c r="M437" s="18">
        <v>5.1220000000000002E-2</v>
      </c>
      <c r="O437" s="18">
        <f t="shared" si="73"/>
        <v>10000</v>
      </c>
      <c r="P437">
        <f t="shared" ref="P437:P447" ca="1" si="74">IF(P$1&lt;=$P$6,$P151+$T151*ABS(P$1)^$X151, IF(P$1&lt;=$P$7, ($P151+$T151*ABS($P$6)^$X151)*(1-Q$1)+($AB151+$AF151*$P$7^$AJ151)*Q$1,IF(P$1&lt;=$AN151, $AB151+$AF151*P$1^$AJ151, ($AB151+$AF151*$AN151^$AJ151)*(1-(P$1-$AN151)/(1-$AN151))+$AR151*(P$1-$AN151)/(1-$AN151))))</f>
        <v>1.0065611706360822</v>
      </c>
      <c r="Q437">
        <f t="shared" ref="Q437:Q447" ca="1" si="75">IF(P$1&lt;=$P$6,$Q151+$U151*ABS(P$1)^$Y151, IF(P$1&lt;=$P$7, ($Q151+$U151*ABS($P$6)^$Y151)*(1-Q$1)+($AC151+$AG151*$P$7^$AK151)*Q$1,IF(P$1&lt;=$AO151, $AC151+$AG151*P$1^$AK151, ($AC151+$AG151*$AO151^$AK151)*(1-(P$1-$AO151)/(1-$AO151))+$AS151*(P$1-$AO151)/(1-$AO151))))</f>
        <v>0.81061106473970823</v>
      </c>
      <c r="R437">
        <f t="shared" ref="R437:R447" ca="1" si="76">IF(P$1&lt;=$P$6,$R151+$V151*ABS(P$1)^$Z151, IF(P$1&lt;=$P$7, ($R151+$V151*ABS($P$6)^$Z151)*(1-Q$1)+($AD151+$AH151*$P$7^$AL151)*Q$1,IF(P$1&lt;=$AP151, $AD151+$AH151*P$1^$AL151, ($AD151+$AH151*$AP151^$AL151)*(1-(P$1-$AP151)/(1-$AP151))+$AT151*(P$1-$AP151)/(1-$AP151))))</f>
        <v>1.0065611706360822</v>
      </c>
      <c r="S437">
        <f t="shared" ref="S437:S447" ca="1" si="77">IF(P$1&lt;=$P$6,$S151+$W151*ABS(P$1)^$AA151, IF(P$1&lt;=$P$7, ($S151+$W151*ABS($P$6)^$AA151)*(1-Q$1)+($AE151+$AI151*$P$7^$AM151)*Q$1,IF(P$1&lt;=$AQ151, $AE151+$AI151*P$1^$AM151, ($AE151+$AI151*$AQ151^$AM151)*(1-(P$1-$AQ151)/(1-$AQ151))+$AU151*(P$1-$AQ151)/(1-$AQ151))))</f>
        <v>0.81061106473970823</v>
      </c>
      <c r="T437">
        <f t="shared" ref="T437:T447" ca="1" si="78">IF(T$1&lt;=$P$6,$P151+$T151*ABS(T$1)^$X151, IF(T$1&lt;=$P$7, ($P151+$T151*ABS($P$6)^$X151)*(1-U$1)+($AB151+$AF151*$P$7^$AJ151)*U$1,IF(T$1&lt;=$AN151, $AB151+$AF151*T$1^$AJ151, ($AB151+$AF151*$AN151^$AJ151)*(1-(T$1-$AN151)/(1-$AN151))+$AR151*(T$1-$AN151)/(1-$AN151))))</f>
        <v>2.8585911493864608E-2</v>
      </c>
      <c r="U437">
        <f t="shared" ref="U437:U447" ca="1" si="79">IF(T$1&lt;=$P$6,$Q151+$U151*ABS(T$1)^$Y151, IF(T$1&lt;=$P$7, ($Q151+$U151*ABS($P$6)^$Y151)*(1-U$1)+($AC151+$AG151*$P$7^$AK151)*U$1,IF(T$1&lt;=$AO151, $AC151+$AG151*T$1^$AK151, ($AC151+$AG151*$AO151^$AK151)*(1-(T$1-$AO151)/(1-$AO151))+$AS151*(T$1-$AO151)/(1-$AO151))))</f>
        <v>7.3285887590262819E-2</v>
      </c>
      <c r="V437">
        <f t="shared" ref="V437:V447" ca="1" si="80">IF(T$1&lt;=$P$6,$R151+$V151*ABS(T$1)^$Z151, IF(T$1&lt;=$P$7, ($R151+$V151*ABS($P$6)^$Z151)*(1-U$1)+($AD151+$AH151*$P$7^$AL151)*U$1,IF(T$1&lt;=$AP151, $AD151+$AH151*T$1^$AL151, ($AD151+$AH151*$AP151^$AL151)*(1-(T$1-$AP151)/(1-$AP151))+$AT151*(T$1-$AP151)/(1-$AP151))))</f>
        <v>2.8585911493864608E-2</v>
      </c>
      <c r="W437">
        <f t="shared" ref="W437:W447" ca="1" si="81">IF(T$1&lt;=$P$6,$S151+$W151*ABS(T$1)^$AA151, IF(T$1&lt;=$P$7, ($S151+$W151*ABS($P$6)^$AA151)*(1-U$1)+($AE151+$AI151*$P$7^$AM151)*U$1,IF(T$1&lt;=$AQ151, $AE151+$AI151*T$1^$AM151, ($AE151+$AI151*$AQ151^$AM151)*(1-(T$1-$AQ151)/(1-$AQ151))+$AU151*(T$1-$AQ151)/(1-$AQ151))))</f>
        <v>7.3285887590262819E-2</v>
      </c>
      <c r="X437">
        <f t="shared" ref="X437:X447" ca="1" si="82">IF(X$1&lt;=$P$6,$P151+$T151*ABS(X$1)^$X151, IF(X$1&lt;=$P$7, ($P151+$T151*ABS($P$6)^$X151)*(1-Y$1)+($AB151+$AF151*$P$7^$AJ151)*Y$1,IF(X$1&lt;=$AN151, $AB151+$AF151*X$1^$AJ151, ($AB151+$AF151*$AN151^$AJ151)*(1-(X$1-$AN151)/(1-$AN151))+$AR151*(X$1-$AN151)/(1-$AN151))))</f>
        <v>5.2962789396825099E-6</v>
      </c>
      <c r="Y437">
        <f t="shared" ref="Y437:Y447" ca="1" si="83">IF(X$1&lt;=$P$6,$Q151+$U151*ABS(X$1)^$Y151, IF(X$1&lt;=$P$7, ($Q151+$U151*ABS($P$6)^$Y151)*(1-Y$1)+($AC151+$AG151*$P$7^$AK151)*Y$1,IF(X$1&lt;=$AO151, $AC151+$AG151*X$1^$AK151, ($AC151+$AG151*$AO151^$AK151)*(1-(X$1-$AO151)/(1-$AO151))+$AS151*(X$1-$AO151)/(1-$AO151))))</f>
        <v>1.2490729511250513E-5</v>
      </c>
      <c r="Z437">
        <f t="shared" ref="Z437:Z447" ca="1" si="84">IF(X$1&lt;=$P$6,$R151+$V151*ABS(X$1)^$Z151, IF(X$1&lt;=$P$7, ($R151+$V151*ABS($P$6)^$Z151)*(1-Y$1)+($AD151+$AH151*$P$7^$AL151)*Y$1,IF(X$1&lt;=$AP151, $AD151+$AH151*X$1^$AL151, ($AD151+$AH151*$AP151^$AL151)*(1-(X$1-$AP151)/(1-$AP151))+$AT151*(X$1-$AP151)/(1-$AP151))))</f>
        <v>5.2962789396825099E-6</v>
      </c>
      <c r="AA437">
        <f t="shared" ref="AA437:AA447" ca="1" si="85">IF(X$1&lt;=$P$6,$S151+$W151*ABS(X$1)^$AA151, IF(X$1&lt;=$P$7, ($S151+$W151*ABS($P$6)^$AA151)*(1-Y$1)+($AE151+$AI151*$P$7^$AM151)*Y$1,IF(X$1&lt;=$AQ151, $AE151+$AI151*X$1^$AM151, ($AE151+$AI151*$AQ151^$AM151)*(1-(X$1-$AQ151)/(1-$AQ151))+$AU151*(X$1-$AQ151)/(1-$AQ151))))</f>
        <v>1.2490729511250513E-5</v>
      </c>
      <c r="AB437">
        <f t="shared" ref="AB437:AB447" ca="1" si="86">IF(AB$1&lt;=$P$6,$P151+$T151*ABS(AB$1)^$X151, IF(AB$1&lt;=$P$7, ($P151+$T151*ABS($P$6)^$X151)*(1-AC$1)+($AB151+$AF151*$P$7^$AJ151)*AC$1,IF(AB$1&lt;=$AN151, $AB151+$AF151*AB$1^$AJ151, ($AB151+$AF151*$AN151^$AJ151)*(1-(AB$1-$AN151)/(1-$AN151))+$AR151*(AB$1-$AN151)/(1-$AN151))))</f>
        <v>1.0384509039845433E-5</v>
      </c>
      <c r="AC437">
        <f t="shared" ref="AC437:AC447" ca="1" si="87">IF(AB$1&lt;=$P$6,$Q151+$U151*ABS(AB$1)^$Y151, IF(AB$1&lt;=$P$7, ($Q151+$U151*ABS($P$6)^$Y151)*(1-AC$1)+($AC151+$AG151*$P$7^$AK151)*AC$1,IF(AB$1&lt;=$AO151, $AC151+$AG151*AB$1^$AK151, ($AC151+$AG151*$AO151^$AK151)*(1-(AB$1-$AO151)/(1-$AO151))+$AS151*(AB$1-$AO151)/(1-$AO151))))</f>
        <v>0</v>
      </c>
      <c r="AD437">
        <f t="shared" ref="AD437:AD447" ca="1" si="88">IF(AB$1&lt;=$P$6,$R151+$V151*ABS(AB$1)^$Z151, IF(AB$1&lt;=$P$7, ($R151+$V151*ABS($P$6)^$Z151)*(1-AC$1)+($AD151+$AH151*$P$7^$AL151)*AC$1,IF(AB$1&lt;=$AP151, $AD151+$AH151*AB$1^$AL151, ($AD151+$AH151*$AP151^$AL151)*(1-(AB$1-$AP151)/(1-$AP151))+$AT151*(AB$1-$AP151)/(1-$AP151))))</f>
        <v>1.0384509039845433E-5</v>
      </c>
      <c r="AE437">
        <f t="shared" ref="AE437:AE447" ca="1" si="89">IF(AB$1&lt;=$P$6,$S151+$W151*ABS(AB$1)^$AA151, IF(AB$1&lt;=$P$7, ($S151+$W151*ABS($P$6)^$AA151)*(1-AC$1)+($AE151+$AI151*$P$7^$AM151)*AC$1,IF(AB$1&lt;=$AQ151, $AE151+$AI151*AB$1^$AM151, ($AE151+$AI151*$AQ151^$AM151)*(1-(AB$1-$AQ151)/(1-$AQ151))+$AU151*(AB$1-$AQ151)/(1-$AQ151))))</f>
        <v>0</v>
      </c>
      <c r="AF437" s="18"/>
      <c r="AG437" s="18"/>
      <c r="AH437" s="18"/>
      <c r="AI437" s="18"/>
    </row>
    <row r="438" spans="2:35" x14ac:dyDescent="0.15">
      <c r="B438">
        <v>92.162999999999997</v>
      </c>
      <c r="C438">
        <v>5</v>
      </c>
      <c r="D438" s="18">
        <v>7.5209999999999999E-2</v>
      </c>
      <c r="E438" s="18">
        <v>-2.5430000000000001E-2</v>
      </c>
      <c r="F438" s="18">
        <v>1.4490000000000001</v>
      </c>
      <c r="G438" s="18">
        <v>0.108</v>
      </c>
      <c r="H438" s="18">
        <v>-8.9359999999999995E-2</v>
      </c>
      <c r="I438" s="18">
        <v>2.234</v>
      </c>
      <c r="J438" s="18">
        <v>0.21279999999999999</v>
      </c>
      <c r="K438" s="18">
        <v>3.4410000000000003E-2</v>
      </c>
      <c r="L438" s="18">
        <v>2.6949999999999998</v>
      </c>
      <c r="M438" s="18">
        <v>0.1208</v>
      </c>
      <c r="O438" s="18">
        <f t="shared" si="73"/>
        <v>10000</v>
      </c>
      <c r="P438">
        <f t="shared" ca="1" si="74"/>
        <v>1.0065611706360822</v>
      </c>
      <c r="Q438">
        <f t="shared" ca="1" si="75"/>
        <v>0.81061106473970823</v>
      </c>
      <c r="R438">
        <f t="shared" ca="1" si="76"/>
        <v>1.0065611706360822</v>
      </c>
      <c r="S438">
        <f t="shared" ca="1" si="77"/>
        <v>0.81061106473970823</v>
      </c>
      <c r="T438">
        <f t="shared" ca="1" si="78"/>
        <v>2.8585911493864608E-2</v>
      </c>
      <c r="U438">
        <f t="shared" ca="1" si="79"/>
        <v>7.3285887590262819E-2</v>
      </c>
      <c r="V438">
        <f t="shared" ca="1" si="80"/>
        <v>2.8585911493864608E-2</v>
      </c>
      <c r="W438">
        <f t="shared" ca="1" si="81"/>
        <v>7.3285887590262819E-2</v>
      </c>
      <c r="X438">
        <f t="shared" ca="1" si="82"/>
        <v>5.2962789396825099E-6</v>
      </c>
      <c r="Y438">
        <f t="shared" ca="1" si="83"/>
        <v>1.2490729511250513E-5</v>
      </c>
      <c r="Z438">
        <f t="shared" ca="1" si="84"/>
        <v>5.2962789396825099E-6</v>
      </c>
      <c r="AA438">
        <f t="shared" ca="1" si="85"/>
        <v>1.2490729511250513E-5</v>
      </c>
      <c r="AB438">
        <f t="shared" ca="1" si="86"/>
        <v>1.0384509039845433E-5</v>
      </c>
      <c r="AC438">
        <f t="shared" ca="1" si="87"/>
        <v>0</v>
      </c>
      <c r="AD438">
        <f t="shared" ca="1" si="88"/>
        <v>1.0384509039845433E-5</v>
      </c>
      <c r="AE438">
        <f t="shared" ca="1" si="89"/>
        <v>0</v>
      </c>
      <c r="AF438" s="18"/>
      <c r="AG438" s="18"/>
      <c r="AH438" s="18"/>
      <c r="AI438" s="18"/>
    </row>
    <row r="439" spans="2:35" x14ac:dyDescent="0.15">
      <c r="B439">
        <v>92.162999999999997</v>
      </c>
      <c r="C439">
        <v>7</v>
      </c>
      <c r="D439" s="18">
        <v>7.671E-2</v>
      </c>
      <c r="E439" s="18">
        <v>-2.026E-2</v>
      </c>
      <c r="F439" s="18">
        <v>1.2529999999999999</v>
      </c>
      <c r="G439" s="18">
        <v>8.1320000000000003E-2</v>
      </c>
      <c r="H439" s="18">
        <v>-6.3839999999999994E-2</v>
      </c>
      <c r="I439" s="18">
        <v>2.3540000000000001</v>
      </c>
      <c r="J439" s="18">
        <v>0.16900000000000001</v>
      </c>
      <c r="K439" s="18">
        <v>-1.222E-2</v>
      </c>
      <c r="L439" s="18">
        <v>3.5390000000000001</v>
      </c>
      <c r="M439" s="18">
        <v>4.4330000000000001E-2</v>
      </c>
      <c r="O439" s="18">
        <f t="shared" si="73"/>
        <v>10000</v>
      </c>
      <c r="P439">
        <f t="shared" ca="1" si="74"/>
        <v>1.0065611706360822</v>
      </c>
      <c r="Q439">
        <f t="shared" ca="1" si="75"/>
        <v>0.81061106473970823</v>
      </c>
      <c r="R439">
        <f t="shared" ca="1" si="76"/>
        <v>1.0065611706360822</v>
      </c>
      <c r="S439">
        <f t="shared" ca="1" si="77"/>
        <v>0.81061106473970823</v>
      </c>
      <c r="T439">
        <f t="shared" ca="1" si="78"/>
        <v>2.8585911493864608E-2</v>
      </c>
      <c r="U439">
        <f t="shared" ca="1" si="79"/>
        <v>7.3285887590262819E-2</v>
      </c>
      <c r="V439">
        <f t="shared" ca="1" si="80"/>
        <v>2.8585911493864608E-2</v>
      </c>
      <c r="W439">
        <f t="shared" ca="1" si="81"/>
        <v>7.3285887590262819E-2</v>
      </c>
      <c r="X439">
        <f t="shared" ca="1" si="82"/>
        <v>5.2962789396825099E-6</v>
      </c>
      <c r="Y439">
        <f t="shared" ca="1" si="83"/>
        <v>1.2490729511250513E-5</v>
      </c>
      <c r="Z439">
        <f t="shared" ca="1" si="84"/>
        <v>5.2962789396825099E-6</v>
      </c>
      <c r="AA439">
        <f t="shared" ca="1" si="85"/>
        <v>1.2490729511250513E-5</v>
      </c>
      <c r="AB439">
        <f t="shared" ca="1" si="86"/>
        <v>1.0384509039845433E-5</v>
      </c>
      <c r="AC439">
        <f t="shared" ca="1" si="87"/>
        <v>0</v>
      </c>
      <c r="AD439">
        <f t="shared" ca="1" si="88"/>
        <v>1.0384509039845433E-5</v>
      </c>
      <c r="AE439">
        <f t="shared" ca="1" si="89"/>
        <v>0</v>
      </c>
      <c r="AF439" s="18"/>
      <c r="AG439" s="18"/>
      <c r="AH439" s="18"/>
      <c r="AI439" s="18"/>
    </row>
    <row r="440" spans="2:35" x14ac:dyDescent="0.15">
      <c r="B440">
        <v>92.162999999999997</v>
      </c>
      <c r="C440">
        <v>10</v>
      </c>
      <c r="D440" s="18">
        <v>7.3300000000000004E-2</v>
      </c>
      <c r="E440" s="18">
        <v>-1.0800000000000001E-2</v>
      </c>
      <c r="F440" s="18">
        <v>1.1579999999999999</v>
      </c>
      <c r="G440" s="18">
        <v>6.3589999999999994E-2</v>
      </c>
      <c r="H440" s="18">
        <v>-7.4319999999999997E-2</v>
      </c>
      <c r="I440" s="18">
        <v>2.3439999999999999</v>
      </c>
      <c r="J440" s="18">
        <v>0.12470000000000001</v>
      </c>
      <c r="K440" s="18">
        <v>-2.5260000000000001E-2</v>
      </c>
      <c r="L440" s="18">
        <v>3.7440000000000002</v>
      </c>
      <c r="M440" s="18">
        <v>6.5769999999999995E-2</v>
      </c>
      <c r="O440" s="18">
        <f t="shared" si="73"/>
        <v>10000</v>
      </c>
      <c r="P440">
        <f t="shared" ca="1" si="74"/>
        <v>1.0065611706360822</v>
      </c>
      <c r="Q440">
        <f t="shared" ca="1" si="75"/>
        <v>0.81061106473970823</v>
      </c>
      <c r="R440">
        <f t="shared" ca="1" si="76"/>
        <v>1.0065611706360822</v>
      </c>
      <c r="S440">
        <f t="shared" ca="1" si="77"/>
        <v>0.81061106473970823</v>
      </c>
      <c r="T440">
        <f t="shared" ca="1" si="78"/>
        <v>2.8585911493864608E-2</v>
      </c>
      <c r="U440">
        <f t="shared" ca="1" si="79"/>
        <v>7.3285887590262819E-2</v>
      </c>
      <c r="V440">
        <f t="shared" ca="1" si="80"/>
        <v>2.8585911493864608E-2</v>
      </c>
      <c r="W440">
        <f t="shared" ca="1" si="81"/>
        <v>7.3285887590262819E-2</v>
      </c>
      <c r="X440">
        <f t="shared" ca="1" si="82"/>
        <v>5.2962789396825099E-6</v>
      </c>
      <c r="Y440">
        <f t="shared" ca="1" si="83"/>
        <v>1.2490729511250513E-5</v>
      </c>
      <c r="Z440">
        <f t="shared" ca="1" si="84"/>
        <v>5.2962789396825099E-6</v>
      </c>
      <c r="AA440">
        <f t="shared" ca="1" si="85"/>
        <v>1.2490729511250513E-5</v>
      </c>
      <c r="AB440">
        <f t="shared" ca="1" si="86"/>
        <v>1.0384509039845433E-5</v>
      </c>
      <c r="AC440">
        <f t="shared" ca="1" si="87"/>
        <v>0</v>
      </c>
      <c r="AD440">
        <f t="shared" ca="1" si="88"/>
        <v>1.0384509039845433E-5</v>
      </c>
      <c r="AE440">
        <f t="shared" ca="1" si="89"/>
        <v>0</v>
      </c>
      <c r="AF440" s="18"/>
      <c r="AG440" s="18"/>
      <c r="AH440" s="18"/>
      <c r="AI440" s="18"/>
    </row>
    <row r="441" spans="2:35" x14ac:dyDescent="0.15">
      <c r="B441">
        <v>92.162999999999997</v>
      </c>
      <c r="C441">
        <v>15</v>
      </c>
      <c r="D441" s="18">
        <v>6.5019999999999994E-2</v>
      </c>
      <c r="E441" s="18">
        <v>-7.4469999999999995E-2</v>
      </c>
      <c r="F441" s="18">
        <v>3.9689999999999999</v>
      </c>
      <c r="G441" s="18">
        <v>9.6540000000000001E-2</v>
      </c>
      <c r="H441" s="18">
        <v>-0.15190000000000001</v>
      </c>
      <c r="I441" s="18">
        <v>2.6070000000000002</v>
      </c>
      <c r="J441" s="18">
        <v>0.18870000000000001</v>
      </c>
      <c r="K441" s="18">
        <v>0.1467</v>
      </c>
      <c r="L441" s="18">
        <v>3.5339999999999998</v>
      </c>
      <c r="M441" s="18">
        <v>0.62729999999999997</v>
      </c>
      <c r="O441" s="18">
        <f t="shared" si="73"/>
        <v>10000</v>
      </c>
      <c r="P441">
        <f t="shared" ca="1" si="74"/>
        <v>1.0065611706360822</v>
      </c>
      <c r="Q441">
        <f t="shared" ca="1" si="75"/>
        <v>0.81061106473970823</v>
      </c>
      <c r="R441">
        <f t="shared" ca="1" si="76"/>
        <v>1.0065611706360822</v>
      </c>
      <c r="S441">
        <f t="shared" ca="1" si="77"/>
        <v>0.81061106473970823</v>
      </c>
      <c r="T441">
        <f t="shared" ca="1" si="78"/>
        <v>2.8585911493864608E-2</v>
      </c>
      <c r="U441">
        <f t="shared" ca="1" si="79"/>
        <v>7.3285887590262819E-2</v>
      </c>
      <c r="V441">
        <f t="shared" ca="1" si="80"/>
        <v>2.8585911493864608E-2</v>
      </c>
      <c r="W441">
        <f t="shared" ca="1" si="81"/>
        <v>7.3285887590262819E-2</v>
      </c>
      <c r="X441">
        <f t="shared" ca="1" si="82"/>
        <v>5.2962789396825099E-6</v>
      </c>
      <c r="Y441">
        <f t="shared" ca="1" si="83"/>
        <v>1.2490729511250513E-5</v>
      </c>
      <c r="Z441">
        <f t="shared" ca="1" si="84"/>
        <v>5.2962789396825099E-6</v>
      </c>
      <c r="AA441">
        <f t="shared" ca="1" si="85"/>
        <v>1.2490729511250513E-5</v>
      </c>
      <c r="AB441">
        <f t="shared" ca="1" si="86"/>
        <v>1.0384509039845433E-5</v>
      </c>
      <c r="AC441">
        <f t="shared" ca="1" si="87"/>
        <v>0</v>
      </c>
      <c r="AD441">
        <f t="shared" ca="1" si="88"/>
        <v>1.0384509039845433E-5</v>
      </c>
      <c r="AE441">
        <f t="shared" ca="1" si="89"/>
        <v>0</v>
      </c>
      <c r="AF441" s="18"/>
      <c r="AG441" s="18"/>
      <c r="AH441" s="18"/>
      <c r="AI441" s="18"/>
    </row>
    <row r="442" spans="2:35" x14ac:dyDescent="0.15">
      <c r="B442">
        <v>92.162999999999997</v>
      </c>
      <c r="C442">
        <v>20</v>
      </c>
      <c r="D442" s="18">
        <v>6.0740000000000002E-2</v>
      </c>
      <c r="E442" s="18">
        <v>0.35120000000000001</v>
      </c>
      <c r="F442" s="18">
        <v>3.1070000000000002</v>
      </c>
      <c r="G442" s="18">
        <v>0.49569999999999997</v>
      </c>
      <c r="H442" s="18">
        <v>-0.16869999999999999</v>
      </c>
      <c r="I442" s="18">
        <v>3.6339999999999999</v>
      </c>
      <c r="J442" s="18">
        <v>0.26379999999999998</v>
      </c>
      <c r="K442" s="18">
        <v>-0.24640000000000001</v>
      </c>
      <c r="L442" s="18">
        <v>2.601</v>
      </c>
      <c r="M442" s="18">
        <v>0.1696</v>
      </c>
      <c r="O442" s="18">
        <f t="shared" si="73"/>
        <v>10000</v>
      </c>
      <c r="P442">
        <f t="shared" ca="1" si="74"/>
        <v>1.0065611706360822</v>
      </c>
      <c r="Q442">
        <f t="shared" ca="1" si="75"/>
        <v>0.81061106473970823</v>
      </c>
      <c r="R442">
        <f t="shared" ca="1" si="76"/>
        <v>1.0065611706360822</v>
      </c>
      <c r="S442">
        <f t="shared" ca="1" si="77"/>
        <v>0.81061106473970823</v>
      </c>
      <c r="T442">
        <f t="shared" ca="1" si="78"/>
        <v>2.8585911493864608E-2</v>
      </c>
      <c r="U442">
        <f t="shared" ca="1" si="79"/>
        <v>7.3285887590262819E-2</v>
      </c>
      <c r="V442">
        <f t="shared" ca="1" si="80"/>
        <v>2.8585911493864608E-2</v>
      </c>
      <c r="W442">
        <f t="shared" ca="1" si="81"/>
        <v>7.3285887590262819E-2</v>
      </c>
      <c r="X442">
        <f t="shared" ca="1" si="82"/>
        <v>5.2962789396825099E-6</v>
      </c>
      <c r="Y442">
        <f t="shared" ca="1" si="83"/>
        <v>1.2490729511250513E-5</v>
      </c>
      <c r="Z442">
        <f t="shared" ca="1" si="84"/>
        <v>5.2962789396825099E-6</v>
      </c>
      <c r="AA442">
        <f t="shared" ca="1" si="85"/>
        <v>1.2490729511250513E-5</v>
      </c>
      <c r="AB442">
        <f t="shared" ca="1" si="86"/>
        <v>1.0384509039845433E-5</v>
      </c>
      <c r="AC442">
        <f t="shared" ca="1" si="87"/>
        <v>0</v>
      </c>
      <c r="AD442">
        <f t="shared" ca="1" si="88"/>
        <v>1.0384509039845433E-5</v>
      </c>
      <c r="AE442">
        <f t="shared" ca="1" si="89"/>
        <v>0</v>
      </c>
      <c r="AF442" s="18"/>
      <c r="AG442" s="18"/>
      <c r="AH442" s="18"/>
      <c r="AI442" s="18"/>
    </row>
    <row r="443" spans="2:35" x14ac:dyDescent="0.15">
      <c r="B443">
        <v>125.563</v>
      </c>
      <c r="C443">
        <v>1</v>
      </c>
      <c r="D443" s="18">
        <v>8.4610000000000005E-2</v>
      </c>
      <c r="E443" s="18">
        <v>-6.7909999999999998E-2</v>
      </c>
      <c r="F443" s="18">
        <v>1.19</v>
      </c>
      <c r="G443" s="18">
        <v>0.24990000000000001</v>
      </c>
      <c r="H443" s="18">
        <v>-1.8239999999999999E-2</v>
      </c>
      <c r="I443" s="18">
        <v>1.609</v>
      </c>
      <c r="J443" s="18">
        <v>0.2273</v>
      </c>
      <c r="K443" s="18">
        <v>-8.2100000000000003E-3</v>
      </c>
      <c r="L443" s="18">
        <v>2.7549999999999999</v>
      </c>
      <c r="M443" s="18">
        <v>6.5040000000000001E-2</v>
      </c>
      <c r="O443" s="18">
        <f t="shared" si="73"/>
        <v>10000</v>
      </c>
      <c r="P443">
        <f t="shared" ca="1" si="74"/>
        <v>1.0065611706360822</v>
      </c>
      <c r="Q443">
        <f t="shared" ca="1" si="75"/>
        <v>0.81061106473970823</v>
      </c>
      <c r="R443">
        <f t="shared" ca="1" si="76"/>
        <v>1.0065611706360822</v>
      </c>
      <c r="S443">
        <f t="shared" ca="1" si="77"/>
        <v>0.81061106473970823</v>
      </c>
      <c r="T443">
        <f t="shared" ca="1" si="78"/>
        <v>2.8585911493864608E-2</v>
      </c>
      <c r="U443">
        <f t="shared" ca="1" si="79"/>
        <v>7.3285887590262819E-2</v>
      </c>
      <c r="V443">
        <f t="shared" ca="1" si="80"/>
        <v>2.8585911493864608E-2</v>
      </c>
      <c r="W443">
        <f t="shared" ca="1" si="81"/>
        <v>7.3285887590262819E-2</v>
      </c>
      <c r="X443">
        <f t="shared" ca="1" si="82"/>
        <v>5.2962789396825099E-6</v>
      </c>
      <c r="Y443">
        <f t="shared" ca="1" si="83"/>
        <v>1.2490729511250513E-5</v>
      </c>
      <c r="Z443">
        <f t="shared" ca="1" si="84"/>
        <v>5.2962789396825099E-6</v>
      </c>
      <c r="AA443">
        <f t="shared" ca="1" si="85"/>
        <v>1.2490729511250513E-5</v>
      </c>
      <c r="AB443">
        <f t="shared" ca="1" si="86"/>
        <v>1.0384509039845433E-5</v>
      </c>
      <c r="AC443">
        <f t="shared" ca="1" si="87"/>
        <v>0</v>
      </c>
      <c r="AD443">
        <f t="shared" ca="1" si="88"/>
        <v>1.0384509039845433E-5</v>
      </c>
      <c r="AE443">
        <f t="shared" ca="1" si="89"/>
        <v>0</v>
      </c>
      <c r="AF443" s="18"/>
      <c r="AG443" s="18"/>
      <c r="AH443" s="18"/>
      <c r="AI443" s="18"/>
    </row>
    <row r="444" spans="2:35" x14ac:dyDescent="0.15">
      <c r="B444">
        <v>125.563</v>
      </c>
      <c r="C444">
        <v>3</v>
      </c>
      <c r="D444" s="18">
        <v>0.1118</v>
      </c>
      <c r="E444" s="18">
        <v>2.9850000000000002E-2</v>
      </c>
      <c r="F444" s="18">
        <v>2.476</v>
      </c>
      <c r="G444" s="18">
        <v>6.6799999999999998E-2</v>
      </c>
      <c r="H444" s="18">
        <v>-0.2049</v>
      </c>
      <c r="I444" s="18">
        <v>2.0630000000000002</v>
      </c>
      <c r="J444" s="18">
        <v>0.91469999999999996</v>
      </c>
      <c r="K444" s="18">
        <v>4.7419999999999997E-2</v>
      </c>
      <c r="L444" s="18">
        <v>3.5579999999999998</v>
      </c>
      <c r="M444" s="18">
        <v>0.12609999999999999</v>
      </c>
      <c r="O444" s="18">
        <f t="shared" si="73"/>
        <v>10000</v>
      </c>
      <c r="P444">
        <f t="shared" ca="1" si="74"/>
        <v>1.0065611706360822</v>
      </c>
      <c r="Q444">
        <f t="shared" ca="1" si="75"/>
        <v>0.81061106473970823</v>
      </c>
      <c r="R444">
        <f t="shared" ca="1" si="76"/>
        <v>1.0065611706360822</v>
      </c>
      <c r="S444">
        <f t="shared" ca="1" si="77"/>
        <v>0.81061106473970823</v>
      </c>
      <c r="T444">
        <f t="shared" ca="1" si="78"/>
        <v>2.8585911493864608E-2</v>
      </c>
      <c r="U444">
        <f t="shared" ca="1" si="79"/>
        <v>7.3285887590262819E-2</v>
      </c>
      <c r="V444">
        <f t="shared" ca="1" si="80"/>
        <v>2.8585911493864608E-2</v>
      </c>
      <c r="W444">
        <f t="shared" ca="1" si="81"/>
        <v>7.3285887590262819E-2</v>
      </c>
      <c r="X444">
        <f t="shared" ca="1" si="82"/>
        <v>5.2962789396825099E-6</v>
      </c>
      <c r="Y444">
        <f t="shared" ca="1" si="83"/>
        <v>1.2490729511250513E-5</v>
      </c>
      <c r="Z444">
        <f t="shared" ca="1" si="84"/>
        <v>5.2962789396825099E-6</v>
      </c>
      <c r="AA444">
        <f t="shared" ca="1" si="85"/>
        <v>1.2490729511250513E-5</v>
      </c>
      <c r="AB444">
        <f t="shared" ca="1" si="86"/>
        <v>1.0384509039845433E-5</v>
      </c>
      <c r="AC444">
        <f t="shared" ca="1" si="87"/>
        <v>0</v>
      </c>
      <c r="AD444">
        <f t="shared" ca="1" si="88"/>
        <v>1.0384509039845433E-5</v>
      </c>
      <c r="AE444">
        <f t="shared" ca="1" si="89"/>
        <v>0</v>
      </c>
      <c r="AF444" s="18"/>
      <c r="AG444" s="18"/>
      <c r="AH444" s="18"/>
      <c r="AI444" s="18"/>
    </row>
    <row r="445" spans="2:35" x14ac:dyDescent="0.15">
      <c r="B445">
        <v>125.563</v>
      </c>
      <c r="C445">
        <v>5</v>
      </c>
      <c r="D445" s="18">
        <v>8.5139999999999993E-2</v>
      </c>
      <c r="E445" s="18">
        <v>-4.9849999999999998E-2</v>
      </c>
      <c r="F445" s="18">
        <v>1.177</v>
      </c>
      <c r="G445" s="18">
        <v>0.34660000000000002</v>
      </c>
      <c r="H445" s="18">
        <v>-3.116E-2</v>
      </c>
      <c r="I445" s="18">
        <v>2.101</v>
      </c>
      <c r="J445" s="18">
        <v>7.0830000000000004E-2</v>
      </c>
      <c r="K445" s="18">
        <v>-9.9629999999999996E-3</v>
      </c>
      <c r="L445" s="18">
        <v>2.9329999999999998</v>
      </c>
      <c r="M445" s="18">
        <v>7.2120000000000004E-2</v>
      </c>
      <c r="O445" s="18">
        <f t="shared" si="73"/>
        <v>10000</v>
      </c>
      <c r="P445">
        <f t="shared" ca="1" si="74"/>
        <v>1.0065611706360822</v>
      </c>
      <c r="Q445">
        <f t="shared" ca="1" si="75"/>
        <v>0.81061106473970823</v>
      </c>
      <c r="R445">
        <f t="shared" ca="1" si="76"/>
        <v>1.0065611706360822</v>
      </c>
      <c r="S445">
        <f t="shared" ca="1" si="77"/>
        <v>0.81061106473970823</v>
      </c>
      <c r="T445">
        <f t="shared" ca="1" si="78"/>
        <v>2.8585911493864608E-2</v>
      </c>
      <c r="U445">
        <f t="shared" ca="1" si="79"/>
        <v>7.3285887590262819E-2</v>
      </c>
      <c r="V445">
        <f t="shared" ca="1" si="80"/>
        <v>2.8585911493864608E-2</v>
      </c>
      <c r="W445">
        <f t="shared" ca="1" si="81"/>
        <v>7.3285887590262819E-2</v>
      </c>
      <c r="X445">
        <f t="shared" ca="1" si="82"/>
        <v>5.2962789396825099E-6</v>
      </c>
      <c r="Y445">
        <f t="shared" ca="1" si="83"/>
        <v>1.2490729511250513E-5</v>
      </c>
      <c r="Z445">
        <f t="shared" ca="1" si="84"/>
        <v>5.2962789396825099E-6</v>
      </c>
      <c r="AA445">
        <f t="shared" ca="1" si="85"/>
        <v>1.2490729511250513E-5</v>
      </c>
      <c r="AB445">
        <f t="shared" ca="1" si="86"/>
        <v>1.0384509039845433E-5</v>
      </c>
      <c r="AC445">
        <f t="shared" ca="1" si="87"/>
        <v>0</v>
      </c>
      <c r="AD445">
        <f t="shared" ca="1" si="88"/>
        <v>1.0384509039845433E-5</v>
      </c>
      <c r="AE445">
        <f t="shared" ca="1" si="89"/>
        <v>0</v>
      </c>
      <c r="AF445" s="18"/>
      <c r="AG445" s="18"/>
      <c r="AH445" s="18"/>
      <c r="AI445" s="18"/>
    </row>
    <row r="446" spans="2:35" x14ac:dyDescent="0.15">
      <c r="B446">
        <v>125.563</v>
      </c>
      <c r="C446">
        <v>7</v>
      </c>
      <c r="D446" s="18">
        <v>9.1719999999999996E-2</v>
      </c>
      <c r="E446" s="18">
        <v>-5.3170000000000002E-2</v>
      </c>
      <c r="F446" s="18">
        <v>0.92810000000000004</v>
      </c>
      <c r="G446" s="18">
        <v>0.3674</v>
      </c>
      <c r="H446" s="18">
        <v>-3.6659999999999998E-2</v>
      </c>
      <c r="I446" s="18">
        <v>2.1749999999999998</v>
      </c>
      <c r="J446" s="18">
        <v>9.2460000000000001E-2</v>
      </c>
      <c r="K446" s="18">
        <v>-8.3630000000000006E-3</v>
      </c>
      <c r="L446" s="18">
        <v>2.7170000000000001</v>
      </c>
      <c r="M446" s="18">
        <v>3.0269999999999998E-2</v>
      </c>
      <c r="O446" s="18">
        <f t="shared" si="73"/>
        <v>10000</v>
      </c>
      <c r="P446">
        <f t="shared" ca="1" si="74"/>
        <v>1.0065611706360822</v>
      </c>
      <c r="Q446">
        <f t="shared" ca="1" si="75"/>
        <v>0.81061106473970823</v>
      </c>
      <c r="R446">
        <f t="shared" ca="1" si="76"/>
        <v>1.0065611706360822</v>
      </c>
      <c r="S446">
        <f t="shared" ca="1" si="77"/>
        <v>0.81061106473970823</v>
      </c>
      <c r="T446">
        <f t="shared" ca="1" si="78"/>
        <v>2.8585911493864608E-2</v>
      </c>
      <c r="U446">
        <f t="shared" ca="1" si="79"/>
        <v>7.3285887590262819E-2</v>
      </c>
      <c r="V446">
        <f t="shared" ca="1" si="80"/>
        <v>2.8585911493864608E-2</v>
      </c>
      <c r="W446">
        <f t="shared" ca="1" si="81"/>
        <v>7.3285887590262819E-2</v>
      </c>
      <c r="X446">
        <f t="shared" ca="1" si="82"/>
        <v>5.2962789396825099E-6</v>
      </c>
      <c r="Y446">
        <f t="shared" ca="1" si="83"/>
        <v>1.2490729511250513E-5</v>
      </c>
      <c r="Z446">
        <f t="shared" ca="1" si="84"/>
        <v>5.2962789396825099E-6</v>
      </c>
      <c r="AA446">
        <f t="shared" ca="1" si="85"/>
        <v>1.2490729511250513E-5</v>
      </c>
      <c r="AB446">
        <f t="shared" ca="1" si="86"/>
        <v>1.0384509039845433E-5</v>
      </c>
      <c r="AC446">
        <f t="shared" ca="1" si="87"/>
        <v>0</v>
      </c>
      <c r="AD446">
        <f t="shared" ca="1" si="88"/>
        <v>1.0384509039845433E-5</v>
      </c>
      <c r="AE446">
        <f t="shared" ca="1" si="89"/>
        <v>0</v>
      </c>
      <c r="AF446" s="18"/>
      <c r="AG446" s="18"/>
      <c r="AH446" s="18"/>
      <c r="AI446" s="18"/>
    </row>
    <row r="447" spans="2:35" x14ac:dyDescent="0.15">
      <c r="B447">
        <v>125.563</v>
      </c>
      <c r="C447">
        <v>10</v>
      </c>
      <c r="D447" s="18">
        <v>8.7590000000000001E-2</v>
      </c>
      <c r="E447" s="18">
        <v>-7.1550000000000002E-2</v>
      </c>
      <c r="F447" s="18">
        <v>1.1539999999999999</v>
      </c>
      <c r="G447" s="18">
        <v>0.30170000000000002</v>
      </c>
      <c r="H447" s="18">
        <v>-1.4930000000000001E-2</v>
      </c>
      <c r="I447" s="18">
        <v>2.2029999999999998</v>
      </c>
      <c r="J447" s="18">
        <v>3.993E-2</v>
      </c>
      <c r="K447" s="18">
        <v>-8.5190000000000005E-3</v>
      </c>
      <c r="L447" s="18">
        <v>2.766</v>
      </c>
      <c r="M447" s="18">
        <v>0.12670000000000001</v>
      </c>
      <c r="O447" s="18">
        <f t="shared" si="73"/>
        <v>10000</v>
      </c>
      <c r="P447">
        <f t="shared" ca="1" si="74"/>
        <v>1.0065611706360822</v>
      </c>
      <c r="Q447">
        <f t="shared" ca="1" si="75"/>
        <v>0.81061106473970823</v>
      </c>
      <c r="R447">
        <f t="shared" ca="1" si="76"/>
        <v>1.0065611706360822</v>
      </c>
      <c r="S447">
        <f t="shared" ca="1" si="77"/>
        <v>0.81061106473970823</v>
      </c>
      <c r="T447">
        <f t="shared" ca="1" si="78"/>
        <v>2.8585911493864608E-2</v>
      </c>
      <c r="U447">
        <f t="shared" ca="1" si="79"/>
        <v>7.3285887590262819E-2</v>
      </c>
      <c r="V447">
        <f t="shared" ca="1" si="80"/>
        <v>2.8585911493864608E-2</v>
      </c>
      <c r="W447">
        <f t="shared" ca="1" si="81"/>
        <v>7.3285887590262819E-2</v>
      </c>
      <c r="X447">
        <f t="shared" ca="1" si="82"/>
        <v>5.2962789396825099E-6</v>
      </c>
      <c r="Y447">
        <f t="shared" ca="1" si="83"/>
        <v>1.2490729511250513E-5</v>
      </c>
      <c r="Z447">
        <f t="shared" ca="1" si="84"/>
        <v>5.2962789396825099E-6</v>
      </c>
      <c r="AA447">
        <f t="shared" ca="1" si="85"/>
        <v>1.2490729511250513E-5</v>
      </c>
      <c r="AB447">
        <f t="shared" ca="1" si="86"/>
        <v>1.0384509039845433E-5</v>
      </c>
      <c r="AC447">
        <f t="shared" ca="1" si="87"/>
        <v>0</v>
      </c>
      <c r="AD447">
        <f t="shared" ca="1" si="88"/>
        <v>1.0384509039845433E-5</v>
      </c>
      <c r="AE447">
        <f t="shared" ca="1" si="89"/>
        <v>0</v>
      </c>
      <c r="AF447" s="18"/>
      <c r="AG447" s="18"/>
      <c r="AH447" s="18"/>
      <c r="AI447" s="18"/>
    </row>
    <row r="448" spans="2:35" x14ac:dyDescent="0.15">
      <c r="B448">
        <v>125.563</v>
      </c>
      <c r="C448">
        <v>15</v>
      </c>
      <c r="D448" s="18">
        <v>0.11849999999999999</v>
      </c>
      <c r="E448" s="18">
        <v>-2.427E-2</v>
      </c>
      <c r="F448" s="18">
        <v>1.3380000000000001</v>
      </c>
      <c r="G448" s="18">
        <v>0.13719999999999999</v>
      </c>
      <c r="H448" s="18">
        <v>-7.4959999999999999E-2</v>
      </c>
      <c r="I448" s="18">
        <v>0.29239999999999999</v>
      </c>
      <c r="J448" s="18">
        <v>0.73860000000000003</v>
      </c>
      <c r="K448" s="18">
        <v>-3.5589999999999997E-2</v>
      </c>
      <c r="L448" s="18">
        <v>2.7930000000000001</v>
      </c>
      <c r="M448" s="18">
        <v>0.2311</v>
      </c>
      <c r="O448" s="18"/>
      <c r="T448" s="18"/>
      <c r="U448" s="18"/>
      <c r="V448" s="18"/>
      <c r="W448" s="18"/>
      <c r="X448" s="18"/>
      <c r="Y448" s="18"/>
      <c r="Z448" s="18"/>
      <c r="AA448" s="18"/>
      <c r="AB448" s="18"/>
      <c r="AC448" s="18"/>
      <c r="AD448" s="18"/>
      <c r="AE448" s="18"/>
      <c r="AF448" s="18"/>
      <c r="AG448" s="18"/>
      <c r="AH448" s="18"/>
      <c r="AI448" s="18"/>
    </row>
    <row r="449" spans="2:35" x14ac:dyDescent="0.15">
      <c r="B449">
        <v>125.563</v>
      </c>
      <c r="C449">
        <v>20</v>
      </c>
      <c r="D449" s="18">
        <v>9.5880000000000007E-2</v>
      </c>
      <c r="E449" s="18">
        <v>-3.15E-2</v>
      </c>
      <c r="F449" s="18">
        <v>0.1835</v>
      </c>
      <c r="G449" s="18">
        <v>0.58540000000000003</v>
      </c>
      <c r="H449" s="18">
        <v>-6.6879999999999995E-2</v>
      </c>
      <c r="I449" s="18">
        <v>1.849</v>
      </c>
      <c r="J449" s="18">
        <v>0.37059999999999998</v>
      </c>
      <c r="K449" s="18">
        <v>-3.7659999999999999E-2</v>
      </c>
      <c r="L449" s="18">
        <v>3.742</v>
      </c>
      <c r="M449" s="18">
        <v>8.6279999999999996E-2</v>
      </c>
      <c r="O449" s="18"/>
      <c r="T449" s="18"/>
      <c r="U449" s="18"/>
      <c r="V449" s="18"/>
      <c r="W449" s="18"/>
      <c r="X449" s="18"/>
      <c r="Y449" s="18"/>
      <c r="Z449" s="18"/>
      <c r="AA449" s="18"/>
      <c r="AB449" s="18"/>
      <c r="AC449" s="18"/>
      <c r="AD449" s="18"/>
      <c r="AE449" s="18"/>
      <c r="AF449" s="18"/>
      <c r="AG449" s="18"/>
      <c r="AH449" s="18"/>
      <c r="AI449" s="18"/>
    </row>
    <row r="450" spans="2:35" x14ac:dyDescent="0.15">
      <c r="B450">
        <v>171.16300000000001</v>
      </c>
      <c r="C450">
        <v>1</v>
      </c>
      <c r="D450" s="18">
        <v>8.7760000000000005E-2</v>
      </c>
      <c r="E450" s="18">
        <v>-7.8509999999999996E-2</v>
      </c>
      <c r="F450" s="18">
        <v>1.5009999999999999</v>
      </c>
      <c r="G450" s="18">
        <v>0.76670000000000005</v>
      </c>
      <c r="H450" s="18">
        <v>-2.7730000000000001E-2</v>
      </c>
      <c r="I450" s="18">
        <v>1.6339999999999999</v>
      </c>
      <c r="J450" s="18">
        <v>0.12670000000000001</v>
      </c>
      <c r="K450" s="18">
        <v>5.5410000000000001E-2</v>
      </c>
      <c r="L450" s="18">
        <v>4.3920000000000003</v>
      </c>
      <c r="M450" s="18">
        <v>0.29630000000000001</v>
      </c>
      <c r="O450" s="18"/>
      <c r="AF450" s="18"/>
      <c r="AG450" s="18"/>
      <c r="AH450" s="18"/>
      <c r="AI450" s="18"/>
    </row>
    <row r="451" spans="2:35" x14ac:dyDescent="0.15">
      <c r="B451">
        <v>171.16300000000001</v>
      </c>
      <c r="C451">
        <v>3</v>
      </c>
      <c r="D451" s="18">
        <v>7.2660000000000002E-2</v>
      </c>
      <c r="E451" s="18">
        <v>-4.4490000000000002E-2</v>
      </c>
      <c r="F451" s="18">
        <v>1.2210000000000001</v>
      </c>
      <c r="G451" s="18">
        <v>0.24310000000000001</v>
      </c>
      <c r="H451" s="18">
        <v>-7.1219999999999999E-3</v>
      </c>
      <c r="I451" s="18">
        <v>2.6469999999999998</v>
      </c>
      <c r="J451" s="18">
        <v>4.8480000000000002E-2</v>
      </c>
      <c r="K451" s="18">
        <v>-2.581E-2</v>
      </c>
      <c r="L451" s="18">
        <v>1.802</v>
      </c>
      <c r="M451" s="18">
        <v>8.2379999999999995E-2</v>
      </c>
      <c r="O451" s="18"/>
      <c r="P451" s="18"/>
      <c r="Q451" s="18"/>
      <c r="R451" s="18"/>
      <c r="S451" s="18"/>
      <c r="T451" s="18"/>
      <c r="U451" s="18"/>
      <c r="W451" s="18"/>
      <c r="X451" s="18"/>
      <c r="Y451" s="18"/>
      <c r="Z451" s="18"/>
      <c r="AA451" s="18"/>
      <c r="AB451" s="18"/>
      <c r="AC451" s="18"/>
      <c r="AD451" s="18"/>
      <c r="AE451" s="18"/>
      <c r="AF451" s="18"/>
      <c r="AG451" s="18"/>
      <c r="AH451" s="18"/>
      <c r="AI451" s="18"/>
    </row>
    <row r="452" spans="2:35" x14ac:dyDescent="0.15">
      <c r="B452">
        <v>171.16300000000001</v>
      </c>
      <c r="C452">
        <v>5</v>
      </c>
      <c r="D452" s="18">
        <v>8.2150000000000001E-2</v>
      </c>
      <c r="E452" s="18">
        <v>-2.997E-2</v>
      </c>
      <c r="F452" s="18">
        <v>0.40139999999999998</v>
      </c>
      <c r="G452" s="18">
        <v>0.30940000000000001</v>
      </c>
      <c r="H452" s="18">
        <v>-3.0640000000000001E-2</v>
      </c>
      <c r="I452" s="18">
        <v>2.2269999999999999</v>
      </c>
      <c r="J452" s="18">
        <v>0.31769999999999998</v>
      </c>
      <c r="K452" s="18">
        <v>-2.7230000000000001E-2</v>
      </c>
      <c r="L452" s="18">
        <v>1.8839999999999999</v>
      </c>
      <c r="M452" s="18">
        <v>9.987E-2</v>
      </c>
      <c r="O452" s="18"/>
      <c r="P452" s="18"/>
      <c r="Q452" s="18"/>
      <c r="R452" s="18"/>
      <c r="S452" s="18"/>
      <c r="T452" s="18"/>
      <c r="U452" s="18"/>
      <c r="W452" s="18"/>
      <c r="X452" s="18"/>
      <c r="Y452" s="18"/>
      <c r="Z452" s="18"/>
      <c r="AA452" s="18"/>
      <c r="AB452" s="18"/>
      <c r="AC452" s="18"/>
      <c r="AD452" s="18"/>
      <c r="AE452" s="18"/>
      <c r="AF452" s="18"/>
      <c r="AG452" s="18"/>
      <c r="AH452" s="18"/>
      <c r="AI452" s="18"/>
    </row>
    <row r="453" spans="2:35" x14ac:dyDescent="0.15">
      <c r="B453">
        <v>171.16300000000001</v>
      </c>
      <c r="C453">
        <v>7</v>
      </c>
      <c r="D453" s="18">
        <v>7.7229999999999993E-2</v>
      </c>
      <c r="E453" s="18">
        <v>0.1671</v>
      </c>
      <c r="F453" s="18">
        <v>3.129</v>
      </c>
      <c r="G453" s="18">
        <v>0.75260000000000005</v>
      </c>
      <c r="H453" s="18">
        <v>-0.15479999999999999</v>
      </c>
      <c r="I453" s="18">
        <v>2.27</v>
      </c>
      <c r="J453" s="18">
        <v>0.46</v>
      </c>
      <c r="K453" s="18">
        <v>-7.3389999999999997E-2</v>
      </c>
      <c r="L453" s="18">
        <v>2.97</v>
      </c>
      <c r="M453" s="18">
        <v>1.92</v>
      </c>
      <c r="O453" s="18"/>
      <c r="P453" s="18"/>
      <c r="Q453" s="18"/>
      <c r="R453" s="18"/>
      <c r="S453" s="18"/>
      <c r="T453" s="18"/>
      <c r="U453" s="18"/>
      <c r="W453" s="18"/>
      <c r="X453" s="18"/>
      <c r="Y453" s="18"/>
      <c r="Z453" s="18"/>
      <c r="AA453" s="18"/>
      <c r="AB453" s="18"/>
      <c r="AC453" s="18"/>
      <c r="AD453" s="18"/>
      <c r="AE453" s="18"/>
      <c r="AF453" s="18"/>
      <c r="AG453" s="18"/>
      <c r="AH453" s="18"/>
      <c r="AI453" s="18"/>
    </row>
    <row r="454" spans="2:35" x14ac:dyDescent="0.15">
      <c r="B454">
        <v>171.16300000000001</v>
      </c>
      <c r="C454">
        <v>10</v>
      </c>
      <c r="D454" s="18">
        <v>9.5420000000000005E-2</v>
      </c>
      <c r="E454" s="18">
        <v>-5.7480000000000003E-2</v>
      </c>
      <c r="F454" s="18">
        <v>0.25419999999999998</v>
      </c>
      <c r="G454" s="18">
        <v>0.65480000000000005</v>
      </c>
      <c r="H454" s="18">
        <v>-1.7219999999999999E-2</v>
      </c>
      <c r="I454" s="18">
        <v>1.88</v>
      </c>
      <c r="J454" s="18">
        <v>6.6460000000000005E-2</v>
      </c>
      <c r="K454" s="18">
        <v>-2.647E-2</v>
      </c>
      <c r="L454" s="18">
        <v>2.4390000000000001</v>
      </c>
      <c r="M454" s="18">
        <v>3.0380000000000001E-2</v>
      </c>
      <c r="O454" s="18"/>
      <c r="P454" s="18"/>
      <c r="Q454" s="18"/>
      <c r="R454" s="18"/>
      <c r="S454" s="18"/>
      <c r="T454" s="18"/>
      <c r="U454" s="18"/>
      <c r="W454" s="18"/>
      <c r="X454" s="18"/>
      <c r="Y454" s="18"/>
      <c r="Z454" s="18"/>
      <c r="AA454" s="18"/>
      <c r="AB454" s="18"/>
      <c r="AC454" s="18"/>
      <c r="AD454" s="18"/>
      <c r="AE454" s="18"/>
      <c r="AF454" s="18"/>
      <c r="AG454" s="18"/>
      <c r="AH454" s="18"/>
      <c r="AI454" s="18"/>
    </row>
    <row r="455" spans="2:35" x14ac:dyDescent="0.15">
      <c r="B455">
        <v>171.16300000000001</v>
      </c>
      <c r="C455">
        <v>15</v>
      </c>
      <c r="D455" s="18">
        <v>1.8730000000000001E-3</v>
      </c>
      <c r="E455" s="18">
        <v>-6.8629999999999997E-2</v>
      </c>
      <c r="F455" s="18">
        <v>0.4511</v>
      </c>
      <c r="G455" s="18">
        <v>0.2407</v>
      </c>
      <c r="H455" s="18">
        <v>-0.1255</v>
      </c>
      <c r="I455" s="18">
        <v>2.214</v>
      </c>
      <c r="J455" s="18">
        <v>0.30370000000000003</v>
      </c>
      <c r="K455" s="18">
        <v>0.24629999999999999</v>
      </c>
      <c r="L455" s="18">
        <v>1.4350000000000001</v>
      </c>
      <c r="M455" s="18">
        <v>2.12</v>
      </c>
      <c r="O455" s="18"/>
      <c r="P455" s="18"/>
      <c r="Q455" s="18"/>
      <c r="R455" s="18"/>
      <c r="S455" s="18"/>
      <c r="T455" s="18"/>
      <c r="U455" s="18"/>
      <c r="W455" s="18"/>
      <c r="X455" s="18"/>
      <c r="Y455" s="18"/>
      <c r="Z455" s="18"/>
      <c r="AA455" s="18"/>
      <c r="AB455" s="18"/>
      <c r="AC455" s="18"/>
      <c r="AD455" s="18"/>
      <c r="AE455" s="18"/>
      <c r="AF455" s="18"/>
      <c r="AG455" s="18"/>
      <c r="AH455" s="18"/>
      <c r="AI455" s="18"/>
    </row>
    <row r="456" spans="2:35" x14ac:dyDescent="0.15">
      <c r="B456">
        <v>171.16300000000001</v>
      </c>
      <c r="C456">
        <v>20</v>
      </c>
      <c r="D456" s="18">
        <v>7.0360000000000006E-2</v>
      </c>
      <c r="E456" s="18">
        <v>-5.7840000000000003E-2</v>
      </c>
      <c r="F456" s="18">
        <v>2.2240000000000002</v>
      </c>
      <c r="G456" s="18">
        <v>0.16350000000000001</v>
      </c>
      <c r="H456" s="18">
        <v>-1.72E-2</v>
      </c>
      <c r="I456" s="18">
        <v>0.5423</v>
      </c>
      <c r="J456" s="18">
        <v>0.1177</v>
      </c>
      <c r="K456" s="18">
        <v>-6.8780000000000004E-3</v>
      </c>
      <c r="L456" s="18">
        <v>3.3879999999999999</v>
      </c>
      <c r="M456" s="18">
        <v>5.0180000000000002E-2</v>
      </c>
      <c r="O456" s="18"/>
      <c r="P456" s="18"/>
      <c r="Q456" s="18"/>
      <c r="R456" s="18"/>
      <c r="S456" s="18"/>
      <c r="T456" s="18"/>
      <c r="U456" s="18"/>
      <c r="W456" s="18"/>
      <c r="X456" s="18"/>
      <c r="Y456" s="18"/>
      <c r="Z456" s="18"/>
      <c r="AA456" s="18"/>
      <c r="AB456" s="18"/>
      <c r="AC456" s="18"/>
      <c r="AD456" s="18"/>
      <c r="AE456" s="18"/>
      <c r="AF456" s="18"/>
      <c r="AG456" s="18"/>
      <c r="AH456" s="18"/>
      <c r="AI456" s="18"/>
    </row>
    <row r="457" spans="2:35" x14ac:dyDescent="0.15">
      <c r="B457">
        <v>233.56299999999999</v>
      </c>
      <c r="C457">
        <v>1</v>
      </c>
      <c r="D457" s="18">
        <v>6.762E-2</v>
      </c>
      <c r="E457" s="18">
        <v>-2.3009999999999999E-2</v>
      </c>
      <c r="F457" s="18">
        <v>2.0590000000000002</v>
      </c>
      <c r="G457" s="18">
        <v>0.21149999999999999</v>
      </c>
      <c r="H457" s="18">
        <v>-4.4699999999999997E-2</v>
      </c>
      <c r="I457" s="18">
        <v>1.679</v>
      </c>
      <c r="J457" s="18">
        <v>0.21340000000000001</v>
      </c>
      <c r="K457" s="18">
        <v>-8.822E-3</v>
      </c>
      <c r="L457" s="18">
        <v>2.762</v>
      </c>
      <c r="M457" s="18">
        <v>0.1676</v>
      </c>
      <c r="O457" s="18"/>
      <c r="P457" s="18"/>
      <c r="Q457" s="18"/>
      <c r="R457" s="18"/>
      <c r="S457" s="18"/>
      <c r="T457" s="18"/>
      <c r="U457" s="18"/>
      <c r="W457" s="18"/>
      <c r="X457" s="18"/>
      <c r="Y457" s="18"/>
      <c r="Z457" s="18"/>
      <c r="AA457" s="18"/>
      <c r="AB457" s="18"/>
      <c r="AC457" s="18"/>
      <c r="AD457" s="18"/>
      <c r="AE457" s="18"/>
      <c r="AF457" s="18"/>
      <c r="AG457" s="18"/>
      <c r="AH457" s="18"/>
      <c r="AI457" s="18"/>
    </row>
    <row r="458" spans="2:35" x14ac:dyDescent="0.15">
      <c r="B458">
        <v>233.56299999999999</v>
      </c>
      <c r="C458">
        <v>3</v>
      </c>
      <c r="D458" s="18">
        <v>6.7890000000000006E-2</v>
      </c>
      <c r="E458" s="18">
        <v>-9.3759999999999996E-2</v>
      </c>
      <c r="F458" s="18">
        <v>1.831</v>
      </c>
      <c r="G458" s="18">
        <v>0.36799999999999999</v>
      </c>
      <c r="H458" s="18">
        <v>1.4290000000000001E-2</v>
      </c>
      <c r="I458" s="18">
        <v>2.0670000000000002</v>
      </c>
      <c r="J458" s="18">
        <v>6.1960000000000001E-2</v>
      </c>
      <c r="K458" s="18">
        <v>3.3140000000000001E-3</v>
      </c>
      <c r="L458" s="18">
        <v>2.7469999999999999</v>
      </c>
      <c r="M458" s="18">
        <v>2.3119999999999998</v>
      </c>
      <c r="O458" s="18"/>
      <c r="P458" s="18"/>
      <c r="Q458" s="18"/>
      <c r="R458" s="18"/>
      <c r="S458" s="18"/>
      <c r="T458" s="18"/>
      <c r="U458" s="18"/>
      <c r="W458" s="18"/>
      <c r="X458" s="18"/>
      <c r="Y458" s="18"/>
      <c r="Z458" s="18"/>
      <c r="AA458" s="18"/>
      <c r="AB458" s="18"/>
      <c r="AC458" s="18"/>
      <c r="AD458" s="18"/>
      <c r="AE458" s="18"/>
      <c r="AF458" s="18"/>
      <c r="AG458" s="18"/>
      <c r="AH458" s="18"/>
      <c r="AI458" s="18"/>
    </row>
    <row r="459" spans="2:35" x14ac:dyDescent="0.15">
      <c r="B459">
        <v>233.56299999999999</v>
      </c>
      <c r="C459">
        <v>5</v>
      </c>
      <c r="D459" s="18">
        <v>3.1960000000000002E-2</v>
      </c>
      <c r="E459" s="18">
        <v>0.15609999999999999</v>
      </c>
      <c r="F459" s="18">
        <v>2.8210000000000002</v>
      </c>
      <c r="G459" s="18">
        <v>2.11</v>
      </c>
      <c r="H459" s="18">
        <v>-0.1114</v>
      </c>
      <c r="I459" s="18">
        <v>2.254</v>
      </c>
      <c r="J459" s="18">
        <v>0.52569999999999995</v>
      </c>
      <c r="K459" s="18">
        <v>-2.639E-2</v>
      </c>
      <c r="L459" s="18">
        <v>1.4379999999999999</v>
      </c>
      <c r="M459" s="18">
        <v>0.27489999999999998</v>
      </c>
      <c r="O459" s="18"/>
      <c r="P459" s="18"/>
      <c r="Q459" s="18"/>
      <c r="R459" s="18"/>
      <c r="S459" s="18"/>
      <c r="T459" s="18"/>
      <c r="U459" s="18"/>
      <c r="W459" s="18"/>
      <c r="X459" s="18"/>
      <c r="Y459" s="18"/>
      <c r="Z459" s="18"/>
      <c r="AA459" s="18"/>
      <c r="AB459" s="18"/>
      <c r="AC459" s="18"/>
      <c r="AD459" s="18"/>
      <c r="AE459" s="18"/>
      <c r="AF459" s="18"/>
      <c r="AG459" s="18"/>
      <c r="AH459" s="18"/>
      <c r="AI459" s="18"/>
    </row>
    <row r="460" spans="2:35" x14ac:dyDescent="0.15">
      <c r="B460">
        <v>233.56299999999999</v>
      </c>
      <c r="C460">
        <v>7</v>
      </c>
      <c r="D460" s="18">
        <v>6.0080000000000001E-2</v>
      </c>
      <c r="E460" s="18">
        <v>1.108E-2</v>
      </c>
      <c r="F460" s="18">
        <v>0.29120000000000001</v>
      </c>
      <c r="G460" s="18">
        <v>5.645E-2</v>
      </c>
      <c r="H460" s="18">
        <v>-9.5430000000000001E-2</v>
      </c>
      <c r="I460" s="18">
        <v>1.996</v>
      </c>
      <c r="J460" s="18">
        <v>0.59809999999999997</v>
      </c>
      <c r="K460" s="18">
        <v>2.971E-2</v>
      </c>
      <c r="L460" s="18">
        <v>3.7149999999999999</v>
      </c>
      <c r="M460" s="18">
        <v>0.29770000000000002</v>
      </c>
      <c r="O460" s="18"/>
      <c r="P460" s="18"/>
      <c r="Q460" s="18"/>
      <c r="R460" s="18"/>
      <c r="S460" s="18"/>
      <c r="T460" s="18"/>
      <c r="U460" s="18"/>
      <c r="W460" s="18"/>
      <c r="X460" s="18"/>
      <c r="Y460" s="18"/>
      <c r="Z460" s="18"/>
      <c r="AA460" s="18"/>
      <c r="AB460" s="18"/>
      <c r="AC460" s="18"/>
      <c r="AD460" s="18"/>
      <c r="AE460" s="18"/>
      <c r="AF460" s="18"/>
      <c r="AG460" s="18"/>
      <c r="AH460" s="18"/>
      <c r="AI460" s="18"/>
    </row>
    <row r="461" spans="2:35" x14ac:dyDescent="0.15">
      <c r="B461">
        <v>233.56299999999999</v>
      </c>
      <c r="C461">
        <v>10</v>
      </c>
      <c r="D461" s="18">
        <v>4.514E-2</v>
      </c>
      <c r="E461" s="18">
        <v>-6.012E-2</v>
      </c>
      <c r="F461" s="18">
        <v>1.47</v>
      </c>
      <c r="G461" s="18">
        <v>0.26500000000000001</v>
      </c>
      <c r="H461" s="18">
        <v>4.3830000000000001E-2</v>
      </c>
      <c r="I461" s="18">
        <v>1.2809999999999999</v>
      </c>
      <c r="J461" s="18">
        <v>1.018</v>
      </c>
      <c r="K461" s="18">
        <v>-3.3820000000000003E-2</v>
      </c>
      <c r="L461" s="18">
        <v>2.8460000000000001</v>
      </c>
      <c r="M461" s="18">
        <v>3.006E-2</v>
      </c>
      <c r="O461" s="18"/>
      <c r="P461" s="18"/>
      <c r="Q461" s="18"/>
      <c r="R461" s="18"/>
      <c r="S461" s="18"/>
      <c r="T461" s="18"/>
      <c r="U461" s="18"/>
      <c r="W461" s="18"/>
      <c r="X461" s="18"/>
      <c r="Y461" s="18"/>
      <c r="Z461" s="18"/>
      <c r="AA461" s="18"/>
      <c r="AB461" s="18"/>
      <c r="AC461" s="18"/>
      <c r="AD461" s="18"/>
      <c r="AE461" s="18"/>
      <c r="AF461" s="18"/>
      <c r="AG461" s="18"/>
      <c r="AH461" s="18"/>
      <c r="AI461" s="18"/>
    </row>
    <row r="462" spans="2:35" x14ac:dyDescent="0.15">
      <c r="B462">
        <v>233.56299999999999</v>
      </c>
      <c r="C462">
        <v>15</v>
      </c>
      <c r="D462" s="18">
        <v>4.7070000000000001E-2</v>
      </c>
      <c r="E462" s="18">
        <v>-1.5720000000000001E-2</v>
      </c>
      <c r="F462" s="18">
        <v>0.93700000000000006</v>
      </c>
      <c r="G462" s="18">
        <v>0.21829999999999999</v>
      </c>
      <c r="H462" s="18">
        <v>-2.1329999999999998E-2</v>
      </c>
      <c r="I462" s="18">
        <v>2.0760000000000001</v>
      </c>
      <c r="J462" s="18">
        <v>8.9569999999999997E-2</v>
      </c>
      <c r="K462" s="18">
        <v>-1.7319999999999999E-2</v>
      </c>
      <c r="L462" s="18">
        <v>2.7919999999999998</v>
      </c>
      <c r="M462" s="18">
        <v>3.8129999999999997E-2</v>
      </c>
      <c r="O462" s="18"/>
      <c r="P462" s="18"/>
      <c r="Q462" s="18"/>
      <c r="R462" s="18"/>
      <c r="S462" s="18"/>
      <c r="T462" s="18"/>
      <c r="U462" s="18"/>
      <c r="W462" s="18"/>
      <c r="X462" s="18"/>
      <c r="Y462" s="18"/>
      <c r="Z462" s="18"/>
      <c r="AA462" s="18"/>
      <c r="AB462" s="18"/>
      <c r="AC462" s="18"/>
      <c r="AD462" s="18"/>
      <c r="AE462" s="18"/>
      <c r="AF462" s="18"/>
      <c r="AG462" s="18"/>
      <c r="AH462" s="18"/>
      <c r="AI462" s="18"/>
    </row>
    <row r="463" spans="2:35" x14ac:dyDescent="0.15">
      <c r="B463">
        <v>233.56299999999999</v>
      </c>
      <c r="C463">
        <v>20</v>
      </c>
      <c r="D463" s="18">
        <v>4.5249999999999999E-2</v>
      </c>
      <c r="E463" s="18">
        <v>-1.448E-2</v>
      </c>
      <c r="F463" s="18">
        <v>1.681</v>
      </c>
      <c r="G463" s="18">
        <v>0.1449</v>
      </c>
      <c r="H463" s="18">
        <v>-1.6469999999999999E-2</v>
      </c>
      <c r="I463" s="18">
        <v>2.2749999999999999</v>
      </c>
      <c r="J463" s="18">
        <v>3.7839999999999999E-2</v>
      </c>
      <c r="K463" s="18">
        <v>-2.9919999999999999E-2</v>
      </c>
      <c r="L463" s="18">
        <v>3.6230000000000002</v>
      </c>
      <c r="M463" s="18">
        <v>0.14760000000000001</v>
      </c>
      <c r="O463" s="18"/>
      <c r="P463" s="18"/>
      <c r="Q463" s="18"/>
      <c r="R463" s="18"/>
      <c r="S463" s="18"/>
      <c r="T463" s="18"/>
      <c r="U463" s="18"/>
      <c r="W463" s="18"/>
      <c r="X463" s="18"/>
      <c r="Y463" s="18"/>
      <c r="Z463" s="18"/>
      <c r="AA463" s="18"/>
      <c r="AB463" s="18"/>
      <c r="AC463" s="18"/>
      <c r="AD463" s="18"/>
      <c r="AE463" s="18"/>
      <c r="AF463" s="18"/>
      <c r="AG463" s="18"/>
      <c r="AH463" s="18"/>
      <c r="AI463" s="18"/>
    </row>
    <row r="464" spans="2:35" x14ac:dyDescent="0.15">
      <c r="B464">
        <v>364.96300000000002</v>
      </c>
      <c r="C464">
        <v>1</v>
      </c>
      <c r="D464" s="18">
        <v>7.639E-2</v>
      </c>
      <c r="E464" s="18">
        <v>-1.695E-2</v>
      </c>
      <c r="F464" s="18">
        <v>0.42359999999999998</v>
      </c>
      <c r="G464" s="18">
        <v>0.25929999999999997</v>
      </c>
      <c r="H464" s="18">
        <v>-4.9590000000000002E-2</v>
      </c>
      <c r="I464" s="18">
        <v>2.0209999999999999</v>
      </c>
      <c r="J464" s="18">
        <v>0.2165</v>
      </c>
      <c r="K464" s="18">
        <v>-2.5940000000000001E-2</v>
      </c>
      <c r="L464" s="18">
        <v>3.2130000000000001</v>
      </c>
      <c r="M464" s="18">
        <v>0.90169999999999995</v>
      </c>
      <c r="O464" s="18"/>
      <c r="P464" s="18"/>
      <c r="Q464" s="18"/>
      <c r="R464" s="18"/>
      <c r="S464" s="18"/>
      <c r="T464" s="18"/>
      <c r="U464" s="18"/>
      <c r="W464" s="18"/>
      <c r="X464" s="18"/>
      <c r="Y464" s="18"/>
      <c r="Z464" s="18"/>
      <c r="AA464" s="18"/>
      <c r="AB464" s="18"/>
      <c r="AC464" s="18"/>
      <c r="AD464" s="18"/>
      <c r="AE464" s="18"/>
      <c r="AF464" s="18"/>
      <c r="AG464" s="18"/>
      <c r="AH464" s="18"/>
      <c r="AI464" s="18"/>
    </row>
    <row r="465" spans="2:35" x14ac:dyDescent="0.15">
      <c r="B465">
        <v>364.96300000000002</v>
      </c>
      <c r="C465">
        <v>3</v>
      </c>
      <c r="D465" s="18">
        <v>7.1989999999999998E-2</v>
      </c>
      <c r="E465" s="18">
        <v>-1.5599999999999999E-2</v>
      </c>
      <c r="F465" s="18">
        <v>0.60309999999999997</v>
      </c>
      <c r="G465" s="18">
        <v>5.9330000000000001E-2</v>
      </c>
      <c r="H465" s="18">
        <v>-5.604E-2</v>
      </c>
      <c r="I465" s="18">
        <v>2.0489999999999999</v>
      </c>
      <c r="J465" s="18">
        <v>0.2099</v>
      </c>
      <c r="K465" s="18">
        <v>-1.737E-2</v>
      </c>
      <c r="L465" s="18">
        <v>3.7549999999999999</v>
      </c>
      <c r="M465" s="18">
        <v>0.1474</v>
      </c>
      <c r="O465" s="18"/>
      <c r="P465" s="18"/>
      <c r="Q465" s="18"/>
      <c r="R465" s="18"/>
      <c r="S465" s="18"/>
      <c r="T465" s="18"/>
      <c r="U465" s="18"/>
      <c r="W465" s="18"/>
      <c r="X465" s="18"/>
      <c r="Y465" s="18"/>
      <c r="Z465" s="18"/>
      <c r="AA465" s="18"/>
      <c r="AB465" s="18"/>
      <c r="AC465" s="18"/>
      <c r="AD465" s="18"/>
      <c r="AE465" s="18"/>
      <c r="AF465" s="18"/>
      <c r="AG465" s="18"/>
      <c r="AH465" s="18"/>
      <c r="AI465" s="18"/>
    </row>
    <row r="466" spans="2:35" x14ac:dyDescent="0.15">
      <c r="B466">
        <v>364.96300000000002</v>
      </c>
      <c r="C466">
        <v>5</v>
      </c>
      <c r="D466" s="18">
        <v>7.3639999999999997E-2</v>
      </c>
      <c r="E466" s="18">
        <v>-2.3040000000000001E-2</v>
      </c>
      <c r="F466" s="18">
        <v>0.5696</v>
      </c>
      <c r="G466" s="18">
        <v>0.15590000000000001</v>
      </c>
      <c r="H466" s="18">
        <v>-1.9630000000000002E-2</v>
      </c>
      <c r="I466" s="18">
        <v>1.8009999999999999</v>
      </c>
      <c r="J466" s="18">
        <v>3.006E-2</v>
      </c>
      <c r="K466" s="18">
        <v>-3.8350000000000002E-2</v>
      </c>
      <c r="L466" s="18">
        <v>2.7519999999999998</v>
      </c>
      <c r="M466" s="18">
        <v>5.3830000000000003E-2</v>
      </c>
      <c r="O466" s="18"/>
      <c r="P466" s="18"/>
      <c r="Q466" s="18"/>
      <c r="R466" s="18"/>
      <c r="S466" s="18"/>
      <c r="T466" s="18"/>
      <c r="U466" s="18"/>
      <c r="W466" s="18"/>
      <c r="X466" s="18"/>
      <c r="Y466" s="18"/>
      <c r="Z466" s="18"/>
      <c r="AA466" s="18"/>
      <c r="AB466" s="18"/>
      <c r="AC466" s="18"/>
      <c r="AD466" s="18"/>
      <c r="AE466" s="18"/>
      <c r="AF466" s="18"/>
      <c r="AG466" s="18"/>
      <c r="AH466" s="18"/>
      <c r="AI466" s="18"/>
    </row>
    <row r="467" spans="2:35" x14ac:dyDescent="0.15">
      <c r="B467">
        <v>364.96300000000002</v>
      </c>
      <c r="C467">
        <v>7</v>
      </c>
      <c r="D467" s="18">
        <v>7.2749999999999995E-2</v>
      </c>
      <c r="E467" s="18">
        <v>-2.401E-2</v>
      </c>
      <c r="F467" s="18">
        <v>0.46639999999999998</v>
      </c>
      <c r="G467" s="18">
        <v>9.5509999999999998E-2</v>
      </c>
      <c r="H467" s="18">
        <v>-4.9349999999999998E-2</v>
      </c>
      <c r="I467" s="18">
        <v>2.0059999999999998</v>
      </c>
      <c r="J467" s="18">
        <v>9.2280000000000001E-2</v>
      </c>
      <c r="K467" s="18">
        <v>-2.3289999999999999E-3</v>
      </c>
      <c r="L467" s="18">
        <v>2.7930000000000001</v>
      </c>
      <c r="M467" s="18">
        <v>3.159E-2</v>
      </c>
      <c r="O467" s="18"/>
      <c r="P467" s="18"/>
      <c r="Q467" s="18"/>
      <c r="R467" s="18"/>
      <c r="S467" s="18"/>
      <c r="T467" s="18"/>
      <c r="U467" s="18"/>
      <c r="W467" s="18"/>
      <c r="X467" s="18"/>
      <c r="Y467" s="18"/>
      <c r="Z467" s="18"/>
      <c r="AA467" s="18"/>
      <c r="AB467" s="18"/>
      <c r="AC467" s="18"/>
      <c r="AD467" s="18"/>
      <c r="AE467" s="18"/>
      <c r="AF467" s="18"/>
      <c r="AG467" s="18"/>
      <c r="AH467" s="18"/>
      <c r="AI467" s="18"/>
    </row>
    <row r="468" spans="2:35" x14ac:dyDescent="0.15">
      <c r="B468">
        <v>364.96300000000002</v>
      </c>
      <c r="C468">
        <v>10</v>
      </c>
      <c r="D468" s="18">
        <v>7.3410000000000003E-2</v>
      </c>
      <c r="E468" s="18">
        <v>-4.1799999999999997E-2</v>
      </c>
      <c r="F468" s="18">
        <v>0.64080000000000004</v>
      </c>
      <c r="G468" s="18">
        <v>0.12959999999999999</v>
      </c>
      <c r="H468" s="18">
        <v>-6.8870000000000001E-2</v>
      </c>
      <c r="I468" s="18">
        <v>2.0640000000000001</v>
      </c>
      <c r="J468" s="18">
        <v>0.17299999999999999</v>
      </c>
      <c r="K468" s="18">
        <v>3.1809999999999998E-2</v>
      </c>
      <c r="L468" s="18">
        <v>1.024</v>
      </c>
      <c r="M468" s="18">
        <v>0.109</v>
      </c>
      <c r="O468" s="18"/>
      <c r="P468" s="18"/>
      <c r="Q468" s="18"/>
      <c r="R468" s="18"/>
      <c r="S468" s="18"/>
      <c r="T468" s="18"/>
      <c r="U468" s="18"/>
      <c r="W468" s="18"/>
      <c r="X468" s="18"/>
      <c r="Y468" s="18"/>
      <c r="Z468" s="18"/>
      <c r="AA468" s="18"/>
      <c r="AB468" s="18"/>
      <c r="AC468" s="18"/>
      <c r="AD468" s="18"/>
      <c r="AE468" s="18"/>
      <c r="AF468" s="18"/>
      <c r="AG468" s="18"/>
      <c r="AH468" s="18"/>
      <c r="AI468" s="18"/>
    </row>
    <row r="469" spans="2:35" x14ac:dyDescent="0.15">
      <c r="B469">
        <v>364.96300000000002</v>
      </c>
      <c r="C469">
        <v>15</v>
      </c>
      <c r="D469" s="18">
        <v>6.5799999999999997E-2</v>
      </c>
      <c r="E469" s="18">
        <v>-2.6179999999999998E-2</v>
      </c>
      <c r="F469" s="18">
        <v>0.50760000000000005</v>
      </c>
      <c r="G469" s="18">
        <v>6.2810000000000005E-2</v>
      </c>
      <c r="H469" s="18">
        <v>-0.2208</v>
      </c>
      <c r="I469" s="18">
        <v>2.7480000000000002</v>
      </c>
      <c r="J469" s="18">
        <v>0.2099</v>
      </c>
      <c r="K469" s="18">
        <v>0.17430000000000001</v>
      </c>
      <c r="L469" s="18">
        <v>3.0259999999999998</v>
      </c>
      <c r="M469" s="18">
        <v>3.1199999999999999E-2</v>
      </c>
      <c r="O469" s="18"/>
      <c r="P469" s="18"/>
      <c r="Q469" s="18"/>
      <c r="R469" s="18"/>
      <c r="S469" s="18"/>
      <c r="T469" s="18"/>
      <c r="U469" s="18"/>
      <c r="W469" s="18"/>
      <c r="X469" s="18"/>
      <c r="Y469" s="18"/>
      <c r="Z469" s="18"/>
      <c r="AA469" s="18"/>
      <c r="AB469" s="18"/>
      <c r="AC469" s="18"/>
      <c r="AD469" s="18"/>
      <c r="AE469" s="18"/>
      <c r="AF469" s="18"/>
      <c r="AG469" s="18"/>
      <c r="AH469" s="18"/>
      <c r="AI469" s="18"/>
    </row>
    <row r="470" spans="2:35" x14ac:dyDescent="0.15">
      <c r="B470">
        <v>364.96300000000002</v>
      </c>
      <c r="C470">
        <v>20</v>
      </c>
      <c r="D470" s="18">
        <v>5.919E-2</v>
      </c>
      <c r="E470" s="18">
        <v>-3.4020000000000002E-2</v>
      </c>
      <c r="F470" s="18">
        <v>0.57320000000000004</v>
      </c>
      <c r="G470" s="18">
        <v>7.2529999999999997E-2</v>
      </c>
      <c r="H470" s="18">
        <v>-6.8640000000000007E-2</v>
      </c>
      <c r="I470" s="18">
        <v>2.0070000000000001</v>
      </c>
      <c r="J470" s="18">
        <v>0.11269999999999999</v>
      </c>
      <c r="K470" s="18">
        <v>6.9180000000000005E-2</v>
      </c>
      <c r="L470" s="18">
        <v>2.952</v>
      </c>
      <c r="M470" s="18">
        <v>1.3140000000000001</v>
      </c>
      <c r="O470" s="18"/>
      <c r="P470" s="18"/>
      <c r="Q470" s="18"/>
      <c r="R470" s="18"/>
      <c r="S470" s="18"/>
      <c r="T470" s="18"/>
      <c r="U470" s="18"/>
      <c r="W470" s="18"/>
      <c r="X470" s="18"/>
      <c r="Y470" s="18"/>
      <c r="Z470" s="18"/>
      <c r="AA470" s="18"/>
      <c r="AB470" s="18"/>
      <c r="AC470" s="18"/>
      <c r="AD470" s="18"/>
      <c r="AE470" s="18"/>
      <c r="AF470" s="18"/>
      <c r="AG470" s="18"/>
      <c r="AH470" s="18"/>
      <c r="AI470" s="18"/>
    </row>
    <row r="471" spans="2:35" x14ac:dyDescent="0.15">
      <c r="B471">
        <v>483.56299999999999</v>
      </c>
      <c r="C471">
        <v>1</v>
      </c>
      <c r="D471" s="18">
        <v>7.639E-2</v>
      </c>
      <c r="E471" s="18">
        <v>-1.695E-2</v>
      </c>
      <c r="F471" s="18">
        <v>0.42359999999999998</v>
      </c>
      <c r="G471" s="18">
        <v>0.25929999999999997</v>
      </c>
      <c r="H471" s="18">
        <v>-4.9590000000000002E-2</v>
      </c>
      <c r="I471" s="18">
        <v>2.0209999999999999</v>
      </c>
      <c r="J471" s="18">
        <v>0.2165</v>
      </c>
      <c r="K471" s="18">
        <v>-2.5940000000000001E-2</v>
      </c>
      <c r="L471" s="18">
        <v>3.2130000000000001</v>
      </c>
      <c r="M471" s="18">
        <v>0.90169999999999995</v>
      </c>
      <c r="O471" s="18"/>
      <c r="P471" s="18"/>
      <c r="Q471" s="18"/>
      <c r="R471" s="18"/>
      <c r="S471" s="18"/>
      <c r="T471" s="18"/>
      <c r="U471" s="18"/>
      <c r="W471" s="18"/>
      <c r="X471" s="18"/>
      <c r="Y471" s="18"/>
      <c r="Z471" s="18"/>
      <c r="AA471" s="18"/>
      <c r="AB471" s="18"/>
      <c r="AC471" s="18"/>
      <c r="AD471" s="18"/>
      <c r="AE471" s="18"/>
      <c r="AF471" s="18"/>
      <c r="AG471" s="18"/>
      <c r="AH471" s="18"/>
      <c r="AI471" s="18"/>
    </row>
    <row r="472" spans="2:35" x14ac:dyDescent="0.15">
      <c r="B472">
        <v>483.56299999999999</v>
      </c>
      <c r="C472">
        <v>3</v>
      </c>
      <c r="D472" s="18">
        <v>7.1989999999999998E-2</v>
      </c>
      <c r="E472" s="18">
        <v>-1.5599999999999999E-2</v>
      </c>
      <c r="F472" s="18">
        <v>0.60309999999999997</v>
      </c>
      <c r="G472" s="18">
        <v>5.9330000000000001E-2</v>
      </c>
      <c r="H472" s="18">
        <v>-5.604E-2</v>
      </c>
      <c r="I472" s="18">
        <v>2.0489999999999999</v>
      </c>
      <c r="J472" s="18">
        <v>0.2099</v>
      </c>
      <c r="K472" s="18">
        <v>-1.737E-2</v>
      </c>
      <c r="L472" s="18">
        <v>3.7549999999999999</v>
      </c>
      <c r="M472" s="18">
        <v>0.1474</v>
      </c>
      <c r="O472" s="18"/>
      <c r="P472" s="18"/>
      <c r="Q472" s="18"/>
      <c r="R472" s="18"/>
      <c r="S472" s="18"/>
      <c r="T472" s="18"/>
      <c r="U472" s="18"/>
      <c r="W472" s="18"/>
      <c r="X472" s="18"/>
      <c r="Y472" s="18"/>
      <c r="Z472" s="18"/>
      <c r="AA472" s="18"/>
      <c r="AB472" s="18"/>
      <c r="AC472" s="18"/>
      <c r="AD472" s="18"/>
      <c r="AE472" s="18"/>
      <c r="AF472" s="18"/>
      <c r="AG472" s="18"/>
      <c r="AH472" s="18"/>
      <c r="AI472" s="18"/>
    </row>
    <row r="473" spans="2:35" x14ac:dyDescent="0.15">
      <c r="B473">
        <v>483.56299999999999</v>
      </c>
      <c r="C473">
        <v>5</v>
      </c>
      <c r="D473" s="18">
        <v>7.3639999999999997E-2</v>
      </c>
      <c r="E473" s="18">
        <v>-2.3040000000000001E-2</v>
      </c>
      <c r="F473" s="18">
        <v>0.5696</v>
      </c>
      <c r="G473" s="18">
        <v>0.15590000000000001</v>
      </c>
      <c r="H473" s="18">
        <v>-1.9630000000000002E-2</v>
      </c>
      <c r="I473" s="18">
        <v>1.8009999999999999</v>
      </c>
      <c r="J473" s="18">
        <v>3.006E-2</v>
      </c>
      <c r="K473" s="18">
        <v>-3.8350000000000002E-2</v>
      </c>
      <c r="L473" s="18">
        <v>2.7519999999999998</v>
      </c>
      <c r="M473" s="18">
        <v>5.3830000000000003E-2</v>
      </c>
      <c r="O473" s="18"/>
      <c r="P473" s="18"/>
      <c r="Q473" s="18"/>
      <c r="R473" s="18"/>
      <c r="S473" s="18"/>
      <c r="T473" s="18"/>
      <c r="U473" s="18"/>
      <c r="W473" s="18"/>
      <c r="X473" s="18"/>
      <c r="Y473" s="18"/>
      <c r="Z473" s="18"/>
      <c r="AA473" s="18"/>
      <c r="AB473" s="18"/>
      <c r="AC473" s="18"/>
      <c r="AD473" s="18"/>
      <c r="AE473" s="18"/>
      <c r="AF473" s="18"/>
      <c r="AG473" s="18"/>
      <c r="AH473" s="18"/>
      <c r="AI473" s="18"/>
    </row>
    <row r="474" spans="2:35" x14ac:dyDescent="0.15">
      <c r="B474">
        <v>483.56299999999999</v>
      </c>
      <c r="C474">
        <v>7</v>
      </c>
      <c r="D474" s="18">
        <v>7.2749999999999995E-2</v>
      </c>
      <c r="E474" s="18">
        <v>-2.401E-2</v>
      </c>
      <c r="F474" s="18">
        <v>0.46639999999999998</v>
      </c>
      <c r="G474" s="18">
        <v>9.5509999999999998E-2</v>
      </c>
      <c r="H474" s="18">
        <v>-4.9349999999999998E-2</v>
      </c>
      <c r="I474" s="18">
        <v>2.0059999999999998</v>
      </c>
      <c r="J474" s="18">
        <v>9.2280000000000001E-2</v>
      </c>
      <c r="K474" s="18">
        <v>-2.3289999999999999E-3</v>
      </c>
      <c r="L474" s="18">
        <v>2.7930000000000001</v>
      </c>
      <c r="M474" s="18">
        <v>3.159E-2</v>
      </c>
      <c r="O474" s="18"/>
      <c r="P474" s="18"/>
      <c r="Q474" s="18"/>
      <c r="R474" s="18"/>
      <c r="S474" s="18"/>
      <c r="T474" s="18"/>
      <c r="U474" s="18"/>
      <c r="W474" s="18"/>
      <c r="X474" s="18"/>
      <c r="Y474" s="18"/>
      <c r="Z474" s="18"/>
      <c r="AA474" s="18"/>
      <c r="AB474" s="18"/>
      <c r="AC474" s="18"/>
      <c r="AD474" s="18"/>
      <c r="AE474" s="18"/>
      <c r="AF474" s="18"/>
      <c r="AG474" s="18"/>
      <c r="AH474" s="18"/>
      <c r="AI474" s="18"/>
    </row>
    <row r="475" spans="2:35" x14ac:dyDescent="0.15">
      <c r="B475">
        <v>483.56299999999999</v>
      </c>
      <c r="C475">
        <v>10</v>
      </c>
      <c r="D475" s="18">
        <v>7.3410000000000003E-2</v>
      </c>
      <c r="E475" s="18">
        <v>-4.1799999999999997E-2</v>
      </c>
      <c r="F475" s="18">
        <v>0.64080000000000004</v>
      </c>
      <c r="G475" s="18">
        <v>0.12959999999999999</v>
      </c>
      <c r="H475" s="18">
        <v>-6.8870000000000001E-2</v>
      </c>
      <c r="I475" s="18">
        <v>2.0640000000000001</v>
      </c>
      <c r="J475" s="18">
        <v>0.17299999999999999</v>
      </c>
      <c r="K475" s="18">
        <v>3.1809999999999998E-2</v>
      </c>
      <c r="L475" s="18">
        <v>1.024</v>
      </c>
      <c r="M475" s="18">
        <v>0.109</v>
      </c>
      <c r="O475" s="18"/>
      <c r="P475" s="18"/>
      <c r="Q475" s="18"/>
      <c r="R475" s="18"/>
      <c r="S475" s="18"/>
      <c r="T475" s="18"/>
      <c r="U475" s="18"/>
      <c r="W475" s="18"/>
      <c r="X475" s="18"/>
      <c r="Y475" s="18"/>
      <c r="Z475" s="18"/>
      <c r="AA475" s="18"/>
      <c r="AB475" s="18"/>
      <c r="AC475" s="18"/>
      <c r="AD475" s="18"/>
      <c r="AE475" s="18"/>
      <c r="AF475" s="18"/>
      <c r="AG475" s="18"/>
      <c r="AH475" s="18"/>
      <c r="AI475" s="18"/>
    </row>
    <row r="476" spans="2:35" x14ac:dyDescent="0.15">
      <c r="B476">
        <v>483.56299999999999</v>
      </c>
      <c r="C476">
        <v>15</v>
      </c>
      <c r="D476" s="18">
        <v>6.5799999999999997E-2</v>
      </c>
      <c r="E476" s="18">
        <v>-2.6179999999999998E-2</v>
      </c>
      <c r="F476" s="18">
        <v>0.50760000000000005</v>
      </c>
      <c r="G476" s="18">
        <v>6.2810000000000005E-2</v>
      </c>
      <c r="H476" s="18">
        <v>-0.2208</v>
      </c>
      <c r="I476" s="18">
        <v>2.7480000000000002</v>
      </c>
      <c r="J476" s="18">
        <v>0.2099</v>
      </c>
      <c r="K476" s="18">
        <v>0.17430000000000001</v>
      </c>
      <c r="L476" s="18">
        <v>3.0259999999999998</v>
      </c>
      <c r="M476" s="18">
        <v>3.1199999999999999E-2</v>
      </c>
      <c r="O476" s="18"/>
      <c r="P476" s="18"/>
      <c r="Q476" s="18"/>
      <c r="R476" s="18"/>
      <c r="S476" s="18"/>
      <c r="T476" s="18"/>
      <c r="U476" s="18"/>
      <c r="W476" s="18"/>
      <c r="X476" s="18"/>
      <c r="Y476" s="18"/>
      <c r="Z476" s="18"/>
      <c r="AA476" s="18"/>
      <c r="AB476" s="18"/>
      <c r="AC476" s="18"/>
      <c r="AD476" s="18"/>
      <c r="AE476" s="18"/>
      <c r="AF476" s="18"/>
      <c r="AG476" s="18"/>
      <c r="AH476" s="18"/>
      <c r="AI476" s="18"/>
    </row>
    <row r="477" spans="2:35" x14ac:dyDescent="0.15">
      <c r="B477">
        <v>483.56299999999999</v>
      </c>
      <c r="C477">
        <v>20</v>
      </c>
      <c r="D477" s="18">
        <v>5.919E-2</v>
      </c>
      <c r="E477" s="18">
        <v>-3.4020000000000002E-2</v>
      </c>
      <c r="F477" s="18">
        <v>0.57320000000000004</v>
      </c>
      <c r="G477" s="18">
        <v>7.2529999999999997E-2</v>
      </c>
      <c r="H477" s="18">
        <v>-6.8640000000000007E-2</v>
      </c>
      <c r="I477" s="18">
        <v>2.0070000000000001</v>
      </c>
      <c r="J477" s="18">
        <v>0.11269999999999999</v>
      </c>
      <c r="K477" s="18">
        <v>6.9180000000000005E-2</v>
      </c>
      <c r="L477" s="18">
        <v>2.952</v>
      </c>
      <c r="M477" s="18">
        <v>1.3140000000000001</v>
      </c>
      <c r="O477" s="18"/>
      <c r="P477" s="18"/>
      <c r="Q477" s="18"/>
      <c r="R477" s="18"/>
      <c r="S477" s="18"/>
      <c r="T477" s="18"/>
      <c r="U477" s="18"/>
      <c r="W477" s="18"/>
      <c r="X477" s="18"/>
      <c r="Y477" s="18"/>
      <c r="Z477" s="18"/>
      <c r="AA477" s="18"/>
      <c r="AB477" s="18"/>
      <c r="AC477" s="18"/>
      <c r="AD477" s="18"/>
      <c r="AE477" s="18"/>
      <c r="AF477" s="18"/>
      <c r="AG477" s="18"/>
      <c r="AH477" s="18"/>
      <c r="AI477" s="18"/>
    </row>
    <row r="478" spans="2:35" x14ac:dyDescent="0.15">
      <c r="B478">
        <v>631.56299999999999</v>
      </c>
      <c r="C478">
        <v>1</v>
      </c>
      <c r="D478" s="18">
        <v>7.639E-2</v>
      </c>
      <c r="E478" s="18">
        <v>-1.695E-2</v>
      </c>
      <c r="F478" s="18">
        <v>0.42359999999999998</v>
      </c>
      <c r="G478" s="18">
        <v>0.25929999999999997</v>
      </c>
      <c r="H478" s="18">
        <v>-4.9590000000000002E-2</v>
      </c>
      <c r="I478" s="18">
        <v>2.0209999999999999</v>
      </c>
      <c r="J478" s="18">
        <v>0.2165</v>
      </c>
      <c r="K478" s="18">
        <v>-2.5940000000000001E-2</v>
      </c>
      <c r="L478" s="18">
        <v>3.2130000000000001</v>
      </c>
      <c r="M478" s="18">
        <v>0.90169999999999995</v>
      </c>
      <c r="O478" s="18"/>
      <c r="P478" s="18"/>
      <c r="Q478" s="18"/>
      <c r="R478" s="18"/>
      <c r="S478" s="18"/>
      <c r="T478" s="18"/>
      <c r="U478" s="18"/>
      <c r="W478" s="18"/>
      <c r="X478" s="18"/>
      <c r="Y478" s="18"/>
      <c r="Z478" s="18"/>
      <c r="AA478" s="18"/>
      <c r="AB478" s="18"/>
      <c r="AC478" s="18"/>
      <c r="AD478" s="18"/>
      <c r="AE478" s="18"/>
      <c r="AF478" s="18"/>
      <c r="AG478" s="18"/>
      <c r="AH478" s="18"/>
      <c r="AI478" s="18"/>
    </row>
    <row r="479" spans="2:35" x14ac:dyDescent="0.15">
      <c r="B479">
        <v>631.56299999999999</v>
      </c>
      <c r="C479">
        <v>3</v>
      </c>
      <c r="D479" s="18">
        <v>7.1989999999999998E-2</v>
      </c>
      <c r="E479" s="18">
        <v>-1.5599999999999999E-2</v>
      </c>
      <c r="F479" s="18">
        <v>0.60309999999999997</v>
      </c>
      <c r="G479" s="18">
        <v>5.9330000000000001E-2</v>
      </c>
      <c r="H479" s="18">
        <v>-5.604E-2</v>
      </c>
      <c r="I479" s="18">
        <v>2.0489999999999999</v>
      </c>
      <c r="J479" s="18">
        <v>0.2099</v>
      </c>
      <c r="K479" s="18">
        <v>-1.737E-2</v>
      </c>
      <c r="L479" s="18">
        <v>3.7549999999999999</v>
      </c>
      <c r="M479" s="18">
        <v>0.1474</v>
      </c>
      <c r="O479" s="18"/>
      <c r="P479" s="18"/>
      <c r="Q479" s="18"/>
      <c r="R479" s="18"/>
      <c r="S479" s="18"/>
      <c r="T479" s="18"/>
      <c r="U479" s="18"/>
      <c r="W479" s="18"/>
      <c r="X479" s="18"/>
      <c r="Y479" s="18"/>
      <c r="Z479" s="18"/>
      <c r="AA479" s="18"/>
      <c r="AB479" s="18"/>
      <c r="AC479" s="18"/>
      <c r="AD479" s="18"/>
      <c r="AE479" s="18"/>
      <c r="AF479" s="18"/>
      <c r="AG479" s="18"/>
      <c r="AH479" s="18"/>
      <c r="AI479" s="18"/>
    </row>
    <row r="480" spans="2:35" x14ac:dyDescent="0.15">
      <c r="B480">
        <v>631.56299999999999</v>
      </c>
      <c r="C480">
        <v>5</v>
      </c>
      <c r="D480" s="18">
        <v>7.3639999999999997E-2</v>
      </c>
      <c r="E480" s="18">
        <v>-2.3040000000000001E-2</v>
      </c>
      <c r="F480" s="18">
        <v>0.5696</v>
      </c>
      <c r="G480" s="18">
        <v>0.15590000000000001</v>
      </c>
      <c r="H480" s="18">
        <v>-1.9630000000000002E-2</v>
      </c>
      <c r="I480" s="18">
        <v>1.8009999999999999</v>
      </c>
      <c r="J480" s="18">
        <v>3.006E-2</v>
      </c>
      <c r="K480" s="18">
        <v>-3.8350000000000002E-2</v>
      </c>
      <c r="L480" s="18">
        <v>2.7519999999999998</v>
      </c>
      <c r="M480" s="18">
        <v>5.3830000000000003E-2</v>
      </c>
      <c r="O480" s="18"/>
      <c r="P480" s="18"/>
      <c r="Q480" s="18"/>
      <c r="R480" s="18"/>
      <c r="S480" s="18"/>
      <c r="T480" s="18"/>
      <c r="U480" s="18"/>
      <c r="W480" s="18"/>
      <c r="X480" s="18"/>
      <c r="Y480" s="18"/>
      <c r="Z480" s="18"/>
      <c r="AA480" s="18"/>
      <c r="AB480" s="18"/>
      <c r="AC480" s="18"/>
      <c r="AD480" s="18"/>
      <c r="AE480" s="18"/>
      <c r="AF480" s="18"/>
      <c r="AG480" s="18"/>
      <c r="AH480" s="18"/>
      <c r="AI480" s="18"/>
    </row>
    <row r="481" spans="2:35" x14ac:dyDescent="0.15">
      <c r="B481">
        <v>631.56299999999999</v>
      </c>
      <c r="C481">
        <v>7</v>
      </c>
      <c r="D481" s="18">
        <v>7.2749999999999995E-2</v>
      </c>
      <c r="E481" s="18">
        <v>-2.401E-2</v>
      </c>
      <c r="F481" s="18">
        <v>0.46639999999999998</v>
      </c>
      <c r="G481" s="18">
        <v>9.5509999999999998E-2</v>
      </c>
      <c r="H481" s="18">
        <v>-4.9349999999999998E-2</v>
      </c>
      <c r="I481" s="18">
        <v>2.0059999999999998</v>
      </c>
      <c r="J481" s="18">
        <v>9.2280000000000001E-2</v>
      </c>
      <c r="K481" s="18">
        <v>-2.3289999999999999E-3</v>
      </c>
      <c r="L481" s="18">
        <v>2.7930000000000001</v>
      </c>
      <c r="M481" s="18">
        <v>3.159E-2</v>
      </c>
      <c r="O481" s="18"/>
      <c r="P481" s="18"/>
      <c r="Q481" s="18"/>
      <c r="R481" s="18"/>
      <c r="S481" s="18"/>
      <c r="T481" s="18"/>
      <c r="U481" s="18"/>
      <c r="W481" s="18"/>
      <c r="X481" s="18"/>
      <c r="Y481" s="18"/>
      <c r="Z481" s="18"/>
      <c r="AA481" s="18"/>
      <c r="AB481" s="18"/>
      <c r="AC481" s="18"/>
      <c r="AD481" s="18"/>
      <c r="AE481" s="18"/>
      <c r="AF481" s="18"/>
      <c r="AG481" s="18"/>
      <c r="AH481" s="18"/>
      <c r="AI481" s="18"/>
    </row>
    <row r="482" spans="2:35" x14ac:dyDescent="0.15">
      <c r="B482">
        <v>631.56299999999999</v>
      </c>
      <c r="C482">
        <v>10</v>
      </c>
      <c r="D482" s="18">
        <v>7.3410000000000003E-2</v>
      </c>
      <c r="E482" s="18">
        <v>-4.1799999999999997E-2</v>
      </c>
      <c r="F482" s="18">
        <v>0.64080000000000004</v>
      </c>
      <c r="G482" s="18">
        <v>0.12959999999999999</v>
      </c>
      <c r="H482" s="18">
        <v>-6.8870000000000001E-2</v>
      </c>
      <c r="I482" s="18">
        <v>2.0640000000000001</v>
      </c>
      <c r="J482" s="18">
        <v>0.17299999999999999</v>
      </c>
      <c r="K482" s="18">
        <v>3.1809999999999998E-2</v>
      </c>
      <c r="L482" s="18">
        <v>1.024</v>
      </c>
      <c r="M482" s="18">
        <v>0.109</v>
      </c>
      <c r="O482" s="18"/>
      <c r="P482" s="18"/>
      <c r="Q482" s="18"/>
      <c r="R482" s="18"/>
      <c r="S482" s="18"/>
      <c r="T482" s="18"/>
      <c r="U482" s="18"/>
      <c r="W482" s="18"/>
      <c r="X482" s="18"/>
      <c r="Y482" s="18"/>
      <c r="Z482" s="18"/>
      <c r="AA482" s="18"/>
      <c r="AB482" s="18"/>
      <c r="AC482" s="18"/>
      <c r="AD482" s="18"/>
      <c r="AE482" s="18"/>
      <c r="AF482" s="18"/>
      <c r="AG482" s="18"/>
      <c r="AH482" s="18"/>
      <c r="AI482" s="18"/>
    </row>
    <row r="483" spans="2:35" x14ac:dyDescent="0.15">
      <c r="B483">
        <v>631.56299999999999</v>
      </c>
      <c r="C483">
        <v>15</v>
      </c>
      <c r="D483" s="18">
        <v>6.5799999999999997E-2</v>
      </c>
      <c r="E483" s="18">
        <v>-2.6179999999999998E-2</v>
      </c>
      <c r="F483" s="18">
        <v>0.50760000000000005</v>
      </c>
      <c r="G483" s="18">
        <v>6.2810000000000005E-2</v>
      </c>
      <c r="H483" s="18">
        <v>-0.2208</v>
      </c>
      <c r="I483" s="18">
        <v>2.7480000000000002</v>
      </c>
      <c r="J483" s="18">
        <v>0.2099</v>
      </c>
      <c r="K483" s="18">
        <v>0.17430000000000001</v>
      </c>
      <c r="L483" s="18">
        <v>3.0259999999999998</v>
      </c>
      <c r="M483" s="18">
        <v>3.1199999999999999E-2</v>
      </c>
      <c r="O483" s="18"/>
      <c r="P483" s="18"/>
      <c r="Q483" s="18"/>
      <c r="R483" s="18"/>
      <c r="S483" s="18"/>
      <c r="T483" s="18"/>
      <c r="U483" s="18"/>
      <c r="W483" s="18"/>
      <c r="X483" s="18"/>
      <c r="Y483" s="18"/>
      <c r="Z483" s="18"/>
      <c r="AA483" s="18"/>
      <c r="AB483" s="18"/>
      <c r="AC483" s="18"/>
      <c r="AD483" s="18"/>
      <c r="AE483" s="18"/>
      <c r="AF483" s="18"/>
      <c r="AG483" s="18"/>
      <c r="AH483" s="18"/>
      <c r="AI483" s="18"/>
    </row>
    <row r="484" spans="2:35" x14ac:dyDescent="0.15">
      <c r="B484">
        <v>631.56299999999999</v>
      </c>
      <c r="C484">
        <v>20</v>
      </c>
      <c r="D484" s="18">
        <v>5.919E-2</v>
      </c>
      <c r="E484" s="18">
        <v>-3.4020000000000002E-2</v>
      </c>
      <c r="F484" s="18">
        <v>0.57320000000000004</v>
      </c>
      <c r="G484" s="18">
        <v>7.2529999999999997E-2</v>
      </c>
      <c r="H484" s="18">
        <v>-6.8640000000000007E-2</v>
      </c>
      <c r="I484" s="18">
        <v>2.0070000000000001</v>
      </c>
      <c r="J484" s="18">
        <v>0.11269999999999999</v>
      </c>
      <c r="K484" s="18">
        <v>6.9180000000000005E-2</v>
      </c>
      <c r="L484" s="18">
        <v>2.952</v>
      </c>
      <c r="M484" s="18">
        <v>1.3140000000000001</v>
      </c>
      <c r="O484" s="18"/>
      <c r="P484" s="18"/>
      <c r="Q484" s="18"/>
      <c r="R484" s="18"/>
      <c r="S484" s="18"/>
      <c r="T484" s="18"/>
      <c r="U484" s="18"/>
      <c r="W484" s="18"/>
      <c r="X484" s="18"/>
      <c r="Y484" s="18"/>
      <c r="Z484" s="18"/>
      <c r="AA484" s="18"/>
      <c r="AB484" s="18"/>
      <c r="AC484" s="18"/>
      <c r="AD484" s="18"/>
      <c r="AE484" s="18"/>
      <c r="AF484" s="18"/>
      <c r="AG484" s="18"/>
      <c r="AH484" s="18"/>
      <c r="AI484" s="18"/>
    </row>
    <row r="485" spans="2:35" x14ac:dyDescent="0.15">
      <c r="B485">
        <v>774.68299999999999</v>
      </c>
      <c r="C485">
        <v>1</v>
      </c>
      <c r="D485" s="18">
        <v>7.639E-2</v>
      </c>
      <c r="E485" s="18">
        <v>-1.695E-2</v>
      </c>
      <c r="F485" s="18">
        <v>0.42359999999999998</v>
      </c>
      <c r="G485" s="18">
        <v>0.25929999999999997</v>
      </c>
      <c r="H485" s="18">
        <v>-4.9590000000000002E-2</v>
      </c>
      <c r="I485" s="18">
        <v>2.0209999999999999</v>
      </c>
      <c r="J485" s="18">
        <v>0.2165</v>
      </c>
      <c r="K485" s="18">
        <v>-2.5940000000000001E-2</v>
      </c>
      <c r="L485" s="18">
        <v>3.2130000000000001</v>
      </c>
      <c r="M485" s="18">
        <v>0.90169999999999995</v>
      </c>
      <c r="O485" s="18"/>
      <c r="P485" s="18"/>
      <c r="Q485" s="18"/>
      <c r="R485" s="18"/>
      <c r="S485" s="18"/>
      <c r="T485" s="18"/>
      <c r="U485" s="18"/>
      <c r="W485" s="18"/>
      <c r="X485" s="18"/>
      <c r="Y485" s="18"/>
      <c r="Z485" s="18"/>
      <c r="AA485" s="18"/>
      <c r="AB485" s="18"/>
      <c r="AC485" s="18"/>
      <c r="AD485" s="18"/>
      <c r="AE485" s="18"/>
      <c r="AF485" s="18"/>
      <c r="AG485" s="18"/>
      <c r="AH485" s="18"/>
      <c r="AI485" s="18"/>
    </row>
    <row r="486" spans="2:35" x14ac:dyDescent="0.15">
      <c r="B486">
        <v>774.68299999999999</v>
      </c>
      <c r="C486">
        <v>3</v>
      </c>
      <c r="D486" s="18">
        <v>7.1989999999999998E-2</v>
      </c>
      <c r="E486" s="18">
        <v>-1.5599999999999999E-2</v>
      </c>
      <c r="F486" s="18">
        <v>0.60309999999999997</v>
      </c>
      <c r="G486" s="18">
        <v>5.9330000000000001E-2</v>
      </c>
      <c r="H486" s="18">
        <v>-5.604E-2</v>
      </c>
      <c r="I486" s="18">
        <v>2.0489999999999999</v>
      </c>
      <c r="J486" s="18">
        <v>0.2099</v>
      </c>
      <c r="K486" s="18">
        <v>-1.737E-2</v>
      </c>
      <c r="L486" s="18">
        <v>3.7549999999999999</v>
      </c>
      <c r="M486" s="18">
        <v>0.1474</v>
      </c>
      <c r="O486" s="18"/>
      <c r="P486" s="18"/>
      <c r="Q486" s="18"/>
      <c r="R486" s="18"/>
      <c r="S486" s="18"/>
      <c r="T486" s="18"/>
      <c r="U486" s="18"/>
      <c r="W486" s="18"/>
      <c r="X486" s="18"/>
      <c r="Y486" s="18"/>
      <c r="Z486" s="18"/>
      <c r="AA486" s="18"/>
      <c r="AB486" s="18"/>
      <c r="AC486" s="18"/>
      <c r="AD486" s="18"/>
      <c r="AE486" s="18"/>
      <c r="AF486" s="18"/>
      <c r="AG486" s="18"/>
      <c r="AH486" s="18"/>
      <c r="AI486" s="18"/>
    </row>
    <row r="487" spans="2:35" x14ac:dyDescent="0.15">
      <c r="B487">
        <v>774.68299999999999</v>
      </c>
      <c r="C487">
        <v>5</v>
      </c>
      <c r="D487" s="18">
        <v>7.3639999999999997E-2</v>
      </c>
      <c r="E487" s="18">
        <v>-2.3040000000000001E-2</v>
      </c>
      <c r="F487" s="18">
        <v>0.5696</v>
      </c>
      <c r="G487" s="18">
        <v>0.15590000000000001</v>
      </c>
      <c r="H487" s="18">
        <v>-1.9630000000000002E-2</v>
      </c>
      <c r="I487" s="18">
        <v>1.8009999999999999</v>
      </c>
      <c r="J487" s="18">
        <v>3.006E-2</v>
      </c>
      <c r="K487" s="18">
        <v>-3.8350000000000002E-2</v>
      </c>
      <c r="L487" s="18">
        <v>2.7519999999999998</v>
      </c>
      <c r="M487" s="18">
        <v>5.3830000000000003E-2</v>
      </c>
      <c r="O487" s="18"/>
      <c r="P487" s="18"/>
      <c r="Q487" s="18"/>
      <c r="R487" s="18"/>
      <c r="S487" s="18"/>
      <c r="T487" s="18"/>
      <c r="U487" s="18"/>
      <c r="W487" s="18"/>
      <c r="X487" s="18"/>
      <c r="Y487" s="18"/>
      <c r="Z487" s="18"/>
      <c r="AA487" s="18"/>
      <c r="AB487" s="18"/>
      <c r="AC487" s="18"/>
      <c r="AD487" s="18"/>
      <c r="AE487" s="18"/>
      <c r="AF487" s="18"/>
      <c r="AG487" s="18"/>
      <c r="AH487" s="18"/>
      <c r="AI487" s="18"/>
    </row>
    <row r="488" spans="2:35" x14ac:dyDescent="0.15">
      <c r="B488">
        <v>774.68299999999999</v>
      </c>
      <c r="C488">
        <v>7</v>
      </c>
      <c r="D488" s="18">
        <v>7.2749999999999995E-2</v>
      </c>
      <c r="E488" s="18">
        <v>-2.401E-2</v>
      </c>
      <c r="F488" s="18">
        <v>0.46639999999999998</v>
      </c>
      <c r="G488" s="18">
        <v>9.5509999999999998E-2</v>
      </c>
      <c r="H488" s="18">
        <v>-4.9349999999999998E-2</v>
      </c>
      <c r="I488" s="18">
        <v>2.0059999999999998</v>
      </c>
      <c r="J488" s="18">
        <v>9.2280000000000001E-2</v>
      </c>
      <c r="K488" s="18">
        <v>-2.3289999999999999E-3</v>
      </c>
      <c r="L488" s="18">
        <v>2.7930000000000001</v>
      </c>
      <c r="M488" s="18">
        <v>3.159E-2</v>
      </c>
      <c r="O488" s="18"/>
      <c r="P488" s="18"/>
      <c r="Q488" s="18"/>
      <c r="R488" s="18"/>
      <c r="S488" s="18"/>
      <c r="T488" s="18"/>
      <c r="U488" s="18"/>
      <c r="W488" s="18"/>
      <c r="X488" s="18"/>
      <c r="Y488" s="18"/>
      <c r="Z488" s="18"/>
      <c r="AA488" s="18"/>
      <c r="AB488" s="18"/>
      <c r="AC488" s="18"/>
      <c r="AD488" s="18"/>
      <c r="AE488" s="18"/>
      <c r="AF488" s="18"/>
      <c r="AG488" s="18"/>
      <c r="AH488" s="18"/>
      <c r="AI488" s="18"/>
    </row>
    <row r="489" spans="2:35" x14ac:dyDescent="0.15">
      <c r="B489">
        <v>774.68299999999999</v>
      </c>
      <c r="C489">
        <v>10</v>
      </c>
      <c r="D489" s="18">
        <v>7.3410000000000003E-2</v>
      </c>
      <c r="E489" s="18">
        <v>-4.1799999999999997E-2</v>
      </c>
      <c r="F489" s="18">
        <v>0.64080000000000004</v>
      </c>
      <c r="G489" s="18">
        <v>0.12959999999999999</v>
      </c>
      <c r="H489" s="18">
        <v>-6.8870000000000001E-2</v>
      </c>
      <c r="I489" s="18">
        <v>2.0640000000000001</v>
      </c>
      <c r="J489" s="18">
        <v>0.17299999999999999</v>
      </c>
      <c r="K489" s="18">
        <v>3.1809999999999998E-2</v>
      </c>
      <c r="L489" s="18">
        <v>1.024</v>
      </c>
      <c r="M489" s="18">
        <v>0.109</v>
      </c>
      <c r="O489" s="18"/>
      <c r="P489" s="18"/>
      <c r="Q489" s="18"/>
      <c r="R489" s="18"/>
      <c r="S489" s="18"/>
      <c r="T489" s="18"/>
      <c r="U489" s="18"/>
      <c r="W489" s="18"/>
      <c r="X489" s="18"/>
      <c r="Y489" s="18"/>
      <c r="Z489" s="18"/>
      <c r="AA489" s="18"/>
      <c r="AB489" s="18"/>
      <c r="AC489" s="18"/>
      <c r="AD489" s="18"/>
      <c r="AE489" s="18"/>
      <c r="AF489" s="18"/>
      <c r="AG489" s="18"/>
      <c r="AH489" s="18"/>
      <c r="AI489" s="18"/>
    </row>
    <row r="490" spans="2:35" x14ac:dyDescent="0.15">
      <c r="B490">
        <v>774.68299999999999</v>
      </c>
      <c r="C490">
        <v>15</v>
      </c>
      <c r="D490" s="18">
        <v>6.5799999999999997E-2</v>
      </c>
      <c r="E490" s="18">
        <v>-2.6179999999999998E-2</v>
      </c>
      <c r="F490" s="18">
        <v>0.50760000000000005</v>
      </c>
      <c r="G490" s="18">
        <v>6.2810000000000005E-2</v>
      </c>
      <c r="H490" s="18">
        <v>-0.2208</v>
      </c>
      <c r="I490" s="18">
        <v>2.7480000000000002</v>
      </c>
      <c r="J490" s="18">
        <v>0.2099</v>
      </c>
      <c r="K490" s="18">
        <v>0.17430000000000001</v>
      </c>
      <c r="L490" s="18">
        <v>3.0259999999999998</v>
      </c>
      <c r="M490" s="18">
        <v>3.1199999999999999E-2</v>
      </c>
      <c r="O490" s="18"/>
      <c r="P490" s="18"/>
      <c r="Q490" s="18"/>
      <c r="R490" s="18"/>
      <c r="S490" s="18"/>
      <c r="T490" s="18"/>
      <c r="U490" s="18"/>
      <c r="W490" s="18"/>
      <c r="X490" s="18"/>
      <c r="Y490" s="18"/>
      <c r="Z490" s="18"/>
      <c r="AA490" s="18"/>
      <c r="AB490" s="18"/>
      <c r="AC490" s="18"/>
      <c r="AD490" s="18"/>
      <c r="AE490" s="18"/>
      <c r="AF490" s="18"/>
      <c r="AG490" s="18"/>
      <c r="AH490" s="18"/>
      <c r="AI490" s="18"/>
    </row>
    <row r="491" spans="2:35" x14ac:dyDescent="0.15">
      <c r="B491">
        <v>774.68299999999999</v>
      </c>
      <c r="C491">
        <v>20</v>
      </c>
      <c r="D491" s="18">
        <v>5.919E-2</v>
      </c>
      <c r="E491" s="18">
        <v>-3.4020000000000002E-2</v>
      </c>
      <c r="F491" s="18">
        <v>0.57320000000000004</v>
      </c>
      <c r="G491" s="18">
        <v>7.2529999999999997E-2</v>
      </c>
      <c r="H491" s="18">
        <v>-6.8640000000000007E-2</v>
      </c>
      <c r="I491" s="18">
        <v>2.0070000000000001</v>
      </c>
      <c r="J491" s="18">
        <v>0.11269999999999999</v>
      </c>
      <c r="K491" s="18">
        <v>6.9180000000000005E-2</v>
      </c>
      <c r="L491" s="18">
        <v>2.952</v>
      </c>
      <c r="M491" s="18">
        <v>1.3140000000000001</v>
      </c>
      <c r="O491" s="18"/>
      <c r="P491" s="18"/>
      <c r="Q491" s="18"/>
      <c r="R491" s="18"/>
      <c r="S491" s="18"/>
      <c r="T491" s="18"/>
      <c r="U491" s="18"/>
      <c r="W491" s="18"/>
      <c r="X491" s="18"/>
      <c r="Y491" s="18"/>
      <c r="Z491" s="18"/>
      <c r="AA491" s="18"/>
      <c r="AB491" s="18"/>
      <c r="AC491" s="18"/>
      <c r="AD491" s="18"/>
      <c r="AE491" s="18"/>
      <c r="AF491" s="18"/>
      <c r="AG491" s="18"/>
      <c r="AH491" s="18"/>
      <c r="AI491" s="18"/>
    </row>
    <row r="492" spans="2:35" x14ac:dyDescent="0.15">
      <c r="B492">
        <v>897.803</v>
      </c>
      <c r="C492">
        <v>1</v>
      </c>
      <c r="D492" s="18">
        <v>7.639E-2</v>
      </c>
      <c r="E492" s="18">
        <v>-1.695E-2</v>
      </c>
      <c r="F492" s="18">
        <v>0.42359999999999998</v>
      </c>
      <c r="G492" s="18">
        <v>0.25929999999999997</v>
      </c>
      <c r="H492" s="18">
        <v>-4.9590000000000002E-2</v>
      </c>
      <c r="I492" s="18">
        <v>2.0209999999999999</v>
      </c>
      <c r="J492" s="18">
        <v>0.2165</v>
      </c>
      <c r="K492" s="18">
        <v>-2.5940000000000001E-2</v>
      </c>
      <c r="L492" s="18">
        <v>3.2130000000000001</v>
      </c>
      <c r="M492" s="18">
        <v>0.90169999999999995</v>
      </c>
      <c r="O492" s="18"/>
      <c r="P492" s="18"/>
      <c r="Q492" s="18"/>
      <c r="R492" s="18"/>
      <c r="S492" s="18"/>
      <c r="T492" s="18"/>
      <c r="U492" s="18"/>
      <c r="W492" s="18"/>
      <c r="X492" s="18"/>
      <c r="Y492" s="18"/>
      <c r="Z492" s="18"/>
      <c r="AA492" s="18"/>
      <c r="AB492" s="18"/>
      <c r="AC492" s="18"/>
      <c r="AD492" s="18"/>
      <c r="AE492" s="18"/>
      <c r="AF492" s="18"/>
      <c r="AG492" s="18"/>
      <c r="AH492" s="18"/>
      <c r="AI492" s="18"/>
    </row>
    <row r="493" spans="2:35" x14ac:dyDescent="0.15">
      <c r="B493">
        <v>897.803</v>
      </c>
      <c r="C493">
        <v>3</v>
      </c>
      <c r="D493" s="18">
        <v>7.1989999999999998E-2</v>
      </c>
      <c r="E493" s="18">
        <v>-1.5599999999999999E-2</v>
      </c>
      <c r="F493" s="18">
        <v>0.60309999999999997</v>
      </c>
      <c r="G493" s="18">
        <v>5.9330000000000001E-2</v>
      </c>
      <c r="H493" s="18">
        <v>-5.604E-2</v>
      </c>
      <c r="I493" s="18">
        <v>2.0489999999999999</v>
      </c>
      <c r="J493" s="18">
        <v>0.2099</v>
      </c>
      <c r="K493" s="18">
        <v>-1.737E-2</v>
      </c>
      <c r="L493" s="18">
        <v>3.7549999999999999</v>
      </c>
      <c r="M493" s="18">
        <v>0.1474</v>
      </c>
      <c r="O493" s="18"/>
      <c r="P493" s="18"/>
      <c r="Q493" s="18"/>
      <c r="R493" s="18"/>
      <c r="S493" s="18"/>
      <c r="T493" s="18"/>
      <c r="U493" s="18"/>
      <c r="W493" s="18"/>
      <c r="X493" s="18"/>
      <c r="Y493" s="18"/>
      <c r="Z493" s="18"/>
      <c r="AA493" s="18"/>
      <c r="AB493" s="18"/>
      <c r="AC493" s="18"/>
      <c r="AD493" s="18"/>
      <c r="AE493" s="18"/>
      <c r="AF493" s="18"/>
      <c r="AG493" s="18"/>
      <c r="AH493" s="18"/>
      <c r="AI493" s="18"/>
    </row>
    <row r="494" spans="2:35" x14ac:dyDescent="0.15">
      <c r="B494">
        <v>897.803</v>
      </c>
      <c r="C494">
        <v>5</v>
      </c>
      <c r="D494" s="18">
        <v>7.3639999999999997E-2</v>
      </c>
      <c r="E494" s="18">
        <v>-2.3040000000000001E-2</v>
      </c>
      <c r="F494" s="18">
        <v>0.5696</v>
      </c>
      <c r="G494" s="18">
        <v>0.15590000000000001</v>
      </c>
      <c r="H494" s="18">
        <v>-1.9630000000000002E-2</v>
      </c>
      <c r="I494" s="18">
        <v>1.8009999999999999</v>
      </c>
      <c r="J494" s="18">
        <v>3.006E-2</v>
      </c>
      <c r="K494" s="18">
        <v>-3.8350000000000002E-2</v>
      </c>
      <c r="L494" s="18">
        <v>2.7519999999999998</v>
      </c>
      <c r="M494" s="18">
        <v>5.3830000000000003E-2</v>
      </c>
      <c r="O494" s="18"/>
      <c r="P494" s="18"/>
      <c r="Q494" s="18"/>
      <c r="R494" s="18"/>
      <c r="S494" s="18"/>
      <c r="T494" s="18"/>
      <c r="U494" s="18"/>
      <c r="W494" s="18"/>
      <c r="X494" s="18"/>
      <c r="Y494" s="18"/>
      <c r="Z494" s="18"/>
      <c r="AA494" s="18"/>
      <c r="AB494" s="18"/>
      <c r="AC494" s="18"/>
      <c r="AD494" s="18"/>
      <c r="AE494" s="18"/>
    </row>
    <row r="495" spans="2:35" x14ac:dyDescent="0.15">
      <c r="B495">
        <v>897.803</v>
      </c>
      <c r="C495">
        <v>7</v>
      </c>
      <c r="D495" s="18">
        <v>7.2749999999999995E-2</v>
      </c>
      <c r="E495" s="18">
        <v>-2.401E-2</v>
      </c>
      <c r="F495" s="18">
        <v>0.46639999999999998</v>
      </c>
      <c r="G495" s="18">
        <v>9.5509999999999998E-2</v>
      </c>
      <c r="H495" s="18">
        <v>-4.9349999999999998E-2</v>
      </c>
      <c r="I495" s="18">
        <v>2.0059999999999998</v>
      </c>
      <c r="J495" s="18">
        <v>9.2280000000000001E-2</v>
      </c>
      <c r="K495" s="18">
        <v>-2.3289999999999999E-3</v>
      </c>
      <c r="L495" s="18">
        <v>2.7930000000000001</v>
      </c>
      <c r="M495" s="18">
        <v>3.159E-2</v>
      </c>
      <c r="O495" s="18"/>
      <c r="P495" s="18"/>
      <c r="Q495" s="18"/>
      <c r="R495" s="18"/>
      <c r="S495" s="18"/>
      <c r="T495" s="18"/>
      <c r="U495" s="18"/>
      <c r="W495" s="18"/>
      <c r="X495" s="18"/>
      <c r="Y495" s="18"/>
      <c r="Z495" s="18"/>
      <c r="AA495" s="18"/>
      <c r="AB495" s="18"/>
      <c r="AC495" s="18"/>
      <c r="AD495" s="18"/>
      <c r="AE495" s="18"/>
    </row>
    <row r="496" spans="2:35" x14ac:dyDescent="0.15">
      <c r="B496">
        <v>897.803</v>
      </c>
      <c r="C496">
        <v>10</v>
      </c>
      <c r="D496" s="18">
        <v>7.3410000000000003E-2</v>
      </c>
      <c r="E496" s="18">
        <v>-4.1799999999999997E-2</v>
      </c>
      <c r="F496" s="18">
        <v>0.64080000000000004</v>
      </c>
      <c r="G496" s="18">
        <v>0.12959999999999999</v>
      </c>
      <c r="H496" s="18">
        <v>-6.8870000000000001E-2</v>
      </c>
      <c r="I496" s="18">
        <v>2.0640000000000001</v>
      </c>
      <c r="J496" s="18">
        <v>0.17299999999999999</v>
      </c>
      <c r="K496" s="18">
        <v>3.1809999999999998E-2</v>
      </c>
      <c r="L496" s="18">
        <v>1.024</v>
      </c>
      <c r="M496" s="18">
        <v>0.109</v>
      </c>
      <c r="O496" s="18"/>
      <c r="P496" s="18"/>
      <c r="Q496" s="18"/>
      <c r="R496" s="18"/>
      <c r="S496" s="18"/>
      <c r="T496" s="18"/>
      <c r="U496" s="18"/>
      <c r="W496" s="18"/>
      <c r="X496" s="18"/>
      <c r="Y496" s="18"/>
      <c r="Z496" s="18"/>
      <c r="AA496" s="18"/>
      <c r="AB496" s="18"/>
      <c r="AC496" s="18"/>
      <c r="AD496" s="18"/>
      <c r="AE496" s="18"/>
    </row>
    <row r="497" spans="2:31" x14ac:dyDescent="0.15">
      <c r="B497">
        <v>897.803</v>
      </c>
      <c r="C497">
        <v>15</v>
      </c>
      <c r="D497" s="18">
        <v>6.5799999999999997E-2</v>
      </c>
      <c r="E497" s="18">
        <v>-2.6179999999999998E-2</v>
      </c>
      <c r="F497" s="18">
        <v>0.50760000000000005</v>
      </c>
      <c r="G497" s="18">
        <v>6.2810000000000005E-2</v>
      </c>
      <c r="H497" s="18">
        <v>-0.2208</v>
      </c>
      <c r="I497" s="18">
        <v>2.7480000000000002</v>
      </c>
      <c r="J497" s="18">
        <v>0.2099</v>
      </c>
      <c r="K497" s="18">
        <v>0.17430000000000001</v>
      </c>
      <c r="L497" s="18">
        <v>3.0259999999999998</v>
      </c>
      <c r="M497" s="18">
        <v>3.1199999999999999E-2</v>
      </c>
      <c r="O497" s="18"/>
      <c r="P497" s="18"/>
      <c r="Q497" s="18"/>
      <c r="R497" s="18"/>
      <c r="S497" s="18"/>
      <c r="T497" s="18"/>
      <c r="U497" s="18"/>
      <c r="W497" s="18"/>
      <c r="X497" s="18"/>
      <c r="Y497" s="18"/>
      <c r="Z497" s="18"/>
      <c r="AA497" s="18"/>
      <c r="AB497" s="18"/>
      <c r="AC497" s="18"/>
      <c r="AD497" s="18"/>
      <c r="AE497" s="18"/>
    </row>
    <row r="498" spans="2:31" x14ac:dyDescent="0.15">
      <c r="B498">
        <v>897.803</v>
      </c>
      <c r="C498">
        <v>20</v>
      </c>
      <c r="D498" s="18">
        <v>5.919E-2</v>
      </c>
      <c r="E498" s="18">
        <v>-3.4020000000000002E-2</v>
      </c>
      <c r="F498" s="18">
        <v>0.57320000000000004</v>
      </c>
      <c r="G498" s="18">
        <v>7.2529999999999997E-2</v>
      </c>
      <c r="H498" s="18">
        <v>-6.8640000000000007E-2</v>
      </c>
      <c r="I498" s="18">
        <v>2.0070000000000001</v>
      </c>
      <c r="J498" s="18">
        <v>0.11269999999999999</v>
      </c>
      <c r="K498" s="18">
        <v>6.9180000000000005E-2</v>
      </c>
      <c r="L498" s="18">
        <v>2.952</v>
      </c>
      <c r="M498" s="18">
        <v>1.3140000000000001</v>
      </c>
      <c r="O498" s="18"/>
      <c r="P498" s="18"/>
      <c r="Q498" s="18"/>
      <c r="R498" s="18"/>
      <c r="S498" s="18"/>
      <c r="T498" s="18"/>
      <c r="U498" s="18"/>
      <c r="W498" s="18"/>
      <c r="X498" s="18"/>
      <c r="Y498" s="18"/>
      <c r="Z498" s="18"/>
      <c r="AA498" s="18"/>
      <c r="AB498" s="18"/>
      <c r="AC498" s="18"/>
      <c r="AD498" s="18"/>
      <c r="AE498" s="18"/>
    </row>
    <row r="499" spans="2:31" x14ac:dyDescent="0.15">
      <c r="B499">
        <v>1036.3610000000001</v>
      </c>
      <c r="C499">
        <v>1</v>
      </c>
      <c r="D499" s="18">
        <v>7.639E-2</v>
      </c>
      <c r="E499" s="18">
        <v>-1.695E-2</v>
      </c>
      <c r="F499" s="18">
        <v>0.42359999999999998</v>
      </c>
      <c r="G499" s="18">
        <v>0.25929999999999997</v>
      </c>
      <c r="H499" s="18">
        <v>-4.9590000000000002E-2</v>
      </c>
      <c r="I499" s="18">
        <v>2.0209999999999999</v>
      </c>
      <c r="J499" s="18">
        <v>0.2165</v>
      </c>
      <c r="K499" s="18">
        <v>-2.5940000000000001E-2</v>
      </c>
      <c r="L499" s="18">
        <v>3.2130000000000001</v>
      </c>
      <c r="M499" s="18">
        <v>0.90169999999999995</v>
      </c>
      <c r="O499" s="18"/>
      <c r="P499" s="18"/>
      <c r="Q499" s="18"/>
      <c r="R499" s="18"/>
      <c r="S499" s="18"/>
      <c r="T499" s="18"/>
      <c r="U499" s="18"/>
      <c r="W499" s="18"/>
      <c r="X499" s="18"/>
      <c r="Y499" s="18"/>
      <c r="Z499" s="18"/>
      <c r="AA499" s="18"/>
      <c r="AB499" s="18"/>
      <c r="AC499" s="18"/>
      <c r="AD499" s="18"/>
      <c r="AE499" s="18"/>
    </row>
    <row r="500" spans="2:31" x14ac:dyDescent="0.15">
      <c r="B500">
        <v>1036.3610000000001</v>
      </c>
      <c r="C500">
        <v>3</v>
      </c>
      <c r="D500" s="18">
        <v>7.1989999999999998E-2</v>
      </c>
      <c r="E500" s="18">
        <v>-1.5599999999999999E-2</v>
      </c>
      <c r="F500" s="18">
        <v>0.60309999999999997</v>
      </c>
      <c r="G500" s="18">
        <v>5.9330000000000001E-2</v>
      </c>
      <c r="H500" s="18">
        <v>-5.604E-2</v>
      </c>
      <c r="I500" s="18">
        <v>2.0489999999999999</v>
      </c>
      <c r="J500" s="18">
        <v>0.2099</v>
      </c>
      <c r="K500" s="18">
        <v>-1.737E-2</v>
      </c>
      <c r="L500" s="18">
        <v>3.7549999999999999</v>
      </c>
      <c r="M500" s="18">
        <v>0.1474</v>
      </c>
      <c r="O500" s="18"/>
      <c r="P500" s="18"/>
      <c r="Q500" s="18"/>
      <c r="R500" s="18"/>
      <c r="S500" s="18"/>
      <c r="T500" s="18"/>
      <c r="U500" s="18"/>
      <c r="W500" s="18"/>
      <c r="X500" s="18"/>
      <c r="Y500" s="18"/>
      <c r="Z500" s="18"/>
      <c r="AA500" s="18"/>
      <c r="AB500" s="18"/>
      <c r="AC500" s="18"/>
      <c r="AD500" s="18"/>
      <c r="AE500" s="18"/>
    </row>
    <row r="501" spans="2:31" x14ac:dyDescent="0.15">
      <c r="B501">
        <v>1036.3610000000001</v>
      </c>
      <c r="C501">
        <v>5</v>
      </c>
      <c r="D501" s="18">
        <v>7.3639999999999997E-2</v>
      </c>
      <c r="E501" s="18">
        <v>-2.3040000000000001E-2</v>
      </c>
      <c r="F501" s="18">
        <v>0.5696</v>
      </c>
      <c r="G501" s="18">
        <v>0.15590000000000001</v>
      </c>
      <c r="H501" s="18">
        <v>-1.9630000000000002E-2</v>
      </c>
      <c r="I501" s="18">
        <v>1.8009999999999999</v>
      </c>
      <c r="J501" s="18">
        <v>3.006E-2</v>
      </c>
      <c r="K501" s="18">
        <v>-3.8350000000000002E-2</v>
      </c>
      <c r="L501" s="18">
        <v>2.7519999999999998</v>
      </c>
      <c r="M501" s="18">
        <v>5.3830000000000003E-2</v>
      </c>
      <c r="O501" s="18"/>
      <c r="P501" s="18"/>
      <c r="Q501" s="18"/>
      <c r="R501" s="18"/>
      <c r="S501" s="18"/>
      <c r="T501" s="18"/>
      <c r="U501" s="18"/>
      <c r="W501" s="18"/>
      <c r="X501" s="18"/>
      <c r="Y501" s="18"/>
      <c r="Z501" s="18"/>
      <c r="AA501" s="18"/>
      <c r="AB501" s="18"/>
      <c r="AC501" s="18"/>
      <c r="AD501" s="18"/>
      <c r="AE501" s="18"/>
    </row>
    <row r="502" spans="2:31" x14ac:dyDescent="0.15">
      <c r="B502">
        <v>1036.3610000000001</v>
      </c>
      <c r="C502">
        <v>7</v>
      </c>
      <c r="D502" s="18">
        <v>7.2749999999999995E-2</v>
      </c>
      <c r="E502" s="18">
        <v>-2.401E-2</v>
      </c>
      <c r="F502" s="18">
        <v>0.46639999999999998</v>
      </c>
      <c r="G502" s="18">
        <v>9.5509999999999998E-2</v>
      </c>
      <c r="H502" s="18">
        <v>-4.9349999999999998E-2</v>
      </c>
      <c r="I502" s="18">
        <v>2.0059999999999998</v>
      </c>
      <c r="J502" s="18">
        <v>9.2280000000000001E-2</v>
      </c>
      <c r="K502" s="18">
        <v>-2.3289999999999999E-3</v>
      </c>
      <c r="L502" s="18">
        <v>2.7930000000000001</v>
      </c>
      <c r="M502" s="18">
        <v>3.159E-2</v>
      </c>
      <c r="O502" s="18"/>
      <c r="P502" s="18"/>
      <c r="Q502" s="18"/>
      <c r="R502" s="18"/>
      <c r="S502" s="18"/>
      <c r="T502" s="18"/>
      <c r="U502" s="18"/>
      <c r="W502" s="18"/>
      <c r="X502" s="18"/>
      <c r="Y502" s="18"/>
      <c r="Z502" s="18"/>
      <c r="AA502" s="18"/>
      <c r="AB502" s="18"/>
      <c r="AC502" s="18"/>
      <c r="AD502" s="18"/>
      <c r="AE502" s="18"/>
    </row>
    <row r="503" spans="2:31" x14ac:dyDescent="0.15">
      <c r="B503">
        <v>1036.3610000000001</v>
      </c>
      <c r="C503">
        <v>10</v>
      </c>
      <c r="D503" s="18">
        <v>7.3410000000000003E-2</v>
      </c>
      <c r="E503" s="18">
        <v>-4.1799999999999997E-2</v>
      </c>
      <c r="F503" s="18">
        <v>0.64080000000000004</v>
      </c>
      <c r="G503" s="18">
        <v>0.12959999999999999</v>
      </c>
      <c r="H503" s="18">
        <v>-6.8870000000000001E-2</v>
      </c>
      <c r="I503" s="18">
        <v>2.0640000000000001</v>
      </c>
      <c r="J503" s="18">
        <v>0.17299999999999999</v>
      </c>
      <c r="K503" s="18">
        <v>3.1809999999999998E-2</v>
      </c>
      <c r="L503" s="18">
        <v>1.024</v>
      </c>
      <c r="M503" s="18">
        <v>0.109</v>
      </c>
      <c r="O503" s="18"/>
      <c r="P503" s="18"/>
      <c r="Q503" s="18"/>
      <c r="R503" s="18"/>
      <c r="S503" s="18"/>
      <c r="T503" s="18"/>
      <c r="U503" s="18"/>
      <c r="W503" s="18"/>
      <c r="X503" s="18"/>
      <c r="Y503" s="18"/>
      <c r="Z503" s="18"/>
      <c r="AA503" s="18"/>
      <c r="AB503" s="18"/>
      <c r="AC503" s="18"/>
      <c r="AD503" s="18"/>
      <c r="AE503" s="18"/>
    </row>
    <row r="504" spans="2:31" x14ac:dyDescent="0.15">
      <c r="B504">
        <v>1036.3610000000001</v>
      </c>
      <c r="C504">
        <v>15</v>
      </c>
      <c r="D504" s="18">
        <v>6.5799999999999997E-2</v>
      </c>
      <c r="E504" s="18">
        <v>-2.6179999999999998E-2</v>
      </c>
      <c r="F504" s="18">
        <v>0.50760000000000005</v>
      </c>
      <c r="G504" s="18">
        <v>6.2810000000000005E-2</v>
      </c>
      <c r="H504" s="18">
        <v>-0.2208</v>
      </c>
      <c r="I504" s="18">
        <v>2.7480000000000002</v>
      </c>
      <c r="J504" s="18">
        <v>0.2099</v>
      </c>
      <c r="K504" s="18">
        <v>0.17430000000000001</v>
      </c>
      <c r="L504" s="18">
        <v>3.0259999999999998</v>
      </c>
      <c r="M504" s="18">
        <v>3.1199999999999999E-2</v>
      </c>
      <c r="O504" s="18"/>
      <c r="P504" s="18"/>
      <c r="Q504" s="18"/>
      <c r="R504" s="18"/>
      <c r="S504" s="18"/>
      <c r="T504" s="18"/>
      <c r="U504" s="18"/>
      <c r="W504" s="18"/>
      <c r="X504" s="18"/>
      <c r="Y504" s="18"/>
      <c r="Z504" s="18"/>
      <c r="AA504" s="18"/>
      <c r="AB504" s="18"/>
      <c r="AC504" s="18"/>
      <c r="AD504" s="18"/>
      <c r="AE504" s="18"/>
    </row>
    <row r="505" spans="2:31" x14ac:dyDescent="0.15">
      <c r="B505">
        <v>1036.3610000000001</v>
      </c>
      <c r="C505">
        <v>20</v>
      </c>
      <c r="D505" s="18">
        <v>5.919E-2</v>
      </c>
      <c r="E505" s="18">
        <v>-3.4020000000000002E-2</v>
      </c>
      <c r="F505" s="18">
        <v>0.57320000000000004</v>
      </c>
      <c r="G505" s="18">
        <v>7.2529999999999997E-2</v>
      </c>
      <c r="H505" s="18">
        <v>-6.8640000000000007E-2</v>
      </c>
      <c r="I505" s="18">
        <v>2.0070000000000001</v>
      </c>
      <c r="J505" s="18">
        <v>0.11269999999999999</v>
      </c>
      <c r="K505" s="18">
        <v>6.9180000000000005E-2</v>
      </c>
      <c r="L505" s="18">
        <v>2.952</v>
      </c>
      <c r="M505" s="18">
        <v>1.3140000000000001</v>
      </c>
      <c r="O505" s="18"/>
      <c r="P505" s="18"/>
      <c r="Q505" s="18"/>
      <c r="R505" s="18"/>
      <c r="S505" s="18"/>
      <c r="T505" s="18"/>
      <c r="U505" s="18"/>
      <c r="W505" s="18"/>
      <c r="X505" s="18"/>
      <c r="Y505" s="18"/>
      <c r="Z505" s="18"/>
      <c r="AA505" s="18"/>
      <c r="AB505" s="18"/>
      <c r="AC505" s="18"/>
      <c r="AD505" s="18"/>
      <c r="AE505" s="18"/>
    </row>
    <row r="506" spans="2:31" x14ac:dyDescent="0.15">
      <c r="B506">
        <v>0.76500000000000001</v>
      </c>
      <c r="C506">
        <v>1</v>
      </c>
      <c r="D506" s="18">
        <v>1.153E-2</v>
      </c>
      <c r="E506" s="18">
        <v>-0.38500000000000001</v>
      </c>
      <c r="F506" s="18">
        <v>1.1870000000000001</v>
      </c>
      <c r="G506" s="18">
        <v>0.1696</v>
      </c>
      <c r="H506" s="18">
        <v>0.5081</v>
      </c>
      <c r="I506" s="18">
        <v>2.1709999999999998</v>
      </c>
      <c r="J506" s="18">
        <v>0.16450000000000001</v>
      </c>
      <c r="K506" s="18">
        <v>-0.10390000000000001</v>
      </c>
      <c r="L506" s="18">
        <v>2.5230000000000001</v>
      </c>
      <c r="M506" s="18">
        <v>0.16300000000000001</v>
      </c>
      <c r="O506" s="18"/>
      <c r="P506" s="18"/>
      <c r="Q506" s="18"/>
      <c r="R506" s="18"/>
      <c r="S506" s="18"/>
      <c r="T506" s="18"/>
      <c r="U506" s="18"/>
      <c r="W506" s="18"/>
      <c r="X506" s="18"/>
      <c r="Y506" s="18"/>
      <c r="Z506" s="18"/>
      <c r="AA506" s="18"/>
      <c r="AB506" s="18"/>
      <c r="AC506" s="18"/>
      <c r="AD506" s="18"/>
      <c r="AE506" s="18"/>
    </row>
    <row r="507" spans="2:31" x14ac:dyDescent="0.15">
      <c r="B507">
        <v>0.76500000000000001</v>
      </c>
      <c r="C507">
        <v>3</v>
      </c>
      <c r="D507" s="18">
        <v>1.218E-2</v>
      </c>
      <c r="E507" s="18">
        <v>-0.1158</v>
      </c>
      <c r="F507" s="18">
        <v>1.304</v>
      </c>
      <c r="G507" s="18">
        <v>0.20030000000000001</v>
      </c>
      <c r="H507" s="18">
        <v>-0.1016</v>
      </c>
      <c r="I507" s="18">
        <v>1.9910000000000001</v>
      </c>
      <c r="J507" s="18">
        <v>0.1022</v>
      </c>
      <c r="K507" s="18">
        <v>0.23760000000000001</v>
      </c>
      <c r="L507" s="18">
        <v>2.9239999999999999</v>
      </c>
      <c r="M507" s="18">
        <v>0.1174</v>
      </c>
      <c r="O507" s="18"/>
      <c r="P507" s="18"/>
      <c r="Q507" s="18"/>
      <c r="R507" s="18"/>
      <c r="S507" s="18"/>
      <c r="T507" s="18"/>
      <c r="U507" s="18"/>
      <c r="W507" s="18"/>
      <c r="X507" s="18"/>
      <c r="Y507" s="18"/>
      <c r="Z507" s="18"/>
      <c r="AA507" s="18"/>
      <c r="AB507" s="18"/>
      <c r="AC507" s="18"/>
      <c r="AD507" s="18"/>
      <c r="AE507" s="18"/>
    </row>
    <row r="508" spans="2:31" x14ac:dyDescent="0.15">
      <c r="B508">
        <v>0.76500000000000001</v>
      </c>
      <c r="C508">
        <v>5</v>
      </c>
      <c r="D508" s="18">
        <v>1.528E-2</v>
      </c>
      <c r="E508" s="18">
        <v>-0.13189999999999999</v>
      </c>
      <c r="F508" s="18">
        <v>1.518</v>
      </c>
      <c r="G508" s="18">
        <v>0.26629999999999998</v>
      </c>
      <c r="H508" s="18">
        <v>-0.18099999999999999</v>
      </c>
      <c r="I508" s="18">
        <v>2.38</v>
      </c>
      <c r="J508" s="18">
        <v>0.4556</v>
      </c>
      <c r="K508" s="18">
        <v>0.32929999999999998</v>
      </c>
      <c r="L508" s="18">
        <v>3.2250000000000001</v>
      </c>
      <c r="M508" s="18">
        <v>0.12529999999999999</v>
      </c>
      <c r="O508" s="18"/>
      <c r="P508" s="18"/>
      <c r="Q508" s="18"/>
      <c r="R508" s="18"/>
      <c r="S508" s="18"/>
      <c r="T508" s="18"/>
      <c r="U508" s="18"/>
      <c r="W508" s="18"/>
      <c r="X508" s="18"/>
      <c r="Y508" s="18"/>
      <c r="Z508" s="18"/>
      <c r="AA508" s="18"/>
      <c r="AB508" s="18"/>
      <c r="AC508" s="18"/>
      <c r="AD508" s="18"/>
      <c r="AE508" s="18"/>
    </row>
    <row r="509" spans="2:31" x14ac:dyDescent="0.15">
      <c r="B509">
        <v>0.76500000000000001</v>
      </c>
      <c r="C509">
        <v>7</v>
      </c>
      <c r="D509" s="18">
        <v>7.2350000000000001E-3</v>
      </c>
      <c r="E509" s="18">
        <v>-0.57340000000000002</v>
      </c>
      <c r="F509" s="18">
        <v>2.448</v>
      </c>
      <c r="G509" s="18">
        <v>0.47749999999999998</v>
      </c>
      <c r="H509" s="18">
        <v>0.28470000000000001</v>
      </c>
      <c r="I509" s="18">
        <v>2.1880000000000002</v>
      </c>
      <c r="J509" s="18">
        <v>0.1041</v>
      </c>
      <c r="K509" s="18">
        <v>0.31</v>
      </c>
      <c r="L509" s="18">
        <v>3.496</v>
      </c>
      <c r="M509" s="18">
        <v>0.1237</v>
      </c>
      <c r="O509" s="18"/>
      <c r="P509" s="18"/>
      <c r="Q509" s="18"/>
      <c r="R509" s="18"/>
      <c r="S509" s="18"/>
      <c r="T509" s="18"/>
      <c r="U509" s="18"/>
      <c r="W509" s="18"/>
      <c r="X509" s="18"/>
      <c r="Y509" s="18"/>
      <c r="Z509" s="18"/>
      <c r="AA509" s="18"/>
      <c r="AB509" s="18"/>
      <c r="AC509" s="18"/>
      <c r="AD509" s="18"/>
      <c r="AE509" s="18"/>
    </row>
    <row r="510" spans="2:31" x14ac:dyDescent="0.15">
      <c r="B510">
        <v>0.76500000000000001</v>
      </c>
      <c r="C510">
        <v>10</v>
      </c>
      <c r="D510" s="18">
        <v>-7.8169999999999993E-3</v>
      </c>
      <c r="E510" s="18">
        <v>-0.74780000000000002</v>
      </c>
      <c r="F510" s="18">
        <v>2.7360000000000002</v>
      </c>
      <c r="G510" s="18">
        <v>0.44419999999999998</v>
      </c>
      <c r="H510" s="18">
        <v>0.27960000000000002</v>
      </c>
      <c r="I510" s="18">
        <v>2.41</v>
      </c>
      <c r="J510" s="18">
        <v>6.9500000000000006E-2</v>
      </c>
      <c r="K510" s="18">
        <v>0.60599999999999998</v>
      </c>
      <c r="L510" s="18">
        <v>3.6019999999999999</v>
      </c>
      <c r="M510" s="18">
        <v>0.35360000000000003</v>
      </c>
      <c r="O510" s="18"/>
      <c r="P510" s="114" t="s">
        <v>676</v>
      </c>
      <c r="Q510" t="s">
        <v>657</v>
      </c>
      <c r="R510" t="s">
        <v>659</v>
      </c>
      <c r="S510" t="s">
        <v>658</v>
      </c>
      <c r="T510" s="114" t="s">
        <v>676</v>
      </c>
      <c r="U510" t="s">
        <v>657</v>
      </c>
      <c r="V510" t="s">
        <v>659</v>
      </c>
      <c r="W510" t="s">
        <v>658</v>
      </c>
      <c r="X510" s="114" t="s">
        <v>676</v>
      </c>
      <c r="Y510" t="s">
        <v>657</v>
      </c>
      <c r="Z510" t="s">
        <v>659</v>
      </c>
      <c r="AA510" t="s">
        <v>658</v>
      </c>
      <c r="AB510" s="114" t="s">
        <v>676</v>
      </c>
      <c r="AC510" t="s">
        <v>657</v>
      </c>
      <c r="AD510" t="s">
        <v>659</v>
      </c>
      <c r="AE510" t="s">
        <v>658</v>
      </c>
    </row>
    <row r="511" spans="2:31" x14ac:dyDescent="0.15">
      <c r="B511">
        <v>0.76500000000000001</v>
      </c>
      <c r="C511">
        <v>15</v>
      </c>
      <c r="D511" s="18">
        <v>-4.4910000000000002E-3</v>
      </c>
      <c r="E511" s="18">
        <v>-7.1599999999999997E-2</v>
      </c>
      <c r="F511" s="18">
        <v>1.335</v>
      </c>
      <c r="G511" s="18">
        <v>0.1275</v>
      </c>
      <c r="H511" s="18">
        <v>8.6879999999999999E-2</v>
      </c>
      <c r="I511" s="18">
        <v>2.3420000000000001</v>
      </c>
      <c r="J511" s="18">
        <v>4.5220000000000003E-2</v>
      </c>
      <c r="K511" s="18">
        <v>-0.15840000000000001</v>
      </c>
      <c r="L511" s="18">
        <v>2.5409999999999999</v>
      </c>
      <c r="M511" s="18">
        <v>0.1023</v>
      </c>
      <c r="O511" s="18">
        <f>O82</f>
        <v>1</v>
      </c>
      <c r="P511" s="113">
        <f ca="1">R511*P661</f>
        <v>0.13048727347804953</v>
      </c>
      <c r="Q511" s="18">
        <f ca="1">P368/$P225*(1-AngCal!$C$28)+Q368/$Q225*AngCal!$C$28</f>
        <v>0.13048727347804953</v>
      </c>
      <c r="R511" s="18">
        <f ca="1">Q511*(1-AngCal!$B$28)+S511*AngCal!$B$28</f>
        <v>0.13048727347804953</v>
      </c>
      <c r="S511" s="18">
        <f ca="1">R368/$R225*(1-AngCal!$C$28)+S368/$S225*AngCal!$C$28</f>
        <v>0.13048727347804953</v>
      </c>
      <c r="T511" s="113">
        <f ca="1">V511*T661</f>
        <v>9.9106205758388216E-2</v>
      </c>
      <c r="U511" s="18">
        <f ca="1">T368/$P225*(1-AngCal!$C$28)+U368/$Q225*AngCal!$C$28</f>
        <v>9.9106205758388216E-2</v>
      </c>
      <c r="V511">
        <f ca="1">U511*(1-AngCal!$B$28)+W511*AngCal!$B$28</f>
        <v>9.9106205758388216E-2</v>
      </c>
      <c r="W511" s="18">
        <f ca="1">V368/$R225*(1-AngCal!$C$28)+W368/$S225*AngCal!$C$28</f>
        <v>9.9106205758388216E-2</v>
      </c>
      <c r="X511" s="113">
        <f ca="1">Z511*X661</f>
        <v>7.3158618101551609E-2</v>
      </c>
      <c r="Y511" s="18">
        <f ca="1">X368/$P225*(1-AngCal!$C$28)+Y368/$Q225*AngCal!$C$28</f>
        <v>7.3158618101551609E-2</v>
      </c>
      <c r="Z511" s="18">
        <f ca="1">Y511*(1-AngCal!$B$28)+AA511*AngCal!$B$28</f>
        <v>7.3158618101551609E-2</v>
      </c>
      <c r="AA511" s="18">
        <f ca="1">Z368/$R225*(1-AngCal!$C$28)+AA368/$S225*AngCal!$C$28</f>
        <v>7.3158618101551609E-2</v>
      </c>
      <c r="AB511" s="113">
        <f ca="1">AD511*AB661</f>
        <v>5.1050236984920914E-2</v>
      </c>
      <c r="AC511" s="18">
        <f ca="1">AB368/$P225*(1-AngCal!$C$28)+AC368/$Q225*AngCal!$C$28</f>
        <v>5.1050236984920914E-2</v>
      </c>
      <c r="AD511" s="18">
        <f ca="1">AC511*(1-AngCal!$B$28)+AE511*AngCal!$B$28</f>
        <v>5.1050236984920914E-2</v>
      </c>
      <c r="AE511" s="18">
        <f ca="1">AD368/$R225*(1-AngCal!$C$28)+AE368/$S225*AngCal!$C$28</f>
        <v>5.1050236984920914E-2</v>
      </c>
    </row>
    <row r="512" spans="2:31" x14ac:dyDescent="0.15">
      <c r="B512">
        <v>0.76500000000000001</v>
      </c>
      <c r="C512">
        <v>20</v>
      </c>
      <c r="D512" s="18">
        <v>9.1299999999999997E-4</v>
      </c>
      <c r="E512" s="18">
        <v>-8.5279999999999995E-2</v>
      </c>
      <c r="F512" s="18">
        <v>1.23</v>
      </c>
      <c r="G512" s="18">
        <v>0.17899999999999999</v>
      </c>
      <c r="H512" s="18">
        <v>4.8300000000000003E-2</v>
      </c>
      <c r="I512" s="18">
        <v>2.3069999999999999</v>
      </c>
      <c r="J512" s="18">
        <v>3.2079999999999997E-2</v>
      </c>
      <c r="K512" s="18">
        <v>-0.1358</v>
      </c>
      <c r="L512" s="18">
        <v>3.0489999999999999</v>
      </c>
      <c r="M512" s="18">
        <v>3.4790000000000001E-2</v>
      </c>
      <c r="O512" s="18">
        <f>O83</f>
        <v>1</v>
      </c>
      <c r="P512" s="113">
        <f ca="1">R512*P662</f>
        <v>0.13048727347804953</v>
      </c>
      <c r="Q512" s="18">
        <f ca="1">P369/$P226*(1-AngCal!$C$28)+Q369/$Q226*AngCal!$C$28</f>
        <v>0.13048727347804953</v>
      </c>
      <c r="R512" s="18">
        <f ca="1">Q512*(1-AngCal!$B$28)+S512*AngCal!$B$28</f>
        <v>0.13048727347804953</v>
      </c>
      <c r="S512" s="18">
        <f ca="1">R369/$R226*(1-AngCal!$C$28)+S369/$S226*AngCal!$C$28</f>
        <v>0.13048727347804953</v>
      </c>
      <c r="T512" s="113">
        <f ca="1">V512*T662</f>
        <v>9.9106205758388216E-2</v>
      </c>
      <c r="U512" s="18">
        <f ca="1">T369/$P226*(1-AngCal!$C$28)+U369/$Q226*AngCal!$C$28</f>
        <v>9.9106205758388216E-2</v>
      </c>
      <c r="V512">
        <f ca="1">U512*(1-AngCal!$B$28)+W512*AngCal!$B$28</f>
        <v>9.9106205758388216E-2</v>
      </c>
      <c r="W512" s="18">
        <f ca="1">V369/$R226*(1-AngCal!$C$28)+W369/$S226*AngCal!$C$28</f>
        <v>9.9106205758388216E-2</v>
      </c>
      <c r="X512" s="113">
        <f ca="1">Z512*X662</f>
        <v>7.3158618101551609E-2</v>
      </c>
      <c r="Y512" s="18">
        <f ca="1">X369/$P226*(1-AngCal!$C$28)+Y369/$Q226*AngCal!$C$28</f>
        <v>7.3158618101551609E-2</v>
      </c>
      <c r="Z512" s="18">
        <f ca="1">Y512*(1-AngCal!$B$28)+AA512*AngCal!$B$28</f>
        <v>7.3158618101551609E-2</v>
      </c>
      <c r="AA512" s="18">
        <f ca="1">Z369/$R226*(1-AngCal!$C$28)+AA369/$S226*AngCal!$C$28</f>
        <v>7.3158618101551609E-2</v>
      </c>
      <c r="AB512" s="113">
        <f ca="1">AD512*AB662</f>
        <v>5.1050236984920914E-2</v>
      </c>
      <c r="AC512" s="18">
        <f ca="1">AB369/$P226*(1-AngCal!$C$28)+AC369/$Q226*AngCal!$C$28</f>
        <v>5.1050236984920914E-2</v>
      </c>
      <c r="AD512" s="18">
        <f ca="1">AC512*(1-AngCal!$B$28)+AE512*AngCal!$B$28</f>
        <v>5.1050236984920914E-2</v>
      </c>
      <c r="AE512" s="18">
        <f ca="1">AD369/$R226*(1-AngCal!$C$28)+AE369/$S226*AngCal!$C$28</f>
        <v>5.1050236984920914E-2</v>
      </c>
    </row>
    <row r="513" spans="2:31" x14ac:dyDescent="0.15">
      <c r="B513">
        <v>1.901</v>
      </c>
      <c r="C513">
        <v>1</v>
      </c>
      <c r="D513" s="18">
        <v>-1.6699999999999999E-4</v>
      </c>
      <c r="E513" s="18">
        <v>-0.37559999999999999</v>
      </c>
      <c r="F513" s="18">
        <v>1.056</v>
      </c>
      <c r="G513" s="18">
        <v>0.15049999999999999</v>
      </c>
      <c r="H513" s="18">
        <v>0.43919999999999998</v>
      </c>
      <c r="I513" s="18">
        <v>2.0489999999999999</v>
      </c>
      <c r="J513" s="18">
        <v>0.12909999999999999</v>
      </c>
      <c r="K513" s="18">
        <v>5.5519999999999996E-3</v>
      </c>
      <c r="L513" s="18">
        <v>0.1888</v>
      </c>
      <c r="M513" s="18">
        <v>7.8420000000000004E-2</v>
      </c>
      <c r="O513" s="18">
        <f>O84</f>
        <v>1</v>
      </c>
      <c r="P513" s="113">
        <f ca="1">R513*P663</f>
        <v>0.13048727347804953</v>
      </c>
      <c r="Q513" s="18">
        <f ca="1">P370/$P227*(1-AngCal!$C$28)+Q370/$Q227*AngCal!$C$28</f>
        <v>0.13048727347804953</v>
      </c>
      <c r="R513" s="18">
        <f ca="1">Q513*(1-AngCal!$B$28)+S513*AngCal!$B$28</f>
        <v>0.13048727347804953</v>
      </c>
      <c r="S513" s="18">
        <f ca="1">R370/$R227*(1-AngCal!$C$28)+S370/$S227*AngCal!$C$28</f>
        <v>0.13048727347804953</v>
      </c>
      <c r="T513" s="113">
        <f ca="1">V513*T663</f>
        <v>9.9106205758388216E-2</v>
      </c>
      <c r="U513" s="18">
        <f ca="1">T370/$P227*(1-AngCal!$C$28)+U370/$Q227*AngCal!$C$28</f>
        <v>9.9106205758388216E-2</v>
      </c>
      <c r="V513">
        <f ca="1">U513*(1-AngCal!$B$28)+W513*AngCal!$B$28</f>
        <v>9.9106205758388216E-2</v>
      </c>
      <c r="W513" s="18">
        <f ca="1">V370/$R227*(1-AngCal!$C$28)+W370/$S227*AngCal!$C$28</f>
        <v>9.9106205758388216E-2</v>
      </c>
      <c r="X513" s="113">
        <f ca="1">Z513*X663</f>
        <v>7.3158618101551609E-2</v>
      </c>
      <c r="Y513" s="18">
        <f ca="1">X370/$P227*(1-AngCal!$C$28)+Y370/$Q227*AngCal!$C$28</f>
        <v>7.3158618101551609E-2</v>
      </c>
      <c r="Z513" s="18">
        <f ca="1">Y513*(1-AngCal!$B$28)+AA513*AngCal!$B$28</f>
        <v>7.3158618101551609E-2</v>
      </c>
      <c r="AA513" s="18">
        <f ca="1">Z370/$R227*(1-AngCal!$C$28)+AA370/$S227*AngCal!$C$28</f>
        <v>7.3158618101551609E-2</v>
      </c>
      <c r="AB513" s="113">
        <f ca="1">AD513*AB663</f>
        <v>5.1050236984920914E-2</v>
      </c>
      <c r="AC513" s="18">
        <f ca="1">AB370/$P227*(1-AngCal!$C$28)+AC370/$Q227*AngCal!$C$28</f>
        <v>5.1050236984920914E-2</v>
      </c>
      <c r="AD513" s="18">
        <f ca="1">AC513*(1-AngCal!$B$28)+AE513*AngCal!$B$28</f>
        <v>5.1050236984920914E-2</v>
      </c>
      <c r="AE513" s="18">
        <f ca="1">AD370/$R227*(1-AngCal!$C$28)+AE370/$S227*AngCal!$C$28</f>
        <v>5.1050236984920914E-2</v>
      </c>
    </row>
    <row r="514" spans="2:31" x14ac:dyDescent="0.15">
      <c r="B514">
        <v>1.901</v>
      </c>
      <c r="C514">
        <v>3</v>
      </c>
      <c r="D514" s="18">
        <v>6.8380000000000003E-3</v>
      </c>
      <c r="E514" s="18">
        <v>-0.1285</v>
      </c>
      <c r="F514" s="18">
        <v>1.292</v>
      </c>
      <c r="G514" s="18">
        <v>0.1298</v>
      </c>
      <c r="H514" s="18">
        <v>-0.17519999999999999</v>
      </c>
      <c r="I514" s="18">
        <v>1.968</v>
      </c>
      <c r="J514" s="18">
        <v>0.1085</v>
      </c>
      <c r="K514" s="18">
        <v>0.36549999999999999</v>
      </c>
      <c r="L514" s="18">
        <v>2.8980000000000001</v>
      </c>
      <c r="M514" s="18">
        <v>0.12239999999999999</v>
      </c>
      <c r="O514" s="18">
        <f>O85</f>
        <v>1</v>
      </c>
      <c r="P514" s="113">
        <f ca="1">R514*P664</f>
        <v>0.13048727347804953</v>
      </c>
      <c r="Q514" s="18">
        <f ca="1">P371/$P228*(1-AngCal!$C$28)+Q371/$Q228*AngCal!$C$28</f>
        <v>0.13048727347804953</v>
      </c>
      <c r="R514" s="18">
        <f ca="1">Q514*(1-AngCal!$B$28)+S514*AngCal!$B$28</f>
        <v>0.13048727347804953</v>
      </c>
      <c r="S514" s="18">
        <f ca="1">R371/$R228*(1-AngCal!$C$28)+S371/$S228*AngCal!$C$28</f>
        <v>0.13048727347804953</v>
      </c>
      <c r="T514" s="113">
        <f ca="1">V514*T664</f>
        <v>9.9106205758388216E-2</v>
      </c>
      <c r="U514" s="18">
        <f ca="1">T371/$P228*(1-AngCal!$C$28)+U371/$Q228*AngCal!$C$28</f>
        <v>9.9106205758388216E-2</v>
      </c>
      <c r="V514">
        <f ca="1">U514*(1-AngCal!$B$28)+W514*AngCal!$B$28</f>
        <v>9.9106205758388216E-2</v>
      </c>
      <c r="W514" s="18">
        <f ca="1">V371/$R228*(1-AngCal!$C$28)+W371/$S228*AngCal!$C$28</f>
        <v>9.9106205758388216E-2</v>
      </c>
      <c r="X514" s="113">
        <f ca="1">Z514*X664</f>
        <v>7.3158618101551609E-2</v>
      </c>
      <c r="Y514" s="18">
        <f ca="1">X371/$P228*(1-AngCal!$C$28)+Y371/$Q228*AngCal!$C$28</f>
        <v>7.3158618101551609E-2</v>
      </c>
      <c r="Z514" s="18">
        <f ca="1">Y514*(1-AngCal!$B$28)+AA514*AngCal!$B$28</f>
        <v>7.3158618101551609E-2</v>
      </c>
      <c r="AA514" s="18">
        <f ca="1">Z371/$R228*(1-AngCal!$C$28)+AA371/$S228*AngCal!$C$28</f>
        <v>7.3158618101551609E-2</v>
      </c>
      <c r="AB514" s="113">
        <f ca="1">AD514*AB664</f>
        <v>5.1050236984920914E-2</v>
      </c>
      <c r="AC514" s="18">
        <f ca="1">AB371/$P228*(1-AngCal!$C$28)+AC371/$Q228*AngCal!$C$28</f>
        <v>5.1050236984920914E-2</v>
      </c>
      <c r="AD514" s="18">
        <f ca="1">AC514*(1-AngCal!$B$28)+AE514*AngCal!$B$28</f>
        <v>5.1050236984920914E-2</v>
      </c>
      <c r="AE514" s="18">
        <f ca="1">AD371/$R228*(1-AngCal!$C$28)+AE371/$S228*AngCal!$C$28</f>
        <v>5.1050236984920914E-2</v>
      </c>
    </row>
    <row r="515" spans="2:31" x14ac:dyDescent="0.15">
      <c r="B515">
        <v>1.901</v>
      </c>
      <c r="C515">
        <v>5</v>
      </c>
      <c r="D515" s="18">
        <v>-0.22670000000000001</v>
      </c>
      <c r="E515" s="18">
        <v>1.0029999999999999</v>
      </c>
      <c r="F515" s="18">
        <v>2.4740000000000002</v>
      </c>
      <c r="G515" s="18">
        <v>2.5</v>
      </c>
      <c r="H515" s="18">
        <v>-0.98399999999999999</v>
      </c>
      <c r="I515" s="18">
        <v>2.3210000000000002</v>
      </c>
      <c r="J515" s="18">
        <v>0.77459999999999996</v>
      </c>
      <c r="K515" s="18">
        <v>0.52480000000000004</v>
      </c>
      <c r="L515" s="18">
        <v>3.161</v>
      </c>
      <c r="M515" s="18">
        <v>0.15079999999999999</v>
      </c>
      <c r="O515" s="18">
        <f>O86</f>
        <v>1</v>
      </c>
      <c r="P515" s="113">
        <f ca="1">R515*P665</f>
        <v>0.13048727347804953</v>
      </c>
      <c r="Q515" s="18">
        <f ca="1">P372/$P229*(1-AngCal!$C$28)+Q372/$Q229*AngCal!$C$28</f>
        <v>0.13048727347804953</v>
      </c>
      <c r="R515" s="18">
        <f ca="1">Q515*(1-AngCal!$B$28)+S515*AngCal!$B$28</f>
        <v>0.13048727347804953</v>
      </c>
      <c r="S515" s="18">
        <f ca="1">R372/$R229*(1-AngCal!$C$28)+S372/$S229*AngCal!$C$28</f>
        <v>0.13048727347804953</v>
      </c>
      <c r="T515" s="113">
        <f ca="1">V515*T665</f>
        <v>9.9106205758388216E-2</v>
      </c>
      <c r="U515" s="18">
        <f ca="1">T372/$P229*(1-AngCal!$C$28)+U372/$Q229*AngCal!$C$28</f>
        <v>9.9106205758388216E-2</v>
      </c>
      <c r="V515">
        <f ca="1">U515*(1-AngCal!$B$28)+W515*AngCal!$B$28</f>
        <v>9.9106205758388216E-2</v>
      </c>
      <c r="W515" s="18">
        <f ca="1">V372/$R229*(1-AngCal!$C$28)+W372/$S229*AngCal!$C$28</f>
        <v>9.9106205758388216E-2</v>
      </c>
      <c r="X515" s="113">
        <f ca="1">Z515*X665</f>
        <v>7.3158618101551609E-2</v>
      </c>
      <c r="Y515" s="18">
        <f ca="1">X372/$P229*(1-AngCal!$C$28)+Y372/$Q229*AngCal!$C$28</f>
        <v>7.3158618101551609E-2</v>
      </c>
      <c r="Z515" s="18">
        <f ca="1">Y515*(1-AngCal!$B$28)+AA515*AngCal!$B$28</f>
        <v>7.3158618101551609E-2</v>
      </c>
      <c r="AA515" s="18">
        <f ca="1">Z372/$R229*(1-AngCal!$C$28)+AA372/$S229*AngCal!$C$28</f>
        <v>7.3158618101551609E-2</v>
      </c>
      <c r="AB515" s="113">
        <f ca="1">AD515*AB665</f>
        <v>5.1050236984920914E-2</v>
      </c>
      <c r="AC515" s="18">
        <f ca="1">AB372/$P229*(1-AngCal!$C$28)+AC372/$Q229*AngCal!$C$28</f>
        <v>5.1050236984920914E-2</v>
      </c>
      <c r="AD515" s="18">
        <f ca="1">AC515*(1-AngCal!$B$28)+AE515*AngCal!$B$28</f>
        <v>5.1050236984920914E-2</v>
      </c>
      <c r="AE515" s="18">
        <f ca="1">AD372/$R229*(1-AngCal!$C$28)+AE372/$S229*AngCal!$C$28</f>
        <v>5.1050236984920914E-2</v>
      </c>
    </row>
    <row r="516" spans="2:31" x14ac:dyDescent="0.15">
      <c r="B516">
        <v>1.901</v>
      </c>
      <c r="C516">
        <v>7</v>
      </c>
      <c r="D516" s="18">
        <v>1.374E-3</v>
      </c>
      <c r="E516" s="18">
        <v>-0.11</v>
      </c>
      <c r="F516" s="18">
        <v>1.27</v>
      </c>
      <c r="G516" s="18">
        <v>0.11700000000000001</v>
      </c>
      <c r="H516" s="18">
        <v>-0.19009999999999999</v>
      </c>
      <c r="I516" s="18">
        <v>2.6080000000000001</v>
      </c>
      <c r="J516" s="18">
        <v>0.10639999999999999</v>
      </c>
      <c r="K516" s="18">
        <v>0.4012</v>
      </c>
      <c r="L516" s="18">
        <v>3.4220000000000002</v>
      </c>
      <c r="M516" s="18">
        <v>0.16250000000000001</v>
      </c>
      <c r="O516" s="18">
        <f t="shared" ref="O516:O540" si="90">O87</f>
        <v>1</v>
      </c>
      <c r="P516" s="113">
        <f t="shared" ref="P516:P579" ca="1" si="91">R516*P666</f>
        <v>0.13048727347804953</v>
      </c>
      <c r="Q516" s="18">
        <f ca="1">P373/$P230*(1-AngCal!$C$28)+Q373/$Q230*AngCal!$C$28</f>
        <v>0.13048727347804953</v>
      </c>
      <c r="R516" s="18">
        <f ca="1">Q516*(1-AngCal!$B$28)+S516*AngCal!$B$28</f>
        <v>0.13048727347804953</v>
      </c>
      <c r="S516" s="18">
        <f ca="1">R373/$R230*(1-AngCal!$C$28)+S373/$S230*AngCal!$C$28</f>
        <v>0.13048727347804953</v>
      </c>
      <c r="T516" s="113">
        <f t="shared" ref="T516:T579" ca="1" si="92">V516*T666</f>
        <v>9.9106205758388216E-2</v>
      </c>
      <c r="U516" s="18">
        <f ca="1">T373/$P230*(1-AngCal!$C$28)+U373/$Q230*AngCal!$C$28</f>
        <v>9.9106205758388216E-2</v>
      </c>
      <c r="V516">
        <f ca="1">U516*(1-AngCal!$B$28)+W516*AngCal!$B$28</f>
        <v>9.9106205758388216E-2</v>
      </c>
      <c r="W516" s="18">
        <f ca="1">V373/$R230*(1-AngCal!$C$28)+W373/$S230*AngCal!$C$28</f>
        <v>9.9106205758388216E-2</v>
      </c>
      <c r="X516" s="113">
        <f t="shared" ref="X516:X579" ca="1" si="93">Z516*X666</f>
        <v>7.3158618101551609E-2</v>
      </c>
      <c r="Y516" s="18">
        <f ca="1">X373/$P230*(1-AngCal!$C$28)+Y373/$Q230*AngCal!$C$28</f>
        <v>7.3158618101551609E-2</v>
      </c>
      <c r="Z516" s="18">
        <f ca="1">Y516*(1-AngCal!$B$28)+AA516*AngCal!$B$28</f>
        <v>7.3158618101551609E-2</v>
      </c>
      <c r="AA516" s="18">
        <f ca="1">Z373/$R230*(1-AngCal!$C$28)+AA373/$S230*AngCal!$C$28</f>
        <v>7.3158618101551609E-2</v>
      </c>
      <c r="AB516" s="113">
        <f t="shared" ref="AB516:AB579" ca="1" si="94">AD516*AB666</f>
        <v>5.1050236984920914E-2</v>
      </c>
      <c r="AC516" s="18">
        <f ca="1">AB373/$P230*(1-AngCal!$C$28)+AC373/$Q230*AngCal!$C$28</f>
        <v>5.1050236984920914E-2</v>
      </c>
      <c r="AD516" s="18">
        <f ca="1">AC516*(1-AngCal!$B$28)+AE516*AngCal!$B$28</f>
        <v>5.1050236984920914E-2</v>
      </c>
      <c r="AE516" s="18">
        <f ca="1">AD373/$R230*(1-AngCal!$C$28)+AE373/$S230*AngCal!$C$28</f>
        <v>5.1050236984920914E-2</v>
      </c>
    </row>
    <row r="517" spans="2:31" x14ac:dyDescent="0.15">
      <c r="B517">
        <v>1.901</v>
      </c>
      <c r="C517">
        <v>10</v>
      </c>
      <c r="D517" s="18">
        <v>3.686E-3</v>
      </c>
      <c r="E517" s="18">
        <v>-0.104</v>
      </c>
      <c r="F517" s="18">
        <v>1.266</v>
      </c>
      <c r="G517" s="18">
        <v>9.017E-2</v>
      </c>
      <c r="H517" s="18">
        <v>0.35659999999999997</v>
      </c>
      <c r="I517" s="18">
        <v>2.3540000000000001</v>
      </c>
      <c r="J517" s="18">
        <v>3.5499999999999997E-2</v>
      </c>
      <c r="K517" s="18">
        <v>-0.27660000000000001</v>
      </c>
      <c r="L517" s="18">
        <v>2.8570000000000002</v>
      </c>
      <c r="M517" s="18">
        <v>6.7519999999999997E-2</v>
      </c>
      <c r="O517" s="18">
        <f t="shared" si="90"/>
        <v>1</v>
      </c>
      <c r="P517" s="113">
        <f t="shared" ca="1" si="91"/>
        <v>0.13048727347804953</v>
      </c>
      <c r="Q517" s="18">
        <f ca="1">P374/$P231*(1-AngCal!$C$28)+Q374/$Q231*AngCal!$C$28</f>
        <v>0.13048727347804953</v>
      </c>
      <c r="R517" s="18">
        <f ca="1">Q517*(1-AngCal!$B$28)+S517*AngCal!$B$28</f>
        <v>0.13048727347804953</v>
      </c>
      <c r="S517" s="18">
        <f ca="1">R374/$R231*(1-AngCal!$C$28)+S374/$S231*AngCal!$C$28</f>
        <v>0.13048727347804953</v>
      </c>
      <c r="T517" s="113">
        <f t="shared" ca="1" si="92"/>
        <v>9.9106205758388216E-2</v>
      </c>
      <c r="U517" s="18">
        <f ca="1">T374/$P231*(1-AngCal!$C$28)+U374/$Q231*AngCal!$C$28</f>
        <v>9.9106205758388216E-2</v>
      </c>
      <c r="V517">
        <f ca="1">U517*(1-AngCal!$B$28)+W517*AngCal!$B$28</f>
        <v>9.9106205758388216E-2</v>
      </c>
      <c r="W517" s="18">
        <f ca="1">V374/$R231*(1-AngCal!$C$28)+W374/$S231*AngCal!$C$28</f>
        <v>9.9106205758388216E-2</v>
      </c>
      <c r="X517" s="113">
        <f t="shared" ca="1" si="93"/>
        <v>7.3158618101551609E-2</v>
      </c>
      <c r="Y517" s="18">
        <f ca="1">X374/$P231*(1-AngCal!$C$28)+Y374/$Q231*AngCal!$C$28</f>
        <v>7.3158618101551609E-2</v>
      </c>
      <c r="Z517" s="18">
        <f ca="1">Y517*(1-AngCal!$B$28)+AA517*AngCal!$B$28</f>
        <v>7.3158618101551609E-2</v>
      </c>
      <c r="AA517" s="18">
        <f ca="1">Z374/$R231*(1-AngCal!$C$28)+AA374/$S231*AngCal!$C$28</f>
        <v>7.3158618101551609E-2</v>
      </c>
      <c r="AB517" s="113">
        <f t="shared" ca="1" si="94"/>
        <v>5.1050236984920914E-2</v>
      </c>
      <c r="AC517" s="18">
        <f ca="1">AB374/$P231*(1-AngCal!$C$28)+AC374/$Q231*AngCal!$C$28</f>
        <v>5.1050236984920914E-2</v>
      </c>
      <c r="AD517" s="18">
        <f ca="1">AC517*(1-AngCal!$B$28)+AE517*AngCal!$B$28</f>
        <v>5.1050236984920914E-2</v>
      </c>
      <c r="AE517" s="18">
        <f ca="1">AD374/$R231*(1-AngCal!$C$28)+AE374/$S231*AngCal!$C$28</f>
        <v>5.1050236984920914E-2</v>
      </c>
    </row>
    <row r="518" spans="2:31" x14ac:dyDescent="0.15">
      <c r="B518">
        <v>1.901</v>
      </c>
      <c r="C518">
        <v>15</v>
      </c>
      <c r="D518" s="18">
        <v>-8.574E-3</v>
      </c>
      <c r="E518" s="18">
        <v>-0.46839999999999998</v>
      </c>
      <c r="F518" s="18">
        <v>1.74</v>
      </c>
      <c r="G518" s="18">
        <v>0.39389999999999997</v>
      </c>
      <c r="H518" s="18">
        <v>0.96350000000000002</v>
      </c>
      <c r="I518" s="18">
        <v>2.7570000000000001</v>
      </c>
      <c r="J518" s="18">
        <v>0.65369999999999995</v>
      </c>
      <c r="K518" s="18">
        <v>-0.41720000000000002</v>
      </c>
      <c r="L518" s="18">
        <v>2.915</v>
      </c>
      <c r="M518" s="18">
        <v>4.8460000000000003E-2</v>
      </c>
      <c r="O518" s="18">
        <f t="shared" si="90"/>
        <v>1</v>
      </c>
      <c r="P518" s="113">
        <f t="shared" ca="1" si="91"/>
        <v>0.13048727347804953</v>
      </c>
      <c r="Q518" s="18">
        <f ca="1">P375/$P232*(1-AngCal!$C$28)+Q375/$Q232*AngCal!$C$28</f>
        <v>0.13048727347804953</v>
      </c>
      <c r="R518" s="18">
        <f ca="1">Q518*(1-AngCal!$B$28)+S518*AngCal!$B$28</f>
        <v>0.13048727347804953</v>
      </c>
      <c r="S518" s="18">
        <f ca="1">R375/$R232*(1-AngCal!$C$28)+S375/$S232*AngCal!$C$28</f>
        <v>0.13048727347804953</v>
      </c>
      <c r="T518" s="113">
        <f t="shared" ca="1" si="92"/>
        <v>9.9106205758388216E-2</v>
      </c>
      <c r="U518" s="18">
        <f ca="1">T375/$P232*(1-AngCal!$C$28)+U375/$Q232*AngCal!$C$28</f>
        <v>9.9106205758388216E-2</v>
      </c>
      <c r="V518">
        <f ca="1">U518*(1-AngCal!$B$28)+W518*AngCal!$B$28</f>
        <v>9.9106205758388216E-2</v>
      </c>
      <c r="W518" s="18">
        <f ca="1">V375/$R232*(1-AngCal!$C$28)+W375/$S232*AngCal!$C$28</f>
        <v>9.9106205758388216E-2</v>
      </c>
      <c r="X518" s="113">
        <f t="shared" ca="1" si="93"/>
        <v>7.3158618101551609E-2</v>
      </c>
      <c r="Y518" s="18">
        <f ca="1">X375/$P232*(1-AngCal!$C$28)+Y375/$Q232*AngCal!$C$28</f>
        <v>7.3158618101551609E-2</v>
      </c>
      <c r="Z518" s="18">
        <f ca="1">Y518*(1-AngCal!$B$28)+AA518*AngCal!$B$28</f>
        <v>7.3158618101551609E-2</v>
      </c>
      <c r="AA518" s="18">
        <f ca="1">Z375/$R232*(1-AngCal!$C$28)+AA375/$S232*AngCal!$C$28</f>
        <v>7.3158618101551609E-2</v>
      </c>
      <c r="AB518" s="113">
        <f t="shared" ca="1" si="94"/>
        <v>5.1050236984920914E-2</v>
      </c>
      <c r="AC518" s="18">
        <f ca="1">AB375/$P232*(1-AngCal!$C$28)+AC375/$Q232*AngCal!$C$28</f>
        <v>5.1050236984920914E-2</v>
      </c>
      <c r="AD518" s="18">
        <f ca="1">AC518*(1-AngCal!$B$28)+AE518*AngCal!$B$28</f>
        <v>5.1050236984920914E-2</v>
      </c>
      <c r="AE518" s="18">
        <f ca="1">AD375/$R232*(1-AngCal!$C$28)+AE375/$S232*AngCal!$C$28</f>
        <v>5.1050236984920914E-2</v>
      </c>
    </row>
    <row r="519" spans="2:31" x14ac:dyDescent="0.15">
      <c r="B519">
        <v>1.901</v>
      </c>
      <c r="C519">
        <v>20</v>
      </c>
      <c r="D519" s="18">
        <v>8.7670000000000005E-3</v>
      </c>
      <c r="E519" s="18">
        <v>-7.2599999999999998E-2</v>
      </c>
      <c r="F519" s="18">
        <v>1.2030000000000001</v>
      </c>
      <c r="G519" s="18">
        <v>0.51549999999999996</v>
      </c>
      <c r="H519" s="18">
        <v>9.3399999999999997E-2</v>
      </c>
      <c r="I519" s="18">
        <v>2.5009999999999999</v>
      </c>
      <c r="J519" s="18">
        <v>4.4540000000000003E-2</v>
      </c>
      <c r="K519" s="18">
        <v>-0.16289999999999999</v>
      </c>
      <c r="L519" s="18">
        <v>3.048</v>
      </c>
      <c r="M519" s="18">
        <v>3.3959999999999997E-2</v>
      </c>
      <c r="O519" s="18">
        <f t="shared" si="90"/>
        <v>1</v>
      </c>
      <c r="P519" s="113">
        <f t="shared" ca="1" si="91"/>
        <v>0.13048727347804953</v>
      </c>
      <c r="Q519" s="18">
        <f ca="1">P376/$P233*(1-AngCal!$C$28)+Q376/$Q233*AngCal!$C$28</f>
        <v>0.13048727347804953</v>
      </c>
      <c r="R519" s="18">
        <f ca="1">Q519*(1-AngCal!$B$28)+S519*AngCal!$B$28</f>
        <v>0.13048727347804953</v>
      </c>
      <c r="S519" s="18">
        <f ca="1">R376/$R233*(1-AngCal!$C$28)+S376/$S233*AngCal!$C$28</f>
        <v>0.13048727347804953</v>
      </c>
      <c r="T519" s="113">
        <f t="shared" ca="1" si="92"/>
        <v>9.9106205758388216E-2</v>
      </c>
      <c r="U519" s="18">
        <f ca="1">T376/$P233*(1-AngCal!$C$28)+U376/$Q233*AngCal!$C$28</f>
        <v>9.9106205758388216E-2</v>
      </c>
      <c r="V519">
        <f ca="1">U519*(1-AngCal!$B$28)+W519*AngCal!$B$28</f>
        <v>9.9106205758388216E-2</v>
      </c>
      <c r="W519" s="18">
        <f ca="1">V376/$R233*(1-AngCal!$C$28)+W376/$S233*AngCal!$C$28</f>
        <v>9.9106205758388216E-2</v>
      </c>
      <c r="X519" s="113">
        <f t="shared" ca="1" si="93"/>
        <v>7.3158618101551609E-2</v>
      </c>
      <c r="Y519" s="18">
        <f ca="1">X376/$P233*(1-AngCal!$C$28)+Y376/$Q233*AngCal!$C$28</f>
        <v>7.3158618101551609E-2</v>
      </c>
      <c r="Z519" s="18">
        <f ca="1">Y519*(1-AngCal!$B$28)+AA519*AngCal!$B$28</f>
        <v>7.3158618101551609E-2</v>
      </c>
      <c r="AA519" s="18">
        <f ca="1">Z376/$R233*(1-AngCal!$C$28)+AA376/$S233*AngCal!$C$28</f>
        <v>7.3158618101551609E-2</v>
      </c>
      <c r="AB519" s="113">
        <f t="shared" ca="1" si="94"/>
        <v>5.1050236984920914E-2</v>
      </c>
      <c r="AC519" s="18">
        <f ca="1">AB376/$P233*(1-AngCal!$C$28)+AC376/$Q233*AngCal!$C$28</f>
        <v>5.1050236984920914E-2</v>
      </c>
      <c r="AD519" s="18">
        <f ca="1">AC519*(1-AngCal!$B$28)+AE519*AngCal!$B$28</f>
        <v>5.1050236984920914E-2</v>
      </c>
      <c r="AE519" s="18">
        <f ca="1">AD376/$R233*(1-AngCal!$C$28)+AE376/$S233*AngCal!$C$28</f>
        <v>5.1050236984920914E-2</v>
      </c>
    </row>
    <row r="520" spans="2:31" x14ac:dyDescent="0.15">
      <c r="B520">
        <v>4.0910000000000002</v>
      </c>
      <c r="C520">
        <v>1</v>
      </c>
      <c r="D520" s="18">
        <v>1.736E-2</v>
      </c>
      <c r="E520" s="18">
        <v>-0.21890000000000001</v>
      </c>
      <c r="F520" s="18">
        <v>0.97809999999999997</v>
      </c>
      <c r="G520" s="18">
        <v>0.1459</v>
      </c>
      <c r="H520" s="18">
        <v>0.34749999999999998</v>
      </c>
      <c r="I520" s="18">
        <v>2.0790000000000002</v>
      </c>
      <c r="J520" s="18">
        <v>0.1406</v>
      </c>
      <c r="K520" s="18">
        <v>-4.4229999999999998E-2</v>
      </c>
      <c r="L520" s="18">
        <v>2.9820000000000002</v>
      </c>
      <c r="M520" s="18">
        <v>0.40250000000000002</v>
      </c>
      <c r="O520" s="18">
        <f t="shared" si="90"/>
        <v>1</v>
      </c>
      <c r="P520" s="113">
        <f t="shared" ca="1" si="91"/>
        <v>0.13048727347804953</v>
      </c>
      <c r="Q520" s="18">
        <f ca="1">P377/$P234*(1-AngCal!$C$28)+Q377/$Q234*AngCal!$C$28</f>
        <v>0.13048727347804953</v>
      </c>
      <c r="R520" s="18">
        <f ca="1">Q520*(1-AngCal!$B$28)+S520*AngCal!$B$28</f>
        <v>0.13048727347804953</v>
      </c>
      <c r="S520" s="18">
        <f ca="1">R377/$R234*(1-AngCal!$C$28)+S377/$S234*AngCal!$C$28</f>
        <v>0.13048727347804953</v>
      </c>
      <c r="T520" s="113">
        <f t="shared" ca="1" si="92"/>
        <v>9.9106205758388216E-2</v>
      </c>
      <c r="U520" s="18">
        <f ca="1">T377/$P234*(1-AngCal!$C$28)+U377/$Q234*AngCal!$C$28</f>
        <v>9.9106205758388216E-2</v>
      </c>
      <c r="V520">
        <f ca="1">U520*(1-AngCal!$B$28)+W520*AngCal!$B$28</f>
        <v>9.9106205758388216E-2</v>
      </c>
      <c r="W520" s="18">
        <f ca="1">V377/$R234*(1-AngCal!$C$28)+W377/$S234*AngCal!$C$28</f>
        <v>9.9106205758388216E-2</v>
      </c>
      <c r="X520" s="113">
        <f t="shared" ca="1" si="93"/>
        <v>7.3158618101551609E-2</v>
      </c>
      <c r="Y520" s="18">
        <f ca="1">X377/$P234*(1-AngCal!$C$28)+Y377/$Q234*AngCal!$C$28</f>
        <v>7.3158618101551609E-2</v>
      </c>
      <c r="Z520" s="18">
        <f ca="1">Y520*(1-AngCal!$B$28)+AA520*AngCal!$B$28</f>
        <v>7.3158618101551609E-2</v>
      </c>
      <c r="AA520" s="18">
        <f ca="1">Z377/$R234*(1-AngCal!$C$28)+AA377/$S234*AngCal!$C$28</f>
        <v>7.3158618101551609E-2</v>
      </c>
      <c r="AB520" s="113">
        <f t="shared" ca="1" si="94"/>
        <v>5.1050236984920914E-2</v>
      </c>
      <c r="AC520" s="18">
        <f ca="1">AB377/$P234*(1-AngCal!$C$28)+AC377/$Q234*AngCal!$C$28</f>
        <v>5.1050236984920914E-2</v>
      </c>
      <c r="AD520" s="18">
        <f ca="1">AC520*(1-AngCal!$B$28)+AE520*AngCal!$B$28</f>
        <v>5.1050236984920914E-2</v>
      </c>
      <c r="AE520" s="18">
        <f ca="1">AD377/$R234*(1-AngCal!$C$28)+AE377/$S234*AngCal!$C$28</f>
        <v>5.1050236984920914E-2</v>
      </c>
    </row>
    <row r="521" spans="2:31" x14ac:dyDescent="0.15">
      <c r="B521">
        <v>4.0910000000000002</v>
      </c>
      <c r="C521">
        <v>3</v>
      </c>
      <c r="D521" s="18">
        <v>7.3359999999999996E-3</v>
      </c>
      <c r="E521" s="18">
        <v>1.172E-2</v>
      </c>
      <c r="F521" s="18">
        <v>-0.23330000000000001</v>
      </c>
      <c r="G521" s="18">
        <v>0.78459999999999996</v>
      </c>
      <c r="H521" s="18">
        <v>-0.36809999999999998</v>
      </c>
      <c r="I521" s="18">
        <v>1.8240000000000001</v>
      </c>
      <c r="J521" s="18">
        <v>0.23669999999999999</v>
      </c>
      <c r="K521" s="18">
        <v>0.4662</v>
      </c>
      <c r="L521" s="18">
        <v>2.859</v>
      </c>
      <c r="M521" s="18">
        <v>0.1368</v>
      </c>
      <c r="O521" s="18">
        <f t="shared" si="90"/>
        <v>1</v>
      </c>
      <c r="P521" s="113">
        <f t="shared" ca="1" si="91"/>
        <v>0.13048727347804953</v>
      </c>
      <c r="Q521" s="18">
        <f ca="1">P378/$P235*(1-AngCal!$C$28)+Q378/$Q235*AngCal!$C$28</f>
        <v>0.13048727347804953</v>
      </c>
      <c r="R521" s="18">
        <f ca="1">Q521*(1-AngCal!$B$28)+S521*AngCal!$B$28</f>
        <v>0.13048727347804953</v>
      </c>
      <c r="S521" s="18">
        <f ca="1">R378/$R235*(1-AngCal!$C$28)+S378/$S235*AngCal!$C$28</f>
        <v>0.13048727347804953</v>
      </c>
      <c r="T521" s="113">
        <f t="shared" ca="1" si="92"/>
        <v>9.9106205758388216E-2</v>
      </c>
      <c r="U521" s="18">
        <f ca="1">T378/$P235*(1-AngCal!$C$28)+U378/$Q235*AngCal!$C$28</f>
        <v>9.9106205758388216E-2</v>
      </c>
      <c r="V521">
        <f ca="1">U521*(1-AngCal!$B$28)+W521*AngCal!$B$28</f>
        <v>9.9106205758388216E-2</v>
      </c>
      <c r="W521" s="18">
        <f ca="1">V378/$R235*(1-AngCal!$C$28)+W378/$S235*AngCal!$C$28</f>
        <v>9.9106205758388216E-2</v>
      </c>
      <c r="X521" s="113">
        <f t="shared" ca="1" si="93"/>
        <v>7.3158618101551609E-2</v>
      </c>
      <c r="Y521" s="18">
        <f ca="1">X378/$P235*(1-AngCal!$C$28)+Y378/$Q235*AngCal!$C$28</f>
        <v>7.3158618101551609E-2</v>
      </c>
      <c r="Z521" s="18">
        <f ca="1">Y521*(1-AngCal!$B$28)+AA521*AngCal!$B$28</f>
        <v>7.3158618101551609E-2</v>
      </c>
      <c r="AA521" s="18">
        <f ca="1">Z378/$R235*(1-AngCal!$C$28)+AA378/$S235*AngCal!$C$28</f>
        <v>7.3158618101551609E-2</v>
      </c>
      <c r="AB521" s="113">
        <f t="shared" ca="1" si="94"/>
        <v>5.1050236984920914E-2</v>
      </c>
      <c r="AC521" s="18">
        <f ca="1">AB378/$P235*(1-AngCal!$C$28)+AC378/$Q235*AngCal!$C$28</f>
        <v>5.1050236984920914E-2</v>
      </c>
      <c r="AD521" s="18">
        <f ca="1">AC521*(1-AngCal!$B$28)+AE521*AngCal!$B$28</f>
        <v>5.1050236984920914E-2</v>
      </c>
      <c r="AE521" s="18">
        <f ca="1">AD378/$R235*(1-AngCal!$C$28)+AE378/$S235*AngCal!$C$28</f>
        <v>5.1050236984920914E-2</v>
      </c>
    </row>
    <row r="522" spans="2:31" x14ac:dyDescent="0.15">
      <c r="B522">
        <v>4.0910000000000002</v>
      </c>
      <c r="C522">
        <v>5</v>
      </c>
      <c r="D522" s="18">
        <v>4.4260000000000002E-3</v>
      </c>
      <c r="E522" s="18">
        <v>-0.40939999999999999</v>
      </c>
      <c r="F522" s="18">
        <v>2.169</v>
      </c>
      <c r="G522" s="18">
        <v>0.34570000000000001</v>
      </c>
      <c r="H522" s="18">
        <v>2.8199999999999999E-2</v>
      </c>
      <c r="I522" s="18">
        <v>2.0569999999999999</v>
      </c>
      <c r="J522" s="18">
        <v>8.3330000000000001E-2</v>
      </c>
      <c r="K522" s="18">
        <v>0.49609999999999999</v>
      </c>
      <c r="L522" s="18">
        <v>3.1280000000000001</v>
      </c>
      <c r="M522" s="18">
        <v>0.15770000000000001</v>
      </c>
      <c r="O522" s="18">
        <f t="shared" si="90"/>
        <v>1</v>
      </c>
      <c r="P522" s="113">
        <f t="shared" ca="1" si="91"/>
        <v>0.13048727347804953</v>
      </c>
      <c r="Q522" s="18">
        <f ca="1">P379/$P236*(1-AngCal!$C$28)+Q379/$Q236*AngCal!$C$28</f>
        <v>0.13048727347804953</v>
      </c>
      <c r="R522" s="18">
        <f ca="1">Q522*(1-AngCal!$B$28)+S522*AngCal!$B$28</f>
        <v>0.13048727347804953</v>
      </c>
      <c r="S522" s="18">
        <f ca="1">R379/$R236*(1-AngCal!$C$28)+S379/$S236*AngCal!$C$28</f>
        <v>0.13048727347804953</v>
      </c>
      <c r="T522" s="113">
        <f t="shared" ca="1" si="92"/>
        <v>9.9106205758388216E-2</v>
      </c>
      <c r="U522" s="18">
        <f ca="1">T379/$P236*(1-AngCal!$C$28)+U379/$Q236*AngCal!$C$28</f>
        <v>9.9106205758388216E-2</v>
      </c>
      <c r="V522">
        <f ca="1">U522*(1-AngCal!$B$28)+W522*AngCal!$B$28</f>
        <v>9.9106205758388216E-2</v>
      </c>
      <c r="W522" s="18">
        <f ca="1">V379/$R236*(1-AngCal!$C$28)+W379/$S236*AngCal!$C$28</f>
        <v>9.9106205758388216E-2</v>
      </c>
      <c r="X522" s="113">
        <f t="shared" ca="1" si="93"/>
        <v>7.3158618101551609E-2</v>
      </c>
      <c r="Y522" s="18">
        <f ca="1">X379/$P236*(1-AngCal!$C$28)+Y379/$Q236*AngCal!$C$28</f>
        <v>7.3158618101551609E-2</v>
      </c>
      <c r="Z522" s="18">
        <f ca="1">Y522*(1-AngCal!$B$28)+AA522*AngCal!$B$28</f>
        <v>7.3158618101551609E-2</v>
      </c>
      <c r="AA522" s="18">
        <f ca="1">Z379/$R236*(1-AngCal!$C$28)+AA379/$S236*AngCal!$C$28</f>
        <v>7.3158618101551609E-2</v>
      </c>
      <c r="AB522" s="113">
        <f t="shared" ca="1" si="94"/>
        <v>5.1050236984920914E-2</v>
      </c>
      <c r="AC522" s="18">
        <f ca="1">AB379/$P236*(1-AngCal!$C$28)+AC379/$Q236*AngCal!$C$28</f>
        <v>5.1050236984920914E-2</v>
      </c>
      <c r="AD522" s="18">
        <f ca="1">AC522*(1-AngCal!$B$28)+AE522*AngCal!$B$28</f>
        <v>5.1050236984920914E-2</v>
      </c>
      <c r="AE522" s="18">
        <f ca="1">AD379/$R236*(1-AngCal!$C$28)+AE379/$S236*AngCal!$C$28</f>
        <v>5.1050236984920914E-2</v>
      </c>
    </row>
    <row r="523" spans="2:31" x14ac:dyDescent="0.15">
      <c r="B523">
        <v>4.0910000000000002</v>
      </c>
      <c r="C523">
        <v>7</v>
      </c>
      <c r="D523" s="18">
        <v>-1.204E-3</v>
      </c>
      <c r="E523" s="18">
        <v>-7.6130000000000003E-2</v>
      </c>
      <c r="F523" s="18">
        <v>1.2929999999999999</v>
      </c>
      <c r="G523" s="18">
        <v>0.16900000000000001</v>
      </c>
      <c r="H523" s="18">
        <v>-0.24809999999999999</v>
      </c>
      <c r="I523" s="18">
        <v>2.512</v>
      </c>
      <c r="J523" s="18">
        <v>9.2020000000000005E-2</v>
      </c>
      <c r="K523" s="18">
        <v>0.45079999999999998</v>
      </c>
      <c r="L523" s="18">
        <v>3.3620000000000001</v>
      </c>
      <c r="M523" s="18">
        <v>0.13450000000000001</v>
      </c>
      <c r="O523" s="18">
        <f t="shared" si="90"/>
        <v>1</v>
      </c>
      <c r="P523" s="113">
        <f t="shared" ca="1" si="91"/>
        <v>0.13048727347804953</v>
      </c>
      <c r="Q523" s="18">
        <f ca="1">P380/$P237*(1-AngCal!$C$28)+Q380/$Q237*AngCal!$C$28</f>
        <v>0.13048727347804953</v>
      </c>
      <c r="R523" s="18">
        <f ca="1">Q523*(1-AngCal!$B$28)+S523*AngCal!$B$28</f>
        <v>0.13048727347804953</v>
      </c>
      <c r="S523" s="18">
        <f ca="1">R380/$R237*(1-AngCal!$C$28)+S380/$S237*AngCal!$C$28</f>
        <v>0.13048727347804953</v>
      </c>
      <c r="T523" s="113">
        <f t="shared" ca="1" si="92"/>
        <v>9.9106205758388216E-2</v>
      </c>
      <c r="U523" s="18">
        <f ca="1">T380/$P237*(1-AngCal!$C$28)+U380/$Q237*AngCal!$C$28</f>
        <v>9.9106205758388216E-2</v>
      </c>
      <c r="V523">
        <f ca="1">U523*(1-AngCal!$B$28)+W523*AngCal!$B$28</f>
        <v>9.9106205758388216E-2</v>
      </c>
      <c r="W523" s="18">
        <f ca="1">V380/$R237*(1-AngCal!$C$28)+W380/$S237*AngCal!$C$28</f>
        <v>9.9106205758388216E-2</v>
      </c>
      <c r="X523" s="113">
        <f t="shared" ca="1" si="93"/>
        <v>7.3158618101551609E-2</v>
      </c>
      <c r="Y523" s="18">
        <f ca="1">X380/$P237*(1-AngCal!$C$28)+Y380/$Q237*AngCal!$C$28</f>
        <v>7.3158618101551609E-2</v>
      </c>
      <c r="Z523" s="18">
        <f ca="1">Y523*(1-AngCal!$B$28)+AA523*AngCal!$B$28</f>
        <v>7.3158618101551609E-2</v>
      </c>
      <c r="AA523" s="18">
        <f ca="1">Z380/$R237*(1-AngCal!$C$28)+AA380/$S237*AngCal!$C$28</f>
        <v>7.3158618101551609E-2</v>
      </c>
      <c r="AB523" s="113">
        <f t="shared" ca="1" si="94"/>
        <v>5.1050236984920914E-2</v>
      </c>
      <c r="AC523" s="18">
        <f ca="1">AB380/$P237*(1-AngCal!$C$28)+AC380/$Q237*AngCal!$C$28</f>
        <v>5.1050236984920914E-2</v>
      </c>
      <c r="AD523" s="18">
        <f ca="1">AC523*(1-AngCal!$B$28)+AE523*AngCal!$B$28</f>
        <v>5.1050236984920914E-2</v>
      </c>
      <c r="AE523" s="18">
        <f ca="1">AD380/$R237*(1-AngCal!$C$28)+AE380/$S237*AngCal!$C$28</f>
        <v>5.1050236984920914E-2</v>
      </c>
    </row>
    <row r="524" spans="2:31" x14ac:dyDescent="0.15">
      <c r="B524">
        <v>4.0910000000000002</v>
      </c>
      <c r="C524">
        <v>10</v>
      </c>
      <c r="D524" s="18">
        <v>3.1480000000000001E-2</v>
      </c>
      <c r="E524" s="18">
        <v>-9.493E-2</v>
      </c>
      <c r="F524" s="18">
        <v>1.1990000000000001</v>
      </c>
      <c r="G524" s="18">
        <v>0.14180000000000001</v>
      </c>
      <c r="H524" s="18">
        <v>-0.3765</v>
      </c>
      <c r="I524" s="18">
        <v>2.7370000000000001</v>
      </c>
      <c r="J524" s="18">
        <v>0.44269999999999998</v>
      </c>
      <c r="K524" s="18">
        <v>0.72360000000000002</v>
      </c>
      <c r="L524" s="18">
        <v>3.6080000000000001</v>
      </c>
      <c r="M524" s="18">
        <v>0.3034</v>
      </c>
      <c r="O524" s="18">
        <f t="shared" si="90"/>
        <v>1</v>
      </c>
      <c r="P524" s="113">
        <f t="shared" ca="1" si="91"/>
        <v>0.13048727347804953</v>
      </c>
      <c r="Q524" s="18">
        <f ca="1">P381/$P238*(1-AngCal!$C$28)+Q381/$Q238*AngCal!$C$28</f>
        <v>0.13048727347804953</v>
      </c>
      <c r="R524" s="18">
        <f ca="1">Q524*(1-AngCal!$B$28)+S524*AngCal!$B$28</f>
        <v>0.13048727347804953</v>
      </c>
      <c r="S524" s="18">
        <f ca="1">R381/$R238*(1-AngCal!$C$28)+S381/$S238*AngCal!$C$28</f>
        <v>0.13048727347804953</v>
      </c>
      <c r="T524" s="113">
        <f t="shared" ca="1" si="92"/>
        <v>9.9106205758388216E-2</v>
      </c>
      <c r="U524" s="18">
        <f ca="1">T381/$P238*(1-AngCal!$C$28)+U381/$Q238*AngCal!$C$28</f>
        <v>9.9106205758388216E-2</v>
      </c>
      <c r="V524">
        <f ca="1">U524*(1-AngCal!$B$28)+W524*AngCal!$B$28</f>
        <v>9.9106205758388216E-2</v>
      </c>
      <c r="W524" s="18">
        <f ca="1">V381/$R238*(1-AngCal!$C$28)+W381/$S238*AngCal!$C$28</f>
        <v>9.9106205758388216E-2</v>
      </c>
      <c r="X524" s="113">
        <f t="shared" ca="1" si="93"/>
        <v>7.3158618101551609E-2</v>
      </c>
      <c r="Y524" s="18">
        <f ca="1">X381/$P238*(1-AngCal!$C$28)+Y381/$Q238*AngCal!$C$28</f>
        <v>7.3158618101551609E-2</v>
      </c>
      <c r="Z524" s="18">
        <f ca="1">Y524*(1-AngCal!$B$28)+AA524*AngCal!$B$28</f>
        <v>7.3158618101551609E-2</v>
      </c>
      <c r="AA524" s="18">
        <f ca="1">Z381/$R238*(1-AngCal!$C$28)+AA381/$S238*AngCal!$C$28</f>
        <v>7.3158618101551609E-2</v>
      </c>
      <c r="AB524" s="113">
        <f t="shared" ca="1" si="94"/>
        <v>5.1050236984920914E-2</v>
      </c>
      <c r="AC524" s="18">
        <f ca="1">AB381/$P238*(1-AngCal!$C$28)+AC381/$Q238*AngCal!$C$28</f>
        <v>5.1050236984920914E-2</v>
      </c>
      <c r="AD524" s="18">
        <f ca="1">AC524*(1-AngCal!$B$28)+AE524*AngCal!$B$28</f>
        <v>5.1050236984920914E-2</v>
      </c>
      <c r="AE524" s="18">
        <f ca="1">AD381/$R238*(1-AngCal!$C$28)+AE381/$S238*AngCal!$C$28</f>
        <v>5.1050236984920914E-2</v>
      </c>
    </row>
    <row r="525" spans="2:31" x14ac:dyDescent="0.15">
      <c r="B525">
        <v>4.0910000000000002</v>
      </c>
      <c r="C525">
        <v>15</v>
      </c>
      <c r="D525" s="18">
        <v>2.0979999999999999E-2</v>
      </c>
      <c r="E525" s="18">
        <v>-9.4079999999999997E-2</v>
      </c>
      <c r="F525" s="18">
        <v>0.75570000000000004</v>
      </c>
      <c r="G525" s="18">
        <v>0.44119999999999998</v>
      </c>
      <c r="H525" s="18">
        <v>0.14219999999999999</v>
      </c>
      <c r="I525" s="18">
        <v>1.76</v>
      </c>
      <c r="J525" s="18">
        <v>3.0460000000000001E-2</v>
      </c>
      <c r="K525" s="18">
        <v>-0.14430000000000001</v>
      </c>
      <c r="L525" s="18">
        <v>2.5760000000000001</v>
      </c>
      <c r="M525" s="18">
        <v>3.4099999999999998E-2</v>
      </c>
      <c r="O525" s="18">
        <f t="shared" si="90"/>
        <v>1</v>
      </c>
      <c r="P525" s="113">
        <f t="shared" ca="1" si="91"/>
        <v>0.13048727347804953</v>
      </c>
      <c r="Q525" s="18">
        <f ca="1">P382/$P239*(1-AngCal!$C$28)+Q382/$Q239*AngCal!$C$28</f>
        <v>0.13048727347804953</v>
      </c>
      <c r="R525" s="18">
        <f ca="1">Q525*(1-AngCal!$B$28)+S525*AngCal!$B$28</f>
        <v>0.13048727347804953</v>
      </c>
      <c r="S525" s="18">
        <f ca="1">R382/$R239*(1-AngCal!$C$28)+S382/$S239*AngCal!$C$28</f>
        <v>0.13048727347804953</v>
      </c>
      <c r="T525" s="113">
        <f t="shared" ca="1" si="92"/>
        <v>9.9106205758388216E-2</v>
      </c>
      <c r="U525" s="18">
        <f ca="1">T382/$P239*(1-AngCal!$C$28)+U382/$Q239*AngCal!$C$28</f>
        <v>9.9106205758388216E-2</v>
      </c>
      <c r="V525">
        <f ca="1">U525*(1-AngCal!$B$28)+W525*AngCal!$B$28</f>
        <v>9.9106205758388216E-2</v>
      </c>
      <c r="W525" s="18">
        <f ca="1">V382/$R239*(1-AngCal!$C$28)+W382/$S239*AngCal!$C$28</f>
        <v>9.9106205758388216E-2</v>
      </c>
      <c r="X525" s="113">
        <f t="shared" ca="1" si="93"/>
        <v>7.3158618101551609E-2</v>
      </c>
      <c r="Y525" s="18">
        <f ca="1">X382/$P239*(1-AngCal!$C$28)+Y382/$Q239*AngCal!$C$28</f>
        <v>7.3158618101551609E-2</v>
      </c>
      <c r="Z525" s="18">
        <f ca="1">Y525*(1-AngCal!$B$28)+AA525*AngCal!$B$28</f>
        <v>7.3158618101551609E-2</v>
      </c>
      <c r="AA525" s="18">
        <f ca="1">Z382/$R239*(1-AngCal!$C$28)+AA382/$S239*AngCal!$C$28</f>
        <v>7.3158618101551609E-2</v>
      </c>
      <c r="AB525" s="113">
        <f t="shared" ca="1" si="94"/>
        <v>5.1050236984920914E-2</v>
      </c>
      <c r="AC525" s="18">
        <f ca="1">AB382/$P239*(1-AngCal!$C$28)+AC382/$Q239*AngCal!$C$28</f>
        <v>5.1050236984920914E-2</v>
      </c>
      <c r="AD525" s="18">
        <f ca="1">AC525*(1-AngCal!$B$28)+AE525*AngCal!$B$28</f>
        <v>5.1050236984920914E-2</v>
      </c>
      <c r="AE525" s="18">
        <f ca="1">AD382/$R239*(1-AngCal!$C$28)+AE382/$S239*AngCal!$C$28</f>
        <v>5.1050236984920914E-2</v>
      </c>
    </row>
    <row r="526" spans="2:31" x14ac:dyDescent="0.15">
      <c r="B526">
        <v>4.0910000000000002</v>
      </c>
      <c r="C526">
        <v>20</v>
      </c>
      <c r="D526" s="18">
        <v>0.11899999999999999</v>
      </c>
      <c r="E526" s="18">
        <v>-0.26700000000000002</v>
      </c>
      <c r="F526" s="18">
        <v>0.32379999999999998</v>
      </c>
      <c r="G526" s="18">
        <v>2.202</v>
      </c>
      <c r="H526" s="18">
        <v>0.17510000000000001</v>
      </c>
      <c r="I526" s="18">
        <v>1.7789999999999999</v>
      </c>
      <c r="J526" s="18">
        <v>7.1790000000000007E-2</v>
      </c>
      <c r="K526" s="18">
        <v>-0.19339999999999999</v>
      </c>
      <c r="L526" s="18">
        <v>2.5710000000000002</v>
      </c>
      <c r="M526" s="18">
        <v>4.6460000000000001E-2</v>
      </c>
      <c r="O526" s="18">
        <f t="shared" si="90"/>
        <v>1</v>
      </c>
      <c r="P526" s="113">
        <f t="shared" ca="1" si="91"/>
        <v>0.13048727347804953</v>
      </c>
      <c r="Q526" s="18">
        <f ca="1">P383/$P240*(1-AngCal!$C$28)+Q383/$Q240*AngCal!$C$28</f>
        <v>0.13048727347804953</v>
      </c>
      <c r="R526" s="18">
        <f ca="1">Q526*(1-AngCal!$B$28)+S526*AngCal!$B$28</f>
        <v>0.13048727347804953</v>
      </c>
      <c r="S526" s="18">
        <f ca="1">R383/$R240*(1-AngCal!$C$28)+S383/$S240*AngCal!$C$28</f>
        <v>0.13048727347804953</v>
      </c>
      <c r="T526" s="113">
        <f t="shared" ca="1" si="92"/>
        <v>9.9106205758388216E-2</v>
      </c>
      <c r="U526" s="18">
        <f ca="1">T383/$P240*(1-AngCal!$C$28)+U383/$Q240*AngCal!$C$28</f>
        <v>9.9106205758388216E-2</v>
      </c>
      <c r="V526">
        <f ca="1">U526*(1-AngCal!$B$28)+W526*AngCal!$B$28</f>
        <v>9.9106205758388216E-2</v>
      </c>
      <c r="W526" s="18">
        <f ca="1">V383/$R240*(1-AngCal!$C$28)+W383/$S240*AngCal!$C$28</f>
        <v>9.9106205758388216E-2</v>
      </c>
      <c r="X526" s="113">
        <f t="shared" ca="1" si="93"/>
        <v>7.3158618101551609E-2</v>
      </c>
      <c r="Y526" s="18">
        <f ca="1">X383/$P240*(1-AngCal!$C$28)+Y383/$Q240*AngCal!$C$28</f>
        <v>7.3158618101551609E-2</v>
      </c>
      <c r="Z526" s="18">
        <f ca="1">Y526*(1-AngCal!$B$28)+AA526*AngCal!$B$28</f>
        <v>7.3158618101551609E-2</v>
      </c>
      <c r="AA526" s="18">
        <f ca="1">Z383/$R240*(1-AngCal!$C$28)+AA383/$S240*AngCal!$C$28</f>
        <v>7.3158618101551609E-2</v>
      </c>
      <c r="AB526" s="113">
        <f t="shared" ca="1" si="94"/>
        <v>5.1050236984920914E-2</v>
      </c>
      <c r="AC526" s="18">
        <f ca="1">AB383/$P240*(1-AngCal!$C$28)+AC383/$Q240*AngCal!$C$28</f>
        <v>5.1050236984920914E-2</v>
      </c>
      <c r="AD526" s="18">
        <f ca="1">AC526*(1-AngCal!$B$28)+AE526*AngCal!$B$28</f>
        <v>5.1050236984920914E-2</v>
      </c>
      <c r="AE526" s="18">
        <f ca="1">AD383/$R240*(1-AngCal!$C$28)+AE383/$S240*AngCal!$C$28</f>
        <v>5.1050236984920914E-2</v>
      </c>
    </row>
    <row r="527" spans="2:31" x14ac:dyDescent="0.15">
      <c r="B527">
        <v>9.5030000000000001</v>
      </c>
      <c r="C527">
        <v>1</v>
      </c>
      <c r="D527" s="18">
        <v>1.5709999999999998E-2</v>
      </c>
      <c r="E527" s="18">
        <v>-6.1170000000000002E-2</v>
      </c>
      <c r="F527" s="18">
        <v>0.98050000000000004</v>
      </c>
      <c r="G527" s="18">
        <v>0.1709</v>
      </c>
      <c r="H527" s="18">
        <v>0.55669999999999997</v>
      </c>
      <c r="I527" s="18">
        <v>1.6479999999999999</v>
      </c>
      <c r="J527" s="18">
        <v>0.50480000000000003</v>
      </c>
      <c r="K527" s="18">
        <v>-0.35510000000000003</v>
      </c>
      <c r="L527" s="18">
        <v>2.0710000000000002</v>
      </c>
      <c r="M527" s="18">
        <v>0.7712</v>
      </c>
      <c r="O527" s="18">
        <f t="shared" si="90"/>
        <v>1</v>
      </c>
      <c r="P527" s="113">
        <f t="shared" ca="1" si="91"/>
        <v>0.13048727347804953</v>
      </c>
      <c r="Q527" s="18">
        <f ca="1">P384/$P241*(1-AngCal!$C$28)+Q384/$Q241*AngCal!$C$28</f>
        <v>0.13048727347804953</v>
      </c>
      <c r="R527" s="18">
        <f ca="1">Q527*(1-AngCal!$B$28)+S527*AngCal!$B$28</f>
        <v>0.13048727347804953</v>
      </c>
      <c r="S527" s="18">
        <f ca="1">R384/$R241*(1-AngCal!$C$28)+S384/$S241*AngCal!$C$28</f>
        <v>0.13048727347804953</v>
      </c>
      <c r="T527" s="113">
        <f t="shared" ca="1" si="92"/>
        <v>9.9106205758388216E-2</v>
      </c>
      <c r="U527" s="18">
        <f ca="1">T384/$P241*(1-AngCal!$C$28)+U384/$Q241*AngCal!$C$28</f>
        <v>9.9106205758388216E-2</v>
      </c>
      <c r="V527">
        <f ca="1">U527*(1-AngCal!$B$28)+W527*AngCal!$B$28</f>
        <v>9.9106205758388216E-2</v>
      </c>
      <c r="W527" s="18">
        <f ca="1">V384/$R241*(1-AngCal!$C$28)+W384/$S241*AngCal!$C$28</f>
        <v>9.9106205758388216E-2</v>
      </c>
      <c r="X527" s="113">
        <f t="shared" ca="1" si="93"/>
        <v>7.3158618101551609E-2</v>
      </c>
      <c r="Y527" s="18">
        <f ca="1">X384/$P241*(1-AngCal!$C$28)+Y384/$Q241*AngCal!$C$28</f>
        <v>7.3158618101551609E-2</v>
      </c>
      <c r="Z527" s="18">
        <f ca="1">Y527*(1-AngCal!$B$28)+AA527*AngCal!$B$28</f>
        <v>7.3158618101551609E-2</v>
      </c>
      <c r="AA527" s="18">
        <f ca="1">Z384/$R241*(1-AngCal!$C$28)+AA384/$S241*AngCal!$C$28</f>
        <v>7.3158618101551609E-2</v>
      </c>
      <c r="AB527" s="113">
        <f t="shared" ca="1" si="94"/>
        <v>5.1050236984920914E-2</v>
      </c>
      <c r="AC527" s="18">
        <f ca="1">AB384/$P241*(1-AngCal!$C$28)+AC384/$Q241*AngCal!$C$28</f>
        <v>5.1050236984920914E-2</v>
      </c>
      <c r="AD527" s="18">
        <f ca="1">AC527*(1-AngCal!$B$28)+AE527*AngCal!$B$28</f>
        <v>5.1050236984920914E-2</v>
      </c>
      <c r="AE527" s="18">
        <f ca="1">AD384/$R241*(1-AngCal!$C$28)+AE384/$S241*AngCal!$C$28</f>
        <v>5.1050236984920914E-2</v>
      </c>
    </row>
    <row r="528" spans="2:31" x14ac:dyDescent="0.15">
      <c r="B528">
        <v>9.5030000000000001</v>
      </c>
      <c r="C528">
        <v>3</v>
      </c>
      <c r="D528" s="18">
        <v>2.1420000000000002E-2</v>
      </c>
      <c r="E528" s="18">
        <v>-0.45479999999999998</v>
      </c>
      <c r="F528" s="18">
        <v>3.15</v>
      </c>
      <c r="G528" s="18">
        <v>0.2525</v>
      </c>
      <c r="H528" s="18">
        <v>-0.38779999999999998</v>
      </c>
      <c r="I528" s="18">
        <v>2.0289999999999999</v>
      </c>
      <c r="J528" s="18">
        <v>0.2994</v>
      </c>
      <c r="K528" s="18">
        <v>0.97909999999999997</v>
      </c>
      <c r="L528" s="18">
        <v>2.8940000000000001</v>
      </c>
      <c r="M528" s="18">
        <v>0.21560000000000001</v>
      </c>
      <c r="O528" s="18">
        <f t="shared" si="90"/>
        <v>1</v>
      </c>
      <c r="P528" s="113">
        <f t="shared" ca="1" si="91"/>
        <v>0.13048727347804953</v>
      </c>
      <c r="Q528" s="18">
        <f ca="1">P385/$P242*(1-AngCal!$C$28)+Q385/$Q242*AngCal!$C$28</f>
        <v>0.13048727347804953</v>
      </c>
      <c r="R528" s="18">
        <f ca="1">Q528*(1-AngCal!$B$28)+S528*AngCal!$B$28</f>
        <v>0.13048727347804953</v>
      </c>
      <c r="S528" s="18">
        <f ca="1">R385/$R242*(1-AngCal!$C$28)+S385/$S242*AngCal!$C$28</f>
        <v>0.13048727347804953</v>
      </c>
      <c r="T528" s="113">
        <f t="shared" ca="1" si="92"/>
        <v>9.9106205758388216E-2</v>
      </c>
      <c r="U528" s="18">
        <f ca="1">T385/$P242*(1-AngCal!$C$28)+U385/$Q242*AngCal!$C$28</f>
        <v>9.9106205758388216E-2</v>
      </c>
      <c r="V528">
        <f ca="1">U528*(1-AngCal!$B$28)+W528*AngCal!$B$28</f>
        <v>9.9106205758388216E-2</v>
      </c>
      <c r="W528" s="18">
        <f ca="1">V385/$R242*(1-AngCal!$C$28)+W385/$S242*AngCal!$C$28</f>
        <v>9.9106205758388216E-2</v>
      </c>
      <c r="X528" s="113">
        <f t="shared" ca="1" si="93"/>
        <v>7.3158618101551609E-2</v>
      </c>
      <c r="Y528" s="18">
        <f ca="1">X385/$P242*(1-AngCal!$C$28)+Y385/$Q242*AngCal!$C$28</f>
        <v>7.3158618101551609E-2</v>
      </c>
      <c r="Z528" s="18">
        <f ca="1">Y528*(1-AngCal!$B$28)+AA528*AngCal!$B$28</f>
        <v>7.3158618101551609E-2</v>
      </c>
      <c r="AA528" s="18">
        <f ca="1">Z385/$R242*(1-AngCal!$C$28)+AA385/$S242*AngCal!$C$28</f>
        <v>7.3158618101551609E-2</v>
      </c>
      <c r="AB528" s="113">
        <f t="shared" ca="1" si="94"/>
        <v>5.1050236984920914E-2</v>
      </c>
      <c r="AC528" s="18">
        <f ca="1">AB385/$P242*(1-AngCal!$C$28)+AC385/$Q242*AngCal!$C$28</f>
        <v>5.1050236984920914E-2</v>
      </c>
      <c r="AD528" s="18">
        <f ca="1">AC528*(1-AngCal!$B$28)+AE528*AngCal!$B$28</f>
        <v>5.1050236984920914E-2</v>
      </c>
      <c r="AE528" s="18">
        <f ca="1">AD385/$R242*(1-AngCal!$C$28)+AE385/$S242*AngCal!$C$28</f>
        <v>5.1050236984920914E-2</v>
      </c>
    </row>
    <row r="529" spans="2:31" x14ac:dyDescent="0.15">
      <c r="B529">
        <v>9.5030000000000001</v>
      </c>
      <c r="C529">
        <v>5</v>
      </c>
      <c r="D529" s="18">
        <v>-0.124</v>
      </c>
      <c r="E529" s="18">
        <v>0.75719999999999998</v>
      </c>
      <c r="F529" s="18">
        <v>2.8639999999999999</v>
      </c>
      <c r="G529" s="18">
        <v>2.077</v>
      </c>
      <c r="H529" s="18">
        <v>-0.92520000000000002</v>
      </c>
      <c r="I529" s="18">
        <v>2.4500000000000002</v>
      </c>
      <c r="J529" s="18">
        <v>0.65480000000000005</v>
      </c>
      <c r="K529" s="18">
        <v>0.67420000000000002</v>
      </c>
      <c r="L529" s="18">
        <v>3.0680000000000001</v>
      </c>
      <c r="M529" s="18">
        <v>0.16450000000000001</v>
      </c>
      <c r="O529" s="18">
        <f t="shared" si="90"/>
        <v>1</v>
      </c>
      <c r="P529" s="113">
        <f t="shared" ca="1" si="91"/>
        <v>0.13048727347804953</v>
      </c>
      <c r="Q529" s="18">
        <f ca="1">P386/$P243*(1-AngCal!$C$28)+Q386/$Q243*AngCal!$C$28</f>
        <v>0.13048727347804953</v>
      </c>
      <c r="R529" s="18">
        <f ca="1">Q529*(1-AngCal!$B$28)+S529*AngCal!$B$28</f>
        <v>0.13048727347804953</v>
      </c>
      <c r="S529" s="18">
        <f ca="1">R386/$R243*(1-AngCal!$C$28)+S386/$S243*AngCal!$C$28</f>
        <v>0.13048727347804953</v>
      </c>
      <c r="T529" s="113">
        <f t="shared" ca="1" si="92"/>
        <v>9.9106205758388216E-2</v>
      </c>
      <c r="U529" s="18">
        <f ca="1">T386/$P243*(1-AngCal!$C$28)+U386/$Q243*AngCal!$C$28</f>
        <v>9.9106205758388216E-2</v>
      </c>
      <c r="V529">
        <f ca="1">U529*(1-AngCal!$B$28)+W529*AngCal!$B$28</f>
        <v>9.9106205758388216E-2</v>
      </c>
      <c r="W529" s="18">
        <f ca="1">V386/$R243*(1-AngCal!$C$28)+W386/$S243*AngCal!$C$28</f>
        <v>9.9106205758388216E-2</v>
      </c>
      <c r="X529" s="113">
        <f t="shared" ca="1" si="93"/>
        <v>7.3158618101551609E-2</v>
      </c>
      <c r="Y529" s="18">
        <f ca="1">X386/$P243*(1-AngCal!$C$28)+Y386/$Q243*AngCal!$C$28</f>
        <v>7.3158618101551609E-2</v>
      </c>
      <c r="Z529" s="18">
        <f ca="1">Y529*(1-AngCal!$B$28)+AA529*AngCal!$B$28</f>
        <v>7.3158618101551609E-2</v>
      </c>
      <c r="AA529" s="18">
        <f ca="1">Z386/$R243*(1-AngCal!$C$28)+AA386/$S243*AngCal!$C$28</f>
        <v>7.3158618101551609E-2</v>
      </c>
      <c r="AB529" s="113">
        <f t="shared" ca="1" si="94"/>
        <v>5.1050236984920914E-2</v>
      </c>
      <c r="AC529" s="18">
        <f ca="1">AB386/$P243*(1-AngCal!$C$28)+AC386/$Q243*AngCal!$C$28</f>
        <v>5.1050236984920914E-2</v>
      </c>
      <c r="AD529" s="18">
        <f ca="1">AC529*(1-AngCal!$B$28)+AE529*AngCal!$B$28</f>
        <v>5.1050236984920914E-2</v>
      </c>
      <c r="AE529" s="18">
        <f ca="1">AD386/$R243*(1-AngCal!$C$28)+AE386/$S243*AngCal!$C$28</f>
        <v>5.1050236984920914E-2</v>
      </c>
    </row>
    <row r="530" spans="2:31" x14ac:dyDescent="0.15">
      <c r="B530">
        <v>9.5030000000000001</v>
      </c>
      <c r="C530">
        <v>7</v>
      </c>
      <c r="D530" s="18">
        <v>1.2489999999999999E-2</v>
      </c>
      <c r="E530" s="18">
        <v>-8.8289999999999993E-2</v>
      </c>
      <c r="F530" s="18">
        <v>1.177</v>
      </c>
      <c r="G530" s="18">
        <v>7.263E-2</v>
      </c>
      <c r="H530" s="18">
        <v>-0.108</v>
      </c>
      <c r="I530" s="18">
        <v>2.4969999999999999</v>
      </c>
      <c r="J530" s="18">
        <v>5.5840000000000001E-2</v>
      </c>
      <c r="K530" s="18">
        <v>0.36559999999999998</v>
      </c>
      <c r="L530" s="18">
        <v>3.33</v>
      </c>
      <c r="M530" s="18">
        <v>0.1143</v>
      </c>
      <c r="O530" s="18">
        <f t="shared" si="90"/>
        <v>1</v>
      </c>
      <c r="P530" s="113">
        <f t="shared" ca="1" si="91"/>
        <v>0.13048727347804953</v>
      </c>
      <c r="Q530" s="18">
        <f ca="1">P387/$P244*(1-AngCal!$C$28)+Q387/$Q244*AngCal!$C$28</f>
        <v>0.13048727347804953</v>
      </c>
      <c r="R530" s="18">
        <f ca="1">Q530*(1-AngCal!$B$28)+S530*AngCal!$B$28</f>
        <v>0.13048727347804953</v>
      </c>
      <c r="S530" s="18">
        <f ca="1">R387/$R244*(1-AngCal!$C$28)+S387/$S244*AngCal!$C$28</f>
        <v>0.13048727347804953</v>
      </c>
      <c r="T530" s="113">
        <f t="shared" ca="1" si="92"/>
        <v>9.9106205758388216E-2</v>
      </c>
      <c r="U530" s="18">
        <f ca="1">T387/$P244*(1-AngCal!$C$28)+U387/$Q244*AngCal!$C$28</f>
        <v>9.9106205758388216E-2</v>
      </c>
      <c r="V530">
        <f ca="1">U530*(1-AngCal!$B$28)+W530*AngCal!$B$28</f>
        <v>9.9106205758388216E-2</v>
      </c>
      <c r="W530" s="18">
        <f ca="1">V387/$R244*(1-AngCal!$C$28)+W387/$S244*AngCal!$C$28</f>
        <v>9.9106205758388216E-2</v>
      </c>
      <c r="X530" s="113">
        <f t="shared" ca="1" si="93"/>
        <v>7.3158618101551609E-2</v>
      </c>
      <c r="Y530" s="18">
        <f ca="1">X387/$P244*(1-AngCal!$C$28)+Y387/$Q244*AngCal!$C$28</f>
        <v>7.3158618101551609E-2</v>
      </c>
      <c r="Z530" s="18">
        <f ca="1">Y530*(1-AngCal!$B$28)+AA530*AngCal!$B$28</f>
        <v>7.3158618101551609E-2</v>
      </c>
      <c r="AA530" s="18">
        <f ca="1">Z387/$R244*(1-AngCal!$C$28)+AA387/$S244*AngCal!$C$28</f>
        <v>7.3158618101551609E-2</v>
      </c>
      <c r="AB530" s="113">
        <f t="shared" ca="1" si="94"/>
        <v>5.1050236984920914E-2</v>
      </c>
      <c r="AC530" s="18">
        <f ca="1">AB387/$P244*(1-AngCal!$C$28)+AC387/$Q244*AngCal!$C$28</f>
        <v>5.1050236984920914E-2</v>
      </c>
      <c r="AD530" s="18">
        <f ca="1">AC530*(1-AngCal!$B$28)+AE530*AngCal!$B$28</f>
        <v>5.1050236984920914E-2</v>
      </c>
      <c r="AE530" s="18">
        <f ca="1">AD387/$R244*(1-AngCal!$C$28)+AE387/$S244*AngCal!$C$28</f>
        <v>5.1050236984920914E-2</v>
      </c>
    </row>
    <row r="531" spans="2:31" x14ac:dyDescent="0.15">
      <c r="B531">
        <v>9.5030000000000001</v>
      </c>
      <c r="C531">
        <v>10</v>
      </c>
      <c r="D531" s="18">
        <v>8.3909999999999992E-3</v>
      </c>
      <c r="E531" s="18">
        <v>-0.109</v>
      </c>
      <c r="F531" s="18">
        <v>1.2909999999999999</v>
      </c>
      <c r="G531" s="18">
        <v>9.8849999999999993E-2</v>
      </c>
      <c r="H531" s="18">
        <v>0.20300000000000001</v>
      </c>
      <c r="I531" s="18">
        <v>2.1629999999999998</v>
      </c>
      <c r="J531" s="18">
        <v>3.1179999999999999E-2</v>
      </c>
      <c r="K531" s="18">
        <v>-0.11650000000000001</v>
      </c>
      <c r="L531" s="18">
        <v>3.0059999999999998</v>
      </c>
      <c r="M531" s="18">
        <v>3.032E-2</v>
      </c>
      <c r="O531" s="18">
        <f t="shared" si="90"/>
        <v>1.1294</v>
      </c>
      <c r="P531" s="113">
        <f t="shared" ca="1" si="91"/>
        <v>0.13287162265186259</v>
      </c>
      <c r="Q531" s="18">
        <f ca="1">P388/$P245*(1-AngCal!$C$28)+Q388/$Q245*AngCal!$C$28</f>
        <v>0.13287162265186259</v>
      </c>
      <c r="R531" s="18">
        <f ca="1">Q531*(1-AngCal!$B$28)+S531*AngCal!$B$28</f>
        <v>0.13287162265186259</v>
      </c>
      <c r="S531" s="18">
        <f ca="1">R388/$R245*(1-AngCal!$C$28)+S388/$S245*AngCal!$C$28</f>
        <v>0.13287162265186259</v>
      </c>
      <c r="T531" s="113">
        <f t="shared" ca="1" si="92"/>
        <v>0.10080214562232538</v>
      </c>
      <c r="U531" s="18">
        <f ca="1">T388/$P245*(1-AngCal!$C$28)+U388/$Q245*AngCal!$C$28</f>
        <v>0.10080214562232538</v>
      </c>
      <c r="V531">
        <f ca="1">U531*(1-AngCal!$B$28)+W531*AngCal!$B$28</f>
        <v>0.10080214562232538</v>
      </c>
      <c r="W531" s="18">
        <f ca="1">V388/$R245*(1-AngCal!$C$28)+W388/$S245*AngCal!$C$28</f>
        <v>0.10080214562232538</v>
      </c>
      <c r="X531" s="113">
        <f t="shared" ca="1" si="93"/>
        <v>7.2863857676026961E-2</v>
      </c>
      <c r="Y531" s="18">
        <f ca="1">X388/$P245*(1-AngCal!$C$28)+Y388/$Q245*AngCal!$C$28</f>
        <v>7.2863857676026961E-2</v>
      </c>
      <c r="Z531" s="18">
        <f ca="1">Y531*(1-AngCal!$B$28)+AA531*AngCal!$B$28</f>
        <v>7.2863857676026961E-2</v>
      </c>
      <c r="AA531" s="18">
        <f ca="1">Z388/$R245*(1-AngCal!$C$28)+AA388/$S245*AngCal!$C$28</f>
        <v>7.2863857676026961E-2</v>
      </c>
      <c r="AB531" s="113">
        <f t="shared" ca="1" si="94"/>
        <v>4.8681513072307524E-2</v>
      </c>
      <c r="AC531" s="18">
        <f ca="1">AB388/$P245*(1-AngCal!$C$28)+AC388/$Q245*AngCal!$C$28</f>
        <v>4.8681513072307524E-2</v>
      </c>
      <c r="AD531" s="18">
        <f ca="1">AC531*(1-AngCal!$B$28)+AE531*AngCal!$B$28</f>
        <v>4.8681513072307524E-2</v>
      </c>
      <c r="AE531" s="18">
        <f ca="1">AD388/$R245*(1-AngCal!$C$28)+AE388/$S245*AngCal!$C$28</f>
        <v>4.8681513072307524E-2</v>
      </c>
    </row>
    <row r="532" spans="2:31" x14ac:dyDescent="0.15">
      <c r="B532">
        <v>9.5030000000000001</v>
      </c>
      <c r="C532">
        <v>15</v>
      </c>
      <c r="D532" s="18">
        <v>1.055E-2</v>
      </c>
      <c r="E532" s="18">
        <v>-0.1037</v>
      </c>
      <c r="F532" s="18">
        <v>1.37</v>
      </c>
      <c r="G532" s="18">
        <v>0.16719999999999999</v>
      </c>
      <c r="H532" s="18">
        <v>0.2109</v>
      </c>
      <c r="I532" s="18">
        <v>2.177</v>
      </c>
      <c r="J532" s="18">
        <v>4.496E-2</v>
      </c>
      <c r="K532" s="18">
        <v>-0.1164</v>
      </c>
      <c r="L532" s="18">
        <v>3.004</v>
      </c>
      <c r="M532" s="18">
        <v>3.8080000000000003E-2</v>
      </c>
      <c r="O532" s="18">
        <f t="shared" si="90"/>
        <v>1.4218999999999999</v>
      </c>
      <c r="P532" s="113">
        <f t="shared" ca="1" si="91"/>
        <v>0.13787207490158185</v>
      </c>
      <c r="Q532" s="18">
        <f ca="1">P389/$P246*(1-AngCal!$C$28)+Q389/$Q246*AngCal!$C$28</f>
        <v>0.13787207490158185</v>
      </c>
      <c r="R532" s="18">
        <f ca="1">Q532*(1-AngCal!$B$28)+S532*AngCal!$B$28</f>
        <v>0.13787207490158185</v>
      </c>
      <c r="S532" s="18">
        <f ca="1">R389/$R246*(1-AngCal!$C$28)+S389/$S246*AngCal!$C$28</f>
        <v>0.13787207490158185</v>
      </c>
      <c r="T532" s="113">
        <f t="shared" ca="1" si="92"/>
        <v>0.10446498186829226</v>
      </c>
      <c r="U532" s="18">
        <f ca="1">T389/$P246*(1-AngCal!$C$28)+U389/$Q246*AngCal!$C$28</f>
        <v>0.10446498186829226</v>
      </c>
      <c r="V532">
        <f ca="1">U532*(1-AngCal!$B$28)+W532*AngCal!$B$28</f>
        <v>0.10446498186829226</v>
      </c>
      <c r="W532" s="18">
        <f ca="1">V389/$R246*(1-AngCal!$C$28)+W389/$S246*AngCal!$C$28</f>
        <v>0.10446498186829226</v>
      </c>
      <c r="X532" s="113">
        <f t="shared" ca="1" si="93"/>
        <v>7.2402086729738122E-2</v>
      </c>
      <c r="Y532" s="18">
        <f ca="1">X389/$P246*(1-AngCal!$C$28)+Y389/$Q246*AngCal!$C$28</f>
        <v>7.2402086729738122E-2</v>
      </c>
      <c r="Z532" s="18">
        <f ca="1">Y532*(1-AngCal!$B$28)+AA532*AngCal!$B$28</f>
        <v>7.2402086729738122E-2</v>
      </c>
      <c r="AA532" s="18">
        <f ca="1">Z389/$R246*(1-AngCal!$C$28)+AA389/$S246*AngCal!$C$28</f>
        <v>7.2402086729738122E-2</v>
      </c>
      <c r="AB532" s="113">
        <f t="shared" ca="1" si="94"/>
        <v>4.3293506345176556E-2</v>
      </c>
      <c r="AC532" s="18">
        <f ca="1">AB389/$P246*(1-AngCal!$C$28)+AC389/$Q246*AngCal!$C$28</f>
        <v>4.3293506345176556E-2</v>
      </c>
      <c r="AD532" s="18">
        <f ca="1">AC532*(1-AngCal!$B$28)+AE532*AngCal!$B$28</f>
        <v>4.3293506345176556E-2</v>
      </c>
      <c r="AE532" s="18">
        <f ca="1">AD389/$R246*(1-AngCal!$C$28)+AE389/$S246*AngCal!$C$28</f>
        <v>4.3293506345176556E-2</v>
      </c>
    </row>
    <row r="533" spans="2:31" x14ac:dyDescent="0.15">
      <c r="B533">
        <v>9.5030000000000001</v>
      </c>
      <c r="C533">
        <v>20</v>
      </c>
      <c r="D533" s="18">
        <v>1.2540000000000001E-2</v>
      </c>
      <c r="E533" s="18">
        <v>-0.1021</v>
      </c>
      <c r="F533" s="18">
        <v>1.329</v>
      </c>
      <c r="G533" s="18">
        <v>0.1089</v>
      </c>
      <c r="H533" s="18">
        <v>0.28770000000000001</v>
      </c>
      <c r="I533" s="18">
        <v>2.2120000000000002</v>
      </c>
      <c r="J533" s="18">
        <v>8.863E-2</v>
      </c>
      <c r="K533" s="18">
        <v>-0.19539999999999999</v>
      </c>
      <c r="L533" s="18">
        <v>3.0779999999999998</v>
      </c>
      <c r="M533" s="18">
        <v>3.0040000000000001E-2</v>
      </c>
      <c r="O533" s="18">
        <f t="shared" si="90"/>
        <v>1.7901</v>
      </c>
      <c r="P533" s="113">
        <f t="shared" ca="1" si="91"/>
        <v>0.14238894938571592</v>
      </c>
      <c r="Q533" s="18">
        <f ca="1">P390/$P247*(1-AngCal!$C$28)+Q390/$Q247*AngCal!$C$28</f>
        <v>0.14238894938571592</v>
      </c>
      <c r="R533" s="18">
        <f ca="1">Q533*(1-AngCal!$B$28)+S533*AngCal!$B$28</f>
        <v>0.14238894938571592</v>
      </c>
      <c r="S533" s="18">
        <f ca="1">R390/$R247*(1-AngCal!$C$28)+S390/$S247*AngCal!$C$28</f>
        <v>0.14238894938571592</v>
      </c>
      <c r="T533" s="113">
        <f t="shared" ca="1" si="92"/>
        <v>0.10779541810970747</v>
      </c>
      <c r="U533" s="18">
        <f ca="1">T390/$P247*(1-AngCal!$C$28)+U390/$Q247*AngCal!$C$28</f>
        <v>0.10779541810970747</v>
      </c>
      <c r="V533">
        <f ca="1">U533*(1-AngCal!$B$28)+W533*AngCal!$B$28</f>
        <v>0.10779541810970747</v>
      </c>
      <c r="W533" s="18">
        <f ca="1">V390/$R247*(1-AngCal!$C$28)+W390/$S247*AngCal!$C$28</f>
        <v>0.10779541810970747</v>
      </c>
      <c r="X533" s="113">
        <f t="shared" ca="1" si="93"/>
        <v>7.1622890705716327E-2</v>
      </c>
      <c r="Y533" s="18">
        <f ca="1">X390/$P247*(1-AngCal!$C$28)+Y390/$Q247*AngCal!$C$28</f>
        <v>7.1622890705716327E-2</v>
      </c>
      <c r="Z533" s="18">
        <f ca="1">Y533*(1-AngCal!$B$28)+AA533*AngCal!$B$28</f>
        <v>7.1622890705716327E-2</v>
      </c>
      <c r="AA533" s="18">
        <f ca="1">Z390/$R247*(1-AngCal!$C$28)+AA390/$S247*AngCal!$C$28</f>
        <v>7.1622890705716327E-2</v>
      </c>
      <c r="AB533" s="113">
        <f t="shared" ca="1" si="94"/>
        <v>3.8436824035530809E-2</v>
      </c>
      <c r="AC533" s="18">
        <f ca="1">AB390/$P247*(1-AngCal!$C$28)+AC390/$Q247*AngCal!$C$28</f>
        <v>3.8436824035530809E-2</v>
      </c>
      <c r="AD533" s="18">
        <f ca="1">AC533*(1-AngCal!$B$28)+AE533*AngCal!$B$28</f>
        <v>3.8436824035530809E-2</v>
      </c>
      <c r="AE533" s="18">
        <f ca="1">AD390/$R247*(1-AngCal!$C$28)+AE390/$S247*AngCal!$C$28</f>
        <v>3.8436824035530809E-2</v>
      </c>
    </row>
    <row r="534" spans="2:31" x14ac:dyDescent="0.15">
      <c r="B534">
        <v>17.103000000000002</v>
      </c>
      <c r="C534">
        <v>1</v>
      </c>
      <c r="D534" s="18">
        <v>3.3349999999999999E-3</v>
      </c>
      <c r="E534" s="18">
        <v>0.25779999999999997</v>
      </c>
      <c r="F534" s="18">
        <v>1.0089999999999999</v>
      </c>
      <c r="G534" s="18">
        <v>0.30640000000000001</v>
      </c>
      <c r="H534" s="18">
        <v>4.3790000000000003E-2</v>
      </c>
      <c r="I534" s="18">
        <v>2.75</v>
      </c>
      <c r="J534" s="18">
        <v>0.17219999999999999</v>
      </c>
      <c r="K534" s="18">
        <v>-9.5689999999999997E-2</v>
      </c>
      <c r="L534" s="18">
        <v>3.5049999999999999</v>
      </c>
      <c r="M534" s="18">
        <v>0.45679999999999998</v>
      </c>
      <c r="O534" s="18">
        <f t="shared" si="90"/>
        <v>2.2536</v>
      </c>
      <c r="P534" s="113">
        <f t="shared" ca="1" si="91"/>
        <v>0.1462274256304027</v>
      </c>
      <c r="Q534" s="18">
        <f ca="1">P391/$P248*(1-AngCal!$C$28)+Q391/$Q248*AngCal!$C$28</f>
        <v>0.1462274256304027</v>
      </c>
      <c r="R534" s="18">
        <f ca="1">Q534*(1-AngCal!$B$28)+S534*AngCal!$B$28</f>
        <v>0.1462274256304027</v>
      </c>
      <c r="S534" s="18">
        <f ca="1">R391/$R248*(1-AngCal!$C$28)+S391/$S248*AngCal!$C$28</f>
        <v>0.1462274256304027</v>
      </c>
      <c r="T534" s="113">
        <f t="shared" ca="1" si="92"/>
        <v>0.11047645799206045</v>
      </c>
      <c r="U534" s="18">
        <f ca="1">T391/$P248*(1-AngCal!$C$28)+U391/$Q248*AngCal!$C$28</f>
        <v>0.11047645799206045</v>
      </c>
      <c r="V534">
        <f ca="1">U534*(1-AngCal!$B$28)+W534*AngCal!$B$28</f>
        <v>0.11047645799206045</v>
      </c>
      <c r="W534" s="18">
        <f ca="1">V391/$R248*(1-AngCal!$C$28)+W391/$S248*AngCal!$C$28</f>
        <v>0.11047645799206045</v>
      </c>
      <c r="X534" s="113">
        <f t="shared" ca="1" si="93"/>
        <v>7.0260900925004477E-2</v>
      </c>
      <c r="Y534" s="18">
        <f ca="1">X391/$P248*(1-AngCal!$C$28)+Y391/$Q248*AngCal!$C$28</f>
        <v>7.0260900925004477E-2</v>
      </c>
      <c r="Z534" s="18">
        <f ca="1">Y534*(1-AngCal!$B$28)+AA534*AngCal!$B$28</f>
        <v>7.0260900925004477E-2</v>
      </c>
      <c r="AA534" s="18">
        <f ca="1">Z391/$R248*(1-AngCal!$C$28)+AA391/$S248*AngCal!$C$28</f>
        <v>7.0260900925004477E-2</v>
      </c>
      <c r="AB534" s="113">
        <f t="shared" ca="1" si="94"/>
        <v>3.4873458730267287E-2</v>
      </c>
      <c r="AC534" s="18">
        <f ca="1">AB391/$P248*(1-AngCal!$C$28)+AC391/$Q248*AngCal!$C$28</f>
        <v>3.4873458730267287E-2</v>
      </c>
      <c r="AD534" s="18">
        <f ca="1">AC534*(1-AngCal!$B$28)+AE534*AngCal!$B$28</f>
        <v>3.4873458730267287E-2</v>
      </c>
      <c r="AE534" s="18">
        <f ca="1">AD391/$R248*(1-AngCal!$C$28)+AE391/$S248*AngCal!$C$28</f>
        <v>3.4873458730267287E-2</v>
      </c>
    </row>
    <row r="535" spans="2:31" x14ac:dyDescent="0.15">
      <c r="B535">
        <v>17.103000000000002</v>
      </c>
      <c r="C535">
        <v>3</v>
      </c>
      <c r="D535" s="18">
        <v>-1.542E-2</v>
      </c>
      <c r="E535" s="18">
        <v>5.4620000000000002E-2</v>
      </c>
      <c r="F535" s="18">
        <v>0.155</v>
      </c>
      <c r="G535" s="18">
        <v>0.49990000000000001</v>
      </c>
      <c r="H535" s="18">
        <v>-0.23469999999999999</v>
      </c>
      <c r="I535" s="18">
        <v>1.9550000000000001</v>
      </c>
      <c r="J535" s="18">
        <v>0.20860000000000001</v>
      </c>
      <c r="K535" s="18">
        <v>0.4491</v>
      </c>
      <c r="L535" s="18">
        <v>2.6949999999999998</v>
      </c>
      <c r="M535" s="18">
        <v>0.16009999999999999</v>
      </c>
      <c r="O535" s="18">
        <f t="shared" si="90"/>
        <v>2.8371</v>
      </c>
      <c r="P535" s="113">
        <f t="shared" ca="1" si="91"/>
        <v>0.15078124428529693</v>
      </c>
      <c r="Q535" s="18">
        <f ca="1">P392/$P249*(1-AngCal!$C$28)+Q392/$Q249*AngCal!$C$28</f>
        <v>0.15078124428529693</v>
      </c>
      <c r="R535" s="18">
        <f ca="1">Q535*(1-AngCal!$B$28)+S535*AngCal!$B$28</f>
        <v>0.15078124428529693</v>
      </c>
      <c r="S535" s="18">
        <f ca="1">R392/$R249*(1-AngCal!$C$28)+S392/$S249*AngCal!$C$28</f>
        <v>0.15078124428529693</v>
      </c>
      <c r="T535" s="113">
        <f t="shared" ca="1" si="92"/>
        <v>0.11328685701859721</v>
      </c>
      <c r="U535" s="18">
        <f ca="1">T392/$P249*(1-AngCal!$C$28)+U392/$Q249*AngCal!$C$28</f>
        <v>0.11328685701859721</v>
      </c>
      <c r="V535">
        <f ca="1">U535*(1-AngCal!$B$28)+W535*AngCal!$B$28</f>
        <v>0.11328685701859721</v>
      </c>
      <c r="W535" s="18">
        <f ca="1">V392/$R249*(1-AngCal!$C$28)+W392/$S249*AngCal!$C$28</f>
        <v>0.11328685701859721</v>
      </c>
      <c r="X535" s="113">
        <f t="shared" ca="1" si="93"/>
        <v>6.8341453107428438E-2</v>
      </c>
      <c r="Y535" s="18">
        <f ca="1">X392/$P249*(1-AngCal!$C$28)+Y392/$Q249*AngCal!$C$28</f>
        <v>6.8341453107428438E-2</v>
      </c>
      <c r="Z535" s="18">
        <f ca="1">Y535*(1-AngCal!$B$28)+AA535*AngCal!$B$28</f>
        <v>6.8341453107428438E-2</v>
      </c>
      <c r="AA535" s="18">
        <f ca="1">Z392/$R249*(1-AngCal!$C$28)+AA392/$S249*AngCal!$C$28</f>
        <v>6.8341453107428438E-2</v>
      </c>
      <c r="AB535" s="113">
        <f t="shared" ca="1" si="94"/>
        <v>3.1461129616871607E-2</v>
      </c>
      <c r="AC535" s="18">
        <f ca="1">AB392/$P249*(1-AngCal!$C$28)+AC392/$Q249*AngCal!$C$28</f>
        <v>3.1461129616871607E-2</v>
      </c>
      <c r="AD535" s="18">
        <f ca="1">AC535*(1-AngCal!$B$28)+AE535*AngCal!$B$28</f>
        <v>3.1461129616871607E-2</v>
      </c>
      <c r="AE535" s="18">
        <f ca="1">AD392/$R249*(1-AngCal!$C$28)+AE392/$S249*AngCal!$C$28</f>
        <v>3.1461129616871607E-2</v>
      </c>
    </row>
    <row r="536" spans="2:31" x14ac:dyDescent="0.15">
      <c r="B536">
        <v>17.103000000000002</v>
      </c>
      <c r="C536">
        <v>5</v>
      </c>
      <c r="D536" s="18">
        <v>-3.5180000000000003E-2</v>
      </c>
      <c r="E536" s="18">
        <v>0.23910000000000001</v>
      </c>
      <c r="F536" s="18">
        <v>1.8080000000000001</v>
      </c>
      <c r="G536" s="18">
        <v>1.2370000000000001</v>
      </c>
      <c r="H536" s="18">
        <v>-0.4244</v>
      </c>
      <c r="I536" s="18">
        <v>2.339</v>
      </c>
      <c r="J536" s="18">
        <v>0.4768</v>
      </c>
      <c r="K536" s="18">
        <v>0.376</v>
      </c>
      <c r="L536" s="18">
        <v>3.0979999999999999</v>
      </c>
      <c r="M536" s="18">
        <v>0.18709999999999999</v>
      </c>
      <c r="O536" s="18">
        <f t="shared" si="90"/>
        <v>3.5716999999999999</v>
      </c>
      <c r="P536" s="113">
        <f t="shared" ca="1" si="91"/>
        <v>0.157712130580618</v>
      </c>
      <c r="Q536" s="18">
        <f ca="1">P393/$P250*(1-AngCal!$C$28)+Q393/$Q250*AngCal!$C$28</f>
        <v>0.157712130580618</v>
      </c>
      <c r="R536" s="18">
        <f ca="1">Q536*(1-AngCal!$B$28)+S536*AngCal!$B$28</f>
        <v>0.157712130580618</v>
      </c>
      <c r="S536" s="18">
        <f ca="1">R393/$R250*(1-AngCal!$C$28)+S393/$S250*AngCal!$C$28</f>
        <v>0.157712130580618</v>
      </c>
      <c r="T536" s="113">
        <f t="shared" ca="1" si="92"/>
        <v>0.11713558216628812</v>
      </c>
      <c r="U536" s="18">
        <f ca="1">T393/$P250*(1-AngCal!$C$28)+U393/$Q250*AngCal!$C$28</f>
        <v>0.11713558216628812</v>
      </c>
      <c r="V536">
        <f ca="1">U536*(1-AngCal!$B$28)+W536*AngCal!$B$28</f>
        <v>0.11713558216628812</v>
      </c>
      <c r="W536" s="18">
        <f ca="1">V393/$R250*(1-AngCal!$C$28)+W393/$S250*AngCal!$C$28</f>
        <v>0.11713558216628812</v>
      </c>
      <c r="X536" s="113">
        <f t="shared" ca="1" si="93"/>
        <v>6.5803386327852542E-2</v>
      </c>
      <c r="Y536" s="18">
        <f ca="1">X393/$P250*(1-AngCal!$C$28)+Y393/$Q250*AngCal!$C$28</f>
        <v>6.5803386327852542E-2</v>
      </c>
      <c r="Z536" s="18">
        <f ca="1">Y536*(1-AngCal!$B$28)+AA536*AngCal!$B$28</f>
        <v>6.5803386327852542E-2</v>
      </c>
      <c r="AA536" s="18">
        <f ca="1">Z393/$R250*(1-AngCal!$C$28)+AA393/$S250*AngCal!$C$28</f>
        <v>6.5803386327852542E-2</v>
      </c>
      <c r="AB536" s="113">
        <f t="shared" ca="1" si="94"/>
        <v>2.6880078073984542E-2</v>
      </c>
      <c r="AC536" s="18">
        <f ca="1">AB393/$P250*(1-AngCal!$C$28)+AC393/$Q250*AngCal!$C$28</f>
        <v>2.6880078073984542E-2</v>
      </c>
      <c r="AD536" s="18">
        <f ca="1">AC536*(1-AngCal!$B$28)+AE536*AngCal!$B$28</f>
        <v>2.6880078073984542E-2</v>
      </c>
      <c r="AE536" s="18">
        <f ca="1">AD393/$R250*(1-AngCal!$C$28)+AE393/$S250*AngCal!$C$28</f>
        <v>2.6880078073984542E-2</v>
      </c>
    </row>
    <row r="537" spans="2:31" x14ac:dyDescent="0.15">
      <c r="B537">
        <v>17.103000000000002</v>
      </c>
      <c r="C537">
        <v>7</v>
      </c>
      <c r="D537" s="18">
        <v>-3.1600000000000003E-2</v>
      </c>
      <c r="E537" s="18">
        <v>0.22620000000000001</v>
      </c>
      <c r="F537" s="18">
        <v>0.91920000000000002</v>
      </c>
      <c r="G537" s="18">
        <v>0.65339999999999998</v>
      </c>
      <c r="H537" s="18">
        <v>-0.4007</v>
      </c>
      <c r="I537" s="18">
        <v>1.9219999999999999</v>
      </c>
      <c r="J537" s="18">
        <v>0.54669999999999996</v>
      </c>
      <c r="K537" s="18">
        <v>0.4209</v>
      </c>
      <c r="L537" s="18">
        <v>3.1909999999999998</v>
      </c>
      <c r="M537" s="18">
        <v>0.11119999999999999</v>
      </c>
      <c r="O537" s="18">
        <f t="shared" si="90"/>
        <v>4.4965000000000002</v>
      </c>
      <c r="P537" s="113">
        <f t="shared" ca="1" si="91"/>
        <v>0.1668434142708978</v>
      </c>
      <c r="Q537" s="18">
        <f ca="1">P394/$P251*(1-AngCal!$C$28)+Q394/$Q251*AngCal!$C$28</f>
        <v>0.1668434142708978</v>
      </c>
      <c r="R537" s="18">
        <f ca="1">Q537*(1-AngCal!$B$28)+S537*AngCal!$B$28</f>
        <v>0.1668434142708978</v>
      </c>
      <c r="S537" s="18">
        <f ca="1">R394/$R251*(1-AngCal!$C$28)+S394/$S251*AngCal!$C$28</f>
        <v>0.1668434142708978</v>
      </c>
      <c r="T537" s="113">
        <f t="shared" ca="1" si="92"/>
        <v>0.12166087070452085</v>
      </c>
      <c r="U537" s="18">
        <f ca="1">T394/$P251*(1-AngCal!$C$28)+U394/$Q251*AngCal!$C$28</f>
        <v>0.12166087070452085</v>
      </c>
      <c r="V537">
        <f ca="1">U537*(1-AngCal!$B$28)+W537*AngCal!$B$28</f>
        <v>0.12166087070452085</v>
      </c>
      <c r="W537" s="18">
        <f ca="1">V394/$R251*(1-AngCal!$C$28)+W394/$S251*AngCal!$C$28</f>
        <v>0.12166087070452085</v>
      </c>
      <c r="X537" s="113">
        <f t="shared" ca="1" si="93"/>
        <v>6.2678677478107611E-2</v>
      </c>
      <c r="Y537" s="18">
        <f ca="1">X394/$P251*(1-AngCal!$C$28)+Y394/$Q251*AngCal!$C$28</f>
        <v>6.2678677478107611E-2</v>
      </c>
      <c r="Z537" s="18">
        <f ca="1">Y537*(1-AngCal!$B$28)+AA537*AngCal!$B$28</f>
        <v>6.2678677478107611E-2</v>
      </c>
      <c r="AA537" s="18">
        <f ca="1">Z394/$R251*(1-AngCal!$C$28)+AA394/$S251*AngCal!$C$28</f>
        <v>6.2678677478107611E-2</v>
      </c>
      <c r="AB537" s="113">
        <f t="shared" ca="1" si="94"/>
        <v>2.1515969652632277E-2</v>
      </c>
      <c r="AC537" s="18">
        <f ca="1">AB394/$P251*(1-AngCal!$C$28)+AC394/$Q251*AngCal!$C$28</f>
        <v>2.1515969652632277E-2</v>
      </c>
      <c r="AD537" s="18">
        <f ca="1">AC537*(1-AngCal!$B$28)+AE537*AngCal!$B$28</f>
        <v>2.1515969652632277E-2</v>
      </c>
      <c r="AE537" s="18">
        <f ca="1">AD394/$R251*(1-AngCal!$C$28)+AE394/$S251*AngCal!$C$28</f>
        <v>2.1515969652632277E-2</v>
      </c>
    </row>
    <row r="538" spans="2:31" x14ac:dyDescent="0.15">
      <c r="B538">
        <v>17.103000000000002</v>
      </c>
      <c r="C538">
        <v>10</v>
      </c>
      <c r="D538" s="18">
        <v>-0.22059999999999999</v>
      </c>
      <c r="E538" s="18">
        <v>0.2238</v>
      </c>
      <c r="F538" s="18">
        <v>2.246</v>
      </c>
      <c r="G538" s="18">
        <v>0.1467</v>
      </c>
      <c r="H538" s="18">
        <v>-1.49</v>
      </c>
      <c r="I538" s="18">
        <v>2.133</v>
      </c>
      <c r="J538" s="18">
        <v>0.66890000000000005</v>
      </c>
      <c r="K538" s="18">
        <v>3.468</v>
      </c>
      <c r="L538" s="18">
        <v>4.2290000000000001</v>
      </c>
      <c r="M538" s="18">
        <v>1.752</v>
      </c>
      <c r="O538" s="18">
        <f t="shared" si="90"/>
        <v>5.6607000000000003</v>
      </c>
      <c r="P538" s="113">
        <f t="shared" ca="1" si="91"/>
        <v>0.17596045065886631</v>
      </c>
      <c r="Q538" s="18">
        <f ca="1">P395/$P252*(1-AngCal!$C$28)+Q395/$Q252*AngCal!$C$28</f>
        <v>0.17596045065886631</v>
      </c>
      <c r="R538" s="18">
        <f ca="1">Q538*(1-AngCal!$B$28)+S538*AngCal!$B$28</f>
        <v>0.17596045065886631</v>
      </c>
      <c r="S538" s="18">
        <f ca="1">R395/$R252*(1-AngCal!$C$28)+S395/$S252*AngCal!$C$28</f>
        <v>0.17596045065886631</v>
      </c>
      <c r="T538" s="113">
        <f t="shared" ca="1" si="92"/>
        <v>0.12535664768296276</v>
      </c>
      <c r="U538" s="18">
        <f ca="1">T395/$P252*(1-AngCal!$C$28)+U395/$Q252*AngCal!$C$28</f>
        <v>0.12535664768296276</v>
      </c>
      <c r="V538">
        <f ca="1">U538*(1-AngCal!$B$28)+W538*AngCal!$B$28</f>
        <v>0.12535664768296276</v>
      </c>
      <c r="W538" s="18">
        <f ca="1">V395/$R252*(1-AngCal!$C$28)+W395/$S252*AngCal!$C$28</f>
        <v>0.12535664768296276</v>
      </c>
      <c r="X538" s="113">
        <f t="shared" ca="1" si="93"/>
        <v>5.9435835159313881E-2</v>
      </c>
      <c r="Y538" s="18">
        <f ca="1">X395/$P252*(1-AngCal!$C$28)+Y395/$Q252*AngCal!$C$28</f>
        <v>5.9435835159313881E-2</v>
      </c>
      <c r="Z538" s="18">
        <f ca="1">Y538*(1-AngCal!$B$28)+AA538*AngCal!$B$28</f>
        <v>5.9435835159313881E-2</v>
      </c>
      <c r="AA538" s="18">
        <f ca="1">Z395/$R252*(1-AngCal!$C$28)+AA395/$S252*AngCal!$C$28</f>
        <v>5.9435835159313881E-2</v>
      </c>
      <c r="AB538" s="113">
        <f t="shared" ca="1" si="94"/>
        <v>1.7342083486175136E-2</v>
      </c>
      <c r="AC538" s="18">
        <f ca="1">AB395/$P252*(1-AngCal!$C$28)+AC395/$Q252*AngCal!$C$28</f>
        <v>1.7342083486175136E-2</v>
      </c>
      <c r="AD538" s="18">
        <f ca="1">AC538*(1-AngCal!$B$28)+AE538*AngCal!$B$28</f>
        <v>1.7342083486175136E-2</v>
      </c>
      <c r="AE538" s="18">
        <f ca="1">AD395/$R252*(1-AngCal!$C$28)+AE395/$S252*AngCal!$C$28</f>
        <v>1.7342083486175136E-2</v>
      </c>
    </row>
    <row r="539" spans="2:31" x14ac:dyDescent="0.15">
      <c r="B539">
        <v>17.103000000000002</v>
      </c>
      <c r="C539">
        <v>15</v>
      </c>
      <c r="D539" s="18">
        <v>2.4750000000000001E-2</v>
      </c>
      <c r="E539" s="18">
        <v>-0.28939999999999999</v>
      </c>
      <c r="F539" s="18">
        <v>2.3460000000000001</v>
      </c>
      <c r="G539" s="18">
        <v>0.38900000000000001</v>
      </c>
      <c r="H539" s="18">
        <v>0.18410000000000001</v>
      </c>
      <c r="I539" s="18">
        <v>2.5990000000000002</v>
      </c>
      <c r="J539" s="18">
        <v>4.2779999999999999E-2</v>
      </c>
      <c r="K539" s="18">
        <v>0.3075</v>
      </c>
      <c r="L539" s="18">
        <v>3.4689999999999999</v>
      </c>
      <c r="M539" s="18">
        <v>0.23749999999999999</v>
      </c>
      <c r="O539" s="18">
        <f t="shared" si="90"/>
        <v>7.1265000000000001</v>
      </c>
      <c r="P539" s="113">
        <f t="shared" ca="1" si="91"/>
        <v>0.1844447311525057</v>
      </c>
      <c r="Q539" s="18">
        <f ca="1">P396/$P253*(1-AngCal!$C$28)+Q396/$Q253*AngCal!$C$28</f>
        <v>0.1844447311525057</v>
      </c>
      <c r="R539" s="18">
        <f ca="1">Q539*(1-AngCal!$B$28)+S539*AngCal!$B$28</f>
        <v>0.1844447311525057</v>
      </c>
      <c r="S539" s="18">
        <f ca="1">R396/$R253*(1-AngCal!$C$28)+S396/$S253*AngCal!$C$28</f>
        <v>0.1844447311525057</v>
      </c>
      <c r="T539" s="113">
        <f t="shared" ca="1" si="92"/>
        <v>0.12804042270305249</v>
      </c>
      <c r="U539" s="18">
        <f ca="1">T396/$P253*(1-AngCal!$C$28)+U396/$Q253*AngCal!$C$28</f>
        <v>0.12804042270305249</v>
      </c>
      <c r="V539">
        <f ca="1">U539*(1-AngCal!$B$28)+W539*AngCal!$B$28</f>
        <v>0.12804042270305249</v>
      </c>
      <c r="W539" s="18">
        <f ca="1">V396/$R253*(1-AngCal!$C$28)+W396/$S253*AngCal!$C$28</f>
        <v>0.12804042270305249</v>
      </c>
      <c r="X539" s="113">
        <f t="shared" ca="1" si="93"/>
        <v>5.6633462526150868E-2</v>
      </c>
      <c r="Y539" s="18">
        <f ca="1">X396/$P253*(1-AngCal!$C$28)+Y396/$Q253*AngCal!$C$28</f>
        <v>5.6633462526150868E-2</v>
      </c>
      <c r="Z539" s="18">
        <f ca="1">Y539*(1-AngCal!$B$28)+AA539*AngCal!$B$28</f>
        <v>5.6633462526150868E-2</v>
      </c>
      <c r="AA539" s="18">
        <f ca="1">Z396/$R253*(1-AngCal!$C$28)+AA396/$S253*AngCal!$C$28</f>
        <v>5.6633462526150868E-2</v>
      </c>
      <c r="AB539" s="113">
        <f t="shared" ca="1" si="94"/>
        <v>1.4834157561274097E-2</v>
      </c>
      <c r="AC539" s="18">
        <f ca="1">AB396/$P253*(1-AngCal!$C$28)+AC396/$Q253*AngCal!$C$28</f>
        <v>1.4834157561274097E-2</v>
      </c>
      <c r="AD539" s="18">
        <f ca="1">AC539*(1-AngCal!$B$28)+AE539*AngCal!$B$28</f>
        <v>1.4834157561274097E-2</v>
      </c>
      <c r="AE539" s="18">
        <f ca="1">AD396/$R253*(1-AngCal!$C$28)+AE396/$S253*AngCal!$C$28</f>
        <v>1.4834157561274097E-2</v>
      </c>
    </row>
    <row r="540" spans="2:31" x14ac:dyDescent="0.15">
      <c r="B540">
        <v>17.103000000000002</v>
      </c>
      <c r="C540">
        <v>20</v>
      </c>
      <c r="D540" s="18">
        <v>1.1180000000000001E-2</v>
      </c>
      <c r="E540" s="18">
        <v>-1.694E-2</v>
      </c>
      <c r="F540" s="18">
        <v>1.1299999999999999</v>
      </c>
      <c r="G540" s="18">
        <v>7.5200000000000003E-2</v>
      </c>
      <c r="H540" s="18">
        <v>-0.1169</v>
      </c>
      <c r="I540" s="18">
        <v>3.0009999999999999</v>
      </c>
      <c r="J540" s="18">
        <v>3.5400000000000001E-2</v>
      </c>
      <c r="K540" s="18">
        <v>0.12720000000000001</v>
      </c>
      <c r="L540" s="18">
        <v>2.7280000000000002</v>
      </c>
      <c r="M540" s="18">
        <v>3.0419999999999999E-2</v>
      </c>
      <c r="O540" s="18">
        <f t="shared" si="90"/>
        <v>8.9717000000000002</v>
      </c>
      <c r="P540" s="113">
        <f t="shared" ca="1" si="91"/>
        <v>0.1934183312340981</v>
      </c>
      <c r="Q540" s="18">
        <f ca="1">P397/$P254*(1-AngCal!$C$28)+Q397/$Q254*AngCal!$C$28</f>
        <v>0.1934183312340981</v>
      </c>
      <c r="R540" s="18">
        <f ca="1">Q540*(1-AngCal!$B$28)+S540*AngCal!$B$28</f>
        <v>0.1934183312340981</v>
      </c>
      <c r="S540" s="18">
        <f ca="1">R397/$R254*(1-AngCal!$C$28)+S397/$S254*AngCal!$C$28</f>
        <v>0.1934183312340981</v>
      </c>
      <c r="T540" s="113">
        <f t="shared" ca="1" si="92"/>
        <v>0.13034930465930028</v>
      </c>
      <c r="U540" s="18">
        <f ca="1">T397/$P254*(1-AngCal!$C$28)+U397/$Q254*AngCal!$C$28</f>
        <v>0.13034930465930028</v>
      </c>
      <c r="V540">
        <f ca="1">U540*(1-AngCal!$B$28)+W540*AngCal!$B$28</f>
        <v>0.13034930465930028</v>
      </c>
      <c r="W540" s="18">
        <f ca="1">V397/$R254*(1-AngCal!$C$28)+W397/$S254*AngCal!$C$28</f>
        <v>0.13034930465930028</v>
      </c>
      <c r="X540" s="113">
        <f t="shared" ca="1" si="93"/>
        <v>5.4515798070244564E-2</v>
      </c>
      <c r="Y540" s="18">
        <f ca="1">X397/$P254*(1-AngCal!$C$28)+Y397/$Q254*AngCal!$C$28</f>
        <v>5.4515798070244564E-2</v>
      </c>
      <c r="Z540" s="18">
        <f ca="1">Y540*(1-AngCal!$B$28)+AA540*AngCal!$B$28</f>
        <v>5.4515798070244564E-2</v>
      </c>
      <c r="AA540" s="18">
        <f ca="1">Z397/$R254*(1-AngCal!$C$28)+AA397/$S254*AngCal!$C$28</f>
        <v>5.4515798070244564E-2</v>
      </c>
      <c r="AB540" s="113">
        <f t="shared" ca="1" si="94"/>
        <v>1.3157348365514517E-2</v>
      </c>
      <c r="AC540" s="18">
        <f ca="1">AB397/$P254*(1-AngCal!$C$28)+AC397/$Q254*AngCal!$C$28</f>
        <v>1.3157348365514517E-2</v>
      </c>
      <c r="AD540" s="18">
        <f ca="1">AC540*(1-AngCal!$B$28)+AE540*AngCal!$B$28</f>
        <v>1.3157348365514517E-2</v>
      </c>
      <c r="AE540" s="18">
        <f ca="1">AD397/$R254*(1-AngCal!$C$28)+AE397/$S254*AngCal!$C$28</f>
        <v>1.3157348365514517E-2</v>
      </c>
    </row>
    <row r="541" spans="2:31" x14ac:dyDescent="0.15">
      <c r="B541">
        <v>31.263000000000002</v>
      </c>
      <c r="C541">
        <v>1</v>
      </c>
      <c r="D541" s="18">
        <v>1.474E-2</v>
      </c>
      <c r="E541" s="18">
        <v>0.28560000000000002</v>
      </c>
      <c r="F541" s="18">
        <v>1.0589999999999999</v>
      </c>
      <c r="G541" s="18">
        <v>0.253</v>
      </c>
      <c r="H541" s="18">
        <v>6.0040000000000003E-2</v>
      </c>
      <c r="I541" s="18">
        <v>2.1619999999999999</v>
      </c>
      <c r="J541" s="18">
        <v>0.79400000000000004</v>
      </c>
      <c r="K541" s="18">
        <v>-4.7919999999999997E-2</v>
      </c>
      <c r="L541" s="18">
        <v>3.5470000000000002</v>
      </c>
      <c r="M541" s="18">
        <v>0.16250000000000001</v>
      </c>
      <c r="O541" s="18">
        <f>O112</f>
        <v>11.295</v>
      </c>
      <c r="P541" s="113">
        <f t="shared" ca="1" si="91"/>
        <v>0.20410715634067308</v>
      </c>
      <c r="Q541" s="18">
        <f ca="1">P398/$P255*(1-AngCal!$C$28)+Q398/$Q255*AngCal!$C$28</f>
        <v>0.20410715634067308</v>
      </c>
      <c r="R541" s="18">
        <f ca="1">Q541*(1-AngCal!$B$28)+S541*AngCal!$B$28</f>
        <v>0.20410715634067308</v>
      </c>
      <c r="S541" s="18">
        <f ca="1">R398/$R255*(1-AngCal!$C$28)+S398/$S255*AngCal!$C$28</f>
        <v>0.20410715634067308</v>
      </c>
      <c r="T541" s="113">
        <f t="shared" ca="1" si="92"/>
        <v>0.1322784981963564</v>
      </c>
      <c r="U541" s="18">
        <f ca="1">T398/$P255*(1-AngCal!$C$28)+U398/$Q255*AngCal!$C$28</f>
        <v>0.1322784981963564</v>
      </c>
      <c r="V541">
        <f ca="1">U541*(1-AngCal!$B$28)+W541*AngCal!$B$28</f>
        <v>0.1322784981963564</v>
      </c>
      <c r="W541" s="18">
        <f ca="1">V398/$R255*(1-AngCal!$C$28)+W398/$S255*AngCal!$C$28</f>
        <v>0.1322784981963564</v>
      </c>
      <c r="X541" s="113">
        <f t="shared" ca="1" si="93"/>
        <v>5.2951905373559656E-2</v>
      </c>
      <c r="Y541" s="18">
        <f ca="1">X398/$P255*(1-AngCal!$C$28)+Y398/$Q255*AngCal!$C$28</f>
        <v>5.2951905373559656E-2</v>
      </c>
      <c r="Z541" s="18">
        <f ca="1">Y541*(1-AngCal!$B$28)+AA541*AngCal!$B$28</f>
        <v>5.2951905373559656E-2</v>
      </c>
      <c r="AA541" s="18">
        <f ca="1">Z398/$R255*(1-AngCal!$C$28)+AA398/$S255*AngCal!$C$28</f>
        <v>5.2951905373559656E-2</v>
      </c>
      <c r="AB541" s="113">
        <f t="shared" ca="1" si="94"/>
        <v>1.1759859299354431E-2</v>
      </c>
      <c r="AC541" s="18">
        <f ca="1">AB398/$P255*(1-AngCal!$C$28)+AC398/$Q255*AngCal!$C$28</f>
        <v>1.1759859299354431E-2</v>
      </c>
      <c r="AD541" s="18">
        <f ca="1">AC541*(1-AngCal!$B$28)+AE541*AngCal!$B$28</f>
        <v>1.1759859299354431E-2</v>
      </c>
      <c r="AE541" s="18">
        <f ca="1">AD398/$R255*(1-AngCal!$C$28)+AE398/$S255*AngCal!$C$28</f>
        <v>1.1759859299354431E-2</v>
      </c>
    </row>
    <row r="542" spans="2:31" x14ac:dyDescent="0.15">
      <c r="B542">
        <v>31.263000000000002</v>
      </c>
      <c r="C542">
        <v>3</v>
      </c>
      <c r="D542" s="18">
        <v>1.7950000000000001E-2</v>
      </c>
      <c r="E542" s="18">
        <v>3.2009999999999997E-2</v>
      </c>
      <c r="F542" s="18">
        <v>0.68869999999999998</v>
      </c>
      <c r="G542" s="18">
        <v>0.30230000000000001</v>
      </c>
      <c r="H542" s="18">
        <v>2.095E-2</v>
      </c>
      <c r="I542" s="18">
        <v>1.8779999999999999</v>
      </c>
      <c r="J542" s="18">
        <v>0.13469999999999999</v>
      </c>
      <c r="K542" s="18">
        <v>0.25459999999999999</v>
      </c>
      <c r="L542" s="18">
        <v>2.722</v>
      </c>
      <c r="M542" s="18">
        <v>0.15820000000000001</v>
      </c>
      <c r="O542" s="18">
        <f t="shared" ref="O542:O583" si="95">O113</f>
        <v>14.218999999999999</v>
      </c>
      <c r="P542" s="113">
        <f t="shared" ca="1" si="91"/>
        <v>0.21756820733231547</v>
      </c>
      <c r="Q542" s="18">
        <f ca="1">P399/$P256*(1-AngCal!$C$28)+Q399/$Q256*AngCal!$C$28</f>
        <v>0.21756820733231547</v>
      </c>
      <c r="R542" s="18">
        <f ca="1">Q542*(1-AngCal!$B$28)+S542*AngCal!$B$28</f>
        <v>0.21756820733231547</v>
      </c>
      <c r="S542" s="18">
        <f ca="1">R399/$R256*(1-AngCal!$C$28)+S399/$S256*AngCal!$C$28</f>
        <v>0.21756820733231547</v>
      </c>
      <c r="T542" s="113">
        <f t="shared" ca="1" si="92"/>
        <v>0.13333182311033104</v>
      </c>
      <c r="U542" s="18">
        <f ca="1">T399/$P256*(1-AngCal!$C$28)+U399/$Q256*AngCal!$C$28</f>
        <v>0.13333182311033104</v>
      </c>
      <c r="V542">
        <f ca="1">U542*(1-AngCal!$B$28)+W542*AngCal!$B$28</f>
        <v>0.13333182311033104</v>
      </c>
      <c r="W542" s="18">
        <f ca="1">V399/$R256*(1-AngCal!$C$28)+W399/$S256*AngCal!$C$28</f>
        <v>0.13333182311033104</v>
      </c>
      <c r="X542" s="113">
        <f t="shared" ca="1" si="93"/>
        <v>5.1562887508104178E-2</v>
      </c>
      <c r="Y542" s="18">
        <f ca="1">X399/$P256*(1-AngCal!$C$28)+Y399/$Q256*AngCal!$C$28</f>
        <v>5.1562887508104178E-2</v>
      </c>
      <c r="Z542" s="18">
        <f ca="1">Y542*(1-AngCal!$B$28)+AA542*AngCal!$B$28</f>
        <v>5.1562887508104178E-2</v>
      </c>
      <c r="AA542" s="18">
        <f ca="1">Z399/$R256*(1-AngCal!$C$28)+AA399/$S256*AngCal!$C$28</f>
        <v>5.1562887508104178E-2</v>
      </c>
      <c r="AB542" s="113">
        <f t="shared" ca="1" si="94"/>
        <v>1.0505328567515244E-2</v>
      </c>
      <c r="AC542" s="18">
        <f ca="1">AB399/$P256*(1-AngCal!$C$28)+AC399/$Q256*AngCal!$C$28</f>
        <v>1.0505328567515244E-2</v>
      </c>
      <c r="AD542" s="18">
        <f ca="1">AC542*(1-AngCal!$B$28)+AE542*AngCal!$B$28</f>
        <v>1.0505328567515244E-2</v>
      </c>
      <c r="AE542" s="18">
        <f ca="1">AD399/$R256*(1-AngCal!$C$28)+AE399/$S256*AngCal!$C$28</f>
        <v>1.0505328567515244E-2</v>
      </c>
    </row>
    <row r="543" spans="2:31" x14ac:dyDescent="0.15">
      <c r="B543">
        <v>31.263000000000002</v>
      </c>
      <c r="C543">
        <v>5</v>
      </c>
      <c r="D543" s="18">
        <v>5.577E-2</v>
      </c>
      <c r="E543" s="18">
        <v>0.1027</v>
      </c>
      <c r="F543" s="18">
        <v>1.4950000000000001</v>
      </c>
      <c r="G543" s="18">
        <v>5.083E-2</v>
      </c>
      <c r="H543" s="18">
        <v>0.35399999999999998</v>
      </c>
      <c r="I543" s="18">
        <v>2.2040000000000002</v>
      </c>
      <c r="J543" s="18">
        <v>9.3729999999999994E-2</v>
      </c>
      <c r="K543" s="18">
        <v>-0.2087</v>
      </c>
      <c r="L543" s="18">
        <v>2.8929999999999998</v>
      </c>
      <c r="M543" s="18">
        <v>5.6259999999999998E-2</v>
      </c>
      <c r="O543" s="18">
        <f t="shared" si="95"/>
        <v>17.901</v>
      </c>
      <c r="P543" s="113">
        <f t="shared" ca="1" si="91"/>
        <v>0.23407453433488717</v>
      </c>
      <c r="Q543" s="18">
        <f ca="1">P400/$P257*(1-AngCal!$C$28)+Q400/$Q257*AngCal!$C$28</f>
        <v>0.23407453433488717</v>
      </c>
      <c r="R543" s="18">
        <f ca="1">Q543*(1-AngCal!$B$28)+S543*AngCal!$B$28</f>
        <v>0.23407453433488717</v>
      </c>
      <c r="S543" s="18">
        <f ca="1">R400/$R257*(1-AngCal!$C$28)+S400/$S257*AngCal!$C$28</f>
        <v>0.23407453433488717</v>
      </c>
      <c r="T543" s="113">
        <f t="shared" ca="1" si="92"/>
        <v>0.13323208399722641</v>
      </c>
      <c r="U543" s="18">
        <f ca="1">T400/$P257*(1-AngCal!$C$28)+U400/$Q257*AngCal!$C$28</f>
        <v>0.13323208399722641</v>
      </c>
      <c r="V543">
        <f ca="1">U543*(1-AngCal!$B$28)+W543*AngCal!$B$28</f>
        <v>0.13323208399722641</v>
      </c>
      <c r="W543" s="18">
        <f ca="1">V400/$R257*(1-AngCal!$C$28)+W400/$S257*AngCal!$C$28</f>
        <v>0.13323208399722641</v>
      </c>
      <c r="X543" s="113">
        <f t="shared" ca="1" si="93"/>
        <v>5.0105919186973359E-2</v>
      </c>
      <c r="Y543" s="18">
        <f ca="1">X400/$P257*(1-AngCal!$C$28)+Y400/$Q257*AngCal!$C$28</f>
        <v>5.0105919186973359E-2</v>
      </c>
      <c r="Z543" s="18">
        <f ca="1">Y543*(1-AngCal!$B$28)+AA543*AngCal!$B$28</f>
        <v>5.0105919186973359E-2</v>
      </c>
      <c r="AA543" s="18">
        <f ca="1">Z400/$R257*(1-AngCal!$C$28)+AA400/$S257*AngCal!$C$28</f>
        <v>5.0105919186973359E-2</v>
      </c>
      <c r="AB543" s="113">
        <f t="shared" ca="1" si="94"/>
        <v>9.3597467012227469E-3</v>
      </c>
      <c r="AC543" s="18">
        <f ca="1">AB400/$P257*(1-AngCal!$C$28)+AC400/$Q257*AngCal!$C$28</f>
        <v>9.3597467012227469E-3</v>
      </c>
      <c r="AD543" s="18">
        <f ca="1">AC543*(1-AngCal!$B$28)+AE543*AngCal!$B$28</f>
        <v>9.3597467012227469E-3</v>
      </c>
      <c r="AE543" s="18">
        <f ca="1">AD400/$R257*(1-AngCal!$C$28)+AE400/$S257*AngCal!$C$28</f>
        <v>9.3597467012227469E-3</v>
      </c>
    </row>
    <row r="544" spans="2:31" x14ac:dyDescent="0.15">
      <c r="B544">
        <v>31.263000000000002</v>
      </c>
      <c r="C544">
        <v>7</v>
      </c>
      <c r="D544" s="18">
        <v>3.3599999999999998E-2</v>
      </c>
      <c r="E544" s="18">
        <v>0.22670000000000001</v>
      </c>
      <c r="F544" s="18">
        <v>1.2290000000000001</v>
      </c>
      <c r="G544" s="18">
        <v>0.26100000000000001</v>
      </c>
      <c r="H544" s="18">
        <v>1.39</v>
      </c>
      <c r="I544" s="18">
        <v>2.4910000000000001</v>
      </c>
      <c r="J544" s="18">
        <v>0.1537</v>
      </c>
      <c r="K544" s="18">
        <v>-1.4179999999999999</v>
      </c>
      <c r="L544" s="18">
        <v>2.6110000000000002</v>
      </c>
      <c r="M544" s="18">
        <v>0.33139999999999997</v>
      </c>
      <c r="O544" s="18">
        <f t="shared" si="95"/>
        <v>22.536000000000001</v>
      </c>
      <c r="P544" s="113">
        <f t="shared" ca="1" si="91"/>
        <v>0.25206721344098987</v>
      </c>
      <c r="Q544" s="18">
        <f ca="1">P401/$P258*(1-AngCal!$C$28)+Q401/$Q258*AngCal!$C$28</f>
        <v>0.25206721344098987</v>
      </c>
      <c r="R544" s="18">
        <f ca="1">Q544*(1-AngCal!$B$28)+S544*AngCal!$B$28</f>
        <v>0.25206721344098987</v>
      </c>
      <c r="S544" s="18">
        <f ca="1">R401/$R258*(1-AngCal!$C$28)+S401/$S258*AngCal!$C$28</f>
        <v>0.25206721344098987</v>
      </c>
      <c r="T544" s="113">
        <f t="shared" ca="1" si="92"/>
        <v>0.13199800555592564</v>
      </c>
      <c r="U544" s="18">
        <f ca="1">T401/$P258*(1-AngCal!$C$28)+U401/$Q258*AngCal!$C$28</f>
        <v>0.13199800555592564</v>
      </c>
      <c r="V544">
        <f ca="1">U544*(1-AngCal!$B$28)+W544*AngCal!$B$28</f>
        <v>0.13199800555592564</v>
      </c>
      <c r="W544" s="18">
        <f ca="1">V401/$R258*(1-AngCal!$C$28)+W401/$S258*AngCal!$C$28</f>
        <v>0.13199800555592564</v>
      </c>
      <c r="X544" s="113">
        <f t="shared" ca="1" si="93"/>
        <v>4.8575792646857796E-2</v>
      </c>
      <c r="Y544" s="18">
        <f ca="1">X401/$P258*(1-AngCal!$C$28)+Y401/$Q258*AngCal!$C$28</f>
        <v>4.8575792646857796E-2</v>
      </c>
      <c r="Z544" s="18">
        <f ca="1">Y544*(1-AngCal!$B$28)+AA544*AngCal!$B$28</f>
        <v>4.8575792646857796E-2</v>
      </c>
      <c r="AA544" s="18">
        <f ca="1">Z401/$R258*(1-AngCal!$C$28)+AA401/$S258*AngCal!$C$28</f>
        <v>4.8575792646857796E-2</v>
      </c>
      <c r="AB544" s="113">
        <f t="shared" ca="1" si="94"/>
        <v>8.5282139644959065E-3</v>
      </c>
      <c r="AC544" s="18">
        <f ca="1">AB401/$P258*(1-AngCal!$C$28)+AC401/$Q258*AngCal!$C$28</f>
        <v>8.5282139644959065E-3</v>
      </c>
      <c r="AD544" s="18">
        <f ca="1">AC544*(1-AngCal!$B$28)+AE544*AngCal!$B$28</f>
        <v>8.5282139644959065E-3</v>
      </c>
      <c r="AE544" s="18">
        <f ca="1">AD401/$R258*(1-AngCal!$C$28)+AE401/$S258*AngCal!$C$28</f>
        <v>8.5282139644959065E-3</v>
      </c>
    </row>
    <row r="545" spans="2:31" x14ac:dyDescent="0.15">
      <c r="B545">
        <v>31.263000000000002</v>
      </c>
      <c r="C545">
        <v>10</v>
      </c>
      <c r="D545" s="18">
        <v>9.0200000000000002E-2</v>
      </c>
      <c r="E545" s="18">
        <v>0.14860000000000001</v>
      </c>
      <c r="F545" s="18">
        <v>0.74409999999999998</v>
      </c>
      <c r="G545" s="18">
        <v>0.2671</v>
      </c>
      <c r="H545" s="18">
        <v>0.93520000000000003</v>
      </c>
      <c r="I545" s="18">
        <v>2.246</v>
      </c>
      <c r="J545" s="18">
        <v>0.23219999999999999</v>
      </c>
      <c r="K545" s="18">
        <v>-1.2250000000000001</v>
      </c>
      <c r="L545" s="18">
        <v>2.7890000000000001</v>
      </c>
      <c r="M545" s="18">
        <v>1</v>
      </c>
      <c r="O545" s="18">
        <f t="shared" si="95"/>
        <v>28.370999999999999</v>
      </c>
      <c r="P545" s="113">
        <f t="shared" ca="1" si="91"/>
        <v>0.26878379677837227</v>
      </c>
      <c r="Q545" s="18">
        <f ca="1">P402/$P259*(1-AngCal!$C$28)+Q402/$Q259*AngCal!$C$28</f>
        <v>0.26878379677837227</v>
      </c>
      <c r="R545" s="18">
        <f ca="1">Q545*(1-AngCal!$B$28)+S545*AngCal!$B$28</f>
        <v>0.26878379677837227</v>
      </c>
      <c r="S545" s="18">
        <f ca="1">R402/$R259*(1-AngCal!$C$28)+S402/$S259*AngCal!$C$28</f>
        <v>0.26878379677837227</v>
      </c>
      <c r="T545" s="113">
        <f t="shared" ca="1" si="92"/>
        <v>0.12995595779157498</v>
      </c>
      <c r="U545" s="18">
        <f ca="1">T402/$P259*(1-AngCal!$C$28)+U402/$Q259*AngCal!$C$28</f>
        <v>0.12995595779157498</v>
      </c>
      <c r="V545">
        <f ca="1">U545*(1-AngCal!$B$28)+W545*AngCal!$B$28</f>
        <v>0.12995595779157498</v>
      </c>
      <c r="W545" s="18">
        <f ca="1">V402/$R259*(1-AngCal!$C$28)+W402/$S259*AngCal!$C$28</f>
        <v>0.12995595779157498</v>
      </c>
      <c r="X545" s="113">
        <f t="shared" ca="1" si="93"/>
        <v>4.6975959183027369E-2</v>
      </c>
      <c r="Y545" s="18">
        <f ca="1">X402/$P259*(1-AngCal!$C$28)+Y402/$Q259*AngCal!$C$28</f>
        <v>4.6975959183027369E-2</v>
      </c>
      <c r="Z545" s="18">
        <f ca="1">Y545*(1-AngCal!$B$28)+AA545*AngCal!$B$28</f>
        <v>4.6975959183027369E-2</v>
      </c>
      <c r="AA545" s="18">
        <f ca="1">Z402/$R259*(1-AngCal!$C$28)+AA402/$S259*AngCal!$C$28</f>
        <v>4.6975959183027369E-2</v>
      </c>
      <c r="AB545" s="113">
        <f t="shared" ca="1" si="94"/>
        <v>8.3324631842679499E-3</v>
      </c>
      <c r="AC545" s="18">
        <f ca="1">AB402/$P259*(1-AngCal!$C$28)+AC402/$Q259*AngCal!$C$28</f>
        <v>8.3324631842679499E-3</v>
      </c>
      <c r="AD545" s="18">
        <f ca="1">AC545*(1-AngCal!$B$28)+AE545*AngCal!$B$28</f>
        <v>8.3324631842679499E-3</v>
      </c>
      <c r="AE545" s="18">
        <f ca="1">AD402/$R259*(1-AngCal!$C$28)+AE402/$S259*AngCal!$C$28</f>
        <v>8.3324631842679499E-3</v>
      </c>
    </row>
    <row r="546" spans="2:31" x14ac:dyDescent="0.15">
      <c r="B546">
        <v>31.263000000000002</v>
      </c>
      <c r="C546">
        <v>15</v>
      </c>
      <c r="D546" s="18">
        <v>2.1489999999999999E-2</v>
      </c>
      <c r="E546" s="18">
        <v>-0.25219999999999998</v>
      </c>
      <c r="F546" s="18">
        <v>1.647</v>
      </c>
      <c r="G546" s="18">
        <v>0.185</v>
      </c>
      <c r="H546" s="18">
        <v>-0.32150000000000001</v>
      </c>
      <c r="I546" s="18">
        <v>3.0590000000000002</v>
      </c>
      <c r="J546" s="18">
        <v>0.2424</v>
      </c>
      <c r="K546" s="18">
        <v>0.86670000000000003</v>
      </c>
      <c r="L546" s="18">
        <v>2.2759999999999998</v>
      </c>
      <c r="M546" s="18">
        <v>0.33939999999999998</v>
      </c>
      <c r="O546" s="18">
        <f t="shared" si="95"/>
        <v>35.716999999999999</v>
      </c>
      <c r="P546" s="113">
        <f t="shared" ca="1" si="91"/>
        <v>0.28448983571116654</v>
      </c>
      <c r="Q546" s="18">
        <f ca="1">P403/$P260*(1-AngCal!$C$28)+Q403/$Q260*AngCal!$C$28</f>
        <v>0.28448983571116654</v>
      </c>
      <c r="R546" s="18">
        <f ca="1">Q546*(1-AngCal!$B$28)+S546*AngCal!$B$28</f>
        <v>0.28448983571116654</v>
      </c>
      <c r="S546" s="18">
        <f ca="1">R403/$R260*(1-AngCal!$C$28)+S403/$S260*AngCal!$C$28</f>
        <v>0.28448983571116654</v>
      </c>
      <c r="T546" s="113">
        <f t="shared" ca="1" si="92"/>
        <v>0.12883938456055669</v>
      </c>
      <c r="U546" s="18">
        <f ca="1">T403/$P260*(1-AngCal!$C$28)+U403/$Q260*AngCal!$C$28</f>
        <v>0.12883938456055669</v>
      </c>
      <c r="V546">
        <f ca="1">U546*(1-AngCal!$B$28)+W546*AngCal!$B$28</f>
        <v>0.12883938456055669</v>
      </c>
      <c r="W546" s="18">
        <f ca="1">V403/$R260*(1-AngCal!$C$28)+W403/$S260*AngCal!$C$28</f>
        <v>0.12883938456055669</v>
      </c>
      <c r="X546" s="113">
        <f t="shared" ca="1" si="93"/>
        <v>4.4903991514940358E-2</v>
      </c>
      <c r="Y546" s="18">
        <f ca="1">X403/$P260*(1-AngCal!$C$28)+Y403/$Q260*AngCal!$C$28</f>
        <v>4.4903991514940358E-2</v>
      </c>
      <c r="Z546" s="18">
        <f ca="1">Y546*(1-AngCal!$B$28)+AA546*AngCal!$B$28</f>
        <v>4.4903991514940358E-2</v>
      </c>
      <c r="AA546" s="18">
        <f ca="1">Z403/$R260*(1-AngCal!$C$28)+AA403/$S260*AngCal!$C$28</f>
        <v>4.4903991514940358E-2</v>
      </c>
      <c r="AB546" s="113">
        <f t="shared" ca="1" si="94"/>
        <v>7.5444777028395582E-3</v>
      </c>
      <c r="AC546" s="18">
        <f ca="1">AB403/$P260*(1-AngCal!$C$28)+AC403/$Q260*AngCal!$C$28</f>
        <v>7.5444777028395582E-3</v>
      </c>
      <c r="AD546" s="18">
        <f ca="1">AC546*(1-AngCal!$B$28)+AE546*AngCal!$B$28</f>
        <v>7.5444777028395582E-3</v>
      </c>
      <c r="AE546" s="18">
        <f ca="1">AD403/$R260*(1-AngCal!$C$28)+AE403/$S260*AngCal!$C$28</f>
        <v>7.5444777028395582E-3</v>
      </c>
    </row>
    <row r="547" spans="2:31" x14ac:dyDescent="0.15">
      <c r="B547">
        <v>31.263000000000002</v>
      </c>
      <c r="C547">
        <v>20</v>
      </c>
      <c r="D547" s="18">
        <v>5.602E-2</v>
      </c>
      <c r="E547" s="18">
        <v>0.154</v>
      </c>
      <c r="F547" s="18">
        <v>0.84050000000000002</v>
      </c>
      <c r="G547" s="18">
        <v>0.44650000000000001</v>
      </c>
      <c r="H547" s="18">
        <v>0.627</v>
      </c>
      <c r="I547" s="18">
        <v>2.2999999999999998</v>
      </c>
      <c r="J547" s="18">
        <v>0.24740000000000001</v>
      </c>
      <c r="K547" s="18">
        <v>-0.72</v>
      </c>
      <c r="L547" s="18">
        <v>2.5760000000000001</v>
      </c>
      <c r="M547" s="18">
        <v>0.98029999999999995</v>
      </c>
      <c r="O547" s="18">
        <f t="shared" si="95"/>
        <v>44.965000000000003</v>
      </c>
      <c r="P547" s="113">
        <f t="shared" ca="1" si="91"/>
        <v>0.30191269083722505</v>
      </c>
      <c r="Q547" s="18">
        <f ca="1">P404/$P261*(1-AngCal!$C$28)+Q404/$Q261*AngCal!$C$28</f>
        <v>0.30191269083722505</v>
      </c>
      <c r="R547" s="18">
        <f ca="1">Q547*(1-AngCal!$B$28)+S547*AngCal!$B$28</f>
        <v>0.30191269083722505</v>
      </c>
      <c r="S547" s="18">
        <f ca="1">R404/$R261*(1-AngCal!$C$28)+S404/$S261*AngCal!$C$28</f>
        <v>0.30191269083722505</v>
      </c>
      <c r="T547" s="113">
        <f t="shared" ca="1" si="92"/>
        <v>0.13049382959900843</v>
      </c>
      <c r="U547" s="18">
        <f ca="1">T404/$P261*(1-AngCal!$C$28)+U404/$Q261*AngCal!$C$28</f>
        <v>0.13049382959900843</v>
      </c>
      <c r="V547">
        <f ca="1">U547*(1-AngCal!$B$28)+W547*AngCal!$B$28</f>
        <v>0.13049382959900843</v>
      </c>
      <c r="W547" s="18">
        <f ca="1">V404/$R261*(1-AngCal!$C$28)+W404/$S261*AngCal!$C$28</f>
        <v>0.13049382959900843</v>
      </c>
      <c r="X547" s="113">
        <f t="shared" ca="1" si="93"/>
        <v>4.1722452640912705E-2</v>
      </c>
      <c r="Y547" s="18">
        <f ca="1">X404/$P261*(1-AngCal!$C$28)+Y404/$Q261*AngCal!$C$28</f>
        <v>4.1722452640912705E-2</v>
      </c>
      <c r="Z547" s="18">
        <f ca="1">Y547*(1-AngCal!$B$28)+AA547*AngCal!$B$28</f>
        <v>4.1722452640912705E-2</v>
      </c>
      <c r="AA547" s="18">
        <f ca="1">Z404/$R261*(1-AngCal!$C$28)+AA404/$S261*AngCal!$C$28</f>
        <v>4.1722452640912705E-2</v>
      </c>
      <c r="AB547" s="113">
        <f t="shared" ca="1" si="94"/>
        <v>4.4952968116321271E-3</v>
      </c>
      <c r="AC547" s="18">
        <f ca="1">AB404/$P261*(1-AngCal!$C$28)+AC404/$Q261*AngCal!$C$28</f>
        <v>4.4952968116321271E-3</v>
      </c>
      <c r="AD547" s="18">
        <f ca="1">AC547*(1-AngCal!$B$28)+AE547*AngCal!$B$28</f>
        <v>4.4952968116321271E-3</v>
      </c>
      <c r="AE547" s="18">
        <f ca="1">AD404/$R261*(1-AngCal!$C$28)+AE404/$S261*AngCal!$C$28</f>
        <v>4.4952968116321271E-3</v>
      </c>
    </row>
    <row r="548" spans="2:31" x14ac:dyDescent="0.15">
      <c r="B548">
        <v>49.982999999999997</v>
      </c>
      <c r="C548">
        <v>1</v>
      </c>
      <c r="D548" s="18">
        <v>1.491E-2</v>
      </c>
      <c r="E548" s="18">
        <v>0.34889999999999999</v>
      </c>
      <c r="F548" s="18">
        <v>1.1100000000000001</v>
      </c>
      <c r="G548" s="18">
        <v>0.2535</v>
      </c>
      <c r="H548" s="18">
        <v>8.072E-2</v>
      </c>
      <c r="I548" s="18">
        <v>2.2599999999999998</v>
      </c>
      <c r="J548" s="18">
        <v>0.58750000000000002</v>
      </c>
      <c r="K548" s="18">
        <v>-0.1085</v>
      </c>
      <c r="L548" s="18">
        <v>3.7160000000000002</v>
      </c>
      <c r="M548" s="18">
        <v>0.30930000000000002</v>
      </c>
      <c r="O548" s="18">
        <f t="shared" si="95"/>
        <v>56.606999999999999</v>
      </c>
      <c r="P548" s="113">
        <f t="shared" ca="1" si="91"/>
        <v>0.31883744143371195</v>
      </c>
      <c r="Q548" s="18">
        <f ca="1">P405/$P262*(1-AngCal!$C$28)+Q405/$Q262*AngCal!$C$28</f>
        <v>0.31883744143371195</v>
      </c>
      <c r="R548" s="18">
        <f ca="1">Q548*(1-AngCal!$B$28)+S548*AngCal!$B$28</f>
        <v>0.31883744143371195</v>
      </c>
      <c r="S548" s="18">
        <f ca="1">R405/$R262*(1-AngCal!$C$28)+S405/$S262*AngCal!$C$28</f>
        <v>0.31883744143371195</v>
      </c>
      <c r="T548" s="113">
        <f t="shared" ca="1" si="92"/>
        <v>0.13368953460248917</v>
      </c>
      <c r="U548" s="18">
        <f ca="1">T405/$P262*(1-AngCal!$C$28)+U405/$Q262*AngCal!$C$28</f>
        <v>0.13368953460248917</v>
      </c>
      <c r="V548">
        <f ca="1">U548*(1-AngCal!$B$28)+W548*AngCal!$B$28</f>
        <v>0.13368953460248917</v>
      </c>
      <c r="W548" s="18">
        <f ca="1">V405/$R262*(1-AngCal!$C$28)+W405/$S262*AngCal!$C$28</f>
        <v>0.13368953460248917</v>
      </c>
      <c r="X548" s="113">
        <f t="shared" ca="1" si="93"/>
        <v>3.7341047359245552E-2</v>
      </c>
      <c r="Y548" s="18">
        <f ca="1">X405/$P262*(1-AngCal!$C$28)+Y405/$Q262*AngCal!$C$28</f>
        <v>3.7341047359245559E-2</v>
      </c>
      <c r="Z548" s="18">
        <f ca="1">Y548*(1-AngCal!$B$28)+AA548*AngCal!$B$28</f>
        <v>3.7341047359245552E-2</v>
      </c>
      <c r="AA548" s="18">
        <f ca="1">Z405/$R262*(1-AngCal!$C$28)+AA405/$S262*AngCal!$C$28</f>
        <v>3.7341047359245559E-2</v>
      </c>
      <c r="AB548" s="113">
        <f t="shared" ca="1" si="94"/>
        <v>9.9300483964968249E-4</v>
      </c>
      <c r="AC548" s="18">
        <f ca="1">AB405/$P262*(1-AngCal!$C$28)+AC405/$Q262*AngCal!$C$28</f>
        <v>9.9300483964968249E-4</v>
      </c>
      <c r="AD548" s="18">
        <f ca="1">AC548*(1-AngCal!$B$28)+AE548*AngCal!$B$28</f>
        <v>9.9300483964968249E-4</v>
      </c>
      <c r="AE548" s="18">
        <f ca="1">AD405/$R262*(1-AngCal!$C$28)+AE405/$S262*AngCal!$C$28</f>
        <v>9.9300483964968249E-4</v>
      </c>
    </row>
    <row r="549" spans="2:31" x14ac:dyDescent="0.15">
      <c r="B549">
        <v>49.982999999999997</v>
      </c>
      <c r="C549">
        <v>3</v>
      </c>
      <c r="D549" s="18">
        <v>1.0059999999999999E-2</v>
      </c>
      <c r="E549" s="18">
        <v>0.1123</v>
      </c>
      <c r="F549" s="18">
        <v>1.085</v>
      </c>
      <c r="G549" s="18">
        <v>0.39319999999999999</v>
      </c>
      <c r="H549" s="18">
        <v>0.70550000000000002</v>
      </c>
      <c r="I549" s="18">
        <v>2.89</v>
      </c>
      <c r="J549" s="18">
        <v>0.34639999999999999</v>
      </c>
      <c r="K549" s="18">
        <v>-0.52629999999999999</v>
      </c>
      <c r="L549" s="18">
        <v>3.3140000000000001</v>
      </c>
      <c r="M549" s="18">
        <v>0.40379999999999999</v>
      </c>
      <c r="O549" s="18">
        <f t="shared" si="95"/>
        <v>71.265000000000001</v>
      </c>
      <c r="P549" s="113">
        <f t="shared" ca="1" si="91"/>
        <v>0.32957807980277265</v>
      </c>
      <c r="Q549" s="18">
        <f ca="1">P406/$P263*(1-AngCal!$C$28)+Q406/$Q263*AngCal!$C$28</f>
        <v>0.32957807980277265</v>
      </c>
      <c r="R549" s="18">
        <f ca="1">Q549*(1-AngCal!$B$28)+S549*AngCal!$B$28</f>
        <v>0.32957807980277265</v>
      </c>
      <c r="S549" s="18">
        <f ca="1">R406/$R263*(1-AngCal!$C$28)+S406/$S263*AngCal!$C$28</f>
        <v>0.32957807980277265</v>
      </c>
      <c r="T549" s="113">
        <f t="shared" ca="1" si="92"/>
        <v>0.13535404941274404</v>
      </c>
      <c r="U549" s="18">
        <f ca="1">T406/$P263*(1-AngCal!$C$28)+U406/$Q263*AngCal!$C$28</f>
        <v>0.13535404941274404</v>
      </c>
      <c r="V549">
        <f ca="1">U549*(1-AngCal!$B$28)+W549*AngCal!$B$28</f>
        <v>0.13535404941274404</v>
      </c>
      <c r="W549" s="18">
        <f ca="1">V406/$R263*(1-AngCal!$C$28)+W406/$S263*AngCal!$C$28</f>
        <v>0.13535404941274404</v>
      </c>
      <c r="X549" s="113">
        <f t="shared" ca="1" si="93"/>
        <v>3.2148263729954003E-2</v>
      </c>
      <c r="Y549" s="18">
        <f ca="1">X406/$P263*(1-AngCal!$C$28)+Y406/$Q263*AngCal!$C$28</f>
        <v>3.2148263729954003E-2</v>
      </c>
      <c r="Z549" s="18">
        <f ca="1">Y549*(1-AngCal!$B$28)+AA549*AngCal!$B$28</f>
        <v>3.2148263729954003E-2</v>
      </c>
      <c r="AA549" s="18">
        <f ca="1">Z406/$R263*(1-AngCal!$C$28)+AA406/$S263*AngCal!$C$28</f>
        <v>3.2148263729954003E-2</v>
      </c>
      <c r="AB549" s="113">
        <f t="shared" ca="1" si="94"/>
        <v>9.9317321067178186E-4</v>
      </c>
      <c r="AC549" s="18">
        <f ca="1">AB406/$P263*(1-AngCal!$C$28)+AC406/$Q263*AngCal!$C$28</f>
        <v>9.9317321067178186E-4</v>
      </c>
      <c r="AD549" s="18">
        <f ca="1">AC549*(1-AngCal!$B$28)+AE549*AngCal!$B$28</f>
        <v>9.9317321067178186E-4</v>
      </c>
      <c r="AE549" s="18">
        <f ca="1">AD406/$R263*(1-AngCal!$C$28)+AE406/$S263*AngCal!$C$28</f>
        <v>9.9317321067178186E-4</v>
      </c>
    </row>
    <row r="550" spans="2:31" x14ac:dyDescent="0.15">
      <c r="B550">
        <v>49.982999999999997</v>
      </c>
      <c r="C550">
        <v>5</v>
      </c>
      <c r="D550" s="18">
        <v>1.359E-2</v>
      </c>
      <c r="E550" s="18">
        <v>5.058E-2</v>
      </c>
      <c r="F550" s="18">
        <v>0.76419999999999999</v>
      </c>
      <c r="G550" s="18">
        <v>0.30009999999999998</v>
      </c>
      <c r="H550" s="18">
        <v>0.28000000000000003</v>
      </c>
      <c r="I550" s="18">
        <v>2.1459999999999999</v>
      </c>
      <c r="J550" s="18">
        <v>0.11020000000000001</v>
      </c>
      <c r="K550" s="18">
        <v>4.0649999999999999E-2</v>
      </c>
      <c r="L550" s="18">
        <v>3.448</v>
      </c>
      <c r="M550" s="18">
        <v>0.1087</v>
      </c>
      <c r="O550" s="18">
        <f t="shared" si="95"/>
        <v>89.715999999999994</v>
      </c>
      <c r="P550" s="113">
        <f t="shared" ca="1" si="91"/>
        <v>0.34030590342392814</v>
      </c>
      <c r="Q550" s="18">
        <f ca="1">P407/$P264*(1-AngCal!$C$28)+Q407/$Q264*AngCal!$C$28</f>
        <v>0.34030590342392814</v>
      </c>
      <c r="R550" s="18">
        <f ca="1">Q550*(1-AngCal!$B$28)+S550*AngCal!$B$28</f>
        <v>0.34030590342392814</v>
      </c>
      <c r="S550" s="18">
        <f ca="1">R407/$R264*(1-AngCal!$C$28)+S407/$S264*AngCal!$C$28</f>
        <v>0.34030590342392814</v>
      </c>
      <c r="T550" s="113">
        <f t="shared" ca="1" si="92"/>
        <v>0.13715279813624479</v>
      </c>
      <c r="U550" s="18">
        <f ca="1">T407/$P264*(1-AngCal!$C$28)+U407/$Q264*AngCal!$C$28</f>
        <v>0.13715279813624479</v>
      </c>
      <c r="V550">
        <f ca="1">U550*(1-AngCal!$B$28)+W550*AngCal!$B$28</f>
        <v>0.13715279813624479</v>
      </c>
      <c r="W550" s="18">
        <f ca="1">V407/$R264*(1-AngCal!$C$28)+W407/$S264*AngCal!$C$28</f>
        <v>0.13715279813624479</v>
      </c>
      <c r="X550" s="113">
        <f t="shared" ca="1" si="93"/>
        <v>2.6435360527561489E-2</v>
      </c>
      <c r="Y550" s="18">
        <f ca="1">X407/$P264*(1-AngCal!$C$28)+Y407/$Q264*AngCal!$C$28</f>
        <v>2.6435360527561489E-2</v>
      </c>
      <c r="Z550" s="18">
        <f ca="1">Y550*(1-AngCal!$B$28)+AA550*AngCal!$B$28</f>
        <v>2.6435360527561489E-2</v>
      </c>
      <c r="AA550" s="18">
        <f ca="1">Z407/$R264*(1-AngCal!$C$28)+AA407/$S264*AngCal!$C$28</f>
        <v>2.6435360527561489E-2</v>
      </c>
      <c r="AB550" s="113">
        <f t="shared" ca="1" si="94"/>
        <v>1.0009820722042359E-3</v>
      </c>
      <c r="AC550" s="18">
        <f ca="1">AB407/$P264*(1-AngCal!$C$28)+AC407/$Q264*AngCal!$C$28</f>
        <v>1.0009820722042359E-3</v>
      </c>
      <c r="AD550" s="18">
        <f ca="1">AC550*(1-AngCal!$B$28)+AE550*AngCal!$B$28</f>
        <v>1.0009820722042359E-3</v>
      </c>
      <c r="AE550" s="18">
        <f ca="1">AD407/$R264*(1-AngCal!$C$28)+AE407/$S264*AngCal!$C$28</f>
        <v>1.0009820722042359E-3</v>
      </c>
    </row>
    <row r="551" spans="2:31" x14ac:dyDescent="0.15">
      <c r="B551">
        <v>49.982999999999997</v>
      </c>
      <c r="C551">
        <v>7</v>
      </c>
      <c r="D551" s="18">
        <v>1.5169999999999999E-2</v>
      </c>
      <c r="E551" s="18">
        <v>2.852E-2</v>
      </c>
      <c r="F551" s="18">
        <v>0.53280000000000005</v>
      </c>
      <c r="G551" s="18">
        <v>0.12230000000000001</v>
      </c>
      <c r="H551" s="18">
        <v>0.40860000000000002</v>
      </c>
      <c r="I551" s="18">
        <v>2.3730000000000002</v>
      </c>
      <c r="J551" s="18">
        <v>0.153</v>
      </c>
      <c r="K551" s="18">
        <v>-0.1017</v>
      </c>
      <c r="L551" s="18">
        <v>3.14</v>
      </c>
      <c r="M551" s="18">
        <v>3.2730000000000002E-2</v>
      </c>
      <c r="O551" s="18">
        <f t="shared" si="95"/>
        <v>112.94</v>
      </c>
      <c r="P551" s="113">
        <f t="shared" ca="1" si="91"/>
        <v>0.35102553817138171</v>
      </c>
      <c r="Q551" s="18">
        <f ca="1">P408/$P265*(1-AngCal!$C$28)+Q408/$Q265*AngCal!$C$28</f>
        <v>0.35102553817138171</v>
      </c>
      <c r="R551" s="18">
        <f ca="1">Q551*(1-AngCal!$B$28)+S551*AngCal!$B$28</f>
        <v>0.35102553817138171</v>
      </c>
      <c r="S551" s="18">
        <f ca="1">R408/$R265*(1-AngCal!$C$28)+S408/$S265*AngCal!$C$28</f>
        <v>0.35102553817138171</v>
      </c>
      <c r="T551" s="113">
        <f t="shared" ca="1" si="92"/>
        <v>0.13832525772783905</v>
      </c>
      <c r="U551" s="18">
        <f ca="1">T408/$P265*(1-AngCal!$C$28)+U408/$Q265*AngCal!$C$28</f>
        <v>0.13832525772783905</v>
      </c>
      <c r="V551">
        <f ca="1">U551*(1-AngCal!$B$28)+W551*AngCal!$B$28</f>
        <v>0.13832525772783905</v>
      </c>
      <c r="W551" s="18">
        <f ca="1">V408/$R265*(1-AngCal!$C$28)+W408/$S265*AngCal!$C$28</f>
        <v>0.13832525772783905</v>
      </c>
      <c r="X551" s="113">
        <f t="shared" ca="1" si="93"/>
        <v>2.0535109223347531E-2</v>
      </c>
      <c r="Y551" s="18">
        <f ca="1">X408/$P265*(1-AngCal!$C$28)+Y408/$Q265*AngCal!$C$28</f>
        <v>2.0535109223347531E-2</v>
      </c>
      <c r="Z551" s="18">
        <f ca="1">Y551*(1-AngCal!$B$28)+AA551*AngCal!$B$28</f>
        <v>2.0535109223347531E-2</v>
      </c>
      <c r="AA551" s="18">
        <f ca="1">Z408/$R265*(1-AngCal!$C$28)+AA408/$S265*AngCal!$C$28</f>
        <v>2.0535109223347531E-2</v>
      </c>
      <c r="AB551" s="113">
        <f t="shared" ca="1" si="94"/>
        <v>1.4902797551907992E-3</v>
      </c>
      <c r="AC551" s="18">
        <f ca="1">AB408/$P265*(1-AngCal!$C$28)+AC408/$Q265*AngCal!$C$28</f>
        <v>1.4902797551907992E-3</v>
      </c>
      <c r="AD551" s="18">
        <f ca="1">AC551*(1-AngCal!$B$28)+AE551*AngCal!$B$28</f>
        <v>1.4902797551907992E-3</v>
      </c>
      <c r="AE551" s="18">
        <f ca="1">AD408/$R265*(1-AngCal!$C$28)+AE408/$S265*AngCal!$C$28</f>
        <v>1.4902797551907992E-3</v>
      </c>
    </row>
    <row r="552" spans="2:31" x14ac:dyDescent="0.15">
      <c r="B552">
        <v>49.982999999999997</v>
      </c>
      <c r="C552">
        <v>10</v>
      </c>
      <c r="D552" s="18">
        <v>2.3060000000000001E-2</v>
      </c>
      <c r="E552" s="18">
        <v>-8.3430000000000004E-2</v>
      </c>
      <c r="F552" s="18">
        <v>1.508</v>
      </c>
      <c r="G552" s="18">
        <v>0.1452</v>
      </c>
      <c r="H552" s="18">
        <v>6.5049999999999997E-2</v>
      </c>
      <c r="I552" s="18">
        <v>2.101</v>
      </c>
      <c r="J552" s="18">
        <v>3.0360000000000002E-2</v>
      </c>
      <c r="K552" s="18">
        <v>0.37490000000000001</v>
      </c>
      <c r="L552" s="18">
        <v>2.222</v>
      </c>
      <c r="M552" s="18">
        <v>0.3906</v>
      </c>
      <c r="O552" s="18">
        <f t="shared" si="95"/>
        <v>142.19</v>
      </c>
      <c r="P552" s="113">
        <f t="shared" ca="1" si="91"/>
        <v>0.3642013667129041</v>
      </c>
      <c r="Q552" s="18">
        <f ca="1">P409/$P266*(1-AngCal!$C$28)+Q409/$Q266*AngCal!$C$28</f>
        <v>0.3642013667129041</v>
      </c>
      <c r="R552" s="18">
        <f ca="1">Q552*(1-AngCal!$B$28)+S552*AngCal!$B$28</f>
        <v>0.3642013667129041</v>
      </c>
      <c r="S552" s="18">
        <f ca="1">R409/$R266*(1-AngCal!$C$28)+S409/$S266*AngCal!$C$28</f>
        <v>0.3642013667129041</v>
      </c>
      <c r="T552" s="113">
        <f t="shared" ca="1" si="92"/>
        <v>0.13944901263394774</v>
      </c>
      <c r="U552" s="18">
        <f ca="1">T409/$P266*(1-AngCal!$C$28)+U409/$Q266*AngCal!$C$28</f>
        <v>0.13944901263394774</v>
      </c>
      <c r="V552">
        <f ca="1">U552*(1-AngCal!$B$28)+W552*AngCal!$B$28</f>
        <v>0.13944901263394774</v>
      </c>
      <c r="W552" s="18">
        <f ca="1">V409/$R266*(1-AngCal!$C$28)+W409/$S266*AngCal!$C$28</f>
        <v>0.13944901263394774</v>
      </c>
      <c r="X552" s="113">
        <f t="shared" ca="1" si="93"/>
        <v>1.4806144781054549E-2</v>
      </c>
      <c r="Y552" s="18">
        <f ca="1">X409/$P266*(1-AngCal!$C$28)+Y409/$Q266*AngCal!$C$28</f>
        <v>1.4806144781054549E-2</v>
      </c>
      <c r="Z552" s="18">
        <f ca="1">Y552*(1-AngCal!$B$28)+AA552*AngCal!$B$28</f>
        <v>1.4806144781054549E-2</v>
      </c>
      <c r="AA552" s="18">
        <f ca="1">Z409/$R266*(1-AngCal!$C$28)+AA409/$S266*AngCal!$C$28</f>
        <v>1.4806144781054549E-2</v>
      </c>
      <c r="AB552" s="113">
        <f t="shared" ca="1" si="94"/>
        <v>1.0405447700188098E-3</v>
      </c>
      <c r="AC552" s="18">
        <f ca="1">AB409/$P266*(1-AngCal!$C$28)+AC409/$Q266*AngCal!$C$28</f>
        <v>1.0405447700188098E-3</v>
      </c>
      <c r="AD552" s="18">
        <f ca="1">AC552*(1-AngCal!$B$28)+AE552*AngCal!$B$28</f>
        <v>1.0405447700188098E-3</v>
      </c>
      <c r="AE552" s="18">
        <f ca="1">AD409/$R266*(1-AngCal!$C$28)+AE409/$S266*AngCal!$C$28</f>
        <v>1.0405447700188098E-3</v>
      </c>
    </row>
    <row r="553" spans="2:31" x14ac:dyDescent="0.15">
      <c r="B553">
        <v>49.982999999999997</v>
      </c>
      <c r="C553">
        <v>15</v>
      </c>
      <c r="D553" s="18">
        <v>2.7660000000000001E-2</v>
      </c>
      <c r="E553" s="18">
        <v>-0.19040000000000001</v>
      </c>
      <c r="F553" s="18">
        <v>3.2410000000000001</v>
      </c>
      <c r="G553" s="18">
        <v>0.7853</v>
      </c>
      <c r="H553" s="18">
        <v>0.29199999999999998</v>
      </c>
      <c r="I553" s="18">
        <v>2.1970000000000001</v>
      </c>
      <c r="J553" s="18">
        <v>0.1147</v>
      </c>
      <c r="K553" s="18">
        <v>0.2213</v>
      </c>
      <c r="L553" s="18">
        <v>2.9340000000000002</v>
      </c>
      <c r="M553" s="18">
        <v>5.765E-2</v>
      </c>
      <c r="O553" s="18">
        <f t="shared" si="95"/>
        <v>179.01</v>
      </c>
      <c r="P553" s="113">
        <f t="shared" ca="1" si="91"/>
        <v>0.37743474733465732</v>
      </c>
      <c r="Q553" s="18">
        <f ca="1">P410/$P267*(1-AngCal!$C$28)+Q410/$Q267*AngCal!$C$28</f>
        <v>0.37743474733465732</v>
      </c>
      <c r="R553" s="18">
        <f ca="1">Q553*(1-AngCal!$B$28)+S553*AngCal!$B$28</f>
        <v>0.37743474733465732</v>
      </c>
      <c r="S553" s="18">
        <f ca="1">R410/$R267*(1-AngCal!$C$28)+S410/$S267*AngCal!$C$28</f>
        <v>0.37743474733465732</v>
      </c>
      <c r="T553" s="113">
        <f t="shared" ca="1" si="92"/>
        <v>0.13933904630867963</v>
      </c>
      <c r="U553" s="18">
        <f ca="1">T410/$P267*(1-AngCal!$C$28)+U410/$Q267*AngCal!$C$28</f>
        <v>0.13933904630867963</v>
      </c>
      <c r="V553">
        <f ca="1">U553*(1-AngCal!$B$28)+W553*AngCal!$B$28</f>
        <v>0.13933904630867963</v>
      </c>
      <c r="W553" s="18">
        <f ca="1">V410/$R267*(1-AngCal!$C$28)+W410/$S267*AngCal!$C$28</f>
        <v>0.13933904630867963</v>
      </c>
      <c r="X553" s="113">
        <f t="shared" ca="1" si="93"/>
        <v>9.8676774102724723E-3</v>
      </c>
      <c r="Y553" s="18">
        <f ca="1">X410/$P267*(1-AngCal!$C$28)+Y410/$Q267*AngCal!$C$28</f>
        <v>9.8676774102724723E-3</v>
      </c>
      <c r="Z553" s="18">
        <f ca="1">Y553*(1-AngCal!$B$28)+AA553*AngCal!$B$28</f>
        <v>9.8676774102724723E-3</v>
      </c>
      <c r="AA553" s="18">
        <f ca="1">Z410/$R267*(1-AngCal!$C$28)+AA410/$S267*AngCal!$C$28</f>
        <v>9.8676774102724723E-3</v>
      </c>
      <c r="AB553" s="113">
        <f t="shared" ca="1" si="94"/>
        <v>1.0673695640450831E-3</v>
      </c>
      <c r="AC553" s="18">
        <f ca="1">AB410/$P267*(1-AngCal!$C$28)+AC410/$Q267*AngCal!$C$28</f>
        <v>1.0673695640450831E-3</v>
      </c>
      <c r="AD553" s="18">
        <f ca="1">AC553*(1-AngCal!$B$28)+AE553*AngCal!$B$28</f>
        <v>1.0673695640450831E-3</v>
      </c>
      <c r="AE553" s="18">
        <f ca="1">AD410/$R267*(1-AngCal!$C$28)+AE410/$S267*AngCal!$C$28</f>
        <v>1.0673695640450831E-3</v>
      </c>
    </row>
    <row r="554" spans="2:31" x14ac:dyDescent="0.15">
      <c r="B554">
        <v>49.982999999999997</v>
      </c>
      <c r="C554">
        <v>20</v>
      </c>
      <c r="D554" s="18">
        <v>1.137E-2</v>
      </c>
      <c r="E554" s="18">
        <v>-0.2379</v>
      </c>
      <c r="F554" s="18">
        <v>2.895</v>
      </c>
      <c r="G554" s="18">
        <v>0.42359999999999998</v>
      </c>
      <c r="H554" s="18">
        <v>0.3992</v>
      </c>
      <c r="I554" s="18">
        <v>2.1579999999999999</v>
      </c>
      <c r="J554" s="18">
        <v>0.14319999999999999</v>
      </c>
      <c r="K554" s="18">
        <v>0.2535</v>
      </c>
      <c r="L554" s="18">
        <v>3.8039999999999998</v>
      </c>
      <c r="M554" s="18">
        <v>0.2132</v>
      </c>
      <c r="O554" s="18">
        <f t="shared" si="95"/>
        <v>225.36</v>
      </c>
      <c r="P554" s="113">
        <f t="shared" ca="1" si="91"/>
        <v>0.39201229350922423</v>
      </c>
      <c r="Q554" s="18">
        <f ca="1">P411/$P268*(1-AngCal!$C$28)+Q411/$Q268*AngCal!$C$28</f>
        <v>0.39201229350922423</v>
      </c>
      <c r="R554" s="18">
        <f ca="1">Q554*(1-AngCal!$B$28)+S554*AngCal!$B$28</f>
        <v>0.39201229350922423</v>
      </c>
      <c r="S554" s="18">
        <f ca="1">R411/$R268*(1-AngCal!$C$28)+S411/$S268*AngCal!$C$28</f>
        <v>0.39201229350922423</v>
      </c>
      <c r="T554" s="113">
        <f t="shared" ca="1" si="92"/>
        <v>0.13802121130125719</v>
      </c>
      <c r="U554" s="18">
        <f ca="1">T411/$P268*(1-AngCal!$C$28)+U411/$Q268*AngCal!$C$28</f>
        <v>0.13802121130125719</v>
      </c>
      <c r="V554">
        <f ca="1">U554*(1-AngCal!$B$28)+W554*AngCal!$B$28</f>
        <v>0.13802121130125719</v>
      </c>
      <c r="W554" s="18">
        <f ca="1">V411/$R268*(1-AngCal!$C$28)+W411/$S268*AngCal!$C$28</f>
        <v>0.13802121130125719</v>
      </c>
      <c r="X554" s="113">
        <f t="shared" ca="1" si="93"/>
        <v>5.9673287603391406E-3</v>
      </c>
      <c r="Y554" s="18">
        <f ca="1">X411/$P268*(1-AngCal!$C$28)+Y411/$Q268*AngCal!$C$28</f>
        <v>5.9673287603391406E-3</v>
      </c>
      <c r="Z554" s="18">
        <f ca="1">Y554*(1-AngCal!$B$28)+AA554*AngCal!$B$28</f>
        <v>5.9673287603391406E-3</v>
      </c>
      <c r="AA554" s="18">
        <f ca="1">Z411/$R268*(1-AngCal!$C$28)+AA411/$S268*AngCal!$C$28</f>
        <v>5.9673287603391406E-3</v>
      </c>
      <c r="AB554" s="113">
        <f t="shared" ca="1" si="94"/>
        <v>1.0993615147636851E-3</v>
      </c>
      <c r="AC554" s="18">
        <f ca="1">AB411/$P268*(1-AngCal!$C$28)+AC411/$Q268*AngCal!$C$28</f>
        <v>1.0993615147636851E-3</v>
      </c>
      <c r="AD554" s="18">
        <f ca="1">AC554*(1-AngCal!$B$28)+AE554*AngCal!$B$28</f>
        <v>1.0993615147636851E-3</v>
      </c>
      <c r="AE554" s="18">
        <f ca="1">AD411/$R268*(1-AngCal!$C$28)+AE411/$S268*AngCal!$C$28</f>
        <v>1.0993615147636851E-3</v>
      </c>
    </row>
    <row r="555" spans="2:31" x14ac:dyDescent="0.15">
      <c r="B555">
        <v>67.763000000000005</v>
      </c>
      <c r="C555">
        <v>1</v>
      </c>
      <c r="D555" s="18">
        <v>1.7950000000000001E-2</v>
      </c>
      <c r="E555" s="18">
        <v>0.27239999999999998</v>
      </c>
      <c r="F555" s="18">
        <v>1.19</v>
      </c>
      <c r="G555" s="18">
        <v>0.2266</v>
      </c>
      <c r="H555" s="18">
        <v>0.58460000000000001</v>
      </c>
      <c r="I555" s="18">
        <v>1.887</v>
      </c>
      <c r="J555" s="18">
        <v>0.75080000000000002</v>
      </c>
      <c r="K555" s="18">
        <v>-0.62170000000000003</v>
      </c>
      <c r="L555" s="18">
        <v>3.1709999999999998</v>
      </c>
      <c r="M555" s="18">
        <v>1.0820000000000001</v>
      </c>
      <c r="O555" s="18">
        <f t="shared" si="95"/>
        <v>283.70999999999998</v>
      </c>
      <c r="P555" s="113">
        <f t="shared" ca="1" si="91"/>
        <v>0.40929749483486283</v>
      </c>
      <c r="Q555" s="18">
        <f ca="1">P412/$P269*(1-AngCal!$C$28)+Q412/$Q269*AngCal!$C$28</f>
        <v>0.40929749483486283</v>
      </c>
      <c r="R555" s="18">
        <f ca="1">Q555*(1-AngCal!$B$28)+S555*AngCal!$B$28</f>
        <v>0.40929749483486283</v>
      </c>
      <c r="S555" s="18">
        <f ca="1">R412/$R269*(1-AngCal!$C$28)+S412/$S269*AngCal!$C$28</f>
        <v>0.40929749483486283</v>
      </c>
      <c r="T555" s="113">
        <f t="shared" ca="1" si="92"/>
        <v>0.13519050499134105</v>
      </c>
      <c r="U555" s="18">
        <f ca="1">T412/$P269*(1-AngCal!$C$28)+U412/$Q269*AngCal!$C$28</f>
        <v>0.13519050499134105</v>
      </c>
      <c r="V555">
        <f ca="1">U555*(1-AngCal!$B$28)+W555*AngCal!$B$28</f>
        <v>0.13519050499134105</v>
      </c>
      <c r="W555" s="18">
        <f ca="1">V412/$R269*(1-AngCal!$C$28)+W412/$S269*AngCal!$C$28</f>
        <v>0.13519050499134105</v>
      </c>
      <c r="X555" s="113">
        <f t="shared" ca="1" si="93"/>
        <v>3.0475751246171216E-3</v>
      </c>
      <c r="Y555" s="18">
        <f ca="1">X412/$P269*(1-AngCal!$C$28)+Y412/$Q269*AngCal!$C$28</f>
        <v>3.0475751246171216E-3</v>
      </c>
      <c r="Z555" s="18">
        <f ca="1">Y555*(1-AngCal!$B$28)+AA555*AngCal!$B$28</f>
        <v>3.0475751246171216E-3</v>
      </c>
      <c r="AA555" s="18">
        <f ca="1">Z412/$R269*(1-AngCal!$C$28)+AA412/$S269*AngCal!$C$28</f>
        <v>3.0475751246171216E-3</v>
      </c>
      <c r="AB555" s="113">
        <f t="shared" ca="1" si="94"/>
        <v>1.141162219604173E-3</v>
      </c>
      <c r="AC555" s="18">
        <f ca="1">AB412/$P269*(1-AngCal!$C$28)+AC412/$Q269*AngCal!$C$28</f>
        <v>1.141162219604173E-3</v>
      </c>
      <c r="AD555" s="18">
        <f ca="1">AC555*(1-AngCal!$B$28)+AE555*AngCal!$B$28</f>
        <v>1.141162219604173E-3</v>
      </c>
      <c r="AE555" s="18">
        <f ca="1">AD412/$R269*(1-AngCal!$C$28)+AE412/$S269*AngCal!$C$28</f>
        <v>1.141162219604173E-3</v>
      </c>
    </row>
    <row r="556" spans="2:31" x14ac:dyDescent="0.15">
      <c r="B556">
        <v>67.763000000000005</v>
      </c>
      <c r="C556">
        <v>3</v>
      </c>
      <c r="D556" s="18">
        <v>1.7440000000000001E-2</v>
      </c>
      <c r="E556" s="18">
        <v>7.0169999999999996E-2</v>
      </c>
      <c r="F556" s="18">
        <v>0.76419999999999999</v>
      </c>
      <c r="G556" s="18">
        <v>0.48770000000000002</v>
      </c>
      <c r="H556" s="18">
        <v>0.19359999999999999</v>
      </c>
      <c r="I556" s="18">
        <v>1.778</v>
      </c>
      <c r="J556" s="18">
        <v>0.2616</v>
      </c>
      <c r="K556" s="18">
        <v>0.17030000000000001</v>
      </c>
      <c r="L556" s="18">
        <v>2.738</v>
      </c>
      <c r="M556" s="18">
        <v>0.1459</v>
      </c>
      <c r="O556" s="18">
        <f t="shared" si="95"/>
        <v>357.17</v>
      </c>
      <c r="P556" s="113">
        <f t="shared" ca="1" si="91"/>
        <v>0.42813948488803305</v>
      </c>
      <c r="Q556" s="18">
        <f ca="1">P413/$P270*(1-AngCal!$C$28)+Q413/$Q270*AngCal!$C$28</f>
        <v>0.42813948488803305</v>
      </c>
      <c r="R556" s="18">
        <f ca="1">Q556*(1-AngCal!$B$28)+S556*AngCal!$B$28</f>
        <v>0.42813948488803305</v>
      </c>
      <c r="S556" s="18">
        <f ca="1">R413/$R270*(1-AngCal!$C$28)+S413/$S270*AngCal!$C$28</f>
        <v>0.42813948488803305</v>
      </c>
      <c r="T556" s="113">
        <f t="shared" ca="1" si="92"/>
        <v>0.13096811997777949</v>
      </c>
      <c r="U556" s="18">
        <f ca="1">T413/$P270*(1-AngCal!$C$28)+U413/$Q270*AngCal!$C$28</f>
        <v>0.13096811997777949</v>
      </c>
      <c r="V556">
        <f ca="1">U556*(1-AngCal!$B$28)+W556*AngCal!$B$28</f>
        <v>0.13096811997777949</v>
      </c>
      <c r="W556" s="18">
        <f ca="1">V413/$R270*(1-AngCal!$C$28)+W413/$S270*AngCal!$C$28</f>
        <v>0.13096811997777949</v>
      </c>
      <c r="X556" s="113">
        <f t="shared" ca="1" si="93"/>
        <v>1.7916541177398298E-3</v>
      </c>
      <c r="Y556" s="18">
        <f ca="1">X413/$P270*(1-AngCal!$C$28)+Y413/$Q270*AngCal!$C$28</f>
        <v>1.7916541177398298E-3</v>
      </c>
      <c r="Z556" s="18">
        <f ca="1">Y556*(1-AngCal!$B$28)+AA556*AngCal!$B$28</f>
        <v>1.7916541177398298E-3</v>
      </c>
      <c r="AA556" s="18">
        <f ca="1">Z413/$R270*(1-AngCal!$C$28)+AA413/$S270*AngCal!$C$28</f>
        <v>1.7916541177398298E-3</v>
      </c>
      <c r="AB556" s="113">
        <f t="shared" ca="1" si="94"/>
        <v>1.0229521107781487E-3</v>
      </c>
      <c r="AC556" s="18">
        <f ca="1">AB413/$P270*(1-AngCal!$C$28)+AC413/$Q270*AngCal!$C$28</f>
        <v>1.0229521107781487E-3</v>
      </c>
      <c r="AD556" s="18">
        <f ca="1">AC556*(1-AngCal!$B$28)+AE556*AngCal!$B$28</f>
        <v>1.0229521107781487E-3</v>
      </c>
      <c r="AE556" s="18">
        <f ca="1">AD413/$R270*(1-AngCal!$C$28)+AE413/$S270*AngCal!$C$28</f>
        <v>1.0229521107781487E-3</v>
      </c>
    </row>
    <row r="557" spans="2:31" x14ac:dyDescent="0.15">
      <c r="B557">
        <v>67.763000000000005</v>
      </c>
      <c r="C557">
        <v>5</v>
      </c>
      <c r="D557" s="18">
        <v>3.918E-2</v>
      </c>
      <c r="E557" s="18">
        <v>-0.24790000000000001</v>
      </c>
      <c r="F557" s="18">
        <v>3.9780000000000002</v>
      </c>
      <c r="G557" s="18">
        <v>0.15529999999999999</v>
      </c>
      <c r="H557" s="18">
        <v>0.1658</v>
      </c>
      <c r="I557" s="18">
        <v>1.8660000000000001</v>
      </c>
      <c r="J557" s="18">
        <v>0.30030000000000001</v>
      </c>
      <c r="K557" s="18">
        <v>0.37309999999999999</v>
      </c>
      <c r="L557" s="18">
        <v>3.238</v>
      </c>
      <c r="M557" s="18">
        <v>0.439</v>
      </c>
      <c r="O557" s="18">
        <f t="shared" si="95"/>
        <v>449.65</v>
      </c>
      <c r="P557" s="113">
        <f t="shared" ca="1" si="91"/>
        <v>0.4526730741776005</v>
      </c>
      <c r="Q557" s="18">
        <f ca="1">P414/$P271*(1-AngCal!$C$28)+Q414/$Q271*AngCal!$C$28</f>
        <v>0.4526730741776005</v>
      </c>
      <c r="R557" s="18">
        <f ca="1">Q557*(1-AngCal!$B$28)+S557*AngCal!$B$28</f>
        <v>0.4526730741776005</v>
      </c>
      <c r="S557" s="18">
        <f ca="1">R414/$R271*(1-AngCal!$C$28)+S414/$S271*AngCal!$C$28</f>
        <v>0.4526730741776005</v>
      </c>
      <c r="T557" s="113">
        <f t="shared" ca="1" si="92"/>
        <v>0.12500486684483442</v>
      </c>
      <c r="U557" s="18">
        <f ca="1">T414/$P271*(1-AngCal!$C$28)+U414/$Q271*AngCal!$C$28</f>
        <v>0.12500486684483442</v>
      </c>
      <c r="V557">
        <f ca="1">U557*(1-AngCal!$B$28)+W557*AngCal!$B$28</f>
        <v>0.12500486684483442</v>
      </c>
      <c r="W557" s="18">
        <f ca="1">V414/$R271*(1-AngCal!$C$28)+W414/$S271*AngCal!$C$28</f>
        <v>0.12500486684483442</v>
      </c>
      <c r="X557" s="113">
        <f t="shared" ca="1" si="93"/>
        <v>1.1829659243977324E-3</v>
      </c>
      <c r="Y557" s="18">
        <f ca="1">X414/$P271*(1-AngCal!$C$28)+Y414/$Q271*AngCal!$C$28</f>
        <v>1.1829659243977324E-3</v>
      </c>
      <c r="Z557" s="18">
        <f ca="1">Y557*(1-AngCal!$B$28)+AA557*AngCal!$B$28</f>
        <v>1.1829659243977324E-3</v>
      </c>
      <c r="AA557" s="18">
        <f ca="1">Z414/$R271*(1-AngCal!$C$28)+AA414/$S271*AngCal!$C$28</f>
        <v>1.1829659243977324E-3</v>
      </c>
      <c r="AB557" s="113">
        <f t="shared" ca="1" si="94"/>
        <v>6.2636272104385721E-4</v>
      </c>
      <c r="AC557" s="18">
        <f ca="1">AB414/$P271*(1-AngCal!$C$28)+AC414/$Q271*AngCal!$C$28</f>
        <v>6.2636272104385721E-4</v>
      </c>
      <c r="AD557" s="18">
        <f ca="1">AC557*(1-AngCal!$B$28)+AE557*AngCal!$B$28</f>
        <v>6.2636272104385721E-4</v>
      </c>
      <c r="AE557" s="18">
        <f ca="1">AD414/$R271*(1-AngCal!$C$28)+AE414/$S271*AngCal!$C$28</f>
        <v>6.2636272104385721E-4</v>
      </c>
    </row>
    <row r="558" spans="2:31" x14ac:dyDescent="0.15">
      <c r="B558">
        <v>67.763000000000005</v>
      </c>
      <c r="C558">
        <v>7</v>
      </c>
      <c r="D558" s="18">
        <v>2.7099999999999999E-2</v>
      </c>
      <c r="E558" s="18">
        <v>-3.9690000000000003E-2</v>
      </c>
      <c r="F558" s="18">
        <v>0.76780000000000004</v>
      </c>
      <c r="G558" s="18">
        <v>0.10059999999999999</v>
      </c>
      <c r="H558" s="18">
        <v>0.32250000000000001</v>
      </c>
      <c r="I558" s="18">
        <v>2.198</v>
      </c>
      <c r="J558" s="18">
        <v>0.1883</v>
      </c>
      <c r="K558" s="18">
        <v>8.7279999999999996E-2</v>
      </c>
      <c r="L558" s="18">
        <v>0.79039999999999999</v>
      </c>
      <c r="M558" s="18">
        <v>0.39429999999999998</v>
      </c>
      <c r="O558" s="18">
        <f t="shared" si="95"/>
        <v>566.08000000000004</v>
      </c>
      <c r="P558" s="113">
        <f t="shared" ca="1" si="91"/>
        <v>0.48478163504025695</v>
      </c>
      <c r="Q558" s="18">
        <f ca="1">P415/$P272*(1-AngCal!$C$28)+Q415/$Q272*AngCal!$C$28</f>
        <v>0.48478163504025695</v>
      </c>
      <c r="R558" s="18">
        <f ca="1">Q558*(1-AngCal!$B$28)+S558*AngCal!$B$28</f>
        <v>0.48478163504025695</v>
      </c>
      <c r="S558" s="18">
        <f ca="1">R415/$R272*(1-AngCal!$C$28)+S415/$S272*AngCal!$C$28</f>
        <v>0.48478163504025695</v>
      </c>
      <c r="T558" s="113">
        <f t="shared" ca="1" si="92"/>
        <v>0.1167535616924292</v>
      </c>
      <c r="U558" s="18">
        <f ca="1">T415/$P272*(1-AngCal!$C$28)+U415/$Q272*AngCal!$C$28</f>
        <v>0.1167535616924292</v>
      </c>
      <c r="V558">
        <f ca="1">U558*(1-AngCal!$B$28)+W558*AngCal!$B$28</f>
        <v>0.1167535616924292</v>
      </c>
      <c r="W558" s="18">
        <f ca="1">V415/$R272*(1-AngCal!$C$28)+W415/$S272*AngCal!$C$28</f>
        <v>0.1167535616924292</v>
      </c>
      <c r="X558" s="113">
        <f t="shared" ca="1" si="93"/>
        <v>7.0407309678985114E-4</v>
      </c>
      <c r="Y558" s="18">
        <f ca="1">X415/$P272*(1-AngCal!$C$28)+Y415/$Q272*AngCal!$C$28</f>
        <v>7.0407309678985114E-4</v>
      </c>
      <c r="Z558" s="18">
        <f ca="1">Y558*(1-AngCal!$B$28)+AA558*AngCal!$B$28</f>
        <v>7.0407309678985114E-4</v>
      </c>
      <c r="AA558" s="18">
        <f ca="1">Z415/$R272*(1-AngCal!$C$28)+AA415/$S272*AngCal!$C$28</f>
        <v>7.0407309678985114E-4</v>
      </c>
      <c r="AB558" s="113">
        <f t="shared" ca="1" si="94"/>
        <v>3.7680668905701689E-4</v>
      </c>
      <c r="AC558" s="18">
        <f ca="1">AB415/$P272*(1-AngCal!$C$28)+AC415/$Q272*AngCal!$C$28</f>
        <v>3.7680668905701689E-4</v>
      </c>
      <c r="AD558" s="18">
        <f ca="1">AC558*(1-AngCal!$B$28)+AE558*AngCal!$B$28</f>
        <v>3.7680668905701689E-4</v>
      </c>
      <c r="AE558" s="18">
        <f ca="1">AD415/$R272*(1-AngCal!$C$28)+AE415/$S272*AngCal!$C$28</f>
        <v>3.7680668905701689E-4</v>
      </c>
    </row>
    <row r="559" spans="2:31" x14ac:dyDescent="0.15">
      <c r="B559">
        <v>67.763000000000005</v>
      </c>
      <c r="C559">
        <v>10</v>
      </c>
      <c r="D559" s="18">
        <v>4.5650000000000003E-2</v>
      </c>
      <c r="E559" s="18">
        <v>-0.1313</v>
      </c>
      <c r="F559" s="18">
        <v>0.86319999999999997</v>
      </c>
      <c r="G559" s="18">
        <v>0.19950000000000001</v>
      </c>
      <c r="H559" s="18">
        <v>0.20430000000000001</v>
      </c>
      <c r="I559" s="18">
        <v>1.0489999999999999</v>
      </c>
      <c r="J559" s="18">
        <v>0.34610000000000002</v>
      </c>
      <c r="K559" s="18">
        <v>0.3034</v>
      </c>
      <c r="L559" s="18">
        <v>2.2050000000000001</v>
      </c>
      <c r="M559" s="18">
        <v>7.6550000000000007E-2</v>
      </c>
      <c r="O559" s="18">
        <f t="shared" si="95"/>
        <v>712.65</v>
      </c>
      <c r="P559" s="113">
        <f t="shared" ca="1" si="91"/>
        <v>0.52488230928461155</v>
      </c>
      <c r="Q559" s="18">
        <f ca="1">P416/$P273*(1-AngCal!$C$28)+Q416/$Q273*AngCal!$C$28</f>
        <v>0.52488230928461155</v>
      </c>
      <c r="R559" s="18">
        <f ca="1">Q559*(1-AngCal!$B$28)+S559*AngCal!$B$28</f>
        <v>0.52488230928461155</v>
      </c>
      <c r="S559" s="18">
        <f ca="1">R416/$R273*(1-AngCal!$C$28)+S416/$S273*AngCal!$C$28</f>
        <v>0.52488230928461155</v>
      </c>
      <c r="T559" s="113">
        <f t="shared" ca="1" si="92"/>
        <v>0.10637188303069772</v>
      </c>
      <c r="U559" s="18">
        <f ca="1">T416/$P273*(1-AngCal!$C$28)+U416/$Q273*AngCal!$C$28</f>
        <v>0.10637188303069772</v>
      </c>
      <c r="V559">
        <f ca="1">U559*(1-AngCal!$B$28)+W559*AngCal!$B$28</f>
        <v>0.10637188303069772</v>
      </c>
      <c r="W559" s="18">
        <f ca="1">V416/$R273*(1-AngCal!$C$28)+W416/$S273*AngCal!$C$28</f>
        <v>0.10637188303069772</v>
      </c>
      <c r="X559" s="113">
        <f t="shared" ca="1" si="93"/>
        <v>3.7469460305740253E-4</v>
      </c>
      <c r="Y559" s="18">
        <f ca="1">X416/$P273*(1-AngCal!$C$28)+Y416/$Q273*AngCal!$C$28</f>
        <v>3.7469460305740253E-4</v>
      </c>
      <c r="Z559" s="18">
        <f ca="1">Y559*(1-AngCal!$B$28)+AA559*AngCal!$B$28</f>
        <v>3.7469460305740253E-4</v>
      </c>
      <c r="AA559" s="18">
        <f ca="1">Z416/$R273*(1-AngCal!$C$28)+AA416/$S273*AngCal!$C$28</f>
        <v>3.7469460305740253E-4</v>
      </c>
      <c r="AB559" s="113">
        <f t="shared" ca="1" si="94"/>
        <v>2.197870657132868E-4</v>
      </c>
      <c r="AC559" s="18">
        <f ca="1">AB416/$P273*(1-AngCal!$C$28)+AC416/$Q273*AngCal!$C$28</f>
        <v>2.197870657132868E-4</v>
      </c>
      <c r="AD559" s="18">
        <f ca="1">AC559*(1-AngCal!$B$28)+AE559*AngCal!$B$28</f>
        <v>2.197870657132868E-4</v>
      </c>
      <c r="AE559" s="18">
        <f ca="1">AD416/$R273*(1-AngCal!$C$28)+AE416/$S273*AngCal!$C$28</f>
        <v>2.197870657132868E-4</v>
      </c>
    </row>
    <row r="560" spans="2:31" x14ac:dyDescent="0.15">
      <c r="B560">
        <v>67.763000000000005</v>
      </c>
      <c r="C560">
        <v>15</v>
      </c>
      <c r="D560" s="18">
        <v>8.2799999999999999E-2</v>
      </c>
      <c r="E560" s="18">
        <v>-8.0409999999999995E-2</v>
      </c>
      <c r="F560" s="18">
        <v>0.73780000000000001</v>
      </c>
      <c r="G560" s="18">
        <v>7.2580000000000006E-2</v>
      </c>
      <c r="H560" s="18">
        <v>8.1509999999999999E-2</v>
      </c>
      <c r="I560" s="18">
        <v>0.92930000000000001</v>
      </c>
      <c r="J560" s="18">
        <v>0.39129999999999998</v>
      </c>
      <c r="K560" s="18">
        <v>0.32879999999999998</v>
      </c>
      <c r="L560" s="18">
        <v>2.4809999999999999</v>
      </c>
      <c r="M560" s="18">
        <v>0.2646</v>
      </c>
      <c r="O560" s="18">
        <f t="shared" si="95"/>
        <v>897.16</v>
      </c>
      <c r="P560" s="113">
        <f t="shared" ca="1" si="91"/>
        <v>0.57283227957348015</v>
      </c>
      <c r="Q560" s="18">
        <f ca="1">P417/$P274*(1-AngCal!$C$28)+Q417/$Q274*AngCal!$C$28</f>
        <v>0.57283227957348015</v>
      </c>
      <c r="R560" s="18">
        <f ca="1">Q560*(1-AngCal!$B$28)+S560*AngCal!$B$28</f>
        <v>0.57283227957348015</v>
      </c>
      <c r="S560" s="18">
        <f ca="1">R417/$R274*(1-AngCal!$C$28)+S417/$S274*AngCal!$C$28</f>
        <v>0.57283227957348015</v>
      </c>
      <c r="T560" s="113">
        <f t="shared" ca="1" si="92"/>
        <v>9.4335573725775862E-2</v>
      </c>
      <c r="U560" s="18">
        <f ca="1">T417/$P274*(1-AngCal!$C$28)+U417/$Q274*AngCal!$C$28</f>
        <v>9.4335573725775862E-2</v>
      </c>
      <c r="V560">
        <f ca="1">U560*(1-AngCal!$B$28)+W560*AngCal!$B$28</f>
        <v>9.4335573725775862E-2</v>
      </c>
      <c r="W560" s="18">
        <f ca="1">V417/$R274*(1-AngCal!$C$28)+W417/$S274*AngCal!$C$28</f>
        <v>9.4335573725775862E-2</v>
      </c>
      <c r="X560" s="113">
        <f t="shared" ca="1" si="93"/>
        <v>1.8049677664472023E-4</v>
      </c>
      <c r="Y560" s="18">
        <f ca="1">X417/$P274*(1-AngCal!$C$28)+Y417/$Q274*AngCal!$C$28</f>
        <v>1.8049677664472023E-4</v>
      </c>
      <c r="Z560" s="18">
        <f ca="1">Y560*(1-AngCal!$B$28)+AA560*AngCal!$B$28</f>
        <v>1.8049677664472023E-4</v>
      </c>
      <c r="AA560" s="18">
        <f ca="1">Z417/$R274*(1-AngCal!$C$28)+AA417/$S274*AngCal!$C$28</f>
        <v>1.8049677664472023E-4</v>
      </c>
      <c r="AB560" s="113">
        <f t="shared" ca="1" si="94"/>
        <v>1.2525179485536108E-4</v>
      </c>
      <c r="AC560" s="18">
        <f ca="1">AB417/$P274*(1-AngCal!$C$28)+AC417/$Q274*AngCal!$C$28</f>
        <v>1.2525179485536108E-4</v>
      </c>
      <c r="AD560" s="18">
        <f ca="1">AC560*(1-AngCal!$B$28)+AE560*AngCal!$B$28</f>
        <v>1.2525179485536108E-4</v>
      </c>
      <c r="AE560" s="18">
        <f ca="1">AD417/$R274*(1-AngCal!$C$28)+AE417/$S274*AngCal!$C$28</f>
        <v>1.2525179485536108E-4</v>
      </c>
    </row>
    <row r="561" spans="2:31" x14ac:dyDescent="0.15">
      <c r="B561">
        <v>67.763000000000005</v>
      </c>
      <c r="C561">
        <v>20</v>
      </c>
      <c r="D561" s="18">
        <v>0.1283</v>
      </c>
      <c r="E561" s="18">
        <v>-8.5080000000000003E-2</v>
      </c>
      <c r="F561" s="18">
        <v>0.73680000000000001</v>
      </c>
      <c r="G561" s="18">
        <v>5.6849999999999998E-2</v>
      </c>
      <c r="H561" s="18">
        <v>-0.12959999999999999</v>
      </c>
      <c r="I561" s="18">
        <v>3.1</v>
      </c>
      <c r="J561" s="18">
        <v>0.13320000000000001</v>
      </c>
      <c r="K561" s="18">
        <v>0.42409999999999998</v>
      </c>
      <c r="L561" s="18">
        <v>2.5009999999999999</v>
      </c>
      <c r="M561" s="18">
        <v>0.29620000000000002</v>
      </c>
      <c r="O561" s="18">
        <f t="shared" si="95"/>
        <v>1129.4000000000001</v>
      </c>
      <c r="P561" s="113">
        <f t="shared" ca="1" si="91"/>
        <v>0.62771809599278983</v>
      </c>
      <c r="Q561" s="18">
        <f ca="1">P418/$P275*(1-AngCal!$C$28)+Q418/$Q275*AngCal!$C$28</f>
        <v>0.62771809599278983</v>
      </c>
      <c r="R561" s="18">
        <f ca="1">Q561*(1-AngCal!$B$28)+S561*AngCal!$B$28</f>
        <v>0.62771809599278983</v>
      </c>
      <c r="S561" s="18">
        <f ca="1">R418/$R275*(1-AngCal!$C$28)+S418/$S275*AngCal!$C$28</f>
        <v>0.62771809599278983</v>
      </c>
      <c r="T561" s="113">
        <f t="shared" ca="1" si="92"/>
        <v>8.1460853913825806E-2</v>
      </c>
      <c r="U561" s="18">
        <f ca="1">T418/$P275*(1-AngCal!$C$28)+U418/$Q275*AngCal!$C$28</f>
        <v>8.1460853913825806E-2</v>
      </c>
      <c r="V561">
        <f ca="1">U561*(1-AngCal!$B$28)+W561*AngCal!$B$28</f>
        <v>8.1460853913825806E-2</v>
      </c>
      <c r="W561" s="18">
        <f ca="1">V418/$R275*(1-AngCal!$C$28)+W418/$S275*AngCal!$C$28</f>
        <v>8.1460853913825806E-2</v>
      </c>
      <c r="X561" s="113">
        <f t="shared" ca="1" si="93"/>
        <v>8.2096537332837087E-5</v>
      </c>
      <c r="Y561" s="18">
        <f ca="1">X418/$P275*(1-AngCal!$C$28)+Y418/$Q275*AngCal!$C$28</f>
        <v>8.2096537332837087E-5</v>
      </c>
      <c r="Z561" s="18">
        <f ca="1">Y561*(1-AngCal!$B$28)+AA561*AngCal!$B$28</f>
        <v>8.2096537332837087E-5</v>
      </c>
      <c r="AA561" s="18">
        <f ca="1">Z418/$R275*(1-AngCal!$C$28)+AA418/$S275*AngCal!$C$28</f>
        <v>8.2096537332837087E-5</v>
      </c>
      <c r="AB561" s="113">
        <f t="shared" ca="1" si="94"/>
        <v>7.1933594975860643E-5</v>
      </c>
      <c r="AC561" s="18">
        <f ca="1">AB418/$P275*(1-AngCal!$C$28)+AC418/$Q275*AngCal!$C$28</f>
        <v>7.1933594975860643E-5</v>
      </c>
      <c r="AD561" s="18">
        <f ca="1">AC561*(1-AngCal!$B$28)+AE561*AngCal!$B$28</f>
        <v>7.1933594975860643E-5</v>
      </c>
      <c r="AE561" s="18">
        <f ca="1">AD418/$R275*(1-AngCal!$C$28)+AE418/$S275*AngCal!$C$28</f>
        <v>7.1933594975860643E-5</v>
      </c>
    </row>
    <row r="562" spans="2:31" x14ac:dyDescent="0.15">
      <c r="B562">
        <v>92.162999999999997</v>
      </c>
      <c r="C562">
        <v>1</v>
      </c>
      <c r="D562" s="18">
        <v>1.7809999999999999E-2</v>
      </c>
      <c r="E562" s="18">
        <v>0.36159999999999998</v>
      </c>
      <c r="F562" s="18">
        <v>1.212</v>
      </c>
      <c r="G562" s="18">
        <v>0.23910000000000001</v>
      </c>
      <c r="H562" s="18">
        <v>0.37209999999999999</v>
      </c>
      <c r="I562" s="18">
        <v>2.0419999999999998</v>
      </c>
      <c r="J562" s="18">
        <v>0.57789999999999997</v>
      </c>
      <c r="K562" s="18">
        <v>-0.38469999999999999</v>
      </c>
      <c r="L562" s="18">
        <v>3.4910000000000001</v>
      </c>
      <c r="M562" s="18">
        <v>0.70269999999999999</v>
      </c>
      <c r="O562" s="18">
        <f t="shared" si="95"/>
        <v>1421.9</v>
      </c>
      <c r="P562" s="113">
        <f t="shared" ca="1" si="91"/>
        <v>0.68773495673030327</v>
      </c>
      <c r="Q562" s="18">
        <f ca="1">P419/$P276*(1-AngCal!$C$28)+Q419/$Q276*AngCal!$C$28</f>
        <v>0.68773495673030327</v>
      </c>
      <c r="R562" s="18">
        <f ca="1">Q562*(1-AngCal!$B$28)+S562*AngCal!$B$28</f>
        <v>0.68773495673030327</v>
      </c>
      <c r="S562" s="18">
        <f ca="1">R419/$R276*(1-AngCal!$C$28)+S419/$S276*AngCal!$C$28</f>
        <v>0.68773495673030327</v>
      </c>
      <c r="T562" s="113">
        <f t="shared" ca="1" si="92"/>
        <v>6.8752053633762647E-2</v>
      </c>
      <c r="U562" s="18">
        <f ca="1">T419/$P276*(1-AngCal!$C$28)+U419/$Q276*AngCal!$C$28</f>
        <v>6.8752053633762647E-2</v>
      </c>
      <c r="V562">
        <f ca="1">U562*(1-AngCal!$B$28)+W562*AngCal!$B$28</f>
        <v>6.8752053633762647E-2</v>
      </c>
      <c r="W562" s="18">
        <f ca="1">V419/$R276*(1-AngCal!$C$28)+W419/$S276*AngCal!$C$28</f>
        <v>6.8752053633762647E-2</v>
      </c>
      <c r="X562" s="113">
        <f t="shared" ca="1" si="93"/>
        <v>3.80444160411475E-5</v>
      </c>
      <c r="Y562" s="18">
        <f ca="1">X419/$P276*(1-AngCal!$C$28)+Y419/$Q276*AngCal!$C$28</f>
        <v>3.80444160411475E-5</v>
      </c>
      <c r="Z562" s="18">
        <f ca="1">Y562*(1-AngCal!$B$28)+AA562*AngCal!$B$28</f>
        <v>3.80444160411475E-5</v>
      </c>
      <c r="AA562" s="18">
        <f ca="1">Z419/$R276*(1-AngCal!$C$28)+AA419/$S276*AngCal!$C$28</f>
        <v>3.80444160411475E-5</v>
      </c>
      <c r="AB562" s="113">
        <f t="shared" ca="1" si="94"/>
        <v>4.3361718024991569E-5</v>
      </c>
      <c r="AC562" s="18">
        <f ca="1">AB419/$P276*(1-AngCal!$C$28)+AC419/$Q276*AngCal!$C$28</f>
        <v>4.3361718024991569E-5</v>
      </c>
      <c r="AD562" s="18">
        <f ca="1">AC562*(1-AngCal!$B$28)+AE562*AngCal!$B$28</f>
        <v>4.3361718024991569E-5</v>
      </c>
      <c r="AE562" s="18">
        <f ca="1">AD419/$R276*(1-AngCal!$C$28)+AE419/$S276*AngCal!$C$28</f>
        <v>4.3361718024991569E-5</v>
      </c>
    </row>
    <row r="563" spans="2:31" x14ac:dyDescent="0.15">
      <c r="B563">
        <v>92.162999999999997</v>
      </c>
      <c r="C563">
        <v>3</v>
      </c>
      <c r="D563" s="18">
        <v>2.2210000000000001E-2</v>
      </c>
      <c r="E563" s="18">
        <v>0.17019999999999999</v>
      </c>
      <c r="F563" s="18">
        <v>1.1339999999999999</v>
      </c>
      <c r="G563" s="18">
        <v>0.3039</v>
      </c>
      <c r="H563" s="18">
        <v>0.1328</v>
      </c>
      <c r="I563" s="18">
        <v>1.7190000000000001</v>
      </c>
      <c r="J563" s="18">
        <v>0.26960000000000001</v>
      </c>
      <c r="K563" s="18">
        <v>0.19950000000000001</v>
      </c>
      <c r="L563" s="18">
        <v>2.6709999999999998</v>
      </c>
      <c r="M563" s="18">
        <v>0.14530000000000001</v>
      </c>
      <c r="O563" s="18">
        <f t="shared" si="95"/>
        <v>1790.1</v>
      </c>
      <c r="P563" s="113">
        <f t="shared" ca="1" si="91"/>
        <v>0.75005662946864449</v>
      </c>
      <c r="Q563" s="18">
        <f ca="1">P420/$P277*(1-AngCal!$C$28)+Q420/$Q277*AngCal!$C$28</f>
        <v>0.75005662946864449</v>
      </c>
      <c r="R563" s="18">
        <f ca="1">Q563*(1-AngCal!$B$28)+S563*AngCal!$B$28</f>
        <v>0.75005662946864449</v>
      </c>
      <c r="S563" s="18">
        <f ca="1">R420/$R277*(1-AngCal!$C$28)+S420/$S277*AngCal!$C$28</f>
        <v>0.75005662946864449</v>
      </c>
      <c r="T563" s="113">
        <f t="shared" ca="1" si="92"/>
        <v>5.7172880367422664E-2</v>
      </c>
      <c r="U563" s="18">
        <f ca="1">T420/$P277*(1-AngCal!$C$28)+U420/$Q277*AngCal!$C$28</f>
        <v>5.7172880367422664E-2</v>
      </c>
      <c r="V563">
        <f ca="1">U563*(1-AngCal!$B$28)+W563*AngCal!$B$28</f>
        <v>5.7172880367422664E-2</v>
      </c>
      <c r="W563" s="18">
        <f ca="1">V420/$R277*(1-AngCal!$C$28)+W420/$S277*AngCal!$C$28</f>
        <v>5.7172880367422664E-2</v>
      </c>
      <c r="X563" s="113">
        <f t="shared" ca="1" si="93"/>
        <v>1.9691565402466852E-5</v>
      </c>
      <c r="Y563" s="18">
        <f ca="1">X420/$P277*(1-AngCal!$C$28)+Y420/$Q277*AngCal!$C$28</f>
        <v>1.9691565402466852E-5</v>
      </c>
      <c r="Z563" s="18">
        <f ca="1">Y563*(1-AngCal!$B$28)+AA563*AngCal!$B$28</f>
        <v>1.9691565402466852E-5</v>
      </c>
      <c r="AA563" s="18">
        <f ca="1">Z420/$R277*(1-AngCal!$C$28)+AA420/$S277*AngCal!$C$28</f>
        <v>1.9691565402466852E-5</v>
      </c>
      <c r="AB563" s="113">
        <f t="shared" ca="1" si="94"/>
        <v>2.8327247932707108E-5</v>
      </c>
      <c r="AC563" s="18">
        <f ca="1">AB420/$P277*(1-AngCal!$C$28)+AC420/$Q277*AngCal!$C$28</f>
        <v>2.8327247932707108E-5</v>
      </c>
      <c r="AD563" s="18">
        <f ca="1">AC563*(1-AngCal!$B$28)+AE563*AngCal!$B$28</f>
        <v>2.8327247932707108E-5</v>
      </c>
      <c r="AE563" s="18">
        <f ca="1">AD420/$R277*(1-AngCal!$C$28)+AE420/$S277*AngCal!$C$28</f>
        <v>2.8327247932707108E-5</v>
      </c>
    </row>
    <row r="564" spans="2:31" x14ac:dyDescent="0.15">
      <c r="B564">
        <v>92.162999999999997</v>
      </c>
      <c r="C564">
        <v>5</v>
      </c>
      <c r="D564" s="18">
        <v>2.453E-2</v>
      </c>
      <c r="E564" s="18">
        <v>0.3296</v>
      </c>
      <c r="F564" s="18">
        <v>1.135</v>
      </c>
      <c r="G564" s="18">
        <v>0.41760000000000003</v>
      </c>
      <c r="H564" s="18">
        <v>-0.14249999999999999</v>
      </c>
      <c r="I564" s="18">
        <v>0.98480000000000001</v>
      </c>
      <c r="J564" s="18">
        <v>0.56189999999999996</v>
      </c>
      <c r="K564" s="18">
        <v>0.31209999999999999</v>
      </c>
      <c r="L564" s="18">
        <v>2.8220000000000001</v>
      </c>
      <c r="M564" s="18">
        <v>0.30349999999999999</v>
      </c>
      <c r="O564" s="18">
        <f t="shared" si="95"/>
        <v>2253.6</v>
      </c>
      <c r="P564" s="113">
        <f t="shared" ca="1" si="91"/>
        <v>0.81115017433522518</v>
      </c>
      <c r="Q564" s="18">
        <f ca="1">P421/$P278*(1-AngCal!$C$28)+Q421/$Q278*AngCal!$C$28</f>
        <v>0.81115017433522518</v>
      </c>
      <c r="R564" s="18">
        <f ca="1">Q564*(1-AngCal!$B$28)+S564*AngCal!$B$28</f>
        <v>0.81115017433522518</v>
      </c>
      <c r="S564" s="18">
        <f ca="1">R421/$R278*(1-AngCal!$C$28)+S421/$S278*AngCal!$C$28</f>
        <v>0.81115017433522518</v>
      </c>
      <c r="T564" s="113">
        <f t="shared" ca="1" si="92"/>
        <v>4.7391714286064097E-2</v>
      </c>
      <c r="U564" s="18">
        <f ca="1">T421/$P278*(1-AngCal!$C$28)+U421/$Q278*AngCal!$C$28</f>
        <v>4.7391714286064097E-2</v>
      </c>
      <c r="V564">
        <f ca="1">U564*(1-AngCal!$B$28)+W564*AngCal!$B$28</f>
        <v>4.7391714286064097E-2</v>
      </c>
      <c r="W564" s="18">
        <f ca="1">V421/$R278*(1-AngCal!$C$28)+W421/$S278*AngCal!$C$28</f>
        <v>4.7391714286064097E-2</v>
      </c>
      <c r="X564" s="113">
        <f t="shared" ca="1" si="93"/>
        <v>1.2050383393329794E-5</v>
      </c>
      <c r="Y564" s="18">
        <f ca="1">X421/$P278*(1-AngCal!$C$28)+Y421/$Q278*AngCal!$C$28</f>
        <v>1.2050383393329794E-5</v>
      </c>
      <c r="Z564" s="18">
        <f ca="1">Y564*(1-AngCal!$B$28)+AA564*AngCal!$B$28</f>
        <v>1.2050383393329794E-5</v>
      </c>
      <c r="AA564" s="18">
        <f ca="1">Z421/$R278*(1-AngCal!$C$28)+AA421/$S278*AngCal!$C$28</f>
        <v>1.2050383393329794E-5</v>
      </c>
      <c r="AB564" s="113">
        <f t="shared" ca="1" si="94"/>
        <v>2.0312503670047474E-5</v>
      </c>
      <c r="AC564" s="18">
        <f ca="1">AB421/$P278*(1-AngCal!$C$28)+AC421/$Q278*AngCal!$C$28</f>
        <v>2.0312503670047474E-5</v>
      </c>
      <c r="AD564" s="18">
        <f ca="1">AC564*(1-AngCal!$B$28)+AE564*AngCal!$B$28</f>
        <v>2.0312503670047474E-5</v>
      </c>
      <c r="AE564" s="18">
        <f ca="1">AD421/$R278*(1-AngCal!$C$28)+AE421/$S278*AngCal!$C$28</f>
        <v>2.0312503670047474E-5</v>
      </c>
    </row>
    <row r="565" spans="2:31" x14ac:dyDescent="0.15">
      <c r="B565">
        <v>92.162999999999997</v>
      </c>
      <c r="C565">
        <v>7</v>
      </c>
      <c r="D565" s="18">
        <v>-5.527E-2</v>
      </c>
      <c r="E565" s="18">
        <v>6.0179999999999997E-2</v>
      </c>
      <c r="F565" s="18">
        <v>1.044</v>
      </c>
      <c r="G565" s="18">
        <v>0.1043</v>
      </c>
      <c r="H565" s="18">
        <v>0.14899999999999999</v>
      </c>
      <c r="I565" s="18">
        <v>2.2480000000000002</v>
      </c>
      <c r="J565" s="18">
        <v>7.4149999999999994E-2</v>
      </c>
      <c r="K565" s="18">
        <v>0.59809999999999997</v>
      </c>
      <c r="L565" s="18">
        <v>3.472</v>
      </c>
      <c r="M565" s="18">
        <v>1.7829999999999999</v>
      </c>
      <c r="O565" s="18">
        <f t="shared" si="95"/>
        <v>2837.1</v>
      </c>
      <c r="P565" s="113">
        <f t="shared" ca="1" si="91"/>
        <v>0.86718996040624241</v>
      </c>
      <c r="Q565" s="18">
        <f ca="1">P422/$P279*(1-AngCal!$C$28)+Q422/$Q279*AngCal!$C$28</f>
        <v>0.86718996040624241</v>
      </c>
      <c r="R565" s="18">
        <f ca="1">Q565*(1-AngCal!$B$28)+S565*AngCal!$B$28</f>
        <v>0.86718996040624241</v>
      </c>
      <c r="S565" s="18">
        <f ca="1">R422/$R279*(1-AngCal!$C$28)+S422/$S279*AngCal!$C$28</f>
        <v>0.86718996040624241</v>
      </c>
      <c r="T565" s="113">
        <f t="shared" ca="1" si="92"/>
        <v>3.9696546399034305E-2</v>
      </c>
      <c r="U565" s="18">
        <f ca="1">T422/$P279*(1-AngCal!$C$28)+U422/$Q279*AngCal!$C$28</f>
        <v>3.9696546399034305E-2</v>
      </c>
      <c r="V565">
        <f ca="1">U565*(1-AngCal!$B$28)+W565*AngCal!$B$28</f>
        <v>3.9696546399034305E-2</v>
      </c>
      <c r="W565" s="18">
        <f ca="1">V422/$R279*(1-AngCal!$C$28)+W422/$S279*AngCal!$C$28</f>
        <v>3.9696546399034305E-2</v>
      </c>
      <c r="X565" s="113">
        <f t="shared" ca="1" si="93"/>
        <v>8.6709991142326194E-6</v>
      </c>
      <c r="Y565" s="18">
        <f ca="1">X422/$P279*(1-AngCal!$C$28)+Y422/$Q279*AngCal!$C$28</f>
        <v>8.6709991142326194E-6</v>
      </c>
      <c r="Z565" s="18">
        <f ca="1">Y565*(1-AngCal!$B$28)+AA565*AngCal!$B$28</f>
        <v>8.6709991142326194E-6</v>
      </c>
      <c r="AA565" s="18">
        <f ca="1">Z422/$R279*(1-AngCal!$C$28)+AA422/$S279*AngCal!$C$28</f>
        <v>8.6709991142326194E-6</v>
      </c>
      <c r="AB565" s="113">
        <f t="shared" ca="1" si="94"/>
        <v>1.593111823963301E-5</v>
      </c>
      <c r="AC565" s="18">
        <f ca="1">AB422/$P279*(1-AngCal!$C$28)+AC422/$Q279*AngCal!$C$28</f>
        <v>1.593111823963301E-5</v>
      </c>
      <c r="AD565" s="18">
        <f ca="1">AC565*(1-AngCal!$B$28)+AE565*AngCal!$B$28</f>
        <v>1.593111823963301E-5</v>
      </c>
      <c r="AE565" s="18">
        <f ca="1">AD422/$R279*(1-AngCal!$C$28)+AE422/$S279*AngCal!$C$28</f>
        <v>1.593111823963301E-5</v>
      </c>
    </row>
    <row r="566" spans="2:31" x14ac:dyDescent="0.15">
      <c r="B566">
        <v>92.162999999999997</v>
      </c>
      <c r="C566">
        <v>10</v>
      </c>
      <c r="D566" s="18">
        <v>1.4789999999999999E-2</v>
      </c>
      <c r="E566" s="18">
        <v>0.13980000000000001</v>
      </c>
      <c r="F566" s="18">
        <v>0.93910000000000005</v>
      </c>
      <c r="G566" s="18">
        <v>0.2339</v>
      </c>
      <c r="H566" s="18">
        <v>0.94520000000000004</v>
      </c>
      <c r="I566" s="18">
        <v>2.669</v>
      </c>
      <c r="J566" s="18">
        <v>0.18429999999999999</v>
      </c>
      <c r="K566" s="18">
        <v>-0.65439999999999998</v>
      </c>
      <c r="L566" s="18">
        <v>2.847</v>
      </c>
      <c r="M566" s="18">
        <v>0.14349999999999999</v>
      </c>
      <c r="O566" s="18">
        <f t="shared" si="95"/>
        <v>3571.7</v>
      </c>
      <c r="P566" s="113">
        <f t="shared" ca="1" si="91"/>
        <v>0.91462574280712727</v>
      </c>
      <c r="Q566" s="18">
        <f ca="1">P423/$P280*(1-AngCal!$C$28)+Q423/$Q280*AngCal!$C$28</f>
        <v>0.91462574280712727</v>
      </c>
      <c r="R566" s="18">
        <f ca="1">Q566*(1-AngCal!$B$28)+S566*AngCal!$B$28</f>
        <v>0.91462574280712727</v>
      </c>
      <c r="S566" s="18">
        <f ca="1">R423/$R280*(1-AngCal!$C$28)+S423/$S280*AngCal!$C$28</f>
        <v>0.91462574280712727</v>
      </c>
      <c r="T566" s="113">
        <f t="shared" ca="1" si="92"/>
        <v>3.4054818621323188E-2</v>
      </c>
      <c r="U566" s="18">
        <f ca="1">T423/$P280*(1-AngCal!$C$28)+U423/$Q280*AngCal!$C$28</f>
        <v>3.4054818621323188E-2</v>
      </c>
      <c r="V566">
        <f ca="1">U566*(1-AngCal!$B$28)+W566*AngCal!$B$28</f>
        <v>3.4054818621323188E-2</v>
      </c>
      <c r="W566" s="18">
        <f ca="1">V423/$R280*(1-AngCal!$C$28)+W423/$S280*AngCal!$C$28</f>
        <v>3.4054818621323188E-2</v>
      </c>
      <c r="X566" s="113">
        <f t="shared" ca="1" si="93"/>
        <v>7.0441294312313617E-6</v>
      </c>
      <c r="Y566" s="18">
        <f ca="1">X423/$P280*(1-AngCal!$C$28)+Y423/$Q280*AngCal!$C$28</f>
        <v>7.0441294312313617E-6</v>
      </c>
      <c r="Z566" s="18">
        <f ca="1">Y566*(1-AngCal!$B$28)+AA566*AngCal!$B$28</f>
        <v>7.0441294312313617E-6</v>
      </c>
      <c r="AA566" s="18">
        <f ca="1">Z423/$R280*(1-AngCal!$C$28)+AA423/$S280*AngCal!$C$28</f>
        <v>7.0441294312313617E-6</v>
      </c>
      <c r="AB566" s="113">
        <f t="shared" ca="1" si="94"/>
        <v>1.347882315060814E-5</v>
      </c>
      <c r="AC566" s="18">
        <f ca="1">AB423/$P280*(1-AngCal!$C$28)+AC423/$Q280*AngCal!$C$28</f>
        <v>1.347882315060814E-5</v>
      </c>
      <c r="AD566" s="18">
        <f ca="1">AC566*(1-AngCal!$B$28)+AE566*AngCal!$B$28</f>
        <v>1.347882315060814E-5</v>
      </c>
      <c r="AE566" s="18">
        <f ca="1">AD423/$R280*(1-AngCal!$C$28)+AE423/$S280*AngCal!$C$28</f>
        <v>1.347882315060814E-5</v>
      </c>
    </row>
    <row r="567" spans="2:31" x14ac:dyDescent="0.15">
      <c r="B567">
        <v>92.162999999999997</v>
      </c>
      <c r="C567">
        <v>15</v>
      </c>
      <c r="D567" s="18">
        <v>2.435E-2</v>
      </c>
      <c r="E567" s="18">
        <v>0.1487</v>
      </c>
      <c r="F567" s="18">
        <v>1.0249999999999999</v>
      </c>
      <c r="G567" s="18">
        <v>0.22140000000000001</v>
      </c>
      <c r="H567" s="18">
        <v>-5.3199999999999997E-2</v>
      </c>
      <c r="I567" s="18">
        <v>1.7350000000000001</v>
      </c>
      <c r="J567" s="18">
        <v>3.227E-2</v>
      </c>
      <c r="K567" s="18">
        <v>0.36120000000000002</v>
      </c>
      <c r="L567" s="18">
        <v>2.5</v>
      </c>
      <c r="M567" s="18">
        <v>0.14649999999999999</v>
      </c>
      <c r="O567" s="18">
        <f t="shared" si="95"/>
        <v>4496.5</v>
      </c>
      <c r="P567" s="113">
        <f t="shared" ca="1" si="91"/>
        <v>0.95072232084073804</v>
      </c>
      <c r="Q567" s="18">
        <f ca="1">P424/$P281*(1-AngCal!$C$28)+Q424/$Q281*AngCal!$C$28</f>
        <v>0.95072232084073804</v>
      </c>
      <c r="R567" s="18">
        <f ca="1">Q567*(1-AngCal!$B$28)+S567*AngCal!$B$28</f>
        <v>0.95072232084073804</v>
      </c>
      <c r="S567" s="18">
        <f ca="1">R424/$R281*(1-AngCal!$C$28)+S424/$S281*AngCal!$C$28</f>
        <v>0.95072232084073804</v>
      </c>
      <c r="T567" s="113">
        <f t="shared" ca="1" si="92"/>
        <v>3.0249975328043199E-2</v>
      </c>
      <c r="U567" s="18">
        <f ca="1">T424/$P281*(1-AngCal!$C$28)+U424/$Q281*AngCal!$C$28</f>
        <v>3.0249975328043199E-2</v>
      </c>
      <c r="V567">
        <f ca="1">U567*(1-AngCal!$B$28)+W567*AngCal!$B$28</f>
        <v>3.0249975328043199E-2</v>
      </c>
      <c r="W567" s="18">
        <f ca="1">V424/$R281*(1-AngCal!$C$28)+W424/$S281*AngCal!$C$28</f>
        <v>3.0249975328043199E-2</v>
      </c>
      <c r="X567" s="113">
        <f t="shared" ca="1" si="93"/>
        <v>6.1966941618625199E-6</v>
      </c>
      <c r="Y567" s="18">
        <f ca="1">X424/$P281*(1-AngCal!$C$28)+Y424/$Q281*AngCal!$C$28</f>
        <v>6.1966941618625199E-6</v>
      </c>
      <c r="Z567" s="18">
        <f ca="1">Y567*(1-AngCal!$B$28)+AA567*AngCal!$B$28</f>
        <v>6.1966941618625199E-6</v>
      </c>
      <c r="AA567" s="18">
        <f ca="1">Z424/$R281*(1-AngCal!$C$28)+AA424/$S281*AngCal!$C$28</f>
        <v>6.1966941618625199E-6</v>
      </c>
      <c r="AB567" s="113">
        <f t="shared" ca="1" si="94"/>
        <v>1.207223910966863E-5</v>
      </c>
      <c r="AC567" s="18">
        <f ca="1">AB424/$P281*(1-AngCal!$C$28)+AC424/$Q281*AngCal!$C$28</f>
        <v>1.207223910966863E-5</v>
      </c>
      <c r="AD567" s="18">
        <f ca="1">AC567*(1-AngCal!$B$28)+AE567*AngCal!$B$28</f>
        <v>1.207223910966863E-5</v>
      </c>
      <c r="AE567" s="18">
        <f ca="1">AD424/$R281*(1-AngCal!$C$28)+AE424/$S281*AngCal!$C$28</f>
        <v>1.207223910966863E-5</v>
      </c>
    </row>
    <row r="568" spans="2:31" x14ac:dyDescent="0.15">
      <c r="B568">
        <v>92.162999999999997</v>
      </c>
      <c r="C568">
        <v>20</v>
      </c>
      <c r="D568" s="18">
        <v>2.862E-2</v>
      </c>
      <c r="E568" s="18">
        <v>0.1134</v>
      </c>
      <c r="F568" s="18">
        <v>1.0249999999999999</v>
      </c>
      <c r="G568" s="18">
        <v>0.19750000000000001</v>
      </c>
      <c r="H568" s="18">
        <v>-0.25869999999999999</v>
      </c>
      <c r="I568" s="18">
        <v>1.7110000000000001</v>
      </c>
      <c r="J568" s="18">
        <v>0.12089999999999999</v>
      </c>
      <c r="K568" s="18">
        <v>0.51160000000000005</v>
      </c>
      <c r="L568" s="18">
        <v>2.1179999999999999</v>
      </c>
      <c r="M568" s="18">
        <v>0.32100000000000001</v>
      </c>
      <c r="O568" s="18">
        <f t="shared" si="95"/>
        <v>5660.8</v>
      </c>
      <c r="P568" s="113">
        <f t="shared" ca="1" si="91"/>
        <v>0.97392700070100902</v>
      </c>
      <c r="Q568" s="18">
        <f ca="1">P425/$P282*(1-AngCal!$C$28)+Q425/$Q282*AngCal!$C$28</f>
        <v>0.97392700070100902</v>
      </c>
      <c r="R568" s="18">
        <f ca="1">Q568*(1-AngCal!$B$28)+S568*AngCal!$B$28</f>
        <v>0.97392700070100902</v>
      </c>
      <c r="S568" s="18">
        <f ca="1">R425/$R282*(1-AngCal!$C$28)+S425/$S282*AngCal!$C$28</f>
        <v>0.97392700070100902</v>
      </c>
      <c r="T568" s="113">
        <f t="shared" ca="1" si="92"/>
        <v>2.8010074370323535E-2</v>
      </c>
      <c r="U568" s="18">
        <f ca="1">T425/$P282*(1-AngCal!$C$28)+U425/$Q282*AngCal!$C$28</f>
        <v>2.8010074370323535E-2</v>
      </c>
      <c r="V568">
        <f ca="1">U568*(1-AngCal!$B$28)+W568*AngCal!$B$28</f>
        <v>2.8010074370323535E-2</v>
      </c>
      <c r="W568" s="18">
        <f ca="1">V425/$R282*(1-AngCal!$C$28)+W425/$S282*AngCal!$C$28</f>
        <v>2.8010074370323535E-2</v>
      </c>
      <c r="X568" s="113">
        <f t="shared" ca="1" si="93"/>
        <v>5.7205780176365081E-6</v>
      </c>
      <c r="Y568" s="18">
        <f ca="1">X425/$P282*(1-AngCal!$C$28)+Y425/$Q282*AngCal!$C$28</f>
        <v>5.7205780176365081E-6</v>
      </c>
      <c r="Z568" s="18">
        <f ca="1">Y568*(1-AngCal!$B$28)+AA568*AngCal!$B$28</f>
        <v>5.7205780176365081E-6</v>
      </c>
      <c r="AA568" s="18">
        <f ca="1">Z425/$R282*(1-AngCal!$C$28)+AA425/$S282*AngCal!$C$28</f>
        <v>5.7205780176365081E-6</v>
      </c>
      <c r="AB568" s="113">
        <f t="shared" ca="1" si="94"/>
        <v>1.1228578024006365E-5</v>
      </c>
      <c r="AC568" s="18">
        <f ca="1">AB425/$P282*(1-AngCal!$C$28)+AC425/$Q282*AngCal!$C$28</f>
        <v>1.1228578024006365E-5</v>
      </c>
      <c r="AD568" s="18">
        <f ca="1">AC568*(1-AngCal!$B$28)+AE568*AngCal!$B$28</f>
        <v>1.1228578024006365E-5</v>
      </c>
      <c r="AE568" s="18">
        <f ca="1">AD425/$R282*(1-AngCal!$C$28)+AE425/$S282*AngCal!$C$28</f>
        <v>1.1228578024006365E-5</v>
      </c>
    </row>
    <row r="569" spans="2:31" x14ac:dyDescent="0.15">
      <c r="B569">
        <v>125.563</v>
      </c>
      <c r="C569">
        <v>1</v>
      </c>
      <c r="D569" s="18">
        <v>1.4200000000000001E-2</v>
      </c>
      <c r="E569" s="18">
        <v>0.20319999999999999</v>
      </c>
      <c r="F569" s="18">
        <v>1.383</v>
      </c>
      <c r="G569" s="18">
        <v>0.23719999999999999</v>
      </c>
      <c r="H569" s="18">
        <v>0.92969999999999997</v>
      </c>
      <c r="I569" s="18">
        <v>1.756</v>
      </c>
      <c r="J569" s="18">
        <v>0.55969999999999998</v>
      </c>
      <c r="K569" s="18">
        <v>-0.74760000000000004</v>
      </c>
      <c r="L569" s="18">
        <v>2.9159999999999999</v>
      </c>
      <c r="M569" s="18">
        <v>0.92859999999999998</v>
      </c>
      <c r="O569" s="18">
        <f t="shared" si="95"/>
        <v>7126.5</v>
      </c>
      <c r="P569" s="113">
        <f t="shared" ca="1" si="91"/>
        <v>0.98396517378974568</v>
      </c>
      <c r="Q569" s="18">
        <f ca="1">P426/$P283*(1-AngCal!$C$28)+Q426/$Q283*AngCal!$C$28</f>
        <v>0.98396517378974568</v>
      </c>
      <c r="R569" s="18">
        <f ca="1">Q569*(1-AngCal!$B$28)+S569*AngCal!$B$28</f>
        <v>0.98396517378974568</v>
      </c>
      <c r="S569" s="18">
        <f ca="1">R426/$R283*(1-AngCal!$C$28)+S426/$S283*AngCal!$C$28</f>
        <v>0.98396517378974568</v>
      </c>
      <c r="T569" s="113">
        <f t="shared" ca="1" si="92"/>
        <v>2.708858173186398E-2</v>
      </c>
      <c r="U569" s="18">
        <f ca="1">T426/$P283*(1-AngCal!$C$28)+U426/$Q283*AngCal!$C$28</f>
        <v>2.708858173186398E-2</v>
      </c>
      <c r="V569">
        <f ca="1">U569*(1-AngCal!$B$28)+W569*AngCal!$B$28</f>
        <v>2.708858173186398E-2</v>
      </c>
      <c r="W569" s="18">
        <f ca="1">V426/$R283*(1-AngCal!$C$28)+W426/$S283*AngCal!$C$28</f>
        <v>2.708858173186398E-2</v>
      </c>
      <c r="X569" s="113">
        <f t="shared" ca="1" si="93"/>
        <v>5.4260609567397154E-6</v>
      </c>
      <c r="Y569" s="18">
        <f ca="1">X426/$P283*(1-AngCal!$C$28)+Y426/$Q283*AngCal!$C$28</f>
        <v>5.4260609567397154E-6</v>
      </c>
      <c r="Z569" s="18">
        <f ca="1">Y569*(1-AngCal!$B$28)+AA569*AngCal!$B$28</f>
        <v>5.4260609567397154E-6</v>
      </c>
      <c r="AA569" s="18">
        <f ca="1">Z426/$R283*(1-AngCal!$C$28)+AA426/$S283*AngCal!$C$28</f>
        <v>5.4260609567397154E-6</v>
      </c>
      <c r="AB569" s="113">
        <f t="shared" ca="1" si="94"/>
        <v>1.0674320266621632E-5</v>
      </c>
      <c r="AC569" s="18">
        <f ca="1">AB426/$P283*(1-AngCal!$C$28)+AC426/$Q283*AngCal!$C$28</f>
        <v>1.0674320266621632E-5</v>
      </c>
      <c r="AD569" s="18">
        <f ca="1">AC569*(1-AngCal!$B$28)+AE569*AngCal!$B$28</f>
        <v>1.0674320266621632E-5</v>
      </c>
      <c r="AE569" s="18">
        <f ca="1">AD426/$R283*(1-AngCal!$C$28)+AE426/$S283*AngCal!$C$28</f>
        <v>1.0674320266621632E-5</v>
      </c>
    </row>
    <row r="570" spans="2:31" x14ac:dyDescent="0.15">
      <c r="B570">
        <v>125.563</v>
      </c>
      <c r="C570">
        <v>3</v>
      </c>
      <c r="D570" s="18">
        <v>-2.3779999999999999E-3</v>
      </c>
      <c r="E570" s="18">
        <v>0.19059999999999999</v>
      </c>
      <c r="F570" s="18">
        <v>0.92879999999999996</v>
      </c>
      <c r="G570" s="18">
        <v>0.4178</v>
      </c>
      <c r="H570" s="18">
        <v>0.16439999999999999</v>
      </c>
      <c r="I570" s="18">
        <v>1.75</v>
      </c>
      <c r="J570" s="18">
        <v>0.2059</v>
      </c>
      <c r="K570" s="18">
        <v>0.2661</v>
      </c>
      <c r="L570" s="18">
        <v>2.5710000000000002</v>
      </c>
      <c r="M570" s="18">
        <v>0.14480000000000001</v>
      </c>
      <c r="O570" s="18">
        <f t="shared" si="95"/>
        <v>8971.7000000000007</v>
      </c>
      <c r="P570" s="113">
        <f t="shared" ca="1" si="91"/>
        <v>0.98170063274113006</v>
      </c>
      <c r="Q570" s="18">
        <f ca="1">P427/$P284*(1-AngCal!$C$28)+Q427/$Q284*AngCal!$C$28</f>
        <v>0.98170063274113006</v>
      </c>
      <c r="R570" s="18">
        <f ca="1">Q570*(1-AngCal!$B$28)+S570*AngCal!$B$28</f>
        <v>0.98170063274113006</v>
      </c>
      <c r="S570" s="18">
        <f ca="1">R427/$R284*(1-AngCal!$C$28)+S427/$S284*AngCal!$C$28</f>
        <v>0.98170063274113006</v>
      </c>
      <c r="T570" s="113">
        <f t="shared" ca="1" si="92"/>
        <v>2.7294428584940543E-2</v>
      </c>
      <c r="U570" s="18">
        <f ca="1">T427/$P284*(1-AngCal!$C$28)+U427/$Q284*AngCal!$C$28</f>
        <v>2.7294428584940543E-2</v>
      </c>
      <c r="V570">
        <f ca="1">U570*(1-AngCal!$B$28)+W570*AngCal!$B$28</f>
        <v>2.7294428584940543E-2</v>
      </c>
      <c r="W570" s="18">
        <f ca="1">V427/$R284*(1-AngCal!$C$28)+W427/$S284*AngCal!$C$28</f>
        <v>2.7294428584940543E-2</v>
      </c>
      <c r="X570" s="113">
        <f t="shared" ca="1" si="93"/>
        <v>5.219873365884701E-6</v>
      </c>
      <c r="Y570" s="18">
        <f ca="1">X427/$P284*(1-AngCal!$C$28)+Y427/$Q284*AngCal!$C$28</f>
        <v>5.219873365884701E-6</v>
      </c>
      <c r="Z570" s="18">
        <f ca="1">Y570*(1-AngCal!$B$28)+AA570*AngCal!$B$28</f>
        <v>5.219873365884701E-6</v>
      </c>
      <c r="AA570" s="18">
        <f ca="1">Z427/$R284*(1-AngCal!$C$28)+AA427/$S284*AngCal!$C$28</f>
        <v>5.219873365884701E-6</v>
      </c>
      <c r="AB570" s="113">
        <f t="shared" ca="1" si="94"/>
        <v>1.0254619945998785E-5</v>
      </c>
      <c r="AC570" s="18">
        <f ca="1">AB427/$P284*(1-AngCal!$C$28)+AC427/$Q284*AngCal!$C$28</f>
        <v>1.0254619945998785E-5</v>
      </c>
      <c r="AD570" s="18">
        <f ca="1">AC570*(1-AngCal!$B$28)+AE570*AngCal!$B$28</f>
        <v>1.0254619945998785E-5</v>
      </c>
      <c r="AE570" s="18">
        <f ca="1">AD427/$R284*(1-AngCal!$C$28)+AE427/$S284*AngCal!$C$28</f>
        <v>1.0254619945998785E-5</v>
      </c>
    </row>
    <row r="571" spans="2:31" x14ac:dyDescent="0.15">
      <c r="B571">
        <v>125.563</v>
      </c>
      <c r="C571">
        <v>5</v>
      </c>
      <c r="D571" s="18">
        <v>1.6689999999999999E-3</v>
      </c>
      <c r="E571" s="18">
        <v>0.15989999999999999</v>
      </c>
      <c r="F571" s="18">
        <v>0.9032</v>
      </c>
      <c r="G571" s="18">
        <v>0.42199999999999999</v>
      </c>
      <c r="H571" s="18">
        <v>0.2263</v>
      </c>
      <c r="I571" s="18">
        <v>2.1059999999999999</v>
      </c>
      <c r="J571" s="18">
        <v>0.26119999999999999</v>
      </c>
      <c r="K571" s="18">
        <v>0.20430000000000001</v>
      </c>
      <c r="L571" s="18">
        <v>2.9220000000000002</v>
      </c>
      <c r="M571" s="18">
        <v>0.14019999999999999</v>
      </c>
      <c r="O571" s="18">
        <f t="shared" si="95"/>
        <v>10000</v>
      </c>
      <c r="P571" s="113">
        <f t="shared" ca="1" si="91"/>
        <v>0.9768290223532774</v>
      </c>
      <c r="Q571" s="18">
        <f ca="1">P428/$P285*(1-AngCal!$C$28)+Q428/$Q285*AngCal!$C$28</f>
        <v>0.9768290223532774</v>
      </c>
      <c r="R571" s="18">
        <f ca="1">Q571*(1-AngCal!$B$28)+S571*AngCal!$B$28</f>
        <v>0.9768290223532774</v>
      </c>
      <c r="S571" s="18">
        <f ca="1">R428/$R285*(1-AngCal!$C$28)+S428/$S285*AngCal!$C$28</f>
        <v>0.9768290223532774</v>
      </c>
      <c r="T571" s="113">
        <f t="shared" ca="1" si="92"/>
        <v>2.7741531058647122E-2</v>
      </c>
      <c r="U571" s="18">
        <f ca="1">T428/$P285*(1-AngCal!$C$28)+U428/$Q285*AngCal!$C$28</f>
        <v>2.7741531058647122E-2</v>
      </c>
      <c r="V571">
        <f ca="1">U571*(1-AngCal!$B$28)+W571*AngCal!$B$28</f>
        <v>2.7741531058647122E-2</v>
      </c>
      <c r="W571" s="18">
        <f ca="1">V428/$R285*(1-AngCal!$C$28)+W428/$S285*AngCal!$C$28</f>
        <v>2.7741531058647122E-2</v>
      </c>
      <c r="X571" s="113">
        <f t="shared" ca="1" si="93"/>
        <v>5.1398356400843086E-6</v>
      </c>
      <c r="Y571" s="18">
        <f ca="1">X428/$P285*(1-AngCal!$C$28)+Y428/$Q285*AngCal!$C$28</f>
        <v>5.1398356400843086E-6</v>
      </c>
      <c r="Z571" s="18">
        <f ca="1">Y571*(1-AngCal!$B$28)+AA571*AngCal!$B$28</f>
        <v>5.1398356400843086E-6</v>
      </c>
      <c r="AA571" s="18">
        <f ca="1">Z428/$R285*(1-AngCal!$C$28)+AA428/$S285*AngCal!$C$28</f>
        <v>5.1398356400843086E-6</v>
      </c>
      <c r="AB571" s="113">
        <f t="shared" ca="1" si="94"/>
        <v>1.0077767858460799E-5</v>
      </c>
      <c r="AC571" s="18">
        <f ca="1">AB428/$P285*(1-AngCal!$C$28)+AC428/$Q285*AngCal!$C$28</f>
        <v>1.0077767858460799E-5</v>
      </c>
      <c r="AD571" s="18">
        <f ca="1">AC571*(1-AngCal!$B$28)+AE571*AngCal!$B$28</f>
        <v>1.0077767858460799E-5</v>
      </c>
      <c r="AE571" s="18">
        <f ca="1">AD428/$R285*(1-AngCal!$C$28)+AE428/$S285*AngCal!$C$28</f>
        <v>1.0077767858460799E-5</v>
      </c>
    </row>
    <row r="572" spans="2:31" x14ac:dyDescent="0.15">
      <c r="B572">
        <v>125.563</v>
      </c>
      <c r="C572">
        <v>7</v>
      </c>
      <c r="D572" s="18">
        <v>-2.571E-2</v>
      </c>
      <c r="E572" s="18">
        <v>0.36149999999999999</v>
      </c>
      <c r="F572" s="18">
        <v>1.528</v>
      </c>
      <c r="G572" s="18">
        <v>0.72689999999999999</v>
      </c>
      <c r="H572" s="18">
        <v>-1.374E-3</v>
      </c>
      <c r="I572" s="18">
        <v>2.946E-2</v>
      </c>
      <c r="J572" s="18">
        <v>0.23419999999999999</v>
      </c>
      <c r="K572" s="18">
        <v>0.24490000000000001</v>
      </c>
      <c r="L572" s="18">
        <v>3.03</v>
      </c>
      <c r="M572" s="18">
        <v>0.12909999999999999</v>
      </c>
      <c r="O572" s="18">
        <f t="shared" si="95"/>
        <v>10000</v>
      </c>
      <c r="P572" s="113">
        <f t="shared" ca="1" si="91"/>
        <v>0.9768290223532774</v>
      </c>
      <c r="Q572" s="18">
        <f ca="1">P429/$P286*(1-AngCal!$C$28)+Q429/$Q286*AngCal!$C$28</f>
        <v>0.9768290223532774</v>
      </c>
      <c r="R572" s="18">
        <f ca="1">Q572*(1-AngCal!$B$28)+S572*AngCal!$B$28</f>
        <v>0.9768290223532774</v>
      </c>
      <c r="S572" s="18">
        <f ca="1">R429/$R286*(1-AngCal!$C$28)+S429/$S286*AngCal!$C$28</f>
        <v>0.9768290223532774</v>
      </c>
      <c r="T572" s="113">
        <f t="shared" ca="1" si="92"/>
        <v>2.7741531058647122E-2</v>
      </c>
      <c r="U572" s="18">
        <f ca="1">T429/$P286*(1-AngCal!$C$28)+U429/$Q286*AngCal!$C$28</f>
        <v>2.7741531058647122E-2</v>
      </c>
      <c r="V572">
        <f ca="1">U572*(1-AngCal!$B$28)+W572*AngCal!$B$28</f>
        <v>2.7741531058647122E-2</v>
      </c>
      <c r="W572" s="18">
        <f ca="1">V429/$R286*(1-AngCal!$C$28)+W429/$S286*AngCal!$C$28</f>
        <v>2.7741531058647122E-2</v>
      </c>
      <c r="X572" s="113">
        <f t="shared" ca="1" si="93"/>
        <v>5.1398356400843086E-6</v>
      </c>
      <c r="Y572" s="18">
        <f ca="1">X429/$P286*(1-AngCal!$C$28)+Y429/$Q286*AngCal!$C$28</f>
        <v>5.1398356400843086E-6</v>
      </c>
      <c r="Z572" s="18">
        <f ca="1">Y572*(1-AngCal!$B$28)+AA572*AngCal!$B$28</f>
        <v>5.1398356400843086E-6</v>
      </c>
      <c r="AA572" s="18">
        <f ca="1">Z429/$R286*(1-AngCal!$C$28)+AA429/$S286*AngCal!$C$28</f>
        <v>5.1398356400843086E-6</v>
      </c>
      <c r="AB572" s="113">
        <f t="shared" ca="1" si="94"/>
        <v>1.0077767858460799E-5</v>
      </c>
      <c r="AC572" s="18">
        <f ca="1">AB429/$P286*(1-AngCal!$C$28)+AC429/$Q286*AngCal!$C$28</f>
        <v>1.0077767858460799E-5</v>
      </c>
      <c r="AD572" s="18">
        <f ca="1">AC572*(1-AngCal!$B$28)+AE572*AngCal!$B$28</f>
        <v>1.0077767858460799E-5</v>
      </c>
      <c r="AE572" s="18">
        <f ca="1">AD429/$R286*(1-AngCal!$C$28)+AE429/$S286*AngCal!$C$28</f>
        <v>1.0077767858460799E-5</v>
      </c>
    </row>
    <row r="573" spans="2:31" x14ac:dyDescent="0.15">
      <c r="B573">
        <v>125.563</v>
      </c>
      <c r="C573">
        <v>10</v>
      </c>
      <c r="D573" s="18">
        <v>7.9730000000000003E-4</v>
      </c>
      <c r="E573" s="18">
        <v>0.25309999999999999</v>
      </c>
      <c r="F573" s="18">
        <v>1.1950000000000001</v>
      </c>
      <c r="G573" s="18">
        <v>0.39600000000000002</v>
      </c>
      <c r="H573" s="18">
        <v>0.1482</v>
      </c>
      <c r="I573" s="18">
        <v>3.5419999999999998</v>
      </c>
      <c r="J573" s="18">
        <v>9.3679999999999999E-2</v>
      </c>
      <c r="K573" s="18">
        <v>0.16120000000000001</v>
      </c>
      <c r="L573" s="18">
        <v>3.09</v>
      </c>
      <c r="M573" s="18">
        <v>4.1000000000000002E-2</v>
      </c>
      <c r="O573" s="18">
        <f t="shared" si="95"/>
        <v>10000</v>
      </c>
      <c r="P573" s="113">
        <f t="shared" ca="1" si="91"/>
        <v>0.9768290223532774</v>
      </c>
      <c r="Q573" s="18">
        <f ca="1">P430/$P287*(1-AngCal!$C$28)+Q430/$Q287*AngCal!$C$28</f>
        <v>0.9768290223532774</v>
      </c>
      <c r="R573" s="18">
        <f ca="1">Q573*(1-AngCal!$B$28)+S573*AngCal!$B$28</f>
        <v>0.9768290223532774</v>
      </c>
      <c r="S573" s="18">
        <f ca="1">R430/$R287*(1-AngCal!$C$28)+S430/$S287*AngCal!$C$28</f>
        <v>0.9768290223532774</v>
      </c>
      <c r="T573" s="113">
        <f t="shared" ca="1" si="92"/>
        <v>2.7741531058647122E-2</v>
      </c>
      <c r="U573" s="18">
        <f ca="1">T430/$P287*(1-AngCal!$C$28)+U430/$Q287*AngCal!$C$28</f>
        <v>2.7741531058647122E-2</v>
      </c>
      <c r="V573">
        <f ca="1">U573*(1-AngCal!$B$28)+W573*AngCal!$B$28</f>
        <v>2.7741531058647122E-2</v>
      </c>
      <c r="W573" s="18">
        <f ca="1">V430/$R287*(1-AngCal!$C$28)+W430/$S287*AngCal!$C$28</f>
        <v>2.7741531058647122E-2</v>
      </c>
      <c r="X573" s="113">
        <f t="shared" ca="1" si="93"/>
        <v>5.1398356400843086E-6</v>
      </c>
      <c r="Y573" s="18">
        <f ca="1">X430/$P287*(1-AngCal!$C$28)+Y430/$Q287*AngCal!$C$28</f>
        <v>5.1398356400843086E-6</v>
      </c>
      <c r="Z573" s="18">
        <f ca="1">Y573*(1-AngCal!$B$28)+AA573*AngCal!$B$28</f>
        <v>5.1398356400843086E-6</v>
      </c>
      <c r="AA573" s="18">
        <f ca="1">Z430/$R287*(1-AngCal!$C$28)+AA430/$S287*AngCal!$C$28</f>
        <v>5.1398356400843086E-6</v>
      </c>
      <c r="AB573" s="113">
        <f t="shared" ca="1" si="94"/>
        <v>1.0077767858460799E-5</v>
      </c>
      <c r="AC573" s="18">
        <f ca="1">AB430/$P287*(1-AngCal!$C$28)+AC430/$Q287*AngCal!$C$28</f>
        <v>1.0077767858460799E-5</v>
      </c>
      <c r="AD573" s="18">
        <f ca="1">AC573*(1-AngCal!$B$28)+AE573*AngCal!$B$28</f>
        <v>1.0077767858460799E-5</v>
      </c>
      <c r="AE573" s="18">
        <f ca="1">AD430/$R287*(1-AngCal!$C$28)+AE430/$S287*AngCal!$C$28</f>
        <v>1.0077767858460799E-5</v>
      </c>
    </row>
    <row r="574" spans="2:31" x14ac:dyDescent="0.15">
      <c r="B574">
        <v>125.563</v>
      </c>
      <c r="C574">
        <v>15</v>
      </c>
      <c r="D574" s="18">
        <v>-5.0520000000000002E-2</v>
      </c>
      <c r="E574" s="18">
        <v>6.3249999999999999E-3</v>
      </c>
      <c r="F574" s="18">
        <v>0.27350000000000002</v>
      </c>
      <c r="G574" s="18">
        <v>3.1620000000000002E-2</v>
      </c>
      <c r="H574" s="18">
        <v>0.53420000000000001</v>
      </c>
      <c r="I574" s="18">
        <v>2.1709999999999998</v>
      </c>
      <c r="J574" s="18">
        <v>1.0740000000000001</v>
      </c>
      <c r="K574" s="18">
        <v>4.6210000000000001E-2</v>
      </c>
      <c r="L574" s="18">
        <v>2.8279999999999998</v>
      </c>
      <c r="M574" s="18">
        <v>0.1071</v>
      </c>
      <c r="O574" s="18">
        <f t="shared" si="95"/>
        <v>10000</v>
      </c>
      <c r="P574" s="113">
        <f t="shared" ca="1" si="91"/>
        <v>0.9768290223532774</v>
      </c>
      <c r="Q574" s="18">
        <f ca="1">P431/$P288*(1-AngCal!$C$28)+Q431/$Q288*AngCal!$C$28</f>
        <v>0.9768290223532774</v>
      </c>
      <c r="R574" s="18">
        <f ca="1">Q574*(1-AngCal!$B$28)+S574*AngCal!$B$28</f>
        <v>0.9768290223532774</v>
      </c>
      <c r="S574" s="18">
        <f ca="1">R431/$R288*(1-AngCal!$C$28)+S431/$S288*AngCal!$C$28</f>
        <v>0.9768290223532774</v>
      </c>
      <c r="T574" s="113">
        <f t="shared" ca="1" si="92"/>
        <v>2.7741531058647122E-2</v>
      </c>
      <c r="U574" s="18">
        <f ca="1">T431/$P288*(1-AngCal!$C$28)+U431/$Q288*AngCal!$C$28</f>
        <v>2.7741531058647122E-2</v>
      </c>
      <c r="V574">
        <f ca="1">U574*(1-AngCal!$B$28)+W574*AngCal!$B$28</f>
        <v>2.7741531058647122E-2</v>
      </c>
      <c r="W574" s="18">
        <f ca="1">V431/$R288*(1-AngCal!$C$28)+W431/$S288*AngCal!$C$28</f>
        <v>2.7741531058647122E-2</v>
      </c>
      <c r="X574" s="113">
        <f t="shared" ca="1" si="93"/>
        <v>5.1398356400843086E-6</v>
      </c>
      <c r="Y574" s="18">
        <f ca="1">X431/$P288*(1-AngCal!$C$28)+Y431/$Q288*AngCal!$C$28</f>
        <v>5.1398356400843086E-6</v>
      </c>
      <c r="Z574" s="18">
        <f ca="1">Y574*(1-AngCal!$B$28)+AA574*AngCal!$B$28</f>
        <v>5.1398356400843086E-6</v>
      </c>
      <c r="AA574" s="18">
        <f ca="1">Z431/$R288*(1-AngCal!$C$28)+AA431/$S288*AngCal!$C$28</f>
        <v>5.1398356400843086E-6</v>
      </c>
      <c r="AB574" s="113">
        <f t="shared" ca="1" si="94"/>
        <v>1.0077767858460799E-5</v>
      </c>
      <c r="AC574" s="18">
        <f ca="1">AB431/$P288*(1-AngCal!$C$28)+AC431/$Q288*AngCal!$C$28</f>
        <v>1.0077767858460799E-5</v>
      </c>
      <c r="AD574" s="18">
        <f ca="1">AC574*(1-AngCal!$B$28)+AE574*AngCal!$B$28</f>
        <v>1.0077767858460799E-5</v>
      </c>
      <c r="AE574" s="18">
        <f ca="1">AD431/$R288*(1-AngCal!$C$28)+AE431/$S288*AngCal!$C$28</f>
        <v>1.0077767858460799E-5</v>
      </c>
    </row>
    <row r="575" spans="2:31" x14ac:dyDescent="0.15">
      <c r="B575">
        <v>125.563</v>
      </c>
      <c r="C575">
        <v>20</v>
      </c>
      <c r="D575" s="18">
        <v>-2.486E-2</v>
      </c>
      <c r="E575" s="18">
        <v>0.15440000000000001</v>
      </c>
      <c r="F575" s="18">
        <v>0.57709999999999995</v>
      </c>
      <c r="G575" s="18">
        <v>0.56120000000000003</v>
      </c>
      <c r="H575" s="18">
        <v>0.83430000000000004</v>
      </c>
      <c r="I575" s="18">
        <v>2.9289999999999998</v>
      </c>
      <c r="J575" s="18">
        <v>0.39879999999999999</v>
      </c>
      <c r="K575" s="18">
        <v>-0.46939999999999998</v>
      </c>
      <c r="L575" s="18">
        <v>3.1629999999999998</v>
      </c>
      <c r="M575" s="18">
        <v>0.13250000000000001</v>
      </c>
      <c r="O575" s="18">
        <f t="shared" si="95"/>
        <v>10000</v>
      </c>
      <c r="P575" s="113">
        <f t="shared" ca="1" si="91"/>
        <v>0.9768290223532774</v>
      </c>
      <c r="Q575" s="18">
        <f ca="1">P432/$P289*(1-AngCal!$C$28)+Q432/$Q289*AngCal!$C$28</f>
        <v>0.9768290223532774</v>
      </c>
      <c r="R575" s="18">
        <f ca="1">Q575*(1-AngCal!$B$28)+S575*AngCal!$B$28</f>
        <v>0.9768290223532774</v>
      </c>
      <c r="S575" s="18">
        <f ca="1">R432/$R289*(1-AngCal!$C$28)+S432/$S289*AngCal!$C$28</f>
        <v>0.9768290223532774</v>
      </c>
      <c r="T575" s="113">
        <f t="shared" ca="1" si="92"/>
        <v>2.7741531058647122E-2</v>
      </c>
      <c r="U575" s="18">
        <f ca="1">T432/$P289*(1-AngCal!$C$28)+U432/$Q289*AngCal!$C$28</f>
        <v>2.7741531058647122E-2</v>
      </c>
      <c r="V575">
        <f ca="1">U575*(1-AngCal!$B$28)+W575*AngCal!$B$28</f>
        <v>2.7741531058647122E-2</v>
      </c>
      <c r="W575" s="18">
        <f ca="1">V432/$R289*(1-AngCal!$C$28)+W432/$S289*AngCal!$C$28</f>
        <v>2.7741531058647122E-2</v>
      </c>
      <c r="X575" s="113">
        <f t="shared" ca="1" si="93"/>
        <v>5.1398356400843086E-6</v>
      </c>
      <c r="Y575" s="18">
        <f ca="1">X432/$P289*(1-AngCal!$C$28)+Y432/$Q289*AngCal!$C$28</f>
        <v>5.1398356400843086E-6</v>
      </c>
      <c r="Z575" s="18">
        <f ca="1">Y575*(1-AngCal!$B$28)+AA575*AngCal!$B$28</f>
        <v>5.1398356400843086E-6</v>
      </c>
      <c r="AA575" s="18">
        <f ca="1">Z432/$R289*(1-AngCal!$C$28)+AA432/$S289*AngCal!$C$28</f>
        <v>5.1398356400843086E-6</v>
      </c>
      <c r="AB575" s="113">
        <f t="shared" ca="1" si="94"/>
        <v>1.0077767858460799E-5</v>
      </c>
      <c r="AC575" s="18">
        <f ca="1">AB432/$P289*(1-AngCal!$C$28)+AC432/$Q289*AngCal!$C$28</f>
        <v>1.0077767858460799E-5</v>
      </c>
      <c r="AD575" s="18">
        <f ca="1">AC575*(1-AngCal!$B$28)+AE575*AngCal!$B$28</f>
        <v>1.0077767858460799E-5</v>
      </c>
      <c r="AE575" s="18">
        <f ca="1">AD432/$R289*(1-AngCal!$C$28)+AE432/$S289*AngCal!$C$28</f>
        <v>1.0077767858460799E-5</v>
      </c>
    </row>
    <row r="576" spans="2:31" x14ac:dyDescent="0.15">
      <c r="B576">
        <v>171.16300000000001</v>
      </c>
      <c r="C576">
        <v>1</v>
      </c>
      <c r="D576" s="18">
        <v>2.1100000000000001E-2</v>
      </c>
      <c r="E576" s="18">
        <v>0.1406</v>
      </c>
      <c r="F576" s="18">
        <v>1.655</v>
      </c>
      <c r="G576" s="18">
        <v>0.18820000000000001</v>
      </c>
      <c r="H576" s="18">
        <v>1.0389999999999999</v>
      </c>
      <c r="I576" s="18">
        <v>1.7889999999999999</v>
      </c>
      <c r="J576" s="18">
        <v>0.4819</v>
      </c>
      <c r="K576" s="18">
        <v>-0.6855</v>
      </c>
      <c r="L576" s="18">
        <v>3.0379999999999998</v>
      </c>
      <c r="M576" s="18">
        <v>0.76690000000000003</v>
      </c>
      <c r="O576" s="18">
        <f t="shared" si="95"/>
        <v>10000</v>
      </c>
      <c r="P576" s="113">
        <f t="shared" ca="1" si="91"/>
        <v>0.9768290223532774</v>
      </c>
      <c r="Q576" s="18">
        <f ca="1">P433/$P290*(1-AngCal!$C$28)+Q433/$Q290*AngCal!$C$28</f>
        <v>0.9768290223532774</v>
      </c>
      <c r="R576" s="18">
        <f ca="1">Q576*(1-AngCal!$B$28)+S576*AngCal!$B$28</f>
        <v>0.9768290223532774</v>
      </c>
      <c r="S576" s="18">
        <f ca="1">R433/$R290*(1-AngCal!$C$28)+S433/$S290*AngCal!$C$28</f>
        <v>0.9768290223532774</v>
      </c>
      <c r="T576" s="113">
        <f t="shared" ca="1" si="92"/>
        <v>2.7741531058647122E-2</v>
      </c>
      <c r="U576" s="18">
        <f ca="1">T433/$P290*(1-AngCal!$C$28)+U433/$Q290*AngCal!$C$28</f>
        <v>2.7741531058647122E-2</v>
      </c>
      <c r="V576">
        <f ca="1">U576*(1-AngCal!$B$28)+W576*AngCal!$B$28</f>
        <v>2.7741531058647122E-2</v>
      </c>
      <c r="W576" s="18">
        <f ca="1">V433/$R290*(1-AngCal!$C$28)+W433/$S290*AngCal!$C$28</f>
        <v>2.7741531058647122E-2</v>
      </c>
      <c r="X576" s="113">
        <f t="shared" ca="1" si="93"/>
        <v>5.1398356400843086E-6</v>
      </c>
      <c r="Y576" s="18">
        <f ca="1">X433/$P290*(1-AngCal!$C$28)+Y433/$Q290*AngCal!$C$28</f>
        <v>5.1398356400843086E-6</v>
      </c>
      <c r="Z576" s="18">
        <f ca="1">Y576*(1-AngCal!$B$28)+AA576*AngCal!$B$28</f>
        <v>5.1398356400843086E-6</v>
      </c>
      <c r="AA576" s="18">
        <f ca="1">Z433/$R290*(1-AngCal!$C$28)+AA433/$S290*AngCal!$C$28</f>
        <v>5.1398356400843086E-6</v>
      </c>
      <c r="AB576" s="113">
        <f t="shared" ca="1" si="94"/>
        <v>1.0077767858460799E-5</v>
      </c>
      <c r="AC576" s="18">
        <f ca="1">AB433/$P290*(1-AngCal!$C$28)+AC433/$Q290*AngCal!$C$28</f>
        <v>1.0077767858460799E-5</v>
      </c>
      <c r="AD576" s="18">
        <f ca="1">AC576*(1-AngCal!$B$28)+AE576*AngCal!$B$28</f>
        <v>1.0077767858460799E-5</v>
      </c>
      <c r="AE576" s="18">
        <f ca="1">AD433/$R290*(1-AngCal!$C$28)+AE433/$S290*AngCal!$C$28</f>
        <v>1.0077767858460799E-5</v>
      </c>
    </row>
    <row r="577" spans="2:31" x14ac:dyDescent="0.15">
      <c r="B577">
        <v>171.16300000000001</v>
      </c>
      <c r="C577">
        <v>3</v>
      </c>
      <c r="D577" s="18">
        <v>2.1659999999999999E-2</v>
      </c>
      <c r="E577" s="18">
        <v>0.1852</v>
      </c>
      <c r="F577" s="18">
        <v>0.99739999999999995</v>
      </c>
      <c r="G577" s="18">
        <v>0.36659999999999998</v>
      </c>
      <c r="H577" s="18">
        <v>0.1983</v>
      </c>
      <c r="I577" s="18">
        <v>1.744</v>
      </c>
      <c r="J577" s="18">
        <v>0.21329999999999999</v>
      </c>
      <c r="K577" s="18">
        <v>0.32779999999999998</v>
      </c>
      <c r="L577" s="18">
        <v>2.4510000000000001</v>
      </c>
      <c r="M577" s="18">
        <v>0.13109999999999999</v>
      </c>
      <c r="O577" s="18">
        <f t="shared" si="95"/>
        <v>10000</v>
      </c>
      <c r="P577" s="113">
        <f t="shared" ca="1" si="91"/>
        <v>0.9768290223532774</v>
      </c>
      <c r="Q577" s="18">
        <f ca="1">P434/$P291*(1-AngCal!$C$28)+Q434/$Q291*AngCal!$C$28</f>
        <v>0.9768290223532774</v>
      </c>
      <c r="R577" s="18">
        <f ca="1">Q577*(1-AngCal!$B$28)+S577*AngCal!$B$28</f>
        <v>0.9768290223532774</v>
      </c>
      <c r="S577" s="18">
        <f ca="1">R434/$R291*(1-AngCal!$C$28)+S434/$S291*AngCal!$C$28</f>
        <v>0.9768290223532774</v>
      </c>
      <c r="T577" s="113">
        <f t="shared" ca="1" si="92"/>
        <v>2.7741531058647122E-2</v>
      </c>
      <c r="U577" s="18">
        <f ca="1">T434/$P291*(1-AngCal!$C$28)+U434/$Q291*AngCal!$C$28</f>
        <v>2.7741531058647122E-2</v>
      </c>
      <c r="V577">
        <f ca="1">U577*(1-AngCal!$B$28)+W577*AngCal!$B$28</f>
        <v>2.7741531058647122E-2</v>
      </c>
      <c r="W577" s="18">
        <f ca="1">V434/$R291*(1-AngCal!$C$28)+W434/$S291*AngCal!$C$28</f>
        <v>2.7741531058647122E-2</v>
      </c>
      <c r="X577" s="113">
        <f t="shared" ca="1" si="93"/>
        <v>5.1398356400843086E-6</v>
      </c>
      <c r="Y577" s="18">
        <f ca="1">X434/$P291*(1-AngCal!$C$28)+Y434/$Q291*AngCal!$C$28</f>
        <v>5.1398356400843086E-6</v>
      </c>
      <c r="Z577" s="18">
        <f ca="1">Y577*(1-AngCal!$B$28)+AA577*AngCal!$B$28</f>
        <v>5.1398356400843086E-6</v>
      </c>
      <c r="AA577" s="18">
        <f ca="1">Z434/$R291*(1-AngCal!$C$28)+AA434/$S291*AngCal!$C$28</f>
        <v>5.1398356400843086E-6</v>
      </c>
      <c r="AB577" s="113">
        <f t="shared" ca="1" si="94"/>
        <v>1.0077767858460799E-5</v>
      </c>
      <c r="AC577" s="18">
        <f ca="1">AB434/$P291*(1-AngCal!$C$28)+AC434/$Q291*AngCal!$C$28</f>
        <v>1.0077767858460799E-5</v>
      </c>
      <c r="AD577" s="18">
        <f ca="1">AC577*(1-AngCal!$B$28)+AE577*AngCal!$B$28</f>
        <v>1.0077767858460799E-5</v>
      </c>
      <c r="AE577" s="18">
        <f ca="1">AD434/$R291*(1-AngCal!$C$28)+AE434/$S291*AngCal!$C$28</f>
        <v>1.0077767858460799E-5</v>
      </c>
    </row>
    <row r="578" spans="2:31" x14ac:dyDescent="0.15">
      <c r="B578">
        <v>171.16300000000001</v>
      </c>
      <c r="C578">
        <v>5</v>
      </c>
      <c r="D578" s="18">
        <v>7.4590000000000004E-3</v>
      </c>
      <c r="E578" s="18">
        <v>0.18559999999999999</v>
      </c>
      <c r="F578" s="18">
        <v>0.90980000000000005</v>
      </c>
      <c r="G578" s="18">
        <v>0.46500000000000002</v>
      </c>
      <c r="H578" s="18">
        <v>0.29330000000000001</v>
      </c>
      <c r="I578" s="18">
        <v>2.1</v>
      </c>
      <c r="J578" s="18">
        <v>0.26490000000000002</v>
      </c>
      <c r="K578" s="18">
        <v>0.2142</v>
      </c>
      <c r="L578" s="18">
        <v>2.819</v>
      </c>
      <c r="M578" s="18">
        <v>0.1774</v>
      </c>
      <c r="O578" s="18">
        <f t="shared" si="95"/>
        <v>10000</v>
      </c>
      <c r="P578" s="113">
        <f t="shared" ca="1" si="91"/>
        <v>0.9768290223532774</v>
      </c>
      <c r="Q578" s="18">
        <f ca="1">P435/$P292*(1-AngCal!$C$28)+Q435/$Q292*AngCal!$C$28</f>
        <v>0.9768290223532774</v>
      </c>
      <c r="R578" s="18">
        <f ca="1">Q578*(1-AngCal!$B$28)+S578*AngCal!$B$28</f>
        <v>0.9768290223532774</v>
      </c>
      <c r="S578" s="18">
        <f ca="1">R435/$R292*(1-AngCal!$C$28)+S435/$S292*AngCal!$C$28</f>
        <v>0.9768290223532774</v>
      </c>
      <c r="T578" s="113">
        <f t="shared" ca="1" si="92"/>
        <v>2.7741531058647122E-2</v>
      </c>
      <c r="U578" s="18">
        <f ca="1">T435/$P292*(1-AngCal!$C$28)+U435/$Q292*AngCal!$C$28</f>
        <v>2.7741531058647122E-2</v>
      </c>
      <c r="V578">
        <f ca="1">U578*(1-AngCal!$B$28)+W578*AngCal!$B$28</f>
        <v>2.7741531058647122E-2</v>
      </c>
      <c r="W578" s="18">
        <f ca="1">V435/$R292*(1-AngCal!$C$28)+W435/$S292*AngCal!$C$28</f>
        <v>2.7741531058647122E-2</v>
      </c>
      <c r="X578" s="113">
        <f t="shared" ca="1" si="93"/>
        <v>5.1398356400843086E-6</v>
      </c>
      <c r="Y578" s="18">
        <f ca="1">X435/$P292*(1-AngCal!$C$28)+Y435/$Q292*AngCal!$C$28</f>
        <v>5.1398356400843086E-6</v>
      </c>
      <c r="Z578" s="18">
        <f ca="1">Y578*(1-AngCal!$B$28)+AA578*AngCal!$B$28</f>
        <v>5.1398356400843086E-6</v>
      </c>
      <c r="AA578" s="18">
        <f ca="1">Z435/$R292*(1-AngCal!$C$28)+AA435/$S292*AngCal!$C$28</f>
        <v>5.1398356400843086E-6</v>
      </c>
      <c r="AB578" s="113">
        <f t="shared" ca="1" si="94"/>
        <v>1.0077767858460799E-5</v>
      </c>
      <c r="AC578" s="18">
        <f ca="1">AB435/$P292*(1-AngCal!$C$28)+AC435/$Q292*AngCal!$C$28</f>
        <v>1.0077767858460799E-5</v>
      </c>
      <c r="AD578" s="18">
        <f ca="1">AC578*(1-AngCal!$B$28)+AE578*AngCal!$B$28</f>
        <v>1.0077767858460799E-5</v>
      </c>
      <c r="AE578" s="18">
        <f ca="1">AD435/$R292*(1-AngCal!$C$28)+AE435/$S292*AngCal!$C$28</f>
        <v>1.0077767858460799E-5</v>
      </c>
    </row>
    <row r="579" spans="2:31" x14ac:dyDescent="0.15">
      <c r="B579">
        <v>171.16300000000001</v>
      </c>
      <c r="C579">
        <v>7</v>
      </c>
      <c r="D579" s="18">
        <v>1.427E-2</v>
      </c>
      <c r="E579" s="18">
        <v>0.19059999999999999</v>
      </c>
      <c r="F579" s="18">
        <v>0.98160000000000003</v>
      </c>
      <c r="G579" s="18">
        <v>0.46039999999999998</v>
      </c>
      <c r="H579" s="18">
        <v>0.2044</v>
      </c>
      <c r="I579" s="18">
        <v>2.0390000000000001</v>
      </c>
      <c r="J579" s="18">
        <v>0.21360000000000001</v>
      </c>
      <c r="K579" s="18">
        <v>0.27579999999999999</v>
      </c>
      <c r="L579" s="18">
        <v>3.1219999999999999</v>
      </c>
      <c r="M579" s="18">
        <v>0.16489999999999999</v>
      </c>
      <c r="O579" s="18">
        <f t="shared" si="95"/>
        <v>10000</v>
      </c>
      <c r="P579" s="113">
        <f t="shared" ca="1" si="91"/>
        <v>0.9768290223532774</v>
      </c>
      <c r="Q579" s="18">
        <f ca="1">P436/$P293*(1-AngCal!$C$28)+Q436/$Q293*AngCal!$C$28</f>
        <v>0.9768290223532774</v>
      </c>
      <c r="R579" s="18">
        <f ca="1">Q579*(1-AngCal!$B$28)+S579*AngCal!$B$28</f>
        <v>0.9768290223532774</v>
      </c>
      <c r="S579" s="18">
        <f ca="1">R436/$R293*(1-AngCal!$C$28)+S436/$S293*AngCal!$C$28</f>
        <v>0.9768290223532774</v>
      </c>
      <c r="T579" s="113">
        <f t="shared" ca="1" si="92"/>
        <v>2.7741531058647122E-2</v>
      </c>
      <c r="U579" s="18">
        <f ca="1">T436/$P293*(1-AngCal!$C$28)+U436/$Q293*AngCal!$C$28</f>
        <v>2.7741531058647122E-2</v>
      </c>
      <c r="V579">
        <f ca="1">U579*(1-AngCal!$B$28)+W579*AngCal!$B$28</f>
        <v>2.7741531058647122E-2</v>
      </c>
      <c r="W579" s="18">
        <f ca="1">V436/$R293*(1-AngCal!$C$28)+W436/$S293*AngCal!$C$28</f>
        <v>2.7741531058647122E-2</v>
      </c>
      <c r="X579" s="113">
        <f t="shared" ca="1" si="93"/>
        <v>5.1398356400843086E-6</v>
      </c>
      <c r="Y579" s="18">
        <f ca="1">X436/$P293*(1-AngCal!$C$28)+Y436/$Q293*AngCal!$C$28</f>
        <v>5.1398356400843086E-6</v>
      </c>
      <c r="Z579" s="18">
        <f ca="1">Y579*(1-AngCal!$B$28)+AA579*AngCal!$B$28</f>
        <v>5.1398356400843086E-6</v>
      </c>
      <c r="AA579" s="18">
        <f ca="1">Z436/$R293*(1-AngCal!$C$28)+AA436/$S293*AngCal!$C$28</f>
        <v>5.1398356400843086E-6</v>
      </c>
      <c r="AB579" s="113">
        <f t="shared" ca="1" si="94"/>
        <v>1.0077767858460799E-5</v>
      </c>
      <c r="AC579" s="18">
        <f ca="1">AB436/$P293*(1-AngCal!$C$28)+AC436/$Q293*AngCal!$C$28</f>
        <v>1.0077767858460799E-5</v>
      </c>
      <c r="AD579" s="18">
        <f ca="1">AC579*(1-AngCal!$B$28)+AE579*AngCal!$B$28</f>
        <v>1.0077767858460799E-5</v>
      </c>
      <c r="AE579" s="18">
        <f ca="1">AD436/$R293*(1-AngCal!$C$28)+AE436/$S293*AngCal!$C$28</f>
        <v>1.0077767858460799E-5</v>
      </c>
    </row>
    <row r="580" spans="2:31" x14ac:dyDescent="0.15">
      <c r="B580">
        <v>171.16300000000001</v>
      </c>
      <c r="C580">
        <v>10</v>
      </c>
      <c r="D580" s="18">
        <v>5.7749999999999998E-3</v>
      </c>
      <c r="E580" s="18">
        <v>0.24779999999999999</v>
      </c>
      <c r="F580" s="18">
        <v>1.1479999999999999</v>
      </c>
      <c r="G580" s="18">
        <v>0.5131</v>
      </c>
      <c r="H580" s="18">
        <v>0.13339999999999999</v>
      </c>
      <c r="I580" s="18">
        <v>1.998</v>
      </c>
      <c r="J580" s="18">
        <v>9.5500000000000002E-2</v>
      </c>
      <c r="K580" s="18">
        <v>0.2404</v>
      </c>
      <c r="L580" s="18">
        <v>2.4350000000000001</v>
      </c>
      <c r="M580" s="18">
        <v>3.0120000000000001E-2</v>
      </c>
      <c r="O580" s="18">
        <f t="shared" si="95"/>
        <v>10000</v>
      </c>
      <c r="P580" s="113">
        <f t="shared" ref="P580:P590" ca="1" si="96">R580*P730</f>
        <v>0.9768290223532774</v>
      </c>
      <c r="Q580" s="18">
        <f ca="1">P437/$P294*(1-AngCal!$C$28)+Q437/$Q294*AngCal!$C$28</f>
        <v>0.9768290223532774</v>
      </c>
      <c r="R580" s="18">
        <f ca="1">Q580*(1-AngCal!$B$28)+S580*AngCal!$B$28</f>
        <v>0.9768290223532774</v>
      </c>
      <c r="S580" s="18">
        <f ca="1">R437/$R294*(1-AngCal!$C$28)+S437/$S294*AngCal!$C$28</f>
        <v>0.9768290223532774</v>
      </c>
      <c r="T580" s="113">
        <f t="shared" ref="T580:T590" ca="1" si="97">V580*T730</f>
        <v>2.7741531058647122E-2</v>
      </c>
      <c r="U580" s="18">
        <f ca="1">T437/$P294*(1-AngCal!$C$28)+U437/$Q294*AngCal!$C$28</f>
        <v>2.7741531058647122E-2</v>
      </c>
      <c r="V580">
        <f ca="1">U580*(1-AngCal!$B$28)+W580*AngCal!$B$28</f>
        <v>2.7741531058647122E-2</v>
      </c>
      <c r="W580" s="18">
        <f ca="1">V437/$R294*(1-AngCal!$C$28)+W437/$S294*AngCal!$C$28</f>
        <v>2.7741531058647122E-2</v>
      </c>
      <c r="X580" s="113">
        <f t="shared" ref="X580:X590" ca="1" si="98">Z580*X730</f>
        <v>5.1398356400843086E-6</v>
      </c>
      <c r="Y580" s="18">
        <f ca="1">X437/$P294*(1-AngCal!$C$28)+Y437/$Q294*AngCal!$C$28</f>
        <v>5.1398356400843086E-6</v>
      </c>
      <c r="Z580" s="18">
        <f ca="1">Y580*(1-AngCal!$B$28)+AA580*AngCal!$B$28</f>
        <v>5.1398356400843086E-6</v>
      </c>
      <c r="AA580" s="18">
        <f ca="1">Z437/$R294*(1-AngCal!$C$28)+AA437/$S294*AngCal!$C$28</f>
        <v>5.1398356400843086E-6</v>
      </c>
      <c r="AB580" s="113">
        <f t="shared" ref="AB580:AB590" ca="1" si="99">AD580*AB730</f>
        <v>1.0077767858460799E-5</v>
      </c>
      <c r="AC580" s="18">
        <f ca="1">AB437/$P294*(1-AngCal!$C$28)+AC437/$Q294*AngCal!$C$28</f>
        <v>1.0077767858460799E-5</v>
      </c>
      <c r="AD580" s="18">
        <f ca="1">AC580*(1-AngCal!$B$28)+AE580*AngCal!$B$28</f>
        <v>1.0077767858460799E-5</v>
      </c>
      <c r="AE580" s="18">
        <f ca="1">AD437/$R294*(1-AngCal!$C$28)+AE437/$S294*AngCal!$C$28</f>
        <v>1.0077767858460799E-5</v>
      </c>
    </row>
    <row r="581" spans="2:31" x14ac:dyDescent="0.15">
      <c r="B581">
        <v>171.16300000000001</v>
      </c>
      <c r="C581">
        <v>15</v>
      </c>
      <c r="D581" s="18">
        <v>-3.2759999999999997E-2</v>
      </c>
      <c r="E581" s="18">
        <v>0.44669999999999999</v>
      </c>
      <c r="F581" s="18">
        <v>1.6990000000000001</v>
      </c>
      <c r="G581" s="18">
        <v>0.87080000000000002</v>
      </c>
      <c r="H581" s="18">
        <v>-0.28510000000000002</v>
      </c>
      <c r="I581" s="18">
        <v>2.8380000000000001</v>
      </c>
      <c r="J581" s="18">
        <v>4.7750000000000001E-2</v>
      </c>
      <c r="K581" s="18">
        <v>0.55930000000000002</v>
      </c>
      <c r="L581" s="18">
        <v>3.294</v>
      </c>
      <c r="M581" s="18">
        <v>0.3498</v>
      </c>
      <c r="O581" s="18">
        <f t="shared" si="95"/>
        <v>10000</v>
      </c>
      <c r="P581" s="113">
        <f t="shared" ca="1" si="96"/>
        <v>0.9768290223532774</v>
      </c>
      <c r="Q581" s="18">
        <f ca="1">P438/$P295*(1-AngCal!$C$28)+Q438/$Q295*AngCal!$C$28</f>
        <v>0.9768290223532774</v>
      </c>
      <c r="R581" s="18">
        <f ca="1">Q581*(1-AngCal!$B$28)+S581*AngCal!$B$28</f>
        <v>0.9768290223532774</v>
      </c>
      <c r="S581" s="18">
        <f ca="1">R438/$R295*(1-AngCal!$C$28)+S438/$S295*AngCal!$C$28</f>
        <v>0.9768290223532774</v>
      </c>
      <c r="T581" s="113">
        <f t="shared" ca="1" si="97"/>
        <v>2.7741531058647122E-2</v>
      </c>
      <c r="U581" s="18">
        <f ca="1">T438/$P295*(1-AngCal!$C$28)+U438/$Q295*AngCal!$C$28</f>
        <v>2.7741531058647122E-2</v>
      </c>
      <c r="V581">
        <f ca="1">U581*(1-AngCal!$B$28)+W581*AngCal!$B$28</f>
        <v>2.7741531058647122E-2</v>
      </c>
      <c r="W581" s="18">
        <f ca="1">V438/$R295*(1-AngCal!$C$28)+W438/$S295*AngCal!$C$28</f>
        <v>2.7741531058647122E-2</v>
      </c>
      <c r="X581" s="113">
        <f t="shared" ca="1" si="98"/>
        <v>5.1398356400843086E-6</v>
      </c>
      <c r="Y581" s="18">
        <f ca="1">X438/$P295*(1-AngCal!$C$28)+Y438/$Q295*AngCal!$C$28</f>
        <v>5.1398356400843086E-6</v>
      </c>
      <c r="Z581" s="18">
        <f ca="1">Y581*(1-AngCal!$B$28)+AA581*AngCal!$B$28</f>
        <v>5.1398356400843086E-6</v>
      </c>
      <c r="AA581" s="18">
        <f ca="1">Z438/$R295*(1-AngCal!$C$28)+AA438/$S295*AngCal!$C$28</f>
        <v>5.1398356400843086E-6</v>
      </c>
      <c r="AB581" s="113">
        <f t="shared" ca="1" si="99"/>
        <v>1.0077767858460799E-5</v>
      </c>
      <c r="AC581" s="18">
        <f ca="1">AB438/$P295*(1-AngCal!$C$28)+AC438/$Q295*AngCal!$C$28</f>
        <v>1.0077767858460799E-5</v>
      </c>
      <c r="AD581" s="18">
        <f ca="1">AC581*(1-AngCal!$B$28)+AE581*AngCal!$B$28</f>
        <v>1.0077767858460799E-5</v>
      </c>
      <c r="AE581" s="18">
        <f ca="1">AD438/$R295*(1-AngCal!$C$28)+AE438/$S295*AngCal!$C$28</f>
        <v>1.0077767858460799E-5</v>
      </c>
    </row>
    <row r="582" spans="2:31" x14ac:dyDescent="0.15">
      <c r="B582">
        <v>171.16300000000001</v>
      </c>
      <c r="C582">
        <v>20</v>
      </c>
      <c r="D582" s="18">
        <v>-0.4481</v>
      </c>
      <c r="E582" s="18">
        <v>-0.37369999999999998</v>
      </c>
      <c r="F582" s="18">
        <v>0.4672</v>
      </c>
      <c r="G582" s="18">
        <v>0.74619999999999997</v>
      </c>
      <c r="H582" s="18">
        <v>2.1819999999999999</v>
      </c>
      <c r="I582" s="18">
        <v>2.3879999999999999</v>
      </c>
      <c r="J582" s="18">
        <v>2.4769999999999999</v>
      </c>
      <c r="K582" s="18">
        <v>-7.9450000000000007E-2</v>
      </c>
      <c r="L582" s="18">
        <v>3.1989999999999998</v>
      </c>
      <c r="M582" s="18">
        <v>3.058E-2</v>
      </c>
      <c r="O582" s="18">
        <f t="shared" si="95"/>
        <v>10000</v>
      </c>
      <c r="P582" s="113">
        <f t="shared" ca="1" si="96"/>
        <v>0.9768290223532774</v>
      </c>
      <c r="Q582" s="18">
        <f ca="1">P439/$P296*(1-AngCal!$C$28)+Q439/$Q296*AngCal!$C$28</f>
        <v>0.9768290223532774</v>
      </c>
      <c r="R582" s="18">
        <f ca="1">Q582*(1-AngCal!$B$28)+S582*AngCal!$B$28</f>
        <v>0.9768290223532774</v>
      </c>
      <c r="S582" s="18">
        <f ca="1">R439/$R296*(1-AngCal!$C$28)+S439/$S296*AngCal!$C$28</f>
        <v>0.9768290223532774</v>
      </c>
      <c r="T582" s="113">
        <f t="shared" ca="1" si="97"/>
        <v>2.7741531058647122E-2</v>
      </c>
      <c r="U582" s="18">
        <f ca="1">T439/$P296*(1-AngCal!$C$28)+U439/$Q296*AngCal!$C$28</f>
        <v>2.7741531058647122E-2</v>
      </c>
      <c r="V582">
        <f ca="1">U582*(1-AngCal!$B$28)+W582*AngCal!$B$28</f>
        <v>2.7741531058647122E-2</v>
      </c>
      <c r="W582" s="18">
        <f ca="1">V439/$R296*(1-AngCal!$C$28)+W439/$S296*AngCal!$C$28</f>
        <v>2.7741531058647122E-2</v>
      </c>
      <c r="X582" s="113">
        <f t="shared" ca="1" si="98"/>
        <v>5.1398356400843086E-6</v>
      </c>
      <c r="Y582" s="18">
        <f ca="1">X439/$P296*(1-AngCal!$C$28)+Y439/$Q296*AngCal!$C$28</f>
        <v>5.1398356400843086E-6</v>
      </c>
      <c r="Z582" s="18">
        <f ca="1">Y582*(1-AngCal!$B$28)+AA582*AngCal!$B$28</f>
        <v>5.1398356400843086E-6</v>
      </c>
      <c r="AA582" s="18">
        <f ca="1">Z439/$R296*(1-AngCal!$C$28)+AA439/$S296*AngCal!$C$28</f>
        <v>5.1398356400843086E-6</v>
      </c>
      <c r="AB582" s="113">
        <f t="shared" ca="1" si="99"/>
        <v>1.0077767858460799E-5</v>
      </c>
      <c r="AC582" s="18">
        <f ca="1">AB439/$P296*(1-AngCal!$C$28)+AC439/$Q296*AngCal!$C$28</f>
        <v>1.0077767858460799E-5</v>
      </c>
      <c r="AD582" s="18">
        <f ca="1">AC582*(1-AngCal!$B$28)+AE582*AngCal!$B$28</f>
        <v>1.0077767858460799E-5</v>
      </c>
      <c r="AE582" s="18">
        <f ca="1">AD439/$R296*(1-AngCal!$C$28)+AE439/$S296*AngCal!$C$28</f>
        <v>1.0077767858460799E-5</v>
      </c>
    </row>
    <row r="583" spans="2:31" x14ac:dyDescent="0.15">
      <c r="B583">
        <v>233.56299999999999</v>
      </c>
      <c r="C583">
        <v>1</v>
      </c>
      <c r="D583" s="18">
        <v>5.561E-2</v>
      </c>
      <c r="E583" s="18">
        <v>0.10199999999999999</v>
      </c>
      <c r="F583" s="18">
        <v>0.80259999999999998</v>
      </c>
      <c r="G583" s="18">
        <v>0.2389</v>
      </c>
      <c r="H583" s="18">
        <v>1.048</v>
      </c>
      <c r="I583" s="18">
        <v>1.9370000000000001</v>
      </c>
      <c r="J583" s="18">
        <v>0.30470000000000003</v>
      </c>
      <c r="K583" s="18">
        <v>-0.53359999999999996</v>
      </c>
      <c r="L583" s="18">
        <v>3.1139999999999999</v>
      </c>
      <c r="M583" s="18">
        <v>0.66800000000000004</v>
      </c>
      <c r="O583" s="18">
        <f t="shared" si="95"/>
        <v>10000</v>
      </c>
      <c r="P583" s="113">
        <f t="shared" ca="1" si="96"/>
        <v>0.9768290223532774</v>
      </c>
      <c r="Q583" s="18">
        <f ca="1">P440/$P297*(1-AngCal!$C$28)+Q440/$Q297*AngCal!$C$28</f>
        <v>0.9768290223532774</v>
      </c>
      <c r="R583" s="18">
        <f ca="1">Q583*(1-AngCal!$B$28)+S583*AngCal!$B$28</f>
        <v>0.9768290223532774</v>
      </c>
      <c r="S583" s="18">
        <f ca="1">R440/$R297*(1-AngCal!$C$28)+S440/$S297*AngCal!$C$28</f>
        <v>0.9768290223532774</v>
      </c>
      <c r="T583" s="113">
        <f t="shared" ca="1" si="97"/>
        <v>2.7741531058647122E-2</v>
      </c>
      <c r="U583" s="18">
        <f ca="1">T440/$P297*(1-AngCal!$C$28)+U440/$Q297*AngCal!$C$28</f>
        <v>2.7741531058647122E-2</v>
      </c>
      <c r="V583">
        <f ca="1">U583*(1-AngCal!$B$28)+W583*AngCal!$B$28</f>
        <v>2.7741531058647122E-2</v>
      </c>
      <c r="W583" s="18">
        <f ca="1">V440/$R297*(1-AngCal!$C$28)+W440/$S297*AngCal!$C$28</f>
        <v>2.7741531058647122E-2</v>
      </c>
      <c r="X583" s="113">
        <f t="shared" ca="1" si="98"/>
        <v>5.1398356400843086E-6</v>
      </c>
      <c r="Y583" s="18">
        <f ca="1">X440/$P297*(1-AngCal!$C$28)+Y440/$Q297*AngCal!$C$28</f>
        <v>5.1398356400843086E-6</v>
      </c>
      <c r="Z583" s="18">
        <f ca="1">Y583*(1-AngCal!$B$28)+AA583*AngCal!$B$28</f>
        <v>5.1398356400843086E-6</v>
      </c>
      <c r="AA583" s="18">
        <f ca="1">Z440/$R297*(1-AngCal!$C$28)+AA440/$S297*AngCal!$C$28</f>
        <v>5.1398356400843086E-6</v>
      </c>
      <c r="AB583" s="113">
        <f t="shared" ca="1" si="99"/>
        <v>1.0077767858460799E-5</v>
      </c>
      <c r="AC583" s="18">
        <f ca="1">AB440/$P297*(1-AngCal!$C$28)+AC440/$Q297*AngCal!$C$28</f>
        <v>1.0077767858460799E-5</v>
      </c>
      <c r="AD583" s="18">
        <f ca="1">AC583*(1-AngCal!$B$28)+AE583*AngCal!$B$28</f>
        <v>1.0077767858460799E-5</v>
      </c>
      <c r="AE583" s="18">
        <f ca="1">AD440/$R297*(1-AngCal!$C$28)+AE440/$S297*AngCal!$C$28</f>
        <v>1.0077767858460799E-5</v>
      </c>
    </row>
    <row r="584" spans="2:31" x14ac:dyDescent="0.15">
      <c r="B584">
        <v>233.56299999999999</v>
      </c>
      <c r="C584">
        <v>3</v>
      </c>
      <c r="D584" s="18">
        <v>5.2859999999999997E-2</v>
      </c>
      <c r="E584" s="18">
        <v>0.15920000000000001</v>
      </c>
      <c r="F584" s="18">
        <v>1.024</v>
      </c>
      <c r="G584" s="18">
        <v>0.28570000000000001</v>
      </c>
      <c r="H584" s="18">
        <v>0.89600000000000002</v>
      </c>
      <c r="I584" s="18">
        <v>2.246</v>
      </c>
      <c r="J584" s="18">
        <v>0.27010000000000001</v>
      </c>
      <c r="K584" s="18">
        <v>-0.36520000000000002</v>
      </c>
      <c r="L584" s="18">
        <v>3.2519999999999998</v>
      </c>
      <c r="M584" s="18">
        <v>0.37109999999999999</v>
      </c>
      <c r="O584" s="18">
        <f>O155</f>
        <v>10000</v>
      </c>
      <c r="P584" s="113">
        <f t="shared" ca="1" si="96"/>
        <v>0.9768290223532774</v>
      </c>
      <c r="Q584" s="18">
        <f ca="1">P441/$P298*(1-AngCal!$C$28)+Q441/$Q298*AngCal!$C$28</f>
        <v>0.9768290223532774</v>
      </c>
      <c r="R584" s="18">
        <f ca="1">Q584*(1-AngCal!$B$28)+S584*AngCal!$B$28</f>
        <v>0.9768290223532774</v>
      </c>
      <c r="S584" s="18">
        <f ca="1">R441/$R298*(1-AngCal!$C$28)+S441/$S298*AngCal!$C$28</f>
        <v>0.9768290223532774</v>
      </c>
      <c r="T584" s="113">
        <f t="shared" ca="1" si="97"/>
        <v>2.7741531058647122E-2</v>
      </c>
      <c r="U584" s="18">
        <f ca="1">T441/$P298*(1-AngCal!$C$28)+U441/$Q298*AngCal!$C$28</f>
        <v>2.7741531058647122E-2</v>
      </c>
      <c r="V584">
        <f ca="1">U584*(1-AngCal!$B$28)+W584*AngCal!$B$28</f>
        <v>2.7741531058647122E-2</v>
      </c>
      <c r="W584" s="18">
        <f ca="1">V441/$R298*(1-AngCal!$C$28)+W441/$S298*AngCal!$C$28</f>
        <v>2.7741531058647122E-2</v>
      </c>
      <c r="X584" s="113">
        <f t="shared" ca="1" si="98"/>
        <v>5.1398356400843086E-6</v>
      </c>
      <c r="Y584" s="18">
        <f ca="1">X441/$P298*(1-AngCal!$C$28)+Y441/$Q298*AngCal!$C$28</f>
        <v>5.1398356400843086E-6</v>
      </c>
      <c r="Z584" s="18">
        <f ca="1">Y584*(1-AngCal!$B$28)+AA584*AngCal!$B$28</f>
        <v>5.1398356400843086E-6</v>
      </c>
      <c r="AA584" s="18">
        <f ca="1">Z441/$R298*(1-AngCal!$C$28)+AA441/$S298*AngCal!$C$28</f>
        <v>5.1398356400843086E-6</v>
      </c>
      <c r="AB584" s="113">
        <f t="shared" ca="1" si="99"/>
        <v>1.0077767858460799E-5</v>
      </c>
      <c r="AC584" s="18">
        <f ca="1">AB441/$P298*(1-AngCal!$C$28)+AC441/$Q298*AngCal!$C$28</f>
        <v>1.0077767858460799E-5</v>
      </c>
      <c r="AD584" s="18">
        <f ca="1">AC584*(1-AngCal!$B$28)+AE584*AngCal!$B$28</f>
        <v>1.0077767858460799E-5</v>
      </c>
      <c r="AE584" s="18">
        <f ca="1">AD441/$R298*(1-AngCal!$C$28)+AE441/$S298*AngCal!$C$28</f>
        <v>1.0077767858460799E-5</v>
      </c>
    </row>
    <row r="585" spans="2:31" x14ac:dyDescent="0.15">
      <c r="B585">
        <v>233.56299999999999</v>
      </c>
      <c r="C585">
        <v>5</v>
      </c>
      <c r="D585" s="18">
        <v>5.8380000000000001E-2</v>
      </c>
      <c r="E585" s="18">
        <v>0.10829999999999999</v>
      </c>
      <c r="F585" s="18">
        <v>0.90529999999999999</v>
      </c>
      <c r="G585" s="18">
        <v>0.22470000000000001</v>
      </c>
      <c r="H585" s="18">
        <v>0.39389999999999997</v>
      </c>
      <c r="I585" s="18">
        <v>2.12</v>
      </c>
      <c r="J585" s="18">
        <v>0.29620000000000002</v>
      </c>
      <c r="K585" s="18">
        <v>0.27250000000000002</v>
      </c>
      <c r="L585" s="18">
        <v>2.742</v>
      </c>
      <c r="M585" s="18">
        <v>0.16439999999999999</v>
      </c>
      <c r="O585" s="18">
        <f t="shared" ref="O585:O590" si="100">O156</f>
        <v>10000</v>
      </c>
      <c r="P585" s="113">
        <f t="shared" ca="1" si="96"/>
        <v>0.9768290223532774</v>
      </c>
      <c r="Q585" s="18">
        <f ca="1">P442/$P299*(1-AngCal!$C$28)+Q442/$Q299*AngCal!$C$28</f>
        <v>0.9768290223532774</v>
      </c>
      <c r="R585" s="18">
        <f ca="1">Q585*(1-AngCal!$B$28)+S585*AngCal!$B$28</f>
        <v>0.9768290223532774</v>
      </c>
      <c r="S585" s="18">
        <f ca="1">R442/$R299*(1-AngCal!$C$28)+S442/$S299*AngCal!$C$28</f>
        <v>0.9768290223532774</v>
      </c>
      <c r="T585" s="113">
        <f t="shared" ca="1" si="97"/>
        <v>2.7741531058647122E-2</v>
      </c>
      <c r="U585" s="18">
        <f ca="1">T442/$P299*(1-AngCal!$C$28)+U442/$Q299*AngCal!$C$28</f>
        <v>2.7741531058647122E-2</v>
      </c>
      <c r="V585">
        <f ca="1">U585*(1-AngCal!$B$28)+W585*AngCal!$B$28</f>
        <v>2.7741531058647122E-2</v>
      </c>
      <c r="W585" s="18">
        <f ca="1">V442/$R299*(1-AngCal!$C$28)+W442/$S299*AngCal!$C$28</f>
        <v>2.7741531058647122E-2</v>
      </c>
      <c r="X585" s="113">
        <f t="shared" ca="1" si="98"/>
        <v>5.1398356400843086E-6</v>
      </c>
      <c r="Y585" s="18">
        <f ca="1">X442/$P299*(1-AngCal!$C$28)+Y442/$Q299*AngCal!$C$28</f>
        <v>5.1398356400843086E-6</v>
      </c>
      <c r="Z585" s="18">
        <f ca="1">Y585*(1-AngCal!$B$28)+AA585*AngCal!$B$28</f>
        <v>5.1398356400843086E-6</v>
      </c>
      <c r="AA585" s="18">
        <f ca="1">Z442/$R299*(1-AngCal!$C$28)+AA442/$S299*AngCal!$C$28</f>
        <v>5.1398356400843086E-6</v>
      </c>
      <c r="AB585" s="113">
        <f t="shared" ca="1" si="99"/>
        <v>1.0077767858460799E-5</v>
      </c>
      <c r="AC585" s="18">
        <f ca="1">AB442/$P299*(1-AngCal!$C$28)+AC442/$Q299*AngCal!$C$28</f>
        <v>1.0077767858460799E-5</v>
      </c>
      <c r="AD585" s="18">
        <f ca="1">AC585*(1-AngCal!$B$28)+AE585*AngCal!$B$28</f>
        <v>1.0077767858460799E-5</v>
      </c>
      <c r="AE585" s="18">
        <f ca="1">AD442/$R299*(1-AngCal!$C$28)+AE442/$S299*AngCal!$C$28</f>
        <v>1.0077767858460799E-5</v>
      </c>
    </row>
    <row r="586" spans="2:31" x14ac:dyDescent="0.15">
      <c r="B586">
        <v>233.56299999999999</v>
      </c>
      <c r="C586">
        <v>7</v>
      </c>
      <c r="D586" s="18">
        <v>6.5939999999999999E-2</v>
      </c>
      <c r="E586" s="18">
        <v>0.1032</v>
      </c>
      <c r="F586" s="18">
        <v>0.91369999999999996</v>
      </c>
      <c r="G586" s="18">
        <v>0.20599999999999999</v>
      </c>
      <c r="H586" s="18">
        <v>0.30980000000000002</v>
      </c>
      <c r="I586" s="18">
        <v>2.052</v>
      </c>
      <c r="J586" s="18">
        <v>0.30719999999999997</v>
      </c>
      <c r="K586" s="18">
        <v>0.34050000000000002</v>
      </c>
      <c r="L586" s="18">
        <v>3.0720000000000001</v>
      </c>
      <c r="M586" s="18">
        <v>0.18909999999999999</v>
      </c>
      <c r="O586" s="18">
        <f t="shared" si="100"/>
        <v>10000</v>
      </c>
      <c r="P586" s="113">
        <f t="shared" ca="1" si="96"/>
        <v>0.9768290223532774</v>
      </c>
      <c r="Q586" s="18">
        <f ca="1">P443/$P300*(1-AngCal!$C$28)+Q443/$Q300*AngCal!$C$28</f>
        <v>0.9768290223532774</v>
      </c>
      <c r="R586" s="18">
        <f ca="1">Q586*(1-AngCal!$B$28)+S586*AngCal!$B$28</f>
        <v>0.9768290223532774</v>
      </c>
      <c r="S586" s="18">
        <f ca="1">R443/$R300*(1-AngCal!$C$28)+S443/$S300*AngCal!$C$28</f>
        <v>0.9768290223532774</v>
      </c>
      <c r="T586" s="113">
        <f t="shared" ca="1" si="97"/>
        <v>2.7741531058647122E-2</v>
      </c>
      <c r="U586" s="18">
        <f ca="1">T443/$P300*(1-AngCal!$C$28)+U443/$Q300*AngCal!$C$28</f>
        <v>2.7741531058647122E-2</v>
      </c>
      <c r="V586">
        <f ca="1">U586*(1-AngCal!$B$28)+W586*AngCal!$B$28</f>
        <v>2.7741531058647122E-2</v>
      </c>
      <c r="W586" s="18">
        <f ca="1">V443/$R300*(1-AngCal!$C$28)+W443/$S300*AngCal!$C$28</f>
        <v>2.7741531058647122E-2</v>
      </c>
      <c r="X586" s="113">
        <f t="shared" ca="1" si="98"/>
        <v>5.1398356400843086E-6</v>
      </c>
      <c r="Y586" s="18">
        <f ca="1">X443/$P300*(1-AngCal!$C$28)+Y443/$Q300*AngCal!$C$28</f>
        <v>5.1398356400843086E-6</v>
      </c>
      <c r="Z586" s="18">
        <f ca="1">Y586*(1-AngCal!$B$28)+AA586*AngCal!$B$28</f>
        <v>5.1398356400843086E-6</v>
      </c>
      <c r="AA586" s="18">
        <f ca="1">Z443/$R300*(1-AngCal!$C$28)+AA443/$S300*AngCal!$C$28</f>
        <v>5.1398356400843086E-6</v>
      </c>
      <c r="AB586" s="113">
        <f t="shared" ca="1" si="99"/>
        <v>1.0077767858460799E-5</v>
      </c>
      <c r="AC586" s="18">
        <f ca="1">AB443/$P300*(1-AngCal!$C$28)+AC443/$Q300*AngCal!$C$28</f>
        <v>1.0077767858460799E-5</v>
      </c>
      <c r="AD586" s="18">
        <f ca="1">AC586*(1-AngCal!$B$28)+AE586*AngCal!$B$28</f>
        <v>1.0077767858460799E-5</v>
      </c>
      <c r="AE586" s="18">
        <f ca="1">AD443/$R300*(1-AngCal!$C$28)+AE443/$S300*AngCal!$C$28</f>
        <v>1.0077767858460799E-5</v>
      </c>
    </row>
    <row r="587" spans="2:31" x14ac:dyDescent="0.15">
      <c r="B587">
        <v>233.56299999999999</v>
      </c>
      <c r="C587">
        <v>10</v>
      </c>
      <c r="D587" s="18">
        <v>6.6900000000000001E-2</v>
      </c>
      <c r="E587" s="18">
        <v>3.6600000000000001E-2</v>
      </c>
      <c r="F587" s="18">
        <v>0.68720000000000003</v>
      </c>
      <c r="G587" s="18">
        <v>3.5619999999999999E-2</v>
      </c>
      <c r="H587" s="18">
        <v>0.313</v>
      </c>
      <c r="I587" s="18">
        <v>1.786</v>
      </c>
      <c r="J587" s="18">
        <v>0.40899999999999997</v>
      </c>
      <c r="K587" s="18">
        <v>0.3679</v>
      </c>
      <c r="L587" s="18">
        <v>2.6789999999999998</v>
      </c>
      <c r="M587" s="18">
        <v>0.24179999999999999</v>
      </c>
      <c r="O587" s="18">
        <f t="shared" si="100"/>
        <v>10000</v>
      </c>
      <c r="P587" s="113">
        <f t="shared" ca="1" si="96"/>
        <v>0.9768290223532774</v>
      </c>
      <c r="Q587" s="18">
        <f ca="1">P444/$P301*(1-AngCal!$C$28)+Q444/$Q301*AngCal!$C$28</f>
        <v>0.9768290223532774</v>
      </c>
      <c r="R587" s="18">
        <f ca="1">Q587*(1-AngCal!$B$28)+S587*AngCal!$B$28</f>
        <v>0.9768290223532774</v>
      </c>
      <c r="S587" s="18">
        <f ca="1">R444/$R301*(1-AngCal!$C$28)+S444/$S301*AngCal!$C$28</f>
        <v>0.9768290223532774</v>
      </c>
      <c r="T587" s="113">
        <f t="shared" ca="1" si="97"/>
        <v>2.7741531058647122E-2</v>
      </c>
      <c r="U587" s="18">
        <f ca="1">T444/$P301*(1-AngCal!$C$28)+U444/$Q301*AngCal!$C$28</f>
        <v>2.7741531058647122E-2</v>
      </c>
      <c r="V587">
        <f ca="1">U587*(1-AngCal!$B$28)+W587*AngCal!$B$28</f>
        <v>2.7741531058647122E-2</v>
      </c>
      <c r="W587" s="18">
        <f ca="1">V444/$R301*(1-AngCal!$C$28)+W444/$S301*AngCal!$C$28</f>
        <v>2.7741531058647122E-2</v>
      </c>
      <c r="X587" s="113">
        <f t="shared" ca="1" si="98"/>
        <v>5.1398356400843086E-6</v>
      </c>
      <c r="Y587" s="18">
        <f ca="1">X444/$P301*(1-AngCal!$C$28)+Y444/$Q301*AngCal!$C$28</f>
        <v>5.1398356400843086E-6</v>
      </c>
      <c r="Z587" s="18">
        <f ca="1">Y587*(1-AngCal!$B$28)+AA587*AngCal!$B$28</f>
        <v>5.1398356400843086E-6</v>
      </c>
      <c r="AA587" s="18">
        <f ca="1">Z444/$R301*(1-AngCal!$C$28)+AA444/$S301*AngCal!$C$28</f>
        <v>5.1398356400843086E-6</v>
      </c>
      <c r="AB587" s="113">
        <f t="shared" ca="1" si="99"/>
        <v>1.0077767858460799E-5</v>
      </c>
      <c r="AC587" s="18">
        <f ca="1">AB444/$P301*(1-AngCal!$C$28)+AC444/$Q301*AngCal!$C$28</f>
        <v>1.0077767858460799E-5</v>
      </c>
      <c r="AD587" s="18">
        <f ca="1">AC587*(1-AngCal!$B$28)+AE587*AngCal!$B$28</f>
        <v>1.0077767858460799E-5</v>
      </c>
      <c r="AE587" s="18">
        <f ca="1">AD444/$R301*(1-AngCal!$C$28)+AE444/$S301*AngCal!$C$28</f>
        <v>1.0077767858460799E-5</v>
      </c>
    </row>
    <row r="588" spans="2:31" x14ac:dyDescent="0.15">
      <c r="B588">
        <v>233.56299999999999</v>
      </c>
      <c r="C588">
        <v>15</v>
      </c>
      <c r="D588" s="18">
        <v>0.1023</v>
      </c>
      <c r="E588" s="18">
        <v>0.49170000000000003</v>
      </c>
      <c r="F588" s="18">
        <v>1.6040000000000001</v>
      </c>
      <c r="G588" s="18">
        <v>0.67359999999999998</v>
      </c>
      <c r="H588" s="18">
        <v>-9.4240000000000004E-2</v>
      </c>
      <c r="I588" s="18">
        <v>9.8359999999999999E-7</v>
      </c>
      <c r="J588" s="18">
        <v>0.13950000000000001</v>
      </c>
      <c r="K588" s="18">
        <v>0.18110000000000001</v>
      </c>
      <c r="L588" s="18">
        <v>2.718</v>
      </c>
      <c r="M588" s="18">
        <v>3.329E-2</v>
      </c>
      <c r="O588" s="18">
        <f t="shared" si="100"/>
        <v>10000</v>
      </c>
      <c r="P588" s="113">
        <f t="shared" ca="1" si="96"/>
        <v>0.9768290223532774</v>
      </c>
      <c r="Q588" s="18">
        <f ca="1">P445/$P302*(1-AngCal!$C$28)+Q445/$Q302*AngCal!$C$28</f>
        <v>0.9768290223532774</v>
      </c>
      <c r="R588" s="18">
        <f ca="1">Q588*(1-AngCal!$B$28)+S588*AngCal!$B$28</f>
        <v>0.9768290223532774</v>
      </c>
      <c r="S588" s="18">
        <f ca="1">R445/$R302*(1-AngCal!$C$28)+S445/$S302*AngCal!$C$28</f>
        <v>0.9768290223532774</v>
      </c>
      <c r="T588" s="113">
        <f t="shared" ca="1" si="97"/>
        <v>2.7741531058647122E-2</v>
      </c>
      <c r="U588" s="18">
        <f ca="1">T445/$P302*(1-AngCal!$C$28)+U445/$Q302*AngCal!$C$28</f>
        <v>2.7741531058647122E-2</v>
      </c>
      <c r="V588">
        <f ca="1">U588*(1-AngCal!$B$28)+W588*AngCal!$B$28</f>
        <v>2.7741531058647122E-2</v>
      </c>
      <c r="W588" s="18">
        <f ca="1">V445/$R302*(1-AngCal!$C$28)+W445/$S302*AngCal!$C$28</f>
        <v>2.7741531058647122E-2</v>
      </c>
      <c r="X588" s="113">
        <f t="shared" ca="1" si="98"/>
        <v>5.1398356400843086E-6</v>
      </c>
      <c r="Y588" s="18">
        <f ca="1">X445/$P302*(1-AngCal!$C$28)+Y445/$Q302*AngCal!$C$28</f>
        <v>5.1398356400843086E-6</v>
      </c>
      <c r="Z588" s="18">
        <f ca="1">Y588*(1-AngCal!$B$28)+AA588*AngCal!$B$28</f>
        <v>5.1398356400843086E-6</v>
      </c>
      <c r="AA588" s="18">
        <f ca="1">Z445/$R302*(1-AngCal!$C$28)+AA445/$S302*AngCal!$C$28</f>
        <v>5.1398356400843086E-6</v>
      </c>
      <c r="AB588" s="113">
        <f t="shared" ca="1" si="99"/>
        <v>1.0077767858460799E-5</v>
      </c>
      <c r="AC588" s="18">
        <f ca="1">AB445/$P302*(1-AngCal!$C$28)+AC445/$Q302*AngCal!$C$28</f>
        <v>1.0077767858460799E-5</v>
      </c>
      <c r="AD588" s="18">
        <f ca="1">AC588*(1-AngCal!$B$28)+AE588*AngCal!$B$28</f>
        <v>1.0077767858460799E-5</v>
      </c>
      <c r="AE588" s="18">
        <f ca="1">AD445/$R302*(1-AngCal!$C$28)+AE445/$S302*AngCal!$C$28</f>
        <v>1.0077767858460799E-5</v>
      </c>
    </row>
    <row r="589" spans="2:31" x14ac:dyDescent="0.15">
      <c r="B589">
        <v>233.56299999999999</v>
      </c>
      <c r="C589">
        <v>20</v>
      </c>
      <c r="D589" s="18">
        <v>7.3279999999999998E-2</v>
      </c>
      <c r="E589" s="18">
        <v>4.206E-2</v>
      </c>
      <c r="F589" s="18">
        <v>0.67769999999999997</v>
      </c>
      <c r="G589" s="18">
        <v>3.227E-2</v>
      </c>
      <c r="H589" s="18">
        <v>0.16439999999999999</v>
      </c>
      <c r="I589" s="18">
        <v>2.2789999999999999</v>
      </c>
      <c r="J589" s="18">
        <v>6.9830000000000003E-2</v>
      </c>
      <c r="K589" s="18">
        <v>0.29809999999999998</v>
      </c>
      <c r="L589" s="18">
        <v>1.8149999999999999</v>
      </c>
      <c r="M589" s="18">
        <v>0.42630000000000001</v>
      </c>
      <c r="O589" s="18">
        <f t="shared" si="100"/>
        <v>10000</v>
      </c>
      <c r="P589" s="113">
        <f t="shared" ca="1" si="96"/>
        <v>0.9768290223532774</v>
      </c>
      <c r="Q589" s="18">
        <f ca="1">P446/$P303*(1-AngCal!$C$28)+Q446/$Q303*AngCal!$C$28</f>
        <v>0.9768290223532774</v>
      </c>
      <c r="R589" s="18">
        <f ca="1">Q589*(1-AngCal!$B$28)+S589*AngCal!$B$28</f>
        <v>0.9768290223532774</v>
      </c>
      <c r="S589" s="18">
        <f ca="1">R446/$R303*(1-AngCal!$C$28)+S446/$S303*AngCal!$C$28</f>
        <v>0.9768290223532774</v>
      </c>
      <c r="T589" s="113">
        <f t="shared" ca="1" si="97"/>
        <v>2.7741531058647122E-2</v>
      </c>
      <c r="U589" s="18">
        <f ca="1">T446/$P303*(1-AngCal!$C$28)+U446/$Q303*AngCal!$C$28</f>
        <v>2.7741531058647122E-2</v>
      </c>
      <c r="V589">
        <f ca="1">U589*(1-AngCal!$B$28)+W589*AngCal!$B$28</f>
        <v>2.7741531058647122E-2</v>
      </c>
      <c r="W589" s="18">
        <f ca="1">V446/$R303*(1-AngCal!$C$28)+W446/$S303*AngCal!$C$28</f>
        <v>2.7741531058647122E-2</v>
      </c>
      <c r="X589" s="113">
        <f t="shared" ca="1" si="98"/>
        <v>5.1398356400843086E-6</v>
      </c>
      <c r="Y589" s="18">
        <f ca="1">X446/$P303*(1-AngCal!$C$28)+Y446/$Q303*AngCal!$C$28</f>
        <v>5.1398356400843086E-6</v>
      </c>
      <c r="Z589" s="18">
        <f ca="1">Y589*(1-AngCal!$B$28)+AA589*AngCal!$B$28</f>
        <v>5.1398356400843086E-6</v>
      </c>
      <c r="AA589" s="18">
        <f ca="1">Z446/$R303*(1-AngCal!$C$28)+AA446/$S303*AngCal!$C$28</f>
        <v>5.1398356400843086E-6</v>
      </c>
      <c r="AB589" s="113">
        <f t="shared" ca="1" si="99"/>
        <v>1.0077767858460799E-5</v>
      </c>
      <c r="AC589" s="18">
        <f ca="1">AB446/$P303*(1-AngCal!$C$28)+AC446/$Q303*AngCal!$C$28</f>
        <v>1.0077767858460799E-5</v>
      </c>
      <c r="AD589" s="18">
        <f ca="1">AC589*(1-AngCal!$B$28)+AE589*AngCal!$B$28</f>
        <v>1.0077767858460799E-5</v>
      </c>
      <c r="AE589" s="18">
        <f ca="1">AD446/$R303*(1-AngCal!$C$28)+AE446/$S303*AngCal!$C$28</f>
        <v>1.0077767858460799E-5</v>
      </c>
    </row>
    <row r="590" spans="2:31" x14ac:dyDescent="0.15">
      <c r="B590">
        <v>364.96300000000002</v>
      </c>
      <c r="C590">
        <v>1</v>
      </c>
      <c r="D590" s="18">
        <v>0.41920000000000002</v>
      </c>
      <c r="E590" s="18">
        <v>0.95569999999999999</v>
      </c>
      <c r="F590" s="18">
        <v>1.1459999999999999</v>
      </c>
      <c r="G590" s="18">
        <v>0.60389999999999999</v>
      </c>
      <c r="H590" s="18">
        <v>0.99399999999999999</v>
      </c>
      <c r="I590" s="18">
        <v>2.1669999999999998</v>
      </c>
      <c r="J590" s="18">
        <v>0.21379999999999999</v>
      </c>
      <c r="K590" s="18">
        <v>-1.8320000000000001</v>
      </c>
      <c r="L590" s="18">
        <v>1.9119999999999999</v>
      </c>
      <c r="M590" s="18">
        <v>1.8640000000000001</v>
      </c>
      <c r="O590" s="18">
        <f t="shared" si="100"/>
        <v>10000</v>
      </c>
      <c r="P590" s="113">
        <f t="shared" ca="1" si="96"/>
        <v>0.9768290223532774</v>
      </c>
      <c r="Q590" s="18">
        <f ca="1">P447/$P304*(1-AngCal!$C$28)+Q447/$Q304*AngCal!$C$28</f>
        <v>0.9768290223532774</v>
      </c>
      <c r="R590" s="18">
        <f ca="1">Q590*(1-AngCal!$B$28)+S590*AngCal!$B$28</f>
        <v>0.9768290223532774</v>
      </c>
      <c r="S590" s="18">
        <f ca="1">R447/$R304*(1-AngCal!$C$28)+S447/$S304*AngCal!$C$28</f>
        <v>0.9768290223532774</v>
      </c>
      <c r="T590" s="113">
        <f t="shared" ca="1" si="97"/>
        <v>2.7741531058647122E-2</v>
      </c>
      <c r="U590" s="18">
        <f ca="1">T447/$P304*(1-AngCal!$C$28)+U447/$Q304*AngCal!$C$28</f>
        <v>2.7741531058647122E-2</v>
      </c>
      <c r="V590">
        <f ca="1">U590*(1-AngCal!$B$28)+W590*AngCal!$B$28</f>
        <v>2.7741531058647122E-2</v>
      </c>
      <c r="W590" s="18">
        <f ca="1">V447/$R304*(1-AngCal!$C$28)+W447/$S304*AngCal!$C$28</f>
        <v>2.7741531058647122E-2</v>
      </c>
      <c r="X590" s="113">
        <f t="shared" ca="1" si="98"/>
        <v>5.1398356400843086E-6</v>
      </c>
      <c r="Y590" s="18">
        <f ca="1">X447/$P304*(1-AngCal!$C$28)+Y447/$Q304*AngCal!$C$28</f>
        <v>5.1398356400843086E-6</v>
      </c>
      <c r="Z590" s="18">
        <f ca="1">Y590*(1-AngCal!$B$28)+AA590*AngCal!$B$28</f>
        <v>5.1398356400843086E-6</v>
      </c>
      <c r="AA590" s="18">
        <f ca="1">Z447/$R304*(1-AngCal!$C$28)+AA447/$S304*AngCal!$C$28</f>
        <v>5.1398356400843086E-6</v>
      </c>
      <c r="AB590" s="113">
        <f t="shared" ca="1" si="99"/>
        <v>1.0077767858460799E-5</v>
      </c>
      <c r="AC590" s="18">
        <f ca="1">AB447/$P304*(1-AngCal!$C$28)+AC447/$Q304*AngCal!$C$28</f>
        <v>1.0077767858460799E-5</v>
      </c>
      <c r="AD590" s="18">
        <f ca="1">AC590*(1-AngCal!$B$28)+AE590*AngCal!$B$28</f>
        <v>1.0077767858460799E-5</v>
      </c>
      <c r="AE590" s="18">
        <f ca="1">AD447/$R304*(1-AngCal!$C$28)+AE447/$S304*AngCal!$C$28</f>
        <v>1.0077767858460799E-5</v>
      </c>
    </row>
    <row r="591" spans="2:31" x14ac:dyDescent="0.15">
      <c r="B591">
        <v>364.96300000000002</v>
      </c>
      <c r="C591">
        <v>3</v>
      </c>
      <c r="D591" s="18">
        <v>4.0759999999999998E-2</v>
      </c>
      <c r="E591" s="18">
        <v>0.16600000000000001</v>
      </c>
      <c r="F591" s="18">
        <v>0.90980000000000005</v>
      </c>
      <c r="G591" s="18">
        <v>0.35360000000000003</v>
      </c>
      <c r="H591" s="18">
        <v>1.216</v>
      </c>
      <c r="I591" s="18">
        <v>2.2130000000000001</v>
      </c>
      <c r="J591" s="18">
        <v>0.25719999999999998</v>
      </c>
      <c r="K591" s="18">
        <v>-0.46110000000000001</v>
      </c>
      <c r="L591" s="18">
        <v>3.05</v>
      </c>
      <c r="M591" s="18">
        <v>0.33360000000000001</v>
      </c>
      <c r="O591" s="18"/>
      <c r="P591" s="18"/>
      <c r="Q591" s="18"/>
      <c r="S591" s="18"/>
    </row>
    <row r="592" spans="2:31" x14ac:dyDescent="0.15">
      <c r="B592">
        <v>364.96300000000002</v>
      </c>
      <c r="C592">
        <v>5</v>
      </c>
      <c r="D592" s="18">
        <v>3.2370000000000003E-2</v>
      </c>
      <c r="E592" s="18">
        <v>0.3175</v>
      </c>
      <c r="F592" s="18">
        <v>1.2390000000000001</v>
      </c>
      <c r="G592" s="18">
        <v>0.45569999999999999</v>
      </c>
      <c r="H592" s="18">
        <v>0.2155</v>
      </c>
      <c r="I592" s="18">
        <v>2.0510000000000002</v>
      </c>
      <c r="J592" s="18">
        <v>7.7710000000000001E-2</v>
      </c>
      <c r="K592" s="18">
        <v>0.46260000000000001</v>
      </c>
      <c r="L592" s="18">
        <v>2.64</v>
      </c>
      <c r="M592" s="18">
        <v>0.129</v>
      </c>
      <c r="O592" s="18"/>
      <c r="P592" s="18"/>
      <c r="Q592" s="18"/>
      <c r="S592" s="18"/>
    </row>
    <row r="593" spans="2:22" x14ac:dyDescent="0.15">
      <c r="B593">
        <v>364.96300000000002</v>
      </c>
      <c r="C593">
        <v>7</v>
      </c>
      <c r="D593" s="18">
        <v>2.7470000000000001E-2</v>
      </c>
      <c r="E593" s="18">
        <v>0.28089999999999998</v>
      </c>
      <c r="F593" s="18">
        <v>1.1160000000000001</v>
      </c>
      <c r="G593" s="18">
        <v>0.4854</v>
      </c>
      <c r="H593" s="18">
        <v>0.10249999999999999</v>
      </c>
      <c r="I593" s="18">
        <v>1.9570000000000001</v>
      </c>
      <c r="J593" s="18">
        <v>0.1434</v>
      </c>
      <c r="K593" s="18">
        <v>0.63160000000000005</v>
      </c>
      <c r="L593" s="18">
        <v>2.87</v>
      </c>
      <c r="M593" s="18">
        <v>0.1958</v>
      </c>
      <c r="O593" s="18"/>
      <c r="P593" s="18"/>
      <c r="Q593" s="18"/>
      <c r="S593" s="18"/>
    </row>
    <row r="594" spans="2:22" x14ac:dyDescent="0.15">
      <c r="B594">
        <v>364.96300000000002</v>
      </c>
      <c r="C594">
        <v>10</v>
      </c>
      <c r="D594" s="18">
        <v>9.4350000000000007E-3</v>
      </c>
      <c r="E594" s="18">
        <v>0.49349999999999999</v>
      </c>
      <c r="F594" s="18">
        <v>1.6850000000000001</v>
      </c>
      <c r="G594" s="18">
        <v>0.72589999999999999</v>
      </c>
      <c r="H594" s="18">
        <v>-0.1158</v>
      </c>
      <c r="I594" s="18">
        <v>2.617</v>
      </c>
      <c r="J594" s="18">
        <v>0.14960000000000001</v>
      </c>
      <c r="K594" s="18">
        <v>0.64080000000000004</v>
      </c>
      <c r="L594" s="18">
        <v>3.0880000000000001</v>
      </c>
      <c r="M594" s="18">
        <v>0.15609999999999999</v>
      </c>
      <c r="O594" s="18" t="s">
        <v>670</v>
      </c>
      <c r="P594" s="18"/>
      <c r="Q594" s="18"/>
      <c r="S594" s="18"/>
    </row>
    <row r="595" spans="2:22" x14ac:dyDescent="0.15">
      <c r="B595">
        <v>364.96300000000002</v>
      </c>
      <c r="C595">
        <v>15</v>
      </c>
      <c r="D595" s="18">
        <v>3.9170000000000003E-2</v>
      </c>
      <c r="E595" s="18">
        <v>0.84660000000000002</v>
      </c>
      <c r="F595" s="18">
        <v>2.3239999999999998</v>
      </c>
      <c r="G595" s="18">
        <v>0.70530000000000004</v>
      </c>
      <c r="H595" s="18">
        <v>-1.095</v>
      </c>
      <c r="I595" s="18">
        <v>2.8410000000000002</v>
      </c>
      <c r="J595" s="18">
        <v>0.28160000000000002</v>
      </c>
      <c r="K595" s="18">
        <v>1.075</v>
      </c>
      <c r="L595" s="18">
        <v>3.234</v>
      </c>
      <c r="M595" s="18">
        <v>0.10589999999999999</v>
      </c>
      <c r="O595" s="18" t="s">
        <v>627</v>
      </c>
      <c r="P595" s="18" t="s">
        <v>628</v>
      </c>
      <c r="Q595" s="18" t="s">
        <v>629</v>
      </c>
      <c r="R595" t="s">
        <v>630</v>
      </c>
      <c r="S595" s="18" t="s">
        <v>631</v>
      </c>
      <c r="T595" t="s">
        <v>632</v>
      </c>
      <c r="U595" t="s">
        <v>633</v>
      </c>
      <c r="V595" t="s">
        <v>671</v>
      </c>
    </row>
    <row r="596" spans="2:22" x14ac:dyDescent="0.15">
      <c r="B596">
        <v>364.96300000000002</v>
      </c>
      <c r="C596">
        <v>20</v>
      </c>
      <c r="D596" s="18">
        <v>3.8289999999999998E-2</v>
      </c>
      <c r="E596" s="18">
        <v>0.373</v>
      </c>
      <c r="F596" s="18">
        <v>1.4059999999999999</v>
      </c>
      <c r="G596" s="18">
        <v>0.53369999999999995</v>
      </c>
      <c r="H596" s="18">
        <v>-0.43230000000000002</v>
      </c>
      <c r="I596" s="18">
        <v>2.831</v>
      </c>
      <c r="J596" s="18">
        <v>4.0370000000000003E-2</v>
      </c>
      <c r="K596" s="18">
        <v>0.76419999999999999</v>
      </c>
      <c r="L596" s="18">
        <v>3.3340000000000001</v>
      </c>
      <c r="M596" s="18">
        <v>0.14269999999999999</v>
      </c>
      <c r="O596" s="115">
        <v>1</v>
      </c>
      <c r="P596" s="115">
        <v>0</v>
      </c>
      <c r="Q596" s="115">
        <v>0</v>
      </c>
      <c r="R596" s="115">
        <v>1</v>
      </c>
      <c r="S596" s="115">
        <v>0</v>
      </c>
      <c r="T596" s="115">
        <v>0</v>
      </c>
      <c r="U596" s="115">
        <v>1</v>
      </c>
      <c r="V596" s="18">
        <v>1</v>
      </c>
    </row>
    <row r="597" spans="2:22" x14ac:dyDescent="0.15">
      <c r="B597">
        <v>483.56299999999999</v>
      </c>
      <c r="C597">
        <v>1</v>
      </c>
      <c r="D597" s="18">
        <v>0.41920000000000002</v>
      </c>
      <c r="E597" s="18">
        <v>0.95569999999999999</v>
      </c>
      <c r="F597" s="18">
        <v>1.1459999999999999</v>
      </c>
      <c r="G597" s="18">
        <v>0.60389999999999999</v>
      </c>
      <c r="H597" s="18">
        <v>0.99399999999999999</v>
      </c>
      <c r="I597" s="18">
        <v>2.1669999999999998</v>
      </c>
      <c r="J597" s="18">
        <v>0.21379999999999999</v>
      </c>
      <c r="K597" s="18">
        <v>-1.8320000000000001</v>
      </c>
      <c r="L597" s="18">
        <v>1.9119999999999999</v>
      </c>
      <c r="M597" s="18">
        <v>1.8640000000000001</v>
      </c>
      <c r="O597" s="115">
        <v>1</v>
      </c>
      <c r="P597" s="115">
        <v>0</v>
      </c>
      <c r="Q597" s="115">
        <v>0</v>
      </c>
      <c r="R597" s="115">
        <v>1</v>
      </c>
      <c r="S597" s="115">
        <v>0</v>
      </c>
      <c r="T597" s="115">
        <v>0</v>
      </c>
      <c r="U597" s="115">
        <v>1</v>
      </c>
      <c r="V597" s="18">
        <v>1</v>
      </c>
    </row>
    <row r="598" spans="2:22" x14ac:dyDescent="0.15">
      <c r="B598">
        <v>483.56299999999999</v>
      </c>
      <c r="C598">
        <v>3</v>
      </c>
      <c r="D598" s="18">
        <v>4.0759999999999998E-2</v>
      </c>
      <c r="E598" s="18">
        <v>0.16600000000000001</v>
      </c>
      <c r="F598" s="18">
        <v>0.90980000000000005</v>
      </c>
      <c r="G598" s="18">
        <v>0.35360000000000003</v>
      </c>
      <c r="H598" s="18">
        <v>1.216</v>
      </c>
      <c r="I598" s="18">
        <v>2.2130000000000001</v>
      </c>
      <c r="J598" s="18">
        <v>0.25719999999999998</v>
      </c>
      <c r="K598" s="18">
        <v>-0.46110000000000001</v>
      </c>
      <c r="L598" s="18">
        <v>3.05</v>
      </c>
      <c r="M598" s="18">
        <v>0.33360000000000001</v>
      </c>
      <c r="O598" s="115">
        <v>1</v>
      </c>
      <c r="P598" s="115">
        <v>0</v>
      </c>
      <c r="Q598" s="115">
        <v>0</v>
      </c>
      <c r="R598" s="115">
        <v>1</v>
      </c>
      <c r="S598" s="115">
        <v>0</v>
      </c>
      <c r="T598" s="115">
        <v>0</v>
      </c>
      <c r="U598" s="115">
        <v>1</v>
      </c>
      <c r="V598" s="18">
        <v>1</v>
      </c>
    </row>
    <row r="599" spans="2:22" x14ac:dyDescent="0.15">
      <c r="B599">
        <v>483.56299999999999</v>
      </c>
      <c r="C599">
        <v>5</v>
      </c>
      <c r="D599" s="18">
        <v>3.2370000000000003E-2</v>
      </c>
      <c r="E599" s="18">
        <v>0.3175</v>
      </c>
      <c r="F599" s="18">
        <v>1.2390000000000001</v>
      </c>
      <c r="G599" s="18">
        <v>0.45569999999999999</v>
      </c>
      <c r="H599" s="18">
        <v>0.2155</v>
      </c>
      <c r="I599" s="18">
        <v>2.0510000000000002</v>
      </c>
      <c r="J599" s="18">
        <v>7.7710000000000001E-2</v>
      </c>
      <c r="K599" s="18">
        <v>0.46260000000000001</v>
      </c>
      <c r="L599" s="18">
        <v>2.64</v>
      </c>
      <c r="M599" s="18">
        <v>0.129</v>
      </c>
    </row>
    <row r="600" spans="2:22" x14ac:dyDescent="0.15">
      <c r="B600">
        <v>483.56299999999999</v>
      </c>
      <c r="C600">
        <v>7</v>
      </c>
      <c r="D600" s="18">
        <v>2.7470000000000001E-2</v>
      </c>
      <c r="E600" s="18">
        <v>0.28089999999999998</v>
      </c>
      <c r="F600" s="18">
        <v>1.1160000000000001</v>
      </c>
      <c r="G600" s="18">
        <v>0.4854</v>
      </c>
      <c r="H600" s="18">
        <v>0.10249999999999999</v>
      </c>
      <c r="I600" s="18">
        <v>1.9570000000000001</v>
      </c>
      <c r="J600" s="18">
        <v>0.1434</v>
      </c>
      <c r="K600" s="18">
        <v>0.63160000000000005</v>
      </c>
      <c r="L600" s="18">
        <v>2.87</v>
      </c>
      <c r="M600" s="18">
        <v>0.1958</v>
      </c>
      <c r="O600" s="18"/>
    </row>
    <row r="601" spans="2:22" x14ac:dyDescent="0.15">
      <c r="B601">
        <v>483.56299999999999</v>
      </c>
      <c r="C601">
        <v>10</v>
      </c>
      <c r="D601" s="18">
        <v>9.4350000000000007E-3</v>
      </c>
      <c r="E601" s="18">
        <v>0.49349999999999999</v>
      </c>
      <c r="F601" s="18">
        <v>1.6850000000000001</v>
      </c>
      <c r="G601" s="18">
        <v>0.72589999999999999</v>
      </c>
      <c r="H601" s="18">
        <v>-0.1158</v>
      </c>
      <c r="I601" s="18">
        <v>2.617</v>
      </c>
      <c r="J601" s="18">
        <v>0.14960000000000001</v>
      </c>
      <c r="K601" s="18">
        <v>0.64080000000000004</v>
      </c>
      <c r="L601" s="18">
        <v>3.0880000000000001</v>
      </c>
      <c r="M601" s="18">
        <v>0.15609999999999999</v>
      </c>
      <c r="O601" s="18"/>
      <c r="Q601" s="18"/>
      <c r="R601" s="18"/>
      <c r="S601" s="18"/>
    </row>
    <row r="602" spans="2:22" x14ac:dyDescent="0.15">
      <c r="B602">
        <v>483.56299999999999</v>
      </c>
      <c r="C602">
        <v>15</v>
      </c>
      <c r="D602" s="18">
        <v>3.9170000000000003E-2</v>
      </c>
      <c r="E602" s="18">
        <v>0.84660000000000002</v>
      </c>
      <c r="F602" s="18">
        <v>2.3239999999999998</v>
      </c>
      <c r="G602" s="18">
        <v>0.70530000000000004</v>
      </c>
      <c r="H602" s="18">
        <v>-1.095</v>
      </c>
      <c r="I602" s="18">
        <v>2.8410000000000002</v>
      </c>
      <c r="J602" s="18">
        <v>0.28160000000000002</v>
      </c>
      <c r="K602" s="18">
        <v>1.075</v>
      </c>
      <c r="L602" s="18">
        <v>3.234</v>
      </c>
      <c r="M602" s="18">
        <v>0.10589999999999999</v>
      </c>
      <c r="O602" s="18"/>
      <c r="Q602" s="18"/>
      <c r="R602" s="18"/>
      <c r="S602" s="18"/>
    </row>
    <row r="603" spans="2:22" x14ac:dyDescent="0.15">
      <c r="B603">
        <v>483.56299999999999</v>
      </c>
      <c r="C603">
        <v>20</v>
      </c>
      <c r="D603" s="18">
        <v>3.8289999999999998E-2</v>
      </c>
      <c r="E603" s="18">
        <v>0.373</v>
      </c>
      <c r="F603" s="18">
        <v>1.4059999999999999</v>
      </c>
      <c r="G603" s="18">
        <v>0.53369999999999995</v>
      </c>
      <c r="H603" s="18">
        <v>-0.43230000000000002</v>
      </c>
      <c r="I603" s="18">
        <v>2.831</v>
      </c>
      <c r="J603" s="18">
        <v>4.0370000000000003E-2</v>
      </c>
      <c r="K603" s="18">
        <v>0.76419999999999999</v>
      </c>
      <c r="L603" s="18">
        <v>3.3340000000000001</v>
      </c>
      <c r="M603" s="18">
        <v>0.14269999999999999</v>
      </c>
      <c r="O603" s="18"/>
      <c r="Q603" s="18"/>
      <c r="R603" s="18"/>
      <c r="S603" s="18"/>
    </row>
    <row r="604" spans="2:22" x14ac:dyDescent="0.15">
      <c r="B604">
        <v>631.56299999999999</v>
      </c>
      <c r="C604">
        <v>1</v>
      </c>
      <c r="D604" s="18">
        <v>0.41920000000000002</v>
      </c>
      <c r="E604" s="18">
        <v>0.95569999999999999</v>
      </c>
      <c r="F604" s="18">
        <v>1.1459999999999999</v>
      </c>
      <c r="G604" s="18">
        <v>0.60389999999999999</v>
      </c>
      <c r="H604" s="18">
        <v>0.99399999999999999</v>
      </c>
      <c r="I604" s="18">
        <v>2.1669999999999998</v>
      </c>
      <c r="J604" s="18">
        <v>0.21379999999999999</v>
      </c>
      <c r="K604" s="18">
        <v>-1.8320000000000001</v>
      </c>
      <c r="L604" s="18">
        <v>1.9119999999999999</v>
      </c>
      <c r="M604" s="18">
        <v>1.8640000000000001</v>
      </c>
      <c r="O604" s="18"/>
      <c r="Q604" s="18"/>
      <c r="R604" s="18"/>
      <c r="S604" s="18"/>
    </row>
    <row r="605" spans="2:22" x14ac:dyDescent="0.15">
      <c r="B605">
        <v>631.56299999999999</v>
      </c>
      <c r="C605">
        <v>3</v>
      </c>
      <c r="D605" s="18">
        <v>4.0759999999999998E-2</v>
      </c>
      <c r="E605" s="18">
        <v>0.16600000000000001</v>
      </c>
      <c r="F605" s="18">
        <v>0.90980000000000005</v>
      </c>
      <c r="G605" s="18">
        <v>0.35360000000000003</v>
      </c>
      <c r="H605" s="18">
        <v>1.216</v>
      </c>
      <c r="I605" s="18">
        <v>2.2130000000000001</v>
      </c>
      <c r="J605" s="18">
        <v>0.25719999999999998</v>
      </c>
      <c r="K605" s="18">
        <v>-0.46110000000000001</v>
      </c>
      <c r="L605" s="18">
        <v>3.05</v>
      </c>
      <c r="M605" s="18">
        <v>0.33360000000000001</v>
      </c>
      <c r="O605" s="18"/>
      <c r="Q605" s="18"/>
      <c r="R605" s="18"/>
      <c r="S605" s="18"/>
    </row>
    <row r="606" spans="2:22" x14ac:dyDescent="0.15">
      <c r="B606">
        <v>631.56299999999999</v>
      </c>
      <c r="C606">
        <v>5</v>
      </c>
      <c r="D606" s="18">
        <v>3.2370000000000003E-2</v>
      </c>
      <c r="E606" s="18">
        <v>0.3175</v>
      </c>
      <c r="F606" s="18">
        <v>1.2390000000000001</v>
      </c>
      <c r="G606" s="18">
        <v>0.45569999999999999</v>
      </c>
      <c r="H606" s="18">
        <v>0.2155</v>
      </c>
      <c r="I606" s="18">
        <v>2.0510000000000002</v>
      </c>
      <c r="J606" s="18">
        <v>7.7710000000000001E-2</v>
      </c>
      <c r="K606" s="18">
        <v>0.46260000000000001</v>
      </c>
      <c r="L606" s="18">
        <v>2.64</v>
      </c>
      <c r="M606" s="18">
        <v>0.129</v>
      </c>
      <c r="O606" s="18"/>
      <c r="Q606" s="18"/>
      <c r="R606" s="18"/>
      <c r="S606" s="18"/>
    </row>
    <row r="607" spans="2:22" x14ac:dyDescent="0.15">
      <c r="B607">
        <v>631.56299999999999</v>
      </c>
      <c r="C607">
        <v>7</v>
      </c>
      <c r="D607" s="18">
        <v>2.7470000000000001E-2</v>
      </c>
      <c r="E607" s="18">
        <v>0.28089999999999998</v>
      </c>
      <c r="F607" s="18">
        <v>1.1160000000000001</v>
      </c>
      <c r="G607" s="18">
        <v>0.4854</v>
      </c>
      <c r="H607" s="18">
        <v>0.10249999999999999</v>
      </c>
      <c r="I607" s="18">
        <v>1.9570000000000001</v>
      </c>
      <c r="J607" s="18">
        <v>0.1434</v>
      </c>
      <c r="K607" s="18">
        <v>0.63160000000000005</v>
      </c>
      <c r="L607" s="18">
        <v>2.87</v>
      </c>
      <c r="M607" s="18">
        <v>0.1958</v>
      </c>
      <c r="O607" s="18"/>
      <c r="Q607" s="18"/>
      <c r="R607" s="18"/>
      <c r="S607" s="18"/>
    </row>
    <row r="608" spans="2:22" x14ac:dyDescent="0.15">
      <c r="B608">
        <v>631.56299999999999</v>
      </c>
      <c r="C608">
        <v>10</v>
      </c>
      <c r="D608" s="18">
        <v>9.4350000000000007E-3</v>
      </c>
      <c r="E608" s="18">
        <v>0.49349999999999999</v>
      </c>
      <c r="F608" s="18">
        <v>1.6850000000000001</v>
      </c>
      <c r="G608" s="18">
        <v>0.72589999999999999</v>
      </c>
      <c r="H608" s="18">
        <v>-0.1158</v>
      </c>
      <c r="I608" s="18">
        <v>2.617</v>
      </c>
      <c r="J608" s="18">
        <v>0.14960000000000001</v>
      </c>
      <c r="K608" s="18">
        <v>0.64080000000000004</v>
      </c>
      <c r="L608" s="18">
        <v>3.0880000000000001</v>
      </c>
      <c r="M608" s="18">
        <v>0.15609999999999999</v>
      </c>
      <c r="O608" s="18"/>
      <c r="Q608" s="18"/>
      <c r="R608" s="18"/>
      <c r="S608" s="18"/>
    </row>
    <row r="609" spans="2:19" x14ac:dyDescent="0.15">
      <c r="B609">
        <v>631.56299999999999</v>
      </c>
      <c r="C609">
        <v>15</v>
      </c>
      <c r="D609" s="18">
        <v>3.9170000000000003E-2</v>
      </c>
      <c r="E609" s="18">
        <v>0.84660000000000002</v>
      </c>
      <c r="F609" s="18">
        <v>2.3239999999999998</v>
      </c>
      <c r="G609" s="18">
        <v>0.70530000000000004</v>
      </c>
      <c r="H609" s="18">
        <v>-1.095</v>
      </c>
      <c r="I609" s="18">
        <v>2.8410000000000002</v>
      </c>
      <c r="J609" s="18">
        <v>0.28160000000000002</v>
      </c>
      <c r="K609" s="18">
        <v>1.075</v>
      </c>
      <c r="L609" s="18">
        <v>3.234</v>
      </c>
      <c r="M609" s="18">
        <v>0.10589999999999999</v>
      </c>
      <c r="O609" s="18"/>
      <c r="Q609" s="18"/>
      <c r="R609" s="18"/>
      <c r="S609" s="18"/>
    </row>
    <row r="610" spans="2:19" x14ac:dyDescent="0.15">
      <c r="B610">
        <v>631.56299999999999</v>
      </c>
      <c r="C610">
        <v>20</v>
      </c>
      <c r="D610" s="18">
        <v>3.8289999999999998E-2</v>
      </c>
      <c r="E610" s="18">
        <v>0.373</v>
      </c>
      <c r="F610" s="18">
        <v>1.4059999999999999</v>
      </c>
      <c r="G610" s="18">
        <v>0.53369999999999995</v>
      </c>
      <c r="H610" s="18">
        <v>-0.43230000000000002</v>
      </c>
      <c r="I610" s="18">
        <v>2.831</v>
      </c>
      <c r="J610" s="18">
        <v>4.0370000000000003E-2</v>
      </c>
      <c r="K610" s="18">
        <v>0.76419999999999999</v>
      </c>
      <c r="L610" s="18">
        <v>3.3340000000000001</v>
      </c>
      <c r="M610" s="18">
        <v>0.14269999999999999</v>
      </c>
      <c r="O610" s="18"/>
      <c r="Q610" s="18"/>
      <c r="R610" s="18"/>
      <c r="S610" s="18"/>
    </row>
    <row r="611" spans="2:19" x14ac:dyDescent="0.15">
      <c r="B611">
        <v>774.68299999999999</v>
      </c>
      <c r="C611">
        <v>1</v>
      </c>
      <c r="D611" s="18">
        <v>0.41920000000000002</v>
      </c>
      <c r="E611" s="18">
        <v>0.95569999999999999</v>
      </c>
      <c r="F611" s="18">
        <v>1.1459999999999999</v>
      </c>
      <c r="G611" s="18">
        <v>0.60389999999999999</v>
      </c>
      <c r="H611" s="18">
        <v>0.99399999999999999</v>
      </c>
      <c r="I611" s="18">
        <v>2.1669999999999998</v>
      </c>
      <c r="J611" s="18">
        <v>0.21379999999999999</v>
      </c>
      <c r="K611" s="18">
        <v>-1.8320000000000001</v>
      </c>
      <c r="L611" s="18">
        <v>1.9119999999999999</v>
      </c>
      <c r="M611" s="18">
        <v>1.8640000000000001</v>
      </c>
      <c r="O611" s="18"/>
      <c r="Q611" s="18"/>
      <c r="R611" s="18"/>
      <c r="S611" s="18"/>
    </row>
    <row r="612" spans="2:19" x14ac:dyDescent="0.15">
      <c r="B612">
        <v>774.68299999999999</v>
      </c>
      <c r="C612">
        <v>3</v>
      </c>
      <c r="D612" s="18">
        <v>4.0759999999999998E-2</v>
      </c>
      <c r="E612" s="18">
        <v>0.16600000000000001</v>
      </c>
      <c r="F612" s="18">
        <v>0.90980000000000005</v>
      </c>
      <c r="G612" s="18">
        <v>0.35360000000000003</v>
      </c>
      <c r="H612" s="18">
        <v>1.216</v>
      </c>
      <c r="I612" s="18">
        <v>2.2130000000000001</v>
      </c>
      <c r="J612" s="18">
        <v>0.25719999999999998</v>
      </c>
      <c r="K612" s="18">
        <v>-0.46110000000000001</v>
      </c>
      <c r="L612" s="18">
        <v>3.05</v>
      </c>
      <c r="M612" s="18">
        <v>0.33360000000000001</v>
      </c>
      <c r="O612" s="18"/>
      <c r="Q612" s="18"/>
      <c r="R612" s="18"/>
      <c r="S612" s="18"/>
    </row>
    <row r="613" spans="2:19" x14ac:dyDescent="0.15">
      <c r="B613">
        <v>774.68299999999999</v>
      </c>
      <c r="C613">
        <v>5</v>
      </c>
      <c r="D613" s="18">
        <v>3.2370000000000003E-2</v>
      </c>
      <c r="E613" s="18">
        <v>0.3175</v>
      </c>
      <c r="F613" s="18">
        <v>1.2390000000000001</v>
      </c>
      <c r="G613" s="18">
        <v>0.45569999999999999</v>
      </c>
      <c r="H613" s="18">
        <v>0.2155</v>
      </c>
      <c r="I613" s="18">
        <v>2.0510000000000002</v>
      </c>
      <c r="J613" s="18">
        <v>7.7710000000000001E-2</v>
      </c>
      <c r="K613" s="18">
        <v>0.46260000000000001</v>
      </c>
      <c r="L613" s="18">
        <v>2.64</v>
      </c>
      <c r="M613" s="18">
        <v>0.129</v>
      </c>
      <c r="O613" s="18"/>
      <c r="Q613" s="18"/>
      <c r="R613" s="18"/>
      <c r="S613" s="18"/>
    </row>
    <row r="614" spans="2:19" x14ac:dyDescent="0.15">
      <c r="B614">
        <v>774.68299999999999</v>
      </c>
      <c r="C614">
        <v>7</v>
      </c>
      <c r="D614" s="18">
        <v>2.7470000000000001E-2</v>
      </c>
      <c r="E614" s="18">
        <v>0.28089999999999998</v>
      </c>
      <c r="F614" s="18">
        <v>1.1160000000000001</v>
      </c>
      <c r="G614" s="18">
        <v>0.4854</v>
      </c>
      <c r="H614" s="18">
        <v>0.10249999999999999</v>
      </c>
      <c r="I614" s="18">
        <v>1.9570000000000001</v>
      </c>
      <c r="J614" s="18">
        <v>0.1434</v>
      </c>
      <c r="K614" s="18">
        <v>0.63160000000000005</v>
      </c>
      <c r="L614" s="18">
        <v>2.87</v>
      </c>
      <c r="M614" s="18">
        <v>0.1958</v>
      </c>
      <c r="O614" s="18"/>
      <c r="Q614" s="18"/>
      <c r="R614" s="18"/>
      <c r="S614" s="18"/>
    </row>
    <row r="615" spans="2:19" x14ac:dyDescent="0.15">
      <c r="B615">
        <v>774.68299999999999</v>
      </c>
      <c r="C615">
        <v>10</v>
      </c>
      <c r="D615" s="18">
        <v>9.4350000000000007E-3</v>
      </c>
      <c r="E615" s="18">
        <v>0.49349999999999999</v>
      </c>
      <c r="F615" s="18">
        <v>1.6850000000000001</v>
      </c>
      <c r="G615" s="18">
        <v>0.72589999999999999</v>
      </c>
      <c r="H615" s="18">
        <v>-0.1158</v>
      </c>
      <c r="I615" s="18">
        <v>2.617</v>
      </c>
      <c r="J615" s="18">
        <v>0.14960000000000001</v>
      </c>
      <c r="K615" s="18">
        <v>0.64080000000000004</v>
      </c>
      <c r="L615" s="18">
        <v>3.0880000000000001</v>
      </c>
      <c r="M615" s="18">
        <v>0.15609999999999999</v>
      </c>
      <c r="O615" s="18"/>
      <c r="Q615" s="18"/>
      <c r="R615" s="18"/>
      <c r="S615" s="18"/>
    </row>
    <row r="616" spans="2:19" x14ac:dyDescent="0.15">
      <c r="B616">
        <v>774.68299999999999</v>
      </c>
      <c r="C616">
        <v>15</v>
      </c>
      <c r="D616" s="18">
        <v>3.9170000000000003E-2</v>
      </c>
      <c r="E616" s="18">
        <v>0.84660000000000002</v>
      </c>
      <c r="F616" s="18">
        <v>2.3239999999999998</v>
      </c>
      <c r="G616" s="18">
        <v>0.70530000000000004</v>
      </c>
      <c r="H616" s="18">
        <v>-1.095</v>
      </c>
      <c r="I616" s="18">
        <v>2.8410000000000002</v>
      </c>
      <c r="J616" s="18">
        <v>0.28160000000000002</v>
      </c>
      <c r="K616" s="18">
        <v>1.075</v>
      </c>
      <c r="L616" s="18">
        <v>3.234</v>
      </c>
      <c r="M616" s="18">
        <v>0.10589999999999999</v>
      </c>
      <c r="O616" s="18"/>
      <c r="Q616" s="18"/>
      <c r="R616" s="18"/>
      <c r="S616" s="18"/>
    </row>
    <row r="617" spans="2:19" x14ac:dyDescent="0.15">
      <c r="B617">
        <v>774.68299999999999</v>
      </c>
      <c r="C617">
        <v>20</v>
      </c>
      <c r="D617" s="18">
        <v>3.8289999999999998E-2</v>
      </c>
      <c r="E617" s="18">
        <v>0.373</v>
      </c>
      <c r="F617" s="18">
        <v>1.4059999999999999</v>
      </c>
      <c r="G617" s="18">
        <v>0.53369999999999995</v>
      </c>
      <c r="H617" s="18">
        <v>-0.43230000000000002</v>
      </c>
      <c r="I617" s="18">
        <v>2.831</v>
      </c>
      <c r="J617" s="18">
        <v>4.0370000000000003E-2</v>
      </c>
      <c r="K617" s="18">
        <v>0.76419999999999999</v>
      </c>
      <c r="L617" s="18">
        <v>3.3340000000000001</v>
      </c>
      <c r="M617" s="18">
        <v>0.14269999999999999</v>
      </c>
      <c r="O617" s="18"/>
      <c r="Q617" s="18"/>
      <c r="R617" s="18"/>
      <c r="S617" s="18"/>
    </row>
    <row r="618" spans="2:19" x14ac:dyDescent="0.15">
      <c r="B618">
        <v>897.803</v>
      </c>
      <c r="C618">
        <v>1</v>
      </c>
      <c r="D618" s="18">
        <v>0.41920000000000002</v>
      </c>
      <c r="E618" s="18">
        <v>0.95569999999999999</v>
      </c>
      <c r="F618" s="18">
        <v>1.1459999999999999</v>
      </c>
      <c r="G618" s="18">
        <v>0.60389999999999999</v>
      </c>
      <c r="H618" s="18">
        <v>0.99399999999999999</v>
      </c>
      <c r="I618" s="18">
        <v>2.1669999999999998</v>
      </c>
      <c r="J618" s="18">
        <v>0.21379999999999999</v>
      </c>
      <c r="K618" s="18">
        <v>-1.8320000000000001</v>
      </c>
      <c r="L618" s="18">
        <v>1.9119999999999999</v>
      </c>
      <c r="M618" s="18">
        <v>1.8640000000000001</v>
      </c>
      <c r="O618" s="18"/>
      <c r="Q618" s="18"/>
      <c r="R618" s="18"/>
      <c r="S618" s="18"/>
    </row>
    <row r="619" spans="2:19" x14ac:dyDescent="0.15">
      <c r="B619">
        <v>897.803</v>
      </c>
      <c r="C619">
        <v>3</v>
      </c>
      <c r="D619" s="18">
        <v>4.0759999999999998E-2</v>
      </c>
      <c r="E619" s="18">
        <v>0.16600000000000001</v>
      </c>
      <c r="F619" s="18">
        <v>0.90980000000000005</v>
      </c>
      <c r="G619" s="18">
        <v>0.35360000000000003</v>
      </c>
      <c r="H619" s="18">
        <v>1.216</v>
      </c>
      <c r="I619" s="18">
        <v>2.2130000000000001</v>
      </c>
      <c r="J619" s="18">
        <v>0.25719999999999998</v>
      </c>
      <c r="K619" s="18">
        <v>-0.46110000000000001</v>
      </c>
      <c r="L619" s="18">
        <v>3.05</v>
      </c>
      <c r="M619" s="18">
        <v>0.33360000000000001</v>
      </c>
      <c r="O619" s="18"/>
      <c r="Q619" s="18"/>
      <c r="R619" s="18"/>
      <c r="S619" s="18"/>
    </row>
    <row r="620" spans="2:19" x14ac:dyDescent="0.15">
      <c r="B620">
        <v>897.803</v>
      </c>
      <c r="C620">
        <v>5</v>
      </c>
      <c r="D620" s="18">
        <v>3.2370000000000003E-2</v>
      </c>
      <c r="E620" s="18">
        <v>0.3175</v>
      </c>
      <c r="F620" s="18">
        <v>1.2390000000000001</v>
      </c>
      <c r="G620" s="18">
        <v>0.45569999999999999</v>
      </c>
      <c r="H620" s="18">
        <v>0.2155</v>
      </c>
      <c r="I620" s="18">
        <v>2.0510000000000002</v>
      </c>
      <c r="J620" s="18">
        <v>7.7710000000000001E-2</v>
      </c>
      <c r="K620" s="18">
        <v>0.46260000000000001</v>
      </c>
      <c r="L620" s="18">
        <v>2.64</v>
      </c>
      <c r="M620" s="18">
        <v>0.129</v>
      </c>
      <c r="O620" s="18"/>
      <c r="Q620" s="18"/>
      <c r="R620" s="18"/>
      <c r="S620" s="18"/>
    </row>
    <row r="621" spans="2:19" x14ac:dyDescent="0.15">
      <c r="B621">
        <v>897.803</v>
      </c>
      <c r="C621">
        <v>7</v>
      </c>
      <c r="D621" s="18">
        <v>2.7470000000000001E-2</v>
      </c>
      <c r="E621" s="18">
        <v>0.28089999999999998</v>
      </c>
      <c r="F621" s="18">
        <v>1.1160000000000001</v>
      </c>
      <c r="G621" s="18">
        <v>0.4854</v>
      </c>
      <c r="H621" s="18">
        <v>0.10249999999999999</v>
      </c>
      <c r="I621" s="18">
        <v>1.9570000000000001</v>
      </c>
      <c r="J621" s="18">
        <v>0.1434</v>
      </c>
      <c r="K621" s="18">
        <v>0.63160000000000005</v>
      </c>
      <c r="L621" s="18">
        <v>2.87</v>
      </c>
      <c r="M621" s="18">
        <v>0.1958</v>
      </c>
      <c r="O621" s="18"/>
      <c r="Q621" s="18"/>
      <c r="R621" s="18"/>
      <c r="S621" s="18"/>
    </row>
    <row r="622" spans="2:19" x14ac:dyDescent="0.15">
      <c r="B622">
        <v>897.803</v>
      </c>
      <c r="C622">
        <v>10</v>
      </c>
      <c r="D622" s="18">
        <v>9.4350000000000007E-3</v>
      </c>
      <c r="E622" s="18">
        <v>0.49349999999999999</v>
      </c>
      <c r="F622" s="18">
        <v>1.6850000000000001</v>
      </c>
      <c r="G622" s="18">
        <v>0.72589999999999999</v>
      </c>
      <c r="H622" s="18">
        <v>-0.1158</v>
      </c>
      <c r="I622" s="18">
        <v>2.617</v>
      </c>
      <c r="J622" s="18">
        <v>0.14960000000000001</v>
      </c>
      <c r="K622" s="18">
        <v>0.64080000000000004</v>
      </c>
      <c r="L622" s="18">
        <v>3.0880000000000001</v>
      </c>
      <c r="M622" s="18">
        <v>0.15609999999999999</v>
      </c>
      <c r="O622" s="18"/>
      <c r="Q622" s="18"/>
      <c r="R622" s="18"/>
      <c r="S622" s="18"/>
    </row>
    <row r="623" spans="2:19" x14ac:dyDescent="0.15">
      <c r="B623">
        <v>897.803</v>
      </c>
      <c r="C623">
        <v>15</v>
      </c>
      <c r="D623" s="18">
        <v>3.9170000000000003E-2</v>
      </c>
      <c r="E623" s="18">
        <v>0.84660000000000002</v>
      </c>
      <c r="F623" s="18">
        <v>2.3239999999999998</v>
      </c>
      <c r="G623" s="18">
        <v>0.70530000000000004</v>
      </c>
      <c r="H623" s="18">
        <v>-1.095</v>
      </c>
      <c r="I623" s="18">
        <v>2.8410000000000002</v>
      </c>
      <c r="J623" s="18">
        <v>0.28160000000000002</v>
      </c>
      <c r="K623" s="18">
        <v>1.075</v>
      </c>
      <c r="L623" s="18">
        <v>3.234</v>
      </c>
      <c r="M623" s="18">
        <v>0.10589999999999999</v>
      </c>
      <c r="O623" s="18"/>
      <c r="Q623" s="18"/>
      <c r="R623" s="18"/>
      <c r="S623" s="18"/>
    </row>
    <row r="624" spans="2:19" x14ac:dyDescent="0.15">
      <c r="B624">
        <v>897.803</v>
      </c>
      <c r="C624">
        <v>20</v>
      </c>
      <c r="D624" s="18">
        <v>3.8289999999999998E-2</v>
      </c>
      <c r="E624" s="18">
        <v>0.373</v>
      </c>
      <c r="F624" s="18">
        <v>1.4059999999999999</v>
      </c>
      <c r="G624" s="18">
        <v>0.53369999999999995</v>
      </c>
      <c r="H624" s="18">
        <v>-0.43230000000000002</v>
      </c>
      <c r="I624" s="18">
        <v>2.831</v>
      </c>
      <c r="J624" s="18">
        <v>4.0370000000000003E-2</v>
      </c>
      <c r="K624" s="18">
        <v>0.76419999999999999</v>
      </c>
      <c r="L624" s="18">
        <v>3.3340000000000001</v>
      </c>
      <c r="M624" s="18">
        <v>0.14269999999999999</v>
      </c>
      <c r="O624" s="18"/>
      <c r="Q624" s="18"/>
      <c r="R624" s="18"/>
      <c r="S624" s="18"/>
    </row>
    <row r="625" spans="2:19" x14ac:dyDescent="0.15">
      <c r="B625">
        <v>1036.3610000000001</v>
      </c>
      <c r="C625">
        <v>1</v>
      </c>
      <c r="D625" s="18">
        <v>0.41920000000000002</v>
      </c>
      <c r="E625" s="18">
        <v>0.95569999999999999</v>
      </c>
      <c r="F625" s="18">
        <v>1.1459999999999999</v>
      </c>
      <c r="G625" s="18">
        <v>0.60389999999999999</v>
      </c>
      <c r="H625" s="18">
        <v>0.99399999999999999</v>
      </c>
      <c r="I625" s="18">
        <v>2.1669999999999998</v>
      </c>
      <c r="J625" s="18">
        <v>0.21379999999999999</v>
      </c>
      <c r="K625" s="18">
        <v>-1.8320000000000001</v>
      </c>
      <c r="L625" s="18">
        <v>1.9119999999999999</v>
      </c>
      <c r="M625" s="18">
        <v>1.8640000000000001</v>
      </c>
      <c r="O625" s="18"/>
      <c r="Q625" s="18"/>
      <c r="R625" s="18"/>
      <c r="S625" s="18"/>
    </row>
    <row r="626" spans="2:19" x14ac:dyDescent="0.15">
      <c r="B626">
        <v>1036.3610000000001</v>
      </c>
      <c r="C626">
        <v>3</v>
      </c>
      <c r="D626" s="18">
        <v>4.0759999999999998E-2</v>
      </c>
      <c r="E626" s="18">
        <v>0.16600000000000001</v>
      </c>
      <c r="F626" s="18">
        <v>0.90980000000000005</v>
      </c>
      <c r="G626" s="18">
        <v>0.35360000000000003</v>
      </c>
      <c r="H626" s="18">
        <v>1.216</v>
      </c>
      <c r="I626" s="18">
        <v>2.2130000000000001</v>
      </c>
      <c r="J626" s="18">
        <v>0.25719999999999998</v>
      </c>
      <c r="K626" s="18">
        <v>-0.46110000000000001</v>
      </c>
      <c r="L626" s="18">
        <v>3.05</v>
      </c>
      <c r="M626" s="18">
        <v>0.33360000000000001</v>
      </c>
      <c r="O626" s="18"/>
      <c r="Q626" s="18"/>
      <c r="R626" s="18"/>
      <c r="S626" s="18"/>
    </row>
    <row r="627" spans="2:19" x14ac:dyDescent="0.15">
      <c r="B627">
        <v>1036.3610000000001</v>
      </c>
      <c r="C627">
        <v>5</v>
      </c>
      <c r="D627" s="18">
        <v>3.2370000000000003E-2</v>
      </c>
      <c r="E627" s="18">
        <v>0.3175</v>
      </c>
      <c r="F627" s="18">
        <v>1.2390000000000001</v>
      </c>
      <c r="G627" s="18">
        <v>0.45569999999999999</v>
      </c>
      <c r="H627" s="18">
        <v>0.2155</v>
      </c>
      <c r="I627" s="18">
        <v>2.0510000000000002</v>
      </c>
      <c r="J627" s="18">
        <v>7.7710000000000001E-2</v>
      </c>
      <c r="K627" s="18">
        <v>0.46260000000000001</v>
      </c>
      <c r="L627" s="18">
        <v>2.64</v>
      </c>
      <c r="M627" s="18">
        <v>0.129</v>
      </c>
      <c r="O627" s="18"/>
      <c r="Q627" s="18"/>
      <c r="R627" s="18"/>
      <c r="S627" s="18"/>
    </row>
    <row r="628" spans="2:19" x14ac:dyDescent="0.15">
      <c r="B628">
        <v>1036.3610000000001</v>
      </c>
      <c r="C628">
        <v>7</v>
      </c>
      <c r="D628" s="18">
        <v>2.7470000000000001E-2</v>
      </c>
      <c r="E628" s="18">
        <v>0.28089999999999998</v>
      </c>
      <c r="F628" s="18">
        <v>1.1160000000000001</v>
      </c>
      <c r="G628" s="18">
        <v>0.4854</v>
      </c>
      <c r="H628" s="18">
        <v>0.10249999999999999</v>
      </c>
      <c r="I628" s="18">
        <v>1.9570000000000001</v>
      </c>
      <c r="J628" s="18">
        <v>0.1434</v>
      </c>
      <c r="K628" s="18">
        <v>0.63160000000000005</v>
      </c>
      <c r="L628" s="18">
        <v>2.87</v>
      </c>
      <c r="M628" s="18">
        <v>0.1958</v>
      </c>
      <c r="O628" s="18"/>
      <c r="Q628" s="18"/>
      <c r="R628" s="18"/>
      <c r="S628" s="18"/>
    </row>
    <row r="629" spans="2:19" x14ac:dyDescent="0.15">
      <c r="B629">
        <v>1036.3610000000001</v>
      </c>
      <c r="C629">
        <v>10</v>
      </c>
      <c r="D629" s="18">
        <v>9.4350000000000007E-3</v>
      </c>
      <c r="E629" s="18">
        <v>0.49349999999999999</v>
      </c>
      <c r="F629" s="18">
        <v>1.6850000000000001</v>
      </c>
      <c r="G629" s="18">
        <v>0.72589999999999999</v>
      </c>
      <c r="H629" s="18">
        <v>-0.1158</v>
      </c>
      <c r="I629" s="18">
        <v>2.617</v>
      </c>
      <c r="J629" s="18">
        <v>0.14960000000000001</v>
      </c>
      <c r="K629" s="18">
        <v>0.64080000000000004</v>
      </c>
      <c r="L629" s="18">
        <v>3.0880000000000001</v>
      </c>
      <c r="M629" s="18">
        <v>0.15609999999999999</v>
      </c>
      <c r="O629" s="18"/>
      <c r="Q629" s="18"/>
      <c r="R629" s="18"/>
      <c r="S629" s="18"/>
    </row>
    <row r="630" spans="2:19" x14ac:dyDescent="0.15">
      <c r="B630">
        <v>1036.3610000000001</v>
      </c>
      <c r="C630">
        <v>15</v>
      </c>
      <c r="D630" s="18">
        <v>3.9170000000000003E-2</v>
      </c>
      <c r="E630" s="18">
        <v>0.84660000000000002</v>
      </c>
      <c r="F630" s="18">
        <v>2.3239999999999998</v>
      </c>
      <c r="G630" s="18">
        <v>0.70530000000000004</v>
      </c>
      <c r="H630" s="18">
        <v>-1.095</v>
      </c>
      <c r="I630" s="18">
        <v>2.8410000000000002</v>
      </c>
      <c r="J630" s="18">
        <v>0.28160000000000002</v>
      </c>
      <c r="K630" s="18">
        <v>1.075</v>
      </c>
      <c r="L630" s="18">
        <v>3.234</v>
      </c>
      <c r="M630" s="18">
        <v>0.10589999999999999</v>
      </c>
      <c r="O630" s="18"/>
      <c r="Q630" s="18"/>
      <c r="R630" s="18"/>
      <c r="S630" s="18"/>
    </row>
    <row r="631" spans="2:19" x14ac:dyDescent="0.15">
      <c r="B631">
        <v>1036.3610000000001</v>
      </c>
      <c r="C631">
        <v>20</v>
      </c>
      <c r="D631" s="18">
        <v>3.8289999999999998E-2</v>
      </c>
      <c r="E631" s="18">
        <v>0.373</v>
      </c>
      <c r="F631" s="18">
        <v>1.4059999999999999</v>
      </c>
      <c r="G631" s="18">
        <v>0.53369999999999995</v>
      </c>
      <c r="H631" s="18">
        <v>-0.43230000000000002</v>
      </c>
      <c r="I631" s="18">
        <v>2.831</v>
      </c>
      <c r="J631" s="18">
        <v>4.0370000000000003E-2</v>
      </c>
      <c r="K631" s="18">
        <v>0.76419999999999999</v>
      </c>
      <c r="L631" s="18">
        <v>3.3340000000000001</v>
      </c>
      <c r="M631" s="18">
        <v>0.14269999999999999</v>
      </c>
      <c r="O631" s="18"/>
      <c r="Q631" s="18"/>
      <c r="R631" s="18"/>
      <c r="S631" s="18"/>
    </row>
    <row r="632" spans="2:19" x14ac:dyDescent="0.15">
      <c r="B632">
        <v>0.76500000000000001</v>
      </c>
      <c r="C632">
        <v>1</v>
      </c>
      <c r="D632" s="18">
        <v>-2.028</v>
      </c>
      <c r="E632" s="18">
        <v>2.5659999999999998</v>
      </c>
      <c r="F632" s="18">
        <v>1.5569999999999999</v>
      </c>
      <c r="G632" s="18">
        <v>1.399</v>
      </c>
      <c r="H632" s="18">
        <v>-2.3730000000000002</v>
      </c>
      <c r="I632" s="18">
        <v>2.677</v>
      </c>
      <c r="J632" s="18">
        <v>5.237E-2</v>
      </c>
      <c r="K632" s="18">
        <v>1.8540000000000001</v>
      </c>
      <c r="L632" s="18">
        <v>2.8620000000000001</v>
      </c>
      <c r="M632" s="18">
        <v>0.1177</v>
      </c>
      <c r="O632" s="18"/>
      <c r="Q632" s="18"/>
      <c r="R632" s="18"/>
      <c r="S632" s="18"/>
    </row>
    <row r="633" spans="2:19" x14ac:dyDescent="0.15">
      <c r="B633">
        <v>0.76500000000000001</v>
      </c>
      <c r="C633">
        <v>3</v>
      </c>
      <c r="D633" s="18">
        <v>0.16500000000000001</v>
      </c>
      <c r="E633" s="18">
        <v>-0.44109999999999999</v>
      </c>
      <c r="F633" s="18">
        <v>1.2529999999999999</v>
      </c>
      <c r="G633" s="18">
        <v>6.6189999999999999E-2</v>
      </c>
      <c r="H633" s="18">
        <v>-1.748</v>
      </c>
      <c r="I633" s="18">
        <v>2.347</v>
      </c>
      <c r="J633" s="18">
        <v>0.16450000000000001</v>
      </c>
      <c r="K633" s="18">
        <v>1.413</v>
      </c>
      <c r="L633" s="18">
        <v>2.4630000000000001</v>
      </c>
      <c r="M633" s="18">
        <v>7.1389999999999995E-2</v>
      </c>
      <c r="O633" s="18"/>
      <c r="Q633" s="18"/>
      <c r="R633" s="18"/>
      <c r="S633" s="18"/>
    </row>
    <row r="634" spans="2:19" x14ac:dyDescent="0.15">
      <c r="B634">
        <v>0.76500000000000001</v>
      </c>
      <c r="C634">
        <v>5</v>
      </c>
      <c r="D634" s="18">
        <v>2.0389999999999998E-2</v>
      </c>
      <c r="E634" s="18">
        <v>-0.94369999999999998</v>
      </c>
      <c r="F634" s="18">
        <v>2.4889999999999999</v>
      </c>
      <c r="G634" s="18">
        <v>0.64739999999999998</v>
      </c>
      <c r="H634" s="18">
        <v>-0.12</v>
      </c>
      <c r="I634" s="18">
        <v>1.6339999999999999</v>
      </c>
      <c r="J634" s="18">
        <v>3.4410000000000003E-2</v>
      </c>
      <c r="K634" s="18">
        <v>0.36320000000000002</v>
      </c>
      <c r="L634" s="18">
        <v>2.6829999999999998</v>
      </c>
      <c r="M634" s="18">
        <v>7.7960000000000002E-2</v>
      </c>
      <c r="O634" s="18"/>
      <c r="Q634" s="18"/>
      <c r="R634" s="18"/>
      <c r="S634" s="18"/>
    </row>
    <row r="635" spans="2:19" x14ac:dyDescent="0.15">
      <c r="B635">
        <v>0.76500000000000001</v>
      </c>
      <c r="C635">
        <v>7</v>
      </c>
      <c r="D635" s="18">
        <v>-0.5353</v>
      </c>
      <c r="E635" s="18">
        <v>-1.499E-2</v>
      </c>
      <c r="F635" s="18">
        <v>1.35</v>
      </c>
      <c r="G635" s="18">
        <v>0.1943</v>
      </c>
      <c r="H635" s="18">
        <v>0.48320000000000002</v>
      </c>
      <c r="I635" s="18">
        <v>1.5609999999999999</v>
      </c>
      <c r="J635" s="18">
        <v>0.1978</v>
      </c>
      <c r="K635" s="18">
        <v>-0.49270000000000003</v>
      </c>
      <c r="L635" s="18">
        <v>2.9740000000000002</v>
      </c>
      <c r="M635" s="18">
        <v>3.5589999999999997E-2</v>
      </c>
      <c r="O635" s="18"/>
      <c r="Q635" s="18"/>
      <c r="R635" s="18"/>
      <c r="S635" s="18"/>
    </row>
    <row r="636" spans="2:19" x14ac:dyDescent="0.15">
      <c r="B636">
        <v>0.76500000000000001</v>
      </c>
      <c r="C636">
        <v>10</v>
      </c>
      <c r="D636" s="18">
        <v>0.20660000000000001</v>
      </c>
      <c r="E636" s="18">
        <v>0.31900000000000001</v>
      </c>
      <c r="F636" s="18">
        <v>1.2549999999999999</v>
      </c>
      <c r="G636" s="18">
        <v>7.1529999999999996E-2</v>
      </c>
      <c r="H636" s="18">
        <v>-1.5940000000000001</v>
      </c>
      <c r="I636" s="18">
        <v>2.044</v>
      </c>
      <c r="J636" s="18">
        <v>0.53659999999999997</v>
      </c>
      <c r="K636" s="18">
        <v>1.0189999999999999</v>
      </c>
      <c r="L636" s="18">
        <v>3.121</v>
      </c>
      <c r="M636" s="18">
        <v>4.8759999999999998E-2</v>
      </c>
      <c r="O636" s="18"/>
      <c r="Q636" s="18"/>
      <c r="R636" s="18"/>
      <c r="S636" s="18"/>
    </row>
    <row r="637" spans="2:19" x14ac:dyDescent="0.15">
      <c r="B637">
        <v>0.76500000000000001</v>
      </c>
      <c r="C637">
        <v>15</v>
      </c>
      <c r="D637" s="18">
        <v>0.14030000000000001</v>
      </c>
      <c r="E637" s="18">
        <v>-0.43049999999999999</v>
      </c>
      <c r="F637" s="18">
        <v>1.2330000000000001</v>
      </c>
      <c r="G637" s="18">
        <v>8.3669999999999994E-2</v>
      </c>
      <c r="H637" s="18">
        <v>0.58889999999999998</v>
      </c>
      <c r="I637" s="18">
        <v>1.9350000000000001</v>
      </c>
      <c r="J637" s="18">
        <v>7.0069999999999993E-2</v>
      </c>
      <c r="K637" s="18">
        <v>-0.58809999999999996</v>
      </c>
      <c r="L637" s="18">
        <v>3.137</v>
      </c>
      <c r="M637" s="18">
        <v>3.3730000000000003E-2</v>
      </c>
      <c r="O637" s="18"/>
      <c r="Q637" s="18"/>
      <c r="R637" s="18"/>
      <c r="S637" s="18"/>
    </row>
    <row r="638" spans="2:19" x14ac:dyDescent="0.15">
      <c r="B638">
        <v>0.76500000000000001</v>
      </c>
      <c r="C638">
        <v>20</v>
      </c>
      <c r="D638" s="18">
        <v>0.4965</v>
      </c>
      <c r="E638" s="18">
        <v>-0.82210000000000005</v>
      </c>
      <c r="F638" s="18">
        <v>1.143</v>
      </c>
      <c r="G638" s="18">
        <v>3.977E-2</v>
      </c>
      <c r="H638" s="18">
        <v>-0.3599</v>
      </c>
      <c r="I638" s="18">
        <v>1.6759999999999999</v>
      </c>
      <c r="J638" s="18">
        <v>4.7359999999999999E-2</v>
      </c>
      <c r="K638" s="18">
        <v>0.74490000000000001</v>
      </c>
      <c r="L638" s="18">
        <v>3.4590000000000001</v>
      </c>
      <c r="M638" s="18">
        <v>5.2380000000000003E-2</v>
      </c>
      <c r="O638" s="18"/>
      <c r="Q638" s="18"/>
      <c r="R638" s="18"/>
      <c r="S638" s="18"/>
    </row>
    <row r="639" spans="2:19" x14ac:dyDescent="0.15">
      <c r="B639">
        <v>1.901</v>
      </c>
      <c r="C639">
        <v>1</v>
      </c>
      <c r="D639" s="18">
        <v>-0.76839999999999997</v>
      </c>
      <c r="E639" s="18">
        <v>0.69979999999999998</v>
      </c>
      <c r="F639" s="18">
        <v>1.831</v>
      </c>
      <c r="G639" s="18">
        <v>0.21510000000000001</v>
      </c>
      <c r="H639" s="18">
        <v>-2.0819999999999999</v>
      </c>
      <c r="I639" s="18">
        <v>2.319</v>
      </c>
      <c r="J639" s="18">
        <v>3.3799999999999997E-2</v>
      </c>
      <c r="K639" s="18">
        <v>1.6879999999999999</v>
      </c>
      <c r="L639" s="18">
        <v>2.4350000000000001</v>
      </c>
      <c r="M639" s="18">
        <v>0.105</v>
      </c>
      <c r="O639" s="18"/>
      <c r="Q639" s="18"/>
      <c r="R639" s="18"/>
      <c r="S639" s="18"/>
    </row>
    <row r="640" spans="2:19" x14ac:dyDescent="0.15">
      <c r="B640">
        <v>1.901</v>
      </c>
      <c r="C640">
        <v>3</v>
      </c>
      <c r="D640" s="18">
        <v>-1.1399999999999999</v>
      </c>
      <c r="E640" s="18">
        <v>2.1800000000000002</v>
      </c>
      <c r="F640" s="18">
        <v>2.0409999999999999</v>
      </c>
      <c r="G640" s="18">
        <v>1.427</v>
      </c>
      <c r="H640" s="18">
        <v>-0.65810000000000002</v>
      </c>
      <c r="I640" s="18">
        <v>1.8939999999999999</v>
      </c>
      <c r="J640" s="18">
        <v>0.13769999999999999</v>
      </c>
      <c r="K640" s="18">
        <v>-0.42849999999999999</v>
      </c>
      <c r="L640" s="18">
        <v>3.0870000000000002</v>
      </c>
      <c r="M640" s="18">
        <v>5.5350000000000003E-2</v>
      </c>
      <c r="O640" s="18"/>
      <c r="Q640" s="18"/>
      <c r="R640" s="18"/>
      <c r="S640" s="18"/>
    </row>
    <row r="641" spans="2:19" x14ac:dyDescent="0.15">
      <c r="B641">
        <v>1.901</v>
      </c>
      <c r="C641">
        <v>5</v>
      </c>
      <c r="D641" s="18">
        <v>-1.1240000000000001</v>
      </c>
      <c r="E641" s="18">
        <v>2.8969999999999998</v>
      </c>
      <c r="F641" s="18">
        <v>2.34</v>
      </c>
      <c r="G641" s="18">
        <v>1.073</v>
      </c>
      <c r="H641" s="18">
        <v>-1.0049999999999999</v>
      </c>
      <c r="I641" s="18">
        <v>2.173</v>
      </c>
      <c r="J641" s="18">
        <v>0.1106</v>
      </c>
      <c r="K641" s="18">
        <v>-0.7631</v>
      </c>
      <c r="L641" s="18">
        <v>3.3879999999999999</v>
      </c>
      <c r="M641" s="18">
        <v>5.7770000000000002E-2</v>
      </c>
      <c r="O641" s="18"/>
      <c r="Q641" s="18"/>
      <c r="R641" s="18"/>
      <c r="S641" s="18"/>
    </row>
    <row r="642" spans="2:19" x14ac:dyDescent="0.15">
      <c r="B642">
        <v>1.901</v>
      </c>
      <c r="C642">
        <v>7</v>
      </c>
      <c r="D642" s="18">
        <v>-8.9569999999999997E-3</v>
      </c>
      <c r="E642" s="18">
        <v>-0.33639999999999998</v>
      </c>
      <c r="F642" s="18">
        <v>2.3279999999999998</v>
      </c>
      <c r="G642" s="18">
        <v>0.12670000000000001</v>
      </c>
      <c r="H642" s="18">
        <v>0.51800000000000002</v>
      </c>
      <c r="I642" s="18">
        <v>2.2930000000000001</v>
      </c>
      <c r="J642" s="18">
        <v>5.6619999999999997E-2</v>
      </c>
      <c r="K642" s="18">
        <v>-0.98040000000000005</v>
      </c>
      <c r="L642" s="18">
        <v>3.593</v>
      </c>
      <c r="M642" s="18">
        <v>0.72209999999999996</v>
      </c>
      <c r="O642" s="18"/>
      <c r="Q642" s="18"/>
      <c r="R642" s="18"/>
      <c r="S642" s="18"/>
    </row>
    <row r="643" spans="2:19" x14ac:dyDescent="0.15">
      <c r="B643">
        <v>1.901</v>
      </c>
      <c r="C643">
        <v>10</v>
      </c>
      <c r="D643" s="18">
        <v>0.1283</v>
      </c>
      <c r="E643" s="18">
        <v>-0.61119999999999997</v>
      </c>
      <c r="F643" s="18">
        <v>1.482</v>
      </c>
      <c r="G643" s="18">
        <v>0.1026</v>
      </c>
      <c r="H643" s="18">
        <v>2.0249999999999999</v>
      </c>
      <c r="I643" s="18">
        <v>2.3570000000000002</v>
      </c>
      <c r="J643" s="18">
        <v>0.1313</v>
      </c>
      <c r="K643" s="18">
        <v>-0.82750000000000001</v>
      </c>
      <c r="L643" s="18">
        <v>2.5550000000000002</v>
      </c>
      <c r="M643" s="18">
        <v>5.083E-2</v>
      </c>
      <c r="O643" s="18"/>
      <c r="Q643" s="18"/>
      <c r="R643" s="18"/>
      <c r="S643" s="18"/>
    </row>
    <row r="644" spans="2:19" x14ac:dyDescent="0.15">
      <c r="B644">
        <v>1.901</v>
      </c>
      <c r="C644">
        <v>15</v>
      </c>
      <c r="D644" s="18">
        <v>1.3380000000000001</v>
      </c>
      <c r="E644" s="18">
        <v>0.3266</v>
      </c>
      <c r="F644" s="18">
        <v>0.51160000000000005</v>
      </c>
      <c r="G644" s="18">
        <v>9.1189999999999993E-2</v>
      </c>
      <c r="H644" s="18">
        <v>-5.4370000000000003</v>
      </c>
      <c r="I644" s="18">
        <v>2.5529999999999999</v>
      </c>
      <c r="J644" s="18">
        <v>0.86329999999999996</v>
      </c>
      <c r="K644" s="18">
        <v>2.411</v>
      </c>
      <c r="L644" s="18">
        <v>2.9870000000000001</v>
      </c>
      <c r="M644" s="18">
        <v>8.0619999999999997E-2</v>
      </c>
      <c r="O644" s="18"/>
      <c r="Q644" s="18"/>
      <c r="R644" s="18"/>
      <c r="S644" s="18"/>
    </row>
    <row r="645" spans="2:19" x14ac:dyDescent="0.15">
      <c r="B645">
        <v>1.901</v>
      </c>
      <c r="C645">
        <v>20</v>
      </c>
      <c r="D645" s="18">
        <v>0.87739999999999996</v>
      </c>
      <c r="E645" s="18">
        <v>0.72919999999999996</v>
      </c>
      <c r="F645" s="18">
        <v>2.0099999999999998</v>
      </c>
      <c r="G645" s="18">
        <v>1.0740000000000001</v>
      </c>
      <c r="H645" s="18">
        <v>-2.93</v>
      </c>
      <c r="I645" s="18">
        <v>2.278</v>
      </c>
      <c r="J645" s="18">
        <v>8.208E-2</v>
      </c>
      <c r="K645" s="18">
        <v>1.819</v>
      </c>
      <c r="L645" s="18">
        <v>3.2440000000000002</v>
      </c>
      <c r="M645" s="18">
        <v>0.16</v>
      </c>
      <c r="O645" s="18"/>
      <c r="Q645" s="18"/>
      <c r="R645" s="18"/>
      <c r="S645" s="18"/>
    </row>
    <row r="646" spans="2:19" x14ac:dyDescent="0.15">
      <c r="B646">
        <v>4.0910000000000002</v>
      </c>
      <c r="C646">
        <v>1</v>
      </c>
      <c r="D646" s="18">
        <v>-4.2560000000000001E-2</v>
      </c>
      <c r="E646" s="18">
        <v>0.35649999999999998</v>
      </c>
      <c r="F646" s="18">
        <v>1.7290000000000001</v>
      </c>
      <c r="G646" s="18">
        <v>5.1200000000000002E-2</v>
      </c>
      <c r="H646" s="18">
        <v>-5.4619999999999997</v>
      </c>
      <c r="I646" s="18">
        <v>2.294</v>
      </c>
      <c r="J646" s="18">
        <v>3.2530000000000003E-2</v>
      </c>
      <c r="K646" s="18">
        <v>4.7080000000000002</v>
      </c>
      <c r="L646" s="18">
        <v>2.306</v>
      </c>
      <c r="M646" s="18">
        <v>3.091E-2</v>
      </c>
      <c r="O646" s="18"/>
      <c r="Q646" s="18"/>
      <c r="R646" s="18"/>
      <c r="S646" s="18"/>
    </row>
    <row r="647" spans="2:19" x14ac:dyDescent="0.15">
      <c r="B647">
        <v>4.0910000000000002</v>
      </c>
      <c r="C647">
        <v>3</v>
      </c>
      <c r="D647" s="18">
        <v>0.23910000000000001</v>
      </c>
      <c r="E647" s="18">
        <v>-0.27139999999999997</v>
      </c>
      <c r="F647" s="18">
        <v>1.393</v>
      </c>
      <c r="G647" s="18">
        <v>3.61E-2</v>
      </c>
      <c r="H647" s="18">
        <v>-1.1859999999999999</v>
      </c>
      <c r="I647" s="18">
        <v>2.1240000000000001</v>
      </c>
      <c r="J647" s="18">
        <v>0.30409999999999998</v>
      </c>
      <c r="K647" s="18">
        <v>0.76880000000000004</v>
      </c>
      <c r="L647" s="18">
        <v>2.415</v>
      </c>
      <c r="M647" s="18">
        <v>0.1333</v>
      </c>
      <c r="O647" s="18"/>
      <c r="Q647" s="18"/>
      <c r="R647" s="18"/>
      <c r="S647" s="18"/>
    </row>
    <row r="648" spans="2:19" x14ac:dyDescent="0.15">
      <c r="B648">
        <v>4.0910000000000002</v>
      </c>
      <c r="C648">
        <v>5</v>
      </c>
      <c r="D648" s="18">
        <v>0.90149999999999997</v>
      </c>
      <c r="E648" s="18">
        <v>-0.49130000000000001</v>
      </c>
      <c r="F648" s="18">
        <v>1.45</v>
      </c>
      <c r="G648" s="18">
        <v>5.2789999999999997E-2</v>
      </c>
      <c r="H648" s="18">
        <v>-2.2400000000000002</v>
      </c>
      <c r="I648" s="18">
        <v>2.331</v>
      </c>
      <c r="J648" s="18">
        <v>0.51490000000000002</v>
      </c>
      <c r="K648" s="18">
        <v>1.278</v>
      </c>
      <c r="L648" s="18">
        <v>2.5640000000000001</v>
      </c>
      <c r="M648" s="18">
        <v>0.1968</v>
      </c>
      <c r="O648" s="18"/>
      <c r="Q648" s="18"/>
      <c r="R648" s="18"/>
      <c r="S648" s="18"/>
    </row>
    <row r="649" spans="2:19" x14ac:dyDescent="0.15">
      <c r="B649">
        <v>4.0910000000000002</v>
      </c>
      <c r="C649">
        <v>7</v>
      </c>
      <c r="D649" s="18">
        <v>0.72929999999999995</v>
      </c>
      <c r="E649" s="18">
        <v>-0.60509999999999997</v>
      </c>
      <c r="F649" s="18">
        <v>1.321</v>
      </c>
      <c r="G649" s="18">
        <v>3.6360000000000003E-2</v>
      </c>
      <c r="H649" s="18">
        <v>-1.528</v>
      </c>
      <c r="I649" s="18">
        <v>2.8740000000000001</v>
      </c>
      <c r="J649" s="18">
        <v>0.62970000000000004</v>
      </c>
      <c r="K649" s="18">
        <v>0.68600000000000005</v>
      </c>
      <c r="L649" s="18">
        <v>3.0289999999999999</v>
      </c>
      <c r="M649" s="18">
        <v>9.7710000000000005E-2</v>
      </c>
      <c r="O649" s="18"/>
      <c r="Q649" s="18"/>
      <c r="R649" s="18"/>
      <c r="S649" s="18"/>
    </row>
    <row r="650" spans="2:19" x14ac:dyDescent="0.15">
      <c r="B650">
        <v>4.0910000000000002</v>
      </c>
      <c r="C650">
        <v>10</v>
      </c>
      <c r="D650" s="18">
        <v>-0.68669999999999998</v>
      </c>
      <c r="E650" s="18">
        <v>2.198</v>
      </c>
      <c r="F650" s="18">
        <v>1.119</v>
      </c>
      <c r="G650" s="18">
        <v>3.1309999999999998E-2</v>
      </c>
      <c r="H650" s="18">
        <v>-2.988</v>
      </c>
      <c r="I650" s="18">
        <v>1.5549999999999999</v>
      </c>
      <c r="J650" s="18">
        <v>0.28710000000000002</v>
      </c>
      <c r="K650" s="18">
        <v>1.365</v>
      </c>
      <c r="L650" s="18">
        <v>1.9410000000000001</v>
      </c>
      <c r="M650" s="18">
        <v>0.15890000000000001</v>
      </c>
      <c r="O650" s="18"/>
      <c r="Q650" s="18"/>
      <c r="R650" s="18"/>
      <c r="S650" s="18"/>
    </row>
    <row r="651" spans="2:19" x14ac:dyDescent="0.15">
      <c r="B651">
        <v>4.0910000000000002</v>
      </c>
      <c r="C651">
        <v>15</v>
      </c>
      <c r="D651" s="18">
        <v>0.88980000000000004</v>
      </c>
      <c r="E651" s="18">
        <v>5.6210000000000004</v>
      </c>
      <c r="F651" s="18">
        <v>2.734</v>
      </c>
      <c r="G651" s="18">
        <v>3.8809999999999997E-2</v>
      </c>
      <c r="H651" s="18">
        <v>-7.8620000000000001</v>
      </c>
      <c r="I651" s="18">
        <v>2.73</v>
      </c>
      <c r="J651" s="18">
        <v>6.3810000000000006E-2</v>
      </c>
      <c r="K651" s="18">
        <v>2.048</v>
      </c>
      <c r="L651" s="18">
        <v>3.331</v>
      </c>
      <c r="M651" s="18">
        <v>0.13980000000000001</v>
      </c>
      <c r="O651" s="18"/>
      <c r="Q651" s="18"/>
      <c r="R651" s="18"/>
      <c r="S651" s="18"/>
    </row>
    <row r="652" spans="2:19" x14ac:dyDescent="0.15">
      <c r="B652">
        <v>4.0910000000000002</v>
      </c>
      <c r="C652">
        <v>20</v>
      </c>
      <c r="D652" s="18">
        <v>0.96840000000000004</v>
      </c>
      <c r="E652" s="18">
        <v>-0.36459999999999998</v>
      </c>
      <c r="F652" s="18">
        <v>1.2989999999999999</v>
      </c>
      <c r="G652" s="18">
        <v>9.1869999999999993E-2</v>
      </c>
      <c r="H652" s="18">
        <v>0.6542</v>
      </c>
      <c r="I652" s="18">
        <v>1.774</v>
      </c>
      <c r="J652" s="18">
        <v>0.1164</v>
      </c>
      <c r="K652" s="18">
        <v>-1.1639999999999999</v>
      </c>
      <c r="L652" s="18">
        <v>2.8079999999999998</v>
      </c>
      <c r="M652" s="18">
        <v>6.7019999999999996E-2</v>
      </c>
      <c r="O652" s="18"/>
      <c r="Q652" s="18"/>
      <c r="R652" s="18"/>
      <c r="S652" s="18"/>
    </row>
    <row r="653" spans="2:19" x14ac:dyDescent="0.15">
      <c r="B653">
        <v>9.5030000000000001</v>
      </c>
      <c r="C653">
        <v>1</v>
      </c>
      <c r="D653" s="18">
        <v>-0.64729999999999999</v>
      </c>
      <c r="E653" s="18">
        <v>-0.6613</v>
      </c>
      <c r="F653" s="18">
        <v>0.55259999999999998</v>
      </c>
      <c r="G653" s="18">
        <v>3.0620000000000001E-2</v>
      </c>
      <c r="H653" s="18">
        <v>0.84599999999999997</v>
      </c>
      <c r="I653" s="18">
        <v>1.915</v>
      </c>
      <c r="J653" s="18">
        <v>6.7879999999999996E-2</v>
      </c>
      <c r="K653" s="18">
        <v>0.15379999999999999</v>
      </c>
      <c r="L653" s="18">
        <v>0.58220000000000005</v>
      </c>
      <c r="M653" s="18">
        <v>0.58009999999999995</v>
      </c>
      <c r="O653" s="18"/>
      <c r="Q653" s="18"/>
      <c r="R653" s="18"/>
      <c r="S653" s="18"/>
    </row>
    <row r="654" spans="2:19" x14ac:dyDescent="0.15">
      <c r="B654">
        <v>9.5030000000000001</v>
      </c>
      <c r="C654">
        <v>3</v>
      </c>
      <c r="D654" s="18">
        <v>0.10639999999999999</v>
      </c>
      <c r="E654" s="18">
        <v>-2.012</v>
      </c>
      <c r="F654" s="18">
        <v>2.0750000000000002</v>
      </c>
      <c r="G654" s="18">
        <v>0.20519999999999999</v>
      </c>
      <c r="H654" s="18">
        <v>2.879</v>
      </c>
      <c r="I654" s="18">
        <v>2.4470000000000001</v>
      </c>
      <c r="J654" s="18">
        <v>0.30709999999999998</v>
      </c>
      <c r="K654" s="18">
        <v>-1.228</v>
      </c>
      <c r="L654" s="18">
        <v>2.903</v>
      </c>
      <c r="M654" s="18">
        <v>6.6439999999999999E-2</v>
      </c>
      <c r="O654" s="18"/>
      <c r="Q654" s="18"/>
      <c r="R654" s="18"/>
      <c r="S654" s="18"/>
    </row>
    <row r="655" spans="2:19" x14ac:dyDescent="0.15">
      <c r="B655">
        <v>9.5030000000000001</v>
      </c>
      <c r="C655">
        <v>5</v>
      </c>
      <c r="D655" s="18">
        <v>-0.188</v>
      </c>
      <c r="E655" s="18">
        <v>2.371</v>
      </c>
      <c r="F655" s="18">
        <v>2.419</v>
      </c>
      <c r="G655" s="18">
        <v>0.42109999999999997</v>
      </c>
      <c r="H655" s="18">
        <v>-1.569</v>
      </c>
      <c r="I655" s="18">
        <v>2.1160000000000001</v>
      </c>
      <c r="J655" s="18">
        <v>0.13070000000000001</v>
      </c>
      <c r="K655" s="18">
        <v>-0.9032</v>
      </c>
      <c r="L655" s="18">
        <v>3.1579999999999999</v>
      </c>
      <c r="M655" s="18">
        <v>0.1028</v>
      </c>
      <c r="O655" s="18"/>
      <c r="Q655" s="18"/>
      <c r="R655" s="18"/>
      <c r="S655" s="18"/>
    </row>
    <row r="656" spans="2:19" x14ac:dyDescent="0.15">
      <c r="B656">
        <v>9.5030000000000001</v>
      </c>
      <c r="C656">
        <v>7</v>
      </c>
      <c r="D656" s="18">
        <v>-0.128</v>
      </c>
      <c r="E656" s="18">
        <v>0.25140000000000001</v>
      </c>
      <c r="F656" s="18">
        <v>1.2729999999999999</v>
      </c>
      <c r="G656" s="18">
        <v>3.058E-2</v>
      </c>
      <c r="H656" s="18">
        <v>0.1661</v>
      </c>
      <c r="I656" s="18">
        <v>1.9059999999999999</v>
      </c>
      <c r="J656" s="18">
        <v>3.5869999999999999E-2</v>
      </c>
      <c r="K656" s="18">
        <v>-0.74560000000000004</v>
      </c>
      <c r="L656" s="18">
        <v>3.302</v>
      </c>
      <c r="M656" s="18">
        <v>0.1012</v>
      </c>
      <c r="O656" s="18"/>
      <c r="Q656" s="18"/>
      <c r="R656" s="18"/>
      <c r="S656" s="18"/>
    </row>
    <row r="657" spans="2:28" x14ac:dyDescent="0.15">
      <c r="B657">
        <v>9.5030000000000001</v>
      </c>
      <c r="C657">
        <v>10</v>
      </c>
      <c r="D657" s="18">
        <v>8.8400000000000006E-2</v>
      </c>
      <c r="E657" s="18">
        <v>-0.41470000000000001</v>
      </c>
      <c r="F657" s="18">
        <v>1.53</v>
      </c>
      <c r="G657" s="18">
        <v>6.9809999999999997E-2</v>
      </c>
      <c r="H657" s="18">
        <v>1.389</v>
      </c>
      <c r="I657" s="18">
        <v>1.944</v>
      </c>
      <c r="J657" s="18">
        <v>0.12670000000000001</v>
      </c>
      <c r="K657" s="18">
        <v>-0.14430000000000001</v>
      </c>
      <c r="L657" s="18">
        <v>2.3199999999999998</v>
      </c>
      <c r="M657" s="18">
        <v>5.1299999999999998E-2</v>
      </c>
      <c r="O657" s="18"/>
      <c r="Q657" s="18"/>
      <c r="R657" s="18"/>
      <c r="S657" s="18"/>
    </row>
    <row r="658" spans="2:28" x14ac:dyDescent="0.15">
      <c r="B658">
        <v>9.5030000000000001</v>
      </c>
      <c r="C658">
        <v>15</v>
      </c>
      <c r="D658" s="18">
        <v>1.0409999999999999</v>
      </c>
      <c r="E658" s="18">
        <v>-9.7229999999999997E-2</v>
      </c>
      <c r="F658" s="18">
        <v>1.613</v>
      </c>
      <c r="G658" s="18">
        <v>1.968</v>
      </c>
      <c r="H658" s="18">
        <v>-1.585</v>
      </c>
      <c r="I658" s="18">
        <v>2.3170000000000002</v>
      </c>
      <c r="J658" s="18">
        <v>5.2639999999999999E-2</v>
      </c>
      <c r="K658" s="18">
        <v>0.755</v>
      </c>
      <c r="L658" s="18">
        <v>2.6389999999999998</v>
      </c>
      <c r="M658" s="18">
        <v>0.219</v>
      </c>
      <c r="O658" s="18"/>
      <c r="Q658" s="18"/>
      <c r="R658" s="18"/>
      <c r="S658" s="18"/>
    </row>
    <row r="659" spans="2:28" x14ac:dyDescent="0.15">
      <c r="B659">
        <v>9.5030000000000001</v>
      </c>
      <c r="C659">
        <v>20</v>
      </c>
      <c r="D659" s="18">
        <v>4.4319999999999998E-2</v>
      </c>
      <c r="E659" s="18">
        <v>-9.6970000000000001E-2</v>
      </c>
      <c r="F659" s="18">
        <v>2.9620000000000002</v>
      </c>
      <c r="G659" s="18">
        <v>0.18909999999999999</v>
      </c>
      <c r="H659" s="18">
        <v>-1.573</v>
      </c>
      <c r="I659" s="18">
        <v>2.1160000000000001</v>
      </c>
      <c r="J659" s="18">
        <v>3.09E-2</v>
      </c>
      <c r="K659" s="18">
        <v>1.3240000000000001</v>
      </c>
      <c r="L659" s="18">
        <v>2.0099999999999998</v>
      </c>
      <c r="M659" s="18">
        <v>6.1740000000000003E-2</v>
      </c>
      <c r="O659" s="18"/>
      <c r="Q659" s="18"/>
      <c r="R659" s="18"/>
      <c r="S659" s="18"/>
    </row>
    <row r="660" spans="2:28" x14ac:dyDescent="0.15">
      <c r="B660">
        <v>17.103000000000002</v>
      </c>
      <c r="C660">
        <v>1</v>
      </c>
      <c r="D660" s="18">
        <v>3.5720000000000002E-2</v>
      </c>
      <c r="E660" s="18">
        <v>-0.32390000000000002</v>
      </c>
      <c r="F660" s="18">
        <v>1.046</v>
      </c>
      <c r="G660" s="18">
        <v>0.46960000000000002</v>
      </c>
      <c r="H660" s="18">
        <v>0.15820000000000001</v>
      </c>
      <c r="I660" s="18">
        <v>2.48</v>
      </c>
      <c r="J660" s="18">
        <v>0.47820000000000001</v>
      </c>
      <c r="K660" s="18">
        <v>-0.1113</v>
      </c>
      <c r="L660" s="18">
        <v>3.5169999999999999</v>
      </c>
      <c r="M660" s="18">
        <v>0.17199999999999999</v>
      </c>
      <c r="O660" s="18"/>
      <c r="P660" t="s">
        <v>672</v>
      </c>
      <c r="Q660" t="s">
        <v>673</v>
      </c>
      <c r="R660" t="s">
        <v>674</v>
      </c>
      <c r="S660" t="s">
        <v>675</v>
      </c>
      <c r="T660" t="s">
        <v>672</v>
      </c>
      <c r="X660" t="s">
        <v>672</v>
      </c>
      <c r="AB660" t="s">
        <v>672</v>
      </c>
    </row>
    <row r="661" spans="2:28" x14ac:dyDescent="0.15">
      <c r="B661">
        <v>17.103000000000002</v>
      </c>
      <c r="C661">
        <v>3</v>
      </c>
      <c r="D661" s="18">
        <v>-0.12790000000000001</v>
      </c>
      <c r="E661" s="18">
        <v>-3.4529999999999998</v>
      </c>
      <c r="F661" s="18">
        <v>2.6720000000000002</v>
      </c>
      <c r="G661" s="18">
        <v>0.25369999999999998</v>
      </c>
      <c r="H661" s="18">
        <v>1.7010000000000001</v>
      </c>
      <c r="I661" s="18">
        <v>2.0939999999999999</v>
      </c>
      <c r="J661" s="18">
        <v>0.21740000000000001</v>
      </c>
      <c r="K661" s="18">
        <v>1.6319999999999999</v>
      </c>
      <c r="L661" s="18">
        <v>3.0619999999999998</v>
      </c>
      <c r="M661" s="18">
        <v>0.11650000000000001</v>
      </c>
      <c r="O661" s="18">
        <f>O82</f>
        <v>1</v>
      </c>
      <c r="P661">
        <f>IF(R$1=3,IF(P$1&lt;0,0,$Q661+($R661-$Q661)*P$1^$S661),1)</f>
        <v>1</v>
      </c>
      <c r="Q661" s="18">
        <f>$O$596+$P$596/(1+EXP(($Q$596-LOG10($O661))/$R$596))+$S$596/(1+EXP(($T$596-LOG10($O661))/$U$596))</f>
        <v>1</v>
      </c>
      <c r="R661" s="18">
        <f>$O$597+$P$597/(1+EXP(($Q$597-LOG10($O661))/$R$597))+$S$597/(1+EXP(($T$597-LOG10($O661))/$U$597))</f>
        <v>1</v>
      </c>
      <c r="S661" s="18">
        <f>$O$598+$P$598/(1+EXP(($Q$598-LOG10($O661))/$R$598))+$S$598/(1+EXP(($T$598-LOG10($O661))/$U$598))</f>
        <v>1</v>
      </c>
      <c r="T661">
        <f>IF(V$1=3,IF(T$1&lt;0,0,$Q661+($R661-$Q661)*T$1^$S661),1)</f>
        <v>1</v>
      </c>
      <c r="X661">
        <f>IF(Z$1=3,IF(X$1&lt;0,0,$Q661+($R661-$Q661)*X$1^$S661),1)</f>
        <v>1</v>
      </c>
      <c r="AB661">
        <f>IF(AD$1=3,IF(AB$1&lt;0,0,$Q661+($R661-$Q661)*AB$1^$S661),1)</f>
        <v>1</v>
      </c>
    </row>
    <row r="662" spans="2:28" x14ac:dyDescent="0.15">
      <c r="B662">
        <v>17.103000000000002</v>
      </c>
      <c r="C662">
        <v>5</v>
      </c>
      <c r="D662" s="18">
        <v>1.983E-3</v>
      </c>
      <c r="E662" s="18">
        <v>1.29</v>
      </c>
      <c r="F662" s="18">
        <v>1.7769999999999999</v>
      </c>
      <c r="G662" s="18">
        <v>0.27279999999999999</v>
      </c>
      <c r="H662" s="18">
        <v>-0.90900000000000003</v>
      </c>
      <c r="I662" s="18">
        <v>2.0489999999999999</v>
      </c>
      <c r="J662" s="18">
        <v>4.7480000000000001E-2</v>
      </c>
      <c r="K662" s="18">
        <v>0.62690000000000001</v>
      </c>
      <c r="L662" s="18">
        <v>2.8159999999999998</v>
      </c>
      <c r="M662" s="18">
        <v>3.0890000000000001E-2</v>
      </c>
      <c r="O662" s="18">
        <f>O83</f>
        <v>1</v>
      </c>
      <c r="P662">
        <f>IF(R$1=3,IF(P$1&lt;0,0,$Q662+($R662-$Q662)*P$1^$S662),1)</f>
        <v>1</v>
      </c>
      <c r="Q662" s="18">
        <f>$O$596+$P$596/(1+EXP(($Q$596-LOG10($O662))/$R$596))+$S$596/(1+EXP(($T$596-LOG10($O662))/$U$596))</f>
        <v>1</v>
      </c>
      <c r="R662" s="18">
        <f>$O$597+$P$597/(1+EXP(($Q$597-LOG10($O662))/$R$597))+$S$597/(1+EXP(($T$597-LOG10($O662))/$U$597))</f>
        <v>1</v>
      </c>
      <c r="S662" s="18">
        <f>$O$598+$P$598/(1+EXP(($Q$598-LOG10($O662))/$R$598))+$S$598/(1+EXP(($T$598-LOG10($O662))/$U$598))</f>
        <v>1</v>
      </c>
      <c r="T662">
        <f>IF(V$1=3,IF(T$1&lt;0,0,$Q662+($R662-$Q662)*T$1^$S662),1)</f>
        <v>1</v>
      </c>
      <c r="X662">
        <f>IF(Z$1=3,IF(X$1&lt;0,0,$Q662+($R662-$Q662)*X$1^$S662),1)</f>
        <v>1</v>
      </c>
      <c r="AB662">
        <f>IF(AD$1=3,IF(AB$1&lt;0,0,$Q662+($R662-$Q662)*AB$1^$S662),1)</f>
        <v>1</v>
      </c>
    </row>
    <row r="663" spans="2:28" x14ac:dyDescent="0.15">
      <c r="B663">
        <v>17.103000000000002</v>
      </c>
      <c r="C663">
        <v>7</v>
      </c>
      <c r="D663" s="18">
        <v>-0.16520000000000001</v>
      </c>
      <c r="E663" s="18">
        <v>-0.81850000000000001</v>
      </c>
      <c r="F663" s="18">
        <v>1.96</v>
      </c>
      <c r="G663" s="18">
        <v>0.16089999999999999</v>
      </c>
      <c r="H663" s="18">
        <v>1.4350000000000001</v>
      </c>
      <c r="I663" s="18">
        <v>1.8109999999999999</v>
      </c>
      <c r="J663" s="18">
        <v>4.1059999999999999E-2</v>
      </c>
      <c r="K663" s="18">
        <v>-0.8448</v>
      </c>
      <c r="L663" s="18">
        <v>3.1869999999999998</v>
      </c>
      <c r="M663" s="18">
        <v>4.0559999999999999E-2</v>
      </c>
      <c r="O663" s="18">
        <f>O84</f>
        <v>1</v>
      </c>
      <c r="P663">
        <f>IF(R$1=3,IF(P$1&lt;0,0,$Q663+($R663-$Q663)*P$1^$S663),1)</f>
        <v>1</v>
      </c>
      <c r="Q663" s="18">
        <f>$O$596+$P$596/(1+EXP(($Q$596-LOG10($O663))/$R$596))+$S$596/(1+EXP(($T$596-LOG10($O663))/$U$596))</f>
        <v>1</v>
      </c>
      <c r="R663" s="18">
        <f>$O$597+$P$597/(1+EXP(($Q$597-LOG10($O663))/$R$597))+$S$597/(1+EXP(($T$597-LOG10($O663))/$U$597))</f>
        <v>1</v>
      </c>
      <c r="S663" s="18">
        <f>$O$598+$P$598/(1+EXP(($Q$598-LOG10($O663))/$R$598))+$S$598/(1+EXP(($T$598-LOG10($O663))/$U$598))</f>
        <v>1</v>
      </c>
      <c r="T663">
        <f>IF(V$1=3,IF(T$1&lt;0,0,$Q663+($R663-$Q663)*T$1^$S663),1)</f>
        <v>1</v>
      </c>
      <c r="X663">
        <f>IF(Z$1=3,IF(X$1&lt;0,0,$Q663+($R663-$Q663)*X$1^$S663),1)</f>
        <v>1</v>
      </c>
      <c r="AB663">
        <f>IF(AD$1=3,IF(AB$1&lt;0,0,$Q663+($R663-$Q663)*AB$1^$S663),1)</f>
        <v>1</v>
      </c>
    </row>
    <row r="664" spans="2:28" x14ac:dyDescent="0.15">
      <c r="B664">
        <v>17.103000000000002</v>
      </c>
      <c r="C664">
        <v>10</v>
      </c>
      <c r="D664" s="18">
        <v>-0.66659999999999997</v>
      </c>
      <c r="E664" s="18">
        <v>-0.82479999999999998</v>
      </c>
      <c r="F664" s="18">
        <v>1.359</v>
      </c>
      <c r="G664" s="18">
        <v>3.2820000000000002E-2</v>
      </c>
      <c r="H664" s="18">
        <v>4.2080000000000002</v>
      </c>
      <c r="I664" s="18">
        <v>1.98</v>
      </c>
      <c r="J664" s="18">
        <v>0.33510000000000001</v>
      </c>
      <c r="K664" s="18">
        <v>-3.9529999999999998</v>
      </c>
      <c r="L664" s="18">
        <v>3.1760000000000002</v>
      </c>
      <c r="M664" s="18">
        <v>0.45979999999999999</v>
      </c>
      <c r="O664" s="18">
        <f>O85</f>
        <v>1</v>
      </c>
      <c r="P664">
        <f>IF(R$1=3,IF(P$1&lt;0,0,$Q664+($R664-$Q664)*P$1^$S664),1)</f>
        <v>1</v>
      </c>
      <c r="Q664" s="18">
        <f>$O$596+$P$596/(1+EXP(($Q$596-LOG10($O664))/$R$596))+$S$596/(1+EXP(($T$596-LOG10($O664))/$U$596))</f>
        <v>1</v>
      </c>
      <c r="R664" s="18">
        <f>$O$597+$P$597/(1+EXP(($Q$597-LOG10($O664))/$R$597))+$S$597/(1+EXP(($T$597-LOG10($O664))/$U$597))</f>
        <v>1</v>
      </c>
      <c r="S664" s="18">
        <f>$O$598+$P$598/(1+EXP(($Q$598-LOG10($O664))/$R$598))+$S$598/(1+EXP(($T$598-LOG10($O664))/$U$598))</f>
        <v>1</v>
      </c>
      <c r="T664">
        <f>IF(V$1=3,IF(T$1&lt;0,0,$Q664+($R664-$Q664)*T$1^$S664),1)</f>
        <v>1</v>
      </c>
      <c r="X664">
        <f>IF(Z$1=3,IF(X$1&lt;0,0,$Q664+($R664-$Q664)*X$1^$S664),1)</f>
        <v>1</v>
      </c>
      <c r="AB664">
        <f>IF(AD$1=3,IF(AB$1&lt;0,0,$Q664+($R664-$Q664)*AB$1^$S664),1)</f>
        <v>1</v>
      </c>
    </row>
    <row r="665" spans="2:28" x14ac:dyDescent="0.15">
      <c r="B665">
        <v>17.103000000000002</v>
      </c>
      <c r="C665">
        <v>15</v>
      </c>
      <c r="D665" s="18">
        <v>-0.79339999999999999</v>
      </c>
      <c r="E665" s="18">
        <v>-1.2529999999999999</v>
      </c>
      <c r="F665" s="18">
        <v>0.95040000000000002</v>
      </c>
      <c r="G665" s="18">
        <v>0.18029999999999999</v>
      </c>
      <c r="H665" s="18">
        <v>4.992</v>
      </c>
      <c r="I665" s="18">
        <v>1.9570000000000001</v>
      </c>
      <c r="J665" s="18">
        <v>0.85699999999999998</v>
      </c>
      <c r="K665" s="18">
        <v>-2.9969999999999999</v>
      </c>
      <c r="L665" s="18">
        <v>3.1920000000000002</v>
      </c>
      <c r="M665" s="18">
        <v>3.2629999999999999E-2</v>
      </c>
      <c r="O665" s="18">
        <f>O86</f>
        <v>1</v>
      </c>
      <c r="P665">
        <f>IF(R$1=3,IF(P$1&lt;0,0,$Q665+($R665-$Q665)*P$1^$S665),1)</f>
        <v>1</v>
      </c>
      <c r="Q665" s="18">
        <f>$O$596+$P$596/(1+EXP(($Q$596-LOG10($O665))/$R$596))+$S$596/(1+EXP(($T$596-LOG10($O665))/$U$596))</f>
        <v>1</v>
      </c>
      <c r="R665" s="18">
        <f>$O$597+$P$597/(1+EXP(($Q$597-LOG10($O665))/$R$597))+$S$597/(1+EXP(($T$597-LOG10($O665))/$U$597))</f>
        <v>1</v>
      </c>
      <c r="S665" s="18">
        <f>$O$598+$P$598/(1+EXP(($Q$598-LOG10($O665))/$R$598))+$S$598/(1+EXP(($T$598-LOG10($O665))/$U$598))</f>
        <v>1</v>
      </c>
      <c r="T665">
        <f>IF(V$1=3,IF(T$1&lt;0,0,$Q665+($R665-$Q665)*T$1^$S665),1)</f>
        <v>1</v>
      </c>
      <c r="X665">
        <f>IF(Z$1=3,IF(X$1&lt;0,0,$Q665+($R665-$Q665)*X$1^$S665),1)</f>
        <v>1</v>
      </c>
      <c r="AB665">
        <f>IF(AD$1=3,IF(AB$1&lt;0,0,$Q665+($R665-$Q665)*AB$1^$S665),1)</f>
        <v>1</v>
      </c>
    </row>
    <row r="666" spans="2:28" x14ac:dyDescent="0.15">
      <c r="B666">
        <v>17.103000000000002</v>
      </c>
      <c r="C666">
        <v>20</v>
      </c>
      <c r="D666" s="18">
        <v>0.1079</v>
      </c>
      <c r="E666" s="18">
        <v>1.292E-5</v>
      </c>
      <c r="F666" s="18">
        <v>-0.99790000000000001</v>
      </c>
      <c r="G666" s="18">
        <v>0.60170000000000001</v>
      </c>
      <c r="H666" s="18">
        <v>-3.4419999999999998E-6</v>
      </c>
      <c r="I666" s="18">
        <v>0.19439999999999999</v>
      </c>
      <c r="J666" s="18">
        <v>0.48609999999999998</v>
      </c>
      <c r="K666" s="18">
        <v>6.9299999999999997E-7</v>
      </c>
      <c r="L666" s="18">
        <v>1.7549999999999999</v>
      </c>
      <c r="M666" s="18">
        <v>2.347</v>
      </c>
      <c r="O666" s="18">
        <f t="shared" ref="O666:O698" si="101">O87</f>
        <v>1</v>
      </c>
      <c r="P666">
        <f t="shared" ref="P666:P698" si="102">IF(R$1=3,IF(P$1&lt;0,0,$Q666+($R666-$Q666)*P$1^$S666),1)</f>
        <v>1</v>
      </c>
      <c r="Q666" s="18">
        <f t="shared" ref="Q666:Q698" si="103">$O$596+$P$596/(1+EXP(($Q$596-LOG10($O666))/$R$596))+$S$596/(1+EXP(($T$596-LOG10($O666))/$U$596))</f>
        <v>1</v>
      </c>
      <c r="R666" s="18">
        <f t="shared" ref="R666:R698" si="104">$O$597+$P$597/(1+EXP(($Q$597-LOG10($O666))/$R$597))+$S$597/(1+EXP(($T$597-LOG10($O666))/$U$597))</f>
        <v>1</v>
      </c>
      <c r="S666" s="18">
        <f t="shared" ref="S666:S698" si="105">$O$598+$P$598/(1+EXP(($Q$598-LOG10($O666))/$R$598))+$S$598/(1+EXP(($T$598-LOG10($O666))/$U$598))</f>
        <v>1</v>
      </c>
      <c r="T666">
        <f t="shared" ref="T666:T698" si="106">IF(V$1=3,IF(T$1&lt;0,0,$Q666+($R666-$Q666)*T$1^$S666),1)</f>
        <v>1</v>
      </c>
      <c r="X666">
        <f t="shared" ref="X666:X698" si="107">IF(Z$1=3,IF(X$1&lt;0,0,$Q666+($R666-$Q666)*X$1^$S666),1)</f>
        <v>1</v>
      </c>
      <c r="AB666">
        <f t="shared" ref="AB666:AB698" si="108">IF(AD$1=3,IF(AB$1&lt;0,0,$Q666+($R666-$Q666)*AB$1^$S666),1)</f>
        <v>1</v>
      </c>
    </row>
    <row r="667" spans="2:28" x14ac:dyDescent="0.15">
      <c r="B667">
        <v>31.263000000000002</v>
      </c>
      <c r="C667">
        <v>1</v>
      </c>
      <c r="D667" s="18">
        <v>-0.1552</v>
      </c>
      <c r="E667" s="18">
        <v>0.1108</v>
      </c>
      <c r="F667" s="18">
        <v>0.48359999999999997</v>
      </c>
      <c r="G667" s="18">
        <v>5.6750000000000002E-2</v>
      </c>
      <c r="H667" s="18">
        <v>-2.21</v>
      </c>
      <c r="I667" s="18">
        <v>4.899</v>
      </c>
      <c r="J667" s="18">
        <v>0.55149999999999999</v>
      </c>
      <c r="K667" s="18">
        <v>0.66739999999999999</v>
      </c>
      <c r="L667" s="18">
        <v>4.2889999999999997</v>
      </c>
      <c r="M667" s="18">
        <v>0.82169999999999999</v>
      </c>
      <c r="O667" s="18">
        <f t="shared" si="101"/>
        <v>1</v>
      </c>
      <c r="P667">
        <f t="shared" si="102"/>
        <v>1</v>
      </c>
      <c r="Q667" s="18">
        <f t="shared" si="103"/>
        <v>1</v>
      </c>
      <c r="R667" s="18">
        <f t="shared" si="104"/>
        <v>1</v>
      </c>
      <c r="S667" s="18">
        <f t="shared" si="105"/>
        <v>1</v>
      </c>
      <c r="T667">
        <f t="shared" si="106"/>
        <v>1</v>
      </c>
      <c r="X667">
        <f t="shared" si="107"/>
        <v>1</v>
      </c>
      <c r="AB667">
        <f t="shared" si="108"/>
        <v>1</v>
      </c>
    </row>
    <row r="668" spans="2:28" x14ac:dyDescent="0.15">
      <c r="B668">
        <v>31.263000000000002</v>
      </c>
      <c r="C668">
        <v>3</v>
      </c>
      <c r="D668" s="18">
        <v>-0.33629999999999999</v>
      </c>
      <c r="E668" s="18">
        <v>3.097</v>
      </c>
      <c r="F668" s="18">
        <v>1.7969999999999999</v>
      </c>
      <c r="G668" s="18">
        <v>0.47470000000000001</v>
      </c>
      <c r="H668" s="18">
        <v>-3.5920000000000001</v>
      </c>
      <c r="I668" s="18">
        <v>1.5669999999999999</v>
      </c>
      <c r="J668" s="18">
        <v>0.20979999999999999</v>
      </c>
      <c r="K668" s="18">
        <v>0.877</v>
      </c>
      <c r="L668" s="18">
        <v>2.58</v>
      </c>
      <c r="M668" s="18">
        <v>3.0089999999999999E-2</v>
      </c>
      <c r="O668" s="18">
        <f t="shared" si="101"/>
        <v>1</v>
      </c>
      <c r="P668">
        <f t="shared" si="102"/>
        <v>1</v>
      </c>
      <c r="Q668" s="18">
        <f t="shared" si="103"/>
        <v>1</v>
      </c>
      <c r="R668" s="18">
        <f t="shared" si="104"/>
        <v>1</v>
      </c>
      <c r="S668" s="18">
        <f t="shared" si="105"/>
        <v>1</v>
      </c>
      <c r="T668">
        <f t="shared" si="106"/>
        <v>1</v>
      </c>
      <c r="X668">
        <f t="shared" si="107"/>
        <v>1</v>
      </c>
      <c r="AB668">
        <f t="shared" si="108"/>
        <v>1</v>
      </c>
    </row>
    <row r="669" spans="2:28" x14ac:dyDescent="0.15">
      <c r="B669">
        <v>31.263000000000002</v>
      </c>
      <c r="C669">
        <v>5</v>
      </c>
      <c r="D669" s="18">
        <v>-8.1960000000000005E-2</v>
      </c>
      <c r="E669" s="18">
        <v>0.36780000000000002</v>
      </c>
      <c r="F669" s="18">
        <v>4.0730000000000004</v>
      </c>
      <c r="G669" s="18">
        <v>0.9869</v>
      </c>
      <c r="H669" s="18">
        <v>0.14280000000000001</v>
      </c>
      <c r="I669" s="18">
        <v>1.903</v>
      </c>
      <c r="J669" s="18">
        <v>8.0369999999999997E-2</v>
      </c>
      <c r="K669" s="18">
        <v>-0.36570000000000003</v>
      </c>
      <c r="L669" s="18">
        <v>2.7330000000000001</v>
      </c>
      <c r="M669" s="18">
        <v>0.439</v>
      </c>
      <c r="O669" s="18">
        <f t="shared" si="101"/>
        <v>1</v>
      </c>
      <c r="P669">
        <f t="shared" si="102"/>
        <v>1</v>
      </c>
      <c r="Q669" s="18">
        <f t="shared" si="103"/>
        <v>1</v>
      </c>
      <c r="R669" s="18">
        <f t="shared" si="104"/>
        <v>1</v>
      </c>
      <c r="S669" s="18">
        <f t="shared" si="105"/>
        <v>1</v>
      </c>
      <c r="T669">
        <f t="shared" si="106"/>
        <v>1</v>
      </c>
      <c r="X669">
        <f t="shared" si="107"/>
        <v>1</v>
      </c>
      <c r="AB669">
        <f t="shared" si="108"/>
        <v>1</v>
      </c>
    </row>
    <row r="670" spans="2:28" x14ac:dyDescent="0.15">
      <c r="B670">
        <v>31.263000000000002</v>
      </c>
      <c r="C670">
        <v>7</v>
      </c>
      <c r="D670" s="18">
        <v>-0.11559999999999999</v>
      </c>
      <c r="E670" s="18">
        <v>-0.23710000000000001</v>
      </c>
      <c r="F670" s="18">
        <v>2.1120000000000001</v>
      </c>
      <c r="G670" s="18">
        <v>4.4880000000000003E-2</v>
      </c>
      <c r="H670" s="18">
        <v>0.434</v>
      </c>
      <c r="I670" s="18">
        <v>2.214</v>
      </c>
      <c r="J670" s="18">
        <v>0.1643</v>
      </c>
      <c r="K670" s="18">
        <v>-0.39040000000000002</v>
      </c>
      <c r="L670" s="18">
        <v>3.508</v>
      </c>
      <c r="M670" s="18">
        <v>0.46260000000000001</v>
      </c>
      <c r="O670" s="18">
        <f t="shared" si="101"/>
        <v>1</v>
      </c>
      <c r="P670">
        <f t="shared" si="102"/>
        <v>1</v>
      </c>
      <c r="Q670" s="18">
        <f t="shared" si="103"/>
        <v>1</v>
      </c>
      <c r="R670" s="18">
        <f t="shared" si="104"/>
        <v>1</v>
      </c>
      <c r="S670" s="18">
        <f t="shared" si="105"/>
        <v>1</v>
      </c>
      <c r="T670">
        <f t="shared" si="106"/>
        <v>1</v>
      </c>
      <c r="X670">
        <f t="shared" si="107"/>
        <v>1</v>
      </c>
      <c r="AB670">
        <f t="shared" si="108"/>
        <v>1</v>
      </c>
    </row>
    <row r="671" spans="2:28" x14ac:dyDescent="0.15">
      <c r="B671">
        <v>31.263000000000002</v>
      </c>
      <c r="C671">
        <v>10</v>
      </c>
      <c r="D671" s="18">
        <v>-0.31090000000000001</v>
      </c>
      <c r="E671" s="18">
        <v>-0.69230000000000003</v>
      </c>
      <c r="F671" s="18">
        <v>1.8280000000000001</v>
      </c>
      <c r="G671" s="18">
        <v>3.0550000000000001E-2</v>
      </c>
      <c r="H671" s="18">
        <v>0.96989999999999998</v>
      </c>
      <c r="I671" s="18">
        <v>1.9179999999999999</v>
      </c>
      <c r="J671" s="18">
        <v>0.1009</v>
      </c>
      <c r="K671" s="18">
        <v>-0.44850000000000001</v>
      </c>
      <c r="L671" s="18">
        <v>3.8580000000000001</v>
      </c>
      <c r="M671" s="18">
        <v>0.12740000000000001</v>
      </c>
      <c r="O671" s="18">
        <f t="shared" si="101"/>
        <v>1</v>
      </c>
      <c r="P671">
        <f t="shared" si="102"/>
        <v>1</v>
      </c>
      <c r="Q671" s="18">
        <f t="shared" si="103"/>
        <v>1</v>
      </c>
      <c r="R671" s="18">
        <f t="shared" si="104"/>
        <v>1</v>
      </c>
      <c r="S671" s="18">
        <f t="shared" si="105"/>
        <v>1</v>
      </c>
      <c r="T671">
        <f t="shared" si="106"/>
        <v>1</v>
      </c>
      <c r="X671">
        <f t="shared" si="107"/>
        <v>1</v>
      </c>
      <c r="AB671">
        <f t="shared" si="108"/>
        <v>1</v>
      </c>
    </row>
    <row r="672" spans="2:28" x14ac:dyDescent="0.15">
      <c r="B672">
        <v>31.263000000000002</v>
      </c>
      <c r="C672">
        <v>15</v>
      </c>
      <c r="D672" s="18">
        <v>-1.1379999999999999</v>
      </c>
      <c r="E672" s="18">
        <v>1.0089999999999999</v>
      </c>
      <c r="F672" s="18">
        <v>0.91410000000000002</v>
      </c>
      <c r="G672" s="18">
        <v>5.2170000000000001E-2</v>
      </c>
      <c r="H672" s="18">
        <v>1.024</v>
      </c>
      <c r="I672" s="18">
        <v>1.986</v>
      </c>
      <c r="J672" s="18">
        <v>6.6439999999999999E-2</v>
      </c>
      <c r="K672" s="18">
        <v>-1.0860000000000001</v>
      </c>
      <c r="L672" s="18">
        <v>2.0939999999999999</v>
      </c>
      <c r="M672" s="18">
        <v>0.43580000000000002</v>
      </c>
      <c r="O672" s="18">
        <f t="shared" si="101"/>
        <v>1</v>
      </c>
      <c r="P672">
        <f t="shared" si="102"/>
        <v>1</v>
      </c>
      <c r="Q672" s="18">
        <f t="shared" si="103"/>
        <v>1</v>
      </c>
      <c r="R672" s="18">
        <f t="shared" si="104"/>
        <v>1</v>
      </c>
      <c r="S672" s="18">
        <f t="shared" si="105"/>
        <v>1</v>
      </c>
      <c r="T672">
        <f t="shared" si="106"/>
        <v>1</v>
      </c>
      <c r="X672">
        <f t="shared" si="107"/>
        <v>1</v>
      </c>
      <c r="AB672">
        <f t="shared" si="108"/>
        <v>1</v>
      </c>
    </row>
    <row r="673" spans="2:28" x14ac:dyDescent="0.15">
      <c r="B673">
        <v>31.263000000000002</v>
      </c>
      <c r="C673">
        <v>20</v>
      </c>
      <c r="D673" s="18">
        <v>-0.64700000000000002</v>
      </c>
      <c r="E673" s="18">
        <v>-5.1159999999999997</v>
      </c>
      <c r="F673" s="18">
        <v>1.7370000000000001</v>
      </c>
      <c r="G673" s="18">
        <v>3.04E-2</v>
      </c>
      <c r="H673" s="18">
        <v>5.8620000000000001</v>
      </c>
      <c r="I673" s="18">
        <v>1.82</v>
      </c>
      <c r="J673" s="18">
        <v>6.3839999999999994E-2</v>
      </c>
      <c r="K673" s="18">
        <v>-0.2797</v>
      </c>
      <c r="L673" s="18">
        <v>3.2189999999999999</v>
      </c>
      <c r="M673" s="18">
        <v>0.1792</v>
      </c>
      <c r="O673" s="18">
        <f t="shared" si="101"/>
        <v>1</v>
      </c>
      <c r="P673">
        <f t="shared" si="102"/>
        <v>1</v>
      </c>
      <c r="Q673" s="18">
        <f t="shared" si="103"/>
        <v>1</v>
      </c>
      <c r="R673" s="18">
        <f t="shared" si="104"/>
        <v>1</v>
      </c>
      <c r="S673" s="18">
        <f t="shared" si="105"/>
        <v>1</v>
      </c>
      <c r="T673">
        <f t="shared" si="106"/>
        <v>1</v>
      </c>
      <c r="X673">
        <f t="shared" si="107"/>
        <v>1</v>
      </c>
      <c r="AB673">
        <f t="shared" si="108"/>
        <v>1</v>
      </c>
    </row>
    <row r="674" spans="2:28" x14ac:dyDescent="0.15">
      <c r="B674">
        <v>49.982999999999997</v>
      </c>
      <c r="C674">
        <v>1</v>
      </c>
      <c r="D674" s="18">
        <v>0.22109999999999999</v>
      </c>
      <c r="E674" s="18">
        <v>-0.30630000000000002</v>
      </c>
      <c r="F674" s="18">
        <v>9.2810000000000004E-2</v>
      </c>
      <c r="G674" s="18">
        <v>6.8140000000000006E-2</v>
      </c>
      <c r="H674" s="18">
        <v>0.39839999999999998</v>
      </c>
      <c r="I674" s="18">
        <v>1.6870000000000001</v>
      </c>
      <c r="J674" s="18">
        <v>1.486</v>
      </c>
      <c r="K674" s="18">
        <v>-0.19919999999999999</v>
      </c>
      <c r="L674" s="18">
        <v>3.58</v>
      </c>
      <c r="M674" s="18">
        <v>0.23119999999999999</v>
      </c>
      <c r="O674" s="18">
        <f t="shared" si="101"/>
        <v>1</v>
      </c>
      <c r="P674">
        <f t="shared" si="102"/>
        <v>1</v>
      </c>
      <c r="Q674" s="18">
        <f t="shared" si="103"/>
        <v>1</v>
      </c>
      <c r="R674" s="18">
        <f t="shared" si="104"/>
        <v>1</v>
      </c>
      <c r="S674" s="18">
        <f t="shared" si="105"/>
        <v>1</v>
      </c>
      <c r="T674">
        <f t="shared" si="106"/>
        <v>1</v>
      </c>
      <c r="X674">
        <f t="shared" si="107"/>
        <v>1</v>
      </c>
      <c r="AB674">
        <f t="shared" si="108"/>
        <v>1</v>
      </c>
    </row>
    <row r="675" spans="2:28" x14ac:dyDescent="0.15">
      <c r="B675">
        <v>49.982999999999997</v>
      </c>
      <c r="C675">
        <v>3</v>
      </c>
      <c r="D675" s="18">
        <v>0.19059999999999999</v>
      </c>
      <c r="E675" s="18">
        <v>-0.70820000000000005</v>
      </c>
      <c r="F675" s="18">
        <v>1.6759999999999999</v>
      </c>
      <c r="G675" s="18">
        <v>0.1948</v>
      </c>
      <c r="H675" s="18">
        <v>-0.23699999999999999</v>
      </c>
      <c r="I675" s="18">
        <v>0.24779999999999999</v>
      </c>
      <c r="J675" s="18">
        <v>6.7909999999999998E-2</v>
      </c>
      <c r="K675" s="18">
        <v>0.88980000000000004</v>
      </c>
      <c r="L675" s="18">
        <v>2.56</v>
      </c>
      <c r="M675" s="18">
        <v>0.17319999999999999</v>
      </c>
      <c r="O675" s="18">
        <f t="shared" si="101"/>
        <v>1</v>
      </c>
      <c r="P675">
        <f t="shared" si="102"/>
        <v>1</v>
      </c>
      <c r="Q675" s="18">
        <f t="shared" si="103"/>
        <v>1</v>
      </c>
      <c r="R675" s="18">
        <f t="shared" si="104"/>
        <v>1</v>
      </c>
      <c r="S675" s="18">
        <f t="shared" si="105"/>
        <v>1</v>
      </c>
      <c r="T675">
        <f t="shared" si="106"/>
        <v>1</v>
      </c>
      <c r="X675">
        <f t="shared" si="107"/>
        <v>1</v>
      </c>
      <c r="AB675">
        <f t="shared" si="108"/>
        <v>1</v>
      </c>
    </row>
    <row r="676" spans="2:28" x14ac:dyDescent="0.15">
      <c r="B676">
        <v>49.982999999999997</v>
      </c>
      <c r="C676">
        <v>5</v>
      </c>
      <c r="D676" s="18">
        <v>-6.7549999999999999E-2</v>
      </c>
      <c r="E676" s="18">
        <v>-0.26390000000000002</v>
      </c>
      <c r="F676" s="18">
        <v>1.472</v>
      </c>
      <c r="G676" s="18">
        <v>7.8520000000000006E-2</v>
      </c>
      <c r="H676" s="18">
        <v>0.26029999999999998</v>
      </c>
      <c r="I676" s="18">
        <v>1.968</v>
      </c>
      <c r="J676" s="18">
        <v>3.8730000000000001E-2</v>
      </c>
      <c r="K676" s="18">
        <v>0.1767</v>
      </c>
      <c r="L676" s="18">
        <v>3.2570000000000001</v>
      </c>
      <c r="M676" s="18">
        <v>0.11219999999999999</v>
      </c>
      <c r="O676" s="18">
        <f t="shared" si="101"/>
        <v>1</v>
      </c>
      <c r="P676">
        <f t="shared" si="102"/>
        <v>1</v>
      </c>
      <c r="Q676" s="18">
        <f t="shared" si="103"/>
        <v>1</v>
      </c>
      <c r="R676" s="18">
        <f t="shared" si="104"/>
        <v>1</v>
      </c>
      <c r="S676" s="18">
        <f t="shared" si="105"/>
        <v>1</v>
      </c>
      <c r="T676">
        <f t="shared" si="106"/>
        <v>1</v>
      </c>
      <c r="X676">
        <f t="shared" si="107"/>
        <v>1</v>
      </c>
      <c r="AB676">
        <f t="shared" si="108"/>
        <v>1</v>
      </c>
    </row>
    <row r="677" spans="2:28" x14ac:dyDescent="0.15">
      <c r="B677">
        <v>49.982999999999997</v>
      </c>
      <c r="C677">
        <v>7</v>
      </c>
      <c r="D677" s="18">
        <v>-8.5970000000000005E-2</v>
      </c>
      <c r="E677" s="18">
        <v>-0.2321</v>
      </c>
      <c r="F677" s="18">
        <v>0.872</v>
      </c>
      <c r="G677" s="18">
        <v>6.9279999999999994E-2</v>
      </c>
      <c r="H677" s="18">
        <v>0.42980000000000002</v>
      </c>
      <c r="I677" s="18">
        <v>2.1949999999999998</v>
      </c>
      <c r="J677" s="18">
        <v>0.48870000000000002</v>
      </c>
      <c r="K677" s="18">
        <v>-8.3199999999999996E-2</v>
      </c>
      <c r="L677" s="18">
        <v>2.6949999999999998</v>
      </c>
      <c r="M677" s="18">
        <v>3.006E-2</v>
      </c>
      <c r="O677" s="18">
        <f t="shared" si="101"/>
        <v>1</v>
      </c>
      <c r="P677">
        <f t="shared" si="102"/>
        <v>1</v>
      </c>
      <c r="Q677" s="18">
        <f t="shared" si="103"/>
        <v>1</v>
      </c>
      <c r="R677" s="18">
        <f t="shared" si="104"/>
        <v>1</v>
      </c>
      <c r="S677" s="18">
        <f t="shared" si="105"/>
        <v>1</v>
      </c>
      <c r="T677">
        <f t="shared" si="106"/>
        <v>1</v>
      </c>
      <c r="X677">
        <f t="shared" si="107"/>
        <v>1</v>
      </c>
      <c r="AB677">
        <f t="shared" si="108"/>
        <v>1</v>
      </c>
    </row>
    <row r="678" spans="2:28" x14ac:dyDescent="0.15">
      <c r="B678">
        <v>49.982999999999997</v>
      </c>
      <c r="C678">
        <v>10</v>
      </c>
      <c r="D678" s="18">
        <v>-0.1139</v>
      </c>
      <c r="E678" s="18">
        <v>0.69330000000000003</v>
      </c>
      <c r="F678" s="18">
        <v>1.7310000000000001</v>
      </c>
      <c r="G678" s="18">
        <v>3.0419999999999999E-2</v>
      </c>
      <c r="H678" s="18">
        <v>0.8246</v>
      </c>
      <c r="I678" s="18">
        <v>1.9</v>
      </c>
      <c r="J678" s="18">
        <v>3.4930000000000003E-2</v>
      </c>
      <c r="K678" s="18">
        <v>-1.425</v>
      </c>
      <c r="L678" s="18">
        <v>1.607</v>
      </c>
      <c r="M678" s="18">
        <v>5.5300000000000002E-2</v>
      </c>
      <c r="O678" s="18">
        <f t="shared" si="101"/>
        <v>1</v>
      </c>
      <c r="P678">
        <f t="shared" si="102"/>
        <v>1</v>
      </c>
      <c r="Q678" s="18">
        <f t="shared" si="103"/>
        <v>1</v>
      </c>
      <c r="R678" s="18">
        <f t="shared" si="104"/>
        <v>1</v>
      </c>
      <c r="S678" s="18">
        <f t="shared" si="105"/>
        <v>1</v>
      </c>
      <c r="T678">
        <f t="shared" si="106"/>
        <v>1</v>
      </c>
      <c r="X678">
        <f t="shared" si="107"/>
        <v>1</v>
      </c>
      <c r="AB678">
        <f t="shared" si="108"/>
        <v>1</v>
      </c>
    </row>
    <row r="679" spans="2:28" x14ac:dyDescent="0.15">
      <c r="B679">
        <v>49.982999999999997</v>
      </c>
      <c r="C679">
        <v>15</v>
      </c>
      <c r="D679" s="18">
        <v>1.155E-2</v>
      </c>
      <c r="E679" s="18">
        <v>-0.35560000000000003</v>
      </c>
      <c r="F679" s="18">
        <v>0.27729999999999999</v>
      </c>
      <c r="G679" s="18">
        <v>8.5300000000000001E-2</v>
      </c>
      <c r="H679" s="18">
        <v>0.61350000000000005</v>
      </c>
      <c r="I679" s="18">
        <v>2.0030000000000001</v>
      </c>
      <c r="J679" s="18">
        <v>3.0470000000000001E-2</v>
      </c>
      <c r="K679" s="18">
        <v>-0.29020000000000001</v>
      </c>
      <c r="L679" s="18">
        <v>2.331</v>
      </c>
      <c r="M679" s="18">
        <v>7.0660000000000001E-2</v>
      </c>
      <c r="O679" s="18">
        <f t="shared" si="101"/>
        <v>1</v>
      </c>
      <c r="P679">
        <f t="shared" si="102"/>
        <v>1</v>
      </c>
      <c r="Q679" s="18">
        <f t="shared" si="103"/>
        <v>1</v>
      </c>
      <c r="R679" s="18">
        <f t="shared" si="104"/>
        <v>1</v>
      </c>
      <c r="S679" s="18">
        <f t="shared" si="105"/>
        <v>1</v>
      </c>
      <c r="T679">
        <f t="shared" si="106"/>
        <v>1</v>
      </c>
      <c r="X679">
        <f t="shared" si="107"/>
        <v>1</v>
      </c>
      <c r="AB679">
        <f t="shared" si="108"/>
        <v>1</v>
      </c>
    </row>
    <row r="680" spans="2:28" x14ac:dyDescent="0.15">
      <c r="B680">
        <v>49.982999999999997</v>
      </c>
      <c r="C680">
        <v>20</v>
      </c>
      <c r="D680" s="18">
        <v>-0.63239999999999996</v>
      </c>
      <c r="E680" s="18">
        <v>-0.1988</v>
      </c>
      <c r="F680" s="18">
        <v>2.2770000000000001</v>
      </c>
      <c r="G680" s="18">
        <v>0.21279999999999999</v>
      </c>
      <c r="H680" s="18">
        <v>0.83350000000000002</v>
      </c>
      <c r="I680" s="18">
        <v>1.9790000000000001</v>
      </c>
      <c r="J680" s="18">
        <v>3.0009999999999998E-2</v>
      </c>
      <c r="K680" s="18">
        <v>-7.4560000000000001E-2</v>
      </c>
      <c r="L680" s="18">
        <v>2.343</v>
      </c>
      <c r="M680" s="18">
        <v>2.4969999999999999</v>
      </c>
      <c r="O680" s="18">
        <f t="shared" si="101"/>
        <v>1</v>
      </c>
      <c r="P680">
        <f t="shared" si="102"/>
        <v>1</v>
      </c>
      <c r="Q680" s="18">
        <f t="shared" si="103"/>
        <v>1</v>
      </c>
      <c r="R680" s="18">
        <f t="shared" si="104"/>
        <v>1</v>
      </c>
      <c r="S680" s="18">
        <f t="shared" si="105"/>
        <v>1</v>
      </c>
      <c r="T680">
        <f t="shared" si="106"/>
        <v>1</v>
      </c>
      <c r="X680">
        <f t="shared" si="107"/>
        <v>1</v>
      </c>
      <c r="AB680">
        <f t="shared" si="108"/>
        <v>1</v>
      </c>
    </row>
    <row r="681" spans="2:28" x14ac:dyDescent="0.15">
      <c r="B681">
        <v>67.763000000000005</v>
      </c>
      <c r="C681">
        <v>1</v>
      </c>
      <c r="D681" s="18">
        <v>0.51270000000000004</v>
      </c>
      <c r="E681" s="18">
        <v>-0.63360000000000005</v>
      </c>
      <c r="F681" s="18">
        <v>0.41099999999999998</v>
      </c>
      <c r="G681" s="18">
        <v>0.39129999999999998</v>
      </c>
      <c r="H681" s="18">
        <v>0.77829999999999999</v>
      </c>
      <c r="I681" s="18">
        <v>1.7529999999999999</v>
      </c>
      <c r="J681" s="18">
        <v>0.69720000000000004</v>
      </c>
      <c r="K681" s="18">
        <v>-0.55349999999999999</v>
      </c>
      <c r="L681" s="18">
        <v>3.03</v>
      </c>
      <c r="M681" s="18">
        <v>0.73970000000000002</v>
      </c>
      <c r="O681" s="18">
        <f t="shared" si="101"/>
        <v>1.1294</v>
      </c>
      <c r="P681">
        <f t="shared" si="102"/>
        <v>1</v>
      </c>
      <c r="Q681" s="18">
        <f t="shared" si="103"/>
        <v>1</v>
      </c>
      <c r="R681" s="18">
        <f t="shared" si="104"/>
        <v>1</v>
      </c>
      <c r="S681" s="18">
        <f t="shared" si="105"/>
        <v>1</v>
      </c>
      <c r="T681">
        <f t="shared" si="106"/>
        <v>1</v>
      </c>
      <c r="X681">
        <f t="shared" si="107"/>
        <v>1</v>
      </c>
      <c r="AB681">
        <f t="shared" si="108"/>
        <v>1</v>
      </c>
    </row>
    <row r="682" spans="2:28" x14ac:dyDescent="0.15">
      <c r="B682">
        <v>67.763000000000005</v>
      </c>
      <c r="C682">
        <v>3</v>
      </c>
      <c r="D682" s="18">
        <v>0.72340000000000004</v>
      </c>
      <c r="E682" s="18">
        <v>-0.94530000000000003</v>
      </c>
      <c r="F682" s="18">
        <v>0.57750000000000001</v>
      </c>
      <c r="G682" s="18">
        <v>0.3695</v>
      </c>
      <c r="H682" s="18">
        <v>-0.1164</v>
      </c>
      <c r="I682" s="18">
        <v>1.917</v>
      </c>
      <c r="J682" s="18">
        <v>6.7720000000000002E-2</v>
      </c>
      <c r="K682" s="18">
        <v>0.57530000000000003</v>
      </c>
      <c r="L682" s="18">
        <v>2.5880000000000001</v>
      </c>
      <c r="M682" s="18">
        <v>0.14940000000000001</v>
      </c>
      <c r="O682" s="18">
        <f t="shared" si="101"/>
        <v>1.4218999999999999</v>
      </c>
      <c r="P682">
        <f t="shared" si="102"/>
        <v>1</v>
      </c>
      <c r="Q682" s="18">
        <f t="shared" si="103"/>
        <v>1</v>
      </c>
      <c r="R682" s="18">
        <f t="shared" si="104"/>
        <v>1</v>
      </c>
      <c r="S682" s="18">
        <f t="shared" si="105"/>
        <v>1</v>
      </c>
      <c r="T682">
        <f t="shared" si="106"/>
        <v>1</v>
      </c>
      <c r="X682">
        <f t="shared" si="107"/>
        <v>1</v>
      </c>
      <c r="AB682">
        <f t="shared" si="108"/>
        <v>1</v>
      </c>
    </row>
    <row r="683" spans="2:28" x14ac:dyDescent="0.15">
      <c r="B683">
        <v>67.763000000000005</v>
      </c>
      <c r="C683">
        <v>5</v>
      </c>
      <c r="D683" s="18">
        <v>0.61240000000000006</v>
      </c>
      <c r="E683" s="18">
        <v>-0.86580000000000001</v>
      </c>
      <c r="F683" s="18">
        <v>0.88660000000000005</v>
      </c>
      <c r="G683" s="18">
        <v>0.37040000000000001</v>
      </c>
      <c r="H683" s="18">
        <v>-9.8369999999999999E-2</v>
      </c>
      <c r="I683" s="18">
        <v>1.891</v>
      </c>
      <c r="J683" s="18">
        <v>3.4689999999999999E-2</v>
      </c>
      <c r="K683" s="18">
        <v>0.57789999999999997</v>
      </c>
      <c r="L683" s="18">
        <v>2.9550000000000001</v>
      </c>
      <c r="M683" s="18">
        <v>0.18149999999999999</v>
      </c>
      <c r="O683" s="18">
        <f t="shared" si="101"/>
        <v>1.7901</v>
      </c>
      <c r="P683">
        <f t="shared" si="102"/>
        <v>1</v>
      </c>
      <c r="Q683" s="18">
        <f t="shared" si="103"/>
        <v>1</v>
      </c>
      <c r="R683" s="18">
        <f t="shared" si="104"/>
        <v>1</v>
      </c>
      <c r="S683" s="18">
        <f t="shared" si="105"/>
        <v>1</v>
      </c>
      <c r="T683">
        <f t="shared" si="106"/>
        <v>1</v>
      </c>
      <c r="X683">
        <f t="shared" si="107"/>
        <v>1</v>
      </c>
      <c r="AB683">
        <f t="shared" si="108"/>
        <v>1</v>
      </c>
    </row>
    <row r="684" spans="2:28" x14ac:dyDescent="0.15">
      <c r="B684">
        <v>67.763000000000005</v>
      </c>
      <c r="C684">
        <v>7</v>
      </c>
      <c r="D684" s="18">
        <v>0.627</v>
      </c>
      <c r="E684" s="18">
        <v>-0.85350000000000004</v>
      </c>
      <c r="F684" s="18">
        <v>0.79920000000000002</v>
      </c>
      <c r="G684" s="18">
        <v>3.8960000000000002E-2</v>
      </c>
      <c r="H684" s="18">
        <v>0.5625</v>
      </c>
      <c r="I684" s="18">
        <v>2.0489999999999999</v>
      </c>
      <c r="J684" s="18">
        <v>0.62270000000000003</v>
      </c>
      <c r="K684" s="18">
        <v>-0.1658</v>
      </c>
      <c r="L684" s="18">
        <v>1.3620000000000001</v>
      </c>
      <c r="M684" s="18">
        <v>6.6250000000000003E-2</v>
      </c>
      <c r="O684" s="18">
        <f t="shared" si="101"/>
        <v>2.2536</v>
      </c>
      <c r="P684">
        <f t="shared" si="102"/>
        <v>1</v>
      </c>
      <c r="Q684" s="18">
        <f t="shared" si="103"/>
        <v>1</v>
      </c>
      <c r="R684" s="18">
        <f t="shared" si="104"/>
        <v>1</v>
      </c>
      <c r="S684" s="18">
        <f t="shared" si="105"/>
        <v>1</v>
      </c>
      <c r="T684">
        <f t="shared" si="106"/>
        <v>1</v>
      </c>
      <c r="X684">
        <f t="shared" si="107"/>
        <v>1</v>
      </c>
      <c r="AB684">
        <f t="shared" si="108"/>
        <v>1</v>
      </c>
    </row>
    <row r="685" spans="2:28" x14ac:dyDescent="0.15">
      <c r="B685">
        <v>67.763000000000005</v>
      </c>
      <c r="C685">
        <v>10</v>
      </c>
      <c r="D685" s="18">
        <v>0.80789999999999995</v>
      </c>
      <c r="E685" s="18">
        <v>-1.0329999999999999</v>
      </c>
      <c r="F685" s="18">
        <v>0.79290000000000005</v>
      </c>
      <c r="G685" s="18">
        <v>5.296E-2</v>
      </c>
      <c r="H685" s="18">
        <v>0.21160000000000001</v>
      </c>
      <c r="I685" s="18">
        <v>2.0920000000000001</v>
      </c>
      <c r="J685" s="18">
        <v>3.1899999999999998E-2</v>
      </c>
      <c r="K685" s="18">
        <v>0.18770000000000001</v>
      </c>
      <c r="L685" s="18">
        <v>3.3660000000000001</v>
      </c>
      <c r="M685" s="18">
        <v>0.17760000000000001</v>
      </c>
      <c r="O685" s="18">
        <f t="shared" si="101"/>
        <v>2.8371</v>
      </c>
      <c r="P685">
        <f t="shared" si="102"/>
        <v>1</v>
      </c>
      <c r="Q685" s="18">
        <f t="shared" si="103"/>
        <v>1</v>
      </c>
      <c r="R685" s="18">
        <f t="shared" si="104"/>
        <v>1</v>
      </c>
      <c r="S685" s="18">
        <f t="shared" si="105"/>
        <v>1</v>
      </c>
      <c r="T685">
        <f t="shared" si="106"/>
        <v>1</v>
      </c>
      <c r="X685">
        <f t="shared" si="107"/>
        <v>1</v>
      </c>
      <c r="AB685">
        <f t="shared" si="108"/>
        <v>1</v>
      </c>
    </row>
    <row r="686" spans="2:28" x14ac:dyDescent="0.15">
      <c r="B686">
        <v>67.763000000000005</v>
      </c>
      <c r="C686">
        <v>15</v>
      </c>
      <c r="D686" s="18">
        <v>1.006</v>
      </c>
      <c r="E686" s="18">
        <v>-1.502</v>
      </c>
      <c r="F686" s="18">
        <v>0.80259999999999998</v>
      </c>
      <c r="G686" s="18">
        <v>4.7210000000000002E-2</v>
      </c>
      <c r="H686" s="18">
        <v>0.99690000000000001</v>
      </c>
      <c r="I686" s="18">
        <v>1.673</v>
      </c>
      <c r="J686" s="18">
        <v>0.26529999999999998</v>
      </c>
      <c r="K686" s="18">
        <v>-0.46450000000000002</v>
      </c>
      <c r="L686" s="18">
        <v>1.58</v>
      </c>
      <c r="M686" s="18">
        <v>0.1116</v>
      </c>
      <c r="O686" s="18">
        <f t="shared" si="101"/>
        <v>3.5716999999999999</v>
      </c>
      <c r="P686">
        <f t="shared" si="102"/>
        <v>1</v>
      </c>
      <c r="Q686" s="18">
        <f t="shared" si="103"/>
        <v>1</v>
      </c>
      <c r="R686" s="18">
        <f t="shared" si="104"/>
        <v>1</v>
      </c>
      <c r="S686" s="18">
        <f t="shared" si="105"/>
        <v>1</v>
      </c>
      <c r="T686">
        <f t="shared" si="106"/>
        <v>1</v>
      </c>
      <c r="X686">
        <f t="shared" si="107"/>
        <v>1</v>
      </c>
      <c r="AB686">
        <f t="shared" si="108"/>
        <v>1</v>
      </c>
    </row>
    <row r="687" spans="2:28" x14ac:dyDescent="0.15">
      <c r="B687">
        <v>67.763000000000005</v>
      </c>
      <c r="C687">
        <v>20</v>
      </c>
      <c r="D687" s="18">
        <v>1.034</v>
      </c>
      <c r="E687" s="18">
        <v>-1.7390000000000001</v>
      </c>
      <c r="F687" s="18">
        <v>0.82620000000000005</v>
      </c>
      <c r="G687" s="18">
        <v>7.9740000000000005E-2</v>
      </c>
      <c r="H687" s="18">
        <v>1.4259999999999999</v>
      </c>
      <c r="I687" s="18">
        <v>1.3959999999999999</v>
      </c>
      <c r="J687" s="18">
        <v>0.3125</v>
      </c>
      <c r="K687" s="18">
        <v>-0.7248</v>
      </c>
      <c r="L687" s="18">
        <v>1.409</v>
      </c>
      <c r="M687" s="18">
        <v>0.1187</v>
      </c>
      <c r="O687" s="18">
        <f t="shared" si="101"/>
        <v>4.4965000000000002</v>
      </c>
      <c r="P687">
        <f t="shared" si="102"/>
        <v>1</v>
      </c>
      <c r="Q687" s="18">
        <f t="shared" si="103"/>
        <v>1</v>
      </c>
      <c r="R687" s="18">
        <f t="shared" si="104"/>
        <v>1</v>
      </c>
      <c r="S687" s="18">
        <f t="shared" si="105"/>
        <v>1</v>
      </c>
      <c r="T687">
        <f t="shared" si="106"/>
        <v>1</v>
      </c>
      <c r="X687">
        <f t="shared" si="107"/>
        <v>1</v>
      </c>
      <c r="AB687">
        <f t="shared" si="108"/>
        <v>1</v>
      </c>
    </row>
    <row r="688" spans="2:28" x14ac:dyDescent="0.15">
      <c r="B688">
        <v>92.162999999999997</v>
      </c>
      <c r="C688">
        <v>1</v>
      </c>
      <c r="D688" s="18">
        <v>1.9699999999999999E-2</v>
      </c>
      <c r="E688" s="18">
        <v>0.25640000000000002</v>
      </c>
      <c r="F688" s="18">
        <v>0.79159999999999997</v>
      </c>
      <c r="G688" s="18">
        <v>9.6439999999999998E-2</v>
      </c>
      <c r="H688" s="18">
        <v>0.1774</v>
      </c>
      <c r="I688" s="18">
        <v>2.2130000000000001</v>
      </c>
      <c r="J688" s="18">
        <v>0.35039999999999999</v>
      </c>
      <c r="K688" s="18">
        <v>-0.22189999999999999</v>
      </c>
      <c r="L688" s="18">
        <v>3.4990000000000001</v>
      </c>
      <c r="M688" s="18">
        <v>0.41270000000000001</v>
      </c>
      <c r="O688" s="18">
        <f t="shared" si="101"/>
        <v>5.6607000000000003</v>
      </c>
      <c r="P688">
        <f t="shared" si="102"/>
        <v>1</v>
      </c>
      <c r="Q688" s="18">
        <f t="shared" si="103"/>
        <v>1</v>
      </c>
      <c r="R688" s="18">
        <f t="shared" si="104"/>
        <v>1</v>
      </c>
      <c r="S688" s="18">
        <f t="shared" si="105"/>
        <v>1</v>
      </c>
      <c r="T688">
        <f t="shared" si="106"/>
        <v>1</v>
      </c>
      <c r="X688">
        <f t="shared" si="107"/>
        <v>1</v>
      </c>
      <c r="AB688">
        <f t="shared" si="108"/>
        <v>1</v>
      </c>
    </row>
    <row r="689" spans="2:28" x14ac:dyDescent="0.15">
      <c r="B689">
        <v>92.162999999999997</v>
      </c>
      <c r="C689">
        <v>3</v>
      </c>
      <c r="D689" s="18">
        <v>-6.4299999999999996E-2</v>
      </c>
      <c r="E689" s="18">
        <v>0.2853</v>
      </c>
      <c r="F689" s="18">
        <v>0.81589999999999996</v>
      </c>
      <c r="G689" s="18">
        <v>9.4409999999999994E-2</v>
      </c>
      <c r="H689" s="18">
        <v>-0.37840000000000001</v>
      </c>
      <c r="I689" s="18">
        <v>1.583</v>
      </c>
      <c r="J689" s="18">
        <v>0.22600000000000001</v>
      </c>
      <c r="K689" s="18">
        <v>0.49640000000000001</v>
      </c>
      <c r="L689" s="18">
        <v>2.5150000000000001</v>
      </c>
      <c r="M689" s="18">
        <v>0.15579999999999999</v>
      </c>
      <c r="O689" s="18">
        <f t="shared" si="101"/>
        <v>7.1265000000000001</v>
      </c>
      <c r="P689">
        <f t="shared" si="102"/>
        <v>1</v>
      </c>
      <c r="Q689" s="18">
        <f t="shared" si="103"/>
        <v>1</v>
      </c>
      <c r="R689" s="18">
        <f t="shared" si="104"/>
        <v>1</v>
      </c>
      <c r="S689" s="18">
        <f t="shared" si="105"/>
        <v>1</v>
      </c>
      <c r="T689">
        <f t="shared" si="106"/>
        <v>1</v>
      </c>
      <c r="X689">
        <f t="shared" si="107"/>
        <v>1</v>
      </c>
      <c r="AB689">
        <f t="shared" si="108"/>
        <v>1</v>
      </c>
    </row>
    <row r="690" spans="2:28" x14ac:dyDescent="0.15">
      <c r="B690">
        <v>92.162999999999997</v>
      </c>
      <c r="C690">
        <v>5</v>
      </c>
      <c r="D690" s="18">
        <v>-1.6480000000000002E-2</v>
      </c>
      <c r="E690" s="18">
        <v>0.51959999999999995</v>
      </c>
      <c r="F690" s="18">
        <v>0.82489999999999997</v>
      </c>
      <c r="G690" s="18">
        <v>9.2939999999999995E-2</v>
      </c>
      <c r="H690" s="18">
        <v>-1.115</v>
      </c>
      <c r="I690" s="18">
        <v>1.734</v>
      </c>
      <c r="J690" s="18">
        <v>0.56069999999999998</v>
      </c>
      <c r="K690" s="18">
        <v>0.91930000000000001</v>
      </c>
      <c r="L690" s="18">
        <v>2.7240000000000002</v>
      </c>
      <c r="M690" s="18">
        <v>0.26229999999999998</v>
      </c>
      <c r="O690" s="18">
        <f t="shared" si="101"/>
        <v>8.9717000000000002</v>
      </c>
      <c r="P690">
        <f t="shared" si="102"/>
        <v>1</v>
      </c>
      <c r="Q690" s="18">
        <f t="shared" si="103"/>
        <v>1</v>
      </c>
      <c r="R690" s="18">
        <f t="shared" si="104"/>
        <v>1</v>
      </c>
      <c r="S690" s="18">
        <f t="shared" si="105"/>
        <v>1</v>
      </c>
      <c r="T690">
        <f t="shared" si="106"/>
        <v>1</v>
      </c>
      <c r="X690">
        <f t="shared" si="107"/>
        <v>1</v>
      </c>
      <c r="AB690">
        <f t="shared" si="108"/>
        <v>1</v>
      </c>
    </row>
    <row r="691" spans="2:28" x14ac:dyDescent="0.15">
      <c r="B691">
        <v>92.162999999999997</v>
      </c>
      <c r="C691">
        <v>7</v>
      </c>
      <c r="D691" s="18">
        <v>6.812E-2</v>
      </c>
      <c r="E691" s="18">
        <v>0.46</v>
      </c>
      <c r="F691" s="18">
        <v>0.79700000000000004</v>
      </c>
      <c r="G691" s="18">
        <v>5.0200000000000002E-2</v>
      </c>
      <c r="H691" s="18">
        <v>-0.99519999999999997</v>
      </c>
      <c r="I691" s="18">
        <v>1.2270000000000001</v>
      </c>
      <c r="J691" s="18">
        <v>0.45479999999999998</v>
      </c>
      <c r="K691" s="18">
        <v>0.78539999999999999</v>
      </c>
      <c r="L691" s="18">
        <v>2.36</v>
      </c>
      <c r="M691" s="18">
        <v>0.6179</v>
      </c>
      <c r="O691" s="18">
        <f t="shared" si="101"/>
        <v>11.295</v>
      </c>
      <c r="P691">
        <f t="shared" si="102"/>
        <v>1</v>
      </c>
      <c r="Q691" s="18">
        <f t="shared" si="103"/>
        <v>1</v>
      </c>
      <c r="R691" s="18">
        <f t="shared" si="104"/>
        <v>1</v>
      </c>
      <c r="S691" s="18">
        <f t="shared" si="105"/>
        <v>1</v>
      </c>
      <c r="T691">
        <f t="shared" si="106"/>
        <v>1</v>
      </c>
      <c r="X691">
        <f t="shared" si="107"/>
        <v>1</v>
      </c>
      <c r="AB691">
        <f t="shared" si="108"/>
        <v>1</v>
      </c>
    </row>
    <row r="692" spans="2:28" x14ac:dyDescent="0.15">
      <c r="B692">
        <v>92.162999999999997</v>
      </c>
      <c r="C692">
        <v>10</v>
      </c>
      <c r="D692" s="18">
        <v>-0.39350000000000002</v>
      </c>
      <c r="E692" s="18">
        <v>0.71040000000000003</v>
      </c>
      <c r="F692" s="18">
        <v>0.71220000000000006</v>
      </c>
      <c r="G692" s="18">
        <v>0.1033</v>
      </c>
      <c r="H692" s="18">
        <v>-0.62619999999999998</v>
      </c>
      <c r="I692" s="18">
        <v>1.581</v>
      </c>
      <c r="J692" s="18">
        <v>0.47099999999999997</v>
      </c>
      <c r="K692" s="18">
        <v>0.50549999999999995</v>
      </c>
      <c r="L692" s="18">
        <v>2.5680000000000001</v>
      </c>
      <c r="M692" s="18">
        <v>0.37</v>
      </c>
      <c r="O692" s="18">
        <f t="shared" si="101"/>
        <v>14.218999999999999</v>
      </c>
      <c r="P692">
        <f t="shared" si="102"/>
        <v>1</v>
      </c>
      <c r="Q692" s="18">
        <f t="shared" si="103"/>
        <v>1</v>
      </c>
      <c r="R692" s="18">
        <f t="shared" si="104"/>
        <v>1</v>
      </c>
      <c r="S692" s="18">
        <f t="shared" si="105"/>
        <v>1</v>
      </c>
      <c r="T692">
        <f t="shared" si="106"/>
        <v>1</v>
      </c>
      <c r="X692">
        <f t="shared" si="107"/>
        <v>1</v>
      </c>
      <c r="AB692">
        <f t="shared" si="108"/>
        <v>1</v>
      </c>
    </row>
    <row r="693" spans="2:28" x14ac:dyDescent="0.15">
      <c r="B693">
        <v>92.162999999999997</v>
      </c>
      <c r="C693">
        <v>15</v>
      </c>
      <c r="D693" s="18">
        <v>-1.133</v>
      </c>
      <c r="E693" s="18">
        <v>1.7390000000000001</v>
      </c>
      <c r="F693" s="18">
        <v>0.7248</v>
      </c>
      <c r="G693" s="18">
        <v>0.1133</v>
      </c>
      <c r="H693" s="18">
        <v>-1.073</v>
      </c>
      <c r="I693" s="18">
        <v>1.579</v>
      </c>
      <c r="J693" s="18">
        <v>0.29480000000000001</v>
      </c>
      <c r="K693" s="18">
        <v>0.62229999999999996</v>
      </c>
      <c r="L693" s="18">
        <v>2.2850000000000001</v>
      </c>
      <c r="M693" s="18">
        <v>0.2097</v>
      </c>
      <c r="O693" s="18">
        <f t="shared" si="101"/>
        <v>17.901</v>
      </c>
      <c r="P693">
        <f t="shared" si="102"/>
        <v>1</v>
      </c>
      <c r="Q693" s="18">
        <f t="shared" si="103"/>
        <v>1</v>
      </c>
      <c r="R693" s="18">
        <f t="shared" si="104"/>
        <v>1</v>
      </c>
      <c r="S693" s="18">
        <f t="shared" si="105"/>
        <v>1</v>
      </c>
      <c r="T693">
        <f t="shared" si="106"/>
        <v>1</v>
      </c>
      <c r="X693">
        <f t="shared" si="107"/>
        <v>1</v>
      </c>
      <c r="AB693">
        <f t="shared" si="108"/>
        <v>1</v>
      </c>
    </row>
    <row r="694" spans="2:28" x14ac:dyDescent="0.15">
      <c r="B694">
        <v>92.162999999999997</v>
      </c>
      <c r="C694">
        <v>20</v>
      </c>
      <c r="D694" s="18">
        <v>-0.85809999999999997</v>
      </c>
      <c r="E694" s="18">
        <v>1.1930000000000001</v>
      </c>
      <c r="F694" s="18">
        <v>0.74670000000000003</v>
      </c>
      <c r="G694" s="18">
        <v>4.267E-2</v>
      </c>
      <c r="H694" s="18">
        <v>-0.91239999999999999</v>
      </c>
      <c r="I694" s="18">
        <v>1.7090000000000001</v>
      </c>
      <c r="J694" s="18">
        <v>3.0259999999999999E-2</v>
      </c>
      <c r="K694" s="18">
        <v>0.68879999999999997</v>
      </c>
      <c r="L694" s="18">
        <v>1.8680000000000001</v>
      </c>
      <c r="M694" s="18">
        <v>5.1560000000000002E-2</v>
      </c>
      <c r="O694" s="18">
        <f t="shared" si="101"/>
        <v>22.536000000000001</v>
      </c>
      <c r="P694">
        <f t="shared" si="102"/>
        <v>1</v>
      </c>
      <c r="Q694" s="18">
        <f t="shared" si="103"/>
        <v>1</v>
      </c>
      <c r="R694" s="18">
        <f t="shared" si="104"/>
        <v>1</v>
      </c>
      <c r="S694" s="18">
        <f t="shared" si="105"/>
        <v>1</v>
      </c>
      <c r="T694">
        <f t="shared" si="106"/>
        <v>1</v>
      </c>
      <c r="X694">
        <f t="shared" si="107"/>
        <v>1</v>
      </c>
      <c r="AB694">
        <f t="shared" si="108"/>
        <v>1</v>
      </c>
    </row>
    <row r="695" spans="2:28" x14ac:dyDescent="0.15">
      <c r="B695">
        <v>125.563</v>
      </c>
      <c r="C695">
        <v>1</v>
      </c>
      <c r="D695" s="18">
        <v>-7.4060000000000001E-2</v>
      </c>
      <c r="E695" s="18">
        <v>0.47739999999999999</v>
      </c>
      <c r="F695" s="18">
        <v>1.0189999999999999</v>
      </c>
      <c r="G695" s="18">
        <v>0.68020000000000003</v>
      </c>
      <c r="H695" s="18">
        <v>0.25090000000000001</v>
      </c>
      <c r="I695" s="18">
        <v>1.8089999999999999</v>
      </c>
      <c r="J695" s="18">
        <v>0.31169999999999998</v>
      </c>
      <c r="K695" s="18">
        <v>-0.30430000000000001</v>
      </c>
      <c r="L695" s="18">
        <v>3.0329999999999999</v>
      </c>
      <c r="M695" s="18">
        <v>0.6048</v>
      </c>
      <c r="O695" s="18">
        <f t="shared" si="101"/>
        <v>28.370999999999999</v>
      </c>
      <c r="P695">
        <f t="shared" si="102"/>
        <v>1</v>
      </c>
      <c r="Q695" s="18">
        <f t="shared" si="103"/>
        <v>1</v>
      </c>
      <c r="R695" s="18">
        <f t="shared" si="104"/>
        <v>1</v>
      </c>
      <c r="S695" s="18">
        <f t="shared" si="105"/>
        <v>1</v>
      </c>
      <c r="T695">
        <f t="shared" si="106"/>
        <v>1</v>
      </c>
      <c r="X695">
        <f t="shared" si="107"/>
        <v>1</v>
      </c>
      <c r="AB695">
        <f t="shared" si="108"/>
        <v>1</v>
      </c>
    </row>
    <row r="696" spans="2:28" x14ac:dyDescent="0.15">
      <c r="B696">
        <v>125.563</v>
      </c>
      <c r="C696">
        <v>3</v>
      </c>
      <c r="D696" s="18">
        <v>5.9319999999999998E-2</v>
      </c>
      <c r="E696" s="18">
        <v>-0.16159999999999999</v>
      </c>
      <c r="F696" s="18">
        <v>0.46429999999999999</v>
      </c>
      <c r="G696" s="18">
        <v>0.17810000000000001</v>
      </c>
      <c r="H696" s="18">
        <v>0.22389999999999999</v>
      </c>
      <c r="I696" s="18">
        <v>1.587</v>
      </c>
      <c r="J696" s="18">
        <v>0.47820000000000001</v>
      </c>
      <c r="K696" s="18">
        <v>0.3206</v>
      </c>
      <c r="L696" s="18">
        <v>2.5129999999999999</v>
      </c>
      <c r="M696" s="18">
        <v>0.1157</v>
      </c>
      <c r="O696" s="18">
        <f t="shared" si="101"/>
        <v>35.716999999999999</v>
      </c>
      <c r="P696">
        <f t="shared" si="102"/>
        <v>1</v>
      </c>
      <c r="Q696" s="18">
        <f t="shared" si="103"/>
        <v>1</v>
      </c>
      <c r="R696" s="18">
        <f t="shared" si="104"/>
        <v>1</v>
      </c>
      <c r="S696" s="18">
        <f t="shared" si="105"/>
        <v>1</v>
      </c>
      <c r="T696">
        <f t="shared" si="106"/>
        <v>1</v>
      </c>
      <c r="X696">
        <f t="shared" si="107"/>
        <v>1</v>
      </c>
      <c r="AB696">
        <f t="shared" si="108"/>
        <v>1</v>
      </c>
    </row>
    <row r="697" spans="2:28" x14ac:dyDescent="0.15">
      <c r="B697">
        <v>125.563</v>
      </c>
      <c r="C697">
        <v>5</v>
      </c>
      <c r="D697" s="18">
        <v>-0.23419999999999999</v>
      </c>
      <c r="E697" s="18">
        <v>-0.1386</v>
      </c>
      <c r="F697" s="18">
        <v>0.72409999999999997</v>
      </c>
      <c r="G697" s="18">
        <v>8.2419999999999993E-2</v>
      </c>
      <c r="H697" s="18">
        <v>0.76680000000000004</v>
      </c>
      <c r="I697" s="18">
        <v>2.0840000000000001</v>
      </c>
      <c r="J697" s="18">
        <v>1.4510000000000001</v>
      </c>
      <c r="K697" s="18">
        <v>0.2127</v>
      </c>
      <c r="L697" s="18">
        <v>2.5539999999999998</v>
      </c>
      <c r="M697" s="18">
        <v>5.4789999999999998E-2</v>
      </c>
      <c r="O697" s="18">
        <f t="shared" si="101"/>
        <v>44.965000000000003</v>
      </c>
      <c r="P697">
        <f t="shared" si="102"/>
        <v>1</v>
      </c>
      <c r="Q697" s="18">
        <f t="shared" si="103"/>
        <v>1</v>
      </c>
      <c r="R697" s="18">
        <f t="shared" si="104"/>
        <v>1</v>
      </c>
      <c r="S697" s="18">
        <f t="shared" si="105"/>
        <v>1</v>
      </c>
      <c r="T697">
        <f t="shared" si="106"/>
        <v>1</v>
      </c>
      <c r="X697">
        <f t="shared" si="107"/>
        <v>1</v>
      </c>
      <c r="AB697">
        <f t="shared" si="108"/>
        <v>1</v>
      </c>
    </row>
    <row r="698" spans="2:28" x14ac:dyDescent="0.15">
      <c r="B698">
        <v>125.563</v>
      </c>
      <c r="C698">
        <v>7</v>
      </c>
      <c r="D698" s="18">
        <v>-3.8710000000000001E-2</v>
      </c>
      <c r="E698" s="18">
        <v>-0.1351</v>
      </c>
      <c r="F698" s="18">
        <v>0.60370000000000001</v>
      </c>
      <c r="G698" s="18">
        <v>5.3179999999999998E-2</v>
      </c>
      <c r="H698" s="18">
        <v>6.6960000000000006E-2</v>
      </c>
      <c r="I698" s="18">
        <v>1.333</v>
      </c>
      <c r="J698" s="18">
        <v>7.6329999999999995E-2</v>
      </c>
      <c r="K698" s="18">
        <v>0.51870000000000005</v>
      </c>
      <c r="L698" s="18">
        <v>2.8450000000000002</v>
      </c>
      <c r="M698" s="18">
        <v>0.28760000000000002</v>
      </c>
      <c r="O698" s="18">
        <f t="shared" si="101"/>
        <v>56.606999999999999</v>
      </c>
      <c r="P698">
        <f t="shared" si="102"/>
        <v>1</v>
      </c>
      <c r="Q698" s="18">
        <f t="shared" si="103"/>
        <v>1</v>
      </c>
      <c r="R698" s="18">
        <f t="shared" si="104"/>
        <v>1</v>
      </c>
      <c r="S698" s="18">
        <f t="shared" si="105"/>
        <v>1</v>
      </c>
      <c r="T698">
        <f t="shared" si="106"/>
        <v>1</v>
      </c>
      <c r="X698">
        <f t="shared" si="107"/>
        <v>1</v>
      </c>
      <c r="AB698">
        <f t="shared" si="108"/>
        <v>1</v>
      </c>
    </row>
    <row r="699" spans="2:28" x14ac:dyDescent="0.15">
      <c r="B699">
        <v>125.563</v>
      </c>
      <c r="C699">
        <v>10</v>
      </c>
      <c r="D699" s="18">
        <v>-7.1499999999999994E-2</v>
      </c>
      <c r="E699" s="18">
        <v>-0.13600000000000001</v>
      </c>
      <c r="F699" s="18">
        <v>0.66220000000000001</v>
      </c>
      <c r="G699" s="18">
        <v>6.003E-2</v>
      </c>
      <c r="H699" s="18">
        <v>0.1226</v>
      </c>
      <c r="I699" s="18">
        <v>1.3009999999999999</v>
      </c>
      <c r="J699" s="18">
        <v>0.17469999999999999</v>
      </c>
      <c r="K699" s="18">
        <v>0.51570000000000005</v>
      </c>
      <c r="L699" s="18">
        <v>3.1869999999999998</v>
      </c>
      <c r="M699" s="18">
        <v>0.313</v>
      </c>
      <c r="O699" s="18">
        <f>O120</f>
        <v>71.265000000000001</v>
      </c>
      <c r="P699">
        <f>IF(R$1=3,IF(P$1&lt;0,0,$Q699+($R699-$Q699)*P$1^$S699),1)</f>
        <v>1</v>
      </c>
      <c r="Q699" s="18">
        <f>$O$596+$P$596/(1+EXP(($Q$596-LOG10($O699))/$R$596))+$S$596/(1+EXP(($T$596-LOG10($O699))/$U$596))</f>
        <v>1</v>
      </c>
      <c r="R699" s="18">
        <f>$O$597+$P$597/(1+EXP(($Q$597-LOG10($O699))/$R$597))+$S$597/(1+EXP(($T$597-LOG10($O699))/$U$597))</f>
        <v>1</v>
      </c>
      <c r="S699" s="18">
        <f>$O$598+$P$598/(1+EXP(($Q$598-LOG10($O699))/$R$598))+$S$598/(1+EXP(($T$598-LOG10($O699))/$U$598))</f>
        <v>1</v>
      </c>
      <c r="T699">
        <f>IF(V$1=3,IF(T$1&lt;0,0,$Q699+($R699-$Q699)*T$1^$S699),1)</f>
        <v>1</v>
      </c>
      <c r="X699">
        <f>IF(Z$1=3,IF(X$1&lt;0,0,$Q699+($R699-$Q699)*X$1^$S699),1)</f>
        <v>1</v>
      </c>
      <c r="AB699">
        <f>IF(AD$1=3,IF(AB$1&lt;0,0,$Q699+($R699-$Q699)*AB$1^$S699),1)</f>
        <v>1</v>
      </c>
    </row>
    <row r="700" spans="2:28" x14ac:dyDescent="0.15">
      <c r="B700">
        <v>125.563</v>
      </c>
      <c r="C700">
        <v>15</v>
      </c>
      <c r="D700" s="18">
        <v>-8.6760000000000004E-2</v>
      </c>
      <c r="E700" s="18">
        <v>-0.30969999999999998</v>
      </c>
      <c r="F700" s="18">
        <v>0.72270000000000001</v>
      </c>
      <c r="G700" s="18">
        <v>0.23730000000000001</v>
      </c>
      <c r="H700" s="18">
        <v>0.1389</v>
      </c>
      <c r="I700" s="18">
        <v>2.327</v>
      </c>
      <c r="J700" s="18">
        <v>4.1480000000000003E-2</v>
      </c>
      <c r="K700" s="18">
        <v>0.60729999999999995</v>
      </c>
      <c r="L700" s="18">
        <v>2.4060000000000001</v>
      </c>
      <c r="M700" s="18">
        <v>1.0449999999999999</v>
      </c>
      <c r="O700" s="18">
        <f t="shared" ref="O700:O740" si="109">O121</f>
        <v>89.715999999999994</v>
      </c>
      <c r="P700">
        <f t="shared" ref="P700:P740" si="110">IF(R$1=3,IF(P$1&lt;0,0,$Q700+($R700-$Q700)*P$1^$S700),1)</f>
        <v>1</v>
      </c>
      <c r="Q700" s="18">
        <f t="shared" ref="Q700:Q740" si="111">$O$596+$P$596/(1+EXP(($Q$596-LOG10($O700))/$R$596))+$S$596/(1+EXP(($T$596-LOG10($O700))/$U$596))</f>
        <v>1</v>
      </c>
      <c r="R700" s="18">
        <f t="shared" ref="R700:R740" si="112">$O$597+$P$597/(1+EXP(($Q$597-LOG10($O700))/$R$597))+$S$597/(1+EXP(($T$597-LOG10($O700))/$U$597))</f>
        <v>1</v>
      </c>
      <c r="S700" s="18">
        <f t="shared" ref="S700:S740" si="113">$O$598+$P$598/(1+EXP(($Q$598-LOG10($O700))/$R$598))+$S$598/(1+EXP(($T$598-LOG10($O700))/$U$598))</f>
        <v>1</v>
      </c>
      <c r="T700">
        <f t="shared" ref="T700:T740" si="114">IF(V$1=3,IF(T$1&lt;0,0,$Q700+($R700-$Q700)*T$1^$S700),1)</f>
        <v>1</v>
      </c>
      <c r="X700">
        <f t="shared" ref="X700:X740" si="115">IF(Z$1=3,IF(X$1&lt;0,0,$Q700+($R700-$Q700)*X$1^$S700),1)</f>
        <v>1</v>
      </c>
      <c r="AB700">
        <f t="shared" ref="AB700:AB740" si="116">IF(AD$1=3,IF(AB$1&lt;0,0,$Q700+($R700-$Q700)*AB$1^$S700),1)</f>
        <v>1</v>
      </c>
    </row>
    <row r="701" spans="2:28" x14ac:dyDescent="0.15">
      <c r="B701">
        <v>125.563</v>
      </c>
      <c r="C701">
        <v>20</v>
      </c>
      <c r="D701" s="18">
        <v>-3.4770000000000001E-5</v>
      </c>
      <c r="E701" s="18">
        <v>0.44450000000000001</v>
      </c>
      <c r="F701" s="18">
        <v>0.37659999999999999</v>
      </c>
      <c r="G701" s="18">
        <v>3.0669999999999999E-2</v>
      </c>
      <c r="H701" s="18">
        <v>0.78269999999999995</v>
      </c>
      <c r="I701" s="18">
        <v>2.3069999999999999</v>
      </c>
      <c r="J701" s="18">
        <v>0.2344</v>
      </c>
      <c r="K701" s="18">
        <v>-1.8029999999999999</v>
      </c>
      <c r="L701" s="18">
        <v>2.665</v>
      </c>
      <c r="M701" s="18">
        <v>2.39</v>
      </c>
      <c r="O701" s="18">
        <f t="shared" si="109"/>
        <v>112.94</v>
      </c>
      <c r="P701">
        <f t="shared" si="110"/>
        <v>1</v>
      </c>
      <c r="Q701" s="18">
        <f t="shared" si="111"/>
        <v>1</v>
      </c>
      <c r="R701" s="18">
        <f t="shared" si="112"/>
        <v>1</v>
      </c>
      <c r="S701" s="18">
        <f t="shared" si="113"/>
        <v>1</v>
      </c>
      <c r="T701">
        <f t="shared" si="114"/>
        <v>1</v>
      </c>
      <c r="X701">
        <f t="shared" si="115"/>
        <v>1</v>
      </c>
      <c r="AB701">
        <f t="shared" si="116"/>
        <v>1</v>
      </c>
    </row>
    <row r="702" spans="2:28" x14ac:dyDescent="0.15">
      <c r="B702">
        <v>171.16300000000001</v>
      </c>
      <c r="C702">
        <v>1</v>
      </c>
      <c r="D702" s="18">
        <v>-7.3380000000000001E-2</v>
      </c>
      <c r="E702" s="18">
        <v>0.37219999999999998</v>
      </c>
      <c r="F702" s="18">
        <v>1.0900000000000001</v>
      </c>
      <c r="G702" s="18">
        <v>0.1759</v>
      </c>
      <c r="H702" s="18">
        <v>0.4753</v>
      </c>
      <c r="I702" s="18">
        <v>1.9059999999999999</v>
      </c>
      <c r="J702" s="18">
        <v>0.38329999999999997</v>
      </c>
      <c r="K702" s="18">
        <v>-0.34920000000000001</v>
      </c>
      <c r="L702" s="18">
        <v>3.0169999999999999</v>
      </c>
      <c r="M702" s="18">
        <v>0.62470000000000003</v>
      </c>
      <c r="O702" s="18">
        <f t="shared" si="109"/>
        <v>142.19</v>
      </c>
      <c r="P702">
        <f t="shared" si="110"/>
        <v>1</v>
      </c>
      <c r="Q702" s="18">
        <f t="shared" si="111"/>
        <v>1</v>
      </c>
      <c r="R702" s="18">
        <f t="shared" si="112"/>
        <v>1</v>
      </c>
      <c r="S702" s="18">
        <f t="shared" si="113"/>
        <v>1</v>
      </c>
      <c r="T702">
        <f t="shared" si="114"/>
        <v>1</v>
      </c>
      <c r="X702">
        <f t="shared" si="115"/>
        <v>1</v>
      </c>
      <c r="AB702">
        <f t="shared" si="116"/>
        <v>1</v>
      </c>
    </row>
    <row r="703" spans="2:28" x14ac:dyDescent="0.15">
      <c r="B703">
        <v>171.16300000000001</v>
      </c>
      <c r="C703">
        <v>3</v>
      </c>
      <c r="D703" s="18">
        <v>-0.34920000000000001</v>
      </c>
      <c r="E703" s="18">
        <v>0.49199999999999999</v>
      </c>
      <c r="F703" s="18">
        <v>0.69369999999999998</v>
      </c>
      <c r="G703" s="18">
        <v>0.74539999999999995</v>
      </c>
      <c r="H703" s="18">
        <v>5.8880000000000002E-2</v>
      </c>
      <c r="I703" s="18">
        <v>1.373</v>
      </c>
      <c r="J703" s="18">
        <v>0.1208</v>
      </c>
      <c r="K703" s="18">
        <v>0.34899999999999998</v>
      </c>
      <c r="L703" s="18">
        <v>2.379</v>
      </c>
      <c r="M703" s="18">
        <v>0.1023</v>
      </c>
      <c r="O703" s="18">
        <f t="shared" si="109"/>
        <v>179.01</v>
      </c>
      <c r="P703">
        <f t="shared" si="110"/>
        <v>1</v>
      </c>
      <c r="Q703" s="18">
        <f t="shared" si="111"/>
        <v>1</v>
      </c>
      <c r="R703" s="18">
        <f t="shared" si="112"/>
        <v>1</v>
      </c>
      <c r="S703" s="18">
        <f t="shared" si="113"/>
        <v>1</v>
      </c>
      <c r="T703">
        <f t="shared" si="114"/>
        <v>1</v>
      </c>
      <c r="X703">
        <f t="shared" si="115"/>
        <v>1</v>
      </c>
      <c r="AB703">
        <f t="shared" si="116"/>
        <v>1</v>
      </c>
    </row>
    <row r="704" spans="2:28" x14ac:dyDescent="0.15">
      <c r="B704">
        <v>171.16300000000001</v>
      </c>
      <c r="C704">
        <v>5</v>
      </c>
      <c r="D704" s="18">
        <v>-0.2462</v>
      </c>
      <c r="E704" s="18">
        <v>0.29310000000000003</v>
      </c>
      <c r="F704" s="18">
        <v>1.1120000000000001</v>
      </c>
      <c r="G704" s="18">
        <v>0.2591</v>
      </c>
      <c r="H704" s="18">
        <v>0.14899999999999999</v>
      </c>
      <c r="I704" s="18">
        <v>2.2149999999999999</v>
      </c>
      <c r="J704" s="18">
        <v>0.56830000000000003</v>
      </c>
      <c r="K704" s="18">
        <v>0.32650000000000001</v>
      </c>
      <c r="L704" s="18">
        <v>2.5680000000000001</v>
      </c>
      <c r="M704" s="18">
        <v>0.18990000000000001</v>
      </c>
      <c r="O704" s="18">
        <f t="shared" si="109"/>
        <v>225.36</v>
      </c>
      <c r="P704">
        <f t="shared" si="110"/>
        <v>1</v>
      </c>
      <c r="Q704" s="18">
        <f t="shared" si="111"/>
        <v>1</v>
      </c>
      <c r="R704" s="18">
        <f t="shared" si="112"/>
        <v>1</v>
      </c>
      <c r="S704" s="18">
        <f t="shared" si="113"/>
        <v>1</v>
      </c>
      <c r="T704">
        <f t="shared" si="114"/>
        <v>1</v>
      </c>
      <c r="X704">
        <f t="shared" si="115"/>
        <v>1</v>
      </c>
      <c r="AB704">
        <f t="shared" si="116"/>
        <v>1</v>
      </c>
    </row>
    <row r="705" spans="2:28" x14ac:dyDescent="0.15">
      <c r="B705">
        <v>171.16300000000001</v>
      </c>
      <c r="C705">
        <v>7</v>
      </c>
      <c r="D705" s="18">
        <v>-1.708</v>
      </c>
      <c r="E705" s="18">
        <v>3.1070000000000002</v>
      </c>
      <c r="F705" s="18">
        <v>0.51170000000000004</v>
      </c>
      <c r="G705" s="18">
        <v>1.37</v>
      </c>
      <c r="H705" s="18">
        <v>-0.67500000000000004</v>
      </c>
      <c r="I705" s="18">
        <v>1.3680000000000001</v>
      </c>
      <c r="J705" s="18">
        <v>0.44800000000000001</v>
      </c>
      <c r="K705" s="18">
        <v>4.8099999999999997E-2</v>
      </c>
      <c r="L705" s="18">
        <v>2.927</v>
      </c>
      <c r="M705" s="18">
        <v>0.1459</v>
      </c>
      <c r="O705" s="18">
        <f t="shared" si="109"/>
        <v>283.70999999999998</v>
      </c>
      <c r="P705">
        <f t="shared" si="110"/>
        <v>1</v>
      </c>
      <c r="Q705" s="18">
        <f t="shared" si="111"/>
        <v>1</v>
      </c>
      <c r="R705" s="18">
        <f t="shared" si="112"/>
        <v>1</v>
      </c>
      <c r="S705" s="18">
        <f t="shared" si="113"/>
        <v>1</v>
      </c>
      <c r="T705">
        <f t="shared" si="114"/>
        <v>1</v>
      </c>
      <c r="X705">
        <f t="shared" si="115"/>
        <v>1</v>
      </c>
      <c r="AB705">
        <f t="shared" si="116"/>
        <v>1</v>
      </c>
    </row>
    <row r="706" spans="2:28" x14ac:dyDescent="0.15">
      <c r="B706">
        <v>171.16300000000001</v>
      </c>
      <c r="C706">
        <v>10</v>
      </c>
      <c r="D706" s="18">
        <v>-0.31040000000000001</v>
      </c>
      <c r="E706" s="18">
        <v>0.2979</v>
      </c>
      <c r="F706" s="18">
        <v>1.0089999999999999</v>
      </c>
      <c r="G706" s="18">
        <v>0.1376</v>
      </c>
      <c r="H706" s="18">
        <v>0.25130000000000002</v>
      </c>
      <c r="I706" s="18">
        <v>2.0720000000000001</v>
      </c>
      <c r="J706" s="18">
        <v>0.126</v>
      </c>
      <c r="K706" s="18">
        <v>0.22650000000000001</v>
      </c>
      <c r="L706" s="18">
        <v>2.64</v>
      </c>
      <c r="M706" s="18">
        <v>0.1865</v>
      </c>
      <c r="O706" s="18">
        <f t="shared" si="109"/>
        <v>357.17</v>
      </c>
      <c r="P706">
        <f t="shared" si="110"/>
        <v>1</v>
      </c>
      <c r="Q706" s="18">
        <f t="shared" si="111"/>
        <v>1</v>
      </c>
      <c r="R706" s="18">
        <f t="shared" si="112"/>
        <v>1</v>
      </c>
      <c r="S706" s="18">
        <f t="shared" si="113"/>
        <v>1</v>
      </c>
      <c r="T706">
        <f t="shared" si="114"/>
        <v>1</v>
      </c>
      <c r="X706">
        <f t="shared" si="115"/>
        <v>1</v>
      </c>
      <c r="AB706">
        <f t="shared" si="116"/>
        <v>1</v>
      </c>
    </row>
    <row r="707" spans="2:28" x14ac:dyDescent="0.15">
      <c r="B707">
        <v>171.16300000000001</v>
      </c>
      <c r="C707">
        <v>15</v>
      </c>
      <c r="D707" s="18">
        <v>-0.32529999999999998</v>
      </c>
      <c r="E707" s="18">
        <v>0.57809999999999995</v>
      </c>
      <c r="F707" s="18">
        <v>1.0189999999999999</v>
      </c>
      <c r="G707" s="18">
        <v>0.32490000000000002</v>
      </c>
      <c r="H707" s="18">
        <v>-0.1928</v>
      </c>
      <c r="I707" s="18">
        <v>0.45789999999999997</v>
      </c>
      <c r="J707" s="18">
        <v>3.0689999999999999E-2</v>
      </c>
      <c r="K707" s="18">
        <v>0.31759999999999999</v>
      </c>
      <c r="L707" s="18">
        <v>3.5</v>
      </c>
      <c r="M707" s="18">
        <v>9.8820000000000005E-2</v>
      </c>
      <c r="O707" s="18">
        <f t="shared" si="109"/>
        <v>449.65</v>
      </c>
      <c r="P707">
        <f t="shared" si="110"/>
        <v>1</v>
      </c>
      <c r="Q707" s="18">
        <f t="shared" si="111"/>
        <v>1</v>
      </c>
      <c r="R707" s="18">
        <f t="shared" si="112"/>
        <v>1</v>
      </c>
      <c r="S707" s="18">
        <f t="shared" si="113"/>
        <v>1</v>
      </c>
      <c r="T707">
        <f t="shared" si="114"/>
        <v>1</v>
      </c>
      <c r="X707">
        <f t="shared" si="115"/>
        <v>1</v>
      </c>
      <c r="AB707">
        <f t="shared" si="116"/>
        <v>1</v>
      </c>
    </row>
    <row r="708" spans="2:28" x14ac:dyDescent="0.15">
      <c r="B708">
        <v>171.16300000000001</v>
      </c>
      <c r="C708">
        <v>20</v>
      </c>
      <c r="D708" s="18">
        <v>-0.44319999999999998</v>
      </c>
      <c r="E708" s="18">
        <v>0.30220000000000002</v>
      </c>
      <c r="F708" s="18">
        <v>1.365</v>
      </c>
      <c r="G708" s="18">
        <v>0.15620000000000001</v>
      </c>
      <c r="H708" s="18">
        <v>0.19159999999999999</v>
      </c>
      <c r="I708" s="18">
        <v>0.33479999999999999</v>
      </c>
      <c r="J708" s="18">
        <v>0.59930000000000005</v>
      </c>
      <c r="K708" s="18">
        <v>0.27250000000000002</v>
      </c>
      <c r="L708" s="18">
        <v>3.149</v>
      </c>
      <c r="M708" s="18">
        <v>0.1119</v>
      </c>
      <c r="O708" s="18">
        <f t="shared" si="109"/>
        <v>566.08000000000004</v>
      </c>
      <c r="P708">
        <f t="shared" si="110"/>
        <v>1</v>
      </c>
      <c r="Q708" s="18">
        <f t="shared" si="111"/>
        <v>1</v>
      </c>
      <c r="R708" s="18">
        <f t="shared" si="112"/>
        <v>1</v>
      </c>
      <c r="S708" s="18">
        <f t="shared" si="113"/>
        <v>1</v>
      </c>
      <c r="T708">
        <f t="shared" si="114"/>
        <v>1</v>
      </c>
      <c r="X708">
        <f t="shared" si="115"/>
        <v>1</v>
      </c>
      <c r="AB708">
        <f t="shared" si="116"/>
        <v>1</v>
      </c>
    </row>
    <row r="709" spans="2:28" x14ac:dyDescent="0.15">
      <c r="B709">
        <v>233.56299999999999</v>
      </c>
      <c r="C709">
        <v>1</v>
      </c>
      <c r="D709" s="18">
        <v>-0.25240000000000001</v>
      </c>
      <c r="E709" s="18">
        <v>0.73019999999999996</v>
      </c>
      <c r="F709" s="18">
        <v>0.86839999999999995</v>
      </c>
      <c r="G709" s="18">
        <v>0.48370000000000002</v>
      </c>
      <c r="H709" s="18">
        <v>0.3296</v>
      </c>
      <c r="I709" s="18">
        <v>1.9370000000000001</v>
      </c>
      <c r="J709" s="18">
        <v>0.26889999999999997</v>
      </c>
      <c r="K709" s="18">
        <v>-0.26540000000000002</v>
      </c>
      <c r="L709" s="18">
        <v>3.0329999999999999</v>
      </c>
      <c r="M709" s="18">
        <v>0.55059999999999998</v>
      </c>
      <c r="O709" s="18">
        <f t="shared" si="109"/>
        <v>712.65</v>
      </c>
      <c r="P709">
        <f t="shared" si="110"/>
        <v>1</v>
      </c>
      <c r="Q709" s="18">
        <f t="shared" si="111"/>
        <v>1</v>
      </c>
      <c r="R709" s="18">
        <f t="shared" si="112"/>
        <v>1</v>
      </c>
      <c r="S709" s="18">
        <f t="shared" si="113"/>
        <v>1</v>
      </c>
      <c r="T709">
        <f t="shared" si="114"/>
        <v>1</v>
      </c>
      <c r="X709">
        <f t="shared" si="115"/>
        <v>1</v>
      </c>
      <c r="AB709">
        <f t="shared" si="116"/>
        <v>1</v>
      </c>
    </row>
    <row r="710" spans="2:28" x14ac:dyDescent="0.15">
      <c r="B710">
        <v>233.56299999999999</v>
      </c>
      <c r="C710">
        <v>3</v>
      </c>
      <c r="D710" s="18">
        <v>-0.18260000000000001</v>
      </c>
      <c r="E710" s="18">
        <v>0.28720000000000001</v>
      </c>
      <c r="F710" s="18">
        <v>0.50380000000000003</v>
      </c>
      <c r="G710" s="18">
        <v>0.2203</v>
      </c>
      <c r="H710" s="18">
        <v>0.58640000000000003</v>
      </c>
      <c r="I710" s="18">
        <v>2.117</v>
      </c>
      <c r="J710" s="18">
        <v>0.2001</v>
      </c>
      <c r="K710" s="18">
        <v>-0.12559999999999999</v>
      </c>
      <c r="L710" s="18">
        <v>3.4420000000000002</v>
      </c>
      <c r="M710" s="18">
        <v>0.23039999999999999</v>
      </c>
      <c r="O710" s="18">
        <f t="shared" si="109"/>
        <v>897.16</v>
      </c>
      <c r="P710">
        <f t="shared" si="110"/>
        <v>1</v>
      </c>
      <c r="Q710" s="18">
        <f t="shared" si="111"/>
        <v>1</v>
      </c>
      <c r="R710" s="18">
        <f t="shared" si="112"/>
        <v>1</v>
      </c>
      <c r="S710" s="18">
        <f t="shared" si="113"/>
        <v>1</v>
      </c>
      <c r="T710">
        <f t="shared" si="114"/>
        <v>1</v>
      </c>
      <c r="X710">
        <f t="shared" si="115"/>
        <v>1</v>
      </c>
      <c r="AB710">
        <f t="shared" si="116"/>
        <v>1</v>
      </c>
    </row>
    <row r="711" spans="2:28" x14ac:dyDescent="0.15">
      <c r="B711">
        <v>233.56299999999999</v>
      </c>
      <c r="C711">
        <v>5</v>
      </c>
      <c r="D711" s="18">
        <v>-0.2097</v>
      </c>
      <c r="E711" s="18">
        <v>0.30730000000000002</v>
      </c>
      <c r="F711" s="18">
        <v>0.38800000000000001</v>
      </c>
      <c r="G711" s="18">
        <v>0.21340000000000001</v>
      </c>
      <c r="H711" s="18">
        <v>0.42580000000000001</v>
      </c>
      <c r="I711" s="18">
        <v>2.5259999999999998</v>
      </c>
      <c r="J711" s="18">
        <v>0.19570000000000001</v>
      </c>
      <c r="K711" s="18">
        <v>8.4089999999999998E-2</v>
      </c>
      <c r="L711" s="18">
        <v>1.8180000000000001</v>
      </c>
      <c r="M711" s="18">
        <v>9.3590000000000007E-2</v>
      </c>
      <c r="O711" s="18">
        <f t="shared" si="109"/>
        <v>1129.4000000000001</v>
      </c>
      <c r="P711">
        <f t="shared" si="110"/>
        <v>1</v>
      </c>
      <c r="Q711" s="18">
        <f t="shared" si="111"/>
        <v>1</v>
      </c>
      <c r="R711" s="18">
        <f t="shared" si="112"/>
        <v>1</v>
      </c>
      <c r="S711" s="18">
        <f t="shared" si="113"/>
        <v>1</v>
      </c>
      <c r="T711">
        <f t="shared" si="114"/>
        <v>1</v>
      </c>
      <c r="X711">
        <f t="shared" si="115"/>
        <v>1</v>
      </c>
      <c r="AB711">
        <f t="shared" si="116"/>
        <v>1</v>
      </c>
    </row>
    <row r="712" spans="2:28" x14ac:dyDescent="0.15">
      <c r="B712">
        <v>233.56299999999999</v>
      </c>
      <c r="C712">
        <v>7</v>
      </c>
      <c r="D712" s="18">
        <v>-0.20380000000000001</v>
      </c>
      <c r="E712" s="18">
        <v>0.26429999999999998</v>
      </c>
      <c r="F712" s="18">
        <v>0.48470000000000002</v>
      </c>
      <c r="G712" s="18">
        <v>0.1925</v>
      </c>
      <c r="H712" s="18">
        <v>0.46899999999999997</v>
      </c>
      <c r="I712" s="18">
        <v>2.85</v>
      </c>
      <c r="J712" s="18">
        <v>0.28839999999999999</v>
      </c>
      <c r="K712" s="18">
        <v>8.6120000000000002E-2</v>
      </c>
      <c r="L712" s="18">
        <v>1.9750000000000001</v>
      </c>
      <c r="M712" s="18">
        <v>0.11</v>
      </c>
      <c r="O712" s="18">
        <f t="shared" si="109"/>
        <v>1421.9</v>
      </c>
      <c r="P712">
        <f t="shared" si="110"/>
        <v>1</v>
      </c>
      <c r="Q712" s="18">
        <f t="shared" si="111"/>
        <v>1</v>
      </c>
      <c r="R712" s="18">
        <f t="shared" si="112"/>
        <v>1</v>
      </c>
      <c r="S712" s="18">
        <f t="shared" si="113"/>
        <v>1</v>
      </c>
      <c r="T712">
        <f t="shared" si="114"/>
        <v>1</v>
      </c>
      <c r="X712">
        <f t="shared" si="115"/>
        <v>1</v>
      </c>
      <c r="AB712">
        <f t="shared" si="116"/>
        <v>1</v>
      </c>
    </row>
    <row r="713" spans="2:28" x14ac:dyDescent="0.15">
      <c r="B713">
        <v>233.56299999999999</v>
      </c>
      <c r="C713">
        <v>10</v>
      </c>
      <c r="D713" s="18">
        <v>-0.15279999999999999</v>
      </c>
      <c r="E713" s="18">
        <v>0.19600000000000001</v>
      </c>
      <c r="F713" s="18">
        <v>0.59719999999999995</v>
      </c>
      <c r="G713" s="18">
        <v>3.6310000000000002E-2</v>
      </c>
      <c r="H713" s="18">
        <v>0.3569</v>
      </c>
      <c r="I713" s="18">
        <v>2.242</v>
      </c>
      <c r="J713" s="18">
        <v>0.18729999999999999</v>
      </c>
      <c r="K713" s="18">
        <v>0.17100000000000001</v>
      </c>
      <c r="L713" s="18">
        <v>2.6469999999999998</v>
      </c>
      <c r="M713" s="18">
        <v>0.2137</v>
      </c>
      <c r="O713" s="18">
        <f t="shared" si="109"/>
        <v>1790.1</v>
      </c>
      <c r="P713">
        <f t="shared" si="110"/>
        <v>1</v>
      </c>
      <c r="Q713" s="18">
        <f t="shared" si="111"/>
        <v>1</v>
      </c>
      <c r="R713" s="18">
        <f t="shared" si="112"/>
        <v>1</v>
      </c>
      <c r="S713" s="18">
        <f t="shared" si="113"/>
        <v>1</v>
      </c>
      <c r="T713">
        <f t="shared" si="114"/>
        <v>1</v>
      </c>
      <c r="X713">
        <f t="shared" si="115"/>
        <v>1</v>
      </c>
      <c r="AB713">
        <f t="shared" si="116"/>
        <v>1</v>
      </c>
    </row>
    <row r="714" spans="2:28" x14ac:dyDescent="0.15">
      <c r="B714">
        <v>233.56299999999999</v>
      </c>
      <c r="C714">
        <v>15</v>
      </c>
      <c r="D714" s="18">
        <v>-0.21759999999999999</v>
      </c>
      <c r="E714" s="18">
        <v>0.25790000000000002</v>
      </c>
      <c r="F714" s="18">
        <v>0.99109999999999998</v>
      </c>
      <c r="G714" s="18">
        <v>0.37309999999999999</v>
      </c>
      <c r="H714" s="18">
        <v>0.29699999999999999</v>
      </c>
      <c r="I714" s="18">
        <v>2.1970000000000001</v>
      </c>
      <c r="J714" s="18">
        <v>0.58209999999999995</v>
      </c>
      <c r="K714" s="18">
        <v>0.1893</v>
      </c>
      <c r="L714" s="18">
        <v>2.3650000000000002</v>
      </c>
      <c r="M714" s="18">
        <v>4.6289999999999998E-2</v>
      </c>
      <c r="O714" s="18">
        <f t="shared" si="109"/>
        <v>2253.6</v>
      </c>
      <c r="P714">
        <f t="shared" si="110"/>
        <v>1</v>
      </c>
      <c r="Q714" s="18">
        <f t="shared" si="111"/>
        <v>1</v>
      </c>
      <c r="R714" s="18">
        <f t="shared" si="112"/>
        <v>1</v>
      </c>
      <c r="S714" s="18">
        <f t="shared" si="113"/>
        <v>1</v>
      </c>
      <c r="T714">
        <f t="shared" si="114"/>
        <v>1</v>
      </c>
      <c r="X714">
        <f t="shared" si="115"/>
        <v>1</v>
      </c>
      <c r="AB714">
        <f t="shared" si="116"/>
        <v>1</v>
      </c>
    </row>
    <row r="715" spans="2:28" x14ac:dyDescent="0.15">
      <c r="B715">
        <v>233.56299999999999</v>
      </c>
      <c r="C715">
        <v>20</v>
      </c>
      <c r="D715" s="18">
        <v>-0.19639999999999999</v>
      </c>
      <c r="E715" s="18">
        <v>0.33339999999999997</v>
      </c>
      <c r="F715" s="18">
        <v>0.59550000000000003</v>
      </c>
      <c r="G715" s="18">
        <v>3.32E-2</v>
      </c>
      <c r="H715" s="18">
        <v>0.62039999999999995</v>
      </c>
      <c r="I715" s="18">
        <v>2.2400000000000002</v>
      </c>
      <c r="J715" s="18">
        <v>0.27129999999999999</v>
      </c>
      <c r="K715" s="18">
        <v>-0.4078</v>
      </c>
      <c r="L715" s="18">
        <v>2.5249999999999999</v>
      </c>
      <c r="M715" s="18">
        <v>1.2390000000000001</v>
      </c>
      <c r="O715" s="18">
        <f t="shared" si="109"/>
        <v>2837.1</v>
      </c>
      <c r="P715">
        <f t="shared" si="110"/>
        <v>1</v>
      </c>
      <c r="Q715" s="18">
        <f t="shared" si="111"/>
        <v>1</v>
      </c>
      <c r="R715" s="18">
        <f t="shared" si="112"/>
        <v>1</v>
      </c>
      <c r="S715" s="18">
        <f t="shared" si="113"/>
        <v>1</v>
      </c>
      <c r="T715">
        <f t="shared" si="114"/>
        <v>1</v>
      </c>
      <c r="X715">
        <f t="shared" si="115"/>
        <v>1</v>
      </c>
      <c r="AB715">
        <f t="shared" si="116"/>
        <v>1</v>
      </c>
    </row>
    <row r="716" spans="2:28" x14ac:dyDescent="0.15">
      <c r="B716">
        <v>364.96300000000002</v>
      </c>
      <c r="C716">
        <v>1</v>
      </c>
      <c r="D716" s="18">
        <v>0.309</v>
      </c>
      <c r="E716" s="18">
        <v>0.28920000000000001</v>
      </c>
      <c r="F716" s="18">
        <v>1.008</v>
      </c>
      <c r="G716" s="18">
        <v>9.7170000000000006E-2</v>
      </c>
      <c r="H716" s="18">
        <v>1.4830000000000001</v>
      </c>
      <c r="I716" s="18">
        <v>1.96</v>
      </c>
      <c r="J716" s="18">
        <v>0.39319999999999999</v>
      </c>
      <c r="K716" s="18">
        <v>-1.849</v>
      </c>
      <c r="L716" s="18">
        <v>2.1989999999999998</v>
      </c>
      <c r="M716" s="18">
        <v>1.544</v>
      </c>
      <c r="O716" s="18">
        <f t="shared" si="109"/>
        <v>3571.7</v>
      </c>
      <c r="P716">
        <f t="shared" si="110"/>
        <v>1</v>
      </c>
      <c r="Q716" s="18">
        <f t="shared" si="111"/>
        <v>1</v>
      </c>
      <c r="R716" s="18">
        <f t="shared" si="112"/>
        <v>1</v>
      </c>
      <c r="S716" s="18">
        <f t="shared" si="113"/>
        <v>1</v>
      </c>
      <c r="T716">
        <f t="shared" si="114"/>
        <v>1</v>
      </c>
      <c r="X716">
        <f t="shared" si="115"/>
        <v>1</v>
      </c>
      <c r="AB716">
        <f t="shared" si="116"/>
        <v>1</v>
      </c>
    </row>
    <row r="717" spans="2:28" x14ac:dyDescent="0.15">
      <c r="B717">
        <v>364.96300000000002</v>
      </c>
      <c r="C717">
        <v>3</v>
      </c>
      <c r="D717" s="18">
        <v>0.41660000000000003</v>
      </c>
      <c r="E717" s="18">
        <v>0.29570000000000002</v>
      </c>
      <c r="F717" s="18">
        <v>1.119</v>
      </c>
      <c r="G717" s="18">
        <v>0.1132</v>
      </c>
      <c r="H717" s="18">
        <v>1.641</v>
      </c>
      <c r="I717" s="18">
        <v>2.0059999999999998</v>
      </c>
      <c r="J717" s="18">
        <v>0.40620000000000001</v>
      </c>
      <c r="K717" s="18">
        <v>-2.2989999999999999</v>
      </c>
      <c r="L717" s="18">
        <v>2.3370000000000002</v>
      </c>
      <c r="M717" s="18">
        <v>1.597</v>
      </c>
      <c r="O717" s="18">
        <f t="shared" si="109"/>
        <v>4496.5</v>
      </c>
      <c r="P717">
        <f t="shared" si="110"/>
        <v>1</v>
      </c>
      <c r="Q717" s="18">
        <f t="shared" si="111"/>
        <v>1</v>
      </c>
      <c r="R717" s="18">
        <f t="shared" si="112"/>
        <v>1</v>
      </c>
      <c r="S717" s="18">
        <f t="shared" si="113"/>
        <v>1</v>
      </c>
      <c r="T717">
        <f t="shared" si="114"/>
        <v>1</v>
      </c>
      <c r="X717">
        <f t="shared" si="115"/>
        <v>1</v>
      </c>
      <c r="AB717">
        <f t="shared" si="116"/>
        <v>1</v>
      </c>
    </row>
    <row r="718" spans="2:28" x14ac:dyDescent="0.15">
      <c r="B718">
        <v>364.96300000000002</v>
      </c>
      <c r="C718">
        <v>5</v>
      </c>
      <c r="D718" s="18">
        <v>-7.9869999999999997E-2</v>
      </c>
      <c r="E718" s="18">
        <v>0.29010000000000002</v>
      </c>
      <c r="F718" s="18">
        <v>1.246</v>
      </c>
      <c r="G718" s="18">
        <v>0.1258</v>
      </c>
      <c r="H718" s="18">
        <v>0.5141</v>
      </c>
      <c r="I718" s="18">
        <v>2.141</v>
      </c>
      <c r="J718" s="18">
        <v>3.082E-2</v>
      </c>
      <c r="K718" s="18">
        <v>-2.877E-2</v>
      </c>
      <c r="L718" s="18">
        <v>2.2709999999999999</v>
      </c>
      <c r="M718" s="18">
        <v>3.1919999999999997E-2</v>
      </c>
      <c r="O718" s="18">
        <f t="shared" si="109"/>
        <v>5660.8</v>
      </c>
      <c r="P718">
        <f t="shared" si="110"/>
        <v>1</v>
      </c>
      <c r="Q718" s="18">
        <f t="shared" si="111"/>
        <v>1</v>
      </c>
      <c r="R718" s="18">
        <f t="shared" si="112"/>
        <v>1</v>
      </c>
      <c r="S718" s="18">
        <f t="shared" si="113"/>
        <v>1</v>
      </c>
      <c r="T718">
        <f t="shared" si="114"/>
        <v>1</v>
      </c>
      <c r="X718">
        <f t="shared" si="115"/>
        <v>1</v>
      </c>
      <c r="AB718">
        <f t="shared" si="116"/>
        <v>1</v>
      </c>
    </row>
    <row r="719" spans="2:28" x14ac:dyDescent="0.15">
      <c r="B719">
        <v>364.96300000000002</v>
      </c>
      <c r="C719">
        <v>7</v>
      </c>
      <c r="D719" s="18">
        <v>1.6240000000000001</v>
      </c>
      <c r="E719" s="18">
        <v>1.962</v>
      </c>
      <c r="F719" s="18">
        <v>1.1679999999999999</v>
      </c>
      <c r="G719" s="18">
        <v>0.318</v>
      </c>
      <c r="H719" s="18">
        <v>-6.1550000000000002</v>
      </c>
      <c r="I719" s="18">
        <v>1.587</v>
      </c>
      <c r="J719" s="18">
        <v>1.4950000000000001</v>
      </c>
      <c r="K719" s="18">
        <v>2.8039999999999998</v>
      </c>
      <c r="L719" s="18">
        <v>3.2090000000000001</v>
      </c>
      <c r="M719" s="18">
        <v>0.48509999999999998</v>
      </c>
      <c r="O719" s="18">
        <f t="shared" si="109"/>
        <v>7126.5</v>
      </c>
      <c r="P719">
        <f t="shared" si="110"/>
        <v>1</v>
      </c>
      <c r="Q719" s="18">
        <f t="shared" si="111"/>
        <v>1</v>
      </c>
      <c r="R719" s="18">
        <f t="shared" si="112"/>
        <v>1</v>
      </c>
      <c r="S719" s="18">
        <f t="shared" si="113"/>
        <v>1</v>
      </c>
      <c r="T719">
        <f t="shared" si="114"/>
        <v>1</v>
      </c>
      <c r="X719">
        <f t="shared" si="115"/>
        <v>1</v>
      </c>
      <c r="AB719">
        <f t="shared" si="116"/>
        <v>1</v>
      </c>
    </row>
    <row r="720" spans="2:28" x14ac:dyDescent="0.15">
      <c r="B720">
        <v>364.96300000000002</v>
      </c>
      <c r="C720">
        <v>10</v>
      </c>
      <c r="D720" s="18">
        <v>0.52790000000000004</v>
      </c>
      <c r="E720" s="18">
        <v>1.4139999999999999</v>
      </c>
      <c r="F720" s="18">
        <v>1.206</v>
      </c>
      <c r="G720" s="18">
        <v>0.25169999999999998</v>
      </c>
      <c r="H720" s="18">
        <v>-5.9880000000000004</v>
      </c>
      <c r="I720" s="18">
        <v>2.391</v>
      </c>
      <c r="J720" s="18">
        <v>0.97719999999999996</v>
      </c>
      <c r="K720" s="18">
        <v>4.2539999999999996</v>
      </c>
      <c r="L720" s="18">
        <v>2.8610000000000002</v>
      </c>
      <c r="M720" s="18">
        <v>0.54269999999999996</v>
      </c>
      <c r="O720" s="18">
        <f t="shared" si="109"/>
        <v>8971.7000000000007</v>
      </c>
      <c r="P720">
        <f t="shared" si="110"/>
        <v>1</v>
      </c>
      <c r="Q720" s="18">
        <f t="shared" si="111"/>
        <v>1</v>
      </c>
      <c r="R720" s="18">
        <f t="shared" si="112"/>
        <v>1</v>
      </c>
      <c r="S720" s="18">
        <f t="shared" si="113"/>
        <v>1</v>
      </c>
      <c r="T720">
        <f t="shared" si="114"/>
        <v>1</v>
      </c>
      <c r="X720">
        <f t="shared" si="115"/>
        <v>1</v>
      </c>
      <c r="AB720">
        <f t="shared" si="116"/>
        <v>1</v>
      </c>
    </row>
    <row r="721" spans="2:28" x14ac:dyDescent="0.15">
      <c r="B721">
        <v>364.96300000000002</v>
      </c>
      <c r="C721">
        <v>15</v>
      </c>
      <c r="D721" s="18">
        <v>0.34610000000000002</v>
      </c>
      <c r="E721" s="18">
        <v>1.091</v>
      </c>
      <c r="F721" s="18">
        <v>1.2509999999999999</v>
      </c>
      <c r="G721" s="18">
        <v>0.2</v>
      </c>
      <c r="H721" s="18">
        <v>-2.274</v>
      </c>
      <c r="I721" s="18">
        <v>1.738</v>
      </c>
      <c r="J721" s="18">
        <v>1.0489999999999999</v>
      </c>
      <c r="K721" s="18">
        <v>1.141</v>
      </c>
      <c r="L721" s="18">
        <v>3.3359999999999999</v>
      </c>
      <c r="M721" s="18">
        <v>3.8980000000000001E-2</v>
      </c>
      <c r="O721" s="18">
        <f t="shared" si="109"/>
        <v>10000</v>
      </c>
      <c r="P721">
        <f t="shared" si="110"/>
        <v>1</v>
      </c>
      <c r="Q721" s="18">
        <f t="shared" si="111"/>
        <v>1</v>
      </c>
      <c r="R721" s="18">
        <f t="shared" si="112"/>
        <v>1</v>
      </c>
      <c r="S721" s="18">
        <f t="shared" si="113"/>
        <v>1</v>
      </c>
      <c r="T721">
        <f t="shared" si="114"/>
        <v>1</v>
      </c>
      <c r="X721">
        <f t="shared" si="115"/>
        <v>1</v>
      </c>
      <c r="AB721">
        <f t="shared" si="116"/>
        <v>1</v>
      </c>
    </row>
    <row r="722" spans="2:28" x14ac:dyDescent="0.15">
      <c r="B722">
        <v>364.96300000000002</v>
      </c>
      <c r="C722">
        <v>20</v>
      </c>
      <c r="D722" s="18">
        <v>0.9819</v>
      </c>
      <c r="E722" s="18">
        <v>1.05</v>
      </c>
      <c r="F722" s="18">
        <v>1.145</v>
      </c>
      <c r="G722" s="18">
        <v>0.21179999999999999</v>
      </c>
      <c r="H722" s="18">
        <v>-8.1310000000000002</v>
      </c>
      <c r="I722" s="18">
        <v>3.1379999999999999</v>
      </c>
      <c r="J722" s="18">
        <v>1.581</v>
      </c>
      <c r="K722" s="18">
        <v>4.306</v>
      </c>
      <c r="L722" s="18">
        <v>2.972</v>
      </c>
      <c r="M722" s="18">
        <v>0.66420000000000001</v>
      </c>
      <c r="O722" s="18">
        <f t="shared" si="109"/>
        <v>10000</v>
      </c>
      <c r="P722">
        <f t="shared" si="110"/>
        <v>1</v>
      </c>
      <c r="Q722" s="18">
        <f t="shared" si="111"/>
        <v>1</v>
      </c>
      <c r="R722" s="18">
        <f t="shared" si="112"/>
        <v>1</v>
      </c>
      <c r="S722" s="18">
        <f t="shared" si="113"/>
        <v>1</v>
      </c>
      <c r="T722">
        <f t="shared" si="114"/>
        <v>1</v>
      </c>
      <c r="X722">
        <f t="shared" si="115"/>
        <v>1</v>
      </c>
      <c r="AB722">
        <f t="shared" si="116"/>
        <v>1</v>
      </c>
    </row>
    <row r="723" spans="2:28" x14ac:dyDescent="0.15">
      <c r="B723">
        <v>483.56299999999999</v>
      </c>
      <c r="C723">
        <v>1</v>
      </c>
      <c r="D723" s="18">
        <v>0.309</v>
      </c>
      <c r="E723" s="18">
        <v>0.28920000000000001</v>
      </c>
      <c r="F723" s="18">
        <v>1.008</v>
      </c>
      <c r="G723" s="18">
        <v>9.7170000000000006E-2</v>
      </c>
      <c r="H723" s="18">
        <v>1.4830000000000001</v>
      </c>
      <c r="I723" s="18">
        <v>1.96</v>
      </c>
      <c r="J723" s="18">
        <v>0.39319999999999999</v>
      </c>
      <c r="K723" s="18">
        <v>-1.849</v>
      </c>
      <c r="L723" s="18">
        <v>2.1989999999999998</v>
      </c>
      <c r="M723" s="18">
        <v>1.544</v>
      </c>
      <c r="O723" s="18">
        <f t="shared" si="109"/>
        <v>10000</v>
      </c>
      <c r="P723">
        <f t="shared" si="110"/>
        <v>1</v>
      </c>
      <c r="Q723" s="18">
        <f t="shared" si="111"/>
        <v>1</v>
      </c>
      <c r="R723" s="18">
        <f t="shared" si="112"/>
        <v>1</v>
      </c>
      <c r="S723" s="18">
        <f t="shared" si="113"/>
        <v>1</v>
      </c>
      <c r="T723">
        <f t="shared" si="114"/>
        <v>1</v>
      </c>
      <c r="X723">
        <f t="shared" si="115"/>
        <v>1</v>
      </c>
      <c r="AB723">
        <f t="shared" si="116"/>
        <v>1</v>
      </c>
    </row>
    <row r="724" spans="2:28" x14ac:dyDescent="0.15">
      <c r="B724">
        <v>483.56299999999999</v>
      </c>
      <c r="C724">
        <v>3</v>
      </c>
      <c r="D724" s="18">
        <v>0.41660000000000003</v>
      </c>
      <c r="E724" s="18">
        <v>0.29570000000000002</v>
      </c>
      <c r="F724" s="18">
        <v>1.119</v>
      </c>
      <c r="G724" s="18">
        <v>0.1132</v>
      </c>
      <c r="H724" s="18">
        <v>1.641</v>
      </c>
      <c r="I724" s="18">
        <v>2.0059999999999998</v>
      </c>
      <c r="J724" s="18">
        <v>0.40620000000000001</v>
      </c>
      <c r="K724" s="18">
        <v>-2.2989999999999999</v>
      </c>
      <c r="L724" s="18">
        <v>2.3370000000000002</v>
      </c>
      <c r="M724" s="18">
        <v>1.597</v>
      </c>
      <c r="O724" s="18">
        <f t="shared" si="109"/>
        <v>10000</v>
      </c>
      <c r="P724">
        <f t="shared" si="110"/>
        <v>1</v>
      </c>
      <c r="Q724" s="18">
        <f t="shared" si="111"/>
        <v>1</v>
      </c>
      <c r="R724" s="18">
        <f t="shared" si="112"/>
        <v>1</v>
      </c>
      <c r="S724" s="18">
        <f t="shared" si="113"/>
        <v>1</v>
      </c>
      <c r="T724">
        <f t="shared" si="114"/>
        <v>1</v>
      </c>
      <c r="X724">
        <f t="shared" si="115"/>
        <v>1</v>
      </c>
      <c r="AB724">
        <f t="shared" si="116"/>
        <v>1</v>
      </c>
    </row>
    <row r="725" spans="2:28" x14ac:dyDescent="0.15">
      <c r="B725">
        <v>483.56299999999999</v>
      </c>
      <c r="C725">
        <v>5</v>
      </c>
      <c r="D725" s="18">
        <v>-7.9869999999999997E-2</v>
      </c>
      <c r="E725" s="18">
        <v>0.29010000000000002</v>
      </c>
      <c r="F725" s="18">
        <v>1.246</v>
      </c>
      <c r="G725" s="18">
        <v>0.1258</v>
      </c>
      <c r="H725" s="18">
        <v>0.5141</v>
      </c>
      <c r="I725" s="18">
        <v>2.141</v>
      </c>
      <c r="J725" s="18">
        <v>3.082E-2</v>
      </c>
      <c r="K725" s="18">
        <v>-2.877E-2</v>
      </c>
      <c r="L725" s="18">
        <v>2.2709999999999999</v>
      </c>
      <c r="M725" s="18">
        <v>3.1919999999999997E-2</v>
      </c>
      <c r="O725" s="18">
        <f t="shared" si="109"/>
        <v>10000</v>
      </c>
      <c r="P725">
        <f t="shared" si="110"/>
        <v>1</v>
      </c>
      <c r="Q725" s="18">
        <f t="shared" si="111"/>
        <v>1</v>
      </c>
      <c r="R725" s="18">
        <f t="shared" si="112"/>
        <v>1</v>
      </c>
      <c r="S725" s="18">
        <f t="shared" si="113"/>
        <v>1</v>
      </c>
      <c r="T725">
        <f t="shared" si="114"/>
        <v>1</v>
      </c>
      <c r="X725">
        <f t="shared" si="115"/>
        <v>1</v>
      </c>
      <c r="AB725">
        <f t="shared" si="116"/>
        <v>1</v>
      </c>
    </row>
    <row r="726" spans="2:28" x14ac:dyDescent="0.15">
      <c r="B726">
        <v>483.56299999999999</v>
      </c>
      <c r="C726">
        <v>7</v>
      </c>
      <c r="D726" s="18">
        <v>1.6240000000000001</v>
      </c>
      <c r="E726" s="18">
        <v>1.962</v>
      </c>
      <c r="F726" s="18">
        <v>1.1679999999999999</v>
      </c>
      <c r="G726" s="18">
        <v>0.318</v>
      </c>
      <c r="H726" s="18">
        <v>-6.1550000000000002</v>
      </c>
      <c r="I726" s="18">
        <v>1.587</v>
      </c>
      <c r="J726" s="18">
        <v>1.4950000000000001</v>
      </c>
      <c r="K726" s="18">
        <v>2.8039999999999998</v>
      </c>
      <c r="L726" s="18">
        <v>3.2090000000000001</v>
      </c>
      <c r="M726" s="18">
        <v>0.48509999999999998</v>
      </c>
      <c r="O726" s="18">
        <f t="shared" si="109"/>
        <v>10000</v>
      </c>
      <c r="P726">
        <f t="shared" si="110"/>
        <v>1</v>
      </c>
      <c r="Q726" s="18">
        <f t="shared" si="111"/>
        <v>1</v>
      </c>
      <c r="R726" s="18">
        <f t="shared" si="112"/>
        <v>1</v>
      </c>
      <c r="S726" s="18">
        <f t="shared" si="113"/>
        <v>1</v>
      </c>
      <c r="T726">
        <f t="shared" si="114"/>
        <v>1</v>
      </c>
      <c r="X726">
        <f t="shared" si="115"/>
        <v>1</v>
      </c>
      <c r="AB726">
        <f t="shared" si="116"/>
        <v>1</v>
      </c>
    </row>
    <row r="727" spans="2:28" x14ac:dyDescent="0.15">
      <c r="B727">
        <v>483.56299999999999</v>
      </c>
      <c r="C727">
        <v>10</v>
      </c>
      <c r="D727" s="18">
        <v>0.52790000000000004</v>
      </c>
      <c r="E727" s="18">
        <v>1.4139999999999999</v>
      </c>
      <c r="F727" s="18">
        <v>1.206</v>
      </c>
      <c r="G727" s="18">
        <v>0.25169999999999998</v>
      </c>
      <c r="H727" s="18">
        <v>-5.9880000000000004</v>
      </c>
      <c r="I727" s="18">
        <v>2.391</v>
      </c>
      <c r="J727" s="18">
        <v>0.97719999999999996</v>
      </c>
      <c r="K727" s="18">
        <v>4.2539999999999996</v>
      </c>
      <c r="L727" s="18">
        <v>2.8610000000000002</v>
      </c>
      <c r="M727" s="18">
        <v>0.54269999999999996</v>
      </c>
      <c r="O727" s="18">
        <f t="shared" si="109"/>
        <v>10000</v>
      </c>
      <c r="P727">
        <f t="shared" si="110"/>
        <v>1</v>
      </c>
      <c r="Q727" s="18">
        <f t="shared" si="111"/>
        <v>1</v>
      </c>
      <c r="R727" s="18">
        <f t="shared" si="112"/>
        <v>1</v>
      </c>
      <c r="S727" s="18">
        <f t="shared" si="113"/>
        <v>1</v>
      </c>
      <c r="T727">
        <f t="shared" si="114"/>
        <v>1</v>
      </c>
      <c r="X727">
        <f t="shared" si="115"/>
        <v>1</v>
      </c>
      <c r="AB727">
        <f t="shared" si="116"/>
        <v>1</v>
      </c>
    </row>
    <row r="728" spans="2:28" x14ac:dyDescent="0.15">
      <c r="B728">
        <v>483.56299999999999</v>
      </c>
      <c r="C728">
        <v>15</v>
      </c>
      <c r="D728" s="18">
        <v>0.34610000000000002</v>
      </c>
      <c r="E728" s="18">
        <v>1.091</v>
      </c>
      <c r="F728" s="18">
        <v>1.2509999999999999</v>
      </c>
      <c r="G728" s="18">
        <v>0.2</v>
      </c>
      <c r="H728" s="18">
        <v>-2.274</v>
      </c>
      <c r="I728" s="18">
        <v>1.738</v>
      </c>
      <c r="J728" s="18">
        <v>1.0489999999999999</v>
      </c>
      <c r="K728" s="18">
        <v>1.141</v>
      </c>
      <c r="L728" s="18">
        <v>3.3359999999999999</v>
      </c>
      <c r="M728" s="18">
        <v>3.8980000000000001E-2</v>
      </c>
      <c r="O728" s="18">
        <f t="shared" si="109"/>
        <v>10000</v>
      </c>
      <c r="P728">
        <f t="shared" si="110"/>
        <v>1</v>
      </c>
      <c r="Q728" s="18">
        <f t="shared" si="111"/>
        <v>1</v>
      </c>
      <c r="R728" s="18">
        <f t="shared" si="112"/>
        <v>1</v>
      </c>
      <c r="S728" s="18">
        <f t="shared" si="113"/>
        <v>1</v>
      </c>
      <c r="T728">
        <f t="shared" si="114"/>
        <v>1</v>
      </c>
      <c r="X728">
        <f t="shared" si="115"/>
        <v>1</v>
      </c>
      <c r="AB728">
        <f t="shared" si="116"/>
        <v>1</v>
      </c>
    </row>
    <row r="729" spans="2:28" x14ac:dyDescent="0.15">
      <c r="B729">
        <v>483.56299999999999</v>
      </c>
      <c r="C729">
        <v>20</v>
      </c>
      <c r="D729" s="18">
        <v>0.9819</v>
      </c>
      <c r="E729" s="18">
        <v>1.05</v>
      </c>
      <c r="F729" s="18">
        <v>1.145</v>
      </c>
      <c r="G729" s="18">
        <v>0.21179999999999999</v>
      </c>
      <c r="H729" s="18">
        <v>-8.1310000000000002</v>
      </c>
      <c r="I729" s="18">
        <v>3.1379999999999999</v>
      </c>
      <c r="J729" s="18">
        <v>1.581</v>
      </c>
      <c r="K729" s="18">
        <v>4.306</v>
      </c>
      <c r="L729" s="18">
        <v>2.972</v>
      </c>
      <c r="M729" s="18">
        <v>0.66420000000000001</v>
      </c>
      <c r="O729" s="18">
        <f t="shared" si="109"/>
        <v>10000</v>
      </c>
      <c r="P729">
        <f t="shared" si="110"/>
        <v>1</v>
      </c>
      <c r="Q729" s="18">
        <f t="shared" si="111"/>
        <v>1</v>
      </c>
      <c r="R729" s="18">
        <f t="shared" si="112"/>
        <v>1</v>
      </c>
      <c r="S729" s="18">
        <f t="shared" si="113"/>
        <v>1</v>
      </c>
      <c r="T729">
        <f t="shared" si="114"/>
        <v>1</v>
      </c>
      <c r="X729">
        <f t="shared" si="115"/>
        <v>1</v>
      </c>
      <c r="AB729">
        <f t="shared" si="116"/>
        <v>1</v>
      </c>
    </row>
    <row r="730" spans="2:28" x14ac:dyDescent="0.15">
      <c r="B730">
        <v>631.56299999999999</v>
      </c>
      <c r="C730">
        <v>1</v>
      </c>
      <c r="D730" s="18">
        <v>0.309</v>
      </c>
      <c r="E730" s="18">
        <v>0.28920000000000001</v>
      </c>
      <c r="F730" s="18">
        <v>1.008</v>
      </c>
      <c r="G730" s="18">
        <v>9.7170000000000006E-2</v>
      </c>
      <c r="H730" s="18">
        <v>1.4830000000000001</v>
      </c>
      <c r="I730" s="18">
        <v>1.96</v>
      </c>
      <c r="J730" s="18">
        <v>0.39319999999999999</v>
      </c>
      <c r="K730" s="18">
        <v>-1.849</v>
      </c>
      <c r="L730" s="18">
        <v>2.1989999999999998</v>
      </c>
      <c r="M730" s="18">
        <v>1.544</v>
      </c>
      <c r="O730" s="18">
        <f t="shared" si="109"/>
        <v>10000</v>
      </c>
      <c r="P730">
        <f t="shared" si="110"/>
        <v>1</v>
      </c>
      <c r="Q730" s="18">
        <f t="shared" si="111"/>
        <v>1</v>
      </c>
      <c r="R730" s="18">
        <f t="shared" si="112"/>
        <v>1</v>
      </c>
      <c r="S730" s="18">
        <f t="shared" si="113"/>
        <v>1</v>
      </c>
      <c r="T730">
        <f t="shared" si="114"/>
        <v>1</v>
      </c>
      <c r="X730">
        <f t="shared" si="115"/>
        <v>1</v>
      </c>
      <c r="AB730">
        <f t="shared" si="116"/>
        <v>1</v>
      </c>
    </row>
    <row r="731" spans="2:28" x14ac:dyDescent="0.15">
      <c r="B731">
        <v>631.56299999999999</v>
      </c>
      <c r="C731">
        <v>3</v>
      </c>
      <c r="D731" s="18">
        <v>0.41660000000000003</v>
      </c>
      <c r="E731" s="18">
        <v>0.29570000000000002</v>
      </c>
      <c r="F731" s="18">
        <v>1.119</v>
      </c>
      <c r="G731" s="18">
        <v>0.1132</v>
      </c>
      <c r="H731" s="18">
        <v>1.641</v>
      </c>
      <c r="I731" s="18">
        <v>2.0059999999999998</v>
      </c>
      <c r="J731" s="18">
        <v>0.40620000000000001</v>
      </c>
      <c r="K731" s="18">
        <v>-2.2989999999999999</v>
      </c>
      <c r="L731" s="18">
        <v>2.3370000000000002</v>
      </c>
      <c r="M731" s="18">
        <v>1.597</v>
      </c>
      <c r="O731" s="18">
        <f t="shared" si="109"/>
        <v>10000</v>
      </c>
      <c r="P731">
        <f t="shared" si="110"/>
        <v>1</v>
      </c>
      <c r="Q731" s="18">
        <f t="shared" si="111"/>
        <v>1</v>
      </c>
      <c r="R731" s="18">
        <f t="shared" si="112"/>
        <v>1</v>
      </c>
      <c r="S731" s="18">
        <f t="shared" si="113"/>
        <v>1</v>
      </c>
      <c r="T731">
        <f t="shared" si="114"/>
        <v>1</v>
      </c>
      <c r="X731">
        <f t="shared" si="115"/>
        <v>1</v>
      </c>
      <c r="AB731">
        <f t="shared" si="116"/>
        <v>1</v>
      </c>
    </row>
    <row r="732" spans="2:28" x14ac:dyDescent="0.15">
      <c r="B732">
        <v>631.56299999999999</v>
      </c>
      <c r="C732">
        <v>5</v>
      </c>
      <c r="D732" s="18">
        <v>-7.9869999999999997E-2</v>
      </c>
      <c r="E732" s="18">
        <v>0.29010000000000002</v>
      </c>
      <c r="F732" s="18">
        <v>1.246</v>
      </c>
      <c r="G732" s="18">
        <v>0.1258</v>
      </c>
      <c r="H732" s="18">
        <v>0.5141</v>
      </c>
      <c r="I732" s="18">
        <v>2.141</v>
      </c>
      <c r="J732" s="18">
        <v>3.082E-2</v>
      </c>
      <c r="K732" s="18">
        <v>-2.877E-2</v>
      </c>
      <c r="L732" s="18">
        <v>2.2709999999999999</v>
      </c>
      <c r="M732" s="18">
        <v>3.1919999999999997E-2</v>
      </c>
      <c r="O732" s="18">
        <f t="shared" si="109"/>
        <v>10000</v>
      </c>
      <c r="P732">
        <f t="shared" si="110"/>
        <v>1</v>
      </c>
      <c r="Q732" s="18">
        <f t="shared" si="111"/>
        <v>1</v>
      </c>
      <c r="R732" s="18">
        <f t="shared" si="112"/>
        <v>1</v>
      </c>
      <c r="S732" s="18">
        <f t="shared" si="113"/>
        <v>1</v>
      </c>
      <c r="T732">
        <f t="shared" si="114"/>
        <v>1</v>
      </c>
      <c r="X732">
        <f t="shared" si="115"/>
        <v>1</v>
      </c>
      <c r="AB732">
        <f t="shared" si="116"/>
        <v>1</v>
      </c>
    </row>
    <row r="733" spans="2:28" x14ac:dyDescent="0.15">
      <c r="B733">
        <v>631.56299999999999</v>
      </c>
      <c r="C733">
        <v>7</v>
      </c>
      <c r="D733" s="18">
        <v>1.6240000000000001</v>
      </c>
      <c r="E733" s="18">
        <v>1.962</v>
      </c>
      <c r="F733" s="18">
        <v>1.1679999999999999</v>
      </c>
      <c r="G733" s="18">
        <v>0.318</v>
      </c>
      <c r="H733" s="18">
        <v>-6.1550000000000002</v>
      </c>
      <c r="I733" s="18">
        <v>1.587</v>
      </c>
      <c r="J733" s="18">
        <v>1.4950000000000001</v>
      </c>
      <c r="K733" s="18">
        <v>2.8039999999999998</v>
      </c>
      <c r="L733" s="18">
        <v>3.2090000000000001</v>
      </c>
      <c r="M733" s="18">
        <v>0.48509999999999998</v>
      </c>
      <c r="O733" s="18">
        <f t="shared" si="109"/>
        <v>10000</v>
      </c>
      <c r="P733">
        <f t="shared" si="110"/>
        <v>1</v>
      </c>
      <c r="Q733" s="18">
        <f t="shared" si="111"/>
        <v>1</v>
      </c>
      <c r="R733" s="18">
        <f t="shared" si="112"/>
        <v>1</v>
      </c>
      <c r="S733" s="18">
        <f t="shared" si="113"/>
        <v>1</v>
      </c>
      <c r="T733">
        <f t="shared" si="114"/>
        <v>1</v>
      </c>
      <c r="X733">
        <f t="shared" si="115"/>
        <v>1</v>
      </c>
      <c r="AB733">
        <f t="shared" si="116"/>
        <v>1</v>
      </c>
    </row>
    <row r="734" spans="2:28" x14ac:dyDescent="0.15">
      <c r="B734">
        <v>631.56299999999999</v>
      </c>
      <c r="C734">
        <v>10</v>
      </c>
      <c r="D734" s="18">
        <v>0.52790000000000004</v>
      </c>
      <c r="E734" s="18">
        <v>1.4139999999999999</v>
      </c>
      <c r="F734" s="18">
        <v>1.206</v>
      </c>
      <c r="G734" s="18">
        <v>0.25169999999999998</v>
      </c>
      <c r="H734" s="18">
        <v>-5.9880000000000004</v>
      </c>
      <c r="I734" s="18">
        <v>2.391</v>
      </c>
      <c r="J734" s="18">
        <v>0.97719999999999996</v>
      </c>
      <c r="K734" s="18">
        <v>4.2539999999999996</v>
      </c>
      <c r="L734" s="18">
        <v>2.8610000000000002</v>
      </c>
      <c r="M734" s="18">
        <v>0.54269999999999996</v>
      </c>
      <c r="O734" s="18">
        <f t="shared" si="109"/>
        <v>10000</v>
      </c>
      <c r="P734">
        <f t="shared" si="110"/>
        <v>1</v>
      </c>
      <c r="Q734" s="18">
        <f t="shared" si="111"/>
        <v>1</v>
      </c>
      <c r="R734" s="18">
        <f t="shared" si="112"/>
        <v>1</v>
      </c>
      <c r="S734" s="18">
        <f t="shared" si="113"/>
        <v>1</v>
      </c>
      <c r="T734">
        <f t="shared" si="114"/>
        <v>1</v>
      </c>
      <c r="X734">
        <f t="shared" si="115"/>
        <v>1</v>
      </c>
      <c r="AB734">
        <f t="shared" si="116"/>
        <v>1</v>
      </c>
    </row>
    <row r="735" spans="2:28" x14ac:dyDescent="0.15">
      <c r="B735">
        <v>631.56299999999999</v>
      </c>
      <c r="C735">
        <v>15</v>
      </c>
      <c r="D735" s="18">
        <v>0.34610000000000002</v>
      </c>
      <c r="E735" s="18">
        <v>1.091</v>
      </c>
      <c r="F735" s="18">
        <v>1.2509999999999999</v>
      </c>
      <c r="G735" s="18">
        <v>0.2</v>
      </c>
      <c r="H735" s="18">
        <v>-2.274</v>
      </c>
      <c r="I735" s="18">
        <v>1.738</v>
      </c>
      <c r="J735" s="18">
        <v>1.0489999999999999</v>
      </c>
      <c r="K735" s="18">
        <v>1.141</v>
      </c>
      <c r="L735" s="18">
        <v>3.3359999999999999</v>
      </c>
      <c r="M735" s="18">
        <v>3.8980000000000001E-2</v>
      </c>
      <c r="O735" s="18">
        <f t="shared" si="109"/>
        <v>10000</v>
      </c>
      <c r="P735">
        <f t="shared" si="110"/>
        <v>1</v>
      </c>
      <c r="Q735" s="18">
        <f t="shared" si="111"/>
        <v>1</v>
      </c>
      <c r="R735" s="18">
        <f t="shared" si="112"/>
        <v>1</v>
      </c>
      <c r="S735" s="18">
        <f t="shared" si="113"/>
        <v>1</v>
      </c>
      <c r="T735">
        <f t="shared" si="114"/>
        <v>1</v>
      </c>
      <c r="X735">
        <f t="shared" si="115"/>
        <v>1</v>
      </c>
      <c r="AB735">
        <f t="shared" si="116"/>
        <v>1</v>
      </c>
    </row>
    <row r="736" spans="2:28" x14ac:dyDescent="0.15">
      <c r="B736">
        <v>631.56299999999999</v>
      </c>
      <c r="C736">
        <v>20</v>
      </c>
      <c r="D736" s="18">
        <v>0.9819</v>
      </c>
      <c r="E736" s="18">
        <v>1.05</v>
      </c>
      <c r="F736" s="18">
        <v>1.145</v>
      </c>
      <c r="G736" s="18">
        <v>0.21179999999999999</v>
      </c>
      <c r="H736" s="18">
        <v>-8.1310000000000002</v>
      </c>
      <c r="I736" s="18">
        <v>3.1379999999999999</v>
      </c>
      <c r="J736" s="18">
        <v>1.581</v>
      </c>
      <c r="K736" s="18">
        <v>4.306</v>
      </c>
      <c r="L736" s="18">
        <v>2.972</v>
      </c>
      <c r="M736" s="18">
        <v>0.66420000000000001</v>
      </c>
      <c r="O736" s="18">
        <f t="shared" si="109"/>
        <v>10000</v>
      </c>
      <c r="P736">
        <f t="shared" si="110"/>
        <v>1</v>
      </c>
      <c r="Q736" s="18">
        <f t="shared" si="111"/>
        <v>1</v>
      </c>
      <c r="R736" s="18">
        <f t="shared" si="112"/>
        <v>1</v>
      </c>
      <c r="S736" s="18">
        <f t="shared" si="113"/>
        <v>1</v>
      </c>
      <c r="T736">
        <f t="shared" si="114"/>
        <v>1</v>
      </c>
      <c r="X736">
        <f t="shared" si="115"/>
        <v>1</v>
      </c>
      <c r="AB736">
        <f t="shared" si="116"/>
        <v>1</v>
      </c>
    </row>
    <row r="737" spans="2:28" x14ac:dyDescent="0.15">
      <c r="B737">
        <v>774.68299999999999</v>
      </c>
      <c r="C737">
        <v>1</v>
      </c>
      <c r="D737" s="18">
        <v>0.309</v>
      </c>
      <c r="E737" s="18">
        <v>0.28920000000000001</v>
      </c>
      <c r="F737" s="18">
        <v>1.008</v>
      </c>
      <c r="G737" s="18">
        <v>9.7170000000000006E-2</v>
      </c>
      <c r="H737" s="18">
        <v>1.4830000000000001</v>
      </c>
      <c r="I737" s="18">
        <v>1.96</v>
      </c>
      <c r="J737" s="18">
        <v>0.39319999999999999</v>
      </c>
      <c r="K737" s="18">
        <v>-1.849</v>
      </c>
      <c r="L737" s="18">
        <v>2.1989999999999998</v>
      </c>
      <c r="M737" s="18">
        <v>1.544</v>
      </c>
      <c r="O737" s="18">
        <f t="shared" si="109"/>
        <v>10000</v>
      </c>
      <c r="P737">
        <f t="shared" si="110"/>
        <v>1</v>
      </c>
      <c r="Q737" s="18">
        <f t="shared" si="111"/>
        <v>1</v>
      </c>
      <c r="R737" s="18">
        <f t="shared" si="112"/>
        <v>1</v>
      </c>
      <c r="S737" s="18">
        <f t="shared" si="113"/>
        <v>1</v>
      </c>
      <c r="T737">
        <f t="shared" si="114"/>
        <v>1</v>
      </c>
      <c r="X737">
        <f t="shared" si="115"/>
        <v>1</v>
      </c>
      <c r="AB737">
        <f t="shared" si="116"/>
        <v>1</v>
      </c>
    </row>
    <row r="738" spans="2:28" x14ac:dyDescent="0.15">
      <c r="B738">
        <v>774.68299999999999</v>
      </c>
      <c r="C738">
        <v>3</v>
      </c>
      <c r="D738" s="18">
        <v>0.41660000000000003</v>
      </c>
      <c r="E738" s="18">
        <v>0.29570000000000002</v>
      </c>
      <c r="F738" s="18">
        <v>1.119</v>
      </c>
      <c r="G738" s="18">
        <v>0.1132</v>
      </c>
      <c r="H738" s="18">
        <v>1.641</v>
      </c>
      <c r="I738" s="18">
        <v>2.0059999999999998</v>
      </c>
      <c r="J738" s="18">
        <v>0.40620000000000001</v>
      </c>
      <c r="K738" s="18">
        <v>-2.2989999999999999</v>
      </c>
      <c r="L738" s="18">
        <v>2.3370000000000002</v>
      </c>
      <c r="M738" s="18">
        <v>1.597</v>
      </c>
      <c r="O738" s="18">
        <f t="shared" si="109"/>
        <v>10000</v>
      </c>
      <c r="P738">
        <f t="shared" si="110"/>
        <v>1</v>
      </c>
      <c r="Q738" s="18">
        <f t="shared" si="111"/>
        <v>1</v>
      </c>
      <c r="R738" s="18">
        <f t="shared" si="112"/>
        <v>1</v>
      </c>
      <c r="S738" s="18">
        <f t="shared" si="113"/>
        <v>1</v>
      </c>
      <c r="T738">
        <f t="shared" si="114"/>
        <v>1</v>
      </c>
      <c r="X738">
        <f t="shared" si="115"/>
        <v>1</v>
      </c>
      <c r="AB738">
        <f t="shared" si="116"/>
        <v>1</v>
      </c>
    </row>
    <row r="739" spans="2:28" x14ac:dyDescent="0.15">
      <c r="B739">
        <v>774.68299999999999</v>
      </c>
      <c r="C739">
        <v>5</v>
      </c>
      <c r="D739" s="18">
        <v>-7.9869999999999997E-2</v>
      </c>
      <c r="E739" s="18">
        <v>0.29010000000000002</v>
      </c>
      <c r="F739" s="18">
        <v>1.246</v>
      </c>
      <c r="G739" s="18">
        <v>0.1258</v>
      </c>
      <c r="H739" s="18">
        <v>0.5141</v>
      </c>
      <c r="I739" s="18">
        <v>2.141</v>
      </c>
      <c r="J739" s="18">
        <v>3.082E-2</v>
      </c>
      <c r="K739" s="18">
        <v>-2.877E-2</v>
      </c>
      <c r="L739" s="18">
        <v>2.2709999999999999</v>
      </c>
      <c r="M739" s="18">
        <v>3.1919999999999997E-2</v>
      </c>
      <c r="O739" s="18">
        <f t="shared" si="109"/>
        <v>10000</v>
      </c>
      <c r="P739">
        <f t="shared" si="110"/>
        <v>1</v>
      </c>
      <c r="Q739" s="18">
        <f t="shared" si="111"/>
        <v>1</v>
      </c>
      <c r="R739" s="18">
        <f t="shared" si="112"/>
        <v>1</v>
      </c>
      <c r="S739" s="18">
        <f t="shared" si="113"/>
        <v>1</v>
      </c>
      <c r="T739">
        <f t="shared" si="114"/>
        <v>1</v>
      </c>
      <c r="X739">
        <f t="shared" si="115"/>
        <v>1</v>
      </c>
      <c r="AB739">
        <f t="shared" si="116"/>
        <v>1</v>
      </c>
    </row>
    <row r="740" spans="2:28" x14ac:dyDescent="0.15">
      <c r="B740">
        <v>774.68299999999999</v>
      </c>
      <c r="C740">
        <v>7</v>
      </c>
      <c r="D740" s="18">
        <v>1.6240000000000001</v>
      </c>
      <c r="E740" s="18">
        <v>1.962</v>
      </c>
      <c r="F740" s="18">
        <v>1.1679999999999999</v>
      </c>
      <c r="G740" s="18">
        <v>0.318</v>
      </c>
      <c r="H740" s="18">
        <v>-6.1550000000000002</v>
      </c>
      <c r="I740" s="18">
        <v>1.587</v>
      </c>
      <c r="J740" s="18">
        <v>1.4950000000000001</v>
      </c>
      <c r="K740" s="18">
        <v>2.8039999999999998</v>
      </c>
      <c r="L740" s="18">
        <v>3.2090000000000001</v>
      </c>
      <c r="M740" s="18">
        <v>0.48509999999999998</v>
      </c>
      <c r="O740" s="18">
        <f t="shared" si="109"/>
        <v>10000</v>
      </c>
      <c r="P740">
        <f t="shared" si="110"/>
        <v>1</v>
      </c>
      <c r="Q740" s="18">
        <f t="shared" si="111"/>
        <v>1</v>
      </c>
      <c r="R740" s="18">
        <f t="shared" si="112"/>
        <v>1</v>
      </c>
      <c r="S740" s="18">
        <f t="shared" si="113"/>
        <v>1</v>
      </c>
      <c r="T740">
        <f t="shared" si="114"/>
        <v>1</v>
      </c>
      <c r="X740">
        <f t="shared" si="115"/>
        <v>1</v>
      </c>
      <c r="AB740">
        <f t="shared" si="116"/>
        <v>1</v>
      </c>
    </row>
    <row r="741" spans="2:28" x14ac:dyDescent="0.15">
      <c r="B741">
        <v>774.68299999999999</v>
      </c>
      <c r="C741">
        <v>10</v>
      </c>
      <c r="D741" s="18">
        <v>0.52790000000000004</v>
      </c>
      <c r="E741" s="18">
        <v>1.4139999999999999</v>
      </c>
      <c r="F741" s="18">
        <v>1.206</v>
      </c>
      <c r="G741" s="18">
        <v>0.25169999999999998</v>
      </c>
      <c r="H741" s="18">
        <v>-5.9880000000000004</v>
      </c>
      <c r="I741" s="18">
        <v>2.391</v>
      </c>
      <c r="J741" s="18">
        <v>0.97719999999999996</v>
      </c>
      <c r="K741" s="18">
        <v>4.2539999999999996</v>
      </c>
      <c r="L741" s="18">
        <v>2.8610000000000002</v>
      </c>
      <c r="M741" s="18">
        <v>0.54269999999999996</v>
      </c>
      <c r="O741" s="18"/>
      <c r="Q741" s="18"/>
      <c r="R741" s="18"/>
      <c r="S741" s="18"/>
    </row>
    <row r="742" spans="2:28" x14ac:dyDescent="0.15">
      <c r="B742">
        <v>774.68299999999999</v>
      </c>
      <c r="C742">
        <v>15</v>
      </c>
      <c r="D742" s="18">
        <v>0.34610000000000002</v>
      </c>
      <c r="E742" s="18">
        <v>1.091</v>
      </c>
      <c r="F742" s="18">
        <v>1.2509999999999999</v>
      </c>
      <c r="G742" s="18">
        <v>0.2</v>
      </c>
      <c r="H742" s="18">
        <v>-2.274</v>
      </c>
      <c r="I742" s="18">
        <v>1.738</v>
      </c>
      <c r="J742" s="18">
        <v>1.0489999999999999</v>
      </c>
      <c r="K742" s="18">
        <v>1.141</v>
      </c>
      <c r="L742" s="18">
        <v>3.3359999999999999</v>
      </c>
      <c r="M742" s="18">
        <v>3.8980000000000001E-2</v>
      </c>
      <c r="O742" s="18"/>
      <c r="Q742" s="18"/>
      <c r="R742" s="18"/>
      <c r="S742" s="18"/>
    </row>
    <row r="743" spans="2:28" x14ac:dyDescent="0.15">
      <c r="B743">
        <v>774.68299999999999</v>
      </c>
      <c r="C743">
        <v>20</v>
      </c>
      <c r="D743" s="18">
        <v>0.9819</v>
      </c>
      <c r="E743" s="18">
        <v>1.05</v>
      </c>
      <c r="F743" s="18">
        <v>1.145</v>
      </c>
      <c r="G743" s="18">
        <v>0.21179999999999999</v>
      </c>
      <c r="H743" s="18">
        <v>-8.1310000000000002</v>
      </c>
      <c r="I743" s="18">
        <v>3.1379999999999999</v>
      </c>
      <c r="J743" s="18">
        <v>1.581</v>
      </c>
      <c r="K743" s="18">
        <v>4.306</v>
      </c>
      <c r="L743" s="18">
        <v>2.972</v>
      </c>
      <c r="M743" s="18">
        <v>0.66420000000000001</v>
      </c>
      <c r="O743" s="18"/>
      <c r="Q743" s="18"/>
      <c r="R743" s="18"/>
      <c r="S743" s="18"/>
    </row>
    <row r="744" spans="2:28" x14ac:dyDescent="0.15">
      <c r="B744">
        <v>897.803</v>
      </c>
      <c r="C744">
        <v>1</v>
      </c>
      <c r="D744" s="18">
        <v>0.309</v>
      </c>
      <c r="E744" s="18">
        <v>0.28920000000000001</v>
      </c>
      <c r="F744" s="18">
        <v>1.008</v>
      </c>
      <c r="G744" s="18">
        <v>9.7170000000000006E-2</v>
      </c>
      <c r="H744" s="18">
        <v>1.4830000000000001</v>
      </c>
      <c r="I744" s="18">
        <v>1.96</v>
      </c>
      <c r="J744" s="18">
        <v>0.39319999999999999</v>
      </c>
      <c r="K744" s="18">
        <v>-1.849</v>
      </c>
      <c r="L744" s="18">
        <v>2.1989999999999998</v>
      </c>
      <c r="M744" s="18">
        <v>1.544</v>
      </c>
      <c r="O744" s="18"/>
      <c r="Q744" s="18"/>
      <c r="R744" s="18"/>
      <c r="S744" s="18"/>
    </row>
    <row r="745" spans="2:28" x14ac:dyDescent="0.15">
      <c r="B745">
        <v>897.803</v>
      </c>
      <c r="C745">
        <v>3</v>
      </c>
      <c r="D745" s="18">
        <v>0.41660000000000003</v>
      </c>
      <c r="E745" s="18">
        <v>0.29570000000000002</v>
      </c>
      <c r="F745" s="18">
        <v>1.119</v>
      </c>
      <c r="G745" s="18">
        <v>0.1132</v>
      </c>
      <c r="H745" s="18">
        <v>1.641</v>
      </c>
      <c r="I745" s="18">
        <v>2.0059999999999998</v>
      </c>
      <c r="J745" s="18">
        <v>0.40620000000000001</v>
      </c>
      <c r="K745" s="18">
        <v>-2.2989999999999999</v>
      </c>
      <c r="L745" s="18">
        <v>2.3370000000000002</v>
      </c>
      <c r="M745" s="18">
        <v>1.597</v>
      </c>
    </row>
    <row r="746" spans="2:28" x14ac:dyDescent="0.15">
      <c r="B746">
        <v>897.803</v>
      </c>
      <c r="C746">
        <v>5</v>
      </c>
      <c r="D746" s="18">
        <v>-7.9869999999999997E-2</v>
      </c>
      <c r="E746" s="18">
        <v>0.29010000000000002</v>
      </c>
      <c r="F746" s="18">
        <v>1.246</v>
      </c>
      <c r="G746" s="18">
        <v>0.1258</v>
      </c>
      <c r="H746" s="18">
        <v>0.5141</v>
      </c>
      <c r="I746" s="18">
        <v>2.141</v>
      </c>
      <c r="J746" s="18">
        <v>3.082E-2</v>
      </c>
      <c r="K746" s="18">
        <v>-2.877E-2</v>
      </c>
      <c r="L746" s="18">
        <v>2.2709999999999999</v>
      </c>
      <c r="M746" s="18">
        <v>3.1919999999999997E-2</v>
      </c>
    </row>
    <row r="747" spans="2:28" x14ac:dyDescent="0.15">
      <c r="B747">
        <v>897.803</v>
      </c>
      <c r="C747">
        <v>7</v>
      </c>
      <c r="D747" s="18">
        <v>1.6240000000000001</v>
      </c>
      <c r="E747" s="18">
        <v>1.962</v>
      </c>
      <c r="F747" s="18">
        <v>1.1679999999999999</v>
      </c>
      <c r="G747" s="18">
        <v>0.318</v>
      </c>
      <c r="H747" s="18">
        <v>-6.1550000000000002</v>
      </c>
      <c r="I747" s="18">
        <v>1.587</v>
      </c>
      <c r="J747" s="18">
        <v>1.4950000000000001</v>
      </c>
      <c r="K747" s="18">
        <v>2.8039999999999998</v>
      </c>
      <c r="L747" s="18">
        <v>3.2090000000000001</v>
      </c>
      <c r="M747" s="18">
        <v>0.48509999999999998</v>
      </c>
    </row>
    <row r="748" spans="2:28" x14ac:dyDescent="0.15">
      <c r="B748">
        <v>897.803</v>
      </c>
      <c r="C748">
        <v>10</v>
      </c>
      <c r="D748" s="18">
        <v>0.52790000000000004</v>
      </c>
      <c r="E748" s="18">
        <v>1.4139999999999999</v>
      </c>
      <c r="F748" s="18">
        <v>1.206</v>
      </c>
      <c r="G748" s="18">
        <v>0.25169999999999998</v>
      </c>
      <c r="H748" s="18">
        <v>-5.9880000000000004</v>
      </c>
      <c r="I748" s="18">
        <v>2.391</v>
      </c>
      <c r="J748" s="18">
        <v>0.97719999999999996</v>
      </c>
      <c r="K748" s="18">
        <v>4.2539999999999996</v>
      </c>
      <c r="L748" s="18">
        <v>2.8610000000000002</v>
      </c>
      <c r="M748" s="18">
        <v>0.54269999999999996</v>
      </c>
    </row>
    <row r="749" spans="2:28" x14ac:dyDescent="0.15">
      <c r="B749">
        <v>897.803</v>
      </c>
      <c r="C749">
        <v>15</v>
      </c>
      <c r="D749" s="18">
        <v>0.34610000000000002</v>
      </c>
      <c r="E749" s="18">
        <v>1.091</v>
      </c>
      <c r="F749" s="18">
        <v>1.2509999999999999</v>
      </c>
      <c r="G749" s="18">
        <v>0.2</v>
      </c>
      <c r="H749" s="18">
        <v>-2.274</v>
      </c>
      <c r="I749" s="18">
        <v>1.738</v>
      </c>
      <c r="J749" s="18">
        <v>1.0489999999999999</v>
      </c>
      <c r="K749" s="18">
        <v>1.141</v>
      </c>
      <c r="L749" s="18">
        <v>3.3359999999999999</v>
      </c>
      <c r="M749" s="18">
        <v>3.8980000000000001E-2</v>
      </c>
    </row>
    <row r="750" spans="2:28" x14ac:dyDescent="0.15">
      <c r="B750">
        <v>897.803</v>
      </c>
      <c r="C750">
        <v>20</v>
      </c>
      <c r="D750" s="18">
        <v>0.9819</v>
      </c>
      <c r="E750" s="18">
        <v>1.05</v>
      </c>
      <c r="F750" s="18">
        <v>1.145</v>
      </c>
      <c r="G750" s="18">
        <v>0.21179999999999999</v>
      </c>
      <c r="H750" s="18">
        <v>-8.1310000000000002</v>
      </c>
      <c r="I750" s="18">
        <v>3.1379999999999999</v>
      </c>
      <c r="J750" s="18">
        <v>1.581</v>
      </c>
      <c r="K750" s="18">
        <v>4.306</v>
      </c>
      <c r="L750" s="18">
        <v>2.972</v>
      </c>
      <c r="M750" s="18">
        <v>0.66420000000000001</v>
      </c>
    </row>
    <row r="751" spans="2:28" x14ac:dyDescent="0.15">
      <c r="B751">
        <v>1036.3610000000001</v>
      </c>
      <c r="C751">
        <v>1</v>
      </c>
      <c r="D751" s="18">
        <v>0.309</v>
      </c>
      <c r="E751" s="18">
        <v>0.28920000000000001</v>
      </c>
      <c r="F751" s="18">
        <v>1.008</v>
      </c>
      <c r="G751" s="18">
        <v>9.7170000000000006E-2</v>
      </c>
      <c r="H751" s="18">
        <v>1.4830000000000001</v>
      </c>
      <c r="I751" s="18">
        <v>1.96</v>
      </c>
      <c r="J751" s="18">
        <v>0.39319999999999999</v>
      </c>
      <c r="K751" s="18">
        <v>-1.849</v>
      </c>
      <c r="L751" s="18">
        <v>2.1989999999999998</v>
      </c>
      <c r="M751" s="18">
        <v>1.544</v>
      </c>
    </row>
    <row r="752" spans="2:28" x14ac:dyDescent="0.15">
      <c r="B752">
        <v>1036.3610000000001</v>
      </c>
      <c r="C752">
        <v>3</v>
      </c>
      <c r="D752" s="18">
        <v>0.41660000000000003</v>
      </c>
      <c r="E752" s="18">
        <v>0.29570000000000002</v>
      </c>
      <c r="F752" s="18">
        <v>1.119</v>
      </c>
      <c r="G752" s="18">
        <v>0.1132</v>
      </c>
      <c r="H752" s="18">
        <v>1.641</v>
      </c>
      <c r="I752" s="18">
        <v>2.0059999999999998</v>
      </c>
      <c r="J752" s="18">
        <v>0.40620000000000001</v>
      </c>
      <c r="K752" s="18">
        <v>-2.2989999999999999</v>
      </c>
      <c r="L752" s="18">
        <v>2.3370000000000002</v>
      </c>
      <c r="M752" s="18">
        <v>1.597</v>
      </c>
    </row>
    <row r="753" spans="2:13" x14ac:dyDescent="0.15">
      <c r="B753">
        <v>1036.3610000000001</v>
      </c>
      <c r="C753">
        <v>5</v>
      </c>
      <c r="D753" s="18">
        <v>-7.9869999999999997E-2</v>
      </c>
      <c r="E753" s="18">
        <v>0.29010000000000002</v>
      </c>
      <c r="F753" s="18">
        <v>1.246</v>
      </c>
      <c r="G753" s="18">
        <v>0.1258</v>
      </c>
      <c r="H753" s="18">
        <v>0.5141</v>
      </c>
      <c r="I753" s="18">
        <v>2.141</v>
      </c>
      <c r="J753" s="18">
        <v>3.082E-2</v>
      </c>
      <c r="K753" s="18">
        <v>-2.877E-2</v>
      </c>
      <c r="L753" s="18">
        <v>2.2709999999999999</v>
      </c>
      <c r="M753" s="18">
        <v>3.1919999999999997E-2</v>
      </c>
    </row>
    <row r="754" spans="2:13" x14ac:dyDescent="0.15">
      <c r="B754">
        <v>1036.3610000000001</v>
      </c>
      <c r="C754">
        <v>7</v>
      </c>
      <c r="D754" s="18">
        <v>1.6240000000000001</v>
      </c>
      <c r="E754" s="18">
        <v>1.962</v>
      </c>
      <c r="F754" s="18">
        <v>1.1679999999999999</v>
      </c>
      <c r="G754" s="18">
        <v>0.318</v>
      </c>
      <c r="H754" s="18">
        <v>-6.1550000000000002</v>
      </c>
      <c r="I754" s="18">
        <v>1.587</v>
      </c>
      <c r="J754" s="18">
        <v>1.4950000000000001</v>
      </c>
      <c r="K754" s="18">
        <v>2.8039999999999998</v>
      </c>
      <c r="L754" s="18">
        <v>3.2090000000000001</v>
      </c>
      <c r="M754" s="18">
        <v>0.48509999999999998</v>
      </c>
    </row>
    <row r="755" spans="2:13" x14ac:dyDescent="0.15">
      <c r="B755">
        <v>1036.3610000000001</v>
      </c>
      <c r="C755">
        <v>10</v>
      </c>
      <c r="D755" s="18">
        <v>0.52790000000000004</v>
      </c>
      <c r="E755" s="18">
        <v>1.4139999999999999</v>
      </c>
      <c r="F755" s="18">
        <v>1.206</v>
      </c>
      <c r="G755" s="18">
        <v>0.25169999999999998</v>
      </c>
      <c r="H755" s="18">
        <v>-5.9880000000000004</v>
      </c>
      <c r="I755" s="18">
        <v>2.391</v>
      </c>
      <c r="J755" s="18">
        <v>0.97719999999999996</v>
      </c>
      <c r="K755" s="18">
        <v>4.2539999999999996</v>
      </c>
      <c r="L755" s="18">
        <v>2.8610000000000002</v>
      </c>
      <c r="M755" s="18">
        <v>0.54269999999999996</v>
      </c>
    </row>
    <row r="756" spans="2:13" x14ac:dyDescent="0.15">
      <c r="B756">
        <v>1036.3610000000001</v>
      </c>
      <c r="C756">
        <v>15</v>
      </c>
      <c r="D756" s="18">
        <v>0.34610000000000002</v>
      </c>
      <c r="E756" s="18">
        <v>1.091</v>
      </c>
      <c r="F756" s="18">
        <v>1.2509999999999999</v>
      </c>
      <c r="G756" s="18">
        <v>0.2</v>
      </c>
      <c r="H756" s="18">
        <v>-2.274</v>
      </c>
      <c r="I756" s="18">
        <v>1.738</v>
      </c>
      <c r="J756" s="18">
        <v>1.0489999999999999</v>
      </c>
      <c r="K756" s="18">
        <v>1.141</v>
      </c>
      <c r="L756" s="18">
        <v>3.3359999999999999</v>
      </c>
      <c r="M756" s="18">
        <v>3.8980000000000001E-2</v>
      </c>
    </row>
    <row r="757" spans="2:13" x14ac:dyDescent="0.15">
      <c r="B757">
        <v>1036.3610000000001</v>
      </c>
      <c r="C757">
        <v>20</v>
      </c>
      <c r="D757" s="18">
        <v>0.9819</v>
      </c>
      <c r="E757" s="18">
        <v>1.05</v>
      </c>
      <c r="F757" s="18">
        <v>1.145</v>
      </c>
      <c r="G757" s="18">
        <v>0.21179999999999999</v>
      </c>
      <c r="H757" s="18">
        <v>-8.1310000000000002</v>
      </c>
      <c r="I757" s="18">
        <v>3.1379999999999999</v>
      </c>
      <c r="J757" s="18">
        <v>1.581</v>
      </c>
      <c r="K757" s="18">
        <v>4.306</v>
      </c>
      <c r="L757" s="18">
        <v>2.972</v>
      </c>
      <c r="M757" s="18">
        <v>0.66420000000000001</v>
      </c>
    </row>
    <row r="758" spans="2:13" x14ac:dyDescent="0.15">
      <c r="B758">
        <v>0.76500000000000001</v>
      </c>
      <c r="C758">
        <v>1</v>
      </c>
      <c r="D758" s="18">
        <v>1</v>
      </c>
      <c r="E758" s="18">
        <v>0</v>
      </c>
      <c r="F758" s="18">
        <v>0</v>
      </c>
      <c r="G758" s="18">
        <v>0</v>
      </c>
      <c r="H758" s="18">
        <v>0</v>
      </c>
      <c r="I758" s="18">
        <v>0</v>
      </c>
      <c r="J758" s="18">
        <v>0</v>
      </c>
      <c r="K758" s="18">
        <v>0</v>
      </c>
      <c r="L758" s="18">
        <v>0</v>
      </c>
      <c r="M758" s="18">
        <v>0</v>
      </c>
    </row>
    <row r="759" spans="2:13" x14ac:dyDescent="0.15">
      <c r="B759">
        <v>0.76500000000000001</v>
      </c>
      <c r="C759">
        <v>3</v>
      </c>
      <c r="D759" s="18">
        <v>1</v>
      </c>
      <c r="E759" s="18">
        <v>0</v>
      </c>
      <c r="F759" s="18">
        <v>0</v>
      </c>
      <c r="G759" s="18">
        <v>0</v>
      </c>
      <c r="H759" s="18">
        <v>0</v>
      </c>
      <c r="I759" s="18">
        <v>0</v>
      </c>
      <c r="J759" s="18">
        <v>0</v>
      </c>
      <c r="K759" s="18">
        <v>0</v>
      </c>
      <c r="L759" s="18">
        <v>0</v>
      </c>
      <c r="M759" s="18">
        <v>0</v>
      </c>
    </row>
    <row r="760" spans="2:13" x14ac:dyDescent="0.15">
      <c r="B760">
        <v>0.76500000000000001</v>
      </c>
      <c r="C760">
        <v>5</v>
      </c>
      <c r="D760" s="18">
        <v>1</v>
      </c>
      <c r="E760" s="18">
        <v>0</v>
      </c>
      <c r="F760" s="18">
        <v>0</v>
      </c>
      <c r="G760" s="18">
        <v>0</v>
      </c>
      <c r="H760" s="18">
        <v>0</v>
      </c>
      <c r="I760" s="18">
        <v>0</v>
      </c>
      <c r="J760" s="18">
        <v>0</v>
      </c>
      <c r="K760" s="18">
        <v>0</v>
      </c>
      <c r="L760" s="18">
        <v>0</v>
      </c>
      <c r="M760" s="18">
        <v>0</v>
      </c>
    </row>
    <row r="761" spans="2:13" x14ac:dyDescent="0.15">
      <c r="B761">
        <v>0.76500000000000001</v>
      </c>
      <c r="C761">
        <v>7</v>
      </c>
      <c r="D761" s="18">
        <v>1</v>
      </c>
      <c r="E761" s="18">
        <v>0</v>
      </c>
      <c r="F761" s="18">
        <v>0</v>
      </c>
      <c r="G761" s="18">
        <v>0</v>
      </c>
      <c r="H761" s="18">
        <v>0</v>
      </c>
      <c r="I761" s="18">
        <v>0</v>
      </c>
      <c r="J761" s="18">
        <v>0</v>
      </c>
      <c r="K761" s="18">
        <v>0</v>
      </c>
      <c r="L761" s="18">
        <v>0</v>
      </c>
      <c r="M761" s="18">
        <v>0</v>
      </c>
    </row>
    <row r="762" spans="2:13" x14ac:dyDescent="0.15">
      <c r="B762">
        <v>0.76500000000000001</v>
      </c>
      <c r="C762">
        <v>10</v>
      </c>
      <c r="D762" s="18">
        <v>1</v>
      </c>
      <c r="E762" s="18">
        <v>0</v>
      </c>
      <c r="F762" s="18">
        <v>0</v>
      </c>
      <c r="G762" s="18">
        <v>0</v>
      </c>
      <c r="H762" s="18">
        <v>0</v>
      </c>
      <c r="I762" s="18">
        <v>0</v>
      </c>
      <c r="J762" s="18">
        <v>0</v>
      </c>
      <c r="K762" s="18">
        <v>0</v>
      </c>
      <c r="L762" s="18">
        <v>0</v>
      </c>
      <c r="M762" s="18">
        <v>0</v>
      </c>
    </row>
    <row r="763" spans="2:13" x14ac:dyDescent="0.15">
      <c r="B763">
        <v>0.76500000000000001</v>
      </c>
      <c r="C763">
        <v>15</v>
      </c>
      <c r="D763" s="18">
        <v>1</v>
      </c>
      <c r="E763" s="18">
        <v>0</v>
      </c>
      <c r="F763" s="18">
        <v>0</v>
      </c>
      <c r="G763" s="18">
        <v>0</v>
      </c>
      <c r="H763" s="18">
        <v>0</v>
      </c>
      <c r="I763" s="18">
        <v>0</v>
      </c>
      <c r="J763" s="18">
        <v>0</v>
      </c>
      <c r="K763" s="18">
        <v>0</v>
      </c>
      <c r="L763" s="18">
        <v>0</v>
      </c>
      <c r="M763" s="18">
        <v>0</v>
      </c>
    </row>
    <row r="764" spans="2:13" x14ac:dyDescent="0.15">
      <c r="B764">
        <v>0.76500000000000001</v>
      </c>
      <c r="C764">
        <v>20</v>
      </c>
      <c r="D764" s="18">
        <v>1</v>
      </c>
      <c r="E764" s="18">
        <v>0</v>
      </c>
      <c r="F764" s="18">
        <v>0</v>
      </c>
      <c r="G764" s="18">
        <v>0</v>
      </c>
      <c r="H764" s="18">
        <v>0</v>
      </c>
      <c r="I764" s="18">
        <v>0</v>
      </c>
      <c r="J764" s="18">
        <v>0</v>
      </c>
      <c r="K764" s="18">
        <v>0</v>
      </c>
      <c r="L764" s="18">
        <v>0</v>
      </c>
      <c r="M764" s="18">
        <v>0</v>
      </c>
    </row>
    <row r="765" spans="2:13" x14ac:dyDescent="0.15">
      <c r="B765">
        <v>1.901</v>
      </c>
      <c r="C765">
        <v>1</v>
      </c>
      <c r="D765" s="18">
        <v>1</v>
      </c>
      <c r="E765" s="18">
        <v>0</v>
      </c>
      <c r="F765" s="18">
        <v>0</v>
      </c>
      <c r="G765" s="18">
        <v>0</v>
      </c>
      <c r="H765" s="18">
        <v>0</v>
      </c>
      <c r="I765" s="18">
        <v>0</v>
      </c>
      <c r="J765" s="18">
        <v>0</v>
      </c>
      <c r="K765" s="18">
        <v>0</v>
      </c>
      <c r="L765" s="18">
        <v>0</v>
      </c>
      <c r="M765" s="18">
        <v>0</v>
      </c>
    </row>
    <row r="766" spans="2:13" x14ac:dyDescent="0.15">
      <c r="B766">
        <v>1.901</v>
      </c>
      <c r="C766">
        <v>3</v>
      </c>
      <c r="D766" s="18">
        <v>1</v>
      </c>
      <c r="E766" s="18">
        <v>0</v>
      </c>
      <c r="F766" s="18">
        <v>0</v>
      </c>
      <c r="G766" s="18">
        <v>0</v>
      </c>
      <c r="H766" s="18">
        <v>0</v>
      </c>
      <c r="I766" s="18">
        <v>0</v>
      </c>
      <c r="J766" s="18">
        <v>0</v>
      </c>
      <c r="K766" s="18">
        <v>0</v>
      </c>
      <c r="L766" s="18">
        <v>0</v>
      </c>
      <c r="M766" s="18">
        <v>0</v>
      </c>
    </row>
    <row r="767" spans="2:13" x14ac:dyDescent="0.15">
      <c r="B767">
        <v>1.901</v>
      </c>
      <c r="C767">
        <v>5</v>
      </c>
      <c r="D767" s="18">
        <v>1</v>
      </c>
      <c r="E767" s="18">
        <v>0</v>
      </c>
      <c r="F767" s="18">
        <v>0</v>
      </c>
      <c r="G767" s="18">
        <v>0</v>
      </c>
      <c r="H767" s="18">
        <v>0</v>
      </c>
      <c r="I767" s="18">
        <v>0</v>
      </c>
      <c r="J767" s="18">
        <v>0</v>
      </c>
      <c r="K767" s="18">
        <v>0</v>
      </c>
      <c r="L767" s="18">
        <v>0</v>
      </c>
      <c r="M767" s="18">
        <v>0</v>
      </c>
    </row>
    <row r="768" spans="2:13" x14ac:dyDescent="0.15">
      <c r="B768">
        <v>1.901</v>
      </c>
      <c r="C768">
        <v>7</v>
      </c>
      <c r="D768" s="18">
        <v>1</v>
      </c>
      <c r="E768" s="18">
        <v>0</v>
      </c>
      <c r="F768" s="18">
        <v>0</v>
      </c>
      <c r="G768" s="18">
        <v>0</v>
      </c>
      <c r="H768" s="18">
        <v>0</v>
      </c>
      <c r="I768" s="18">
        <v>0</v>
      </c>
      <c r="J768" s="18">
        <v>0</v>
      </c>
      <c r="K768" s="18">
        <v>0</v>
      </c>
      <c r="L768" s="18">
        <v>0</v>
      </c>
      <c r="M768" s="18">
        <v>0</v>
      </c>
    </row>
    <row r="769" spans="2:13" x14ac:dyDescent="0.15">
      <c r="B769">
        <v>1.901</v>
      </c>
      <c r="C769">
        <v>10</v>
      </c>
      <c r="D769" s="18">
        <v>1</v>
      </c>
      <c r="E769" s="18">
        <v>0</v>
      </c>
      <c r="F769" s="18">
        <v>0</v>
      </c>
      <c r="G769" s="18">
        <v>0</v>
      </c>
      <c r="H769" s="18">
        <v>0</v>
      </c>
      <c r="I769" s="18">
        <v>0</v>
      </c>
      <c r="J769" s="18">
        <v>0</v>
      </c>
      <c r="K769" s="18">
        <v>0</v>
      </c>
      <c r="L769" s="18">
        <v>0</v>
      </c>
      <c r="M769" s="18">
        <v>0</v>
      </c>
    </row>
    <row r="770" spans="2:13" x14ac:dyDescent="0.15">
      <c r="B770">
        <v>1.901</v>
      </c>
      <c r="C770">
        <v>15</v>
      </c>
      <c r="D770" s="18">
        <v>1</v>
      </c>
      <c r="E770" s="18">
        <v>0</v>
      </c>
      <c r="F770" s="18">
        <v>0</v>
      </c>
      <c r="G770" s="18">
        <v>0</v>
      </c>
      <c r="H770" s="18">
        <v>0</v>
      </c>
      <c r="I770" s="18">
        <v>0</v>
      </c>
      <c r="J770" s="18">
        <v>0</v>
      </c>
      <c r="K770" s="18">
        <v>0</v>
      </c>
      <c r="L770" s="18">
        <v>0</v>
      </c>
      <c r="M770" s="18">
        <v>0</v>
      </c>
    </row>
    <row r="771" spans="2:13" x14ac:dyDescent="0.15">
      <c r="B771">
        <v>1.901</v>
      </c>
      <c r="C771">
        <v>20</v>
      </c>
      <c r="D771" s="18">
        <v>1</v>
      </c>
      <c r="E771" s="18">
        <v>0</v>
      </c>
      <c r="F771" s="18">
        <v>0</v>
      </c>
      <c r="G771" s="18">
        <v>0</v>
      </c>
      <c r="H771" s="18">
        <v>0</v>
      </c>
      <c r="I771" s="18">
        <v>0</v>
      </c>
      <c r="J771" s="18">
        <v>0</v>
      </c>
      <c r="K771" s="18">
        <v>0</v>
      </c>
      <c r="L771" s="18">
        <v>0</v>
      </c>
      <c r="M771" s="18">
        <v>0</v>
      </c>
    </row>
    <row r="772" spans="2:13" x14ac:dyDescent="0.15">
      <c r="B772">
        <v>4.0910000000000002</v>
      </c>
      <c r="C772">
        <v>1</v>
      </c>
      <c r="D772" s="18">
        <v>1</v>
      </c>
      <c r="E772" s="18">
        <v>0</v>
      </c>
      <c r="F772" s="18">
        <v>0</v>
      </c>
      <c r="G772" s="18">
        <v>0</v>
      </c>
      <c r="H772" s="18">
        <v>0</v>
      </c>
      <c r="I772" s="18">
        <v>0</v>
      </c>
      <c r="J772" s="18">
        <v>0</v>
      </c>
      <c r="K772" s="18">
        <v>0</v>
      </c>
      <c r="L772" s="18">
        <v>0</v>
      </c>
      <c r="M772" s="18">
        <v>0</v>
      </c>
    </row>
    <row r="773" spans="2:13" x14ac:dyDescent="0.15">
      <c r="B773">
        <v>4.0910000000000002</v>
      </c>
      <c r="C773">
        <v>3</v>
      </c>
      <c r="D773" s="18">
        <v>1</v>
      </c>
      <c r="E773" s="18">
        <v>0</v>
      </c>
      <c r="F773" s="18">
        <v>0</v>
      </c>
      <c r="G773" s="18">
        <v>0</v>
      </c>
      <c r="H773" s="18">
        <v>0</v>
      </c>
      <c r="I773" s="18">
        <v>0</v>
      </c>
      <c r="J773" s="18">
        <v>0</v>
      </c>
      <c r="K773" s="18">
        <v>0</v>
      </c>
      <c r="L773" s="18">
        <v>0</v>
      </c>
      <c r="M773" s="18">
        <v>0</v>
      </c>
    </row>
    <row r="774" spans="2:13" x14ac:dyDescent="0.15">
      <c r="B774">
        <v>4.0910000000000002</v>
      </c>
      <c r="C774">
        <v>5</v>
      </c>
      <c r="D774" s="18">
        <v>1</v>
      </c>
      <c r="E774" s="18">
        <v>0</v>
      </c>
      <c r="F774" s="18">
        <v>0</v>
      </c>
      <c r="G774" s="18">
        <v>0</v>
      </c>
      <c r="H774" s="18">
        <v>0</v>
      </c>
      <c r="I774" s="18">
        <v>0</v>
      </c>
      <c r="J774" s="18">
        <v>0</v>
      </c>
      <c r="K774" s="18">
        <v>0</v>
      </c>
      <c r="L774" s="18">
        <v>0</v>
      </c>
      <c r="M774" s="18">
        <v>0</v>
      </c>
    </row>
    <row r="775" spans="2:13" x14ac:dyDescent="0.15">
      <c r="B775">
        <v>4.0910000000000002</v>
      </c>
      <c r="C775">
        <v>7</v>
      </c>
      <c r="D775" s="18">
        <v>1</v>
      </c>
      <c r="E775" s="18">
        <v>0</v>
      </c>
      <c r="F775" s="18">
        <v>0</v>
      </c>
      <c r="G775" s="18">
        <v>0</v>
      </c>
      <c r="H775" s="18">
        <v>0</v>
      </c>
      <c r="I775" s="18">
        <v>0</v>
      </c>
      <c r="J775" s="18">
        <v>0</v>
      </c>
      <c r="K775" s="18">
        <v>0</v>
      </c>
      <c r="L775" s="18">
        <v>0</v>
      </c>
      <c r="M775" s="18">
        <v>0</v>
      </c>
    </row>
    <row r="776" spans="2:13" x14ac:dyDescent="0.15">
      <c r="B776">
        <v>4.0910000000000002</v>
      </c>
      <c r="C776">
        <v>10</v>
      </c>
      <c r="D776" s="18">
        <v>1</v>
      </c>
      <c r="E776" s="18">
        <v>0</v>
      </c>
      <c r="F776" s="18">
        <v>0</v>
      </c>
      <c r="G776" s="18">
        <v>0</v>
      </c>
      <c r="H776" s="18">
        <v>0</v>
      </c>
      <c r="I776" s="18">
        <v>0</v>
      </c>
      <c r="J776" s="18">
        <v>0</v>
      </c>
      <c r="K776" s="18">
        <v>0</v>
      </c>
      <c r="L776" s="18">
        <v>0</v>
      </c>
      <c r="M776" s="18">
        <v>0</v>
      </c>
    </row>
    <row r="777" spans="2:13" x14ac:dyDescent="0.15">
      <c r="B777">
        <v>4.0910000000000002</v>
      </c>
      <c r="C777">
        <v>15</v>
      </c>
      <c r="D777" s="18">
        <v>1</v>
      </c>
      <c r="E777" s="18">
        <v>0</v>
      </c>
      <c r="F777" s="18">
        <v>0</v>
      </c>
      <c r="G777" s="18">
        <v>0</v>
      </c>
      <c r="H777" s="18">
        <v>0</v>
      </c>
      <c r="I777" s="18">
        <v>0</v>
      </c>
      <c r="J777" s="18">
        <v>0</v>
      </c>
      <c r="K777" s="18">
        <v>0</v>
      </c>
      <c r="L777" s="18">
        <v>0</v>
      </c>
      <c r="M777" s="18">
        <v>0</v>
      </c>
    </row>
    <row r="778" spans="2:13" x14ac:dyDescent="0.15">
      <c r="B778">
        <v>4.0910000000000002</v>
      </c>
      <c r="C778">
        <v>20</v>
      </c>
      <c r="D778" s="18">
        <v>1</v>
      </c>
      <c r="E778" s="18">
        <v>0</v>
      </c>
      <c r="F778" s="18">
        <v>0</v>
      </c>
      <c r="G778" s="18">
        <v>0</v>
      </c>
      <c r="H778" s="18">
        <v>0</v>
      </c>
      <c r="I778" s="18">
        <v>0</v>
      </c>
      <c r="J778" s="18">
        <v>0</v>
      </c>
      <c r="K778" s="18">
        <v>0</v>
      </c>
      <c r="L778" s="18">
        <v>0</v>
      </c>
      <c r="M778" s="18">
        <v>0</v>
      </c>
    </row>
    <row r="779" spans="2:13" x14ac:dyDescent="0.15">
      <c r="B779">
        <v>9.5030000000000001</v>
      </c>
      <c r="C779">
        <v>1</v>
      </c>
      <c r="D779" s="18">
        <v>1</v>
      </c>
      <c r="E779" s="18">
        <v>0</v>
      </c>
      <c r="F779" s="18">
        <v>0</v>
      </c>
      <c r="G779" s="18">
        <v>0</v>
      </c>
      <c r="H779" s="18">
        <v>0</v>
      </c>
      <c r="I779" s="18">
        <v>0</v>
      </c>
      <c r="J779" s="18">
        <v>0</v>
      </c>
      <c r="K779" s="18">
        <v>0</v>
      </c>
      <c r="L779" s="18">
        <v>0</v>
      </c>
      <c r="M779" s="18">
        <v>0</v>
      </c>
    </row>
    <row r="780" spans="2:13" x14ac:dyDescent="0.15">
      <c r="B780">
        <v>9.5030000000000001</v>
      </c>
      <c r="C780">
        <v>3</v>
      </c>
      <c r="D780" s="18">
        <v>1</v>
      </c>
      <c r="E780" s="18">
        <v>0</v>
      </c>
      <c r="F780" s="18">
        <v>0</v>
      </c>
      <c r="G780" s="18">
        <v>0</v>
      </c>
      <c r="H780" s="18">
        <v>0</v>
      </c>
      <c r="I780" s="18">
        <v>0</v>
      </c>
      <c r="J780" s="18">
        <v>0</v>
      </c>
      <c r="K780" s="18">
        <v>0</v>
      </c>
      <c r="L780" s="18">
        <v>0</v>
      </c>
      <c r="M780" s="18">
        <v>0</v>
      </c>
    </row>
    <row r="781" spans="2:13" x14ac:dyDescent="0.15">
      <c r="B781">
        <v>9.5030000000000001</v>
      </c>
      <c r="C781">
        <v>5</v>
      </c>
      <c r="D781" s="18">
        <v>1</v>
      </c>
      <c r="E781" s="18">
        <v>0</v>
      </c>
      <c r="F781" s="18">
        <v>0</v>
      </c>
      <c r="G781" s="18">
        <v>0</v>
      </c>
      <c r="H781" s="18">
        <v>0</v>
      </c>
      <c r="I781" s="18">
        <v>0</v>
      </c>
      <c r="J781" s="18">
        <v>0</v>
      </c>
      <c r="K781" s="18">
        <v>0</v>
      </c>
      <c r="L781" s="18">
        <v>0</v>
      </c>
      <c r="M781" s="18">
        <v>0</v>
      </c>
    </row>
    <row r="782" spans="2:13" x14ac:dyDescent="0.15">
      <c r="B782">
        <v>9.5030000000000001</v>
      </c>
      <c r="C782">
        <v>7</v>
      </c>
      <c r="D782" s="18">
        <v>1</v>
      </c>
      <c r="E782" s="18">
        <v>0</v>
      </c>
      <c r="F782" s="18">
        <v>0</v>
      </c>
      <c r="G782" s="18">
        <v>0</v>
      </c>
      <c r="H782" s="18">
        <v>0</v>
      </c>
      <c r="I782" s="18">
        <v>0</v>
      </c>
      <c r="J782" s="18">
        <v>0</v>
      </c>
      <c r="K782" s="18">
        <v>0</v>
      </c>
      <c r="L782" s="18">
        <v>0</v>
      </c>
      <c r="M782" s="18">
        <v>0</v>
      </c>
    </row>
    <row r="783" spans="2:13" x14ac:dyDescent="0.15">
      <c r="B783">
        <v>9.5030000000000001</v>
      </c>
      <c r="C783">
        <v>10</v>
      </c>
      <c r="D783" s="18">
        <v>1</v>
      </c>
      <c r="E783" s="18">
        <v>0</v>
      </c>
      <c r="F783" s="18">
        <v>0</v>
      </c>
      <c r="G783" s="18">
        <v>0</v>
      </c>
      <c r="H783" s="18">
        <v>0</v>
      </c>
      <c r="I783" s="18">
        <v>0</v>
      </c>
      <c r="J783" s="18">
        <v>0</v>
      </c>
      <c r="K783" s="18">
        <v>0</v>
      </c>
      <c r="L783" s="18">
        <v>0</v>
      </c>
      <c r="M783" s="18">
        <v>0</v>
      </c>
    </row>
    <row r="784" spans="2:13" x14ac:dyDescent="0.15">
      <c r="B784">
        <v>9.5030000000000001</v>
      </c>
      <c r="C784">
        <v>15</v>
      </c>
      <c r="D784" s="18">
        <v>1</v>
      </c>
      <c r="E784" s="18">
        <v>0</v>
      </c>
      <c r="F784" s="18">
        <v>0</v>
      </c>
      <c r="G784" s="18">
        <v>0</v>
      </c>
      <c r="H784" s="18">
        <v>0</v>
      </c>
      <c r="I784" s="18">
        <v>0</v>
      </c>
      <c r="J784" s="18">
        <v>0</v>
      </c>
      <c r="K784" s="18">
        <v>0</v>
      </c>
      <c r="L784" s="18">
        <v>0</v>
      </c>
      <c r="M784" s="18">
        <v>0</v>
      </c>
    </row>
    <row r="785" spans="2:13" x14ac:dyDescent="0.15">
      <c r="B785">
        <v>9.5030000000000001</v>
      </c>
      <c r="C785">
        <v>20</v>
      </c>
      <c r="D785" s="18">
        <v>1</v>
      </c>
      <c r="E785" s="18">
        <v>0</v>
      </c>
      <c r="F785" s="18">
        <v>0</v>
      </c>
      <c r="G785" s="18">
        <v>0</v>
      </c>
      <c r="H785" s="18">
        <v>0</v>
      </c>
      <c r="I785" s="18">
        <v>0</v>
      </c>
      <c r="J785" s="18">
        <v>0</v>
      </c>
      <c r="K785" s="18">
        <v>0</v>
      </c>
      <c r="L785" s="18">
        <v>0</v>
      </c>
      <c r="M785" s="18">
        <v>0</v>
      </c>
    </row>
    <row r="786" spans="2:13" x14ac:dyDescent="0.15">
      <c r="B786">
        <v>17.103000000000002</v>
      </c>
      <c r="C786">
        <v>1</v>
      </c>
      <c r="D786" s="18">
        <v>1</v>
      </c>
      <c r="E786" s="18">
        <v>0</v>
      </c>
      <c r="F786" s="18">
        <v>0</v>
      </c>
      <c r="G786" s="18">
        <v>0</v>
      </c>
      <c r="H786" s="18">
        <v>0</v>
      </c>
      <c r="I786" s="18">
        <v>0</v>
      </c>
      <c r="J786" s="18">
        <v>0</v>
      </c>
      <c r="K786" s="18">
        <v>0</v>
      </c>
      <c r="L786" s="18">
        <v>0</v>
      </c>
      <c r="M786" s="18">
        <v>0</v>
      </c>
    </row>
    <row r="787" spans="2:13" x14ac:dyDescent="0.15">
      <c r="B787">
        <v>17.103000000000002</v>
      </c>
      <c r="C787">
        <v>3</v>
      </c>
      <c r="D787" s="18">
        <v>1</v>
      </c>
      <c r="E787" s="18">
        <v>0</v>
      </c>
      <c r="F787" s="18">
        <v>0</v>
      </c>
      <c r="G787" s="18">
        <v>0</v>
      </c>
      <c r="H787" s="18">
        <v>0</v>
      </c>
      <c r="I787" s="18">
        <v>0</v>
      </c>
      <c r="J787" s="18">
        <v>0</v>
      </c>
      <c r="K787" s="18">
        <v>0</v>
      </c>
      <c r="L787" s="18">
        <v>0</v>
      </c>
      <c r="M787" s="18">
        <v>0</v>
      </c>
    </row>
    <row r="788" spans="2:13" x14ac:dyDescent="0.15">
      <c r="B788">
        <v>17.103000000000002</v>
      </c>
      <c r="C788">
        <v>5</v>
      </c>
      <c r="D788" s="18">
        <v>1</v>
      </c>
      <c r="E788" s="18">
        <v>0</v>
      </c>
      <c r="F788" s="18">
        <v>0</v>
      </c>
      <c r="G788" s="18">
        <v>0</v>
      </c>
      <c r="H788" s="18">
        <v>0</v>
      </c>
      <c r="I788" s="18">
        <v>0</v>
      </c>
      <c r="J788" s="18">
        <v>0</v>
      </c>
      <c r="K788" s="18">
        <v>0</v>
      </c>
      <c r="L788" s="18">
        <v>0</v>
      </c>
      <c r="M788" s="18">
        <v>0</v>
      </c>
    </row>
    <row r="789" spans="2:13" x14ac:dyDescent="0.15">
      <c r="B789">
        <v>17.103000000000002</v>
      </c>
      <c r="C789">
        <v>7</v>
      </c>
      <c r="D789" s="18">
        <v>1</v>
      </c>
      <c r="E789" s="18">
        <v>0</v>
      </c>
      <c r="F789" s="18">
        <v>0</v>
      </c>
      <c r="G789" s="18">
        <v>0</v>
      </c>
      <c r="H789" s="18">
        <v>0</v>
      </c>
      <c r="I789" s="18">
        <v>0</v>
      </c>
      <c r="J789" s="18">
        <v>0</v>
      </c>
      <c r="K789" s="18">
        <v>0</v>
      </c>
      <c r="L789" s="18">
        <v>0</v>
      </c>
      <c r="M789" s="18">
        <v>0</v>
      </c>
    </row>
    <row r="790" spans="2:13" x14ac:dyDescent="0.15">
      <c r="B790">
        <v>17.103000000000002</v>
      </c>
      <c r="C790">
        <v>10</v>
      </c>
      <c r="D790" s="18">
        <v>1</v>
      </c>
      <c r="E790" s="18">
        <v>0</v>
      </c>
      <c r="F790" s="18">
        <v>0</v>
      </c>
      <c r="G790" s="18">
        <v>0</v>
      </c>
      <c r="H790" s="18">
        <v>0</v>
      </c>
      <c r="I790" s="18">
        <v>0</v>
      </c>
      <c r="J790" s="18">
        <v>0</v>
      </c>
      <c r="K790" s="18">
        <v>0</v>
      </c>
      <c r="L790" s="18">
        <v>0</v>
      </c>
      <c r="M790" s="18">
        <v>0</v>
      </c>
    </row>
    <row r="791" spans="2:13" x14ac:dyDescent="0.15">
      <c r="B791">
        <v>17.103000000000002</v>
      </c>
      <c r="C791">
        <v>15</v>
      </c>
      <c r="D791" s="18">
        <v>1</v>
      </c>
      <c r="E791" s="18">
        <v>0</v>
      </c>
      <c r="F791" s="18">
        <v>0</v>
      </c>
      <c r="G791" s="18">
        <v>0</v>
      </c>
      <c r="H791" s="18">
        <v>0</v>
      </c>
      <c r="I791" s="18">
        <v>0</v>
      </c>
      <c r="J791" s="18">
        <v>0</v>
      </c>
      <c r="K791" s="18">
        <v>0</v>
      </c>
      <c r="L791" s="18">
        <v>0</v>
      </c>
      <c r="M791" s="18">
        <v>0</v>
      </c>
    </row>
    <row r="792" spans="2:13" x14ac:dyDescent="0.15">
      <c r="B792">
        <v>17.103000000000002</v>
      </c>
      <c r="C792">
        <v>20</v>
      </c>
      <c r="D792" s="18">
        <v>1</v>
      </c>
      <c r="E792" s="18">
        <v>0</v>
      </c>
      <c r="F792" s="18">
        <v>0</v>
      </c>
      <c r="G792" s="18">
        <v>0</v>
      </c>
      <c r="H792" s="18">
        <v>0</v>
      </c>
      <c r="I792" s="18">
        <v>0</v>
      </c>
      <c r="J792" s="18">
        <v>0</v>
      </c>
      <c r="K792" s="18">
        <v>0</v>
      </c>
      <c r="L792" s="18">
        <v>0</v>
      </c>
      <c r="M792" s="18">
        <v>0</v>
      </c>
    </row>
    <row r="793" spans="2:13" x14ac:dyDescent="0.15">
      <c r="B793">
        <v>31.263000000000002</v>
      </c>
      <c r="C793">
        <v>1</v>
      </c>
      <c r="D793" s="18">
        <v>1</v>
      </c>
      <c r="E793" s="18">
        <v>0</v>
      </c>
      <c r="F793" s="18">
        <v>0</v>
      </c>
      <c r="G793" s="18">
        <v>0</v>
      </c>
      <c r="H793" s="18">
        <v>0</v>
      </c>
      <c r="I793" s="18">
        <v>0</v>
      </c>
      <c r="J793" s="18">
        <v>0</v>
      </c>
      <c r="K793" s="18">
        <v>0</v>
      </c>
      <c r="L793" s="18">
        <v>0</v>
      </c>
      <c r="M793" s="18">
        <v>0</v>
      </c>
    </row>
    <row r="794" spans="2:13" x14ac:dyDescent="0.15">
      <c r="B794">
        <v>31.263000000000002</v>
      </c>
      <c r="C794">
        <v>3</v>
      </c>
      <c r="D794" s="18">
        <v>1</v>
      </c>
      <c r="E794" s="18">
        <v>0</v>
      </c>
      <c r="F794" s="18">
        <v>0</v>
      </c>
      <c r="G794" s="18">
        <v>0</v>
      </c>
      <c r="H794" s="18">
        <v>0</v>
      </c>
      <c r="I794" s="18">
        <v>0</v>
      </c>
      <c r="J794" s="18">
        <v>0</v>
      </c>
      <c r="K794" s="18">
        <v>0</v>
      </c>
      <c r="L794" s="18">
        <v>0</v>
      </c>
      <c r="M794" s="18">
        <v>0</v>
      </c>
    </row>
    <row r="795" spans="2:13" x14ac:dyDescent="0.15">
      <c r="B795">
        <v>31.263000000000002</v>
      </c>
      <c r="C795">
        <v>5</v>
      </c>
      <c r="D795" s="18">
        <v>0.1515</v>
      </c>
      <c r="E795" s="18">
        <v>-0.3155</v>
      </c>
      <c r="F795" s="18">
        <v>1.8759999999999999</v>
      </c>
      <c r="G795" s="18">
        <v>8.2729999999999998E-2</v>
      </c>
      <c r="H795" s="18">
        <v>0.51239999999999997</v>
      </c>
      <c r="I795" s="18">
        <v>1.847</v>
      </c>
      <c r="J795" s="18">
        <v>3.6040000000000003E-2</v>
      </c>
      <c r="K795" s="18">
        <v>0.68310000000000004</v>
      </c>
      <c r="L795" s="18">
        <v>3.0960000000000001</v>
      </c>
      <c r="M795" s="18">
        <v>0.1265</v>
      </c>
    </row>
    <row r="796" spans="2:13" x14ac:dyDescent="0.15">
      <c r="B796">
        <v>31.263000000000002</v>
      </c>
      <c r="C796">
        <v>7</v>
      </c>
      <c r="D796" s="18">
        <v>0.14849999999999999</v>
      </c>
      <c r="E796" s="18">
        <v>-0.22520000000000001</v>
      </c>
      <c r="F796" s="18">
        <v>2.2919999999999998</v>
      </c>
      <c r="G796" s="18">
        <v>3.1130000000000001E-2</v>
      </c>
      <c r="H796" s="18">
        <v>0.43580000000000002</v>
      </c>
      <c r="I796" s="18">
        <v>1.8879999999999999</v>
      </c>
      <c r="J796" s="18">
        <v>3.5270000000000003E-2</v>
      </c>
      <c r="K796" s="18">
        <v>0.67749999999999999</v>
      </c>
      <c r="L796" s="18">
        <v>3.3690000000000002</v>
      </c>
      <c r="M796" s="18">
        <v>9.9650000000000002E-2</v>
      </c>
    </row>
    <row r="797" spans="2:13" x14ac:dyDescent="0.15">
      <c r="B797">
        <v>31.263000000000002</v>
      </c>
      <c r="C797">
        <v>10</v>
      </c>
      <c r="D797" s="18">
        <v>1.0009999999999999</v>
      </c>
      <c r="E797" s="18">
        <v>-0.68340000000000001</v>
      </c>
      <c r="F797" s="18">
        <v>1.8380000000000001</v>
      </c>
      <c r="G797" s="18">
        <v>3.0159999999999999E-2</v>
      </c>
      <c r="H797" s="18">
        <v>0.2175</v>
      </c>
      <c r="I797" s="18">
        <v>1.7509999999999999</v>
      </c>
      <c r="J797" s="18">
        <v>0.10780000000000001</v>
      </c>
      <c r="K797" s="18">
        <v>0.47749999999999998</v>
      </c>
      <c r="L797" s="18">
        <v>3.6429999999999998</v>
      </c>
      <c r="M797" s="18">
        <v>3.6999999999999998E-2</v>
      </c>
    </row>
    <row r="798" spans="2:13" x14ac:dyDescent="0.15">
      <c r="B798">
        <v>31.263000000000002</v>
      </c>
      <c r="C798">
        <v>15</v>
      </c>
      <c r="D798" s="18">
        <v>1.01</v>
      </c>
      <c r="E798" s="18">
        <v>-6.7470000000000002E-2</v>
      </c>
      <c r="F798" s="18">
        <v>2.948</v>
      </c>
      <c r="G798" s="18">
        <v>3.4360000000000002E-2</v>
      </c>
      <c r="H798" s="18">
        <v>-0.65569999999999995</v>
      </c>
      <c r="I798" s="18">
        <v>1.8759999999999999</v>
      </c>
      <c r="J798" s="18">
        <v>3.0190000000000002E-2</v>
      </c>
      <c r="K798" s="18">
        <v>0.3206</v>
      </c>
      <c r="L798" s="18">
        <v>1.97</v>
      </c>
      <c r="M798" s="18">
        <v>7.739E-2</v>
      </c>
    </row>
    <row r="799" spans="2:13" x14ac:dyDescent="0.15">
      <c r="B799">
        <v>31.263000000000002</v>
      </c>
      <c r="C799">
        <v>20</v>
      </c>
      <c r="D799" s="18">
        <v>1.0049999999999999</v>
      </c>
      <c r="E799" s="18">
        <v>0.62529999999999997</v>
      </c>
      <c r="F799" s="18">
        <v>2.13</v>
      </c>
      <c r="G799" s="18">
        <v>0.18840000000000001</v>
      </c>
      <c r="H799" s="18">
        <v>-0.81630000000000003</v>
      </c>
      <c r="I799" s="18">
        <v>1.849</v>
      </c>
      <c r="J799" s="18">
        <v>3.4200000000000001E-2</v>
      </c>
      <c r="K799" s="18">
        <v>-0.13900000000000001</v>
      </c>
      <c r="L799" s="18">
        <v>2.4700000000000002</v>
      </c>
      <c r="M799" s="18">
        <v>6.2880000000000005E-2</v>
      </c>
    </row>
    <row r="800" spans="2:13" x14ac:dyDescent="0.15">
      <c r="B800">
        <v>49.982999999999997</v>
      </c>
      <c r="C800">
        <v>1</v>
      </c>
      <c r="D800" s="18">
        <v>1</v>
      </c>
      <c r="E800" s="18">
        <v>0</v>
      </c>
      <c r="F800" s="18">
        <v>0</v>
      </c>
      <c r="G800" s="18">
        <v>0</v>
      </c>
      <c r="H800" s="18">
        <v>0</v>
      </c>
      <c r="I800" s="18">
        <v>0</v>
      </c>
      <c r="J800" s="18">
        <v>0</v>
      </c>
      <c r="K800" s="18">
        <v>0</v>
      </c>
      <c r="L800" s="18">
        <v>0</v>
      </c>
      <c r="M800" s="18">
        <v>0</v>
      </c>
    </row>
    <row r="801" spans="2:13" x14ac:dyDescent="0.15">
      <c r="B801">
        <v>49.982999999999997</v>
      </c>
      <c r="C801">
        <v>3</v>
      </c>
      <c r="D801" s="18">
        <v>1</v>
      </c>
      <c r="E801" s="18">
        <v>0</v>
      </c>
      <c r="F801" s="18">
        <v>0</v>
      </c>
      <c r="G801" s="18">
        <v>0</v>
      </c>
      <c r="H801" s="18">
        <v>0</v>
      </c>
      <c r="I801" s="18">
        <v>0</v>
      </c>
      <c r="J801" s="18">
        <v>0</v>
      </c>
      <c r="K801" s="18">
        <v>0</v>
      </c>
      <c r="L801" s="18">
        <v>0</v>
      </c>
      <c r="M801" s="18">
        <v>0</v>
      </c>
    </row>
    <row r="802" spans="2:13" x14ac:dyDescent="0.15">
      <c r="B802">
        <v>49.982999999999997</v>
      </c>
      <c r="C802">
        <v>5</v>
      </c>
      <c r="D802" s="18">
        <v>1.0109999999999999</v>
      </c>
      <c r="E802" s="18">
        <v>0.14949999999999999</v>
      </c>
      <c r="F802" s="18">
        <v>2.27</v>
      </c>
      <c r="G802" s="18">
        <v>4.6929999999999999E-2</v>
      </c>
      <c r="H802" s="18">
        <v>-0.61670000000000003</v>
      </c>
      <c r="I802" s="18">
        <v>2.069</v>
      </c>
      <c r="J802" s="18">
        <v>9.9169999999999994E-2</v>
      </c>
      <c r="K802" s="18">
        <v>0.46989999999999998</v>
      </c>
      <c r="L802" s="18">
        <v>2.9660000000000002</v>
      </c>
      <c r="M802" s="18">
        <v>8.1860000000000002E-2</v>
      </c>
    </row>
    <row r="803" spans="2:13" x14ac:dyDescent="0.15">
      <c r="B803">
        <v>49.982999999999997</v>
      </c>
      <c r="C803">
        <v>7</v>
      </c>
      <c r="D803" s="18">
        <v>1.0069999999999999</v>
      </c>
      <c r="E803" s="18">
        <v>0.18360000000000001</v>
      </c>
      <c r="F803" s="18">
        <v>2.3170000000000002</v>
      </c>
      <c r="G803" s="18">
        <v>0.43009999999999998</v>
      </c>
      <c r="H803" s="18">
        <v>-0.627</v>
      </c>
      <c r="I803" s="18">
        <v>2.1539999999999999</v>
      </c>
      <c r="J803" s="18">
        <v>0.19409999999999999</v>
      </c>
      <c r="K803" s="18">
        <v>0.45100000000000001</v>
      </c>
      <c r="L803" s="18">
        <v>3.2679999999999998</v>
      </c>
      <c r="M803" s="18">
        <v>5.7829999999999999E-2</v>
      </c>
    </row>
    <row r="804" spans="2:13" x14ac:dyDescent="0.15">
      <c r="B804">
        <v>49.982999999999997</v>
      </c>
      <c r="C804">
        <v>10</v>
      </c>
      <c r="D804" s="18">
        <v>1.014</v>
      </c>
      <c r="E804" s="18">
        <v>0.49530000000000002</v>
      </c>
      <c r="F804" s="18">
        <v>3.5049999999999999</v>
      </c>
      <c r="G804" s="18">
        <v>7.6329999999999995E-2</v>
      </c>
      <c r="H804" s="18">
        <v>-0.3422</v>
      </c>
      <c r="I804" s="18">
        <v>2.9460000000000002</v>
      </c>
      <c r="J804" s="18">
        <v>3.0079999999999999E-2</v>
      </c>
      <c r="K804" s="18">
        <v>-0.1414</v>
      </c>
      <c r="L804" s="18">
        <v>1.796</v>
      </c>
      <c r="M804" s="18">
        <v>0.13</v>
      </c>
    </row>
    <row r="805" spans="2:13" x14ac:dyDescent="0.15">
      <c r="B805">
        <v>49.982999999999997</v>
      </c>
      <c r="C805">
        <v>15</v>
      </c>
      <c r="D805" s="18">
        <v>1.0129999999999999</v>
      </c>
      <c r="E805" s="18">
        <v>-1.2549999999999999</v>
      </c>
      <c r="F805" s="18">
        <v>1.893</v>
      </c>
      <c r="G805" s="18">
        <v>3.0759999999999999E-2</v>
      </c>
      <c r="H805" s="18">
        <v>1.103</v>
      </c>
      <c r="I805" s="18">
        <v>2</v>
      </c>
      <c r="J805" s="18">
        <v>3.0030000000000001E-2</v>
      </c>
      <c r="K805" s="18">
        <v>-0.26729999999999998</v>
      </c>
      <c r="L805" s="18">
        <v>2.976</v>
      </c>
      <c r="M805" s="18">
        <v>4.5900000000000003E-2</v>
      </c>
    </row>
    <row r="806" spans="2:13" x14ac:dyDescent="0.15">
      <c r="B806">
        <v>49.982999999999997</v>
      </c>
      <c r="C806">
        <v>20</v>
      </c>
      <c r="D806" s="18">
        <v>0.99690000000000001</v>
      </c>
      <c r="E806" s="18">
        <v>3.649</v>
      </c>
      <c r="F806" s="18">
        <v>2.1789999999999998</v>
      </c>
      <c r="G806" s="18">
        <v>0.68240000000000001</v>
      </c>
      <c r="H806" s="18">
        <v>-5.8689999999999998</v>
      </c>
      <c r="I806" s="18">
        <v>2.6230000000000002</v>
      </c>
      <c r="J806" s="18">
        <v>0.70179999999999998</v>
      </c>
      <c r="K806" s="18">
        <v>1.42</v>
      </c>
      <c r="L806" s="18">
        <v>2.9049999999999998</v>
      </c>
      <c r="M806" s="18">
        <v>0.1991</v>
      </c>
    </row>
    <row r="807" spans="2:13" x14ac:dyDescent="0.15">
      <c r="B807">
        <v>67.763000000000005</v>
      </c>
      <c r="C807">
        <v>1</v>
      </c>
      <c r="D807" s="18">
        <v>1</v>
      </c>
      <c r="E807" s="18">
        <v>0</v>
      </c>
      <c r="F807" s="18">
        <v>0</v>
      </c>
      <c r="G807" s="18">
        <v>0</v>
      </c>
      <c r="H807" s="18">
        <v>0</v>
      </c>
      <c r="I807" s="18">
        <v>0</v>
      </c>
      <c r="J807" s="18">
        <v>0</v>
      </c>
      <c r="K807" s="18">
        <v>0</v>
      </c>
      <c r="L807" s="18">
        <v>0</v>
      </c>
      <c r="M807" s="18">
        <v>0</v>
      </c>
    </row>
    <row r="808" spans="2:13" x14ac:dyDescent="0.15">
      <c r="B808">
        <v>67.763000000000005</v>
      </c>
      <c r="C808">
        <v>3</v>
      </c>
      <c r="D808" s="18">
        <v>1</v>
      </c>
      <c r="E808" s="18">
        <v>0</v>
      </c>
      <c r="F808" s="18">
        <v>0</v>
      </c>
      <c r="G808" s="18">
        <v>0</v>
      </c>
      <c r="H808" s="18">
        <v>0</v>
      </c>
      <c r="I808" s="18">
        <v>0</v>
      </c>
      <c r="J808" s="18">
        <v>0</v>
      </c>
      <c r="K808" s="18">
        <v>0</v>
      </c>
      <c r="L808" s="18">
        <v>0</v>
      </c>
      <c r="M808" s="18">
        <v>0</v>
      </c>
    </row>
    <row r="809" spans="2:13" x14ac:dyDescent="0.15">
      <c r="B809">
        <v>67.763000000000005</v>
      </c>
      <c r="C809">
        <v>5</v>
      </c>
      <c r="D809" s="18">
        <v>1</v>
      </c>
      <c r="E809" s="18">
        <v>0</v>
      </c>
      <c r="F809" s="18">
        <v>0</v>
      </c>
      <c r="G809" s="18">
        <v>0</v>
      </c>
      <c r="H809" s="18">
        <v>0</v>
      </c>
      <c r="I809" s="18">
        <v>0</v>
      </c>
      <c r="J809" s="18">
        <v>0</v>
      </c>
      <c r="K809" s="18">
        <v>0</v>
      </c>
      <c r="L809" s="18">
        <v>0</v>
      </c>
      <c r="M809" s="18">
        <v>0</v>
      </c>
    </row>
    <row r="810" spans="2:13" x14ac:dyDescent="0.15">
      <c r="B810">
        <v>67.763000000000005</v>
      </c>
      <c r="C810">
        <v>7</v>
      </c>
      <c r="D810" s="18">
        <v>1.012</v>
      </c>
      <c r="E810" s="18">
        <v>0.26800000000000002</v>
      </c>
      <c r="F810" s="18">
        <v>1.8109999999999999</v>
      </c>
      <c r="G810" s="18">
        <v>3.2149999999999998E-2</v>
      </c>
      <c r="H810" s="18">
        <v>-0.72119999999999995</v>
      </c>
      <c r="I810" s="18">
        <v>1.9379999999999999</v>
      </c>
      <c r="J810" s="18">
        <v>7.8850000000000003E-2</v>
      </c>
      <c r="K810" s="18">
        <v>0.46</v>
      </c>
      <c r="L810" s="18">
        <v>3.2069999999999999</v>
      </c>
      <c r="M810" s="18">
        <v>8.0490000000000006E-2</v>
      </c>
    </row>
    <row r="811" spans="2:13" x14ac:dyDescent="0.15">
      <c r="B811">
        <v>67.763000000000005</v>
      </c>
      <c r="C811">
        <v>10</v>
      </c>
      <c r="D811" s="18">
        <v>0.99399999999999999</v>
      </c>
      <c r="E811" s="18">
        <v>0.42130000000000001</v>
      </c>
      <c r="F811" s="18">
        <v>1.7450000000000001</v>
      </c>
      <c r="G811" s="18">
        <v>7.6270000000000004E-2</v>
      </c>
      <c r="H811" s="18">
        <v>-1.2410000000000001</v>
      </c>
      <c r="I811" s="18">
        <v>1.9830000000000001</v>
      </c>
      <c r="J811" s="18">
        <v>0.1812</v>
      </c>
      <c r="K811" s="18">
        <v>1.413</v>
      </c>
      <c r="L811" s="18">
        <v>3.5939999999999999</v>
      </c>
      <c r="M811" s="18">
        <v>0.6885</v>
      </c>
    </row>
    <row r="812" spans="2:13" x14ac:dyDescent="0.15">
      <c r="B812">
        <v>67.763000000000005</v>
      </c>
      <c r="C812">
        <v>15</v>
      </c>
      <c r="D812" s="18">
        <v>0.99239999999999995</v>
      </c>
      <c r="E812" s="18">
        <v>1.9009999999999999E-2</v>
      </c>
      <c r="F812" s="18">
        <v>0.72950000000000004</v>
      </c>
      <c r="G812" s="18">
        <v>8.0699999999999994E-2</v>
      </c>
      <c r="H812" s="18">
        <v>-4.9859999999999998</v>
      </c>
      <c r="I812" s="18">
        <v>3.1739999999999999</v>
      </c>
      <c r="J812" s="18">
        <v>0.79900000000000004</v>
      </c>
      <c r="K812" s="18">
        <v>7.5650000000000004</v>
      </c>
      <c r="L812" s="18">
        <v>4.0709999999999997</v>
      </c>
      <c r="M812" s="18">
        <v>0.96779999999999999</v>
      </c>
    </row>
    <row r="813" spans="2:13" x14ac:dyDescent="0.15">
      <c r="B813">
        <v>67.763000000000005</v>
      </c>
      <c r="C813">
        <v>20</v>
      </c>
      <c r="D813" s="18">
        <v>1.2609999999999999</v>
      </c>
      <c r="E813" s="18">
        <v>-0.64680000000000004</v>
      </c>
      <c r="F813" s="18">
        <v>1.83</v>
      </c>
      <c r="G813" s="18">
        <v>3.7839999999999999E-2</v>
      </c>
      <c r="H813" s="18">
        <v>-0.65939999999999999</v>
      </c>
      <c r="I813" s="18">
        <v>1.7390000000000001</v>
      </c>
      <c r="J813" s="18">
        <v>2.4849999999999999</v>
      </c>
      <c r="K813" s="18">
        <v>0.73599999999999999</v>
      </c>
      <c r="L813" s="18">
        <v>2.028</v>
      </c>
      <c r="M813" s="18">
        <v>0.22819999999999999</v>
      </c>
    </row>
    <row r="814" spans="2:13" x14ac:dyDescent="0.15">
      <c r="B814">
        <v>92.162999999999997</v>
      </c>
      <c r="C814">
        <v>1</v>
      </c>
      <c r="D814" s="18">
        <v>1</v>
      </c>
      <c r="E814" s="18">
        <v>0</v>
      </c>
      <c r="F814" s="18">
        <v>0</v>
      </c>
      <c r="G814" s="18">
        <v>0</v>
      </c>
      <c r="H814" s="18">
        <v>0</v>
      </c>
      <c r="I814" s="18">
        <v>0</v>
      </c>
      <c r="J814" s="18">
        <v>0</v>
      </c>
      <c r="K814" s="18">
        <v>0</v>
      </c>
      <c r="L814" s="18">
        <v>0</v>
      </c>
      <c r="M814" s="18">
        <v>0</v>
      </c>
    </row>
    <row r="815" spans="2:13" x14ac:dyDescent="0.15">
      <c r="B815">
        <v>92.162999999999997</v>
      </c>
      <c r="C815">
        <v>3</v>
      </c>
      <c r="D815" s="18">
        <v>1</v>
      </c>
      <c r="E815" s="18">
        <v>0</v>
      </c>
      <c r="F815" s="18">
        <v>0</v>
      </c>
      <c r="G815" s="18">
        <v>0</v>
      </c>
      <c r="H815" s="18">
        <v>0</v>
      </c>
      <c r="I815" s="18">
        <v>0</v>
      </c>
      <c r="J815" s="18">
        <v>0</v>
      </c>
      <c r="K815" s="18">
        <v>0</v>
      </c>
      <c r="L815" s="18">
        <v>0</v>
      </c>
      <c r="M815" s="18">
        <v>0</v>
      </c>
    </row>
    <row r="816" spans="2:13" x14ac:dyDescent="0.15">
      <c r="B816">
        <v>92.162999999999997</v>
      </c>
      <c r="C816">
        <v>5</v>
      </c>
      <c r="D816" s="18">
        <v>1</v>
      </c>
      <c r="E816" s="18">
        <v>0</v>
      </c>
      <c r="F816" s="18">
        <v>0</v>
      </c>
      <c r="G816" s="18">
        <v>0</v>
      </c>
      <c r="H816" s="18">
        <v>0</v>
      </c>
      <c r="I816" s="18">
        <v>0</v>
      </c>
      <c r="J816" s="18">
        <v>0</v>
      </c>
      <c r="K816" s="18">
        <v>0</v>
      </c>
      <c r="L816" s="18">
        <v>0</v>
      </c>
      <c r="M816" s="18">
        <v>0</v>
      </c>
    </row>
    <row r="817" spans="2:13" x14ac:dyDescent="0.15">
      <c r="B817">
        <v>92.162999999999997</v>
      </c>
      <c r="C817">
        <v>7</v>
      </c>
      <c r="D817" s="18">
        <v>1.0089999999999999</v>
      </c>
      <c r="E817" s="18">
        <v>8.0560000000000007E-2</v>
      </c>
      <c r="F817" s="18">
        <v>2.1880000000000002</v>
      </c>
      <c r="G817" s="18">
        <v>0.26879999999999998</v>
      </c>
      <c r="H817" s="18">
        <v>-0.43269999999999997</v>
      </c>
      <c r="I817" s="18">
        <v>2.0649999999999999</v>
      </c>
      <c r="J817" s="18">
        <v>0.1052</v>
      </c>
      <c r="K817" s="18">
        <v>0.35920000000000002</v>
      </c>
      <c r="L817" s="18">
        <v>3.0760000000000001</v>
      </c>
      <c r="M817" s="18">
        <v>9.98E-2</v>
      </c>
    </row>
    <row r="818" spans="2:13" x14ac:dyDescent="0.15">
      <c r="B818">
        <v>92.162999999999997</v>
      </c>
      <c r="C818">
        <v>10</v>
      </c>
      <c r="D818" s="18">
        <v>0.99239999999999995</v>
      </c>
      <c r="E818" s="18">
        <v>0.58809999999999996</v>
      </c>
      <c r="F818" s="18">
        <v>2.0640000000000001</v>
      </c>
      <c r="G818" s="18">
        <v>0.59309999999999996</v>
      </c>
      <c r="H818" s="18">
        <v>-1.319</v>
      </c>
      <c r="I818" s="18">
        <v>2.423</v>
      </c>
      <c r="J818" s="18">
        <v>0.46029999999999999</v>
      </c>
      <c r="K818" s="18">
        <v>0.745</v>
      </c>
      <c r="L818" s="18">
        <v>3.242</v>
      </c>
      <c r="M818" s="18">
        <v>0.15229999999999999</v>
      </c>
    </row>
    <row r="819" spans="2:13" x14ac:dyDescent="0.15">
      <c r="B819">
        <v>92.162999999999997</v>
      </c>
      <c r="C819">
        <v>15</v>
      </c>
      <c r="D819" s="18">
        <v>1.0149999999999999</v>
      </c>
      <c r="E819" s="18">
        <v>0.12429999999999999</v>
      </c>
      <c r="F819" s="18">
        <v>1.397</v>
      </c>
      <c r="G819" s="18">
        <v>0.1817</v>
      </c>
      <c r="H819" s="18">
        <v>-0.53810000000000002</v>
      </c>
      <c r="I819" s="18">
        <v>2.1429999999999998</v>
      </c>
      <c r="J819" s="18">
        <v>0.36130000000000001</v>
      </c>
      <c r="K819" s="18">
        <v>0.45629999999999998</v>
      </c>
      <c r="L819" s="18">
        <v>3.6259999999999999</v>
      </c>
      <c r="M819" s="18">
        <v>0.12280000000000001</v>
      </c>
    </row>
    <row r="820" spans="2:13" x14ac:dyDescent="0.15">
      <c r="B820">
        <v>92.162999999999997</v>
      </c>
      <c r="C820">
        <v>20</v>
      </c>
      <c r="D820" s="18">
        <v>1.036</v>
      </c>
      <c r="E820" s="18">
        <v>6.9500000000000006E-2</v>
      </c>
      <c r="F820" s="18">
        <v>2.38</v>
      </c>
      <c r="G820" s="18">
        <v>3.2689999999999997E-2</v>
      </c>
      <c r="H820" s="18">
        <v>-0.57899999999999996</v>
      </c>
      <c r="I820" s="18">
        <v>2.254</v>
      </c>
      <c r="J820" s="18">
        <v>0.3216</v>
      </c>
      <c r="K820" s="18">
        <v>0.32869999999999999</v>
      </c>
      <c r="L820" s="18">
        <v>2.6659999999999999</v>
      </c>
      <c r="M820" s="18">
        <v>3.993E-2</v>
      </c>
    </row>
    <row r="821" spans="2:13" x14ac:dyDescent="0.15">
      <c r="B821">
        <v>125.563</v>
      </c>
      <c r="C821">
        <v>1</v>
      </c>
      <c r="D821" s="18">
        <v>1</v>
      </c>
      <c r="E821" s="18">
        <v>0</v>
      </c>
      <c r="F821" s="18">
        <v>0</v>
      </c>
      <c r="G821" s="18">
        <v>0</v>
      </c>
      <c r="H821" s="18">
        <v>0</v>
      </c>
      <c r="I821" s="18">
        <v>0</v>
      </c>
      <c r="J821" s="18">
        <v>0</v>
      </c>
      <c r="K821" s="18">
        <v>0</v>
      </c>
      <c r="L821" s="18">
        <v>0</v>
      </c>
      <c r="M821" s="18">
        <v>0</v>
      </c>
    </row>
    <row r="822" spans="2:13" x14ac:dyDescent="0.15">
      <c r="B822">
        <v>125.563</v>
      </c>
      <c r="C822">
        <v>3</v>
      </c>
      <c r="D822" s="18">
        <v>1</v>
      </c>
      <c r="E822" s="18">
        <v>0</v>
      </c>
      <c r="F822" s="18">
        <v>0</v>
      </c>
      <c r="G822" s="18">
        <v>0</v>
      </c>
      <c r="H822" s="18">
        <v>0</v>
      </c>
      <c r="I822" s="18">
        <v>0</v>
      </c>
      <c r="J822" s="18">
        <v>0</v>
      </c>
      <c r="K822" s="18">
        <v>0</v>
      </c>
      <c r="L822" s="18">
        <v>0</v>
      </c>
      <c r="M822" s="18">
        <v>0</v>
      </c>
    </row>
    <row r="823" spans="2:13" x14ac:dyDescent="0.15">
      <c r="B823">
        <v>125.563</v>
      </c>
      <c r="C823">
        <v>5</v>
      </c>
      <c r="D823" s="18">
        <v>1</v>
      </c>
      <c r="E823" s="18">
        <v>0</v>
      </c>
      <c r="F823" s="18">
        <v>0</v>
      </c>
      <c r="G823" s="18">
        <v>0</v>
      </c>
      <c r="H823" s="18">
        <v>0</v>
      </c>
      <c r="I823" s="18">
        <v>0</v>
      </c>
      <c r="J823" s="18">
        <v>0</v>
      </c>
      <c r="K823" s="18">
        <v>0</v>
      </c>
      <c r="L823" s="18">
        <v>0</v>
      </c>
      <c r="M823" s="18">
        <v>0</v>
      </c>
    </row>
    <row r="824" spans="2:13" x14ac:dyDescent="0.15">
      <c r="B824">
        <v>125.563</v>
      </c>
      <c r="C824">
        <v>7</v>
      </c>
      <c r="D824" s="18">
        <v>1</v>
      </c>
      <c r="E824" s="18">
        <v>0</v>
      </c>
      <c r="F824" s="18">
        <v>0</v>
      </c>
      <c r="G824" s="18">
        <v>0</v>
      </c>
      <c r="H824" s="18">
        <v>0</v>
      </c>
      <c r="I824" s="18">
        <v>0</v>
      </c>
      <c r="J824" s="18">
        <v>0</v>
      </c>
      <c r="K824" s="18">
        <v>0</v>
      </c>
      <c r="L824" s="18">
        <v>0</v>
      </c>
      <c r="M824" s="18">
        <v>0</v>
      </c>
    </row>
    <row r="825" spans="2:13" x14ac:dyDescent="0.15">
      <c r="B825">
        <v>125.563</v>
      </c>
      <c r="C825">
        <v>10</v>
      </c>
      <c r="D825" s="18">
        <v>1</v>
      </c>
      <c r="E825" s="18">
        <v>0</v>
      </c>
      <c r="F825" s="18">
        <v>0</v>
      </c>
      <c r="G825" s="18">
        <v>0</v>
      </c>
      <c r="H825" s="18">
        <v>0</v>
      </c>
      <c r="I825" s="18">
        <v>0</v>
      </c>
      <c r="J825" s="18">
        <v>0</v>
      </c>
      <c r="K825" s="18">
        <v>0</v>
      </c>
      <c r="L825" s="18">
        <v>0</v>
      </c>
      <c r="M825" s="18">
        <v>0</v>
      </c>
    </row>
    <row r="826" spans="2:13" x14ac:dyDescent="0.15">
      <c r="B826">
        <v>125.563</v>
      </c>
      <c r="C826">
        <v>15</v>
      </c>
      <c r="D826" s="18">
        <v>1</v>
      </c>
      <c r="E826" s="18">
        <v>0</v>
      </c>
      <c r="F826" s="18">
        <v>0</v>
      </c>
      <c r="G826" s="18">
        <v>0</v>
      </c>
      <c r="H826" s="18">
        <v>0</v>
      </c>
      <c r="I826" s="18">
        <v>0</v>
      </c>
      <c r="J826" s="18">
        <v>0</v>
      </c>
      <c r="K826" s="18">
        <v>0</v>
      </c>
      <c r="L826" s="18">
        <v>0</v>
      </c>
      <c r="M826" s="18">
        <v>0</v>
      </c>
    </row>
    <row r="827" spans="2:13" x14ac:dyDescent="0.15">
      <c r="B827">
        <v>125.563</v>
      </c>
      <c r="C827">
        <v>20</v>
      </c>
      <c r="D827" s="18">
        <v>1</v>
      </c>
      <c r="E827" s="18">
        <v>0</v>
      </c>
      <c r="F827" s="18">
        <v>0</v>
      </c>
      <c r="G827" s="18">
        <v>0</v>
      </c>
      <c r="H827" s="18">
        <v>0</v>
      </c>
      <c r="I827" s="18">
        <v>0</v>
      </c>
      <c r="J827" s="18">
        <v>0</v>
      </c>
      <c r="K827" s="18">
        <v>0</v>
      </c>
      <c r="L827" s="18">
        <v>0</v>
      </c>
      <c r="M827" s="18">
        <v>0</v>
      </c>
    </row>
    <row r="828" spans="2:13" x14ac:dyDescent="0.15">
      <c r="B828">
        <v>171.16300000000001</v>
      </c>
      <c r="C828">
        <v>1</v>
      </c>
      <c r="D828" s="18">
        <v>1</v>
      </c>
      <c r="E828" s="18">
        <v>0</v>
      </c>
      <c r="F828" s="18">
        <v>0</v>
      </c>
      <c r="G828" s="18">
        <v>0</v>
      </c>
      <c r="H828" s="18">
        <v>0</v>
      </c>
      <c r="I828" s="18">
        <v>0</v>
      </c>
      <c r="J828" s="18">
        <v>0</v>
      </c>
      <c r="K828" s="18">
        <v>0</v>
      </c>
      <c r="L828" s="18">
        <v>0</v>
      </c>
      <c r="M828" s="18">
        <v>0</v>
      </c>
    </row>
    <row r="829" spans="2:13" x14ac:dyDescent="0.15">
      <c r="B829">
        <v>171.16300000000001</v>
      </c>
      <c r="C829">
        <v>3</v>
      </c>
      <c r="D829" s="18">
        <v>1</v>
      </c>
      <c r="E829" s="18">
        <v>0</v>
      </c>
      <c r="F829" s="18">
        <v>0</v>
      </c>
      <c r="G829" s="18">
        <v>0</v>
      </c>
      <c r="H829" s="18">
        <v>0</v>
      </c>
      <c r="I829" s="18">
        <v>0</v>
      </c>
      <c r="J829" s="18">
        <v>0</v>
      </c>
      <c r="K829" s="18">
        <v>0</v>
      </c>
      <c r="L829" s="18">
        <v>0</v>
      </c>
      <c r="M829" s="18">
        <v>0</v>
      </c>
    </row>
    <row r="830" spans="2:13" x14ac:dyDescent="0.15">
      <c r="B830">
        <v>171.16300000000001</v>
      </c>
      <c r="C830">
        <v>5</v>
      </c>
      <c r="D830" s="18">
        <v>1</v>
      </c>
      <c r="E830" s="18">
        <v>0</v>
      </c>
      <c r="F830" s="18">
        <v>0</v>
      </c>
      <c r="G830" s="18">
        <v>0</v>
      </c>
      <c r="H830" s="18">
        <v>0</v>
      </c>
      <c r="I830" s="18">
        <v>0</v>
      </c>
      <c r="J830" s="18">
        <v>0</v>
      </c>
      <c r="K830" s="18">
        <v>0</v>
      </c>
      <c r="L830" s="18">
        <v>0</v>
      </c>
      <c r="M830" s="18">
        <v>0</v>
      </c>
    </row>
    <row r="831" spans="2:13" x14ac:dyDescent="0.15">
      <c r="B831">
        <v>171.16300000000001</v>
      </c>
      <c r="C831">
        <v>7</v>
      </c>
      <c r="D831" s="18">
        <v>1</v>
      </c>
      <c r="E831" s="18">
        <v>0</v>
      </c>
      <c r="F831" s="18">
        <v>0</v>
      </c>
      <c r="G831" s="18">
        <v>0</v>
      </c>
      <c r="H831" s="18">
        <v>0</v>
      </c>
      <c r="I831" s="18">
        <v>0</v>
      </c>
      <c r="J831" s="18">
        <v>0</v>
      </c>
      <c r="K831" s="18">
        <v>0</v>
      </c>
      <c r="L831" s="18">
        <v>0</v>
      </c>
      <c r="M831" s="18">
        <v>0</v>
      </c>
    </row>
    <row r="832" spans="2:13" x14ac:dyDescent="0.15">
      <c r="B832">
        <v>171.16300000000001</v>
      </c>
      <c r="C832">
        <v>10</v>
      </c>
      <c r="D832" s="18">
        <v>1</v>
      </c>
      <c r="E832" s="18">
        <v>0</v>
      </c>
      <c r="F832" s="18">
        <v>0</v>
      </c>
      <c r="G832" s="18">
        <v>0</v>
      </c>
      <c r="H832" s="18">
        <v>0</v>
      </c>
      <c r="I832" s="18">
        <v>0</v>
      </c>
      <c r="J832" s="18">
        <v>0</v>
      </c>
      <c r="K832" s="18">
        <v>0</v>
      </c>
      <c r="L832" s="18">
        <v>0</v>
      </c>
      <c r="M832" s="18">
        <v>0</v>
      </c>
    </row>
    <row r="833" spans="2:13" x14ac:dyDescent="0.15">
      <c r="B833">
        <v>171.16300000000001</v>
      </c>
      <c r="C833">
        <v>15</v>
      </c>
      <c r="D833" s="18">
        <v>1</v>
      </c>
      <c r="E833" s="18">
        <v>0</v>
      </c>
      <c r="F833" s="18">
        <v>0</v>
      </c>
      <c r="G833" s="18">
        <v>0</v>
      </c>
      <c r="H833" s="18">
        <v>0</v>
      </c>
      <c r="I833" s="18">
        <v>0</v>
      </c>
      <c r="J833" s="18">
        <v>0</v>
      </c>
      <c r="K833" s="18">
        <v>0</v>
      </c>
      <c r="L833" s="18">
        <v>0</v>
      </c>
      <c r="M833" s="18">
        <v>0</v>
      </c>
    </row>
    <row r="834" spans="2:13" x14ac:dyDescent="0.15">
      <c r="B834">
        <v>171.16300000000001</v>
      </c>
      <c r="C834">
        <v>20</v>
      </c>
      <c r="D834" s="18">
        <v>1</v>
      </c>
      <c r="E834" s="18">
        <v>0</v>
      </c>
      <c r="F834" s="18">
        <v>0</v>
      </c>
      <c r="G834" s="18">
        <v>0</v>
      </c>
      <c r="H834" s="18">
        <v>0</v>
      </c>
      <c r="I834" s="18">
        <v>0</v>
      </c>
      <c r="J834" s="18">
        <v>0</v>
      </c>
      <c r="K834" s="18">
        <v>0</v>
      </c>
      <c r="L834" s="18">
        <v>0</v>
      </c>
      <c r="M834" s="18">
        <v>0</v>
      </c>
    </row>
    <row r="835" spans="2:13" x14ac:dyDescent="0.15">
      <c r="B835">
        <v>233.56299999999999</v>
      </c>
      <c r="C835">
        <v>1</v>
      </c>
      <c r="D835" s="18">
        <v>1</v>
      </c>
      <c r="E835" s="18">
        <v>0</v>
      </c>
      <c r="F835" s="18">
        <v>0</v>
      </c>
      <c r="G835" s="18">
        <v>0</v>
      </c>
      <c r="H835" s="18">
        <v>0</v>
      </c>
      <c r="I835" s="18">
        <v>0</v>
      </c>
      <c r="J835" s="18">
        <v>0</v>
      </c>
      <c r="K835" s="18">
        <v>0</v>
      </c>
      <c r="L835" s="18">
        <v>0</v>
      </c>
      <c r="M835" s="18">
        <v>0</v>
      </c>
    </row>
    <row r="836" spans="2:13" x14ac:dyDescent="0.15">
      <c r="B836">
        <v>233.56299999999999</v>
      </c>
      <c r="C836">
        <v>3</v>
      </c>
      <c r="D836" s="18">
        <v>1</v>
      </c>
      <c r="E836" s="18">
        <v>0</v>
      </c>
      <c r="F836" s="18">
        <v>0</v>
      </c>
      <c r="G836" s="18">
        <v>0</v>
      </c>
      <c r="H836" s="18">
        <v>0</v>
      </c>
      <c r="I836" s="18">
        <v>0</v>
      </c>
      <c r="J836" s="18">
        <v>0</v>
      </c>
      <c r="K836" s="18">
        <v>0</v>
      </c>
      <c r="L836" s="18">
        <v>0</v>
      </c>
      <c r="M836" s="18">
        <v>0</v>
      </c>
    </row>
    <row r="837" spans="2:13" x14ac:dyDescent="0.15">
      <c r="B837">
        <v>233.56299999999999</v>
      </c>
      <c r="C837">
        <v>5</v>
      </c>
      <c r="D837" s="18">
        <v>1</v>
      </c>
      <c r="E837" s="18">
        <v>0</v>
      </c>
      <c r="F837" s="18">
        <v>0</v>
      </c>
      <c r="G837" s="18">
        <v>0</v>
      </c>
      <c r="H837" s="18">
        <v>0</v>
      </c>
      <c r="I837" s="18">
        <v>0</v>
      </c>
      <c r="J837" s="18">
        <v>0</v>
      </c>
      <c r="K837" s="18">
        <v>0</v>
      </c>
      <c r="L837" s="18">
        <v>0</v>
      </c>
      <c r="M837" s="18">
        <v>0</v>
      </c>
    </row>
    <row r="838" spans="2:13" x14ac:dyDescent="0.15">
      <c r="B838">
        <v>233.56299999999999</v>
      </c>
      <c r="C838">
        <v>7</v>
      </c>
      <c r="D838" s="18">
        <v>1</v>
      </c>
      <c r="E838" s="18">
        <v>0</v>
      </c>
      <c r="F838" s="18">
        <v>0</v>
      </c>
      <c r="G838" s="18">
        <v>0</v>
      </c>
      <c r="H838" s="18">
        <v>0</v>
      </c>
      <c r="I838" s="18">
        <v>0</v>
      </c>
      <c r="J838" s="18">
        <v>0</v>
      </c>
      <c r="K838" s="18">
        <v>0</v>
      </c>
      <c r="L838" s="18">
        <v>0</v>
      </c>
      <c r="M838" s="18">
        <v>0</v>
      </c>
    </row>
    <row r="839" spans="2:13" x14ac:dyDescent="0.15">
      <c r="B839">
        <v>233.56299999999999</v>
      </c>
      <c r="C839">
        <v>10</v>
      </c>
      <c r="D839" s="18">
        <v>1</v>
      </c>
      <c r="E839" s="18">
        <v>0</v>
      </c>
      <c r="F839" s="18">
        <v>0</v>
      </c>
      <c r="G839" s="18">
        <v>0</v>
      </c>
      <c r="H839" s="18">
        <v>0</v>
      </c>
      <c r="I839" s="18">
        <v>0</v>
      </c>
      <c r="J839" s="18">
        <v>0</v>
      </c>
      <c r="K839" s="18">
        <v>0</v>
      </c>
      <c r="L839" s="18">
        <v>0</v>
      </c>
      <c r="M839" s="18">
        <v>0</v>
      </c>
    </row>
    <row r="840" spans="2:13" x14ac:dyDescent="0.15">
      <c r="B840">
        <v>233.56299999999999</v>
      </c>
      <c r="C840">
        <v>15</v>
      </c>
      <c r="D840" s="18">
        <v>1</v>
      </c>
      <c r="E840" s="18">
        <v>0</v>
      </c>
      <c r="F840" s="18">
        <v>0</v>
      </c>
      <c r="G840" s="18">
        <v>0</v>
      </c>
      <c r="H840" s="18">
        <v>0</v>
      </c>
      <c r="I840" s="18">
        <v>0</v>
      </c>
      <c r="J840" s="18">
        <v>0</v>
      </c>
      <c r="K840" s="18">
        <v>0</v>
      </c>
      <c r="L840" s="18">
        <v>0</v>
      </c>
      <c r="M840" s="18">
        <v>0</v>
      </c>
    </row>
    <row r="841" spans="2:13" x14ac:dyDescent="0.15">
      <c r="B841">
        <v>233.56299999999999</v>
      </c>
      <c r="C841">
        <v>20</v>
      </c>
      <c r="D841" s="18">
        <v>1</v>
      </c>
      <c r="E841" s="18">
        <v>0</v>
      </c>
      <c r="F841" s="18">
        <v>0</v>
      </c>
      <c r="G841" s="18">
        <v>0</v>
      </c>
      <c r="H841" s="18">
        <v>0</v>
      </c>
      <c r="I841" s="18">
        <v>0</v>
      </c>
      <c r="J841" s="18">
        <v>0</v>
      </c>
      <c r="K841" s="18">
        <v>0</v>
      </c>
      <c r="L841" s="18">
        <v>0</v>
      </c>
      <c r="M841" s="18">
        <v>0</v>
      </c>
    </row>
    <row r="842" spans="2:13" x14ac:dyDescent="0.15">
      <c r="B842">
        <v>364.96300000000002</v>
      </c>
      <c r="C842">
        <v>1</v>
      </c>
      <c r="D842" s="18">
        <v>1</v>
      </c>
      <c r="E842" s="18">
        <v>0</v>
      </c>
      <c r="F842" s="18">
        <v>0</v>
      </c>
      <c r="G842" s="18">
        <v>0</v>
      </c>
      <c r="H842" s="18">
        <v>0</v>
      </c>
      <c r="I842" s="18">
        <v>0</v>
      </c>
      <c r="J842" s="18">
        <v>0</v>
      </c>
      <c r="K842" s="18">
        <v>0</v>
      </c>
      <c r="L842" s="18">
        <v>0</v>
      </c>
      <c r="M842" s="18">
        <v>0</v>
      </c>
    </row>
    <row r="843" spans="2:13" x14ac:dyDescent="0.15">
      <c r="B843">
        <v>364.96300000000002</v>
      </c>
      <c r="C843">
        <v>3</v>
      </c>
      <c r="D843" s="18">
        <v>1</v>
      </c>
      <c r="E843" s="18">
        <v>0</v>
      </c>
      <c r="F843" s="18">
        <v>0</v>
      </c>
      <c r="G843" s="18">
        <v>0</v>
      </c>
      <c r="H843" s="18">
        <v>0</v>
      </c>
      <c r="I843" s="18">
        <v>0</v>
      </c>
      <c r="J843" s="18">
        <v>0</v>
      </c>
      <c r="K843" s="18">
        <v>0</v>
      </c>
      <c r="L843" s="18">
        <v>0</v>
      </c>
      <c r="M843" s="18">
        <v>0</v>
      </c>
    </row>
    <row r="844" spans="2:13" x14ac:dyDescent="0.15">
      <c r="B844">
        <v>364.96300000000002</v>
      </c>
      <c r="C844">
        <v>5</v>
      </c>
      <c r="D844" s="18">
        <v>1</v>
      </c>
      <c r="E844" s="18">
        <v>0</v>
      </c>
      <c r="F844" s="18">
        <v>0</v>
      </c>
      <c r="G844" s="18">
        <v>0</v>
      </c>
      <c r="H844" s="18">
        <v>0</v>
      </c>
      <c r="I844" s="18">
        <v>0</v>
      </c>
      <c r="J844" s="18">
        <v>0</v>
      </c>
      <c r="K844" s="18">
        <v>0</v>
      </c>
      <c r="L844" s="18">
        <v>0</v>
      </c>
      <c r="M844" s="18">
        <v>0</v>
      </c>
    </row>
    <row r="845" spans="2:13" x14ac:dyDescent="0.15">
      <c r="B845">
        <v>364.96300000000002</v>
      </c>
      <c r="C845">
        <v>7</v>
      </c>
      <c r="D845" s="18">
        <v>1</v>
      </c>
      <c r="E845" s="18">
        <v>0</v>
      </c>
      <c r="F845" s="18">
        <v>0</v>
      </c>
      <c r="G845" s="18">
        <v>0</v>
      </c>
      <c r="H845" s="18">
        <v>0</v>
      </c>
      <c r="I845" s="18">
        <v>0</v>
      </c>
      <c r="J845" s="18">
        <v>0</v>
      </c>
      <c r="K845" s="18">
        <v>0</v>
      </c>
      <c r="L845" s="18">
        <v>0</v>
      </c>
      <c r="M845" s="18">
        <v>0</v>
      </c>
    </row>
    <row r="846" spans="2:13" x14ac:dyDescent="0.15">
      <c r="B846">
        <v>364.96300000000002</v>
      </c>
      <c r="C846">
        <v>10</v>
      </c>
      <c r="D846" s="18">
        <v>1</v>
      </c>
      <c r="E846" s="18">
        <v>0</v>
      </c>
      <c r="F846" s="18">
        <v>0</v>
      </c>
      <c r="G846" s="18">
        <v>0</v>
      </c>
      <c r="H846" s="18">
        <v>0</v>
      </c>
      <c r="I846" s="18">
        <v>0</v>
      </c>
      <c r="J846" s="18">
        <v>0</v>
      </c>
      <c r="K846" s="18">
        <v>0</v>
      </c>
      <c r="L846" s="18">
        <v>0</v>
      </c>
      <c r="M846" s="18">
        <v>0</v>
      </c>
    </row>
    <row r="847" spans="2:13" x14ac:dyDescent="0.15">
      <c r="B847">
        <v>364.96300000000002</v>
      </c>
      <c r="C847">
        <v>15</v>
      </c>
      <c r="D847" s="18">
        <v>1</v>
      </c>
      <c r="E847" s="18">
        <v>0</v>
      </c>
      <c r="F847" s="18">
        <v>0</v>
      </c>
      <c r="G847" s="18">
        <v>0</v>
      </c>
      <c r="H847" s="18">
        <v>0</v>
      </c>
      <c r="I847" s="18">
        <v>0</v>
      </c>
      <c r="J847" s="18">
        <v>0</v>
      </c>
      <c r="K847" s="18">
        <v>0</v>
      </c>
      <c r="L847" s="18">
        <v>0</v>
      </c>
      <c r="M847" s="18">
        <v>0</v>
      </c>
    </row>
    <row r="848" spans="2:13" x14ac:dyDescent="0.15">
      <c r="B848">
        <v>364.96300000000002</v>
      </c>
      <c r="C848">
        <v>20</v>
      </c>
      <c r="D848" s="18">
        <v>1</v>
      </c>
      <c r="E848" s="18">
        <v>0</v>
      </c>
      <c r="F848" s="18">
        <v>0</v>
      </c>
      <c r="G848" s="18">
        <v>0</v>
      </c>
      <c r="H848" s="18">
        <v>0</v>
      </c>
      <c r="I848" s="18">
        <v>0</v>
      </c>
      <c r="J848" s="18">
        <v>0</v>
      </c>
      <c r="K848" s="18">
        <v>0</v>
      </c>
      <c r="L848" s="18">
        <v>0</v>
      </c>
      <c r="M848" s="18">
        <v>0</v>
      </c>
    </row>
    <row r="849" spans="2:13" x14ac:dyDescent="0.15">
      <c r="B849">
        <v>483.56299999999999</v>
      </c>
      <c r="C849">
        <v>1</v>
      </c>
      <c r="D849" s="18">
        <v>1</v>
      </c>
      <c r="E849" s="18">
        <v>0</v>
      </c>
      <c r="F849" s="18">
        <v>0</v>
      </c>
      <c r="G849" s="18">
        <v>0</v>
      </c>
      <c r="H849" s="18">
        <v>0</v>
      </c>
      <c r="I849" s="18">
        <v>0</v>
      </c>
      <c r="J849" s="18">
        <v>0</v>
      </c>
      <c r="K849" s="18">
        <v>0</v>
      </c>
      <c r="L849" s="18">
        <v>0</v>
      </c>
      <c r="M849" s="18">
        <v>0</v>
      </c>
    </row>
    <row r="850" spans="2:13" x14ac:dyDescent="0.15">
      <c r="B850">
        <v>483.56299999999999</v>
      </c>
      <c r="C850">
        <v>3</v>
      </c>
      <c r="D850" s="18">
        <v>1</v>
      </c>
      <c r="E850" s="18">
        <v>0</v>
      </c>
      <c r="F850" s="18">
        <v>0</v>
      </c>
      <c r="G850" s="18">
        <v>0</v>
      </c>
      <c r="H850" s="18">
        <v>0</v>
      </c>
      <c r="I850" s="18">
        <v>0</v>
      </c>
      <c r="J850" s="18">
        <v>0</v>
      </c>
      <c r="K850" s="18">
        <v>0</v>
      </c>
      <c r="L850" s="18">
        <v>0</v>
      </c>
      <c r="M850" s="18">
        <v>0</v>
      </c>
    </row>
    <row r="851" spans="2:13" x14ac:dyDescent="0.15">
      <c r="B851">
        <v>483.56299999999999</v>
      </c>
      <c r="C851">
        <v>5</v>
      </c>
      <c r="D851" s="18">
        <v>1</v>
      </c>
      <c r="E851" s="18">
        <v>0</v>
      </c>
      <c r="F851" s="18">
        <v>0</v>
      </c>
      <c r="G851" s="18">
        <v>0</v>
      </c>
      <c r="H851" s="18">
        <v>0</v>
      </c>
      <c r="I851" s="18">
        <v>0</v>
      </c>
      <c r="J851" s="18">
        <v>0</v>
      </c>
      <c r="K851" s="18">
        <v>0</v>
      </c>
      <c r="L851" s="18">
        <v>0</v>
      </c>
      <c r="M851" s="18">
        <v>0</v>
      </c>
    </row>
    <row r="852" spans="2:13" x14ac:dyDescent="0.15">
      <c r="B852">
        <v>483.56299999999999</v>
      </c>
      <c r="C852">
        <v>7</v>
      </c>
      <c r="D852" s="18">
        <v>1</v>
      </c>
      <c r="E852" s="18">
        <v>0</v>
      </c>
      <c r="F852" s="18">
        <v>0</v>
      </c>
      <c r="G852" s="18">
        <v>0</v>
      </c>
      <c r="H852" s="18">
        <v>0</v>
      </c>
      <c r="I852" s="18">
        <v>0</v>
      </c>
      <c r="J852" s="18">
        <v>0</v>
      </c>
      <c r="K852" s="18">
        <v>0</v>
      </c>
      <c r="L852" s="18">
        <v>0</v>
      </c>
      <c r="M852" s="18">
        <v>0</v>
      </c>
    </row>
    <row r="853" spans="2:13" x14ac:dyDescent="0.15">
      <c r="B853">
        <v>483.56299999999999</v>
      </c>
      <c r="C853">
        <v>10</v>
      </c>
      <c r="D853" s="18">
        <v>1</v>
      </c>
      <c r="E853" s="18">
        <v>0</v>
      </c>
      <c r="F853" s="18">
        <v>0</v>
      </c>
      <c r="G853" s="18">
        <v>0</v>
      </c>
      <c r="H853" s="18">
        <v>0</v>
      </c>
      <c r="I853" s="18">
        <v>0</v>
      </c>
      <c r="J853" s="18">
        <v>0</v>
      </c>
      <c r="K853" s="18">
        <v>0</v>
      </c>
      <c r="L853" s="18">
        <v>0</v>
      </c>
      <c r="M853" s="18">
        <v>0</v>
      </c>
    </row>
    <row r="854" spans="2:13" x14ac:dyDescent="0.15">
      <c r="B854">
        <v>483.56299999999999</v>
      </c>
      <c r="C854">
        <v>15</v>
      </c>
      <c r="D854" s="18">
        <v>1</v>
      </c>
      <c r="E854" s="18">
        <v>0</v>
      </c>
      <c r="F854" s="18">
        <v>0</v>
      </c>
      <c r="G854" s="18">
        <v>0</v>
      </c>
      <c r="H854" s="18">
        <v>0</v>
      </c>
      <c r="I854" s="18">
        <v>0</v>
      </c>
      <c r="J854" s="18">
        <v>0</v>
      </c>
      <c r="K854" s="18">
        <v>0</v>
      </c>
      <c r="L854" s="18">
        <v>0</v>
      </c>
      <c r="M854" s="18">
        <v>0</v>
      </c>
    </row>
    <row r="855" spans="2:13" x14ac:dyDescent="0.15">
      <c r="B855">
        <v>483.56299999999999</v>
      </c>
      <c r="C855">
        <v>20</v>
      </c>
      <c r="D855" s="18">
        <v>1</v>
      </c>
      <c r="E855" s="18">
        <v>0</v>
      </c>
      <c r="F855" s="18">
        <v>0</v>
      </c>
      <c r="G855" s="18">
        <v>0</v>
      </c>
      <c r="H855" s="18">
        <v>0</v>
      </c>
      <c r="I855" s="18">
        <v>0</v>
      </c>
      <c r="J855" s="18">
        <v>0</v>
      </c>
      <c r="K855" s="18">
        <v>0</v>
      </c>
      <c r="L855" s="18">
        <v>0</v>
      </c>
      <c r="M855" s="18">
        <v>0</v>
      </c>
    </row>
    <row r="856" spans="2:13" x14ac:dyDescent="0.15">
      <c r="B856">
        <v>631.56299999999999</v>
      </c>
      <c r="C856">
        <v>1</v>
      </c>
      <c r="D856" s="18">
        <v>1</v>
      </c>
      <c r="E856" s="18">
        <v>0</v>
      </c>
      <c r="F856" s="18">
        <v>0</v>
      </c>
      <c r="G856" s="18">
        <v>0</v>
      </c>
      <c r="H856" s="18">
        <v>0</v>
      </c>
      <c r="I856" s="18">
        <v>0</v>
      </c>
      <c r="J856" s="18">
        <v>0</v>
      </c>
      <c r="K856" s="18">
        <v>0</v>
      </c>
      <c r="L856" s="18">
        <v>0</v>
      </c>
      <c r="M856" s="18">
        <v>0</v>
      </c>
    </row>
    <row r="857" spans="2:13" x14ac:dyDescent="0.15">
      <c r="B857">
        <v>631.56299999999999</v>
      </c>
      <c r="C857">
        <v>3</v>
      </c>
      <c r="D857" s="18">
        <v>1</v>
      </c>
      <c r="E857" s="18">
        <v>0</v>
      </c>
      <c r="F857" s="18">
        <v>0</v>
      </c>
      <c r="G857" s="18">
        <v>0</v>
      </c>
      <c r="H857" s="18">
        <v>0</v>
      </c>
      <c r="I857" s="18">
        <v>0</v>
      </c>
      <c r="J857" s="18">
        <v>0</v>
      </c>
      <c r="K857" s="18">
        <v>0</v>
      </c>
      <c r="L857" s="18">
        <v>0</v>
      </c>
      <c r="M857" s="18">
        <v>0</v>
      </c>
    </row>
    <row r="858" spans="2:13" x14ac:dyDescent="0.15">
      <c r="B858">
        <v>631.56299999999999</v>
      </c>
      <c r="C858">
        <v>5</v>
      </c>
      <c r="D858" s="18">
        <v>1</v>
      </c>
      <c r="E858" s="18">
        <v>0</v>
      </c>
      <c r="F858" s="18">
        <v>0</v>
      </c>
      <c r="G858" s="18">
        <v>0</v>
      </c>
      <c r="H858" s="18">
        <v>0</v>
      </c>
      <c r="I858" s="18">
        <v>0</v>
      </c>
      <c r="J858" s="18">
        <v>0</v>
      </c>
      <c r="K858" s="18">
        <v>0</v>
      </c>
      <c r="L858" s="18">
        <v>0</v>
      </c>
      <c r="M858" s="18">
        <v>0</v>
      </c>
    </row>
    <row r="859" spans="2:13" x14ac:dyDescent="0.15">
      <c r="B859">
        <v>631.56299999999999</v>
      </c>
      <c r="C859">
        <v>7</v>
      </c>
      <c r="D859" s="18">
        <v>1</v>
      </c>
      <c r="E859" s="18">
        <v>0</v>
      </c>
      <c r="F859" s="18">
        <v>0</v>
      </c>
      <c r="G859" s="18">
        <v>0</v>
      </c>
      <c r="H859" s="18">
        <v>0</v>
      </c>
      <c r="I859" s="18">
        <v>0</v>
      </c>
      <c r="J859" s="18">
        <v>0</v>
      </c>
      <c r="K859" s="18">
        <v>0</v>
      </c>
      <c r="L859" s="18">
        <v>0</v>
      </c>
      <c r="M859" s="18">
        <v>0</v>
      </c>
    </row>
    <row r="860" spans="2:13" x14ac:dyDescent="0.15">
      <c r="B860">
        <v>631.56299999999999</v>
      </c>
      <c r="C860">
        <v>10</v>
      </c>
      <c r="D860" s="18">
        <v>1</v>
      </c>
      <c r="E860" s="18">
        <v>0</v>
      </c>
      <c r="F860" s="18">
        <v>0</v>
      </c>
      <c r="G860" s="18">
        <v>0</v>
      </c>
      <c r="H860" s="18">
        <v>0</v>
      </c>
      <c r="I860" s="18">
        <v>0</v>
      </c>
      <c r="J860" s="18">
        <v>0</v>
      </c>
      <c r="K860" s="18">
        <v>0</v>
      </c>
      <c r="L860" s="18">
        <v>0</v>
      </c>
      <c r="M860" s="18">
        <v>0</v>
      </c>
    </row>
    <row r="861" spans="2:13" x14ac:dyDescent="0.15">
      <c r="B861">
        <v>631.56299999999999</v>
      </c>
      <c r="C861">
        <v>15</v>
      </c>
      <c r="D861" s="18">
        <v>1</v>
      </c>
      <c r="E861" s="18">
        <v>0</v>
      </c>
      <c r="F861" s="18">
        <v>0</v>
      </c>
      <c r="G861" s="18">
        <v>0</v>
      </c>
      <c r="H861" s="18">
        <v>0</v>
      </c>
      <c r="I861" s="18">
        <v>0</v>
      </c>
      <c r="J861" s="18">
        <v>0</v>
      </c>
      <c r="K861" s="18">
        <v>0</v>
      </c>
      <c r="L861" s="18">
        <v>0</v>
      </c>
      <c r="M861" s="18">
        <v>0</v>
      </c>
    </row>
    <row r="862" spans="2:13" x14ac:dyDescent="0.15">
      <c r="B862">
        <v>631.56299999999999</v>
      </c>
      <c r="C862">
        <v>20</v>
      </c>
      <c r="D862" s="18">
        <v>1</v>
      </c>
      <c r="E862" s="18">
        <v>0</v>
      </c>
      <c r="F862" s="18">
        <v>0</v>
      </c>
      <c r="G862" s="18">
        <v>0</v>
      </c>
      <c r="H862" s="18">
        <v>0</v>
      </c>
      <c r="I862" s="18">
        <v>0</v>
      </c>
      <c r="J862" s="18">
        <v>0</v>
      </c>
      <c r="K862" s="18">
        <v>0</v>
      </c>
      <c r="L862" s="18">
        <v>0</v>
      </c>
      <c r="M862" s="18">
        <v>0</v>
      </c>
    </row>
    <row r="863" spans="2:13" x14ac:dyDescent="0.15">
      <c r="B863">
        <v>774.68299999999999</v>
      </c>
      <c r="C863">
        <v>1</v>
      </c>
      <c r="D863" s="18">
        <v>1</v>
      </c>
      <c r="E863" s="18">
        <v>0</v>
      </c>
      <c r="F863" s="18">
        <v>0</v>
      </c>
      <c r="G863" s="18">
        <v>0</v>
      </c>
      <c r="H863" s="18">
        <v>0</v>
      </c>
      <c r="I863" s="18">
        <v>0</v>
      </c>
      <c r="J863" s="18">
        <v>0</v>
      </c>
      <c r="K863" s="18">
        <v>0</v>
      </c>
      <c r="L863" s="18">
        <v>0</v>
      </c>
      <c r="M863" s="18">
        <v>0</v>
      </c>
    </row>
    <row r="864" spans="2:13" x14ac:dyDescent="0.15">
      <c r="B864">
        <v>774.68299999999999</v>
      </c>
      <c r="C864">
        <v>3</v>
      </c>
      <c r="D864" s="18">
        <v>1</v>
      </c>
      <c r="E864" s="18">
        <v>0</v>
      </c>
      <c r="F864" s="18">
        <v>0</v>
      </c>
      <c r="G864" s="18">
        <v>0</v>
      </c>
      <c r="H864" s="18">
        <v>0</v>
      </c>
      <c r="I864" s="18">
        <v>0</v>
      </c>
      <c r="J864" s="18">
        <v>0</v>
      </c>
      <c r="K864" s="18">
        <v>0</v>
      </c>
      <c r="L864" s="18">
        <v>0</v>
      </c>
      <c r="M864" s="18">
        <v>0</v>
      </c>
    </row>
    <row r="865" spans="2:13" x14ac:dyDescent="0.15">
      <c r="B865">
        <v>774.68299999999999</v>
      </c>
      <c r="C865">
        <v>5</v>
      </c>
      <c r="D865" s="18">
        <v>1</v>
      </c>
      <c r="E865" s="18">
        <v>0</v>
      </c>
      <c r="F865" s="18">
        <v>0</v>
      </c>
      <c r="G865" s="18">
        <v>0</v>
      </c>
      <c r="H865" s="18">
        <v>0</v>
      </c>
      <c r="I865" s="18">
        <v>0</v>
      </c>
      <c r="J865" s="18">
        <v>0</v>
      </c>
      <c r="K865" s="18">
        <v>0</v>
      </c>
      <c r="L865" s="18">
        <v>0</v>
      </c>
      <c r="M865" s="18">
        <v>0</v>
      </c>
    </row>
    <row r="866" spans="2:13" x14ac:dyDescent="0.15">
      <c r="B866">
        <v>774.68299999999999</v>
      </c>
      <c r="C866">
        <v>7</v>
      </c>
      <c r="D866" s="18">
        <v>1</v>
      </c>
      <c r="E866" s="18">
        <v>0</v>
      </c>
      <c r="F866" s="18">
        <v>0</v>
      </c>
      <c r="G866" s="18">
        <v>0</v>
      </c>
      <c r="H866" s="18">
        <v>0</v>
      </c>
      <c r="I866" s="18">
        <v>0</v>
      </c>
      <c r="J866" s="18">
        <v>0</v>
      </c>
      <c r="K866" s="18">
        <v>0</v>
      </c>
      <c r="L866" s="18">
        <v>0</v>
      </c>
      <c r="M866" s="18">
        <v>0</v>
      </c>
    </row>
    <row r="867" spans="2:13" x14ac:dyDescent="0.15">
      <c r="B867">
        <v>774.68299999999999</v>
      </c>
      <c r="C867">
        <v>10</v>
      </c>
      <c r="D867" s="18">
        <v>1</v>
      </c>
      <c r="E867" s="18">
        <v>0</v>
      </c>
      <c r="F867" s="18">
        <v>0</v>
      </c>
      <c r="G867" s="18">
        <v>0</v>
      </c>
      <c r="H867" s="18">
        <v>0</v>
      </c>
      <c r="I867" s="18">
        <v>0</v>
      </c>
      <c r="J867" s="18">
        <v>0</v>
      </c>
      <c r="K867" s="18">
        <v>0</v>
      </c>
      <c r="L867" s="18">
        <v>0</v>
      </c>
      <c r="M867" s="18">
        <v>0</v>
      </c>
    </row>
    <row r="868" spans="2:13" x14ac:dyDescent="0.15">
      <c r="B868">
        <v>774.68299999999999</v>
      </c>
      <c r="C868">
        <v>15</v>
      </c>
      <c r="D868" s="18">
        <v>1</v>
      </c>
      <c r="E868" s="18">
        <v>0</v>
      </c>
      <c r="F868" s="18">
        <v>0</v>
      </c>
      <c r="G868" s="18">
        <v>0</v>
      </c>
      <c r="H868" s="18">
        <v>0</v>
      </c>
      <c r="I868" s="18">
        <v>0</v>
      </c>
      <c r="J868" s="18">
        <v>0</v>
      </c>
      <c r="K868" s="18">
        <v>0</v>
      </c>
      <c r="L868" s="18">
        <v>0</v>
      </c>
      <c r="M868" s="18">
        <v>0</v>
      </c>
    </row>
    <row r="869" spans="2:13" x14ac:dyDescent="0.15">
      <c r="B869">
        <v>774.68299999999999</v>
      </c>
      <c r="C869">
        <v>20</v>
      </c>
      <c r="D869" s="18">
        <v>1</v>
      </c>
      <c r="E869" s="18">
        <v>0</v>
      </c>
      <c r="F869" s="18">
        <v>0</v>
      </c>
      <c r="G869" s="18">
        <v>0</v>
      </c>
      <c r="H869" s="18">
        <v>0</v>
      </c>
      <c r="I869" s="18">
        <v>0</v>
      </c>
      <c r="J869" s="18">
        <v>0</v>
      </c>
      <c r="K869" s="18">
        <v>0</v>
      </c>
      <c r="L869" s="18">
        <v>0</v>
      </c>
      <c r="M869" s="18">
        <v>0</v>
      </c>
    </row>
    <row r="870" spans="2:13" x14ac:dyDescent="0.15">
      <c r="B870">
        <v>897.803</v>
      </c>
      <c r="C870">
        <v>1</v>
      </c>
      <c r="D870" s="18">
        <v>1</v>
      </c>
      <c r="E870" s="18">
        <v>0</v>
      </c>
      <c r="F870" s="18">
        <v>0</v>
      </c>
      <c r="G870" s="18">
        <v>0</v>
      </c>
      <c r="H870" s="18">
        <v>0</v>
      </c>
      <c r="I870" s="18">
        <v>0</v>
      </c>
      <c r="J870" s="18">
        <v>0</v>
      </c>
      <c r="K870" s="18">
        <v>0</v>
      </c>
      <c r="L870" s="18">
        <v>0</v>
      </c>
      <c r="M870" s="18">
        <v>0</v>
      </c>
    </row>
    <row r="871" spans="2:13" x14ac:dyDescent="0.15">
      <c r="B871">
        <v>897.803</v>
      </c>
      <c r="C871">
        <v>3</v>
      </c>
      <c r="D871" s="18">
        <v>1</v>
      </c>
      <c r="E871" s="18">
        <v>0</v>
      </c>
      <c r="F871" s="18">
        <v>0</v>
      </c>
      <c r="G871" s="18">
        <v>0</v>
      </c>
      <c r="H871" s="18">
        <v>0</v>
      </c>
      <c r="I871" s="18">
        <v>0</v>
      </c>
      <c r="J871" s="18">
        <v>0</v>
      </c>
      <c r="K871" s="18">
        <v>0</v>
      </c>
      <c r="L871" s="18">
        <v>0</v>
      </c>
      <c r="M871" s="18">
        <v>0</v>
      </c>
    </row>
    <row r="872" spans="2:13" x14ac:dyDescent="0.15">
      <c r="B872">
        <v>897.803</v>
      </c>
      <c r="C872">
        <v>5</v>
      </c>
      <c r="D872" s="18">
        <v>1</v>
      </c>
      <c r="E872" s="18">
        <v>0</v>
      </c>
      <c r="F872" s="18">
        <v>0</v>
      </c>
      <c r="G872" s="18">
        <v>0</v>
      </c>
      <c r="H872" s="18">
        <v>0</v>
      </c>
      <c r="I872" s="18">
        <v>0</v>
      </c>
      <c r="J872" s="18">
        <v>0</v>
      </c>
      <c r="K872" s="18">
        <v>0</v>
      </c>
      <c r="L872" s="18">
        <v>0</v>
      </c>
      <c r="M872" s="18">
        <v>0</v>
      </c>
    </row>
    <row r="873" spans="2:13" x14ac:dyDescent="0.15">
      <c r="B873">
        <v>897.803</v>
      </c>
      <c r="C873">
        <v>7</v>
      </c>
      <c r="D873" s="18">
        <v>1</v>
      </c>
      <c r="E873" s="18">
        <v>0</v>
      </c>
      <c r="F873" s="18">
        <v>0</v>
      </c>
      <c r="G873" s="18">
        <v>0</v>
      </c>
      <c r="H873" s="18">
        <v>0</v>
      </c>
      <c r="I873" s="18">
        <v>0</v>
      </c>
      <c r="J873" s="18">
        <v>0</v>
      </c>
      <c r="K873" s="18">
        <v>0</v>
      </c>
      <c r="L873" s="18">
        <v>0</v>
      </c>
      <c r="M873" s="18">
        <v>0</v>
      </c>
    </row>
    <row r="874" spans="2:13" x14ac:dyDescent="0.15">
      <c r="B874">
        <v>897.803</v>
      </c>
      <c r="C874">
        <v>10</v>
      </c>
      <c r="D874" s="18">
        <v>1</v>
      </c>
      <c r="E874" s="18">
        <v>0</v>
      </c>
      <c r="F874" s="18">
        <v>0</v>
      </c>
      <c r="G874" s="18">
        <v>0</v>
      </c>
      <c r="H874" s="18">
        <v>0</v>
      </c>
      <c r="I874" s="18">
        <v>0</v>
      </c>
      <c r="J874" s="18">
        <v>0</v>
      </c>
      <c r="K874" s="18">
        <v>0</v>
      </c>
      <c r="L874" s="18">
        <v>0</v>
      </c>
      <c r="M874" s="18">
        <v>0</v>
      </c>
    </row>
    <row r="875" spans="2:13" x14ac:dyDescent="0.15">
      <c r="B875">
        <v>897.803</v>
      </c>
      <c r="C875">
        <v>15</v>
      </c>
      <c r="D875" s="18">
        <v>1</v>
      </c>
      <c r="E875" s="18">
        <v>0</v>
      </c>
      <c r="F875" s="18">
        <v>0</v>
      </c>
      <c r="G875" s="18">
        <v>0</v>
      </c>
      <c r="H875" s="18">
        <v>0</v>
      </c>
      <c r="I875" s="18">
        <v>0</v>
      </c>
      <c r="J875" s="18">
        <v>0</v>
      </c>
      <c r="K875" s="18">
        <v>0</v>
      </c>
      <c r="L875" s="18">
        <v>0</v>
      </c>
      <c r="M875" s="18">
        <v>0</v>
      </c>
    </row>
    <row r="876" spans="2:13" x14ac:dyDescent="0.15">
      <c r="B876">
        <v>897.803</v>
      </c>
      <c r="C876">
        <v>20</v>
      </c>
      <c r="D876" s="18">
        <v>1</v>
      </c>
      <c r="E876" s="18">
        <v>0</v>
      </c>
      <c r="F876" s="18">
        <v>0</v>
      </c>
      <c r="G876" s="18">
        <v>0</v>
      </c>
      <c r="H876" s="18">
        <v>0</v>
      </c>
      <c r="I876" s="18">
        <v>0</v>
      </c>
      <c r="J876" s="18">
        <v>0</v>
      </c>
      <c r="K876" s="18">
        <v>0</v>
      </c>
      <c r="L876" s="18">
        <v>0</v>
      </c>
      <c r="M876" s="18">
        <v>0</v>
      </c>
    </row>
    <row r="877" spans="2:13" x14ac:dyDescent="0.15">
      <c r="B877">
        <v>1036.3610000000001</v>
      </c>
      <c r="C877">
        <v>1</v>
      </c>
      <c r="D877" s="18">
        <v>1</v>
      </c>
      <c r="E877" s="18">
        <v>0</v>
      </c>
      <c r="F877" s="18">
        <v>0</v>
      </c>
      <c r="G877" s="18">
        <v>0</v>
      </c>
      <c r="H877" s="18">
        <v>0</v>
      </c>
      <c r="I877" s="18">
        <v>0</v>
      </c>
      <c r="J877" s="18">
        <v>0</v>
      </c>
      <c r="K877" s="18">
        <v>0</v>
      </c>
      <c r="L877" s="18">
        <v>0</v>
      </c>
      <c r="M877" s="18">
        <v>0</v>
      </c>
    </row>
    <row r="878" spans="2:13" x14ac:dyDescent="0.15">
      <c r="B878">
        <v>1036.3610000000001</v>
      </c>
      <c r="C878">
        <v>3</v>
      </c>
      <c r="D878" s="18">
        <v>1</v>
      </c>
      <c r="E878" s="18">
        <v>0</v>
      </c>
      <c r="F878" s="18">
        <v>0</v>
      </c>
      <c r="G878" s="18">
        <v>0</v>
      </c>
      <c r="H878" s="18">
        <v>0</v>
      </c>
      <c r="I878" s="18">
        <v>0</v>
      </c>
      <c r="J878" s="18">
        <v>0</v>
      </c>
      <c r="K878" s="18">
        <v>0</v>
      </c>
      <c r="L878" s="18">
        <v>0</v>
      </c>
      <c r="M878" s="18">
        <v>0</v>
      </c>
    </row>
    <row r="879" spans="2:13" x14ac:dyDescent="0.15">
      <c r="B879">
        <v>1036.3610000000001</v>
      </c>
      <c r="C879">
        <v>5</v>
      </c>
      <c r="D879" s="18">
        <v>1</v>
      </c>
      <c r="E879" s="18">
        <v>0</v>
      </c>
      <c r="F879" s="18">
        <v>0</v>
      </c>
      <c r="G879" s="18">
        <v>0</v>
      </c>
      <c r="H879" s="18">
        <v>0</v>
      </c>
      <c r="I879" s="18">
        <v>0</v>
      </c>
      <c r="J879" s="18">
        <v>0</v>
      </c>
      <c r="K879" s="18">
        <v>0</v>
      </c>
      <c r="L879" s="18">
        <v>0</v>
      </c>
      <c r="M879" s="18">
        <v>0</v>
      </c>
    </row>
    <row r="880" spans="2:13" x14ac:dyDescent="0.15">
      <c r="B880">
        <v>1036.3610000000001</v>
      </c>
      <c r="C880">
        <v>7</v>
      </c>
      <c r="D880" s="18">
        <v>1</v>
      </c>
      <c r="E880" s="18">
        <v>0</v>
      </c>
      <c r="F880" s="18">
        <v>0</v>
      </c>
      <c r="G880" s="18">
        <v>0</v>
      </c>
      <c r="H880" s="18">
        <v>0</v>
      </c>
      <c r="I880" s="18">
        <v>0</v>
      </c>
      <c r="J880" s="18">
        <v>0</v>
      </c>
      <c r="K880" s="18">
        <v>0</v>
      </c>
      <c r="L880" s="18">
        <v>0</v>
      </c>
      <c r="M880" s="18">
        <v>0</v>
      </c>
    </row>
    <row r="881" spans="2:13" x14ac:dyDescent="0.15">
      <c r="B881">
        <v>1036.3610000000001</v>
      </c>
      <c r="C881">
        <v>10</v>
      </c>
      <c r="D881" s="18">
        <v>1</v>
      </c>
      <c r="E881" s="18">
        <v>0</v>
      </c>
      <c r="F881" s="18">
        <v>0</v>
      </c>
      <c r="G881" s="18">
        <v>0</v>
      </c>
      <c r="H881" s="18">
        <v>0</v>
      </c>
      <c r="I881" s="18">
        <v>0</v>
      </c>
      <c r="J881" s="18">
        <v>0</v>
      </c>
      <c r="K881" s="18">
        <v>0</v>
      </c>
      <c r="L881" s="18">
        <v>0</v>
      </c>
      <c r="M881" s="18">
        <v>0</v>
      </c>
    </row>
    <row r="882" spans="2:13" x14ac:dyDescent="0.15">
      <c r="B882">
        <v>1036.3610000000001</v>
      </c>
      <c r="C882">
        <v>15</v>
      </c>
      <c r="D882" s="18">
        <v>1</v>
      </c>
      <c r="E882" s="18">
        <v>0</v>
      </c>
      <c r="F882" s="18">
        <v>0</v>
      </c>
      <c r="G882" s="18">
        <v>0</v>
      </c>
      <c r="H882" s="18">
        <v>0</v>
      </c>
      <c r="I882" s="18">
        <v>0</v>
      </c>
      <c r="J882" s="18">
        <v>0</v>
      </c>
      <c r="K882" s="18">
        <v>0</v>
      </c>
      <c r="L882" s="18">
        <v>0</v>
      </c>
      <c r="M882" s="18">
        <v>0</v>
      </c>
    </row>
    <row r="883" spans="2:13" x14ac:dyDescent="0.15">
      <c r="B883">
        <v>1036.3610000000001</v>
      </c>
      <c r="C883">
        <v>20</v>
      </c>
      <c r="D883" s="18">
        <v>1</v>
      </c>
      <c r="E883" s="18">
        <v>0</v>
      </c>
      <c r="F883" s="18">
        <v>0</v>
      </c>
      <c r="G883" s="18">
        <v>0</v>
      </c>
      <c r="H883" s="18">
        <v>0</v>
      </c>
      <c r="I883" s="18">
        <v>0</v>
      </c>
      <c r="J883" s="18">
        <v>0</v>
      </c>
      <c r="K883" s="18">
        <v>0</v>
      </c>
      <c r="L883" s="18">
        <v>0</v>
      </c>
      <c r="M883" s="18">
        <v>0</v>
      </c>
    </row>
    <row r="884" spans="2:13" x14ac:dyDescent="0.15">
      <c r="B884">
        <v>0.76500000000000001</v>
      </c>
      <c r="C884">
        <v>1</v>
      </c>
      <c r="D884" s="18">
        <v>0</v>
      </c>
      <c r="E884" s="18">
        <v>0</v>
      </c>
      <c r="F884" s="18">
        <v>0</v>
      </c>
      <c r="G884" s="18">
        <v>0</v>
      </c>
      <c r="H884" s="18">
        <v>0</v>
      </c>
      <c r="I884" s="18">
        <v>0</v>
      </c>
      <c r="J884" s="18">
        <v>0</v>
      </c>
      <c r="K884" s="18">
        <v>0</v>
      </c>
      <c r="L884" s="18">
        <v>0</v>
      </c>
      <c r="M884" s="18">
        <v>0</v>
      </c>
    </row>
    <row r="885" spans="2:13" x14ac:dyDescent="0.15">
      <c r="B885">
        <v>0.76500000000000001</v>
      </c>
      <c r="C885">
        <v>3</v>
      </c>
      <c r="D885" s="18">
        <v>0</v>
      </c>
      <c r="E885" s="18">
        <v>0</v>
      </c>
      <c r="F885" s="18">
        <v>0</v>
      </c>
      <c r="G885" s="18">
        <v>0</v>
      </c>
      <c r="H885" s="18">
        <v>0</v>
      </c>
      <c r="I885" s="18">
        <v>0</v>
      </c>
      <c r="J885" s="18">
        <v>0</v>
      </c>
      <c r="K885" s="18">
        <v>0</v>
      </c>
      <c r="L885" s="18">
        <v>0</v>
      </c>
      <c r="M885" s="18">
        <v>0</v>
      </c>
    </row>
    <row r="886" spans="2:13" x14ac:dyDescent="0.15">
      <c r="B886">
        <v>0.76500000000000001</v>
      </c>
      <c r="C886">
        <v>5</v>
      </c>
      <c r="D886" s="18">
        <v>0</v>
      </c>
      <c r="E886" s="18">
        <v>0</v>
      </c>
      <c r="F886" s="18">
        <v>0</v>
      </c>
      <c r="G886" s="18">
        <v>0</v>
      </c>
      <c r="H886" s="18">
        <v>0</v>
      </c>
      <c r="I886" s="18">
        <v>0</v>
      </c>
      <c r="J886" s="18">
        <v>0</v>
      </c>
      <c r="K886" s="18">
        <v>0</v>
      </c>
      <c r="L886" s="18">
        <v>0</v>
      </c>
      <c r="M886" s="18">
        <v>0</v>
      </c>
    </row>
    <row r="887" spans="2:13" x14ac:dyDescent="0.15">
      <c r="B887">
        <v>0.76500000000000001</v>
      </c>
      <c r="C887">
        <v>7</v>
      </c>
      <c r="D887" s="18">
        <v>0</v>
      </c>
      <c r="E887" s="18">
        <v>0</v>
      </c>
      <c r="F887" s="18">
        <v>0</v>
      </c>
      <c r="G887" s="18">
        <v>0</v>
      </c>
      <c r="H887" s="18">
        <v>0</v>
      </c>
      <c r="I887" s="18">
        <v>0</v>
      </c>
      <c r="J887" s="18">
        <v>0</v>
      </c>
      <c r="K887" s="18">
        <v>0</v>
      </c>
      <c r="L887" s="18">
        <v>0</v>
      </c>
      <c r="M887" s="18">
        <v>0</v>
      </c>
    </row>
    <row r="888" spans="2:13" x14ac:dyDescent="0.15">
      <c r="B888">
        <v>0.76500000000000001</v>
      </c>
      <c r="C888">
        <v>10</v>
      </c>
      <c r="D888" s="18">
        <v>0</v>
      </c>
      <c r="E888" s="18">
        <v>0</v>
      </c>
      <c r="F888" s="18">
        <v>0</v>
      </c>
      <c r="G888" s="18">
        <v>0</v>
      </c>
      <c r="H888" s="18">
        <v>0</v>
      </c>
      <c r="I888" s="18">
        <v>0</v>
      </c>
      <c r="J888" s="18">
        <v>0</v>
      </c>
      <c r="K888" s="18">
        <v>0</v>
      </c>
      <c r="L888" s="18">
        <v>0</v>
      </c>
      <c r="M888" s="18">
        <v>0</v>
      </c>
    </row>
    <row r="889" spans="2:13" x14ac:dyDescent="0.15">
      <c r="B889">
        <v>0.76500000000000001</v>
      </c>
      <c r="C889">
        <v>15</v>
      </c>
      <c r="D889" s="18">
        <v>0</v>
      </c>
      <c r="E889" s="18">
        <v>0</v>
      </c>
      <c r="F889" s="18">
        <v>0</v>
      </c>
      <c r="G889" s="18">
        <v>0</v>
      </c>
      <c r="H889" s="18">
        <v>0</v>
      </c>
      <c r="I889" s="18">
        <v>0</v>
      </c>
      <c r="J889" s="18">
        <v>0</v>
      </c>
      <c r="K889" s="18">
        <v>0</v>
      </c>
      <c r="L889" s="18">
        <v>0</v>
      </c>
      <c r="M889" s="18">
        <v>0</v>
      </c>
    </row>
    <row r="890" spans="2:13" x14ac:dyDescent="0.15">
      <c r="B890">
        <v>0.76500000000000001</v>
      </c>
      <c r="C890">
        <v>20</v>
      </c>
      <c r="D890" s="18">
        <v>0</v>
      </c>
      <c r="E890" s="18">
        <v>0</v>
      </c>
      <c r="F890" s="18">
        <v>0</v>
      </c>
      <c r="G890" s="18">
        <v>0</v>
      </c>
      <c r="H890" s="18">
        <v>0</v>
      </c>
      <c r="I890" s="18">
        <v>0</v>
      </c>
      <c r="J890" s="18">
        <v>0</v>
      </c>
      <c r="K890" s="18">
        <v>0</v>
      </c>
      <c r="L890" s="18">
        <v>0</v>
      </c>
      <c r="M890" s="18">
        <v>0</v>
      </c>
    </row>
    <row r="891" spans="2:13" x14ac:dyDescent="0.15">
      <c r="B891">
        <v>1.901</v>
      </c>
      <c r="C891">
        <v>1</v>
      </c>
      <c r="D891" s="18">
        <v>0</v>
      </c>
      <c r="E891" s="18">
        <v>0</v>
      </c>
      <c r="F891" s="18">
        <v>0</v>
      </c>
      <c r="G891" s="18">
        <v>0</v>
      </c>
      <c r="H891" s="18">
        <v>0</v>
      </c>
      <c r="I891" s="18">
        <v>0</v>
      </c>
      <c r="J891" s="18">
        <v>0</v>
      </c>
      <c r="K891" s="18">
        <v>0</v>
      </c>
      <c r="L891" s="18">
        <v>0</v>
      </c>
      <c r="M891" s="18">
        <v>0</v>
      </c>
    </row>
    <row r="892" spans="2:13" x14ac:dyDescent="0.15">
      <c r="B892">
        <v>1.901</v>
      </c>
      <c r="C892">
        <v>3</v>
      </c>
      <c r="D892" s="18">
        <v>0</v>
      </c>
      <c r="E892" s="18">
        <v>0</v>
      </c>
      <c r="F892" s="18">
        <v>0</v>
      </c>
      <c r="G892" s="18">
        <v>0</v>
      </c>
      <c r="H892" s="18">
        <v>0</v>
      </c>
      <c r="I892" s="18">
        <v>0</v>
      </c>
      <c r="J892" s="18">
        <v>0</v>
      </c>
      <c r="K892" s="18">
        <v>0</v>
      </c>
      <c r="L892" s="18">
        <v>0</v>
      </c>
      <c r="M892" s="18">
        <v>0</v>
      </c>
    </row>
    <row r="893" spans="2:13" x14ac:dyDescent="0.15">
      <c r="B893">
        <v>1.901</v>
      </c>
      <c r="C893">
        <v>5</v>
      </c>
      <c r="D893" s="18">
        <v>0</v>
      </c>
      <c r="E893" s="18">
        <v>0</v>
      </c>
      <c r="F893" s="18">
        <v>0</v>
      </c>
      <c r="G893" s="18">
        <v>0</v>
      </c>
      <c r="H893" s="18">
        <v>0</v>
      </c>
      <c r="I893" s="18">
        <v>0</v>
      </c>
      <c r="J893" s="18">
        <v>0</v>
      </c>
      <c r="K893" s="18">
        <v>0</v>
      </c>
      <c r="L893" s="18">
        <v>0</v>
      </c>
      <c r="M893" s="18">
        <v>0</v>
      </c>
    </row>
    <row r="894" spans="2:13" x14ac:dyDescent="0.15">
      <c r="B894">
        <v>1.901</v>
      </c>
      <c r="C894">
        <v>7</v>
      </c>
      <c r="D894" s="18">
        <v>0</v>
      </c>
      <c r="E894" s="18">
        <v>0</v>
      </c>
      <c r="F894" s="18">
        <v>0</v>
      </c>
      <c r="G894" s="18">
        <v>0</v>
      </c>
      <c r="H894" s="18">
        <v>0</v>
      </c>
      <c r="I894" s="18">
        <v>0</v>
      </c>
      <c r="J894" s="18">
        <v>0</v>
      </c>
      <c r="K894" s="18">
        <v>0</v>
      </c>
      <c r="L894" s="18">
        <v>0</v>
      </c>
      <c r="M894" s="18">
        <v>0</v>
      </c>
    </row>
    <row r="895" spans="2:13" x14ac:dyDescent="0.15">
      <c r="B895">
        <v>1.901</v>
      </c>
      <c r="C895">
        <v>10</v>
      </c>
      <c r="D895" s="18">
        <v>0</v>
      </c>
      <c r="E895" s="18">
        <v>0</v>
      </c>
      <c r="F895" s="18">
        <v>0</v>
      </c>
      <c r="G895" s="18">
        <v>0</v>
      </c>
      <c r="H895" s="18">
        <v>0</v>
      </c>
      <c r="I895" s="18">
        <v>0</v>
      </c>
      <c r="J895" s="18">
        <v>0</v>
      </c>
      <c r="K895" s="18">
        <v>0</v>
      </c>
      <c r="L895" s="18">
        <v>0</v>
      </c>
      <c r="M895" s="18">
        <v>0</v>
      </c>
    </row>
    <row r="896" spans="2:13" x14ac:dyDescent="0.15">
      <c r="B896">
        <v>1.901</v>
      </c>
      <c r="C896">
        <v>15</v>
      </c>
      <c r="D896" s="18">
        <v>0</v>
      </c>
      <c r="E896" s="18">
        <v>0</v>
      </c>
      <c r="F896" s="18">
        <v>0</v>
      </c>
      <c r="G896" s="18">
        <v>0</v>
      </c>
      <c r="H896" s="18">
        <v>0</v>
      </c>
      <c r="I896" s="18">
        <v>0</v>
      </c>
      <c r="J896" s="18">
        <v>0</v>
      </c>
      <c r="K896" s="18">
        <v>0</v>
      </c>
      <c r="L896" s="18">
        <v>0</v>
      </c>
      <c r="M896" s="18">
        <v>0</v>
      </c>
    </row>
    <row r="897" spans="2:13" x14ac:dyDescent="0.15">
      <c r="B897">
        <v>1.901</v>
      </c>
      <c r="C897">
        <v>20</v>
      </c>
      <c r="D897" s="18">
        <v>0</v>
      </c>
      <c r="E897" s="18">
        <v>0</v>
      </c>
      <c r="F897" s="18">
        <v>0</v>
      </c>
      <c r="G897" s="18">
        <v>0</v>
      </c>
      <c r="H897" s="18">
        <v>0</v>
      </c>
      <c r="I897" s="18">
        <v>0</v>
      </c>
      <c r="J897" s="18">
        <v>0</v>
      </c>
      <c r="K897" s="18">
        <v>0</v>
      </c>
      <c r="L897" s="18">
        <v>0</v>
      </c>
      <c r="M897" s="18">
        <v>0</v>
      </c>
    </row>
    <row r="898" spans="2:13" x14ac:dyDescent="0.15">
      <c r="B898">
        <v>4.0910000000000002</v>
      </c>
      <c r="C898">
        <v>1</v>
      </c>
      <c r="D898" s="18">
        <v>0</v>
      </c>
      <c r="E898" s="18">
        <v>0</v>
      </c>
      <c r="F898" s="18">
        <v>0</v>
      </c>
      <c r="G898" s="18">
        <v>0</v>
      </c>
      <c r="H898" s="18">
        <v>0</v>
      </c>
      <c r="I898" s="18">
        <v>0</v>
      </c>
      <c r="J898" s="18">
        <v>0</v>
      </c>
      <c r="K898" s="18">
        <v>0</v>
      </c>
      <c r="L898" s="18">
        <v>0</v>
      </c>
      <c r="M898" s="18">
        <v>0</v>
      </c>
    </row>
    <row r="899" spans="2:13" x14ac:dyDescent="0.15">
      <c r="B899">
        <v>4.0910000000000002</v>
      </c>
      <c r="C899">
        <v>3</v>
      </c>
      <c r="D899" s="18">
        <v>0</v>
      </c>
      <c r="E899" s="18">
        <v>0</v>
      </c>
      <c r="F899" s="18">
        <v>0</v>
      </c>
      <c r="G899" s="18">
        <v>0</v>
      </c>
      <c r="H899" s="18">
        <v>0</v>
      </c>
      <c r="I899" s="18">
        <v>0</v>
      </c>
      <c r="J899" s="18">
        <v>0</v>
      </c>
      <c r="K899" s="18">
        <v>0</v>
      </c>
      <c r="L899" s="18">
        <v>0</v>
      </c>
      <c r="M899" s="18">
        <v>0</v>
      </c>
    </row>
    <row r="900" spans="2:13" x14ac:dyDescent="0.15">
      <c r="B900">
        <v>4.0910000000000002</v>
      </c>
      <c r="C900">
        <v>5</v>
      </c>
      <c r="D900" s="18">
        <v>0</v>
      </c>
      <c r="E900" s="18">
        <v>0</v>
      </c>
      <c r="F900" s="18">
        <v>0</v>
      </c>
      <c r="G900" s="18">
        <v>0</v>
      </c>
      <c r="H900" s="18">
        <v>0</v>
      </c>
      <c r="I900" s="18">
        <v>0</v>
      </c>
      <c r="J900" s="18">
        <v>0</v>
      </c>
      <c r="K900" s="18">
        <v>0</v>
      </c>
      <c r="L900" s="18">
        <v>0</v>
      </c>
      <c r="M900" s="18">
        <v>0</v>
      </c>
    </row>
    <row r="901" spans="2:13" x14ac:dyDescent="0.15">
      <c r="B901">
        <v>4.0910000000000002</v>
      </c>
      <c r="C901">
        <v>7</v>
      </c>
      <c r="D901" s="18">
        <v>0</v>
      </c>
      <c r="E901" s="18">
        <v>0</v>
      </c>
      <c r="F901" s="18">
        <v>0</v>
      </c>
      <c r="G901" s="18">
        <v>0</v>
      </c>
      <c r="H901" s="18">
        <v>0</v>
      </c>
      <c r="I901" s="18">
        <v>0</v>
      </c>
      <c r="J901" s="18">
        <v>0</v>
      </c>
      <c r="K901" s="18">
        <v>0</v>
      </c>
      <c r="L901" s="18">
        <v>0</v>
      </c>
      <c r="M901" s="18">
        <v>0</v>
      </c>
    </row>
    <row r="902" spans="2:13" x14ac:dyDescent="0.15">
      <c r="B902">
        <v>4.0910000000000002</v>
      </c>
      <c r="C902">
        <v>10</v>
      </c>
      <c r="D902" s="18">
        <v>0</v>
      </c>
      <c r="E902" s="18">
        <v>0</v>
      </c>
      <c r="F902" s="18">
        <v>0</v>
      </c>
      <c r="G902" s="18">
        <v>0</v>
      </c>
      <c r="H902" s="18">
        <v>0</v>
      </c>
      <c r="I902" s="18">
        <v>0</v>
      </c>
      <c r="J902" s="18">
        <v>0</v>
      </c>
      <c r="K902" s="18">
        <v>0</v>
      </c>
      <c r="L902" s="18">
        <v>0</v>
      </c>
      <c r="M902" s="18">
        <v>0</v>
      </c>
    </row>
    <row r="903" spans="2:13" x14ac:dyDescent="0.15">
      <c r="B903">
        <v>4.0910000000000002</v>
      </c>
      <c r="C903">
        <v>15</v>
      </c>
      <c r="D903" s="18">
        <v>0</v>
      </c>
      <c r="E903" s="18">
        <v>0</v>
      </c>
      <c r="F903" s="18">
        <v>0</v>
      </c>
      <c r="G903" s="18">
        <v>0</v>
      </c>
      <c r="H903" s="18">
        <v>0</v>
      </c>
      <c r="I903" s="18">
        <v>0</v>
      </c>
      <c r="J903" s="18">
        <v>0</v>
      </c>
      <c r="K903" s="18">
        <v>0</v>
      </c>
      <c r="L903" s="18">
        <v>0</v>
      </c>
      <c r="M903" s="18">
        <v>0</v>
      </c>
    </row>
    <row r="904" spans="2:13" x14ac:dyDescent="0.15">
      <c r="B904">
        <v>4.0910000000000002</v>
      </c>
      <c r="C904">
        <v>20</v>
      </c>
      <c r="D904" s="18">
        <v>0</v>
      </c>
      <c r="E904" s="18">
        <v>0</v>
      </c>
      <c r="F904" s="18">
        <v>0</v>
      </c>
      <c r="G904" s="18">
        <v>0</v>
      </c>
      <c r="H904" s="18">
        <v>0</v>
      </c>
      <c r="I904" s="18">
        <v>0</v>
      </c>
      <c r="J904" s="18">
        <v>0</v>
      </c>
      <c r="K904" s="18">
        <v>0</v>
      </c>
      <c r="L904" s="18">
        <v>0</v>
      </c>
      <c r="M904" s="18">
        <v>0</v>
      </c>
    </row>
    <row r="905" spans="2:13" x14ac:dyDescent="0.15">
      <c r="B905">
        <v>9.5030000000000001</v>
      </c>
      <c r="C905">
        <v>1</v>
      </c>
      <c r="D905" s="18">
        <v>0</v>
      </c>
      <c r="E905" s="18">
        <v>0</v>
      </c>
      <c r="F905" s="18">
        <v>0</v>
      </c>
      <c r="G905" s="18">
        <v>0</v>
      </c>
      <c r="H905" s="18">
        <v>0</v>
      </c>
      <c r="I905" s="18">
        <v>0</v>
      </c>
      <c r="J905" s="18">
        <v>0</v>
      </c>
      <c r="K905" s="18">
        <v>0</v>
      </c>
      <c r="L905" s="18">
        <v>0</v>
      </c>
      <c r="M905" s="18">
        <v>0</v>
      </c>
    </row>
    <row r="906" spans="2:13" x14ac:dyDescent="0.15">
      <c r="B906">
        <v>9.5030000000000001</v>
      </c>
      <c r="C906">
        <v>3</v>
      </c>
      <c r="D906" s="18">
        <v>0</v>
      </c>
      <c r="E906" s="18">
        <v>0</v>
      </c>
      <c r="F906" s="18">
        <v>0</v>
      </c>
      <c r="G906" s="18">
        <v>0</v>
      </c>
      <c r="H906" s="18">
        <v>0</v>
      </c>
      <c r="I906" s="18">
        <v>0</v>
      </c>
      <c r="J906" s="18">
        <v>0</v>
      </c>
      <c r="K906" s="18">
        <v>0</v>
      </c>
      <c r="L906" s="18">
        <v>0</v>
      </c>
      <c r="M906" s="18">
        <v>0</v>
      </c>
    </row>
    <row r="907" spans="2:13" x14ac:dyDescent="0.15">
      <c r="B907">
        <v>9.5030000000000001</v>
      </c>
      <c r="C907">
        <v>5</v>
      </c>
      <c r="D907" s="18">
        <v>0</v>
      </c>
      <c r="E907" s="18">
        <v>0</v>
      </c>
      <c r="F907" s="18">
        <v>0</v>
      </c>
      <c r="G907" s="18">
        <v>0</v>
      </c>
      <c r="H907" s="18">
        <v>0</v>
      </c>
      <c r="I907" s="18">
        <v>0</v>
      </c>
      <c r="J907" s="18">
        <v>0</v>
      </c>
      <c r="K907" s="18">
        <v>0</v>
      </c>
      <c r="L907" s="18">
        <v>0</v>
      </c>
      <c r="M907" s="18">
        <v>0</v>
      </c>
    </row>
    <row r="908" spans="2:13" x14ac:dyDescent="0.15">
      <c r="B908">
        <v>9.5030000000000001</v>
      </c>
      <c r="C908">
        <v>7</v>
      </c>
      <c r="D908" s="18">
        <v>0</v>
      </c>
      <c r="E908" s="18">
        <v>0</v>
      </c>
      <c r="F908" s="18">
        <v>0</v>
      </c>
      <c r="G908" s="18">
        <v>0</v>
      </c>
      <c r="H908" s="18">
        <v>0</v>
      </c>
      <c r="I908" s="18">
        <v>0</v>
      </c>
      <c r="J908" s="18">
        <v>0</v>
      </c>
      <c r="K908" s="18">
        <v>0</v>
      </c>
      <c r="L908" s="18">
        <v>0</v>
      </c>
      <c r="M908" s="18">
        <v>0</v>
      </c>
    </row>
    <row r="909" spans="2:13" x14ac:dyDescent="0.15">
      <c r="B909">
        <v>9.5030000000000001</v>
      </c>
      <c r="C909">
        <v>10</v>
      </c>
      <c r="D909" s="18">
        <v>0</v>
      </c>
      <c r="E909" s="18">
        <v>0</v>
      </c>
      <c r="F909" s="18">
        <v>0</v>
      </c>
      <c r="G909" s="18">
        <v>0</v>
      </c>
      <c r="H909" s="18">
        <v>0</v>
      </c>
      <c r="I909" s="18">
        <v>0</v>
      </c>
      <c r="J909" s="18">
        <v>0</v>
      </c>
      <c r="K909" s="18">
        <v>0</v>
      </c>
      <c r="L909" s="18">
        <v>0</v>
      </c>
      <c r="M909" s="18">
        <v>0</v>
      </c>
    </row>
    <row r="910" spans="2:13" x14ac:dyDescent="0.15">
      <c r="B910">
        <v>9.5030000000000001</v>
      </c>
      <c r="C910">
        <v>15</v>
      </c>
      <c r="D910" s="18">
        <v>0</v>
      </c>
      <c r="E910" s="18">
        <v>0</v>
      </c>
      <c r="F910" s="18">
        <v>0</v>
      </c>
      <c r="G910" s="18">
        <v>0</v>
      </c>
      <c r="H910" s="18">
        <v>0</v>
      </c>
      <c r="I910" s="18">
        <v>0</v>
      </c>
      <c r="J910" s="18">
        <v>0</v>
      </c>
      <c r="K910" s="18">
        <v>0</v>
      </c>
      <c r="L910" s="18">
        <v>0</v>
      </c>
      <c r="M910" s="18">
        <v>0</v>
      </c>
    </row>
    <row r="911" spans="2:13" x14ac:dyDescent="0.15">
      <c r="B911">
        <v>9.5030000000000001</v>
      </c>
      <c r="C911">
        <v>20</v>
      </c>
      <c r="D911" s="18">
        <v>0</v>
      </c>
      <c r="E911" s="18">
        <v>0</v>
      </c>
      <c r="F911" s="18">
        <v>0</v>
      </c>
      <c r="G911" s="18">
        <v>0</v>
      </c>
      <c r="H911" s="18">
        <v>0</v>
      </c>
      <c r="I911" s="18">
        <v>0</v>
      </c>
      <c r="J911" s="18">
        <v>0</v>
      </c>
      <c r="K911" s="18">
        <v>0</v>
      </c>
      <c r="L911" s="18">
        <v>0</v>
      </c>
      <c r="M911" s="18">
        <v>0</v>
      </c>
    </row>
    <row r="912" spans="2:13" x14ac:dyDescent="0.15">
      <c r="B912">
        <v>17.103000000000002</v>
      </c>
      <c r="C912">
        <v>1</v>
      </c>
      <c r="D912" s="18">
        <v>0</v>
      </c>
      <c r="E912" s="18">
        <v>0</v>
      </c>
      <c r="F912" s="18">
        <v>0</v>
      </c>
      <c r="G912" s="18">
        <v>0</v>
      </c>
      <c r="H912" s="18">
        <v>0</v>
      </c>
      <c r="I912" s="18">
        <v>0</v>
      </c>
      <c r="J912" s="18">
        <v>0</v>
      </c>
      <c r="K912" s="18">
        <v>0</v>
      </c>
      <c r="L912" s="18">
        <v>0</v>
      </c>
      <c r="M912" s="18">
        <v>0</v>
      </c>
    </row>
    <row r="913" spans="2:13" x14ac:dyDescent="0.15">
      <c r="B913">
        <v>17.103000000000002</v>
      </c>
      <c r="C913">
        <v>3</v>
      </c>
      <c r="D913" s="18">
        <v>0</v>
      </c>
      <c r="E913" s="18">
        <v>0</v>
      </c>
      <c r="F913" s="18">
        <v>0</v>
      </c>
      <c r="G913" s="18">
        <v>0</v>
      </c>
      <c r="H913" s="18">
        <v>0</v>
      </c>
      <c r="I913" s="18">
        <v>0</v>
      </c>
      <c r="J913" s="18">
        <v>0</v>
      </c>
      <c r="K913" s="18">
        <v>0</v>
      </c>
      <c r="L913" s="18">
        <v>0</v>
      </c>
      <c r="M913" s="18">
        <v>0</v>
      </c>
    </row>
    <row r="914" spans="2:13" x14ac:dyDescent="0.15">
      <c r="B914">
        <v>17.103000000000002</v>
      </c>
      <c r="C914">
        <v>5</v>
      </c>
      <c r="D914" s="18">
        <v>0</v>
      </c>
      <c r="E914" s="18">
        <v>0</v>
      </c>
      <c r="F914" s="18">
        <v>0</v>
      </c>
      <c r="G914" s="18">
        <v>0</v>
      </c>
      <c r="H914" s="18">
        <v>0</v>
      </c>
      <c r="I914" s="18">
        <v>0</v>
      </c>
      <c r="J914" s="18">
        <v>0</v>
      </c>
      <c r="K914" s="18">
        <v>0</v>
      </c>
      <c r="L914" s="18">
        <v>0</v>
      </c>
      <c r="M914" s="18">
        <v>0</v>
      </c>
    </row>
    <row r="915" spans="2:13" x14ac:dyDescent="0.15">
      <c r="B915">
        <v>17.103000000000002</v>
      </c>
      <c r="C915">
        <v>7</v>
      </c>
      <c r="D915" s="18">
        <v>0</v>
      </c>
      <c r="E915" s="18">
        <v>0</v>
      </c>
      <c r="F915" s="18">
        <v>0</v>
      </c>
      <c r="G915" s="18">
        <v>0</v>
      </c>
      <c r="H915" s="18">
        <v>0</v>
      </c>
      <c r="I915" s="18">
        <v>0</v>
      </c>
      <c r="J915" s="18">
        <v>0</v>
      </c>
      <c r="K915" s="18">
        <v>0</v>
      </c>
      <c r="L915" s="18">
        <v>0</v>
      </c>
      <c r="M915" s="18">
        <v>0</v>
      </c>
    </row>
    <row r="916" spans="2:13" x14ac:dyDescent="0.15">
      <c r="B916">
        <v>17.103000000000002</v>
      </c>
      <c r="C916">
        <v>10</v>
      </c>
      <c r="D916" s="18">
        <v>0</v>
      </c>
      <c r="E916" s="18">
        <v>0</v>
      </c>
      <c r="F916" s="18">
        <v>0</v>
      </c>
      <c r="G916" s="18">
        <v>0</v>
      </c>
      <c r="H916" s="18">
        <v>0</v>
      </c>
      <c r="I916" s="18">
        <v>0</v>
      </c>
      <c r="J916" s="18">
        <v>0</v>
      </c>
      <c r="K916" s="18">
        <v>0</v>
      </c>
      <c r="L916" s="18">
        <v>0</v>
      </c>
      <c r="M916" s="18">
        <v>0</v>
      </c>
    </row>
    <row r="917" spans="2:13" x14ac:dyDescent="0.15">
      <c r="B917">
        <v>17.103000000000002</v>
      </c>
      <c r="C917">
        <v>15</v>
      </c>
      <c r="D917" s="18">
        <v>0</v>
      </c>
      <c r="E917" s="18">
        <v>0</v>
      </c>
      <c r="F917" s="18">
        <v>0</v>
      </c>
      <c r="G917" s="18">
        <v>0</v>
      </c>
      <c r="H917" s="18">
        <v>0</v>
      </c>
      <c r="I917" s="18">
        <v>0</v>
      </c>
      <c r="J917" s="18">
        <v>0</v>
      </c>
      <c r="K917" s="18">
        <v>0</v>
      </c>
      <c r="L917" s="18">
        <v>0</v>
      </c>
      <c r="M917" s="18">
        <v>0</v>
      </c>
    </row>
    <row r="918" spans="2:13" x14ac:dyDescent="0.15">
      <c r="B918">
        <v>17.103000000000002</v>
      </c>
      <c r="C918">
        <v>20</v>
      </c>
      <c r="D918" s="18">
        <v>0</v>
      </c>
      <c r="E918" s="18">
        <v>0</v>
      </c>
      <c r="F918" s="18">
        <v>0</v>
      </c>
      <c r="G918" s="18">
        <v>0</v>
      </c>
      <c r="H918" s="18">
        <v>0</v>
      </c>
      <c r="I918" s="18">
        <v>0</v>
      </c>
      <c r="J918" s="18">
        <v>0</v>
      </c>
      <c r="K918" s="18">
        <v>0</v>
      </c>
      <c r="L918" s="18">
        <v>0</v>
      </c>
      <c r="M918" s="18">
        <v>0</v>
      </c>
    </row>
    <row r="919" spans="2:13" x14ac:dyDescent="0.15">
      <c r="B919">
        <v>31.263000000000002</v>
      </c>
      <c r="C919">
        <v>1</v>
      </c>
      <c r="D919" s="18">
        <v>0</v>
      </c>
      <c r="E919" s="18">
        <v>0</v>
      </c>
      <c r="F919" s="18">
        <v>0</v>
      </c>
      <c r="G919" s="18">
        <v>0</v>
      </c>
      <c r="H919" s="18">
        <v>0</v>
      </c>
      <c r="I919" s="18">
        <v>0</v>
      </c>
      <c r="J919" s="18">
        <v>0</v>
      </c>
      <c r="K919" s="18">
        <v>0</v>
      </c>
      <c r="L919" s="18">
        <v>0</v>
      </c>
      <c r="M919" s="18">
        <v>0</v>
      </c>
    </row>
    <row r="920" spans="2:13" x14ac:dyDescent="0.15">
      <c r="B920">
        <v>31.263000000000002</v>
      </c>
      <c r="C920">
        <v>3</v>
      </c>
      <c r="D920" s="18">
        <v>0</v>
      </c>
      <c r="E920" s="18">
        <v>0</v>
      </c>
      <c r="F920" s="18">
        <v>0</v>
      </c>
      <c r="G920" s="18">
        <v>0</v>
      </c>
      <c r="H920" s="18">
        <v>0</v>
      </c>
      <c r="I920" s="18">
        <v>0</v>
      </c>
      <c r="J920" s="18">
        <v>0</v>
      </c>
      <c r="K920" s="18">
        <v>0</v>
      </c>
      <c r="L920" s="18">
        <v>0</v>
      </c>
      <c r="M920" s="18">
        <v>0</v>
      </c>
    </row>
    <row r="921" spans="2:13" x14ac:dyDescent="0.15">
      <c r="B921">
        <v>31.263000000000002</v>
      </c>
      <c r="C921">
        <v>5</v>
      </c>
      <c r="D921" s="18">
        <v>6.8949999999999997E-2</v>
      </c>
      <c r="E921" s="18">
        <v>0.1153</v>
      </c>
      <c r="F921" s="18">
        <v>1.4710000000000001</v>
      </c>
      <c r="G921" s="18">
        <v>1.1459999999999999</v>
      </c>
      <c r="H921" s="18">
        <v>-0.1323</v>
      </c>
      <c r="I921" s="18">
        <v>2.4809999999999999</v>
      </c>
      <c r="J921" s="18">
        <v>0.23599999999999999</v>
      </c>
      <c r="K921" s="18">
        <v>0.26319999999999999</v>
      </c>
      <c r="L921" s="18">
        <v>3.0310000000000001</v>
      </c>
      <c r="M921" s="18">
        <v>0.1867</v>
      </c>
    </row>
    <row r="922" spans="2:13" x14ac:dyDescent="0.15">
      <c r="B922">
        <v>31.263000000000002</v>
      </c>
      <c r="C922">
        <v>7</v>
      </c>
      <c r="D922" s="18">
        <v>6.6290000000000002E-2</v>
      </c>
      <c r="E922" s="18">
        <v>0.1885</v>
      </c>
      <c r="F922" s="18">
        <v>2.2629999999999999</v>
      </c>
      <c r="G922" s="18">
        <v>1.1830000000000001</v>
      </c>
      <c r="H922" s="18">
        <v>-0.28660000000000002</v>
      </c>
      <c r="I922" s="18">
        <v>2.7669999999999999</v>
      </c>
      <c r="J922" s="18">
        <v>0.4138</v>
      </c>
      <c r="K922" s="18">
        <v>0.35370000000000001</v>
      </c>
      <c r="L922" s="18">
        <v>3.242</v>
      </c>
      <c r="M922" s="18">
        <v>0.18479999999999999</v>
      </c>
    </row>
    <row r="923" spans="2:13" x14ac:dyDescent="0.15">
      <c r="B923">
        <v>31.263000000000002</v>
      </c>
      <c r="C923">
        <v>10</v>
      </c>
      <c r="D923" s="18">
        <v>9.8790000000000003E-2</v>
      </c>
      <c r="E923" s="18">
        <v>0.1512</v>
      </c>
      <c r="F923" s="18">
        <v>2.4860000000000002</v>
      </c>
      <c r="G923" s="18">
        <v>0.15640000000000001</v>
      </c>
      <c r="H923" s="18">
        <v>-0.36630000000000001</v>
      </c>
      <c r="I923" s="18">
        <v>2.718</v>
      </c>
      <c r="J923" s="18">
        <v>0.22140000000000001</v>
      </c>
      <c r="K923" s="18">
        <v>0.437</v>
      </c>
      <c r="L923" s="18">
        <v>3.34</v>
      </c>
      <c r="M923" s="18">
        <v>0.26979999999999998</v>
      </c>
    </row>
    <row r="924" spans="2:13" x14ac:dyDescent="0.15">
      <c r="B924">
        <v>31.263000000000002</v>
      </c>
      <c r="C924">
        <v>15</v>
      </c>
      <c r="D924" s="18">
        <v>-1.2959999999999999E-2</v>
      </c>
      <c r="E924" s="18">
        <v>0.37659999999999999</v>
      </c>
      <c r="F924" s="18">
        <v>1.0269999999999999</v>
      </c>
      <c r="G924" s="18">
        <v>1.2410000000000001</v>
      </c>
      <c r="H924" s="18">
        <v>-0.57509999999999994</v>
      </c>
      <c r="I924" s="18">
        <v>2.387</v>
      </c>
      <c r="J924" s="18">
        <v>0.78549999999999998</v>
      </c>
      <c r="K924" s="18">
        <v>0.60089999999999999</v>
      </c>
      <c r="L924" s="18">
        <v>3.5249999999999999</v>
      </c>
      <c r="M924" s="18">
        <v>0.7198</v>
      </c>
    </row>
    <row r="925" spans="2:13" x14ac:dyDescent="0.15">
      <c r="B925">
        <v>31.263000000000002</v>
      </c>
      <c r="C925">
        <v>20</v>
      </c>
      <c r="D925" s="18">
        <v>8.3879999999999996E-2</v>
      </c>
      <c r="E925" s="18">
        <v>1.353E-2</v>
      </c>
      <c r="F925" s="18">
        <v>0.44590000000000002</v>
      </c>
      <c r="G925" s="18">
        <v>3.5630000000000002E-2</v>
      </c>
      <c r="H925" s="18">
        <v>-2.9350000000000001E-2</v>
      </c>
      <c r="I925" s="18">
        <v>2.3929999999999998</v>
      </c>
      <c r="J925" s="18">
        <v>3.141E-2</v>
      </c>
      <c r="K925" s="18">
        <v>0.13370000000000001</v>
      </c>
      <c r="L925" s="18">
        <v>2.7410000000000001</v>
      </c>
      <c r="M925" s="18">
        <v>7.1040000000000006E-2</v>
      </c>
    </row>
    <row r="926" spans="2:13" x14ac:dyDescent="0.15">
      <c r="B926">
        <v>49.982999999999997</v>
      </c>
      <c r="C926">
        <v>1</v>
      </c>
      <c r="D926" s="18">
        <v>0</v>
      </c>
      <c r="E926" s="18">
        <v>0</v>
      </c>
      <c r="F926" s="18">
        <v>0</v>
      </c>
      <c r="G926" s="18">
        <v>0</v>
      </c>
      <c r="H926" s="18">
        <v>0</v>
      </c>
      <c r="I926" s="18">
        <v>0</v>
      </c>
      <c r="J926" s="18">
        <v>0</v>
      </c>
      <c r="K926" s="18">
        <v>0</v>
      </c>
      <c r="L926" s="18">
        <v>0</v>
      </c>
      <c r="M926" s="18">
        <v>0</v>
      </c>
    </row>
    <row r="927" spans="2:13" x14ac:dyDescent="0.15">
      <c r="B927">
        <v>49.982999999999997</v>
      </c>
      <c r="C927">
        <v>3</v>
      </c>
      <c r="D927" s="18">
        <v>0</v>
      </c>
      <c r="E927" s="18">
        <v>0</v>
      </c>
      <c r="F927" s="18">
        <v>0</v>
      </c>
      <c r="G927" s="18">
        <v>0</v>
      </c>
      <c r="H927" s="18">
        <v>0</v>
      </c>
      <c r="I927" s="18">
        <v>0</v>
      </c>
      <c r="J927" s="18">
        <v>0</v>
      </c>
      <c r="K927" s="18">
        <v>0</v>
      </c>
      <c r="L927" s="18">
        <v>0</v>
      </c>
      <c r="M927" s="18">
        <v>0</v>
      </c>
    </row>
    <row r="928" spans="2:13" x14ac:dyDescent="0.15">
      <c r="B928">
        <v>49.982999999999997</v>
      </c>
      <c r="C928">
        <v>5</v>
      </c>
      <c r="D928" s="18">
        <v>8.7940000000000004E-2</v>
      </c>
      <c r="E928" s="18">
        <v>0.11840000000000001</v>
      </c>
      <c r="F928" s="18">
        <v>1.345</v>
      </c>
      <c r="G928" s="18">
        <v>0.58360000000000001</v>
      </c>
      <c r="H928" s="18">
        <v>-0.14119999999999999</v>
      </c>
      <c r="I928" s="18">
        <v>2.3530000000000002</v>
      </c>
      <c r="J928" s="18">
        <v>0.32540000000000002</v>
      </c>
      <c r="K928" s="18">
        <v>0.29499999999999998</v>
      </c>
      <c r="L928" s="18">
        <v>2.9990000000000001</v>
      </c>
      <c r="M928" s="18">
        <v>0.18740000000000001</v>
      </c>
    </row>
    <row r="929" spans="2:13" x14ac:dyDescent="0.15">
      <c r="B929">
        <v>49.982999999999997</v>
      </c>
      <c r="C929">
        <v>7</v>
      </c>
      <c r="D929" s="18">
        <v>7.417E-2</v>
      </c>
      <c r="E929" s="18">
        <v>0.13639999999999999</v>
      </c>
      <c r="F929" s="18">
        <v>1.7170000000000001</v>
      </c>
      <c r="G929" s="18">
        <v>1.179</v>
      </c>
      <c r="H929" s="18">
        <v>-0.17849999999999999</v>
      </c>
      <c r="I929" s="18">
        <v>2.665</v>
      </c>
      <c r="J929" s="18">
        <v>0.24079999999999999</v>
      </c>
      <c r="K929" s="18">
        <v>0.35260000000000002</v>
      </c>
      <c r="L929" s="18">
        <v>3.2120000000000002</v>
      </c>
      <c r="M929" s="18">
        <v>0.20669999999999999</v>
      </c>
    </row>
    <row r="930" spans="2:13" x14ac:dyDescent="0.15">
      <c r="B930">
        <v>49.982999999999997</v>
      </c>
      <c r="C930">
        <v>10</v>
      </c>
      <c r="D930" s="18">
        <v>0.10290000000000001</v>
      </c>
      <c r="E930" s="18">
        <v>4.691E-2</v>
      </c>
      <c r="F930" s="18">
        <v>1.954</v>
      </c>
      <c r="G930" s="18">
        <v>0.21790000000000001</v>
      </c>
      <c r="H930" s="18">
        <v>1.7069999999999998E-2</v>
      </c>
      <c r="I930" s="18">
        <v>0.65090000000000003</v>
      </c>
      <c r="J930" s="18">
        <v>4.7489999999999997E-2</v>
      </c>
      <c r="K930" s="18">
        <v>0.1658</v>
      </c>
      <c r="L930" s="18">
        <v>3.5950000000000002</v>
      </c>
      <c r="M930" s="18">
        <v>9.0529999999999999E-2</v>
      </c>
    </row>
    <row r="931" spans="2:13" x14ac:dyDescent="0.15">
      <c r="B931">
        <v>49.982999999999997</v>
      </c>
      <c r="C931">
        <v>15</v>
      </c>
      <c r="D931" s="18">
        <v>0.1008</v>
      </c>
      <c r="E931" s="18">
        <v>1.1480000000000001E-2</v>
      </c>
      <c r="F931" s="18">
        <v>0.73299999999999998</v>
      </c>
      <c r="G931" s="18">
        <v>0.10630000000000001</v>
      </c>
      <c r="H931" s="18">
        <v>2.1239999999999998E-2</v>
      </c>
      <c r="I931" s="18">
        <v>2.0430000000000001</v>
      </c>
      <c r="J931" s="18">
        <v>6.6439999999999999E-2</v>
      </c>
      <c r="K931" s="18">
        <v>0.1386</v>
      </c>
      <c r="L931" s="18">
        <v>3.68</v>
      </c>
      <c r="M931" s="18">
        <v>7.46E-2</v>
      </c>
    </row>
    <row r="932" spans="2:13" x14ac:dyDescent="0.15">
      <c r="B932">
        <v>49.982999999999997</v>
      </c>
      <c r="C932">
        <v>20</v>
      </c>
      <c r="D932" s="18">
        <v>9.7890000000000005E-2</v>
      </c>
      <c r="E932" s="18">
        <v>2.7969999999999998E-2</v>
      </c>
      <c r="F932" s="18">
        <v>2.0619999999999998</v>
      </c>
      <c r="G932" s="18">
        <v>0.1118</v>
      </c>
      <c r="H932" s="18">
        <v>1.3259999999999999E-2</v>
      </c>
      <c r="I932" s="18">
        <v>0.87170000000000003</v>
      </c>
      <c r="J932" s="18">
        <v>0.16589999999999999</v>
      </c>
      <c r="K932" s="18">
        <v>0.13950000000000001</v>
      </c>
      <c r="L932" s="18">
        <v>2.823</v>
      </c>
      <c r="M932" s="18">
        <v>3.1320000000000001E-2</v>
      </c>
    </row>
    <row r="933" spans="2:13" x14ac:dyDescent="0.15">
      <c r="B933">
        <v>67.763000000000005</v>
      </c>
      <c r="C933">
        <v>1</v>
      </c>
      <c r="D933" s="18">
        <v>0</v>
      </c>
      <c r="E933" s="18">
        <v>0</v>
      </c>
      <c r="F933" s="18">
        <v>0</v>
      </c>
      <c r="G933" s="18">
        <v>0</v>
      </c>
      <c r="H933" s="18">
        <v>0</v>
      </c>
      <c r="I933" s="18">
        <v>0</v>
      </c>
      <c r="J933" s="18">
        <v>0</v>
      </c>
      <c r="K933" s="18">
        <v>0</v>
      </c>
      <c r="L933" s="18">
        <v>0</v>
      </c>
      <c r="M933" s="18">
        <v>0</v>
      </c>
    </row>
    <row r="934" spans="2:13" x14ac:dyDescent="0.15">
      <c r="B934">
        <v>67.763000000000005</v>
      </c>
      <c r="C934">
        <v>3</v>
      </c>
      <c r="D934" s="18">
        <v>0</v>
      </c>
      <c r="E934" s="18">
        <v>0</v>
      </c>
      <c r="F934" s="18">
        <v>0</v>
      </c>
      <c r="G934" s="18">
        <v>0</v>
      </c>
      <c r="H934" s="18">
        <v>0</v>
      </c>
      <c r="I934" s="18">
        <v>0</v>
      </c>
      <c r="J934" s="18">
        <v>0</v>
      </c>
      <c r="K934" s="18">
        <v>0</v>
      </c>
      <c r="L934" s="18">
        <v>0</v>
      </c>
      <c r="M934" s="18">
        <v>0</v>
      </c>
    </row>
    <row r="935" spans="2:13" x14ac:dyDescent="0.15">
      <c r="B935">
        <v>67.763000000000005</v>
      </c>
      <c r="C935">
        <v>5</v>
      </c>
      <c r="D935" s="18">
        <v>0</v>
      </c>
      <c r="E935" s="18">
        <v>0</v>
      </c>
      <c r="F935" s="18">
        <v>0</v>
      </c>
      <c r="G935" s="18">
        <v>0</v>
      </c>
      <c r="H935" s="18">
        <v>0</v>
      </c>
      <c r="I935" s="18">
        <v>0</v>
      </c>
      <c r="J935" s="18">
        <v>0</v>
      </c>
      <c r="K935" s="18">
        <v>0</v>
      </c>
      <c r="L935" s="18">
        <v>0</v>
      </c>
      <c r="M935" s="18">
        <v>0</v>
      </c>
    </row>
    <row r="936" spans="2:13" x14ac:dyDescent="0.15">
      <c r="B936">
        <v>67.763000000000005</v>
      </c>
      <c r="C936">
        <v>7</v>
      </c>
      <c r="D936" s="18">
        <v>0.14949999999999999</v>
      </c>
      <c r="E936" s="18">
        <v>0.12920000000000001</v>
      </c>
      <c r="F936" s="18">
        <v>1.7569999999999999</v>
      </c>
      <c r="G936" s="18">
        <v>0.19259999999999999</v>
      </c>
      <c r="H936" s="18">
        <v>-0.32969999999999999</v>
      </c>
      <c r="I936" s="18">
        <v>2.4390000000000001</v>
      </c>
      <c r="J936" s="18">
        <v>0.3916</v>
      </c>
      <c r="K936" s="18">
        <v>0.45989999999999998</v>
      </c>
      <c r="L936" s="18">
        <v>3.1680000000000001</v>
      </c>
      <c r="M936" s="18">
        <v>0.21360000000000001</v>
      </c>
    </row>
    <row r="937" spans="2:13" x14ac:dyDescent="0.15">
      <c r="B937">
        <v>67.763000000000005</v>
      </c>
      <c r="C937">
        <v>10</v>
      </c>
      <c r="D937" s="18">
        <v>0.14080000000000001</v>
      </c>
      <c r="E937" s="18">
        <v>-0.49719999999999998</v>
      </c>
      <c r="F937" s="18">
        <v>2.5870000000000002</v>
      </c>
      <c r="G937" s="18">
        <v>0.2303</v>
      </c>
      <c r="H937" s="18">
        <v>-0.50019999999999998</v>
      </c>
      <c r="I937" s="18">
        <v>1.4830000000000001</v>
      </c>
      <c r="J937" s="18">
        <v>0.58320000000000005</v>
      </c>
      <c r="K937" s="18">
        <v>1.754</v>
      </c>
      <c r="L937" s="18">
        <v>3.069</v>
      </c>
      <c r="M937" s="18">
        <v>0.90210000000000001</v>
      </c>
    </row>
    <row r="938" spans="2:13" x14ac:dyDescent="0.15">
      <c r="B938">
        <v>67.763000000000005</v>
      </c>
      <c r="C938">
        <v>15</v>
      </c>
      <c r="D938" s="18">
        <v>0.1915</v>
      </c>
      <c r="E938" s="18">
        <v>-5.527E-2</v>
      </c>
      <c r="F938" s="18">
        <v>0.83809999999999996</v>
      </c>
      <c r="G938" s="18">
        <v>4.0189999999999997E-2</v>
      </c>
      <c r="H938" s="18">
        <v>-0.29630000000000001</v>
      </c>
      <c r="I938" s="18">
        <v>2.9660000000000002</v>
      </c>
      <c r="J938" s="18">
        <v>0.14729999999999999</v>
      </c>
      <c r="K938" s="18">
        <v>0.65339999999999998</v>
      </c>
      <c r="L938" s="18">
        <v>3.5350000000000001</v>
      </c>
      <c r="M938" s="18">
        <v>0.36859999999999998</v>
      </c>
    </row>
    <row r="939" spans="2:13" x14ac:dyDescent="0.15">
      <c r="B939">
        <v>67.763000000000005</v>
      </c>
      <c r="C939">
        <v>20</v>
      </c>
      <c r="D939" s="18">
        <v>0.21870000000000001</v>
      </c>
      <c r="E939" s="18">
        <v>-0.1666</v>
      </c>
      <c r="F939" s="18">
        <v>0.84909999999999997</v>
      </c>
      <c r="G939" s="18">
        <v>3.193E-2</v>
      </c>
      <c r="H939" s="18">
        <v>9.2910000000000006E-2</v>
      </c>
      <c r="I939" s="18">
        <v>0.90429999999999999</v>
      </c>
      <c r="J939" s="18">
        <v>0.1033</v>
      </c>
      <c r="K939" s="18">
        <v>0.13220000000000001</v>
      </c>
      <c r="L939" s="18">
        <v>2.702</v>
      </c>
      <c r="M939" s="18">
        <v>3.4299999999999997E-2</v>
      </c>
    </row>
    <row r="940" spans="2:13" x14ac:dyDescent="0.15">
      <c r="B940">
        <v>92.162999999999997</v>
      </c>
      <c r="C940">
        <v>1</v>
      </c>
      <c r="D940" s="18">
        <v>0</v>
      </c>
      <c r="E940" s="18">
        <v>0</v>
      </c>
      <c r="F940" s="18">
        <v>0</v>
      </c>
      <c r="G940" s="18">
        <v>0</v>
      </c>
      <c r="H940" s="18">
        <v>0</v>
      </c>
      <c r="I940" s="18">
        <v>0</v>
      </c>
      <c r="J940" s="18">
        <v>0</v>
      </c>
      <c r="K940" s="18">
        <v>0</v>
      </c>
      <c r="L940" s="18">
        <v>0</v>
      </c>
      <c r="M940" s="18">
        <v>0</v>
      </c>
    </row>
    <row r="941" spans="2:13" x14ac:dyDescent="0.15">
      <c r="B941">
        <v>92.162999999999997</v>
      </c>
      <c r="C941">
        <v>3</v>
      </c>
      <c r="D941" s="18">
        <v>0</v>
      </c>
      <c r="E941" s="18">
        <v>0</v>
      </c>
      <c r="F941" s="18">
        <v>0</v>
      </c>
      <c r="G941" s="18">
        <v>0</v>
      </c>
      <c r="H941" s="18">
        <v>0</v>
      </c>
      <c r="I941" s="18">
        <v>0</v>
      </c>
      <c r="J941" s="18">
        <v>0</v>
      </c>
      <c r="K941" s="18">
        <v>0</v>
      </c>
      <c r="L941" s="18">
        <v>0</v>
      </c>
      <c r="M941" s="18">
        <v>0</v>
      </c>
    </row>
    <row r="942" spans="2:13" x14ac:dyDescent="0.15">
      <c r="B942">
        <v>92.162999999999997</v>
      </c>
      <c r="C942">
        <v>5</v>
      </c>
      <c r="D942" s="18">
        <v>0</v>
      </c>
      <c r="E942" s="18">
        <v>0</v>
      </c>
      <c r="F942" s="18">
        <v>0</v>
      </c>
      <c r="G942" s="18">
        <v>0</v>
      </c>
      <c r="H942" s="18">
        <v>0</v>
      </c>
      <c r="I942" s="18">
        <v>0</v>
      </c>
      <c r="J942" s="18">
        <v>0</v>
      </c>
      <c r="K942" s="18">
        <v>0</v>
      </c>
      <c r="L942" s="18">
        <v>0</v>
      </c>
      <c r="M942" s="18">
        <v>0</v>
      </c>
    </row>
    <row r="943" spans="2:13" x14ac:dyDescent="0.15">
      <c r="B943">
        <v>92.162999999999997</v>
      </c>
      <c r="C943">
        <v>7</v>
      </c>
      <c r="D943" s="18">
        <v>9.9890000000000007E-2</v>
      </c>
      <c r="E943" s="18">
        <v>0.1847</v>
      </c>
      <c r="F943" s="18">
        <v>0.95089999999999997</v>
      </c>
      <c r="G943" s="18">
        <v>0.19570000000000001</v>
      </c>
      <c r="H943" s="18">
        <v>-0.21829999999999999</v>
      </c>
      <c r="I943" s="18">
        <v>2.278</v>
      </c>
      <c r="J943" s="18">
        <v>0.61809999999999998</v>
      </c>
      <c r="K943" s="18">
        <v>0.38640000000000002</v>
      </c>
      <c r="L943" s="18">
        <v>3.1989999999999998</v>
      </c>
      <c r="M943" s="18">
        <v>0.17730000000000001</v>
      </c>
    </row>
    <row r="944" spans="2:13" x14ac:dyDescent="0.15">
      <c r="B944">
        <v>92.162999999999997</v>
      </c>
      <c r="C944">
        <v>10</v>
      </c>
      <c r="D944" s="18">
        <v>9.6890000000000004E-2</v>
      </c>
      <c r="E944" s="18">
        <v>0.15620000000000001</v>
      </c>
      <c r="F944" s="18">
        <v>0.89790000000000003</v>
      </c>
      <c r="G944" s="18">
        <v>0.1361</v>
      </c>
      <c r="H944" s="18">
        <v>-0.16750000000000001</v>
      </c>
      <c r="I944" s="18">
        <v>2.399</v>
      </c>
      <c r="J944" s="18">
        <v>0.67900000000000005</v>
      </c>
      <c r="K944" s="18">
        <v>0.3649</v>
      </c>
      <c r="L944" s="18">
        <v>3.431</v>
      </c>
      <c r="M944" s="18">
        <v>0.18559999999999999</v>
      </c>
    </row>
    <row r="945" spans="2:13" x14ac:dyDescent="0.15">
      <c r="B945">
        <v>92.162999999999997</v>
      </c>
      <c r="C945">
        <v>15</v>
      </c>
      <c r="D945" s="18">
        <v>9.9720000000000003E-2</v>
      </c>
      <c r="E945" s="18">
        <v>0.14660000000000001</v>
      </c>
      <c r="F945" s="18">
        <v>0.86609999999999998</v>
      </c>
      <c r="G945" s="18">
        <v>8.3989999999999995E-2</v>
      </c>
      <c r="H945" s="18">
        <v>-0.1457</v>
      </c>
      <c r="I945" s="18">
        <v>2.8679999999999999</v>
      </c>
      <c r="J945" s="18">
        <v>0.99070000000000003</v>
      </c>
      <c r="K945" s="18">
        <v>0.2026</v>
      </c>
      <c r="L945" s="18">
        <v>3.56</v>
      </c>
      <c r="M945" s="18">
        <v>8.1140000000000004E-2</v>
      </c>
    </row>
    <row r="946" spans="2:13" x14ac:dyDescent="0.15">
      <c r="B946">
        <v>92.162999999999997</v>
      </c>
      <c r="C946">
        <v>20</v>
      </c>
      <c r="D946" s="18">
        <v>8.337E-2</v>
      </c>
      <c r="E946" s="18">
        <v>0.1593</v>
      </c>
      <c r="F946" s="18">
        <v>0.89410000000000001</v>
      </c>
      <c r="G946" s="18">
        <v>0.10290000000000001</v>
      </c>
      <c r="H946" s="18">
        <v>-7.5550000000000006E-2</v>
      </c>
      <c r="I946" s="18">
        <v>1.73</v>
      </c>
      <c r="J946" s="18">
        <v>8.6610000000000006E-2</v>
      </c>
      <c r="K946" s="18">
        <v>0.1249</v>
      </c>
      <c r="L946" s="18">
        <v>2.6640000000000001</v>
      </c>
      <c r="M946" s="18">
        <v>3.0589999999999999E-2</v>
      </c>
    </row>
    <row r="947" spans="2:13" x14ac:dyDescent="0.15">
      <c r="B947">
        <v>125.563</v>
      </c>
      <c r="C947">
        <v>1</v>
      </c>
      <c r="D947" s="18">
        <v>0</v>
      </c>
      <c r="E947" s="18">
        <v>0</v>
      </c>
      <c r="F947" s="18">
        <v>0</v>
      </c>
      <c r="G947" s="18">
        <v>0</v>
      </c>
      <c r="H947" s="18">
        <v>0</v>
      </c>
      <c r="I947" s="18">
        <v>0</v>
      </c>
      <c r="J947" s="18">
        <v>0</v>
      </c>
      <c r="K947" s="18">
        <v>0</v>
      </c>
      <c r="L947" s="18">
        <v>0</v>
      </c>
      <c r="M947" s="18">
        <v>0</v>
      </c>
    </row>
    <row r="948" spans="2:13" x14ac:dyDescent="0.15">
      <c r="B948">
        <v>125.563</v>
      </c>
      <c r="C948">
        <v>3</v>
      </c>
      <c r="D948" s="18">
        <v>0</v>
      </c>
      <c r="E948" s="18">
        <v>0</v>
      </c>
      <c r="F948" s="18">
        <v>0</v>
      </c>
      <c r="G948" s="18">
        <v>0</v>
      </c>
      <c r="H948" s="18">
        <v>0</v>
      </c>
      <c r="I948" s="18">
        <v>0</v>
      </c>
      <c r="J948" s="18">
        <v>0</v>
      </c>
      <c r="K948" s="18">
        <v>0</v>
      </c>
      <c r="L948" s="18">
        <v>0</v>
      </c>
      <c r="M948" s="18">
        <v>0</v>
      </c>
    </row>
    <row r="949" spans="2:13" x14ac:dyDescent="0.15">
      <c r="B949">
        <v>125.563</v>
      </c>
      <c r="C949">
        <v>5</v>
      </c>
      <c r="D949" s="18">
        <v>0</v>
      </c>
      <c r="E949" s="18">
        <v>0</v>
      </c>
      <c r="F949" s="18">
        <v>0</v>
      </c>
      <c r="G949" s="18">
        <v>0</v>
      </c>
      <c r="H949" s="18">
        <v>0</v>
      </c>
      <c r="I949" s="18">
        <v>0</v>
      </c>
      <c r="J949" s="18">
        <v>0</v>
      </c>
      <c r="K949" s="18">
        <v>0</v>
      </c>
      <c r="L949" s="18">
        <v>0</v>
      </c>
      <c r="M949" s="18">
        <v>0</v>
      </c>
    </row>
    <row r="950" spans="2:13" x14ac:dyDescent="0.15">
      <c r="B950">
        <v>125.563</v>
      </c>
      <c r="C950">
        <v>7</v>
      </c>
      <c r="D950" s="18">
        <v>0</v>
      </c>
      <c r="E950" s="18">
        <v>0</v>
      </c>
      <c r="F950" s="18">
        <v>0</v>
      </c>
      <c r="G950" s="18">
        <v>0</v>
      </c>
      <c r="H950" s="18">
        <v>0</v>
      </c>
      <c r="I950" s="18">
        <v>0</v>
      </c>
      <c r="J950" s="18">
        <v>0</v>
      </c>
      <c r="K950" s="18">
        <v>0</v>
      </c>
      <c r="L950" s="18">
        <v>0</v>
      </c>
      <c r="M950" s="18">
        <v>0</v>
      </c>
    </row>
    <row r="951" spans="2:13" x14ac:dyDescent="0.15">
      <c r="B951">
        <v>125.563</v>
      </c>
      <c r="C951">
        <v>10</v>
      </c>
      <c r="D951" s="18">
        <v>0</v>
      </c>
      <c r="E951" s="18">
        <v>0</v>
      </c>
      <c r="F951" s="18">
        <v>0</v>
      </c>
      <c r="G951" s="18">
        <v>0</v>
      </c>
      <c r="H951" s="18">
        <v>0</v>
      </c>
      <c r="I951" s="18">
        <v>0</v>
      </c>
      <c r="J951" s="18">
        <v>0</v>
      </c>
      <c r="K951" s="18">
        <v>0</v>
      </c>
      <c r="L951" s="18">
        <v>0</v>
      </c>
      <c r="M951" s="18">
        <v>0</v>
      </c>
    </row>
    <row r="952" spans="2:13" x14ac:dyDescent="0.15">
      <c r="B952">
        <v>125.563</v>
      </c>
      <c r="C952">
        <v>15</v>
      </c>
      <c r="D952" s="18">
        <v>0</v>
      </c>
      <c r="E952" s="18">
        <v>0</v>
      </c>
      <c r="F952" s="18">
        <v>0</v>
      </c>
      <c r="G952" s="18">
        <v>0</v>
      </c>
      <c r="H952" s="18">
        <v>0</v>
      </c>
      <c r="I952" s="18">
        <v>0</v>
      </c>
      <c r="J952" s="18">
        <v>0</v>
      </c>
      <c r="K952" s="18">
        <v>0</v>
      </c>
      <c r="L952" s="18">
        <v>0</v>
      </c>
      <c r="M952" s="18">
        <v>0</v>
      </c>
    </row>
    <row r="953" spans="2:13" x14ac:dyDescent="0.15">
      <c r="B953">
        <v>125.563</v>
      </c>
      <c r="C953">
        <v>20</v>
      </c>
      <c r="D953" s="18">
        <v>0</v>
      </c>
      <c r="E953" s="18">
        <v>0</v>
      </c>
      <c r="F953" s="18">
        <v>0</v>
      </c>
      <c r="G953" s="18">
        <v>0</v>
      </c>
      <c r="H953" s="18">
        <v>0</v>
      </c>
      <c r="I953" s="18">
        <v>0</v>
      </c>
      <c r="J953" s="18">
        <v>0</v>
      </c>
      <c r="K953" s="18">
        <v>0</v>
      </c>
      <c r="L953" s="18">
        <v>0</v>
      </c>
      <c r="M953" s="18">
        <v>0</v>
      </c>
    </row>
    <row r="954" spans="2:13" x14ac:dyDescent="0.15">
      <c r="B954">
        <v>171.16300000000001</v>
      </c>
      <c r="C954">
        <v>1</v>
      </c>
      <c r="D954" s="18">
        <v>0</v>
      </c>
      <c r="E954" s="18">
        <v>0</v>
      </c>
      <c r="F954" s="18">
        <v>0</v>
      </c>
      <c r="G954" s="18">
        <v>0</v>
      </c>
      <c r="H954" s="18">
        <v>0</v>
      </c>
      <c r="I954" s="18">
        <v>0</v>
      </c>
      <c r="J954" s="18">
        <v>0</v>
      </c>
      <c r="K954" s="18">
        <v>0</v>
      </c>
      <c r="L954" s="18">
        <v>0</v>
      </c>
      <c r="M954" s="18">
        <v>0</v>
      </c>
    </row>
    <row r="955" spans="2:13" x14ac:dyDescent="0.15">
      <c r="B955">
        <v>171.16300000000001</v>
      </c>
      <c r="C955">
        <v>3</v>
      </c>
      <c r="D955" s="18">
        <v>0</v>
      </c>
      <c r="E955" s="18">
        <v>0</v>
      </c>
      <c r="F955" s="18">
        <v>0</v>
      </c>
      <c r="G955" s="18">
        <v>0</v>
      </c>
      <c r="H955" s="18">
        <v>0</v>
      </c>
      <c r="I955" s="18">
        <v>0</v>
      </c>
      <c r="J955" s="18">
        <v>0</v>
      </c>
      <c r="K955" s="18">
        <v>0</v>
      </c>
      <c r="L955" s="18">
        <v>0</v>
      </c>
      <c r="M955" s="18">
        <v>0</v>
      </c>
    </row>
    <row r="956" spans="2:13" x14ac:dyDescent="0.15">
      <c r="B956">
        <v>171.16300000000001</v>
      </c>
      <c r="C956">
        <v>5</v>
      </c>
      <c r="D956" s="18">
        <v>0</v>
      </c>
      <c r="E956" s="18">
        <v>0</v>
      </c>
      <c r="F956" s="18">
        <v>0</v>
      </c>
      <c r="G956" s="18">
        <v>0</v>
      </c>
      <c r="H956" s="18">
        <v>0</v>
      </c>
      <c r="I956" s="18">
        <v>0</v>
      </c>
      <c r="J956" s="18">
        <v>0</v>
      </c>
      <c r="K956" s="18">
        <v>0</v>
      </c>
      <c r="L956" s="18">
        <v>0</v>
      </c>
      <c r="M956" s="18">
        <v>0</v>
      </c>
    </row>
    <row r="957" spans="2:13" x14ac:dyDescent="0.15">
      <c r="B957">
        <v>171.16300000000001</v>
      </c>
      <c r="C957">
        <v>7</v>
      </c>
      <c r="D957" s="18">
        <v>0</v>
      </c>
      <c r="E957" s="18">
        <v>0</v>
      </c>
      <c r="F957" s="18">
        <v>0</v>
      </c>
      <c r="G957" s="18">
        <v>0</v>
      </c>
      <c r="H957" s="18">
        <v>0</v>
      </c>
      <c r="I957" s="18">
        <v>0</v>
      </c>
      <c r="J957" s="18">
        <v>0</v>
      </c>
      <c r="K957" s="18">
        <v>0</v>
      </c>
      <c r="L957" s="18">
        <v>0</v>
      </c>
      <c r="M957" s="18">
        <v>0</v>
      </c>
    </row>
    <row r="958" spans="2:13" x14ac:dyDescent="0.15">
      <c r="B958">
        <v>171.16300000000001</v>
      </c>
      <c r="C958">
        <v>10</v>
      </c>
      <c r="D958" s="18">
        <v>0</v>
      </c>
      <c r="E958" s="18">
        <v>0</v>
      </c>
      <c r="F958" s="18">
        <v>0</v>
      </c>
      <c r="G958" s="18">
        <v>0</v>
      </c>
      <c r="H958" s="18">
        <v>0</v>
      </c>
      <c r="I958" s="18">
        <v>0</v>
      </c>
      <c r="J958" s="18">
        <v>0</v>
      </c>
      <c r="K958" s="18">
        <v>0</v>
      </c>
      <c r="L958" s="18">
        <v>0</v>
      </c>
      <c r="M958" s="18">
        <v>0</v>
      </c>
    </row>
    <row r="959" spans="2:13" x14ac:dyDescent="0.15">
      <c r="B959">
        <v>171.16300000000001</v>
      </c>
      <c r="C959">
        <v>15</v>
      </c>
      <c r="D959" s="18">
        <v>0</v>
      </c>
      <c r="E959" s="18">
        <v>0</v>
      </c>
      <c r="F959" s="18">
        <v>0</v>
      </c>
      <c r="G959" s="18">
        <v>0</v>
      </c>
      <c r="H959" s="18">
        <v>0</v>
      </c>
      <c r="I959" s="18">
        <v>0</v>
      </c>
      <c r="J959" s="18">
        <v>0</v>
      </c>
      <c r="K959" s="18">
        <v>0</v>
      </c>
      <c r="L959" s="18">
        <v>0</v>
      </c>
      <c r="M959" s="18">
        <v>0</v>
      </c>
    </row>
    <row r="960" spans="2:13" x14ac:dyDescent="0.15">
      <c r="B960">
        <v>171.16300000000001</v>
      </c>
      <c r="C960">
        <v>20</v>
      </c>
      <c r="D960" s="18">
        <v>0</v>
      </c>
      <c r="E960" s="18">
        <v>0</v>
      </c>
      <c r="F960" s="18">
        <v>0</v>
      </c>
      <c r="G960" s="18">
        <v>0</v>
      </c>
      <c r="H960" s="18">
        <v>0</v>
      </c>
      <c r="I960" s="18">
        <v>0</v>
      </c>
      <c r="J960" s="18">
        <v>0</v>
      </c>
      <c r="K960" s="18">
        <v>0</v>
      </c>
      <c r="L960" s="18">
        <v>0</v>
      </c>
      <c r="M960" s="18">
        <v>0</v>
      </c>
    </row>
    <row r="961" spans="2:13" x14ac:dyDescent="0.15">
      <c r="B961">
        <v>233.56299999999999</v>
      </c>
      <c r="C961">
        <v>1</v>
      </c>
      <c r="D961" s="18">
        <v>0</v>
      </c>
      <c r="E961" s="18">
        <v>0</v>
      </c>
      <c r="F961" s="18">
        <v>0</v>
      </c>
      <c r="G961" s="18">
        <v>0</v>
      </c>
      <c r="H961" s="18">
        <v>0</v>
      </c>
      <c r="I961" s="18">
        <v>0</v>
      </c>
      <c r="J961" s="18">
        <v>0</v>
      </c>
      <c r="K961" s="18">
        <v>0</v>
      </c>
      <c r="L961" s="18">
        <v>0</v>
      </c>
      <c r="M961" s="18">
        <v>0</v>
      </c>
    </row>
    <row r="962" spans="2:13" x14ac:dyDescent="0.15">
      <c r="B962">
        <v>233.56299999999999</v>
      </c>
      <c r="C962">
        <v>3</v>
      </c>
      <c r="D962" s="18">
        <v>0</v>
      </c>
      <c r="E962" s="18">
        <v>0</v>
      </c>
      <c r="F962" s="18">
        <v>0</v>
      </c>
      <c r="G962" s="18">
        <v>0</v>
      </c>
      <c r="H962" s="18">
        <v>0</v>
      </c>
      <c r="I962" s="18">
        <v>0</v>
      </c>
      <c r="J962" s="18">
        <v>0</v>
      </c>
      <c r="K962" s="18">
        <v>0</v>
      </c>
      <c r="L962" s="18">
        <v>0</v>
      </c>
      <c r="M962" s="18">
        <v>0</v>
      </c>
    </row>
    <row r="963" spans="2:13" x14ac:dyDescent="0.15">
      <c r="B963">
        <v>233.56299999999999</v>
      </c>
      <c r="C963">
        <v>5</v>
      </c>
      <c r="D963" s="18">
        <v>0</v>
      </c>
      <c r="E963" s="18">
        <v>0</v>
      </c>
      <c r="F963" s="18">
        <v>0</v>
      </c>
      <c r="G963" s="18">
        <v>0</v>
      </c>
      <c r="H963" s="18">
        <v>0</v>
      </c>
      <c r="I963" s="18">
        <v>0</v>
      </c>
      <c r="J963" s="18">
        <v>0</v>
      </c>
      <c r="K963" s="18">
        <v>0</v>
      </c>
      <c r="L963" s="18">
        <v>0</v>
      </c>
      <c r="M963" s="18">
        <v>0</v>
      </c>
    </row>
    <row r="964" spans="2:13" x14ac:dyDescent="0.15">
      <c r="B964">
        <v>233.56299999999999</v>
      </c>
      <c r="C964">
        <v>7</v>
      </c>
      <c r="D964" s="18">
        <v>0</v>
      </c>
      <c r="E964" s="18">
        <v>0</v>
      </c>
      <c r="F964" s="18">
        <v>0</v>
      </c>
      <c r="G964" s="18">
        <v>0</v>
      </c>
      <c r="H964" s="18">
        <v>0</v>
      </c>
      <c r="I964" s="18">
        <v>0</v>
      </c>
      <c r="J964" s="18">
        <v>0</v>
      </c>
      <c r="K964" s="18">
        <v>0</v>
      </c>
      <c r="L964" s="18">
        <v>0</v>
      </c>
      <c r="M964" s="18">
        <v>0</v>
      </c>
    </row>
    <row r="965" spans="2:13" x14ac:dyDescent="0.15">
      <c r="B965">
        <v>233.56299999999999</v>
      </c>
      <c r="C965">
        <v>10</v>
      </c>
      <c r="D965" s="18">
        <v>0</v>
      </c>
      <c r="E965" s="18">
        <v>0</v>
      </c>
      <c r="F965" s="18">
        <v>0</v>
      </c>
      <c r="G965" s="18">
        <v>0</v>
      </c>
      <c r="H965" s="18">
        <v>0</v>
      </c>
      <c r="I965" s="18">
        <v>0</v>
      </c>
      <c r="J965" s="18">
        <v>0</v>
      </c>
      <c r="K965" s="18">
        <v>0</v>
      </c>
      <c r="L965" s="18">
        <v>0</v>
      </c>
      <c r="M965" s="18">
        <v>0</v>
      </c>
    </row>
    <row r="966" spans="2:13" x14ac:dyDescent="0.15">
      <c r="B966">
        <v>233.56299999999999</v>
      </c>
      <c r="C966">
        <v>15</v>
      </c>
      <c r="D966" s="18">
        <v>0</v>
      </c>
      <c r="E966" s="18">
        <v>0</v>
      </c>
      <c r="F966" s="18">
        <v>0</v>
      </c>
      <c r="G966" s="18">
        <v>0</v>
      </c>
      <c r="H966" s="18">
        <v>0</v>
      </c>
      <c r="I966" s="18">
        <v>0</v>
      </c>
      <c r="J966" s="18">
        <v>0</v>
      </c>
      <c r="K966" s="18">
        <v>0</v>
      </c>
      <c r="L966" s="18">
        <v>0</v>
      </c>
      <c r="M966" s="18">
        <v>0</v>
      </c>
    </row>
    <row r="967" spans="2:13" x14ac:dyDescent="0.15">
      <c r="B967">
        <v>233.56299999999999</v>
      </c>
      <c r="C967">
        <v>20</v>
      </c>
      <c r="D967" s="18">
        <v>0</v>
      </c>
      <c r="E967" s="18">
        <v>0</v>
      </c>
      <c r="F967" s="18">
        <v>0</v>
      </c>
      <c r="G967" s="18">
        <v>0</v>
      </c>
      <c r="H967" s="18">
        <v>0</v>
      </c>
      <c r="I967" s="18">
        <v>0</v>
      </c>
      <c r="J967" s="18">
        <v>0</v>
      </c>
      <c r="K967" s="18">
        <v>0</v>
      </c>
      <c r="L967" s="18">
        <v>0</v>
      </c>
      <c r="M967" s="18">
        <v>0</v>
      </c>
    </row>
    <row r="968" spans="2:13" x14ac:dyDescent="0.15">
      <c r="B968">
        <v>364.96300000000002</v>
      </c>
      <c r="C968">
        <v>1</v>
      </c>
      <c r="D968" s="18">
        <v>0</v>
      </c>
      <c r="E968" s="18">
        <v>0</v>
      </c>
      <c r="F968" s="18">
        <v>0</v>
      </c>
      <c r="G968" s="18">
        <v>0</v>
      </c>
      <c r="H968" s="18">
        <v>0</v>
      </c>
      <c r="I968" s="18">
        <v>0</v>
      </c>
      <c r="J968" s="18">
        <v>0</v>
      </c>
      <c r="K968" s="18">
        <v>0</v>
      </c>
      <c r="L968" s="18">
        <v>0</v>
      </c>
      <c r="M968" s="18">
        <v>0</v>
      </c>
    </row>
    <row r="969" spans="2:13" x14ac:dyDescent="0.15">
      <c r="B969">
        <v>364.96300000000002</v>
      </c>
      <c r="C969">
        <v>3</v>
      </c>
      <c r="D969" s="18">
        <v>0</v>
      </c>
      <c r="E969" s="18">
        <v>0</v>
      </c>
      <c r="F969" s="18">
        <v>0</v>
      </c>
      <c r="G969" s="18">
        <v>0</v>
      </c>
      <c r="H969" s="18">
        <v>0</v>
      </c>
      <c r="I969" s="18">
        <v>0</v>
      </c>
      <c r="J969" s="18">
        <v>0</v>
      </c>
      <c r="K969" s="18">
        <v>0</v>
      </c>
      <c r="L969" s="18">
        <v>0</v>
      </c>
      <c r="M969" s="18">
        <v>0</v>
      </c>
    </row>
    <row r="970" spans="2:13" x14ac:dyDescent="0.15">
      <c r="B970">
        <v>364.96300000000002</v>
      </c>
      <c r="C970">
        <v>5</v>
      </c>
      <c r="D970" s="18">
        <v>0</v>
      </c>
      <c r="E970" s="18">
        <v>0</v>
      </c>
      <c r="F970" s="18">
        <v>0</v>
      </c>
      <c r="G970" s="18">
        <v>0</v>
      </c>
      <c r="H970" s="18">
        <v>0</v>
      </c>
      <c r="I970" s="18">
        <v>0</v>
      </c>
      <c r="J970" s="18">
        <v>0</v>
      </c>
      <c r="K970" s="18">
        <v>0</v>
      </c>
      <c r="L970" s="18">
        <v>0</v>
      </c>
      <c r="M970" s="18">
        <v>0</v>
      </c>
    </row>
    <row r="971" spans="2:13" x14ac:dyDescent="0.15">
      <c r="B971">
        <v>364.96300000000002</v>
      </c>
      <c r="C971">
        <v>7</v>
      </c>
      <c r="D971" s="18">
        <v>0</v>
      </c>
      <c r="E971" s="18">
        <v>0</v>
      </c>
      <c r="F971" s="18">
        <v>0</v>
      </c>
      <c r="G971" s="18">
        <v>0</v>
      </c>
      <c r="H971" s="18">
        <v>0</v>
      </c>
      <c r="I971" s="18">
        <v>0</v>
      </c>
      <c r="J971" s="18">
        <v>0</v>
      </c>
      <c r="K971" s="18">
        <v>0</v>
      </c>
      <c r="L971" s="18">
        <v>0</v>
      </c>
      <c r="M971" s="18">
        <v>0</v>
      </c>
    </row>
    <row r="972" spans="2:13" x14ac:dyDescent="0.15">
      <c r="B972">
        <v>364.96300000000002</v>
      </c>
      <c r="C972">
        <v>10</v>
      </c>
      <c r="D972" s="18">
        <v>0</v>
      </c>
      <c r="E972" s="18">
        <v>0</v>
      </c>
      <c r="F972" s="18">
        <v>0</v>
      </c>
      <c r="G972" s="18">
        <v>0</v>
      </c>
      <c r="H972" s="18">
        <v>0</v>
      </c>
      <c r="I972" s="18">
        <v>0</v>
      </c>
      <c r="J972" s="18">
        <v>0</v>
      </c>
      <c r="K972" s="18">
        <v>0</v>
      </c>
      <c r="L972" s="18">
        <v>0</v>
      </c>
      <c r="M972" s="18">
        <v>0</v>
      </c>
    </row>
    <row r="973" spans="2:13" x14ac:dyDescent="0.15">
      <c r="B973">
        <v>364.96300000000002</v>
      </c>
      <c r="C973">
        <v>15</v>
      </c>
      <c r="D973" s="18">
        <v>0</v>
      </c>
      <c r="E973" s="18">
        <v>0</v>
      </c>
      <c r="F973" s="18">
        <v>0</v>
      </c>
      <c r="G973" s="18">
        <v>0</v>
      </c>
      <c r="H973" s="18">
        <v>0</v>
      </c>
      <c r="I973" s="18">
        <v>0</v>
      </c>
      <c r="J973" s="18">
        <v>0</v>
      </c>
      <c r="K973" s="18">
        <v>0</v>
      </c>
      <c r="L973" s="18">
        <v>0</v>
      </c>
      <c r="M973" s="18">
        <v>0</v>
      </c>
    </row>
    <row r="974" spans="2:13" x14ac:dyDescent="0.15">
      <c r="B974">
        <v>364.96300000000002</v>
      </c>
      <c r="C974">
        <v>20</v>
      </c>
      <c r="D974" s="18">
        <v>0</v>
      </c>
      <c r="E974" s="18">
        <v>0</v>
      </c>
      <c r="F974" s="18">
        <v>0</v>
      </c>
      <c r="G974" s="18">
        <v>0</v>
      </c>
      <c r="H974" s="18">
        <v>0</v>
      </c>
      <c r="I974" s="18">
        <v>0</v>
      </c>
      <c r="J974" s="18">
        <v>0</v>
      </c>
      <c r="K974" s="18">
        <v>0</v>
      </c>
      <c r="L974" s="18">
        <v>0</v>
      </c>
      <c r="M974" s="18">
        <v>0</v>
      </c>
    </row>
    <row r="975" spans="2:13" x14ac:dyDescent="0.15">
      <c r="B975">
        <v>483.56299999999999</v>
      </c>
      <c r="C975">
        <v>1</v>
      </c>
      <c r="D975" s="18">
        <v>0</v>
      </c>
      <c r="E975" s="18">
        <v>0</v>
      </c>
      <c r="F975" s="18">
        <v>0</v>
      </c>
      <c r="G975" s="18">
        <v>0</v>
      </c>
      <c r="H975" s="18">
        <v>0</v>
      </c>
      <c r="I975" s="18">
        <v>0</v>
      </c>
      <c r="J975" s="18">
        <v>0</v>
      </c>
      <c r="K975" s="18">
        <v>0</v>
      </c>
      <c r="L975" s="18">
        <v>0</v>
      </c>
      <c r="M975" s="18">
        <v>0</v>
      </c>
    </row>
    <row r="976" spans="2:13" x14ac:dyDescent="0.15">
      <c r="B976">
        <v>483.56299999999999</v>
      </c>
      <c r="C976">
        <v>3</v>
      </c>
      <c r="D976" s="18">
        <v>0</v>
      </c>
      <c r="E976" s="18">
        <v>0</v>
      </c>
      <c r="F976" s="18">
        <v>0</v>
      </c>
      <c r="G976" s="18">
        <v>0</v>
      </c>
      <c r="H976" s="18">
        <v>0</v>
      </c>
      <c r="I976" s="18">
        <v>0</v>
      </c>
      <c r="J976" s="18">
        <v>0</v>
      </c>
      <c r="K976" s="18">
        <v>0</v>
      </c>
      <c r="L976" s="18">
        <v>0</v>
      </c>
      <c r="M976" s="18">
        <v>0</v>
      </c>
    </row>
    <row r="977" spans="2:13" x14ac:dyDescent="0.15">
      <c r="B977">
        <v>483.56299999999999</v>
      </c>
      <c r="C977">
        <v>5</v>
      </c>
      <c r="D977" s="18">
        <v>0</v>
      </c>
      <c r="E977" s="18">
        <v>0</v>
      </c>
      <c r="F977" s="18">
        <v>0</v>
      </c>
      <c r="G977" s="18">
        <v>0</v>
      </c>
      <c r="H977" s="18">
        <v>0</v>
      </c>
      <c r="I977" s="18">
        <v>0</v>
      </c>
      <c r="J977" s="18">
        <v>0</v>
      </c>
      <c r="K977" s="18">
        <v>0</v>
      </c>
      <c r="L977" s="18">
        <v>0</v>
      </c>
      <c r="M977" s="18">
        <v>0</v>
      </c>
    </row>
    <row r="978" spans="2:13" x14ac:dyDescent="0.15">
      <c r="B978">
        <v>483.56299999999999</v>
      </c>
      <c r="C978">
        <v>7</v>
      </c>
      <c r="D978" s="18">
        <v>0</v>
      </c>
      <c r="E978" s="18">
        <v>0</v>
      </c>
      <c r="F978" s="18">
        <v>0</v>
      </c>
      <c r="G978" s="18">
        <v>0</v>
      </c>
      <c r="H978" s="18">
        <v>0</v>
      </c>
      <c r="I978" s="18">
        <v>0</v>
      </c>
      <c r="J978" s="18">
        <v>0</v>
      </c>
      <c r="K978" s="18">
        <v>0</v>
      </c>
      <c r="L978" s="18">
        <v>0</v>
      </c>
      <c r="M978" s="18">
        <v>0</v>
      </c>
    </row>
    <row r="979" spans="2:13" x14ac:dyDescent="0.15">
      <c r="B979">
        <v>483.56299999999999</v>
      </c>
      <c r="C979">
        <v>10</v>
      </c>
      <c r="D979" s="18">
        <v>0</v>
      </c>
      <c r="E979" s="18">
        <v>0</v>
      </c>
      <c r="F979" s="18">
        <v>0</v>
      </c>
      <c r="G979" s="18">
        <v>0</v>
      </c>
      <c r="H979" s="18">
        <v>0</v>
      </c>
      <c r="I979" s="18">
        <v>0</v>
      </c>
      <c r="J979" s="18">
        <v>0</v>
      </c>
      <c r="K979" s="18">
        <v>0</v>
      </c>
      <c r="L979" s="18">
        <v>0</v>
      </c>
      <c r="M979" s="18">
        <v>0</v>
      </c>
    </row>
    <row r="980" spans="2:13" x14ac:dyDescent="0.15">
      <c r="B980">
        <v>483.56299999999999</v>
      </c>
      <c r="C980">
        <v>15</v>
      </c>
      <c r="D980" s="18">
        <v>0</v>
      </c>
      <c r="E980" s="18">
        <v>0</v>
      </c>
      <c r="F980" s="18">
        <v>0</v>
      </c>
      <c r="G980" s="18">
        <v>0</v>
      </c>
      <c r="H980" s="18">
        <v>0</v>
      </c>
      <c r="I980" s="18">
        <v>0</v>
      </c>
      <c r="J980" s="18">
        <v>0</v>
      </c>
      <c r="K980" s="18">
        <v>0</v>
      </c>
      <c r="L980" s="18">
        <v>0</v>
      </c>
      <c r="M980" s="18">
        <v>0</v>
      </c>
    </row>
    <row r="981" spans="2:13" x14ac:dyDescent="0.15">
      <c r="B981">
        <v>483.56299999999999</v>
      </c>
      <c r="C981">
        <v>20</v>
      </c>
      <c r="D981" s="18">
        <v>0</v>
      </c>
      <c r="E981" s="18">
        <v>0</v>
      </c>
      <c r="F981" s="18">
        <v>0</v>
      </c>
      <c r="G981" s="18">
        <v>0</v>
      </c>
      <c r="H981" s="18">
        <v>0</v>
      </c>
      <c r="I981" s="18">
        <v>0</v>
      </c>
      <c r="J981" s="18">
        <v>0</v>
      </c>
      <c r="K981" s="18">
        <v>0</v>
      </c>
      <c r="L981" s="18">
        <v>0</v>
      </c>
      <c r="M981" s="18">
        <v>0</v>
      </c>
    </row>
    <row r="982" spans="2:13" x14ac:dyDescent="0.15">
      <c r="B982">
        <v>631.56299999999999</v>
      </c>
      <c r="C982">
        <v>1</v>
      </c>
      <c r="D982" s="18">
        <v>0</v>
      </c>
      <c r="E982" s="18">
        <v>0</v>
      </c>
      <c r="F982" s="18">
        <v>0</v>
      </c>
      <c r="G982" s="18">
        <v>0</v>
      </c>
      <c r="H982" s="18">
        <v>0</v>
      </c>
      <c r="I982" s="18">
        <v>0</v>
      </c>
      <c r="J982" s="18">
        <v>0</v>
      </c>
      <c r="K982" s="18">
        <v>0</v>
      </c>
      <c r="L982" s="18">
        <v>0</v>
      </c>
      <c r="M982" s="18">
        <v>0</v>
      </c>
    </row>
    <row r="983" spans="2:13" x14ac:dyDescent="0.15">
      <c r="B983">
        <v>631.56299999999999</v>
      </c>
      <c r="C983">
        <v>3</v>
      </c>
      <c r="D983" s="18">
        <v>0</v>
      </c>
      <c r="E983" s="18">
        <v>0</v>
      </c>
      <c r="F983" s="18">
        <v>0</v>
      </c>
      <c r="G983" s="18">
        <v>0</v>
      </c>
      <c r="H983" s="18">
        <v>0</v>
      </c>
      <c r="I983" s="18">
        <v>0</v>
      </c>
      <c r="J983" s="18">
        <v>0</v>
      </c>
      <c r="K983" s="18">
        <v>0</v>
      </c>
      <c r="L983" s="18">
        <v>0</v>
      </c>
      <c r="M983" s="18">
        <v>0</v>
      </c>
    </row>
    <row r="984" spans="2:13" x14ac:dyDescent="0.15">
      <c r="B984">
        <v>631.56299999999999</v>
      </c>
      <c r="C984">
        <v>5</v>
      </c>
      <c r="D984" s="18">
        <v>0</v>
      </c>
      <c r="E984" s="18">
        <v>0</v>
      </c>
      <c r="F984" s="18">
        <v>0</v>
      </c>
      <c r="G984" s="18">
        <v>0</v>
      </c>
      <c r="H984" s="18">
        <v>0</v>
      </c>
      <c r="I984" s="18">
        <v>0</v>
      </c>
      <c r="J984" s="18">
        <v>0</v>
      </c>
      <c r="K984" s="18">
        <v>0</v>
      </c>
      <c r="L984" s="18">
        <v>0</v>
      </c>
      <c r="M984" s="18">
        <v>0</v>
      </c>
    </row>
    <row r="985" spans="2:13" x14ac:dyDescent="0.15">
      <c r="B985">
        <v>631.56299999999999</v>
      </c>
      <c r="C985">
        <v>7</v>
      </c>
      <c r="D985" s="18">
        <v>0</v>
      </c>
      <c r="E985" s="18">
        <v>0</v>
      </c>
      <c r="F985" s="18">
        <v>0</v>
      </c>
      <c r="G985" s="18">
        <v>0</v>
      </c>
      <c r="H985" s="18">
        <v>0</v>
      </c>
      <c r="I985" s="18">
        <v>0</v>
      </c>
      <c r="J985" s="18">
        <v>0</v>
      </c>
      <c r="K985" s="18">
        <v>0</v>
      </c>
      <c r="L985" s="18">
        <v>0</v>
      </c>
      <c r="M985" s="18">
        <v>0</v>
      </c>
    </row>
    <row r="986" spans="2:13" x14ac:dyDescent="0.15">
      <c r="B986">
        <v>631.56299999999999</v>
      </c>
      <c r="C986">
        <v>10</v>
      </c>
      <c r="D986" s="18">
        <v>0</v>
      </c>
      <c r="E986" s="18">
        <v>0</v>
      </c>
      <c r="F986" s="18">
        <v>0</v>
      </c>
      <c r="G986" s="18">
        <v>0</v>
      </c>
      <c r="H986" s="18">
        <v>0</v>
      </c>
      <c r="I986" s="18">
        <v>0</v>
      </c>
      <c r="J986" s="18">
        <v>0</v>
      </c>
      <c r="K986" s="18">
        <v>0</v>
      </c>
      <c r="L986" s="18">
        <v>0</v>
      </c>
      <c r="M986" s="18">
        <v>0</v>
      </c>
    </row>
    <row r="987" spans="2:13" x14ac:dyDescent="0.15">
      <c r="B987">
        <v>631.56299999999999</v>
      </c>
      <c r="C987">
        <v>15</v>
      </c>
      <c r="D987" s="18">
        <v>0</v>
      </c>
      <c r="E987" s="18">
        <v>0</v>
      </c>
      <c r="F987" s="18">
        <v>0</v>
      </c>
      <c r="G987" s="18">
        <v>0</v>
      </c>
      <c r="H987" s="18">
        <v>0</v>
      </c>
      <c r="I987" s="18">
        <v>0</v>
      </c>
      <c r="J987" s="18">
        <v>0</v>
      </c>
      <c r="K987" s="18">
        <v>0</v>
      </c>
      <c r="L987" s="18">
        <v>0</v>
      </c>
      <c r="M987" s="18">
        <v>0</v>
      </c>
    </row>
    <row r="988" spans="2:13" x14ac:dyDescent="0.15">
      <c r="B988">
        <v>631.56299999999999</v>
      </c>
      <c r="C988">
        <v>20</v>
      </c>
      <c r="D988" s="18">
        <v>0</v>
      </c>
      <c r="E988" s="18">
        <v>0</v>
      </c>
      <c r="F988" s="18">
        <v>0</v>
      </c>
      <c r="G988" s="18">
        <v>0</v>
      </c>
      <c r="H988" s="18">
        <v>0</v>
      </c>
      <c r="I988" s="18">
        <v>0</v>
      </c>
      <c r="J988" s="18">
        <v>0</v>
      </c>
      <c r="K988" s="18">
        <v>0</v>
      </c>
      <c r="L988" s="18">
        <v>0</v>
      </c>
      <c r="M988" s="18">
        <v>0</v>
      </c>
    </row>
    <row r="989" spans="2:13" x14ac:dyDescent="0.15">
      <c r="B989">
        <v>774.68299999999999</v>
      </c>
      <c r="C989">
        <v>1</v>
      </c>
      <c r="D989" s="18">
        <v>0</v>
      </c>
      <c r="E989" s="18">
        <v>0</v>
      </c>
      <c r="F989" s="18">
        <v>0</v>
      </c>
      <c r="G989" s="18">
        <v>0</v>
      </c>
      <c r="H989" s="18">
        <v>0</v>
      </c>
      <c r="I989" s="18">
        <v>0</v>
      </c>
      <c r="J989" s="18">
        <v>0</v>
      </c>
      <c r="K989" s="18">
        <v>0</v>
      </c>
      <c r="L989" s="18">
        <v>0</v>
      </c>
      <c r="M989" s="18">
        <v>0</v>
      </c>
    </row>
    <row r="990" spans="2:13" x14ac:dyDescent="0.15">
      <c r="B990">
        <v>774.68299999999999</v>
      </c>
      <c r="C990">
        <v>3</v>
      </c>
      <c r="D990" s="18">
        <v>0</v>
      </c>
      <c r="E990" s="18">
        <v>0</v>
      </c>
      <c r="F990" s="18">
        <v>0</v>
      </c>
      <c r="G990" s="18">
        <v>0</v>
      </c>
      <c r="H990" s="18">
        <v>0</v>
      </c>
      <c r="I990" s="18">
        <v>0</v>
      </c>
      <c r="J990" s="18">
        <v>0</v>
      </c>
      <c r="K990" s="18">
        <v>0</v>
      </c>
      <c r="L990" s="18">
        <v>0</v>
      </c>
      <c r="M990" s="18">
        <v>0</v>
      </c>
    </row>
    <row r="991" spans="2:13" x14ac:dyDescent="0.15">
      <c r="B991">
        <v>774.68299999999999</v>
      </c>
      <c r="C991">
        <v>5</v>
      </c>
      <c r="D991" s="18">
        <v>0</v>
      </c>
      <c r="E991" s="18">
        <v>0</v>
      </c>
      <c r="F991" s="18">
        <v>0</v>
      </c>
      <c r="G991" s="18">
        <v>0</v>
      </c>
      <c r="H991" s="18">
        <v>0</v>
      </c>
      <c r="I991" s="18">
        <v>0</v>
      </c>
      <c r="J991" s="18">
        <v>0</v>
      </c>
      <c r="K991" s="18">
        <v>0</v>
      </c>
      <c r="L991" s="18">
        <v>0</v>
      </c>
      <c r="M991" s="18">
        <v>0</v>
      </c>
    </row>
    <row r="992" spans="2:13" x14ac:dyDescent="0.15">
      <c r="B992">
        <v>774.68299999999999</v>
      </c>
      <c r="C992">
        <v>7</v>
      </c>
      <c r="D992" s="18">
        <v>0</v>
      </c>
      <c r="E992" s="18">
        <v>0</v>
      </c>
      <c r="F992" s="18">
        <v>0</v>
      </c>
      <c r="G992" s="18">
        <v>0</v>
      </c>
      <c r="H992" s="18">
        <v>0</v>
      </c>
      <c r="I992" s="18">
        <v>0</v>
      </c>
      <c r="J992" s="18">
        <v>0</v>
      </c>
      <c r="K992" s="18">
        <v>0</v>
      </c>
      <c r="L992" s="18">
        <v>0</v>
      </c>
      <c r="M992" s="18">
        <v>0</v>
      </c>
    </row>
    <row r="993" spans="2:13" x14ac:dyDescent="0.15">
      <c r="B993">
        <v>774.68299999999999</v>
      </c>
      <c r="C993">
        <v>10</v>
      </c>
      <c r="D993" s="18">
        <v>0</v>
      </c>
      <c r="E993" s="18">
        <v>0</v>
      </c>
      <c r="F993" s="18">
        <v>0</v>
      </c>
      <c r="G993" s="18">
        <v>0</v>
      </c>
      <c r="H993" s="18">
        <v>0</v>
      </c>
      <c r="I993" s="18">
        <v>0</v>
      </c>
      <c r="J993" s="18">
        <v>0</v>
      </c>
      <c r="K993" s="18">
        <v>0</v>
      </c>
      <c r="L993" s="18">
        <v>0</v>
      </c>
      <c r="M993" s="18">
        <v>0</v>
      </c>
    </row>
    <row r="994" spans="2:13" x14ac:dyDescent="0.15">
      <c r="B994">
        <v>774.68299999999999</v>
      </c>
      <c r="C994">
        <v>15</v>
      </c>
      <c r="D994" s="18">
        <v>0</v>
      </c>
      <c r="E994" s="18">
        <v>0</v>
      </c>
      <c r="F994" s="18">
        <v>0</v>
      </c>
      <c r="G994" s="18">
        <v>0</v>
      </c>
      <c r="H994" s="18">
        <v>0</v>
      </c>
      <c r="I994" s="18">
        <v>0</v>
      </c>
      <c r="J994" s="18">
        <v>0</v>
      </c>
      <c r="K994" s="18">
        <v>0</v>
      </c>
      <c r="L994" s="18">
        <v>0</v>
      </c>
      <c r="M994" s="18">
        <v>0</v>
      </c>
    </row>
    <row r="995" spans="2:13" x14ac:dyDescent="0.15">
      <c r="B995">
        <v>774.68299999999999</v>
      </c>
      <c r="C995">
        <v>20</v>
      </c>
      <c r="D995" s="18">
        <v>0</v>
      </c>
      <c r="E995" s="18">
        <v>0</v>
      </c>
      <c r="F995" s="18">
        <v>0</v>
      </c>
      <c r="G995" s="18">
        <v>0</v>
      </c>
      <c r="H995" s="18">
        <v>0</v>
      </c>
      <c r="I995" s="18">
        <v>0</v>
      </c>
      <c r="J995" s="18">
        <v>0</v>
      </c>
      <c r="K995" s="18">
        <v>0</v>
      </c>
      <c r="L995" s="18">
        <v>0</v>
      </c>
      <c r="M995" s="18">
        <v>0</v>
      </c>
    </row>
    <row r="996" spans="2:13" x14ac:dyDescent="0.15">
      <c r="B996">
        <v>897.803</v>
      </c>
      <c r="C996">
        <v>1</v>
      </c>
      <c r="D996" s="18">
        <v>0</v>
      </c>
      <c r="E996" s="18">
        <v>0</v>
      </c>
      <c r="F996" s="18">
        <v>0</v>
      </c>
      <c r="G996" s="18">
        <v>0</v>
      </c>
      <c r="H996" s="18">
        <v>0</v>
      </c>
      <c r="I996" s="18">
        <v>0</v>
      </c>
      <c r="J996" s="18">
        <v>0</v>
      </c>
      <c r="K996" s="18">
        <v>0</v>
      </c>
      <c r="L996" s="18">
        <v>0</v>
      </c>
      <c r="M996" s="18">
        <v>0</v>
      </c>
    </row>
    <row r="997" spans="2:13" x14ac:dyDescent="0.15">
      <c r="B997">
        <v>897.803</v>
      </c>
      <c r="C997">
        <v>3</v>
      </c>
      <c r="D997" s="18">
        <v>0</v>
      </c>
      <c r="E997" s="18">
        <v>0</v>
      </c>
      <c r="F997" s="18">
        <v>0</v>
      </c>
      <c r="G997" s="18">
        <v>0</v>
      </c>
      <c r="H997" s="18">
        <v>0</v>
      </c>
      <c r="I997" s="18">
        <v>0</v>
      </c>
      <c r="J997" s="18">
        <v>0</v>
      </c>
      <c r="K997" s="18">
        <v>0</v>
      </c>
      <c r="L997" s="18">
        <v>0</v>
      </c>
      <c r="M997" s="18">
        <v>0</v>
      </c>
    </row>
    <row r="998" spans="2:13" x14ac:dyDescent="0.15">
      <c r="B998">
        <v>897.803</v>
      </c>
      <c r="C998">
        <v>5</v>
      </c>
      <c r="D998" s="18">
        <v>0</v>
      </c>
      <c r="E998" s="18">
        <v>0</v>
      </c>
      <c r="F998" s="18">
        <v>0</v>
      </c>
      <c r="G998" s="18">
        <v>0</v>
      </c>
      <c r="H998" s="18">
        <v>0</v>
      </c>
      <c r="I998" s="18">
        <v>0</v>
      </c>
      <c r="J998" s="18">
        <v>0</v>
      </c>
      <c r="K998" s="18">
        <v>0</v>
      </c>
      <c r="L998" s="18">
        <v>0</v>
      </c>
      <c r="M998" s="18">
        <v>0</v>
      </c>
    </row>
    <row r="999" spans="2:13" x14ac:dyDescent="0.15">
      <c r="B999">
        <v>897.803</v>
      </c>
      <c r="C999">
        <v>7</v>
      </c>
      <c r="D999" s="18">
        <v>0</v>
      </c>
      <c r="E999" s="18">
        <v>0</v>
      </c>
      <c r="F999" s="18">
        <v>0</v>
      </c>
      <c r="G999" s="18">
        <v>0</v>
      </c>
      <c r="H999" s="18">
        <v>0</v>
      </c>
      <c r="I999" s="18">
        <v>0</v>
      </c>
      <c r="J999" s="18">
        <v>0</v>
      </c>
      <c r="K999" s="18">
        <v>0</v>
      </c>
      <c r="L999" s="18">
        <v>0</v>
      </c>
      <c r="M999" s="18">
        <v>0</v>
      </c>
    </row>
    <row r="1000" spans="2:13" x14ac:dyDescent="0.15">
      <c r="B1000">
        <v>897.803</v>
      </c>
      <c r="C1000">
        <v>10</v>
      </c>
      <c r="D1000" s="18">
        <v>0</v>
      </c>
      <c r="E1000" s="18">
        <v>0</v>
      </c>
      <c r="F1000" s="18">
        <v>0</v>
      </c>
      <c r="G1000" s="18">
        <v>0</v>
      </c>
      <c r="H1000" s="18">
        <v>0</v>
      </c>
      <c r="I1000" s="18">
        <v>0</v>
      </c>
      <c r="J1000" s="18">
        <v>0</v>
      </c>
      <c r="K1000" s="18">
        <v>0</v>
      </c>
      <c r="L1000" s="18">
        <v>0</v>
      </c>
      <c r="M1000" s="18">
        <v>0</v>
      </c>
    </row>
    <row r="1001" spans="2:13" x14ac:dyDescent="0.15">
      <c r="B1001">
        <v>897.803</v>
      </c>
      <c r="C1001">
        <v>15</v>
      </c>
      <c r="D1001" s="18">
        <v>0</v>
      </c>
      <c r="E1001" s="18">
        <v>0</v>
      </c>
      <c r="F1001" s="18">
        <v>0</v>
      </c>
      <c r="G1001" s="18">
        <v>0</v>
      </c>
      <c r="H1001" s="18">
        <v>0</v>
      </c>
      <c r="I1001" s="18">
        <v>0</v>
      </c>
      <c r="J1001" s="18">
        <v>0</v>
      </c>
      <c r="K1001" s="18">
        <v>0</v>
      </c>
      <c r="L1001" s="18">
        <v>0</v>
      </c>
      <c r="M1001" s="18">
        <v>0</v>
      </c>
    </row>
    <row r="1002" spans="2:13" x14ac:dyDescent="0.15">
      <c r="B1002">
        <v>897.803</v>
      </c>
      <c r="C1002">
        <v>20</v>
      </c>
      <c r="D1002" s="18">
        <v>0</v>
      </c>
      <c r="E1002" s="18">
        <v>0</v>
      </c>
      <c r="F1002" s="18">
        <v>0</v>
      </c>
      <c r="G1002" s="18">
        <v>0</v>
      </c>
      <c r="H1002" s="18">
        <v>0</v>
      </c>
      <c r="I1002" s="18">
        <v>0</v>
      </c>
      <c r="J1002" s="18">
        <v>0</v>
      </c>
      <c r="K1002" s="18">
        <v>0</v>
      </c>
      <c r="L1002" s="18">
        <v>0</v>
      </c>
      <c r="M1002" s="18">
        <v>0</v>
      </c>
    </row>
    <row r="1003" spans="2:13" x14ac:dyDescent="0.15">
      <c r="B1003">
        <v>1036.3610000000001</v>
      </c>
      <c r="C1003">
        <v>1</v>
      </c>
      <c r="D1003" s="18">
        <v>0</v>
      </c>
      <c r="E1003" s="18">
        <v>0</v>
      </c>
      <c r="F1003" s="18">
        <v>0</v>
      </c>
      <c r="G1003" s="18">
        <v>0</v>
      </c>
      <c r="H1003" s="18">
        <v>0</v>
      </c>
      <c r="I1003" s="18">
        <v>0</v>
      </c>
      <c r="J1003" s="18">
        <v>0</v>
      </c>
      <c r="K1003" s="18">
        <v>0</v>
      </c>
      <c r="L1003" s="18">
        <v>0</v>
      </c>
      <c r="M1003" s="18">
        <v>0</v>
      </c>
    </row>
    <row r="1004" spans="2:13" x14ac:dyDescent="0.15">
      <c r="B1004">
        <v>1036.3610000000001</v>
      </c>
      <c r="C1004">
        <v>3</v>
      </c>
      <c r="D1004" s="18">
        <v>0</v>
      </c>
      <c r="E1004" s="18">
        <v>0</v>
      </c>
      <c r="F1004" s="18">
        <v>0</v>
      </c>
      <c r="G1004" s="18">
        <v>0</v>
      </c>
      <c r="H1004" s="18">
        <v>0</v>
      </c>
      <c r="I1004" s="18">
        <v>0</v>
      </c>
      <c r="J1004" s="18">
        <v>0</v>
      </c>
      <c r="K1004" s="18">
        <v>0</v>
      </c>
      <c r="L1004" s="18">
        <v>0</v>
      </c>
      <c r="M1004" s="18">
        <v>0</v>
      </c>
    </row>
    <row r="1005" spans="2:13" x14ac:dyDescent="0.15">
      <c r="B1005">
        <v>1036.3610000000001</v>
      </c>
      <c r="C1005">
        <v>5</v>
      </c>
      <c r="D1005" s="18">
        <v>0</v>
      </c>
      <c r="E1005" s="18">
        <v>0</v>
      </c>
      <c r="F1005" s="18">
        <v>0</v>
      </c>
      <c r="G1005" s="18">
        <v>0</v>
      </c>
      <c r="H1005" s="18">
        <v>0</v>
      </c>
      <c r="I1005" s="18">
        <v>0</v>
      </c>
      <c r="J1005" s="18">
        <v>0</v>
      </c>
      <c r="K1005" s="18">
        <v>0</v>
      </c>
      <c r="L1005" s="18">
        <v>0</v>
      </c>
      <c r="M1005" s="18">
        <v>0</v>
      </c>
    </row>
    <row r="1006" spans="2:13" x14ac:dyDescent="0.15">
      <c r="B1006">
        <v>1036.3610000000001</v>
      </c>
      <c r="C1006">
        <v>7</v>
      </c>
      <c r="D1006" s="18">
        <v>0</v>
      </c>
      <c r="E1006" s="18">
        <v>0</v>
      </c>
      <c r="F1006" s="18">
        <v>0</v>
      </c>
      <c r="G1006" s="18">
        <v>0</v>
      </c>
      <c r="H1006" s="18">
        <v>0</v>
      </c>
      <c r="I1006" s="18">
        <v>0</v>
      </c>
      <c r="J1006" s="18">
        <v>0</v>
      </c>
      <c r="K1006" s="18">
        <v>0</v>
      </c>
      <c r="L1006" s="18">
        <v>0</v>
      </c>
      <c r="M1006" s="18">
        <v>0</v>
      </c>
    </row>
    <row r="1007" spans="2:13" x14ac:dyDescent="0.15">
      <c r="B1007">
        <v>1036.3610000000001</v>
      </c>
      <c r="C1007">
        <v>10</v>
      </c>
      <c r="D1007" s="18">
        <v>0</v>
      </c>
      <c r="E1007" s="18">
        <v>0</v>
      </c>
      <c r="F1007" s="18">
        <v>0</v>
      </c>
      <c r="G1007" s="18">
        <v>0</v>
      </c>
      <c r="H1007" s="18">
        <v>0</v>
      </c>
      <c r="I1007" s="18">
        <v>0</v>
      </c>
      <c r="J1007" s="18">
        <v>0</v>
      </c>
      <c r="K1007" s="18">
        <v>0</v>
      </c>
      <c r="L1007" s="18">
        <v>0</v>
      </c>
      <c r="M1007" s="18">
        <v>0</v>
      </c>
    </row>
    <row r="1008" spans="2:13" x14ac:dyDescent="0.15">
      <c r="B1008">
        <v>1036.3610000000001</v>
      </c>
      <c r="C1008">
        <v>15</v>
      </c>
      <c r="D1008" s="18">
        <v>0</v>
      </c>
      <c r="E1008" s="18">
        <v>0</v>
      </c>
      <c r="F1008" s="18">
        <v>0</v>
      </c>
      <c r="G1008" s="18">
        <v>0</v>
      </c>
      <c r="H1008" s="18">
        <v>0</v>
      </c>
      <c r="I1008" s="18">
        <v>0</v>
      </c>
      <c r="J1008" s="18">
        <v>0</v>
      </c>
      <c r="K1008" s="18">
        <v>0</v>
      </c>
      <c r="L1008" s="18">
        <v>0</v>
      </c>
      <c r="M1008" s="18">
        <v>0</v>
      </c>
    </row>
    <row r="1009" spans="2:13" x14ac:dyDescent="0.15">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224:S224"/>
    <mergeCell ref="T224:W224"/>
    <mergeCell ref="X224:AA224"/>
    <mergeCell ref="AB224:AE224"/>
    <mergeCell ref="AF224:AI224"/>
  </mergeCells>
  <phoneticPr fontId="1"/>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U1009"/>
  <sheetViews>
    <sheetView topLeftCell="M124" workbookViewId="0">
      <selection activeCell="T82" sqref="T82:W162"/>
    </sheetView>
  </sheetViews>
  <sheetFormatPr defaultRowHeight="13.5" x14ac:dyDescent="0.15"/>
  <cols>
    <col min="15" max="15" width="11.625" bestFit="1" customWidth="1"/>
    <col min="16" max="17" width="9.875" bestFit="1" customWidth="1"/>
    <col min="20" max="20" width="9.875" bestFit="1" customWidth="1"/>
  </cols>
  <sheetData>
    <row r="1" spans="2:47" x14ac:dyDescent="0.15">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c r="AF1">
        <v>1</v>
      </c>
      <c r="AG1" s="18">
        <f>(AF1-$P$6)/($P$7-$P$6)</f>
        <v>10.5</v>
      </c>
      <c r="AH1">
        <v>1</v>
      </c>
    </row>
    <row r="2" spans="2:47" x14ac:dyDescent="0.15">
      <c r="B2">
        <v>0.76500000000000001</v>
      </c>
      <c r="C2">
        <v>1</v>
      </c>
      <c r="D2" s="18">
        <v>0.3291</v>
      </c>
      <c r="E2" s="18">
        <v>0.63719999999999999</v>
      </c>
      <c r="F2" s="18">
        <v>2.4510000000000001</v>
      </c>
      <c r="G2" s="18">
        <v>0.69650000000000001</v>
      </c>
      <c r="H2" s="18">
        <v>-1.921</v>
      </c>
      <c r="I2" s="18">
        <v>4.6719999999999997</v>
      </c>
      <c r="J2" s="18">
        <v>2.0819999999999999</v>
      </c>
      <c r="K2" s="18">
        <v>1.046</v>
      </c>
      <c r="L2" s="18">
        <v>4.3650000000000002</v>
      </c>
      <c r="M2" s="18">
        <v>0.2823</v>
      </c>
      <c r="O2" t="s">
        <v>640</v>
      </c>
      <c r="P2">
        <v>10</v>
      </c>
    </row>
    <row r="3" spans="2:47" x14ac:dyDescent="0.15">
      <c r="B3">
        <v>0.76500000000000001</v>
      </c>
      <c r="C3">
        <v>3</v>
      </c>
      <c r="D3" s="18">
        <v>0.11749999999999999</v>
      </c>
      <c r="E3" s="18">
        <v>5.2650000000000002E-2</v>
      </c>
      <c r="F3" s="18">
        <v>2.3410000000000002</v>
      </c>
      <c r="G3" s="18">
        <v>0.26369999999999999</v>
      </c>
      <c r="H3" s="18">
        <v>-0.96870000000000001</v>
      </c>
      <c r="I3" s="18">
        <v>3.8759999999999999</v>
      </c>
      <c r="J3" s="18">
        <v>0.29330000000000001</v>
      </c>
      <c r="K3" s="18">
        <v>1.78</v>
      </c>
      <c r="L3" s="18">
        <v>4.1159999999999997</v>
      </c>
      <c r="M3" s="18">
        <v>0.33389999999999997</v>
      </c>
      <c r="O3" t="s">
        <v>639</v>
      </c>
      <c r="P3">
        <v>100000</v>
      </c>
    </row>
    <row r="4" spans="2:47" x14ac:dyDescent="0.15">
      <c r="B4">
        <v>0.76500000000000001</v>
      </c>
      <c r="C4">
        <v>5</v>
      </c>
      <c r="D4" s="18">
        <v>0.1187</v>
      </c>
      <c r="E4" s="18">
        <v>4.6260000000000003E-2</v>
      </c>
      <c r="F4" s="18">
        <v>2.379</v>
      </c>
      <c r="G4" s="18">
        <v>0.1943</v>
      </c>
      <c r="H4" s="18">
        <v>-1.0089999999999999</v>
      </c>
      <c r="I4" s="18">
        <v>3.871</v>
      </c>
      <c r="J4" s="18">
        <v>0.29399999999999998</v>
      </c>
      <c r="K4" s="18">
        <v>1.8320000000000001</v>
      </c>
      <c r="L4" s="18">
        <v>4.1079999999999997</v>
      </c>
      <c r="M4" s="18">
        <v>0.3382</v>
      </c>
      <c r="O4" t="s">
        <v>645</v>
      </c>
      <c r="P4">
        <v>7</v>
      </c>
    </row>
    <row r="5" spans="2:47" x14ac:dyDescent="0.15">
      <c r="B5">
        <v>0.76500000000000001</v>
      </c>
      <c r="C5">
        <v>7</v>
      </c>
      <c r="D5" s="18">
        <v>6.7129999999999995E-2</v>
      </c>
      <c r="E5" s="18">
        <v>0.14050000000000001</v>
      </c>
      <c r="F5" s="18">
        <v>2.0640000000000001</v>
      </c>
      <c r="G5" s="18">
        <v>0.72299999999999998</v>
      </c>
      <c r="H5" s="18">
        <v>-0.8246</v>
      </c>
      <c r="I5" s="18">
        <v>4.2489999999999997</v>
      </c>
      <c r="J5" s="18">
        <v>0.1424</v>
      </c>
      <c r="K5" s="18">
        <v>1.4650000000000001</v>
      </c>
      <c r="L5" s="18">
        <v>4.2690000000000001</v>
      </c>
      <c r="M5" s="18">
        <v>0.16830000000000001</v>
      </c>
      <c r="O5" t="s">
        <v>646</v>
      </c>
      <c r="P5">
        <v>18</v>
      </c>
    </row>
    <row r="6" spans="2:47" x14ac:dyDescent="0.15">
      <c r="B6">
        <v>0.76500000000000001</v>
      </c>
      <c r="C6">
        <v>10</v>
      </c>
      <c r="D6" s="18">
        <v>3.8949999999999999E-2</v>
      </c>
      <c r="E6" s="18">
        <v>0.154</v>
      </c>
      <c r="F6" s="18">
        <v>1.7390000000000001</v>
      </c>
      <c r="G6" s="18">
        <v>0.77200000000000002</v>
      </c>
      <c r="H6" s="18">
        <v>-0.73380000000000001</v>
      </c>
      <c r="I6" s="18">
        <v>3.9</v>
      </c>
      <c r="J6" s="18">
        <v>0.29649999999999999</v>
      </c>
      <c r="K6" s="18">
        <v>1.5149999999999999</v>
      </c>
      <c r="L6" s="18">
        <v>4.1669999999999998</v>
      </c>
      <c r="M6" s="18">
        <v>0.3236</v>
      </c>
      <c r="O6" t="s">
        <v>648</v>
      </c>
      <c r="P6" s="18">
        <v>-0.05</v>
      </c>
    </row>
    <row r="7" spans="2:47" x14ac:dyDescent="0.15">
      <c r="B7">
        <v>0.76500000000000001</v>
      </c>
      <c r="C7">
        <v>15</v>
      </c>
      <c r="D7" s="18">
        <v>-7.2720000000000007E-2</v>
      </c>
      <c r="E7" s="18">
        <v>0.36620000000000003</v>
      </c>
      <c r="F7" s="18">
        <v>1.746</v>
      </c>
      <c r="G7" s="18">
        <v>0.93310000000000004</v>
      </c>
      <c r="H7" s="18">
        <v>-1.274</v>
      </c>
      <c r="I7" s="18">
        <v>4.0490000000000004</v>
      </c>
      <c r="J7" s="18">
        <v>0.47220000000000001</v>
      </c>
      <c r="K7" s="18">
        <v>1.996</v>
      </c>
      <c r="L7" s="18">
        <v>4.2649999999999997</v>
      </c>
      <c r="M7" s="18">
        <v>0.38619999999999999</v>
      </c>
      <c r="O7" t="s">
        <v>649</v>
      </c>
      <c r="P7" s="18">
        <v>0.05</v>
      </c>
    </row>
    <row r="8" spans="2:47" x14ac:dyDescent="0.15">
      <c r="B8">
        <v>0.76500000000000001</v>
      </c>
      <c r="C8">
        <v>20</v>
      </c>
      <c r="D8" s="18">
        <v>9.4719999999999999E-2</v>
      </c>
      <c r="E8" s="18">
        <v>1.0209999999999999</v>
      </c>
      <c r="F8" s="18">
        <v>3.5049999999999999</v>
      </c>
      <c r="G8" s="18">
        <v>0.67779999999999996</v>
      </c>
      <c r="H8" s="18">
        <v>-2.7250000000000001</v>
      </c>
      <c r="I8" s="18">
        <v>4.6589999999999998</v>
      </c>
      <c r="J8" s="18">
        <v>0.76949999999999996</v>
      </c>
      <c r="K8" s="18">
        <v>1.679</v>
      </c>
      <c r="L8" s="18">
        <v>4.4119999999999999</v>
      </c>
      <c r="M8" s="18">
        <v>0.30180000000000001</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2:47" x14ac:dyDescent="0.15">
      <c r="B9">
        <v>1.901</v>
      </c>
      <c r="C9">
        <v>1</v>
      </c>
      <c r="D9" s="18">
        <v>0.46970000000000001</v>
      </c>
      <c r="E9" s="18">
        <v>4.4409999999999998</v>
      </c>
      <c r="F9" s="18">
        <v>4.1130000000000004</v>
      </c>
      <c r="G9" s="18">
        <v>1.0329999999999999</v>
      </c>
      <c r="H9" s="18">
        <v>-3.423</v>
      </c>
      <c r="I9" s="18">
        <v>4.806</v>
      </c>
      <c r="J9" s="18">
        <v>2.3250000000000002</v>
      </c>
      <c r="K9" s="18">
        <v>-1.349</v>
      </c>
      <c r="L9" s="18">
        <v>3.4769999999999999</v>
      </c>
      <c r="M9" s="18">
        <v>0.47289999999999999</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2:47" x14ac:dyDescent="0.15">
      <c r="B10">
        <v>1.901</v>
      </c>
      <c r="C10">
        <v>3</v>
      </c>
      <c r="D10" s="18">
        <v>0.28670000000000001</v>
      </c>
      <c r="E10" s="18">
        <v>0.50919999999999999</v>
      </c>
      <c r="F10" s="18">
        <v>2.177</v>
      </c>
      <c r="G10" s="18">
        <v>0.61080000000000001</v>
      </c>
      <c r="H10" s="18">
        <v>-1.5069999999999999</v>
      </c>
      <c r="I10" s="18">
        <v>4.1130000000000004</v>
      </c>
      <c r="J10" s="18">
        <v>1.8839999999999999</v>
      </c>
      <c r="K10" s="18">
        <v>0.6341</v>
      </c>
      <c r="L10" s="18">
        <v>4.4420000000000002</v>
      </c>
      <c r="M10" s="18">
        <v>0.2419</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2:47" x14ac:dyDescent="0.15">
      <c r="B11">
        <v>1.901</v>
      </c>
      <c r="C11">
        <v>5</v>
      </c>
      <c r="D11" s="18">
        <v>0.42809999999999998</v>
      </c>
      <c r="E11" s="18">
        <v>0.56679999999999997</v>
      </c>
      <c r="F11" s="18">
        <v>2.08</v>
      </c>
      <c r="G11" s="18">
        <v>0.6401</v>
      </c>
      <c r="H11" s="18">
        <v>-1.6859999999999999</v>
      </c>
      <c r="I11" s="18">
        <v>3.5939999999999999</v>
      </c>
      <c r="J11" s="18">
        <v>2.2610000000000001</v>
      </c>
      <c r="K11" s="18">
        <v>0.59509999999999996</v>
      </c>
      <c r="L11" s="18">
        <v>4.4379999999999997</v>
      </c>
      <c r="M11" s="18">
        <v>0.23280000000000001</v>
      </c>
      <c r="O11">
        <v>4</v>
      </c>
      <c r="P11">
        <f ca="1">INDIRECT(ADDRESS(P$10,$O11))</f>
        <v>6.6540000000000002E-3</v>
      </c>
      <c r="Q11">
        <f t="shared" ref="Q11:AU13" ca="1" si="0">INDIRECT(ADDRESS(Q$10,$O11))</f>
        <v>2.632E-2</v>
      </c>
      <c r="R11">
        <f t="shared" ca="1" si="0"/>
        <v>3.1939999999999998E-3</v>
      </c>
      <c r="S11">
        <f t="shared" ca="1" si="0"/>
        <v>1.009E-2</v>
      </c>
      <c r="T11">
        <f t="shared" ca="1" si="0"/>
        <v>-5.6590000000000004E-4</v>
      </c>
      <c r="U11">
        <f t="shared" ca="1" si="0"/>
        <v>-2.8709999999999999E-3</v>
      </c>
      <c r="V11">
        <f t="shared" ca="1" si="0"/>
        <v>-5.7959999999999999E-4</v>
      </c>
      <c r="W11">
        <f t="shared" ca="1" si="0"/>
        <v>9.0720000000000002E-3</v>
      </c>
      <c r="X11">
        <f t="shared" ca="1" si="0"/>
        <v>-0.19109999999999999</v>
      </c>
      <c r="Y11">
        <f t="shared" ca="1" si="0"/>
        <v>-0.17169999999999999</v>
      </c>
      <c r="Z11">
        <f t="shared" ca="1" si="0"/>
        <v>0</v>
      </c>
      <c r="AA11">
        <f t="shared" ca="1" si="0"/>
        <v>5.108E-2</v>
      </c>
      <c r="AB11">
        <f t="shared" ca="1" si="0"/>
        <v>1.5169999999999999E-2</v>
      </c>
      <c r="AC11">
        <f t="shared" ca="1" si="0"/>
        <v>1.457E-2</v>
      </c>
      <c r="AD11">
        <f t="shared" ca="1" si="0"/>
        <v>1.7210000000000001E-3</v>
      </c>
      <c r="AE11">
        <f t="shared" ca="1" si="0"/>
        <v>4.0159999999999996E-3</v>
      </c>
      <c r="AF11">
        <f t="shared" ca="1" si="0"/>
        <v>0.42530000000000001</v>
      </c>
      <c r="AG11">
        <f t="shared" ca="1" si="0"/>
        <v>0.3901</v>
      </c>
      <c r="AH11">
        <f t="shared" ca="1" si="0"/>
        <v>0.65380000000000005</v>
      </c>
      <c r="AI11">
        <f t="shared" ca="1" si="0"/>
        <v>0.67859999999999998</v>
      </c>
      <c r="AJ11">
        <f t="shared" ca="1" si="0"/>
        <v>0.41820000000000002</v>
      </c>
      <c r="AK11">
        <f t="shared" ca="1" si="0"/>
        <v>0.27310000000000001</v>
      </c>
      <c r="AL11">
        <f t="shared" ca="1" si="0"/>
        <v>0.55989999999999995</v>
      </c>
      <c r="AM11">
        <f t="shared" ca="1" si="0"/>
        <v>0.5544</v>
      </c>
      <c r="AN11">
        <f t="shared" ca="1" si="0"/>
        <v>1</v>
      </c>
      <c r="AO11">
        <f t="shared" ca="1" si="0"/>
        <v>1</v>
      </c>
      <c r="AP11">
        <f t="shared" ca="1" si="0"/>
        <v>1</v>
      </c>
      <c r="AQ11">
        <f t="shared" ca="1" si="0"/>
        <v>1</v>
      </c>
      <c r="AR11">
        <f t="shared" ca="1" si="0"/>
        <v>0</v>
      </c>
      <c r="AS11">
        <f t="shared" ca="1" si="0"/>
        <v>0</v>
      </c>
      <c r="AT11">
        <f t="shared" ca="1" si="0"/>
        <v>0</v>
      </c>
      <c r="AU11">
        <f t="shared" ca="1" si="0"/>
        <v>0</v>
      </c>
    </row>
    <row r="12" spans="2:47" x14ac:dyDescent="0.15">
      <c r="B12">
        <v>1.901</v>
      </c>
      <c r="C12">
        <v>7</v>
      </c>
      <c r="D12" s="18">
        <v>0.1026</v>
      </c>
      <c r="E12" s="18">
        <v>7.8380000000000005E-2</v>
      </c>
      <c r="F12" s="18">
        <v>2.016</v>
      </c>
      <c r="G12" s="18">
        <v>0.22120000000000001</v>
      </c>
      <c r="H12" s="18">
        <v>2.008</v>
      </c>
      <c r="I12" s="18">
        <v>4.5869999999999997</v>
      </c>
      <c r="J12" s="18">
        <v>0.31219999999999998</v>
      </c>
      <c r="K12" s="18">
        <v>-2.2919999999999998</v>
      </c>
      <c r="L12" s="18">
        <v>4.84</v>
      </c>
      <c r="M12" s="18">
        <v>0.45860000000000001</v>
      </c>
      <c r="O12">
        <v>5</v>
      </c>
      <c r="P12">
        <f t="shared" ref="P12:AE19" ca="1" si="1">INDIRECT(ADDRESS(P$10,$O12))</f>
        <v>-1.6490000000000001E-3</v>
      </c>
      <c r="Q12">
        <f t="shared" ca="1" si="1"/>
        <v>4.8900000000000002E-3</v>
      </c>
      <c r="R12">
        <f t="shared" ca="1" si="1"/>
        <v>1.738E-3</v>
      </c>
      <c r="S12">
        <f t="shared" ca="1" si="0"/>
        <v>-9.325E-2</v>
      </c>
      <c r="T12">
        <f t="shared" ca="1" si="0"/>
        <v>-5.8339999999999998E-3</v>
      </c>
      <c r="U12">
        <f t="shared" ca="1" si="0"/>
        <v>-3.4350000000000001E-3</v>
      </c>
      <c r="V12">
        <f t="shared" ca="1" si="0"/>
        <v>-5.2820000000000002E-3</v>
      </c>
      <c r="W12">
        <f t="shared" ca="1" si="0"/>
        <v>-2.3730000000000001E-2</v>
      </c>
      <c r="X12">
        <f t="shared" ca="1" si="0"/>
        <v>2.6979999999999999E-3</v>
      </c>
      <c r="Y12">
        <f t="shared" ca="1" si="0"/>
        <v>2.127E-3</v>
      </c>
      <c r="Z12">
        <f t="shared" ca="1" si="0"/>
        <v>0</v>
      </c>
      <c r="AA12">
        <f t="shared" ca="1" si="0"/>
        <v>7.5329999999999995E-7</v>
      </c>
      <c r="AB12">
        <f t="shared" ca="1" si="0"/>
        <v>-5.4690000000000003E-2</v>
      </c>
      <c r="AC12">
        <f t="shared" ca="1" si="0"/>
        <v>-8.8880000000000001E-3</v>
      </c>
      <c r="AD12">
        <f t="shared" ca="1" si="0"/>
        <v>6.1199999999999997E-2</v>
      </c>
      <c r="AE12">
        <f t="shared" ca="1" si="0"/>
        <v>-2.8159999999999999E-3</v>
      </c>
      <c r="AF12">
        <f t="shared" ca="1" si="0"/>
        <v>-1.232</v>
      </c>
      <c r="AG12">
        <f t="shared" ca="1" si="0"/>
        <v>-1.304</v>
      </c>
      <c r="AH12">
        <f t="shared" ca="1" si="0"/>
        <v>0.86199999999999999</v>
      </c>
      <c r="AI12">
        <f t="shared" ca="1" si="0"/>
        <v>-0.21920000000000001</v>
      </c>
      <c r="AJ12">
        <f t="shared" ca="1" si="0"/>
        <v>0.2505</v>
      </c>
      <c r="AK12">
        <f t="shared" ca="1" si="0"/>
        <v>0.51719999999999999</v>
      </c>
      <c r="AL12">
        <f t="shared" ca="1" si="0"/>
        <v>-0.26490000000000002</v>
      </c>
      <c r="AM12">
        <f t="shared" ca="1" si="0"/>
        <v>-0.2828</v>
      </c>
      <c r="AN12">
        <f t="shared" ca="1" si="0"/>
        <v>0</v>
      </c>
      <c r="AO12">
        <f t="shared" ca="1" si="0"/>
        <v>0</v>
      </c>
      <c r="AP12">
        <f t="shared" ca="1" si="0"/>
        <v>0</v>
      </c>
      <c r="AQ12">
        <f t="shared" ca="1" si="0"/>
        <v>0</v>
      </c>
      <c r="AR12">
        <f t="shared" ca="1" si="0"/>
        <v>0</v>
      </c>
      <c r="AS12">
        <f t="shared" ca="1" si="0"/>
        <v>0</v>
      </c>
      <c r="AT12">
        <f t="shared" ca="1" si="0"/>
        <v>0</v>
      </c>
      <c r="AU12">
        <f t="shared" ca="1" si="0"/>
        <v>0</v>
      </c>
    </row>
    <row r="13" spans="2:47" x14ac:dyDescent="0.15">
      <c r="B13">
        <v>1.901</v>
      </c>
      <c r="C13">
        <v>10</v>
      </c>
      <c r="D13" s="18">
        <v>0.159</v>
      </c>
      <c r="E13" s="18">
        <v>-1.9830000000000001</v>
      </c>
      <c r="F13" s="18">
        <v>3.8740000000000001</v>
      </c>
      <c r="G13" s="18">
        <v>1.708</v>
      </c>
      <c r="H13" s="18">
        <v>1.0129999999999999</v>
      </c>
      <c r="I13" s="18">
        <v>2.1190000000000002</v>
      </c>
      <c r="J13" s="18">
        <v>0.90690000000000004</v>
      </c>
      <c r="K13" s="18">
        <v>0.67</v>
      </c>
      <c r="L13" s="18">
        <v>4.4370000000000003</v>
      </c>
      <c r="M13" s="18">
        <v>0.24410000000000001</v>
      </c>
      <c r="O13">
        <v>6</v>
      </c>
      <c r="P13">
        <f t="shared" ca="1" si="1"/>
        <v>1.593</v>
      </c>
      <c r="Q13">
        <f t="shared" ca="1" si="1"/>
        <v>0.97199999999999998</v>
      </c>
      <c r="R13">
        <f t="shared" ca="1" si="1"/>
        <v>1.1839999999999999</v>
      </c>
      <c r="S13">
        <f t="shared" ca="1" si="0"/>
        <v>0.97399999999999998</v>
      </c>
      <c r="T13">
        <f t="shared" ca="1" si="0"/>
        <v>1.242</v>
      </c>
      <c r="U13">
        <f t="shared" ca="1" si="0"/>
        <v>1.294</v>
      </c>
      <c r="V13">
        <f t="shared" ca="1" si="0"/>
        <v>1.204</v>
      </c>
      <c r="W13">
        <f t="shared" ca="1" si="0"/>
        <v>1.147</v>
      </c>
      <c r="X13">
        <f t="shared" ca="1" si="0"/>
        <v>0.96150000000000002</v>
      </c>
      <c r="Y13">
        <f t="shared" ca="1" si="0"/>
        <v>0.27600000000000002</v>
      </c>
      <c r="Z13">
        <f t="shared" ca="1" si="0"/>
        <v>0</v>
      </c>
      <c r="AA13">
        <f t="shared" ca="1" si="0"/>
        <v>1.438E-2</v>
      </c>
      <c r="AB13">
        <f t="shared" ca="1" si="0"/>
        <v>3.9740000000000002</v>
      </c>
      <c r="AC13">
        <f t="shared" ca="1" si="0"/>
        <v>1.119</v>
      </c>
      <c r="AD13">
        <f t="shared" ca="1" si="0"/>
        <v>4.609</v>
      </c>
      <c r="AE13">
        <f t="shared" ca="1" si="0"/>
        <v>1.095</v>
      </c>
      <c r="AF13">
        <f t="shared" ca="1" si="0"/>
        <v>2.988</v>
      </c>
      <c r="AG13">
        <f t="shared" ca="1" si="0"/>
        <v>2.9510000000000001</v>
      </c>
      <c r="AH13">
        <f t="shared" ca="1" si="0"/>
        <v>4.3609999999999998</v>
      </c>
      <c r="AI13">
        <f t="shared" ca="1" si="0"/>
        <v>3.3239999999999998</v>
      </c>
      <c r="AJ13">
        <f t="shared" ca="1" si="0"/>
        <v>1.8280000000000001</v>
      </c>
      <c r="AK13">
        <f t="shared" ca="1" si="0"/>
        <v>1.839</v>
      </c>
      <c r="AL13">
        <f t="shared" ca="1" si="0"/>
        <v>3.379</v>
      </c>
      <c r="AM13">
        <f t="shared" ca="1" si="0"/>
        <v>4.7750000000000004</v>
      </c>
      <c r="AN13">
        <f t="shared" ca="1" si="0"/>
        <v>0</v>
      </c>
      <c r="AO13">
        <f t="shared" ca="1" si="0"/>
        <v>0</v>
      </c>
      <c r="AP13">
        <f t="shared" ca="1" si="0"/>
        <v>0</v>
      </c>
      <c r="AQ13">
        <f t="shared" ca="1" si="0"/>
        <v>0</v>
      </c>
      <c r="AR13">
        <f t="shared" ca="1" si="0"/>
        <v>0</v>
      </c>
      <c r="AS13">
        <f t="shared" ca="1" si="0"/>
        <v>0</v>
      </c>
      <c r="AT13">
        <f t="shared" ca="1" si="0"/>
        <v>0</v>
      </c>
      <c r="AU13">
        <f t="shared" ca="1" si="0"/>
        <v>0</v>
      </c>
    </row>
    <row r="14" spans="2:47" x14ac:dyDescent="0.15">
      <c r="B14">
        <v>1.901</v>
      </c>
      <c r="C14">
        <v>15</v>
      </c>
      <c r="D14" s="18">
        <v>3.5150000000000001E-2</v>
      </c>
      <c r="E14" s="18">
        <v>0.21829999999999999</v>
      </c>
      <c r="F14" s="18">
        <v>1.804</v>
      </c>
      <c r="G14" s="18">
        <v>0.45579999999999998</v>
      </c>
      <c r="H14" s="18">
        <v>-0.37080000000000002</v>
      </c>
      <c r="I14" s="18">
        <v>3.7610000000000001</v>
      </c>
      <c r="J14" s="18">
        <v>0.73429999999999995</v>
      </c>
      <c r="K14" s="18">
        <v>0.55249999999999999</v>
      </c>
      <c r="L14" s="18">
        <v>4.4109999999999996</v>
      </c>
      <c r="M14" s="18">
        <v>0.24049999999999999</v>
      </c>
      <c r="O14">
        <v>7</v>
      </c>
      <c r="P14">
        <f ca="1">MAX(0.01,INDIRECT(ADDRESS(P$10,$O14)))</f>
        <v>1.4039999999999999</v>
      </c>
      <c r="Q14">
        <f t="shared" ref="Q14:AU14" ca="1" si="2">MAX(0.01,INDIRECT(ADDRESS(Q$10,$O14)))</f>
        <v>0.73709999999999998</v>
      </c>
      <c r="R14">
        <f t="shared" ca="1" si="2"/>
        <v>5.3089999999999998E-2</v>
      </c>
      <c r="S14">
        <f t="shared" ca="1" si="2"/>
        <v>0.25280000000000002</v>
      </c>
      <c r="T14">
        <f t="shared" ca="1" si="2"/>
        <v>0.1293</v>
      </c>
      <c r="U14">
        <f t="shared" ca="1" si="2"/>
        <v>6.9819999999999993E-2</v>
      </c>
      <c r="V14">
        <f t="shared" ca="1" si="2"/>
        <v>8.5800000000000001E-2</v>
      </c>
      <c r="W14">
        <f t="shared" ca="1" si="2"/>
        <v>0.36680000000000001</v>
      </c>
      <c r="X14">
        <f t="shared" ca="1" si="2"/>
        <v>0.41760000000000003</v>
      </c>
      <c r="Y14">
        <f t="shared" ca="1" si="2"/>
        <v>0.15359999999999999</v>
      </c>
      <c r="Z14">
        <f t="shared" ca="1" si="2"/>
        <v>0.01</v>
      </c>
      <c r="AA14">
        <f t="shared" ca="1" si="2"/>
        <v>0.81379999999999997</v>
      </c>
      <c r="AB14">
        <f t="shared" ca="1" si="2"/>
        <v>0.59699999999999998</v>
      </c>
      <c r="AC14">
        <f t="shared" ca="1" si="2"/>
        <v>0.16869999999999999</v>
      </c>
      <c r="AD14">
        <f t="shared" ca="1" si="2"/>
        <v>0.2402</v>
      </c>
      <c r="AE14">
        <f t="shared" ca="1" si="2"/>
        <v>3.5180000000000003E-2</v>
      </c>
      <c r="AF14">
        <f t="shared" ca="1" si="2"/>
        <v>0.43519999999999998</v>
      </c>
      <c r="AG14">
        <f t="shared" ca="1" si="2"/>
        <v>0.44719999999999999</v>
      </c>
      <c r="AH14">
        <f t="shared" ca="1" si="2"/>
        <v>1.121</v>
      </c>
      <c r="AI14">
        <f t="shared" ca="1" si="2"/>
        <v>0.30080000000000001</v>
      </c>
      <c r="AJ14">
        <f t="shared" ca="1" si="2"/>
        <v>0.76339999999999997</v>
      </c>
      <c r="AK14">
        <f t="shared" ca="1" si="2"/>
        <v>1.6080000000000001</v>
      </c>
      <c r="AL14">
        <f t="shared" ca="1" si="2"/>
        <v>0.29270000000000002</v>
      </c>
      <c r="AM14">
        <f t="shared" ca="1" si="2"/>
        <v>0.59760000000000002</v>
      </c>
      <c r="AN14">
        <f t="shared" ca="1" si="2"/>
        <v>0.01</v>
      </c>
      <c r="AO14">
        <f t="shared" ca="1" si="2"/>
        <v>0.01</v>
      </c>
      <c r="AP14">
        <f t="shared" ca="1" si="2"/>
        <v>0.01</v>
      </c>
      <c r="AQ14">
        <f t="shared" ca="1" si="2"/>
        <v>0.01</v>
      </c>
      <c r="AR14">
        <f t="shared" ca="1" si="2"/>
        <v>0.01</v>
      </c>
      <c r="AS14">
        <f t="shared" ca="1" si="2"/>
        <v>0.01</v>
      </c>
      <c r="AT14">
        <f t="shared" ca="1" si="2"/>
        <v>0.01</v>
      </c>
      <c r="AU14">
        <f t="shared" ca="1" si="2"/>
        <v>0.01</v>
      </c>
    </row>
    <row r="15" spans="2:47" x14ac:dyDescent="0.15">
      <c r="B15">
        <v>1.901</v>
      </c>
      <c r="C15">
        <v>20</v>
      </c>
      <c r="D15" s="18">
        <v>0.1048</v>
      </c>
      <c r="E15" s="18">
        <v>0.1489</v>
      </c>
      <c r="F15" s="18">
        <v>2.1349999999999998</v>
      </c>
      <c r="G15" s="18">
        <v>0.26879999999999998</v>
      </c>
      <c r="H15" s="18">
        <v>-0.38119999999999998</v>
      </c>
      <c r="I15" s="18">
        <v>3.6389999999999998</v>
      </c>
      <c r="J15" s="18">
        <v>0.75019999999999998</v>
      </c>
      <c r="K15" s="18">
        <v>0.58109999999999995</v>
      </c>
      <c r="L15" s="18">
        <v>4.4050000000000002</v>
      </c>
      <c r="M15" s="18">
        <v>0.26469999999999999</v>
      </c>
      <c r="O15">
        <v>8</v>
      </c>
      <c r="P15">
        <f t="shared" ca="1" si="1"/>
        <v>-1.059E-2</v>
      </c>
      <c r="Q15">
        <f t="shared" ca="1" si="1"/>
        <v>2.486E-2</v>
      </c>
      <c r="R15">
        <f t="shared" ca="1" si="1"/>
        <v>-1.9859999999999999E-3</v>
      </c>
      <c r="S15">
        <f t="shared" ca="1" si="1"/>
        <v>-0.33910000000000001</v>
      </c>
      <c r="T15">
        <f t="shared" ca="1" si="1"/>
        <v>2.5089999999999999E-3</v>
      </c>
      <c r="U15">
        <f t="shared" ca="1" si="1"/>
        <v>-1.5920000000000001E-3</v>
      </c>
      <c r="V15">
        <f t="shared" ca="1" si="1"/>
        <v>3.9050000000000001E-3</v>
      </c>
      <c r="W15">
        <f t="shared" ca="1" si="1"/>
        <v>7.8600000000000007E-3</v>
      </c>
      <c r="X15">
        <f t="shared" ca="1" si="1"/>
        <v>-2.5699999999999998E-3</v>
      </c>
      <c r="Y15">
        <f t="shared" ca="1" si="1"/>
        <v>-3.3730000000000001E-3</v>
      </c>
      <c r="Z15">
        <f t="shared" ca="1" si="1"/>
        <v>0</v>
      </c>
      <c r="AA15">
        <f t="shared" ca="1" si="1"/>
        <v>-3.6269999999999997E-2</v>
      </c>
      <c r="AB15">
        <f t="shared" ca="1" si="1"/>
        <v>-1.1039999999999999E-2</v>
      </c>
      <c r="AC15">
        <f t="shared" ca="1" si="1"/>
        <v>-7.1590000000000001E-2</v>
      </c>
      <c r="AD15">
        <f t="shared" ca="1" si="1"/>
        <v>-2.0619999999999999E-2</v>
      </c>
      <c r="AE15">
        <f t="shared" ca="1" si="1"/>
        <v>-4.6249999999999999E-2</v>
      </c>
      <c r="AF15">
        <f t="shared" ref="AF15:AU16" ca="1" si="3">INDIRECT(ADDRESS(AF$10,$O15))</f>
        <v>3.1549999999999998</v>
      </c>
      <c r="AG15">
        <f t="shared" ca="1" si="3"/>
        <v>3.2170000000000001</v>
      </c>
      <c r="AH15">
        <f t="shared" ca="1" si="3"/>
        <v>-0.4592</v>
      </c>
      <c r="AI15">
        <f t="shared" ca="1" si="3"/>
        <v>3.4419999999999999E-2</v>
      </c>
      <c r="AJ15">
        <f t="shared" ca="1" si="3"/>
        <v>-1.0669999999999999</v>
      </c>
      <c r="AK15">
        <f t="shared" ca="1" si="3"/>
        <v>-0.80310000000000004</v>
      </c>
      <c r="AL15">
        <f t="shared" ca="1" si="3"/>
        <v>-0.24959999999999999</v>
      </c>
      <c r="AM15">
        <f t="shared" ca="1" si="3"/>
        <v>-2.9119999999999999</v>
      </c>
      <c r="AN15">
        <f t="shared" ca="1" si="3"/>
        <v>0</v>
      </c>
      <c r="AO15">
        <f t="shared" ca="1" si="3"/>
        <v>0</v>
      </c>
      <c r="AP15">
        <f t="shared" ca="1" si="3"/>
        <v>0</v>
      </c>
      <c r="AQ15">
        <f t="shared" ca="1" si="3"/>
        <v>0</v>
      </c>
      <c r="AR15">
        <f t="shared" ca="1" si="3"/>
        <v>0</v>
      </c>
      <c r="AS15">
        <f t="shared" ca="1" si="3"/>
        <v>0</v>
      </c>
      <c r="AT15">
        <f t="shared" ca="1" si="3"/>
        <v>0</v>
      </c>
      <c r="AU15">
        <f t="shared" ca="1" si="3"/>
        <v>0</v>
      </c>
    </row>
    <row r="16" spans="2:47" x14ac:dyDescent="0.15">
      <c r="B16">
        <v>4.0910000000000002</v>
      </c>
      <c r="C16">
        <v>1</v>
      </c>
      <c r="D16" s="18">
        <v>0.21560000000000001</v>
      </c>
      <c r="E16" s="18">
        <v>0.29530000000000001</v>
      </c>
      <c r="F16" s="18">
        <v>2.2010000000000001</v>
      </c>
      <c r="G16" s="18">
        <v>0.44069999999999998</v>
      </c>
      <c r="H16" s="18">
        <v>-1.0960000000000001</v>
      </c>
      <c r="I16" s="18">
        <v>4.2300000000000004</v>
      </c>
      <c r="J16" s="18">
        <v>1.5109999999999999</v>
      </c>
      <c r="K16" s="18">
        <v>0.47460000000000002</v>
      </c>
      <c r="L16" s="18">
        <v>4.4249999999999998</v>
      </c>
      <c r="M16" s="18">
        <v>0.2263</v>
      </c>
      <c r="O16">
        <v>9</v>
      </c>
      <c r="P16">
        <f t="shared" ca="1" si="1"/>
        <v>1.8129999999999999</v>
      </c>
      <c r="Q16">
        <f t="shared" ca="1" si="1"/>
        <v>1.1990000000000001</v>
      </c>
      <c r="R16">
        <f t="shared" ca="1" si="1"/>
        <v>1.4350000000000001</v>
      </c>
      <c r="S16">
        <f t="shared" ca="1" si="1"/>
        <v>1</v>
      </c>
      <c r="T16">
        <f t="shared" ca="1" si="1"/>
        <v>1.901</v>
      </c>
      <c r="U16">
        <f t="shared" ca="1" si="1"/>
        <v>1.5529999999999999</v>
      </c>
      <c r="V16">
        <f t="shared" ca="1" si="1"/>
        <v>1.3620000000000001</v>
      </c>
      <c r="W16">
        <f t="shared" ca="1" si="1"/>
        <v>1.4059999999999999</v>
      </c>
      <c r="X16">
        <f t="shared" ca="1" si="1"/>
        <v>1</v>
      </c>
      <c r="Y16">
        <f t="shared" ca="1" si="1"/>
        <v>0.60980000000000001</v>
      </c>
      <c r="Z16">
        <f t="shared" ca="1" si="1"/>
        <v>0</v>
      </c>
      <c r="AA16">
        <f t="shared" ca="1" si="1"/>
        <v>3.6560000000000002E-2</v>
      </c>
      <c r="AB16">
        <f t="shared" ca="1" si="1"/>
        <v>1.0940000000000001</v>
      </c>
      <c r="AC16">
        <f t="shared" ca="1" si="1"/>
        <v>4.2590000000000003</v>
      </c>
      <c r="AD16">
        <f t="shared" ca="1" si="1"/>
        <v>3.7709999999999999</v>
      </c>
      <c r="AE16">
        <f t="shared" ca="1" si="1"/>
        <v>4.1100000000000003</v>
      </c>
      <c r="AF16">
        <f t="shared" ca="1" si="3"/>
        <v>3.6360000000000001</v>
      </c>
      <c r="AG16">
        <f t="shared" ca="1" si="3"/>
        <v>3.5390000000000001</v>
      </c>
      <c r="AH16">
        <f t="shared" ca="1" si="3"/>
        <v>3.3319999999999999</v>
      </c>
      <c r="AI16">
        <f t="shared" ca="1" si="3"/>
        <v>4.9169999999999998</v>
      </c>
      <c r="AJ16">
        <f t="shared" ca="1" si="3"/>
        <v>3.77</v>
      </c>
      <c r="AK16">
        <f t="shared" ca="1" si="3"/>
        <v>3.5209999999999999</v>
      </c>
      <c r="AL16">
        <f t="shared" ca="1" si="3"/>
        <v>3.859</v>
      </c>
      <c r="AM16">
        <f t="shared" ca="1" si="3"/>
        <v>4.8620000000000001</v>
      </c>
      <c r="AN16">
        <f t="shared" ca="1" si="3"/>
        <v>0</v>
      </c>
      <c r="AO16">
        <f t="shared" ca="1" si="3"/>
        <v>0</v>
      </c>
      <c r="AP16">
        <f t="shared" ca="1" si="3"/>
        <v>0</v>
      </c>
      <c r="AQ16">
        <f t="shared" ca="1" si="3"/>
        <v>0</v>
      </c>
      <c r="AR16">
        <f t="shared" ca="1" si="3"/>
        <v>0</v>
      </c>
      <c r="AS16">
        <f t="shared" ca="1" si="3"/>
        <v>0</v>
      </c>
      <c r="AT16">
        <f t="shared" ca="1" si="3"/>
        <v>0</v>
      </c>
      <c r="AU16">
        <f t="shared" ca="1" si="3"/>
        <v>0</v>
      </c>
    </row>
    <row r="17" spans="2:47" x14ac:dyDescent="0.15">
      <c r="B17">
        <v>4.0910000000000002</v>
      </c>
      <c r="C17">
        <v>3</v>
      </c>
      <c r="D17" s="18">
        <v>0.1147</v>
      </c>
      <c r="E17" s="18">
        <v>7.8969999999999999E-2</v>
      </c>
      <c r="F17" s="18">
        <v>2.2480000000000002</v>
      </c>
      <c r="G17" s="18">
        <v>0.22670000000000001</v>
      </c>
      <c r="H17" s="18">
        <v>1.238</v>
      </c>
      <c r="I17" s="18">
        <v>4.4909999999999997</v>
      </c>
      <c r="J17" s="18">
        <v>0.30249999999999999</v>
      </c>
      <c r="K17" s="18">
        <v>-1.4650000000000001</v>
      </c>
      <c r="L17" s="18">
        <v>4.6449999999999996</v>
      </c>
      <c r="M17" s="18">
        <v>0.53239999999999998</v>
      </c>
      <c r="O17">
        <v>10</v>
      </c>
      <c r="P17">
        <f ca="1">MAX(0.01,INDIRECT(ADDRESS(P$10,$O17)))</f>
        <v>0.21110000000000001</v>
      </c>
      <c r="Q17">
        <f t="shared" ref="Q17:AU17" ca="1" si="4">MAX(0.01,INDIRECT(ADDRESS(Q$10,$O17)))</f>
        <v>0.20200000000000001</v>
      </c>
      <c r="R17">
        <f t="shared" ca="1" si="4"/>
        <v>6.7119999999999999E-2</v>
      </c>
      <c r="S17">
        <f t="shared" ca="1" si="4"/>
        <v>0.2268</v>
      </c>
      <c r="T17">
        <f t="shared" ca="1" si="4"/>
        <v>0.1152</v>
      </c>
      <c r="U17">
        <f t="shared" ca="1" si="4"/>
        <v>0.23050000000000001</v>
      </c>
      <c r="V17">
        <f t="shared" ca="1" si="4"/>
        <v>6.2880000000000005E-2</v>
      </c>
      <c r="W17">
        <f t="shared" ca="1" si="4"/>
        <v>0.1195</v>
      </c>
      <c r="X17">
        <f t="shared" ca="1" si="4"/>
        <v>0.4093</v>
      </c>
      <c r="Y17">
        <f t="shared" ca="1" si="4"/>
        <v>0.10920000000000001</v>
      </c>
      <c r="Z17">
        <f t="shared" ca="1" si="4"/>
        <v>0.01</v>
      </c>
      <c r="AA17">
        <f t="shared" ca="1" si="4"/>
        <v>0.1042</v>
      </c>
      <c r="AB17">
        <f t="shared" ca="1" si="4"/>
        <v>0.32300000000000001</v>
      </c>
      <c r="AC17">
        <f t="shared" ca="1" si="4"/>
        <v>0.71609999999999996</v>
      </c>
      <c r="AD17">
        <f t="shared" ca="1" si="4"/>
        <v>0.2908</v>
      </c>
      <c r="AE17">
        <f t="shared" ca="1" si="4"/>
        <v>0.61009999999999998</v>
      </c>
      <c r="AF17">
        <f t="shared" ca="1" si="4"/>
        <v>0.83489999999999998</v>
      </c>
      <c r="AG17">
        <f t="shared" ca="1" si="4"/>
        <v>0.83120000000000005</v>
      </c>
      <c r="AH17">
        <f t="shared" ca="1" si="4"/>
        <v>0.47720000000000001</v>
      </c>
      <c r="AI17">
        <f t="shared" ca="1" si="4"/>
        <v>1.3149999999999999</v>
      </c>
      <c r="AJ17">
        <f t="shared" ca="1" si="4"/>
        <v>0.52739999999999998</v>
      </c>
      <c r="AK17">
        <f t="shared" ca="1" si="4"/>
        <v>0.49220000000000003</v>
      </c>
      <c r="AL17">
        <f t="shared" ca="1" si="4"/>
        <v>0.80879999999999996</v>
      </c>
      <c r="AM17">
        <f t="shared" ca="1" si="4"/>
        <v>0.61260000000000003</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2:47" x14ac:dyDescent="0.15">
      <c r="B18">
        <v>4.0910000000000002</v>
      </c>
      <c r="C18">
        <v>5</v>
      </c>
      <c r="D18" s="18">
        <v>0.38219999999999998</v>
      </c>
      <c r="E18" s="18">
        <v>0.71430000000000005</v>
      </c>
      <c r="F18" s="18">
        <v>2.0979999999999999</v>
      </c>
      <c r="G18" s="18">
        <v>0.64</v>
      </c>
      <c r="H18" s="18">
        <v>-1.571</v>
      </c>
      <c r="I18" s="18">
        <v>2.8460000000000001</v>
      </c>
      <c r="J18" s="18">
        <v>1.5920000000000001</v>
      </c>
      <c r="K18" s="18">
        <v>0.46400000000000002</v>
      </c>
      <c r="L18" s="18">
        <v>4.4260000000000002</v>
      </c>
      <c r="M18" s="18">
        <v>0.218</v>
      </c>
      <c r="O18">
        <v>11</v>
      </c>
      <c r="P18">
        <f t="shared" ca="1" si="1"/>
        <v>5.5849999999999997E-3</v>
      </c>
      <c r="Q18">
        <f t="shared" ca="1" si="1"/>
        <v>-5.6079999999999998E-2</v>
      </c>
      <c r="R18">
        <f t="shared" ca="1" si="1"/>
        <v>-2.9450000000000001E-3</v>
      </c>
      <c r="S18">
        <f t="shared" ca="1" si="1"/>
        <v>0.42220000000000002</v>
      </c>
      <c r="T18">
        <f t="shared" ca="1" si="1"/>
        <v>3.8909999999999999E-3</v>
      </c>
      <c r="U18">
        <f t="shared" ca="1" si="1"/>
        <v>7.8980000000000005E-3</v>
      </c>
      <c r="V18">
        <f t="shared" ca="1" si="1"/>
        <v>1.957E-3</v>
      </c>
      <c r="W18">
        <f t="shared" ca="1" si="1"/>
        <v>6.7990000000000004E-3</v>
      </c>
      <c r="X18">
        <f t="shared" ca="1" si="1"/>
        <v>1.1069999999999999E-8</v>
      </c>
      <c r="Y18">
        <f t="shared" ca="1" si="1"/>
        <v>8.8999999999999995E-4</v>
      </c>
      <c r="Z18">
        <f t="shared" ca="1" si="1"/>
        <v>0</v>
      </c>
      <c r="AA18">
        <f t="shared" ca="1" si="1"/>
        <v>3.0120000000000001E-2</v>
      </c>
      <c r="AB18">
        <f t="shared" ca="1" si="1"/>
        <v>5.5140000000000002E-2</v>
      </c>
      <c r="AC18">
        <f t="shared" ca="1" si="1"/>
        <v>6.1890000000000001E-2</v>
      </c>
      <c r="AD18">
        <f t="shared" ca="1" si="1"/>
        <v>-3.3160000000000002E-2</v>
      </c>
      <c r="AE18">
        <f t="shared" ca="1" si="1"/>
        <v>5.049E-2</v>
      </c>
      <c r="AF18">
        <f t="shared" ref="AF18:AU19" ca="1" si="5">INDIRECT(ADDRESS(AF$10,$O18))</f>
        <v>-1.917</v>
      </c>
      <c r="AG18">
        <f t="shared" ca="1" si="5"/>
        <v>-1.8919999999999999</v>
      </c>
      <c r="AH18">
        <f t="shared" ca="1" si="5"/>
        <v>-0.75319999999999998</v>
      </c>
      <c r="AI18">
        <f t="shared" ca="1" si="5"/>
        <v>-0.35110000000000002</v>
      </c>
      <c r="AJ18">
        <f t="shared" ca="1" si="5"/>
        <v>0.10539999999999999</v>
      </c>
      <c r="AK18">
        <f t="shared" ca="1" si="5"/>
        <v>-0.16289999999999999</v>
      </c>
      <c r="AL18">
        <f t="shared" ca="1" si="5"/>
        <v>-0.29149999999999998</v>
      </c>
      <c r="AM18">
        <f t="shared" ca="1" si="5"/>
        <v>1.46</v>
      </c>
      <c r="AN18">
        <f t="shared" ca="1" si="5"/>
        <v>0</v>
      </c>
      <c r="AO18">
        <f t="shared" ca="1" si="5"/>
        <v>0</v>
      </c>
      <c r="AP18">
        <f t="shared" ca="1" si="5"/>
        <v>0</v>
      </c>
      <c r="AQ18">
        <f t="shared" ca="1" si="5"/>
        <v>0</v>
      </c>
      <c r="AR18">
        <f t="shared" ca="1" si="5"/>
        <v>0</v>
      </c>
      <c r="AS18">
        <f t="shared" ca="1" si="5"/>
        <v>0</v>
      </c>
      <c r="AT18">
        <f t="shared" ca="1" si="5"/>
        <v>0</v>
      </c>
      <c r="AU18">
        <f t="shared" ca="1" si="5"/>
        <v>0</v>
      </c>
    </row>
    <row r="19" spans="2:47" x14ac:dyDescent="0.15">
      <c r="B19">
        <v>4.0910000000000002</v>
      </c>
      <c r="C19">
        <v>7</v>
      </c>
      <c r="D19" s="18">
        <v>0.11899999999999999</v>
      </c>
      <c r="E19" s="18">
        <v>0.1094</v>
      </c>
      <c r="F19" s="18">
        <v>2.4689999999999999</v>
      </c>
      <c r="G19" s="18">
        <v>0.27250000000000002</v>
      </c>
      <c r="H19" s="18">
        <v>-0.27379999999999999</v>
      </c>
      <c r="I19" s="18">
        <v>3.4420000000000002</v>
      </c>
      <c r="J19" s="18">
        <v>0.46679999999999999</v>
      </c>
      <c r="K19" s="18">
        <v>0.34179999999999999</v>
      </c>
      <c r="L19" s="18">
        <v>4.4029999999999996</v>
      </c>
      <c r="M19" s="18">
        <v>0.21010000000000001</v>
      </c>
      <c r="O19">
        <v>12</v>
      </c>
      <c r="P19">
        <f t="shared" ca="1" si="1"/>
        <v>1.516</v>
      </c>
      <c r="Q19">
        <f t="shared" ca="1" si="1"/>
        <v>1</v>
      </c>
      <c r="R19">
        <f t="shared" ca="1" si="1"/>
        <v>1.9219999999999999</v>
      </c>
      <c r="S19">
        <f t="shared" ca="1" si="1"/>
        <v>1</v>
      </c>
      <c r="T19">
        <f t="shared" ca="1" si="1"/>
        <v>1.9039999999999999</v>
      </c>
      <c r="U19">
        <f t="shared" ca="1" si="1"/>
        <v>1.7589999999999999</v>
      </c>
      <c r="V19">
        <f t="shared" ca="1" si="1"/>
        <v>1.829</v>
      </c>
      <c r="W19">
        <f t="shared" ca="1" si="1"/>
        <v>1.8380000000000001</v>
      </c>
      <c r="X19">
        <f t="shared" ca="1" si="1"/>
        <v>1.0629999999999999</v>
      </c>
      <c r="Y19">
        <f t="shared" ca="1" si="1"/>
        <v>0.76539999999999997</v>
      </c>
      <c r="Z19">
        <f t="shared" ca="1" si="1"/>
        <v>0</v>
      </c>
      <c r="AA19">
        <f t="shared" ca="1" si="1"/>
        <v>0.1154</v>
      </c>
      <c r="AB19">
        <f t="shared" ca="1" si="1"/>
        <v>4.5039999999999996</v>
      </c>
      <c r="AC19">
        <f t="shared" ca="1" si="1"/>
        <v>4.5359999999999996</v>
      </c>
      <c r="AD19">
        <f t="shared" ca="1" si="1"/>
        <v>4.4039999999999999</v>
      </c>
      <c r="AE19">
        <f t="shared" ca="1" si="1"/>
        <v>4.6280000000000001</v>
      </c>
      <c r="AF19">
        <f t="shared" ca="1" si="5"/>
        <v>4.0949999999999998</v>
      </c>
      <c r="AG19">
        <f t="shared" ca="1" si="5"/>
        <v>4.0549999999999997</v>
      </c>
      <c r="AH19">
        <f t="shared" ca="1" si="5"/>
        <v>4.3109999999999999</v>
      </c>
      <c r="AI19">
        <f t="shared" ca="1" si="5"/>
        <v>4.2450000000000001</v>
      </c>
      <c r="AJ19">
        <f t="shared" ca="1" si="5"/>
        <v>4.569</v>
      </c>
      <c r="AK19">
        <f t="shared" ca="1" si="5"/>
        <v>3.9409999999999998</v>
      </c>
      <c r="AL19">
        <f t="shared" ca="1" si="5"/>
        <v>3.9209999999999998</v>
      </c>
      <c r="AM19">
        <f t="shared" ca="1" si="5"/>
        <v>4.7450000000000001</v>
      </c>
      <c r="AN19">
        <f t="shared" ca="1" si="5"/>
        <v>0</v>
      </c>
      <c r="AO19">
        <f t="shared" ca="1" si="5"/>
        <v>0</v>
      </c>
      <c r="AP19">
        <f t="shared" ca="1" si="5"/>
        <v>0</v>
      </c>
      <c r="AQ19">
        <f t="shared" ca="1" si="5"/>
        <v>0</v>
      </c>
      <c r="AR19">
        <f t="shared" ca="1" si="5"/>
        <v>0</v>
      </c>
      <c r="AS19">
        <f t="shared" ca="1" si="5"/>
        <v>0</v>
      </c>
      <c r="AT19">
        <f t="shared" ca="1" si="5"/>
        <v>0</v>
      </c>
      <c r="AU19">
        <f t="shared" ca="1" si="5"/>
        <v>0</v>
      </c>
    </row>
    <row r="20" spans="2:47" x14ac:dyDescent="0.15">
      <c r="B20">
        <v>4.0910000000000002</v>
      </c>
      <c r="C20">
        <v>10</v>
      </c>
      <c r="D20" s="18">
        <v>0.33</v>
      </c>
      <c r="E20" s="18">
        <v>3.6160000000000001</v>
      </c>
      <c r="F20" s="18">
        <v>4.1779999999999999</v>
      </c>
      <c r="G20" s="18">
        <v>1.0349999999999999</v>
      </c>
      <c r="H20" s="18">
        <v>-3.0350000000000001</v>
      </c>
      <c r="I20" s="18">
        <v>4.71</v>
      </c>
      <c r="J20" s="18">
        <v>1.8879999999999999</v>
      </c>
      <c r="K20" s="18">
        <v>-0.86809999999999998</v>
      </c>
      <c r="L20" s="18">
        <v>3.4929999999999999</v>
      </c>
      <c r="M20" s="18">
        <v>0.39179999999999998</v>
      </c>
      <c r="O20">
        <v>13</v>
      </c>
      <c r="P20">
        <f ca="1">MAX(0.01,INDIRECT(ADDRESS(P$10,$O20)))</f>
        <v>0.28720000000000001</v>
      </c>
      <c r="Q20">
        <f t="shared" ref="Q20:AU20" ca="1" si="6">MAX(0.01,INDIRECT(ADDRESS(Q$10,$O20)))</f>
        <v>0.39810000000000001</v>
      </c>
      <c r="R20">
        <f t="shared" ca="1" si="6"/>
        <v>0.1923</v>
      </c>
      <c r="S20">
        <f t="shared" ca="1" si="6"/>
        <v>0.2238</v>
      </c>
      <c r="T20">
        <f t="shared" ca="1" si="6"/>
        <v>0.46529999999999999</v>
      </c>
      <c r="U20">
        <f t="shared" ca="1" si="6"/>
        <v>0.33710000000000001</v>
      </c>
      <c r="V20">
        <f t="shared" ca="1" si="6"/>
        <v>0.27760000000000001</v>
      </c>
      <c r="W20">
        <f t="shared" ca="1" si="6"/>
        <v>0.1925</v>
      </c>
      <c r="X20">
        <f t="shared" ca="1" si="6"/>
        <v>0.28670000000000001</v>
      </c>
      <c r="Y20">
        <f t="shared" ca="1" si="6"/>
        <v>9.7390000000000004E-2</v>
      </c>
      <c r="Z20">
        <f t="shared" ca="1" si="6"/>
        <v>0.01</v>
      </c>
      <c r="AA20">
        <f t="shared" ca="1" si="6"/>
        <v>9.7299999999999998E-2</v>
      </c>
      <c r="AB20">
        <f t="shared" ca="1" si="6"/>
        <v>0.18310000000000001</v>
      </c>
      <c r="AC20">
        <f t="shared" ca="1" si="6"/>
        <v>0.18790000000000001</v>
      </c>
      <c r="AD20">
        <f t="shared" ca="1" si="6"/>
        <v>0.79469999999999996</v>
      </c>
      <c r="AE20">
        <f t="shared" ca="1" si="6"/>
        <v>0.17119999999999999</v>
      </c>
      <c r="AF20">
        <f t="shared" ca="1" si="6"/>
        <v>0.53210000000000002</v>
      </c>
      <c r="AG20">
        <f t="shared" ca="1" si="6"/>
        <v>0.53100000000000003</v>
      </c>
      <c r="AH20">
        <f t="shared" ca="1" si="6"/>
        <v>0.72389999999999999</v>
      </c>
      <c r="AI20">
        <f t="shared" ca="1" si="6"/>
        <v>0.62</v>
      </c>
      <c r="AJ20">
        <f t="shared" ca="1" si="6"/>
        <v>0.16819999999999999</v>
      </c>
      <c r="AK20">
        <f t="shared" ca="1" si="6"/>
        <v>0.2051</v>
      </c>
      <c r="AL20">
        <f t="shared" ca="1" si="6"/>
        <v>0.24279999999999999</v>
      </c>
      <c r="AM20">
        <f t="shared" ca="1" si="6"/>
        <v>0.29530000000000001</v>
      </c>
      <c r="AN20">
        <f t="shared" ca="1" si="6"/>
        <v>0.01</v>
      </c>
      <c r="AO20">
        <f t="shared" ca="1" si="6"/>
        <v>0.01</v>
      </c>
      <c r="AP20">
        <f t="shared" ca="1" si="6"/>
        <v>0.01</v>
      </c>
      <c r="AQ20">
        <f t="shared" ca="1" si="6"/>
        <v>0.01</v>
      </c>
      <c r="AR20">
        <f t="shared" ca="1" si="6"/>
        <v>0.01</v>
      </c>
      <c r="AS20">
        <f t="shared" ca="1" si="6"/>
        <v>0.01</v>
      </c>
      <c r="AT20">
        <f t="shared" ca="1" si="6"/>
        <v>0.01</v>
      </c>
      <c r="AU20">
        <f t="shared" ca="1" si="6"/>
        <v>0.01</v>
      </c>
    </row>
    <row r="21" spans="2:47" x14ac:dyDescent="0.15">
      <c r="B21">
        <v>4.0910000000000002</v>
      </c>
      <c r="C21">
        <v>15</v>
      </c>
      <c r="D21" s="18">
        <v>0.38569999999999999</v>
      </c>
      <c r="E21" s="18">
        <v>1.008</v>
      </c>
      <c r="F21" s="18">
        <v>2.1970000000000001</v>
      </c>
      <c r="G21" s="18">
        <v>0.66930000000000001</v>
      </c>
      <c r="H21" s="18">
        <v>-1.8640000000000001</v>
      </c>
      <c r="I21" s="18">
        <v>2.7090000000000001</v>
      </c>
      <c r="J21" s="18">
        <v>1.37</v>
      </c>
      <c r="K21" s="18">
        <v>0.504</v>
      </c>
      <c r="L21" s="18">
        <v>4.42</v>
      </c>
      <c r="M21" s="18">
        <v>0.22889999999999999</v>
      </c>
    </row>
    <row r="22" spans="2:47" x14ac:dyDescent="0.15">
      <c r="B22">
        <v>4.0910000000000002</v>
      </c>
      <c r="C22">
        <v>20</v>
      </c>
      <c r="D22" s="18">
        <v>0.1147</v>
      </c>
      <c r="E22" s="18">
        <v>-5.7349999999999998E-2</v>
      </c>
      <c r="F22" s="18">
        <v>3.4209999999999998</v>
      </c>
      <c r="G22" s="18">
        <v>3.977E-2</v>
      </c>
      <c r="H22" s="18">
        <v>0.1023</v>
      </c>
      <c r="I22" s="18">
        <v>4.3170000000000002</v>
      </c>
      <c r="J22" s="18">
        <v>6.7559999999999995E-2</v>
      </c>
      <c r="K22" s="18">
        <v>0.29010000000000002</v>
      </c>
      <c r="L22" s="18">
        <v>4.931</v>
      </c>
      <c r="M22" s="18">
        <v>0.2407</v>
      </c>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2:47" x14ac:dyDescent="0.15">
      <c r="B23">
        <v>9.5030000000000001</v>
      </c>
      <c r="C23">
        <v>1</v>
      </c>
      <c r="D23" s="18">
        <v>0.39689999999999998</v>
      </c>
      <c r="E23" s="18">
        <v>2.298</v>
      </c>
      <c r="F23" s="18">
        <v>3.9529999999999998</v>
      </c>
      <c r="G23" s="18">
        <v>1.397</v>
      </c>
      <c r="H23" s="18">
        <v>-2.3050000000000002</v>
      </c>
      <c r="I23" s="18">
        <v>3.996</v>
      </c>
      <c r="J23" s="18">
        <v>2.4950000000000001</v>
      </c>
      <c r="K23" s="18">
        <v>-0.46829999999999999</v>
      </c>
      <c r="L23" s="18">
        <v>3.3039999999999998</v>
      </c>
      <c r="M23" s="18">
        <v>0.4088</v>
      </c>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2:47" x14ac:dyDescent="0.15">
      <c r="B24">
        <v>9.5030000000000001</v>
      </c>
      <c r="C24">
        <v>3</v>
      </c>
      <c r="D24" s="18">
        <v>0.108</v>
      </c>
      <c r="E24" s="18">
        <v>7.2440000000000004E-2</v>
      </c>
      <c r="F24" s="18">
        <v>2.2410000000000001</v>
      </c>
      <c r="G24" s="18">
        <v>0.3654</v>
      </c>
      <c r="H24" s="18">
        <v>-0.2109</v>
      </c>
      <c r="I24" s="18">
        <v>3.181</v>
      </c>
      <c r="J24" s="18">
        <v>0.41860000000000003</v>
      </c>
      <c r="K24" s="18">
        <v>0.13689999999999999</v>
      </c>
      <c r="L24" s="18">
        <v>4.415</v>
      </c>
      <c r="M24" s="18">
        <v>0.2208</v>
      </c>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2:47" x14ac:dyDescent="0.15">
      <c r="B25">
        <v>9.5030000000000001</v>
      </c>
      <c r="C25">
        <v>5</v>
      </c>
      <c r="D25" s="18">
        <v>0.28610000000000002</v>
      </c>
      <c r="E25" s="18">
        <v>-1.8640000000000001</v>
      </c>
      <c r="F25" s="18">
        <v>4.6230000000000002</v>
      </c>
      <c r="G25" s="18">
        <v>2.3969999999999998</v>
      </c>
      <c r="H25" s="18">
        <v>2.0139999999999998</v>
      </c>
      <c r="I25" s="18">
        <v>4.2130000000000001</v>
      </c>
      <c r="J25" s="18">
        <v>1.3220000000000001</v>
      </c>
      <c r="K25" s="18">
        <v>-0.46700000000000003</v>
      </c>
      <c r="L25" s="18">
        <v>3.3479999999999999</v>
      </c>
      <c r="M25" s="18">
        <v>0.41689999999999999</v>
      </c>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2:47" x14ac:dyDescent="0.15">
      <c r="B26">
        <v>9.5030000000000001</v>
      </c>
      <c r="C26">
        <v>7</v>
      </c>
      <c r="D26" s="18">
        <v>0.14119999999999999</v>
      </c>
      <c r="E26" s="18">
        <v>0.62970000000000004</v>
      </c>
      <c r="F26" s="18">
        <v>2.194</v>
      </c>
      <c r="G26" s="18">
        <v>0.69279999999999997</v>
      </c>
      <c r="H26" s="18">
        <v>-1.131</v>
      </c>
      <c r="I26" s="18">
        <v>3.1120000000000001</v>
      </c>
      <c r="J26" s="18">
        <v>1.0489999999999999</v>
      </c>
      <c r="K26" s="18">
        <v>0.35580000000000001</v>
      </c>
      <c r="L26" s="18">
        <v>4.4080000000000004</v>
      </c>
      <c r="M26" s="18">
        <v>0.31609999999999999</v>
      </c>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2:47" x14ac:dyDescent="0.15">
      <c r="B27">
        <v>9.5030000000000001</v>
      </c>
      <c r="C27">
        <v>10</v>
      </c>
      <c r="D27" s="18">
        <v>0.20630000000000001</v>
      </c>
      <c r="E27" s="18">
        <v>2.274</v>
      </c>
      <c r="F27" s="18">
        <v>4.22</v>
      </c>
      <c r="G27" s="18">
        <v>1.2110000000000001</v>
      </c>
      <c r="H27" s="18">
        <v>-2.0630000000000002</v>
      </c>
      <c r="I27" s="18">
        <v>4.5810000000000004</v>
      </c>
      <c r="J27" s="18">
        <v>1.782</v>
      </c>
      <c r="K27" s="18">
        <v>-0.43390000000000001</v>
      </c>
      <c r="L27" s="18">
        <v>3.3759999999999999</v>
      </c>
      <c r="M27" s="18">
        <v>0.3886</v>
      </c>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2:47" x14ac:dyDescent="0.15">
      <c r="B28">
        <v>9.5030000000000001</v>
      </c>
      <c r="C28">
        <v>15</v>
      </c>
      <c r="D28" s="18">
        <v>0.18559999999999999</v>
      </c>
      <c r="E28" s="18">
        <v>-1.1819999999999999</v>
      </c>
      <c r="F28" s="18">
        <v>3.823</v>
      </c>
      <c r="G28" s="18">
        <v>1.401</v>
      </c>
      <c r="H28" s="18">
        <v>1.929</v>
      </c>
      <c r="I28" s="18">
        <v>3.8570000000000002</v>
      </c>
      <c r="J28" s="18">
        <v>0.89039999999999997</v>
      </c>
      <c r="K28" s="18">
        <v>-0.78159999999999996</v>
      </c>
      <c r="L28" s="18">
        <v>3.48</v>
      </c>
      <c r="M28" s="18">
        <v>0.47839999999999999</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2:47" x14ac:dyDescent="0.15">
      <c r="B29">
        <v>9.5030000000000001</v>
      </c>
      <c r="C29">
        <v>20</v>
      </c>
      <c r="D29" s="18">
        <v>0.16650000000000001</v>
      </c>
      <c r="E29" s="18">
        <v>-2.3090000000000002</v>
      </c>
      <c r="F29" s="18">
        <v>4.5030000000000001</v>
      </c>
      <c r="G29" s="18">
        <v>1.4330000000000001</v>
      </c>
      <c r="H29" s="18">
        <v>2.4460000000000002</v>
      </c>
      <c r="I29" s="18">
        <v>4.173</v>
      </c>
      <c r="J29" s="18">
        <v>1.0640000000000001</v>
      </c>
      <c r="K29" s="18">
        <v>-0.38109999999999999</v>
      </c>
      <c r="L29" s="18">
        <v>3.427</v>
      </c>
      <c r="M29" s="18">
        <v>0.3352</v>
      </c>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2:47" x14ac:dyDescent="0.15">
      <c r="B30">
        <v>17.103000000000002</v>
      </c>
      <c r="C30">
        <v>1</v>
      </c>
      <c r="D30" s="18">
        <v>0.71919999999999995</v>
      </c>
      <c r="E30" s="18">
        <v>1.4590000000000001</v>
      </c>
      <c r="F30" s="18">
        <v>2.952</v>
      </c>
      <c r="G30" s="18">
        <v>1.4019999999999999</v>
      </c>
      <c r="H30" s="18">
        <v>-1.792</v>
      </c>
      <c r="I30" s="18">
        <v>0.95599999999999996</v>
      </c>
      <c r="J30" s="18">
        <v>2.5</v>
      </c>
      <c r="K30" s="18">
        <v>-0.36299999999999999</v>
      </c>
      <c r="L30" s="18">
        <v>3.1880000000000002</v>
      </c>
      <c r="M30" s="18">
        <v>0.38540000000000002</v>
      </c>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2:47" x14ac:dyDescent="0.15">
      <c r="B31">
        <v>17.103000000000002</v>
      </c>
      <c r="C31">
        <v>3</v>
      </c>
      <c r="D31" s="18">
        <v>0.1081</v>
      </c>
      <c r="E31" s="18">
        <v>0.2072</v>
      </c>
      <c r="F31" s="18">
        <v>4.6020000000000003</v>
      </c>
      <c r="G31" s="18">
        <v>0.3589</v>
      </c>
      <c r="H31" s="18">
        <v>-0.18740000000000001</v>
      </c>
      <c r="I31" s="18">
        <v>4.8330000000000002</v>
      </c>
      <c r="J31" s="18">
        <v>0.45490000000000003</v>
      </c>
      <c r="K31" s="18">
        <v>-0.1166</v>
      </c>
      <c r="L31" s="18">
        <v>3.274</v>
      </c>
      <c r="M31" s="18">
        <v>0.20369999999999999</v>
      </c>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2:47" x14ac:dyDescent="0.15">
      <c r="B32">
        <v>17.103000000000002</v>
      </c>
      <c r="C32">
        <v>5</v>
      </c>
      <c r="D32" s="18">
        <v>0.1075</v>
      </c>
      <c r="E32" s="18">
        <v>2.9180000000000001E-2</v>
      </c>
      <c r="F32" s="18">
        <v>4.9130000000000003</v>
      </c>
      <c r="G32" s="18">
        <v>6.1499999999999999E-2</v>
      </c>
      <c r="H32" s="18">
        <v>3.322E-2</v>
      </c>
      <c r="I32" s="18">
        <v>4.3360000000000003</v>
      </c>
      <c r="J32" s="18">
        <v>9.962E-2</v>
      </c>
      <c r="K32" s="18">
        <v>-0.1111</v>
      </c>
      <c r="L32" s="18">
        <v>3.258</v>
      </c>
      <c r="M32" s="18">
        <v>0.18640000000000001</v>
      </c>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2:47" x14ac:dyDescent="0.15">
      <c r="B33">
        <v>17.103000000000002</v>
      </c>
      <c r="C33">
        <v>7</v>
      </c>
      <c r="D33" s="18">
        <v>0.15310000000000001</v>
      </c>
      <c r="E33" s="18">
        <v>-0.36509999999999998</v>
      </c>
      <c r="F33" s="18">
        <v>3.2639999999999998</v>
      </c>
      <c r="G33" s="18">
        <v>0.34499999999999997</v>
      </c>
      <c r="H33" s="18">
        <v>1.4650000000000001</v>
      </c>
      <c r="I33" s="18">
        <v>3.6640000000000001</v>
      </c>
      <c r="J33" s="18">
        <v>1.0089999999999999</v>
      </c>
      <c r="K33" s="18">
        <v>-1.3420000000000001</v>
      </c>
      <c r="L33" s="18">
        <v>3.9660000000000002</v>
      </c>
      <c r="M33" s="18">
        <v>1.417</v>
      </c>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2:47" x14ac:dyDescent="0.15">
      <c r="B34">
        <v>17.103000000000002</v>
      </c>
      <c r="C34">
        <v>10</v>
      </c>
      <c r="D34" s="18">
        <v>7.0080000000000003E-2</v>
      </c>
      <c r="E34" s="18">
        <v>0.20849999999999999</v>
      </c>
      <c r="F34" s="18">
        <v>4.875</v>
      </c>
      <c r="G34" s="18">
        <v>2.1240000000000001</v>
      </c>
      <c r="H34" s="18">
        <v>1.9779999999999999E-2</v>
      </c>
      <c r="I34" s="18">
        <v>4.3419999999999996</v>
      </c>
      <c r="J34" s="18">
        <v>8.3589999999999998E-2</v>
      </c>
      <c r="K34" s="18">
        <v>-0.15909999999999999</v>
      </c>
      <c r="L34" s="18">
        <v>3.2549999999999999</v>
      </c>
      <c r="M34" s="18">
        <v>0.22259999999999999</v>
      </c>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2:47" x14ac:dyDescent="0.15">
      <c r="B35">
        <v>17.103000000000002</v>
      </c>
      <c r="C35">
        <v>15</v>
      </c>
      <c r="D35" s="18">
        <v>0.11509999999999999</v>
      </c>
      <c r="E35" s="18">
        <v>1.415</v>
      </c>
      <c r="F35" s="18">
        <v>2.7440000000000002</v>
      </c>
      <c r="G35" s="18">
        <v>0.55389999999999995</v>
      </c>
      <c r="H35" s="18">
        <v>1.6</v>
      </c>
      <c r="I35" s="18">
        <v>3.9830000000000001</v>
      </c>
      <c r="J35" s="18">
        <v>0.49940000000000001</v>
      </c>
      <c r="K35" s="18">
        <v>-3.1640000000000001</v>
      </c>
      <c r="L35" s="18">
        <v>3.4380000000000002</v>
      </c>
      <c r="M35" s="18">
        <v>0.66800000000000004</v>
      </c>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2:47" x14ac:dyDescent="0.15">
      <c r="B36">
        <v>17.103000000000002</v>
      </c>
      <c r="C36">
        <v>20</v>
      </c>
      <c r="D36" s="18">
        <v>0.15</v>
      </c>
      <c r="E36" s="18">
        <v>0.77239999999999998</v>
      </c>
      <c r="F36" s="18">
        <v>2.4350000000000001</v>
      </c>
      <c r="G36" s="18">
        <v>0.46189999999999998</v>
      </c>
      <c r="H36" s="18">
        <v>0.57909999999999995</v>
      </c>
      <c r="I36" s="18">
        <v>4.1269999999999998</v>
      </c>
      <c r="J36" s="18">
        <v>0.40210000000000001</v>
      </c>
      <c r="K36" s="18">
        <v>-1.534</v>
      </c>
      <c r="L36" s="18">
        <v>3.1859999999999999</v>
      </c>
      <c r="M36" s="18">
        <v>0.76270000000000004</v>
      </c>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2:47" x14ac:dyDescent="0.15">
      <c r="B37">
        <v>31.263000000000002</v>
      </c>
      <c r="C37">
        <v>1</v>
      </c>
      <c r="D37" s="18">
        <v>0.1057</v>
      </c>
      <c r="E37" s="18">
        <v>-2.6880000000000001E-2</v>
      </c>
      <c r="F37" s="18">
        <v>4.9969999999999999</v>
      </c>
      <c r="G37" s="18">
        <v>5.5100000000000003E-2</v>
      </c>
      <c r="H37" s="18">
        <v>-0.1222</v>
      </c>
      <c r="I37" s="18">
        <v>2.9180000000000001</v>
      </c>
      <c r="J37" s="18">
        <v>0.25940000000000002</v>
      </c>
      <c r="K37" s="18">
        <v>4.3389999999999998E-2</v>
      </c>
      <c r="L37" s="18">
        <v>4.8170000000000002</v>
      </c>
      <c r="M37" s="18">
        <v>0.87329999999999997</v>
      </c>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2:47" x14ac:dyDescent="0.15">
      <c r="B38">
        <v>31.263000000000002</v>
      </c>
      <c r="C38">
        <v>3</v>
      </c>
      <c r="D38" s="18">
        <v>6.2050000000000001E-2</v>
      </c>
      <c r="E38" s="18">
        <v>0.36499999999999999</v>
      </c>
      <c r="F38" s="18">
        <v>2.6949999999999998</v>
      </c>
      <c r="G38" s="18">
        <v>1.5880000000000001</v>
      </c>
      <c r="H38" s="18">
        <v>-0.2026</v>
      </c>
      <c r="I38" s="18">
        <v>2.8380000000000001</v>
      </c>
      <c r="J38" s="18">
        <v>0.36049999999999999</v>
      </c>
      <c r="K38" s="18">
        <v>-0.22450000000000001</v>
      </c>
      <c r="L38" s="18">
        <v>3.5390000000000001</v>
      </c>
      <c r="M38" s="18">
        <v>2.298</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2:47" x14ac:dyDescent="0.15">
      <c r="B39">
        <v>31.263000000000002</v>
      </c>
      <c r="C39">
        <v>5</v>
      </c>
      <c r="D39" s="18">
        <v>6.7369999999999999E-2</v>
      </c>
      <c r="E39" s="18">
        <v>-0.50439999999999996</v>
      </c>
      <c r="F39" s="18">
        <v>3.38</v>
      </c>
      <c r="G39" s="18">
        <v>1.883</v>
      </c>
      <c r="H39" s="18">
        <v>0.56359999999999999</v>
      </c>
      <c r="I39" s="18">
        <v>3.036</v>
      </c>
      <c r="J39" s="18">
        <v>1.8979999999999999</v>
      </c>
      <c r="K39" s="18">
        <v>-0.12659999999999999</v>
      </c>
      <c r="L39" s="18">
        <v>2.8879999999999999</v>
      </c>
      <c r="M39" s="18">
        <v>0.24210000000000001</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2:47" x14ac:dyDescent="0.15">
      <c r="B40">
        <v>31.263000000000002</v>
      </c>
      <c r="C40">
        <v>7</v>
      </c>
      <c r="D40" s="18">
        <v>0.6361</v>
      </c>
      <c r="E40" s="18">
        <v>1.496</v>
      </c>
      <c r="F40" s="18">
        <v>1.35</v>
      </c>
      <c r="G40" s="18">
        <v>0.56710000000000005</v>
      </c>
      <c r="H40" s="18">
        <v>0.1195</v>
      </c>
      <c r="I40" s="18">
        <v>4.1559999999999997</v>
      </c>
      <c r="J40" s="18">
        <v>0.41349999999999998</v>
      </c>
      <c r="K40" s="18">
        <v>-2.2519999999999998</v>
      </c>
      <c r="L40" s="18">
        <v>1.1040000000000001</v>
      </c>
      <c r="M40" s="18">
        <v>0.87680000000000002</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2:47" x14ac:dyDescent="0.15">
      <c r="B41">
        <v>31.263000000000002</v>
      </c>
      <c r="C41">
        <v>10</v>
      </c>
      <c r="D41" s="18">
        <v>9.6229999999999996E-2</v>
      </c>
      <c r="E41" s="18">
        <v>1.0820000000000001</v>
      </c>
      <c r="F41" s="18">
        <v>2.2509999999999999</v>
      </c>
      <c r="G41" s="18">
        <v>0.2974</v>
      </c>
      <c r="H41" s="18">
        <v>-3.0999999999999999E-3</v>
      </c>
      <c r="I41" s="18">
        <v>3.319</v>
      </c>
      <c r="J41" s="18">
        <v>0.1537</v>
      </c>
      <c r="K41" s="18">
        <v>-1.175</v>
      </c>
      <c r="L41" s="18">
        <v>2.3199999999999998</v>
      </c>
      <c r="M41" s="18">
        <v>0.3044</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2:47" x14ac:dyDescent="0.15">
      <c r="B42">
        <v>31.263000000000002</v>
      </c>
      <c r="C42">
        <v>15</v>
      </c>
      <c r="D42" s="18">
        <v>6.3950000000000007E-2</v>
      </c>
      <c r="E42" s="18">
        <v>0.14180000000000001</v>
      </c>
      <c r="F42" s="18">
        <v>1.657</v>
      </c>
      <c r="G42" s="18">
        <v>0.62390000000000001</v>
      </c>
      <c r="H42" s="18">
        <v>0.1913</v>
      </c>
      <c r="I42" s="18">
        <v>3.9359999999999999</v>
      </c>
      <c r="J42" s="18">
        <v>0.39379999999999998</v>
      </c>
      <c r="K42" s="18">
        <v>-0.39710000000000001</v>
      </c>
      <c r="L42" s="18">
        <v>3.2250000000000001</v>
      </c>
      <c r="M42" s="18">
        <v>0.61339999999999995</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2:47" x14ac:dyDescent="0.15">
      <c r="B43">
        <v>31.263000000000002</v>
      </c>
      <c r="C43">
        <v>20</v>
      </c>
      <c r="D43" s="18">
        <v>9.6530000000000005E-2</v>
      </c>
      <c r="E43" s="18">
        <v>-0.1353</v>
      </c>
      <c r="F43" s="18">
        <v>4.8</v>
      </c>
      <c r="G43" s="18">
        <v>0.22700000000000001</v>
      </c>
      <c r="H43" s="18">
        <v>0.13850000000000001</v>
      </c>
      <c r="I43" s="18">
        <v>4.75</v>
      </c>
      <c r="J43" s="18">
        <v>0.22670000000000001</v>
      </c>
      <c r="K43" s="18">
        <v>-9.9769999999999998E-2</v>
      </c>
      <c r="L43" s="18">
        <v>2.984</v>
      </c>
      <c r="M43" s="18">
        <v>0.2036</v>
      </c>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2:47" x14ac:dyDescent="0.15">
      <c r="B44">
        <v>49.982999999999997</v>
      </c>
      <c r="C44">
        <v>1</v>
      </c>
      <c r="D44" s="18">
        <v>8.9499999999999996E-2</v>
      </c>
      <c r="E44" s="18">
        <v>-0.23139999999999999</v>
      </c>
      <c r="F44" s="18">
        <v>2.4049999999999998</v>
      </c>
      <c r="G44" s="18">
        <v>0.24429999999999999</v>
      </c>
      <c r="H44" s="18">
        <v>-0.13550000000000001</v>
      </c>
      <c r="I44" s="18">
        <v>2.94</v>
      </c>
      <c r="J44" s="18">
        <v>0.23430000000000001</v>
      </c>
      <c r="K44" s="18">
        <v>0.27739999999999998</v>
      </c>
      <c r="L44" s="18">
        <v>2.5449999999999999</v>
      </c>
      <c r="M44" s="18">
        <v>0.3256</v>
      </c>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47" x14ac:dyDescent="0.15">
      <c r="B45">
        <v>49.982999999999997</v>
      </c>
      <c r="C45">
        <v>3</v>
      </c>
      <c r="D45" s="18">
        <v>9.3740000000000004E-2</v>
      </c>
      <c r="E45" s="18">
        <v>-3.2649999999999998E-2</v>
      </c>
      <c r="F45" s="18">
        <v>2.4119999999999999</v>
      </c>
      <c r="G45" s="18">
        <v>0.1113</v>
      </c>
      <c r="H45" s="18">
        <v>-7.1669999999999998E-2</v>
      </c>
      <c r="I45" s="18">
        <v>2.9409999999999998</v>
      </c>
      <c r="J45" s="18">
        <v>0.21010000000000001</v>
      </c>
      <c r="K45" s="18">
        <v>1.0580000000000001E-2</v>
      </c>
      <c r="L45" s="18">
        <v>3.3730000000000002</v>
      </c>
      <c r="M45" s="18">
        <v>0.32519999999999999</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47" x14ac:dyDescent="0.15">
      <c r="B46">
        <v>49.982999999999997</v>
      </c>
      <c r="C46">
        <v>5</v>
      </c>
      <c r="D46" s="18">
        <v>7.2080000000000005E-2</v>
      </c>
      <c r="E46" s="18">
        <v>5.1549999999999999E-2</v>
      </c>
      <c r="F46" s="18">
        <v>1.4370000000000001</v>
      </c>
      <c r="G46" s="18">
        <v>0.63239999999999996</v>
      </c>
      <c r="H46" s="18">
        <v>-0.1648</v>
      </c>
      <c r="I46" s="18">
        <v>2.7280000000000002</v>
      </c>
      <c r="J46" s="18">
        <v>0.34420000000000001</v>
      </c>
      <c r="K46" s="18">
        <v>4.1200000000000001E-2</v>
      </c>
      <c r="L46" s="18">
        <v>3.1869999999999998</v>
      </c>
      <c r="M46" s="18">
        <v>0.48609999999999998</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47" x14ac:dyDescent="0.15">
      <c r="B47">
        <v>49.982999999999997</v>
      </c>
      <c r="C47">
        <v>7</v>
      </c>
      <c r="D47" s="18">
        <v>9.5079999999999998E-2</v>
      </c>
      <c r="E47" s="18">
        <v>-0.24590000000000001</v>
      </c>
      <c r="F47" s="18">
        <v>3.0110000000000001</v>
      </c>
      <c r="G47" s="18">
        <v>2.5</v>
      </c>
      <c r="H47" s="18">
        <v>0.24390000000000001</v>
      </c>
      <c r="I47" s="18">
        <v>3.165</v>
      </c>
      <c r="J47" s="18">
        <v>2.4980000000000002</v>
      </c>
      <c r="K47" s="18">
        <v>-9.3009999999999995E-2</v>
      </c>
      <c r="L47" s="18">
        <v>2.7879999999999998</v>
      </c>
      <c r="M47" s="18">
        <v>0.21829999999999999</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47" x14ac:dyDescent="0.15">
      <c r="B48">
        <v>49.982999999999997</v>
      </c>
      <c r="C48">
        <v>10</v>
      </c>
      <c r="D48" s="18">
        <v>7.2620000000000004E-2</v>
      </c>
      <c r="E48" s="18">
        <v>2.5340000000000001E-2</v>
      </c>
      <c r="F48" s="18">
        <v>1.9159999999999999</v>
      </c>
      <c r="G48" s="18">
        <v>0.1923</v>
      </c>
      <c r="H48" s="18">
        <v>-0.14680000000000001</v>
      </c>
      <c r="I48" s="18">
        <v>2.6779999999999999</v>
      </c>
      <c r="J48" s="18">
        <v>0.3251</v>
      </c>
      <c r="K48" s="18">
        <v>4.8890000000000003E-2</v>
      </c>
      <c r="L48" s="18">
        <v>2.13</v>
      </c>
      <c r="M48" s="18">
        <v>1.125</v>
      </c>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x14ac:dyDescent="0.15">
      <c r="B49">
        <v>49.982999999999997</v>
      </c>
      <c r="C49">
        <v>15</v>
      </c>
      <c r="D49" s="18">
        <v>7.2040000000000007E-2</v>
      </c>
      <c r="E49" s="18">
        <v>0.20660000000000001</v>
      </c>
      <c r="F49" s="18">
        <v>2.359</v>
      </c>
      <c r="G49" s="18">
        <v>0.41899999999999998</v>
      </c>
      <c r="H49" s="18">
        <v>-0.31309999999999999</v>
      </c>
      <c r="I49" s="18">
        <v>2.6030000000000002</v>
      </c>
      <c r="J49" s="18">
        <v>0.35599999999999998</v>
      </c>
      <c r="K49" s="18">
        <v>3.4439999999999998E-2</v>
      </c>
      <c r="L49" s="18">
        <v>2.8050000000000002</v>
      </c>
      <c r="M49" s="18">
        <v>0.90659999999999996</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x14ac:dyDescent="0.15">
      <c r="B50">
        <v>49.982999999999997</v>
      </c>
      <c r="C50">
        <v>20</v>
      </c>
      <c r="D50" s="18">
        <v>6.7809999999999995E-2</v>
      </c>
      <c r="E50" s="18">
        <v>-0.10929999999999999</v>
      </c>
      <c r="F50" s="18">
        <v>2.609</v>
      </c>
      <c r="G50" s="18">
        <v>0.29070000000000001</v>
      </c>
      <c r="H50" s="18">
        <v>0.16139999999999999</v>
      </c>
      <c r="I50" s="18">
        <v>2.4540000000000002</v>
      </c>
      <c r="J50" s="18">
        <v>0.51129999999999998</v>
      </c>
      <c r="K50" s="18">
        <v>-0.12</v>
      </c>
      <c r="L50" s="18">
        <v>2.8290000000000002</v>
      </c>
      <c r="M50" s="18">
        <v>0.33050000000000002</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x14ac:dyDescent="0.15">
      <c r="B51">
        <v>67.763000000000005</v>
      </c>
      <c r="C51">
        <v>1</v>
      </c>
      <c r="D51" s="18">
        <v>9.9099999999999994E-2</v>
      </c>
      <c r="E51" s="18">
        <v>-1.2449999999999999E-2</v>
      </c>
      <c r="F51" s="18">
        <v>2.2949999999999999</v>
      </c>
      <c r="G51" s="18">
        <v>7.4980000000000005E-2</v>
      </c>
      <c r="H51" s="18">
        <v>-0.1186</v>
      </c>
      <c r="I51" s="18">
        <v>2.6779999999999999</v>
      </c>
      <c r="J51" s="18">
        <v>0.30030000000000001</v>
      </c>
      <c r="K51" s="18">
        <v>3.1980000000000001E-2</v>
      </c>
      <c r="L51" s="18">
        <v>3.016</v>
      </c>
      <c r="M51" s="18">
        <v>0.48</v>
      </c>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x14ac:dyDescent="0.15">
      <c r="B52">
        <v>67.763000000000005</v>
      </c>
      <c r="C52">
        <v>3</v>
      </c>
      <c r="D52" s="18">
        <v>0.1002</v>
      </c>
      <c r="E52" s="18">
        <v>-1.397E-2</v>
      </c>
      <c r="F52" s="18">
        <v>2.3090000000000002</v>
      </c>
      <c r="G52" s="18">
        <v>6.5869999999999998E-2</v>
      </c>
      <c r="H52" s="18">
        <v>-0.1171</v>
      </c>
      <c r="I52" s="18">
        <v>2.6949999999999998</v>
      </c>
      <c r="J52" s="18">
        <v>0.29559999999999997</v>
      </c>
      <c r="K52" s="18">
        <v>3.0810000000000001E-2</v>
      </c>
      <c r="L52" s="18">
        <v>3.0579999999999998</v>
      </c>
      <c r="M52" s="18">
        <v>0.4546</v>
      </c>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x14ac:dyDescent="0.15">
      <c r="B53">
        <v>67.763000000000005</v>
      </c>
      <c r="C53">
        <v>5</v>
      </c>
      <c r="D53" s="18">
        <v>0.1003</v>
      </c>
      <c r="E53" s="18">
        <v>-1.5520000000000001E-2</v>
      </c>
      <c r="F53" s="18">
        <v>2.327</v>
      </c>
      <c r="G53" s="18">
        <v>7.1360000000000007E-2</v>
      </c>
      <c r="H53" s="18">
        <v>-0.1143</v>
      </c>
      <c r="I53" s="18">
        <v>2.714</v>
      </c>
      <c r="J53" s="18">
        <v>0.29380000000000001</v>
      </c>
      <c r="K53" s="18">
        <v>2.9510000000000002E-2</v>
      </c>
      <c r="L53" s="18">
        <v>3.077</v>
      </c>
      <c r="M53" s="18">
        <v>0.47639999999999999</v>
      </c>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x14ac:dyDescent="0.15">
      <c r="B54">
        <v>67.763000000000005</v>
      </c>
      <c r="C54">
        <v>7</v>
      </c>
      <c r="D54" s="18">
        <v>0.10059999999999999</v>
      </c>
      <c r="E54" s="18">
        <v>-1.545E-2</v>
      </c>
      <c r="F54" s="18">
        <v>2.335</v>
      </c>
      <c r="G54" s="18">
        <v>6.7540000000000003E-2</v>
      </c>
      <c r="H54" s="18">
        <v>-0.10680000000000001</v>
      </c>
      <c r="I54" s="18">
        <v>2.7130000000000001</v>
      </c>
      <c r="J54" s="18">
        <v>0.28070000000000001</v>
      </c>
      <c r="K54" s="18">
        <v>2.163E-2</v>
      </c>
      <c r="L54" s="18">
        <v>3.15</v>
      </c>
      <c r="M54" s="18">
        <v>0.50970000000000004</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x14ac:dyDescent="0.15">
      <c r="B55">
        <v>67.763000000000005</v>
      </c>
      <c r="C55">
        <v>10</v>
      </c>
      <c r="D55" s="18">
        <v>-1.995E-4</v>
      </c>
      <c r="E55" s="18">
        <v>0.26579999999999998</v>
      </c>
      <c r="F55" s="18">
        <v>1.518</v>
      </c>
      <c r="G55" s="18">
        <v>1.1359999999999999</v>
      </c>
      <c r="H55" s="18">
        <v>-9.6809999999999993E-2</v>
      </c>
      <c r="I55" s="18">
        <v>2.76</v>
      </c>
      <c r="J55" s="18">
        <v>0.91869999999999996</v>
      </c>
      <c r="K55" s="18">
        <v>-0.16880000000000001</v>
      </c>
      <c r="L55" s="18">
        <v>2.4969999999999999</v>
      </c>
      <c r="M55" s="18">
        <v>0.3337</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x14ac:dyDescent="0.15">
      <c r="B56">
        <v>67.763000000000005</v>
      </c>
      <c r="C56">
        <v>15</v>
      </c>
      <c r="D56" s="18">
        <v>6.6460000000000005E-2</v>
      </c>
      <c r="E56" s="18">
        <v>0.19550000000000001</v>
      </c>
      <c r="F56" s="18">
        <v>2.169</v>
      </c>
      <c r="G56" s="18">
        <v>0.49020000000000002</v>
      </c>
      <c r="H56" s="18">
        <v>-0.1283</v>
      </c>
      <c r="I56" s="18">
        <v>2.238</v>
      </c>
      <c r="J56" s="18">
        <v>0.2092</v>
      </c>
      <c r="K56" s="18">
        <v>-0.13370000000000001</v>
      </c>
      <c r="L56" s="18">
        <v>2.7930000000000001</v>
      </c>
      <c r="M56" s="18">
        <v>0.29380000000000001</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x14ac:dyDescent="0.15">
      <c r="B57">
        <v>67.763000000000005</v>
      </c>
      <c r="C57">
        <v>20</v>
      </c>
      <c r="D57" s="18">
        <v>-9.6299999999999997E-3</v>
      </c>
      <c r="E57" s="18">
        <v>0.18</v>
      </c>
      <c r="F57" s="18">
        <v>1.0640000000000001</v>
      </c>
      <c r="G57" s="18">
        <v>0.71840000000000004</v>
      </c>
      <c r="H57" s="18">
        <v>4.8219999999999999E-2</v>
      </c>
      <c r="I57" s="18">
        <v>2.694</v>
      </c>
      <c r="J57" s="18">
        <v>0.1033</v>
      </c>
      <c r="K57" s="18">
        <v>-0.21859999999999999</v>
      </c>
      <c r="L57" s="18">
        <v>2.5630000000000002</v>
      </c>
      <c r="M57" s="18">
        <v>0.25330000000000003</v>
      </c>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x14ac:dyDescent="0.15">
      <c r="B58">
        <v>92.162999999999997</v>
      </c>
      <c r="C58">
        <v>1</v>
      </c>
      <c r="D58" s="18">
        <v>9.9290000000000003E-2</v>
      </c>
      <c r="E58" s="18">
        <v>-3.2309999999999998E-2</v>
      </c>
      <c r="F58" s="18">
        <v>2.1949999999999998</v>
      </c>
      <c r="G58" s="18">
        <v>0.16569999999999999</v>
      </c>
      <c r="H58" s="18">
        <v>-0.10100000000000001</v>
      </c>
      <c r="I58" s="18">
        <v>2.8050000000000002</v>
      </c>
      <c r="J58" s="18">
        <v>0.30220000000000002</v>
      </c>
      <c r="K58" s="18">
        <v>3.4009999999999999E-2</v>
      </c>
      <c r="L58" s="18">
        <v>3.3069999999999999</v>
      </c>
      <c r="M58" s="18">
        <v>0.23050000000000001</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x14ac:dyDescent="0.15">
      <c r="B59">
        <v>92.162999999999997</v>
      </c>
      <c r="C59">
        <v>3</v>
      </c>
      <c r="D59" s="18">
        <v>9.9400000000000002E-2</v>
      </c>
      <c r="E59" s="18">
        <v>-3.1230000000000001E-2</v>
      </c>
      <c r="F59" s="18">
        <v>2.2080000000000002</v>
      </c>
      <c r="G59" s="18">
        <v>0.1517</v>
      </c>
      <c r="H59" s="18">
        <v>-0.10050000000000001</v>
      </c>
      <c r="I59" s="18">
        <v>2.8</v>
      </c>
      <c r="J59" s="18">
        <v>0.29220000000000002</v>
      </c>
      <c r="K59" s="18">
        <v>3.236E-2</v>
      </c>
      <c r="L59" s="18">
        <v>3.3039999999999998</v>
      </c>
      <c r="M59" s="18">
        <v>0.22389999999999999</v>
      </c>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x14ac:dyDescent="0.15">
      <c r="B60">
        <v>92.162999999999997</v>
      </c>
      <c r="C60">
        <v>5</v>
      </c>
      <c r="D60" s="18">
        <v>0.1009</v>
      </c>
      <c r="E60" s="18">
        <v>-3.0269999999999998E-2</v>
      </c>
      <c r="F60" s="18">
        <v>2.23</v>
      </c>
      <c r="G60" s="18">
        <v>0.1588</v>
      </c>
      <c r="H60" s="18">
        <v>-0.1052</v>
      </c>
      <c r="I60" s="18">
        <v>2.802</v>
      </c>
      <c r="J60" s="18">
        <v>0.30149999999999999</v>
      </c>
      <c r="K60" s="18">
        <v>3.458E-2</v>
      </c>
      <c r="L60" s="18">
        <v>3.3109999999999999</v>
      </c>
      <c r="M60" s="18">
        <v>0.23300000000000001</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x14ac:dyDescent="0.15">
      <c r="B61">
        <v>92.162999999999997</v>
      </c>
      <c r="C61">
        <v>7</v>
      </c>
      <c r="D61" s="18">
        <v>0.10059999999999999</v>
      </c>
      <c r="E61" s="18">
        <v>-3.0669999999999999E-2</v>
      </c>
      <c r="F61" s="18">
        <v>2.2330000000000001</v>
      </c>
      <c r="G61" s="18">
        <v>0.1414</v>
      </c>
      <c r="H61" s="18">
        <v>-9.9959999999999993E-2</v>
      </c>
      <c r="I61" s="18">
        <v>2.8029999999999999</v>
      </c>
      <c r="J61" s="18">
        <v>0.27979999999999999</v>
      </c>
      <c r="K61" s="18">
        <v>3.005E-2</v>
      </c>
      <c r="L61" s="18">
        <v>3.3010000000000002</v>
      </c>
      <c r="M61" s="18">
        <v>0.2109</v>
      </c>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x14ac:dyDescent="0.15">
      <c r="B62">
        <v>92.162999999999997</v>
      </c>
      <c r="C62">
        <v>10</v>
      </c>
      <c r="D62" s="18">
        <v>0.10150000000000001</v>
      </c>
      <c r="E62" s="18">
        <v>-2.9219999999999999E-2</v>
      </c>
      <c r="F62" s="18">
        <v>2.2469999999999999</v>
      </c>
      <c r="G62" s="18">
        <v>0.14219999999999999</v>
      </c>
      <c r="H62" s="18">
        <v>-0.10489999999999999</v>
      </c>
      <c r="I62" s="18">
        <v>2.8079999999999998</v>
      </c>
      <c r="J62" s="18">
        <v>0.28460000000000002</v>
      </c>
      <c r="K62" s="18">
        <v>3.2620000000000003E-2</v>
      </c>
      <c r="L62" s="18">
        <v>3.2959999999999998</v>
      </c>
      <c r="M62" s="18">
        <v>0.21629999999999999</v>
      </c>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15">
      <c r="B63">
        <v>92.162999999999997</v>
      </c>
      <c r="C63">
        <v>15</v>
      </c>
      <c r="D63" s="18">
        <v>0.10340000000000001</v>
      </c>
      <c r="E63" s="18">
        <v>-3.048E-2</v>
      </c>
      <c r="F63" s="18">
        <v>2.242</v>
      </c>
      <c r="G63" s="18">
        <v>0.12130000000000001</v>
      </c>
      <c r="H63" s="18">
        <v>-0.1036</v>
      </c>
      <c r="I63" s="18">
        <v>2.802</v>
      </c>
      <c r="J63" s="18">
        <v>0.25559999999999999</v>
      </c>
      <c r="K63" s="18">
        <v>3.0679999999999999E-2</v>
      </c>
      <c r="L63" s="18">
        <v>3.2440000000000002</v>
      </c>
      <c r="M63" s="18">
        <v>0.21679999999999999</v>
      </c>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15">
      <c r="B64">
        <v>92.162999999999997</v>
      </c>
      <c r="C64">
        <v>20</v>
      </c>
      <c r="D64" s="18">
        <v>0.1027</v>
      </c>
      <c r="E64" s="18">
        <v>-3.9140000000000001E-2</v>
      </c>
      <c r="F64" s="18">
        <v>2.3170000000000002</v>
      </c>
      <c r="G64" s="18">
        <v>0.128</v>
      </c>
      <c r="H64" s="18">
        <v>-8.5589999999999999E-2</v>
      </c>
      <c r="I64" s="18">
        <v>2.8119999999999998</v>
      </c>
      <c r="J64" s="18">
        <v>0.22570000000000001</v>
      </c>
      <c r="K64" s="18">
        <v>2.2040000000000001E-2</v>
      </c>
      <c r="L64" s="18">
        <v>3.2090000000000001</v>
      </c>
      <c r="M64" s="18">
        <v>0.2079</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2:47" x14ac:dyDescent="0.15">
      <c r="B65">
        <v>125.563</v>
      </c>
      <c r="C65">
        <v>1</v>
      </c>
      <c r="D65" s="18">
        <v>8.9440000000000006E-2</v>
      </c>
      <c r="E65" s="18">
        <v>-3.6589999999999998E-2</v>
      </c>
      <c r="F65" s="18">
        <v>2.1869999999999998</v>
      </c>
      <c r="G65" s="18">
        <v>0.20610000000000001</v>
      </c>
      <c r="H65" s="18">
        <v>-9.4469999999999998E-2</v>
      </c>
      <c r="I65" s="18">
        <v>2.7669999999999999</v>
      </c>
      <c r="J65" s="18">
        <v>0.34410000000000002</v>
      </c>
      <c r="K65" s="18">
        <v>4.1619999999999997E-2</v>
      </c>
      <c r="L65" s="18">
        <v>3.17</v>
      </c>
      <c r="M65" s="18">
        <v>0.32019999999999998</v>
      </c>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2:47" x14ac:dyDescent="0.15">
      <c r="B66">
        <v>125.563</v>
      </c>
      <c r="C66">
        <v>3</v>
      </c>
      <c r="D66" s="18">
        <v>8.9779999999999999E-2</v>
      </c>
      <c r="E66" s="18">
        <v>-3.7969999999999997E-2</v>
      </c>
      <c r="F66" s="18">
        <v>2.21</v>
      </c>
      <c r="G66" s="18">
        <v>0.21110000000000001</v>
      </c>
      <c r="H66" s="18">
        <v>-9.0289999999999995E-2</v>
      </c>
      <c r="I66" s="18">
        <v>2.7789999999999999</v>
      </c>
      <c r="J66" s="18">
        <v>0.34089999999999998</v>
      </c>
      <c r="K66" s="18">
        <v>3.848E-2</v>
      </c>
      <c r="L66" s="18">
        <v>3.2050000000000001</v>
      </c>
      <c r="M66" s="18">
        <v>0.29799999999999999</v>
      </c>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2:47" x14ac:dyDescent="0.15">
      <c r="B67">
        <v>125.563</v>
      </c>
      <c r="C67">
        <v>5</v>
      </c>
      <c r="D67" s="18">
        <v>8.9840000000000003E-2</v>
      </c>
      <c r="E67" s="18">
        <v>-3.7569999999999999E-2</v>
      </c>
      <c r="F67" s="18">
        <v>2.218</v>
      </c>
      <c r="G67" s="18">
        <v>0.2009</v>
      </c>
      <c r="H67" s="18">
        <v>-8.5889999999999994E-2</v>
      </c>
      <c r="I67" s="18">
        <v>2.7789999999999999</v>
      </c>
      <c r="J67" s="18">
        <v>0.33179999999999998</v>
      </c>
      <c r="K67" s="18">
        <v>3.3619999999999997E-2</v>
      </c>
      <c r="L67" s="18">
        <v>3.234</v>
      </c>
      <c r="M67" s="18">
        <v>0.28199999999999997</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2:47" x14ac:dyDescent="0.15">
      <c r="B68">
        <v>125.563</v>
      </c>
      <c r="C68">
        <v>7</v>
      </c>
      <c r="D68" s="18">
        <v>8.8700000000000001E-2</v>
      </c>
      <c r="E68" s="18">
        <v>-3.7490000000000002E-2</v>
      </c>
      <c r="F68" s="18">
        <v>2.2389999999999999</v>
      </c>
      <c r="G68" s="18">
        <v>0.19520000000000001</v>
      </c>
      <c r="H68" s="18">
        <v>-8.1019999999999995E-2</v>
      </c>
      <c r="I68" s="18">
        <v>2.7879999999999998</v>
      </c>
      <c r="J68" s="18">
        <v>0.3206</v>
      </c>
      <c r="K68" s="18">
        <v>2.9819999999999999E-2</v>
      </c>
      <c r="L68" s="18">
        <v>3.246</v>
      </c>
      <c r="M68" s="18">
        <v>0.2591</v>
      </c>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2:47" x14ac:dyDescent="0.15">
      <c r="B69">
        <v>125.563</v>
      </c>
      <c r="C69">
        <v>10</v>
      </c>
      <c r="D69" s="18">
        <v>8.6550000000000002E-2</v>
      </c>
      <c r="E69" s="18">
        <v>-3.635E-2</v>
      </c>
      <c r="F69" s="18">
        <v>2.2559999999999998</v>
      </c>
      <c r="G69" s="18">
        <v>0.18190000000000001</v>
      </c>
      <c r="H69" s="18">
        <v>-7.6369999999999993E-2</v>
      </c>
      <c r="I69" s="18">
        <v>2.8039999999999998</v>
      </c>
      <c r="J69" s="18">
        <v>0.30669999999999997</v>
      </c>
      <c r="K69" s="18">
        <v>2.6169999999999999E-2</v>
      </c>
      <c r="L69" s="18">
        <v>3.2709999999999999</v>
      </c>
      <c r="M69" s="18">
        <v>0.23330000000000001</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2:47" x14ac:dyDescent="0.15">
      <c r="B70">
        <v>125.563</v>
      </c>
      <c r="C70">
        <v>15</v>
      </c>
      <c r="D70" s="18">
        <v>8.115E-2</v>
      </c>
      <c r="E70" s="18">
        <v>-4.3819999999999998E-2</v>
      </c>
      <c r="F70" s="18">
        <v>2.3290000000000002</v>
      </c>
      <c r="G70" s="18">
        <v>0.1784</v>
      </c>
      <c r="H70" s="18">
        <v>-4.9840000000000002E-2</v>
      </c>
      <c r="I70" s="18">
        <v>2.827</v>
      </c>
      <c r="J70" s="18">
        <v>0.2475</v>
      </c>
      <c r="K70" s="18">
        <v>1.252E-2</v>
      </c>
      <c r="L70" s="18">
        <v>3.262</v>
      </c>
      <c r="M70" s="18">
        <v>0.21279999999999999</v>
      </c>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2:47" x14ac:dyDescent="0.15">
      <c r="B71">
        <v>125.563</v>
      </c>
      <c r="C71">
        <v>20</v>
      </c>
      <c r="D71" s="18">
        <v>7.0360000000000006E-2</v>
      </c>
      <c r="E71" s="18">
        <v>2.6190000000000001E-2</v>
      </c>
      <c r="F71" s="18">
        <v>1.629</v>
      </c>
      <c r="G71" s="18">
        <v>0.21249999999999999</v>
      </c>
      <c r="H71" s="18">
        <v>-0.17530000000000001</v>
      </c>
      <c r="I71" s="18">
        <v>2.6459999999999999</v>
      </c>
      <c r="J71" s="18">
        <v>0.34720000000000001</v>
      </c>
      <c r="K71" s="18">
        <v>7.8759999999999997E-2</v>
      </c>
      <c r="L71" s="18">
        <v>2.9769999999999999</v>
      </c>
      <c r="M71" s="18">
        <v>0.32450000000000001</v>
      </c>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2:47" x14ac:dyDescent="0.15">
      <c r="B72">
        <v>171.16300000000001</v>
      </c>
      <c r="C72">
        <v>1</v>
      </c>
      <c r="D72" s="18">
        <v>6.8949999999999997E-2</v>
      </c>
      <c r="E72" s="18">
        <v>9.7839999999999996E-2</v>
      </c>
      <c r="F72" s="18">
        <v>1.9219999999999999</v>
      </c>
      <c r="G72" s="18">
        <v>0.60389999999999999</v>
      </c>
      <c r="H72" s="18">
        <v>0.12939999999999999</v>
      </c>
      <c r="I72" s="18">
        <v>2.206</v>
      </c>
      <c r="J72" s="18">
        <v>0.32829999999999998</v>
      </c>
      <c r="K72" s="18">
        <v>-0.29609999999999997</v>
      </c>
      <c r="L72" s="18">
        <v>2.2040000000000002</v>
      </c>
      <c r="M72" s="18">
        <v>0.35570000000000002</v>
      </c>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2:47" x14ac:dyDescent="0.15">
      <c r="B73">
        <v>171.16300000000001</v>
      </c>
      <c r="C73">
        <v>3</v>
      </c>
      <c r="D73" s="18">
        <v>7.2889999999999996E-2</v>
      </c>
      <c r="E73" s="18">
        <v>6.8669999999999995E-2</v>
      </c>
      <c r="F73" s="18">
        <v>2.0379999999999998</v>
      </c>
      <c r="G73" s="18">
        <v>0.64349999999999996</v>
      </c>
      <c r="H73" s="18">
        <v>3.2000000000000002E-3</v>
      </c>
      <c r="I73" s="18">
        <v>2.5859999999999999</v>
      </c>
      <c r="J73" s="18">
        <v>6.3600000000000004E-2</v>
      </c>
      <c r="K73" s="18">
        <v>-0.14480000000000001</v>
      </c>
      <c r="L73" s="18">
        <v>2.2749999999999999</v>
      </c>
      <c r="M73" s="18">
        <v>0.35220000000000001</v>
      </c>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2:47" x14ac:dyDescent="0.15">
      <c r="B74">
        <v>171.16300000000001</v>
      </c>
      <c r="C74">
        <v>5</v>
      </c>
      <c r="D74" s="18">
        <v>5.0110000000000002E-2</v>
      </c>
      <c r="E74" s="18">
        <v>0.14249999999999999</v>
      </c>
      <c r="F74" s="18">
        <v>2.4169999999999998</v>
      </c>
      <c r="G74" s="18">
        <v>2.3279999999999998</v>
      </c>
      <c r="H74" s="18">
        <v>-0.14449999999999999</v>
      </c>
      <c r="I74" s="18">
        <v>2.8180000000000001</v>
      </c>
      <c r="J74" s="18">
        <v>0.95379999999999998</v>
      </c>
      <c r="K74" s="18">
        <v>-4.811E-2</v>
      </c>
      <c r="L74" s="18">
        <v>2.2759999999999998</v>
      </c>
      <c r="M74" s="18">
        <v>0.19139999999999999</v>
      </c>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2:47" x14ac:dyDescent="0.15">
      <c r="B75">
        <v>171.16300000000001</v>
      </c>
      <c r="C75">
        <v>7</v>
      </c>
      <c r="D75" s="18">
        <v>4.292E-2</v>
      </c>
      <c r="E75" s="18">
        <v>0.19750000000000001</v>
      </c>
      <c r="F75" s="18">
        <v>1.764</v>
      </c>
      <c r="G75" s="18">
        <v>0.89770000000000005</v>
      </c>
      <c r="H75" s="18">
        <v>-0.17610000000000001</v>
      </c>
      <c r="I75" s="18">
        <v>2.206</v>
      </c>
      <c r="J75" s="18">
        <v>0.64419999999999999</v>
      </c>
      <c r="K75" s="18">
        <v>-6.4320000000000002E-2</v>
      </c>
      <c r="L75" s="18">
        <v>2.2730000000000001</v>
      </c>
      <c r="M75" s="18">
        <v>0.27079999999999999</v>
      </c>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2:47" x14ac:dyDescent="0.15">
      <c r="B76">
        <v>171.16300000000001</v>
      </c>
      <c r="C76">
        <v>10</v>
      </c>
      <c r="D76" s="18">
        <v>5.1429999999999997E-2</v>
      </c>
      <c r="E76" s="18">
        <v>6.9529999999999995E-2</v>
      </c>
      <c r="F76" s="18">
        <v>1.5820000000000001</v>
      </c>
      <c r="G76" s="18">
        <v>0.83150000000000002</v>
      </c>
      <c r="H76" s="18">
        <v>3.0099999999999998E-2</v>
      </c>
      <c r="I76" s="18">
        <v>1.756</v>
      </c>
      <c r="J76" s="18">
        <v>0.36749999999999999</v>
      </c>
      <c r="K76" s="18">
        <v>-0.15110000000000001</v>
      </c>
      <c r="L76" s="18">
        <v>2.2450000000000001</v>
      </c>
      <c r="M76" s="18">
        <v>0.3503</v>
      </c>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2:47" x14ac:dyDescent="0.15">
      <c r="B77">
        <v>171.16300000000001</v>
      </c>
      <c r="C77">
        <v>15</v>
      </c>
      <c r="D77" s="18">
        <v>6.1019999999999998E-2</v>
      </c>
      <c r="E77" s="18">
        <v>-5.8009999999999999E-2</v>
      </c>
      <c r="F77" s="18">
        <v>1.232</v>
      </c>
      <c r="G77" s="18">
        <v>0.6119</v>
      </c>
      <c r="H77" s="18">
        <v>0.17879999999999999</v>
      </c>
      <c r="I77" s="18">
        <v>1.77</v>
      </c>
      <c r="J77" s="18">
        <v>0.58340000000000003</v>
      </c>
      <c r="K77" s="18">
        <v>-0.18179999999999999</v>
      </c>
      <c r="L77" s="18">
        <v>2.2799999999999998</v>
      </c>
      <c r="M77" s="18">
        <v>0.3458</v>
      </c>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2:47" x14ac:dyDescent="0.15">
      <c r="B78">
        <v>171.16300000000001</v>
      </c>
      <c r="C78">
        <v>20</v>
      </c>
      <c r="D78" s="18">
        <v>6.9440000000000002E-2</v>
      </c>
      <c r="E78" s="18">
        <v>2.206E-2</v>
      </c>
      <c r="F78" s="18">
        <v>1.448</v>
      </c>
      <c r="G78" s="18">
        <v>0.1217</v>
      </c>
      <c r="H78" s="18">
        <v>-0.2145</v>
      </c>
      <c r="I78" s="18">
        <v>2.556</v>
      </c>
      <c r="J78" s="18">
        <v>0.35360000000000003</v>
      </c>
      <c r="K78" s="18">
        <v>0.123</v>
      </c>
      <c r="L78" s="18">
        <v>2.7839999999999998</v>
      </c>
      <c r="M78" s="18">
        <v>0.36480000000000001</v>
      </c>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2:47" x14ac:dyDescent="0.15">
      <c r="B79">
        <v>233.56299999999999</v>
      </c>
      <c r="C79">
        <v>1</v>
      </c>
      <c r="D79" s="18">
        <v>5.7419999999999999E-2</v>
      </c>
      <c r="E79" s="18">
        <v>0.108</v>
      </c>
      <c r="F79" s="18">
        <v>1.214</v>
      </c>
      <c r="G79" s="18">
        <v>0.76890000000000003</v>
      </c>
      <c r="H79" s="18">
        <v>-0.1336</v>
      </c>
      <c r="I79" s="18">
        <v>1.738</v>
      </c>
      <c r="J79" s="18">
        <v>0.5282</v>
      </c>
      <c r="K79" s="18">
        <v>-3.1870000000000002E-2</v>
      </c>
      <c r="L79" s="18">
        <v>2.1349999999999998</v>
      </c>
      <c r="M79" s="18">
        <v>0.27300000000000002</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2:47" x14ac:dyDescent="0.15">
      <c r="B80">
        <v>233.56299999999999</v>
      </c>
      <c r="C80">
        <v>3</v>
      </c>
      <c r="D80" s="18">
        <v>8.0280000000000004E-2</v>
      </c>
      <c r="E80" s="18">
        <v>-7.5209999999999999E-2</v>
      </c>
      <c r="F80" s="18">
        <v>2.012</v>
      </c>
      <c r="G80" s="18">
        <v>0.32090000000000002</v>
      </c>
      <c r="H80" s="18">
        <v>-1.3860000000000001E-2</v>
      </c>
      <c r="I80" s="18">
        <v>2.8220000000000001</v>
      </c>
      <c r="J80" s="18">
        <v>0.34870000000000001</v>
      </c>
      <c r="K80" s="18">
        <v>8.7939999999999997E-3</v>
      </c>
      <c r="L80" s="18">
        <v>3.1230000000000002</v>
      </c>
      <c r="M80" s="18">
        <v>0.25390000000000001</v>
      </c>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2:47" x14ac:dyDescent="0.15">
      <c r="B81">
        <v>233.56299999999999</v>
      </c>
      <c r="C81">
        <v>5</v>
      </c>
      <c r="D81" s="18">
        <v>7.9549999999999996E-2</v>
      </c>
      <c r="E81" s="18">
        <v>-7.4389999999999998E-2</v>
      </c>
      <c r="F81" s="18">
        <v>2.0209999999999999</v>
      </c>
      <c r="G81" s="18">
        <v>0.31730000000000003</v>
      </c>
      <c r="H81" s="18">
        <v>-1.187E-2</v>
      </c>
      <c r="I81" s="18">
        <v>2.827</v>
      </c>
      <c r="J81" s="18">
        <v>0.33479999999999999</v>
      </c>
      <c r="K81" s="18">
        <v>6.7099999999999998E-3</v>
      </c>
      <c r="L81" s="18">
        <v>3.1869999999999998</v>
      </c>
      <c r="M81" s="18">
        <v>0.23860000000000001</v>
      </c>
      <c r="O81" t="s">
        <v>647</v>
      </c>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2:47" x14ac:dyDescent="0.15">
      <c r="B82">
        <v>233.56299999999999</v>
      </c>
      <c r="C82">
        <v>7</v>
      </c>
      <c r="D82" s="18">
        <v>8.1100000000000005E-2</v>
      </c>
      <c r="E82" s="18">
        <v>-7.7359999999999998E-2</v>
      </c>
      <c r="F82" s="18">
        <v>2.0150000000000001</v>
      </c>
      <c r="G82" s="18">
        <v>0.32719999999999999</v>
      </c>
      <c r="H82" s="18">
        <v>-8.5400000000000007E-3</v>
      </c>
      <c r="I82" s="18">
        <v>2.85</v>
      </c>
      <c r="J82" s="18">
        <v>0.30830000000000002</v>
      </c>
      <c r="K82" s="18">
        <v>4.7939999999999997E-3</v>
      </c>
      <c r="L82" s="18">
        <v>3.2370000000000001</v>
      </c>
      <c r="M82" s="18">
        <v>0.1885</v>
      </c>
      <c r="O82" s="18">
        <f>MAX(MIN(Angle!A95,AngMuon!$P$3),AngMuon!$P$2)</f>
        <v>10</v>
      </c>
      <c r="P82" s="18">
        <f t="shared" ref="P82:S86" ca="1" si="7">MAX(0,P$11+P$12/(1+EXP((P$13-LOG10($O82))/P$14))+P$15/(1+EXP((P$16-LOG10($O82))/P$17))+P$18/(1+EXP((P$19-LOG10($O82))/P$20)))</f>
        <v>6.5752043293909107E-3</v>
      </c>
      <c r="Q82" s="18">
        <f t="shared" ca="1" si="7"/>
        <v>7.5301561951762359E-3</v>
      </c>
      <c r="R82" s="18">
        <f t="shared" ca="1" si="7"/>
        <v>3.2194560187941762E-3</v>
      </c>
      <c r="S82" s="18">
        <f t="shared" ca="1" si="7"/>
        <v>2.6194648777634888E-3</v>
      </c>
      <c r="T82" s="18">
        <f ca="1">MAX(-P82+MIN(P82,AngCal!$B$30),T$11+T$12/(1+EXP((T$13-LOG10($O82))/T$14))+T$15/(1+EXP((T$16-LOG10($O82))/T$17))+T$18/(1+EXP((T$19-LOG10($O82))/T$20)))</f>
        <v>-8.5519958544558725E-4</v>
      </c>
      <c r="U82" s="18">
        <f ca="1">MAX(-Q82+MIN(Q82,AngCal!$B$30),U$11+U$12/(1+EXP((U$13-LOG10($O82))/U$14))+U$15/(1+EXP((U$16-LOG10($O82))/U$17))+U$18/(1+EXP((U$19-LOG10($O82))/U$20)))</f>
        <v>-2.301716818514799E-3</v>
      </c>
      <c r="V82" s="18">
        <f ca="1">MAX(-R82+MIN(R82,AngCal!$B$30),V$11+V$12/(1+EXP((V$13-LOG10($O82))/V$14))+V$15/(1+EXP((V$16-LOG10($O82))/V$17))+V$18/(1+EXP((V$19-LOG10($O82))/V$20)))</f>
        <v>-9.2168249755007813E-4</v>
      </c>
      <c r="W82" s="18">
        <f ca="1">MAX(-S82+MIN(S82,AngCal!$B$30),W$11+W$12/(1+EXP((W$13-LOG10($O82))/W$14))+W$15/(1+EXP((W$16-LOG10($O82))/W$17))+W$18/(1+EXP((W$19-LOG10($O82))/W$20)))</f>
        <v>-1.0597221790719776E-4</v>
      </c>
      <c r="X82" s="18">
        <f t="shared" ref="X82:AA86" ca="1" si="8">10^(X$11+X$12/(1+EXP((X$13-LOG10($O82))/X$14))+X$15/(1+EXP((X$16-LOG10($O82))/X$17))+X$18/(1+EXP((X$19-LOG10($O82))/X$20)))</f>
        <v>0.64420804700740619</v>
      </c>
      <c r="Y82" s="18">
        <f t="shared" ca="1" si="8"/>
        <v>0.67288947754179906</v>
      </c>
      <c r="Z82" s="18">
        <f t="shared" ca="1" si="8"/>
        <v>1</v>
      </c>
      <c r="AA82" s="18">
        <f t="shared" ca="1" si="8"/>
        <v>1.1089978086277117</v>
      </c>
      <c r="AB82" s="18">
        <f t="shared" ref="AB82:AE86" ca="1" si="9">MAX(0,AB$11+AB$12/(1+EXP((AB$13-LOG10($O82))/AB$14))+AB$15/(1+EXP((AB$16-LOG10($O82))/AB$17))+AB$18/(1+EXP((AB$19-LOG10($O82))/AB$20)))</f>
        <v>1.007480627848039E-2</v>
      </c>
      <c r="AC82" s="18">
        <f t="shared" ca="1" si="9"/>
        <v>1.0883648052232254E-2</v>
      </c>
      <c r="AD82" s="18">
        <f t="shared" ca="1" si="9"/>
        <v>1.2682693056095889E-3</v>
      </c>
      <c r="AE82" s="18">
        <f t="shared" ca="1" si="9"/>
        <v>3.5577770575220655E-3</v>
      </c>
      <c r="AF82" s="18">
        <f ca="1">MAX(-AB82+MIN(AB82,AngCal!$B$30),AF$11+AF$12/(1+EXP((AF$13-LOG10($O82))/AF$14))+AF$15/(1+EXP((AF$16-LOG10($O82))/AF$17))+AF$18/(1+EXP((AF$19-LOG10($O82))/AF$20)))</f>
        <v>0.53569642528675532</v>
      </c>
      <c r="AG82" s="18">
        <f ca="1">MAX(-AC82+MIN(AC82,AngCal!$B$30),AG$11+AG$12/(1+EXP((AG$13-LOG10($O82))/AG$14))+AG$15/(1+EXP((AG$16-LOG10($O82))/AG$17))+AG$18/(1+EXP((AG$19-LOG10($O82))/AG$20)))</f>
        <v>0.51253234349929488</v>
      </c>
      <c r="AH82" s="18">
        <f ca="1">MAX(-AD82+MIN(AD82,AngCal!$B$30),AH$11+AH$12/(1+EXP((AH$13-LOG10($O82))/AH$14))+AH$15/(1+EXP((AH$16-LOG10($O82))/AH$17))+AH$18/(1+EXP((AH$19-LOG10($O82))/AH$20)))</f>
        <v>0.68361944222613458</v>
      </c>
      <c r="AI82" s="18">
        <f ca="1">MAX(-AE82+MIN(AE82,AngCal!$B$30),AI$11+AI$12/(1+EXP((AI$13-LOG10($O82))/AI$14))+AI$15/(1+EXP((AI$16-LOG10($O82))/AI$17))+AI$18/(1+EXP((AI$19-LOG10($O82))/AI$20)))</f>
        <v>0.67830673709413591</v>
      </c>
      <c r="AJ82" s="18">
        <f t="shared" ref="AJ82:AM86" ca="1" si="10">10^(AJ$11+AJ$12/(1+EXP((AJ$13-LOG10($O82))/AJ$14))+AJ$15/(1+EXP((AJ$16-LOG10($O82))/AJ$17))+AJ$18/(1+EXP((AJ$19-LOG10($O82))/AJ$20)))</f>
        <v>2.991759119618592</v>
      </c>
      <c r="AK82" s="18">
        <f t="shared" ca="1" si="10"/>
        <v>2.8904383146842494</v>
      </c>
      <c r="AL82" s="18">
        <f t="shared" ca="1" si="10"/>
        <v>3.5706505011115741</v>
      </c>
      <c r="AM82" s="18">
        <f t="shared" ca="1" si="10"/>
        <v>3.5365523246702684</v>
      </c>
      <c r="AN82" s="18">
        <f t="shared" ref="AN82:AQ86" ca="1" si="11">MAX(0.1,MIN(1,AN$11+AN$12/(1+EXP((AN$13-LOG10($O82))/AN$14))+AN$15/(1+EXP((AN$16-LOG10($O82))/AN$17))+AN$18/(1+EXP((AN$19-LOG10($O82))/AN$20))))</f>
        <v>1</v>
      </c>
      <c r="AO82" s="18">
        <f t="shared" ca="1" si="11"/>
        <v>1</v>
      </c>
      <c r="AP82" s="18">
        <f t="shared" ca="1" si="11"/>
        <v>1</v>
      </c>
      <c r="AQ82" s="18">
        <f t="shared" ca="1" si="11"/>
        <v>1</v>
      </c>
      <c r="AR82" s="18">
        <f t="shared" ref="AR82:AU86" ca="1" si="12">MAX(0,AR$11+AR$12/(1+EXP((AR$13-LOG10($O82))/AR$14))+AR$15/(1+EXP((AR$16-LOG10($O82))/AR$17))+AR$18/(1+EXP((AR$19-LOG10($O82))/AR$20)))</f>
        <v>0</v>
      </c>
      <c r="AS82" s="18">
        <f t="shared" ca="1" si="12"/>
        <v>0</v>
      </c>
      <c r="AT82" s="18">
        <f t="shared" ca="1" si="12"/>
        <v>0</v>
      </c>
      <c r="AU82" s="18">
        <f t="shared" ca="1" si="12"/>
        <v>0</v>
      </c>
    </row>
    <row r="83" spans="2:47" x14ac:dyDescent="0.15">
      <c r="B83">
        <v>233.56299999999999</v>
      </c>
      <c r="C83">
        <v>10</v>
      </c>
      <c r="D83" s="18">
        <v>7.0139999999999994E-2</v>
      </c>
      <c r="E83" s="18">
        <v>3.9329999999999997E-2</v>
      </c>
      <c r="F83" s="18">
        <v>0.43930000000000002</v>
      </c>
      <c r="G83" s="18">
        <v>1.62</v>
      </c>
      <c r="H83" s="18">
        <v>-5.4460000000000001E-2</v>
      </c>
      <c r="I83" s="18">
        <v>1.7529999999999999</v>
      </c>
      <c r="J83" s="18">
        <v>0.70830000000000004</v>
      </c>
      <c r="K83" s="18">
        <v>-5.5010000000000003E-2</v>
      </c>
      <c r="L83" s="18">
        <v>2.0840000000000001</v>
      </c>
      <c r="M83" s="18">
        <v>0.29949999999999999</v>
      </c>
      <c r="O83" s="18">
        <f>MAX(MIN(Angle!A96,AngMuon!$P$3),AngMuon!$P$2)</f>
        <v>10</v>
      </c>
      <c r="P83" s="18">
        <f t="shared" ca="1" si="7"/>
        <v>6.5752043293909107E-3</v>
      </c>
      <c r="Q83" s="18">
        <f t="shared" ca="1" si="7"/>
        <v>7.5301561951762359E-3</v>
      </c>
      <c r="R83" s="18">
        <f t="shared" ca="1" si="7"/>
        <v>3.2194560187941762E-3</v>
      </c>
      <c r="S83" s="18">
        <f t="shared" ca="1" si="7"/>
        <v>2.6194648777634888E-3</v>
      </c>
      <c r="T83" s="18">
        <f ca="1">MAX(-P83+MIN(P83,AngCal!$B$30),T$11+T$12/(1+EXP((T$13-LOG10($O83))/T$14))+T$15/(1+EXP((T$16-LOG10($O83))/T$17))+T$18/(1+EXP((T$19-LOG10($O83))/T$20)))</f>
        <v>-8.5519958544558725E-4</v>
      </c>
      <c r="U83" s="18">
        <f ca="1">MAX(-Q83+MIN(Q83,AngCal!$B$30),U$11+U$12/(1+EXP((U$13-LOG10($O83))/U$14))+U$15/(1+EXP((U$16-LOG10($O83))/U$17))+U$18/(1+EXP((U$19-LOG10($O83))/U$20)))</f>
        <v>-2.301716818514799E-3</v>
      </c>
      <c r="V83" s="18">
        <f ca="1">MAX(-R83+MIN(R83,AngCal!$B$30),V$11+V$12/(1+EXP((V$13-LOG10($O83))/V$14))+V$15/(1+EXP((V$16-LOG10($O83))/V$17))+V$18/(1+EXP((V$19-LOG10($O83))/V$20)))</f>
        <v>-9.2168249755007813E-4</v>
      </c>
      <c r="W83" s="18">
        <f ca="1">MAX(-S83+MIN(S83,AngCal!$B$30),W$11+W$12/(1+EXP((W$13-LOG10($O83))/W$14))+W$15/(1+EXP((W$16-LOG10($O83))/W$17))+W$18/(1+EXP((W$19-LOG10($O83))/W$20)))</f>
        <v>-1.0597221790719776E-4</v>
      </c>
      <c r="X83" s="18">
        <f t="shared" ca="1" si="8"/>
        <v>0.64420804700740619</v>
      </c>
      <c r="Y83" s="18">
        <f t="shared" ca="1" si="8"/>
        <v>0.67288947754179906</v>
      </c>
      <c r="Z83" s="18">
        <f t="shared" ca="1" si="8"/>
        <v>1</v>
      </c>
      <c r="AA83" s="18">
        <f t="shared" ca="1" si="8"/>
        <v>1.1089978086277117</v>
      </c>
      <c r="AB83" s="18">
        <f t="shared" ca="1" si="9"/>
        <v>1.007480627848039E-2</v>
      </c>
      <c r="AC83" s="18">
        <f t="shared" ca="1" si="9"/>
        <v>1.0883648052232254E-2</v>
      </c>
      <c r="AD83" s="18">
        <f t="shared" ca="1" si="9"/>
        <v>1.2682693056095889E-3</v>
      </c>
      <c r="AE83" s="18">
        <f t="shared" ca="1" si="9"/>
        <v>3.5577770575220655E-3</v>
      </c>
      <c r="AF83" s="18">
        <f ca="1">MAX(-AB83+MIN(AB83,AngCal!$B$30),AF$11+AF$12/(1+EXP((AF$13-LOG10($O83))/AF$14))+AF$15/(1+EXP((AF$16-LOG10($O83))/AF$17))+AF$18/(1+EXP((AF$19-LOG10($O83))/AF$20)))</f>
        <v>0.53569642528675532</v>
      </c>
      <c r="AG83" s="18">
        <f ca="1">MAX(-AC83+MIN(AC83,AngCal!$B$30),AG$11+AG$12/(1+EXP((AG$13-LOG10($O83))/AG$14))+AG$15/(1+EXP((AG$16-LOG10($O83))/AG$17))+AG$18/(1+EXP((AG$19-LOG10($O83))/AG$20)))</f>
        <v>0.51253234349929488</v>
      </c>
      <c r="AH83" s="18">
        <f ca="1">MAX(-AD83+MIN(AD83,AngCal!$B$30),AH$11+AH$12/(1+EXP((AH$13-LOG10($O83))/AH$14))+AH$15/(1+EXP((AH$16-LOG10($O83))/AH$17))+AH$18/(1+EXP((AH$19-LOG10($O83))/AH$20)))</f>
        <v>0.68361944222613458</v>
      </c>
      <c r="AI83" s="18">
        <f ca="1">MAX(-AE83+MIN(AE83,AngCal!$B$30),AI$11+AI$12/(1+EXP((AI$13-LOG10($O83))/AI$14))+AI$15/(1+EXP((AI$16-LOG10($O83))/AI$17))+AI$18/(1+EXP((AI$19-LOG10($O83))/AI$20)))</f>
        <v>0.67830673709413591</v>
      </c>
      <c r="AJ83" s="18">
        <f t="shared" ca="1" si="10"/>
        <v>2.991759119618592</v>
      </c>
      <c r="AK83" s="18">
        <f t="shared" ca="1" si="10"/>
        <v>2.8904383146842494</v>
      </c>
      <c r="AL83" s="18">
        <f t="shared" ca="1" si="10"/>
        <v>3.5706505011115741</v>
      </c>
      <c r="AM83" s="18">
        <f t="shared" ca="1" si="10"/>
        <v>3.5365523246702684</v>
      </c>
      <c r="AN83" s="18">
        <f t="shared" ca="1" si="11"/>
        <v>1</v>
      </c>
      <c r="AO83" s="18">
        <f t="shared" ca="1" si="11"/>
        <v>1</v>
      </c>
      <c r="AP83" s="18">
        <f t="shared" ca="1" si="11"/>
        <v>1</v>
      </c>
      <c r="AQ83" s="18">
        <f t="shared" ca="1" si="11"/>
        <v>1</v>
      </c>
      <c r="AR83" s="18">
        <f t="shared" ca="1" si="12"/>
        <v>0</v>
      </c>
      <c r="AS83" s="18">
        <f t="shared" ca="1" si="12"/>
        <v>0</v>
      </c>
      <c r="AT83" s="18">
        <f t="shared" ca="1" si="12"/>
        <v>0</v>
      </c>
      <c r="AU83" s="18">
        <f t="shared" ca="1" si="12"/>
        <v>0</v>
      </c>
    </row>
    <row r="84" spans="2:47" x14ac:dyDescent="0.15">
      <c r="B84">
        <v>233.56299999999999</v>
      </c>
      <c r="C84">
        <v>15</v>
      </c>
      <c r="D84" s="18">
        <v>7.9990000000000006E-2</v>
      </c>
      <c r="E84" s="18">
        <v>-7.7950000000000005E-2</v>
      </c>
      <c r="F84" s="18">
        <v>2.0070000000000001</v>
      </c>
      <c r="G84" s="18">
        <v>0.32900000000000001</v>
      </c>
      <c r="H84" s="18">
        <v>-7.11E-3</v>
      </c>
      <c r="I84" s="18">
        <v>3.1560000000000001</v>
      </c>
      <c r="J84" s="18">
        <v>0.31759999999999999</v>
      </c>
      <c r="K84" s="18">
        <v>5.0639999999999999E-3</v>
      </c>
      <c r="L84" s="18">
        <v>3.367</v>
      </c>
      <c r="M84" s="18">
        <v>0.11550000000000001</v>
      </c>
      <c r="O84" s="18">
        <f>MAX(MIN(Angle!A97,AngMuon!$P$3),AngMuon!$P$2)</f>
        <v>10</v>
      </c>
      <c r="P84" s="18">
        <f t="shared" ca="1" si="7"/>
        <v>6.5752043293909107E-3</v>
      </c>
      <c r="Q84" s="18">
        <f t="shared" ca="1" si="7"/>
        <v>7.5301561951762359E-3</v>
      </c>
      <c r="R84" s="18">
        <f t="shared" ca="1" si="7"/>
        <v>3.2194560187941762E-3</v>
      </c>
      <c r="S84" s="18">
        <f t="shared" ca="1" si="7"/>
        <v>2.6194648777634888E-3</v>
      </c>
      <c r="T84" s="18">
        <f ca="1">MAX(-P84+MIN(P84,AngCal!$B$30),T$11+T$12/(1+EXP((T$13-LOG10($O84))/T$14))+T$15/(1+EXP((T$16-LOG10($O84))/T$17))+T$18/(1+EXP((T$19-LOG10($O84))/T$20)))</f>
        <v>-8.5519958544558725E-4</v>
      </c>
      <c r="U84" s="18">
        <f ca="1">MAX(-Q84+MIN(Q84,AngCal!$B$30),U$11+U$12/(1+EXP((U$13-LOG10($O84))/U$14))+U$15/(1+EXP((U$16-LOG10($O84))/U$17))+U$18/(1+EXP((U$19-LOG10($O84))/U$20)))</f>
        <v>-2.301716818514799E-3</v>
      </c>
      <c r="V84" s="18">
        <f ca="1">MAX(-R84+MIN(R84,AngCal!$B$30),V$11+V$12/(1+EXP((V$13-LOG10($O84))/V$14))+V$15/(1+EXP((V$16-LOG10($O84))/V$17))+V$18/(1+EXP((V$19-LOG10($O84))/V$20)))</f>
        <v>-9.2168249755007813E-4</v>
      </c>
      <c r="W84" s="18">
        <f ca="1">MAX(-S84+MIN(S84,AngCal!$B$30),W$11+W$12/(1+EXP((W$13-LOG10($O84))/W$14))+W$15/(1+EXP((W$16-LOG10($O84))/W$17))+W$18/(1+EXP((W$19-LOG10($O84))/W$20)))</f>
        <v>-1.0597221790719776E-4</v>
      </c>
      <c r="X84" s="18">
        <f t="shared" ca="1" si="8"/>
        <v>0.64420804700740619</v>
      </c>
      <c r="Y84" s="18">
        <f t="shared" ca="1" si="8"/>
        <v>0.67288947754179906</v>
      </c>
      <c r="Z84" s="18">
        <f t="shared" ca="1" si="8"/>
        <v>1</v>
      </c>
      <c r="AA84" s="18">
        <f t="shared" ca="1" si="8"/>
        <v>1.1089978086277117</v>
      </c>
      <c r="AB84" s="18">
        <f t="shared" ca="1" si="9"/>
        <v>1.007480627848039E-2</v>
      </c>
      <c r="AC84" s="18">
        <f t="shared" ca="1" si="9"/>
        <v>1.0883648052232254E-2</v>
      </c>
      <c r="AD84" s="18">
        <f t="shared" ca="1" si="9"/>
        <v>1.2682693056095889E-3</v>
      </c>
      <c r="AE84" s="18">
        <f t="shared" ca="1" si="9"/>
        <v>3.5577770575220655E-3</v>
      </c>
      <c r="AF84" s="18">
        <f ca="1">MAX(-AB84+MIN(AB84,AngCal!$B$30),AF$11+AF$12/(1+EXP((AF$13-LOG10($O84))/AF$14))+AF$15/(1+EXP((AF$16-LOG10($O84))/AF$17))+AF$18/(1+EXP((AF$19-LOG10($O84))/AF$20)))</f>
        <v>0.53569642528675532</v>
      </c>
      <c r="AG84" s="18">
        <f ca="1">MAX(-AC84+MIN(AC84,AngCal!$B$30),AG$11+AG$12/(1+EXP((AG$13-LOG10($O84))/AG$14))+AG$15/(1+EXP((AG$16-LOG10($O84))/AG$17))+AG$18/(1+EXP((AG$19-LOG10($O84))/AG$20)))</f>
        <v>0.51253234349929488</v>
      </c>
      <c r="AH84" s="18">
        <f ca="1">MAX(-AD84+MIN(AD84,AngCal!$B$30),AH$11+AH$12/(1+EXP((AH$13-LOG10($O84))/AH$14))+AH$15/(1+EXP((AH$16-LOG10($O84))/AH$17))+AH$18/(1+EXP((AH$19-LOG10($O84))/AH$20)))</f>
        <v>0.68361944222613458</v>
      </c>
      <c r="AI84" s="18">
        <f ca="1">MAX(-AE84+MIN(AE84,AngCal!$B$30),AI$11+AI$12/(1+EXP((AI$13-LOG10($O84))/AI$14))+AI$15/(1+EXP((AI$16-LOG10($O84))/AI$17))+AI$18/(1+EXP((AI$19-LOG10($O84))/AI$20)))</f>
        <v>0.67830673709413591</v>
      </c>
      <c r="AJ84" s="18">
        <f t="shared" ca="1" si="10"/>
        <v>2.991759119618592</v>
      </c>
      <c r="AK84" s="18">
        <f t="shared" ca="1" si="10"/>
        <v>2.8904383146842494</v>
      </c>
      <c r="AL84" s="18">
        <f t="shared" ca="1" si="10"/>
        <v>3.5706505011115741</v>
      </c>
      <c r="AM84" s="18">
        <f t="shared" ca="1" si="10"/>
        <v>3.5365523246702684</v>
      </c>
      <c r="AN84" s="18">
        <f t="shared" ca="1" si="11"/>
        <v>1</v>
      </c>
      <c r="AO84" s="18">
        <f t="shared" ca="1" si="11"/>
        <v>1</v>
      </c>
      <c r="AP84" s="18">
        <f t="shared" ca="1" si="11"/>
        <v>1</v>
      </c>
      <c r="AQ84" s="18">
        <f t="shared" ca="1" si="11"/>
        <v>1</v>
      </c>
      <c r="AR84" s="18">
        <f t="shared" ca="1" si="12"/>
        <v>0</v>
      </c>
      <c r="AS84" s="18">
        <f t="shared" ca="1" si="12"/>
        <v>0</v>
      </c>
      <c r="AT84" s="18">
        <f t="shared" ca="1" si="12"/>
        <v>0</v>
      </c>
      <c r="AU84" s="18">
        <f t="shared" ca="1" si="12"/>
        <v>0</v>
      </c>
    </row>
    <row r="85" spans="2:47" x14ac:dyDescent="0.15">
      <c r="B85">
        <v>233.56299999999999</v>
      </c>
      <c r="C85">
        <v>20</v>
      </c>
      <c r="D85" s="18">
        <v>6.7820000000000005E-2</v>
      </c>
      <c r="E85" s="18">
        <v>-9.5839999999999995E-2</v>
      </c>
      <c r="F85" s="18">
        <v>1.958</v>
      </c>
      <c r="G85" s="18">
        <v>0.37490000000000001</v>
      </c>
      <c r="H85" s="18">
        <v>0.27739999999999998</v>
      </c>
      <c r="I85" s="18">
        <v>2.8239999999999998</v>
      </c>
      <c r="J85" s="18">
        <v>1.1180000000000001</v>
      </c>
      <c r="K85" s="18">
        <v>-0.24940000000000001</v>
      </c>
      <c r="L85" s="18">
        <v>3.016</v>
      </c>
      <c r="M85" s="18">
        <v>1.0129999999999999</v>
      </c>
      <c r="O85" s="18">
        <f>MAX(MIN(Angle!A98,AngMuon!$P$3),AngMuon!$P$2)</f>
        <v>10</v>
      </c>
      <c r="P85" s="18">
        <f t="shared" ca="1" si="7"/>
        <v>6.5752043293909107E-3</v>
      </c>
      <c r="Q85" s="18">
        <f t="shared" ca="1" si="7"/>
        <v>7.5301561951762359E-3</v>
      </c>
      <c r="R85" s="18">
        <f t="shared" ca="1" si="7"/>
        <v>3.2194560187941762E-3</v>
      </c>
      <c r="S85" s="18">
        <f t="shared" ca="1" si="7"/>
        <v>2.6194648777634888E-3</v>
      </c>
      <c r="T85" s="18">
        <f ca="1">MAX(-P85+MIN(P85,AngCal!$B$30),T$11+T$12/(1+EXP((T$13-LOG10($O85))/T$14))+T$15/(1+EXP((T$16-LOG10($O85))/T$17))+T$18/(1+EXP((T$19-LOG10($O85))/T$20)))</f>
        <v>-8.5519958544558725E-4</v>
      </c>
      <c r="U85" s="18">
        <f ca="1">MAX(-Q85+MIN(Q85,AngCal!$B$30),U$11+U$12/(1+EXP((U$13-LOG10($O85))/U$14))+U$15/(1+EXP((U$16-LOG10($O85))/U$17))+U$18/(1+EXP((U$19-LOG10($O85))/U$20)))</f>
        <v>-2.301716818514799E-3</v>
      </c>
      <c r="V85" s="18">
        <f ca="1">MAX(-R85+MIN(R85,AngCal!$B$30),V$11+V$12/(1+EXP((V$13-LOG10($O85))/V$14))+V$15/(1+EXP((V$16-LOG10($O85))/V$17))+V$18/(1+EXP((V$19-LOG10($O85))/V$20)))</f>
        <v>-9.2168249755007813E-4</v>
      </c>
      <c r="W85" s="18">
        <f ca="1">MAX(-S85+MIN(S85,AngCal!$B$30),W$11+W$12/(1+EXP((W$13-LOG10($O85))/W$14))+W$15/(1+EXP((W$16-LOG10($O85))/W$17))+W$18/(1+EXP((W$19-LOG10($O85))/W$20)))</f>
        <v>-1.0597221790719776E-4</v>
      </c>
      <c r="X85" s="18">
        <f t="shared" ca="1" si="8"/>
        <v>0.64420804700740619</v>
      </c>
      <c r="Y85" s="18">
        <f t="shared" ca="1" si="8"/>
        <v>0.67288947754179906</v>
      </c>
      <c r="Z85" s="18">
        <f t="shared" ca="1" si="8"/>
        <v>1</v>
      </c>
      <c r="AA85" s="18">
        <f t="shared" ca="1" si="8"/>
        <v>1.1089978086277117</v>
      </c>
      <c r="AB85" s="18">
        <f t="shared" ca="1" si="9"/>
        <v>1.007480627848039E-2</v>
      </c>
      <c r="AC85" s="18">
        <f t="shared" ca="1" si="9"/>
        <v>1.0883648052232254E-2</v>
      </c>
      <c r="AD85" s="18">
        <f t="shared" ca="1" si="9"/>
        <v>1.2682693056095889E-3</v>
      </c>
      <c r="AE85" s="18">
        <f t="shared" ca="1" si="9"/>
        <v>3.5577770575220655E-3</v>
      </c>
      <c r="AF85" s="18">
        <f ca="1">MAX(-AB85+MIN(AB85,AngCal!$B$30),AF$11+AF$12/(1+EXP((AF$13-LOG10($O85))/AF$14))+AF$15/(1+EXP((AF$16-LOG10($O85))/AF$17))+AF$18/(1+EXP((AF$19-LOG10($O85))/AF$20)))</f>
        <v>0.53569642528675532</v>
      </c>
      <c r="AG85" s="18">
        <f ca="1">MAX(-AC85+MIN(AC85,AngCal!$B$30),AG$11+AG$12/(1+EXP((AG$13-LOG10($O85))/AG$14))+AG$15/(1+EXP((AG$16-LOG10($O85))/AG$17))+AG$18/(1+EXP((AG$19-LOG10($O85))/AG$20)))</f>
        <v>0.51253234349929488</v>
      </c>
      <c r="AH85" s="18">
        <f ca="1">MAX(-AD85+MIN(AD85,AngCal!$B$30),AH$11+AH$12/(1+EXP((AH$13-LOG10($O85))/AH$14))+AH$15/(1+EXP((AH$16-LOG10($O85))/AH$17))+AH$18/(1+EXP((AH$19-LOG10($O85))/AH$20)))</f>
        <v>0.68361944222613458</v>
      </c>
      <c r="AI85" s="18">
        <f ca="1">MAX(-AE85+MIN(AE85,AngCal!$B$30),AI$11+AI$12/(1+EXP((AI$13-LOG10($O85))/AI$14))+AI$15/(1+EXP((AI$16-LOG10($O85))/AI$17))+AI$18/(1+EXP((AI$19-LOG10($O85))/AI$20)))</f>
        <v>0.67830673709413591</v>
      </c>
      <c r="AJ85" s="18">
        <f t="shared" ca="1" si="10"/>
        <v>2.991759119618592</v>
      </c>
      <c r="AK85" s="18">
        <f t="shared" ca="1" si="10"/>
        <v>2.8904383146842494</v>
      </c>
      <c r="AL85" s="18">
        <f t="shared" ca="1" si="10"/>
        <v>3.5706505011115741</v>
      </c>
      <c r="AM85" s="18">
        <f t="shared" ca="1" si="10"/>
        <v>3.5365523246702684</v>
      </c>
      <c r="AN85" s="18">
        <f t="shared" ca="1" si="11"/>
        <v>1</v>
      </c>
      <c r="AO85" s="18">
        <f t="shared" ca="1" si="11"/>
        <v>1</v>
      </c>
      <c r="AP85" s="18">
        <f t="shared" ca="1" si="11"/>
        <v>1</v>
      </c>
      <c r="AQ85" s="18">
        <f t="shared" ca="1" si="11"/>
        <v>1</v>
      </c>
      <c r="AR85" s="18">
        <f t="shared" ca="1" si="12"/>
        <v>0</v>
      </c>
      <c r="AS85" s="18">
        <f t="shared" ca="1" si="12"/>
        <v>0</v>
      </c>
      <c r="AT85" s="18">
        <f t="shared" ca="1" si="12"/>
        <v>0</v>
      </c>
      <c r="AU85" s="18">
        <f t="shared" ca="1" si="12"/>
        <v>0</v>
      </c>
    </row>
    <row r="86" spans="2:47" x14ac:dyDescent="0.15">
      <c r="B86">
        <v>364.96300000000002</v>
      </c>
      <c r="C86">
        <v>1</v>
      </c>
      <c r="D86" s="18">
        <v>4.2340000000000003E-2</v>
      </c>
      <c r="E86" s="18">
        <v>1.5810000000000001E-2</v>
      </c>
      <c r="F86" s="18">
        <v>1.4790000000000001</v>
      </c>
      <c r="G86" s="18">
        <v>0.54159999999999997</v>
      </c>
      <c r="H86" s="18">
        <v>-5.679E-2</v>
      </c>
      <c r="I86" s="18">
        <v>2.0339999999999998</v>
      </c>
      <c r="J86" s="18">
        <v>0.29849999999999999</v>
      </c>
      <c r="K86" s="18">
        <v>-1.358E-3</v>
      </c>
      <c r="L86" s="18">
        <v>2.282</v>
      </c>
      <c r="M86" s="18">
        <v>4.0300000000000002E-2</v>
      </c>
      <c r="O86" s="18">
        <f>MAX(MIN(Angle!A99,AngMuon!$P$3),AngMuon!$P$2)</f>
        <v>10</v>
      </c>
      <c r="P86" s="18">
        <f t="shared" ca="1" si="7"/>
        <v>6.5752043293909107E-3</v>
      </c>
      <c r="Q86" s="18">
        <f t="shared" ca="1" si="7"/>
        <v>7.5301561951762359E-3</v>
      </c>
      <c r="R86" s="18">
        <f t="shared" ca="1" si="7"/>
        <v>3.2194560187941762E-3</v>
      </c>
      <c r="S86" s="18">
        <f t="shared" ca="1" si="7"/>
        <v>2.6194648777634888E-3</v>
      </c>
      <c r="T86" s="18">
        <f ca="1">MAX(-P86+MIN(P86,AngCal!$B$30),T$11+T$12/(1+EXP((T$13-LOG10($O86))/T$14))+T$15/(1+EXP((T$16-LOG10($O86))/T$17))+T$18/(1+EXP((T$19-LOG10($O86))/T$20)))</f>
        <v>-8.5519958544558725E-4</v>
      </c>
      <c r="U86" s="18">
        <f ca="1">MAX(-Q86+MIN(Q86,AngCal!$B$30),U$11+U$12/(1+EXP((U$13-LOG10($O86))/U$14))+U$15/(1+EXP((U$16-LOG10($O86))/U$17))+U$18/(1+EXP((U$19-LOG10($O86))/U$20)))</f>
        <v>-2.301716818514799E-3</v>
      </c>
      <c r="V86" s="18">
        <f ca="1">MAX(-R86+MIN(R86,AngCal!$B$30),V$11+V$12/(1+EXP((V$13-LOG10($O86))/V$14))+V$15/(1+EXP((V$16-LOG10($O86))/V$17))+V$18/(1+EXP((V$19-LOG10($O86))/V$20)))</f>
        <v>-9.2168249755007813E-4</v>
      </c>
      <c r="W86" s="18">
        <f ca="1">MAX(-S86+MIN(S86,AngCal!$B$30),W$11+W$12/(1+EXP((W$13-LOG10($O86))/W$14))+W$15/(1+EXP((W$16-LOG10($O86))/W$17))+W$18/(1+EXP((W$19-LOG10($O86))/W$20)))</f>
        <v>-1.0597221790719776E-4</v>
      </c>
      <c r="X86" s="18">
        <f t="shared" ca="1" si="8"/>
        <v>0.64420804700740619</v>
      </c>
      <c r="Y86" s="18">
        <f t="shared" ca="1" si="8"/>
        <v>0.67288947754179906</v>
      </c>
      <c r="Z86" s="18">
        <f t="shared" ca="1" si="8"/>
        <v>1</v>
      </c>
      <c r="AA86" s="18">
        <f t="shared" ca="1" si="8"/>
        <v>1.1089978086277117</v>
      </c>
      <c r="AB86" s="18">
        <f t="shared" ca="1" si="9"/>
        <v>1.007480627848039E-2</v>
      </c>
      <c r="AC86" s="18">
        <f t="shared" ca="1" si="9"/>
        <v>1.0883648052232254E-2</v>
      </c>
      <c r="AD86" s="18">
        <f t="shared" ca="1" si="9"/>
        <v>1.2682693056095889E-3</v>
      </c>
      <c r="AE86" s="18">
        <f t="shared" ca="1" si="9"/>
        <v>3.5577770575220655E-3</v>
      </c>
      <c r="AF86" s="18">
        <f ca="1">MAX(-AB86+MIN(AB86,AngCal!$B$30),AF$11+AF$12/(1+EXP((AF$13-LOG10($O86))/AF$14))+AF$15/(1+EXP((AF$16-LOG10($O86))/AF$17))+AF$18/(1+EXP((AF$19-LOG10($O86))/AF$20)))</f>
        <v>0.53569642528675532</v>
      </c>
      <c r="AG86" s="18">
        <f ca="1">MAX(-AC86+MIN(AC86,AngCal!$B$30),AG$11+AG$12/(1+EXP((AG$13-LOG10($O86))/AG$14))+AG$15/(1+EXP((AG$16-LOG10($O86))/AG$17))+AG$18/(1+EXP((AG$19-LOG10($O86))/AG$20)))</f>
        <v>0.51253234349929488</v>
      </c>
      <c r="AH86" s="18">
        <f ca="1">MAX(-AD86+MIN(AD86,AngCal!$B$30),AH$11+AH$12/(1+EXP((AH$13-LOG10($O86))/AH$14))+AH$15/(1+EXP((AH$16-LOG10($O86))/AH$17))+AH$18/(1+EXP((AH$19-LOG10($O86))/AH$20)))</f>
        <v>0.68361944222613458</v>
      </c>
      <c r="AI86" s="18">
        <f ca="1">MAX(-AE86+MIN(AE86,AngCal!$B$30),AI$11+AI$12/(1+EXP((AI$13-LOG10($O86))/AI$14))+AI$15/(1+EXP((AI$16-LOG10($O86))/AI$17))+AI$18/(1+EXP((AI$19-LOG10($O86))/AI$20)))</f>
        <v>0.67830673709413591</v>
      </c>
      <c r="AJ86" s="18">
        <f t="shared" ca="1" si="10"/>
        <v>2.991759119618592</v>
      </c>
      <c r="AK86" s="18">
        <f t="shared" ca="1" si="10"/>
        <v>2.8904383146842494</v>
      </c>
      <c r="AL86" s="18">
        <f t="shared" ca="1" si="10"/>
        <v>3.5706505011115741</v>
      </c>
      <c r="AM86" s="18">
        <f t="shared" ca="1" si="10"/>
        <v>3.5365523246702684</v>
      </c>
      <c r="AN86" s="18">
        <f t="shared" ca="1" si="11"/>
        <v>1</v>
      </c>
      <c r="AO86" s="18">
        <f t="shared" ca="1" si="11"/>
        <v>1</v>
      </c>
      <c r="AP86" s="18">
        <f t="shared" ca="1" si="11"/>
        <v>1</v>
      </c>
      <c r="AQ86" s="18">
        <f t="shared" ca="1" si="11"/>
        <v>1</v>
      </c>
      <c r="AR86" s="18">
        <f t="shared" ca="1" si="12"/>
        <v>0</v>
      </c>
      <c r="AS86" s="18">
        <f t="shared" ca="1" si="12"/>
        <v>0</v>
      </c>
      <c r="AT86" s="18">
        <f t="shared" ca="1" si="12"/>
        <v>0</v>
      </c>
      <c r="AU86" s="18">
        <f t="shared" ca="1" si="12"/>
        <v>0</v>
      </c>
    </row>
    <row r="87" spans="2:47" x14ac:dyDescent="0.15">
      <c r="B87">
        <v>364.96300000000002</v>
      </c>
      <c r="C87">
        <v>3</v>
      </c>
      <c r="D87" s="18">
        <v>4.0509999999999997E-2</v>
      </c>
      <c r="E87" s="18">
        <v>2.7359999999999999E-2</v>
      </c>
      <c r="F87" s="18">
        <v>1.5669999999999999</v>
      </c>
      <c r="G87" s="18">
        <v>0.23619999999999999</v>
      </c>
      <c r="H87" s="18">
        <v>-8.1350000000000006E-2</v>
      </c>
      <c r="I87" s="18">
        <v>1.8979999999999999</v>
      </c>
      <c r="J87" s="18">
        <v>0.32750000000000001</v>
      </c>
      <c r="K87" s="18">
        <v>1.3469999999999999E-2</v>
      </c>
      <c r="L87" s="18">
        <v>0.79400000000000004</v>
      </c>
      <c r="M87" s="18">
        <v>1.151</v>
      </c>
      <c r="O87" s="18">
        <f>MAX(MIN(Angle!A100,AngMuon!$P$3),AngMuon!$P$2)</f>
        <v>10</v>
      </c>
      <c r="P87" s="18">
        <f t="shared" ref="P87:S118" ca="1" si="13">MAX(0,P$11+P$12/(1+EXP((P$13-LOG10($O87))/P$14))+P$15/(1+EXP((P$16-LOG10($O87))/P$17))+P$18/(1+EXP((P$19-LOG10($O87))/P$20)))</f>
        <v>6.5752043293909107E-3</v>
      </c>
      <c r="Q87" s="18">
        <f t="shared" ca="1" si="13"/>
        <v>7.5301561951762359E-3</v>
      </c>
      <c r="R87" s="18">
        <f t="shared" ca="1" si="13"/>
        <v>3.2194560187941762E-3</v>
      </c>
      <c r="S87" s="18">
        <f t="shared" ca="1" si="13"/>
        <v>2.6194648777634888E-3</v>
      </c>
      <c r="T87" s="18">
        <f ca="1">MAX(-P87+MIN(P87,AngCal!$B$30),T$11+T$12/(1+EXP((T$13-LOG10($O87))/T$14))+T$15/(1+EXP((T$16-LOG10($O87))/T$17))+T$18/(1+EXP((T$19-LOG10($O87))/T$20)))</f>
        <v>-8.5519958544558725E-4</v>
      </c>
      <c r="U87" s="18">
        <f ca="1">MAX(-Q87+MIN(Q87,AngCal!$B$30),U$11+U$12/(1+EXP((U$13-LOG10($O87))/U$14))+U$15/(1+EXP((U$16-LOG10($O87))/U$17))+U$18/(1+EXP((U$19-LOG10($O87))/U$20)))</f>
        <v>-2.301716818514799E-3</v>
      </c>
      <c r="V87" s="18">
        <f ca="1">MAX(-R87+MIN(R87,AngCal!$B$30),V$11+V$12/(1+EXP((V$13-LOG10($O87))/V$14))+V$15/(1+EXP((V$16-LOG10($O87))/V$17))+V$18/(1+EXP((V$19-LOG10($O87))/V$20)))</f>
        <v>-9.2168249755007813E-4</v>
      </c>
      <c r="W87" s="18">
        <f ca="1">MAX(-S87+MIN(S87,AngCal!$B$30),W$11+W$12/(1+EXP((W$13-LOG10($O87))/W$14))+W$15/(1+EXP((W$16-LOG10($O87))/W$17))+W$18/(1+EXP((W$19-LOG10($O87))/W$20)))</f>
        <v>-1.0597221790719776E-4</v>
      </c>
      <c r="X87" s="18">
        <f t="shared" ref="X87:AA118" ca="1" si="14">10^(X$11+X$12/(1+EXP((X$13-LOG10($O87))/X$14))+X$15/(1+EXP((X$16-LOG10($O87))/X$17))+X$18/(1+EXP((X$19-LOG10($O87))/X$20)))</f>
        <v>0.64420804700740619</v>
      </c>
      <c r="Y87" s="18">
        <f t="shared" ca="1" si="14"/>
        <v>0.67288947754179906</v>
      </c>
      <c r="Z87" s="18">
        <f t="shared" ca="1" si="14"/>
        <v>1</v>
      </c>
      <c r="AA87" s="18">
        <f t="shared" ca="1" si="14"/>
        <v>1.1089978086277117</v>
      </c>
      <c r="AB87" s="18">
        <f t="shared" ref="AB87:AE118" ca="1" si="15">MAX(0,AB$11+AB$12/(1+EXP((AB$13-LOG10($O87))/AB$14))+AB$15/(1+EXP((AB$16-LOG10($O87))/AB$17))+AB$18/(1+EXP((AB$19-LOG10($O87))/AB$20)))</f>
        <v>1.007480627848039E-2</v>
      </c>
      <c r="AC87" s="18">
        <f t="shared" ca="1" si="15"/>
        <v>1.0883648052232254E-2</v>
      </c>
      <c r="AD87" s="18">
        <f t="shared" ca="1" si="15"/>
        <v>1.2682693056095889E-3</v>
      </c>
      <c r="AE87" s="18">
        <f t="shared" ca="1" si="15"/>
        <v>3.5577770575220655E-3</v>
      </c>
      <c r="AF87" s="18">
        <f ca="1">MAX(-AB87+MIN(AB87,AngCal!$B$30),AF$11+AF$12/(1+EXP((AF$13-LOG10($O87))/AF$14))+AF$15/(1+EXP((AF$16-LOG10($O87))/AF$17))+AF$18/(1+EXP((AF$19-LOG10($O87))/AF$20)))</f>
        <v>0.53569642528675532</v>
      </c>
      <c r="AG87" s="18">
        <f ca="1">MAX(-AC87+MIN(AC87,AngCal!$B$30),AG$11+AG$12/(1+EXP((AG$13-LOG10($O87))/AG$14))+AG$15/(1+EXP((AG$16-LOG10($O87))/AG$17))+AG$18/(1+EXP((AG$19-LOG10($O87))/AG$20)))</f>
        <v>0.51253234349929488</v>
      </c>
      <c r="AH87" s="18">
        <f ca="1">MAX(-AD87+MIN(AD87,AngCal!$B$30),AH$11+AH$12/(1+EXP((AH$13-LOG10($O87))/AH$14))+AH$15/(1+EXP((AH$16-LOG10($O87))/AH$17))+AH$18/(1+EXP((AH$19-LOG10($O87))/AH$20)))</f>
        <v>0.68361944222613458</v>
      </c>
      <c r="AI87" s="18">
        <f ca="1">MAX(-AE87+MIN(AE87,AngCal!$B$30),AI$11+AI$12/(1+EXP((AI$13-LOG10($O87))/AI$14))+AI$15/(1+EXP((AI$16-LOG10($O87))/AI$17))+AI$18/(1+EXP((AI$19-LOG10($O87))/AI$20)))</f>
        <v>0.67830673709413591</v>
      </c>
      <c r="AJ87" s="18">
        <f t="shared" ref="AJ87:AM118" ca="1" si="16">10^(AJ$11+AJ$12/(1+EXP((AJ$13-LOG10($O87))/AJ$14))+AJ$15/(1+EXP((AJ$16-LOG10($O87))/AJ$17))+AJ$18/(1+EXP((AJ$19-LOG10($O87))/AJ$20)))</f>
        <v>2.991759119618592</v>
      </c>
      <c r="AK87" s="18">
        <f t="shared" ca="1" si="16"/>
        <v>2.8904383146842494</v>
      </c>
      <c r="AL87" s="18">
        <f t="shared" ca="1" si="16"/>
        <v>3.5706505011115741</v>
      </c>
      <c r="AM87" s="18">
        <f t="shared" ca="1" si="16"/>
        <v>3.5365523246702684</v>
      </c>
      <c r="AN87" s="18">
        <f t="shared" ref="AN87:AQ118" ca="1" si="17">MAX(0.1,MIN(1,AN$11+AN$12/(1+EXP((AN$13-LOG10($O87))/AN$14))+AN$15/(1+EXP((AN$16-LOG10($O87))/AN$17))+AN$18/(1+EXP((AN$19-LOG10($O87))/AN$20))))</f>
        <v>1</v>
      </c>
      <c r="AO87" s="18">
        <f t="shared" ca="1" si="17"/>
        <v>1</v>
      </c>
      <c r="AP87" s="18">
        <f t="shared" ca="1" si="17"/>
        <v>1</v>
      </c>
      <c r="AQ87" s="18">
        <f t="shared" ca="1" si="17"/>
        <v>1</v>
      </c>
      <c r="AR87" s="18">
        <f t="shared" ref="AR87:AU118" ca="1" si="18">MAX(0,AR$11+AR$12/(1+EXP((AR$13-LOG10($O87))/AR$14))+AR$15/(1+EXP((AR$16-LOG10($O87))/AR$17))+AR$18/(1+EXP((AR$19-LOG10($O87))/AR$20)))</f>
        <v>0</v>
      </c>
      <c r="AS87" s="18">
        <f t="shared" ca="1" si="18"/>
        <v>0</v>
      </c>
      <c r="AT87" s="18">
        <f t="shared" ca="1" si="18"/>
        <v>0</v>
      </c>
      <c r="AU87" s="18">
        <f t="shared" ca="1" si="18"/>
        <v>0</v>
      </c>
    </row>
    <row r="88" spans="2:47" x14ac:dyDescent="0.15">
      <c r="B88">
        <v>364.96300000000002</v>
      </c>
      <c r="C88">
        <v>5</v>
      </c>
      <c r="D88" s="18">
        <v>4.4549999999999999E-2</v>
      </c>
      <c r="E88" s="18">
        <v>-4.5560000000000003E-2</v>
      </c>
      <c r="F88" s="18">
        <v>2.1419999999999999</v>
      </c>
      <c r="G88" s="18">
        <v>0.24360000000000001</v>
      </c>
      <c r="H88" s="18">
        <v>3.65E-3</v>
      </c>
      <c r="I88" s="18">
        <v>2.7050000000000001</v>
      </c>
      <c r="J88" s="18">
        <v>0.218</v>
      </c>
      <c r="K88" s="18">
        <v>-2.6450000000000002E-3</v>
      </c>
      <c r="L88" s="18">
        <v>2.8929999999999998</v>
      </c>
      <c r="M88" s="18">
        <v>0.1731</v>
      </c>
      <c r="O88" s="18">
        <f>MAX(MIN(Angle!A101,AngMuon!$P$3),AngMuon!$P$2)</f>
        <v>10</v>
      </c>
      <c r="P88" s="18">
        <f t="shared" ca="1" si="13"/>
        <v>6.5752043293909107E-3</v>
      </c>
      <c r="Q88" s="18">
        <f t="shared" ca="1" si="13"/>
        <v>7.5301561951762359E-3</v>
      </c>
      <c r="R88" s="18">
        <f t="shared" ca="1" si="13"/>
        <v>3.2194560187941762E-3</v>
      </c>
      <c r="S88" s="18">
        <f t="shared" ca="1" si="13"/>
        <v>2.6194648777634888E-3</v>
      </c>
      <c r="T88" s="18">
        <f ca="1">MAX(-P88+MIN(P88,AngCal!$B$30),T$11+T$12/(1+EXP((T$13-LOG10($O88))/T$14))+T$15/(1+EXP((T$16-LOG10($O88))/T$17))+T$18/(1+EXP((T$19-LOG10($O88))/T$20)))</f>
        <v>-8.5519958544558725E-4</v>
      </c>
      <c r="U88" s="18">
        <f ca="1">MAX(-Q88+MIN(Q88,AngCal!$B$30),U$11+U$12/(1+EXP((U$13-LOG10($O88))/U$14))+U$15/(1+EXP((U$16-LOG10($O88))/U$17))+U$18/(1+EXP((U$19-LOG10($O88))/U$20)))</f>
        <v>-2.301716818514799E-3</v>
      </c>
      <c r="V88" s="18">
        <f ca="1">MAX(-R88+MIN(R88,AngCal!$B$30),V$11+V$12/(1+EXP((V$13-LOG10($O88))/V$14))+V$15/(1+EXP((V$16-LOG10($O88))/V$17))+V$18/(1+EXP((V$19-LOG10($O88))/V$20)))</f>
        <v>-9.2168249755007813E-4</v>
      </c>
      <c r="W88" s="18">
        <f ca="1">MAX(-S88+MIN(S88,AngCal!$B$30),W$11+W$12/(1+EXP((W$13-LOG10($O88))/W$14))+W$15/(1+EXP((W$16-LOG10($O88))/W$17))+W$18/(1+EXP((W$19-LOG10($O88))/W$20)))</f>
        <v>-1.0597221790719776E-4</v>
      </c>
      <c r="X88" s="18">
        <f t="shared" ca="1" si="14"/>
        <v>0.64420804700740619</v>
      </c>
      <c r="Y88" s="18">
        <f t="shared" ca="1" si="14"/>
        <v>0.67288947754179906</v>
      </c>
      <c r="Z88" s="18">
        <f t="shared" ca="1" si="14"/>
        <v>1</v>
      </c>
      <c r="AA88" s="18">
        <f t="shared" ca="1" si="14"/>
        <v>1.1089978086277117</v>
      </c>
      <c r="AB88" s="18">
        <f t="shared" ca="1" si="15"/>
        <v>1.007480627848039E-2</v>
      </c>
      <c r="AC88" s="18">
        <f t="shared" ca="1" si="15"/>
        <v>1.0883648052232254E-2</v>
      </c>
      <c r="AD88" s="18">
        <f t="shared" ca="1" si="15"/>
        <v>1.2682693056095889E-3</v>
      </c>
      <c r="AE88" s="18">
        <f t="shared" ca="1" si="15"/>
        <v>3.5577770575220655E-3</v>
      </c>
      <c r="AF88" s="18">
        <f ca="1">MAX(-AB88+MIN(AB88,AngCal!$B$30),AF$11+AF$12/(1+EXP((AF$13-LOG10($O88))/AF$14))+AF$15/(1+EXP((AF$16-LOG10($O88))/AF$17))+AF$18/(1+EXP((AF$19-LOG10($O88))/AF$20)))</f>
        <v>0.53569642528675532</v>
      </c>
      <c r="AG88" s="18">
        <f ca="1">MAX(-AC88+MIN(AC88,AngCal!$B$30),AG$11+AG$12/(1+EXP((AG$13-LOG10($O88))/AG$14))+AG$15/(1+EXP((AG$16-LOG10($O88))/AG$17))+AG$18/(1+EXP((AG$19-LOG10($O88))/AG$20)))</f>
        <v>0.51253234349929488</v>
      </c>
      <c r="AH88" s="18">
        <f ca="1">MAX(-AD88+MIN(AD88,AngCal!$B$30),AH$11+AH$12/(1+EXP((AH$13-LOG10($O88))/AH$14))+AH$15/(1+EXP((AH$16-LOG10($O88))/AH$17))+AH$18/(1+EXP((AH$19-LOG10($O88))/AH$20)))</f>
        <v>0.68361944222613458</v>
      </c>
      <c r="AI88" s="18">
        <f ca="1">MAX(-AE88+MIN(AE88,AngCal!$B$30),AI$11+AI$12/(1+EXP((AI$13-LOG10($O88))/AI$14))+AI$15/(1+EXP((AI$16-LOG10($O88))/AI$17))+AI$18/(1+EXP((AI$19-LOG10($O88))/AI$20)))</f>
        <v>0.67830673709413591</v>
      </c>
      <c r="AJ88" s="18">
        <f t="shared" ca="1" si="16"/>
        <v>2.991759119618592</v>
      </c>
      <c r="AK88" s="18">
        <f t="shared" ca="1" si="16"/>
        <v>2.8904383146842494</v>
      </c>
      <c r="AL88" s="18">
        <f t="shared" ca="1" si="16"/>
        <v>3.5706505011115741</v>
      </c>
      <c r="AM88" s="18">
        <f t="shared" ca="1" si="16"/>
        <v>3.5365523246702684</v>
      </c>
      <c r="AN88" s="18">
        <f t="shared" ca="1" si="17"/>
        <v>1</v>
      </c>
      <c r="AO88" s="18">
        <f t="shared" ca="1" si="17"/>
        <v>1</v>
      </c>
      <c r="AP88" s="18">
        <f t="shared" ca="1" si="17"/>
        <v>1</v>
      </c>
      <c r="AQ88" s="18">
        <f t="shared" ca="1" si="17"/>
        <v>1</v>
      </c>
      <c r="AR88" s="18">
        <f t="shared" ca="1" si="18"/>
        <v>0</v>
      </c>
      <c r="AS88" s="18">
        <f t="shared" ca="1" si="18"/>
        <v>0</v>
      </c>
      <c r="AT88" s="18">
        <f t="shared" ca="1" si="18"/>
        <v>0</v>
      </c>
      <c r="AU88" s="18">
        <f t="shared" ca="1" si="18"/>
        <v>0</v>
      </c>
    </row>
    <row r="89" spans="2:47" x14ac:dyDescent="0.15">
      <c r="B89">
        <v>364.96300000000002</v>
      </c>
      <c r="C89">
        <v>7</v>
      </c>
      <c r="D89" s="18">
        <v>4.3709999999999999E-2</v>
      </c>
      <c r="E89" s="18">
        <v>2.495E-2</v>
      </c>
      <c r="F89" s="18">
        <v>1.7030000000000001</v>
      </c>
      <c r="G89" s="18">
        <v>0.3523</v>
      </c>
      <c r="H89" s="18">
        <v>-5.9639999999999999E-2</v>
      </c>
      <c r="I89" s="18">
        <v>1.978</v>
      </c>
      <c r="J89" s="18">
        <v>0.30790000000000001</v>
      </c>
      <c r="K89" s="18">
        <v>-9.0229999999999998E-3</v>
      </c>
      <c r="L89" s="18">
        <v>2.2360000000000002</v>
      </c>
      <c r="M89" s="18">
        <v>0.1613</v>
      </c>
      <c r="O89" s="18">
        <f>MAX(MIN(Angle!A102,AngMuon!$P$3),AngMuon!$P$2)</f>
        <v>10</v>
      </c>
      <c r="P89" s="18">
        <f t="shared" ca="1" si="13"/>
        <v>6.5752043293909107E-3</v>
      </c>
      <c r="Q89" s="18">
        <f t="shared" ca="1" si="13"/>
        <v>7.5301561951762359E-3</v>
      </c>
      <c r="R89" s="18">
        <f t="shared" ca="1" si="13"/>
        <v>3.2194560187941762E-3</v>
      </c>
      <c r="S89" s="18">
        <f t="shared" ca="1" si="13"/>
        <v>2.6194648777634888E-3</v>
      </c>
      <c r="T89" s="18">
        <f ca="1">MAX(-P89+MIN(P89,AngCal!$B$30),T$11+T$12/(1+EXP((T$13-LOG10($O89))/T$14))+T$15/(1+EXP((T$16-LOG10($O89))/T$17))+T$18/(1+EXP((T$19-LOG10($O89))/T$20)))</f>
        <v>-8.5519958544558725E-4</v>
      </c>
      <c r="U89" s="18">
        <f ca="1">MAX(-Q89+MIN(Q89,AngCal!$B$30),U$11+U$12/(1+EXP((U$13-LOG10($O89))/U$14))+U$15/(1+EXP((U$16-LOG10($O89))/U$17))+U$18/(1+EXP((U$19-LOG10($O89))/U$20)))</f>
        <v>-2.301716818514799E-3</v>
      </c>
      <c r="V89" s="18">
        <f ca="1">MAX(-R89+MIN(R89,AngCal!$B$30),V$11+V$12/(1+EXP((V$13-LOG10($O89))/V$14))+V$15/(1+EXP((V$16-LOG10($O89))/V$17))+V$18/(1+EXP((V$19-LOG10($O89))/V$20)))</f>
        <v>-9.2168249755007813E-4</v>
      </c>
      <c r="W89" s="18">
        <f ca="1">MAX(-S89+MIN(S89,AngCal!$B$30),W$11+W$12/(1+EXP((W$13-LOG10($O89))/W$14))+W$15/(1+EXP((W$16-LOG10($O89))/W$17))+W$18/(1+EXP((W$19-LOG10($O89))/W$20)))</f>
        <v>-1.0597221790719776E-4</v>
      </c>
      <c r="X89" s="18">
        <f t="shared" ca="1" si="14"/>
        <v>0.64420804700740619</v>
      </c>
      <c r="Y89" s="18">
        <f t="shared" ca="1" si="14"/>
        <v>0.67288947754179906</v>
      </c>
      <c r="Z89" s="18">
        <f t="shared" ca="1" si="14"/>
        <v>1</v>
      </c>
      <c r="AA89" s="18">
        <f t="shared" ca="1" si="14"/>
        <v>1.1089978086277117</v>
      </c>
      <c r="AB89" s="18">
        <f t="shared" ca="1" si="15"/>
        <v>1.007480627848039E-2</v>
      </c>
      <c r="AC89" s="18">
        <f t="shared" ca="1" si="15"/>
        <v>1.0883648052232254E-2</v>
      </c>
      <c r="AD89" s="18">
        <f t="shared" ca="1" si="15"/>
        <v>1.2682693056095889E-3</v>
      </c>
      <c r="AE89" s="18">
        <f t="shared" ca="1" si="15"/>
        <v>3.5577770575220655E-3</v>
      </c>
      <c r="AF89" s="18">
        <f ca="1">MAX(-AB89+MIN(AB89,AngCal!$B$30),AF$11+AF$12/(1+EXP((AF$13-LOG10($O89))/AF$14))+AF$15/(1+EXP((AF$16-LOG10($O89))/AF$17))+AF$18/(1+EXP((AF$19-LOG10($O89))/AF$20)))</f>
        <v>0.53569642528675532</v>
      </c>
      <c r="AG89" s="18">
        <f ca="1">MAX(-AC89+MIN(AC89,AngCal!$B$30),AG$11+AG$12/(1+EXP((AG$13-LOG10($O89))/AG$14))+AG$15/(1+EXP((AG$16-LOG10($O89))/AG$17))+AG$18/(1+EXP((AG$19-LOG10($O89))/AG$20)))</f>
        <v>0.51253234349929488</v>
      </c>
      <c r="AH89" s="18">
        <f ca="1">MAX(-AD89+MIN(AD89,AngCal!$B$30),AH$11+AH$12/(1+EXP((AH$13-LOG10($O89))/AH$14))+AH$15/(1+EXP((AH$16-LOG10($O89))/AH$17))+AH$18/(1+EXP((AH$19-LOG10($O89))/AH$20)))</f>
        <v>0.68361944222613458</v>
      </c>
      <c r="AI89" s="18">
        <f ca="1">MAX(-AE89+MIN(AE89,AngCal!$B$30),AI$11+AI$12/(1+EXP((AI$13-LOG10($O89))/AI$14))+AI$15/(1+EXP((AI$16-LOG10($O89))/AI$17))+AI$18/(1+EXP((AI$19-LOG10($O89))/AI$20)))</f>
        <v>0.67830673709413591</v>
      </c>
      <c r="AJ89" s="18">
        <f t="shared" ca="1" si="16"/>
        <v>2.991759119618592</v>
      </c>
      <c r="AK89" s="18">
        <f t="shared" ca="1" si="16"/>
        <v>2.8904383146842494</v>
      </c>
      <c r="AL89" s="18">
        <f t="shared" ca="1" si="16"/>
        <v>3.5706505011115741</v>
      </c>
      <c r="AM89" s="18">
        <f t="shared" ca="1" si="16"/>
        <v>3.5365523246702684</v>
      </c>
      <c r="AN89" s="18">
        <f t="shared" ca="1" si="17"/>
        <v>1</v>
      </c>
      <c r="AO89" s="18">
        <f t="shared" ca="1" si="17"/>
        <v>1</v>
      </c>
      <c r="AP89" s="18">
        <f t="shared" ca="1" si="17"/>
        <v>1</v>
      </c>
      <c r="AQ89" s="18">
        <f t="shared" ca="1" si="17"/>
        <v>1</v>
      </c>
      <c r="AR89" s="18">
        <f t="shared" ca="1" si="18"/>
        <v>0</v>
      </c>
      <c r="AS89" s="18">
        <f t="shared" ca="1" si="18"/>
        <v>0</v>
      </c>
      <c r="AT89" s="18">
        <f t="shared" ca="1" si="18"/>
        <v>0</v>
      </c>
      <c r="AU89" s="18">
        <f t="shared" ca="1" si="18"/>
        <v>0</v>
      </c>
    </row>
    <row r="90" spans="2:47" x14ac:dyDescent="0.15">
      <c r="B90">
        <v>364.96300000000002</v>
      </c>
      <c r="C90">
        <v>10</v>
      </c>
      <c r="D90" s="18">
        <v>5.7549999999999997E-2</v>
      </c>
      <c r="E90" s="18">
        <v>-4.5949999999999998E-2</v>
      </c>
      <c r="F90" s="18">
        <v>2.1659999999999999</v>
      </c>
      <c r="G90" s="18">
        <v>0.22409999999999999</v>
      </c>
      <c r="H90" s="18">
        <v>-7.6539999999999997E-2</v>
      </c>
      <c r="I90" s="18">
        <v>1.472</v>
      </c>
      <c r="J90" s="18">
        <v>2.4780000000000002</v>
      </c>
      <c r="K90" s="18">
        <v>6.4949999999999994E-2</v>
      </c>
      <c r="L90" s="18">
        <v>2.274</v>
      </c>
      <c r="M90" s="18">
        <v>1.6459999999999999</v>
      </c>
      <c r="O90" s="18">
        <f>MAX(MIN(Angle!A103,AngMuon!$P$3),AngMuon!$P$2)</f>
        <v>10</v>
      </c>
      <c r="P90" s="18">
        <f t="shared" ca="1" si="13"/>
        <v>6.5752043293909107E-3</v>
      </c>
      <c r="Q90" s="18">
        <f t="shared" ca="1" si="13"/>
        <v>7.5301561951762359E-3</v>
      </c>
      <c r="R90" s="18">
        <f t="shared" ca="1" si="13"/>
        <v>3.2194560187941762E-3</v>
      </c>
      <c r="S90" s="18">
        <f t="shared" ca="1" si="13"/>
        <v>2.6194648777634888E-3</v>
      </c>
      <c r="T90" s="18">
        <f ca="1">MAX(-P90+MIN(P90,AngCal!$B$30),T$11+T$12/(1+EXP((T$13-LOG10($O90))/T$14))+T$15/(1+EXP((T$16-LOG10($O90))/T$17))+T$18/(1+EXP((T$19-LOG10($O90))/T$20)))</f>
        <v>-8.5519958544558725E-4</v>
      </c>
      <c r="U90" s="18">
        <f ca="1">MAX(-Q90+MIN(Q90,AngCal!$B$30),U$11+U$12/(1+EXP((U$13-LOG10($O90))/U$14))+U$15/(1+EXP((U$16-LOG10($O90))/U$17))+U$18/(1+EXP((U$19-LOG10($O90))/U$20)))</f>
        <v>-2.301716818514799E-3</v>
      </c>
      <c r="V90" s="18">
        <f ca="1">MAX(-R90+MIN(R90,AngCal!$B$30),V$11+V$12/(1+EXP((V$13-LOG10($O90))/V$14))+V$15/(1+EXP((V$16-LOG10($O90))/V$17))+V$18/(1+EXP((V$19-LOG10($O90))/V$20)))</f>
        <v>-9.2168249755007813E-4</v>
      </c>
      <c r="W90" s="18">
        <f ca="1">MAX(-S90+MIN(S90,AngCal!$B$30),W$11+W$12/(1+EXP((W$13-LOG10($O90))/W$14))+W$15/(1+EXP((W$16-LOG10($O90))/W$17))+W$18/(1+EXP((W$19-LOG10($O90))/W$20)))</f>
        <v>-1.0597221790719776E-4</v>
      </c>
      <c r="X90" s="18">
        <f t="shared" ca="1" si="14"/>
        <v>0.64420804700740619</v>
      </c>
      <c r="Y90" s="18">
        <f t="shared" ca="1" si="14"/>
        <v>0.67288947754179906</v>
      </c>
      <c r="Z90" s="18">
        <f t="shared" ca="1" si="14"/>
        <v>1</v>
      </c>
      <c r="AA90" s="18">
        <f t="shared" ca="1" si="14"/>
        <v>1.1089978086277117</v>
      </c>
      <c r="AB90" s="18">
        <f t="shared" ca="1" si="15"/>
        <v>1.007480627848039E-2</v>
      </c>
      <c r="AC90" s="18">
        <f t="shared" ca="1" si="15"/>
        <v>1.0883648052232254E-2</v>
      </c>
      <c r="AD90" s="18">
        <f t="shared" ca="1" si="15"/>
        <v>1.2682693056095889E-3</v>
      </c>
      <c r="AE90" s="18">
        <f t="shared" ca="1" si="15"/>
        <v>3.5577770575220655E-3</v>
      </c>
      <c r="AF90" s="18">
        <f ca="1">MAX(-AB90+MIN(AB90,AngCal!$B$30),AF$11+AF$12/(1+EXP((AF$13-LOG10($O90))/AF$14))+AF$15/(1+EXP((AF$16-LOG10($O90))/AF$17))+AF$18/(1+EXP((AF$19-LOG10($O90))/AF$20)))</f>
        <v>0.53569642528675532</v>
      </c>
      <c r="AG90" s="18">
        <f ca="1">MAX(-AC90+MIN(AC90,AngCal!$B$30),AG$11+AG$12/(1+EXP((AG$13-LOG10($O90))/AG$14))+AG$15/(1+EXP((AG$16-LOG10($O90))/AG$17))+AG$18/(1+EXP((AG$19-LOG10($O90))/AG$20)))</f>
        <v>0.51253234349929488</v>
      </c>
      <c r="AH90" s="18">
        <f ca="1">MAX(-AD90+MIN(AD90,AngCal!$B$30),AH$11+AH$12/(1+EXP((AH$13-LOG10($O90))/AH$14))+AH$15/(1+EXP((AH$16-LOG10($O90))/AH$17))+AH$18/(1+EXP((AH$19-LOG10($O90))/AH$20)))</f>
        <v>0.68361944222613458</v>
      </c>
      <c r="AI90" s="18">
        <f ca="1">MAX(-AE90+MIN(AE90,AngCal!$B$30),AI$11+AI$12/(1+EXP((AI$13-LOG10($O90))/AI$14))+AI$15/(1+EXP((AI$16-LOG10($O90))/AI$17))+AI$18/(1+EXP((AI$19-LOG10($O90))/AI$20)))</f>
        <v>0.67830673709413591</v>
      </c>
      <c r="AJ90" s="18">
        <f t="shared" ca="1" si="16"/>
        <v>2.991759119618592</v>
      </c>
      <c r="AK90" s="18">
        <f t="shared" ca="1" si="16"/>
        <v>2.8904383146842494</v>
      </c>
      <c r="AL90" s="18">
        <f t="shared" ca="1" si="16"/>
        <v>3.5706505011115741</v>
      </c>
      <c r="AM90" s="18">
        <f t="shared" ca="1" si="16"/>
        <v>3.5365523246702684</v>
      </c>
      <c r="AN90" s="18">
        <f t="shared" ca="1" si="17"/>
        <v>1</v>
      </c>
      <c r="AO90" s="18">
        <f t="shared" ca="1" si="17"/>
        <v>1</v>
      </c>
      <c r="AP90" s="18">
        <f t="shared" ca="1" si="17"/>
        <v>1</v>
      </c>
      <c r="AQ90" s="18">
        <f t="shared" ca="1" si="17"/>
        <v>1</v>
      </c>
      <c r="AR90" s="18">
        <f t="shared" ca="1" si="18"/>
        <v>0</v>
      </c>
      <c r="AS90" s="18">
        <f t="shared" ca="1" si="18"/>
        <v>0</v>
      </c>
      <c r="AT90" s="18">
        <f t="shared" ca="1" si="18"/>
        <v>0</v>
      </c>
      <c r="AU90" s="18">
        <f t="shared" ca="1" si="18"/>
        <v>0</v>
      </c>
    </row>
    <row r="91" spans="2:47" x14ac:dyDescent="0.15">
      <c r="B91">
        <v>364.96300000000002</v>
      </c>
      <c r="C91">
        <v>15</v>
      </c>
      <c r="D91" s="18">
        <v>4.002E-2</v>
      </c>
      <c r="E91" s="18">
        <v>3.6159999999999998E-2</v>
      </c>
      <c r="F91" s="18">
        <v>1.7949999999999999</v>
      </c>
      <c r="G91" s="18">
        <v>0.34899999999999998</v>
      </c>
      <c r="H91" s="18">
        <v>-6.7409999999999998E-2</v>
      </c>
      <c r="I91" s="18">
        <v>2.097</v>
      </c>
      <c r="J91" s="18">
        <v>0.24179999999999999</v>
      </c>
      <c r="K91" s="18">
        <v>-8.7679999999999998E-3</v>
      </c>
      <c r="L91" s="18">
        <v>1.8680000000000001</v>
      </c>
      <c r="M91" s="18">
        <v>0.66310000000000002</v>
      </c>
      <c r="O91" s="18">
        <f>MAX(MIN(Angle!A104,AngMuon!$P$3),AngMuon!$P$2)</f>
        <v>10</v>
      </c>
      <c r="P91" s="18">
        <f t="shared" ca="1" si="13"/>
        <v>6.5752043293909107E-3</v>
      </c>
      <c r="Q91" s="18">
        <f t="shared" ca="1" si="13"/>
        <v>7.5301561951762359E-3</v>
      </c>
      <c r="R91" s="18">
        <f t="shared" ca="1" si="13"/>
        <v>3.2194560187941762E-3</v>
      </c>
      <c r="S91" s="18">
        <f t="shared" ca="1" si="13"/>
        <v>2.6194648777634888E-3</v>
      </c>
      <c r="T91" s="18">
        <f ca="1">MAX(-P91+MIN(P91,AngCal!$B$30),T$11+T$12/(1+EXP((T$13-LOG10($O91))/T$14))+T$15/(1+EXP((T$16-LOG10($O91))/T$17))+T$18/(1+EXP((T$19-LOG10($O91))/T$20)))</f>
        <v>-8.5519958544558725E-4</v>
      </c>
      <c r="U91" s="18">
        <f ca="1">MAX(-Q91+MIN(Q91,AngCal!$B$30),U$11+U$12/(1+EXP((U$13-LOG10($O91))/U$14))+U$15/(1+EXP((U$16-LOG10($O91))/U$17))+U$18/(1+EXP((U$19-LOG10($O91))/U$20)))</f>
        <v>-2.301716818514799E-3</v>
      </c>
      <c r="V91" s="18">
        <f ca="1">MAX(-R91+MIN(R91,AngCal!$B$30),V$11+V$12/(1+EXP((V$13-LOG10($O91))/V$14))+V$15/(1+EXP((V$16-LOG10($O91))/V$17))+V$18/(1+EXP((V$19-LOG10($O91))/V$20)))</f>
        <v>-9.2168249755007813E-4</v>
      </c>
      <c r="W91" s="18">
        <f ca="1">MAX(-S91+MIN(S91,AngCal!$B$30),W$11+W$12/(1+EXP((W$13-LOG10($O91))/W$14))+W$15/(1+EXP((W$16-LOG10($O91))/W$17))+W$18/(1+EXP((W$19-LOG10($O91))/W$20)))</f>
        <v>-1.0597221790719776E-4</v>
      </c>
      <c r="X91" s="18">
        <f t="shared" ca="1" si="14"/>
        <v>0.64420804700740619</v>
      </c>
      <c r="Y91" s="18">
        <f t="shared" ca="1" si="14"/>
        <v>0.67288947754179906</v>
      </c>
      <c r="Z91" s="18">
        <f t="shared" ca="1" si="14"/>
        <v>1</v>
      </c>
      <c r="AA91" s="18">
        <f t="shared" ca="1" si="14"/>
        <v>1.1089978086277117</v>
      </c>
      <c r="AB91" s="18">
        <f t="shared" ca="1" si="15"/>
        <v>1.007480627848039E-2</v>
      </c>
      <c r="AC91" s="18">
        <f t="shared" ca="1" si="15"/>
        <v>1.0883648052232254E-2</v>
      </c>
      <c r="AD91" s="18">
        <f t="shared" ca="1" si="15"/>
        <v>1.2682693056095889E-3</v>
      </c>
      <c r="AE91" s="18">
        <f t="shared" ca="1" si="15"/>
        <v>3.5577770575220655E-3</v>
      </c>
      <c r="AF91" s="18">
        <f ca="1">MAX(-AB91+MIN(AB91,AngCal!$B$30),AF$11+AF$12/(1+EXP((AF$13-LOG10($O91))/AF$14))+AF$15/(1+EXP((AF$16-LOG10($O91))/AF$17))+AF$18/(1+EXP((AF$19-LOG10($O91))/AF$20)))</f>
        <v>0.53569642528675532</v>
      </c>
      <c r="AG91" s="18">
        <f ca="1">MAX(-AC91+MIN(AC91,AngCal!$B$30),AG$11+AG$12/(1+EXP((AG$13-LOG10($O91))/AG$14))+AG$15/(1+EXP((AG$16-LOG10($O91))/AG$17))+AG$18/(1+EXP((AG$19-LOG10($O91))/AG$20)))</f>
        <v>0.51253234349929488</v>
      </c>
      <c r="AH91" s="18">
        <f ca="1">MAX(-AD91+MIN(AD91,AngCal!$B$30),AH$11+AH$12/(1+EXP((AH$13-LOG10($O91))/AH$14))+AH$15/(1+EXP((AH$16-LOG10($O91))/AH$17))+AH$18/(1+EXP((AH$19-LOG10($O91))/AH$20)))</f>
        <v>0.68361944222613458</v>
      </c>
      <c r="AI91" s="18">
        <f ca="1">MAX(-AE91+MIN(AE91,AngCal!$B$30),AI$11+AI$12/(1+EXP((AI$13-LOG10($O91))/AI$14))+AI$15/(1+EXP((AI$16-LOG10($O91))/AI$17))+AI$18/(1+EXP((AI$19-LOG10($O91))/AI$20)))</f>
        <v>0.67830673709413591</v>
      </c>
      <c r="AJ91" s="18">
        <f t="shared" ca="1" si="16"/>
        <v>2.991759119618592</v>
      </c>
      <c r="AK91" s="18">
        <f t="shared" ca="1" si="16"/>
        <v>2.8904383146842494</v>
      </c>
      <c r="AL91" s="18">
        <f t="shared" ca="1" si="16"/>
        <v>3.5706505011115741</v>
      </c>
      <c r="AM91" s="18">
        <f t="shared" ca="1" si="16"/>
        <v>3.5365523246702684</v>
      </c>
      <c r="AN91" s="18">
        <f t="shared" ca="1" si="17"/>
        <v>1</v>
      </c>
      <c r="AO91" s="18">
        <f t="shared" ca="1" si="17"/>
        <v>1</v>
      </c>
      <c r="AP91" s="18">
        <f t="shared" ca="1" si="17"/>
        <v>1</v>
      </c>
      <c r="AQ91" s="18">
        <f t="shared" ca="1" si="17"/>
        <v>1</v>
      </c>
      <c r="AR91" s="18">
        <f t="shared" ca="1" si="18"/>
        <v>0</v>
      </c>
      <c r="AS91" s="18">
        <f t="shared" ca="1" si="18"/>
        <v>0</v>
      </c>
      <c r="AT91" s="18">
        <f t="shared" ca="1" si="18"/>
        <v>0</v>
      </c>
      <c r="AU91" s="18">
        <f t="shared" ca="1" si="18"/>
        <v>0</v>
      </c>
    </row>
    <row r="92" spans="2:47" x14ac:dyDescent="0.15">
      <c r="B92">
        <v>364.96300000000002</v>
      </c>
      <c r="C92">
        <v>20</v>
      </c>
      <c r="D92" s="18">
        <v>3.3180000000000001E-2</v>
      </c>
      <c r="E92" s="18">
        <v>-6.386E-2</v>
      </c>
      <c r="F92" s="18">
        <v>2.25</v>
      </c>
      <c r="G92" s="18">
        <v>0.2155</v>
      </c>
      <c r="H92" s="18">
        <v>2.0789999999999999E-2</v>
      </c>
      <c r="I92" s="18">
        <v>1.542</v>
      </c>
      <c r="J92" s="18">
        <v>0.39710000000000001</v>
      </c>
      <c r="K92" s="18">
        <v>9.8799999999999999E-3</v>
      </c>
      <c r="L92" s="18">
        <v>2.4849999999999999</v>
      </c>
      <c r="M92" s="18">
        <v>8.1600000000000006E-2</v>
      </c>
      <c r="O92" s="18">
        <f>MAX(MIN(Angle!A105,AngMuon!$P$3),AngMuon!$P$2)</f>
        <v>10</v>
      </c>
      <c r="P92" s="18">
        <f t="shared" ca="1" si="13"/>
        <v>6.5752043293909107E-3</v>
      </c>
      <c r="Q92" s="18">
        <f t="shared" ca="1" si="13"/>
        <v>7.5301561951762359E-3</v>
      </c>
      <c r="R92" s="18">
        <f t="shared" ca="1" si="13"/>
        <v>3.2194560187941762E-3</v>
      </c>
      <c r="S92" s="18">
        <f t="shared" ca="1" si="13"/>
        <v>2.6194648777634888E-3</v>
      </c>
      <c r="T92" s="18">
        <f ca="1">MAX(-P92+MIN(P92,AngCal!$B$30),T$11+T$12/(1+EXP((T$13-LOG10($O92))/T$14))+T$15/(1+EXP((T$16-LOG10($O92))/T$17))+T$18/(1+EXP((T$19-LOG10($O92))/T$20)))</f>
        <v>-8.5519958544558725E-4</v>
      </c>
      <c r="U92" s="18">
        <f ca="1">MAX(-Q92+MIN(Q92,AngCal!$B$30),U$11+U$12/(1+EXP((U$13-LOG10($O92))/U$14))+U$15/(1+EXP((U$16-LOG10($O92))/U$17))+U$18/(1+EXP((U$19-LOG10($O92))/U$20)))</f>
        <v>-2.301716818514799E-3</v>
      </c>
      <c r="V92" s="18">
        <f ca="1">MAX(-R92+MIN(R92,AngCal!$B$30),V$11+V$12/(1+EXP((V$13-LOG10($O92))/V$14))+V$15/(1+EXP((V$16-LOG10($O92))/V$17))+V$18/(1+EXP((V$19-LOG10($O92))/V$20)))</f>
        <v>-9.2168249755007813E-4</v>
      </c>
      <c r="W92" s="18">
        <f ca="1">MAX(-S92+MIN(S92,AngCal!$B$30),W$11+W$12/(1+EXP((W$13-LOG10($O92))/W$14))+W$15/(1+EXP((W$16-LOG10($O92))/W$17))+W$18/(1+EXP((W$19-LOG10($O92))/W$20)))</f>
        <v>-1.0597221790719776E-4</v>
      </c>
      <c r="X92" s="18">
        <f t="shared" ca="1" si="14"/>
        <v>0.64420804700740619</v>
      </c>
      <c r="Y92" s="18">
        <f t="shared" ca="1" si="14"/>
        <v>0.67288947754179906</v>
      </c>
      <c r="Z92" s="18">
        <f t="shared" ca="1" si="14"/>
        <v>1</v>
      </c>
      <c r="AA92" s="18">
        <f t="shared" ca="1" si="14"/>
        <v>1.1089978086277117</v>
      </c>
      <c r="AB92" s="18">
        <f t="shared" ca="1" si="15"/>
        <v>1.007480627848039E-2</v>
      </c>
      <c r="AC92" s="18">
        <f t="shared" ca="1" si="15"/>
        <v>1.0883648052232254E-2</v>
      </c>
      <c r="AD92" s="18">
        <f t="shared" ca="1" si="15"/>
        <v>1.2682693056095889E-3</v>
      </c>
      <c r="AE92" s="18">
        <f t="shared" ca="1" si="15"/>
        <v>3.5577770575220655E-3</v>
      </c>
      <c r="AF92" s="18">
        <f ca="1">MAX(-AB92+MIN(AB92,AngCal!$B$30),AF$11+AF$12/(1+EXP((AF$13-LOG10($O92))/AF$14))+AF$15/(1+EXP((AF$16-LOG10($O92))/AF$17))+AF$18/(1+EXP((AF$19-LOG10($O92))/AF$20)))</f>
        <v>0.53569642528675532</v>
      </c>
      <c r="AG92" s="18">
        <f ca="1">MAX(-AC92+MIN(AC92,AngCal!$B$30),AG$11+AG$12/(1+EXP((AG$13-LOG10($O92))/AG$14))+AG$15/(1+EXP((AG$16-LOG10($O92))/AG$17))+AG$18/(1+EXP((AG$19-LOG10($O92))/AG$20)))</f>
        <v>0.51253234349929488</v>
      </c>
      <c r="AH92" s="18">
        <f ca="1">MAX(-AD92+MIN(AD92,AngCal!$B$30),AH$11+AH$12/(1+EXP((AH$13-LOG10($O92))/AH$14))+AH$15/(1+EXP((AH$16-LOG10($O92))/AH$17))+AH$18/(1+EXP((AH$19-LOG10($O92))/AH$20)))</f>
        <v>0.68361944222613458</v>
      </c>
      <c r="AI92" s="18">
        <f ca="1">MAX(-AE92+MIN(AE92,AngCal!$B$30),AI$11+AI$12/(1+EXP((AI$13-LOG10($O92))/AI$14))+AI$15/(1+EXP((AI$16-LOG10($O92))/AI$17))+AI$18/(1+EXP((AI$19-LOG10($O92))/AI$20)))</f>
        <v>0.67830673709413591</v>
      </c>
      <c r="AJ92" s="18">
        <f t="shared" ca="1" si="16"/>
        <v>2.991759119618592</v>
      </c>
      <c r="AK92" s="18">
        <f t="shared" ca="1" si="16"/>
        <v>2.8904383146842494</v>
      </c>
      <c r="AL92" s="18">
        <f t="shared" ca="1" si="16"/>
        <v>3.5706505011115741</v>
      </c>
      <c r="AM92" s="18">
        <f t="shared" ca="1" si="16"/>
        <v>3.5365523246702684</v>
      </c>
      <c r="AN92" s="18">
        <f t="shared" ca="1" si="17"/>
        <v>1</v>
      </c>
      <c r="AO92" s="18">
        <f t="shared" ca="1" si="17"/>
        <v>1</v>
      </c>
      <c r="AP92" s="18">
        <f t="shared" ca="1" si="17"/>
        <v>1</v>
      </c>
      <c r="AQ92" s="18">
        <f t="shared" ca="1" si="17"/>
        <v>1</v>
      </c>
      <c r="AR92" s="18">
        <f t="shared" ca="1" si="18"/>
        <v>0</v>
      </c>
      <c r="AS92" s="18">
        <f t="shared" ca="1" si="18"/>
        <v>0</v>
      </c>
      <c r="AT92" s="18">
        <f t="shared" ca="1" si="18"/>
        <v>0</v>
      </c>
      <c r="AU92" s="18">
        <f t="shared" ca="1" si="18"/>
        <v>0</v>
      </c>
    </row>
    <row r="93" spans="2:47" x14ac:dyDescent="0.15">
      <c r="B93">
        <v>483.56299999999999</v>
      </c>
      <c r="C93">
        <v>1</v>
      </c>
      <c r="D93" s="18">
        <v>1.866E-2</v>
      </c>
      <c r="E93" s="18">
        <v>4.3220000000000001E-2</v>
      </c>
      <c r="F93" s="18">
        <v>0.87109999999999999</v>
      </c>
      <c r="G93" s="18">
        <v>0.54279999999999995</v>
      </c>
      <c r="H93" s="18">
        <v>-3.422E-2</v>
      </c>
      <c r="I93" s="18">
        <v>1.2569999999999999</v>
      </c>
      <c r="J93" s="18">
        <v>0.32650000000000001</v>
      </c>
      <c r="K93" s="18">
        <v>-2.7660000000000001E-2</v>
      </c>
      <c r="L93" s="18">
        <v>2.1819999999999999</v>
      </c>
      <c r="M93" s="18">
        <v>0.26050000000000001</v>
      </c>
      <c r="O93" s="18">
        <f>MAX(MIN(Angle!A106,AngMuon!$P$3),AngMuon!$P$2)</f>
        <v>10</v>
      </c>
      <c r="P93" s="18">
        <f t="shared" ca="1" si="13"/>
        <v>6.5752043293909107E-3</v>
      </c>
      <c r="Q93" s="18">
        <f t="shared" ca="1" si="13"/>
        <v>7.5301561951762359E-3</v>
      </c>
      <c r="R93" s="18">
        <f t="shared" ca="1" si="13"/>
        <v>3.2194560187941762E-3</v>
      </c>
      <c r="S93" s="18">
        <f t="shared" ca="1" si="13"/>
        <v>2.6194648777634888E-3</v>
      </c>
      <c r="T93" s="18">
        <f ca="1">MAX(-P93+MIN(P93,AngCal!$B$30),T$11+T$12/(1+EXP((T$13-LOG10($O93))/T$14))+T$15/(1+EXP((T$16-LOG10($O93))/T$17))+T$18/(1+EXP((T$19-LOG10($O93))/T$20)))</f>
        <v>-8.5519958544558725E-4</v>
      </c>
      <c r="U93" s="18">
        <f ca="1">MAX(-Q93+MIN(Q93,AngCal!$B$30),U$11+U$12/(1+EXP((U$13-LOG10($O93))/U$14))+U$15/(1+EXP((U$16-LOG10($O93))/U$17))+U$18/(1+EXP((U$19-LOG10($O93))/U$20)))</f>
        <v>-2.301716818514799E-3</v>
      </c>
      <c r="V93" s="18">
        <f ca="1">MAX(-R93+MIN(R93,AngCal!$B$30),V$11+V$12/(1+EXP((V$13-LOG10($O93))/V$14))+V$15/(1+EXP((V$16-LOG10($O93))/V$17))+V$18/(1+EXP((V$19-LOG10($O93))/V$20)))</f>
        <v>-9.2168249755007813E-4</v>
      </c>
      <c r="W93" s="18">
        <f ca="1">MAX(-S93+MIN(S93,AngCal!$B$30),W$11+W$12/(1+EXP((W$13-LOG10($O93))/W$14))+W$15/(1+EXP((W$16-LOG10($O93))/W$17))+W$18/(1+EXP((W$19-LOG10($O93))/W$20)))</f>
        <v>-1.0597221790719776E-4</v>
      </c>
      <c r="X93" s="18">
        <f t="shared" ca="1" si="14"/>
        <v>0.64420804700740619</v>
      </c>
      <c r="Y93" s="18">
        <f t="shared" ca="1" si="14"/>
        <v>0.67288947754179906</v>
      </c>
      <c r="Z93" s="18">
        <f t="shared" ca="1" si="14"/>
        <v>1</v>
      </c>
      <c r="AA93" s="18">
        <f t="shared" ca="1" si="14"/>
        <v>1.1089978086277117</v>
      </c>
      <c r="AB93" s="18">
        <f t="shared" ca="1" si="15"/>
        <v>1.007480627848039E-2</v>
      </c>
      <c r="AC93" s="18">
        <f t="shared" ca="1" si="15"/>
        <v>1.0883648052232254E-2</v>
      </c>
      <c r="AD93" s="18">
        <f t="shared" ca="1" si="15"/>
        <v>1.2682693056095889E-3</v>
      </c>
      <c r="AE93" s="18">
        <f t="shared" ca="1" si="15"/>
        <v>3.5577770575220655E-3</v>
      </c>
      <c r="AF93" s="18">
        <f ca="1">MAX(-AB93+MIN(AB93,AngCal!$B$30),AF$11+AF$12/(1+EXP((AF$13-LOG10($O93))/AF$14))+AF$15/(1+EXP((AF$16-LOG10($O93))/AF$17))+AF$18/(1+EXP((AF$19-LOG10($O93))/AF$20)))</f>
        <v>0.53569642528675532</v>
      </c>
      <c r="AG93" s="18">
        <f ca="1">MAX(-AC93+MIN(AC93,AngCal!$B$30),AG$11+AG$12/(1+EXP((AG$13-LOG10($O93))/AG$14))+AG$15/(1+EXP((AG$16-LOG10($O93))/AG$17))+AG$18/(1+EXP((AG$19-LOG10($O93))/AG$20)))</f>
        <v>0.51253234349929488</v>
      </c>
      <c r="AH93" s="18">
        <f ca="1">MAX(-AD93+MIN(AD93,AngCal!$B$30),AH$11+AH$12/(1+EXP((AH$13-LOG10($O93))/AH$14))+AH$15/(1+EXP((AH$16-LOG10($O93))/AH$17))+AH$18/(1+EXP((AH$19-LOG10($O93))/AH$20)))</f>
        <v>0.68361944222613458</v>
      </c>
      <c r="AI93" s="18">
        <f ca="1">MAX(-AE93+MIN(AE93,AngCal!$B$30),AI$11+AI$12/(1+EXP((AI$13-LOG10($O93))/AI$14))+AI$15/(1+EXP((AI$16-LOG10($O93))/AI$17))+AI$18/(1+EXP((AI$19-LOG10($O93))/AI$20)))</f>
        <v>0.67830673709413591</v>
      </c>
      <c r="AJ93" s="18">
        <f t="shared" ca="1" si="16"/>
        <v>2.991759119618592</v>
      </c>
      <c r="AK93" s="18">
        <f t="shared" ca="1" si="16"/>
        <v>2.8904383146842494</v>
      </c>
      <c r="AL93" s="18">
        <f t="shared" ca="1" si="16"/>
        <v>3.5706505011115741</v>
      </c>
      <c r="AM93" s="18">
        <f t="shared" ca="1" si="16"/>
        <v>3.5365523246702684</v>
      </c>
      <c r="AN93" s="18">
        <f t="shared" ca="1" si="17"/>
        <v>1</v>
      </c>
      <c r="AO93" s="18">
        <f t="shared" ca="1" si="17"/>
        <v>1</v>
      </c>
      <c r="AP93" s="18">
        <f t="shared" ca="1" si="17"/>
        <v>1</v>
      </c>
      <c r="AQ93" s="18">
        <f t="shared" ca="1" si="17"/>
        <v>1</v>
      </c>
      <c r="AR93" s="18">
        <f t="shared" ca="1" si="18"/>
        <v>0</v>
      </c>
      <c r="AS93" s="18">
        <f t="shared" ca="1" si="18"/>
        <v>0</v>
      </c>
      <c r="AT93" s="18">
        <f t="shared" ca="1" si="18"/>
        <v>0</v>
      </c>
      <c r="AU93" s="18">
        <f t="shared" ca="1" si="18"/>
        <v>0</v>
      </c>
    </row>
    <row r="94" spans="2:47" x14ac:dyDescent="0.15">
      <c r="B94">
        <v>483.56299999999999</v>
      </c>
      <c r="C94">
        <v>3</v>
      </c>
      <c r="D94" s="18">
        <v>2.7830000000000001E-2</v>
      </c>
      <c r="E94" s="18">
        <v>2.215E-2</v>
      </c>
      <c r="F94" s="18">
        <v>1.105</v>
      </c>
      <c r="G94" s="18">
        <v>0.61150000000000004</v>
      </c>
      <c r="H94" s="18">
        <v>-2.7009999999999999E-2</v>
      </c>
      <c r="I94" s="18">
        <v>1.431</v>
      </c>
      <c r="J94" s="18">
        <v>0.36809999999999998</v>
      </c>
      <c r="K94" s="18">
        <v>-2.2970000000000001E-2</v>
      </c>
      <c r="L94" s="18">
        <v>2.2200000000000002</v>
      </c>
      <c r="M94" s="18">
        <v>0.24809999999999999</v>
      </c>
      <c r="O94" s="18">
        <f>MAX(MIN(Angle!A107,AngMuon!$P$3),AngMuon!$P$2)</f>
        <v>10</v>
      </c>
      <c r="P94" s="18">
        <f t="shared" ca="1" si="13"/>
        <v>6.5752043293909107E-3</v>
      </c>
      <c r="Q94" s="18">
        <f t="shared" ca="1" si="13"/>
        <v>7.5301561951762359E-3</v>
      </c>
      <c r="R94" s="18">
        <f t="shared" ca="1" si="13"/>
        <v>3.2194560187941762E-3</v>
      </c>
      <c r="S94" s="18">
        <f t="shared" ca="1" si="13"/>
        <v>2.6194648777634888E-3</v>
      </c>
      <c r="T94" s="18">
        <f ca="1">MAX(-P94+MIN(P94,AngCal!$B$30),T$11+T$12/(1+EXP((T$13-LOG10($O94))/T$14))+T$15/(1+EXP((T$16-LOG10($O94))/T$17))+T$18/(1+EXP((T$19-LOG10($O94))/T$20)))</f>
        <v>-8.5519958544558725E-4</v>
      </c>
      <c r="U94" s="18">
        <f ca="1">MAX(-Q94+MIN(Q94,AngCal!$B$30),U$11+U$12/(1+EXP((U$13-LOG10($O94))/U$14))+U$15/(1+EXP((U$16-LOG10($O94))/U$17))+U$18/(1+EXP((U$19-LOG10($O94))/U$20)))</f>
        <v>-2.301716818514799E-3</v>
      </c>
      <c r="V94" s="18">
        <f ca="1">MAX(-R94+MIN(R94,AngCal!$B$30),V$11+V$12/(1+EXP((V$13-LOG10($O94))/V$14))+V$15/(1+EXP((V$16-LOG10($O94))/V$17))+V$18/(1+EXP((V$19-LOG10($O94))/V$20)))</f>
        <v>-9.2168249755007813E-4</v>
      </c>
      <c r="W94" s="18">
        <f ca="1">MAX(-S94+MIN(S94,AngCal!$B$30),W$11+W$12/(1+EXP((W$13-LOG10($O94))/W$14))+W$15/(1+EXP((W$16-LOG10($O94))/W$17))+W$18/(1+EXP((W$19-LOG10($O94))/W$20)))</f>
        <v>-1.0597221790719776E-4</v>
      </c>
      <c r="X94" s="18">
        <f t="shared" ca="1" si="14"/>
        <v>0.64420804700740619</v>
      </c>
      <c r="Y94" s="18">
        <f t="shared" ca="1" si="14"/>
        <v>0.67288947754179906</v>
      </c>
      <c r="Z94" s="18">
        <f t="shared" ca="1" si="14"/>
        <v>1</v>
      </c>
      <c r="AA94" s="18">
        <f t="shared" ca="1" si="14"/>
        <v>1.1089978086277117</v>
      </c>
      <c r="AB94" s="18">
        <f t="shared" ca="1" si="15"/>
        <v>1.007480627848039E-2</v>
      </c>
      <c r="AC94" s="18">
        <f t="shared" ca="1" si="15"/>
        <v>1.0883648052232254E-2</v>
      </c>
      <c r="AD94" s="18">
        <f t="shared" ca="1" si="15"/>
        <v>1.2682693056095889E-3</v>
      </c>
      <c r="AE94" s="18">
        <f t="shared" ca="1" si="15"/>
        <v>3.5577770575220655E-3</v>
      </c>
      <c r="AF94" s="18">
        <f ca="1">MAX(-AB94+MIN(AB94,AngCal!$B$30),AF$11+AF$12/(1+EXP((AF$13-LOG10($O94))/AF$14))+AF$15/(1+EXP((AF$16-LOG10($O94))/AF$17))+AF$18/(1+EXP((AF$19-LOG10($O94))/AF$20)))</f>
        <v>0.53569642528675532</v>
      </c>
      <c r="AG94" s="18">
        <f ca="1">MAX(-AC94+MIN(AC94,AngCal!$B$30),AG$11+AG$12/(1+EXP((AG$13-LOG10($O94))/AG$14))+AG$15/(1+EXP((AG$16-LOG10($O94))/AG$17))+AG$18/(1+EXP((AG$19-LOG10($O94))/AG$20)))</f>
        <v>0.51253234349929488</v>
      </c>
      <c r="AH94" s="18">
        <f ca="1">MAX(-AD94+MIN(AD94,AngCal!$B$30),AH$11+AH$12/(1+EXP((AH$13-LOG10($O94))/AH$14))+AH$15/(1+EXP((AH$16-LOG10($O94))/AH$17))+AH$18/(1+EXP((AH$19-LOG10($O94))/AH$20)))</f>
        <v>0.68361944222613458</v>
      </c>
      <c r="AI94" s="18">
        <f ca="1">MAX(-AE94+MIN(AE94,AngCal!$B$30),AI$11+AI$12/(1+EXP((AI$13-LOG10($O94))/AI$14))+AI$15/(1+EXP((AI$16-LOG10($O94))/AI$17))+AI$18/(1+EXP((AI$19-LOG10($O94))/AI$20)))</f>
        <v>0.67830673709413591</v>
      </c>
      <c r="AJ94" s="18">
        <f t="shared" ca="1" si="16"/>
        <v>2.991759119618592</v>
      </c>
      <c r="AK94" s="18">
        <f t="shared" ca="1" si="16"/>
        <v>2.8904383146842494</v>
      </c>
      <c r="AL94" s="18">
        <f t="shared" ca="1" si="16"/>
        <v>3.5706505011115741</v>
      </c>
      <c r="AM94" s="18">
        <f t="shared" ca="1" si="16"/>
        <v>3.5365523246702684</v>
      </c>
      <c r="AN94" s="18">
        <f t="shared" ca="1" si="17"/>
        <v>1</v>
      </c>
      <c r="AO94" s="18">
        <f t="shared" ca="1" si="17"/>
        <v>1</v>
      </c>
      <c r="AP94" s="18">
        <f t="shared" ca="1" si="17"/>
        <v>1</v>
      </c>
      <c r="AQ94" s="18">
        <f t="shared" ca="1" si="17"/>
        <v>1</v>
      </c>
      <c r="AR94" s="18">
        <f t="shared" ca="1" si="18"/>
        <v>0</v>
      </c>
      <c r="AS94" s="18">
        <f t="shared" ca="1" si="18"/>
        <v>0</v>
      </c>
      <c r="AT94" s="18">
        <f t="shared" ca="1" si="18"/>
        <v>0</v>
      </c>
      <c r="AU94" s="18">
        <f t="shared" ca="1" si="18"/>
        <v>0</v>
      </c>
    </row>
    <row r="95" spans="2:47" x14ac:dyDescent="0.15">
      <c r="B95">
        <v>483.56299999999999</v>
      </c>
      <c r="C95">
        <v>5</v>
      </c>
      <c r="D95" s="18">
        <v>3.2199999999999999E-2</v>
      </c>
      <c r="E95" s="18">
        <v>-0.10589999999999999</v>
      </c>
      <c r="F95" s="18">
        <v>2.0960000000000001</v>
      </c>
      <c r="G95" s="18">
        <v>0.40300000000000002</v>
      </c>
      <c r="H95" s="18">
        <v>5.829E-3</v>
      </c>
      <c r="I95" s="18">
        <v>3.4340000000000002</v>
      </c>
      <c r="J95" s="18">
        <v>2.431</v>
      </c>
      <c r="K95" s="18">
        <v>6.7849999999999994E-2</v>
      </c>
      <c r="L95" s="18">
        <v>2.1259999999999999</v>
      </c>
      <c r="M95" s="18">
        <v>0.40589999999999998</v>
      </c>
      <c r="O95" s="18">
        <f>MAX(MIN(Angle!A108,AngMuon!$P$3),AngMuon!$P$2)</f>
        <v>10</v>
      </c>
      <c r="P95" s="18">
        <f t="shared" ca="1" si="13"/>
        <v>6.5752043293909107E-3</v>
      </c>
      <c r="Q95" s="18">
        <f t="shared" ca="1" si="13"/>
        <v>7.5301561951762359E-3</v>
      </c>
      <c r="R95" s="18">
        <f t="shared" ca="1" si="13"/>
        <v>3.2194560187941762E-3</v>
      </c>
      <c r="S95" s="18">
        <f t="shared" ca="1" si="13"/>
        <v>2.6194648777634888E-3</v>
      </c>
      <c r="T95" s="18">
        <f ca="1">MAX(-P95+MIN(P95,AngCal!$B$30),T$11+T$12/(1+EXP((T$13-LOG10($O95))/T$14))+T$15/(1+EXP((T$16-LOG10($O95))/T$17))+T$18/(1+EXP((T$19-LOG10($O95))/T$20)))</f>
        <v>-8.5519958544558725E-4</v>
      </c>
      <c r="U95" s="18">
        <f ca="1">MAX(-Q95+MIN(Q95,AngCal!$B$30),U$11+U$12/(1+EXP((U$13-LOG10($O95))/U$14))+U$15/(1+EXP((U$16-LOG10($O95))/U$17))+U$18/(1+EXP((U$19-LOG10($O95))/U$20)))</f>
        <v>-2.301716818514799E-3</v>
      </c>
      <c r="V95" s="18">
        <f ca="1">MAX(-R95+MIN(R95,AngCal!$B$30),V$11+V$12/(1+EXP((V$13-LOG10($O95))/V$14))+V$15/(1+EXP((V$16-LOG10($O95))/V$17))+V$18/(1+EXP((V$19-LOG10($O95))/V$20)))</f>
        <v>-9.2168249755007813E-4</v>
      </c>
      <c r="W95" s="18">
        <f ca="1">MAX(-S95+MIN(S95,AngCal!$B$30),W$11+W$12/(1+EXP((W$13-LOG10($O95))/W$14))+W$15/(1+EXP((W$16-LOG10($O95))/W$17))+W$18/(1+EXP((W$19-LOG10($O95))/W$20)))</f>
        <v>-1.0597221790719776E-4</v>
      </c>
      <c r="X95" s="18">
        <f t="shared" ca="1" si="14"/>
        <v>0.64420804700740619</v>
      </c>
      <c r="Y95" s="18">
        <f t="shared" ca="1" si="14"/>
        <v>0.67288947754179906</v>
      </c>
      <c r="Z95" s="18">
        <f t="shared" ca="1" si="14"/>
        <v>1</v>
      </c>
      <c r="AA95" s="18">
        <f t="shared" ca="1" si="14"/>
        <v>1.1089978086277117</v>
      </c>
      <c r="AB95" s="18">
        <f t="shared" ca="1" si="15"/>
        <v>1.007480627848039E-2</v>
      </c>
      <c r="AC95" s="18">
        <f t="shared" ca="1" si="15"/>
        <v>1.0883648052232254E-2</v>
      </c>
      <c r="AD95" s="18">
        <f t="shared" ca="1" si="15"/>
        <v>1.2682693056095889E-3</v>
      </c>
      <c r="AE95" s="18">
        <f t="shared" ca="1" si="15"/>
        <v>3.5577770575220655E-3</v>
      </c>
      <c r="AF95" s="18">
        <f ca="1">MAX(-AB95+MIN(AB95,AngCal!$B$30),AF$11+AF$12/(1+EXP((AF$13-LOG10($O95))/AF$14))+AF$15/(1+EXP((AF$16-LOG10($O95))/AF$17))+AF$18/(1+EXP((AF$19-LOG10($O95))/AF$20)))</f>
        <v>0.53569642528675532</v>
      </c>
      <c r="AG95" s="18">
        <f ca="1">MAX(-AC95+MIN(AC95,AngCal!$B$30),AG$11+AG$12/(1+EXP((AG$13-LOG10($O95))/AG$14))+AG$15/(1+EXP((AG$16-LOG10($O95))/AG$17))+AG$18/(1+EXP((AG$19-LOG10($O95))/AG$20)))</f>
        <v>0.51253234349929488</v>
      </c>
      <c r="AH95" s="18">
        <f ca="1">MAX(-AD95+MIN(AD95,AngCal!$B$30),AH$11+AH$12/(1+EXP((AH$13-LOG10($O95))/AH$14))+AH$15/(1+EXP((AH$16-LOG10($O95))/AH$17))+AH$18/(1+EXP((AH$19-LOG10($O95))/AH$20)))</f>
        <v>0.68361944222613458</v>
      </c>
      <c r="AI95" s="18">
        <f ca="1">MAX(-AE95+MIN(AE95,AngCal!$B$30),AI$11+AI$12/(1+EXP((AI$13-LOG10($O95))/AI$14))+AI$15/(1+EXP((AI$16-LOG10($O95))/AI$17))+AI$18/(1+EXP((AI$19-LOG10($O95))/AI$20)))</f>
        <v>0.67830673709413591</v>
      </c>
      <c r="AJ95" s="18">
        <f t="shared" ca="1" si="16"/>
        <v>2.991759119618592</v>
      </c>
      <c r="AK95" s="18">
        <f t="shared" ca="1" si="16"/>
        <v>2.8904383146842494</v>
      </c>
      <c r="AL95" s="18">
        <f t="shared" ca="1" si="16"/>
        <v>3.5706505011115741</v>
      </c>
      <c r="AM95" s="18">
        <f t="shared" ca="1" si="16"/>
        <v>3.5365523246702684</v>
      </c>
      <c r="AN95" s="18">
        <f t="shared" ca="1" si="17"/>
        <v>1</v>
      </c>
      <c r="AO95" s="18">
        <f t="shared" ca="1" si="17"/>
        <v>1</v>
      </c>
      <c r="AP95" s="18">
        <f t="shared" ca="1" si="17"/>
        <v>1</v>
      </c>
      <c r="AQ95" s="18">
        <f t="shared" ca="1" si="17"/>
        <v>1</v>
      </c>
      <c r="AR95" s="18">
        <f t="shared" ca="1" si="18"/>
        <v>0</v>
      </c>
      <c r="AS95" s="18">
        <f t="shared" ca="1" si="18"/>
        <v>0</v>
      </c>
      <c r="AT95" s="18">
        <f t="shared" ca="1" si="18"/>
        <v>0</v>
      </c>
      <c r="AU95" s="18">
        <f t="shared" ca="1" si="18"/>
        <v>0</v>
      </c>
    </row>
    <row r="96" spans="2:47" x14ac:dyDescent="0.15">
      <c r="B96">
        <v>483.56299999999999</v>
      </c>
      <c r="C96">
        <v>7</v>
      </c>
      <c r="D96" s="18">
        <v>1.9220000000000001E-2</v>
      </c>
      <c r="E96" s="18">
        <v>3.8019999999999998E-2</v>
      </c>
      <c r="F96" s="18">
        <v>0.75429999999999997</v>
      </c>
      <c r="G96" s="18">
        <v>0.53220000000000001</v>
      </c>
      <c r="H96" s="18">
        <v>-3.3410000000000002E-2</v>
      </c>
      <c r="I96" s="18">
        <v>1.23</v>
      </c>
      <c r="J96" s="18">
        <v>0.36080000000000001</v>
      </c>
      <c r="K96" s="18">
        <v>-2.383E-2</v>
      </c>
      <c r="L96" s="18">
        <v>2.218</v>
      </c>
      <c r="M96" s="18">
        <v>0.2399</v>
      </c>
      <c r="O96" s="18">
        <f>MAX(MIN(Angle!A109,AngMuon!$P$3),AngMuon!$P$2)</f>
        <v>10</v>
      </c>
      <c r="P96" s="18">
        <f t="shared" ca="1" si="13"/>
        <v>6.5752043293909107E-3</v>
      </c>
      <c r="Q96" s="18">
        <f t="shared" ca="1" si="13"/>
        <v>7.5301561951762359E-3</v>
      </c>
      <c r="R96" s="18">
        <f t="shared" ca="1" si="13"/>
        <v>3.2194560187941762E-3</v>
      </c>
      <c r="S96" s="18">
        <f t="shared" ca="1" si="13"/>
        <v>2.6194648777634888E-3</v>
      </c>
      <c r="T96" s="18">
        <f ca="1">MAX(-P96+MIN(P96,AngCal!$B$30),T$11+T$12/(1+EXP((T$13-LOG10($O96))/T$14))+T$15/(1+EXP((T$16-LOG10($O96))/T$17))+T$18/(1+EXP((T$19-LOG10($O96))/T$20)))</f>
        <v>-8.5519958544558725E-4</v>
      </c>
      <c r="U96" s="18">
        <f ca="1">MAX(-Q96+MIN(Q96,AngCal!$B$30),U$11+U$12/(1+EXP((U$13-LOG10($O96))/U$14))+U$15/(1+EXP((U$16-LOG10($O96))/U$17))+U$18/(1+EXP((U$19-LOG10($O96))/U$20)))</f>
        <v>-2.301716818514799E-3</v>
      </c>
      <c r="V96" s="18">
        <f ca="1">MAX(-R96+MIN(R96,AngCal!$B$30),V$11+V$12/(1+EXP((V$13-LOG10($O96))/V$14))+V$15/(1+EXP((V$16-LOG10($O96))/V$17))+V$18/(1+EXP((V$19-LOG10($O96))/V$20)))</f>
        <v>-9.2168249755007813E-4</v>
      </c>
      <c r="W96" s="18">
        <f ca="1">MAX(-S96+MIN(S96,AngCal!$B$30),W$11+W$12/(1+EXP((W$13-LOG10($O96))/W$14))+W$15/(1+EXP((W$16-LOG10($O96))/W$17))+W$18/(1+EXP((W$19-LOG10($O96))/W$20)))</f>
        <v>-1.0597221790719776E-4</v>
      </c>
      <c r="X96" s="18">
        <f t="shared" ca="1" si="14"/>
        <v>0.64420804700740619</v>
      </c>
      <c r="Y96" s="18">
        <f t="shared" ca="1" si="14"/>
        <v>0.67288947754179906</v>
      </c>
      <c r="Z96" s="18">
        <f t="shared" ca="1" si="14"/>
        <v>1</v>
      </c>
      <c r="AA96" s="18">
        <f t="shared" ca="1" si="14"/>
        <v>1.1089978086277117</v>
      </c>
      <c r="AB96" s="18">
        <f t="shared" ca="1" si="15"/>
        <v>1.007480627848039E-2</v>
      </c>
      <c r="AC96" s="18">
        <f t="shared" ca="1" si="15"/>
        <v>1.0883648052232254E-2</v>
      </c>
      <c r="AD96" s="18">
        <f t="shared" ca="1" si="15"/>
        <v>1.2682693056095889E-3</v>
      </c>
      <c r="AE96" s="18">
        <f t="shared" ca="1" si="15"/>
        <v>3.5577770575220655E-3</v>
      </c>
      <c r="AF96" s="18">
        <f ca="1">MAX(-AB96+MIN(AB96,AngCal!$B$30),AF$11+AF$12/(1+EXP((AF$13-LOG10($O96))/AF$14))+AF$15/(1+EXP((AF$16-LOG10($O96))/AF$17))+AF$18/(1+EXP((AF$19-LOG10($O96))/AF$20)))</f>
        <v>0.53569642528675532</v>
      </c>
      <c r="AG96" s="18">
        <f ca="1">MAX(-AC96+MIN(AC96,AngCal!$B$30),AG$11+AG$12/(1+EXP((AG$13-LOG10($O96))/AG$14))+AG$15/(1+EXP((AG$16-LOG10($O96))/AG$17))+AG$18/(1+EXP((AG$19-LOG10($O96))/AG$20)))</f>
        <v>0.51253234349929488</v>
      </c>
      <c r="AH96" s="18">
        <f ca="1">MAX(-AD96+MIN(AD96,AngCal!$B$30),AH$11+AH$12/(1+EXP((AH$13-LOG10($O96))/AH$14))+AH$15/(1+EXP((AH$16-LOG10($O96))/AH$17))+AH$18/(1+EXP((AH$19-LOG10($O96))/AH$20)))</f>
        <v>0.68361944222613458</v>
      </c>
      <c r="AI96" s="18">
        <f ca="1">MAX(-AE96+MIN(AE96,AngCal!$B$30),AI$11+AI$12/(1+EXP((AI$13-LOG10($O96))/AI$14))+AI$15/(1+EXP((AI$16-LOG10($O96))/AI$17))+AI$18/(1+EXP((AI$19-LOG10($O96))/AI$20)))</f>
        <v>0.67830673709413591</v>
      </c>
      <c r="AJ96" s="18">
        <f t="shared" ca="1" si="16"/>
        <v>2.991759119618592</v>
      </c>
      <c r="AK96" s="18">
        <f t="shared" ca="1" si="16"/>
        <v>2.8904383146842494</v>
      </c>
      <c r="AL96" s="18">
        <f t="shared" ca="1" si="16"/>
        <v>3.5706505011115741</v>
      </c>
      <c r="AM96" s="18">
        <f t="shared" ca="1" si="16"/>
        <v>3.5365523246702684</v>
      </c>
      <c r="AN96" s="18">
        <f t="shared" ca="1" si="17"/>
        <v>1</v>
      </c>
      <c r="AO96" s="18">
        <f t="shared" ca="1" si="17"/>
        <v>1</v>
      </c>
      <c r="AP96" s="18">
        <f t="shared" ca="1" si="17"/>
        <v>1</v>
      </c>
      <c r="AQ96" s="18">
        <f t="shared" ca="1" si="17"/>
        <v>1</v>
      </c>
      <c r="AR96" s="18">
        <f t="shared" ca="1" si="18"/>
        <v>0</v>
      </c>
      <c r="AS96" s="18">
        <f t="shared" ca="1" si="18"/>
        <v>0</v>
      </c>
      <c r="AT96" s="18">
        <f t="shared" ca="1" si="18"/>
        <v>0</v>
      </c>
      <c r="AU96" s="18">
        <f t="shared" ca="1" si="18"/>
        <v>0</v>
      </c>
    </row>
    <row r="97" spans="2:47" x14ac:dyDescent="0.15">
      <c r="B97">
        <v>483.56299999999999</v>
      </c>
      <c r="C97">
        <v>10</v>
      </c>
      <c r="D97" s="18">
        <v>3.5900000000000001E-2</v>
      </c>
      <c r="E97" s="18">
        <v>-4.3169999999999997E-3</v>
      </c>
      <c r="F97" s="18">
        <v>1.772</v>
      </c>
      <c r="G97" s="18">
        <v>0.52610000000000001</v>
      </c>
      <c r="H97" s="18">
        <v>-9.3390000000000001E-3</v>
      </c>
      <c r="I97" s="18">
        <v>1.0089999999999999</v>
      </c>
      <c r="J97" s="18">
        <v>0.30969999999999998</v>
      </c>
      <c r="K97" s="18">
        <v>-2.2249999999999999E-2</v>
      </c>
      <c r="L97" s="18">
        <v>2.19</v>
      </c>
      <c r="M97" s="18">
        <v>0.2432</v>
      </c>
      <c r="O97" s="18">
        <f>MAX(MIN(Angle!A110,AngMuon!$P$3),AngMuon!$P$2)</f>
        <v>10</v>
      </c>
      <c r="P97" s="18">
        <f t="shared" ca="1" si="13"/>
        <v>6.5752043293909107E-3</v>
      </c>
      <c r="Q97" s="18">
        <f t="shared" ca="1" si="13"/>
        <v>7.5301561951762359E-3</v>
      </c>
      <c r="R97" s="18">
        <f t="shared" ca="1" si="13"/>
        <v>3.2194560187941762E-3</v>
      </c>
      <c r="S97" s="18">
        <f t="shared" ca="1" si="13"/>
        <v>2.6194648777634888E-3</v>
      </c>
      <c r="T97" s="18">
        <f ca="1">MAX(-P97+MIN(P97,AngCal!$B$30),T$11+T$12/(1+EXP((T$13-LOG10($O97))/T$14))+T$15/(1+EXP((T$16-LOG10($O97))/T$17))+T$18/(1+EXP((T$19-LOG10($O97))/T$20)))</f>
        <v>-8.5519958544558725E-4</v>
      </c>
      <c r="U97" s="18">
        <f ca="1">MAX(-Q97+MIN(Q97,AngCal!$B$30),U$11+U$12/(1+EXP((U$13-LOG10($O97))/U$14))+U$15/(1+EXP((U$16-LOG10($O97))/U$17))+U$18/(1+EXP((U$19-LOG10($O97))/U$20)))</f>
        <v>-2.301716818514799E-3</v>
      </c>
      <c r="V97" s="18">
        <f ca="1">MAX(-R97+MIN(R97,AngCal!$B$30),V$11+V$12/(1+EXP((V$13-LOG10($O97))/V$14))+V$15/(1+EXP((V$16-LOG10($O97))/V$17))+V$18/(1+EXP((V$19-LOG10($O97))/V$20)))</f>
        <v>-9.2168249755007813E-4</v>
      </c>
      <c r="W97" s="18">
        <f ca="1">MAX(-S97+MIN(S97,AngCal!$B$30),W$11+W$12/(1+EXP((W$13-LOG10($O97))/W$14))+W$15/(1+EXP((W$16-LOG10($O97))/W$17))+W$18/(1+EXP((W$19-LOG10($O97))/W$20)))</f>
        <v>-1.0597221790719776E-4</v>
      </c>
      <c r="X97" s="18">
        <f t="shared" ca="1" si="14"/>
        <v>0.64420804700740619</v>
      </c>
      <c r="Y97" s="18">
        <f t="shared" ca="1" si="14"/>
        <v>0.67288947754179906</v>
      </c>
      <c r="Z97" s="18">
        <f t="shared" ca="1" si="14"/>
        <v>1</v>
      </c>
      <c r="AA97" s="18">
        <f t="shared" ca="1" si="14"/>
        <v>1.1089978086277117</v>
      </c>
      <c r="AB97" s="18">
        <f t="shared" ca="1" si="15"/>
        <v>1.007480627848039E-2</v>
      </c>
      <c r="AC97" s="18">
        <f t="shared" ca="1" si="15"/>
        <v>1.0883648052232254E-2</v>
      </c>
      <c r="AD97" s="18">
        <f t="shared" ca="1" si="15"/>
        <v>1.2682693056095889E-3</v>
      </c>
      <c r="AE97" s="18">
        <f t="shared" ca="1" si="15"/>
        <v>3.5577770575220655E-3</v>
      </c>
      <c r="AF97" s="18">
        <f ca="1">MAX(-AB97+MIN(AB97,AngCal!$B$30),AF$11+AF$12/(1+EXP((AF$13-LOG10($O97))/AF$14))+AF$15/(1+EXP((AF$16-LOG10($O97))/AF$17))+AF$18/(1+EXP((AF$19-LOG10($O97))/AF$20)))</f>
        <v>0.53569642528675532</v>
      </c>
      <c r="AG97" s="18">
        <f ca="1">MAX(-AC97+MIN(AC97,AngCal!$B$30),AG$11+AG$12/(1+EXP((AG$13-LOG10($O97))/AG$14))+AG$15/(1+EXP((AG$16-LOG10($O97))/AG$17))+AG$18/(1+EXP((AG$19-LOG10($O97))/AG$20)))</f>
        <v>0.51253234349929488</v>
      </c>
      <c r="AH97" s="18">
        <f ca="1">MAX(-AD97+MIN(AD97,AngCal!$B$30),AH$11+AH$12/(1+EXP((AH$13-LOG10($O97))/AH$14))+AH$15/(1+EXP((AH$16-LOG10($O97))/AH$17))+AH$18/(1+EXP((AH$19-LOG10($O97))/AH$20)))</f>
        <v>0.68361944222613458</v>
      </c>
      <c r="AI97" s="18">
        <f ca="1">MAX(-AE97+MIN(AE97,AngCal!$B$30),AI$11+AI$12/(1+EXP((AI$13-LOG10($O97))/AI$14))+AI$15/(1+EXP((AI$16-LOG10($O97))/AI$17))+AI$18/(1+EXP((AI$19-LOG10($O97))/AI$20)))</f>
        <v>0.67830673709413591</v>
      </c>
      <c r="AJ97" s="18">
        <f t="shared" ca="1" si="16"/>
        <v>2.991759119618592</v>
      </c>
      <c r="AK97" s="18">
        <f t="shared" ca="1" si="16"/>
        <v>2.8904383146842494</v>
      </c>
      <c r="AL97" s="18">
        <f t="shared" ca="1" si="16"/>
        <v>3.5706505011115741</v>
      </c>
      <c r="AM97" s="18">
        <f t="shared" ca="1" si="16"/>
        <v>3.5365523246702684</v>
      </c>
      <c r="AN97" s="18">
        <f t="shared" ca="1" si="17"/>
        <v>1</v>
      </c>
      <c r="AO97" s="18">
        <f t="shared" ca="1" si="17"/>
        <v>1</v>
      </c>
      <c r="AP97" s="18">
        <f t="shared" ca="1" si="17"/>
        <v>1</v>
      </c>
      <c r="AQ97" s="18">
        <f t="shared" ca="1" si="17"/>
        <v>1</v>
      </c>
      <c r="AR97" s="18">
        <f t="shared" ca="1" si="18"/>
        <v>0</v>
      </c>
      <c r="AS97" s="18">
        <f t="shared" ca="1" si="18"/>
        <v>0</v>
      </c>
      <c r="AT97" s="18">
        <f t="shared" ca="1" si="18"/>
        <v>0</v>
      </c>
      <c r="AU97" s="18">
        <f t="shared" ca="1" si="18"/>
        <v>0</v>
      </c>
    </row>
    <row r="98" spans="2:47" x14ac:dyDescent="0.15">
      <c r="B98">
        <v>483.56299999999999</v>
      </c>
      <c r="C98">
        <v>15</v>
      </c>
      <c r="D98" s="18">
        <v>3.3939999999999998E-2</v>
      </c>
      <c r="E98" s="18">
        <v>4.0140000000000002E-2</v>
      </c>
      <c r="F98" s="18">
        <v>1.117</v>
      </c>
      <c r="G98" s="18">
        <v>0.99260000000000004</v>
      </c>
      <c r="H98" s="18">
        <v>-2.1229999999999999E-2</v>
      </c>
      <c r="I98" s="18">
        <v>2.2480000000000002</v>
      </c>
      <c r="J98" s="18">
        <v>0.21079999999999999</v>
      </c>
      <c r="K98" s="18">
        <v>-5.2850000000000001E-2</v>
      </c>
      <c r="L98" s="18">
        <v>0.98819999999999997</v>
      </c>
      <c r="M98" s="18">
        <v>0.93610000000000004</v>
      </c>
      <c r="O98" s="18">
        <f>MAX(MIN(Angle!A111,AngMuon!$P$3),AngMuon!$P$2)</f>
        <v>10</v>
      </c>
      <c r="P98" s="18">
        <f t="shared" ca="1" si="13"/>
        <v>6.5752043293909107E-3</v>
      </c>
      <c r="Q98" s="18">
        <f t="shared" ca="1" si="13"/>
        <v>7.5301561951762359E-3</v>
      </c>
      <c r="R98" s="18">
        <f t="shared" ca="1" si="13"/>
        <v>3.2194560187941762E-3</v>
      </c>
      <c r="S98" s="18">
        <f t="shared" ca="1" si="13"/>
        <v>2.6194648777634888E-3</v>
      </c>
      <c r="T98" s="18">
        <f ca="1">MAX(-P98+MIN(P98,AngCal!$B$30),T$11+T$12/(1+EXP((T$13-LOG10($O98))/T$14))+T$15/(1+EXP((T$16-LOG10($O98))/T$17))+T$18/(1+EXP((T$19-LOG10($O98))/T$20)))</f>
        <v>-8.5519958544558725E-4</v>
      </c>
      <c r="U98" s="18">
        <f ca="1">MAX(-Q98+MIN(Q98,AngCal!$B$30),U$11+U$12/(1+EXP((U$13-LOG10($O98))/U$14))+U$15/(1+EXP((U$16-LOG10($O98))/U$17))+U$18/(1+EXP((U$19-LOG10($O98))/U$20)))</f>
        <v>-2.301716818514799E-3</v>
      </c>
      <c r="V98" s="18">
        <f ca="1">MAX(-R98+MIN(R98,AngCal!$B$30),V$11+V$12/(1+EXP((V$13-LOG10($O98))/V$14))+V$15/(1+EXP((V$16-LOG10($O98))/V$17))+V$18/(1+EXP((V$19-LOG10($O98))/V$20)))</f>
        <v>-9.2168249755007813E-4</v>
      </c>
      <c r="W98" s="18">
        <f ca="1">MAX(-S98+MIN(S98,AngCal!$B$30),W$11+W$12/(1+EXP((W$13-LOG10($O98))/W$14))+W$15/(1+EXP((W$16-LOG10($O98))/W$17))+W$18/(1+EXP((W$19-LOG10($O98))/W$20)))</f>
        <v>-1.0597221790719776E-4</v>
      </c>
      <c r="X98" s="18">
        <f t="shared" ca="1" si="14"/>
        <v>0.64420804700740619</v>
      </c>
      <c r="Y98" s="18">
        <f t="shared" ca="1" si="14"/>
        <v>0.67288947754179906</v>
      </c>
      <c r="Z98" s="18">
        <f t="shared" ca="1" si="14"/>
        <v>1</v>
      </c>
      <c r="AA98" s="18">
        <f t="shared" ca="1" si="14"/>
        <v>1.1089978086277117</v>
      </c>
      <c r="AB98" s="18">
        <f t="shared" ca="1" si="15"/>
        <v>1.007480627848039E-2</v>
      </c>
      <c r="AC98" s="18">
        <f t="shared" ca="1" si="15"/>
        <v>1.0883648052232254E-2</v>
      </c>
      <c r="AD98" s="18">
        <f t="shared" ca="1" si="15"/>
        <v>1.2682693056095889E-3</v>
      </c>
      <c r="AE98" s="18">
        <f t="shared" ca="1" si="15"/>
        <v>3.5577770575220655E-3</v>
      </c>
      <c r="AF98" s="18">
        <f ca="1">MAX(-AB98+MIN(AB98,AngCal!$B$30),AF$11+AF$12/(1+EXP((AF$13-LOG10($O98))/AF$14))+AF$15/(1+EXP((AF$16-LOG10($O98))/AF$17))+AF$18/(1+EXP((AF$19-LOG10($O98))/AF$20)))</f>
        <v>0.53569642528675532</v>
      </c>
      <c r="AG98" s="18">
        <f ca="1">MAX(-AC98+MIN(AC98,AngCal!$B$30),AG$11+AG$12/(1+EXP((AG$13-LOG10($O98))/AG$14))+AG$15/(1+EXP((AG$16-LOG10($O98))/AG$17))+AG$18/(1+EXP((AG$19-LOG10($O98))/AG$20)))</f>
        <v>0.51253234349929488</v>
      </c>
      <c r="AH98" s="18">
        <f ca="1">MAX(-AD98+MIN(AD98,AngCal!$B$30),AH$11+AH$12/(1+EXP((AH$13-LOG10($O98))/AH$14))+AH$15/(1+EXP((AH$16-LOG10($O98))/AH$17))+AH$18/(1+EXP((AH$19-LOG10($O98))/AH$20)))</f>
        <v>0.68361944222613458</v>
      </c>
      <c r="AI98" s="18">
        <f ca="1">MAX(-AE98+MIN(AE98,AngCal!$B$30),AI$11+AI$12/(1+EXP((AI$13-LOG10($O98))/AI$14))+AI$15/(1+EXP((AI$16-LOG10($O98))/AI$17))+AI$18/(1+EXP((AI$19-LOG10($O98))/AI$20)))</f>
        <v>0.67830673709413591</v>
      </c>
      <c r="AJ98" s="18">
        <f t="shared" ca="1" si="16"/>
        <v>2.991759119618592</v>
      </c>
      <c r="AK98" s="18">
        <f t="shared" ca="1" si="16"/>
        <v>2.8904383146842494</v>
      </c>
      <c r="AL98" s="18">
        <f t="shared" ca="1" si="16"/>
        <v>3.5706505011115741</v>
      </c>
      <c r="AM98" s="18">
        <f t="shared" ca="1" si="16"/>
        <v>3.5365523246702684</v>
      </c>
      <c r="AN98" s="18">
        <f t="shared" ca="1" si="17"/>
        <v>1</v>
      </c>
      <c r="AO98" s="18">
        <f t="shared" ca="1" si="17"/>
        <v>1</v>
      </c>
      <c r="AP98" s="18">
        <f t="shared" ca="1" si="17"/>
        <v>1</v>
      </c>
      <c r="AQ98" s="18">
        <f t="shared" ca="1" si="17"/>
        <v>1</v>
      </c>
      <c r="AR98" s="18">
        <f t="shared" ca="1" si="18"/>
        <v>0</v>
      </c>
      <c r="AS98" s="18">
        <f t="shared" ca="1" si="18"/>
        <v>0</v>
      </c>
      <c r="AT98" s="18">
        <f t="shared" ca="1" si="18"/>
        <v>0</v>
      </c>
      <c r="AU98" s="18">
        <f t="shared" ca="1" si="18"/>
        <v>0</v>
      </c>
    </row>
    <row r="99" spans="2:47" x14ac:dyDescent="0.15">
      <c r="B99">
        <v>483.56299999999999</v>
      </c>
      <c r="C99">
        <v>20</v>
      </c>
      <c r="D99" s="18">
        <v>2.8250000000000001E-2</v>
      </c>
      <c r="E99" s="18">
        <v>-1.865E-2</v>
      </c>
      <c r="F99" s="18">
        <v>0.90369999999999995</v>
      </c>
      <c r="G99" s="18">
        <v>0.2044</v>
      </c>
      <c r="H99" s="18">
        <v>-2.545E-2</v>
      </c>
      <c r="I99" s="18">
        <v>2.2360000000000002</v>
      </c>
      <c r="J99" s="18">
        <v>0.2366</v>
      </c>
      <c r="K99" s="18">
        <v>1.585E-2</v>
      </c>
      <c r="L99" s="18">
        <v>0.9929</v>
      </c>
      <c r="M99" s="18">
        <v>0.35539999999999999</v>
      </c>
      <c r="O99" s="18">
        <f>MAX(MIN(Angle!A112,AngMuon!$P$3),AngMuon!$P$2)</f>
        <v>10</v>
      </c>
      <c r="P99" s="18">
        <f t="shared" ca="1" si="13"/>
        <v>6.5752043293909107E-3</v>
      </c>
      <c r="Q99" s="18">
        <f t="shared" ca="1" si="13"/>
        <v>7.5301561951762359E-3</v>
      </c>
      <c r="R99" s="18">
        <f t="shared" ca="1" si="13"/>
        <v>3.2194560187941762E-3</v>
      </c>
      <c r="S99" s="18">
        <f t="shared" ca="1" si="13"/>
        <v>2.6194648777634888E-3</v>
      </c>
      <c r="T99" s="18">
        <f ca="1">MAX(-P99+MIN(P99,AngCal!$B$30),T$11+T$12/(1+EXP((T$13-LOG10($O99))/T$14))+T$15/(1+EXP((T$16-LOG10($O99))/T$17))+T$18/(1+EXP((T$19-LOG10($O99))/T$20)))</f>
        <v>-8.5519958544558725E-4</v>
      </c>
      <c r="U99" s="18">
        <f ca="1">MAX(-Q99+MIN(Q99,AngCal!$B$30),U$11+U$12/(1+EXP((U$13-LOG10($O99))/U$14))+U$15/(1+EXP((U$16-LOG10($O99))/U$17))+U$18/(1+EXP((U$19-LOG10($O99))/U$20)))</f>
        <v>-2.301716818514799E-3</v>
      </c>
      <c r="V99" s="18">
        <f ca="1">MAX(-R99+MIN(R99,AngCal!$B$30),V$11+V$12/(1+EXP((V$13-LOG10($O99))/V$14))+V$15/(1+EXP((V$16-LOG10($O99))/V$17))+V$18/(1+EXP((V$19-LOG10($O99))/V$20)))</f>
        <v>-9.2168249755007813E-4</v>
      </c>
      <c r="W99" s="18">
        <f ca="1">MAX(-S99+MIN(S99,AngCal!$B$30),W$11+W$12/(1+EXP((W$13-LOG10($O99))/W$14))+W$15/(1+EXP((W$16-LOG10($O99))/W$17))+W$18/(1+EXP((W$19-LOG10($O99))/W$20)))</f>
        <v>-1.0597221790719776E-4</v>
      </c>
      <c r="X99" s="18">
        <f t="shared" ca="1" si="14"/>
        <v>0.64420804700740619</v>
      </c>
      <c r="Y99" s="18">
        <f t="shared" ca="1" si="14"/>
        <v>0.67288947754179906</v>
      </c>
      <c r="Z99" s="18">
        <f t="shared" ca="1" si="14"/>
        <v>1</v>
      </c>
      <c r="AA99" s="18">
        <f t="shared" ca="1" si="14"/>
        <v>1.1089978086277117</v>
      </c>
      <c r="AB99" s="18">
        <f t="shared" ca="1" si="15"/>
        <v>1.007480627848039E-2</v>
      </c>
      <c r="AC99" s="18">
        <f t="shared" ca="1" si="15"/>
        <v>1.0883648052232254E-2</v>
      </c>
      <c r="AD99" s="18">
        <f t="shared" ca="1" si="15"/>
        <v>1.2682693056095889E-3</v>
      </c>
      <c r="AE99" s="18">
        <f t="shared" ca="1" si="15"/>
        <v>3.5577770575220655E-3</v>
      </c>
      <c r="AF99" s="18">
        <f ca="1">MAX(-AB99+MIN(AB99,AngCal!$B$30),AF$11+AF$12/(1+EXP((AF$13-LOG10($O99))/AF$14))+AF$15/(1+EXP((AF$16-LOG10($O99))/AF$17))+AF$18/(1+EXP((AF$19-LOG10($O99))/AF$20)))</f>
        <v>0.53569642528675532</v>
      </c>
      <c r="AG99" s="18">
        <f ca="1">MAX(-AC99+MIN(AC99,AngCal!$B$30),AG$11+AG$12/(1+EXP((AG$13-LOG10($O99))/AG$14))+AG$15/(1+EXP((AG$16-LOG10($O99))/AG$17))+AG$18/(1+EXP((AG$19-LOG10($O99))/AG$20)))</f>
        <v>0.51253234349929488</v>
      </c>
      <c r="AH99" s="18">
        <f ca="1">MAX(-AD99+MIN(AD99,AngCal!$B$30),AH$11+AH$12/(1+EXP((AH$13-LOG10($O99))/AH$14))+AH$15/(1+EXP((AH$16-LOG10($O99))/AH$17))+AH$18/(1+EXP((AH$19-LOG10($O99))/AH$20)))</f>
        <v>0.68361944222613458</v>
      </c>
      <c r="AI99" s="18">
        <f ca="1">MAX(-AE99+MIN(AE99,AngCal!$B$30),AI$11+AI$12/(1+EXP((AI$13-LOG10($O99))/AI$14))+AI$15/(1+EXP((AI$16-LOG10($O99))/AI$17))+AI$18/(1+EXP((AI$19-LOG10($O99))/AI$20)))</f>
        <v>0.67830673709413591</v>
      </c>
      <c r="AJ99" s="18">
        <f t="shared" ca="1" si="16"/>
        <v>2.991759119618592</v>
      </c>
      <c r="AK99" s="18">
        <f t="shared" ca="1" si="16"/>
        <v>2.8904383146842494</v>
      </c>
      <c r="AL99" s="18">
        <f t="shared" ca="1" si="16"/>
        <v>3.5706505011115741</v>
      </c>
      <c r="AM99" s="18">
        <f t="shared" ca="1" si="16"/>
        <v>3.5365523246702684</v>
      </c>
      <c r="AN99" s="18">
        <f t="shared" ca="1" si="17"/>
        <v>1</v>
      </c>
      <c r="AO99" s="18">
        <f t="shared" ca="1" si="17"/>
        <v>1</v>
      </c>
      <c r="AP99" s="18">
        <f t="shared" ca="1" si="17"/>
        <v>1</v>
      </c>
      <c r="AQ99" s="18">
        <f t="shared" ca="1" si="17"/>
        <v>1</v>
      </c>
      <c r="AR99" s="18">
        <f t="shared" ca="1" si="18"/>
        <v>0</v>
      </c>
      <c r="AS99" s="18">
        <f t="shared" ca="1" si="18"/>
        <v>0</v>
      </c>
      <c r="AT99" s="18">
        <f t="shared" ca="1" si="18"/>
        <v>0</v>
      </c>
      <c r="AU99" s="18">
        <f t="shared" ca="1" si="18"/>
        <v>0</v>
      </c>
    </row>
    <row r="100" spans="2:47" x14ac:dyDescent="0.15">
      <c r="B100">
        <v>631.56299999999999</v>
      </c>
      <c r="C100">
        <v>1</v>
      </c>
      <c r="D100" s="18">
        <v>4.5609999999999998E-2</v>
      </c>
      <c r="E100" s="18">
        <v>2.827E-2</v>
      </c>
      <c r="F100" s="18">
        <v>1.5740000000000001</v>
      </c>
      <c r="G100" s="18">
        <v>6.5890000000000004E-2</v>
      </c>
      <c r="H100" s="18">
        <v>-3.6609999999999997E-2</v>
      </c>
      <c r="I100" s="18">
        <v>1.663</v>
      </c>
      <c r="J100" s="18">
        <v>4.6859999999999999E-2</v>
      </c>
      <c r="K100" s="18">
        <v>-3.7269999999999998E-2</v>
      </c>
      <c r="L100" s="18">
        <v>1.52</v>
      </c>
      <c r="M100" s="18">
        <v>0.3175</v>
      </c>
      <c r="O100" s="18">
        <f>MAX(MIN(Angle!A113,AngMuon!$P$3),AngMuon!$P$2)</f>
        <v>10</v>
      </c>
      <c r="P100" s="18">
        <f t="shared" ca="1" si="13"/>
        <v>6.5752043293909107E-3</v>
      </c>
      <c r="Q100" s="18">
        <f t="shared" ca="1" si="13"/>
        <v>7.5301561951762359E-3</v>
      </c>
      <c r="R100" s="18">
        <f t="shared" ca="1" si="13"/>
        <v>3.2194560187941762E-3</v>
      </c>
      <c r="S100" s="18">
        <f t="shared" ca="1" si="13"/>
        <v>2.6194648777634888E-3</v>
      </c>
      <c r="T100" s="18">
        <f ca="1">MAX(-P100+MIN(P100,AngCal!$B$30),T$11+T$12/(1+EXP((T$13-LOG10($O100))/T$14))+T$15/(1+EXP((T$16-LOG10($O100))/T$17))+T$18/(1+EXP((T$19-LOG10($O100))/T$20)))</f>
        <v>-8.5519958544558725E-4</v>
      </c>
      <c r="U100" s="18">
        <f ca="1">MAX(-Q100+MIN(Q100,AngCal!$B$30),U$11+U$12/(1+EXP((U$13-LOG10($O100))/U$14))+U$15/(1+EXP((U$16-LOG10($O100))/U$17))+U$18/(1+EXP((U$19-LOG10($O100))/U$20)))</f>
        <v>-2.301716818514799E-3</v>
      </c>
      <c r="V100" s="18">
        <f ca="1">MAX(-R100+MIN(R100,AngCal!$B$30),V$11+V$12/(1+EXP((V$13-LOG10($O100))/V$14))+V$15/(1+EXP((V$16-LOG10($O100))/V$17))+V$18/(1+EXP((V$19-LOG10($O100))/V$20)))</f>
        <v>-9.2168249755007813E-4</v>
      </c>
      <c r="W100" s="18">
        <f ca="1">MAX(-S100+MIN(S100,AngCal!$B$30),W$11+W$12/(1+EXP((W$13-LOG10($O100))/W$14))+W$15/(1+EXP((W$16-LOG10($O100))/W$17))+W$18/(1+EXP((W$19-LOG10($O100))/W$20)))</f>
        <v>-1.0597221790719776E-4</v>
      </c>
      <c r="X100" s="18">
        <f t="shared" ca="1" si="14"/>
        <v>0.64420804700740619</v>
      </c>
      <c r="Y100" s="18">
        <f t="shared" ca="1" si="14"/>
        <v>0.67288947754179906</v>
      </c>
      <c r="Z100" s="18">
        <f t="shared" ca="1" si="14"/>
        <v>1</v>
      </c>
      <c r="AA100" s="18">
        <f t="shared" ca="1" si="14"/>
        <v>1.1089978086277117</v>
      </c>
      <c r="AB100" s="18">
        <f t="shared" ca="1" si="15"/>
        <v>1.007480627848039E-2</v>
      </c>
      <c r="AC100" s="18">
        <f t="shared" ca="1" si="15"/>
        <v>1.0883648052232254E-2</v>
      </c>
      <c r="AD100" s="18">
        <f t="shared" ca="1" si="15"/>
        <v>1.2682693056095889E-3</v>
      </c>
      <c r="AE100" s="18">
        <f t="shared" ca="1" si="15"/>
        <v>3.5577770575220655E-3</v>
      </c>
      <c r="AF100" s="18">
        <f ca="1">MAX(-AB100+MIN(AB100,AngCal!$B$30),AF$11+AF$12/(1+EXP((AF$13-LOG10($O100))/AF$14))+AF$15/(1+EXP((AF$16-LOG10($O100))/AF$17))+AF$18/(1+EXP((AF$19-LOG10($O100))/AF$20)))</f>
        <v>0.53569642528675532</v>
      </c>
      <c r="AG100" s="18">
        <f ca="1">MAX(-AC100+MIN(AC100,AngCal!$B$30),AG$11+AG$12/(1+EXP((AG$13-LOG10($O100))/AG$14))+AG$15/(1+EXP((AG$16-LOG10($O100))/AG$17))+AG$18/(1+EXP((AG$19-LOG10($O100))/AG$20)))</f>
        <v>0.51253234349929488</v>
      </c>
      <c r="AH100" s="18">
        <f ca="1">MAX(-AD100+MIN(AD100,AngCal!$B$30),AH$11+AH$12/(1+EXP((AH$13-LOG10($O100))/AH$14))+AH$15/(1+EXP((AH$16-LOG10($O100))/AH$17))+AH$18/(1+EXP((AH$19-LOG10($O100))/AH$20)))</f>
        <v>0.68361944222613458</v>
      </c>
      <c r="AI100" s="18">
        <f ca="1">MAX(-AE100+MIN(AE100,AngCal!$B$30),AI$11+AI$12/(1+EXP((AI$13-LOG10($O100))/AI$14))+AI$15/(1+EXP((AI$16-LOG10($O100))/AI$17))+AI$18/(1+EXP((AI$19-LOG10($O100))/AI$20)))</f>
        <v>0.67830673709413591</v>
      </c>
      <c r="AJ100" s="18">
        <f t="shared" ca="1" si="16"/>
        <v>2.991759119618592</v>
      </c>
      <c r="AK100" s="18">
        <f t="shared" ca="1" si="16"/>
        <v>2.8904383146842494</v>
      </c>
      <c r="AL100" s="18">
        <f t="shared" ca="1" si="16"/>
        <v>3.5706505011115741</v>
      </c>
      <c r="AM100" s="18">
        <f t="shared" ca="1" si="16"/>
        <v>3.5365523246702684</v>
      </c>
      <c r="AN100" s="18">
        <f t="shared" ca="1" si="17"/>
        <v>1</v>
      </c>
      <c r="AO100" s="18">
        <f t="shared" ca="1" si="17"/>
        <v>1</v>
      </c>
      <c r="AP100" s="18">
        <f t="shared" ca="1" si="17"/>
        <v>1</v>
      </c>
      <c r="AQ100" s="18">
        <f t="shared" ca="1" si="17"/>
        <v>1</v>
      </c>
      <c r="AR100" s="18">
        <f t="shared" ca="1" si="18"/>
        <v>0</v>
      </c>
      <c r="AS100" s="18">
        <f t="shared" ca="1" si="18"/>
        <v>0</v>
      </c>
      <c r="AT100" s="18">
        <f t="shared" ca="1" si="18"/>
        <v>0</v>
      </c>
      <c r="AU100" s="18">
        <f t="shared" ca="1" si="18"/>
        <v>0</v>
      </c>
    </row>
    <row r="101" spans="2:47" x14ac:dyDescent="0.15">
      <c r="B101">
        <v>631.56299999999999</v>
      </c>
      <c r="C101">
        <v>3</v>
      </c>
      <c r="D101" s="18">
        <v>4.4560000000000002E-2</v>
      </c>
      <c r="E101" s="18">
        <v>-1.6459999999999999E-2</v>
      </c>
      <c r="F101" s="18">
        <v>1.119</v>
      </c>
      <c r="G101" s="18">
        <v>0.51170000000000004</v>
      </c>
      <c r="H101" s="18">
        <v>-8.1689999999999992E-3</v>
      </c>
      <c r="I101" s="18">
        <v>2.1339999999999999</v>
      </c>
      <c r="J101" s="18">
        <v>0.12470000000000001</v>
      </c>
      <c r="K101" s="18">
        <v>-1.993E-2</v>
      </c>
      <c r="L101" s="18">
        <v>1.6930000000000001</v>
      </c>
      <c r="M101" s="18">
        <v>4.3610000000000003E-2</v>
      </c>
      <c r="O101" s="18">
        <f>MAX(MIN(Angle!A114,AngMuon!$P$3),AngMuon!$P$2)</f>
        <v>10</v>
      </c>
      <c r="P101" s="18">
        <f t="shared" ca="1" si="13"/>
        <v>6.5752043293909107E-3</v>
      </c>
      <c r="Q101" s="18">
        <f t="shared" ca="1" si="13"/>
        <v>7.5301561951762359E-3</v>
      </c>
      <c r="R101" s="18">
        <f t="shared" ca="1" si="13"/>
        <v>3.2194560187941762E-3</v>
      </c>
      <c r="S101" s="18">
        <f t="shared" ca="1" si="13"/>
        <v>2.6194648777634888E-3</v>
      </c>
      <c r="T101" s="18">
        <f ca="1">MAX(-P101+MIN(P101,AngCal!$B$30),T$11+T$12/(1+EXP((T$13-LOG10($O101))/T$14))+T$15/(1+EXP((T$16-LOG10($O101))/T$17))+T$18/(1+EXP((T$19-LOG10($O101))/T$20)))</f>
        <v>-8.5519958544558725E-4</v>
      </c>
      <c r="U101" s="18">
        <f ca="1">MAX(-Q101+MIN(Q101,AngCal!$B$30),U$11+U$12/(1+EXP((U$13-LOG10($O101))/U$14))+U$15/(1+EXP((U$16-LOG10($O101))/U$17))+U$18/(1+EXP((U$19-LOG10($O101))/U$20)))</f>
        <v>-2.301716818514799E-3</v>
      </c>
      <c r="V101" s="18">
        <f ca="1">MAX(-R101+MIN(R101,AngCal!$B$30),V$11+V$12/(1+EXP((V$13-LOG10($O101))/V$14))+V$15/(1+EXP((V$16-LOG10($O101))/V$17))+V$18/(1+EXP((V$19-LOG10($O101))/V$20)))</f>
        <v>-9.2168249755007813E-4</v>
      </c>
      <c r="W101" s="18">
        <f ca="1">MAX(-S101+MIN(S101,AngCal!$B$30),W$11+W$12/(1+EXP((W$13-LOG10($O101))/W$14))+W$15/(1+EXP((W$16-LOG10($O101))/W$17))+W$18/(1+EXP((W$19-LOG10($O101))/W$20)))</f>
        <v>-1.0597221790719776E-4</v>
      </c>
      <c r="X101" s="18">
        <f t="shared" ca="1" si="14"/>
        <v>0.64420804700740619</v>
      </c>
      <c r="Y101" s="18">
        <f t="shared" ca="1" si="14"/>
        <v>0.67288947754179906</v>
      </c>
      <c r="Z101" s="18">
        <f t="shared" ca="1" si="14"/>
        <v>1</v>
      </c>
      <c r="AA101" s="18">
        <f t="shared" ca="1" si="14"/>
        <v>1.1089978086277117</v>
      </c>
      <c r="AB101" s="18">
        <f t="shared" ca="1" si="15"/>
        <v>1.007480627848039E-2</v>
      </c>
      <c r="AC101" s="18">
        <f t="shared" ca="1" si="15"/>
        <v>1.0883648052232254E-2</v>
      </c>
      <c r="AD101" s="18">
        <f t="shared" ca="1" si="15"/>
        <v>1.2682693056095889E-3</v>
      </c>
      <c r="AE101" s="18">
        <f t="shared" ca="1" si="15"/>
        <v>3.5577770575220655E-3</v>
      </c>
      <c r="AF101" s="18">
        <f ca="1">MAX(-AB101+MIN(AB101,AngCal!$B$30),AF$11+AF$12/(1+EXP((AF$13-LOG10($O101))/AF$14))+AF$15/(1+EXP((AF$16-LOG10($O101))/AF$17))+AF$18/(1+EXP((AF$19-LOG10($O101))/AF$20)))</f>
        <v>0.53569642528675532</v>
      </c>
      <c r="AG101" s="18">
        <f ca="1">MAX(-AC101+MIN(AC101,AngCal!$B$30),AG$11+AG$12/(1+EXP((AG$13-LOG10($O101))/AG$14))+AG$15/(1+EXP((AG$16-LOG10($O101))/AG$17))+AG$18/(1+EXP((AG$19-LOG10($O101))/AG$20)))</f>
        <v>0.51253234349929488</v>
      </c>
      <c r="AH101" s="18">
        <f ca="1">MAX(-AD101+MIN(AD101,AngCal!$B$30),AH$11+AH$12/(1+EXP((AH$13-LOG10($O101))/AH$14))+AH$15/(1+EXP((AH$16-LOG10($O101))/AH$17))+AH$18/(1+EXP((AH$19-LOG10($O101))/AH$20)))</f>
        <v>0.68361944222613458</v>
      </c>
      <c r="AI101" s="18">
        <f ca="1">MAX(-AE101+MIN(AE101,AngCal!$B$30),AI$11+AI$12/(1+EXP((AI$13-LOG10($O101))/AI$14))+AI$15/(1+EXP((AI$16-LOG10($O101))/AI$17))+AI$18/(1+EXP((AI$19-LOG10($O101))/AI$20)))</f>
        <v>0.67830673709413591</v>
      </c>
      <c r="AJ101" s="18">
        <f t="shared" ca="1" si="16"/>
        <v>2.991759119618592</v>
      </c>
      <c r="AK101" s="18">
        <f t="shared" ca="1" si="16"/>
        <v>2.8904383146842494</v>
      </c>
      <c r="AL101" s="18">
        <f t="shared" ca="1" si="16"/>
        <v>3.5706505011115741</v>
      </c>
      <c r="AM101" s="18">
        <f t="shared" ca="1" si="16"/>
        <v>3.5365523246702684</v>
      </c>
      <c r="AN101" s="18">
        <f t="shared" ca="1" si="17"/>
        <v>1</v>
      </c>
      <c r="AO101" s="18">
        <f t="shared" ca="1" si="17"/>
        <v>1</v>
      </c>
      <c r="AP101" s="18">
        <f t="shared" ca="1" si="17"/>
        <v>1</v>
      </c>
      <c r="AQ101" s="18">
        <f t="shared" ca="1" si="17"/>
        <v>1</v>
      </c>
      <c r="AR101" s="18">
        <f t="shared" ca="1" si="18"/>
        <v>0</v>
      </c>
      <c r="AS101" s="18">
        <f t="shared" ca="1" si="18"/>
        <v>0</v>
      </c>
      <c r="AT101" s="18">
        <f t="shared" ca="1" si="18"/>
        <v>0</v>
      </c>
      <c r="AU101" s="18">
        <f t="shared" ca="1" si="18"/>
        <v>0</v>
      </c>
    </row>
    <row r="102" spans="2:47" x14ac:dyDescent="0.15">
      <c r="B102">
        <v>631.56299999999999</v>
      </c>
      <c r="C102">
        <v>5</v>
      </c>
      <c r="D102" s="18">
        <v>3.8850000000000003E-2</v>
      </c>
      <c r="E102" s="18">
        <v>-2.393E-2</v>
      </c>
      <c r="F102" s="18">
        <v>1.7050000000000001</v>
      </c>
      <c r="G102" s="18">
        <v>3.4009999999999999E-2</v>
      </c>
      <c r="H102" s="18">
        <v>-2.435E-2</v>
      </c>
      <c r="I102" s="18">
        <v>1.8140000000000001</v>
      </c>
      <c r="J102" s="18">
        <v>0.2727</v>
      </c>
      <c r="K102" s="18">
        <v>9.4280000000000006E-3</v>
      </c>
      <c r="L102" s="18">
        <v>1.7250000000000001</v>
      </c>
      <c r="M102" s="18">
        <v>3.2930000000000001E-2</v>
      </c>
      <c r="O102" s="18">
        <f>MAX(MIN(Angle!A115,AngMuon!$P$3),AngMuon!$P$2)</f>
        <v>10</v>
      </c>
      <c r="P102" s="18">
        <f t="shared" ca="1" si="13"/>
        <v>6.5752043293909107E-3</v>
      </c>
      <c r="Q102" s="18">
        <f t="shared" ca="1" si="13"/>
        <v>7.5301561951762359E-3</v>
      </c>
      <c r="R102" s="18">
        <f t="shared" ca="1" si="13"/>
        <v>3.2194560187941762E-3</v>
      </c>
      <c r="S102" s="18">
        <f t="shared" ca="1" si="13"/>
        <v>2.6194648777634888E-3</v>
      </c>
      <c r="T102" s="18">
        <f ca="1">MAX(-P102+MIN(P102,AngCal!$B$30),T$11+T$12/(1+EXP((T$13-LOG10($O102))/T$14))+T$15/(1+EXP((T$16-LOG10($O102))/T$17))+T$18/(1+EXP((T$19-LOG10($O102))/T$20)))</f>
        <v>-8.5519958544558725E-4</v>
      </c>
      <c r="U102" s="18">
        <f ca="1">MAX(-Q102+MIN(Q102,AngCal!$B$30),U$11+U$12/(1+EXP((U$13-LOG10($O102))/U$14))+U$15/(1+EXP((U$16-LOG10($O102))/U$17))+U$18/(1+EXP((U$19-LOG10($O102))/U$20)))</f>
        <v>-2.301716818514799E-3</v>
      </c>
      <c r="V102" s="18">
        <f ca="1">MAX(-R102+MIN(R102,AngCal!$B$30),V$11+V$12/(1+EXP((V$13-LOG10($O102))/V$14))+V$15/(1+EXP((V$16-LOG10($O102))/V$17))+V$18/(1+EXP((V$19-LOG10($O102))/V$20)))</f>
        <v>-9.2168249755007813E-4</v>
      </c>
      <c r="W102" s="18">
        <f ca="1">MAX(-S102+MIN(S102,AngCal!$B$30),W$11+W$12/(1+EXP((W$13-LOG10($O102))/W$14))+W$15/(1+EXP((W$16-LOG10($O102))/W$17))+W$18/(1+EXP((W$19-LOG10($O102))/W$20)))</f>
        <v>-1.0597221790719776E-4</v>
      </c>
      <c r="X102" s="18">
        <f t="shared" ca="1" si="14"/>
        <v>0.64420804700740619</v>
      </c>
      <c r="Y102" s="18">
        <f t="shared" ca="1" si="14"/>
        <v>0.67288947754179906</v>
      </c>
      <c r="Z102" s="18">
        <f t="shared" ca="1" si="14"/>
        <v>1</v>
      </c>
      <c r="AA102" s="18">
        <f t="shared" ca="1" si="14"/>
        <v>1.1089978086277117</v>
      </c>
      <c r="AB102" s="18">
        <f t="shared" ca="1" si="15"/>
        <v>1.007480627848039E-2</v>
      </c>
      <c r="AC102" s="18">
        <f t="shared" ca="1" si="15"/>
        <v>1.0883648052232254E-2</v>
      </c>
      <c r="AD102" s="18">
        <f t="shared" ca="1" si="15"/>
        <v>1.2682693056095889E-3</v>
      </c>
      <c r="AE102" s="18">
        <f t="shared" ca="1" si="15"/>
        <v>3.5577770575220655E-3</v>
      </c>
      <c r="AF102" s="18">
        <f ca="1">MAX(-AB102+MIN(AB102,AngCal!$B$30),AF$11+AF$12/(1+EXP((AF$13-LOG10($O102))/AF$14))+AF$15/(1+EXP((AF$16-LOG10($O102))/AF$17))+AF$18/(1+EXP((AF$19-LOG10($O102))/AF$20)))</f>
        <v>0.53569642528675532</v>
      </c>
      <c r="AG102" s="18">
        <f ca="1">MAX(-AC102+MIN(AC102,AngCal!$B$30),AG$11+AG$12/(1+EXP((AG$13-LOG10($O102))/AG$14))+AG$15/(1+EXP((AG$16-LOG10($O102))/AG$17))+AG$18/(1+EXP((AG$19-LOG10($O102))/AG$20)))</f>
        <v>0.51253234349929488</v>
      </c>
      <c r="AH102" s="18">
        <f ca="1">MAX(-AD102+MIN(AD102,AngCal!$B$30),AH$11+AH$12/(1+EXP((AH$13-LOG10($O102))/AH$14))+AH$15/(1+EXP((AH$16-LOG10($O102))/AH$17))+AH$18/(1+EXP((AH$19-LOG10($O102))/AH$20)))</f>
        <v>0.68361944222613458</v>
      </c>
      <c r="AI102" s="18">
        <f ca="1">MAX(-AE102+MIN(AE102,AngCal!$B$30),AI$11+AI$12/(1+EXP((AI$13-LOG10($O102))/AI$14))+AI$15/(1+EXP((AI$16-LOG10($O102))/AI$17))+AI$18/(1+EXP((AI$19-LOG10($O102))/AI$20)))</f>
        <v>0.67830673709413591</v>
      </c>
      <c r="AJ102" s="18">
        <f t="shared" ca="1" si="16"/>
        <v>2.991759119618592</v>
      </c>
      <c r="AK102" s="18">
        <f t="shared" ca="1" si="16"/>
        <v>2.8904383146842494</v>
      </c>
      <c r="AL102" s="18">
        <f t="shared" ca="1" si="16"/>
        <v>3.5706505011115741</v>
      </c>
      <c r="AM102" s="18">
        <f t="shared" ca="1" si="16"/>
        <v>3.5365523246702684</v>
      </c>
      <c r="AN102" s="18">
        <f t="shared" ca="1" si="17"/>
        <v>1</v>
      </c>
      <c r="AO102" s="18">
        <f t="shared" ca="1" si="17"/>
        <v>1</v>
      </c>
      <c r="AP102" s="18">
        <f t="shared" ca="1" si="17"/>
        <v>1</v>
      </c>
      <c r="AQ102" s="18">
        <f t="shared" ca="1" si="17"/>
        <v>1</v>
      </c>
      <c r="AR102" s="18">
        <f t="shared" ca="1" si="18"/>
        <v>0</v>
      </c>
      <c r="AS102" s="18">
        <f t="shared" ca="1" si="18"/>
        <v>0</v>
      </c>
      <c r="AT102" s="18">
        <f t="shared" ca="1" si="18"/>
        <v>0</v>
      </c>
      <c r="AU102" s="18">
        <f t="shared" ca="1" si="18"/>
        <v>0</v>
      </c>
    </row>
    <row r="103" spans="2:47" x14ac:dyDescent="0.15">
      <c r="B103">
        <v>631.56299999999999</v>
      </c>
      <c r="C103">
        <v>7</v>
      </c>
      <c r="D103" s="18">
        <v>3.9419999999999997E-2</v>
      </c>
      <c r="E103" s="18">
        <v>-3.3769999999999998E-3</v>
      </c>
      <c r="F103" s="18">
        <v>1.7949999999999999</v>
      </c>
      <c r="G103" s="18">
        <v>0.17469999999999999</v>
      </c>
      <c r="H103" s="18">
        <v>-6.4089999999999994E-2</v>
      </c>
      <c r="I103" s="18">
        <v>1.7869999999999999</v>
      </c>
      <c r="J103" s="18">
        <v>0.17610000000000001</v>
      </c>
      <c r="K103" s="18">
        <v>2.8049999999999999E-2</v>
      </c>
      <c r="L103" s="18">
        <v>1.907</v>
      </c>
      <c r="M103" s="18">
        <v>0.1043</v>
      </c>
      <c r="O103" s="18">
        <f>MAX(MIN(Angle!A116,AngMuon!$P$3),AngMuon!$P$2)</f>
        <v>10</v>
      </c>
      <c r="P103" s="18">
        <f t="shared" ca="1" si="13"/>
        <v>6.5752043293909107E-3</v>
      </c>
      <c r="Q103" s="18">
        <f t="shared" ca="1" si="13"/>
        <v>7.5301561951762359E-3</v>
      </c>
      <c r="R103" s="18">
        <f t="shared" ca="1" si="13"/>
        <v>3.2194560187941762E-3</v>
      </c>
      <c r="S103" s="18">
        <f t="shared" ca="1" si="13"/>
        <v>2.6194648777634888E-3</v>
      </c>
      <c r="T103" s="18">
        <f ca="1">MAX(-P103+MIN(P103,AngCal!$B$30),T$11+T$12/(1+EXP((T$13-LOG10($O103))/T$14))+T$15/(1+EXP((T$16-LOG10($O103))/T$17))+T$18/(1+EXP((T$19-LOG10($O103))/T$20)))</f>
        <v>-8.5519958544558725E-4</v>
      </c>
      <c r="U103" s="18">
        <f ca="1">MAX(-Q103+MIN(Q103,AngCal!$B$30),U$11+U$12/(1+EXP((U$13-LOG10($O103))/U$14))+U$15/(1+EXP((U$16-LOG10($O103))/U$17))+U$18/(1+EXP((U$19-LOG10($O103))/U$20)))</f>
        <v>-2.301716818514799E-3</v>
      </c>
      <c r="V103" s="18">
        <f ca="1">MAX(-R103+MIN(R103,AngCal!$B$30),V$11+V$12/(1+EXP((V$13-LOG10($O103))/V$14))+V$15/(1+EXP((V$16-LOG10($O103))/V$17))+V$18/(1+EXP((V$19-LOG10($O103))/V$20)))</f>
        <v>-9.2168249755007813E-4</v>
      </c>
      <c r="W103" s="18">
        <f ca="1">MAX(-S103+MIN(S103,AngCal!$B$30),W$11+W$12/(1+EXP((W$13-LOG10($O103))/W$14))+W$15/(1+EXP((W$16-LOG10($O103))/W$17))+W$18/(1+EXP((W$19-LOG10($O103))/W$20)))</f>
        <v>-1.0597221790719776E-4</v>
      </c>
      <c r="X103" s="18">
        <f t="shared" ca="1" si="14"/>
        <v>0.64420804700740619</v>
      </c>
      <c r="Y103" s="18">
        <f t="shared" ca="1" si="14"/>
        <v>0.67288947754179906</v>
      </c>
      <c r="Z103" s="18">
        <f t="shared" ca="1" si="14"/>
        <v>1</v>
      </c>
      <c r="AA103" s="18">
        <f t="shared" ca="1" si="14"/>
        <v>1.1089978086277117</v>
      </c>
      <c r="AB103" s="18">
        <f t="shared" ca="1" si="15"/>
        <v>1.007480627848039E-2</v>
      </c>
      <c r="AC103" s="18">
        <f t="shared" ca="1" si="15"/>
        <v>1.0883648052232254E-2</v>
      </c>
      <c r="AD103" s="18">
        <f t="shared" ca="1" si="15"/>
        <v>1.2682693056095889E-3</v>
      </c>
      <c r="AE103" s="18">
        <f t="shared" ca="1" si="15"/>
        <v>3.5577770575220655E-3</v>
      </c>
      <c r="AF103" s="18">
        <f ca="1">MAX(-AB103+MIN(AB103,AngCal!$B$30),AF$11+AF$12/(1+EXP((AF$13-LOG10($O103))/AF$14))+AF$15/(1+EXP((AF$16-LOG10($O103))/AF$17))+AF$18/(1+EXP((AF$19-LOG10($O103))/AF$20)))</f>
        <v>0.53569642528675532</v>
      </c>
      <c r="AG103" s="18">
        <f ca="1">MAX(-AC103+MIN(AC103,AngCal!$B$30),AG$11+AG$12/(1+EXP((AG$13-LOG10($O103))/AG$14))+AG$15/(1+EXP((AG$16-LOG10($O103))/AG$17))+AG$18/(1+EXP((AG$19-LOG10($O103))/AG$20)))</f>
        <v>0.51253234349929488</v>
      </c>
      <c r="AH103" s="18">
        <f ca="1">MAX(-AD103+MIN(AD103,AngCal!$B$30),AH$11+AH$12/(1+EXP((AH$13-LOG10($O103))/AH$14))+AH$15/(1+EXP((AH$16-LOG10($O103))/AH$17))+AH$18/(1+EXP((AH$19-LOG10($O103))/AH$20)))</f>
        <v>0.68361944222613458</v>
      </c>
      <c r="AI103" s="18">
        <f ca="1">MAX(-AE103+MIN(AE103,AngCal!$B$30),AI$11+AI$12/(1+EXP((AI$13-LOG10($O103))/AI$14))+AI$15/(1+EXP((AI$16-LOG10($O103))/AI$17))+AI$18/(1+EXP((AI$19-LOG10($O103))/AI$20)))</f>
        <v>0.67830673709413591</v>
      </c>
      <c r="AJ103" s="18">
        <f t="shared" ca="1" si="16"/>
        <v>2.991759119618592</v>
      </c>
      <c r="AK103" s="18">
        <f t="shared" ca="1" si="16"/>
        <v>2.8904383146842494</v>
      </c>
      <c r="AL103" s="18">
        <f t="shared" ca="1" si="16"/>
        <v>3.5706505011115741</v>
      </c>
      <c r="AM103" s="18">
        <f t="shared" ca="1" si="16"/>
        <v>3.5365523246702684</v>
      </c>
      <c r="AN103" s="18">
        <f t="shared" ca="1" si="17"/>
        <v>1</v>
      </c>
      <c r="AO103" s="18">
        <f t="shared" ca="1" si="17"/>
        <v>1</v>
      </c>
      <c r="AP103" s="18">
        <f t="shared" ca="1" si="17"/>
        <v>1</v>
      </c>
      <c r="AQ103" s="18">
        <f t="shared" ca="1" si="17"/>
        <v>1</v>
      </c>
      <c r="AR103" s="18">
        <f t="shared" ca="1" si="18"/>
        <v>0</v>
      </c>
      <c r="AS103" s="18">
        <f t="shared" ca="1" si="18"/>
        <v>0</v>
      </c>
      <c r="AT103" s="18">
        <f t="shared" ca="1" si="18"/>
        <v>0</v>
      </c>
      <c r="AU103" s="18">
        <f t="shared" ca="1" si="18"/>
        <v>0</v>
      </c>
    </row>
    <row r="104" spans="2:47" x14ac:dyDescent="0.15">
      <c r="B104">
        <v>631.56299999999999</v>
      </c>
      <c r="C104">
        <v>10</v>
      </c>
      <c r="D104" s="18">
        <v>5.1630000000000002E-2</v>
      </c>
      <c r="E104" s="18">
        <v>-1.9640000000000001E-2</v>
      </c>
      <c r="F104" s="18">
        <v>1.6839999999999999</v>
      </c>
      <c r="G104" s="18">
        <v>5.398E-2</v>
      </c>
      <c r="H104" s="18">
        <v>-4.7050000000000002E-2</v>
      </c>
      <c r="I104" s="18">
        <v>1.595</v>
      </c>
      <c r="J104" s="18">
        <v>0.74550000000000005</v>
      </c>
      <c r="K104" s="18">
        <v>1.506E-2</v>
      </c>
      <c r="L104" s="18">
        <v>3.5619999999999998</v>
      </c>
      <c r="M104" s="18">
        <v>2.0680000000000001</v>
      </c>
      <c r="O104" s="18">
        <f>MAX(MIN(Angle!A117,AngMuon!$P$3),AngMuon!$P$2)</f>
        <v>10</v>
      </c>
      <c r="P104" s="18">
        <f t="shared" ca="1" si="13"/>
        <v>6.5752043293909107E-3</v>
      </c>
      <c r="Q104" s="18">
        <f t="shared" ca="1" si="13"/>
        <v>7.5301561951762359E-3</v>
      </c>
      <c r="R104" s="18">
        <f t="shared" ca="1" si="13"/>
        <v>3.2194560187941762E-3</v>
      </c>
      <c r="S104" s="18">
        <f t="shared" ca="1" si="13"/>
        <v>2.6194648777634888E-3</v>
      </c>
      <c r="T104" s="18">
        <f ca="1">MAX(-P104+MIN(P104,AngCal!$B$30),T$11+T$12/(1+EXP((T$13-LOG10($O104))/T$14))+T$15/(1+EXP((T$16-LOG10($O104))/T$17))+T$18/(1+EXP((T$19-LOG10($O104))/T$20)))</f>
        <v>-8.5519958544558725E-4</v>
      </c>
      <c r="U104" s="18">
        <f ca="1">MAX(-Q104+MIN(Q104,AngCal!$B$30),U$11+U$12/(1+EXP((U$13-LOG10($O104))/U$14))+U$15/(1+EXP((U$16-LOG10($O104))/U$17))+U$18/(1+EXP((U$19-LOG10($O104))/U$20)))</f>
        <v>-2.301716818514799E-3</v>
      </c>
      <c r="V104" s="18">
        <f ca="1">MAX(-R104+MIN(R104,AngCal!$B$30),V$11+V$12/(1+EXP((V$13-LOG10($O104))/V$14))+V$15/(1+EXP((V$16-LOG10($O104))/V$17))+V$18/(1+EXP((V$19-LOG10($O104))/V$20)))</f>
        <v>-9.2168249755007813E-4</v>
      </c>
      <c r="W104" s="18">
        <f ca="1">MAX(-S104+MIN(S104,AngCal!$B$30),W$11+W$12/(1+EXP((W$13-LOG10($O104))/W$14))+W$15/(1+EXP((W$16-LOG10($O104))/W$17))+W$18/(1+EXP((W$19-LOG10($O104))/W$20)))</f>
        <v>-1.0597221790719776E-4</v>
      </c>
      <c r="X104" s="18">
        <f t="shared" ca="1" si="14"/>
        <v>0.64420804700740619</v>
      </c>
      <c r="Y104" s="18">
        <f t="shared" ca="1" si="14"/>
        <v>0.67288947754179906</v>
      </c>
      <c r="Z104" s="18">
        <f t="shared" ca="1" si="14"/>
        <v>1</v>
      </c>
      <c r="AA104" s="18">
        <f t="shared" ca="1" si="14"/>
        <v>1.1089978086277117</v>
      </c>
      <c r="AB104" s="18">
        <f t="shared" ca="1" si="15"/>
        <v>1.007480627848039E-2</v>
      </c>
      <c r="AC104" s="18">
        <f t="shared" ca="1" si="15"/>
        <v>1.0883648052232254E-2</v>
      </c>
      <c r="AD104" s="18">
        <f t="shared" ca="1" si="15"/>
        <v>1.2682693056095889E-3</v>
      </c>
      <c r="AE104" s="18">
        <f t="shared" ca="1" si="15"/>
        <v>3.5577770575220655E-3</v>
      </c>
      <c r="AF104" s="18">
        <f ca="1">MAX(-AB104+MIN(AB104,AngCal!$B$30),AF$11+AF$12/(1+EXP((AF$13-LOG10($O104))/AF$14))+AF$15/(1+EXP((AF$16-LOG10($O104))/AF$17))+AF$18/(1+EXP((AF$19-LOG10($O104))/AF$20)))</f>
        <v>0.53569642528675532</v>
      </c>
      <c r="AG104" s="18">
        <f ca="1">MAX(-AC104+MIN(AC104,AngCal!$B$30),AG$11+AG$12/(1+EXP((AG$13-LOG10($O104))/AG$14))+AG$15/(1+EXP((AG$16-LOG10($O104))/AG$17))+AG$18/(1+EXP((AG$19-LOG10($O104))/AG$20)))</f>
        <v>0.51253234349929488</v>
      </c>
      <c r="AH104" s="18">
        <f ca="1">MAX(-AD104+MIN(AD104,AngCal!$B$30),AH$11+AH$12/(1+EXP((AH$13-LOG10($O104))/AH$14))+AH$15/(1+EXP((AH$16-LOG10($O104))/AH$17))+AH$18/(1+EXP((AH$19-LOG10($O104))/AH$20)))</f>
        <v>0.68361944222613458</v>
      </c>
      <c r="AI104" s="18">
        <f ca="1">MAX(-AE104+MIN(AE104,AngCal!$B$30),AI$11+AI$12/(1+EXP((AI$13-LOG10($O104))/AI$14))+AI$15/(1+EXP((AI$16-LOG10($O104))/AI$17))+AI$18/(1+EXP((AI$19-LOG10($O104))/AI$20)))</f>
        <v>0.67830673709413591</v>
      </c>
      <c r="AJ104" s="18">
        <f t="shared" ca="1" si="16"/>
        <v>2.991759119618592</v>
      </c>
      <c r="AK104" s="18">
        <f t="shared" ca="1" si="16"/>
        <v>2.8904383146842494</v>
      </c>
      <c r="AL104" s="18">
        <f t="shared" ca="1" si="16"/>
        <v>3.5706505011115741</v>
      </c>
      <c r="AM104" s="18">
        <f t="shared" ca="1" si="16"/>
        <v>3.5365523246702684</v>
      </c>
      <c r="AN104" s="18">
        <f t="shared" ca="1" si="17"/>
        <v>1</v>
      </c>
      <c r="AO104" s="18">
        <f t="shared" ca="1" si="17"/>
        <v>1</v>
      </c>
      <c r="AP104" s="18">
        <f t="shared" ca="1" si="17"/>
        <v>1</v>
      </c>
      <c r="AQ104" s="18">
        <f t="shared" ca="1" si="17"/>
        <v>1</v>
      </c>
      <c r="AR104" s="18">
        <f t="shared" ca="1" si="18"/>
        <v>0</v>
      </c>
      <c r="AS104" s="18">
        <f t="shared" ca="1" si="18"/>
        <v>0</v>
      </c>
      <c r="AT104" s="18">
        <f t="shared" ca="1" si="18"/>
        <v>0</v>
      </c>
      <c r="AU104" s="18">
        <f t="shared" ca="1" si="18"/>
        <v>0</v>
      </c>
    </row>
    <row r="105" spans="2:47" x14ac:dyDescent="0.15">
      <c r="B105">
        <v>631.56299999999999</v>
      </c>
      <c r="C105">
        <v>15</v>
      </c>
      <c r="D105" s="18">
        <v>4.1430000000000002E-2</v>
      </c>
      <c r="E105" s="18">
        <v>7.6380000000000003E-2</v>
      </c>
      <c r="F105" s="18">
        <v>1.5189999999999999</v>
      </c>
      <c r="G105" s="18">
        <v>8.2500000000000004E-2</v>
      </c>
      <c r="H105" s="18">
        <v>-0.2092</v>
      </c>
      <c r="I105" s="18">
        <v>1.7070000000000001</v>
      </c>
      <c r="J105" s="18">
        <v>0.14349999999999999</v>
      </c>
      <c r="K105" s="18">
        <v>9.1359999999999997E-2</v>
      </c>
      <c r="L105" s="18">
        <v>1.8540000000000001</v>
      </c>
      <c r="M105" s="18">
        <v>8.9209999999999998E-2</v>
      </c>
      <c r="O105" s="18">
        <f>MAX(MIN(Angle!A118,AngMuon!$P$3),AngMuon!$P$2)</f>
        <v>10</v>
      </c>
      <c r="P105" s="18">
        <f t="shared" ca="1" si="13"/>
        <v>6.5752043293909107E-3</v>
      </c>
      <c r="Q105" s="18">
        <f t="shared" ca="1" si="13"/>
        <v>7.5301561951762359E-3</v>
      </c>
      <c r="R105" s="18">
        <f t="shared" ca="1" si="13"/>
        <v>3.2194560187941762E-3</v>
      </c>
      <c r="S105" s="18">
        <f t="shared" ca="1" si="13"/>
        <v>2.6194648777634888E-3</v>
      </c>
      <c r="T105" s="18">
        <f ca="1">MAX(-P105+MIN(P105,AngCal!$B$30),T$11+T$12/(1+EXP((T$13-LOG10($O105))/T$14))+T$15/(1+EXP((T$16-LOG10($O105))/T$17))+T$18/(1+EXP((T$19-LOG10($O105))/T$20)))</f>
        <v>-8.5519958544558725E-4</v>
      </c>
      <c r="U105" s="18">
        <f ca="1">MAX(-Q105+MIN(Q105,AngCal!$B$30),U$11+U$12/(1+EXP((U$13-LOG10($O105))/U$14))+U$15/(1+EXP((U$16-LOG10($O105))/U$17))+U$18/(1+EXP((U$19-LOG10($O105))/U$20)))</f>
        <v>-2.301716818514799E-3</v>
      </c>
      <c r="V105" s="18">
        <f ca="1">MAX(-R105+MIN(R105,AngCal!$B$30),V$11+V$12/(1+EXP((V$13-LOG10($O105))/V$14))+V$15/(1+EXP((V$16-LOG10($O105))/V$17))+V$18/(1+EXP((V$19-LOG10($O105))/V$20)))</f>
        <v>-9.2168249755007813E-4</v>
      </c>
      <c r="W105" s="18">
        <f ca="1">MAX(-S105+MIN(S105,AngCal!$B$30),W$11+W$12/(1+EXP((W$13-LOG10($O105))/W$14))+W$15/(1+EXP((W$16-LOG10($O105))/W$17))+W$18/(1+EXP((W$19-LOG10($O105))/W$20)))</f>
        <v>-1.0597221790719776E-4</v>
      </c>
      <c r="X105" s="18">
        <f t="shared" ca="1" si="14"/>
        <v>0.64420804700740619</v>
      </c>
      <c r="Y105" s="18">
        <f t="shared" ca="1" si="14"/>
        <v>0.67288947754179906</v>
      </c>
      <c r="Z105" s="18">
        <f t="shared" ca="1" si="14"/>
        <v>1</v>
      </c>
      <c r="AA105" s="18">
        <f t="shared" ca="1" si="14"/>
        <v>1.1089978086277117</v>
      </c>
      <c r="AB105" s="18">
        <f t="shared" ca="1" si="15"/>
        <v>1.007480627848039E-2</v>
      </c>
      <c r="AC105" s="18">
        <f t="shared" ca="1" si="15"/>
        <v>1.0883648052232254E-2</v>
      </c>
      <c r="AD105" s="18">
        <f t="shared" ca="1" si="15"/>
        <v>1.2682693056095889E-3</v>
      </c>
      <c r="AE105" s="18">
        <f t="shared" ca="1" si="15"/>
        <v>3.5577770575220655E-3</v>
      </c>
      <c r="AF105" s="18">
        <f ca="1">MAX(-AB105+MIN(AB105,AngCal!$B$30),AF$11+AF$12/(1+EXP((AF$13-LOG10($O105))/AF$14))+AF$15/(1+EXP((AF$16-LOG10($O105))/AF$17))+AF$18/(1+EXP((AF$19-LOG10($O105))/AF$20)))</f>
        <v>0.53569642528675532</v>
      </c>
      <c r="AG105" s="18">
        <f ca="1">MAX(-AC105+MIN(AC105,AngCal!$B$30),AG$11+AG$12/(1+EXP((AG$13-LOG10($O105))/AG$14))+AG$15/(1+EXP((AG$16-LOG10($O105))/AG$17))+AG$18/(1+EXP((AG$19-LOG10($O105))/AG$20)))</f>
        <v>0.51253234349929488</v>
      </c>
      <c r="AH105" s="18">
        <f ca="1">MAX(-AD105+MIN(AD105,AngCal!$B$30),AH$11+AH$12/(1+EXP((AH$13-LOG10($O105))/AH$14))+AH$15/(1+EXP((AH$16-LOG10($O105))/AH$17))+AH$18/(1+EXP((AH$19-LOG10($O105))/AH$20)))</f>
        <v>0.68361944222613458</v>
      </c>
      <c r="AI105" s="18">
        <f ca="1">MAX(-AE105+MIN(AE105,AngCal!$B$30),AI$11+AI$12/(1+EXP((AI$13-LOG10($O105))/AI$14))+AI$15/(1+EXP((AI$16-LOG10($O105))/AI$17))+AI$18/(1+EXP((AI$19-LOG10($O105))/AI$20)))</f>
        <v>0.67830673709413591</v>
      </c>
      <c r="AJ105" s="18">
        <f t="shared" ca="1" si="16"/>
        <v>2.991759119618592</v>
      </c>
      <c r="AK105" s="18">
        <f t="shared" ca="1" si="16"/>
        <v>2.8904383146842494</v>
      </c>
      <c r="AL105" s="18">
        <f t="shared" ca="1" si="16"/>
        <v>3.5706505011115741</v>
      </c>
      <c r="AM105" s="18">
        <f t="shared" ca="1" si="16"/>
        <v>3.5365523246702684</v>
      </c>
      <c r="AN105" s="18">
        <f t="shared" ca="1" si="17"/>
        <v>1</v>
      </c>
      <c r="AO105" s="18">
        <f t="shared" ca="1" si="17"/>
        <v>1</v>
      </c>
      <c r="AP105" s="18">
        <f t="shared" ca="1" si="17"/>
        <v>1</v>
      </c>
      <c r="AQ105" s="18">
        <f t="shared" ca="1" si="17"/>
        <v>1</v>
      </c>
      <c r="AR105" s="18">
        <f t="shared" ca="1" si="18"/>
        <v>0</v>
      </c>
      <c r="AS105" s="18">
        <f t="shared" ca="1" si="18"/>
        <v>0</v>
      </c>
      <c r="AT105" s="18">
        <f t="shared" ca="1" si="18"/>
        <v>0</v>
      </c>
      <c r="AU105" s="18">
        <f t="shared" ca="1" si="18"/>
        <v>0</v>
      </c>
    </row>
    <row r="106" spans="2:47" x14ac:dyDescent="0.15">
      <c r="B106">
        <v>631.56299999999999</v>
      </c>
      <c r="C106">
        <v>20</v>
      </c>
      <c r="D106" s="18">
        <v>5.0360000000000002E-2</v>
      </c>
      <c r="E106" s="18">
        <v>-1.034E-2</v>
      </c>
      <c r="F106" s="18">
        <v>0.13569999999999999</v>
      </c>
      <c r="G106" s="18">
        <v>1.7709999999999999</v>
      </c>
      <c r="H106" s="18">
        <v>-6.9360000000000005E-2</v>
      </c>
      <c r="I106" s="18">
        <v>1.782</v>
      </c>
      <c r="J106" s="18">
        <v>0.10050000000000001</v>
      </c>
      <c r="K106" s="18">
        <v>2.9340000000000001E-2</v>
      </c>
      <c r="L106" s="18">
        <v>1.8720000000000001</v>
      </c>
      <c r="M106" s="18">
        <v>4.1410000000000002E-2</v>
      </c>
      <c r="O106" s="18">
        <f>MAX(MIN(Angle!A119,AngMuon!$P$3),AngMuon!$P$2)</f>
        <v>10</v>
      </c>
      <c r="P106" s="18">
        <f t="shared" ca="1" si="13"/>
        <v>6.5752043293909107E-3</v>
      </c>
      <c r="Q106" s="18">
        <f t="shared" ca="1" si="13"/>
        <v>7.5301561951762359E-3</v>
      </c>
      <c r="R106" s="18">
        <f t="shared" ca="1" si="13"/>
        <v>3.2194560187941762E-3</v>
      </c>
      <c r="S106" s="18">
        <f t="shared" ca="1" si="13"/>
        <v>2.6194648777634888E-3</v>
      </c>
      <c r="T106" s="18">
        <f ca="1">MAX(-P106+MIN(P106,AngCal!$B$30),T$11+T$12/(1+EXP((T$13-LOG10($O106))/T$14))+T$15/(1+EXP((T$16-LOG10($O106))/T$17))+T$18/(1+EXP((T$19-LOG10($O106))/T$20)))</f>
        <v>-8.5519958544558725E-4</v>
      </c>
      <c r="U106" s="18">
        <f ca="1">MAX(-Q106+MIN(Q106,AngCal!$B$30),U$11+U$12/(1+EXP((U$13-LOG10($O106))/U$14))+U$15/(1+EXP((U$16-LOG10($O106))/U$17))+U$18/(1+EXP((U$19-LOG10($O106))/U$20)))</f>
        <v>-2.301716818514799E-3</v>
      </c>
      <c r="V106" s="18">
        <f ca="1">MAX(-R106+MIN(R106,AngCal!$B$30),V$11+V$12/(1+EXP((V$13-LOG10($O106))/V$14))+V$15/(1+EXP((V$16-LOG10($O106))/V$17))+V$18/(1+EXP((V$19-LOG10($O106))/V$20)))</f>
        <v>-9.2168249755007813E-4</v>
      </c>
      <c r="W106" s="18">
        <f ca="1">MAX(-S106+MIN(S106,AngCal!$B$30),W$11+W$12/(1+EXP((W$13-LOG10($O106))/W$14))+W$15/(1+EXP((W$16-LOG10($O106))/W$17))+W$18/(1+EXP((W$19-LOG10($O106))/W$20)))</f>
        <v>-1.0597221790719776E-4</v>
      </c>
      <c r="X106" s="18">
        <f t="shared" ca="1" si="14"/>
        <v>0.64420804700740619</v>
      </c>
      <c r="Y106" s="18">
        <f t="shared" ca="1" si="14"/>
        <v>0.67288947754179906</v>
      </c>
      <c r="Z106" s="18">
        <f t="shared" ca="1" si="14"/>
        <v>1</v>
      </c>
      <c r="AA106" s="18">
        <f t="shared" ca="1" si="14"/>
        <v>1.1089978086277117</v>
      </c>
      <c r="AB106" s="18">
        <f t="shared" ca="1" si="15"/>
        <v>1.007480627848039E-2</v>
      </c>
      <c r="AC106" s="18">
        <f t="shared" ca="1" si="15"/>
        <v>1.0883648052232254E-2</v>
      </c>
      <c r="AD106" s="18">
        <f t="shared" ca="1" si="15"/>
        <v>1.2682693056095889E-3</v>
      </c>
      <c r="AE106" s="18">
        <f t="shared" ca="1" si="15"/>
        <v>3.5577770575220655E-3</v>
      </c>
      <c r="AF106" s="18">
        <f ca="1">MAX(-AB106+MIN(AB106,AngCal!$B$30),AF$11+AF$12/(1+EXP((AF$13-LOG10($O106))/AF$14))+AF$15/(1+EXP((AF$16-LOG10($O106))/AF$17))+AF$18/(1+EXP((AF$19-LOG10($O106))/AF$20)))</f>
        <v>0.53569642528675532</v>
      </c>
      <c r="AG106" s="18">
        <f ca="1">MAX(-AC106+MIN(AC106,AngCal!$B$30),AG$11+AG$12/(1+EXP((AG$13-LOG10($O106))/AG$14))+AG$15/(1+EXP((AG$16-LOG10($O106))/AG$17))+AG$18/(1+EXP((AG$19-LOG10($O106))/AG$20)))</f>
        <v>0.51253234349929488</v>
      </c>
      <c r="AH106" s="18">
        <f ca="1">MAX(-AD106+MIN(AD106,AngCal!$B$30),AH$11+AH$12/(1+EXP((AH$13-LOG10($O106))/AH$14))+AH$15/(1+EXP((AH$16-LOG10($O106))/AH$17))+AH$18/(1+EXP((AH$19-LOG10($O106))/AH$20)))</f>
        <v>0.68361944222613458</v>
      </c>
      <c r="AI106" s="18">
        <f ca="1">MAX(-AE106+MIN(AE106,AngCal!$B$30),AI$11+AI$12/(1+EXP((AI$13-LOG10($O106))/AI$14))+AI$15/(1+EXP((AI$16-LOG10($O106))/AI$17))+AI$18/(1+EXP((AI$19-LOG10($O106))/AI$20)))</f>
        <v>0.67830673709413591</v>
      </c>
      <c r="AJ106" s="18">
        <f t="shared" ca="1" si="16"/>
        <v>2.991759119618592</v>
      </c>
      <c r="AK106" s="18">
        <f t="shared" ca="1" si="16"/>
        <v>2.8904383146842494</v>
      </c>
      <c r="AL106" s="18">
        <f t="shared" ca="1" si="16"/>
        <v>3.5706505011115741</v>
      </c>
      <c r="AM106" s="18">
        <f t="shared" ca="1" si="16"/>
        <v>3.5365523246702684</v>
      </c>
      <c r="AN106" s="18">
        <f t="shared" ca="1" si="17"/>
        <v>1</v>
      </c>
      <c r="AO106" s="18">
        <f t="shared" ca="1" si="17"/>
        <v>1</v>
      </c>
      <c r="AP106" s="18">
        <f t="shared" ca="1" si="17"/>
        <v>1</v>
      </c>
      <c r="AQ106" s="18">
        <f t="shared" ca="1" si="17"/>
        <v>1</v>
      </c>
      <c r="AR106" s="18">
        <f t="shared" ca="1" si="18"/>
        <v>0</v>
      </c>
      <c r="AS106" s="18">
        <f t="shared" ca="1" si="18"/>
        <v>0</v>
      </c>
      <c r="AT106" s="18">
        <f t="shared" ca="1" si="18"/>
        <v>0</v>
      </c>
      <c r="AU106" s="18">
        <f t="shared" ca="1" si="18"/>
        <v>0</v>
      </c>
    </row>
    <row r="107" spans="2:47" x14ac:dyDescent="0.15">
      <c r="B107">
        <v>774.68299999999999</v>
      </c>
      <c r="C107">
        <v>1</v>
      </c>
      <c r="D107" s="18">
        <v>3.3610000000000001E-2</v>
      </c>
      <c r="E107" s="18">
        <v>2.598E-2</v>
      </c>
      <c r="F107" s="18">
        <v>1.2110000000000001</v>
      </c>
      <c r="G107" s="18">
        <v>0.155</v>
      </c>
      <c r="H107" s="18">
        <v>-7.9950000000000004E-3</v>
      </c>
      <c r="I107" s="18">
        <v>2.004</v>
      </c>
      <c r="J107" s="18">
        <v>0.21890000000000001</v>
      </c>
      <c r="K107" s="18">
        <v>-5.16E-2</v>
      </c>
      <c r="L107" s="18">
        <v>1.077</v>
      </c>
      <c r="M107" s="18">
        <v>0.21829999999999999</v>
      </c>
      <c r="O107" s="18">
        <f>MAX(MIN(Angle!A120,AngMuon!$P$3),AngMuon!$P$2)</f>
        <v>10</v>
      </c>
      <c r="P107" s="18">
        <f t="shared" ca="1" si="13"/>
        <v>6.5752043293909107E-3</v>
      </c>
      <c r="Q107" s="18">
        <f t="shared" ca="1" si="13"/>
        <v>7.5301561951762359E-3</v>
      </c>
      <c r="R107" s="18">
        <f t="shared" ca="1" si="13"/>
        <v>3.2194560187941762E-3</v>
      </c>
      <c r="S107" s="18">
        <f t="shared" ca="1" si="13"/>
        <v>2.6194648777634888E-3</v>
      </c>
      <c r="T107" s="18">
        <f ca="1">MAX(-P107+MIN(P107,AngCal!$B$30),T$11+T$12/(1+EXP((T$13-LOG10($O107))/T$14))+T$15/(1+EXP((T$16-LOG10($O107))/T$17))+T$18/(1+EXP((T$19-LOG10($O107))/T$20)))</f>
        <v>-8.5519958544558725E-4</v>
      </c>
      <c r="U107" s="18">
        <f ca="1">MAX(-Q107+MIN(Q107,AngCal!$B$30),U$11+U$12/(1+EXP((U$13-LOG10($O107))/U$14))+U$15/(1+EXP((U$16-LOG10($O107))/U$17))+U$18/(1+EXP((U$19-LOG10($O107))/U$20)))</f>
        <v>-2.301716818514799E-3</v>
      </c>
      <c r="V107" s="18">
        <f ca="1">MAX(-R107+MIN(R107,AngCal!$B$30),V$11+V$12/(1+EXP((V$13-LOG10($O107))/V$14))+V$15/(1+EXP((V$16-LOG10($O107))/V$17))+V$18/(1+EXP((V$19-LOG10($O107))/V$20)))</f>
        <v>-9.2168249755007813E-4</v>
      </c>
      <c r="W107" s="18">
        <f ca="1">MAX(-S107+MIN(S107,AngCal!$B$30),W$11+W$12/(1+EXP((W$13-LOG10($O107))/W$14))+W$15/(1+EXP((W$16-LOG10($O107))/W$17))+W$18/(1+EXP((W$19-LOG10($O107))/W$20)))</f>
        <v>-1.0597221790719776E-4</v>
      </c>
      <c r="X107" s="18">
        <f t="shared" ca="1" si="14"/>
        <v>0.64420804700740619</v>
      </c>
      <c r="Y107" s="18">
        <f t="shared" ca="1" si="14"/>
        <v>0.67288947754179906</v>
      </c>
      <c r="Z107" s="18">
        <f t="shared" ca="1" si="14"/>
        <v>1</v>
      </c>
      <c r="AA107" s="18">
        <f t="shared" ca="1" si="14"/>
        <v>1.1089978086277117</v>
      </c>
      <c r="AB107" s="18">
        <f t="shared" ca="1" si="15"/>
        <v>1.007480627848039E-2</v>
      </c>
      <c r="AC107" s="18">
        <f t="shared" ca="1" si="15"/>
        <v>1.0883648052232254E-2</v>
      </c>
      <c r="AD107" s="18">
        <f t="shared" ca="1" si="15"/>
        <v>1.2682693056095889E-3</v>
      </c>
      <c r="AE107" s="18">
        <f t="shared" ca="1" si="15"/>
        <v>3.5577770575220655E-3</v>
      </c>
      <c r="AF107" s="18">
        <f ca="1">MAX(-AB107+MIN(AB107,AngCal!$B$30),AF$11+AF$12/(1+EXP((AF$13-LOG10($O107))/AF$14))+AF$15/(1+EXP((AF$16-LOG10($O107))/AF$17))+AF$18/(1+EXP((AF$19-LOG10($O107))/AF$20)))</f>
        <v>0.53569642528675532</v>
      </c>
      <c r="AG107" s="18">
        <f ca="1">MAX(-AC107+MIN(AC107,AngCal!$B$30),AG$11+AG$12/(1+EXP((AG$13-LOG10($O107))/AG$14))+AG$15/(1+EXP((AG$16-LOG10($O107))/AG$17))+AG$18/(1+EXP((AG$19-LOG10($O107))/AG$20)))</f>
        <v>0.51253234349929488</v>
      </c>
      <c r="AH107" s="18">
        <f ca="1">MAX(-AD107+MIN(AD107,AngCal!$B$30),AH$11+AH$12/(1+EXP((AH$13-LOG10($O107))/AH$14))+AH$15/(1+EXP((AH$16-LOG10($O107))/AH$17))+AH$18/(1+EXP((AH$19-LOG10($O107))/AH$20)))</f>
        <v>0.68361944222613458</v>
      </c>
      <c r="AI107" s="18">
        <f ca="1">MAX(-AE107+MIN(AE107,AngCal!$B$30),AI$11+AI$12/(1+EXP((AI$13-LOG10($O107))/AI$14))+AI$15/(1+EXP((AI$16-LOG10($O107))/AI$17))+AI$18/(1+EXP((AI$19-LOG10($O107))/AI$20)))</f>
        <v>0.67830673709413591</v>
      </c>
      <c r="AJ107" s="18">
        <f t="shared" ca="1" si="16"/>
        <v>2.991759119618592</v>
      </c>
      <c r="AK107" s="18">
        <f t="shared" ca="1" si="16"/>
        <v>2.8904383146842494</v>
      </c>
      <c r="AL107" s="18">
        <f t="shared" ca="1" si="16"/>
        <v>3.5706505011115741</v>
      </c>
      <c r="AM107" s="18">
        <f t="shared" ca="1" si="16"/>
        <v>3.5365523246702684</v>
      </c>
      <c r="AN107" s="18">
        <f t="shared" ca="1" si="17"/>
        <v>1</v>
      </c>
      <c r="AO107" s="18">
        <f t="shared" ca="1" si="17"/>
        <v>1</v>
      </c>
      <c r="AP107" s="18">
        <f t="shared" ca="1" si="17"/>
        <v>1</v>
      </c>
      <c r="AQ107" s="18">
        <f t="shared" ca="1" si="17"/>
        <v>1</v>
      </c>
      <c r="AR107" s="18">
        <f t="shared" ca="1" si="18"/>
        <v>0</v>
      </c>
      <c r="AS107" s="18">
        <f t="shared" ca="1" si="18"/>
        <v>0</v>
      </c>
      <c r="AT107" s="18">
        <f t="shared" ca="1" si="18"/>
        <v>0</v>
      </c>
      <c r="AU107" s="18">
        <f t="shared" ca="1" si="18"/>
        <v>0</v>
      </c>
    </row>
    <row r="108" spans="2:47" x14ac:dyDescent="0.15">
      <c r="B108">
        <v>774.68299999999999</v>
      </c>
      <c r="C108">
        <v>3</v>
      </c>
      <c r="D108" s="18">
        <v>4.4519999999999997E-2</v>
      </c>
      <c r="E108" s="18">
        <v>6.6549999999999998E-2</v>
      </c>
      <c r="F108" s="18">
        <v>1.105</v>
      </c>
      <c r="G108" s="18">
        <v>0.2447</v>
      </c>
      <c r="H108" s="18">
        <v>-1.187E-2</v>
      </c>
      <c r="I108" s="18">
        <v>1.85</v>
      </c>
      <c r="J108" s="18">
        <v>0.25030000000000002</v>
      </c>
      <c r="K108" s="18">
        <v>-9.919E-2</v>
      </c>
      <c r="L108" s="18">
        <v>0.96579999999999999</v>
      </c>
      <c r="M108" s="18">
        <v>0.2661</v>
      </c>
      <c r="O108" s="18">
        <f>MAX(MIN(Angle!A121,AngMuon!$P$3),AngMuon!$P$2)</f>
        <v>10</v>
      </c>
      <c r="P108" s="18">
        <f t="shared" ca="1" si="13"/>
        <v>6.5752043293909107E-3</v>
      </c>
      <c r="Q108" s="18">
        <f t="shared" ca="1" si="13"/>
        <v>7.5301561951762359E-3</v>
      </c>
      <c r="R108" s="18">
        <f t="shared" ca="1" si="13"/>
        <v>3.2194560187941762E-3</v>
      </c>
      <c r="S108" s="18">
        <f t="shared" ca="1" si="13"/>
        <v>2.6194648777634888E-3</v>
      </c>
      <c r="T108" s="18">
        <f ca="1">MAX(-P108+MIN(P108,AngCal!$B$30),T$11+T$12/(1+EXP((T$13-LOG10($O108))/T$14))+T$15/(1+EXP((T$16-LOG10($O108))/T$17))+T$18/(1+EXP((T$19-LOG10($O108))/T$20)))</f>
        <v>-8.5519958544558725E-4</v>
      </c>
      <c r="U108" s="18">
        <f ca="1">MAX(-Q108+MIN(Q108,AngCal!$B$30),U$11+U$12/(1+EXP((U$13-LOG10($O108))/U$14))+U$15/(1+EXP((U$16-LOG10($O108))/U$17))+U$18/(1+EXP((U$19-LOG10($O108))/U$20)))</f>
        <v>-2.301716818514799E-3</v>
      </c>
      <c r="V108" s="18">
        <f ca="1">MAX(-R108+MIN(R108,AngCal!$B$30),V$11+V$12/(1+EXP((V$13-LOG10($O108))/V$14))+V$15/(1+EXP((V$16-LOG10($O108))/V$17))+V$18/(1+EXP((V$19-LOG10($O108))/V$20)))</f>
        <v>-9.2168249755007813E-4</v>
      </c>
      <c r="W108" s="18">
        <f ca="1">MAX(-S108+MIN(S108,AngCal!$B$30),W$11+W$12/(1+EXP((W$13-LOG10($O108))/W$14))+W$15/(1+EXP((W$16-LOG10($O108))/W$17))+W$18/(1+EXP((W$19-LOG10($O108))/W$20)))</f>
        <v>-1.0597221790719776E-4</v>
      </c>
      <c r="X108" s="18">
        <f t="shared" ca="1" si="14"/>
        <v>0.64420804700740619</v>
      </c>
      <c r="Y108" s="18">
        <f t="shared" ca="1" si="14"/>
        <v>0.67288947754179906</v>
      </c>
      <c r="Z108" s="18">
        <f t="shared" ca="1" si="14"/>
        <v>1</v>
      </c>
      <c r="AA108" s="18">
        <f t="shared" ca="1" si="14"/>
        <v>1.1089978086277117</v>
      </c>
      <c r="AB108" s="18">
        <f t="shared" ca="1" si="15"/>
        <v>1.007480627848039E-2</v>
      </c>
      <c r="AC108" s="18">
        <f t="shared" ca="1" si="15"/>
        <v>1.0883648052232254E-2</v>
      </c>
      <c r="AD108" s="18">
        <f t="shared" ca="1" si="15"/>
        <v>1.2682693056095889E-3</v>
      </c>
      <c r="AE108" s="18">
        <f t="shared" ca="1" si="15"/>
        <v>3.5577770575220655E-3</v>
      </c>
      <c r="AF108" s="18">
        <f ca="1">MAX(-AB108+MIN(AB108,AngCal!$B$30),AF$11+AF$12/(1+EXP((AF$13-LOG10($O108))/AF$14))+AF$15/(1+EXP((AF$16-LOG10($O108))/AF$17))+AF$18/(1+EXP((AF$19-LOG10($O108))/AF$20)))</f>
        <v>0.53569642528675532</v>
      </c>
      <c r="AG108" s="18">
        <f ca="1">MAX(-AC108+MIN(AC108,AngCal!$B$30),AG$11+AG$12/(1+EXP((AG$13-LOG10($O108))/AG$14))+AG$15/(1+EXP((AG$16-LOG10($O108))/AG$17))+AG$18/(1+EXP((AG$19-LOG10($O108))/AG$20)))</f>
        <v>0.51253234349929488</v>
      </c>
      <c r="AH108" s="18">
        <f ca="1">MAX(-AD108+MIN(AD108,AngCal!$B$30),AH$11+AH$12/(1+EXP((AH$13-LOG10($O108))/AH$14))+AH$15/(1+EXP((AH$16-LOG10($O108))/AH$17))+AH$18/(1+EXP((AH$19-LOG10($O108))/AH$20)))</f>
        <v>0.68361944222613458</v>
      </c>
      <c r="AI108" s="18">
        <f ca="1">MAX(-AE108+MIN(AE108,AngCal!$B$30),AI$11+AI$12/(1+EXP((AI$13-LOG10($O108))/AI$14))+AI$15/(1+EXP((AI$16-LOG10($O108))/AI$17))+AI$18/(1+EXP((AI$19-LOG10($O108))/AI$20)))</f>
        <v>0.67830673709413591</v>
      </c>
      <c r="AJ108" s="18">
        <f t="shared" ca="1" si="16"/>
        <v>2.991759119618592</v>
      </c>
      <c r="AK108" s="18">
        <f t="shared" ca="1" si="16"/>
        <v>2.8904383146842494</v>
      </c>
      <c r="AL108" s="18">
        <f t="shared" ca="1" si="16"/>
        <v>3.5706505011115741</v>
      </c>
      <c r="AM108" s="18">
        <f t="shared" ca="1" si="16"/>
        <v>3.5365523246702684</v>
      </c>
      <c r="AN108" s="18">
        <f t="shared" ca="1" si="17"/>
        <v>1</v>
      </c>
      <c r="AO108" s="18">
        <f t="shared" ca="1" si="17"/>
        <v>1</v>
      </c>
      <c r="AP108" s="18">
        <f t="shared" ca="1" si="17"/>
        <v>1</v>
      </c>
      <c r="AQ108" s="18">
        <f t="shared" ca="1" si="17"/>
        <v>1</v>
      </c>
      <c r="AR108" s="18">
        <f t="shared" ca="1" si="18"/>
        <v>0</v>
      </c>
      <c r="AS108" s="18">
        <f t="shared" ca="1" si="18"/>
        <v>0</v>
      </c>
      <c r="AT108" s="18">
        <f t="shared" ca="1" si="18"/>
        <v>0</v>
      </c>
      <c r="AU108" s="18">
        <f t="shared" ca="1" si="18"/>
        <v>0</v>
      </c>
    </row>
    <row r="109" spans="2:47" x14ac:dyDescent="0.15">
      <c r="B109">
        <v>774.68299999999999</v>
      </c>
      <c r="C109">
        <v>5</v>
      </c>
      <c r="D109" s="18">
        <v>4.1709999999999997E-2</v>
      </c>
      <c r="E109" s="18">
        <v>4.879E-2</v>
      </c>
      <c r="F109" s="18">
        <v>1.1930000000000001</v>
      </c>
      <c r="G109" s="18">
        <v>0.2273</v>
      </c>
      <c r="H109" s="18">
        <v>-1.2999999999999999E-2</v>
      </c>
      <c r="I109" s="18">
        <v>1.827</v>
      </c>
      <c r="J109" s="18">
        <v>0.25059999999999999</v>
      </c>
      <c r="K109" s="18">
        <v>-7.7490000000000003E-2</v>
      </c>
      <c r="L109" s="18">
        <v>1.008</v>
      </c>
      <c r="M109" s="18">
        <v>0.26050000000000001</v>
      </c>
      <c r="O109" s="18">
        <f>MAX(MIN(Angle!A122,AngMuon!$P$3),AngMuon!$P$2)</f>
        <v>10</v>
      </c>
      <c r="P109" s="18">
        <f t="shared" ca="1" si="13"/>
        <v>6.5752043293909107E-3</v>
      </c>
      <c r="Q109" s="18">
        <f t="shared" ca="1" si="13"/>
        <v>7.5301561951762359E-3</v>
      </c>
      <c r="R109" s="18">
        <f t="shared" ca="1" si="13"/>
        <v>3.2194560187941762E-3</v>
      </c>
      <c r="S109" s="18">
        <f t="shared" ca="1" si="13"/>
        <v>2.6194648777634888E-3</v>
      </c>
      <c r="T109" s="18">
        <f ca="1">MAX(-P109+MIN(P109,AngCal!$B$30),T$11+T$12/(1+EXP((T$13-LOG10($O109))/T$14))+T$15/(1+EXP((T$16-LOG10($O109))/T$17))+T$18/(1+EXP((T$19-LOG10($O109))/T$20)))</f>
        <v>-8.5519958544558725E-4</v>
      </c>
      <c r="U109" s="18">
        <f ca="1">MAX(-Q109+MIN(Q109,AngCal!$B$30),U$11+U$12/(1+EXP((U$13-LOG10($O109))/U$14))+U$15/(1+EXP((U$16-LOG10($O109))/U$17))+U$18/(1+EXP((U$19-LOG10($O109))/U$20)))</f>
        <v>-2.301716818514799E-3</v>
      </c>
      <c r="V109" s="18">
        <f ca="1">MAX(-R109+MIN(R109,AngCal!$B$30),V$11+V$12/(1+EXP((V$13-LOG10($O109))/V$14))+V$15/(1+EXP((V$16-LOG10($O109))/V$17))+V$18/(1+EXP((V$19-LOG10($O109))/V$20)))</f>
        <v>-9.2168249755007813E-4</v>
      </c>
      <c r="W109" s="18">
        <f ca="1">MAX(-S109+MIN(S109,AngCal!$B$30),W$11+W$12/(1+EXP((W$13-LOG10($O109))/W$14))+W$15/(1+EXP((W$16-LOG10($O109))/W$17))+W$18/(1+EXP((W$19-LOG10($O109))/W$20)))</f>
        <v>-1.0597221790719776E-4</v>
      </c>
      <c r="X109" s="18">
        <f t="shared" ca="1" si="14"/>
        <v>0.64420804700740619</v>
      </c>
      <c r="Y109" s="18">
        <f t="shared" ca="1" si="14"/>
        <v>0.67288947754179906</v>
      </c>
      <c r="Z109" s="18">
        <f t="shared" ca="1" si="14"/>
        <v>1</v>
      </c>
      <c r="AA109" s="18">
        <f t="shared" ca="1" si="14"/>
        <v>1.1089978086277117</v>
      </c>
      <c r="AB109" s="18">
        <f t="shared" ca="1" si="15"/>
        <v>1.007480627848039E-2</v>
      </c>
      <c r="AC109" s="18">
        <f t="shared" ca="1" si="15"/>
        <v>1.0883648052232254E-2</v>
      </c>
      <c r="AD109" s="18">
        <f t="shared" ca="1" si="15"/>
        <v>1.2682693056095889E-3</v>
      </c>
      <c r="AE109" s="18">
        <f t="shared" ca="1" si="15"/>
        <v>3.5577770575220655E-3</v>
      </c>
      <c r="AF109" s="18">
        <f ca="1">MAX(-AB109+MIN(AB109,AngCal!$B$30),AF$11+AF$12/(1+EXP((AF$13-LOG10($O109))/AF$14))+AF$15/(1+EXP((AF$16-LOG10($O109))/AF$17))+AF$18/(1+EXP((AF$19-LOG10($O109))/AF$20)))</f>
        <v>0.53569642528675532</v>
      </c>
      <c r="AG109" s="18">
        <f ca="1">MAX(-AC109+MIN(AC109,AngCal!$B$30),AG$11+AG$12/(1+EXP((AG$13-LOG10($O109))/AG$14))+AG$15/(1+EXP((AG$16-LOG10($O109))/AG$17))+AG$18/(1+EXP((AG$19-LOG10($O109))/AG$20)))</f>
        <v>0.51253234349929488</v>
      </c>
      <c r="AH109" s="18">
        <f ca="1">MAX(-AD109+MIN(AD109,AngCal!$B$30),AH$11+AH$12/(1+EXP((AH$13-LOG10($O109))/AH$14))+AH$15/(1+EXP((AH$16-LOG10($O109))/AH$17))+AH$18/(1+EXP((AH$19-LOG10($O109))/AH$20)))</f>
        <v>0.68361944222613458</v>
      </c>
      <c r="AI109" s="18">
        <f ca="1">MAX(-AE109+MIN(AE109,AngCal!$B$30),AI$11+AI$12/(1+EXP((AI$13-LOG10($O109))/AI$14))+AI$15/(1+EXP((AI$16-LOG10($O109))/AI$17))+AI$18/(1+EXP((AI$19-LOG10($O109))/AI$20)))</f>
        <v>0.67830673709413591</v>
      </c>
      <c r="AJ109" s="18">
        <f t="shared" ca="1" si="16"/>
        <v>2.991759119618592</v>
      </c>
      <c r="AK109" s="18">
        <f t="shared" ca="1" si="16"/>
        <v>2.8904383146842494</v>
      </c>
      <c r="AL109" s="18">
        <f t="shared" ca="1" si="16"/>
        <v>3.5706505011115741</v>
      </c>
      <c r="AM109" s="18">
        <f t="shared" ca="1" si="16"/>
        <v>3.5365523246702684</v>
      </c>
      <c r="AN109" s="18">
        <f t="shared" ca="1" si="17"/>
        <v>1</v>
      </c>
      <c r="AO109" s="18">
        <f t="shared" ca="1" si="17"/>
        <v>1</v>
      </c>
      <c r="AP109" s="18">
        <f t="shared" ca="1" si="17"/>
        <v>1</v>
      </c>
      <c r="AQ109" s="18">
        <f t="shared" ca="1" si="17"/>
        <v>1</v>
      </c>
      <c r="AR109" s="18">
        <f t="shared" ca="1" si="18"/>
        <v>0</v>
      </c>
      <c r="AS109" s="18">
        <f t="shared" ca="1" si="18"/>
        <v>0</v>
      </c>
      <c r="AT109" s="18">
        <f t="shared" ca="1" si="18"/>
        <v>0</v>
      </c>
      <c r="AU109" s="18">
        <f t="shared" ca="1" si="18"/>
        <v>0</v>
      </c>
    </row>
    <row r="110" spans="2:47" x14ac:dyDescent="0.15">
      <c r="B110">
        <v>774.68299999999999</v>
      </c>
      <c r="C110">
        <v>7</v>
      </c>
      <c r="D110" s="18">
        <v>1.8350000000000002E-2</v>
      </c>
      <c r="E110" s="18">
        <v>-4.7239999999999999E-3</v>
      </c>
      <c r="F110" s="18">
        <v>1.1100000000000001</v>
      </c>
      <c r="G110" s="18">
        <v>0.03</v>
      </c>
      <c r="H110" s="18">
        <v>-1.0240000000000001E-2</v>
      </c>
      <c r="I110" s="18">
        <v>1.8959999999999999</v>
      </c>
      <c r="J110" s="18">
        <v>0.24679999999999999</v>
      </c>
      <c r="K110" s="18">
        <v>-3.3899999999999998E-3</v>
      </c>
      <c r="L110" s="18">
        <v>1.4370000000000001</v>
      </c>
      <c r="M110" s="18">
        <v>0.29039999999999999</v>
      </c>
      <c r="O110" s="18">
        <f>MAX(MIN(Angle!A123,AngMuon!$P$3),AngMuon!$P$2)</f>
        <v>10</v>
      </c>
      <c r="P110" s="18">
        <f t="shared" ca="1" si="13"/>
        <v>6.5752043293909107E-3</v>
      </c>
      <c r="Q110" s="18">
        <f t="shared" ca="1" si="13"/>
        <v>7.5301561951762359E-3</v>
      </c>
      <c r="R110" s="18">
        <f t="shared" ca="1" si="13"/>
        <v>3.2194560187941762E-3</v>
      </c>
      <c r="S110" s="18">
        <f t="shared" ca="1" si="13"/>
        <v>2.6194648777634888E-3</v>
      </c>
      <c r="T110" s="18">
        <f ca="1">MAX(-P110+MIN(P110,AngCal!$B$30),T$11+T$12/(1+EXP((T$13-LOG10($O110))/T$14))+T$15/(1+EXP((T$16-LOG10($O110))/T$17))+T$18/(1+EXP((T$19-LOG10($O110))/T$20)))</f>
        <v>-8.5519958544558725E-4</v>
      </c>
      <c r="U110" s="18">
        <f ca="1">MAX(-Q110+MIN(Q110,AngCal!$B$30),U$11+U$12/(1+EXP((U$13-LOG10($O110))/U$14))+U$15/(1+EXP((U$16-LOG10($O110))/U$17))+U$18/(1+EXP((U$19-LOG10($O110))/U$20)))</f>
        <v>-2.301716818514799E-3</v>
      </c>
      <c r="V110" s="18">
        <f ca="1">MAX(-R110+MIN(R110,AngCal!$B$30),V$11+V$12/(1+EXP((V$13-LOG10($O110))/V$14))+V$15/(1+EXP((V$16-LOG10($O110))/V$17))+V$18/(1+EXP((V$19-LOG10($O110))/V$20)))</f>
        <v>-9.2168249755007813E-4</v>
      </c>
      <c r="W110" s="18">
        <f ca="1">MAX(-S110+MIN(S110,AngCal!$B$30),W$11+W$12/(1+EXP((W$13-LOG10($O110))/W$14))+W$15/(1+EXP((W$16-LOG10($O110))/W$17))+W$18/(1+EXP((W$19-LOG10($O110))/W$20)))</f>
        <v>-1.0597221790719776E-4</v>
      </c>
      <c r="X110" s="18">
        <f t="shared" ca="1" si="14"/>
        <v>0.64420804700740619</v>
      </c>
      <c r="Y110" s="18">
        <f t="shared" ca="1" si="14"/>
        <v>0.67288947754179906</v>
      </c>
      <c r="Z110" s="18">
        <f t="shared" ca="1" si="14"/>
        <v>1</v>
      </c>
      <c r="AA110" s="18">
        <f t="shared" ca="1" si="14"/>
        <v>1.1089978086277117</v>
      </c>
      <c r="AB110" s="18">
        <f t="shared" ca="1" si="15"/>
        <v>1.007480627848039E-2</v>
      </c>
      <c r="AC110" s="18">
        <f t="shared" ca="1" si="15"/>
        <v>1.0883648052232254E-2</v>
      </c>
      <c r="AD110" s="18">
        <f t="shared" ca="1" si="15"/>
        <v>1.2682693056095889E-3</v>
      </c>
      <c r="AE110" s="18">
        <f t="shared" ca="1" si="15"/>
        <v>3.5577770575220655E-3</v>
      </c>
      <c r="AF110" s="18">
        <f ca="1">MAX(-AB110+MIN(AB110,AngCal!$B$30),AF$11+AF$12/(1+EXP((AF$13-LOG10($O110))/AF$14))+AF$15/(1+EXP((AF$16-LOG10($O110))/AF$17))+AF$18/(1+EXP((AF$19-LOG10($O110))/AF$20)))</f>
        <v>0.53569642528675532</v>
      </c>
      <c r="AG110" s="18">
        <f ca="1">MAX(-AC110+MIN(AC110,AngCal!$B$30),AG$11+AG$12/(1+EXP((AG$13-LOG10($O110))/AG$14))+AG$15/(1+EXP((AG$16-LOG10($O110))/AG$17))+AG$18/(1+EXP((AG$19-LOG10($O110))/AG$20)))</f>
        <v>0.51253234349929488</v>
      </c>
      <c r="AH110" s="18">
        <f ca="1">MAX(-AD110+MIN(AD110,AngCal!$B$30),AH$11+AH$12/(1+EXP((AH$13-LOG10($O110))/AH$14))+AH$15/(1+EXP((AH$16-LOG10($O110))/AH$17))+AH$18/(1+EXP((AH$19-LOG10($O110))/AH$20)))</f>
        <v>0.68361944222613458</v>
      </c>
      <c r="AI110" s="18">
        <f ca="1">MAX(-AE110+MIN(AE110,AngCal!$B$30),AI$11+AI$12/(1+EXP((AI$13-LOG10($O110))/AI$14))+AI$15/(1+EXP((AI$16-LOG10($O110))/AI$17))+AI$18/(1+EXP((AI$19-LOG10($O110))/AI$20)))</f>
        <v>0.67830673709413591</v>
      </c>
      <c r="AJ110" s="18">
        <f t="shared" ca="1" si="16"/>
        <v>2.991759119618592</v>
      </c>
      <c r="AK110" s="18">
        <f t="shared" ca="1" si="16"/>
        <v>2.8904383146842494</v>
      </c>
      <c r="AL110" s="18">
        <f t="shared" ca="1" si="16"/>
        <v>3.5706505011115741</v>
      </c>
      <c r="AM110" s="18">
        <f t="shared" ca="1" si="16"/>
        <v>3.5365523246702684</v>
      </c>
      <c r="AN110" s="18">
        <f t="shared" ca="1" si="17"/>
        <v>1</v>
      </c>
      <c r="AO110" s="18">
        <f t="shared" ca="1" si="17"/>
        <v>1</v>
      </c>
      <c r="AP110" s="18">
        <f t="shared" ca="1" si="17"/>
        <v>1</v>
      </c>
      <c r="AQ110" s="18">
        <f t="shared" ca="1" si="17"/>
        <v>1</v>
      </c>
      <c r="AR110" s="18">
        <f t="shared" ca="1" si="18"/>
        <v>0</v>
      </c>
      <c r="AS110" s="18">
        <f t="shared" ca="1" si="18"/>
        <v>0</v>
      </c>
      <c r="AT110" s="18">
        <f t="shared" ca="1" si="18"/>
        <v>0</v>
      </c>
      <c r="AU110" s="18">
        <f t="shared" ca="1" si="18"/>
        <v>0</v>
      </c>
    </row>
    <row r="111" spans="2:47" x14ac:dyDescent="0.15">
      <c r="B111">
        <v>774.68299999999999</v>
      </c>
      <c r="C111">
        <v>10</v>
      </c>
      <c r="D111" s="18">
        <v>1.9220000000000001E-2</v>
      </c>
      <c r="E111" s="18">
        <v>-1.376E-2</v>
      </c>
      <c r="F111" s="18">
        <v>1.1419999999999999</v>
      </c>
      <c r="G111" s="18">
        <v>3.056E-2</v>
      </c>
      <c r="H111" s="18">
        <v>-1.3820000000000001E-2</v>
      </c>
      <c r="I111" s="18">
        <v>1.7909999999999999</v>
      </c>
      <c r="J111" s="18">
        <v>0.28999999999999998</v>
      </c>
      <c r="K111" s="18">
        <v>8.3599999999999994E-3</v>
      </c>
      <c r="L111" s="18">
        <v>1.1719999999999999</v>
      </c>
      <c r="M111" s="18">
        <v>3.0429999999999999E-2</v>
      </c>
      <c r="O111" s="18">
        <f>MAX(MIN(Angle!A124,AngMuon!$P$3),AngMuon!$P$2)</f>
        <v>10</v>
      </c>
      <c r="P111" s="18">
        <f t="shared" ca="1" si="13"/>
        <v>6.5752043293909107E-3</v>
      </c>
      <c r="Q111" s="18">
        <f t="shared" ca="1" si="13"/>
        <v>7.5301561951762359E-3</v>
      </c>
      <c r="R111" s="18">
        <f t="shared" ca="1" si="13"/>
        <v>3.2194560187941762E-3</v>
      </c>
      <c r="S111" s="18">
        <f t="shared" ca="1" si="13"/>
        <v>2.6194648777634888E-3</v>
      </c>
      <c r="T111" s="18">
        <f ca="1">MAX(-P111+MIN(P111,AngCal!$B$30),T$11+T$12/(1+EXP((T$13-LOG10($O111))/T$14))+T$15/(1+EXP((T$16-LOG10($O111))/T$17))+T$18/(1+EXP((T$19-LOG10($O111))/T$20)))</f>
        <v>-8.5519958544558725E-4</v>
      </c>
      <c r="U111" s="18">
        <f ca="1">MAX(-Q111+MIN(Q111,AngCal!$B$30),U$11+U$12/(1+EXP((U$13-LOG10($O111))/U$14))+U$15/(1+EXP((U$16-LOG10($O111))/U$17))+U$18/(1+EXP((U$19-LOG10($O111))/U$20)))</f>
        <v>-2.301716818514799E-3</v>
      </c>
      <c r="V111" s="18">
        <f ca="1">MAX(-R111+MIN(R111,AngCal!$B$30),V$11+V$12/(1+EXP((V$13-LOG10($O111))/V$14))+V$15/(1+EXP((V$16-LOG10($O111))/V$17))+V$18/(1+EXP((V$19-LOG10($O111))/V$20)))</f>
        <v>-9.2168249755007813E-4</v>
      </c>
      <c r="W111" s="18">
        <f ca="1">MAX(-S111+MIN(S111,AngCal!$B$30),W$11+W$12/(1+EXP((W$13-LOG10($O111))/W$14))+W$15/(1+EXP((W$16-LOG10($O111))/W$17))+W$18/(1+EXP((W$19-LOG10($O111))/W$20)))</f>
        <v>-1.0597221790719776E-4</v>
      </c>
      <c r="X111" s="18">
        <f t="shared" ca="1" si="14"/>
        <v>0.64420804700740619</v>
      </c>
      <c r="Y111" s="18">
        <f t="shared" ca="1" si="14"/>
        <v>0.67288947754179906</v>
      </c>
      <c r="Z111" s="18">
        <f t="shared" ca="1" si="14"/>
        <v>1</v>
      </c>
      <c r="AA111" s="18">
        <f t="shared" ca="1" si="14"/>
        <v>1.1089978086277117</v>
      </c>
      <c r="AB111" s="18">
        <f t="shared" ca="1" si="15"/>
        <v>1.007480627848039E-2</v>
      </c>
      <c r="AC111" s="18">
        <f t="shared" ca="1" si="15"/>
        <v>1.0883648052232254E-2</v>
      </c>
      <c r="AD111" s="18">
        <f t="shared" ca="1" si="15"/>
        <v>1.2682693056095889E-3</v>
      </c>
      <c r="AE111" s="18">
        <f t="shared" ca="1" si="15"/>
        <v>3.5577770575220655E-3</v>
      </c>
      <c r="AF111" s="18">
        <f ca="1">MAX(-AB111+MIN(AB111,AngCal!$B$30),AF$11+AF$12/(1+EXP((AF$13-LOG10($O111))/AF$14))+AF$15/(1+EXP((AF$16-LOG10($O111))/AF$17))+AF$18/(1+EXP((AF$19-LOG10($O111))/AF$20)))</f>
        <v>0.53569642528675532</v>
      </c>
      <c r="AG111" s="18">
        <f ca="1">MAX(-AC111+MIN(AC111,AngCal!$B$30),AG$11+AG$12/(1+EXP((AG$13-LOG10($O111))/AG$14))+AG$15/(1+EXP((AG$16-LOG10($O111))/AG$17))+AG$18/(1+EXP((AG$19-LOG10($O111))/AG$20)))</f>
        <v>0.51253234349929488</v>
      </c>
      <c r="AH111" s="18">
        <f ca="1">MAX(-AD111+MIN(AD111,AngCal!$B$30),AH$11+AH$12/(1+EXP((AH$13-LOG10($O111))/AH$14))+AH$15/(1+EXP((AH$16-LOG10($O111))/AH$17))+AH$18/(1+EXP((AH$19-LOG10($O111))/AH$20)))</f>
        <v>0.68361944222613458</v>
      </c>
      <c r="AI111" s="18">
        <f ca="1">MAX(-AE111+MIN(AE111,AngCal!$B$30),AI$11+AI$12/(1+EXP((AI$13-LOG10($O111))/AI$14))+AI$15/(1+EXP((AI$16-LOG10($O111))/AI$17))+AI$18/(1+EXP((AI$19-LOG10($O111))/AI$20)))</f>
        <v>0.67830673709413591</v>
      </c>
      <c r="AJ111" s="18">
        <f t="shared" ca="1" si="16"/>
        <v>2.991759119618592</v>
      </c>
      <c r="AK111" s="18">
        <f t="shared" ca="1" si="16"/>
        <v>2.8904383146842494</v>
      </c>
      <c r="AL111" s="18">
        <f t="shared" ca="1" si="16"/>
        <v>3.5706505011115741</v>
      </c>
      <c r="AM111" s="18">
        <f t="shared" ca="1" si="16"/>
        <v>3.5365523246702684</v>
      </c>
      <c r="AN111" s="18">
        <f t="shared" ca="1" si="17"/>
        <v>1</v>
      </c>
      <c r="AO111" s="18">
        <f t="shared" ca="1" si="17"/>
        <v>1</v>
      </c>
      <c r="AP111" s="18">
        <f t="shared" ca="1" si="17"/>
        <v>1</v>
      </c>
      <c r="AQ111" s="18">
        <f t="shared" ca="1" si="17"/>
        <v>1</v>
      </c>
      <c r="AR111" s="18">
        <f t="shared" ca="1" si="18"/>
        <v>0</v>
      </c>
      <c r="AS111" s="18">
        <f t="shared" ca="1" si="18"/>
        <v>0</v>
      </c>
      <c r="AT111" s="18">
        <f t="shared" ca="1" si="18"/>
        <v>0</v>
      </c>
      <c r="AU111" s="18">
        <f t="shared" ca="1" si="18"/>
        <v>0</v>
      </c>
    </row>
    <row r="112" spans="2:47" x14ac:dyDescent="0.15">
      <c r="B112">
        <v>774.68299999999999</v>
      </c>
      <c r="C112">
        <v>15</v>
      </c>
      <c r="D112" s="18">
        <v>-1.217E-2</v>
      </c>
      <c r="E112" s="18">
        <v>0.12709999999999999</v>
      </c>
      <c r="F112" s="18">
        <v>1.0149999999999999</v>
      </c>
      <c r="G112" s="18">
        <v>0.3614</v>
      </c>
      <c r="H112" s="18">
        <v>-1.478E-2</v>
      </c>
      <c r="I112" s="18">
        <v>2.0139999999999998</v>
      </c>
      <c r="J112" s="18">
        <v>0.25359999999999999</v>
      </c>
      <c r="K112" s="18">
        <v>-0.1002</v>
      </c>
      <c r="L112" s="18">
        <v>1.147</v>
      </c>
      <c r="M112" s="18">
        <v>0.28689999999999999</v>
      </c>
      <c r="O112" s="18">
        <f>MAX(MIN(Angle!A125,AngMuon!$P$3),AngMuon!$P$2)</f>
        <v>11.295</v>
      </c>
      <c r="P112" s="18">
        <f t="shared" ca="1" si="13"/>
        <v>6.6331516119407033E-3</v>
      </c>
      <c r="Q112" s="18">
        <f t="shared" ca="1" si="13"/>
        <v>7.1199829748712848E-3</v>
      </c>
      <c r="R112" s="18">
        <f t="shared" ca="1" si="13"/>
        <v>3.2911816897437047E-3</v>
      </c>
      <c r="S112" s="18">
        <f t="shared" ca="1" si="13"/>
        <v>2.946795177419359E-3</v>
      </c>
      <c r="T112" s="18">
        <f ca="1">MAX(-P112+MIN(P112,AngCal!$B$30),T$11+T$12/(1+EXP((T$13-LOG10($O112))/T$14))+T$15/(1+EXP((T$16-LOG10($O112))/T$17))+T$18/(1+EXP((T$19-LOG10($O112))/T$20)))</f>
        <v>-1.1232422784008705E-3</v>
      </c>
      <c r="U112" s="18">
        <f ca="1">MAX(-Q112+MIN(Q112,AngCal!$B$30),U$11+U$12/(1+EXP((U$13-LOG10($O112))/U$14))+U$15/(1+EXP((U$16-LOG10($O112))/U$17))+U$18/(1+EXP((U$19-LOG10($O112))/U$20)))</f>
        <v>-2.2737902188979166E-3</v>
      </c>
      <c r="V112" s="18">
        <f ca="1">MAX(-R112+MIN(R112,AngCal!$B$30),V$11+V$12/(1+EXP((V$13-LOG10($O112))/V$14))+V$15/(1+EXP((V$16-LOG10($O112))/V$17))+V$18/(1+EXP((V$19-LOG10($O112))/V$20)))</f>
        <v>-1.2130918556084197E-3</v>
      </c>
      <c r="W112" s="18">
        <f ca="1">MAX(-S112+MIN(S112,AngCal!$B$30),W$11+W$12/(1+EXP((W$13-LOG10($O112))/W$14))+W$15/(1+EXP((W$16-LOG10($O112))/W$17))+W$18/(1+EXP((W$19-LOG10($O112))/W$20)))</f>
        <v>-7.768209952474591E-4</v>
      </c>
      <c r="X112" s="18">
        <f t="shared" ca="1" si="14"/>
        <v>0.64421097829053509</v>
      </c>
      <c r="Y112" s="18">
        <f t="shared" ca="1" si="14"/>
        <v>0.67288942877796043</v>
      </c>
      <c r="Z112" s="18">
        <f t="shared" ca="1" si="14"/>
        <v>1</v>
      </c>
      <c r="AA112" s="18">
        <f t="shared" ca="1" si="14"/>
        <v>1.1089979052995238</v>
      </c>
      <c r="AB112" s="18">
        <f t="shared" ca="1" si="15"/>
        <v>9.5937726719062012E-3</v>
      </c>
      <c r="AC112" s="18">
        <f t="shared" ca="1" si="15"/>
        <v>1.0181327649096909E-2</v>
      </c>
      <c r="AD112" s="18">
        <f t="shared" ca="1" si="15"/>
        <v>1.2373741566701674E-3</v>
      </c>
      <c r="AE112" s="18">
        <f t="shared" ca="1" si="15"/>
        <v>3.0564799310278824E-3</v>
      </c>
      <c r="AF112" s="18">
        <f ca="1">MAX(-AB112+MIN(AB112,AngCal!$B$30),AF$11+AF$12/(1+EXP((AF$13-LOG10($O112))/AF$14))+AF$15/(1+EXP((AF$16-LOG10($O112))/AF$17))+AF$18/(1+EXP((AF$19-LOG10($O112))/AF$20)))</f>
        <v>0.54154130035655712</v>
      </c>
      <c r="AG112" s="18">
        <f ca="1">MAX(-AC112+MIN(AC112,AngCal!$B$30),AG$11+AG$12/(1+EXP((AG$13-LOG10($O112))/AG$14))+AG$15/(1+EXP((AG$16-LOG10($O112))/AG$17))+AG$18/(1+EXP((AG$19-LOG10($O112))/AG$20)))</f>
        <v>0.51893614913286057</v>
      </c>
      <c r="AH112" s="18">
        <f ca="1">MAX(-AD112+MIN(AD112,AngCal!$B$30),AH$11+AH$12/(1+EXP((AH$13-LOG10($O112))/AH$14))+AH$15/(1+EXP((AH$16-LOG10($O112))/AH$17))+AH$18/(1+EXP((AH$19-LOG10($O112))/AH$20)))</f>
        <v>0.68452311884870043</v>
      </c>
      <c r="AI112" s="18">
        <f ca="1">MAX(-AE112+MIN(AE112,AngCal!$B$30),AI$11+AI$12/(1+EXP((AI$13-LOG10($O112))/AI$14))+AI$15/(1+EXP((AI$16-LOG10($O112))/AI$17))+AI$18/(1+EXP((AI$19-LOG10($O112))/AI$20)))</f>
        <v>0.67818820904149191</v>
      </c>
      <c r="AJ112" s="18">
        <f t="shared" ca="1" si="16"/>
        <v>3.0107599789624908</v>
      </c>
      <c r="AK112" s="18">
        <f t="shared" ca="1" si="16"/>
        <v>2.9135286660565298</v>
      </c>
      <c r="AL112" s="18">
        <f t="shared" ca="1" si="16"/>
        <v>3.5667111713456476</v>
      </c>
      <c r="AM112" s="18">
        <f t="shared" ca="1" si="16"/>
        <v>3.5322842611849081</v>
      </c>
      <c r="AN112" s="18">
        <f t="shared" ca="1" si="17"/>
        <v>1</v>
      </c>
      <c r="AO112" s="18">
        <f t="shared" ca="1" si="17"/>
        <v>1</v>
      </c>
      <c r="AP112" s="18">
        <f t="shared" ca="1" si="17"/>
        <v>1</v>
      </c>
      <c r="AQ112" s="18">
        <f t="shared" ca="1" si="17"/>
        <v>1</v>
      </c>
      <c r="AR112" s="18">
        <f t="shared" ca="1" si="18"/>
        <v>0</v>
      </c>
      <c r="AS112" s="18">
        <f t="shared" ca="1" si="18"/>
        <v>0</v>
      </c>
      <c r="AT112" s="18">
        <f t="shared" ca="1" si="18"/>
        <v>0</v>
      </c>
      <c r="AU112" s="18">
        <f t="shared" ca="1" si="18"/>
        <v>0</v>
      </c>
    </row>
    <row r="113" spans="2:47" x14ac:dyDescent="0.15">
      <c r="B113">
        <v>774.68299999999999</v>
      </c>
      <c r="C113">
        <v>20</v>
      </c>
      <c r="D113" s="18">
        <v>8.8859999999999993E-9</v>
      </c>
      <c r="E113" s="18">
        <v>3.056E-2</v>
      </c>
      <c r="F113" s="18">
        <v>1</v>
      </c>
      <c r="G113" s="18">
        <v>0.45729999999999998</v>
      </c>
      <c r="H113" s="18">
        <v>-1.7520000000000001E-2</v>
      </c>
      <c r="I113" s="18">
        <v>1.323</v>
      </c>
      <c r="J113" s="18">
        <v>0.20749999999999999</v>
      </c>
      <c r="K113" s="18">
        <v>-1.304E-2</v>
      </c>
      <c r="L113" s="18">
        <v>2.0350000000000001</v>
      </c>
      <c r="M113" s="18">
        <v>0.249</v>
      </c>
      <c r="O113" s="18">
        <f>MAX(MIN(Angle!A126,AngMuon!$P$3),AngMuon!$P$2)</f>
        <v>14.218999999999999</v>
      </c>
      <c r="P113" s="18">
        <f t="shared" ca="1" si="13"/>
        <v>6.7428024504676137E-3</v>
      </c>
      <c r="Q113" s="18">
        <f t="shared" ca="1" si="13"/>
        <v>6.7218498647973676E-3</v>
      </c>
      <c r="R113" s="18">
        <f t="shared" ca="1" si="13"/>
        <v>3.7330437483113687E-3</v>
      </c>
      <c r="S113" s="18">
        <f t="shared" ca="1" si="13"/>
        <v>3.5231325516793532E-3</v>
      </c>
      <c r="T113" s="18">
        <f ca="1">MAX(-P113+MIN(P113,AngCal!$B$30),T$11+T$12/(1+EXP((T$13-LOG10($O113))/T$14))+T$15/(1+EXP((T$16-LOG10($O113))/T$17))+T$18/(1+EXP((T$19-LOG10($O113))/T$20)))</f>
        <v>-1.865844415230689E-3</v>
      </c>
      <c r="U113" s="18">
        <f ca="1">MAX(-Q113+MIN(Q113,AngCal!$B$30),U$11+U$12/(1+EXP((U$13-LOG10($O113))/U$14))+U$15/(1+EXP((U$16-LOG10($O113))/U$17))+U$18/(1+EXP((U$19-LOG10($O113))/U$20)))</f>
        <v>-2.3891620897373358E-3</v>
      </c>
      <c r="V113" s="18">
        <f ca="1">MAX(-R113+MIN(R113,AngCal!$B$30),V$11+V$12/(1+EXP((V$13-LOG10($O113))/V$14))+V$15/(1+EXP((V$16-LOG10($O113))/V$17))+V$18/(1+EXP((V$19-LOG10($O113))/V$20)))</f>
        <v>-2.1631516446203383E-3</v>
      </c>
      <c r="W113" s="18">
        <f ca="1">MAX(-S113+MIN(S113,AngCal!$B$30),W$11+W$12/(1+EXP((W$13-LOG10($O113))/W$14))+W$15/(1+EXP((W$16-LOG10($O113))/W$17))+W$18/(1+EXP((W$19-LOG10($O113))/W$20)))</f>
        <v>-1.8560950424087624E-3</v>
      </c>
      <c r="X113" s="18">
        <f t="shared" ca="1" si="14"/>
        <v>0.64421463792767553</v>
      </c>
      <c r="Y113" s="18">
        <f t="shared" ca="1" si="14"/>
        <v>0.67288958266345378</v>
      </c>
      <c r="Z113" s="18">
        <f t="shared" ca="1" si="14"/>
        <v>1</v>
      </c>
      <c r="AA113" s="18">
        <f t="shared" ca="1" si="14"/>
        <v>1.1089978552587347</v>
      </c>
      <c r="AB113" s="18">
        <f t="shared" ca="1" si="15"/>
        <v>8.6677293322729686E-3</v>
      </c>
      <c r="AC113" s="18">
        <f t="shared" ca="1" si="15"/>
        <v>8.7579024397603338E-3</v>
      </c>
      <c r="AD113" s="18">
        <f t="shared" ca="1" si="15"/>
        <v>1.1731094075725737E-3</v>
      </c>
      <c r="AE113" s="18">
        <f t="shared" ca="1" si="15"/>
        <v>1.2952762692302791E-3</v>
      </c>
      <c r="AF113" s="18">
        <f ca="1">MAX(-AB113+MIN(AB113,AngCal!$B$30),AF$11+AF$12/(1+EXP((AF$13-LOG10($O113))/AF$14))+AF$15/(1+EXP((AF$16-LOG10($O113))/AF$17))+AF$18/(1+EXP((AF$19-LOG10($O113))/AF$20)))</f>
        <v>0.55317241144334528</v>
      </c>
      <c r="AG113" s="18">
        <f ca="1">MAX(-AC113+MIN(AC113,AngCal!$B$30),AG$11+AG$12/(1+EXP((AG$13-LOG10($O113))/AG$14))+AG$15/(1+EXP((AG$16-LOG10($O113))/AG$17))+AG$18/(1+EXP((AG$19-LOG10($O113))/AG$20)))</f>
        <v>0.53164927578468291</v>
      </c>
      <c r="AH113" s="18">
        <f ca="1">MAX(-AD113+MIN(AD113,AngCal!$B$30),AH$11+AH$12/(1+EXP((AH$13-LOG10($O113))/AH$14))+AH$15/(1+EXP((AH$16-LOG10($O113))/AH$17))+AH$18/(1+EXP((AH$19-LOG10($O113))/AH$20)))</f>
        <v>0.68620789881447808</v>
      </c>
      <c r="AI113" s="18">
        <f ca="1">MAX(-AE113+MIN(AE113,AngCal!$B$30),AI$11+AI$12/(1+EXP((AI$13-LOG10($O113))/AI$14))+AI$15/(1+EXP((AI$16-LOG10($O113))/AI$17))+AI$18/(1+EXP((AI$19-LOG10($O113))/AI$20)))</f>
        <v>0.67791978112042062</v>
      </c>
      <c r="AJ113" s="18">
        <f t="shared" ca="1" si="16"/>
        <v>3.0478996278691821</v>
      </c>
      <c r="AK113" s="18">
        <f t="shared" ca="1" si="16"/>
        <v>2.9571112389431295</v>
      </c>
      <c r="AL113" s="18">
        <f t="shared" ca="1" si="16"/>
        <v>3.5585315461955034</v>
      </c>
      <c r="AM113" s="18">
        <f t="shared" ca="1" si="16"/>
        <v>3.5231575450140946</v>
      </c>
      <c r="AN113" s="18">
        <f t="shared" ca="1" si="17"/>
        <v>1</v>
      </c>
      <c r="AO113" s="18">
        <f t="shared" ca="1" si="17"/>
        <v>1</v>
      </c>
      <c r="AP113" s="18">
        <f t="shared" ca="1" si="17"/>
        <v>1</v>
      </c>
      <c r="AQ113" s="18">
        <f t="shared" ca="1" si="17"/>
        <v>1</v>
      </c>
      <c r="AR113" s="18">
        <f t="shared" ca="1" si="18"/>
        <v>0</v>
      </c>
      <c r="AS113" s="18">
        <f t="shared" ca="1" si="18"/>
        <v>0</v>
      </c>
      <c r="AT113" s="18">
        <f t="shared" ca="1" si="18"/>
        <v>0</v>
      </c>
      <c r="AU113" s="18">
        <f t="shared" ca="1" si="18"/>
        <v>0</v>
      </c>
    </row>
    <row r="114" spans="2:47" x14ac:dyDescent="0.15">
      <c r="B114">
        <v>897.803</v>
      </c>
      <c r="C114">
        <v>1</v>
      </c>
      <c r="D114" s="18">
        <v>8.3639999999999999E-3</v>
      </c>
      <c r="E114" s="18">
        <v>9.1970000000000003E-3</v>
      </c>
      <c r="F114" s="18">
        <v>1.29</v>
      </c>
      <c r="G114" s="18">
        <v>0.1696</v>
      </c>
      <c r="H114" s="18">
        <v>1.43E-2</v>
      </c>
      <c r="I114" s="18">
        <v>1.827</v>
      </c>
      <c r="J114" s="18">
        <v>0.32729999999999998</v>
      </c>
      <c r="K114" s="18">
        <v>-3.1859999999999999E-2</v>
      </c>
      <c r="L114" s="18">
        <v>1.6779999999999999</v>
      </c>
      <c r="M114" s="18">
        <v>0.32069999999999999</v>
      </c>
      <c r="O114" s="18">
        <f>MAX(MIN(Angle!A127,AngMuon!$P$3),AngMuon!$P$2)</f>
        <v>17.901</v>
      </c>
      <c r="P114" s="18">
        <f t="shared" ca="1" si="13"/>
        <v>6.8281016127179992E-3</v>
      </c>
      <c r="Q114" s="18">
        <f t="shared" ca="1" si="13"/>
        <v>6.6453762844746744E-3</v>
      </c>
      <c r="R114" s="18">
        <f t="shared" ca="1" si="13"/>
        <v>4.3474533969882238E-3</v>
      </c>
      <c r="S114" s="18">
        <f t="shared" ca="1" si="13"/>
        <v>3.821182501645759E-3</v>
      </c>
      <c r="T114" s="18">
        <f ca="1">MAX(-P114+MIN(P114,AngCal!$B$30),T$11+T$12/(1+EXP((T$13-LOG10($O114))/T$14))+T$15/(1+EXP((T$16-LOG10($O114))/T$17))+T$18/(1+EXP((T$19-LOG10($O114))/T$20)))</f>
        <v>-2.8264193648378242E-3</v>
      </c>
      <c r="U114" s="18">
        <f ca="1">MAX(-Q114+MIN(Q114,AngCal!$B$30),U$11+U$12/(1+EXP((U$13-LOG10($O114))/U$14))+U$15/(1+EXP((U$16-LOG10($O114))/U$17))+U$18/(1+EXP((U$19-LOG10($O114))/U$20)))</f>
        <v>-2.9980992150098803E-3</v>
      </c>
      <c r="V114" s="18">
        <f ca="1">MAX(-R114+MIN(R114,AngCal!$B$30),V$11+V$12/(1+EXP((V$13-LOG10($O114))/V$14))+V$15/(1+EXP((V$16-LOG10($O114))/V$17))+V$18/(1+EXP((V$19-LOG10($O114))/V$20)))</f>
        <v>-3.1495602747151686E-3</v>
      </c>
      <c r="W114" s="18">
        <f ca="1">MAX(-S114+MIN(S114,AngCal!$B$30),W$11+W$12/(1+EXP((W$13-LOG10($O114))/W$14))+W$15/(1+EXP((W$16-LOG10($O114))/W$17))+W$18/(1+EXP((W$19-LOG10($O114))/W$20)))</f>
        <v>-2.4750071183941191E-3</v>
      </c>
      <c r="X114" s="18">
        <f t="shared" ca="1" si="14"/>
        <v>0.64421618985705886</v>
      </c>
      <c r="Y114" s="18">
        <f t="shared" ca="1" si="14"/>
        <v>0.67288945050055915</v>
      </c>
      <c r="Z114" s="18">
        <f t="shared" ca="1" si="14"/>
        <v>1</v>
      </c>
      <c r="AA114" s="18">
        <f t="shared" ca="1" si="14"/>
        <v>1.108997775922913</v>
      </c>
      <c r="AB114" s="18">
        <f t="shared" ca="1" si="15"/>
        <v>7.7517664794354403E-3</v>
      </c>
      <c r="AC114" s="18">
        <f t="shared" ca="1" si="15"/>
        <v>7.3898712938007781E-3</v>
      </c>
      <c r="AD114" s="18">
        <f t="shared" ca="1" si="15"/>
        <v>1.100308154200022E-3</v>
      </c>
      <c r="AE114" s="18">
        <f t="shared" ca="1" si="15"/>
        <v>8.0738797818340343E-4</v>
      </c>
      <c r="AF114" s="18">
        <f ca="1">MAX(-AB114+MIN(AB114,AngCal!$B$30),AF$11+AF$12/(1+EXP((AF$13-LOG10($O114))/AF$14))+AF$15/(1+EXP((AF$16-LOG10($O114))/AF$17))+AF$18/(1+EXP((AF$19-LOG10($O114))/AF$20)))</f>
        <v>0.56552411073084574</v>
      </c>
      <c r="AG114" s="18">
        <f ca="1">MAX(-AC114+MIN(AC114,AngCal!$B$30),AG$11+AG$12/(1+EXP((AG$13-LOG10($O114))/AG$14))+AG$15/(1+EXP((AG$16-LOG10($O114))/AG$17))+AG$18/(1+EXP((AG$19-LOG10($O114))/AG$20)))</f>
        <v>0.54510365722716381</v>
      </c>
      <c r="AH114" s="18">
        <f ca="1">MAX(-AD114+MIN(AD114,AngCal!$B$30),AH$11+AH$12/(1+EXP((AH$13-LOG10($O114))/AH$14))+AH$15/(1+EXP((AH$16-LOG10($O114))/AH$17))+AH$18/(1+EXP((AH$19-LOG10($O114))/AH$20)))</f>
        <v>0.68783002094039059</v>
      </c>
      <c r="AI114" s="18">
        <f ca="1">MAX(-AE114+MIN(AE114,AngCal!$B$30),AI$11+AI$12/(1+EXP((AI$13-LOG10($O114))/AI$14))+AI$15/(1+EXP((AI$16-LOG10($O114))/AI$17))+AI$18/(1+EXP((AI$19-LOG10($O114))/AI$20)))</f>
        <v>0.67758170739142876</v>
      </c>
      <c r="AJ114" s="18">
        <f t="shared" ca="1" si="16"/>
        <v>3.0862665144450694</v>
      </c>
      <c r="AK114" s="18">
        <f t="shared" ca="1" si="16"/>
        <v>3.0002404649997669</v>
      </c>
      <c r="AL114" s="18">
        <f t="shared" ca="1" si="16"/>
        <v>3.5492810238207331</v>
      </c>
      <c r="AM114" s="18">
        <f t="shared" ca="1" si="16"/>
        <v>3.5124483544213767</v>
      </c>
      <c r="AN114" s="18">
        <f t="shared" ca="1" si="17"/>
        <v>1</v>
      </c>
      <c r="AO114" s="18">
        <f t="shared" ca="1" si="17"/>
        <v>1</v>
      </c>
      <c r="AP114" s="18">
        <f t="shared" ca="1" si="17"/>
        <v>1</v>
      </c>
      <c r="AQ114" s="18">
        <f t="shared" ca="1" si="17"/>
        <v>1</v>
      </c>
      <c r="AR114" s="18">
        <f t="shared" ca="1" si="18"/>
        <v>0</v>
      </c>
      <c r="AS114" s="18">
        <f t="shared" ca="1" si="18"/>
        <v>0</v>
      </c>
      <c r="AT114" s="18">
        <f t="shared" ca="1" si="18"/>
        <v>0</v>
      </c>
      <c r="AU114" s="18">
        <f t="shared" ca="1" si="18"/>
        <v>0</v>
      </c>
    </row>
    <row r="115" spans="2:47" x14ac:dyDescent="0.15">
      <c r="B115">
        <v>897.803</v>
      </c>
      <c r="C115">
        <v>3</v>
      </c>
      <c r="D115" s="18">
        <v>8.4189999999999994E-3</v>
      </c>
      <c r="E115" s="18">
        <v>-1.668E-2</v>
      </c>
      <c r="F115" s="18">
        <v>1.339</v>
      </c>
      <c r="G115" s="18">
        <v>0.4718</v>
      </c>
      <c r="H115" s="18">
        <v>-1.0710000000000001E-2</v>
      </c>
      <c r="I115" s="18">
        <v>1.78</v>
      </c>
      <c r="J115" s="18">
        <v>0.18240000000000001</v>
      </c>
      <c r="K115" s="18">
        <v>1.8970000000000001E-2</v>
      </c>
      <c r="L115" s="18">
        <v>1.423</v>
      </c>
      <c r="M115" s="18">
        <v>0.32279999999999998</v>
      </c>
      <c r="O115" s="18">
        <f>MAX(MIN(Angle!A128,AngMuon!$P$3),AngMuon!$P$2)</f>
        <v>22.536000000000001</v>
      </c>
      <c r="P115" s="18">
        <f t="shared" ca="1" si="13"/>
        <v>6.8440767530064291E-3</v>
      </c>
      <c r="Q115" s="18">
        <f t="shared" ca="1" si="13"/>
        <v>6.6180937739623788E-3</v>
      </c>
      <c r="R115" s="18">
        <f t="shared" ca="1" si="13"/>
        <v>4.2660739116448035E-3</v>
      </c>
      <c r="S115" s="18">
        <f t="shared" ca="1" si="13"/>
        <v>3.7482474236379959E-3</v>
      </c>
      <c r="T115" s="18">
        <f ca="1">MAX(-P115+MIN(P115,AngCal!$B$30),T$11+T$12/(1+EXP((T$13-LOG10($O115))/T$14))+T$15/(1+EXP((T$16-LOG10($O115))/T$17))+T$18/(1+EXP((T$19-LOG10($O115))/T$20)))</f>
        <v>-3.7293619317094648E-3</v>
      </c>
      <c r="U115" s="18">
        <f ca="1">MAX(-Q115+MIN(Q115,AngCal!$B$30),U$11+U$12/(1+EXP((U$13-LOG10($O115))/U$14))+U$15/(1+EXP((U$16-LOG10($O115))/U$17))+U$18/(1+EXP((U$19-LOG10($O115))/U$20)))</f>
        <v>-3.9217083185094162E-3</v>
      </c>
      <c r="V115" s="18">
        <f ca="1">MAX(-R115+MIN(R115,AngCal!$B$30),V$11+V$12/(1+EXP((V$13-LOG10($O115))/V$14))+V$15/(1+EXP((V$16-LOG10($O115))/V$17))+V$18/(1+EXP((V$19-LOG10($O115))/V$20)))</f>
        <v>-2.9601331515361883E-3</v>
      </c>
      <c r="W115" s="18">
        <f ca="1">MAX(-S115+MIN(S115,AngCal!$B$30),W$11+W$12/(1+EXP((W$13-LOG10($O115))/W$14))+W$15/(1+EXP((W$16-LOG10($O115))/W$17))+W$18/(1+EXP((W$19-LOG10($O115))/W$20)))</f>
        <v>-2.4612090341740197E-3</v>
      </c>
      <c r="X115" s="18">
        <f t="shared" ca="1" si="14"/>
        <v>0.64421617451556346</v>
      </c>
      <c r="Y115" s="18">
        <f t="shared" ca="1" si="14"/>
        <v>0.6728894001802902</v>
      </c>
      <c r="Z115" s="18">
        <f t="shared" ca="1" si="14"/>
        <v>1</v>
      </c>
      <c r="AA115" s="18">
        <f t="shared" ca="1" si="14"/>
        <v>1.1089977359739724</v>
      </c>
      <c r="AB115" s="18">
        <f t="shared" ca="1" si="15"/>
        <v>6.8796343416233797E-3</v>
      </c>
      <c r="AC115" s="18">
        <f t="shared" ca="1" si="15"/>
        <v>6.2435358450806389E-3</v>
      </c>
      <c r="AD115" s="18">
        <f t="shared" ca="1" si="15"/>
        <v>1.0178522474003351E-3</v>
      </c>
      <c r="AE115" s="18">
        <f t="shared" ca="1" si="15"/>
        <v>7.0322486761230602E-4</v>
      </c>
      <c r="AF115" s="18">
        <f ca="1">MAX(-AB115+MIN(AB115,AngCal!$B$30),AF$11+AF$12/(1+EXP((AF$13-LOG10($O115))/AF$14))+AF$15/(1+EXP((AF$16-LOG10($O115))/AF$17))+AF$18/(1+EXP((AF$19-LOG10($O115))/AF$20)))</f>
        <v>0.5785084477043021</v>
      </c>
      <c r="AG115" s="18">
        <f ca="1">MAX(-AC115+MIN(AC115,AngCal!$B$30),AG$11+AG$12/(1+EXP((AG$13-LOG10($O115))/AG$14))+AG$15/(1+EXP((AG$16-LOG10($O115))/AG$17))+AG$18/(1+EXP((AG$19-LOG10($O115))/AG$20)))</f>
        <v>0.5591921087003785</v>
      </c>
      <c r="AH115" s="18">
        <f ca="1">MAX(-AD115+MIN(AD115,AngCal!$B$30),AH$11+AH$12/(1+EXP((AH$13-LOG10($O115))/AH$14))+AH$15/(1+EXP((AH$16-LOG10($O115))/AH$17))+AH$18/(1+EXP((AH$19-LOG10($O115))/AH$20)))</f>
        <v>0.68934213098941199</v>
      </c>
      <c r="AI115" s="18">
        <f ca="1">MAX(-AE115+MIN(AE115,AngCal!$B$30),AI$11+AI$12/(1+EXP((AI$13-LOG10($O115))/AI$14))+AI$15/(1+EXP((AI$16-LOG10($O115))/AI$17))+AI$18/(1+EXP((AI$19-LOG10($O115))/AI$20)))</f>
        <v>0.67715731523804068</v>
      </c>
      <c r="AJ115" s="18">
        <f t="shared" ca="1" si="16"/>
        <v>3.1252663851420719</v>
      </c>
      <c r="AK115" s="18">
        <f t="shared" ca="1" si="16"/>
        <v>3.0423725746879802</v>
      </c>
      <c r="AL115" s="18">
        <f t="shared" ca="1" si="16"/>
        <v>3.5388113720343992</v>
      </c>
      <c r="AM115" s="18">
        <f t="shared" ca="1" si="16"/>
        <v>3.4998952701255859</v>
      </c>
      <c r="AN115" s="18">
        <f t="shared" ca="1" si="17"/>
        <v>1</v>
      </c>
      <c r="AO115" s="18">
        <f t="shared" ca="1" si="17"/>
        <v>1</v>
      </c>
      <c r="AP115" s="18">
        <f t="shared" ca="1" si="17"/>
        <v>1</v>
      </c>
      <c r="AQ115" s="18">
        <f t="shared" ca="1" si="17"/>
        <v>1</v>
      </c>
      <c r="AR115" s="18">
        <f t="shared" ca="1" si="18"/>
        <v>0</v>
      </c>
      <c r="AS115" s="18">
        <f t="shared" ca="1" si="18"/>
        <v>0</v>
      </c>
      <c r="AT115" s="18">
        <f t="shared" ca="1" si="18"/>
        <v>0</v>
      </c>
      <c r="AU115" s="18">
        <f t="shared" ca="1" si="18"/>
        <v>0</v>
      </c>
    </row>
    <row r="116" spans="2:47" x14ac:dyDescent="0.15">
      <c r="B116">
        <v>897.803</v>
      </c>
      <c r="C116">
        <v>5</v>
      </c>
      <c r="D116" s="18">
        <v>7.6179999999999998E-3</v>
      </c>
      <c r="E116" s="18">
        <v>-1.193E-3</v>
      </c>
      <c r="F116" s="18">
        <v>1.903</v>
      </c>
      <c r="G116" s="18">
        <v>5.8860000000000003E-2</v>
      </c>
      <c r="H116" s="18">
        <v>7.2690000000000005E-2</v>
      </c>
      <c r="I116" s="18">
        <v>1.3009999999999999</v>
      </c>
      <c r="J116" s="18">
        <v>0.28349999999999997</v>
      </c>
      <c r="K116" s="18">
        <v>-7.911E-2</v>
      </c>
      <c r="L116" s="18">
        <v>1.3420000000000001</v>
      </c>
      <c r="M116" s="18">
        <v>0.30669999999999997</v>
      </c>
      <c r="O116" s="18">
        <f>MAX(MIN(Angle!A129,AngMuon!$P$3),AngMuon!$P$2)</f>
        <v>28.370999999999999</v>
      </c>
      <c r="P116" s="18">
        <f t="shared" ca="1" si="13"/>
        <v>6.7298708670162398E-3</v>
      </c>
      <c r="Q116" s="18">
        <f t="shared" ca="1" si="13"/>
        <v>6.4224691320487054E-3</v>
      </c>
      <c r="R116" s="18">
        <f t="shared" ca="1" si="13"/>
        <v>3.5604364629054559E-3</v>
      </c>
      <c r="S116" s="18">
        <f t="shared" ca="1" si="13"/>
        <v>3.3767412230658045E-3</v>
      </c>
      <c r="T116" s="18">
        <f ca="1">MAX(-P116+MIN(P116,AngCal!$B$30),T$11+T$12/(1+EXP((T$13-LOG10($O116))/T$14))+T$15/(1+EXP((T$16-LOG10($O116))/T$17))+T$18/(1+EXP((T$19-LOG10($O116))/T$20)))</f>
        <v>-4.3246380187531193E-3</v>
      </c>
      <c r="U116" s="18">
        <f ca="1">MAX(-Q116+MIN(Q116,AngCal!$B$30),U$11+U$12/(1+EXP((U$13-LOG10($O116))/U$14))+U$15/(1+EXP((U$16-LOG10($O116))/U$17))+U$18/(1+EXP((U$19-LOG10($O116))/U$20)))</f>
        <v>-4.3419595015377309E-3</v>
      </c>
      <c r="V116" s="18">
        <f ca="1">MAX(-R116+MIN(R116,AngCal!$B$30),V$11+V$12/(1+EXP((V$13-LOG10($O116))/V$14))+V$15/(1+EXP((V$16-LOG10($O116))/V$17))+V$18/(1+EXP((V$19-LOG10($O116))/V$20)))</f>
        <v>-2.0248148055905029E-3</v>
      </c>
      <c r="W116" s="18">
        <f ca="1">MAX(-S116+MIN(S116,AngCal!$B$30),W$11+W$12/(1+EXP((W$13-LOG10($O116))/W$14))+W$15/(1+EXP((W$16-LOG10($O116))/W$17))+W$18/(1+EXP((W$19-LOG10($O116))/W$20)))</f>
        <v>-1.9710112684370954E-3</v>
      </c>
      <c r="X116" s="18">
        <f t="shared" ca="1" si="14"/>
        <v>0.64421516363916331</v>
      </c>
      <c r="Y116" s="18">
        <f t="shared" ca="1" si="14"/>
        <v>0.67288946874191291</v>
      </c>
      <c r="Z116" s="18">
        <f t="shared" ca="1" si="14"/>
        <v>1</v>
      </c>
      <c r="AA116" s="18">
        <f t="shared" ca="1" si="14"/>
        <v>1.1089977281992855</v>
      </c>
      <c r="AB116" s="18">
        <f t="shared" ca="1" si="15"/>
        <v>6.0744095135406607E-3</v>
      </c>
      <c r="AC116" s="18">
        <f t="shared" ca="1" si="15"/>
        <v>5.3664644043409839E-3</v>
      </c>
      <c r="AD116" s="18">
        <f t="shared" ca="1" si="15"/>
        <v>9.244332152596905E-4</v>
      </c>
      <c r="AE116" s="18">
        <f t="shared" ca="1" si="15"/>
        <v>6.138091057162155E-4</v>
      </c>
      <c r="AF116" s="18">
        <f ca="1">MAX(-AB116+MIN(AB116,AngCal!$B$30),AF$11+AF$12/(1+EXP((AF$13-LOG10($O116))/AF$14))+AF$15/(1+EXP((AF$16-LOG10($O116))/AF$17))+AF$18/(1+EXP((AF$19-LOG10($O116))/AF$20)))</f>
        <v>0.59199646919548765</v>
      </c>
      <c r="AG116" s="18">
        <f ca="1">MAX(-AC116+MIN(AC116,AngCal!$B$30),AG$11+AG$12/(1+EXP((AG$13-LOG10($O116))/AG$14))+AG$15/(1+EXP((AG$16-LOG10($O116))/AG$17))+AG$18/(1+EXP((AG$19-LOG10($O116))/AG$20)))</f>
        <v>0.57376260081843633</v>
      </c>
      <c r="AH116" s="18">
        <f ca="1">MAX(-AD116+MIN(AD116,AngCal!$B$30),AH$11+AH$12/(1+EXP((AH$13-LOG10($O116))/AH$14))+AH$15/(1+EXP((AH$16-LOG10($O116))/AH$17))+AH$18/(1+EXP((AH$19-LOG10($O116))/AH$20)))</f>
        <v>0.69068612408043362</v>
      </c>
      <c r="AI116" s="18">
        <f ca="1">MAX(-AE116+MIN(AE116,AngCal!$B$30),AI$11+AI$12/(1+EXP((AI$13-LOG10($O116))/AI$14))+AI$15/(1+EXP((AI$16-LOG10($O116))/AI$17))+AI$18/(1+EXP((AI$19-LOG10($O116))/AI$20)))</f>
        <v>0.67662542182157903</v>
      </c>
      <c r="AJ116" s="18">
        <f t="shared" ca="1" si="16"/>
        <v>3.1641488370147552</v>
      </c>
      <c r="AK116" s="18">
        <f t="shared" ca="1" si="16"/>
        <v>3.0828679990502574</v>
      </c>
      <c r="AL116" s="18">
        <f t="shared" ca="1" si="16"/>
        <v>3.5269431503073756</v>
      </c>
      <c r="AM116" s="18">
        <f t="shared" ca="1" si="16"/>
        <v>3.4851920962100964</v>
      </c>
      <c r="AN116" s="18">
        <f t="shared" ca="1" si="17"/>
        <v>1</v>
      </c>
      <c r="AO116" s="18">
        <f t="shared" ca="1" si="17"/>
        <v>1</v>
      </c>
      <c r="AP116" s="18">
        <f t="shared" ca="1" si="17"/>
        <v>1</v>
      </c>
      <c r="AQ116" s="18">
        <f t="shared" ca="1" si="17"/>
        <v>1</v>
      </c>
      <c r="AR116" s="18">
        <f t="shared" ca="1" si="18"/>
        <v>0</v>
      </c>
      <c r="AS116" s="18">
        <f t="shared" ca="1" si="18"/>
        <v>0</v>
      </c>
      <c r="AT116" s="18">
        <f t="shared" ca="1" si="18"/>
        <v>0</v>
      </c>
      <c r="AU116" s="18">
        <f t="shared" ca="1" si="18"/>
        <v>0</v>
      </c>
    </row>
    <row r="117" spans="2:47" x14ac:dyDescent="0.15">
      <c r="B117">
        <v>897.803</v>
      </c>
      <c r="C117">
        <v>7</v>
      </c>
      <c r="D117" s="18">
        <v>7.2170000000000003E-3</v>
      </c>
      <c r="E117" s="18">
        <v>1.0200000000000001E-2</v>
      </c>
      <c r="F117" s="18">
        <v>1.4359999999999999</v>
      </c>
      <c r="G117" s="18">
        <v>0.18340000000000001</v>
      </c>
      <c r="H117" s="18">
        <v>-4.2779999999999999E-4</v>
      </c>
      <c r="I117" s="18">
        <v>1.4690000000000001</v>
      </c>
      <c r="J117" s="18">
        <v>3.0269999999999998E-2</v>
      </c>
      <c r="K117" s="18">
        <v>-1.6990000000000002E-2</v>
      </c>
      <c r="L117" s="18">
        <v>1.639</v>
      </c>
      <c r="M117" s="18">
        <v>0.26490000000000002</v>
      </c>
      <c r="O117" s="18">
        <f>MAX(MIN(Angle!A130,AngMuon!$P$3),AngMuon!$P$2)</f>
        <v>35.716999999999999</v>
      </c>
      <c r="P117" s="18">
        <f t="shared" ca="1" si="13"/>
        <v>6.4216868717320384E-3</v>
      </c>
      <c r="Q117" s="18">
        <f t="shared" ca="1" si="13"/>
        <v>5.9804913935478654E-3</v>
      </c>
      <c r="R117" s="18">
        <f t="shared" ca="1" si="13"/>
        <v>2.8601010485012667E-3</v>
      </c>
      <c r="S117" s="18">
        <f t="shared" ca="1" si="13"/>
        <v>2.8450332624423424E-3</v>
      </c>
      <c r="T117" s="18">
        <f ca="1">MAX(-P117+MIN(P117,AngCal!$B$30),T$11+T$12/(1+EXP((T$13-LOG10($O117))/T$14))+T$15/(1+EXP((T$16-LOG10($O117))/T$17))+T$18/(1+EXP((T$19-LOG10($O117))/T$20)))</f>
        <v>-4.5556436117213548E-3</v>
      </c>
      <c r="U117" s="18">
        <f ca="1">MAX(-Q117+MIN(Q117,AngCal!$B$30),U$11+U$12/(1+EXP((U$13-LOG10($O117))/U$14))+U$15/(1+EXP((U$16-LOG10($O117))/U$17))+U$18/(1+EXP((U$19-LOG10($O117))/U$20)))</f>
        <v>-4.2416083580367487E-3</v>
      </c>
      <c r="V117" s="18">
        <f ca="1">MAX(-R117+MIN(R117,AngCal!$B$30),V$11+V$12/(1+EXP((V$13-LOG10($O117))/V$14))+V$15/(1+EXP((V$16-LOG10($O117))/V$17))+V$18/(1+EXP((V$19-LOG10($O117))/V$20)))</f>
        <v>-1.5182370226377697E-3</v>
      </c>
      <c r="W117" s="18">
        <f ca="1">MAX(-S117+MIN(S117,AngCal!$B$30),W$11+W$12/(1+EXP((W$13-LOG10($O117))/W$14))+W$15/(1+EXP((W$16-LOG10($O117))/W$17))+W$18/(1+EXP((W$19-LOG10($O117))/W$20)))</f>
        <v>-1.420188258403495E-3</v>
      </c>
      <c r="X117" s="18">
        <f t="shared" ca="1" si="14"/>
        <v>0.64421366257704582</v>
      </c>
      <c r="Y117" s="18">
        <f t="shared" ca="1" si="14"/>
        <v>0.67288958016723122</v>
      </c>
      <c r="Z117" s="18">
        <f t="shared" ca="1" si="14"/>
        <v>1</v>
      </c>
      <c r="AA117" s="18">
        <f t="shared" ca="1" si="14"/>
        <v>1.108997737899446</v>
      </c>
      <c r="AB117" s="18">
        <f t="shared" ca="1" si="15"/>
        <v>5.3464405648031505E-3</v>
      </c>
      <c r="AC117" s="18">
        <f t="shared" ca="1" si="15"/>
        <v>4.7137771299302052E-3</v>
      </c>
      <c r="AD117" s="18">
        <f t="shared" ca="1" si="15"/>
        <v>8.1854999077720183E-4</v>
      </c>
      <c r="AE117" s="18">
        <f t="shared" ca="1" si="15"/>
        <v>5.1084078643284781E-4</v>
      </c>
      <c r="AF117" s="18">
        <f ca="1">MAX(-AB117+MIN(AB117,AngCal!$B$30),AF$11+AF$12/(1+EXP((AF$13-LOG10($O117))/AF$14))+AF$15/(1+EXP((AF$16-LOG10($O117))/AF$17))+AF$18/(1+EXP((AF$19-LOG10($O117))/AF$20)))</f>
        <v>0.60580306315550503</v>
      </c>
      <c r="AG117" s="18">
        <f ca="1">MAX(-AC117+MIN(AC117,AngCal!$B$30),AG$11+AG$12/(1+EXP((AG$13-LOG10($O117))/AG$14))+AG$15/(1+EXP((AG$16-LOG10($O117))/AG$17))+AG$18/(1+EXP((AG$19-LOG10($O117))/AG$20)))</f>
        <v>0.58860293644265149</v>
      </c>
      <c r="AH117" s="18">
        <f ca="1">MAX(-AD117+MIN(AD117,AngCal!$B$30),AH$11+AH$12/(1+EXP((AH$13-LOG10($O117))/AH$14))+AH$15/(1+EXP((AH$16-LOG10($O117))/AH$17))+AH$18/(1+EXP((AH$19-LOG10($O117))/AH$20)))</f>
        <v>0.69179041265515195</v>
      </c>
      <c r="AI117" s="18">
        <f ca="1">MAX(-AE117+MIN(AE117,AngCal!$B$30),AI$11+AI$12/(1+EXP((AI$13-LOG10($O117))/AI$14))+AI$15/(1+EXP((AI$16-LOG10($O117))/AI$17))+AI$18/(1+EXP((AI$19-LOG10($O117))/AI$20)))</f>
        <v>0.67595913680956288</v>
      </c>
      <c r="AJ117" s="18">
        <f t="shared" ca="1" si="16"/>
        <v>3.2019731061053793</v>
      </c>
      <c r="AK117" s="18">
        <f t="shared" ca="1" si="16"/>
        <v>3.120954610212912</v>
      </c>
      <c r="AL117" s="18">
        <f t="shared" ca="1" si="16"/>
        <v>3.5134614294721906</v>
      </c>
      <c r="AM117" s="18">
        <f t="shared" ca="1" si="16"/>
        <v>3.4679866107490178</v>
      </c>
      <c r="AN117" s="18">
        <f t="shared" ca="1" si="17"/>
        <v>1</v>
      </c>
      <c r="AO117" s="18">
        <f t="shared" ca="1" si="17"/>
        <v>1</v>
      </c>
      <c r="AP117" s="18">
        <f t="shared" ca="1" si="17"/>
        <v>1</v>
      </c>
      <c r="AQ117" s="18">
        <f t="shared" ca="1" si="17"/>
        <v>1</v>
      </c>
      <c r="AR117" s="18">
        <f t="shared" ca="1" si="18"/>
        <v>0</v>
      </c>
      <c r="AS117" s="18">
        <f t="shared" ca="1" si="18"/>
        <v>0</v>
      </c>
      <c r="AT117" s="18">
        <f t="shared" ca="1" si="18"/>
        <v>0</v>
      </c>
      <c r="AU117" s="18">
        <f t="shared" ca="1" si="18"/>
        <v>0</v>
      </c>
    </row>
    <row r="118" spans="2:47" x14ac:dyDescent="0.15">
      <c r="B118">
        <v>897.803</v>
      </c>
      <c r="C118">
        <v>10</v>
      </c>
      <c r="D118" s="18">
        <v>6.6540000000000002E-3</v>
      </c>
      <c r="E118" s="18">
        <v>-1.6490000000000001E-3</v>
      </c>
      <c r="F118" s="18">
        <v>1.593</v>
      </c>
      <c r="G118" s="18">
        <v>1.4039999999999999</v>
      </c>
      <c r="H118" s="18">
        <v>-1.059E-2</v>
      </c>
      <c r="I118" s="18">
        <v>1.8129999999999999</v>
      </c>
      <c r="J118" s="18">
        <v>0.21110000000000001</v>
      </c>
      <c r="K118" s="18">
        <v>5.5849999999999997E-3</v>
      </c>
      <c r="L118" s="18">
        <v>1.516</v>
      </c>
      <c r="M118" s="18">
        <v>0.28720000000000001</v>
      </c>
      <c r="O118" s="18">
        <f>MAX(MIN(Angle!A131,AngMuon!$P$3),AngMuon!$P$2)</f>
        <v>44.965000000000003</v>
      </c>
      <c r="P118" s="18">
        <f t="shared" ca="1" si="13"/>
        <v>5.8796877075623661E-3</v>
      </c>
      <c r="Q118" s="18">
        <f t="shared" ca="1" si="13"/>
        <v>5.3344460492948526E-3</v>
      </c>
      <c r="R118" s="18">
        <f t="shared" ca="1" si="13"/>
        <v>2.4373617611767534E-3</v>
      </c>
      <c r="S118" s="18">
        <f t="shared" ca="1" si="13"/>
        <v>2.2773132576683341E-3</v>
      </c>
      <c r="T118" s="18">
        <f ca="1">MAX(-P118+MIN(P118,AngCal!$B$30),T$11+T$12/(1+EXP((T$13-LOG10($O118))/T$14))+T$15/(1+EXP((T$16-LOG10($O118))/T$17))+T$18/(1+EXP((T$19-LOG10($O118))/T$20)))</f>
        <v>-4.4727116806596422E-3</v>
      </c>
      <c r="U118" s="18">
        <f ca="1">MAX(-Q118+MIN(Q118,AngCal!$B$30),U$11+U$12/(1+EXP((U$13-LOG10($O118))/U$14))+U$15/(1+EXP((U$16-LOG10($O118))/U$17))+U$18/(1+EXP((U$19-LOG10($O118))/U$20)))</f>
        <v>-3.9193251615581414E-3</v>
      </c>
      <c r="V118" s="18">
        <f ca="1">MAX(-R118+MIN(R118,AngCal!$B$30),V$11+V$12/(1+EXP((V$13-LOG10($O118))/V$14))+V$15/(1+EXP((V$16-LOG10($O118))/V$17))+V$18/(1+EXP((V$19-LOG10($O118))/V$20)))</f>
        <v>-1.2882965995640061E-3</v>
      </c>
      <c r="W118" s="18">
        <f ca="1">MAX(-S118+MIN(S118,AngCal!$B$30),W$11+W$12/(1+EXP((W$13-LOG10($O118))/W$14))+W$15/(1+EXP((W$16-LOG10($O118))/W$17))+W$18/(1+EXP((W$19-LOG10($O118))/W$20)))</f>
        <v>-1.0285502833625637E-3</v>
      </c>
      <c r="X118" s="18">
        <f t="shared" ca="1" si="14"/>
        <v>0.64421205595228337</v>
      </c>
      <c r="Y118" s="18">
        <f t="shared" ca="1" si="14"/>
        <v>0.67288968282377848</v>
      </c>
      <c r="Z118" s="18">
        <f t="shared" ca="1" si="14"/>
        <v>1</v>
      </c>
      <c r="AA118" s="18">
        <f t="shared" ca="1" si="14"/>
        <v>1.1089977552278802</v>
      </c>
      <c r="AB118" s="18">
        <f t="shared" ca="1" si="15"/>
        <v>4.6942048975242802E-3</v>
      </c>
      <c r="AC118" s="18">
        <f t="shared" ca="1" si="15"/>
        <v>4.2096186026529632E-3</v>
      </c>
      <c r="AD118" s="18">
        <f t="shared" ca="1" si="15"/>
        <v>6.9847888928418144E-4</v>
      </c>
      <c r="AE118" s="18">
        <f t="shared" ca="1" si="15"/>
        <v>3.9024081937302378E-4</v>
      </c>
      <c r="AF118" s="18">
        <f ca="1">MAX(-AB118+MIN(AB118,AngCal!$B$30),AF$11+AF$12/(1+EXP((AF$13-LOG10($O118))/AF$14))+AF$15/(1+EXP((AF$16-LOG10($O118))/AF$17))+AF$18/(1+EXP((AF$19-LOG10($O118))/AF$20)))</f>
        <v>0.61967590730194799</v>
      </c>
      <c r="AG118" s="18">
        <f ca="1">MAX(-AC118+MIN(AC118,AngCal!$B$30),AG$11+AG$12/(1+EXP((AG$13-LOG10($O118))/AG$14))+AG$15/(1+EXP((AG$16-LOG10($O118))/AG$17))+AG$18/(1+EXP((AG$19-LOG10($O118))/AG$20)))</f>
        <v>0.60343061146966404</v>
      </c>
      <c r="AH118" s="18">
        <f ca="1">MAX(-AD118+MIN(AD118,AngCal!$B$30),AH$11+AH$12/(1+EXP((AH$13-LOG10($O118))/AH$14))+AH$15/(1+EXP((AH$16-LOG10($O118))/AH$17))+AH$18/(1+EXP((AH$19-LOG10($O118))/AH$20)))</f>
        <v>0.69256780246203442</v>
      </c>
      <c r="AI118" s="18">
        <f ca="1">MAX(-AE118+MIN(AE118,AngCal!$B$30),AI$11+AI$12/(1+EXP((AI$13-LOG10($O118))/AI$14))+AI$15/(1+EXP((AI$16-LOG10($O118))/AI$17))+AI$18/(1+EXP((AI$19-LOG10($O118))/AI$20)))</f>
        <v>0.67512419089519893</v>
      </c>
      <c r="AJ118" s="18">
        <f t="shared" ca="1" si="16"/>
        <v>3.2375923686223285</v>
      </c>
      <c r="AK118" s="18">
        <f t="shared" ca="1" si="16"/>
        <v>3.1557085002981937</v>
      </c>
      <c r="AL118" s="18">
        <f t="shared" ca="1" si="16"/>
        <v>3.4981062089725317</v>
      </c>
      <c r="AM118" s="18">
        <f t="shared" ca="1" si="16"/>
        <v>3.4478766641084975</v>
      </c>
      <c r="AN118" s="18">
        <f t="shared" ca="1" si="17"/>
        <v>1</v>
      </c>
      <c r="AO118" s="18">
        <f t="shared" ca="1" si="17"/>
        <v>1</v>
      </c>
      <c r="AP118" s="18">
        <f t="shared" ca="1" si="17"/>
        <v>1</v>
      </c>
      <c r="AQ118" s="18">
        <f t="shared" ca="1" si="17"/>
        <v>1</v>
      </c>
      <c r="AR118" s="18">
        <f t="shared" ca="1" si="18"/>
        <v>0</v>
      </c>
      <c r="AS118" s="18">
        <f t="shared" ca="1" si="18"/>
        <v>0</v>
      </c>
      <c r="AT118" s="18">
        <f t="shared" ca="1" si="18"/>
        <v>0</v>
      </c>
      <c r="AU118" s="18">
        <f t="shared" ca="1" si="18"/>
        <v>0</v>
      </c>
    </row>
    <row r="119" spans="2:47" x14ac:dyDescent="0.15">
      <c r="B119">
        <v>897.803</v>
      </c>
      <c r="C119">
        <v>15</v>
      </c>
      <c r="D119" s="18">
        <v>2.632E-2</v>
      </c>
      <c r="E119" s="18">
        <v>4.8900000000000002E-3</v>
      </c>
      <c r="F119" s="18">
        <v>0.97199999999999998</v>
      </c>
      <c r="G119" s="18">
        <v>0.73709999999999998</v>
      </c>
      <c r="H119" s="18">
        <v>2.486E-2</v>
      </c>
      <c r="I119" s="18">
        <v>1.1990000000000001</v>
      </c>
      <c r="J119" s="18">
        <v>0.20200000000000001</v>
      </c>
      <c r="K119" s="18">
        <v>-5.6079999999999998E-2</v>
      </c>
      <c r="L119" s="18">
        <v>1</v>
      </c>
      <c r="M119" s="18">
        <v>0.39810000000000001</v>
      </c>
      <c r="O119" s="18">
        <f>MAX(MIN(Angle!A132,AngMuon!$P$3),AngMuon!$P$2)</f>
        <v>56.606999999999999</v>
      </c>
      <c r="P119" s="18">
        <f t="shared" ref="P119:S162" ca="1" si="19">MAX(0,P$11+P$12/(1+EXP((P$13-LOG10($O119))/P$14))+P$15/(1+EXP((P$16-LOG10($O119))/P$17))+P$18/(1+EXP((P$19-LOG10($O119))/P$20)))</f>
        <v>5.1196107265989972E-3</v>
      </c>
      <c r="Q119" s="18">
        <f t="shared" ca="1" si="19"/>
        <v>4.5788422764751133E-3</v>
      </c>
      <c r="R119" s="18">
        <f t="shared" ca="1" si="19"/>
        <v>2.0995296233070702E-3</v>
      </c>
      <c r="S119" s="18">
        <f t="shared" ca="1" si="19"/>
        <v>1.7527665246501734E-3</v>
      </c>
      <c r="T119" s="18">
        <f ca="1">MAX(-P119+MIN(P119,AngCal!$B$30),T$11+T$12/(1+EXP((T$13-LOG10($O119))/T$14))+T$15/(1+EXP((T$16-LOG10($O119))/T$17))+T$18/(1+EXP((T$19-LOG10($O119))/T$20)))</f>
        <v>-4.1141651448559835E-3</v>
      </c>
      <c r="U119" s="18">
        <f ca="1">MAX(-Q119+MIN(Q119,AngCal!$B$30),U$11+U$12/(1+EXP((U$13-LOG10($O119))/U$14))+U$15/(1+EXP((U$16-LOG10($O119))/U$17))+U$18/(1+EXP((U$19-LOG10($O119))/U$20)))</f>
        <v>-3.5091046647416635E-3</v>
      </c>
      <c r="V119" s="18">
        <f ca="1">MAX(-R119+MIN(R119,AngCal!$B$30),V$11+V$12/(1+EXP((V$13-LOG10($O119))/V$14))+V$15/(1+EXP((V$16-LOG10($O119))/V$17))+V$18/(1+EXP((V$19-LOG10($O119))/V$20)))</f>
        <v>-1.0995296233070702E-3</v>
      </c>
      <c r="W119" s="18">
        <f ca="1">MAX(-S119+MIN(S119,AngCal!$B$30),W$11+W$12/(1+EXP((W$13-LOG10($O119))/W$14))+W$15/(1+EXP((W$16-LOG10($O119))/W$17))+W$18/(1+EXP((W$19-LOG10($O119))/W$20)))</f>
        <v>-7.2962310243194746E-4</v>
      </c>
      <c r="X119" s="18">
        <f t="shared" ref="X119:AA162" ca="1" si="20">10^(X$11+X$12/(1+EXP((X$13-LOG10($O119))/X$14))+X$15/(1+EXP((X$16-LOG10($O119))/X$17))+X$18/(1+EXP((X$19-LOG10($O119))/X$20)))</f>
        <v>0.64421059423455063</v>
      </c>
      <c r="Y119" s="18">
        <f t="shared" ca="1" si="20"/>
        <v>0.67288975937700768</v>
      </c>
      <c r="Z119" s="18">
        <f t="shared" ca="1" si="20"/>
        <v>1</v>
      </c>
      <c r="AA119" s="18">
        <f t="shared" ca="1" si="20"/>
        <v>1.108997774962353</v>
      </c>
      <c r="AB119" s="18">
        <f t="shared" ref="AB119:AE162" ca="1" si="21">MAX(0,AB$11+AB$12/(1+EXP((AB$13-LOG10($O119))/AB$14))+AB$15/(1+EXP((AB$16-LOG10($O119))/AB$17))+AB$18/(1+EXP((AB$19-LOG10($O119))/AB$20)))</f>
        <v>4.1071429595724712E-3</v>
      </c>
      <c r="AC119" s="18">
        <f t="shared" ca="1" si="21"/>
        <v>3.7856893214998771E-3</v>
      </c>
      <c r="AD119" s="18">
        <f t="shared" ca="1" si="21"/>
        <v>5.6222093784525371E-4</v>
      </c>
      <c r="AE119" s="18">
        <f t="shared" ca="1" si="21"/>
        <v>2.4899120389494303E-4</v>
      </c>
      <c r="AF119" s="18">
        <f ca="1">MAX(-AB119+MIN(AB119,AngCal!$B$30),AF$11+AF$12/(1+EXP((AF$13-LOG10($O119))/AF$14))+AF$15/(1+EXP((AF$16-LOG10($O119))/AF$17))+AF$18/(1+EXP((AF$19-LOG10($O119))/AF$20)))</f>
        <v>0.633287166865796</v>
      </c>
      <c r="AG119" s="18">
        <f ca="1">MAX(-AC119+MIN(AC119,AngCal!$B$30),AG$11+AG$12/(1+EXP((AG$13-LOG10($O119))/AG$14))+AG$15/(1+EXP((AG$16-LOG10($O119))/AG$17))+AG$18/(1+EXP((AG$19-LOG10($O119))/AG$20)))</f>
        <v>0.61788647491304227</v>
      </c>
      <c r="AH119" s="18">
        <f ca="1">MAX(-AD119+MIN(AD119,AngCal!$B$30),AH$11+AH$12/(1+EXP((AH$13-LOG10($O119))/AH$14))+AH$15/(1+EXP((AH$16-LOG10($O119))/AH$17))+AH$18/(1+EXP((AH$19-LOG10($O119))/AH$20)))</f>
        <v>0.6929135248234406</v>
      </c>
      <c r="AI119" s="18">
        <f ca="1">MAX(-AE119+MIN(AE119,AngCal!$B$30),AI$11+AI$12/(1+EXP((AI$13-LOG10($O119))/AI$14))+AI$15/(1+EXP((AI$16-LOG10($O119))/AI$17))+AI$18/(1+EXP((AI$19-LOG10($O119))/AI$20)))</f>
        <v>0.67407664972132253</v>
      </c>
      <c r="AJ119" s="18">
        <f t="shared" ref="AJ119:AM162" ca="1" si="22">10^(AJ$11+AJ$12/(1+EXP((AJ$13-LOG10($O119))/AJ$14))+AJ$15/(1+EXP((AJ$16-LOG10($O119))/AJ$17))+AJ$18/(1+EXP((AJ$19-LOG10($O119))/AJ$20)))</f>
        <v>3.2696492419185557</v>
      </c>
      <c r="AK119" s="18">
        <f t="shared" ca="1" si="22"/>
        <v>3.1860412051557438</v>
      </c>
      <c r="AL119" s="18">
        <f t="shared" ca="1" si="22"/>
        <v>3.4805575792335088</v>
      </c>
      <c r="AM119" s="18">
        <f t="shared" ca="1" si="22"/>
        <v>3.4244045410663815</v>
      </c>
      <c r="AN119" s="18">
        <f t="shared" ref="AN119:AQ162" ca="1" si="23">MAX(0.1,MIN(1,AN$11+AN$12/(1+EXP((AN$13-LOG10($O119))/AN$14))+AN$15/(1+EXP((AN$16-LOG10($O119))/AN$17))+AN$18/(1+EXP((AN$19-LOG10($O119))/AN$20))))</f>
        <v>1</v>
      </c>
      <c r="AO119" s="18">
        <f t="shared" ca="1" si="23"/>
        <v>1</v>
      </c>
      <c r="AP119" s="18">
        <f t="shared" ca="1" si="23"/>
        <v>1</v>
      </c>
      <c r="AQ119" s="18">
        <f t="shared" ca="1" si="23"/>
        <v>1</v>
      </c>
      <c r="AR119" s="18">
        <f t="shared" ref="AR119:AU162" ca="1" si="24">MAX(0,AR$11+AR$12/(1+EXP((AR$13-LOG10($O119))/AR$14))+AR$15/(1+EXP((AR$16-LOG10($O119))/AR$17))+AR$18/(1+EXP((AR$19-LOG10($O119))/AR$20)))</f>
        <v>0</v>
      </c>
      <c r="AS119" s="18">
        <f t="shared" ca="1" si="24"/>
        <v>0</v>
      </c>
      <c r="AT119" s="18">
        <f t="shared" ca="1" si="24"/>
        <v>0</v>
      </c>
      <c r="AU119" s="18">
        <f t="shared" ca="1" si="24"/>
        <v>0</v>
      </c>
    </row>
    <row r="120" spans="2:47" x14ac:dyDescent="0.15">
      <c r="B120">
        <v>897.803</v>
      </c>
      <c r="C120">
        <v>20</v>
      </c>
      <c r="D120" s="18">
        <v>3.0219999999999999E-3</v>
      </c>
      <c r="E120" s="18">
        <v>-1.3849999999999999E-2</v>
      </c>
      <c r="F120" s="18">
        <v>1.0629999999999999</v>
      </c>
      <c r="G120" s="18">
        <v>0.1215</v>
      </c>
      <c r="H120" s="18">
        <v>0.1724</v>
      </c>
      <c r="I120" s="18">
        <v>1.23</v>
      </c>
      <c r="J120" s="18">
        <v>0.2853</v>
      </c>
      <c r="K120" s="18">
        <v>-0.16159999999999999</v>
      </c>
      <c r="L120" s="18">
        <v>1.294</v>
      </c>
      <c r="M120" s="18">
        <v>0.29549999999999998</v>
      </c>
      <c r="O120" s="18">
        <f>MAX(MIN(Angle!A133,AngMuon!$P$3),AngMuon!$P$2)</f>
        <v>71.265000000000001</v>
      </c>
      <c r="P120" s="18">
        <f t="shared" ca="1" si="19"/>
        <v>4.2249445595614445E-3</v>
      </c>
      <c r="Q120" s="18">
        <f t="shared" ca="1" si="19"/>
        <v>3.8051775941012334E-3</v>
      </c>
      <c r="R120" s="18">
        <f t="shared" ca="1" si="19"/>
        <v>1.7392515732319979E-3</v>
      </c>
      <c r="S120" s="18">
        <f t="shared" ca="1" si="19"/>
        <v>1.308075171283507E-3</v>
      </c>
      <c r="T120" s="18">
        <f ca="1">MAX(-P120+MIN(P120,AngCal!$B$30),T$11+T$12/(1+EXP((T$13-LOG10($O120))/T$14))+T$15/(1+EXP((T$16-LOG10($O120))/T$17))+T$18/(1+EXP((T$19-LOG10($O120))/T$20)))</f>
        <v>-3.2249445595614445E-3</v>
      </c>
      <c r="U120" s="18">
        <f ca="1">MAX(-Q120+MIN(Q120,AngCal!$B$30),U$11+U$12/(1+EXP((U$13-LOG10($O120))/U$14))+U$15/(1+EXP((U$16-LOG10($O120))/U$17))+U$18/(1+EXP((U$19-LOG10($O120))/U$20)))</f>
        <v>-2.8051775941012333E-3</v>
      </c>
      <c r="V120" s="18">
        <f ca="1">MAX(-R120+MIN(R120,AngCal!$B$30),V$11+V$12/(1+EXP((V$13-LOG10($O120))/V$14))+V$15/(1+EXP((V$16-LOG10($O120))/V$17))+V$18/(1+EXP((V$19-LOG10($O120))/V$20)))</f>
        <v>-7.3925157323199791E-4</v>
      </c>
      <c r="W120" s="18">
        <f ca="1">MAX(-S120+MIN(S120,AngCal!$B$30),W$11+W$12/(1+EXP((W$13-LOG10($O120))/W$14))+W$15/(1+EXP((W$16-LOG10($O120))/W$17))+W$18/(1+EXP((W$19-LOG10($O120))/W$20)))</f>
        <v>-3.0807517128350701E-4</v>
      </c>
      <c r="X120" s="18">
        <f t="shared" ca="1" si="20"/>
        <v>0.64420940933227278</v>
      </c>
      <c r="Y120" s="18">
        <f t="shared" ca="1" si="20"/>
        <v>0.6728898103853348</v>
      </c>
      <c r="Z120" s="18">
        <f t="shared" ca="1" si="20"/>
        <v>1</v>
      </c>
      <c r="AA120" s="18">
        <f t="shared" ca="1" si="20"/>
        <v>1.1089977946470666</v>
      </c>
      <c r="AB120" s="18">
        <f t="shared" ca="1" si="21"/>
        <v>3.5690251669406509E-3</v>
      </c>
      <c r="AC120" s="18">
        <f t="shared" ca="1" si="21"/>
        <v>3.3921413572330244E-3</v>
      </c>
      <c r="AD120" s="18">
        <f t="shared" ca="1" si="21"/>
        <v>4.074106295206153E-4</v>
      </c>
      <c r="AE120" s="18">
        <f t="shared" ca="1" si="21"/>
        <v>8.3690186802092885E-5</v>
      </c>
      <c r="AF120" s="18">
        <f ca="1">MAX(-AB120+MIN(AB120,AngCal!$B$30),AF$11+AF$12/(1+EXP((AF$13-LOG10($O120))/AF$14))+AF$15/(1+EXP((AF$16-LOG10($O120))/AF$17))+AF$18/(1+EXP((AF$19-LOG10($O120))/AF$20)))</f>
        <v>0.64622931109795312</v>
      </c>
      <c r="AG120" s="18">
        <f ca="1">MAX(-AC120+MIN(AC120,AngCal!$B$30),AG$11+AG$12/(1+EXP((AG$13-LOG10($O120))/AG$14))+AG$15/(1+EXP((AG$16-LOG10($O120))/AG$17))+AG$18/(1+EXP((AG$19-LOG10($O120))/AG$20)))</f>
        <v>0.63153370747872195</v>
      </c>
      <c r="AH120" s="18">
        <f ca="1">MAX(-AD120+MIN(AD120,AngCal!$B$30),AH$11+AH$12/(1+EXP((AH$13-LOG10($O120))/AH$14))+AH$15/(1+EXP((AH$16-LOG10($O120))/AH$17))+AH$18/(1+EXP((AH$19-LOG10($O120))/AH$20)))</f>
        <v>0.69270322615987001</v>
      </c>
      <c r="AI120" s="18">
        <f ca="1">MAX(-AE120+MIN(AE120,AngCal!$B$30),AI$11+AI$12/(1+EXP((AI$13-LOG10($O120))/AI$14))+AI$15/(1+EXP((AI$16-LOG10($O120))/AI$17))+AI$18/(1+EXP((AI$19-LOG10($O120))/AI$20)))</f>
        <v>0.67275968562152799</v>
      </c>
      <c r="AJ120" s="18">
        <f t="shared" ca="1" si="22"/>
        <v>3.2965813075913246</v>
      </c>
      <c r="AK120" s="18">
        <f t="shared" ca="1" si="22"/>
        <v>3.2106916911053638</v>
      </c>
      <c r="AL120" s="18">
        <f t="shared" ca="1" si="22"/>
        <v>3.460412768121941</v>
      </c>
      <c r="AM120" s="18">
        <f t="shared" ca="1" si="22"/>
        <v>3.3970473970605428</v>
      </c>
      <c r="AN120" s="18">
        <f t="shared" ca="1" si="23"/>
        <v>1</v>
      </c>
      <c r="AO120" s="18">
        <f t="shared" ca="1" si="23"/>
        <v>1</v>
      </c>
      <c r="AP120" s="18">
        <f t="shared" ca="1" si="23"/>
        <v>1</v>
      </c>
      <c r="AQ120" s="18">
        <f t="shared" ca="1" si="23"/>
        <v>1</v>
      </c>
      <c r="AR120" s="18">
        <f t="shared" ca="1" si="24"/>
        <v>0</v>
      </c>
      <c r="AS120" s="18">
        <f t="shared" ca="1" si="24"/>
        <v>0</v>
      </c>
      <c r="AT120" s="18">
        <f t="shared" ca="1" si="24"/>
        <v>0</v>
      </c>
      <c r="AU120" s="18">
        <f t="shared" ca="1" si="24"/>
        <v>0</v>
      </c>
    </row>
    <row r="121" spans="2:47" x14ac:dyDescent="0.15">
      <c r="B121">
        <v>1036.3610000000001</v>
      </c>
      <c r="C121">
        <v>1</v>
      </c>
      <c r="D121" s="18">
        <v>7.3090000000000004E-3</v>
      </c>
      <c r="E121" s="18">
        <v>3.4150000000000001E-3</v>
      </c>
      <c r="F121" s="18">
        <v>1.1259999999999999</v>
      </c>
      <c r="G121" s="18">
        <v>6.2010000000000003E-2</v>
      </c>
      <c r="H121" s="18">
        <v>-1.8860000000000001E-3</v>
      </c>
      <c r="I121" s="18">
        <v>1.6990000000000001</v>
      </c>
      <c r="J121" s="18">
        <v>3.0929999999999999E-2</v>
      </c>
      <c r="K121" s="18">
        <v>-8.8380000000000004E-3</v>
      </c>
      <c r="L121" s="18">
        <v>1.3069999999999999</v>
      </c>
      <c r="M121" s="18">
        <v>0.40949999999999998</v>
      </c>
      <c r="O121" s="18">
        <f>MAX(MIN(Angle!A134,AngMuon!$P$3),AngMuon!$P$2)</f>
        <v>89.715999999999994</v>
      </c>
      <c r="P121" s="18">
        <f t="shared" ca="1" si="19"/>
        <v>3.3203538739839345E-3</v>
      </c>
      <c r="Q121" s="18">
        <f t="shared" ca="1" si="19"/>
        <v>3.0784627111742277E-3</v>
      </c>
      <c r="R121" s="18">
        <f t="shared" ca="1" si="19"/>
        <v>1.356447134174744E-3</v>
      </c>
      <c r="S121" s="18">
        <f t="shared" ca="1" si="19"/>
        <v>9.5165620955711683E-4</v>
      </c>
      <c r="T121" s="18">
        <f ca="1">MAX(-P121+MIN(P121,AngCal!$B$30),T$11+T$12/(1+EXP((T$13-LOG10($O121))/T$14))+T$15/(1+EXP((T$16-LOG10($O121))/T$17))+T$18/(1+EXP((T$19-LOG10($O121))/T$20)))</f>
        <v>-2.3203538739839345E-3</v>
      </c>
      <c r="U121" s="18">
        <f ca="1">MAX(-Q121+MIN(Q121,AngCal!$B$30),U$11+U$12/(1+EXP((U$13-LOG10($O121))/U$14))+U$15/(1+EXP((U$16-LOG10($O121))/U$17))+U$18/(1+EXP((U$19-LOG10($O121))/U$20)))</f>
        <v>-2.0784627111742277E-3</v>
      </c>
      <c r="V121" s="18">
        <f ca="1">MAX(-R121+MIN(R121,AngCal!$B$30),V$11+V$12/(1+EXP((V$13-LOG10($O121))/V$14))+V$15/(1+EXP((V$16-LOG10($O121))/V$17))+V$18/(1+EXP((V$19-LOG10($O121))/V$20)))</f>
        <v>-3.5644713417474399E-4</v>
      </c>
      <c r="W121" s="18">
        <f ca="1">MAX(-S121+MIN(S121,AngCal!$B$30),W$11+W$12/(1+EXP((W$13-LOG10($O121))/W$14))+W$15/(1+EXP((W$16-LOG10($O121))/W$17))+W$18/(1+EXP((W$19-LOG10($O121))/W$20)))</f>
        <v>0</v>
      </c>
      <c r="X121" s="18">
        <f t="shared" ca="1" si="20"/>
        <v>0.64420854503463632</v>
      </c>
      <c r="Y121" s="18">
        <f t="shared" ca="1" si="20"/>
        <v>0.6728898420870465</v>
      </c>
      <c r="Z121" s="18">
        <f t="shared" ca="1" si="20"/>
        <v>1</v>
      </c>
      <c r="AA121" s="18">
        <f t="shared" ca="1" si="20"/>
        <v>1.1089978132315204</v>
      </c>
      <c r="AB121" s="18">
        <f t="shared" ca="1" si="21"/>
        <v>3.0612105905350405E-3</v>
      </c>
      <c r="AC121" s="18">
        <f t="shared" ca="1" si="21"/>
        <v>2.9955991524466363E-3</v>
      </c>
      <c r="AD121" s="18">
        <f t="shared" ca="1" si="21"/>
        <v>2.3131948295633054E-4</v>
      </c>
      <c r="AE121" s="18">
        <f t="shared" ca="1" si="21"/>
        <v>0</v>
      </c>
      <c r="AF121" s="18">
        <f ca="1">MAX(-AB121+MIN(AB121,AngCal!$B$30),AF$11+AF$12/(1+EXP((AF$13-LOG10($O121))/AF$14))+AF$15/(1+EXP((AF$16-LOG10($O121))/AF$17))+AF$18/(1+EXP((AF$19-LOG10($O121))/AF$20)))</f>
        <v>0.65800651925659182</v>
      </c>
      <c r="AG121" s="18">
        <f ca="1">MAX(-AC121+MIN(AC121,AngCal!$B$30),AG$11+AG$12/(1+EXP((AG$13-LOG10($O121))/AG$14))+AG$15/(1+EXP((AG$16-LOG10($O121))/AG$17))+AG$18/(1+EXP((AG$19-LOG10($O121))/AG$20)))</f>
        <v>0.6438531949077213</v>
      </c>
      <c r="AH121" s="18">
        <f ca="1">MAX(-AD121+MIN(AD121,AngCal!$B$30),AH$11+AH$12/(1+EXP((AH$13-LOG10($O121))/AH$14))+AH$15/(1+EXP((AH$16-LOG10($O121))/AH$17))+AH$18/(1+EXP((AH$19-LOG10($O121))/AH$20)))</f>
        <v>0.69179152037657277</v>
      </c>
      <c r="AI121" s="18">
        <f ca="1">MAX(-AE121+MIN(AE121,AngCal!$B$30),AI$11+AI$12/(1+EXP((AI$13-LOG10($O121))/AI$14))+AI$15/(1+EXP((AI$16-LOG10($O121))/AI$17))+AI$18/(1+EXP((AI$19-LOG10($O121))/AI$20)))</f>
        <v>0.67110042696096328</v>
      </c>
      <c r="AJ121" s="18">
        <f t="shared" ca="1" si="22"/>
        <v>3.3166174329001739</v>
      </c>
      <c r="AK121" s="18">
        <f t="shared" ca="1" si="22"/>
        <v>3.2282073934628475</v>
      </c>
      <c r="AL121" s="18">
        <f t="shared" ca="1" si="22"/>
        <v>3.4371717146556136</v>
      </c>
      <c r="AM121" s="18">
        <f t="shared" ca="1" si="22"/>
        <v>3.3652290173906332</v>
      </c>
      <c r="AN121" s="18">
        <f t="shared" ca="1" si="23"/>
        <v>1</v>
      </c>
      <c r="AO121" s="18">
        <f t="shared" ca="1" si="23"/>
        <v>1</v>
      </c>
      <c r="AP121" s="18">
        <f t="shared" ca="1" si="23"/>
        <v>1</v>
      </c>
      <c r="AQ121" s="18">
        <f t="shared" ca="1" si="23"/>
        <v>1</v>
      </c>
      <c r="AR121" s="18">
        <f t="shared" ca="1" si="24"/>
        <v>0</v>
      </c>
      <c r="AS121" s="18">
        <f t="shared" ca="1" si="24"/>
        <v>0</v>
      </c>
      <c r="AT121" s="18">
        <f t="shared" ca="1" si="24"/>
        <v>0</v>
      </c>
      <c r="AU121" s="18">
        <f t="shared" ca="1" si="24"/>
        <v>0</v>
      </c>
    </row>
    <row r="122" spans="2:47" x14ac:dyDescent="0.15">
      <c r="B122">
        <v>1036.3610000000001</v>
      </c>
      <c r="C122">
        <v>3</v>
      </c>
      <c r="D122" s="18">
        <v>1.2639999999999999E-3</v>
      </c>
      <c r="E122" s="18">
        <v>1.687E-2</v>
      </c>
      <c r="F122" s="18">
        <v>1.2949999999999999</v>
      </c>
      <c r="G122" s="18">
        <v>0.4027</v>
      </c>
      <c r="H122" s="18">
        <v>-5.2319999999999997E-3</v>
      </c>
      <c r="I122" s="18">
        <v>1.677</v>
      </c>
      <c r="J122" s="18">
        <v>1.4950000000000001</v>
      </c>
      <c r="K122" s="18">
        <v>-1.29E-2</v>
      </c>
      <c r="L122" s="18">
        <v>1.5920000000000001</v>
      </c>
      <c r="M122" s="18">
        <v>0.1913</v>
      </c>
      <c r="O122" s="18">
        <f>MAX(MIN(Angle!A135,AngMuon!$P$3),AngMuon!$P$2)</f>
        <v>112.94</v>
      </c>
      <c r="P122" s="18">
        <f t="shared" ca="1" si="19"/>
        <v>2.5179596802041952E-3</v>
      </c>
      <c r="Q122" s="18">
        <f t="shared" ca="1" si="19"/>
        <v>2.4345744062832797E-3</v>
      </c>
      <c r="R122" s="18">
        <f t="shared" ca="1" si="19"/>
        <v>9.9120266297500134E-4</v>
      </c>
      <c r="S122" s="18">
        <f t="shared" ca="1" si="19"/>
        <v>6.7665591685889259E-4</v>
      </c>
      <c r="T122" s="18">
        <f ca="1">MAX(-P122+MIN(P122,AngCal!$B$30),T$11+T$12/(1+EXP((T$13-LOG10($O122))/T$14))+T$15/(1+EXP((T$16-LOG10($O122))/T$17))+T$18/(1+EXP((T$19-LOG10($O122))/T$20)))</f>
        <v>-1.5179596802041952E-3</v>
      </c>
      <c r="U122" s="18">
        <f ca="1">MAX(-Q122+MIN(Q122,AngCal!$B$30),U$11+U$12/(1+EXP((U$13-LOG10($O122))/U$14))+U$15/(1+EXP((U$16-LOG10($O122))/U$17))+U$18/(1+EXP((U$19-LOG10($O122))/U$20)))</f>
        <v>-1.4345744062832797E-3</v>
      </c>
      <c r="V122" s="18">
        <f ca="1">MAX(-R122+MIN(R122,AngCal!$B$30),V$11+V$12/(1+EXP((V$13-LOG10($O122))/V$14))+V$15/(1+EXP((V$16-LOG10($O122))/V$17))+V$18/(1+EXP((V$19-LOG10($O122))/V$20)))</f>
        <v>0</v>
      </c>
      <c r="W122" s="18">
        <f ca="1">MAX(-S122+MIN(S122,AngCal!$B$30),W$11+W$12/(1+EXP((W$13-LOG10($O122))/W$14))+W$15/(1+EXP((W$16-LOG10($O122))/W$17))+W$18/(1+EXP((W$19-LOG10($O122))/W$20)))</f>
        <v>1.3989881393333334E-4</v>
      </c>
      <c r="X122" s="18">
        <f t="shared" ca="1" si="20"/>
        <v>0.64420798775187016</v>
      </c>
      <c r="Y122" s="18">
        <f t="shared" ca="1" si="20"/>
        <v>0.6728898609006666</v>
      </c>
      <c r="Z122" s="18">
        <f t="shared" ca="1" si="20"/>
        <v>1</v>
      </c>
      <c r="AA122" s="18">
        <f t="shared" ca="1" si="20"/>
        <v>1.1089978303364814</v>
      </c>
      <c r="AB122" s="18">
        <f t="shared" ca="1" si="21"/>
        <v>2.5643548061062317E-3</v>
      </c>
      <c r="AC122" s="18">
        <f t="shared" ca="1" si="21"/>
        <v>2.5737469228493777E-3</v>
      </c>
      <c r="AD122" s="18">
        <f t="shared" ca="1" si="21"/>
        <v>3.0668388690211715E-5</v>
      </c>
      <c r="AE122" s="18">
        <f t="shared" ca="1" si="21"/>
        <v>0</v>
      </c>
      <c r="AF122" s="18">
        <f ca="1">MAX(-AB122+MIN(AB122,AngCal!$B$30),AF$11+AF$12/(1+EXP((AF$13-LOG10($O122))/AF$14))+AF$15/(1+EXP((AF$16-LOG10($O122))/AF$17))+AF$18/(1+EXP((AF$19-LOG10($O122))/AF$20)))</f>
        <v>0.66805009735589183</v>
      </c>
      <c r="AG122" s="18">
        <f ca="1">MAX(-AC122+MIN(AC122,AngCal!$B$30),AG$11+AG$12/(1+EXP((AG$13-LOG10($O122))/AG$14))+AG$15/(1+EXP((AG$16-LOG10($O122))/AG$17))+AG$18/(1+EXP((AG$19-LOG10($O122))/AG$20)))</f>
        <v>0.6542650702979238</v>
      </c>
      <c r="AH122" s="18">
        <f ca="1">MAX(-AD122+MIN(AD122,AngCal!$B$30),AH$11+AH$12/(1+EXP((AH$13-LOG10($O122))/AH$14))+AH$15/(1+EXP((AH$16-LOG10($O122))/AH$17))+AH$18/(1+EXP((AH$19-LOG10($O122))/AH$20)))</f>
        <v>0.69001151591214838</v>
      </c>
      <c r="AI122" s="18">
        <f ca="1">MAX(-AE122+MIN(AE122,AngCal!$B$30),AI$11+AI$12/(1+EXP((AI$13-LOG10($O122))/AI$14))+AI$15/(1+EXP((AI$16-LOG10($O122))/AI$17))+AI$18/(1+EXP((AI$19-LOG10($O122))/AI$20)))</f>
        <v>0.66900443867219928</v>
      </c>
      <c r="AJ122" s="18">
        <f t="shared" ca="1" si="22"/>
        <v>3.3278228181473617</v>
      </c>
      <c r="AK122" s="18">
        <f t="shared" ca="1" si="22"/>
        <v>3.2369698257484267</v>
      </c>
      <c r="AL122" s="18">
        <f t="shared" ca="1" si="22"/>
        <v>3.4101937078053464</v>
      </c>
      <c r="AM122" s="18">
        <f t="shared" ca="1" si="22"/>
        <v>3.3283047701961035</v>
      </c>
      <c r="AN122" s="18">
        <f t="shared" ca="1" si="23"/>
        <v>1</v>
      </c>
      <c r="AO122" s="18">
        <f t="shared" ca="1" si="23"/>
        <v>1</v>
      </c>
      <c r="AP122" s="18">
        <f t="shared" ca="1" si="23"/>
        <v>1</v>
      </c>
      <c r="AQ122" s="18">
        <f t="shared" ca="1" si="23"/>
        <v>1</v>
      </c>
      <c r="AR122" s="18">
        <f t="shared" ca="1" si="24"/>
        <v>0</v>
      </c>
      <c r="AS122" s="18">
        <f t="shared" ca="1" si="24"/>
        <v>0</v>
      </c>
      <c r="AT122" s="18">
        <f t="shared" ca="1" si="24"/>
        <v>0</v>
      </c>
      <c r="AU122" s="18">
        <f t="shared" ca="1" si="24"/>
        <v>0</v>
      </c>
    </row>
    <row r="123" spans="2:47" x14ac:dyDescent="0.15">
      <c r="B123">
        <v>1036.3610000000001</v>
      </c>
      <c r="C123">
        <v>5</v>
      </c>
      <c r="D123" s="18">
        <v>2.8E-3</v>
      </c>
      <c r="E123" s="18">
        <v>2.0699999999999998E-3</v>
      </c>
      <c r="F123" s="18">
        <v>1.1850000000000001</v>
      </c>
      <c r="G123" s="18">
        <v>5.4850000000000003E-2</v>
      </c>
      <c r="H123" s="18">
        <v>-2.1310000000000001E-3</v>
      </c>
      <c r="I123" s="18">
        <v>1.4279999999999999</v>
      </c>
      <c r="J123" s="18">
        <v>8.8550000000000004E-2</v>
      </c>
      <c r="K123" s="18">
        <v>-2.7390000000000001E-3</v>
      </c>
      <c r="L123" s="18">
        <v>1.9339999999999999</v>
      </c>
      <c r="M123" s="18">
        <v>0.1993</v>
      </c>
      <c r="O123" s="18">
        <f>MAX(MIN(Angle!A136,AngMuon!$P$3),AngMuon!$P$2)</f>
        <v>142.19</v>
      </c>
      <c r="P123" s="18">
        <f t="shared" ca="1" si="19"/>
        <v>1.8780538949502738E-3</v>
      </c>
      <c r="Q123" s="18">
        <f t="shared" ca="1" si="19"/>
        <v>1.8868373747606138E-3</v>
      </c>
      <c r="R123" s="18">
        <f t="shared" ca="1" si="19"/>
        <v>6.8244241541929413E-4</v>
      </c>
      <c r="S123" s="18">
        <f t="shared" ca="1" si="19"/>
        <v>4.6998609070331154E-4</v>
      </c>
      <c r="T123" s="18">
        <f ca="1">MAX(-P123+MIN(P123,AngCal!$B$30),T$11+T$12/(1+EXP((T$13-LOG10($O123))/T$14))+T$15/(1+EXP((T$16-LOG10($O123))/T$17))+T$18/(1+EXP((T$19-LOG10($O123))/T$20)))</f>
        <v>-8.7805389495027378E-4</v>
      </c>
      <c r="U123" s="18">
        <f ca="1">MAX(-Q123+MIN(Q123,AngCal!$B$30),U$11+U$12/(1+EXP((U$13-LOG10($O123))/U$14))+U$15/(1+EXP((U$16-LOG10($O123))/U$17))+U$18/(1+EXP((U$19-LOG10($O123))/U$20)))</f>
        <v>-8.8683737476061373E-4</v>
      </c>
      <c r="V123" s="18">
        <f ca="1">MAX(-R123+MIN(R123,AngCal!$B$30),V$11+V$12/(1+EXP((V$13-LOG10($O123))/V$14))+V$15/(1+EXP((V$16-LOG10($O123))/V$17))+V$18/(1+EXP((V$19-LOG10($O123))/V$20)))</f>
        <v>0</v>
      </c>
      <c r="W123" s="18">
        <f ca="1">MAX(-S123+MIN(S123,AngCal!$B$30),W$11+W$12/(1+EXP((W$13-LOG10($O123))/W$14))+W$15/(1+EXP((W$16-LOG10($O123))/W$17))+W$18/(1+EXP((W$19-LOG10($O123))/W$20)))</f>
        <v>3.1349072042741438E-4</v>
      </c>
      <c r="X123" s="18">
        <f t="shared" ca="1" si="20"/>
        <v>0.64420769323048632</v>
      </c>
      <c r="Y123" s="18">
        <f t="shared" ca="1" si="20"/>
        <v>0.67288987171631276</v>
      </c>
      <c r="Z123" s="18">
        <f t="shared" ca="1" si="20"/>
        <v>1</v>
      </c>
      <c r="AA123" s="18">
        <f t="shared" ca="1" si="20"/>
        <v>1.1089978458905452</v>
      </c>
      <c r="AB123" s="18">
        <f t="shared" ca="1" si="21"/>
        <v>2.0593474307727413E-3</v>
      </c>
      <c r="AC123" s="18">
        <f t="shared" ca="1" si="21"/>
        <v>2.1106980751593222E-3</v>
      </c>
      <c r="AD123" s="18">
        <f t="shared" ca="1" si="21"/>
        <v>0</v>
      </c>
      <c r="AE123" s="18">
        <f t="shared" ca="1" si="21"/>
        <v>0</v>
      </c>
      <c r="AF123" s="18">
        <f ca="1">MAX(-AB123+MIN(AB123,AngCal!$B$30),AF$11+AF$12/(1+EXP((AF$13-LOG10($O123))/AF$14))+AF$15/(1+EXP((AF$16-LOG10($O123))/AF$17))+AF$18/(1+EXP((AF$19-LOG10($O123))/AF$20)))</f>
        <v>0.67573949745188333</v>
      </c>
      <c r="AG123" s="18">
        <f ca="1">MAX(-AC123+MIN(AC123,AngCal!$B$30),AG$11+AG$12/(1+EXP((AG$13-LOG10($O123))/AG$14))+AG$15/(1+EXP((AG$16-LOG10($O123))/AG$17))+AG$18/(1+EXP((AG$19-LOG10($O123))/AG$20)))</f>
        <v>0.66215604798637673</v>
      </c>
      <c r="AH123" s="18">
        <f ca="1">MAX(-AD123+MIN(AD123,AngCal!$B$30),AH$11+AH$12/(1+EXP((AH$13-LOG10($O123))/AH$14))+AH$15/(1+EXP((AH$16-LOG10($O123))/AH$17))+AH$18/(1+EXP((AH$19-LOG10($O123))/AH$20)))</f>
        <v>0.68717326068403362</v>
      </c>
      <c r="AI123" s="18">
        <f ca="1">MAX(-AE123+MIN(AE123,AngCal!$B$30),AI$11+AI$12/(1+EXP((AI$13-LOG10($O123))/AI$14))+AI$15/(1+EXP((AI$16-LOG10($O123))/AI$17))+AI$18/(1+EXP((AI$19-LOG10($O123))/AI$20)))</f>
        <v>0.66634797767377496</v>
      </c>
      <c r="AJ123" s="18">
        <f t="shared" ca="1" si="22"/>
        <v>3.3281327638531448</v>
      </c>
      <c r="AK123" s="18">
        <f t="shared" ca="1" si="22"/>
        <v>3.2352105058702589</v>
      </c>
      <c r="AL123" s="18">
        <f t="shared" ca="1" si="22"/>
        <v>3.3786377222986497</v>
      </c>
      <c r="AM123" s="18">
        <f t="shared" ca="1" si="22"/>
        <v>3.2855390280310299</v>
      </c>
      <c r="AN123" s="18">
        <f t="shared" ca="1" si="23"/>
        <v>1</v>
      </c>
      <c r="AO123" s="18">
        <f t="shared" ca="1" si="23"/>
        <v>1</v>
      </c>
      <c r="AP123" s="18">
        <f t="shared" ca="1" si="23"/>
        <v>1</v>
      </c>
      <c r="AQ123" s="18">
        <f t="shared" ca="1" si="23"/>
        <v>1</v>
      </c>
      <c r="AR123" s="18">
        <f t="shared" ca="1" si="24"/>
        <v>0</v>
      </c>
      <c r="AS123" s="18">
        <f t="shared" ca="1" si="24"/>
        <v>0</v>
      </c>
      <c r="AT123" s="18">
        <f t="shared" ca="1" si="24"/>
        <v>0</v>
      </c>
      <c r="AU123" s="18">
        <f t="shared" ca="1" si="24"/>
        <v>0</v>
      </c>
    </row>
    <row r="124" spans="2:47" x14ac:dyDescent="0.15">
      <c r="B124">
        <v>1036.3610000000001</v>
      </c>
      <c r="C124">
        <v>7</v>
      </c>
      <c r="D124" s="18">
        <v>2.9589999999999998E-3</v>
      </c>
      <c r="E124" s="18">
        <v>1.7849999999999999E-3</v>
      </c>
      <c r="F124" s="18">
        <v>1.18</v>
      </c>
      <c r="G124" s="18">
        <v>4.9730000000000003E-2</v>
      </c>
      <c r="H124" s="18">
        <v>-1.8929999999999999E-3</v>
      </c>
      <c r="I124" s="18">
        <v>1.4379999999999999</v>
      </c>
      <c r="J124" s="18">
        <v>7.4609999999999996E-2</v>
      </c>
      <c r="K124" s="18">
        <v>-2.8519999999999999E-3</v>
      </c>
      <c r="L124" s="18">
        <v>1.925</v>
      </c>
      <c r="M124" s="18">
        <v>0.1938</v>
      </c>
      <c r="O124" s="18">
        <f>MAX(MIN(Angle!A137,AngMuon!$P$3),AngMuon!$P$2)</f>
        <v>179.01</v>
      </c>
      <c r="P124" s="18">
        <f t="shared" ca="1" si="19"/>
        <v>1.4077723789193454E-3</v>
      </c>
      <c r="Q124" s="18">
        <f t="shared" ca="1" si="19"/>
        <v>1.4350937201745365E-3</v>
      </c>
      <c r="R124" s="18">
        <f t="shared" ca="1" si="19"/>
        <v>4.480315007624313E-4</v>
      </c>
      <c r="S124" s="18">
        <f t="shared" ca="1" si="19"/>
        <v>3.1776928874177601E-4</v>
      </c>
      <c r="T124" s="18">
        <f ca="1">MAX(-P124+MIN(P124,AngCal!$B$30),T$11+T$12/(1+EXP((T$13-LOG10($O124))/T$14))+T$15/(1+EXP((T$16-LOG10($O124))/T$17))+T$18/(1+EXP((T$19-LOG10($O124))/T$20)))</f>
        <v>-4.0777237891934538E-4</v>
      </c>
      <c r="U124" s="18">
        <f ca="1">MAX(-Q124+MIN(Q124,AngCal!$B$30),U$11+U$12/(1+EXP((U$13-LOG10($O124))/U$14))+U$15/(1+EXP((U$16-LOG10($O124))/U$17))+U$18/(1+EXP((U$19-LOG10($O124))/U$20)))</f>
        <v>-4.3509372017453644E-4</v>
      </c>
      <c r="V124" s="18">
        <f ca="1">MAX(-R124+MIN(R124,AngCal!$B$30),V$11+V$12/(1+EXP((V$13-LOG10($O124))/V$14))+V$15/(1+EXP((V$16-LOG10($O124))/V$17))+V$18/(1+EXP((V$19-LOG10($O124))/V$20)))</f>
        <v>0</v>
      </c>
      <c r="W124" s="18">
        <f ca="1">MAX(-S124+MIN(S124,AngCal!$B$30),W$11+W$12/(1+EXP((W$13-LOG10($O124))/W$14))+W$15/(1+EXP((W$16-LOG10($O124))/W$17))+W$18/(1+EXP((W$19-LOG10($O124))/W$20)))</f>
        <v>3.979027975937674E-4</v>
      </c>
      <c r="X124" s="18">
        <f t="shared" ca="1" si="20"/>
        <v>0.64420760610633199</v>
      </c>
      <c r="Y124" s="18">
        <f t="shared" ca="1" si="20"/>
        <v>0.67288987778634612</v>
      </c>
      <c r="Z124" s="18">
        <f t="shared" ca="1" si="20"/>
        <v>1</v>
      </c>
      <c r="AA124" s="18">
        <f t="shared" ca="1" si="20"/>
        <v>1.1089978599304262</v>
      </c>
      <c r="AB124" s="18">
        <f t="shared" ca="1" si="21"/>
        <v>1.5286545915806063E-3</v>
      </c>
      <c r="AC124" s="18">
        <f t="shared" ca="1" si="21"/>
        <v>1.5948159659595665E-3</v>
      </c>
      <c r="AD124" s="18">
        <f t="shared" ca="1" si="21"/>
        <v>0</v>
      </c>
      <c r="AE124" s="18">
        <f t="shared" ca="1" si="21"/>
        <v>0</v>
      </c>
      <c r="AF124" s="18">
        <f ca="1">MAX(-AB124+MIN(AB124,AngCal!$B$30),AF$11+AF$12/(1+EXP((AF$13-LOG10($O124))/AF$14))+AF$15/(1+EXP((AF$16-LOG10($O124))/AF$17))+AF$18/(1+EXP((AF$19-LOG10($O124))/AF$20)))</f>
        <v>0.68042243517019585</v>
      </c>
      <c r="AG124" s="18">
        <f ca="1">MAX(-AC124+MIN(AC124,AngCal!$B$30),AG$11+AG$12/(1+EXP((AG$13-LOG10($O124))/AG$14))+AG$15/(1+EXP((AG$16-LOG10($O124))/AG$17))+AG$18/(1+EXP((AG$19-LOG10($O124))/AG$20)))</f>
        <v>0.66690524885519809</v>
      </c>
      <c r="AH124" s="18">
        <f ca="1">MAX(-AD124+MIN(AD124,AngCal!$B$30),AH$11+AH$12/(1+EXP((AH$13-LOG10($O124))/AH$14))+AH$15/(1+EXP((AH$16-LOG10($O124))/AH$17))+AH$18/(1+EXP((AH$19-LOG10($O124))/AH$20)))</f>
        <v>0.68307072609870023</v>
      </c>
      <c r="AI124" s="18">
        <f ca="1">MAX(-AE124+MIN(AE124,AngCal!$B$30),AI$11+AI$12/(1+EXP((AI$13-LOG10($O124))/AI$14))+AI$15/(1+EXP((AI$16-LOG10($O124))/AI$17))+AI$18/(1+EXP((AI$19-LOG10($O124))/AI$20)))</f>
        <v>0.66297505310173344</v>
      </c>
      <c r="AJ124" s="18">
        <f t="shared" ca="1" si="22"/>
        <v>3.3154098862002597</v>
      </c>
      <c r="AK124" s="18">
        <f t="shared" ca="1" si="22"/>
        <v>3.2210601081724484</v>
      </c>
      <c r="AL124" s="18">
        <f t="shared" ca="1" si="22"/>
        <v>3.3414651367569017</v>
      </c>
      <c r="AM124" s="18">
        <f t="shared" ca="1" si="22"/>
        <v>3.236183380914595</v>
      </c>
      <c r="AN124" s="18">
        <f t="shared" ca="1" si="23"/>
        <v>1</v>
      </c>
      <c r="AO124" s="18">
        <f t="shared" ca="1" si="23"/>
        <v>1</v>
      </c>
      <c r="AP124" s="18">
        <f t="shared" ca="1" si="23"/>
        <v>1</v>
      </c>
      <c r="AQ124" s="18">
        <f t="shared" ca="1" si="23"/>
        <v>1</v>
      </c>
      <c r="AR124" s="18">
        <f t="shared" ca="1" si="24"/>
        <v>0</v>
      </c>
      <c r="AS124" s="18">
        <f t="shared" ca="1" si="24"/>
        <v>0</v>
      </c>
      <c r="AT124" s="18">
        <f t="shared" ca="1" si="24"/>
        <v>0</v>
      </c>
      <c r="AU124" s="18">
        <f t="shared" ca="1" si="24"/>
        <v>0</v>
      </c>
    </row>
    <row r="125" spans="2:47" x14ac:dyDescent="0.15">
      <c r="B125">
        <v>1036.3610000000001</v>
      </c>
      <c r="C125">
        <v>10</v>
      </c>
      <c r="D125" s="18">
        <v>3.1939999999999998E-3</v>
      </c>
      <c r="E125" s="18">
        <v>1.738E-3</v>
      </c>
      <c r="F125" s="18">
        <v>1.1839999999999999</v>
      </c>
      <c r="G125" s="18">
        <v>5.3089999999999998E-2</v>
      </c>
      <c r="H125" s="18">
        <v>-1.9859999999999999E-3</v>
      </c>
      <c r="I125" s="18">
        <v>1.4350000000000001</v>
      </c>
      <c r="J125" s="18">
        <v>6.7119999999999999E-2</v>
      </c>
      <c r="K125" s="18">
        <v>-2.9450000000000001E-3</v>
      </c>
      <c r="L125" s="18">
        <v>1.9219999999999999</v>
      </c>
      <c r="M125" s="18">
        <v>0.1923</v>
      </c>
      <c r="O125" s="18">
        <f>MAX(MIN(Angle!A138,AngMuon!$P$3),AngMuon!$P$2)</f>
        <v>225.36</v>
      </c>
      <c r="P125" s="18">
        <f t="shared" ca="1" si="19"/>
        <v>1.0809289381776355E-3</v>
      </c>
      <c r="Q125" s="18">
        <f t="shared" ca="1" si="19"/>
        <v>1.0710527276502138E-3</v>
      </c>
      <c r="R125" s="18">
        <f t="shared" ca="1" si="19"/>
        <v>2.8419085354478664E-4</v>
      </c>
      <c r="S125" s="18">
        <f t="shared" ca="1" si="19"/>
        <v>2.0727681767623851E-4</v>
      </c>
      <c r="T125" s="18">
        <f ca="1">MAX(-P125+MIN(P125,AngCal!$B$30),T$11+T$12/(1+EXP((T$13-LOG10($O125))/T$14))+T$15/(1+EXP((T$16-LOG10($O125))/T$17))+T$18/(1+EXP((T$19-LOG10($O125))/T$20)))</f>
        <v>-8.0928938177635482E-5</v>
      </c>
      <c r="U125" s="18">
        <f ca="1">MAX(-Q125+MIN(Q125,AngCal!$B$30),U$11+U$12/(1+EXP((U$13-LOG10($O125))/U$14))+U$15/(1+EXP((U$16-LOG10($O125))/U$17))+U$18/(1+EXP((U$19-LOG10($O125))/U$20)))</f>
        <v>-7.1052727650213789E-5</v>
      </c>
      <c r="V125" s="18">
        <f ca="1">MAX(-R125+MIN(R125,AngCal!$B$30),V$11+V$12/(1+EXP((V$13-LOG10($O125))/V$14))+V$15/(1+EXP((V$16-LOG10($O125))/V$17))+V$18/(1+EXP((V$19-LOG10($O125))/V$20)))</f>
        <v>0</v>
      </c>
      <c r="W125" s="18">
        <f ca="1">MAX(-S125+MIN(S125,AngCal!$B$30),W$11+W$12/(1+EXP((W$13-LOG10($O125))/W$14))+W$15/(1+EXP((W$16-LOG10($O125))/W$17))+W$18/(1+EXP((W$19-LOG10($O125))/W$20)))</f>
        <v>4.1402049207348197E-4</v>
      </c>
      <c r="X125" s="18">
        <f t="shared" ca="1" si="20"/>
        <v>0.64420767090606368</v>
      </c>
      <c r="Y125" s="18">
        <f t="shared" ca="1" si="20"/>
        <v>0.67288988113497628</v>
      </c>
      <c r="Z125" s="18">
        <f t="shared" ca="1" si="20"/>
        <v>1</v>
      </c>
      <c r="AA125" s="18">
        <f t="shared" ca="1" si="20"/>
        <v>1.108997872553686</v>
      </c>
      <c r="AB125" s="18">
        <f t="shared" ca="1" si="21"/>
        <v>9.5552890737075132E-4</v>
      </c>
      <c r="AC125" s="18">
        <f t="shared" ca="1" si="21"/>
        <v>1.0161707596373769E-3</v>
      </c>
      <c r="AD125" s="18">
        <f t="shared" ca="1" si="21"/>
        <v>0</v>
      </c>
      <c r="AE125" s="18">
        <f t="shared" ca="1" si="21"/>
        <v>0</v>
      </c>
      <c r="AF125" s="18">
        <f ca="1">MAX(-AB125+MIN(AB125,AngCal!$B$30),AF$11+AF$12/(1+EXP((AF$13-LOG10($O125))/AF$14))+AF$15/(1+EXP((AF$16-LOG10($O125))/AF$17))+AF$18/(1+EXP((AF$19-LOG10($O125))/AF$20)))</f>
        <v>0.68148579008779742</v>
      </c>
      <c r="AG125" s="18">
        <f ca="1">MAX(-AC125+MIN(AC125,AngCal!$B$30),AG$11+AG$12/(1+EXP((AG$13-LOG10($O125))/AG$14))+AG$15/(1+EXP((AG$16-LOG10($O125))/AG$17))+AG$18/(1+EXP((AG$19-LOG10($O125))/AG$20)))</f>
        <v>0.66795964388359474</v>
      </c>
      <c r="AH125" s="18">
        <f ca="1">MAX(-AD125+MIN(AD125,AngCal!$B$30),AH$11+AH$12/(1+EXP((AH$13-LOG10($O125))/AH$14))+AH$15/(1+EXP((AH$16-LOG10($O125))/AH$17))+AH$18/(1+EXP((AH$19-LOG10($O125))/AH$20)))</f>
        <v>0.67748382968421716</v>
      </c>
      <c r="AI125" s="18">
        <f ca="1">MAX(-AE125+MIN(AE125,AngCal!$B$30),AI$11+AI$12/(1+EXP((AI$13-LOG10($O125))/AI$14))+AI$15/(1+EXP((AI$16-LOG10($O125))/AI$17))+AI$18/(1+EXP((AI$19-LOG10($O125))/AI$20)))</f>
        <v>0.65868571689843658</v>
      </c>
      <c r="AJ125" s="18">
        <f t="shared" ca="1" si="22"/>
        <v>3.2875518411641189</v>
      </c>
      <c r="AK125" s="18">
        <f t="shared" ca="1" si="22"/>
        <v>3.1926476961962775</v>
      </c>
      <c r="AL125" s="18">
        <f t="shared" ca="1" si="22"/>
        <v>3.2973363680030423</v>
      </c>
      <c r="AM125" s="18">
        <f t="shared" ca="1" si="22"/>
        <v>3.1794212621842521</v>
      </c>
      <c r="AN125" s="18">
        <f t="shared" ca="1" si="23"/>
        <v>1</v>
      </c>
      <c r="AO125" s="18">
        <f t="shared" ca="1" si="23"/>
        <v>1</v>
      </c>
      <c r="AP125" s="18">
        <f t="shared" ca="1" si="23"/>
        <v>1</v>
      </c>
      <c r="AQ125" s="18">
        <f t="shared" ca="1" si="23"/>
        <v>1</v>
      </c>
      <c r="AR125" s="18">
        <f t="shared" ca="1" si="24"/>
        <v>0</v>
      </c>
      <c r="AS125" s="18">
        <f t="shared" ca="1" si="24"/>
        <v>0</v>
      </c>
      <c r="AT125" s="18">
        <f t="shared" ca="1" si="24"/>
        <v>0</v>
      </c>
      <c r="AU125" s="18">
        <f t="shared" ca="1" si="24"/>
        <v>0</v>
      </c>
    </row>
    <row r="126" spans="2:47" x14ac:dyDescent="0.15">
      <c r="B126">
        <v>1036.3610000000001</v>
      </c>
      <c r="C126">
        <v>15</v>
      </c>
      <c r="D126" s="18">
        <v>1.009E-2</v>
      </c>
      <c r="E126" s="18">
        <v>-9.325E-2</v>
      </c>
      <c r="F126" s="18">
        <v>0.97399999999999998</v>
      </c>
      <c r="G126" s="18">
        <v>0.25280000000000002</v>
      </c>
      <c r="H126" s="18">
        <v>-0.33910000000000001</v>
      </c>
      <c r="I126" s="18">
        <v>1</v>
      </c>
      <c r="J126" s="18">
        <v>0.2268</v>
      </c>
      <c r="K126" s="18">
        <v>0.42220000000000002</v>
      </c>
      <c r="L126" s="18">
        <v>1</v>
      </c>
      <c r="M126" s="18">
        <v>0.2238</v>
      </c>
      <c r="O126" s="18">
        <f>MAX(MIN(Angle!A139,AngMuon!$P$3),AngMuon!$P$2)</f>
        <v>283.70999999999998</v>
      </c>
      <c r="P126" s="18">
        <f t="shared" ca="1" si="19"/>
        <v>8.6111754178474879E-4</v>
      </c>
      <c r="Q126" s="18">
        <f t="shared" ca="1" si="19"/>
        <v>7.8306711639753585E-4</v>
      </c>
      <c r="R126" s="18">
        <f t="shared" ca="1" si="19"/>
        <v>1.7619122876309443E-4</v>
      </c>
      <c r="S126" s="18">
        <f t="shared" ca="1" si="19"/>
        <v>1.2795851058916563E-4</v>
      </c>
      <c r="T126" s="18">
        <f ca="1">MAX(-P126+MIN(P126,AngCal!$B$30),T$11+T$12/(1+EXP((T$13-LOG10($O126))/T$14))+T$15/(1+EXP((T$16-LOG10($O126))/T$17))+T$18/(1+EXP((T$19-LOG10($O126))/T$20)))</f>
        <v>0</v>
      </c>
      <c r="U126" s="18">
        <f ca="1">MAX(-Q126+MIN(Q126,AngCal!$B$30),U$11+U$12/(1+EXP((U$13-LOG10($O126))/U$14))+U$15/(1+EXP((U$16-LOG10($O126))/U$17))+U$18/(1+EXP((U$19-LOG10($O126))/U$20)))</f>
        <v>0</v>
      </c>
      <c r="V126" s="18">
        <f ca="1">MAX(-R126+MIN(R126,AngCal!$B$30),V$11+V$12/(1+EXP((V$13-LOG10($O126))/V$14))+V$15/(1+EXP((V$16-LOG10($O126))/V$17))+V$18/(1+EXP((V$19-LOG10($O126))/V$20)))</f>
        <v>0</v>
      </c>
      <c r="W126" s="18">
        <f ca="1">MAX(-S126+MIN(S126,AngCal!$B$30),W$11+W$12/(1+EXP((W$13-LOG10($O126))/W$14))+W$15/(1+EXP((W$16-LOG10($O126))/W$17))+W$18/(1+EXP((W$19-LOG10($O126))/W$20)))</f>
        <v>3.8805617381522384E-4</v>
      </c>
      <c r="X126" s="18">
        <f t="shared" ca="1" si="20"/>
        <v>0.64420783874103515</v>
      </c>
      <c r="Y126" s="18">
        <f t="shared" ca="1" si="20"/>
        <v>0.67288988295864605</v>
      </c>
      <c r="Z126" s="18">
        <f t="shared" ca="1" si="20"/>
        <v>1</v>
      </c>
      <c r="AA126" s="18">
        <f t="shared" ca="1" si="20"/>
        <v>1.1089978838744499</v>
      </c>
      <c r="AB126" s="18">
        <f t="shared" ca="1" si="21"/>
        <v>3.2418189388511436E-4</v>
      </c>
      <c r="AC126" s="18">
        <f t="shared" ca="1" si="21"/>
        <v>3.6575287785676602E-4</v>
      </c>
      <c r="AD126" s="18">
        <f t="shared" ca="1" si="21"/>
        <v>0</v>
      </c>
      <c r="AE126" s="18">
        <f t="shared" ca="1" si="21"/>
        <v>0</v>
      </c>
      <c r="AF126" s="18">
        <f ca="1">MAX(-AB126+MIN(AB126,AngCal!$B$30),AF$11+AF$12/(1+EXP((AF$13-LOG10($O126))/AF$14))+AF$15/(1+EXP((AF$16-LOG10($O126))/AF$17))+AF$18/(1+EXP((AF$19-LOG10($O126))/AF$20)))</f>
        <v>0.67841861957702476</v>
      </c>
      <c r="AG126" s="18">
        <f ca="1">MAX(-AC126+MIN(AC126,AngCal!$B$30),AG$11+AG$12/(1+EXP((AG$13-LOG10($O126))/AG$14))+AG$15/(1+EXP((AG$16-LOG10($O126))/AG$17))+AG$18/(1+EXP((AG$19-LOG10($O126))/AG$20)))</f>
        <v>0.66489620498387025</v>
      </c>
      <c r="AH126" s="18">
        <f ca="1">MAX(-AD126+MIN(AD126,AngCal!$B$30),AH$11+AH$12/(1+EXP((AH$13-LOG10($O126))/AH$14))+AH$15/(1+EXP((AH$16-LOG10($O126))/AH$17))+AH$18/(1+EXP((AH$19-LOG10($O126))/AH$20)))</f>
        <v>0.67018789597293615</v>
      </c>
      <c r="AI126" s="18">
        <f ca="1">MAX(-AE126+MIN(AE126,AngCal!$B$30),AI$11+AI$12/(1+EXP((AI$13-LOG10($O126))/AI$14))+AI$15/(1+EXP((AI$16-LOG10($O126))/AI$17))+AI$18/(1+EXP((AI$19-LOG10($O126))/AI$20)))</f>
        <v>0.65322971464149715</v>
      </c>
      <c r="AJ126" s="18">
        <f t="shared" ca="1" si="22"/>
        <v>3.2425981831766713</v>
      </c>
      <c r="AK126" s="18">
        <f t="shared" ca="1" si="22"/>
        <v>3.1482156613395742</v>
      </c>
      <c r="AL126" s="18">
        <f t="shared" ca="1" si="22"/>
        <v>3.2445753333594221</v>
      </c>
      <c r="AM126" s="18">
        <f t="shared" ca="1" si="22"/>
        <v>3.1144057470994451</v>
      </c>
      <c r="AN126" s="18">
        <f t="shared" ca="1" si="23"/>
        <v>1</v>
      </c>
      <c r="AO126" s="18">
        <f t="shared" ca="1" si="23"/>
        <v>1</v>
      </c>
      <c r="AP126" s="18">
        <f t="shared" ca="1" si="23"/>
        <v>1</v>
      </c>
      <c r="AQ126" s="18">
        <f t="shared" ca="1" si="23"/>
        <v>1</v>
      </c>
      <c r="AR126" s="18">
        <f t="shared" ca="1" si="24"/>
        <v>0</v>
      </c>
      <c r="AS126" s="18">
        <f t="shared" ca="1" si="24"/>
        <v>0</v>
      </c>
      <c r="AT126" s="18">
        <f t="shared" ca="1" si="24"/>
        <v>0</v>
      </c>
      <c r="AU126" s="18">
        <f t="shared" ca="1" si="24"/>
        <v>0</v>
      </c>
    </row>
    <row r="127" spans="2:47" x14ac:dyDescent="0.15">
      <c r="B127">
        <v>1036.3610000000001</v>
      </c>
      <c r="C127">
        <v>20</v>
      </c>
      <c r="D127" s="18">
        <v>4.3909999999999998E-2</v>
      </c>
      <c r="E127" s="18">
        <v>-0.51090000000000002</v>
      </c>
      <c r="F127" s="18">
        <v>0.98109999999999997</v>
      </c>
      <c r="G127" s="18">
        <v>0.31509999999999999</v>
      </c>
      <c r="H127" s="18">
        <v>0.17599999999999999</v>
      </c>
      <c r="I127" s="18">
        <v>1</v>
      </c>
      <c r="J127" s="18">
        <v>0.2281</v>
      </c>
      <c r="K127" s="18">
        <v>0.29099999999999998</v>
      </c>
      <c r="L127" s="18">
        <v>1.052</v>
      </c>
      <c r="M127" s="18">
        <v>0.33950000000000002</v>
      </c>
      <c r="O127" s="18">
        <f>MAX(MIN(Angle!A140,AngMuon!$P$3),AngMuon!$P$2)</f>
        <v>357.17</v>
      </c>
      <c r="P127" s="18">
        <f t="shared" ca="1" si="19"/>
        <v>7.1503751570119612E-4</v>
      </c>
      <c r="Q127" s="18">
        <f t="shared" ca="1" si="19"/>
        <v>5.5877651451662069E-4</v>
      </c>
      <c r="R127" s="18">
        <f t="shared" ca="1" si="19"/>
        <v>1.0772668248975985E-4</v>
      </c>
      <c r="S127" s="18">
        <f t="shared" ca="1" si="19"/>
        <v>7.1515329298221797E-5</v>
      </c>
      <c r="T127" s="18">
        <f ca="1">MAX(-P127+MIN(P127,AngCal!$B$30),T$11+T$12/(1+EXP((T$13-LOG10($O127))/T$14))+T$15/(1+EXP((T$16-LOG10($O127))/T$17))+T$18/(1+EXP((T$19-LOG10($O127))/T$20)))</f>
        <v>0</v>
      </c>
      <c r="U127" s="18">
        <f ca="1">MAX(-Q127+MIN(Q127,AngCal!$B$30),U$11+U$12/(1+EXP((U$13-LOG10($O127))/U$14))+U$15/(1+EXP((U$16-LOG10($O127))/U$17))+U$18/(1+EXP((U$19-LOG10($O127))/U$20)))</f>
        <v>0</v>
      </c>
      <c r="V127" s="18">
        <f ca="1">MAX(-R127+MIN(R127,AngCal!$B$30),V$11+V$12/(1+EXP((V$13-LOG10($O127))/V$14))+V$15/(1+EXP((V$16-LOG10($O127))/V$17))+V$18/(1+EXP((V$19-LOG10($O127))/V$20)))</f>
        <v>0</v>
      </c>
      <c r="W127" s="18">
        <f ca="1">MAX(-S127+MIN(S127,AngCal!$B$30),W$11+W$12/(1+EXP((W$13-LOG10($O127))/W$14))+W$15/(1+EXP((W$16-LOG10($O127))/W$17))+W$18/(1+EXP((W$19-LOG10($O127))/W$20)))</f>
        <v>3.4143287043818075E-4</v>
      </c>
      <c r="X127" s="18">
        <f t="shared" ca="1" si="20"/>
        <v>0.64420806978737832</v>
      </c>
      <c r="Y127" s="18">
        <f t="shared" ca="1" si="20"/>
        <v>0.67288988394210436</v>
      </c>
      <c r="Z127" s="18">
        <f t="shared" ca="1" si="20"/>
        <v>1</v>
      </c>
      <c r="AA127" s="18">
        <f t="shared" ca="1" si="20"/>
        <v>1.1089978940082381</v>
      </c>
      <c r="AB127" s="18">
        <f t="shared" ca="1" si="21"/>
        <v>0</v>
      </c>
      <c r="AC127" s="18">
        <f t="shared" ca="1" si="21"/>
        <v>0</v>
      </c>
      <c r="AD127" s="18">
        <f t="shared" ca="1" si="21"/>
        <v>0</v>
      </c>
      <c r="AE127" s="18">
        <f t="shared" ca="1" si="21"/>
        <v>0</v>
      </c>
      <c r="AF127" s="18">
        <f ca="1">MAX(-AB127+MIN(AB127,AngCal!$B$30),AF$11+AF$12/(1+EXP((AF$13-LOG10($O127))/AF$14))+AF$15/(1+EXP((AF$16-LOG10($O127))/AF$17))+AF$18/(1+EXP((AF$19-LOG10($O127))/AF$20)))</f>
        <v>0.67089154985092303</v>
      </c>
      <c r="AG127" s="18">
        <f ca="1">MAX(-AC127+MIN(AC127,AngCal!$B$30),AG$11+AG$12/(1+EXP((AG$13-LOG10($O127))/AG$14))+AG$15/(1+EXP((AG$16-LOG10($O127))/AG$17))+AG$18/(1+EXP((AG$19-LOG10($O127))/AG$20)))</f>
        <v>0.65749382024735648</v>
      </c>
      <c r="AH127" s="18">
        <f ca="1">MAX(-AD127+MIN(AD127,AngCal!$B$30),AH$11+AH$12/(1+EXP((AH$13-LOG10($O127))/AH$14))+AH$15/(1+EXP((AH$16-LOG10($O127))/AH$17))+AH$18/(1+EXP((AH$19-LOG10($O127))/AH$20)))</f>
        <v>0.66096696562283874</v>
      </c>
      <c r="AI127" s="18">
        <f ca="1">MAX(-AE127+MIN(AE127,AngCal!$B$30),AI$11+AI$12/(1+EXP((AI$13-LOG10($O127))/AI$14))+AI$15/(1+EXP((AI$16-LOG10($O127))/AI$17))+AI$18/(1+EXP((AI$19-LOG10($O127))/AI$20)))</f>
        <v>0.64630265488134853</v>
      </c>
      <c r="AJ127" s="18">
        <f t="shared" ca="1" si="22"/>
        <v>3.1788790932325166</v>
      </c>
      <c r="AK127" s="18">
        <f t="shared" ca="1" si="22"/>
        <v>3.0862849669852066</v>
      </c>
      <c r="AL127" s="18">
        <f t="shared" ca="1" si="22"/>
        <v>3.181149622375234</v>
      </c>
      <c r="AM127" s="18">
        <f t="shared" ca="1" si="22"/>
        <v>3.0402912273216991</v>
      </c>
      <c r="AN127" s="18">
        <f t="shared" ca="1" si="23"/>
        <v>1</v>
      </c>
      <c r="AO127" s="18">
        <f t="shared" ca="1" si="23"/>
        <v>1</v>
      </c>
      <c r="AP127" s="18">
        <f t="shared" ca="1" si="23"/>
        <v>1</v>
      </c>
      <c r="AQ127" s="18">
        <f t="shared" ca="1" si="23"/>
        <v>1</v>
      </c>
      <c r="AR127" s="18">
        <f t="shared" ca="1" si="24"/>
        <v>0</v>
      </c>
      <c r="AS127" s="18">
        <f t="shared" ca="1" si="24"/>
        <v>0</v>
      </c>
      <c r="AT127" s="18">
        <f t="shared" ca="1" si="24"/>
        <v>0</v>
      </c>
      <c r="AU127" s="18">
        <f t="shared" ca="1" si="24"/>
        <v>0</v>
      </c>
    </row>
    <row r="128" spans="2:47" x14ac:dyDescent="0.15">
      <c r="B128">
        <v>0.76500000000000001</v>
      </c>
      <c r="C128">
        <v>1</v>
      </c>
      <c r="D128" s="18">
        <v>-0.115</v>
      </c>
      <c r="E128" s="18">
        <v>-0.63690000000000002</v>
      </c>
      <c r="F128" s="18">
        <v>2.2290000000000001</v>
      </c>
      <c r="G128" s="18">
        <v>0.4894</v>
      </c>
      <c r="H128" s="18">
        <v>2.0459999999999998</v>
      </c>
      <c r="I128" s="18">
        <v>4.8550000000000004</v>
      </c>
      <c r="J128" s="18">
        <v>1.57</v>
      </c>
      <c r="K128" s="18">
        <v>-1.431</v>
      </c>
      <c r="L128" s="18">
        <v>4.3979999999999997</v>
      </c>
      <c r="M128" s="18">
        <v>0.34810000000000002</v>
      </c>
      <c r="O128" s="18">
        <f>MAX(MIN(Angle!A141,AngMuon!$P$3),AngMuon!$P$2)</f>
        <v>449.65</v>
      </c>
      <c r="P128" s="18">
        <f t="shared" ca="1" si="19"/>
        <v>6.1716989359372407E-4</v>
      </c>
      <c r="Q128" s="18">
        <f t="shared" ca="1" si="19"/>
        <v>3.8652250782397063E-4</v>
      </c>
      <c r="R128" s="18">
        <f t="shared" ca="1" si="19"/>
        <v>6.539626663801994E-5</v>
      </c>
      <c r="S128" s="18">
        <f t="shared" ca="1" si="19"/>
        <v>3.1634091107513029E-5</v>
      </c>
      <c r="T128" s="18">
        <f ca="1">MAX(-P128+MIN(P128,AngCal!$B$30),T$11+T$12/(1+EXP((T$13-LOG10($O128))/T$14))+T$15/(1+EXP((T$16-LOG10($O128))/T$17))+T$18/(1+EXP((T$19-LOG10($O128))/T$20)))</f>
        <v>0</v>
      </c>
      <c r="U128" s="18">
        <f ca="1">MAX(-Q128+MIN(Q128,AngCal!$B$30),U$11+U$12/(1+EXP((U$13-LOG10($O128))/U$14))+U$15/(1+EXP((U$16-LOG10($O128))/U$17))+U$18/(1+EXP((U$19-LOG10($O128))/U$20)))</f>
        <v>0</v>
      </c>
      <c r="V128" s="18">
        <f ca="1">MAX(-R128+MIN(R128,AngCal!$B$30),V$11+V$12/(1+EXP((V$13-LOG10($O128))/V$14))+V$15/(1+EXP((V$16-LOG10($O128))/V$17))+V$18/(1+EXP((V$19-LOG10($O128))/V$20)))</f>
        <v>0</v>
      </c>
      <c r="W128" s="18">
        <f ca="1">MAX(-S128+MIN(S128,AngCal!$B$30),W$11+W$12/(1+EXP((W$13-LOG10($O128))/W$14))+W$15/(1+EXP((W$16-LOG10($O128))/W$17))+W$18/(1+EXP((W$19-LOG10($O128))/W$20)))</f>
        <v>2.8833962885497014E-4</v>
      </c>
      <c r="X128" s="18">
        <f t="shared" ca="1" si="20"/>
        <v>0.64420833349049433</v>
      </c>
      <c r="Y128" s="18">
        <f t="shared" ca="1" si="20"/>
        <v>0.67288988446844211</v>
      </c>
      <c r="Z128" s="18">
        <f t="shared" ca="1" si="20"/>
        <v>1</v>
      </c>
      <c r="AA128" s="18">
        <f t="shared" ca="1" si="20"/>
        <v>1.1089979030655894</v>
      </c>
      <c r="AB128" s="18">
        <f t="shared" ca="1" si="21"/>
        <v>0</v>
      </c>
      <c r="AC128" s="18">
        <f t="shared" ca="1" si="21"/>
        <v>0</v>
      </c>
      <c r="AD128" s="18">
        <f t="shared" ca="1" si="21"/>
        <v>0</v>
      </c>
      <c r="AE128" s="18">
        <f t="shared" ca="1" si="21"/>
        <v>0</v>
      </c>
      <c r="AF128" s="18">
        <f ca="1">MAX(-AB128+MIN(AB128,AngCal!$B$30),AF$11+AF$12/(1+EXP((AF$13-LOG10($O128))/AF$14))+AF$15/(1+EXP((AF$16-LOG10($O128))/AF$17))+AF$18/(1+EXP((AF$19-LOG10($O128))/AF$20)))</f>
        <v>0.65883344804053179</v>
      </c>
      <c r="AG128" s="18">
        <f ca="1">MAX(-AC128+MIN(AC128,AngCal!$B$30),AG$11+AG$12/(1+EXP((AG$13-LOG10($O128))/AG$14))+AG$15/(1+EXP((AG$16-LOG10($O128))/AG$17))+AG$18/(1+EXP((AG$19-LOG10($O128))/AG$20)))</f>
        <v>0.64579435780605343</v>
      </c>
      <c r="AH128" s="18">
        <f ca="1">MAX(-AD128+MIN(AD128,AngCal!$B$30),AH$11+AH$12/(1+EXP((AH$13-LOG10($O128))/AH$14))+AH$15/(1+EXP((AH$16-LOG10($O128))/AH$17))+AH$18/(1+EXP((AH$19-LOG10($O128))/AH$20)))</f>
        <v>0.64963198103438546</v>
      </c>
      <c r="AI128" s="18">
        <f ca="1">MAX(-AE128+MIN(AE128,AngCal!$B$30),AI$11+AI$12/(1+EXP((AI$13-LOG10($O128))/AI$14))+AI$15/(1+EXP((AI$16-LOG10($O128))/AI$17))+AI$18/(1+EXP((AI$19-LOG10($O128))/AI$20)))</f>
        <v>0.63755062015813591</v>
      </c>
      <c r="AJ128" s="18">
        <f t="shared" ca="1" si="22"/>
        <v>3.0951957837660746</v>
      </c>
      <c r="AK128" s="18">
        <f t="shared" ca="1" si="22"/>
        <v>3.0058565825517594</v>
      </c>
      <c r="AL128" s="18">
        <f t="shared" ca="1" si="22"/>
        <v>3.1047185840147828</v>
      </c>
      <c r="AM128" s="18">
        <f t="shared" ca="1" si="22"/>
        <v>2.9562797710187199</v>
      </c>
      <c r="AN128" s="18">
        <f t="shared" ca="1" si="23"/>
        <v>1</v>
      </c>
      <c r="AO128" s="18">
        <f t="shared" ca="1" si="23"/>
        <v>1</v>
      </c>
      <c r="AP128" s="18">
        <f t="shared" ca="1" si="23"/>
        <v>1</v>
      </c>
      <c r="AQ128" s="18">
        <f t="shared" ca="1" si="23"/>
        <v>1</v>
      </c>
      <c r="AR128" s="18">
        <f t="shared" ca="1" si="24"/>
        <v>0</v>
      </c>
      <c r="AS128" s="18">
        <f t="shared" ca="1" si="24"/>
        <v>0</v>
      </c>
      <c r="AT128" s="18">
        <f t="shared" ca="1" si="24"/>
        <v>0</v>
      </c>
      <c r="AU128" s="18">
        <f t="shared" ca="1" si="24"/>
        <v>0</v>
      </c>
    </row>
    <row r="129" spans="2:47" x14ac:dyDescent="0.15">
      <c r="B129">
        <v>0.76500000000000001</v>
      </c>
      <c r="C129">
        <v>3</v>
      </c>
      <c r="D129" s="18">
        <v>-0.24540000000000001</v>
      </c>
      <c r="E129" s="18">
        <v>-0.80089999999999995</v>
      </c>
      <c r="F129" s="18">
        <v>2.2360000000000002</v>
      </c>
      <c r="G129" s="18">
        <v>0.55020000000000002</v>
      </c>
      <c r="H129" s="18">
        <v>2.3239999999999998</v>
      </c>
      <c r="I129" s="18">
        <v>4.4729999999999999</v>
      </c>
      <c r="J129" s="18">
        <v>1.8620000000000001</v>
      </c>
      <c r="K129" s="18">
        <v>-1.38</v>
      </c>
      <c r="L129" s="18">
        <v>4.3970000000000002</v>
      </c>
      <c r="M129" s="18">
        <v>0.34289999999999998</v>
      </c>
      <c r="O129" s="18">
        <f>MAX(MIN(Angle!A142,AngMuon!$P$3),AngMuon!$P$2)</f>
        <v>566.08000000000004</v>
      </c>
      <c r="P129" s="18">
        <f t="shared" ca="1" si="19"/>
        <v>5.4976059289885398E-4</v>
      </c>
      <c r="Q129" s="18">
        <f t="shared" ca="1" si="19"/>
        <v>2.5597348167273604E-4</v>
      </c>
      <c r="R129" s="18">
        <f t="shared" ca="1" si="19"/>
        <v>3.9625947284227785E-5</v>
      </c>
      <c r="S129" s="18">
        <f t="shared" ca="1" si="19"/>
        <v>3.616281513518782E-6</v>
      </c>
      <c r="T129" s="18">
        <f ca="1">MAX(-P129+MIN(P129,AngCal!$B$30),T$11+T$12/(1+EXP((T$13-LOG10($O129))/T$14))+T$15/(1+EXP((T$16-LOG10($O129))/T$17))+T$18/(1+EXP((T$19-LOG10($O129))/T$20)))</f>
        <v>0</v>
      </c>
      <c r="U129" s="18">
        <f ca="1">MAX(-Q129+MIN(Q129,AngCal!$B$30),U$11+U$12/(1+EXP((U$13-LOG10($O129))/U$14))+U$15/(1+EXP((U$16-LOG10($O129))/U$17))+U$18/(1+EXP((U$19-LOG10($O129))/U$20)))</f>
        <v>0</v>
      </c>
      <c r="V129" s="18">
        <f ca="1">MAX(-R129+MIN(R129,AngCal!$B$30),V$11+V$12/(1+EXP((V$13-LOG10($O129))/V$14))+V$15/(1+EXP((V$16-LOG10($O129))/V$17))+V$18/(1+EXP((V$19-LOG10($O129))/V$20)))</f>
        <v>0</v>
      </c>
      <c r="W129" s="18">
        <f ca="1">MAX(-S129+MIN(S129,AngCal!$B$30),W$11+W$12/(1+EXP((W$13-LOG10($O129))/W$14))+W$15/(1+EXP((W$16-LOG10($O129))/W$17))+W$18/(1+EXP((W$19-LOG10($O129))/W$20)))</f>
        <v>2.3684102465004048E-4</v>
      </c>
      <c r="X129" s="18">
        <f t="shared" ca="1" si="20"/>
        <v>0.64420860766160759</v>
      </c>
      <c r="Y129" s="18">
        <f t="shared" ca="1" si="20"/>
        <v>0.67288988474850708</v>
      </c>
      <c r="Z129" s="18">
        <f t="shared" ca="1" si="20"/>
        <v>1</v>
      </c>
      <c r="AA129" s="18">
        <f t="shared" ca="1" si="20"/>
        <v>1.1089979111510557</v>
      </c>
      <c r="AB129" s="18">
        <f t="shared" ca="1" si="21"/>
        <v>0</v>
      </c>
      <c r="AC129" s="18">
        <f t="shared" ca="1" si="21"/>
        <v>0</v>
      </c>
      <c r="AD129" s="18">
        <f t="shared" ca="1" si="21"/>
        <v>0</v>
      </c>
      <c r="AE129" s="18">
        <f t="shared" ca="1" si="21"/>
        <v>0</v>
      </c>
      <c r="AF129" s="18">
        <f ca="1">MAX(-AB129+MIN(AB129,AngCal!$B$30),AF$11+AF$12/(1+EXP((AF$13-LOG10($O129))/AF$14))+AF$15/(1+EXP((AF$16-LOG10($O129))/AF$17))+AF$18/(1+EXP((AF$19-LOG10($O129))/AF$20)))</f>
        <v>0.64248200401628852</v>
      </c>
      <c r="AG129" s="18">
        <f ca="1">MAX(-AC129+MIN(AC129,AngCal!$B$30),AG$11+AG$12/(1+EXP((AG$13-LOG10($O129))/AG$14))+AG$15/(1+EXP((AG$16-LOG10($O129))/AG$17))+AG$18/(1+EXP((AG$19-LOG10($O129))/AG$20)))</f>
        <v>0.6301308961775941</v>
      </c>
      <c r="AH129" s="18">
        <f ca="1">MAX(-AD129+MIN(AD129,AngCal!$B$30),AH$11+AH$12/(1+EXP((AH$13-LOG10($O129))/AH$14))+AH$15/(1+EXP((AH$16-LOG10($O129))/AH$17))+AH$18/(1+EXP((AH$19-LOG10($O129))/AH$20)))</f>
        <v>0.63604045553248345</v>
      </c>
      <c r="AI129" s="18">
        <f ca="1">MAX(-AE129+MIN(AE129,AngCal!$B$30),AI$11+AI$12/(1+EXP((AI$13-LOG10($O129))/AI$14))+AI$15/(1+EXP((AI$16-LOG10($O129))/AI$17))+AI$18/(1+EXP((AI$19-LOG10($O129))/AI$20)))</f>
        <v>0.62658828393635357</v>
      </c>
      <c r="AJ129" s="18">
        <f t="shared" ca="1" si="22"/>
        <v>2.9910004641658445</v>
      </c>
      <c r="AK129" s="18">
        <f t="shared" ca="1" si="22"/>
        <v>2.9066069929680634</v>
      </c>
      <c r="AL129" s="18">
        <f t="shared" ca="1" si="22"/>
        <v>3.0127872398519435</v>
      </c>
      <c r="AM129" s="18">
        <f t="shared" ca="1" si="22"/>
        <v>2.8616654402043484</v>
      </c>
      <c r="AN129" s="18">
        <f t="shared" ca="1" si="23"/>
        <v>1</v>
      </c>
      <c r="AO129" s="18">
        <f t="shared" ca="1" si="23"/>
        <v>1</v>
      </c>
      <c r="AP129" s="18">
        <f t="shared" ca="1" si="23"/>
        <v>1</v>
      </c>
      <c r="AQ129" s="18">
        <f t="shared" ca="1" si="23"/>
        <v>1</v>
      </c>
      <c r="AR129" s="18">
        <f t="shared" ca="1" si="24"/>
        <v>0</v>
      </c>
      <c r="AS129" s="18">
        <f t="shared" ca="1" si="24"/>
        <v>0</v>
      </c>
      <c r="AT129" s="18">
        <f t="shared" ca="1" si="24"/>
        <v>0</v>
      </c>
      <c r="AU129" s="18">
        <f t="shared" ca="1" si="24"/>
        <v>0</v>
      </c>
    </row>
    <row r="130" spans="2:47" x14ac:dyDescent="0.15">
      <c r="B130">
        <v>0.76500000000000001</v>
      </c>
      <c r="C130">
        <v>5</v>
      </c>
      <c r="D130" s="18">
        <v>-0.19639999999999999</v>
      </c>
      <c r="E130" s="18">
        <v>-0.78029999999999999</v>
      </c>
      <c r="F130" s="18">
        <v>2.2850000000000001</v>
      </c>
      <c r="G130" s="18">
        <v>0.52590000000000003</v>
      </c>
      <c r="H130" s="18">
        <v>2.4209999999999998</v>
      </c>
      <c r="I130" s="18">
        <v>4.593</v>
      </c>
      <c r="J130" s="18">
        <v>1.6379999999999999</v>
      </c>
      <c r="K130" s="18">
        <v>-1.548</v>
      </c>
      <c r="L130" s="18">
        <v>4.4139999999999997</v>
      </c>
      <c r="M130" s="18">
        <v>0.3649</v>
      </c>
      <c r="O130" s="18">
        <f>MAX(MIN(Angle!A143,AngMuon!$P$3),AngMuon!$P$2)</f>
        <v>712.65</v>
      </c>
      <c r="P130" s="18">
        <f t="shared" ca="1" si="19"/>
        <v>5.0118463888001834E-4</v>
      </c>
      <c r="Q130" s="18">
        <f t="shared" ca="1" si="19"/>
        <v>1.58368204133362E-4</v>
      </c>
      <c r="R130" s="18">
        <f t="shared" ca="1" si="19"/>
        <v>2.4086401060239258E-5</v>
      </c>
      <c r="S130" s="18">
        <f t="shared" ca="1" si="19"/>
        <v>0</v>
      </c>
      <c r="T130" s="18">
        <f ca="1">MAX(-P130+MIN(P130,AngCal!$B$30),T$11+T$12/(1+EXP((T$13-LOG10($O130))/T$14))+T$15/(1+EXP((T$16-LOG10($O130))/T$17))+T$18/(1+EXP((T$19-LOG10($O130))/T$20)))</f>
        <v>0</v>
      </c>
      <c r="U130" s="18">
        <f ca="1">MAX(-Q130+MIN(Q130,AngCal!$B$30),U$11+U$12/(1+EXP((U$13-LOG10($O130))/U$14))+U$15/(1+EXP((U$16-LOG10($O130))/U$17))+U$18/(1+EXP((U$19-LOG10($O130))/U$20)))</f>
        <v>0</v>
      </c>
      <c r="V130" s="18">
        <f ca="1">MAX(-R130+MIN(R130,AngCal!$B$30),V$11+V$12/(1+EXP((V$13-LOG10($O130))/V$14))+V$15/(1+EXP((V$16-LOG10($O130))/V$17))+V$18/(1+EXP((V$19-LOG10($O130))/V$20)))</f>
        <v>0</v>
      </c>
      <c r="W130" s="18">
        <f ca="1">MAX(-S130+MIN(S130,AngCal!$B$30),W$11+W$12/(1+EXP((W$13-LOG10($O130))/W$14))+W$15/(1+EXP((W$16-LOG10($O130))/W$17))+W$18/(1+EXP((W$19-LOG10($O130))/W$20)))</f>
        <v>1.9082864349999167E-4</v>
      </c>
      <c r="X130" s="18">
        <f t="shared" ca="1" si="20"/>
        <v>0.64420887701078688</v>
      </c>
      <c r="Y130" s="18">
        <f t="shared" ca="1" si="20"/>
        <v>0.6728898848968482</v>
      </c>
      <c r="Z130" s="18">
        <f t="shared" ca="1" si="20"/>
        <v>1</v>
      </c>
      <c r="AA130" s="18">
        <f t="shared" ca="1" si="20"/>
        <v>1.1089979183605638</v>
      </c>
      <c r="AB130" s="18">
        <f t="shared" ca="1" si="21"/>
        <v>0</v>
      </c>
      <c r="AC130" s="18">
        <f t="shared" ca="1" si="21"/>
        <v>0</v>
      </c>
      <c r="AD130" s="18">
        <f t="shared" ca="1" si="21"/>
        <v>0</v>
      </c>
      <c r="AE130" s="18">
        <f t="shared" ca="1" si="21"/>
        <v>0</v>
      </c>
      <c r="AF130" s="18">
        <f ca="1">MAX(-AB130+MIN(AB130,AngCal!$B$30),AF$11+AF$12/(1+EXP((AF$13-LOG10($O130))/AF$14))+AF$15/(1+EXP((AF$16-LOG10($O130))/AF$17))+AF$18/(1+EXP((AF$19-LOG10($O130))/AF$20)))</f>
        <v>0.62239366965916931</v>
      </c>
      <c r="AG130" s="18">
        <f ca="1">MAX(-AC130+MIN(AC130,AngCal!$B$30),AG$11+AG$12/(1+EXP((AG$13-LOG10($O130))/AG$14))+AG$15/(1+EXP((AG$16-LOG10($O130))/AG$17))+AG$18/(1+EXP((AG$19-LOG10($O130))/AG$20)))</f>
        <v>0.61111304766989227</v>
      </c>
      <c r="AH130" s="18">
        <f ca="1">MAX(-AD130+MIN(AD130,AngCal!$B$30),AH$11+AH$12/(1+EXP((AH$13-LOG10($O130))/AH$14))+AH$15/(1+EXP((AH$16-LOG10($O130))/AH$17))+AH$18/(1+EXP((AH$19-LOG10($O130))/AH$20)))</f>
        <v>0.62012194616764127</v>
      </c>
      <c r="AI130" s="18">
        <f ca="1">MAX(-AE130+MIN(AE130,AngCal!$B$30),AI$11+AI$12/(1+EXP((AI$13-LOG10($O130))/AI$14))+AI$15/(1+EXP((AI$16-LOG10($O130))/AI$17))+AI$18/(1+EXP((AI$19-LOG10($O130))/AI$20)))</f>
        <v>0.61304371324507034</v>
      </c>
      <c r="AJ130" s="18">
        <f t="shared" ca="1" si="22"/>
        <v>2.8666013768923633</v>
      </c>
      <c r="AK130" s="18">
        <f t="shared" ca="1" si="22"/>
        <v>2.7890850010254877</v>
      </c>
      <c r="AL130" s="18">
        <f t="shared" ca="1" si="22"/>
        <v>2.9030687065498286</v>
      </c>
      <c r="AM130" s="18">
        <f t="shared" ca="1" si="22"/>
        <v>2.7559237344114802</v>
      </c>
      <c r="AN130" s="18">
        <f t="shared" ca="1" si="23"/>
        <v>1</v>
      </c>
      <c r="AO130" s="18">
        <f t="shared" ca="1" si="23"/>
        <v>1</v>
      </c>
      <c r="AP130" s="18">
        <f t="shared" ca="1" si="23"/>
        <v>1</v>
      </c>
      <c r="AQ130" s="18">
        <f t="shared" ca="1" si="23"/>
        <v>1</v>
      </c>
      <c r="AR130" s="18">
        <f t="shared" ca="1" si="24"/>
        <v>0</v>
      </c>
      <c r="AS130" s="18">
        <f t="shared" ca="1" si="24"/>
        <v>0</v>
      </c>
      <c r="AT130" s="18">
        <f t="shared" ca="1" si="24"/>
        <v>0</v>
      </c>
      <c r="AU130" s="18">
        <f t="shared" ca="1" si="24"/>
        <v>0</v>
      </c>
    </row>
    <row r="131" spans="2:47" x14ac:dyDescent="0.15">
      <c r="B131">
        <v>0.76500000000000001</v>
      </c>
      <c r="C131">
        <v>7</v>
      </c>
      <c r="D131" s="18">
        <v>6.1240000000000003E-2</v>
      </c>
      <c r="E131" s="18">
        <v>-0.24249999999999999</v>
      </c>
      <c r="F131" s="18">
        <v>1.869</v>
      </c>
      <c r="G131" s="18">
        <v>0.56950000000000001</v>
      </c>
      <c r="H131" s="18">
        <v>0.82750000000000001</v>
      </c>
      <c r="I131" s="18">
        <v>3.6539999999999999</v>
      </c>
      <c r="J131" s="18">
        <v>0.29360000000000003</v>
      </c>
      <c r="K131" s="18">
        <v>-1.6759999999999999</v>
      </c>
      <c r="L131" s="18">
        <v>4.05</v>
      </c>
      <c r="M131" s="18">
        <v>0.40500000000000003</v>
      </c>
      <c r="O131" s="18">
        <f>MAX(MIN(Angle!A144,AngMuon!$P$3),AngMuon!$P$2)</f>
        <v>897.16</v>
      </c>
      <c r="P131" s="18">
        <f t="shared" ca="1" si="19"/>
        <v>4.6411266646750274E-4</v>
      </c>
      <c r="Q131" s="18">
        <f t="shared" ca="1" si="19"/>
        <v>8.6456566758118247E-5</v>
      </c>
      <c r="R131" s="18">
        <f t="shared" ca="1" si="19"/>
        <v>1.4769276321065401E-5</v>
      </c>
      <c r="S131" s="18">
        <f t="shared" ca="1" si="19"/>
        <v>0</v>
      </c>
      <c r="T131" s="18">
        <f ca="1">MAX(-P131+MIN(P131,AngCal!$B$30),T$11+T$12/(1+EXP((T$13-LOG10($O131))/T$14))+T$15/(1+EXP((T$16-LOG10($O131))/T$17))+T$18/(1+EXP((T$19-LOG10($O131))/T$20)))</f>
        <v>0</v>
      </c>
      <c r="U131" s="18">
        <f ca="1">MAX(-Q131+MIN(Q131,AngCal!$B$30),U$11+U$12/(1+EXP((U$13-LOG10($O131))/U$14))+U$15/(1+EXP((U$16-LOG10($O131))/U$17))+U$18/(1+EXP((U$19-LOG10($O131))/U$20)))</f>
        <v>0</v>
      </c>
      <c r="V131" s="18">
        <f ca="1">MAX(-R131+MIN(R131,AngCal!$B$30),V$11+V$12/(1+EXP((V$13-LOG10($O131))/V$14))+V$15/(1+EXP((V$16-LOG10($O131))/V$17))+V$18/(1+EXP((V$19-LOG10($O131))/V$20)))</f>
        <v>0</v>
      </c>
      <c r="W131" s="18">
        <f ca="1">MAX(-S131+MIN(S131,AngCal!$B$30),W$11+W$12/(1+EXP((W$13-LOG10($O131))/W$14))+W$15/(1+EXP((W$16-LOG10($O131))/W$17))+W$18/(1+EXP((W$19-LOG10($O131))/W$20)))</f>
        <v>1.5167425879191159E-4</v>
      </c>
      <c r="X131" s="18">
        <f t="shared" ca="1" si="20"/>
        <v>0.64420913171521077</v>
      </c>
      <c r="Y131" s="18">
        <f t="shared" ca="1" si="20"/>
        <v>0.6728898849751479</v>
      </c>
      <c r="Z131" s="18">
        <f t="shared" ca="1" si="20"/>
        <v>1</v>
      </c>
      <c r="AA131" s="18">
        <f t="shared" ca="1" si="20"/>
        <v>1.1089979247829918</v>
      </c>
      <c r="AB131" s="18">
        <f t="shared" ca="1" si="21"/>
        <v>0</v>
      </c>
      <c r="AC131" s="18">
        <f t="shared" ca="1" si="21"/>
        <v>0</v>
      </c>
      <c r="AD131" s="18">
        <f t="shared" ca="1" si="21"/>
        <v>0</v>
      </c>
      <c r="AE131" s="18">
        <f t="shared" ca="1" si="21"/>
        <v>0</v>
      </c>
      <c r="AF131" s="18">
        <f ca="1">MAX(-AB131+MIN(AB131,AngCal!$B$30),AF$11+AF$12/(1+EXP((AF$13-LOG10($O131))/AF$14))+AF$15/(1+EXP((AF$16-LOG10($O131))/AF$17))+AF$18/(1+EXP((AF$19-LOG10($O131))/AF$20)))</f>
        <v>0.59938867512172611</v>
      </c>
      <c r="AG131" s="18">
        <f ca="1">MAX(-AC131+MIN(AC131,AngCal!$B$30),AG$11+AG$12/(1+EXP((AG$13-LOG10($O131))/AG$14))+AG$15/(1+EXP((AG$16-LOG10($O131))/AG$17))+AG$18/(1+EXP((AG$19-LOG10($O131))/AG$20)))</f>
        <v>0.58955278976150105</v>
      </c>
      <c r="AH131" s="18">
        <f ca="1">MAX(-AD131+MIN(AD131,AngCal!$B$30),AH$11+AH$12/(1+EXP((AH$13-LOG10($O131))/AH$14))+AH$15/(1+EXP((AH$16-LOG10($O131))/AH$17))+AH$18/(1+EXP((AH$19-LOG10($O131))/AH$20)))</f>
        <v>0.60189700783752198</v>
      </c>
      <c r="AI131" s="18">
        <f ca="1">MAX(-AE131+MIN(AE131,AngCal!$B$30),AI$11+AI$12/(1+EXP((AI$13-LOG10($O131))/AI$14))+AI$15/(1+EXP((AI$16-LOG10($O131))/AI$17))+AI$18/(1+EXP((AI$19-LOG10($O131))/AI$20)))</f>
        <v>0.59662835666742275</v>
      </c>
      <c r="AJ131" s="18">
        <f t="shared" ca="1" si="22"/>
        <v>2.723294946098858</v>
      </c>
      <c r="AK131" s="18">
        <f t="shared" ca="1" si="22"/>
        <v>2.6547962162200305</v>
      </c>
      <c r="AL131" s="18">
        <f t="shared" ca="1" si="22"/>
        <v>2.7740215594506985</v>
      </c>
      <c r="AM131" s="18">
        <f t="shared" ca="1" si="22"/>
        <v>2.6387795048384786</v>
      </c>
      <c r="AN131" s="18">
        <f t="shared" ca="1" si="23"/>
        <v>1</v>
      </c>
      <c r="AO131" s="18">
        <f t="shared" ca="1" si="23"/>
        <v>1</v>
      </c>
      <c r="AP131" s="18">
        <f t="shared" ca="1" si="23"/>
        <v>1</v>
      </c>
      <c r="AQ131" s="18">
        <f t="shared" ca="1" si="23"/>
        <v>1</v>
      </c>
      <c r="AR131" s="18">
        <f t="shared" ca="1" si="24"/>
        <v>0</v>
      </c>
      <c r="AS131" s="18">
        <f t="shared" ca="1" si="24"/>
        <v>0</v>
      </c>
      <c r="AT131" s="18">
        <f t="shared" ca="1" si="24"/>
        <v>0</v>
      </c>
      <c r="AU131" s="18">
        <f t="shared" ca="1" si="24"/>
        <v>0</v>
      </c>
    </row>
    <row r="132" spans="2:47" x14ac:dyDescent="0.15">
      <c r="B132">
        <v>0.76500000000000001</v>
      </c>
      <c r="C132">
        <v>10</v>
      </c>
      <c r="D132" s="18">
        <v>9.8100000000000007E-2</v>
      </c>
      <c r="E132" s="18">
        <v>-0.28970000000000001</v>
      </c>
      <c r="F132" s="18">
        <v>1.766</v>
      </c>
      <c r="G132" s="18">
        <v>0.56799999999999995</v>
      </c>
      <c r="H132" s="18">
        <v>1.004</v>
      </c>
      <c r="I132" s="18">
        <v>3.7970000000000002</v>
      </c>
      <c r="J132" s="18">
        <v>0.3024</v>
      </c>
      <c r="K132" s="18">
        <v>-1.825</v>
      </c>
      <c r="L132" s="18">
        <v>4.0839999999999996</v>
      </c>
      <c r="M132" s="18">
        <v>0.35830000000000001</v>
      </c>
      <c r="O132" s="18">
        <f>MAX(MIN(Angle!A145,AngMuon!$P$3),AngMuon!$P$2)</f>
        <v>1129.4000000000001</v>
      </c>
      <c r="P132" s="18">
        <f t="shared" ca="1" si="19"/>
        <v>4.3405692054120266E-4</v>
      </c>
      <c r="Q132" s="18">
        <f t="shared" ca="1" si="19"/>
        <v>3.4373336399544374E-5</v>
      </c>
      <c r="R132" s="18">
        <f t="shared" ca="1" si="19"/>
        <v>9.2024370487399018E-6</v>
      </c>
      <c r="S132" s="18">
        <f t="shared" ca="1" si="19"/>
        <v>0</v>
      </c>
      <c r="T132" s="18">
        <f ca="1">MAX(-P132+MIN(P132,AngCal!$B$30),T$11+T$12/(1+EXP((T$13-LOG10($O132))/T$14))+T$15/(1+EXP((T$16-LOG10($O132))/T$17))+T$18/(1+EXP((T$19-LOG10($O132))/T$20)))</f>
        <v>0</v>
      </c>
      <c r="U132" s="18">
        <f ca="1">MAX(-Q132+MIN(Q132,AngCal!$B$30),U$11+U$12/(1+EXP((U$13-LOG10($O132))/U$14))+U$15/(1+EXP((U$16-LOG10($O132))/U$17))+U$18/(1+EXP((U$19-LOG10($O132))/U$20)))</f>
        <v>0</v>
      </c>
      <c r="V132" s="18">
        <f ca="1">MAX(-R132+MIN(R132,AngCal!$B$30),V$11+V$12/(1+EXP((V$13-LOG10($O132))/V$14))+V$15/(1+EXP((V$16-LOG10($O132))/V$17))+V$18/(1+EXP((V$19-LOG10($O132))/V$20)))</f>
        <v>0</v>
      </c>
      <c r="W132" s="18">
        <f ca="1">MAX(-S132+MIN(S132,AngCal!$B$30),W$11+W$12/(1+EXP((W$13-LOG10($O132))/W$14))+W$15/(1+EXP((W$16-LOG10($O132))/W$17))+W$18/(1+EXP((W$19-LOG10($O132))/W$20)))</f>
        <v>1.1938929377977407E-4</v>
      </c>
      <c r="X132" s="18">
        <f t="shared" ca="1" si="20"/>
        <v>0.64420936601435586</v>
      </c>
      <c r="Y132" s="18">
        <f t="shared" ca="1" si="20"/>
        <v>0.67288988501636371</v>
      </c>
      <c r="Z132" s="18">
        <f t="shared" ca="1" si="20"/>
        <v>1</v>
      </c>
      <c r="AA132" s="18">
        <f t="shared" ca="1" si="20"/>
        <v>1.1089979304989643</v>
      </c>
      <c r="AB132" s="18">
        <f t="shared" ca="1" si="21"/>
        <v>0</v>
      </c>
      <c r="AC132" s="18">
        <f t="shared" ca="1" si="21"/>
        <v>0</v>
      </c>
      <c r="AD132" s="18">
        <f t="shared" ca="1" si="21"/>
        <v>0</v>
      </c>
      <c r="AE132" s="18">
        <f t="shared" ca="1" si="21"/>
        <v>0</v>
      </c>
      <c r="AF132" s="18">
        <f ca="1">MAX(-AB132+MIN(AB132,AngCal!$B$30),AF$11+AF$12/(1+EXP((AF$13-LOG10($O132))/AF$14))+AF$15/(1+EXP((AF$16-LOG10($O132))/AF$17))+AF$18/(1+EXP((AF$19-LOG10($O132))/AF$20)))</f>
        <v>0.57444474864587769</v>
      </c>
      <c r="AG132" s="18">
        <f ca="1">MAX(-AC132+MIN(AC132,AngCal!$B$30),AG$11+AG$12/(1+EXP((AG$13-LOG10($O132))/AG$14))+AG$15/(1+EXP((AG$16-LOG10($O132))/AG$17))+AG$18/(1+EXP((AG$19-LOG10($O132))/AG$20)))</f>
        <v>0.56635134159961842</v>
      </c>
      <c r="AH132" s="18">
        <f ca="1">MAX(-AD132+MIN(AD132,AngCal!$B$30),AH$11+AH$12/(1+EXP((AH$13-LOG10($O132))/AH$14))+AH$15/(1+EXP((AH$16-LOG10($O132))/AH$17))+AH$18/(1+EXP((AH$19-LOG10($O132))/AH$20)))</f>
        <v>0.58149622724681349</v>
      </c>
      <c r="AI132" s="18">
        <f ca="1">MAX(-AE132+MIN(AE132,AngCal!$B$30),AI$11+AI$12/(1+EXP((AI$13-LOG10($O132))/AI$14))+AI$15/(1+EXP((AI$16-LOG10($O132))/AI$17))+AI$18/(1+EXP((AI$19-LOG10($O132))/AI$20)))</f>
        <v>0.57723635277912011</v>
      </c>
      <c r="AJ132" s="18">
        <f t="shared" ca="1" si="22"/>
        <v>2.5634705077585065</v>
      </c>
      <c r="AK132" s="18">
        <f t="shared" ca="1" si="22"/>
        <v>2.5062037382474105</v>
      </c>
      <c r="AL132" s="18">
        <f t="shared" ca="1" si="22"/>
        <v>2.6255638452850851</v>
      </c>
      <c r="AM132" s="18">
        <f t="shared" ca="1" si="22"/>
        <v>2.5103264868710942</v>
      </c>
      <c r="AN132" s="18">
        <f t="shared" ca="1" si="23"/>
        <v>1</v>
      </c>
      <c r="AO132" s="18">
        <f t="shared" ca="1" si="23"/>
        <v>1</v>
      </c>
      <c r="AP132" s="18">
        <f t="shared" ca="1" si="23"/>
        <v>1</v>
      </c>
      <c r="AQ132" s="18">
        <f t="shared" ca="1" si="23"/>
        <v>1</v>
      </c>
      <c r="AR132" s="18">
        <f t="shared" ca="1" si="24"/>
        <v>0</v>
      </c>
      <c r="AS132" s="18">
        <f t="shared" ca="1" si="24"/>
        <v>0</v>
      </c>
      <c r="AT132" s="18">
        <f t="shared" ca="1" si="24"/>
        <v>0</v>
      </c>
      <c r="AU132" s="18">
        <f t="shared" ca="1" si="24"/>
        <v>0</v>
      </c>
    </row>
    <row r="133" spans="2:47" x14ac:dyDescent="0.15">
      <c r="B133">
        <v>0.76500000000000001</v>
      </c>
      <c r="C133">
        <v>15</v>
      </c>
      <c r="D133" s="18">
        <v>0.27560000000000001</v>
      </c>
      <c r="E133" s="18">
        <v>-3.1440000000000001</v>
      </c>
      <c r="F133" s="18">
        <v>3.7320000000000002</v>
      </c>
      <c r="G133" s="18">
        <v>1.155</v>
      </c>
      <c r="H133" s="18">
        <v>5.6820000000000004</v>
      </c>
      <c r="I133" s="18">
        <v>4.6449999999999996</v>
      </c>
      <c r="J133" s="18">
        <v>0.83599999999999997</v>
      </c>
      <c r="K133" s="18">
        <v>-2.613</v>
      </c>
      <c r="L133" s="18">
        <v>4.4119999999999999</v>
      </c>
      <c r="M133" s="18">
        <v>0.36809999999999998</v>
      </c>
      <c r="O133" s="18">
        <f>MAX(MIN(Angle!A146,AngMuon!$P$3),AngMuon!$P$2)</f>
        <v>1421.9</v>
      </c>
      <c r="P133" s="18">
        <f t="shared" ca="1" si="19"/>
        <v>4.0830997484487142E-4</v>
      </c>
      <c r="Q133" s="18">
        <f t="shared" ca="1" si="19"/>
        <v>0</v>
      </c>
      <c r="R133" s="18">
        <f t="shared" ca="1" si="19"/>
        <v>5.8813903795113844E-6</v>
      </c>
      <c r="S133" s="18">
        <f t="shared" ca="1" si="19"/>
        <v>0</v>
      </c>
      <c r="T133" s="18">
        <f ca="1">MAX(-P133+MIN(P133,AngCal!$B$30),T$11+T$12/(1+EXP((T$13-LOG10($O133))/T$14))+T$15/(1+EXP((T$16-LOG10($O133))/T$17))+T$18/(1+EXP((T$19-LOG10($O133))/T$20)))</f>
        <v>0</v>
      </c>
      <c r="U133" s="18">
        <f ca="1">MAX(-Q133+MIN(Q133,AngCal!$B$30),U$11+U$12/(1+EXP((U$13-LOG10($O133))/U$14))+U$15/(1+EXP((U$16-LOG10($O133))/U$17))+U$18/(1+EXP((U$19-LOG10($O133))/U$20)))</f>
        <v>0</v>
      </c>
      <c r="V133" s="18">
        <f ca="1">MAX(-R133+MIN(R133,AngCal!$B$30),V$11+V$12/(1+EXP((V$13-LOG10($O133))/V$14))+V$15/(1+EXP((V$16-LOG10($O133))/V$17))+V$18/(1+EXP((V$19-LOG10($O133))/V$20)))</f>
        <v>0</v>
      </c>
      <c r="W133" s="18">
        <f ca="1">MAX(-S133+MIN(S133,AngCal!$B$30),W$11+W$12/(1+EXP((W$13-LOG10($O133))/W$14))+W$15/(1+EXP((W$16-LOG10($O133))/W$17))+W$18/(1+EXP((W$19-LOG10($O133))/W$20)))</f>
        <v>9.3315167587362455E-5</v>
      </c>
      <c r="X133" s="18">
        <f t="shared" ca="1" si="20"/>
        <v>0.64420957724117944</v>
      </c>
      <c r="Y133" s="18">
        <f t="shared" ca="1" si="20"/>
        <v>0.6728898850380246</v>
      </c>
      <c r="Z133" s="18">
        <f t="shared" ca="1" si="20"/>
        <v>1</v>
      </c>
      <c r="AA133" s="18">
        <f t="shared" ca="1" si="20"/>
        <v>1.1089979355853776</v>
      </c>
      <c r="AB133" s="18">
        <f t="shared" ca="1" si="21"/>
        <v>0</v>
      </c>
      <c r="AC133" s="18">
        <f t="shared" ca="1" si="21"/>
        <v>0</v>
      </c>
      <c r="AD133" s="18">
        <f t="shared" ca="1" si="21"/>
        <v>0</v>
      </c>
      <c r="AE133" s="18">
        <f t="shared" ca="1" si="21"/>
        <v>0</v>
      </c>
      <c r="AF133" s="18">
        <f ca="1">MAX(-AB133+MIN(AB133,AngCal!$B$30),AF$11+AF$12/(1+EXP((AF$13-LOG10($O133))/AF$14))+AF$15/(1+EXP((AF$16-LOG10($O133))/AF$17))+AF$18/(1+EXP((AF$19-LOG10($O133))/AF$20)))</f>
        <v>0.54852909067529343</v>
      </c>
      <c r="AG133" s="18">
        <f ca="1">MAX(-AC133+MIN(AC133,AngCal!$B$30),AG$11+AG$12/(1+EXP((AG$13-LOG10($O133))/AG$14))+AG$15/(1+EXP((AG$16-LOG10($O133))/AG$17))+AG$18/(1+EXP((AG$19-LOG10($O133))/AG$20)))</f>
        <v>0.54234276186439678</v>
      </c>
      <c r="AH133" s="18">
        <f ca="1">MAX(-AD133+MIN(AD133,AngCal!$B$30),AH$11+AH$12/(1+EXP((AH$13-LOG10($O133))/AH$14))+AH$15/(1+EXP((AH$16-LOG10($O133))/AH$17))+AH$18/(1+EXP((AH$19-LOG10($O133))/AH$20)))</f>
        <v>0.55914825138968571</v>
      </c>
      <c r="AI133" s="18">
        <f ca="1">MAX(-AE133+MIN(AE133,AngCal!$B$30),AI$11+AI$12/(1+EXP((AI$13-LOG10($O133))/AI$14))+AI$15/(1+EXP((AI$16-LOG10($O133))/AI$17))+AI$18/(1+EXP((AI$19-LOG10($O133))/AI$20)))</f>
        <v>0.55502388322772678</v>
      </c>
      <c r="AJ133" s="18">
        <f t="shared" ca="1" si="22"/>
        <v>2.3904455945996985</v>
      </c>
      <c r="AK133" s="18">
        <f t="shared" ca="1" si="22"/>
        <v>2.3464205488738066</v>
      </c>
      <c r="AL133" s="18">
        <f t="shared" ca="1" si="22"/>
        <v>2.4595333993815709</v>
      </c>
      <c r="AM133" s="18">
        <f t="shared" ca="1" si="22"/>
        <v>2.3710210103494811</v>
      </c>
      <c r="AN133" s="18">
        <f t="shared" ca="1" si="23"/>
        <v>1</v>
      </c>
      <c r="AO133" s="18">
        <f t="shared" ca="1" si="23"/>
        <v>1</v>
      </c>
      <c r="AP133" s="18">
        <f t="shared" ca="1" si="23"/>
        <v>1</v>
      </c>
      <c r="AQ133" s="18">
        <f t="shared" ca="1" si="23"/>
        <v>1</v>
      </c>
      <c r="AR133" s="18">
        <f t="shared" ca="1" si="24"/>
        <v>0</v>
      </c>
      <c r="AS133" s="18">
        <f t="shared" ca="1" si="24"/>
        <v>0</v>
      </c>
      <c r="AT133" s="18">
        <f t="shared" ca="1" si="24"/>
        <v>0</v>
      </c>
      <c r="AU133" s="18">
        <f t="shared" ca="1" si="24"/>
        <v>0</v>
      </c>
    </row>
    <row r="134" spans="2:47" x14ac:dyDescent="0.15">
      <c r="B134">
        <v>0.76500000000000001</v>
      </c>
      <c r="C134">
        <v>20</v>
      </c>
      <c r="D134" s="18">
        <v>1.9329999999999999E-7</v>
      </c>
      <c r="E134" s="18">
        <v>-1.25</v>
      </c>
      <c r="F134" s="18">
        <v>2.4129999999999998</v>
      </c>
      <c r="G134" s="18">
        <v>1.042</v>
      </c>
      <c r="H134" s="18">
        <v>1.96</v>
      </c>
      <c r="I134" s="18">
        <v>4.3899999999999997</v>
      </c>
      <c r="J134" s="18">
        <v>1.911</v>
      </c>
      <c r="K134" s="18">
        <v>-0.83950000000000002</v>
      </c>
      <c r="L134" s="18">
        <v>4.3109999999999999</v>
      </c>
      <c r="M134" s="18">
        <v>0.22420000000000001</v>
      </c>
      <c r="O134" s="18">
        <f>MAX(MIN(Angle!A147,AngMuon!$P$3),AngMuon!$P$2)</f>
        <v>1790.1</v>
      </c>
      <c r="P134" s="18">
        <f t="shared" ca="1" si="19"/>
        <v>3.8530498220480831E-4</v>
      </c>
      <c r="Q134" s="18">
        <f t="shared" ca="1" si="19"/>
        <v>0</v>
      </c>
      <c r="R134" s="18">
        <f t="shared" ca="1" si="19"/>
        <v>3.9038540208917449E-6</v>
      </c>
      <c r="S134" s="18">
        <f t="shared" ca="1" si="19"/>
        <v>0</v>
      </c>
      <c r="T134" s="18">
        <f ca="1">MAX(-P134+MIN(P134,AngCal!$B$30),T$11+T$12/(1+EXP((T$13-LOG10($O134))/T$14))+T$15/(1+EXP((T$16-LOG10($O134))/T$17))+T$18/(1+EXP((T$19-LOG10($O134))/T$20)))</f>
        <v>0</v>
      </c>
      <c r="U134" s="18">
        <f ca="1">MAX(-Q134+MIN(Q134,AngCal!$B$30),U$11+U$12/(1+EXP((U$13-LOG10($O134))/U$14))+U$15/(1+EXP((U$16-LOG10($O134))/U$17))+U$18/(1+EXP((U$19-LOG10($O134))/U$20)))</f>
        <v>0</v>
      </c>
      <c r="V134" s="18">
        <f ca="1">MAX(-R134+MIN(R134,AngCal!$B$30),V$11+V$12/(1+EXP((V$13-LOG10($O134))/V$14))+V$15/(1+EXP((V$16-LOG10($O134))/V$17))+V$18/(1+EXP((V$19-LOG10($O134))/V$20)))</f>
        <v>0</v>
      </c>
      <c r="W134" s="18">
        <f ca="1">MAX(-S134+MIN(S134,AngCal!$B$30),W$11+W$12/(1+EXP((W$13-LOG10($O134))/W$14))+W$15/(1+EXP((W$16-LOG10($O134))/W$17))+W$18/(1+EXP((W$19-LOG10($O134))/W$20)))</f>
        <v>7.2582377423654684E-5</v>
      </c>
      <c r="X134" s="18">
        <f t="shared" ca="1" si="20"/>
        <v>0.64420976450431211</v>
      </c>
      <c r="Y134" s="18">
        <f t="shared" ca="1" si="20"/>
        <v>0.6728898850493823</v>
      </c>
      <c r="Z134" s="18">
        <f t="shared" ca="1" si="20"/>
        <v>1</v>
      </c>
      <c r="AA134" s="18">
        <f t="shared" ca="1" si="20"/>
        <v>1.1089979401059833</v>
      </c>
      <c r="AB134" s="18">
        <f t="shared" ca="1" si="21"/>
        <v>0</v>
      </c>
      <c r="AC134" s="18">
        <f t="shared" ca="1" si="21"/>
        <v>0</v>
      </c>
      <c r="AD134" s="18">
        <f t="shared" ca="1" si="21"/>
        <v>0</v>
      </c>
      <c r="AE134" s="18">
        <f t="shared" ca="1" si="21"/>
        <v>0</v>
      </c>
      <c r="AF134" s="18">
        <f ca="1">MAX(-AB134+MIN(AB134,AngCal!$B$30),AF$11+AF$12/(1+EXP((AF$13-LOG10($O134))/AF$14))+AF$15/(1+EXP((AF$16-LOG10($O134))/AF$17))+AF$18/(1+EXP((AF$19-LOG10($O134))/AF$20)))</f>
        <v>0.52249745791394242</v>
      </c>
      <c r="AG134" s="18">
        <f ca="1">MAX(-AC134+MIN(AC134,AngCal!$B$30),AG$11+AG$12/(1+EXP((AG$13-LOG10($O134))/AG$14))+AG$15/(1+EXP((AG$16-LOG10($O134))/AG$17))+AG$18/(1+EXP((AG$19-LOG10($O134))/AG$20)))</f>
        <v>0.5182146864576247</v>
      </c>
      <c r="AH134" s="18">
        <f ca="1">MAX(-AD134+MIN(AD134,AngCal!$B$30),AH$11+AH$12/(1+EXP((AH$13-LOG10($O134))/AH$14))+AH$15/(1+EXP((AH$16-LOG10($O134))/AH$17))+AH$18/(1+EXP((AH$19-LOG10($O134))/AH$20)))</f>
        <v>0.53521243326833845</v>
      </c>
      <c r="AI134" s="18">
        <f ca="1">MAX(-AE134+MIN(AE134,AngCal!$B$30),AI$11+AI$12/(1+EXP((AI$13-LOG10($O134))/AI$14))+AI$15/(1+EXP((AI$16-LOG10($O134))/AI$17))+AI$18/(1+EXP((AI$19-LOG10($O134))/AI$20)))</f>
        <v>0.53050195820418189</v>
      </c>
      <c r="AJ134" s="18">
        <f t="shared" ca="1" si="22"/>
        <v>2.2086206307079683</v>
      </c>
      <c r="AK134" s="18">
        <f t="shared" ca="1" si="22"/>
        <v>2.1791670153047806</v>
      </c>
      <c r="AL134" s="18">
        <f t="shared" ca="1" si="22"/>
        <v>2.280115112788359</v>
      </c>
      <c r="AM134" s="18">
        <f t="shared" ca="1" si="22"/>
        <v>2.2220333428334338</v>
      </c>
      <c r="AN134" s="18">
        <f t="shared" ca="1" si="23"/>
        <v>1</v>
      </c>
      <c r="AO134" s="18">
        <f t="shared" ca="1" si="23"/>
        <v>1</v>
      </c>
      <c r="AP134" s="18">
        <f t="shared" ca="1" si="23"/>
        <v>1</v>
      </c>
      <c r="AQ134" s="18">
        <f t="shared" ca="1" si="23"/>
        <v>1</v>
      </c>
      <c r="AR134" s="18">
        <f t="shared" ca="1" si="24"/>
        <v>0</v>
      </c>
      <c r="AS134" s="18">
        <f t="shared" ca="1" si="24"/>
        <v>0</v>
      </c>
      <c r="AT134" s="18">
        <f t="shared" ca="1" si="24"/>
        <v>0</v>
      </c>
      <c r="AU134" s="18">
        <f t="shared" ca="1" si="24"/>
        <v>0</v>
      </c>
    </row>
    <row r="135" spans="2:47" x14ac:dyDescent="0.15">
      <c r="B135">
        <v>1.901</v>
      </c>
      <c r="C135">
        <v>1</v>
      </c>
      <c r="D135" s="18">
        <v>1.047E-2</v>
      </c>
      <c r="E135" s="18">
        <v>-0.30969999999999998</v>
      </c>
      <c r="F135" s="18">
        <v>2.0779999999999998</v>
      </c>
      <c r="G135" s="18">
        <v>0.34670000000000001</v>
      </c>
      <c r="H135" s="18">
        <v>0.60219999999999996</v>
      </c>
      <c r="I135" s="18">
        <v>4.0419999999999998</v>
      </c>
      <c r="J135" s="18">
        <v>0.81289999999999996</v>
      </c>
      <c r="K135" s="18">
        <v>-0.85670000000000002</v>
      </c>
      <c r="L135" s="18">
        <v>4.5709999999999997</v>
      </c>
      <c r="M135" s="18">
        <v>0.3322</v>
      </c>
      <c r="O135" s="18">
        <f>MAX(MIN(Angle!A148,AngMuon!$P$3),AngMuon!$P$2)</f>
        <v>2253.6</v>
      </c>
      <c r="P135" s="18">
        <f t="shared" ca="1" si="19"/>
        <v>3.6412699364931321E-4</v>
      </c>
      <c r="Q135" s="18">
        <f t="shared" ca="1" si="19"/>
        <v>0</v>
      </c>
      <c r="R135" s="18">
        <f t="shared" ca="1" si="19"/>
        <v>2.7270596109859636E-6</v>
      </c>
      <c r="S135" s="18">
        <f t="shared" ca="1" si="19"/>
        <v>0</v>
      </c>
      <c r="T135" s="18">
        <f ca="1">MAX(-P135+MIN(P135,AngCal!$B$30),T$11+T$12/(1+EXP((T$13-LOG10($O135))/T$14))+T$15/(1+EXP((T$16-LOG10($O135))/T$17))+T$18/(1+EXP((T$19-LOG10($O135))/T$20)))</f>
        <v>0</v>
      </c>
      <c r="U135" s="18">
        <f ca="1">MAX(-Q135+MIN(Q135,AngCal!$B$30),U$11+U$12/(1+EXP((U$13-LOG10($O135))/U$14))+U$15/(1+EXP((U$16-LOG10($O135))/U$17))+U$18/(1+EXP((U$19-LOG10($O135))/U$20)))</f>
        <v>0</v>
      </c>
      <c r="V135" s="18">
        <f ca="1">MAX(-R135+MIN(R135,AngCal!$B$30),V$11+V$12/(1+EXP((V$13-LOG10($O135))/V$14))+V$15/(1+EXP((V$16-LOG10($O135))/V$17))+V$18/(1+EXP((V$19-LOG10($O135))/V$20)))</f>
        <v>0</v>
      </c>
      <c r="W135" s="18">
        <f ca="1">MAX(-S135+MIN(S135,AngCal!$B$30),W$11+W$12/(1+EXP((W$13-LOG10($O135))/W$14))+W$15/(1+EXP((W$16-LOG10($O135))/W$17))+W$18/(1+EXP((W$19-LOG10($O135))/W$20)))</f>
        <v>5.6272346223934511E-5</v>
      </c>
      <c r="X135" s="18">
        <f t="shared" ca="1" si="20"/>
        <v>0.64420992839915481</v>
      </c>
      <c r="Y135" s="18">
        <f t="shared" ca="1" si="20"/>
        <v>0.67288988505533065</v>
      </c>
      <c r="Z135" s="18">
        <f t="shared" ca="1" si="20"/>
        <v>1</v>
      </c>
      <c r="AA135" s="18">
        <f t="shared" ca="1" si="20"/>
        <v>1.1089979441216187</v>
      </c>
      <c r="AB135" s="18">
        <f t="shared" ca="1" si="21"/>
        <v>0</v>
      </c>
      <c r="AC135" s="18">
        <f t="shared" ca="1" si="21"/>
        <v>0</v>
      </c>
      <c r="AD135" s="18">
        <f t="shared" ca="1" si="21"/>
        <v>0</v>
      </c>
      <c r="AE135" s="18">
        <f t="shared" ca="1" si="21"/>
        <v>0</v>
      </c>
      <c r="AF135" s="18">
        <f ca="1">MAX(-AB135+MIN(AB135,AngCal!$B$30),AF$11+AF$12/(1+EXP((AF$13-LOG10($O135))/AF$14))+AF$15/(1+EXP((AF$16-LOG10($O135))/AF$17))+AF$18/(1+EXP((AF$19-LOG10($O135))/AF$20)))</f>
        <v>0.49693746354186752</v>
      </c>
      <c r="AG135" s="18">
        <f ca="1">MAX(-AC135+MIN(AC135,AngCal!$B$30),AG$11+AG$12/(1+EXP((AG$13-LOG10($O135))/AG$14))+AG$15/(1+EXP((AG$16-LOG10($O135))/AG$17))+AG$18/(1+EXP((AG$19-LOG10($O135))/AG$20)))</f>
        <v>0.4943881777116419</v>
      </c>
      <c r="AH135" s="18">
        <f ca="1">MAX(-AD135+MIN(AD135,AngCal!$B$30),AH$11+AH$12/(1+EXP((AH$13-LOG10($O135))/AH$14))+AH$15/(1+EXP((AH$16-LOG10($O135))/AH$17))+AH$18/(1+EXP((AH$19-LOG10($O135))/AH$20)))</f>
        <v>0.5101197481865265</v>
      </c>
      <c r="AI135" s="18">
        <f ca="1">MAX(-AE135+MIN(AE135,AngCal!$B$30),AI$11+AI$12/(1+EXP((AI$13-LOG10($O135))/AI$14))+AI$15/(1+EXP((AI$16-LOG10($O135))/AI$17))+AI$18/(1+EXP((AI$19-LOG10($O135))/AI$20)))</f>
        <v>0.50446446036942771</v>
      </c>
      <c r="AJ135" s="18">
        <f t="shared" ca="1" si="22"/>
        <v>2.0228930274265915</v>
      </c>
      <c r="AK135" s="18">
        <f t="shared" ca="1" si="22"/>
        <v>2.008078131616287</v>
      </c>
      <c r="AL135" s="18">
        <f t="shared" ca="1" si="22"/>
        <v>2.0929715606135302</v>
      </c>
      <c r="AM135" s="18">
        <f t="shared" ca="1" si="22"/>
        <v>2.0650954058257533</v>
      </c>
      <c r="AN135" s="18">
        <f t="shared" ca="1" si="23"/>
        <v>1</v>
      </c>
      <c r="AO135" s="18">
        <f t="shared" ca="1" si="23"/>
        <v>1</v>
      </c>
      <c r="AP135" s="18">
        <f t="shared" ca="1" si="23"/>
        <v>1</v>
      </c>
      <c r="AQ135" s="18">
        <f t="shared" ca="1" si="23"/>
        <v>1</v>
      </c>
      <c r="AR135" s="18">
        <f t="shared" ca="1" si="24"/>
        <v>0</v>
      </c>
      <c r="AS135" s="18">
        <f t="shared" ca="1" si="24"/>
        <v>0</v>
      </c>
      <c r="AT135" s="18">
        <f t="shared" ca="1" si="24"/>
        <v>0</v>
      </c>
      <c r="AU135" s="18">
        <f t="shared" ca="1" si="24"/>
        <v>0</v>
      </c>
    </row>
    <row r="136" spans="2:47" x14ac:dyDescent="0.15">
      <c r="B136">
        <v>1.901</v>
      </c>
      <c r="C136">
        <v>3</v>
      </c>
      <c r="D136" s="18">
        <v>1.4080000000000001E-2</v>
      </c>
      <c r="E136" s="18">
        <v>-0.1943</v>
      </c>
      <c r="F136" s="18">
        <v>2.0070000000000001</v>
      </c>
      <c r="G136" s="18">
        <v>0.25919999999999999</v>
      </c>
      <c r="H136" s="18">
        <v>0.31</v>
      </c>
      <c r="I136" s="18">
        <v>3.948</v>
      </c>
      <c r="J136" s="18">
        <v>0.36430000000000001</v>
      </c>
      <c r="K136" s="18">
        <v>-0.6169</v>
      </c>
      <c r="L136" s="18">
        <v>4.3689999999999998</v>
      </c>
      <c r="M136" s="18">
        <v>0.25040000000000001</v>
      </c>
      <c r="O136" s="18">
        <f>MAX(MIN(Angle!A149,AngMuon!$P$3),AngMuon!$P$2)</f>
        <v>2837.1</v>
      </c>
      <c r="P136" s="18">
        <f t="shared" ca="1" si="19"/>
        <v>3.4425869305712217E-4</v>
      </c>
      <c r="Q136" s="18">
        <f t="shared" ca="1" si="19"/>
        <v>0</v>
      </c>
      <c r="R136" s="18">
        <f t="shared" ca="1" si="19"/>
        <v>2.0270069767121084E-6</v>
      </c>
      <c r="S136" s="18">
        <f t="shared" ca="1" si="19"/>
        <v>0</v>
      </c>
      <c r="T136" s="18">
        <f ca="1">MAX(-P136+MIN(P136,AngCal!$B$30),T$11+T$12/(1+EXP((T$13-LOG10($O136))/T$14))+T$15/(1+EXP((T$16-LOG10($O136))/T$17))+T$18/(1+EXP((T$19-LOG10($O136))/T$20)))</f>
        <v>0</v>
      </c>
      <c r="U136" s="18">
        <f ca="1">MAX(-Q136+MIN(Q136,AngCal!$B$30),U$11+U$12/(1+EXP((U$13-LOG10($O136))/U$14))+U$15/(1+EXP((U$16-LOG10($O136))/U$17))+U$18/(1+EXP((U$19-LOG10($O136))/U$20)))</f>
        <v>0</v>
      </c>
      <c r="V136" s="18">
        <f ca="1">MAX(-R136+MIN(R136,AngCal!$B$30),V$11+V$12/(1+EXP((V$13-LOG10($O136))/V$14))+V$15/(1+EXP((V$16-LOG10($O136))/V$17))+V$18/(1+EXP((V$19-LOG10($O136))/V$20)))</f>
        <v>0</v>
      </c>
      <c r="W136" s="18">
        <f ca="1">MAX(-S136+MIN(S136,AngCal!$B$30),W$11+W$12/(1+EXP((W$13-LOG10($O136))/W$14))+W$15/(1+EXP((W$16-LOG10($O136))/W$17))+W$18/(1+EXP((W$19-LOG10($O136))/W$20)))</f>
        <v>4.3541560553130194E-5</v>
      </c>
      <c r="X136" s="18">
        <f t="shared" ca="1" si="20"/>
        <v>0.64421007034795252</v>
      </c>
      <c r="Y136" s="18">
        <f t="shared" ca="1" si="20"/>
        <v>0.67288988505844327</v>
      </c>
      <c r="Z136" s="18">
        <f t="shared" ca="1" si="20"/>
        <v>1</v>
      </c>
      <c r="AA136" s="18">
        <f t="shared" ca="1" si="20"/>
        <v>1.1089979476871268</v>
      </c>
      <c r="AB136" s="18">
        <f t="shared" ca="1" si="21"/>
        <v>0</v>
      </c>
      <c r="AC136" s="18">
        <f t="shared" ca="1" si="21"/>
        <v>0</v>
      </c>
      <c r="AD136" s="18">
        <f t="shared" ca="1" si="21"/>
        <v>0</v>
      </c>
      <c r="AE136" s="18">
        <f t="shared" ca="1" si="21"/>
        <v>0</v>
      </c>
      <c r="AF136" s="18">
        <f ca="1">MAX(-AB136+MIN(AB136,AngCal!$B$30),AF$11+AF$12/(1+EXP((AF$13-LOG10($O136))/AF$14))+AF$15/(1+EXP((AF$16-LOG10($O136))/AF$17))+AF$18/(1+EXP((AF$19-LOG10($O136))/AF$20)))</f>
        <v>0.47213758601636069</v>
      </c>
      <c r="AG136" s="18">
        <f ca="1">MAX(-AC136+MIN(AC136,AngCal!$B$30),AG$11+AG$12/(1+EXP((AG$13-LOG10($O136))/AG$14))+AG$15/(1+EXP((AG$16-LOG10($O136))/AG$17))+AG$18/(1+EXP((AG$19-LOG10($O136))/AG$20)))</f>
        <v>0.471017578758892</v>
      </c>
      <c r="AH136" s="18">
        <f ca="1">MAX(-AD136+MIN(AD136,AngCal!$B$30),AH$11+AH$12/(1+EXP((AH$13-LOG10($O136))/AH$14))+AH$15/(1+EXP((AH$16-LOG10($O136))/AH$17))+AH$18/(1+EXP((AH$19-LOG10($O136))/AH$20)))</f>
        <v>0.48434999268759715</v>
      </c>
      <c r="AI136" s="18">
        <f ca="1">MAX(-AE136+MIN(AE136,AngCal!$B$30),AI$11+AI$12/(1+EXP((AI$13-LOG10($O136))/AI$14))+AI$15/(1+EXP((AI$16-LOG10($O136))/AI$17))+AI$18/(1+EXP((AI$19-LOG10($O136))/AI$20)))</f>
        <v>0.47785994752531796</v>
      </c>
      <c r="AJ136" s="18">
        <f t="shared" ca="1" si="22"/>
        <v>1.8383465051480288</v>
      </c>
      <c r="AK136" s="18">
        <f t="shared" ca="1" si="22"/>
        <v>1.8364094867649503</v>
      </c>
      <c r="AL136" s="18">
        <f t="shared" ca="1" si="22"/>
        <v>1.9041585930887299</v>
      </c>
      <c r="AM136" s="18">
        <f t="shared" ca="1" si="22"/>
        <v>1.902609535266752</v>
      </c>
      <c r="AN136" s="18">
        <f t="shared" ca="1" si="23"/>
        <v>1</v>
      </c>
      <c r="AO136" s="18">
        <f t="shared" ca="1" si="23"/>
        <v>1</v>
      </c>
      <c r="AP136" s="18">
        <f t="shared" ca="1" si="23"/>
        <v>1</v>
      </c>
      <c r="AQ136" s="18">
        <f t="shared" ca="1" si="23"/>
        <v>1</v>
      </c>
      <c r="AR136" s="18">
        <f t="shared" ca="1" si="24"/>
        <v>0</v>
      </c>
      <c r="AS136" s="18">
        <f t="shared" ca="1" si="24"/>
        <v>0</v>
      </c>
      <c r="AT136" s="18">
        <f t="shared" ca="1" si="24"/>
        <v>0</v>
      </c>
      <c r="AU136" s="18">
        <f t="shared" ca="1" si="24"/>
        <v>0</v>
      </c>
    </row>
    <row r="137" spans="2:47" x14ac:dyDescent="0.15">
      <c r="B137">
        <v>1.901</v>
      </c>
      <c r="C137">
        <v>5</v>
      </c>
      <c r="D137" s="18">
        <v>-6.166E-2</v>
      </c>
      <c r="E137" s="18">
        <v>-0.46629999999999999</v>
      </c>
      <c r="F137" s="18">
        <v>2.1419999999999999</v>
      </c>
      <c r="G137" s="18">
        <v>0.39319999999999999</v>
      </c>
      <c r="H137" s="18">
        <v>1.518</v>
      </c>
      <c r="I137" s="18">
        <v>4.7210000000000001</v>
      </c>
      <c r="J137" s="18">
        <v>1.337</v>
      </c>
      <c r="K137" s="18">
        <v>-0.92759999999999998</v>
      </c>
      <c r="L137" s="18">
        <v>4.4829999999999997</v>
      </c>
      <c r="M137" s="18">
        <v>0.3221</v>
      </c>
      <c r="O137" s="18">
        <f>MAX(MIN(Angle!A150,AngMuon!$P$3),AngMuon!$P$2)</f>
        <v>3571.7</v>
      </c>
      <c r="P137" s="18">
        <f t="shared" ca="1" si="19"/>
        <v>3.2541493742883811E-4</v>
      </c>
      <c r="Q137" s="18">
        <f t="shared" ca="1" si="19"/>
        <v>0</v>
      </c>
      <c r="R137" s="18">
        <f t="shared" ca="1" si="19"/>
        <v>1.610649352435517E-6</v>
      </c>
      <c r="S137" s="18">
        <f t="shared" ca="1" si="19"/>
        <v>0</v>
      </c>
      <c r="T137" s="18">
        <f ca="1">MAX(-P137+MIN(P137,AngCal!$B$30),T$11+T$12/(1+EXP((T$13-LOG10($O137))/T$14))+T$15/(1+EXP((T$16-LOG10($O137))/T$17))+T$18/(1+EXP((T$19-LOG10($O137))/T$20)))</f>
        <v>0</v>
      </c>
      <c r="U137" s="18">
        <f ca="1">MAX(-Q137+MIN(Q137,AngCal!$B$30),U$11+U$12/(1+EXP((U$13-LOG10($O137))/U$14))+U$15/(1+EXP((U$16-LOG10($O137))/U$17))+U$18/(1+EXP((U$19-LOG10($O137))/U$20)))</f>
        <v>0</v>
      </c>
      <c r="V137" s="18">
        <f ca="1">MAX(-R137+MIN(R137,AngCal!$B$30),V$11+V$12/(1+EXP((V$13-LOG10($O137))/V$14))+V$15/(1+EXP((V$16-LOG10($O137))/V$17))+V$18/(1+EXP((V$19-LOG10($O137))/V$20)))</f>
        <v>0</v>
      </c>
      <c r="W137" s="18">
        <f ca="1">MAX(-S137+MIN(S137,AngCal!$B$30),W$11+W$12/(1+EXP((W$13-LOG10($O137))/W$14))+W$15/(1+EXP((W$16-LOG10($O137))/W$17))+W$18/(1+EXP((W$19-LOG10($O137))/W$20)))</f>
        <v>3.3662382696403488E-5</v>
      </c>
      <c r="X137" s="18">
        <f t="shared" ca="1" si="20"/>
        <v>0.64421019222378206</v>
      </c>
      <c r="Y137" s="18">
        <f t="shared" ca="1" si="20"/>
        <v>0.67288988506007075</v>
      </c>
      <c r="Z137" s="18">
        <f t="shared" ca="1" si="20"/>
        <v>1</v>
      </c>
      <c r="AA137" s="18">
        <f t="shared" ca="1" si="20"/>
        <v>1.1089979508516519</v>
      </c>
      <c r="AB137" s="18">
        <f t="shared" ca="1" si="21"/>
        <v>0</v>
      </c>
      <c r="AC137" s="18">
        <f t="shared" ca="1" si="21"/>
        <v>0</v>
      </c>
      <c r="AD137" s="18">
        <f t="shared" ca="1" si="21"/>
        <v>0</v>
      </c>
      <c r="AE137" s="18">
        <f t="shared" ca="1" si="21"/>
        <v>0</v>
      </c>
      <c r="AF137" s="18">
        <f ca="1">MAX(-AB137+MIN(AB137,AngCal!$B$30),AF$11+AF$12/(1+EXP((AF$13-LOG10($O137))/AF$14))+AF$15/(1+EXP((AF$16-LOG10($O137))/AF$17))+AF$18/(1+EXP((AF$19-LOG10($O137))/AF$20)))</f>
        <v>0.4481171932605289</v>
      </c>
      <c r="AG137" s="18">
        <f ca="1">MAX(-AC137+MIN(AC137,AngCal!$B$30),AG$11+AG$12/(1+EXP((AG$13-LOG10($O137))/AG$14))+AG$15/(1+EXP((AG$16-LOG10($O137))/AG$17))+AG$18/(1+EXP((AG$19-LOG10($O137))/AG$20)))</f>
        <v>0.44804269023712173</v>
      </c>
      <c r="AH137" s="18">
        <f ca="1">MAX(-AD137+MIN(AD137,AngCal!$B$30),AH$11+AH$12/(1+EXP((AH$13-LOG10($O137))/AH$14))+AH$15/(1+EXP((AH$16-LOG10($O137))/AH$17))+AH$18/(1+EXP((AH$19-LOG10($O137))/AH$20)))</f>
        <v>0.45839324488103927</v>
      </c>
      <c r="AI137" s="18">
        <f ca="1">MAX(-AE137+MIN(AE137,AngCal!$B$30),AI$11+AI$12/(1+EXP((AI$13-LOG10($O137))/AI$14))+AI$15/(1+EXP((AI$16-LOG10($O137))/AI$17))+AI$18/(1+EXP((AI$19-LOG10($O137))/AI$20)))</f>
        <v>0.45159762361977684</v>
      </c>
      <c r="AJ137" s="18">
        <f t="shared" ca="1" si="22"/>
        <v>1.6598228595091971</v>
      </c>
      <c r="AK137" s="18">
        <f t="shared" ca="1" si="22"/>
        <v>1.666912361421284</v>
      </c>
      <c r="AL137" s="18">
        <f t="shared" ca="1" si="22"/>
        <v>1.7190536613766361</v>
      </c>
      <c r="AM137" s="18">
        <f t="shared" ca="1" si="22"/>
        <v>1.7376338652577774</v>
      </c>
      <c r="AN137" s="18">
        <f t="shared" ca="1" si="23"/>
        <v>1</v>
      </c>
      <c r="AO137" s="18">
        <f t="shared" ca="1" si="23"/>
        <v>1</v>
      </c>
      <c r="AP137" s="18">
        <f t="shared" ca="1" si="23"/>
        <v>1</v>
      </c>
      <c r="AQ137" s="18">
        <f t="shared" ca="1" si="23"/>
        <v>1</v>
      </c>
      <c r="AR137" s="18">
        <f t="shared" ca="1" si="24"/>
        <v>0</v>
      </c>
      <c r="AS137" s="18">
        <f t="shared" ca="1" si="24"/>
        <v>0</v>
      </c>
      <c r="AT137" s="18">
        <f t="shared" ca="1" si="24"/>
        <v>0</v>
      </c>
      <c r="AU137" s="18">
        <f t="shared" ca="1" si="24"/>
        <v>0</v>
      </c>
    </row>
    <row r="138" spans="2:47" x14ac:dyDescent="0.15">
      <c r="B138">
        <v>1.901</v>
      </c>
      <c r="C138">
        <v>7</v>
      </c>
      <c r="D138" s="18">
        <v>2.3650000000000001E-2</v>
      </c>
      <c r="E138" s="18">
        <v>-0.2104</v>
      </c>
      <c r="F138" s="18">
        <v>1.968</v>
      </c>
      <c r="G138" s="18">
        <v>0.29389999999999999</v>
      </c>
      <c r="H138" s="18">
        <v>0.28499999999999998</v>
      </c>
      <c r="I138" s="18">
        <v>3.9510000000000001</v>
      </c>
      <c r="J138" s="18">
        <v>0.41089999999999999</v>
      </c>
      <c r="K138" s="18">
        <v>-0.57940000000000003</v>
      </c>
      <c r="L138" s="18">
        <v>4.3959999999999999</v>
      </c>
      <c r="M138" s="18">
        <v>0.24310000000000001</v>
      </c>
      <c r="O138" s="18">
        <f>MAX(MIN(Angle!A151,AngMuon!$P$3),AngMuon!$P$2)</f>
        <v>4496.5</v>
      </c>
      <c r="P138" s="18">
        <f t="shared" ca="1" si="19"/>
        <v>3.0744365809291969E-4</v>
      </c>
      <c r="Q138" s="18">
        <f t="shared" ca="1" si="19"/>
        <v>0</v>
      </c>
      <c r="R138" s="18">
        <f t="shared" ca="1" si="19"/>
        <v>1.3630672723130392E-6</v>
      </c>
      <c r="S138" s="18">
        <f t="shared" ca="1" si="19"/>
        <v>0</v>
      </c>
      <c r="T138" s="18">
        <f ca="1">MAX(-P138+MIN(P138,AngCal!$B$30),T$11+T$12/(1+EXP((T$13-LOG10($O138))/T$14))+T$15/(1+EXP((T$16-LOG10($O138))/T$17))+T$18/(1+EXP((T$19-LOG10($O138))/T$20)))</f>
        <v>0</v>
      </c>
      <c r="U138" s="18">
        <f ca="1">MAX(-Q138+MIN(Q138,AngCal!$B$30),U$11+U$12/(1+EXP((U$13-LOG10($O138))/U$14))+U$15/(1+EXP((U$16-LOG10($O138))/U$17))+U$18/(1+EXP((U$19-LOG10($O138))/U$20)))</f>
        <v>0</v>
      </c>
      <c r="V138" s="18">
        <f ca="1">MAX(-R138+MIN(R138,AngCal!$B$30),V$11+V$12/(1+EXP((V$13-LOG10($O138))/V$14))+V$15/(1+EXP((V$16-LOG10($O138))/V$17))+V$18/(1+EXP((V$19-LOG10($O138))/V$20)))</f>
        <v>0</v>
      </c>
      <c r="W138" s="18">
        <f ca="1">MAX(-S138+MIN(S138,AngCal!$B$30),W$11+W$12/(1+EXP((W$13-LOG10($O138))/W$14))+W$15/(1+EXP((W$16-LOG10($O138))/W$17))+W$18/(1+EXP((W$19-LOG10($O138))/W$20)))</f>
        <v>2.6030143819010323E-5</v>
      </c>
      <c r="X138" s="18">
        <f t="shared" ca="1" si="20"/>
        <v>0.64421029609452096</v>
      </c>
      <c r="Y138" s="18">
        <f t="shared" ca="1" si="20"/>
        <v>0.67288988506092129</v>
      </c>
      <c r="Z138" s="18">
        <f t="shared" ca="1" si="20"/>
        <v>1</v>
      </c>
      <c r="AA138" s="18">
        <f t="shared" ca="1" si="20"/>
        <v>1.1089979536590571</v>
      </c>
      <c r="AB138" s="18">
        <f t="shared" ca="1" si="21"/>
        <v>0</v>
      </c>
      <c r="AC138" s="18">
        <f t="shared" ca="1" si="21"/>
        <v>0</v>
      </c>
      <c r="AD138" s="18">
        <f t="shared" ca="1" si="21"/>
        <v>0</v>
      </c>
      <c r="AE138" s="18">
        <f t="shared" ca="1" si="21"/>
        <v>0</v>
      </c>
      <c r="AF138" s="18">
        <f ca="1">MAX(-AB138+MIN(AB138,AngCal!$B$30),AF$11+AF$12/(1+EXP((AF$13-LOG10($O138))/AF$14))+AF$15/(1+EXP((AF$16-LOG10($O138))/AF$17))+AF$18/(1+EXP((AF$19-LOG10($O138))/AF$20)))</f>
        <v>0.42471611457292169</v>
      </c>
      <c r="AG138" s="18">
        <f ca="1">MAX(-AC138+MIN(AC138,AngCal!$B$30),AG$11+AG$12/(1+EXP((AG$13-LOG10($O138))/AG$14))+AG$15/(1+EXP((AG$16-LOG10($O138))/AG$17))+AG$18/(1+EXP((AG$19-LOG10($O138))/AG$20)))</f>
        <v>0.42528691716891753</v>
      </c>
      <c r="AH138" s="18">
        <f ca="1">MAX(-AD138+MIN(AD138,AngCal!$B$30),AH$11+AH$12/(1+EXP((AH$13-LOG10($O138))/AH$14))+AH$15/(1+EXP((AH$16-LOG10($O138))/AH$17))+AH$18/(1+EXP((AH$19-LOG10($O138))/AH$20)))</f>
        <v>0.43271254120805969</v>
      </c>
      <c r="AI138" s="18">
        <f ca="1">MAX(-AE138+MIN(AE138,AngCal!$B$30),AI$11+AI$12/(1+EXP((AI$13-LOG10($O138))/AI$14))+AI$15/(1+EXP((AI$16-LOG10($O138))/AI$17))+AI$18/(1+EXP((AI$19-LOG10($O138))/AI$20)))</f>
        <v>0.4263774487312868</v>
      </c>
      <c r="AJ138" s="18">
        <f t="shared" ca="1" si="22"/>
        <v>1.4915313497968323</v>
      </c>
      <c r="AK138" s="18">
        <f t="shared" ca="1" si="22"/>
        <v>1.502130789340985</v>
      </c>
      <c r="AL138" s="18">
        <f t="shared" ca="1" si="22"/>
        <v>1.5420368259277448</v>
      </c>
      <c r="AM138" s="18">
        <f t="shared" ca="1" si="22"/>
        <v>1.573787732744804</v>
      </c>
      <c r="AN138" s="18">
        <f t="shared" ca="1" si="23"/>
        <v>1</v>
      </c>
      <c r="AO138" s="18">
        <f t="shared" ca="1" si="23"/>
        <v>1</v>
      </c>
      <c r="AP138" s="18">
        <f t="shared" ca="1" si="23"/>
        <v>1</v>
      </c>
      <c r="AQ138" s="18">
        <f t="shared" ca="1" si="23"/>
        <v>1</v>
      </c>
      <c r="AR138" s="18">
        <f t="shared" ca="1" si="24"/>
        <v>0</v>
      </c>
      <c r="AS138" s="18">
        <f t="shared" ca="1" si="24"/>
        <v>0</v>
      </c>
      <c r="AT138" s="18">
        <f t="shared" ca="1" si="24"/>
        <v>0</v>
      </c>
      <c r="AU138" s="18">
        <f t="shared" ca="1" si="24"/>
        <v>0</v>
      </c>
    </row>
    <row r="139" spans="2:47" x14ac:dyDescent="0.15">
      <c r="B139">
        <v>1.901</v>
      </c>
      <c r="C139">
        <v>10</v>
      </c>
      <c r="D139" s="18">
        <v>7.077E-2</v>
      </c>
      <c r="E139" s="18">
        <v>-0.31769999999999998</v>
      </c>
      <c r="F139" s="18">
        <v>1.952</v>
      </c>
      <c r="G139" s="18">
        <v>0.42559999999999998</v>
      </c>
      <c r="H139" s="18">
        <v>-2.165</v>
      </c>
      <c r="I139" s="18">
        <v>4.548</v>
      </c>
      <c r="J139" s="18">
        <v>0.33989999999999998</v>
      </c>
      <c r="K139" s="18">
        <v>2.5819999999999999</v>
      </c>
      <c r="L139" s="18">
        <v>4.8</v>
      </c>
      <c r="M139" s="18">
        <v>0.53620000000000001</v>
      </c>
      <c r="O139" s="18">
        <f>MAX(MIN(Angle!A152,AngMuon!$P$3),AngMuon!$P$2)</f>
        <v>5660.8</v>
      </c>
      <c r="P139" s="18">
        <f t="shared" ca="1" si="19"/>
        <v>2.9026413868730571E-4</v>
      </c>
      <c r="Q139" s="18">
        <f t="shared" ca="1" si="19"/>
        <v>0</v>
      </c>
      <c r="R139" s="18">
        <f t="shared" ca="1" si="19"/>
        <v>1.2158536477277493E-6</v>
      </c>
      <c r="S139" s="18">
        <f t="shared" ca="1" si="19"/>
        <v>0</v>
      </c>
      <c r="T139" s="18">
        <f ca="1">MAX(-P139+MIN(P139,AngCal!$B$30),T$11+T$12/(1+EXP((T$13-LOG10($O139))/T$14))+T$15/(1+EXP((T$16-LOG10($O139))/T$17))+T$18/(1+EXP((T$19-LOG10($O139))/T$20)))</f>
        <v>0</v>
      </c>
      <c r="U139" s="18">
        <f ca="1">MAX(-Q139+MIN(Q139,AngCal!$B$30),U$11+U$12/(1+EXP((U$13-LOG10($O139))/U$14))+U$15/(1+EXP((U$16-LOG10($O139))/U$17))+U$18/(1+EXP((U$19-LOG10($O139))/U$20)))</f>
        <v>0</v>
      </c>
      <c r="V139" s="18">
        <f ca="1">MAX(-R139+MIN(R139,AngCal!$B$30),V$11+V$12/(1+EXP((V$13-LOG10($O139))/V$14))+V$15/(1+EXP((V$16-LOG10($O139))/V$17))+V$18/(1+EXP((V$19-LOG10($O139))/V$20)))</f>
        <v>0</v>
      </c>
      <c r="W139" s="18">
        <f ca="1">MAX(-S139+MIN(S139,AngCal!$B$30),W$11+W$12/(1+EXP((W$13-LOG10($O139))/W$14))+W$15/(1+EXP((W$16-LOG10($O139))/W$17))+W$18/(1+EXP((W$19-LOG10($O139))/W$20)))</f>
        <v>2.0153285240059188E-5</v>
      </c>
      <c r="X139" s="18">
        <f t="shared" ca="1" si="20"/>
        <v>0.64421038407081455</v>
      </c>
      <c r="Y139" s="18">
        <f t="shared" ca="1" si="20"/>
        <v>0.67288988506136549</v>
      </c>
      <c r="Z139" s="18">
        <f t="shared" ca="1" si="20"/>
        <v>1</v>
      </c>
      <c r="AA139" s="18">
        <f t="shared" ca="1" si="20"/>
        <v>1.1089979561488514</v>
      </c>
      <c r="AB139" s="18">
        <f t="shared" ca="1" si="21"/>
        <v>0</v>
      </c>
      <c r="AC139" s="18">
        <f t="shared" ca="1" si="21"/>
        <v>0</v>
      </c>
      <c r="AD139" s="18">
        <f t="shared" ca="1" si="21"/>
        <v>0</v>
      </c>
      <c r="AE139" s="18">
        <f t="shared" ca="1" si="21"/>
        <v>0</v>
      </c>
      <c r="AF139" s="18">
        <f ca="1">MAX(-AB139+MIN(AB139,AngCal!$B$30),AF$11+AF$12/(1+EXP((AF$13-LOG10($O139))/AF$14))+AF$15/(1+EXP((AF$16-LOG10($O139))/AF$17))+AF$18/(1+EXP((AF$19-LOG10($O139))/AF$20)))</f>
        <v>0.4017112409539183</v>
      </c>
      <c r="AG139" s="18">
        <f ca="1">MAX(-AC139+MIN(AC139,AngCal!$B$30),AG$11+AG$12/(1+EXP((AG$13-LOG10($O139))/AG$14))+AG$15/(1+EXP((AG$16-LOG10($O139))/AG$17))+AG$18/(1+EXP((AG$19-LOG10($O139))/AG$20)))</f>
        <v>0.40256895526748004</v>
      </c>
      <c r="AH139" s="18">
        <f ca="1">MAX(-AD139+MIN(AD139,AngCal!$B$30),AH$11+AH$12/(1+EXP((AH$13-LOG10($O139))/AH$14))+AH$15/(1+EXP((AH$16-LOG10($O139))/AH$17))+AH$18/(1+EXP((AH$19-LOG10($O139))/AH$20)))</f>
        <v>0.40770947181397088</v>
      </c>
      <c r="AI139" s="18">
        <f ca="1">MAX(-AE139+MIN(AE139,AngCal!$B$30),AI$11+AI$12/(1+EXP((AI$13-LOG10($O139))/AI$14))+AI$15/(1+EXP((AI$16-LOG10($O139))/AI$17))+AI$18/(1+EXP((AI$19-LOG10($O139))/AI$20)))</f>
        <v>0.40260460286678312</v>
      </c>
      <c r="AJ139" s="18">
        <f t="shared" ca="1" si="22"/>
        <v>1.3367408479460285</v>
      </c>
      <c r="AK139" s="18">
        <f t="shared" ca="1" si="22"/>
        <v>1.3450625074406335</v>
      </c>
      <c r="AL139" s="18">
        <f t="shared" ca="1" si="22"/>
        <v>1.3769294545040764</v>
      </c>
      <c r="AM139" s="18">
        <f t="shared" ca="1" si="22"/>
        <v>1.4150357452037865</v>
      </c>
      <c r="AN139" s="18">
        <f t="shared" ca="1" si="23"/>
        <v>1</v>
      </c>
      <c r="AO139" s="18">
        <f t="shared" ca="1" si="23"/>
        <v>1</v>
      </c>
      <c r="AP139" s="18">
        <f t="shared" ca="1" si="23"/>
        <v>1</v>
      </c>
      <c r="AQ139" s="18">
        <f t="shared" ca="1" si="23"/>
        <v>1</v>
      </c>
      <c r="AR139" s="18">
        <f t="shared" ca="1" si="24"/>
        <v>0</v>
      </c>
      <c r="AS139" s="18">
        <f t="shared" ca="1" si="24"/>
        <v>0</v>
      </c>
      <c r="AT139" s="18">
        <f t="shared" ca="1" si="24"/>
        <v>0</v>
      </c>
      <c r="AU139" s="18">
        <f t="shared" ca="1" si="24"/>
        <v>0</v>
      </c>
    </row>
    <row r="140" spans="2:47" x14ac:dyDescent="0.15">
      <c r="B140">
        <v>1.901</v>
      </c>
      <c r="C140">
        <v>15</v>
      </c>
      <c r="D140" s="18">
        <v>0.19370000000000001</v>
      </c>
      <c r="E140" s="18">
        <v>-1.95</v>
      </c>
      <c r="F140" s="18">
        <v>4.4470000000000001</v>
      </c>
      <c r="G140" s="18">
        <v>0.36109999999999998</v>
      </c>
      <c r="H140" s="18">
        <v>2.3639999999999999</v>
      </c>
      <c r="I140" s="18">
        <v>4.5090000000000003</v>
      </c>
      <c r="J140" s="18">
        <v>0.64180000000000004</v>
      </c>
      <c r="K140" s="18">
        <v>-0.65800000000000003</v>
      </c>
      <c r="L140" s="18">
        <v>2.0499999999999998</v>
      </c>
      <c r="M140" s="18">
        <v>0.73570000000000002</v>
      </c>
      <c r="O140" s="18">
        <f>MAX(MIN(Angle!A153,AngMuon!$P$3),AngMuon!$P$2)</f>
        <v>7126.5</v>
      </c>
      <c r="P140" s="18">
        <f t="shared" ca="1" si="19"/>
        <v>2.7383630633923909E-4</v>
      </c>
      <c r="Q140" s="18">
        <f t="shared" ca="1" si="19"/>
        <v>0</v>
      </c>
      <c r="R140" s="18">
        <f t="shared" ca="1" si="19"/>
        <v>1.1283315891415409E-6</v>
      </c>
      <c r="S140" s="18">
        <f t="shared" ca="1" si="19"/>
        <v>0</v>
      </c>
      <c r="T140" s="18">
        <f ca="1">MAX(-P140+MIN(P140,AngCal!$B$30),T$11+T$12/(1+EXP((T$13-LOG10($O140))/T$14))+T$15/(1+EXP((T$16-LOG10($O140))/T$17))+T$18/(1+EXP((T$19-LOG10($O140))/T$20)))</f>
        <v>0</v>
      </c>
      <c r="U140" s="18">
        <f ca="1">MAX(-Q140+MIN(Q140,AngCal!$B$30),U$11+U$12/(1+EXP((U$13-LOG10($O140))/U$14))+U$15/(1+EXP((U$16-LOG10($O140))/U$17))+U$18/(1+EXP((U$19-LOG10($O140))/U$20)))</f>
        <v>0</v>
      </c>
      <c r="V140" s="18">
        <f ca="1">MAX(-R140+MIN(R140,AngCal!$B$30),V$11+V$12/(1+EXP((V$13-LOG10($O140))/V$14))+V$15/(1+EXP((V$16-LOG10($O140))/V$17))+V$18/(1+EXP((V$19-LOG10($O140))/V$20)))</f>
        <v>0</v>
      </c>
      <c r="W140" s="18">
        <f ca="1">MAX(-S140+MIN(S140,AngCal!$B$30),W$11+W$12/(1+EXP((W$13-LOG10($O140))/W$14))+W$15/(1+EXP((W$16-LOG10($O140))/W$17))+W$18/(1+EXP((W$19-LOG10($O140))/W$20)))</f>
        <v>1.5639999932894749E-5</v>
      </c>
      <c r="X140" s="18">
        <f t="shared" ca="1" si="20"/>
        <v>0.64421045817812139</v>
      </c>
      <c r="Y140" s="18">
        <f t="shared" ca="1" si="20"/>
        <v>0.67288988506159741</v>
      </c>
      <c r="Z140" s="18">
        <f t="shared" ca="1" si="20"/>
        <v>1</v>
      </c>
      <c r="AA140" s="18">
        <f t="shared" ca="1" si="20"/>
        <v>1.1089979583560807</v>
      </c>
      <c r="AB140" s="18">
        <f t="shared" ca="1" si="21"/>
        <v>0</v>
      </c>
      <c r="AC140" s="18">
        <f t="shared" ca="1" si="21"/>
        <v>0</v>
      </c>
      <c r="AD140" s="18">
        <f t="shared" ca="1" si="21"/>
        <v>0</v>
      </c>
      <c r="AE140" s="18">
        <f t="shared" ca="1" si="21"/>
        <v>0</v>
      </c>
      <c r="AF140" s="18">
        <f ca="1">MAX(-AB140+MIN(AB140,AngCal!$B$30),AF$11+AF$12/(1+EXP((AF$13-LOG10($O140))/AF$14))+AF$15/(1+EXP((AF$16-LOG10($O140))/AF$17))+AF$18/(1+EXP((AF$19-LOG10($O140))/AF$20)))</f>
        <v>0.37894021834592717</v>
      </c>
      <c r="AG140" s="18">
        <f ca="1">MAX(-AC140+MIN(AC140,AngCal!$B$30),AG$11+AG$12/(1+EXP((AG$13-LOG10($O140))/AG$14))+AG$15/(1+EXP((AG$16-LOG10($O140))/AG$17))+AG$18/(1+EXP((AG$19-LOG10($O140))/AG$20)))</f>
        <v>0.37981087902125787</v>
      </c>
      <c r="AH140" s="18">
        <f ca="1">MAX(-AD140+MIN(AD140,AngCal!$B$30),AH$11+AH$12/(1+EXP((AH$13-LOG10($O140))/AH$14))+AH$15/(1+EXP((AH$16-LOG10($O140))/AH$17))+AH$18/(1+EXP((AH$19-LOG10($O140))/AH$20)))</f>
        <v>0.38371120672276016</v>
      </c>
      <c r="AI140" s="18">
        <f ca="1">MAX(-AE140+MIN(AE140,AngCal!$B$30),AI$11+AI$12/(1+EXP((AI$13-LOG10($O140))/AI$14))+AI$15/(1+EXP((AI$16-LOG10($O140))/AI$17))+AI$18/(1+EXP((AI$19-LOG10($O140))/AI$20)))</f>
        <v>0.3804129449671943</v>
      </c>
      <c r="AJ140" s="18">
        <f t="shared" ca="1" si="22"/>
        <v>1.1976980893858389</v>
      </c>
      <c r="AK140" s="18">
        <f t="shared" ca="1" si="22"/>
        <v>1.1997703032900218</v>
      </c>
      <c r="AL140" s="18">
        <f t="shared" ca="1" si="22"/>
        <v>1.2275416484667199</v>
      </c>
      <c r="AM140" s="18">
        <f t="shared" ca="1" si="22"/>
        <v>1.2654499288552656</v>
      </c>
      <c r="AN140" s="18">
        <f t="shared" ca="1" si="23"/>
        <v>1</v>
      </c>
      <c r="AO140" s="18">
        <f t="shared" ca="1" si="23"/>
        <v>1</v>
      </c>
      <c r="AP140" s="18">
        <f t="shared" ca="1" si="23"/>
        <v>1</v>
      </c>
      <c r="AQ140" s="18">
        <f t="shared" ca="1" si="23"/>
        <v>1</v>
      </c>
      <c r="AR140" s="18">
        <f t="shared" ca="1" si="24"/>
        <v>0</v>
      </c>
      <c r="AS140" s="18">
        <f t="shared" ca="1" si="24"/>
        <v>0</v>
      </c>
      <c r="AT140" s="18">
        <f t="shared" ca="1" si="24"/>
        <v>0</v>
      </c>
      <c r="AU140" s="18">
        <f t="shared" ca="1" si="24"/>
        <v>0</v>
      </c>
    </row>
    <row r="141" spans="2:47" x14ac:dyDescent="0.15">
      <c r="B141">
        <v>1.901</v>
      </c>
      <c r="C141">
        <v>20</v>
      </c>
      <c r="D141" s="18">
        <v>4.8919999999999998E-2</v>
      </c>
      <c r="E141" s="18">
        <v>-0.37280000000000002</v>
      </c>
      <c r="F141" s="18">
        <v>2.077</v>
      </c>
      <c r="G141" s="18">
        <v>0.42970000000000003</v>
      </c>
      <c r="H141" s="18">
        <v>0.56610000000000005</v>
      </c>
      <c r="I141" s="18">
        <v>3.71</v>
      </c>
      <c r="J141" s="18">
        <v>0.69140000000000001</v>
      </c>
      <c r="K141" s="18">
        <v>-0.70789999999999997</v>
      </c>
      <c r="L141" s="18">
        <v>4.3940000000000001</v>
      </c>
      <c r="M141" s="18">
        <v>0.2898</v>
      </c>
      <c r="O141" s="18">
        <f>MAX(MIN(Angle!A154,AngMuon!$P$3),AngMuon!$P$2)</f>
        <v>8971.7000000000007</v>
      </c>
      <c r="P141" s="18">
        <f t="shared" ca="1" si="19"/>
        <v>2.5813681847699881E-4</v>
      </c>
      <c r="Q141" s="18">
        <f t="shared" ca="1" si="19"/>
        <v>0</v>
      </c>
      <c r="R141" s="18">
        <f t="shared" ca="1" si="19"/>
        <v>1.0762961413740384E-6</v>
      </c>
      <c r="S141" s="18">
        <f t="shared" ca="1" si="19"/>
        <v>0</v>
      </c>
      <c r="T141" s="18">
        <f ca="1">MAX(-P141+MIN(P141,AngCal!$B$30),T$11+T$12/(1+EXP((T$13-LOG10($O141))/T$14))+T$15/(1+EXP((T$16-LOG10($O141))/T$17))+T$18/(1+EXP((T$19-LOG10($O141))/T$20)))</f>
        <v>0</v>
      </c>
      <c r="U141" s="18">
        <f ca="1">MAX(-Q141+MIN(Q141,AngCal!$B$30),U$11+U$12/(1+EXP((U$13-LOG10($O141))/U$14))+U$15/(1+EXP((U$16-LOG10($O141))/U$17))+U$18/(1+EXP((U$19-LOG10($O141))/U$20)))</f>
        <v>0</v>
      </c>
      <c r="V141" s="18">
        <f ca="1">MAX(-R141+MIN(R141,AngCal!$B$30),V$11+V$12/(1+EXP((V$13-LOG10($O141))/V$14))+V$15/(1+EXP((V$16-LOG10($O141))/V$17))+V$18/(1+EXP((V$19-LOG10($O141))/V$20)))</f>
        <v>0</v>
      </c>
      <c r="W141" s="18">
        <f ca="1">MAX(-S141+MIN(S141,AngCal!$B$30),W$11+W$12/(1+EXP((W$13-LOG10($O141))/W$14))+W$15/(1+EXP((W$16-LOG10($O141))/W$17))+W$18/(1+EXP((W$19-LOG10($O141))/W$20)))</f>
        <v>1.2180505768017401E-5</v>
      </c>
      <c r="X141" s="18">
        <f t="shared" ca="1" si="20"/>
        <v>0.64421052031438975</v>
      </c>
      <c r="Y141" s="18">
        <f t="shared" ca="1" si="20"/>
        <v>0.67288988506171854</v>
      </c>
      <c r="Z141" s="18">
        <f t="shared" ca="1" si="20"/>
        <v>1</v>
      </c>
      <c r="AA141" s="18">
        <f t="shared" ca="1" si="20"/>
        <v>1.1089979603123579</v>
      </c>
      <c r="AB141" s="18">
        <f t="shared" ca="1" si="21"/>
        <v>0</v>
      </c>
      <c r="AC141" s="18">
        <f t="shared" ca="1" si="21"/>
        <v>0</v>
      </c>
      <c r="AD141" s="18">
        <f t="shared" ca="1" si="21"/>
        <v>0</v>
      </c>
      <c r="AE141" s="18">
        <f t="shared" ca="1" si="21"/>
        <v>0</v>
      </c>
      <c r="AF141" s="18">
        <f ca="1">MAX(-AB141+MIN(AB141,AngCal!$B$30),AF$11+AF$12/(1+EXP((AF$13-LOG10($O141))/AF$14))+AF$15/(1+EXP((AF$16-LOG10($O141))/AF$17))+AF$18/(1+EXP((AF$19-LOG10($O141))/AF$20)))</f>
        <v>0.35638536162906242</v>
      </c>
      <c r="AG141" s="18">
        <f ca="1">MAX(-AC141+MIN(AC141,AngCal!$B$30),AG$11+AG$12/(1+EXP((AG$13-LOG10($O141))/AG$14))+AG$15/(1+EXP((AG$16-LOG10($O141))/AG$17))+AG$18/(1+EXP((AG$19-LOG10($O141))/AG$20)))</f>
        <v>0.35710090253658366</v>
      </c>
      <c r="AH141" s="18">
        <f ca="1">MAX(-AD141+MIN(AD141,AngCal!$B$30),AH$11+AH$12/(1+EXP((AH$13-LOG10($O141))/AH$14))+AH$15/(1+EXP((AH$16-LOG10($O141))/AH$17))+AH$18/(1+EXP((AH$19-LOG10($O141))/AH$20)))</f>
        <v>0.36095946074373181</v>
      </c>
      <c r="AI141" s="18">
        <f ca="1">MAX(-AE141+MIN(AE141,AngCal!$B$30),AI$11+AI$12/(1+EXP((AI$13-LOG10($O141))/AI$14))+AI$15/(1+EXP((AI$16-LOG10($O141))/AI$17))+AI$18/(1+EXP((AI$19-LOG10($O141))/AI$20)))</f>
        <v>0.35974110556120514</v>
      </c>
      <c r="AJ141" s="18">
        <f t="shared" ca="1" si="22"/>
        <v>1.0756513369478586</v>
      </c>
      <c r="AK141" s="18">
        <f t="shared" ca="1" si="22"/>
        <v>1.0709515517880315</v>
      </c>
      <c r="AL141" s="18">
        <f t="shared" ca="1" si="22"/>
        <v>1.0973641884572294</v>
      </c>
      <c r="AM141" s="18">
        <f t="shared" ca="1" si="22"/>
        <v>1.1288512796681041</v>
      </c>
      <c r="AN141" s="18">
        <f t="shared" ca="1" si="23"/>
        <v>1</v>
      </c>
      <c r="AO141" s="18">
        <f t="shared" ca="1" si="23"/>
        <v>1</v>
      </c>
      <c r="AP141" s="18">
        <f t="shared" ca="1" si="23"/>
        <v>1</v>
      </c>
      <c r="AQ141" s="18">
        <f t="shared" ca="1" si="23"/>
        <v>1</v>
      </c>
      <c r="AR141" s="18">
        <f t="shared" ca="1" si="24"/>
        <v>0</v>
      </c>
      <c r="AS141" s="18">
        <f t="shared" ca="1" si="24"/>
        <v>0</v>
      </c>
      <c r="AT141" s="18">
        <f t="shared" ca="1" si="24"/>
        <v>0</v>
      </c>
      <c r="AU141" s="18">
        <f t="shared" ca="1" si="24"/>
        <v>0</v>
      </c>
    </row>
    <row r="142" spans="2:47" x14ac:dyDescent="0.15">
      <c r="B142">
        <v>4.0910000000000002</v>
      </c>
      <c r="C142">
        <v>1</v>
      </c>
      <c r="D142" s="18">
        <v>-1.3050000000000001E-2</v>
      </c>
      <c r="E142" s="18">
        <v>-0.46439999999999998</v>
      </c>
      <c r="F142" s="18">
        <v>4.391</v>
      </c>
      <c r="G142" s="18">
        <v>0.1996</v>
      </c>
      <c r="H142" s="18">
        <v>0.78469999999999995</v>
      </c>
      <c r="I142" s="18">
        <v>4.625</v>
      </c>
      <c r="J142" s="18">
        <v>0.95420000000000005</v>
      </c>
      <c r="K142" s="18">
        <v>-0.25850000000000001</v>
      </c>
      <c r="L142" s="18">
        <v>2.1080000000000001</v>
      </c>
      <c r="M142" s="18">
        <v>0.31809999999999999</v>
      </c>
      <c r="O142" s="18">
        <f>MAX(MIN(Angle!A155,AngMuon!$P$3),AngMuon!$P$2)</f>
        <v>11294</v>
      </c>
      <c r="P142" s="18">
        <f t="shared" ca="1" si="19"/>
        <v>2.4315502753107822E-4</v>
      </c>
      <c r="Q142" s="18">
        <f t="shared" ca="1" si="19"/>
        <v>0</v>
      </c>
      <c r="R142" s="18">
        <f t="shared" ca="1" si="19"/>
        <v>1.0453655162707617E-6</v>
      </c>
      <c r="S142" s="18">
        <f t="shared" ca="1" si="19"/>
        <v>0</v>
      </c>
      <c r="T142" s="18">
        <f ca="1">MAX(-P142+MIN(P142,AngCal!$B$30),T$11+T$12/(1+EXP((T$13-LOG10($O142))/T$14))+T$15/(1+EXP((T$16-LOG10($O142))/T$17))+T$18/(1+EXP((T$19-LOG10($O142))/T$20)))</f>
        <v>0</v>
      </c>
      <c r="U142" s="18">
        <f ca="1">MAX(-Q142+MIN(Q142,AngCal!$B$30),U$11+U$12/(1+EXP((U$13-LOG10($O142))/U$14))+U$15/(1+EXP((U$16-LOG10($O142))/U$17))+U$18/(1+EXP((U$19-LOG10($O142))/U$20)))</f>
        <v>0</v>
      </c>
      <c r="V142" s="18">
        <f ca="1">MAX(-R142+MIN(R142,AngCal!$B$30),V$11+V$12/(1+EXP((V$13-LOG10($O142))/V$14))+V$15/(1+EXP((V$16-LOG10($O142))/V$17))+V$18/(1+EXP((V$19-LOG10($O142))/V$20)))</f>
        <v>0</v>
      </c>
      <c r="W142" s="18">
        <f ca="1">MAX(-S142+MIN(S142,AngCal!$B$30),W$11+W$12/(1+EXP((W$13-LOG10($O142))/W$14))+W$15/(1+EXP((W$16-LOG10($O142))/W$17))+W$18/(1+EXP((W$19-LOG10($O142))/W$20)))</f>
        <v>9.5333390781526459E-6</v>
      </c>
      <c r="X142" s="18">
        <f t="shared" ca="1" si="20"/>
        <v>0.64421057218814515</v>
      </c>
      <c r="Y142" s="18">
        <f t="shared" ca="1" si="20"/>
        <v>0.6728898850617816</v>
      </c>
      <c r="Z142" s="18">
        <f t="shared" ca="1" si="20"/>
        <v>1</v>
      </c>
      <c r="AA142" s="18">
        <f t="shared" ca="1" si="20"/>
        <v>1.1089979620453667</v>
      </c>
      <c r="AB142" s="18">
        <f t="shared" ca="1" si="21"/>
        <v>0</v>
      </c>
      <c r="AC142" s="18">
        <f t="shared" ca="1" si="21"/>
        <v>0</v>
      </c>
      <c r="AD142" s="18">
        <f t="shared" ca="1" si="21"/>
        <v>0</v>
      </c>
      <c r="AE142" s="18">
        <f t="shared" ca="1" si="21"/>
        <v>0</v>
      </c>
      <c r="AF142" s="18">
        <f ca="1">MAX(-AB142+MIN(AB142,AngCal!$B$30),AF$11+AF$12/(1+EXP((AF$13-LOG10($O142))/AF$14))+AF$15/(1+EXP((AF$16-LOG10($O142))/AF$17))+AF$18/(1+EXP((AF$19-LOG10($O142))/AF$20)))</f>
        <v>0.33422690604997196</v>
      </c>
      <c r="AG142" s="18">
        <f ca="1">MAX(-AC142+MIN(AC142,AngCal!$B$30),AG$11+AG$12/(1+EXP((AG$13-LOG10($O142))/AG$14))+AG$15/(1+EXP((AG$16-LOG10($O142))/AG$17))+AG$18/(1+EXP((AG$19-LOG10($O142))/AG$20)))</f>
        <v>0.33472466667448164</v>
      </c>
      <c r="AH142" s="18">
        <f ca="1">MAX(-AD142+MIN(AD142,AngCal!$B$30),AH$11+AH$12/(1+EXP((AH$13-LOG10($O142))/AH$14))+AH$15/(1+EXP((AH$16-LOG10($O142))/AH$17))+AH$18/(1+EXP((AH$19-LOG10($O142))/AH$20)))</f>
        <v>0.33962664840127638</v>
      </c>
      <c r="AI142" s="18">
        <f ca="1">MAX(-AE142+MIN(AE142,AngCal!$B$30),AI$11+AI$12/(1+EXP((AI$13-LOG10($O142))/AI$14))+AI$15/(1+EXP((AI$16-LOG10($O142))/AI$17))+AI$18/(1+EXP((AI$19-LOG10($O142))/AI$20)))</f>
        <v>0.34043827773648755</v>
      </c>
      <c r="AJ142" s="18">
        <f t="shared" ca="1" si="22"/>
        <v>0.97110846965714148</v>
      </c>
      <c r="AK142" s="18">
        <f t="shared" ca="1" si="22"/>
        <v>0.96239255562781612</v>
      </c>
      <c r="AL142" s="18">
        <f t="shared" ca="1" si="22"/>
        <v>0.98861580136366456</v>
      </c>
      <c r="AM142" s="18">
        <f t="shared" ca="1" si="22"/>
        <v>1.0085471691087446</v>
      </c>
      <c r="AN142" s="18">
        <f t="shared" ca="1" si="23"/>
        <v>1</v>
      </c>
      <c r="AO142" s="18">
        <f t="shared" ca="1" si="23"/>
        <v>1</v>
      </c>
      <c r="AP142" s="18">
        <f t="shared" ca="1" si="23"/>
        <v>1</v>
      </c>
      <c r="AQ142" s="18">
        <f t="shared" ca="1" si="23"/>
        <v>1</v>
      </c>
      <c r="AR142" s="18">
        <f t="shared" ca="1" si="24"/>
        <v>0</v>
      </c>
      <c r="AS142" s="18">
        <f t="shared" ca="1" si="24"/>
        <v>0</v>
      </c>
      <c r="AT142" s="18">
        <f t="shared" ca="1" si="24"/>
        <v>0</v>
      </c>
      <c r="AU142" s="18">
        <f t="shared" ca="1" si="24"/>
        <v>0</v>
      </c>
    </row>
    <row r="143" spans="2:47" x14ac:dyDescent="0.15">
      <c r="B143">
        <v>4.0910000000000002</v>
      </c>
      <c r="C143">
        <v>3</v>
      </c>
      <c r="D143" s="18">
        <v>-1.6240000000000001E-2</v>
      </c>
      <c r="E143" s="18">
        <v>1.0529999999999999</v>
      </c>
      <c r="F143" s="18">
        <v>4.5110000000000001</v>
      </c>
      <c r="G143" s="18">
        <v>0.85499999999999998</v>
      </c>
      <c r="H143" s="18">
        <v>-0.8004</v>
      </c>
      <c r="I143" s="18">
        <v>4.5030000000000001</v>
      </c>
      <c r="J143" s="18">
        <v>0.30780000000000002</v>
      </c>
      <c r="K143" s="18">
        <v>-0.29299999999999998</v>
      </c>
      <c r="L143" s="18">
        <v>2.1709999999999998</v>
      </c>
      <c r="M143" s="18">
        <v>0.32900000000000001</v>
      </c>
      <c r="O143" s="18">
        <f>MAX(MIN(Angle!A156,AngMuon!$P$3),AngMuon!$P$2)</f>
        <v>14219</v>
      </c>
      <c r="P143" s="18">
        <f t="shared" ca="1" si="19"/>
        <v>2.2886817078942006E-4</v>
      </c>
      <c r="Q143" s="18">
        <f t="shared" ca="1" si="19"/>
        <v>0</v>
      </c>
      <c r="R143" s="18">
        <f t="shared" ca="1" si="19"/>
        <v>1.0269673559803669E-6</v>
      </c>
      <c r="S143" s="18">
        <f t="shared" ca="1" si="19"/>
        <v>0</v>
      </c>
      <c r="T143" s="18">
        <f ca="1">MAX(-P143+MIN(P143,AngCal!$B$30),T$11+T$12/(1+EXP((T$13-LOG10($O143))/T$14))+T$15/(1+EXP((T$16-LOG10($O143))/T$17))+T$18/(1+EXP((T$19-LOG10($O143))/T$20)))</f>
        <v>0</v>
      </c>
      <c r="U143" s="18">
        <f ca="1">MAX(-Q143+MIN(Q143,AngCal!$B$30),U$11+U$12/(1+EXP((U$13-LOG10($O143))/U$14))+U$15/(1+EXP((U$16-LOG10($O143))/U$17))+U$18/(1+EXP((U$19-LOG10($O143))/U$20)))</f>
        <v>0</v>
      </c>
      <c r="V143" s="18">
        <f ca="1">MAX(-R143+MIN(R143,AngCal!$B$30),V$11+V$12/(1+EXP((V$13-LOG10($O143))/V$14))+V$15/(1+EXP((V$16-LOG10($O143))/V$17))+V$18/(1+EXP((V$19-LOG10($O143))/V$20)))</f>
        <v>0</v>
      </c>
      <c r="W143" s="18">
        <f ca="1">MAX(-S143+MIN(S143,AngCal!$B$30),W$11+W$12/(1+EXP((W$13-LOG10($O143))/W$14))+W$15/(1+EXP((W$16-LOG10($O143))/W$17))+W$18/(1+EXP((W$19-LOG10($O143))/W$20)))</f>
        <v>7.50867566060541E-6</v>
      </c>
      <c r="X143" s="18">
        <f t="shared" ca="1" si="20"/>
        <v>0.64421061536888868</v>
      </c>
      <c r="Y143" s="18">
        <f t="shared" ca="1" si="20"/>
        <v>0.67288988506181457</v>
      </c>
      <c r="Z143" s="18">
        <f t="shared" ca="1" si="20"/>
        <v>1</v>
      </c>
      <c r="AA143" s="18">
        <f t="shared" ca="1" si="20"/>
        <v>1.1089979635813592</v>
      </c>
      <c r="AB143" s="18">
        <f t="shared" ca="1" si="21"/>
        <v>0</v>
      </c>
      <c r="AC143" s="18">
        <f t="shared" ca="1" si="21"/>
        <v>0</v>
      </c>
      <c r="AD143" s="18">
        <f t="shared" ca="1" si="21"/>
        <v>0</v>
      </c>
      <c r="AE143" s="18">
        <f t="shared" ca="1" si="21"/>
        <v>0</v>
      </c>
      <c r="AF143" s="18">
        <f ca="1">MAX(-AB143+MIN(AB143,AngCal!$B$30),AF$11+AF$12/(1+EXP((AF$13-LOG10($O143))/AF$14))+AF$15/(1+EXP((AF$16-LOG10($O143))/AF$17))+AF$18/(1+EXP((AF$19-LOG10($O143))/AF$20)))</f>
        <v>0.31280819233151291</v>
      </c>
      <c r="AG143" s="18">
        <f ca="1">MAX(-AC143+MIN(AC143,AngCal!$B$30),AG$11+AG$12/(1+EXP((AG$13-LOG10($O143))/AG$14))+AG$15/(1+EXP((AG$16-LOG10($O143))/AG$17))+AG$18/(1+EXP((AG$19-LOG10($O143))/AG$20)))</f>
        <v>0.31311174142436338</v>
      </c>
      <c r="AH143" s="18">
        <f ca="1">MAX(-AD143+MIN(AD143,AngCal!$B$30),AH$11+AH$12/(1+EXP((AH$13-LOG10($O143))/AH$14))+AH$15/(1+EXP((AH$16-LOG10($O143))/AH$17))+AH$18/(1+EXP((AH$19-LOG10($O143))/AH$20)))</f>
        <v>0.31980238494688346</v>
      </c>
      <c r="AI143" s="18">
        <f ca="1">MAX(-AE143+MIN(AE143,AngCal!$B$30),AI$11+AI$12/(1+EXP((AI$13-LOG10($O143))/AI$14))+AI$15/(1+EXP((AI$16-LOG10($O143))/AI$17))+AI$18/(1+EXP((AI$19-LOG10($O143))/AI$20)))</f>
        <v>0.32231758065941507</v>
      </c>
      <c r="AJ143" s="18">
        <f t="shared" ca="1" si="22"/>
        <v>0.88398159479230054</v>
      </c>
      <c r="AK143" s="18">
        <f t="shared" ca="1" si="22"/>
        <v>0.8752105709243817</v>
      </c>
      <c r="AL143" s="18">
        <f t="shared" ca="1" si="22"/>
        <v>0.90127533663509385</v>
      </c>
      <c r="AM143" s="18">
        <f t="shared" ca="1" si="22"/>
        <v>0.90691061929817252</v>
      </c>
      <c r="AN143" s="18">
        <f t="shared" ca="1" si="23"/>
        <v>1</v>
      </c>
      <c r="AO143" s="18">
        <f t="shared" ca="1" si="23"/>
        <v>1</v>
      </c>
      <c r="AP143" s="18">
        <f t="shared" ca="1" si="23"/>
        <v>1</v>
      </c>
      <c r="AQ143" s="18">
        <f t="shared" ca="1" si="23"/>
        <v>1</v>
      </c>
      <c r="AR143" s="18">
        <f t="shared" ca="1" si="24"/>
        <v>0</v>
      </c>
      <c r="AS143" s="18">
        <f t="shared" ca="1" si="24"/>
        <v>0</v>
      </c>
      <c r="AT143" s="18">
        <f t="shared" ca="1" si="24"/>
        <v>0</v>
      </c>
      <c r="AU143" s="18">
        <f t="shared" ca="1" si="24"/>
        <v>0</v>
      </c>
    </row>
    <row r="144" spans="2:47" x14ac:dyDescent="0.15">
      <c r="B144">
        <v>4.0910000000000002</v>
      </c>
      <c r="C144">
        <v>5</v>
      </c>
      <c r="D144" s="18">
        <v>-6.6109999999999997E-3</v>
      </c>
      <c r="E144" s="18">
        <v>-0.21360000000000001</v>
      </c>
      <c r="F144" s="18">
        <v>2.177</v>
      </c>
      <c r="G144" s="18">
        <v>0.2984</v>
      </c>
      <c r="H144" s="18">
        <v>0.2445</v>
      </c>
      <c r="I144" s="18">
        <v>3.4279999999999999</v>
      </c>
      <c r="J144" s="18">
        <v>0.45229999999999998</v>
      </c>
      <c r="K144" s="18">
        <v>-0.31180000000000002</v>
      </c>
      <c r="L144" s="18">
        <v>4.399</v>
      </c>
      <c r="M144" s="18">
        <v>0.1857</v>
      </c>
      <c r="O144" s="18">
        <f>MAX(MIN(Angle!A157,AngMuon!$P$3),AngMuon!$P$2)</f>
        <v>17901</v>
      </c>
      <c r="P144" s="18">
        <f t="shared" ca="1" si="19"/>
        <v>2.1527292770872307E-4</v>
      </c>
      <c r="Q144" s="18">
        <f t="shared" ca="1" si="19"/>
        <v>0</v>
      </c>
      <c r="R144" s="18">
        <f t="shared" ca="1" si="19"/>
        <v>1.0160316864689378E-6</v>
      </c>
      <c r="S144" s="18">
        <f t="shared" ca="1" si="19"/>
        <v>0</v>
      </c>
      <c r="T144" s="18">
        <f ca="1">MAX(-P144+MIN(P144,AngCal!$B$30),T$11+T$12/(1+EXP((T$13-LOG10($O144))/T$14))+T$15/(1+EXP((T$16-LOG10($O144))/T$17))+T$18/(1+EXP((T$19-LOG10($O144))/T$20)))</f>
        <v>0</v>
      </c>
      <c r="U144" s="18">
        <f ca="1">MAX(-Q144+MIN(Q144,AngCal!$B$30),U$11+U$12/(1+EXP((U$13-LOG10($O144))/U$14))+U$15/(1+EXP((U$16-LOG10($O144))/U$17))+U$18/(1+EXP((U$19-LOG10($O144))/U$20)))</f>
        <v>0</v>
      </c>
      <c r="V144" s="18">
        <f ca="1">MAX(-R144+MIN(R144,AngCal!$B$30),V$11+V$12/(1+EXP((V$13-LOG10($O144))/V$14))+V$15/(1+EXP((V$16-LOG10($O144))/V$17))+V$18/(1+EXP((V$19-LOG10($O144))/V$20)))</f>
        <v>8.4166428051916931E-8</v>
      </c>
      <c r="W144" s="18">
        <f ca="1">MAX(-S144+MIN(S144,AngCal!$B$30),W$11+W$12/(1+EXP((W$13-LOG10($O144))/W$14))+W$15/(1+EXP((W$16-LOG10($O144))/W$17))+W$18/(1+EXP((W$19-LOG10($O144))/W$20)))</f>
        <v>5.9625498331399365E-6</v>
      </c>
      <c r="X144" s="18">
        <f t="shared" ca="1" si="20"/>
        <v>0.64421065117478682</v>
      </c>
      <c r="Y144" s="18">
        <f t="shared" ca="1" si="20"/>
        <v>0.67288988506183178</v>
      </c>
      <c r="Z144" s="18">
        <f t="shared" ca="1" si="20"/>
        <v>1</v>
      </c>
      <c r="AA144" s="18">
        <f t="shared" ca="1" si="20"/>
        <v>1.1089979649416015</v>
      </c>
      <c r="AB144" s="18">
        <f t="shared" ca="1" si="21"/>
        <v>0</v>
      </c>
      <c r="AC144" s="18">
        <f t="shared" ca="1" si="21"/>
        <v>0</v>
      </c>
      <c r="AD144" s="18">
        <f t="shared" ca="1" si="21"/>
        <v>0</v>
      </c>
      <c r="AE144" s="18">
        <f t="shared" ca="1" si="21"/>
        <v>0</v>
      </c>
      <c r="AF144" s="18">
        <f ca="1">MAX(-AB144+MIN(AB144,AngCal!$B$30),AF$11+AF$12/(1+EXP((AF$13-LOG10($O144))/AF$14))+AF$15/(1+EXP((AF$16-LOG10($O144))/AF$17))+AF$18/(1+EXP((AF$19-LOG10($O144))/AF$20)))</f>
        <v>0.29263837535382797</v>
      </c>
      <c r="AG144" s="18">
        <f ca="1">MAX(-AC144+MIN(AC144,AngCal!$B$30),AG$11+AG$12/(1+EXP((AG$13-LOG10($O144))/AG$14))+AG$15/(1+EXP((AG$16-LOG10($O144))/AG$17))+AG$18/(1+EXP((AG$19-LOG10($O144))/AG$20)))</f>
        <v>0.29282693396959569</v>
      </c>
      <c r="AH144" s="18">
        <f ca="1">MAX(-AD144+MIN(AD144,AngCal!$B$30),AH$11+AH$12/(1+EXP((AH$13-LOG10($O144))/AH$14))+AH$15/(1+EXP((AH$16-LOG10($O144))/AH$17))+AH$18/(1+EXP((AH$19-LOG10($O144))/AH$20)))</f>
        <v>0.30155789305509884</v>
      </c>
      <c r="AI144" s="18">
        <f ca="1">MAX(-AE144+MIN(AE144,AngCal!$B$30),AI$11+AI$12/(1+EXP((AI$13-LOG10($O144))/AI$14))+AI$15/(1+EXP((AI$16-LOG10($O144))/AI$17))+AI$18/(1+EXP((AI$19-LOG10($O144))/AI$20)))</f>
        <v>0.3052470428670071</v>
      </c>
      <c r="AJ144" s="18">
        <f t="shared" ca="1" si="22"/>
        <v>0.81402270798722465</v>
      </c>
      <c r="AK144" s="18">
        <f t="shared" ca="1" si="22"/>
        <v>0.80785718792780969</v>
      </c>
      <c r="AL144" s="18">
        <f t="shared" ca="1" si="22"/>
        <v>0.83338635291763064</v>
      </c>
      <c r="AM144" s="18">
        <f t="shared" ca="1" si="22"/>
        <v>0.82544092406986969</v>
      </c>
      <c r="AN144" s="18">
        <f t="shared" ca="1" si="23"/>
        <v>1</v>
      </c>
      <c r="AO144" s="18">
        <f t="shared" ca="1" si="23"/>
        <v>1</v>
      </c>
      <c r="AP144" s="18">
        <f t="shared" ca="1" si="23"/>
        <v>1</v>
      </c>
      <c r="AQ144" s="18">
        <f t="shared" ca="1" si="23"/>
        <v>1</v>
      </c>
      <c r="AR144" s="18">
        <f t="shared" ca="1" si="24"/>
        <v>0</v>
      </c>
      <c r="AS144" s="18">
        <f t="shared" ca="1" si="24"/>
        <v>0</v>
      </c>
      <c r="AT144" s="18">
        <f t="shared" ca="1" si="24"/>
        <v>0</v>
      </c>
      <c r="AU144" s="18">
        <f t="shared" ca="1" si="24"/>
        <v>0</v>
      </c>
    </row>
    <row r="145" spans="2:47" x14ac:dyDescent="0.15">
      <c r="B145">
        <v>4.0910000000000002</v>
      </c>
      <c r="C145">
        <v>7</v>
      </c>
      <c r="D145" s="18">
        <v>-0.14000000000000001</v>
      </c>
      <c r="E145" s="18">
        <v>1.673</v>
      </c>
      <c r="F145" s="18">
        <v>4.47</v>
      </c>
      <c r="G145" s="18">
        <v>1.5649999999999999</v>
      </c>
      <c r="H145" s="18">
        <v>-0.59199999999999997</v>
      </c>
      <c r="I145" s="18">
        <v>4.42</v>
      </c>
      <c r="J145" s="18">
        <v>0.2382</v>
      </c>
      <c r="K145" s="18">
        <v>-0.55859999999999999</v>
      </c>
      <c r="L145" s="18">
        <v>2.21</v>
      </c>
      <c r="M145" s="18">
        <v>0.4819</v>
      </c>
      <c r="O145" s="18">
        <f>MAX(MIN(Angle!A158,AngMuon!$P$3),AngMuon!$P$2)</f>
        <v>22536</v>
      </c>
      <c r="P145" s="18">
        <f t="shared" ca="1" si="19"/>
        <v>2.0235432775780448E-4</v>
      </c>
      <c r="Q145" s="18">
        <f t="shared" ca="1" si="19"/>
        <v>0</v>
      </c>
      <c r="R145" s="18">
        <f t="shared" ca="1" si="19"/>
        <v>1.0095310125374929E-6</v>
      </c>
      <c r="S145" s="18">
        <f t="shared" ca="1" si="19"/>
        <v>0</v>
      </c>
      <c r="T145" s="18">
        <f ca="1">MAX(-P145+MIN(P145,AngCal!$B$30),T$11+T$12/(1+EXP((T$13-LOG10($O145))/T$14))+T$15/(1+EXP((T$16-LOG10($O145))/T$17))+T$18/(1+EXP((T$19-LOG10($O145))/T$20)))</f>
        <v>0</v>
      </c>
      <c r="U145" s="18">
        <f ca="1">MAX(-Q145+MIN(Q145,AngCal!$B$30),U$11+U$12/(1+EXP((U$13-LOG10($O145))/U$14))+U$15/(1+EXP((U$16-LOG10($O145))/U$17))+U$18/(1+EXP((U$19-LOG10($O145))/U$20)))</f>
        <v>0</v>
      </c>
      <c r="V145" s="18">
        <f ca="1">MAX(-R145+MIN(R145,AngCal!$B$30),V$11+V$12/(1+EXP((V$13-LOG10($O145))/V$14))+V$15/(1+EXP((V$16-LOG10($O145))/V$17))+V$18/(1+EXP((V$19-LOG10($O145))/V$20)))</f>
        <v>1.7969007033496673E-7</v>
      </c>
      <c r="W145" s="18">
        <f ca="1">MAX(-S145+MIN(S145,AngCal!$B$30),W$11+W$12/(1+EXP((W$13-LOG10($O145))/W$14))+W$15/(1+EXP((W$16-LOG10($O145))/W$17))+W$18/(1+EXP((W$19-LOG10($O145))/W$20)))</f>
        <v>4.7825957885253359E-6</v>
      </c>
      <c r="X145" s="18">
        <f t="shared" ca="1" si="20"/>
        <v>0.64421068078199784</v>
      </c>
      <c r="Y145" s="18">
        <f t="shared" ca="1" si="20"/>
        <v>0.67288988506184089</v>
      </c>
      <c r="Z145" s="18">
        <f t="shared" ca="1" si="20"/>
        <v>1</v>
      </c>
      <c r="AA145" s="18">
        <f t="shared" ca="1" si="20"/>
        <v>1.1089979661460614</v>
      </c>
      <c r="AB145" s="18">
        <f t="shared" ca="1" si="21"/>
        <v>0</v>
      </c>
      <c r="AC145" s="18">
        <f t="shared" ca="1" si="21"/>
        <v>0</v>
      </c>
      <c r="AD145" s="18">
        <f t="shared" ca="1" si="21"/>
        <v>0</v>
      </c>
      <c r="AE145" s="18">
        <f t="shared" ca="1" si="21"/>
        <v>0</v>
      </c>
      <c r="AF145" s="18">
        <f ca="1">MAX(-AB145+MIN(AB145,AngCal!$B$30),AF$11+AF$12/(1+EXP((AF$13-LOG10($O145))/AF$14))+AF$15/(1+EXP((AF$16-LOG10($O145))/AF$17))+AF$18/(1+EXP((AF$19-LOG10($O145))/AF$20)))</f>
        <v>0.2742728045784304</v>
      </c>
      <c r="AG145" s="18">
        <f ca="1">MAX(-AC145+MIN(AC145,AngCal!$B$30),AG$11+AG$12/(1+EXP((AG$13-LOG10($O145))/AG$14))+AG$15/(1+EXP((AG$16-LOG10($O145))/AG$17))+AG$18/(1+EXP((AG$19-LOG10($O145))/AG$20)))</f>
        <v>0.2744460186884039</v>
      </c>
      <c r="AH145" s="18">
        <f ca="1">MAX(-AD145+MIN(AD145,AngCal!$B$30),AH$11+AH$12/(1+EXP((AH$13-LOG10($O145))/AH$14))+AH$15/(1+EXP((AH$16-LOG10($O145))/AH$17))+AH$18/(1+EXP((AH$19-LOG10($O145))/AH$20)))</f>
        <v>0.28491822896330088</v>
      </c>
      <c r="AI145" s="18">
        <f ca="1">MAX(-AE145+MIN(AE145,AngCal!$B$30),AI$11+AI$12/(1+EXP((AI$13-LOG10($O145))/AI$14))+AI$15/(1+EXP((AI$16-LOG10($O145))/AI$17))+AI$18/(1+EXP((AI$19-LOG10($O145))/AI$20)))</f>
        <v>0.2891304163288867</v>
      </c>
      <c r="AJ145" s="18">
        <f t="shared" ca="1" si="22"/>
        <v>0.76055550602315025</v>
      </c>
      <c r="AK145" s="18">
        <f t="shared" ca="1" si="22"/>
        <v>0.7570219560963739</v>
      </c>
      <c r="AL145" s="18">
        <f t="shared" ca="1" si="22"/>
        <v>0.78167574987561428</v>
      </c>
      <c r="AM145" s="18">
        <f t="shared" ca="1" si="22"/>
        <v>0.76436516049480618</v>
      </c>
      <c r="AN145" s="18">
        <f t="shared" ca="1" si="23"/>
        <v>1</v>
      </c>
      <c r="AO145" s="18">
        <f t="shared" ca="1" si="23"/>
        <v>1</v>
      </c>
      <c r="AP145" s="18">
        <f t="shared" ca="1" si="23"/>
        <v>1</v>
      </c>
      <c r="AQ145" s="18">
        <f t="shared" ca="1" si="23"/>
        <v>1</v>
      </c>
      <c r="AR145" s="18">
        <f t="shared" ca="1" si="24"/>
        <v>0</v>
      </c>
      <c r="AS145" s="18">
        <f t="shared" ca="1" si="24"/>
        <v>0</v>
      </c>
      <c r="AT145" s="18">
        <f t="shared" ca="1" si="24"/>
        <v>0</v>
      </c>
      <c r="AU145" s="18">
        <f t="shared" ca="1" si="24"/>
        <v>0</v>
      </c>
    </row>
    <row r="146" spans="2:47" x14ac:dyDescent="0.15">
      <c r="B146">
        <v>4.0910000000000002</v>
      </c>
      <c r="C146">
        <v>10</v>
      </c>
      <c r="D146" s="18">
        <v>-4.8799999999999998E-3</v>
      </c>
      <c r="E146" s="18">
        <v>-0.21279999999999999</v>
      </c>
      <c r="F146" s="18">
        <v>2.2639999999999998</v>
      </c>
      <c r="G146" s="18">
        <v>0.33350000000000002</v>
      </c>
      <c r="H146" s="18">
        <v>0.2994</v>
      </c>
      <c r="I146" s="18">
        <v>3.4969999999999999</v>
      </c>
      <c r="J146" s="18">
        <v>0.35210000000000002</v>
      </c>
      <c r="K146" s="18">
        <v>-0.47570000000000001</v>
      </c>
      <c r="L146" s="18">
        <v>4.4720000000000004</v>
      </c>
      <c r="M146" s="18">
        <v>0.32369999999999999</v>
      </c>
      <c r="O146" s="18">
        <f>MAX(MIN(Angle!A159,AngMuon!$P$3),AngMuon!$P$2)</f>
        <v>28371</v>
      </c>
      <c r="P146" s="18">
        <f t="shared" ca="1" si="19"/>
        <v>1.9009512328277845E-4</v>
      </c>
      <c r="Q146" s="18">
        <f t="shared" ca="1" si="19"/>
        <v>0</v>
      </c>
      <c r="R146" s="18">
        <f t="shared" ca="1" si="19"/>
        <v>1.0056663369045933E-6</v>
      </c>
      <c r="S146" s="18">
        <f t="shared" ca="1" si="19"/>
        <v>0</v>
      </c>
      <c r="T146" s="18">
        <f ca="1">MAX(-P146+MIN(P146,AngCal!$B$30),T$11+T$12/(1+EXP((T$13-LOG10($O146))/T$14))+T$15/(1+EXP((T$16-LOG10($O146))/T$17))+T$18/(1+EXP((T$19-LOG10($O146))/T$20)))</f>
        <v>0</v>
      </c>
      <c r="U146" s="18">
        <f ca="1">MAX(-Q146+MIN(Q146,AngCal!$B$30),U$11+U$12/(1+EXP((U$13-LOG10($O146))/U$14))+U$15/(1+EXP((U$16-LOG10($O146))/U$17))+U$18/(1+EXP((U$19-LOG10($O146))/U$20)))</f>
        <v>0</v>
      </c>
      <c r="V146" s="18">
        <f ca="1">MAX(-R146+MIN(R146,AngCal!$B$30),V$11+V$12/(1+EXP((V$13-LOG10($O146))/V$14))+V$15/(1+EXP((V$16-LOG10($O146))/V$17))+V$18/(1+EXP((V$19-LOG10($O146))/V$20)))</f>
        <v>2.4632396454548136E-7</v>
      </c>
      <c r="W146" s="18">
        <f ca="1">MAX(-S146+MIN(S146,AngCal!$B$30),W$11+W$12/(1+EXP((W$13-LOG10($O146))/W$14))+W$15/(1+EXP((W$16-LOG10($O146))/W$17))+W$18/(1+EXP((W$19-LOG10($O146))/W$20)))</f>
        <v>3.8825048215007651E-6</v>
      </c>
      <c r="X146" s="18">
        <f t="shared" ca="1" si="20"/>
        <v>0.6442107052023448</v>
      </c>
      <c r="Y146" s="18">
        <f t="shared" ca="1" si="20"/>
        <v>0.67288988506184555</v>
      </c>
      <c r="Z146" s="18">
        <f t="shared" ca="1" si="20"/>
        <v>1</v>
      </c>
      <c r="AA146" s="18">
        <f t="shared" ca="1" si="20"/>
        <v>1.1089979672124965</v>
      </c>
      <c r="AB146" s="18">
        <f t="shared" ca="1" si="21"/>
        <v>0</v>
      </c>
      <c r="AC146" s="18">
        <f t="shared" ca="1" si="21"/>
        <v>0</v>
      </c>
      <c r="AD146" s="18">
        <f t="shared" ca="1" si="21"/>
        <v>0</v>
      </c>
      <c r="AE146" s="18">
        <f t="shared" ca="1" si="21"/>
        <v>0</v>
      </c>
      <c r="AF146" s="18">
        <f ca="1">MAX(-AB146+MIN(AB146,AngCal!$B$30),AF$11+AF$12/(1+EXP((AF$13-LOG10($O146))/AF$14))+AF$15/(1+EXP((AF$16-LOG10($O146))/AF$17))+AF$18/(1+EXP((AF$19-LOG10($O146))/AF$20)))</f>
        <v>0.25824532728246563</v>
      </c>
      <c r="AG146" s="18">
        <f ca="1">MAX(-AC146+MIN(AC146,AngCal!$B$30),AG$11+AG$12/(1+EXP((AG$13-LOG10($O146))/AG$14))+AG$15/(1+EXP((AG$16-LOG10($O146))/AG$17))+AG$18/(1+EXP((AG$19-LOG10($O146))/AG$20)))</f>
        <v>0.25849128950411648</v>
      </c>
      <c r="AH146" s="18">
        <f ca="1">MAX(-AD146+MIN(AD146,AngCal!$B$30),AH$11+AH$12/(1+EXP((AH$13-LOG10($O146))/AH$14))+AH$15/(1+EXP((AH$16-LOG10($O146))/AH$17))+AH$18/(1+EXP((AH$19-LOG10($O146))/AH$20)))</f>
        <v>0.26988776409583809</v>
      </c>
      <c r="AI146" s="18">
        <f ca="1">MAX(-AE146+MIN(AE146,AngCal!$B$30),AI$11+AI$12/(1+EXP((AI$13-LOG10($O146))/AI$14))+AI$15/(1+EXP((AI$16-LOG10($O146))/AI$17))+AI$18/(1+EXP((AI$19-LOG10($O146))/AI$20)))</f>
        <v>0.27391965639578542</v>
      </c>
      <c r="AJ146" s="18">
        <f t="shared" ca="1" si="22"/>
        <v>0.72202660097177807</v>
      </c>
      <c r="AK146" s="18">
        <f t="shared" ca="1" si="22"/>
        <v>0.71904969854733902</v>
      </c>
      <c r="AL146" s="18">
        <f t="shared" ca="1" si="22"/>
        <v>0.74258824941875579</v>
      </c>
      <c r="AM146" s="18">
        <f t="shared" ca="1" si="22"/>
        <v>0.72253061371288863</v>
      </c>
      <c r="AN146" s="18">
        <f t="shared" ca="1" si="23"/>
        <v>1</v>
      </c>
      <c r="AO146" s="18">
        <f t="shared" ca="1" si="23"/>
        <v>1</v>
      </c>
      <c r="AP146" s="18">
        <f t="shared" ca="1" si="23"/>
        <v>1</v>
      </c>
      <c r="AQ146" s="18">
        <f t="shared" ca="1" si="23"/>
        <v>1</v>
      </c>
      <c r="AR146" s="18">
        <f t="shared" ca="1" si="24"/>
        <v>0</v>
      </c>
      <c r="AS146" s="18">
        <f t="shared" ca="1" si="24"/>
        <v>0</v>
      </c>
      <c r="AT146" s="18">
        <f t="shared" ca="1" si="24"/>
        <v>0</v>
      </c>
      <c r="AU146" s="18">
        <f t="shared" ca="1" si="24"/>
        <v>0</v>
      </c>
    </row>
    <row r="147" spans="2:47" x14ac:dyDescent="0.15">
      <c r="B147">
        <v>4.0910000000000002</v>
      </c>
      <c r="C147">
        <v>15</v>
      </c>
      <c r="D147" s="18">
        <v>-9.6749999999999996E-3</v>
      </c>
      <c r="E147" s="18">
        <v>-0.2172</v>
      </c>
      <c r="F147" s="18">
        <v>2.2989999999999999</v>
      </c>
      <c r="G147" s="18">
        <v>0.32829999999999998</v>
      </c>
      <c r="H147" s="18">
        <v>0.29570000000000002</v>
      </c>
      <c r="I147" s="18">
        <v>3.5219999999999998</v>
      </c>
      <c r="J147" s="18">
        <v>0.4299</v>
      </c>
      <c r="K147" s="18">
        <v>-0.36940000000000001</v>
      </c>
      <c r="L147" s="18">
        <v>4.3819999999999997</v>
      </c>
      <c r="M147" s="18">
        <v>0.21890000000000001</v>
      </c>
      <c r="O147" s="18">
        <f>MAX(MIN(Angle!A160,AngMuon!$P$3),AngMuon!$P$2)</f>
        <v>35717</v>
      </c>
      <c r="P147" s="18">
        <f t="shared" ca="1" si="19"/>
        <v>1.7847654498463414E-4</v>
      </c>
      <c r="Q147" s="18">
        <f t="shared" ca="1" si="19"/>
        <v>0</v>
      </c>
      <c r="R147" s="18">
        <f t="shared" ca="1" si="19"/>
        <v>1.0033686804961431E-6</v>
      </c>
      <c r="S147" s="18">
        <f t="shared" ca="1" si="19"/>
        <v>0</v>
      </c>
      <c r="T147" s="18">
        <f ca="1">MAX(-P147+MIN(P147,AngCal!$B$30),T$11+T$12/(1+EXP((T$13-LOG10($O147))/T$14))+T$15/(1+EXP((T$16-LOG10($O147))/T$17))+T$18/(1+EXP((T$19-LOG10($O147))/T$20)))</f>
        <v>0</v>
      </c>
      <c r="U147" s="18">
        <f ca="1">MAX(-Q147+MIN(Q147,AngCal!$B$30),U$11+U$12/(1+EXP((U$13-LOG10($O147))/U$14))+U$15/(1+EXP((U$16-LOG10($O147))/U$17))+U$18/(1+EXP((U$19-LOG10($O147))/U$20)))</f>
        <v>0</v>
      </c>
      <c r="V147" s="18">
        <f ca="1">MAX(-R147+MIN(R147,AngCal!$B$30),V$11+V$12/(1+EXP((V$13-LOG10($O147))/V$14))+V$15/(1+EXP((V$16-LOG10($O147))/V$17))+V$18/(1+EXP((V$19-LOG10($O147))/V$20)))</f>
        <v>2.9280616500003409E-7</v>
      </c>
      <c r="W147" s="18">
        <f ca="1">MAX(-S147+MIN(S147,AngCal!$B$30),W$11+W$12/(1+EXP((W$13-LOG10($O147))/W$14))+W$15/(1+EXP((W$16-LOG10($O147))/W$17))+W$18/(1+EXP((W$19-LOG10($O147))/W$20)))</f>
        <v>3.1961593046844761E-6</v>
      </c>
      <c r="X147" s="18">
        <f t="shared" ca="1" si="20"/>
        <v>0.64421072529831658</v>
      </c>
      <c r="Y147" s="18">
        <f t="shared" ca="1" si="20"/>
        <v>0.67288988506184788</v>
      </c>
      <c r="Z147" s="18">
        <f t="shared" ca="1" si="20"/>
        <v>1</v>
      </c>
      <c r="AA147" s="18">
        <f t="shared" ca="1" si="20"/>
        <v>1.1089979681566349</v>
      </c>
      <c r="AB147" s="18">
        <f t="shared" ca="1" si="21"/>
        <v>0</v>
      </c>
      <c r="AC147" s="18">
        <f t="shared" ca="1" si="21"/>
        <v>0</v>
      </c>
      <c r="AD147" s="18">
        <f t="shared" ca="1" si="21"/>
        <v>0</v>
      </c>
      <c r="AE147" s="18">
        <f t="shared" ca="1" si="21"/>
        <v>0</v>
      </c>
      <c r="AF147" s="18">
        <f ca="1">MAX(-AB147+MIN(AB147,AngCal!$B$30),AF$11+AF$12/(1+EXP((AF$13-LOG10($O147))/AF$14))+AF$15/(1+EXP((AF$16-LOG10($O147))/AF$17))+AF$18/(1+EXP((AF$19-LOG10($O147))/AF$20)))</f>
        <v>0.24499750790776487</v>
      </c>
      <c r="AG147" s="18">
        <f ca="1">MAX(-AC147+MIN(AC147,AngCal!$B$30),AG$11+AG$12/(1+EXP((AG$13-LOG10($O147))/AG$14))+AG$15/(1+EXP((AG$16-LOG10($O147))/AG$17))+AG$18/(1+EXP((AG$19-LOG10($O147))/AG$20)))</f>
        <v>0.24536909640886373</v>
      </c>
      <c r="AH147" s="18">
        <f ca="1">MAX(-AD147+MIN(AD147,AngCal!$B$30),AH$11+AH$12/(1+EXP((AH$13-LOG10($O147))/AH$14))+AH$15/(1+EXP((AH$16-LOG10($O147))/AH$17))+AH$18/(1+EXP((AH$19-LOG10($O147))/AH$20)))</f>
        <v>0.25645834173239695</v>
      </c>
      <c r="AI147" s="18">
        <f ca="1">MAX(-AE147+MIN(AE147,AngCal!$B$30),AI$11+AI$12/(1+EXP((AI$13-LOG10($O147))/AI$14))+AI$15/(1+EXP((AI$16-LOG10($O147))/AI$17))+AI$18/(1+EXP((AI$19-LOG10($O147))/AI$20)))</f>
        <v>0.25960517348803003</v>
      </c>
      <c r="AJ147" s="18">
        <f t="shared" ca="1" si="22"/>
        <v>0.69527088585507824</v>
      </c>
      <c r="AK147" s="18">
        <f t="shared" ca="1" si="22"/>
        <v>0.6907497205333285</v>
      </c>
      <c r="AL147" s="18">
        <f t="shared" ca="1" si="22"/>
        <v>0.71293292958041166</v>
      </c>
      <c r="AM147" s="18">
        <f t="shared" ca="1" si="22"/>
        <v>0.69710819440327587</v>
      </c>
      <c r="AN147" s="18">
        <f t="shared" ca="1" si="23"/>
        <v>1</v>
      </c>
      <c r="AO147" s="18">
        <f t="shared" ca="1" si="23"/>
        <v>1</v>
      </c>
      <c r="AP147" s="18">
        <f t="shared" ca="1" si="23"/>
        <v>1</v>
      </c>
      <c r="AQ147" s="18">
        <f t="shared" ca="1" si="23"/>
        <v>1</v>
      </c>
      <c r="AR147" s="18">
        <f t="shared" ca="1" si="24"/>
        <v>0</v>
      </c>
      <c r="AS147" s="18">
        <f t="shared" ca="1" si="24"/>
        <v>0</v>
      </c>
      <c r="AT147" s="18">
        <f t="shared" ca="1" si="24"/>
        <v>0</v>
      </c>
      <c r="AU147" s="18">
        <f t="shared" ca="1" si="24"/>
        <v>0</v>
      </c>
    </row>
    <row r="148" spans="2:47" x14ac:dyDescent="0.15">
      <c r="B148">
        <v>4.0910000000000002</v>
      </c>
      <c r="C148">
        <v>20</v>
      </c>
      <c r="D148" s="18">
        <v>-7.9560000000000006E-2</v>
      </c>
      <c r="E148" s="18">
        <v>0.43070000000000003</v>
      </c>
      <c r="F148" s="18">
        <v>3.496</v>
      </c>
      <c r="G148" s="18">
        <v>0.25030000000000002</v>
      </c>
      <c r="H148" s="18">
        <v>1.022</v>
      </c>
      <c r="I148" s="18">
        <v>3.7389999999999999</v>
      </c>
      <c r="J148" s="18">
        <v>1.669</v>
      </c>
      <c r="K148" s="18">
        <v>-2.1720000000000002</v>
      </c>
      <c r="L148" s="18">
        <v>4.3609999999999998</v>
      </c>
      <c r="M148" s="18">
        <v>1.127</v>
      </c>
      <c r="O148" s="18">
        <f>MAX(MIN(Angle!A161,AngMuon!$P$3),AngMuon!$P$2)</f>
        <v>44965</v>
      </c>
      <c r="P148" s="18">
        <f t="shared" ca="1" si="19"/>
        <v>1.6747899618170005E-4</v>
      </c>
      <c r="Q148" s="18">
        <f t="shared" ca="1" si="19"/>
        <v>0</v>
      </c>
      <c r="R148" s="18">
        <f t="shared" ca="1" si="19"/>
        <v>1.0020027129613134E-6</v>
      </c>
      <c r="S148" s="18">
        <f t="shared" ca="1" si="19"/>
        <v>0</v>
      </c>
      <c r="T148" s="18">
        <f ca="1">MAX(-P148+MIN(P148,AngCal!$B$30),T$11+T$12/(1+EXP((T$13-LOG10($O148))/T$14))+T$15/(1+EXP((T$16-LOG10($O148))/T$17))+T$18/(1+EXP((T$19-LOG10($O148))/T$20)))</f>
        <v>0</v>
      </c>
      <c r="U148" s="18">
        <f ca="1">MAX(-Q148+MIN(Q148,AngCal!$B$30),U$11+U$12/(1+EXP((U$13-LOG10($O148))/U$14))+U$15/(1+EXP((U$16-LOG10($O148))/U$17))+U$18/(1+EXP((U$19-LOG10($O148))/U$20)))</f>
        <v>0</v>
      </c>
      <c r="V148" s="18">
        <f ca="1">MAX(-R148+MIN(R148,AngCal!$B$30),V$11+V$12/(1+EXP((V$13-LOG10($O148))/V$14))+V$15/(1+EXP((V$16-LOG10($O148))/V$17))+V$18/(1+EXP((V$19-LOG10($O148))/V$20)))</f>
        <v>3.2522929878636003E-7</v>
      </c>
      <c r="W148" s="18">
        <f ca="1">MAX(-S148+MIN(S148,AngCal!$B$30),W$11+W$12/(1+EXP((W$13-LOG10($O148))/W$14))+W$15/(1+EXP((W$16-LOG10($O148))/W$17))+W$18/(1+EXP((W$19-LOG10($O148))/W$20)))</f>
        <v>2.6729907231220346E-6</v>
      </c>
      <c r="X148" s="18">
        <f t="shared" ca="1" si="20"/>
        <v>0.64421074180003313</v>
      </c>
      <c r="Y148" s="18">
        <f t="shared" ca="1" si="20"/>
        <v>0.67288988506184921</v>
      </c>
      <c r="Z148" s="18">
        <f t="shared" ca="1" si="20"/>
        <v>1</v>
      </c>
      <c r="AA148" s="18">
        <f t="shared" ca="1" si="20"/>
        <v>1.1089979689923719</v>
      </c>
      <c r="AB148" s="18">
        <f t="shared" ca="1" si="21"/>
        <v>9.2045065182169011E-4</v>
      </c>
      <c r="AC148" s="18">
        <f t="shared" ca="1" si="21"/>
        <v>5.5400755237997729E-4</v>
      </c>
      <c r="AD148" s="18">
        <f t="shared" ca="1" si="21"/>
        <v>0</v>
      </c>
      <c r="AE148" s="18">
        <f t="shared" ca="1" si="21"/>
        <v>0</v>
      </c>
      <c r="AF148" s="18">
        <f ca="1">MAX(-AB148+MIN(AB148,AngCal!$B$30),AF$11+AF$12/(1+EXP((AF$13-LOG10($O148))/AF$14))+AF$15/(1+EXP((AF$16-LOG10($O148))/AF$17))+AF$18/(1+EXP((AF$19-LOG10($O148))/AF$20)))</f>
        <v>0.23482877755531439</v>
      </c>
      <c r="AG148" s="18">
        <f ca="1">MAX(-AC148+MIN(AC148,AngCal!$B$30),AG$11+AG$12/(1+EXP((AG$13-LOG10($O148))/AG$14))+AG$15/(1+EXP((AG$16-LOG10($O148))/AG$17))+AG$18/(1+EXP((AG$19-LOG10($O148))/AG$20)))</f>
        <v>0.23533076637526307</v>
      </c>
      <c r="AH148" s="18">
        <f ca="1">MAX(-AD148+MIN(AD148,AngCal!$B$30),AH$11+AH$12/(1+EXP((AH$13-LOG10($O148))/AH$14))+AH$15/(1+EXP((AH$16-LOG10($O148))/AH$17))+AH$18/(1+EXP((AH$19-LOG10($O148))/AH$20)))</f>
        <v>0.24461310363643085</v>
      </c>
      <c r="AI148" s="18">
        <f ca="1">MAX(-AE148+MIN(AE148,AngCal!$B$30),AI$11+AI$12/(1+EXP((AI$13-LOG10($O148))/AI$14))+AI$15/(1+EXP((AI$16-LOG10($O148))/AI$17))+AI$18/(1+EXP((AI$19-LOG10($O148))/AI$20)))</f>
        <v>0.24620196664089569</v>
      </c>
      <c r="AJ148" s="18">
        <f t="shared" ca="1" si="22"/>
        <v>0.67561756212724322</v>
      </c>
      <c r="AK148" s="18">
        <f t="shared" ca="1" si="22"/>
        <v>0.66964198636148986</v>
      </c>
      <c r="AL148" s="18">
        <f t="shared" ca="1" si="22"/>
        <v>0.69014910206354374</v>
      </c>
      <c r="AM148" s="18">
        <f t="shared" ca="1" si="22"/>
        <v>0.68324613861808803</v>
      </c>
      <c r="AN148" s="18">
        <f t="shared" ca="1" si="23"/>
        <v>1</v>
      </c>
      <c r="AO148" s="18">
        <f t="shared" ca="1" si="23"/>
        <v>1</v>
      </c>
      <c r="AP148" s="18">
        <f t="shared" ca="1" si="23"/>
        <v>1</v>
      </c>
      <c r="AQ148" s="18">
        <f t="shared" ca="1" si="23"/>
        <v>1</v>
      </c>
      <c r="AR148" s="18">
        <f t="shared" ca="1" si="24"/>
        <v>0</v>
      </c>
      <c r="AS148" s="18">
        <f t="shared" ca="1" si="24"/>
        <v>0</v>
      </c>
      <c r="AT148" s="18">
        <f t="shared" ca="1" si="24"/>
        <v>0</v>
      </c>
      <c r="AU148" s="18">
        <f t="shared" ca="1" si="24"/>
        <v>0</v>
      </c>
    </row>
    <row r="149" spans="2:47" x14ac:dyDescent="0.15">
      <c r="B149">
        <v>9.5030000000000001</v>
      </c>
      <c r="C149">
        <v>1</v>
      </c>
      <c r="D149" s="18">
        <v>5.365E-3</v>
      </c>
      <c r="E149" s="18">
        <v>-0.18160000000000001</v>
      </c>
      <c r="F149" s="18">
        <v>2.0459999999999998</v>
      </c>
      <c r="G149" s="18">
        <v>0.31180000000000002</v>
      </c>
      <c r="H149" s="18">
        <v>0.2339</v>
      </c>
      <c r="I149" s="18">
        <v>3.2429999999999999</v>
      </c>
      <c r="J149" s="18">
        <v>0.37340000000000001</v>
      </c>
      <c r="K149" s="18">
        <v>-0.21379999999999999</v>
      </c>
      <c r="L149" s="18">
        <v>4.4880000000000004</v>
      </c>
      <c r="M149" s="18">
        <v>0.39660000000000001</v>
      </c>
      <c r="O149" s="18">
        <f>MAX(MIN(Angle!A162,AngMuon!$P$3),AngMuon!$P$2)</f>
        <v>56608</v>
      </c>
      <c r="P149" s="18">
        <f t="shared" ca="1" si="19"/>
        <v>1.5708066356882357E-4</v>
      </c>
      <c r="Q149" s="18">
        <f t="shared" ca="1" si="19"/>
        <v>0</v>
      </c>
      <c r="R149" s="18">
        <f t="shared" ca="1" si="19"/>
        <v>1.001190609672617E-6</v>
      </c>
      <c r="S149" s="18">
        <f t="shared" ca="1" si="19"/>
        <v>0</v>
      </c>
      <c r="T149" s="18">
        <f ca="1">MAX(-P149+MIN(P149,AngCal!$B$30),T$11+T$12/(1+EXP((T$13-LOG10($O149))/T$14))+T$15/(1+EXP((T$16-LOG10($O149))/T$17))+T$18/(1+EXP((T$19-LOG10($O149))/T$20)))</f>
        <v>0</v>
      </c>
      <c r="U149" s="18">
        <f ca="1">MAX(-Q149+MIN(Q149,AngCal!$B$30),U$11+U$12/(1+EXP((U$13-LOG10($O149))/U$14))+U$15/(1+EXP((U$16-LOG10($O149))/U$17))+U$18/(1+EXP((U$19-LOG10($O149))/U$20)))</f>
        <v>0</v>
      </c>
      <c r="V149" s="18">
        <f ca="1">MAX(-R149+MIN(R149,AngCal!$B$30),V$11+V$12/(1+EXP((V$13-LOG10($O149))/V$14))+V$15/(1+EXP((V$16-LOG10($O149))/V$17))+V$18/(1+EXP((V$19-LOG10($O149))/V$20)))</f>
        <v>3.4784627814905475E-7</v>
      </c>
      <c r="W149" s="18">
        <f ca="1">MAX(-S149+MIN(S149,AngCal!$B$30),W$11+W$12/(1+EXP((W$13-LOG10($O149))/W$14))+W$15/(1+EXP((W$16-LOG10($O149))/W$17))+W$18/(1+EXP((W$19-LOG10($O149))/W$20)))</f>
        <v>2.2742902583564387E-6</v>
      </c>
      <c r="X149" s="18">
        <f t="shared" ca="1" si="20"/>
        <v>0.64421075532466143</v>
      </c>
      <c r="Y149" s="18">
        <f t="shared" ca="1" si="20"/>
        <v>0.67288988506184988</v>
      </c>
      <c r="Z149" s="18">
        <f t="shared" ca="1" si="20"/>
        <v>1</v>
      </c>
      <c r="AA149" s="18">
        <f t="shared" ca="1" si="20"/>
        <v>1.1089979697321053</v>
      </c>
      <c r="AB149" s="18">
        <f t="shared" ca="1" si="21"/>
        <v>4.9814724053561382E-3</v>
      </c>
      <c r="AC149" s="18">
        <f t="shared" ca="1" si="21"/>
        <v>5.0643450758239561E-3</v>
      </c>
      <c r="AD149" s="18">
        <f t="shared" ca="1" si="21"/>
        <v>1.1202973206916669E-3</v>
      </c>
      <c r="AE149" s="18">
        <f t="shared" ca="1" si="21"/>
        <v>9.7066814171827692E-4</v>
      </c>
      <c r="AF149" s="18">
        <f ca="1">MAX(-AB149+MIN(AB149,AngCal!$B$30),AF$11+AF$12/(1+EXP((AF$13-LOG10($O149))/AF$14))+AF$15/(1+EXP((AF$16-LOG10($O149))/AF$17))+AF$18/(1+EXP((AF$19-LOG10($O149))/AF$20)))</f>
        <v>0.22787116343504854</v>
      </c>
      <c r="AG149" s="18">
        <f ca="1">MAX(-AC149+MIN(AC149,AngCal!$B$30),AG$11+AG$12/(1+EXP((AG$13-LOG10($O149))/AG$14))+AG$15/(1+EXP((AG$16-LOG10($O149))/AG$17))+AG$18/(1+EXP((AG$19-LOG10($O149))/AG$20)))</f>
        <v>0.22845795985328921</v>
      </c>
      <c r="AH149" s="18">
        <f ca="1">MAX(-AD149+MIN(AD149,AngCal!$B$30),AH$11+AH$12/(1+EXP((AH$13-LOG10($O149))/AH$14))+AH$15/(1+EXP((AH$16-LOG10($O149))/AH$17))+AH$18/(1+EXP((AH$19-LOG10($O149))/AH$20)))</f>
        <v>0.23432522217856722</v>
      </c>
      <c r="AI149" s="18">
        <f ca="1">MAX(-AE149+MIN(AE149,AngCal!$B$30),AI$11+AI$12/(1+EXP((AI$13-LOG10($O149))/AI$14))+AI$15/(1+EXP((AI$16-LOG10($O149))/AI$17))+AI$18/(1+EXP((AI$19-LOG10($O149))/AI$20)))</f>
        <v>0.23373352630346322</v>
      </c>
      <c r="AJ149" s="18">
        <f t="shared" ca="1" si="22"/>
        <v>0.65857467958168547</v>
      </c>
      <c r="AK149" s="18">
        <f t="shared" ca="1" si="22"/>
        <v>0.65389824048438328</v>
      </c>
      <c r="AL149" s="18">
        <f t="shared" ca="1" si="22"/>
        <v>0.67231601159954546</v>
      </c>
      <c r="AM149" s="18">
        <f t="shared" ca="1" si="22"/>
        <v>0.6740468437347763</v>
      </c>
      <c r="AN149" s="18">
        <f t="shared" ca="1" si="23"/>
        <v>1</v>
      </c>
      <c r="AO149" s="18">
        <f t="shared" ca="1" si="23"/>
        <v>1</v>
      </c>
      <c r="AP149" s="18">
        <f t="shared" ca="1" si="23"/>
        <v>1</v>
      </c>
      <c r="AQ149" s="18">
        <f t="shared" ca="1" si="23"/>
        <v>1</v>
      </c>
      <c r="AR149" s="18">
        <f t="shared" ca="1" si="24"/>
        <v>0</v>
      </c>
      <c r="AS149" s="18">
        <f t="shared" ca="1" si="24"/>
        <v>0</v>
      </c>
      <c r="AT149" s="18">
        <f t="shared" ca="1" si="24"/>
        <v>0</v>
      </c>
      <c r="AU149" s="18">
        <f t="shared" ca="1" si="24"/>
        <v>0</v>
      </c>
    </row>
    <row r="150" spans="2:47" x14ac:dyDescent="0.15">
      <c r="B150">
        <v>9.5030000000000001</v>
      </c>
      <c r="C150">
        <v>3</v>
      </c>
      <c r="D150" s="18">
        <v>2.9559999999999999E-3</v>
      </c>
      <c r="E150" s="18">
        <v>-0.18729999999999999</v>
      </c>
      <c r="F150" s="18">
        <v>2.077</v>
      </c>
      <c r="G150" s="18">
        <v>0.33069999999999999</v>
      </c>
      <c r="H150" s="18">
        <v>0.2079</v>
      </c>
      <c r="I150" s="18">
        <v>3.169</v>
      </c>
      <c r="J150" s="18">
        <v>0.37519999999999998</v>
      </c>
      <c r="K150" s="18">
        <v>-0.13159999999999999</v>
      </c>
      <c r="L150" s="18">
        <v>4.4160000000000004</v>
      </c>
      <c r="M150" s="18">
        <v>0.23910000000000001</v>
      </c>
      <c r="O150" s="18">
        <f>MAX(MIN(Angle!A163,AngMuon!$P$3),AngMuon!$P$2)</f>
        <v>71264</v>
      </c>
      <c r="P150" s="18">
        <f t="shared" ca="1" si="19"/>
        <v>1.4726060273868163E-4</v>
      </c>
      <c r="Q150" s="18">
        <f t="shared" ca="1" si="19"/>
        <v>0</v>
      </c>
      <c r="R150" s="18">
        <f t="shared" ca="1" si="19"/>
        <v>1.0007078553404478E-6</v>
      </c>
      <c r="S150" s="18">
        <f t="shared" ca="1" si="19"/>
        <v>0</v>
      </c>
      <c r="T150" s="18">
        <f ca="1">MAX(-P150+MIN(P150,AngCal!$B$30),T$11+T$12/(1+EXP((T$13-LOG10($O150))/T$14))+T$15/(1+EXP((T$16-LOG10($O150))/T$17))+T$18/(1+EXP((T$19-LOG10($O150))/T$20)))</f>
        <v>0</v>
      </c>
      <c r="U150" s="18">
        <f ca="1">MAX(-Q150+MIN(Q150,AngCal!$B$30),U$11+U$12/(1+EXP((U$13-LOG10($O150))/U$14))+U$15/(1+EXP((U$16-LOG10($O150))/U$17))+U$18/(1+EXP((U$19-LOG10($O150))/U$20)))</f>
        <v>0</v>
      </c>
      <c r="V150" s="18">
        <f ca="1">MAX(-R150+MIN(R150,AngCal!$B$30),V$11+V$12/(1+EXP((V$13-LOG10($O150))/V$14))+V$15/(1+EXP((V$16-LOG10($O150))/V$17))+V$18/(1+EXP((V$19-LOG10($O150))/V$20)))</f>
        <v>3.6362067950537411E-7</v>
      </c>
      <c r="W150" s="18">
        <f ca="1">MAX(-S150+MIN(S150,AngCal!$B$30),W$11+W$12/(1+EXP((W$13-LOG10($O150))/W$14))+W$15/(1+EXP((W$16-LOG10($O150))/W$17))+W$18/(1+EXP((W$19-LOG10($O150))/W$20)))</f>
        <v>1.9705469127368966E-6</v>
      </c>
      <c r="X150" s="18">
        <f t="shared" ca="1" si="20"/>
        <v>0.64421076638812724</v>
      </c>
      <c r="Y150" s="18">
        <f t="shared" ca="1" si="20"/>
        <v>0.67288988506185021</v>
      </c>
      <c r="Z150" s="18">
        <f t="shared" ca="1" si="20"/>
        <v>1</v>
      </c>
      <c r="AA150" s="18">
        <f t="shared" ca="1" si="20"/>
        <v>1.1089979703867094</v>
      </c>
      <c r="AB150" s="18">
        <f t="shared" ca="1" si="21"/>
        <v>7.6453370882697685E-3</v>
      </c>
      <c r="AC150" s="18">
        <f t="shared" ca="1" si="21"/>
        <v>8.0598756757730913E-3</v>
      </c>
      <c r="AD150" s="18">
        <f t="shared" ca="1" si="21"/>
        <v>5.3709189930873091E-3</v>
      </c>
      <c r="AE150" s="18">
        <f t="shared" ca="1" si="21"/>
        <v>5.3024722362011029E-3</v>
      </c>
      <c r="AF150" s="18">
        <f ca="1">MAX(-AB150+MIN(AB150,AngCal!$B$30),AF$11+AF$12/(1+EXP((AF$13-LOG10($O150))/AF$14))+AF$15/(1+EXP((AF$16-LOG10($O150))/AF$17))+AF$18/(1+EXP((AF$19-LOG10($O150))/AF$20)))</f>
        <v>0.22409297436775044</v>
      </c>
      <c r="AG150" s="18">
        <f ca="1">MAX(-AC150+MIN(AC150,AngCal!$B$30),AG$11+AG$12/(1+EXP((AG$13-LOG10($O150))/AG$14))+AG$15/(1+EXP((AG$16-LOG10($O150))/AG$17))+AG$18/(1+EXP((AG$19-LOG10($O150))/AG$20)))</f>
        <v>0.22467481646634946</v>
      </c>
      <c r="AH150" s="18">
        <f ca="1">MAX(-AD150+MIN(AD150,AngCal!$B$30),AH$11+AH$12/(1+EXP((AH$13-LOG10($O150))/AH$14))+AH$15/(1+EXP((AH$16-LOG10($O150))/AH$17))+AH$18/(1+EXP((AH$19-LOG10($O150))/AH$20)))</f>
        <v>0.22555973054738743</v>
      </c>
      <c r="AI150" s="18">
        <f ca="1">MAX(-AE150+MIN(AE150,AngCal!$B$30),AI$11+AI$12/(1+EXP((AI$13-LOG10($O150))/AI$14))+AI$15/(1+EXP((AI$16-LOG10($O150))/AI$17))+AI$18/(1+EXP((AI$19-LOG10($O150))/AI$20)))</f>
        <v>0.2222237550616924</v>
      </c>
      <c r="AJ150" s="18">
        <f t="shared" ca="1" si="22"/>
        <v>0.64168352272547735</v>
      </c>
      <c r="AK150" s="18">
        <f t="shared" ca="1" si="22"/>
        <v>0.64219877534379288</v>
      </c>
      <c r="AL150" s="18">
        <f t="shared" ca="1" si="22"/>
        <v>0.65805700746046814</v>
      </c>
      <c r="AM150" s="18">
        <f t="shared" ca="1" si="22"/>
        <v>0.66148156817395576</v>
      </c>
      <c r="AN150" s="18">
        <f t="shared" ca="1" si="23"/>
        <v>1</v>
      </c>
      <c r="AO150" s="18">
        <f t="shared" ca="1" si="23"/>
        <v>1</v>
      </c>
      <c r="AP150" s="18">
        <f t="shared" ca="1" si="23"/>
        <v>1</v>
      </c>
      <c r="AQ150" s="18">
        <f t="shared" ca="1" si="23"/>
        <v>1</v>
      </c>
      <c r="AR150" s="18">
        <f t="shared" ca="1" si="24"/>
        <v>0</v>
      </c>
      <c r="AS150" s="18">
        <f t="shared" ca="1" si="24"/>
        <v>0</v>
      </c>
      <c r="AT150" s="18">
        <f t="shared" ca="1" si="24"/>
        <v>0</v>
      </c>
      <c r="AU150" s="18">
        <f t="shared" ca="1" si="24"/>
        <v>0</v>
      </c>
    </row>
    <row r="151" spans="2:47" x14ac:dyDescent="0.15">
      <c r="B151">
        <v>9.5030000000000001</v>
      </c>
      <c r="C151">
        <v>5</v>
      </c>
      <c r="D151" s="18">
        <v>3.1540000000000002E-4</v>
      </c>
      <c r="E151" s="18">
        <v>-0.1719</v>
      </c>
      <c r="F151" s="18">
        <v>2.089</v>
      </c>
      <c r="G151" s="18">
        <v>0.32919999999999999</v>
      </c>
      <c r="H151" s="18">
        <v>0.21410000000000001</v>
      </c>
      <c r="I151" s="18">
        <v>3.2480000000000002</v>
      </c>
      <c r="J151" s="18">
        <v>0.34660000000000002</v>
      </c>
      <c r="K151" s="18">
        <v>-0.18959999999999999</v>
      </c>
      <c r="L151" s="18">
        <v>4.5019999999999998</v>
      </c>
      <c r="M151" s="18">
        <v>0.36880000000000002</v>
      </c>
      <c r="O151" s="18">
        <f>MAX(MIN(Angle!A164,AngMuon!$P$3),AngMuon!$P$2)</f>
        <v>89716</v>
      </c>
      <c r="P151" s="18">
        <f t="shared" ca="1" si="19"/>
        <v>1.3799394290863951E-4</v>
      </c>
      <c r="Q151" s="18">
        <f t="shared" ca="1" si="19"/>
        <v>0</v>
      </c>
      <c r="R151" s="18">
        <f t="shared" ca="1" si="19"/>
        <v>1.0004208264740612E-6</v>
      </c>
      <c r="S151" s="18">
        <f t="shared" ca="1" si="19"/>
        <v>0</v>
      </c>
      <c r="T151" s="18">
        <f ca="1">MAX(-P151+MIN(P151,AngCal!$B$30),T$11+T$12/(1+EXP((T$13-LOG10($O151))/T$14))+T$15/(1+EXP((T$16-LOG10($O151))/T$17))+T$18/(1+EXP((T$19-LOG10($O151))/T$20)))</f>
        <v>0</v>
      </c>
      <c r="U151" s="18">
        <f ca="1">MAX(-Q151+MIN(Q151,AngCal!$B$30),U$11+U$12/(1+EXP((U$13-LOG10($O151))/U$14))+U$15/(1+EXP((U$16-LOG10($O151))/U$17))+U$18/(1+EXP((U$19-LOG10($O151))/U$20)))</f>
        <v>0</v>
      </c>
      <c r="V151" s="18">
        <f ca="1">MAX(-R151+MIN(R151,AngCal!$B$30),V$11+V$12/(1+EXP((V$13-LOG10($O151))/V$14))+V$15/(1+EXP((V$16-LOG10($O151))/V$17))+V$18/(1+EXP((V$19-LOG10($O151))/V$20)))</f>
        <v>3.7462469070718291E-7</v>
      </c>
      <c r="W151" s="18">
        <f ca="1">MAX(-S151+MIN(S151,AngCal!$B$30),W$11+W$12/(1+EXP((W$13-LOG10($O151))/W$14))+W$15/(1+EXP((W$16-LOG10($O151))/W$17))+W$18/(1+EXP((W$19-LOG10($O151))/W$20)))</f>
        <v>1.7391375464748116E-6</v>
      </c>
      <c r="X151" s="18">
        <f t="shared" ca="1" si="20"/>
        <v>0.64421077542522864</v>
      </c>
      <c r="Y151" s="18">
        <f t="shared" ca="1" si="20"/>
        <v>0.67288988506185043</v>
      </c>
      <c r="Z151" s="18">
        <f t="shared" ca="1" si="20"/>
        <v>1</v>
      </c>
      <c r="AA151" s="18">
        <f t="shared" ca="1" si="20"/>
        <v>1.1089979709660391</v>
      </c>
      <c r="AB151" s="18">
        <f t="shared" ca="1" si="21"/>
        <v>9.0937135580036327E-3</v>
      </c>
      <c r="AC151" s="18">
        <f t="shared" ca="1" si="21"/>
        <v>9.6044883365945036E-3</v>
      </c>
      <c r="AD151" s="18">
        <f t="shared" ca="1" si="21"/>
        <v>8.7584423886916812E-3</v>
      </c>
      <c r="AE151" s="18">
        <f t="shared" ca="1" si="21"/>
        <v>8.1424479089900331E-3</v>
      </c>
      <c r="AF151" s="18">
        <f ca="1">MAX(-AB151+MIN(AB151,AngCal!$B$30),AF$11+AF$12/(1+EXP((AF$13-LOG10($O151))/AF$14))+AF$15/(1+EXP((AF$16-LOG10($O151))/AF$17))+AF$18/(1+EXP((AF$19-LOG10($O151))/AF$20)))</f>
        <v>0.22331764737297788</v>
      </c>
      <c r="AG151" s="18">
        <f ca="1">MAX(-AC151+MIN(AC151,AngCal!$B$30),AG$11+AG$12/(1+EXP((AG$13-LOG10($O151))/AG$14))+AG$15/(1+EXP((AG$16-LOG10($O151))/AG$17))+AG$18/(1+EXP((AG$19-LOG10($O151))/AG$20)))</f>
        <v>0.22377217758283652</v>
      </c>
      <c r="AH151" s="18">
        <f ca="1">MAX(-AD151+MIN(AD151,AngCal!$B$30),AH$11+AH$12/(1+EXP((AH$13-LOG10($O151))/AH$14))+AH$15/(1+EXP((AH$16-LOG10($O151))/AH$17))+AH$18/(1+EXP((AH$19-LOG10($O151))/AH$20)))</f>
        <v>0.21826740760682006</v>
      </c>
      <c r="AI151" s="18">
        <f ca="1">MAX(-AE151+MIN(AE151,AngCal!$B$30),AI$11+AI$12/(1+EXP((AI$13-LOG10($O151))/AI$14))+AI$15/(1+EXP((AI$16-LOG10($O151))/AI$17))+AI$18/(1+EXP((AI$19-LOG10($O151))/AI$20)))</f>
        <v>0.21168304990550657</v>
      </c>
      <c r="AJ151" s="18">
        <f t="shared" ca="1" si="22"/>
        <v>0.62463778455244068</v>
      </c>
      <c r="AK151" s="18">
        <f t="shared" ca="1" si="22"/>
        <v>0.63358299931554185</v>
      </c>
      <c r="AL151" s="18">
        <f t="shared" ca="1" si="22"/>
        <v>0.64640324039619046</v>
      </c>
      <c r="AM151" s="18">
        <f t="shared" ca="1" si="22"/>
        <v>0.63847722022206566</v>
      </c>
      <c r="AN151" s="18">
        <f t="shared" ca="1" si="23"/>
        <v>1</v>
      </c>
      <c r="AO151" s="18">
        <f t="shared" ca="1" si="23"/>
        <v>1</v>
      </c>
      <c r="AP151" s="18">
        <f t="shared" ca="1" si="23"/>
        <v>1</v>
      </c>
      <c r="AQ151" s="18">
        <f t="shared" ca="1" si="23"/>
        <v>1</v>
      </c>
      <c r="AR151" s="18">
        <f t="shared" ca="1" si="24"/>
        <v>0</v>
      </c>
      <c r="AS151" s="18">
        <f t="shared" ca="1" si="24"/>
        <v>0</v>
      </c>
      <c r="AT151" s="18">
        <f t="shared" ca="1" si="24"/>
        <v>0</v>
      </c>
      <c r="AU151" s="18">
        <f t="shared" ca="1" si="24"/>
        <v>0</v>
      </c>
    </row>
    <row r="152" spans="2:47" x14ac:dyDescent="0.15">
      <c r="B152">
        <v>9.5030000000000001</v>
      </c>
      <c r="C152">
        <v>7</v>
      </c>
      <c r="D152" s="18">
        <v>9.5969999999999996E-3</v>
      </c>
      <c r="E152" s="18">
        <v>-0.1908</v>
      </c>
      <c r="F152" s="18">
        <v>2.08</v>
      </c>
      <c r="G152" s="18">
        <v>0.34960000000000002</v>
      </c>
      <c r="H152" s="18">
        <v>0.21</v>
      </c>
      <c r="I152" s="18">
        <v>3.218</v>
      </c>
      <c r="J152" s="18">
        <v>0.36420000000000002</v>
      </c>
      <c r="K152" s="18">
        <v>-0.13869999999999999</v>
      </c>
      <c r="L152" s="18">
        <v>4.407</v>
      </c>
      <c r="M152" s="18">
        <v>0.255</v>
      </c>
      <c r="O152" s="18">
        <f>MAX(MIN(Angle!A165,AngMuon!$P$3),AngMuon!$P$2)</f>
        <v>100000</v>
      </c>
      <c r="P152" s="18">
        <f t="shared" ca="1" si="19"/>
        <v>1.3381198552018993E-4</v>
      </c>
      <c r="Q152" s="18">
        <f t="shared" ca="1" si="19"/>
        <v>0</v>
      </c>
      <c r="R152" s="18">
        <f t="shared" ca="1" si="19"/>
        <v>1.0003293543724666E-6</v>
      </c>
      <c r="S152" s="18">
        <f t="shared" ca="1" si="19"/>
        <v>0</v>
      </c>
      <c r="T152" s="18">
        <f ca="1">MAX(-P152+MIN(P152,AngCal!$B$30),T$11+T$12/(1+EXP((T$13-LOG10($O152))/T$14))+T$15/(1+EXP((T$16-LOG10($O152))/T$17))+T$18/(1+EXP((T$19-LOG10($O152))/T$20)))</f>
        <v>0</v>
      </c>
      <c r="U152" s="18">
        <f ca="1">MAX(-Q152+MIN(Q152,AngCal!$B$30),U$11+U$12/(1+EXP((U$13-LOG10($O152))/U$14))+U$15/(1+EXP((U$16-LOG10($O152))/U$17))+U$18/(1+EXP((U$19-LOG10($O152))/U$20)))</f>
        <v>0</v>
      </c>
      <c r="V152" s="18">
        <f ca="1">MAX(-R152+MIN(R152,AngCal!$B$30),V$11+V$12/(1+EXP((V$13-LOG10($O152))/V$14))+V$15/(1+EXP((V$16-LOG10($O152))/V$17))+V$18/(1+EXP((V$19-LOG10($O152))/V$20)))</f>
        <v>3.7858692660723905E-7</v>
      </c>
      <c r="W152" s="18">
        <f ca="1">MAX(-S152+MIN(S152,AngCal!$B$30),W$11+W$12/(1+EXP((W$13-LOG10($O152))/W$14))+W$15/(1+EXP((W$16-LOG10($O152))/W$17))+W$18/(1+EXP((W$19-LOG10($O152))/W$20)))</f>
        <v>1.6500782459086261E-6</v>
      </c>
      <c r="X152" s="18">
        <f t="shared" ca="1" si="20"/>
        <v>0.64421077908690416</v>
      </c>
      <c r="Y152" s="18">
        <f t="shared" ca="1" si="20"/>
        <v>0.67288988506185055</v>
      </c>
      <c r="Z152" s="18">
        <f t="shared" ca="1" si="20"/>
        <v>1</v>
      </c>
      <c r="AA152" s="18">
        <f t="shared" ca="1" si="20"/>
        <v>1.108997971215465</v>
      </c>
      <c r="AB152" s="18">
        <f t="shared" ca="1" si="21"/>
        <v>9.4523141437564268E-3</v>
      </c>
      <c r="AC152" s="18">
        <f t="shared" ca="1" si="21"/>
        <v>9.9206698880938068E-3</v>
      </c>
      <c r="AD152" s="18">
        <f t="shared" ca="1" si="21"/>
        <v>1.0031725701326273E-2</v>
      </c>
      <c r="AE152" s="18">
        <f t="shared" ca="1" si="21"/>
        <v>9.004639816335161E-3</v>
      </c>
      <c r="AF152" s="18">
        <f ca="1">MAX(-AB152+MIN(AB152,AngCal!$B$30),AF$11+AF$12/(1+EXP((AF$13-LOG10($O152))/AF$14))+AF$15/(1+EXP((AF$16-LOG10($O152))/AF$17))+AF$18/(1+EXP((AF$19-LOG10($O152))/AF$20)))</f>
        <v>0.22391497636391366</v>
      </c>
      <c r="AG152" s="18">
        <f ca="1">MAX(-AC152+MIN(AC152,AngCal!$B$30),AG$11+AG$12/(1+EXP((AG$13-LOG10($O152))/AG$14))+AG$15/(1+EXP((AG$16-LOG10($O152))/AG$17))+AG$18/(1+EXP((AG$19-LOG10($O152))/AG$20)))</f>
        <v>0.22426118019658947</v>
      </c>
      <c r="AH152" s="18">
        <f ca="1">MAX(-AD152+MIN(AD152,AngCal!$B$30),AH$11+AH$12/(1+EXP((AH$13-LOG10($O152))/AH$14))+AH$15/(1+EXP((AH$16-LOG10($O152))/AH$17))+AH$18/(1+EXP((AH$19-LOG10($O152))/AH$20)))</f>
        <v>0.21532490170103635</v>
      </c>
      <c r="AI152" s="18">
        <f ca="1">MAX(-AE152+MIN(AE152,AngCal!$B$30),AI$11+AI$12/(1+EXP((AI$13-LOG10($O152))/AI$14))+AI$15/(1+EXP((AI$16-LOG10($O152))/AI$17))+AI$18/(1+EXP((AI$19-LOG10($O152))/AI$20)))</f>
        <v>0.20705163062730053</v>
      </c>
      <c r="AJ152" s="18">
        <f t="shared" ca="1" si="22"/>
        <v>0.61674529455027283</v>
      </c>
      <c r="AK152" s="18">
        <f t="shared" ca="1" si="22"/>
        <v>0.63038324057090056</v>
      </c>
      <c r="AL152" s="18">
        <f t="shared" ca="1" si="22"/>
        <v>0.64161471076173804</v>
      </c>
      <c r="AM152" s="18">
        <f t="shared" ca="1" si="22"/>
        <v>0.62279505074177033</v>
      </c>
      <c r="AN152" s="18">
        <f t="shared" ca="1" si="23"/>
        <v>1</v>
      </c>
      <c r="AO152" s="18">
        <f t="shared" ca="1" si="23"/>
        <v>1</v>
      </c>
      <c r="AP152" s="18">
        <f t="shared" ca="1" si="23"/>
        <v>1</v>
      </c>
      <c r="AQ152" s="18">
        <f t="shared" ca="1" si="23"/>
        <v>1</v>
      </c>
      <c r="AR152" s="18">
        <f t="shared" ca="1" si="24"/>
        <v>0</v>
      </c>
      <c r="AS152" s="18">
        <f t="shared" ca="1" si="24"/>
        <v>0</v>
      </c>
      <c r="AT152" s="18">
        <f t="shared" ca="1" si="24"/>
        <v>0</v>
      </c>
      <c r="AU152" s="18">
        <f t="shared" ca="1" si="24"/>
        <v>0</v>
      </c>
    </row>
    <row r="153" spans="2:47" x14ac:dyDescent="0.15">
      <c r="B153">
        <v>9.5030000000000001</v>
      </c>
      <c r="C153">
        <v>10</v>
      </c>
      <c r="D153" s="18">
        <v>-5.934E-3</v>
      </c>
      <c r="E153" s="18">
        <v>-0.14660000000000001</v>
      </c>
      <c r="F153" s="18">
        <v>2.101</v>
      </c>
      <c r="G153" s="18">
        <v>0.28100000000000003</v>
      </c>
      <c r="H153" s="18">
        <v>0.18790000000000001</v>
      </c>
      <c r="I153" s="18">
        <v>3.286</v>
      </c>
      <c r="J153" s="18">
        <v>0.3211</v>
      </c>
      <c r="K153" s="18">
        <v>-0.17710000000000001</v>
      </c>
      <c r="L153" s="18">
        <v>4.4960000000000004</v>
      </c>
      <c r="M153" s="18">
        <v>0.34549999999999997</v>
      </c>
      <c r="O153" s="18">
        <f>MAX(MIN(Angle!A166,AngMuon!$P$3),AngMuon!$P$2)</f>
        <v>100000</v>
      </c>
      <c r="P153" s="18">
        <f t="shared" ca="1" si="19"/>
        <v>1.3381198552018993E-4</v>
      </c>
      <c r="Q153" s="18">
        <f t="shared" ca="1" si="19"/>
        <v>0</v>
      </c>
      <c r="R153" s="18">
        <f t="shared" ca="1" si="19"/>
        <v>1.0003293543724666E-6</v>
      </c>
      <c r="S153" s="18">
        <f t="shared" ca="1" si="19"/>
        <v>0</v>
      </c>
      <c r="T153" s="18">
        <f ca="1">MAX(-P153+MIN(P153,AngCal!$B$30),T$11+T$12/(1+EXP((T$13-LOG10($O153))/T$14))+T$15/(1+EXP((T$16-LOG10($O153))/T$17))+T$18/(1+EXP((T$19-LOG10($O153))/T$20)))</f>
        <v>0</v>
      </c>
      <c r="U153" s="18">
        <f ca="1">MAX(-Q153+MIN(Q153,AngCal!$B$30),U$11+U$12/(1+EXP((U$13-LOG10($O153))/U$14))+U$15/(1+EXP((U$16-LOG10($O153))/U$17))+U$18/(1+EXP((U$19-LOG10($O153))/U$20)))</f>
        <v>0</v>
      </c>
      <c r="V153" s="18">
        <f ca="1">MAX(-R153+MIN(R153,AngCal!$B$30),V$11+V$12/(1+EXP((V$13-LOG10($O153))/V$14))+V$15/(1+EXP((V$16-LOG10($O153))/V$17))+V$18/(1+EXP((V$19-LOG10($O153))/V$20)))</f>
        <v>3.7858692660723905E-7</v>
      </c>
      <c r="W153" s="18">
        <f ca="1">MAX(-S153+MIN(S153,AngCal!$B$30),W$11+W$12/(1+EXP((W$13-LOG10($O153))/W$14))+W$15/(1+EXP((W$16-LOG10($O153))/W$17))+W$18/(1+EXP((W$19-LOG10($O153))/W$20)))</f>
        <v>1.6500782459086261E-6</v>
      </c>
      <c r="X153" s="18">
        <f t="shared" ca="1" si="20"/>
        <v>0.64421077908690416</v>
      </c>
      <c r="Y153" s="18">
        <f t="shared" ca="1" si="20"/>
        <v>0.67288988506185055</v>
      </c>
      <c r="Z153" s="18">
        <f t="shared" ca="1" si="20"/>
        <v>1</v>
      </c>
      <c r="AA153" s="18">
        <f t="shared" ca="1" si="20"/>
        <v>1.108997971215465</v>
      </c>
      <c r="AB153" s="18">
        <f t="shared" ca="1" si="21"/>
        <v>9.4523141437564268E-3</v>
      </c>
      <c r="AC153" s="18">
        <f t="shared" ca="1" si="21"/>
        <v>9.9206698880938068E-3</v>
      </c>
      <c r="AD153" s="18">
        <f t="shared" ca="1" si="21"/>
        <v>1.0031725701326273E-2</v>
      </c>
      <c r="AE153" s="18">
        <f t="shared" ca="1" si="21"/>
        <v>9.004639816335161E-3</v>
      </c>
      <c r="AF153" s="18">
        <f ca="1">MAX(-AB153+MIN(AB153,AngCal!$B$30),AF$11+AF$12/(1+EXP((AF$13-LOG10($O153))/AF$14))+AF$15/(1+EXP((AF$16-LOG10($O153))/AF$17))+AF$18/(1+EXP((AF$19-LOG10($O153))/AF$20)))</f>
        <v>0.22391497636391366</v>
      </c>
      <c r="AG153" s="18">
        <f ca="1">MAX(-AC153+MIN(AC153,AngCal!$B$30),AG$11+AG$12/(1+EXP((AG$13-LOG10($O153))/AG$14))+AG$15/(1+EXP((AG$16-LOG10($O153))/AG$17))+AG$18/(1+EXP((AG$19-LOG10($O153))/AG$20)))</f>
        <v>0.22426118019658947</v>
      </c>
      <c r="AH153" s="18">
        <f ca="1">MAX(-AD153+MIN(AD153,AngCal!$B$30),AH$11+AH$12/(1+EXP((AH$13-LOG10($O153))/AH$14))+AH$15/(1+EXP((AH$16-LOG10($O153))/AH$17))+AH$18/(1+EXP((AH$19-LOG10($O153))/AH$20)))</f>
        <v>0.21532490170103635</v>
      </c>
      <c r="AI153" s="18">
        <f ca="1">MAX(-AE153+MIN(AE153,AngCal!$B$30),AI$11+AI$12/(1+EXP((AI$13-LOG10($O153))/AI$14))+AI$15/(1+EXP((AI$16-LOG10($O153))/AI$17))+AI$18/(1+EXP((AI$19-LOG10($O153))/AI$20)))</f>
        <v>0.20705163062730053</v>
      </c>
      <c r="AJ153" s="18">
        <f t="shared" ca="1" si="22"/>
        <v>0.61674529455027283</v>
      </c>
      <c r="AK153" s="18">
        <f t="shared" ca="1" si="22"/>
        <v>0.63038324057090056</v>
      </c>
      <c r="AL153" s="18">
        <f t="shared" ca="1" si="22"/>
        <v>0.64161471076173804</v>
      </c>
      <c r="AM153" s="18">
        <f t="shared" ca="1" si="22"/>
        <v>0.62279505074177033</v>
      </c>
      <c r="AN153" s="18">
        <f t="shared" ca="1" si="23"/>
        <v>1</v>
      </c>
      <c r="AO153" s="18">
        <f t="shared" ca="1" si="23"/>
        <v>1</v>
      </c>
      <c r="AP153" s="18">
        <f t="shared" ca="1" si="23"/>
        <v>1</v>
      </c>
      <c r="AQ153" s="18">
        <f t="shared" ca="1" si="23"/>
        <v>1</v>
      </c>
      <c r="AR153" s="18">
        <f t="shared" ca="1" si="24"/>
        <v>0</v>
      </c>
      <c r="AS153" s="18">
        <f t="shared" ca="1" si="24"/>
        <v>0</v>
      </c>
      <c r="AT153" s="18">
        <f t="shared" ca="1" si="24"/>
        <v>0</v>
      </c>
      <c r="AU153" s="18">
        <f t="shared" ca="1" si="24"/>
        <v>0</v>
      </c>
    </row>
    <row r="154" spans="2:47" x14ac:dyDescent="0.15">
      <c r="B154">
        <v>9.5030000000000001</v>
      </c>
      <c r="C154">
        <v>15</v>
      </c>
      <c r="D154" s="18">
        <v>-1.9429999999999999E-2</v>
      </c>
      <c r="E154" s="18">
        <v>-0.12189999999999999</v>
      </c>
      <c r="F154" s="18">
        <v>2.1819999999999999</v>
      </c>
      <c r="G154" s="18">
        <v>0.20580000000000001</v>
      </c>
      <c r="H154" s="18">
        <v>0.18590000000000001</v>
      </c>
      <c r="I154" s="18">
        <v>3.3519999999999999</v>
      </c>
      <c r="J154" s="18">
        <v>0.36009999999999998</v>
      </c>
      <c r="K154" s="18">
        <v>-0.1744</v>
      </c>
      <c r="L154" s="18">
        <v>4.4459999999999997</v>
      </c>
      <c r="M154" s="18">
        <v>0.3256</v>
      </c>
      <c r="O154" s="18">
        <f>MAX(MIN(Angle!A167,AngMuon!$P$3),AngMuon!$P$2)</f>
        <v>100000</v>
      </c>
      <c r="P154" s="18">
        <f t="shared" ca="1" si="19"/>
        <v>1.3381198552018993E-4</v>
      </c>
      <c r="Q154" s="18">
        <f t="shared" ca="1" si="19"/>
        <v>0</v>
      </c>
      <c r="R154" s="18">
        <f t="shared" ca="1" si="19"/>
        <v>1.0003293543724666E-6</v>
      </c>
      <c r="S154" s="18">
        <f t="shared" ca="1" si="19"/>
        <v>0</v>
      </c>
      <c r="T154" s="18">
        <f ca="1">MAX(-P154+MIN(P154,AngCal!$B$30),T$11+T$12/(1+EXP((T$13-LOG10($O154))/T$14))+T$15/(1+EXP((T$16-LOG10($O154))/T$17))+T$18/(1+EXP((T$19-LOG10($O154))/T$20)))</f>
        <v>0</v>
      </c>
      <c r="U154" s="18">
        <f ca="1">MAX(-Q154+MIN(Q154,AngCal!$B$30),U$11+U$12/(1+EXP((U$13-LOG10($O154))/U$14))+U$15/(1+EXP((U$16-LOG10($O154))/U$17))+U$18/(1+EXP((U$19-LOG10($O154))/U$20)))</f>
        <v>0</v>
      </c>
      <c r="V154" s="18">
        <f ca="1">MAX(-R154+MIN(R154,AngCal!$B$30),V$11+V$12/(1+EXP((V$13-LOG10($O154))/V$14))+V$15/(1+EXP((V$16-LOG10($O154))/V$17))+V$18/(1+EXP((V$19-LOG10($O154))/V$20)))</f>
        <v>3.7858692660723905E-7</v>
      </c>
      <c r="W154" s="18">
        <f ca="1">MAX(-S154+MIN(S154,AngCal!$B$30),W$11+W$12/(1+EXP((W$13-LOG10($O154))/W$14))+W$15/(1+EXP((W$16-LOG10($O154))/W$17))+W$18/(1+EXP((W$19-LOG10($O154))/W$20)))</f>
        <v>1.6500782459086261E-6</v>
      </c>
      <c r="X154" s="18">
        <f t="shared" ca="1" si="20"/>
        <v>0.64421077908690416</v>
      </c>
      <c r="Y154" s="18">
        <f t="shared" ca="1" si="20"/>
        <v>0.67288988506185055</v>
      </c>
      <c r="Z154" s="18">
        <f t="shared" ca="1" si="20"/>
        <v>1</v>
      </c>
      <c r="AA154" s="18">
        <f t="shared" ca="1" si="20"/>
        <v>1.108997971215465</v>
      </c>
      <c r="AB154" s="18">
        <f t="shared" ca="1" si="21"/>
        <v>9.4523141437564268E-3</v>
      </c>
      <c r="AC154" s="18">
        <f t="shared" ca="1" si="21"/>
        <v>9.9206698880938068E-3</v>
      </c>
      <c r="AD154" s="18">
        <f t="shared" ca="1" si="21"/>
        <v>1.0031725701326273E-2</v>
      </c>
      <c r="AE154" s="18">
        <f t="shared" ca="1" si="21"/>
        <v>9.004639816335161E-3</v>
      </c>
      <c r="AF154" s="18">
        <f ca="1">MAX(-AB154+MIN(AB154,AngCal!$B$30),AF$11+AF$12/(1+EXP((AF$13-LOG10($O154))/AF$14))+AF$15/(1+EXP((AF$16-LOG10($O154))/AF$17))+AF$18/(1+EXP((AF$19-LOG10($O154))/AF$20)))</f>
        <v>0.22391497636391366</v>
      </c>
      <c r="AG154" s="18">
        <f ca="1">MAX(-AC154+MIN(AC154,AngCal!$B$30),AG$11+AG$12/(1+EXP((AG$13-LOG10($O154))/AG$14))+AG$15/(1+EXP((AG$16-LOG10($O154))/AG$17))+AG$18/(1+EXP((AG$19-LOG10($O154))/AG$20)))</f>
        <v>0.22426118019658947</v>
      </c>
      <c r="AH154" s="18">
        <f ca="1">MAX(-AD154+MIN(AD154,AngCal!$B$30),AH$11+AH$12/(1+EXP((AH$13-LOG10($O154))/AH$14))+AH$15/(1+EXP((AH$16-LOG10($O154))/AH$17))+AH$18/(1+EXP((AH$19-LOG10($O154))/AH$20)))</f>
        <v>0.21532490170103635</v>
      </c>
      <c r="AI154" s="18">
        <f ca="1">MAX(-AE154+MIN(AE154,AngCal!$B$30),AI$11+AI$12/(1+EXP((AI$13-LOG10($O154))/AI$14))+AI$15/(1+EXP((AI$16-LOG10($O154))/AI$17))+AI$18/(1+EXP((AI$19-LOG10($O154))/AI$20)))</f>
        <v>0.20705163062730053</v>
      </c>
      <c r="AJ154" s="18">
        <f t="shared" ca="1" si="22"/>
        <v>0.61674529455027283</v>
      </c>
      <c r="AK154" s="18">
        <f t="shared" ca="1" si="22"/>
        <v>0.63038324057090056</v>
      </c>
      <c r="AL154" s="18">
        <f t="shared" ca="1" si="22"/>
        <v>0.64161471076173804</v>
      </c>
      <c r="AM154" s="18">
        <f t="shared" ca="1" si="22"/>
        <v>0.62279505074177033</v>
      </c>
      <c r="AN154" s="18">
        <f t="shared" ca="1" si="23"/>
        <v>1</v>
      </c>
      <c r="AO154" s="18">
        <f t="shared" ca="1" si="23"/>
        <v>1</v>
      </c>
      <c r="AP154" s="18">
        <f t="shared" ca="1" si="23"/>
        <v>1</v>
      </c>
      <c r="AQ154" s="18">
        <f t="shared" ca="1" si="23"/>
        <v>1</v>
      </c>
      <c r="AR154" s="18">
        <f t="shared" ca="1" si="24"/>
        <v>0</v>
      </c>
      <c r="AS154" s="18">
        <f t="shared" ca="1" si="24"/>
        <v>0</v>
      </c>
      <c r="AT154" s="18">
        <f t="shared" ca="1" si="24"/>
        <v>0</v>
      </c>
      <c r="AU154" s="18">
        <f t="shared" ca="1" si="24"/>
        <v>0</v>
      </c>
    </row>
    <row r="155" spans="2:47" x14ac:dyDescent="0.15">
      <c r="B155">
        <v>9.5030000000000001</v>
      </c>
      <c r="C155">
        <v>20</v>
      </c>
      <c r="D155" s="18">
        <v>-6.2679999999999995E-4</v>
      </c>
      <c r="E155" s="18">
        <v>-0.1207</v>
      </c>
      <c r="F155" s="18">
        <v>2.1579999999999999</v>
      </c>
      <c r="G155" s="18">
        <v>0.2195</v>
      </c>
      <c r="H155" s="18">
        <v>0.14560000000000001</v>
      </c>
      <c r="I155" s="18">
        <v>3.37</v>
      </c>
      <c r="J155" s="18">
        <v>0.24890000000000001</v>
      </c>
      <c r="K155" s="18">
        <v>-0.15479999999999999</v>
      </c>
      <c r="L155" s="18">
        <v>4.4850000000000003</v>
      </c>
      <c r="M155" s="18">
        <v>0.3397</v>
      </c>
      <c r="O155" s="18">
        <f>MAX(MIN(Angle!A168,AngMuon!$P$3),AngMuon!$P$2)</f>
        <v>100000</v>
      </c>
      <c r="P155" s="18">
        <f t="shared" ca="1" si="19"/>
        <v>1.3381198552018993E-4</v>
      </c>
      <c r="Q155" s="18">
        <f t="shared" ca="1" si="19"/>
        <v>0</v>
      </c>
      <c r="R155" s="18">
        <f t="shared" ca="1" si="19"/>
        <v>1.0003293543724666E-6</v>
      </c>
      <c r="S155" s="18">
        <f t="shared" ca="1" si="19"/>
        <v>0</v>
      </c>
      <c r="T155" s="18">
        <f ca="1">MAX(-P155+MIN(P155,AngCal!$B$30),T$11+T$12/(1+EXP((T$13-LOG10($O155))/T$14))+T$15/(1+EXP((T$16-LOG10($O155))/T$17))+T$18/(1+EXP((T$19-LOG10($O155))/T$20)))</f>
        <v>0</v>
      </c>
      <c r="U155" s="18">
        <f ca="1">MAX(-Q155+MIN(Q155,AngCal!$B$30),U$11+U$12/(1+EXP((U$13-LOG10($O155))/U$14))+U$15/(1+EXP((U$16-LOG10($O155))/U$17))+U$18/(1+EXP((U$19-LOG10($O155))/U$20)))</f>
        <v>0</v>
      </c>
      <c r="V155" s="18">
        <f ca="1">MAX(-R155+MIN(R155,AngCal!$B$30),V$11+V$12/(1+EXP((V$13-LOG10($O155))/V$14))+V$15/(1+EXP((V$16-LOG10($O155))/V$17))+V$18/(1+EXP((V$19-LOG10($O155))/V$20)))</f>
        <v>3.7858692660723905E-7</v>
      </c>
      <c r="W155" s="18">
        <f ca="1">MAX(-S155+MIN(S155,AngCal!$B$30),W$11+W$12/(1+EXP((W$13-LOG10($O155))/W$14))+W$15/(1+EXP((W$16-LOG10($O155))/W$17))+W$18/(1+EXP((W$19-LOG10($O155))/W$20)))</f>
        <v>1.6500782459086261E-6</v>
      </c>
      <c r="X155" s="18">
        <f t="shared" ca="1" si="20"/>
        <v>0.64421077908690416</v>
      </c>
      <c r="Y155" s="18">
        <f t="shared" ca="1" si="20"/>
        <v>0.67288988506185055</v>
      </c>
      <c r="Z155" s="18">
        <f t="shared" ca="1" si="20"/>
        <v>1</v>
      </c>
      <c r="AA155" s="18">
        <f t="shared" ca="1" si="20"/>
        <v>1.108997971215465</v>
      </c>
      <c r="AB155" s="18">
        <f t="shared" ca="1" si="21"/>
        <v>9.4523141437564268E-3</v>
      </c>
      <c r="AC155" s="18">
        <f t="shared" ca="1" si="21"/>
        <v>9.9206698880938068E-3</v>
      </c>
      <c r="AD155" s="18">
        <f t="shared" ca="1" si="21"/>
        <v>1.0031725701326273E-2</v>
      </c>
      <c r="AE155" s="18">
        <f t="shared" ca="1" si="21"/>
        <v>9.004639816335161E-3</v>
      </c>
      <c r="AF155" s="18">
        <f ca="1">MAX(-AB155+MIN(AB155,AngCal!$B$30),AF$11+AF$12/(1+EXP((AF$13-LOG10($O155))/AF$14))+AF$15/(1+EXP((AF$16-LOG10($O155))/AF$17))+AF$18/(1+EXP((AF$19-LOG10($O155))/AF$20)))</f>
        <v>0.22391497636391366</v>
      </c>
      <c r="AG155" s="18">
        <f ca="1">MAX(-AC155+MIN(AC155,AngCal!$B$30),AG$11+AG$12/(1+EXP((AG$13-LOG10($O155))/AG$14))+AG$15/(1+EXP((AG$16-LOG10($O155))/AG$17))+AG$18/(1+EXP((AG$19-LOG10($O155))/AG$20)))</f>
        <v>0.22426118019658947</v>
      </c>
      <c r="AH155" s="18">
        <f ca="1">MAX(-AD155+MIN(AD155,AngCal!$B$30),AH$11+AH$12/(1+EXP((AH$13-LOG10($O155))/AH$14))+AH$15/(1+EXP((AH$16-LOG10($O155))/AH$17))+AH$18/(1+EXP((AH$19-LOG10($O155))/AH$20)))</f>
        <v>0.21532490170103635</v>
      </c>
      <c r="AI155" s="18">
        <f ca="1">MAX(-AE155+MIN(AE155,AngCal!$B$30),AI$11+AI$12/(1+EXP((AI$13-LOG10($O155))/AI$14))+AI$15/(1+EXP((AI$16-LOG10($O155))/AI$17))+AI$18/(1+EXP((AI$19-LOG10($O155))/AI$20)))</f>
        <v>0.20705163062730053</v>
      </c>
      <c r="AJ155" s="18">
        <f t="shared" ca="1" si="22"/>
        <v>0.61674529455027283</v>
      </c>
      <c r="AK155" s="18">
        <f t="shared" ca="1" si="22"/>
        <v>0.63038324057090056</v>
      </c>
      <c r="AL155" s="18">
        <f t="shared" ca="1" si="22"/>
        <v>0.64161471076173804</v>
      </c>
      <c r="AM155" s="18">
        <f t="shared" ca="1" si="22"/>
        <v>0.62279505074177033</v>
      </c>
      <c r="AN155" s="18">
        <f t="shared" ca="1" si="23"/>
        <v>1</v>
      </c>
      <c r="AO155" s="18">
        <f t="shared" ca="1" si="23"/>
        <v>1</v>
      </c>
      <c r="AP155" s="18">
        <f t="shared" ca="1" si="23"/>
        <v>1</v>
      </c>
      <c r="AQ155" s="18">
        <f t="shared" ca="1" si="23"/>
        <v>1</v>
      </c>
      <c r="AR155" s="18">
        <f t="shared" ca="1" si="24"/>
        <v>0</v>
      </c>
      <c r="AS155" s="18">
        <f t="shared" ca="1" si="24"/>
        <v>0</v>
      </c>
      <c r="AT155" s="18">
        <f t="shared" ca="1" si="24"/>
        <v>0</v>
      </c>
      <c r="AU155" s="18">
        <f t="shared" ca="1" si="24"/>
        <v>0</v>
      </c>
    </row>
    <row r="156" spans="2:47" x14ac:dyDescent="0.15">
      <c r="B156">
        <v>17.103000000000002</v>
      </c>
      <c r="C156">
        <v>1</v>
      </c>
      <c r="D156" s="18">
        <v>2.1299999999999999E-3</v>
      </c>
      <c r="E156" s="18">
        <v>-0.17</v>
      </c>
      <c r="F156" s="18">
        <v>2.0110000000000001</v>
      </c>
      <c r="G156" s="18">
        <v>0.31590000000000001</v>
      </c>
      <c r="H156" s="18">
        <v>0.2145</v>
      </c>
      <c r="I156" s="18">
        <v>3.165</v>
      </c>
      <c r="J156" s="18">
        <v>0.36699999999999999</v>
      </c>
      <c r="K156" s="18">
        <v>-0.1226</v>
      </c>
      <c r="L156" s="18">
        <v>4.3869999999999996</v>
      </c>
      <c r="M156" s="18">
        <v>0.37490000000000001</v>
      </c>
      <c r="O156" s="18">
        <f>MAX(MIN(Angle!A169,AngMuon!$P$3),AngMuon!$P$2)</f>
        <v>100000</v>
      </c>
      <c r="P156" s="18">
        <f t="shared" ca="1" si="19"/>
        <v>1.3381198552018993E-4</v>
      </c>
      <c r="Q156" s="18">
        <f t="shared" ca="1" si="19"/>
        <v>0</v>
      </c>
      <c r="R156" s="18">
        <f t="shared" ca="1" si="19"/>
        <v>1.0003293543724666E-6</v>
      </c>
      <c r="S156" s="18">
        <f t="shared" ca="1" si="19"/>
        <v>0</v>
      </c>
      <c r="T156" s="18">
        <f ca="1">MAX(-P156+MIN(P156,AngCal!$B$30),T$11+T$12/(1+EXP((T$13-LOG10($O156))/T$14))+T$15/(1+EXP((T$16-LOG10($O156))/T$17))+T$18/(1+EXP((T$19-LOG10($O156))/T$20)))</f>
        <v>0</v>
      </c>
      <c r="U156" s="18">
        <f ca="1">MAX(-Q156+MIN(Q156,AngCal!$B$30),U$11+U$12/(1+EXP((U$13-LOG10($O156))/U$14))+U$15/(1+EXP((U$16-LOG10($O156))/U$17))+U$18/(1+EXP((U$19-LOG10($O156))/U$20)))</f>
        <v>0</v>
      </c>
      <c r="V156" s="18">
        <f ca="1">MAX(-R156+MIN(R156,AngCal!$B$30),V$11+V$12/(1+EXP((V$13-LOG10($O156))/V$14))+V$15/(1+EXP((V$16-LOG10($O156))/V$17))+V$18/(1+EXP((V$19-LOG10($O156))/V$20)))</f>
        <v>3.7858692660723905E-7</v>
      </c>
      <c r="W156" s="18">
        <f ca="1">MAX(-S156+MIN(S156,AngCal!$B$30),W$11+W$12/(1+EXP((W$13-LOG10($O156))/W$14))+W$15/(1+EXP((W$16-LOG10($O156))/W$17))+W$18/(1+EXP((W$19-LOG10($O156))/W$20)))</f>
        <v>1.6500782459086261E-6</v>
      </c>
      <c r="X156" s="18">
        <f t="shared" ca="1" si="20"/>
        <v>0.64421077908690416</v>
      </c>
      <c r="Y156" s="18">
        <f t="shared" ca="1" si="20"/>
        <v>0.67288988506185055</v>
      </c>
      <c r="Z156" s="18">
        <f t="shared" ca="1" si="20"/>
        <v>1</v>
      </c>
      <c r="AA156" s="18">
        <f t="shared" ca="1" si="20"/>
        <v>1.108997971215465</v>
      </c>
      <c r="AB156" s="18">
        <f t="shared" ca="1" si="21"/>
        <v>9.4523141437564268E-3</v>
      </c>
      <c r="AC156" s="18">
        <f t="shared" ca="1" si="21"/>
        <v>9.9206698880938068E-3</v>
      </c>
      <c r="AD156" s="18">
        <f t="shared" ca="1" si="21"/>
        <v>1.0031725701326273E-2</v>
      </c>
      <c r="AE156" s="18">
        <f t="shared" ca="1" si="21"/>
        <v>9.004639816335161E-3</v>
      </c>
      <c r="AF156" s="18">
        <f ca="1">MAX(-AB156+MIN(AB156,AngCal!$B$30),AF$11+AF$12/(1+EXP((AF$13-LOG10($O156))/AF$14))+AF$15/(1+EXP((AF$16-LOG10($O156))/AF$17))+AF$18/(1+EXP((AF$19-LOG10($O156))/AF$20)))</f>
        <v>0.22391497636391366</v>
      </c>
      <c r="AG156" s="18">
        <f ca="1">MAX(-AC156+MIN(AC156,AngCal!$B$30),AG$11+AG$12/(1+EXP((AG$13-LOG10($O156))/AG$14))+AG$15/(1+EXP((AG$16-LOG10($O156))/AG$17))+AG$18/(1+EXP((AG$19-LOG10($O156))/AG$20)))</f>
        <v>0.22426118019658947</v>
      </c>
      <c r="AH156" s="18">
        <f ca="1">MAX(-AD156+MIN(AD156,AngCal!$B$30),AH$11+AH$12/(1+EXP((AH$13-LOG10($O156))/AH$14))+AH$15/(1+EXP((AH$16-LOG10($O156))/AH$17))+AH$18/(1+EXP((AH$19-LOG10($O156))/AH$20)))</f>
        <v>0.21532490170103635</v>
      </c>
      <c r="AI156" s="18">
        <f ca="1">MAX(-AE156+MIN(AE156,AngCal!$B$30),AI$11+AI$12/(1+EXP((AI$13-LOG10($O156))/AI$14))+AI$15/(1+EXP((AI$16-LOG10($O156))/AI$17))+AI$18/(1+EXP((AI$19-LOG10($O156))/AI$20)))</f>
        <v>0.20705163062730053</v>
      </c>
      <c r="AJ156" s="18">
        <f t="shared" ca="1" si="22"/>
        <v>0.61674529455027283</v>
      </c>
      <c r="AK156" s="18">
        <f t="shared" ca="1" si="22"/>
        <v>0.63038324057090056</v>
      </c>
      <c r="AL156" s="18">
        <f t="shared" ca="1" si="22"/>
        <v>0.64161471076173804</v>
      </c>
      <c r="AM156" s="18">
        <f t="shared" ca="1" si="22"/>
        <v>0.62279505074177033</v>
      </c>
      <c r="AN156" s="18">
        <f t="shared" ca="1" si="23"/>
        <v>1</v>
      </c>
      <c r="AO156" s="18">
        <f t="shared" ca="1" si="23"/>
        <v>1</v>
      </c>
      <c r="AP156" s="18">
        <f t="shared" ca="1" si="23"/>
        <v>1</v>
      </c>
      <c r="AQ156" s="18">
        <f t="shared" ca="1" si="23"/>
        <v>1</v>
      </c>
      <c r="AR156" s="18">
        <f t="shared" ca="1" si="24"/>
        <v>0</v>
      </c>
      <c r="AS156" s="18">
        <f t="shared" ca="1" si="24"/>
        <v>0</v>
      </c>
      <c r="AT156" s="18">
        <f t="shared" ca="1" si="24"/>
        <v>0</v>
      </c>
      <c r="AU156" s="18">
        <f t="shared" ca="1" si="24"/>
        <v>0</v>
      </c>
    </row>
    <row r="157" spans="2:47" x14ac:dyDescent="0.15">
      <c r="B157">
        <v>17.103000000000002</v>
      </c>
      <c r="C157">
        <v>3</v>
      </c>
      <c r="D157" s="18">
        <v>0.17380000000000001</v>
      </c>
      <c r="E157" s="18">
        <v>6.3530000000000003E-2</v>
      </c>
      <c r="F157" s="18">
        <v>4.49</v>
      </c>
      <c r="G157" s="18">
        <v>0.3377</v>
      </c>
      <c r="H157" s="18">
        <v>-1.0149999999999999</v>
      </c>
      <c r="I157" s="18">
        <v>4.82</v>
      </c>
      <c r="J157" s="18">
        <v>2.4159999999999999</v>
      </c>
      <c r="K157" s="18">
        <v>0.24249999999999999</v>
      </c>
      <c r="L157" s="18">
        <v>3.262</v>
      </c>
      <c r="M157" s="18">
        <v>0.25769999999999998</v>
      </c>
      <c r="O157" s="18">
        <f>MAX(MIN(Angle!A170,AngMuon!$P$3),AngMuon!$P$2)</f>
        <v>100000</v>
      </c>
      <c r="P157" s="18">
        <f t="shared" ca="1" si="19"/>
        <v>1.3381198552018993E-4</v>
      </c>
      <c r="Q157" s="18">
        <f t="shared" ca="1" si="19"/>
        <v>0</v>
      </c>
      <c r="R157" s="18">
        <f t="shared" ca="1" si="19"/>
        <v>1.0003293543724666E-6</v>
      </c>
      <c r="S157" s="18">
        <f t="shared" ca="1" si="19"/>
        <v>0</v>
      </c>
      <c r="T157" s="18">
        <f ca="1">MAX(-P157+MIN(P157,AngCal!$B$30),T$11+T$12/(1+EXP((T$13-LOG10($O157))/T$14))+T$15/(1+EXP((T$16-LOG10($O157))/T$17))+T$18/(1+EXP((T$19-LOG10($O157))/T$20)))</f>
        <v>0</v>
      </c>
      <c r="U157" s="18">
        <f ca="1">MAX(-Q157+MIN(Q157,AngCal!$B$30),U$11+U$12/(1+EXP((U$13-LOG10($O157))/U$14))+U$15/(1+EXP((U$16-LOG10($O157))/U$17))+U$18/(1+EXP((U$19-LOG10($O157))/U$20)))</f>
        <v>0</v>
      </c>
      <c r="V157" s="18">
        <f ca="1">MAX(-R157+MIN(R157,AngCal!$B$30),V$11+V$12/(1+EXP((V$13-LOG10($O157))/V$14))+V$15/(1+EXP((V$16-LOG10($O157))/V$17))+V$18/(1+EXP((V$19-LOG10($O157))/V$20)))</f>
        <v>3.7858692660723905E-7</v>
      </c>
      <c r="W157" s="18">
        <f ca="1">MAX(-S157+MIN(S157,AngCal!$B$30),W$11+W$12/(1+EXP((W$13-LOG10($O157))/W$14))+W$15/(1+EXP((W$16-LOG10($O157))/W$17))+W$18/(1+EXP((W$19-LOG10($O157))/W$20)))</f>
        <v>1.6500782459086261E-6</v>
      </c>
      <c r="X157" s="18">
        <f t="shared" ca="1" si="20"/>
        <v>0.64421077908690416</v>
      </c>
      <c r="Y157" s="18">
        <f t="shared" ca="1" si="20"/>
        <v>0.67288988506185055</v>
      </c>
      <c r="Z157" s="18">
        <f t="shared" ca="1" si="20"/>
        <v>1</v>
      </c>
      <c r="AA157" s="18">
        <f t="shared" ca="1" si="20"/>
        <v>1.108997971215465</v>
      </c>
      <c r="AB157" s="18">
        <f t="shared" ca="1" si="21"/>
        <v>9.4523141437564268E-3</v>
      </c>
      <c r="AC157" s="18">
        <f t="shared" ca="1" si="21"/>
        <v>9.9206698880938068E-3</v>
      </c>
      <c r="AD157" s="18">
        <f t="shared" ca="1" si="21"/>
        <v>1.0031725701326273E-2</v>
      </c>
      <c r="AE157" s="18">
        <f t="shared" ca="1" si="21"/>
        <v>9.004639816335161E-3</v>
      </c>
      <c r="AF157" s="18">
        <f ca="1">MAX(-AB157+MIN(AB157,AngCal!$B$30),AF$11+AF$12/(1+EXP((AF$13-LOG10($O157))/AF$14))+AF$15/(1+EXP((AF$16-LOG10($O157))/AF$17))+AF$18/(1+EXP((AF$19-LOG10($O157))/AF$20)))</f>
        <v>0.22391497636391366</v>
      </c>
      <c r="AG157" s="18">
        <f ca="1">MAX(-AC157+MIN(AC157,AngCal!$B$30),AG$11+AG$12/(1+EXP((AG$13-LOG10($O157))/AG$14))+AG$15/(1+EXP((AG$16-LOG10($O157))/AG$17))+AG$18/(1+EXP((AG$19-LOG10($O157))/AG$20)))</f>
        <v>0.22426118019658947</v>
      </c>
      <c r="AH157" s="18">
        <f ca="1">MAX(-AD157+MIN(AD157,AngCal!$B$30),AH$11+AH$12/(1+EXP((AH$13-LOG10($O157))/AH$14))+AH$15/(1+EXP((AH$16-LOG10($O157))/AH$17))+AH$18/(1+EXP((AH$19-LOG10($O157))/AH$20)))</f>
        <v>0.21532490170103635</v>
      </c>
      <c r="AI157" s="18">
        <f ca="1">MAX(-AE157+MIN(AE157,AngCal!$B$30),AI$11+AI$12/(1+EXP((AI$13-LOG10($O157))/AI$14))+AI$15/(1+EXP((AI$16-LOG10($O157))/AI$17))+AI$18/(1+EXP((AI$19-LOG10($O157))/AI$20)))</f>
        <v>0.20705163062730053</v>
      </c>
      <c r="AJ157" s="18">
        <f t="shared" ca="1" si="22"/>
        <v>0.61674529455027283</v>
      </c>
      <c r="AK157" s="18">
        <f t="shared" ca="1" si="22"/>
        <v>0.63038324057090056</v>
      </c>
      <c r="AL157" s="18">
        <f t="shared" ca="1" si="22"/>
        <v>0.64161471076173804</v>
      </c>
      <c r="AM157" s="18">
        <f t="shared" ca="1" si="22"/>
        <v>0.62279505074177033</v>
      </c>
      <c r="AN157" s="18">
        <f t="shared" ca="1" si="23"/>
        <v>1</v>
      </c>
      <c r="AO157" s="18">
        <f t="shared" ca="1" si="23"/>
        <v>1</v>
      </c>
      <c r="AP157" s="18">
        <f t="shared" ca="1" si="23"/>
        <v>1</v>
      </c>
      <c r="AQ157" s="18">
        <f t="shared" ca="1" si="23"/>
        <v>1</v>
      </c>
      <c r="AR157" s="18">
        <f t="shared" ca="1" si="24"/>
        <v>0</v>
      </c>
      <c r="AS157" s="18">
        <f t="shared" ca="1" si="24"/>
        <v>0</v>
      </c>
      <c r="AT157" s="18">
        <f t="shared" ca="1" si="24"/>
        <v>0</v>
      </c>
      <c r="AU157" s="18">
        <f t="shared" ca="1" si="24"/>
        <v>0</v>
      </c>
    </row>
    <row r="158" spans="2:47" x14ac:dyDescent="0.15">
      <c r="B158">
        <v>17.103000000000002</v>
      </c>
      <c r="C158">
        <v>5</v>
      </c>
      <c r="D158" s="18">
        <v>3.5799999999999997E-4</v>
      </c>
      <c r="E158" s="18">
        <v>-0.1651</v>
      </c>
      <c r="F158" s="18">
        <v>2.11</v>
      </c>
      <c r="G158" s="18">
        <v>0.37930000000000003</v>
      </c>
      <c r="H158" s="18">
        <v>0.1953</v>
      </c>
      <c r="I158" s="18">
        <v>3.1749999999999998</v>
      </c>
      <c r="J158" s="18">
        <v>0.29210000000000003</v>
      </c>
      <c r="K158" s="18">
        <v>-9.9360000000000004E-2</v>
      </c>
      <c r="L158" s="18">
        <v>4.3730000000000002</v>
      </c>
      <c r="M158" s="18">
        <v>0.37769999999999998</v>
      </c>
      <c r="O158" s="18">
        <f>MAX(MIN(Angle!A171,AngMuon!$P$3),AngMuon!$P$2)</f>
        <v>100000</v>
      </c>
      <c r="P158" s="18">
        <f t="shared" ca="1" si="19"/>
        <v>1.3381198552018993E-4</v>
      </c>
      <c r="Q158" s="18">
        <f t="shared" ca="1" si="19"/>
        <v>0</v>
      </c>
      <c r="R158" s="18">
        <f t="shared" ca="1" si="19"/>
        <v>1.0003293543724666E-6</v>
      </c>
      <c r="S158" s="18">
        <f t="shared" ca="1" si="19"/>
        <v>0</v>
      </c>
      <c r="T158" s="18">
        <f ca="1">MAX(-P158+MIN(P158,AngCal!$B$30),T$11+T$12/(1+EXP((T$13-LOG10($O158))/T$14))+T$15/(1+EXP((T$16-LOG10($O158))/T$17))+T$18/(1+EXP((T$19-LOG10($O158))/T$20)))</f>
        <v>0</v>
      </c>
      <c r="U158" s="18">
        <f ca="1">MAX(-Q158+MIN(Q158,AngCal!$B$30),U$11+U$12/(1+EXP((U$13-LOG10($O158))/U$14))+U$15/(1+EXP((U$16-LOG10($O158))/U$17))+U$18/(1+EXP((U$19-LOG10($O158))/U$20)))</f>
        <v>0</v>
      </c>
      <c r="V158" s="18">
        <f ca="1">MAX(-R158+MIN(R158,AngCal!$B$30),V$11+V$12/(1+EXP((V$13-LOG10($O158))/V$14))+V$15/(1+EXP((V$16-LOG10($O158))/V$17))+V$18/(1+EXP((V$19-LOG10($O158))/V$20)))</f>
        <v>3.7858692660723905E-7</v>
      </c>
      <c r="W158" s="18">
        <f ca="1">MAX(-S158+MIN(S158,AngCal!$B$30),W$11+W$12/(1+EXP((W$13-LOG10($O158))/W$14))+W$15/(1+EXP((W$16-LOG10($O158))/W$17))+W$18/(1+EXP((W$19-LOG10($O158))/W$20)))</f>
        <v>1.6500782459086261E-6</v>
      </c>
      <c r="X158" s="18">
        <f t="shared" ca="1" si="20"/>
        <v>0.64421077908690416</v>
      </c>
      <c r="Y158" s="18">
        <f t="shared" ca="1" si="20"/>
        <v>0.67288988506185055</v>
      </c>
      <c r="Z158" s="18">
        <f t="shared" ca="1" si="20"/>
        <v>1</v>
      </c>
      <c r="AA158" s="18">
        <f t="shared" ca="1" si="20"/>
        <v>1.108997971215465</v>
      </c>
      <c r="AB158" s="18">
        <f t="shared" ca="1" si="21"/>
        <v>9.4523141437564268E-3</v>
      </c>
      <c r="AC158" s="18">
        <f t="shared" ca="1" si="21"/>
        <v>9.9206698880938068E-3</v>
      </c>
      <c r="AD158" s="18">
        <f t="shared" ca="1" si="21"/>
        <v>1.0031725701326273E-2</v>
      </c>
      <c r="AE158" s="18">
        <f t="shared" ca="1" si="21"/>
        <v>9.004639816335161E-3</v>
      </c>
      <c r="AF158" s="18">
        <f ca="1">MAX(-AB158+MIN(AB158,AngCal!$B$30),AF$11+AF$12/(1+EXP((AF$13-LOG10($O158))/AF$14))+AF$15/(1+EXP((AF$16-LOG10($O158))/AF$17))+AF$18/(1+EXP((AF$19-LOG10($O158))/AF$20)))</f>
        <v>0.22391497636391366</v>
      </c>
      <c r="AG158" s="18">
        <f ca="1">MAX(-AC158+MIN(AC158,AngCal!$B$30),AG$11+AG$12/(1+EXP((AG$13-LOG10($O158))/AG$14))+AG$15/(1+EXP((AG$16-LOG10($O158))/AG$17))+AG$18/(1+EXP((AG$19-LOG10($O158))/AG$20)))</f>
        <v>0.22426118019658947</v>
      </c>
      <c r="AH158" s="18">
        <f ca="1">MAX(-AD158+MIN(AD158,AngCal!$B$30),AH$11+AH$12/(1+EXP((AH$13-LOG10($O158))/AH$14))+AH$15/(1+EXP((AH$16-LOG10($O158))/AH$17))+AH$18/(1+EXP((AH$19-LOG10($O158))/AH$20)))</f>
        <v>0.21532490170103635</v>
      </c>
      <c r="AI158" s="18">
        <f ca="1">MAX(-AE158+MIN(AE158,AngCal!$B$30),AI$11+AI$12/(1+EXP((AI$13-LOG10($O158))/AI$14))+AI$15/(1+EXP((AI$16-LOG10($O158))/AI$17))+AI$18/(1+EXP((AI$19-LOG10($O158))/AI$20)))</f>
        <v>0.20705163062730053</v>
      </c>
      <c r="AJ158" s="18">
        <f t="shared" ca="1" si="22"/>
        <v>0.61674529455027283</v>
      </c>
      <c r="AK158" s="18">
        <f t="shared" ca="1" si="22"/>
        <v>0.63038324057090056</v>
      </c>
      <c r="AL158" s="18">
        <f t="shared" ca="1" si="22"/>
        <v>0.64161471076173804</v>
      </c>
      <c r="AM158" s="18">
        <f t="shared" ca="1" si="22"/>
        <v>0.62279505074177033</v>
      </c>
      <c r="AN158" s="18">
        <f t="shared" ca="1" si="23"/>
        <v>1</v>
      </c>
      <c r="AO158" s="18">
        <f t="shared" ca="1" si="23"/>
        <v>1</v>
      </c>
      <c r="AP158" s="18">
        <f t="shared" ca="1" si="23"/>
        <v>1</v>
      </c>
      <c r="AQ158" s="18">
        <f t="shared" ca="1" si="23"/>
        <v>1</v>
      </c>
      <c r="AR158" s="18">
        <f t="shared" ca="1" si="24"/>
        <v>0</v>
      </c>
      <c r="AS158" s="18">
        <f t="shared" ca="1" si="24"/>
        <v>0</v>
      </c>
      <c r="AT158" s="18">
        <f t="shared" ca="1" si="24"/>
        <v>0</v>
      </c>
      <c r="AU158" s="18">
        <f t="shared" ca="1" si="24"/>
        <v>0</v>
      </c>
    </row>
    <row r="159" spans="2:47" x14ac:dyDescent="0.15">
      <c r="B159">
        <v>17.103000000000002</v>
      </c>
      <c r="C159">
        <v>7</v>
      </c>
      <c r="D159" s="18">
        <v>-7.0099999999999997E-3</v>
      </c>
      <c r="E159" s="18">
        <v>-0.15459999999999999</v>
      </c>
      <c r="F159" s="18">
        <v>2.097</v>
      </c>
      <c r="G159" s="18">
        <v>0.31769999999999998</v>
      </c>
      <c r="H159" s="18">
        <v>0.19520000000000001</v>
      </c>
      <c r="I159" s="18">
        <v>3.181</v>
      </c>
      <c r="J159" s="18">
        <v>0.29630000000000001</v>
      </c>
      <c r="K159" s="18">
        <v>-9.7290000000000001E-2</v>
      </c>
      <c r="L159" s="18">
        <v>4.3280000000000003</v>
      </c>
      <c r="M159" s="18">
        <v>0.36359999999999998</v>
      </c>
      <c r="O159" s="18">
        <f>MAX(MIN(Angle!A172,AngMuon!$P$3),AngMuon!$P$2)</f>
        <v>100000</v>
      </c>
      <c r="P159" s="18">
        <f t="shared" ca="1" si="19"/>
        <v>1.3381198552018993E-4</v>
      </c>
      <c r="Q159" s="18">
        <f t="shared" ca="1" si="19"/>
        <v>0</v>
      </c>
      <c r="R159" s="18">
        <f t="shared" ca="1" si="19"/>
        <v>1.0003293543724666E-6</v>
      </c>
      <c r="S159" s="18">
        <f t="shared" ca="1" si="19"/>
        <v>0</v>
      </c>
      <c r="T159" s="18">
        <f ca="1">MAX(-P159+MIN(P159,AngCal!$B$30),T$11+T$12/(1+EXP((T$13-LOG10($O159))/T$14))+T$15/(1+EXP((T$16-LOG10($O159))/T$17))+T$18/(1+EXP((T$19-LOG10($O159))/T$20)))</f>
        <v>0</v>
      </c>
      <c r="U159" s="18">
        <f ca="1">MAX(-Q159+MIN(Q159,AngCal!$B$30),U$11+U$12/(1+EXP((U$13-LOG10($O159))/U$14))+U$15/(1+EXP((U$16-LOG10($O159))/U$17))+U$18/(1+EXP((U$19-LOG10($O159))/U$20)))</f>
        <v>0</v>
      </c>
      <c r="V159" s="18">
        <f ca="1">MAX(-R159+MIN(R159,AngCal!$B$30),V$11+V$12/(1+EXP((V$13-LOG10($O159))/V$14))+V$15/(1+EXP((V$16-LOG10($O159))/V$17))+V$18/(1+EXP((V$19-LOG10($O159))/V$20)))</f>
        <v>3.7858692660723905E-7</v>
      </c>
      <c r="W159" s="18">
        <f ca="1">MAX(-S159+MIN(S159,AngCal!$B$30),W$11+W$12/(1+EXP((W$13-LOG10($O159))/W$14))+W$15/(1+EXP((W$16-LOG10($O159))/W$17))+W$18/(1+EXP((W$19-LOG10($O159))/W$20)))</f>
        <v>1.6500782459086261E-6</v>
      </c>
      <c r="X159" s="18">
        <f t="shared" ca="1" si="20"/>
        <v>0.64421077908690416</v>
      </c>
      <c r="Y159" s="18">
        <f t="shared" ca="1" si="20"/>
        <v>0.67288988506185055</v>
      </c>
      <c r="Z159" s="18">
        <f t="shared" ca="1" si="20"/>
        <v>1</v>
      </c>
      <c r="AA159" s="18">
        <f t="shared" ca="1" si="20"/>
        <v>1.108997971215465</v>
      </c>
      <c r="AB159" s="18">
        <f t="shared" ca="1" si="21"/>
        <v>9.4523141437564268E-3</v>
      </c>
      <c r="AC159" s="18">
        <f t="shared" ca="1" si="21"/>
        <v>9.9206698880938068E-3</v>
      </c>
      <c r="AD159" s="18">
        <f t="shared" ca="1" si="21"/>
        <v>1.0031725701326273E-2</v>
      </c>
      <c r="AE159" s="18">
        <f t="shared" ca="1" si="21"/>
        <v>9.004639816335161E-3</v>
      </c>
      <c r="AF159" s="18">
        <f ca="1">MAX(-AB159+MIN(AB159,AngCal!$B$30),AF$11+AF$12/(1+EXP((AF$13-LOG10($O159))/AF$14))+AF$15/(1+EXP((AF$16-LOG10($O159))/AF$17))+AF$18/(1+EXP((AF$19-LOG10($O159))/AF$20)))</f>
        <v>0.22391497636391366</v>
      </c>
      <c r="AG159" s="18">
        <f ca="1">MAX(-AC159+MIN(AC159,AngCal!$B$30),AG$11+AG$12/(1+EXP((AG$13-LOG10($O159))/AG$14))+AG$15/(1+EXP((AG$16-LOG10($O159))/AG$17))+AG$18/(1+EXP((AG$19-LOG10($O159))/AG$20)))</f>
        <v>0.22426118019658947</v>
      </c>
      <c r="AH159" s="18">
        <f ca="1">MAX(-AD159+MIN(AD159,AngCal!$B$30),AH$11+AH$12/(1+EXP((AH$13-LOG10($O159))/AH$14))+AH$15/(1+EXP((AH$16-LOG10($O159))/AH$17))+AH$18/(1+EXP((AH$19-LOG10($O159))/AH$20)))</f>
        <v>0.21532490170103635</v>
      </c>
      <c r="AI159" s="18">
        <f ca="1">MAX(-AE159+MIN(AE159,AngCal!$B$30),AI$11+AI$12/(1+EXP((AI$13-LOG10($O159))/AI$14))+AI$15/(1+EXP((AI$16-LOG10($O159))/AI$17))+AI$18/(1+EXP((AI$19-LOG10($O159))/AI$20)))</f>
        <v>0.20705163062730053</v>
      </c>
      <c r="AJ159" s="18">
        <f t="shared" ca="1" si="22"/>
        <v>0.61674529455027283</v>
      </c>
      <c r="AK159" s="18">
        <f t="shared" ca="1" si="22"/>
        <v>0.63038324057090056</v>
      </c>
      <c r="AL159" s="18">
        <f t="shared" ca="1" si="22"/>
        <v>0.64161471076173804</v>
      </c>
      <c r="AM159" s="18">
        <f t="shared" ca="1" si="22"/>
        <v>0.62279505074177033</v>
      </c>
      <c r="AN159" s="18">
        <f t="shared" ca="1" si="23"/>
        <v>1</v>
      </c>
      <c r="AO159" s="18">
        <f t="shared" ca="1" si="23"/>
        <v>1</v>
      </c>
      <c r="AP159" s="18">
        <f t="shared" ca="1" si="23"/>
        <v>1</v>
      </c>
      <c r="AQ159" s="18">
        <f t="shared" ca="1" si="23"/>
        <v>1</v>
      </c>
      <c r="AR159" s="18">
        <f t="shared" ca="1" si="24"/>
        <v>0</v>
      </c>
      <c r="AS159" s="18">
        <f t="shared" ca="1" si="24"/>
        <v>0</v>
      </c>
      <c r="AT159" s="18">
        <f t="shared" ca="1" si="24"/>
        <v>0</v>
      </c>
      <c r="AU159" s="18">
        <f t="shared" ca="1" si="24"/>
        <v>0</v>
      </c>
    </row>
    <row r="160" spans="2:47" x14ac:dyDescent="0.15">
      <c r="B160">
        <v>17.103000000000002</v>
      </c>
      <c r="C160">
        <v>10</v>
      </c>
      <c r="D160" s="18">
        <v>-4.999E-3</v>
      </c>
      <c r="E160" s="18">
        <v>-0.17610000000000001</v>
      </c>
      <c r="F160" s="18">
        <v>2.1789999999999998</v>
      </c>
      <c r="G160" s="18">
        <v>0.3755</v>
      </c>
      <c r="H160" s="18">
        <v>0.20419999999999999</v>
      </c>
      <c r="I160" s="18">
        <v>3.1720000000000002</v>
      </c>
      <c r="J160" s="18">
        <v>0.2802</v>
      </c>
      <c r="K160" s="18">
        <v>-7.8460000000000002E-2</v>
      </c>
      <c r="L160" s="18">
        <v>4.3170000000000002</v>
      </c>
      <c r="M160" s="18">
        <v>0.28710000000000002</v>
      </c>
      <c r="O160" s="18">
        <f>MAX(MIN(Angle!A173,AngMuon!$P$3),AngMuon!$P$2)</f>
        <v>100000</v>
      </c>
      <c r="P160" s="18">
        <f t="shared" ca="1" si="19"/>
        <v>1.3381198552018993E-4</v>
      </c>
      <c r="Q160" s="18">
        <f t="shared" ca="1" si="19"/>
        <v>0</v>
      </c>
      <c r="R160" s="18">
        <f t="shared" ca="1" si="19"/>
        <v>1.0003293543724666E-6</v>
      </c>
      <c r="S160" s="18">
        <f t="shared" ca="1" si="19"/>
        <v>0</v>
      </c>
      <c r="T160" s="18">
        <f ca="1">MAX(-P160+MIN(P160,AngCal!$B$30),T$11+T$12/(1+EXP((T$13-LOG10($O160))/T$14))+T$15/(1+EXP((T$16-LOG10($O160))/T$17))+T$18/(1+EXP((T$19-LOG10($O160))/T$20)))</f>
        <v>0</v>
      </c>
      <c r="U160" s="18">
        <f ca="1">MAX(-Q160+MIN(Q160,AngCal!$B$30),U$11+U$12/(1+EXP((U$13-LOG10($O160))/U$14))+U$15/(1+EXP((U$16-LOG10($O160))/U$17))+U$18/(1+EXP((U$19-LOG10($O160))/U$20)))</f>
        <v>0</v>
      </c>
      <c r="V160" s="18">
        <f ca="1">MAX(-R160+MIN(R160,AngCal!$B$30),V$11+V$12/(1+EXP((V$13-LOG10($O160))/V$14))+V$15/(1+EXP((V$16-LOG10($O160))/V$17))+V$18/(1+EXP((V$19-LOG10($O160))/V$20)))</f>
        <v>3.7858692660723905E-7</v>
      </c>
      <c r="W160" s="18">
        <f ca="1">MAX(-S160+MIN(S160,AngCal!$B$30),W$11+W$12/(1+EXP((W$13-LOG10($O160))/W$14))+W$15/(1+EXP((W$16-LOG10($O160))/W$17))+W$18/(1+EXP((W$19-LOG10($O160))/W$20)))</f>
        <v>1.6500782459086261E-6</v>
      </c>
      <c r="X160" s="18">
        <f t="shared" ca="1" si="20"/>
        <v>0.64421077908690416</v>
      </c>
      <c r="Y160" s="18">
        <f t="shared" ca="1" si="20"/>
        <v>0.67288988506185055</v>
      </c>
      <c r="Z160" s="18">
        <f t="shared" ca="1" si="20"/>
        <v>1</v>
      </c>
      <c r="AA160" s="18">
        <f t="shared" ca="1" si="20"/>
        <v>1.108997971215465</v>
      </c>
      <c r="AB160" s="18">
        <f t="shared" ca="1" si="21"/>
        <v>9.4523141437564268E-3</v>
      </c>
      <c r="AC160" s="18">
        <f t="shared" ca="1" si="21"/>
        <v>9.9206698880938068E-3</v>
      </c>
      <c r="AD160" s="18">
        <f t="shared" ca="1" si="21"/>
        <v>1.0031725701326273E-2</v>
      </c>
      <c r="AE160" s="18">
        <f t="shared" ca="1" si="21"/>
        <v>9.004639816335161E-3</v>
      </c>
      <c r="AF160" s="18">
        <f ca="1">MAX(-AB160+MIN(AB160,AngCal!$B$30),AF$11+AF$12/(1+EXP((AF$13-LOG10($O160))/AF$14))+AF$15/(1+EXP((AF$16-LOG10($O160))/AF$17))+AF$18/(1+EXP((AF$19-LOG10($O160))/AF$20)))</f>
        <v>0.22391497636391366</v>
      </c>
      <c r="AG160" s="18">
        <f ca="1">MAX(-AC160+MIN(AC160,AngCal!$B$30),AG$11+AG$12/(1+EXP((AG$13-LOG10($O160))/AG$14))+AG$15/(1+EXP((AG$16-LOG10($O160))/AG$17))+AG$18/(1+EXP((AG$19-LOG10($O160))/AG$20)))</f>
        <v>0.22426118019658947</v>
      </c>
      <c r="AH160" s="18">
        <f ca="1">MAX(-AD160+MIN(AD160,AngCal!$B$30),AH$11+AH$12/(1+EXP((AH$13-LOG10($O160))/AH$14))+AH$15/(1+EXP((AH$16-LOG10($O160))/AH$17))+AH$18/(1+EXP((AH$19-LOG10($O160))/AH$20)))</f>
        <v>0.21532490170103635</v>
      </c>
      <c r="AI160" s="18">
        <f ca="1">MAX(-AE160+MIN(AE160,AngCal!$B$30),AI$11+AI$12/(1+EXP((AI$13-LOG10($O160))/AI$14))+AI$15/(1+EXP((AI$16-LOG10($O160))/AI$17))+AI$18/(1+EXP((AI$19-LOG10($O160))/AI$20)))</f>
        <v>0.20705163062730053</v>
      </c>
      <c r="AJ160" s="18">
        <f t="shared" ca="1" si="22"/>
        <v>0.61674529455027283</v>
      </c>
      <c r="AK160" s="18">
        <f t="shared" ca="1" si="22"/>
        <v>0.63038324057090056</v>
      </c>
      <c r="AL160" s="18">
        <f t="shared" ca="1" si="22"/>
        <v>0.64161471076173804</v>
      </c>
      <c r="AM160" s="18">
        <f t="shared" ca="1" si="22"/>
        <v>0.62279505074177033</v>
      </c>
      <c r="AN160" s="18">
        <f t="shared" ca="1" si="23"/>
        <v>1</v>
      </c>
      <c r="AO160" s="18">
        <f t="shared" ca="1" si="23"/>
        <v>1</v>
      </c>
      <c r="AP160" s="18">
        <f t="shared" ca="1" si="23"/>
        <v>1</v>
      </c>
      <c r="AQ160" s="18">
        <f t="shared" ca="1" si="23"/>
        <v>1</v>
      </c>
      <c r="AR160" s="18">
        <f t="shared" ca="1" si="24"/>
        <v>0</v>
      </c>
      <c r="AS160" s="18">
        <f t="shared" ca="1" si="24"/>
        <v>0</v>
      </c>
      <c r="AT160" s="18">
        <f t="shared" ca="1" si="24"/>
        <v>0</v>
      </c>
      <c r="AU160" s="18">
        <f t="shared" ca="1" si="24"/>
        <v>0</v>
      </c>
    </row>
    <row r="161" spans="2:47" x14ac:dyDescent="0.15">
      <c r="B161">
        <v>17.103000000000002</v>
      </c>
      <c r="C161">
        <v>15</v>
      </c>
      <c r="D161" s="18">
        <v>-2.0750000000000001E-2</v>
      </c>
      <c r="E161" s="18">
        <v>-0.14169999999999999</v>
      </c>
      <c r="F161" s="18">
        <v>2.1819999999999999</v>
      </c>
      <c r="G161" s="18">
        <v>0.24909999999999999</v>
      </c>
      <c r="H161" s="18">
        <v>0.1855</v>
      </c>
      <c r="I161" s="18">
        <v>3.2120000000000002</v>
      </c>
      <c r="J161" s="18">
        <v>0.27279999999999999</v>
      </c>
      <c r="K161" s="18">
        <v>-7.2620000000000004E-2</v>
      </c>
      <c r="L161" s="18">
        <v>4.2830000000000004</v>
      </c>
      <c r="M161" s="18">
        <v>0.23910000000000001</v>
      </c>
      <c r="O161" s="18">
        <f>MAX(MIN(Angle!A174,AngMuon!$P$3),AngMuon!$P$2)</f>
        <v>100000</v>
      </c>
      <c r="P161" s="18">
        <f t="shared" ca="1" si="19"/>
        <v>1.3381198552018993E-4</v>
      </c>
      <c r="Q161" s="18">
        <f t="shared" ca="1" si="19"/>
        <v>0</v>
      </c>
      <c r="R161" s="18">
        <f t="shared" ca="1" si="19"/>
        <v>1.0003293543724666E-6</v>
      </c>
      <c r="S161" s="18">
        <f t="shared" ca="1" si="19"/>
        <v>0</v>
      </c>
      <c r="T161" s="18">
        <f ca="1">MAX(-P161+MIN(P161,AngCal!$B$30),T$11+T$12/(1+EXP((T$13-LOG10($O161))/T$14))+T$15/(1+EXP((T$16-LOG10($O161))/T$17))+T$18/(1+EXP((T$19-LOG10($O161))/T$20)))</f>
        <v>0</v>
      </c>
      <c r="U161" s="18">
        <f ca="1">MAX(-Q161+MIN(Q161,AngCal!$B$30),U$11+U$12/(1+EXP((U$13-LOG10($O161))/U$14))+U$15/(1+EXP((U$16-LOG10($O161))/U$17))+U$18/(1+EXP((U$19-LOG10($O161))/U$20)))</f>
        <v>0</v>
      </c>
      <c r="V161" s="18">
        <f ca="1">MAX(-R161+MIN(R161,AngCal!$B$30),V$11+V$12/(1+EXP((V$13-LOG10($O161))/V$14))+V$15/(1+EXP((V$16-LOG10($O161))/V$17))+V$18/(1+EXP((V$19-LOG10($O161))/V$20)))</f>
        <v>3.7858692660723905E-7</v>
      </c>
      <c r="W161" s="18">
        <f ca="1">MAX(-S161+MIN(S161,AngCal!$B$30),W$11+W$12/(1+EXP((W$13-LOG10($O161))/W$14))+W$15/(1+EXP((W$16-LOG10($O161))/W$17))+W$18/(1+EXP((W$19-LOG10($O161))/W$20)))</f>
        <v>1.6500782459086261E-6</v>
      </c>
      <c r="X161" s="18">
        <f t="shared" ca="1" si="20"/>
        <v>0.64421077908690416</v>
      </c>
      <c r="Y161" s="18">
        <f t="shared" ca="1" si="20"/>
        <v>0.67288988506185055</v>
      </c>
      <c r="Z161" s="18">
        <f t="shared" ca="1" si="20"/>
        <v>1</v>
      </c>
      <c r="AA161" s="18">
        <f t="shared" ca="1" si="20"/>
        <v>1.108997971215465</v>
      </c>
      <c r="AB161" s="18">
        <f t="shared" ca="1" si="21"/>
        <v>9.4523141437564268E-3</v>
      </c>
      <c r="AC161" s="18">
        <f t="shared" ca="1" si="21"/>
        <v>9.9206698880938068E-3</v>
      </c>
      <c r="AD161" s="18">
        <f t="shared" ca="1" si="21"/>
        <v>1.0031725701326273E-2</v>
      </c>
      <c r="AE161" s="18">
        <f t="shared" ca="1" si="21"/>
        <v>9.004639816335161E-3</v>
      </c>
      <c r="AF161" s="18">
        <f ca="1">MAX(-AB161+MIN(AB161,AngCal!$B$30),AF$11+AF$12/(1+EXP((AF$13-LOG10($O161))/AF$14))+AF$15/(1+EXP((AF$16-LOG10($O161))/AF$17))+AF$18/(1+EXP((AF$19-LOG10($O161))/AF$20)))</f>
        <v>0.22391497636391366</v>
      </c>
      <c r="AG161" s="18">
        <f ca="1">MAX(-AC161+MIN(AC161,AngCal!$B$30),AG$11+AG$12/(1+EXP((AG$13-LOG10($O161))/AG$14))+AG$15/(1+EXP((AG$16-LOG10($O161))/AG$17))+AG$18/(1+EXP((AG$19-LOG10($O161))/AG$20)))</f>
        <v>0.22426118019658947</v>
      </c>
      <c r="AH161" s="18">
        <f ca="1">MAX(-AD161+MIN(AD161,AngCal!$B$30),AH$11+AH$12/(1+EXP((AH$13-LOG10($O161))/AH$14))+AH$15/(1+EXP((AH$16-LOG10($O161))/AH$17))+AH$18/(1+EXP((AH$19-LOG10($O161))/AH$20)))</f>
        <v>0.21532490170103635</v>
      </c>
      <c r="AI161" s="18">
        <f ca="1">MAX(-AE161+MIN(AE161,AngCal!$B$30),AI$11+AI$12/(1+EXP((AI$13-LOG10($O161))/AI$14))+AI$15/(1+EXP((AI$16-LOG10($O161))/AI$17))+AI$18/(1+EXP((AI$19-LOG10($O161))/AI$20)))</f>
        <v>0.20705163062730053</v>
      </c>
      <c r="AJ161" s="18">
        <f t="shared" ca="1" si="22"/>
        <v>0.61674529455027283</v>
      </c>
      <c r="AK161" s="18">
        <f t="shared" ca="1" si="22"/>
        <v>0.63038324057090056</v>
      </c>
      <c r="AL161" s="18">
        <f t="shared" ca="1" si="22"/>
        <v>0.64161471076173804</v>
      </c>
      <c r="AM161" s="18">
        <f t="shared" ca="1" si="22"/>
        <v>0.62279505074177033</v>
      </c>
      <c r="AN161" s="18">
        <f t="shared" ca="1" si="23"/>
        <v>1</v>
      </c>
      <c r="AO161" s="18">
        <f t="shared" ca="1" si="23"/>
        <v>1</v>
      </c>
      <c r="AP161" s="18">
        <f t="shared" ca="1" si="23"/>
        <v>1</v>
      </c>
      <c r="AQ161" s="18">
        <f t="shared" ca="1" si="23"/>
        <v>1</v>
      </c>
      <c r="AR161" s="18">
        <f t="shared" ca="1" si="24"/>
        <v>0</v>
      </c>
      <c r="AS161" s="18">
        <f t="shared" ca="1" si="24"/>
        <v>0</v>
      </c>
      <c r="AT161" s="18">
        <f t="shared" ca="1" si="24"/>
        <v>0</v>
      </c>
      <c r="AU161" s="18">
        <f t="shared" ca="1" si="24"/>
        <v>0</v>
      </c>
    </row>
    <row r="162" spans="2:47" x14ac:dyDescent="0.15">
      <c r="B162">
        <v>17.103000000000002</v>
      </c>
      <c r="C162">
        <v>20</v>
      </c>
      <c r="D162" s="18">
        <v>-1.8929999999999999E-2</v>
      </c>
      <c r="E162" s="18">
        <v>-0.1343</v>
      </c>
      <c r="F162" s="18">
        <v>2.1829999999999998</v>
      </c>
      <c r="G162" s="18">
        <v>0.21079999999999999</v>
      </c>
      <c r="H162" s="18">
        <v>0.16650000000000001</v>
      </c>
      <c r="I162" s="18">
        <v>3.2440000000000002</v>
      </c>
      <c r="J162" s="18">
        <v>0.2266</v>
      </c>
      <c r="K162" s="18">
        <v>-5.4449999999999998E-2</v>
      </c>
      <c r="L162" s="18">
        <v>4.2460000000000004</v>
      </c>
      <c r="M162" s="18">
        <v>0.20580000000000001</v>
      </c>
      <c r="O162" s="18">
        <f>O751</f>
        <v>11535</v>
      </c>
      <c r="P162" s="18">
        <f t="shared" ca="1" si="19"/>
        <v>2.4181616446229855E-4</v>
      </c>
      <c r="Q162" s="18">
        <f t="shared" ca="1" si="19"/>
        <v>0</v>
      </c>
      <c r="R162" s="18">
        <f t="shared" ca="1" si="19"/>
        <v>1.0432530621697945E-6</v>
      </c>
      <c r="S162" s="18">
        <f t="shared" ca="1" si="19"/>
        <v>0</v>
      </c>
      <c r="T162" s="18">
        <f ca="1">MAX(-P162+MIN(P162,AngCal!$B$30),T$11+T$12/(1+EXP((T$13-LOG10($O162))/T$14))+T$15/(1+EXP((T$16-LOG10($O162))/T$17))+T$18/(1+EXP((T$19-LOG10($O162))/T$20)))</f>
        <v>0</v>
      </c>
      <c r="U162" s="18">
        <f ca="1">MAX(-Q162+MIN(Q162,AngCal!$B$30),U$11+U$12/(1+EXP((U$13-LOG10($O162))/U$14))+U$15/(1+EXP((U$16-LOG10($O162))/U$17))+U$18/(1+EXP((U$19-LOG10($O162))/U$20)))</f>
        <v>0</v>
      </c>
      <c r="V162" s="18">
        <f ca="1">MAX(-R162+MIN(R162,AngCal!$B$30),V$11+V$12/(1+EXP((V$13-LOG10($O162))/V$14))+V$15/(1+EXP((V$16-LOG10($O162))/V$17))+V$18/(1+EXP((V$19-LOG10($O162))/V$20)))</f>
        <v>0</v>
      </c>
      <c r="W162" s="18">
        <f ca="1">MAX(-S162+MIN(S162,AngCal!$B$30),W$11+W$12/(1+EXP((W$13-LOG10($O162))/W$14))+W$15/(1+EXP((W$16-LOG10($O162))/W$17))+W$18/(1+EXP((W$19-LOG10($O162))/W$20)))</f>
        <v>9.3242244186666004E-6</v>
      </c>
      <c r="X162" s="18">
        <f t="shared" ca="1" si="20"/>
        <v>0.64421057648820967</v>
      </c>
      <c r="Y162" s="18">
        <f t="shared" ca="1" si="20"/>
        <v>0.67288988506178571</v>
      </c>
      <c r="Z162" s="18">
        <f t="shared" ca="1" si="20"/>
        <v>1</v>
      </c>
      <c r="AA162" s="18">
        <f t="shared" ca="1" si="20"/>
        <v>1.1089979621940675</v>
      </c>
      <c r="AB162" s="18">
        <f t="shared" ca="1" si="21"/>
        <v>0</v>
      </c>
      <c r="AC162" s="18">
        <f t="shared" ca="1" si="21"/>
        <v>0</v>
      </c>
      <c r="AD162" s="18">
        <f t="shared" ca="1" si="21"/>
        <v>0</v>
      </c>
      <c r="AE162" s="18">
        <f t="shared" ca="1" si="21"/>
        <v>0</v>
      </c>
      <c r="AF162" s="18">
        <f ca="1">MAX(-AB162+MIN(AB162,AngCal!$B$30),AF$11+AF$12/(1+EXP((AF$13-LOG10($O162))/AF$14))+AF$15/(1+EXP((AF$16-LOG10($O162))/AF$17))+AF$18/(1+EXP((AF$19-LOG10($O162))/AF$20)))</f>
        <v>0.3322252880098111</v>
      </c>
      <c r="AG162" s="18">
        <f ca="1">MAX(-AC162+MIN(AC162,AngCal!$B$30),AG$11+AG$12/(1+EXP((AG$13-LOG10($O162))/AG$14))+AG$15/(1+EXP((AG$16-LOG10($O162))/AG$17))+AG$18/(1+EXP((AG$19-LOG10($O162))/AG$20)))</f>
        <v>0.33270316891432061</v>
      </c>
      <c r="AH162" s="18">
        <f ca="1">MAX(-AD162+MIN(AD162,AngCal!$B$30),AH$11+AH$12/(1+EXP((AH$13-LOG10($O162))/AH$14))+AH$15/(1+EXP((AH$16-LOG10($O162))/AH$17))+AH$18/(1+EXP((AH$19-LOG10($O162))/AH$20)))</f>
        <v>0.33774475989349245</v>
      </c>
      <c r="AI162" s="18">
        <f ca="1">MAX(-AE162+MIN(AE162,AngCal!$B$30),AI$11+AI$12/(1+EXP((AI$13-LOG10($O162))/AI$14))+AI$15/(1+EXP((AI$16-LOG10($O162))/AI$17))+AI$18/(1+EXP((AI$19-LOG10($O162))/AI$20)))</f>
        <v>0.33872986042729558</v>
      </c>
      <c r="AJ162" s="18">
        <f t="shared" ca="1" si="22"/>
        <v>0.96239631702827411</v>
      </c>
      <c r="AK162" s="18">
        <f t="shared" ca="1" si="22"/>
        <v>0.95351355836942453</v>
      </c>
      <c r="AL162" s="18">
        <f t="shared" ca="1" si="22"/>
        <v>0.97973219794665944</v>
      </c>
      <c r="AM162" s="18">
        <f t="shared" ca="1" si="22"/>
        <v>0.99841982605495305</v>
      </c>
      <c r="AN162" s="18">
        <f t="shared" ca="1" si="23"/>
        <v>1</v>
      </c>
      <c r="AO162" s="18">
        <f t="shared" ca="1" si="23"/>
        <v>1</v>
      </c>
      <c r="AP162" s="18">
        <f t="shared" ca="1" si="23"/>
        <v>1</v>
      </c>
      <c r="AQ162" s="18">
        <f t="shared" ca="1" si="23"/>
        <v>1</v>
      </c>
      <c r="AR162" s="18">
        <f t="shared" ca="1" si="24"/>
        <v>0</v>
      </c>
      <c r="AS162" s="18">
        <f t="shared" ca="1" si="24"/>
        <v>0</v>
      </c>
      <c r="AT162" s="18">
        <f t="shared" ca="1" si="24"/>
        <v>0</v>
      </c>
      <c r="AU162" s="18">
        <f t="shared" ca="1" si="24"/>
        <v>0</v>
      </c>
    </row>
    <row r="163" spans="2:47" x14ac:dyDescent="0.15">
      <c r="B163">
        <v>31.263000000000002</v>
      </c>
      <c r="C163">
        <v>1</v>
      </c>
      <c r="D163" s="18">
        <v>4.8579999999999998E-2</v>
      </c>
      <c r="E163" s="18">
        <v>0.47070000000000001</v>
      </c>
      <c r="F163" s="18">
        <v>4.55</v>
      </c>
      <c r="G163" s="18">
        <v>0.56369999999999998</v>
      </c>
      <c r="H163" s="18">
        <v>-1.534</v>
      </c>
      <c r="I163" s="18">
        <v>3.3740000000000001</v>
      </c>
      <c r="J163" s="18">
        <v>0.75429999999999997</v>
      </c>
      <c r="K163" s="18">
        <v>1.0149999999999999</v>
      </c>
      <c r="L163" s="18">
        <v>3.089</v>
      </c>
      <c r="M163" s="18">
        <v>0.47120000000000001</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2:47" x14ac:dyDescent="0.15">
      <c r="B164">
        <v>31.263000000000002</v>
      </c>
      <c r="C164">
        <v>3</v>
      </c>
      <c r="D164" s="18">
        <v>1.66E-2</v>
      </c>
      <c r="E164" s="18">
        <v>-0.28370000000000001</v>
      </c>
      <c r="F164" s="18">
        <v>1.8779999999999999</v>
      </c>
      <c r="G164" s="18">
        <v>0.4294</v>
      </c>
      <c r="H164" s="18">
        <v>0.41980000000000001</v>
      </c>
      <c r="I164" s="18">
        <v>2.9740000000000002</v>
      </c>
      <c r="J164" s="18">
        <v>0.61950000000000005</v>
      </c>
      <c r="K164" s="18">
        <v>-0.1527</v>
      </c>
      <c r="L164" s="18">
        <v>3.8639999999999999</v>
      </c>
      <c r="M164" s="18">
        <v>0.3286</v>
      </c>
      <c r="AJ164" s="18"/>
      <c r="AK164" s="18"/>
      <c r="AL164" s="18"/>
      <c r="AM164" s="18"/>
      <c r="AN164" s="18"/>
      <c r="AO164" s="18"/>
      <c r="AP164" s="18"/>
      <c r="AQ164" s="18"/>
      <c r="AR164" s="18"/>
      <c r="AS164" s="18"/>
      <c r="AT164" s="18"/>
      <c r="AU164" s="18"/>
    </row>
    <row r="165" spans="2:47" x14ac:dyDescent="0.15">
      <c r="B165">
        <v>31.263000000000002</v>
      </c>
      <c r="C165">
        <v>5</v>
      </c>
      <c r="D165" s="18">
        <v>2.035E-2</v>
      </c>
      <c r="E165" s="18">
        <v>-0.24679999999999999</v>
      </c>
      <c r="F165" s="18">
        <v>1.915</v>
      </c>
      <c r="G165" s="18">
        <v>0.436</v>
      </c>
      <c r="H165" s="18">
        <v>0.317</v>
      </c>
      <c r="I165" s="18">
        <v>2.9460000000000002</v>
      </c>
      <c r="J165" s="18">
        <v>0.50749999999999995</v>
      </c>
      <c r="K165" s="18">
        <v>-9.0579999999999994E-2</v>
      </c>
      <c r="L165" s="18">
        <v>3.7490000000000001</v>
      </c>
      <c r="M165" s="18">
        <v>0.26040000000000002</v>
      </c>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spans="2:47" x14ac:dyDescent="0.15">
      <c r="B166">
        <v>31.263000000000002</v>
      </c>
      <c r="C166">
        <v>7</v>
      </c>
      <c r="D166" s="18">
        <v>3.8949999999999999E-2</v>
      </c>
      <c r="E166" s="18">
        <v>-0.32829999999999998</v>
      </c>
      <c r="F166" s="18">
        <v>1.8440000000000001</v>
      </c>
      <c r="G166" s="18">
        <v>0.50980000000000003</v>
      </c>
      <c r="H166" s="18">
        <v>0.42959999999999998</v>
      </c>
      <c r="I166" s="18">
        <v>2.984</v>
      </c>
      <c r="J166" s="18">
        <v>0.63990000000000002</v>
      </c>
      <c r="K166" s="18">
        <v>-0.14019999999999999</v>
      </c>
      <c r="L166" s="18">
        <v>3.9510000000000001</v>
      </c>
      <c r="M166" s="18">
        <v>0.30070000000000002</v>
      </c>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spans="2:47" x14ac:dyDescent="0.15">
      <c r="B167">
        <v>31.263000000000002</v>
      </c>
      <c r="C167">
        <v>10</v>
      </c>
      <c r="D167" s="18">
        <v>1.357E-2</v>
      </c>
      <c r="E167" s="18">
        <v>-0.95450000000000002</v>
      </c>
      <c r="F167" s="18">
        <v>2.0329999999999999</v>
      </c>
      <c r="G167" s="18">
        <v>0.77110000000000001</v>
      </c>
      <c r="H167" s="18">
        <v>0.58709999999999996</v>
      </c>
      <c r="I167" s="18">
        <v>1.758</v>
      </c>
      <c r="J167" s="18">
        <v>1.02</v>
      </c>
      <c r="K167" s="18">
        <v>0.3538</v>
      </c>
      <c r="L167" s="18">
        <v>2.734</v>
      </c>
      <c r="M167" s="18">
        <v>0.39700000000000002</v>
      </c>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spans="2:47" x14ac:dyDescent="0.15">
      <c r="B168">
        <v>31.263000000000002</v>
      </c>
      <c r="C168">
        <v>15</v>
      </c>
      <c r="D168" s="18">
        <v>6.4869999999999997E-2</v>
      </c>
      <c r="E168" s="18">
        <v>-0.40600000000000003</v>
      </c>
      <c r="F168" s="18">
        <v>1.929</v>
      </c>
      <c r="G168" s="18">
        <v>0.58499999999999996</v>
      </c>
      <c r="H168" s="18">
        <v>0.5071</v>
      </c>
      <c r="I168" s="18">
        <v>3.0339999999999998</v>
      </c>
      <c r="J168" s="18">
        <v>0.62060000000000004</v>
      </c>
      <c r="K168" s="18">
        <v>-0.16600000000000001</v>
      </c>
      <c r="L168" s="18">
        <v>3.93</v>
      </c>
      <c r="M168" s="18">
        <v>0.31840000000000002</v>
      </c>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spans="2:47" x14ac:dyDescent="0.15">
      <c r="B169">
        <v>31.263000000000002</v>
      </c>
      <c r="C169">
        <v>20</v>
      </c>
      <c r="D169" s="18">
        <v>6.4780000000000004E-2</v>
      </c>
      <c r="E169" s="18">
        <v>-0.44400000000000001</v>
      </c>
      <c r="F169" s="18">
        <v>2.024</v>
      </c>
      <c r="G169" s="18">
        <v>0.57350000000000001</v>
      </c>
      <c r="H169" s="18">
        <v>0.629</v>
      </c>
      <c r="I169" s="18">
        <v>3.0859999999999999</v>
      </c>
      <c r="J169" s="18">
        <v>0.60109999999999997</v>
      </c>
      <c r="K169" s="18">
        <v>-0.24979999999999999</v>
      </c>
      <c r="L169" s="18">
        <v>3.8149999999999999</v>
      </c>
      <c r="M169" s="18">
        <v>0.38640000000000002</v>
      </c>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spans="2:47" x14ac:dyDescent="0.15">
      <c r="B170">
        <v>49.982999999999997</v>
      </c>
      <c r="C170">
        <v>1</v>
      </c>
      <c r="D170" s="18">
        <v>1.6080000000000001E-3</v>
      </c>
      <c r="E170" s="18">
        <v>-0.11310000000000001</v>
      </c>
      <c r="F170" s="18">
        <v>1.7589999999999999</v>
      </c>
      <c r="G170" s="18">
        <v>0.34029999999999999</v>
      </c>
      <c r="H170" s="18">
        <v>0.1368</v>
      </c>
      <c r="I170" s="18">
        <v>2.7450000000000001</v>
      </c>
      <c r="J170" s="18">
        <v>0.31509999999999999</v>
      </c>
      <c r="K170" s="18">
        <v>-2.5329999999999998E-2</v>
      </c>
      <c r="L170" s="18">
        <v>3.302</v>
      </c>
      <c r="M170" s="18">
        <v>0.53459999999999996</v>
      </c>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spans="2:47" x14ac:dyDescent="0.15">
      <c r="B171">
        <v>49.982999999999997</v>
      </c>
      <c r="C171">
        <v>3</v>
      </c>
      <c r="D171" s="18">
        <v>-2.8080000000000001E-2</v>
      </c>
      <c r="E171" s="18">
        <v>0.375</v>
      </c>
      <c r="F171" s="18">
        <v>1.7729999999999999</v>
      </c>
      <c r="G171" s="18">
        <v>1.1930000000000001</v>
      </c>
      <c r="H171" s="18">
        <v>-0.54590000000000005</v>
      </c>
      <c r="I171" s="18">
        <v>2.1259999999999999</v>
      </c>
      <c r="J171" s="18">
        <v>0.81940000000000002</v>
      </c>
      <c r="K171" s="18">
        <v>0.19889999999999999</v>
      </c>
      <c r="L171" s="18">
        <v>2.7810000000000001</v>
      </c>
      <c r="M171" s="18">
        <v>0.29799999999999999</v>
      </c>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spans="2:47" x14ac:dyDescent="0.15">
      <c r="B172">
        <v>49.982999999999997</v>
      </c>
      <c r="C172">
        <v>5</v>
      </c>
      <c r="D172" s="18">
        <v>1.525E-2</v>
      </c>
      <c r="E172" s="18">
        <v>-0.38200000000000001</v>
      </c>
      <c r="F172" s="18">
        <v>2.4540000000000002</v>
      </c>
      <c r="G172" s="18">
        <v>0.81940000000000002</v>
      </c>
      <c r="H172" s="18">
        <v>0.1239</v>
      </c>
      <c r="I172" s="18">
        <v>3.21</v>
      </c>
      <c r="J172" s="18">
        <v>2.077</v>
      </c>
      <c r="K172" s="18">
        <v>0.24279999999999999</v>
      </c>
      <c r="L172" s="18">
        <v>2.8250000000000002</v>
      </c>
      <c r="M172" s="18">
        <v>0.3251</v>
      </c>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spans="2:47" x14ac:dyDescent="0.15">
      <c r="B173">
        <v>49.982999999999997</v>
      </c>
      <c r="C173">
        <v>7</v>
      </c>
      <c r="D173" s="18">
        <v>9.8560000000000002E-3</v>
      </c>
      <c r="E173" s="18">
        <v>-0.12659999999999999</v>
      </c>
      <c r="F173" s="18">
        <v>1.81</v>
      </c>
      <c r="G173" s="18">
        <v>0.43280000000000002</v>
      </c>
      <c r="H173" s="18">
        <v>0.1421</v>
      </c>
      <c r="I173" s="18">
        <v>2.8580000000000001</v>
      </c>
      <c r="J173" s="18">
        <v>0.28360000000000002</v>
      </c>
      <c r="K173" s="18">
        <v>-2.5399999999999999E-2</v>
      </c>
      <c r="L173" s="18">
        <v>3.3690000000000002</v>
      </c>
      <c r="M173" s="18">
        <v>0.23280000000000001</v>
      </c>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47" x14ac:dyDescent="0.15">
      <c r="B174">
        <v>49.982999999999997</v>
      </c>
      <c r="C174">
        <v>10</v>
      </c>
      <c r="D174" s="18">
        <v>3.2730000000000002E-2</v>
      </c>
      <c r="E174" s="18">
        <v>-0.68920000000000003</v>
      </c>
      <c r="F174" s="18">
        <v>2.2440000000000002</v>
      </c>
      <c r="G174" s="18">
        <v>0.39700000000000002</v>
      </c>
      <c r="H174" s="18">
        <v>-0.16869999999999999</v>
      </c>
      <c r="I174" s="18">
        <v>2.1669999999999998</v>
      </c>
      <c r="J174" s="18">
        <v>0.81620000000000004</v>
      </c>
      <c r="K174" s="18">
        <v>0.82520000000000004</v>
      </c>
      <c r="L174" s="18">
        <v>2.4140000000000001</v>
      </c>
      <c r="M174" s="18">
        <v>0.4123</v>
      </c>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47" x14ac:dyDescent="0.15">
      <c r="B175">
        <v>49.982999999999997</v>
      </c>
      <c r="C175">
        <v>15</v>
      </c>
      <c r="D175" s="18">
        <v>4.9430000000000002E-2</v>
      </c>
      <c r="E175" s="18">
        <v>-0.2402</v>
      </c>
      <c r="F175" s="18">
        <v>1.7869999999999999</v>
      </c>
      <c r="G175" s="18">
        <v>0.55900000000000005</v>
      </c>
      <c r="H175" s="18">
        <v>0.2918</v>
      </c>
      <c r="I175" s="18">
        <v>2.9369999999999998</v>
      </c>
      <c r="J175" s="18">
        <v>0.4385</v>
      </c>
      <c r="K175" s="18">
        <v>-0.10100000000000001</v>
      </c>
      <c r="L175" s="18">
        <v>3.53</v>
      </c>
      <c r="M175" s="18">
        <v>0.35349999999999998</v>
      </c>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47" x14ac:dyDescent="0.15">
      <c r="B176">
        <v>49.982999999999997</v>
      </c>
      <c r="C176">
        <v>20</v>
      </c>
      <c r="D176" s="18">
        <v>5.9679999999999997E-2</v>
      </c>
      <c r="E176" s="18">
        <v>-0.22550000000000001</v>
      </c>
      <c r="F176" s="18">
        <v>1.742</v>
      </c>
      <c r="G176" s="18">
        <v>0.54830000000000001</v>
      </c>
      <c r="H176" s="18">
        <v>0.21229999999999999</v>
      </c>
      <c r="I176" s="18">
        <v>2.8759999999999999</v>
      </c>
      <c r="J176" s="18">
        <v>0.35420000000000001</v>
      </c>
      <c r="K176" s="18">
        <v>-4.648E-2</v>
      </c>
      <c r="L176" s="18">
        <v>3.4590000000000001</v>
      </c>
      <c r="M176" s="18">
        <v>0.29699999999999999</v>
      </c>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x14ac:dyDescent="0.15">
      <c r="B177">
        <v>67.763000000000005</v>
      </c>
      <c r="C177">
        <v>1</v>
      </c>
      <c r="D177" s="18">
        <v>-2.4240000000000001E-2</v>
      </c>
      <c r="E177" s="18">
        <v>-6.4019999999999994E-2</v>
      </c>
      <c r="F177" s="18">
        <v>1.6779999999999999</v>
      </c>
      <c r="G177" s="18">
        <v>0.2099</v>
      </c>
      <c r="H177" s="18">
        <v>0.13969999999999999</v>
      </c>
      <c r="I177" s="18">
        <v>2.71</v>
      </c>
      <c r="J177" s="18">
        <v>0.32700000000000001</v>
      </c>
      <c r="K177" s="18">
        <v>-5.144E-2</v>
      </c>
      <c r="L177" s="18">
        <v>2.9780000000000002</v>
      </c>
      <c r="M177" s="18">
        <v>0.45800000000000002</v>
      </c>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x14ac:dyDescent="0.15">
      <c r="B178">
        <v>67.763000000000005</v>
      </c>
      <c r="C178">
        <v>3</v>
      </c>
      <c r="D178" s="18">
        <v>-2.5170000000000001E-2</v>
      </c>
      <c r="E178" s="18">
        <v>-6.3810000000000006E-2</v>
      </c>
      <c r="F178" s="18">
        <v>1.7010000000000001</v>
      </c>
      <c r="G178" s="18">
        <v>0.21249999999999999</v>
      </c>
      <c r="H178" s="18">
        <v>0.13700000000000001</v>
      </c>
      <c r="I178" s="18">
        <v>2.6920000000000002</v>
      </c>
      <c r="J178" s="18">
        <v>0.32390000000000002</v>
      </c>
      <c r="K178" s="18">
        <v>-4.802E-2</v>
      </c>
      <c r="L178" s="18">
        <v>2.919</v>
      </c>
      <c r="M178" s="18">
        <v>0.49969999999999998</v>
      </c>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x14ac:dyDescent="0.15">
      <c r="B179">
        <v>67.763000000000005</v>
      </c>
      <c r="C179">
        <v>5</v>
      </c>
      <c r="D179" s="18">
        <v>-2.6169999999999999E-2</v>
      </c>
      <c r="E179" s="18">
        <v>-6.3649999999999998E-2</v>
      </c>
      <c r="F179" s="18">
        <v>1.7130000000000001</v>
      </c>
      <c r="G179" s="18">
        <v>0.21340000000000001</v>
      </c>
      <c r="H179" s="18">
        <v>0.14050000000000001</v>
      </c>
      <c r="I179" s="18">
        <v>2.6949999999999998</v>
      </c>
      <c r="J179" s="18">
        <v>0.3332</v>
      </c>
      <c r="K179" s="18">
        <v>-5.0659999999999997E-2</v>
      </c>
      <c r="L179" s="18">
        <v>2.9060000000000001</v>
      </c>
      <c r="M179" s="18">
        <v>0.53869999999999996</v>
      </c>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x14ac:dyDescent="0.15">
      <c r="B180">
        <v>67.763000000000005</v>
      </c>
      <c r="C180">
        <v>7</v>
      </c>
      <c r="D180" s="18">
        <v>-2.6780000000000002E-2</v>
      </c>
      <c r="E180" s="18">
        <v>-6.5589999999999996E-2</v>
      </c>
      <c r="F180" s="18">
        <v>1.728</v>
      </c>
      <c r="G180" s="18">
        <v>0.2142</v>
      </c>
      <c r="H180" s="18">
        <v>0.14549999999999999</v>
      </c>
      <c r="I180" s="18">
        <v>2.6739999999999999</v>
      </c>
      <c r="J180" s="18">
        <v>0.33779999999999999</v>
      </c>
      <c r="K180" s="18">
        <v>-5.3109999999999997E-2</v>
      </c>
      <c r="L180" s="18">
        <v>2.8290000000000002</v>
      </c>
      <c r="M180" s="18">
        <v>0.57210000000000005</v>
      </c>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x14ac:dyDescent="0.15">
      <c r="B181">
        <v>67.763000000000005</v>
      </c>
      <c r="C181">
        <v>10</v>
      </c>
      <c r="D181" s="18">
        <v>-1.753E-2</v>
      </c>
      <c r="E181" s="18">
        <v>-7.9200000000000007E-2</v>
      </c>
      <c r="F181" s="18">
        <v>1.621</v>
      </c>
      <c r="G181" s="18">
        <v>0.23300000000000001</v>
      </c>
      <c r="H181" s="18">
        <v>0.1552</v>
      </c>
      <c r="I181" s="18">
        <v>2.66</v>
      </c>
      <c r="J181" s="18">
        <v>0.34360000000000002</v>
      </c>
      <c r="K181" s="18">
        <v>-5.8459999999999998E-2</v>
      </c>
      <c r="L181" s="18">
        <v>2.8119999999999998</v>
      </c>
      <c r="M181" s="18">
        <v>0.56159999999999999</v>
      </c>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x14ac:dyDescent="0.15">
      <c r="B182">
        <v>67.763000000000005</v>
      </c>
      <c r="C182">
        <v>15</v>
      </c>
      <c r="D182" s="18">
        <v>-2.0660000000000001E-2</v>
      </c>
      <c r="E182" s="18">
        <v>-7.7009999999999995E-2</v>
      </c>
      <c r="F182" s="18">
        <v>1.6319999999999999</v>
      </c>
      <c r="G182" s="18">
        <v>0.14019999999999999</v>
      </c>
      <c r="H182" s="18">
        <v>0.15840000000000001</v>
      </c>
      <c r="I182" s="18">
        <v>2.6509999999999998</v>
      </c>
      <c r="J182" s="18">
        <v>0.37790000000000001</v>
      </c>
      <c r="K182" s="18">
        <v>-6.0740000000000002E-2</v>
      </c>
      <c r="L182" s="18">
        <v>2.8260000000000001</v>
      </c>
      <c r="M182" s="18">
        <v>0.6643</v>
      </c>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x14ac:dyDescent="0.15">
      <c r="B183">
        <v>67.763000000000005</v>
      </c>
      <c r="C183">
        <v>20</v>
      </c>
      <c r="D183" s="18">
        <v>-1.1339999999999999E-2</v>
      </c>
      <c r="E183" s="18">
        <v>-0.1232</v>
      </c>
      <c r="F183" s="18">
        <v>1.641</v>
      </c>
      <c r="G183" s="18">
        <v>0.16619999999999999</v>
      </c>
      <c r="H183" s="18">
        <v>0.2208</v>
      </c>
      <c r="I183" s="18">
        <v>2.419</v>
      </c>
      <c r="J183" s="18">
        <v>0.51690000000000003</v>
      </c>
      <c r="K183" s="18">
        <v>-8.6239999999999997E-2</v>
      </c>
      <c r="L183" s="18">
        <v>2.54</v>
      </c>
      <c r="M183" s="18">
        <v>1.198</v>
      </c>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x14ac:dyDescent="0.15">
      <c r="B184">
        <v>92.162999999999997</v>
      </c>
      <c r="C184">
        <v>1</v>
      </c>
      <c r="D184" s="18">
        <v>-2.8879999999999999E-2</v>
      </c>
      <c r="E184" s="18">
        <v>-4.6679999999999999E-2</v>
      </c>
      <c r="F184" s="18">
        <v>1.544</v>
      </c>
      <c r="G184" s="18">
        <v>0.19220000000000001</v>
      </c>
      <c r="H184" s="18">
        <v>0.1186</v>
      </c>
      <c r="I184" s="18">
        <v>2.766</v>
      </c>
      <c r="J184" s="18">
        <v>0.29160000000000003</v>
      </c>
      <c r="K184" s="18">
        <v>-4.299E-2</v>
      </c>
      <c r="L184" s="18">
        <v>3.1819999999999999</v>
      </c>
      <c r="M184" s="18">
        <v>0.29099999999999998</v>
      </c>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x14ac:dyDescent="0.15">
      <c r="B185">
        <v>92.162999999999997</v>
      </c>
      <c r="C185">
        <v>3</v>
      </c>
      <c r="D185" s="18">
        <v>-2.8340000000000001E-2</v>
      </c>
      <c r="E185" s="18">
        <v>-4.9230000000000003E-2</v>
      </c>
      <c r="F185" s="18">
        <v>1.5580000000000001</v>
      </c>
      <c r="G185" s="18">
        <v>0.19600000000000001</v>
      </c>
      <c r="H185" s="18">
        <v>0.1196</v>
      </c>
      <c r="I185" s="18">
        <v>2.7829999999999999</v>
      </c>
      <c r="J185" s="18">
        <v>0.29709999999999998</v>
      </c>
      <c r="K185" s="18">
        <v>-4.2000000000000003E-2</v>
      </c>
      <c r="L185" s="18">
        <v>3.246</v>
      </c>
      <c r="M185" s="18">
        <v>0.26150000000000001</v>
      </c>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x14ac:dyDescent="0.15">
      <c r="B186">
        <v>92.162999999999997</v>
      </c>
      <c r="C186">
        <v>5</v>
      </c>
      <c r="D186" s="18">
        <v>-3.0779999999999998E-2</v>
      </c>
      <c r="E186" s="18">
        <v>-4.6109999999999998E-2</v>
      </c>
      <c r="F186" s="18">
        <v>1.5680000000000001</v>
      </c>
      <c r="G186" s="18">
        <v>0.18859999999999999</v>
      </c>
      <c r="H186" s="18">
        <v>0.1183</v>
      </c>
      <c r="I186" s="18">
        <v>2.7789999999999999</v>
      </c>
      <c r="J186" s="18">
        <v>0.28549999999999998</v>
      </c>
      <c r="K186" s="18">
        <v>-4.138E-2</v>
      </c>
      <c r="L186" s="18">
        <v>3.2040000000000002</v>
      </c>
      <c r="M186" s="18">
        <v>0.27339999999999998</v>
      </c>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x14ac:dyDescent="0.15">
      <c r="B187">
        <v>92.162999999999997</v>
      </c>
      <c r="C187">
        <v>7</v>
      </c>
      <c r="D187" s="18">
        <v>-3.0290000000000001E-2</v>
      </c>
      <c r="E187" s="18">
        <v>-4.6780000000000002E-2</v>
      </c>
      <c r="F187" s="18">
        <v>1.5580000000000001</v>
      </c>
      <c r="G187" s="18">
        <v>0.18079999999999999</v>
      </c>
      <c r="H187" s="18">
        <v>0.1139</v>
      </c>
      <c r="I187" s="18">
        <v>2.7919999999999998</v>
      </c>
      <c r="J187" s="18">
        <v>0.2828</v>
      </c>
      <c r="K187" s="18">
        <v>-3.678E-2</v>
      </c>
      <c r="L187" s="18">
        <v>3.254</v>
      </c>
      <c r="M187" s="18">
        <v>0.2397</v>
      </c>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x14ac:dyDescent="0.15">
      <c r="B188">
        <v>92.162999999999997</v>
      </c>
      <c r="C188">
        <v>10</v>
      </c>
      <c r="D188" s="18">
        <v>-3.0589999999999999E-2</v>
      </c>
      <c r="E188" s="18">
        <v>-4.539E-2</v>
      </c>
      <c r="F188" s="18">
        <v>1.5449999999999999</v>
      </c>
      <c r="G188" s="18">
        <v>0.17630000000000001</v>
      </c>
      <c r="H188" s="18">
        <v>0.1114</v>
      </c>
      <c r="I188" s="18">
        <v>2.7829999999999999</v>
      </c>
      <c r="J188" s="18">
        <v>0.2651</v>
      </c>
      <c r="K188" s="18">
        <v>-3.5409999999999997E-2</v>
      </c>
      <c r="L188" s="18">
        <v>3.1920000000000002</v>
      </c>
      <c r="M188" s="18">
        <v>0.25950000000000001</v>
      </c>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x14ac:dyDescent="0.15">
      <c r="B189">
        <v>92.162999999999997</v>
      </c>
      <c r="C189">
        <v>15</v>
      </c>
      <c r="D189" s="18">
        <v>-2.87E-2</v>
      </c>
      <c r="E189" s="18">
        <v>-4.8180000000000001E-2</v>
      </c>
      <c r="F189" s="18">
        <v>1.5069999999999999</v>
      </c>
      <c r="G189" s="18">
        <v>0.16669999999999999</v>
      </c>
      <c r="H189" s="18">
        <v>0.1118</v>
      </c>
      <c r="I189" s="18">
        <v>2.7719999999999998</v>
      </c>
      <c r="J189" s="18">
        <v>0.24479999999999999</v>
      </c>
      <c r="K189" s="18">
        <v>-3.4889999999999997E-2</v>
      </c>
      <c r="L189" s="18">
        <v>3.1280000000000001</v>
      </c>
      <c r="M189" s="18">
        <v>0.26929999999999998</v>
      </c>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x14ac:dyDescent="0.15">
      <c r="B190">
        <v>92.162999999999997</v>
      </c>
      <c r="C190">
        <v>20</v>
      </c>
      <c r="D190" s="18">
        <v>-3.5159999999999997E-2</v>
      </c>
      <c r="E190" s="18">
        <v>-4.0219999999999999E-2</v>
      </c>
      <c r="F190" s="18">
        <v>1.56</v>
      </c>
      <c r="G190" s="18">
        <v>0.12609999999999999</v>
      </c>
      <c r="H190" s="18">
        <v>0.1031</v>
      </c>
      <c r="I190" s="18">
        <v>2.7069999999999999</v>
      </c>
      <c r="J190" s="18">
        <v>0.221</v>
      </c>
      <c r="K190" s="18">
        <v>-2.7699999999999999E-2</v>
      </c>
      <c r="L190" s="18">
        <v>2.851</v>
      </c>
      <c r="M190" s="18">
        <v>0.36249999999999999</v>
      </c>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x14ac:dyDescent="0.15">
      <c r="B191">
        <v>125.563</v>
      </c>
      <c r="C191">
        <v>1</v>
      </c>
      <c r="D191" s="18">
        <v>-1.528E-2</v>
      </c>
      <c r="E191" s="18">
        <v>-8.8520000000000001E-2</v>
      </c>
      <c r="F191" s="18">
        <v>1.768</v>
      </c>
      <c r="G191" s="18">
        <v>0.4819</v>
      </c>
      <c r="H191" s="18">
        <v>8.1689999999999999E-2</v>
      </c>
      <c r="I191" s="18">
        <v>2.3639999999999999</v>
      </c>
      <c r="J191" s="18">
        <v>0.24349999999999999</v>
      </c>
      <c r="K191" s="18">
        <v>2.2110000000000001E-2</v>
      </c>
      <c r="L191" s="18">
        <v>2.8860000000000001</v>
      </c>
      <c r="M191" s="18">
        <v>0.1784</v>
      </c>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x14ac:dyDescent="0.15">
      <c r="B192">
        <v>125.563</v>
      </c>
      <c r="C192">
        <v>3</v>
      </c>
      <c r="D192" s="18">
        <v>-1.9120000000000002E-2</v>
      </c>
      <c r="E192" s="18">
        <v>6.8970000000000004E-2</v>
      </c>
      <c r="F192" s="18">
        <v>2.0939999999999999</v>
      </c>
      <c r="G192" s="18">
        <v>0.2452</v>
      </c>
      <c r="H192" s="18">
        <v>-0.35389999999999999</v>
      </c>
      <c r="I192" s="18">
        <v>2.278</v>
      </c>
      <c r="J192" s="18">
        <v>0.40920000000000001</v>
      </c>
      <c r="K192" s="18">
        <v>0.30409999999999998</v>
      </c>
      <c r="L192" s="18">
        <v>2.5070000000000001</v>
      </c>
      <c r="M192" s="18">
        <v>0.33589999999999998</v>
      </c>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x14ac:dyDescent="0.15">
      <c r="B193">
        <v>125.563</v>
      </c>
      <c r="C193">
        <v>5</v>
      </c>
      <c r="D193" s="18">
        <v>-1.8700000000000001E-2</v>
      </c>
      <c r="E193" s="18">
        <v>-7.0000000000000007E-2</v>
      </c>
      <c r="F193" s="18">
        <v>1.623</v>
      </c>
      <c r="G193" s="18">
        <v>0.38479999999999998</v>
      </c>
      <c r="H193" s="18">
        <v>-3.9010000000000003E-2</v>
      </c>
      <c r="I193" s="18">
        <v>2.7839999999999998</v>
      </c>
      <c r="J193" s="18">
        <v>0.5121</v>
      </c>
      <c r="K193" s="18">
        <v>0.12770000000000001</v>
      </c>
      <c r="L193" s="18">
        <v>2.532</v>
      </c>
      <c r="M193" s="18">
        <v>0.32619999999999999</v>
      </c>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x14ac:dyDescent="0.15">
      <c r="B194">
        <v>125.563</v>
      </c>
      <c r="C194">
        <v>7</v>
      </c>
      <c r="D194" s="18">
        <v>-1.455E-2</v>
      </c>
      <c r="E194" s="18">
        <v>-7.1379999999999999E-2</v>
      </c>
      <c r="F194" s="18">
        <v>1.5920000000000001</v>
      </c>
      <c r="G194" s="18">
        <v>0.43130000000000002</v>
      </c>
      <c r="H194" s="18">
        <v>-2.4119999999999999E-2</v>
      </c>
      <c r="I194" s="18">
        <v>2.7549999999999999</v>
      </c>
      <c r="J194" s="18">
        <v>0.55679999999999996</v>
      </c>
      <c r="K194" s="18">
        <v>0.11</v>
      </c>
      <c r="L194" s="18">
        <v>2.5449999999999999</v>
      </c>
      <c r="M194" s="18">
        <v>0.29880000000000001</v>
      </c>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x14ac:dyDescent="0.15">
      <c r="B195">
        <v>125.563</v>
      </c>
      <c r="C195">
        <v>10</v>
      </c>
      <c r="D195" s="18">
        <v>1.9220000000000001E-2</v>
      </c>
      <c r="E195" s="18">
        <v>-9.3170000000000003E-2</v>
      </c>
      <c r="F195" s="18">
        <v>1.079</v>
      </c>
      <c r="G195" s="18">
        <v>0.67220000000000002</v>
      </c>
      <c r="H195" s="18">
        <v>0.1656</v>
      </c>
      <c r="I195" s="18">
        <v>2.5379999999999998</v>
      </c>
      <c r="J195" s="18">
        <v>0.29530000000000001</v>
      </c>
      <c r="K195" s="18">
        <v>-9.1630000000000003E-2</v>
      </c>
      <c r="L195" s="18">
        <v>2.41</v>
      </c>
      <c r="M195" s="18">
        <v>0.37690000000000001</v>
      </c>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x14ac:dyDescent="0.15">
      <c r="B196">
        <v>125.563</v>
      </c>
      <c r="C196">
        <v>15</v>
      </c>
      <c r="D196" s="18">
        <v>1.3899999999999999E-2</v>
      </c>
      <c r="E196" s="18">
        <v>-0.1376</v>
      </c>
      <c r="F196" s="18">
        <v>1.7390000000000001</v>
      </c>
      <c r="G196" s="18">
        <v>0.68389999999999995</v>
      </c>
      <c r="H196" s="18">
        <v>7.0180000000000006E-2</v>
      </c>
      <c r="I196" s="18">
        <v>2.6970000000000001</v>
      </c>
      <c r="J196" s="18">
        <v>0.38190000000000002</v>
      </c>
      <c r="K196" s="18">
        <v>5.3519999999999998E-2</v>
      </c>
      <c r="L196" s="18">
        <v>2.5299999999999998</v>
      </c>
      <c r="M196" s="18">
        <v>0.21809999999999999</v>
      </c>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x14ac:dyDescent="0.15">
      <c r="B197">
        <v>125.563</v>
      </c>
      <c r="C197">
        <v>20</v>
      </c>
      <c r="D197" s="18">
        <v>4.2020000000000002E-2</v>
      </c>
      <c r="E197" s="18">
        <v>-0.13250000000000001</v>
      </c>
      <c r="F197" s="18">
        <v>1.3380000000000001</v>
      </c>
      <c r="G197" s="18">
        <v>0.52490000000000003</v>
      </c>
      <c r="H197" s="18">
        <v>0.12189999999999999</v>
      </c>
      <c r="I197" s="18">
        <v>2.677</v>
      </c>
      <c r="J197" s="18">
        <v>0.27950000000000003</v>
      </c>
      <c r="K197" s="18">
        <v>-3.15E-2</v>
      </c>
      <c r="L197" s="18">
        <v>2.948</v>
      </c>
      <c r="M197" s="18">
        <v>0.25459999999999999</v>
      </c>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x14ac:dyDescent="0.15">
      <c r="B198">
        <v>171.16300000000001</v>
      </c>
      <c r="C198">
        <v>1</v>
      </c>
      <c r="D198" s="18">
        <v>-8.548E-3</v>
      </c>
      <c r="E198" s="18">
        <v>-3.8609999999999998E-2</v>
      </c>
      <c r="F198" s="18">
        <v>1.177</v>
      </c>
      <c r="G198" s="18">
        <v>2.1949999999999998</v>
      </c>
      <c r="H198" s="18">
        <v>-9.5829999999999999E-2</v>
      </c>
      <c r="I198" s="18">
        <v>1.615</v>
      </c>
      <c r="J198" s="18">
        <v>0.32290000000000002</v>
      </c>
      <c r="K198" s="18">
        <v>0.14299999999999999</v>
      </c>
      <c r="L198" s="18">
        <v>2.1640000000000001</v>
      </c>
      <c r="M198" s="18">
        <v>0.41399999999999998</v>
      </c>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x14ac:dyDescent="0.15">
      <c r="B199">
        <v>171.16300000000001</v>
      </c>
      <c r="C199">
        <v>3</v>
      </c>
      <c r="D199" s="18">
        <v>-2.0899999999999998E-2</v>
      </c>
      <c r="E199" s="18">
        <v>6.3469999999999999E-2</v>
      </c>
      <c r="F199" s="18">
        <v>2.133</v>
      </c>
      <c r="G199" s="18">
        <v>0.21240000000000001</v>
      </c>
      <c r="H199" s="18">
        <v>0.1186</v>
      </c>
      <c r="I199" s="18">
        <v>2.62</v>
      </c>
      <c r="J199" s="18">
        <v>0.31469999999999998</v>
      </c>
      <c r="K199" s="18">
        <v>-0.16120000000000001</v>
      </c>
      <c r="L199" s="18">
        <v>2.1930000000000001</v>
      </c>
      <c r="M199" s="18">
        <v>0.46960000000000002</v>
      </c>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x14ac:dyDescent="0.15">
      <c r="B200">
        <v>171.16300000000001</v>
      </c>
      <c r="C200">
        <v>5</v>
      </c>
      <c r="D200" s="18">
        <v>-2.0539999999999999E-2</v>
      </c>
      <c r="E200" s="18">
        <v>5.4969999999999998E-2</v>
      </c>
      <c r="F200" s="18">
        <v>2.1840000000000002</v>
      </c>
      <c r="G200" s="18">
        <v>0.19320000000000001</v>
      </c>
      <c r="H200" s="18">
        <v>0.1065</v>
      </c>
      <c r="I200" s="18">
        <v>2.6640000000000001</v>
      </c>
      <c r="J200" s="18">
        <v>0.30919999999999997</v>
      </c>
      <c r="K200" s="18">
        <v>-0.14099999999999999</v>
      </c>
      <c r="L200" s="18">
        <v>2.2109999999999999</v>
      </c>
      <c r="M200" s="18">
        <v>0.49559999999999998</v>
      </c>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x14ac:dyDescent="0.15">
      <c r="B201">
        <v>171.16300000000001</v>
      </c>
      <c r="C201">
        <v>7</v>
      </c>
      <c r="D201" s="18">
        <v>4.6560000000000004E-3</v>
      </c>
      <c r="E201" s="18">
        <v>-8.8569999999999996E-2</v>
      </c>
      <c r="F201" s="18">
        <v>1.3080000000000001</v>
      </c>
      <c r="G201" s="18">
        <v>0.65349999999999997</v>
      </c>
      <c r="H201" s="18">
        <v>-3.3320000000000002E-2</v>
      </c>
      <c r="I201" s="18">
        <v>2.5459999999999998</v>
      </c>
      <c r="J201" s="18">
        <v>0.126</v>
      </c>
      <c r="K201" s="18">
        <v>0.1172</v>
      </c>
      <c r="L201" s="18">
        <v>2.4929999999999999</v>
      </c>
      <c r="M201" s="18">
        <v>0.21990000000000001</v>
      </c>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x14ac:dyDescent="0.15">
      <c r="B202">
        <v>171.16300000000001</v>
      </c>
      <c r="C202">
        <v>10</v>
      </c>
      <c r="D202" s="18">
        <v>-7.5649999999999997E-3</v>
      </c>
      <c r="E202" s="18">
        <v>1.6209999999999999E-2</v>
      </c>
      <c r="F202" s="18">
        <v>2.895</v>
      </c>
      <c r="G202" s="18">
        <v>0.15290000000000001</v>
      </c>
      <c r="H202" s="18">
        <v>-0.1094</v>
      </c>
      <c r="I202" s="18">
        <v>1.7649999999999999</v>
      </c>
      <c r="J202" s="18">
        <v>0.48470000000000002</v>
      </c>
      <c r="K202" s="18">
        <v>0.1007</v>
      </c>
      <c r="L202" s="18">
        <v>2.2970000000000002</v>
      </c>
      <c r="M202" s="18">
        <v>0.25740000000000002</v>
      </c>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x14ac:dyDescent="0.15">
      <c r="B203">
        <v>171.16300000000001</v>
      </c>
      <c r="C203">
        <v>15</v>
      </c>
      <c r="D203" s="18">
        <v>-2.7680000000000001E-3</v>
      </c>
      <c r="E203" s="18">
        <v>-4.8000000000000001E-2</v>
      </c>
      <c r="F203" s="18">
        <v>1.546</v>
      </c>
      <c r="G203" s="18">
        <v>0.23549999999999999</v>
      </c>
      <c r="H203" s="18">
        <v>-5.5399999999999998E-2</v>
      </c>
      <c r="I203" s="18">
        <v>1.758</v>
      </c>
      <c r="J203" s="18">
        <v>0.96989999999999998</v>
      </c>
      <c r="K203" s="18">
        <v>0.1062</v>
      </c>
      <c r="L203" s="18">
        <v>2.4209999999999998</v>
      </c>
      <c r="M203" s="18">
        <v>0.33179999999999998</v>
      </c>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x14ac:dyDescent="0.15">
      <c r="B204">
        <v>171.16300000000001</v>
      </c>
      <c r="C204">
        <v>20</v>
      </c>
      <c r="D204" s="18">
        <v>-2.9250000000000001E-3</v>
      </c>
      <c r="E204" s="18">
        <v>-2.1510000000000001E-2</v>
      </c>
      <c r="F204" s="18">
        <v>1.502</v>
      </c>
      <c r="G204" s="18">
        <v>0.1363</v>
      </c>
      <c r="H204" s="18">
        <v>-9.2619999999999994E-2</v>
      </c>
      <c r="I204" s="18">
        <v>1.9359999999999999</v>
      </c>
      <c r="J204" s="18">
        <v>0.58420000000000005</v>
      </c>
      <c r="K204" s="18">
        <v>0.1171</v>
      </c>
      <c r="L204" s="18">
        <v>2.4649999999999999</v>
      </c>
      <c r="M204" s="18">
        <v>0.29220000000000002</v>
      </c>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x14ac:dyDescent="0.15">
      <c r="B205">
        <v>233.56299999999999</v>
      </c>
      <c r="C205">
        <v>1</v>
      </c>
      <c r="D205" s="18">
        <v>-2.8580000000000001E-2</v>
      </c>
      <c r="E205" s="18">
        <v>-2.3060000000000001E-2</v>
      </c>
      <c r="F205" s="18">
        <v>1.538</v>
      </c>
      <c r="G205" s="18">
        <v>0.44</v>
      </c>
      <c r="H205" s="18">
        <v>-1.6389999999999998E-2</v>
      </c>
      <c r="I205" s="18">
        <v>1.24</v>
      </c>
      <c r="J205" s="18">
        <v>1.617</v>
      </c>
      <c r="K205" s="18">
        <v>6.8040000000000003E-2</v>
      </c>
      <c r="L205" s="18">
        <v>2.262</v>
      </c>
      <c r="M205" s="18">
        <v>0.37619999999999998</v>
      </c>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x14ac:dyDescent="0.15">
      <c r="B206">
        <v>233.56299999999999</v>
      </c>
      <c r="C206">
        <v>3</v>
      </c>
      <c r="D206" s="18">
        <v>-3.3779999999999998E-2</v>
      </c>
      <c r="E206" s="18">
        <v>-1.6719999999999999E-2</v>
      </c>
      <c r="F206" s="18">
        <v>1.381</v>
      </c>
      <c r="G206" s="18">
        <v>0.67459999999999998</v>
      </c>
      <c r="H206" s="18">
        <v>2.614E-2</v>
      </c>
      <c r="I206" s="18">
        <v>2.5299999999999998</v>
      </c>
      <c r="J206" s="18">
        <v>0.2959</v>
      </c>
      <c r="K206" s="18">
        <v>2.435E-2</v>
      </c>
      <c r="L206" s="18">
        <v>2.1720000000000002</v>
      </c>
      <c r="M206" s="18">
        <v>0.2505</v>
      </c>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x14ac:dyDescent="0.15">
      <c r="B207">
        <v>233.56299999999999</v>
      </c>
      <c r="C207">
        <v>5</v>
      </c>
      <c r="D207" s="18">
        <v>-3.3079999999999998E-2</v>
      </c>
      <c r="E207" s="18">
        <v>-1.3599999999999999E-2</v>
      </c>
      <c r="F207" s="18">
        <v>1.504</v>
      </c>
      <c r="G207" s="18">
        <v>0.78369999999999995</v>
      </c>
      <c r="H207" s="18">
        <v>-3.2280000000000003E-2</v>
      </c>
      <c r="I207" s="18">
        <v>2.0169999999999999</v>
      </c>
      <c r="J207" s="18">
        <v>0.4894</v>
      </c>
      <c r="K207" s="18">
        <v>7.8950000000000006E-2</v>
      </c>
      <c r="L207" s="18">
        <v>2.29</v>
      </c>
      <c r="M207" s="18">
        <v>0.35610000000000003</v>
      </c>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x14ac:dyDescent="0.15">
      <c r="B208">
        <v>233.56299999999999</v>
      </c>
      <c r="C208">
        <v>7</v>
      </c>
      <c r="D208" s="18">
        <v>-3.7319999999999999E-2</v>
      </c>
      <c r="E208" s="18">
        <v>2.9960000000000001E-2</v>
      </c>
      <c r="F208" s="18">
        <v>2.548</v>
      </c>
      <c r="G208" s="18">
        <v>0.2959</v>
      </c>
      <c r="H208" s="18">
        <v>-1.341E-2</v>
      </c>
      <c r="I208" s="18">
        <v>1.6040000000000001</v>
      </c>
      <c r="J208" s="18">
        <v>0.82079999999999997</v>
      </c>
      <c r="K208" s="18">
        <v>2.0760000000000001E-2</v>
      </c>
      <c r="L208" s="18">
        <v>2.101</v>
      </c>
      <c r="M208" s="18">
        <v>0.2707</v>
      </c>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x14ac:dyDescent="0.15">
      <c r="B209">
        <v>233.56299999999999</v>
      </c>
      <c r="C209">
        <v>10</v>
      </c>
      <c r="D209" s="18">
        <v>-3.8780000000000002E-2</v>
      </c>
      <c r="E209" s="18">
        <v>-5.0010000000000002E-3</v>
      </c>
      <c r="F209" s="18">
        <v>1.5860000000000001</v>
      </c>
      <c r="G209" s="18">
        <v>0.14219999999999999</v>
      </c>
      <c r="H209" s="18">
        <v>-1.18E-2</v>
      </c>
      <c r="I209" s="18">
        <v>1.671</v>
      </c>
      <c r="J209" s="18">
        <v>2.4820000000000002</v>
      </c>
      <c r="K209" s="18">
        <v>5.5579999999999997E-2</v>
      </c>
      <c r="L209" s="18">
        <v>2.319</v>
      </c>
      <c r="M209" s="18">
        <v>0.4088</v>
      </c>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x14ac:dyDescent="0.15">
      <c r="B210">
        <v>233.56299999999999</v>
      </c>
      <c r="C210">
        <v>15</v>
      </c>
      <c r="D210" s="18">
        <v>-4.1070000000000002E-2</v>
      </c>
      <c r="E210" s="18">
        <v>4.1700000000000001E-3</v>
      </c>
      <c r="F210" s="18">
        <v>1.0529999999999999</v>
      </c>
      <c r="G210" s="18">
        <v>3.2250000000000001E-2</v>
      </c>
      <c r="H210" s="18">
        <v>-1.5440000000000001E-2</v>
      </c>
      <c r="I210" s="18">
        <v>2.0659999999999998</v>
      </c>
      <c r="J210" s="18">
        <v>1.5569999999999999</v>
      </c>
      <c r="K210" s="18">
        <v>5.2339999999999998E-2</v>
      </c>
      <c r="L210" s="18">
        <v>2.4</v>
      </c>
      <c r="M210" s="18">
        <v>0.40820000000000001</v>
      </c>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x14ac:dyDescent="0.15">
      <c r="B211">
        <v>233.56299999999999</v>
      </c>
      <c r="C211">
        <v>20</v>
      </c>
      <c r="D211" s="18">
        <v>-5.0110000000000002E-2</v>
      </c>
      <c r="E211" s="18">
        <v>2.1850000000000001E-2</v>
      </c>
      <c r="F211" s="18">
        <v>1.319</v>
      </c>
      <c r="G211" s="18">
        <v>0.33019999999999999</v>
      </c>
      <c r="H211" s="18">
        <v>6.7869999999999996E-3</v>
      </c>
      <c r="I211" s="18">
        <v>2.96</v>
      </c>
      <c r="J211" s="18">
        <v>0.14269999999999999</v>
      </c>
      <c r="K211" s="18">
        <v>2.1479999999999999E-2</v>
      </c>
      <c r="L211" s="18">
        <v>2.415</v>
      </c>
      <c r="M211" s="18">
        <v>0.221</v>
      </c>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x14ac:dyDescent="0.15">
      <c r="B212">
        <v>364.96300000000002</v>
      </c>
      <c r="C212">
        <v>1</v>
      </c>
      <c r="D212" s="18">
        <v>-2.2049999999999999E-3</v>
      </c>
      <c r="E212" s="18">
        <v>-7.7359999999999998E-2</v>
      </c>
      <c r="F212" s="18">
        <v>1.764</v>
      </c>
      <c r="G212" s="18">
        <v>0.60929999999999995</v>
      </c>
      <c r="H212" s="18">
        <v>2.2190000000000001E-2</v>
      </c>
      <c r="I212" s="18">
        <v>2.117</v>
      </c>
      <c r="J212" s="18">
        <v>0.18890000000000001</v>
      </c>
      <c r="K212" s="18">
        <v>5.7369999999999997E-2</v>
      </c>
      <c r="L212" s="18">
        <v>2.351</v>
      </c>
      <c r="M212" s="18">
        <v>0.40210000000000001</v>
      </c>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x14ac:dyDescent="0.15">
      <c r="B213">
        <v>364.96300000000002</v>
      </c>
      <c r="C213">
        <v>3</v>
      </c>
      <c r="D213" s="18">
        <v>3.0709999999999999E-3</v>
      </c>
      <c r="E213" s="18">
        <v>-6.8089999999999998E-2</v>
      </c>
      <c r="F213" s="18">
        <v>1.5469999999999999</v>
      </c>
      <c r="G213" s="18">
        <v>0.67630000000000001</v>
      </c>
      <c r="H213" s="18">
        <v>4.7379999999999999E-2</v>
      </c>
      <c r="I213" s="18">
        <v>2.4039999999999999</v>
      </c>
      <c r="J213" s="18">
        <v>0.36170000000000002</v>
      </c>
      <c r="K213" s="18">
        <v>1.7639999999999999E-2</v>
      </c>
      <c r="L213" s="18">
        <v>2.08</v>
      </c>
      <c r="M213" s="18">
        <v>0.1661</v>
      </c>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x14ac:dyDescent="0.15">
      <c r="B214">
        <v>364.96300000000002</v>
      </c>
      <c r="C214">
        <v>5</v>
      </c>
      <c r="D214" s="18">
        <v>-1.265E-2</v>
      </c>
      <c r="E214" s="18">
        <v>-2.5059999999999999E-2</v>
      </c>
      <c r="F214" s="18">
        <v>1.6839999999999999</v>
      </c>
      <c r="G214" s="18">
        <v>0.27960000000000002</v>
      </c>
      <c r="H214" s="18">
        <v>-2.034E-2</v>
      </c>
      <c r="I214" s="18">
        <v>1.514</v>
      </c>
      <c r="J214" s="18">
        <v>0.33500000000000002</v>
      </c>
      <c r="K214" s="18">
        <v>5.8049999999999997E-2</v>
      </c>
      <c r="L214" s="18">
        <v>2.0910000000000002</v>
      </c>
      <c r="M214" s="18">
        <v>0.27210000000000001</v>
      </c>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x14ac:dyDescent="0.15">
      <c r="B215">
        <v>364.96300000000002</v>
      </c>
      <c r="C215">
        <v>7</v>
      </c>
      <c r="D215" s="18">
        <v>-3.888E-3</v>
      </c>
      <c r="E215" s="18">
        <v>-5.2130000000000003E-2</v>
      </c>
      <c r="F215" s="18">
        <v>1.583</v>
      </c>
      <c r="G215" s="18">
        <v>0.51629999999999998</v>
      </c>
      <c r="H215" s="18">
        <v>2.1780000000000001E-2</v>
      </c>
      <c r="I215" s="18">
        <v>2.5030000000000001</v>
      </c>
      <c r="J215" s="18">
        <v>0.33629999999999999</v>
      </c>
      <c r="K215" s="18">
        <v>3.424E-2</v>
      </c>
      <c r="L215" s="18">
        <v>2.1429999999999998</v>
      </c>
      <c r="M215" s="18">
        <v>0.2044</v>
      </c>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x14ac:dyDescent="0.15">
      <c r="B216">
        <v>364.96300000000002</v>
      </c>
      <c r="C216">
        <v>10</v>
      </c>
      <c r="D216" s="18">
        <v>-1.1520000000000001E-2</v>
      </c>
      <c r="E216" s="18">
        <v>-2.5950000000000001E-2</v>
      </c>
      <c r="F216" s="18">
        <v>2.7869999999999999</v>
      </c>
      <c r="G216" s="18">
        <v>0.2175</v>
      </c>
      <c r="H216" s="18">
        <v>-3.6609999999999997E-2</v>
      </c>
      <c r="I216" s="18">
        <v>1.4370000000000001</v>
      </c>
      <c r="J216" s="18">
        <v>0.2399</v>
      </c>
      <c r="K216" s="18">
        <v>7.4079999999999993E-2</v>
      </c>
      <c r="L216" s="18">
        <v>2.3460000000000001</v>
      </c>
      <c r="M216" s="18">
        <v>0.36180000000000001</v>
      </c>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x14ac:dyDescent="0.15">
      <c r="B217">
        <v>364.96300000000002</v>
      </c>
      <c r="C217">
        <v>15</v>
      </c>
      <c r="D217" s="18">
        <v>3.3E-3</v>
      </c>
      <c r="E217" s="18">
        <v>-4.58E-2</v>
      </c>
      <c r="F217" s="18">
        <v>1.6220000000000001</v>
      </c>
      <c r="G217" s="18">
        <v>0.25850000000000001</v>
      </c>
      <c r="H217" s="18">
        <v>-1.976E-2</v>
      </c>
      <c r="I217" s="18">
        <v>0.87229999999999996</v>
      </c>
      <c r="J217" s="18">
        <v>0.35549999999999998</v>
      </c>
      <c r="K217" s="18">
        <v>6.2260000000000003E-2</v>
      </c>
      <c r="L217" s="18">
        <v>2.0790000000000002</v>
      </c>
      <c r="M217" s="18">
        <v>0.25690000000000002</v>
      </c>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x14ac:dyDescent="0.15">
      <c r="B218">
        <v>364.96300000000002</v>
      </c>
      <c r="C218">
        <v>20</v>
      </c>
      <c r="D218" s="18">
        <v>1.5319999999999999E-3</v>
      </c>
      <c r="E218" s="18">
        <v>-0.20349999999999999</v>
      </c>
      <c r="F218" s="18">
        <v>1.6679999999999999</v>
      </c>
      <c r="G218" s="18">
        <v>0.48</v>
      </c>
      <c r="H218" s="18">
        <v>0.14979999999999999</v>
      </c>
      <c r="I218" s="18">
        <v>1.7529999999999999</v>
      </c>
      <c r="J218" s="18">
        <v>0.57379999999999998</v>
      </c>
      <c r="K218" s="18">
        <v>5.2139999999999999E-2</v>
      </c>
      <c r="L218" s="18">
        <v>2.1659999999999999</v>
      </c>
      <c r="M218" s="18">
        <v>0.1691</v>
      </c>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x14ac:dyDescent="0.15">
      <c r="B219">
        <v>483.56299999999999</v>
      </c>
      <c r="C219">
        <v>1</v>
      </c>
      <c r="D219" s="18">
        <v>-1.1469999999999999E-2</v>
      </c>
      <c r="E219" s="18">
        <v>-6.5370000000000003E-3</v>
      </c>
      <c r="F219" s="18">
        <v>1.522</v>
      </c>
      <c r="G219" s="18">
        <v>0.1419</v>
      </c>
      <c r="H219" s="18">
        <v>1.6249999999999999E-3</v>
      </c>
      <c r="I219" s="18">
        <v>2.137</v>
      </c>
      <c r="J219" s="18">
        <v>0.1832</v>
      </c>
      <c r="K219" s="18">
        <v>1.6389999999999998E-2</v>
      </c>
      <c r="L219" s="18">
        <v>2.3519999999999999</v>
      </c>
      <c r="M219" s="18">
        <v>0.20760000000000001</v>
      </c>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x14ac:dyDescent="0.15">
      <c r="B220">
        <v>483.56299999999999</v>
      </c>
      <c r="C220">
        <v>3</v>
      </c>
      <c r="D220" s="18">
        <v>-5.2009999999999999E-3</v>
      </c>
      <c r="E220" s="18">
        <v>-1.8450000000000001E-2</v>
      </c>
      <c r="F220" s="18">
        <v>1.4950000000000001</v>
      </c>
      <c r="G220" s="18">
        <v>0.53480000000000005</v>
      </c>
      <c r="H220" s="18">
        <v>2.8709999999999999E-3</v>
      </c>
      <c r="I220" s="18">
        <v>2.0430000000000001</v>
      </c>
      <c r="J220" s="18">
        <v>6.6610000000000003E-2</v>
      </c>
      <c r="K220" s="18">
        <v>2.078E-2</v>
      </c>
      <c r="L220" s="18">
        <v>2.41</v>
      </c>
      <c r="M220" s="18">
        <v>0.20669999999999999</v>
      </c>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x14ac:dyDescent="0.15">
      <c r="B221">
        <v>483.56299999999999</v>
      </c>
      <c r="C221">
        <v>5</v>
      </c>
      <c r="D221" s="18">
        <v>-1.404E-2</v>
      </c>
      <c r="E221" s="18">
        <v>-8.2140000000000008E-3</v>
      </c>
      <c r="F221" s="18">
        <v>1.4870000000000001</v>
      </c>
      <c r="G221" s="18">
        <v>0.13039999999999999</v>
      </c>
      <c r="H221" s="18">
        <v>1.4829999999999999E-2</v>
      </c>
      <c r="I221" s="18">
        <v>2.3849999999999998</v>
      </c>
      <c r="J221" s="18">
        <v>0.21640000000000001</v>
      </c>
      <c r="K221" s="18">
        <v>7.4250000000000002E-3</v>
      </c>
      <c r="L221" s="18">
        <v>1.3169999999999999</v>
      </c>
      <c r="M221" s="18">
        <v>0.56359999999999999</v>
      </c>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x14ac:dyDescent="0.15">
      <c r="B222">
        <v>483.56299999999999</v>
      </c>
      <c r="C222">
        <v>7</v>
      </c>
      <c r="D222" s="18">
        <v>-1.091E-2</v>
      </c>
      <c r="E222" s="18">
        <v>-7.4599999999999996E-3</v>
      </c>
      <c r="F222" s="18">
        <v>1.752</v>
      </c>
      <c r="G222" s="18">
        <v>0.11650000000000001</v>
      </c>
      <c r="H222" s="18">
        <v>-2.9229999999999998E-3</v>
      </c>
      <c r="I222" s="18">
        <v>1.38</v>
      </c>
      <c r="J222" s="18">
        <v>3.0030000000000001E-2</v>
      </c>
      <c r="K222" s="18">
        <v>2.129E-2</v>
      </c>
      <c r="L222" s="18">
        <v>2.266</v>
      </c>
      <c r="M222" s="18">
        <v>0.2382</v>
      </c>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x14ac:dyDescent="0.15">
      <c r="B223">
        <v>483.56299999999999</v>
      </c>
      <c r="C223">
        <v>10</v>
      </c>
      <c r="D223" s="18">
        <v>-9.1739999999999999E-3</v>
      </c>
      <c r="E223" s="18">
        <v>7.3200000000000001E-4</v>
      </c>
      <c r="F223" s="18">
        <v>3.5619999999999998</v>
      </c>
      <c r="G223" s="18">
        <v>4.7899999999999998E-2</v>
      </c>
      <c r="H223" s="18">
        <v>-2.0420000000000001E-2</v>
      </c>
      <c r="I223" s="18">
        <v>1.7490000000000001</v>
      </c>
      <c r="J223" s="18">
        <v>0.217</v>
      </c>
      <c r="K223" s="18">
        <v>2.886E-2</v>
      </c>
      <c r="L223" s="18">
        <v>2.181</v>
      </c>
      <c r="M223" s="18">
        <v>0.2482</v>
      </c>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x14ac:dyDescent="0.15">
      <c r="B224">
        <v>483.56299999999999</v>
      </c>
      <c r="C224">
        <v>15</v>
      </c>
      <c r="D224" s="18">
        <v>-3.673E-3</v>
      </c>
      <c r="E224" s="18">
        <v>5.3099999999999996E-3</v>
      </c>
      <c r="F224" s="18">
        <v>1.1140000000000001</v>
      </c>
      <c r="G224" s="18">
        <v>7.1099999999999997E-2</v>
      </c>
      <c r="H224" s="18">
        <v>-2.1760000000000002E-2</v>
      </c>
      <c r="I224" s="18">
        <v>1.4319999999999999</v>
      </c>
      <c r="J224" s="18">
        <v>0.21759999999999999</v>
      </c>
      <c r="K224" s="18">
        <v>2.0119999999999999E-2</v>
      </c>
      <c r="L224" s="18">
        <v>2.343</v>
      </c>
      <c r="M224" s="18">
        <v>0.20580000000000001</v>
      </c>
      <c r="O224" s="18"/>
      <c r="P224" s="157" t="s">
        <v>651</v>
      </c>
      <c r="Q224" s="157"/>
      <c r="R224" s="157"/>
      <c r="S224" s="157"/>
      <c r="T224" s="157" t="s">
        <v>650</v>
      </c>
      <c r="U224" s="157"/>
      <c r="V224" s="157"/>
      <c r="W224" s="157"/>
      <c r="X224" s="157" t="s">
        <v>652</v>
      </c>
      <c r="Y224" s="157"/>
      <c r="Z224" s="157"/>
      <c r="AA224" s="157"/>
      <c r="AB224" s="157" t="s">
        <v>653</v>
      </c>
      <c r="AC224" s="157"/>
      <c r="AD224" s="157"/>
      <c r="AE224" s="157"/>
      <c r="AF224" s="157" t="s">
        <v>654</v>
      </c>
      <c r="AG224" s="157"/>
      <c r="AH224" s="157"/>
      <c r="AI224" s="157"/>
    </row>
    <row r="225" spans="2:35" x14ac:dyDescent="0.15">
      <c r="B225">
        <v>483.56299999999999</v>
      </c>
      <c r="C225">
        <v>20</v>
      </c>
      <c r="D225" s="18">
        <v>-2.859E-3</v>
      </c>
      <c r="E225" s="18">
        <v>-1.1520000000000001E-2</v>
      </c>
      <c r="F225" s="18">
        <v>1.754</v>
      </c>
      <c r="G225" s="18">
        <v>9.8570000000000005E-2</v>
      </c>
      <c r="H225" s="18">
        <v>-7.2090000000000001E-3</v>
      </c>
      <c r="I225" s="18">
        <v>1.39</v>
      </c>
      <c r="J225" s="18">
        <v>3.3180000000000001E-2</v>
      </c>
      <c r="K225" s="18">
        <v>2.1590000000000002E-2</v>
      </c>
      <c r="L225" s="18">
        <v>2.2879999999999998</v>
      </c>
      <c r="M225" s="18">
        <v>0.25080000000000002</v>
      </c>
      <c r="O225" s="18">
        <f>O82</f>
        <v>10</v>
      </c>
      <c r="P225" s="18">
        <f t="shared" ref="P225:S229" ca="1" si="25">MAX(1E-20,(T225+X225+AB225+AF225)*2*ACOS(-1))</f>
        <v>0.94455508703510371</v>
      </c>
      <c r="Q225" s="18">
        <f t="shared" ca="1" si="25"/>
        <v>0.93479089323095121</v>
      </c>
      <c r="R225" s="18">
        <f t="shared" ca="1" si="25"/>
        <v>0.96505670974814117</v>
      </c>
      <c r="S225" s="18">
        <f t="shared" ca="1" si="25"/>
        <v>0.97796442313946608</v>
      </c>
      <c r="T225" s="18">
        <f t="shared" ref="T225:W229" ca="1" si="26">MAX(0,P82*(1-ABS($P$6))+T82*(1-ABS($P$6)^(X82+1))/(X82+1))</f>
        <v>5.7300907985356891E-3</v>
      </c>
      <c r="U225" s="18">
        <f t="shared" ca="1" si="26"/>
        <v>5.7869198728761548E-3</v>
      </c>
      <c r="V225" s="18">
        <f t="shared" ca="1" si="26"/>
        <v>2.5987940722013657E-3</v>
      </c>
      <c r="W225" s="18">
        <f t="shared" ca="1" si="26"/>
        <v>2.4383345923539054E-3</v>
      </c>
      <c r="X225" s="18">
        <f t="shared" ref="X225:AA229" ca="1" si="27">MAX(0,(P82+T82*ABS($P$6)^X82+AB82+AF82*$P$7^AJ82)*0.5*($P$7-$P$6))</f>
        <v>8.2972500714055596E-4</v>
      </c>
      <c r="Y225" s="18">
        <f t="shared" ca="1" si="27"/>
        <v>9.0980693174759616E-4</v>
      </c>
      <c r="Z225" s="18">
        <f t="shared" ca="1" si="27"/>
        <v>2.2285520506953491E-4</v>
      </c>
      <c r="AA225" s="18">
        <f t="shared" ca="1" si="27"/>
        <v>3.0952061054796996E-4</v>
      </c>
      <c r="AB225" s="18">
        <f t="shared" ref="AB225:AE229" ca="1" si="28">MAX(0,AB82*(AN82-($P$7))+AF82*(AN82^(AJ82+1)-$P$7^(AJ82+1))/(AJ82+1))</f>
        <v>0.14377079531855594</v>
      </c>
      <c r="AC225" s="18">
        <f t="shared" ca="1" si="28"/>
        <v>0.14207986461037031</v>
      </c>
      <c r="AD225" s="18">
        <f t="shared" ca="1" si="28"/>
        <v>0.15077189644314626</v>
      </c>
      <c r="AE225" s="18">
        <f t="shared" ca="1" si="28"/>
        <v>0.15290001690775809</v>
      </c>
      <c r="AF225" s="18">
        <f t="shared" ref="AF225:AI229" ca="1" si="29">IF(AN82&lt;1,MAX(0,(AB82+AF82*AN82^AJ82+AR82)*0.5*(1-AN82)),0)</f>
        <v>0</v>
      </c>
      <c r="AG225" s="18">
        <f t="shared" ca="1" si="29"/>
        <v>0</v>
      </c>
      <c r="AH225" s="18">
        <f t="shared" ca="1" si="29"/>
        <v>0</v>
      </c>
      <c r="AI225" s="18">
        <f t="shared" ca="1" si="29"/>
        <v>0</v>
      </c>
    </row>
    <row r="226" spans="2:35" x14ac:dyDescent="0.15">
      <c r="B226">
        <v>631.56299999999999</v>
      </c>
      <c r="C226">
        <v>1</v>
      </c>
      <c r="D226" s="18">
        <v>0.112</v>
      </c>
      <c r="E226" s="18">
        <v>0.6321</v>
      </c>
      <c r="F226" s="18">
        <v>1.1839999999999999</v>
      </c>
      <c r="G226" s="18">
        <v>2.0070000000000001</v>
      </c>
      <c r="H226" s="18">
        <v>-2.706</v>
      </c>
      <c r="I226" s="18">
        <v>1.248</v>
      </c>
      <c r="J226" s="18">
        <v>1.034</v>
      </c>
      <c r="K226" s="18">
        <v>1.962</v>
      </c>
      <c r="L226" s="18">
        <v>1.3959999999999999</v>
      </c>
      <c r="M226" s="18">
        <v>0.82330000000000003</v>
      </c>
      <c r="O226" s="18">
        <f>O83</f>
        <v>10</v>
      </c>
      <c r="P226" s="18">
        <f t="shared" ca="1" si="25"/>
        <v>0.94455508703510371</v>
      </c>
      <c r="Q226" s="18">
        <f t="shared" ca="1" si="25"/>
        <v>0.93479089323095121</v>
      </c>
      <c r="R226" s="18">
        <f t="shared" ca="1" si="25"/>
        <v>0.96505670974814117</v>
      </c>
      <c r="S226" s="18">
        <f t="shared" ca="1" si="25"/>
        <v>0.97796442313946608</v>
      </c>
      <c r="T226" s="18">
        <f t="shared" ca="1" si="26"/>
        <v>5.7300907985356891E-3</v>
      </c>
      <c r="U226" s="18">
        <f t="shared" ca="1" si="26"/>
        <v>5.7869198728761548E-3</v>
      </c>
      <c r="V226" s="18">
        <f t="shared" ca="1" si="26"/>
        <v>2.5987940722013657E-3</v>
      </c>
      <c r="W226" s="18">
        <f t="shared" ca="1" si="26"/>
        <v>2.4383345923539054E-3</v>
      </c>
      <c r="X226" s="18">
        <f t="shared" ca="1" si="27"/>
        <v>8.2972500714055596E-4</v>
      </c>
      <c r="Y226" s="18">
        <f t="shared" ca="1" si="27"/>
        <v>9.0980693174759616E-4</v>
      </c>
      <c r="Z226" s="18">
        <f t="shared" ca="1" si="27"/>
        <v>2.2285520506953491E-4</v>
      </c>
      <c r="AA226" s="18">
        <f t="shared" ca="1" si="27"/>
        <v>3.0952061054796996E-4</v>
      </c>
      <c r="AB226" s="18">
        <f t="shared" ca="1" si="28"/>
        <v>0.14377079531855594</v>
      </c>
      <c r="AC226" s="18">
        <f t="shared" ca="1" si="28"/>
        <v>0.14207986461037031</v>
      </c>
      <c r="AD226" s="18">
        <f t="shared" ca="1" si="28"/>
        <v>0.15077189644314626</v>
      </c>
      <c r="AE226" s="18">
        <f t="shared" ca="1" si="28"/>
        <v>0.15290001690775809</v>
      </c>
      <c r="AF226" s="18">
        <f t="shared" ca="1" si="29"/>
        <v>0</v>
      </c>
      <c r="AG226" s="18">
        <f t="shared" ca="1" si="29"/>
        <v>0</v>
      </c>
      <c r="AH226" s="18">
        <f t="shared" ca="1" si="29"/>
        <v>0</v>
      </c>
      <c r="AI226" s="18">
        <f t="shared" ca="1" si="29"/>
        <v>0</v>
      </c>
    </row>
    <row r="227" spans="2:35" x14ac:dyDescent="0.15">
      <c r="B227">
        <v>631.56299999999999</v>
      </c>
      <c r="C227">
        <v>3</v>
      </c>
      <c r="D227" s="18">
        <v>-2.8760000000000001E-2</v>
      </c>
      <c r="E227" s="18">
        <v>-4.0140000000000002E-2</v>
      </c>
      <c r="F227" s="18">
        <v>1.91</v>
      </c>
      <c r="G227" s="18">
        <v>8.3460000000000006E-2</v>
      </c>
      <c r="H227" s="18">
        <v>0.17699999999999999</v>
      </c>
      <c r="I227" s="18">
        <v>1.6220000000000001</v>
      </c>
      <c r="J227" s="18">
        <v>0.17749999999999999</v>
      </c>
      <c r="K227" s="18">
        <v>-0.1081</v>
      </c>
      <c r="L227" s="18">
        <v>1.47</v>
      </c>
      <c r="M227" s="18">
        <v>0.12330000000000001</v>
      </c>
      <c r="O227" s="18">
        <f>O84</f>
        <v>10</v>
      </c>
      <c r="P227" s="18">
        <f t="shared" ca="1" si="25"/>
        <v>0.94455508703510371</v>
      </c>
      <c r="Q227" s="18">
        <f t="shared" ca="1" si="25"/>
        <v>0.93479089323095121</v>
      </c>
      <c r="R227" s="18">
        <f t="shared" ca="1" si="25"/>
        <v>0.96505670974814117</v>
      </c>
      <c r="S227" s="18">
        <f t="shared" ca="1" si="25"/>
        <v>0.97796442313946608</v>
      </c>
      <c r="T227" s="18">
        <f t="shared" ca="1" si="26"/>
        <v>5.7300907985356891E-3</v>
      </c>
      <c r="U227" s="18">
        <f t="shared" ca="1" si="26"/>
        <v>5.7869198728761548E-3</v>
      </c>
      <c r="V227" s="18">
        <f t="shared" ca="1" si="26"/>
        <v>2.5987940722013657E-3</v>
      </c>
      <c r="W227" s="18">
        <f t="shared" ca="1" si="26"/>
        <v>2.4383345923539054E-3</v>
      </c>
      <c r="X227" s="18">
        <f t="shared" ca="1" si="27"/>
        <v>8.2972500714055596E-4</v>
      </c>
      <c r="Y227" s="18">
        <f t="shared" ca="1" si="27"/>
        <v>9.0980693174759616E-4</v>
      </c>
      <c r="Z227" s="18">
        <f t="shared" ca="1" si="27"/>
        <v>2.2285520506953491E-4</v>
      </c>
      <c r="AA227" s="18">
        <f t="shared" ca="1" si="27"/>
        <v>3.0952061054796996E-4</v>
      </c>
      <c r="AB227" s="18">
        <f t="shared" ca="1" si="28"/>
        <v>0.14377079531855594</v>
      </c>
      <c r="AC227" s="18">
        <f t="shared" ca="1" si="28"/>
        <v>0.14207986461037031</v>
      </c>
      <c r="AD227" s="18">
        <f t="shared" ca="1" si="28"/>
        <v>0.15077189644314626</v>
      </c>
      <c r="AE227" s="18">
        <f t="shared" ca="1" si="28"/>
        <v>0.15290001690775809</v>
      </c>
      <c r="AF227" s="18">
        <f t="shared" ca="1" si="29"/>
        <v>0</v>
      </c>
      <c r="AG227" s="18">
        <f t="shared" ca="1" si="29"/>
        <v>0</v>
      </c>
      <c r="AH227" s="18">
        <f t="shared" ca="1" si="29"/>
        <v>0</v>
      </c>
      <c r="AI227" s="18">
        <f t="shared" ca="1" si="29"/>
        <v>0</v>
      </c>
    </row>
    <row r="228" spans="2:35" x14ac:dyDescent="0.15">
      <c r="B228">
        <v>631.56299999999999</v>
      </c>
      <c r="C228">
        <v>5</v>
      </c>
      <c r="D228" s="18">
        <v>-2.6110000000000001E-2</v>
      </c>
      <c r="E228" s="18">
        <v>2.8850000000000001E-2</v>
      </c>
      <c r="F228" s="18">
        <v>1.696</v>
      </c>
      <c r="G228" s="18">
        <v>3.3910000000000003E-2</v>
      </c>
      <c r="H228" s="18">
        <v>-7.621E-2</v>
      </c>
      <c r="I228" s="18">
        <v>1.782</v>
      </c>
      <c r="J228" s="18">
        <v>0.19620000000000001</v>
      </c>
      <c r="K228" s="18">
        <v>7.3480000000000004E-2</v>
      </c>
      <c r="L228" s="18">
        <v>1.8720000000000001</v>
      </c>
      <c r="M228" s="18">
        <v>0.2132</v>
      </c>
      <c r="O228" s="18">
        <f>O85</f>
        <v>10</v>
      </c>
      <c r="P228" s="18">
        <f t="shared" ca="1" si="25"/>
        <v>0.94455508703510371</v>
      </c>
      <c r="Q228" s="18">
        <f t="shared" ca="1" si="25"/>
        <v>0.93479089323095121</v>
      </c>
      <c r="R228" s="18">
        <f t="shared" ca="1" si="25"/>
        <v>0.96505670974814117</v>
      </c>
      <c r="S228" s="18">
        <f t="shared" ca="1" si="25"/>
        <v>0.97796442313946608</v>
      </c>
      <c r="T228" s="18">
        <f t="shared" ca="1" si="26"/>
        <v>5.7300907985356891E-3</v>
      </c>
      <c r="U228" s="18">
        <f t="shared" ca="1" si="26"/>
        <v>5.7869198728761548E-3</v>
      </c>
      <c r="V228" s="18">
        <f t="shared" ca="1" si="26"/>
        <v>2.5987940722013657E-3</v>
      </c>
      <c r="W228" s="18">
        <f t="shared" ca="1" si="26"/>
        <v>2.4383345923539054E-3</v>
      </c>
      <c r="X228" s="18">
        <f t="shared" ca="1" si="27"/>
        <v>8.2972500714055596E-4</v>
      </c>
      <c r="Y228" s="18">
        <f t="shared" ca="1" si="27"/>
        <v>9.0980693174759616E-4</v>
      </c>
      <c r="Z228" s="18">
        <f t="shared" ca="1" si="27"/>
        <v>2.2285520506953491E-4</v>
      </c>
      <c r="AA228" s="18">
        <f t="shared" ca="1" si="27"/>
        <v>3.0952061054796996E-4</v>
      </c>
      <c r="AB228" s="18">
        <f t="shared" ca="1" si="28"/>
        <v>0.14377079531855594</v>
      </c>
      <c r="AC228" s="18">
        <f t="shared" ca="1" si="28"/>
        <v>0.14207986461037031</v>
      </c>
      <c r="AD228" s="18">
        <f t="shared" ca="1" si="28"/>
        <v>0.15077189644314626</v>
      </c>
      <c r="AE228" s="18">
        <f t="shared" ca="1" si="28"/>
        <v>0.15290001690775809</v>
      </c>
      <c r="AF228" s="18">
        <f t="shared" ca="1" si="29"/>
        <v>0</v>
      </c>
      <c r="AG228" s="18">
        <f t="shared" ca="1" si="29"/>
        <v>0</v>
      </c>
      <c r="AH228" s="18">
        <f t="shared" ca="1" si="29"/>
        <v>0</v>
      </c>
      <c r="AI228" s="18">
        <f t="shared" ca="1" si="29"/>
        <v>0</v>
      </c>
    </row>
    <row r="229" spans="2:35" x14ac:dyDescent="0.15">
      <c r="B229">
        <v>631.56299999999999</v>
      </c>
      <c r="C229">
        <v>7</v>
      </c>
      <c r="D229" s="18">
        <v>-7.9619999999999996E-2</v>
      </c>
      <c r="E229" s="18">
        <v>0.16309999999999999</v>
      </c>
      <c r="F229" s="18">
        <v>1.1679999999999999</v>
      </c>
      <c r="G229" s="18">
        <v>0.32290000000000002</v>
      </c>
      <c r="H229" s="18">
        <v>-8.4189999999999994E-3</v>
      </c>
      <c r="I229" s="18">
        <v>2.0190000000000001</v>
      </c>
      <c r="J229" s="18">
        <v>8.7330000000000005E-2</v>
      </c>
      <c r="K229" s="18">
        <v>-7.5090000000000004E-2</v>
      </c>
      <c r="L229" s="18">
        <v>1.2350000000000001</v>
      </c>
      <c r="M229" s="18">
        <v>0.1192</v>
      </c>
      <c r="O229" s="18">
        <f>O86</f>
        <v>10</v>
      </c>
      <c r="P229" s="18">
        <f t="shared" ca="1" si="25"/>
        <v>0.94455508703510371</v>
      </c>
      <c r="Q229" s="18">
        <f t="shared" ca="1" si="25"/>
        <v>0.93479089323095121</v>
      </c>
      <c r="R229" s="18">
        <f t="shared" ca="1" si="25"/>
        <v>0.96505670974814117</v>
      </c>
      <c r="S229" s="18">
        <f t="shared" ca="1" si="25"/>
        <v>0.97796442313946608</v>
      </c>
      <c r="T229" s="18">
        <f t="shared" ca="1" si="26"/>
        <v>5.7300907985356891E-3</v>
      </c>
      <c r="U229" s="18">
        <f t="shared" ca="1" si="26"/>
        <v>5.7869198728761548E-3</v>
      </c>
      <c r="V229" s="18">
        <f t="shared" ca="1" si="26"/>
        <v>2.5987940722013657E-3</v>
      </c>
      <c r="W229" s="18">
        <f t="shared" ca="1" si="26"/>
        <v>2.4383345923539054E-3</v>
      </c>
      <c r="X229" s="18">
        <f t="shared" ca="1" si="27"/>
        <v>8.2972500714055596E-4</v>
      </c>
      <c r="Y229" s="18">
        <f t="shared" ca="1" si="27"/>
        <v>9.0980693174759616E-4</v>
      </c>
      <c r="Z229" s="18">
        <f t="shared" ca="1" si="27"/>
        <v>2.2285520506953491E-4</v>
      </c>
      <c r="AA229" s="18">
        <f t="shared" ca="1" si="27"/>
        <v>3.0952061054796996E-4</v>
      </c>
      <c r="AB229" s="18">
        <f t="shared" ca="1" si="28"/>
        <v>0.14377079531855594</v>
      </c>
      <c r="AC229" s="18">
        <f t="shared" ca="1" si="28"/>
        <v>0.14207986461037031</v>
      </c>
      <c r="AD229" s="18">
        <f t="shared" ca="1" si="28"/>
        <v>0.15077189644314626</v>
      </c>
      <c r="AE229" s="18">
        <f t="shared" ca="1" si="28"/>
        <v>0.15290001690775809</v>
      </c>
      <c r="AF229" s="18">
        <f t="shared" ca="1" si="29"/>
        <v>0</v>
      </c>
      <c r="AG229" s="18">
        <f t="shared" ca="1" si="29"/>
        <v>0</v>
      </c>
      <c r="AH229" s="18">
        <f t="shared" ca="1" si="29"/>
        <v>0</v>
      </c>
      <c r="AI229" s="18">
        <f t="shared" ca="1" si="29"/>
        <v>0</v>
      </c>
    </row>
    <row r="230" spans="2:35" x14ac:dyDescent="0.15">
      <c r="B230">
        <v>631.56299999999999</v>
      </c>
      <c r="C230">
        <v>10</v>
      </c>
      <c r="D230" s="18">
        <v>-3.3000000000000002E-2</v>
      </c>
      <c r="E230" s="18">
        <v>-0.1118</v>
      </c>
      <c r="F230" s="18">
        <v>1.4490000000000001</v>
      </c>
      <c r="G230" s="18">
        <v>0.123</v>
      </c>
      <c r="H230" s="18">
        <v>-3.3009999999999998E-2</v>
      </c>
      <c r="I230" s="18">
        <v>1.9159999999999999</v>
      </c>
      <c r="J230" s="18">
        <v>8.0579999999999999E-2</v>
      </c>
      <c r="K230" s="18">
        <v>0.17780000000000001</v>
      </c>
      <c r="L230" s="18">
        <v>1.5840000000000001</v>
      </c>
      <c r="M230" s="18">
        <v>0.18729999999999999</v>
      </c>
      <c r="O230" s="18">
        <f t="shared" ref="O230:O293" si="30">O87</f>
        <v>10</v>
      </c>
      <c r="P230" s="18">
        <f t="shared" ref="P230:S293" ca="1" si="31">MAX(1E-20,(T230+X230+AB230+AF230)*2*ACOS(-1))</f>
        <v>0.94455508703510371</v>
      </c>
      <c r="Q230" s="18">
        <f t="shared" ca="1" si="31"/>
        <v>0.93479089323095121</v>
      </c>
      <c r="R230" s="18">
        <f t="shared" ca="1" si="31"/>
        <v>0.96505670974814117</v>
      </c>
      <c r="S230" s="18">
        <f t="shared" ca="1" si="31"/>
        <v>0.97796442313946608</v>
      </c>
      <c r="T230" s="18">
        <f t="shared" ref="T230:W245" ca="1" si="32">MAX(0,P87*(1-ABS($P$6))+T87*(1-ABS($P$6)^(X87+1))/(X87+1))</f>
        <v>5.7300907985356891E-3</v>
      </c>
      <c r="U230" s="18">
        <f t="shared" ca="1" si="32"/>
        <v>5.7869198728761548E-3</v>
      </c>
      <c r="V230" s="18">
        <f t="shared" ca="1" si="32"/>
        <v>2.5987940722013657E-3</v>
      </c>
      <c r="W230" s="18">
        <f t="shared" ca="1" si="32"/>
        <v>2.4383345923539054E-3</v>
      </c>
      <c r="X230" s="18">
        <f t="shared" ref="X230:AA245" ca="1" si="33">MAX(0,(P87+T87*ABS($P$6)^X87+AB87+AF87*$P$7^AJ87)*0.5*($P$7-$P$6))</f>
        <v>8.2972500714055596E-4</v>
      </c>
      <c r="Y230" s="18">
        <f t="shared" ca="1" si="33"/>
        <v>9.0980693174759616E-4</v>
      </c>
      <c r="Z230" s="18">
        <f t="shared" ca="1" si="33"/>
        <v>2.2285520506953491E-4</v>
      </c>
      <c r="AA230" s="18">
        <f t="shared" ca="1" si="33"/>
        <v>3.0952061054796996E-4</v>
      </c>
      <c r="AB230" s="18">
        <f t="shared" ref="AB230:AE245" ca="1" si="34">MAX(0,AB87*(AN87-($P$7))+AF87*(AN87^(AJ87+1)-$P$7^(AJ87+1))/(AJ87+1))</f>
        <v>0.14377079531855594</v>
      </c>
      <c r="AC230" s="18">
        <f t="shared" ca="1" si="34"/>
        <v>0.14207986461037031</v>
      </c>
      <c r="AD230" s="18">
        <f t="shared" ca="1" si="34"/>
        <v>0.15077189644314626</v>
      </c>
      <c r="AE230" s="18">
        <f t="shared" ca="1" si="34"/>
        <v>0.15290001690775809</v>
      </c>
      <c r="AF230" s="18">
        <f t="shared" ref="AF230:AI245" ca="1" si="35">IF(AN87&lt;1,MAX(0,(AB87+AF87*AN87^AJ87+AR87)*0.5*(1-AN87)),0)</f>
        <v>0</v>
      </c>
      <c r="AG230" s="18">
        <f t="shared" ca="1" si="35"/>
        <v>0</v>
      </c>
      <c r="AH230" s="18">
        <f t="shared" ca="1" si="35"/>
        <v>0</v>
      </c>
      <c r="AI230" s="18">
        <f t="shared" ca="1" si="35"/>
        <v>0</v>
      </c>
    </row>
    <row r="231" spans="2:35" x14ac:dyDescent="0.15">
      <c r="B231">
        <v>631.56299999999999</v>
      </c>
      <c r="C231">
        <v>15</v>
      </c>
      <c r="D231" s="18">
        <v>-3.4959999999999998E-2</v>
      </c>
      <c r="E231" s="18">
        <v>0.12809999999999999</v>
      </c>
      <c r="F231" s="18">
        <v>1.7010000000000001</v>
      </c>
      <c r="G231" s="18">
        <v>0.12230000000000001</v>
      </c>
      <c r="H231" s="18">
        <v>-4.2029999999999998E-2</v>
      </c>
      <c r="I231" s="18">
        <v>1.5</v>
      </c>
      <c r="J231" s="18">
        <v>4.9829999999999999E-2</v>
      </c>
      <c r="K231" s="18">
        <v>-5.1139999999999998E-2</v>
      </c>
      <c r="L231" s="18">
        <v>1.8640000000000001</v>
      </c>
      <c r="M231" s="18">
        <v>6.7400000000000002E-2</v>
      </c>
      <c r="O231" s="18">
        <f t="shared" si="30"/>
        <v>10</v>
      </c>
      <c r="P231" s="18">
        <f t="shared" ca="1" si="31"/>
        <v>0.94455508703510371</v>
      </c>
      <c r="Q231" s="18">
        <f t="shared" ca="1" si="31"/>
        <v>0.93479089323095121</v>
      </c>
      <c r="R231" s="18">
        <f t="shared" ca="1" si="31"/>
        <v>0.96505670974814117</v>
      </c>
      <c r="S231" s="18">
        <f t="shared" ca="1" si="31"/>
        <v>0.97796442313946608</v>
      </c>
      <c r="T231" s="18">
        <f t="shared" ca="1" si="32"/>
        <v>5.7300907985356891E-3</v>
      </c>
      <c r="U231" s="18">
        <f t="shared" ca="1" si="32"/>
        <v>5.7869198728761548E-3</v>
      </c>
      <c r="V231" s="18">
        <f t="shared" ca="1" si="32"/>
        <v>2.5987940722013657E-3</v>
      </c>
      <c r="W231" s="18">
        <f t="shared" ca="1" si="32"/>
        <v>2.4383345923539054E-3</v>
      </c>
      <c r="X231" s="18">
        <f t="shared" ca="1" si="33"/>
        <v>8.2972500714055596E-4</v>
      </c>
      <c r="Y231" s="18">
        <f t="shared" ca="1" si="33"/>
        <v>9.0980693174759616E-4</v>
      </c>
      <c r="Z231" s="18">
        <f t="shared" ca="1" si="33"/>
        <v>2.2285520506953491E-4</v>
      </c>
      <c r="AA231" s="18">
        <f t="shared" ca="1" si="33"/>
        <v>3.0952061054796996E-4</v>
      </c>
      <c r="AB231" s="18">
        <f t="shared" ca="1" si="34"/>
        <v>0.14377079531855594</v>
      </c>
      <c r="AC231" s="18">
        <f t="shared" ca="1" si="34"/>
        <v>0.14207986461037031</v>
      </c>
      <c r="AD231" s="18">
        <f t="shared" ca="1" si="34"/>
        <v>0.15077189644314626</v>
      </c>
      <c r="AE231" s="18">
        <f t="shared" ca="1" si="34"/>
        <v>0.15290001690775809</v>
      </c>
      <c r="AF231" s="18">
        <f t="shared" ca="1" si="35"/>
        <v>0</v>
      </c>
      <c r="AG231" s="18">
        <f t="shared" ca="1" si="35"/>
        <v>0</v>
      </c>
      <c r="AH231" s="18">
        <f t="shared" ca="1" si="35"/>
        <v>0</v>
      </c>
      <c r="AI231" s="18">
        <f t="shared" ca="1" si="35"/>
        <v>0</v>
      </c>
    </row>
    <row r="232" spans="2:35" x14ac:dyDescent="0.15">
      <c r="B232">
        <v>631.56299999999999</v>
      </c>
      <c r="C232">
        <v>20</v>
      </c>
      <c r="D232" s="18">
        <v>-3.2899999999999999E-2</v>
      </c>
      <c r="E232" s="18">
        <v>7.2659999999999999E-3</v>
      </c>
      <c r="F232" s="18">
        <v>2.29</v>
      </c>
      <c r="G232" s="18">
        <v>0.15490000000000001</v>
      </c>
      <c r="H232" s="18">
        <v>0.3387</v>
      </c>
      <c r="I232" s="18">
        <v>1.71</v>
      </c>
      <c r="J232" s="18">
        <v>4.8910000000000002E-2</v>
      </c>
      <c r="K232" s="18">
        <v>-0.31309999999999999</v>
      </c>
      <c r="L232" s="18">
        <v>1.714</v>
      </c>
      <c r="M232" s="18">
        <v>5.237E-2</v>
      </c>
      <c r="O232" s="18">
        <f t="shared" si="30"/>
        <v>10</v>
      </c>
      <c r="P232" s="18">
        <f t="shared" ca="1" si="31"/>
        <v>0.94455508703510371</v>
      </c>
      <c r="Q232" s="18">
        <f t="shared" ca="1" si="31"/>
        <v>0.93479089323095121</v>
      </c>
      <c r="R232" s="18">
        <f t="shared" ca="1" si="31"/>
        <v>0.96505670974814117</v>
      </c>
      <c r="S232" s="18">
        <f t="shared" ca="1" si="31"/>
        <v>0.97796442313946608</v>
      </c>
      <c r="T232" s="18">
        <f t="shared" ca="1" si="32"/>
        <v>5.7300907985356891E-3</v>
      </c>
      <c r="U232" s="18">
        <f t="shared" ca="1" si="32"/>
        <v>5.7869198728761548E-3</v>
      </c>
      <c r="V232" s="18">
        <f t="shared" ca="1" si="32"/>
        <v>2.5987940722013657E-3</v>
      </c>
      <c r="W232" s="18">
        <f t="shared" ca="1" si="32"/>
        <v>2.4383345923539054E-3</v>
      </c>
      <c r="X232" s="18">
        <f t="shared" ca="1" si="33"/>
        <v>8.2972500714055596E-4</v>
      </c>
      <c r="Y232" s="18">
        <f t="shared" ca="1" si="33"/>
        <v>9.0980693174759616E-4</v>
      </c>
      <c r="Z232" s="18">
        <f t="shared" ca="1" si="33"/>
        <v>2.2285520506953491E-4</v>
      </c>
      <c r="AA232" s="18">
        <f t="shared" ca="1" si="33"/>
        <v>3.0952061054796996E-4</v>
      </c>
      <c r="AB232" s="18">
        <f t="shared" ca="1" si="34"/>
        <v>0.14377079531855594</v>
      </c>
      <c r="AC232" s="18">
        <f t="shared" ca="1" si="34"/>
        <v>0.14207986461037031</v>
      </c>
      <c r="AD232" s="18">
        <f t="shared" ca="1" si="34"/>
        <v>0.15077189644314626</v>
      </c>
      <c r="AE232" s="18">
        <f t="shared" ca="1" si="34"/>
        <v>0.15290001690775809</v>
      </c>
      <c r="AF232" s="18">
        <f t="shared" ca="1" si="35"/>
        <v>0</v>
      </c>
      <c r="AG232" s="18">
        <f t="shared" ca="1" si="35"/>
        <v>0</v>
      </c>
      <c r="AH232" s="18">
        <f t="shared" ca="1" si="35"/>
        <v>0</v>
      </c>
      <c r="AI232" s="18">
        <f t="shared" ca="1" si="35"/>
        <v>0</v>
      </c>
    </row>
    <row r="233" spans="2:35" x14ac:dyDescent="0.15">
      <c r="B233">
        <v>774.68299999999999</v>
      </c>
      <c r="C233">
        <v>1</v>
      </c>
      <c r="D233" s="18">
        <v>-6.1260000000000004E-3</v>
      </c>
      <c r="E233" s="18">
        <v>6.9490000000000003E-3</v>
      </c>
      <c r="F233" s="18">
        <v>1.107</v>
      </c>
      <c r="G233" s="18">
        <v>3.7220000000000003E-2</v>
      </c>
      <c r="H233" s="18">
        <v>9.672E-3</v>
      </c>
      <c r="I233" s="18">
        <v>2.0339999999999998</v>
      </c>
      <c r="J233" s="18">
        <v>0.27060000000000001</v>
      </c>
      <c r="K233" s="18">
        <v>-1.0500000000000001E-2</v>
      </c>
      <c r="L233" s="18">
        <v>1.5369999999999999</v>
      </c>
      <c r="M233" s="18">
        <v>0.33129999999999998</v>
      </c>
      <c r="O233" s="18">
        <f t="shared" si="30"/>
        <v>10</v>
      </c>
      <c r="P233" s="18">
        <f t="shared" ca="1" si="31"/>
        <v>0.94455508703510371</v>
      </c>
      <c r="Q233" s="18">
        <f t="shared" ca="1" si="31"/>
        <v>0.93479089323095121</v>
      </c>
      <c r="R233" s="18">
        <f t="shared" ca="1" si="31"/>
        <v>0.96505670974814117</v>
      </c>
      <c r="S233" s="18">
        <f t="shared" ca="1" si="31"/>
        <v>0.97796442313946608</v>
      </c>
      <c r="T233" s="18">
        <f t="shared" ca="1" si="32"/>
        <v>5.7300907985356891E-3</v>
      </c>
      <c r="U233" s="18">
        <f t="shared" ca="1" si="32"/>
        <v>5.7869198728761548E-3</v>
      </c>
      <c r="V233" s="18">
        <f t="shared" ca="1" si="32"/>
        <v>2.5987940722013657E-3</v>
      </c>
      <c r="W233" s="18">
        <f t="shared" ca="1" si="32"/>
        <v>2.4383345923539054E-3</v>
      </c>
      <c r="X233" s="18">
        <f t="shared" ca="1" si="33"/>
        <v>8.2972500714055596E-4</v>
      </c>
      <c r="Y233" s="18">
        <f t="shared" ca="1" si="33"/>
        <v>9.0980693174759616E-4</v>
      </c>
      <c r="Z233" s="18">
        <f t="shared" ca="1" si="33"/>
        <v>2.2285520506953491E-4</v>
      </c>
      <c r="AA233" s="18">
        <f t="shared" ca="1" si="33"/>
        <v>3.0952061054796996E-4</v>
      </c>
      <c r="AB233" s="18">
        <f t="shared" ca="1" si="34"/>
        <v>0.14377079531855594</v>
      </c>
      <c r="AC233" s="18">
        <f t="shared" ca="1" si="34"/>
        <v>0.14207986461037031</v>
      </c>
      <c r="AD233" s="18">
        <f t="shared" ca="1" si="34"/>
        <v>0.15077189644314626</v>
      </c>
      <c r="AE233" s="18">
        <f t="shared" ca="1" si="34"/>
        <v>0.15290001690775809</v>
      </c>
      <c r="AF233" s="18">
        <f t="shared" ca="1" si="35"/>
        <v>0</v>
      </c>
      <c r="AG233" s="18">
        <f t="shared" ca="1" si="35"/>
        <v>0</v>
      </c>
      <c r="AH233" s="18">
        <f t="shared" ca="1" si="35"/>
        <v>0</v>
      </c>
      <c r="AI233" s="18">
        <f t="shared" ca="1" si="35"/>
        <v>0</v>
      </c>
    </row>
    <row r="234" spans="2:35" x14ac:dyDescent="0.15">
      <c r="B234">
        <v>774.68299999999999</v>
      </c>
      <c r="C234">
        <v>3</v>
      </c>
      <c r="D234" s="18">
        <v>-8.1200000000000005E-3</v>
      </c>
      <c r="E234" s="18">
        <v>1.7819999999999999E-2</v>
      </c>
      <c r="F234" s="18">
        <v>1.1850000000000001</v>
      </c>
      <c r="G234" s="18">
        <v>6.3109999999999999E-2</v>
      </c>
      <c r="H234" s="18">
        <v>3.2299999999999998E-3</v>
      </c>
      <c r="I234" s="18">
        <v>2.2909999999999999</v>
      </c>
      <c r="J234" s="18">
        <v>0.1047</v>
      </c>
      <c r="K234" s="18">
        <v>-1.2930000000000001E-2</v>
      </c>
      <c r="L234" s="18">
        <v>1.25</v>
      </c>
      <c r="M234" s="18">
        <v>5.1659999999999998E-2</v>
      </c>
      <c r="O234" s="18">
        <f t="shared" si="30"/>
        <v>10</v>
      </c>
      <c r="P234" s="18">
        <f t="shared" ca="1" si="31"/>
        <v>0.94455508703510371</v>
      </c>
      <c r="Q234" s="18">
        <f t="shared" ca="1" si="31"/>
        <v>0.93479089323095121</v>
      </c>
      <c r="R234" s="18">
        <f t="shared" ca="1" si="31"/>
        <v>0.96505670974814117</v>
      </c>
      <c r="S234" s="18">
        <f t="shared" ca="1" si="31"/>
        <v>0.97796442313946608</v>
      </c>
      <c r="T234" s="18">
        <f t="shared" ca="1" si="32"/>
        <v>5.7300907985356891E-3</v>
      </c>
      <c r="U234" s="18">
        <f t="shared" ca="1" si="32"/>
        <v>5.7869198728761548E-3</v>
      </c>
      <c r="V234" s="18">
        <f t="shared" ca="1" si="32"/>
        <v>2.5987940722013657E-3</v>
      </c>
      <c r="W234" s="18">
        <f t="shared" ca="1" si="32"/>
        <v>2.4383345923539054E-3</v>
      </c>
      <c r="X234" s="18">
        <f t="shared" ca="1" si="33"/>
        <v>8.2972500714055596E-4</v>
      </c>
      <c r="Y234" s="18">
        <f t="shared" ca="1" si="33"/>
        <v>9.0980693174759616E-4</v>
      </c>
      <c r="Z234" s="18">
        <f t="shared" ca="1" si="33"/>
        <v>2.2285520506953491E-4</v>
      </c>
      <c r="AA234" s="18">
        <f t="shared" ca="1" si="33"/>
        <v>3.0952061054796996E-4</v>
      </c>
      <c r="AB234" s="18">
        <f t="shared" ca="1" si="34"/>
        <v>0.14377079531855594</v>
      </c>
      <c r="AC234" s="18">
        <f t="shared" ca="1" si="34"/>
        <v>0.14207986461037031</v>
      </c>
      <c r="AD234" s="18">
        <f t="shared" ca="1" si="34"/>
        <v>0.15077189644314626</v>
      </c>
      <c r="AE234" s="18">
        <f t="shared" ca="1" si="34"/>
        <v>0.15290001690775809</v>
      </c>
      <c r="AF234" s="18">
        <f t="shared" ca="1" si="35"/>
        <v>0</v>
      </c>
      <c r="AG234" s="18">
        <f t="shared" ca="1" si="35"/>
        <v>0</v>
      </c>
      <c r="AH234" s="18">
        <f t="shared" ca="1" si="35"/>
        <v>0</v>
      </c>
      <c r="AI234" s="18">
        <f t="shared" ca="1" si="35"/>
        <v>0</v>
      </c>
    </row>
    <row r="235" spans="2:35" x14ac:dyDescent="0.15">
      <c r="B235">
        <v>774.68299999999999</v>
      </c>
      <c r="C235">
        <v>5</v>
      </c>
      <c r="D235" s="18">
        <v>-7.2899999999999996E-3</v>
      </c>
      <c r="E235" s="18">
        <v>1.4120000000000001E-2</v>
      </c>
      <c r="F235" s="18">
        <v>1.1319999999999999</v>
      </c>
      <c r="G235" s="18">
        <v>4.5220000000000003E-2</v>
      </c>
      <c r="H235" s="18">
        <v>-1.0410000000000001E-2</v>
      </c>
      <c r="I235" s="18">
        <v>1.181</v>
      </c>
      <c r="J235" s="18">
        <v>7.5770000000000004E-2</v>
      </c>
      <c r="K235" s="18">
        <v>3.5790000000000001E-3</v>
      </c>
      <c r="L235" s="18">
        <v>2.2570000000000001</v>
      </c>
      <c r="M235" s="18">
        <v>0.1176</v>
      </c>
      <c r="O235" s="18">
        <f t="shared" si="30"/>
        <v>10</v>
      </c>
      <c r="P235" s="18">
        <f t="shared" ca="1" si="31"/>
        <v>0.94455508703510371</v>
      </c>
      <c r="Q235" s="18">
        <f t="shared" ca="1" si="31"/>
        <v>0.93479089323095121</v>
      </c>
      <c r="R235" s="18">
        <f t="shared" ca="1" si="31"/>
        <v>0.96505670974814117</v>
      </c>
      <c r="S235" s="18">
        <f t="shared" ca="1" si="31"/>
        <v>0.97796442313946608</v>
      </c>
      <c r="T235" s="18">
        <f t="shared" ca="1" si="32"/>
        <v>5.7300907985356891E-3</v>
      </c>
      <c r="U235" s="18">
        <f t="shared" ca="1" si="32"/>
        <v>5.7869198728761548E-3</v>
      </c>
      <c r="V235" s="18">
        <f t="shared" ca="1" si="32"/>
        <v>2.5987940722013657E-3</v>
      </c>
      <c r="W235" s="18">
        <f t="shared" ca="1" si="32"/>
        <v>2.4383345923539054E-3</v>
      </c>
      <c r="X235" s="18">
        <f t="shared" ca="1" si="33"/>
        <v>8.2972500714055596E-4</v>
      </c>
      <c r="Y235" s="18">
        <f t="shared" ca="1" si="33"/>
        <v>9.0980693174759616E-4</v>
      </c>
      <c r="Z235" s="18">
        <f t="shared" ca="1" si="33"/>
        <v>2.2285520506953491E-4</v>
      </c>
      <c r="AA235" s="18">
        <f t="shared" ca="1" si="33"/>
        <v>3.0952061054796996E-4</v>
      </c>
      <c r="AB235" s="18">
        <f t="shared" ca="1" si="34"/>
        <v>0.14377079531855594</v>
      </c>
      <c r="AC235" s="18">
        <f t="shared" ca="1" si="34"/>
        <v>0.14207986461037031</v>
      </c>
      <c r="AD235" s="18">
        <f t="shared" ca="1" si="34"/>
        <v>0.15077189644314626</v>
      </c>
      <c r="AE235" s="18">
        <f t="shared" ca="1" si="34"/>
        <v>0.15290001690775809</v>
      </c>
      <c r="AF235" s="18">
        <f t="shared" ca="1" si="35"/>
        <v>0</v>
      </c>
      <c r="AG235" s="18">
        <f t="shared" ca="1" si="35"/>
        <v>0</v>
      </c>
      <c r="AH235" s="18">
        <f t="shared" ca="1" si="35"/>
        <v>0</v>
      </c>
      <c r="AI235" s="18">
        <f t="shared" ca="1" si="35"/>
        <v>0</v>
      </c>
    </row>
    <row r="236" spans="2:35" x14ac:dyDescent="0.15">
      <c r="B236">
        <v>774.68299999999999</v>
      </c>
      <c r="C236">
        <v>7</v>
      </c>
      <c r="D236" s="18">
        <v>-6.7780000000000002E-3</v>
      </c>
      <c r="E236" s="18">
        <v>6.0650000000000003E-2</v>
      </c>
      <c r="F236" s="18">
        <v>1.2130000000000001</v>
      </c>
      <c r="G236" s="18">
        <v>0.03</v>
      </c>
      <c r="H236" s="18">
        <v>-5.6910000000000002E-2</v>
      </c>
      <c r="I236" s="18">
        <v>1.222</v>
      </c>
      <c r="J236" s="18">
        <v>3.005E-2</v>
      </c>
      <c r="K236" s="18">
        <v>3.0360000000000001E-3</v>
      </c>
      <c r="L236" s="18">
        <v>2.2999999999999998</v>
      </c>
      <c r="M236" s="18">
        <v>9.2979999999999993E-2</v>
      </c>
      <c r="O236" s="18">
        <f t="shared" si="30"/>
        <v>10</v>
      </c>
      <c r="P236" s="18">
        <f t="shared" ca="1" si="31"/>
        <v>0.94455508703510371</v>
      </c>
      <c r="Q236" s="18">
        <f t="shared" ca="1" si="31"/>
        <v>0.93479089323095121</v>
      </c>
      <c r="R236" s="18">
        <f t="shared" ca="1" si="31"/>
        <v>0.96505670974814117</v>
      </c>
      <c r="S236" s="18">
        <f t="shared" ca="1" si="31"/>
        <v>0.97796442313946608</v>
      </c>
      <c r="T236" s="18">
        <f t="shared" ca="1" si="32"/>
        <v>5.7300907985356891E-3</v>
      </c>
      <c r="U236" s="18">
        <f t="shared" ca="1" si="32"/>
        <v>5.7869198728761548E-3</v>
      </c>
      <c r="V236" s="18">
        <f t="shared" ca="1" si="32"/>
        <v>2.5987940722013657E-3</v>
      </c>
      <c r="W236" s="18">
        <f t="shared" ca="1" si="32"/>
        <v>2.4383345923539054E-3</v>
      </c>
      <c r="X236" s="18">
        <f t="shared" ca="1" si="33"/>
        <v>8.2972500714055596E-4</v>
      </c>
      <c r="Y236" s="18">
        <f t="shared" ca="1" si="33"/>
        <v>9.0980693174759616E-4</v>
      </c>
      <c r="Z236" s="18">
        <f t="shared" ca="1" si="33"/>
        <v>2.2285520506953491E-4</v>
      </c>
      <c r="AA236" s="18">
        <f t="shared" ca="1" si="33"/>
        <v>3.0952061054796996E-4</v>
      </c>
      <c r="AB236" s="18">
        <f t="shared" ca="1" si="34"/>
        <v>0.14377079531855594</v>
      </c>
      <c r="AC236" s="18">
        <f t="shared" ca="1" si="34"/>
        <v>0.14207986461037031</v>
      </c>
      <c r="AD236" s="18">
        <f t="shared" ca="1" si="34"/>
        <v>0.15077189644314626</v>
      </c>
      <c r="AE236" s="18">
        <f t="shared" ca="1" si="34"/>
        <v>0.15290001690775809</v>
      </c>
      <c r="AF236" s="18">
        <f t="shared" ca="1" si="35"/>
        <v>0</v>
      </c>
      <c r="AG236" s="18">
        <f t="shared" ca="1" si="35"/>
        <v>0</v>
      </c>
      <c r="AH236" s="18">
        <f t="shared" ca="1" si="35"/>
        <v>0</v>
      </c>
      <c r="AI236" s="18">
        <f t="shared" ca="1" si="35"/>
        <v>0</v>
      </c>
    </row>
    <row r="237" spans="2:35" x14ac:dyDescent="0.15">
      <c r="B237">
        <v>774.68299999999999</v>
      </c>
      <c r="C237">
        <v>10</v>
      </c>
      <c r="D237" s="18">
        <v>-9.4789999999999996E-3</v>
      </c>
      <c r="E237" s="18">
        <v>7.705E-3</v>
      </c>
      <c r="F237" s="18">
        <v>1.1100000000000001</v>
      </c>
      <c r="G237" s="18">
        <v>0.03</v>
      </c>
      <c r="H237" s="18">
        <v>1.6750000000000001E-2</v>
      </c>
      <c r="I237" s="18">
        <v>2.4460000000000002</v>
      </c>
      <c r="J237" s="18">
        <v>0.19539999999999999</v>
      </c>
      <c r="K237" s="18">
        <v>-1.498E-2</v>
      </c>
      <c r="L237" s="18">
        <v>2.532</v>
      </c>
      <c r="M237" s="18">
        <v>0.38390000000000002</v>
      </c>
      <c r="O237" s="18">
        <f t="shared" si="30"/>
        <v>10</v>
      </c>
      <c r="P237" s="18">
        <f t="shared" ca="1" si="31"/>
        <v>0.94455508703510371</v>
      </c>
      <c r="Q237" s="18">
        <f t="shared" ca="1" si="31"/>
        <v>0.93479089323095121</v>
      </c>
      <c r="R237" s="18">
        <f t="shared" ca="1" si="31"/>
        <v>0.96505670974814117</v>
      </c>
      <c r="S237" s="18">
        <f t="shared" ca="1" si="31"/>
        <v>0.97796442313946608</v>
      </c>
      <c r="T237" s="18">
        <f t="shared" ca="1" si="32"/>
        <v>5.7300907985356891E-3</v>
      </c>
      <c r="U237" s="18">
        <f t="shared" ca="1" si="32"/>
        <v>5.7869198728761548E-3</v>
      </c>
      <c r="V237" s="18">
        <f t="shared" ca="1" si="32"/>
        <v>2.5987940722013657E-3</v>
      </c>
      <c r="W237" s="18">
        <f t="shared" ca="1" si="32"/>
        <v>2.4383345923539054E-3</v>
      </c>
      <c r="X237" s="18">
        <f t="shared" ca="1" si="33"/>
        <v>8.2972500714055596E-4</v>
      </c>
      <c r="Y237" s="18">
        <f t="shared" ca="1" si="33"/>
        <v>9.0980693174759616E-4</v>
      </c>
      <c r="Z237" s="18">
        <f t="shared" ca="1" si="33"/>
        <v>2.2285520506953491E-4</v>
      </c>
      <c r="AA237" s="18">
        <f t="shared" ca="1" si="33"/>
        <v>3.0952061054796996E-4</v>
      </c>
      <c r="AB237" s="18">
        <f t="shared" ca="1" si="34"/>
        <v>0.14377079531855594</v>
      </c>
      <c r="AC237" s="18">
        <f t="shared" ca="1" si="34"/>
        <v>0.14207986461037031</v>
      </c>
      <c r="AD237" s="18">
        <f t="shared" ca="1" si="34"/>
        <v>0.15077189644314626</v>
      </c>
      <c r="AE237" s="18">
        <f t="shared" ca="1" si="34"/>
        <v>0.15290001690775809</v>
      </c>
      <c r="AF237" s="18">
        <f t="shared" ca="1" si="35"/>
        <v>0</v>
      </c>
      <c r="AG237" s="18">
        <f t="shared" ca="1" si="35"/>
        <v>0</v>
      </c>
      <c r="AH237" s="18">
        <f t="shared" ca="1" si="35"/>
        <v>0</v>
      </c>
      <c r="AI237" s="18">
        <f t="shared" ca="1" si="35"/>
        <v>0</v>
      </c>
    </row>
    <row r="238" spans="2:35" x14ac:dyDescent="0.15">
      <c r="B238">
        <v>774.68299999999999</v>
      </c>
      <c r="C238">
        <v>15</v>
      </c>
      <c r="D238" s="18">
        <v>2.4750000000000002E-3</v>
      </c>
      <c r="E238" s="18">
        <v>-1.038E-2</v>
      </c>
      <c r="F238" s="18">
        <v>1.3759999999999999</v>
      </c>
      <c r="G238" s="18">
        <v>0.44440000000000002</v>
      </c>
      <c r="H238" s="18">
        <v>2.3370000000000001E-3</v>
      </c>
      <c r="I238" s="18">
        <v>1.5569999999999999</v>
      </c>
      <c r="J238" s="18">
        <v>3.6560000000000002E-2</v>
      </c>
      <c r="K238" s="18">
        <v>5.568E-3</v>
      </c>
      <c r="L238" s="18">
        <v>2.278</v>
      </c>
      <c r="M238" s="18">
        <v>0.1139</v>
      </c>
      <c r="O238" s="18">
        <f t="shared" si="30"/>
        <v>10</v>
      </c>
      <c r="P238" s="18">
        <f t="shared" ca="1" si="31"/>
        <v>0.94455508703510371</v>
      </c>
      <c r="Q238" s="18">
        <f t="shared" ca="1" si="31"/>
        <v>0.93479089323095121</v>
      </c>
      <c r="R238" s="18">
        <f t="shared" ca="1" si="31"/>
        <v>0.96505670974814117</v>
      </c>
      <c r="S238" s="18">
        <f t="shared" ca="1" si="31"/>
        <v>0.97796442313946608</v>
      </c>
      <c r="T238" s="18">
        <f t="shared" ca="1" si="32"/>
        <v>5.7300907985356891E-3</v>
      </c>
      <c r="U238" s="18">
        <f t="shared" ca="1" si="32"/>
        <v>5.7869198728761548E-3</v>
      </c>
      <c r="V238" s="18">
        <f t="shared" ca="1" si="32"/>
        <v>2.5987940722013657E-3</v>
      </c>
      <c r="W238" s="18">
        <f t="shared" ca="1" si="32"/>
        <v>2.4383345923539054E-3</v>
      </c>
      <c r="X238" s="18">
        <f t="shared" ca="1" si="33"/>
        <v>8.2972500714055596E-4</v>
      </c>
      <c r="Y238" s="18">
        <f t="shared" ca="1" si="33"/>
        <v>9.0980693174759616E-4</v>
      </c>
      <c r="Z238" s="18">
        <f t="shared" ca="1" si="33"/>
        <v>2.2285520506953491E-4</v>
      </c>
      <c r="AA238" s="18">
        <f t="shared" ca="1" si="33"/>
        <v>3.0952061054796996E-4</v>
      </c>
      <c r="AB238" s="18">
        <f t="shared" ca="1" si="34"/>
        <v>0.14377079531855594</v>
      </c>
      <c r="AC238" s="18">
        <f t="shared" ca="1" si="34"/>
        <v>0.14207986461037031</v>
      </c>
      <c r="AD238" s="18">
        <f t="shared" ca="1" si="34"/>
        <v>0.15077189644314626</v>
      </c>
      <c r="AE238" s="18">
        <f t="shared" ca="1" si="34"/>
        <v>0.15290001690775809</v>
      </c>
      <c r="AF238" s="18">
        <f t="shared" ca="1" si="35"/>
        <v>0</v>
      </c>
      <c r="AG238" s="18">
        <f t="shared" ca="1" si="35"/>
        <v>0</v>
      </c>
      <c r="AH238" s="18">
        <f t="shared" ca="1" si="35"/>
        <v>0</v>
      </c>
      <c r="AI238" s="18">
        <f t="shared" ca="1" si="35"/>
        <v>0</v>
      </c>
    </row>
    <row r="239" spans="2:35" x14ac:dyDescent="0.15">
      <c r="B239">
        <v>774.68299999999999</v>
      </c>
      <c r="C239">
        <v>20</v>
      </c>
      <c r="D239" s="18">
        <v>2.0170000000000001E-3</v>
      </c>
      <c r="E239" s="18">
        <v>-1.073E-2</v>
      </c>
      <c r="F239" s="18">
        <v>1.464</v>
      </c>
      <c r="G239" s="18">
        <v>0.37440000000000001</v>
      </c>
      <c r="H239" s="18">
        <v>3.4810000000000002E-3</v>
      </c>
      <c r="I239" s="18">
        <v>1.569</v>
      </c>
      <c r="J239" s="18">
        <v>3.9730000000000001E-2</v>
      </c>
      <c r="K239" s="18">
        <v>5.2319999999999997E-3</v>
      </c>
      <c r="L239" s="18">
        <v>2.2690000000000001</v>
      </c>
      <c r="M239" s="18">
        <v>0.10929999999999999</v>
      </c>
      <c r="O239" s="18">
        <f t="shared" si="30"/>
        <v>10</v>
      </c>
      <c r="P239" s="18">
        <f t="shared" ca="1" si="31"/>
        <v>0.94455508703510371</v>
      </c>
      <c r="Q239" s="18">
        <f t="shared" ca="1" si="31"/>
        <v>0.93479089323095121</v>
      </c>
      <c r="R239" s="18">
        <f t="shared" ca="1" si="31"/>
        <v>0.96505670974814117</v>
      </c>
      <c r="S239" s="18">
        <f t="shared" ca="1" si="31"/>
        <v>0.97796442313946608</v>
      </c>
      <c r="T239" s="18">
        <f t="shared" ca="1" si="32"/>
        <v>5.7300907985356891E-3</v>
      </c>
      <c r="U239" s="18">
        <f t="shared" ca="1" si="32"/>
        <v>5.7869198728761548E-3</v>
      </c>
      <c r="V239" s="18">
        <f t="shared" ca="1" si="32"/>
        <v>2.5987940722013657E-3</v>
      </c>
      <c r="W239" s="18">
        <f t="shared" ca="1" si="32"/>
        <v>2.4383345923539054E-3</v>
      </c>
      <c r="X239" s="18">
        <f t="shared" ca="1" si="33"/>
        <v>8.2972500714055596E-4</v>
      </c>
      <c r="Y239" s="18">
        <f t="shared" ca="1" si="33"/>
        <v>9.0980693174759616E-4</v>
      </c>
      <c r="Z239" s="18">
        <f t="shared" ca="1" si="33"/>
        <v>2.2285520506953491E-4</v>
      </c>
      <c r="AA239" s="18">
        <f t="shared" ca="1" si="33"/>
        <v>3.0952061054796996E-4</v>
      </c>
      <c r="AB239" s="18">
        <f t="shared" ca="1" si="34"/>
        <v>0.14377079531855594</v>
      </c>
      <c r="AC239" s="18">
        <f t="shared" ca="1" si="34"/>
        <v>0.14207986461037031</v>
      </c>
      <c r="AD239" s="18">
        <f t="shared" ca="1" si="34"/>
        <v>0.15077189644314626</v>
      </c>
      <c r="AE239" s="18">
        <f t="shared" ca="1" si="34"/>
        <v>0.15290001690775809</v>
      </c>
      <c r="AF239" s="18">
        <f t="shared" ca="1" si="35"/>
        <v>0</v>
      </c>
      <c r="AG239" s="18">
        <f t="shared" ca="1" si="35"/>
        <v>0</v>
      </c>
      <c r="AH239" s="18">
        <f t="shared" ca="1" si="35"/>
        <v>0</v>
      </c>
      <c r="AI239" s="18">
        <f t="shared" ca="1" si="35"/>
        <v>0</v>
      </c>
    </row>
    <row r="240" spans="2:35" x14ac:dyDescent="0.15">
      <c r="B240">
        <v>897.803</v>
      </c>
      <c r="C240">
        <v>1</v>
      </c>
      <c r="D240" s="18">
        <v>-3.787E-3</v>
      </c>
      <c r="E240" s="18">
        <v>-9.7879999999999995E-2</v>
      </c>
      <c r="F240" s="18">
        <v>1.288</v>
      </c>
      <c r="G240" s="18">
        <v>0.2281</v>
      </c>
      <c r="H240" s="18">
        <v>1.756E-3</v>
      </c>
      <c r="I240" s="18">
        <v>1.504</v>
      </c>
      <c r="J240" s="18">
        <v>9.7729999999999997E-2</v>
      </c>
      <c r="K240" s="18">
        <v>9.9909999999999999E-2</v>
      </c>
      <c r="L240" s="18">
        <v>1.3009999999999999</v>
      </c>
      <c r="M240" s="18">
        <v>0.2661</v>
      </c>
      <c r="O240" s="18">
        <f t="shared" si="30"/>
        <v>10</v>
      </c>
      <c r="P240" s="18">
        <f t="shared" ca="1" si="31"/>
        <v>0.94455508703510371</v>
      </c>
      <c r="Q240" s="18">
        <f t="shared" ca="1" si="31"/>
        <v>0.93479089323095121</v>
      </c>
      <c r="R240" s="18">
        <f t="shared" ca="1" si="31"/>
        <v>0.96505670974814117</v>
      </c>
      <c r="S240" s="18">
        <f t="shared" ca="1" si="31"/>
        <v>0.97796442313946608</v>
      </c>
      <c r="T240" s="18">
        <f t="shared" ca="1" si="32"/>
        <v>5.7300907985356891E-3</v>
      </c>
      <c r="U240" s="18">
        <f t="shared" ca="1" si="32"/>
        <v>5.7869198728761548E-3</v>
      </c>
      <c r="V240" s="18">
        <f t="shared" ca="1" si="32"/>
        <v>2.5987940722013657E-3</v>
      </c>
      <c r="W240" s="18">
        <f t="shared" ca="1" si="32"/>
        <v>2.4383345923539054E-3</v>
      </c>
      <c r="X240" s="18">
        <f t="shared" ca="1" si="33"/>
        <v>8.2972500714055596E-4</v>
      </c>
      <c r="Y240" s="18">
        <f t="shared" ca="1" si="33"/>
        <v>9.0980693174759616E-4</v>
      </c>
      <c r="Z240" s="18">
        <f t="shared" ca="1" si="33"/>
        <v>2.2285520506953491E-4</v>
      </c>
      <c r="AA240" s="18">
        <f t="shared" ca="1" si="33"/>
        <v>3.0952061054796996E-4</v>
      </c>
      <c r="AB240" s="18">
        <f t="shared" ca="1" si="34"/>
        <v>0.14377079531855594</v>
      </c>
      <c r="AC240" s="18">
        <f t="shared" ca="1" si="34"/>
        <v>0.14207986461037031</v>
      </c>
      <c r="AD240" s="18">
        <f t="shared" ca="1" si="34"/>
        <v>0.15077189644314626</v>
      </c>
      <c r="AE240" s="18">
        <f t="shared" ca="1" si="34"/>
        <v>0.15290001690775809</v>
      </c>
      <c r="AF240" s="18">
        <f t="shared" ca="1" si="35"/>
        <v>0</v>
      </c>
      <c r="AG240" s="18">
        <f t="shared" ca="1" si="35"/>
        <v>0</v>
      </c>
      <c r="AH240" s="18">
        <f t="shared" ca="1" si="35"/>
        <v>0</v>
      </c>
      <c r="AI240" s="18">
        <f t="shared" ca="1" si="35"/>
        <v>0</v>
      </c>
    </row>
    <row r="241" spans="2:35" x14ac:dyDescent="0.15">
      <c r="B241">
        <v>897.803</v>
      </c>
      <c r="C241">
        <v>3</v>
      </c>
      <c r="D241" s="18">
        <v>7.7720000000000003E-4</v>
      </c>
      <c r="E241" s="18">
        <v>-4.6620000000000002E-2</v>
      </c>
      <c r="F241" s="18">
        <v>1.4650000000000001</v>
      </c>
      <c r="G241" s="18">
        <v>0.20649999999999999</v>
      </c>
      <c r="H241" s="18">
        <v>4.4010000000000001E-2</v>
      </c>
      <c r="I241" s="18">
        <v>1.56</v>
      </c>
      <c r="J241" s="18">
        <v>0.21079999999999999</v>
      </c>
      <c r="K241" s="18">
        <v>1.8389999999999999E-3</v>
      </c>
      <c r="L241" s="18">
        <v>2.0369999999999999</v>
      </c>
      <c r="M241" s="18">
        <v>0.9849</v>
      </c>
      <c r="O241" s="18">
        <f t="shared" si="30"/>
        <v>10</v>
      </c>
      <c r="P241" s="18">
        <f t="shared" ca="1" si="31"/>
        <v>0.94455508703510371</v>
      </c>
      <c r="Q241" s="18">
        <f t="shared" ca="1" si="31"/>
        <v>0.93479089323095121</v>
      </c>
      <c r="R241" s="18">
        <f t="shared" ca="1" si="31"/>
        <v>0.96505670974814117</v>
      </c>
      <c r="S241" s="18">
        <f t="shared" ca="1" si="31"/>
        <v>0.97796442313946608</v>
      </c>
      <c r="T241" s="18">
        <f t="shared" ca="1" si="32"/>
        <v>5.7300907985356891E-3</v>
      </c>
      <c r="U241" s="18">
        <f t="shared" ca="1" si="32"/>
        <v>5.7869198728761548E-3</v>
      </c>
      <c r="V241" s="18">
        <f t="shared" ca="1" si="32"/>
        <v>2.5987940722013657E-3</v>
      </c>
      <c r="W241" s="18">
        <f t="shared" ca="1" si="32"/>
        <v>2.4383345923539054E-3</v>
      </c>
      <c r="X241" s="18">
        <f t="shared" ca="1" si="33"/>
        <v>8.2972500714055596E-4</v>
      </c>
      <c r="Y241" s="18">
        <f t="shared" ca="1" si="33"/>
        <v>9.0980693174759616E-4</v>
      </c>
      <c r="Z241" s="18">
        <f t="shared" ca="1" si="33"/>
        <v>2.2285520506953491E-4</v>
      </c>
      <c r="AA241" s="18">
        <f t="shared" ca="1" si="33"/>
        <v>3.0952061054796996E-4</v>
      </c>
      <c r="AB241" s="18">
        <f t="shared" ca="1" si="34"/>
        <v>0.14377079531855594</v>
      </c>
      <c r="AC241" s="18">
        <f t="shared" ca="1" si="34"/>
        <v>0.14207986461037031</v>
      </c>
      <c r="AD241" s="18">
        <f t="shared" ca="1" si="34"/>
        <v>0.15077189644314626</v>
      </c>
      <c r="AE241" s="18">
        <f t="shared" ca="1" si="34"/>
        <v>0.15290001690775809</v>
      </c>
      <c r="AF241" s="18">
        <f t="shared" ca="1" si="35"/>
        <v>0</v>
      </c>
      <c r="AG241" s="18">
        <f t="shared" ca="1" si="35"/>
        <v>0</v>
      </c>
      <c r="AH241" s="18">
        <f t="shared" ca="1" si="35"/>
        <v>0</v>
      </c>
      <c r="AI241" s="18">
        <f t="shared" ca="1" si="35"/>
        <v>0</v>
      </c>
    </row>
    <row r="242" spans="2:35" x14ac:dyDescent="0.15">
      <c r="B242">
        <v>897.803</v>
      </c>
      <c r="C242">
        <v>5</v>
      </c>
      <c r="D242" s="18">
        <v>-1.307E-3</v>
      </c>
      <c r="E242" s="18">
        <v>-5.7279999999999996E-3</v>
      </c>
      <c r="F242" s="18">
        <v>1.238</v>
      </c>
      <c r="G242" s="18">
        <v>0.1164</v>
      </c>
      <c r="H242" s="18">
        <v>2.0249999999999999E-3</v>
      </c>
      <c r="I242" s="18">
        <v>1.9139999999999999</v>
      </c>
      <c r="J242" s="18">
        <v>6.6720000000000002E-2</v>
      </c>
      <c r="K242" s="18">
        <v>5.0099999999999997E-3</v>
      </c>
      <c r="L242" s="18">
        <v>1.64</v>
      </c>
      <c r="M242" s="18">
        <v>0.62129999999999996</v>
      </c>
      <c r="O242" s="18">
        <f t="shared" si="30"/>
        <v>10</v>
      </c>
      <c r="P242" s="18">
        <f t="shared" ca="1" si="31"/>
        <v>0.94455508703510371</v>
      </c>
      <c r="Q242" s="18">
        <f t="shared" ca="1" si="31"/>
        <v>0.93479089323095121</v>
      </c>
      <c r="R242" s="18">
        <f t="shared" ca="1" si="31"/>
        <v>0.96505670974814117</v>
      </c>
      <c r="S242" s="18">
        <f t="shared" ca="1" si="31"/>
        <v>0.97796442313946608</v>
      </c>
      <c r="T242" s="18">
        <f t="shared" ca="1" si="32"/>
        <v>5.7300907985356891E-3</v>
      </c>
      <c r="U242" s="18">
        <f t="shared" ca="1" si="32"/>
        <v>5.7869198728761548E-3</v>
      </c>
      <c r="V242" s="18">
        <f t="shared" ca="1" si="32"/>
        <v>2.5987940722013657E-3</v>
      </c>
      <c r="W242" s="18">
        <f t="shared" ca="1" si="32"/>
        <v>2.4383345923539054E-3</v>
      </c>
      <c r="X242" s="18">
        <f t="shared" ca="1" si="33"/>
        <v>8.2972500714055596E-4</v>
      </c>
      <c r="Y242" s="18">
        <f t="shared" ca="1" si="33"/>
        <v>9.0980693174759616E-4</v>
      </c>
      <c r="Z242" s="18">
        <f t="shared" ca="1" si="33"/>
        <v>2.2285520506953491E-4</v>
      </c>
      <c r="AA242" s="18">
        <f t="shared" ca="1" si="33"/>
        <v>3.0952061054796996E-4</v>
      </c>
      <c r="AB242" s="18">
        <f t="shared" ca="1" si="34"/>
        <v>0.14377079531855594</v>
      </c>
      <c r="AC242" s="18">
        <f t="shared" ca="1" si="34"/>
        <v>0.14207986461037031</v>
      </c>
      <c r="AD242" s="18">
        <f t="shared" ca="1" si="34"/>
        <v>0.15077189644314626</v>
      </c>
      <c r="AE242" s="18">
        <f t="shared" ca="1" si="34"/>
        <v>0.15290001690775809</v>
      </c>
      <c r="AF242" s="18">
        <f t="shared" ca="1" si="35"/>
        <v>0</v>
      </c>
      <c r="AG242" s="18">
        <f t="shared" ca="1" si="35"/>
        <v>0</v>
      </c>
      <c r="AH242" s="18">
        <f t="shared" ca="1" si="35"/>
        <v>0</v>
      </c>
      <c r="AI242" s="18">
        <f t="shared" ca="1" si="35"/>
        <v>0</v>
      </c>
    </row>
    <row r="243" spans="2:35" x14ac:dyDescent="0.15">
      <c r="B243">
        <v>897.803</v>
      </c>
      <c r="C243">
        <v>7</v>
      </c>
      <c r="D243" s="18">
        <v>-1.355E-2</v>
      </c>
      <c r="E243" s="18">
        <v>8.301E-2</v>
      </c>
      <c r="F243" s="18">
        <v>0.99729999999999996</v>
      </c>
      <c r="G243" s="18">
        <v>0.3533</v>
      </c>
      <c r="H243" s="18">
        <v>1.421E-3</v>
      </c>
      <c r="I243" s="18">
        <v>1.93</v>
      </c>
      <c r="J243" s="18">
        <v>7.6090000000000005E-2</v>
      </c>
      <c r="K243" s="18">
        <v>-7.0879999999999999E-2</v>
      </c>
      <c r="L243" s="18">
        <v>1.107</v>
      </c>
      <c r="M243" s="18">
        <v>0.27</v>
      </c>
      <c r="O243" s="18">
        <f t="shared" si="30"/>
        <v>10</v>
      </c>
      <c r="P243" s="18">
        <f t="shared" ca="1" si="31"/>
        <v>0.94455508703510371</v>
      </c>
      <c r="Q243" s="18">
        <f t="shared" ca="1" si="31"/>
        <v>0.93479089323095121</v>
      </c>
      <c r="R243" s="18">
        <f t="shared" ca="1" si="31"/>
        <v>0.96505670974814117</v>
      </c>
      <c r="S243" s="18">
        <f t="shared" ca="1" si="31"/>
        <v>0.97796442313946608</v>
      </c>
      <c r="T243" s="18">
        <f t="shared" ca="1" si="32"/>
        <v>5.7300907985356891E-3</v>
      </c>
      <c r="U243" s="18">
        <f t="shared" ca="1" si="32"/>
        <v>5.7869198728761548E-3</v>
      </c>
      <c r="V243" s="18">
        <f t="shared" ca="1" si="32"/>
        <v>2.5987940722013657E-3</v>
      </c>
      <c r="W243" s="18">
        <f t="shared" ca="1" si="32"/>
        <v>2.4383345923539054E-3</v>
      </c>
      <c r="X243" s="18">
        <f t="shared" ca="1" si="33"/>
        <v>8.2972500714055596E-4</v>
      </c>
      <c r="Y243" s="18">
        <f t="shared" ca="1" si="33"/>
        <v>9.0980693174759616E-4</v>
      </c>
      <c r="Z243" s="18">
        <f t="shared" ca="1" si="33"/>
        <v>2.2285520506953491E-4</v>
      </c>
      <c r="AA243" s="18">
        <f t="shared" ca="1" si="33"/>
        <v>3.0952061054796996E-4</v>
      </c>
      <c r="AB243" s="18">
        <f t="shared" ca="1" si="34"/>
        <v>0.14377079531855594</v>
      </c>
      <c r="AC243" s="18">
        <f t="shared" ca="1" si="34"/>
        <v>0.14207986461037031</v>
      </c>
      <c r="AD243" s="18">
        <f t="shared" ca="1" si="34"/>
        <v>0.15077189644314626</v>
      </c>
      <c r="AE243" s="18">
        <f t="shared" ca="1" si="34"/>
        <v>0.15290001690775809</v>
      </c>
      <c r="AF243" s="18">
        <f t="shared" ca="1" si="35"/>
        <v>0</v>
      </c>
      <c r="AG243" s="18">
        <f t="shared" ca="1" si="35"/>
        <v>0</v>
      </c>
      <c r="AH243" s="18">
        <f t="shared" ca="1" si="35"/>
        <v>0</v>
      </c>
      <c r="AI243" s="18">
        <f t="shared" ca="1" si="35"/>
        <v>0</v>
      </c>
    </row>
    <row r="244" spans="2:35" x14ac:dyDescent="0.15">
      <c r="B244">
        <v>897.803</v>
      </c>
      <c r="C244">
        <v>10</v>
      </c>
      <c r="D244" s="18">
        <v>-5.6590000000000004E-4</v>
      </c>
      <c r="E244" s="18">
        <v>-5.8339999999999998E-3</v>
      </c>
      <c r="F244" s="18">
        <v>1.242</v>
      </c>
      <c r="G244" s="18">
        <v>0.1293</v>
      </c>
      <c r="H244" s="18">
        <v>2.5089999999999999E-3</v>
      </c>
      <c r="I244" s="18">
        <v>1.901</v>
      </c>
      <c r="J244" s="18">
        <v>0.1152</v>
      </c>
      <c r="K244" s="18">
        <v>3.8909999999999999E-3</v>
      </c>
      <c r="L244" s="18">
        <v>1.9039999999999999</v>
      </c>
      <c r="M244" s="18">
        <v>0.46529999999999999</v>
      </c>
      <c r="O244" s="18">
        <f t="shared" si="30"/>
        <v>10</v>
      </c>
      <c r="P244" s="18">
        <f t="shared" ca="1" si="31"/>
        <v>0.94455508703510371</v>
      </c>
      <c r="Q244" s="18">
        <f t="shared" ca="1" si="31"/>
        <v>0.93479089323095121</v>
      </c>
      <c r="R244" s="18">
        <f t="shared" ca="1" si="31"/>
        <v>0.96505670974814117</v>
      </c>
      <c r="S244" s="18">
        <f t="shared" ca="1" si="31"/>
        <v>0.97796442313946608</v>
      </c>
      <c r="T244" s="18">
        <f t="shared" ca="1" si="32"/>
        <v>5.7300907985356891E-3</v>
      </c>
      <c r="U244" s="18">
        <f t="shared" ca="1" si="32"/>
        <v>5.7869198728761548E-3</v>
      </c>
      <c r="V244" s="18">
        <f t="shared" ca="1" si="32"/>
        <v>2.5987940722013657E-3</v>
      </c>
      <c r="W244" s="18">
        <f t="shared" ca="1" si="32"/>
        <v>2.4383345923539054E-3</v>
      </c>
      <c r="X244" s="18">
        <f t="shared" ca="1" si="33"/>
        <v>8.2972500714055596E-4</v>
      </c>
      <c r="Y244" s="18">
        <f t="shared" ca="1" si="33"/>
        <v>9.0980693174759616E-4</v>
      </c>
      <c r="Z244" s="18">
        <f t="shared" ca="1" si="33"/>
        <v>2.2285520506953491E-4</v>
      </c>
      <c r="AA244" s="18">
        <f t="shared" ca="1" si="33"/>
        <v>3.0952061054796996E-4</v>
      </c>
      <c r="AB244" s="18">
        <f t="shared" ca="1" si="34"/>
        <v>0.14377079531855594</v>
      </c>
      <c r="AC244" s="18">
        <f t="shared" ca="1" si="34"/>
        <v>0.14207986461037031</v>
      </c>
      <c r="AD244" s="18">
        <f t="shared" ca="1" si="34"/>
        <v>0.15077189644314626</v>
      </c>
      <c r="AE244" s="18">
        <f t="shared" ca="1" si="34"/>
        <v>0.15290001690775809</v>
      </c>
      <c r="AF244" s="18">
        <f t="shared" ca="1" si="35"/>
        <v>0</v>
      </c>
      <c r="AG244" s="18">
        <f t="shared" ca="1" si="35"/>
        <v>0</v>
      </c>
      <c r="AH244" s="18">
        <f t="shared" ca="1" si="35"/>
        <v>0</v>
      </c>
      <c r="AI244" s="18">
        <f t="shared" ca="1" si="35"/>
        <v>0</v>
      </c>
    </row>
    <row r="245" spans="2:35" x14ac:dyDescent="0.15">
      <c r="B245">
        <v>897.803</v>
      </c>
      <c r="C245">
        <v>15</v>
      </c>
      <c r="D245" s="18">
        <v>-2.8709999999999999E-3</v>
      </c>
      <c r="E245" s="18">
        <v>-3.4350000000000001E-3</v>
      </c>
      <c r="F245" s="18">
        <v>1.294</v>
      </c>
      <c r="G245" s="18">
        <v>6.9819999999999993E-2</v>
      </c>
      <c r="H245" s="18">
        <v>-1.5920000000000001E-3</v>
      </c>
      <c r="I245" s="18">
        <v>1.5529999999999999</v>
      </c>
      <c r="J245" s="18">
        <v>0.23050000000000001</v>
      </c>
      <c r="K245" s="18">
        <v>7.8980000000000005E-3</v>
      </c>
      <c r="L245" s="18">
        <v>1.7589999999999999</v>
      </c>
      <c r="M245" s="18">
        <v>0.33710000000000001</v>
      </c>
      <c r="O245" s="18">
        <f t="shared" si="30"/>
        <v>10</v>
      </c>
      <c r="P245" s="18">
        <f t="shared" ca="1" si="31"/>
        <v>0.94455508703510371</v>
      </c>
      <c r="Q245" s="18">
        <f t="shared" ca="1" si="31"/>
        <v>0.93479089323095121</v>
      </c>
      <c r="R245" s="18">
        <f t="shared" ca="1" si="31"/>
        <v>0.96505670974814117</v>
      </c>
      <c r="S245" s="18">
        <f t="shared" ca="1" si="31"/>
        <v>0.97796442313946608</v>
      </c>
      <c r="T245" s="18">
        <f t="shared" ca="1" si="32"/>
        <v>5.7300907985356891E-3</v>
      </c>
      <c r="U245" s="18">
        <f t="shared" ca="1" si="32"/>
        <v>5.7869198728761548E-3</v>
      </c>
      <c r="V245" s="18">
        <f t="shared" ca="1" si="32"/>
        <v>2.5987940722013657E-3</v>
      </c>
      <c r="W245" s="18">
        <f t="shared" ca="1" si="32"/>
        <v>2.4383345923539054E-3</v>
      </c>
      <c r="X245" s="18">
        <f t="shared" ca="1" si="33"/>
        <v>8.2972500714055596E-4</v>
      </c>
      <c r="Y245" s="18">
        <f t="shared" ca="1" si="33"/>
        <v>9.0980693174759616E-4</v>
      </c>
      <c r="Z245" s="18">
        <f t="shared" ca="1" si="33"/>
        <v>2.2285520506953491E-4</v>
      </c>
      <c r="AA245" s="18">
        <f t="shared" ca="1" si="33"/>
        <v>3.0952061054796996E-4</v>
      </c>
      <c r="AB245" s="18">
        <f t="shared" ca="1" si="34"/>
        <v>0.14377079531855594</v>
      </c>
      <c r="AC245" s="18">
        <f t="shared" ca="1" si="34"/>
        <v>0.14207986461037031</v>
      </c>
      <c r="AD245" s="18">
        <f t="shared" ca="1" si="34"/>
        <v>0.15077189644314626</v>
      </c>
      <c r="AE245" s="18">
        <f t="shared" ca="1" si="34"/>
        <v>0.15290001690775809</v>
      </c>
      <c r="AF245" s="18">
        <f t="shared" ca="1" si="35"/>
        <v>0</v>
      </c>
      <c r="AG245" s="18">
        <f t="shared" ca="1" si="35"/>
        <v>0</v>
      </c>
      <c r="AH245" s="18">
        <f t="shared" ca="1" si="35"/>
        <v>0</v>
      </c>
      <c r="AI245" s="18">
        <f t="shared" ca="1" si="35"/>
        <v>0</v>
      </c>
    </row>
    <row r="246" spans="2:35" x14ac:dyDescent="0.15">
      <c r="B246">
        <v>897.803</v>
      </c>
      <c r="C246">
        <v>20</v>
      </c>
      <c r="D246" s="18">
        <v>-2.8540000000000002E-3</v>
      </c>
      <c r="E246" s="18">
        <v>-2.2490000000000001E-3</v>
      </c>
      <c r="F246" s="18">
        <v>1.349</v>
      </c>
      <c r="G246" s="18">
        <v>6.13E-2</v>
      </c>
      <c r="H246" s="18">
        <v>1.3569999999999999E-3</v>
      </c>
      <c r="I246" s="18">
        <v>1.921</v>
      </c>
      <c r="J246" s="18">
        <v>9.8280000000000006E-2</v>
      </c>
      <c r="K246" s="18">
        <v>3.7460000000000002E-3</v>
      </c>
      <c r="L246" s="18">
        <v>2.012</v>
      </c>
      <c r="M246" s="18">
        <v>0.40150000000000002</v>
      </c>
      <c r="O246" s="18">
        <f t="shared" si="30"/>
        <v>10</v>
      </c>
      <c r="P246" s="18">
        <f t="shared" ca="1" si="31"/>
        <v>0.94455508703510371</v>
      </c>
      <c r="Q246" s="18">
        <f t="shared" ca="1" si="31"/>
        <v>0.93479089323095121</v>
      </c>
      <c r="R246" s="18">
        <f t="shared" ca="1" si="31"/>
        <v>0.96505670974814117</v>
      </c>
      <c r="S246" s="18">
        <f t="shared" ca="1" si="31"/>
        <v>0.97796442313946608</v>
      </c>
      <c r="T246" s="18">
        <f t="shared" ref="T246:W261" ca="1" si="36">MAX(0,P103*(1-ABS($P$6))+T103*(1-ABS($P$6)^(X103+1))/(X103+1))</f>
        <v>5.7300907985356891E-3</v>
      </c>
      <c r="U246" s="18">
        <f t="shared" ca="1" si="36"/>
        <v>5.7869198728761548E-3</v>
      </c>
      <c r="V246" s="18">
        <f t="shared" ca="1" si="36"/>
        <v>2.5987940722013657E-3</v>
      </c>
      <c r="W246" s="18">
        <f t="shared" ca="1" si="36"/>
        <v>2.4383345923539054E-3</v>
      </c>
      <c r="X246" s="18">
        <f t="shared" ref="X246:AA261" ca="1" si="37">MAX(0,(P103+T103*ABS($P$6)^X103+AB103+AF103*$P$7^AJ103)*0.5*($P$7-$P$6))</f>
        <v>8.2972500714055596E-4</v>
      </c>
      <c r="Y246" s="18">
        <f t="shared" ca="1" si="37"/>
        <v>9.0980693174759616E-4</v>
      </c>
      <c r="Z246" s="18">
        <f t="shared" ca="1" si="37"/>
        <v>2.2285520506953491E-4</v>
      </c>
      <c r="AA246" s="18">
        <f t="shared" ca="1" si="37"/>
        <v>3.0952061054796996E-4</v>
      </c>
      <c r="AB246" s="18">
        <f t="shared" ref="AB246:AE261" ca="1" si="38">MAX(0,AB103*(AN103-($P$7))+AF103*(AN103^(AJ103+1)-$P$7^(AJ103+1))/(AJ103+1))</f>
        <v>0.14377079531855594</v>
      </c>
      <c r="AC246" s="18">
        <f t="shared" ca="1" si="38"/>
        <v>0.14207986461037031</v>
      </c>
      <c r="AD246" s="18">
        <f t="shared" ca="1" si="38"/>
        <v>0.15077189644314626</v>
      </c>
      <c r="AE246" s="18">
        <f t="shared" ca="1" si="38"/>
        <v>0.15290001690775809</v>
      </c>
      <c r="AF246" s="18">
        <f t="shared" ref="AF246:AI261" ca="1" si="39">IF(AN103&lt;1,MAX(0,(AB103+AF103*AN103^AJ103+AR103)*0.5*(1-AN103)),0)</f>
        <v>0</v>
      </c>
      <c r="AG246" s="18">
        <f t="shared" ca="1" si="39"/>
        <v>0</v>
      </c>
      <c r="AH246" s="18">
        <f t="shared" ca="1" si="39"/>
        <v>0</v>
      </c>
      <c r="AI246" s="18">
        <f t="shared" ca="1" si="39"/>
        <v>0</v>
      </c>
    </row>
    <row r="247" spans="2:35" x14ac:dyDescent="0.15">
      <c r="B247">
        <v>1036.3610000000001</v>
      </c>
      <c r="C247">
        <v>1</v>
      </c>
      <c r="D247" s="18">
        <v>1.9380000000000001E-3</v>
      </c>
      <c r="E247" s="18">
        <v>-1.593E-2</v>
      </c>
      <c r="F247" s="18">
        <v>1.2669999999999999</v>
      </c>
      <c r="G247" s="18">
        <v>0.29320000000000002</v>
      </c>
      <c r="H247" s="18">
        <v>1.9349999999999999E-2</v>
      </c>
      <c r="I247" s="18">
        <v>1.651</v>
      </c>
      <c r="J247" s="18">
        <v>0.2326</v>
      </c>
      <c r="K247" s="18">
        <v>-5.359E-3</v>
      </c>
      <c r="L247" s="18">
        <v>1.907</v>
      </c>
      <c r="M247" s="18">
        <v>0.15939999999999999</v>
      </c>
      <c r="O247" s="18">
        <f t="shared" si="30"/>
        <v>10</v>
      </c>
      <c r="P247" s="18">
        <f t="shared" ca="1" si="31"/>
        <v>0.94455508703510371</v>
      </c>
      <c r="Q247" s="18">
        <f t="shared" ca="1" si="31"/>
        <v>0.93479089323095121</v>
      </c>
      <c r="R247" s="18">
        <f t="shared" ca="1" si="31"/>
        <v>0.96505670974814117</v>
      </c>
      <c r="S247" s="18">
        <f t="shared" ca="1" si="31"/>
        <v>0.97796442313946608</v>
      </c>
      <c r="T247" s="18">
        <f t="shared" ca="1" si="36"/>
        <v>5.7300907985356891E-3</v>
      </c>
      <c r="U247" s="18">
        <f t="shared" ca="1" si="36"/>
        <v>5.7869198728761548E-3</v>
      </c>
      <c r="V247" s="18">
        <f t="shared" ca="1" si="36"/>
        <v>2.5987940722013657E-3</v>
      </c>
      <c r="W247" s="18">
        <f t="shared" ca="1" si="36"/>
        <v>2.4383345923539054E-3</v>
      </c>
      <c r="X247" s="18">
        <f t="shared" ca="1" si="37"/>
        <v>8.2972500714055596E-4</v>
      </c>
      <c r="Y247" s="18">
        <f t="shared" ca="1" si="37"/>
        <v>9.0980693174759616E-4</v>
      </c>
      <c r="Z247" s="18">
        <f t="shared" ca="1" si="37"/>
        <v>2.2285520506953491E-4</v>
      </c>
      <c r="AA247" s="18">
        <f t="shared" ca="1" si="37"/>
        <v>3.0952061054796996E-4</v>
      </c>
      <c r="AB247" s="18">
        <f t="shared" ca="1" si="38"/>
        <v>0.14377079531855594</v>
      </c>
      <c r="AC247" s="18">
        <f t="shared" ca="1" si="38"/>
        <v>0.14207986461037031</v>
      </c>
      <c r="AD247" s="18">
        <f t="shared" ca="1" si="38"/>
        <v>0.15077189644314626</v>
      </c>
      <c r="AE247" s="18">
        <f t="shared" ca="1" si="38"/>
        <v>0.15290001690775809</v>
      </c>
      <c r="AF247" s="18">
        <f t="shared" ca="1" si="39"/>
        <v>0</v>
      </c>
      <c r="AG247" s="18">
        <f t="shared" ca="1" si="39"/>
        <v>0</v>
      </c>
      <c r="AH247" s="18">
        <f t="shared" ca="1" si="39"/>
        <v>0</v>
      </c>
      <c r="AI247" s="18">
        <f t="shared" ca="1" si="39"/>
        <v>0</v>
      </c>
    </row>
    <row r="248" spans="2:35" x14ac:dyDescent="0.15">
      <c r="B248">
        <v>1036.3610000000001</v>
      </c>
      <c r="C248">
        <v>3</v>
      </c>
      <c r="D248" s="18">
        <v>4.365E-3</v>
      </c>
      <c r="E248" s="18">
        <v>-1.37E-2</v>
      </c>
      <c r="F248" s="18">
        <v>1.0389999999999999</v>
      </c>
      <c r="G248" s="18">
        <v>0.24529999999999999</v>
      </c>
      <c r="H248" s="18">
        <v>5.9880000000000003E-3</v>
      </c>
      <c r="I248" s="18">
        <v>1.6839999999999999</v>
      </c>
      <c r="J248" s="18">
        <v>0.15310000000000001</v>
      </c>
      <c r="K248" s="18">
        <v>3.3430000000000001E-3</v>
      </c>
      <c r="L248" s="18">
        <v>1.3819999999999999</v>
      </c>
      <c r="M248" s="18">
        <v>8.1269999999999995E-2</v>
      </c>
      <c r="O248" s="18">
        <f t="shared" si="30"/>
        <v>10</v>
      </c>
      <c r="P248" s="18">
        <f t="shared" ca="1" si="31"/>
        <v>0.94455508703510371</v>
      </c>
      <c r="Q248" s="18">
        <f t="shared" ca="1" si="31"/>
        <v>0.93479089323095121</v>
      </c>
      <c r="R248" s="18">
        <f t="shared" ca="1" si="31"/>
        <v>0.96505670974814117</v>
      </c>
      <c r="S248" s="18">
        <f t="shared" ca="1" si="31"/>
        <v>0.97796442313946608</v>
      </c>
      <c r="T248" s="18">
        <f t="shared" ca="1" si="36"/>
        <v>5.7300907985356891E-3</v>
      </c>
      <c r="U248" s="18">
        <f t="shared" ca="1" si="36"/>
        <v>5.7869198728761548E-3</v>
      </c>
      <c r="V248" s="18">
        <f t="shared" ca="1" si="36"/>
        <v>2.5987940722013657E-3</v>
      </c>
      <c r="W248" s="18">
        <f t="shared" ca="1" si="36"/>
        <v>2.4383345923539054E-3</v>
      </c>
      <c r="X248" s="18">
        <f t="shared" ca="1" si="37"/>
        <v>8.2972500714055596E-4</v>
      </c>
      <c r="Y248" s="18">
        <f t="shared" ca="1" si="37"/>
        <v>9.0980693174759616E-4</v>
      </c>
      <c r="Z248" s="18">
        <f t="shared" ca="1" si="37"/>
        <v>2.2285520506953491E-4</v>
      </c>
      <c r="AA248" s="18">
        <f t="shared" ca="1" si="37"/>
        <v>3.0952061054796996E-4</v>
      </c>
      <c r="AB248" s="18">
        <f t="shared" ca="1" si="38"/>
        <v>0.14377079531855594</v>
      </c>
      <c r="AC248" s="18">
        <f t="shared" ca="1" si="38"/>
        <v>0.14207986461037031</v>
      </c>
      <c r="AD248" s="18">
        <f t="shared" ca="1" si="38"/>
        <v>0.15077189644314626</v>
      </c>
      <c r="AE248" s="18">
        <f t="shared" ca="1" si="38"/>
        <v>0.15290001690775809</v>
      </c>
      <c r="AF248" s="18">
        <f t="shared" ca="1" si="39"/>
        <v>0</v>
      </c>
      <c r="AG248" s="18">
        <f t="shared" ca="1" si="39"/>
        <v>0</v>
      </c>
      <c r="AH248" s="18">
        <f t="shared" ca="1" si="39"/>
        <v>0</v>
      </c>
      <c r="AI248" s="18">
        <f t="shared" ca="1" si="39"/>
        <v>0</v>
      </c>
    </row>
    <row r="249" spans="2:35" x14ac:dyDescent="0.15">
      <c r="B249">
        <v>1036.3610000000001</v>
      </c>
      <c r="C249">
        <v>5</v>
      </c>
      <c r="D249" s="18">
        <v>5.8770000000000003E-3</v>
      </c>
      <c r="E249" s="18">
        <v>4.3759999999999997E-3</v>
      </c>
      <c r="F249" s="18">
        <v>1.4</v>
      </c>
      <c r="G249" s="18">
        <v>6.3399999999999998E-2</v>
      </c>
      <c r="H249" s="18">
        <v>-8.7679999999999994E-2</v>
      </c>
      <c r="I249" s="18">
        <v>1.415</v>
      </c>
      <c r="J249" s="18">
        <v>0.29249999999999998</v>
      </c>
      <c r="K249" s="18">
        <v>7.7429999999999999E-2</v>
      </c>
      <c r="L249" s="18">
        <v>1.492</v>
      </c>
      <c r="M249" s="18">
        <v>0.28210000000000002</v>
      </c>
      <c r="O249" s="18">
        <f t="shared" si="30"/>
        <v>10</v>
      </c>
      <c r="P249" s="18">
        <f t="shared" ca="1" si="31"/>
        <v>0.94455508703510371</v>
      </c>
      <c r="Q249" s="18">
        <f t="shared" ca="1" si="31"/>
        <v>0.93479089323095121</v>
      </c>
      <c r="R249" s="18">
        <f t="shared" ca="1" si="31"/>
        <v>0.96505670974814117</v>
      </c>
      <c r="S249" s="18">
        <f t="shared" ca="1" si="31"/>
        <v>0.97796442313946608</v>
      </c>
      <c r="T249" s="18">
        <f t="shared" ca="1" si="36"/>
        <v>5.7300907985356891E-3</v>
      </c>
      <c r="U249" s="18">
        <f t="shared" ca="1" si="36"/>
        <v>5.7869198728761548E-3</v>
      </c>
      <c r="V249" s="18">
        <f t="shared" ca="1" si="36"/>
        <v>2.5987940722013657E-3</v>
      </c>
      <c r="W249" s="18">
        <f t="shared" ca="1" si="36"/>
        <v>2.4383345923539054E-3</v>
      </c>
      <c r="X249" s="18">
        <f t="shared" ca="1" si="37"/>
        <v>8.2972500714055596E-4</v>
      </c>
      <c r="Y249" s="18">
        <f t="shared" ca="1" si="37"/>
        <v>9.0980693174759616E-4</v>
      </c>
      <c r="Z249" s="18">
        <f t="shared" ca="1" si="37"/>
        <v>2.2285520506953491E-4</v>
      </c>
      <c r="AA249" s="18">
        <f t="shared" ca="1" si="37"/>
        <v>3.0952061054796996E-4</v>
      </c>
      <c r="AB249" s="18">
        <f t="shared" ca="1" si="38"/>
        <v>0.14377079531855594</v>
      </c>
      <c r="AC249" s="18">
        <f t="shared" ca="1" si="38"/>
        <v>0.14207986461037031</v>
      </c>
      <c r="AD249" s="18">
        <f t="shared" ca="1" si="38"/>
        <v>0.15077189644314626</v>
      </c>
      <c r="AE249" s="18">
        <f t="shared" ca="1" si="38"/>
        <v>0.15290001690775809</v>
      </c>
      <c r="AF249" s="18">
        <f t="shared" ca="1" si="39"/>
        <v>0</v>
      </c>
      <c r="AG249" s="18">
        <f t="shared" ca="1" si="39"/>
        <v>0</v>
      </c>
      <c r="AH249" s="18">
        <f t="shared" ca="1" si="39"/>
        <v>0</v>
      </c>
      <c r="AI249" s="18">
        <f t="shared" ca="1" si="39"/>
        <v>0</v>
      </c>
    </row>
    <row r="250" spans="2:35" x14ac:dyDescent="0.15">
      <c r="B250">
        <v>1036.3610000000001</v>
      </c>
      <c r="C250">
        <v>7</v>
      </c>
      <c r="D250" s="18">
        <v>-2.588E-4</v>
      </c>
      <c r="E250" s="18">
        <v>-1.0410000000000001E-2</v>
      </c>
      <c r="F250" s="18">
        <v>1.1519999999999999</v>
      </c>
      <c r="G250" s="18">
        <v>8.9639999999999997E-2</v>
      </c>
      <c r="H250" s="18">
        <v>1.966E-2</v>
      </c>
      <c r="I250" s="18">
        <v>1.4139999999999999</v>
      </c>
      <c r="J250" s="18">
        <v>0.19109999999999999</v>
      </c>
      <c r="K250" s="18">
        <v>-8.9899999999999997E-3</v>
      </c>
      <c r="L250" s="18">
        <v>1.5760000000000001</v>
      </c>
      <c r="M250" s="18">
        <v>0.12509999999999999</v>
      </c>
      <c r="O250" s="18">
        <f t="shared" si="30"/>
        <v>10</v>
      </c>
      <c r="P250" s="18">
        <f t="shared" ca="1" si="31"/>
        <v>0.94455508703510371</v>
      </c>
      <c r="Q250" s="18">
        <f t="shared" ca="1" si="31"/>
        <v>0.93479089323095121</v>
      </c>
      <c r="R250" s="18">
        <f t="shared" ca="1" si="31"/>
        <v>0.96505670974814117</v>
      </c>
      <c r="S250" s="18">
        <f t="shared" ca="1" si="31"/>
        <v>0.97796442313946608</v>
      </c>
      <c r="T250" s="18">
        <f t="shared" ca="1" si="36"/>
        <v>5.7300907985356891E-3</v>
      </c>
      <c r="U250" s="18">
        <f t="shared" ca="1" si="36"/>
        <v>5.7869198728761548E-3</v>
      </c>
      <c r="V250" s="18">
        <f t="shared" ca="1" si="36"/>
        <v>2.5987940722013657E-3</v>
      </c>
      <c r="W250" s="18">
        <f t="shared" ca="1" si="36"/>
        <v>2.4383345923539054E-3</v>
      </c>
      <c r="X250" s="18">
        <f t="shared" ca="1" si="37"/>
        <v>8.2972500714055596E-4</v>
      </c>
      <c r="Y250" s="18">
        <f t="shared" ca="1" si="37"/>
        <v>9.0980693174759616E-4</v>
      </c>
      <c r="Z250" s="18">
        <f t="shared" ca="1" si="37"/>
        <v>2.2285520506953491E-4</v>
      </c>
      <c r="AA250" s="18">
        <f t="shared" ca="1" si="37"/>
        <v>3.0952061054796996E-4</v>
      </c>
      <c r="AB250" s="18">
        <f t="shared" ca="1" si="38"/>
        <v>0.14377079531855594</v>
      </c>
      <c r="AC250" s="18">
        <f t="shared" ca="1" si="38"/>
        <v>0.14207986461037031</v>
      </c>
      <c r="AD250" s="18">
        <f t="shared" ca="1" si="38"/>
        <v>0.15077189644314626</v>
      </c>
      <c r="AE250" s="18">
        <f t="shared" ca="1" si="38"/>
        <v>0.15290001690775809</v>
      </c>
      <c r="AF250" s="18">
        <f t="shared" ca="1" si="39"/>
        <v>0</v>
      </c>
      <c r="AG250" s="18">
        <f t="shared" ca="1" si="39"/>
        <v>0</v>
      </c>
      <c r="AH250" s="18">
        <f t="shared" ca="1" si="39"/>
        <v>0</v>
      </c>
      <c r="AI250" s="18">
        <f t="shared" ca="1" si="39"/>
        <v>0</v>
      </c>
    </row>
    <row r="251" spans="2:35" x14ac:dyDescent="0.15">
      <c r="B251">
        <v>1036.3610000000001</v>
      </c>
      <c r="C251">
        <v>10</v>
      </c>
      <c r="D251" s="18">
        <v>-5.7959999999999999E-4</v>
      </c>
      <c r="E251" s="18">
        <v>-5.2820000000000002E-3</v>
      </c>
      <c r="F251" s="18">
        <v>1.204</v>
      </c>
      <c r="G251" s="18">
        <v>8.5800000000000001E-2</v>
      </c>
      <c r="H251" s="18">
        <v>3.9050000000000001E-3</v>
      </c>
      <c r="I251" s="18">
        <v>1.3620000000000001</v>
      </c>
      <c r="J251" s="18">
        <v>6.2880000000000005E-2</v>
      </c>
      <c r="K251" s="18">
        <v>1.957E-3</v>
      </c>
      <c r="L251" s="18">
        <v>1.829</v>
      </c>
      <c r="M251" s="18">
        <v>0.27760000000000001</v>
      </c>
      <c r="O251" s="18">
        <f t="shared" si="30"/>
        <v>10</v>
      </c>
      <c r="P251" s="18">
        <f t="shared" ca="1" si="31"/>
        <v>0.94455508703510371</v>
      </c>
      <c r="Q251" s="18">
        <f t="shared" ca="1" si="31"/>
        <v>0.93479089323095121</v>
      </c>
      <c r="R251" s="18">
        <f t="shared" ca="1" si="31"/>
        <v>0.96505670974814117</v>
      </c>
      <c r="S251" s="18">
        <f t="shared" ca="1" si="31"/>
        <v>0.97796442313946608</v>
      </c>
      <c r="T251" s="18">
        <f t="shared" ca="1" si="36"/>
        <v>5.7300907985356891E-3</v>
      </c>
      <c r="U251" s="18">
        <f t="shared" ca="1" si="36"/>
        <v>5.7869198728761548E-3</v>
      </c>
      <c r="V251" s="18">
        <f t="shared" ca="1" si="36"/>
        <v>2.5987940722013657E-3</v>
      </c>
      <c r="W251" s="18">
        <f t="shared" ca="1" si="36"/>
        <v>2.4383345923539054E-3</v>
      </c>
      <c r="X251" s="18">
        <f t="shared" ca="1" si="37"/>
        <v>8.2972500714055596E-4</v>
      </c>
      <c r="Y251" s="18">
        <f t="shared" ca="1" si="37"/>
        <v>9.0980693174759616E-4</v>
      </c>
      <c r="Z251" s="18">
        <f t="shared" ca="1" si="37"/>
        <v>2.2285520506953491E-4</v>
      </c>
      <c r="AA251" s="18">
        <f t="shared" ca="1" si="37"/>
        <v>3.0952061054796996E-4</v>
      </c>
      <c r="AB251" s="18">
        <f t="shared" ca="1" si="38"/>
        <v>0.14377079531855594</v>
      </c>
      <c r="AC251" s="18">
        <f t="shared" ca="1" si="38"/>
        <v>0.14207986461037031</v>
      </c>
      <c r="AD251" s="18">
        <f t="shared" ca="1" si="38"/>
        <v>0.15077189644314626</v>
      </c>
      <c r="AE251" s="18">
        <f t="shared" ca="1" si="38"/>
        <v>0.15290001690775809</v>
      </c>
      <c r="AF251" s="18">
        <f t="shared" ca="1" si="39"/>
        <v>0</v>
      </c>
      <c r="AG251" s="18">
        <f t="shared" ca="1" si="39"/>
        <v>0</v>
      </c>
      <c r="AH251" s="18">
        <f t="shared" ca="1" si="39"/>
        <v>0</v>
      </c>
      <c r="AI251" s="18">
        <f t="shared" ca="1" si="39"/>
        <v>0</v>
      </c>
    </row>
    <row r="252" spans="2:35" x14ac:dyDescent="0.15">
      <c r="B252">
        <v>1036.3610000000001</v>
      </c>
      <c r="C252">
        <v>15</v>
      </c>
      <c r="D252" s="18">
        <v>9.0720000000000002E-3</v>
      </c>
      <c r="E252" s="18">
        <v>-2.3730000000000001E-2</v>
      </c>
      <c r="F252" s="18">
        <v>1.147</v>
      </c>
      <c r="G252" s="18">
        <v>0.36680000000000001</v>
      </c>
      <c r="H252" s="18">
        <v>7.8600000000000007E-3</v>
      </c>
      <c r="I252" s="18">
        <v>1.4059999999999999</v>
      </c>
      <c r="J252" s="18">
        <v>0.1195</v>
      </c>
      <c r="K252" s="18">
        <v>6.7990000000000004E-3</v>
      </c>
      <c r="L252" s="18">
        <v>1.8380000000000001</v>
      </c>
      <c r="M252" s="18">
        <v>0.1925</v>
      </c>
      <c r="O252" s="18">
        <f t="shared" si="30"/>
        <v>10</v>
      </c>
      <c r="P252" s="18">
        <f t="shared" ca="1" si="31"/>
        <v>0.94455508703510371</v>
      </c>
      <c r="Q252" s="18">
        <f t="shared" ca="1" si="31"/>
        <v>0.93479089323095121</v>
      </c>
      <c r="R252" s="18">
        <f t="shared" ca="1" si="31"/>
        <v>0.96505670974814117</v>
      </c>
      <c r="S252" s="18">
        <f t="shared" ca="1" si="31"/>
        <v>0.97796442313946608</v>
      </c>
      <c r="T252" s="18">
        <f t="shared" ca="1" si="36"/>
        <v>5.7300907985356891E-3</v>
      </c>
      <c r="U252" s="18">
        <f t="shared" ca="1" si="36"/>
        <v>5.7869198728761548E-3</v>
      </c>
      <c r="V252" s="18">
        <f t="shared" ca="1" si="36"/>
        <v>2.5987940722013657E-3</v>
      </c>
      <c r="W252" s="18">
        <f t="shared" ca="1" si="36"/>
        <v>2.4383345923539054E-3</v>
      </c>
      <c r="X252" s="18">
        <f t="shared" ca="1" si="37"/>
        <v>8.2972500714055596E-4</v>
      </c>
      <c r="Y252" s="18">
        <f t="shared" ca="1" si="37"/>
        <v>9.0980693174759616E-4</v>
      </c>
      <c r="Z252" s="18">
        <f t="shared" ca="1" si="37"/>
        <v>2.2285520506953491E-4</v>
      </c>
      <c r="AA252" s="18">
        <f t="shared" ca="1" si="37"/>
        <v>3.0952061054796996E-4</v>
      </c>
      <c r="AB252" s="18">
        <f t="shared" ca="1" si="38"/>
        <v>0.14377079531855594</v>
      </c>
      <c r="AC252" s="18">
        <f t="shared" ca="1" si="38"/>
        <v>0.14207986461037031</v>
      </c>
      <c r="AD252" s="18">
        <f t="shared" ca="1" si="38"/>
        <v>0.15077189644314626</v>
      </c>
      <c r="AE252" s="18">
        <f t="shared" ca="1" si="38"/>
        <v>0.15290001690775809</v>
      </c>
      <c r="AF252" s="18">
        <f t="shared" ca="1" si="39"/>
        <v>0</v>
      </c>
      <c r="AG252" s="18">
        <f t="shared" ca="1" si="39"/>
        <v>0</v>
      </c>
      <c r="AH252" s="18">
        <f t="shared" ca="1" si="39"/>
        <v>0</v>
      </c>
      <c r="AI252" s="18">
        <f t="shared" ca="1" si="39"/>
        <v>0</v>
      </c>
    </row>
    <row r="253" spans="2:35" x14ac:dyDescent="0.15">
      <c r="B253">
        <v>1036.3610000000001</v>
      </c>
      <c r="C253">
        <v>20</v>
      </c>
      <c r="D253" s="18">
        <v>4.608E-8</v>
      </c>
      <c r="E253" s="18">
        <v>9.3039999999999998E-2</v>
      </c>
      <c r="F253" s="18">
        <v>1.242</v>
      </c>
      <c r="G253" s="18">
        <v>1.0429999999999999</v>
      </c>
      <c r="H253" s="18">
        <v>-1.2E-2</v>
      </c>
      <c r="I253" s="18">
        <v>1.024</v>
      </c>
      <c r="J253" s="18">
        <v>0.13650000000000001</v>
      </c>
      <c r="K253" s="18">
        <v>-8.1040000000000001E-2</v>
      </c>
      <c r="L253" s="18">
        <v>1.3049999999999999</v>
      </c>
      <c r="M253" s="18">
        <v>1.6279999999999999</v>
      </c>
      <c r="O253" s="18">
        <f t="shared" si="30"/>
        <v>10</v>
      </c>
      <c r="P253" s="18">
        <f t="shared" ca="1" si="31"/>
        <v>0.94455508703510371</v>
      </c>
      <c r="Q253" s="18">
        <f t="shared" ca="1" si="31"/>
        <v>0.93479089323095121</v>
      </c>
      <c r="R253" s="18">
        <f t="shared" ca="1" si="31"/>
        <v>0.96505670974814117</v>
      </c>
      <c r="S253" s="18">
        <f t="shared" ca="1" si="31"/>
        <v>0.97796442313946608</v>
      </c>
      <c r="T253" s="18">
        <f t="shared" ca="1" si="36"/>
        <v>5.7300907985356891E-3</v>
      </c>
      <c r="U253" s="18">
        <f t="shared" ca="1" si="36"/>
        <v>5.7869198728761548E-3</v>
      </c>
      <c r="V253" s="18">
        <f t="shared" ca="1" si="36"/>
        <v>2.5987940722013657E-3</v>
      </c>
      <c r="W253" s="18">
        <f t="shared" ca="1" si="36"/>
        <v>2.4383345923539054E-3</v>
      </c>
      <c r="X253" s="18">
        <f t="shared" ca="1" si="37"/>
        <v>8.2972500714055596E-4</v>
      </c>
      <c r="Y253" s="18">
        <f t="shared" ca="1" si="37"/>
        <v>9.0980693174759616E-4</v>
      </c>
      <c r="Z253" s="18">
        <f t="shared" ca="1" si="37"/>
        <v>2.2285520506953491E-4</v>
      </c>
      <c r="AA253" s="18">
        <f t="shared" ca="1" si="37"/>
        <v>3.0952061054796996E-4</v>
      </c>
      <c r="AB253" s="18">
        <f t="shared" ca="1" si="38"/>
        <v>0.14377079531855594</v>
      </c>
      <c r="AC253" s="18">
        <f t="shared" ca="1" si="38"/>
        <v>0.14207986461037031</v>
      </c>
      <c r="AD253" s="18">
        <f t="shared" ca="1" si="38"/>
        <v>0.15077189644314626</v>
      </c>
      <c r="AE253" s="18">
        <f t="shared" ca="1" si="38"/>
        <v>0.15290001690775809</v>
      </c>
      <c r="AF253" s="18">
        <f t="shared" ca="1" si="39"/>
        <v>0</v>
      </c>
      <c r="AG253" s="18">
        <f t="shared" ca="1" si="39"/>
        <v>0</v>
      </c>
      <c r="AH253" s="18">
        <f t="shared" ca="1" si="39"/>
        <v>0</v>
      </c>
      <c r="AI253" s="18">
        <f t="shared" ca="1" si="39"/>
        <v>0</v>
      </c>
    </row>
    <row r="254" spans="2:35" x14ac:dyDescent="0.15">
      <c r="B254">
        <v>0.76500000000000001</v>
      </c>
      <c r="C254">
        <v>1</v>
      </c>
      <c r="D254" s="18">
        <v>0.24429999999999999</v>
      </c>
      <c r="E254" s="18">
        <v>1.282</v>
      </c>
      <c r="F254" s="18">
        <v>4.6520000000000001</v>
      </c>
      <c r="G254" s="18">
        <v>0.3856</v>
      </c>
      <c r="H254" s="18">
        <v>1.3169999999999999</v>
      </c>
      <c r="I254" s="18">
        <v>3.028</v>
      </c>
      <c r="J254" s="18">
        <v>0.3851</v>
      </c>
      <c r="K254" s="18">
        <v>-4.1719999999999997</v>
      </c>
      <c r="L254" s="18">
        <v>3.3650000000000002</v>
      </c>
      <c r="M254" s="18">
        <v>0.56530000000000002</v>
      </c>
      <c r="O254" s="18">
        <f t="shared" si="30"/>
        <v>10</v>
      </c>
      <c r="P254" s="18">
        <f t="shared" ca="1" si="31"/>
        <v>0.94455508703510371</v>
      </c>
      <c r="Q254" s="18">
        <f t="shared" ca="1" si="31"/>
        <v>0.93479089323095121</v>
      </c>
      <c r="R254" s="18">
        <f t="shared" ca="1" si="31"/>
        <v>0.96505670974814117</v>
      </c>
      <c r="S254" s="18">
        <f t="shared" ca="1" si="31"/>
        <v>0.97796442313946608</v>
      </c>
      <c r="T254" s="18">
        <f t="shared" ca="1" si="36"/>
        <v>5.7300907985356891E-3</v>
      </c>
      <c r="U254" s="18">
        <f t="shared" ca="1" si="36"/>
        <v>5.7869198728761548E-3</v>
      </c>
      <c r="V254" s="18">
        <f t="shared" ca="1" si="36"/>
        <v>2.5987940722013657E-3</v>
      </c>
      <c r="W254" s="18">
        <f t="shared" ca="1" si="36"/>
        <v>2.4383345923539054E-3</v>
      </c>
      <c r="X254" s="18">
        <f t="shared" ca="1" si="37"/>
        <v>8.2972500714055596E-4</v>
      </c>
      <c r="Y254" s="18">
        <f t="shared" ca="1" si="37"/>
        <v>9.0980693174759616E-4</v>
      </c>
      <c r="Z254" s="18">
        <f t="shared" ca="1" si="37"/>
        <v>2.2285520506953491E-4</v>
      </c>
      <c r="AA254" s="18">
        <f t="shared" ca="1" si="37"/>
        <v>3.0952061054796996E-4</v>
      </c>
      <c r="AB254" s="18">
        <f t="shared" ca="1" si="38"/>
        <v>0.14377079531855594</v>
      </c>
      <c r="AC254" s="18">
        <f t="shared" ca="1" si="38"/>
        <v>0.14207986461037031</v>
      </c>
      <c r="AD254" s="18">
        <f t="shared" ca="1" si="38"/>
        <v>0.15077189644314626</v>
      </c>
      <c r="AE254" s="18">
        <f t="shared" ca="1" si="38"/>
        <v>0.15290001690775809</v>
      </c>
      <c r="AF254" s="18">
        <f t="shared" ca="1" si="39"/>
        <v>0</v>
      </c>
      <c r="AG254" s="18">
        <f t="shared" ca="1" si="39"/>
        <v>0</v>
      </c>
      <c r="AH254" s="18">
        <f t="shared" ca="1" si="39"/>
        <v>0</v>
      </c>
      <c r="AI254" s="18">
        <f t="shared" ca="1" si="39"/>
        <v>0</v>
      </c>
    </row>
    <row r="255" spans="2:35" x14ac:dyDescent="0.15">
      <c r="B255">
        <v>0.76500000000000001</v>
      </c>
      <c r="C255">
        <v>3</v>
      </c>
      <c r="D255" s="18">
        <v>-0.86719999999999997</v>
      </c>
      <c r="E255" s="18">
        <v>-6.8090000000000002</v>
      </c>
      <c r="F255" s="18">
        <v>2.1139999999999999</v>
      </c>
      <c r="G255" s="18">
        <v>1.1499999999999999</v>
      </c>
      <c r="H255" s="18">
        <v>12.28</v>
      </c>
      <c r="I255" s="18">
        <v>2.7749999999999999</v>
      </c>
      <c r="J255" s="18">
        <v>1.389</v>
      </c>
      <c r="K255" s="18">
        <v>-4.9740000000000002</v>
      </c>
      <c r="L255" s="18">
        <v>3.419</v>
      </c>
      <c r="M255" s="18">
        <v>0.60709999999999997</v>
      </c>
      <c r="O255" s="18">
        <f t="shared" si="30"/>
        <v>11.295</v>
      </c>
      <c r="P255" s="18">
        <f t="shared" ca="1" si="31"/>
        <v>0.94602878043472338</v>
      </c>
      <c r="Q255" s="18">
        <f t="shared" ca="1" si="31"/>
        <v>0.93330260160711798</v>
      </c>
      <c r="R255" s="18">
        <f t="shared" ca="1" si="31"/>
        <v>0.96644951803850854</v>
      </c>
      <c r="S255" s="18">
        <f t="shared" ca="1" si="31"/>
        <v>0.97558917811379986</v>
      </c>
      <c r="T255" s="18">
        <f t="shared" ca="1" si="36"/>
        <v>5.6233027805313906E-3</v>
      </c>
      <c r="U255" s="18">
        <f t="shared" ca="1" si="36"/>
        <v>5.4138377150814224E-3</v>
      </c>
      <c r="V255" s="18">
        <f t="shared" ca="1" si="36"/>
        <v>2.5215930422718196E-3</v>
      </c>
      <c r="W255" s="18">
        <f t="shared" ca="1" si="36"/>
        <v>2.4317831935331724E-3</v>
      </c>
      <c r="X255" s="18">
        <f t="shared" ca="1" si="37"/>
        <v>8.0647070819453426E-4</v>
      </c>
      <c r="Y255" s="18">
        <f t="shared" ca="1" si="37"/>
        <v>8.5412285284348986E-4</v>
      </c>
      <c r="Z255" s="18">
        <f t="shared" ca="1" si="37"/>
        <v>2.2417841999982548E-4</v>
      </c>
      <c r="AA255" s="18">
        <f t="shared" ca="1" si="37"/>
        <v>2.9962313646270583E-4</v>
      </c>
      <c r="AB255" s="18">
        <f t="shared" ca="1" si="38"/>
        <v>0.14413538322465763</v>
      </c>
      <c r="AC255" s="18">
        <f t="shared" ca="1" si="38"/>
        <v>0.14227176187837381</v>
      </c>
      <c r="AD255" s="18">
        <f t="shared" ca="1" si="38"/>
        <v>0.15106944658233687</v>
      </c>
      <c r="AE255" s="18">
        <f t="shared" ca="1" si="38"/>
        <v>0.15253843379377488</v>
      </c>
      <c r="AF255" s="18">
        <f t="shared" ca="1" si="39"/>
        <v>0</v>
      </c>
      <c r="AG255" s="18">
        <f t="shared" ca="1" si="39"/>
        <v>0</v>
      </c>
      <c r="AH255" s="18">
        <f t="shared" ca="1" si="39"/>
        <v>0</v>
      </c>
      <c r="AI255" s="18">
        <f t="shared" ca="1" si="39"/>
        <v>0</v>
      </c>
    </row>
    <row r="256" spans="2:35" x14ac:dyDescent="0.15">
      <c r="B256">
        <v>0.76500000000000001</v>
      </c>
      <c r="C256">
        <v>5</v>
      </c>
      <c r="D256" s="18">
        <v>2.457E-3</v>
      </c>
      <c r="E256" s="18">
        <v>2.528</v>
      </c>
      <c r="F256" s="18">
        <v>3.8719999999999999</v>
      </c>
      <c r="G256" s="18">
        <v>0.71299999999999997</v>
      </c>
      <c r="H256" s="18">
        <v>-0.58299999999999996</v>
      </c>
      <c r="I256" s="18">
        <v>3.34</v>
      </c>
      <c r="J256" s="18">
        <v>0.49909999999999999</v>
      </c>
      <c r="K256" s="18">
        <v>-3.3140000000000001</v>
      </c>
      <c r="L256" s="18">
        <v>3.4990000000000001</v>
      </c>
      <c r="M256" s="18">
        <v>0.52059999999999995</v>
      </c>
      <c r="O256" s="18">
        <f t="shared" si="30"/>
        <v>14.218999999999999</v>
      </c>
      <c r="P256" s="18">
        <f t="shared" ca="1" si="31"/>
        <v>0.94831700768349825</v>
      </c>
      <c r="Q256" s="18">
        <f t="shared" ca="1" si="31"/>
        <v>0.93243026727201839</v>
      </c>
      <c r="R256" s="18">
        <f t="shared" ca="1" si="31"/>
        <v>0.96984211041124235</v>
      </c>
      <c r="S256" s="18">
        <f t="shared" ca="1" si="31"/>
        <v>0.96644692499155138</v>
      </c>
      <c r="T256" s="18">
        <f t="shared" ca="1" si="36"/>
        <v>5.2791051576303203E-3</v>
      </c>
      <c r="U256" s="18">
        <f t="shared" ca="1" si="36"/>
        <v>4.9671051183491832E-3</v>
      </c>
      <c r="V256" s="18">
        <f t="shared" ca="1" si="36"/>
        <v>2.4675196781414064E-3</v>
      </c>
      <c r="W256" s="18">
        <f t="shared" ca="1" si="36"/>
        <v>2.4684793151407963E-3</v>
      </c>
      <c r="X256" s="18">
        <f t="shared" ca="1" si="37"/>
        <v>7.5997913517703724E-4</v>
      </c>
      <c r="Y256" s="18">
        <f t="shared" ca="1" si="37"/>
        <v>7.6185247412582382E-4</v>
      </c>
      <c r="Z256" s="18">
        <f t="shared" ca="1" si="37"/>
        <v>2.4070454434012924E-4</v>
      </c>
      <c r="AA256" s="18">
        <f t="shared" ca="1" si="37"/>
        <v>2.3845678624358934E-4</v>
      </c>
      <c r="AB256" s="18">
        <f t="shared" ca="1" si="38"/>
        <v>0.14489025509813627</v>
      </c>
      <c r="AC256" s="18">
        <f t="shared" ca="1" si="38"/>
        <v>0.14267192853236382</v>
      </c>
      <c r="AD256" s="18">
        <f t="shared" ca="1" si="38"/>
        <v>0.15164694166814341</v>
      </c>
      <c r="AE256" s="18">
        <f t="shared" ca="1" si="38"/>
        <v>0.15110786924698322</v>
      </c>
      <c r="AF256" s="18">
        <f t="shared" ca="1" si="39"/>
        <v>0</v>
      </c>
      <c r="AG256" s="18">
        <f t="shared" ca="1" si="39"/>
        <v>0</v>
      </c>
      <c r="AH256" s="18">
        <f t="shared" ca="1" si="39"/>
        <v>0</v>
      </c>
      <c r="AI256" s="18">
        <f t="shared" ca="1" si="39"/>
        <v>0</v>
      </c>
    </row>
    <row r="257" spans="2:35" x14ac:dyDescent="0.15">
      <c r="B257">
        <v>0.76500000000000001</v>
      </c>
      <c r="C257">
        <v>7</v>
      </c>
      <c r="D257" s="18">
        <v>0.58940000000000003</v>
      </c>
      <c r="E257" s="18">
        <v>1.252</v>
      </c>
      <c r="F257" s="18">
        <v>4.7350000000000003</v>
      </c>
      <c r="G257" s="18">
        <v>0.1331</v>
      </c>
      <c r="H257" s="18">
        <v>-1.631</v>
      </c>
      <c r="I257" s="18">
        <v>2.8039999999999998</v>
      </c>
      <c r="J257" s="18">
        <v>1.5429999999999999</v>
      </c>
      <c r="K257" s="18">
        <v>-1.95</v>
      </c>
      <c r="L257" s="18">
        <v>3.98</v>
      </c>
      <c r="M257" s="18">
        <v>0.51659999999999995</v>
      </c>
      <c r="O257" s="18">
        <f t="shared" si="30"/>
        <v>17.901</v>
      </c>
      <c r="P257" s="18">
        <f t="shared" ca="1" si="31"/>
        <v>0.95033913636061584</v>
      </c>
      <c r="Q257" s="18">
        <f t="shared" ca="1" si="31"/>
        <v>0.93308646251861216</v>
      </c>
      <c r="R257" s="18">
        <f t="shared" ca="1" si="31"/>
        <v>0.97430223059564192</v>
      </c>
      <c r="S257" s="18">
        <f t="shared" ca="1" si="31"/>
        <v>0.96517087934142864</v>
      </c>
      <c r="T257" s="18">
        <f t="shared" ca="1" si="36"/>
        <v>4.78016619192719E-3</v>
      </c>
      <c r="U257" s="18">
        <f t="shared" ca="1" si="36"/>
        <v>4.5328764220045979E-3</v>
      </c>
      <c r="V257" s="18">
        <f t="shared" ca="1" si="36"/>
        <v>2.5592375401246219E-3</v>
      </c>
      <c r="W257" s="18">
        <f t="shared" ca="1" si="36"/>
        <v>2.4586933625680069E-3</v>
      </c>
      <c r="X257" s="18">
        <f t="shared" ca="1" si="37"/>
        <v>7.112084334881055E-4</v>
      </c>
      <c r="Y257" s="18">
        <f t="shared" ca="1" si="37"/>
        <v>6.8519734848739456E-4</v>
      </c>
      <c r="Z257" s="18">
        <f t="shared" ca="1" si="37"/>
        <v>2.6534351199157118E-4</v>
      </c>
      <c r="AA257" s="18">
        <f t="shared" ca="1" si="37"/>
        <v>2.2787698576245521E-4</v>
      </c>
      <c r="AB257" s="18">
        <f t="shared" ca="1" si="38"/>
        <v>0.14575979654005949</v>
      </c>
      <c r="AC257" s="18">
        <f t="shared" ca="1" si="38"/>
        <v>0.14328724907147566</v>
      </c>
      <c r="AD257" s="18">
        <f t="shared" ca="1" si="38"/>
        <v>0.1522404350126399</v>
      </c>
      <c r="AE257" s="18">
        <f t="shared" ca="1" si="38"/>
        <v>0.15092514602720919</v>
      </c>
      <c r="AF257" s="18">
        <f t="shared" ca="1" si="39"/>
        <v>0</v>
      </c>
      <c r="AG257" s="18">
        <f t="shared" ca="1" si="39"/>
        <v>0</v>
      </c>
      <c r="AH257" s="18">
        <f t="shared" ca="1" si="39"/>
        <v>0</v>
      </c>
      <c r="AI257" s="18">
        <f t="shared" ca="1" si="39"/>
        <v>0</v>
      </c>
    </row>
    <row r="258" spans="2:35" x14ac:dyDescent="0.15">
      <c r="B258">
        <v>0.76500000000000001</v>
      </c>
      <c r="C258">
        <v>10</v>
      </c>
      <c r="D258" s="18">
        <v>7.0389999999999994E-2</v>
      </c>
      <c r="E258" s="18">
        <v>-0.71089999999999998</v>
      </c>
      <c r="F258" s="18">
        <v>3.8</v>
      </c>
      <c r="G258" s="18">
        <v>0.1351</v>
      </c>
      <c r="H258" s="18">
        <v>-1.377</v>
      </c>
      <c r="I258" s="18">
        <v>3.0219999999999998</v>
      </c>
      <c r="J258" s="18">
        <v>0.44419999999999998</v>
      </c>
      <c r="K258" s="18">
        <v>0.57040000000000002</v>
      </c>
      <c r="L258" s="18">
        <v>4.1970000000000001</v>
      </c>
      <c r="M258" s="18">
        <v>0.40360000000000001</v>
      </c>
      <c r="O258" s="18">
        <f t="shared" si="30"/>
        <v>22.536000000000001</v>
      </c>
      <c r="P258" s="18">
        <f t="shared" ca="1" si="31"/>
        <v>0.95304758166916059</v>
      </c>
      <c r="Q258" s="18">
        <f t="shared" ca="1" si="31"/>
        <v>0.93520071638598723</v>
      </c>
      <c r="R258" s="18">
        <f t="shared" ca="1" si="31"/>
        <v>0.97815413203465706</v>
      </c>
      <c r="S258" s="18">
        <f t="shared" ca="1" si="31"/>
        <v>0.96613886389630788</v>
      </c>
      <c r="T258" s="18">
        <f t="shared" ca="1" si="36"/>
        <v>4.2501655352342122E-3</v>
      </c>
      <c r="U258" s="18">
        <f t="shared" ca="1" si="36"/>
        <v>3.9585312880938226E-3</v>
      </c>
      <c r="V258" s="18">
        <f t="shared" ca="1" si="36"/>
        <v>2.5764038067338894E-3</v>
      </c>
      <c r="W258" s="18">
        <f t="shared" ca="1" si="36"/>
        <v>2.3959357008904976E-3</v>
      </c>
      <c r="X258" s="18">
        <f t="shared" ca="1" si="37"/>
        <v>6.6160167694969546E-4</v>
      </c>
      <c r="Y258" s="18">
        <f t="shared" ca="1" si="37"/>
        <v>6.2003842299158604E-4</v>
      </c>
      <c r="Z258" s="18">
        <f t="shared" ca="1" si="37"/>
        <v>2.5765361518113866E-4</v>
      </c>
      <c r="AA258" s="18">
        <f t="shared" ca="1" si="37"/>
        <v>2.1908132855447062E-4</v>
      </c>
      <c r="AB258" s="18">
        <f t="shared" ca="1" si="38"/>
        <v>0.14677046641223981</v>
      </c>
      <c r="AC258" s="18">
        <f t="shared" ca="1" si="38"/>
        <v>0.14426324708482613</v>
      </c>
      <c r="AD258" s="18">
        <f t="shared" ca="1" si="38"/>
        <v>0.15284400779716309</v>
      </c>
      <c r="AE258" s="18">
        <f t="shared" ca="1" si="38"/>
        <v>0.15115075887284032</v>
      </c>
      <c r="AF258" s="18">
        <f t="shared" ca="1" si="39"/>
        <v>0</v>
      </c>
      <c r="AG258" s="18">
        <f t="shared" ca="1" si="39"/>
        <v>0</v>
      </c>
      <c r="AH258" s="18">
        <f t="shared" ca="1" si="39"/>
        <v>0</v>
      </c>
      <c r="AI258" s="18">
        <f t="shared" ca="1" si="39"/>
        <v>0</v>
      </c>
    </row>
    <row r="259" spans="2:35" x14ac:dyDescent="0.15">
      <c r="B259">
        <v>0.76500000000000001</v>
      </c>
      <c r="C259">
        <v>15</v>
      </c>
      <c r="D259" s="18">
        <v>1.2359999999999999E-2</v>
      </c>
      <c r="E259" s="18">
        <v>-1.8420000000000001</v>
      </c>
      <c r="F259" s="18">
        <v>1.7929999999999999</v>
      </c>
      <c r="G259" s="18">
        <v>0.31280000000000002</v>
      </c>
      <c r="H259" s="18">
        <v>1.2569999999999999</v>
      </c>
      <c r="I259" s="18">
        <v>1.583</v>
      </c>
      <c r="J259" s="18">
        <v>3.4970000000000001E-2</v>
      </c>
      <c r="K259" s="18">
        <v>-1.161</v>
      </c>
      <c r="L259" s="18">
        <v>3.625</v>
      </c>
      <c r="M259" s="18">
        <v>0.16270000000000001</v>
      </c>
      <c r="O259" s="18">
        <f t="shared" si="30"/>
        <v>28.370999999999999</v>
      </c>
      <c r="P259" s="18">
        <f t="shared" ca="1" si="31"/>
        <v>0.95710848933182868</v>
      </c>
      <c r="Q259" s="18">
        <f t="shared" ca="1" si="31"/>
        <v>0.94067598511042216</v>
      </c>
      <c r="R259" s="18">
        <f t="shared" ca="1" si="31"/>
        <v>0.98044660750355028</v>
      </c>
      <c r="S259" s="18">
        <f t="shared" ca="1" si="31"/>
        <v>0.96706076138006025</v>
      </c>
      <c r="T259" s="18">
        <f t="shared" ca="1" si="36"/>
        <v>3.7822536803229492E-3</v>
      </c>
      <c r="U259" s="18">
        <f t="shared" ca="1" si="36"/>
        <v>3.5231484647888413E-3</v>
      </c>
      <c r="V259" s="18">
        <f t="shared" ca="1" si="36"/>
        <v>2.3725382554719197E-3</v>
      </c>
      <c r="W259" s="18">
        <f t="shared" ca="1" si="36"/>
        <v>2.275017225038031E-3</v>
      </c>
      <c r="X259" s="18">
        <f t="shared" ca="1" si="37"/>
        <v>6.1108783879290206E-4</v>
      </c>
      <c r="Y259" s="18">
        <f t="shared" ca="1" si="37"/>
        <v>5.6332382031438414E-4</v>
      </c>
      <c r="Z259" s="18">
        <f t="shared" ca="1" si="37"/>
        <v>2.2007186073862042E-4</v>
      </c>
      <c r="AA259" s="18">
        <f t="shared" ca="1" si="37"/>
        <v>1.969611835074531E-4</v>
      </c>
      <c r="AB259" s="18">
        <f t="shared" ca="1" si="38"/>
        <v>0.14793520563326126</v>
      </c>
      <c r="AC259" s="18">
        <f t="shared" ca="1" si="38"/>
        <v>0.1456267605930586</v>
      </c>
      <c r="AD259" s="18">
        <f t="shared" ca="1" si="38"/>
        <v>0.15345031390565886</v>
      </c>
      <c r="AE259" s="18">
        <f t="shared" ca="1" si="38"/>
        <v>0.15144052203530298</v>
      </c>
      <c r="AF259" s="18">
        <f t="shared" ca="1" si="39"/>
        <v>0</v>
      </c>
      <c r="AG259" s="18">
        <f t="shared" ca="1" si="39"/>
        <v>0</v>
      </c>
      <c r="AH259" s="18">
        <f t="shared" ca="1" si="39"/>
        <v>0</v>
      </c>
      <c r="AI259" s="18">
        <f t="shared" ca="1" si="39"/>
        <v>0</v>
      </c>
    </row>
    <row r="260" spans="2:35" x14ac:dyDescent="0.15">
      <c r="B260">
        <v>0.76500000000000001</v>
      </c>
      <c r="C260">
        <v>20</v>
      </c>
      <c r="D260" s="18">
        <v>0.42649999999999999</v>
      </c>
      <c r="E260" s="18">
        <v>0.41339999999999999</v>
      </c>
      <c r="F260" s="18">
        <v>4.1870000000000003</v>
      </c>
      <c r="G260" s="18">
        <v>3.5229999999999997E-2</v>
      </c>
      <c r="H260" s="18">
        <v>-0.98519999999999996</v>
      </c>
      <c r="I260" s="18">
        <v>2.2040000000000002</v>
      </c>
      <c r="J260" s="18">
        <v>0.27550000000000002</v>
      </c>
      <c r="K260" s="18">
        <v>-1.47</v>
      </c>
      <c r="L260" s="18">
        <v>3.734</v>
      </c>
      <c r="M260" s="18">
        <v>0.22670000000000001</v>
      </c>
      <c r="O260" s="18">
        <f t="shared" si="30"/>
        <v>35.716999999999999</v>
      </c>
      <c r="P260" s="18">
        <f t="shared" ca="1" si="31"/>
        <v>0.9623146268369821</v>
      </c>
      <c r="Q260" s="18">
        <f t="shared" ca="1" si="31"/>
        <v>0.94864186357708224</v>
      </c>
      <c r="R260" s="18">
        <f t="shared" ca="1" si="31"/>
        <v>0.9813773484174465</v>
      </c>
      <c r="S260" s="18">
        <f t="shared" ca="1" si="31"/>
        <v>0.96743063042684174</v>
      </c>
      <c r="T260" s="18">
        <f t="shared" ca="1" si="36"/>
        <v>3.3500002436918194E-3</v>
      </c>
      <c r="U260" s="18">
        <f t="shared" ca="1" si="36"/>
        <v>3.1628569359600342E-3</v>
      </c>
      <c r="V260" s="18">
        <f t="shared" ca="1" si="36"/>
        <v>1.9598752810356156E-3</v>
      </c>
      <c r="W260" s="18">
        <f t="shared" ca="1" si="36"/>
        <v>2.0306012372091529E-3</v>
      </c>
      <c r="X260" s="18">
        <f t="shared" ca="1" si="37"/>
        <v>5.5740808269453949E-4</v>
      </c>
      <c r="Y260" s="18">
        <f t="shared" ca="1" si="37"/>
        <v>5.0902187738337647E-4</v>
      </c>
      <c r="Z260" s="18">
        <f t="shared" ca="1" si="37"/>
        <v>1.8106555332550605E-4</v>
      </c>
      <c r="AA260" s="18">
        <f t="shared" ca="1" si="37"/>
        <v>1.6627207374321926E-4</v>
      </c>
      <c r="AB260" s="18">
        <f t="shared" ca="1" si="38"/>
        <v>0.14924972134435202</v>
      </c>
      <c r="AC260" s="18">
        <f t="shared" ca="1" si="38"/>
        <v>0.14730916299885666</v>
      </c>
      <c r="AD260" s="18">
        <f t="shared" ca="1" si="38"/>
        <v>0.15405011520469272</v>
      </c>
      <c r="AE260" s="18">
        <f t="shared" ca="1" si="38"/>
        <v>0.15177449361998807</v>
      </c>
      <c r="AF260" s="18">
        <f t="shared" ca="1" si="39"/>
        <v>0</v>
      </c>
      <c r="AG260" s="18">
        <f t="shared" ca="1" si="39"/>
        <v>0</v>
      </c>
      <c r="AH260" s="18">
        <f t="shared" ca="1" si="39"/>
        <v>0</v>
      </c>
      <c r="AI260" s="18">
        <f t="shared" ca="1" si="39"/>
        <v>0</v>
      </c>
    </row>
    <row r="261" spans="2:35" x14ac:dyDescent="0.15">
      <c r="B261">
        <v>1.901</v>
      </c>
      <c r="C261">
        <v>1</v>
      </c>
      <c r="D261" s="18">
        <v>0.54849999999999999</v>
      </c>
      <c r="E261" s="18">
        <v>9.718</v>
      </c>
      <c r="F261" s="18">
        <v>4.1609999999999996</v>
      </c>
      <c r="G261" s="18">
        <v>0.69630000000000003</v>
      </c>
      <c r="H261" s="18">
        <v>-8.2629999999999999</v>
      </c>
      <c r="I261" s="18">
        <v>3.5070000000000001</v>
      </c>
      <c r="J261" s="18">
        <v>0.73129999999999995</v>
      </c>
      <c r="K261" s="18">
        <v>-1.786</v>
      </c>
      <c r="L261" s="18">
        <v>3.911</v>
      </c>
      <c r="M261" s="18">
        <v>4.0059999999999998E-2</v>
      </c>
      <c r="O261" s="18">
        <f t="shared" si="30"/>
        <v>44.965000000000003</v>
      </c>
      <c r="P261" s="18">
        <f t="shared" ca="1" si="31"/>
        <v>0.96808405905634676</v>
      </c>
      <c r="Q261" s="18">
        <f t="shared" ca="1" si="31"/>
        <v>0.95754326488100205</v>
      </c>
      <c r="R261" s="18">
        <f t="shared" ca="1" si="31"/>
        <v>0.98306460753165237</v>
      </c>
      <c r="S261" s="18">
        <f t="shared" ca="1" si="31"/>
        <v>0.96739354042117198</v>
      </c>
      <c r="T261" s="18">
        <f t="shared" ca="1" si="36"/>
        <v>2.8851710585637218E-3</v>
      </c>
      <c r="U261" s="18">
        <f t="shared" ca="1" si="36"/>
        <v>2.7404814162784712E-3</v>
      </c>
      <c r="V261" s="18">
        <f t="shared" ca="1" si="36"/>
        <v>1.6729557440853676E-3</v>
      </c>
      <c r="W261" s="18">
        <f t="shared" ca="1" si="36"/>
        <v>1.6766309405749028E-3</v>
      </c>
      <c r="X261" s="18">
        <f t="shared" ca="1" si="37"/>
        <v>4.9813142607214183E-4</v>
      </c>
      <c r="Y261" s="18">
        <f t="shared" ca="1" si="37"/>
        <v>4.5346327144445554E-4</v>
      </c>
      <c r="Z261" s="18">
        <f t="shared" ca="1" si="37"/>
        <v>1.5454469069652293E-4</v>
      </c>
      <c r="AA261" s="18">
        <f t="shared" ca="1" si="37"/>
        <v>1.3262561891851907E-4</v>
      </c>
      <c r="AB261" s="18">
        <f t="shared" ca="1" si="38"/>
        <v>0.15069206084264805</v>
      </c>
      <c r="AC261" s="18">
        <f t="shared" ca="1" si="38"/>
        <v>0.14920379914244061</v>
      </c>
      <c r="AD261" s="18">
        <f t="shared" ca="1" si="38"/>
        <v>0.15463209123257468</v>
      </c>
      <c r="AE261" s="18">
        <f t="shared" ca="1" si="38"/>
        <v>0.15215620731370536</v>
      </c>
      <c r="AF261" s="18">
        <f t="shared" ca="1" si="39"/>
        <v>0</v>
      </c>
      <c r="AG261" s="18">
        <f t="shared" ca="1" si="39"/>
        <v>0</v>
      </c>
      <c r="AH261" s="18">
        <f t="shared" ca="1" si="39"/>
        <v>0</v>
      </c>
      <c r="AI261" s="18">
        <f t="shared" ca="1" si="39"/>
        <v>0</v>
      </c>
    </row>
    <row r="262" spans="2:35" x14ac:dyDescent="0.15">
      <c r="B262">
        <v>1.901</v>
      </c>
      <c r="C262">
        <v>3</v>
      </c>
      <c r="D262" s="18">
        <v>4.2560000000000001E-2</v>
      </c>
      <c r="E262" s="18">
        <v>-0.65539999999999998</v>
      </c>
      <c r="F262" s="18">
        <v>2.6640000000000001</v>
      </c>
      <c r="G262" s="18">
        <v>0.36599999999999999</v>
      </c>
      <c r="H262" s="18">
        <v>1.1739999999999999</v>
      </c>
      <c r="I262" s="18">
        <v>3.3370000000000002</v>
      </c>
      <c r="J262" s="18">
        <v>0.1381</v>
      </c>
      <c r="K262" s="18">
        <v>-2.0179999999999998</v>
      </c>
      <c r="L262" s="18">
        <v>3.4180000000000001</v>
      </c>
      <c r="M262" s="18">
        <v>0.21959999999999999</v>
      </c>
      <c r="O262" s="18">
        <f t="shared" si="30"/>
        <v>56.606999999999999</v>
      </c>
      <c r="P262" s="18">
        <f t="shared" ca="1" si="31"/>
        <v>0.97412738119781672</v>
      </c>
      <c r="Q262" s="18">
        <f t="shared" ca="1" si="31"/>
        <v>0.96676597426108657</v>
      </c>
      <c r="R262" s="18">
        <f t="shared" ca="1" si="31"/>
        <v>0.98495438222606901</v>
      </c>
      <c r="S262" s="18">
        <f t="shared" ca="1" si="31"/>
        <v>0.96767482020175377</v>
      </c>
      <c r="T262" s="18">
        <f t="shared" ref="T262:W277" ca="1" si="40">MAX(0,P119*(1-ABS($P$6))+T119*(1-ABS($P$6)^(X119+1))/(X119+1))</f>
        <v>2.3795788973684519E-3</v>
      </c>
      <c r="U262" s="18">
        <f t="shared" ca="1" si="40"/>
        <v>2.2662413131454679E-3</v>
      </c>
      <c r="V262" s="18">
        <f t="shared" ca="1" si="40"/>
        <v>1.4461627425173152E-3</v>
      </c>
      <c r="W262" s="18">
        <f t="shared" ca="1" si="40"/>
        <v>1.3197948880097851E-3</v>
      </c>
      <c r="X262" s="18">
        <f t="shared" ref="X262:AA277" ca="1" si="41">MAX(0,(P119+T119*ABS($P$6)^X119+AB119+AF119*$P$7^AJ119)*0.5*($P$7-$P$6))</f>
        <v>4.3324064337440518E-4</v>
      </c>
      <c r="Y262" s="18">
        <f t="shared" ca="1" si="41"/>
        <v>3.9706525463494686E-4</v>
      </c>
      <c r="Z262" s="18">
        <f t="shared" ca="1" si="41"/>
        <v>1.3136515738239996E-4</v>
      </c>
      <c r="AA262" s="18">
        <f t="shared" ca="1" si="41"/>
        <v>9.9953446961385353E-5</v>
      </c>
      <c r="AB262" s="18">
        <f t="shared" ref="AB262:AE277" ca="1" si="42">MAX(0,AB119*(AN119-($P$7))+AF119*(AN119^(AJ119+1)-$P$7^(AJ119+1))/(AJ119+1))</f>
        <v>0.1522243683780527</v>
      </c>
      <c r="AC262" s="18">
        <f t="shared" ca="1" si="42"/>
        <v>0.15120227704892358</v>
      </c>
      <c r="AD262" s="18">
        <f t="shared" ca="1" si="42"/>
        <v>0.15518283075140324</v>
      </c>
      <c r="AE262" s="18">
        <f t="shared" ca="1" si="42"/>
        <v>0.15259048260569902</v>
      </c>
      <c r="AF262" s="18">
        <f t="shared" ref="AF262:AI277" ca="1" si="43">IF(AN119&lt;1,MAX(0,(AB119+AF119*AN119^AJ119+AR119)*0.5*(1-AN119)),0)</f>
        <v>0</v>
      </c>
      <c r="AG262" s="18">
        <f t="shared" ca="1" si="43"/>
        <v>0</v>
      </c>
      <c r="AH262" s="18">
        <f t="shared" ca="1" si="43"/>
        <v>0</v>
      </c>
      <c r="AI262" s="18">
        <f t="shared" ca="1" si="43"/>
        <v>0</v>
      </c>
    </row>
    <row r="263" spans="2:35" x14ac:dyDescent="0.15">
      <c r="B263">
        <v>1.901</v>
      </c>
      <c r="C263">
        <v>5</v>
      </c>
      <c r="D263" s="18">
        <v>6.1719999999999997E-2</v>
      </c>
      <c r="E263" s="18">
        <v>1.06</v>
      </c>
      <c r="F263" s="18">
        <v>2.2989999999999999</v>
      </c>
      <c r="G263" s="18">
        <v>0.2838</v>
      </c>
      <c r="H263" s="18">
        <v>-0.80840000000000001</v>
      </c>
      <c r="I263" s="18">
        <v>3.46</v>
      </c>
      <c r="J263" s="18">
        <v>0.38540000000000002</v>
      </c>
      <c r="K263" s="18">
        <v>-1.855</v>
      </c>
      <c r="L263" s="18">
        <v>2.496</v>
      </c>
      <c r="M263" s="18">
        <v>0.4612</v>
      </c>
      <c r="O263" s="18">
        <f t="shared" si="30"/>
        <v>71.265000000000001</v>
      </c>
      <c r="P263" s="18">
        <f t="shared" ca="1" si="31"/>
        <v>0.98162293995307692</v>
      </c>
      <c r="Q263" s="18">
        <f t="shared" ca="1" si="31"/>
        <v>0.97702227007674647</v>
      </c>
      <c r="R263" s="18">
        <f t="shared" ca="1" si="31"/>
        <v>0.9869452166521433</v>
      </c>
      <c r="S263" s="18">
        <f t="shared" ca="1" si="31"/>
        <v>0.96917496101028644</v>
      </c>
      <c r="T263" s="18">
        <f t="shared" ca="1" si="40"/>
        <v>2.0665384340095455E-3</v>
      </c>
      <c r="U263" s="18">
        <f t="shared" ca="1" si="40"/>
        <v>1.9492422799253257E-3</v>
      </c>
      <c r="V263" s="18">
        <f t="shared" ca="1" si="40"/>
        <v>1.2835872724209388E-3</v>
      </c>
      <c r="W263" s="18">
        <f t="shared" ca="1" si="40"/>
        <v>1.0968582971291919E-3</v>
      </c>
      <c r="X263" s="18">
        <f t="shared" ca="1" si="41"/>
        <v>3.6795204477533947E-4</v>
      </c>
      <c r="Y263" s="18">
        <f t="shared" ca="1" si="41"/>
        <v>3.4328120305279471E-4</v>
      </c>
      <c r="Z263" s="18">
        <f t="shared" ca="1" si="41"/>
        <v>1.0657495587574448E-4</v>
      </c>
      <c r="AA263" s="18">
        <f t="shared" ca="1" si="41"/>
        <v>7.0312516274201653E-5</v>
      </c>
      <c r="AB263" s="18">
        <f t="shared" ca="1" si="42"/>
        <v>0.15379565266714607</v>
      </c>
      <c r="AC263" s="18">
        <f t="shared" ca="1" si="42"/>
        <v>0.15320540031060087</v>
      </c>
      <c r="AD263" s="18">
        <f t="shared" ca="1" si="42"/>
        <v>0.1556870475627935</v>
      </c>
      <c r="AE263" s="18">
        <f t="shared" ca="1" si="42"/>
        <v>0.15308181495227863</v>
      </c>
      <c r="AF263" s="18">
        <f t="shared" ca="1" si="43"/>
        <v>0</v>
      </c>
      <c r="AG263" s="18">
        <f t="shared" ca="1" si="43"/>
        <v>0</v>
      </c>
      <c r="AH263" s="18">
        <f t="shared" ca="1" si="43"/>
        <v>0</v>
      </c>
      <c r="AI263" s="18">
        <f t="shared" ca="1" si="43"/>
        <v>0</v>
      </c>
    </row>
    <row r="264" spans="2:35" x14ac:dyDescent="0.15">
      <c r="B264">
        <v>1.901</v>
      </c>
      <c r="C264">
        <v>7</v>
      </c>
      <c r="D264" s="18">
        <v>0.33379999999999999</v>
      </c>
      <c r="E264" s="18">
        <v>-0.17169999999999999</v>
      </c>
      <c r="F264" s="18">
        <v>3.82</v>
      </c>
      <c r="G264" s="18">
        <v>5.4460000000000001E-2</v>
      </c>
      <c r="H264" s="18">
        <v>-0.4118</v>
      </c>
      <c r="I264" s="18">
        <v>1.79</v>
      </c>
      <c r="J264" s="18">
        <v>3.984E-2</v>
      </c>
      <c r="K264" s="18">
        <v>-1.2350000000000001</v>
      </c>
      <c r="L264" s="18">
        <v>3.2320000000000002</v>
      </c>
      <c r="M264" s="18">
        <v>0.43209999999999998</v>
      </c>
      <c r="O264" s="18">
        <f t="shared" si="30"/>
        <v>89.715999999999994</v>
      </c>
      <c r="P264" s="18">
        <f t="shared" ca="1" si="31"/>
        <v>0.98897740404134449</v>
      </c>
      <c r="Q264" s="18">
        <f t="shared" ca="1" si="31"/>
        <v>0.98710911430605897</v>
      </c>
      <c r="R264" s="18">
        <f t="shared" ca="1" si="31"/>
        <v>0.98845950467097254</v>
      </c>
      <c r="S264" s="18">
        <f t="shared" ca="1" si="31"/>
        <v>0.97194892001991395</v>
      </c>
      <c r="T264" s="18">
        <f t="shared" ca="1" si="40"/>
        <v>1.7533508618508954E-3</v>
      </c>
      <c r="U264" s="18">
        <f t="shared" ca="1" si="40"/>
        <v>1.6903766114569243E-3</v>
      </c>
      <c r="V264" s="18">
        <f t="shared" ca="1" si="40"/>
        <v>1.1108467692963532E-3</v>
      </c>
      <c r="W264" s="18">
        <f t="shared" ca="1" si="40"/>
        <v>9.0407339907926099E-4</v>
      </c>
      <c r="X264" s="18">
        <f t="shared" ca="1" si="41"/>
        <v>3.0382925532657827E-4</v>
      </c>
      <c r="Y264" s="18">
        <f t="shared" ca="1" si="41"/>
        <v>2.9189031275540046E-4</v>
      </c>
      <c r="Z264" s="18">
        <f t="shared" ca="1" si="41"/>
        <v>7.9664242261691978E-5</v>
      </c>
      <c r="AA264" s="18">
        <f t="shared" ca="1" si="41"/>
        <v>4.8987219547771575E-5</v>
      </c>
      <c r="AB264" s="18">
        <f t="shared" ca="1" si="42"/>
        <v>0.15534346234219309</v>
      </c>
      <c r="AC264" s="18">
        <f t="shared" ca="1" si="42"/>
        <v>0.1551210279886597</v>
      </c>
      <c r="AD264" s="18">
        <f t="shared" ca="1" si="42"/>
        <v>0.15612770520299366</v>
      </c>
      <c r="AE264" s="18">
        <f t="shared" ca="1" si="42"/>
        <v>0.15373741443537151</v>
      </c>
      <c r="AF264" s="18">
        <f t="shared" ca="1" si="43"/>
        <v>0</v>
      </c>
      <c r="AG264" s="18">
        <f t="shared" ca="1" si="43"/>
        <v>0</v>
      </c>
      <c r="AH264" s="18">
        <f t="shared" ca="1" si="43"/>
        <v>0</v>
      </c>
      <c r="AI264" s="18">
        <f t="shared" ca="1" si="43"/>
        <v>0</v>
      </c>
    </row>
    <row r="265" spans="2:35" x14ac:dyDescent="0.15">
      <c r="B265">
        <v>1.901</v>
      </c>
      <c r="C265">
        <v>10</v>
      </c>
      <c r="D265" s="18">
        <v>-0.22770000000000001</v>
      </c>
      <c r="E265" s="18">
        <v>-1.2110000000000001</v>
      </c>
      <c r="F265" s="18">
        <v>1.8069999999999999</v>
      </c>
      <c r="G265" s="18">
        <v>0.81669999999999998</v>
      </c>
      <c r="H265" s="18">
        <v>0.82909999999999995</v>
      </c>
      <c r="I265" s="18">
        <v>1.625</v>
      </c>
      <c r="J265" s="18">
        <v>0.03</v>
      </c>
      <c r="K265" s="18">
        <v>-0.91749999999999998</v>
      </c>
      <c r="L265" s="18">
        <v>3.5179999999999998</v>
      </c>
      <c r="M265" s="18">
        <v>0.3256</v>
      </c>
      <c r="O265" s="18">
        <f t="shared" si="30"/>
        <v>112.94</v>
      </c>
      <c r="P265" s="18">
        <f t="shared" ca="1" si="31"/>
        <v>0.9959959959163559</v>
      </c>
      <c r="Q265" s="18">
        <f t="shared" ca="1" si="31"/>
        <v>0.99630350707256277</v>
      </c>
      <c r="R265" s="18">
        <f t="shared" ca="1" si="31"/>
        <v>0.98948337899168493</v>
      </c>
      <c r="S265" s="18">
        <f t="shared" ca="1" si="31"/>
        <v>0.97583728828515437</v>
      </c>
      <c r="T265" s="18">
        <f t="shared" ca="1" si="40"/>
        <v>1.475546355743893E-3</v>
      </c>
      <c r="U265" s="18">
        <f t="shared" ca="1" si="40"/>
        <v>1.4610148723568092E-3</v>
      </c>
      <c r="V265" s="18">
        <f t="shared" ca="1" si="40"/>
        <v>9.4164252982625125E-4</v>
      </c>
      <c r="W265" s="18">
        <f t="shared" ca="1" si="40"/>
        <v>7.0903774487133956E-4</v>
      </c>
      <c r="X265" s="18">
        <f t="shared" ca="1" si="41"/>
        <v>2.4466168965069654E-4</v>
      </c>
      <c r="Y265" s="18">
        <f t="shared" ca="1" si="41"/>
        <v>2.4287140638792442E-4</v>
      </c>
      <c r="Z265" s="18">
        <f t="shared" ca="1" si="41"/>
        <v>5.2355560381114202E-5</v>
      </c>
      <c r="AA265" s="18">
        <f t="shared" ca="1" si="41"/>
        <v>3.5648888158219728E-5</v>
      </c>
      <c r="AB265" s="18">
        <f t="shared" ca="1" si="42"/>
        <v>0.15679747800442867</v>
      </c>
      <c r="AC265" s="18">
        <f t="shared" ca="1" si="42"/>
        <v>0.15686274169164474</v>
      </c>
      <c r="AD265" s="18">
        <f t="shared" ca="1" si="42"/>
        <v>0.15648717278359056</v>
      </c>
      <c r="AE265" s="18">
        <f t="shared" ca="1" si="42"/>
        <v>0.15456464145094365</v>
      </c>
      <c r="AF265" s="18">
        <f t="shared" ca="1" si="43"/>
        <v>0</v>
      </c>
      <c r="AG265" s="18">
        <f t="shared" ca="1" si="43"/>
        <v>0</v>
      </c>
      <c r="AH265" s="18">
        <f t="shared" ca="1" si="43"/>
        <v>0</v>
      </c>
      <c r="AI265" s="18">
        <f t="shared" ca="1" si="43"/>
        <v>0</v>
      </c>
    </row>
    <row r="266" spans="2:35" x14ac:dyDescent="0.15">
      <c r="B266">
        <v>1.901</v>
      </c>
      <c r="C266">
        <v>15</v>
      </c>
      <c r="D266" s="18">
        <v>-5.5140000000000002E-2</v>
      </c>
      <c r="E266" s="18">
        <v>0.3679</v>
      </c>
      <c r="F266" s="18">
        <v>1.5589999999999999</v>
      </c>
      <c r="G266" s="18">
        <v>3.9690000000000003E-2</v>
      </c>
      <c r="H266" s="18">
        <v>-1.262</v>
      </c>
      <c r="I266" s="18">
        <v>2.4089999999999998</v>
      </c>
      <c r="J266" s="18">
        <v>0.98719999999999997</v>
      </c>
      <c r="K266" s="18">
        <v>-0.61539999999999995</v>
      </c>
      <c r="L266" s="18">
        <v>3.528</v>
      </c>
      <c r="M266" s="18">
        <v>0.18659999999999999</v>
      </c>
      <c r="O266" s="18">
        <f t="shared" si="30"/>
        <v>142.19</v>
      </c>
      <c r="P266" s="18">
        <f t="shared" ca="1" si="31"/>
        <v>1.0023524564083903</v>
      </c>
      <c r="Q266" s="18">
        <f t="shared" ca="1" si="31"/>
        <v>1.0041289497203567</v>
      </c>
      <c r="R266" s="18">
        <f t="shared" ca="1" si="31"/>
        <v>0.99036315623440752</v>
      </c>
      <c r="S266" s="18">
        <f t="shared" ca="1" si="31"/>
        <v>0.98085447626943645</v>
      </c>
      <c r="T266" s="18">
        <f t="shared" ca="1" si="40"/>
        <v>1.2539987765781747E-3</v>
      </c>
      <c r="U266" s="18">
        <f t="shared" ca="1" si="40"/>
        <v>1.2659035115917196E-3</v>
      </c>
      <c r="V266" s="18">
        <f t="shared" ca="1" si="40"/>
        <v>6.4832029464832936E-4</v>
      </c>
      <c r="W266" s="18">
        <f t="shared" ca="1" si="40"/>
        <v>5.9486309759138999E-4</v>
      </c>
      <c r="X266" s="18">
        <f t="shared" ca="1" si="41"/>
        <v>1.9207719837003125E-4</v>
      </c>
      <c r="Y266" s="18">
        <f t="shared" ca="1" si="41"/>
        <v>1.9601542931018431E-4</v>
      </c>
      <c r="Z266" s="18">
        <f t="shared" ca="1" si="41"/>
        <v>3.5503545528363526E-5</v>
      </c>
      <c r="AA266" s="18">
        <f t="shared" ca="1" si="41"/>
        <v>2.5835164367648357E-5</v>
      </c>
      <c r="AB266" s="18">
        <f t="shared" ca="1" si="42"/>
        <v>0.15808327218275067</v>
      </c>
      <c r="AC266" s="18">
        <f t="shared" ca="1" si="42"/>
        <v>0.15835016690876613</v>
      </c>
      <c r="AD266" s="18">
        <f t="shared" ca="1" si="42"/>
        <v>0.15693736793062027</v>
      </c>
      <c r="AE266" s="18">
        <f t="shared" ca="1" si="42"/>
        <v>0.15548714009013392</v>
      </c>
      <c r="AF266" s="18">
        <f t="shared" ca="1" si="43"/>
        <v>0</v>
      </c>
      <c r="AG266" s="18">
        <f t="shared" ca="1" si="43"/>
        <v>0</v>
      </c>
      <c r="AH266" s="18">
        <f t="shared" ca="1" si="43"/>
        <v>0</v>
      </c>
      <c r="AI266" s="18">
        <f t="shared" ca="1" si="43"/>
        <v>0</v>
      </c>
    </row>
    <row r="267" spans="2:35" x14ac:dyDescent="0.15">
      <c r="B267">
        <v>1.901</v>
      </c>
      <c r="C267">
        <v>20</v>
      </c>
      <c r="D267" s="18">
        <v>0.4017</v>
      </c>
      <c r="E267" s="18">
        <v>8.9120000000000005E-2</v>
      </c>
      <c r="F267" s="18">
        <v>4.6029999999999998</v>
      </c>
      <c r="G267" s="18">
        <v>3.1859999999999999E-2</v>
      </c>
      <c r="H267" s="18">
        <v>-0.61529999999999996</v>
      </c>
      <c r="I267" s="18">
        <v>1.7030000000000001</v>
      </c>
      <c r="J267" s="18">
        <v>7.9810000000000006E-2</v>
      </c>
      <c r="K267" s="18">
        <v>-1.3340000000000001</v>
      </c>
      <c r="L267" s="18">
        <v>3.472</v>
      </c>
      <c r="M267" s="18">
        <v>0.39639999999999997</v>
      </c>
      <c r="O267" s="18">
        <f t="shared" si="30"/>
        <v>179.01</v>
      </c>
      <c r="P267" s="18">
        <f t="shared" ca="1" si="31"/>
        <v>1.0075794919832775</v>
      </c>
      <c r="Q267" s="18">
        <f t="shared" ca="1" si="31"/>
        <v>1.0101164644354221</v>
      </c>
      <c r="R267" s="18">
        <f t="shared" ca="1" si="31"/>
        <v>0.99139657850340412</v>
      </c>
      <c r="S267" s="18">
        <f t="shared" ca="1" si="31"/>
        <v>0.9865310441748496</v>
      </c>
      <c r="T267" s="18">
        <f t="shared" ca="1" si="40"/>
        <v>1.0911784561109038E-3</v>
      </c>
      <c r="U267" s="18">
        <f t="shared" ca="1" si="40"/>
        <v>1.1049862903727418E-3</v>
      </c>
      <c r="V267" s="18">
        <f t="shared" ca="1" si="40"/>
        <v>4.2562992572430972E-4</v>
      </c>
      <c r="W267" s="18">
        <f t="shared" ca="1" si="40"/>
        <v>4.9020968119369555E-4</v>
      </c>
      <c r="X267" s="18">
        <f t="shared" ca="1" si="41"/>
        <v>1.4551470970684198E-4</v>
      </c>
      <c r="Y267" s="18">
        <f t="shared" ca="1" si="41"/>
        <v>1.5074695843704644E-4</v>
      </c>
      <c r="Z267" s="18">
        <f t="shared" ca="1" si="41"/>
        <v>2.3936507621759747E-5</v>
      </c>
      <c r="AA267" s="18">
        <f t="shared" ca="1" si="41"/>
        <v>1.8648293047734758E-5</v>
      </c>
      <c r="AB267" s="18">
        <f t="shared" ca="1" si="42"/>
        <v>0.15912456354134158</v>
      </c>
      <c r="AC267" s="18">
        <f t="shared" ca="1" si="42"/>
        <v>0.15950929516459633</v>
      </c>
      <c r="AD267" s="18">
        <f t="shared" ca="1" si="42"/>
        <v>0.15733609959986297</v>
      </c>
      <c r="AE267" s="18">
        <f t="shared" ca="1" si="42"/>
        <v>0.15650243421979484</v>
      </c>
      <c r="AF267" s="18">
        <f t="shared" ca="1" si="43"/>
        <v>0</v>
      </c>
      <c r="AG267" s="18">
        <f t="shared" ca="1" si="43"/>
        <v>0</v>
      </c>
      <c r="AH267" s="18">
        <f t="shared" ca="1" si="43"/>
        <v>0</v>
      </c>
      <c r="AI267" s="18">
        <f t="shared" ca="1" si="43"/>
        <v>0</v>
      </c>
    </row>
    <row r="268" spans="2:35" x14ac:dyDescent="0.15">
      <c r="B268">
        <v>4.0910000000000002</v>
      </c>
      <c r="C268">
        <v>1</v>
      </c>
      <c r="D268" s="18">
        <v>0.35210000000000002</v>
      </c>
      <c r="E268" s="18">
        <v>7.1580000000000004</v>
      </c>
      <c r="F268" s="18">
        <v>4.452</v>
      </c>
      <c r="G268" s="18">
        <v>0.69710000000000005</v>
      </c>
      <c r="H268" s="18">
        <v>-5.8860000000000001</v>
      </c>
      <c r="I268" s="18">
        <v>3.573</v>
      </c>
      <c r="J268" s="18">
        <v>0.67820000000000003</v>
      </c>
      <c r="K268" s="18">
        <v>-1.31</v>
      </c>
      <c r="L268" s="18">
        <v>4.1879999999999997</v>
      </c>
      <c r="M268" s="18">
        <v>8.4440000000000001E-2</v>
      </c>
      <c r="O268" s="18">
        <f t="shared" si="30"/>
        <v>225.36</v>
      </c>
      <c r="P268" s="18">
        <f t="shared" ca="1" si="31"/>
        <v>1.0111755574275987</v>
      </c>
      <c r="Q268" s="18">
        <f t="shared" ca="1" si="31"/>
        <v>1.0138751861666</v>
      </c>
      <c r="R268" s="18">
        <f t="shared" ca="1" si="31"/>
        <v>0.99235095962356212</v>
      </c>
      <c r="S268" s="18">
        <f t="shared" ca="1" si="31"/>
        <v>0.99279320630818202</v>
      </c>
      <c r="T268" s="18">
        <f t="shared" ca="1" si="40"/>
        <v>9.7801912021083987E-4</v>
      </c>
      <c r="U268" s="18">
        <f t="shared" ca="1" si="40"/>
        <v>9.7530994635009589E-4</v>
      </c>
      <c r="V268" s="18">
        <f t="shared" ca="1" si="40"/>
        <v>2.6998131086754728E-4</v>
      </c>
      <c r="W268" s="18">
        <f t="shared" ca="1" si="40"/>
        <v>3.9287039657176536E-4</v>
      </c>
      <c r="X268" s="18">
        <f t="shared" ca="1" si="41"/>
        <v>1.0303527949122611E-4</v>
      </c>
      <c r="Y268" s="18">
        <f t="shared" ca="1" si="41"/>
        <v>1.0623208704565134E-4</v>
      </c>
      <c r="Z268" s="18">
        <f t="shared" ca="1" si="41"/>
        <v>1.5947085103034224E-5</v>
      </c>
      <c r="AA268" s="18">
        <f t="shared" ca="1" si="41"/>
        <v>1.3515611001112466E-5</v>
      </c>
      <c r="AB268" s="18">
        <f t="shared" ca="1" si="42"/>
        <v>0.15985253389860293</v>
      </c>
      <c r="AC268" s="18">
        <f t="shared" ca="1" si="42"/>
        <v>0.16028170552323429</v>
      </c>
      <c r="AD268" s="18">
        <f t="shared" ca="1" si="42"/>
        <v>0.15765163211010519</v>
      </c>
      <c r="AE268" s="18">
        <f t="shared" ca="1" si="42"/>
        <v>0.15760156024442615</v>
      </c>
      <c r="AF268" s="18">
        <f t="shared" ca="1" si="43"/>
        <v>0</v>
      </c>
      <c r="AG268" s="18">
        <f t="shared" ca="1" si="43"/>
        <v>0</v>
      </c>
      <c r="AH268" s="18">
        <f t="shared" ca="1" si="43"/>
        <v>0</v>
      </c>
      <c r="AI268" s="18">
        <f t="shared" ca="1" si="43"/>
        <v>0</v>
      </c>
    </row>
    <row r="269" spans="2:35" x14ac:dyDescent="0.15">
      <c r="B269">
        <v>4.0910000000000002</v>
      </c>
      <c r="C269">
        <v>3</v>
      </c>
      <c r="D269" s="18">
        <v>0.42759999999999998</v>
      </c>
      <c r="E269" s="18">
        <v>1.581</v>
      </c>
      <c r="F269" s="18">
        <v>3.5110000000000001</v>
      </c>
      <c r="G269" s="18">
        <v>0.21249999999999999</v>
      </c>
      <c r="H269" s="18">
        <v>-1.018</v>
      </c>
      <c r="I269" s="18">
        <v>2.161</v>
      </c>
      <c r="J269" s="18">
        <v>0.40079999999999999</v>
      </c>
      <c r="K269" s="18">
        <v>-2.5299999999999998</v>
      </c>
      <c r="L269" s="18">
        <v>3.5790000000000002</v>
      </c>
      <c r="M269" s="18">
        <v>0.2545</v>
      </c>
      <c r="O269" s="18">
        <f t="shared" si="30"/>
        <v>283.70999999999998</v>
      </c>
      <c r="P269" s="18">
        <f t="shared" ca="1" si="31"/>
        <v>1.0121788693066043</v>
      </c>
      <c r="Q269" s="18">
        <f t="shared" ca="1" si="31"/>
        <v>1.0143304955938353</v>
      </c>
      <c r="R269" s="18">
        <f t="shared" ca="1" si="31"/>
        <v>0.99318644961443892</v>
      </c>
      <c r="S269" s="18">
        <f t="shared" ca="1" si="31"/>
        <v>0.99953539999117835</v>
      </c>
      <c r="T269" s="18">
        <f t="shared" ca="1" si="40"/>
        <v>8.1806166469551133E-4</v>
      </c>
      <c r="U269" s="18">
        <f t="shared" ca="1" si="40"/>
        <v>7.4391376057765903E-4</v>
      </c>
      <c r="V269" s="18">
        <f t="shared" ca="1" si="40"/>
        <v>1.6738166732493969E-4</v>
      </c>
      <c r="W269" s="18">
        <f t="shared" ca="1" si="40"/>
        <v>3.0522899665430357E-4</v>
      </c>
      <c r="X269" s="18">
        <f t="shared" ca="1" si="41"/>
        <v>6.1314954799681406E-5</v>
      </c>
      <c r="Y269" s="18">
        <f t="shared" ca="1" si="41"/>
        <v>6.0106635744932952E-5</v>
      </c>
      <c r="Z269" s="18">
        <f t="shared" ca="1" si="41"/>
        <v>1.0822714298028712E-5</v>
      </c>
      <c r="AA269" s="18">
        <f t="shared" ca="1" si="41"/>
        <v>9.9958230352606988E-6</v>
      </c>
      <c r="AB269" s="18">
        <f t="shared" ca="1" si="42"/>
        <v>0.16021389372381639</v>
      </c>
      <c r="AC269" s="18">
        <f t="shared" ca="1" si="42"/>
        <v>0.16063169190628826</v>
      </c>
      <c r="AD269" s="18">
        <f t="shared" ca="1" si="42"/>
        <v>0.15789232848640464</v>
      </c>
      <c r="AE269" s="18">
        <f t="shared" ca="1" si="42"/>
        <v>0.15876577488424126</v>
      </c>
      <c r="AF269" s="18">
        <f t="shared" ca="1" si="43"/>
        <v>0</v>
      </c>
      <c r="AG269" s="18">
        <f t="shared" ca="1" si="43"/>
        <v>0</v>
      </c>
      <c r="AH269" s="18">
        <f t="shared" ca="1" si="43"/>
        <v>0</v>
      </c>
      <c r="AI269" s="18">
        <f t="shared" ca="1" si="43"/>
        <v>0</v>
      </c>
    </row>
    <row r="270" spans="2:35" x14ac:dyDescent="0.15">
      <c r="B270">
        <v>4.0910000000000002</v>
      </c>
      <c r="C270">
        <v>5</v>
      </c>
      <c r="D270" s="18">
        <v>0.41489999999999999</v>
      </c>
      <c r="E270" s="18">
        <v>2.1549999999999998</v>
      </c>
      <c r="F270" s="18">
        <v>3.8849999999999998</v>
      </c>
      <c r="G270" s="18">
        <v>0.79869999999999997</v>
      </c>
      <c r="H270" s="18">
        <v>-0.63580000000000003</v>
      </c>
      <c r="I270" s="18">
        <v>1.7929999999999999</v>
      </c>
      <c r="J270" s="18">
        <v>0.14280000000000001</v>
      </c>
      <c r="K270" s="18">
        <v>-3.3290000000000002</v>
      </c>
      <c r="L270" s="18">
        <v>3.597</v>
      </c>
      <c r="M270" s="18">
        <v>0.56200000000000006</v>
      </c>
      <c r="O270" s="18">
        <f t="shared" si="30"/>
        <v>357.17</v>
      </c>
      <c r="P270" s="18">
        <f t="shared" ca="1" si="31"/>
        <v>1.0132285109718879</v>
      </c>
      <c r="Q270" s="18">
        <f t="shared" ca="1" si="31"/>
        <v>1.0145067227110209</v>
      </c>
      <c r="R270" s="18">
        <f t="shared" ca="1" si="31"/>
        <v>0.99395055722952819</v>
      </c>
      <c r="S270" s="18">
        <f t="shared" ca="1" si="31"/>
        <v>1.0065713130432068</v>
      </c>
      <c r="T270" s="18">
        <f t="shared" ca="1" si="40"/>
        <v>6.7928563991613631E-4</v>
      </c>
      <c r="U270" s="18">
        <f t="shared" ca="1" si="40"/>
        <v>5.3083768879078964E-4</v>
      </c>
      <c r="V270" s="18">
        <f t="shared" ca="1" si="40"/>
        <v>1.0234034836527185E-4</v>
      </c>
      <c r="W270" s="18">
        <f t="shared" ca="1" si="40"/>
        <v>2.2954099302093832E-4</v>
      </c>
      <c r="X270" s="18">
        <f t="shared" ca="1" si="41"/>
        <v>3.8205484317550228E-5</v>
      </c>
      <c r="Y270" s="18">
        <f t="shared" ca="1" si="41"/>
        <v>3.1112134718062541E-5</v>
      </c>
      <c r="Z270" s="18">
        <f t="shared" ca="1" si="41"/>
        <v>7.7872595978205791E-6</v>
      </c>
      <c r="AA270" s="18">
        <f t="shared" ca="1" si="41"/>
        <v>7.7716667749852082E-6</v>
      </c>
      <c r="AB270" s="18">
        <f t="shared" ca="1" si="42"/>
        <v>0.16054283487858298</v>
      </c>
      <c r="AC270" s="18">
        <f t="shared" ca="1" si="42"/>
        <v>0.16090180989590894</v>
      </c>
      <c r="AD270" s="18">
        <f t="shared" ca="1" si="42"/>
        <v>0.15808201676406014</v>
      </c>
      <c r="AE270" s="18">
        <f t="shared" ca="1" si="42"/>
        <v>0.15996348738553001</v>
      </c>
      <c r="AF270" s="18">
        <f t="shared" ca="1" si="43"/>
        <v>0</v>
      </c>
      <c r="AG270" s="18">
        <f t="shared" ca="1" si="43"/>
        <v>0</v>
      </c>
      <c r="AH270" s="18">
        <f t="shared" ca="1" si="43"/>
        <v>0</v>
      </c>
      <c r="AI270" s="18">
        <f t="shared" ca="1" si="43"/>
        <v>0</v>
      </c>
    </row>
    <row r="271" spans="2:35" x14ac:dyDescent="0.15">
      <c r="B271">
        <v>4.0910000000000002</v>
      </c>
      <c r="C271">
        <v>7</v>
      </c>
      <c r="D271" s="18">
        <v>3.2480000000000002E-2</v>
      </c>
      <c r="E271" s="18">
        <v>5.6420000000000003</v>
      </c>
      <c r="F271" s="18">
        <v>3.46</v>
      </c>
      <c r="G271" s="18">
        <v>0.21010000000000001</v>
      </c>
      <c r="H271" s="18">
        <v>5.2080000000000002</v>
      </c>
      <c r="I271" s="18">
        <v>4.1479999999999997</v>
      </c>
      <c r="J271" s="18">
        <v>0.1749</v>
      </c>
      <c r="K271" s="18">
        <v>-13.31</v>
      </c>
      <c r="L271" s="18">
        <v>3.8</v>
      </c>
      <c r="M271" s="18">
        <v>0.35730000000000001</v>
      </c>
      <c r="O271" s="18">
        <f t="shared" si="30"/>
        <v>449.65</v>
      </c>
      <c r="P271" s="18">
        <f t="shared" ca="1" si="31"/>
        <v>1.0147288166722801</v>
      </c>
      <c r="Q271" s="18">
        <f t="shared" ca="1" si="31"/>
        <v>1.0153756215792435</v>
      </c>
      <c r="R271" s="18">
        <f t="shared" ca="1" si="31"/>
        <v>0.99483132105452066</v>
      </c>
      <c r="S271" s="18">
        <f t="shared" ca="1" si="31"/>
        <v>1.0136100108663053</v>
      </c>
      <c r="T271" s="18">
        <f t="shared" ca="1" si="40"/>
        <v>5.8631139891403782E-4</v>
      </c>
      <c r="U271" s="18">
        <f t="shared" ca="1" si="40"/>
        <v>3.6719638243277205E-4</v>
      </c>
      <c r="V271" s="18">
        <f t="shared" ca="1" si="40"/>
        <v>6.2126453306118941E-5</v>
      </c>
      <c r="W271" s="18">
        <f t="shared" ca="1" si="40"/>
        <v>1.6652459013671058E-4</v>
      </c>
      <c r="X271" s="18">
        <f t="shared" ca="1" si="41"/>
        <v>3.3954509898048325E-5</v>
      </c>
      <c r="Y271" s="18">
        <f t="shared" ca="1" si="41"/>
        <v>2.3292143328823751E-5</v>
      </c>
      <c r="Z271" s="18">
        <f t="shared" ca="1" si="41"/>
        <v>6.2367303199836258E-6</v>
      </c>
      <c r="AA271" s="18">
        <f t="shared" ca="1" si="41"/>
        <v>6.6440443680798153E-6</v>
      </c>
      <c r="AB271" s="18">
        <f t="shared" ca="1" si="42"/>
        <v>0.16087884116237094</v>
      </c>
      <c r="AC271" s="18">
        <f t="shared" ca="1" si="42"/>
        <v>0.16121156074358076</v>
      </c>
      <c r="AD271" s="18">
        <f t="shared" ca="1" si="42"/>
        <v>0.1582639591048412</v>
      </c>
      <c r="AE271" s="18">
        <f t="shared" ca="1" si="42"/>
        <v>0.16114787496229746</v>
      </c>
      <c r="AF271" s="18">
        <f t="shared" ca="1" si="43"/>
        <v>0</v>
      </c>
      <c r="AG271" s="18">
        <f t="shared" ca="1" si="43"/>
        <v>0</v>
      </c>
      <c r="AH271" s="18">
        <f t="shared" ca="1" si="43"/>
        <v>0</v>
      </c>
      <c r="AI271" s="18">
        <f t="shared" ca="1" si="43"/>
        <v>0</v>
      </c>
    </row>
    <row r="272" spans="2:35" x14ac:dyDescent="0.15">
      <c r="B272">
        <v>4.0910000000000002</v>
      </c>
      <c r="C272">
        <v>10</v>
      </c>
      <c r="D272" s="18">
        <v>0.32219999999999999</v>
      </c>
      <c r="E272" s="18">
        <v>-0.19550000000000001</v>
      </c>
      <c r="F272" s="18">
        <v>1.853</v>
      </c>
      <c r="G272" s="18">
        <v>9.5089999999999994E-2</v>
      </c>
      <c r="H272" s="18">
        <v>-1.034</v>
      </c>
      <c r="I272" s="18">
        <v>2.6150000000000002</v>
      </c>
      <c r="J272" s="18">
        <v>0.32300000000000001</v>
      </c>
      <c r="K272" s="18">
        <v>-0.69610000000000005</v>
      </c>
      <c r="L272" s="18">
        <v>3.8519999999999999</v>
      </c>
      <c r="M272" s="18">
        <v>3.916E-2</v>
      </c>
      <c r="O272" s="18">
        <f t="shared" si="30"/>
        <v>566.08000000000004</v>
      </c>
      <c r="P272" s="18">
        <f t="shared" ca="1" si="31"/>
        <v>1.0149577666001453</v>
      </c>
      <c r="Q272" s="18">
        <f t="shared" ca="1" si="31"/>
        <v>1.0151027346231611</v>
      </c>
      <c r="R272" s="18">
        <f t="shared" ca="1" si="31"/>
        <v>0.99617331332275838</v>
      </c>
      <c r="S272" s="18">
        <f t="shared" ca="1" si="31"/>
        <v>1.0202579506612701</v>
      </c>
      <c r="T272" s="18">
        <f t="shared" ca="1" si="40"/>
        <v>5.2227256325391123E-4</v>
      </c>
      <c r="U272" s="18">
        <f t="shared" ca="1" si="40"/>
        <v>2.4317480758909922E-4</v>
      </c>
      <c r="V272" s="18">
        <f t="shared" ca="1" si="40"/>
        <v>3.7644649920016392E-5</v>
      </c>
      <c r="W272" s="18">
        <f t="shared" ca="1" si="40"/>
        <v>1.1553319239875889E-4</v>
      </c>
      <c r="X272" s="18">
        <f t="shared" ca="1" si="41"/>
        <v>3.1613273736618337E-5</v>
      </c>
      <c r="Y272" s="18">
        <f t="shared" ca="1" si="41"/>
        <v>1.8008436220292003E-5</v>
      </c>
      <c r="Z272" s="18">
        <f t="shared" ca="1" si="41"/>
        <v>5.8071494435000185E-6</v>
      </c>
      <c r="AA272" s="18">
        <f t="shared" ca="1" si="41"/>
        <v>6.5350360633841957E-6</v>
      </c>
      <c r="AB272" s="18">
        <f t="shared" ca="1" si="42"/>
        <v>0.16098165974693279</v>
      </c>
      <c r="AC272" s="18">
        <f t="shared" ca="1" si="42"/>
        <v>0.16129743471756716</v>
      </c>
      <c r="AD272" s="18">
        <f t="shared" ca="1" si="42"/>
        <v>0.15850245519218492</v>
      </c>
      <c r="AE272" s="18">
        <f t="shared" ca="1" si="42"/>
        <v>0.16225702784808607</v>
      </c>
      <c r="AF272" s="18">
        <f t="shared" ca="1" si="43"/>
        <v>0</v>
      </c>
      <c r="AG272" s="18">
        <f t="shared" ca="1" si="43"/>
        <v>0</v>
      </c>
      <c r="AH272" s="18">
        <f t="shared" ca="1" si="43"/>
        <v>0</v>
      </c>
      <c r="AI272" s="18">
        <f t="shared" ca="1" si="43"/>
        <v>0</v>
      </c>
    </row>
    <row r="273" spans="2:35" x14ac:dyDescent="0.15">
      <c r="B273">
        <v>4.0910000000000002</v>
      </c>
      <c r="C273">
        <v>15</v>
      </c>
      <c r="D273" s="18">
        <v>0.74529999999999996</v>
      </c>
      <c r="E273" s="18">
        <v>0.7208</v>
      </c>
      <c r="F273" s="18">
        <v>2.1070000000000002</v>
      </c>
      <c r="G273" s="18">
        <v>8.0390000000000003E-2</v>
      </c>
      <c r="H273" s="18">
        <v>-1.9039999999999999</v>
      </c>
      <c r="I273" s="18">
        <v>1.978</v>
      </c>
      <c r="J273" s="18">
        <v>0.18279999999999999</v>
      </c>
      <c r="K273" s="18">
        <v>-1.1779999999999999</v>
      </c>
      <c r="L273" s="18">
        <v>3.5419999999999998</v>
      </c>
      <c r="M273" s="18">
        <v>0.2959</v>
      </c>
      <c r="O273" s="18">
        <f t="shared" si="30"/>
        <v>712.65</v>
      </c>
      <c r="P273" s="18">
        <f t="shared" ca="1" si="31"/>
        <v>1.014559021849345</v>
      </c>
      <c r="Q273" s="18">
        <f t="shared" ca="1" si="31"/>
        <v>1.0143960303915818</v>
      </c>
      <c r="R273" s="18">
        <f t="shared" ca="1" si="31"/>
        <v>0.99845188426682074</v>
      </c>
      <c r="S273" s="18">
        <f t="shared" ca="1" si="31"/>
        <v>1.0261509440934964</v>
      </c>
      <c r="T273" s="18">
        <f t="shared" ca="1" si="40"/>
        <v>4.7612540693601742E-4</v>
      </c>
      <c r="U273" s="18">
        <f t="shared" ca="1" si="40"/>
        <v>1.504497939266939E-4</v>
      </c>
      <c r="V273" s="18">
        <f t="shared" ca="1" si="40"/>
        <v>2.2882081007227295E-5</v>
      </c>
      <c r="W273" s="18">
        <f t="shared" ca="1" si="40"/>
        <v>9.0319896027490025E-5</v>
      </c>
      <c r="X273" s="18">
        <f t="shared" ca="1" si="41"/>
        <v>3.0860204277530614E-5</v>
      </c>
      <c r="Y273" s="18">
        <f t="shared" ca="1" si="41"/>
        <v>1.510310483221693E-5</v>
      </c>
      <c r="Z273" s="18">
        <f t="shared" ca="1" si="41"/>
        <v>6.385964853586039E-6</v>
      </c>
      <c r="AA273" s="18">
        <f t="shared" ca="1" si="41"/>
        <v>8.3043345676623357E-6</v>
      </c>
      <c r="AB273" s="18">
        <f t="shared" ca="1" si="42"/>
        <v>0.16096509777458798</v>
      </c>
      <c r="AC273" s="18">
        <f t="shared" ca="1" si="42"/>
        <v>0.16128058959085781</v>
      </c>
      <c r="AD273" s="18">
        <f t="shared" ca="1" si="42"/>
        <v>0.15887928477462071</v>
      </c>
      <c r="AE273" s="18">
        <f t="shared" ca="1" si="42"/>
        <v>0.16321837088029995</v>
      </c>
      <c r="AF273" s="18">
        <f t="shared" ca="1" si="43"/>
        <v>0</v>
      </c>
      <c r="AG273" s="18">
        <f t="shared" ca="1" si="43"/>
        <v>0</v>
      </c>
      <c r="AH273" s="18">
        <f t="shared" ca="1" si="43"/>
        <v>0</v>
      </c>
      <c r="AI273" s="18">
        <f t="shared" ca="1" si="43"/>
        <v>0</v>
      </c>
    </row>
    <row r="274" spans="2:35" x14ac:dyDescent="0.15">
      <c r="B274">
        <v>4.0910000000000002</v>
      </c>
      <c r="C274">
        <v>20</v>
      </c>
      <c r="D274" s="18">
        <v>9.3689999999999996E-2</v>
      </c>
      <c r="E274" s="18">
        <v>-0.39190000000000003</v>
      </c>
      <c r="F274" s="18">
        <v>1.3140000000000001</v>
      </c>
      <c r="G274" s="18">
        <v>4.2750000000000003E-2</v>
      </c>
      <c r="H274" s="18">
        <v>-0.4919</v>
      </c>
      <c r="I274" s="18">
        <v>2.8980000000000001</v>
      </c>
      <c r="J274" s="18">
        <v>0.1052</v>
      </c>
      <c r="K274" s="18">
        <v>-0.74309999999999998</v>
      </c>
      <c r="L274" s="18">
        <v>3.6349999999999998</v>
      </c>
      <c r="M274" s="18">
        <v>4.5280000000000001E-2</v>
      </c>
      <c r="O274" s="18">
        <f t="shared" si="30"/>
        <v>897.16</v>
      </c>
      <c r="P274" s="18">
        <f t="shared" ca="1" si="31"/>
        <v>1.0144440718955292</v>
      </c>
      <c r="Q274" s="18">
        <f t="shared" ca="1" si="31"/>
        <v>1.0141270404678271</v>
      </c>
      <c r="R274" s="18">
        <f t="shared" ca="1" si="31"/>
        <v>1.0021961004440318</v>
      </c>
      <c r="S274" s="18">
        <f t="shared" ca="1" si="31"/>
        <v>1.0307182707146434</v>
      </c>
      <c r="T274" s="18">
        <f t="shared" ca="1" si="40"/>
        <v>4.4090703314412756E-4</v>
      </c>
      <c r="U274" s="18">
        <f t="shared" ca="1" si="40"/>
        <v>8.2133738420212327E-5</v>
      </c>
      <c r="V274" s="18">
        <f t="shared" ca="1" si="40"/>
        <v>1.403081250501213E-5</v>
      </c>
      <c r="W274" s="18">
        <f t="shared" ca="1" si="40"/>
        <v>7.1787982095525315E-5</v>
      </c>
      <c r="X274" s="18">
        <f t="shared" ca="1" si="41"/>
        <v>3.1787665243644973E-5</v>
      </c>
      <c r="Y274" s="18">
        <f t="shared" ca="1" si="41"/>
        <v>1.4686727850281302E-5</v>
      </c>
      <c r="Z274" s="18">
        <f t="shared" ca="1" si="41"/>
        <v>8.1414498697929364E-6</v>
      </c>
      <c r="AA274" s="18">
        <f t="shared" ca="1" si="41"/>
        <v>1.1277351478140313E-5</v>
      </c>
      <c r="AB274" s="18">
        <f t="shared" ca="1" si="42"/>
        <v>0.16098109383405576</v>
      </c>
      <c r="AC274" s="18">
        <f t="shared" ca="1" si="42"/>
        <v>0.16130651094733878</v>
      </c>
      <c r="AD274" s="18">
        <f t="shared" ca="1" si="42"/>
        <v>0.15948229107071452</v>
      </c>
      <c r="AE274" s="18">
        <f t="shared" ca="1" si="42"/>
        <v>0.16396084238579217</v>
      </c>
      <c r="AF274" s="18">
        <f t="shared" ca="1" si="43"/>
        <v>0</v>
      </c>
      <c r="AG274" s="18">
        <f t="shared" ca="1" si="43"/>
        <v>0</v>
      </c>
      <c r="AH274" s="18">
        <f t="shared" ca="1" si="43"/>
        <v>0</v>
      </c>
      <c r="AI274" s="18">
        <f t="shared" ca="1" si="43"/>
        <v>0</v>
      </c>
    </row>
    <row r="275" spans="2:35" x14ac:dyDescent="0.15">
      <c r="B275">
        <v>9.5030000000000001</v>
      </c>
      <c r="C275">
        <v>1</v>
      </c>
      <c r="D275" s="18">
        <v>0.124</v>
      </c>
      <c r="E275" s="18">
        <v>5.718</v>
      </c>
      <c r="F275" s="18">
        <v>3.1429999999999998</v>
      </c>
      <c r="G275" s="18">
        <v>0.61150000000000004</v>
      </c>
      <c r="H275" s="18">
        <v>-4.056</v>
      </c>
      <c r="I275" s="18">
        <v>2.5609999999999999</v>
      </c>
      <c r="J275" s="18">
        <v>0.45689999999999997</v>
      </c>
      <c r="K275" s="18">
        <v>-2.48</v>
      </c>
      <c r="L275" s="18">
        <v>3.5649999999999999</v>
      </c>
      <c r="M275" s="18">
        <v>0.2702</v>
      </c>
      <c r="O275" s="18">
        <f t="shared" si="30"/>
        <v>1129.4000000000001</v>
      </c>
      <c r="P275" s="18">
        <f t="shared" ca="1" si="31"/>
        <v>1.0156601942588943</v>
      </c>
      <c r="Q275" s="18">
        <f t="shared" ca="1" si="31"/>
        <v>1.0151983818321351</v>
      </c>
      <c r="R275" s="18">
        <f t="shared" ca="1" si="31"/>
        <v>1.0078548907355431</v>
      </c>
      <c r="S275" s="18">
        <f t="shared" ca="1" si="31"/>
        <v>1.0336305734311935</v>
      </c>
      <c r="T275" s="18">
        <f t="shared" ca="1" si="40"/>
        <v>4.123540745141425E-4</v>
      </c>
      <c r="U275" s="18">
        <f t="shared" ca="1" si="40"/>
        <v>3.2654669579567155E-5</v>
      </c>
      <c r="V275" s="18">
        <f t="shared" ca="1" si="40"/>
        <v>8.7423151963029064E-6</v>
      </c>
      <c r="W275" s="18">
        <f t="shared" ca="1" si="40"/>
        <v>5.6507389780981247E-5</v>
      </c>
      <c r="X275" s="18">
        <f t="shared" ca="1" si="41"/>
        <v>3.4978815477667255E-5</v>
      </c>
      <c r="Y275" s="18">
        <f t="shared" ca="1" si="41"/>
        <v>1.7257188542365041E-5</v>
      </c>
      <c r="Z275" s="18">
        <f t="shared" ca="1" si="41"/>
        <v>1.16179479271039E-5</v>
      </c>
      <c r="AA275" s="18">
        <f t="shared" ca="1" si="41"/>
        <v>1.5858094239513565E-5</v>
      </c>
      <c r="AB275" s="18">
        <f t="shared" ca="1" si="42"/>
        <v>0.16120000752798591</v>
      </c>
      <c r="AC275" s="18">
        <f t="shared" ca="1" si="42"/>
        <v>0.16152392882935579</v>
      </c>
      <c r="AD275" s="18">
        <f t="shared" ca="1" si="42"/>
        <v>0.16038472751678037</v>
      </c>
      <c r="AE275" s="18">
        <f t="shared" ca="1" si="42"/>
        <v>0.16443504960846425</v>
      </c>
      <c r="AF275" s="18">
        <f t="shared" ca="1" si="43"/>
        <v>0</v>
      </c>
      <c r="AG275" s="18">
        <f t="shared" ca="1" si="43"/>
        <v>0</v>
      </c>
      <c r="AH275" s="18">
        <f t="shared" ca="1" si="43"/>
        <v>0</v>
      </c>
      <c r="AI275" s="18">
        <f t="shared" ca="1" si="43"/>
        <v>0</v>
      </c>
    </row>
    <row r="276" spans="2:35" x14ac:dyDescent="0.15">
      <c r="B276">
        <v>9.5030000000000001</v>
      </c>
      <c r="C276">
        <v>3</v>
      </c>
      <c r="D276" s="18">
        <v>-0.40139999999999998</v>
      </c>
      <c r="E276" s="18">
        <v>2.2799999999999998</v>
      </c>
      <c r="F276" s="18">
        <v>3.0419999999999998</v>
      </c>
      <c r="G276" s="18">
        <v>1.286</v>
      </c>
      <c r="H276" s="18">
        <v>-0.4294</v>
      </c>
      <c r="I276" s="18">
        <v>3.5070000000000001</v>
      </c>
      <c r="J276" s="18">
        <v>3.108E-2</v>
      </c>
      <c r="K276" s="18">
        <v>-2.2290000000000001</v>
      </c>
      <c r="L276" s="18">
        <v>2.8519999999999999</v>
      </c>
      <c r="M276" s="18">
        <v>0.57720000000000005</v>
      </c>
      <c r="O276" s="18">
        <f t="shared" si="30"/>
        <v>1421.9</v>
      </c>
      <c r="P276" s="18">
        <f t="shared" ca="1" si="31"/>
        <v>1.0191957676988141</v>
      </c>
      <c r="Q276" s="18">
        <f t="shared" ca="1" si="31"/>
        <v>1.0183998317659375</v>
      </c>
      <c r="R276" s="18">
        <f t="shared" ca="1" si="31"/>
        <v>1.0156377070261129</v>
      </c>
      <c r="S276" s="18">
        <f t="shared" ca="1" si="31"/>
        <v>1.0348784704233696</v>
      </c>
      <c r="T276" s="18">
        <f t="shared" ca="1" si="40"/>
        <v>3.8789447610262782E-4</v>
      </c>
      <c r="U276" s="18">
        <f t="shared" ca="1" si="40"/>
        <v>0</v>
      </c>
      <c r="V276" s="18">
        <f t="shared" ca="1" si="40"/>
        <v>5.587320860535815E-6</v>
      </c>
      <c r="W276" s="18">
        <f t="shared" ca="1" si="40"/>
        <v>4.4166410302176651E-5</v>
      </c>
      <c r="X276" s="18">
        <f t="shared" ca="1" si="41"/>
        <v>4.1703174548206879E-5</v>
      </c>
      <c r="Y276" s="18">
        <f t="shared" ca="1" si="41"/>
        <v>2.4014875320242054E-5</v>
      </c>
      <c r="Z276" s="18">
        <f t="shared" ca="1" si="41"/>
        <v>1.7936980688018046E-5</v>
      </c>
      <c r="AA276" s="18">
        <f t="shared" ca="1" si="41"/>
        <v>2.2998631127545342E-5</v>
      </c>
      <c r="AB276" s="18">
        <f t="shared" ca="1" si="42"/>
        <v>0.16178044675695449</v>
      </c>
      <c r="AC276" s="18">
        <f t="shared" ca="1" si="42"/>
        <v>0.16205935239418331</v>
      </c>
      <c r="AD276" s="18">
        <f t="shared" ca="1" si="42"/>
        <v>0.1616202371621755</v>
      </c>
      <c r="AE276" s="18">
        <f t="shared" ca="1" si="42"/>
        <v>0.16463885902582936</v>
      </c>
      <c r="AF276" s="18">
        <f t="shared" ca="1" si="43"/>
        <v>0</v>
      </c>
      <c r="AG276" s="18">
        <f t="shared" ca="1" si="43"/>
        <v>0</v>
      </c>
      <c r="AH276" s="18">
        <f t="shared" ca="1" si="43"/>
        <v>0</v>
      </c>
      <c r="AI276" s="18">
        <f t="shared" ca="1" si="43"/>
        <v>0</v>
      </c>
    </row>
    <row r="277" spans="2:35" x14ac:dyDescent="0.15">
      <c r="B277">
        <v>9.5030000000000001</v>
      </c>
      <c r="C277">
        <v>5</v>
      </c>
      <c r="D277" s="18">
        <v>-5.484E-2</v>
      </c>
      <c r="E277" s="18">
        <v>0.71109999999999995</v>
      </c>
      <c r="F277" s="18">
        <v>2.1280000000000001</v>
      </c>
      <c r="G277" s="18">
        <v>0.30449999999999999</v>
      </c>
      <c r="H277" s="18">
        <v>-1.429</v>
      </c>
      <c r="I277" s="18">
        <v>2.4350000000000001</v>
      </c>
      <c r="J277" s="18">
        <v>0.34689999999999999</v>
      </c>
      <c r="K277" s="18">
        <v>-0.42449999999999999</v>
      </c>
      <c r="L277" s="18">
        <v>3.4990000000000001</v>
      </c>
      <c r="M277" s="18">
        <v>3.6659999999999998E-2</v>
      </c>
      <c r="O277" s="18">
        <f t="shared" si="30"/>
        <v>1790.1</v>
      </c>
      <c r="P277" s="18">
        <f t="shared" ca="1" si="31"/>
        <v>1.0257371509247866</v>
      </c>
      <c r="Q277" s="18">
        <f t="shared" ca="1" si="31"/>
        <v>1.0243429916167428</v>
      </c>
      <c r="R277" s="18">
        <f t="shared" ca="1" si="31"/>
        <v>1.0253705635697805</v>
      </c>
      <c r="S277" s="18">
        <f t="shared" ca="1" si="31"/>
        <v>1.0348795098539183</v>
      </c>
      <c r="T277" s="18">
        <f t="shared" ca="1" si="40"/>
        <v>3.6603973309456788E-4</v>
      </c>
      <c r="U277" s="18">
        <f t="shared" ca="1" si="40"/>
        <v>0</v>
      </c>
      <c r="V277" s="18">
        <f t="shared" ca="1" si="40"/>
        <v>3.7086613198471576E-6</v>
      </c>
      <c r="W277" s="18">
        <f t="shared" ca="1" si="40"/>
        <v>3.435350477409187E-5</v>
      </c>
      <c r="X277" s="18">
        <f t="shared" ca="1" si="41"/>
        <v>5.4225335453941057E-5</v>
      </c>
      <c r="Y277" s="18">
        <f t="shared" ca="1" si="41"/>
        <v>3.7871985020198387E-5</v>
      </c>
      <c r="Z277" s="18">
        <f t="shared" ca="1" si="41"/>
        <v>2.9101861253010141E-5</v>
      </c>
      <c r="AA277" s="18">
        <f t="shared" ca="1" si="41"/>
        <v>3.4228597186355744E-5</v>
      </c>
      <c r="AB277" s="18">
        <f t="shared" ca="1" si="42"/>
        <v>0.16283087281412875</v>
      </c>
      <c r="AC277" s="18">
        <f t="shared" ca="1" si="42"/>
        <v>0.16299137855232432</v>
      </c>
      <c r="AD277" s="18">
        <f t="shared" ca="1" si="42"/>
        <v>0.16315998317048022</v>
      </c>
      <c r="AE277" s="18">
        <f t="shared" ca="1" si="42"/>
        <v>0.16463760739580846</v>
      </c>
      <c r="AF277" s="18">
        <f t="shared" ca="1" si="43"/>
        <v>0</v>
      </c>
      <c r="AG277" s="18">
        <f t="shared" ca="1" si="43"/>
        <v>0</v>
      </c>
      <c r="AH277" s="18">
        <f t="shared" ca="1" si="43"/>
        <v>0</v>
      </c>
      <c r="AI277" s="18">
        <f t="shared" ca="1" si="43"/>
        <v>0</v>
      </c>
    </row>
    <row r="278" spans="2:35" x14ac:dyDescent="0.15">
      <c r="B278">
        <v>9.5030000000000001</v>
      </c>
      <c r="C278">
        <v>7</v>
      </c>
      <c r="D278" s="18">
        <v>0.9425</v>
      </c>
      <c r="E278" s="18">
        <v>-1.9870000000000001</v>
      </c>
      <c r="F278" s="18">
        <v>1.72</v>
      </c>
      <c r="G278" s="18">
        <v>1.4330000000000001</v>
      </c>
      <c r="H278" s="18">
        <v>0.46179999999999999</v>
      </c>
      <c r="I278" s="18">
        <v>4.5709999999999997</v>
      </c>
      <c r="J278" s="18">
        <v>0.33950000000000002</v>
      </c>
      <c r="K278" s="18">
        <v>-0.63529999999999998</v>
      </c>
      <c r="L278" s="18">
        <v>3.43</v>
      </c>
      <c r="M278" s="18">
        <v>0.1163</v>
      </c>
      <c r="O278" s="18">
        <f t="shared" si="30"/>
        <v>2253.6</v>
      </c>
      <c r="P278" s="18">
        <f t="shared" ca="1" si="31"/>
        <v>1.0354330572336656</v>
      </c>
      <c r="Q278" s="18">
        <f t="shared" ca="1" si="31"/>
        <v>1.032916525244759</v>
      </c>
      <c r="R278" s="18">
        <f t="shared" ca="1" si="31"/>
        <v>1.0364998636225398</v>
      </c>
      <c r="S278" s="18">
        <f t="shared" ca="1" si="31"/>
        <v>1.0344969373720867</v>
      </c>
      <c r="T278" s="18">
        <f t="shared" ref="T278:W293" ca="1" si="44">MAX(0,P135*(1-ABS($P$6))+T135*(1-ABS($P$6)^(X135+1))/(X135+1))</f>
        <v>3.4592064396684756E-4</v>
      </c>
      <c r="U278" s="18">
        <f t="shared" ca="1" si="44"/>
        <v>0</v>
      </c>
      <c r="V278" s="18">
        <f t="shared" ca="1" si="44"/>
        <v>2.5907066304366655E-6</v>
      </c>
      <c r="W278" s="18">
        <f t="shared" ca="1" si="44"/>
        <v>2.6633907287590029E-5</v>
      </c>
      <c r="X278" s="18">
        <f t="shared" ref="X278:AA293" ca="1" si="45">MAX(0,(P135+T135*ABS($P$6)^X135+AB135+AF135*$P$7^AJ135)*0.5*($P$7-$P$6))</f>
        <v>7.6206248586733631E-5</v>
      </c>
      <c r="Y278" s="18">
        <f t="shared" ca="1" si="45"/>
        <v>6.0320953575627842E-5</v>
      </c>
      <c r="Z278" s="18">
        <f t="shared" ca="1" si="45"/>
        <v>4.8400358340357927E-5</v>
      </c>
      <c r="AA278" s="18">
        <f t="shared" ca="1" si="45"/>
        <v>5.1987409465737943E-5</v>
      </c>
      <c r="AB278" s="18">
        <f t="shared" ref="AB278:AE293" ca="1" si="46">MAX(0,AB135*(AN135-($P$7))+AF135*(AN135^(AJ135+1)-$P$7^(AJ135+1))/(AJ135+1))</f>
        <v>0.16437216240693769</v>
      </c>
      <c r="AC278" s="18">
        <f t="shared" ca="1" si="46"/>
        <v>0.16433344984043224</v>
      </c>
      <c r="AD278" s="18">
        <f t="shared" ca="1" si="46"/>
        <v>0.16491308574463179</v>
      </c>
      <c r="AE278" s="18">
        <f t="shared" ca="1" si="46"/>
        <v>0.16456667987944115</v>
      </c>
      <c r="AF278" s="18">
        <f t="shared" ref="AF278:AI293" ca="1" si="47">IF(AN135&lt;1,MAX(0,(AB135+AF135*AN135^AJ135+AR135)*0.5*(1-AN135)),0)</f>
        <v>0</v>
      </c>
      <c r="AG278" s="18">
        <f t="shared" ca="1" si="47"/>
        <v>0</v>
      </c>
      <c r="AH278" s="18">
        <f t="shared" ca="1" si="47"/>
        <v>0</v>
      </c>
      <c r="AI278" s="18">
        <f t="shared" ca="1" si="47"/>
        <v>0</v>
      </c>
    </row>
    <row r="279" spans="2:35" x14ac:dyDescent="0.15">
      <c r="B279">
        <v>9.5030000000000001</v>
      </c>
      <c r="C279">
        <v>10</v>
      </c>
      <c r="D279" s="18">
        <v>-0.18540000000000001</v>
      </c>
      <c r="E279" s="18">
        <v>0.46289999999999998</v>
      </c>
      <c r="F279" s="18">
        <v>4.452</v>
      </c>
      <c r="G279" s="18">
        <v>1.722</v>
      </c>
      <c r="H279" s="18">
        <v>-0.71089999999999998</v>
      </c>
      <c r="I279" s="18">
        <v>2.7130000000000001</v>
      </c>
      <c r="J279" s="18">
        <v>0.21779999999999999</v>
      </c>
      <c r="K279" s="18">
        <v>-0.48559999999999998</v>
      </c>
      <c r="L279" s="18">
        <v>3.5070000000000001</v>
      </c>
      <c r="M279" s="18">
        <v>4.743E-2</v>
      </c>
      <c r="O279" s="18">
        <f t="shared" si="30"/>
        <v>2837.1</v>
      </c>
      <c r="P279" s="18">
        <f t="shared" ca="1" si="31"/>
        <v>1.0477134388410918</v>
      </c>
      <c r="Q279" s="18">
        <f t="shared" ca="1" si="31"/>
        <v>1.0437843149993091</v>
      </c>
      <c r="R279" s="18">
        <f t="shared" ca="1" si="31"/>
        <v>1.0482426867295243</v>
      </c>
      <c r="S279" s="18">
        <f t="shared" ca="1" si="31"/>
        <v>1.0348673575969078</v>
      </c>
      <c r="T279" s="18">
        <f t="shared" ca="1" si="44"/>
        <v>3.2704575840426607E-4</v>
      </c>
      <c r="U279" s="18">
        <f t="shared" ca="1" si="44"/>
        <v>0</v>
      </c>
      <c r="V279" s="18">
        <f t="shared" ca="1" si="44"/>
        <v>1.9256566278765029E-6</v>
      </c>
      <c r="W279" s="18">
        <f t="shared" ca="1" si="44"/>
        <v>2.0608379831470546E-5</v>
      </c>
      <c r="X279" s="18">
        <f t="shared" ca="1" si="45"/>
        <v>1.1299730174312945E-4</v>
      </c>
      <c r="Y279" s="18">
        <f t="shared" ca="1" si="45"/>
        <v>9.6113256757534958E-5</v>
      </c>
      <c r="Z279" s="18">
        <f t="shared" ca="1" si="45"/>
        <v>8.0780600983252783E-5</v>
      </c>
      <c r="AA279" s="18">
        <f t="shared" ca="1" si="45"/>
        <v>8.0046957993674839E-5</v>
      </c>
      <c r="AB279" s="18">
        <f t="shared" ca="1" si="46"/>
        <v>0.16630872967522053</v>
      </c>
      <c r="AC279" s="18">
        <f t="shared" ca="1" si="46"/>
        <v>0.16602731999717046</v>
      </c>
      <c r="AD279" s="18">
        <f t="shared" ca="1" si="46"/>
        <v>0.16675029889532175</v>
      </c>
      <c r="AE279" s="18">
        <f t="shared" ca="1" si="46"/>
        <v>0.16460360006817085</v>
      </c>
      <c r="AF279" s="18">
        <f t="shared" ca="1" si="47"/>
        <v>0</v>
      </c>
      <c r="AG279" s="18">
        <f t="shared" ca="1" si="47"/>
        <v>0</v>
      </c>
      <c r="AH279" s="18">
        <f t="shared" ca="1" si="47"/>
        <v>0</v>
      </c>
      <c r="AI279" s="18">
        <f t="shared" ca="1" si="47"/>
        <v>0</v>
      </c>
    </row>
    <row r="280" spans="2:35" x14ac:dyDescent="0.15">
      <c r="B280">
        <v>9.5030000000000001</v>
      </c>
      <c r="C280">
        <v>15</v>
      </c>
      <c r="D280" s="18">
        <v>-0.68140000000000001</v>
      </c>
      <c r="E280" s="18">
        <v>-1.147</v>
      </c>
      <c r="F280" s="18">
        <v>2.9649999999999999</v>
      </c>
      <c r="G280" s="18">
        <v>0.32429999999999998</v>
      </c>
      <c r="H280" s="18">
        <v>0.68759999999999999</v>
      </c>
      <c r="I280" s="18">
        <v>1.8240000000000001</v>
      </c>
      <c r="J280" s="18">
        <v>0.14960000000000001</v>
      </c>
      <c r="K280" s="18">
        <v>-0.129</v>
      </c>
      <c r="L280" s="18">
        <v>3.6379999999999999</v>
      </c>
      <c r="M280" s="18">
        <v>6.905E-2</v>
      </c>
      <c r="O280" s="18">
        <f t="shared" si="30"/>
        <v>3571.7</v>
      </c>
      <c r="P280" s="18">
        <f t="shared" ca="1" si="31"/>
        <v>1.0612211571427268</v>
      </c>
      <c r="Q280" s="18">
        <f t="shared" ca="1" si="31"/>
        <v>1.0561750440483424</v>
      </c>
      <c r="R280" s="18">
        <f t="shared" ca="1" si="31"/>
        <v>1.0597926777676017</v>
      </c>
      <c r="S280" s="18">
        <f t="shared" ca="1" si="31"/>
        <v>1.037063143264036</v>
      </c>
      <c r="T280" s="18">
        <f t="shared" ca="1" si="44"/>
        <v>3.0914419055739622E-4</v>
      </c>
      <c r="U280" s="18">
        <f t="shared" ca="1" si="44"/>
        <v>0</v>
      </c>
      <c r="V280" s="18">
        <f t="shared" ca="1" si="44"/>
        <v>1.530116884813741E-6</v>
      </c>
      <c r="W280" s="18">
        <f t="shared" ca="1" si="44"/>
        <v>1.5932528802321175E-5</v>
      </c>
      <c r="X280" s="18">
        <f t="shared" ca="1" si="45"/>
        <v>1.714673758662432E-4</v>
      </c>
      <c r="Y280" s="18">
        <f t="shared" ca="1" si="45"/>
        <v>1.5191001906405529E-4</v>
      </c>
      <c r="Z280" s="18">
        <f t="shared" ca="1" si="45"/>
        <v>1.3302425516566096E-4</v>
      </c>
      <c r="AA280" s="18">
        <f t="shared" ca="1" si="45"/>
        <v>1.2394261623447289E-4</v>
      </c>
      <c r="AB280" s="18">
        <f t="shared" ca="1" si="46"/>
        <v>0.16841798130654237</v>
      </c>
      <c r="AC280" s="18">
        <f t="shared" ca="1" si="46"/>
        <v>0.16794356901152993</v>
      </c>
      <c r="AD280" s="18">
        <f t="shared" ca="1" si="46"/>
        <v>0.16853668894725954</v>
      </c>
      <c r="AE280" s="18">
        <f t="shared" ca="1" si="46"/>
        <v>0.16491385040385295</v>
      </c>
      <c r="AF280" s="18">
        <f t="shared" ca="1" si="47"/>
        <v>0</v>
      </c>
      <c r="AG280" s="18">
        <f t="shared" ca="1" si="47"/>
        <v>0</v>
      </c>
      <c r="AH280" s="18">
        <f t="shared" ca="1" si="47"/>
        <v>0</v>
      </c>
      <c r="AI280" s="18">
        <f t="shared" ca="1" si="47"/>
        <v>0</v>
      </c>
    </row>
    <row r="281" spans="2:35" x14ac:dyDescent="0.15">
      <c r="B281">
        <v>9.5030000000000001</v>
      </c>
      <c r="C281">
        <v>20</v>
      </c>
      <c r="D281" s="18">
        <v>-0.42299999999999999</v>
      </c>
      <c r="E281" s="18">
        <v>3.4569999999999999</v>
      </c>
      <c r="F281" s="18">
        <v>1.931</v>
      </c>
      <c r="G281" s="18">
        <v>0.20799999999999999</v>
      </c>
      <c r="H281" s="18">
        <v>-3.944</v>
      </c>
      <c r="I281" s="18">
        <v>2.0489999999999999</v>
      </c>
      <c r="J281" s="18">
        <v>0.35320000000000001</v>
      </c>
      <c r="K281" s="18">
        <v>-0.36049999999999999</v>
      </c>
      <c r="L281" s="18">
        <v>3.5089999999999999</v>
      </c>
      <c r="M281" s="18">
        <v>3.3980000000000003E-2</v>
      </c>
      <c r="O281" s="18">
        <f t="shared" si="30"/>
        <v>4496.5</v>
      </c>
      <c r="P281" s="18">
        <f t="shared" ca="1" si="31"/>
        <v>1.0739038892817658</v>
      </c>
      <c r="Q281" s="18">
        <f t="shared" ca="1" si="31"/>
        <v>1.0688434423359157</v>
      </c>
      <c r="R281" s="18">
        <f t="shared" ca="1" si="31"/>
        <v>1.0703626295670845</v>
      </c>
      <c r="S281" s="18">
        <f t="shared" ca="1" si="31"/>
        <v>1.0416935225409756</v>
      </c>
      <c r="T281" s="18">
        <f t="shared" ca="1" si="44"/>
        <v>2.9207147518827369E-4</v>
      </c>
      <c r="U281" s="18">
        <f t="shared" ca="1" si="44"/>
        <v>0</v>
      </c>
      <c r="V281" s="18">
        <f t="shared" ca="1" si="44"/>
        <v>1.2949139086973871E-6</v>
      </c>
      <c r="W281" s="18">
        <f t="shared" ca="1" si="44"/>
        <v>1.232016222141908E-5</v>
      </c>
      <c r="X281" s="18">
        <f t="shared" ca="1" si="45"/>
        <v>2.5889615454758778E-4</v>
      </c>
      <c r="Y281" s="18">
        <f t="shared" ca="1" si="45"/>
        <v>2.3622987110420379E-4</v>
      </c>
      <c r="Z281" s="18">
        <f t="shared" ca="1" si="45"/>
        <v>2.133398980897536E-4</v>
      </c>
      <c r="AA281" s="18">
        <f t="shared" ca="1" si="45"/>
        <v>1.9112868537082004E-4</v>
      </c>
      <c r="AB281" s="18">
        <f t="shared" ca="1" si="46"/>
        <v>0.17036614475506867</v>
      </c>
      <c r="AC281" s="18">
        <f t="shared" ca="1" si="46"/>
        <v>0.16987548736801397</v>
      </c>
      <c r="AD281" s="18">
        <f t="shared" ca="1" si="46"/>
        <v>0.17013886858444233</v>
      </c>
      <c r="AE281" s="18">
        <f t="shared" ca="1" si="46"/>
        <v>0.16558722445161272</v>
      </c>
      <c r="AF281" s="18">
        <f t="shared" ca="1" si="47"/>
        <v>0</v>
      </c>
      <c r="AG281" s="18">
        <f t="shared" ca="1" si="47"/>
        <v>0</v>
      </c>
      <c r="AH281" s="18">
        <f t="shared" ca="1" si="47"/>
        <v>0</v>
      </c>
      <c r="AI281" s="18">
        <f t="shared" ca="1" si="47"/>
        <v>0</v>
      </c>
    </row>
    <row r="282" spans="2:35" x14ac:dyDescent="0.15">
      <c r="B282">
        <v>17.103000000000002</v>
      </c>
      <c r="C282">
        <v>1</v>
      </c>
      <c r="D282" s="18">
        <v>0.499</v>
      </c>
      <c r="E282" s="18">
        <v>-0.4173</v>
      </c>
      <c r="F282" s="18">
        <v>1.63</v>
      </c>
      <c r="G282" s="18">
        <v>6.4869999999999997E-2</v>
      </c>
      <c r="H282" s="18">
        <v>-0.88660000000000005</v>
      </c>
      <c r="I282" s="18">
        <v>2.468</v>
      </c>
      <c r="J282" s="18">
        <v>0.33019999999999999</v>
      </c>
      <c r="K282" s="18">
        <v>-0.28170000000000001</v>
      </c>
      <c r="L282" s="18">
        <v>3.42</v>
      </c>
      <c r="M282" s="18">
        <v>3.3529999999999997E-2</v>
      </c>
      <c r="O282" s="18">
        <f t="shared" si="30"/>
        <v>5660.8</v>
      </c>
      <c r="P282" s="18">
        <f t="shared" ca="1" si="31"/>
        <v>1.0832881920147495</v>
      </c>
      <c r="Q282" s="18">
        <f t="shared" ca="1" si="31"/>
        <v>1.0799032518097611</v>
      </c>
      <c r="R282" s="18">
        <f t="shared" ca="1" si="31"/>
        <v>1.0789479855023729</v>
      </c>
      <c r="S282" s="18">
        <f t="shared" ca="1" si="31"/>
        <v>1.0485830887838055</v>
      </c>
      <c r="T282" s="18">
        <f t="shared" ca="1" si="44"/>
        <v>2.7575093175294044E-4</v>
      </c>
      <c r="U282" s="18">
        <f t="shared" ca="1" si="44"/>
        <v>0</v>
      </c>
      <c r="V282" s="18">
        <f t="shared" ca="1" si="44"/>
        <v>1.1550609653413618E-6</v>
      </c>
      <c r="W282" s="18">
        <f t="shared" ca="1" si="44"/>
        <v>9.5386235623082109E-6</v>
      </c>
      <c r="X282" s="18">
        <f t="shared" ca="1" si="45"/>
        <v>3.807348859007399E-4</v>
      </c>
      <c r="Y282" s="18">
        <f t="shared" ca="1" si="45"/>
        <v>3.5796751482133378E-4</v>
      </c>
      <c r="Z282" s="18">
        <f t="shared" ca="1" si="45"/>
        <v>3.2959028032704808E-4</v>
      </c>
      <c r="AA282" s="18">
        <f t="shared" ca="1" si="45"/>
        <v>2.9033484686865588E-4</v>
      </c>
      <c r="AB282" s="18">
        <f t="shared" ca="1" si="46"/>
        <v>0.17175418473457596</v>
      </c>
      <c r="AC282" s="18">
        <f t="shared" ca="1" si="46"/>
        <v>0.17151397307171393</v>
      </c>
      <c r="AD282" s="18">
        <f t="shared" ca="1" si="46"/>
        <v>0.17138915989045289</v>
      </c>
      <c r="AE282" s="18">
        <f t="shared" ca="1" si="46"/>
        <v>0.16658730835207947</v>
      </c>
      <c r="AF282" s="18">
        <f t="shared" ca="1" si="47"/>
        <v>0</v>
      </c>
      <c r="AG282" s="18">
        <f t="shared" ca="1" si="47"/>
        <v>0</v>
      </c>
      <c r="AH282" s="18">
        <f t="shared" ca="1" si="47"/>
        <v>0</v>
      </c>
      <c r="AI282" s="18">
        <f t="shared" ca="1" si="47"/>
        <v>0</v>
      </c>
    </row>
    <row r="283" spans="2:35" x14ac:dyDescent="0.15">
      <c r="B283">
        <v>17.103000000000002</v>
      </c>
      <c r="C283">
        <v>3</v>
      </c>
      <c r="D283" s="18">
        <v>0.1166</v>
      </c>
      <c r="E283" s="18">
        <v>0.63880000000000003</v>
      </c>
      <c r="F283" s="18">
        <v>3.14</v>
      </c>
      <c r="G283" s="18">
        <v>1.341</v>
      </c>
      <c r="H283" s="18">
        <v>-1.3879999999999999</v>
      </c>
      <c r="I283" s="18">
        <v>2.4849999999999999</v>
      </c>
      <c r="J283" s="18">
        <v>0.41399999999999998</v>
      </c>
      <c r="K283" s="18">
        <v>-0.18049999999999999</v>
      </c>
      <c r="L283" s="18">
        <v>3.4359999999999999</v>
      </c>
      <c r="M283" s="18">
        <v>3.3520000000000001E-2</v>
      </c>
      <c r="O283" s="18">
        <f t="shared" si="30"/>
        <v>7126.5</v>
      </c>
      <c r="P283" s="18">
        <f t="shared" ca="1" si="31"/>
        <v>1.086899017043172</v>
      </c>
      <c r="Q283" s="18">
        <f t="shared" ca="1" si="31"/>
        <v>1.0866391497490482</v>
      </c>
      <c r="R283" s="18">
        <f t="shared" ca="1" si="31"/>
        <v>1.0840141048971048</v>
      </c>
      <c r="S283" s="18">
        <f t="shared" ca="1" si="31"/>
        <v>1.0566222420641269</v>
      </c>
      <c r="T283" s="18">
        <f t="shared" ca="1" si="44"/>
        <v>2.6014449102227711E-4</v>
      </c>
      <c r="U283" s="18">
        <f t="shared" ca="1" si="44"/>
        <v>0</v>
      </c>
      <c r="V283" s="18">
        <f t="shared" ca="1" si="44"/>
        <v>1.0719150096844638E-6</v>
      </c>
      <c r="W283" s="18">
        <f t="shared" ca="1" si="44"/>
        <v>7.4024691231740947E-6</v>
      </c>
      <c r="X283" s="18">
        <f t="shared" ca="1" si="45"/>
        <v>5.376535427936525E-4</v>
      </c>
      <c r="Y283" s="18">
        <f t="shared" ca="1" si="45"/>
        <v>5.2191556872229785E-4</v>
      </c>
      <c r="Z283" s="18">
        <f t="shared" ca="1" si="45"/>
        <v>4.8523987092684263E-4</v>
      </c>
      <c r="AA283" s="18">
        <f t="shared" ca="1" si="45"/>
        <v>4.2940342664133312E-4</v>
      </c>
      <c r="AB283" s="18">
        <f t="shared" ca="1" si="46"/>
        <v>0.17218755317032711</v>
      </c>
      <c r="AC283" s="18">
        <f t="shared" ca="1" si="46"/>
        <v>0.17242207647101301</v>
      </c>
      <c r="AD283" s="18">
        <f t="shared" ca="1" si="46"/>
        <v>0.17203989138977407</v>
      </c>
      <c r="AE283" s="18">
        <f t="shared" ca="1" si="46"/>
        <v>0.16772984690958248</v>
      </c>
      <c r="AF283" s="18">
        <f t="shared" ca="1" si="47"/>
        <v>0</v>
      </c>
      <c r="AG283" s="18">
        <f t="shared" ca="1" si="47"/>
        <v>0</v>
      </c>
      <c r="AH283" s="18">
        <f t="shared" ca="1" si="47"/>
        <v>0</v>
      </c>
      <c r="AI283" s="18">
        <f t="shared" ca="1" si="47"/>
        <v>0</v>
      </c>
    </row>
    <row r="284" spans="2:35" x14ac:dyDescent="0.15">
      <c r="B284">
        <v>17.103000000000002</v>
      </c>
      <c r="C284">
        <v>5</v>
      </c>
      <c r="D284" s="18">
        <v>-8.8239999999999999E-2</v>
      </c>
      <c r="E284" s="18">
        <v>-0.3775</v>
      </c>
      <c r="F284" s="18">
        <v>2.7349999999999999</v>
      </c>
      <c r="G284" s="18">
        <v>0.12590000000000001</v>
      </c>
      <c r="H284" s="18">
        <v>-1.159</v>
      </c>
      <c r="I284" s="18">
        <v>2.871</v>
      </c>
      <c r="J284" s="18">
        <v>0.51600000000000001</v>
      </c>
      <c r="K284" s="18">
        <v>0.73570000000000002</v>
      </c>
      <c r="L284" s="18">
        <v>3.02</v>
      </c>
      <c r="M284" s="18">
        <v>1.4330000000000001</v>
      </c>
      <c r="O284" s="18">
        <f t="shared" si="30"/>
        <v>8971.7000000000007</v>
      </c>
      <c r="P284" s="18">
        <f t="shared" ca="1" si="31"/>
        <v>1.0827455809624968</v>
      </c>
      <c r="Q284" s="18">
        <f t="shared" ca="1" si="31"/>
        <v>1.0857753622690269</v>
      </c>
      <c r="R284" s="18">
        <f t="shared" ca="1" si="31"/>
        <v>1.0835682525502626</v>
      </c>
      <c r="S284" s="18">
        <f t="shared" ca="1" si="31"/>
        <v>1.0638289474318308</v>
      </c>
      <c r="T284" s="18">
        <f t="shared" ca="1" si="44"/>
        <v>2.4522997755314885E-4</v>
      </c>
      <c r="U284" s="18">
        <f t="shared" ca="1" si="44"/>
        <v>0</v>
      </c>
      <c r="V284" s="18">
        <f t="shared" ca="1" si="44"/>
        <v>1.0224813343053363E-6</v>
      </c>
      <c r="W284" s="18">
        <f t="shared" ca="1" si="44"/>
        <v>5.7650778872492293E-6</v>
      </c>
      <c r="X284" s="18">
        <f t="shared" ca="1" si="45"/>
        <v>7.2319603458789131E-4</v>
      </c>
      <c r="Y284" s="18">
        <f t="shared" ca="1" si="45"/>
        <v>7.2180661757809215E-4</v>
      </c>
      <c r="Z284" s="18">
        <f t="shared" ca="1" si="45"/>
        <v>6.7415440618404055E-4</v>
      </c>
      <c r="AA284" s="18">
        <f t="shared" ca="1" si="45"/>
        <v>6.1137306246499771E-4</v>
      </c>
      <c r="AB284" s="18">
        <f t="shared" ca="1" si="46"/>
        <v>0.17135588530894633</v>
      </c>
      <c r="AC284" s="18">
        <f t="shared" ca="1" si="46"/>
        <v>0.17208470937493092</v>
      </c>
      <c r="AD284" s="18">
        <f t="shared" ca="1" si="46"/>
        <v>0.17178006668330317</v>
      </c>
      <c r="AE284" s="18">
        <f t="shared" ca="1" si="46"/>
        <v>0.16869649744767171</v>
      </c>
      <c r="AF284" s="18">
        <f t="shared" ca="1" si="47"/>
        <v>0</v>
      </c>
      <c r="AG284" s="18">
        <f t="shared" ca="1" si="47"/>
        <v>0</v>
      </c>
      <c r="AH284" s="18">
        <f t="shared" ca="1" si="47"/>
        <v>0</v>
      </c>
      <c r="AI284" s="18">
        <f t="shared" ca="1" si="47"/>
        <v>0</v>
      </c>
    </row>
    <row r="285" spans="2:35" x14ac:dyDescent="0.15">
      <c r="B285">
        <v>17.103000000000002</v>
      </c>
      <c r="C285">
        <v>7</v>
      </c>
      <c r="D285" s="18">
        <v>0.3851</v>
      </c>
      <c r="E285" s="18">
        <v>0.61709999999999998</v>
      </c>
      <c r="F285" s="18">
        <v>1.968</v>
      </c>
      <c r="G285" s="18">
        <v>1.3740000000000001</v>
      </c>
      <c r="H285" s="18">
        <v>-1.2470000000000001</v>
      </c>
      <c r="I285" s="18">
        <v>1.784</v>
      </c>
      <c r="J285" s="18">
        <v>0.4461</v>
      </c>
      <c r="K285" s="18">
        <v>-0.79690000000000005</v>
      </c>
      <c r="L285" s="18">
        <v>3.15</v>
      </c>
      <c r="M285" s="18">
        <v>0.25540000000000002</v>
      </c>
      <c r="O285" s="18">
        <f t="shared" si="30"/>
        <v>11294</v>
      </c>
      <c r="P285" s="18">
        <f t="shared" ca="1" si="31"/>
        <v>1.0697434078215411</v>
      </c>
      <c r="Q285" s="18">
        <f t="shared" ca="1" si="31"/>
        <v>1.0746069359791852</v>
      </c>
      <c r="R285" s="18">
        <f t="shared" ca="1" si="31"/>
        <v>1.0758273709613386</v>
      </c>
      <c r="S285" s="18">
        <f t="shared" ca="1" si="31"/>
        <v>1.0676129167512973</v>
      </c>
      <c r="T285" s="18">
        <f t="shared" ca="1" si="44"/>
        <v>2.3099727615452431E-4</v>
      </c>
      <c r="U285" s="18">
        <f t="shared" ca="1" si="44"/>
        <v>0</v>
      </c>
      <c r="V285" s="18">
        <f t="shared" ca="1" si="44"/>
        <v>9.9309724045722353E-7</v>
      </c>
      <c r="W285" s="18">
        <f t="shared" ca="1" si="44"/>
        <v>4.5121642165936079E-6</v>
      </c>
      <c r="X285" s="18">
        <f t="shared" ca="1" si="45"/>
        <v>9.2326639118056825E-4</v>
      </c>
      <c r="Y285" s="18">
        <f t="shared" ca="1" si="45"/>
        <v>9.3660428338157662E-4</v>
      </c>
      <c r="Z285" s="18">
        <f t="shared" ca="1" si="45"/>
        <v>8.7857489594890385E-4</v>
      </c>
      <c r="AA285" s="18">
        <f t="shared" ca="1" si="45"/>
        <v>8.2959718777600867E-4</v>
      </c>
      <c r="AB285" s="18">
        <f t="shared" ca="1" si="46"/>
        <v>0.16910068752743249</v>
      </c>
      <c r="AC285" s="18">
        <f t="shared" ca="1" si="46"/>
        <v>0.17009240145854165</v>
      </c>
      <c r="AD285" s="18">
        <f t="shared" ca="1" si="46"/>
        <v>0.17034367600886588</v>
      </c>
      <c r="AE285" s="18">
        <f t="shared" ca="1" si="46"/>
        <v>0.16908176365773253</v>
      </c>
      <c r="AF285" s="18">
        <f t="shared" ca="1" si="47"/>
        <v>0</v>
      </c>
      <c r="AG285" s="18">
        <f t="shared" ca="1" si="47"/>
        <v>0</v>
      </c>
      <c r="AH285" s="18">
        <f t="shared" ca="1" si="47"/>
        <v>0</v>
      </c>
      <c r="AI285" s="18">
        <f t="shared" ca="1" si="47"/>
        <v>0</v>
      </c>
    </row>
    <row r="286" spans="2:35" x14ac:dyDescent="0.15">
      <c r="B286">
        <v>17.103000000000002</v>
      </c>
      <c r="C286">
        <v>10</v>
      </c>
      <c r="D286" s="18">
        <v>0.24510000000000001</v>
      </c>
      <c r="E286" s="18">
        <v>-1.079</v>
      </c>
      <c r="F286" s="18">
        <v>2.7709999999999999</v>
      </c>
      <c r="G286" s="18">
        <v>0.33110000000000001</v>
      </c>
      <c r="H286" s="18">
        <v>-0.30609999999999998</v>
      </c>
      <c r="I286" s="18">
        <v>1.6080000000000001</v>
      </c>
      <c r="J286" s="18">
        <v>4.2720000000000001E-2</v>
      </c>
      <c r="K286" s="18">
        <v>0.1168</v>
      </c>
      <c r="L286" s="18">
        <v>1.3180000000000001</v>
      </c>
      <c r="M286" s="18">
        <v>2.4340000000000002</v>
      </c>
      <c r="O286" s="18">
        <f t="shared" si="30"/>
        <v>14219</v>
      </c>
      <c r="P286" s="18">
        <f t="shared" ca="1" si="31"/>
        <v>1.0479347397997982</v>
      </c>
      <c r="Q286" s="18">
        <f t="shared" ca="1" si="31"/>
        <v>1.0524657749937838</v>
      </c>
      <c r="R286" s="18">
        <f t="shared" ca="1" si="31"/>
        <v>1.0600650349661664</v>
      </c>
      <c r="S286" s="18">
        <f t="shared" ca="1" si="31"/>
        <v>1.0652268106522176</v>
      </c>
      <c r="T286" s="18">
        <f t="shared" ca="1" si="44"/>
        <v>2.1742476224994906E-4</v>
      </c>
      <c r="U286" s="18">
        <f t="shared" ca="1" si="44"/>
        <v>0</v>
      </c>
      <c r="V286" s="18">
        <f t="shared" ca="1" si="44"/>
        <v>9.7561898818134857E-7</v>
      </c>
      <c r="W286" s="18">
        <f t="shared" ca="1" si="44"/>
        <v>3.5538836212214984E-6</v>
      </c>
      <c r="X286" s="18">
        <f t="shared" ca="1" si="45"/>
        <v>1.1184789201400828E-3</v>
      </c>
      <c r="Y286" s="18">
        <f t="shared" ca="1" si="45"/>
        <v>1.1376119688566654E-3</v>
      </c>
      <c r="Z286" s="18">
        <f t="shared" ca="1" si="45"/>
        <v>1.0746974194018617E-3</v>
      </c>
      <c r="AA286" s="18">
        <f t="shared" ca="1" si="45"/>
        <v>1.0649803688086077E-3</v>
      </c>
      <c r="AB286" s="18">
        <f t="shared" ca="1" si="46"/>
        <v>0.16544809019446699</v>
      </c>
      <c r="AC286" s="18">
        <f t="shared" ca="1" si="46"/>
        <v>0.16636751855644652</v>
      </c>
      <c r="AD286" s="18">
        <f t="shared" ca="1" si="46"/>
        <v>0.16763891727535823</v>
      </c>
      <c r="AE286" s="18">
        <f t="shared" ca="1" si="46"/>
        <v>0.16846757817688501</v>
      </c>
      <c r="AF286" s="18">
        <f t="shared" ca="1" si="47"/>
        <v>0</v>
      </c>
      <c r="AG286" s="18">
        <f t="shared" ca="1" si="47"/>
        <v>0</v>
      </c>
      <c r="AH286" s="18">
        <f t="shared" ca="1" si="47"/>
        <v>0</v>
      </c>
      <c r="AI286" s="18">
        <f t="shared" ca="1" si="47"/>
        <v>0</v>
      </c>
    </row>
    <row r="287" spans="2:35" x14ac:dyDescent="0.15">
      <c r="B287">
        <v>17.103000000000002</v>
      </c>
      <c r="C287">
        <v>15</v>
      </c>
      <c r="D287" s="18">
        <v>0.6079</v>
      </c>
      <c r="E287" s="18">
        <v>-0.84079999999999999</v>
      </c>
      <c r="F287" s="18">
        <v>1.774</v>
      </c>
      <c r="G287" s="18">
        <v>0.14299999999999999</v>
      </c>
      <c r="H287" s="18">
        <v>-0.7319</v>
      </c>
      <c r="I287" s="18">
        <v>2.851</v>
      </c>
      <c r="J287" s="18">
        <v>0.20050000000000001</v>
      </c>
      <c r="K287" s="18">
        <v>-0.5504</v>
      </c>
      <c r="L287" s="18">
        <v>3.4089999999999998</v>
      </c>
      <c r="M287" s="18">
        <v>3.0249999999999999E-2</v>
      </c>
      <c r="O287" s="18">
        <f t="shared" si="30"/>
        <v>17901</v>
      </c>
      <c r="P287" s="18">
        <f t="shared" ca="1" si="31"/>
        <v>1.0185577236248551</v>
      </c>
      <c r="Q287" s="18">
        <f t="shared" ca="1" si="31"/>
        <v>1.0213713683564574</v>
      </c>
      <c r="R287" s="18">
        <f t="shared" ca="1" si="31"/>
        <v>1.0370204832471894</v>
      </c>
      <c r="S287" s="18">
        <f t="shared" ca="1" si="31"/>
        <v>1.054338671202121</v>
      </c>
      <c r="T287" s="18">
        <f t="shared" ca="1" si="44"/>
        <v>2.0450928132328689E-4</v>
      </c>
      <c r="U287" s="18">
        <f t="shared" ca="1" si="44"/>
        <v>0</v>
      </c>
      <c r="V287" s="18">
        <f t="shared" ca="1" si="44"/>
        <v>1.0072081081363844E-6</v>
      </c>
      <c r="W287" s="18">
        <f t="shared" ca="1" si="44"/>
        <v>2.8220966169010716E-6</v>
      </c>
      <c r="X287" s="18">
        <f t="shared" ca="1" si="45"/>
        <v>1.2878883957265505E-3</v>
      </c>
      <c r="Y287" s="18">
        <f t="shared" ca="1" si="45"/>
        <v>1.3017709955025865E-3</v>
      </c>
      <c r="Z287" s="18">
        <f t="shared" ca="1" si="45"/>
        <v>1.2419322373467807E-3</v>
      </c>
      <c r="AA287" s="18">
        <f t="shared" ca="1" si="45"/>
        <v>1.2873649940272991E-3</v>
      </c>
      <c r="AB287" s="18">
        <f t="shared" ca="1" si="46"/>
        <v>0.16061609886227443</v>
      </c>
      <c r="AC287" s="18">
        <f t="shared" ca="1" si="46"/>
        <v>0.16125453101096066</v>
      </c>
      <c r="AD287" s="18">
        <f t="shared" ca="1" si="46"/>
        <v>0.16380399655088132</v>
      </c>
      <c r="AE287" s="18">
        <f t="shared" ca="1" si="46"/>
        <v>0.16651302412411392</v>
      </c>
      <c r="AF287" s="18">
        <f t="shared" ca="1" si="47"/>
        <v>0</v>
      </c>
      <c r="AG287" s="18">
        <f t="shared" ca="1" si="47"/>
        <v>0</v>
      </c>
      <c r="AH287" s="18">
        <f t="shared" ca="1" si="47"/>
        <v>0</v>
      </c>
      <c r="AI287" s="18">
        <f t="shared" ca="1" si="47"/>
        <v>0</v>
      </c>
    </row>
    <row r="288" spans="2:35" x14ac:dyDescent="0.15">
      <c r="B288">
        <v>17.103000000000002</v>
      </c>
      <c r="C288">
        <v>20</v>
      </c>
      <c r="D288" s="18">
        <v>0.41660000000000003</v>
      </c>
      <c r="E288" s="18">
        <v>-0.90590000000000004</v>
      </c>
      <c r="F288" s="18">
        <v>2.6960000000000002</v>
      </c>
      <c r="G288" s="18">
        <v>0.2772</v>
      </c>
      <c r="H288" s="18">
        <v>-0.49330000000000002</v>
      </c>
      <c r="I288" s="18">
        <v>1.8939999999999999</v>
      </c>
      <c r="J288" s="18">
        <v>7.2840000000000002E-2</v>
      </c>
      <c r="K288" s="18">
        <v>-0.97260000000000002</v>
      </c>
      <c r="L288" s="18">
        <v>3.42</v>
      </c>
      <c r="M288" s="18">
        <v>3.0530000000000002E-2</v>
      </c>
      <c r="O288" s="18">
        <f t="shared" si="30"/>
        <v>22536</v>
      </c>
      <c r="P288" s="18">
        <f t="shared" ca="1" si="31"/>
        <v>0.98392746604404324</v>
      </c>
      <c r="Q288" s="18">
        <f t="shared" ca="1" si="31"/>
        <v>0.98527682725769283</v>
      </c>
      <c r="R288" s="18">
        <f t="shared" ca="1" si="31"/>
        <v>1.0085644150289852</v>
      </c>
      <c r="S288" s="18">
        <f t="shared" ca="1" si="31"/>
        <v>1.0336393360095679</v>
      </c>
      <c r="T288" s="18">
        <f t="shared" ca="1" si="44"/>
        <v>1.9223661136991426E-4</v>
      </c>
      <c r="U288" s="18">
        <f t="shared" ca="1" si="44"/>
        <v>0</v>
      </c>
      <c r="V288" s="18">
        <f t="shared" ca="1" si="44"/>
        <v>1.0486748844901828E-6</v>
      </c>
      <c r="W288" s="18">
        <f t="shared" ca="1" si="44"/>
        <v>2.2636200559978974E-6</v>
      </c>
      <c r="X288" s="18">
        <f t="shared" ca="1" si="45"/>
        <v>1.4150235798423083E-3</v>
      </c>
      <c r="Y288" s="18">
        <f t="shared" ca="1" si="45"/>
        <v>1.4207532790450306E-3</v>
      </c>
      <c r="Z288" s="18">
        <f t="shared" ca="1" si="45"/>
        <v>1.3700070021307386E-3</v>
      </c>
      <c r="AA288" s="18">
        <f t="shared" ca="1" si="45"/>
        <v>1.464213284840114E-3</v>
      </c>
      <c r="AB288" s="18">
        <f t="shared" ca="1" si="46"/>
        <v>0.15498965967358028</v>
      </c>
      <c r="AC288" s="18">
        <f t="shared" ca="1" si="46"/>
        <v>0.15539092409291627</v>
      </c>
      <c r="AD288" s="18">
        <f t="shared" ca="1" si="46"/>
        <v>0.15914695640143361</v>
      </c>
      <c r="AE288" s="18">
        <f t="shared" ca="1" si="46"/>
        <v>0.16304233279525115</v>
      </c>
      <c r="AF288" s="18">
        <f t="shared" ca="1" si="47"/>
        <v>0</v>
      </c>
      <c r="AG288" s="18">
        <f t="shared" ca="1" si="47"/>
        <v>0</v>
      </c>
      <c r="AH288" s="18">
        <f t="shared" ca="1" si="47"/>
        <v>0</v>
      </c>
      <c r="AI288" s="18">
        <f t="shared" ca="1" si="47"/>
        <v>0</v>
      </c>
    </row>
    <row r="289" spans="2:35" x14ac:dyDescent="0.15">
      <c r="B289">
        <v>31.263000000000002</v>
      </c>
      <c r="C289">
        <v>1</v>
      </c>
      <c r="D289" s="18">
        <v>0.17549999999999999</v>
      </c>
      <c r="E289" s="18">
        <v>0.3221</v>
      </c>
      <c r="F289" s="18">
        <v>2.2810000000000001</v>
      </c>
      <c r="G289" s="18">
        <v>0.4415</v>
      </c>
      <c r="H289" s="18">
        <v>-0.89229999999999998</v>
      </c>
      <c r="I289" s="18">
        <v>2.0720000000000001</v>
      </c>
      <c r="J289" s="18">
        <v>0.2457</v>
      </c>
      <c r="K289" s="18">
        <v>-5.5730000000000002E-2</v>
      </c>
      <c r="L289" s="18">
        <v>3.0750000000000002</v>
      </c>
      <c r="M289" s="18">
        <v>5.2659999999999998E-2</v>
      </c>
      <c r="O289" s="18">
        <f t="shared" si="30"/>
        <v>28371</v>
      </c>
      <c r="P289" s="18">
        <f t="shared" ca="1" si="31"/>
        <v>0.94736942147788983</v>
      </c>
      <c r="Q289" s="18">
        <f t="shared" ca="1" si="31"/>
        <v>0.94873507166054649</v>
      </c>
      <c r="R289" s="18">
        <f t="shared" ca="1" si="31"/>
        <v>0.97703753692993944</v>
      </c>
      <c r="S289" s="18">
        <f t="shared" ca="1" si="31"/>
        <v>1.0033181526315487</v>
      </c>
      <c r="T289" s="18">
        <f t="shared" ca="1" si="44"/>
        <v>1.8059036711863953E-4</v>
      </c>
      <c r="U289" s="18">
        <f t="shared" ca="1" si="44"/>
        <v>0</v>
      </c>
      <c r="V289" s="18">
        <f t="shared" ca="1" si="44"/>
        <v>1.0782370973764226E-6</v>
      </c>
      <c r="W289" s="18">
        <f t="shared" ca="1" si="44"/>
        <v>1.837603712642889E-6</v>
      </c>
      <c r="X289" s="18">
        <f t="shared" ca="1" si="45"/>
        <v>1.4941551946870695E-3</v>
      </c>
      <c r="Y289" s="18">
        <f t="shared" ca="1" si="45"/>
        <v>1.4993764704053648E-3</v>
      </c>
      <c r="Z289" s="18">
        <f t="shared" ca="1" si="45"/>
        <v>1.4589444780063851E-3</v>
      </c>
      <c r="AA289" s="18">
        <f t="shared" ca="1" si="45"/>
        <v>1.5723931217227378E-3</v>
      </c>
      <c r="AB289" s="18">
        <f t="shared" ca="1" si="46"/>
        <v>0.14910378080050965</v>
      </c>
      <c r="AC289" s="18">
        <f t="shared" ca="1" si="46"/>
        <v>0.14949649986901414</v>
      </c>
      <c r="AD289" s="18">
        <f t="shared" ca="1" si="46"/>
        <v>0.15404033087362634</v>
      </c>
      <c r="AE289" s="18">
        <f t="shared" ca="1" si="46"/>
        <v>0.15810881275970431</v>
      </c>
      <c r="AF289" s="18">
        <f t="shared" ca="1" si="47"/>
        <v>0</v>
      </c>
      <c r="AG289" s="18">
        <f t="shared" ca="1" si="47"/>
        <v>0</v>
      </c>
      <c r="AH289" s="18">
        <f t="shared" ca="1" si="47"/>
        <v>0</v>
      </c>
      <c r="AI289" s="18">
        <f t="shared" ca="1" si="47"/>
        <v>0</v>
      </c>
    </row>
    <row r="290" spans="2:35" x14ac:dyDescent="0.15">
      <c r="B290">
        <v>31.263000000000002</v>
      </c>
      <c r="C290">
        <v>3</v>
      </c>
      <c r="D290" s="18">
        <v>0.20250000000000001</v>
      </c>
      <c r="E290" s="18">
        <v>0.63239999999999996</v>
      </c>
      <c r="F290" s="18">
        <v>1.978</v>
      </c>
      <c r="G290" s="18">
        <v>0.1384</v>
      </c>
      <c r="H290" s="18">
        <v>1.069</v>
      </c>
      <c r="I290" s="18">
        <v>2.3809999999999998</v>
      </c>
      <c r="J290" s="18">
        <v>0.1918</v>
      </c>
      <c r="K290" s="18">
        <v>-2.42</v>
      </c>
      <c r="L290" s="18">
        <v>2.1779999999999999</v>
      </c>
      <c r="M290" s="18">
        <v>0.27200000000000002</v>
      </c>
      <c r="O290" s="18">
        <f t="shared" si="30"/>
        <v>35717</v>
      </c>
      <c r="P290" s="18">
        <f t="shared" ca="1" si="31"/>
        <v>0.91308847738965604</v>
      </c>
      <c r="Q290" s="18">
        <f t="shared" ca="1" si="31"/>
        <v>0.9158204321892438</v>
      </c>
      <c r="R290" s="18">
        <f t="shared" ca="1" si="31"/>
        <v>0.94468060324801395</v>
      </c>
      <c r="S290" s="18">
        <f t="shared" ca="1" si="31"/>
        <v>0.9652934164256044</v>
      </c>
      <c r="T290" s="18">
        <f t="shared" ca="1" si="44"/>
        <v>1.6955271773540242E-4</v>
      </c>
      <c r="U290" s="18">
        <f t="shared" ca="1" si="44"/>
        <v>0</v>
      </c>
      <c r="V290" s="18">
        <f t="shared" ca="1" si="44"/>
        <v>1.0992373212651028E-6</v>
      </c>
      <c r="W290" s="18">
        <f t="shared" ca="1" si="44"/>
        <v>1.5127538720265482E-6</v>
      </c>
      <c r="X290" s="18">
        <f t="shared" ca="1" si="45"/>
        <v>1.5349549589635145E-3</v>
      </c>
      <c r="Y290" s="18">
        <f t="shared" ca="1" si="45"/>
        <v>1.5491867077351319E-3</v>
      </c>
      <c r="Z290" s="18">
        <f t="shared" ca="1" si="45"/>
        <v>1.5151453522539047E-3</v>
      </c>
      <c r="AA290" s="18">
        <f t="shared" ca="1" si="45"/>
        <v>1.6081488070522724E-3</v>
      </c>
      <c r="AB290" s="18">
        <f t="shared" ca="1" si="46"/>
        <v>0.14361803698011716</v>
      </c>
      <c r="AC290" s="18">
        <f t="shared" ca="1" si="46"/>
        <v>0.14420816205973896</v>
      </c>
      <c r="AD290" s="18">
        <f t="shared" ca="1" si="46"/>
        <v>0.14883434306037985</v>
      </c>
      <c r="AE290" s="18">
        <f t="shared" ca="1" si="46"/>
        <v>0.152021557197274</v>
      </c>
      <c r="AF290" s="18">
        <f t="shared" ca="1" si="47"/>
        <v>0</v>
      </c>
      <c r="AG290" s="18">
        <f t="shared" ca="1" si="47"/>
        <v>0</v>
      </c>
      <c r="AH290" s="18">
        <f t="shared" ca="1" si="47"/>
        <v>0</v>
      </c>
      <c r="AI290" s="18">
        <f t="shared" ca="1" si="47"/>
        <v>0</v>
      </c>
    </row>
    <row r="291" spans="2:35" x14ac:dyDescent="0.15">
      <c r="B291">
        <v>31.263000000000002</v>
      </c>
      <c r="C291">
        <v>5</v>
      </c>
      <c r="D291" s="18">
        <v>0.40079999999999999</v>
      </c>
      <c r="E291" s="18">
        <v>-0.50160000000000005</v>
      </c>
      <c r="F291" s="18">
        <v>2.3119999999999998</v>
      </c>
      <c r="G291" s="18">
        <v>0.34100000000000003</v>
      </c>
      <c r="H291" s="18">
        <v>-0.65269999999999995</v>
      </c>
      <c r="I291" s="18">
        <v>2.0710000000000002</v>
      </c>
      <c r="J291" s="18">
        <v>0.2928</v>
      </c>
      <c r="K291" s="18">
        <v>0.22639999999999999</v>
      </c>
      <c r="L291" s="18">
        <v>2.7949999999999999</v>
      </c>
      <c r="M291" s="18">
        <v>5.0900000000000001E-2</v>
      </c>
      <c r="O291" s="18">
        <f t="shared" si="30"/>
        <v>44965</v>
      </c>
      <c r="P291" s="18">
        <f t="shared" ca="1" si="31"/>
        <v>0.89132057261897601</v>
      </c>
      <c r="Q291" s="18">
        <f t="shared" ca="1" si="31"/>
        <v>0.89306469161792446</v>
      </c>
      <c r="R291" s="18">
        <f t="shared" ca="1" si="31"/>
        <v>0.91333420463626402</v>
      </c>
      <c r="S291" s="18">
        <f t="shared" ca="1" si="31"/>
        <v>0.92308002521112675</v>
      </c>
      <c r="T291" s="18">
        <f t="shared" ca="1" si="44"/>
        <v>1.5910504637261505E-4</v>
      </c>
      <c r="U291" s="18">
        <f t="shared" ca="1" si="44"/>
        <v>0</v>
      </c>
      <c r="V291" s="18">
        <f t="shared" ca="1" si="44"/>
        <v>1.1141106900829447E-6</v>
      </c>
      <c r="W291" s="18">
        <f t="shared" ca="1" si="44"/>
        <v>1.2651362711437238E-6</v>
      </c>
      <c r="X291" s="18">
        <f t="shared" ca="1" si="45"/>
        <v>1.6057922693635826E-3</v>
      </c>
      <c r="Y291" s="18">
        <f t="shared" ca="1" si="45"/>
        <v>1.6104944051857568E-3</v>
      </c>
      <c r="Z291" s="18">
        <f t="shared" ca="1" si="45"/>
        <v>1.5472458625769613E-3</v>
      </c>
      <c r="AA291" s="18">
        <f t="shared" ca="1" si="45"/>
        <v>1.5897876475710966E-3</v>
      </c>
      <c r="AB291" s="18">
        <f t="shared" ca="1" si="46"/>
        <v>0.14009317769607249</v>
      </c>
      <c r="AC291" s="18">
        <f t="shared" ca="1" si="46"/>
        <v>0.14052516576664606</v>
      </c>
      <c r="AD291" s="18">
        <f t="shared" ca="1" si="46"/>
        <v>0.14381329338949905</v>
      </c>
      <c r="AE291" s="18">
        <f t="shared" ca="1" si="46"/>
        <v>0.14532169609789994</v>
      </c>
      <c r="AF291" s="18">
        <f t="shared" ca="1" si="47"/>
        <v>0</v>
      </c>
      <c r="AG291" s="18">
        <f t="shared" ca="1" si="47"/>
        <v>0</v>
      </c>
      <c r="AH291" s="18">
        <f t="shared" ca="1" si="47"/>
        <v>0</v>
      </c>
      <c r="AI291" s="18">
        <f t="shared" ca="1" si="47"/>
        <v>0</v>
      </c>
    </row>
    <row r="292" spans="2:35" x14ac:dyDescent="0.15">
      <c r="B292">
        <v>31.263000000000002</v>
      </c>
      <c r="C292">
        <v>7</v>
      </c>
      <c r="D292" s="18">
        <v>0.4244</v>
      </c>
      <c r="E292" s="18">
        <v>-0.4506</v>
      </c>
      <c r="F292" s="18">
        <v>1.835</v>
      </c>
      <c r="G292" s="18">
        <v>0.2676</v>
      </c>
      <c r="H292" s="18">
        <v>-0.31669999999999998</v>
      </c>
      <c r="I292" s="18">
        <v>1.5209999999999999</v>
      </c>
      <c r="J292" s="18">
        <v>4.6890000000000001E-2</v>
      </c>
      <c r="K292" s="18">
        <v>-0.25030000000000002</v>
      </c>
      <c r="L292" s="18">
        <v>2.95</v>
      </c>
      <c r="M292" s="18">
        <v>0.1709</v>
      </c>
      <c r="O292" s="18">
        <f t="shared" si="30"/>
        <v>56608</v>
      </c>
      <c r="P292" s="18">
        <f t="shared" ca="1" si="31"/>
        <v>0.89948435925404291</v>
      </c>
      <c r="Q292" s="18">
        <f t="shared" ca="1" si="31"/>
        <v>0.90373702468571082</v>
      </c>
      <c r="R292" s="18">
        <f t="shared" ca="1" si="31"/>
        <v>0.89139678954170032</v>
      </c>
      <c r="S292" s="18">
        <f t="shared" ca="1" si="31"/>
        <v>0.88730065397575264</v>
      </c>
      <c r="T292" s="18">
        <f t="shared" ca="1" si="44"/>
        <v>1.4922663039038239E-4</v>
      </c>
      <c r="U292" s="18">
        <f t="shared" ca="1" si="44"/>
        <v>0</v>
      </c>
      <c r="V292" s="18">
        <f t="shared" ca="1" si="44"/>
        <v>1.1246194104158272E-6</v>
      </c>
      <c r="W292" s="18">
        <f t="shared" ca="1" si="44"/>
        <v>1.0764298847237373E-6</v>
      </c>
      <c r="X292" s="18">
        <f t="shared" ca="1" si="45"/>
        <v>1.8412150289485096E-3</v>
      </c>
      <c r="Y292" s="18">
        <f t="shared" ca="1" si="45"/>
        <v>1.8639929696860312E-3</v>
      </c>
      <c r="Z292" s="18">
        <f t="shared" ca="1" si="45"/>
        <v>1.6195220855705003E-3</v>
      </c>
      <c r="AA292" s="18">
        <f t="shared" ca="1" si="45"/>
        <v>1.5999806131121758E-3</v>
      </c>
      <c r="AB292" s="18">
        <f t="shared" ca="1" si="46"/>
        <v>0.14116694034978824</v>
      </c>
      <c r="AC292" s="18">
        <f t="shared" ca="1" si="46"/>
        <v>0.14197022176420709</v>
      </c>
      <c r="AD292" s="18">
        <f t="shared" ca="1" si="46"/>
        <v>0.14024955860682661</v>
      </c>
      <c r="AE292" s="18">
        <f t="shared" ca="1" si="46"/>
        <v>0.13961722804591553</v>
      </c>
      <c r="AF292" s="18">
        <f t="shared" ca="1" si="47"/>
        <v>0</v>
      </c>
      <c r="AG292" s="18">
        <f t="shared" ca="1" si="47"/>
        <v>0</v>
      </c>
      <c r="AH292" s="18">
        <f t="shared" ca="1" si="47"/>
        <v>0</v>
      </c>
      <c r="AI292" s="18">
        <f t="shared" ca="1" si="47"/>
        <v>0</v>
      </c>
    </row>
    <row r="293" spans="2:35" x14ac:dyDescent="0.15">
      <c r="B293">
        <v>31.263000000000002</v>
      </c>
      <c r="C293">
        <v>10</v>
      </c>
      <c r="D293" s="18">
        <v>0.6724</v>
      </c>
      <c r="E293" s="18">
        <v>1.077</v>
      </c>
      <c r="F293" s="18">
        <v>2.202</v>
      </c>
      <c r="G293" s="18">
        <v>0.23430000000000001</v>
      </c>
      <c r="H293" s="18">
        <v>-1.968</v>
      </c>
      <c r="I293" s="18">
        <v>1.903</v>
      </c>
      <c r="J293" s="18">
        <v>0.18679999999999999</v>
      </c>
      <c r="K293" s="18">
        <v>-0.26529999999999998</v>
      </c>
      <c r="L293" s="18">
        <v>3.0760000000000001</v>
      </c>
      <c r="M293" s="18">
        <v>7.2650000000000006E-2</v>
      </c>
      <c r="O293" s="18">
        <f t="shared" si="30"/>
        <v>71264</v>
      </c>
      <c r="P293" s="18">
        <f t="shared" ca="1" si="31"/>
        <v>0.91065422162127696</v>
      </c>
      <c r="Q293" s="18">
        <f t="shared" ca="1" si="31"/>
        <v>0.91429685051913168</v>
      </c>
      <c r="R293" s="18">
        <f t="shared" ca="1" si="31"/>
        <v>0.89242628557378612</v>
      </c>
      <c r="S293" s="18">
        <f t="shared" ref="S293:S304" ca="1" si="48">MAX(1E-20,(W293+AA293+AE293+AI293)*2*ACOS(-1))</f>
        <v>0.87753196409657186</v>
      </c>
      <c r="T293" s="18">
        <f t="shared" ca="1" si="44"/>
        <v>1.3989757260174756E-4</v>
      </c>
      <c r="U293" s="18">
        <f t="shared" ca="1" si="44"/>
        <v>0</v>
      </c>
      <c r="V293" s="18">
        <f t="shared" ca="1" si="44"/>
        <v>1.1320282764767307E-6</v>
      </c>
      <c r="W293" s="18">
        <f t="shared" ca="1" si="44"/>
        <v>9.3266704972043783E-7</v>
      </c>
      <c r="X293" s="18">
        <f t="shared" ca="1" si="45"/>
        <v>2.0285158438319391E-3</v>
      </c>
      <c r="Y293" s="18">
        <f t="shared" ca="1" si="45"/>
        <v>2.043600669703655E-3</v>
      </c>
      <c r="Z293" s="18">
        <f t="shared" ca="1" si="45"/>
        <v>1.8392477882437346E-3</v>
      </c>
      <c r="AA293" s="18">
        <f t="shared" ca="1" si="45"/>
        <v>1.7967545566432944E-3</v>
      </c>
      <c r="AB293" s="18">
        <f t="shared" ca="1" si="46"/>
        <v>0.14276670740209491</v>
      </c>
      <c r="AC293" s="18">
        <f t="shared" ca="1" si="46"/>
        <v>0.14347126254376788</v>
      </c>
      <c r="AD293" s="18">
        <f t="shared" ca="1" si="46"/>
        <v>0.14019367487768725</v>
      </c>
      <c r="AE293" s="18">
        <f t="shared" ca="1" si="46"/>
        <v>0.13786586258341602</v>
      </c>
      <c r="AF293" s="18">
        <f t="shared" ca="1" si="47"/>
        <v>0</v>
      </c>
      <c r="AG293" s="18">
        <f t="shared" ca="1" si="47"/>
        <v>0</v>
      </c>
      <c r="AH293" s="18">
        <f t="shared" ca="1" si="47"/>
        <v>0</v>
      </c>
      <c r="AI293" s="18">
        <f t="shared" ca="1" si="47"/>
        <v>0</v>
      </c>
    </row>
    <row r="294" spans="2:35" x14ac:dyDescent="0.15">
      <c r="B294">
        <v>31.263000000000002</v>
      </c>
      <c r="C294">
        <v>15</v>
      </c>
      <c r="D294" s="18">
        <v>0.78120000000000001</v>
      </c>
      <c r="E294" s="18">
        <v>0.90820000000000001</v>
      </c>
      <c r="F294" s="18">
        <v>1.2410000000000001</v>
      </c>
      <c r="G294" s="18">
        <v>8.387E-2</v>
      </c>
      <c r="H294" s="18">
        <v>-1.843</v>
      </c>
      <c r="I294" s="18">
        <v>1.232</v>
      </c>
      <c r="J294" s="18">
        <v>0.24010000000000001</v>
      </c>
      <c r="K294" s="18">
        <v>-0.48470000000000002</v>
      </c>
      <c r="L294" s="18">
        <v>2.7469999999999999</v>
      </c>
      <c r="M294" s="18">
        <v>0.25900000000000001</v>
      </c>
      <c r="O294" s="18">
        <f t="shared" ref="O294:O304" si="49">O151</f>
        <v>89716</v>
      </c>
      <c r="P294" s="18">
        <f t="shared" ref="P294:R304" ca="1" si="50">MAX(1E-20,(T294+X294+AB294+AF294)*2*ACOS(-1))</f>
        <v>0.92582374368360809</v>
      </c>
      <c r="Q294" s="18">
        <f t="shared" ca="1" si="50"/>
        <v>0.92511889374203926</v>
      </c>
      <c r="R294" s="18">
        <f t="shared" ca="1" si="50"/>
        <v>0.89189703451366531</v>
      </c>
      <c r="S294" s="18">
        <f t="shared" ca="1" si="48"/>
        <v>0.86674881010642379</v>
      </c>
      <c r="T294" s="18">
        <f t="shared" ref="T294:W304" ca="1" si="51">MAX(0,P151*(1-ABS($P$6))+T151*(1-ABS($P$6)^(X151+1))/(X151+1))</f>
        <v>1.3109424576320753E-4</v>
      </c>
      <c r="U294" s="18">
        <f t="shared" ca="1" si="51"/>
        <v>0</v>
      </c>
      <c r="V294" s="18">
        <f t="shared" ca="1" si="51"/>
        <v>1.1372438496405655E-6</v>
      </c>
      <c r="W294" s="18">
        <f t="shared" ca="1" si="51"/>
        <v>8.2314015139856581E-7</v>
      </c>
      <c r="X294" s="18">
        <f t="shared" ref="X294:AA304" ca="1" si="52">MAX(0,(P151+T151*ABS($P$6)^X151+AB151+AF151*$P$7^AJ151)*0.5*($P$7-$P$6))</f>
        <v>2.1803664144987738E-3</v>
      </c>
      <c r="Y294" s="18">
        <f t="shared" ca="1" si="52"/>
        <v>2.15696395621499E-3</v>
      </c>
      <c r="Z294" s="18">
        <f t="shared" ca="1" si="52"/>
        <v>2.0118431942557271E-3</v>
      </c>
      <c r="AA294" s="18">
        <f t="shared" ca="1" si="52"/>
        <v>1.9701942568571816E-3</v>
      </c>
      <c r="AB294" s="18">
        <f t="shared" ref="AB294:AE304" ca="1" si="53">MAX(0,AB151*(AN151-($P$7))+AF151*(AN151^(AJ151+1)-$P$7^(AJ151+1))/(AJ151+1))</f>
        <v>0.14503796457882817</v>
      </c>
      <c r="AC294" s="18">
        <f t="shared" ca="1" si="53"/>
        <v>0.14508028093053646</v>
      </c>
      <c r="AD294" s="18">
        <f t="shared" ca="1" si="53"/>
        <v>0.13993684133374726</v>
      </c>
      <c r="AE294" s="18">
        <f t="shared" ca="1" si="53"/>
        <v>0.13597634015044729</v>
      </c>
      <c r="AF294" s="18">
        <f t="shared" ref="AF294:AI304" ca="1" si="54">IF(AN151&lt;1,MAX(0,(AB151+AF151*AN151^AJ151+AR151)*0.5*(1-AN151)),0)</f>
        <v>0</v>
      </c>
      <c r="AG294" s="18">
        <f t="shared" ca="1" si="54"/>
        <v>0</v>
      </c>
      <c r="AH294" s="18">
        <f t="shared" ca="1" si="54"/>
        <v>0</v>
      </c>
      <c r="AI294" s="18">
        <f t="shared" ca="1" si="54"/>
        <v>0</v>
      </c>
    </row>
    <row r="295" spans="2:35" x14ac:dyDescent="0.15">
      <c r="B295">
        <v>31.263000000000002</v>
      </c>
      <c r="C295">
        <v>20</v>
      </c>
      <c r="D295" s="18">
        <v>0.40620000000000001</v>
      </c>
      <c r="E295" s="18">
        <v>7.0930000000000007E-2</v>
      </c>
      <c r="F295" s="18">
        <v>1.377</v>
      </c>
      <c r="G295" s="18">
        <v>4.0689999999999997E-2</v>
      </c>
      <c r="H295" s="18">
        <v>-1.157</v>
      </c>
      <c r="I295" s="18">
        <v>2.2629999999999999</v>
      </c>
      <c r="J295" s="18">
        <v>0.30780000000000002</v>
      </c>
      <c r="K295" s="18">
        <v>0.1648</v>
      </c>
      <c r="L295" s="18">
        <v>2.8839999999999999</v>
      </c>
      <c r="M295" s="18">
        <v>8.7900000000000006E-2</v>
      </c>
      <c r="O295" s="18">
        <f t="shared" si="49"/>
        <v>100000</v>
      </c>
      <c r="P295" s="18">
        <f t="shared" ca="1" si="50"/>
        <v>0.93466560686560896</v>
      </c>
      <c r="Q295" s="18">
        <f t="shared" ca="1" si="50"/>
        <v>0.93071477378608791</v>
      </c>
      <c r="R295" s="18">
        <f t="shared" ca="1" si="50"/>
        <v>0.89105027654680735</v>
      </c>
      <c r="S295" s="18">
        <f t="shared" ca="1" si="48"/>
        <v>0.86211528221517064</v>
      </c>
      <c r="T295" s="18">
        <f t="shared" ca="1" si="51"/>
        <v>1.2712138624418044E-4</v>
      </c>
      <c r="U295" s="18">
        <f t="shared" ca="1" si="51"/>
        <v>0</v>
      </c>
      <c r="V295" s="18">
        <f t="shared" ca="1" si="51"/>
        <v>1.1391331162992037E-6</v>
      </c>
      <c r="W295" s="18">
        <f t="shared" ca="1" si="51"/>
        <v>7.8098805913944746E-7</v>
      </c>
      <c r="X295" s="18">
        <f t="shared" ca="1" si="52"/>
        <v>2.2439174538117354E-3</v>
      </c>
      <c r="Y295" s="18">
        <f t="shared" ca="1" si="52"/>
        <v>2.192622322693496E-3</v>
      </c>
      <c r="Z295" s="18">
        <f t="shared" ca="1" si="52"/>
        <v>2.0767232707287245E-3</v>
      </c>
      <c r="AA295" s="18">
        <f t="shared" ca="1" si="52"/>
        <v>2.0526448588680099E-3</v>
      </c>
      <c r="AB295" s="18">
        <f t="shared" ca="1" si="53"/>
        <v>0.14638561263059191</v>
      </c>
      <c r="AC295" s="18">
        <f t="shared" ca="1" si="53"/>
        <v>0.14593523453401758</v>
      </c>
      <c r="AD295" s="18">
        <f t="shared" ca="1" si="53"/>
        <v>0.1397371936519797</v>
      </c>
      <c r="AE295" s="18">
        <f t="shared" ca="1" si="53"/>
        <v>0.13515648283268164</v>
      </c>
      <c r="AF295" s="18">
        <f t="shared" ca="1" si="54"/>
        <v>0</v>
      </c>
      <c r="AG295" s="18">
        <f t="shared" ca="1" si="54"/>
        <v>0</v>
      </c>
      <c r="AH295" s="18">
        <f t="shared" ca="1" si="54"/>
        <v>0</v>
      </c>
      <c r="AI295" s="18">
        <f t="shared" ca="1" si="54"/>
        <v>0</v>
      </c>
    </row>
    <row r="296" spans="2:35" x14ac:dyDescent="0.15">
      <c r="B296">
        <v>49.982999999999997</v>
      </c>
      <c r="C296">
        <v>1</v>
      </c>
      <c r="D296" s="18">
        <v>0.20469999999999999</v>
      </c>
      <c r="E296" s="18">
        <v>-0.57699999999999996</v>
      </c>
      <c r="F296" s="18">
        <v>1.6819999999999999</v>
      </c>
      <c r="G296" s="18">
        <v>0.23649999999999999</v>
      </c>
      <c r="H296" s="18">
        <v>-0.19070000000000001</v>
      </c>
      <c r="I296" s="18">
        <v>2.5979999999999999</v>
      </c>
      <c r="J296" s="18">
        <v>0.1065</v>
      </c>
      <c r="K296" s="18">
        <v>8.2049999999999998E-2</v>
      </c>
      <c r="L296" s="18">
        <v>1.222</v>
      </c>
      <c r="M296" s="18">
        <v>3.3090000000000001E-2</v>
      </c>
      <c r="O296" s="18">
        <f t="shared" si="49"/>
        <v>100000</v>
      </c>
      <c r="P296" s="18">
        <f t="shared" ca="1" si="50"/>
        <v>0.93466560686560896</v>
      </c>
      <c r="Q296" s="18">
        <f t="shared" ca="1" si="50"/>
        <v>0.93071477378608791</v>
      </c>
      <c r="R296" s="18">
        <f t="shared" ca="1" si="50"/>
        <v>0.89105027654680735</v>
      </c>
      <c r="S296" s="18">
        <f t="shared" ca="1" si="48"/>
        <v>0.86211528221517064</v>
      </c>
      <c r="T296" s="18">
        <f t="shared" ca="1" si="51"/>
        <v>1.2712138624418044E-4</v>
      </c>
      <c r="U296" s="18">
        <f t="shared" ca="1" si="51"/>
        <v>0</v>
      </c>
      <c r="V296" s="18">
        <f t="shared" ca="1" si="51"/>
        <v>1.1391331162992037E-6</v>
      </c>
      <c r="W296" s="18">
        <f t="shared" ca="1" si="51"/>
        <v>7.8098805913944746E-7</v>
      </c>
      <c r="X296" s="18">
        <f t="shared" ca="1" si="52"/>
        <v>2.2439174538117354E-3</v>
      </c>
      <c r="Y296" s="18">
        <f t="shared" ca="1" si="52"/>
        <v>2.192622322693496E-3</v>
      </c>
      <c r="Z296" s="18">
        <f t="shared" ca="1" si="52"/>
        <v>2.0767232707287245E-3</v>
      </c>
      <c r="AA296" s="18">
        <f t="shared" ca="1" si="52"/>
        <v>2.0526448588680099E-3</v>
      </c>
      <c r="AB296" s="18">
        <f t="shared" ca="1" si="53"/>
        <v>0.14638561263059191</v>
      </c>
      <c r="AC296" s="18">
        <f t="shared" ca="1" si="53"/>
        <v>0.14593523453401758</v>
      </c>
      <c r="AD296" s="18">
        <f t="shared" ca="1" si="53"/>
        <v>0.1397371936519797</v>
      </c>
      <c r="AE296" s="18">
        <f t="shared" ca="1" si="53"/>
        <v>0.13515648283268164</v>
      </c>
      <c r="AF296" s="18">
        <f t="shared" ca="1" si="54"/>
        <v>0</v>
      </c>
      <c r="AG296" s="18">
        <f t="shared" ca="1" si="54"/>
        <v>0</v>
      </c>
      <c r="AH296" s="18">
        <f t="shared" ca="1" si="54"/>
        <v>0</v>
      </c>
      <c r="AI296" s="18">
        <f t="shared" ca="1" si="54"/>
        <v>0</v>
      </c>
    </row>
    <row r="297" spans="2:35" x14ac:dyDescent="0.15">
      <c r="B297">
        <v>49.982999999999997</v>
      </c>
      <c r="C297">
        <v>3</v>
      </c>
      <c r="D297" s="18">
        <v>3.4810000000000001E-2</v>
      </c>
      <c r="E297" s="18">
        <v>0.6825</v>
      </c>
      <c r="F297" s="18">
        <v>1.4610000000000001</v>
      </c>
      <c r="G297" s="18">
        <v>0.20280000000000001</v>
      </c>
      <c r="H297" s="18">
        <v>-0.98570000000000002</v>
      </c>
      <c r="I297" s="18">
        <v>1.6890000000000001</v>
      </c>
      <c r="J297" s="18">
        <v>0.1842</v>
      </c>
      <c r="K297" s="18">
        <v>-0.19889999999999999</v>
      </c>
      <c r="L297" s="18">
        <v>2.597</v>
      </c>
      <c r="M297" s="18">
        <v>0.1673</v>
      </c>
      <c r="O297" s="18">
        <f t="shared" si="49"/>
        <v>100000</v>
      </c>
      <c r="P297" s="18">
        <f t="shared" ca="1" si="50"/>
        <v>0.93466560686560896</v>
      </c>
      <c r="Q297" s="18">
        <f t="shared" ca="1" si="50"/>
        <v>0.93071477378608791</v>
      </c>
      <c r="R297" s="18">
        <f t="shared" ca="1" si="50"/>
        <v>0.89105027654680735</v>
      </c>
      <c r="S297" s="18">
        <f t="shared" ca="1" si="48"/>
        <v>0.86211528221517064</v>
      </c>
      <c r="T297" s="18">
        <f t="shared" ca="1" si="51"/>
        <v>1.2712138624418044E-4</v>
      </c>
      <c r="U297" s="18">
        <f t="shared" ca="1" si="51"/>
        <v>0</v>
      </c>
      <c r="V297" s="18">
        <f t="shared" ca="1" si="51"/>
        <v>1.1391331162992037E-6</v>
      </c>
      <c r="W297" s="18">
        <f t="shared" ca="1" si="51"/>
        <v>7.8098805913944746E-7</v>
      </c>
      <c r="X297" s="18">
        <f t="shared" ca="1" si="52"/>
        <v>2.2439174538117354E-3</v>
      </c>
      <c r="Y297" s="18">
        <f t="shared" ca="1" si="52"/>
        <v>2.192622322693496E-3</v>
      </c>
      <c r="Z297" s="18">
        <f t="shared" ca="1" si="52"/>
        <v>2.0767232707287245E-3</v>
      </c>
      <c r="AA297" s="18">
        <f t="shared" ca="1" si="52"/>
        <v>2.0526448588680099E-3</v>
      </c>
      <c r="AB297" s="18">
        <f t="shared" ca="1" si="53"/>
        <v>0.14638561263059191</v>
      </c>
      <c r="AC297" s="18">
        <f t="shared" ca="1" si="53"/>
        <v>0.14593523453401758</v>
      </c>
      <c r="AD297" s="18">
        <f t="shared" ca="1" si="53"/>
        <v>0.1397371936519797</v>
      </c>
      <c r="AE297" s="18">
        <f t="shared" ca="1" si="53"/>
        <v>0.13515648283268164</v>
      </c>
      <c r="AF297" s="18">
        <f t="shared" ca="1" si="54"/>
        <v>0</v>
      </c>
      <c r="AG297" s="18">
        <f t="shared" ca="1" si="54"/>
        <v>0</v>
      </c>
      <c r="AH297" s="18">
        <f t="shared" ca="1" si="54"/>
        <v>0</v>
      </c>
      <c r="AI297" s="18">
        <f t="shared" ca="1" si="54"/>
        <v>0</v>
      </c>
    </row>
    <row r="298" spans="2:35" x14ac:dyDescent="0.15">
      <c r="B298">
        <v>49.982999999999997</v>
      </c>
      <c r="C298">
        <v>5</v>
      </c>
      <c r="D298" s="18">
        <v>0.24379999999999999</v>
      </c>
      <c r="E298" s="18">
        <v>-0.2404</v>
      </c>
      <c r="F298" s="18">
        <v>1.631</v>
      </c>
      <c r="G298" s="18">
        <v>0.1489</v>
      </c>
      <c r="H298" s="18">
        <v>-1.111</v>
      </c>
      <c r="I298" s="18">
        <v>2.665</v>
      </c>
      <c r="J298" s="18">
        <v>0.49790000000000001</v>
      </c>
      <c r="K298" s="18">
        <v>0.65380000000000005</v>
      </c>
      <c r="L298" s="18">
        <v>3.0680000000000001</v>
      </c>
      <c r="M298" s="18">
        <v>0.38169999999999998</v>
      </c>
      <c r="O298" s="18">
        <f t="shared" si="49"/>
        <v>100000</v>
      </c>
      <c r="P298" s="18">
        <f t="shared" ca="1" si="50"/>
        <v>0.93466560686560896</v>
      </c>
      <c r="Q298" s="18">
        <f t="shared" ca="1" si="50"/>
        <v>0.93071477378608791</v>
      </c>
      <c r="R298" s="18">
        <f t="shared" ca="1" si="50"/>
        <v>0.89105027654680735</v>
      </c>
      <c r="S298" s="18">
        <f t="shared" ca="1" si="48"/>
        <v>0.86211528221517064</v>
      </c>
      <c r="T298" s="18">
        <f t="shared" ca="1" si="51"/>
        <v>1.2712138624418044E-4</v>
      </c>
      <c r="U298" s="18">
        <f t="shared" ca="1" si="51"/>
        <v>0</v>
      </c>
      <c r="V298" s="18">
        <f t="shared" ca="1" si="51"/>
        <v>1.1391331162992037E-6</v>
      </c>
      <c r="W298" s="18">
        <f t="shared" ca="1" si="51"/>
        <v>7.8098805913944746E-7</v>
      </c>
      <c r="X298" s="18">
        <f t="shared" ca="1" si="52"/>
        <v>2.2439174538117354E-3</v>
      </c>
      <c r="Y298" s="18">
        <f t="shared" ca="1" si="52"/>
        <v>2.192622322693496E-3</v>
      </c>
      <c r="Z298" s="18">
        <f t="shared" ca="1" si="52"/>
        <v>2.0767232707287245E-3</v>
      </c>
      <c r="AA298" s="18">
        <f t="shared" ca="1" si="52"/>
        <v>2.0526448588680099E-3</v>
      </c>
      <c r="AB298" s="18">
        <f t="shared" ca="1" si="53"/>
        <v>0.14638561263059191</v>
      </c>
      <c r="AC298" s="18">
        <f t="shared" ca="1" si="53"/>
        <v>0.14593523453401758</v>
      </c>
      <c r="AD298" s="18">
        <f t="shared" ca="1" si="53"/>
        <v>0.1397371936519797</v>
      </c>
      <c r="AE298" s="18">
        <f t="shared" ca="1" si="53"/>
        <v>0.13515648283268164</v>
      </c>
      <c r="AF298" s="18">
        <f t="shared" ca="1" si="54"/>
        <v>0</v>
      </c>
      <c r="AG298" s="18">
        <f t="shared" ca="1" si="54"/>
        <v>0</v>
      </c>
      <c r="AH298" s="18">
        <f t="shared" ca="1" si="54"/>
        <v>0</v>
      </c>
      <c r="AI298" s="18">
        <f t="shared" ca="1" si="54"/>
        <v>0</v>
      </c>
    </row>
    <row r="299" spans="2:35" x14ac:dyDescent="0.15">
      <c r="B299">
        <v>49.982999999999997</v>
      </c>
      <c r="C299">
        <v>7</v>
      </c>
      <c r="D299" s="18">
        <v>-6.8150000000000002E-2</v>
      </c>
      <c r="E299" s="18">
        <v>0.9879</v>
      </c>
      <c r="F299" s="18">
        <v>1.6679999999999999</v>
      </c>
      <c r="G299" s="18">
        <v>0.18440000000000001</v>
      </c>
      <c r="H299" s="18">
        <v>1.6379999999999999</v>
      </c>
      <c r="I299" s="18">
        <v>1.454</v>
      </c>
      <c r="J299" s="18">
        <v>0.5988</v>
      </c>
      <c r="K299" s="18">
        <v>-2.95</v>
      </c>
      <c r="L299" s="18">
        <v>1.7769999999999999</v>
      </c>
      <c r="M299" s="18">
        <v>0.30559999999999998</v>
      </c>
      <c r="O299" s="18">
        <f t="shared" si="49"/>
        <v>100000</v>
      </c>
      <c r="P299" s="18">
        <f t="shared" ca="1" si="50"/>
        <v>0.93466560686560896</v>
      </c>
      <c r="Q299" s="18">
        <f t="shared" ca="1" si="50"/>
        <v>0.93071477378608791</v>
      </c>
      <c r="R299" s="18">
        <f t="shared" ca="1" si="50"/>
        <v>0.89105027654680735</v>
      </c>
      <c r="S299" s="18">
        <f t="shared" ca="1" si="48"/>
        <v>0.86211528221517064</v>
      </c>
      <c r="T299" s="18">
        <f t="shared" ca="1" si="51"/>
        <v>1.2712138624418044E-4</v>
      </c>
      <c r="U299" s="18">
        <f t="shared" ca="1" si="51"/>
        <v>0</v>
      </c>
      <c r="V299" s="18">
        <f t="shared" ca="1" si="51"/>
        <v>1.1391331162992037E-6</v>
      </c>
      <c r="W299" s="18">
        <f t="shared" ca="1" si="51"/>
        <v>7.8098805913944746E-7</v>
      </c>
      <c r="X299" s="18">
        <f t="shared" ca="1" si="52"/>
        <v>2.2439174538117354E-3</v>
      </c>
      <c r="Y299" s="18">
        <f t="shared" ca="1" si="52"/>
        <v>2.192622322693496E-3</v>
      </c>
      <c r="Z299" s="18">
        <f t="shared" ca="1" si="52"/>
        <v>2.0767232707287245E-3</v>
      </c>
      <c r="AA299" s="18">
        <f t="shared" ca="1" si="52"/>
        <v>2.0526448588680099E-3</v>
      </c>
      <c r="AB299" s="18">
        <f t="shared" ca="1" si="53"/>
        <v>0.14638561263059191</v>
      </c>
      <c r="AC299" s="18">
        <f t="shared" ca="1" si="53"/>
        <v>0.14593523453401758</v>
      </c>
      <c r="AD299" s="18">
        <f t="shared" ca="1" si="53"/>
        <v>0.1397371936519797</v>
      </c>
      <c r="AE299" s="18">
        <f t="shared" ca="1" si="53"/>
        <v>0.13515648283268164</v>
      </c>
      <c r="AF299" s="18">
        <f t="shared" ca="1" si="54"/>
        <v>0</v>
      </c>
      <c r="AG299" s="18">
        <f t="shared" ca="1" si="54"/>
        <v>0</v>
      </c>
      <c r="AH299" s="18">
        <f t="shared" ca="1" si="54"/>
        <v>0</v>
      </c>
      <c r="AI299" s="18">
        <f t="shared" ca="1" si="54"/>
        <v>0</v>
      </c>
    </row>
    <row r="300" spans="2:35" x14ac:dyDescent="0.15">
      <c r="B300">
        <v>49.982999999999997</v>
      </c>
      <c r="C300">
        <v>10</v>
      </c>
      <c r="D300" s="18">
        <v>0.85340000000000005</v>
      </c>
      <c r="E300" s="18">
        <v>0.80220000000000002</v>
      </c>
      <c r="F300" s="18">
        <v>2.4700000000000002</v>
      </c>
      <c r="G300" s="18">
        <v>0.45179999999999998</v>
      </c>
      <c r="H300" s="18">
        <v>2.44</v>
      </c>
      <c r="I300" s="18">
        <v>1.0820000000000001</v>
      </c>
      <c r="J300" s="18">
        <v>0.45950000000000002</v>
      </c>
      <c r="K300" s="18">
        <v>-4.5389999999999997</v>
      </c>
      <c r="L300" s="18">
        <v>1.46</v>
      </c>
      <c r="M300" s="18">
        <v>0.52059999999999995</v>
      </c>
      <c r="O300" s="18">
        <f t="shared" si="49"/>
        <v>100000</v>
      </c>
      <c r="P300" s="18">
        <f t="shared" ca="1" si="50"/>
        <v>0.93466560686560896</v>
      </c>
      <c r="Q300" s="18">
        <f t="shared" ca="1" si="50"/>
        <v>0.93071477378608791</v>
      </c>
      <c r="R300" s="18">
        <f t="shared" ca="1" si="50"/>
        <v>0.89105027654680735</v>
      </c>
      <c r="S300" s="18">
        <f t="shared" ca="1" si="48"/>
        <v>0.86211528221517064</v>
      </c>
      <c r="T300" s="18">
        <f t="shared" ca="1" si="51"/>
        <v>1.2712138624418044E-4</v>
      </c>
      <c r="U300" s="18">
        <f t="shared" ca="1" si="51"/>
        <v>0</v>
      </c>
      <c r="V300" s="18">
        <f t="shared" ca="1" si="51"/>
        <v>1.1391331162992037E-6</v>
      </c>
      <c r="W300" s="18">
        <f t="shared" ca="1" si="51"/>
        <v>7.8098805913944746E-7</v>
      </c>
      <c r="X300" s="18">
        <f t="shared" ca="1" si="52"/>
        <v>2.2439174538117354E-3</v>
      </c>
      <c r="Y300" s="18">
        <f t="shared" ca="1" si="52"/>
        <v>2.192622322693496E-3</v>
      </c>
      <c r="Z300" s="18">
        <f t="shared" ca="1" si="52"/>
        <v>2.0767232707287245E-3</v>
      </c>
      <c r="AA300" s="18">
        <f t="shared" ca="1" si="52"/>
        <v>2.0526448588680099E-3</v>
      </c>
      <c r="AB300" s="18">
        <f t="shared" ca="1" si="53"/>
        <v>0.14638561263059191</v>
      </c>
      <c r="AC300" s="18">
        <f t="shared" ca="1" si="53"/>
        <v>0.14593523453401758</v>
      </c>
      <c r="AD300" s="18">
        <f t="shared" ca="1" si="53"/>
        <v>0.1397371936519797</v>
      </c>
      <c r="AE300" s="18">
        <f t="shared" ca="1" si="53"/>
        <v>0.13515648283268164</v>
      </c>
      <c r="AF300" s="18">
        <f t="shared" ca="1" si="54"/>
        <v>0</v>
      </c>
      <c r="AG300" s="18">
        <f t="shared" ca="1" si="54"/>
        <v>0</v>
      </c>
      <c r="AH300" s="18">
        <f t="shared" ca="1" si="54"/>
        <v>0</v>
      </c>
      <c r="AI300" s="18">
        <f t="shared" ca="1" si="54"/>
        <v>0</v>
      </c>
    </row>
    <row r="301" spans="2:35" x14ac:dyDescent="0.15">
      <c r="B301">
        <v>49.982999999999997</v>
      </c>
      <c r="C301">
        <v>15</v>
      </c>
      <c r="D301" s="18">
        <v>0.58320000000000005</v>
      </c>
      <c r="E301" s="18">
        <v>-1.859</v>
      </c>
      <c r="F301" s="18">
        <v>1.4970000000000001</v>
      </c>
      <c r="G301" s="18">
        <v>0.1177</v>
      </c>
      <c r="H301" s="18">
        <v>-1.633</v>
      </c>
      <c r="I301" s="18">
        <v>1.901</v>
      </c>
      <c r="J301" s="18">
        <v>0.19489999999999999</v>
      </c>
      <c r="K301" s="18">
        <v>2.4630000000000001</v>
      </c>
      <c r="L301" s="18">
        <v>1.609</v>
      </c>
      <c r="M301" s="18">
        <v>0.2059</v>
      </c>
      <c r="O301" s="18">
        <f t="shared" si="49"/>
        <v>100000</v>
      </c>
      <c r="P301" s="18">
        <f t="shared" ca="1" si="50"/>
        <v>0.93466560686560896</v>
      </c>
      <c r="Q301" s="18">
        <f t="shared" ca="1" si="50"/>
        <v>0.93071477378608791</v>
      </c>
      <c r="R301" s="18">
        <f t="shared" ca="1" si="50"/>
        <v>0.89105027654680735</v>
      </c>
      <c r="S301" s="18">
        <f t="shared" ca="1" si="48"/>
        <v>0.86211528221517064</v>
      </c>
      <c r="T301" s="18">
        <f t="shared" ca="1" si="51"/>
        <v>1.2712138624418044E-4</v>
      </c>
      <c r="U301" s="18">
        <f t="shared" ca="1" si="51"/>
        <v>0</v>
      </c>
      <c r="V301" s="18">
        <f t="shared" ca="1" si="51"/>
        <v>1.1391331162992037E-6</v>
      </c>
      <c r="W301" s="18">
        <f t="shared" ca="1" si="51"/>
        <v>7.8098805913944746E-7</v>
      </c>
      <c r="X301" s="18">
        <f t="shared" ca="1" si="52"/>
        <v>2.2439174538117354E-3</v>
      </c>
      <c r="Y301" s="18">
        <f t="shared" ca="1" si="52"/>
        <v>2.192622322693496E-3</v>
      </c>
      <c r="Z301" s="18">
        <f t="shared" ca="1" si="52"/>
        <v>2.0767232707287245E-3</v>
      </c>
      <c r="AA301" s="18">
        <f t="shared" ca="1" si="52"/>
        <v>2.0526448588680099E-3</v>
      </c>
      <c r="AB301" s="18">
        <f t="shared" ca="1" si="53"/>
        <v>0.14638561263059191</v>
      </c>
      <c r="AC301" s="18">
        <f t="shared" ca="1" si="53"/>
        <v>0.14593523453401758</v>
      </c>
      <c r="AD301" s="18">
        <f t="shared" ca="1" si="53"/>
        <v>0.1397371936519797</v>
      </c>
      <c r="AE301" s="18">
        <f t="shared" ca="1" si="53"/>
        <v>0.13515648283268164</v>
      </c>
      <c r="AF301" s="18">
        <f t="shared" ca="1" si="54"/>
        <v>0</v>
      </c>
      <c r="AG301" s="18">
        <f t="shared" ca="1" si="54"/>
        <v>0</v>
      </c>
      <c r="AH301" s="18">
        <f t="shared" ca="1" si="54"/>
        <v>0</v>
      </c>
      <c r="AI301" s="18">
        <f t="shared" ca="1" si="54"/>
        <v>0</v>
      </c>
    </row>
    <row r="302" spans="2:35" x14ac:dyDescent="0.15">
      <c r="B302">
        <v>49.982999999999997</v>
      </c>
      <c r="C302">
        <v>20</v>
      </c>
      <c r="D302" s="18">
        <v>0.65249999999999997</v>
      </c>
      <c r="E302" s="18">
        <v>-2.7280000000000002</v>
      </c>
      <c r="F302" s="18">
        <v>1.82</v>
      </c>
      <c r="G302" s="18">
        <v>0.2024</v>
      </c>
      <c r="H302" s="18">
        <v>1.3009999999999999</v>
      </c>
      <c r="I302" s="18">
        <v>1.92</v>
      </c>
      <c r="J302" s="18">
        <v>0.1338</v>
      </c>
      <c r="K302" s="18">
        <v>0.30049999999999999</v>
      </c>
      <c r="L302" s="18">
        <v>1.3260000000000001</v>
      </c>
      <c r="M302" s="18">
        <v>3.798E-2</v>
      </c>
      <c r="O302" s="18">
        <f t="shared" si="49"/>
        <v>100000</v>
      </c>
      <c r="P302" s="18">
        <f t="shared" ca="1" si="50"/>
        <v>0.93466560686560896</v>
      </c>
      <c r="Q302" s="18">
        <f t="shared" ca="1" si="50"/>
        <v>0.93071477378608791</v>
      </c>
      <c r="R302" s="18">
        <f t="shared" ca="1" si="50"/>
        <v>0.89105027654680735</v>
      </c>
      <c r="S302" s="18">
        <f t="shared" ca="1" si="48"/>
        <v>0.86211528221517064</v>
      </c>
      <c r="T302" s="18">
        <f t="shared" ca="1" si="51"/>
        <v>1.2712138624418044E-4</v>
      </c>
      <c r="U302" s="18">
        <f t="shared" ca="1" si="51"/>
        <v>0</v>
      </c>
      <c r="V302" s="18">
        <f t="shared" ca="1" si="51"/>
        <v>1.1391331162992037E-6</v>
      </c>
      <c r="W302" s="18">
        <f t="shared" ca="1" si="51"/>
        <v>7.8098805913944746E-7</v>
      </c>
      <c r="X302" s="18">
        <f t="shared" ca="1" si="52"/>
        <v>2.2439174538117354E-3</v>
      </c>
      <c r="Y302" s="18">
        <f t="shared" ca="1" si="52"/>
        <v>2.192622322693496E-3</v>
      </c>
      <c r="Z302" s="18">
        <f t="shared" ca="1" si="52"/>
        <v>2.0767232707287245E-3</v>
      </c>
      <c r="AA302" s="18">
        <f t="shared" ca="1" si="52"/>
        <v>2.0526448588680099E-3</v>
      </c>
      <c r="AB302" s="18">
        <f t="shared" ca="1" si="53"/>
        <v>0.14638561263059191</v>
      </c>
      <c r="AC302" s="18">
        <f t="shared" ca="1" si="53"/>
        <v>0.14593523453401758</v>
      </c>
      <c r="AD302" s="18">
        <f t="shared" ca="1" si="53"/>
        <v>0.1397371936519797</v>
      </c>
      <c r="AE302" s="18">
        <f t="shared" ca="1" si="53"/>
        <v>0.13515648283268164</v>
      </c>
      <c r="AF302" s="18">
        <f t="shared" ca="1" si="54"/>
        <v>0</v>
      </c>
      <c r="AG302" s="18">
        <f t="shared" ca="1" si="54"/>
        <v>0</v>
      </c>
      <c r="AH302" s="18">
        <f t="shared" ca="1" si="54"/>
        <v>0</v>
      </c>
      <c r="AI302" s="18">
        <f t="shared" ca="1" si="54"/>
        <v>0</v>
      </c>
    </row>
    <row r="303" spans="2:35" x14ac:dyDescent="0.15">
      <c r="B303">
        <v>67.763000000000005</v>
      </c>
      <c r="C303">
        <v>1</v>
      </c>
      <c r="D303" s="18">
        <v>-0.17860000000000001</v>
      </c>
      <c r="E303" s="18">
        <v>0.88890000000000002</v>
      </c>
      <c r="F303" s="18">
        <v>1.2809999999999999</v>
      </c>
      <c r="G303" s="18">
        <v>0.16919999999999999</v>
      </c>
      <c r="H303" s="18">
        <v>0.12</v>
      </c>
      <c r="I303" s="18">
        <v>2.2610000000000001</v>
      </c>
      <c r="J303" s="18">
        <v>0.47060000000000002</v>
      </c>
      <c r="K303" s="18">
        <v>-1.22</v>
      </c>
      <c r="L303" s="18">
        <v>1.516</v>
      </c>
      <c r="M303" s="18">
        <v>0.40670000000000001</v>
      </c>
      <c r="O303" s="18">
        <f t="shared" si="49"/>
        <v>100000</v>
      </c>
      <c r="P303" s="18">
        <f t="shared" ca="1" si="50"/>
        <v>0.93466560686560896</v>
      </c>
      <c r="Q303" s="18">
        <f t="shared" ca="1" si="50"/>
        <v>0.93071477378608791</v>
      </c>
      <c r="R303" s="18">
        <f t="shared" ca="1" si="50"/>
        <v>0.89105027654680735</v>
      </c>
      <c r="S303" s="18">
        <f t="shared" ca="1" si="48"/>
        <v>0.86211528221517064</v>
      </c>
      <c r="T303" s="18">
        <f t="shared" ca="1" si="51"/>
        <v>1.2712138624418044E-4</v>
      </c>
      <c r="U303" s="18">
        <f t="shared" ca="1" si="51"/>
        <v>0</v>
      </c>
      <c r="V303" s="18">
        <f t="shared" ca="1" si="51"/>
        <v>1.1391331162992037E-6</v>
      </c>
      <c r="W303" s="18">
        <f t="shared" ca="1" si="51"/>
        <v>7.8098805913944746E-7</v>
      </c>
      <c r="X303" s="18">
        <f t="shared" ca="1" si="52"/>
        <v>2.2439174538117354E-3</v>
      </c>
      <c r="Y303" s="18">
        <f t="shared" ca="1" si="52"/>
        <v>2.192622322693496E-3</v>
      </c>
      <c r="Z303" s="18">
        <f t="shared" ca="1" si="52"/>
        <v>2.0767232707287245E-3</v>
      </c>
      <c r="AA303" s="18">
        <f t="shared" ca="1" si="52"/>
        <v>2.0526448588680099E-3</v>
      </c>
      <c r="AB303" s="18">
        <f t="shared" ca="1" si="53"/>
        <v>0.14638561263059191</v>
      </c>
      <c r="AC303" s="18">
        <f t="shared" ca="1" si="53"/>
        <v>0.14593523453401758</v>
      </c>
      <c r="AD303" s="18">
        <f t="shared" ca="1" si="53"/>
        <v>0.1397371936519797</v>
      </c>
      <c r="AE303" s="18">
        <f t="shared" ca="1" si="53"/>
        <v>0.13515648283268164</v>
      </c>
      <c r="AF303" s="18">
        <f t="shared" ca="1" si="54"/>
        <v>0</v>
      </c>
      <c r="AG303" s="18">
        <f t="shared" ca="1" si="54"/>
        <v>0</v>
      </c>
      <c r="AH303" s="18">
        <f t="shared" ca="1" si="54"/>
        <v>0</v>
      </c>
      <c r="AI303" s="18">
        <f t="shared" ca="1" si="54"/>
        <v>0</v>
      </c>
    </row>
    <row r="304" spans="2:35" x14ac:dyDescent="0.15">
      <c r="B304">
        <v>67.763000000000005</v>
      </c>
      <c r="C304">
        <v>3</v>
      </c>
      <c r="D304" s="18">
        <v>-0.33169999999999999</v>
      </c>
      <c r="E304" s="18">
        <v>0.80089999999999995</v>
      </c>
      <c r="F304" s="18">
        <v>1.365</v>
      </c>
      <c r="G304" s="18">
        <v>0.1918</v>
      </c>
      <c r="H304" s="18">
        <v>-0.98299999999999998</v>
      </c>
      <c r="I304" s="18">
        <v>1.794</v>
      </c>
      <c r="J304" s="18">
        <v>0.32219999999999999</v>
      </c>
      <c r="K304" s="18">
        <v>0.1074</v>
      </c>
      <c r="L304" s="18">
        <v>2.3149999999999999</v>
      </c>
      <c r="M304" s="18">
        <v>5.8529999999999999E-2</v>
      </c>
      <c r="O304" s="18">
        <f t="shared" si="49"/>
        <v>100000</v>
      </c>
      <c r="P304" s="18">
        <f t="shared" ca="1" si="50"/>
        <v>0.93466560686560896</v>
      </c>
      <c r="Q304" s="18">
        <f t="shared" ca="1" si="50"/>
        <v>0.93071477378608791</v>
      </c>
      <c r="R304" s="18">
        <f t="shared" ca="1" si="50"/>
        <v>0.89105027654680735</v>
      </c>
      <c r="S304" s="18">
        <f t="shared" ca="1" si="48"/>
        <v>0.86211528221517064</v>
      </c>
      <c r="T304" s="18">
        <f t="shared" ca="1" si="51"/>
        <v>1.2712138624418044E-4</v>
      </c>
      <c r="U304" s="18">
        <f t="shared" ca="1" si="51"/>
        <v>0</v>
      </c>
      <c r="V304" s="18">
        <f t="shared" ca="1" si="51"/>
        <v>1.1391331162992037E-6</v>
      </c>
      <c r="W304" s="18">
        <f t="shared" ca="1" si="51"/>
        <v>7.8098805913944746E-7</v>
      </c>
      <c r="X304" s="18">
        <f t="shared" ca="1" si="52"/>
        <v>2.2439174538117354E-3</v>
      </c>
      <c r="Y304" s="18">
        <f t="shared" ca="1" si="52"/>
        <v>2.192622322693496E-3</v>
      </c>
      <c r="Z304" s="18">
        <f t="shared" ca="1" si="52"/>
        <v>2.0767232707287245E-3</v>
      </c>
      <c r="AA304" s="18">
        <f t="shared" ca="1" si="52"/>
        <v>2.0526448588680099E-3</v>
      </c>
      <c r="AB304" s="18">
        <f t="shared" ca="1" si="53"/>
        <v>0.14638561263059191</v>
      </c>
      <c r="AC304" s="18">
        <f t="shared" ca="1" si="53"/>
        <v>0.14593523453401758</v>
      </c>
      <c r="AD304" s="18">
        <f t="shared" ca="1" si="53"/>
        <v>0.1397371936519797</v>
      </c>
      <c r="AE304" s="18">
        <f t="shared" ca="1" si="53"/>
        <v>0.13515648283268164</v>
      </c>
      <c r="AF304" s="18">
        <f t="shared" ca="1" si="54"/>
        <v>0</v>
      </c>
      <c r="AG304" s="18">
        <f t="shared" ca="1" si="54"/>
        <v>0</v>
      </c>
      <c r="AH304" s="18">
        <f t="shared" ca="1" si="54"/>
        <v>0</v>
      </c>
      <c r="AI304" s="18">
        <f t="shared" ca="1" si="54"/>
        <v>0</v>
      </c>
    </row>
    <row r="305" spans="2:35" x14ac:dyDescent="0.15">
      <c r="B305">
        <v>67.763000000000005</v>
      </c>
      <c r="C305">
        <v>5</v>
      </c>
      <c r="D305" s="18">
        <v>-0.41689999999999999</v>
      </c>
      <c r="E305" s="18">
        <v>0.57389999999999997</v>
      </c>
      <c r="F305" s="18">
        <v>1.244</v>
      </c>
      <c r="G305" s="18">
        <v>0.25109999999999999</v>
      </c>
      <c r="H305" s="18">
        <v>-0.20830000000000001</v>
      </c>
      <c r="I305" s="18">
        <v>1.94</v>
      </c>
      <c r="J305" s="18">
        <v>8.0070000000000002E-2</v>
      </c>
      <c r="K305" s="18">
        <v>-0.3891</v>
      </c>
      <c r="L305" s="18">
        <v>2.0219999999999998</v>
      </c>
      <c r="M305" s="18">
        <v>0.50939999999999996</v>
      </c>
      <c r="O305" s="18">
        <f>O751</f>
        <v>11535</v>
      </c>
      <c r="P305" s="18">
        <f ca="1">MAX(1E-20,(T305+X305+AB305+AF305)*2*ACOS(-1))</f>
        <v>1.0681001897745726</v>
      </c>
      <c r="Q305" s="18">
        <f ca="1">MAX(1E-20,(U305+Y305+AC305+AG305)*2*ACOS(-1))</f>
        <v>1.0730221974247873</v>
      </c>
      <c r="R305" s="18">
        <f ca="1">MAX(1E-20,(V305+Z305+AD305+AH305)*2*ACOS(-1))</f>
        <v>1.0747155688523931</v>
      </c>
      <c r="S305" s="18">
        <f ca="1">MAX(1E-20,(W305+AA305+AE305+AI305)*2*ACOS(-1))</f>
        <v>1.067691400484297</v>
      </c>
      <c r="T305" s="18">
        <f ca="1">MAX(0,P162*(1-ABS($P$6))+T162*(1-ABS($P$6)^(X162+1))/(X162+1))</f>
        <v>2.2972535623918362E-4</v>
      </c>
      <c r="U305" s="18">
        <f ca="1">MAX(0,Q162*(1-ABS($P$6))+U162*(1-ABS($P$6)^(Y162+1))/(Y162+1))</f>
        <v>0</v>
      </c>
      <c r="V305" s="18">
        <f ca="1">MAX(0,R162*(1-ABS($P$6))+V162*(1-ABS($P$6)^(Z162+1))/(Z162+1))</f>
        <v>9.9109040906130482E-7</v>
      </c>
      <c r="W305" s="18">
        <f ca="1">MAX(0,S162*(1-ABS($P$6))+W162*(1-ABS($P$6)^(AA162+1))/(AA162+1))</f>
        <v>4.4131894839322042E-6</v>
      </c>
      <c r="X305" s="18">
        <f ca="1">MAX(0,(P162+T162*ABS($P$6)^X162+AB162+AF162*$P$7^AJ162)*0.5*($P$7-$P$6))</f>
        <v>9.4169102164861978E-4</v>
      </c>
      <c r="Y305" s="18">
        <f ca="1">MAX(0,(Q162+U162*ABS($P$6)^Y162+AC162+AG162*$P$7^AK162)*0.5*($P$7-$P$6))</f>
        <v>9.5604250481709388E-4</v>
      </c>
      <c r="Z305" s="18">
        <f ca="1">MAX(0,(R162+V162*ABS($P$6)^Z162+AD162+AH162*$P$7^AL162)*0.5*($P$7-$P$6))</f>
        <v>8.9726947871215847E-4</v>
      </c>
      <c r="AA305" s="18">
        <f ca="1">MAX(0,(S162+W162*ABS($P$6)^AA162+AE162+AI162*$P$7^AM162)*0.5*($P$7-$P$6))</f>
        <v>8.5085965092355001E-4</v>
      </c>
      <c r="AB305" s="18">
        <f ca="1">MAX(0,AB162*(AN162-($P$7))+AF162*(AN162^(AJ162+1)-$P$7^(AJ162+1))/(AJ162+1))</f>
        <v>0.16882200854212689</v>
      </c>
      <c r="AC305" s="18">
        <f ca="1">MAX(0,AC162*(AO162-($P$7))+AG162*(AO162^(AK162+1)-$P$7^(AK162+1))/(AK162+1))</f>
        <v>0.16982074426266541</v>
      </c>
      <c r="AD305" s="18">
        <f ca="1">MAX(0,AD162*(AP162-($P$7))+AH162*(AP162^(AL162+1)-$P$7^(AL162+1))/(AL162+1))</f>
        <v>0.17014803463155534</v>
      </c>
      <c r="AE305" s="18">
        <f ca="1">MAX(0,AE162*(AQ162-($P$7))+AI162*(AQ162^(AM162+1)-$P$7^(AM162+1))/(AM162+1))</f>
        <v>0.16907309124337683</v>
      </c>
      <c r="AF305" s="18">
        <f ca="1">IF(AN162&lt;1,MAX(0,(AB162+AF162*AN162^AJ162+AR162)*0.5*(1-AN162)),0)</f>
        <v>0</v>
      </c>
      <c r="AG305" s="18">
        <f ca="1">IF(AO162&lt;1,MAX(0,(AC162+AG162*AO162^AK162+AS162)*0.5*(1-AO162)),0)</f>
        <v>0</v>
      </c>
      <c r="AH305" s="18">
        <f ca="1">IF(AP162&lt;1,MAX(0,(AD162+AH162*AP162^AL162+AT162)*0.5*(1-AP162)),0)</f>
        <v>0</v>
      </c>
      <c r="AI305" s="18">
        <f ca="1">IF(AQ162&lt;1,MAX(0,(AE162+AI162*AQ162^AM162+AU162)*0.5*(1-AQ162)),0)</f>
        <v>0</v>
      </c>
    </row>
    <row r="306" spans="2:35" x14ac:dyDescent="0.15">
      <c r="B306">
        <v>67.763000000000005</v>
      </c>
      <c r="C306">
        <v>7</v>
      </c>
      <c r="D306" s="18">
        <v>-0.82679999999999998</v>
      </c>
      <c r="E306" s="18">
        <v>1.1220000000000001</v>
      </c>
      <c r="F306" s="18">
        <v>1.5209999999999999</v>
      </c>
      <c r="G306" s="18">
        <v>0.30070000000000002</v>
      </c>
      <c r="H306" s="18">
        <v>1.615</v>
      </c>
      <c r="I306" s="18">
        <v>1.302</v>
      </c>
      <c r="J306" s="18">
        <v>0.34770000000000001</v>
      </c>
      <c r="K306" s="18">
        <v>-2.3140000000000001</v>
      </c>
      <c r="L306" s="18">
        <v>1.68</v>
      </c>
      <c r="M306" s="18">
        <v>0.30359999999999998</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x14ac:dyDescent="0.15">
      <c r="B307">
        <v>67.763000000000005</v>
      </c>
      <c r="C307">
        <v>10</v>
      </c>
      <c r="D307" s="18">
        <v>1.1839999999999999</v>
      </c>
      <c r="E307" s="18">
        <v>0.13120000000000001</v>
      </c>
      <c r="F307" s="18">
        <v>1.964</v>
      </c>
      <c r="G307" s="18">
        <v>0.1197</v>
      </c>
      <c r="H307" s="18">
        <v>1.35</v>
      </c>
      <c r="I307" s="18">
        <v>1.5069999999999999</v>
      </c>
      <c r="J307" s="18">
        <v>0.1479</v>
      </c>
      <c r="K307" s="18">
        <v>-3.0830000000000002</v>
      </c>
      <c r="L307" s="18">
        <v>1.282</v>
      </c>
      <c r="M307" s="18">
        <v>0.30969999999999998</v>
      </c>
    </row>
    <row r="308" spans="2:35" x14ac:dyDescent="0.15">
      <c r="B308">
        <v>67.763000000000005</v>
      </c>
      <c r="C308">
        <v>15</v>
      </c>
      <c r="D308" s="18">
        <v>0.34139999999999998</v>
      </c>
      <c r="E308" s="18">
        <v>0.3201</v>
      </c>
      <c r="F308" s="18">
        <v>2.7989999999999999</v>
      </c>
      <c r="G308" s="18">
        <v>1.474</v>
      </c>
      <c r="H308" s="18">
        <v>-0.62180000000000002</v>
      </c>
      <c r="I308" s="18">
        <v>1.2949999999999999</v>
      </c>
      <c r="J308" s="18">
        <v>5.4719999999999998E-2</v>
      </c>
      <c r="K308" s="18">
        <v>-0.443</v>
      </c>
      <c r="L308" s="18">
        <v>2.4849999999999999</v>
      </c>
      <c r="M308" s="18">
        <v>0.49059999999999998</v>
      </c>
      <c r="O308" s="18"/>
      <c r="AF308" s="18"/>
      <c r="AG308" s="18"/>
      <c r="AH308" s="18"/>
      <c r="AI308" s="18"/>
    </row>
    <row r="309" spans="2:35" x14ac:dyDescent="0.15">
      <c r="B309">
        <v>67.763000000000005</v>
      </c>
      <c r="C309">
        <v>20</v>
      </c>
      <c r="D309" s="18">
        <v>2.444</v>
      </c>
      <c r="E309" s="18">
        <v>1.1439999999999999</v>
      </c>
      <c r="F309" s="18">
        <v>0.81469999999999998</v>
      </c>
      <c r="G309" s="18">
        <v>1.5569999999999999</v>
      </c>
      <c r="H309" s="18">
        <v>2.4209999999999998</v>
      </c>
      <c r="I309" s="18">
        <v>1.708</v>
      </c>
      <c r="J309" s="18">
        <v>0.25159999999999999</v>
      </c>
      <c r="K309" s="18">
        <v>-6.5149999999999997</v>
      </c>
      <c r="L309" s="18">
        <v>1.173</v>
      </c>
      <c r="M309" s="18">
        <v>0.54290000000000005</v>
      </c>
      <c r="O309" s="18"/>
      <c r="AF309" s="18"/>
      <c r="AG309" s="18"/>
      <c r="AH309" s="18"/>
      <c r="AI309" s="18"/>
    </row>
    <row r="310" spans="2:35" x14ac:dyDescent="0.15">
      <c r="B310">
        <v>92.162999999999997</v>
      </c>
      <c r="C310">
        <v>1</v>
      </c>
      <c r="D310" s="18">
        <v>-0.45519999999999999</v>
      </c>
      <c r="E310" s="18">
        <v>0.24929999999999999</v>
      </c>
      <c r="F310" s="18">
        <v>1.292</v>
      </c>
      <c r="G310" s="18">
        <v>0.14990000000000001</v>
      </c>
      <c r="H310" s="18">
        <v>-0.73809999999999998</v>
      </c>
      <c r="I310" s="18">
        <v>1.68</v>
      </c>
      <c r="J310" s="18">
        <v>0.2646</v>
      </c>
      <c r="K310" s="18">
        <v>0.58150000000000002</v>
      </c>
      <c r="L310" s="18">
        <v>1.3939999999999999</v>
      </c>
      <c r="M310" s="18">
        <v>0.26500000000000001</v>
      </c>
      <c r="O310" s="18"/>
      <c r="AF310" s="18"/>
      <c r="AG310" s="18"/>
      <c r="AH310" s="18"/>
      <c r="AI310" s="18"/>
    </row>
    <row r="311" spans="2:35" x14ac:dyDescent="0.15">
      <c r="B311">
        <v>92.162999999999997</v>
      </c>
      <c r="C311">
        <v>3</v>
      </c>
      <c r="D311" s="18">
        <v>-0.51149999999999995</v>
      </c>
      <c r="E311" s="18">
        <v>-0.11849999999999999</v>
      </c>
      <c r="F311" s="18">
        <v>2.2589999999999999</v>
      </c>
      <c r="G311" s="18">
        <v>0.24929999999999999</v>
      </c>
      <c r="H311" s="18">
        <v>-0.18720000000000001</v>
      </c>
      <c r="I311" s="18">
        <v>1.821</v>
      </c>
      <c r="J311" s="18">
        <v>9.8879999999999996E-2</v>
      </c>
      <c r="K311" s="18">
        <v>0.4526</v>
      </c>
      <c r="L311" s="18">
        <v>1.22</v>
      </c>
      <c r="M311" s="18">
        <v>0.19270000000000001</v>
      </c>
      <c r="O311" s="18"/>
      <c r="AF311" s="18"/>
      <c r="AG311" s="18"/>
      <c r="AH311" s="18"/>
      <c r="AI311" s="18"/>
    </row>
    <row r="312" spans="2:35" x14ac:dyDescent="0.15">
      <c r="B312">
        <v>92.162999999999997</v>
      </c>
      <c r="C312">
        <v>5</v>
      </c>
      <c r="D312" s="18">
        <v>-0.58879999999999999</v>
      </c>
      <c r="E312" s="18">
        <v>0.53690000000000004</v>
      </c>
      <c r="F312" s="18">
        <v>1.218</v>
      </c>
      <c r="G312" s="18">
        <v>0.24829999999999999</v>
      </c>
      <c r="H312" s="18">
        <v>-8.276E-2</v>
      </c>
      <c r="I312" s="18">
        <v>2.4660000000000002</v>
      </c>
      <c r="J312" s="18">
        <v>0.19739999999999999</v>
      </c>
      <c r="K312" s="18">
        <v>-0.2374</v>
      </c>
      <c r="L312" s="18">
        <v>1.8839999999999999</v>
      </c>
      <c r="M312" s="18">
        <v>9.8409999999999997E-2</v>
      </c>
      <c r="O312" s="18"/>
      <c r="AF312" s="18"/>
      <c r="AG312" s="18"/>
      <c r="AH312" s="18"/>
      <c r="AI312" s="18"/>
    </row>
    <row r="313" spans="2:35" x14ac:dyDescent="0.15">
      <c r="B313">
        <v>92.162999999999997</v>
      </c>
      <c r="C313">
        <v>7</v>
      </c>
      <c r="D313" s="18">
        <v>-0.51439999999999997</v>
      </c>
      <c r="E313" s="18">
        <v>0.56569999999999998</v>
      </c>
      <c r="F313" s="18">
        <v>1.3169999999999999</v>
      </c>
      <c r="G313" s="18">
        <v>0.15440000000000001</v>
      </c>
      <c r="H313" s="18">
        <v>-0.2359</v>
      </c>
      <c r="I313" s="18">
        <v>1.84</v>
      </c>
      <c r="J313" s="18">
        <v>0.10630000000000001</v>
      </c>
      <c r="K313" s="18">
        <v>-0.19639999999999999</v>
      </c>
      <c r="L313" s="18">
        <v>1.6639999999999999</v>
      </c>
      <c r="M313" s="18">
        <v>0.55100000000000005</v>
      </c>
      <c r="O313" s="18"/>
      <c r="AF313" s="18"/>
      <c r="AG313" s="18"/>
      <c r="AH313" s="18"/>
      <c r="AI313" s="18"/>
    </row>
    <row r="314" spans="2:35" x14ac:dyDescent="0.15">
      <c r="B314">
        <v>92.162999999999997</v>
      </c>
      <c r="C314">
        <v>10</v>
      </c>
      <c r="D314" s="18">
        <v>-0.58069999999999999</v>
      </c>
      <c r="E314" s="18">
        <v>0.68140000000000001</v>
      </c>
      <c r="F314" s="18">
        <v>1.345</v>
      </c>
      <c r="G314" s="18">
        <v>0.1241</v>
      </c>
      <c r="H314" s="18">
        <v>-0.23300000000000001</v>
      </c>
      <c r="I314" s="18">
        <v>1.843</v>
      </c>
      <c r="J314" s="18">
        <v>9.9409999999999998E-2</v>
      </c>
      <c r="K314" s="18">
        <v>-0.2404</v>
      </c>
      <c r="L314" s="18">
        <v>1.478</v>
      </c>
      <c r="M314" s="18">
        <v>0.39079999999999998</v>
      </c>
      <c r="O314" s="18"/>
      <c r="AF314" s="18"/>
      <c r="AG314" s="18"/>
      <c r="AH314" s="18"/>
      <c r="AI314" s="18"/>
    </row>
    <row r="315" spans="2:35" x14ac:dyDescent="0.15">
      <c r="B315">
        <v>92.162999999999997</v>
      </c>
      <c r="C315">
        <v>15</v>
      </c>
      <c r="D315" s="18">
        <v>-0.87219999999999998</v>
      </c>
      <c r="E315" s="18">
        <v>1.478</v>
      </c>
      <c r="F315" s="18">
        <v>1.3169999999999999</v>
      </c>
      <c r="G315" s="18">
        <v>0.1075</v>
      </c>
      <c r="H315" s="18">
        <v>-1.242</v>
      </c>
      <c r="I315" s="18">
        <v>1.5760000000000001</v>
      </c>
      <c r="J315" s="18">
        <v>0.36030000000000001</v>
      </c>
      <c r="K315" s="18">
        <v>0.23730000000000001</v>
      </c>
      <c r="L315" s="18">
        <v>2.2959999999999998</v>
      </c>
      <c r="M315" s="18">
        <v>0.14630000000000001</v>
      </c>
      <c r="O315" s="18"/>
      <c r="AF315" s="18"/>
      <c r="AG315" s="18"/>
      <c r="AH315" s="18"/>
      <c r="AI315" s="18"/>
    </row>
    <row r="316" spans="2:35" x14ac:dyDescent="0.15">
      <c r="B316">
        <v>92.162999999999997</v>
      </c>
      <c r="C316">
        <v>20</v>
      </c>
      <c r="D316" s="18">
        <v>-0.85609999999999997</v>
      </c>
      <c r="E316" s="18">
        <v>0.84240000000000004</v>
      </c>
      <c r="F316" s="18">
        <v>1.333</v>
      </c>
      <c r="G316" s="18">
        <v>7.8109999999999999E-2</v>
      </c>
      <c r="H316" s="18">
        <v>-0.42820000000000003</v>
      </c>
      <c r="I316" s="18">
        <v>1.829</v>
      </c>
      <c r="J316" s="18">
        <v>0.13930000000000001</v>
      </c>
      <c r="K316" s="18">
        <v>6.973E-2</v>
      </c>
      <c r="L316" s="18">
        <v>2.4020000000000001</v>
      </c>
      <c r="M316" s="18">
        <v>3.3369999999999997E-2</v>
      </c>
      <c r="O316" s="18"/>
      <c r="AF316" s="18"/>
      <c r="AG316" s="18"/>
      <c r="AH316" s="18"/>
      <c r="AI316" s="18"/>
    </row>
    <row r="317" spans="2:35" x14ac:dyDescent="0.15">
      <c r="B317">
        <v>125.563</v>
      </c>
      <c r="C317">
        <v>1</v>
      </c>
      <c r="D317" s="18">
        <v>-0.18759999999999999</v>
      </c>
      <c r="E317" s="18">
        <v>7.0029999999999995E-2</v>
      </c>
      <c r="F317" s="18">
        <v>1.2110000000000001</v>
      </c>
      <c r="G317" s="18">
        <v>6.4089999999999994E-2</v>
      </c>
      <c r="H317" s="18">
        <v>-0.29509999999999997</v>
      </c>
      <c r="I317" s="18">
        <v>1.94</v>
      </c>
      <c r="J317" s="18">
        <v>0.27639999999999998</v>
      </c>
      <c r="K317" s="18">
        <v>8.1909999999999997E-2</v>
      </c>
      <c r="L317" s="18">
        <v>1.022</v>
      </c>
      <c r="M317" s="18">
        <v>3.4380000000000001E-2</v>
      </c>
      <c r="O317" s="18"/>
      <c r="AF317" s="18"/>
      <c r="AG317" s="18"/>
      <c r="AH317" s="18"/>
      <c r="AI317" s="18"/>
    </row>
    <row r="318" spans="2:35" x14ac:dyDescent="0.15">
      <c r="B318">
        <v>125.563</v>
      </c>
      <c r="C318">
        <v>3</v>
      </c>
      <c r="D318" s="18">
        <v>-0.21529999999999999</v>
      </c>
      <c r="E318" s="18">
        <v>0.14430000000000001</v>
      </c>
      <c r="F318" s="18">
        <v>1.052</v>
      </c>
      <c r="G318" s="18">
        <v>9.2380000000000004E-2</v>
      </c>
      <c r="H318" s="18">
        <v>-0.1177</v>
      </c>
      <c r="I318" s="18">
        <v>2.1720000000000002</v>
      </c>
      <c r="J318" s="18">
        <v>0.13400000000000001</v>
      </c>
      <c r="K318" s="18">
        <v>-0.127</v>
      </c>
      <c r="L318" s="18">
        <v>1.8120000000000001</v>
      </c>
      <c r="M318" s="18">
        <v>0.16470000000000001</v>
      </c>
      <c r="O318" s="18"/>
      <c r="AF318" s="18"/>
      <c r="AG318" s="18"/>
      <c r="AH318" s="18"/>
      <c r="AI318" s="18"/>
    </row>
    <row r="319" spans="2:35" x14ac:dyDescent="0.15">
      <c r="B319">
        <v>125.563</v>
      </c>
      <c r="C319">
        <v>5</v>
      </c>
      <c r="D319" s="18">
        <v>-0.3216</v>
      </c>
      <c r="E319" s="18">
        <v>0.25950000000000001</v>
      </c>
      <c r="F319" s="18">
        <v>1.04</v>
      </c>
      <c r="G319" s="18">
        <v>0.121</v>
      </c>
      <c r="H319" s="18">
        <v>-0.32890000000000003</v>
      </c>
      <c r="I319" s="18">
        <v>1.8740000000000001</v>
      </c>
      <c r="J319" s="18">
        <v>0.25480000000000003</v>
      </c>
      <c r="K319" s="18">
        <v>7.0370000000000002E-2</v>
      </c>
      <c r="L319" s="18">
        <v>1.22</v>
      </c>
      <c r="M319" s="18">
        <v>0.33900000000000002</v>
      </c>
      <c r="O319" s="18"/>
      <c r="AF319" s="18"/>
      <c r="AG319" s="18"/>
      <c r="AH319" s="18"/>
      <c r="AI319" s="18"/>
    </row>
    <row r="320" spans="2:35" x14ac:dyDescent="0.15">
      <c r="B320">
        <v>125.563</v>
      </c>
      <c r="C320">
        <v>7</v>
      </c>
      <c r="D320" s="18">
        <v>-0.36070000000000002</v>
      </c>
      <c r="E320" s="18">
        <v>0.49230000000000002</v>
      </c>
      <c r="F320" s="18">
        <v>1.0289999999999999</v>
      </c>
      <c r="G320" s="18">
        <v>0.1464</v>
      </c>
      <c r="H320" s="18">
        <v>-0.23710000000000001</v>
      </c>
      <c r="I320" s="18">
        <v>1.847</v>
      </c>
      <c r="J320" s="18">
        <v>0.2475</v>
      </c>
      <c r="K320" s="18">
        <v>-0.21909999999999999</v>
      </c>
      <c r="L320" s="18">
        <v>1.393</v>
      </c>
      <c r="M320" s="18">
        <v>0.39379999999999998</v>
      </c>
      <c r="O320" s="18"/>
      <c r="AF320" s="18"/>
      <c r="AG320" s="18"/>
      <c r="AH320" s="18"/>
      <c r="AI320" s="18"/>
    </row>
    <row r="321" spans="2:35" x14ac:dyDescent="0.15">
      <c r="B321">
        <v>125.563</v>
      </c>
      <c r="C321">
        <v>10</v>
      </c>
      <c r="D321" s="18">
        <v>-0.45879999999999999</v>
      </c>
      <c r="E321" s="18">
        <v>0.38429999999999997</v>
      </c>
      <c r="F321" s="18">
        <v>1.0009999999999999</v>
      </c>
      <c r="G321" s="18">
        <v>6.164E-2</v>
      </c>
      <c r="H321" s="18">
        <v>-0.37330000000000002</v>
      </c>
      <c r="I321" s="18">
        <v>1.8120000000000001</v>
      </c>
      <c r="J321" s="18">
        <v>0.25950000000000001</v>
      </c>
      <c r="K321" s="18">
        <v>0.12820000000000001</v>
      </c>
      <c r="L321" s="18">
        <v>1.23</v>
      </c>
      <c r="M321" s="18">
        <v>7.5719999999999996E-2</v>
      </c>
      <c r="O321" s="18"/>
      <c r="AF321" s="18"/>
      <c r="AG321" s="18"/>
      <c r="AH321" s="18"/>
      <c r="AI321" s="18"/>
    </row>
    <row r="322" spans="2:35" x14ac:dyDescent="0.15">
      <c r="B322">
        <v>125.563</v>
      </c>
      <c r="C322">
        <v>15</v>
      </c>
      <c r="D322" s="18">
        <v>1.6230000000000001E-2</v>
      </c>
      <c r="E322" s="18">
        <v>8.8919999999999999E-2</v>
      </c>
      <c r="F322" s="18">
        <v>1.3080000000000001</v>
      </c>
      <c r="G322" s="18">
        <v>3.8080000000000003E-2</v>
      </c>
      <c r="H322" s="18">
        <v>-0.59670000000000001</v>
      </c>
      <c r="I322" s="18">
        <v>1.91</v>
      </c>
      <c r="J322" s="18">
        <v>0.22470000000000001</v>
      </c>
      <c r="K322" s="18">
        <v>0.15290000000000001</v>
      </c>
      <c r="L322" s="18">
        <v>2.016</v>
      </c>
      <c r="M322" s="18">
        <v>0.1681</v>
      </c>
      <c r="O322" s="18"/>
      <c r="AF322" s="18"/>
      <c r="AG322" s="18"/>
      <c r="AH322" s="18"/>
      <c r="AI322" s="18"/>
    </row>
    <row r="323" spans="2:35" x14ac:dyDescent="0.15">
      <c r="B323">
        <v>125.563</v>
      </c>
      <c r="C323">
        <v>20</v>
      </c>
      <c r="D323" s="18">
        <v>0.36509999999999998</v>
      </c>
      <c r="E323" s="18">
        <v>-0.39250000000000002</v>
      </c>
      <c r="F323" s="18">
        <v>1.8540000000000001</v>
      </c>
      <c r="G323" s="18">
        <v>0.23469999999999999</v>
      </c>
      <c r="H323" s="18">
        <v>-0.30249999999999999</v>
      </c>
      <c r="I323" s="18">
        <v>1.524</v>
      </c>
      <c r="J323" s="18">
        <v>5.4710000000000002E-2</v>
      </c>
      <c r="K323" s="18">
        <v>2.9290000000000002E-3</v>
      </c>
      <c r="L323" s="18">
        <v>4.4610000000000003</v>
      </c>
      <c r="M323" s="18">
        <v>0.3332</v>
      </c>
      <c r="O323" s="18"/>
      <c r="AF323" s="18"/>
      <c r="AG323" s="18"/>
      <c r="AH323" s="18"/>
      <c r="AI323" s="18"/>
    </row>
    <row r="324" spans="2:35" x14ac:dyDescent="0.15">
      <c r="B324">
        <v>171.16300000000001</v>
      </c>
      <c r="C324">
        <v>1</v>
      </c>
      <c r="D324" s="18">
        <v>-1.7319999999999999E-2</v>
      </c>
      <c r="E324" s="18">
        <v>-5.2920000000000002E-2</v>
      </c>
      <c r="F324" s="18">
        <v>0.99239999999999995</v>
      </c>
      <c r="G324" s="18">
        <v>3.6290000000000003E-2</v>
      </c>
      <c r="H324" s="18">
        <v>-0.2757</v>
      </c>
      <c r="I324" s="18">
        <v>1.8169999999999999</v>
      </c>
      <c r="J324" s="18">
        <v>0.26119999999999999</v>
      </c>
      <c r="K324" s="18">
        <v>4.7329999999999997E-2</v>
      </c>
      <c r="L324" s="18">
        <v>2.4159999999999999</v>
      </c>
      <c r="M324" s="18">
        <v>0.22270000000000001</v>
      </c>
      <c r="O324" s="18"/>
      <c r="AF324" s="18"/>
      <c r="AG324" s="18"/>
      <c r="AH324" s="18"/>
      <c r="AI324" s="18"/>
    </row>
    <row r="325" spans="2:35" x14ac:dyDescent="0.15">
      <c r="B325">
        <v>171.16300000000001</v>
      </c>
      <c r="C325">
        <v>3</v>
      </c>
      <c r="D325" s="18">
        <v>-5.8500000000000003E-2</v>
      </c>
      <c r="E325" s="18">
        <v>-3.5680000000000003E-2</v>
      </c>
      <c r="F325" s="18">
        <v>1.452</v>
      </c>
      <c r="G325" s="18">
        <v>3.4479999999999997E-2</v>
      </c>
      <c r="H325" s="18">
        <v>-0.23280000000000001</v>
      </c>
      <c r="I325" s="18">
        <v>1.84</v>
      </c>
      <c r="J325" s="18">
        <v>0.30559999999999998</v>
      </c>
      <c r="K325" s="18">
        <v>2.2620000000000001E-2</v>
      </c>
      <c r="L325" s="18">
        <v>2.7730000000000001</v>
      </c>
      <c r="M325" s="18">
        <v>7.7619999999999995E-2</v>
      </c>
      <c r="O325" s="18"/>
      <c r="AF325" s="18"/>
      <c r="AG325" s="18"/>
      <c r="AH325" s="18"/>
      <c r="AI325" s="18"/>
    </row>
    <row r="326" spans="2:35" x14ac:dyDescent="0.15">
      <c r="B326">
        <v>171.16300000000001</v>
      </c>
      <c r="C326">
        <v>5</v>
      </c>
      <c r="D326" s="18">
        <v>-0.14660000000000001</v>
      </c>
      <c r="E326" s="18">
        <v>-0.35589999999999999</v>
      </c>
      <c r="F326" s="18">
        <v>2.3210000000000002</v>
      </c>
      <c r="G326" s="18">
        <v>0.3846</v>
      </c>
      <c r="H326" s="18">
        <v>-0.61670000000000003</v>
      </c>
      <c r="I326" s="18">
        <v>1.7470000000000001</v>
      </c>
      <c r="J326" s="18">
        <v>0.20250000000000001</v>
      </c>
      <c r="K326" s="18">
        <v>0.83679999999999999</v>
      </c>
      <c r="L326" s="18">
        <v>1.903</v>
      </c>
      <c r="M326" s="18">
        <v>0.40510000000000002</v>
      </c>
      <c r="O326" s="18"/>
      <c r="AF326" s="18"/>
      <c r="AG326" s="18"/>
      <c r="AH326" s="18"/>
      <c r="AI326" s="18"/>
    </row>
    <row r="327" spans="2:35" x14ac:dyDescent="0.15">
      <c r="B327">
        <v>171.16300000000001</v>
      </c>
      <c r="C327">
        <v>7</v>
      </c>
      <c r="D327" s="18">
        <v>-1.7129999999999999E-3</v>
      </c>
      <c r="E327" s="18">
        <v>-7.8899999999999998E-2</v>
      </c>
      <c r="F327" s="18">
        <v>1.4970000000000001</v>
      </c>
      <c r="G327" s="18">
        <v>8.5889999999999994E-2</v>
      </c>
      <c r="H327" s="18">
        <v>-0.27410000000000001</v>
      </c>
      <c r="I327" s="18">
        <v>1.8029999999999999</v>
      </c>
      <c r="J327" s="18">
        <v>0.35809999999999997</v>
      </c>
      <c r="K327" s="18">
        <v>3.4250000000000003E-2</v>
      </c>
      <c r="L327" s="18">
        <v>2.7879999999999998</v>
      </c>
      <c r="M327" s="18">
        <v>8.6849999999999997E-2</v>
      </c>
      <c r="O327" s="18"/>
      <c r="AF327" s="18"/>
      <c r="AG327" s="18"/>
      <c r="AH327" s="18"/>
      <c r="AI327" s="18"/>
    </row>
    <row r="328" spans="2:35" x14ac:dyDescent="0.15">
      <c r="B328">
        <v>171.16300000000001</v>
      </c>
      <c r="C328">
        <v>10</v>
      </c>
      <c r="D328" s="18">
        <v>0.16120000000000001</v>
      </c>
      <c r="E328" s="18">
        <v>-1.7590000000000001E-2</v>
      </c>
      <c r="F328" s="18">
        <v>2.3719999999999999</v>
      </c>
      <c r="G328" s="18">
        <v>3.108E-2</v>
      </c>
      <c r="H328" s="18">
        <v>-0.16520000000000001</v>
      </c>
      <c r="I328" s="18">
        <v>1.159</v>
      </c>
      <c r="J328" s="18">
        <v>0.36849999999999999</v>
      </c>
      <c r="K328" s="18">
        <v>-0.307</v>
      </c>
      <c r="L328" s="18">
        <v>1.5469999999999999</v>
      </c>
      <c r="M328" s="18">
        <v>0.18079999999999999</v>
      </c>
      <c r="O328" s="18"/>
      <c r="AF328" s="18"/>
      <c r="AG328" s="18"/>
      <c r="AH328" s="18"/>
      <c r="AI328" s="18"/>
    </row>
    <row r="329" spans="2:35" x14ac:dyDescent="0.15">
      <c r="B329">
        <v>171.16300000000001</v>
      </c>
      <c r="C329">
        <v>15</v>
      </c>
      <c r="D329" s="18">
        <v>0.15029999999999999</v>
      </c>
      <c r="E329" s="18">
        <v>-0.26519999999999999</v>
      </c>
      <c r="F329" s="18">
        <v>1.3680000000000001</v>
      </c>
      <c r="G329" s="18">
        <v>0.1164</v>
      </c>
      <c r="H329" s="18">
        <v>-0.23400000000000001</v>
      </c>
      <c r="I329" s="18">
        <v>1.7989999999999999</v>
      </c>
      <c r="J329" s="18">
        <v>0.15790000000000001</v>
      </c>
      <c r="K329" s="18">
        <v>8.286E-3</v>
      </c>
      <c r="L329" s="18">
        <v>2.1349999999999998</v>
      </c>
      <c r="M329" s="18">
        <v>5.6869999999999997E-2</v>
      </c>
      <c r="O329" s="18"/>
      <c r="AF329" s="18"/>
      <c r="AG329" s="18"/>
      <c r="AH329" s="18"/>
      <c r="AI329" s="18"/>
    </row>
    <row r="330" spans="2:35" x14ac:dyDescent="0.15">
      <c r="B330">
        <v>171.16300000000001</v>
      </c>
      <c r="C330">
        <v>20</v>
      </c>
      <c r="D330" s="18">
        <v>0.2399</v>
      </c>
      <c r="E330" s="18">
        <v>4.7140000000000001E-2</v>
      </c>
      <c r="F330" s="18">
        <v>0.45119999999999999</v>
      </c>
      <c r="G330" s="18">
        <v>3.0200000000000001E-2</v>
      </c>
      <c r="H330" s="18">
        <v>-1.4530000000000001</v>
      </c>
      <c r="I330" s="18">
        <v>1.69</v>
      </c>
      <c r="J330" s="18">
        <v>0.1943</v>
      </c>
      <c r="K330" s="18">
        <v>0.77400000000000002</v>
      </c>
      <c r="L330" s="18">
        <v>1.8109999999999999</v>
      </c>
      <c r="M330" s="18">
        <v>0.1207</v>
      </c>
      <c r="O330" s="18"/>
      <c r="AF330" s="18"/>
      <c r="AG330" s="18"/>
      <c r="AH330" s="18"/>
      <c r="AI330" s="18"/>
    </row>
    <row r="331" spans="2:35" x14ac:dyDescent="0.15">
      <c r="B331">
        <v>233.56299999999999</v>
      </c>
      <c r="C331">
        <v>1</v>
      </c>
      <c r="D331" s="18">
        <v>-0.3125</v>
      </c>
      <c r="E331" s="18">
        <v>5.7340000000000002E-2</v>
      </c>
      <c r="F331" s="18">
        <v>1.173</v>
      </c>
      <c r="G331" s="18">
        <v>5.2560000000000003E-2</v>
      </c>
      <c r="H331" s="18">
        <v>-0.32290000000000002</v>
      </c>
      <c r="I331" s="18">
        <v>1.9890000000000001</v>
      </c>
      <c r="J331" s="18">
        <v>0.3291</v>
      </c>
      <c r="K331" s="18">
        <v>0.41399999999999998</v>
      </c>
      <c r="L331" s="18">
        <v>1.764</v>
      </c>
      <c r="M331" s="18">
        <v>0.39800000000000002</v>
      </c>
      <c r="O331" s="18"/>
      <c r="AF331" s="18"/>
      <c r="AG331" s="18"/>
      <c r="AH331" s="18"/>
      <c r="AI331" s="18"/>
    </row>
    <row r="332" spans="2:35" x14ac:dyDescent="0.15">
      <c r="B332">
        <v>233.56299999999999</v>
      </c>
      <c r="C332">
        <v>3</v>
      </c>
      <c r="D332" s="18">
        <v>-0.28210000000000002</v>
      </c>
      <c r="E332" s="18">
        <v>0.14249999999999999</v>
      </c>
      <c r="F332" s="18">
        <v>1.1459999999999999</v>
      </c>
      <c r="G332" s="18">
        <v>8.0180000000000001E-2</v>
      </c>
      <c r="H332" s="18">
        <v>3.9230000000000001E-2</v>
      </c>
      <c r="I332" s="18">
        <v>1.796</v>
      </c>
      <c r="J332" s="18">
        <v>7.0370000000000002E-2</v>
      </c>
      <c r="K332" s="18">
        <v>-5.7950000000000002E-2</v>
      </c>
      <c r="L332" s="18">
        <v>1.202</v>
      </c>
      <c r="M332" s="18">
        <v>0.51419999999999999</v>
      </c>
      <c r="O332" s="18"/>
      <c r="AF332" s="18"/>
      <c r="AG332" s="18"/>
      <c r="AH332" s="18"/>
      <c r="AI332" s="18"/>
    </row>
    <row r="333" spans="2:35" x14ac:dyDescent="0.15">
      <c r="B333">
        <v>233.56299999999999</v>
      </c>
      <c r="C333">
        <v>5</v>
      </c>
      <c r="D333" s="18">
        <v>-0.29070000000000001</v>
      </c>
      <c r="E333" s="18">
        <v>0.11600000000000001</v>
      </c>
      <c r="F333" s="18">
        <v>1.157</v>
      </c>
      <c r="G333" s="18">
        <v>6.3740000000000005E-2</v>
      </c>
      <c r="H333" s="18">
        <v>4.1930000000000002E-2</v>
      </c>
      <c r="I333" s="18">
        <v>1.9419999999999999</v>
      </c>
      <c r="J333" s="18">
        <v>0.1009</v>
      </c>
      <c r="K333" s="18">
        <v>-2.929E-2</v>
      </c>
      <c r="L333" s="18">
        <v>2.1389999999999998</v>
      </c>
      <c r="M333" s="18">
        <v>3.007E-2</v>
      </c>
      <c r="O333" s="18"/>
      <c r="AF333" s="18"/>
      <c r="AG333" s="18"/>
      <c r="AH333" s="18"/>
      <c r="AI333" s="18"/>
    </row>
    <row r="334" spans="2:35" x14ac:dyDescent="0.15">
      <c r="B334">
        <v>233.56299999999999</v>
      </c>
      <c r="C334">
        <v>7</v>
      </c>
      <c r="D334" s="18">
        <v>-0.30230000000000001</v>
      </c>
      <c r="E334" s="18">
        <v>-3.3090000000000001E-2</v>
      </c>
      <c r="F334" s="18">
        <v>2.1739999999999999</v>
      </c>
      <c r="G334" s="18">
        <v>3.8980000000000001E-2</v>
      </c>
      <c r="H334" s="18">
        <v>0.11990000000000001</v>
      </c>
      <c r="I334" s="18">
        <v>1.173</v>
      </c>
      <c r="J334" s="18">
        <v>5.5870000000000003E-2</v>
      </c>
      <c r="K334" s="18">
        <v>5.2240000000000002E-2</v>
      </c>
      <c r="L334" s="18">
        <v>1.976</v>
      </c>
      <c r="M334" s="18">
        <v>7.9920000000000005E-2</v>
      </c>
      <c r="O334" s="18"/>
      <c r="AF334" s="18"/>
      <c r="AG334" s="18"/>
      <c r="AH334" s="18"/>
      <c r="AI334" s="18"/>
    </row>
    <row r="335" spans="2:35" x14ac:dyDescent="0.15">
      <c r="B335">
        <v>233.56299999999999</v>
      </c>
      <c r="C335">
        <v>10</v>
      </c>
      <c r="D335" s="18">
        <v>-0.50949999999999995</v>
      </c>
      <c r="E335" s="18">
        <v>0.16550000000000001</v>
      </c>
      <c r="F335" s="18">
        <v>1.1479999999999999</v>
      </c>
      <c r="G335" s="18">
        <v>4.0259999999999997E-2</v>
      </c>
      <c r="H335" s="18">
        <v>-0.40970000000000001</v>
      </c>
      <c r="I335" s="18">
        <v>4.3170000000000002</v>
      </c>
      <c r="J335" s="18">
        <v>2.5</v>
      </c>
      <c r="K335" s="18">
        <v>0.4924</v>
      </c>
      <c r="L335" s="18">
        <v>1.091</v>
      </c>
      <c r="M335" s="18">
        <v>2.3919999999999999</v>
      </c>
      <c r="O335" s="18"/>
      <c r="AF335" s="18"/>
      <c r="AG335" s="18"/>
      <c r="AH335" s="18"/>
      <c r="AI335" s="18"/>
    </row>
    <row r="336" spans="2:35" x14ac:dyDescent="0.15">
      <c r="B336">
        <v>233.56299999999999</v>
      </c>
      <c r="C336">
        <v>15</v>
      </c>
      <c r="D336" s="18">
        <v>-0.45600000000000002</v>
      </c>
      <c r="E336" s="18">
        <v>0.42280000000000001</v>
      </c>
      <c r="F336" s="18">
        <v>1.2110000000000001</v>
      </c>
      <c r="G336" s="18">
        <v>9.3579999999999997E-2</v>
      </c>
      <c r="H336" s="18">
        <v>-0.4829</v>
      </c>
      <c r="I336" s="18">
        <v>1.512</v>
      </c>
      <c r="J336" s="18">
        <v>3.0249999999999999E-2</v>
      </c>
      <c r="K336" s="18">
        <v>0.42030000000000001</v>
      </c>
      <c r="L336" s="18">
        <v>1.673</v>
      </c>
      <c r="M336" s="18">
        <v>0.1019</v>
      </c>
      <c r="O336" s="18"/>
      <c r="AF336" s="18"/>
      <c r="AG336" s="18"/>
      <c r="AH336" s="18"/>
      <c r="AI336" s="18"/>
    </row>
    <row r="337" spans="2:35" x14ac:dyDescent="0.15">
      <c r="B337">
        <v>233.56299999999999</v>
      </c>
      <c r="C337">
        <v>20</v>
      </c>
      <c r="D337" s="18">
        <v>-0.59060000000000001</v>
      </c>
      <c r="E337" s="18">
        <v>0.44529999999999997</v>
      </c>
      <c r="F337" s="18">
        <v>1.1459999999999999</v>
      </c>
      <c r="G337" s="18">
        <v>0.1933</v>
      </c>
      <c r="H337" s="18">
        <v>-0.58650000000000002</v>
      </c>
      <c r="I337" s="18">
        <v>1.514</v>
      </c>
      <c r="J337" s="18">
        <v>3.3169999999999998E-2</v>
      </c>
      <c r="K337" s="18">
        <v>0.64639999999999997</v>
      </c>
      <c r="L337" s="18">
        <v>1.611</v>
      </c>
      <c r="M337" s="18">
        <v>0.1396</v>
      </c>
      <c r="O337" s="18"/>
      <c r="AF337" s="18"/>
      <c r="AG337" s="18"/>
      <c r="AH337" s="18"/>
      <c r="AI337" s="18"/>
    </row>
    <row r="338" spans="2:35" x14ac:dyDescent="0.15">
      <c r="B338">
        <v>364.96300000000002</v>
      </c>
      <c r="C338">
        <v>1</v>
      </c>
      <c r="D338" s="18">
        <v>-0.16520000000000001</v>
      </c>
      <c r="E338" s="18">
        <v>-2.6780000000000002E-2</v>
      </c>
      <c r="F338" s="18">
        <v>1.4590000000000001</v>
      </c>
      <c r="G338" s="18">
        <v>3.006E-2</v>
      </c>
      <c r="H338" s="18">
        <v>4.2479999999999997E-2</v>
      </c>
      <c r="I338" s="18">
        <v>1.5309999999999999</v>
      </c>
      <c r="J338" s="18">
        <v>3.039E-2</v>
      </c>
      <c r="K338" s="18">
        <v>-4.2139999999999997E-2</v>
      </c>
      <c r="L338" s="18">
        <v>1.8620000000000001</v>
      </c>
      <c r="M338" s="18">
        <v>0.03</v>
      </c>
      <c r="O338" s="18"/>
      <c r="AF338" s="18"/>
      <c r="AG338" s="18"/>
      <c r="AH338" s="18"/>
      <c r="AI338" s="18"/>
    </row>
    <row r="339" spans="2:35" x14ac:dyDescent="0.15">
      <c r="B339">
        <v>364.96300000000002</v>
      </c>
      <c r="C339">
        <v>3</v>
      </c>
      <c r="D339" s="18">
        <v>-0.20430000000000001</v>
      </c>
      <c r="E339" s="18">
        <v>-0.14580000000000001</v>
      </c>
      <c r="F339" s="18">
        <v>4.3470000000000004</v>
      </c>
      <c r="G339" s="18">
        <v>2.4990000000000001</v>
      </c>
      <c r="H339" s="18">
        <v>-5.493E-2</v>
      </c>
      <c r="I339" s="18">
        <v>1.657</v>
      </c>
      <c r="J339" s="18">
        <v>0.18329999999999999</v>
      </c>
      <c r="K339" s="18">
        <v>0.1832</v>
      </c>
      <c r="L339" s="18">
        <v>1.5720000000000001</v>
      </c>
      <c r="M339" s="18">
        <v>2.411</v>
      </c>
      <c r="O339" s="18"/>
      <c r="AF339" s="18"/>
      <c r="AG339" s="18"/>
      <c r="AH339" s="18"/>
      <c r="AI339" s="18"/>
    </row>
    <row r="340" spans="2:35" x14ac:dyDescent="0.15">
      <c r="B340">
        <v>364.96300000000002</v>
      </c>
      <c r="C340">
        <v>5</v>
      </c>
      <c r="D340" s="18">
        <v>-0.1079</v>
      </c>
      <c r="E340" s="18">
        <v>3.8890000000000001E-2</v>
      </c>
      <c r="F340" s="18">
        <v>1.73</v>
      </c>
      <c r="G340" s="18">
        <v>0.2273</v>
      </c>
      <c r="H340" s="18">
        <v>-0.14560000000000001</v>
      </c>
      <c r="I340" s="18">
        <v>1.8160000000000001</v>
      </c>
      <c r="J340" s="18">
        <v>5.4109999999999998E-2</v>
      </c>
      <c r="K340" s="18">
        <v>-3.1329999999999997E-2</v>
      </c>
      <c r="L340" s="18">
        <v>0.72670000000000001</v>
      </c>
      <c r="M340" s="18">
        <v>0.47299999999999998</v>
      </c>
      <c r="O340" s="18"/>
      <c r="AF340" s="18"/>
      <c r="AG340" s="18"/>
      <c r="AH340" s="18"/>
      <c r="AI340" s="18"/>
    </row>
    <row r="341" spans="2:35" x14ac:dyDescent="0.15">
      <c r="B341">
        <v>364.96300000000002</v>
      </c>
      <c r="C341">
        <v>7</v>
      </c>
      <c r="D341" s="18">
        <v>-0.33979999999999999</v>
      </c>
      <c r="E341" s="18">
        <v>0.3251</v>
      </c>
      <c r="F341" s="18">
        <v>1.008</v>
      </c>
      <c r="G341" s="18">
        <v>0.26629999999999998</v>
      </c>
      <c r="H341" s="18">
        <v>-7.9839999999999994E-2</v>
      </c>
      <c r="I341" s="18">
        <v>1.871</v>
      </c>
      <c r="J341" s="18">
        <v>3.1300000000000001E-2</v>
      </c>
      <c r="K341" s="18">
        <v>-0.1182</v>
      </c>
      <c r="L341" s="18">
        <v>1.206</v>
      </c>
      <c r="M341" s="18">
        <v>7.775E-2</v>
      </c>
      <c r="O341" s="18"/>
      <c r="AF341" s="18"/>
      <c r="AG341" s="18"/>
      <c r="AH341" s="18"/>
      <c r="AI341" s="18"/>
    </row>
    <row r="342" spans="2:35" x14ac:dyDescent="0.15">
      <c r="B342">
        <v>364.96300000000002</v>
      </c>
      <c r="C342">
        <v>10</v>
      </c>
      <c r="D342" s="18">
        <v>-0.15970000000000001</v>
      </c>
      <c r="E342" s="18">
        <v>5.824E-2</v>
      </c>
      <c r="F342" s="18">
        <v>1.4850000000000001</v>
      </c>
      <c r="G342" s="18">
        <v>3.5369999999999999E-2</v>
      </c>
      <c r="H342" s="18">
        <v>-0.1227</v>
      </c>
      <c r="I342" s="18">
        <v>1.81</v>
      </c>
      <c r="J342" s="18">
        <v>4.0890000000000003E-2</v>
      </c>
      <c r="K342" s="18">
        <v>-3.7490000000000002E-2</v>
      </c>
      <c r="L342" s="18">
        <v>1.427</v>
      </c>
      <c r="M342" s="18">
        <v>3.1099999999999999E-2</v>
      </c>
      <c r="O342" s="18"/>
      <c r="AF342" s="18"/>
      <c r="AG342" s="18"/>
      <c r="AH342" s="18"/>
      <c r="AI342" s="18"/>
    </row>
    <row r="343" spans="2:35" x14ac:dyDescent="0.15">
      <c r="B343">
        <v>364.96300000000002</v>
      </c>
      <c r="C343">
        <v>15</v>
      </c>
      <c r="D343" s="18">
        <v>-0.22589999999999999</v>
      </c>
      <c r="E343" s="18">
        <v>-0.50480000000000003</v>
      </c>
      <c r="F343" s="18">
        <v>1.7290000000000001</v>
      </c>
      <c r="G343" s="18">
        <v>7.6100000000000001E-2</v>
      </c>
      <c r="H343" s="18">
        <v>0.23069999999999999</v>
      </c>
      <c r="I343" s="18">
        <v>1.6739999999999999</v>
      </c>
      <c r="J343" s="18">
        <v>7.7340000000000006E-2</v>
      </c>
      <c r="K343" s="18">
        <v>0.22470000000000001</v>
      </c>
      <c r="L343" s="18">
        <v>1.679</v>
      </c>
      <c r="M343" s="18">
        <v>7.8030000000000002E-2</v>
      </c>
      <c r="O343" s="18"/>
      <c r="AF343" s="18"/>
      <c r="AG343" s="18"/>
      <c r="AH343" s="18"/>
      <c r="AI343" s="18"/>
    </row>
    <row r="344" spans="2:35" x14ac:dyDescent="0.15">
      <c r="B344">
        <v>364.96300000000002</v>
      </c>
      <c r="C344">
        <v>20</v>
      </c>
      <c r="D344" s="18">
        <v>-0.2505</v>
      </c>
      <c r="E344" s="18">
        <v>0.1961</v>
      </c>
      <c r="F344" s="18">
        <v>1.538</v>
      </c>
      <c r="G344" s="18">
        <v>3.0300000000000001E-2</v>
      </c>
      <c r="H344" s="18">
        <v>-6.5000000000000002E-2</v>
      </c>
      <c r="I344" s="18">
        <v>1.8480000000000001</v>
      </c>
      <c r="J344" s="18">
        <v>4.0460000000000003E-2</v>
      </c>
      <c r="K344" s="18">
        <v>-0.20180000000000001</v>
      </c>
      <c r="L344" s="18">
        <v>1.6659999999999999</v>
      </c>
      <c r="M344" s="18">
        <v>0.13589999999999999</v>
      </c>
      <c r="O344" s="18"/>
      <c r="AF344" s="18"/>
      <c r="AG344" s="18"/>
      <c r="AH344" s="18"/>
      <c r="AI344" s="18"/>
    </row>
    <row r="345" spans="2:35" x14ac:dyDescent="0.15">
      <c r="B345">
        <v>483.56299999999999</v>
      </c>
      <c r="C345">
        <v>1</v>
      </c>
      <c r="D345" s="18">
        <v>-9.0690000000000007E-2</v>
      </c>
      <c r="E345" s="18">
        <v>1.72E-3</v>
      </c>
      <c r="F345" s="18">
        <v>0.92659999999999998</v>
      </c>
      <c r="G345" s="18">
        <v>0.17269999999999999</v>
      </c>
      <c r="H345" s="18">
        <v>-1.47E-3</v>
      </c>
      <c r="I345" s="18">
        <v>0.97399999999999998</v>
      </c>
      <c r="J345" s="18">
        <v>0.1641</v>
      </c>
      <c r="K345" s="18">
        <v>-3.285E-10</v>
      </c>
      <c r="L345" s="18">
        <v>2.444</v>
      </c>
      <c r="M345" s="18">
        <v>0.33279999999999998</v>
      </c>
      <c r="O345" s="18"/>
      <c r="AF345" s="18"/>
      <c r="AG345" s="18"/>
      <c r="AH345" s="18"/>
      <c r="AI345" s="18"/>
    </row>
    <row r="346" spans="2:35" x14ac:dyDescent="0.15">
      <c r="B346">
        <v>483.56299999999999</v>
      </c>
      <c r="C346">
        <v>3</v>
      </c>
      <c r="D346" s="18">
        <v>-7.9719999999999999E-2</v>
      </c>
      <c r="E346" s="18">
        <v>-5.4900000000000001E-3</v>
      </c>
      <c r="F346" s="18">
        <v>1.0369999999999999</v>
      </c>
      <c r="G346" s="18">
        <v>3.7760000000000002E-2</v>
      </c>
      <c r="H346" s="18">
        <v>-1.6639999999999999E-2</v>
      </c>
      <c r="I346" s="18">
        <v>0.999</v>
      </c>
      <c r="J346" s="18">
        <v>6.2280000000000002E-2</v>
      </c>
      <c r="K346" s="18">
        <v>2.4469999999999999E-2</v>
      </c>
      <c r="L346" s="18">
        <v>1</v>
      </c>
      <c r="M346" s="18">
        <v>5.6989999999999999E-2</v>
      </c>
      <c r="O346" s="18"/>
      <c r="AF346" s="18"/>
      <c r="AG346" s="18"/>
      <c r="AH346" s="18"/>
      <c r="AI346" s="18"/>
    </row>
    <row r="347" spans="2:35" x14ac:dyDescent="0.15">
      <c r="B347">
        <v>483.56299999999999</v>
      </c>
      <c r="C347">
        <v>5</v>
      </c>
      <c r="D347" s="18">
        <v>-8.5209999999999994E-2</v>
      </c>
      <c r="E347" s="18">
        <v>-3.8140000000000001E-3</v>
      </c>
      <c r="F347" s="18">
        <v>0.94340000000000002</v>
      </c>
      <c r="G347" s="18">
        <v>0.44790000000000002</v>
      </c>
      <c r="H347" s="18">
        <v>2.212E-3</v>
      </c>
      <c r="I347" s="18">
        <v>1.052</v>
      </c>
      <c r="J347" s="18">
        <v>0.47499999999999998</v>
      </c>
      <c r="K347" s="18">
        <v>1.256E-3</v>
      </c>
      <c r="L347" s="18">
        <v>0.99450000000000005</v>
      </c>
      <c r="M347" s="18">
        <v>0.34239999999999998</v>
      </c>
      <c r="O347" s="18"/>
      <c r="AF347" s="18"/>
      <c r="AG347" s="18"/>
      <c r="AH347" s="18"/>
      <c r="AI347" s="18"/>
    </row>
    <row r="348" spans="2:35" x14ac:dyDescent="0.15">
      <c r="B348">
        <v>483.56299999999999</v>
      </c>
      <c r="C348">
        <v>7</v>
      </c>
      <c r="D348" s="18">
        <v>-9.4229999999999994E-2</v>
      </c>
      <c r="E348" s="18">
        <v>-2.6159999999999998E-3</v>
      </c>
      <c r="F348" s="18">
        <v>1.905</v>
      </c>
      <c r="G348" s="18">
        <v>1.605</v>
      </c>
      <c r="H348" s="18">
        <v>-3.9150000000000001E-3</v>
      </c>
      <c r="I348" s="18">
        <v>0.46289999999999998</v>
      </c>
      <c r="J348" s="18">
        <v>2.2050000000000001</v>
      </c>
      <c r="K348" s="18">
        <v>9.0200000000000002E-3</v>
      </c>
      <c r="L348" s="18">
        <v>0.2366</v>
      </c>
      <c r="M348" s="18">
        <v>2.4969999999999999</v>
      </c>
      <c r="O348" s="18"/>
      <c r="AF348" s="18"/>
      <c r="AG348" s="18"/>
      <c r="AH348" s="18"/>
      <c r="AI348" s="18"/>
    </row>
    <row r="349" spans="2:35" x14ac:dyDescent="0.15">
      <c r="B349">
        <v>483.56299999999999</v>
      </c>
      <c r="C349">
        <v>10</v>
      </c>
      <c r="D349" s="18">
        <v>-0.1026</v>
      </c>
      <c r="E349" s="18">
        <v>5.8479999999999999E-3</v>
      </c>
      <c r="F349" s="18">
        <v>1.0209999999999999</v>
      </c>
      <c r="G349" s="18">
        <v>0.96789999999999998</v>
      </c>
      <c r="H349" s="18">
        <v>-5.1479999999999998E-3</v>
      </c>
      <c r="I349" s="18">
        <v>1.121</v>
      </c>
      <c r="J349" s="18">
        <v>0.99470000000000003</v>
      </c>
      <c r="K349" s="18">
        <v>-4.7810000000000002E-4</v>
      </c>
      <c r="L349" s="18">
        <v>1</v>
      </c>
      <c r="M349" s="18">
        <v>0.57589999999999997</v>
      </c>
      <c r="O349" s="18"/>
      <c r="AF349" s="18"/>
      <c r="AG349" s="18"/>
      <c r="AH349" s="18"/>
      <c r="AI349" s="18"/>
    </row>
    <row r="350" spans="2:35" x14ac:dyDescent="0.15">
      <c r="B350">
        <v>483.56299999999999</v>
      </c>
      <c r="C350">
        <v>15</v>
      </c>
      <c r="D350" s="18">
        <v>-0.1137</v>
      </c>
      <c r="E350" s="18">
        <v>5.2459999999999998E-3</v>
      </c>
      <c r="F350" s="18">
        <v>0.90210000000000001</v>
      </c>
      <c r="G350" s="18">
        <v>0.2029</v>
      </c>
      <c r="H350" s="18">
        <v>1.578E-3</v>
      </c>
      <c r="I350" s="18">
        <v>1.087</v>
      </c>
      <c r="J350" s="18">
        <v>0.17</v>
      </c>
      <c r="K350" s="18">
        <v>-6.3099999999999996E-3</v>
      </c>
      <c r="L350" s="18">
        <v>0.98</v>
      </c>
      <c r="M350" s="18">
        <v>0.19139999999999999</v>
      </c>
      <c r="O350" s="18"/>
      <c r="AF350" s="18"/>
      <c r="AG350" s="18"/>
      <c r="AH350" s="18"/>
      <c r="AI350" s="18"/>
    </row>
    <row r="351" spans="2:35" x14ac:dyDescent="0.15">
      <c r="B351">
        <v>483.56299999999999</v>
      </c>
      <c r="C351">
        <v>20</v>
      </c>
      <c r="D351" s="18">
        <v>-0.1288</v>
      </c>
      <c r="E351" s="18">
        <v>6.2849999999999998E-3</v>
      </c>
      <c r="F351" s="18">
        <v>1.1379999999999999</v>
      </c>
      <c r="G351" s="18">
        <v>1.95</v>
      </c>
      <c r="H351" s="18">
        <v>-9.5980000000000006E-3</v>
      </c>
      <c r="I351" s="18">
        <v>1.5980000000000001</v>
      </c>
      <c r="J351" s="18">
        <v>1.7430000000000001</v>
      </c>
      <c r="K351" s="18">
        <v>6.3309999999999998E-3</v>
      </c>
      <c r="L351" s="18">
        <v>0.64139999999999997</v>
      </c>
      <c r="M351" s="18">
        <v>2.4990000000000001</v>
      </c>
      <c r="O351" s="18"/>
      <c r="AF351" s="18"/>
      <c r="AG351" s="18"/>
      <c r="AH351" s="18"/>
      <c r="AI351" s="18"/>
    </row>
    <row r="352" spans="2:35" x14ac:dyDescent="0.15">
      <c r="B352">
        <v>631.56299999999999</v>
      </c>
      <c r="C352">
        <v>1</v>
      </c>
      <c r="D352" s="18">
        <v>-0.60460000000000003</v>
      </c>
      <c r="E352" s="18">
        <v>1.296</v>
      </c>
      <c r="F352" s="18">
        <v>1.831</v>
      </c>
      <c r="G352" s="18">
        <v>3.073E-2</v>
      </c>
      <c r="H352" s="18">
        <v>-0.13569999999999999</v>
      </c>
      <c r="I352" s="18">
        <v>1.7070000000000001</v>
      </c>
      <c r="J352" s="18">
        <v>3.9550000000000002E-2</v>
      </c>
      <c r="K352" s="18">
        <v>-0.15340000000000001</v>
      </c>
      <c r="L352" s="18">
        <v>0.86439999999999995</v>
      </c>
      <c r="M352" s="18">
        <v>1.103</v>
      </c>
      <c r="O352" s="18"/>
      <c r="AF352" s="18"/>
      <c r="AG352" s="18"/>
      <c r="AH352" s="18"/>
      <c r="AI352" s="18"/>
    </row>
    <row r="353" spans="2:35" x14ac:dyDescent="0.15">
      <c r="B353">
        <v>631.56299999999999</v>
      </c>
      <c r="C353">
        <v>3</v>
      </c>
      <c r="D353" s="18">
        <v>-4.7050000000000001</v>
      </c>
      <c r="E353" s="18">
        <v>-2.823</v>
      </c>
      <c r="F353" s="18">
        <v>2.819</v>
      </c>
      <c r="G353" s="18">
        <v>2.4020000000000001</v>
      </c>
      <c r="H353" s="18">
        <v>-0.92659999999999998</v>
      </c>
      <c r="I353" s="18">
        <v>3.1320000000000001</v>
      </c>
      <c r="J353" s="18">
        <v>0.28870000000000001</v>
      </c>
      <c r="K353" s="18">
        <v>8.5459999999999994</v>
      </c>
      <c r="L353" s="18">
        <v>0.75609999999999999</v>
      </c>
      <c r="M353" s="18">
        <v>1.653</v>
      </c>
      <c r="O353" s="18"/>
      <c r="AF353" s="18"/>
      <c r="AG353" s="18"/>
      <c r="AH353" s="18"/>
      <c r="AI353" s="18"/>
    </row>
    <row r="354" spans="2:35" x14ac:dyDescent="0.15">
      <c r="B354">
        <v>631.56299999999999</v>
      </c>
      <c r="C354">
        <v>5</v>
      </c>
      <c r="D354" s="18">
        <v>-3.4649999999999999</v>
      </c>
      <c r="E354" s="18">
        <v>0.18890000000000001</v>
      </c>
      <c r="F354" s="18">
        <v>1.137</v>
      </c>
      <c r="G354" s="18">
        <v>1.2050000000000001</v>
      </c>
      <c r="H354" s="18">
        <v>7.33</v>
      </c>
      <c r="I354" s="18">
        <v>1.159</v>
      </c>
      <c r="J354" s="18">
        <v>1.2090000000000001</v>
      </c>
      <c r="K354" s="18">
        <v>-4.867</v>
      </c>
      <c r="L354" s="18">
        <v>3.1469999999999998</v>
      </c>
      <c r="M354" s="18">
        <v>1.673</v>
      </c>
      <c r="O354" s="18"/>
      <c r="AF354" s="18"/>
      <c r="AG354" s="18"/>
      <c r="AH354" s="18"/>
      <c r="AI354" s="18"/>
    </row>
    <row r="355" spans="2:35" x14ac:dyDescent="0.15">
      <c r="B355">
        <v>631.56299999999999</v>
      </c>
      <c r="C355">
        <v>7</v>
      </c>
      <c r="D355" s="18">
        <v>-5.4429999999999996</v>
      </c>
      <c r="E355" s="18">
        <v>4.1130000000000004</v>
      </c>
      <c r="F355" s="18">
        <v>0.83130000000000004</v>
      </c>
      <c r="G355" s="18">
        <v>1.149</v>
      </c>
      <c r="H355" s="18">
        <v>8.5109999999999992</v>
      </c>
      <c r="I355" s="18">
        <v>0.90800000000000003</v>
      </c>
      <c r="J355" s="18">
        <v>0.62780000000000002</v>
      </c>
      <c r="K355" s="18">
        <v>-6.8879999999999999</v>
      </c>
      <c r="L355" s="18">
        <v>1.38</v>
      </c>
      <c r="M355" s="18">
        <v>0.92210000000000003</v>
      </c>
      <c r="O355" s="18"/>
      <c r="AF355" s="18"/>
      <c r="AG355" s="18"/>
      <c r="AH355" s="18"/>
      <c r="AI355" s="18"/>
    </row>
    <row r="356" spans="2:35" x14ac:dyDescent="0.15">
      <c r="B356">
        <v>631.56299999999999</v>
      </c>
      <c r="C356">
        <v>10</v>
      </c>
      <c r="D356" s="18">
        <v>-4.2960000000000003</v>
      </c>
      <c r="E356" s="18">
        <v>3.6219999999999999</v>
      </c>
      <c r="F356" s="18">
        <v>9.7610000000000002E-2</v>
      </c>
      <c r="G356" s="18">
        <v>2.1040000000000001</v>
      </c>
      <c r="H356" s="18">
        <v>-5.3789999999999996</v>
      </c>
      <c r="I356" s="18">
        <v>1.829</v>
      </c>
      <c r="J356" s="18">
        <v>0.57269999999999999</v>
      </c>
      <c r="K356" s="18">
        <v>6.8049999999999997</v>
      </c>
      <c r="L356" s="18">
        <v>1.5429999999999999</v>
      </c>
      <c r="M356" s="18">
        <v>0.43709999999999999</v>
      </c>
      <c r="O356" s="18"/>
      <c r="AF356" s="18"/>
      <c r="AG356" s="18"/>
      <c r="AH356" s="18"/>
      <c r="AI356" s="18"/>
    </row>
    <row r="357" spans="2:35" x14ac:dyDescent="0.15">
      <c r="B357">
        <v>631.56299999999999</v>
      </c>
      <c r="C357">
        <v>15</v>
      </c>
      <c r="D357" s="18">
        <v>-0.50590000000000002</v>
      </c>
      <c r="E357" s="18">
        <v>-2.8310000000000001E-6</v>
      </c>
      <c r="F357" s="18">
        <v>0.20899999999999999</v>
      </c>
      <c r="G357" s="18">
        <v>0.03</v>
      </c>
      <c r="H357" s="18">
        <v>-3.8410000000000002E-6</v>
      </c>
      <c r="I357" s="18">
        <v>0.69899999999999995</v>
      </c>
      <c r="J357" s="18">
        <v>0.03</v>
      </c>
      <c r="K357" s="18">
        <v>-2.4849999999999999E-6</v>
      </c>
      <c r="L357" s="18">
        <v>0.61460000000000004</v>
      </c>
      <c r="M357" s="18">
        <v>0.03</v>
      </c>
      <c r="O357" s="18"/>
      <c r="AF357" s="18"/>
      <c r="AG357" s="18"/>
      <c r="AH357" s="18"/>
      <c r="AI357" s="18"/>
    </row>
    <row r="358" spans="2:35" x14ac:dyDescent="0.15">
      <c r="B358">
        <v>631.56299999999999</v>
      </c>
      <c r="C358">
        <v>20</v>
      </c>
      <c r="D358" s="18">
        <v>-11.43</v>
      </c>
      <c r="E358" s="18">
        <v>13.33</v>
      </c>
      <c r="F358" s="18">
        <v>1.6990000000000001</v>
      </c>
      <c r="G358" s="18">
        <v>1.5369999999999999</v>
      </c>
      <c r="H358" s="18">
        <v>-28.27</v>
      </c>
      <c r="I358" s="18">
        <v>2.5790000000000002</v>
      </c>
      <c r="J358" s="18">
        <v>1.4450000000000001</v>
      </c>
      <c r="K358" s="18">
        <v>25.22</v>
      </c>
      <c r="L358" s="18">
        <v>1.3180000000000001</v>
      </c>
      <c r="M358" s="18">
        <v>1.5069999999999999</v>
      </c>
      <c r="O358" s="18"/>
      <c r="AF358" s="18"/>
      <c r="AG358" s="18"/>
      <c r="AH358" s="18"/>
      <c r="AI358" s="18"/>
    </row>
    <row r="359" spans="2:35" x14ac:dyDescent="0.15">
      <c r="B359">
        <v>774.68299999999999</v>
      </c>
      <c r="C359">
        <v>1</v>
      </c>
      <c r="D359" s="18">
        <v>-0.1125</v>
      </c>
      <c r="E359" s="18">
        <v>-5.5000000000000003E-4</v>
      </c>
      <c r="F359" s="18">
        <v>3.9780000000000003E-2</v>
      </c>
      <c r="G359" s="18">
        <v>4.0430000000000001E-2</v>
      </c>
      <c r="H359" s="18">
        <v>1.6850000000000001E-3</v>
      </c>
      <c r="I359" s="18">
        <v>0.50570000000000004</v>
      </c>
      <c r="J359" s="18">
        <v>4.6989999999999997E-2</v>
      </c>
      <c r="K359" s="18">
        <v>-2.2929999999999999E-3</v>
      </c>
      <c r="L359" s="18">
        <v>0.1036</v>
      </c>
      <c r="M359" s="18">
        <v>3.9759999999999997E-2</v>
      </c>
      <c r="O359" s="18"/>
      <c r="AF359" s="18"/>
      <c r="AG359" s="18"/>
      <c r="AH359" s="18"/>
      <c r="AI359" s="18"/>
    </row>
    <row r="360" spans="2:35" x14ac:dyDescent="0.15">
      <c r="B360">
        <v>774.68299999999999</v>
      </c>
      <c r="C360">
        <v>3</v>
      </c>
      <c r="D360" s="18">
        <v>-0.12330000000000001</v>
      </c>
      <c r="E360" s="18">
        <v>-2.2079999999999999E-3</v>
      </c>
      <c r="F360" s="18">
        <v>0.64349999999999996</v>
      </c>
      <c r="G360" s="18">
        <v>4.5260000000000002E-2</v>
      </c>
      <c r="H360" s="18">
        <v>-1.06E-3</v>
      </c>
      <c r="I360" s="18">
        <v>3.6549999999999999E-2</v>
      </c>
      <c r="J360" s="18">
        <v>9.1270000000000004E-2</v>
      </c>
      <c r="K360" s="18">
        <v>2.1719999999999999E-3</v>
      </c>
      <c r="L360" s="18">
        <v>0.29709999999999998</v>
      </c>
      <c r="M360" s="18">
        <v>9.1719999999999996E-2</v>
      </c>
      <c r="O360" s="18"/>
      <c r="AF360" s="18"/>
      <c r="AG360" s="18"/>
      <c r="AH360" s="18"/>
      <c r="AI360" s="18"/>
    </row>
    <row r="361" spans="2:35" x14ac:dyDescent="0.15">
      <c r="B361">
        <v>774.68299999999999</v>
      </c>
      <c r="C361">
        <v>5</v>
      </c>
      <c r="D361" s="18">
        <v>-0.1714</v>
      </c>
      <c r="E361" s="18">
        <v>-5.0169999999999999E-2</v>
      </c>
      <c r="F361" s="18">
        <v>0.66200000000000003</v>
      </c>
      <c r="G361" s="18">
        <v>2.4849999999999999</v>
      </c>
      <c r="H361" s="18">
        <v>1.6019999999999999E-3</v>
      </c>
      <c r="I361" s="18">
        <v>4.2560000000000002</v>
      </c>
      <c r="J361" s="18">
        <v>0.36570000000000003</v>
      </c>
      <c r="K361" s="18">
        <v>2.5590000000000002E-2</v>
      </c>
      <c r="L361" s="18">
        <v>1.7210000000000001</v>
      </c>
      <c r="M361" s="18">
        <v>1.32</v>
      </c>
      <c r="O361" s="18"/>
      <c r="AF361" s="18"/>
      <c r="AG361" s="18"/>
      <c r="AH361" s="18"/>
      <c r="AI361" s="18"/>
    </row>
    <row r="362" spans="2:35" x14ac:dyDescent="0.15">
      <c r="B362">
        <v>774.68299999999999</v>
      </c>
      <c r="C362">
        <v>7</v>
      </c>
      <c r="D362" s="18">
        <v>-0.1341</v>
      </c>
      <c r="E362" s="18">
        <v>1.2200000000000001E-2</v>
      </c>
      <c r="F362" s="18">
        <v>1.5920000000000001</v>
      </c>
      <c r="G362" s="18">
        <v>1.968</v>
      </c>
      <c r="H362" s="18">
        <v>-1.392E-2</v>
      </c>
      <c r="I362" s="18">
        <v>1.3320000000000001</v>
      </c>
      <c r="J362" s="18">
        <v>2.2330000000000001</v>
      </c>
      <c r="K362" s="18">
        <v>-6.9280000000000003E-10</v>
      </c>
      <c r="L362" s="18">
        <v>1.0009999999999999</v>
      </c>
      <c r="M362" s="18">
        <v>1.7270000000000001</v>
      </c>
      <c r="O362" s="18"/>
      <c r="AF362" s="18"/>
      <c r="AG362" s="18"/>
      <c r="AH362" s="18"/>
      <c r="AI362" s="18"/>
    </row>
    <row r="363" spans="2:35" x14ac:dyDescent="0.15">
      <c r="B363">
        <v>774.68299999999999</v>
      </c>
      <c r="C363">
        <v>10</v>
      </c>
      <c r="D363" s="18">
        <v>-0.18260000000000001</v>
      </c>
      <c r="E363" s="18">
        <v>1.2160000000000001E-2</v>
      </c>
      <c r="F363" s="18">
        <v>1.6479999999999999E-3</v>
      </c>
      <c r="G363" s="18">
        <v>0.1426</v>
      </c>
      <c r="H363" s="18">
        <v>-1.008E-2</v>
      </c>
      <c r="I363" s="18">
        <v>4.5650000000000003E-2</v>
      </c>
      <c r="J363" s="18">
        <v>0.1113</v>
      </c>
      <c r="K363" s="18">
        <v>-4.581E-3</v>
      </c>
      <c r="L363" s="18">
        <v>0.15609999999999999</v>
      </c>
      <c r="M363" s="18">
        <v>0.13539999999999999</v>
      </c>
      <c r="O363" s="18"/>
      <c r="AF363" s="18"/>
      <c r="AG363" s="18"/>
      <c r="AH363" s="18"/>
      <c r="AI363" s="18"/>
    </row>
    <row r="364" spans="2:35" x14ac:dyDescent="0.15">
      <c r="B364">
        <v>774.68299999999999</v>
      </c>
      <c r="C364">
        <v>15</v>
      </c>
      <c r="D364" s="18">
        <v>-0.23799999999999999</v>
      </c>
      <c r="E364" s="18">
        <v>1.0109999999999999E-2</v>
      </c>
      <c r="F364" s="18">
        <v>1.002</v>
      </c>
      <c r="G364" s="18">
        <v>0.03</v>
      </c>
      <c r="H364" s="18">
        <v>-1.0749999999999999E-2</v>
      </c>
      <c r="I364" s="18">
        <v>1</v>
      </c>
      <c r="J364" s="18">
        <v>0.03</v>
      </c>
      <c r="K364" s="18">
        <v>-2.1040000000000002E-9</v>
      </c>
      <c r="L364" s="18">
        <v>0.7167</v>
      </c>
      <c r="M364" s="18">
        <v>0.64429999999999998</v>
      </c>
      <c r="O364" s="18"/>
      <c r="AF364" s="18"/>
      <c r="AG364" s="18"/>
      <c r="AH364" s="18"/>
      <c r="AI364" s="18"/>
    </row>
    <row r="365" spans="2:35" x14ac:dyDescent="0.15">
      <c r="B365">
        <v>774.68299999999999</v>
      </c>
      <c r="C365">
        <v>20</v>
      </c>
      <c r="D365" s="18">
        <v>-0.33600000000000002</v>
      </c>
      <c r="E365" s="18">
        <v>-2.1480000000000002E-3</v>
      </c>
      <c r="F365" s="18">
        <v>0.99080000000000001</v>
      </c>
      <c r="G365" s="18">
        <v>0.15709999999999999</v>
      </c>
      <c r="H365" s="18">
        <v>2.0939999999999999E-3</v>
      </c>
      <c r="I365" s="18">
        <v>1</v>
      </c>
      <c r="J365" s="18">
        <v>0.155</v>
      </c>
      <c r="K365" s="18">
        <v>-9.7820000000000005E-6</v>
      </c>
      <c r="L365" s="18">
        <v>4.3499999999999997E-3</v>
      </c>
      <c r="M365" s="18">
        <v>1.472</v>
      </c>
      <c r="O365" s="18"/>
      <c r="AF365" s="18"/>
      <c r="AG365" s="18"/>
      <c r="AH365" s="18"/>
      <c r="AI365" s="18"/>
    </row>
    <row r="366" spans="2:35" x14ac:dyDescent="0.15">
      <c r="B366">
        <v>897.803</v>
      </c>
      <c r="C366">
        <v>1</v>
      </c>
      <c r="D366" s="18">
        <v>-0.2031</v>
      </c>
      <c r="E366" s="18">
        <v>-7.8379999999999995E-3</v>
      </c>
      <c r="F366" s="18">
        <v>0.61270000000000002</v>
      </c>
      <c r="G366" s="18">
        <v>2.4380000000000002</v>
      </c>
      <c r="H366" s="18">
        <v>-8.6629999999999997E-4</v>
      </c>
      <c r="I366" s="18">
        <v>0.64659999999999995</v>
      </c>
      <c r="J366" s="18">
        <v>0.79600000000000004</v>
      </c>
      <c r="K366" s="18">
        <v>4.6439999999999997E-3</v>
      </c>
      <c r="L366" s="18">
        <v>1.79</v>
      </c>
      <c r="M366" s="18">
        <v>1.2849999999999999</v>
      </c>
      <c r="O366" s="18"/>
      <c r="AF366" s="18"/>
      <c r="AG366" s="18"/>
      <c r="AH366" s="18"/>
      <c r="AI366" s="18"/>
    </row>
    <row r="367" spans="2:35" x14ac:dyDescent="0.15">
      <c r="B367">
        <v>897.803</v>
      </c>
      <c r="C367">
        <v>3</v>
      </c>
      <c r="D367" s="18">
        <v>-0.1976</v>
      </c>
      <c r="E367" s="18">
        <v>3.4979999999999997E-2</v>
      </c>
      <c r="F367" s="18">
        <v>0.87590000000000001</v>
      </c>
      <c r="G367" s="18">
        <v>0.11</v>
      </c>
      <c r="H367" s="18">
        <v>-4.3299999999999998E-2</v>
      </c>
      <c r="I367" s="18">
        <v>0.92059999999999997</v>
      </c>
      <c r="J367" s="18">
        <v>9.5049999999999996E-2</v>
      </c>
      <c r="K367" s="18">
        <v>7.9159999999999994E-3</v>
      </c>
      <c r="L367" s="18">
        <v>1.0189999999999999</v>
      </c>
      <c r="M367" s="18">
        <v>6.1949999999999998E-2</v>
      </c>
      <c r="O367" s="18"/>
      <c r="P367" s="18" t="s">
        <v>62</v>
      </c>
      <c r="Q367" s="18" t="s">
        <v>655</v>
      </c>
      <c r="R367" s="18" t="s">
        <v>64</v>
      </c>
      <c r="S367" s="18" t="s">
        <v>656</v>
      </c>
      <c r="T367" s="18" t="s">
        <v>62</v>
      </c>
      <c r="U367" s="18" t="s">
        <v>655</v>
      </c>
      <c r="V367" s="18" t="s">
        <v>64</v>
      </c>
      <c r="W367" s="18" t="s">
        <v>656</v>
      </c>
      <c r="X367" s="18" t="s">
        <v>62</v>
      </c>
      <c r="Y367" s="18" t="s">
        <v>655</v>
      </c>
      <c r="Z367" s="18" t="s">
        <v>64</v>
      </c>
      <c r="AA367" s="18" t="s">
        <v>656</v>
      </c>
      <c r="AB367" s="18" t="s">
        <v>62</v>
      </c>
      <c r="AC367" s="18" t="s">
        <v>655</v>
      </c>
      <c r="AD367" s="18" t="s">
        <v>64</v>
      </c>
      <c r="AE367" s="18" t="s">
        <v>656</v>
      </c>
      <c r="AF367" s="18" t="s">
        <v>62</v>
      </c>
      <c r="AG367" s="18" t="s">
        <v>655</v>
      </c>
      <c r="AH367" s="18" t="s">
        <v>64</v>
      </c>
      <c r="AI367" s="18" t="s">
        <v>656</v>
      </c>
    </row>
    <row r="368" spans="2:35" x14ac:dyDescent="0.15">
      <c r="B368">
        <v>897.803</v>
      </c>
      <c r="C368">
        <v>5</v>
      </c>
      <c r="D368" s="18">
        <v>-0.18740000000000001</v>
      </c>
      <c r="E368" s="18">
        <v>-2.586E-4</v>
      </c>
      <c r="F368" s="18">
        <v>0.5383</v>
      </c>
      <c r="G368" s="18">
        <v>3.0249999999999999E-2</v>
      </c>
      <c r="H368" s="18">
        <v>9.6000000000000002E-4</v>
      </c>
      <c r="I368" s="18">
        <v>1.03</v>
      </c>
      <c r="J368" s="18">
        <v>2.0449999999999999</v>
      </c>
      <c r="K368" s="18">
        <v>-9.7539999999999996E-4</v>
      </c>
      <c r="L368" s="18">
        <v>1</v>
      </c>
      <c r="M368" s="18">
        <v>2.0760000000000001</v>
      </c>
      <c r="O368" s="18">
        <f t="shared" ref="O368:O377" si="55">O82</f>
        <v>10</v>
      </c>
      <c r="P368">
        <f ca="1">IF(P$1&lt;=$P$6,$P82+$T82*ABS(P$1)^$X82, IF(P$1&lt;=$P$7, ($P82+$T82*ABS($P$6)^$X82)*(1-Q$1)+($AB82+$AF82*$P$7^$AJ82)*Q$1,IF(P$1&lt;=$AN82, $AB82+$AF82*P$1^$AJ82, ($AB82+$AF82*$AN82^$AJ82)*(1-(P$1-$AN82)/(1-$AN82))+$AR82*(P$1-$AN82)/(1-$AN82))))</f>
        <v>0.54577123156523566</v>
      </c>
      <c r="Q368">
        <f ca="1">IF(P$1&lt;=$P$6,$Q82+$U82*ABS(P$1)^$Y82, IF(P$1&lt;=$P$7, ($Q82+$U82*ABS($P$6)^$Y82)*(1-Q$1)+($AC82+$AG82*$P$7^$AK82)*Q$1,IF(P$1&lt;=$AO82, $AC82+$AG82*P$1^$AK82, ($AC82+$AG82*$AO82^$AK82)*(1-(P$1-$AO82)/(1-$AO82))+$AS82*(P$1-$AO82)/(1-$AO82))))</f>
        <v>0.52341599155152718</v>
      </c>
      <c r="R368">
        <f ca="1">IF(P$1&lt;=$P$6,$R82+$V82*ABS(P$1)^$Z82, IF(P$1&lt;=$P$7, ($R82+$V82*ABS($P$6)^$Z82)*(1-Q$1)+($AD82+$AH82*$P$7^$AL82)*Q$1,IF(P$1&lt;=$AP82, $AD82+$AH82*P$1^$AL82, ($AD82+$AH82*$AP82^$AL82)*(1-(P$1-$AP82)/(1-$AP82))+$AT82*(P$1-$AP82)/(1-$AP82))))</f>
        <v>0.68488771153174421</v>
      </c>
      <c r="S368">
        <f ca="1">IF(P$1&lt;=$P$6,$S82+$W82*ABS(P$1)^$AA82, IF(P$1&lt;=$P$7, ($S82+$W82*ABS($P$6)^$AA82)*(1-Q$1)+($AE82+$AI82*$P$7^$AM82)*Q$1,IF(P$1&lt;=$AQ82, $AE82+$AI82*P$1^$AM82, ($AE82+$AI82*$AQ82^$AM82)*(1-(P$1-$AQ82)/(1-$AQ82))+$AU82*(P$1-$AQ82)/(1-$AQ82))))</f>
        <v>0.68186451415165794</v>
      </c>
      <c r="T368">
        <f ca="1">IF(T$1&lt;=$P$6,$P82+$T82*ABS(T$1)^$X82, IF(T$1&lt;=$P$7, ($P82+$T82*ABS($P$6)^$X82)*(1-U$1)+($AB82+$AF82*$P$7^$AJ82)*U$1,IF(T$1&lt;=$AN82, $AB82+$AF82*T$1^$AJ82, ($AB82+$AF82*$AN82^$AJ82)*(1-(T$1-$AN82)/(1-$AN82))+$AR82*(T$1-$AN82)/(1-$AN82))))</f>
        <v>7.7420450783971945E-2</v>
      </c>
      <c r="U368">
        <f ca="1">IF(T$1&lt;=$P$6,$Q82+$U82*ABS(T$1)^$Y82, IF(T$1&lt;=$P$7, ($Q82+$U82*ABS($P$6)^$Y82)*(1-U$1)+($AC82+$AG82*$P$7^$AK82)*U$1,IF(T$1&lt;=$AO82, $AC82+$AG82*T$1^$AK82, ($AC82+$AG82*$AO82^$AK82)*(1-(T$1-$AO82)/(1-$AO82))+$AS82*(T$1-$AO82)/(1-$AO82))))</f>
        <v>8.0005066781510301E-2</v>
      </c>
      <c r="V368">
        <f ca="1">IF(T$1&lt;=$P$6,$R82+$V82*ABS(T$1)^$Z82, IF(T$1&lt;=$P$7, ($R82+$V82*ABS($P$6)^$Z82)*(1-U$1)+($AD82+$AH82*$P$7^$AL82)*U$1,IF(T$1&lt;=$AP82, $AD82+$AH82*T$1^$AL82, ($AD82+$AH82*$AP82^$AL82)*(1-(T$1-$AP82)/(1-$AP82))+$AT82*(T$1-$AP82)/(1-$AP82))))</f>
        <v>5.8804512413947366E-2</v>
      </c>
      <c r="W368">
        <f ca="1">IF(T$1&lt;=$P$6,$S82+$W82*ABS(T$1)^$AA82, IF(T$1&lt;=$P$7, ($S82+$W82*ABS($P$6)^$AA82)*(1-U$1)+($AE82+$AI82*$P$7^$AM82)*U$1,IF(T$1&lt;=$AQ82, $AE82+$AI82*T$1^$AM82, ($AE82+$AI82*$AQ82^$AM82)*(1-(T$1-$AQ82)/(1-$AQ82))+$AU82*(T$1-$AQ82)/(1-$AQ82))))</f>
        <v>6.201225681140056E-2</v>
      </c>
      <c r="X368">
        <f ca="1">IF(X$1&lt;=$P$6,$P82+$T82*ABS(X$1)^$X82, IF(X$1&lt;=$P$7, ($P82+$T82*ABS($P$6)^$X82)*(1-Y$1)+($AB82+$AF82*$P$7^$AJ82)*Y$1,IF(X$1&lt;=$AN82, $AB82+$AF82*X$1^$AJ82, ($AB82+$AF82*$AN82^$AJ82)*(1-(X$1-$AN82)/(1-$AN82))+$AR82*(X$1-$AN82)/(1-$AN82))))</f>
        <v>8.2972500714055594E-3</v>
      </c>
      <c r="Y368">
        <f ca="1">IF(X$1&lt;=$P$6,$Q82+$U82*ABS(X$1)^$Y82, IF(X$1&lt;=$P$7, ($Q82+$U82*ABS($P$6)^$Y82)*(1-Y$1)+($AC82+$AG82*$P$7^$AK82)*Y$1,IF(X$1&lt;=$AO82, $AC82+$AG82*X$1^$AK82, ($AC82+$AG82*$AO82^$AK82)*(1-(X$1-$AO82)/(1-$AO82))+$AS82*(X$1-$AO82)/(1-$AO82))))</f>
        <v>9.0980693174759607E-3</v>
      </c>
      <c r="Z368">
        <f ca="1">IF(X$1&lt;=$P$6,$R82+$V82*ABS(X$1)^$Z82, IF(X$1&lt;=$P$7, ($R82+$V82*ABS($P$6)^$Z82)*(1-Y$1)+($AD82+$AH82*$P$7^$AL82)*Y$1,IF(X$1&lt;=$AP82, $AD82+$AH82*X$1^$AL82, ($AD82+$AH82*$AP82^$AL82)*(1-(X$1-$AP82)/(1-$AP82))+$AT82*(X$1-$AP82)/(1-$AP82))))</f>
        <v>2.2285520506953489E-3</v>
      </c>
      <c r="AA368">
        <f ca="1">IF(X$1&lt;=$P$6,$S82+$W82*ABS(X$1)^$AA82, IF(X$1&lt;=$P$7, ($S82+$W82*ABS($P$6)^$AA82)*(1-Y$1)+($AE82+$AI82*$P$7^$AM82)*Y$1,IF(X$1&lt;=$AQ82, $AE82+$AI82*X$1^$AM82, ($AE82+$AI82*$AQ82^$AM82)*(1-(X$1-$AQ82)/(1-$AQ82))+$AU82*(X$1-$AQ82)/(1-$AQ82))))</f>
        <v>3.0952061054796993E-3</v>
      </c>
      <c r="AB368">
        <f ca="1">IF(AB$1&lt;=$P$6,$P82+$T82*ABS(AB$1)^$X82, IF(AB$1&lt;=$P$7, ($P82+$T82*ABS($P$6)^$X82)*(1-AC$1)+($AB82+$AF82*$P$7^$AJ82)*AC$1,IF(AB$1&lt;=$AN82, $AB82+$AF82*AB$1^$AJ82, ($AB82+$AF82*$AN82^$AJ82)*(1-(AB$1-$AN82)/(1-$AN82))+$AR82*(AB$1-$AN82)/(1-$AN82))))</f>
        <v>5.7200047439453236E-3</v>
      </c>
      <c r="AC368">
        <f ca="1">IF(AB$1&lt;=$P$6,$Q82+$U82*ABS(AB$1)^$Y82, IF(AB$1&lt;=$P$7, ($Q82+$U82*ABS($P$6)^$Y82)*(1-AC$1)+($AC82+$AG82*$P$7^$AK82)*AC$1,IF(AB$1&lt;=$AO82, $AC82+$AG82*AB$1^$AK82, ($AC82+$AG82*$AO82^$AK82)*(1-(AB$1-$AO82)/(1-$AO82))+$AS82*(AB$1-$AO82)/(1-$AO82))))</f>
        <v>5.2284393766614369E-3</v>
      </c>
      <c r="AD368">
        <f ca="1">IF(AB$1&lt;=$P$6,$R82+$V82*ABS(AB$1)^$Z82, IF(AB$1&lt;=$P$7, ($R82+$V82*ABS($P$6)^$Z82)*(1-AC$1)+($AD82+$AH82*$P$7^$AL82)*AC$1,IF(AB$1&lt;=$AP82, $AD82+$AH82*AB$1^$AL82, ($AD82+$AH82*$AP82^$AL82)*(1-(AB$1-$AP82)/(1-$AP82))+$AT82*(AB$1-$AP82)/(1-$AP82))))</f>
        <v>2.2977735212440981E-3</v>
      </c>
      <c r="AE368">
        <f ca="1">IF(AB$1&lt;=$P$6,$S82+$W82*ABS(AB$1)^$AA82, IF(AB$1&lt;=$P$7, ($S82+$W82*ABS($P$6)^$AA82)*(1-AC$1)+($AE82+$AI82*$P$7^$AM82)*AC$1,IF(AB$1&lt;=$AQ82, $AE82+$AI82*AB$1^$AM82, ($AE82+$AI82*$AQ82^$AM82)*(1-(AB$1-$AQ82)/(1-$AQ82))+$AU82*(AB$1-$AQ82)/(1-$AQ82))))</f>
        <v>2.5134926598562911E-3</v>
      </c>
      <c r="AF368">
        <f t="shared" ref="AF368:AF431" ca="1" si="56">IF(AF$1&lt;=$P$6,$P82+$T82*ABS(AF$1)^$X82, IF(AF$1&lt;=$P$7, ($P82+$T82*ABS($P$6)^$X82)*(1-AG$1)+($AB82+$AF82*$P$7^$AJ82)*AG$1,IF(AF$1&lt;=$AN82, $AB82+$AF82*AF$1^$AJ82, ($AB82+$AF82*$AN82^$AJ82)*(1-(AF$1-$AN82)/(1-$AN82))+$AR82*(AF$1-$AN82)/(1-$AN82))))</f>
        <v>0.54577123156523566</v>
      </c>
      <c r="AG368">
        <f t="shared" ref="AG368:AG431" ca="1" si="57">IF(AF$1&lt;=$P$6,$Q82+$U82*ABS(AF$1)^$Y82, IF(AF$1&lt;=$P$7, ($Q82+$U82*ABS($P$6)^$Y82)*(1-AG$1)+($AC82+$AG82*$P$7^$AK82)*AG$1,IF(AF$1&lt;=$AO82, $AC82+$AG82*AF$1^$AK82, ($AC82+$AG82*$AO82^$AK82)*(1-(AF$1-$AO82)/(1-$AO82))+$AS82*(AF$1-$AO82)/(1-$AO82))))</f>
        <v>0.52341599155152718</v>
      </c>
      <c r="AH368">
        <f ca="1">IF(AF$1&lt;=$P$6,$R82+$V82*ABS(AF$1)^$Z82, IF(AF$1&lt;=$P$7, ($R82+$V82*ABS($P$6)^$Z82)*(1-AG$1)+($AD82+$AH82*$P$7^$AL82)*AG$1,IF(AF$1&lt;=$AP82, $AD82+$AH82*AF$1^$AL82, ($AD82+$AH82*$AP82^$AL82)*(1-(AF$1-$AP82)/(1-$AP82))+$AT82*(AF$1-$AP82)/(1-$AP82))))</f>
        <v>0.68488771153174421</v>
      </c>
      <c r="AI368">
        <f ca="1">IF(AF$1&lt;=$P$6,$S82+$W82*ABS(AF$1)^$AA82, IF(AF$1&lt;=$P$7, ($S82+$W82*ABS($P$6)^$AA82)*(1-AG$1)+($AE82+$AI82*$P$7^$AM82)*AG$1,IF(AF$1&lt;=$AQ82, $AE82+$AI82*AF$1^$AM82, ($AE82+$AI82*$AQ82^$AM82)*(1-(AF$1-$AQ82)/(1-$AQ82))+$AU82*(AF$1-$AQ82)/(1-$AQ82))))</f>
        <v>0.68186451415165794</v>
      </c>
    </row>
    <row r="369" spans="2:35" x14ac:dyDescent="0.15">
      <c r="B369">
        <v>897.803</v>
      </c>
      <c r="C369">
        <v>7</v>
      </c>
      <c r="D369" s="18">
        <v>-0.19409999999999999</v>
      </c>
      <c r="E369" s="18">
        <v>3.8270000000000001E-3</v>
      </c>
      <c r="F369" s="18">
        <v>1.34E-2</v>
      </c>
      <c r="G369" s="18">
        <v>0.154</v>
      </c>
      <c r="H369" s="18">
        <v>-5.3870000000000003E-3</v>
      </c>
      <c r="I369" s="18">
        <v>0.1797</v>
      </c>
      <c r="J369" s="18">
        <v>0.121</v>
      </c>
      <c r="K369" s="18">
        <v>3.5499999999999999E-9</v>
      </c>
      <c r="L369" s="18">
        <v>1.5089999999999999</v>
      </c>
      <c r="M369" s="18">
        <v>1.861</v>
      </c>
      <c r="O369" s="18">
        <f t="shared" si="55"/>
        <v>10</v>
      </c>
      <c r="P369">
        <f ca="1">IF(P$1&lt;=$P$6,$P83+$T83*ABS(P$1)^$X83, IF(P$1&lt;=$P$7, ($P83+$T83*ABS($P$6)^$X83)*(1-Q$1)+($AB83+$AF83*$P$7^$AJ83)*Q$1,IF(P$1&lt;=$AN83, $AB83+$AF83*P$1^$AJ83, ($AB83+$AF83*$AN83^$AJ83)*(1-(P$1-$AN83)/(1-$AN83))+$AR83*(P$1-$AN83)/(1-$AN83))))</f>
        <v>0.54577123156523566</v>
      </c>
      <c r="Q369">
        <f ca="1">IF(P$1&lt;=$P$6,$Q83+$U83*ABS(P$1)^$Y83, IF(P$1&lt;=$P$7, ($Q83+$U83*ABS($P$6)^$Y83)*(1-Q$1)+($AC83+$AG83*$P$7^$AK83)*Q$1,IF(P$1&lt;=$AO83, $AC83+$AG83*P$1^$AK83, ($AC83+$AG83*$AO83^$AK83)*(1-(P$1-$AO83)/(1-$AO83))+$AS83*(P$1-$AO83)/(1-$AO83))))</f>
        <v>0.52341599155152718</v>
      </c>
      <c r="R369">
        <f ca="1">IF(P$1&lt;=$P$6,$R83+$V83*ABS(P$1)^$Z83, IF(P$1&lt;=$P$7, ($R83+$V83*ABS($P$6)^$Z83)*(1-Q$1)+($AD83+$AH83*$P$7^$AL83)*Q$1,IF(P$1&lt;=$AP83, $AD83+$AH83*P$1^$AL83, ($AD83+$AH83*$AP83^$AL83)*(1-(P$1-$AP83)/(1-$AP83))+$AT83*(P$1-$AP83)/(1-$AP83))))</f>
        <v>0.68488771153174421</v>
      </c>
      <c r="S369">
        <f ca="1">IF(P$1&lt;=$P$6,$S83+$W83*ABS(P$1)^$AA83, IF(P$1&lt;=$P$7, ($S83+$W83*ABS($P$6)^$AA83)*(1-Q$1)+($AE83+$AI83*$P$7^$AM83)*Q$1,IF(P$1&lt;=$AQ83, $AE83+$AI83*P$1^$AM83, ($AE83+$AI83*$AQ83^$AM83)*(1-(P$1-$AQ83)/(1-$AQ83))+$AU83*(P$1-$AQ83)/(1-$AQ83))))</f>
        <v>0.68186451415165794</v>
      </c>
      <c r="T369">
        <f ca="1">IF(T$1&lt;=$P$6,$P83+$T83*ABS(T$1)^$X83, IF(T$1&lt;=$P$7, ($P83+$T83*ABS($P$6)^$X83)*(1-U$1)+($AB83+$AF83*$P$7^$AJ83)*U$1,IF(T$1&lt;=$AN83, $AB83+$AF83*T$1^$AJ83, ($AB83+$AF83*$AN83^$AJ83)*(1-(T$1-$AN83)/(1-$AN83))+$AR83*(T$1-$AN83)/(1-$AN83))))</f>
        <v>7.7420450783971945E-2</v>
      </c>
      <c r="U369">
        <f ca="1">IF(T$1&lt;=$P$6,$Q83+$U83*ABS(T$1)^$Y83, IF(T$1&lt;=$P$7, ($Q83+$U83*ABS($P$6)^$Y83)*(1-U$1)+($AC83+$AG83*$P$7^$AK83)*U$1,IF(T$1&lt;=$AO83, $AC83+$AG83*T$1^$AK83, ($AC83+$AG83*$AO83^$AK83)*(1-(T$1-$AO83)/(1-$AO83))+$AS83*(T$1-$AO83)/(1-$AO83))))</f>
        <v>8.0005066781510301E-2</v>
      </c>
      <c r="V369">
        <f ca="1">IF(T$1&lt;=$P$6,$R83+$V83*ABS(T$1)^$Z83, IF(T$1&lt;=$P$7, ($R83+$V83*ABS($P$6)^$Z83)*(1-U$1)+($AD83+$AH83*$P$7^$AL83)*U$1,IF(T$1&lt;=$AP83, $AD83+$AH83*T$1^$AL83, ($AD83+$AH83*$AP83^$AL83)*(1-(T$1-$AP83)/(1-$AP83))+$AT83*(T$1-$AP83)/(1-$AP83))))</f>
        <v>5.8804512413947366E-2</v>
      </c>
      <c r="W369">
        <f ca="1">IF(T$1&lt;=$P$6,$S83+$W83*ABS(T$1)^$AA83, IF(T$1&lt;=$P$7, ($S83+$W83*ABS($P$6)^$AA83)*(1-U$1)+($AE83+$AI83*$P$7^$AM83)*U$1,IF(T$1&lt;=$AQ83, $AE83+$AI83*T$1^$AM83, ($AE83+$AI83*$AQ83^$AM83)*(1-(T$1-$AQ83)/(1-$AQ83))+$AU83*(T$1-$AQ83)/(1-$AQ83))))</f>
        <v>6.201225681140056E-2</v>
      </c>
      <c r="X369">
        <f ca="1">IF(X$1&lt;=$P$6,$P83+$T83*ABS(X$1)^$X83, IF(X$1&lt;=$P$7, ($P83+$T83*ABS($P$6)^$X83)*(1-Y$1)+($AB83+$AF83*$P$7^$AJ83)*Y$1,IF(X$1&lt;=$AN83, $AB83+$AF83*X$1^$AJ83, ($AB83+$AF83*$AN83^$AJ83)*(1-(X$1-$AN83)/(1-$AN83))+$AR83*(X$1-$AN83)/(1-$AN83))))</f>
        <v>8.2972500714055594E-3</v>
      </c>
      <c r="Y369">
        <f ca="1">IF(X$1&lt;=$P$6,$Q83+$U83*ABS(X$1)^$Y83, IF(X$1&lt;=$P$7, ($Q83+$U83*ABS($P$6)^$Y83)*(1-Y$1)+($AC83+$AG83*$P$7^$AK83)*Y$1,IF(X$1&lt;=$AO83, $AC83+$AG83*X$1^$AK83, ($AC83+$AG83*$AO83^$AK83)*(1-(X$1-$AO83)/(1-$AO83))+$AS83*(X$1-$AO83)/(1-$AO83))))</f>
        <v>9.0980693174759607E-3</v>
      </c>
      <c r="Z369">
        <f ca="1">IF(X$1&lt;=$P$6,$R83+$V83*ABS(X$1)^$Z83, IF(X$1&lt;=$P$7, ($R83+$V83*ABS($P$6)^$Z83)*(1-Y$1)+($AD83+$AH83*$P$7^$AL83)*Y$1,IF(X$1&lt;=$AP83, $AD83+$AH83*X$1^$AL83, ($AD83+$AH83*$AP83^$AL83)*(1-(X$1-$AP83)/(1-$AP83))+$AT83*(X$1-$AP83)/(1-$AP83))))</f>
        <v>2.2285520506953489E-3</v>
      </c>
      <c r="AA369">
        <f ca="1">IF(X$1&lt;=$P$6,$S83+$W83*ABS(X$1)^$AA83, IF(X$1&lt;=$P$7, ($S83+$W83*ABS($P$6)^$AA83)*(1-Y$1)+($AE83+$AI83*$P$7^$AM83)*Y$1,IF(X$1&lt;=$AQ83, $AE83+$AI83*X$1^$AM83, ($AE83+$AI83*$AQ83^$AM83)*(1-(X$1-$AQ83)/(1-$AQ83))+$AU83*(X$1-$AQ83)/(1-$AQ83))))</f>
        <v>3.0952061054796993E-3</v>
      </c>
      <c r="AB369">
        <f ca="1">IF(AB$1&lt;=$P$6,$P83+$T83*ABS(AB$1)^$X83, IF(AB$1&lt;=$P$7, ($P83+$T83*ABS($P$6)^$X83)*(1-AC$1)+($AB83+$AF83*$P$7^$AJ83)*AC$1,IF(AB$1&lt;=$AN83, $AB83+$AF83*AB$1^$AJ83, ($AB83+$AF83*$AN83^$AJ83)*(1-(AB$1-$AN83)/(1-$AN83))+$AR83*(AB$1-$AN83)/(1-$AN83))))</f>
        <v>5.7200047439453236E-3</v>
      </c>
      <c r="AC369">
        <f ca="1">IF(AB$1&lt;=$P$6,$Q83+$U83*ABS(AB$1)^$Y83, IF(AB$1&lt;=$P$7, ($Q83+$U83*ABS($P$6)^$Y83)*(1-AC$1)+($AC83+$AG83*$P$7^$AK83)*AC$1,IF(AB$1&lt;=$AO83, $AC83+$AG83*AB$1^$AK83, ($AC83+$AG83*$AO83^$AK83)*(1-(AB$1-$AO83)/(1-$AO83))+$AS83*(AB$1-$AO83)/(1-$AO83))))</f>
        <v>5.2284393766614369E-3</v>
      </c>
      <c r="AD369">
        <f ca="1">IF(AB$1&lt;=$P$6,$R83+$V83*ABS(AB$1)^$Z83, IF(AB$1&lt;=$P$7, ($R83+$V83*ABS($P$6)^$Z83)*(1-AC$1)+($AD83+$AH83*$P$7^$AL83)*AC$1,IF(AB$1&lt;=$AP83, $AD83+$AH83*AB$1^$AL83, ($AD83+$AH83*$AP83^$AL83)*(1-(AB$1-$AP83)/(1-$AP83))+$AT83*(AB$1-$AP83)/(1-$AP83))))</f>
        <v>2.2977735212440981E-3</v>
      </c>
      <c r="AE369">
        <f ca="1">IF(AB$1&lt;=$P$6,$S83+$W83*ABS(AB$1)^$AA83, IF(AB$1&lt;=$P$7, ($S83+$W83*ABS($P$6)^$AA83)*(1-AC$1)+($AE83+$AI83*$P$7^$AM83)*AC$1,IF(AB$1&lt;=$AQ83, $AE83+$AI83*AB$1^$AM83, ($AE83+$AI83*$AQ83^$AM83)*(1-(AB$1-$AQ83)/(1-$AQ83))+$AU83*(AB$1-$AQ83)/(1-$AQ83))))</f>
        <v>2.5134926598562911E-3</v>
      </c>
      <c r="AF369">
        <f t="shared" ca="1" si="56"/>
        <v>0.54577123156523566</v>
      </c>
      <c r="AG369">
        <f t="shared" ca="1" si="57"/>
        <v>0.52341599155152718</v>
      </c>
      <c r="AH369">
        <f t="shared" ref="AH369:AH432" ca="1" si="58">IF(AF$1&lt;=$P$6,$R83+$V83*ABS(AF$1)^$Z83, IF(AF$1&lt;=$P$7, ($R83+$V83*ABS($P$6)^$Z83)*(1-AG$1)+($AD83+$AH83*$P$7^$AL83)*AG$1,IF(AF$1&lt;=$AP83, $AD83+$AH83*AF$1^$AL83, ($AD83+$AH83*$AP83^$AL83)*(1-(AF$1-$AP83)/(1-$AP83))+$AT83*(AF$1-$AP83)/(1-$AP83))))</f>
        <v>0.68488771153174421</v>
      </c>
      <c r="AI369">
        <f t="shared" ref="AI369:AI432" ca="1" si="59">IF(AF$1&lt;=$P$6,$S83+$W83*ABS(AF$1)^$AA83, IF(AF$1&lt;=$P$7, ($S83+$W83*ABS($P$6)^$AA83)*(1-AG$1)+($AE83+$AI83*$P$7^$AM83)*AG$1,IF(AF$1&lt;=$AQ83, $AE83+$AI83*AF$1^$AM83, ($AE83+$AI83*$AQ83^$AM83)*(1-(AF$1-$AQ83)/(1-$AQ83))+$AU83*(AF$1-$AQ83)/(1-$AQ83))))</f>
        <v>0.68186451415165794</v>
      </c>
    </row>
    <row r="370" spans="2:35" x14ac:dyDescent="0.15">
      <c r="B370">
        <v>897.803</v>
      </c>
      <c r="C370">
        <v>10</v>
      </c>
      <c r="D370" s="18">
        <v>-0.19109999999999999</v>
      </c>
      <c r="E370" s="18">
        <v>2.6979999999999999E-3</v>
      </c>
      <c r="F370" s="18">
        <v>0.96150000000000002</v>
      </c>
      <c r="G370" s="18">
        <v>0.41760000000000003</v>
      </c>
      <c r="H370" s="18">
        <v>-2.5699999999999998E-3</v>
      </c>
      <c r="I370" s="18">
        <v>1</v>
      </c>
      <c r="J370" s="18">
        <v>0.4093</v>
      </c>
      <c r="K370" s="18">
        <v>1.1069999999999999E-8</v>
      </c>
      <c r="L370" s="18">
        <v>1.0629999999999999</v>
      </c>
      <c r="M370" s="18">
        <v>0.28670000000000001</v>
      </c>
      <c r="O370" s="18">
        <f t="shared" si="55"/>
        <v>10</v>
      </c>
      <c r="P370">
        <f ca="1">IF(P$1&lt;=$P$6,$P84+$T84*ABS(P$1)^$X84, IF(P$1&lt;=$P$7, ($P84+$T84*ABS($P$6)^$X84)*(1-Q$1)+($AB84+$AF84*$P$7^$AJ84)*Q$1,IF(P$1&lt;=$AN84, $AB84+$AF84*P$1^$AJ84, ($AB84+$AF84*$AN84^$AJ84)*(1-(P$1-$AN84)/(1-$AN84))+$AR84*(P$1-$AN84)/(1-$AN84))))</f>
        <v>0.54577123156523566</v>
      </c>
      <c r="Q370">
        <f ca="1">IF(P$1&lt;=$P$6,$Q84+$U84*ABS(P$1)^$Y84, IF(P$1&lt;=$P$7, ($Q84+$U84*ABS($P$6)^$Y84)*(1-Q$1)+($AC84+$AG84*$P$7^$AK84)*Q$1,IF(P$1&lt;=$AO84, $AC84+$AG84*P$1^$AK84, ($AC84+$AG84*$AO84^$AK84)*(1-(P$1-$AO84)/(1-$AO84))+$AS84*(P$1-$AO84)/(1-$AO84))))</f>
        <v>0.52341599155152718</v>
      </c>
      <c r="R370">
        <f ca="1">IF(P$1&lt;=$P$6,$R84+$V84*ABS(P$1)^$Z84, IF(P$1&lt;=$P$7, ($R84+$V84*ABS($P$6)^$Z84)*(1-Q$1)+($AD84+$AH84*$P$7^$AL84)*Q$1,IF(P$1&lt;=$AP84, $AD84+$AH84*P$1^$AL84, ($AD84+$AH84*$AP84^$AL84)*(1-(P$1-$AP84)/(1-$AP84))+$AT84*(P$1-$AP84)/(1-$AP84))))</f>
        <v>0.68488771153174421</v>
      </c>
      <c r="S370">
        <f ca="1">IF(P$1&lt;=$P$6,$S84+$W84*ABS(P$1)^$AA84, IF(P$1&lt;=$P$7, ($S84+$W84*ABS($P$6)^$AA84)*(1-Q$1)+($AE84+$AI84*$P$7^$AM84)*Q$1,IF(P$1&lt;=$AQ84, $AE84+$AI84*P$1^$AM84, ($AE84+$AI84*$AQ84^$AM84)*(1-(P$1-$AQ84)/(1-$AQ84))+$AU84*(P$1-$AQ84)/(1-$AQ84))))</f>
        <v>0.68186451415165794</v>
      </c>
      <c r="T370">
        <f ca="1">IF(T$1&lt;=$P$6,$P84+$T84*ABS(T$1)^$X84, IF(T$1&lt;=$P$7, ($P84+$T84*ABS($P$6)^$X84)*(1-U$1)+($AB84+$AF84*$P$7^$AJ84)*U$1,IF(T$1&lt;=$AN84, $AB84+$AF84*T$1^$AJ84, ($AB84+$AF84*$AN84^$AJ84)*(1-(T$1-$AN84)/(1-$AN84))+$AR84*(T$1-$AN84)/(1-$AN84))))</f>
        <v>7.7420450783971945E-2</v>
      </c>
      <c r="U370">
        <f ca="1">IF(T$1&lt;=$P$6,$Q84+$U84*ABS(T$1)^$Y84, IF(T$1&lt;=$P$7, ($Q84+$U84*ABS($P$6)^$Y84)*(1-U$1)+($AC84+$AG84*$P$7^$AK84)*U$1,IF(T$1&lt;=$AO84, $AC84+$AG84*T$1^$AK84, ($AC84+$AG84*$AO84^$AK84)*(1-(T$1-$AO84)/(1-$AO84))+$AS84*(T$1-$AO84)/(1-$AO84))))</f>
        <v>8.0005066781510301E-2</v>
      </c>
      <c r="V370">
        <f ca="1">IF(T$1&lt;=$P$6,$R84+$V84*ABS(T$1)^$Z84, IF(T$1&lt;=$P$7, ($R84+$V84*ABS($P$6)^$Z84)*(1-U$1)+($AD84+$AH84*$P$7^$AL84)*U$1,IF(T$1&lt;=$AP84, $AD84+$AH84*T$1^$AL84, ($AD84+$AH84*$AP84^$AL84)*(1-(T$1-$AP84)/(1-$AP84))+$AT84*(T$1-$AP84)/(1-$AP84))))</f>
        <v>5.8804512413947366E-2</v>
      </c>
      <c r="W370">
        <f ca="1">IF(T$1&lt;=$P$6,$S84+$W84*ABS(T$1)^$AA84, IF(T$1&lt;=$P$7, ($S84+$W84*ABS($P$6)^$AA84)*(1-U$1)+($AE84+$AI84*$P$7^$AM84)*U$1,IF(T$1&lt;=$AQ84, $AE84+$AI84*T$1^$AM84, ($AE84+$AI84*$AQ84^$AM84)*(1-(T$1-$AQ84)/(1-$AQ84))+$AU84*(T$1-$AQ84)/(1-$AQ84))))</f>
        <v>6.201225681140056E-2</v>
      </c>
      <c r="X370">
        <f ca="1">IF(X$1&lt;=$P$6,$P84+$T84*ABS(X$1)^$X84, IF(X$1&lt;=$P$7, ($P84+$T84*ABS($P$6)^$X84)*(1-Y$1)+($AB84+$AF84*$P$7^$AJ84)*Y$1,IF(X$1&lt;=$AN84, $AB84+$AF84*X$1^$AJ84, ($AB84+$AF84*$AN84^$AJ84)*(1-(X$1-$AN84)/(1-$AN84))+$AR84*(X$1-$AN84)/(1-$AN84))))</f>
        <v>8.2972500714055594E-3</v>
      </c>
      <c r="Y370">
        <f ca="1">IF(X$1&lt;=$P$6,$Q84+$U84*ABS(X$1)^$Y84, IF(X$1&lt;=$P$7, ($Q84+$U84*ABS($P$6)^$Y84)*(1-Y$1)+($AC84+$AG84*$P$7^$AK84)*Y$1,IF(X$1&lt;=$AO84, $AC84+$AG84*X$1^$AK84, ($AC84+$AG84*$AO84^$AK84)*(1-(X$1-$AO84)/(1-$AO84))+$AS84*(X$1-$AO84)/(1-$AO84))))</f>
        <v>9.0980693174759607E-3</v>
      </c>
      <c r="Z370">
        <f ca="1">IF(X$1&lt;=$P$6,$R84+$V84*ABS(X$1)^$Z84, IF(X$1&lt;=$P$7, ($R84+$V84*ABS($P$6)^$Z84)*(1-Y$1)+($AD84+$AH84*$P$7^$AL84)*Y$1,IF(X$1&lt;=$AP84, $AD84+$AH84*X$1^$AL84, ($AD84+$AH84*$AP84^$AL84)*(1-(X$1-$AP84)/(1-$AP84))+$AT84*(X$1-$AP84)/(1-$AP84))))</f>
        <v>2.2285520506953489E-3</v>
      </c>
      <c r="AA370">
        <f ca="1">IF(X$1&lt;=$P$6,$S84+$W84*ABS(X$1)^$AA84, IF(X$1&lt;=$P$7, ($S84+$W84*ABS($P$6)^$AA84)*(1-Y$1)+($AE84+$AI84*$P$7^$AM84)*Y$1,IF(X$1&lt;=$AQ84, $AE84+$AI84*X$1^$AM84, ($AE84+$AI84*$AQ84^$AM84)*(1-(X$1-$AQ84)/(1-$AQ84))+$AU84*(X$1-$AQ84)/(1-$AQ84))))</f>
        <v>3.0952061054796993E-3</v>
      </c>
      <c r="AB370">
        <f ca="1">IF(AB$1&lt;=$P$6,$P84+$T84*ABS(AB$1)^$X84, IF(AB$1&lt;=$P$7, ($P84+$T84*ABS($P$6)^$X84)*(1-AC$1)+($AB84+$AF84*$P$7^$AJ84)*AC$1,IF(AB$1&lt;=$AN84, $AB84+$AF84*AB$1^$AJ84, ($AB84+$AF84*$AN84^$AJ84)*(1-(AB$1-$AN84)/(1-$AN84))+$AR84*(AB$1-$AN84)/(1-$AN84))))</f>
        <v>5.7200047439453236E-3</v>
      </c>
      <c r="AC370">
        <f ca="1">IF(AB$1&lt;=$P$6,$Q84+$U84*ABS(AB$1)^$Y84, IF(AB$1&lt;=$P$7, ($Q84+$U84*ABS($P$6)^$Y84)*(1-AC$1)+($AC84+$AG84*$P$7^$AK84)*AC$1,IF(AB$1&lt;=$AO84, $AC84+$AG84*AB$1^$AK84, ($AC84+$AG84*$AO84^$AK84)*(1-(AB$1-$AO84)/(1-$AO84))+$AS84*(AB$1-$AO84)/(1-$AO84))))</f>
        <v>5.2284393766614369E-3</v>
      </c>
      <c r="AD370">
        <f ca="1">IF(AB$1&lt;=$P$6,$R84+$V84*ABS(AB$1)^$Z84, IF(AB$1&lt;=$P$7, ($R84+$V84*ABS($P$6)^$Z84)*(1-AC$1)+($AD84+$AH84*$P$7^$AL84)*AC$1,IF(AB$1&lt;=$AP84, $AD84+$AH84*AB$1^$AL84, ($AD84+$AH84*$AP84^$AL84)*(1-(AB$1-$AP84)/(1-$AP84))+$AT84*(AB$1-$AP84)/(1-$AP84))))</f>
        <v>2.2977735212440981E-3</v>
      </c>
      <c r="AE370">
        <f ca="1">IF(AB$1&lt;=$P$6,$S84+$W84*ABS(AB$1)^$AA84, IF(AB$1&lt;=$P$7, ($S84+$W84*ABS($P$6)^$AA84)*(1-AC$1)+($AE84+$AI84*$P$7^$AM84)*AC$1,IF(AB$1&lt;=$AQ84, $AE84+$AI84*AB$1^$AM84, ($AE84+$AI84*$AQ84^$AM84)*(1-(AB$1-$AQ84)/(1-$AQ84))+$AU84*(AB$1-$AQ84)/(1-$AQ84))))</f>
        <v>2.5134926598562911E-3</v>
      </c>
      <c r="AF370">
        <f t="shared" ca="1" si="56"/>
        <v>0.54577123156523566</v>
      </c>
      <c r="AG370">
        <f t="shared" ca="1" si="57"/>
        <v>0.52341599155152718</v>
      </c>
      <c r="AH370">
        <f t="shared" ca="1" si="58"/>
        <v>0.68488771153174421</v>
      </c>
      <c r="AI370">
        <f t="shared" ca="1" si="59"/>
        <v>0.68186451415165794</v>
      </c>
    </row>
    <row r="371" spans="2:35" x14ac:dyDescent="0.15">
      <c r="B371">
        <v>897.803</v>
      </c>
      <c r="C371">
        <v>15</v>
      </c>
      <c r="D371" s="18">
        <v>-0.17169999999999999</v>
      </c>
      <c r="E371" s="18">
        <v>2.127E-3</v>
      </c>
      <c r="F371" s="18">
        <v>0.27600000000000002</v>
      </c>
      <c r="G371" s="18">
        <v>0.15359999999999999</v>
      </c>
      <c r="H371" s="18">
        <v>-3.3730000000000001E-3</v>
      </c>
      <c r="I371" s="18">
        <v>0.60980000000000001</v>
      </c>
      <c r="J371" s="18">
        <v>0.10920000000000001</v>
      </c>
      <c r="K371" s="18">
        <v>8.8999999999999995E-4</v>
      </c>
      <c r="L371" s="18">
        <v>0.76539999999999997</v>
      </c>
      <c r="M371" s="18">
        <v>9.7390000000000004E-2</v>
      </c>
      <c r="O371" s="18">
        <f t="shared" si="55"/>
        <v>10</v>
      </c>
      <c r="P371">
        <f ca="1">IF(P$1&lt;=$P$6,$P85+$T85*ABS(P$1)^$X85, IF(P$1&lt;=$P$7, ($P85+$T85*ABS($P$6)^$X85)*(1-Q$1)+($AB85+$AF85*$P$7^$AJ85)*Q$1,IF(P$1&lt;=$AN85, $AB85+$AF85*P$1^$AJ85, ($AB85+$AF85*$AN85^$AJ85)*(1-(P$1-$AN85)/(1-$AN85))+$AR85*(P$1-$AN85)/(1-$AN85))))</f>
        <v>0.54577123156523566</v>
      </c>
      <c r="Q371">
        <f ca="1">IF(P$1&lt;=$P$6,$Q85+$U85*ABS(P$1)^$Y85, IF(P$1&lt;=$P$7, ($Q85+$U85*ABS($P$6)^$Y85)*(1-Q$1)+($AC85+$AG85*$P$7^$AK85)*Q$1,IF(P$1&lt;=$AO85, $AC85+$AG85*P$1^$AK85, ($AC85+$AG85*$AO85^$AK85)*(1-(P$1-$AO85)/(1-$AO85))+$AS85*(P$1-$AO85)/(1-$AO85))))</f>
        <v>0.52341599155152718</v>
      </c>
      <c r="R371">
        <f ca="1">IF(P$1&lt;=$P$6,$R85+$V85*ABS(P$1)^$Z85, IF(P$1&lt;=$P$7, ($R85+$V85*ABS($P$6)^$Z85)*(1-Q$1)+($AD85+$AH85*$P$7^$AL85)*Q$1,IF(P$1&lt;=$AP85, $AD85+$AH85*P$1^$AL85, ($AD85+$AH85*$AP85^$AL85)*(1-(P$1-$AP85)/(1-$AP85))+$AT85*(P$1-$AP85)/(1-$AP85))))</f>
        <v>0.68488771153174421</v>
      </c>
      <c r="S371">
        <f ca="1">IF(P$1&lt;=$P$6,$S85+$W85*ABS(P$1)^$AA85, IF(P$1&lt;=$P$7, ($S85+$W85*ABS($P$6)^$AA85)*(1-Q$1)+($AE85+$AI85*$P$7^$AM85)*Q$1,IF(P$1&lt;=$AQ85, $AE85+$AI85*P$1^$AM85, ($AE85+$AI85*$AQ85^$AM85)*(1-(P$1-$AQ85)/(1-$AQ85))+$AU85*(P$1-$AQ85)/(1-$AQ85))))</f>
        <v>0.68186451415165794</v>
      </c>
      <c r="T371">
        <f ca="1">IF(T$1&lt;=$P$6,$P85+$T85*ABS(T$1)^$X85, IF(T$1&lt;=$P$7, ($P85+$T85*ABS($P$6)^$X85)*(1-U$1)+($AB85+$AF85*$P$7^$AJ85)*U$1,IF(T$1&lt;=$AN85, $AB85+$AF85*T$1^$AJ85, ($AB85+$AF85*$AN85^$AJ85)*(1-(T$1-$AN85)/(1-$AN85))+$AR85*(T$1-$AN85)/(1-$AN85))))</f>
        <v>7.7420450783971945E-2</v>
      </c>
      <c r="U371">
        <f ca="1">IF(T$1&lt;=$P$6,$Q85+$U85*ABS(T$1)^$Y85, IF(T$1&lt;=$P$7, ($Q85+$U85*ABS($P$6)^$Y85)*(1-U$1)+($AC85+$AG85*$P$7^$AK85)*U$1,IF(T$1&lt;=$AO85, $AC85+$AG85*T$1^$AK85, ($AC85+$AG85*$AO85^$AK85)*(1-(T$1-$AO85)/(1-$AO85))+$AS85*(T$1-$AO85)/(1-$AO85))))</f>
        <v>8.0005066781510301E-2</v>
      </c>
      <c r="V371">
        <f ca="1">IF(T$1&lt;=$P$6,$R85+$V85*ABS(T$1)^$Z85, IF(T$1&lt;=$P$7, ($R85+$V85*ABS($P$6)^$Z85)*(1-U$1)+($AD85+$AH85*$P$7^$AL85)*U$1,IF(T$1&lt;=$AP85, $AD85+$AH85*T$1^$AL85, ($AD85+$AH85*$AP85^$AL85)*(1-(T$1-$AP85)/(1-$AP85))+$AT85*(T$1-$AP85)/(1-$AP85))))</f>
        <v>5.8804512413947366E-2</v>
      </c>
      <c r="W371">
        <f ca="1">IF(T$1&lt;=$P$6,$S85+$W85*ABS(T$1)^$AA85, IF(T$1&lt;=$P$7, ($S85+$W85*ABS($P$6)^$AA85)*(1-U$1)+($AE85+$AI85*$P$7^$AM85)*U$1,IF(T$1&lt;=$AQ85, $AE85+$AI85*T$1^$AM85, ($AE85+$AI85*$AQ85^$AM85)*(1-(T$1-$AQ85)/(1-$AQ85))+$AU85*(T$1-$AQ85)/(1-$AQ85))))</f>
        <v>6.201225681140056E-2</v>
      </c>
      <c r="X371">
        <f ca="1">IF(X$1&lt;=$P$6,$P85+$T85*ABS(X$1)^$X85, IF(X$1&lt;=$P$7, ($P85+$T85*ABS($P$6)^$X85)*(1-Y$1)+($AB85+$AF85*$P$7^$AJ85)*Y$1,IF(X$1&lt;=$AN85, $AB85+$AF85*X$1^$AJ85, ($AB85+$AF85*$AN85^$AJ85)*(1-(X$1-$AN85)/(1-$AN85))+$AR85*(X$1-$AN85)/(1-$AN85))))</f>
        <v>8.2972500714055594E-3</v>
      </c>
      <c r="Y371">
        <f ca="1">IF(X$1&lt;=$P$6,$Q85+$U85*ABS(X$1)^$Y85, IF(X$1&lt;=$P$7, ($Q85+$U85*ABS($P$6)^$Y85)*(1-Y$1)+($AC85+$AG85*$P$7^$AK85)*Y$1,IF(X$1&lt;=$AO85, $AC85+$AG85*X$1^$AK85, ($AC85+$AG85*$AO85^$AK85)*(1-(X$1-$AO85)/(1-$AO85))+$AS85*(X$1-$AO85)/(1-$AO85))))</f>
        <v>9.0980693174759607E-3</v>
      </c>
      <c r="Z371">
        <f ca="1">IF(X$1&lt;=$P$6,$R85+$V85*ABS(X$1)^$Z85, IF(X$1&lt;=$P$7, ($R85+$V85*ABS($P$6)^$Z85)*(1-Y$1)+($AD85+$AH85*$P$7^$AL85)*Y$1,IF(X$1&lt;=$AP85, $AD85+$AH85*X$1^$AL85, ($AD85+$AH85*$AP85^$AL85)*(1-(X$1-$AP85)/(1-$AP85))+$AT85*(X$1-$AP85)/(1-$AP85))))</f>
        <v>2.2285520506953489E-3</v>
      </c>
      <c r="AA371">
        <f ca="1">IF(X$1&lt;=$P$6,$S85+$W85*ABS(X$1)^$AA85, IF(X$1&lt;=$P$7, ($S85+$W85*ABS($P$6)^$AA85)*(1-Y$1)+($AE85+$AI85*$P$7^$AM85)*Y$1,IF(X$1&lt;=$AQ85, $AE85+$AI85*X$1^$AM85, ($AE85+$AI85*$AQ85^$AM85)*(1-(X$1-$AQ85)/(1-$AQ85))+$AU85*(X$1-$AQ85)/(1-$AQ85))))</f>
        <v>3.0952061054796993E-3</v>
      </c>
      <c r="AB371">
        <f ca="1">IF(AB$1&lt;=$P$6,$P85+$T85*ABS(AB$1)^$X85, IF(AB$1&lt;=$P$7, ($P85+$T85*ABS($P$6)^$X85)*(1-AC$1)+($AB85+$AF85*$P$7^$AJ85)*AC$1,IF(AB$1&lt;=$AN85, $AB85+$AF85*AB$1^$AJ85, ($AB85+$AF85*$AN85^$AJ85)*(1-(AB$1-$AN85)/(1-$AN85))+$AR85*(AB$1-$AN85)/(1-$AN85))))</f>
        <v>5.7200047439453236E-3</v>
      </c>
      <c r="AC371">
        <f ca="1">IF(AB$1&lt;=$P$6,$Q85+$U85*ABS(AB$1)^$Y85, IF(AB$1&lt;=$P$7, ($Q85+$U85*ABS($P$6)^$Y85)*(1-AC$1)+($AC85+$AG85*$P$7^$AK85)*AC$1,IF(AB$1&lt;=$AO85, $AC85+$AG85*AB$1^$AK85, ($AC85+$AG85*$AO85^$AK85)*(1-(AB$1-$AO85)/(1-$AO85))+$AS85*(AB$1-$AO85)/(1-$AO85))))</f>
        <v>5.2284393766614369E-3</v>
      </c>
      <c r="AD371">
        <f ca="1">IF(AB$1&lt;=$P$6,$R85+$V85*ABS(AB$1)^$Z85, IF(AB$1&lt;=$P$7, ($R85+$V85*ABS($P$6)^$Z85)*(1-AC$1)+($AD85+$AH85*$P$7^$AL85)*AC$1,IF(AB$1&lt;=$AP85, $AD85+$AH85*AB$1^$AL85, ($AD85+$AH85*$AP85^$AL85)*(1-(AB$1-$AP85)/(1-$AP85))+$AT85*(AB$1-$AP85)/(1-$AP85))))</f>
        <v>2.2977735212440981E-3</v>
      </c>
      <c r="AE371">
        <f ca="1">IF(AB$1&lt;=$P$6,$S85+$W85*ABS(AB$1)^$AA85, IF(AB$1&lt;=$P$7, ($S85+$W85*ABS($P$6)^$AA85)*(1-AC$1)+($AE85+$AI85*$P$7^$AM85)*AC$1,IF(AB$1&lt;=$AQ85, $AE85+$AI85*AB$1^$AM85, ($AE85+$AI85*$AQ85^$AM85)*(1-(AB$1-$AQ85)/(1-$AQ85))+$AU85*(AB$1-$AQ85)/(1-$AQ85))))</f>
        <v>2.5134926598562911E-3</v>
      </c>
      <c r="AF371">
        <f t="shared" ca="1" si="56"/>
        <v>0.54577123156523566</v>
      </c>
      <c r="AG371">
        <f t="shared" ca="1" si="57"/>
        <v>0.52341599155152718</v>
      </c>
      <c r="AH371">
        <f t="shared" ca="1" si="58"/>
        <v>0.68488771153174421</v>
      </c>
      <c r="AI371">
        <f t="shared" ca="1" si="59"/>
        <v>0.68186451415165794</v>
      </c>
    </row>
    <row r="372" spans="2:35" x14ac:dyDescent="0.15">
      <c r="B372">
        <v>897.803</v>
      </c>
      <c r="C372">
        <v>20</v>
      </c>
      <c r="D372" s="18">
        <v>-0.15210000000000001</v>
      </c>
      <c r="E372" s="18">
        <v>-2.636E-9</v>
      </c>
      <c r="F372" s="18">
        <v>0.81740000000000002</v>
      </c>
      <c r="G372" s="18">
        <v>0.65200000000000002</v>
      </c>
      <c r="H372" s="18">
        <v>1.5590000000000002E-5</v>
      </c>
      <c r="I372" s="18">
        <v>0.1489</v>
      </c>
      <c r="J372" s="18">
        <v>8.2369999999999999E-2</v>
      </c>
      <c r="K372" s="18">
        <v>-1.739E-4</v>
      </c>
      <c r="L372" s="18">
        <v>1.2619999999999999E-2</v>
      </c>
      <c r="M372" s="18">
        <v>7.7170000000000002E-2</v>
      </c>
      <c r="O372" s="18">
        <f t="shared" si="55"/>
        <v>10</v>
      </c>
      <c r="P372">
        <f ca="1">IF(P$1&lt;=$P$6,$P86+$T86*ABS(P$1)^$X86, IF(P$1&lt;=$P$7, ($P86+$T86*ABS($P$6)^$X86)*(1-Q$1)+($AB86+$AF86*$P$7^$AJ86)*Q$1,IF(P$1&lt;=$AN86, $AB86+$AF86*P$1^$AJ86, ($AB86+$AF86*$AN86^$AJ86)*(1-(P$1-$AN86)/(1-$AN86))+$AR86*(P$1-$AN86)/(1-$AN86))))</f>
        <v>0.54577123156523566</v>
      </c>
      <c r="Q372">
        <f ca="1">IF(P$1&lt;=$P$6,$Q86+$U86*ABS(P$1)^$Y86, IF(P$1&lt;=$P$7, ($Q86+$U86*ABS($P$6)^$Y86)*(1-Q$1)+($AC86+$AG86*$P$7^$AK86)*Q$1,IF(P$1&lt;=$AO86, $AC86+$AG86*P$1^$AK86, ($AC86+$AG86*$AO86^$AK86)*(1-(P$1-$AO86)/(1-$AO86))+$AS86*(P$1-$AO86)/(1-$AO86))))</f>
        <v>0.52341599155152718</v>
      </c>
      <c r="R372">
        <f ca="1">IF(P$1&lt;=$P$6,$R86+$V86*ABS(P$1)^$Z86, IF(P$1&lt;=$P$7, ($R86+$V86*ABS($P$6)^$Z86)*(1-Q$1)+($AD86+$AH86*$P$7^$AL86)*Q$1,IF(P$1&lt;=$AP86, $AD86+$AH86*P$1^$AL86, ($AD86+$AH86*$AP86^$AL86)*(1-(P$1-$AP86)/(1-$AP86))+$AT86*(P$1-$AP86)/(1-$AP86))))</f>
        <v>0.68488771153174421</v>
      </c>
      <c r="S372">
        <f ca="1">IF(P$1&lt;=$P$6,$S86+$W86*ABS(P$1)^$AA86, IF(P$1&lt;=$P$7, ($S86+$W86*ABS($P$6)^$AA86)*(1-Q$1)+($AE86+$AI86*$P$7^$AM86)*Q$1,IF(P$1&lt;=$AQ86, $AE86+$AI86*P$1^$AM86, ($AE86+$AI86*$AQ86^$AM86)*(1-(P$1-$AQ86)/(1-$AQ86))+$AU86*(P$1-$AQ86)/(1-$AQ86))))</f>
        <v>0.68186451415165794</v>
      </c>
      <c r="T372">
        <f ca="1">IF(T$1&lt;=$P$6,$P86+$T86*ABS(T$1)^$X86, IF(T$1&lt;=$P$7, ($P86+$T86*ABS($P$6)^$X86)*(1-U$1)+($AB86+$AF86*$P$7^$AJ86)*U$1,IF(T$1&lt;=$AN86, $AB86+$AF86*T$1^$AJ86, ($AB86+$AF86*$AN86^$AJ86)*(1-(T$1-$AN86)/(1-$AN86))+$AR86*(T$1-$AN86)/(1-$AN86))))</f>
        <v>7.7420450783971945E-2</v>
      </c>
      <c r="U372">
        <f ca="1">IF(T$1&lt;=$P$6,$Q86+$U86*ABS(T$1)^$Y86, IF(T$1&lt;=$P$7, ($Q86+$U86*ABS($P$6)^$Y86)*(1-U$1)+($AC86+$AG86*$P$7^$AK86)*U$1,IF(T$1&lt;=$AO86, $AC86+$AG86*T$1^$AK86, ($AC86+$AG86*$AO86^$AK86)*(1-(T$1-$AO86)/(1-$AO86))+$AS86*(T$1-$AO86)/(1-$AO86))))</f>
        <v>8.0005066781510301E-2</v>
      </c>
      <c r="V372">
        <f ca="1">IF(T$1&lt;=$P$6,$R86+$V86*ABS(T$1)^$Z86, IF(T$1&lt;=$P$7, ($R86+$V86*ABS($P$6)^$Z86)*(1-U$1)+($AD86+$AH86*$P$7^$AL86)*U$1,IF(T$1&lt;=$AP86, $AD86+$AH86*T$1^$AL86, ($AD86+$AH86*$AP86^$AL86)*(1-(T$1-$AP86)/(1-$AP86))+$AT86*(T$1-$AP86)/(1-$AP86))))</f>
        <v>5.8804512413947366E-2</v>
      </c>
      <c r="W372">
        <f ca="1">IF(T$1&lt;=$P$6,$S86+$W86*ABS(T$1)^$AA86, IF(T$1&lt;=$P$7, ($S86+$W86*ABS($P$6)^$AA86)*(1-U$1)+($AE86+$AI86*$P$7^$AM86)*U$1,IF(T$1&lt;=$AQ86, $AE86+$AI86*T$1^$AM86, ($AE86+$AI86*$AQ86^$AM86)*(1-(T$1-$AQ86)/(1-$AQ86))+$AU86*(T$1-$AQ86)/(1-$AQ86))))</f>
        <v>6.201225681140056E-2</v>
      </c>
      <c r="X372">
        <f ca="1">IF(X$1&lt;=$P$6,$P86+$T86*ABS(X$1)^$X86, IF(X$1&lt;=$P$7, ($P86+$T86*ABS($P$6)^$X86)*(1-Y$1)+($AB86+$AF86*$P$7^$AJ86)*Y$1,IF(X$1&lt;=$AN86, $AB86+$AF86*X$1^$AJ86, ($AB86+$AF86*$AN86^$AJ86)*(1-(X$1-$AN86)/(1-$AN86))+$AR86*(X$1-$AN86)/(1-$AN86))))</f>
        <v>8.2972500714055594E-3</v>
      </c>
      <c r="Y372">
        <f ca="1">IF(X$1&lt;=$P$6,$Q86+$U86*ABS(X$1)^$Y86, IF(X$1&lt;=$P$7, ($Q86+$U86*ABS($P$6)^$Y86)*(1-Y$1)+($AC86+$AG86*$P$7^$AK86)*Y$1,IF(X$1&lt;=$AO86, $AC86+$AG86*X$1^$AK86, ($AC86+$AG86*$AO86^$AK86)*(1-(X$1-$AO86)/(1-$AO86))+$AS86*(X$1-$AO86)/(1-$AO86))))</f>
        <v>9.0980693174759607E-3</v>
      </c>
      <c r="Z372">
        <f ca="1">IF(X$1&lt;=$P$6,$R86+$V86*ABS(X$1)^$Z86, IF(X$1&lt;=$P$7, ($R86+$V86*ABS($P$6)^$Z86)*(1-Y$1)+($AD86+$AH86*$P$7^$AL86)*Y$1,IF(X$1&lt;=$AP86, $AD86+$AH86*X$1^$AL86, ($AD86+$AH86*$AP86^$AL86)*(1-(X$1-$AP86)/(1-$AP86))+$AT86*(X$1-$AP86)/(1-$AP86))))</f>
        <v>2.2285520506953489E-3</v>
      </c>
      <c r="AA372">
        <f ca="1">IF(X$1&lt;=$P$6,$S86+$W86*ABS(X$1)^$AA86, IF(X$1&lt;=$P$7, ($S86+$W86*ABS($P$6)^$AA86)*(1-Y$1)+($AE86+$AI86*$P$7^$AM86)*Y$1,IF(X$1&lt;=$AQ86, $AE86+$AI86*X$1^$AM86, ($AE86+$AI86*$AQ86^$AM86)*(1-(X$1-$AQ86)/(1-$AQ86))+$AU86*(X$1-$AQ86)/(1-$AQ86))))</f>
        <v>3.0952061054796993E-3</v>
      </c>
      <c r="AB372">
        <f ca="1">IF(AB$1&lt;=$P$6,$P86+$T86*ABS(AB$1)^$X86, IF(AB$1&lt;=$P$7, ($P86+$T86*ABS($P$6)^$X86)*(1-AC$1)+($AB86+$AF86*$P$7^$AJ86)*AC$1,IF(AB$1&lt;=$AN86, $AB86+$AF86*AB$1^$AJ86, ($AB86+$AF86*$AN86^$AJ86)*(1-(AB$1-$AN86)/(1-$AN86))+$AR86*(AB$1-$AN86)/(1-$AN86))))</f>
        <v>5.7200047439453236E-3</v>
      </c>
      <c r="AC372">
        <f ca="1">IF(AB$1&lt;=$P$6,$Q86+$U86*ABS(AB$1)^$Y86, IF(AB$1&lt;=$P$7, ($Q86+$U86*ABS($P$6)^$Y86)*(1-AC$1)+($AC86+$AG86*$P$7^$AK86)*AC$1,IF(AB$1&lt;=$AO86, $AC86+$AG86*AB$1^$AK86, ($AC86+$AG86*$AO86^$AK86)*(1-(AB$1-$AO86)/(1-$AO86))+$AS86*(AB$1-$AO86)/(1-$AO86))))</f>
        <v>5.2284393766614369E-3</v>
      </c>
      <c r="AD372">
        <f ca="1">IF(AB$1&lt;=$P$6,$R86+$V86*ABS(AB$1)^$Z86, IF(AB$1&lt;=$P$7, ($R86+$V86*ABS($P$6)^$Z86)*(1-AC$1)+($AD86+$AH86*$P$7^$AL86)*AC$1,IF(AB$1&lt;=$AP86, $AD86+$AH86*AB$1^$AL86, ($AD86+$AH86*$AP86^$AL86)*(1-(AB$1-$AP86)/(1-$AP86))+$AT86*(AB$1-$AP86)/(1-$AP86))))</f>
        <v>2.2977735212440981E-3</v>
      </c>
      <c r="AE372">
        <f ca="1">IF(AB$1&lt;=$P$6,$S86+$W86*ABS(AB$1)^$AA86, IF(AB$1&lt;=$P$7, ($S86+$W86*ABS($P$6)^$AA86)*(1-AC$1)+($AE86+$AI86*$P$7^$AM86)*AC$1,IF(AB$1&lt;=$AQ86, $AE86+$AI86*AB$1^$AM86, ($AE86+$AI86*$AQ86^$AM86)*(1-(AB$1-$AQ86)/(1-$AQ86))+$AU86*(AB$1-$AQ86)/(1-$AQ86))))</f>
        <v>2.5134926598562911E-3</v>
      </c>
      <c r="AF372">
        <f t="shared" ca="1" si="56"/>
        <v>0.54577123156523566</v>
      </c>
      <c r="AG372">
        <f t="shared" ca="1" si="57"/>
        <v>0.52341599155152718</v>
      </c>
      <c r="AH372">
        <f t="shared" ca="1" si="58"/>
        <v>0.68488771153174421</v>
      </c>
      <c r="AI372">
        <f t="shared" ca="1" si="59"/>
        <v>0.68186451415165794</v>
      </c>
    </row>
    <row r="373" spans="2:35" x14ac:dyDescent="0.15">
      <c r="B373">
        <v>1036.3610000000001</v>
      </c>
      <c r="C373">
        <v>1</v>
      </c>
      <c r="D373" s="18">
        <v>-1.3380000000000001</v>
      </c>
      <c r="E373" s="18">
        <v>-1.6230000000000001E-2</v>
      </c>
      <c r="F373" s="18">
        <v>0.97019999999999995</v>
      </c>
      <c r="G373" s="18">
        <v>6.3979999999999995E-2</v>
      </c>
      <c r="H373" s="18">
        <v>1.247E-2</v>
      </c>
      <c r="I373" s="18">
        <v>1</v>
      </c>
      <c r="J373" s="18">
        <v>5.774E-2</v>
      </c>
      <c r="K373" s="18">
        <v>7.0200000000000001E-7</v>
      </c>
      <c r="L373" s="18">
        <v>4.7089999999999996</v>
      </c>
      <c r="M373" s="18">
        <v>0.1709</v>
      </c>
      <c r="O373" s="18">
        <f t="shared" si="55"/>
        <v>10</v>
      </c>
      <c r="P373">
        <f t="shared" ref="P373:P436" ca="1" si="60">IF(P$1&lt;=$P$6,$P87+$T87*ABS(P$1)^$X87, IF(P$1&lt;=$P$7, ($P87+$T87*ABS($P$6)^$X87)*(1-Q$1)+($AB87+$AF87*$P$7^$AJ87)*Q$1,IF(P$1&lt;=$AN87, $AB87+$AF87*P$1^$AJ87, ($AB87+$AF87*$AN87^$AJ87)*(1-(P$1-$AN87)/(1-$AN87))+$AR87*(P$1-$AN87)/(1-$AN87))))</f>
        <v>0.54577123156523566</v>
      </c>
      <c r="Q373">
        <f t="shared" ref="Q373:Q436" ca="1" si="61">IF(P$1&lt;=$P$6,$Q87+$U87*ABS(P$1)^$Y87, IF(P$1&lt;=$P$7, ($Q87+$U87*ABS($P$6)^$Y87)*(1-Q$1)+($AC87+$AG87*$P$7^$AK87)*Q$1,IF(P$1&lt;=$AO87, $AC87+$AG87*P$1^$AK87, ($AC87+$AG87*$AO87^$AK87)*(1-(P$1-$AO87)/(1-$AO87))+$AS87*(P$1-$AO87)/(1-$AO87))))</f>
        <v>0.52341599155152718</v>
      </c>
      <c r="R373">
        <f t="shared" ref="R373:R436" ca="1" si="62">IF(P$1&lt;=$P$6,$R87+$V87*ABS(P$1)^$Z87, IF(P$1&lt;=$P$7, ($R87+$V87*ABS($P$6)^$Z87)*(1-Q$1)+($AD87+$AH87*$P$7^$AL87)*Q$1,IF(P$1&lt;=$AP87, $AD87+$AH87*P$1^$AL87, ($AD87+$AH87*$AP87^$AL87)*(1-(P$1-$AP87)/(1-$AP87))+$AT87*(P$1-$AP87)/(1-$AP87))))</f>
        <v>0.68488771153174421</v>
      </c>
      <c r="S373">
        <f t="shared" ref="S373:S436" ca="1" si="63">IF(P$1&lt;=$P$6,$S87+$W87*ABS(P$1)^$AA87, IF(P$1&lt;=$P$7, ($S87+$W87*ABS($P$6)^$AA87)*(1-Q$1)+($AE87+$AI87*$P$7^$AM87)*Q$1,IF(P$1&lt;=$AQ87, $AE87+$AI87*P$1^$AM87, ($AE87+$AI87*$AQ87^$AM87)*(1-(P$1-$AQ87)/(1-$AQ87))+$AU87*(P$1-$AQ87)/(1-$AQ87))))</f>
        <v>0.68186451415165794</v>
      </c>
      <c r="T373">
        <f t="shared" ref="T373:T436" ca="1" si="64">IF(T$1&lt;=$P$6,$P87+$T87*ABS(T$1)^$X87, IF(T$1&lt;=$P$7, ($P87+$T87*ABS($P$6)^$X87)*(1-U$1)+($AB87+$AF87*$P$7^$AJ87)*U$1,IF(T$1&lt;=$AN87, $AB87+$AF87*T$1^$AJ87, ($AB87+$AF87*$AN87^$AJ87)*(1-(T$1-$AN87)/(1-$AN87))+$AR87*(T$1-$AN87)/(1-$AN87))))</f>
        <v>7.7420450783971945E-2</v>
      </c>
      <c r="U373">
        <f t="shared" ref="U373:U436" ca="1" si="65">IF(T$1&lt;=$P$6,$Q87+$U87*ABS(T$1)^$Y87, IF(T$1&lt;=$P$7, ($Q87+$U87*ABS($P$6)^$Y87)*(1-U$1)+($AC87+$AG87*$P$7^$AK87)*U$1,IF(T$1&lt;=$AO87, $AC87+$AG87*T$1^$AK87, ($AC87+$AG87*$AO87^$AK87)*(1-(T$1-$AO87)/(1-$AO87))+$AS87*(T$1-$AO87)/(1-$AO87))))</f>
        <v>8.0005066781510301E-2</v>
      </c>
      <c r="V373">
        <f t="shared" ref="V373:V436" ca="1" si="66">IF(T$1&lt;=$P$6,$R87+$V87*ABS(T$1)^$Z87, IF(T$1&lt;=$P$7, ($R87+$V87*ABS($P$6)^$Z87)*(1-U$1)+($AD87+$AH87*$P$7^$AL87)*U$1,IF(T$1&lt;=$AP87, $AD87+$AH87*T$1^$AL87, ($AD87+$AH87*$AP87^$AL87)*(1-(T$1-$AP87)/(1-$AP87))+$AT87*(T$1-$AP87)/(1-$AP87))))</f>
        <v>5.8804512413947366E-2</v>
      </c>
      <c r="W373">
        <f t="shared" ref="W373:W436" ca="1" si="67">IF(T$1&lt;=$P$6,$S87+$W87*ABS(T$1)^$AA87, IF(T$1&lt;=$P$7, ($S87+$W87*ABS($P$6)^$AA87)*(1-U$1)+($AE87+$AI87*$P$7^$AM87)*U$1,IF(T$1&lt;=$AQ87, $AE87+$AI87*T$1^$AM87, ($AE87+$AI87*$AQ87^$AM87)*(1-(T$1-$AQ87)/(1-$AQ87))+$AU87*(T$1-$AQ87)/(1-$AQ87))))</f>
        <v>6.201225681140056E-2</v>
      </c>
      <c r="X373">
        <f t="shared" ref="X373:X436" ca="1" si="68">IF(X$1&lt;=$P$6,$P87+$T87*ABS(X$1)^$X87, IF(X$1&lt;=$P$7, ($P87+$T87*ABS($P$6)^$X87)*(1-Y$1)+($AB87+$AF87*$P$7^$AJ87)*Y$1,IF(X$1&lt;=$AN87, $AB87+$AF87*X$1^$AJ87, ($AB87+$AF87*$AN87^$AJ87)*(1-(X$1-$AN87)/(1-$AN87))+$AR87*(X$1-$AN87)/(1-$AN87))))</f>
        <v>8.2972500714055594E-3</v>
      </c>
      <c r="Y373">
        <f t="shared" ref="Y373:Y436" ca="1" si="69">IF(X$1&lt;=$P$6,$Q87+$U87*ABS(X$1)^$Y87, IF(X$1&lt;=$P$7, ($Q87+$U87*ABS($P$6)^$Y87)*(1-Y$1)+($AC87+$AG87*$P$7^$AK87)*Y$1,IF(X$1&lt;=$AO87, $AC87+$AG87*X$1^$AK87, ($AC87+$AG87*$AO87^$AK87)*(1-(X$1-$AO87)/(1-$AO87))+$AS87*(X$1-$AO87)/(1-$AO87))))</f>
        <v>9.0980693174759607E-3</v>
      </c>
      <c r="Z373">
        <f t="shared" ref="Z373:Z436" ca="1" si="70">IF(X$1&lt;=$P$6,$R87+$V87*ABS(X$1)^$Z87, IF(X$1&lt;=$P$7, ($R87+$V87*ABS($P$6)^$Z87)*(1-Y$1)+($AD87+$AH87*$P$7^$AL87)*Y$1,IF(X$1&lt;=$AP87, $AD87+$AH87*X$1^$AL87, ($AD87+$AH87*$AP87^$AL87)*(1-(X$1-$AP87)/(1-$AP87))+$AT87*(X$1-$AP87)/(1-$AP87))))</f>
        <v>2.2285520506953489E-3</v>
      </c>
      <c r="AA373">
        <f t="shared" ref="AA373:AA436" ca="1" si="71">IF(X$1&lt;=$P$6,$S87+$W87*ABS(X$1)^$AA87, IF(X$1&lt;=$P$7, ($S87+$W87*ABS($P$6)^$AA87)*(1-Y$1)+($AE87+$AI87*$P$7^$AM87)*Y$1,IF(X$1&lt;=$AQ87, $AE87+$AI87*X$1^$AM87, ($AE87+$AI87*$AQ87^$AM87)*(1-(X$1-$AQ87)/(1-$AQ87))+$AU87*(X$1-$AQ87)/(1-$AQ87))))</f>
        <v>3.0952061054796993E-3</v>
      </c>
      <c r="AB373">
        <f t="shared" ref="AB373:AB436" ca="1" si="72">IF(AB$1&lt;=$P$6,$P87+$T87*ABS(AB$1)^$X87, IF(AB$1&lt;=$P$7, ($P87+$T87*ABS($P$6)^$X87)*(1-AC$1)+($AB87+$AF87*$P$7^$AJ87)*AC$1,IF(AB$1&lt;=$AN87, $AB87+$AF87*AB$1^$AJ87, ($AB87+$AF87*$AN87^$AJ87)*(1-(AB$1-$AN87)/(1-$AN87))+$AR87*(AB$1-$AN87)/(1-$AN87))))</f>
        <v>5.7200047439453236E-3</v>
      </c>
      <c r="AC373">
        <f t="shared" ref="AC373:AC436" ca="1" si="73">IF(AB$1&lt;=$P$6,$Q87+$U87*ABS(AB$1)^$Y87, IF(AB$1&lt;=$P$7, ($Q87+$U87*ABS($P$6)^$Y87)*(1-AC$1)+($AC87+$AG87*$P$7^$AK87)*AC$1,IF(AB$1&lt;=$AO87, $AC87+$AG87*AB$1^$AK87, ($AC87+$AG87*$AO87^$AK87)*(1-(AB$1-$AO87)/(1-$AO87))+$AS87*(AB$1-$AO87)/(1-$AO87))))</f>
        <v>5.2284393766614369E-3</v>
      </c>
      <c r="AD373">
        <f t="shared" ref="AD373:AD436" ca="1" si="74">IF(AB$1&lt;=$P$6,$R87+$V87*ABS(AB$1)^$Z87, IF(AB$1&lt;=$P$7, ($R87+$V87*ABS($P$6)^$Z87)*(1-AC$1)+($AD87+$AH87*$P$7^$AL87)*AC$1,IF(AB$1&lt;=$AP87, $AD87+$AH87*AB$1^$AL87, ($AD87+$AH87*$AP87^$AL87)*(1-(AB$1-$AP87)/(1-$AP87))+$AT87*(AB$1-$AP87)/(1-$AP87))))</f>
        <v>2.2977735212440981E-3</v>
      </c>
      <c r="AE373">
        <f t="shared" ref="AE373:AE436" ca="1" si="75">IF(AB$1&lt;=$P$6,$S87+$W87*ABS(AB$1)^$AA87, IF(AB$1&lt;=$P$7, ($S87+$W87*ABS($P$6)^$AA87)*(1-AC$1)+($AE87+$AI87*$P$7^$AM87)*AC$1,IF(AB$1&lt;=$AQ87, $AE87+$AI87*AB$1^$AM87, ($AE87+$AI87*$AQ87^$AM87)*(1-(AB$1-$AQ87)/(1-$AQ87))+$AU87*(AB$1-$AQ87)/(1-$AQ87))))</f>
        <v>2.5134926598562911E-3</v>
      </c>
      <c r="AF373">
        <f t="shared" ca="1" si="56"/>
        <v>0.54577123156523566</v>
      </c>
      <c r="AG373">
        <f t="shared" ca="1" si="57"/>
        <v>0.52341599155152718</v>
      </c>
      <c r="AH373">
        <f t="shared" ca="1" si="58"/>
        <v>0.68488771153174421</v>
      </c>
      <c r="AI373">
        <f t="shared" ca="1" si="59"/>
        <v>0.68186451415165794</v>
      </c>
    </row>
    <row r="374" spans="2:35" x14ac:dyDescent="0.15">
      <c r="B374">
        <v>1036.3610000000001</v>
      </c>
      <c r="C374">
        <v>3</v>
      </c>
      <c r="D374" s="18">
        <v>0</v>
      </c>
      <c r="E374" s="18">
        <v>0</v>
      </c>
      <c r="F374" s="18">
        <v>0</v>
      </c>
      <c r="G374" s="18">
        <v>0</v>
      </c>
      <c r="H374" s="18">
        <v>0</v>
      </c>
      <c r="I374" s="18">
        <v>0</v>
      </c>
      <c r="J374" s="18">
        <v>0</v>
      </c>
      <c r="K374" s="18">
        <v>0</v>
      </c>
      <c r="L374" s="18">
        <v>0</v>
      </c>
      <c r="M374" s="18">
        <v>0</v>
      </c>
      <c r="O374" s="18">
        <f t="shared" si="55"/>
        <v>10</v>
      </c>
      <c r="P374">
        <f t="shared" ca="1" si="60"/>
        <v>0.54577123156523566</v>
      </c>
      <c r="Q374">
        <f t="shared" ca="1" si="61"/>
        <v>0.52341599155152718</v>
      </c>
      <c r="R374">
        <f t="shared" ca="1" si="62"/>
        <v>0.68488771153174421</v>
      </c>
      <c r="S374">
        <f t="shared" ca="1" si="63"/>
        <v>0.68186451415165794</v>
      </c>
      <c r="T374">
        <f t="shared" ca="1" si="64"/>
        <v>7.7420450783971945E-2</v>
      </c>
      <c r="U374">
        <f t="shared" ca="1" si="65"/>
        <v>8.0005066781510301E-2</v>
      </c>
      <c r="V374">
        <f t="shared" ca="1" si="66"/>
        <v>5.8804512413947366E-2</v>
      </c>
      <c r="W374">
        <f t="shared" ca="1" si="67"/>
        <v>6.201225681140056E-2</v>
      </c>
      <c r="X374">
        <f t="shared" ca="1" si="68"/>
        <v>8.2972500714055594E-3</v>
      </c>
      <c r="Y374">
        <f t="shared" ca="1" si="69"/>
        <v>9.0980693174759607E-3</v>
      </c>
      <c r="Z374">
        <f t="shared" ca="1" si="70"/>
        <v>2.2285520506953489E-3</v>
      </c>
      <c r="AA374">
        <f t="shared" ca="1" si="71"/>
        <v>3.0952061054796993E-3</v>
      </c>
      <c r="AB374">
        <f t="shared" ca="1" si="72"/>
        <v>5.7200047439453236E-3</v>
      </c>
      <c r="AC374">
        <f t="shared" ca="1" si="73"/>
        <v>5.2284393766614369E-3</v>
      </c>
      <c r="AD374">
        <f t="shared" ca="1" si="74"/>
        <v>2.2977735212440981E-3</v>
      </c>
      <c r="AE374">
        <f t="shared" ca="1" si="75"/>
        <v>2.5134926598562911E-3</v>
      </c>
      <c r="AF374">
        <f t="shared" ca="1" si="56"/>
        <v>0.54577123156523566</v>
      </c>
      <c r="AG374">
        <f t="shared" ca="1" si="57"/>
        <v>0.52341599155152718</v>
      </c>
      <c r="AH374">
        <f t="shared" ca="1" si="58"/>
        <v>0.68488771153174421</v>
      </c>
      <c r="AI374">
        <f t="shared" ca="1" si="59"/>
        <v>0.68186451415165794</v>
      </c>
    </row>
    <row r="375" spans="2:35" x14ac:dyDescent="0.15">
      <c r="B375">
        <v>1036.3610000000001</v>
      </c>
      <c r="C375">
        <v>5</v>
      </c>
      <c r="D375" s="18">
        <v>0</v>
      </c>
      <c r="E375" s="18">
        <v>0</v>
      </c>
      <c r="F375" s="18">
        <v>0</v>
      </c>
      <c r="G375" s="18">
        <v>0</v>
      </c>
      <c r="H375" s="18">
        <v>0</v>
      </c>
      <c r="I375" s="18">
        <v>0</v>
      </c>
      <c r="J375" s="18">
        <v>0</v>
      </c>
      <c r="K375" s="18">
        <v>0</v>
      </c>
      <c r="L375" s="18">
        <v>0</v>
      </c>
      <c r="M375" s="18">
        <v>0</v>
      </c>
      <c r="O375" s="18">
        <f t="shared" si="55"/>
        <v>10</v>
      </c>
      <c r="P375">
        <f t="shared" ca="1" si="60"/>
        <v>0.54577123156523566</v>
      </c>
      <c r="Q375">
        <f t="shared" ca="1" si="61"/>
        <v>0.52341599155152718</v>
      </c>
      <c r="R375">
        <f t="shared" ca="1" si="62"/>
        <v>0.68488771153174421</v>
      </c>
      <c r="S375">
        <f t="shared" ca="1" si="63"/>
        <v>0.68186451415165794</v>
      </c>
      <c r="T375">
        <f t="shared" ca="1" si="64"/>
        <v>7.7420450783971945E-2</v>
      </c>
      <c r="U375">
        <f t="shared" ca="1" si="65"/>
        <v>8.0005066781510301E-2</v>
      </c>
      <c r="V375">
        <f t="shared" ca="1" si="66"/>
        <v>5.8804512413947366E-2</v>
      </c>
      <c r="W375">
        <f t="shared" ca="1" si="67"/>
        <v>6.201225681140056E-2</v>
      </c>
      <c r="X375">
        <f t="shared" ca="1" si="68"/>
        <v>8.2972500714055594E-3</v>
      </c>
      <c r="Y375">
        <f t="shared" ca="1" si="69"/>
        <v>9.0980693174759607E-3</v>
      </c>
      <c r="Z375">
        <f t="shared" ca="1" si="70"/>
        <v>2.2285520506953489E-3</v>
      </c>
      <c r="AA375">
        <f t="shared" ca="1" si="71"/>
        <v>3.0952061054796993E-3</v>
      </c>
      <c r="AB375">
        <f t="shared" ca="1" si="72"/>
        <v>5.7200047439453236E-3</v>
      </c>
      <c r="AC375">
        <f t="shared" ca="1" si="73"/>
        <v>5.2284393766614369E-3</v>
      </c>
      <c r="AD375">
        <f t="shared" ca="1" si="74"/>
        <v>2.2977735212440981E-3</v>
      </c>
      <c r="AE375">
        <f t="shared" ca="1" si="75"/>
        <v>2.5134926598562911E-3</v>
      </c>
      <c r="AF375">
        <f t="shared" ca="1" si="56"/>
        <v>0.54577123156523566</v>
      </c>
      <c r="AG375">
        <f t="shared" ca="1" si="57"/>
        <v>0.52341599155152718</v>
      </c>
      <c r="AH375">
        <f t="shared" ca="1" si="58"/>
        <v>0.68488771153174421</v>
      </c>
      <c r="AI375">
        <f t="shared" ca="1" si="59"/>
        <v>0.68186451415165794</v>
      </c>
    </row>
    <row r="376" spans="2:35" x14ac:dyDescent="0.15">
      <c r="B376">
        <v>1036.3610000000001</v>
      </c>
      <c r="C376">
        <v>7</v>
      </c>
      <c r="D376" s="18">
        <v>0</v>
      </c>
      <c r="E376" s="18">
        <v>0</v>
      </c>
      <c r="F376" s="18">
        <v>0</v>
      </c>
      <c r="G376" s="18">
        <v>0</v>
      </c>
      <c r="H376" s="18">
        <v>0</v>
      </c>
      <c r="I376" s="18">
        <v>0</v>
      </c>
      <c r="J376" s="18">
        <v>0</v>
      </c>
      <c r="K376" s="18">
        <v>0</v>
      </c>
      <c r="L376" s="18">
        <v>0</v>
      </c>
      <c r="M376" s="18">
        <v>0</v>
      </c>
      <c r="O376" s="18">
        <f t="shared" si="55"/>
        <v>10</v>
      </c>
      <c r="P376">
        <f t="shared" ca="1" si="60"/>
        <v>0.54577123156523566</v>
      </c>
      <c r="Q376">
        <f t="shared" ca="1" si="61"/>
        <v>0.52341599155152718</v>
      </c>
      <c r="R376">
        <f t="shared" ca="1" si="62"/>
        <v>0.68488771153174421</v>
      </c>
      <c r="S376">
        <f t="shared" ca="1" si="63"/>
        <v>0.68186451415165794</v>
      </c>
      <c r="T376">
        <f t="shared" ca="1" si="64"/>
        <v>7.7420450783971945E-2</v>
      </c>
      <c r="U376">
        <f t="shared" ca="1" si="65"/>
        <v>8.0005066781510301E-2</v>
      </c>
      <c r="V376">
        <f t="shared" ca="1" si="66"/>
        <v>5.8804512413947366E-2</v>
      </c>
      <c r="W376">
        <f t="shared" ca="1" si="67"/>
        <v>6.201225681140056E-2</v>
      </c>
      <c r="X376">
        <f t="shared" ca="1" si="68"/>
        <v>8.2972500714055594E-3</v>
      </c>
      <c r="Y376">
        <f t="shared" ca="1" si="69"/>
        <v>9.0980693174759607E-3</v>
      </c>
      <c r="Z376">
        <f t="shared" ca="1" si="70"/>
        <v>2.2285520506953489E-3</v>
      </c>
      <c r="AA376">
        <f t="shared" ca="1" si="71"/>
        <v>3.0952061054796993E-3</v>
      </c>
      <c r="AB376">
        <f t="shared" ca="1" si="72"/>
        <v>5.7200047439453236E-3</v>
      </c>
      <c r="AC376">
        <f t="shared" ca="1" si="73"/>
        <v>5.2284393766614369E-3</v>
      </c>
      <c r="AD376">
        <f t="shared" ca="1" si="74"/>
        <v>2.2977735212440981E-3</v>
      </c>
      <c r="AE376">
        <f t="shared" ca="1" si="75"/>
        <v>2.5134926598562911E-3</v>
      </c>
      <c r="AF376">
        <f t="shared" ca="1" si="56"/>
        <v>0.54577123156523566</v>
      </c>
      <c r="AG376">
        <f t="shared" ca="1" si="57"/>
        <v>0.52341599155152718</v>
      </c>
      <c r="AH376">
        <f t="shared" ca="1" si="58"/>
        <v>0.68488771153174421</v>
      </c>
      <c r="AI376">
        <f t="shared" ca="1" si="59"/>
        <v>0.68186451415165794</v>
      </c>
    </row>
    <row r="377" spans="2:35" x14ac:dyDescent="0.15">
      <c r="B377">
        <v>1036.3610000000001</v>
      </c>
      <c r="C377">
        <v>10</v>
      </c>
      <c r="D377" s="18">
        <v>0</v>
      </c>
      <c r="E377" s="18">
        <v>0</v>
      </c>
      <c r="F377" s="18">
        <v>0</v>
      </c>
      <c r="G377" s="18">
        <v>0</v>
      </c>
      <c r="H377" s="18">
        <v>0</v>
      </c>
      <c r="I377" s="18">
        <v>0</v>
      </c>
      <c r="J377" s="18">
        <v>0</v>
      </c>
      <c r="K377" s="18">
        <v>0</v>
      </c>
      <c r="L377" s="18">
        <v>0</v>
      </c>
      <c r="M377" s="18">
        <v>0</v>
      </c>
      <c r="O377" s="18">
        <f t="shared" si="55"/>
        <v>10</v>
      </c>
      <c r="P377">
        <f t="shared" ca="1" si="60"/>
        <v>0.54577123156523566</v>
      </c>
      <c r="Q377">
        <f t="shared" ca="1" si="61"/>
        <v>0.52341599155152718</v>
      </c>
      <c r="R377">
        <f t="shared" ca="1" si="62"/>
        <v>0.68488771153174421</v>
      </c>
      <c r="S377">
        <f t="shared" ca="1" si="63"/>
        <v>0.68186451415165794</v>
      </c>
      <c r="T377">
        <f t="shared" ca="1" si="64"/>
        <v>7.7420450783971945E-2</v>
      </c>
      <c r="U377">
        <f t="shared" ca="1" si="65"/>
        <v>8.0005066781510301E-2</v>
      </c>
      <c r="V377">
        <f t="shared" ca="1" si="66"/>
        <v>5.8804512413947366E-2</v>
      </c>
      <c r="W377">
        <f t="shared" ca="1" si="67"/>
        <v>6.201225681140056E-2</v>
      </c>
      <c r="X377">
        <f t="shared" ca="1" si="68"/>
        <v>8.2972500714055594E-3</v>
      </c>
      <c r="Y377">
        <f t="shared" ca="1" si="69"/>
        <v>9.0980693174759607E-3</v>
      </c>
      <c r="Z377">
        <f t="shared" ca="1" si="70"/>
        <v>2.2285520506953489E-3</v>
      </c>
      <c r="AA377">
        <f t="shared" ca="1" si="71"/>
        <v>3.0952061054796993E-3</v>
      </c>
      <c r="AB377">
        <f t="shared" ca="1" si="72"/>
        <v>5.7200047439453236E-3</v>
      </c>
      <c r="AC377">
        <f t="shared" ca="1" si="73"/>
        <v>5.2284393766614369E-3</v>
      </c>
      <c r="AD377">
        <f t="shared" ca="1" si="74"/>
        <v>2.2977735212440981E-3</v>
      </c>
      <c r="AE377">
        <f t="shared" ca="1" si="75"/>
        <v>2.5134926598562911E-3</v>
      </c>
      <c r="AF377">
        <f t="shared" ca="1" si="56"/>
        <v>0.54577123156523566</v>
      </c>
      <c r="AG377">
        <f t="shared" ca="1" si="57"/>
        <v>0.52341599155152718</v>
      </c>
      <c r="AH377">
        <f t="shared" ca="1" si="58"/>
        <v>0.68488771153174421</v>
      </c>
      <c r="AI377">
        <f t="shared" ca="1" si="59"/>
        <v>0.68186451415165794</v>
      </c>
    </row>
    <row r="378" spans="2:35" x14ac:dyDescent="0.15">
      <c r="B378">
        <v>1036.3610000000001</v>
      </c>
      <c r="C378">
        <v>15</v>
      </c>
      <c r="D378" s="18">
        <v>5.108E-2</v>
      </c>
      <c r="E378" s="18">
        <v>7.5329999999999995E-7</v>
      </c>
      <c r="F378" s="18">
        <v>1.438E-2</v>
      </c>
      <c r="G378" s="18">
        <v>0.81379999999999997</v>
      </c>
      <c r="H378" s="18">
        <v>-3.6269999999999997E-2</v>
      </c>
      <c r="I378" s="18">
        <v>3.6560000000000002E-2</v>
      </c>
      <c r="J378" s="18">
        <v>0.1042</v>
      </c>
      <c r="K378" s="18">
        <v>3.0120000000000001E-2</v>
      </c>
      <c r="L378" s="18">
        <v>0.1154</v>
      </c>
      <c r="M378" s="18">
        <v>9.7299999999999998E-2</v>
      </c>
      <c r="O378" s="18">
        <f t="shared" ref="O378:O415" si="76">O92</f>
        <v>10</v>
      </c>
      <c r="P378">
        <f t="shared" ca="1" si="60"/>
        <v>0.54577123156523566</v>
      </c>
      <c r="Q378">
        <f t="shared" ca="1" si="61"/>
        <v>0.52341599155152718</v>
      </c>
      <c r="R378">
        <f t="shared" ca="1" si="62"/>
        <v>0.68488771153174421</v>
      </c>
      <c r="S378">
        <f t="shared" ca="1" si="63"/>
        <v>0.68186451415165794</v>
      </c>
      <c r="T378">
        <f t="shared" ca="1" si="64"/>
        <v>7.7420450783971945E-2</v>
      </c>
      <c r="U378">
        <f t="shared" ca="1" si="65"/>
        <v>8.0005066781510301E-2</v>
      </c>
      <c r="V378">
        <f t="shared" ca="1" si="66"/>
        <v>5.8804512413947366E-2</v>
      </c>
      <c r="W378">
        <f t="shared" ca="1" si="67"/>
        <v>6.201225681140056E-2</v>
      </c>
      <c r="X378">
        <f t="shared" ca="1" si="68"/>
        <v>8.2972500714055594E-3</v>
      </c>
      <c r="Y378">
        <f t="shared" ca="1" si="69"/>
        <v>9.0980693174759607E-3</v>
      </c>
      <c r="Z378">
        <f t="shared" ca="1" si="70"/>
        <v>2.2285520506953489E-3</v>
      </c>
      <c r="AA378">
        <f t="shared" ca="1" si="71"/>
        <v>3.0952061054796993E-3</v>
      </c>
      <c r="AB378">
        <f t="shared" ca="1" si="72"/>
        <v>5.7200047439453236E-3</v>
      </c>
      <c r="AC378">
        <f t="shared" ca="1" si="73"/>
        <v>5.2284393766614369E-3</v>
      </c>
      <c r="AD378">
        <f t="shared" ca="1" si="74"/>
        <v>2.2977735212440981E-3</v>
      </c>
      <c r="AE378">
        <f t="shared" ca="1" si="75"/>
        <v>2.5134926598562911E-3</v>
      </c>
      <c r="AF378">
        <f t="shared" ca="1" si="56"/>
        <v>0.54577123156523566</v>
      </c>
      <c r="AG378">
        <f t="shared" ca="1" si="57"/>
        <v>0.52341599155152718</v>
      </c>
      <c r="AH378">
        <f t="shared" ca="1" si="58"/>
        <v>0.68488771153174421</v>
      </c>
      <c r="AI378">
        <f t="shared" ca="1" si="59"/>
        <v>0.68186451415165794</v>
      </c>
    </row>
    <row r="379" spans="2:35" x14ac:dyDescent="0.15">
      <c r="B379">
        <v>1036.3610000000001</v>
      </c>
      <c r="C379">
        <v>20</v>
      </c>
      <c r="D379" s="18">
        <v>0</v>
      </c>
      <c r="E379" s="18">
        <v>0</v>
      </c>
      <c r="F379" s="18">
        <v>0</v>
      </c>
      <c r="G379" s="18">
        <v>0</v>
      </c>
      <c r="H379" s="18">
        <v>0</v>
      </c>
      <c r="I379" s="18">
        <v>0</v>
      </c>
      <c r="J379" s="18">
        <v>0</v>
      </c>
      <c r="K379" s="18">
        <v>0</v>
      </c>
      <c r="L379" s="18">
        <v>0</v>
      </c>
      <c r="M379" s="18">
        <v>0</v>
      </c>
      <c r="O379" s="18">
        <f t="shared" si="76"/>
        <v>10</v>
      </c>
      <c r="P379">
        <f t="shared" ca="1" si="60"/>
        <v>0.54577123156523566</v>
      </c>
      <c r="Q379">
        <f t="shared" ca="1" si="61"/>
        <v>0.52341599155152718</v>
      </c>
      <c r="R379">
        <f t="shared" ca="1" si="62"/>
        <v>0.68488771153174421</v>
      </c>
      <c r="S379">
        <f t="shared" ca="1" si="63"/>
        <v>0.68186451415165794</v>
      </c>
      <c r="T379">
        <f t="shared" ca="1" si="64"/>
        <v>7.7420450783971945E-2</v>
      </c>
      <c r="U379">
        <f t="shared" ca="1" si="65"/>
        <v>8.0005066781510301E-2</v>
      </c>
      <c r="V379">
        <f t="shared" ca="1" si="66"/>
        <v>5.8804512413947366E-2</v>
      </c>
      <c r="W379">
        <f t="shared" ca="1" si="67"/>
        <v>6.201225681140056E-2</v>
      </c>
      <c r="X379">
        <f t="shared" ca="1" si="68"/>
        <v>8.2972500714055594E-3</v>
      </c>
      <c r="Y379">
        <f t="shared" ca="1" si="69"/>
        <v>9.0980693174759607E-3</v>
      </c>
      <c r="Z379">
        <f t="shared" ca="1" si="70"/>
        <v>2.2285520506953489E-3</v>
      </c>
      <c r="AA379">
        <f t="shared" ca="1" si="71"/>
        <v>3.0952061054796993E-3</v>
      </c>
      <c r="AB379">
        <f t="shared" ca="1" si="72"/>
        <v>5.7200047439453236E-3</v>
      </c>
      <c r="AC379">
        <f t="shared" ca="1" si="73"/>
        <v>5.2284393766614369E-3</v>
      </c>
      <c r="AD379">
        <f t="shared" ca="1" si="74"/>
        <v>2.2977735212440981E-3</v>
      </c>
      <c r="AE379">
        <f t="shared" ca="1" si="75"/>
        <v>2.5134926598562911E-3</v>
      </c>
      <c r="AF379">
        <f t="shared" ca="1" si="56"/>
        <v>0.54577123156523566</v>
      </c>
      <c r="AG379">
        <f t="shared" ca="1" si="57"/>
        <v>0.52341599155152718</v>
      </c>
      <c r="AH379">
        <f t="shared" ca="1" si="58"/>
        <v>0.68488771153174421</v>
      </c>
      <c r="AI379">
        <f t="shared" ca="1" si="59"/>
        <v>0.68186451415165794</v>
      </c>
    </row>
    <row r="380" spans="2:35" x14ac:dyDescent="0.15">
      <c r="B380">
        <v>0.76500000000000001</v>
      </c>
      <c r="C380">
        <v>1</v>
      </c>
      <c r="D380" s="18">
        <v>3.533E-2</v>
      </c>
      <c r="E380" s="18">
        <v>-8.9469999999999994E-2</v>
      </c>
      <c r="F380" s="18">
        <v>2.5390000000000001</v>
      </c>
      <c r="G380" s="18">
        <v>0.29349999999999998</v>
      </c>
      <c r="H380" s="18">
        <v>0.29389999999999999</v>
      </c>
      <c r="I380" s="18">
        <v>2.984</v>
      </c>
      <c r="J380" s="18">
        <v>0.4355</v>
      </c>
      <c r="K380" s="18">
        <v>-0.13439999999999999</v>
      </c>
      <c r="L380" s="18">
        <v>4.4649999999999999</v>
      </c>
      <c r="M380" s="18">
        <v>0.2019</v>
      </c>
      <c r="O380" s="18">
        <f t="shared" si="76"/>
        <v>10</v>
      </c>
      <c r="P380">
        <f t="shared" ca="1" si="60"/>
        <v>0.54577123156523566</v>
      </c>
      <c r="Q380">
        <f t="shared" ca="1" si="61"/>
        <v>0.52341599155152718</v>
      </c>
      <c r="R380">
        <f t="shared" ca="1" si="62"/>
        <v>0.68488771153174421</v>
      </c>
      <c r="S380">
        <f t="shared" ca="1" si="63"/>
        <v>0.68186451415165794</v>
      </c>
      <c r="T380">
        <f t="shared" ca="1" si="64"/>
        <v>7.7420450783971945E-2</v>
      </c>
      <c r="U380">
        <f t="shared" ca="1" si="65"/>
        <v>8.0005066781510301E-2</v>
      </c>
      <c r="V380">
        <f t="shared" ca="1" si="66"/>
        <v>5.8804512413947366E-2</v>
      </c>
      <c r="W380">
        <f t="shared" ca="1" si="67"/>
        <v>6.201225681140056E-2</v>
      </c>
      <c r="X380">
        <f t="shared" ca="1" si="68"/>
        <v>8.2972500714055594E-3</v>
      </c>
      <c r="Y380">
        <f t="shared" ca="1" si="69"/>
        <v>9.0980693174759607E-3</v>
      </c>
      <c r="Z380">
        <f t="shared" ca="1" si="70"/>
        <v>2.2285520506953489E-3</v>
      </c>
      <c r="AA380">
        <f t="shared" ca="1" si="71"/>
        <v>3.0952061054796993E-3</v>
      </c>
      <c r="AB380">
        <f t="shared" ca="1" si="72"/>
        <v>5.7200047439453236E-3</v>
      </c>
      <c r="AC380">
        <f t="shared" ca="1" si="73"/>
        <v>5.2284393766614369E-3</v>
      </c>
      <c r="AD380">
        <f t="shared" ca="1" si="74"/>
        <v>2.2977735212440981E-3</v>
      </c>
      <c r="AE380">
        <f t="shared" ca="1" si="75"/>
        <v>2.5134926598562911E-3</v>
      </c>
      <c r="AF380">
        <f t="shared" ca="1" si="56"/>
        <v>0.54577123156523566</v>
      </c>
      <c r="AG380">
        <f t="shared" ca="1" si="57"/>
        <v>0.52341599155152718</v>
      </c>
      <c r="AH380">
        <f t="shared" ca="1" si="58"/>
        <v>0.68488771153174421</v>
      </c>
      <c r="AI380">
        <f t="shared" ca="1" si="59"/>
        <v>0.68186451415165794</v>
      </c>
    </row>
    <row r="381" spans="2:35" x14ac:dyDescent="0.15">
      <c r="B381">
        <v>0.76500000000000001</v>
      </c>
      <c r="C381">
        <v>3</v>
      </c>
      <c r="D381" s="18">
        <v>3.916E-2</v>
      </c>
      <c r="E381" s="18">
        <v>-4.4110000000000003E-2</v>
      </c>
      <c r="F381" s="18">
        <v>2.5409999999999999</v>
      </c>
      <c r="G381" s="18">
        <v>0.25580000000000003</v>
      </c>
      <c r="H381" s="18">
        <v>0.2198</v>
      </c>
      <c r="I381" s="18">
        <v>2.9830000000000001</v>
      </c>
      <c r="J381" s="18">
        <v>0.36620000000000003</v>
      </c>
      <c r="K381" s="18">
        <v>-0.1018</v>
      </c>
      <c r="L381" s="18">
        <v>4.4870000000000001</v>
      </c>
      <c r="M381" s="18">
        <v>0.1651</v>
      </c>
      <c r="O381" s="18">
        <f t="shared" si="76"/>
        <v>10</v>
      </c>
      <c r="P381">
        <f t="shared" ca="1" si="60"/>
        <v>0.54577123156523566</v>
      </c>
      <c r="Q381">
        <f t="shared" ca="1" si="61"/>
        <v>0.52341599155152718</v>
      </c>
      <c r="R381">
        <f t="shared" ca="1" si="62"/>
        <v>0.68488771153174421</v>
      </c>
      <c r="S381">
        <f t="shared" ca="1" si="63"/>
        <v>0.68186451415165794</v>
      </c>
      <c r="T381">
        <f t="shared" ca="1" si="64"/>
        <v>7.7420450783971945E-2</v>
      </c>
      <c r="U381">
        <f t="shared" ca="1" si="65"/>
        <v>8.0005066781510301E-2</v>
      </c>
      <c r="V381">
        <f t="shared" ca="1" si="66"/>
        <v>5.8804512413947366E-2</v>
      </c>
      <c r="W381">
        <f t="shared" ca="1" si="67"/>
        <v>6.201225681140056E-2</v>
      </c>
      <c r="X381">
        <f t="shared" ca="1" si="68"/>
        <v>8.2972500714055594E-3</v>
      </c>
      <c r="Y381">
        <f t="shared" ca="1" si="69"/>
        <v>9.0980693174759607E-3</v>
      </c>
      <c r="Z381">
        <f t="shared" ca="1" si="70"/>
        <v>2.2285520506953489E-3</v>
      </c>
      <c r="AA381">
        <f t="shared" ca="1" si="71"/>
        <v>3.0952061054796993E-3</v>
      </c>
      <c r="AB381">
        <f t="shared" ca="1" si="72"/>
        <v>5.7200047439453236E-3</v>
      </c>
      <c r="AC381">
        <f t="shared" ca="1" si="73"/>
        <v>5.2284393766614369E-3</v>
      </c>
      <c r="AD381">
        <f t="shared" ca="1" si="74"/>
        <v>2.2977735212440981E-3</v>
      </c>
      <c r="AE381">
        <f t="shared" ca="1" si="75"/>
        <v>2.5134926598562911E-3</v>
      </c>
      <c r="AF381">
        <f t="shared" ca="1" si="56"/>
        <v>0.54577123156523566</v>
      </c>
      <c r="AG381">
        <f t="shared" ca="1" si="57"/>
        <v>0.52341599155152718</v>
      </c>
      <c r="AH381">
        <f t="shared" ca="1" si="58"/>
        <v>0.68488771153174421</v>
      </c>
      <c r="AI381">
        <f t="shared" ca="1" si="59"/>
        <v>0.68186451415165794</v>
      </c>
    </row>
    <row r="382" spans="2:35" x14ac:dyDescent="0.15">
      <c r="B382">
        <v>0.76500000000000001</v>
      </c>
      <c r="C382">
        <v>5</v>
      </c>
      <c r="D382" s="18">
        <v>0.64370000000000005</v>
      </c>
      <c r="E382" s="18">
        <v>-1.7450000000000001</v>
      </c>
      <c r="F382" s="18">
        <v>1.794</v>
      </c>
      <c r="G382" s="18">
        <v>2.1819999999999999</v>
      </c>
      <c r="H382" s="18">
        <v>0.5867</v>
      </c>
      <c r="I382" s="18">
        <v>1.9</v>
      </c>
      <c r="J382" s="18">
        <v>0.64270000000000005</v>
      </c>
      <c r="K382" s="18">
        <v>0.29339999999999999</v>
      </c>
      <c r="L382" s="18">
        <v>3.3109999999999999</v>
      </c>
      <c r="M382" s="18">
        <v>0.29770000000000002</v>
      </c>
      <c r="O382" s="18">
        <f t="shared" si="76"/>
        <v>10</v>
      </c>
      <c r="P382">
        <f t="shared" ca="1" si="60"/>
        <v>0.54577123156523566</v>
      </c>
      <c r="Q382">
        <f t="shared" ca="1" si="61"/>
        <v>0.52341599155152718</v>
      </c>
      <c r="R382">
        <f t="shared" ca="1" si="62"/>
        <v>0.68488771153174421</v>
      </c>
      <c r="S382">
        <f t="shared" ca="1" si="63"/>
        <v>0.68186451415165794</v>
      </c>
      <c r="T382">
        <f t="shared" ca="1" si="64"/>
        <v>7.7420450783971945E-2</v>
      </c>
      <c r="U382">
        <f t="shared" ca="1" si="65"/>
        <v>8.0005066781510301E-2</v>
      </c>
      <c r="V382">
        <f t="shared" ca="1" si="66"/>
        <v>5.8804512413947366E-2</v>
      </c>
      <c r="W382">
        <f t="shared" ca="1" si="67"/>
        <v>6.201225681140056E-2</v>
      </c>
      <c r="X382">
        <f t="shared" ca="1" si="68"/>
        <v>8.2972500714055594E-3</v>
      </c>
      <c r="Y382">
        <f t="shared" ca="1" si="69"/>
        <v>9.0980693174759607E-3</v>
      </c>
      <c r="Z382">
        <f t="shared" ca="1" si="70"/>
        <v>2.2285520506953489E-3</v>
      </c>
      <c r="AA382">
        <f t="shared" ca="1" si="71"/>
        <v>3.0952061054796993E-3</v>
      </c>
      <c r="AB382">
        <f t="shared" ca="1" si="72"/>
        <v>5.7200047439453236E-3</v>
      </c>
      <c r="AC382">
        <f t="shared" ca="1" si="73"/>
        <v>5.2284393766614369E-3</v>
      </c>
      <c r="AD382">
        <f t="shared" ca="1" si="74"/>
        <v>2.2977735212440981E-3</v>
      </c>
      <c r="AE382">
        <f t="shared" ca="1" si="75"/>
        <v>2.5134926598562911E-3</v>
      </c>
      <c r="AF382">
        <f t="shared" ca="1" si="56"/>
        <v>0.54577123156523566</v>
      </c>
      <c r="AG382">
        <f t="shared" ca="1" si="57"/>
        <v>0.52341599155152718</v>
      </c>
      <c r="AH382">
        <f t="shared" ca="1" si="58"/>
        <v>0.68488771153174421</v>
      </c>
      <c r="AI382">
        <f t="shared" ca="1" si="59"/>
        <v>0.68186451415165794</v>
      </c>
    </row>
    <row r="383" spans="2:35" x14ac:dyDescent="0.15">
      <c r="B383">
        <v>0.76500000000000001</v>
      </c>
      <c r="C383">
        <v>7</v>
      </c>
      <c r="D383" s="18">
        <v>-2.7399999999999998E-3</v>
      </c>
      <c r="E383" s="18">
        <v>2.6210000000000001E-2</v>
      </c>
      <c r="F383" s="18">
        <v>1.1299999999999999</v>
      </c>
      <c r="G383" s="18">
        <v>3.0200000000000001E-2</v>
      </c>
      <c r="H383" s="18">
        <v>-0.29930000000000001</v>
      </c>
      <c r="I383" s="18">
        <v>4.2460000000000004</v>
      </c>
      <c r="J383" s="18">
        <v>0.32890000000000003</v>
      </c>
      <c r="K383" s="18">
        <v>0.31540000000000001</v>
      </c>
      <c r="L383" s="18">
        <v>3.601</v>
      </c>
      <c r="M383" s="18">
        <v>0.6774</v>
      </c>
      <c r="O383" s="18">
        <f t="shared" si="76"/>
        <v>10</v>
      </c>
      <c r="P383">
        <f t="shared" ca="1" si="60"/>
        <v>0.54577123156523566</v>
      </c>
      <c r="Q383">
        <f t="shared" ca="1" si="61"/>
        <v>0.52341599155152718</v>
      </c>
      <c r="R383">
        <f t="shared" ca="1" si="62"/>
        <v>0.68488771153174421</v>
      </c>
      <c r="S383">
        <f t="shared" ca="1" si="63"/>
        <v>0.68186451415165794</v>
      </c>
      <c r="T383">
        <f t="shared" ca="1" si="64"/>
        <v>7.7420450783971945E-2</v>
      </c>
      <c r="U383">
        <f t="shared" ca="1" si="65"/>
        <v>8.0005066781510301E-2</v>
      </c>
      <c r="V383">
        <f t="shared" ca="1" si="66"/>
        <v>5.8804512413947366E-2</v>
      </c>
      <c r="W383">
        <f t="shared" ca="1" si="67"/>
        <v>6.201225681140056E-2</v>
      </c>
      <c r="X383">
        <f t="shared" ca="1" si="68"/>
        <v>8.2972500714055594E-3</v>
      </c>
      <c r="Y383">
        <f t="shared" ca="1" si="69"/>
        <v>9.0980693174759607E-3</v>
      </c>
      <c r="Z383">
        <f t="shared" ca="1" si="70"/>
        <v>2.2285520506953489E-3</v>
      </c>
      <c r="AA383">
        <f t="shared" ca="1" si="71"/>
        <v>3.0952061054796993E-3</v>
      </c>
      <c r="AB383">
        <f t="shared" ca="1" si="72"/>
        <v>5.7200047439453236E-3</v>
      </c>
      <c r="AC383">
        <f t="shared" ca="1" si="73"/>
        <v>5.2284393766614369E-3</v>
      </c>
      <c r="AD383">
        <f t="shared" ca="1" si="74"/>
        <v>2.2977735212440981E-3</v>
      </c>
      <c r="AE383">
        <f t="shared" ca="1" si="75"/>
        <v>2.5134926598562911E-3</v>
      </c>
      <c r="AF383">
        <f t="shared" ca="1" si="56"/>
        <v>0.54577123156523566</v>
      </c>
      <c r="AG383">
        <f t="shared" ca="1" si="57"/>
        <v>0.52341599155152718</v>
      </c>
      <c r="AH383">
        <f t="shared" ca="1" si="58"/>
        <v>0.68488771153174421</v>
      </c>
      <c r="AI383">
        <f t="shared" ca="1" si="59"/>
        <v>0.68186451415165794</v>
      </c>
    </row>
    <row r="384" spans="2:35" x14ac:dyDescent="0.15">
      <c r="B384">
        <v>0.76500000000000001</v>
      </c>
      <c r="C384">
        <v>10</v>
      </c>
      <c r="D384" s="18">
        <v>3.5490000000000001E-3</v>
      </c>
      <c r="E384" s="18">
        <v>3.8960000000000002E-2</v>
      </c>
      <c r="F384" s="18">
        <v>2.0880000000000001</v>
      </c>
      <c r="G384" s="18">
        <v>0.30149999999999999</v>
      </c>
      <c r="H384" s="18">
        <v>2.9680000000000002E-2</v>
      </c>
      <c r="I384" s="18">
        <v>1.1850000000000001</v>
      </c>
      <c r="J384" s="18">
        <v>0.11260000000000001</v>
      </c>
      <c r="K384" s="18">
        <v>9.8540000000000003E-2</v>
      </c>
      <c r="L384" s="18">
        <v>3.0979999999999999</v>
      </c>
      <c r="M384" s="18">
        <v>0.155</v>
      </c>
      <c r="O384" s="18">
        <f t="shared" si="76"/>
        <v>10</v>
      </c>
      <c r="P384">
        <f t="shared" ca="1" si="60"/>
        <v>0.54577123156523566</v>
      </c>
      <c r="Q384">
        <f t="shared" ca="1" si="61"/>
        <v>0.52341599155152718</v>
      </c>
      <c r="R384">
        <f t="shared" ca="1" si="62"/>
        <v>0.68488771153174421</v>
      </c>
      <c r="S384">
        <f t="shared" ca="1" si="63"/>
        <v>0.68186451415165794</v>
      </c>
      <c r="T384">
        <f t="shared" ca="1" si="64"/>
        <v>7.7420450783971945E-2</v>
      </c>
      <c r="U384">
        <f t="shared" ca="1" si="65"/>
        <v>8.0005066781510301E-2</v>
      </c>
      <c r="V384">
        <f t="shared" ca="1" si="66"/>
        <v>5.8804512413947366E-2</v>
      </c>
      <c r="W384">
        <f t="shared" ca="1" si="67"/>
        <v>6.201225681140056E-2</v>
      </c>
      <c r="X384">
        <f t="shared" ca="1" si="68"/>
        <v>8.2972500714055594E-3</v>
      </c>
      <c r="Y384">
        <f t="shared" ca="1" si="69"/>
        <v>9.0980693174759607E-3</v>
      </c>
      <c r="Z384">
        <f t="shared" ca="1" si="70"/>
        <v>2.2285520506953489E-3</v>
      </c>
      <c r="AA384">
        <f t="shared" ca="1" si="71"/>
        <v>3.0952061054796993E-3</v>
      </c>
      <c r="AB384">
        <f t="shared" ca="1" si="72"/>
        <v>5.7200047439453236E-3</v>
      </c>
      <c r="AC384">
        <f t="shared" ca="1" si="73"/>
        <v>5.2284393766614369E-3</v>
      </c>
      <c r="AD384">
        <f t="shared" ca="1" si="74"/>
        <v>2.2977735212440981E-3</v>
      </c>
      <c r="AE384">
        <f t="shared" ca="1" si="75"/>
        <v>2.5134926598562911E-3</v>
      </c>
      <c r="AF384">
        <f t="shared" ca="1" si="56"/>
        <v>0.54577123156523566</v>
      </c>
      <c r="AG384">
        <f t="shared" ca="1" si="57"/>
        <v>0.52341599155152718</v>
      </c>
      <c r="AH384">
        <f t="shared" ca="1" si="58"/>
        <v>0.68488771153174421</v>
      </c>
      <c r="AI384">
        <f t="shared" ca="1" si="59"/>
        <v>0.68186451415165794</v>
      </c>
    </row>
    <row r="385" spans="2:35" x14ac:dyDescent="0.15">
      <c r="B385">
        <v>0.76500000000000001</v>
      </c>
      <c r="C385">
        <v>15</v>
      </c>
      <c r="D385" s="18">
        <v>2.0449999999999999E-2</v>
      </c>
      <c r="E385" s="18">
        <v>5.4480000000000001E-2</v>
      </c>
      <c r="F385" s="18">
        <v>2.0369999999999999</v>
      </c>
      <c r="G385" s="18">
        <v>0.54159999999999997</v>
      </c>
      <c r="H385" s="18">
        <v>0.1593</v>
      </c>
      <c r="I385" s="18">
        <v>3.3460000000000001</v>
      </c>
      <c r="J385" s="18">
        <v>0.3448</v>
      </c>
      <c r="K385" s="18">
        <v>-0.1163</v>
      </c>
      <c r="L385" s="18">
        <v>4.4029999999999996</v>
      </c>
      <c r="M385" s="18">
        <v>0.19</v>
      </c>
      <c r="O385" s="18">
        <f t="shared" si="76"/>
        <v>10</v>
      </c>
      <c r="P385">
        <f t="shared" ca="1" si="60"/>
        <v>0.54577123156523566</v>
      </c>
      <c r="Q385">
        <f t="shared" ca="1" si="61"/>
        <v>0.52341599155152718</v>
      </c>
      <c r="R385">
        <f t="shared" ca="1" si="62"/>
        <v>0.68488771153174421</v>
      </c>
      <c r="S385">
        <f t="shared" ca="1" si="63"/>
        <v>0.68186451415165794</v>
      </c>
      <c r="T385">
        <f t="shared" ca="1" si="64"/>
        <v>7.7420450783971945E-2</v>
      </c>
      <c r="U385">
        <f t="shared" ca="1" si="65"/>
        <v>8.0005066781510301E-2</v>
      </c>
      <c r="V385">
        <f t="shared" ca="1" si="66"/>
        <v>5.8804512413947366E-2</v>
      </c>
      <c r="W385">
        <f t="shared" ca="1" si="67"/>
        <v>6.201225681140056E-2</v>
      </c>
      <c r="X385">
        <f t="shared" ca="1" si="68"/>
        <v>8.2972500714055594E-3</v>
      </c>
      <c r="Y385">
        <f t="shared" ca="1" si="69"/>
        <v>9.0980693174759607E-3</v>
      </c>
      <c r="Z385">
        <f t="shared" ca="1" si="70"/>
        <v>2.2285520506953489E-3</v>
      </c>
      <c r="AA385">
        <f t="shared" ca="1" si="71"/>
        <v>3.0952061054796993E-3</v>
      </c>
      <c r="AB385">
        <f t="shared" ca="1" si="72"/>
        <v>5.7200047439453236E-3</v>
      </c>
      <c r="AC385">
        <f t="shared" ca="1" si="73"/>
        <v>5.2284393766614369E-3</v>
      </c>
      <c r="AD385">
        <f t="shared" ca="1" si="74"/>
        <v>2.2977735212440981E-3</v>
      </c>
      <c r="AE385">
        <f t="shared" ca="1" si="75"/>
        <v>2.5134926598562911E-3</v>
      </c>
      <c r="AF385">
        <f t="shared" ca="1" si="56"/>
        <v>0.54577123156523566</v>
      </c>
      <c r="AG385">
        <f t="shared" ca="1" si="57"/>
        <v>0.52341599155152718</v>
      </c>
      <c r="AH385">
        <f t="shared" ca="1" si="58"/>
        <v>0.68488771153174421</v>
      </c>
      <c r="AI385">
        <f t="shared" ca="1" si="59"/>
        <v>0.68186451415165794</v>
      </c>
    </row>
    <row r="386" spans="2:35" x14ac:dyDescent="0.15">
      <c r="B386">
        <v>0.76500000000000001</v>
      </c>
      <c r="C386">
        <v>20</v>
      </c>
      <c r="D386" s="18">
        <v>-2.0039999999999999E-2</v>
      </c>
      <c r="E386" s="18">
        <v>0.45860000000000001</v>
      </c>
      <c r="F386" s="18">
        <v>2.3980000000000001</v>
      </c>
      <c r="G386" s="18">
        <v>0.93169999999999997</v>
      </c>
      <c r="H386" s="18">
        <v>-0.93259999999999998</v>
      </c>
      <c r="I386" s="18">
        <v>3.72</v>
      </c>
      <c r="J386" s="18">
        <v>0.90969999999999995</v>
      </c>
      <c r="K386" s="18">
        <v>0.439</v>
      </c>
      <c r="L386" s="18">
        <v>3.468</v>
      </c>
      <c r="M386" s="18">
        <v>0.34150000000000003</v>
      </c>
      <c r="O386" s="18">
        <f t="shared" si="76"/>
        <v>10</v>
      </c>
      <c r="P386">
        <f t="shared" ca="1" si="60"/>
        <v>0.54577123156523566</v>
      </c>
      <c r="Q386">
        <f t="shared" ca="1" si="61"/>
        <v>0.52341599155152718</v>
      </c>
      <c r="R386">
        <f t="shared" ca="1" si="62"/>
        <v>0.68488771153174421</v>
      </c>
      <c r="S386">
        <f t="shared" ca="1" si="63"/>
        <v>0.68186451415165794</v>
      </c>
      <c r="T386">
        <f t="shared" ca="1" si="64"/>
        <v>7.7420450783971945E-2</v>
      </c>
      <c r="U386">
        <f t="shared" ca="1" si="65"/>
        <v>8.0005066781510301E-2</v>
      </c>
      <c r="V386">
        <f t="shared" ca="1" si="66"/>
        <v>5.8804512413947366E-2</v>
      </c>
      <c r="W386">
        <f t="shared" ca="1" si="67"/>
        <v>6.201225681140056E-2</v>
      </c>
      <c r="X386">
        <f t="shared" ca="1" si="68"/>
        <v>8.2972500714055594E-3</v>
      </c>
      <c r="Y386">
        <f t="shared" ca="1" si="69"/>
        <v>9.0980693174759607E-3</v>
      </c>
      <c r="Z386">
        <f t="shared" ca="1" si="70"/>
        <v>2.2285520506953489E-3</v>
      </c>
      <c r="AA386">
        <f t="shared" ca="1" si="71"/>
        <v>3.0952061054796993E-3</v>
      </c>
      <c r="AB386">
        <f t="shared" ca="1" si="72"/>
        <v>5.7200047439453236E-3</v>
      </c>
      <c r="AC386">
        <f t="shared" ca="1" si="73"/>
        <v>5.2284393766614369E-3</v>
      </c>
      <c r="AD386">
        <f t="shared" ca="1" si="74"/>
        <v>2.2977735212440981E-3</v>
      </c>
      <c r="AE386">
        <f t="shared" ca="1" si="75"/>
        <v>2.5134926598562911E-3</v>
      </c>
      <c r="AF386">
        <f t="shared" ca="1" si="56"/>
        <v>0.54577123156523566</v>
      </c>
      <c r="AG386">
        <f t="shared" ca="1" si="57"/>
        <v>0.52341599155152718</v>
      </c>
      <c r="AH386">
        <f t="shared" ca="1" si="58"/>
        <v>0.68488771153174421</v>
      </c>
      <c r="AI386">
        <f t="shared" ca="1" si="59"/>
        <v>0.68186451415165794</v>
      </c>
    </row>
    <row r="387" spans="2:35" x14ac:dyDescent="0.15">
      <c r="B387">
        <v>1.901</v>
      </c>
      <c r="C387">
        <v>1</v>
      </c>
      <c r="D387" s="18">
        <v>4.0460000000000003E-2</v>
      </c>
      <c r="E387" s="18">
        <v>-4.6290000000000001E-6</v>
      </c>
      <c r="F387" s="18">
        <v>0.53290000000000004</v>
      </c>
      <c r="G387" s="18">
        <v>3.0519999999999999E-2</v>
      </c>
      <c r="H387" s="18">
        <v>8.5449999999999998E-2</v>
      </c>
      <c r="I387" s="18">
        <v>3.0459999999999998</v>
      </c>
      <c r="J387" s="18">
        <v>3.5560000000000001E-2</v>
      </c>
      <c r="K387" s="18">
        <v>0.17710000000000001</v>
      </c>
      <c r="L387" s="18">
        <v>3.3690000000000002</v>
      </c>
      <c r="M387" s="18">
        <v>0.4733</v>
      </c>
      <c r="O387" s="18">
        <f t="shared" si="76"/>
        <v>10</v>
      </c>
      <c r="P387">
        <f t="shared" ca="1" si="60"/>
        <v>0.54577123156523566</v>
      </c>
      <c r="Q387">
        <f t="shared" ca="1" si="61"/>
        <v>0.52341599155152718</v>
      </c>
      <c r="R387">
        <f t="shared" ca="1" si="62"/>
        <v>0.68488771153174421</v>
      </c>
      <c r="S387">
        <f t="shared" ca="1" si="63"/>
        <v>0.68186451415165794</v>
      </c>
      <c r="T387">
        <f t="shared" ca="1" si="64"/>
        <v>7.7420450783971945E-2</v>
      </c>
      <c r="U387">
        <f t="shared" ca="1" si="65"/>
        <v>8.0005066781510301E-2</v>
      </c>
      <c r="V387">
        <f t="shared" ca="1" si="66"/>
        <v>5.8804512413947366E-2</v>
      </c>
      <c r="W387">
        <f t="shared" ca="1" si="67"/>
        <v>6.201225681140056E-2</v>
      </c>
      <c r="X387">
        <f t="shared" ca="1" si="68"/>
        <v>8.2972500714055594E-3</v>
      </c>
      <c r="Y387">
        <f t="shared" ca="1" si="69"/>
        <v>9.0980693174759607E-3</v>
      </c>
      <c r="Z387">
        <f t="shared" ca="1" si="70"/>
        <v>2.2285520506953489E-3</v>
      </c>
      <c r="AA387">
        <f t="shared" ca="1" si="71"/>
        <v>3.0952061054796993E-3</v>
      </c>
      <c r="AB387">
        <f t="shared" ca="1" si="72"/>
        <v>5.7200047439453236E-3</v>
      </c>
      <c r="AC387">
        <f t="shared" ca="1" si="73"/>
        <v>5.2284393766614369E-3</v>
      </c>
      <c r="AD387">
        <f t="shared" ca="1" si="74"/>
        <v>2.2977735212440981E-3</v>
      </c>
      <c r="AE387">
        <f t="shared" ca="1" si="75"/>
        <v>2.5134926598562911E-3</v>
      </c>
      <c r="AF387">
        <f t="shared" ca="1" si="56"/>
        <v>0.54577123156523566</v>
      </c>
      <c r="AG387">
        <f t="shared" ca="1" si="57"/>
        <v>0.52341599155152718</v>
      </c>
      <c r="AH387">
        <f t="shared" ca="1" si="58"/>
        <v>0.68488771153174421</v>
      </c>
      <c r="AI387">
        <f t="shared" ca="1" si="59"/>
        <v>0.68186451415165794</v>
      </c>
    </row>
    <row r="388" spans="2:35" x14ac:dyDescent="0.15">
      <c r="B388">
        <v>1.901</v>
      </c>
      <c r="C388">
        <v>3</v>
      </c>
      <c r="D388" s="18">
        <v>3.1800000000000002E-2</v>
      </c>
      <c r="E388" s="18">
        <v>-2.0369999999999999E-4</v>
      </c>
      <c r="F388" s="18">
        <v>0.50980000000000003</v>
      </c>
      <c r="G388" s="18">
        <v>3.0190000000000002E-2</v>
      </c>
      <c r="H388" s="18">
        <v>9.3560000000000004E-2</v>
      </c>
      <c r="I388" s="18">
        <v>3.0489999999999999</v>
      </c>
      <c r="J388" s="18">
        <v>4.054E-2</v>
      </c>
      <c r="K388" s="18">
        <v>0.19439999999999999</v>
      </c>
      <c r="L388" s="18">
        <v>3.4769999999999999</v>
      </c>
      <c r="M388" s="18">
        <v>0.623</v>
      </c>
      <c r="O388" s="18">
        <f t="shared" si="76"/>
        <v>10</v>
      </c>
      <c r="P388">
        <f t="shared" ca="1" si="60"/>
        <v>0.54577123156523566</v>
      </c>
      <c r="Q388">
        <f t="shared" ca="1" si="61"/>
        <v>0.52341599155152718</v>
      </c>
      <c r="R388">
        <f t="shared" ca="1" si="62"/>
        <v>0.68488771153174421</v>
      </c>
      <c r="S388">
        <f t="shared" ca="1" si="63"/>
        <v>0.68186451415165794</v>
      </c>
      <c r="T388">
        <f t="shared" ca="1" si="64"/>
        <v>7.7420450783971945E-2</v>
      </c>
      <c r="U388">
        <f t="shared" ca="1" si="65"/>
        <v>8.0005066781510301E-2</v>
      </c>
      <c r="V388">
        <f t="shared" ca="1" si="66"/>
        <v>5.8804512413947366E-2</v>
      </c>
      <c r="W388">
        <f t="shared" ca="1" si="67"/>
        <v>6.201225681140056E-2</v>
      </c>
      <c r="X388">
        <f t="shared" ca="1" si="68"/>
        <v>8.2972500714055594E-3</v>
      </c>
      <c r="Y388">
        <f t="shared" ca="1" si="69"/>
        <v>9.0980693174759607E-3</v>
      </c>
      <c r="Z388">
        <f t="shared" ca="1" si="70"/>
        <v>2.2285520506953489E-3</v>
      </c>
      <c r="AA388">
        <f t="shared" ca="1" si="71"/>
        <v>3.0952061054796993E-3</v>
      </c>
      <c r="AB388">
        <f t="shared" ca="1" si="72"/>
        <v>5.7200047439453236E-3</v>
      </c>
      <c r="AC388">
        <f t="shared" ca="1" si="73"/>
        <v>5.2284393766614369E-3</v>
      </c>
      <c r="AD388">
        <f t="shared" ca="1" si="74"/>
        <v>2.2977735212440981E-3</v>
      </c>
      <c r="AE388">
        <f t="shared" ca="1" si="75"/>
        <v>2.5134926598562911E-3</v>
      </c>
      <c r="AF388">
        <f t="shared" ca="1" si="56"/>
        <v>0.54577123156523566</v>
      </c>
      <c r="AG388">
        <f t="shared" ca="1" si="57"/>
        <v>0.52341599155152718</v>
      </c>
      <c r="AH388">
        <f t="shared" ca="1" si="58"/>
        <v>0.68488771153174421</v>
      </c>
      <c r="AI388">
        <f t="shared" ca="1" si="59"/>
        <v>0.68186451415165794</v>
      </c>
    </row>
    <row r="389" spans="2:35" x14ac:dyDescent="0.15">
      <c r="B389">
        <v>1.901</v>
      </c>
      <c r="C389">
        <v>5</v>
      </c>
      <c r="D389" s="18">
        <v>2.1219999999999999E-2</v>
      </c>
      <c r="E389" s="18">
        <v>1.9040000000000001E-2</v>
      </c>
      <c r="F389" s="18">
        <v>1.411</v>
      </c>
      <c r="G389" s="18">
        <v>0.4556</v>
      </c>
      <c r="H389" s="18">
        <v>9.1590000000000005E-2</v>
      </c>
      <c r="I389" s="18">
        <v>3.05</v>
      </c>
      <c r="J389" s="18">
        <v>3.9539999999999999E-2</v>
      </c>
      <c r="K389" s="18">
        <v>0.17829999999999999</v>
      </c>
      <c r="L389" s="18">
        <v>3.4590000000000001</v>
      </c>
      <c r="M389" s="18">
        <v>0.53939999999999999</v>
      </c>
      <c r="O389" s="18">
        <f t="shared" si="76"/>
        <v>10</v>
      </c>
      <c r="P389">
        <f t="shared" ca="1" si="60"/>
        <v>0.54577123156523566</v>
      </c>
      <c r="Q389">
        <f t="shared" ca="1" si="61"/>
        <v>0.52341599155152718</v>
      </c>
      <c r="R389">
        <f t="shared" ca="1" si="62"/>
        <v>0.68488771153174421</v>
      </c>
      <c r="S389">
        <f t="shared" ca="1" si="63"/>
        <v>0.68186451415165794</v>
      </c>
      <c r="T389">
        <f t="shared" ca="1" si="64"/>
        <v>7.7420450783971945E-2</v>
      </c>
      <c r="U389">
        <f t="shared" ca="1" si="65"/>
        <v>8.0005066781510301E-2</v>
      </c>
      <c r="V389">
        <f t="shared" ca="1" si="66"/>
        <v>5.8804512413947366E-2</v>
      </c>
      <c r="W389">
        <f t="shared" ca="1" si="67"/>
        <v>6.201225681140056E-2</v>
      </c>
      <c r="X389">
        <f t="shared" ca="1" si="68"/>
        <v>8.2972500714055594E-3</v>
      </c>
      <c r="Y389">
        <f t="shared" ca="1" si="69"/>
        <v>9.0980693174759607E-3</v>
      </c>
      <c r="Z389">
        <f t="shared" ca="1" si="70"/>
        <v>2.2285520506953489E-3</v>
      </c>
      <c r="AA389">
        <f t="shared" ca="1" si="71"/>
        <v>3.0952061054796993E-3</v>
      </c>
      <c r="AB389">
        <f t="shared" ca="1" si="72"/>
        <v>5.7200047439453236E-3</v>
      </c>
      <c r="AC389">
        <f t="shared" ca="1" si="73"/>
        <v>5.2284393766614369E-3</v>
      </c>
      <c r="AD389">
        <f t="shared" ca="1" si="74"/>
        <v>2.2977735212440981E-3</v>
      </c>
      <c r="AE389">
        <f t="shared" ca="1" si="75"/>
        <v>2.5134926598562911E-3</v>
      </c>
      <c r="AF389">
        <f t="shared" ca="1" si="56"/>
        <v>0.54577123156523566</v>
      </c>
      <c r="AG389">
        <f t="shared" ca="1" si="57"/>
        <v>0.52341599155152718</v>
      </c>
      <c r="AH389">
        <f t="shared" ca="1" si="58"/>
        <v>0.68488771153174421</v>
      </c>
      <c r="AI389">
        <f t="shared" ca="1" si="59"/>
        <v>0.68186451415165794</v>
      </c>
    </row>
    <row r="390" spans="2:35" x14ac:dyDescent="0.15">
      <c r="B390">
        <v>1.901</v>
      </c>
      <c r="C390">
        <v>7</v>
      </c>
      <c r="D390" s="18">
        <v>1.7309999999999999E-2</v>
      </c>
      <c r="E390" s="18">
        <v>8.3960000000000007E-2</v>
      </c>
      <c r="F390" s="18">
        <v>4.8650000000000002</v>
      </c>
      <c r="G390" s="18">
        <v>2.492</v>
      </c>
      <c r="H390" s="18">
        <v>8.4229999999999999E-2</v>
      </c>
      <c r="I390" s="18">
        <v>3.0670000000000002</v>
      </c>
      <c r="J390" s="18">
        <v>3.703E-2</v>
      </c>
      <c r="K390" s="18">
        <v>0.14979999999999999</v>
      </c>
      <c r="L390" s="18">
        <v>3.2250000000000001</v>
      </c>
      <c r="M390" s="18">
        <v>0.40439999999999998</v>
      </c>
      <c r="O390" s="18">
        <f t="shared" si="76"/>
        <v>10</v>
      </c>
      <c r="P390">
        <f t="shared" ca="1" si="60"/>
        <v>0.54577123156523566</v>
      </c>
      <c r="Q390">
        <f t="shared" ca="1" si="61"/>
        <v>0.52341599155152718</v>
      </c>
      <c r="R390">
        <f t="shared" ca="1" si="62"/>
        <v>0.68488771153174421</v>
      </c>
      <c r="S390">
        <f t="shared" ca="1" si="63"/>
        <v>0.68186451415165794</v>
      </c>
      <c r="T390">
        <f t="shared" ca="1" si="64"/>
        <v>7.7420450783971945E-2</v>
      </c>
      <c r="U390">
        <f t="shared" ca="1" si="65"/>
        <v>8.0005066781510301E-2</v>
      </c>
      <c r="V390">
        <f t="shared" ca="1" si="66"/>
        <v>5.8804512413947366E-2</v>
      </c>
      <c r="W390">
        <f t="shared" ca="1" si="67"/>
        <v>6.201225681140056E-2</v>
      </c>
      <c r="X390">
        <f t="shared" ca="1" si="68"/>
        <v>8.2972500714055594E-3</v>
      </c>
      <c r="Y390">
        <f t="shared" ca="1" si="69"/>
        <v>9.0980693174759607E-3</v>
      </c>
      <c r="Z390">
        <f t="shared" ca="1" si="70"/>
        <v>2.2285520506953489E-3</v>
      </c>
      <c r="AA390">
        <f t="shared" ca="1" si="71"/>
        <v>3.0952061054796993E-3</v>
      </c>
      <c r="AB390">
        <f t="shared" ca="1" si="72"/>
        <v>5.7200047439453236E-3</v>
      </c>
      <c r="AC390">
        <f t="shared" ca="1" si="73"/>
        <v>5.2284393766614369E-3</v>
      </c>
      <c r="AD390">
        <f t="shared" ca="1" si="74"/>
        <v>2.2977735212440981E-3</v>
      </c>
      <c r="AE390">
        <f t="shared" ca="1" si="75"/>
        <v>2.5134926598562911E-3</v>
      </c>
      <c r="AF390">
        <f t="shared" ca="1" si="56"/>
        <v>0.54577123156523566</v>
      </c>
      <c r="AG390">
        <f t="shared" ca="1" si="57"/>
        <v>0.52341599155152718</v>
      </c>
      <c r="AH390">
        <f t="shared" ca="1" si="58"/>
        <v>0.68488771153174421</v>
      </c>
      <c r="AI390">
        <f t="shared" ca="1" si="59"/>
        <v>0.68186451415165794</v>
      </c>
    </row>
    <row r="391" spans="2:35" x14ac:dyDescent="0.15">
      <c r="B391">
        <v>1.901</v>
      </c>
      <c r="C391">
        <v>10</v>
      </c>
      <c r="D391" s="18">
        <v>-2.6640000000000001E-3</v>
      </c>
      <c r="E391" s="18">
        <v>2.283E-2</v>
      </c>
      <c r="F391" s="18">
        <v>1.214</v>
      </c>
      <c r="G391" s="18">
        <v>0.10199999999999999</v>
      </c>
      <c r="H391" s="18">
        <v>0.18010000000000001</v>
      </c>
      <c r="I391" s="18">
        <v>3.1389999999999998</v>
      </c>
      <c r="J391" s="18">
        <v>0.57769999999999999</v>
      </c>
      <c r="K391" s="18">
        <v>9.0529999999999999E-2</v>
      </c>
      <c r="L391" s="18">
        <v>3.02</v>
      </c>
      <c r="M391" s="18">
        <v>3.1359999999999999E-2</v>
      </c>
      <c r="O391" s="18">
        <f t="shared" si="76"/>
        <v>10</v>
      </c>
      <c r="P391">
        <f t="shared" ca="1" si="60"/>
        <v>0.54577123156523566</v>
      </c>
      <c r="Q391">
        <f t="shared" ca="1" si="61"/>
        <v>0.52341599155152718</v>
      </c>
      <c r="R391">
        <f t="shared" ca="1" si="62"/>
        <v>0.68488771153174421</v>
      </c>
      <c r="S391">
        <f t="shared" ca="1" si="63"/>
        <v>0.68186451415165794</v>
      </c>
      <c r="T391">
        <f t="shared" ca="1" si="64"/>
        <v>7.7420450783971945E-2</v>
      </c>
      <c r="U391">
        <f t="shared" ca="1" si="65"/>
        <v>8.0005066781510301E-2</v>
      </c>
      <c r="V391">
        <f t="shared" ca="1" si="66"/>
        <v>5.8804512413947366E-2</v>
      </c>
      <c r="W391">
        <f t="shared" ca="1" si="67"/>
        <v>6.201225681140056E-2</v>
      </c>
      <c r="X391">
        <f t="shared" ca="1" si="68"/>
        <v>8.2972500714055594E-3</v>
      </c>
      <c r="Y391">
        <f t="shared" ca="1" si="69"/>
        <v>9.0980693174759607E-3</v>
      </c>
      <c r="Z391">
        <f t="shared" ca="1" si="70"/>
        <v>2.2285520506953489E-3</v>
      </c>
      <c r="AA391">
        <f t="shared" ca="1" si="71"/>
        <v>3.0952061054796993E-3</v>
      </c>
      <c r="AB391">
        <f t="shared" ca="1" si="72"/>
        <v>5.7200047439453236E-3</v>
      </c>
      <c r="AC391">
        <f t="shared" ca="1" si="73"/>
        <v>5.2284393766614369E-3</v>
      </c>
      <c r="AD391">
        <f t="shared" ca="1" si="74"/>
        <v>2.2977735212440981E-3</v>
      </c>
      <c r="AE391">
        <f t="shared" ca="1" si="75"/>
        <v>2.5134926598562911E-3</v>
      </c>
      <c r="AF391">
        <f t="shared" ca="1" si="56"/>
        <v>0.54577123156523566</v>
      </c>
      <c r="AG391">
        <f t="shared" ca="1" si="57"/>
        <v>0.52341599155152718</v>
      </c>
      <c r="AH391">
        <f t="shared" ca="1" si="58"/>
        <v>0.68488771153174421</v>
      </c>
      <c r="AI391">
        <f t="shared" ca="1" si="59"/>
        <v>0.68186451415165794</v>
      </c>
    </row>
    <row r="392" spans="2:35" x14ac:dyDescent="0.15">
      <c r="B392">
        <v>1.901</v>
      </c>
      <c r="C392">
        <v>15</v>
      </c>
      <c r="D392" s="18">
        <v>-8.3650000000000002E-2</v>
      </c>
      <c r="E392" s="18">
        <v>0.2172</v>
      </c>
      <c r="F392" s="18">
        <v>1.78</v>
      </c>
      <c r="G392" s="18">
        <v>2.4900000000000002</v>
      </c>
      <c r="H392" s="18">
        <v>1.6150000000000001E-2</v>
      </c>
      <c r="I392" s="18">
        <v>0.98839999999999995</v>
      </c>
      <c r="J392" s="18">
        <v>9.7960000000000005E-2</v>
      </c>
      <c r="K392" s="18">
        <v>0.1772</v>
      </c>
      <c r="L392" s="18">
        <v>3.129</v>
      </c>
      <c r="M392" s="18">
        <v>0.1053</v>
      </c>
      <c r="O392" s="18">
        <f t="shared" si="76"/>
        <v>10</v>
      </c>
      <c r="P392">
        <f t="shared" ca="1" si="60"/>
        <v>0.54577123156523566</v>
      </c>
      <c r="Q392">
        <f t="shared" ca="1" si="61"/>
        <v>0.52341599155152718</v>
      </c>
      <c r="R392">
        <f t="shared" ca="1" si="62"/>
        <v>0.68488771153174421</v>
      </c>
      <c r="S392">
        <f t="shared" ca="1" si="63"/>
        <v>0.68186451415165794</v>
      </c>
      <c r="T392">
        <f t="shared" ca="1" si="64"/>
        <v>7.7420450783971945E-2</v>
      </c>
      <c r="U392">
        <f t="shared" ca="1" si="65"/>
        <v>8.0005066781510301E-2</v>
      </c>
      <c r="V392">
        <f t="shared" ca="1" si="66"/>
        <v>5.8804512413947366E-2</v>
      </c>
      <c r="W392">
        <f t="shared" ca="1" si="67"/>
        <v>6.201225681140056E-2</v>
      </c>
      <c r="X392">
        <f t="shared" ca="1" si="68"/>
        <v>8.2972500714055594E-3</v>
      </c>
      <c r="Y392">
        <f t="shared" ca="1" si="69"/>
        <v>9.0980693174759607E-3</v>
      </c>
      <c r="Z392">
        <f t="shared" ca="1" si="70"/>
        <v>2.2285520506953489E-3</v>
      </c>
      <c r="AA392">
        <f t="shared" ca="1" si="71"/>
        <v>3.0952061054796993E-3</v>
      </c>
      <c r="AB392">
        <f t="shared" ca="1" si="72"/>
        <v>5.7200047439453236E-3</v>
      </c>
      <c r="AC392">
        <f t="shared" ca="1" si="73"/>
        <v>5.2284393766614369E-3</v>
      </c>
      <c r="AD392">
        <f t="shared" ca="1" si="74"/>
        <v>2.2977735212440981E-3</v>
      </c>
      <c r="AE392">
        <f t="shared" ca="1" si="75"/>
        <v>2.5134926598562911E-3</v>
      </c>
      <c r="AF392">
        <f t="shared" ca="1" si="56"/>
        <v>0.54577123156523566</v>
      </c>
      <c r="AG392">
        <f t="shared" ca="1" si="57"/>
        <v>0.52341599155152718</v>
      </c>
      <c r="AH392">
        <f t="shared" ca="1" si="58"/>
        <v>0.68488771153174421</v>
      </c>
      <c r="AI392">
        <f t="shared" ca="1" si="59"/>
        <v>0.68186451415165794</v>
      </c>
    </row>
    <row r="393" spans="2:35" x14ac:dyDescent="0.15">
      <c r="B393">
        <v>1.901</v>
      </c>
      <c r="C393">
        <v>20</v>
      </c>
      <c r="D393" s="18">
        <v>-3.9160000000000002E-3</v>
      </c>
      <c r="E393" s="18">
        <v>5.7049999999999997E-2</v>
      </c>
      <c r="F393" s="18">
        <v>0.96960000000000002</v>
      </c>
      <c r="G393" s="18">
        <v>0.84519999999999995</v>
      </c>
      <c r="H393" s="18">
        <v>0.18790000000000001</v>
      </c>
      <c r="I393" s="18">
        <v>3.1240000000000001</v>
      </c>
      <c r="J393" s="18">
        <v>0.10730000000000001</v>
      </c>
      <c r="K393" s="18">
        <v>6.1440000000000002E-2</v>
      </c>
      <c r="L393" s="18">
        <v>4.2489999999999997</v>
      </c>
      <c r="M393" s="18">
        <v>0.13950000000000001</v>
      </c>
      <c r="O393" s="18">
        <f t="shared" si="76"/>
        <v>10</v>
      </c>
      <c r="P393">
        <f t="shared" ca="1" si="60"/>
        <v>0.54577123156523566</v>
      </c>
      <c r="Q393">
        <f t="shared" ca="1" si="61"/>
        <v>0.52341599155152718</v>
      </c>
      <c r="R393">
        <f t="shared" ca="1" si="62"/>
        <v>0.68488771153174421</v>
      </c>
      <c r="S393">
        <f t="shared" ca="1" si="63"/>
        <v>0.68186451415165794</v>
      </c>
      <c r="T393">
        <f t="shared" ca="1" si="64"/>
        <v>7.7420450783971945E-2</v>
      </c>
      <c r="U393">
        <f t="shared" ca="1" si="65"/>
        <v>8.0005066781510301E-2</v>
      </c>
      <c r="V393">
        <f t="shared" ca="1" si="66"/>
        <v>5.8804512413947366E-2</v>
      </c>
      <c r="W393">
        <f t="shared" ca="1" si="67"/>
        <v>6.201225681140056E-2</v>
      </c>
      <c r="X393">
        <f t="shared" ca="1" si="68"/>
        <v>8.2972500714055594E-3</v>
      </c>
      <c r="Y393">
        <f t="shared" ca="1" si="69"/>
        <v>9.0980693174759607E-3</v>
      </c>
      <c r="Z393">
        <f t="shared" ca="1" si="70"/>
        <v>2.2285520506953489E-3</v>
      </c>
      <c r="AA393">
        <f t="shared" ca="1" si="71"/>
        <v>3.0952061054796993E-3</v>
      </c>
      <c r="AB393">
        <f t="shared" ca="1" si="72"/>
        <v>5.7200047439453236E-3</v>
      </c>
      <c r="AC393">
        <f t="shared" ca="1" si="73"/>
        <v>5.2284393766614369E-3</v>
      </c>
      <c r="AD393">
        <f t="shared" ca="1" si="74"/>
        <v>2.2977735212440981E-3</v>
      </c>
      <c r="AE393">
        <f t="shared" ca="1" si="75"/>
        <v>2.5134926598562911E-3</v>
      </c>
      <c r="AF393">
        <f t="shared" ca="1" si="56"/>
        <v>0.54577123156523566</v>
      </c>
      <c r="AG393">
        <f t="shared" ca="1" si="57"/>
        <v>0.52341599155152718</v>
      </c>
      <c r="AH393">
        <f t="shared" ca="1" si="58"/>
        <v>0.68488771153174421</v>
      </c>
      <c r="AI393">
        <f t="shared" ca="1" si="59"/>
        <v>0.68186451415165794</v>
      </c>
    </row>
    <row r="394" spans="2:35" x14ac:dyDescent="0.15">
      <c r="B394">
        <v>4.0910000000000002</v>
      </c>
      <c r="C394">
        <v>1</v>
      </c>
      <c r="D394" s="18">
        <v>4.7440000000000003E-2</v>
      </c>
      <c r="E394" s="18">
        <v>9.6460000000000004E-2</v>
      </c>
      <c r="F394" s="18">
        <v>3.1829999999999998</v>
      </c>
      <c r="G394" s="18">
        <v>0.16170000000000001</v>
      </c>
      <c r="H394" s="18">
        <v>-3.4639999999999997E-2</v>
      </c>
      <c r="I394" s="18">
        <v>4.08</v>
      </c>
      <c r="J394" s="18">
        <v>4.6589999999999999E-2</v>
      </c>
      <c r="K394" s="18">
        <v>0.25069999999999998</v>
      </c>
      <c r="L394" s="18">
        <v>3.7810000000000001</v>
      </c>
      <c r="M394" s="18">
        <v>0.4587</v>
      </c>
      <c r="O394" s="18">
        <f t="shared" si="76"/>
        <v>10</v>
      </c>
      <c r="P394">
        <f t="shared" ca="1" si="60"/>
        <v>0.54577123156523566</v>
      </c>
      <c r="Q394">
        <f t="shared" ca="1" si="61"/>
        <v>0.52341599155152718</v>
      </c>
      <c r="R394">
        <f t="shared" ca="1" si="62"/>
        <v>0.68488771153174421</v>
      </c>
      <c r="S394">
        <f t="shared" ca="1" si="63"/>
        <v>0.68186451415165794</v>
      </c>
      <c r="T394">
        <f t="shared" ca="1" si="64"/>
        <v>7.7420450783971945E-2</v>
      </c>
      <c r="U394">
        <f t="shared" ca="1" si="65"/>
        <v>8.0005066781510301E-2</v>
      </c>
      <c r="V394">
        <f t="shared" ca="1" si="66"/>
        <v>5.8804512413947366E-2</v>
      </c>
      <c r="W394">
        <f t="shared" ca="1" si="67"/>
        <v>6.201225681140056E-2</v>
      </c>
      <c r="X394">
        <f t="shared" ca="1" si="68"/>
        <v>8.2972500714055594E-3</v>
      </c>
      <c r="Y394">
        <f t="shared" ca="1" si="69"/>
        <v>9.0980693174759607E-3</v>
      </c>
      <c r="Z394">
        <f t="shared" ca="1" si="70"/>
        <v>2.2285520506953489E-3</v>
      </c>
      <c r="AA394">
        <f t="shared" ca="1" si="71"/>
        <v>3.0952061054796993E-3</v>
      </c>
      <c r="AB394">
        <f t="shared" ca="1" si="72"/>
        <v>5.7200047439453236E-3</v>
      </c>
      <c r="AC394">
        <f t="shared" ca="1" si="73"/>
        <v>5.2284393766614369E-3</v>
      </c>
      <c r="AD394">
        <f t="shared" ca="1" si="74"/>
        <v>2.2977735212440981E-3</v>
      </c>
      <c r="AE394">
        <f t="shared" ca="1" si="75"/>
        <v>2.5134926598562911E-3</v>
      </c>
      <c r="AF394">
        <f t="shared" ca="1" si="56"/>
        <v>0.54577123156523566</v>
      </c>
      <c r="AG394">
        <f t="shared" ca="1" si="57"/>
        <v>0.52341599155152718</v>
      </c>
      <c r="AH394">
        <f t="shared" ca="1" si="58"/>
        <v>0.68488771153174421</v>
      </c>
      <c r="AI394">
        <f t="shared" ca="1" si="59"/>
        <v>0.68186451415165794</v>
      </c>
    </row>
    <row r="395" spans="2:35" x14ac:dyDescent="0.15">
      <c r="B395">
        <v>4.0910000000000002</v>
      </c>
      <c r="C395">
        <v>3</v>
      </c>
      <c r="D395" s="18">
        <v>4.5089999999999998E-2</v>
      </c>
      <c r="E395" s="18">
        <v>0.12559999999999999</v>
      </c>
      <c r="F395" s="18">
        <v>3.6139999999999999</v>
      </c>
      <c r="G395" s="18">
        <v>0.24990000000000001</v>
      </c>
      <c r="H395" s="18">
        <v>8.7520000000000001E-2</v>
      </c>
      <c r="I395" s="18">
        <v>3.702</v>
      </c>
      <c r="J395" s="18">
        <v>0.80089999999999995</v>
      </c>
      <c r="K395" s="18">
        <v>8.6430000000000007E-2</v>
      </c>
      <c r="L395" s="18">
        <v>3.08</v>
      </c>
      <c r="M395" s="18">
        <v>0.1095</v>
      </c>
      <c r="O395" s="18">
        <f t="shared" si="76"/>
        <v>10</v>
      </c>
      <c r="P395">
        <f t="shared" ca="1" si="60"/>
        <v>0.54577123156523566</v>
      </c>
      <c r="Q395">
        <f t="shared" ca="1" si="61"/>
        <v>0.52341599155152718</v>
      </c>
      <c r="R395">
        <f t="shared" ca="1" si="62"/>
        <v>0.68488771153174421</v>
      </c>
      <c r="S395">
        <f t="shared" ca="1" si="63"/>
        <v>0.68186451415165794</v>
      </c>
      <c r="T395">
        <f t="shared" ca="1" si="64"/>
        <v>7.7420450783971945E-2</v>
      </c>
      <c r="U395">
        <f t="shared" ca="1" si="65"/>
        <v>8.0005066781510301E-2</v>
      </c>
      <c r="V395">
        <f t="shared" ca="1" si="66"/>
        <v>5.8804512413947366E-2</v>
      </c>
      <c r="W395">
        <f t="shared" ca="1" si="67"/>
        <v>6.201225681140056E-2</v>
      </c>
      <c r="X395">
        <f t="shared" ca="1" si="68"/>
        <v>8.2972500714055594E-3</v>
      </c>
      <c r="Y395">
        <f t="shared" ca="1" si="69"/>
        <v>9.0980693174759607E-3</v>
      </c>
      <c r="Z395">
        <f t="shared" ca="1" si="70"/>
        <v>2.2285520506953489E-3</v>
      </c>
      <c r="AA395">
        <f t="shared" ca="1" si="71"/>
        <v>3.0952061054796993E-3</v>
      </c>
      <c r="AB395">
        <f t="shared" ca="1" si="72"/>
        <v>5.7200047439453236E-3</v>
      </c>
      <c r="AC395">
        <f t="shared" ca="1" si="73"/>
        <v>5.2284393766614369E-3</v>
      </c>
      <c r="AD395">
        <f t="shared" ca="1" si="74"/>
        <v>2.2977735212440981E-3</v>
      </c>
      <c r="AE395">
        <f t="shared" ca="1" si="75"/>
        <v>2.5134926598562911E-3</v>
      </c>
      <c r="AF395">
        <f t="shared" ca="1" si="56"/>
        <v>0.54577123156523566</v>
      </c>
      <c r="AG395">
        <f t="shared" ca="1" si="57"/>
        <v>0.52341599155152718</v>
      </c>
      <c r="AH395">
        <f t="shared" ca="1" si="58"/>
        <v>0.68488771153174421</v>
      </c>
      <c r="AI395">
        <f t="shared" ca="1" si="59"/>
        <v>0.68186451415165794</v>
      </c>
    </row>
    <row r="396" spans="2:35" x14ac:dyDescent="0.15">
      <c r="B396">
        <v>4.0910000000000002</v>
      </c>
      <c r="C396">
        <v>5</v>
      </c>
      <c r="D396" s="18">
        <v>4.9160000000000002E-2</v>
      </c>
      <c r="E396" s="18">
        <v>-7.2690000000000005E-2</v>
      </c>
      <c r="F396" s="18">
        <v>4.0629999999999997</v>
      </c>
      <c r="G396" s="18">
        <v>0.65380000000000005</v>
      </c>
      <c r="H396" s="18">
        <v>-5.058E-2</v>
      </c>
      <c r="I396" s="18">
        <v>4.008</v>
      </c>
      <c r="J396" s="18">
        <v>4.6510000000000003E-2</v>
      </c>
      <c r="K396" s="18">
        <v>0.3957</v>
      </c>
      <c r="L396" s="18">
        <v>3.548</v>
      </c>
      <c r="M396" s="18">
        <v>0.372</v>
      </c>
      <c r="O396" s="18">
        <f t="shared" si="76"/>
        <v>10</v>
      </c>
      <c r="P396">
        <f t="shared" ca="1" si="60"/>
        <v>0.54577123156523566</v>
      </c>
      <c r="Q396">
        <f t="shared" ca="1" si="61"/>
        <v>0.52341599155152718</v>
      </c>
      <c r="R396">
        <f t="shared" ca="1" si="62"/>
        <v>0.68488771153174421</v>
      </c>
      <c r="S396">
        <f t="shared" ca="1" si="63"/>
        <v>0.68186451415165794</v>
      </c>
      <c r="T396">
        <f t="shared" ca="1" si="64"/>
        <v>7.7420450783971945E-2</v>
      </c>
      <c r="U396">
        <f t="shared" ca="1" si="65"/>
        <v>8.0005066781510301E-2</v>
      </c>
      <c r="V396">
        <f t="shared" ca="1" si="66"/>
        <v>5.8804512413947366E-2</v>
      </c>
      <c r="W396">
        <f t="shared" ca="1" si="67"/>
        <v>6.201225681140056E-2</v>
      </c>
      <c r="X396">
        <f t="shared" ca="1" si="68"/>
        <v>8.2972500714055594E-3</v>
      </c>
      <c r="Y396">
        <f t="shared" ca="1" si="69"/>
        <v>9.0980693174759607E-3</v>
      </c>
      <c r="Z396">
        <f t="shared" ca="1" si="70"/>
        <v>2.2285520506953489E-3</v>
      </c>
      <c r="AA396">
        <f t="shared" ca="1" si="71"/>
        <v>3.0952061054796993E-3</v>
      </c>
      <c r="AB396">
        <f t="shared" ca="1" si="72"/>
        <v>5.7200047439453236E-3</v>
      </c>
      <c r="AC396">
        <f t="shared" ca="1" si="73"/>
        <v>5.2284393766614369E-3</v>
      </c>
      <c r="AD396">
        <f t="shared" ca="1" si="74"/>
        <v>2.2977735212440981E-3</v>
      </c>
      <c r="AE396">
        <f t="shared" ca="1" si="75"/>
        <v>2.5134926598562911E-3</v>
      </c>
      <c r="AF396">
        <f t="shared" ca="1" si="56"/>
        <v>0.54577123156523566</v>
      </c>
      <c r="AG396">
        <f t="shared" ca="1" si="57"/>
        <v>0.52341599155152718</v>
      </c>
      <c r="AH396">
        <f t="shared" ca="1" si="58"/>
        <v>0.68488771153174421</v>
      </c>
      <c r="AI396">
        <f t="shared" ca="1" si="59"/>
        <v>0.68186451415165794</v>
      </c>
    </row>
    <row r="397" spans="2:35" x14ac:dyDescent="0.15">
      <c r="B397">
        <v>4.0910000000000002</v>
      </c>
      <c r="C397">
        <v>7</v>
      </c>
      <c r="D397" s="18">
        <v>4.895E-2</v>
      </c>
      <c r="E397" s="18">
        <v>-8.3019999999999997E-2</v>
      </c>
      <c r="F397" s="18">
        <v>4.3019999999999996</v>
      </c>
      <c r="G397" s="18">
        <v>0.40820000000000001</v>
      </c>
      <c r="H397" s="18">
        <v>5.2170000000000001E-2</v>
      </c>
      <c r="I397" s="18">
        <v>3.1110000000000002</v>
      </c>
      <c r="J397" s="18">
        <v>5.0999999999999997E-2</v>
      </c>
      <c r="K397" s="18">
        <v>0.30209999999999998</v>
      </c>
      <c r="L397" s="18">
        <v>3.6520000000000001</v>
      </c>
      <c r="M397" s="18">
        <v>0.40100000000000002</v>
      </c>
      <c r="O397" s="18">
        <f t="shared" si="76"/>
        <v>10</v>
      </c>
      <c r="P397">
        <f t="shared" ca="1" si="60"/>
        <v>0.54577123156523566</v>
      </c>
      <c r="Q397">
        <f t="shared" ca="1" si="61"/>
        <v>0.52341599155152718</v>
      </c>
      <c r="R397">
        <f t="shared" ca="1" si="62"/>
        <v>0.68488771153174421</v>
      </c>
      <c r="S397">
        <f t="shared" ca="1" si="63"/>
        <v>0.68186451415165794</v>
      </c>
      <c r="T397">
        <f t="shared" ca="1" si="64"/>
        <v>7.7420450783971945E-2</v>
      </c>
      <c r="U397">
        <f t="shared" ca="1" si="65"/>
        <v>8.0005066781510301E-2</v>
      </c>
      <c r="V397">
        <f t="shared" ca="1" si="66"/>
        <v>5.8804512413947366E-2</v>
      </c>
      <c r="W397">
        <f t="shared" ca="1" si="67"/>
        <v>6.201225681140056E-2</v>
      </c>
      <c r="X397">
        <f t="shared" ca="1" si="68"/>
        <v>8.2972500714055594E-3</v>
      </c>
      <c r="Y397">
        <f t="shared" ca="1" si="69"/>
        <v>9.0980693174759607E-3</v>
      </c>
      <c r="Z397">
        <f t="shared" ca="1" si="70"/>
        <v>2.2285520506953489E-3</v>
      </c>
      <c r="AA397">
        <f t="shared" ca="1" si="71"/>
        <v>3.0952061054796993E-3</v>
      </c>
      <c r="AB397">
        <f t="shared" ca="1" si="72"/>
        <v>5.7200047439453236E-3</v>
      </c>
      <c r="AC397">
        <f t="shared" ca="1" si="73"/>
        <v>5.2284393766614369E-3</v>
      </c>
      <c r="AD397">
        <f t="shared" ca="1" si="74"/>
        <v>2.2977735212440981E-3</v>
      </c>
      <c r="AE397">
        <f t="shared" ca="1" si="75"/>
        <v>2.5134926598562911E-3</v>
      </c>
      <c r="AF397">
        <f t="shared" ca="1" si="56"/>
        <v>0.54577123156523566</v>
      </c>
      <c r="AG397">
        <f t="shared" ca="1" si="57"/>
        <v>0.52341599155152718</v>
      </c>
      <c r="AH397">
        <f t="shared" ca="1" si="58"/>
        <v>0.68488771153174421</v>
      </c>
      <c r="AI397">
        <f t="shared" ca="1" si="59"/>
        <v>0.68186451415165794</v>
      </c>
    </row>
    <row r="398" spans="2:35" x14ac:dyDescent="0.15">
      <c r="B398">
        <v>4.0910000000000002</v>
      </c>
      <c r="C398">
        <v>10</v>
      </c>
      <c r="D398" s="18">
        <v>4.8390000000000002E-2</v>
      </c>
      <c r="E398" s="18">
        <v>1.3950000000000001E-2</v>
      </c>
      <c r="F398" s="18">
        <v>2.698</v>
      </c>
      <c r="G398" s="18">
        <v>3.0030000000000001E-2</v>
      </c>
      <c r="H398" s="18">
        <v>6.1359999999999998E-2</v>
      </c>
      <c r="I398" s="18">
        <v>3.1230000000000002</v>
      </c>
      <c r="J398" s="18">
        <v>5.1700000000000003E-2</v>
      </c>
      <c r="K398" s="18">
        <v>0.21129999999999999</v>
      </c>
      <c r="L398" s="18">
        <v>3.5979999999999999</v>
      </c>
      <c r="M398" s="18">
        <v>0.3604</v>
      </c>
      <c r="O398" s="18">
        <f t="shared" si="76"/>
        <v>11.295</v>
      </c>
      <c r="P398">
        <f t="shared" ca="1" si="60"/>
        <v>0.55113507302846332</v>
      </c>
      <c r="Q398">
        <f t="shared" ca="1" si="61"/>
        <v>0.52911747678195753</v>
      </c>
      <c r="R398">
        <f t="shared" ca="1" si="62"/>
        <v>0.68576049300537056</v>
      </c>
      <c r="S398">
        <f t="shared" ca="1" si="63"/>
        <v>0.68124468897251977</v>
      </c>
      <c r="T398">
        <f t="shared" ca="1" si="64"/>
        <v>7.6783444524801583E-2</v>
      </c>
      <c r="U398">
        <f t="shared" ca="1" si="65"/>
        <v>7.9055184405751239E-2</v>
      </c>
      <c r="V398">
        <f t="shared" ca="1" si="66"/>
        <v>5.9007201821640168E-2</v>
      </c>
      <c r="W398">
        <f t="shared" ca="1" si="67"/>
        <v>6.1673902584427093E-2</v>
      </c>
      <c r="X398">
        <f t="shared" ca="1" si="68"/>
        <v>8.0647070819453437E-3</v>
      </c>
      <c r="Y398">
        <f t="shared" ca="1" si="69"/>
        <v>8.5412285284348979E-3</v>
      </c>
      <c r="Z398">
        <f t="shared" ca="1" si="70"/>
        <v>2.2417841999982546E-3</v>
      </c>
      <c r="AA398">
        <f t="shared" ca="1" si="71"/>
        <v>2.996231364627058E-3</v>
      </c>
      <c r="AB398">
        <f t="shared" ca="1" si="72"/>
        <v>5.5099093335398332E-3</v>
      </c>
      <c r="AC398">
        <f t="shared" ca="1" si="73"/>
        <v>4.8461927559733681E-3</v>
      </c>
      <c r="AD398">
        <f t="shared" ca="1" si="74"/>
        <v>2.0780898341352851E-3</v>
      </c>
      <c r="AE398">
        <f t="shared" ca="1" si="75"/>
        <v>2.1699741821718998E-3</v>
      </c>
      <c r="AF398">
        <f t="shared" ca="1" si="56"/>
        <v>0.55113507302846332</v>
      </c>
      <c r="AG398">
        <f t="shared" ca="1" si="57"/>
        <v>0.52911747678195753</v>
      </c>
      <c r="AH398">
        <f t="shared" ca="1" si="58"/>
        <v>0.68576049300537056</v>
      </c>
      <c r="AI398">
        <f t="shared" ca="1" si="59"/>
        <v>0.68124468897251977</v>
      </c>
    </row>
    <row r="399" spans="2:35" x14ac:dyDescent="0.15">
      <c r="B399">
        <v>4.0910000000000002</v>
      </c>
      <c r="C399">
        <v>15</v>
      </c>
      <c r="D399" s="18">
        <v>4.6710000000000002E-2</v>
      </c>
      <c r="E399" s="18">
        <v>2.0080000000000001E-2</v>
      </c>
      <c r="F399" s="18">
        <v>2.6909999999999998</v>
      </c>
      <c r="G399" s="18">
        <v>3.0599999999999999E-2</v>
      </c>
      <c r="H399" s="18">
        <v>6.8500000000000005E-2</v>
      </c>
      <c r="I399" s="18">
        <v>3.1259999999999999</v>
      </c>
      <c r="J399" s="18">
        <v>3.4070000000000003E-2</v>
      </c>
      <c r="K399" s="18">
        <v>0.1968</v>
      </c>
      <c r="L399" s="18">
        <v>3.665</v>
      </c>
      <c r="M399" s="18">
        <v>0.34050000000000002</v>
      </c>
      <c r="O399" s="18">
        <f t="shared" si="76"/>
        <v>14.218999999999999</v>
      </c>
      <c r="P399">
        <f t="shared" ca="1" si="60"/>
        <v>0.56184014077561828</v>
      </c>
      <c r="Q399">
        <f t="shared" ca="1" si="61"/>
        <v>0.54040717822444329</v>
      </c>
      <c r="R399">
        <f t="shared" ca="1" si="62"/>
        <v>0.68738100822205062</v>
      </c>
      <c r="S399">
        <f t="shared" ca="1" si="63"/>
        <v>0.67921505738965093</v>
      </c>
      <c r="T399">
        <f t="shared" ca="1" si="64"/>
        <v>7.5556205252629155E-2</v>
      </c>
      <c r="U399">
        <f t="shared" ca="1" si="65"/>
        <v>7.7219344559057476E-2</v>
      </c>
      <c r="V399">
        <f t="shared" ca="1" si="66"/>
        <v>5.9414398228857183E-2</v>
      </c>
      <c r="W399">
        <f t="shared" ca="1" si="67"/>
        <v>6.0261349292924628E-2</v>
      </c>
      <c r="X399">
        <f t="shared" ca="1" si="68"/>
        <v>7.5997913517703714E-3</v>
      </c>
      <c r="Y399">
        <f t="shared" ca="1" si="69"/>
        <v>7.6185247412582377E-3</v>
      </c>
      <c r="Z399">
        <f t="shared" ca="1" si="70"/>
        <v>2.4070454434012923E-3</v>
      </c>
      <c r="AA399">
        <f t="shared" ca="1" si="71"/>
        <v>2.3845678624358933E-3</v>
      </c>
      <c r="AB399">
        <f t="shared" ca="1" si="72"/>
        <v>4.8769580352369252E-3</v>
      </c>
      <c r="AC399">
        <f t="shared" ca="1" si="73"/>
        <v>4.3326877750600318E-3</v>
      </c>
      <c r="AD399">
        <f t="shared" ca="1" si="74"/>
        <v>1.5698921036910304E-3</v>
      </c>
      <c r="AE399">
        <f t="shared" ca="1" si="75"/>
        <v>1.6670375092705909E-3</v>
      </c>
      <c r="AF399">
        <f t="shared" ca="1" si="56"/>
        <v>0.56184014077561828</v>
      </c>
      <c r="AG399">
        <f t="shared" ca="1" si="57"/>
        <v>0.54040717822444329</v>
      </c>
      <c r="AH399">
        <f t="shared" ca="1" si="58"/>
        <v>0.68738100822205062</v>
      </c>
      <c r="AI399">
        <f t="shared" ca="1" si="59"/>
        <v>0.67921505738965093</v>
      </c>
    </row>
    <row r="400" spans="2:35" x14ac:dyDescent="0.15">
      <c r="B400">
        <v>4.0910000000000002</v>
      </c>
      <c r="C400">
        <v>20</v>
      </c>
      <c r="D400" s="18">
        <v>4.3630000000000002E-2</v>
      </c>
      <c r="E400" s="18">
        <v>3.304E-2</v>
      </c>
      <c r="F400" s="18">
        <v>2.69</v>
      </c>
      <c r="G400" s="18">
        <v>6.1629999999999997E-2</v>
      </c>
      <c r="H400" s="18">
        <v>0.10929999999999999</v>
      </c>
      <c r="I400" s="18">
        <v>3.1360000000000001</v>
      </c>
      <c r="J400" s="18">
        <v>4.5580000000000002E-2</v>
      </c>
      <c r="K400" s="18">
        <v>0.13980000000000001</v>
      </c>
      <c r="L400" s="18">
        <v>3.8730000000000002</v>
      </c>
      <c r="M400" s="18">
        <v>0.2248</v>
      </c>
      <c r="O400" s="18">
        <f t="shared" si="76"/>
        <v>17.901</v>
      </c>
      <c r="P400">
        <f t="shared" ca="1" si="60"/>
        <v>0.57327587721028117</v>
      </c>
      <c r="Q400">
        <f t="shared" ca="1" si="61"/>
        <v>0.55249352852096456</v>
      </c>
      <c r="R400">
        <f t="shared" ca="1" si="62"/>
        <v>0.68893032909459062</v>
      </c>
      <c r="S400">
        <f t="shared" ca="1" si="63"/>
        <v>0.67838909536961212</v>
      </c>
      <c r="T400">
        <f t="shared" ca="1" si="64"/>
        <v>7.433920825460584E-2</v>
      </c>
      <c r="U400">
        <f t="shared" ca="1" si="65"/>
        <v>7.5516472319966901E-2</v>
      </c>
      <c r="V400">
        <f t="shared" ca="1" si="66"/>
        <v>5.9854800181791373E-2</v>
      </c>
      <c r="W400">
        <f t="shared" ca="1" si="67"/>
        <v>6.0183172369476366E-2</v>
      </c>
      <c r="X400">
        <f t="shared" ca="1" si="68"/>
        <v>7.1120843348810546E-3</v>
      </c>
      <c r="Y400">
        <f t="shared" ca="1" si="69"/>
        <v>6.8519734848739447E-3</v>
      </c>
      <c r="Z400">
        <f t="shared" ca="1" si="70"/>
        <v>2.653435119915711E-3</v>
      </c>
      <c r="AA400">
        <f t="shared" ca="1" si="71"/>
        <v>2.278769857624552E-3</v>
      </c>
      <c r="AB400">
        <f t="shared" ca="1" si="72"/>
        <v>4.001682247880175E-3</v>
      </c>
      <c r="AC400">
        <f t="shared" ca="1" si="73"/>
        <v>3.6472770694647941E-3</v>
      </c>
      <c r="AD400">
        <f t="shared" ca="1" si="74"/>
        <v>1.1978931222730552E-3</v>
      </c>
      <c r="AE400">
        <f t="shared" ca="1" si="75"/>
        <v>1.3461753832516399E-3</v>
      </c>
      <c r="AF400">
        <f t="shared" ca="1" si="56"/>
        <v>0.57327587721028117</v>
      </c>
      <c r="AG400">
        <f t="shared" ca="1" si="57"/>
        <v>0.55249352852096456</v>
      </c>
      <c r="AH400">
        <f t="shared" ca="1" si="58"/>
        <v>0.68893032909459062</v>
      </c>
      <c r="AI400">
        <f t="shared" ca="1" si="59"/>
        <v>0.67838909536961212</v>
      </c>
    </row>
    <row r="401" spans="2:35" x14ac:dyDescent="0.15">
      <c r="B401">
        <v>9.5030000000000001</v>
      </c>
      <c r="C401">
        <v>1</v>
      </c>
      <c r="D401" s="18">
        <v>0.157</v>
      </c>
      <c r="E401" s="18">
        <v>0.26350000000000001</v>
      </c>
      <c r="F401" s="18">
        <v>1.8540000000000001</v>
      </c>
      <c r="G401" s="18">
        <v>1.2050000000000001</v>
      </c>
      <c r="H401" s="18">
        <v>-0.4345</v>
      </c>
      <c r="I401" s="18">
        <v>1.4710000000000001</v>
      </c>
      <c r="J401" s="18">
        <v>2.415</v>
      </c>
      <c r="K401" s="18">
        <v>0.29459999999999997</v>
      </c>
      <c r="L401" s="18">
        <v>3.71</v>
      </c>
      <c r="M401" s="18">
        <v>0.33760000000000001</v>
      </c>
      <c r="O401" s="18">
        <f t="shared" si="76"/>
        <v>22.536000000000001</v>
      </c>
      <c r="P401">
        <f t="shared" ca="1" si="60"/>
        <v>0.58538808204592552</v>
      </c>
      <c r="Q401">
        <f t="shared" ca="1" si="61"/>
        <v>0.56543564454545914</v>
      </c>
      <c r="R401">
        <f t="shared" ca="1" si="62"/>
        <v>0.69035998323681236</v>
      </c>
      <c r="S401">
        <f t="shared" ca="1" si="63"/>
        <v>0.677860540105653</v>
      </c>
      <c r="T401">
        <f t="shared" ca="1" si="64"/>
        <v>7.3179214580978133E-2</v>
      </c>
      <c r="U401">
        <f t="shared" ca="1" si="65"/>
        <v>7.411944051910499E-2</v>
      </c>
      <c r="V401">
        <f t="shared" ca="1" si="66"/>
        <v>6.033038237855428E-2</v>
      </c>
      <c r="W401">
        <f t="shared" ca="1" si="67"/>
        <v>6.0560386125667547E-2</v>
      </c>
      <c r="X401">
        <f t="shared" ca="1" si="68"/>
        <v>6.6160167694969546E-3</v>
      </c>
      <c r="Y401">
        <f t="shared" ca="1" si="69"/>
        <v>6.2003842299158595E-3</v>
      </c>
      <c r="Z401">
        <f t="shared" ca="1" si="70"/>
        <v>2.5765361518113863E-3</v>
      </c>
      <c r="AA401">
        <f t="shared" ca="1" si="71"/>
        <v>2.1908132855447062E-3</v>
      </c>
      <c r="AB401">
        <f t="shared" ca="1" si="72"/>
        <v>3.1147148212969642E-3</v>
      </c>
      <c r="AC401">
        <f t="shared" ca="1" si="73"/>
        <v>2.6963854554529626E-3</v>
      </c>
      <c r="AD401">
        <f t="shared" ca="1" si="74"/>
        <v>1.3059407601086152E-3</v>
      </c>
      <c r="AE401">
        <f t="shared" ca="1" si="75"/>
        <v>1.2870383894639762E-3</v>
      </c>
      <c r="AF401">
        <f t="shared" ca="1" si="56"/>
        <v>0.58538808204592552</v>
      </c>
      <c r="AG401">
        <f t="shared" ca="1" si="57"/>
        <v>0.56543564454545914</v>
      </c>
      <c r="AH401">
        <f t="shared" ca="1" si="58"/>
        <v>0.69035998323681236</v>
      </c>
      <c r="AI401">
        <f t="shared" ca="1" si="59"/>
        <v>0.677860540105653</v>
      </c>
    </row>
    <row r="402" spans="2:35" x14ac:dyDescent="0.15">
      <c r="B402">
        <v>9.5030000000000001</v>
      </c>
      <c r="C402">
        <v>3</v>
      </c>
      <c r="D402" s="18">
        <v>4.4139999999999999E-2</v>
      </c>
      <c r="E402" s="18">
        <v>0.15939999999999999</v>
      </c>
      <c r="F402" s="18">
        <v>3.5510000000000002</v>
      </c>
      <c r="G402" s="18">
        <v>0.48970000000000002</v>
      </c>
      <c r="H402" s="18">
        <v>5.935E-2</v>
      </c>
      <c r="I402" s="18">
        <v>3.0150000000000001</v>
      </c>
      <c r="J402" s="18">
        <v>0.30030000000000001</v>
      </c>
      <c r="K402" s="18">
        <v>8.7059999999999998E-2</v>
      </c>
      <c r="L402" s="18">
        <v>3.972</v>
      </c>
      <c r="M402" s="18">
        <v>0.184</v>
      </c>
      <c r="O402" s="18">
        <f t="shared" si="76"/>
        <v>28.370999999999999</v>
      </c>
      <c r="P402">
        <f t="shared" ca="1" si="60"/>
        <v>0.59807087870902831</v>
      </c>
      <c r="Q402">
        <f t="shared" ca="1" si="61"/>
        <v>0.5791290652227773</v>
      </c>
      <c r="R402">
        <f t="shared" ca="1" si="62"/>
        <v>0.69161055729569332</v>
      </c>
      <c r="S402">
        <f t="shared" ca="1" si="63"/>
        <v>0.67723923092729521</v>
      </c>
      <c r="T402">
        <f t="shared" ca="1" si="64"/>
        <v>7.2115677914308507E-2</v>
      </c>
      <c r="U402">
        <f t="shared" ca="1" si="65"/>
        <v>7.3083275172131409E-2</v>
      </c>
      <c r="V402">
        <f t="shared" ca="1" si="66"/>
        <v>6.0843501251145321E-2</v>
      </c>
      <c r="W402">
        <f t="shared" ca="1" si="67"/>
        <v>6.1036623376593428E-2</v>
      </c>
      <c r="X402">
        <f t="shared" ca="1" si="68"/>
        <v>6.1108783879290206E-3</v>
      </c>
      <c r="Y402">
        <f t="shared" ca="1" si="69"/>
        <v>5.6332382031438425E-3</v>
      </c>
      <c r="Z402">
        <f t="shared" ca="1" si="70"/>
        <v>2.2007186073862042E-3</v>
      </c>
      <c r="AA402">
        <f t="shared" ca="1" si="71"/>
        <v>1.9696118350745308E-3</v>
      </c>
      <c r="AB402">
        <f t="shared" ca="1" si="72"/>
        <v>2.4052328482631205E-3</v>
      </c>
      <c r="AC402">
        <f t="shared" ca="1" si="73"/>
        <v>2.0805096305109745E-3</v>
      </c>
      <c r="AD402">
        <f t="shared" ca="1" si="74"/>
        <v>1.5356216573149529E-3</v>
      </c>
      <c r="AE402">
        <f t="shared" ca="1" si="75"/>
        <v>1.4057299546287091E-3</v>
      </c>
      <c r="AF402">
        <f t="shared" ca="1" si="56"/>
        <v>0.59807087870902831</v>
      </c>
      <c r="AG402">
        <f t="shared" ca="1" si="57"/>
        <v>0.5791290652227773</v>
      </c>
      <c r="AH402">
        <f t="shared" ca="1" si="58"/>
        <v>0.69161055729569332</v>
      </c>
      <c r="AI402">
        <f t="shared" ca="1" si="59"/>
        <v>0.67723923092729521</v>
      </c>
    </row>
    <row r="403" spans="2:35" x14ac:dyDescent="0.15">
      <c r="B403">
        <v>9.5030000000000001</v>
      </c>
      <c r="C403">
        <v>5</v>
      </c>
      <c r="D403" s="18">
        <v>3.5400000000000001E-2</v>
      </c>
      <c r="E403" s="18">
        <v>-0.1101</v>
      </c>
      <c r="F403" s="18">
        <v>2.8090000000000002</v>
      </c>
      <c r="G403" s="18">
        <v>0.2913</v>
      </c>
      <c r="H403" s="18">
        <v>0.6381</v>
      </c>
      <c r="I403" s="18">
        <v>3.6429999999999998</v>
      </c>
      <c r="J403" s="18">
        <v>0.54910000000000003</v>
      </c>
      <c r="K403" s="18">
        <v>-0.215</v>
      </c>
      <c r="L403" s="18">
        <v>4.2789999999999999</v>
      </c>
      <c r="M403" s="18">
        <v>0.56869999999999998</v>
      </c>
      <c r="O403" s="18">
        <f t="shared" si="76"/>
        <v>35.716999999999999</v>
      </c>
      <c r="P403">
        <f t="shared" ca="1" si="60"/>
        <v>0.61114950372030818</v>
      </c>
      <c r="Q403">
        <f t="shared" ca="1" si="61"/>
        <v>0.59331671357258164</v>
      </c>
      <c r="R403">
        <f t="shared" ca="1" si="62"/>
        <v>0.69260896264592919</v>
      </c>
      <c r="S403">
        <f t="shared" ca="1" si="63"/>
        <v>0.6764699775959957</v>
      </c>
      <c r="T403">
        <f t="shared" ca="1" si="64"/>
        <v>7.1179117448433998E-2</v>
      </c>
      <c r="U403">
        <f t="shared" ca="1" si="65"/>
        <v>7.2372137921815016E-2</v>
      </c>
      <c r="V403">
        <f t="shared" ca="1" si="66"/>
        <v>6.1396874880811317E-2</v>
      </c>
      <c r="W403">
        <f t="shared" ca="1" si="67"/>
        <v>6.1598354326644914E-2</v>
      </c>
      <c r="X403">
        <f t="shared" ca="1" si="68"/>
        <v>5.5740808269453945E-3</v>
      </c>
      <c r="Y403">
        <f t="shared" ca="1" si="69"/>
        <v>5.0902187738337632E-3</v>
      </c>
      <c r="Z403">
        <f t="shared" ca="1" si="70"/>
        <v>1.8106555332550603E-3</v>
      </c>
      <c r="AA403">
        <f t="shared" ca="1" si="71"/>
        <v>1.6627207374321923E-3</v>
      </c>
      <c r="AB403">
        <f t="shared" ca="1" si="72"/>
        <v>1.8660432600106835E-3</v>
      </c>
      <c r="AC403">
        <f t="shared" ca="1" si="73"/>
        <v>1.7388830355111167E-3</v>
      </c>
      <c r="AD403">
        <f t="shared" ca="1" si="74"/>
        <v>1.341864025863497E-3</v>
      </c>
      <c r="AE403">
        <f t="shared" ca="1" si="75"/>
        <v>1.4248450040388475E-3</v>
      </c>
      <c r="AF403">
        <f t="shared" ca="1" si="56"/>
        <v>0.61114950372030818</v>
      </c>
      <c r="AG403">
        <f t="shared" ca="1" si="57"/>
        <v>0.59331671357258164</v>
      </c>
      <c r="AH403">
        <f t="shared" ca="1" si="58"/>
        <v>0.69260896264592919</v>
      </c>
      <c r="AI403">
        <f t="shared" ca="1" si="59"/>
        <v>0.6764699775959957</v>
      </c>
    </row>
    <row r="404" spans="2:35" x14ac:dyDescent="0.15">
      <c r="B404">
        <v>9.5030000000000001</v>
      </c>
      <c r="C404">
        <v>7</v>
      </c>
      <c r="D404" s="18">
        <v>6.8159999999999998E-2</v>
      </c>
      <c r="E404" s="18">
        <v>-0.54059999999999997</v>
      </c>
      <c r="F404" s="18">
        <v>1.8109999999999999</v>
      </c>
      <c r="G404" s="18">
        <v>2.21</v>
      </c>
      <c r="H404" s="18">
        <v>0.52769999999999995</v>
      </c>
      <c r="I404" s="18">
        <v>1.9710000000000001</v>
      </c>
      <c r="J404" s="18">
        <v>1.778</v>
      </c>
      <c r="K404" s="18">
        <v>0.27110000000000001</v>
      </c>
      <c r="L404" s="18">
        <v>3.694</v>
      </c>
      <c r="M404" s="18">
        <v>0.34079999999999999</v>
      </c>
      <c r="O404" s="18">
        <f t="shared" si="76"/>
        <v>44.965000000000003</v>
      </c>
      <c r="P404">
        <f t="shared" ca="1" si="60"/>
        <v>0.62437011219947225</v>
      </c>
      <c r="Q404">
        <f t="shared" ca="1" si="61"/>
        <v>0.60764023007231704</v>
      </c>
      <c r="R404">
        <f t="shared" ca="1" si="62"/>
        <v>0.69326628135131863</v>
      </c>
      <c r="S404">
        <f t="shared" ca="1" si="63"/>
        <v>0.67551443171457193</v>
      </c>
      <c r="T404">
        <f t="shared" ca="1" si="64"/>
        <v>7.0392211826697706E-2</v>
      </c>
      <c r="U404">
        <f t="shared" ca="1" si="65"/>
        <v>7.1921428374754473E-2</v>
      </c>
      <c r="V404">
        <f t="shared" ca="1" si="66"/>
        <v>6.1993810702427626E-2</v>
      </c>
      <c r="W404">
        <f t="shared" ca="1" si="67"/>
        <v>6.2258710315094681E-2</v>
      </c>
      <c r="X404">
        <f t="shared" ca="1" si="68"/>
        <v>4.981314260721419E-3</v>
      </c>
      <c r="Y404">
        <f t="shared" ca="1" si="69"/>
        <v>4.534632714444555E-3</v>
      </c>
      <c r="Z404">
        <f t="shared" ca="1" si="70"/>
        <v>1.5454469069652288E-3</v>
      </c>
      <c r="AA404">
        <f t="shared" ca="1" si="71"/>
        <v>1.3262561891851906E-3</v>
      </c>
      <c r="AB404">
        <f t="shared" ca="1" si="72"/>
        <v>1.4069760269027239E-3</v>
      </c>
      <c r="AC404">
        <f t="shared" ca="1" si="73"/>
        <v>1.4151208877367111E-3</v>
      </c>
      <c r="AD404">
        <f t="shared" ca="1" si="74"/>
        <v>1.1490651616127474E-3</v>
      </c>
      <c r="AE404">
        <f t="shared" ca="1" si="75"/>
        <v>1.2487629743057704E-3</v>
      </c>
      <c r="AF404">
        <f t="shared" ca="1" si="56"/>
        <v>0.62437011219947225</v>
      </c>
      <c r="AG404">
        <f t="shared" ca="1" si="57"/>
        <v>0.60764023007231704</v>
      </c>
      <c r="AH404">
        <f t="shared" ca="1" si="58"/>
        <v>0.69326628135131863</v>
      </c>
      <c r="AI404">
        <f t="shared" ca="1" si="59"/>
        <v>0.67551443171457193</v>
      </c>
    </row>
    <row r="405" spans="2:35" x14ac:dyDescent="0.15">
      <c r="B405">
        <v>9.5030000000000001</v>
      </c>
      <c r="C405">
        <v>10</v>
      </c>
      <c r="D405" s="18">
        <v>3.3300000000000003E-2</v>
      </c>
      <c r="E405" s="18">
        <v>2.588E-2</v>
      </c>
      <c r="F405" s="18">
        <v>3.2410000000000001</v>
      </c>
      <c r="G405" s="18">
        <v>4.7419999999999997E-2</v>
      </c>
      <c r="H405" s="18">
        <v>2.494E-2</v>
      </c>
      <c r="I405" s="18">
        <v>1.3660000000000001</v>
      </c>
      <c r="J405" s="18">
        <v>0.43209999999999998</v>
      </c>
      <c r="K405" s="18">
        <v>0.27410000000000001</v>
      </c>
      <c r="L405" s="18">
        <v>3.7749999999999999</v>
      </c>
      <c r="M405" s="18">
        <v>0.4027</v>
      </c>
      <c r="O405" s="18">
        <f t="shared" si="76"/>
        <v>56.606999999999999</v>
      </c>
      <c r="P405">
        <f t="shared" ca="1" si="60"/>
        <v>0.63739430982536849</v>
      </c>
      <c r="Q405">
        <f t="shared" ca="1" si="61"/>
        <v>0.62167216423454219</v>
      </c>
      <c r="R405">
        <f t="shared" ca="1" si="62"/>
        <v>0.6934757457612859</v>
      </c>
      <c r="S405">
        <f t="shared" ca="1" si="63"/>
        <v>0.67432564092521752</v>
      </c>
      <c r="T405">
        <f t="shared" ca="1" si="64"/>
        <v>6.9772784307121125E-2</v>
      </c>
      <c r="U405">
        <f t="shared" ca="1" si="65"/>
        <v>7.1677082181722584E-2</v>
      </c>
      <c r="V405">
        <f t="shared" ca="1" si="66"/>
        <v>6.2638661304537741E-2</v>
      </c>
      <c r="W405">
        <f t="shared" ca="1" si="67"/>
        <v>6.3034699666966079E-2</v>
      </c>
      <c r="X405">
        <f t="shared" ca="1" si="68"/>
        <v>4.3324064337440515E-3</v>
      </c>
      <c r="Y405">
        <f t="shared" ca="1" si="69"/>
        <v>3.9706525463494681E-3</v>
      </c>
      <c r="Z405">
        <f t="shared" ca="1" si="70"/>
        <v>1.3136515738239995E-3</v>
      </c>
      <c r="AA405">
        <f t="shared" ca="1" si="71"/>
        <v>9.995344696138535E-4</v>
      </c>
      <c r="AB405">
        <f t="shared" ca="1" si="72"/>
        <v>1.0054455817430138E-3</v>
      </c>
      <c r="AC405">
        <f t="shared" ca="1" si="73"/>
        <v>1.0697376117334498E-3</v>
      </c>
      <c r="AD405">
        <f t="shared" ca="1" si="74"/>
        <v>1E-3</v>
      </c>
      <c r="AE405">
        <f t="shared" ca="1" si="75"/>
        <v>1.0231434222182259E-3</v>
      </c>
      <c r="AF405">
        <f t="shared" ca="1" si="56"/>
        <v>0.63739430982536849</v>
      </c>
      <c r="AG405">
        <f t="shared" ca="1" si="57"/>
        <v>0.62167216423454219</v>
      </c>
      <c r="AH405">
        <f t="shared" ca="1" si="58"/>
        <v>0.6934757457612859</v>
      </c>
      <c r="AI405">
        <f t="shared" ca="1" si="59"/>
        <v>0.67432564092521752</v>
      </c>
    </row>
    <row r="406" spans="2:35" x14ac:dyDescent="0.15">
      <c r="B406">
        <v>9.5030000000000001</v>
      </c>
      <c r="C406">
        <v>15</v>
      </c>
      <c r="D406" s="18">
        <v>3.8339999999999999E-2</v>
      </c>
      <c r="E406" s="18">
        <v>8.7989999999999999E-2</v>
      </c>
      <c r="F406" s="18">
        <v>4.6379999999999999</v>
      </c>
      <c r="G406" s="18">
        <v>1.379</v>
      </c>
      <c r="H406" s="18">
        <v>0.18410000000000001</v>
      </c>
      <c r="I406" s="18">
        <v>3.4369999999999998</v>
      </c>
      <c r="J406" s="18">
        <v>0.3261</v>
      </c>
      <c r="K406" s="18">
        <v>7.1550000000000002E-2</v>
      </c>
      <c r="L406" s="18">
        <v>4.1920000000000002</v>
      </c>
      <c r="M406" s="18">
        <v>0.127</v>
      </c>
      <c r="O406" s="18">
        <f t="shared" si="76"/>
        <v>71.265000000000001</v>
      </c>
      <c r="P406">
        <f t="shared" ca="1" si="60"/>
        <v>0.64979833626489381</v>
      </c>
      <c r="Q406">
        <f t="shared" ca="1" si="61"/>
        <v>0.63492584883595493</v>
      </c>
      <c r="R406">
        <f t="shared" ca="1" si="62"/>
        <v>0.69311063678939067</v>
      </c>
      <c r="S406">
        <f t="shared" ca="1" si="63"/>
        <v>0.67284337580833009</v>
      </c>
      <c r="T406">
        <f t="shared" ca="1" si="64"/>
        <v>6.933735235315544E-2</v>
      </c>
      <c r="U406">
        <f t="shared" ca="1" si="65"/>
        <v>7.1607478467116736E-2</v>
      </c>
      <c r="V406">
        <f t="shared" ca="1" si="66"/>
        <v>6.3337618994307371E-2</v>
      </c>
      <c r="W406">
        <f t="shared" ca="1" si="67"/>
        <v>6.3946319598195286E-2</v>
      </c>
      <c r="X406">
        <f t="shared" ca="1" si="68"/>
        <v>3.6795204477533946E-3</v>
      </c>
      <c r="Y406">
        <f t="shared" ca="1" si="69"/>
        <v>3.4328120305279469E-3</v>
      </c>
      <c r="Z406">
        <f t="shared" ca="1" si="70"/>
        <v>1.0657495587574448E-3</v>
      </c>
      <c r="AA406">
        <f t="shared" ca="1" si="71"/>
        <v>7.0312516274201645E-4</v>
      </c>
      <c r="AB406">
        <f t="shared" ca="1" si="72"/>
        <v>1E-3</v>
      </c>
      <c r="AC406">
        <f t="shared" ca="1" si="73"/>
        <v>1E-3</v>
      </c>
      <c r="AD406">
        <f t="shared" ca="1" si="74"/>
        <v>1E-3</v>
      </c>
      <c r="AE406">
        <f t="shared" ca="1" si="75"/>
        <v>1E-3</v>
      </c>
      <c r="AF406">
        <f t="shared" ca="1" si="56"/>
        <v>0.64979833626489381</v>
      </c>
      <c r="AG406">
        <f t="shared" ca="1" si="57"/>
        <v>0.63492584883595493</v>
      </c>
      <c r="AH406">
        <f t="shared" ca="1" si="58"/>
        <v>0.69311063678939067</v>
      </c>
      <c r="AI406">
        <f t="shared" ca="1" si="59"/>
        <v>0.67284337580833009</v>
      </c>
    </row>
    <row r="407" spans="2:35" x14ac:dyDescent="0.15">
      <c r="B407">
        <v>9.5030000000000001</v>
      </c>
      <c r="C407">
        <v>20</v>
      </c>
      <c r="D407" s="18">
        <v>5.2630000000000003E-2</v>
      </c>
      <c r="E407" s="18">
        <v>5.6399999999999999E-2</v>
      </c>
      <c r="F407" s="18">
        <v>2.0579999999999998</v>
      </c>
      <c r="G407" s="18">
        <v>0.21820000000000001</v>
      </c>
      <c r="H407" s="18">
        <v>-0.1709</v>
      </c>
      <c r="I407" s="18">
        <v>2.9710000000000001</v>
      </c>
      <c r="J407" s="18">
        <v>0.67330000000000001</v>
      </c>
      <c r="K407" s="18">
        <v>0.41710000000000003</v>
      </c>
      <c r="L407" s="18">
        <v>3.6520000000000001</v>
      </c>
      <c r="M407" s="18">
        <v>0.41599999999999998</v>
      </c>
      <c r="O407" s="18">
        <f t="shared" si="76"/>
        <v>89.715999999999994</v>
      </c>
      <c r="P407">
        <f t="shared" ca="1" si="60"/>
        <v>0.66106772984712681</v>
      </c>
      <c r="Q407">
        <f t="shared" ca="1" si="61"/>
        <v>0.64684879406016793</v>
      </c>
      <c r="R407">
        <f t="shared" ca="1" si="62"/>
        <v>0.69202283985952906</v>
      </c>
      <c r="S407">
        <f t="shared" ca="1" si="63"/>
        <v>0.67110042696096328</v>
      </c>
      <c r="T407">
        <f t="shared" ca="1" si="64"/>
        <v>6.9104525703324232E-2</v>
      </c>
      <c r="U407">
        <f t="shared" ca="1" si="65"/>
        <v>7.1702379464613206E-2</v>
      </c>
      <c r="V407">
        <f t="shared" ca="1" si="66"/>
        <v>6.4099338803214403E-2</v>
      </c>
      <c r="W407">
        <f t="shared" ca="1" si="67"/>
        <v>6.5125735132431528E-2</v>
      </c>
      <c r="X407">
        <f t="shared" ca="1" si="68"/>
        <v>3.0382925532657827E-3</v>
      </c>
      <c r="Y407">
        <f t="shared" ca="1" si="69"/>
        <v>2.9189031275540043E-3</v>
      </c>
      <c r="Z407">
        <f t="shared" ca="1" si="70"/>
        <v>7.9664242261691972E-4</v>
      </c>
      <c r="AA407">
        <f t="shared" ca="1" si="71"/>
        <v>4.8987219547771575E-4</v>
      </c>
      <c r="AB407">
        <f t="shared" ca="1" si="72"/>
        <v>1E-3</v>
      </c>
      <c r="AC407">
        <f t="shared" ca="1" si="73"/>
        <v>1E-3</v>
      </c>
      <c r="AD407">
        <f t="shared" ca="1" si="74"/>
        <v>1E-3</v>
      </c>
      <c r="AE407">
        <f t="shared" ca="1" si="75"/>
        <v>9.5165620955711683E-4</v>
      </c>
      <c r="AF407">
        <f t="shared" ca="1" si="56"/>
        <v>0.66106772984712681</v>
      </c>
      <c r="AG407">
        <f t="shared" ca="1" si="57"/>
        <v>0.64684879406016793</v>
      </c>
      <c r="AH407">
        <f t="shared" ca="1" si="58"/>
        <v>0.69202283985952906</v>
      </c>
      <c r="AI407">
        <f t="shared" ca="1" si="59"/>
        <v>0.67110042696096328</v>
      </c>
    </row>
    <row r="408" spans="2:35" x14ac:dyDescent="0.15">
      <c r="B408">
        <v>17.103000000000002</v>
      </c>
      <c r="C408">
        <v>1</v>
      </c>
      <c r="D408" s="18">
        <v>3.9570000000000001E-2</v>
      </c>
      <c r="E408" s="18">
        <v>5.722E-2</v>
      </c>
      <c r="F408" s="18">
        <v>3.3069999999999999</v>
      </c>
      <c r="G408" s="18">
        <v>1.9990000000000001</v>
      </c>
      <c r="H408" s="18">
        <v>1.3320000000000001</v>
      </c>
      <c r="I408" s="18">
        <v>4.415</v>
      </c>
      <c r="J408" s="18">
        <v>0.30270000000000002</v>
      </c>
      <c r="K408" s="18">
        <v>-0.42359999999999998</v>
      </c>
      <c r="L408" s="18">
        <v>4.08</v>
      </c>
      <c r="M408" s="18">
        <v>0.1545</v>
      </c>
      <c r="O408" s="18">
        <f t="shared" si="76"/>
        <v>112.94</v>
      </c>
      <c r="P408">
        <f t="shared" ca="1" si="60"/>
        <v>0.67061445216199811</v>
      </c>
      <c r="Q408">
        <f t="shared" ca="1" si="61"/>
        <v>0.6568388172207732</v>
      </c>
      <c r="R408">
        <f t="shared" ca="1" si="62"/>
        <v>0.69004218430083863</v>
      </c>
      <c r="S408">
        <f t="shared" ca="1" si="63"/>
        <v>0.66900443867219928</v>
      </c>
      <c r="T408">
        <f t="shared" ca="1" si="64"/>
        <v>6.9096962115379357E-2</v>
      </c>
      <c r="U408">
        <f t="shared" ca="1" si="65"/>
        <v>7.1968833564351159E-2</v>
      </c>
      <c r="V408">
        <f t="shared" ca="1" si="66"/>
        <v>6.493680236074946E-2</v>
      </c>
      <c r="W408">
        <f t="shared" ca="1" si="67"/>
        <v>6.6605398138151792E-2</v>
      </c>
      <c r="X408">
        <f t="shared" ca="1" si="68"/>
        <v>2.4466168965069654E-3</v>
      </c>
      <c r="Y408">
        <f t="shared" ca="1" si="69"/>
        <v>2.4287140638792441E-3</v>
      </c>
      <c r="Z408">
        <f t="shared" ca="1" si="70"/>
        <v>5.2355560381114202E-4</v>
      </c>
      <c r="AA408">
        <f t="shared" ca="1" si="71"/>
        <v>3.5648888158219729E-4</v>
      </c>
      <c r="AB408">
        <f t="shared" ca="1" si="72"/>
        <v>1E-3</v>
      </c>
      <c r="AC408">
        <f t="shared" ca="1" si="73"/>
        <v>1E-3</v>
      </c>
      <c r="AD408">
        <f t="shared" ca="1" si="74"/>
        <v>9.9120266297500134E-4</v>
      </c>
      <c r="AE408">
        <f t="shared" ca="1" si="75"/>
        <v>8.1655473079222593E-4</v>
      </c>
      <c r="AF408">
        <f t="shared" ca="1" si="56"/>
        <v>0.67061445216199811</v>
      </c>
      <c r="AG408">
        <f t="shared" ca="1" si="57"/>
        <v>0.6568388172207732</v>
      </c>
      <c r="AH408">
        <f t="shared" ca="1" si="58"/>
        <v>0.69004218430083863</v>
      </c>
      <c r="AI408">
        <f t="shared" ca="1" si="59"/>
        <v>0.66900443867219928</v>
      </c>
    </row>
    <row r="409" spans="2:35" x14ac:dyDescent="0.15">
      <c r="B409">
        <v>17.103000000000002</v>
      </c>
      <c r="C409">
        <v>3</v>
      </c>
      <c r="D409" s="18">
        <v>-1.6539999999999999E-2</v>
      </c>
      <c r="E409" s="18">
        <v>0.109</v>
      </c>
      <c r="F409" s="18">
        <v>8.8400000000000003E-7</v>
      </c>
      <c r="G409" s="18">
        <v>2.4990000000000001</v>
      </c>
      <c r="H409" s="18">
        <v>-5.0439999999999996</v>
      </c>
      <c r="I409" s="18">
        <v>4.0949999999999998</v>
      </c>
      <c r="J409" s="18">
        <v>0.15590000000000001</v>
      </c>
      <c r="K409" s="18">
        <v>5.6369999999999996</v>
      </c>
      <c r="L409" s="18">
        <v>4.117</v>
      </c>
      <c r="M409" s="18">
        <v>0.17280000000000001</v>
      </c>
      <c r="O409" s="18">
        <f t="shared" si="76"/>
        <v>142.19</v>
      </c>
      <c r="P409">
        <f t="shared" ca="1" si="60"/>
        <v>0.67779884488265607</v>
      </c>
      <c r="Q409">
        <f t="shared" ca="1" si="61"/>
        <v>0.66426674606153602</v>
      </c>
      <c r="R409">
        <f t="shared" ca="1" si="62"/>
        <v>0.68717326068403362</v>
      </c>
      <c r="S409">
        <f t="shared" ca="1" si="63"/>
        <v>0.66634797767377496</v>
      </c>
      <c r="T409">
        <f t="shared" ca="1" si="64"/>
        <v>6.9343302636509771E-2</v>
      </c>
      <c r="U409">
        <f t="shared" ca="1" si="65"/>
        <v>7.2428444788005919E-2</v>
      </c>
      <c r="V409">
        <f t="shared" ca="1" si="66"/>
        <v>6.6068576999452636E-2</v>
      </c>
      <c r="W409">
        <f t="shared" ca="1" si="67"/>
        <v>6.8336901705736725E-2</v>
      </c>
      <c r="X409">
        <f t="shared" ca="1" si="68"/>
        <v>1.9207719837003123E-3</v>
      </c>
      <c r="Y409">
        <f t="shared" ca="1" si="69"/>
        <v>1.9601542931018431E-3</v>
      </c>
      <c r="Z409">
        <f t="shared" ca="1" si="70"/>
        <v>3.5503545528363525E-4</v>
      </c>
      <c r="AA409">
        <f t="shared" ca="1" si="71"/>
        <v>2.5835164367648357E-4</v>
      </c>
      <c r="AB409">
        <f t="shared" ca="1" si="72"/>
        <v>1E-3</v>
      </c>
      <c r="AC409">
        <f t="shared" ca="1" si="73"/>
        <v>1E-3</v>
      </c>
      <c r="AD409">
        <f t="shared" ca="1" si="74"/>
        <v>6.8244241541929413E-4</v>
      </c>
      <c r="AE409">
        <f t="shared" ca="1" si="75"/>
        <v>7.8347681113072592E-4</v>
      </c>
      <c r="AF409">
        <f t="shared" ca="1" si="56"/>
        <v>0.67779884488265607</v>
      </c>
      <c r="AG409">
        <f t="shared" ca="1" si="57"/>
        <v>0.66426674606153602</v>
      </c>
      <c r="AH409">
        <f t="shared" ca="1" si="58"/>
        <v>0.68717326068403362</v>
      </c>
      <c r="AI409">
        <f t="shared" ca="1" si="59"/>
        <v>0.66634797767377496</v>
      </c>
    </row>
    <row r="410" spans="2:35" x14ac:dyDescent="0.15">
      <c r="B410">
        <v>17.103000000000002</v>
      </c>
      <c r="C410">
        <v>5</v>
      </c>
      <c r="D410" s="18">
        <v>4.3319999999999997E-2</v>
      </c>
      <c r="E410" s="18">
        <v>0.1893</v>
      </c>
      <c r="F410" s="18">
        <v>3.31</v>
      </c>
      <c r="G410" s="18">
        <v>0.90869999999999995</v>
      </c>
      <c r="H410" s="18">
        <v>-0.86609999999999998</v>
      </c>
      <c r="I410" s="18">
        <v>4.8550000000000004</v>
      </c>
      <c r="J410" s="18">
        <v>0.77700000000000002</v>
      </c>
      <c r="K410" s="18">
        <v>1.4219999999999999</v>
      </c>
      <c r="L410" s="18">
        <v>4.4470000000000001</v>
      </c>
      <c r="M410" s="18">
        <v>0.36509999999999998</v>
      </c>
      <c r="O410" s="18">
        <f t="shared" si="76"/>
        <v>179.01</v>
      </c>
      <c r="P410">
        <f t="shared" ca="1" si="60"/>
        <v>0.68195108976177643</v>
      </c>
      <c r="Q410">
        <f t="shared" ca="1" si="61"/>
        <v>0.66850006482115765</v>
      </c>
      <c r="R410">
        <f t="shared" ca="1" si="62"/>
        <v>0.68307072609870023</v>
      </c>
      <c r="S410">
        <f t="shared" ca="1" si="63"/>
        <v>0.66297505310173344</v>
      </c>
      <c r="T410">
        <f t="shared" ca="1" si="64"/>
        <v>6.9879013791529318E-2</v>
      </c>
      <c r="U410">
        <f t="shared" ca="1" si="65"/>
        <v>7.3114967365112554E-2</v>
      </c>
      <c r="V410">
        <f t="shared" ca="1" si="66"/>
        <v>6.7388290262599584E-2</v>
      </c>
      <c r="W410">
        <f t="shared" ca="1" si="67"/>
        <v>7.0357259957394128E-2</v>
      </c>
      <c r="X410">
        <f t="shared" ca="1" si="68"/>
        <v>1.4551470970684194E-3</v>
      </c>
      <c r="Y410">
        <f t="shared" ca="1" si="69"/>
        <v>1.5074695843704643E-3</v>
      </c>
      <c r="Z410">
        <f t="shared" ca="1" si="70"/>
        <v>2.3936507621759746E-4</v>
      </c>
      <c r="AA410">
        <f t="shared" ca="1" si="71"/>
        <v>1.8648293047734756E-4</v>
      </c>
      <c r="AB410">
        <f t="shared" ca="1" si="72"/>
        <v>1E-3</v>
      </c>
      <c r="AC410">
        <f t="shared" ca="1" si="73"/>
        <v>1E-3</v>
      </c>
      <c r="AD410">
        <f t="shared" ca="1" si="74"/>
        <v>4.480315007624313E-4</v>
      </c>
      <c r="AE410">
        <f t="shared" ca="1" si="75"/>
        <v>7.1567208633554341E-4</v>
      </c>
      <c r="AF410">
        <f t="shared" ca="1" si="56"/>
        <v>0.68195108976177643</v>
      </c>
      <c r="AG410">
        <f t="shared" ca="1" si="57"/>
        <v>0.66850006482115765</v>
      </c>
      <c r="AH410">
        <f t="shared" ca="1" si="58"/>
        <v>0.68307072609870023</v>
      </c>
      <c r="AI410">
        <f t="shared" ca="1" si="59"/>
        <v>0.66297505310173344</v>
      </c>
    </row>
    <row r="411" spans="2:35" x14ac:dyDescent="0.15">
      <c r="B411">
        <v>17.103000000000002</v>
      </c>
      <c r="C411">
        <v>7</v>
      </c>
      <c r="D411" s="18">
        <v>3.1359999999999999E-2</v>
      </c>
      <c r="E411" s="18">
        <v>0.22220000000000001</v>
      </c>
      <c r="F411" s="18">
        <v>3.4430000000000001</v>
      </c>
      <c r="G411" s="18">
        <v>1.147</v>
      </c>
      <c r="H411" s="18">
        <v>-0.998</v>
      </c>
      <c r="I411" s="18">
        <v>4.8470000000000004</v>
      </c>
      <c r="J411" s="18">
        <v>0.75070000000000003</v>
      </c>
      <c r="K411" s="18">
        <v>1.5640000000000001</v>
      </c>
      <c r="L411" s="18">
        <v>4.4820000000000002</v>
      </c>
      <c r="M411" s="18">
        <v>0.38750000000000001</v>
      </c>
      <c r="O411" s="18">
        <f t="shared" si="76"/>
        <v>225.36</v>
      </c>
      <c r="P411">
        <f t="shared" ca="1" si="60"/>
        <v>0.68244131899516813</v>
      </c>
      <c r="Q411">
        <f t="shared" ca="1" si="61"/>
        <v>0.66897581464323208</v>
      </c>
      <c r="R411">
        <f t="shared" ca="1" si="62"/>
        <v>0.67748382968421716</v>
      </c>
      <c r="S411">
        <f t="shared" ca="1" si="63"/>
        <v>0.65868571689843658</v>
      </c>
      <c r="T411">
        <f t="shared" ca="1" si="64"/>
        <v>7.0747439595821179E-2</v>
      </c>
      <c r="U411">
        <f t="shared" ca="1" si="65"/>
        <v>7.4074124221132659E-2</v>
      </c>
      <c r="V411">
        <f t="shared" ca="1" si="66"/>
        <v>6.8913099134037967E-2</v>
      </c>
      <c r="W411">
        <f t="shared" ca="1" si="67"/>
        <v>7.270714264627183E-2</v>
      </c>
      <c r="X411">
        <f t="shared" ca="1" si="68"/>
        <v>1.030352794912261E-3</v>
      </c>
      <c r="Y411">
        <f t="shared" ca="1" si="69"/>
        <v>1.0623208704565136E-3</v>
      </c>
      <c r="Z411">
        <f t="shared" ca="1" si="70"/>
        <v>1.5947085103034224E-4</v>
      </c>
      <c r="AA411">
        <f t="shared" ca="1" si="71"/>
        <v>1.3515611001112466E-4</v>
      </c>
      <c r="AB411">
        <f t="shared" ca="1" si="72"/>
        <v>1E-3</v>
      </c>
      <c r="AC411">
        <f t="shared" ca="1" si="73"/>
        <v>1E-3</v>
      </c>
      <c r="AD411">
        <f t="shared" ca="1" si="74"/>
        <v>2.8419085354478664E-4</v>
      </c>
      <c r="AE411">
        <f t="shared" ca="1" si="75"/>
        <v>6.2129730974972049E-4</v>
      </c>
      <c r="AF411">
        <f t="shared" ca="1" si="56"/>
        <v>0.68244131899516813</v>
      </c>
      <c r="AG411">
        <f t="shared" ca="1" si="57"/>
        <v>0.66897581464323208</v>
      </c>
      <c r="AH411">
        <f t="shared" ca="1" si="58"/>
        <v>0.67748382968421716</v>
      </c>
      <c r="AI411">
        <f t="shared" ca="1" si="59"/>
        <v>0.65868571689843658</v>
      </c>
    </row>
    <row r="412" spans="2:35" x14ac:dyDescent="0.15">
      <c r="B412">
        <v>17.103000000000002</v>
      </c>
      <c r="C412">
        <v>10</v>
      </c>
      <c r="D412" s="18">
        <v>4.9180000000000001E-2</v>
      </c>
      <c r="E412" s="18">
        <v>7.352E-3</v>
      </c>
      <c r="F412" s="18">
        <v>2.0099999999999998</v>
      </c>
      <c r="G412" s="18">
        <v>0.1613</v>
      </c>
      <c r="H412" s="18">
        <v>1.143</v>
      </c>
      <c r="I412" s="18">
        <v>4.8920000000000003</v>
      </c>
      <c r="J412" s="18">
        <v>0.49009999999999998</v>
      </c>
      <c r="K412" s="18">
        <v>0.21829999999999999</v>
      </c>
      <c r="L412" s="18">
        <v>4.4569999999999999</v>
      </c>
      <c r="M412" s="18">
        <v>9.9430000000000004E-2</v>
      </c>
      <c r="O412" s="18">
        <f t="shared" si="76"/>
        <v>283.70999999999998</v>
      </c>
      <c r="P412">
        <f t="shared" ca="1" si="60"/>
        <v>0.67874280147090993</v>
      </c>
      <c r="Q412">
        <f t="shared" ca="1" si="61"/>
        <v>0.66526195786172704</v>
      </c>
      <c r="R412">
        <f t="shared" ca="1" si="62"/>
        <v>0.67018789597293615</v>
      </c>
      <c r="S412">
        <f t="shared" ca="1" si="63"/>
        <v>0.65322971464149715</v>
      </c>
      <c r="T412">
        <f t="shared" ca="1" si="64"/>
        <v>7.2000954458935909E-2</v>
      </c>
      <c r="U412">
        <f t="shared" ca="1" si="65"/>
        <v>7.5363204627709901E-2</v>
      </c>
      <c r="V412">
        <f t="shared" ca="1" si="66"/>
        <v>7.0710202568222663E-2</v>
      </c>
      <c r="W412">
        <f t="shared" ca="1" si="67"/>
        <v>7.5428658440532023E-2</v>
      </c>
      <c r="X412">
        <f t="shared" ca="1" si="68"/>
        <v>6.1314954799681406E-4</v>
      </c>
      <c r="Y412">
        <f t="shared" ca="1" si="69"/>
        <v>6.010663574493295E-4</v>
      </c>
      <c r="Z412">
        <f t="shared" ca="1" si="70"/>
        <v>1.0822714298028712E-4</v>
      </c>
      <c r="AA412">
        <f t="shared" ca="1" si="71"/>
        <v>9.9958230352606978E-5</v>
      </c>
      <c r="AB412">
        <f t="shared" ca="1" si="72"/>
        <v>8.6111754178474879E-4</v>
      </c>
      <c r="AC412">
        <f t="shared" ca="1" si="73"/>
        <v>7.8306711639753585E-4</v>
      </c>
      <c r="AD412">
        <f t="shared" ca="1" si="74"/>
        <v>1.7619122876309443E-4</v>
      </c>
      <c r="AE412">
        <f t="shared" ca="1" si="75"/>
        <v>5.1601468440438947E-4</v>
      </c>
      <c r="AF412">
        <f t="shared" ca="1" si="56"/>
        <v>0.67874280147090993</v>
      </c>
      <c r="AG412">
        <f t="shared" ca="1" si="57"/>
        <v>0.66526195786172704</v>
      </c>
      <c r="AH412">
        <f t="shared" ca="1" si="58"/>
        <v>0.67018789597293615</v>
      </c>
      <c r="AI412">
        <f t="shared" ca="1" si="59"/>
        <v>0.65322971464149715</v>
      </c>
    </row>
    <row r="413" spans="2:35" x14ac:dyDescent="0.15">
      <c r="B413">
        <v>17.103000000000002</v>
      </c>
      <c r="C413">
        <v>15</v>
      </c>
      <c r="D413" s="18">
        <v>4.9509999999999998E-2</v>
      </c>
      <c r="E413" s="18">
        <v>2.034E-2</v>
      </c>
      <c r="F413" s="18">
        <v>2.2410000000000001</v>
      </c>
      <c r="G413" s="18">
        <v>5.978E-2</v>
      </c>
      <c r="H413" s="18">
        <v>-4.8689999999999998</v>
      </c>
      <c r="I413" s="18">
        <v>4.0789999999999997</v>
      </c>
      <c r="J413" s="18">
        <v>0.14460000000000001</v>
      </c>
      <c r="K413" s="18">
        <v>5.4390000000000001</v>
      </c>
      <c r="L413" s="18">
        <v>4.0979999999999999</v>
      </c>
      <c r="M413" s="18">
        <v>0.16009999999999999</v>
      </c>
      <c r="O413" s="18">
        <f t="shared" si="76"/>
        <v>357.17</v>
      </c>
      <c r="P413">
        <f t="shared" ca="1" si="60"/>
        <v>0.67089154985092303</v>
      </c>
      <c r="Q413">
        <f t="shared" ca="1" si="61"/>
        <v>0.65749382024735648</v>
      </c>
      <c r="R413">
        <f t="shared" ca="1" si="62"/>
        <v>0.66096696562283874</v>
      </c>
      <c r="S413">
        <f t="shared" ca="1" si="63"/>
        <v>0.64630265488134853</v>
      </c>
      <c r="T413">
        <f t="shared" ca="1" si="64"/>
        <v>7.4082283780309788E-2</v>
      </c>
      <c r="U413">
        <f t="shared" ca="1" si="65"/>
        <v>7.7415393393471824E-2</v>
      </c>
      <c r="V413">
        <f t="shared" ca="1" si="66"/>
        <v>7.2871598702779788E-2</v>
      </c>
      <c r="W413">
        <f t="shared" ca="1" si="67"/>
        <v>7.8562823790242181E-2</v>
      </c>
      <c r="X413">
        <f t="shared" ca="1" si="68"/>
        <v>3.8205484317550224E-4</v>
      </c>
      <c r="Y413">
        <f t="shared" ca="1" si="69"/>
        <v>3.1112134718062537E-4</v>
      </c>
      <c r="Z413">
        <f t="shared" ca="1" si="70"/>
        <v>7.7872595978205794E-5</v>
      </c>
      <c r="AA413">
        <f t="shared" ca="1" si="71"/>
        <v>7.7716667749852075E-5</v>
      </c>
      <c r="AB413">
        <f t="shared" ca="1" si="72"/>
        <v>7.1503751570119612E-4</v>
      </c>
      <c r="AC413">
        <f t="shared" ca="1" si="73"/>
        <v>5.5877651451662069E-4</v>
      </c>
      <c r="AD413">
        <f t="shared" ca="1" si="74"/>
        <v>1.0772668248975985E-4</v>
      </c>
      <c r="AE413">
        <f t="shared" ca="1" si="75"/>
        <v>4.1294819973640255E-4</v>
      </c>
      <c r="AF413">
        <f t="shared" ca="1" si="56"/>
        <v>0.67089154985092303</v>
      </c>
      <c r="AG413">
        <f t="shared" ca="1" si="57"/>
        <v>0.65749382024735648</v>
      </c>
      <c r="AH413">
        <f t="shared" ca="1" si="58"/>
        <v>0.66096696562283874</v>
      </c>
      <c r="AI413">
        <f t="shared" ca="1" si="59"/>
        <v>0.64630265488134853</v>
      </c>
    </row>
    <row r="414" spans="2:35" x14ac:dyDescent="0.15">
      <c r="B414">
        <v>17.103000000000002</v>
      </c>
      <c r="C414">
        <v>20</v>
      </c>
      <c r="D414" s="18">
        <v>7.0970000000000005E-2</v>
      </c>
      <c r="E414" s="18">
        <v>0.16259999999999999</v>
      </c>
      <c r="F414" s="18">
        <v>2.3330000000000002</v>
      </c>
      <c r="G414" s="18">
        <v>0.30790000000000001</v>
      </c>
      <c r="H414" s="18">
        <v>-0.54820000000000002</v>
      </c>
      <c r="I414" s="18">
        <v>3.536</v>
      </c>
      <c r="J414" s="18">
        <v>0.84770000000000001</v>
      </c>
      <c r="K414" s="18">
        <v>1.444</v>
      </c>
      <c r="L414" s="18">
        <v>4.4269999999999996</v>
      </c>
      <c r="M414" s="18">
        <v>0.4304</v>
      </c>
      <c r="O414" s="18">
        <f t="shared" si="76"/>
        <v>449.65</v>
      </c>
      <c r="P414">
        <f t="shared" ca="1" si="60"/>
        <v>0.65883344804053179</v>
      </c>
      <c r="Q414">
        <f t="shared" ca="1" si="61"/>
        <v>0.64579435780605343</v>
      </c>
      <c r="R414">
        <f t="shared" ca="1" si="62"/>
        <v>0.64963198103438546</v>
      </c>
      <c r="S414">
        <f t="shared" ca="1" si="63"/>
        <v>0.63755062015813591</v>
      </c>
      <c r="T414">
        <f t="shared" ca="1" si="64"/>
        <v>7.7095471032874563E-2</v>
      </c>
      <c r="U414">
        <f t="shared" ca="1" si="65"/>
        <v>8.0397260817580932E-2</v>
      </c>
      <c r="V414">
        <f t="shared" ca="1" si="66"/>
        <v>7.5518607782327773E-2</v>
      </c>
      <c r="W414">
        <f t="shared" ca="1" si="67"/>
        <v>8.2145879897884619E-2</v>
      </c>
      <c r="X414">
        <f t="shared" ca="1" si="68"/>
        <v>3.3954509898048322E-4</v>
      </c>
      <c r="Y414">
        <f t="shared" ca="1" si="69"/>
        <v>2.3292143328823748E-4</v>
      </c>
      <c r="Z414">
        <f t="shared" ca="1" si="70"/>
        <v>6.2367303199836258E-5</v>
      </c>
      <c r="AA414">
        <f t="shared" ca="1" si="71"/>
        <v>6.644044368079815E-5</v>
      </c>
      <c r="AB414">
        <f t="shared" ca="1" si="72"/>
        <v>6.1716989359372407E-4</v>
      </c>
      <c r="AC414">
        <f t="shared" ca="1" si="73"/>
        <v>3.8652250782397063E-4</v>
      </c>
      <c r="AD414">
        <f t="shared" ca="1" si="74"/>
        <v>6.539626663801994E-5</v>
      </c>
      <c r="AE414">
        <f t="shared" ca="1" si="75"/>
        <v>3.1997371996248317E-4</v>
      </c>
      <c r="AF414">
        <f t="shared" ca="1" si="56"/>
        <v>0.65883344804053179</v>
      </c>
      <c r="AG414">
        <f t="shared" ca="1" si="57"/>
        <v>0.64579435780605343</v>
      </c>
      <c r="AH414">
        <f t="shared" ca="1" si="58"/>
        <v>0.64963198103438546</v>
      </c>
      <c r="AI414">
        <f t="shared" ca="1" si="59"/>
        <v>0.63755062015813591</v>
      </c>
    </row>
    <row r="415" spans="2:35" x14ac:dyDescent="0.15">
      <c r="B415">
        <v>31.263000000000002</v>
      </c>
      <c r="C415">
        <v>1</v>
      </c>
      <c r="D415" s="18">
        <v>3.372E-2</v>
      </c>
      <c r="E415" s="18">
        <v>0.19550000000000001</v>
      </c>
      <c r="F415" s="18">
        <v>2.3119999999999998</v>
      </c>
      <c r="G415" s="18">
        <v>1.288</v>
      </c>
      <c r="H415" s="18">
        <v>-0.2364</v>
      </c>
      <c r="I415" s="18">
        <v>3.21</v>
      </c>
      <c r="J415" s="18">
        <v>1.1240000000000001</v>
      </c>
      <c r="K415" s="18">
        <v>0.1996</v>
      </c>
      <c r="L415" s="18">
        <v>4.048</v>
      </c>
      <c r="M415" s="18">
        <v>0.11210000000000001</v>
      </c>
      <c r="O415" s="18">
        <f t="shared" si="76"/>
        <v>566.08000000000004</v>
      </c>
      <c r="P415">
        <f t="shared" ca="1" si="60"/>
        <v>0.64248200401628852</v>
      </c>
      <c r="Q415">
        <f t="shared" ca="1" si="61"/>
        <v>0.6301308961775941</v>
      </c>
      <c r="R415">
        <f t="shared" ca="1" si="62"/>
        <v>0.63604045553248345</v>
      </c>
      <c r="S415">
        <f t="shared" ca="1" si="63"/>
        <v>0.62658828393635357</v>
      </c>
      <c r="T415">
        <f t="shared" ca="1" si="64"/>
        <v>8.0812791874412759E-2</v>
      </c>
      <c r="U415">
        <f t="shared" ca="1" si="65"/>
        <v>8.4033970461111773E-2</v>
      </c>
      <c r="V415">
        <f t="shared" ca="1" si="66"/>
        <v>7.8803482473588843E-2</v>
      </c>
      <c r="W415">
        <f t="shared" ca="1" si="67"/>
        <v>8.6205531739649705E-2</v>
      </c>
      <c r="X415">
        <f t="shared" ca="1" si="68"/>
        <v>3.1613273736618336E-4</v>
      </c>
      <c r="Y415">
        <f t="shared" ca="1" si="69"/>
        <v>1.8008436220292001E-4</v>
      </c>
      <c r="Z415">
        <f t="shared" ca="1" si="70"/>
        <v>5.8071494435000185E-5</v>
      </c>
      <c r="AA415">
        <f t="shared" ca="1" si="71"/>
        <v>6.5350360633841952E-5</v>
      </c>
      <c r="AB415">
        <f t="shared" ca="1" si="72"/>
        <v>5.4976059289885398E-4</v>
      </c>
      <c r="AC415">
        <f t="shared" ca="1" si="73"/>
        <v>2.5597348167273604E-4</v>
      </c>
      <c r="AD415">
        <f t="shared" ca="1" si="74"/>
        <v>3.9625947284227785E-5</v>
      </c>
      <c r="AE415">
        <f t="shared" ca="1" si="75"/>
        <v>2.4045730616355926E-4</v>
      </c>
      <c r="AF415">
        <f t="shared" ca="1" si="56"/>
        <v>0.64248200401628852</v>
      </c>
      <c r="AG415">
        <f t="shared" ca="1" si="57"/>
        <v>0.6301308961775941</v>
      </c>
      <c r="AH415">
        <f t="shared" ca="1" si="58"/>
        <v>0.63604045553248345</v>
      </c>
      <c r="AI415">
        <f t="shared" ca="1" si="59"/>
        <v>0.62658828393635357</v>
      </c>
    </row>
    <row r="416" spans="2:35" x14ac:dyDescent="0.15">
      <c r="B416">
        <v>31.263000000000002</v>
      </c>
      <c r="C416">
        <v>3</v>
      </c>
      <c r="D416" s="18">
        <v>5.6090000000000001E-2</v>
      </c>
      <c r="E416" s="18">
        <v>0.2641</v>
      </c>
      <c r="F416" s="18">
        <v>1.9219999999999999</v>
      </c>
      <c r="G416" s="18">
        <v>0.90490000000000004</v>
      </c>
      <c r="H416" s="18">
        <v>-0.37440000000000001</v>
      </c>
      <c r="I416" s="18">
        <v>2.6459999999999999</v>
      </c>
      <c r="J416" s="18">
        <v>1.1220000000000001</v>
      </c>
      <c r="K416" s="18">
        <v>0.23780000000000001</v>
      </c>
      <c r="L416" s="18">
        <v>4.0359999999999996</v>
      </c>
      <c r="M416" s="18">
        <v>0.16900000000000001</v>
      </c>
      <c r="O416" s="18">
        <f>O130</f>
        <v>712.65</v>
      </c>
      <c r="P416">
        <f t="shared" ca="1" si="60"/>
        <v>0.62239366965916931</v>
      </c>
      <c r="Q416">
        <f t="shared" ca="1" si="61"/>
        <v>0.61111304766989227</v>
      </c>
      <c r="R416">
        <f t="shared" ca="1" si="62"/>
        <v>0.62012194616764127</v>
      </c>
      <c r="S416">
        <f t="shared" ca="1" si="63"/>
        <v>0.61304371324507034</v>
      </c>
      <c r="T416">
        <f t="shared" ca="1" si="64"/>
        <v>8.5335977339112482E-2</v>
      </c>
      <c r="U416">
        <f t="shared" ca="1" si="65"/>
        <v>8.8414462392803608E-2</v>
      </c>
      <c r="V416">
        <f t="shared" ca="1" si="66"/>
        <v>8.290225449680251E-2</v>
      </c>
      <c r="W416">
        <f t="shared" ca="1" si="67"/>
        <v>9.0756080839777001E-2</v>
      </c>
      <c r="X416">
        <f t="shared" ca="1" si="68"/>
        <v>3.0860204277530614E-4</v>
      </c>
      <c r="Y416">
        <f t="shared" ca="1" si="69"/>
        <v>1.510310483221693E-4</v>
      </c>
      <c r="Z416">
        <f t="shared" ca="1" si="70"/>
        <v>6.385964853586039E-5</v>
      </c>
      <c r="AA416">
        <f t="shared" ca="1" si="71"/>
        <v>8.304334567662335E-5</v>
      </c>
      <c r="AB416">
        <f t="shared" ca="1" si="72"/>
        <v>5.0118463888001834E-4</v>
      </c>
      <c r="AC416">
        <f t="shared" ca="1" si="73"/>
        <v>1.58368204133362E-4</v>
      </c>
      <c r="AD416">
        <f t="shared" ca="1" si="74"/>
        <v>2.4086401060239258E-5</v>
      </c>
      <c r="AE416">
        <f t="shared" ca="1" si="75"/>
        <v>1.9082864349999167E-4</v>
      </c>
      <c r="AF416">
        <f t="shared" ca="1" si="56"/>
        <v>0.62239366965916931</v>
      </c>
      <c r="AG416">
        <f t="shared" ca="1" si="57"/>
        <v>0.61111304766989227</v>
      </c>
      <c r="AH416">
        <f t="shared" ca="1" si="58"/>
        <v>0.62012194616764127</v>
      </c>
      <c r="AI416">
        <f t="shared" ca="1" si="59"/>
        <v>0.61304371324507034</v>
      </c>
    </row>
    <row r="417" spans="2:35" x14ac:dyDescent="0.15">
      <c r="B417">
        <v>31.263000000000002</v>
      </c>
      <c r="C417">
        <v>5</v>
      </c>
      <c r="D417" s="18">
        <v>6.0740000000000002E-2</v>
      </c>
      <c r="E417" s="18">
        <v>0.1837</v>
      </c>
      <c r="F417" s="18">
        <v>2.4390000000000001</v>
      </c>
      <c r="G417" s="18">
        <v>0.55730000000000002</v>
      </c>
      <c r="H417" s="18">
        <v>-0.28510000000000002</v>
      </c>
      <c r="I417" s="18">
        <v>2.9790000000000001</v>
      </c>
      <c r="J417" s="18">
        <v>0.75660000000000005</v>
      </c>
      <c r="K417" s="18">
        <v>0.2417</v>
      </c>
      <c r="L417" s="18">
        <v>4.0789999999999997</v>
      </c>
      <c r="M417" s="18">
        <v>0.154</v>
      </c>
      <c r="O417" s="18">
        <f t="shared" ref="O417:O447" si="77">O131</f>
        <v>897.16</v>
      </c>
      <c r="P417">
        <f t="shared" ca="1" si="60"/>
        <v>0.59938867512172611</v>
      </c>
      <c r="Q417">
        <f t="shared" ca="1" si="61"/>
        <v>0.58955278976150105</v>
      </c>
      <c r="R417">
        <f t="shared" ca="1" si="62"/>
        <v>0.60189700783752198</v>
      </c>
      <c r="S417">
        <f t="shared" ca="1" si="63"/>
        <v>0.59662835666742275</v>
      </c>
      <c r="T417">
        <f t="shared" ca="1" si="64"/>
        <v>9.0764300980518464E-2</v>
      </c>
      <c r="U417">
        <f t="shared" ca="1" si="65"/>
        <v>9.361585440382654E-2</v>
      </c>
      <c r="V417">
        <f t="shared" ca="1" si="66"/>
        <v>8.7995099427198964E-2</v>
      </c>
      <c r="W417">
        <f t="shared" ca="1" si="67"/>
        <v>9.5797043899766079E-2</v>
      </c>
      <c r="X417">
        <f t="shared" ca="1" si="68"/>
        <v>3.1787665243644973E-4</v>
      </c>
      <c r="Y417">
        <f t="shared" ca="1" si="69"/>
        <v>1.46867278502813E-4</v>
      </c>
      <c r="Z417">
        <f t="shared" ca="1" si="70"/>
        <v>8.1414498697929364E-5</v>
      </c>
      <c r="AA417">
        <f t="shared" ca="1" si="71"/>
        <v>1.1277351478140312E-4</v>
      </c>
      <c r="AB417">
        <f t="shared" ca="1" si="72"/>
        <v>4.6411266646750274E-4</v>
      </c>
      <c r="AC417">
        <f t="shared" ca="1" si="73"/>
        <v>8.6456566758118247E-5</v>
      </c>
      <c r="AD417">
        <f t="shared" ca="1" si="74"/>
        <v>1.4769276321065401E-5</v>
      </c>
      <c r="AE417">
        <f t="shared" ca="1" si="75"/>
        <v>1.5167425879191159E-4</v>
      </c>
      <c r="AF417">
        <f t="shared" ca="1" si="56"/>
        <v>0.59938867512172611</v>
      </c>
      <c r="AG417">
        <f t="shared" ca="1" si="57"/>
        <v>0.58955278976150105</v>
      </c>
      <c r="AH417">
        <f t="shared" ca="1" si="58"/>
        <v>0.60189700783752198</v>
      </c>
      <c r="AI417">
        <f t="shared" ca="1" si="59"/>
        <v>0.59662835666742275</v>
      </c>
    </row>
    <row r="418" spans="2:35" x14ac:dyDescent="0.15">
      <c r="B418">
        <v>31.263000000000002</v>
      </c>
      <c r="C418">
        <v>7</v>
      </c>
      <c r="D418" s="18">
        <v>5.6570000000000002E-2</v>
      </c>
      <c r="E418" s="18">
        <v>-3.0040000000000001E-2</v>
      </c>
      <c r="F418" s="18">
        <v>3.22</v>
      </c>
      <c r="G418" s="18">
        <v>0.69140000000000001</v>
      </c>
      <c r="H418" s="18">
        <v>5.679E-3</v>
      </c>
      <c r="I418" s="18">
        <v>2.052</v>
      </c>
      <c r="J418" s="18">
        <v>0.23960000000000001</v>
      </c>
      <c r="K418" s="18">
        <v>0.1895</v>
      </c>
      <c r="L418" s="18">
        <v>4.109</v>
      </c>
      <c r="M418" s="18">
        <v>0.1022</v>
      </c>
      <c r="O418" s="18">
        <f t="shared" si="77"/>
        <v>1129.4000000000001</v>
      </c>
      <c r="P418">
        <f t="shared" ca="1" si="60"/>
        <v>0.57444474864587769</v>
      </c>
      <c r="Q418">
        <f t="shared" ca="1" si="61"/>
        <v>0.56635134159961842</v>
      </c>
      <c r="R418">
        <f t="shared" ca="1" si="62"/>
        <v>0.58149622724681349</v>
      </c>
      <c r="S418">
        <f t="shared" ca="1" si="63"/>
        <v>0.57723635277912011</v>
      </c>
      <c r="T418">
        <f t="shared" ca="1" si="64"/>
        <v>9.7177729497902404E-2</v>
      </c>
      <c r="U418">
        <f t="shared" ca="1" si="65"/>
        <v>9.9688126282931513E-2</v>
      </c>
      <c r="V418">
        <f t="shared" ca="1" si="66"/>
        <v>9.4226579985334097E-2</v>
      </c>
      <c r="W418">
        <f t="shared" ca="1" si="67"/>
        <v>0.10131414938231803</v>
      </c>
      <c r="X418">
        <f t="shared" ca="1" si="68"/>
        <v>3.4978815477667256E-4</v>
      </c>
      <c r="Y418">
        <f t="shared" ca="1" si="69"/>
        <v>1.7257188542365039E-4</v>
      </c>
      <c r="Z418">
        <f t="shared" ca="1" si="70"/>
        <v>1.1617947927103899E-4</v>
      </c>
      <c r="AA418">
        <f t="shared" ca="1" si="71"/>
        <v>1.5858094239513563E-4</v>
      </c>
      <c r="AB418">
        <f t="shared" ca="1" si="72"/>
        <v>4.3405692054120266E-4</v>
      </c>
      <c r="AC418">
        <f t="shared" ca="1" si="73"/>
        <v>3.4373336399544374E-5</v>
      </c>
      <c r="AD418">
        <f t="shared" ca="1" si="74"/>
        <v>9.2024370487399018E-6</v>
      </c>
      <c r="AE418">
        <f t="shared" ca="1" si="75"/>
        <v>1.1938929377977407E-4</v>
      </c>
      <c r="AF418">
        <f t="shared" ca="1" si="56"/>
        <v>0.57444474864587769</v>
      </c>
      <c r="AG418">
        <f t="shared" ca="1" si="57"/>
        <v>0.56635134159961842</v>
      </c>
      <c r="AH418">
        <f t="shared" ca="1" si="58"/>
        <v>0.58149622724681349</v>
      </c>
      <c r="AI418">
        <f t="shared" ca="1" si="59"/>
        <v>0.57723635277912011</v>
      </c>
    </row>
    <row r="419" spans="2:35" x14ac:dyDescent="0.15">
      <c r="B419">
        <v>31.263000000000002</v>
      </c>
      <c r="C419">
        <v>10</v>
      </c>
      <c r="D419" s="18">
        <v>4.9790000000000001E-2</v>
      </c>
      <c r="E419" s="18">
        <v>0.1396</v>
      </c>
      <c r="F419" s="18">
        <v>2.8359999999999999</v>
      </c>
      <c r="G419" s="18">
        <v>0.77680000000000005</v>
      </c>
      <c r="H419" s="18">
        <v>-0.1772</v>
      </c>
      <c r="I419" s="18">
        <v>3.2250000000000001</v>
      </c>
      <c r="J419" s="18">
        <v>0.83279999999999998</v>
      </c>
      <c r="K419" s="18">
        <v>0.21049999999999999</v>
      </c>
      <c r="L419" s="18">
        <v>4.1870000000000003</v>
      </c>
      <c r="M419" s="18">
        <v>0.13689999999999999</v>
      </c>
      <c r="O419" s="18">
        <f t="shared" si="77"/>
        <v>1421.9</v>
      </c>
      <c r="P419">
        <f t="shared" ca="1" si="60"/>
        <v>0.54852909067529343</v>
      </c>
      <c r="Q419">
        <f t="shared" ca="1" si="61"/>
        <v>0.54234276186439678</v>
      </c>
      <c r="R419">
        <f t="shared" ca="1" si="62"/>
        <v>0.55914825138968571</v>
      </c>
      <c r="S419">
        <f t="shared" ca="1" si="63"/>
        <v>0.55502388322772678</v>
      </c>
      <c r="T419">
        <f t="shared" ca="1" si="64"/>
        <v>0.10461737961257615</v>
      </c>
      <c r="U419">
        <f t="shared" ca="1" si="65"/>
        <v>0.10664263828398692</v>
      </c>
      <c r="V419">
        <f t="shared" ca="1" si="66"/>
        <v>0.10165614643837513</v>
      </c>
      <c r="W419">
        <f t="shared" ca="1" si="67"/>
        <v>0.10729098370816439</v>
      </c>
      <c r="X419">
        <f t="shared" ca="1" si="68"/>
        <v>4.1703174548206876E-4</v>
      </c>
      <c r="Y419">
        <f t="shared" ca="1" si="69"/>
        <v>2.4014875320242052E-4</v>
      </c>
      <c r="Z419">
        <f t="shared" ca="1" si="70"/>
        <v>1.7936980688018045E-4</v>
      </c>
      <c r="AA419">
        <f t="shared" ca="1" si="71"/>
        <v>2.2998631127545341E-4</v>
      </c>
      <c r="AB419">
        <f t="shared" ca="1" si="72"/>
        <v>4.0830997484487142E-4</v>
      </c>
      <c r="AC419">
        <f t="shared" ca="1" si="73"/>
        <v>0</v>
      </c>
      <c r="AD419">
        <f t="shared" ca="1" si="74"/>
        <v>5.8813903795113844E-6</v>
      </c>
      <c r="AE419">
        <f t="shared" ca="1" si="75"/>
        <v>9.3315167587362455E-5</v>
      </c>
      <c r="AF419">
        <f t="shared" ca="1" si="56"/>
        <v>0.54852909067529343</v>
      </c>
      <c r="AG419">
        <f t="shared" ca="1" si="57"/>
        <v>0.54234276186439678</v>
      </c>
      <c r="AH419">
        <f t="shared" ca="1" si="58"/>
        <v>0.55914825138968571</v>
      </c>
      <c r="AI419">
        <f t="shared" ca="1" si="59"/>
        <v>0.55502388322772678</v>
      </c>
    </row>
    <row r="420" spans="2:35" x14ac:dyDescent="0.15">
      <c r="B420">
        <v>31.263000000000002</v>
      </c>
      <c r="C420">
        <v>15</v>
      </c>
      <c r="D420" s="18">
        <v>4.5609999999999998E-2</v>
      </c>
      <c r="E420" s="18">
        <v>6.5759999999999999E-2</v>
      </c>
      <c r="F420" s="18">
        <v>2.8220000000000001</v>
      </c>
      <c r="G420" s="18">
        <v>8.8400000000000006E-2</v>
      </c>
      <c r="H420" s="18">
        <v>-0.13469999999999999</v>
      </c>
      <c r="I420" s="18">
        <v>3.0209999999999999</v>
      </c>
      <c r="J420" s="18">
        <v>0.14610000000000001</v>
      </c>
      <c r="K420" s="18">
        <v>0.26769999999999999</v>
      </c>
      <c r="L420" s="18">
        <v>3.9489999999999998</v>
      </c>
      <c r="M420" s="18">
        <v>0.30690000000000001</v>
      </c>
      <c r="O420" s="18">
        <f t="shared" si="77"/>
        <v>1790.1</v>
      </c>
      <c r="P420">
        <f t="shared" ca="1" si="60"/>
        <v>0.52249745791394242</v>
      </c>
      <c r="Q420">
        <f t="shared" ca="1" si="61"/>
        <v>0.5182146864576247</v>
      </c>
      <c r="R420">
        <f t="shared" ca="1" si="62"/>
        <v>0.53521243326833845</v>
      </c>
      <c r="S420">
        <f t="shared" ca="1" si="63"/>
        <v>0.53050195820418189</v>
      </c>
      <c r="T420">
        <f t="shared" ca="1" si="64"/>
        <v>0.11303765072682397</v>
      </c>
      <c r="U420">
        <f t="shared" ca="1" si="65"/>
        <v>0.11442346097707019</v>
      </c>
      <c r="V420">
        <f t="shared" ca="1" si="66"/>
        <v>0.11019024565042365</v>
      </c>
      <c r="W420">
        <f t="shared" ca="1" si="67"/>
        <v>0.11370728861259814</v>
      </c>
      <c r="X420">
        <f t="shared" ca="1" si="68"/>
        <v>5.4225335453941055E-4</v>
      </c>
      <c r="Y420">
        <f t="shared" ca="1" si="69"/>
        <v>3.7871985020198387E-4</v>
      </c>
      <c r="Z420">
        <f t="shared" ca="1" si="70"/>
        <v>2.9101861253010139E-4</v>
      </c>
      <c r="AA420">
        <f t="shared" ca="1" si="71"/>
        <v>3.4228597186355741E-4</v>
      </c>
      <c r="AB420">
        <f t="shared" ca="1" si="72"/>
        <v>3.8530498220480831E-4</v>
      </c>
      <c r="AC420">
        <f t="shared" ca="1" si="73"/>
        <v>0</v>
      </c>
      <c r="AD420">
        <f t="shared" ca="1" si="74"/>
        <v>3.9038540208917449E-6</v>
      </c>
      <c r="AE420">
        <f t="shared" ca="1" si="75"/>
        <v>7.2582377423654684E-5</v>
      </c>
      <c r="AF420">
        <f t="shared" ca="1" si="56"/>
        <v>0.52249745791394242</v>
      </c>
      <c r="AG420">
        <f t="shared" ca="1" si="57"/>
        <v>0.5182146864576247</v>
      </c>
      <c r="AH420">
        <f t="shared" ca="1" si="58"/>
        <v>0.53521243326833845</v>
      </c>
      <c r="AI420">
        <f t="shared" ca="1" si="59"/>
        <v>0.53050195820418189</v>
      </c>
    </row>
    <row r="421" spans="2:35" x14ac:dyDescent="0.15">
      <c r="B421">
        <v>31.263000000000002</v>
      </c>
      <c r="C421">
        <v>20</v>
      </c>
      <c r="D421" s="18">
        <v>6.7589999999999997E-2</v>
      </c>
      <c r="E421" s="18">
        <v>6.1749999999999999E-2</v>
      </c>
      <c r="F421" s="18">
        <v>2.5030000000000001</v>
      </c>
      <c r="G421" s="18">
        <v>0.25130000000000002</v>
      </c>
      <c r="H421" s="18">
        <v>-0.21029999999999999</v>
      </c>
      <c r="I421" s="18">
        <v>3.7149999999999999</v>
      </c>
      <c r="J421" s="18">
        <v>1.3520000000000001</v>
      </c>
      <c r="K421" s="18">
        <v>0.23619999999999999</v>
      </c>
      <c r="L421" s="18">
        <v>4.0510000000000002</v>
      </c>
      <c r="M421" s="18">
        <v>0.1646</v>
      </c>
      <c r="O421" s="18">
        <f t="shared" si="77"/>
        <v>2253.6</v>
      </c>
      <c r="P421">
        <f t="shared" ca="1" si="60"/>
        <v>0.49693746354186752</v>
      </c>
      <c r="Q421">
        <f t="shared" ca="1" si="61"/>
        <v>0.4943881777116419</v>
      </c>
      <c r="R421">
        <f t="shared" ca="1" si="62"/>
        <v>0.5101197481865265</v>
      </c>
      <c r="S421">
        <f t="shared" ca="1" si="63"/>
        <v>0.50446446036942771</v>
      </c>
      <c r="T421">
        <f t="shared" ca="1" si="64"/>
        <v>0.12227854423326771</v>
      </c>
      <c r="U421">
        <f t="shared" ca="1" si="65"/>
        <v>0.12290691720527601</v>
      </c>
      <c r="V421">
        <f t="shared" ca="1" si="66"/>
        <v>0.11957073994448422</v>
      </c>
      <c r="W421">
        <f t="shared" ca="1" si="67"/>
        <v>0.12055213728555772</v>
      </c>
      <c r="X421">
        <f t="shared" ca="1" si="68"/>
        <v>7.6206248586733626E-4</v>
      </c>
      <c r="Y421">
        <f t="shared" ca="1" si="69"/>
        <v>6.0320953575627838E-4</v>
      </c>
      <c r="Z421">
        <f t="shared" ca="1" si="70"/>
        <v>4.8400358340357924E-4</v>
      </c>
      <c r="AA421">
        <f t="shared" ca="1" si="71"/>
        <v>5.198740946573794E-4</v>
      </c>
      <c r="AB421">
        <f t="shared" ca="1" si="72"/>
        <v>3.6412699364931321E-4</v>
      </c>
      <c r="AC421">
        <f t="shared" ca="1" si="73"/>
        <v>0</v>
      </c>
      <c r="AD421">
        <f t="shared" ca="1" si="74"/>
        <v>2.7270596109859636E-6</v>
      </c>
      <c r="AE421">
        <f t="shared" ca="1" si="75"/>
        <v>5.6272346223934511E-5</v>
      </c>
      <c r="AF421">
        <f t="shared" ca="1" si="56"/>
        <v>0.49693746354186752</v>
      </c>
      <c r="AG421">
        <f t="shared" ca="1" si="57"/>
        <v>0.4943881777116419</v>
      </c>
      <c r="AH421">
        <f t="shared" ca="1" si="58"/>
        <v>0.5101197481865265</v>
      </c>
      <c r="AI421">
        <f t="shared" ca="1" si="59"/>
        <v>0.50446446036942771</v>
      </c>
    </row>
    <row r="422" spans="2:35" x14ac:dyDescent="0.15">
      <c r="B422">
        <v>49.982999999999997</v>
      </c>
      <c r="C422">
        <v>1</v>
      </c>
      <c r="D422" s="18">
        <v>7.1690000000000004E-2</v>
      </c>
      <c r="E422" s="18">
        <v>0.22650000000000001</v>
      </c>
      <c r="F422" s="18">
        <v>4.4610000000000003</v>
      </c>
      <c r="G422" s="18">
        <v>0.48230000000000001</v>
      </c>
      <c r="H422" s="18">
        <v>-2.444E-2</v>
      </c>
      <c r="I422" s="18">
        <v>4.2030000000000003</v>
      </c>
      <c r="J422" s="18">
        <v>2.492</v>
      </c>
      <c r="K422" s="18">
        <v>-7.3160000000000003E-2</v>
      </c>
      <c r="L422" s="18">
        <v>2.754</v>
      </c>
      <c r="M422" s="18">
        <v>0.1883</v>
      </c>
      <c r="O422" s="18">
        <f t="shared" si="77"/>
        <v>2837.1</v>
      </c>
      <c r="P422">
        <f t="shared" ca="1" si="60"/>
        <v>0.47213758601636069</v>
      </c>
      <c r="Q422">
        <f t="shared" ca="1" si="61"/>
        <v>0.471017578758892</v>
      </c>
      <c r="R422">
        <f t="shared" ca="1" si="62"/>
        <v>0.48434999268759715</v>
      </c>
      <c r="S422">
        <f t="shared" ca="1" si="63"/>
        <v>0.47785994752531796</v>
      </c>
      <c r="T422">
        <f t="shared" ca="1" si="64"/>
        <v>0.13202954746525569</v>
      </c>
      <c r="U422">
        <f t="shared" ca="1" si="65"/>
        <v>0.13189331253586911</v>
      </c>
      <c r="V422">
        <f t="shared" ca="1" si="66"/>
        <v>0.12940481746660468</v>
      </c>
      <c r="W422">
        <f t="shared" ca="1" si="67"/>
        <v>0.12780801532169803</v>
      </c>
      <c r="X422">
        <f t="shared" ca="1" si="68"/>
        <v>1.1299730174312945E-3</v>
      </c>
      <c r="Y422">
        <f t="shared" ca="1" si="69"/>
        <v>9.6113256757534953E-4</v>
      </c>
      <c r="Z422">
        <f t="shared" ca="1" si="70"/>
        <v>8.078060098325278E-4</v>
      </c>
      <c r="AA422">
        <f t="shared" ca="1" si="71"/>
        <v>8.0046957993674831E-4</v>
      </c>
      <c r="AB422">
        <f t="shared" ca="1" si="72"/>
        <v>3.4425869305712217E-4</v>
      </c>
      <c r="AC422">
        <f t="shared" ca="1" si="73"/>
        <v>0</v>
      </c>
      <c r="AD422">
        <f t="shared" ca="1" si="74"/>
        <v>2.0270069767121084E-6</v>
      </c>
      <c r="AE422">
        <f t="shared" ca="1" si="75"/>
        <v>4.3541560553130194E-5</v>
      </c>
      <c r="AF422">
        <f t="shared" ca="1" si="56"/>
        <v>0.47213758601636069</v>
      </c>
      <c r="AG422">
        <f t="shared" ca="1" si="57"/>
        <v>0.471017578758892</v>
      </c>
      <c r="AH422">
        <f t="shared" ca="1" si="58"/>
        <v>0.48434999268759715</v>
      </c>
      <c r="AI422">
        <f t="shared" ca="1" si="59"/>
        <v>0.47785994752531796</v>
      </c>
    </row>
    <row r="423" spans="2:35" x14ac:dyDescent="0.15">
      <c r="B423">
        <v>49.982999999999997</v>
      </c>
      <c r="C423">
        <v>3</v>
      </c>
      <c r="D423" s="18">
        <v>6.6720000000000002E-2</v>
      </c>
      <c r="E423" s="18">
        <v>-2.6429999999999999E-2</v>
      </c>
      <c r="F423" s="18">
        <v>2.3140000000000001</v>
      </c>
      <c r="G423" s="18">
        <v>0.13389999999999999</v>
      </c>
      <c r="H423" s="18">
        <v>-5.7200000000000001E-2</v>
      </c>
      <c r="I423" s="18">
        <v>2.9079999999999999</v>
      </c>
      <c r="J423" s="18">
        <v>0.13370000000000001</v>
      </c>
      <c r="K423" s="18">
        <v>0.22189999999999999</v>
      </c>
      <c r="L423" s="18">
        <v>4.4169999999999998</v>
      </c>
      <c r="M423" s="18">
        <v>0.52449999999999997</v>
      </c>
      <c r="O423" s="18">
        <f t="shared" si="77"/>
        <v>3571.7</v>
      </c>
      <c r="P423">
        <f t="shared" ca="1" si="60"/>
        <v>0.4481171932605289</v>
      </c>
      <c r="Q423">
        <f t="shared" ca="1" si="61"/>
        <v>0.44804269023712173</v>
      </c>
      <c r="R423">
        <f t="shared" ca="1" si="62"/>
        <v>0.45839324488103927</v>
      </c>
      <c r="S423">
        <f t="shared" ca="1" si="63"/>
        <v>0.45159762361977684</v>
      </c>
      <c r="T423">
        <f t="shared" ca="1" si="64"/>
        <v>0.14181923518545669</v>
      </c>
      <c r="U423">
        <f t="shared" ca="1" si="65"/>
        <v>0.14110057232597498</v>
      </c>
      <c r="V423">
        <f t="shared" ca="1" si="66"/>
        <v>0.13923598541171139</v>
      </c>
      <c r="W423">
        <f t="shared" ca="1" si="67"/>
        <v>0.1354165462273792</v>
      </c>
      <c r="X423">
        <f t="shared" ca="1" si="68"/>
        <v>1.714673758662432E-3</v>
      </c>
      <c r="Y423">
        <f t="shared" ca="1" si="69"/>
        <v>1.5191001906405528E-3</v>
      </c>
      <c r="Z423">
        <f t="shared" ca="1" si="70"/>
        <v>1.3302425516566094E-3</v>
      </c>
      <c r="AA423">
        <f t="shared" ca="1" si="71"/>
        <v>1.2394261623447289E-3</v>
      </c>
      <c r="AB423">
        <f t="shared" ca="1" si="72"/>
        <v>3.2541493742883811E-4</v>
      </c>
      <c r="AC423">
        <f t="shared" ca="1" si="73"/>
        <v>0</v>
      </c>
      <c r="AD423">
        <f t="shared" ca="1" si="74"/>
        <v>1.610649352435517E-6</v>
      </c>
      <c r="AE423">
        <f t="shared" ca="1" si="75"/>
        <v>3.3662382696403488E-5</v>
      </c>
      <c r="AF423">
        <f t="shared" ca="1" si="56"/>
        <v>0.4481171932605289</v>
      </c>
      <c r="AG423">
        <f t="shared" ca="1" si="57"/>
        <v>0.44804269023712173</v>
      </c>
      <c r="AH423">
        <f t="shared" ca="1" si="58"/>
        <v>0.45839324488103927</v>
      </c>
      <c r="AI423">
        <f t="shared" ca="1" si="59"/>
        <v>0.45159762361977684</v>
      </c>
    </row>
    <row r="424" spans="2:35" x14ac:dyDescent="0.15">
      <c r="B424">
        <v>49.982999999999997</v>
      </c>
      <c r="C424">
        <v>5</v>
      </c>
      <c r="D424" s="18">
        <v>6.5009999999999998E-2</v>
      </c>
      <c r="E424" s="18">
        <v>-5.7780000000000001E-3</v>
      </c>
      <c r="F424" s="18">
        <v>4.5979999999999999</v>
      </c>
      <c r="G424" s="18">
        <v>2.113</v>
      </c>
      <c r="H424" s="18">
        <v>-9.3020000000000005E-2</v>
      </c>
      <c r="I424" s="18">
        <v>2.8180000000000001</v>
      </c>
      <c r="J424" s="18">
        <v>0.18540000000000001</v>
      </c>
      <c r="K424" s="18">
        <v>0.2394</v>
      </c>
      <c r="L424" s="18">
        <v>4.3609999999999998</v>
      </c>
      <c r="M424" s="18">
        <v>0.55920000000000003</v>
      </c>
      <c r="O424" s="18">
        <f t="shared" si="77"/>
        <v>4496.5</v>
      </c>
      <c r="P424">
        <f t="shared" ca="1" si="60"/>
        <v>0.42471611457292169</v>
      </c>
      <c r="Q424">
        <f t="shared" ca="1" si="61"/>
        <v>0.42528691716891753</v>
      </c>
      <c r="R424">
        <f t="shared" ca="1" si="62"/>
        <v>0.43271254120805969</v>
      </c>
      <c r="S424">
        <f t="shared" ca="1" si="63"/>
        <v>0.4263774487312868</v>
      </c>
      <c r="T424">
        <f t="shared" ca="1" si="64"/>
        <v>0.15104385576805404</v>
      </c>
      <c r="U424">
        <f t="shared" ca="1" si="65"/>
        <v>0.15013971875194737</v>
      </c>
      <c r="V424">
        <f t="shared" ca="1" si="66"/>
        <v>0.14859361329822079</v>
      </c>
      <c r="W424">
        <f t="shared" ca="1" si="67"/>
        <v>0.14323096312738878</v>
      </c>
      <c r="X424">
        <f t="shared" ca="1" si="68"/>
        <v>2.5889615454758779E-3</v>
      </c>
      <c r="Y424">
        <f t="shared" ca="1" si="69"/>
        <v>2.3622987110420378E-3</v>
      </c>
      <c r="Z424">
        <f t="shared" ca="1" si="70"/>
        <v>2.1333989808975358E-3</v>
      </c>
      <c r="AA424">
        <f t="shared" ca="1" si="71"/>
        <v>1.9112868537082002E-3</v>
      </c>
      <c r="AB424">
        <f t="shared" ca="1" si="72"/>
        <v>3.0744365809291969E-4</v>
      </c>
      <c r="AC424">
        <f t="shared" ca="1" si="73"/>
        <v>0</v>
      </c>
      <c r="AD424">
        <f t="shared" ca="1" si="74"/>
        <v>1.3630672723130392E-6</v>
      </c>
      <c r="AE424">
        <f t="shared" ca="1" si="75"/>
        <v>2.6030143819010323E-5</v>
      </c>
      <c r="AF424">
        <f t="shared" ca="1" si="56"/>
        <v>0.42471611457292169</v>
      </c>
      <c r="AG424">
        <f t="shared" ca="1" si="57"/>
        <v>0.42528691716891753</v>
      </c>
      <c r="AH424">
        <f t="shared" ca="1" si="58"/>
        <v>0.43271254120805969</v>
      </c>
      <c r="AI424">
        <f t="shared" ca="1" si="59"/>
        <v>0.4263774487312868</v>
      </c>
    </row>
    <row r="425" spans="2:35" x14ac:dyDescent="0.15">
      <c r="B425">
        <v>49.982999999999997</v>
      </c>
      <c r="C425">
        <v>7</v>
      </c>
      <c r="D425" s="18">
        <v>6.651E-2</v>
      </c>
      <c r="E425" s="18">
        <v>-0.11559999999999999</v>
      </c>
      <c r="F425" s="18">
        <v>2.9369999999999998</v>
      </c>
      <c r="G425" s="18">
        <v>0.2747</v>
      </c>
      <c r="H425" s="18">
        <v>2.7969999999999998E-2</v>
      </c>
      <c r="I425" s="18">
        <v>3.3559999999999999</v>
      </c>
      <c r="J425" s="18">
        <v>4.5080000000000002E-2</v>
      </c>
      <c r="K425" s="18">
        <v>0.2344</v>
      </c>
      <c r="L425" s="18">
        <v>4.4409999999999998</v>
      </c>
      <c r="M425" s="18">
        <v>0.49259999999999998</v>
      </c>
      <c r="O425" s="18">
        <f t="shared" si="77"/>
        <v>5660.8</v>
      </c>
      <c r="P425">
        <f t="shared" ca="1" si="60"/>
        <v>0.4017112409539183</v>
      </c>
      <c r="Q425">
        <f t="shared" ca="1" si="61"/>
        <v>0.40256895526748004</v>
      </c>
      <c r="R425">
        <f t="shared" ca="1" si="62"/>
        <v>0.40770947181397088</v>
      </c>
      <c r="S425">
        <f t="shared" ca="1" si="63"/>
        <v>0.40260460286678312</v>
      </c>
      <c r="T425">
        <f t="shared" ca="1" si="64"/>
        <v>0.15904312224467759</v>
      </c>
      <c r="U425">
        <f t="shared" ca="1" si="65"/>
        <v>0.15846600881788644</v>
      </c>
      <c r="V425">
        <f t="shared" ca="1" si="66"/>
        <v>0.15698340084372975</v>
      </c>
      <c r="W425">
        <f t="shared" ca="1" si="67"/>
        <v>0.15097690963751734</v>
      </c>
      <c r="X425">
        <f t="shared" ca="1" si="68"/>
        <v>3.807348859007399E-3</v>
      </c>
      <c r="Y425">
        <f t="shared" ca="1" si="69"/>
        <v>3.5796751482133375E-3</v>
      </c>
      <c r="Z425">
        <f t="shared" ca="1" si="70"/>
        <v>3.2959028032704808E-3</v>
      </c>
      <c r="AA425">
        <f t="shared" ca="1" si="71"/>
        <v>2.9033484686865588E-3</v>
      </c>
      <c r="AB425">
        <f t="shared" ca="1" si="72"/>
        <v>2.9026413868730571E-4</v>
      </c>
      <c r="AC425">
        <f t="shared" ca="1" si="73"/>
        <v>0</v>
      </c>
      <c r="AD425">
        <f t="shared" ca="1" si="74"/>
        <v>1.2158536477277493E-6</v>
      </c>
      <c r="AE425">
        <f t="shared" ca="1" si="75"/>
        <v>2.0153285240059188E-5</v>
      </c>
      <c r="AF425">
        <f t="shared" ca="1" si="56"/>
        <v>0.4017112409539183</v>
      </c>
      <c r="AG425">
        <f t="shared" ca="1" si="57"/>
        <v>0.40256895526748004</v>
      </c>
      <c r="AH425">
        <f t="shared" ca="1" si="58"/>
        <v>0.40770947181397088</v>
      </c>
      <c r="AI425">
        <f t="shared" ca="1" si="59"/>
        <v>0.40260460286678312</v>
      </c>
    </row>
    <row r="426" spans="2:35" x14ac:dyDescent="0.15">
      <c r="B426">
        <v>49.982999999999997</v>
      </c>
      <c r="C426">
        <v>10</v>
      </c>
      <c r="D426" s="18">
        <v>5.2789999999999997E-2</v>
      </c>
      <c r="E426" s="18">
        <v>2.051E-2</v>
      </c>
      <c r="F426" s="18">
        <v>1.6659999999999999</v>
      </c>
      <c r="G426" s="18">
        <v>0.95909999999999995</v>
      </c>
      <c r="H426" s="18">
        <v>-0.1128</v>
      </c>
      <c r="I426" s="18">
        <v>2.87</v>
      </c>
      <c r="J426" s="18">
        <v>0.24299999999999999</v>
      </c>
      <c r="K426" s="18">
        <v>0.23519999999999999</v>
      </c>
      <c r="L426" s="18">
        <v>4.2409999999999997</v>
      </c>
      <c r="M426" s="18">
        <v>0.54220000000000002</v>
      </c>
      <c r="O426" s="18">
        <f t="shared" si="77"/>
        <v>7126.5</v>
      </c>
      <c r="P426">
        <f t="shared" ca="1" si="60"/>
        <v>0.37894021834592717</v>
      </c>
      <c r="Q426">
        <f t="shared" ca="1" si="61"/>
        <v>0.37981087902125787</v>
      </c>
      <c r="R426">
        <f t="shared" ca="1" si="62"/>
        <v>0.38371120672276016</v>
      </c>
      <c r="S426">
        <f t="shared" ca="1" si="63"/>
        <v>0.3804129449671943</v>
      </c>
      <c r="T426">
        <f t="shared" ca="1" si="64"/>
        <v>0.16520669775663716</v>
      </c>
      <c r="U426">
        <f t="shared" ca="1" si="65"/>
        <v>0.16534861099543838</v>
      </c>
      <c r="V426">
        <f t="shared" ca="1" si="66"/>
        <v>0.16386176419998175</v>
      </c>
      <c r="W426">
        <f t="shared" ca="1" si="67"/>
        <v>0.15824022814651917</v>
      </c>
      <c r="X426">
        <f t="shared" ca="1" si="68"/>
        <v>5.3765354279365248E-3</v>
      </c>
      <c r="Y426">
        <f t="shared" ca="1" si="69"/>
        <v>5.2191556872229778E-3</v>
      </c>
      <c r="Z426">
        <f t="shared" ca="1" si="70"/>
        <v>4.8523987092684261E-3</v>
      </c>
      <c r="AA426">
        <f t="shared" ca="1" si="71"/>
        <v>4.294034266413331E-3</v>
      </c>
      <c r="AB426">
        <f t="shared" ca="1" si="72"/>
        <v>2.7383630633923909E-4</v>
      </c>
      <c r="AC426">
        <f t="shared" ca="1" si="73"/>
        <v>0</v>
      </c>
      <c r="AD426">
        <f t="shared" ca="1" si="74"/>
        <v>1.1283315891415409E-6</v>
      </c>
      <c r="AE426">
        <f t="shared" ca="1" si="75"/>
        <v>1.5639999932894749E-5</v>
      </c>
      <c r="AF426">
        <f t="shared" ca="1" si="56"/>
        <v>0.37894021834592717</v>
      </c>
      <c r="AG426">
        <f t="shared" ca="1" si="57"/>
        <v>0.37981087902125787</v>
      </c>
      <c r="AH426">
        <f t="shared" ca="1" si="58"/>
        <v>0.38371120672276016</v>
      </c>
      <c r="AI426">
        <f t="shared" ca="1" si="59"/>
        <v>0.3804129449671943</v>
      </c>
    </row>
    <row r="427" spans="2:35" x14ac:dyDescent="0.15">
      <c r="B427">
        <v>49.982999999999997</v>
      </c>
      <c r="C427">
        <v>15</v>
      </c>
      <c r="D427" s="18">
        <v>5.7840000000000003E-2</v>
      </c>
      <c r="E427" s="18">
        <v>0.18260000000000001</v>
      </c>
      <c r="F427" s="18">
        <v>4.4409999999999998</v>
      </c>
      <c r="G427" s="18">
        <v>0.37669999999999998</v>
      </c>
      <c r="H427" s="18">
        <v>-9.5880000000000007E-2</v>
      </c>
      <c r="I427" s="18">
        <v>2.8210000000000002</v>
      </c>
      <c r="J427" s="18">
        <v>0.23150000000000001</v>
      </c>
      <c r="K427" s="18">
        <v>4.5859999999999998E-2</v>
      </c>
      <c r="L427" s="18">
        <v>2.907</v>
      </c>
      <c r="M427" s="18">
        <v>0.54730000000000001</v>
      </c>
      <c r="O427" s="18">
        <f t="shared" si="77"/>
        <v>8971.7000000000007</v>
      </c>
      <c r="P427">
        <f t="shared" ca="1" si="60"/>
        <v>0.35638536162906242</v>
      </c>
      <c r="Q427">
        <f t="shared" ca="1" si="61"/>
        <v>0.35710090253658366</v>
      </c>
      <c r="R427">
        <f t="shared" ca="1" si="62"/>
        <v>0.36095946074373181</v>
      </c>
      <c r="S427">
        <f t="shared" ca="1" si="63"/>
        <v>0.35974110556120514</v>
      </c>
      <c r="T427">
        <f t="shared" ca="1" si="64"/>
        <v>0.16908946108763753</v>
      </c>
      <c r="U427">
        <f t="shared" ca="1" si="65"/>
        <v>0.16998179334848176</v>
      </c>
      <c r="V427">
        <f t="shared" ca="1" si="66"/>
        <v>0.16870147985804146</v>
      </c>
      <c r="W427">
        <f t="shared" ca="1" si="67"/>
        <v>0.16450229800523963</v>
      </c>
      <c r="X427">
        <f t="shared" ca="1" si="68"/>
        <v>7.2319603458789131E-3</v>
      </c>
      <c r="Y427">
        <f t="shared" ca="1" si="69"/>
        <v>7.2180661757809206E-3</v>
      </c>
      <c r="Z427">
        <f t="shared" ca="1" si="70"/>
        <v>6.7415440618404055E-3</v>
      </c>
      <c r="AA427">
        <f t="shared" ca="1" si="71"/>
        <v>6.1137306246499762E-3</v>
      </c>
      <c r="AB427">
        <f t="shared" ca="1" si="72"/>
        <v>2.5813681847699881E-4</v>
      </c>
      <c r="AC427">
        <f t="shared" ca="1" si="73"/>
        <v>0</v>
      </c>
      <c r="AD427">
        <f t="shared" ca="1" si="74"/>
        <v>1.0762961413740384E-6</v>
      </c>
      <c r="AE427">
        <f t="shared" ca="1" si="75"/>
        <v>1.2180505768017401E-5</v>
      </c>
      <c r="AF427">
        <f t="shared" ca="1" si="56"/>
        <v>0.35638536162906242</v>
      </c>
      <c r="AG427">
        <f t="shared" ca="1" si="57"/>
        <v>0.35710090253658366</v>
      </c>
      <c r="AH427">
        <f t="shared" ca="1" si="58"/>
        <v>0.36095946074373181</v>
      </c>
      <c r="AI427">
        <f t="shared" ca="1" si="59"/>
        <v>0.35974110556120514</v>
      </c>
    </row>
    <row r="428" spans="2:35" x14ac:dyDescent="0.15">
      <c r="B428">
        <v>49.982999999999997</v>
      </c>
      <c r="C428">
        <v>20</v>
      </c>
      <c r="D428" s="18">
        <v>3.4110000000000001E-2</v>
      </c>
      <c r="E428" s="18">
        <v>0.104</v>
      </c>
      <c r="F428" s="18">
        <v>2.306</v>
      </c>
      <c r="G428" s="18">
        <v>0.64529999999999998</v>
      </c>
      <c r="H428" s="18">
        <v>-0.1583</v>
      </c>
      <c r="I428" s="18">
        <v>2.8260000000000001</v>
      </c>
      <c r="J428" s="18">
        <v>0.33950000000000002</v>
      </c>
      <c r="K428" s="18">
        <v>0.19670000000000001</v>
      </c>
      <c r="L428" s="18">
        <v>4.2460000000000004</v>
      </c>
      <c r="M428" s="18">
        <v>0.39610000000000001</v>
      </c>
      <c r="O428" s="18">
        <f t="shared" si="77"/>
        <v>11294</v>
      </c>
      <c r="P428">
        <f t="shared" ca="1" si="60"/>
        <v>0.33422690604997196</v>
      </c>
      <c r="Q428">
        <f t="shared" ca="1" si="61"/>
        <v>0.33472466667448164</v>
      </c>
      <c r="R428">
        <f t="shared" ca="1" si="62"/>
        <v>0.33962664840127638</v>
      </c>
      <c r="S428">
        <f t="shared" ca="1" si="63"/>
        <v>0.34043827773648755</v>
      </c>
      <c r="T428">
        <f t="shared" ca="1" si="64"/>
        <v>0.17049381561055488</v>
      </c>
      <c r="U428">
        <f t="shared" ca="1" si="65"/>
        <v>0.17178240983272883</v>
      </c>
      <c r="V428">
        <f t="shared" ca="1" si="66"/>
        <v>0.17115860922900827</v>
      </c>
      <c r="W428">
        <f t="shared" ca="1" si="67"/>
        <v>0.16921366611851885</v>
      </c>
      <c r="X428">
        <f t="shared" ca="1" si="68"/>
        <v>9.2326639118056816E-3</v>
      </c>
      <c r="Y428">
        <f t="shared" ca="1" si="69"/>
        <v>9.3660428338157662E-3</v>
      </c>
      <c r="Z428">
        <f t="shared" ca="1" si="70"/>
        <v>8.785748959489038E-3</v>
      </c>
      <c r="AA428">
        <f t="shared" ca="1" si="71"/>
        <v>8.295971877760086E-3</v>
      </c>
      <c r="AB428">
        <f t="shared" ca="1" si="72"/>
        <v>2.4315502753107822E-4</v>
      </c>
      <c r="AC428">
        <f t="shared" ca="1" si="73"/>
        <v>0</v>
      </c>
      <c r="AD428">
        <f t="shared" ca="1" si="74"/>
        <v>1.0453655162707617E-6</v>
      </c>
      <c r="AE428">
        <f t="shared" ca="1" si="75"/>
        <v>9.5333390781526459E-6</v>
      </c>
      <c r="AF428">
        <f t="shared" ca="1" si="56"/>
        <v>0.33422690604997196</v>
      </c>
      <c r="AG428">
        <f t="shared" ca="1" si="57"/>
        <v>0.33472466667448164</v>
      </c>
      <c r="AH428">
        <f t="shared" ca="1" si="58"/>
        <v>0.33962664840127638</v>
      </c>
      <c r="AI428">
        <f t="shared" ca="1" si="59"/>
        <v>0.34043827773648755</v>
      </c>
    </row>
    <row r="429" spans="2:35" x14ac:dyDescent="0.15">
      <c r="B429">
        <v>67.763000000000005</v>
      </c>
      <c r="C429">
        <v>1</v>
      </c>
      <c r="D429" s="18">
        <v>7.3599999999999999E-2</v>
      </c>
      <c r="E429" s="18">
        <v>0.12429999999999999</v>
      </c>
      <c r="F429" s="18">
        <v>4.4119999999999999</v>
      </c>
      <c r="G429" s="18">
        <v>0.19750000000000001</v>
      </c>
      <c r="H429" s="18">
        <v>-7.0599999999999996E-2</v>
      </c>
      <c r="I429" s="18">
        <v>2.5779999999999998</v>
      </c>
      <c r="J429" s="18">
        <v>0.19670000000000001</v>
      </c>
      <c r="K429" s="18">
        <v>-8.3940000000000002E-4</v>
      </c>
      <c r="L429" s="18">
        <v>3.7209999999999999E-3</v>
      </c>
      <c r="M429" s="18">
        <v>1.3140000000000001</v>
      </c>
      <c r="O429" s="18">
        <f t="shared" si="77"/>
        <v>14219</v>
      </c>
      <c r="P429">
        <f t="shared" ca="1" si="60"/>
        <v>0.31280819233151291</v>
      </c>
      <c r="Q429">
        <f t="shared" ca="1" si="61"/>
        <v>0.31311174142436338</v>
      </c>
      <c r="R429">
        <f t="shared" ca="1" si="62"/>
        <v>0.31980238494688346</v>
      </c>
      <c r="S429">
        <f t="shared" ca="1" si="63"/>
        <v>0.32231758065941507</v>
      </c>
      <c r="T429">
        <f t="shared" ca="1" si="64"/>
        <v>0.16950134273832618</v>
      </c>
      <c r="U429">
        <f t="shared" ca="1" si="65"/>
        <v>0.17070047091982682</v>
      </c>
      <c r="V429">
        <f t="shared" ca="1" si="66"/>
        <v>0.17122642432589366</v>
      </c>
      <c r="W429">
        <f t="shared" ca="1" si="67"/>
        <v>0.17190032380129355</v>
      </c>
      <c r="X429">
        <f t="shared" ca="1" si="68"/>
        <v>1.1184789201400827E-2</v>
      </c>
      <c r="Y429">
        <f t="shared" ca="1" si="69"/>
        <v>1.1376119688566654E-2</v>
      </c>
      <c r="Z429">
        <f t="shared" ca="1" si="70"/>
        <v>1.0746974194018617E-2</v>
      </c>
      <c r="AA429">
        <f t="shared" ca="1" si="71"/>
        <v>1.0649803688086077E-2</v>
      </c>
      <c r="AB429">
        <f t="shared" ca="1" si="72"/>
        <v>2.2886817078942006E-4</v>
      </c>
      <c r="AC429">
        <f t="shared" ca="1" si="73"/>
        <v>0</v>
      </c>
      <c r="AD429">
        <f t="shared" ca="1" si="74"/>
        <v>1.0269673559803669E-6</v>
      </c>
      <c r="AE429">
        <f t="shared" ca="1" si="75"/>
        <v>7.50867566060541E-6</v>
      </c>
      <c r="AF429">
        <f t="shared" ca="1" si="56"/>
        <v>0.31280819233151291</v>
      </c>
      <c r="AG429">
        <f t="shared" ca="1" si="57"/>
        <v>0.31311174142436338</v>
      </c>
      <c r="AH429">
        <f t="shared" ca="1" si="58"/>
        <v>0.31980238494688346</v>
      </c>
      <c r="AI429">
        <f t="shared" ca="1" si="59"/>
        <v>0.32231758065941507</v>
      </c>
    </row>
    <row r="430" spans="2:35" x14ac:dyDescent="0.15">
      <c r="B430">
        <v>67.763000000000005</v>
      </c>
      <c r="C430">
        <v>3</v>
      </c>
      <c r="D430" s="18">
        <v>6.0109999999999997E-2</v>
      </c>
      <c r="E430" s="18">
        <v>0.1019</v>
      </c>
      <c r="F430" s="18">
        <v>4.3970000000000002</v>
      </c>
      <c r="G430" s="18">
        <v>0.13880000000000001</v>
      </c>
      <c r="H430" s="18">
        <v>-8.7239999999999998E-2</v>
      </c>
      <c r="I430" s="18">
        <v>2.5169999999999999</v>
      </c>
      <c r="J430" s="18">
        <v>0.26019999999999999</v>
      </c>
      <c r="K430" s="18">
        <v>5.4289999999999998E-2</v>
      </c>
      <c r="L430" s="18">
        <v>2.923</v>
      </c>
      <c r="M430" s="18">
        <v>1.7170000000000001</v>
      </c>
      <c r="O430" s="18">
        <f t="shared" si="77"/>
        <v>17901</v>
      </c>
      <c r="P430">
        <f t="shared" ca="1" si="60"/>
        <v>0.29263837535382797</v>
      </c>
      <c r="Q430">
        <f t="shared" ca="1" si="61"/>
        <v>0.29282693396959569</v>
      </c>
      <c r="R430">
        <f t="shared" ca="1" si="62"/>
        <v>0.30155789305509884</v>
      </c>
      <c r="S430">
        <f t="shared" ca="1" si="63"/>
        <v>0.3052470428670071</v>
      </c>
      <c r="T430">
        <f t="shared" ca="1" si="64"/>
        <v>0.16645085288604711</v>
      </c>
      <c r="U430">
        <f t="shared" ca="1" si="65"/>
        <v>0.16727143184175597</v>
      </c>
      <c r="V430">
        <f t="shared" ca="1" si="66"/>
        <v>0.16923742550804188</v>
      </c>
      <c r="W430">
        <f t="shared" ca="1" si="67"/>
        <v>0.17225386985243579</v>
      </c>
      <c r="X430">
        <f t="shared" ca="1" si="68"/>
        <v>1.2878883957265504E-2</v>
      </c>
      <c r="Y430">
        <f t="shared" ca="1" si="69"/>
        <v>1.3017709955025863E-2</v>
      </c>
      <c r="Z430">
        <f t="shared" ca="1" si="70"/>
        <v>1.2419322373467807E-2</v>
      </c>
      <c r="AA430">
        <f t="shared" ca="1" si="71"/>
        <v>1.2873649940272991E-2</v>
      </c>
      <c r="AB430">
        <f t="shared" ca="1" si="72"/>
        <v>2.1527292770872307E-4</v>
      </c>
      <c r="AC430">
        <f t="shared" ca="1" si="73"/>
        <v>0</v>
      </c>
      <c r="AD430">
        <f t="shared" ca="1" si="74"/>
        <v>1.1001981145208548E-6</v>
      </c>
      <c r="AE430">
        <f t="shared" ca="1" si="75"/>
        <v>5.9625498331399365E-6</v>
      </c>
      <c r="AF430">
        <f t="shared" ca="1" si="56"/>
        <v>0.29263837535382797</v>
      </c>
      <c r="AG430">
        <f t="shared" ca="1" si="57"/>
        <v>0.29282693396959569</v>
      </c>
      <c r="AH430">
        <f t="shared" ca="1" si="58"/>
        <v>0.30155789305509884</v>
      </c>
      <c r="AI430">
        <f t="shared" ca="1" si="59"/>
        <v>0.3052470428670071</v>
      </c>
    </row>
    <row r="431" spans="2:35" x14ac:dyDescent="0.15">
      <c r="B431">
        <v>67.763000000000005</v>
      </c>
      <c r="C431">
        <v>5</v>
      </c>
      <c r="D431" s="18">
        <v>6.8080000000000002E-2</v>
      </c>
      <c r="E431" s="18">
        <v>0.13800000000000001</v>
      </c>
      <c r="F431" s="18">
        <v>4.4859999999999998</v>
      </c>
      <c r="G431" s="18">
        <v>0.22309999999999999</v>
      </c>
      <c r="H431" s="18">
        <v>9.9749999999999995E-3</v>
      </c>
      <c r="I431" s="18">
        <v>1.448</v>
      </c>
      <c r="J431" s="18">
        <v>1.1339999999999999</v>
      </c>
      <c r="K431" s="18">
        <v>-7.4039999999999995E-2</v>
      </c>
      <c r="L431" s="18">
        <v>2.6080000000000001</v>
      </c>
      <c r="M431" s="18">
        <v>0.21959999999999999</v>
      </c>
      <c r="O431" s="18">
        <f t="shared" si="77"/>
        <v>22536</v>
      </c>
      <c r="P431">
        <f t="shared" ca="1" si="60"/>
        <v>0.2742728045784304</v>
      </c>
      <c r="Q431">
        <f t="shared" ca="1" si="61"/>
        <v>0.2744460186884039</v>
      </c>
      <c r="R431">
        <f t="shared" ca="1" si="62"/>
        <v>0.28491822896330088</v>
      </c>
      <c r="S431">
        <f t="shared" ca="1" si="63"/>
        <v>0.2891304163288867</v>
      </c>
      <c r="T431">
        <f t="shared" ca="1" si="64"/>
        <v>0.16189473556302714</v>
      </c>
      <c r="U431">
        <f t="shared" ca="1" si="65"/>
        <v>0.16239423915108261</v>
      </c>
      <c r="V431">
        <f t="shared" ca="1" si="66"/>
        <v>0.16573429625928565</v>
      </c>
      <c r="W431">
        <f t="shared" ca="1" si="67"/>
        <v>0.17021465176001332</v>
      </c>
      <c r="X431">
        <f t="shared" ca="1" si="68"/>
        <v>1.4150235798423083E-2</v>
      </c>
      <c r="Y431">
        <f t="shared" ca="1" si="69"/>
        <v>1.4207532790450306E-2</v>
      </c>
      <c r="Z431">
        <f t="shared" ca="1" si="70"/>
        <v>1.3700070021307385E-2</v>
      </c>
      <c r="AA431">
        <f t="shared" ca="1" si="71"/>
        <v>1.4642132848401138E-2</v>
      </c>
      <c r="AB431">
        <f t="shared" ca="1" si="72"/>
        <v>2.0235432775780448E-4</v>
      </c>
      <c r="AC431">
        <f t="shared" ca="1" si="73"/>
        <v>0</v>
      </c>
      <c r="AD431">
        <f t="shared" ca="1" si="74"/>
        <v>1.1892210828724596E-6</v>
      </c>
      <c r="AE431">
        <f t="shared" ca="1" si="75"/>
        <v>4.7825957885253359E-6</v>
      </c>
      <c r="AF431">
        <f t="shared" ca="1" si="56"/>
        <v>0.2742728045784304</v>
      </c>
      <c r="AG431">
        <f t="shared" ca="1" si="57"/>
        <v>0.2744460186884039</v>
      </c>
      <c r="AH431">
        <f t="shared" ca="1" si="58"/>
        <v>0.28491822896330088</v>
      </c>
      <c r="AI431">
        <f t="shared" ca="1" si="59"/>
        <v>0.2891304163288867</v>
      </c>
    </row>
    <row r="432" spans="2:35" x14ac:dyDescent="0.15">
      <c r="B432">
        <v>67.763000000000005</v>
      </c>
      <c r="C432">
        <v>7</v>
      </c>
      <c r="D432" s="18">
        <v>7.3940000000000006E-2</v>
      </c>
      <c r="E432" s="18">
        <v>-3.644E-2</v>
      </c>
      <c r="F432" s="18">
        <v>2.5059999999999998</v>
      </c>
      <c r="G432" s="18">
        <v>0.2646</v>
      </c>
      <c r="H432" s="18">
        <v>-3.5959999999999999E-2</v>
      </c>
      <c r="I432" s="18">
        <v>2.7349999999999999</v>
      </c>
      <c r="J432" s="18">
        <v>0.1923</v>
      </c>
      <c r="K432" s="18">
        <v>0.14680000000000001</v>
      </c>
      <c r="L432" s="18">
        <v>4.5069999999999997</v>
      </c>
      <c r="M432" s="18">
        <v>0.23960000000000001</v>
      </c>
      <c r="O432" s="18">
        <f t="shared" si="77"/>
        <v>28371</v>
      </c>
      <c r="P432">
        <f t="shared" ca="1" si="60"/>
        <v>0.25824532728246563</v>
      </c>
      <c r="Q432">
        <f t="shared" ca="1" si="61"/>
        <v>0.25849128950411648</v>
      </c>
      <c r="R432">
        <f t="shared" ca="1" si="62"/>
        <v>0.26988776409583809</v>
      </c>
      <c r="S432">
        <f t="shared" ca="1" si="63"/>
        <v>0.27391965639578542</v>
      </c>
      <c r="T432">
        <f t="shared" ca="1" si="64"/>
        <v>0.15655999815569496</v>
      </c>
      <c r="U432">
        <f t="shared" ca="1" si="65"/>
        <v>0.15703280394396599</v>
      </c>
      <c r="V432">
        <f t="shared" ca="1" si="66"/>
        <v>0.16130278204724063</v>
      </c>
      <c r="W432">
        <f t="shared" ca="1" si="67"/>
        <v>0.16600448080493002</v>
      </c>
      <c r="X432">
        <f t="shared" ca="1" si="68"/>
        <v>1.4941551946870694E-2</v>
      </c>
      <c r="Y432">
        <f t="shared" ca="1" si="69"/>
        <v>1.4993764704053647E-2</v>
      </c>
      <c r="Z432">
        <f t="shared" ca="1" si="70"/>
        <v>1.458944478006385E-2</v>
      </c>
      <c r="AA432">
        <f t="shared" ca="1" si="71"/>
        <v>1.5723931217227378E-2</v>
      </c>
      <c r="AB432">
        <f t="shared" ca="1" si="72"/>
        <v>1.9009512328277845E-4</v>
      </c>
      <c r="AC432">
        <f t="shared" ca="1" si="73"/>
        <v>0</v>
      </c>
      <c r="AD432">
        <f t="shared" ca="1" si="74"/>
        <v>1.2519903014500747E-6</v>
      </c>
      <c r="AE432">
        <f t="shared" ca="1" si="75"/>
        <v>3.8825048215007651E-6</v>
      </c>
      <c r="AF432">
        <f t="shared" ref="AF432:AF448" ca="1" si="78">IF(AF$1&lt;=$P$6,$P146+$T146*ABS(AF$1)^$X146, IF(AF$1&lt;=$P$7, ($P146+$T146*ABS($P$6)^$X146)*(1-AG$1)+($AB146+$AF146*$P$7^$AJ146)*AG$1,IF(AF$1&lt;=$AN146, $AB146+$AF146*AF$1^$AJ146, ($AB146+$AF146*$AN146^$AJ146)*(1-(AF$1-$AN146)/(1-$AN146))+$AR146*(AF$1-$AN146)/(1-$AN146))))</f>
        <v>0.25824532728246563</v>
      </c>
      <c r="AG432">
        <f t="shared" ref="AG432:AG448" ca="1" si="79">IF(AF$1&lt;=$P$6,$Q146+$U146*ABS(AF$1)^$Y146, IF(AF$1&lt;=$P$7, ($Q146+$U146*ABS($P$6)^$Y146)*(1-AG$1)+($AC146+$AG146*$P$7^$AK146)*AG$1,IF(AF$1&lt;=$AO146, $AC146+$AG146*AF$1^$AK146, ($AC146+$AG146*$AO146^$AK146)*(1-(AF$1-$AO146)/(1-$AO146))+$AS146*(AF$1-$AO146)/(1-$AO146))))</f>
        <v>0.25849128950411648</v>
      </c>
      <c r="AH432">
        <f t="shared" ca="1" si="58"/>
        <v>0.26988776409583809</v>
      </c>
      <c r="AI432">
        <f t="shared" ca="1" si="59"/>
        <v>0.27391965639578542</v>
      </c>
    </row>
    <row r="433" spans="2:35" x14ac:dyDescent="0.15">
      <c r="B433">
        <v>67.763000000000005</v>
      </c>
      <c r="C433">
        <v>10</v>
      </c>
      <c r="D433" s="18">
        <v>1.6809999999999999E-2</v>
      </c>
      <c r="E433" s="18">
        <v>0.16070000000000001</v>
      </c>
      <c r="F433" s="18">
        <v>1.3420000000000001</v>
      </c>
      <c r="G433" s="18">
        <v>1.1120000000000001</v>
      </c>
      <c r="H433" s="18">
        <v>-0.22620000000000001</v>
      </c>
      <c r="I433" s="18">
        <v>2.7280000000000002</v>
      </c>
      <c r="J433" s="18">
        <v>0.61450000000000005</v>
      </c>
      <c r="K433" s="18">
        <v>0.2392</v>
      </c>
      <c r="L433" s="18">
        <v>4.4989999999999997</v>
      </c>
      <c r="M433" s="18">
        <v>0.40960000000000002</v>
      </c>
      <c r="O433" s="18">
        <f t="shared" si="77"/>
        <v>35717</v>
      </c>
      <c r="P433">
        <f t="shared" ca="1" si="60"/>
        <v>0.24499750790776487</v>
      </c>
      <c r="Q433">
        <f t="shared" ca="1" si="61"/>
        <v>0.24536909640886373</v>
      </c>
      <c r="R433">
        <f t="shared" ca="1" si="62"/>
        <v>0.25645834173239695</v>
      </c>
      <c r="S433">
        <f t="shared" ca="1" si="63"/>
        <v>0.25960517348803003</v>
      </c>
      <c r="T433">
        <f t="shared" ca="1" si="64"/>
        <v>0.15130883067608866</v>
      </c>
      <c r="U433">
        <f t="shared" ca="1" si="65"/>
        <v>0.15201396195307418</v>
      </c>
      <c r="V433">
        <f t="shared" ca="1" si="66"/>
        <v>0.15645975039907237</v>
      </c>
      <c r="W433">
        <f t="shared" ca="1" si="67"/>
        <v>0.16012637285502732</v>
      </c>
      <c r="X433">
        <f t="shared" ca="1" si="68"/>
        <v>1.5349549589635145E-2</v>
      </c>
      <c r="Y433">
        <f t="shared" ca="1" si="69"/>
        <v>1.5491867077351319E-2</v>
      </c>
      <c r="Z433">
        <f t="shared" ca="1" si="70"/>
        <v>1.5151453522539046E-2</v>
      </c>
      <c r="AA433">
        <f t="shared" ca="1" si="71"/>
        <v>1.6081488070522724E-2</v>
      </c>
      <c r="AB433">
        <f t="shared" ca="1" si="72"/>
        <v>1.7847654498463414E-4</v>
      </c>
      <c r="AC433">
        <f t="shared" ca="1" si="73"/>
        <v>0</v>
      </c>
      <c r="AD433">
        <f t="shared" ca="1" si="74"/>
        <v>1.2961748454961772E-6</v>
      </c>
      <c r="AE433">
        <f t="shared" ca="1" si="75"/>
        <v>3.1961593046844761E-6</v>
      </c>
      <c r="AF433">
        <f t="shared" ca="1" si="78"/>
        <v>0.24499750790776487</v>
      </c>
      <c r="AG433">
        <f t="shared" ca="1" si="79"/>
        <v>0.24536909640886373</v>
      </c>
      <c r="AH433">
        <f t="shared" ref="AH433:AH447" ca="1" si="80">IF(AF$1&lt;=$P$6,$R147+$V147*ABS(AF$1)^$Z147, IF(AF$1&lt;=$P$7, ($R147+$V147*ABS($P$6)^$Z147)*(1-AG$1)+($AD147+$AH147*$P$7^$AL147)*AG$1,IF(AF$1&lt;=$AP147, $AD147+$AH147*AF$1^$AL147, ($AD147+$AH147*$AP147^$AL147)*(1-(AF$1-$AP147)/(1-$AP147))+$AT147*(AF$1-$AP147)/(1-$AP147))))</f>
        <v>0.25645834173239695</v>
      </c>
      <c r="AI433">
        <f t="shared" ref="AI433:AI447" ca="1" si="81">IF(AF$1&lt;=$P$6,$S147+$W147*ABS(AF$1)^$AA147, IF(AF$1&lt;=$P$7, ($S147+$W147*ABS($P$6)^$AA147)*(1-AG$1)+($AE147+$AI147*$P$7^$AM147)*AG$1,IF(AF$1&lt;=$AQ147, $AE147+$AI147*AF$1^$AM147, ($AE147+$AI147*$AQ147^$AM147)*(1-(AF$1-$AQ147)/(1-$AQ147))+$AU147*(AF$1-$AQ147)/(1-$AQ147))))</f>
        <v>0.25960517348803003</v>
      </c>
    </row>
    <row r="434" spans="2:35" x14ac:dyDescent="0.15">
      <c r="B434">
        <v>67.763000000000005</v>
      </c>
      <c r="C434">
        <v>15</v>
      </c>
      <c r="D434" s="18">
        <v>-0.3271</v>
      </c>
      <c r="E434" s="18">
        <v>1.9870000000000001</v>
      </c>
      <c r="F434" s="18">
        <v>2.0670000000000002</v>
      </c>
      <c r="G434" s="18">
        <v>1.5069999999999999</v>
      </c>
      <c r="H434" s="18">
        <v>-0.996</v>
      </c>
      <c r="I434" s="18">
        <v>1.823</v>
      </c>
      <c r="J434" s="18">
        <v>0.77180000000000004</v>
      </c>
      <c r="K434" s="18">
        <v>-0.30969999999999998</v>
      </c>
      <c r="L434" s="18">
        <v>3.153</v>
      </c>
      <c r="M434" s="18">
        <v>0.4521</v>
      </c>
      <c r="O434" s="18">
        <f t="shared" si="77"/>
        <v>44965</v>
      </c>
      <c r="P434">
        <f t="shared" ca="1" si="60"/>
        <v>0.23574922820713609</v>
      </c>
      <c r="Q434">
        <f t="shared" ca="1" si="61"/>
        <v>0.23588477392764304</v>
      </c>
      <c r="R434">
        <f t="shared" ca="1" si="62"/>
        <v>0.24461310363643085</v>
      </c>
      <c r="S434">
        <f t="shared" ca="1" si="63"/>
        <v>0.24620196664089569</v>
      </c>
      <c r="T434">
        <f t="shared" ca="1" si="64"/>
        <v>0.14793833389704614</v>
      </c>
      <c r="U434">
        <f t="shared" ca="1" si="65"/>
        <v>0.14849767651298951</v>
      </c>
      <c r="V434">
        <f t="shared" ca="1" si="66"/>
        <v>0.15160870452198874</v>
      </c>
      <c r="W434">
        <f t="shared" ca="1" si="67"/>
        <v>0.15332533970352008</v>
      </c>
      <c r="X434">
        <f t="shared" ca="1" si="68"/>
        <v>1.6057922693635821E-2</v>
      </c>
      <c r="Y434">
        <f t="shared" ca="1" si="69"/>
        <v>1.6104944051857566E-2</v>
      </c>
      <c r="Z434">
        <f t="shared" ca="1" si="70"/>
        <v>1.5472458625769611E-2</v>
      </c>
      <c r="AA434">
        <f t="shared" ca="1" si="71"/>
        <v>1.5897876475710965E-2</v>
      </c>
      <c r="AB434">
        <f t="shared" ca="1" si="72"/>
        <v>1.6747899618170005E-4</v>
      </c>
      <c r="AC434">
        <f t="shared" ca="1" si="73"/>
        <v>0</v>
      </c>
      <c r="AD434">
        <f t="shared" ca="1" si="74"/>
        <v>1.3272320117476734E-6</v>
      </c>
      <c r="AE434">
        <f t="shared" ca="1" si="75"/>
        <v>2.6729907231220346E-6</v>
      </c>
      <c r="AF434">
        <f t="shared" ca="1" si="78"/>
        <v>0.23574922820713609</v>
      </c>
      <c r="AG434">
        <f t="shared" ca="1" si="79"/>
        <v>0.23588477392764304</v>
      </c>
      <c r="AH434">
        <f t="shared" ca="1" si="80"/>
        <v>0.24461310363643085</v>
      </c>
      <c r="AI434">
        <f t="shared" ca="1" si="81"/>
        <v>0.24620196664089569</v>
      </c>
    </row>
    <row r="435" spans="2:35" x14ac:dyDescent="0.15">
      <c r="B435">
        <v>67.763000000000005</v>
      </c>
      <c r="C435">
        <v>20</v>
      </c>
      <c r="D435" s="18">
        <v>7.3810000000000001E-2</v>
      </c>
      <c r="E435" s="18">
        <v>-8.0890000000000004E-2</v>
      </c>
      <c r="F435" s="18">
        <v>2.694</v>
      </c>
      <c r="G435" s="18">
        <v>0.24829999999999999</v>
      </c>
      <c r="H435" s="18">
        <v>1.5389999999999999E-2</v>
      </c>
      <c r="I435" s="18">
        <v>3.34</v>
      </c>
      <c r="J435" s="18">
        <v>5.4940000000000003E-2</v>
      </c>
      <c r="K435" s="18">
        <v>0.1176</v>
      </c>
      <c r="L435" s="18">
        <v>4.4379999999999997</v>
      </c>
      <c r="M435" s="18">
        <v>0.14530000000000001</v>
      </c>
      <c r="O435" s="18">
        <f t="shared" si="77"/>
        <v>56608</v>
      </c>
      <c r="P435">
        <f t="shared" ca="1" si="60"/>
        <v>0.23285263584040466</v>
      </c>
      <c r="Q435">
        <f t="shared" ca="1" si="61"/>
        <v>0.23352230492911316</v>
      </c>
      <c r="R435">
        <f t="shared" ca="1" si="62"/>
        <v>0.23544551949925888</v>
      </c>
      <c r="S435">
        <f t="shared" ca="1" si="63"/>
        <v>0.23470419444518151</v>
      </c>
      <c r="T435">
        <f t="shared" ca="1" si="64"/>
        <v>0.14933873456778612</v>
      </c>
      <c r="U435">
        <f t="shared" ca="1" si="65"/>
        <v>0.15026323954395113</v>
      </c>
      <c r="V435">
        <f t="shared" ca="1" si="66"/>
        <v>0.14815903018003654</v>
      </c>
      <c r="W435">
        <f t="shared" ca="1" si="67"/>
        <v>0.14746225814348879</v>
      </c>
      <c r="X435">
        <f t="shared" ca="1" si="68"/>
        <v>1.8412150289485094E-2</v>
      </c>
      <c r="Y435">
        <f t="shared" ca="1" si="69"/>
        <v>1.8639929696860312E-2</v>
      </c>
      <c r="Z435">
        <f t="shared" ca="1" si="70"/>
        <v>1.6195220855705003E-2</v>
      </c>
      <c r="AA435">
        <f t="shared" ca="1" si="71"/>
        <v>1.5999806131121754E-2</v>
      </c>
      <c r="AB435">
        <f t="shared" ca="1" si="72"/>
        <v>1.5708066356882357E-4</v>
      </c>
      <c r="AC435">
        <f t="shared" ca="1" si="73"/>
        <v>0</v>
      </c>
      <c r="AD435">
        <f t="shared" ca="1" si="74"/>
        <v>1.3490368878216717E-6</v>
      </c>
      <c r="AE435">
        <f t="shared" ca="1" si="75"/>
        <v>2.2742902583564387E-6</v>
      </c>
      <c r="AF435">
        <f t="shared" ca="1" si="78"/>
        <v>0.23285263584040466</v>
      </c>
      <c r="AG435">
        <f t="shared" ca="1" si="79"/>
        <v>0.23352230492911316</v>
      </c>
      <c r="AH435">
        <f t="shared" ca="1" si="80"/>
        <v>0.23544551949925888</v>
      </c>
      <c r="AI435">
        <f t="shared" ca="1" si="81"/>
        <v>0.23470419444518151</v>
      </c>
    </row>
    <row r="436" spans="2:35" x14ac:dyDescent="0.15">
      <c r="B436">
        <v>92.162999999999997</v>
      </c>
      <c r="C436">
        <v>1</v>
      </c>
      <c r="D436" s="18">
        <v>8.5940000000000003E-2</v>
      </c>
      <c r="E436" s="18">
        <v>-5.6349999999999997E-2</v>
      </c>
      <c r="F436" s="18">
        <v>2.36</v>
      </c>
      <c r="G436" s="18">
        <v>0.152</v>
      </c>
      <c r="H436" s="18">
        <v>-0.10059999999999999</v>
      </c>
      <c r="I436" s="18">
        <v>3.63</v>
      </c>
      <c r="J436" s="18">
        <v>0.79110000000000003</v>
      </c>
      <c r="K436" s="18">
        <v>0.17369999999999999</v>
      </c>
      <c r="L436" s="18">
        <v>4.51</v>
      </c>
      <c r="M436" s="18">
        <v>0.2838</v>
      </c>
      <c r="O436" s="18">
        <f t="shared" si="77"/>
        <v>71264</v>
      </c>
      <c r="P436">
        <f t="shared" ca="1" si="60"/>
        <v>0.2317383114560202</v>
      </c>
      <c r="Q436">
        <f t="shared" ca="1" si="61"/>
        <v>0.23273469214212256</v>
      </c>
      <c r="R436">
        <f t="shared" ca="1" si="62"/>
        <v>0.23093064954047474</v>
      </c>
      <c r="S436">
        <f t="shared" ca="1" si="63"/>
        <v>0.22752622729789351</v>
      </c>
      <c r="T436">
        <f t="shared" ca="1" si="64"/>
        <v>0.15128099002370599</v>
      </c>
      <c r="U436">
        <f t="shared" ca="1" si="65"/>
        <v>0.15201704587605214</v>
      </c>
      <c r="V436">
        <f t="shared" ca="1" si="66"/>
        <v>0.14831516197031491</v>
      </c>
      <c r="W436">
        <f t="shared" ca="1" si="67"/>
        <v>0.14579870790016031</v>
      </c>
      <c r="X436">
        <f t="shared" ca="1" si="68"/>
        <v>2.0285158438319389E-2</v>
      </c>
      <c r="Y436">
        <f t="shared" ca="1" si="69"/>
        <v>2.043600669703655E-2</v>
      </c>
      <c r="Z436">
        <f t="shared" ca="1" si="70"/>
        <v>1.8392477882437346E-2</v>
      </c>
      <c r="AA436">
        <f t="shared" ca="1" si="71"/>
        <v>1.7967545566432944E-2</v>
      </c>
      <c r="AB436">
        <f t="shared" ca="1" si="72"/>
        <v>1.4726060273868163E-4</v>
      </c>
      <c r="AC436">
        <f t="shared" ca="1" si="73"/>
        <v>0</v>
      </c>
      <c r="AD436">
        <f t="shared" ca="1" si="74"/>
        <v>1.3643285348458219E-6</v>
      </c>
      <c r="AE436">
        <f t="shared" ca="1" si="75"/>
        <v>1.9705469127368966E-6</v>
      </c>
      <c r="AF436">
        <f t="shared" ca="1" si="78"/>
        <v>0.2317383114560202</v>
      </c>
      <c r="AG436">
        <f t="shared" ca="1" si="79"/>
        <v>0.23273469214212256</v>
      </c>
      <c r="AH436">
        <f t="shared" ca="1" si="80"/>
        <v>0.23093064954047474</v>
      </c>
      <c r="AI436">
        <f t="shared" ca="1" si="81"/>
        <v>0.22752622729789351</v>
      </c>
    </row>
    <row r="437" spans="2:35" x14ac:dyDescent="0.15">
      <c r="B437">
        <v>92.162999999999997</v>
      </c>
      <c r="C437">
        <v>3</v>
      </c>
      <c r="D437" s="18">
        <v>0.12</v>
      </c>
      <c r="E437" s="18">
        <v>3.7830000000000003E-2</v>
      </c>
      <c r="F437" s="18">
        <v>3.4860000000000002</v>
      </c>
      <c r="G437" s="18">
        <v>0.17249999999999999</v>
      </c>
      <c r="H437" s="18">
        <v>-0.46929999999999999</v>
      </c>
      <c r="I437" s="18">
        <v>3.9470000000000001</v>
      </c>
      <c r="J437" s="18">
        <v>1.0409999999999999</v>
      </c>
      <c r="K437" s="18">
        <v>0.39810000000000001</v>
      </c>
      <c r="L437" s="18">
        <v>4.6040000000000001</v>
      </c>
      <c r="M437" s="18">
        <v>0.43959999999999999</v>
      </c>
      <c r="O437" s="18">
        <f t="shared" si="77"/>
        <v>89716</v>
      </c>
      <c r="P437">
        <f t="shared" ref="P437:P448" ca="1" si="82">IF(P$1&lt;=$P$6,$P151+$T151*ABS(P$1)^$X151, IF(P$1&lt;=$P$7, ($P151+$T151*ABS($P$6)^$X151)*(1-Q$1)+($AB151+$AF151*$P$7^$AJ151)*Q$1,IF(P$1&lt;=$AN151, $AB151+$AF151*P$1^$AJ151, ($AB151+$AF151*$AN151^$AJ151)*(1-(P$1-$AN151)/(1-$AN151))+$AR151*(P$1-$AN151)/(1-$AN151))))</f>
        <v>0.23241136093098153</v>
      </c>
      <c r="Q437">
        <f t="shared" ref="Q437:Q448" ca="1" si="83">IF(P$1&lt;=$P$6,$Q151+$U151*ABS(P$1)^$Y151, IF(P$1&lt;=$P$7, ($Q151+$U151*ABS($P$6)^$Y151)*(1-Q$1)+($AC151+$AG151*$P$7^$AK151)*Q$1,IF(P$1&lt;=$AO151, $AC151+$AG151*P$1^$AK151, ($AC151+$AG151*$AO151^$AK151)*(1-(P$1-$AO151)/(1-$AO151))+$AS151*(P$1-$AO151)/(1-$AO151))))</f>
        <v>0.23337666591943101</v>
      </c>
      <c r="R437">
        <f t="shared" ref="R437:R447" ca="1" si="84">IF(P$1&lt;=$P$6,$R151+$V151*ABS(P$1)^$Z151, IF(P$1&lt;=$P$7, ($R151+$V151*ABS($P$6)^$Z151)*(1-Q$1)+($AD151+$AH151*$P$7^$AL151)*Q$1,IF(P$1&lt;=$AP151, $AD151+$AH151*P$1^$AL151, ($AD151+$AH151*$AP151^$AL151)*(1-(P$1-$AP151)/(1-$AP151))+$AT151*(P$1-$AP151)/(1-$AP151))))</f>
        <v>0.22702584999551173</v>
      </c>
      <c r="S437">
        <f t="shared" ref="S437:S447" ca="1" si="85">IF(P$1&lt;=$P$6,$S151+$W151*ABS(P$1)^$AA151, IF(P$1&lt;=$P$7, ($S151+$W151*ABS($P$6)^$AA151)*(1-Q$1)+($AE151+$AI151*$P$7^$AM151)*Q$1,IF(P$1&lt;=$AQ151, $AE151+$AI151*P$1^$AM151, ($AE151+$AI151*$AQ151^$AM151)*(1-(P$1-$AQ151)/(1-$AQ151))+$AU151*(P$1-$AQ151)/(1-$AQ151))))</f>
        <v>0.21982549781449662</v>
      </c>
      <c r="T437">
        <f t="shared" ref="T437:T448" ca="1" si="86">IF(T$1&lt;=$P$6,$P151+$T151*ABS(T$1)^$X151, IF(T$1&lt;=$P$7, ($P151+$T151*ABS($P$6)^$X151)*(1-U$1)+($AB151+$AF151*$P$7^$AJ151)*U$1,IF(T$1&lt;=$AN151, $AB151+$AF151*T$1^$AJ151, ($AB151+$AF151*$AN151^$AJ151)*(1-(T$1-$AN151)/(1-$AN151))+$AR151*(T$1-$AN151)/(1-$AN151))))</f>
        <v>0.15393365293895755</v>
      </c>
      <c r="U437">
        <f t="shared" ref="U437:U448" ca="1" si="87">IF(T$1&lt;=$P$6,$Q151+$U151*ABS(T$1)^$Y151, IF(T$1&lt;=$P$7, ($Q151+$U151*ABS($P$6)^$Y151)*(1-U$1)+($AC151+$AG151*$P$7^$AK151)*U$1,IF(T$1&lt;=$AO151, $AC151+$AG151*T$1^$AK151, ($AC151+$AG151*$AO151^$AK151)*(1-(T$1-$AO151)/(1-$AO151))+$AS151*(T$1-$AO151)/(1-$AO151))))</f>
        <v>0.15384212590818341</v>
      </c>
      <c r="V437">
        <f t="shared" ref="V437:V447" ca="1" si="88">IF(T$1&lt;=$P$6,$R151+$V151*ABS(T$1)^$Z151, IF(T$1&lt;=$P$7, ($R151+$V151*ABS($P$6)^$Z151)*(1-U$1)+($AD151+$AH151*$P$7^$AL151)*U$1,IF(T$1&lt;=$AP151, $AD151+$AH151*T$1^$AL151, ($AD151+$AH151*$AP151^$AL151)*(1-(T$1-$AP151)/(1-$AP151))+$AT151*(T$1-$AP151)/(1-$AP151))))</f>
        <v>0.14820317878319522</v>
      </c>
      <c r="W437">
        <f t="shared" ref="W437:W447" ca="1" si="89">IF(T$1&lt;=$P$6,$S151+$W151*ABS(T$1)^$AA151, IF(T$1&lt;=$P$7, ($S151+$W151*ABS($P$6)^$AA151)*(1-U$1)+($AE151+$AI151*$P$7^$AM151)*U$1,IF(T$1&lt;=$AQ151, $AE151+$AI151*T$1^$AM151, ($AE151+$AI151*$AQ151^$AM151)*(1-(T$1-$AQ151)/(1-$AQ151))+$AU151*(T$1-$AQ151)/(1-$AQ151))))</f>
        <v>0.14412565805538635</v>
      </c>
      <c r="X437">
        <f t="shared" ref="X437:X448" ca="1" si="90">IF(X$1&lt;=$P$6,$P151+$T151*ABS(X$1)^$X151, IF(X$1&lt;=$P$7, ($P151+$T151*ABS($P$6)^$X151)*(1-Y$1)+($AB151+$AF151*$P$7^$AJ151)*Y$1,IF(X$1&lt;=$AN151, $AB151+$AF151*X$1^$AJ151, ($AB151+$AF151*$AN151^$AJ151)*(1-(X$1-$AN151)/(1-$AN151))+$AR151*(X$1-$AN151)/(1-$AN151))))</f>
        <v>2.1803664144987737E-2</v>
      </c>
      <c r="Y437">
        <f t="shared" ref="Y437:Y448" ca="1" si="91">IF(X$1&lt;=$P$6,$Q151+$U151*ABS(X$1)^$Y151, IF(X$1&lt;=$P$7, ($Q151+$U151*ABS($P$6)^$Y151)*(1-Y$1)+($AC151+$AG151*$P$7^$AK151)*Y$1,IF(X$1&lt;=$AO151, $AC151+$AG151*X$1^$AK151, ($AC151+$AG151*$AO151^$AK151)*(1-(X$1-$AO151)/(1-$AO151))+$AS151*(X$1-$AO151)/(1-$AO151))))</f>
        <v>2.1569639562149898E-2</v>
      </c>
      <c r="Z437">
        <f t="shared" ref="Z437:Z447" ca="1" si="92">IF(X$1&lt;=$P$6,$R151+$V151*ABS(X$1)^$Z151, IF(X$1&lt;=$P$7, ($R151+$V151*ABS($P$6)^$Z151)*(1-Y$1)+($AD151+$AH151*$P$7^$AL151)*Y$1,IF(X$1&lt;=$AP151, $AD151+$AH151*X$1^$AL151, ($AD151+$AH151*$AP151^$AL151)*(1-(X$1-$AP151)/(1-$AP151))+$AT151*(X$1-$AP151)/(1-$AP151))))</f>
        <v>2.0118431942557271E-2</v>
      </c>
      <c r="AA437">
        <f t="shared" ref="AA437:AA447" ca="1" si="93">IF(X$1&lt;=$P$6,$S151+$W151*ABS(X$1)^$AA151, IF(X$1&lt;=$P$7, ($S151+$W151*ABS($P$6)^$AA151)*(1-Y$1)+($AE151+$AI151*$P$7^$AM151)*Y$1,IF(X$1&lt;=$AQ151, $AE151+$AI151*X$1^$AM151, ($AE151+$AI151*$AQ151^$AM151)*(1-(X$1-$AQ151)/(1-$AQ151))+$AU151*(X$1-$AQ151)/(1-$AQ151))))</f>
        <v>1.9701942568571818E-2</v>
      </c>
      <c r="AB437">
        <f t="shared" ref="AB437:AB448" ca="1" si="94">IF(AB$1&lt;=$P$6,$P151+$T151*ABS(AB$1)^$X151, IF(AB$1&lt;=$P$7, ($P151+$T151*ABS($P$6)^$X151)*(1-AC$1)+($AB151+$AF151*$P$7^$AJ151)*AC$1,IF(AB$1&lt;=$AN151, $AB151+$AF151*AB$1^$AJ151, ($AB151+$AF151*$AN151^$AJ151)*(1-(AB$1-$AN151)/(1-$AN151))+$AR151*(AB$1-$AN151)/(1-$AN151))))</f>
        <v>1.3799394290863951E-4</v>
      </c>
      <c r="AC437">
        <f t="shared" ref="AC437:AC448" ca="1" si="95">IF(AB$1&lt;=$P$6,$Q151+$U151*ABS(AB$1)^$Y151, IF(AB$1&lt;=$P$7, ($Q151+$U151*ABS($P$6)^$Y151)*(1-AC$1)+($AC151+$AG151*$P$7^$AK151)*AC$1,IF(AB$1&lt;=$AO151, $AC151+$AG151*AB$1^$AK151, ($AC151+$AG151*$AO151^$AK151)*(1-(AB$1-$AO151)/(1-$AO151))+$AS151*(AB$1-$AO151)/(1-$AO151))))</f>
        <v>0</v>
      </c>
      <c r="AD437">
        <f t="shared" ref="AD437:AD447" ca="1" si="96">IF(AB$1&lt;=$P$6,$R151+$V151*ABS(AB$1)^$Z151, IF(AB$1&lt;=$P$7, ($R151+$V151*ABS($P$6)^$Z151)*(1-AC$1)+($AD151+$AH151*$P$7^$AL151)*AC$1,IF(AB$1&lt;=$AP151, $AD151+$AH151*AB$1^$AL151, ($AD151+$AH151*$AP151^$AL151)*(1-(AB$1-$AP151)/(1-$AP151))+$AT151*(AB$1-$AP151)/(1-$AP151))))</f>
        <v>1.3750455171812441E-6</v>
      </c>
      <c r="AE437">
        <f t="shared" ref="AE437:AE447" ca="1" si="97">IF(AB$1&lt;=$P$6,$S151+$W151*ABS(AB$1)^$AA151, IF(AB$1&lt;=$P$7, ($S151+$W151*ABS($P$6)^$AA151)*(1-AC$1)+($AE151+$AI151*$P$7^$AM151)*AC$1,IF(AB$1&lt;=$AQ151, $AE151+$AI151*AB$1^$AM151, ($AE151+$AI151*$AQ151^$AM151)*(1-(AB$1-$AQ151)/(1-$AQ151))+$AU151*(AB$1-$AQ151)/(1-$AQ151))))</f>
        <v>1.7391375464748116E-6</v>
      </c>
      <c r="AF437">
        <f t="shared" ca="1" si="78"/>
        <v>0.23241136093098153</v>
      </c>
      <c r="AG437">
        <f t="shared" ca="1" si="79"/>
        <v>0.23337666591943101</v>
      </c>
      <c r="AH437">
        <f t="shared" ca="1" si="80"/>
        <v>0.22702584999551173</v>
      </c>
      <c r="AI437">
        <f t="shared" ca="1" si="81"/>
        <v>0.21982549781449662</v>
      </c>
    </row>
    <row r="438" spans="2:35" x14ac:dyDescent="0.15">
      <c r="B438">
        <v>92.162999999999997</v>
      </c>
      <c r="C438">
        <v>5</v>
      </c>
      <c r="D438" s="18">
        <v>0.1263</v>
      </c>
      <c r="E438" s="18">
        <v>2.0729999999999998E-2</v>
      </c>
      <c r="F438" s="18">
        <v>3.3239999999999998</v>
      </c>
      <c r="G438" s="18">
        <v>0.128</v>
      </c>
      <c r="H438" s="18">
        <v>-0.51090000000000002</v>
      </c>
      <c r="I438" s="18">
        <v>4.1399999999999997</v>
      </c>
      <c r="J438" s="18">
        <v>1.1599999999999999</v>
      </c>
      <c r="K438" s="18">
        <v>0.40529999999999999</v>
      </c>
      <c r="L438" s="18">
        <v>4.57</v>
      </c>
      <c r="M438" s="18">
        <v>0.43869999999999998</v>
      </c>
      <c r="O438" s="18">
        <f t="shared" si="77"/>
        <v>100000</v>
      </c>
      <c r="P438">
        <f t="shared" ca="1" si="82"/>
        <v>0.23336729050767008</v>
      </c>
      <c r="Q438">
        <f t="shared" ca="1" si="83"/>
        <v>0.23418185008468329</v>
      </c>
      <c r="R438">
        <f t="shared" ca="1" si="84"/>
        <v>0.22535662740236262</v>
      </c>
      <c r="S438">
        <f t="shared" ca="1" si="85"/>
        <v>0.21605627044363568</v>
      </c>
      <c r="T438">
        <f t="shared" ca="1" si="86"/>
        <v>0.15547633695192042</v>
      </c>
      <c r="U438">
        <f t="shared" ca="1" si="87"/>
        <v>0.1547944657082343</v>
      </c>
      <c r="V438">
        <f t="shared" ca="1" si="88"/>
        <v>0.14805393793094207</v>
      </c>
      <c r="W438">
        <f t="shared" ca="1" si="89"/>
        <v>0.14346636023707143</v>
      </c>
      <c r="X438">
        <f t="shared" ca="1" si="90"/>
        <v>2.2439174538117352E-2</v>
      </c>
      <c r="Y438">
        <f t="shared" ca="1" si="91"/>
        <v>2.1926223226934959E-2</v>
      </c>
      <c r="Z438">
        <f t="shared" ca="1" si="92"/>
        <v>2.0767232707287246E-2</v>
      </c>
      <c r="AA438">
        <f t="shared" ca="1" si="93"/>
        <v>2.0526448588680097E-2</v>
      </c>
      <c r="AB438">
        <f t="shared" ca="1" si="94"/>
        <v>1.3381198552018993E-4</v>
      </c>
      <c r="AC438">
        <f t="shared" ca="1" si="95"/>
        <v>0</v>
      </c>
      <c r="AD438">
        <f t="shared" ca="1" si="96"/>
        <v>1.3789162809797056E-6</v>
      </c>
      <c r="AE438">
        <f t="shared" ca="1" si="97"/>
        <v>1.6500782459086261E-6</v>
      </c>
      <c r="AF438">
        <f t="shared" ca="1" si="78"/>
        <v>0.23336729050767008</v>
      </c>
      <c r="AG438">
        <f t="shared" ca="1" si="79"/>
        <v>0.23418185008468329</v>
      </c>
      <c r="AH438">
        <f t="shared" ca="1" si="80"/>
        <v>0.22535662740236262</v>
      </c>
      <c r="AI438">
        <f t="shared" ca="1" si="81"/>
        <v>0.21605627044363568</v>
      </c>
    </row>
    <row r="439" spans="2:35" x14ac:dyDescent="0.15">
      <c r="B439">
        <v>92.162999999999997</v>
      </c>
      <c r="C439">
        <v>7</v>
      </c>
      <c r="D439" s="18">
        <v>9.1660000000000005E-2</v>
      </c>
      <c r="E439" s="18">
        <v>-4.7399999999999998E-2</v>
      </c>
      <c r="F439" s="18">
        <v>2.379</v>
      </c>
      <c r="G439" s="18">
        <v>0.15790000000000001</v>
      </c>
      <c r="H439" s="18">
        <v>-0.12839999999999999</v>
      </c>
      <c r="I439" s="18">
        <v>3.5659999999999998</v>
      </c>
      <c r="J439" s="18">
        <v>0.91169999999999995</v>
      </c>
      <c r="K439" s="18">
        <v>0.1953</v>
      </c>
      <c r="L439" s="18">
        <v>4.5640000000000001</v>
      </c>
      <c r="M439" s="18">
        <v>0.32419999999999999</v>
      </c>
      <c r="O439" s="18">
        <f t="shared" si="77"/>
        <v>100000</v>
      </c>
      <c r="P439">
        <f t="shared" ca="1" si="82"/>
        <v>0.23336729050767008</v>
      </c>
      <c r="Q439">
        <f t="shared" ca="1" si="83"/>
        <v>0.23418185008468329</v>
      </c>
      <c r="R439">
        <f t="shared" ca="1" si="84"/>
        <v>0.22535662740236262</v>
      </c>
      <c r="S439">
        <f t="shared" ca="1" si="85"/>
        <v>0.21605627044363568</v>
      </c>
      <c r="T439">
        <f t="shared" ca="1" si="86"/>
        <v>0.15547633695192042</v>
      </c>
      <c r="U439">
        <f t="shared" ca="1" si="87"/>
        <v>0.1547944657082343</v>
      </c>
      <c r="V439">
        <f t="shared" ca="1" si="88"/>
        <v>0.14805393793094207</v>
      </c>
      <c r="W439">
        <f t="shared" ca="1" si="89"/>
        <v>0.14346636023707143</v>
      </c>
      <c r="X439">
        <f t="shared" ca="1" si="90"/>
        <v>2.2439174538117352E-2</v>
      </c>
      <c r="Y439">
        <f t="shared" ca="1" si="91"/>
        <v>2.1926223226934959E-2</v>
      </c>
      <c r="Z439">
        <f t="shared" ca="1" si="92"/>
        <v>2.0767232707287246E-2</v>
      </c>
      <c r="AA439">
        <f t="shared" ca="1" si="93"/>
        <v>2.0526448588680097E-2</v>
      </c>
      <c r="AB439">
        <f t="shared" ca="1" si="94"/>
        <v>1.3381198552018993E-4</v>
      </c>
      <c r="AC439">
        <f t="shared" ca="1" si="95"/>
        <v>0</v>
      </c>
      <c r="AD439">
        <f t="shared" ca="1" si="96"/>
        <v>1.3789162809797056E-6</v>
      </c>
      <c r="AE439">
        <f t="shared" ca="1" si="97"/>
        <v>1.6500782459086261E-6</v>
      </c>
      <c r="AF439">
        <f t="shared" ca="1" si="78"/>
        <v>0.23336729050767008</v>
      </c>
      <c r="AG439">
        <f t="shared" ca="1" si="79"/>
        <v>0.23418185008468329</v>
      </c>
      <c r="AH439">
        <f t="shared" ca="1" si="80"/>
        <v>0.22535662740236262</v>
      </c>
      <c r="AI439">
        <f t="shared" ca="1" si="81"/>
        <v>0.21605627044363568</v>
      </c>
    </row>
    <row r="440" spans="2:35" x14ac:dyDescent="0.15">
      <c r="B440">
        <v>92.162999999999997</v>
      </c>
      <c r="C440">
        <v>10</v>
      </c>
      <c r="D440" s="18">
        <v>0.14330000000000001</v>
      </c>
      <c r="E440" s="18">
        <v>4.5560000000000003E-2</v>
      </c>
      <c r="F440" s="18">
        <v>1.3660000000000001</v>
      </c>
      <c r="G440" s="18">
        <v>0.1103</v>
      </c>
      <c r="H440" s="18">
        <v>-0.7429</v>
      </c>
      <c r="I440" s="18">
        <v>4.2060000000000004</v>
      </c>
      <c r="J440" s="18">
        <v>1.417</v>
      </c>
      <c r="K440" s="18">
        <v>0.57579999999999998</v>
      </c>
      <c r="L440" s="18">
        <v>4.6340000000000003</v>
      </c>
      <c r="M440" s="18">
        <v>0.61680000000000001</v>
      </c>
      <c r="O440" s="18">
        <f t="shared" si="77"/>
        <v>100000</v>
      </c>
      <c r="P440">
        <f t="shared" ca="1" si="82"/>
        <v>0.23336729050767008</v>
      </c>
      <c r="Q440">
        <f t="shared" ca="1" si="83"/>
        <v>0.23418185008468329</v>
      </c>
      <c r="R440">
        <f t="shared" ca="1" si="84"/>
        <v>0.22535662740236262</v>
      </c>
      <c r="S440">
        <f t="shared" ca="1" si="85"/>
        <v>0.21605627044363568</v>
      </c>
      <c r="T440">
        <f t="shared" ca="1" si="86"/>
        <v>0.15547633695192042</v>
      </c>
      <c r="U440">
        <f t="shared" ca="1" si="87"/>
        <v>0.1547944657082343</v>
      </c>
      <c r="V440">
        <f t="shared" ca="1" si="88"/>
        <v>0.14805393793094207</v>
      </c>
      <c r="W440">
        <f t="shared" ca="1" si="89"/>
        <v>0.14346636023707143</v>
      </c>
      <c r="X440">
        <f t="shared" ca="1" si="90"/>
        <v>2.2439174538117352E-2</v>
      </c>
      <c r="Y440">
        <f t="shared" ca="1" si="91"/>
        <v>2.1926223226934959E-2</v>
      </c>
      <c r="Z440">
        <f t="shared" ca="1" si="92"/>
        <v>2.0767232707287246E-2</v>
      </c>
      <c r="AA440">
        <f t="shared" ca="1" si="93"/>
        <v>2.0526448588680097E-2</v>
      </c>
      <c r="AB440">
        <f t="shared" ca="1" si="94"/>
        <v>1.3381198552018993E-4</v>
      </c>
      <c r="AC440">
        <f t="shared" ca="1" si="95"/>
        <v>0</v>
      </c>
      <c r="AD440">
        <f t="shared" ca="1" si="96"/>
        <v>1.3789162809797056E-6</v>
      </c>
      <c r="AE440">
        <f t="shared" ca="1" si="97"/>
        <v>1.6500782459086261E-6</v>
      </c>
      <c r="AF440">
        <f t="shared" ca="1" si="78"/>
        <v>0.23336729050767008</v>
      </c>
      <c r="AG440">
        <f t="shared" ca="1" si="79"/>
        <v>0.23418185008468329</v>
      </c>
      <c r="AH440">
        <f t="shared" ca="1" si="80"/>
        <v>0.22535662740236262</v>
      </c>
      <c r="AI440">
        <f t="shared" ca="1" si="81"/>
        <v>0.21605627044363568</v>
      </c>
    </row>
    <row r="441" spans="2:35" x14ac:dyDescent="0.15">
      <c r="B441">
        <v>92.162999999999997</v>
      </c>
      <c r="C441">
        <v>15</v>
      </c>
      <c r="D441" s="18">
        <v>8.1530000000000005E-2</v>
      </c>
      <c r="E441" s="18">
        <v>-9.2230000000000006E-2</v>
      </c>
      <c r="F441" s="18">
        <v>2.6850000000000001</v>
      </c>
      <c r="G441" s="18">
        <v>0.29339999999999999</v>
      </c>
      <c r="H441" s="18">
        <v>-4.052E-2</v>
      </c>
      <c r="I441" s="18">
        <v>3.7250000000000001</v>
      </c>
      <c r="J441" s="18">
        <v>0.88180000000000003</v>
      </c>
      <c r="K441" s="18">
        <v>0.1598</v>
      </c>
      <c r="L441" s="18">
        <v>4.51</v>
      </c>
      <c r="M441" s="18">
        <v>0.34499999999999997</v>
      </c>
      <c r="O441" s="18">
        <f t="shared" si="77"/>
        <v>100000</v>
      </c>
      <c r="P441">
        <f t="shared" ca="1" si="82"/>
        <v>0.23336729050767008</v>
      </c>
      <c r="Q441">
        <f t="shared" ca="1" si="83"/>
        <v>0.23418185008468329</v>
      </c>
      <c r="R441">
        <f t="shared" ca="1" si="84"/>
        <v>0.22535662740236262</v>
      </c>
      <c r="S441">
        <f t="shared" ca="1" si="85"/>
        <v>0.21605627044363568</v>
      </c>
      <c r="T441">
        <f t="shared" ca="1" si="86"/>
        <v>0.15547633695192042</v>
      </c>
      <c r="U441">
        <f t="shared" ca="1" si="87"/>
        <v>0.1547944657082343</v>
      </c>
      <c r="V441">
        <f t="shared" ca="1" si="88"/>
        <v>0.14805393793094207</v>
      </c>
      <c r="W441">
        <f t="shared" ca="1" si="89"/>
        <v>0.14346636023707143</v>
      </c>
      <c r="X441">
        <f t="shared" ca="1" si="90"/>
        <v>2.2439174538117352E-2</v>
      </c>
      <c r="Y441">
        <f t="shared" ca="1" si="91"/>
        <v>2.1926223226934959E-2</v>
      </c>
      <c r="Z441">
        <f t="shared" ca="1" si="92"/>
        <v>2.0767232707287246E-2</v>
      </c>
      <c r="AA441">
        <f t="shared" ca="1" si="93"/>
        <v>2.0526448588680097E-2</v>
      </c>
      <c r="AB441">
        <f t="shared" ca="1" si="94"/>
        <v>1.3381198552018993E-4</v>
      </c>
      <c r="AC441">
        <f t="shared" ca="1" si="95"/>
        <v>0</v>
      </c>
      <c r="AD441">
        <f t="shared" ca="1" si="96"/>
        <v>1.3789162809797056E-6</v>
      </c>
      <c r="AE441">
        <f t="shared" ca="1" si="97"/>
        <v>1.6500782459086261E-6</v>
      </c>
      <c r="AF441">
        <f t="shared" ca="1" si="78"/>
        <v>0.23336729050767008</v>
      </c>
      <c r="AG441">
        <f t="shared" ca="1" si="79"/>
        <v>0.23418185008468329</v>
      </c>
      <c r="AH441">
        <f t="shared" ca="1" si="80"/>
        <v>0.22535662740236262</v>
      </c>
      <c r="AI441">
        <f t="shared" ca="1" si="81"/>
        <v>0.21605627044363568</v>
      </c>
    </row>
    <row r="442" spans="2:35" x14ac:dyDescent="0.15">
      <c r="B442">
        <v>92.162999999999997</v>
      </c>
      <c r="C442">
        <v>20</v>
      </c>
      <c r="D442" s="18">
        <v>0.218</v>
      </c>
      <c r="E442" s="18">
        <v>0.107</v>
      </c>
      <c r="F442" s="18">
        <v>4.5090000000000003</v>
      </c>
      <c r="G442" s="18">
        <v>0.1734</v>
      </c>
      <c r="H442" s="18">
        <v>-0.22320000000000001</v>
      </c>
      <c r="I442" s="18">
        <v>1.5169999999999999</v>
      </c>
      <c r="J442" s="18">
        <v>0.69240000000000002</v>
      </c>
      <c r="K442" s="18">
        <v>-1.3169999999999999E-2</v>
      </c>
      <c r="L442" s="18">
        <v>2.9710000000000001</v>
      </c>
      <c r="M442" s="18">
        <v>0.22120000000000001</v>
      </c>
      <c r="O442" s="18">
        <f t="shared" si="77"/>
        <v>100000</v>
      </c>
      <c r="P442">
        <f t="shared" ca="1" si="82"/>
        <v>0.23336729050767008</v>
      </c>
      <c r="Q442">
        <f t="shared" ca="1" si="83"/>
        <v>0.23418185008468329</v>
      </c>
      <c r="R442">
        <f t="shared" ca="1" si="84"/>
        <v>0.22535662740236262</v>
      </c>
      <c r="S442">
        <f t="shared" ca="1" si="85"/>
        <v>0.21605627044363568</v>
      </c>
      <c r="T442">
        <f t="shared" ca="1" si="86"/>
        <v>0.15547633695192042</v>
      </c>
      <c r="U442">
        <f t="shared" ca="1" si="87"/>
        <v>0.1547944657082343</v>
      </c>
      <c r="V442">
        <f t="shared" ca="1" si="88"/>
        <v>0.14805393793094207</v>
      </c>
      <c r="W442">
        <f t="shared" ca="1" si="89"/>
        <v>0.14346636023707143</v>
      </c>
      <c r="X442">
        <f t="shared" ca="1" si="90"/>
        <v>2.2439174538117352E-2</v>
      </c>
      <c r="Y442">
        <f t="shared" ca="1" si="91"/>
        <v>2.1926223226934959E-2</v>
      </c>
      <c r="Z442">
        <f t="shared" ca="1" si="92"/>
        <v>2.0767232707287246E-2</v>
      </c>
      <c r="AA442">
        <f t="shared" ca="1" si="93"/>
        <v>2.0526448588680097E-2</v>
      </c>
      <c r="AB442">
        <f t="shared" ca="1" si="94"/>
        <v>1.3381198552018993E-4</v>
      </c>
      <c r="AC442">
        <f t="shared" ca="1" si="95"/>
        <v>0</v>
      </c>
      <c r="AD442">
        <f t="shared" ca="1" si="96"/>
        <v>1.3789162809797056E-6</v>
      </c>
      <c r="AE442">
        <f t="shared" ca="1" si="97"/>
        <v>1.6500782459086261E-6</v>
      </c>
      <c r="AF442">
        <f t="shared" ca="1" si="78"/>
        <v>0.23336729050767008</v>
      </c>
      <c r="AG442">
        <f t="shared" ca="1" si="79"/>
        <v>0.23418185008468329</v>
      </c>
      <c r="AH442">
        <f t="shared" ca="1" si="80"/>
        <v>0.22535662740236262</v>
      </c>
      <c r="AI442">
        <f t="shared" ca="1" si="81"/>
        <v>0.21605627044363568</v>
      </c>
    </row>
    <row r="443" spans="2:35" x14ac:dyDescent="0.15">
      <c r="B443">
        <v>125.563</v>
      </c>
      <c r="C443">
        <v>1</v>
      </c>
      <c r="D443" s="18">
        <v>7.8770000000000007E-2</v>
      </c>
      <c r="E443" s="18">
        <v>0.1555</v>
      </c>
      <c r="F443" s="18">
        <v>3.3450000000000002</v>
      </c>
      <c r="G443" s="18">
        <v>0.2114</v>
      </c>
      <c r="H443" s="18">
        <v>-0.52710000000000001</v>
      </c>
      <c r="I443" s="18">
        <v>3.585</v>
      </c>
      <c r="J443" s="18">
        <v>0.53510000000000002</v>
      </c>
      <c r="K443" s="18">
        <v>0.40129999999999999</v>
      </c>
      <c r="L443" s="18">
        <v>4.319</v>
      </c>
      <c r="M443" s="18">
        <v>0.38279999999999997</v>
      </c>
      <c r="O443" s="18">
        <f t="shared" si="77"/>
        <v>100000</v>
      </c>
      <c r="P443">
        <f t="shared" ca="1" si="82"/>
        <v>0.23336729050767008</v>
      </c>
      <c r="Q443">
        <f t="shared" ca="1" si="83"/>
        <v>0.23418185008468329</v>
      </c>
      <c r="R443">
        <f t="shared" ca="1" si="84"/>
        <v>0.22535662740236262</v>
      </c>
      <c r="S443">
        <f t="shared" ca="1" si="85"/>
        <v>0.21605627044363568</v>
      </c>
      <c r="T443">
        <f t="shared" ca="1" si="86"/>
        <v>0.15547633695192042</v>
      </c>
      <c r="U443">
        <f t="shared" ca="1" si="87"/>
        <v>0.1547944657082343</v>
      </c>
      <c r="V443">
        <f t="shared" ca="1" si="88"/>
        <v>0.14805393793094207</v>
      </c>
      <c r="W443">
        <f t="shared" ca="1" si="89"/>
        <v>0.14346636023707143</v>
      </c>
      <c r="X443">
        <f t="shared" ca="1" si="90"/>
        <v>2.2439174538117352E-2</v>
      </c>
      <c r="Y443">
        <f t="shared" ca="1" si="91"/>
        <v>2.1926223226934959E-2</v>
      </c>
      <c r="Z443">
        <f t="shared" ca="1" si="92"/>
        <v>2.0767232707287246E-2</v>
      </c>
      <c r="AA443">
        <f t="shared" ca="1" si="93"/>
        <v>2.0526448588680097E-2</v>
      </c>
      <c r="AB443">
        <f t="shared" ca="1" si="94"/>
        <v>1.3381198552018993E-4</v>
      </c>
      <c r="AC443">
        <f t="shared" ca="1" si="95"/>
        <v>0</v>
      </c>
      <c r="AD443">
        <f t="shared" ca="1" si="96"/>
        <v>1.3789162809797056E-6</v>
      </c>
      <c r="AE443">
        <f t="shared" ca="1" si="97"/>
        <v>1.6500782459086261E-6</v>
      </c>
      <c r="AF443">
        <f t="shared" ca="1" si="78"/>
        <v>0.23336729050767008</v>
      </c>
      <c r="AG443">
        <f t="shared" ca="1" si="79"/>
        <v>0.23418185008468329</v>
      </c>
      <c r="AH443">
        <f t="shared" ca="1" si="80"/>
        <v>0.22535662740236262</v>
      </c>
      <c r="AI443">
        <f t="shared" ca="1" si="81"/>
        <v>0.21605627044363568</v>
      </c>
    </row>
    <row r="444" spans="2:35" x14ac:dyDescent="0.15">
      <c r="B444">
        <v>125.563</v>
      </c>
      <c r="C444">
        <v>3</v>
      </c>
      <c r="D444" s="18">
        <v>6.0720000000000003E-2</v>
      </c>
      <c r="E444" s="18">
        <v>-9.9720000000000003E-2</v>
      </c>
      <c r="F444" s="18">
        <v>2.4900000000000002</v>
      </c>
      <c r="G444" s="18">
        <v>0.19339999999999999</v>
      </c>
      <c r="H444" s="18">
        <v>2.4889999999999999E-2</v>
      </c>
      <c r="I444" s="18">
        <v>2.2799999999999998</v>
      </c>
      <c r="J444" s="18">
        <v>0.92110000000000003</v>
      </c>
      <c r="K444" s="18">
        <v>0.1065</v>
      </c>
      <c r="L444" s="18">
        <v>4.524</v>
      </c>
      <c r="M444" s="18">
        <v>0.20630000000000001</v>
      </c>
      <c r="O444" s="18">
        <f t="shared" si="77"/>
        <v>100000</v>
      </c>
      <c r="P444">
        <f t="shared" ca="1" si="82"/>
        <v>0.23336729050767008</v>
      </c>
      <c r="Q444">
        <f t="shared" ca="1" si="83"/>
        <v>0.23418185008468329</v>
      </c>
      <c r="R444">
        <f t="shared" ca="1" si="84"/>
        <v>0.22535662740236262</v>
      </c>
      <c r="S444">
        <f t="shared" ca="1" si="85"/>
        <v>0.21605627044363568</v>
      </c>
      <c r="T444">
        <f t="shared" ca="1" si="86"/>
        <v>0.15547633695192042</v>
      </c>
      <c r="U444">
        <f t="shared" ca="1" si="87"/>
        <v>0.1547944657082343</v>
      </c>
      <c r="V444">
        <f t="shared" ca="1" si="88"/>
        <v>0.14805393793094207</v>
      </c>
      <c r="W444">
        <f t="shared" ca="1" si="89"/>
        <v>0.14346636023707143</v>
      </c>
      <c r="X444">
        <f t="shared" ca="1" si="90"/>
        <v>2.2439174538117352E-2</v>
      </c>
      <c r="Y444">
        <f t="shared" ca="1" si="91"/>
        <v>2.1926223226934959E-2</v>
      </c>
      <c r="Z444">
        <f t="shared" ca="1" si="92"/>
        <v>2.0767232707287246E-2</v>
      </c>
      <c r="AA444">
        <f t="shared" ca="1" si="93"/>
        <v>2.0526448588680097E-2</v>
      </c>
      <c r="AB444">
        <f t="shared" ca="1" si="94"/>
        <v>1.3381198552018993E-4</v>
      </c>
      <c r="AC444">
        <f t="shared" ca="1" si="95"/>
        <v>0</v>
      </c>
      <c r="AD444">
        <f t="shared" ca="1" si="96"/>
        <v>1.3789162809797056E-6</v>
      </c>
      <c r="AE444">
        <f t="shared" ca="1" si="97"/>
        <v>1.6500782459086261E-6</v>
      </c>
      <c r="AF444">
        <f t="shared" ca="1" si="78"/>
        <v>0.23336729050767008</v>
      </c>
      <c r="AG444">
        <f t="shared" ca="1" si="79"/>
        <v>0.23418185008468329</v>
      </c>
      <c r="AH444">
        <f t="shared" ca="1" si="80"/>
        <v>0.22535662740236262</v>
      </c>
      <c r="AI444">
        <f t="shared" ca="1" si="81"/>
        <v>0.21605627044363568</v>
      </c>
    </row>
    <row r="445" spans="2:35" x14ac:dyDescent="0.15">
      <c r="B445">
        <v>125.563</v>
      </c>
      <c r="C445">
        <v>5</v>
      </c>
      <c r="D445" s="18">
        <v>6.7239999999999994E-2</v>
      </c>
      <c r="E445" s="18">
        <v>-9.1209999999999999E-2</v>
      </c>
      <c r="F445" s="18">
        <v>2.5390000000000001</v>
      </c>
      <c r="G445" s="18">
        <v>0.19439999999999999</v>
      </c>
      <c r="H445" s="18">
        <v>-9.5860000000000008E-3</v>
      </c>
      <c r="I445" s="18">
        <v>3.9580000000000002</v>
      </c>
      <c r="J445" s="18">
        <v>5.2540000000000003E-2</v>
      </c>
      <c r="K445" s="18">
        <v>0.14510000000000001</v>
      </c>
      <c r="L445" s="18">
        <v>4.5380000000000003</v>
      </c>
      <c r="M445" s="18">
        <v>0.29299999999999998</v>
      </c>
      <c r="O445" s="18">
        <f t="shared" si="77"/>
        <v>100000</v>
      </c>
      <c r="P445">
        <f t="shared" ca="1" si="82"/>
        <v>0.23336729050767008</v>
      </c>
      <c r="Q445">
        <f t="shared" ca="1" si="83"/>
        <v>0.23418185008468329</v>
      </c>
      <c r="R445">
        <f t="shared" ca="1" si="84"/>
        <v>0.22535662740236262</v>
      </c>
      <c r="S445">
        <f t="shared" ca="1" si="85"/>
        <v>0.21605627044363568</v>
      </c>
      <c r="T445">
        <f t="shared" ca="1" si="86"/>
        <v>0.15547633695192042</v>
      </c>
      <c r="U445">
        <f t="shared" ca="1" si="87"/>
        <v>0.1547944657082343</v>
      </c>
      <c r="V445">
        <f t="shared" ca="1" si="88"/>
        <v>0.14805393793094207</v>
      </c>
      <c r="W445">
        <f t="shared" ca="1" si="89"/>
        <v>0.14346636023707143</v>
      </c>
      <c r="X445">
        <f t="shared" ca="1" si="90"/>
        <v>2.2439174538117352E-2</v>
      </c>
      <c r="Y445">
        <f t="shared" ca="1" si="91"/>
        <v>2.1926223226934959E-2</v>
      </c>
      <c r="Z445">
        <f t="shared" ca="1" si="92"/>
        <v>2.0767232707287246E-2</v>
      </c>
      <c r="AA445">
        <f t="shared" ca="1" si="93"/>
        <v>2.0526448588680097E-2</v>
      </c>
      <c r="AB445">
        <f t="shared" ca="1" si="94"/>
        <v>1.3381198552018993E-4</v>
      </c>
      <c r="AC445">
        <f t="shared" ca="1" si="95"/>
        <v>0</v>
      </c>
      <c r="AD445">
        <f t="shared" ca="1" si="96"/>
        <v>1.3789162809797056E-6</v>
      </c>
      <c r="AE445">
        <f t="shared" ca="1" si="97"/>
        <v>1.6500782459086261E-6</v>
      </c>
      <c r="AF445">
        <f t="shared" ca="1" si="78"/>
        <v>0.23336729050767008</v>
      </c>
      <c r="AG445">
        <f t="shared" ca="1" si="79"/>
        <v>0.23418185008468329</v>
      </c>
      <c r="AH445">
        <f t="shared" ca="1" si="80"/>
        <v>0.22535662740236262</v>
      </c>
      <c r="AI445">
        <f t="shared" ca="1" si="81"/>
        <v>0.21605627044363568</v>
      </c>
    </row>
    <row r="446" spans="2:35" x14ac:dyDescent="0.15">
      <c r="B446">
        <v>125.563</v>
      </c>
      <c r="C446">
        <v>7</v>
      </c>
      <c r="D446" s="18">
        <v>0.16569999999999999</v>
      </c>
      <c r="E446" s="18">
        <v>6.3829999999999998E-2</v>
      </c>
      <c r="F446" s="18">
        <v>1.5189999999999999</v>
      </c>
      <c r="G446" s="18">
        <v>0.15670000000000001</v>
      </c>
      <c r="H446" s="18">
        <v>-0.76890000000000003</v>
      </c>
      <c r="I446" s="18">
        <v>3.7170000000000001</v>
      </c>
      <c r="J446" s="18">
        <v>1.454</v>
      </c>
      <c r="K446" s="18">
        <v>0.59799999999999998</v>
      </c>
      <c r="L446" s="18">
        <v>4.5579999999999998</v>
      </c>
      <c r="M446" s="18">
        <v>0.67500000000000004</v>
      </c>
      <c r="O446" s="18">
        <f t="shared" si="77"/>
        <v>100000</v>
      </c>
      <c r="P446">
        <f t="shared" ca="1" si="82"/>
        <v>0.23336729050767008</v>
      </c>
      <c r="Q446">
        <f t="shared" ca="1" si="83"/>
        <v>0.23418185008468329</v>
      </c>
      <c r="R446">
        <f t="shared" ca="1" si="84"/>
        <v>0.22535662740236262</v>
      </c>
      <c r="S446">
        <f t="shared" ca="1" si="85"/>
        <v>0.21605627044363568</v>
      </c>
      <c r="T446">
        <f t="shared" ca="1" si="86"/>
        <v>0.15547633695192042</v>
      </c>
      <c r="U446">
        <f t="shared" ca="1" si="87"/>
        <v>0.1547944657082343</v>
      </c>
      <c r="V446">
        <f t="shared" ca="1" si="88"/>
        <v>0.14805393793094207</v>
      </c>
      <c r="W446">
        <f t="shared" ca="1" si="89"/>
        <v>0.14346636023707143</v>
      </c>
      <c r="X446">
        <f t="shared" ca="1" si="90"/>
        <v>2.2439174538117352E-2</v>
      </c>
      <c r="Y446">
        <f t="shared" ca="1" si="91"/>
        <v>2.1926223226934959E-2</v>
      </c>
      <c r="Z446">
        <f t="shared" ca="1" si="92"/>
        <v>2.0767232707287246E-2</v>
      </c>
      <c r="AA446">
        <f t="shared" ca="1" si="93"/>
        <v>2.0526448588680097E-2</v>
      </c>
      <c r="AB446">
        <f t="shared" ca="1" si="94"/>
        <v>1.3381198552018993E-4</v>
      </c>
      <c r="AC446">
        <f t="shared" ca="1" si="95"/>
        <v>0</v>
      </c>
      <c r="AD446">
        <f t="shared" ca="1" si="96"/>
        <v>1.3789162809797056E-6</v>
      </c>
      <c r="AE446">
        <f t="shared" ca="1" si="97"/>
        <v>1.6500782459086261E-6</v>
      </c>
      <c r="AF446">
        <f t="shared" ca="1" si="78"/>
        <v>0.23336729050767008</v>
      </c>
      <c r="AG446">
        <f t="shared" ca="1" si="79"/>
        <v>0.23418185008468329</v>
      </c>
      <c r="AH446">
        <f t="shared" ca="1" si="80"/>
        <v>0.22535662740236262</v>
      </c>
      <c r="AI446">
        <f t="shared" ca="1" si="81"/>
        <v>0.21605627044363568</v>
      </c>
    </row>
    <row r="447" spans="2:35" x14ac:dyDescent="0.15">
      <c r="B447">
        <v>125.563</v>
      </c>
      <c r="C447">
        <v>10</v>
      </c>
      <c r="D447" s="18">
        <v>6.293E-2</v>
      </c>
      <c r="E447" s="18">
        <v>-3.4119999999999998E-2</v>
      </c>
      <c r="F447" s="18">
        <v>3.9910000000000001</v>
      </c>
      <c r="G447" s="18">
        <v>0.105</v>
      </c>
      <c r="H447" s="18">
        <v>-9.4089999999999993E-2</v>
      </c>
      <c r="I447" s="18">
        <v>2.6509999999999998</v>
      </c>
      <c r="J447" s="18">
        <v>0.20610000000000001</v>
      </c>
      <c r="K447" s="18">
        <v>0.16</v>
      </c>
      <c r="L447" s="18">
        <v>4.3330000000000002</v>
      </c>
      <c r="M447" s="18">
        <v>0.29089999999999999</v>
      </c>
      <c r="O447" s="18">
        <f t="shared" si="77"/>
        <v>100000</v>
      </c>
      <c r="P447">
        <f t="shared" ca="1" si="82"/>
        <v>0.23336729050767008</v>
      </c>
      <c r="Q447">
        <f t="shared" ca="1" si="83"/>
        <v>0.23418185008468329</v>
      </c>
      <c r="R447">
        <f t="shared" ca="1" si="84"/>
        <v>0.22535662740236262</v>
      </c>
      <c r="S447">
        <f t="shared" ca="1" si="85"/>
        <v>0.21605627044363568</v>
      </c>
      <c r="T447">
        <f t="shared" ca="1" si="86"/>
        <v>0.15547633695192042</v>
      </c>
      <c r="U447">
        <f t="shared" ca="1" si="87"/>
        <v>0.1547944657082343</v>
      </c>
      <c r="V447">
        <f t="shared" ca="1" si="88"/>
        <v>0.14805393793094207</v>
      </c>
      <c r="W447">
        <f t="shared" ca="1" si="89"/>
        <v>0.14346636023707143</v>
      </c>
      <c r="X447">
        <f t="shared" ca="1" si="90"/>
        <v>2.2439174538117352E-2</v>
      </c>
      <c r="Y447">
        <f t="shared" ca="1" si="91"/>
        <v>2.1926223226934959E-2</v>
      </c>
      <c r="Z447">
        <f t="shared" ca="1" si="92"/>
        <v>2.0767232707287246E-2</v>
      </c>
      <c r="AA447">
        <f t="shared" ca="1" si="93"/>
        <v>2.0526448588680097E-2</v>
      </c>
      <c r="AB447">
        <f t="shared" ca="1" si="94"/>
        <v>1.3381198552018993E-4</v>
      </c>
      <c r="AC447">
        <f t="shared" ca="1" si="95"/>
        <v>0</v>
      </c>
      <c r="AD447">
        <f t="shared" ca="1" si="96"/>
        <v>1.3789162809797056E-6</v>
      </c>
      <c r="AE447">
        <f t="shared" ca="1" si="97"/>
        <v>1.6500782459086261E-6</v>
      </c>
      <c r="AF447">
        <f t="shared" ca="1" si="78"/>
        <v>0.23336729050767008</v>
      </c>
      <c r="AG447">
        <f t="shared" ca="1" si="79"/>
        <v>0.23418185008468329</v>
      </c>
      <c r="AH447">
        <f t="shared" ca="1" si="80"/>
        <v>0.22535662740236262</v>
      </c>
      <c r="AI447">
        <f t="shared" ca="1" si="81"/>
        <v>0.21605627044363568</v>
      </c>
    </row>
    <row r="448" spans="2:35" x14ac:dyDescent="0.15">
      <c r="B448">
        <v>125.563</v>
      </c>
      <c r="C448">
        <v>15</v>
      </c>
      <c r="D448" s="18">
        <v>5.0930000000000003E-2</v>
      </c>
      <c r="E448" s="18">
        <v>-9.4539999999999999E-2</v>
      </c>
      <c r="F448" s="18">
        <v>2.6219999999999999</v>
      </c>
      <c r="G448" s="18">
        <v>0.1721</v>
      </c>
      <c r="H448" s="18">
        <v>5.969E-2</v>
      </c>
      <c r="I448" s="18">
        <v>3.8879999999999999</v>
      </c>
      <c r="J448" s="18">
        <v>1.139</v>
      </c>
      <c r="K448" s="18">
        <v>9.1219999999999996E-2</v>
      </c>
      <c r="L448" s="18">
        <v>4.5549999999999997</v>
      </c>
      <c r="M448" s="18">
        <v>0.1837</v>
      </c>
      <c r="O448" s="18">
        <f>O751</f>
        <v>11535</v>
      </c>
      <c r="P448">
        <f t="shared" ca="1" si="82"/>
        <v>0.3322252880098111</v>
      </c>
      <c r="Q448">
        <f t="shared" ca="1" si="83"/>
        <v>0.33270316891432061</v>
      </c>
      <c r="R448">
        <f ca="1">IF(P$1&lt;=$P$6,$R162+$V162*ABS(P$1)^$Z162, IF(P$1&lt;=$P$7, ($R162+$V162*ABS($P$6)^$Z162)*(1-Q$1)+($AD162+$AH162*$P$7^$AL162)*Q$1,IF(P$1&lt;=$AP162, $AD162+$AH162*P$1^$AL162, ($AD162+$AH162*$AP162^$AL162)*(1-(P$1-$AP162)/(1-$AP162))+$AT162*(P$1-$AP162)/(1-$AP162))))</f>
        <v>0.33774475989349245</v>
      </c>
      <c r="S448">
        <f ca="1">IF(P$1&lt;=$P$6,$S162+$W162*ABS(P$1)^$AA162, IF(P$1&lt;=$P$7, ($S162+$W162*ABS($P$6)^$AA162)*(1-Q$1)+($AE162+$AI162*$P$7^$AM162)*Q$1,IF(P$1&lt;=$AQ162, $AE162+$AI162*P$1^$AM162, ($AE162+$AI162*$AQ162^$AM162)*(1-(P$1-$AQ162)/(1-$AQ162))+$AU162*(P$1-$AQ162)/(1-$AQ162))))</f>
        <v>0.33872986042729558</v>
      </c>
      <c r="T448">
        <f t="shared" ca="1" si="86"/>
        <v>0.17049927139983459</v>
      </c>
      <c r="U448">
        <f t="shared" ca="1" si="87"/>
        <v>0.17179904885935662</v>
      </c>
      <c r="V448">
        <f ca="1">IF(T$1&lt;=$P$6,$R162+$V162*ABS(T$1)^$Z162, IF(T$1&lt;=$P$7, ($R162+$V162*ABS($P$6)^$Z162)*(1-U$1)+($AD162+$AH162*$P$7^$AL162)*U$1,IF(T$1&lt;=$AP162, $AD162+$AH162*T$1^$AL162, ($AD162+$AH162*$AP162^$AL162)*(1-(T$1-$AP162)/(1-$AP162))+$AT162*(T$1-$AP162)/(1-$AP162))))</f>
        <v>0.17126153820639076</v>
      </c>
      <c r="W448">
        <f ca="1">IF(T$1&lt;=$P$6,$S162+$W162*ABS(T$1)^$AA162, IF(T$1&lt;=$P$7, ($S162+$W162*ABS($P$6)^$AA162)*(1-U$1)+($AE162+$AI162*$P$7^$AM162)*U$1,IF(T$1&lt;=$AQ162, $AE162+$AI162*T$1^$AM162, ($AE162+$AI162*$AQ162^$AM162)*(1-(T$1-$AQ162)/(1-$AQ162))+$AU162*(T$1-$AQ162)/(1-$AQ162))))</f>
        <v>0.16955053608346018</v>
      </c>
      <c r="X448">
        <f t="shared" ca="1" si="90"/>
        <v>9.4169102164861976E-3</v>
      </c>
      <c r="Y448">
        <f t="shared" ca="1" si="91"/>
        <v>9.5604250481709386E-3</v>
      </c>
      <c r="Z448">
        <f ca="1">IF(X$1&lt;=$P$6,$R162+$V162*ABS(X$1)^$Z162, IF(X$1&lt;=$P$7, ($R162+$V162*ABS($P$6)^$Z162)*(1-Y$1)+($AD162+$AH162*$P$7^$AL162)*Y$1,IF(X$1&lt;=$AP162, $AD162+$AH162*X$1^$AL162, ($AD162+$AH162*$AP162^$AL162)*(1-(X$1-$AP162)/(1-$AP162))+$AT162*(X$1-$AP162)/(1-$AP162))))</f>
        <v>8.9726947871215847E-3</v>
      </c>
      <c r="AA448">
        <f ca="1">IF(X$1&lt;=$P$6,$S162+$W162*ABS(X$1)^$AA162, IF(X$1&lt;=$P$7, ($S162+$W162*ABS($P$6)^$AA162)*(1-Y$1)+($AE162+$AI162*$P$7^$AM162)*Y$1,IF(X$1&lt;=$AQ162, $AE162+$AI162*X$1^$AM162, ($AE162+$AI162*$AQ162^$AM162)*(1-(X$1-$AQ162)/(1-$AQ162))+$AU162*(X$1-$AQ162)/(1-$AQ162))))</f>
        <v>8.5085965092354995E-3</v>
      </c>
      <c r="AB448">
        <f t="shared" ca="1" si="94"/>
        <v>2.4181616446229855E-4</v>
      </c>
      <c r="AC448">
        <f t="shared" ca="1" si="95"/>
        <v>0</v>
      </c>
      <c r="AD448">
        <f ca="1">IF(AB$1&lt;=$P$6,$R162+$V162*ABS(AB$1)^$Z162, IF(AB$1&lt;=$P$7, ($R162+$V162*ABS($P$6)^$Z162)*(1-AC$1)+($AD162+$AH162*$P$7^$AL162)*AC$1,IF(AB$1&lt;=$AP162, $AD162+$AH162*AB$1^$AL162, ($AD162+$AH162*$AP162^$AL162)*(1-(AB$1-$AP162)/(1-$AP162))+$AT162*(AB$1-$AP162)/(1-$AP162))))</f>
        <v>1.0432530621697945E-6</v>
      </c>
      <c r="AE448">
        <f ca="1">IF(AB$1&lt;=$P$6,$S162+$W162*ABS(AB$1)^$AA162, IF(AB$1&lt;=$P$7, ($S162+$W162*ABS($P$6)^$AA162)*(1-AC$1)+($AE162+$AI162*$P$7^$AM162)*AC$1,IF(AB$1&lt;=$AQ162, $AE162+$AI162*AB$1^$AM162, ($AE162+$AI162*$AQ162^$AM162)*(1-(AB$1-$AQ162)/(1-$AQ162))+$AU162*(AB$1-$AQ162)/(1-$AQ162))))</f>
        <v>9.3242244186666004E-6</v>
      </c>
      <c r="AF448">
        <f t="shared" ca="1" si="78"/>
        <v>0.3322252880098111</v>
      </c>
      <c r="AG448">
        <f t="shared" ca="1" si="79"/>
        <v>0.33270316891432061</v>
      </c>
      <c r="AH448">
        <f ca="1">IF(AF$1&lt;=$P$6,$R162+$V162*ABS(AF$1)^$Z162, IF(AF$1&lt;=$P$7, ($R162+$V162*ABS($P$6)^$Z162)*(1-AG$1)+($AD162+$AH162*$P$7^$AL162)*AG$1,IF(AF$1&lt;=$AP162, $AD162+$AH162*AF$1^$AL162, ($AD162+$AH162*$AP162^$AL162)*(1-(AF$1-$AP162)/(1-$AP162))+$AT162*(AF$1-$AP162)/(1-$AP162))))</f>
        <v>0.33774475989349245</v>
      </c>
      <c r="AI448">
        <f ca="1">IF(AF$1&lt;=$P$6,$S162+$W162*ABS(AF$1)^$AA162, IF(AF$1&lt;=$P$7, ($S162+$W162*ABS($P$6)^$AA162)*(1-AG$1)+($AE162+$AI162*$P$7^$AM162)*AG$1,IF(AF$1&lt;=$AQ162, $AE162+$AI162*AF$1^$AM162, ($AE162+$AI162*$AQ162^$AM162)*(1-(AF$1-$AQ162)/(1-$AQ162))+$AU162*(AF$1-$AQ162)/(1-$AQ162))))</f>
        <v>0.33872986042729558</v>
      </c>
    </row>
    <row r="449" spans="2:35" x14ac:dyDescent="0.15">
      <c r="B449">
        <v>125.563</v>
      </c>
      <c r="C449">
        <v>20</v>
      </c>
      <c r="D449" s="18">
        <v>-7.3810000000000001E-2</v>
      </c>
      <c r="E449" s="18">
        <v>-0.57569999999999999</v>
      </c>
      <c r="F449" s="18">
        <v>2.5950000000000002</v>
      </c>
      <c r="G449" s="18">
        <v>0.52170000000000005</v>
      </c>
      <c r="H449" s="18">
        <v>1.0649999999999999</v>
      </c>
      <c r="I449" s="18">
        <v>3.2549999999999999</v>
      </c>
      <c r="J449" s="18">
        <v>1.1830000000000001</v>
      </c>
      <c r="K449" s="18">
        <v>-0.1454</v>
      </c>
      <c r="L449" s="18">
        <v>3.8119999999999998</v>
      </c>
      <c r="M449" s="18">
        <v>0.27360000000000001</v>
      </c>
      <c r="O449" s="18"/>
      <c r="T449" s="18"/>
      <c r="U449" s="18"/>
      <c r="V449" s="18"/>
      <c r="W449" s="18"/>
      <c r="X449" s="18"/>
      <c r="Y449" s="18"/>
      <c r="Z449" s="18"/>
      <c r="AA449" s="18"/>
      <c r="AB449" s="18"/>
      <c r="AC449" s="18"/>
      <c r="AD449" s="18"/>
      <c r="AE449" s="18"/>
      <c r="AF449" s="18"/>
      <c r="AG449" s="18"/>
      <c r="AH449" s="18"/>
      <c r="AI449" s="18"/>
    </row>
    <row r="450" spans="2:35" x14ac:dyDescent="0.15">
      <c r="B450">
        <v>171.16300000000001</v>
      </c>
      <c r="C450">
        <v>1</v>
      </c>
      <c r="D450" s="18">
        <v>2.3369999999999998E-2</v>
      </c>
      <c r="E450" s="18">
        <v>0.10290000000000001</v>
      </c>
      <c r="F450" s="18">
        <v>1.909</v>
      </c>
      <c r="G450" s="18">
        <v>1.397</v>
      </c>
      <c r="H450" s="18">
        <v>-0.1202</v>
      </c>
      <c r="I450" s="18">
        <v>2.387</v>
      </c>
      <c r="J450" s="18">
        <v>0.22439999999999999</v>
      </c>
      <c r="K450" s="18">
        <v>4.827E-2</v>
      </c>
      <c r="L450" s="18">
        <v>4.3</v>
      </c>
      <c r="M450" s="18">
        <v>0.121</v>
      </c>
      <c r="O450" s="18"/>
    </row>
    <row r="451" spans="2:35" x14ac:dyDescent="0.15">
      <c r="B451">
        <v>171.16300000000001</v>
      </c>
      <c r="C451">
        <v>3</v>
      </c>
      <c r="D451" s="18">
        <v>6.6500000000000004E-2</v>
      </c>
      <c r="E451" s="18">
        <v>2.4230000000000002E-2</v>
      </c>
      <c r="F451" s="18">
        <v>2.9239999999999999</v>
      </c>
      <c r="G451" s="18">
        <v>0.32140000000000002</v>
      </c>
      <c r="H451" s="18">
        <v>-0.1081</v>
      </c>
      <c r="I451" s="18">
        <v>2.4689999999999999</v>
      </c>
      <c r="J451" s="18">
        <v>0.24410000000000001</v>
      </c>
      <c r="K451" s="18">
        <v>6.2230000000000001E-2</v>
      </c>
      <c r="L451" s="18">
        <v>4.2969999999999997</v>
      </c>
      <c r="M451" s="18">
        <v>0.1275</v>
      </c>
      <c r="O451" s="18"/>
      <c r="P451" s="18"/>
      <c r="Q451" s="18"/>
      <c r="R451" s="18"/>
      <c r="S451" s="18"/>
      <c r="T451" s="18"/>
      <c r="U451" s="18"/>
      <c r="W451" s="18"/>
      <c r="X451" s="18"/>
      <c r="Y451" s="18"/>
      <c r="Z451" s="18"/>
      <c r="AA451" s="18"/>
      <c r="AB451" s="18"/>
      <c r="AC451" s="18"/>
      <c r="AD451" s="18"/>
      <c r="AE451" s="18"/>
      <c r="AF451" s="18"/>
      <c r="AG451" s="18"/>
      <c r="AH451" s="18"/>
      <c r="AI451" s="18"/>
    </row>
    <row r="452" spans="2:35" x14ac:dyDescent="0.15">
      <c r="B452">
        <v>171.16300000000001</v>
      </c>
      <c r="C452">
        <v>5</v>
      </c>
      <c r="D452" s="18">
        <v>0.1085</v>
      </c>
      <c r="E452" s="18">
        <v>4.4310000000000002E-2</v>
      </c>
      <c r="F452" s="18">
        <v>1.5049999999999999</v>
      </c>
      <c r="G452" s="18">
        <v>0.12189999999999999</v>
      </c>
      <c r="H452" s="18">
        <v>-0.40889999999999999</v>
      </c>
      <c r="I452" s="18">
        <v>2.7789999999999999</v>
      </c>
      <c r="J452" s="18">
        <v>0.85209999999999997</v>
      </c>
      <c r="K452" s="18">
        <v>0.37009999999999998</v>
      </c>
      <c r="L452" s="18">
        <v>4.1130000000000004</v>
      </c>
      <c r="M452" s="18">
        <v>0.68989999999999996</v>
      </c>
      <c r="O452" s="18"/>
      <c r="P452" s="18"/>
      <c r="Q452" s="18"/>
      <c r="R452" s="18"/>
      <c r="S452" s="18"/>
      <c r="T452" s="18"/>
      <c r="U452" s="18"/>
      <c r="W452" s="18"/>
      <c r="X452" s="18"/>
      <c r="Y452" s="18"/>
      <c r="Z452" s="18"/>
      <c r="AA452" s="18"/>
      <c r="AB452" s="18"/>
      <c r="AC452" s="18"/>
      <c r="AD452" s="18"/>
      <c r="AE452" s="18"/>
      <c r="AF452" s="18"/>
      <c r="AG452" s="18"/>
      <c r="AH452" s="18"/>
      <c r="AI452" s="18"/>
    </row>
    <row r="453" spans="2:35" x14ac:dyDescent="0.15">
      <c r="B453">
        <v>171.16300000000001</v>
      </c>
      <c r="C453">
        <v>7</v>
      </c>
      <c r="D453" s="18">
        <v>7.1389999999999995E-2</v>
      </c>
      <c r="E453" s="18">
        <v>0.1875</v>
      </c>
      <c r="F453" s="18">
        <v>3.214</v>
      </c>
      <c r="G453" s="18">
        <v>0.18859999999999999</v>
      </c>
      <c r="H453" s="18">
        <v>-0.39950000000000002</v>
      </c>
      <c r="I453" s="18">
        <v>3.2149999999999999</v>
      </c>
      <c r="J453" s="18">
        <v>0.42599999999999999</v>
      </c>
      <c r="K453" s="18">
        <v>0.1976</v>
      </c>
      <c r="L453" s="18">
        <v>4.1079999999999997</v>
      </c>
      <c r="M453" s="18">
        <v>0.30959999999999999</v>
      </c>
      <c r="O453" s="18"/>
      <c r="P453" s="18"/>
      <c r="Q453" s="18"/>
      <c r="R453" s="18"/>
      <c r="S453" s="18"/>
      <c r="T453" s="18"/>
      <c r="U453" s="18"/>
      <c r="W453" s="18"/>
      <c r="X453" s="18"/>
      <c r="Y453" s="18"/>
      <c r="Z453" s="18"/>
      <c r="AA453" s="18"/>
      <c r="AB453" s="18"/>
      <c r="AC453" s="18"/>
      <c r="AD453" s="18"/>
      <c r="AE453" s="18"/>
      <c r="AF453" s="18"/>
      <c r="AG453" s="18"/>
      <c r="AH453" s="18"/>
      <c r="AI453" s="18"/>
    </row>
    <row r="454" spans="2:35" x14ac:dyDescent="0.15">
      <c r="B454">
        <v>171.16300000000001</v>
      </c>
      <c r="C454">
        <v>10</v>
      </c>
      <c r="D454" s="18">
        <v>3.3029999999999997E-2</v>
      </c>
      <c r="E454" s="18">
        <v>0.111</v>
      </c>
      <c r="F454" s="18">
        <v>3.4820000000000002</v>
      </c>
      <c r="G454" s="18">
        <v>2.21</v>
      </c>
      <c r="H454" s="18">
        <v>-0.1082</v>
      </c>
      <c r="I454" s="18">
        <v>2.419</v>
      </c>
      <c r="J454" s="18">
        <v>0.22869999999999999</v>
      </c>
      <c r="K454" s="18">
        <v>4.6539999999999998E-2</v>
      </c>
      <c r="L454" s="18">
        <v>4.2779999999999996</v>
      </c>
      <c r="M454" s="18">
        <v>0.10349999999999999</v>
      </c>
      <c r="O454" s="18"/>
      <c r="P454" s="18"/>
      <c r="Q454" s="18"/>
      <c r="R454" s="18"/>
      <c r="S454" s="18"/>
      <c r="T454" s="18"/>
      <c r="U454" s="18"/>
      <c r="W454" s="18"/>
      <c r="X454" s="18"/>
      <c r="Y454" s="18"/>
      <c r="Z454" s="18"/>
      <c r="AA454" s="18"/>
      <c r="AB454" s="18"/>
      <c r="AC454" s="18"/>
      <c r="AD454" s="18"/>
      <c r="AE454" s="18"/>
      <c r="AF454" s="18"/>
      <c r="AG454" s="18"/>
      <c r="AH454" s="18"/>
      <c r="AI454" s="18"/>
    </row>
    <row r="455" spans="2:35" x14ac:dyDescent="0.15">
      <c r="B455">
        <v>171.16300000000001</v>
      </c>
      <c r="C455">
        <v>15</v>
      </c>
      <c r="D455" s="18">
        <v>5.901E-2</v>
      </c>
      <c r="E455" s="18">
        <v>-7.374E-2</v>
      </c>
      <c r="F455" s="18">
        <v>2.4780000000000002</v>
      </c>
      <c r="G455" s="18">
        <v>0.1633</v>
      </c>
      <c r="H455" s="18">
        <v>-4.9579999999999997E-3</v>
      </c>
      <c r="I455" s="18">
        <v>2.9390000000000001</v>
      </c>
      <c r="J455" s="18">
        <v>4.7890000000000002E-2</v>
      </c>
      <c r="K455" s="18">
        <v>6.9010000000000002E-2</v>
      </c>
      <c r="L455" s="18">
        <v>4.3019999999999996</v>
      </c>
      <c r="M455" s="18">
        <v>0.14979999999999999</v>
      </c>
      <c r="O455" s="18"/>
      <c r="P455" s="18"/>
      <c r="Q455" s="18"/>
      <c r="R455" s="18"/>
      <c r="S455" s="18"/>
      <c r="T455" s="18"/>
      <c r="U455" s="18"/>
      <c r="W455" s="18"/>
      <c r="X455" s="18"/>
      <c r="Y455" s="18"/>
      <c r="Z455" s="18"/>
      <c r="AA455" s="18"/>
      <c r="AB455" s="18"/>
      <c r="AC455" s="18"/>
      <c r="AD455" s="18"/>
      <c r="AE455" s="18"/>
      <c r="AF455" s="18"/>
      <c r="AG455" s="18"/>
      <c r="AH455" s="18"/>
      <c r="AI455" s="18"/>
    </row>
    <row r="456" spans="2:35" x14ac:dyDescent="0.15">
      <c r="B456">
        <v>171.16300000000001</v>
      </c>
      <c r="C456">
        <v>20</v>
      </c>
      <c r="D456" s="18">
        <v>5.3560000000000003E-2</v>
      </c>
      <c r="E456" s="18">
        <v>4.9439999999999998E-2</v>
      </c>
      <c r="F456" s="18">
        <v>4.2080000000000002</v>
      </c>
      <c r="G456" s="18">
        <v>0.12959999999999999</v>
      </c>
      <c r="H456" s="18">
        <v>-8.1119999999999998E-2</v>
      </c>
      <c r="I456" s="18">
        <v>2.5880000000000001</v>
      </c>
      <c r="J456" s="18">
        <v>0.1762</v>
      </c>
      <c r="K456" s="18">
        <v>1.678E-2</v>
      </c>
      <c r="L456" s="18">
        <v>3.57</v>
      </c>
      <c r="M456" s="18">
        <v>7.0860000000000006E-2</v>
      </c>
      <c r="O456" s="18"/>
      <c r="P456" s="18"/>
      <c r="Q456" s="18"/>
      <c r="R456" s="18"/>
      <c r="S456" s="18"/>
      <c r="T456" s="18"/>
      <c r="U456" s="18"/>
      <c r="W456" s="18"/>
      <c r="X456" s="18"/>
      <c r="Y456" s="18"/>
      <c r="Z456" s="18"/>
      <c r="AA456" s="18"/>
      <c r="AB456" s="18"/>
      <c r="AC456" s="18"/>
      <c r="AD456" s="18"/>
      <c r="AE456" s="18"/>
      <c r="AF456" s="18"/>
      <c r="AG456" s="18"/>
      <c r="AH456" s="18"/>
      <c r="AI456" s="18"/>
    </row>
    <row r="457" spans="2:35" x14ac:dyDescent="0.15">
      <c r="B457">
        <v>233.56299999999999</v>
      </c>
      <c r="C457">
        <v>1</v>
      </c>
      <c r="D457" s="18">
        <v>6.6689999999999999E-2</v>
      </c>
      <c r="E457" s="18">
        <v>8.5029999999999994E-2</v>
      </c>
      <c r="F457" s="18">
        <v>3.0790000000000002</v>
      </c>
      <c r="G457" s="18">
        <v>0.248</v>
      </c>
      <c r="H457" s="18">
        <v>-0.22770000000000001</v>
      </c>
      <c r="I457" s="18">
        <v>2.9710000000000001</v>
      </c>
      <c r="J457" s="18">
        <v>0.5383</v>
      </c>
      <c r="K457" s="18">
        <v>0.17630000000000001</v>
      </c>
      <c r="L457" s="18">
        <v>4.415</v>
      </c>
      <c r="M457" s="18">
        <v>0.28079999999999999</v>
      </c>
      <c r="O457" s="18"/>
      <c r="P457" s="18"/>
      <c r="Q457" s="18"/>
      <c r="R457" s="18"/>
      <c r="S457" s="18"/>
      <c r="T457" s="18"/>
      <c r="U457" s="18"/>
      <c r="W457" s="18"/>
      <c r="X457" s="18"/>
      <c r="Y457" s="18"/>
      <c r="Z457" s="18"/>
      <c r="AA457" s="18"/>
      <c r="AB457" s="18"/>
      <c r="AC457" s="18"/>
      <c r="AD457" s="18"/>
      <c r="AE457" s="18"/>
      <c r="AF457" s="18"/>
      <c r="AG457" s="18"/>
      <c r="AH457" s="18"/>
      <c r="AI457" s="18"/>
    </row>
    <row r="458" spans="2:35" x14ac:dyDescent="0.15">
      <c r="B458">
        <v>233.56299999999999</v>
      </c>
      <c r="C458">
        <v>3</v>
      </c>
      <c r="D458" s="18">
        <v>6.3240000000000005E-2</v>
      </c>
      <c r="E458" s="18">
        <v>4.5879999999999997E-2</v>
      </c>
      <c r="F458" s="18">
        <v>3.0059999999999998</v>
      </c>
      <c r="G458" s="18">
        <v>0.2863</v>
      </c>
      <c r="H458" s="18">
        <v>-0.13539999999999999</v>
      </c>
      <c r="I458" s="18">
        <v>2.5539999999999998</v>
      </c>
      <c r="J458" s="18">
        <v>0.4002</v>
      </c>
      <c r="K458" s="18">
        <v>0.1249</v>
      </c>
      <c r="L458" s="18">
        <v>4.5129999999999999</v>
      </c>
      <c r="M458" s="18">
        <v>0.21970000000000001</v>
      </c>
      <c r="O458" s="18"/>
      <c r="P458" s="18"/>
      <c r="Q458" s="18"/>
      <c r="R458" s="18"/>
      <c r="S458" s="18"/>
      <c r="T458" s="18"/>
      <c r="U458" s="18"/>
      <c r="W458" s="18"/>
      <c r="X458" s="18"/>
      <c r="Y458" s="18"/>
      <c r="Z458" s="18"/>
      <c r="AA458" s="18"/>
      <c r="AB458" s="18"/>
      <c r="AC458" s="18"/>
      <c r="AD458" s="18"/>
      <c r="AE458" s="18"/>
      <c r="AF458" s="18"/>
      <c r="AG458" s="18"/>
      <c r="AH458" s="18"/>
      <c r="AI458" s="18"/>
    </row>
    <row r="459" spans="2:35" x14ac:dyDescent="0.15">
      <c r="B459">
        <v>233.56299999999999</v>
      </c>
      <c r="C459">
        <v>5</v>
      </c>
      <c r="D459" s="18">
        <v>6.0900000000000003E-2</v>
      </c>
      <c r="E459" s="18">
        <v>6.046E-2</v>
      </c>
      <c r="F459" s="18">
        <v>3.0979999999999999</v>
      </c>
      <c r="G459" s="18">
        <v>0.2167</v>
      </c>
      <c r="H459" s="18">
        <v>-0.16930000000000001</v>
      </c>
      <c r="I459" s="18">
        <v>2.8170000000000002</v>
      </c>
      <c r="J459" s="18">
        <v>0.43590000000000001</v>
      </c>
      <c r="K459" s="18">
        <v>0.15429999999999999</v>
      </c>
      <c r="L459" s="18">
        <v>4.468</v>
      </c>
      <c r="M459" s="18">
        <v>0.28949999999999998</v>
      </c>
      <c r="O459" s="18"/>
      <c r="P459" s="18"/>
      <c r="Q459" s="18"/>
      <c r="R459" s="18"/>
      <c r="S459" s="18"/>
      <c r="T459" s="18"/>
      <c r="U459" s="18"/>
      <c r="W459" s="18"/>
      <c r="X459" s="18"/>
      <c r="Y459" s="18"/>
      <c r="Z459" s="18"/>
      <c r="AA459" s="18"/>
      <c r="AB459" s="18"/>
      <c r="AC459" s="18"/>
      <c r="AD459" s="18"/>
      <c r="AE459" s="18"/>
      <c r="AF459" s="18"/>
      <c r="AG459" s="18"/>
      <c r="AH459" s="18"/>
      <c r="AI459" s="18"/>
    </row>
    <row r="460" spans="2:35" x14ac:dyDescent="0.15">
      <c r="B460">
        <v>233.56299999999999</v>
      </c>
      <c r="C460">
        <v>7</v>
      </c>
      <c r="D460" s="18">
        <v>4.9390000000000003E-2</v>
      </c>
      <c r="E460" s="18">
        <v>-5.7140000000000003E-2</v>
      </c>
      <c r="F460" s="18">
        <v>2.3420000000000001</v>
      </c>
      <c r="G460" s="18">
        <v>0.1865</v>
      </c>
      <c r="H460" s="18">
        <v>-0.2601</v>
      </c>
      <c r="I460" s="18">
        <v>3.5489999999999999</v>
      </c>
      <c r="J460" s="18">
        <v>0.55600000000000005</v>
      </c>
      <c r="K460" s="18">
        <v>0.50860000000000005</v>
      </c>
      <c r="L460" s="18">
        <v>4.4630000000000001</v>
      </c>
      <c r="M460" s="18">
        <v>0.74319999999999997</v>
      </c>
      <c r="O460" s="18"/>
      <c r="P460" s="18"/>
      <c r="Q460" s="18"/>
      <c r="R460" s="18"/>
      <c r="S460" s="18"/>
      <c r="T460" s="18"/>
      <c r="U460" s="18"/>
      <c r="W460" s="18"/>
      <c r="X460" s="18"/>
      <c r="Y460" s="18"/>
      <c r="Z460" s="18"/>
      <c r="AA460" s="18"/>
      <c r="AB460" s="18"/>
      <c r="AC460" s="18"/>
      <c r="AD460" s="18"/>
      <c r="AE460" s="18"/>
      <c r="AF460" s="18"/>
      <c r="AG460" s="18"/>
      <c r="AH460" s="18"/>
      <c r="AI460" s="18"/>
    </row>
    <row r="461" spans="2:35" x14ac:dyDescent="0.15">
      <c r="B461">
        <v>233.56299999999999</v>
      </c>
      <c r="C461">
        <v>10</v>
      </c>
      <c r="D461" s="18">
        <v>5.6059999999999999E-2</v>
      </c>
      <c r="E461" s="18">
        <v>-3.015E-2</v>
      </c>
      <c r="F461" s="18">
        <v>2.528</v>
      </c>
      <c r="G461" s="18">
        <v>0.14419999999999999</v>
      </c>
      <c r="H461" s="18">
        <v>-5.117E-2</v>
      </c>
      <c r="I461" s="18">
        <v>2.161</v>
      </c>
      <c r="J461" s="18">
        <v>0.17380000000000001</v>
      </c>
      <c r="K461" s="18">
        <v>0.1229</v>
      </c>
      <c r="L461" s="18">
        <v>4.4969999999999999</v>
      </c>
      <c r="M461" s="18">
        <v>0.21510000000000001</v>
      </c>
      <c r="O461" s="18"/>
      <c r="P461" s="18"/>
      <c r="Q461" s="18"/>
      <c r="R461" s="18"/>
      <c r="S461" s="18"/>
      <c r="T461" s="18"/>
      <c r="U461" s="18"/>
      <c r="W461" s="18"/>
      <c r="X461" s="18"/>
      <c r="Y461" s="18"/>
      <c r="Z461" s="18"/>
      <c r="AA461" s="18"/>
      <c r="AB461" s="18"/>
      <c r="AC461" s="18"/>
      <c r="AD461" s="18"/>
      <c r="AE461" s="18"/>
      <c r="AF461" s="18"/>
      <c r="AG461" s="18"/>
      <c r="AH461" s="18"/>
      <c r="AI461" s="18"/>
    </row>
    <row r="462" spans="2:35" x14ac:dyDescent="0.15">
      <c r="B462">
        <v>233.56299999999999</v>
      </c>
      <c r="C462">
        <v>15</v>
      </c>
      <c r="D462" s="18">
        <v>4.9239999999999999E-2</v>
      </c>
      <c r="E462" s="18">
        <v>6.5850000000000006E-2</v>
      </c>
      <c r="F462" s="18">
        <v>3.0910000000000002</v>
      </c>
      <c r="G462" s="18">
        <v>0.19439999999999999</v>
      </c>
      <c r="H462" s="18">
        <v>-0.16320000000000001</v>
      </c>
      <c r="I462" s="18">
        <v>2.9279999999999999</v>
      </c>
      <c r="J462" s="18">
        <v>0.37909999999999999</v>
      </c>
      <c r="K462" s="18">
        <v>0.16159999999999999</v>
      </c>
      <c r="L462" s="18">
        <v>4.4980000000000002</v>
      </c>
      <c r="M462" s="18">
        <v>0.29239999999999999</v>
      </c>
      <c r="O462" s="18"/>
      <c r="P462" s="18"/>
      <c r="Q462" s="18"/>
      <c r="R462" s="18"/>
      <c r="S462" s="18"/>
      <c r="T462" s="18"/>
      <c r="U462" s="18"/>
      <c r="W462" s="18"/>
      <c r="X462" s="18"/>
      <c r="Y462" s="18"/>
      <c r="Z462" s="18"/>
      <c r="AA462" s="18"/>
      <c r="AB462" s="18"/>
      <c r="AC462" s="18"/>
      <c r="AD462" s="18"/>
      <c r="AE462" s="18"/>
      <c r="AF462" s="18"/>
      <c r="AG462" s="18"/>
      <c r="AH462" s="18"/>
      <c r="AI462" s="18"/>
    </row>
    <row r="463" spans="2:35" x14ac:dyDescent="0.15">
      <c r="B463">
        <v>233.56299999999999</v>
      </c>
      <c r="C463">
        <v>20</v>
      </c>
      <c r="D463" s="18">
        <v>4.8869999999999997E-2</v>
      </c>
      <c r="E463" s="18">
        <v>8.3860000000000004E-2</v>
      </c>
      <c r="F463" s="18">
        <v>3.1629999999999998</v>
      </c>
      <c r="G463" s="18">
        <v>0.1832</v>
      </c>
      <c r="H463" s="18">
        <v>-0.27800000000000002</v>
      </c>
      <c r="I463" s="18">
        <v>3.3250000000000002</v>
      </c>
      <c r="J463" s="18">
        <v>0.48060000000000003</v>
      </c>
      <c r="K463" s="18">
        <v>0.25090000000000001</v>
      </c>
      <c r="L463" s="18">
        <v>4.2889999999999997</v>
      </c>
      <c r="M463" s="18">
        <v>0.35039999999999999</v>
      </c>
      <c r="O463" s="18"/>
      <c r="P463" s="18"/>
      <c r="Q463" s="18"/>
      <c r="R463" s="18"/>
      <c r="S463" s="18"/>
      <c r="T463" s="18"/>
      <c r="U463" s="18"/>
      <c r="W463" s="18"/>
      <c r="X463" s="18"/>
      <c r="Y463" s="18"/>
      <c r="Z463" s="18"/>
      <c r="AA463" s="18"/>
      <c r="AB463" s="18"/>
      <c r="AC463" s="18"/>
      <c r="AD463" s="18"/>
      <c r="AE463" s="18"/>
      <c r="AF463" s="18"/>
      <c r="AG463" s="18"/>
      <c r="AH463" s="18"/>
      <c r="AI463" s="18"/>
    </row>
    <row r="464" spans="2:35" x14ac:dyDescent="0.15">
      <c r="B464">
        <v>364.96300000000002</v>
      </c>
      <c r="C464">
        <v>1</v>
      </c>
      <c r="D464" s="18">
        <v>3.474E-2</v>
      </c>
      <c r="E464" s="18">
        <v>-3.0859999999999999E-2</v>
      </c>
      <c r="F464" s="18">
        <v>2.105</v>
      </c>
      <c r="G464" s="18">
        <v>0.3044</v>
      </c>
      <c r="H464" s="18">
        <v>0.1295</v>
      </c>
      <c r="I464" s="18">
        <v>4.4480000000000004</v>
      </c>
      <c r="J464" s="18">
        <v>0.20749999999999999</v>
      </c>
      <c r="K464" s="18">
        <v>-0.11749999999999999</v>
      </c>
      <c r="L464" s="18">
        <v>4.3689999999999998</v>
      </c>
      <c r="M464" s="18">
        <v>0.67100000000000004</v>
      </c>
      <c r="O464" s="18"/>
      <c r="P464" s="18"/>
      <c r="Q464" s="18"/>
      <c r="R464" s="18"/>
      <c r="S464" s="18"/>
      <c r="T464" s="18"/>
      <c r="U464" s="18"/>
      <c r="W464" s="18"/>
      <c r="X464" s="18"/>
      <c r="Y464" s="18"/>
      <c r="Z464" s="18"/>
      <c r="AA464" s="18"/>
      <c r="AB464" s="18"/>
      <c r="AC464" s="18"/>
      <c r="AD464" s="18"/>
      <c r="AE464" s="18"/>
      <c r="AF464" s="18"/>
      <c r="AG464" s="18"/>
      <c r="AH464" s="18"/>
      <c r="AI464" s="18"/>
    </row>
    <row r="465" spans="2:35" x14ac:dyDescent="0.15">
      <c r="B465">
        <v>364.96300000000002</v>
      </c>
      <c r="C465">
        <v>3</v>
      </c>
      <c r="D465" s="18">
        <v>4.7969999999999999E-2</v>
      </c>
      <c r="E465" s="18">
        <v>-1.4630000000000001E-2</v>
      </c>
      <c r="F465" s="18">
        <v>2.2130000000000001</v>
      </c>
      <c r="G465" s="18">
        <v>0.14280000000000001</v>
      </c>
      <c r="H465" s="18">
        <v>-9.0079999999999993E-2</v>
      </c>
      <c r="I465" s="18">
        <v>3.1520000000000001</v>
      </c>
      <c r="J465" s="18">
        <v>1.2430000000000001</v>
      </c>
      <c r="K465" s="18">
        <v>8.4019999999999997E-2</v>
      </c>
      <c r="L465" s="18">
        <v>4.484</v>
      </c>
      <c r="M465" s="18">
        <v>0.12920000000000001</v>
      </c>
      <c r="O465" s="18"/>
      <c r="P465" s="18"/>
      <c r="Q465" s="18"/>
      <c r="R465" s="18"/>
      <c r="S465" s="18"/>
      <c r="T465" s="18"/>
      <c r="U465" s="18"/>
      <c r="W465" s="18"/>
      <c r="X465" s="18"/>
      <c r="Y465" s="18"/>
      <c r="Z465" s="18"/>
      <c r="AA465" s="18"/>
      <c r="AB465" s="18"/>
      <c r="AC465" s="18"/>
      <c r="AD465" s="18"/>
      <c r="AE465" s="18"/>
      <c r="AF465" s="18"/>
      <c r="AG465" s="18"/>
      <c r="AH465" s="18"/>
      <c r="AI465" s="18"/>
    </row>
    <row r="466" spans="2:35" x14ac:dyDescent="0.15">
      <c r="B466">
        <v>364.96300000000002</v>
      </c>
      <c r="C466">
        <v>5</v>
      </c>
      <c r="D466" s="18">
        <v>2.9680000000000002E-2</v>
      </c>
      <c r="E466" s="18">
        <v>-3.2009999999999997E-2</v>
      </c>
      <c r="F466" s="18">
        <v>2.1659999999999999</v>
      </c>
      <c r="G466" s="18">
        <v>0.22070000000000001</v>
      </c>
      <c r="H466" s="18">
        <v>-3.6170000000000001E-2</v>
      </c>
      <c r="I466" s="18">
        <v>3.51</v>
      </c>
      <c r="J466" s="18">
        <v>0.312</v>
      </c>
      <c r="K466" s="18">
        <v>8.5120000000000001E-2</v>
      </c>
      <c r="L466" s="18">
        <v>4.4400000000000004</v>
      </c>
      <c r="M466" s="18">
        <v>0.1794</v>
      </c>
      <c r="O466" s="18"/>
      <c r="P466" s="18"/>
      <c r="Q466" s="18"/>
      <c r="R466" s="18"/>
      <c r="S466" s="18"/>
      <c r="T466" s="18"/>
      <c r="U466" s="18"/>
      <c r="W466" s="18"/>
      <c r="X466" s="18"/>
      <c r="Y466" s="18"/>
      <c r="Z466" s="18"/>
      <c r="AA466" s="18"/>
      <c r="AB466" s="18"/>
      <c r="AC466" s="18"/>
      <c r="AD466" s="18"/>
      <c r="AE466" s="18"/>
      <c r="AF466" s="18"/>
      <c r="AG466" s="18"/>
      <c r="AH466" s="18"/>
      <c r="AI466" s="18"/>
    </row>
    <row r="467" spans="2:35" x14ac:dyDescent="0.15">
      <c r="B467">
        <v>364.96300000000002</v>
      </c>
      <c r="C467">
        <v>7</v>
      </c>
      <c r="D467" s="18">
        <v>3.1800000000000002E-2</v>
      </c>
      <c r="E467" s="18">
        <v>-3.943E-2</v>
      </c>
      <c r="F467" s="18">
        <v>3.8380000000000001</v>
      </c>
      <c r="G467" s="18">
        <v>0.22090000000000001</v>
      </c>
      <c r="H467" s="18">
        <v>-5.3510000000000002E-2</v>
      </c>
      <c r="I467" s="18">
        <v>2.4510000000000001</v>
      </c>
      <c r="J467" s="18">
        <v>0.49209999999999998</v>
      </c>
      <c r="K467" s="18">
        <v>0.12659999999999999</v>
      </c>
      <c r="L467" s="18">
        <v>4.4539999999999997</v>
      </c>
      <c r="M467" s="18">
        <v>0.27810000000000001</v>
      </c>
      <c r="O467" s="18"/>
      <c r="P467" s="18"/>
      <c r="Q467" s="18"/>
      <c r="R467" s="18"/>
      <c r="S467" s="18"/>
      <c r="T467" s="18"/>
      <c r="U467" s="18"/>
      <c r="W467" s="18"/>
      <c r="X467" s="18"/>
      <c r="Y467" s="18"/>
      <c r="Z467" s="18"/>
      <c r="AA467" s="18"/>
      <c r="AB467" s="18"/>
      <c r="AC467" s="18"/>
      <c r="AD467" s="18"/>
      <c r="AE467" s="18"/>
      <c r="AF467" s="18"/>
      <c r="AG467" s="18"/>
      <c r="AH467" s="18"/>
      <c r="AI467" s="18"/>
    </row>
    <row r="468" spans="2:35" x14ac:dyDescent="0.15">
      <c r="B468">
        <v>364.96300000000002</v>
      </c>
      <c r="C468">
        <v>10</v>
      </c>
      <c r="D468" s="18">
        <v>2.589E-2</v>
      </c>
      <c r="E468" s="18">
        <v>-4.7140000000000001E-2</v>
      </c>
      <c r="F468" s="18">
        <v>3.004</v>
      </c>
      <c r="G468" s="18">
        <v>0.44869999999999999</v>
      </c>
      <c r="H468" s="18">
        <v>-1.074E-2</v>
      </c>
      <c r="I468" s="18">
        <v>2.069</v>
      </c>
      <c r="J468" s="18">
        <v>7.6969999999999997E-2</v>
      </c>
      <c r="K468" s="18">
        <v>8.2470000000000002E-2</v>
      </c>
      <c r="L468" s="18">
        <v>4.508</v>
      </c>
      <c r="M468" s="18">
        <v>0.17069999999999999</v>
      </c>
      <c r="O468" s="18"/>
      <c r="P468" s="18"/>
      <c r="Q468" s="18"/>
      <c r="R468" s="18"/>
      <c r="S468" s="18"/>
      <c r="T468" s="18"/>
      <c r="U468" s="18"/>
      <c r="W468" s="18"/>
      <c r="X468" s="18"/>
      <c r="Y468" s="18"/>
      <c r="Z468" s="18"/>
      <c r="AA468" s="18"/>
      <c r="AB468" s="18"/>
      <c r="AC468" s="18"/>
      <c r="AD468" s="18"/>
      <c r="AE468" s="18"/>
      <c r="AF468" s="18"/>
      <c r="AG468" s="18"/>
      <c r="AH468" s="18"/>
      <c r="AI468" s="18"/>
    </row>
    <row r="469" spans="2:35" x14ac:dyDescent="0.15">
      <c r="B469">
        <v>364.96300000000002</v>
      </c>
      <c r="C469">
        <v>15</v>
      </c>
      <c r="D469" s="18">
        <v>0.13719999999999999</v>
      </c>
      <c r="E469" s="18">
        <v>4.9209999999999997E-2</v>
      </c>
      <c r="F469" s="18">
        <v>1.129</v>
      </c>
      <c r="G469" s="18">
        <v>0.248</v>
      </c>
      <c r="H469" s="18">
        <v>-0.2752</v>
      </c>
      <c r="I469" s="18">
        <v>0.91700000000000004</v>
      </c>
      <c r="J469" s="18">
        <v>2.3540000000000001</v>
      </c>
      <c r="K469" s="18">
        <v>0.1115</v>
      </c>
      <c r="L469" s="18">
        <v>4.5579999999999998</v>
      </c>
      <c r="M469" s="18">
        <v>0.21210000000000001</v>
      </c>
      <c r="O469" s="18"/>
      <c r="P469" s="18"/>
      <c r="Q469" s="18"/>
      <c r="R469" s="18"/>
      <c r="S469" s="18"/>
      <c r="T469" s="18"/>
      <c r="U469" s="18"/>
      <c r="W469" s="18"/>
      <c r="X469" s="18"/>
      <c r="Y469" s="18"/>
      <c r="Z469" s="18"/>
      <c r="AA469" s="18"/>
      <c r="AB469" s="18"/>
      <c r="AC469" s="18"/>
      <c r="AD469" s="18"/>
      <c r="AE469" s="18"/>
      <c r="AF469" s="18"/>
      <c r="AG469" s="18"/>
      <c r="AH469" s="18"/>
      <c r="AI469" s="18"/>
    </row>
    <row r="470" spans="2:35" x14ac:dyDescent="0.15">
      <c r="B470">
        <v>364.96300000000002</v>
      </c>
      <c r="C470">
        <v>20</v>
      </c>
      <c r="D470" s="18">
        <v>1.6070000000000001E-2</v>
      </c>
      <c r="E470" s="18">
        <v>-1.8460000000000001E-2</v>
      </c>
      <c r="F470" s="18">
        <v>2.4020000000000001</v>
      </c>
      <c r="G470" s="18">
        <v>0.1467</v>
      </c>
      <c r="H470" s="18">
        <v>-3.9690000000000003E-2</v>
      </c>
      <c r="I470" s="18">
        <v>3.556</v>
      </c>
      <c r="J470" s="18">
        <v>0.30070000000000002</v>
      </c>
      <c r="K470" s="18">
        <v>9.8909999999999998E-2</v>
      </c>
      <c r="L470" s="18">
        <v>4.484</v>
      </c>
      <c r="M470" s="18">
        <v>0.2208</v>
      </c>
      <c r="O470" s="18"/>
      <c r="P470" s="18"/>
      <c r="Q470" s="18"/>
      <c r="R470" s="18"/>
      <c r="S470" s="18"/>
      <c r="T470" s="18"/>
      <c r="U470" s="18"/>
      <c r="W470" s="18"/>
      <c r="X470" s="18"/>
      <c r="Y470" s="18"/>
      <c r="Z470" s="18"/>
      <c r="AA470" s="18"/>
      <c r="AB470" s="18"/>
      <c r="AC470" s="18"/>
      <c r="AD470" s="18"/>
      <c r="AE470" s="18"/>
      <c r="AF470" s="18"/>
      <c r="AG470" s="18"/>
      <c r="AH470" s="18"/>
      <c r="AI470" s="18"/>
    </row>
    <row r="471" spans="2:35" x14ac:dyDescent="0.15">
      <c r="B471">
        <v>483.56299999999999</v>
      </c>
      <c r="C471">
        <v>1</v>
      </c>
      <c r="D471" s="18">
        <v>2.912E-2</v>
      </c>
      <c r="E471" s="18">
        <v>-3.1109999999999999E-2</v>
      </c>
      <c r="F471" s="18">
        <v>1.9750000000000001</v>
      </c>
      <c r="G471" s="18">
        <v>0.28939999999999999</v>
      </c>
      <c r="H471" s="18">
        <v>-2.581E-2</v>
      </c>
      <c r="I471" s="18">
        <v>3.375</v>
      </c>
      <c r="J471" s="18">
        <v>0.27529999999999999</v>
      </c>
      <c r="K471" s="18">
        <v>5.6959999999999997E-2</v>
      </c>
      <c r="L471" s="18">
        <v>4.47</v>
      </c>
      <c r="M471" s="18">
        <v>0.123</v>
      </c>
      <c r="O471" s="18"/>
      <c r="P471" s="18"/>
      <c r="Q471" s="18"/>
      <c r="R471" s="18"/>
      <c r="S471" s="18"/>
      <c r="T471" s="18"/>
      <c r="U471" s="18"/>
      <c r="W471" s="18"/>
      <c r="X471" s="18"/>
      <c r="Y471" s="18"/>
      <c r="Z471" s="18"/>
      <c r="AA471" s="18"/>
      <c r="AB471" s="18"/>
      <c r="AC471" s="18"/>
      <c r="AD471" s="18"/>
      <c r="AE471" s="18"/>
      <c r="AF471" s="18"/>
      <c r="AG471" s="18"/>
      <c r="AH471" s="18"/>
      <c r="AI471" s="18"/>
    </row>
    <row r="472" spans="2:35" x14ac:dyDescent="0.15">
      <c r="B472">
        <v>483.56299999999999</v>
      </c>
      <c r="C472">
        <v>3</v>
      </c>
      <c r="D472" s="18">
        <v>8.0990000000000006E-2</v>
      </c>
      <c r="E472" s="18">
        <v>-8.3459999999999993E-3</v>
      </c>
      <c r="F472" s="18">
        <v>4.0940000000000003</v>
      </c>
      <c r="G472" s="18">
        <v>0.11650000000000001</v>
      </c>
      <c r="H472" s="18">
        <v>-0.1968</v>
      </c>
      <c r="I472" s="18">
        <v>3.4780000000000002</v>
      </c>
      <c r="J472" s="18">
        <v>2.3580000000000001</v>
      </c>
      <c r="K472" s="18">
        <v>8.6999999999999994E-2</v>
      </c>
      <c r="L472" s="18">
        <v>4.4349999999999996</v>
      </c>
      <c r="M472" s="18">
        <v>0.1709</v>
      </c>
      <c r="O472" s="18"/>
      <c r="P472" s="18"/>
      <c r="Q472" s="18"/>
      <c r="R472" s="18"/>
      <c r="S472" s="18"/>
      <c r="T472" s="18"/>
      <c r="U472" s="18"/>
      <c r="W472" s="18"/>
      <c r="X472" s="18"/>
      <c r="Y472" s="18"/>
      <c r="Z472" s="18"/>
      <c r="AA472" s="18"/>
      <c r="AB472" s="18"/>
      <c r="AC472" s="18"/>
      <c r="AD472" s="18"/>
      <c r="AE472" s="18"/>
      <c r="AF472" s="18"/>
      <c r="AG472" s="18"/>
      <c r="AH472" s="18"/>
      <c r="AI472" s="18"/>
    </row>
    <row r="473" spans="2:35" x14ac:dyDescent="0.15">
      <c r="B473">
        <v>483.56299999999999</v>
      </c>
      <c r="C473">
        <v>5</v>
      </c>
      <c r="D473" s="18">
        <v>2.7089999999999999E-2</v>
      </c>
      <c r="E473" s="18">
        <v>0.13009999999999999</v>
      </c>
      <c r="F473" s="18">
        <v>3.0720000000000001</v>
      </c>
      <c r="G473" s="18">
        <v>0.26889999999999997</v>
      </c>
      <c r="H473" s="18">
        <v>-0.19769999999999999</v>
      </c>
      <c r="I473" s="18">
        <v>3.0379999999999998</v>
      </c>
      <c r="J473" s="18">
        <v>0.41649999999999998</v>
      </c>
      <c r="K473" s="18">
        <v>6.4619999999999997E-2</v>
      </c>
      <c r="L473" s="18">
        <v>4.431</v>
      </c>
      <c r="M473" s="18">
        <v>0.1062</v>
      </c>
      <c r="O473" s="18"/>
      <c r="P473" s="18"/>
      <c r="Q473" s="18"/>
      <c r="R473" s="18"/>
      <c r="S473" s="18"/>
      <c r="T473" s="18"/>
      <c r="U473" s="18"/>
      <c r="W473" s="18"/>
      <c r="X473" s="18"/>
      <c r="Y473" s="18"/>
      <c r="Z473" s="18"/>
      <c r="AA473" s="18"/>
      <c r="AB473" s="18"/>
      <c r="AC473" s="18"/>
      <c r="AD473" s="18"/>
      <c r="AE473" s="18"/>
      <c r="AF473" s="18"/>
      <c r="AG473" s="18"/>
      <c r="AH473" s="18"/>
      <c r="AI473" s="18"/>
    </row>
    <row r="474" spans="2:35" x14ac:dyDescent="0.15">
      <c r="B474">
        <v>483.56299999999999</v>
      </c>
      <c r="C474">
        <v>7</v>
      </c>
      <c r="D474" s="18">
        <v>2.9850000000000002E-2</v>
      </c>
      <c r="E474" s="18">
        <v>-3.857E-2</v>
      </c>
      <c r="F474" s="18">
        <v>2.073</v>
      </c>
      <c r="G474" s="18">
        <v>0.4778</v>
      </c>
      <c r="H474" s="18">
        <v>-2.7480000000000001E-2</v>
      </c>
      <c r="I474" s="18">
        <v>3.68</v>
      </c>
      <c r="J474" s="18">
        <v>0.3574</v>
      </c>
      <c r="K474" s="18">
        <v>6.4689999999999998E-2</v>
      </c>
      <c r="L474" s="18">
        <v>4.4459999999999997</v>
      </c>
      <c r="M474" s="18">
        <v>0.14019999999999999</v>
      </c>
      <c r="O474" s="18"/>
      <c r="P474" s="18"/>
      <c r="Q474" s="18"/>
      <c r="R474" s="18"/>
      <c r="S474" s="18"/>
      <c r="T474" s="18"/>
      <c r="U474" s="18"/>
      <c r="W474" s="18"/>
      <c r="X474" s="18"/>
      <c r="Y474" s="18"/>
      <c r="Z474" s="18"/>
      <c r="AA474" s="18"/>
      <c r="AB474" s="18"/>
      <c r="AC474" s="18"/>
      <c r="AD474" s="18"/>
      <c r="AE474" s="18"/>
      <c r="AF474" s="18"/>
      <c r="AG474" s="18"/>
      <c r="AH474" s="18"/>
      <c r="AI474" s="18"/>
    </row>
    <row r="475" spans="2:35" x14ac:dyDescent="0.15">
      <c r="B475">
        <v>483.56299999999999</v>
      </c>
      <c r="C475">
        <v>10</v>
      </c>
      <c r="D475" s="18">
        <v>2.325E-2</v>
      </c>
      <c r="E475" s="18">
        <v>1.073E-2</v>
      </c>
      <c r="F475" s="18">
        <v>4.4329999999999998</v>
      </c>
      <c r="G475" s="18">
        <v>3.6909999999999998E-2</v>
      </c>
      <c r="H475" s="18">
        <v>-4.0590000000000001E-2</v>
      </c>
      <c r="I475" s="18">
        <v>2.367</v>
      </c>
      <c r="J475" s="18">
        <v>0.31509999999999999</v>
      </c>
      <c r="K475" s="18">
        <v>2.9649999999999999E-2</v>
      </c>
      <c r="L475" s="18">
        <v>4.5229999999999997</v>
      </c>
      <c r="M475" s="18">
        <v>0.1532</v>
      </c>
      <c r="O475" s="18"/>
      <c r="P475" s="18"/>
      <c r="Q475" s="18"/>
      <c r="R475" s="18"/>
      <c r="S475" s="18"/>
      <c r="T475" s="18"/>
      <c r="U475" s="18"/>
      <c r="W475" s="18"/>
      <c r="X475" s="18"/>
      <c r="Y475" s="18"/>
      <c r="Z475" s="18"/>
      <c r="AA475" s="18"/>
      <c r="AB475" s="18"/>
      <c r="AC475" s="18"/>
      <c r="AD475" s="18"/>
      <c r="AE475" s="18"/>
      <c r="AF475" s="18"/>
      <c r="AG475" s="18"/>
      <c r="AH475" s="18"/>
      <c r="AI475" s="18"/>
    </row>
    <row r="476" spans="2:35" x14ac:dyDescent="0.15">
      <c r="B476">
        <v>483.56299999999999</v>
      </c>
      <c r="C476">
        <v>15</v>
      </c>
      <c r="D476" s="18">
        <v>3.1460000000000002E-2</v>
      </c>
      <c r="E476" s="18">
        <v>-2.1239999999999998E-2</v>
      </c>
      <c r="F476" s="18">
        <v>3.7679999999999998</v>
      </c>
      <c r="G476" s="18">
        <v>0.33110000000000001</v>
      </c>
      <c r="H476" s="18">
        <v>-4.598E-2</v>
      </c>
      <c r="I476" s="18">
        <v>2.1160000000000001</v>
      </c>
      <c r="J476" s="18">
        <v>0.63349999999999995</v>
      </c>
      <c r="K476" s="18">
        <v>6.4100000000000004E-2</v>
      </c>
      <c r="L476" s="18">
        <v>4.4550000000000001</v>
      </c>
      <c r="M476" s="18">
        <v>0.12989999999999999</v>
      </c>
      <c r="O476" s="18"/>
      <c r="P476" s="18"/>
      <c r="Q476" s="18"/>
      <c r="R476" s="18"/>
      <c r="S476" s="18"/>
      <c r="T476" s="18"/>
      <c r="U476" s="18"/>
      <c r="W476" s="18"/>
      <c r="X476" s="18"/>
      <c r="Y476" s="18"/>
      <c r="Z476" s="18"/>
      <c r="AA476" s="18"/>
      <c r="AB476" s="18"/>
      <c r="AC476" s="18"/>
      <c r="AD476" s="18"/>
      <c r="AE476" s="18"/>
      <c r="AF476" s="18"/>
      <c r="AG476" s="18"/>
      <c r="AH476" s="18"/>
      <c r="AI476" s="18"/>
    </row>
    <row r="477" spans="2:35" x14ac:dyDescent="0.15">
      <c r="B477">
        <v>483.56299999999999</v>
      </c>
      <c r="C477">
        <v>20</v>
      </c>
      <c r="D477" s="18">
        <v>3.2539999999999999E-2</v>
      </c>
      <c r="E477" s="18">
        <v>-5.1360000000000003E-2</v>
      </c>
      <c r="F477" s="18">
        <v>2.161</v>
      </c>
      <c r="G477" s="18">
        <v>0.75639999999999996</v>
      </c>
      <c r="H477" s="18">
        <v>-1.9130000000000001E-2</v>
      </c>
      <c r="I477" s="18">
        <v>3.831</v>
      </c>
      <c r="J477" s="18">
        <v>0.31540000000000001</v>
      </c>
      <c r="K477" s="18">
        <v>6.5559999999999993E-2</v>
      </c>
      <c r="L477" s="18">
        <v>4.452</v>
      </c>
      <c r="M477" s="18">
        <v>0.13159999999999999</v>
      </c>
      <c r="O477" s="18"/>
      <c r="P477" s="18"/>
      <c r="Q477" s="18"/>
      <c r="R477" s="18"/>
      <c r="S477" s="18"/>
      <c r="T477" s="18"/>
      <c r="U477" s="18"/>
      <c r="W477" s="18"/>
      <c r="X477" s="18"/>
      <c r="Y477" s="18"/>
      <c r="Z477" s="18"/>
      <c r="AA477" s="18"/>
      <c r="AB477" s="18"/>
      <c r="AC477" s="18"/>
      <c r="AD477" s="18"/>
      <c r="AE477" s="18"/>
      <c r="AF477" s="18"/>
      <c r="AG477" s="18"/>
      <c r="AH477" s="18"/>
      <c r="AI477" s="18"/>
    </row>
    <row r="478" spans="2:35" x14ac:dyDescent="0.15">
      <c r="B478">
        <v>631.56299999999999</v>
      </c>
      <c r="C478">
        <v>1</v>
      </c>
      <c r="D478" s="18">
        <v>7.5660000000000005E-2</v>
      </c>
      <c r="E478" s="18">
        <v>9.2289999999999994E-3</v>
      </c>
      <c r="F478" s="18">
        <v>1.7849999999999999</v>
      </c>
      <c r="G478" s="18">
        <v>8.9459999999999998E-2</v>
      </c>
      <c r="H478" s="18">
        <v>-0.18820000000000001</v>
      </c>
      <c r="I478" s="18">
        <v>3.1139999999999999</v>
      </c>
      <c r="J478" s="18">
        <v>2.4950000000000001</v>
      </c>
      <c r="K478" s="18">
        <v>6.9279999999999994E-2</v>
      </c>
      <c r="L478" s="18">
        <v>4.4880000000000004</v>
      </c>
      <c r="M478" s="18">
        <v>0.2175</v>
      </c>
      <c r="O478" s="18"/>
      <c r="P478" s="18"/>
      <c r="Q478" s="18"/>
      <c r="R478" s="18"/>
      <c r="S478" s="18"/>
      <c r="T478" s="18"/>
      <c r="U478" s="18"/>
      <c r="W478" s="18"/>
      <c r="X478" s="18"/>
      <c r="Y478" s="18"/>
      <c r="Z478" s="18"/>
      <c r="AA478" s="18"/>
      <c r="AB478" s="18"/>
      <c r="AC478" s="18"/>
      <c r="AD478" s="18"/>
      <c r="AE478" s="18"/>
      <c r="AF478" s="18"/>
      <c r="AG478" s="18"/>
      <c r="AH478" s="18"/>
      <c r="AI478" s="18"/>
    </row>
    <row r="479" spans="2:35" x14ac:dyDescent="0.15">
      <c r="B479">
        <v>631.56299999999999</v>
      </c>
      <c r="C479">
        <v>3</v>
      </c>
      <c r="D479" s="18">
        <v>6.5079999999999999E-2</v>
      </c>
      <c r="E479" s="18">
        <v>6.5199999999999994E-2</v>
      </c>
      <c r="F479" s="18">
        <v>1.6180000000000001</v>
      </c>
      <c r="G479" s="18">
        <v>0.52939999999999998</v>
      </c>
      <c r="H479" s="18">
        <v>-0.17130000000000001</v>
      </c>
      <c r="I479" s="18">
        <v>1.621</v>
      </c>
      <c r="J479" s="18">
        <v>1.137</v>
      </c>
      <c r="K479" s="18">
        <v>5.5059999999999998E-2</v>
      </c>
      <c r="L479" s="18">
        <v>4.4829999999999997</v>
      </c>
      <c r="M479" s="18">
        <v>0.122</v>
      </c>
      <c r="O479" s="18"/>
      <c r="P479" s="18"/>
      <c r="Q479" s="18"/>
      <c r="R479" s="18"/>
      <c r="S479" s="18"/>
      <c r="T479" s="18"/>
      <c r="U479" s="18"/>
      <c r="W479" s="18"/>
      <c r="X479" s="18"/>
      <c r="Y479" s="18"/>
      <c r="Z479" s="18"/>
      <c r="AA479" s="18"/>
      <c r="AB479" s="18"/>
      <c r="AC479" s="18"/>
      <c r="AD479" s="18"/>
      <c r="AE479" s="18"/>
      <c r="AF479" s="18"/>
      <c r="AG479" s="18"/>
      <c r="AH479" s="18"/>
      <c r="AI479" s="18"/>
    </row>
    <row r="480" spans="2:35" x14ac:dyDescent="0.15">
      <c r="B480">
        <v>631.56299999999999</v>
      </c>
      <c r="C480">
        <v>5</v>
      </c>
      <c r="D480" s="18">
        <v>-0.25109999999999999</v>
      </c>
      <c r="E480" s="18">
        <v>1.232</v>
      </c>
      <c r="F480" s="18">
        <v>2.698</v>
      </c>
      <c r="G480" s="18">
        <v>1.9219999999999999</v>
      </c>
      <c r="H480" s="18">
        <v>-0.18529999999999999</v>
      </c>
      <c r="I480" s="18">
        <v>3.6</v>
      </c>
      <c r="J480" s="18">
        <v>0.36570000000000003</v>
      </c>
      <c r="K480" s="18">
        <v>-0.47599999999999998</v>
      </c>
      <c r="L480" s="18">
        <v>1.9630000000000001</v>
      </c>
      <c r="M480" s="18">
        <v>0.70740000000000003</v>
      </c>
      <c r="O480" s="18"/>
      <c r="P480" s="18"/>
      <c r="Q480" s="18"/>
      <c r="R480" s="18"/>
      <c r="S480" s="18"/>
      <c r="T480" s="18"/>
      <c r="U480" s="18"/>
      <c r="W480" s="18"/>
      <c r="X480" s="18"/>
      <c r="Y480" s="18"/>
      <c r="Z480" s="18"/>
      <c r="AA480" s="18"/>
      <c r="AB480" s="18"/>
      <c r="AC480" s="18"/>
      <c r="AD480" s="18"/>
      <c r="AE480" s="18"/>
      <c r="AF480" s="18"/>
      <c r="AG480" s="18"/>
      <c r="AH480" s="18"/>
      <c r="AI480" s="18"/>
    </row>
    <row r="481" spans="2:35" x14ac:dyDescent="0.15">
      <c r="B481">
        <v>631.56299999999999</v>
      </c>
      <c r="C481">
        <v>7</v>
      </c>
      <c r="D481" s="18">
        <v>4.0340000000000001E-2</v>
      </c>
      <c r="E481" s="18">
        <v>5.2179999999999997E-2</v>
      </c>
      <c r="F481" s="18">
        <v>1.4219999999999999</v>
      </c>
      <c r="G481" s="18">
        <v>0.6048</v>
      </c>
      <c r="H481" s="18">
        <v>-0.14149999999999999</v>
      </c>
      <c r="I481" s="18">
        <v>2.0529999999999999</v>
      </c>
      <c r="J481" s="18">
        <v>1.3149999999999999</v>
      </c>
      <c r="K481" s="18">
        <v>5.917E-2</v>
      </c>
      <c r="L481" s="18">
        <v>4.484</v>
      </c>
      <c r="M481" s="18">
        <v>0.12709999999999999</v>
      </c>
      <c r="O481" s="18"/>
      <c r="P481" s="18"/>
      <c r="Q481" s="18"/>
      <c r="R481" s="18"/>
      <c r="S481" s="18"/>
      <c r="T481" s="18"/>
      <c r="U481" s="18"/>
      <c r="W481" s="18"/>
      <c r="X481" s="18"/>
      <c r="Y481" s="18"/>
      <c r="Z481" s="18"/>
      <c r="AA481" s="18"/>
      <c r="AB481" s="18"/>
      <c r="AC481" s="18"/>
      <c r="AD481" s="18"/>
      <c r="AE481" s="18"/>
      <c r="AF481" s="18"/>
      <c r="AG481" s="18"/>
      <c r="AH481" s="18"/>
      <c r="AI481" s="18"/>
    </row>
    <row r="482" spans="2:35" x14ac:dyDescent="0.15">
      <c r="B482">
        <v>631.56299999999999</v>
      </c>
      <c r="C482">
        <v>10</v>
      </c>
      <c r="D482" s="18">
        <v>1.3259999999999999E-2</v>
      </c>
      <c r="E482" s="18">
        <v>-1.6039999999999999E-2</v>
      </c>
      <c r="F482" s="18">
        <v>2.3079999999999998</v>
      </c>
      <c r="G482" s="18">
        <v>0.38879999999999998</v>
      </c>
      <c r="H482" s="18">
        <v>-3.5040000000000002E-2</v>
      </c>
      <c r="I482" s="18">
        <v>3.706</v>
      </c>
      <c r="J482" s="18">
        <v>0.38919999999999999</v>
      </c>
      <c r="K482" s="18">
        <v>5.8770000000000003E-2</v>
      </c>
      <c r="L482" s="18">
        <v>4.4429999999999996</v>
      </c>
      <c r="M482" s="18">
        <v>0.14080000000000001</v>
      </c>
      <c r="O482" s="18"/>
      <c r="P482" s="18"/>
      <c r="Q482" s="18"/>
      <c r="R482" s="18"/>
      <c r="S482" s="18"/>
      <c r="T482" s="18"/>
      <c r="U482" s="18"/>
      <c r="W482" s="18"/>
      <c r="X482" s="18"/>
      <c r="Y482" s="18"/>
      <c r="Z482" s="18"/>
      <c r="AA482" s="18"/>
      <c r="AB482" s="18"/>
      <c r="AC482" s="18"/>
      <c r="AD482" s="18"/>
      <c r="AE482" s="18"/>
      <c r="AF482" s="18"/>
      <c r="AG482" s="18"/>
      <c r="AH482" s="18"/>
      <c r="AI482" s="18"/>
    </row>
    <row r="483" spans="2:35" x14ac:dyDescent="0.15">
      <c r="B483">
        <v>631.56299999999999</v>
      </c>
      <c r="C483">
        <v>15</v>
      </c>
      <c r="D483" s="18">
        <v>-8.6149999999999994E-3</v>
      </c>
      <c r="E483" s="18">
        <v>-0.1065</v>
      </c>
      <c r="F483" s="18">
        <v>2.355</v>
      </c>
      <c r="G483" s="18">
        <v>0.44900000000000001</v>
      </c>
      <c r="H483" s="18">
        <v>-0.15390000000000001</v>
      </c>
      <c r="I483" s="18">
        <v>3.6269999999999998</v>
      </c>
      <c r="J483" s="18">
        <v>0.33360000000000001</v>
      </c>
      <c r="K483" s="18">
        <v>0.45479999999999998</v>
      </c>
      <c r="L483" s="18">
        <v>4.2149999999999999</v>
      </c>
      <c r="M483" s="18">
        <v>1.0740000000000001</v>
      </c>
      <c r="O483" s="18"/>
      <c r="P483" s="18"/>
      <c r="Q483" s="18"/>
      <c r="R483" s="18"/>
      <c r="S483" s="18"/>
      <c r="T483" s="18"/>
      <c r="U483" s="18"/>
      <c r="W483" s="18"/>
      <c r="X483" s="18"/>
      <c r="Y483" s="18"/>
      <c r="Z483" s="18"/>
      <c r="AA483" s="18"/>
      <c r="AB483" s="18"/>
      <c r="AC483" s="18"/>
      <c r="AD483" s="18"/>
      <c r="AE483" s="18"/>
      <c r="AF483" s="18"/>
      <c r="AG483" s="18"/>
      <c r="AH483" s="18"/>
      <c r="AI483" s="18"/>
    </row>
    <row r="484" spans="2:35" x14ac:dyDescent="0.15">
      <c r="B484">
        <v>631.56299999999999</v>
      </c>
      <c r="C484">
        <v>20</v>
      </c>
      <c r="D484" s="18">
        <v>-3.0530000000000002E-3</v>
      </c>
      <c r="E484" s="18">
        <v>-8.4199999999999997E-2</v>
      </c>
      <c r="F484" s="18">
        <v>2.496</v>
      </c>
      <c r="G484" s="18">
        <v>0.34539999999999998</v>
      </c>
      <c r="H484" s="18">
        <v>0.31890000000000002</v>
      </c>
      <c r="I484" s="18">
        <v>3.9649999999999999</v>
      </c>
      <c r="J484" s="18">
        <v>0.88200000000000001</v>
      </c>
      <c r="K484" s="18">
        <v>-0.13320000000000001</v>
      </c>
      <c r="L484" s="18">
        <v>3.6960000000000002</v>
      </c>
      <c r="M484" s="18">
        <v>0.36430000000000001</v>
      </c>
      <c r="O484" s="18"/>
      <c r="P484" s="18"/>
      <c r="Q484" s="18"/>
      <c r="R484" s="18"/>
      <c r="S484" s="18"/>
      <c r="T484" s="18"/>
      <c r="U484" s="18"/>
      <c r="W484" s="18"/>
      <c r="X484" s="18"/>
      <c r="Y484" s="18"/>
      <c r="Z484" s="18"/>
      <c r="AA484" s="18"/>
      <c r="AB484" s="18"/>
      <c r="AC484" s="18"/>
      <c r="AD484" s="18"/>
      <c r="AE484" s="18"/>
      <c r="AF484" s="18"/>
      <c r="AG484" s="18"/>
      <c r="AH484" s="18"/>
      <c r="AI484" s="18"/>
    </row>
    <row r="485" spans="2:35" x14ac:dyDescent="0.15">
      <c r="B485">
        <v>774.68299999999999</v>
      </c>
      <c r="C485">
        <v>1</v>
      </c>
      <c r="D485" s="18">
        <v>8.4370000000000001E-3</v>
      </c>
      <c r="E485" s="18">
        <v>-6.3670000000000003E-3</v>
      </c>
      <c r="F485" s="18">
        <v>2.198</v>
      </c>
      <c r="G485" s="18">
        <v>9.7729999999999997E-2</v>
      </c>
      <c r="H485" s="18">
        <v>-3.635E-2</v>
      </c>
      <c r="I485" s="18">
        <v>3.5910000000000002</v>
      </c>
      <c r="J485" s="18">
        <v>0.40550000000000003</v>
      </c>
      <c r="K485" s="18">
        <v>5.3629999999999997E-2</v>
      </c>
      <c r="L485" s="18">
        <v>4.5289999999999999</v>
      </c>
      <c r="M485" s="18">
        <v>0.19919999999999999</v>
      </c>
      <c r="O485" s="18"/>
      <c r="P485" s="18"/>
      <c r="Q485" s="18"/>
      <c r="R485" s="18"/>
      <c r="S485" s="18"/>
      <c r="T485" s="18"/>
      <c r="U485" s="18"/>
      <c r="W485" s="18"/>
      <c r="X485" s="18"/>
      <c r="Y485" s="18"/>
      <c r="Z485" s="18"/>
      <c r="AA485" s="18"/>
      <c r="AB485" s="18"/>
      <c r="AC485" s="18"/>
      <c r="AD485" s="18"/>
      <c r="AE485" s="18"/>
      <c r="AF485" s="18"/>
      <c r="AG485" s="18"/>
      <c r="AH485" s="18"/>
      <c r="AI485" s="18"/>
    </row>
    <row r="486" spans="2:35" x14ac:dyDescent="0.15">
      <c r="B486">
        <v>774.68299999999999</v>
      </c>
      <c r="C486">
        <v>3</v>
      </c>
      <c r="D486" s="18">
        <v>5.5710000000000004E-3</v>
      </c>
      <c r="E486" s="18">
        <v>-5.8349999999999999E-2</v>
      </c>
      <c r="F486" s="18">
        <v>3.2360000000000002</v>
      </c>
      <c r="G486" s="18">
        <v>0.90839999999999999</v>
      </c>
      <c r="H486" s="18">
        <v>1.35E-2</v>
      </c>
      <c r="I486" s="18">
        <v>1.216</v>
      </c>
      <c r="J486" s="18">
        <v>0.10879999999999999</v>
      </c>
      <c r="K486" s="18">
        <v>5.015E-2</v>
      </c>
      <c r="L486" s="18">
        <v>4.5529999999999999</v>
      </c>
      <c r="M486" s="18">
        <v>0.16270000000000001</v>
      </c>
      <c r="O486" s="18"/>
      <c r="P486" s="18"/>
      <c r="Q486" s="18"/>
      <c r="R486" s="18"/>
      <c r="S486" s="18"/>
      <c r="T486" s="18"/>
      <c r="U486" s="18"/>
      <c r="W486" s="18"/>
      <c r="X486" s="18"/>
      <c r="Y486" s="18"/>
      <c r="Z486" s="18"/>
      <c r="AA486" s="18"/>
      <c r="AB486" s="18"/>
      <c r="AC486" s="18"/>
      <c r="AD486" s="18"/>
      <c r="AE486" s="18"/>
      <c r="AF486" s="18"/>
      <c r="AG486" s="18"/>
      <c r="AH486" s="18"/>
      <c r="AI486" s="18"/>
    </row>
    <row r="487" spans="2:35" x14ac:dyDescent="0.15">
      <c r="B487">
        <v>774.68299999999999</v>
      </c>
      <c r="C487">
        <v>5</v>
      </c>
      <c r="D487" s="18">
        <v>-2.0509999999999999E-3</v>
      </c>
      <c r="E487" s="18">
        <v>-0.20430000000000001</v>
      </c>
      <c r="F487" s="18">
        <v>2.601</v>
      </c>
      <c r="G487" s="18">
        <v>0.80879999999999996</v>
      </c>
      <c r="H487" s="18">
        <v>0.46479999999999999</v>
      </c>
      <c r="I487" s="18">
        <v>3.6629999999999998</v>
      </c>
      <c r="J487" s="18">
        <v>1.0529999999999999</v>
      </c>
      <c r="K487" s="18">
        <v>-0.154</v>
      </c>
      <c r="L487" s="18">
        <v>3.5190000000000001</v>
      </c>
      <c r="M487" s="18">
        <v>0.46460000000000001</v>
      </c>
      <c r="O487" s="18"/>
      <c r="P487" s="18"/>
      <c r="Q487" s="18"/>
      <c r="R487" s="18"/>
      <c r="S487" s="18"/>
      <c r="T487" s="18"/>
      <c r="U487" s="18"/>
      <c r="W487" s="18"/>
      <c r="X487" s="18"/>
      <c r="Y487" s="18"/>
      <c r="Z487" s="18"/>
      <c r="AA487" s="18"/>
      <c r="AB487" s="18"/>
      <c r="AC487" s="18"/>
      <c r="AD487" s="18"/>
      <c r="AE487" s="18"/>
      <c r="AF487" s="18"/>
      <c r="AG487" s="18"/>
      <c r="AH487" s="18"/>
      <c r="AI487" s="18"/>
    </row>
    <row r="488" spans="2:35" x14ac:dyDescent="0.15">
      <c r="B488">
        <v>774.68299999999999</v>
      </c>
      <c r="C488">
        <v>7</v>
      </c>
      <c r="D488" s="18">
        <v>6.9810000000000002E-3</v>
      </c>
      <c r="E488" s="18">
        <v>2.1919999999999999E-2</v>
      </c>
      <c r="F488" s="18">
        <v>1.2330000000000001</v>
      </c>
      <c r="G488" s="18">
        <v>0.25519999999999998</v>
      </c>
      <c r="H488" s="18">
        <v>-7.6520000000000005E-2</v>
      </c>
      <c r="I488" s="18">
        <v>3.177</v>
      </c>
      <c r="J488" s="18">
        <v>1.1990000000000001</v>
      </c>
      <c r="K488" s="18">
        <v>4.9180000000000001E-2</v>
      </c>
      <c r="L488" s="18">
        <v>4.5190000000000001</v>
      </c>
      <c r="M488" s="18">
        <v>0.1628</v>
      </c>
      <c r="O488" s="18"/>
      <c r="P488" s="18"/>
      <c r="Q488" s="18"/>
      <c r="R488" s="18"/>
      <c r="S488" s="18"/>
      <c r="T488" s="18"/>
      <c r="U488" s="18"/>
      <c r="W488" s="18"/>
      <c r="X488" s="18"/>
      <c r="Y488" s="18"/>
      <c r="Z488" s="18"/>
      <c r="AA488" s="18"/>
      <c r="AB488" s="18"/>
      <c r="AC488" s="18"/>
      <c r="AD488" s="18"/>
      <c r="AE488" s="18"/>
      <c r="AF488" s="18"/>
      <c r="AG488" s="18"/>
      <c r="AH488" s="18"/>
      <c r="AI488" s="18"/>
    </row>
    <row r="489" spans="2:35" x14ac:dyDescent="0.15">
      <c r="B489">
        <v>774.68299999999999</v>
      </c>
      <c r="C489">
        <v>10</v>
      </c>
      <c r="D489" s="18">
        <v>3.7330000000000002E-3</v>
      </c>
      <c r="E489" s="18">
        <v>1.312E-2</v>
      </c>
      <c r="F489" s="18">
        <v>1.2669999999999999</v>
      </c>
      <c r="G489" s="18">
        <v>0.14399999999999999</v>
      </c>
      <c r="H489" s="18">
        <v>-7.3950000000000002E-2</v>
      </c>
      <c r="I489" s="18">
        <v>3.82</v>
      </c>
      <c r="J489" s="18">
        <v>1.016</v>
      </c>
      <c r="K489" s="18">
        <v>6.3089999999999993E-2</v>
      </c>
      <c r="L489" s="18">
        <v>4.57</v>
      </c>
      <c r="M489" s="18">
        <v>0.18440000000000001</v>
      </c>
      <c r="O489" s="18"/>
      <c r="P489" s="18"/>
      <c r="Q489" s="18"/>
      <c r="R489" s="18"/>
      <c r="S489" s="18"/>
      <c r="T489" s="18"/>
      <c r="U489" s="18"/>
      <c r="W489" s="18"/>
      <c r="X489" s="18"/>
      <c r="Y489" s="18"/>
      <c r="Z489" s="18"/>
      <c r="AA489" s="18"/>
      <c r="AB489" s="18"/>
      <c r="AC489" s="18"/>
      <c r="AD489" s="18"/>
      <c r="AE489" s="18"/>
      <c r="AF489" s="18"/>
      <c r="AG489" s="18"/>
      <c r="AH489" s="18"/>
      <c r="AI489" s="18"/>
    </row>
    <row r="490" spans="2:35" x14ac:dyDescent="0.15">
      <c r="B490">
        <v>774.68299999999999</v>
      </c>
      <c r="C490">
        <v>15</v>
      </c>
      <c r="D490" s="18">
        <v>3.4939999999999999E-2</v>
      </c>
      <c r="E490" s="18">
        <v>6.8870000000000001E-2</v>
      </c>
      <c r="F490" s="18">
        <v>1.25</v>
      </c>
      <c r="G490" s="18">
        <v>0.59260000000000002</v>
      </c>
      <c r="H490" s="18">
        <v>-0.2006</v>
      </c>
      <c r="I490" s="18">
        <v>2.754</v>
      </c>
      <c r="J490" s="18">
        <v>2.12</v>
      </c>
      <c r="K490" s="18">
        <v>6.1780000000000002E-2</v>
      </c>
      <c r="L490" s="18">
        <v>4.492</v>
      </c>
      <c r="M490" s="18">
        <v>0.19289999999999999</v>
      </c>
      <c r="O490" s="18"/>
      <c r="P490" s="18"/>
      <c r="Q490" s="18"/>
      <c r="R490" s="18"/>
      <c r="S490" s="18"/>
      <c r="T490" s="18"/>
      <c r="U490" s="18"/>
      <c r="W490" s="18"/>
      <c r="X490" s="18"/>
      <c r="Y490" s="18"/>
      <c r="Z490" s="18"/>
      <c r="AA490" s="18"/>
      <c r="AB490" s="18"/>
      <c r="AC490" s="18"/>
      <c r="AD490" s="18"/>
      <c r="AE490" s="18"/>
      <c r="AF490" s="18"/>
      <c r="AG490" s="18"/>
      <c r="AH490" s="18"/>
      <c r="AI490" s="18"/>
    </row>
    <row r="491" spans="2:35" x14ac:dyDescent="0.15">
      <c r="B491">
        <v>774.68299999999999</v>
      </c>
      <c r="C491">
        <v>20</v>
      </c>
      <c r="D491" s="18">
        <v>2.6830000000000001E-3</v>
      </c>
      <c r="E491" s="18">
        <v>1.18E-2</v>
      </c>
      <c r="F491" s="18">
        <v>1.4610000000000001</v>
      </c>
      <c r="G491" s="18">
        <v>0.1366</v>
      </c>
      <c r="H491" s="18">
        <v>-8.7749999999999995E-2</v>
      </c>
      <c r="I491" s="18">
        <v>4.1689999999999996</v>
      </c>
      <c r="J491" s="18">
        <v>0.95989999999999998</v>
      </c>
      <c r="K491" s="18">
        <v>6.4380000000000007E-2</v>
      </c>
      <c r="L491" s="18">
        <v>4.508</v>
      </c>
      <c r="M491" s="18">
        <v>0.20449999999999999</v>
      </c>
      <c r="O491" s="18"/>
      <c r="P491" s="18"/>
      <c r="Q491" s="18"/>
      <c r="R491" s="18"/>
      <c r="S491" s="18"/>
      <c r="T491" s="18"/>
      <c r="U491" s="18"/>
      <c r="W491" s="18"/>
      <c r="X491" s="18"/>
      <c r="Y491" s="18"/>
      <c r="Z491" s="18"/>
      <c r="AA491" s="18"/>
      <c r="AB491" s="18"/>
      <c r="AC491" s="18"/>
      <c r="AD491" s="18"/>
      <c r="AE491" s="18"/>
      <c r="AF491" s="18"/>
      <c r="AG491" s="18"/>
      <c r="AH491" s="18"/>
      <c r="AI491" s="18"/>
    </row>
    <row r="492" spans="2:35" x14ac:dyDescent="0.15">
      <c r="B492">
        <v>897.803</v>
      </c>
      <c r="C492">
        <v>1</v>
      </c>
      <c r="D492" s="18">
        <v>1.6830000000000001E-2</v>
      </c>
      <c r="E492" s="18">
        <v>-1.34E-2</v>
      </c>
      <c r="F492" s="18">
        <v>1.2949999999999999</v>
      </c>
      <c r="G492" s="18">
        <v>0.27289999999999998</v>
      </c>
      <c r="H492" s="18">
        <v>-4.9880000000000001E-2</v>
      </c>
      <c r="I492" s="18">
        <v>3.92</v>
      </c>
      <c r="J492" s="18">
        <v>0.56969999999999998</v>
      </c>
      <c r="K492" s="18">
        <v>5.4190000000000002E-2</v>
      </c>
      <c r="L492" s="18">
        <v>4.5220000000000002</v>
      </c>
      <c r="M492" s="18">
        <v>0.18149999999999999</v>
      </c>
      <c r="O492" s="18"/>
      <c r="P492" s="18"/>
      <c r="Q492" s="18"/>
      <c r="R492" s="18"/>
      <c r="S492" s="18"/>
      <c r="T492" s="18"/>
      <c r="U492" s="18"/>
      <c r="W492" s="18"/>
      <c r="X492" s="18"/>
      <c r="Y492" s="18"/>
      <c r="Z492" s="18"/>
      <c r="AA492" s="18"/>
      <c r="AB492" s="18"/>
      <c r="AC492" s="18"/>
      <c r="AD492" s="18"/>
      <c r="AE492" s="18"/>
      <c r="AF492" s="18"/>
      <c r="AG492" s="18"/>
      <c r="AH492" s="18"/>
      <c r="AI492" s="18"/>
    </row>
    <row r="493" spans="2:35" x14ac:dyDescent="0.15">
      <c r="B493">
        <v>897.803</v>
      </c>
      <c r="C493">
        <v>3</v>
      </c>
      <c r="D493" s="18">
        <v>3.6749999999999998E-2</v>
      </c>
      <c r="E493" s="18">
        <v>2.4E-2</v>
      </c>
      <c r="F493" s="18">
        <v>2.4769999999999999</v>
      </c>
      <c r="G493" s="18">
        <v>0.38019999999999998</v>
      </c>
      <c r="H493" s="18">
        <v>-0.1515</v>
      </c>
      <c r="I493" s="18">
        <v>3.6520000000000001</v>
      </c>
      <c r="J493" s="18">
        <v>1.595</v>
      </c>
      <c r="K493" s="18">
        <v>5.4239999999999997E-2</v>
      </c>
      <c r="L493" s="18">
        <v>4.4889999999999999</v>
      </c>
      <c r="M493" s="18">
        <v>0.17269999999999999</v>
      </c>
      <c r="O493" s="18"/>
      <c r="P493" s="18"/>
      <c r="Q493" s="18"/>
      <c r="R493" s="18"/>
      <c r="S493" s="18"/>
      <c r="T493" s="18"/>
      <c r="U493" s="18"/>
      <c r="W493" s="18"/>
      <c r="X493" s="18"/>
      <c r="Y493" s="18"/>
      <c r="Z493" s="18"/>
      <c r="AA493" s="18"/>
      <c r="AB493" s="18"/>
      <c r="AC493" s="18"/>
      <c r="AD493" s="18"/>
      <c r="AE493" s="18"/>
      <c r="AF493" s="18"/>
      <c r="AG493" s="18"/>
      <c r="AH493" s="18"/>
      <c r="AI493" s="18"/>
    </row>
    <row r="494" spans="2:35" x14ac:dyDescent="0.15">
      <c r="B494">
        <v>897.803</v>
      </c>
      <c r="C494">
        <v>5</v>
      </c>
      <c r="D494" s="18">
        <v>1.061E-2</v>
      </c>
      <c r="E494" s="18">
        <v>-4.6639999999999997E-3</v>
      </c>
      <c r="F494" s="18">
        <v>1.611</v>
      </c>
      <c r="G494" s="18">
        <v>0.25369999999999998</v>
      </c>
      <c r="H494" s="18">
        <v>-7.5770000000000004E-2</v>
      </c>
      <c r="I494" s="18">
        <v>4.2949999999999999</v>
      </c>
      <c r="J494" s="18">
        <v>0.73019999999999996</v>
      </c>
      <c r="K494" s="18">
        <v>6.182E-2</v>
      </c>
      <c r="L494" s="18">
        <v>4.5140000000000002</v>
      </c>
      <c r="M494" s="18">
        <v>0.19789999999999999</v>
      </c>
      <c r="O494" s="18"/>
      <c r="P494" s="18"/>
      <c r="Q494" s="18"/>
      <c r="R494" s="18"/>
      <c r="S494" s="18"/>
      <c r="T494" s="18"/>
      <c r="U494" s="18"/>
      <c r="W494" s="18"/>
      <c r="X494" s="18"/>
      <c r="Y494" s="18"/>
      <c r="Z494" s="18"/>
      <c r="AA494" s="18"/>
      <c r="AB494" s="18"/>
      <c r="AC494" s="18"/>
      <c r="AD494" s="18"/>
      <c r="AE494" s="18"/>
    </row>
    <row r="495" spans="2:35" x14ac:dyDescent="0.15">
      <c r="B495">
        <v>897.803</v>
      </c>
      <c r="C495">
        <v>7</v>
      </c>
      <c r="D495" s="18">
        <v>9.5510000000000005E-3</v>
      </c>
      <c r="E495" s="18">
        <v>-1.031E-2</v>
      </c>
      <c r="F495" s="18">
        <v>1.903</v>
      </c>
      <c r="G495" s="18">
        <v>0.35320000000000001</v>
      </c>
      <c r="H495" s="18">
        <v>-3.2980000000000002E-2</v>
      </c>
      <c r="I495" s="18">
        <v>3.6859999999999999</v>
      </c>
      <c r="J495" s="18">
        <v>0.36280000000000001</v>
      </c>
      <c r="K495" s="18">
        <v>4.4260000000000001E-2</v>
      </c>
      <c r="L495" s="18">
        <v>4.4859999999999998</v>
      </c>
      <c r="M495" s="18">
        <v>0.18779999999999999</v>
      </c>
      <c r="O495" s="18"/>
      <c r="P495" s="18"/>
      <c r="Q495" s="18"/>
      <c r="R495" s="18"/>
      <c r="S495" s="18"/>
      <c r="T495" s="18"/>
      <c r="U495" s="18"/>
      <c r="W495" s="18"/>
      <c r="X495" s="18"/>
      <c r="Y495" s="18"/>
      <c r="Z495" s="18"/>
      <c r="AA495" s="18"/>
      <c r="AB495" s="18"/>
      <c r="AC495" s="18"/>
      <c r="AD495" s="18"/>
      <c r="AE495" s="18"/>
    </row>
    <row r="496" spans="2:35" x14ac:dyDescent="0.15">
      <c r="B496">
        <v>897.803</v>
      </c>
      <c r="C496">
        <v>10</v>
      </c>
      <c r="D496" s="18">
        <v>1.5169999999999999E-2</v>
      </c>
      <c r="E496" s="18">
        <v>-5.4690000000000003E-2</v>
      </c>
      <c r="F496" s="18">
        <v>3.9740000000000002</v>
      </c>
      <c r="G496" s="18">
        <v>0.59699999999999998</v>
      </c>
      <c r="H496" s="18">
        <v>-1.1039999999999999E-2</v>
      </c>
      <c r="I496" s="18">
        <v>1.0940000000000001</v>
      </c>
      <c r="J496" s="18">
        <v>0.32300000000000001</v>
      </c>
      <c r="K496" s="18">
        <v>5.5140000000000002E-2</v>
      </c>
      <c r="L496" s="18">
        <v>4.5039999999999996</v>
      </c>
      <c r="M496" s="18">
        <v>0.18310000000000001</v>
      </c>
      <c r="O496" s="18"/>
      <c r="P496" s="18"/>
      <c r="Q496" s="18"/>
      <c r="R496" s="18"/>
      <c r="S496" s="18"/>
      <c r="T496" s="18"/>
      <c r="U496" s="18"/>
      <c r="W496" s="18"/>
      <c r="X496" s="18"/>
      <c r="Y496" s="18"/>
      <c r="Z496" s="18"/>
      <c r="AA496" s="18"/>
      <c r="AB496" s="18"/>
      <c r="AC496" s="18"/>
      <c r="AD496" s="18"/>
      <c r="AE496" s="18"/>
    </row>
    <row r="497" spans="2:35" x14ac:dyDescent="0.15">
      <c r="B497">
        <v>897.803</v>
      </c>
      <c r="C497">
        <v>15</v>
      </c>
      <c r="D497" s="18">
        <v>1.457E-2</v>
      </c>
      <c r="E497" s="18">
        <v>-8.8880000000000001E-3</v>
      </c>
      <c r="F497" s="18">
        <v>1.119</v>
      </c>
      <c r="G497" s="18">
        <v>0.16869999999999999</v>
      </c>
      <c r="H497" s="18">
        <v>-7.1590000000000001E-2</v>
      </c>
      <c r="I497" s="18">
        <v>4.2590000000000003</v>
      </c>
      <c r="J497" s="18">
        <v>0.71609999999999996</v>
      </c>
      <c r="K497" s="18">
        <v>6.1890000000000001E-2</v>
      </c>
      <c r="L497" s="18">
        <v>4.5359999999999996</v>
      </c>
      <c r="M497" s="18">
        <v>0.18790000000000001</v>
      </c>
      <c r="O497" s="18"/>
      <c r="P497" s="18"/>
      <c r="Q497" s="18"/>
      <c r="R497" s="18"/>
      <c r="S497" s="18"/>
      <c r="T497" s="18"/>
      <c r="U497" s="18"/>
      <c r="W497" s="18"/>
      <c r="X497" s="18"/>
      <c r="Y497" s="18"/>
      <c r="Z497" s="18"/>
      <c r="AA497" s="18"/>
      <c r="AB497" s="18"/>
      <c r="AC497" s="18"/>
      <c r="AD497" s="18"/>
      <c r="AE497" s="18"/>
    </row>
    <row r="498" spans="2:35" x14ac:dyDescent="0.15">
      <c r="B498">
        <v>897.803</v>
      </c>
      <c r="C498">
        <v>20</v>
      </c>
      <c r="D498" s="18">
        <v>1.3610000000000001E-2</v>
      </c>
      <c r="E498" s="18">
        <v>-3.9399999999999998E-2</v>
      </c>
      <c r="F498" s="18">
        <v>3.8740000000000001</v>
      </c>
      <c r="G498" s="18">
        <v>0.38729999999999998</v>
      </c>
      <c r="H498" s="18">
        <v>-1.5640000000000001E-2</v>
      </c>
      <c r="I498" s="18">
        <v>1.5880000000000001</v>
      </c>
      <c r="J498" s="18">
        <v>0.54679999999999995</v>
      </c>
      <c r="K498" s="18">
        <v>4.9050000000000003E-2</v>
      </c>
      <c r="L498" s="18">
        <v>4.45</v>
      </c>
      <c r="M498" s="18">
        <v>0.1827</v>
      </c>
      <c r="O498" s="18"/>
      <c r="P498" s="18"/>
      <c r="Q498" s="18"/>
      <c r="R498" s="18"/>
      <c r="S498" s="18"/>
      <c r="T498" s="18"/>
      <c r="U498" s="18"/>
      <c r="W498" s="18"/>
      <c r="X498" s="18"/>
      <c r="Y498" s="18"/>
      <c r="Z498" s="18"/>
      <c r="AA498" s="18"/>
      <c r="AB498" s="18"/>
      <c r="AC498" s="18"/>
      <c r="AD498" s="18"/>
      <c r="AE498" s="18"/>
    </row>
    <row r="499" spans="2:35" x14ac:dyDescent="0.15">
      <c r="B499">
        <v>1036.3610000000001</v>
      </c>
      <c r="C499">
        <v>1</v>
      </c>
      <c r="D499" s="18">
        <v>3.7850000000000002E-3</v>
      </c>
      <c r="E499" s="18">
        <v>-3.2050000000000002E-2</v>
      </c>
      <c r="F499" s="18">
        <v>3.6760000000000002</v>
      </c>
      <c r="G499" s="18">
        <v>0.34810000000000002</v>
      </c>
      <c r="H499" s="18">
        <v>-4.313E-3</v>
      </c>
      <c r="I499" s="18">
        <v>1.4970000000000001</v>
      </c>
      <c r="J499" s="18">
        <v>0.6321</v>
      </c>
      <c r="K499" s="18">
        <v>4.9500000000000002E-2</v>
      </c>
      <c r="L499" s="18">
        <v>4.6269999999999998</v>
      </c>
      <c r="M499" s="18">
        <v>0.24959999999999999</v>
      </c>
      <c r="O499" s="18"/>
      <c r="P499" s="18"/>
      <c r="Q499" s="18"/>
      <c r="R499" s="18"/>
      <c r="S499" s="18"/>
      <c r="T499" s="18"/>
      <c r="U499" s="18"/>
      <c r="W499" s="18"/>
      <c r="X499" s="18"/>
      <c r="Y499" s="18"/>
      <c r="Z499" s="18"/>
      <c r="AA499" s="18"/>
      <c r="AB499" s="18"/>
      <c r="AC499" s="18"/>
      <c r="AD499" s="18"/>
      <c r="AE499" s="18"/>
    </row>
    <row r="500" spans="2:35" x14ac:dyDescent="0.15">
      <c r="B500">
        <v>1036.3610000000001</v>
      </c>
      <c r="C500">
        <v>3</v>
      </c>
      <c r="D500" s="18">
        <v>1.9300000000000001E-3</v>
      </c>
      <c r="E500" s="18">
        <v>8.2900000000000005E-3</v>
      </c>
      <c r="F500" s="18">
        <v>4.5030000000000001</v>
      </c>
      <c r="G500" s="18">
        <v>0.29270000000000002</v>
      </c>
      <c r="H500" s="18">
        <v>-6.7059999999999995E-2</v>
      </c>
      <c r="I500" s="18">
        <v>4.1790000000000003</v>
      </c>
      <c r="J500" s="18">
        <v>0.5292</v>
      </c>
      <c r="K500" s="18">
        <v>7.1620000000000003E-2</v>
      </c>
      <c r="L500" s="18">
        <v>4.6479999999999997</v>
      </c>
      <c r="M500" s="18">
        <v>0.25419999999999998</v>
      </c>
      <c r="O500" s="18"/>
      <c r="P500" s="18"/>
      <c r="Q500" s="18"/>
      <c r="R500" s="18"/>
      <c r="S500" s="18"/>
      <c r="T500" s="18"/>
      <c r="U500" s="18"/>
      <c r="W500" s="18"/>
      <c r="X500" s="18"/>
      <c r="Y500" s="18"/>
      <c r="Z500" s="18"/>
      <c r="AA500" s="18"/>
      <c r="AB500" s="18"/>
      <c r="AC500" s="18"/>
      <c r="AD500" s="18"/>
      <c r="AE500" s="18"/>
    </row>
    <row r="501" spans="2:35" x14ac:dyDescent="0.15">
      <c r="B501">
        <v>1036.3610000000001</v>
      </c>
      <c r="C501">
        <v>5</v>
      </c>
      <c r="D501" s="18">
        <v>1.5039999999999999E-3</v>
      </c>
      <c r="E501" s="18">
        <v>7.025E-3</v>
      </c>
      <c r="F501" s="18">
        <v>3.4449999999999998</v>
      </c>
      <c r="G501" s="18">
        <v>0.16619999999999999</v>
      </c>
      <c r="H501" s="18">
        <v>0.1026</v>
      </c>
      <c r="I501" s="18">
        <v>4.4429999999999996</v>
      </c>
      <c r="J501" s="18">
        <v>0.27229999999999999</v>
      </c>
      <c r="K501" s="18">
        <v>-0.1082</v>
      </c>
      <c r="L501" s="18">
        <v>4.1360000000000001</v>
      </c>
      <c r="M501" s="18">
        <v>0.42870000000000003</v>
      </c>
      <c r="O501" s="18"/>
      <c r="P501" s="18"/>
      <c r="Q501" s="18"/>
      <c r="R501" s="18"/>
      <c r="S501" s="18"/>
      <c r="T501" s="18"/>
      <c r="U501" s="18"/>
      <c r="W501" s="18"/>
      <c r="X501" s="18"/>
      <c r="Y501" s="18"/>
      <c r="Z501" s="18"/>
      <c r="AA501" s="18"/>
      <c r="AB501" s="18"/>
      <c r="AC501" s="18"/>
      <c r="AD501" s="18"/>
      <c r="AE501" s="18"/>
    </row>
    <row r="502" spans="2:35" x14ac:dyDescent="0.15">
      <c r="B502">
        <v>1036.3610000000001</v>
      </c>
      <c r="C502">
        <v>7</v>
      </c>
      <c r="D502" s="18">
        <v>1.544E-3</v>
      </c>
      <c r="E502" s="18">
        <v>1.4760000000000001E-2</v>
      </c>
      <c r="F502" s="18">
        <v>3.1339999999999999</v>
      </c>
      <c r="G502" s="18">
        <v>0.36759999999999998</v>
      </c>
      <c r="H502" s="18">
        <v>-6.3640000000000002E-2</v>
      </c>
      <c r="I502" s="18">
        <v>3.714</v>
      </c>
      <c r="J502" s="18">
        <v>0.48920000000000002</v>
      </c>
      <c r="K502" s="18">
        <v>6.2230000000000001E-2</v>
      </c>
      <c r="L502" s="18">
        <v>4.59</v>
      </c>
      <c r="M502" s="18">
        <v>0.2616</v>
      </c>
      <c r="O502" s="18"/>
      <c r="P502" s="18"/>
      <c r="Q502" s="18"/>
      <c r="R502" s="18"/>
      <c r="S502" s="18"/>
      <c r="T502" s="18"/>
      <c r="U502" s="18"/>
      <c r="W502" s="18"/>
      <c r="X502" s="18"/>
      <c r="Y502" s="18"/>
      <c r="Z502" s="18"/>
      <c r="AA502" s="18"/>
      <c r="AB502" s="18"/>
      <c r="AC502" s="18"/>
      <c r="AD502" s="18"/>
      <c r="AE502" s="18"/>
    </row>
    <row r="503" spans="2:35" x14ac:dyDescent="0.15">
      <c r="B503">
        <v>1036.3610000000001</v>
      </c>
      <c r="C503">
        <v>10</v>
      </c>
      <c r="D503" s="18">
        <v>1.7210000000000001E-3</v>
      </c>
      <c r="E503" s="18">
        <v>6.1199999999999997E-2</v>
      </c>
      <c r="F503" s="18">
        <v>4.609</v>
      </c>
      <c r="G503" s="18">
        <v>0.2402</v>
      </c>
      <c r="H503" s="18">
        <v>-2.0619999999999999E-2</v>
      </c>
      <c r="I503" s="18">
        <v>3.7709999999999999</v>
      </c>
      <c r="J503" s="18">
        <v>0.2908</v>
      </c>
      <c r="K503" s="18">
        <v>-3.3160000000000002E-2</v>
      </c>
      <c r="L503" s="18">
        <v>4.4039999999999999</v>
      </c>
      <c r="M503" s="18">
        <v>0.79469999999999996</v>
      </c>
      <c r="O503" s="18"/>
      <c r="P503" s="18"/>
      <c r="Q503" s="18"/>
      <c r="R503" s="18"/>
      <c r="S503" s="18"/>
      <c r="T503" s="18"/>
      <c r="U503" s="18"/>
      <c r="W503" s="18"/>
      <c r="X503" s="18"/>
      <c r="Y503" s="18"/>
      <c r="Z503" s="18"/>
      <c r="AA503" s="18"/>
      <c r="AB503" s="18"/>
      <c r="AC503" s="18"/>
      <c r="AD503" s="18"/>
      <c r="AE503" s="18"/>
    </row>
    <row r="504" spans="2:35" x14ac:dyDescent="0.15">
      <c r="B504">
        <v>1036.3610000000001</v>
      </c>
      <c r="C504">
        <v>15</v>
      </c>
      <c r="D504" s="18">
        <v>4.0159999999999996E-3</v>
      </c>
      <c r="E504" s="18">
        <v>-2.8159999999999999E-3</v>
      </c>
      <c r="F504" s="18">
        <v>1.095</v>
      </c>
      <c r="G504" s="18">
        <v>3.5180000000000003E-2</v>
      </c>
      <c r="H504" s="18">
        <v>-4.6249999999999999E-2</v>
      </c>
      <c r="I504" s="18">
        <v>4.1100000000000003</v>
      </c>
      <c r="J504" s="18">
        <v>0.61009999999999998</v>
      </c>
      <c r="K504" s="18">
        <v>5.049E-2</v>
      </c>
      <c r="L504" s="18">
        <v>4.6280000000000001</v>
      </c>
      <c r="M504" s="18">
        <v>0.17119999999999999</v>
      </c>
      <c r="O504" s="18"/>
      <c r="P504" s="18"/>
      <c r="Q504" s="18"/>
      <c r="R504" s="18"/>
      <c r="S504" s="18"/>
      <c r="T504" s="18"/>
      <c r="U504" s="18"/>
      <c r="W504" s="18"/>
      <c r="X504" s="18"/>
      <c r="Y504" s="18"/>
      <c r="Z504" s="18"/>
      <c r="AA504" s="18"/>
      <c r="AB504" s="18"/>
      <c r="AC504" s="18"/>
      <c r="AD504" s="18"/>
      <c r="AE504" s="18"/>
    </row>
    <row r="505" spans="2:35" x14ac:dyDescent="0.15">
      <c r="B505">
        <v>1036.3610000000001</v>
      </c>
      <c r="C505">
        <v>20</v>
      </c>
      <c r="D505" s="18">
        <v>1.0349999999999999E-3</v>
      </c>
      <c r="E505" s="18">
        <v>-8.7790000000000007E-2</v>
      </c>
      <c r="F505" s="18">
        <v>4.1929999999999996</v>
      </c>
      <c r="G505" s="18">
        <v>0.68979999999999997</v>
      </c>
      <c r="H505" s="18">
        <v>1.214E-2</v>
      </c>
      <c r="I505" s="18">
        <v>2.7429999999999999</v>
      </c>
      <c r="J505" s="18">
        <v>0.45639999999999997</v>
      </c>
      <c r="K505" s="18">
        <v>7.5560000000000002E-2</v>
      </c>
      <c r="L505" s="18">
        <v>4.6150000000000002</v>
      </c>
      <c r="M505" s="18">
        <v>0.25140000000000001</v>
      </c>
      <c r="O505" s="18"/>
      <c r="P505" s="18"/>
      <c r="Q505" s="18"/>
      <c r="R505" s="18"/>
      <c r="S505" s="18"/>
      <c r="T505" s="18"/>
      <c r="U505" s="18"/>
      <c r="W505" s="18"/>
      <c r="X505" s="18"/>
      <c r="Y505" s="18"/>
      <c r="Z505" s="18"/>
      <c r="AA505" s="18"/>
      <c r="AB505" s="18"/>
      <c r="AC505" s="18"/>
      <c r="AD505" s="18"/>
      <c r="AE505" s="18"/>
    </row>
    <row r="506" spans="2:35" x14ac:dyDescent="0.15">
      <c r="B506">
        <v>0.76500000000000001</v>
      </c>
      <c r="C506">
        <v>1</v>
      </c>
      <c r="D506" s="18">
        <v>-0.23649999999999999</v>
      </c>
      <c r="E506" s="18">
        <v>1.137</v>
      </c>
      <c r="F506" s="18">
        <v>1.583</v>
      </c>
      <c r="G506" s="18">
        <v>1.544</v>
      </c>
      <c r="H506" s="18">
        <v>-0.49719999999999998</v>
      </c>
      <c r="I506" s="18">
        <v>1.1679999999999999</v>
      </c>
      <c r="J506" s="18">
        <v>0.74929999999999997</v>
      </c>
      <c r="K506" s="18">
        <v>-0.40600000000000003</v>
      </c>
      <c r="L506" s="18">
        <v>3.3029999999999999</v>
      </c>
      <c r="M506" s="18">
        <v>0.31019999999999998</v>
      </c>
      <c r="O506" s="18"/>
      <c r="P506" s="18"/>
      <c r="Q506" s="18"/>
      <c r="R506" s="18"/>
      <c r="S506" s="18"/>
      <c r="T506" s="18"/>
      <c r="U506" s="18"/>
      <c r="W506" s="18"/>
      <c r="X506" s="18"/>
      <c r="Y506" s="18"/>
      <c r="Z506" s="18"/>
      <c r="AA506" s="18"/>
      <c r="AB506" s="18"/>
      <c r="AC506" s="18"/>
      <c r="AD506" s="18"/>
      <c r="AE506" s="18"/>
    </row>
    <row r="507" spans="2:35" x14ac:dyDescent="0.15">
      <c r="B507">
        <v>0.76500000000000001</v>
      </c>
      <c r="C507">
        <v>3</v>
      </c>
      <c r="D507" s="18">
        <v>-1.6219999999999998E-2</v>
      </c>
      <c r="E507" s="18">
        <v>-1.6740000000000001E-2</v>
      </c>
      <c r="F507" s="18">
        <v>1.113</v>
      </c>
      <c r="G507" s="18">
        <v>0.12559999999999999</v>
      </c>
      <c r="H507" s="18">
        <v>0.86080000000000001</v>
      </c>
      <c r="I507" s="18">
        <v>3.7309999999999999</v>
      </c>
      <c r="J507" s="18">
        <v>0.83130000000000004</v>
      </c>
      <c r="K507" s="18">
        <v>-0.78910000000000002</v>
      </c>
      <c r="L507" s="18">
        <v>3.423</v>
      </c>
      <c r="M507" s="18">
        <v>0.4405</v>
      </c>
      <c r="O507" s="18"/>
      <c r="P507" s="18"/>
      <c r="Q507" s="18"/>
      <c r="R507" s="18"/>
      <c r="S507" s="18"/>
      <c r="T507" s="18"/>
      <c r="U507" s="18"/>
      <c r="W507" s="18"/>
      <c r="X507" s="18"/>
      <c r="Y507" s="18"/>
      <c r="Z507" s="18"/>
      <c r="AA507" s="18"/>
      <c r="AB507" s="18"/>
      <c r="AC507" s="18"/>
      <c r="AD507" s="18"/>
      <c r="AE507" s="18"/>
    </row>
    <row r="508" spans="2:35" x14ac:dyDescent="0.15">
      <c r="B508">
        <v>0.76500000000000001</v>
      </c>
      <c r="C508">
        <v>5</v>
      </c>
      <c r="D508" s="18">
        <v>-0.21809999999999999</v>
      </c>
      <c r="E508" s="18">
        <v>1.123</v>
      </c>
      <c r="F508" s="18">
        <v>2.161</v>
      </c>
      <c r="G508" s="18">
        <v>1.492</v>
      </c>
      <c r="H508" s="18">
        <v>-0.53959999999999997</v>
      </c>
      <c r="I508" s="18">
        <v>1.96</v>
      </c>
      <c r="J508" s="18">
        <v>0.85850000000000004</v>
      </c>
      <c r="K508" s="18">
        <v>-0.34399999999999997</v>
      </c>
      <c r="L508" s="18">
        <v>3.3610000000000002</v>
      </c>
      <c r="M508" s="18">
        <v>0.2984</v>
      </c>
      <c r="O508" s="18"/>
      <c r="P508" s="18"/>
      <c r="Q508" s="18"/>
      <c r="R508" s="18"/>
      <c r="S508" s="18"/>
      <c r="T508" s="18"/>
      <c r="U508" s="18"/>
      <c r="W508" s="18"/>
      <c r="X508" s="18"/>
      <c r="Y508" s="18"/>
      <c r="Z508" s="18"/>
      <c r="AA508" s="18"/>
      <c r="AB508" s="18"/>
      <c r="AC508" s="18"/>
      <c r="AD508" s="18"/>
      <c r="AE508" s="18"/>
    </row>
    <row r="509" spans="2:35" x14ac:dyDescent="0.15">
      <c r="B509">
        <v>0.76500000000000001</v>
      </c>
      <c r="C509">
        <v>7</v>
      </c>
      <c r="D509" s="18">
        <v>-0.3095</v>
      </c>
      <c r="E509" s="18">
        <v>1.452</v>
      </c>
      <c r="F509" s="18">
        <v>1.1990000000000001</v>
      </c>
      <c r="G509" s="18">
        <v>1.5669999999999999</v>
      </c>
      <c r="H509" s="18">
        <v>-0.71499999999999997</v>
      </c>
      <c r="I509" s="18">
        <v>1.0489999999999999</v>
      </c>
      <c r="J509" s="18">
        <v>0.75419999999999998</v>
      </c>
      <c r="K509" s="18">
        <v>-0.35520000000000002</v>
      </c>
      <c r="L509" s="18">
        <v>3.1819999999999999</v>
      </c>
      <c r="M509" s="18">
        <v>0.32340000000000002</v>
      </c>
      <c r="O509" s="18"/>
      <c r="P509" s="18"/>
      <c r="Q509" s="18"/>
      <c r="R509" s="18"/>
      <c r="S509" s="18"/>
      <c r="T509" s="18"/>
      <c r="U509" s="18"/>
      <c r="W509" s="18"/>
      <c r="X509" s="18"/>
      <c r="Y509" s="18"/>
      <c r="Z509" s="18"/>
      <c r="AA509" s="18"/>
      <c r="AB509" s="18"/>
      <c r="AC509" s="18"/>
      <c r="AD509" s="18"/>
      <c r="AE509" s="18"/>
    </row>
    <row r="510" spans="2:35" x14ac:dyDescent="0.15">
      <c r="B510">
        <v>0.76500000000000001</v>
      </c>
      <c r="C510">
        <v>10</v>
      </c>
      <c r="D510" s="18">
        <v>3.6580000000000001E-2</v>
      </c>
      <c r="E510" s="18">
        <v>0.47539999999999999</v>
      </c>
      <c r="F510" s="18">
        <v>3.4460000000000002</v>
      </c>
      <c r="G510" s="18">
        <v>1.06</v>
      </c>
      <c r="H510" s="18">
        <v>-8.1390000000000004E-2</v>
      </c>
      <c r="I510" s="18">
        <v>1.0649999999999999</v>
      </c>
      <c r="J510" s="18">
        <v>0.18940000000000001</v>
      </c>
      <c r="K510" s="18">
        <v>-0.47860000000000003</v>
      </c>
      <c r="L510" s="18">
        <v>3.38</v>
      </c>
      <c r="M510" s="18">
        <v>0.40060000000000001</v>
      </c>
      <c r="O510" s="18"/>
      <c r="P510" s="114" t="s">
        <v>676</v>
      </c>
      <c r="Q510" t="s">
        <v>657</v>
      </c>
      <c r="R510" t="s">
        <v>659</v>
      </c>
      <c r="S510" t="s">
        <v>658</v>
      </c>
      <c r="T510" s="114" t="s">
        <v>676</v>
      </c>
      <c r="U510" t="s">
        <v>657</v>
      </c>
      <c r="V510" t="s">
        <v>659</v>
      </c>
      <c r="W510" t="s">
        <v>658</v>
      </c>
      <c r="X510" s="114" t="s">
        <v>676</v>
      </c>
      <c r="Y510" t="s">
        <v>657</v>
      </c>
      <c r="Z510" t="s">
        <v>659</v>
      </c>
      <c r="AA510" t="s">
        <v>658</v>
      </c>
      <c r="AB510" s="114" t="s">
        <v>676</v>
      </c>
      <c r="AC510" t="s">
        <v>657</v>
      </c>
      <c r="AD510" t="s">
        <v>659</v>
      </c>
      <c r="AE510" t="s">
        <v>658</v>
      </c>
      <c r="AF510" s="119" t="s">
        <v>682</v>
      </c>
      <c r="AG510" t="s">
        <v>657</v>
      </c>
      <c r="AH510" t="s">
        <v>659</v>
      </c>
      <c r="AI510" t="s">
        <v>658</v>
      </c>
    </row>
    <row r="511" spans="2:35" x14ac:dyDescent="0.15">
      <c r="B511">
        <v>0.76500000000000001</v>
      </c>
      <c r="C511">
        <v>15</v>
      </c>
      <c r="D511" s="18">
        <v>-4.6920000000000003E-2</v>
      </c>
      <c r="E511" s="18">
        <v>0.1275</v>
      </c>
      <c r="F511" s="18">
        <v>1.3120000000000001</v>
      </c>
      <c r="G511" s="18">
        <v>0.68049999999999999</v>
      </c>
      <c r="H511" s="18">
        <v>0.16039999999999999</v>
      </c>
      <c r="I511" s="18">
        <v>4.4219999999999997</v>
      </c>
      <c r="J511" s="18">
        <v>0.19939999999999999</v>
      </c>
      <c r="K511" s="18">
        <v>-0.3523</v>
      </c>
      <c r="L511" s="18">
        <v>3.6739999999999999</v>
      </c>
      <c r="M511" s="18">
        <v>0.38850000000000001</v>
      </c>
      <c r="O511" s="18">
        <f>O82</f>
        <v>10</v>
      </c>
      <c r="P511" s="113">
        <f ca="1">R511*P661*P$751</f>
        <v>0.70670399920265148</v>
      </c>
      <c r="Q511" s="18">
        <f ca="1">P368/$P225*(1-AngCal!$C$28)+Q368/$Q225*AngCal!$C$28</f>
        <v>0.57780773091633608</v>
      </c>
      <c r="R511" s="18">
        <f ca="1">Q511*(1-AngCal!$B$28)+S511*AngCal!$B$28</f>
        <v>0.70670399920265148</v>
      </c>
      <c r="S511" s="18">
        <f ca="1">R368/$R225*(1-AngCal!$C$28)+S368/$S225*AngCal!$C$28</f>
        <v>0.70968649263159367</v>
      </c>
      <c r="T511" s="113">
        <f ca="1">V511*T661*T$751</f>
        <v>4.3366854486007411E-2</v>
      </c>
      <c r="U511" s="18">
        <f ca="1">T368/$P225*(1-AngCal!$C$28)+U368/$Q225*AngCal!$C$28</f>
        <v>8.1964992668653813E-2</v>
      </c>
      <c r="V511">
        <f ca="1">U511*(1-AngCal!$B$28)+W511*AngCal!$B$28</f>
        <v>6.1409368335797639E-2</v>
      </c>
      <c r="W511" s="18">
        <f ca="1">V368/$R225*(1-AngCal!$C$28)+W368/$S225*AngCal!$C$28</f>
        <v>6.0933737696403423E-2</v>
      </c>
      <c r="X511" s="113">
        <f ca="1">Z511*X661*X$751</f>
        <v>1.3651357305363802E-4</v>
      </c>
      <c r="Y511" s="18">
        <f ca="1">X368/$P225*(1-AngCal!$C$28)+Y368/$Q225*AngCal!$C$28</f>
        <v>8.7842945163209927E-3</v>
      </c>
      <c r="Z511" s="18">
        <f ca="1">Y511*(1-AngCal!$B$28)+AA511*AngCal!$B$28</f>
        <v>2.4556806214215505E-3</v>
      </c>
      <c r="AA511" s="18">
        <f ca="1">Z368/$R225*(1-AngCal!$C$28)+AA368/$S225*AngCal!$C$28</f>
        <v>2.3092446570077241E-3</v>
      </c>
      <c r="AB511" s="113">
        <f ca="1">AD511*AB661*AB$751</f>
        <v>0</v>
      </c>
      <c r="AC511" s="18">
        <f ca="1">AB368/$P225*(1-AngCal!$C$28)+AC368/$Q225*AngCal!$C$28</f>
        <v>6.0557661723045107E-3</v>
      </c>
      <c r="AD511" s="18">
        <f ca="1">AC511*(1-AngCal!$B$28)+AE511*AngCal!$B$28</f>
        <v>2.4640795327890712E-3</v>
      </c>
      <c r="AE511" s="18">
        <f ca="1">AD368/$R225*(1-AngCal!$C$28)+AE368/$S225*AngCal!$C$28</f>
        <v>2.3809725356386227E-3</v>
      </c>
      <c r="AF511" s="120">
        <f ca="1">AH511*AF661</f>
        <v>0.70670399920265148</v>
      </c>
      <c r="AG511" s="18">
        <f ca="1">AF368/$P225*(1-AngCal!$C$28)+AG368/$Q225*AngCal!$C$28</f>
        <v>0.57780773091633608</v>
      </c>
      <c r="AH511" s="18">
        <f ca="1">AG511*(1-AngCal!$B$28)+AI511*AngCal!$B$28</f>
        <v>0.70670399920265148</v>
      </c>
      <c r="AI511" s="18">
        <f ca="1">AH368/$R225*(1-AngCal!$C$28)+AI368/$S225*AngCal!$C$28</f>
        <v>0.70968649263159367</v>
      </c>
    </row>
    <row r="512" spans="2:35" x14ac:dyDescent="0.15">
      <c r="B512">
        <v>0.76500000000000001</v>
      </c>
      <c r="C512">
        <v>20</v>
      </c>
      <c r="D512" s="18">
        <v>-1.6480000000000002E-2</v>
      </c>
      <c r="E512" s="18">
        <v>-0.60560000000000003</v>
      </c>
      <c r="F512" s="18">
        <v>1.0629999999999999</v>
      </c>
      <c r="G512" s="18">
        <v>0.74670000000000003</v>
      </c>
      <c r="H512" s="18">
        <v>1.4610000000000001</v>
      </c>
      <c r="I512" s="18">
        <v>2.7949999999999999</v>
      </c>
      <c r="J512" s="18">
        <v>1.536</v>
      </c>
      <c r="K512" s="18">
        <v>-0.66979999999999995</v>
      </c>
      <c r="L512" s="18">
        <v>3.4889999999999999</v>
      </c>
      <c r="M512" s="18">
        <v>0.38129999999999997</v>
      </c>
      <c r="O512" s="18">
        <f>O83</f>
        <v>10</v>
      </c>
      <c r="P512" s="113">
        <f t="shared" ref="P512:P571" ca="1" si="98">R512*P662*P$751</f>
        <v>0.70670399920265148</v>
      </c>
      <c r="Q512" s="18">
        <f ca="1">P369/$P226*(1-AngCal!$C$28)+Q369/$Q226*AngCal!$C$28</f>
        <v>0.57780773091633608</v>
      </c>
      <c r="R512" s="18">
        <f ca="1">Q512*(1-AngCal!$B$28)+S512*AngCal!$B$28</f>
        <v>0.70670399920265148</v>
      </c>
      <c r="S512" s="18">
        <f ca="1">R369/$R226*(1-AngCal!$C$28)+S369/$S226*AngCal!$C$28</f>
        <v>0.70968649263159367</v>
      </c>
      <c r="T512" s="113">
        <f t="shared" ref="T512:T571" ca="1" si="99">V512*T662*T$751</f>
        <v>4.3366854486007411E-2</v>
      </c>
      <c r="U512" s="18">
        <f ca="1">T369/$P226*(1-AngCal!$C$28)+U369/$Q226*AngCal!$C$28</f>
        <v>8.1964992668653813E-2</v>
      </c>
      <c r="V512">
        <f ca="1">U512*(1-AngCal!$B$28)+W512*AngCal!$B$28</f>
        <v>6.1409368335797639E-2</v>
      </c>
      <c r="W512" s="18">
        <f ca="1">V369/$R226*(1-AngCal!$C$28)+W369/$S226*AngCal!$C$28</f>
        <v>6.0933737696403423E-2</v>
      </c>
      <c r="X512" s="113">
        <f t="shared" ref="X512:X571" ca="1" si="100">Z512*X662*X$751</f>
        <v>1.3651357305363802E-4</v>
      </c>
      <c r="Y512" s="18">
        <f ca="1">X369/$P226*(1-AngCal!$C$28)+Y369/$Q226*AngCal!$C$28</f>
        <v>8.7842945163209927E-3</v>
      </c>
      <c r="Z512" s="18">
        <f ca="1">Y512*(1-AngCal!$B$28)+AA512*AngCal!$B$28</f>
        <v>2.4556806214215505E-3</v>
      </c>
      <c r="AA512" s="18">
        <f ca="1">Z369/$R226*(1-AngCal!$C$28)+AA369/$S226*AngCal!$C$28</f>
        <v>2.3092446570077241E-3</v>
      </c>
      <c r="AB512" s="113">
        <f t="shared" ref="AB512:AB571" ca="1" si="101">AD512*AB662*AB$751</f>
        <v>0</v>
      </c>
      <c r="AC512" s="18">
        <f ca="1">AB369/$P226*(1-AngCal!$C$28)+AC369/$Q226*AngCal!$C$28</f>
        <v>6.0557661723045107E-3</v>
      </c>
      <c r="AD512" s="18">
        <f ca="1">AC512*(1-AngCal!$B$28)+AE512*AngCal!$B$28</f>
        <v>2.4640795327890712E-3</v>
      </c>
      <c r="AE512" s="18">
        <f ca="1">AD369/$R226*(1-AngCal!$C$28)+AE369/$S226*AngCal!$C$28</f>
        <v>2.3809725356386227E-3</v>
      </c>
      <c r="AF512" s="120">
        <f t="shared" ref="AF512:AF575" ca="1" si="102">AH512*AF662</f>
        <v>0.70670399920265148</v>
      </c>
      <c r="AG512" s="18">
        <f ca="1">AF369/$P226*(1-AngCal!$C$28)+AG369/$Q226*AngCal!$C$28</f>
        <v>0.57780773091633608</v>
      </c>
      <c r="AH512" s="18">
        <f ca="1">AG512*(1-AngCal!$B$28)+AI512*AngCal!$B$28</f>
        <v>0.70670399920265148</v>
      </c>
      <c r="AI512" s="18">
        <f ca="1">AH369/$R226*(1-AngCal!$C$28)+AI369/$S226*AngCal!$C$28</f>
        <v>0.70968649263159367</v>
      </c>
    </row>
    <row r="513" spans="2:35" x14ac:dyDescent="0.15">
      <c r="B513">
        <v>1.901</v>
      </c>
      <c r="C513">
        <v>1</v>
      </c>
      <c r="D513" s="18">
        <v>3.9059999999999997E-2</v>
      </c>
      <c r="E513" s="18">
        <v>-0.10150000000000001</v>
      </c>
      <c r="F513" s="18">
        <v>1.5649999999999999</v>
      </c>
      <c r="G513" s="18">
        <v>1.2250000000000001</v>
      </c>
      <c r="H513" s="18">
        <v>0.18940000000000001</v>
      </c>
      <c r="I513" s="18">
        <v>2.335</v>
      </c>
      <c r="J513" s="18">
        <v>0.4259</v>
      </c>
      <c r="K513" s="18">
        <v>-0.38829999999999998</v>
      </c>
      <c r="L513" s="18">
        <v>3.2429999999999999</v>
      </c>
      <c r="M513" s="18">
        <v>0.27929999999999999</v>
      </c>
      <c r="O513" s="18">
        <f>O84</f>
        <v>10</v>
      </c>
      <c r="P513" s="113">
        <f t="shared" ca="1" si="98"/>
        <v>0.70670399920265148</v>
      </c>
      <c r="Q513" s="18">
        <f ca="1">P370/$P227*(1-AngCal!$C$28)+Q370/$Q227*AngCal!$C$28</f>
        <v>0.57780773091633608</v>
      </c>
      <c r="R513" s="18">
        <f ca="1">Q513*(1-AngCal!$B$28)+S513*AngCal!$B$28</f>
        <v>0.70670399920265148</v>
      </c>
      <c r="S513" s="18">
        <f ca="1">R370/$R227*(1-AngCal!$C$28)+S370/$S227*AngCal!$C$28</f>
        <v>0.70968649263159367</v>
      </c>
      <c r="T513" s="113">
        <f t="shared" ca="1" si="99"/>
        <v>4.3366854486007411E-2</v>
      </c>
      <c r="U513" s="18">
        <f ca="1">T370/$P227*(1-AngCal!$C$28)+U370/$Q227*AngCal!$C$28</f>
        <v>8.1964992668653813E-2</v>
      </c>
      <c r="V513">
        <f ca="1">U513*(1-AngCal!$B$28)+W513*AngCal!$B$28</f>
        <v>6.1409368335797639E-2</v>
      </c>
      <c r="W513" s="18">
        <f ca="1">V370/$R227*(1-AngCal!$C$28)+W370/$S227*AngCal!$C$28</f>
        <v>6.0933737696403423E-2</v>
      </c>
      <c r="X513" s="113">
        <f t="shared" ca="1" si="100"/>
        <v>1.3651357305363802E-4</v>
      </c>
      <c r="Y513" s="18">
        <f ca="1">X370/$P227*(1-AngCal!$C$28)+Y370/$Q227*AngCal!$C$28</f>
        <v>8.7842945163209927E-3</v>
      </c>
      <c r="Z513" s="18">
        <f ca="1">Y513*(1-AngCal!$B$28)+AA513*AngCal!$B$28</f>
        <v>2.4556806214215505E-3</v>
      </c>
      <c r="AA513" s="18">
        <f ca="1">Z370/$R227*(1-AngCal!$C$28)+AA370/$S227*AngCal!$C$28</f>
        <v>2.3092446570077241E-3</v>
      </c>
      <c r="AB513" s="113">
        <f t="shared" ca="1" si="101"/>
        <v>0</v>
      </c>
      <c r="AC513" s="18">
        <f ca="1">AB370/$P227*(1-AngCal!$C$28)+AC370/$Q227*AngCal!$C$28</f>
        <v>6.0557661723045107E-3</v>
      </c>
      <c r="AD513" s="18">
        <f ca="1">AC513*(1-AngCal!$B$28)+AE513*AngCal!$B$28</f>
        <v>2.4640795327890712E-3</v>
      </c>
      <c r="AE513" s="18">
        <f ca="1">AD370/$R227*(1-AngCal!$C$28)+AE370/$S227*AngCal!$C$28</f>
        <v>2.3809725356386227E-3</v>
      </c>
      <c r="AF513" s="120">
        <f t="shared" ca="1" si="102"/>
        <v>0.70670399920265148</v>
      </c>
      <c r="AG513" s="18">
        <f ca="1">AF370/$P227*(1-AngCal!$C$28)+AG370/$Q227*AngCal!$C$28</f>
        <v>0.57780773091633608</v>
      </c>
      <c r="AH513" s="18">
        <f ca="1">AG513*(1-AngCal!$B$28)+AI513*AngCal!$B$28</f>
        <v>0.70670399920265148</v>
      </c>
      <c r="AI513" s="18">
        <f ca="1">AH370/$R227*(1-AngCal!$C$28)+AI370/$S227*AngCal!$C$28</f>
        <v>0.70968649263159367</v>
      </c>
    </row>
    <row r="514" spans="2:35" x14ac:dyDescent="0.15">
      <c r="B514">
        <v>1.901</v>
      </c>
      <c r="C514">
        <v>3</v>
      </c>
      <c r="D514" s="18">
        <v>4.6359999999999998E-2</v>
      </c>
      <c r="E514" s="18">
        <v>-0.1016</v>
      </c>
      <c r="F514" s="18">
        <v>1.5549999999999999</v>
      </c>
      <c r="G514" s="18">
        <v>0.90880000000000005</v>
      </c>
      <c r="H514" s="18">
        <v>0.19</v>
      </c>
      <c r="I514" s="18">
        <v>2.3610000000000002</v>
      </c>
      <c r="J514" s="18">
        <v>0.41810000000000003</v>
      </c>
      <c r="K514" s="18">
        <v>-0.39029999999999998</v>
      </c>
      <c r="L514" s="18">
        <v>3.2469999999999999</v>
      </c>
      <c r="M514" s="18">
        <v>0.28249999999999997</v>
      </c>
      <c r="O514" s="18">
        <f>O85</f>
        <v>10</v>
      </c>
      <c r="P514" s="113">
        <f t="shared" ca="1" si="98"/>
        <v>0.70670399920265148</v>
      </c>
      <c r="Q514" s="18">
        <f ca="1">P371/$P228*(1-AngCal!$C$28)+Q371/$Q228*AngCal!$C$28</f>
        <v>0.57780773091633608</v>
      </c>
      <c r="R514" s="18">
        <f ca="1">Q514*(1-AngCal!$B$28)+S514*AngCal!$B$28</f>
        <v>0.70670399920265148</v>
      </c>
      <c r="S514" s="18">
        <f ca="1">R371/$R228*(1-AngCal!$C$28)+S371/$S228*AngCal!$C$28</f>
        <v>0.70968649263159367</v>
      </c>
      <c r="T514" s="113">
        <f t="shared" ca="1" si="99"/>
        <v>4.3366854486007411E-2</v>
      </c>
      <c r="U514" s="18">
        <f ca="1">T371/$P228*(1-AngCal!$C$28)+U371/$Q228*AngCal!$C$28</f>
        <v>8.1964992668653813E-2</v>
      </c>
      <c r="V514">
        <f ca="1">U514*(1-AngCal!$B$28)+W514*AngCal!$B$28</f>
        <v>6.1409368335797639E-2</v>
      </c>
      <c r="W514" s="18">
        <f ca="1">V371/$R228*(1-AngCal!$C$28)+W371/$S228*AngCal!$C$28</f>
        <v>6.0933737696403423E-2</v>
      </c>
      <c r="X514" s="113">
        <f t="shared" ca="1" si="100"/>
        <v>1.3651357305363802E-4</v>
      </c>
      <c r="Y514" s="18">
        <f ca="1">X371/$P228*(1-AngCal!$C$28)+Y371/$Q228*AngCal!$C$28</f>
        <v>8.7842945163209927E-3</v>
      </c>
      <c r="Z514" s="18">
        <f ca="1">Y514*(1-AngCal!$B$28)+AA514*AngCal!$B$28</f>
        <v>2.4556806214215505E-3</v>
      </c>
      <c r="AA514" s="18">
        <f ca="1">Z371/$R228*(1-AngCal!$C$28)+AA371/$S228*AngCal!$C$28</f>
        <v>2.3092446570077241E-3</v>
      </c>
      <c r="AB514" s="113">
        <f t="shared" ca="1" si="101"/>
        <v>0</v>
      </c>
      <c r="AC514" s="18">
        <f ca="1">AB371/$P228*(1-AngCal!$C$28)+AC371/$Q228*AngCal!$C$28</f>
        <v>6.0557661723045107E-3</v>
      </c>
      <c r="AD514" s="18">
        <f ca="1">AC514*(1-AngCal!$B$28)+AE514*AngCal!$B$28</f>
        <v>2.4640795327890712E-3</v>
      </c>
      <c r="AE514" s="18">
        <f ca="1">AD371/$R228*(1-AngCal!$C$28)+AE371/$S228*AngCal!$C$28</f>
        <v>2.3809725356386227E-3</v>
      </c>
      <c r="AF514" s="120">
        <f t="shared" ca="1" si="102"/>
        <v>0.70670399920265148</v>
      </c>
      <c r="AG514" s="18">
        <f ca="1">AF371/$P228*(1-AngCal!$C$28)+AG371/$Q228*AngCal!$C$28</f>
        <v>0.57780773091633608</v>
      </c>
      <c r="AH514" s="18">
        <f ca="1">AG514*(1-AngCal!$B$28)+AI514*AngCal!$B$28</f>
        <v>0.70670399920265148</v>
      </c>
      <c r="AI514" s="18">
        <f ca="1">AH371/$R228*(1-AngCal!$C$28)+AI371/$S228*AngCal!$C$28</f>
        <v>0.70968649263159367</v>
      </c>
    </row>
    <row r="515" spans="2:35" x14ac:dyDescent="0.15">
      <c r="B515">
        <v>1.901</v>
      </c>
      <c r="C515">
        <v>5</v>
      </c>
      <c r="D515" s="18">
        <v>4.3950000000000003E-2</v>
      </c>
      <c r="E515" s="18">
        <v>-7.8750000000000001E-2</v>
      </c>
      <c r="F515" s="18">
        <v>2.8879999999999999</v>
      </c>
      <c r="G515" s="18">
        <v>1.663</v>
      </c>
      <c r="H515" s="18">
        <v>0.1588</v>
      </c>
      <c r="I515" s="18">
        <v>2.4980000000000002</v>
      </c>
      <c r="J515" s="18">
        <v>0.2782</v>
      </c>
      <c r="K515" s="18">
        <v>-0.39610000000000001</v>
      </c>
      <c r="L515" s="18">
        <v>3.1840000000000002</v>
      </c>
      <c r="M515" s="18">
        <v>0.28110000000000002</v>
      </c>
      <c r="O515" s="18">
        <f>O86</f>
        <v>10</v>
      </c>
      <c r="P515" s="113">
        <f t="shared" ca="1" si="98"/>
        <v>0.70670399920265148</v>
      </c>
      <c r="Q515" s="18">
        <f ca="1">P372/$P229*(1-AngCal!$C$28)+Q372/$Q229*AngCal!$C$28</f>
        <v>0.57780773091633608</v>
      </c>
      <c r="R515" s="18">
        <f ca="1">Q515*(1-AngCal!$B$28)+S515*AngCal!$B$28</f>
        <v>0.70670399920265148</v>
      </c>
      <c r="S515" s="18">
        <f ca="1">R372/$R229*(1-AngCal!$C$28)+S372/$S229*AngCal!$C$28</f>
        <v>0.70968649263159367</v>
      </c>
      <c r="T515" s="113">
        <f t="shared" ca="1" si="99"/>
        <v>4.3366854486007411E-2</v>
      </c>
      <c r="U515" s="18">
        <f ca="1">T372/$P229*(1-AngCal!$C$28)+U372/$Q229*AngCal!$C$28</f>
        <v>8.1964992668653813E-2</v>
      </c>
      <c r="V515">
        <f ca="1">U515*(1-AngCal!$B$28)+W515*AngCal!$B$28</f>
        <v>6.1409368335797639E-2</v>
      </c>
      <c r="W515" s="18">
        <f ca="1">V372/$R229*(1-AngCal!$C$28)+W372/$S229*AngCal!$C$28</f>
        <v>6.0933737696403423E-2</v>
      </c>
      <c r="X515" s="113">
        <f t="shared" ca="1" si="100"/>
        <v>1.3651357305363802E-4</v>
      </c>
      <c r="Y515" s="18">
        <f ca="1">X372/$P229*(1-AngCal!$C$28)+Y372/$Q229*AngCal!$C$28</f>
        <v>8.7842945163209927E-3</v>
      </c>
      <c r="Z515" s="18">
        <f ca="1">Y515*(1-AngCal!$B$28)+AA515*AngCal!$B$28</f>
        <v>2.4556806214215505E-3</v>
      </c>
      <c r="AA515" s="18">
        <f ca="1">Z372/$R229*(1-AngCal!$C$28)+AA372/$S229*AngCal!$C$28</f>
        <v>2.3092446570077241E-3</v>
      </c>
      <c r="AB515" s="113">
        <f t="shared" ca="1" si="101"/>
        <v>0</v>
      </c>
      <c r="AC515" s="18">
        <f ca="1">AB372/$P229*(1-AngCal!$C$28)+AC372/$Q229*AngCal!$C$28</f>
        <v>6.0557661723045107E-3</v>
      </c>
      <c r="AD515" s="18">
        <f ca="1">AC515*(1-AngCal!$B$28)+AE515*AngCal!$B$28</f>
        <v>2.4640795327890712E-3</v>
      </c>
      <c r="AE515" s="18">
        <f ca="1">AD372/$R229*(1-AngCal!$C$28)+AE372/$S229*AngCal!$C$28</f>
        <v>2.3809725356386227E-3</v>
      </c>
      <c r="AF515" s="120">
        <f t="shared" ca="1" si="102"/>
        <v>0.70670399920265148</v>
      </c>
      <c r="AG515" s="18">
        <f ca="1">AF372/$P229*(1-AngCal!$C$28)+AG372/$Q229*AngCal!$C$28</f>
        <v>0.57780773091633608</v>
      </c>
      <c r="AH515" s="18">
        <f ca="1">AG515*(1-AngCal!$B$28)+AI515*AngCal!$B$28</f>
        <v>0.70670399920265148</v>
      </c>
      <c r="AI515" s="18">
        <f ca="1">AH372/$R229*(1-AngCal!$C$28)+AI372/$S229*AngCal!$C$28</f>
        <v>0.70968649263159367</v>
      </c>
    </row>
    <row r="516" spans="2:35" x14ac:dyDescent="0.15">
      <c r="B516">
        <v>1.901</v>
      </c>
      <c r="C516">
        <v>7</v>
      </c>
      <c r="D516" s="18">
        <v>9.8469999999999999E-3</v>
      </c>
      <c r="E516" s="18">
        <v>0.81920000000000004</v>
      </c>
      <c r="F516" s="18">
        <v>2.9119999999999999</v>
      </c>
      <c r="G516" s="18">
        <v>0.49409999999999998</v>
      </c>
      <c r="H516" s="18">
        <v>8.2519999999999996E-2</v>
      </c>
      <c r="I516" s="18">
        <v>2.5310000000000001</v>
      </c>
      <c r="J516" s="18">
        <v>0.13250000000000001</v>
      </c>
      <c r="K516" s="18">
        <v>-1.18</v>
      </c>
      <c r="L516" s="18">
        <v>3.0819999999999999</v>
      </c>
      <c r="M516" s="18">
        <v>0.42599999999999999</v>
      </c>
      <c r="O516" s="18">
        <f t="shared" ref="O516:O540" si="103">O87</f>
        <v>10</v>
      </c>
      <c r="P516" s="113">
        <f t="shared" ca="1" si="98"/>
        <v>0.70670399920265148</v>
      </c>
      <c r="Q516" s="18">
        <f ca="1">P373/$P230*(1-AngCal!$C$28)+Q373/$Q230*AngCal!$C$28</f>
        <v>0.57780773091633608</v>
      </c>
      <c r="R516" s="18">
        <f ca="1">Q516*(1-AngCal!$B$28)+S516*AngCal!$B$28</f>
        <v>0.70670399920265148</v>
      </c>
      <c r="S516" s="18">
        <f ca="1">R373/$R230*(1-AngCal!$C$28)+S373/$S230*AngCal!$C$28</f>
        <v>0.70968649263159367</v>
      </c>
      <c r="T516" s="113">
        <f t="shared" ca="1" si="99"/>
        <v>4.3366854486007411E-2</v>
      </c>
      <c r="U516" s="18">
        <f ca="1">T373/$P230*(1-AngCal!$C$28)+U373/$Q230*AngCal!$C$28</f>
        <v>8.1964992668653813E-2</v>
      </c>
      <c r="V516">
        <f ca="1">U516*(1-AngCal!$B$28)+W516*AngCal!$B$28</f>
        <v>6.1409368335797639E-2</v>
      </c>
      <c r="W516" s="18">
        <f ca="1">V373/$R230*(1-AngCal!$C$28)+W373/$S230*AngCal!$C$28</f>
        <v>6.0933737696403423E-2</v>
      </c>
      <c r="X516" s="113">
        <f t="shared" ca="1" si="100"/>
        <v>1.3651357305363802E-4</v>
      </c>
      <c r="Y516" s="18">
        <f ca="1">X373/$P230*(1-AngCal!$C$28)+Y373/$Q230*AngCal!$C$28</f>
        <v>8.7842945163209927E-3</v>
      </c>
      <c r="Z516" s="18">
        <f ca="1">Y516*(1-AngCal!$B$28)+AA516*AngCal!$B$28</f>
        <v>2.4556806214215505E-3</v>
      </c>
      <c r="AA516" s="18">
        <f ca="1">Z373/$R230*(1-AngCal!$C$28)+AA373/$S230*AngCal!$C$28</f>
        <v>2.3092446570077241E-3</v>
      </c>
      <c r="AB516" s="113">
        <f t="shared" ca="1" si="101"/>
        <v>0</v>
      </c>
      <c r="AC516" s="18">
        <f ca="1">AB373/$P230*(1-AngCal!$C$28)+AC373/$Q230*AngCal!$C$28</f>
        <v>6.0557661723045107E-3</v>
      </c>
      <c r="AD516" s="18">
        <f ca="1">AC516*(1-AngCal!$B$28)+AE516*AngCal!$B$28</f>
        <v>2.4640795327890712E-3</v>
      </c>
      <c r="AE516" s="18">
        <f ca="1">AD373/$R230*(1-AngCal!$C$28)+AE373/$S230*AngCal!$C$28</f>
        <v>2.3809725356386227E-3</v>
      </c>
      <c r="AF516" s="120">
        <f t="shared" ca="1" si="102"/>
        <v>0.70670399920265148</v>
      </c>
      <c r="AG516" s="18">
        <f ca="1">AF373/$P230*(1-AngCal!$C$28)+AG373/$Q230*AngCal!$C$28</f>
        <v>0.57780773091633608</v>
      </c>
      <c r="AH516" s="18">
        <f ca="1">AG516*(1-AngCal!$B$28)+AI516*AngCal!$B$28</f>
        <v>0.70670399920265148</v>
      </c>
      <c r="AI516" s="18">
        <f ca="1">AH373/$R230*(1-AngCal!$C$28)+AI373/$S230*AngCal!$C$28</f>
        <v>0.70968649263159367</v>
      </c>
    </row>
    <row r="517" spans="2:35" x14ac:dyDescent="0.15">
      <c r="B517">
        <v>1.901</v>
      </c>
      <c r="C517">
        <v>10</v>
      </c>
      <c r="D517" s="18">
        <v>7.5389999999999999E-2</v>
      </c>
      <c r="E517" s="18">
        <v>-0.1193</v>
      </c>
      <c r="F517" s="18">
        <v>1.4610000000000001</v>
      </c>
      <c r="G517" s="18">
        <v>0.47289999999999999</v>
      </c>
      <c r="H517" s="18">
        <v>0.19089999999999999</v>
      </c>
      <c r="I517" s="18">
        <v>2.262</v>
      </c>
      <c r="J517" s="18">
        <v>0.3397</v>
      </c>
      <c r="K517" s="18">
        <v>-0.39090000000000003</v>
      </c>
      <c r="L517" s="18">
        <v>3.177</v>
      </c>
      <c r="M517" s="18">
        <v>0.2969</v>
      </c>
      <c r="O517" s="18">
        <f t="shared" si="103"/>
        <v>10</v>
      </c>
      <c r="P517" s="113">
        <f t="shared" ca="1" si="98"/>
        <v>0.70670399920265148</v>
      </c>
      <c r="Q517" s="18">
        <f ca="1">P374/$P231*(1-AngCal!$C$28)+Q374/$Q231*AngCal!$C$28</f>
        <v>0.57780773091633608</v>
      </c>
      <c r="R517" s="18">
        <f ca="1">Q517*(1-AngCal!$B$28)+S517*AngCal!$B$28</f>
        <v>0.70670399920265148</v>
      </c>
      <c r="S517" s="18">
        <f ca="1">R374/$R231*(1-AngCal!$C$28)+S374/$S231*AngCal!$C$28</f>
        <v>0.70968649263159367</v>
      </c>
      <c r="T517" s="113">
        <f t="shared" ca="1" si="99"/>
        <v>4.3366854486007411E-2</v>
      </c>
      <c r="U517" s="18">
        <f ca="1">T374/$P231*(1-AngCal!$C$28)+U374/$Q231*AngCal!$C$28</f>
        <v>8.1964992668653813E-2</v>
      </c>
      <c r="V517">
        <f ca="1">U517*(1-AngCal!$B$28)+W517*AngCal!$B$28</f>
        <v>6.1409368335797639E-2</v>
      </c>
      <c r="W517" s="18">
        <f ca="1">V374/$R231*(1-AngCal!$C$28)+W374/$S231*AngCal!$C$28</f>
        <v>6.0933737696403423E-2</v>
      </c>
      <c r="X517" s="113">
        <f t="shared" ca="1" si="100"/>
        <v>1.3651357305363802E-4</v>
      </c>
      <c r="Y517" s="18">
        <f ca="1">X374/$P231*(1-AngCal!$C$28)+Y374/$Q231*AngCal!$C$28</f>
        <v>8.7842945163209927E-3</v>
      </c>
      <c r="Z517" s="18">
        <f ca="1">Y517*(1-AngCal!$B$28)+AA517*AngCal!$B$28</f>
        <v>2.4556806214215505E-3</v>
      </c>
      <c r="AA517" s="18">
        <f ca="1">Z374/$R231*(1-AngCal!$C$28)+AA374/$S231*AngCal!$C$28</f>
        <v>2.3092446570077241E-3</v>
      </c>
      <c r="AB517" s="113">
        <f t="shared" ca="1" si="101"/>
        <v>0</v>
      </c>
      <c r="AC517" s="18">
        <f ca="1">AB374/$P231*(1-AngCal!$C$28)+AC374/$Q231*AngCal!$C$28</f>
        <v>6.0557661723045107E-3</v>
      </c>
      <c r="AD517" s="18">
        <f ca="1">AC517*(1-AngCal!$B$28)+AE517*AngCal!$B$28</f>
        <v>2.4640795327890712E-3</v>
      </c>
      <c r="AE517" s="18">
        <f ca="1">AD374/$R231*(1-AngCal!$C$28)+AE374/$S231*AngCal!$C$28</f>
        <v>2.3809725356386227E-3</v>
      </c>
      <c r="AF517" s="120">
        <f t="shared" ca="1" si="102"/>
        <v>0.70670399920265148</v>
      </c>
      <c r="AG517" s="18">
        <f ca="1">AF374/$P231*(1-AngCal!$C$28)+AG374/$Q231*AngCal!$C$28</f>
        <v>0.57780773091633608</v>
      </c>
      <c r="AH517" s="18">
        <f ca="1">AG517*(1-AngCal!$B$28)+AI517*AngCal!$B$28</f>
        <v>0.70670399920265148</v>
      </c>
      <c r="AI517" s="18">
        <f ca="1">AH374/$R231*(1-AngCal!$C$28)+AI374/$S231*AngCal!$C$28</f>
        <v>0.70968649263159367</v>
      </c>
    </row>
    <row r="518" spans="2:35" x14ac:dyDescent="0.15">
      <c r="B518">
        <v>1.901</v>
      </c>
      <c r="C518">
        <v>15</v>
      </c>
      <c r="D518" s="18">
        <v>4.0379999999999999E-2</v>
      </c>
      <c r="E518" s="18">
        <v>-1.779E-2</v>
      </c>
      <c r="F518" s="18">
        <v>1.228</v>
      </c>
      <c r="G518" s="18">
        <v>4.7160000000000001E-2</v>
      </c>
      <c r="H518" s="18">
        <v>0.13500000000000001</v>
      </c>
      <c r="I518" s="18">
        <v>2.4820000000000002</v>
      </c>
      <c r="J518" s="18">
        <v>0.26290000000000002</v>
      </c>
      <c r="K518" s="18">
        <v>-0.39639999999999997</v>
      </c>
      <c r="L518" s="18">
        <v>3.1880000000000002</v>
      </c>
      <c r="M518" s="18">
        <v>0.24479999999999999</v>
      </c>
      <c r="O518" s="18">
        <f t="shared" si="103"/>
        <v>10</v>
      </c>
      <c r="P518" s="113">
        <f t="shared" ca="1" si="98"/>
        <v>0.70670399920265148</v>
      </c>
      <c r="Q518" s="18">
        <f ca="1">P375/$P232*(1-AngCal!$C$28)+Q375/$Q232*AngCal!$C$28</f>
        <v>0.57780773091633608</v>
      </c>
      <c r="R518" s="18">
        <f ca="1">Q518*(1-AngCal!$B$28)+S518*AngCal!$B$28</f>
        <v>0.70670399920265148</v>
      </c>
      <c r="S518" s="18">
        <f ca="1">R375/$R232*(1-AngCal!$C$28)+S375/$S232*AngCal!$C$28</f>
        <v>0.70968649263159367</v>
      </c>
      <c r="T518" s="113">
        <f t="shared" ca="1" si="99"/>
        <v>4.3366854486007411E-2</v>
      </c>
      <c r="U518" s="18">
        <f ca="1">T375/$P232*(1-AngCal!$C$28)+U375/$Q232*AngCal!$C$28</f>
        <v>8.1964992668653813E-2</v>
      </c>
      <c r="V518">
        <f ca="1">U518*(1-AngCal!$B$28)+W518*AngCal!$B$28</f>
        <v>6.1409368335797639E-2</v>
      </c>
      <c r="W518" s="18">
        <f ca="1">V375/$R232*(1-AngCal!$C$28)+W375/$S232*AngCal!$C$28</f>
        <v>6.0933737696403423E-2</v>
      </c>
      <c r="X518" s="113">
        <f t="shared" ca="1" si="100"/>
        <v>1.3651357305363802E-4</v>
      </c>
      <c r="Y518" s="18">
        <f ca="1">X375/$P232*(1-AngCal!$C$28)+Y375/$Q232*AngCal!$C$28</f>
        <v>8.7842945163209927E-3</v>
      </c>
      <c r="Z518" s="18">
        <f ca="1">Y518*(1-AngCal!$B$28)+AA518*AngCal!$B$28</f>
        <v>2.4556806214215505E-3</v>
      </c>
      <c r="AA518" s="18">
        <f ca="1">Z375/$R232*(1-AngCal!$C$28)+AA375/$S232*AngCal!$C$28</f>
        <v>2.3092446570077241E-3</v>
      </c>
      <c r="AB518" s="113">
        <f t="shared" ca="1" si="101"/>
        <v>0</v>
      </c>
      <c r="AC518" s="18">
        <f ca="1">AB375/$P232*(1-AngCal!$C$28)+AC375/$Q232*AngCal!$C$28</f>
        <v>6.0557661723045107E-3</v>
      </c>
      <c r="AD518" s="18">
        <f ca="1">AC518*(1-AngCal!$B$28)+AE518*AngCal!$B$28</f>
        <v>2.4640795327890712E-3</v>
      </c>
      <c r="AE518" s="18">
        <f ca="1">AD375/$R232*(1-AngCal!$C$28)+AE375/$S232*AngCal!$C$28</f>
        <v>2.3809725356386227E-3</v>
      </c>
      <c r="AF518" s="120">
        <f t="shared" ca="1" si="102"/>
        <v>0.70670399920265148</v>
      </c>
      <c r="AG518" s="18">
        <f ca="1">AF375/$P232*(1-AngCal!$C$28)+AG375/$Q232*AngCal!$C$28</f>
        <v>0.57780773091633608</v>
      </c>
      <c r="AH518" s="18">
        <f ca="1">AG518*(1-AngCal!$B$28)+AI518*AngCal!$B$28</f>
        <v>0.70670399920265148</v>
      </c>
      <c r="AI518" s="18">
        <f ca="1">AH375/$R232*(1-AngCal!$C$28)+AI375/$S232*AngCal!$C$28</f>
        <v>0.70968649263159367</v>
      </c>
    </row>
    <row r="519" spans="2:35" x14ac:dyDescent="0.15">
      <c r="B519">
        <v>1.901</v>
      </c>
      <c r="C519">
        <v>20</v>
      </c>
      <c r="D519" s="18">
        <v>3.4259999999999999E-2</v>
      </c>
      <c r="E519" s="18">
        <v>-1.021E-2</v>
      </c>
      <c r="F519" s="18">
        <v>1.22</v>
      </c>
      <c r="G519" s="18">
        <v>3.2530000000000003E-2</v>
      </c>
      <c r="H519" s="18">
        <v>0.18479999999999999</v>
      </c>
      <c r="I519" s="18">
        <v>2.4590000000000001</v>
      </c>
      <c r="J519" s="18">
        <v>0.25530000000000003</v>
      </c>
      <c r="K519" s="18">
        <v>-0.4516</v>
      </c>
      <c r="L519" s="18">
        <v>3.1680000000000001</v>
      </c>
      <c r="M519" s="18">
        <v>0.27100000000000002</v>
      </c>
      <c r="O519" s="18">
        <f t="shared" si="103"/>
        <v>10</v>
      </c>
      <c r="P519" s="113">
        <f t="shared" ca="1" si="98"/>
        <v>0.70670399920265148</v>
      </c>
      <c r="Q519" s="18">
        <f ca="1">P376/$P233*(1-AngCal!$C$28)+Q376/$Q233*AngCal!$C$28</f>
        <v>0.57780773091633608</v>
      </c>
      <c r="R519" s="18">
        <f ca="1">Q519*(1-AngCal!$B$28)+S519*AngCal!$B$28</f>
        <v>0.70670399920265148</v>
      </c>
      <c r="S519" s="18">
        <f ca="1">R376/$R233*(1-AngCal!$C$28)+S376/$S233*AngCal!$C$28</f>
        <v>0.70968649263159367</v>
      </c>
      <c r="T519" s="113">
        <f t="shared" ca="1" si="99"/>
        <v>4.3366854486007411E-2</v>
      </c>
      <c r="U519" s="18">
        <f ca="1">T376/$P233*(1-AngCal!$C$28)+U376/$Q233*AngCal!$C$28</f>
        <v>8.1964992668653813E-2</v>
      </c>
      <c r="V519">
        <f ca="1">U519*(1-AngCal!$B$28)+W519*AngCal!$B$28</f>
        <v>6.1409368335797639E-2</v>
      </c>
      <c r="W519" s="18">
        <f ca="1">V376/$R233*(1-AngCal!$C$28)+W376/$S233*AngCal!$C$28</f>
        <v>6.0933737696403423E-2</v>
      </c>
      <c r="X519" s="113">
        <f t="shared" ca="1" si="100"/>
        <v>1.3651357305363802E-4</v>
      </c>
      <c r="Y519" s="18">
        <f ca="1">X376/$P233*(1-AngCal!$C$28)+Y376/$Q233*AngCal!$C$28</f>
        <v>8.7842945163209927E-3</v>
      </c>
      <c r="Z519" s="18">
        <f ca="1">Y519*(1-AngCal!$B$28)+AA519*AngCal!$B$28</f>
        <v>2.4556806214215505E-3</v>
      </c>
      <c r="AA519" s="18">
        <f ca="1">Z376/$R233*(1-AngCal!$C$28)+AA376/$S233*AngCal!$C$28</f>
        <v>2.3092446570077241E-3</v>
      </c>
      <c r="AB519" s="113">
        <f t="shared" ca="1" si="101"/>
        <v>0</v>
      </c>
      <c r="AC519" s="18">
        <f ca="1">AB376/$P233*(1-AngCal!$C$28)+AC376/$Q233*AngCal!$C$28</f>
        <v>6.0557661723045107E-3</v>
      </c>
      <c r="AD519" s="18">
        <f ca="1">AC519*(1-AngCal!$B$28)+AE519*AngCal!$B$28</f>
        <v>2.4640795327890712E-3</v>
      </c>
      <c r="AE519" s="18">
        <f ca="1">AD376/$R233*(1-AngCal!$C$28)+AE376/$S233*AngCal!$C$28</f>
        <v>2.3809725356386227E-3</v>
      </c>
      <c r="AF519" s="120">
        <f t="shared" ca="1" si="102"/>
        <v>0.70670399920265148</v>
      </c>
      <c r="AG519" s="18">
        <f ca="1">AF376/$P233*(1-AngCal!$C$28)+AG376/$Q233*AngCal!$C$28</f>
        <v>0.57780773091633608</v>
      </c>
      <c r="AH519" s="18">
        <f ca="1">AG519*(1-AngCal!$B$28)+AI519*AngCal!$B$28</f>
        <v>0.70670399920265148</v>
      </c>
      <c r="AI519" s="18">
        <f ca="1">AH376/$R233*(1-AngCal!$C$28)+AI376/$S233*AngCal!$C$28</f>
        <v>0.70968649263159367</v>
      </c>
    </row>
    <row r="520" spans="2:35" x14ac:dyDescent="0.15">
      <c r="B520">
        <v>4.0910000000000002</v>
      </c>
      <c r="C520">
        <v>1</v>
      </c>
      <c r="D520" s="18">
        <v>-4.7660000000000001E-2</v>
      </c>
      <c r="E520" s="18">
        <v>0.15179999999999999</v>
      </c>
      <c r="F520" s="18">
        <v>1.8440000000000001</v>
      </c>
      <c r="G520" s="18">
        <v>0.92049999999999998</v>
      </c>
      <c r="H520" s="18">
        <v>-0.16689999999999999</v>
      </c>
      <c r="I520" s="18">
        <v>3.1589999999999998</v>
      </c>
      <c r="J520" s="18">
        <v>0.129</v>
      </c>
      <c r="K520" s="18">
        <v>-0.24809999999999999</v>
      </c>
      <c r="L520" s="18">
        <v>3.8580000000000001</v>
      </c>
      <c r="M520" s="18">
        <v>0.29499999999999998</v>
      </c>
      <c r="O520" s="18">
        <f t="shared" si="103"/>
        <v>10</v>
      </c>
      <c r="P520" s="113">
        <f t="shared" ca="1" si="98"/>
        <v>0.70670399920265148</v>
      </c>
      <c r="Q520" s="18">
        <f ca="1">P377/$P234*(1-AngCal!$C$28)+Q377/$Q234*AngCal!$C$28</f>
        <v>0.57780773091633608</v>
      </c>
      <c r="R520" s="18">
        <f ca="1">Q520*(1-AngCal!$B$28)+S520*AngCal!$B$28</f>
        <v>0.70670399920265148</v>
      </c>
      <c r="S520" s="18">
        <f ca="1">R377/$R234*(1-AngCal!$C$28)+S377/$S234*AngCal!$C$28</f>
        <v>0.70968649263159367</v>
      </c>
      <c r="T520" s="113">
        <f t="shared" ca="1" si="99"/>
        <v>4.3366854486007411E-2</v>
      </c>
      <c r="U520" s="18">
        <f ca="1">T377/$P234*(1-AngCal!$C$28)+U377/$Q234*AngCal!$C$28</f>
        <v>8.1964992668653813E-2</v>
      </c>
      <c r="V520">
        <f ca="1">U520*(1-AngCal!$B$28)+W520*AngCal!$B$28</f>
        <v>6.1409368335797639E-2</v>
      </c>
      <c r="W520" s="18">
        <f ca="1">V377/$R234*(1-AngCal!$C$28)+W377/$S234*AngCal!$C$28</f>
        <v>6.0933737696403423E-2</v>
      </c>
      <c r="X520" s="113">
        <f t="shared" ca="1" si="100"/>
        <v>1.3651357305363802E-4</v>
      </c>
      <c r="Y520" s="18">
        <f ca="1">X377/$P234*(1-AngCal!$C$28)+Y377/$Q234*AngCal!$C$28</f>
        <v>8.7842945163209927E-3</v>
      </c>
      <c r="Z520" s="18">
        <f ca="1">Y520*(1-AngCal!$B$28)+AA520*AngCal!$B$28</f>
        <v>2.4556806214215505E-3</v>
      </c>
      <c r="AA520" s="18">
        <f ca="1">Z377/$R234*(1-AngCal!$C$28)+AA377/$S234*AngCal!$C$28</f>
        <v>2.3092446570077241E-3</v>
      </c>
      <c r="AB520" s="113">
        <f t="shared" ca="1" si="101"/>
        <v>0</v>
      </c>
      <c r="AC520" s="18">
        <f ca="1">AB377/$P234*(1-AngCal!$C$28)+AC377/$Q234*AngCal!$C$28</f>
        <v>6.0557661723045107E-3</v>
      </c>
      <c r="AD520" s="18">
        <f ca="1">AC520*(1-AngCal!$B$28)+AE520*AngCal!$B$28</f>
        <v>2.4640795327890712E-3</v>
      </c>
      <c r="AE520" s="18">
        <f ca="1">AD377/$R234*(1-AngCal!$C$28)+AE377/$S234*AngCal!$C$28</f>
        <v>2.3809725356386227E-3</v>
      </c>
      <c r="AF520" s="120">
        <f t="shared" ca="1" si="102"/>
        <v>0.70670399920265148</v>
      </c>
      <c r="AG520" s="18">
        <f ca="1">AF377/$P234*(1-AngCal!$C$28)+AG377/$Q234*AngCal!$C$28</f>
        <v>0.57780773091633608</v>
      </c>
      <c r="AH520" s="18">
        <f ca="1">AG520*(1-AngCal!$B$28)+AI520*AngCal!$B$28</f>
        <v>0.70670399920265148</v>
      </c>
      <c r="AI520" s="18">
        <f ca="1">AH377/$R234*(1-AngCal!$C$28)+AI377/$S234*AngCal!$C$28</f>
        <v>0.70968649263159367</v>
      </c>
    </row>
    <row r="521" spans="2:35" x14ac:dyDescent="0.15">
      <c r="B521">
        <v>4.0910000000000002</v>
      </c>
      <c r="C521">
        <v>3</v>
      </c>
      <c r="D521" s="18">
        <v>-4.8210000000000003E-2</v>
      </c>
      <c r="E521" s="18">
        <v>-0.1484</v>
      </c>
      <c r="F521" s="18">
        <v>3.1560000000000001</v>
      </c>
      <c r="G521" s="18">
        <v>9.9470000000000003E-2</v>
      </c>
      <c r="H521" s="18">
        <v>0.1371</v>
      </c>
      <c r="I521" s="18">
        <v>1.663</v>
      </c>
      <c r="J521" s="18">
        <v>0.88039999999999996</v>
      </c>
      <c r="K521" s="18">
        <v>-0.2505</v>
      </c>
      <c r="L521" s="18">
        <v>3.8380000000000001</v>
      </c>
      <c r="M521" s="18">
        <v>0.27889999999999998</v>
      </c>
      <c r="O521" s="18">
        <f t="shared" si="103"/>
        <v>10</v>
      </c>
      <c r="P521" s="113">
        <f t="shared" ca="1" si="98"/>
        <v>0.70670399920265148</v>
      </c>
      <c r="Q521" s="18">
        <f ca="1">P378/$P235*(1-AngCal!$C$28)+Q378/$Q235*AngCal!$C$28</f>
        <v>0.57780773091633608</v>
      </c>
      <c r="R521" s="18">
        <f ca="1">Q521*(1-AngCal!$B$28)+S521*AngCal!$B$28</f>
        <v>0.70670399920265148</v>
      </c>
      <c r="S521" s="18">
        <f ca="1">R378/$R235*(1-AngCal!$C$28)+S378/$S235*AngCal!$C$28</f>
        <v>0.70968649263159367</v>
      </c>
      <c r="T521" s="113">
        <f t="shared" ca="1" si="99"/>
        <v>4.3366854486007411E-2</v>
      </c>
      <c r="U521" s="18">
        <f ca="1">T378/$P235*(1-AngCal!$C$28)+U378/$Q235*AngCal!$C$28</f>
        <v>8.1964992668653813E-2</v>
      </c>
      <c r="V521">
        <f ca="1">U521*(1-AngCal!$B$28)+W521*AngCal!$B$28</f>
        <v>6.1409368335797639E-2</v>
      </c>
      <c r="W521" s="18">
        <f ca="1">V378/$R235*(1-AngCal!$C$28)+W378/$S235*AngCal!$C$28</f>
        <v>6.0933737696403423E-2</v>
      </c>
      <c r="X521" s="113">
        <f t="shared" ca="1" si="100"/>
        <v>1.3651357305363802E-4</v>
      </c>
      <c r="Y521" s="18">
        <f ca="1">X378/$P235*(1-AngCal!$C$28)+Y378/$Q235*AngCal!$C$28</f>
        <v>8.7842945163209927E-3</v>
      </c>
      <c r="Z521" s="18">
        <f ca="1">Y521*(1-AngCal!$B$28)+AA521*AngCal!$B$28</f>
        <v>2.4556806214215505E-3</v>
      </c>
      <c r="AA521" s="18">
        <f ca="1">Z378/$R235*(1-AngCal!$C$28)+AA378/$S235*AngCal!$C$28</f>
        <v>2.3092446570077241E-3</v>
      </c>
      <c r="AB521" s="113">
        <f t="shared" ca="1" si="101"/>
        <v>0</v>
      </c>
      <c r="AC521" s="18">
        <f ca="1">AB378/$P235*(1-AngCal!$C$28)+AC378/$Q235*AngCal!$C$28</f>
        <v>6.0557661723045107E-3</v>
      </c>
      <c r="AD521" s="18">
        <f ca="1">AC521*(1-AngCal!$B$28)+AE521*AngCal!$B$28</f>
        <v>2.4640795327890712E-3</v>
      </c>
      <c r="AE521" s="18">
        <f ca="1">AD378/$R235*(1-AngCal!$C$28)+AE378/$S235*AngCal!$C$28</f>
        <v>2.3809725356386227E-3</v>
      </c>
      <c r="AF521" s="120">
        <f t="shared" ca="1" si="102"/>
        <v>0.70670399920265148</v>
      </c>
      <c r="AG521" s="18">
        <f ca="1">AF378/$P235*(1-AngCal!$C$28)+AG378/$Q235*AngCal!$C$28</f>
        <v>0.57780773091633608</v>
      </c>
      <c r="AH521" s="18">
        <f ca="1">AG521*(1-AngCal!$B$28)+AI521*AngCal!$B$28</f>
        <v>0.70670399920265148</v>
      </c>
      <c r="AI521" s="18">
        <f ca="1">AH378/$R235*(1-AngCal!$C$28)+AI378/$S235*AngCal!$C$28</f>
        <v>0.70968649263159367</v>
      </c>
    </row>
    <row r="522" spans="2:35" x14ac:dyDescent="0.15">
      <c r="B522">
        <v>4.0910000000000002</v>
      </c>
      <c r="C522">
        <v>5</v>
      </c>
      <c r="D522" s="18">
        <v>-3.3790000000000001E-2</v>
      </c>
      <c r="E522" s="18">
        <v>0.1159</v>
      </c>
      <c r="F522" s="18">
        <v>1.73</v>
      </c>
      <c r="G522" s="18">
        <v>0.72330000000000005</v>
      </c>
      <c r="H522" s="18">
        <v>-0.12989999999999999</v>
      </c>
      <c r="I522" s="18">
        <v>3.1070000000000002</v>
      </c>
      <c r="J522" s="18">
        <v>0.13070000000000001</v>
      </c>
      <c r="K522" s="18">
        <v>-0.2515</v>
      </c>
      <c r="L522" s="18">
        <v>3.7330000000000001</v>
      </c>
      <c r="M522" s="18">
        <v>0.24590000000000001</v>
      </c>
      <c r="O522" s="18">
        <f t="shared" si="103"/>
        <v>10</v>
      </c>
      <c r="P522" s="113">
        <f t="shared" ca="1" si="98"/>
        <v>0.70670399920265148</v>
      </c>
      <c r="Q522" s="18">
        <f ca="1">P379/$P236*(1-AngCal!$C$28)+Q379/$Q236*AngCal!$C$28</f>
        <v>0.57780773091633608</v>
      </c>
      <c r="R522" s="18">
        <f ca="1">Q522*(1-AngCal!$B$28)+S522*AngCal!$B$28</f>
        <v>0.70670399920265148</v>
      </c>
      <c r="S522" s="18">
        <f ca="1">R379/$R236*(1-AngCal!$C$28)+S379/$S236*AngCal!$C$28</f>
        <v>0.70968649263159367</v>
      </c>
      <c r="T522" s="113">
        <f t="shared" ca="1" si="99"/>
        <v>4.3366854486007411E-2</v>
      </c>
      <c r="U522" s="18">
        <f ca="1">T379/$P236*(1-AngCal!$C$28)+U379/$Q236*AngCal!$C$28</f>
        <v>8.1964992668653813E-2</v>
      </c>
      <c r="V522">
        <f ca="1">U522*(1-AngCal!$B$28)+W522*AngCal!$B$28</f>
        <v>6.1409368335797639E-2</v>
      </c>
      <c r="W522" s="18">
        <f ca="1">V379/$R236*(1-AngCal!$C$28)+W379/$S236*AngCal!$C$28</f>
        <v>6.0933737696403423E-2</v>
      </c>
      <c r="X522" s="113">
        <f t="shared" ca="1" si="100"/>
        <v>1.3651357305363802E-4</v>
      </c>
      <c r="Y522" s="18">
        <f ca="1">X379/$P236*(1-AngCal!$C$28)+Y379/$Q236*AngCal!$C$28</f>
        <v>8.7842945163209927E-3</v>
      </c>
      <c r="Z522" s="18">
        <f ca="1">Y522*(1-AngCal!$B$28)+AA522*AngCal!$B$28</f>
        <v>2.4556806214215505E-3</v>
      </c>
      <c r="AA522" s="18">
        <f ca="1">Z379/$R236*(1-AngCal!$C$28)+AA379/$S236*AngCal!$C$28</f>
        <v>2.3092446570077241E-3</v>
      </c>
      <c r="AB522" s="113">
        <f t="shared" ca="1" si="101"/>
        <v>0</v>
      </c>
      <c r="AC522" s="18">
        <f ca="1">AB379/$P236*(1-AngCal!$C$28)+AC379/$Q236*AngCal!$C$28</f>
        <v>6.0557661723045107E-3</v>
      </c>
      <c r="AD522" s="18">
        <f ca="1">AC522*(1-AngCal!$B$28)+AE522*AngCal!$B$28</f>
        <v>2.4640795327890712E-3</v>
      </c>
      <c r="AE522" s="18">
        <f ca="1">AD379/$R236*(1-AngCal!$C$28)+AE379/$S236*AngCal!$C$28</f>
        <v>2.3809725356386227E-3</v>
      </c>
      <c r="AF522" s="120">
        <f t="shared" ca="1" si="102"/>
        <v>0.70670399920265148</v>
      </c>
      <c r="AG522" s="18">
        <f ca="1">AF379/$P236*(1-AngCal!$C$28)+AG379/$Q236*AngCal!$C$28</f>
        <v>0.57780773091633608</v>
      </c>
      <c r="AH522" s="18">
        <f ca="1">AG522*(1-AngCal!$B$28)+AI522*AngCal!$B$28</f>
        <v>0.70670399920265148</v>
      </c>
      <c r="AI522" s="18">
        <f ca="1">AH379/$R236*(1-AngCal!$C$28)+AI379/$S236*AngCal!$C$28</f>
        <v>0.70968649263159367</v>
      </c>
    </row>
    <row r="523" spans="2:35" x14ac:dyDescent="0.15">
      <c r="B523">
        <v>4.0910000000000002</v>
      </c>
      <c r="C523">
        <v>7</v>
      </c>
      <c r="D523" s="18">
        <v>-3.5069999999999997E-2</v>
      </c>
      <c r="E523" s="18">
        <v>0.1048</v>
      </c>
      <c r="F523" s="18">
        <v>1.5409999999999999</v>
      </c>
      <c r="G523" s="18">
        <v>0.66800000000000004</v>
      </c>
      <c r="H523" s="18">
        <v>-0.16139999999999999</v>
      </c>
      <c r="I523" s="18">
        <v>3.1760000000000002</v>
      </c>
      <c r="J523" s="18">
        <v>9.8530000000000006E-2</v>
      </c>
      <c r="K523" s="18">
        <v>-0.21479999999999999</v>
      </c>
      <c r="L523" s="18">
        <v>3.8730000000000002</v>
      </c>
      <c r="M523" s="18">
        <v>0.2351</v>
      </c>
      <c r="O523" s="18">
        <f t="shared" si="103"/>
        <v>10</v>
      </c>
      <c r="P523" s="113">
        <f t="shared" ca="1" si="98"/>
        <v>0.70670399920265148</v>
      </c>
      <c r="Q523" s="18">
        <f ca="1">P380/$P237*(1-AngCal!$C$28)+Q380/$Q237*AngCal!$C$28</f>
        <v>0.57780773091633608</v>
      </c>
      <c r="R523" s="18">
        <f ca="1">Q523*(1-AngCal!$B$28)+S523*AngCal!$B$28</f>
        <v>0.70670399920265148</v>
      </c>
      <c r="S523" s="18">
        <f ca="1">R380/$R237*(1-AngCal!$C$28)+S380/$S237*AngCal!$C$28</f>
        <v>0.70968649263159367</v>
      </c>
      <c r="T523" s="113">
        <f t="shared" ca="1" si="99"/>
        <v>4.3366854486007411E-2</v>
      </c>
      <c r="U523" s="18">
        <f ca="1">T380/$P237*(1-AngCal!$C$28)+U380/$Q237*AngCal!$C$28</f>
        <v>8.1964992668653813E-2</v>
      </c>
      <c r="V523">
        <f ca="1">U523*(1-AngCal!$B$28)+W523*AngCal!$B$28</f>
        <v>6.1409368335797639E-2</v>
      </c>
      <c r="W523" s="18">
        <f ca="1">V380/$R237*(1-AngCal!$C$28)+W380/$S237*AngCal!$C$28</f>
        <v>6.0933737696403423E-2</v>
      </c>
      <c r="X523" s="113">
        <f t="shared" ca="1" si="100"/>
        <v>1.3651357305363802E-4</v>
      </c>
      <c r="Y523" s="18">
        <f ca="1">X380/$P237*(1-AngCal!$C$28)+Y380/$Q237*AngCal!$C$28</f>
        <v>8.7842945163209927E-3</v>
      </c>
      <c r="Z523" s="18">
        <f ca="1">Y523*(1-AngCal!$B$28)+AA523*AngCal!$B$28</f>
        <v>2.4556806214215505E-3</v>
      </c>
      <c r="AA523" s="18">
        <f ca="1">Z380/$R237*(1-AngCal!$C$28)+AA380/$S237*AngCal!$C$28</f>
        <v>2.3092446570077241E-3</v>
      </c>
      <c r="AB523" s="113">
        <f t="shared" ca="1" si="101"/>
        <v>0</v>
      </c>
      <c r="AC523" s="18">
        <f ca="1">AB380/$P237*(1-AngCal!$C$28)+AC380/$Q237*AngCal!$C$28</f>
        <v>6.0557661723045107E-3</v>
      </c>
      <c r="AD523" s="18">
        <f ca="1">AC523*(1-AngCal!$B$28)+AE523*AngCal!$B$28</f>
        <v>2.4640795327890712E-3</v>
      </c>
      <c r="AE523" s="18">
        <f ca="1">AD380/$R237*(1-AngCal!$C$28)+AE380/$S237*AngCal!$C$28</f>
        <v>2.3809725356386227E-3</v>
      </c>
      <c r="AF523" s="120">
        <f t="shared" ca="1" si="102"/>
        <v>0.70670399920265148</v>
      </c>
      <c r="AG523" s="18">
        <f ca="1">AF380/$P237*(1-AngCal!$C$28)+AG380/$Q237*AngCal!$C$28</f>
        <v>0.57780773091633608</v>
      </c>
      <c r="AH523" s="18">
        <f ca="1">AG523*(1-AngCal!$B$28)+AI523*AngCal!$B$28</f>
        <v>0.70670399920265148</v>
      </c>
      <c r="AI523" s="18">
        <f ca="1">AH380/$R237*(1-AngCal!$C$28)+AI380/$S237*AngCal!$C$28</f>
        <v>0.70968649263159367</v>
      </c>
    </row>
    <row r="524" spans="2:35" x14ac:dyDescent="0.15">
      <c r="B524">
        <v>4.0910000000000002</v>
      </c>
      <c r="C524">
        <v>10</v>
      </c>
      <c r="D524" s="18">
        <v>6.1500000000000001E-3</v>
      </c>
      <c r="E524" s="18">
        <v>5.7200000000000001E-2</v>
      </c>
      <c r="F524" s="18">
        <v>1.895</v>
      </c>
      <c r="G524" s="18">
        <v>0.2384</v>
      </c>
      <c r="H524" s="18">
        <v>-0.1041</v>
      </c>
      <c r="I524" s="18">
        <v>3.1520000000000001</v>
      </c>
      <c r="J524" s="18">
        <v>6.1839999999999999E-2</v>
      </c>
      <c r="K524" s="18">
        <v>-0.27539999999999998</v>
      </c>
      <c r="L524" s="18">
        <v>3.762</v>
      </c>
      <c r="M524" s="18">
        <v>0.313</v>
      </c>
      <c r="O524" s="18">
        <f t="shared" si="103"/>
        <v>10</v>
      </c>
      <c r="P524" s="113">
        <f t="shared" ca="1" si="98"/>
        <v>0.70670399920265148</v>
      </c>
      <c r="Q524" s="18">
        <f ca="1">P381/$P238*(1-AngCal!$C$28)+Q381/$Q238*AngCal!$C$28</f>
        <v>0.57780773091633608</v>
      </c>
      <c r="R524" s="18">
        <f ca="1">Q524*(1-AngCal!$B$28)+S524*AngCal!$B$28</f>
        <v>0.70670399920265148</v>
      </c>
      <c r="S524" s="18">
        <f ca="1">R381/$R238*(1-AngCal!$C$28)+S381/$S238*AngCal!$C$28</f>
        <v>0.70968649263159367</v>
      </c>
      <c r="T524" s="113">
        <f t="shared" ca="1" si="99"/>
        <v>4.3366854486007411E-2</v>
      </c>
      <c r="U524" s="18">
        <f ca="1">T381/$P238*(1-AngCal!$C$28)+U381/$Q238*AngCal!$C$28</f>
        <v>8.1964992668653813E-2</v>
      </c>
      <c r="V524">
        <f ca="1">U524*(1-AngCal!$B$28)+W524*AngCal!$B$28</f>
        <v>6.1409368335797639E-2</v>
      </c>
      <c r="W524" s="18">
        <f ca="1">V381/$R238*(1-AngCal!$C$28)+W381/$S238*AngCal!$C$28</f>
        <v>6.0933737696403423E-2</v>
      </c>
      <c r="X524" s="113">
        <f t="shared" ca="1" si="100"/>
        <v>1.3651357305363802E-4</v>
      </c>
      <c r="Y524" s="18">
        <f ca="1">X381/$P238*(1-AngCal!$C$28)+Y381/$Q238*AngCal!$C$28</f>
        <v>8.7842945163209927E-3</v>
      </c>
      <c r="Z524" s="18">
        <f ca="1">Y524*(1-AngCal!$B$28)+AA524*AngCal!$B$28</f>
        <v>2.4556806214215505E-3</v>
      </c>
      <c r="AA524" s="18">
        <f ca="1">Z381/$R238*(1-AngCal!$C$28)+AA381/$S238*AngCal!$C$28</f>
        <v>2.3092446570077241E-3</v>
      </c>
      <c r="AB524" s="113">
        <f t="shared" ca="1" si="101"/>
        <v>0</v>
      </c>
      <c r="AC524" s="18">
        <f ca="1">AB381/$P238*(1-AngCal!$C$28)+AC381/$Q238*AngCal!$C$28</f>
        <v>6.0557661723045107E-3</v>
      </c>
      <c r="AD524" s="18">
        <f ca="1">AC524*(1-AngCal!$B$28)+AE524*AngCal!$B$28</f>
        <v>2.4640795327890712E-3</v>
      </c>
      <c r="AE524" s="18">
        <f ca="1">AD381/$R238*(1-AngCal!$C$28)+AE381/$S238*AngCal!$C$28</f>
        <v>2.3809725356386227E-3</v>
      </c>
      <c r="AF524" s="120">
        <f t="shared" ca="1" si="102"/>
        <v>0.70670399920265148</v>
      </c>
      <c r="AG524" s="18">
        <f ca="1">AF381/$P238*(1-AngCal!$C$28)+AG381/$Q238*AngCal!$C$28</f>
        <v>0.57780773091633608</v>
      </c>
      <c r="AH524" s="18">
        <f ca="1">AG524*(1-AngCal!$B$28)+AI524*AngCal!$B$28</f>
        <v>0.70670399920265148</v>
      </c>
      <c r="AI524" s="18">
        <f ca="1">AH381/$R238*(1-AngCal!$C$28)+AI381/$S238*AngCal!$C$28</f>
        <v>0.70968649263159367</v>
      </c>
    </row>
    <row r="525" spans="2:35" x14ac:dyDescent="0.15">
      <c r="B525">
        <v>4.0910000000000002</v>
      </c>
      <c r="C525">
        <v>15</v>
      </c>
      <c r="D525" s="18">
        <v>-3.5029999999999999E-2</v>
      </c>
      <c r="E525" s="18">
        <v>0.1149</v>
      </c>
      <c r="F525" s="18">
        <v>1.488</v>
      </c>
      <c r="G525" s="18">
        <v>0.61990000000000001</v>
      </c>
      <c r="H525" s="18">
        <v>-0.1767</v>
      </c>
      <c r="I525" s="18">
        <v>3.1720000000000002</v>
      </c>
      <c r="J525" s="18">
        <v>0.1018</v>
      </c>
      <c r="K525" s="18">
        <v>-0.20930000000000001</v>
      </c>
      <c r="L525" s="18">
        <v>3.9319999999999999</v>
      </c>
      <c r="M525" s="18">
        <v>0.22620000000000001</v>
      </c>
      <c r="O525" s="18">
        <f t="shared" si="103"/>
        <v>10</v>
      </c>
      <c r="P525" s="113">
        <f t="shared" ca="1" si="98"/>
        <v>0.70670399920265148</v>
      </c>
      <c r="Q525" s="18">
        <f ca="1">P382/$P239*(1-AngCal!$C$28)+Q382/$Q239*AngCal!$C$28</f>
        <v>0.57780773091633608</v>
      </c>
      <c r="R525" s="18">
        <f ca="1">Q525*(1-AngCal!$B$28)+S525*AngCal!$B$28</f>
        <v>0.70670399920265148</v>
      </c>
      <c r="S525" s="18">
        <f ca="1">R382/$R239*(1-AngCal!$C$28)+S382/$S239*AngCal!$C$28</f>
        <v>0.70968649263159367</v>
      </c>
      <c r="T525" s="113">
        <f t="shared" ca="1" si="99"/>
        <v>4.3366854486007411E-2</v>
      </c>
      <c r="U525" s="18">
        <f ca="1">T382/$P239*(1-AngCal!$C$28)+U382/$Q239*AngCal!$C$28</f>
        <v>8.1964992668653813E-2</v>
      </c>
      <c r="V525">
        <f ca="1">U525*(1-AngCal!$B$28)+W525*AngCal!$B$28</f>
        <v>6.1409368335797639E-2</v>
      </c>
      <c r="W525" s="18">
        <f ca="1">V382/$R239*(1-AngCal!$C$28)+W382/$S239*AngCal!$C$28</f>
        <v>6.0933737696403423E-2</v>
      </c>
      <c r="X525" s="113">
        <f t="shared" ca="1" si="100"/>
        <v>1.3651357305363802E-4</v>
      </c>
      <c r="Y525" s="18">
        <f ca="1">X382/$P239*(1-AngCal!$C$28)+Y382/$Q239*AngCal!$C$28</f>
        <v>8.7842945163209927E-3</v>
      </c>
      <c r="Z525" s="18">
        <f ca="1">Y525*(1-AngCal!$B$28)+AA525*AngCal!$B$28</f>
        <v>2.4556806214215505E-3</v>
      </c>
      <c r="AA525" s="18">
        <f ca="1">Z382/$R239*(1-AngCal!$C$28)+AA382/$S239*AngCal!$C$28</f>
        <v>2.3092446570077241E-3</v>
      </c>
      <c r="AB525" s="113">
        <f t="shared" ca="1" si="101"/>
        <v>0</v>
      </c>
      <c r="AC525" s="18">
        <f ca="1">AB382/$P239*(1-AngCal!$C$28)+AC382/$Q239*AngCal!$C$28</f>
        <v>6.0557661723045107E-3</v>
      </c>
      <c r="AD525" s="18">
        <f ca="1">AC525*(1-AngCal!$B$28)+AE525*AngCal!$B$28</f>
        <v>2.4640795327890712E-3</v>
      </c>
      <c r="AE525" s="18">
        <f ca="1">AD382/$R239*(1-AngCal!$C$28)+AE382/$S239*AngCal!$C$28</f>
        <v>2.3809725356386227E-3</v>
      </c>
      <c r="AF525" s="120">
        <f t="shared" ca="1" si="102"/>
        <v>0.70670399920265148</v>
      </c>
      <c r="AG525" s="18">
        <f ca="1">AF382/$P239*(1-AngCal!$C$28)+AG382/$Q239*AngCal!$C$28</f>
        <v>0.57780773091633608</v>
      </c>
      <c r="AH525" s="18">
        <f ca="1">AG525*(1-AngCal!$B$28)+AI525*AngCal!$B$28</f>
        <v>0.70670399920265148</v>
      </c>
      <c r="AI525" s="18">
        <f ca="1">AH382/$R239*(1-AngCal!$C$28)+AI382/$S239*AngCal!$C$28</f>
        <v>0.70968649263159367</v>
      </c>
    </row>
    <row r="526" spans="2:35" x14ac:dyDescent="0.15">
      <c r="B526">
        <v>4.0910000000000002</v>
      </c>
      <c r="C526">
        <v>20</v>
      </c>
      <c r="D526" s="18">
        <v>-4.9300000000000004E-3</v>
      </c>
      <c r="E526" s="18">
        <v>8.7349999999999997E-2</v>
      </c>
      <c r="F526" s="18">
        <v>1.764</v>
      </c>
      <c r="G526" s="18">
        <v>0.25669999999999998</v>
      </c>
      <c r="H526" s="18">
        <v>-0.28260000000000002</v>
      </c>
      <c r="I526" s="18">
        <v>3.8380000000000001</v>
      </c>
      <c r="J526" s="18">
        <v>0.33150000000000002</v>
      </c>
      <c r="K526" s="18">
        <v>-0.1225</v>
      </c>
      <c r="L526" s="18">
        <v>3.1379999999999999</v>
      </c>
      <c r="M526" s="18">
        <v>5.3499999999999999E-2</v>
      </c>
      <c r="O526" s="18">
        <f t="shared" si="103"/>
        <v>10</v>
      </c>
      <c r="P526" s="113">
        <f t="shared" ca="1" si="98"/>
        <v>0.70670399920265148</v>
      </c>
      <c r="Q526" s="18">
        <f ca="1">P383/$P240*(1-AngCal!$C$28)+Q383/$Q240*AngCal!$C$28</f>
        <v>0.57780773091633608</v>
      </c>
      <c r="R526" s="18">
        <f ca="1">Q526*(1-AngCal!$B$28)+S526*AngCal!$B$28</f>
        <v>0.70670399920265148</v>
      </c>
      <c r="S526" s="18">
        <f ca="1">R383/$R240*(1-AngCal!$C$28)+S383/$S240*AngCal!$C$28</f>
        <v>0.70968649263159367</v>
      </c>
      <c r="T526" s="113">
        <f t="shared" ca="1" si="99"/>
        <v>4.3366854486007411E-2</v>
      </c>
      <c r="U526" s="18">
        <f ca="1">T383/$P240*(1-AngCal!$C$28)+U383/$Q240*AngCal!$C$28</f>
        <v>8.1964992668653813E-2</v>
      </c>
      <c r="V526">
        <f ca="1">U526*(1-AngCal!$B$28)+W526*AngCal!$B$28</f>
        <v>6.1409368335797639E-2</v>
      </c>
      <c r="W526" s="18">
        <f ca="1">V383/$R240*(1-AngCal!$C$28)+W383/$S240*AngCal!$C$28</f>
        <v>6.0933737696403423E-2</v>
      </c>
      <c r="X526" s="113">
        <f t="shared" ca="1" si="100"/>
        <v>1.3651357305363802E-4</v>
      </c>
      <c r="Y526" s="18">
        <f ca="1">X383/$P240*(1-AngCal!$C$28)+Y383/$Q240*AngCal!$C$28</f>
        <v>8.7842945163209927E-3</v>
      </c>
      <c r="Z526" s="18">
        <f ca="1">Y526*(1-AngCal!$B$28)+AA526*AngCal!$B$28</f>
        <v>2.4556806214215505E-3</v>
      </c>
      <c r="AA526" s="18">
        <f ca="1">Z383/$R240*(1-AngCal!$C$28)+AA383/$S240*AngCal!$C$28</f>
        <v>2.3092446570077241E-3</v>
      </c>
      <c r="AB526" s="113">
        <f t="shared" ca="1" si="101"/>
        <v>0</v>
      </c>
      <c r="AC526" s="18">
        <f ca="1">AB383/$P240*(1-AngCal!$C$28)+AC383/$Q240*AngCal!$C$28</f>
        <v>6.0557661723045107E-3</v>
      </c>
      <c r="AD526" s="18">
        <f ca="1">AC526*(1-AngCal!$B$28)+AE526*AngCal!$B$28</f>
        <v>2.4640795327890712E-3</v>
      </c>
      <c r="AE526" s="18">
        <f ca="1">AD383/$R240*(1-AngCal!$C$28)+AE383/$S240*AngCal!$C$28</f>
        <v>2.3809725356386227E-3</v>
      </c>
      <c r="AF526" s="120">
        <f t="shared" ca="1" si="102"/>
        <v>0.70670399920265148</v>
      </c>
      <c r="AG526" s="18">
        <f ca="1">AF383/$P240*(1-AngCal!$C$28)+AG383/$Q240*AngCal!$C$28</f>
        <v>0.57780773091633608</v>
      </c>
      <c r="AH526" s="18">
        <f ca="1">AG526*(1-AngCal!$B$28)+AI526*AngCal!$B$28</f>
        <v>0.70670399920265148</v>
      </c>
      <c r="AI526" s="18">
        <f ca="1">AH383/$R240*(1-AngCal!$C$28)+AI383/$S240*AngCal!$C$28</f>
        <v>0.70968649263159367</v>
      </c>
    </row>
    <row r="527" spans="2:35" x14ac:dyDescent="0.15">
      <c r="B527">
        <v>9.5030000000000001</v>
      </c>
      <c r="C527">
        <v>1</v>
      </c>
      <c r="D527" s="18">
        <v>-6.9420000000000003E-3</v>
      </c>
      <c r="E527" s="18">
        <v>6.1210000000000001E-2</v>
      </c>
      <c r="F527" s="18">
        <v>3.5950000000000002</v>
      </c>
      <c r="G527" s="18">
        <v>3.8940000000000002E-2</v>
      </c>
      <c r="H527" s="18">
        <v>0.83340000000000003</v>
      </c>
      <c r="I527" s="18">
        <v>3.04</v>
      </c>
      <c r="J527" s="18">
        <v>0.4929</v>
      </c>
      <c r="K527" s="18">
        <v>-1.2</v>
      </c>
      <c r="L527" s="18">
        <v>3.3929999999999998</v>
      </c>
      <c r="M527" s="18">
        <v>0.42180000000000001</v>
      </c>
      <c r="O527" s="18">
        <f t="shared" si="103"/>
        <v>10</v>
      </c>
      <c r="P527" s="113">
        <f t="shared" ca="1" si="98"/>
        <v>0.70670399920265148</v>
      </c>
      <c r="Q527" s="18">
        <f ca="1">P384/$P241*(1-AngCal!$C$28)+Q384/$Q241*AngCal!$C$28</f>
        <v>0.57780773091633608</v>
      </c>
      <c r="R527" s="18">
        <f ca="1">Q527*(1-AngCal!$B$28)+S527*AngCal!$B$28</f>
        <v>0.70670399920265148</v>
      </c>
      <c r="S527" s="18">
        <f ca="1">R384/$R241*(1-AngCal!$C$28)+S384/$S241*AngCal!$C$28</f>
        <v>0.70968649263159367</v>
      </c>
      <c r="T527" s="113">
        <f t="shared" ca="1" si="99"/>
        <v>4.3366854486007411E-2</v>
      </c>
      <c r="U527" s="18">
        <f ca="1">T384/$P241*(1-AngCal!$C$28)+U384/$Q241*AngCal!$C$28</f>
        <v>8.1964992668653813E-2</v>
      </c>
      <c r="V527">
        <f ca="1">U527*(1-AngCal!$B$28)+W527*AngCal!$B$28</f>
        <v>6.1409368335797639E-2</v>
      </c>
      <c r="W527" s="18">
        <f ca="1">V384/$R241*(1-AngCal!$C$28)+W384/$S241*AngCal!$C$28</f>
        <v>6.0933737696403423E-2</v>
      </c>
      <c r="X527" s="113">
        <f t="shared" ca="1" si="100"/>
        <v>1.3651357305363802E-4</v>
      </c>
      <c r="Y527" s="18">
        <f ca="1">X384/$P241*(1-AngCal!$C$28)+Y384/$Q241*AngCal!$C$28</f>
        <v>8.7842945163209927E-3</v>
      </c>
      <c r="Z527" s="18">
        <f ca="1">Y527*(1-AngCal!$B$28)+AA527*AngCal!$B$28</f>
        <v>2.4556806214215505E-3</v>
      </c>
      <c r="AA527" s="18">
        <f ca="1">Z384/$R241*(1-AngCal!$C$28)+AA384/$S241*AngCal!$C$28</f>
        <v>2.3092446570077241E-3</v>
      </c>
      <c r="AB527" s="113">
        <f t="shared" ca="1" si="101"/>
        <v>0</v>
      </c>
      <c r="AC527" s="18">
        <f ca="1">AB384/$P241*(1-AngCal!$C$28)+AC384/$Q241*AngCal!$C$28</f>
        <v>6.0557661723045107E-3</v>
      </c>
      <c r="AD527" s="18">
        <f ca="1">AC527*(1-AngCal!$B$28)+AE527*AngCal!$B$28</f>
        <v>2.4640795327890712E-3</v>
      </c>
      <c r="AE527" s="18">
        <f ca="1">AD384/$R241*(1-AngCal!$C$28)+AE384/$S241*AngCal!$C$28</f>
        <v>2.3809725356386227E-3</v>
      </c>
      <c r="AF527" s="120">
        <f t="shared" ca="1" si="102"/>
        <v>0.70670399920265148</v>
      </c>
      <c r="AG527" s="18">
        <f ca="1">AF384/$P241*(1-AngCal!$C$28)+AG384/$Q241*AngCal!$C$28</f>
        <v>0.57780773091633608</v>
      </c>
      <c r="AH527" s="18">
        <f ca="1">AG527*(1-AngCal!$B$28)+AI527*AngCal!$B$28</f>
        <v>0.70670399920265148</v>
      </c>
      <c r="AI527" s="18">
        <f ca="1">AH384/$R241*(1-AngCal!$C$28)+AI384/$S241*AngCal!$C$28</f>
        <v>0.70968649263159367</v>
      </c>
    </row>
    <row r="528" spans="2:35" x14ac:dyDescent="0.15">
      <c r="B528">
        <v>9.5030000000000001</v>
      </c>
      <c r="C528">
        <v>3</v>
      </c>
      <c r="D528" s="18">
        <v>1.2120000000000001E-2</v>
      </c>
      <c r="E528" s="18">
        <v>0.34229999999999999</v>
      </c>
      <c r="F528" s="18">
        <v>2.3220000000000001</v>
      </c>
      <c r="G528" s="18">
        <v>0.40970000000000001</v>
      </c>
      <c r="H528" s="18">
        <v>-0.41860000000000003</v>
      </c>
      <c r="I528" s="18">
        <v>2.87</v>
      </c>
      <c r="J528" s="18">
        <v>0.58089999999999997</v>
      </c>
      <c r="K528" s="18">
        <v>-0.2535</v>
      </c>
      <c r="L528" s="18">
        <v>3.7549999999999999</v>
      </c>
      <c r="M528" s="18">
        <v>0.3372</v>
      </c>
      <c r="O528" s="18">
        <f t="shared" si="103"/>
        <v>10</v>
      </c>
      <c r="P528" s="113">
        <f t="shared" ca="1" si="98"/>
        <v>0.70670399920265148</v>
      </c>
      <c r="Q528" s="18">
        <f ca="1">P385/$P242*(1-AngCal!$C$28)+Q385/$Q242*AngCal!$C$28</f>
        <v>0.57780773091633608</v>
      </c>
      <c r="R528" s="18">
        <f ca="1">Q528*(1-AngCal!$B$28)+S528*AngCal!$B$28</f>
        <v>0.70670399920265148</v>
      </c>
      <c r="S528" s="18">
        <f ca="1">R385/$R242*(1-AngCal!$C$28)+S385/$S242*AngCal!$C$28</f>
        <v>0.70968649263159367</v>
      </c>
      <c r="T528" s="113">
        <f t="shared" ca="1" si="99"/>
        <v>4.3366854486007411E-2</v>
      </c>
      <c r="U528" s="18">
        <f ca="1">T385/$P242*(1-AngCal!$C$28)+U385/$Q242*AngCal!$C$28</f>
        <v>8.1964992668653813E-2</v>
      </c>
      <c r="V528">
        <f ca="1">U528*(1-AngCal!$B$28)+W528*AngCal!$B$28</f>
        <v>6.1409368335797639E-2</v>
      </c>
      <c r="W528" s="18">
        <f ca="1">V385/$R242*(1-AngCal!$C$28)+W385/$S242*AngCal!$C$28</f>
        <v>6.0933737696403423E-2</v>
      </c>
      <c r="X528" s="113">
        <f t="shared" ca="1" si="100"/>
        <v>1.3651357305363802E-4</v>
      </c>
      <c r="Y528" s="18">
        <f ca="1">X385/$P242*(1-AngCal!$C$28)+Y385/$Q242*AngCal!$C$28</f>
        <v>8.7842945163209927E-3</v>
      </c>
      <c r="Z528" s="18">
        <f ca="1">Y528*(1-AngCal!$B$28)+AA528*AngCal!$B$28</f>
        <v>2.4556806214215505E-3</v>
      </c>
      <c r="AA528" s="18">
        <f ca="1">Z385/$R242*(1-AngCal!$C$28)+AA385/$S242*AngCal!$C$28</f>
        <v>2.3092446570077241E-3</v>
      </c>
      <c r="AB528" s="113">
        <f t="shared" ca="1" si="101"/>
        <v>0</v>
      </c>
      <c r="AC528" s="18">
        <f ca="1">AB385/$P242*(1-AngCal!$C$28)+AC385/$Q242*AngCal!$C$28</f>
        <v>6.0557661723045107E-3</v>
      </c>
      <c r="AD528" s="18">
        <f ca="1">AC528*(1-AngCal!$B$28)+AE528*AngCal!$B$28</f>
        <v>2.4640795327890712E-3</v>
      </c>
      <c r="AE528" s="18">
        <f ca="1">AD385/$R242*(1-AngCal!$C$28)+AE385/$S242*AngCal!$C$28</f>
        <v>2.3809725356386227E-3</v>
      </c>
      <c r="AF528" s="120">
        <f t="shared" ca="1" si="102"/>
        <v>0.70670399920265148</v>
      </c>
      <c r="AG528" s="18">
        <f ca="1">AF385/$P242*(1-AngCal!$C$28)+AG385/$Q242*AngCal!$C$28</f>
        <v>0.57780773091633608</v>
      </c>
      <c r="AH528" s="18">
        <f ca="1">AG528*(1-AngCal!$B$28)+AI528*AngCal!$B$28</f>
        <v>0.70670399920265148</v>
      </c>
      <c r="AI528" s="18">
        <f ca="1">AH385/$R242*(1-AngCal!$C$28)+AI385/$S242*AngCal!$C$28</f>
        <v>0.70968649263159367</v>
      </c>
    </row>
    <row r="529" spans="2:35" x14ac:dyDescent="0.15">
      <c r="B529">
        <v>9.5030000000000001</v>
      </c>
      <c r="C529">
        <v>5</v>
      </c>
      <c r="D529" s="18">
        <v>6.5319999999999996E-3</v>
      </c>
      <c r="E529" s="18">
        <v>-0.39539999999999997</v>
      </c>
      <c r="F529" s="18">
        <v>3.8220000000000001</v>
      </c>
      <c r="G529" s="18">
        <v>0.40870000000000001</v>
      </c>
      <c r="H529" s="18">
        <v>-7.3289999999999994E-2</v>
      </c>
      <c r="I529" s="18">
        <v>3.254</v>
      </c>
      <c r="J529" s="18">
        <v>3.4349999999999999E-2</v>
      </c>
      <c r="K529" s="18">
        <v>0.13170000000000001</v>
      </c>
      <c r="L529" s="18">
        <v>2.4289999999999998</v>
      </c>
      <c r="M529" s="18">
        <v>0.53159999999999996</v>
      </c>
      <c r="O529" s="18">
        <f t="shared" si="103"/>
        <v>10</v>
      </c>
      <c r="P529" s="113">
        <f t="shared" ca="1" si="98"/>
        <v>0.70670399920265148</v>
      </c>
      <c r="Q529" s="18">
        <f ca="1">P386/$P243*(1-AngCal!$C$28)+Q386/$Q243*AngCal!$C$28</f>
        <v>0.57780773091633608</v>
      </c>
      <c r="R529" s="18">
        <f ca="1">Q529*(1-AngCal!$B$28)+S529*AngCal!$B$28</f>
        <v>0.70670399920265148</v>
      </c>
      <c r="S529" s="18">
        <f ca="1">R386/$R243*(1-AngCal!$C$28)+S386/$S243*AngCal!$C$28</f>
        <v>0.70968649263159367</v>
      </c>
      <c r="T529" s="113">
        <f t="shared" ca="1" si="99"/>
        <v>4.3366854486007411E-2</v>
      </c>
      <c r="U529" s="18">
        <f ca="1">T386/$P243*(1-AngCal!$C$28)+U386/$Q243*AngCal!$C$28</f>
        <v>8.1964992668653813E-2</v>
      </c>
      <c r="V529">
        <f ca="1">U529*(1-AngCal!$B$28)+W529*AngCal!$B$28</f>
        <v>6.1409368335797639E-2</v>
      </c>
      <c r="W529" s="18">
        <f ca="1">V386/$R243*(1-AngCal!$C$28)+W386/$S243*AngCal!$C$28</f>
        <v>6.0933737696403423E-2</v>
      </c>
      <c r="X529" s="113">
        <f t="shared" ca="1" si="100"/>
        <v>1.3651357305363802E-4</v>
      </c>
      <c r="Y529" s="18">
        <f ca="1">X386/$P243*(1-AngCal!$C$28)+Y386/$Q243*AngCal!$C$28</f>
        <v>8.7842945163209927E-3</v>
      </c>
      <c r="Z529" s="18">
        <f ca="1">Y529*(1-AngCal!$B$28)+AA529*AngCal!$B$28</f>
        <v>2.4556806214215505E-3</v>
      </c>
      <c r="AA529" s="18">
        <f ca="1">Z386/$R243*(1-AngCal!$C$28)+AA386/$S243*AngCal!$C$28</f>
        <v>2.3092446570077241E-3</v>
      </c>
      <c r="AB529" s="113">
        <f t="shared" ca="1" si="101"/>
        <v>0</v>
      </c>
      <c r="AC529" s="18">
        <f ca="1">AB386/$P243*(1-AngCal!$C$28)+AC386/$Q243*AngCal!$C$28</f>
        <v>6.0557661723045107E-3</v>
      </c>
      <c r="AD529" s="18">
        <f ca="1">AC529*(1-AngCal!$B$28)+AE529*AngCal!$B$28</f>
        <v>2.4640795327890712E-3</v>
      </c>
      <c r="AE529" s="18">
        <f ca="1">AD386/$R243*(1-AngCal!$C$28)+AE386/$S243*AngCal!$C$28</f>
        <v>2.3809725356386227E-3</v>
      </c>
      <c r="AF529" s="120">
        <f t="shared" ca="1" si="102"/>
        <v>0.70670399920265148</v>
      </c>
      <c r="AG529" s="18">
        <f ca="1">AF386/$P243*(1-AngCal!$C$28)+AG386/$Q243*AngCal!$C$28</f>
        <v>0.57780773091633608</v>
      </c>
      <c r="AH529" s="18">
        <f ca="1">AG529*(1-AngCal!$B$28)+AI529*AngCal!$B$28</f>
        <v>0.70670399920265148</v>
      </c>
      <c r="AI529" s="18">
        <f ca="1">AH386/$R243*(1-AngCal!$C$28)+AI386/$S243*AngCal!$C$28</f>
        <v>0.70968649263159367</v>
      </c>
    </row>
    <row r="530" spans="2:35" x14ac:dyDescent="0.15">
      <c r="B530">
        <v>9.5030000000000001</v>
      </c>
      <c r="C530">
        <v>7</v>
      </c>
      <c r="D530" s="18">
        <v>1.8370000000000001E-2</v>
      </c>
      <c r="E530" s="18">
        <v>4.2189999999999998E-2</v>
      </c>
      <c r="F530" s="18">
        <v>1.9</v>
      </c>
      <c r="G530" s="18">
        <v>0.19309999999999999</v>
      </c>
      <c r="H530" s="18">
        <v>-0.1263</v>
      </c>
      <c r="I530" s="18">
        <v>3.2810000000000001</v>
      </c>
      <c r="J530" s="18">
        <v>7.0459999999999995E-2</v>
      </c>
      <c r="K530" s="18">
        <v>-0.22109999999999999</v>
      </c>
      <c r="L530" s="18">
        <v>3.9729999999999999</v>
      </c>
      <c r="M530" s="18">
        <v>0.18079999999999999</v>
      </c>
      <c r="O530" s="18">
        <f t="shared" si="103"/>
        <v>10</v>
      </c>
      <c r="P530" s="113">
        <f t="shared" ca="1" si="98"/>
        <v>0.70670399920265148</v>
      </c>
      <c r="Q530" s="18">
        <f ca="1">P387/$P244*(1-AngCal!$C$28)+Q387/$Q244*AngCal!$C$28</f>
        <v>0.57780773091633608</v>
      </c>
      <c r="R530" s="18">
        <f ca="1">Q530*(1-AngCal!$B$28)+S530*AngCal!$B$28</f>
        <v>0.70670399920265148</v>
      </c>
      <c r="S530" s="18">
        <f ca="1">R387/$R244*(1-AngCal!$C$28)+S387/$S244*AngCal!$C$28</f>
        <v>0.70968649263159367</v>
      </c>
      <c r="T530" s="113">
        <f t="shared" ca="1" si="99"/>
        <v>4.3366854486007411E-2</v>
      </c>
      <c r="U530" s="18">
        <f ca="1">T387/$P244*(1-AngCal!$C$28)+U387/$Q244*AngCal!$C$28</f>
        <v>8.1964992668653813E-2</v>
      </c>
      <c r="V530">
        <f ca="1">U530*(1-AngCal!$B$28)+W530*AngCal!$B$28</f>
        <v>6.1409368335797639E-2</v>
      </c>
      <c r="W530" s="18">
        <f ca="1">V387/$R244*(1-AngCal!$C$28)+W387/$S244*AngCal!$C$28</f>
        <v>6.0933737696403423E-2</v>
      </c>
      <c r="X530" s="113">
        <f t="shared" ca="1" si="100"/>
        <v>1.3651357305363802E-4</v>
      </c>
      <c r="Y530" s="18">
        <f ca="1">X387/$P244*(1-AngCal!$C$28)+Y387/$Q244*AngCal!$C$28</f>
        <v>8.7842945163209927E-3</v>
      </c>
      <c r="Z530" s="18">
        <f ca="1">Y530*(1-AngCal!$B$28)+AA530*AngCal!$B$28</f>
        <v>2.4556806214215505E-3</v>
      </c>
      <c r="AA530" s="18">
        <f ca="1">Z387/$R244*(1-AngCal!$C$28)+AA387/$S244*AngCal!$C$28</f>
        <v>2.3092446570077241E-3</v>
      </c>
      <c r="AB530" s="113">
        <f t="shared" ca="1" si="101"/>
        <v>0</v>
      </c>
      <c r="AC530" s="18">
        <f ca="1">AB387/$P244*(1-AngCal!$C$28)+AC387/$Q244*AngCal!$C$28</f>
        <v>6.0557661723045107E-3</v>
      </c>
      <c r="AD530" s="18">
        <f ca="1">AC530*(1-AngCal!$B$28)+AE530*AngCal!$B$28</f>
        <v>2.4640795327890712E-3</v>
      </c>
      <c r="AE530" s="18">
        <f ca="1">AD387/$R244*(1-AngCal!$C$28)+AE387/$S244*AngCal!$C$28</f>
        <v>2.3809725356386227E-3</v>
      </c>
      <c r="AF530" s="120">
        <f t="shared" ca="1" si="102"/>
        <v>0.70670399920265148</v>
      </c>
      <c r="AG530" s="18">
        <f ca="1">AF387/$P244*(1-AngCal!$C$28)+AG387/$Q244*AngCal!$C$28</f>
        <v>0.57780773091633608</v>
      </c>
      <c r="AH530" s="18">
        <f ca="1">AG530*(1-AngCal!$B$28)+AI530*AngCal!$B$28</f>
        <v>0.70670399920265148</v>
      </c>
      <c r="AI530" s="18">
        <f ca="1">AH387/$R244*(1-AngCal!$C$28)+AI387/$S244*AngCal!$C$28</f>
        <v>0.70968649263159367</v>
      </c>
    </row>
    <row r="531" spans="2:35" x14ac:dyDescent="0.15">
      <c r="B531">
        <v>9.5030000000000001</v>
      </c>
      <c r="C531">
        <v>10</v>
      </c>
      <c r="D531" s="18">
        <v>1.4120000000000001E-2</v>
      </c>
      <c r="E531" s="18">
        <v>-6.5049999999999997E-2</v>
      </c>
      <c r="F531" s="18">
        <v>3.2749999999999999</v>
      </c>
      <c r="G531" s="18">
        <v>3.1199999999999999E-2</v>
      </c>
      <c r="H531" s="18">
        <v>-0.31240000000000001</v>
      </c>
      <c r="I531" s="18">
        <v>3.8780000000000001</v>
      </c>
      <c r="J531" s="18">
        <v>0.30969999999999998</v>
      </c>
      <c r="K531" s="18">
        <v>5.459E-2</v>
      </c>
      <c r="L531" s="18">
        <v>1.911</v>
      </c>
      <c r="M531" s="18">
        <v>0.28870000000000001</v>
      </c>
      <c r="O531" s="18">
        <f t="shared" si="103"/>
        <v>10</v>
      </c>
      <c r="P531" s="113">
        <f t="shared" ca="1" si="98"/>
        <v>0.70670399920265148</v>
      </c>
      <c r="Q531" s="18">
        <f ca="1">P388/$P245*(1-AngCal!$C$28)+Q388/$Q245*AngCal!$C$28</f>
        <v>0.57780773091633608</v>
      </c>
      <c r="R531" s="18">
        <f ca="1">Q531*(1-AngCal!$B$28)+S531*AngCal!$B$28</f>
        <v>0.70670399920265148</v>
      </c>
      <c r="S531" s="18">
        <f ca="1">R388/$R245*(1-AngCal!$C$28)+S388/$S245*AngCal!$C$28</f>
        <v>0.70968649263159367</v>
      </c>
      <c r="T531" s="113">
        <f t="shared" ca="1" si="99"/>
        <v>4.3366854486007411E-2</v>
      </c>
      <c r="U531" s="18">
        <f ca="1">T388/$P245*(1-AngCal!$C$28)+U388/$Q245*AngCal!$C$28</f>
        <v>8.1964992668653813E-2</v>
      </c>
      <c r="V531">
        <f ca="1">U531*(1-AngCal!$B$28)+W531*AngCal!$B$28</f>
        <v>6.1409368335797639E-2</v>
      </c>
      <c r="W531" s="18">
        <f ca="1">V388/$R245*(1-AngCal!$C$28)+W388/$S245*AngCal!$C$28</f>
        <v>6.0933737696403423E-2</v>
      </c>
      <c r="X531" s="113">
        <f t="shared" ca="1" si="100"/>
        <v>1.3651357305363802E-4</v>
      </c>
      <c r="Y531" s="18">
        <f ca="1">X388/$P245*(1-AngCal!$C$28)+Y388/$Q245*AngCal!$C$28</f>
        <v>8.7842945163209927E-3</v>
      </c>
      <c r="Z531" s="18">
        <f ca="1">Y531*(1-AngCal!$B$28)+AA531*AngCal!$B$28</f>
        <v>2.4556806214215505E-3</v>
      </c>
      <c r="AA531" s="18">
        <f ca="1">Z388/$R245*(1-AngCal!$C$28)+AA388/$S245*AngCal!$C$28</f>
        <v>2.3092446570077241E-3</v>
      </c>
      <c r="AB531" s="113">
        <f t="shared" ca="1" si="101"/>
        <v>0</v>
      </c>
      <c r="AC531" s="18">
        <f ca="1">AB388/$P245*(1-AngCal!$C$28)+AC388/$Q245*AngCal!$C$28</f>
        <v>6.0557661723045107E-3</v>
      </c>
      <c r="AD531" s="18">
        <f ca="1">AC531*(1-AngCal!$B$28)+AE531*AngCal!$B$28</f>
        <v>2.4640795327890712E-3</v>
      </c>
      <c r="AE531" s="18">
        <f ca="1">AD388/$R245*(1-AngCal!$C$28)+AE388/$S245*AngCal!$C$28</f>
        <v>2.3809725356386227E-3</v>
      </c>
      <c r="AF531" s="120">
        <f t="shared" ca="1" si="102"/>
        <v>0.70670399920265148</v>
      </c>
      <c r="AG531" s="18">
        <f ca="1">AF388/$P245*(1-AngCal!$C$28)+AG388/$Q245*AngCal!$C$28</f>
        <v>0.57780773091633608</v>
      </c>
      <c r="AH531" s="18">
        <f ca="1">AG531*(1-AngCal!$B$28)+AI531*AngCal!$B$28</f>
        <v>0.70670399920265148</v>
      </c>
      <c r="AI531" s="18">
        <f ca="1">AH388/$R245*(1-AngCal!$C$28)+AI388/$S245*AngCal!$C$28</f>
        <v>0.70968649263159367</v>
      </c>
    </row>
    <row r="532" spans="2:35" x14ac:dyDescent="0.15">
      <c r="B532">
        <v>9.5030000000000001</v>
      </c>
      <c r="C532">
        <v>15</v>
      </c>
      <c r="D532" s="18">
        <v>1.1050000000000001E-3</v>
      </c>
      <c r="E532" s="18">
        <v>0.38200000000000001</v>
      </c>
      <c r="F532" s="18">
        <v>2.331</v>
      </c>
      <c r="G532" s="18">
        <v>0.66220000000000001</v>
      </c>
      <c r="H532" s="18">
        <v>-0.38059999999999999</v>
      </c>
      <c r="I532" s="18">
        <v>2.9209999999999998</v>
      </c>
      <c r="J532" s="18">
        <v>0.79759999999999998</v>
      </c>
      <c r="K532" s="18">
        <v>-0.33119999999999999</v>
      </c>
      <c r="L532" s="18">
        <v>3.714</v>
      </c>
      <c r="M532" s="18">
        <v>0.32290000000000002</v>
      </c>
      <c r="O532" s="18">
        <f t="shared" si="103"/>
        <v>10</v>
      </c>
      <c r="P532" s="113">
        <f t="shared" ca="1" si="98"/>
        <v>0.70670399920265148</v>
      </c>
      <c r="Q532" s="18">
        <f ca="1">P389/$P246*(1-AngCal!$C$28)+Q389/$Q246*AngCal!$C$28</f>
        <v>0.57780773091633608</v>
      </c>
      <c r="R532" s="18">
        <f ca="1">Q532*(1-AngCal!$B$28)+S532*AngCal!$B$28</f>
        <v>0.70670399920265148</v>
      </c>
      <c r="S532" s="18">
        <f ca="1">R389/$R246*(1-AngCal!$C$28)+S389/$S246*AngCal!$C$28</f>
        <v>0.70968649263159367</v>
      </c>
      <c r="T532" s="113">
        <f t="shared" ca="1" si="99"/>
        <v>4.3366854486007411E-2</v>
      </c>
      <c r="U532" s="18">
        <f ca="1">T389/$P246*(1-AngCal!$C$28)+U389/$Q246*AngCal!$C$28</f>
        <v>8.1964992668653813E-2</v>
      </c>
      <c r="V532">
        <f ca="1">U532*(1-AngCal!$B$28)+W532*AngCal!$B$28</f>
        <v>6.1409368335797639E-2</v>
      </c>
      <c r="W532" s="18">
        <f ca="1">V389/$R246*(1-AngCal!$C$28)+W389/$S246*AngCal!$C$28</f>
        <v>6.0933737696403423E-2</v>
      </c>
      <c r="X532" s="113">
        <f t="shared" ca="1" si="100"/>
        <v>1.3651357305363802E-4</v>
      </c>
      <c r="Y532" s="18">
        <f ca="1">X389/$P246*(1-AngCal!$C$28)+Y389/$Q246*AngCal!$C$28</f>
        <v>8.7842945163209927E-3</v>
      </c>
      <c r="Z532" s="18">
        <f ca="1">Y532*(1-AngCal!$B$28)+AA532*AngCal!$B$28</f>
        <v>2.4556806214215505E-3</v>
      </c>
      <c r="AA532" s="18">
        <f ca="1">Z389/$R246*(1-AngCal!$C$28)+AA389/$S246*AngCal!$C$28</f>
        <v>2.3092446570077241E-3</v>
      </c>
      <c r="AB532" s="113">
        <f t="shared" ca="1" si="101"/>
        <v>0</v>
      </c>
      <c r="AC532" s="18">
        <f ca="1">AB389/$P246*(1-AngCal!$C$28)+AC389/$Q246*AngCal!$C$28</f>
        <v>6.0557661723045107E-3</v>
      </c>
      <c r="AD532" s="18">
        <f ca="1">AC532*(1-AngCal!$B$28)+AE532*AngCal!$B$28</f>
        <v>2.4640795327890712E-3</v>
      </c>
      <c r="AE532" s="18">
        <f ca="1">AD389/$R246*(1-AngCal!$C$28)+AE389/$S246*AngCal!$C$28</f>
        <v>2.3809725356386227E-3</v>
      </c>
      <c r="AF532" s="120">
        <f t="shared" ca="1" si="102"/>
        <v>0.70670399920265148</v>
      </c>
      <c r="AG532" s="18">
        <f ca="1">AF389/$P246*(1-AngCal!$C$28)+AG389/$Q246*AngCal!$C$28</f>
        <v>0.57780773091633608</v>
      </c>
      <c r="AH532" s="18">
        <f ca="1">AG532*(1-AngCal!$B$28)+AI532*AngCal!$B$28</f>
        <v>0.70670399920265148</v>
      </c>
      <c r="AI532" s="18">
        <f ca="1">AH389/$R246*(1-AngCal!$C$28)+AI389/$S246*AngCal!$C$28</f>
        <v>0.70968649263159367</v>
      </c>
    </row>
    <row r="533" spans="2:35" x14ac:dyDescent="0.15">
      <c r="B533">
        <v>9.5030000000000001</v>
      </c>
      <c r="C533">
        <v>20</v>
      </c>
      <c r="D533" s="18">
        <v>-0.1144</v>
      </c>
      <c r="E533" s="18">
        <v>-1.4379999999999999</v>
      </c>
      <c r="F533" s="18">
        <v>3.4129999999999998</v>
      </c>
      <c r="G533" s="18">
        <v>0.62939999999999996</v>
      </c>
      <c r="H533" s="18">
        <v>1.1439999999999999</v>
      </c>
      <c r="I533" s="18">
        <v>3.5470000000000002</v>
      </c>
      <c r="J533" s="18">
        <v>1.3759999999999999</v>
      </c>
      <c r="K533" s="18">
        <v>0.30990000000000001</v>
      </c>
      <c r="L533" s="18">
        <v>2.82</v>
      </c>
      <c r="M533" s="18">
        <v>0.37659999999999999</v>
      </c>
      <c r="O533" s="18">
        <f t="shared" si="103"/>
        <v>10</v>
      </c>
      <c r="P533" s="113">
        <f t="shared" ca="1" si="98"/>
        <v>0.70670399920265148</v>
      </c>
      <c r="Q533" s="18">
        <f ca="1">P390/$P247*(1-AngCal!$C$28)+Q390/$Q247*AngCal!$C$28</f>
        <v>0.57780773091633608</v>
      </c>
      <c r="R533" s="18">
        <f ca="1">Q533*(1-AngCal!$B$28)+S533*AngCal!$B$28</f>
        <v>0.70670399920265148</v>
      </c>
      <c r="S533" s="18">
        <f ca="1">R390/$R247*(1-AngCal!$C$28)+S390/$S247*AngCal!$C$28</f>
        <v>0.70968649263159367</v>
      </c>
      <c r="T533" s="113">
        <f t="shared" ca="1" si="99"/>
        <v>4.3366854486007411E-2</v>
      </c>
      <c r="U533" s="18">
        <f ca="1">T390/$P247*(1-AngCal!$C$28)+U390/$Q247*AngCal!$C$28</f>
        <v>8.1964992668653813E-2</v>
      </c>
      <c r="V533">
        <f ca="1">U533*(1-AngCal!$B$28)+W533*AngCal!$B$28</f>
        <v>6.1409368335797639E-2</v>
      </c>
      <c r="W533" s="18">
        <f ca="1">V390/$R247*(1-AngCal!$C$28)+W390/$S247*AngCal!$C$28</f>
        <v>6.0933737696403423E-2</v>
      </c>
      <c r="X533" s="113">
        <f t="shared" ca="1" si="100"/>
        <v>1.3651357305363802E-4</v>
      </c>
      <c r="Y533" s="18">
        <f ca="1">X390/$P247*(1-AngCal!$C$28)+Y390/$Q247*AngCal!$C$28</f>
        <v>8.7842945163209927E-3</v>
      </c>
      <c r="Z533" s="18">
        <f ca="1">Y533*(1-AngCal!$B$28)+AA533*AngCal!$B$28</f>
        <v>2.4556806214215505E-3</v>
      </c>
      <c r="AA533" s="18">
        <f ca="1">Z390/$R247*(1-AngCal!$C$28)+AA390/$S247*AngCal!$C$28</f>
        <v>2.3092446570077241E-3</v>
      </c>
      <c r="AB533" s="113">
        <f t="shared" ca="1" si="101"/>
        <v>0</v>
      </c>
      <c r="AC533" s="18">
        <f ca="1">AB390/$P247*(1-AngCal!$C$28)+AC390/$Q247*AngCal!$C$28</f>
        <v>6.0557661723045107E-3</v>
      </c>
      <c r="AD533" s="18">
        <f ca="1">AC533*(1-AngCal!$B$28)+AE533*AngCal!$B$28</f>
        <v>2.4640795327890712E-3</v>
      </c>
      <c r="AE533" s="18">
        <f ca="1">AD390/$R247*(1-AngCal!$C$28)+AE390/$S247*AngCal!$C$28</f>
        <v>2.3809725356386227E-3</v>
      </c>
      <c r="AF533" s="120">
        <f t="shared" ca="1" si="102"/>
        <v>0.70670399920265148</v>
      </c>
      <c r="AG533" s="18">
        <f ca="1">AF390/$P247*(1-AngCal!$C$28)+AG390/$Q247*AngCal!$C$28</f>
        <v>0.57780773091633608</v>
      </c>
      <c r="AH533" s="18">
        <f ca="1">AG533*(1-AngCal!$B$28)+AI533*AngCal!$B$28</f>
        <v>0.70670399920265148</v>
      </c>
      <c r="AI533" s="18">
        <f ca="1">AH390/$R247*(1-AngCal!$C$28)+AI390/$S247*AngCal!$C$28</f>
        <v>0.70968649263159367</v>
      </c>
    </row>
    <row r="534" spans="2:35" x14ac:dyDescent="0.15">
      <c r="B534">
        <v>17.103000000000002</v>
      </c>
      <c r="C534">
        <v>1</v>
      </c>
      <c r="D534" s="18">
        <v>1.9859999999999999E-2</v>
      </c>
      <c r="E534" s="18">
        <v>-11.11</v>
      </c>
      <c r="F534" s="18">
        <v>4.29</v>
      </c>
      <c r="G534" s="18">
        <v>0.2399</v>
      </c>
      <c r="H534" s="18">
        <v>3.7719999999999998</v>
      </c>
      <c r="I534" s="18">
        <v>3.9849999999999999</v>
      </c>
      <c r="J534" s="18">
        <v>0.2621</v>
      </c>
      <c r="K534" s="18">
        <v>1.143</v>
      </c>
      <c r="L534" s="18">
        <v>4.016</v>
      </c>
      <c r="M534" s="18">
        <v>0.26500000000000001</v>
      </c>
      <c r="O534" s="18">
        <f t="shared" si="103"/>
        <v>10</v>
      </c>
      <c r="P534" s="113">
        <f t="shared" ca="1" si="98"/>
        <v>0.70670399920265148</v>
      </c>
      <c r="Q534" s="18">
        <f ca="1">P391/$P248*(1-AngCal!$C$28)+Q391/$Q248*AngCal!$C$28</f>
        <v>0.57780773091633608</v>
      </c>
      <c r="R534" s="18">
        <f ca="1">Q534*(1-AngCal!$B$28)+S534*AngCal!$B$28</f>
        <v>0.70670399920265148</v>
      </c>
      <c r="S534" s="18">
        <f ca="1">R391/$R248*(1-AngCal!$C$28)+S391/$S248*AngCal!$C$28</f>
        <v>0.70968649263159367</v>
      </c>
      <c r="T534" s="113">
        <f t="shared" ca="1" si="99"/>
        <v>4.3366854486007411E-2</v>
      </c>
      <c r="U534" s="18">
        <f ca="1">T391/$P248*(1-AngCal!$C$28)+U391/$Q248*AngCal!$C$28</f>
        <v>8.1964992668653813E-2</v>
      </c>
      <c r="V534">
        <f ca="1">U534*(1-AngCal!$B$28)+W534*AngCal!$B$28</f>
        <v>6.1409368335797639E-2</v>
      </c>
      <c r="W534" s="18">
        <f ca="1">V391/$R248*(1-AngCal!$C$28)+W391/$S248*AngCal!$C$28</f>
        <v>6.0933737696403423E-2</v>
      </c>
      <c r="X534" s="113">
        <f t="shared" ca="1" si="100"/>
        <v>1.3651357305363802E-4</v>
      </c>
      <c r="Y534" s="18">
        <f ca="1">X391/$P248*(1-AngCal!$C$28)+Y391/$Q248*AngCal!$C$28</f>
        <v>8.7842945163209927E-3</v>
      </c>
      <c r="Z534" s="18">
        <f ca="1">Y534*(1-AngCal!$B$28)+AA534*AngCal!$B$28</f>
        <v>2.4556806214215505E-3</v>
      </c>
      <c r="AA534" s="18">
        <f ca="1">Z391/$R248*(1-AngCal!$C$28)+AA391/$S248*AngCal!$C$28</f>
        <v>2.3092446570077241E-3</v>
      </c>
      <c r="AB534" s="113">
        <f t="shared" ca="1" si="101"/>
        <v>0</v>
      </c>
      <c r="AC534" s="18">
        <f ca="1">AB391/$P248*(1-AngCal!$C$28)+AC391/$Q248*AngCal!$C$28</f>
        <v>6.0557661723045107E-3</v>
      </c>
      <c r="AD534" s="18">
        <f ca="1">AC534*(1-AngCal!$B$28)+AE534*AngCal!$B$28</f>
        <v>2.4640795327890712E-3</v>
      </c>
      <c r="AE534" s="18">
        <f ca="1">AD391/$R248*(1-AngCal!$C$28)+AE391/$S248*AngCal!$C$28</f>
        <v>2.3809725356386227E-3</v>
      </c>
      <c r="AF534" s="120">
        <f t="shared" ca="1" si="102"/>
        <v>0.70670399920265148</v>
      </c>
      <c r="AG534" s="18">
        <f ca="1">AF391/$P248*(1-AngCal!$C$28)+AG391/$Q248*AngCal!$C$28</f>
        <v>0.57780773091633608</v>
      </c>
      <c r="AH534" s="18">
        <f ca="1">AG534*(1-AngCal!$B$28)+AI534*AngCal!$B$28</f>
        <v>0.70670399920265148</v>
      </c>
      <c r="AI534" s="18">
        <f ca="1">AH391/$R248*(1-AngCal!$C$28)+AI391/$S248*AngCal!$C$28</f>
        <v>0.70968649263159367</v>
      </c>
    </row>
    <row r="535" spans="2:35" x14ac:dyDescent="0.15">
      <c r="B535">
        <v>17.103000000000002</v>
      </c>
      <c r="C535">
        <v>3</v>
      </c>
      <c r="D535" s="18">
        <v>-2.1430000000000001E-2</v>
      </c>
      <c r="E535" s="18">
        <v>9.0879999999999992</v>
      </c>
      <c r="F535" s="18">
        <v>3.7149999999999999</v>
      </c>
      <c r="G535" s="18">
        <v>0.2261</v>
      </c>
      <c r="H535" s="18">
        <v>6.3129999999999997</v>
      </c>
      <c r="I535" s="18">
        <v>3.6850000000000001</v>
      </c>
      <c r="J535" s="18">
        <v>0.46079999999999999</v>
      </c>
      <c r="K535" s="18">
        <v>-19.71</v>
      </c>
      <c r="L535" s="18">
        <v>3.8860000000000001</v>
      </c>
      <c r="M535" s="18">
        <v>0.34100000000000003</v>
      </c>
      <c r="O535" s="18">
        <f t="shared" si="103"/>
        <v>10</v>
      </c>
      <c r="P535" s="113">
        <f t="shared" ca="1" si="98"/>
        <v>0.70670399920265148</v>
      </c>
      <c r="Q535" s="18">
        <f ca="1">P392/$P249*(1-AngCal!$C$28)+Q392/$Q249*AngCal!$C$28</f>
        <v>0.57780773091633608</v>
      </c>
      <c r="R535" s="18">
        <f ca="1">Q535*(1-AngCal!$B$28)+S535*AngCal!$B$28</f>
        <v>0.70670399920265148</v>
      </c>
      <c r="S535" s="18">
        <f ca="1">R392/$R249*(1-AngCal!$C$28)+S392/$S249*AngCal!$C$28</f>
        <v>0.70968649263159367</v>
      </c>
      <c r="T535" s="113">
        <f t="shared" ca="1" si="99"/>
        <v>4.3366854486007411E-2</v>
      </c>
      <c r="U535" s="18">
        <f ca="1">T392/$P249*(1-AngCal!$C$28)+U392/$Q249*AngCal!$C$28</f>
        <v>8.1964992668653813E-2</v>
      </c>
      <c r="V535">
        <f ca="1">U535*(1-AngCal!$B$28)+W535*AngCal!$B$28</f>
        <v>6.1409368335797639E-2</v>
      </c>
      <c r="W535" s="18">
        <f ca="1">V392/$R249*(1-AngCal!$C$28)+W392/$S249*AngCal!$C$28</f>
        <v>6.0933737696403423E-2</v>
      </c>
      <c r="X535" s="113">
        <f t="shared" ca="1" si="100"/>
        <v>1.3651357305363802E-4</v>
      </c>
      <c r="Y535" s="18">
        <f ca="1">X392/$P249*(1-AngCal!$C$28)+Y392/$Q249*AngCal!$C$28</f>
        <v>8.7842945163209927E-3</v>
      </c>
      <c r="Z535" s="18">
        <f ca="1">Y535*(1-AngCal!$B$28)+AA535*AngCal!$B$28</f>
        <v>2.4556806214215505E-3</v>
      </c>
      <c r="AA535" s="18">
        <f ca="1">Z392/$R249*(1-AngCal!$C$28)+AA392/$S249*AngCal!$C$28</f>
        <v>2.3092446570077241E-3</v>
      </c>
      <c r="AB535" s="113">
        <f t="shared" ca="1" si="101"/>
        <v>0</v>
      </c>
      <c r="AC535" s="18">
        <f ca="1">AB392/$P249*(1-AngCal!$C$28)+AC392/$Q249*AngCal!$C$28</f>
        <v>6.0557661723045107E-3</v>
      </c>
      <c r="AD535" s="18">
        <f ca="1">AC535*(1-AngCal!$B$28)+AE535*AngCal!$B$28</f>
        <v>2.4640795327890712E-3</v>
      </c>
      <c r="AE535" s="18">
        <f ca="1">AD392/$R249*(1-AngCal!$C$28)+AE392/$S249*AngCal!$C$28</f>
        <v>2.3809725356386227E-3</v>
      </c>
      <c r="AF535" s="120">
        <f t="shared" ca="1" si="102"/>
        <v>0.70670399920265148</v>
      </c>
      <c r="AG535" s="18">
        <f ca="1">AF392/$P249*(1-AngCal!$C$28)+AG392/$Q249*AngCal!$C$28</f>
        <v>0.57780773091633608</v>
      </c>
      <c r="AH535" s="18">
        <f ca="1">AG535*(1-AngCal!$B$28)+AI535*AngCal!$B$28</f>
        <v>0.70670399920265148</v>
      </c>
      <c r="AI535" s="18">
        <f ca="1">AH392/$R249*(1-AngCal!$C$28)+AI392/$S249*AngCal!$C$28</f>
        <v>0.70968649263159367</v>
      </c>
    </row>
    <row r="536" spans="2:35" x14ac:dyDescent="0.15">
      <c r="B536">
        <v>17.103000000000002</v>
      </c>
      <c r="C536">
        <v>5</v>
      </c>
      <c r="D536" s="18">
        <v>-2.6189999999999998E-3</v>
      </c>
      <c r="E536" s="18">
        <v>-1.9530000000000001</v>
      </c>
      <c r="F536" s="18">
        <v>5</v>
      </c>
      <c r="G536" s="18">
        <v>0.53090000000000004</v>
      </c>
      <c r="H536" s="18">
        <v>2.2149999999999999</v>
      </c>
      <c r="I536" s="18">
        <v>3.8719999999999999</v>
      </c>
      <c r="J536" s="18">
        <v>0.52480000000000004</v>
      </c>
      <c r="K536" s="18">
        <v>-2.8330000000000002</v>
      </c>
      <c r="L536" s="18">
        <v>4.0659999999999998</v>
      </c>
      <c r="M536" s="18">
        <v>0.33700000000000002</v>
      </c>
      <c r="O536" s="18">
        <f t="shared" si="103"/>
        <v>10</v>
      </c>
      <c r="P536" s="113">
        <f t="shared" ca="1" si="98"/>
        <v>0.70670399920265148</v>
      </c>
      <c r="Q536" s="18">
        <f ca="1">P393/$P250*(1-AngCal!$C$28)+Q393/$Q250*AngCal!$C$28</f>
        <v>0.57780773091633608</v>
      </c>
      <c r="R536" s="18">
        <f ca="1">Q536*(1-AngCal!$B$28)+S536*AngCal!$B$28</f>
        <v>0.70670399920265148</v>
      </c>
      <c r="S536" s="18">
        <f ca="1">R393/$R250*(1-AngCal!$C$28)+S393/$S250*AngCal!$C$28</f>
        <v>0.70968649263159367</v>
      </c>
      <c r="T536" s="113">
        <f t="shared" ca="1" si="99"/>
        <v>4.3366854486007411E-2</v>
      </c>
      <c r="U536" s="18">
        <f ca="1">T393/$P250*(1-AngCal!$C$28)+U393/$Q250*AngCal!$C$28</f>
        <v>8.1964992668653813E-2</v>
      </c>
      <c r="V536">
        <f ca="1">U536*(1-AngCal!$B$28)+W536*AngCal!$B$28</f>
        <v>6.1409368335797639E-2</v>
      </c>
      <c r="W536" s="18">
        <f ca="1">V393/$R250*(1-AngCal!$C$28)+W393/$S250*AngCal!$C$28</f>
        <v>6.0933737696403423E-2</v>
      </c>
      <c r="X536" s="113">
        <f t="shared" ca="1" si="100"/>
        <v>1.3651357305363802E-4</v>
      </c>
      <c r="Y536" s="18">
        <f ca="1">X393/$P250*(1-AngCal!$C$28)+Y393/$Q250*AngCal!$C$28</f>
        <v>8.7842945163209927E-3</v>
      </c>
      <c r="Z536" s="18">
        <f ca="1">Y536*(1-AngCal!$B$28)+AA536*AngCal!$B$28</f>
        <v>2.4556806214215505E-3</v>
      </c>
      <c r="AA536" s="18">
        <f ca="1">Z393/$R250*(1-AngCal!$C$28)+AA393/$S250*AngCal!$C$28</f>
        <v>2.3092446570077241E-3</v>
      </c>
      <c r="AB536" s="113">
        <f t="shared" ca="1" si="101"/>
        <v>0</v>
      </c>
      <c r="AC536" s="18">
        <f ca="1">AB393/$P250*(1-AngCal!$C$28)+AC393/$Q250*AngCal!$C$28</f>
        <v>6.0557661723045107E-3</v>
      </c>
      <c r="AD536" s="18">
        <f ca="1">AC536*(1-AngCal!$B$28)+AE536*AngCal!$B$28</f>
        <v>2.4640795327890712E-3</v>
      </c>
      <c r="AE536" s="18">
        <f ca="1">AD393/$R250*(1-AngCal!$C$28)+AE393/$S250*AngCal!$C$28</f>
        <v>2.3809725356386227E-3</v>
      </c>
      <c r="AF536" s="120">
        <f t="shared" ca="1" si="102"/>
        <v>0.70670399920265148</v>
      </c>
      <c r="AG536" s="18">
        <f ca="1">AF393/$P250*(1-AngCal!$C$28)+AG393/$Q250*AngCal!$C$28</f>
        <v>0.57780773091633608</v>
      </c>
      <c r="AH536" s="18">
        <f ca="1">AG536*(1-AngCal!$B$28)+AI536*AngCal!$B$28</f>
        <v>0.70670399920265148</v>
      </c>
      <c r="AI536" s="18">
        <f ca="1">AH393/$R250*(1-AngCal!$C$28)+AI393/$S250*AngCal!$C$28</f>
        <v>0.70968649263159367</v>
      </c>
    </row>
    <row r="537" spans="2:35" x14ac:dyDescent="0.15">
      <c r="B537">
        <v>17.103000000000002</v>
      </c>
      <c r="C537">
        <v>7</v>
      </c>
      <c r="D537" s="18">
        <v>-0.1552</v>
      </c>
      <c r="E537" s="18">
        <v>0.84299999999999997</v>
      </c>
      <c r="F537" s="18">
        <v>4.2670000000000003</v>
      </c>
      <c r="G537" s="18">
        <v>2.218</v>
      </c>
      <c r="H537" s="18">
        <v>-0.77759999999999996</v>
      </c>
      <c r="I537" s="18">
        <v>4.016</v>
      </c>
      <c r="J537" s="18">
        <v>0.1847</v>
      </c>
      <c r="K537" s="18">
        <v>-1.4039999999999999</v>
      </c>
      <c r="L537" s="18">
        <v>4.4619999999999997</v>
      </c>
      <c r="M537" s="18">
        <v>0.215</v>
      </c>
      <c r="O537" s="18">
        <f t="shared" si="103"/>
        <v>10</v>
      </c>
      <c r="P537" s="113">
        <f t="shared" ca="1" si="98"/>
        <v>0.70670399920265148</v>
      </c>
      <c r="Q537" s="18">
        <f ca="1">P394/$P251*(1-AngCal!$C$28)+Q394/$Q251*AngCal!$C$28</f>
        <v>0.57780773091633608</v>
      </c>
      <c r="R537" s="18">
        <f ca="1">Q537*(1-AngCal!$B$28)+S537*AngCal!$B$28</f>
        <v>0.70670399920265148</v>
      </c>
      <c r="S537" s="18">
        <f ca="1">R394/$R251*(1-AngCal!$C$28)+S394/$S251*AngCal!$C$28</f>
        <v>0.70968649263159367</v>
      </c>
      <c r="T537" s="113">
        <f t="shared" ca="1" si="99"/>
        <v>4.3366854486007411E-2</v>
      </c>
      <c r="U537" s="18">
        <f ca="1">T394/$P251*(1-AngCal!$C$28)+U394/$Q251*AngCal!$C$28</f>
        <v>8.1964992668653813E-2</v>
      </c>
      <c r="V537">
        <f ca="1">U537*(1-AngCal!$B$28)+W537*AngCal!$B$28</f>
        <v>6.1409368335797639E-2</v>
      </c>
      <c r="W537" s="18">
        <f ca="1">V394/$R251*(1-AngCal!$C$28)+W394/$S251*AngCal!$C$28</f>
        <v>6.0933737696403423E-2</v>
      </c>
      <c r="X537" s="113">
        <f t="shared" ca="1" si="100"/>
        <v>1.3651357305363802E-4</v>
      </c>
      <c r="Y537" s="18">
        <f ca="1">X394/$P251*(1-AngCal!$C$28)+Y394/$Q251*AngCal!$C$28</f>
        <v>8.7842945163209927E-3</v>
      </c>
      <c r="Z537" s="18">
        <f ca="1">Y537*(1-AngCal!$B$28)+AA537*AngCal!$B$28</f>
        <v>2.4556806214215505E-3</v>
      </c>
      <c r="AA537" s="18">
        <f ca="1">Z394/$R251*(1-AngCal!$C$28)+AA394/$S251*AngCal!$C$28</f>
        <v>2.3092446570077241E-3</v>
      </c>
      <c r="AB537" s="113">
        <f t="shared" ca="1" si="101"/>
        <v>0</v>
      </c>
      <c r="AC537" s="18">
        <f ca="1">AB394/$P251*(1-AngCal!$C$28)+AC394/$Q251*AngCal!$C$28</f>
        <v>6.0557661723045107E-3</v>
      </c>
      <c r="AD537" s="18">
        <f ca="1">AC537*(1-AngCal!$B$28)+AE537*AngCal!$B$28</f>
        <v>2.4640795327890712E-3</v>
      </c>
      <c r="AE537" s="18">
        <f ca="1">AD394/$R251*(1-AngCal!$C$28)+AE394/$S251*AngCal!$C$28</f>
        <v>2.3809725356386227E-3</v>
      </c>
      <c r="AF537" s="120">
        <f t="shared" ca="1" si="102"/>
        <v>0.70670399920265148</v>
      </c>
      <c r="AG537" s="18">
        <f ca="1">AF394/$P251*(1-AngCal!$C$28)+AG394/$Q251*AngCal!$C$28</f>
        <v>0.57780773091633608</v>
      </c>
      <c r="AH537" s="18">
        <f ca="1">AG537*(1-AngCal!$B$28)+AI537*AngCal!$B$28</f>
        <v>0.70670399920265148</v>
      </c>
      <c r="AI537" s="18">
        <f ca="1">AH394/$R251*(1-AngCal!$C$28)+AI394/$S251*AngCal!$C$28</f>
        <v>0.70968649263159367</v>
      </c>
    </row>
    <row r="538" spans="2:35" x14ac:dyDescent="0.15">
      <c r="B538">
        <v>17.103000000000002</v>
      </c>
      <c r="C538">
        <v>10</v>
      </c>
      <c r="D538" s="18">
        <v>-1.5720000000000001E-2</v>
      </c>
      <c r="E538" s="18">
        <v>0.30830000000000002</v>
      </c>
      <c r="F538" s="18">
        <v>3.9049999999999998</v>
      </c>
      <c r="G538" s="18">
        <v>0.4254</v>
      </c>
      <c r="H538" s="18">
        <v>1.3069999999999999</v>
      </c>
      <c r="I538" s="18">
        <v>5</v>
      </c>
      <c r="J538" s="18">
        <v>1.042</v>
      </c>
      <c r="K538" s="18">
        <v>-4.9340000000000002</v>
      </c>
      <c r="L538" s="18">
        <v>4.5010000000000003</v>
      </c>
      <c r="M538" s="18">
        <v>0.28339999999999999</v>
      </c>
      <c r="O538" s="18">
        <f t="shared" si="103"/>
        <v>10</v>
      </c>
      <c r="P538" s="113">
        <f t="shared" ca="1" si="98"/>
        <v>0.70670399920265148</v>
      </c>
      <c r="Q538" s="18">
        <f ca="1">P395/$P252*(1-AngCal!$C$28)+Q395/$Q252*AngCal!$C$28</f>
        <v>0.57780773091633608</v>
      </c>
      <c r="R538" s="18">
        <f ca="1">Q538*(1-AngCal!$B$28)+S538*AngCal!$B$28</f>
        <v>0.70670399920265148</v>
      </c>
      <c r="S538" s="18">
        <f ca="1">R395/$R252*(1-AngCal!$C$28)+S395/$S252*AngCal!$C$28</f>
        <v>0.70968649263159367</v>
      </c>
      <c r="T538" s="113">
        <f t="shared" ca="1" si="99"/>
        <v>4.3366854486007411E-2</v>
      </c>
      <c r="U538" s="18">
        <f ca="1">T395/$P252*(1-AngCal!$C$28)+U395/$Q252*AngCal!$C$28</f>
        <v>8.1964992668653813E-2</v>
      </c>
      <c r="V538">
        <f ca="1">U538*(1-AngCal!$B$28)+W538*AngCal!$B$28</f>
        <v>6.1409368335797639E-2</v>
      </c>
      <c r="W538" s="18">
        <f ca="1">V395/$R252*(1-AngCal!$C$28)+W395/$S252*AngCal!$C$28</f>
        <v>6.0933737696403423E-2</v>
      </c>
      <c r="X538" s="113">
        <f t="shared" ca="1" si="100"/>
        <v>1.3651357305363802E-4</v>
      </c>
      <c r="Y538" s="18">
        <f ca="1">X395/$P252*(1-AngCal!$C$28)+Y395/$Q252*AngCal!$C$28</f>
        <v>8.7842945163209927E-3</v>
      </c>
      <c r="Z538" s="18">
        <f ca="1">Y538*(1-AngCal!$B$28)+AA538*AngCal!$B$28</f>
        <v>2.4556806214215505E-3</v>
      </c>
      <c r="AA538" s="18">
        <f ca="1">Z395/$R252*(1-AngCal!$C$28)+AA395/$S252*AngCal!$C$28</f>
        <v>2.3092446570077241E-3</v>
      </c>
      <c r="AB538" s="113">
        <f t="shared" ca="1" si="101"/>
        <v>0</v>
      </c>
      <c r="AC538" s="18">
        <f ca="1">AB395/$P252*(1-AngCal!$C$28)+AC395/$Q252*AngCal!$C$28</f>
        <v>6.0557661723045107E-3</v>
      </c>
      <c r="AD538" s="18">
        <f ca="1">AC538*(1-AngCal!$B$28)+AE538*AngCal!$B$28</f>
        <v>2.4640795327890712E-3</v>
      </c>
      <c r="AE538" s="18">
        <f ca="1">AD395/$R252*(1-AngCal!$C$28)+AE395/$S252*AngCal!$C$28</f>
        <v>2.3809725356386227E-3</v>
      </c>
      <c r="AF538" s="120">
        <f t="shared" ca="1" si="102"/>
        <v>0.70670399920265148</v>
      </c>
      <c r="AG538" s="18">
        <f ca="1">AF395/$P252*(1-AngCal!$C$28)+AG395/$Q252*AngCal!$C$28</f>
        <v>0.57780773091633608</v>
      </c>
      <c r="AH538" s="18">
        <f ca="1">AG538*(1-AngCal!$B$28)+AI538*AngCal!$B$28</f>
        <v>0.70670399920265148</v>
      </c>
      <c r="AI538" s="18">
        <f ca="1">AH395/$R252*(1-AngCal!$C$28)+AI395/$S252*AngCal!$C$28</f>
        <v>0.70968649263159367</v>
      </c>
    </row>
    <row r="539" spans="2:35" x14ac:dyDescent="0.15">
      <c r="B539">
        <v>17.103000000000002</v>
      </c>
      <c r="C539">
        <v>15</v>
      </c>
      <c r="D539" s="18">
        <v>-0.23599999999999999</v>
      </c>
      <c r="E539" s="18">
        <v>0.73470000000000002</v>
      </c>
      <c r="F539" s="18">
        <v>2.8839999999999999</v>
      </c>
      <c r="G539" s="18">
        <v>2.5</v>
      </c>
      <c r="H539" s="18">
        <v>0.57720000000000005</v>
      </c>
      <c r="I539" s="18">
        <v>3.7490000000000001</v>
      </c>
      <c r="J539" s="18">
        <v>0.33889999999999998</v>
      </c>
      <c r="K539" s="18">
        <v>-11.19</v>
      </c>
      <c r="L539" s="18">
        <v>4.5389999999999997</v>
      </c>
      <c r="M539" s="18">
        <v>0.2021</v>
      </c>
      <c r="O539" s="18">
        <f t="shared" si="103"/>
        <v>10</v>
      </c>
      <c r="P539" s="113">
        <f t="shared" ca="1" si="98"/>
        <v>0.70670399920265148</v>
      </c>
      <c r="Q539" s="18">
        <f ca="1">P396/$P253*(1-AngCal!$C$28)+Q396/$Q253*AngCal!$C$28</f>
        <v>0.57780773091633608</v>
      </c>
      <c r="R539" s="18">
        <f ca="1">Q539*(1-AngCal!$B$28)+S539*AngCal!$B$28</f>
        <v>0.70670399920265148</v>
      </c>
      <c r="S539" s="18">
        <f ca="1">R396/$R253*(1-AngCal!$C$28)+S396/$S253*AngCal!$C$28</f>
        <v>0.70968649263159367</v>
      </c>
      <c r="T539" s="113">
        <f t="shared" ca="1" si="99"/>
        <v>4.3366854486007411E-2</v>
      </c>
      <c r="U539" s="18">
        <f ca="1">T396/$P253*(1-AngCal!$C$28)+U396/$Q253*AngCal!$C$28</f>
        <v>8.1964992668653813E-2</v>
      </c>
      <c r="V539">
        <f ca="1">U539*(1-AngCal!$B$28)+W539*AngCal!$B$28</f>
        <v>6.1409368335797639E-2</v>
      </c>
      <c r="W539" s="18">
        <f ca="1">V396/$R253*(1-AngCal!$C$28)+W396/$S253*AngCal!$C$28</f>
        <v>6.0933737696403423E-2</v>
      </c>
      <c r="X539" s="113">
        <f t="shared" ca="1" si="100"/>
        <v>1.3651357305363802E-4</v>
      </c>
      <c r="Y539" s="18">
        <f ca="1">X396/$P253*(1-AngCal!$C$28)+Y396/$Q253*AngCal!$C$28</f>
        <v>8.7842945163209927E-3</v>
      </c>
      <c r="Z539" s="18">
        <f ca="1">Y539*(1-AngCal!$B$28)+AA539*AngCal!$B$28</f>
        <v>2.4556806214215505E-3</v>
      </c>
      <c r="AA539" s="18">
        <f ca="1">Z396/$R253*(1-AngCal!$C$28)+AA396/$S253*AngCal!$C$28</f>
        <v>2.3092446570077241E-3</v>
      </c>
      <c r="AB539" s="113">
        <f t="shared" ca="1" si="101"/>
        <v>0</v>
      </c>
      <c r="AC539" s="18">
        <f ca="1">AB396/$P253*(1-AngCal!$C$28)+AC396/$Q253*AngCal!$C$28</f>
        <v>6.0557661723045107E-3</v>
      </c>
      <c r="AD539" s="18">
        <f ca="1">AC539*(1-AngCal!$B$28)+AE539*AngCal!$B$28</f>
        <v>2.4640795327890712E-3</v>
      </c>
      <c r="AE539" s="18">
        <f ca="1">AD396/$R253*(1-AngCal!$C$28)+AE396/$S253*AngCal!$C$28</f>
        <v>2.3809725356386227E-3</v>
      </c>
      <c r="AF539" s="120">
        <f t="shared" ca="1" si="102"/>
        <v>0.70670399920265148</v>
      </c>
      <c r="AG539" s="18">
        <f ca="1">AF396/$P253*(1-AngCal!$C$28)+AG396/$Q253*AngCal!$C$28</f>
        <v>0.57780773091633608</v>
      </c>
      <c r="AH539" s="18">
        <f ca="1">AG539*(1-AngCal!$B$28)+AI539*AngCal!$B$28</f>
        <v>0.70670399920265148</v>
      </c>
      <c r="AI539" s="18">
        <f ca="1">AH396/$R253*(1-AngCal!$C$28)+AI396/$S253*AngCal!$C$28</f>
        <v>0.70968649263159367</v>
      </c>
    </row>
    <row r="540" spans="2:35" x14ac:dyDescent="0.15">
      <c r="B540">
        <v>17.103000000000002</v>
      </c>
      <c r="C540">
        <v>20</v>
      </c>
      <c r="D540" s="18">
        <v>-0.14849999999999999</v>
      </c>
      <c r="E540" s="18">
        <v>1.1459999999999999</v>
      </c>
      <c r="F540" s="18">
        <v>4.76</v>
      </c>
      <c r="G540" s="18">
        <v>2.0830000000000002</v>
      </c>
      <c r="H540" s="18">
        <v>-1.9039999999999999</v>
      </c>
      <c r="I540" s="18">
        <v>4.3150000000000004</v>
      </c>
      <c r="J540" s="18">
        <v>0.29599999999999999</v>
      </c>
      <c r="K540" s="18">
        <v>-0.26700000000000002</v>
      </c>
      <c r="L540" s="18">
        <v>4.0060000000000002</v>
      </c>
      <c r="M540" s="18">
        <v>0.1444</v>
      </c>
      <c r="O540" s="18">
        <f t="shared" si="103"/>
        <v>10</v>
      </c>
      <c r="P540" s="113">
        <f t="shared" ca="1" si="98"/>
        <v>0.70670399920265148</v>
      </c>
      <c r="Q540" s="18">
        <f ca="1">P397/$P254*(1-AngCal!$C$28)+Q397/$Q254*AngCal!$C$28</f>
        <v>0.57780773091633608</v>
      </c>
      <c r="R540" s="18">
        <f ca="1">Q540*(1-AngCal!$B$28)+S540*AngCal!$B$28</f>
        <v>0.70670399920265148</v>
      </c>
      <c r="S540" s="18">
        <f ca="1">R397/$R254*(1-AngCal!$C$28)+S397/$S254*AngCal!$C$28</f>
        <v>0.70968649263159367</v>
      </c>
      <c r="T540" s="113">
        <f t="shared" ca="1" si="99"/>
        <v>4.3366854486007411E-2</v>
      </c>
      <c r="U540" s="18">
        <f ca="1">T397/$P254*(1-AngCal!$C$28)+U397/$Q254*AngCal!$C$28</f>
        <v>8.1964992668653813E-2</v>
      </c>
      <c r="V540">
        <f ca="1">U540*(1-AngCal!$B$28)+W540*AngCal!$B$28</f>
        <v>6.1409368335797639E-2</v>
      </c>
      <c r="W540" s="18">
        <f ca="1">V397/$R254*(1-AngCal!$C$28)+W397/$S254*AngCal!$C$28</f>
        <v>6.0933737696403423E-2</v>
      </c>
      <c r="X540" s="113">
        <f t="shared" ca="1" si="100"/>
        <v>1.3651357305363802E-4</v>
      </c>
      <c r="Y540" s="18">
        <f ca="1">X397/$P254*(1-AngCal!$C$28)+Y397/$Q254*AngCal!$C$28</f>
        <v>8.7842945163209927E-3</v>
      </c>
      <c r="Z540" s="18">
        <f ca="1">Y540*(1-AngCal!$B$28)+AA540*AngCal!$B$28</f>
        <v>2.4556806214215505E-3</v>
      </c>
      <c r="AA540" s="18">
        <f ca="1">Z397/$R254*(1-AngCal!$C$28)+AA397/$S254*AngCal!$C$28</f>
        <v>2.3092446570077241E-3</v>
      </c>
      <c r="AB540" s="113">
        <f t="shared" ca="1" si="101"/>
        <v>0</v>
      </c>
      <c r="AC540" s="18">
        <f ca="1">AB397/$P254*(1-AngCal!$C$28)+AC397/$Q254*AngCal!$C$28</f>
        <v>6.0557661723045107E-3</v>
      </c>
      <c r="AD540" s="18">
        <f ca="1">AC540*(1-AngCal!$B$28)+AE540*AngCal!$B$28</f>
        <v>2.4640795327890712E-3</v>
      </c>
      <c r="AE540" s="18">
        <f ca="1">AD397/$R254*(1-AngCal!$C$28)+AE397/$S254*AngCal!$C$28</f>
        <v>2.3809725356386227E-3</v>
      </c>
      <c r="AF540" s="120">
        <f t="shared" ca="1" si="102"/>
        <v>0.70670399920265148</v>
      </c>
      <c r="AG540" s="18">
        <f ca="1">AF397/$P254*(1-AngCal!$C$28)+AG397/$Q254*AngCal!$C$28</f>
        <v>0.57780773091633608</v>
      </c>
      <c r="AH540" s="18">
        <f ca="1">AG540*(1-AngCal!$B$28)+AI540*AngCal!$B$28</f>
        <v>0.70670399920265148</v>
      </c>
      <c r="AI540" s="18">
        <f ca="1">AH397/$R254*(1-AngCal!$C$28)+AI397/$S254*AngCal!$C$28</f>
        <v>0.70968649263159367</v>
      </c>
    </row>
    <row r="541" spans="2:35" x14ac:dyDescent="0.15">
      <c r="B541">
        <v>31.263000000000002</v>
      </c>
      <c r="C541">
        <v>1</v>
      </c>
      <c r="D541" s="18">
        <v>4.0989999999999999E-4</v>
      </c>
      <c r="E541" s="18">
        <v>1.022</v>
      </c>
      <c r="F541" s="18">
        <v>3.5329999999999999</v>
      </c>
      <c r="G541" s="18">
        <v>0.48709999999999998</v>
      </c>
      <c r="H541" s="18">
        <v>-0.76349999999999996</v>
      </c>
      <c r="I541" s="18">
        <v>3.9359999999999999</v>
      </c>
      <c r="J541" s="18">
        <v>3.0020000000000002E-2</v>
      </c>
      <c r="K541" s="18">
        <v>-0.2331</v>
      </c>
      <c r="L541" s="18">
        <v>4.3330000000000002</v>
      </c>
      <c r="M541" s="18">
        <v>0.11260000000000001</v>
      </c>
      <c r="O541" s="18">
        <f>O112</f>
        <v>11.295</v>
      </c>
      <c r="P541" s="113">
        <f t="shared" ca="1" si="98"/>
        <v>0.70669488472705222</v>
      </c>
      <c r="Q541" s="18">
        <f ca="1">P398/$P255*(1-AngCal!$C$28)+Q398/$Q255*AngCal!$C$28</f>
        <v>0.58257749069241138</v>
      </c>
      <c r="R541" s="18">
        <f ca="1">Q541*(1-AngCal!$B$28)+S541*AngCal!$B$28</f>
        <v>0.70669488472705222</v>
      </c>
      <c r="S541" s="18">
        <f ca="1">R398/$R255*(1-AngCal!$C$28)+S398/$S255*AngCal!$C$28</f>
        <v>0.70956680116844573</v>
      </c>
      <c r="T541" s="113">
        <f t="shared" ca="1" si="99"/>
        <v>4.3438206697188321E-2</v>
      </c>
      <c r="U541" s="18">
        <f ca="1">T398/$P255*(1-AngCal!$C$28)+U398/$Q255*AngCal!$C$28</f>
        <v>8.1163962569423848E-2</v>
      </c>
      <c r="V541">
        <f ca="1">U541*(1-AngCal!$B$28)+W541*AngCal!$B$28</f>
        <v>6.1510406196853384E-2</v>
      </c>
      <c r="W541" s="18">
        <f ca="1">V398/$R255*(1-AngCal!$C$28)+W398/$S255*AngCal!$C$28</f>
        <v>6.1055648246791307E-2</v>
      </c>
      <c r="X541" s="113">
        <f t="shared" ca="1" si="100"/>
        <v>1.3675042294589027E-4</v>
      </c>
      <c r="Y541" s="18">
        <f ca="1">X398/$P255*(1-AngCal!$C$28)+Y398/$Q255*AngCal!$C$28</f>
        <v>8.5248009878086516E-3</v>
      </c>
      <c r="Z541" s="18">
        <f ca="1">Y541*(1-AngCal!$B$28)+AA541*AngCal!$B$28</f>
        <v>2.4599412064870451E-3</v>
      </c>
      <c r="AA541" s="18">
        <f ca="1">Z398/$R255*(1-AngCal!$C$28)+AA398/$S255*AngCal!$C$28</f>
        <v>2.3196081721352049E-3</v>
      </c>
      <c r="AB541" s="113">
        <f t="shared" ca="1" si="101"/>
        <v>0</v>
      </c>
      <c r="AC541" s="18">
        <f ca="1">AB398/$P255*(1-AngCal!$C$28)+AC398/$Q255*AngCal!$C$28</f>
        <v>5.8242512780720002E-3</v>
      </c>
      <c r="AD541" s="18">
        <f ca="1">AC541*(1-AngCal!$B$28)+AE541*AngCal!$B$28</f>
        <v>2.2333206291993537E-3</v>
      </c>
      <c r="AE541" s="18">
        <f ca="1">AD398/$R255*(1-AngCal!$C$28)+AE398/$S255*AngCal!$C$28</f>
        <v>2.1502311246974857E-3</v>
      </c>
      <c r="AF541" s="120">
        <f t="shared" ca="1" si="102"/>
        <v>0.70669488472705222</v>
      </c>
      <c r="AG541" s="18">
        <f ca="1">AF398/$P255*(1-AngCal!$C$28)+AG398/$Q255*AngCal!$C$28</f>
        <v>0.58257749069241138</v>
      </c>
      <c r="AH541" s="18">
        <f ca="1">AG541*(1-AngCal!$B$28)+AI541*AngCal!$B$28</f>
        <v>0.70669488472705222</v>
      </c>
      <c r="AI541" s="18">
        <f ca="1">AH398/$R255*(1-AngCal!$C$28)+AI398/$S255*AngCal!$C$28</f>
        <v>0.70956680116844573</v>
      </c>
    </row>
    <row r="542" spans="2:35" x14ac:dyDescent="0.15">
      <c r="B542">
        <v>31.263000000000002</v>
      </c>
      <c r="C542">
        <v>3</v>
      </c>
      <c r="D542" s="18">
        <v>1.6660000000000001E-2</v>
      </c>
      <c r="E542" s="18">
        <v>-1.7749999999999999</v>
      </c>
      <c r="F542" s="18">
        <v>3.157</v>
      </c>
      <c r="G542" s="18">
        <v>0.12939999999999999</v>
      </c>
      <c r="H542" s="18">
        <v>3.0529999999999999</v>
      </c>
      <c r="I542" s="18">
        <v>3.2770000000000001</v>
      </c>
      <c r="J542" s="18">
        <v>0.20849999999999999</v>
      </c>
      <c r="K542" s="18">
        <v>-1.3140000000000001</v>
      </c>
      <c r="L542" s="18">
        <v>3.9380000000000002</v>
      </c>
      <c r="M542" s="18">
        <v>3.0290000000000001E-2</v>
      </c>
      <c r="O542" s="18">
        <f t="shared" ref="O542:O583" si="104">O113</f>
        <v>14.218999999999999</v>
      </c>
      <c r="P542" s="113">
        <f t="shared" ca="1" si="98"/>
        <v>0.70612551338316254</v>
      </c>
      <c r="Q542" s="18">
        <f ca="1">P399/$P256*(1-AngCal!$C$28)+Q399/$Q256*AngCal!$C$28</f>
        <v>0.59246025983236716</v>
      </c>
      <c r="R542" s="18">
        <f ca="1">Q542*(1-AngCal!$B$28)+S542*AngCal!$B$28</f>
        <v>0.70612551338316254</v>
      </c>
      <c r="S542" s="18">
        <f ca="1">R399/$R256*(1-AngCal!$C$28)+S399/$S256*AngCal!$C$28</f>
        <v>0.70875558077240042</v>
      </c>
      <c r="T542" s="113">
        <f t="shared" ca="1" si="99"/>
        <v>4.3556789973868623E-2</v>
      </c>
      <c r="U542" s="18">
        <f ca="1">T399/$P256*(1-AngCal!$C$28)+U399/$Q256*AngCal!$C$28</f>
        <v>7.9673995763499067E-2</v>
      </c>
      <c r="V542">
        <f ca="1">U542*(1-AngCal!$B$28)+W542*AngCal!$B$28</f>
        <v>6.16783253185521E-2</v>
      </c>
      <c r="W542" s="18">
        <f ca="1">V399/$R256*(1-AngCal!$C$28)+W399/$S256*AngCal!$C$28</f>
        <v>6.1261928710915306E-2</v>
      </c>
      <c r="X542" s="113">
        <f t="shared" ca="1" si="100"/>
        <v>1.4492580949128502E-4</v>
      </c>
      <c r="Y542" s="18">
        <f ca="1">X399/$P256*(1-AngCal!$C$28)+Y399/$Q256*AngCal!$C$28</f>
        <v>8.0139776996457808E-3</v>
      </c>
      <c r="Z542" s="18">
        <f ca="1">Y542*(1-AngCal!$B$28)+AA542*AngCal!$B$28</f>
        <v>2.6070045194095497E-3</v>
      </c>
      <c r="AA542" s="18">
        <f ca="1">Z399/$R256*(1-AngCal!$C$28)+AA399/$S256*AngCal!$C$28</f>
        <v>2.481894132623951E-3</v>
      </c>
      <c r="AB542" s="113">
        <f t="shared" ca="1" si="101"/>
        <v>0</v>
      </c>
      <c r="AC542" s="18">
        <f ca="1">AB399/$P256*(1-AngCal!$C$28)+AC399/$Q256*AngCal!$C$28</f>
        <v>5.1427507845188984E-3</v>
      </c>
      <c r="AD542" s="18">
        <f ca="1">AC542*(1-AngCal!$B$28)+AE542*AngCal!$B$28</f>
        <v>1.6984066314852696E-3</v>
      </c>
      <c r="AE542" s="18">
        <f ca="1">AD399/$R256*(1-AngCal!$C$28)+AE399/$S256*AngCal!$C$28</f>
        <v>1.6187089494653401E-3</v>
      </c>
      <c r="AF542" s="120">
        <f t="shared" ca="1" si="102"/>
        <v>0.70612551338316254</v>
      </c>
      <c r="AG542" s="18">
        <f ca="1">AF399/$P256*(1-AngCal!$C$28)+AG399/$Q256*AngCal!$C$28</f>
        <v>0.59246025983236716</v>
      </c>
      <c r="AH542" s="18">
        <f ca="1">AG542*(1-AngCal!$B$28)+AI542*AngCal!$B$28</f>
        <v>0.70612551338316254</v>
      </c>
      <c r="AI542" s="18">
        <f ca="1">AH399/$R256*(1-AngCal!$C$28)+AI399/$S256*AngCal!$C$28</f>
        <v>0.70875558077240042</v>
      </c>
    </row>
    <row r="543" spans="2:35" x14ac:dyDescent="0.15">
      <c r="B543">
        <v>31.263000000000002</v>
      </c>
      <c r="C543">
        <v>5</v>
      </c>
      <c r="D543" s="18">
        <v>1.234E-2</v>
      </c>
      <c r="E543" s="18">
        <v>1.264</v>
      </c>
      <c r="F543" s="18">
        <v>3.6139999999999999</v>
      </c>
      <c r="G543" s="18">
        <v>0.4022</v>
      </c>
      <c r="H543" s="18">
        <v>-0.2359</v>
      </c>
      <c r="I543" s="18">
        <v>4.3689999999999998</v>
      </c>
      <c r="J543" s="18">
        <v>8.0170000000000005E-2</v>
      </c>
      <c r="K543" s="18">
        <v>-1.0249999999999999</v>
      </c>
      <c r="L543" s="18">
        <v>3.996</v>
      </c>
      <c r="M543" s="18">
        <v>3.5380000000000002E-2</v>
      </c>
      <c r="O543" s="18">
        <f t="shared" si="104"/>
        <v>17.901</v>
      </c>
      <c r="P543" s="113">
        <f t="shared" ca="1" si="98"/>
        <v>0.70475222878540467</v>
      </c>
      <c r="Q543" s="18">
        <f ca="1">P400/$P257*(1-AngCal!$C$28)+Q400/$Q257*AngCal!$C$28</f>
        <v>0.60323294629923119</v>
      </c>
      <c r="R543" s="18">
        <f ca="1">Q543*(1-AngCal!$B$28)+S543*AngCal!$B$28</f>
        <v>0.70475222878540467</v>
      </c>
      <c r="S543" s="18">
        <f ca="1">R400/$R257*(1-AngCal!$C$28)+S400/$S257*AngCal!$C$28</f>
        <v>0.70710125406714042</v>
      </c>
      <c r="T543" s="113">
        <f t="shared" ca="1" si="99"/>
        <v>4.3652055467889597E-2</v>
      </c>
      <c r="U543" s="18">
        <f ca="1">T400/$P257*(1-AngCal!$C$28)+U400/$Q257*AngCal!$C$28</f>
        <v>7.8223873363031812E-2</v>
      </c>
      <c r="V543">
        <f ca="1">U543*(1-AngCal!$B$28)+W543*AngCal!$B$28</f>
        <v>6.1813225437118771E-2</v>
      </c>
      <c r="W543" s="18">
        <f ca="1">V400/$R257*(1-AngCal!$C$28)+W400/$S257*AngCal!$C$28</f>
        <v>6.1433504206594089E-2</v>
      </c>
      <c r="X543" s="113">
        <f t="shared" ca="1" si="100"/>
        <v>1.5738223039548691E-4</v>
      </c>
      <c r="Y543" s="18">
        <f ca="1">X400/$P257*(1-AngCal!$C$28)+Y400/$Q257*AngCal!$C$28</f>
        <v>7.4837329778054112E-3</v>
      </c>
      <c r="Z543" s="18">
        <f ca="1">Y543*(1-AngCal!$B$28)+AA543*AngCal!$B$28</f>
        <v>2.831077413719481E-3</v>
      </c>
      <c r="AA543" s="18">
        <f ca="1">Z400/$R257*(1-AngCal!$C$28)+AA400/$S257*AngCal!$C$28</f>
        <v>2.7234209638353464E-3</v>
      </c>
      <c r="AB543" s="113">
        <f t="shared" ca="1" si="101"/>
        <v>0</v>
      </c>
      <c r="AC543" s="18">
        <f ca="1">AB400/$P257*(1-AngCal!$C$28)+AC400/$Q257*AngCal!$C$28</f>
        <v>4.2107939100612772E-3</v>
      </c>
      <c r="AD543" s="18">
        <f ca="1">AC543*(1-AngCal!$B$28)+AE543*AngCal!$B$28</f>
        <v>1.2969117038533534E-3</v>
      </c>
      <c r="AE543" s="18">
        <f ca="1">AD400/$R257*(1-AngCal!$C$28)+AE400/$S257*AngCal!$C$28</f>
        <v>1.2294882272215681E-3</v>
      </c>
      <c r="AF543" s="120">
        <f t="shared" ca="1" si="102"/>
        <v>0.70475222878540467</v>
      </c>
      <c r="AG543" s="18">
        <f ca="1">AF400/$P257*(1-AngCal!$C$28)+AG400/$Q257*AngCal!$C$28</f>
        <v>0.60323294629923119</v>
      </c>
      <c r="AH543" s="18">
        <f ca="1">AG543*(1-AngCal!$B$28)+AI543*AngCal!$B$28</f>
        <v>0.70475222878540467</v>
      </c>
      <c r="AI543" s="18">
        <f ca="1">AH400/$R257*(1-AngCal!$C$28)+AI400/$S257*AngCal!$C$28</f>
        <v>0.70710125406714042</v>
      </c>
    </row>
    <row r="544" spans="2:35" x14ac:dyDescent="0.15">
      <c r="B544">
        <v>31.263000000000002</v>
      </c>
      <c r="C544">
        <v>7</v>
      </c>
      <c r="D544" s="18">
        <v>-9.4079999999999997E-2</v>
      </c>
      <c r="E544" s="18">
        <v>4.2949999999999999</v>
      </c>
      <c r="F544" s="18">
        <v>3.78</v>
      </c>
      <c r="G544" s="18">
        <v>4.6539999999999998E-2</v>
      </c>
      <c r="H544" s="18">
        <v>-4.726</v>
      </c>
      <c r="I544" s="18">
        <v>3.9780000000000002</v>
      </c>
      <c r="J544" s="18">
        <v>3.1510000000000003E-2</v>
      </c>
      <c r="K544" s="18">
        <v>0.92230000000000001</v>
      </c>
      <c r="L544" s="18">
        <v>4.1790000000000003</v>
      </c>
      <c r="M544" s="18">
        <v>1.4390000000000001</v>
      </c>
      <c r="O544" s="18">
        <f t="shared" si="104"/>
        <v>22.536000000000001</v>
      </c>
      <c r="P544" s="113">
        <f t="shared" ca="1" si="98"/>
        <v>0.703707864241367</v>
      </c>
      <c r="Q544" s="18">
        <f ca="1">P401/$P258*(1-AngCal!$C$28)+Q401/$Q258*AngCal!$C$28</f>
        <v>0.61422755096936621</v>
      </c>
      <c r="R544" s="18">
        <f ca="1">Q544*(1-AngCal!$B$28)+S544*AngCal!$B$28</f>
        <v>0.703707864241367</v>
      </c>
      <c r="S544" s="18">
        <f ca="1">R401/$R258*(1-AngCal!$C$28)+S401/$S258*AngCal!$C$28</f>
        <v>0.70577832330043477</v>
      </c>
      <c r="T544" s="113">
        <f t="shared" ca="1" si="99"/>
        <v>4.3797675796489716E-2</v>
      </c>
      <c r="U544" s="18">
        <f ca="1">T401/$P258*(1-AngCal!$C$28)+U401/$Q258*AngCal!$C$28</f>
        <v>7.6784429223158604E-2</v>
      </c>
      <c r="V544">
        <f ca="1">U544*(1-AngCal!$B$28)+W544*AngCal!$B$28</f>
        <v>6.2019430210376418E-2</v>
      </c>
      <c r="W544" s="18">
        <f ca="1">V401/$R258*(1-AngCal!$C$28)+W401/$S258*AngCal!$C$28</f>
        <v>6.1677787173541998E-2</v>
      </c>
      <c r="X544" s="113">
        <f t="shared" ca="1" si="100"/>
        <v>1.5184687339790459E-4</v>
      </c>
      <c r="Y544" s="18">
        <f ca="1">X401/$P258*(1-AngCal!$C$28)+Y401/$Q258*AngCal!$C$28</f>
        <v>6.9419585094688671E-3</v>
      </c>
      <c r="Z544" s="18">
        <f ca="1">Y544*(1-AngCal!$B$28)+AA544*AngCal!$B$28</f>
        <v>2.7315043924619376E-3</v>
      </c>
      <c r="AA544" s="18">
        <f ca="1">Z401/$R258*(1-AngCal!$C$28)+AA401/$S258*AngCal!$C$28</f>
        <v>2.6340799138188345E-3</v>
      </c>
      <c r="AB544" s="113">
        <f t="shared" ca="1" si="101"/>
        <v>0</v>
      </c>
      <c r="AC544" s="18">
        <f ca="1">AB401/$P258*(1-AngCal!$C$28)+AC401/$Q258*AngCal!$C$28</f>
        <v>3.2681629765450694E-3</v>
      </c>
      <c r="AD544" s="18">
        <f ca="1">AC544*(1-AngCal!$B$28)+AE544*AngCal!$B$28</f>
        <v>1.3788242015911789E-3</v>
      </c>
      <c r="AE544" s="18">
        <f ca="1">AD401/$R258*(1-AngCal!$C$28)+AE401/$S258*AngCal!$C$28</f>
        <v>1.3351073387505195E-3</v>
      </c>
      <c r="AF544" s="120">
        <f t="shared" ca="1" si="102"/>
        <v>0.703707864241367</v>
      </c>
      <c r="AG544" s="18">
        <f ca="1">AF401/$P258*(1-AngCal!$C$28)+AG401/$Q258*AngCal!$C$28</f>
        <v>0.61422755096936621</v>
      </c>
      <c r="AH544" s="18">
        <f ca="1">AG544*(1-AngCal!$B$28)+AI544*AngCal!$B$28</f>
        <v>0.703707864241367</v>
      </c>
      <c r="AI544" s="18">
        <f ca="1">AH401/$R258*(1-AngCal!$C$28)+AI401/$S258*AngCal!$C$28</f>
        <v>0.70577832330043477</v>
      </c>
    </row>
    <row r="545" spans="2:35" x14ac:dyDescent="0.15">
      <c r="B545">
        <v>31.263000000000002</v>
      </c>
      <c r="C545">
        <v>10</v>
      </c>
      <c r="D545" s="18">
        <v>-1.9980000000000001E-2</v>
      </c>
      <c r="E545" s="18">
        <v>7.5090000000000003</v>
      </c>
      <c r="F545" s="18">
        <v>3.9359999999999999</v>
      </c>
      <c r="G545" s="18">
        <v>7.1819999999999995E-2</v>
      </c>
      <c r="H545" s="18">
        <v>0.41599999999999998</v>
      </c>
      <c r="I545" s="18">
        <v>2.9540000000000002</v>
      </c>
      <c r="J545" s="18">
        <v>0.71640000000000004</v>
      </c>
      <c r="K545" s="18">
        <v>0.17130000000000001</v>
      </c>
      <c r="L545" s="18">
        <v>3.17</v>
      </c>
      <c r="M545" s="18">
        <v>7.1169999999999997E-2</v>
      </c>
      <c r="O545" s="18">
        <f t="shared" si="104"/>
        <v>28.370999999999999</v>
      </c>
      <c r="P545" s="113">
        <f t="shared" ca="1" si="98"/>
        <v>0.70358234869201886</v>
      </c>
      <c r="Q545" s="18">
        <f ca="1">P402/$P259*(1-AngCal!$C$28)+Q402/$Q259*AngCal!$C$28</f>
        <v>0.62487260887901042</v>
      </c>
      <c r="R545" s="18">
        <f ca="1">Q545*(1-AngCal!$B$28)+S545*AngCal!$B$28</f>
        <v>0.70358234869201886</v>
      </c>
      <c r="S545" s="18">
        <f ca="1">R402/$R259*(1-AngCal!$C$28)+S402/$S259*AngCal!$C$28</f>
        <v>0.70540359057052371</v>
      </c>
      <c r="T545" s="113">
        <f t="shared" ca="1" si="99"/>
        <v>4.4036414938394414E-2</v>
      </c>
      <c r="U545" s="18">
        <f ca="1">T402/$P259*(1-AngCal!$C$28)+U402/$Q259*AngCal!$C$28</f>
        <v>7.5347443595086605E-2</v>
      </c>
      <c r="V545">
        <f ca="1">U545*(1-AngCal!$B$28)+W545*AngCal!$B$28</f>
        <v>6.2357495308137383E-2</v>
      </c>
      <c r="W545" s="18">
        <f ca="1">V402/$R259*(1-AngCal!$C$28)+W402/$S259*AngCal!$C$28</f>
        <v>6.2056924656068026E-2</v>
      </c>
      <c r="X545" s="113">
        <f t="shared" ca="1" si="100"/>
        <v>1.2998487722642242E-4</v>
      </c>
      <c r="Y545" s="18">
        <f ca="1">X402/$P259*(1-AngCal!$C$28)+Y402/$Q259*AngCal!$C$28</f>
        <v>6.3847290626322974E-3</v>
      </c>
      <c r="Z545" s="18">
        <f ca="1">Y545*(1-AngCal!$B$28)+AA545*AngCal!$B$28</f>
        <v>2.3382388794216565E-3</v>
      </c>
      <c r="AA545" s="18">
        <f ca="1">Z402/$R259*(1-AngCal!$C$28)+AA402/$S259*AngCal!$C$28</f>
        <v>2.2446083147656106E-3</v>
      </c>
      <c r="AB545" s="113">
        <f t="shared" ca="1" si="101"/>
        <v>0</v>
      </c>
      <c r="AC545" s="18">
        <f ca="1">AB402/$P259*(1-AngCal!$C$28)+AC402/$Q259*AngCal!$C$28</f>
        <v>2.5130200756470654E-3</v>
      </c>
      <c r="AD545" s="18">
        <f ca="1">AC545*(1-AngCal!$B$28)+AE545*AngCal!$B$28</f>
        <v>1.5876587689692672E-3</v>
      </c>
      <c r="AE545" s="18">
        <f ca="1">AD402/$R259*(1-AngCal!$C$28)+AE402/$S259*AngCal!$C$28</f>
        <v>1.5662471016397415E-3</v>
      </c>
      <c r="AF545" s="120">
        <f t="shared" ca="1" si="102"/>
        <v>0.70358234869201886</v>
      </c>
      <c r="AG545" s="18">
        <f ca="1">AF402/$P259*(1-AngCal!$C$28)+AG402/$Q259*AngCal!$C$28</f>
        <v>0.62487260887901042</v>
      </c>
      <c r="AH545" s="18">
        <f ca="1">AG545*(1-AngCal!$B$28)+AI545*AngCal!$B$28</f>
        <v>0.70358234869201886</v>
      </c>
      <c r="AI545" s="18">
        <f ca="1">AH402/$R259*(1-AngCal!$C$28)+AI402/$S259*AngCal!$C$28</f>
        <v>0.70540359057052371</v>
      </c>
    </row>
    <row r="546" spans="2:35" x14ac:dyDescent="0.15">
      <c r="B546">
        <v>31.263000000000002</v>
      </c>
      <c r="C546">
        <v>15</v>
      </c>
      <c r="D546" s="18">
        <v>-0.2828</v>
      </c>
      <c r="E546" s="18">
        <v>2.4420000000000002</v>
      </c>
      <c r="F546" s="18">
        <v>3.746</v>
      </c>
      <c r="G546" s="18">
        <v>3.3820000000000003E-2</v>
      </c>
      <c r="H546" s="18">
        <v>1.02</v>
      </c>
      <c r="I546" s="18">
        <v>3.0259999999999998</v>
      </c>
      <c r="J546" s="18">
        <v>2.0619999999999998</v>
      </c>
      <c r="K546" s="18">
        <v>-2.8959999999999999</v>
      </c>
      <c r="L546" s="18">
        <v>3.9209999999999998</v>
      </c>
      <c r="M546" s="18">
        <v>3.0980000000000001E-2</v>
      </c>
      <c r="O546" s="18">
        <f t="shared" si="104"/>
        <v>35.716999999999999</v>
      </c>
      <c r="P546" s="113">
        <f t="shared" ca="1" si="98"/>
        <v>0.70415372379640306</v>
      </c>
      <c r="Q546" s="18">
        <f ca="1">P403/$P260*(1-AngCal!$C$28)+Q403/$Q260*AngCal!$C$28</f>
        <v>0.63508283743861049</v>
      </c>
      <c r="R546" s="18">
        <f ca="1">Q546*(1-AngCal!$B$28)+S546*AngCal!$B$28</f>
        <v>0.70415372379640306</v>
      </c>
      <c r="S546" s="18">
        <f ca="1">R403/$R260*(1-AngCal!$C$28)+S403/$S260*AngCal!$C$28</f>
        <v>0.70575193503581413</v>
      </c>
      <c r="T546" s="113">
        <f t="shared" ca="1" si="99"/>
        <v>4.4362936866640272E-2</v>
      </c>
      <c r="U546" s="18">
        <f ca="1">T403/$P260*(1-AngCal!$C$28)+U403/$Q260*AngCal!$C$28</f>
        <v>7.3966575445695557E-2</v>
      </c>
      <c r="V546">
        <f ca="1">U546*(1-AngCal!$B$28)+W546*AngCal!$B$28</f>
        <v>6.2819864682144774E-2</v>
      </c>
      <c r="W546" s="18">
        <f ca="1">V403/$R260*(1-AngCal!$C$28)+W403/$S260*AngCal!$C$28</f>
        <v>6.2561944169405317E-2</v>
      </c>
      <c r="X546" s="113">
        <f t="shared" ca="1" si="100"/>
        <v>1.0752874130913425E-4</v>
      </c>
      <c r="Y546" s="18">
        <f ca="1">X403/$P260*(1-AngCal!$C$28)+Y403/$Q260*AngCal!$C$28</f>
        <v>5.7923683912679989E-3</v>
      </c>
      <c r="Z546" s="18">
        <f ca="1">Y546*(1-AngCal!$B$28)+AA546*AngCal!$B$28</f>
        <v>1.9342856565254555E-3</v>
      </c>
      <c r="AA546" s="18">
        <f ca="1">Z403/$R260*(1-AngCal!$C$28)+AA403/$S260*AngCal!$C$28</f>
        <v>1.8450145972646451E-3</v>
      </c>
      <c r="AB546" s="113">
        <f t="shared" ca="1" si="101"/>
        <v>0</v>
      </c>
      <c r="AC546" s="18">
        <f ca="1">AB403/$P260*(1-AngCal!$C$28)+AC403/$Q260*AngCal!$C$28</f>
        <v>1.9391197098854809E-3</v>
      </c>
      <c r="AD546" s="18">
        <f ca="1">AC546*(1-AngCal!$B$28)+AE546*AngCal!$B$28</f>
        <v>1.3802586106531761E-3</v>
      </c>
      <c r="AE546" s="18">
        <f ca="1">AD403/$R260*(1-AngCal!$C$28)+AE403/$S260*AngCal!$C$28</f>
        <v>1.3673272855006951E-3</v>
      </c>
      <c r="AF546" s="120">
        <f t="shared" ca="1" si="102"/>
        <v>0.70415372379640306</v>
      </c>
      <c r="AG546" s="18">
        <f ca="1">AF403/$P260*(1-AngCal!$C$28)+AG403/$Q260*AngCal!$C$28</f>
        <v>0.63508283743861049</v>
      </c>
      <c r="AH546" s="18">
        <f ca="1">AG546*(1-AngCal!$B$28)+AI546*AngCal!$B$28</f>
        <v>0.70415372379640306</v>
      </c>
      <c r="AI546" s="18">
        <f ca="1">AH403/$R260*(1-AngCal!$C$28)+AI403/$S260*AngCal!$C$28</f>
        <v>0.70575193503581413</v>
      </c>
    </row>
    <row r="547" spans="2:35" x14ac:dyDescent="0.15">
      <c r="B547">
        <v>31.263000000000002</v>
      </c>
      <c r="C547">
        <v>20</v>
      </c>
      <c r="D547" s="18">
        <v>1.338E-2</v>
      </c>
      <c r="E547" s="18">
        <v>4.2009999999999996</v>
      </c>
      <c r="F547" s="18">
        <v>4.391</v>
      </c>
      <c r="G547" s="18">
        <v>0.1764</v>
      </c>
      <c r="H547" s="18">
        <v>0.58609999999999995</v>
      </c>
      <c r="I547" s="18">
        <v>3.0030000000000001</v>
      </c>
      <c r="J547" s="18">
        <v>0.49540000000000001</v>
      </c>
      <c r="K547" s="18">
        <v>-5.1289999999999996</v>
      </c>
      <c r="L547" s="18">
        <v>4.3650000000000002</v>
      </c>
      <c r="M547" s="18">
        <v>0.22450000000000001</v>
      </c>
      <c r="O547" s="18">
        <f t="shared" si="104"/>
        <v>44.965000000000003</v>
      </c>
      <c r="P547" s="113">
        <f t="shared" ca="1" si="98"/>
        <v>0.70384658885436291</v>
      </c>
      <c r="Q547" s="18">
        <f ca="1">P404/$P261*(1-AngCal!$C$28)+Q404/$Q261*AngCal!$C$28</f>
        <v>0.64495444001844793</v>
      </c>
      <c r="R547" s="18">
        <f ca="1">Q547*(1-AngCal!$B$28)+S547*AngCal!$B$28</f>
        <v>0.70384658885436291</v>
      </c>
      <c r="S547" s="18">
        <f ca="1">R404/$R261*(1-AngCal!$C$28)+S404/$S261*AngCal!$C$28</f>
        <v>0.70520927723358928</v>
      </c>
      <c r="T547" s="113">
        <f t="shared" ca="1" si="99"/>
        <v>4.4687917185361088E-2</v>
      </c>
      <c r="U547" s="18">
        <f ca="1">T404/$P261*(1-AngCal!$C$28)+U404/$Q261*AngCal!$C$28</f>
        <v>7.2712912859357978E-2</v>
      </c>
      <c r="V547">
        <f ca="1">U547*(1-AngCal!$B$28)+W547*AngCal!$B$28</f>
        <v>6.328005106943857E-2</v>
      </c>
      <c r="W547" s="18">
        <f ca="1">V404/$R261*(1-AngCal!$C$28)+W404/$S261*AngCal!$C$28</f>
        <v>6.3061786811841436E-2</v>
      </c>
      <c r="X547" s="113">
        <f t="shared" ca="1" si="100"/>
        <v>9.188547362706612E-5</v>
      </c>
      <c r="Y547" s="18">
        <f ca="1">X404/$P261*(1-AngCal!$C$28)+Y404/$Q261*AngCal!$C$28</f>
        <v>5.1455389788951011E-3</v>
      </c>
      <c r="Z547" s="18">
        <f ca="1">Y547*(1-AngCal!$B$28)+AA547*AngCal!$B$28</f>
        <v>1.652886023922835E-3</v>
      </c>
      <c r="AA547" s="18">
        <f ca="1">Z404/$R261*(1-AngCal!$C$28)+AA404/$S261*AngCal!$C$28</f>
        <v>1.5720705385230433E-3</v>
      </c>
      <c r="AB547" s="113">
        <f t="shared" ca="1" si="101"/>
        <v>0</v>
      </c>
      <c r="AC547" s="18">
        <f ca="1">AB404/$P261*(1-AngCal!$C$28)+AC404/$Q261*AngCal!$C$28</f>
        <v>1.4533614242901521E-3</v>
      </c>
      <c r="AD547" s="18">
        <f ca="1">AC547*(1-AngCal!$B$28)+AE547*AngCal!$B$28</f>
        <v>1.1752943817889953E-3</v>
      </c>
      <c r="AE547" s="18">
        <f ca="1">AD404/$R261*(1-AngCal!$C$28)+AE404/$S261*AngCal!$C$28</f>
        <v>1.1688602690090744E-3</v>
      </c>
      <c r="AF547" s="120">
        <f t="shared" ca="1" si="102"/>
        <v>0.70384658885436291</v>
      </c>
      <c r="AG547" s="18">
        <f ca="1">AF404/$P261*(1-AngCal!$C$28)+AG404/$Q261*AngCal!$C$28</f>
        <v>0.64495444001844793</v>
      </c>
      <c r="AH547" s="18">
        <f ca="1">AG547*(1-AngCal!$B$28)+AI547*AngCal!$B$28</f>
        <v>0.70384658885436291</v>
      </c>
      <c r="AI547" s="18">
        <f ca="1">AH404/$R261*(1-AngCal!$C$28)+AI404/$S261*AngCal!$C$28</f>
        <v>0.70520927723358928</v>
      </c>
    </row>
    <row r="548" spans="2:35" x14ac:dyDescent="0.15">
      <c r="B548">
        <v>49.982999999999997</v>
      </c>
      <c r="C548">
        <v>1</v>
      </c>
      <c r="D548" s="18">
        <v>-2.8470000000000001E-3</v>
      </c>
      <c r="E548" s="18">
        <v>0.20069999999999999</v>
      </c>
      <c r="F548" s="18">
        <v>2.1749999999999998</v>
      </c>
      <c r="G548" s="18">
        <v>0.35580000000000001</v>
      </c>
      <c r="H548" s="18">
        <v>0.88539999999999996</v>
      </c>
      <c r="I548" s="18">
        <v>3.8620000000000001</v>
      </c>
      <c r="J548" s="18">
        <v>0.28999999999999998</v>
      </c>
      <c r="K548" s="18">
        <v>-0.55359999999999998</v>
      </c>
      <c r="L548" s="18">
        <v>4.5119999999999996</v>
      </c>
      <c r="M548" s="18">
        <v>0.1091</v>
      </c>
      <c r="O548" s="18">
        <f t="shared" si="104"/>
        <v>56.606999999999999</v>
      </c>
      <c r="P548" s="113">
        <f t="shared" ca="1" si="98"/>
        <v>0.70294388131835217</v>
      </c>
      <c r="Q548" s="18">
        <f ca="1">P405/$P262*(1-AngCal!$C$28)+Q405/$Q262*AngCal!$C$28</f>
        <v>0.65432336892287024</v>
      </c>
      <c r="R548" s="18">
        <f ca="1">Q548*(1-AngCal!$B$28)+S548*AngCal!$B$28</f>
        <v>0.70294388131835217</v>
      </c>
      <c r="S548" s="18">
        <f ca="1">R405/$R262*(1-AngCal!$C$28)+S405/$S262*AngCal!$C$28</f>
        <v>0.70406889727621691</v>
      </c>
      <c r="T548" s="113">
        <f t="shared" ca="1" si="99"/>
        <v>4.5038934210768017E-2</v>
      </c>
      <c r="U548" s="18">
        <f ca="1">T405/$P262*(1-AngCal!$C$28)+U405/$Q262*AngCal!$C$28</f>
        <v>7.162593481493805E-2</v>
      </c>
      <c r="V548">
        <f ca="1">U548*(1-AngCal!$B$28)+W548*AngCal!$B$28</f>
        <v>6.3777106575558004E-2</v>
      </c>
      <c r="W548" s="18">
        <f ca="1">V405/$R262*(1-AngCal!$C$28)+W405/$S262*AngCal!$C$28</f>
        <v>6.3595494811617345E-2</v>
      </c>
      <c r="X548" s="113">
        <f t="shared" ca="1" si="100"/>
        <v>7.8057288423565726E-5</v>
      </c>
      <c r="Y548" s="18">
        <f ca="1">X405/$P262*(1-AngCal!$C$28)+Y405/$Q262*AngCal!$C$28</f>
        <v>4.4474742393718495E-3</v>
      </c>
      <c r="Z548" s="18">
        <f ca="1">Y548*(1-AngCal!$B$28)+AA548*AngCal!$B$28</f>
        <v>1.4041370850878538E-3</v>
      </c>
      <c r="AA548" s="18">
        <f ca="1">Z405/$R262*(1-AngCal!$C$28)+AA405/$S262*AngCal!$C$28</f>
        <v>1.3337181878972412E-3</v>
      </c>
      <c r="AB548" s="113">
        <f t="shared" ca="1" si="101"/>
        <v>0</v>
      </c>
      <c r="AC548" s="18">
        <f ca="1">AB405/$P262*(1-AngCal!$C$28)+AC405/$Q262*AngCal!$C$28</f>
        <v>1.0321500053788522E-3</v>
      </c>
      <c r="AD548" s="18">
        <f ca="1">AC548*(1-AngCal!$B$28)+AE548*AngCal!$B$28</f>
        <v>1.0156570715211647E-3</v>
      </c>
      <c r="AE548" s="18">
        <f ca="1">AD405/$R262*(1-AngCal!$C$28)+AE405/$S262*AngCal!$C$28</f>
        <v>1.0152754463002914E-3</v>
      </c>
      <c r="AF548" s="120">
        <f t="shared" ca="1" si="102"/>
        <v>0.70294388131835217</v>
      </c>
      <c r="AG548" s="18">
        <f ca="1">AF405/$P262*(1-AngCal!$C$28)+AG405/$Q262*AngCal!$C$28</f>
        <v>0.65432336892287024</v>
      </c>
      <c r="AH548" s="18">
        <f ca="1">AG548*(1-AngCal!$B$28)+AI548*AngCal!$B$28</f>
        <v>0.70294388131835217</v>
      </c>
      <c r="AI548" s="18">
        <f ca="1">AH405/$R262*(1-AngCal!$C$28)+AI405/$S262*AngCal!$C$28</f>
        <v>0.70406889727621691</v>
      </c>
    </row>
    <row r="549" spans="2:35" x14ac:dyDescent="0.15">
      <c r="B549">
        <v>49.982999999999997</v>
      </c>
      <c r="C549">
        <v>3</v>
      </c>
      <c r="D549" s="18">
        <v>-2.86E-2</v>
      </c>
      <c r="E549" s="18">
        <v>-0.80059999999999998</v>
      </c>
      <c r="F549" s="18">
        <v>4.444</v>
      </c>
      <c r="G549" s="18">
        <v>0.2114</v>
      </c>
      <c r="H549" s="18">
        <v>0.91469999999999996</v>
      </c>
      <c r="I549" s="18">
        <v>3.76</v>
      </c>
      <c r="J549" s="18">
        <v>0.82569999999999999</v>
      </c>
      <c r="K549" s="18">
        <v>0.58399999999999996</v>
      </c>
      <c r="L549" s="18">
        <v>3.952</v>
      </c>
      <c r="M549" s="18">
        <v>0.17100000000000001</v>
      </c>
      <c r="O549" s="18">
        <f t="shared" si="104"/>
        <v>71.265000000000001</v>
      </c>
      <c r="P549" s="113">
        <f t="shared" ca="1" si="98"/>
        <v>0.70136698252903962</v>
      </c>
      <c r="Q549" s="18">
        <f ca="1">P406/$P263*(1-AngCal!$C$28)+Q406/$Q263*AngCal!$C$28</f>
        <v>0.66196327512064379</v>
      </c>
      <c r="R549" s="18">
        <f ca="1">Q549*(1-AngCal!$B$28)+S549*AngCal!$B$28</f>
        <v>0.70136698252903962</v>
      </c>
      <c r="S549" s="18">
        <f ca="1">R406/$R263*(1-AngCal!$C$28)+S406/$S263*AngCal!$C$28</f>
        <v>0.70227873350510706</v>
      </c>
      <c r="T549" s="113">
        <f t="shared" ca="1" si="99"/>
        <v>4.5423388656839148E-2</v>
      </c>
      <c r="U549" s="18">
        <f ca="1">T406/$P263*(1-AngCal!$C$28)+U406/$Q263*AngCal!$C$28</f>
        <v>7.0635423777351686E-2</v>
      </c>
      <c r="V549">
        <f ca="1">U549*(1-AngCal!$B$28)+W549*AngCal!$B$28</f>
        <v>6.4321510936144841E-2</v>
      </c>
      <c r="W549" s="18">
        <f ca="1">V406/$R263*(1-AngCal!$C$28)+W406/$S263*AngCal!$C$28</f>
        <v>6.4175415135155595E-2</v>
      </c>
      <c r="X549" s="113">
        <f t="shared" ca="1" si="100"/>
        <v>6.3384629338439165E-5</v>
      </c>
      <c r="Y549" s="18">
        <f ca="1">X406/$P263*(1-AngCal!$C$28)+Y406/$Q263*AngCal!$C$28</f>
        <v>3.7484051136063316E-3</v>
      </c>
      <c r="Z549" s="18">
        <f ca="1">Y549*(1-AngCal!$B$28)+AA549*AngCal!$B$28</f>
        <v>1.1401972894023878E-3</v>
      </c>
      <c r="AA549" s="18">
        <f ca="1">Z406/$R263*(1-AngCal!$C$28)+AA406/$S263*AngCal!$C$28</f>
        <v>1.0798467237853554E-3</v>
      </c>
      <c r="AB549" s="113">
        <f t="shared" ca="1" si="101"/>
        <v>0</v>
      </c>
      <c r="AC549" s="18">
        <f ca="1">AB406/$P263*(1-AngCal!$C$28)+AC406/$Q263*AngCal!$C$28</f>
        <v>1.0187210988037846E-3</v>
      </c>
      <c r="AD549" s="18">
        <f ca="1">AC549*(1-AngCal!$B$28)+AE549*AngCal!$B$28</f>
        <v>1.0133517058665948E-3</v>
      </c>
      <c r="AE549" s="18">
        <f ca="1">AD406/$R263*(1-AngCal!$C$28)+AE406/$S263*AngCal!$C$28</f>
        <v>1.0132274650381714E-3</v>
      </c>
      <c r="AF549" s="120">
        <f t="shared" ca="1" si="102"/>
        <v>0.70136698252903962</v>
      </c>
      <c r="AG549" s="18">
        <f ca="1">AF406/$P263*(1-AngCal!$C$28)+AG406/$Q263*AngCal!$C$28</f>
        <v>0.66196327512064379</v>
      </c>
      <c r="AH549" s="18">
        <f ca="1">AG549*(1-AngCal!$B$28)+AI549*AngCal!$B$28</f>
        <v>0.70136698252903962</v>
      </c>
      <c r="AI549" s="18">
        <f ca="1">AH406/$R263*(1-AngCal!$C$28)+AI406/$S263*AngCal!$C$28</f>
        <v>0.70227873350510706</v>
      </c>
    </row>
    <row r="550" spans="2:35" x14ac:dyDescent="0.15">
      <c r="B550">
        <v>49.982999999999997</v>
      </c>
      <c r="C550">
        <v>5</v>
      </c>
      <c r="D550" s="18">
        <v>5.5710000000000004E-3</v>
      </c>
      <c r="E550" s="18">
        <v>0.18049999999999999</v>
      </c>
      <c r="F550" s="18">
        <v>2.226</v>
      </c>
      <c r="G550" s="18">
        <v>0.32850000000000001</v>
      </c>
      <c r="H550" s="18">
        <v>1.0149999999999999</v>
      </c>
      <c r="I550" s="18">
        <v>3.9129999999999998</v>
      </c>
      <c r="J550" s="18">
        <v>0.30220000000000002</v>
      </c>
      <c r="K550" s="18">
        <v>-0.72550000000000003</v>
      </c>
      <c r="L550" s="18">
        <v>4.5289999999999999</v>
      </c>
      <c r="M550" s="18">
        <v>0.12089999999999999</v>
      </c>
      <c r="O550" s="18">
        <f t="shared" si="104"/>
        <v>89.715999999999994</v>
      </c>
      <c r="P550" s="113">
        <f t="shared" ca="1" si="98"/>
        <v>0.69938621132742818</v>
      </c>
      <c r="Q550" s="18">
        <f ca="1">P407/$P264*(1-AngCal!$C$28)+Q407/$Q264*AngCal!$C$28</f>
        <v>0.66843562567329462</v>
      </c>
      <c r="R550" s="18">
        <f ca="1">Q550*(1-AngCal!$B$28)+S550*AngCal!$B$28</f>
        <v>0.69938621132742818</v>
      </c>
      <c r="S550" s="18">
        <f ca="1">R407/$R264*(1-AngCal!$C$28)+S407/$S264*AngCal!$C$28</f>
        <v>0.70010236796689207</v>
      </c>
      <c r="T550" s="113">
        <f t="shared" ca="1" si="99"/>
        <v>4.5875274804181597E-2</v>
      </c>
      <c r="U550" s="18">
        <f ca="1">T407/$P264*(1-AngCal!$C$28)+U407/$Q264*AngCal!$C$28</f>
        <v>6.9874726582160915E-2</v>
      </c>
      <c r="V550">
        <f ca="1">U550*(1-AngCal!$B$28)+W550*AngCal!$B$28</f>
        <v>6.4961401543773542E-2</v>
      </c>
      <c r="W550" s="18">
        <f ca="1">V407/$R264*(1-AngCal!$C$28)+W407/$S264*AngCal!$C$28</f>
        <v>6.4847713538402449E-2</v>
      </c>
      <c r="X550" s="113">
        <f t="shared" ca="1" si="100"/>
        <v>4.7652254490460115E-5</v>
      </c>
      <c r="Y550" s="18">
        <f ca="1">X407/$P264*(1-AngCal!$C$28)+Y407/$Q264*AngCal!$C$28</f>
        <v>3.0721556840936338E-3</v>
      </c>
      <c r="Z550" s="18">
        <f ca="1">Y550*(1-AngCal!$B$28)+AA550*AngCal!$B$28</f>
        <v>8.5719474849063355E-4</v>
      </c>
      <c r="AA550" s="18">
        <f ca="1">Z407/$R264*(1-AngCal!$C$28)+AA407/$S264*AngCal!$C$28</f>
        <v>8.0594340876118868E-4</v>
      </c>
      <c r="AB550" s="113">
        <f t="shared" ca="1" si="101"/>
        <v>0</v>
      </c>
      <c r="AC550" s="18">
        <f ca="1">AB407/$P264*(1-AngCal!$C$28)+AC407/$Q264*AngCal!$C$28</f>
        <v>1.0111454477257143E-3</v>
      </c>
      <c r="AD550" s="18">
        <f ca="1">AC550*(1-AngCal!$B$28)+AE550*AngCal!$B$28</f>
        <v>1.0116632519816978E-3</v>
      </c>
      <c r="AE550" s="18">
        <f ca="1">AD407/$R264*(1-AngCal!$C$28)+AE407/$S264*AngCal!$C$28</f>
        <v>1.0116752333044427E-3</v>
      </c>
      <c r="AF550" s="120">
        <f t="shared" ca="1" si="102"/>
        <v>0.69938621132742818</v>
      </c>
      <c r="AG550" s="18">
        <f ca="1">AF407/$P264*(1-AngCal!$C$28)+AG407/$Q264*AngCal!$C$28</f>
        <v>0.66843562567329462</v>
      </c>
      <c r="AH550" s="18">
        <f ca="1">AG550*(1-AngCal!$B$28)+AI550*AngCal!$B$28</f>
        <v>0.69938621132742818</v>
      </c>
      <c r="AI550" s="18">
        <f ca="1">AH407/$R264*(1-AngCal!$C$28)+AI407/$S264*AngCal!$C$28</f>
        <v>0.70010236796689207</v>
      </c>
    </row>
    <row r="551" spans="2:35" x14ac:dyDescent="0.15">
      <c r="B551">
        <v>49.982999999999997</v>
      </c>
      <c r="C551">
        <v>7</v>
      </c>
      <c r="D551" s="18">
        <v>-9.887E-3</v>
      </c>
      <c r="E551" s="18">
        <v>3.347</v>
      </c>
      <c r="F551" s="18">
        <v>5</v>
      </c>
      <c r="G551" s="18">
        <v>0.78239999999999998</v>
      </c>
      <c r="H551" s="18">
        <v>-0.66310000000000002</v>
      </c>
      <c r="I551" s="18">
        <v>4.4690000000000003</v>
      </c>
      <c r="J551" s="18">
        <v>5.6739999999999999E-2</v>
      </c>
      <c r="K551" s="18">
        <v>-0.83120000000000005</v>
      </c>
      <c r="L551" s="18">
        <v>4.9000000000000004</v>
      </c>
      <c r="M551" s="18">
        <v>9.8930000000000004E-2</v>
      </c>
      <c r="O551" s="18">
        <f t="shared" si="104"/>
        <v>112.94</v>
      </c>
      <c r="P551" s="113">
        <f t="shared" ca="1" si="98"/>
        <v>0.69683196680592563</v>
      </c>
      <c r="Q551" s="18">
        <f ca="1">P408/$P265*(1-AngCal!$C$28)+Q408/$Q265*AngCal!$C$28</f>
        <v>0.67331038971196477</v>
      </c>
      <c r="R551" s="18">
        <f ca="1">Q551*(1-AngCal!$B$28)+S551*AngCal!$B$28</f>
        <v>0.69683196680592563</v>
      </c>
      <c r="S551" s="18">
        <f ca="1">R408/$R265*(1-AngCal!$C$28)+S408/$S265*AngCal!$C$28</f>
        <v>0.69737622576744396</v>
      </c>
      <c r="T551" s="113">
        <f t="shared" ca="1" si="99"/>
        <v>4.6405153920614638E-2</v>
      </c>
      <c r="U551" s="18">
        <f ca="1">T408/$P265*(1-AngCal!$C$28)+U408/$Q265*AngCal!$C$28</f>
        <v>6.9374738853048706E-2</v>
      </c>
      <c r="V551">
        <f ca="1">U551*(1-AngCal!$B$28)+W551*AngCal!$B$28</f>
        <v>6.5711733616969734E-2</v>
      </c>
      <c r="W551" s="18">
        <f ca="1">V408/$R265*(1-AngCal!$C$28)+W408/$S265*AngCal!$C$28</f>
        <v>6.5626976399464257E-2</v>
      </c>
      <c r="X551" s="113">
        <f t="shared" ca="1" si="100"/>
        <v>3.1837348314372394E-5</v>
      </c>
      <c r="Y551" s="18">
        <f ca="1">X408/$P265*(1-AngCal!$C$28)+Y408/$Q265*AngCal!$C$28</f>
        <v>2.4564525425184872E-3</v>
      </c>
      <c r="Z551" s="18">
        <f ca="1">Y551*(1-AngCal!$B$28)+AA551*AngCal!$B$28</f>
        <v>5.7270758902730836E-4</v>
      </c>
      <c r="AA551" s="18">
        <f ca="1">Z408/$R265*(1-AngCal!$C$28)+AA408/$S265*AngCal!$C$28</f>
        <v>5.291201600017394E-4</v>
      </c>
      <c r="AB551" s="113">
        <f t="shared" ca="1" si="101"/>
        <v>0</v>
      </c>
      <c r="AC551" s="18">
        <f ca="1">AB408/$P265*(1-AngCal!$C$28)+AC408/$Q265*AngCal!$C$28</f>
        <v>1.0040201005827943E-3</v>
      </c>
      <c r="AD551" s="18">
        <f ca="1">AC551*(1-AngCal!$B$28)+AE551*AngCal!$B$28</f>
        <v>1.0017891778882637E-3</v>
      </c>
      <c r="AE551" s="18">
        <f ca="1">AD408/$R265*(1-AngCal!$C$28)+AE408/$S265*AngCal!$C$28</f>
        <v>1.0017375572140164E-3</v>
      </c>
      <c r="AF551" s="120">
        <f t="shared" ca="1" si="102"/>
        <v>0.69683196680592563</v>
      </c>
      <c r="AG551" s="18">
        <f ca="1">AF408/$P265*(1-AngCal!$C$28)+AG408/$Q265*AngCal!$C$28</f>
        <v>0.67331038971196477</v>
      </c>
      <c r="AH551" s="18">
        <f ca="1">AG551*(1-AngCal!$B$28)+AI551*AngCal!$B$28</f>
        <v>0.69683196680592563</v>
      </c>
      <c r="AI551" s="18">
        <f ca="1">AH408/$R265*(1-AngCal!$C$28)+AI408/$S265*AngCal!$C$28</f>
        <v>0.69737622576744396</v>
      </c>
    </row>
    <row r="552" spans="2:35" x14ac:dyDescent="0.15">
      <c r="B552">
        <v>49.982999999999997</v>
      </c>
      <c r="C552">
        <v>10</v>
      </c>
      <c r="D552" s="18">
        <v>-2.376E-2</v>
      </c>
      <c r="E552" s="18">
        <v>-1.5189999999999999</v>
      </c>
      <c r="F552" s="18">
        <v>4.46</v>
      </c>
      <c r="G552" s="18">
        <v>0.128</v>
      </c>
      <c r="H552" s="18">
        <v>1.524</v>
      </c>
      <c r="I552" s="18">
        <v>4.532</v>
      </c>
      <c r="J552" s="18">
        <v>0.92390000000000005</v>
      </c>
      <c r="K552" s="18">
        <v>1.218</v>
      </c>
      <c r="L552" s="18">
        <v>4.2859999999999996</v>
      </c>
      <c r="M552" s="18">
        <v>0.21920000000000001</v>
      </c>
      <c r="O552" s="18">
        <f t="shared" si="104"/>
        <v>142.19</v>
      </c>
      <c r="P552" s="113">
        <f t="shared" ca="1" si="98"/>
        <v>0.69346067742880779</v>
      </c>
      <c r="Q552" s="18">
        <f ca="1">P409/$P266*(1-AngCal!$C$28)+Q409/$Q266*AngCal!$C$28</f>
        <v>0.67620809481659938</v>
      </c>
      <c r="R552" s="18">
        <f ca="1">Q552*(1-AngCal!$B$28)+S552*AngCal!$B$28</f>
        <v>0.69346067742880779</v>
      </c>
      <c r="S552" s="18">
        <f ca="1">R409/$R266*(1-AngCal!$C$28)+S409/$S266*AngCal!$C$28</f>
        <v>0.69385987994224985</v>
      </c>
      <c r="T552" s="113">
        <f t="shared" ca="1" si="99"/>
        <v>4.7150590523269538E-2</v>
      </c>
      <c r="U552" s="18">
        <f ca="1">T409/$P266*(1-AngCal!$C$28)+U409/$Q266*AngCal!$C$28</f>
        <v>6.9180558388592509E-2</v>
      </c>
      <c r="V552">
        <f ca="1">U552*(1-AngCal!$B$28)+W552*AngCal!$B$28</f>
        <v>6.6767304546565071E-2</v>
      </c>
      <c r="W552" s="18">
        <f ca="1">V409/$R266*(1-AngCal!$C$28)+W409/$S266*AngCal!$C$28</f>
        <v>6.6711464964691158E-2</v>
      </c>
      <c r="X552" s="113">
        <f t="shared" ca="1" si="100"/>
        <v>2.1887254737648485E-5</v>
      </c>
      <c r="Y552" s="18">
        <f ca="1">X409/$P266*(1-AngCal!$C$28)+Y409/$Q266*AngCal!$C$28</f>
        <v>1.9162640560415095E-3</v>
      </c>
      <c r="Z552" s="18">
        <f ca="1">Y552*(1-AngCal!$B$28)+AA552*AngCal!$B$28</f>
        <v>3.9371987790724701E-4</v>
      </c>
      <c r="AA552" s="18">
        <f ca="1">Z409/$R266*(1-AngCal!$C$28)+AA409/$S266*AngCal!$C$28</f>
        <v>3.5849016903411786E-4</v>
      </c>
      <c r="AB552" s="113">
        <f t="shared" ca="1" si="101"/>
        <v>0</v>
      </c>
      <c r="AC552" s="18">
        <f ca="1">AB409/$P266*(1-AngCal!$C$28)+AC409/$Q266*AngCal!$C$28</f>
        <v>9.9765306465470285E-4</v>
      </c>
      <c r="AD552" s="18">
        <f ca="1">AC552*(1-AngCal!$B$28)+AE552*AngCal!$B$28</f>
        <v>6.960614418693562E-4</v>
      </c>
      <c r="AE552" s="18">
        <f ca="1">AD409/$R266*(1-AngCal!$C$28)+AE409/$S266*AngCal!$C$28</f>
        <v>6.8908300063796793E-4</v>
      </c>
      <c r="AF552" s="120">
        <f t="shared" ca="1" si="102"/>
        <v>0.69346067742880779</v>
      </c>
      <c r="AG552" s="18">
        <f ca="1">AF409/$P266*(1-AngCal!$C$28)+AG409/$Q266*AngCal!$C$28</f>
        <v>0.67620809481659938</v>
      </c>
      <c r="AH552" s="18">
        <f ca="1">AG552*(1-AngCal!$B$28)+AI552*AngCal!$B$28</f>
        <v>0.69346067742880779</v>
      </c>
      <c r="AI552" s="18">
        <f ca="1">AH409/$R266*(1-AngCal!$C$28)+AI409/$S266*AngCal!$C$28</f>
        <v>0.69385987994224985</v>
      </c>
    </row>
    <row r="553" spans="2:35" x14ac:dyDescent="0.15">
      <c r="B553">
        <v>49.982999999999997</v>
      </c>
      <c r="C553">
        <v>15</v>
      </c>
      <c r="D553" s="18">
        <v>-1.487E-2</v>
      </c>
      <c r="E553" s="18">
        <v>7.7890000000000001E-2</v>
      </c>
      <c r="F553" s="18">
        <v>1.498</v>
      </c>
      <c r="G553" s="18">
        <v>0.47939999999999999</v>
      </c>
      <c r="H553" s="18">
        <v>1.01</v>
      </c>
      <c r="I553" s="18">
        <v>3.8239999999999998</v>
      </c>
      <c r="J553" s="18">
        <v>0.5081</v>
      </c>
      <c r="K553" s="18">
        <v>-0.37990000000000002</v>
      </c>
      <c r="L553" s="18">
        <v>4.601</v>
      </c>
      <c r="M553" s="18">
        <v>0.1027</v>
      </c>
      <c r="O553" s="18">
        <f t="shared" si="104"/>
        <v>179.01</v>
      </c>
      <c r="P553" s="113">
        <f t="shared" ca="1" si="98"/>
        <v>0.68872307468484273</v>
      </c>
      <c r="Q553" s="18">
        <f ca="1">P410/$P267*(1-AngCal!$C$28)+Q410/$Q267*AngCal!$C$28</f>
        <v>0.67682112943709516</v>
      </c>
      <c r="R553" s="18">
        <f ca="1">Q553*(1-AngCal!$B$28)+S553*AngCal!$B$28</f>
        <v>0.68872307468484273</v>
      </c>
      <c r="S553" s="18">
        <f ca="1">R410/$R267*(1-AngCal!$C$28)+S410/$S267*AngCal!$C$28</f>
        <v>0.68899847034962791</v>
      </c>
      <c r="T553" s="113">
        <f t="shared" ca="1" si="99"/>
        <v>4.8024152452122798E-2</v>
      </c>
      <c r="U553" s="18">
        <f ca="1">T410/$P267*(1-AngCal!$C$28)+U410/$Q267*AngCal!$C$28</f>
        <v>6.9353350626442767E-2</v>
      </c>
      <c r="V553">
        <f ca="1">U553*(1-AngCal!$B$28)+W553*AngCal!$B$28</f>
        <v>6.8004306558559935E-2</v>
      </c>
      <c r="W553" s="18">
        <f ca="1">V410/$R267*(1-AngCal!$C$28)+W410/$S267*AngCal!$C$28</f>
        <v>6.7973091418499582E-2</v>
      </c>
      <c r="X553" s="113">
        <f t="shared" ca="1" si="100"/>
        <v>1.4934125320631256E-5</v>
      </c>
      <c r="Y553" s="18">
        <f ca="1">X410/$P267*(1-AngCal!$C$28)+Y410/$Q267*AngCal!$C$28</f>
        <v>1.4442007887677116E-3</v>
      </c>
      <c r="Z553" s="18">
        <f ca="1">Y553*(1-AngCal!$B$28)+AA553*AngCal!$B$28</f>
        <v>2.686431929618133E-4</v>
      </c>
      <c r="AA553" s="18">
        <f ca="1">Z410/$R267*(1-AngCal!$C$28)+AA410/$S267*AngCal!$C$28</f>
        <v>2.4144230614446847E-4</v>
      </c>
      <c r="AB553" s="113">
        <f t="shared" ca="1" si="101"/>
        <v>0</v>
      </c>
      <c r="AC553" s="18">
        <f ca="1">AB410/$P267*(1-AngCal!$C$28)+AC410/$Q267*AngCal!$C$28</f>
        <v>9.9247752455902194E-4</v>
      </c>
      <c r="AD553" s="18">
        <f ca="1">AC553*(1-AngCal!$B$28)+AE553*AngCal!$B$28</f>
        <v>4.6414450004930404E-4</v>
      </c>
      <c r="AE553" s="18">
        <f ca="1">AD410/$R267*(1-AngCal!$C$28)+AE410/$S267*AngCal!$C$28</f>
        <v>4.5191955517818333E-4</v>
      </c>
      <c r="AF553" s="120">
        <f t="shared" ca="1" si="102"/>
        <v>0.68872307468484273</v>
      </c>
      <c r="AG553" s="18">
        <f ca="1">AF410/$P267*(1-AngCal!$C$28)+AG410/$Q267*AngCal!$C$28</f>
        <v>0.67682112943709516</v>
      </c>
      <c r="AH553" s="18">
        <f ca="1">AG553*(1-AngCal!$B$28)+AI553*AngCal!$B$28</f>
        <v>0.68872307468484273</v>
      </c>
      <c r="AI553" s="18">
        <f ca="1">AH410/$R267*(1-AngCal!$C$28)+AI410/$S267*AngCal!$C$28</f>
        <v>0.68899847034962791</v>
      </c>
    </row>
    <row r="554" spans="2:35" x14ac:dyDescent="0.15">
      <c r="B554">
        <v>49.982999999999997</v>
      </c>
      <c r="C554">
        <v>20</v>
      </c>
      <c r="D554" s="18">
        <v>-1.6199999999999999E-2</v>
      </c>
      <c r="E554" s="18">
        <v>8.3629999999999996E-2</v>
      </c>
      <c r="F554" s="18">
        <v>1.3049999999999999</v>
      </c>
      <c r="G554" s="18">
        <v>0.64549999999999996</v>
      </c>
      <c r="H554" s="18">
        <v>1.294</v>
      </c>
      <c r="I554" s="18">
        <v>3.9489999999999998</v>
      </c>
      <c r="J554" s="18">
        <v>0.50690000000000002</v>
      </c>
      <c r="K554" s="18">
        <v>-0.75209999999999999</v>
      </c>
      <c r="L554" s="18">
        <v>4.5739999999999998</v>
      </c>
      <c r="M554" s="18">
        <v>9.1410000000000005E-2</v>
      </c>
      <c r="O554" s="18">
        <f t="shared" si="104"/>
        <v>225.36</v>
      </c>
      <c r="P554" s="113">
        <f t="shared" ca="1" si="98"/>
        <v>0.68252931754991342</v>
      </c>
      <c r="Q554" s="18">
        <f ca="1">P411/$P268*(1-AngCal!$C$28)+Q411/$Q268*AngCal!$C$28</f>
        <v>0.67489894705453435</v>
      </c>
      <c r="R554" s="18">
        <f ca="1">Q554*(1-AngCal!$B$28)+S554*AngCal!$B$28</f>
        <v>0.68252931754991342</v>
      </c>
      <c r="S554" s="18">
        <f ca="1">R411/$R268*(1-AngCal!$C$28)+S411/$S268*AngCal!$C$28</f>
        <v>0.68270587448337183</v>
      </c>
      <c r="T554" s="113">
        <f t="shared" ca="1" si="99"/>
        <v>4.9049377100025944E-2</v>
      </c>
      <c r="U554" s="18">
        <f ca="1">T411/$P268*(1-AngCal!$C$28)+U411/$Q268*AngCal!$C$28</f>
        <v>6.9965535733281181E-2</v>
      </c>
      <c r="V554">
        <f ca="1">U554*(1-AngCal!$B$28)+W554*AngCal!$B$28</f>
        <v>6.9456069633752227E-2</v>
      </c>
      <c r="W554" s="18">
        <f ca="1">V411/$R268*(1-AngCal!$C$28)+W411/$S268*AngCal!$C$28</f>
        <v>6.9444281245195166E-2</v>
      </c>
      <c r="X554" s="113">
        <f t="shared" ca="1" si="100"/>
        <v>1.0012487109295508E-5</v>
      </c>
      <c r="Y554" s="18">
        <f ca="1">X411/$P268*(1-AngCal!$C$28)+Y411/$Q268*AngCal!$C$28</f>
        <v>1.0189652897993784E-3</v>
      </c>
      <c r="Z554" s="18">
        <f ca="1">Y554*(1-AngCal!$B$28)+AA554*AngCal!$B$28</f>
        <v>1.8011008002016992E-4</v>
      </c>
      <c r="AA554" s="18">
        <f ca="1">Z411/$R268*(1-AngCal!$C$28)+AA411/$S268*AngCal!$C$28</f>
        <v>1.6070005221825536E-4</v>
      </c>
      <c r="AB554" s="113">
        <f t="shared" ca="1" si="101"/>
        <v>0</v>
      </c>
      <c r="AC554" s="18">
        <f ca="1">AB411/$P268*(1-AngCal!$C$28)+AC411/$Q268*AngCal!$C$28</f>
        <v>9.8894795533227792E-4</v>
      </c>
      <c r="AD554" s="18">
        <f ca="1">AC554*(1-AngCal!$B$28)+AE554*AngCal!$B$28</f>
        <v>3.0227023338416664E-4</v>
      </c>
      <c r="AE554" s="18">
        <f ca="1">AD411/$R268*(1-AngCal!$C$28)+AE411/$S268*AngCal!$C$28</f>
        <v>2.8638139640897958E-4</v>
      </c>
      <c r="AF554" s="120">
        <f t="shared" ca="1" si="102"/>
        <v>0.68252931754991342</v>
      </c>
      <c r="AG554" s="18">
        <f ca="1">AF411/$P268*(1-AngCal!$C$28)+AG411/$Q268*AngCal!$C$28</f>
        <v>0.67489894705453435</v>
      </c>
      <c r="AH554" s="18">
        <f ca="1">AG554*(1-AngCal!$B$28)+AI554*AngCal!$B$28</f>
        <v>0.68252931754991342</v>
      </c>
      <c r="AI554" s="18">
        <f ca="1">AH411/$R268*(1-AngCal!$C$28)+AI411/$S268*AngCal!$C$28</f>
        <v>0.68270587448337183</v>
      </c>
    </row>
    <row r="555" spans="2:35" x14ac:dyDescent="0.15">
      <c r="B555">
        <v>67.763000000000005</v>
      </c>
      <c r="C555">
        <v>1</v>
      </c>
      <c r="D555" s="18">
        <v>-7.2890000000000003E-3</v>
      </c>
      <c r="E555" s="18">
        <v>-0.74039999999999995</v>
      </c>
      <c r="F555" s="18">
        <v>4.3490000000000002</v>
      </c>
      <c r="G555" s="18">
        <v>0.1943</v>
      </c>
      <c r="H555" s="18">
        <v>0.23680000000000001</v>
      </c>
      <c r="I555" s="18">
        <v>2.1859999999999999</v>
      </c>
      <c r="J555" s="18">
        <v>0.35899999999999999</v>
      </c>
      <c r="K555" s="18">
        <v>0.87250000000000005</v>
      </c>
      <c r="L555" s="18">
        <v>4.0039999999999996</v>
      </c>
      <c r="M555" s="18">
        <v>0.30009999999999998</v>
      </c>
      <c r="O555" s="18">
        <f t="shared" si="104"/>
        <v>283.70999999999998</v>
      </c>
      <c r="P555" s="113">
        <f t="shared" ca="1" si="98"/>
        <v>0.67469037883169791</v>
      </c>
      <c r="Q555" s="18">
        <f ca="1">P412/$P269*(1-AngCal!$C$28)+Q412/$Q269*AngCal!$C$28</f>
        <v>0.67057594468049353</v>
      </c>
      <c r="R555" s="18">
        <f ca="1">Q555*(1-AngCal!$B$28)+S555*AngCal!$B$28</f>
        <v>0.67469037883169791</v>
      </c>
      <c r="S555" s="18">
        <f ca="1">R412/$R269*(1-AngCal!$C$28)+S412/$S269*AngCal!$C$28</f>
        <v>0.67478558153215562</v>
      </c>
      <c r="T555" s="113">
        <f t="shared" ca="1" si="99"/>
        <v>5.0276636651996831E-2</v>
      </c>
      <c r="U555" s="18">
        <f ca="1">T412/$P269*(1-AngCal!$C$28)+U412/$Q269*AngCal!$C$28</f>
        <v>7.1134615276310154E-2</v>
      </c>
      <c r="V555">
        <f ca="1">U555*(1-AngCal!$B$28)+W555*AngCal!$B$28</f>
        <v>7.1193922995815256E-2</v>
      </c>
      <c r="W555" s="18">
        <f ca="1">V412/$R269*(1-AngCal!$C$28)+W412/$S269*AngCal!$C$28</f>
        <v>7.1195295299963865E-2</v>
      </c>
      <c r="X555" s="113">
        <f t="shared" ca="1" si="100"/>
        <v>6.6823082143023068E-6</v>
      </c>
      <c r="Y555" s="18">
        <f ca="1">X412/$P269*(1-AngCal!$C$28)+Y412/$Q269*AngCal!$C$28</f>
        <v>6.0577193082172695E-4</v>
      </c>
      <c r="Z555" s="18">
        <f ca="1">Y555*(1-AngCal!$B$28)+AA555*AngCal!$B$28</f>
        <v>1.2020500541569344E-4</v>
      </c>
      <c r="AA555" s="18">
        <f ca="1">Z412/$R269*(1-AngCal!$C$28)+AA412/$S269*AngCal!$C$28</f>
        <v>1.0896961292847034E-4</v>
      </c>
      <c r="AB555" s="113">
        <f t="shared" ca="1" si="101"/>
        <v>0</v>
      </c>
      <c r="AC555" s="18">
        <f ca="1">AB412/$P269*(1-AngCal!$C$28)+AC412/$Q269*AngCal!$C$28</f>
        <v>8.5075629209159401E-4</v>
      </c>
      <c r="AD555" s="18">
        <f ca="1">AC555*(1-AngCal!$B$28)+AE555*AngCal!$B$28</f>
        <v>1.9262818791271786E-4</v>
      </c>
      <c r="AE555" s="18">
        <f ca="1">AD412/$R269*(1-AngCal!$C$28)+AE412/$S269*AngCal!$C$28</f>
        <v>1.773999522763253E-4</v>
      </c>
      <c r="AF555" s="120">
        <f t="shared" ca="1" si="102"/>
        <v>0.67469037883169791</v>
      </c>
      <c r="AG555" s="18">
        <f ca="1">AF412/$P269*(1-AngCal!$C$28)+AG412/$Q269*AngCal!$C$28</f>
        <v>0.67057594468049353</v>
      </c>
      <c r="AH555" s="18">
        <f ca="1">AG555*(1-AngCal!$B$28)+AI555*AngCal!$B$28</f>
        <v>0.67469037883169791</v>
      </c>
      <c r="AI555" s="18">
        <f ca="1">AH412/$R269*(1-AngCal!$C$28)+AI412/$S269*AngCal!$C$28</f>
        <v>0.67478558153215562</v>
      </c>
    </row>
    <row r="556" spans="2:35" x14ac:dyDescent="0.15">
      <c r="B556">
        <v>67.763000000000005</v>
      </c>
      <c r="C556">
        <v>3</v>
      </c>
      <c r="D556" s="18">
        <v>-9.3939999999999996E-4</v>
      </c>
      <c r="E556" s="18">
        <v>-0.46839999999999998</v>
      </c>
      <c r="F556" s="18">
        <v>4.4290000000000003</v>
      </c>
      <c r="G556" s="18">
        <v>0.1525</v>
      </c>
      <c r="H556" s="18">
        <v>0.1489</v>
      </c>
      <c r="I556" s="18">
        <v>2.0619999999999998</v>
      </c>
      <c r="J556" s="18">
        <v>0.28299999999999997</v>
      </c>
      <c r="K556" s="18">
        <v>0.76929999999999998</v>
      </c>
      <c r="L556" s="18">
        <v>3.9380000000000002</v>
      </c>
      <c r="M556" s="18">
        <v>0.47399999999999998</v>
      </c>
      <c r="O556" s="18">
        <f t="shared" si="104"/>
        <v>357.17</v>
      </c>
      <c r="P556" s="113">
        <f t="shared" ca="1" si="98"/>
        <v>0.66492516511114697</v>
      </c>
      <c r="Q556" s="18">
        <f ca="1">P413/$P270*(1-AngCal!$C$28)+Q413/$Q270*AngCal!$C$28</f>
        <v>0.66213252251202881</v>
      </c>
      <c r="R556" s="18">
        <f ca="1">Q556*(1-AngCal!$B$28)+S556*AngCal!$B$28</f>
        <v>0.66492516511114697</v>
      </c>
      <c r="S556" s="18">
        <f ca="1">R413/$R270*(1-AngCal!$C$28)+S413/$S270*AngCal!$C$28</f>
        <v>0.66498978325961622</v>
      </c>
      <c r="T556" s="113">
        <f t="shared" ca="1" si="99"/>
        <v>5.1771411982040091E-2</v>
      </c>
      <c r="U556" s="18">
        <f ca="1">T413/$P270*(1-AngCal!$C$28)+U413/$Q270*AngCal!$C$28</f>
        <v>7.3115080140461225E-2</v>
      </c>
      <c r="V556">
        <f ca="1">U556*(1-AngCal!$B$28)+W556*AngCal!$B$28</f>
        <v>7.3310590434803896E-2</v>
      </c>
      <c r="W556" s="18">
        <f ca="1">V413/$R270*(1-AngCal!$C$28)+W413/$S270*AngCal!$C$28</f>
        <v>7.3315114290893144E-2</v>
      </c>
      <c r="X556" s="113">
        <f t="shared" ca="1" si="100"/>
        <v>4.7309123870102508E-6</v>
      </c>
      <c r="Y556" s="18">
        <f ca="1">X413/$P270*(1-AngCal!$C$28)+Y413/$Q270*AngCal!$C$28</f>
        <v>3.7706681073259137E-4</v>
      </c>
      <c r="Z556" s="18">
        <f ca="1">Y556*(1-AngCal!$B$28)+AA556*AngCal!$B$28</f>
        <v>8.5102232771092507E-5</v>
      </c>
      <c r="AA556" s="18">
        <f ca="1">Z413/$R270*(1-AngCal!$C$28)+AA413/$S270*AngCal!$C$28</f>
        <v>7.8346548942296186E-5</v>
      </c>
      <c r="AB556" s="113">
        <f t="shared" ca="1" si="101"/>
        <v>0</v>
      </c>
      <c r="AC556" s="18">
        <f ca="1">AB413/$P270*(1-AngCal!$C$28)+AC413/$Q270*AngCal!$C$28</f>
        <v>7.0570212736644443E-4</v>
      </c>
      <c r="AD556" s="18">
        <f ca="1">AC556*(1-AngCal!$B$28)+AE556*AngCal!$B$28</f>
        <v>1.2189097248958193E-4</v>
      </c>
      <c r="AE556" s="18">
        <f ca="1">AD413/$R270*(1-AngCal!$C$28)+AE413/$S270*AngCal!$C$28</f>
        <v>1.0838233522402769E-4</v>
      </c>
      <c r="AF556" s="120">
        <f t="shared" ca="1" si="102"/>
        <v>0.66492516511114697</v>
      </c>
      <c r="AG556" s="18">
        <f ca="1">AF413/$P270*(1-AngCal!$C$28)+AG413/$Q270*AngCal!$C$28</f>
        <v>0.66213252251202881</v>
      </c>
      <c r="AH556" s="18">
        <f ca="1">AG556*(1-AngCal!$B$28)+AI556*AngCal!$B$28</f>
        <v>0.66492516511114697</v>
      </c>
      <c r="AI556" s="18">
        <f ca="1">AH413/$R270*(1-AngCal!$C$28)+AI413/$S270*AngCal!$C$28</f>
        <v>0.66498978325961622</v>
      </c>
    </row>
    <row r="557" spans="2:35" x14ac:dyDescent="0.15">
      <c r="B557">
        <v>67.763000000000005</v>
      </c>
      <c r="C557">
        <v>5</v>
      </c>
      <c r="D557" s="18">
        <v>-7.4450000000000002E-3</v>
      </c>
      <c r="E557" s="18">
        <v>8.4029999999999994E-2</v>
      </c>
      <c r="F557" s="18">
        <v>1.9379999999999999</v>
      </c>
      <c r="G557" s="18">
        <v>0.27439999999999998</v>
      </c>
      <c r="H557" s="18">
        <v>0.73909999999999998</v>
      </c>
      <c r="I557" s="18">
        <v>3.7290000000000001</v>
      </c>
      <c r="J557" s="18">
        <v>0.58919999999999995</v>
      </c>
      <c r="K557" s="18">
        <v>-0.60209999999999997</v>
      </c>
      <c r="L557" s="18">
        <v>4.6970000000000001</v>
      </c>
      <c r="M557" s="18">
        <v>0.1638</v>
      </c>
      <c r="O557" s="18">
        <f t="shared" si="104"/>
        <v>449.65</v>
      </c>
      <c r="P557" s="113">
        <f t="shared" ca="1" si="98"/>
        <v>0.6529226583183777</v>
      </c>
      <c r="Q557" s="18">
        <f ca="1">P414/$P271*(1-AngCal!$C$28)+Q414/$Q271*AngCal!$C$28</f>
        <v>0.64927046242869302</v>
      </c>
      <c r="R557" s="18">
        <f ca="1">Q557*(1-AngCal!$B$28)+S557*AngCal!$B$28</f>
        <v>0.6529226583183777</v>
      </c>
      <c r="S557" s="18">
        <f ca="1">R414/$R271*(1-AngCal!$C$28)+S414/$S271*AngCal!$C$28</f>
        <v>0.65300716542154691</v>
      </c>
      <c r="T557" s="113">
        <f t="shared" ca="1" si="99"/>
        <v>5.360882482811398E-2</v>
      </c>
      <c r="U557" s="18">
        <f ca="1">T414/$P271*(1-AngCal!$C$28)+U414/$Q271*AngCal!$C$28</f>
        <v>7.5976428151220576E-2</v>
      </c>
      <c r="V557">
        <f ca="1">U557*(1-AngCal!$B$28)+W557*AngCal!$B$28</f>
        <v>7.5912447627049282E-2</v>
      </c>
      <c r="W557" s="18">
        <f ca="1">V414/$R271*(1-AngCal!$C$28)+W414/$S271*AngCal!$C$28</f>
        <v>7.5910967200226553E-2</v>
      </c>
      <c r="X557" s="113">
        <f t="shared" ca="1" si="100"/>
        <v>3.8269374332002762E-6</v>
      </c>
      <c r="Y557" s="18">
        <f ca="1">X414/$P271*(1-AngCal!$C$28)+Y414/$Q271*AngCal!$C$28</f>
        <v>3.3461659253355346E-4</v>
      </c>
      <c r="Z557" s="18">
        <f ca="1">Y557*(1-AngCal!$B$28)+AA557*AngCal!$B$28</f>
        <v>6.8841038175816783E-5</v>
      </c>
      <c r="AA557" s="18">
        <f ca="1">Z414/$R271*(1-AngCal!$C$28)+AA414/$S271*AngCal!$C$28</f>
        <v>6.2691334580948803E-5</v>
      </c>
      <c r="AB557" s="113">
        <f t="shared" ca="1" si="101"/>
        <v>0</v>
      </c>
      <c r="AC557" s="18">
        <f ca="1">AB414/$P271*(1-AngCal!$C$28)+AC414/$Q271*AngCal!$C$28</f>
        <v>6.0821165562015094E-4</v>
      </c>
      <c r="AD557" s="18">
        <f ca="1">AC557*(1-AngCal!$B$28)+AE557*AngCal!$B$28</f>
        <v>7.8004348453401706E-5</v>
      </c>
      <c r="AE557" s="18">
        <f ca="1">AD414/$R271*(1-AngCal!$C$28)+AE414/$S271*AngCal!$C$28</f>
        <v>6.5736035098593325E-5</v>
      </c>
      <c r="AF557" s="120">
        <f t="shared" ca="1" si="102"/>
        <v>0.6529226583183777</v>
      </c>
      <c r="AG557" s="18">
        <f ca="1">AF414/$P271*(1-AngCal!$C$28)+AG414/$Q271*AngCal!$C$28</f>
        <v>0.64927046242869302</v>
      </c>
      <c r="AH557" s="18">
        <f ca="1">AG557*(1-AngCal!$B$28)+AI557*AngCal!$B$28</f>
        <v>0.6529226583183777</v>
      </c>
      <c r="AI557" s="18">
        <f ca="1">AH414/$R271*(1-AngCal!$C$28)+AI414/$S271*AngCal!$C$28</f>
        <v>0.65300716542154691</v>
      </c>
    </row>
    <row r="558" spans="2:35" x14ac:dyDescent="0.15">
      <c r="B558">
        <v>67.763000000000005</v>
      </c>
      <c r="C558">
        <v>7</v>
      </c>
      <c r="D558" s="18">
        <v>-6.2319999999999997E-3</v>
      </c>
      <c r="E558" s="18">
        <v>8.9330000000000007E-2</v>
      </c>
      <c r="F558" s="18">
        <v>1.9279999999999999</v>
      </c>
      <c r="G558" s="18">
        <v>0.27860000000000001</v>
      </c>
      <c r="H558" s="18">
        <v>0.71099999999999997</v>
      </c>
      <c r="I558" s="18">
        <v>3.7080000000000002</v>
      </c>
      <c r="J558" s="18">
        <v>0.55700000000000005</v>
      </c>
      <c r="K558" s="18">
        <v>-0.59950000000000003</v>
      </c>
      <c r="L558" s="18">
        <v>4.7050000000000001</v>
      </c>
      <c r="M558" s="18">
        <v>0.1641</v>
      </c>
      <c r="O558" s="18">
        <f t="shared" si="104"/>
        <v>566.08000000000004</v>
      </c>
      <c r="P558" s="113">
        <f t="shared" ca="1" si="98"/>
        <v>0.63836002192036334</v>
      </c>
      <c r="Q558" s="18">
        <f ca="1">P415/$P272*(1-AngCal!$C$28)+Q415/$Q272*AngCal!$C$28</f>
        <v>0.63301353530053039</v>
      </c>
      <c r="R558" s="18">
        <f ca="1">Q558*(1-AngCal!$B$28)+S558*AngCal!$B$28</f>
        <v>0.63836002192036334</v>
      </c>
      <c r="S558" s="18">
        <f ca="1">R415/$R272*(1-AngCal!$C$28)+S415/$S272*AngCal!$C$28</f>
        <v>0.63848373272614212</v>
      </c>
      <c r="T558" s="113">
        <f t="shared" ca="1" si="99"/>
        <v>5.5872462799441587E-2</v>
      </c>
      <c r="U558" s="18">
        <f ca="1">T415/$P272*(1-AngCal!$C$28)+U415/$Q272*AngCal!$C$28</f>
        <v>7.9621827167366196E-2</v>
      </c>
      <c r="V558">
        <f ca="1">U558*(1-AngCal!$B$28)+W558*AngCal!$B$28</f>
        <v>7.9117858293967877E-2</v>
      </c>
      <c r="W558" s="18">
        <f ca="1">V415/$R272*(1-AngCal!$C$28)+W415/$S272*AngCal!$C$28</f>
        <v>7.9106197104134482E-2</v>
      </c>
      <c r="X558" s="113">
        <f t="shared" ca="1" si="100"/>
        <v>3.5589494133835407E-6</v>
      </c>
      <c r="Y558" s="18">
        <f ca="1">X415/$P272*(1-AngCal!$C$28)+Y415/$Q272*AngCal!$C$28</f>
        <v>3.1147378518531758E-4</v>
      </c>
      <c r="Z558" s="18">
        <f ca="1">Y558*(1-AngCal!$B$28)+AA558*AngCal!$B$28</f>
        <v>6.4020323485574821E-5</v>
      </c>
      <c r="AA558" s="18">
        <f ca="1">Z415/$R272*(1-AngCal!$C$28)+AA415/$S272*AngCal!$C$28</f>
        <v>5.8294569487413208E-5</v>
      </c>
      <c r="AB558" s="113">
        <f t="shared" ca="1" si="101"/>
        <v>0</v>
      </c>
      <c r="AC558" s="18">
        <f ca="1">AB415/$P272*(1-AngCal!$C$28)+AC415/$Q272*AngCal!$C$28</f>
        <v>5.41658590130715E-4</v>
      </c>
      <c r="AD558" s="18">
        <f ca="1">AC558*(1-AngCal!$B$28)+AE558*AngCal!$B$28</f>
        <v>5.1128401851274203E-5</v>
      </c>
      <c r="AE558" s="18">
        <f ca="1">AD415/$R272*(1-AngCal!$C$28)+AE415/$S272*AngCal!$C$28</f>
        <v>3.977816586157538E-5</v>
      </c>
      <c r="AF558" s="120">
        <f t="shared" ca="1" si="102"/>
        <v>0.63836002192036334</v>
      </c>
      <c r="AG558" s="18">
        <f ca="1">AF415/$P272*(1-AngCal!$C$28)+AG415/$Q272*AngCal!$C$28</f>
        <v>0.63301353530053039</v>
      </c>
      <c r="AH558" s="18">
        <f ca="1">AG558*(1-AngCal!$B$28)+AI558*AngCal!$B$28</f>
        <v>0.63836002192036334</v>
      </c>
      <c r="AI558" s="18">
        <f ca="1">AH415/$R272*(1-AngCal!$C$28)+AI415/$S272*AngCal!$C$28</f>
        <v>0.63848373272614212</v>
      </c>
    </row>
    <row r="559" spans="2:35" x14ac:dyDescent="0.15">
      <c r="B559">
        <v>67.763000000000005</v>
      </c>
      <c r="C559">
        <v>10</v>
      </c>
      <c r="D559" s="18">
        <v>0.75719999999999998</v>
      </c>
      <c r="E559" s="18">
        <v>-2.3839999999999999</v>
      </c>
      <c r="F559" s="18">
        <v>2.3069999999999999</v>
      </c>
      <c r="G559" s="18">
        <v>2.5</v>
      </c>
      <c r="H559" s="18">
        <v>0.97599999999999998</v>
      </c>
      <c r="I559" s="18">
        <v>2.12</v>
      </c>
      <c r="J559" s="18">
        <v>0.61960000000000004</v>
      </c>
      <c r="K559" s="18">
        <v>0.44209999999999999</v>
      </c>
      <c r="L559" s="18">
        <v>3.5489999999999999</v>
      </c>
      <c r="M559" s="18">
        <v>0.21590000000000001</v>
      </c>
      <c r="O559" s="18">
        <f t="shared" si="104"/>
        <v>712.65</v>
      </c>
      <c r="P559" s="113">
        <f t="shared" ca="1" si="98"/>
        <v>0.62091109869660943</v>
      </c>
      <c r="Q559" s="18">
        <f ca="1">P416/$P273*(1-AngCal!$C$28)+Q416/$Q273*AngCal!$C$28</f>
        <v>0.61346225922338748</v>
      </c>
      <c r="R559" s="18">
        <f ca="1">Q559*(1-AngCal!$B$28)+S559*AngCal!$B$28</f>
        <v>0.62091109869660943</v>
      </c>
      <c r="S559" s="18">
        <f ca="1">R416/$R273*(1-AngCal!$C$28)+S416/$S273*AngCal!$C$28</f>
        <v>0.62108345523630992</v>
      </c>
      <c r="T559" s="113">
        <f t="shared" ca="1" si="99"/>
        <v>5.8653009249618894E-2</v>
      </c>
      <c r="U559" s="18">
        <f ca="1">T416/$P273*(1-AngCal!$C$28)+U416/$Q273*AngCal!$C$28</f>
        <v>8.4111397662761392E-2</v>
      </c>
      <c r="V559">
        <f ca="1">U559*(1-AngCal!$B$28)+W559*AngCal!$B$28</f>
        <v>8.3055234042278769E-2</v>
      </c>
      <c r="W559" s="18">
        <f ca="1">V416/$R273*(1-AngCal!$C$28)+W416/$S273*AngCal!$C$28</f>
        <v>8.3030795778084962E-2</v>
      </c>
      <c r="X559" s="113">
        <f t="shared" ca="1" si="100"/>
        <v>3.8575228159472956E-6</v>
      </c>
      <c r="Y559" s="18">
        <f ca="1">X416/$P273*(1-AngCal!$C$28)+Y416/$Q273*AngCal!$C$28</f>
        <v>3.0417357307885773E-4</v>
      </c>
      <c r="Z559" s="18">
        <f ca="1">Y559*(1-AngCal!$B$28)+AA559*AngCal!$B$28</f>
        <v>6.9391224725260522E-5</v>
      </c>
      <c r="AA559" s="18">
        <f ca="1">Z416/$R273*(1-AngCal!$C$28)+AA416/$S273*AngCal!$C$28</f>
        <v>6.3958663949794192E-5</v>
      </c>
      <c r="AB559" s="113">
        <f t="shared" ca="1" si="101"/>
        <v>0</v>
      </c>
      <c r="AC559" s="18">
        <f ca="1">AB416/$P273*(1-AngCal!$C$28)+AC416/$Q273*AngCal!$C$28</f>
        <v>4.939925899692416E-4</v>
      </c>
      <c r="AD559" s="18">
        <f ca="1">AC559*(1-AngCal!$B$28)+AE559*AngCal!$B$28</f>
        <v>3.4750028075492991E-5</v>
      </c>
      <c r="AE559" s="18">
        <f ca="1">AD416/$R273*(1-AngCal!$C$28)+AE416/$S273*AngCal!$C$28</f>
        <v>2.4123747413152801E-5</v>
      </c>
      <c r="AF559" s="120">
        <f t="shared" ca="1" si="102"/>
        <v>0.62091109869660943</v>
      </c>
      <c r="AG559" s="18">
        <f ca="1">AF416/$P273*(1-AngCal!$C$28)+AG416/$Q273*AngCal!$C$28</f>
        <v>0.61346225922338748</v>
      </c>
      <c r="AH559" s="18">
        <f ca="1">AG559*(1-AngCal!$B$28)+AI559*AngCal!$B$28</f>
        <v>0.62091109869660943</v>
      </c>
      <c r="AI559" s="18">
        <f ca="1">AH416/$R273*(1-AngCal!$C$28)+AI416/$S273*AngCal!$C$28</f>
        <v>0.62108345523630992</v>
      </c>
    </row>
    <row r="560" spans="2:35" x14ac:dyDescent="0.15">
      <c r="B560">
        <v>67.763000000000005</v>
      </c>
      <c r="C560">
        <v>15</v>
      </c>
      <c r="D560" s="18">
        <v>0.69310000000000005</v>
      </c>
      <c r="E560" s="18">
        <v>-2.044</v>
      </c>
      <c r="F560" s="18">
        <v>2.077</v>
      </c>
      <c r="G560" s="18">
        <v>2.4809999999999999</v>
      </c>
      <c r="H560" s="18">
        <v>0.78859999999999997</v>
      </c>
      <c r="I560" s="18">
        <v>2.0019999999999998</v>
      </c>
      <c r="J560" s="18">
        <v>0.55889999999999995</v>
      </c>
      <c r="K560" s="18">
        <v>0.4768</v>
      </c>
      <c r="L560" s="18">
        <v>3.4870000000000001</v>
      </c>
      <c r="M560" s="18">
        <v>0.24079999999999999</v>
      </c>
      <c r="O560" s="18">
        <f t="shared" si="104"/>
        <v>897.16</v>
      </c>
      <c r="P560" s="113">
        <f t="shared" ca="1" si="98"/>
        <v>0.60035817147913129</v>
      </c>
      <c r="Q560" s="18">
        <f ca="1">P417/$P274*(1-AngCal!$C$28)+Q417/$Q274*AngCal!$C$28</f>
        <v>0.59085433266098586</v>
      </c>
      <c r="R560" s="18">
        <f ca="1">Q560*(1-AngCal!$B$28)+S560*AngCal!$B$28</f>
        <v>0.60035817147913129</v>
      </c>
      <c r="S560" s="18">
        <f ca="1">R417/$R274*(1-AngCal!$C$28)+S417/$S274*AngCal!$C$28</f>
        <v>0.60057807805363261</v>
      </c>
      <c r="T560" s="113">
        <f t="shared" ca="1" si="99"/>
        <v>6.2032003005373995E-2</v>
      </c>
      <c r="U560" s="18">
        <f ca="1">T417/$P274*(1-AngCal!$C$28)+U417/$Q274*AngCal!$C$28</f>
        <v>8.947196153546616E-2</v>
      </c>
      <c r="V560">
        <f ca="1">U560*(1-AngCal!$B$28)+W560*AngCal!$B$28</f>
        <v>8.7840037427511078E-2</v>
      </c>
      <c r="W560" s="18">
        <f ca="1">V417/$R274*(1-AngCal!$C$28)+W417/$S274*AngCal!$C$28</f>
        <v>8.7802276808113658E-2</v>
      </c>
      <c r="X560" s="113">
        <f t="shared" ca="1" si="100"/>
        <v>4.8078074245506152E-6</v>
      </c>
      <c r="Y560" s="18">
        <f ca="1">X417/$P274*(1-AngCal!$C$28)+Y417/$Q274*AngCal!$C$28</f>
        <v>3.1335059392922915E-4</v>
      </c>
      <c r="Z560" s="18">
        <f ca="1">Y560*(1-AngCal!$B$28)+AA560*AngCal!$B$28</f>
        <v>8.6485462653275441E-5</v>
      </c>
      <c r="AA560" s="18">
        <f ca="1">Z417/$R274*(1-AngCal!$C$28)+AA417/$S274*AngCal!$C$28</f>
        <v>8.1236096071275819E-5</v>
      </c>
      <c r="AB560" s="113">
        <f t="shared" ca="1" si="101"/>
        <v>0</v>
      </c>
      <c r="AC560" s="18">
        <f ca="1">AB417/$P274*(1-AngCal!$C$28)+AC417/$Q274*AngCal!$C$28</f>
        <v>4.5750443945154087E-4</v>
      </c>
      <c r="AD560" s="18">
        <f ca="1">AC560*(1-AngCal!$B$28)+AE560*AngCal!$B$28</f>
        <v>2.4750285638492163E-5</v>
      </c>
      <c r="AE560" s="18">
        <f ca="1">AD417/$R274*(1-AngCal!$C$28)+AE417/$S274*AngCal!$C$28</f>
        <v>1.4736912580803042E-5</v>
      </c>
      <c r="AF560" s="120">
        <f t="shared" ca="1" si="102"/>
        <v>0.60035817147913129</v>
      </c>
      <c r="AG560" s="18">
        <f ca="1">AF417/$P274*(1-AngCal!$C$28)+AG417/$Q274*AngCal!$C$28</f>
        <v>0.59085433266098586</v>
      </c>
      <c r="AH560" s="18">
        <f ca="1">AG560*(1-AngCal!$B$28)+AI560*AngCal!$B$28</f>
        <v>0.60035817147913129</v>
      </c>
      <c r="AI560" s="18">
        <f ca="1">AH417/$R274*(1-AngCal!$C$28)+AI417/$S274*AngCal!$C$28</f>
        <v>0.60057807805363261</v>
      </c>
    </row>
    <row r="561" spans="2:35" x14ac:dyDescent="0.15">
      <c r="B561">
        <v>67.763000000000005</v>
      </c>
      <c r="C561">
        <v>20</v>
      </c>
      <c r="D561" s="18">
        <v>0.5373</v>
      </c>
      <c r="E561" s="18">
        <v>0.89780000000000004</v>
      </c>
      <c r="F561" s="18">
        <v>1.87</v>
      </c>
      <c r="G561" s="18">
        <v>0.59419999999999995</v>
      </c>
      <c r="H561" s="18">
        <v>0.70630000000000004</v>
      </c>
      <c r="I561" s="18">
        <v>3.472</v>
      </c>
      <c r="J561" s="18">
        <v>0.35439999999999999</v>
      </c>
      <c r="K561" s="18">
        <v>-2.3130000000000002</v>
      </c>
      <c r="L561" s="18">
        <v>2.7029999999999998</v>
      </c>
      <c r="M561" s="18">
        <v>2.0920000000000001</v>
      </c>
      <c r="O561" s="18">
        <f t="shared" si="104"/>
        <v>1129.4000000000001</v>
      </c>
      <c r="P561" s="113">
        <f t="shared" ca="1" si="98"/>
        <v>0.57670694741667849</v>
      </c>
      <c r="Q561" s="18">
        <f ca="1">P418/$P275*(1-AngCal!$C$28)+Q418/$Q275*AngCal!$C$28</f>
        <v>0.56558753793146122</v>
      </c>
      <c r="R561" s="18">
        <f ca="1">Q561*(1-AngCal!$B$28)+S561*AngCal!$B$28</f>
        <v>0.57670694741667849</v>
      </c>
      <c r="S561" s="18">
        <f ca="1">R418/$R275*(1-AngCal!$C$28)+S418/$S275*AngCal!$C$28</f>
        <v>0.57696423621304394</v>
      </c>
      <c r="T561" s="113">
        <f t="shared" ca="1" si="99"/>
        <v>6.6058456713887811E-2</v>
      </c>
      <c r="U561" s="18">
        <f ca="1">T418/$P275*(1-AngCal!$C$28)+U418/$Q275*AngCal!$C$28</f>
        <v>9.5679371946648883E-2</v>
      </c>
      <c r="V561">
        <f ca="1">U561*(1-AngCal!$B$28)+W561*AngCal!$B$28</f>
        <v>9.354167250812187E-2</v>
      </c>
      <c r="W561" s="18">
        <f ca="1">V418/$R275*(1-AngCal!$C$28)+W418/$S275*AngCal!$C$28</f>
        <v>9.3492208899801588E-2</v>
      </c>
      <c r="X561" s="113">
        <f t="shared" ca="1" si="100"/>
        <v>6.6962433623438402E-6</v>
      </c>
      <c r="Y561" s="18">
        <f ca="1">X418/$P275*(1-AngCal!$C$28)+Y418/$Q275*AngCal!$C$28</f>
        <v>3.4439486429996952E-4</v>
      </c>
      <c r="Z561" s="18">
        <f ca="1">Y561*(1-AngCal!$B$28)+AA561*AngCal!$B$28</f>
        <v>1.2045567846040812E-4</v>
      </c>
      <c r="AA561" s="18">
        <f ca="1">Z418/$R275*(1-AngCal!$C$28)+AA418/$S275*AngCal!$C$28</f>
        <v>1.1527401448263052E-4</v>
      </c>
      <c r="AB561" s="113">
        <f t="shared" ca="1" si="101"/>
        <v>0</v>
      </c>
      <c r="AC561" s="18">
        <f ca="1">AB418/$P275*(1-AngCal!$C$28)+AC418/$Q275*AngCal!$C$28</f>
        <v>4.2736431238985867E-4</v>
      </c>
      <c r="AD561" s="18">
        <f ca="1">AC561*(1-AngCal!$B$28)+AE561*AngCal!$B$28</f>
        <v>1.8589244208688171E-5</v>
      </c>
      <c r="AE561" s="18">
        <f ca="1">AD418/$R275*(1-AngCal!$C$28)+AE418/$S275*AngCal!$C$28</f>
        <v>9.1307162701010117E-6</v>
      </c>
      <c r="AF561" s="120">
        <f t="shared" ca="1" si="102"/>
        <v>0.57670694741667849</v>
      </c>
      <c r="AG561" s="18">
        <f ca="1">AF418/$P275*(1-AngCal!$C$28)+AG418/$Q275*AngCal!$C$28</f>
        <v>0.56558753793146122</v>
      </c>
      <c r="AH561" s="18">
        <f ca="1">AG561*(1-AngCal!$B$28)+AI561*AngCal!$B$28</f>
        <v>0.57670694741667849</v>
      </c>
      <c r="AI561" s="18">
        <f ca="1">AH418/$R275*(1-AngCal!$C$28)+AI418/$S275*AngCal!$C$28</f>
        <v>0.57696423621304394</v>
      </c>
    </row>
    <row r="562" spans="2:35" x14ac:dyDescent="0.15">
      <c r="B562">
        <v>92.162999999999997</v>
      </c>
      <c r="C562">
        <v>1</v>
      </c>
      <c r="D562" s="18">
        <v>1.614E-3</v>
      </c>
      <c r="E562" s="18">
        <v>0.16020000000000001</v>
      </c>
      <c r="F562" s="18">
        <v>2.0529999999999999</v>
      </c>
      <c r="G562" s="18">
        <v>0.2417</v>
      </c>
      <c r="H562" s="18">
        <v>0.23860000000000001</v>
      </c>
      <c r="I562" s="18">
        <v>3.1</v>
      </c>
      <c r="J562" s="18">
        <v>0.4975</v>
      </c>
      <c r="K562" s="18">
        <v>0.3916</v>
      </c>
      <c r="L562" s="18">
        <v>4.0599999999999996</v>
      </c>
      <c r="M562" s="18">
        <v>0.12870000000000001</v>
      </c>
      <c r="O562" s="18">
        <f t="shared" si="104"/>
        <v>1421.9</v>
      </c>
      <c r="P562" s="113">
        <f t="shared" ca="1" si="98"/>
        <v>0.55025998302667956</v>
      </c>
      <c r="Q562" s="18">
        <f ca="1">P419/$P276*(1-AngCal!$C$28)+Q419/$Q276*AngCal!$C$28</f>
        <v>0.53819796751490345</v>
      </c>
      <c r="R562" s="18">
        <f ca="1">Q562*(1-AngCal!$B$28)+S562*AngCal!$B$28</f>
        <v>0.55025998302667956</v>
      </c>
      <c r="S562" s="18">
        <f ca="1">R419/$R276*(1-AngCal!$C$28)+S419/$S276*AngCal!$C$28</f>
        <v>0.5505390825109544</v>
      </c>
      <c r="T562" s="113">
        <f t="shared" ca="1" si="99"/>
        <v>7.0724333919869417E-2</v>
      </c>
      <c r="U562" s="18">
        <f ca="1">T419/$P276*(1-AngCal!$C$28)+U419/$Q276*AngCal!$C$28</f>
        <v>0.10264699180294475</v>
      </c>
      <c r="V562">
        <f ca="1">U562*(1-AngCal!$B$28)+W562*AngCal!$B$28</f>
        <v>0.10014875931088218</v>
      </c>
      <c r="W562" s="18">
        <f ca="1">V419/$R276*(1-AngCal!$C$28)+W419/$S276*AngCal!$C$28</f>
        <v>0.10009095343263133</v>
      </c>
      <c r="X562" s="113">
        <f t="shared" ca="1" si="100"/>
        <v>1.0110195501569362E-5</v>
      </c>
      <c r="Y562" s="18">
        <f ca="1">X419/$P276*(1-AngCal!$C$28)+Y419/$Q276*AngCal!$C$28</f>
        <v>4.0917727359058968E-4</v>
      </c>
      <c r="Z562" s="18">
        <f ca="1">Y562*(1-AngCal!$B$28)+AA562*AngCal!$B$28</f>
        <v>1.8186771188116358E-4</v>
      </c>
      <c r="AA562" s="18">
        <f ca="1">Z419/$R276*(1-AngCal!$C$28)+AA419/$S276*AngCal!$C$28</f>
        <v>1.766080617520522E-4</v>
      </c>
      <c r="AB562" s="113">
        <f t="shared" ca="1" si="101"/>
        <v>0</v>
      </c>
      <c r="AC562" s="18">
        <f ca="1">AB419/$P276*(1-AngCal!$C$28)+AC419/$Q276*AngCal!$C$28</f>
        <v>4.0061977078924884E-4</v>
      </c>
      <c r="AD562" s="18">
        <f ca="1">AC562*(1-AngCal!$B$28)+AE562*AngCal!$B$28</f>
        <v>1.472005674140627E-5</v>
      </c>
      <c r="AE562" s="18">
        <f ca="1">AD419/$R276*(1-AngCal!$C$28)+AE419/$S276*AngCal!$C$28</f>
        <v>5.7908349983703082E-6</v>
      </c>
      <c r="AF562" s="120">
        <f t="shared" ca="1" si="102"/>
        <v>0.55025998302667956</v>
      </c>
      <c r="AG562" s="18">
        <f ca="1">AF419/$P276*(1-AngCal!$C$28)+AG419/$Q276*AngCal!$C$28</f>
        <v>0.53819796751490345</v>
      </c>
      <c r="AH562" s="18">
        <f ca="1">AG562*(1-AngCal!$B$28)+AI562*AngCal!$B$28</f>
        <v>0.55025998302667956</v>
      </c>
      <c r="AI562" s="18">
        <f ca="1">AH419/$R276*(1-AngCal!$C$28)+AI419/$S276*AngCal!$C$28</f>
        <v>0.5505390825109544</v>
      </c>
    </row>
    <row r="563" spans="2:35" x14ac:dyDescent="0.15">
      <c r="B563">
        <v>92.162999999999997</v>
      </c>
      <c r="C563">
        <v>3</v>
      </c>
      <c r="D563" s="18">
        <v>6.2680000000000003E-8</v>
      </c>
      <c r="E563" s="18">
        <v>0.28220000000000001</v>
      </c>
      <c r="F563" s="18">
        <v>2.2370000000000001</v>
      </c>
      <c r="G563" s="18">
        <v>0.31659999999999999</v>
      </c>
      <c r="H563" s="18">
        <v>0.2064</v>
      </c>
      <c r="I563" s="18">
        <v>3.6629999999999998</v>
      </c>
      <c r="J563" s="18">
        <v>0.1399</v>
      </c>
      <c r="K563" s="18">
        <v>0.26600000000000001</v>
      </c>
      <c r="L563" s="18">
        <v>4.1210000000000004</v>
      </c>
      <c r="M563" s="18">
        <v>6.0580000000000002E-2</v>
      </c>
      <c r="O563" s="18">
        <f t="shared" si="104"/>
        <v>1790.1</v>
      </c>
      <c r="P563" s="113">
        <f t="shared" ca="1" si="98"/>
        <v>0.52168520795486628</v>
      </c>
      <c r="Q563" s="18">
        <f ca="1">P420/$P277*(1-AngCal!$C$28)+Q420/$Q277*AngCal!$C$28</f>
        <v>0.50938728059412486</v>
      </c>
      <c r="R563" s="18">
        <f ca="1">Q563*(1-AngCal!$B$28)+S563*AngCal!$B$28</f>
        <v>0.52168520795486628</v>
      </c>
      <c r="S563" s="18">
        <f ca="1">R420/$R277*(1-AngCal!$C$28)+S420/$S277*AngCal!$C$28</f>
        <v>0.52196976613510426</v>
      </c>
      <c r="T563" s="113">
        <f t="shared" ca="1" si="99"/>
        <v>7.5933903730703592E-2</v>
      </c>
      <c r="U563" s="18">
        <f ca="1">T420/$P277*(1-AngCal!$C$28)+U420/$Q277*AngCal!$C$28</f>
        <v>0.11020138114809551</v>
      </c>
      <c r="V563">
        <f ca="1">U563*(1-AngCal!$B$28)+W563*AngCal!$B$28</f>
        <v>0.10752573869240017</v>
      </c>
      <c r="W563" s="18">
        <f ca="1">V420/$R277*(1-AngCal!$C$28)+W420/$S277*AngCal!$C$28</f>
        <v>0.10746382777637128</v>
      </c>
      <c r="X563" s="113">
        <f t="shared" ca="1" si="100"/>
        <v>1.6085509045753405E-5</v>
      </c>
      <c r="Y563" s="18">
        <f ca="1">X420/$P277*(1-AngCal!$C$28)+Y420/$Q277*AngCal!$C$28</f>
        <v>5.2864747469712344E-4</v>
      </c>
      <c r="Z563" s="18">
        <f ca="1">Y563*(1-AngCal!$B$28)+AA563*AngCal!$B$28</f>
        <v>2.8935491149907318E-4</v>
      </c>
      <c r="AA563" s="18">
        <f ca="1">Z420/$R277*(1-AngCal!$C$28)+AA420/$S277*AngCal!$C$28</f>
        <v>2.8381799016828944E-4</v>
      </c>
      <c r="AB563" s="113">
        <f t="shared" ca="1" si="101"/>
        <v>0</v>
      </c>
      <c r="AC563" s="18">
        <f ca="1">AB420/$P277*(1-AngCal!$C$28)+AC420/$Q277*AngCal!$C$28</f>
        <v>3.7563715212754467E-4</v>
      </c>
      <c r="AD563" s="18">
        <f ca="1">AC563*(1-AngCal!$B$28)+AE563*AngCal!$B$28</f>
        <v>1.2216350348244713E-5</v>
      </c>
      <c r="AE563" s="18">
        <f ca="1">AD420/$R277*(1-AngCal!$C$28)+AE420/$S277*AngCal!$C$28</f>
        <v>3.8072616472435646E-6</v>
      </c>
      <c r="AF563" s="120">
        <f t="shared" ca="1" si="102"/>
        <v>0.52168520795486628</v>
      </c>
      <c r="AG563" s="18">
        <f ca="1">AF420/$P277*(1-AngCal!$C$28)+AG420/$Q277*AngCal!$C$28</f>
        <v>0.50938728059412486</v>
      </c>
      <c r="AH563" s="18">
        <f ca="1">AG563*(1-AngCal!$B$28)+AI563*AngCal!$B$28</f>
        <v>0.52168520795486628</v>
      </c>
      <c r="AI563" s="18">
        <f ca="1">AH420/$R277*(1-AngCal!$C$28)+AI420/$S277*AngCal!$C$28</f>
        <v>0.52196976613510426</v>
      </c>
    </row>
    <row r="564" spans="2:35" x14ac:dyDescent="0.15">
      <c r="B564">
        <v>92.162999999999997</v>
      </c>
      <c r="C564">
        <v>5</v>
      </c>
      <c r="D564" s="18">
        <v>5.5199999999999997E-3</v>
      </c>
      <c r="E564" s="18">
        <v>0.17280000000000001</v>
      </c>
      <c r="F564" s="18">
        <v>2.0859999999999999</v>
      </c>
      <c r="G564" s="18">
        <v>0.25069999999999998</v>
      </c>
      <c r="H564" s="18">
        <v>0.22189999999999999</v>
      </c>
      <c r="I564" s="18">
        <v>3.1880000000000002</v>
      </c>
      <c r="J564" s="18">
        <v>0.40839999999999999</v>
      </c>
      <c r="K564" s="18">
        <v>0.37759999999999999</v>
      </c>
      <c r="L564" s="18">
        <v>4.048</v>
      </c>
      <c r="M564" s="18">
        <v>0.1198</v>
      </c>
      <c r="O564" s="18">
        <f t="shared" si="104"/>
        <v>2253.6</v>
      </c>
      <c r="P564" s="113">
        <f t="shared" ca="1" si="98"/>
        <v>0.49187966362794899</v>
      </c>
      <c r="Q564" s="18">
        <f ca="1">P421/$P278*(1-AngCal!$C$28)+Q421/$Q278*AngCal!$C$28</f>
        <v>0.47993200532878477</v>
      </c>
      <c r="R564" s="18">
        <f ca="1">Q564*(1-AngCal!$B$28)+S564*AngCal!$B$28</f>
        <v>0.49187966362794899</v>
      </c>
      <c r="S564" s="18">
        <f ca="1">R421/$R278*(1-AngCal!$C$28)+S421/$S278*AngCal!$C$28</f>
        <v>0.4921561170337943</v>
      </c>
      <c r="T564" s="113">
        <f t="shared" ca="1" si="99"/>
        <v>8.1510145814743862E-2</v>
      </c>
      <c r="U564" s="18">
        <f ca="1">T421/$P278*(1-AngCal!$C$28)+U421/$Q278*AngCal!$C$28</f>
        <v>0.11809410891318799</v>
      </c>
      <c r="V564">
        <f ca="1">U564*(1-AngCal!$B$28)+W564*AngCal!$B$28</f>
        <v>0.11542194209767351</v>
      </c>
      <c r="W564" s="18">
        <f ca="1">V421/$R278*(1-AngCal!$C$28)+W421/$S278*AngCal!$C$28</f>
        <v>0.11536011160347637</v>
      </c>
      <c r="X564" s="113">
        <f t="shared" ca="1" si="100"/>
        <v>2.6296941392368424E-5</v>
      </c>
      <c r="Y564" s="18">
        <f ca="1">X421/$P278*(1-AngCal!$C$28)+Y421/$Q278*AngCal!$C$28</f>
        <v>7.3598431163026117E-4</v>
      </c>
      <c r="Z564" s="18">
        <f ca="1">Y564*(1-AngCal!$B$28)+AA564*AngCal!$B$28</f>
        <v>4.7304372697449105E-4</v>
      </c>
      <c r="AA564" s="18">
        <f ca="1">Z421/$R278*(1-AngCal!$C$28)+AA421/$S278*AngCal!$C$28</f>
        <v>4.6695962092266894E-4</v>
      </c>
      <c r="AB564" s="113">
        <f t="shared" ca="1" si="101"/>
        <v>0</v>
      </c>
      <c r="AC564" s="18">
        <f ca="1">AB421/$P278*(1-AngCal!$C$28)+AC421/$Q278*AngCal!$C$28</f>
        <v>3.516663787248014E-4</v>
      </c>
      <c r="AD564" s="18">
        <f ca="1">AC564*(1-AngCal!$B$28)+AE564*AngCal!$B$28</f>
        <v>1.0524608117037212E-5</v>
      </c>
      <c r="AE564" s="18">
        <f ca="1">AD421/$R278*(1-AngCal!$C$28)+AE421/$S278*AngCal!$C$28</f>
        <v>2.6310274672443873E-6</v>
      </c>
      <c r="AF564" s="120">
        <f t="shared" ca="1" si="102"/>
        <v>0.49187966362794899</v>
      </c>
      <c r="AG564" s="18">
        <f ca="1">AF421/$P278*(1-AngCal!$C$28)+AG421/$Q278*AngCal!$C$28</f>
        <v>0.47993200532878477</v>
      </c>
      <c r="AH564" s="18">
        <f ca="1">AG564*(1-AngCal!$B$28)+AI564*AngCal!$B$28</f>
        <v>0.49187966362794899</v>
      </c>
      <c r="AI564" s="18">
        <f ca="1">AH421/$R278*(1-AngCal!$C$28)+AI421/$S278*AngCal!$C$28</f>
        <v>0.4921561170337943</v>
      </c>
    </row>
    <row r="565" spans="2:35" x14ac:dyDescent="0.15">
      <c r="B565">
        <v>92.162999999999997</v>
      </c>
      <c r="C565">
        <v>7</v>
      </c>
      <c r="D565" s="18">
        <v>6.7010000000000004E-3</v>
      </c>
      <c r="E565" s="18">
        <v>0.11360000000000001</v>
      </c>
      <c r="F565" s="18">
        <v>2.0659999999999998</v>
      </c>
      <c r="G565" s="18">
        <v>0.19819999999999999</v>
      </c>
      <c r="H565" s="18">
        <v>0.26910000000000001</v>
      </c>
      <c r="I565" s="18">
        <v>2.972</v>
      </c>
      <c r="J565" s="18">
        <v>0.48070000000000002</v>
      </c>
      <c r="K565" s="18">
        <v>0.37480000000000002</v>
      </c>
      <c r="L565" s="18">
        <v>4.0229999999999997</v>
      </c>
      <c r="M565" s="18">
        <v>0.1303</v>
      </c>
      <c r="O565" s="18">
        <f t="shared" si="104"/>
        <v>2837.1</v>
      </c>
      <c r="P565" s="113">
        <f t="shared" ca="1" si="98"/>
        <v>0.46180069163571735</v>
      </c>
      <c r="Q565" s="18">
        <f ca="1">P422/$P279*(1-AngCal!$C$28)+Q422/$Q279*AngCal!$C$28</f>
        <v>0.45063618401097028</v>
      </c>
      <c r="R565" s="18">
        <f ca="1">Q565*(1-AngCal!$B$28)+S565*AngCal!$B$28</f>
        <v>0.46180069163571735</v>
      </c>
      <c r="S565" s="18">
        <f ca="1">R422/$R279*(1-AngCal!$C$28)+S422/$S279*AngCal!$C$28</f>
        <v>0.4620590239448748</v>
      </c>
      <c r="T565" s="113">
        <f t="shared" ca="1" si="99"/>
        <v>8.7220008653470196E-2</v>
      </c>
      <c r="U565" s="18">
        <f ca="1">T422/$P279*(1-AngCal!$C$28)+U422/$Q279*AngCal!$C$28</f>
        <v>0.12601685019073311</v>
      </c>
      <c r="V565">
        <f ca="1">U565*(1-AngCal!$B$28)+W565*AngCal!$B$28</f>
        <v>0.12350735835315416</v>
      </c>
      <c r="W565" s="18">
        <f ca="1">V422/$R279*(1-AngCal!$C$28)+W422/$S279*AngCal!$C$28</f>
        <v>0.12344929194816764</v>
      </c>
      <c r="X565" s="113">
        <f t="shared" ca="1" si="100"/>
        <v>4.322704941223812E-5</v>
      </c>
      <c r="Y565" s="18">
        <f ca="1">X422/$P279*(1-AngCal!$C$28)+Y422/$Q279*AngCal!$C$28</f>
        <v>1.0785134327199169E-3</v>
      </c>
      <c r="Z565" s="18">
        <f ca="1">Y565*(1-AngCal!$B$28)+AA565*AngCal!$B$28</f>
        <v>7.7759174555600051E-4</v>
      </c>
      <c r="AA565" s="18">
        <f ca="1">Z422/$R279*(1-AngCal!$C$28)+AA422/$S279*AngCal!$C$28</f>
        <v>7.7062880577097141E-4</v>
      </c>
      <c r="AB565" s="113">
        <f t="shared" ca="1" si="101"/>
        <v>0</v>
      </c>
      <c r="AC565" s="18">
        <f ca="1">AB422/$P279*(1-AngCal!$C$28)+AC422/$Q279*AngCal!$C$28</f>
        <v>3.2858096526653063E-4</v>
      </c>
      <c r="AD565" s="18">
        <f ca="1">AC565*(1-AngCal!$B$28)+AE565*AngCal!$B$28</f>
        <v>9.3209834437782907E-6</v>
      </c>
      <c r="AE565" s="18">
        <f ca="1">AD422/$R279*(1-AngCal!$C$28)+AE422/$S279*AngCal!$C$28</f>
        <v>1.9337191686366925E-6</v>
      </c>
      <c r="AF565" s="120">
        <f t="shared" ca="1" si="102"/>
        <v>0.46180069163571735</v>
      </c>
      <c r="AG565" s="18">
        <f ca="1">AF422/$P279*(1-AngCal!$C$28)+AG422/$Q279*AngCal!$C$28</f>
        <v>0.45063618401097028</v>
      </c>
      <c r="AH565" s="18">
        <f ca="1">AG565*(1-AngCal!$B$28)+AI565*AngCal!$B$28</f>
        <v>0.46180069163571735</v>
      </c>
      <c r="AI565" s="18">
        <f ca="1">AH422/$R279*(1-AngCal!$C$28)+AI422/$S279*AngCal!$C$28</f>
        <v>0.4620590239448748</v>
      </c>
    </row>
    <row r="566" spans="2:35" x14ac:dyDescent="0.15">
      <c r="B566">
        <v>92.162999999999997</v>
      </c>
      <c r="C566">
        <v>10</v>
      </c>
      <c r="D566" s="18">
        <v>8.1010000000000006E-3</v>
      </c>
      <c r="E566" s="18">
        <v>9.1420000000000001E-2</v>
      </c>
      <c r="F566" s="18">
        <v>2.0750000000000002</v>
      </c>
      <c r="G566" s="18">
        <v>0.17369999999999999</v>
      </c>
      <c r="H566" s="18">
        <v>0.28420000000000001</v>
      </c>
      <c r="I566" s="18">
        <v>2.907</v>
      </c>
      <c r="J566" s="18">
        <v>0.48089999999999999</v>
      </c>
      <c r="K566" s="18">
        <v>0.37719999999999998</v>
      </c>
      <c r="L566" s="18">
        <v>4.0229999999999997</v>
      </c>
      <c r="M566" s="18">
        <v>0.13270000000000001</v>
      </c>
      <c r="O566" s="18">
        <f t="shared" si="104"/>
        <v>3571.7</v>
      </c>
      <c r="P566" s="113">
        <f t="shared" ca="1" si="98"/>
        <v>0.43229889742792044</v>
      </c>
      <c r="Q566" s="18">
        <f ca="1">P423/$P280*(1-AngCal!$C$28)+Q423/$Q280*AngCal!$C$28</f>
        <v>0.42226560434118848</v>
      </c>
      <c r="R566" s="18">
        <f ca="1">Q566*(1-AngCal!$B$28)+S566*AngCal!$B$28</f>
        <v>0.43229889742792044</v>
      </c>
      <c r="S566" s="18">
        <f ca="1">R423/$R280*(1-AngCal!$C$28)+S423/$S280*AngCal!$C$28</f>
        <v>0.4325310548914349</v>
      </c>
      <c r="T566" s="113">
        <f t="shared" ca="1" si="99"/>
        <v>9.281594594116277E-2</v>
      </c>
      <c r="U566" s="18">
        <f ca="1">T423/$P280*(1-AngCal!$C$28)+U423/$Q280*AngCal!$C$28</f>
        <v>0.13363777590648149</v>
      </c>
      <c r="V566">
        <f ca="1">U566*(1-AngCal!$B$28)+W566*AngCal!$B$28</f>
        <v>0.13143145103077311</v>
      </c>
      <c r="W566" s="18">
        <f ca="1">V423/$R280*(1-AngCal!$C$28)+W423/$S280*AngCal!$C$28</f>
        <v>0.13138039951833294</v>
      </c>
      <c r="X566" s="113">
        <f t="shared" ca="1" si="100"/>
        <v>7.0230559153678054E-5</v>
      </c>
      <c r="Y566" s="18">
        <f ca="1">X423/$P280*(1-AngCal!$C$28)+Y423/$Q280*AngCal!$C$28</f>
        <v>1.6157553466791847E-3</v>
      </c>
      <c r="Z566" s="18">
        <f ca="1">Y566*(1-AngCal!$B$28)+AA566*AngCal!$B$28</f>
        <v>1.2633456094327247E-3</v>
      </c>
      <c r="AA566" s="18">
        <f ca="1">Z423/$R280*(1-AngCal!$C$28)+AA423/$S280*AngCal!$C$28</f>
        <v>1.2551913025656079E-3</v>
      </c>
      <c r="AB566" s="113">
        <f t="shared" ca="1" si="101"/>
        <v>0</v>
      </c>
      <c r="AC566" s="18">
        <f ca="1">AB423/$P280*(1-AngCal!$C$28)+AC423/$Q280*AngCal!$C$28</f>
        <v>3.0664196170475714E-4</v>
      </c>
      <c r="AD566" s="18">
        <f ca="1">AC566*(1-AngCal!$B$28)+AE566*AngCal!$B$28</f>
        <v>8.4202437492708274E-6</v>
      </c>
      <c r="AE566" s="18">
        <f ca="1">AD423/$R280*(1-AngCal!$C$28)+AE423/$S280*AngCal!$C$28</f>
        <v>1.519777769958051E-6</v>
      </c>
      <c r="AF566" s="120">
        <f t="shared" ca="1" si="102"/>
        <v>0.43229889742792044</v>
      </c>
      <c r="AG566" s="18">
        <f ca="1">AF423/$P280*(1-AngCal!$C$28)+AG423/$Q280*AngCal!$C$28</f>
        <v>0.42226560434118848</v>
      </c>
      <c r="AH566" s="18">
        <f ca="1">AG566*(1-AngCal!$B$28)+AI566*AngCal!$B$28</f>
        <v>0.43229889742792044</v>
      </c>
      <c r="AI566" s="18">
        <f ca="1">AH423/$R280*(1-AngCal!$C$28)+AI423/$S280*AngCal!$C$28</f>
        <v>0.4325310548914349</v>
      </c>
    </row>
    <row r="567" spans="2:35" x14ac:dyDescent="0.15">
      <c r="B567">
        <v>92.162999999999997</v>
      </c>
      <c r="C567">
        <v>15</v>
      </c>
      <c r="D567" s="18">
        <v>-6.4859999999999996E-3</v>
      </c>
      <c r="E567" s="18">
        <v>-0.97189999999999999</v>
      </c>
      <c r="F567" s="18">
        <v>4.3970000000000002</v>
      </c>
      <c r="G567" s="18">
        <v>0.48630000000000001</v>
      </c>
      <c r="H567" s="18">
        <v>0.52969999999999995</v>
      </c>
      <c r="I567" s="18">
        <v>2.81</v>
      </c>
      <c r="J567" s="18">
        <v>0.53159999999999996</v>
      </c>
      <c r="K567" s="18">
        <v>0.84860000000000002</v>
      </c>
      <c r="L567" s="18">
        <v>4.0350000000000001</v>
      </c>
      <c r="M567" s="18">
        <v>0.17069999999999999</v>
      </c>
      <c r="O567" s="18">
        <f t="shared" si="104"/>
        <v>4496.5</v>
      </c>
      <c r="P567" s="113">
        <f t="shared" ca="1" si="98"/>
        <v>0.40406868966348702</v>
      </c>
      <c r="Q567" s="18">
        <f ca="1">P424/$P281*(1-AngCal!$C$28)+Q424/$Q281*AngCal!$C$28</f>
        <v>0.39548801229966185</v>
      </c>
      <c r="R567" s="18">
        <f ca="1">Q567*(1-AngCal!$B$28)+S567*AngCal!$B$28</f>
        <v>0.40406868966348702</v>
      </c>
      <c r="S567" s="18">
        <f ca="1">R424/$R281*(1-AngCal!$C$28)+S424/$S281*AngCal!$C$28</f>
        <v>0.40426723547240551</v>
      </c>
      <c r="T567" s="113">
        <f t="shared" ca="1" si="99"/>
        <v>9.8066689195752954E-2</v>
      </c>
      <c r="U567" s="18">
        <f ca="1">T424/$P281*(1-AngCal!$C$28)+U424/$Q281*AngCal!$C$28</f>
        <v>0.14064932372027555</v>
      </c>
      <c r="V567">
        <f ca="1">U567*(1-AngCal!$B$28)+W567*AngCal!$B$28</f>
        <v>0.13886673381481437</v>
      </c>
      <c r="W567" s="18">
        <f ca="1">V424/$R281*(1-AngCal!$C$28)+W424/$S281*AngCal!$C$28</f>
        <v>0.13882548698315494</v>
      </c>
      <c r="X567" s="113">
        <f t="shared" ca="1" si="100"/>
        <v>1.1132642233507445E-4</v>
      </c>
      <c r="Y567" s="18">
        <f ca="1">X424/$P281*(1-AngCal!$C$28)+Y424/$Q281*AngCal!$C$28</f>
        <v>2.4107944587177096E-3</v>
      </c>
      <c r="Z567" s="18">
        <f ca="1">Y567*(1-AngCal!$B$28)+AA567*AngCal!$B$28</f>
        <v>2.0026004144878553E-3</v>
      </c>
      <c r="AA567" s="18">
        <f ca="1">Z424/$R281*(1-AngCal!$C$28)+AA424/$S281*AngCal!$C$28</f>
        <v>1.9931553306942375E-3</v>
      </c>
      <c r="AB567" s="113">
        <f t="shared" ca="1" si="101"/>
        <v>0</v>
      </c>
      <c r="AC567" s="18">
        <f ca="1">AB424/$P281*(1-AngCal!$C$28)+AC424/$Q281*AngCal!$C$28</f>
        <v>2.862860086097091E-4</v>
      </c>
      <c r="AD567" s="18">
        <f ca="1">AC567*(1-AngCal!$B$28)+AE567*AngCal!$B$28</f>
        <v>7.7191411475392726E-6</v>
      </c>
      <c r="AE567" s="18">
        <f ca="1">AD424/$R281*(1-AngCal!$C$28)+AE424/$S281*AngCal!$C$28</f>
        <v>1.2734630625737943E-6</v>
      </c>
      <c r="AF567" s="120">
        <f t="shared" ca="1" si="102"/>
        <v>0.40406868966348702</v>
      </c>
      <c r="AG567" s="18">
        <f ca="1">AF424/$P281*(1-AngCal!$C$28)+AG424/$Q281*AngCal!$C$28</f>
        <v>0.39548801229966185</v>
      </c>
      <c r="AH567" s="18">
        <f ca="1">AG567*(1-AngCal!$B$28)+AI567*AngCal!$B$28</f>
        <v>0.40406868966348702</v>
      </c>
      <c r="AI567" s="18">
        <f ca="1">AH424/$R281*(1-AngCal!$C$28)+AI424/$S281*AngCal!$C$28</f>
        <v>0.40426723547240551</v>
      </c>
    </row>
    <row r="568" spans="2:35" x14ac:dyDescent="0.15">
      <c r="B568">
        <v>92.162999999999997</v>
      </c>
      <c r="C568">
        <v>20</v>
      </c>
      <c r="D568" s="18">
        <v>-8.5330000000000003E-2</v>
      </c>
      <c r="E568" s="18">
        <v>8.8639999999999997E-2</v>
      </c>
      <c r="F568" s="18">
        <v>1.4670000000000001</v>
      </c>
      <c r="G568" s="18">
        <v>8.6150000000000004E-2</v>
      </c>
      <c r="H568" s="18">
        <v>0.3327</v>
      </c>
      <c r="I568" s="18">
        <v>2.5030000000000001</v>
      </c>
      <c r="J568" s="18">
        <v>0.40389999999999998</v>
      </c>
      <c r="K568" s="18">
        <v>0.37730000000000002</v>
      </c>
      <c r="L568" s="18">
        <v>3.99</v>
      </c>
      <c r="M568" s="18">
        <v>0.1157</v>
      </c>
      <c r="O568" s="18">
        <f t="shared" si="104"/>
        <v>5660.8</v>
      </c>
      <c r="P568" s="113">
        <f t="shared" ca="1" si="98"/>
        <v>0.37771739338662563</v>
      </c>
      <c r="Q568" s="18">
        <f ca="1">P425/$P282*(1-AngCal!$C$28)+Q425/$Q282*AngCal!$C$28</f>
        <v>0.37082582817301568</v>
      </c>
      <c r="R568" s="18">
        <f ca="1">Q568*(1-AngCal!$B$28)+S568*AngCal!$B$28</f>
        <v>0.37771739338662563</v>
      </c>
      <c r="S568" s="18">
        <f ca="1">R425/$R282*(1-AngCal!$C$28)+S425/$S282*AngCal!$C$28</f>
        <v>0.37787685531859611</v>
      </c>
      <c r="T568" s="113">
        <f t="shared" ca="1" si="99"/>
        <v>0.10276979933575842</v>
      </c>
      <c r="U568" s="18">
        <f ca="1">T425/$P282*(1-AngCal!$C$28)+U425/$Q282*AngCal!$C$28</f>
        <v>0.14681515354550467</v>
      </c>
      <c r="V568">
        <f ca="1">U568*(1-AngCal!$B$28)+W568*AngCal!$B$28</f>
        <v>0.14552654408545801</v>
      </c>
      <c r="W568" s="18">
        <f ca="1">V425/$R282*(1-AngCal!$C$28)+W425/$S282*AngCal!$C$28</f>
        <v>0.14549672732428906</v>
      </c>
      <c r="X568" s="113">
        <f t="shared" ca="1" si="100"/>
        <v>1.703938722678215E-4</v>
      </c>
      <c r="Y568" s="18">
        <f ca="1">X425/$P282*(1-AngCal!$C$28)+Y425/$Q282*AngCal!$C$28</f>
        <v>3.5146223203322427E-3</v>
      </c>
      <c r="Z568" s="18">
        <f ca="1">Y568*(1-AngCal!$B$28)+AA568*AngCal!$B$28</f>
        <v>3.0651379256820144E-3</v>
      </c>
      <c r="AA568" s="18">
        <f ca="1">Z425/$R282*(1-AngCal!$C$28)+AA425/$S282*AngCal!$C$28</f>
        <v>3.0547374364259675E-3</v>
      </c>
      <c r="AB568" s="113">
        <f t="shared" ca="1" si="101"/>
        <v>0</v>
      </c>
      <c r="AC568" s="18">
        <f ca="1">AB425/$P282*(1-AngCal!$C$28)+AC425/$Q282*AngCal!$C$28</f>
        <v>2.679472930905478E-4</v>
      </c>
      <c r="AD568" s="18">
        <f ca="1">AC568*(1-AngCal!$B$28)+AE568*AngCal!$B$28</f>
        <v>7.1611433092693745E-6</v>
      </c>
      <c r="AE568" s="18">
        <f ca="1">AD425/$R282*(1-AngCal!$C$28)+AE425/$S282*AngCal!$C$28</f>
        <v>1.1268881021744818E-6</v>
      </c>
      <c r="AF568" s="120">
        <f t="shared" ca="1" si="102"/>
        <v>0.37771739338662563</v>
      </c>
      <c r="AG568" s="18">
        <f ca="1">AF425/$P282*(1-AngCal!$C$28)+AG425/$Q282*AngCal!$C$28</f>
        <v>0.37082582817301568</v>
      </c>
      <c r="AH568" s="18">
        <f ca="1">AG568*(1-AngCal!$B$28)+AI568*AngCal!$B$28</f>
        <v>0.37771739338662563</v>
      </c>
      <c r="AI568" s="18">
        <f ca="1">AH425/$R282*(1-AngCal!$C$28)+AI425/$S282*AngCal!$C$28</f>
        <v>0.37787685531859611</v>
      </c>
    </row>
    <row r="569" spans="2:35" x14ac:dyDescent="0.15">
      <c r="B569">
        <v>125.563</v>
      </c>
      <c r="C569">
        <v>1</v>
      </c>
      <c r="D569" s="18">
        <v>7.8359999999999999E-2</v>
      </c>
      <c r="E569" s="18">
        <v>0.41060000000000002</v>
      </c>
      <c r="F569" s="18">
        <v>2.222</v>
      </c>
      <c r="G569" s="18">
        <v>0.39529999999999998</v>
      </c>
      <c r="H569" s="18">
        <v>-0.43659999999999999</v>
      </c>
      <c r="I569" s="18">
        <v>4.8390000000000004</v>
      </c>
      <c r="J569" s="18">
        <v>2.3109999999999999</v>
      </c>
      <c r="K569" s="18">
        <v>0.3513</v>
      </c>
      <c r="L569" s="18">
        <v>4.0789999999999997</v>
      </c>
      <c r="M569" s="18">
        <v>0.15570000000000001</v>
      </c>
      <c r="O569" s="18">
        <f t="shared" si="104"/>
        <v>7126.5</v>
      </c>
      <c r="P569" s="113">
        <f t="shared" ca="1" si="98"/>
        <v>0.35385200282192775</v>
      </c>
      <c r="Q569" s="18">
        <f ca="1">P426/$P283*(1-AngCal!$C$28)+Q426/$Q283*AngCal!$C$28</f>
        <v>0.34864344562276434</v>
      </c>
      <c r="R569" s="18">
        <f ca="1">Q569*(1-AngCal!$B$28)+S569*AngCal!$B$28</f>
        <v>0.35385200282192775</v>
      </c>
      <c r="S569" s="18">
        <f ca="1">R426/$R283*(1-AngCal!$C$28)+S426/$S283*AngCal!$C$28</f>
        <v>0.35397252211878022</v>
      </c>
      <c r="T569" s="113">
        <f t="shared" ca="1" si="99"/>
        <v>0.10676288799673106</v>
      </c>
      <c r="U569" s="18">
        <f ca="1">T426/$P283*(1-AngCal!$C$28)+U426/$Q283*AngCal!$C$28</f>
        <v>0.1519982032977357</v>
      </c>
      <c r="V569">
        <f ca="1">U569*(1-AngCal!$B$28)+W569*AngCal!$B$28</f>
        <v>0.15118093279511841</v>
      </c>
      <c r="W569" s="18">
        <f ca="1">V426/$R283*(1-AngCal!$C$28)+W426/$S283*AngCal!$C$28</f>
        <v>0.15116202220960548</v>
      </c>
      <c r="X569" s="113">
        <f t="shared" ca="1" si="100"/>
        <v>2.4943436849742776E-4</v>
      </c>
      <c r="Y569" s="18">
        <f ca="1">X426/$P283*(1-AngCal!$C$28)+Y426/$Q283*AngCal!$C$28</f>
        <v>4.9466742941427898E-3</v>
      </c>
      <c r="Z569" s="18">
        <f ca="1">Y569*(1-AngCal!$B$28)+AA569*AngCal!$B$28</f>
        <v>4.4869614891332723E-3</v>
      </c>
      <c r="AA569" s="18">
        <f ca="1">Z426/$R283*(1-AngCal!$C$28)+AA426/$S283*AngCal!$C$28</f>
        <v>4.4763243276516387E-3</v>
      </c>
      <c r="AB569" s="113">
        <f t="shared" ca="1" si="101"/>
        <v>0</v>
      </c>
      <c r="AC569" s="18">
        <f ca="1">AB426/$P283*(1-AngCal!$C$28)+AC426/$Q283*AngCal!$C$28</f>
        <v>2.5194273069101709E-4</v>
      </c>
      <c r="AD569" s="18">
        <f ca="1">AC569*(1-AngCal!$B$28)+AE569*AngCal!$B$28</f>
        <v>6.7151331284932232E-6</v>
      </c>
      <c r="AE569" s="18">
        <f ca="1">AD426/$R283*(1-AngCal!$C$28)+AE426/$S283*AngCal!$C$28</f>
        <v>1.0408827560861329E-6</v>
      </c>
      <c r="AF569" s="120">
        <f t="shared" ca="1" si="102"/>
        <v>0.35385200282192775</v>
      </c>
      <c r="AG569" s="18">
        <f ca="1">AF426/$P283*(1-AngCal!$C$28)+AG426/$Q283*AngCal!$C$28</f>
        <v>0.34864344562276434</v>
      </c>
      <c r="AH569" s="18">
        <f ca="1">AG569*(1-AngCal!$B$28)+AI569*AngCal!$B$28</f>
        <v>0.35385200282192775</v>
      </c>
      <c r="AI569" s="18">
        <f ca="1">AH426/$R283*(1-AngCal!$C$28)+AI426/$S283*AngCal!$C$28</f>
        <v>0.35397252211878022</v>
      </c>
    </row>
    <row r="570" spans="2:35" x14ac:dyDescent="0.15">
      <c r="B570">
        <v>125.563</v>
      </c>
      <c r="C570">
        <v>3</v>
      </c>
      <c r="D570" s="18">
        <v>4.086E-2</v>
      </c>
      <c r="E570" s="18">
        <v>0.37059999999999998</v>
      </c>
      <c r="F570" s="18">
        <v>2.2730000000000001</v>
      </c>
      <c r="G570" s="18">
        <v>0.35720000000000002</v>
      </c>
      <c r="H570" s="18">
        <v>-0.1454</v>
      </c>
      <c r="I570" s="18">
        <v>3.2490000000000001</v>
      </c>
      <c r="J570" s="18">
        <v>1.2310000000000001</v>
      </c>
      <c r="K570" s="18">
        <v>0.31090000000000001</v>
      </c>
      <c r="L570" s="18">
        <v>4.05</v>
      </c>
      <c r="M570" s="18">
        <v>0.13789999999999999</v>
      </c>
      <c r="O570" s="18">
        <f t="shared" si="104"/>
        <v>8971.7000000000007</v>
      </c>
      <c r="P570" s="113">
        <f t="shared" ca="1" si="98"/>
        <v>0.33303129597753417</v>
      </c>
      <c r="Q570" s="18">
        <f ca="1">P427/$P284*(1-AngCal!$C$28)+Q427/$Q284*AngCal!$C$28</f>
        <v>0.32914968012361401</v>
      </c>
      <c r="R570" s="18">
        <f ca="1">Q570*(1-AngCal!$B$28)+S570*AngCal!$B$28</f>
        <v>0.33303129597753417</v>
      </c>
      <c r="S570" s="18">
        <f ca="1">R427/$R284*(1-AngCal!$C$28)+S427/$S284*AngCal!$C$28</f>
        <v>0.33312111156282542</v>
      </c>
      <c r="T570" s="113">
        <f t="shared" ca="1" si="99"/>
        <v>0.10995525232642619</v>
      </c>
      <c r="U570" s="18">
        <f ca="1">T427/$P284*(1-AngCal!$C$28)+U427/$Q284*AngCal!$C$28</f>
        <v>0.15616730657753133</v>
      </c>
      <c r="V570">
        <f ca="1">U570*(1-AngCal!$B$28)+W570*AngCal!$B$28</f>
        <v>0.15570146072613458</v>
      </c>
      <c r="W570" s="18">
        <f ca="1">V427/$R284*(1-AngCal!$C$28)+W427/$S284*AngCal!$C$28</f>
        <v>0.15569068165386846</v>
      </c>
      <c r="X570" s="113">
        <f t="shared" ca="1" si="100"/>
        <v>3.4644073260742465E-4</v>
      </c>
      <c r="Y570" s="18">
        <f ca="1">X427/$P284*(1-AngCal!$C$28)+Y427/$Q284*AngCal!$C$28</f>
        <v>6.6792794845213109E-3</v>
      </c>
      <c r="Z570" s="18">
        <f ca="1">Y570*(1-AngCal!$B$28)+AA570*AngCal!$B$28</f>
        <v>6.2319648845530363E-3</v>
      </c>
      <c r="AA570" s="18">
        <f ca="1">Z427/$R284*(1-AngCal!$C$28)+AA427/$S284*AngCal!$C$28</f>
        <v>6.2216146015478535E-3</v>
      </c>
      <c r="AB570" s="113">
        <f t="shared" ca="1" si="101"/>
        <v>0</v>
      </c>
      <c r="AC570" s="18">
        <f ca="1">AB427/$P284*(1-AngCal!$C$28)+AC427/$Q284*AngCal!$C$28</f>
        <v>2.384094869706422E-4</v>
      </c>
      <c r="AD570" s="18">
        <f ca="1">AC570*(1-AngCal!$B$28)+AE570*AngCal!$B$28</f>
        <v>6.3625554937366511E-6</v>
      </c>
      <c r="AE570" s="18">
        <f ca="1">AD427/$R284*(1-AngCal!$C$28)+AE427/$S284*AngCal!$C$28</f>
        <v>9.9328873731847655E-7</v>
      </c>
      <c r="AF570" s="120">
        <f t="shared" ca="1" si="102"/>
        <v>0.33303129597753417</v>
      </c>
      <c r="AG570" s="18">
        <f ca="1">AF427/$P284*(1-AngCal!$C$28)+AG427/$Q284*AngCal!$C$28</f>
        <v>0.32914968012361401</v>
      </c>
      <c r="AH570" s="18">
        <f ca="1">AG570*(1-AngCal!$B$28)+AI570*AngCal!$B$28</f>
        <v>0.33303129597753417</v>
      </c>
      <c r="AI570" s="18">
        <f ca="1">AH427/$R284*(1-AngCal!$C$28)+AI427/$S284*AngCal!$C$28</f>
        <v>0.33312111156282542</v>
      </c>
    </row>
    <row r="571" spans="2:35" x14ac:dyDescent="0.15">
      <c r="B571">
        <v>125.563</v>
      </c>
      <c r="C571">
        <v>5</v>
      </c>
      <c r="D571" s="18">
        <v>2.3689999999999999E-2</v>
      </c>
      <c r="E571" s="18">
        <v>0.30570000000000003</v>
      </c>
      <c r="F571" s="18">
        <v>2.2770000000000001</v>
      </c>
      <c r="G571" s="18">
        <v>0.33529999999999999</v>
      </c>
      <c r="H571" s="18">
        <v>3.9419999999999997E-2</v>
      </c>
      <c r="I571" s="18">
        <v>3.71</v>
      </c>
      <c r="J571" s="18">
        <v>7.1389999999999995E-2</v>
      </c>
      <c r="K571" s="18">
        <v>0.2442</v>
      </c>
      <c r="L571" s="18">
        <v>4.0970000000000004</v>
      </c>
      <c r="M571" s="18">
        <v>0.1011</v>
      </c>
      <c r="O571" s="18">
        <f t="shared" si="104"/>
        <v>11294</v>
      </c>
      <c r="P571" s="113">
        <f t="shared" ca="1" si="98"/>
        <v>0.31561524525362461</v>
      </c>
      <c r="Q571" s="18">
        <f ca="1">P428/$P285*(1-AngCal!$C$28)+Q428/$Q285*AngCal!$C$28</f>
        <v>0.31243651852045723</v>
      </c>
      <c r="R571" s="18">
        <f ca="1">Q571*(1-AngCal!$B$28)+S571*AngCal!$B$28</f>
        <v>0.31561524525362461</v>
      </c>
      <c r="S571" s="18">
        <f ca="1">R428/$R285*(1-AngCal!$C$28)+S428/$S285*AngCal!$C$28</f>
        <v>0.31568879689107793</v>
      </c>
      <c r="T571" s="113">
        <f t="shared" ca="1" si="99"/>
        <v>0.11235617496399364</v>
      </c>
      <c r="U571" s="18">
        <f ca="1">T428/$P285*(1-AngCal!$C$28)+U428/$Q285*AngCal!$C$28</f>
        <v>0.15937823441020665</v>
      </c>
      <c r="V571">
        <f ca="1">U571*(1-AngCal!$B$28)+W571*AngCal!$B$28</f>
        <v>0.15910127250274628</v>
      </c>
      <c r="W571" s="18">
        <f ca="1">V428/$R285*(1-AngCal!$C$28)+W428/$S285*AngCal!$C$28</f>
        <v>0.15909486396136607</v>
      </c>
      <c r="X571" s="113">
        <f t="shared" ca="1" si="100"/>
        <v>4.5456721323405537E-4</v>
      </c>
      <c r="Y571" s="18">
        <f ca="1">X428/$P285*(1-AngCal!$C$28)+Y428/$Q285*AngCal!$C$28</f>
        <v>8.6307275598055486E-3</v>
      </c>
      <c r="Z571" s="18">
        <f ca="1">Y571*(1-AngCal!$B$28)+AA571*AngCal!$B$28</f>
        <v>8.1770030019935776E-3</v>
      </c>
      <c r="AA571" s="18">
        <f ca="1">Z428/$R285*(1-AngCal!$C$28)+AA428/$S285*AngCal!$C$28</f>
        <v>8.1665044008299038E-3</v>
      </c>
      <c r="AB571" s="113">
        <f t="shared" ca="1" si="101"/>
        <v>0</v>
      </c>
      <c r="AC571" s="18">
        <f ca="1">AB428/$P285*(1-AngCal!$C$28)+AC428/$Q285*AngCal!$C$28</f>
        <v>2.2730219766088272E-4</v>
      </c>
      <c r="AD571" s="18">
        <f ca="1">AC571*(1-AngCal!$B$28)+AE571*AngCal!$B$28</f>
        <v>6.0902445136131228E-6</v>
      </c>
      <c r="AE571" s="18">
        <f ca="1">AD428/$R285*(1-AngCal!$C$28)+AE428/$S285*AngCal!$C$28</f>
        <v>9.7168518341064632E-7</v>
      </c>
      <c r="AF571" s="120">
        <f t="shared" ca="1" si="102"/>
        <v>0.31561524525362461</v>
      </c>
      <c r="AG571" s="18">
        <f ca="1">AF428/$P285*(1-AngCal!$C$28)+AG428/$Q285*AngCal!$C$28</f>
        <v>0.31243651852045723</v>
      </c>
      <c r="AH571" s="18">
        <f ca="1">AG571*(1-AngCal!$B$28)+AI571*AngCal!$B$28</f>
        <v>0.31561524525362461</v>
      </c>
      <c r="AI571" s="18">
        <f ca="1">AH428/$R285*(1-AngCal!$C$28)+AI428/$S285*AngCal!$C$28</f>
        <v>0.31568879689107793</v>
      </c>
    </row>
    <row r="572" spans="2:35" x14ac:dyDescent="0.15">
      <c r="B572">
        <v>125.563</v>
      </c>
      <c r="C572">
        <v>7</v>
      </c>
      <c r="D572" s="18">
        <v>2.7029999999999998E-2</v>
      </c>
      <c r="E572" s="18">
        <v>0.2266</v>
      </c>
      <c r="F572" s="18">
        <v>2.266</v>
      </c>
      <c r="G572" s="18">
        <v>0.28899999999999998</v>
      </c>
      <c r="H572" s="18">
        <v>8.8980000000000004E-2</v>
      </c>
      <c r="I572" s="18">
        <v>2.6829999999999998</v>
      </c>
      <c r="J572" s="18">
        <v>0.60119999999999996</v>
      </c>
      <c r="K572" s="18">
        <v>0.2843</v>
      </c>
      <c r="L572" s="18">
        <v>4.0960000000000001</v>
      </c>
      <c r="M572" s="18">
        <v>0.14399999999999999</v>
      </c>
      <c r="O572" s="18">
        <f t="shared" si="104"/>
        <v>14219</v>
      </c>
      <c r="P572" s="113">
        <f ca="1">IF(R$1=2,P753,R572*P722)</f>
        <v>0.30160988782182507</v>
      </c>
      <c r="Q572" s="18">
        <f ca="1">P429/$P286*(1-AngCal!$C$28)+Q429/$Q286*AngCal!$C$28</f>
        <v>0.29849968748175393</v>
      </c>
      <c r="R572" s="18">
        <f ca="1">Q572*(1-AngCal!$B$28)+S572*AngCal!$B$28</f>
        <v>0.30160988782182507</v>
      </c>
      <c r="S572" s="18">
        <f ca="1">R429/$R286*(1-AngCal!$C$28)+S429/$S286*AngCal!$C$28</f>
        <v>0.30168185384691082</v>
      </c>
      <c r="T572" s="113">
        <f ca="1">IF(V$1=2,T753,V572*T722)</f>
        <v>0.12356948052193323</v>
      </c>
      <c r="U572" s="18">
        <f ca="1">T429/$P286*(1-AngCal!$C$28)+U429/$Q286*AngCal!$C$28</f>
        <v>0.16174799469927717</v>
      </c>
      <c r="V572">
        <f ca="1">U572*(1-AngCal!$B$28)+W572*AngCal!$B$28</f>
        <v>0.16152950794383933</v>
      </c>
      <c r="W572" s="18">
        <f ca="1">V429/$R286*(1-AngCal!$C$28)+W429/$S286*AngCal!$C$28</f>
        <v>0.16152445244206984</v>
      </c>
      <c r="X572" s="113">
        <f ca="1">IF(Z$1=2,X753,Z572*X722)</f>
        <v>8.599162138805854E-4</v>
      </c>
      <c r="Y572" s="18">
        <f ca="1">X429/$P286*(1-AngCal!$C$28)+Y429/$Q286*AngCal!$C$28</f>
        <v>1.067317341110155E-2</v>
      </c>
      <c r="Z572" s="18">
        <f ca="1">Y572*(1-AngCal!$B$28)+AA572*AngCal!$B$28</f>
        <v>1.0150135320690593E-2</v>
      </c>
      <c r="AA572" s="18">
        <f ca="1">Z429/$R286*(1-AngCal!$C$28)+AA429/$S286*AngCal!$C$28</f>
        <v>1.0138032893766392E-2</v>
      </c>
      <c r="AB572" s="113">
        <f>IF(AD$1=2,AB753,AD572*AB722)</f>
        <v>0</v>
      </c>
      <c r="AC572" s="18">
        <f ca="1">AB429/$P286*(1-AngCal!$C$28)+AC429/$Q286*AngCal!$C$28</f>
        <v>2.1839925913052943E-4</v>
      </c>
      <c r="AD572" s="18">
        <f ca="1">AC572*(1-AngCal!$B$28)+AE572*AngCal!$B$28</f>
        <v>5.8860590909829266E-6</v>
      </c>
      <c r="AE572" s="18">
        <f ca="1">AD429/$R286*(1-AngCal!$C$28)+AE429/$S286*AngCal!$C$28</f>
        <v>9.6877769014723138E-7</v>
      </c>
      <c r="AF572" s="120">
        <f t="shared" ca="1" si="102"/>
        <v>0.30160988782182507</v>
      </c>
      <c r="AG572" s="18">
        <f ca="1">AF429/$P286*(1-AngCal!$C$28)+AG429/$Q286*AngCal!$C$28</f>
        <v>0.29849968748175393</v>
      </c>
      <c r="AH572" s="18">
        <f ca="1">AG572*(1-AngCal!$B$28)+AI572*AngCal!$B$28</f>
        <v>0.30160988782182507</v>
      </c>
      <c r="AI572" s="18">
        <f ca="1">AH429/$R286*(1-AngCal!$C$28)+AI429/$S286*AngCal!$C$28</f>
        <v>0.30168185384691082</v>
      </c>
    </row>
    <row r="573" spans="2:35" x14ac:dyDescent="0.15">
      <c r="B573">
        <v>125.563</v>
      </c>
      <c r="C573">
        <v>10</v>
      </c>
      <c r="D573" s="18">
        <v>3.0349999999999999E-2</v>
      </c>
      <c r="E573" s="18">
        <v>0.29859999999999998</v>
      </c>
      <c r="F573" s="18">
        <v>2.3340000000000001</v>
      </c>
      <c r="G573" s="18">
        <v>0.3473</v>
      </c>
      <c r="H573" s="18">
        <v>9.4740000000000005E-2</v>
      </c>
      <c r="I573" s="18">
        <v>3.8370000000000002</v>
      </c>
      <c r="J573" s="18">
        <v>0.10150000000000001</v>
      </c>
      <c r="K573" s="18">
        <v>0.19620000000000001</v>
      </c>
      <c r="L573" s="18">
        <v>4.1509999999999998</v>
      </c>
      <c r="M573" s="18">
        <v>8.7569999999999995E-2</v>
      </c>
      <c r="O573" s="18">
        <f t="shared" si="104"/>
        <v>17901</v>
      </c>
      <c r="P573" s="113">
        <f t="shared" ref="P573:P590" ca="1" si="105">IF(R$1=2,P754,R573*P723)</f>
        <v>0.29071377294492218</v>
      </c>
      <c r="Q573" s="18">
        <f ca="1">P430/$P287*(1-AngCal!$C$28)+Q430/$Q287*AngCal!$C$28</f>
        <v>0.28730661853152822</v>
      </c>
      <c r="R573" s="18">
        <f ca="1">Q573*(1-AngCal!$B$28)+S573*AngCal!$B$28</f>
        <v>0.29071377294492218</v>
      </c>
      <c r="S573" s="18">
        <f ca="1">R430/$R287*(1-AngCal!$C$28)+S430/$S287*AngCal!$C$28</f>
        <v>0.29079261010432517</v>
      </c>
      <c r="T573" s="113">
        <f t="shared" ref="T573:T590" ca="1" si="106">IF(V$1=2,T754,V573*T723)</f>
        <v>0.13679824398039742</v>
      </c>
      <c r="U573" s="18">
        <f ca="1">T430/$P287*(1-AngCal!$C$28)+U430/$Q287*AngCal!$C$28</f>
        <v>0.1634181834031751</v>
      </c>
      <c r="V573">
        <f ca="1">U573*(1-AngCal!$B$28)+W573*AngCal!$B$28</f>
        <v>0.16320086522929733</v>
      </c>
      <c r="W573" s="18">
        <f ca="1">V430/$R287*(1-AngCal!$C$28)+W430/$S287*AngCal!$C$28</f>
        <v>0.16319583676699817</v>
      </c>
      <c r="X573" s="113">
        <f t="shared" ref="X573:X590" ca="1" si="107">IF(Z$1=2,X754,Z573*X723)</f>
        <v>1.4755260016717619E-3</v>
      </c>
      <c r="Y573" s="18">
        <f ca="1">X430/$P287*(1-AngCal!$C$28)+Y430/$Q287*AngCal!$C$28</f>
        <v>1.2644235725229181E-2</v>
      </c>
      <c r="Z573" s="18">
        <f ca="1">Y573*(1-AngCal!$B$28)+AA573*AngCal!$B$28</f>
        <v>1.1991079505835049E-2</v>
      </c>
      <c r="AA573" s="18">
        <f ca="1">Z430/$R287*(1-AngCal!$C$28)+AA430/$S287*AngCal!$C$28</f>
        <v>1.1975966313201043E-2</v>
      </c>
      <c r="AB573" s="113">
        <f t="shared" ref="AB573:AB590" si="108">IF(AD$1=2,AB754,AD573*AB723)</f>
        <v>0</v>
      </c>
      <c r="AC573" s="18">
        <f ca="1">AB430/$P287*(1-AngCal!$C$28)+AC430/$Q287*AngCal!$C$28</f>
        <v>2.1135073910451266E-4</v>
      </c>
      <c r="AD573" s="18">
        <f ca="1">AC573*(1-AngCal!$B$28)+AE573*AngCal!$B$28</f>
        <v>5.8167145401667735E-6</v>
      </c>
      <c r="AE573" s="18">
        <f ca="1">AD430/$R287*(1-AngCal!$C$28)+AE430/$S287*AngCal!$C$28</f>
        <v>1.0609222597762382E-6</v>
      </c>
      <c r="AF573" s="120">
        <f t="shared" ca="1" si="102"/>
        <v>0.29071377294492218</v>
      </c>
      <c r="AG573" s="18">
        <f ca="1">AF430/$P287*(1-AngCal!$C$28)+AG430/$Q287*AngCal!$C$28</f>
        <v>0.28730661853152822</v>
      </c>
      <c r="AH573" s="18">
        <f ca="1">AG573*(1-AngCal!$B$28)+AI573*AngCal!$B$28</f>
        <v>0.29071377294492218</v>
      </c>
      <c r="AI573" s="18">
        <f ca="1">AH430/$R287*(1-AngCal!$C$28)+AI430/$S287*AngCal!$C$28</f>
        <v>0.29079261010432517</v>
      </c>
    </row>
    <row r="574" spans="2:35" x14ac:dyDescent="0.15">
      <c r="B574">
        <v>125.563</v>
      </c>
      <c r="C574">
        <v>15</v>
      </c>
      <c r="D574" s="18">
        <v>3.6979999999999999E-2</v>
      </c>
      <c r="E574" s="18">
        <v>0.27779999999999999</v>
      </c>
      <c r="F574" s="18">
        <v>2.3580000000000001</v>
      </c>
      <c r="G574" s="18">
        <v>0.36919999999999997</v>
      </c>
      <c r="H574" s="18">
        <v>1.494E-2</v>
      </c>
      <c r="I574" s="18">
        <v>2.5550000000000002</v>
      </c>
      <c r="J574" s="18">
        <v>8.9069999999999996E-2</v>
      </c>
      <c r="K574" s="18">
        <v>0.27889999999999998</v>
      </c>
      <c r="L574" s="18">
        <v>4.0730000000000004</v>
      </c>
      <c r="M574" s="18">
        <v>0.10639999999999999</v>
      </c>
      <c r="O574" s="18">
        <f t="shared" si="104"/>
        <v>22536</v>
      </c>
      <c r="P574" s="113">
        <f t="shared" ca="1" si="105"/>
        <v>0.28241408105314081</v>
      </c>
      <c r="Q574" s="18">
        <f ca="1">P431/$P288*(1-AngCal!$C$28)+Q431/$Q288*AngCal!$C$28</f>
        <v>0.27875307280643918</v>
      </c>
      <c r="R574" s="18">
        <f ca="1">Q574*(1-AngCal!$B$28)+S574*AngCal!$B$28</f>
        <v>0.28241408105314081</v>
      </c>
      <c r="S574" s="18">
        <f ca="1">R431/$R288*(1-AngCal!$C$28)+S431/$S288*AngCal!$C$28</f>
        <v>0.28249879206288731</v>
      </c>
      <c r="T574" s="113">
        <f t="shared" ca="1" si="106"/>
        <v>0.15119027389187722</v>
      </c>
      <c r="U574" s="18">
        <f ca="1">T431/$P288*(1-AngCal!$C$28)+U431/$Q288*AngCal!$C$28</f>
        <v>0.16453929903383782</v>
      </c>
      <c r="V574">
        <f ca="1">U574*(1-AngCal!$B$28)+W574*AngCal!$B$28</f>
        <v>0.16433173497601947</v>
      </c>
      <c r="W574" s="18">
        <f ca="1">V431/$R288*(1-AngCal!$C$28)+W431/$S288*AngCal!$C$28</f>
        <v>0.16432693221138742</v>
      </c>
      <c r="X574" s="113">
        <f t="shared" ca="1" si="107"/>
        <v>2.3737129786551825E-3</v>
      </c>
      <c r="Y574" s="18">
        <f ca="1">X431/$P288*(1-AngCal!$C$28)+Y431/$Q288*AngCal!$C$28</f>
        <v>1.4381381033416218E-2</v>
      </c>
      <c r="Z574" s="18">
        <f ca="1">Y574*(1-AngCal!$B$28)+AA574*AngCal!$B$28</f>
        <v>1.3601772429497984E-2</v>
      </c>
      <c r="AA574" s="18">
        <f ca="1">Z431/$R288*(1-AngCal!$C$28)+AA431/$S288*AngCal!$C$28</f>
        <v>1.3583733291753762E-2</v>
      </c>
      <c r="AB574" s="113">
        <f t="shared" si="108"/>
        <v>0</v>
      </c>
      <c r="AC574" s="18">
        <f ca="1">AB431/$P288*(1-AngCal!$C$28)+AC431/$Q288*AngCal!$C$28</f>
        <v>2.0565980190733547E-4</v>
      </c>
      <c r="AD574" s="18">
        <f ca="1">AC574*(1-AngCal!$B$28)+AE574*AngCal!$B$28</f>
        <v>5.8035387899712736E-6</v>
      </c>
      <c r="AE574" s="18">
        <f ca="1">AD431/$R288*(1-AngCal!$C$28)+AE431/$S288*AngCal!$C$28</f>
        <v>1.1791225876616741E-6</v>
      </c>
      <c r="AF574" s="120">
        <f t="shared" ca="1" si="102"/>
        <v>0.28241408105314081</v>
      </c>
      <c r="AG574" s="18">
        <f ca="1">AF431/$P288*(1-AngCal!$C$28)+AG431/$Q288*AngCal!$C$28</f>
        <v>0.27875307280643918</v>
      </c>
      <c r="AH574" s="18">
        <f ca="1">AG574*(1-AngCal!$B$28)+AI574*AngCal!$B$28</f>
        <v>0.28241408105314081</v>
      </c>
      <c r="AI574" s="18">
        <f ca="1">AH431/$R288*(1-AngCal!$C$28)+AI431/$S288*AngCal!$C$28</f>
        <v>0.28249879206288731</v>
      </c>
    </row>
    <row r="575" spans="2:35" x14ac:dyDescent="0.15">
      <c r="B575">
        <v>125.563</v>
      </c>
      <c r="C575">
        <v>20</v>
      </c>
      <c r="D575" s="18">
        <v>5.6149999999999999E-2</v>
      </c>
      <c r="E575" s="18">
        <v>0.23449999999999999</v>
      </c>
      <c r="F575" s="18">
        <v>2.3330000000000002</v>
      </c>
      <c r="G575" s="18">
        <v>0.27139999999999997</v>
      </c>
      <c r="H575" s="18">
        <v>4.3110000000000002E-2</v>
      </c>
      <c r="I575" s="18">
        <v>3.2450000000000001</v>
      </c>
      <c r="J575" s="18">
        <v>0.20760000000000001</v>
      </c>
      <c r="K575" s="18">
        <v>0.13569999999999999</v>
      </c>
      <c r="L575" s="18">
        <v>3.9710000000000001</v>
      </c>
      <c r="M575" s="18">
        <v>7.4910000000000004E-2</v>
      </c>
      <c r="O575" s="18">
        <f t="shared" si="104"/>
        <v>28371</v>
      </c>
      <c r="P575" s="113">
        <f t="shared" ca="1" si="105"/>
        <v>0.27614841066582363</v>
      </c>
      <c r="Q575" s="18">
        <f ca="1">P432/$P289*(1-AngCal!$C$28)+Q432/$Q289*AngCal!$C$28</f>
        <v>0.272592002050905</v>
      </c>
      <c r="R575" s="18">
        <f ca="1">Q575*(1-AngCal!$B$28)+S575*AngCal!$B$28</f>
        <v>0.27614841066582363</v>
      </c>
      <c r="S575" s="18">
        <f ca="1">R432/$R289*(1-AngCal!$C$28)+S432/$S289*AngCal!$C$28</f>
        <v>0.27623070137497796</v>
      </c>
      <c r="T575" s="113">
        <f t="shared" ca="1" si="106"/>
        <v>0.16666907945413903</v>
      </c>
      <c r="U575" s="18">
        <f ca="1">T432/$P289*(1-AngCal!$C$28)+U432/$Q289*AngCal!$C$28</f>
        <v>0.16525760131825074</v>
      </c>
      <c r="V575">
        <f ca="1">U575*(1-AngCal!$B$28)+W575*AngCal!$B$28</f>
        <v>0.1650974467477678</v>
      </c>
      <c r="W575" s="18">
        <f ca="1">V432/$R289*(1-AngCal!$C$28)+W432/$S289*AngCal!$C$28</f>
        <v>0.16509374097753543</v>
      </c>
      <c r="X575" s="113">
        <f t="shared" ca="1" si="107"/>
        <v>3.6950942845312548E-3</v>
      </c>
      <c r="Y575" s="18">
        <f ca="1">X432/$P289*(1-AngCal!$C$28)+Y432/$Q289*AngCal!$C$28</f>
        <v>1.5771621511238957E-2</v>
      </c>
      <c r="Z575" s="18">
        <f ca="1">Y575*(1-AngCal!$B$28)+AA575*AngCal!$B$28</f>
        <v>1.4951308784511555E-2</v>
      </c>
      <c r="AA575" s="18">
        <f ca="1">Z432/$R289*(1-AngCal!$C$28)+AA432/$S289*AngCal!$C$28</f>
        <v>1.4932327805855853E-2</v>
      </c>
      <c r="AB575" s="113">
        <f t="shared" si="108"/>
        <v>0</v>
      </c>
      <c r="AC575" s="18">
        <f ca="1">AB432/$P289*(1-AngCal!$C$28)+AC432/$Q289*AngCal!$C$28</f>
        <v>2.0065575157179061E-4</v>
      </c>
      <c r="AD575" s="18">
        <f ca="1">AC575*(1-AngCal!$B$28)+AE575*AngCal!$B$28</f>
        <v>5.7903488684300929E-6</v>
      </c>
      <c r="AE575" s="18">
        <f ca="1">AD432/$R289*(1-AngCal!$C$28)+AE432/$S289*AngCal!$C$28</f>
        <v>1.281414740096983E-6</v>
      </c>
      <c r="AF575" s="120">
        <f t="shared" ca="1" si="102"/>
        <v>0.27614841066582363</v>
      </c>
      <c r="AG575" s="18">
        <f ca="1">AF432/$P289*(1-AngCal!$C$28)+AG432/$Q289*AngCal!$C$28</f>
        <v>0.272592002050905</v>
      </c>
      <c r="AH575" s="18">
        <f ca="1">AG575*(1-AngCal!$B$28)+AI575*AngCal!$B$28</f>
        <v>0.27614841066582363</v>
      </c>
      <c r="AI575" s="18">
        <f ca="1">AH432/$R289*(1-AngCal!$C$28)+AI432/$S289*AngCal!$C$28</f>
        <v>0.27623070137497796</v>
      </c>
    </row>
    <row r="576" spans="2:35" x14ac:dyDescent="0.15">
      <c r="B576">
        <v>171.16300000000001</v>
      </c>
      <c r="C576">
        <v>1</v>
      </c>
      <c r="D576" s="18">
        <v>5.0849999999999999E-2</v>
      </c>
      <c r="E576" s="18">
        <v>0.4098</v>
      </c>
      <c r="F576" s="18">
        <v>2.0579999999999998</v>
      </c>
      <c r="G576" s="18">
        <v>0.2303</v>
      </c>
      <c r="H576" s="18">
        <v>-0.1201</v>
      </c>
      <c r="I576" s="18">
        <v>1.952</v>
      </c>
      <c r="J576" s="18">
        <v>0.1275</v>
      </c>
      <c r="K576" s="18">
        <v>0.34789999999999999</v>
      </c>
      <c r="L576" s="18">
        <v>4.7859999999999996</v>
      </c>
      <c r="M576" s="18">
        <v>0.1348</v>
      </c>
      <c r="O576" s="18">
        <f t="shared" si="104"/>
        <v>35717</v>
      </c>
      <c r="P576" s="113">
        <f t="shared" ca="1" si="105"/>
        <v>0.27140480474179229</v>
      </c>
      <c r="Q576" s="18">
        <f ca="1">P433/$P290*(1-AngCal!$C$28)+Q433/$Q290*AngCal!$C$28</f>
        <v>0.26831737994127963</v>
      </c>
      <c r="R576" s="18">
        <f ca="1">Q576*(1-AngCal!$B$28)+S576*AngCal!$B$28</f>
        <v>0.27140480474179229</v>
      </c>
      <c r="S576" s="18">
        <f ca="1">R433/$R290*(1-AngCal!$C$28)+S433/$S290*AngCal!$C$28</f>
        <v>0.27147624377026303</v>
      </c>
      <c r="T576" s="113">
        <f t="shared" ca="1" si="106"/>
        <v>0.183087719574305</v>
      </c>
      <c r="U576" s="18">
        <f ca="1">T433/$P290*(1-AngCal!$C$28)+U433/$Q290*AngCal!$C$28</f>
        <v>0.16571102847409863</v>
      </c>
      <c r="V576">
        <f ca="1">U576*(1-AngCal!$B$28)+W576*AngCal!$B$28</f>
        <v>0.16562386808114346</v>
      </c>
      <c r="W576" s="18">
        <f ca="1">V433/$R290*(1-AngCal!$C$28)+W433/$S290*AngCal!$C$28</f>
        <v>0.16562185130204884</v>
      </c>
      <c r="X576" s="113">
        <f t="shared" ca="1" si="107"/>
        <v>5.6449497463717368E-3</v>
      </c>
      <c r="Y576" s="18">
        <f ca="1">X433/$P290*(1-AngCal!$C$28)+Y433/$Q290*AngCal!$C$28</f>
        <v>1.681058294976687E-2</v>
      </c>
      <c r="Z576" s="18">
        <f ca="1">Y576*(1-AngCal!$B$28)+AA576*AngCal!$B$28</f>
        <v>1.6056161351200641E-2</v>
      </c>
      <c r="AA576" s="18">
        <f ca="1">Z433/$R290*(1-AngCal!$C$28)+AA433/$S290*AngCal!$C$28</f>
        <v>1.6038705008280162E-2</v>
      </c>
      <c r="AB576" s="113">
        <f t="shared" si="108"/>
        <v>0</v>
      </c>
      <c r="AC576" s="18">
        <f ca="1">AB433/$P290*(1-AngCal!$C$28)+AC433/$Q290*AngCal!$C$28</f>
        <v>1.9546467774389639E-4</v>
      </c>
      <c r="AD576" s="18">
        <f ca="1">AC576*(1-AngCal!$B$28)+AE576*AngCal!$B$28</f>
        <v>5.7615627830620632E-6</v>
      </c>
      <c r="AE576" s="18">
        <f ca="1">AD433/$R290*(1-AngCal!$C$28)+AE433/$S290*AngCal!$C$28</f>
        <v>1.3720773360219855E-6</v>
      </c>
      <c r="AF576" s="120">
        <f t="shared" ref="AF576:AF590" ca="1" si="109">AH576*AF726</f>
        <v>0.27140480474179229</v>
      </c>
      <c r="AG576" s="18">
        <f ca="1">AF433/$P290*(1-AngCal!$C$28)+AG433/$Q290*AngCal!$C$28</f>
        <v>0.26831737994127963</v>
      </c>
      <c r="AH576" s="18">
        <f ca="1">AG576*(1-AngCal!$B$28)+AI576*AngCal!$B$28</f>
        <v>0.27140480474179229</v>
      </c>
      <c r="AI576" s="18">
        <f ca="1">AH433/$R290*(1-AngCal!$C$28)+AI433/$S290*AngCal!$C$28</f>
        <v>0.27147624377026303</v>
      </c>
    </row>
    <row r="577" spans="2:35" x14ac:dyDescent="0.15">
      <c r="B577">
        <v>171.16300000000001</v>
      </c>
      <c r="C577">
        <v>3</v>
      </c>
      <c r="D577" s="18">
        <v>4.3360000000000003E-2</v>
      </c>
      <c r="E577" s="18">
        <v>0.36730000000000002</v>
      </c>
      <c r="F577" s="18">
        <v>2.2669999999999999</v>
      </c>
      <c r="G577" s="18">
        <v>0.34499999999999997</v>
      </c>
      <c r="H577" s="18">
        <v>-7.9549999999999996E-2</v>
      </c>
      <c r="I577" s="18">
        <v>3.1549999999999998</v>
      </c>
      <c r="J577" s="18">
        <v>0.23039999999999999</v>
      </c>
      <c r="K577" s="18">
        <v>0.48870000000000002</v>
      </c>
      <c r="L577" s="18">
        <v>4.8310000000000004</v>
      </c>
      <c r="M577" s="18">
        <v>0.15640000000000001</v>
      </c>
      <c r="O577" s="18">
        <f t="shared" si="104"/>
        <v>44965</v>
      </c>
      <c r="P577" s="113">
        <f t="shared" ca="1" si="105"/>
        <v>0.26774900138156216</v>
      </c>
      <c r="Q577" s="18">
        <f ca="1">P434/$P291*(1-AngCal!$C$28)+Q434/$Q291*AngCal!$C$28</f>
        <v>0.26449431938324031</v>
      </c>
      <c r="R577" s="18">
        <f ca="1">Q577*(1-AngCal!$B$28)+S577*AngCal!$B$28</f>
        <v>0.26774900138156216</v>
      </c>
      <c r="S577" s="18">
        <f ca="1">R434/$R291*(1-AngCal!$C$28)+S434/$S291*AngCal!$C$28</f>
        <v>0.26782431052590239</v>
      </c>
      <c r="T577" s="113">
        <f t="shared" ca="1" si="106"/>
        <v>0.20025982423430624</v>
      </c>
      <c r="U577" s="18">
        <f ca="1">T434/$P291*(1-AngCal!$C$28)+U434/$Q291*AngCal!$C$28</f>
        <v>0.16597657278610486</v>
      </c>
      <c r="V577">
        <f ca="1">U577*(1-AngCal!$B$28)+W577*AngCal!$B$28</f>
        <v>0.16599436198338521</v>
      </c>
      <c r="W577" s="18">
        <f ca="1">V434/$R291*(1-AngCal!$C$28)+W434/$S291*AngCal!$C$28</f>
        <v>0.16599477360247009</v>
      </c>
      <c r="X577" s="113">
        <f t="shared" ca="1" si="107"/>
        <v>8.5195180984155936E-3</v>
      </c>
      <c r="Y577" s="18">
        <f ca="1">X434/$P291*(1-AngCal!$C$28)+Y434/$Q291*AngCal!$C$28</f>
        <v>1.8015877998252265E-2</v>
      </c>
      <c r="Z577" s="18">
        <f ca="1">Y577*(1-AngCal!$B$28)+AA577*AngCal!$B$28</f>
        <v>1.696494910863057E-2</v>
      </c>
      <c r="AA577" s="18">
        <f ca="1">Z434/$R291*(1-AngCal!$C$28)+AA434/$S291*AngCal!$C$28</f>
        <v>1.694063196935839E-2</v>
      </c>
      <c r="AB577" s="113">
        <f t="shared" si="108"/>
        <v>0</v>
      </c>
      <c r="AC577" s="18">
        <f ca="1">AB434/$P291*(1-AngCal!$C$28)+AC434/$Q291*AngCal!$C$28</f>
        <v>1.8789984358780687E-4</v>
      </c>
      <c r="AD577" s="18">
        <f ca="1">AC577*(1-AngCal!$B$28)+AE577*AngCal!$B$28</f>
        <v>5.6697419058413756E-6</v>
      </c>
      <c r="AE577" s="18">
        <f ca="1">AD434/$R291*(1-AngCal!$C$28)+AE434/$S291*AngCal!$C$28</f>
        <v>1.4531723491908906E-6</v>
      </c>
      <c r="AF577" s="120">
        <f t="shared" ca="1" si="109"/>
        <v>0.26774900138156216</v>
      </c>
      <c r="AG577" s="18">
        <f ca="1">AF434/$P291*(1-AngCal!$C$28)+AG434/$Q291*AngCal!$C$28</f>
        <v>0.26449431938324031</v>
      </c>
      <c r="AH577" s="18">
        <f ca="1">AG577*(1-AngCal!$B$28)+AI577*AngCal!$B$28</f>
        <v>0.26774900138156216</v>
      </c>
      <c r="AI577" s="18">
        <f ca="1">AH434/$R291*(1-AngCal!$C$28)+AI434/$S291*AngCal!$C$28</f>
        <v>0.26782431052590239</v>
      </c>
    </row>
    <row r="578" spans="2:35" x14ac:dyDescent="0.15">
      <c r="B578">
        <v>171.16300000000001</v>
      </c>
      <c r="C578">
        <v>5</v>
      </c>
      <c r="D578" s="18">
        <v>5.1839999999999997E-2</v>
      </c>
      <c r="E578" s="18">
        <v>0.33589999999999998</v>
      </c>
      <c r="F578" s="18">
        <v>2.2120000000000002</v>
      </c>
      <c r="G578" s="18">
        <v>0.3165</v>
      </c>
      <c r="H578" s="18">
        <v>-0.16850000000000001</v>
      </c>
      <c r="I578" s="18">
        <v>4.6589999999999998</v>
      </c>
      <c r="J578" s="18">
        <v>0.96850000000000003</v>
      </c>
      <c r="K578" s="18">
        <v>0.34989999999999999</v>
      </c>
      <c r="L578" s="18">
        <v>4.657</v>
      </c>
      <c r="M578" s="18">
        <v>0.1326</v>
      </c>
      <c r="O578" s="18">
        <f t="shared" si="104"/>
        <v>56608</v>
      </c>
      <c r="P578" s="113">
        <f t="shared" ca="1" si="105"/>
        <v>0.26401209223048394</v>
      </c>
      <c r="Q578" s="18">
        <f ca="1">P435/$P292*(1-AngCal!$C$28)+Q435/$Q292*AngCal!$C$28</f>
        <v>0.25887346838750275</v>
      </c>
      <c r="R578" s="18">
        <f ca="1">Q578*(1-AngCal!$B$28)+S578*AngCal!$B$28</f>
        <v>0.26401209223048394</v>
      </c>
      <c r="S578" s="18">
        <f ca="1">R435/$R292*(1-AngCal!$C$28)+S435/$S292*AngCal!$C$28</f>
        <v>0.26413099335965751</v>
      </c>
      <c r="T578" s="113">
        <f t="shared" ca="1" si="106"/>
        <v>0.2173284530907062</v>
      </c>
      <c r="U578" s="18">
        <f ca="1">T435/$P292*(1-AngCal!$C$28)+U435/$Q292*AngCal!$C$28</f>
        <v>0.16602704986625358</v>
      </c>
      <c r="V578">
        <f ca="1">U578*(1-AngCal!$B$28)+W578*AngCal!$B$28</f>
        <v>0.16620582938226308</v>
      </c>
      <c r="W578" s="18">
        <f ca="1">V435/$R292*(1-AngCal!$C$28)+W435/$S292*AngCal!$C$28</f>
        <v>0.166209966109717</v>
      </c>
      <c r="X578" s="113">
        <f t="shared" ca="1" si="107"/>
        <v>1.2700831661134575E-2</v>
      </c>
      <c r="Y578" s="18">
        <f ca="1">X435/$P292*(1-AngCal!$C$28)+Y435/$Q292*AngCal!$C$28</f>
        <v>2.0469672540781688E-2</v>
      </c>
      <c r="Z578" s="18">
        <f ca="1">Y578*(1-AngCal!$B$28)+AA578*AngCal!$B$28</f>
        <v>1.8220408524554737E-2</v>
      </c>
      <c r="AA578" s="18">
        <f ca="1">Z435/$R292*(1-AngCal!$C$28)+AA435/$S292*AngCal!$C$28</f>
        <v>1.8168363455775466E-2</v>
      </c>
      <c r="AB578" s="113">
        <f t="shared" si="108"/>
        <v>0</v>
      </c>
      <c r="AC578" s="18">
        <f ca="1">AB435/$P292*(1-AngCal!$C$28)+AC435/$Q292*AngCal!$C$28</f>
        <v>1.7463412448782671E-4</v>
      </c>
      <c r="AD578" s="18">
        <f ca="1">AC578*(1-AngCal!$B$28)+AE578*AngCal!$B$28</f>
        <v>5.4285943856177558E-6</v>
      </c>
      <c r="AE578" s="18">
        <f ca="1">AD435/$R292*(1-AngCal!$C$28)+AE435/$S292*AngCal!$C$28</f>
        <v>1.5133966193834519E-6</v>
      </c>
      <c r="AF578" s="120">
        <f t="shared" ca="1" si="109"/>
        <v>0.26401209223048394</v>
      </c>
      <c r="AG578" s="18">
        <f ca="1">AF435/$P292*(1-AngCal!$C$28)+AG435/$Q292*AngCal!$C$28</f>
        <v>0.25887346838750275</v>
      </c>
      <c r="AH578" s="18">
        <f ca="1">AG578*(1-AngCal!$B$28)+AI578*AngCal!$B$28</f>
        <v>0.26401209223048394</v>
      </c>
      <c r="AI578" s="18">
        <f ca="1">AH435/$R292*(1-AngCal!$C$28)+AI435/$S292*AngCal!$C$28</f>
        <v>0.26413099335965751</v>
      </c>
    </row>
    <row r="579" spans="2:35" x14ac:dyDescent="0.15">
      <c r="B579">
        <v>171.16300000000001</v>
      </c>
      <c r="C579">
        <v>7</v>
      </c>
      <c r="D579" s="18">
        <v>-0.13519999999999999</v>
      </c>
      <c r="E579" s="18">
        <v>0.68530000000000002</v>
      </c>
      <c r="F579" s="18">
        <v>3.47</v>
      </c>
      <c r="G579" s="18">
        <v>2.496</v>
      </c>
      <c r="H579" s="18">
        <v>9.0800000000000006E-2</v>
      </c>
      <c r="I579" s="18">
        <v>2.2839999999999998</v>
      </c>
      <c r="J579" s="18">
        <v>9.5310000000000006E-2</v>
      </c>
      <c r="K579" s="18">
        <v>4.5629999999999997E-2</v>
      </c>
      <c r="L579" s="18">
        <v>1.8340000000000001</v>
      </c>
      <c r="M579" s="18">
        <v>0.1012</v>
      </c>
      <c r="O579" s="18">
        <f t="shared" si="104"/>
        <v>71264</v>
      </c>
      <c r="P579" s="113">
        <f t="shared" ca="1" si="105"/>
        <v>0.25867011789482836</v>
      </c>
      <c r="Q579" s="18">
        <f ca="1">P436/$P293*(1-AngCal!$C$28)+Q436/$Q293*AngCal!$C$28</f>
        <v>0.25447453704595635</v>
      </c>
      <c r="R579" s="18">
        <f ca="1">Q579*(1-AngCal!$B$28)+S579*AngCal!$B$28</f>
        <v>0.25867011789482836</v>
      </c>
      <c r="S579" s="18">
        <f ca="1">R436/$R293*(1-AngCal!$C$28)+S436/$S293*AngCal!$C$28</f>
        <v>0.25876719822522676</v>
      </c>
      <c r="T579" s="113">
        <f t="shared" ca="1" si="106"/>
        <v>0.23283711721618847</v>
      </c>
      <c r="U579" s="18">
        <f ca="1">T436/$P293*(1-AngCal!$C$28)+U436/$Q293*AngCal!$C$28</f>
        <v>0.16612341592660046</v>
      </c>
      <c r="V579">
        <f ca="1">U579*(1-AngCal!$B$28)+W579*AngCal!$B$28</f>
        <v>0.16619160187865825</v>
      </c>
      <c r="W579" s="18">
        <f ca="1">V436/$R293*(1-AngCal!$C$28)+W436/$S293*AngCal!$C$28</f>
        <v>0.16619317961365915</v>
      </c>
      <c r="X579" s="113">
        <f t="shared" ca="1" si="107"/>
        <v>1.8625052532890509E-2</v>
      </c>
      <c r="Y579" s="18">
        <f ca="1">X436/$P293*(1-AngCal!$C$28)+Y436/$Q293*AngCal!$C$28</f>
        <v>2.2275368583044446E-2</v>
      </c>
      <c r="Z579" s="18">
        <f ca="1">Y579*(1-AngCal!$B$28)+AA579*AngCal!$B$28</f>
        <v>2.0647194412496826E-2</v>
      </c>
      <c r="AA579" s="18">
        <f ca="1">Z436/$R293*(1-AngCal!$C$28)+AA436/$S293*AngCal!$C$28</f>
        <v>2.0609520561815243E-2</v>
      </c>
      <c r="AB579" s="113">
        <f t="shared" si="108"/>
        <v>0</v>
      </c>
      <c r="AC579" s="18">
        <f ca="1">AB436/$P293*(1-AngCal!$C$28)+AC436/$Q293*AngCal!$C$28</f>
        <v>1.6170858185503959E-4</v>
      </c>
      <c r="AD579" s="18">
        <f ca="1">AC579*(1-AngCal!$B$28)+AE579*AngCal!$B$28</f>
        <v>5.1513188659990689E-6</v>
      </c>
      <c r="AE579" s="18">
        <f ca="1">AD436/$R293*(1-AngCal!$C$28)+AE436/$S293*AngCal!$C$28</f>
        <v>1.5287856900904996E-6</v>
      </c>
      <c r="AF579" s="120">
        <f t="shared" ca="1" si="109"/>
        <v>0.25867011789482836</v>
      </c>
      <c r="AG579" s="18">
        <f ca="1">AF436/$P293*(1-AngCal!$C$28)+AG436/$Q293*AngCal!$C$28</f>
        <v>0.25447453704595635</v>
      </c>
      <c r="AH579" s="18">
        <f ca="1">AG579*(1-AngCal!$B$28)+AI579*AngCal!$B$28</f>
        <v>0.25867011789482836</v>
      </c>
      <c r="AI579" s="18">
        <f ca="1">AH436/$R293*(1-AngCal!$C$28)+AI436/$S293*AngCal!$C$28</f>
        <v>0.25876719822522676</v>
      </c>
    </row>
    <row r="580" spans="2:35" x14ac:dyDescent="0.15">
      <c r="B580">
        <v>171.16300000000001</v>
      </c>
      <c r="C580">
        <v>10</v>
      </c>
      <c r="D580" s="18">
        <v>5.5030000000000003E-2</v>
      </c>
      <c r="E580" s="18">
        <v>0.3548</v>
      </c>
      <c r="F580" s="18">
        <v>2.2999999999999998</v>
      </c>
      <c r="G580" s="18">
        <v>0.33489999999999998</v>
      </c>
      <c r="H580" s="18">
        <v>-0.1038</v>
      </c>
      <c r="I580" s="18">
        <v>3.2629999999999999</v>
      </c>
      <c r="J580" s="18">
        <v>0.55759999999999998</v>
      </c>
      <c r="K580" s="18">
        <v>0.47539999999999999</v>
      </c>
      <c r="L580" s="18">
        <v>4.8259999999999996</v>
      </c>
      <c r="M580" s="18">
        <v>0.18920000000000001</v>
      </c>
      <c r="O580" s="18">
        <f t="shared" si="104"/>
        <v>89716</v>
      </c>
      <c r="P580" s="113">
        <f t="shared" ca="1" si="105"/>
        <v>0.25446327133703933</v>
      </c>
      <c r="Q580" s="18">
        <f ca="1">P437/$P294*(1-AngCal!$C$28)+Q437/$Q294*AngCal!$C$28</f>
        <v>0.25103197289613477</v>
      </c>
      <c r="R580" s="18">
        <f ca="1">Q580*(1-AngCal!$B$28)+S580*AngCal!$B$28</f>
        <v>0.25446327133703933</v>
      </c>
      <c r="S580" s="18">
        <f ca="1">R437/$R294*(1-AngCal!$C$28)+S437/$S294*AngCal!$C$28</f>
        <v>0.25454266715810381</v>
      </c>
      <c r="T580" s="113">
        <f t="shared" ca="1" si="106"/>
        <v>0.24912951944081391</v>
      </c>
      <c r="U580" s="18">
        <f ca="1">T437/$P294*(1-AngCal!$C$28)+U437/$Q294*AngCal!$C$28</f>
        <v>0.16626669383796122</v>
      </c>
      <c r="V580">
        <f ca="1">U580*(1-AngCal!$B$28)+W580*AngCal!$B$28</f>
        <v>0.16616851409693806</v>
      </c>
      <c r="W580" s="18">
        <f ca="1">V437/$R294*(1-AngCal!$C$28)+W437/$S294*AngCal!$C$28</f>
        <v>0.16616624234433924</v>
      </c>
      <c r="X580" s="113">
        <f t="shared" ca="1" si="107"/>
        <v>2.7155572705029309E-2</v>
      </c>
      <c r="Y580" s="18">
        <f ca="1">X437/$P294*(1-AngCal!$C$28)+Y437/$Q294*AngCal!$C$28</f>
        <v>2.3550556241122872E-2</v>
      </c>
      <c r="Z580" s="18">
        <f ca="1">Y580*(1-AngCal!$B$28)+AA580*AngCal!$B$28</f>
        <v>2.2579371650402899E-2</v>
      </c>
      <c r="AA580" s="18">
        <f ca="1">Z437/$R294*(1-AngCal!$C$28)+AA437/$S294*AngCal!$C$28</f>
        <v>2.2556899691372416E-2</v>
      </c>
      <c r="AB580" s="113">
        <f t="shared" si="108"/>
        <v>0</v>
      </c>
      <c r="AC580" s="18">
        <f ca="1">AB437/$P294*(1-AngCal!$C$28)+AC437/$Q294*AngCal!$C$28</f>
        <v>1.4904990701534405E-4</v>
      </c>
      <c r="AD580" s="18">
        <f ca="1">AC580*(1-AngCal!$B$28)+AE580*AngCal!$B$28</f>
        <v>4.8776684926002545E-6</v>
      </c>
      <c r="AE580" s="18">
        <f ca="1">AD437/$R294*(1-AngCal!$C$28)+AE437/$S294*AngCal!$C$28</f>
        <v>1.5417088116354491E-6</v>
      </c>
      <c r="AF580" s="120">
        <f t="shared" ca="1" si="109"/>
        <v>0.25446327133703933</v>
      </c>
      <c r="AG580" s="18">
        <f ca="1">AF437/$P294*(1-AngCal!$C$28)+AG437/$Q294*AngCal!$C$28</f>
        <v>0.25103197289613477</v>
      </c>
      <c r="AH580" s="18">
        <f ca="1">AG580*(1-AngCal!$B$28)+AI580*AngCal!$B$28</f>
        <v>0.25446327133703933</v>
      </c>
      <c r="AI580" s="18">
        <f ca="1">AH437/$R294*(1-AngCal!$C$28)+AI437/$S294*AngCal!$C$28</f>
        <v>0.25454266715810381</v>
      </c>
    </row>
    <row r="581" spans="2:35" x14ac:dyDescent="0.15">
      <c r="B581">
        <v>171.16300000000001</v>
      </c>
      <c r="C581">
        <v>15</v>
      </c>
      <c r="D581" s="18">
        <v>-0.36130000000000001</v>
      </c>
      <c r="E581" s="18">
        <v>1.1160000000000001</v>
      </c>
      <c r="F581" s="18">
        <v>2.4129999999999998</v>
      </c>
      <c r="G581" s="18">
        <v>2.5</v>
      </c>
      <c r="H581" s="18">
        <v>6.7290000000000003E-2</v>
      </c>
      <c r="I581" s="18">
        <v>2.3730000000000002</v>
      </c>
      <c r="J581" s="18">
        <v>9.3240000000000003E-2</v>
      </c>
      <c r="K581" s="18">
        <v>-7.4590000000000004E-2</v>
      </c>
      <c r="L581" s="18">
        <v>3.3639999999999999</v>
      </c>
      <c r="M581" s="18">
        <v>0.1114</v>
      </c>
      <c r="O581" s="18">
        <f t="shared" si="104"/>
        <v>100000</v>
      </c>
      <c r="P581" s="113">
        <f t="shared" ca="1" si="105"/>
        <v>0.25283816048695545</v>
      </c>
      <c r="Q581" s="18">
        <f ca="1">P438/$P295*(1-AngCal!$C$28)+Q438/$Q295*AngCal!$C$28</f>
        <v>0.24967998051224413</v>
      </c>
      <c r="R581" s="18">
        <f ca="1">Q581*(1-AngCal!$B$28)+S581*AngCal!$B$28</f>
        <v>0.25283816048695545</v>
      </c>
      <c r="S581" s="18">
        <f ca="1">R438/$R295*(1-AngCal!$C$28)+S438/$S295*AngCal!$C$28</f>
        <v>0.2529112366989143</v>
      </c>
      <c r="T581" s="113">
        <f t="shared" ca="1" si="106"/>
        <v>0.26815058792195418</v>
      </c>
      <c r="U581" s="18">
        <f ca="1">T438/$P295*(1-AngCal!$C$28)+U438/$Q295*AngCal!$C$28</f>
        <v>0.16634434369882148</v>
      </c>
      <c r="V581">
        <f ca="1">U581*(1-AngCal!$B$28)+W581*AngCal!$B$28</f>
        <v>0.16616090464181341</v>
      </c>
      <c r="W581" s="18">
        <f ca="1">V438/$R295*(1-AngCal!$C$28)+W438/$S295*AngCal!$C$28</f>
        <v>0.16615666009858954</v>
      </c>
      <c r="X581" s="113">
        <f t="shared" ca="1" si="107"/>
        <v>3.9558496839483828E-2</v>
      </c>
      <c r="Y581" s="18">
        <f ca="1">X438/$P295*(1-AngCal!$C$28)+Y438/$Q295*AngCal!$C$28</f>
        <v>2.4007703261241079E-2</v>
      </c>
      <c r="Z581" s="18">
        <f ca="1">Y581*(1-AngCal!$B$28)+AA581*AngCal!$B$28</f>
        <v>2.3322324481107003E-2</v>
      </c>
      <c r="AA581" s="18">
        <f ca="1">Z438/$R295*(1-AngCal!$C$28)+AA438/$S295*AngCal!$C$28</f>
        <v>2.3306465699970334E-2</v>
      </c>
      <c r="AB581" s="113">
        <f t="shared" si="108"/>
        <v>0</v>
      </c>
      <c r="AC581" s="18">
        <f ca="1">AB438/$P295*(1-AngCal!$C$28)+AC438/$Q295*AngCal!$C$28</f>
        <v>1.4316562472960461E-4</v>
      </c>
      <c r="AD581" s="18">
        <f ca="1">AC581*(1-AngCal!$B$28)+AE581*AngCal!$B$28</f>
        <v>4.7502707286413121E-6</v>
      </c>
      <c r="AE581" s="18">
        <f ca="1">AD438/$R295*(1-AngCal!$C$28)+AE438/$S295*AngCal!$C$28</f>
        <v>1.547517931674499E-6</v>
      </c>
      <c r="AF581" s="120">
        <f t="shared" ca="1" si="109"/>
        <v>0.25283816048695545</v>
      </c>
      <c r="AG581" s="18">
        <f ca="1">AF438/$P295*(1-AngCal!$C$28)+AG438/$Q295*AngCal!$C$28</f>
        <v>0.24967998051224413</v>
      </c>
      <c r="AH581" s="18">
        <f ca="1">AG581*(1-AngCal!$B$28)+AI581*AngCal!$B$28</f>
        <v>0.25283816048695545</v>
      </c>
      <c r="AI581" s="18">
        <f ca="1">AH438/$R295*(1-AngCal!$C$28)+AI438/$S295*AngCal!$C$28</f>
        <v>0.2529112366989143</v>
      </c>
    </row>
    <row r="582" spans="2:35" x14ac:dyDescent="0.15">
      <c r="B582">
        <v>171.16300000000001</v>
      </c>
      <c r="C582">
        <v>20</v>
      </c>
      <c r="D582" s="18">
        <v>-0.1416</v>
      </c>
      <c r="E582" s="18">
        <v>0.61109999999999998</v>
      </c>
      <c r="F582" s="18">
        <v>2.57</v>
      </c>
      <c r="G582" s="18">
        <v>2.4980000000000002</v>
      </c>
      <c r="H582" s="18">
        <v>-2.6589999999999999E-3</v>
      </c>
      <c r="I582" s="18">
        <v>1.0980000000000001</v>
      </c>
      <c r="J582" s="18">
        <v>3.1579999999999997E-2</v>
      </c>
      <c r="K582" s="18">
        <v>0.1188</v>
      </c>
      <c r="L582" s="18">
        <v>2.286</v>
      </c>
      <c r="M582" s="18">
        <v>0.15329999999999999</v>
      </c>
      <c r="O582" s="18">
        <f t="shared" si="104"/>
        <v>100000</v>
      </c>
      <c r="P582" s="113">
        <f t="shared" ca="1" si="105"/>
        <v>0.25283816048695545</v>
      </c>
      <c r="Q582" s="18">
        <f ca="1">P439/$P296*(1-AngCal!$C$28)+Q439/$Q296*AngCal!$C$28</f>
        <v>0.24967998051224413</v>
      </c>
      <c r="R582" s="18">
        <f ca="1">Q582*(1-AngCal!$B$28)+S582*AngCal!$B$28</f>
        <v>0.25283816048695545</v>
      </c>
      <c r="S582" s="18">
        <f ca="1">R439/$R296*(1-AngCal!$C$28)+S439/$S296*AngCal!$C$28</f>
        <v>0.2529112366989143</v>
      </c>
      <c r="T582" s="113">
        <f t="shared" ca="1" si="106"/>
        <v>0.28970072164629856</v>
      </c>
      <c r="U582" s="18">
        <f ca="1">T439/$P296*(1-AngCal!$C$28)+U439/$Q296*AngCal!$C$28</f>
        <v>0.16634434369882148</v>
      </c>
      <c r="V582">
        <f ca="1">U582*(1-AngCal!$B$28)+W582*AngCal!$B$28</f>
        <v>0.16616090464181341</v>
      </c>
      <c r="W582" s="18">
        <f ca="1">V439/$R296*(1-AngCal!$C$28)+W439/$S296*AngCal!$C$28</f>
        <v>0.16615666009858954</v>
      </c>
      <c r="X582" s="113">
        <f t="shared" ca="1" si="107"/>
        <v>5.7283130406168621E-2</v>
      </c>
      <c r="Y582" s="18">
        <f ca="1">X439/$P296*(1-AngCal!$C$28)+Y439/$Q296*AngCal!$C$28</f>
        <v>2.4007703261241079E-2</v>
      </c>
      <c r="Z582" s="18">
        <f ca="1">Y582*(1-AngCal!$B$28)+AA582*AngCal!$B$28</f>
        <v>2.3322324481107003E-2</v>
      </c>
      <c r="AA582" s="18">
        <f ca="1">Z439/$R296*(1-AngCal!$C$28)+AA439/$S296*AngCal!$C$28</f>
        <v>2.3306465699970334E-2</v>
      </c>
      <c r="AB582" s="113">
        <f t="shared" si="108"/>
        <v>0</v>
      </c>
      <c r="AC582" s="18">
        <f ca="1">AB439/$P296*(1-AngCal!$C$28)+AC439/$Q296*AngCal!$C$28</f>
        <v>1.4316562472960461E-4</v>
      </c>
      <c r="AD582" s="18">
        <f ca="1">AC582*(1-AngCal!$B$28)+AE582*AngCal!$B$28</f>
        <v>4.7502707286413121E-6</v>
      </c>
      <c r="AE582" s="18">
        <f ca="1">AD439/$R296*(1-AngCal!$C$28)+AE439/$S296*AngCal!$C$28</f>
        <v>1.547517931674499E-6</v>
      </c>
      <c r="AF582" s="120">
        <f t="shared" ca="1" si="109"/>
        <v>0.25283816048695545</v>
      </c>
      <c r="AG582" s="18">
        <f ca="1">AF439/$P296*(1-AngCal!$C$28)+AG439/$Q296*AngCal!$C$28</f>
        <v>0.24967998051224413</v>
      </c>
      <c r="AH582" s="18">
        <f ca="1">AG582*(1-AngCal!$B$28)+AI582*AngCal!$B$28</f>
        <v>0.25283816048695545</v>
      </c>
      <c r="AI582" s="18">
        <f ca="1">AH439/$R296*(1-AngCal!$C$28)+AI439/$S296*AngCal!$C$28</f>
        <v>0.2529112366989143</v>
      </c>
    </row>
    <row r="583" spans="2:35" x14ac:dyDescent="0.15">
      <c r="B583">
        <v>233.56299999999999</v>
      </c>
      <c r="C583">
        <v>1</v>
      </c>
      <c r="D583" s="18">
        <v>8.9260000000000006E-2</v>
      </c>
      <c r="E583" s="18">
        <v>0.1149</v>
      </c>
      <c r="F583" s="18">
        <v>2.0990000000000002</v>
      </c>
      <c r="G583" s="18">
        <v>0.23630000000000001</v>
      </c>
      <c r="H583" s="18">
        <v>0.40460000000000002</v>
      </c>
      <c r="I583" s="18">
        <v>2.3010000000000002</v>
      </c>
      <c r="J583" s="18">
        <v>0.45860000000000001</v>
      </c>
      <c r="K583" s="18">
        <v>-0.56869999999999998</v>
      </c>
      <c r="L583" s="18">
        <v>4.05</v>
      </c>
      <c r="M583" s="18">
        <v>0.92090000000000005</v>
      </c>
      <c r="O583" s="18">
        <f t="shared" si="104"/>
        <v>100000</v>
      </c>
      <c r="P583" s="113">
        <f t="shared" ca="1" si="105"/>
        <v>0.25283816048695545</v>
      </c>
      <c r="Q583" s="18">
        <f ca="1">P440/$P297*(1-AngCal!$C$28)+Q440/$Q297*AngCal!$C$28</f>
        <v>0.24967998051224413</v>
      </c>
      <c r="R583" s="18">
        <f ca="1">Q583*(1-AngCal!$B$28)+S583*AngCal!$B$28</f>
        <v>0.25283816048695545</v>
      </c>
      <c r="S583" s="18">
        <f ca="1">R440/$R297*(1-AngCal!$C$28)+S440/$S297*AngCal!$C$28</f>
        <v>0.2529112366989143</v>
      </c>
      <c r="T583" s="113">
        <f t="shared" ca="1" si="106"/>
        <v>0.31238678128203601</v>
      </c>
      <c r="U583" s="18">
        <f ca="1">T440/$P297*(1-AngCal!$C$28)+U440/$Q297*AngCal!$C$28</f>
        <v>0.16634434369882148</v>
      </c>
      <c r="V583">
        <f ca="1">U583*(1-AngCal!$B$28)+W583*AngCal!$B$28</f>
        <v>0.16616090464181341</v>
      </c>
      <c r="W583" s="18">
        <f ca="1">V440/$R297*(1-AngCal!$C$28)+W440/$S297*AngCal!$C$28</f>
        <v>0.16615666009858954</v>
      </c>
      <c r="X583" s="113">
        <f t="shared" ca="1" si="107"/>
        <v>8.172507306959241E-2</v>
      </c>
      <c r="Y583" s="18">
        <f ca="1">X440/$P297*(1-AngCal!$C$28)+Y440/$Q297*AngCal!$C$28</f>
        <v>2.4007703261241079E-2</v>
      </c>
      <c r="Z583" s="18">
        <f ca="1">Y583*(1-AngCal!$B$28)+AA583*AngCal!$B$28</f>
        <v>2.3322324481107003E-2</v>
      </c>
      <c r="AA583" s="18">
        <f ca="1">Z440/$R297*(1-AngCal!$C$28)+AA440/$S297*AngCal!$C$28</f>
        <v>2.3306465699970334E-2</v>
      </c>
      <c r="AB583" s="113">
        <f t="shared" si="108"/>
        <v>0</v>
      </c>
      <c r="AC583" s="18">
        <f ca="1">AB440/$P297*(1-AngCal!$C$28)+AC440/$Q297*AngCal!$C$28</f>
        <v>1.4316562472960461E-4</v>
      </c>
      <c r="AD583" s="18">
        <f ca="1">AC583*(1-AngCal!$B$28)+AE583*AngCal!$B$28</f>
        <v>4.7502707286413121E-6</v>
      </c>
      <c r="AE583" s="18">
        <f ca="1">AD440/$R297*(1-AngCal!$C$28)+AE440/$S297*AngCal!$C$28</f>
        <v>1.547517931674499E-6</v>
      </c>
      <c r="AF583" s="120">
        <f t="shared" ca="1" si="109"/>
        <v>0.25283816048695545</v>
      </c>
      <c r="AG583" s="18">
        <f ca="1">AF440/$P297*(1-AngCal!$C$28)+AG440/$Q297*AngCal!$C$28</f>
        <v>0.24967998051224413</v>
      </c>
      <c r="AH583" s="18">
        <f ca="1">AG583*(1-AngCal!$B$28)+AI583*AngCal!$B$28</f>
        <v>0.25283816048695545</v>
      </c>
      <c r="AI583" s="18">
        <f ca="1">AH440/$R297*(1-AngCal!$C$28)+AI440/$S297*AngCal!$C$28</f>
        <v>0.2529112366989143</v>
      </c>
    </row>
    <row r="584" spans="2:35" x14ac:dyDescent="0.15">
      <c r="B584">
        <v>233.56299999999999</v>
      </c>
      <c r="C584">
        <v>3</v>
      </c>
      <c r="D584" s="18">
        <v>8.8020000000000001E-2</v>
      </c>
      <c r="E584" s="18">
        <v>0.14749999999999999</v>
      </c>
      <c r="F584" s="18">
        <v>2.105</v>
      </c>
      <c r="G584" s="18">
        <v>0.26069999999999999</v>
      </c>
      <c r="H584" s="18">
        <v>0.376</v>
      </c>
      <c r="I584" s="18">
        <v>2.335</v>
      </c>
      <c r="J584" s="18">
        <v>0.46439999999999998</v>
      </c>
      <c r="K584" s="18">
        <v>-0.56610000000000005</v>
      </c>
      <c r="L584" s="18">
        <v>4.0250000000000004</v>
      </c>
      <c r="M584" s="18">
        <v>0.91479999999999995</v>
      </c>
      <c r="O584" s="18">
        <f>O155</f>
        <v>100000</v>
      </c>
      <c r="P584" s="113">
        <f t="shared" ca="1" si="105"/>
        <v>0.25283816048695545</v>
      </c>
      <c r="Q584" s="18">
        <f ca="1">P441/$P298*(1-AngCal!$C$28)+Q441/$Q298*AngCal!$C$28</f>
        <v>0.24967998051224413</v>
      </c>
      <c r="R584" s="18">
        <f ca="1">Q584*(1-AngCal!$B$28)+S584*AngCal!$B$28</f>
        <v>0.25283816048695545</v>
      </c>
      <c r="S584" s="18">
        <f ca="1">R441/$R298*(1-AngCal!$C$28)+S441/$S298*AngCal!$C$28</f>
        <v>0.2529112366989143</v>
      </c>
      <c r="T584" s="113">
        <f t="shared" ca="1" si="106"/>
        <v>0.33605389861070051</v>
      </c>
      <c r="U584" s="18">
        <f ca="1">T441/$P298*(1-AngCal!$C$28)+U441/$Q298*AngCal!$C$28</f>
        <v>0.16634434369882148</v>
      </c>
      <c r="V584">
        <f ca="1">U584*(1-AngCal!$B$28)+W584*AngCal!$B$28</f>
        <v>0.16616090464181341</v>
      </c>
      <c r="W584" s="18">
        <f ca="1">V441/$R298*(1-AngCal!$C$28)+W441/$S298*AngCal!$C$28</f>
        <v>0.16615666009858954</v>
      </c>
      <c r="X584" s="113">
        <f t="shared" ca="1" si="107"/>
        <v>0.11457846903576242</v>
      </c>
      <c r="Y584" s="18">
        <f ca="1">X441/$P298*(1-AngCal!$C$28)+Y441/$Q298*AngCal!$C$28</f>
        <v>2.4007703261241079E-2</v>
      </c>
      <c r="Z584" s="18">
        <f ca="1">Y584*(1-AngCal!$B$28)+AA584*AngCal!$B$28</f>
        <v>2.3322324481107003E-2</v>
      </c>
      <c r="AA584" s="18">
        <f ca="1">Z441/$R298*(1-AngCal!$C$28)+AA441/$S298*AngCal!$C$28</f>
        <v>2.3306465699970334E-2</v>
      </c>
      <c r="AB584" s="113">
        <f t="shared" si="108"/>
        <v>0</v>
      </c>
      <c r="AC584" s="18">
        <f ca="1">AB441/$P298*(1-AngCal!$C$28)+AC441/$Q298*AngCal!$C$28</f>
        <v>1.4316562472960461E-4</v>
      </c>
      <c r="AD584" s="18">
        <f ca="1">AC584*(1-AngCal!$B$28)+AE584*AngCal!$B$28</f>
        <v>4.7502707286413121E-6</v>
      </c>
      <c r="AE584" s="18">
        <f ca="1">AD441/$R298*(1-AngCal!$C$28)+AE441/$S298*AngCal!$C$28</f>
        <v>1.547517931674499E-6</v>
      </c>
      <c r="AF584" s="120">
        <f t="shared" ca="1" si="109"/>
        <v>0.25283816048695545</v>
      </c>
      <c r="AG584" s="18">
        <f ca="1">AF441/$P298*(1-AngCal!$C$28)+AG441/$Q298*AngCal!$C$28</f>
        <v>0.24967998051224413</v>
      </c>
      <c r="AH584" s="18">
        <f ca="1">AG584*(1-AngCal!$B$28)+AI584*AngCal!$B$28</f>
        <v>0.25283816048695545</v>
      </c>
      <c r="AI584" s="18">
        <f ca="1">AH441/$R298*(1-AngCal!$C$28)+AI441/$S298*AngCal!$C$28</f>
        <v>0.2529112366989143</v>
      </c>
    </row>
    <row r="585" spans="2:35" x14ac:dyDescent="0.15">
      <c r="B585">
        <v>233.56299999999999</v>
      </c>
      <c r="C585">
        <v>5</v>
      </c>
      <c r="D585" s="18">
        <v>8.8239999999999999E-2</v>
      </c>
      <c r="E585" s="18">
        <v>0.13109999999999999</v>
      </c>
      <c r="F585" s="18">
        <v>2.15</v>
      </c>
      <c r="G585" s="18">
        <v>0.2303</v>
      </c>
      <c r="H585" s="18">
        <v>0.41689999999999999</v>
      </c>
      <c r="I585" s="18">
        <v>2.3759999999999999</v>
      </c>
      <c r="J585" s="18">
        <v>0.502</v>
      </c>
      <c r="K585" s="18">
        <v>-0.61499999999999999</v>
      </c>
      <c r="L585" s="18">
        <v>4.0670000000000002</v>
      </c>
      <c r="M585" s="18">
        <v>0.93130000000000002</v>
      </c>
      <c r="O585" s="18">
        <f t="shared" ref="O585:O590" si="110">O156</f>
        <v>100000</v>
      </c>
      <c r="P585" s="113">
        <f t="shared" ca="1" si="105"/>
        <v>0.25283816048695545</v>
      </c>
      <c r="Q585" s="18">
        <f ca="1">P442/$P299*(1-AngCal!$C$28)+Q442/$Q299*AngCal!$C$28</f>
        <v>0.24967998051224413</v>
      </c>
      <c r="R585" s="18">
        <f ca="1">Q585*(1-AngCal!$B$28)+S585*AngCal!$B$28</f>
        <v>0.25283816048695545</v>
      </c>
      <c r="S585" s="18">
        <f ca="1">R442/$R299*(1-AngCal!$C$28)+S442/$S299*AngCal!$C$28</f>
        <v>0.2529112366989143</v>
      </c>
      <c r="T585" s="113">
        <f t="shared" ca="1" si="106"/>
        <v>0.35979997298163835</v>
      </c>
      <c r="U585" s="18">
        <f ca="1">T442/$P299*(1-AngCal!$C$28)+U442/$Q299*AngCal!$C$28</f>
        <v>0.16634434369882148</v>
      </c>
      <c r="V585">
        <f ca="1">U585*(1-AngCal!$B$28)+W585*AngCal!$B$28</f>
        <v>0.16616090464181341</v>
      </c>
      <c r="W585" s="18">
        <f ca="1">V442/$R299*(1-AngCal!$C$28)+W442/$S299*AngCal!$C$28</f>
        <v>0.16615666009858954</v>
      </c>
      <c r="X585" s="113">
        <f t="shared" ca="1" si="107"/>
        <v>0.15739272876524821</v>
      </c>
      <c r="Y585" s="18">
        <f ca="1">X442/$P299*(1-AngCal!$C$28)+Y442/$Q299*AngCal!$C$28</f>
        <v>2.4007703261241079E-2</v>
      </c>
      <c r="Z585" s="18">
        <f ca="1">Y585*(1-AngCal!$B$28)+AA585*AngCal!$B$28</f>
        <v>2.3322324481107003E-2</v>
      </c>
      <c r="AA585" s="18">
        <f ca="1">Z442/$R299*(1-AngCal!$C$28)+AA442/$S299*AngCal!$C$28</f>
        <v>2.3306465699970334E-2</v>
      </c>
      <c r="AB585" s="113">
        <f t="shared" si="108"/>
        <v>0</v>
      </c>
      <c r="AC585" s="18">
        <f ca="1">AB442/$P299*(1-AngCal!$C$28)+AC442/$Q299*AngCal!$C$28</f>
        <v>1.4316562472960461E-4</v>
      </c>
      <c r="AD585" s="18">
        <f ca="1">AC585*(1-AngCal!$B$28)+AE585*AngCal!$B$28</f>
        <v>4.7502707286413121E-6</v>
      </c>
      <c r="AE585" s="18">
        <f ca="1">AD442/$R299*(1-AngCal!$C$28)+AE442/$S299*AngCal!$C$28</f>
        <v>1.547517931674499E-6</v>
      </c>
      <c r="AF585" s="120">
        <f t="shared" ca="1" si="109"/>
        <v>0.25283816048695545</v>
      </c>
      <c r="AG585" s="18">
        <f ca="1">AF442/$P299*(1-AngCal!$C$28)+AG442/$Q299*AngCal!$C$28</f>
        <v>0.24967998051224413</v>
      </c>
      <c r="AH585" s="18">
        <f ca="1">AG585*(1-AngCal!$B$28)+AI585*AngCal!$B$28</f>
        <v>0.25283816048695545</v>
      </c>
      <c r="AI585" s="18">
        <f ca="1">AH442/$R299*(1-AngCal!$C$28)+AI442/$S299*AngCal!$C$28</f>
        <v>0.2529112366989143</v>
      </c>
    </row>
    <row r="586" spans="2:35" x14ac:dyDescent="0.15">
      <c r="B586">
        <v>233.56299999999999</v>
      </c>
      <c r="C586">
        <v>7</v>
      </c>
      <c r="D586" s="18">
        <v>8.3720000000000003E-2</v>
      </c>
      <c r="E586" s="18">
        <v>-0.23050000000000001</v>
      </c>
      <c r="F586" s="18">
        <v>3.0739999999999998</v>
      </c>
      <c r="G586" s="18">
        <v>0.35289999999999999</v>
      </c>
      <c r="H586" s="18">
        <v>0.48909999999999998</v>
      </c>
      <c r="I586" s="18">
        <v>2.3889999999999998</v>
      </c>
      <c r="J586" s="18">
        <v>0.37119999999999997</v>
      </c>
      <c r="K586" s="18">
        <v>-0.17219999999999999</v>
      </c>
      <c r="L586" s="18">
        <v>4.4729999999999999</v>
      </c>
      <c r="M586" s="18">
        <v>0.24049999999999999</v>
      </c>
      <c r="O586" s="18">
        <f t="shared" si="110"/>
        <v>100000</v>
      </c>
      <c r="P586" s="113">
        <f t="shared" ca="1" si="105"/>
        <v>0.25283816048695545</v>
      </c>
      <c r="Q586" s="18">
        <f ca="1">P443/$P300*(1-AngCal!$C$28)+Q443/$Q300*AngCal!$C$28</f>
        <v>0.24967998051224413</v>
      </c>
      <c r="R586" s="18">
        <f ca="1">Q586*(1-AngCal!$B$28)+S586*AngCal!$B$28</f>
        <v>0.25283816048695545</v>
      </c>
      <c r="S586" s="18">
        <f ca="1">R443/$R300*(1-AngCal!$C$28)+S443/$S300*AngCal!$C$28</f>
        <v>0.2529112366989143</v>
      </c>
      <c r="T586" s="113">
        <f t="shared" ca="1" si="106"/>
        <v>0.38188234566027524</v>
      </c>
      <c r="U586" s="18">
        <f ca="1">T443/$P300*(1-AngCal!$C$28)+U443/$Q300*AngCal!$C$28</f>
        <v>0.16634434369882148</v>
      </c>
      <c r="V586">
        <f ca="1">U586*(1-AngCal!$B$28)+W586*AngCal!$B$28</f>
        <v>0.16616090464181341</v>
      </c>
      <c r="W586" s="18">
        <f ca="1">V443/$R300*(1-AngCal!$C$28)+W443/$S300*AngCal!$C$28</f>
        <v>0.16615666009858954</v>
      </c>
      <c r="X586" s="113">
        <f t="shared" ca="1" si="107"/>
        <v>0.21107574181663727</v>
      </c>
      <c r="Y586" s="18">
        <f ca="1">X443/$P300*(1-AngCal!$C$28)+Y443/$Q300*AngCal!$C$28</f>
        <v>2.4007703261241079E-2</v>
      </c>
      <c r="Z586" s="18">
        <f ca="1">Y586*(1-AngCal!$B$28)+AA586*AngCal!$B$28</f>
        <v>2.3322324481107003E-2</v>
      </c>
      <c r="AA586" s="18">
        <f ca="1">Z443/$R300*(1-AngCal!$C$28)+AA443/$S300*AngCal!$C$28</f>
        <v>2.3306465699970334E-2</v>
      </c>
      <c r="AB586" s="113">
        <f t="shared" si="108"/>
        <v>0</v>
      </c>
      <c r="AC586" s="18">
        <f ca="1">AB443/$P300*(1-AngCal!$C$28)+AC443/$Q300*AngCal!$C$28</f>
        <v>1.4316562472960461E-4</v>
      </c>
      <c r="AD586" s="18">
        <f ca="1">AC586*(1-AngCal!$B$28)+AE586*AngCal!$B$28</f>
        <v>4.7502707286413121E-6</v>
      </c>
      <c r="AE586" s="18">
        <f ca="1">AD443/$R300*(1-AngCal!$C$28)+AE443/$S300*AngCal!$C$28</f>
        <v>1.547517931674499E-6</v>
      </c>
      <c r="AF586" s="120">
        <f t="shared" ca="1" si="109"/>
        <v>0.25283816048695545</v>
      </c>
      <c r="AG586" s="18">
        <f ca="1">AF443/$P300*(1-AngCal!$C$28)+AG443/$Q300*AngCal!$C$28</f>
        <v>0.24967998051224413</v>
      </c>
      <c r="AH586" s="18">
        <f ca="1">AG586*(1-AngCal!$B$28)+AI586*AngCal!$B$28</f>
        <v>0.25283816048695545</v>
      </c>
      <c r="AI586" s="18">
        <f ca="1">AH443/$R300*(1-AngCal!$C$28)+AI443/$S300*AngCal!$C$28</f>
        <v>0.2529112366989143</v>
      </c>
    </row>
    <row r="587" spans="2:35" x14ac:dyDescent="0.15">
      <c r="B587">
        <v>233.56299999999999</v>
      </c>
      <c r="C587">
        <v>10</v>
      </c>
      <c r="D587" s="18">
        <v>8.5099999999999995E-2</v>
      </c>
      <c r="E587" s="18">
        <v>0.41620000000000001</v>
      </c>
      <c r="F587" s="18">
        <v>2.3530000000000002</v>
      </c>
      <c r="G587" s="18">
        <v>0.48449999999999999</v>
      </c>
      <c r="H587" s="18">
        <v>8.5139999999999993E-2</v>
      </c>
      <c r="I587" s="18">
        <v>2.2330000000000001</v>
      </c>
      <c r="J587" s="18">
        <v>0.17449999999999999</v>
      </c>
      <c r="K587" s="18">
        <v>-0.55159999999999998</v>
      </c>
      <c r="L587" s="18">
        <v>4.17</v>
      </c>
      <c r="M587" s="18">
        <v>0.88149999999999995</v>
      </c>
      <c r="O587" s="18">
        <f t="shared" si="110"/>
        <v>100000</v>
      </c>
      <c r="P587" s="113">
        <f t="shared" ca="1" si="105"/>
        <v>0.25283816048695545</v>
      </c>
      <c r="Q587" s="18">
        <f ca="1">P444/$P301*(1-AngCal!$C$28)+Q444/$Q301*AngCal!$C$28</f>
        <v>0.24967998051224413</v>
      </c>
      <c r="R587" s="18">
        <f ca="1">Q587*(1-AngCal!$B$28)+S587*AngCal!$B$28</f>
        <v>0.25283816048695545</v>
      </c>
      <c r="S587" s="18">
        <f ca="1">R444/$R301*(1-AngCal!$C$28)+S444/$S301*AngCal!$C$28</f>
        <v>0.2529112366989143</v>
      </c>
      <c r="T587" s="113">
        <f t="shared" ca="1" si="106"/>
        <v>0.40024538160836404</v>
      </c>
      <c r="U587" s="18">
        <f ca="1">T444/$P301*(1-AngCal!$C$28)+U444/$Q301*AngCal!$C$28</f>
        <v>0.16634434369882148</v>
      </c>
      <c r="V587">
        <f ca="1">U587*(1-AngCal!$B$28)+W587*AngCal!$B$28</f>
        <v>0.16616090464181341</v>
      </c>
      <c r="W587" s="18">
        <f ca="1">V444/$R301*(1-AngCal!$C$28)+W444/$S301*AngCal!$C$28</f>
        <v>0.16615666009858954</v>
      </c>
      <c r="X587" s="113">
        <f t="shared" ca="1" si="107"/>
        <v>0.27516713156354183</v>
      </c>
      <c r="Y587" s="18">
        <f ca="1">X444/$P301*(1-AngCal!$C$28)+Y444/$Q301*AngCal!$C$28</f>
        <v>2.4007703261241079E-2</v>
      </c>
      <c r="Z587" s="18">
        <f ca="1">Y587*(1-AngCal!$B$28)+AA587*AngCal!$B$28</f>
        <v>2.3322324481107003E-2</v>
      </c>
      <c r="AA587" s="18">
        <f ca="1">Z444/$R301*(1-AngCal!$C$28)+AA444/$S301*AngCal!$C$28</f>
        <v>2.3306465699970334E-2</v>
      </c>
      <c r="AB587" s="113">
        <f t="shared" si="108"/>
        <v>0</v>
      </c>
      <c r="AC587" s="18">
        <f ca="1">AB444/$P301*(1-AngCal!$C$28)+AC444/$Q301*AngCal!$C$28</f>
        <v>1.4316562472960461E-4</v>
      </c>
      <c r="AD587" s="18">
        <f ca="1">AC587*(1-AngCal!$B$28)+AE587*AngCal!$B$28</f>
        <v>4.7502707286413121E-6</v>
      </c>
      <c r="AE587" s="18">
        <f ca="1">AD444/$R301*(1-AngCal!$C$28)+AE444/$S301*AngCal!$C$28</f>
        <v>1.547517931674499E-6</v>
      </c>
      <c r="AF587" s="120">
        <f t="shared" ca="1" si="109"/>
        <v>0.25283816048695545</v>
      </c>
      <c r="AG587" s="18">
        <f ca="1">AF444/$P301*(1-AngCal!$C$28)+AG444/$Q301*AngCal!$C$28</f>
        <v>0.24967998051224413</v>
      </c>
      <c r="AH587" s="18">
        <f ca="1">AG587*(1-AngCal!$B$28)+AI587*AngCal!$B$28</f>
        <v>0.25283816048695545</v>
      </c>
      <c r="AI587" s="18">
        <f ca="1">AH444/$R301*(1-AngCal!$C$28)+AI444/$S301*AngCal!$C$28</f>
        <v>0.2529112366989143</v>
      </c>
    </row>
    <row r="588" spans="2:35" x14ac:dyDescent="0.15">
      <c r="B588">
        <v>233.56299999999999</v>
      </c>
      <c r="C588">
        <v>15</v>
      </c>
      <c r="D588" s="18">
        <v>0.1011</v>
      </c>
      <c r="E588" s="18">
        <v>0.43280000000000002</v>
      </c>
      <c r="F588" s="18">
        <v>2.415</v>
      </c>
      <c r="G588" s="18">
        <v>0.48270000000000002</v>
      </c>
      <c r="H588" s="18">
        <v>6.5420000000000006E-2</v>
      </c>
      <c r="I588" s="18">
        <v>2.2490000000000001</v>
      </c>
      <c r="J588" s="18">
        <v>0.1464</v>
      </c>
      <c r="K588" s="18">
        <v>-0.60829999999999995</v>
      </c>
      <c r="L588" s="18">
        <v>4.2839999999999998</v>
      </c>
      <c r="M588" s="18">
        <v>0.93589999999999995</v>
      </c>
      <c r="O588" s="18">
        <f t="shared" si="110"/>
        <v>100000</v>
      </c>
      <c r="P588" s="113">
        <f t="shared" ca="1" si="105"/>
        <v>0.25283816048695545</v>
      </c>
      <c r="Q588" s="18">
        <f ca="1">P445/$P302*(1-AngCal!$C$28)+Q445/$Q302*AngCal!$C$28</f>
        <v>0.24967998051224413</v>
      </c>
      <c r="R588" s="18">
        <f ca="1">Q588*(1-AngCal!$B$28)+S588*AngCal!$B$28</f>
        <v>0.25283816048695545</v>
      </c>
      <c r="S588" s="18">
        <f ca="1">R445/$R302*(1-AngCal!$C$28)+S445/$S302*AngCal!$C$28</f>
        <v>0.2529112366989143</v>
      </c>
      <c r="T588" s="113">
        <f t="shared" ca="1" si="106"/>
        <v>0.41338937743816856</v>
      </c>
      <c r="U588" s="18">
        <f ca="1">T445/$P302*(1-AngCal!$C$28)+U445/$Q302*AngCal!$C$28</f>
        <v>0.16634434369882148</v>
      </c>
      <c r="V588">
        <f ca="1">U588*(1-AngCal!$B$28)+W588*AngCal!$B$28</f>
        <v>0.16616090464181341</v>
      </c>
      <c r="W588" s="18">
        <f ca="1">V445/$R302*(1-AngCal!$C$28)+W445/$S302*AngCal!$C$28</f>
        <v>0.16615666009858954</v>
      </c>
      <c r="X588" s="113">
        <f t="shared" ca="1" si="107"/>
        <v>0.34726027383186847</v>
      </c>
      <c r="Y588" s="18">
        <f ca="1">X445/$P302*(1-AngCal!$C$28)+Y445/$Q302*AngCal!$C$28</f>
        <v>2.4007703261241079E-2</v>
      </c>
      <c r="Z588" s="18">
        <f ca="1">Y588*(1-AngCal!$B$28)+AA588*AngCal!$B$28</f>
        <v>2.3322324481107003E-2</v>
      </c>
      <c r="AA588" s="18">
        <f ca="1">Z445/$R302*(1-AngCal!$C$28)+AA445/$S302*AngCal!$C$28</f>
        <v>2.3306465699970334E-2</v>
      </c>
      <c r="AB588" s="113">
        <f t="shared" si="108"/>
        <v>0</v>
      </c>
      <c r="AC588" s="18">
        <f ca="1">AB445/$P302*(1-AngCal!$C$28)+AC445/$Q302*AngCal!$C$28</f>
        <v>1.4316562472960461E-4</v>
      </c>
      <c r="AD588" s="18">
        <f ca="1">AC588*(1-AngCal!$B$28)+AE588*AngCal!$B$28</f>
        <v>4.7502707286413121E-6</v>
      </c>
      <c r="AE588" s="18">
        <f ca="1">AD445/$R302*(1-AngCal!$C$28)+AE445/$S302*AngCal!$C$28</f>
        <v>1.547517931674499E-6</v>
      </c>
      <c r="AF588" s="120">
        <f t="shared" ca="1" si="109"/>
        <v>0.25283816048695545</v>
      </c>
      <c r="AG588" s="18">
        <f ca="1">AF445/$P302*(1-AngCal!$C$28)+AG445/$Q302*AngCal!$C$28</f>
        <v>0.24967998051224413</v>
      </c>
      <c r="AH588" s="18">
        <f ca="1">AG588*(1-AngCal!$B$28)+AI588*AngCal!$B$28</f>
        <v>0.25283816048695545</v>
      </c>
      <c r="AI588" s="18">
        <f ca="1">AH445/$R302*(1-AngCal!$C$28)+AI445/$S302*AngCal!$C$28</f>
        <v>0.2529112366989143</v>
      </c>
    </row>
    <row r="589" spans="2:35" x14ac:dyDescent="0.15">
      <c r="B589">
        <v>233.56299999999999</v>
      </c>
      <c r="C589">
        <v>20</v>
      </c>
      <c r="D589" s="18">
        <v>4.2930000000000003E-2</v>
      </c>
      <c r="E589" s="18">
        <v>0.18729999999999999</v>
      </c>
      <c r="F589" s="18">
        <v>2.3679999999999999</v>
      </c>
      <c r="G589" s="18">
        <v>2.077</v>
      </c>
      <c r="H589" s="18">
        <v>0.35949999999999999</v>
      </c>
      <c r="I589" s="18">
        <v>2.4089999999999998</v>
      </c>
      <c r="J589" s="18">
        <v>0.36580000000000001</v>
      </c>
      <c r="K589" s="18">
        <v>-0.51070000000000004</v>
      </c>
      <c r="L589" s="18">
        <v>4.3120000000000003</v>
      </c>
      <c r="M589" s="18">
        <v>0.75160000000000005</v>
      </c>
      <c r="O589" s="18">
        <f t="shared" si="110"/>
        <v>100000</v>
      </c>
      <c r="P589" s="113">
        <f t="shared" ca="1" si="105"/>
        <v>0.25283816048695545</v>
      </c>
      <c r="Q589" s="18">
        <f ca="1">P446/$P303*(1-AngCal!$C$28)+Q446/$Q303*AngCal!$C$28</f>
        <v>0.24967998051224413</v>
      </c>
      <c r="R589" s="18">
        <f ca="1">Q589*(1-AngCal!$B$28)+S589*AngCal!$B$28</f>
        <v>0.25283816048695545</v>
      </c>
      <c r="S589" s="18">
        <f ca="1">R446/$R303*(1-AngCal!$C$28)+S446/$S303*AngCal!$C$28</f>
        <v>0.2529112366989143</v>
      </c>
      <c r="T589" s="113">
        <f t="shared" ca="1" si="106"/>
        <v>0.42085213247738479</v>
      </c>
      <c r="U589" s="18">
        <f ca="1">T446/$P303*(1-AngCal!$C$28)+U446/$Q303*AngCal!$C$28</f>
        <v>0.16634434369882148</v>
      </c>
      <c r="V589">
        <f ca="1">U589*(1-AngCal!$B$28)+W589*AngCal!$B$28</f>
        <v>0.16616090464181341</v>
      </c>
      <c r="W589" s="18">
        <f ca="1">V446/$R303*(1-AngCal!$C$28)+W446/$S303*AngCal!$C$28</f>
        <v>0.16615666009858954</v>
      </c>
      <c r="X589" s="113">
        <f t="shared" ca="1" si="107"/>
        <v>0.42345662248367616</v>
      </c>
      <c r="Y589" s="18">
        <f ca="1">X446/$P303*(1-AngCal!$C$28)+Y446/$Q303*AngCal!$C$28</f>
        <v>2.4007703261241079E-2</v>
      </c>
      <c r="Z589" s="18">
        <f ca="1">Y589*(1-AngCal!$B$28)+AA589*AngCal!$B$28</f>
        <v>2.3322324481107003E-2</v>
      </c>
      <c r="AA589" s="18">
        <f ca="1">Z446/$R303*(1-AngCal!$C$28)+AA446/$S303*AngCal!$C$28</f>
        <v>2.3306465699970334E-2</v>
      </c>
      <c r="AB589" s="113">
        <f t="shared" si="108"/>
        <v>0</v>
      </c>
      <c r="AC589" s="18">
        <f ca="1">AB446/$P303*(1-AngCal!$C$28)+AC446/$Q303*AngCal!$C$28</f>
        <v>1.4316562472960461E-4</v>
      </c>
      <c r="AD589" s="18">
        <f ca="1">AC589*(1-AngCal!$B$28)+AE589*AngCal!$B$28</f>
        <v>4.7502707286413121E-6</v>
      </c>
      <c r="AE589" s="18">
        <f ca="1">AD446/$R303*(1-AngCal!$C$28)+AE446/$S303*AngCal!$C$28</f>
        <v>1.547517931674499E-6</v>
      </c>
      <c r="AF589" s="120">
        <f t="shared" ca="1" si="109"/>
        <v>0.25283816048695545</v>
      </c>
      <c r="AG589" s="18">
        <f ca="1">AF446/$P303*(1-AngCal!$C$28)+AG446/$Q303*AngCal!$C$28</f>
        <v>0.24967998051224413</v>
      </c>
      <c r="AH589" s="18">
        <f ca="1">AG589*(1-AngCal!$B$28)+AI589*AngCal!$B$28</f>
        <v>0.25283816048695545</v>
      </c>
      <c r="AI589" s="18">
        <f ca="1">AH446/$R303*(1-AngCal!$C$28)+AI446/$S303*AngCal!$C$28</f>
        <v>0.2529112366989143</v>
      </c>
    </row>
    <row r="590" spans="2:35" x14ac:dyDescent="0.15">
      <c r="B590">
        <v>364.96300000000002</v>
      </c>
      <c r="C590">
        <v>1</v>
      </c>
      <c r="D590" s="18">
        <v>0.193</v>
      </c>
      <c r="E590" s="18">
        <v>0.19220000000000001</v>
      </c>
      <c r="F590" s="18">
        <v>1.8340000000000001</v>
      </c>
      <c r="G590" s="18">
        <v>0.29060000000000002</v>
      </c>
      <c r="H590" s="18">
        <v>0.1981</v>
      </c>
      <c r="I590" s="18">
        <v>2.3370000000000002</v>
      </c>
      <c r="J590" s="18">
        <v>0.2278</v>
      </c>
      <c r="K590" s="18">
        <v>-0.5302</v>
      </c>
      <c r="L590" s="18">
        <v>3.9140000000000001</v>
      </c>
      <c r="M590" s="18">
        <v>0.60240000000000005</v>
      </c>
      <c r="O590" s="18">
        <f t="shared" si="110"/>
        <v>100000</v>
      </c>
      <c r="P590" s="113">
        <f t="shared" ca="1" si="105"/>
        <v>0.25283816048695545</v>
      </c>
      <c r="Q590" s="18">
        <f ca="1">P447/$P304*(1-AngCal!$C$28)+Q447/$Q304*AngCal!$C$28</f>
        <v>0.24967998051224413</v>
      </c>
      <c r="R590" s="18">
        <f ca="1">Q590*(1-AngCal!$B$28)+S590*AngCal!$B$28</f>
        <v>0.25283816048695545</v>
      </c>
      <c r="S590" s="18">
        <f ca="1">R447/$R304*(1-AngCal!$C$28)+S447/$S304*AngCal!$C$28</f>
        <v>0.2529112366989143</v>
      </c>
      <c r="T590" s="113">
        <f t="shared" ca="1" si="106"/>
        <v>0.42305390936128462</v>
      </c>
      <c r="U590" s="18">
        <f ca="1">T447/$P304*(1-AngCal!$C$28)+U447/$Q304*AngCal!$C$28</f>
        <v>0.16634434369882148</v>
      </c>
      <c r="V590">
        <f ca="1">U590*(1-AngCal!$B$28)+W590*AngCal!$B$28</f>
        <v>0.16616090464181341</v>
      </c>
      <c r="W590" s="18">
        <f ca="1">V447/$R304*(1-AngCal!$C$28)+W447/$S304*AngCal!$C$28</f>
        <v>0.16615666009858954</v>
      </c>
      <c r="X590" s="113">
        <f t="shared" ca="1" si="107"/>
        <v>0.50086052123208102</v>
      </c>
      <c r="Y590" s="18">
        <f ca="1">X447/$P304*(1-AngCal!$C$28)+Y447/$Q304*AngCal!$C$28</f>
        <v>2.4007703261241079E-2</v>
      </c>
      <c r="Z590" s="18">
        <f ca="1">Y590*(1-AngCal!$B$28)+AA590*AngCal!$B$28</f>
        <v>2.3322324481107003E-2</v>
      </c>
      <c r="AA590" s="18">
        <f ca="1">Z447/$R304*(1-AngCal!$C$28)+AA447/$S304*AngCal!$C$28</f>
        <v>2.3306465699970334E-2</v>
      </c>
      <c r="AB590" s="113">
        <f t="shared" si="108"/>
        <v>0</v>
      </c>
      <c r="AC590" s="18">
        <f ca="1">AB447/$P304*(1-AngCal!$C$28)+AC447/$Q304*AngCal!$C$28</f>
        <v>1.4316562472960461E-4</v>
      </c>
      <c r="AD590" s="18">
        <f ca="1">AC590*(1-AngCal!$B$28)+AE590*AngCal!$B$28</f>
        <v>4.7502707286413121E-6</v>
      </c>
      <c r="AE590" s="18">
        <f ca="1">AD447/$R304*(1-AngCal!$C$28)+AE447/$S304*AngCal!$C$28</f>
        <v>1.547517931674499E-6</v>
      </c>
      <c r="AF590" s="120">
        <f t="shared" ca="1" si="109"/>
        <v>0.25283816048695545</v>
      </c>
      <c r="AG590" s="18">
        <f ca="1">AF447/$P304*(1-AngCal!$C$28)+AG447/$Q304*AngCal!$C$28</f>
        <v>0.24967998051224413</v>
      </c>
      <c r="AH590" s="18">
        <f ca="1">AG590*(1-AngCal!$B$28)+AI590*AngCal!$B$28</f>
        <v>0.25283816048695545</v>
      </c>
      <c r="AI590" s="18">
        <f ca="1">AH447/$R304*(1-AngCal!$C$28)+AI447/$S304*AngCal!$C$28</f>
        <v>0.2529112366989143</v>
      </c>
    </row>
    <row r="591" spans="2:35" x14ac:dyDescent="0.15">
      <c r="B591">
        <v>364.96300000000002</v>
      </c>
      <c r="C591">
        <v>3</v>
      </c>
      <c r="D591" s="18">
        <v>0.18579999999999999</v>
      </c>
      <c r="E591" s="18">
        <v>0.36780000000000002</v>
      </c>
      <c r="F591" s="18">
        <v>2.141</v>
      </c>
      <c r="G591" s="18">
        <v>0.3402</v>
      </c>
      <c r="H591" s="18">
        <v>-8.8700000000000001E-2</v>
      </c>
      <c r="I591" s="18">
        <v>3.173</v>
      </c>
      <c r="J591" s="18">
        <v>0.15590000000000001</v>
      </c>
      <c r="K591" s="18">
        <v>-0.3846</v>
      </c>
      <c r="L591" s="18">
        <v>4.1500000000000004</v>
      </c>
      <c r="M591" s="18">
        <v>0.43559999999999999</v>
      </c>
      <c r="O591" s="118">
        <f>O751</f>
        <v>11535</v>
      </c>
      <c r="P591" s="118">
        <f ca="1">R591*P741</f>
        <v>0.31419147498057437</v>
      </c>
      <c r="Q591" s="118">
        <f ca="1">P448/$P305*(1-AngCal!$C$28)+Q448/$Q305*AngCal!$C$28</f>
        <v>0.3110431878866427</v>
      </c>
      <c r="R591" s="118">
        <f ca="1">Q591*(1-AngCal!$B$28)+S591*AngCal!$B$28</f>
        <v>0.31419147498057437</v>
      </c>
      <c r="S591" s="118">
        <f ca="1">R448/$R305*(1-AngCal!$C$28)+S448/$S305*AngCal!$C$28</f>
        <v>0.3142643222840294</v>
      </c>
      <c r="T591" s="118">
        <f ca="1">V591*T741</f>
        <v>0.15936140328071574</v>
      </c>
      <c r="U591" s="118">
        <f ca="1">T448/$P305*(1-AngCal!$C$28)+U448/$Q305*AngCal!$C$28</f>
        <v>0.15962853768972671</v>
      </c>
      <c r="V591" s="117">
        <f ca="1">U591*(1-AngCal!$B$28)+W591*AngCal!$B$28</f>
        <v>0.15936140328071574</v>
      </c>
      <c r="W591" s="118">
        <f ca="1">V448/$R305*(1-AngCal!$C$28)+W448/$S305*AngCal!$C$28</f>
        <v>0.15935522213497652</v>
      </c>
      <c r="X591" s="118">
        <f ca="1">Z591*X741</f>
        <v>8.3594768689726259E-3</v>
      </c>
      <c r="Y591" s="118">
        <f ca="1">X448/$P305*(1-AngCal!$C$28)+Y448/$Q305*AngCal!$C$28</f>
        <v>8.816504581348009E-3</v>
      </c>
      <c r="Z591" s="118">
        <f ca="1">Y591*(1-AngCal!$B$28)+AA591*AngCal!$B$28</f>
        <v>8.3594768689726259E-3</v>
      </c>
      <c r="AA591" s="118">
        <f ca="1">Z448/$R305*(1-AngCal!$C$28)+AA448/$S305*AngCal!$C$28</f>
        <v>8.3489018370719644E-3</v>
      </c>
      <c r="AB591" s="118">
        <f ca="1">AD591*AB741</f>
        <v>6.0688658909523278E-6</v>
      </c>
      <c r="AC591" s="118">
        <f ca="1">AB448/$P305*(1-AngCal!$C$28)+AC448/$Q305*AngCal!$C$28</f>
        <v>2.2639839106604312E-4</v>
      </c>
      <c r="AD591" s="118">
        <f ca="1">AC591*(1-AngCal!$B$28)+AE591*AngCal!$B$28</f>
        <v>6.0688658909523278E-6</v>
      </c>
      <c r="AE591" s="118">
        <f ca="1">AD448/$R305*(1-AngCal!$C$28)+AE448/$S305*AngCal!$C$28</f>
        <v>9.7072480608409265E-7</v>
      </c>
      <c r="AF591" s="118">
        <f ca="1">AH591*AF741</f>
        <v>0.31419147498057437</v>
      </c>
      <c r="AG591" s="118">
        <f ca="1">AF448/$P305*(1-AngCal!$C$28)+AG448/$Q305*AngCal!$C$28</f>
        <v>0.3110431878866427</v>
      </c>
      <c r="AH591" s="118">
        <f ca="1">AG591*(1-AngCal!$B$28)+AI591*AngCal!$B$28</f>
        <v>0.31419147498057437</v>
      </c>
      <c r="AI591" s="118">
        <f ca="1">AH448/$R305*(1-AngCal!$C$28)+AI448/$S305*AngCal!$C$28</f>
        <v>0.3142643222840294</v>
      </c>
    </row>
    <row r="592" spans="2:35" x14ac:dyDescent="0.15">
      <c r="B592">
        <v>364.96300000000002</v>
      </c>
      <c r="C592">
        <v>5</v>
      </c>
      <c r="D592" s="18">
        <v>0.19389999999999999</v>
      </c>
      <c r="E592" s="18">
        <v>0.18609999999999999</v>
      </c>
      <c r="F592" s="18">
        <v>1.867</v>
      </c>
      <c r="G592" s="18">
        <v>0.28710000000000002</v>
      </c>
      <c r="H592" s="18">
        <v>0.19700000000000001</v>
      </c>
      <c r="I592" s="18">
        <v>2.367</v>
      </c>
      <c r="J592" s="18">
        <v>0.23319999999999999</v>
      </c>
      <c r="K592" s="18">
        <v>-0.52280000000000004</v>
      </c>
      <c r="L592" s="18">
        <v>3.9279999999999999</v>
      </c>
      <c r="M592" s="18">
        <v>0.5927</v>
      </c>
      <c r="O592" s="18"/>
      <c r="P592" s="18"/>
      <c r="Q592" s="18"/>
      <c r="S592" s="18"/>
    </row>
    <row r="593" spans="2:22" x14ac:dyDescent="0.15">
      <c r="B593">
        <v>364.96300000000002</v>
      </c>
      <c r="C593">
        <v>7</v>
      </c>
      <c r="D593" s="18">
        <v>0.19320000000000001</v>
      </c>
      <c r="E593" s="18">
        <v>0.17369999999999999</v>
      </c>
      <c r="F593" s="18">
        <v>1.865</v>
      </c>
      <c r="G593" s="18">
        <v>0.28910000000000002</v>
      </c>
      <c r="H593" s="18">
        <v>0.20030000000000001</v>
      </c>
      <c r="I593" s="18">
        <v>2.375</v>
      </c>
      <c r="J593" s="18">
        <v>0.23449999999999999</v>
      </c>
      <c r="K593" s="18">
        <v>-0.5121</v>
      </c>
      <c r="L593" s="18">
        <v>3.95</v>
      </c>
      <c r="M593" s="18">
        <v>0.58389999999999997</v>
      </c>
      <c r="O593" s="18"/>
      <c r="P593" s="18"/>
      <c r="Q593" s="18"/>
      <c r="S593" s="18"/>
    </row>
    <row r="594" spans="2:22" x14ac:dyDescent="0.15">
      <c r="B594">
        <v>364.96300000000002</v>
      </c>
      <c r="C594">
        <v>10</v>
      </c>
      <c r="D594" s="18">
        <v>0.19120000000000001</v>
      </c>
      <c r="E594" s="18">
        <v>0.15559999999999999</v>
      </c>
      <c r="F594" s="18">
        <v>1.879</v>
      </c>
      <c r="G594" s="18">
        <v>0.31180000000000002</v>
      </c>
      <c r="H594" s="18">
        <v>0.20899999999999999</v>
      </c>
      <c r="I594" s="18">
        <v>2.355</v>
      </c>
      <c r="J594" s="18">
        <v>0.2467</v>
      </c>
      <c r="K594" s="18">
        <v>-0.49980000000000002</v>
      </c>
      <c r="L594" s="18">
        <v>3.976</v>
      </c>
      <c r="M594" s="18">
        <v>0.57210000000000005</v>
      </c>
      <c r="O594" s="18" t="s">
        <v>670</v>
      </c>
      <c r="P594" s="18"/>
      <c r="Q594" s="18"/>
      <c r="S594" s="18"/>
    </row>
    <row r="595" spans="2:22" x14ac:dyDescent="0.15">
      <c r="B595">
        <v>364.96300000000002</v>
      </c>
      <c r="C595">
        <v>15</v>
      </c>
      <c r="D595" s="18">
        <v>0.1555</v>
      </c>
      <c r="E595" s="18">
        <v>-0.4128</v>
      </c>
      <c r="F595" s="18">
        <v>3.2130000000000001</v>
      </c>
      <c r="G595" s="18">
        <v>0.24390000000000001</v>
      </c>
      <c r="H595" s="18">
        <v>0.91369999999999996</v>
      </c>
      <c r="I595" s="18">
        <v>3.02</v>
      </c>
      <c r="J595" s="18">
        <v>0.63480000000000003</v>
      </c>
      <c r="K595" s="18">
        <v>-0.53500000000000003</v>
      </c>
      <c r="L595" s="18">
        <v>4.1749999999999998</v>
      </c>
      <c r="M595" s="18">
        <v>0.36109999999999998</v>
      </c>
      <c r="O595" s="18" t="s">
        <v>627</v>
      </c>
      <c r="P595" s="18" t="s">
        <v>628</v>
      </c>
      <c r="Q595" s="18" t="s">
        <v>629</v>
      </c>
      <c r="R595" t="s">
        <v>630</v>
      </c>
      <c r="S595" s="18" t="s">
        <v>631</v>
      </c>
      <c r="T595" t="s">
        <v>632</v>
      </c>
      <c r="U595" t="s">
        <v>633</v>
      </c>
      <c r="V595" t="s">
        <v>671</v>
      </c>
    </row>
    <row r="596" spans="2:22" x14ac:dyDescent="0.15">
      <c r="B596">
        <v>364.96300000000002</v>
      </c>
      <c r="C596">
        <v>20</v>
      </c>
      <c r="D596" s="18">
        <v>0.1673</v>
      </c>
      <c r="E596" s="18">
        <v>-0.40939999999999999</v>
      </c>
      <c r="F596" s="18">
        <v>3.222</v>
      </c>
      <c r="G596" s="18">
        <v>0.2437</v>
      </c>
      <c r="H596" s="18">
        <v>0.87039999999999995</v>
      </c>
      <c r="I596" s="18">
        <v>3.0379999999999998</v>
      </c>
      <c r="J596" s="18">
        <v>0.61270000000000002</v>
      </c>
      <c r="K596" s="18">
        <v>-0.50409999999999999</v>
      </c>
      <c r="L596" s="18">
        <v>4.1829999999999998</v>
      </c>
      <c r="M596" s="18">
        <v>0.3453</v>
      </c>
      <c r="O596" s="115">
        <v>1</v>
      </c>
      <c r="P596" s="115">
        <v>0</v>
      </c>
      <c r="Q596" s="115">
        <v>0</v>
      </c>
      <c r="R596" s="115">
        <v>1</v>
      </c>
      <c r="S596" s="115">
        <v>0</v>
      </c>
      <c r="T596" s="115">
        <v>0</v>
      </c>
      <c r="U596" s="115">
        <v>1</v>
      </c>
      <c r="V596" s="18">
        <v>1</v>
      </c>
    </row>
    <row r="597" spans="2:22" x14ac:dyDescent="0.15">
      <c r="B597">
        <v>483.56299999999999</v>
      </c>
      <c r="C597">
        <v>1</v>
      </c>
      <c r="D597" s="18">
        <v>0.25590000000000002</v>
      </c>
      <c r="E597" s="18">
        <v>0.39419999999999999</v>
      </c>
      <c r="F597" s="18">
        <v>2.1150000000000002</v>
      </c>
      <c r="G597" s="18">
        <v>0.38159999999999999</v>
      </c>
      <c r="H597" s="18">
        <v>-0.1961</v>
      </c>
      <c r="I597" s="18">
        <v>3.1480000000000001</v>
      </c>
      <c r="J597" s="18">
        <v>0.2102</v>
      </c>
      <c r="K597" s="18">
        <v>-0.33229999999999998</v>
      </c>
      <c r="L597" s="18">
        <v>4.1449999999999996</v>
      </c>
      <c r="M597" s="18">
        <v>0.39389999999999997</v>
      </c>
      <c r="O597" s="115">
        <v>1</v>
      </c>
      <c r="P597" s="115">
        <v>0</v>
      </c>
      <c r="Q597" s="115">
        <v>0</v>
      </c>
      <c r="R597" s="115">
        <v>1</v>
      </c>
      <c r="S597" s="115">
        <v>0</v>
      </c>
      <c r="T597" s="115">
        <v>0</v>
      </c>
      <c r="U597" s="115">
        <v>1</v>
      </c>
      <c r="V597" s="18">
        <v>1</v>
      </c>
    </row>
    <row r="598" spans="2:22" x14ac:dyDescent="0.15">
      <c r="B598">
        <v>483.56299999999999</v>
      </c>
      <c r="C598">
        <v>3</v>
      </c>
      <c r="D598" s="18">
        <v>0.25609999999999999</v>
      </c>
      <c r="E598" s="18">
        <v>0.39700000000000002</v>
      </c>
      <c r="F598" s="18">
        <v>2.13</v>
      </c>
      <c r="G598" s="18">
        <v>0.3821</v>
      </c>
      <c r="H598" s="18">
        <v>-0.19719999999999999</v>
      </c>
      <c r="I598" s="18">
        <v>3.1440000000000001</v>
      </c>
      <c r="J598" s="18">
        <v>0.20810000000000001</v>
      </c>
      <c r="K598" s="18">
        <v>-0.33379999999999999</v>
      </c>
      <c r="L598" s="18">
        <v>4.1390000000000002</v>
      </c>
      <c r="M598" s="18">
        <v>0.39319999999999999</v>
      </c>
      <c r="O598" s="115">
        <v>1</v>
      </c>
      <c r="P598" s="115">
        <v>0</v>
      </c>
      <c r="Q598" s="115">
        <v>0</v>
      </c>
      <c r="R598" s="115">
        <v>1</v>
      </c>
      <c r="S598" s="115">
        <v>0</v>
      </c>
      <c r="T598" s="115">
        <v>0</v>
      </c>
      <c r="U598" s="115">
        <v>1</v>
      </c>
      <c r="V598" s="18">
        <v>1</v>
      </c>
    </row>
    <row r="599" spans="2:22" x14ac:dyDescent="0.15">
      <c r="B599">
        <v>483.56299999999999</v>
      </c>
      <c r="C599">
        <v>5</v>
      </c>
      <c r="D599" s="18">
        <v>0.2099</v>
      </c>
      <c r="E599" s="18">
        <v>-0.65849999999999997</v>
      </c>
      <c r="F599" s="18">
        <v>3.1629999999999998</v>
      </c>
      <c r="G599" s="18">
        <v>0.30740000000000001</v>
      </c>
      <c r="H599" s="18">
        <v>1.0660000000000001</v>
      </c>
      <c r="I599" s="18">
        <v>2.887</v>
      </c>
      <c r="J599" s="18">
        <v>0.66039999999999999</v>
      </c>
      <c r="K599" s="18">
        <v>-0.46870000000000001</v>
      </c>
      <c r="L599" s="18">
        <v>4.2030000000000003</v>
      </c>
      <c r="M599" s="18">
        <v>0.36720000000000003</v>
      </c>
    </row>
    <row r="600" spans="2:22" x14ac:dyDescent="0.15">
      <c r="B600">
        <v>483.56299999999999</v>
      </c>
      <c r="C600">
        <v>7</v>
      </c>
      <c r="D600" s="18">
        <v>0.25340000000000001</v>
      </c>
      <c r="E600" s="18">
        <v>0.38300000000000001</v>
      </c>
      <c r="F600" s="18">
        <v>2.1520000000000001</v>
      </c>
      <c r="G600" s="18">
        <v>0.37940000000000002</v>
      </c>
      <c r="H600" s="18">
        <v>-0.1913</v>
      </c>
      <c r="I600" s="18">
        <v>3.17</v>
      </c>
      <c r="J600" s="18">
        <v>0.21740000000000001</v>
      </c>
      <c r="K600" s="18">
        <v>-0.32029999999999997</v>
      </c>
      <c r="L600" s="18">
        <v>4.157</v>
      </c>
      <c r="M600" s="18">
        <v>0.3805</v>
      </c>
    </row>
    <row r="601" spans="2:22" x14ac:dyDescent="0.15">
      <c r="B601">
        <v>483.56299999999999</v>
      </c>
      <c r="C601">
        <v>10</v>
      </c>
      <c r="D601" s="18">
        <v>0.23899999999999999</v>
      </c>
      <c r="E601" s="18">
        <v>0.40050000000000002</v>
      </c>
      <c r="F601" s="18">
        <v>2.1549999999999998</v>
      </c>
      <c r="G601" s="18">
        <v>0.4244</v>
      </c>
      <c r="H601" s="18">
        <v>-0.17130000000000001</v>
      </c>
      <c r="I601" s="18">
        <v>3.1739999999999999</v>
      </c>
      <c r="J601" s="18">
        <v>0.23280000000000001</v>
      </c>
      <c r="K601" s="18">
        <v>-0.35709999999999997</v>
      </c>
      <c r="L601" s="18">
        <v>4.133</v>
      </c>
      <c r="M601" s="18">
        <v>0.42809999999999998</v>
      </c>
      <c r="O601" s="18"/>
      <c r="Q601" s="18"/>
      <c r="R601" s="18"/>
      <c r="S601" s="18"/>
    </row>
    <row r="602" spans="2:22" x14ac:dyDescent="0.15">
      <c r="B602">
        <v>483.56299999999999</v>
      </c>
      <c r="C602">
        <v>15</v>
      </c>
      <c r="D602" s="18">
        <v>0.2316</v>
      </c>
      <c r="E602" s="18">
        <v>0.40939999999999999</v>
      </c>
      <c r="F602" s="18">
        <v>2.214</v>
      </c>
      <c r="G602" s="18">
        <v>0.44540000000000002</v>
      </c>
      <c r="H602" s="18">
        <v>-0.1961</v>
      </c>
      <c r="I602" s="18">
        <v>3.1909999999999998</v>
      </c>
      <c r="J602" s="18">
        <v>0.222</v>
      </c>
      <c r="K602" s="18">
        <v>-0.31900000000000001</v>
      </c>
      <c r="L602" s="18">
        <v>4.1719999999999997</v>
      </c>
      <c r="M602" s="18">
        <v>0.3695</v>
      </c>
      <c r="O602" s="18"/>
      <c r="Q602" s="18"/>
      <c r="R602" s="18"/>
      <c r="S602" s="18"/>
    </row>
    <row r="603" spans="2:22" x14ac:dyDescent="0.15">
      <c r="B603">
        <v>483.56299999999999</v>
      </c>
      <c r="C603">
        <v>20</v>
      </c>
      <c r="D603" s="18">
        <v>0.21659999999999999</v>
      </c>
      <c r="E603" s="18">
        <v>0.43490000000000001</v>
      </c>
      <c r="F603" s="18">
        <v>2.25</v>
      </c>
      <c r="G603" s="18">
        <v>0.49780000000000002</v>
      </c>
      <c r="H603" s="18">
        <v>-0.20519999999999999</v>
      </c>
      <c r="I603" s="18">
        <v>3.1989999999999998</v>
      </c>
      <c r="J603" s="18">
        <v>0.22520000000000001</v>
      </c>
      <c r="K603" s="18">
        <v>-0.31819999999999998</v>
      </c>
      <c r="L603" s="18">
        <v>4.181</v>
      </c>
      <c r="M603" s="18">
        <v>0.35980000000000001</v>
      </c>
      <c r="O603" s="18"/>
      <c r="Q603" s="18"/>
      <c r="R603" s="18"/>
      <c r="S603" s="18"/>
    </row>
    <row r="604" spans="2:22" x14ac:dyDescent="0.15">
      <c r="B604">
        <v>631.56299999999999</v>
      </c>
      <c r="C604">
        <v>1</v>
      </c>
      <c r="D604" s="18">
        <v>0.3785</v>
      </c>
      <c r="E604" s="18">
        <v>0.31690000000000002</v>
      </c>
      <c r="F604" s="18">
        <v>1.9530000000000001</v>
      </c>
      <c r="G604" s="18">
        <v>0.29020000000000001</v>
      </c>
      <c r="H604" s="18">
        <v>-0.23830000000000001</v>
      </c>
      <c r="I604" s="18">
        <v>3.081</v>
      </c>
      <c r="J604" s="18">
        <v>0.28299999999999997</v>
      </c>
      <c r="K604" s="18">
        <v>-0.31780000000000003</v>
      </c>
      <c r="L604" s="18">
        <v>4.109</v>
      </c>
      <c r="M604" s="18">
        <v>0.43540000000000001</v>
      </c>
      <c r="O604" s="18"/>
      <c r="Q604" s="18"/>
      <c r="R604" s="18"/>
      <c r="S604" s="18"/>
    </row>
    <row r="605" spans="2:22" x14ac:dyDescent="0.15">
      <c r="B605">
        <v>631.56299999999999</v>
      </c>
      <c r="C605">
        <v>3</v>
      </c>
      <c r="D605" s="18">
        <v>0.36720000000000003</v>
      </c>
      <c r="E605" s="18">
        <v>0.33639999999999998</v>
      </c>
      <c r="F605" s="18">
        <v>1.962</v>
      </c>
      <c r="G605" s="18">
        <v>0.34710000000000002</v>
      </c>
      <c r="H605" s="18">
        <v>-0.2467</v>
      </c>
      <c r="I605" s="18">
        <v>3.11</v>
      </c>
      <c r="J605" s="18">
        <v>0.26029999999999998</v>
      </c>
      <c r="K605" s="18">
        <v>-0.31780000000000003</v>
      </c>
      <c r="L605" s="18">
        <v>4.1260000000000003</v>
      </c>
      <c r="M605" s="18">
        <v>0.43</v>
      </c>
      <c r="O605" s="18"/>
      <c r="Q605" s="18"/>
      <c r="R605" s="18"/>
      <c r="S605" s="18"/>
    </row>
    <row r="606" spans="2:22" x14ac:dyDescent="0.15">
      <c r="B606">
        <v>631.56299999999999</v>
      </c>
      <c r="C606">
        <v>5</v>
      </c>
      <c r="D606" s="18">
        <v>0.3599</v>
      </c>
      <c r="E606" s="18">
        <v>0.3422</v>
      </c>
      <c r="F606" s="18">
        <v>1.98</v>
      </c>
      <c r="G606" s="18">
        <v>0.38119999999999998</v>
      </c>
      <c r="H606" s="18">
        <v>-0.23400000000000001</v>
      </c>
      <c r="I606" s="18">
        <v>3.13</v>
      </c>
      <c r="J606" s="18">
        <v>0.24360000000000001</v>
      </c>
      <c r="K606" s="18">
        <v>-0.33839999999999998</v>
      </c>
      <c r="L606" s="18">
        <v>4.133</v>
      </c>
      <c r="M606" s="18">
        <v>0.44590000000000002</v>
      </c>
      <c r="O606" s="18"/>
      <c r="Q606" s="18"/>
      <c r="R606" s="18"/>
      <c r="S606" s="18"/>
    </row>
    <row r="607" spans="2:22" x14ac:dyDescent="0.15">
      <c r="B607">
        <v>631.56299999999999</v>
      </c>
      <c r="C607">
        <v>7</v>
      </c>
      <c r="D607" s="18">
        <v>0.30830000000000002</v>
      </c>
      <c r="E607" s="18">
        <v>-0.88300000000000001</v>
      </c>
      <c r="F607" s="18">
        <v>3.1120000000000001</v>
      </c>
      <c r="G607" s="18">
        <v>0.33689999999999998</v>
      </c>
      <c r="H607" s="18">
        <v>1.446</v>
      </c>
      <c r="I607" s="18">
        <v>3.1110000000000002</v>
      </c>
      <c r="J607" s="18">
        <v>0.70230000000000004</v>
      </c>
      <c r="K607" s="18">
        <v>-0.67700000000000005</v>
      </c>
      <c r="L607" s="18">
        <v>4.1369999999999996</v>
      </c>
      <c r="M607" s="18">
        <v>0.41420000000000001</v>
      </c>
      <c r="O607" s="18"/>
      <c r="Q607" s="18"/>
      <c r="R607" s="18"/>
      <c r="S607" s="18"/>
    </row>
    <row r="608" spans="2:22" x14ac:dyDescent="0.15">
      <c r="B608">
        <v>631.56299999999999</v>
      </c>
      <c r="C608">
        <v>10</v>
      </c>
      <c r="D608" s="18">
        <v>0.35560000000000003</v>
      </c>
      <c r="E608" s="18">
        <v>0.3125</v>
      </c>
      <c r="F608" s="18">
        <v>1.9950000000000001</v>
      </c>
      <c r="G608" s="18">
        <v>0.36620000000000003</v>
      </c>
      <c r="H608" s="18">
        <v>-0.2127</v>
      </c>
      <c r="I608" s="18">
        <v>3.1520000000000001</v>
      </c>
      <c r="J608" s="18">
        <v>0.2354</v>
      </c>
      <c r="K608" s="18">
        <v>-0.30790000000000001</v>
      </c>
      <c r="L608" s="18">
        <v>4.117</v>
      </c>
      <c r="M608" s="18">
        <v>0.40039999999999998</v>
      </c>
      <c r="O608" s="18"/>
      <c r="Q608" s="18"/>
      <c r="R608" s="18"/>
      <c r="S608" s="18"/>
    </row>
    <row r="609" spans="2:19" x14ac:dyDescent="0.15">
      <c r="B609">
        <v>631.56299999999999</v>
      </c>
      <c r="C609">
        <v>15</v>
      </c>
      <c r="D609" s="18">
        <v>0.35460000000000003</v>
      </c>
      <c r="E609" s="18">
        <v>0.29249999999999998</v>
      </c>
      <c r="F609" s="18">
        <v>2.0049999999999999</v>
      </c>
      <c r="G609" s="18">
        <v>0.36849999999999999</v>
      </c>
      <c r="H609" s="18">
        <v>-0.19600000000000001</v>
      </c>
      <c r="I609" s="18">
        <v>3.1930000000000001</v>
      </c>
      <c r="J609" s="18">
        <v>0.23039999999999999</v>
      </c>
      <c r="K609" s="18">
        <v>-0.31319999999999998</v>
      </c>
      <c r="L609" s="18">
        <v>4.1580000000000004</v>
      </c>
      <c r="M609" s="18">
        <v>0.4133</v>
      </c>
      <c r="O609" s="18"/>
      <c r="Q609" s="18"/>
      <c r="R609" s="18"/>
      <c r="S609" s="18"/>
    </row>
    <row r="610" spans="2:19" x14ac:dyDescent="0.15">
      <c r="B610">
        <v>631.56299999999999</v>
      </c>
      <c r="C610">
        <v>20</v>
      </c>
      <c r="D610" s="18">
        <v>0.33200000000000002</v>
      </c>
      <c r="E610" s="18">
        <v>0.31919999999999998</v>
      </c>
      <c r="F610" s="18">
        <v>1.96</v>
      </c>
      <c r="G610" s="18">
        <v>0.41</v>
      </c>
      <c r="H610" s="18">
        <v>-0.20300000000000001</v>
      </c>
      <c r="I610" s="18">
        <v>3.1560000000000001</v>
      </c>
      <c r="J610" s="18">
        <v>0.29330000000000001</v>
      </c>
      <c r="K610" s="18">
        <v>-0.31259999999999999</v>
      </c>
      <c r="L610" s="18">
        <v>4.1479999999999997</v>
      </c>
      <c r="M610" s="18">
        <v>0.4335</v>
      </c>
      <c r="O610" s="18"/>
      <c r="Q610" s="18"/>
      <c r="R610" s="18"/>
      <c r="S610" s="18"/>
    </row>
    <row r="611" spans="2:19" x14ac:dyDescent="0.15">
      <c r="B611">
        <v>774.68299999999999</v>
      </c>
      <c r="C611">
        <v>1</v>
      </c>
      <c r="D611" s="18">
        <v>0.34229999999999999</v>
      </c>
      <c r="E611" s="18">
        <v>-0.91769999999999996</v>
      </c>
      <c r="F611" s="18">
        <v>2.9969999999999999</v>
      </c>
      <c r="G611" s="18">
        <v>0.3458</v>
      </c>
      <c r="H611" s="18">
        <v>2.6469999999999998</v>
      </c>
      <c r="I611" s="18">
        <v>3.577</v>
      </c>
      <c r="J611" s="18">
        <v>0.86960000000000004</v>
      </c>
      <c r="K611" s="18">
        <v>-1.6890000000000001</v>
      </c>
      <c r="L611" s="18">
        <v>4.0890000000000004</v>
      </c>
      <c r="M611" s="18">
        <v>0.52480000000000004</v>
      </c>
      <c r="O611" s="18"/>
      <c r="Q611" s="18"/>
      <c r="R611" s="18"/>
      <c r="S611" s="18"/>
    </row>
    <row r="612" spans="2:19" x14ac:dyDescent="0.15">
      <c r="B612">
        <v>774.68299999999999</v>
      </c>
      <c r="C612">
        <v>3</v>
      </c>
      <c r="D612" s="18">
        <v>0.45850000000000002</v>
      </c>
      <c r="E612" s="18">
        <v>0.34460000000000002</v>
      </c>
      <c r="F612" s="18">
        <v>1.865</v>
      </c>
      <c r="G612" s="18">
        <v>0.30940000000000001</v>
      </c>
      <c r="H612" s="18">
        <v>-0.34470000000000001</v>
      </c>
      <c r="I612" s="18">
        <v>2.97</v>
      </c>
      <c r="J612" s="18">
        <v>0.35299999999999998</v>
      </c>
      <c r="K612" s="18">
        <v>-0.29239999999999999</v>
      </c>
      <c r="L612" s="18">
        <v>4.0389999999999997</v>
      </c>
      <c r="M612" s="18">
        <v>0.44600000000000001</v>
      </c>
      <c r="O612" s="18"/>
      <c r="Q612" s="18"/>
      <c r="R612" s="18"/>
      <c r="S612" s="18"/>
    </row>
    <row r="613" spans="2:19" x14ac:dyDescent="0.15">
      <c r="B613">
        <v>774.68299999999999</v>
      </c>
      <c r="C613">
        <v>5</v>
      </c>
      <c r="D613" s="18">
        <v>0.4607</v>
      </c>
      <c r="E613" s="18">
        <v>0.34060000000000001</v>
      </c>
      <c r="F613" s="18">
        <v>1.9019999999999999</v>
      </c>
      <c r="G613" s="18">
        <v>0.29959999999999998</v>
      </c>
      <c r="H613" s="18">
        <v>-0.34129999999999999</v>
      </c>
      <c r="I613" s="18">
        <v>2.976</v>
      </c>
      <c r="J613" s="18">
        <v>0.34279999999999999</v>
      </c>
      <c r="K613" s="18">
        <v>-0.29749999999999999</v>
      </c>
      <c r="L613" s="18">
        <v>4.0519999999999996</v>
      </c>
      <c r="M613" s="18">
        <v>0.45479999999999998</v>
      </c>
      <c r="O613" s="18"/>
      <c r="Q613" s="18"/>
      <c r="R613" s="18"/>
      <c r="S613" s="18"/>
    </row>
    <row r="614" spans="2:19" x14ac:dyDescent="0.15">
      <c r="B614">
        <v>774.68299999999999</v>
      </c>
      <c r="C614">
        <v>7</v>
      </c>
      <c r="D614" s="18">
        <v>0.44750000000000001</v>
      </c>
      <c r="E614" s="18">
        <v>0.3392</v>
      </c>
      <c r="F614" s="18">
        <v>1.89</v>
      </c>
      <c r="G614" s="18">
        <v>0.31169999999999998</v>
      </c>
      <c r="H614" s="18">
        <v>-0.31559999999999999</v>
      </c>
      <c r="I614" s="18">
        <v>2.9849999999999999</v>
      </c>
      <c r="J614" s="18">
        <v>0.33429999999999999</v>
      </c>
      <c r="K614" s="18">
        <v>-0.30559999999999998</v>
      </c>
      <c r="L614" s="18">
        <v>4.0190000000000001</v>
      </c>
      <c r="M614" s="18">
        <v>0.45069999999999999</v>
      </c>
      <c r="O614" s="18"/>
      <c r="Q614" s="18"/>
      <c r="R614" s="18"/>
      <c r="S614" s="18"/>
    </row>
    <row r="615" spans="2:19" x14ac:dyDescent="0.15">
      <c r="B615">
        <v>774.68299999999999</v>
      </c>
      <c r="C615">
        <v>10</v>
      </c>
      <c r="D615" s="18">
        <v>0.27539999999999998</v>
      </c>
      <c r="E615" s="18">
        <v>-0.93379999999999996</v>
      </c>
      <c r="F615" s="18">
        <v>3.0840000000000001</v>
      </c>
      <c r="G615" s="18">
        <v>0.3674</v>
      </c>
      <c r="H615" s="18">
        <v>1.7589999999999999</v>
      </c>
      <c r="I615" s="18">
        <v>3.274</v>
      </c>
      <c r="J615" s="18">
        <v>0.9929</v>
      </c>
      <c r="K615" s="18">
        <v>-0.73899999999999999</v>
      </c>
      <c r="L615" s="18">
        <v>4.2489999999999997</v>
      </c>
      <c r="M615" s="18">
        <v>0.41110000000000002</v>
      </c>
      <c r="O615" s="18"/>
      <c r="Q615" s="18"/>
      <c r="R615" s="18"/>
      <c r="S615" s="18"/>
    </row>
    <row r="616" spans="2:19" x14ac:dyDescent="0.15">
      <c r="B616">
        <v>774.68299999999999</v>
      </c>
      <c r="C616">
        <v>15</v>
      </c>
      <c r="D616" s="18">
        <v>0.25990000000000002</v>
      </c>
      <c r="E616" s="18">
        <v>-0.89249999999999996</v>
      </c>
      <c r="F616" s="18">
        <v>3.0640000000000001</v>
      </c>
      <c r="G616" s="18">
        <v>0.35520000000000002</v>
      </c>
      <c r="H616" s="18">
        <v>1.7729999999999999</v>
      </c>
      <c r="I616" s="18">
        <v>3.2669999999999999</v>
      </c>
      <c r="J616" s="18">
        <v>0.96750000000000003</v>
      </c>
      <c r="K616" s="18">
        <v>-0.78569999999999995</v>
      </c>
      <c r="L616" s="18">
        <v>4.2119999999999997</v>
      </c>
      <c r="M616" s="18">
        <v>0.41370000000000001</v>
      </c>
      <c r="O616" s="18"/>
      <c r="Q616" s="18"/>
      <c r="R616" s="18"/>
      <c r="S616" s="18"/>
    </row>
    <row r="617" spans="2:19" x14ac:dyDescent="0.15">
      <c r="B617">
        <v>774.68299999999999</v>
      </c>
      <c r="C617">
        <v>20</v>
      </c>
      <c r="D617" s="18">
        <v>0.39610000000000001</v>
      </c>
      <c r="E617" s="18">
        <v>0.36509999999999998</v>
      </c>
      <c r="F617" s="18">
        <v>1.8540000000000001</v>
      </c>
      <c r="G617" s="18">
        <v>0.25480000000000003</v>
      </c>
      <c r="H617" s="18">
        <v>-0.30869999999999997</v>
      </c>
      <c r="I617" s="18">
        <v>2.919</v>
      </c>
      <c r="J617" s="18">
        <v>0.43159999999999998</v>
      </c>
      <c r="K617" s="18">
        <v>-0.28699999999999998</v>
      </c>
      <c r="L617" s="18">
        <v>4.0190000000000001</v>
      </c>
      <c r="M617" s="18">
        <v>0.45550000000000002</v>
      </c>
      <c r="O617" s="18"/>
      <c r="Q617" s="18"/>
      <c r="R617" s="18"/>
      <c r="S617" s="18"/>
    </row>
    <row r="618" spans="2:19" x14ac:dyDescent="0.15">
      <c r="B618">
        <v>897.803</v>
      </c>
      <c r="C618">
        <v>1</v>
      </c>
      <c r="D618" s="18">
        <v>0.36420000000000002</v>
      </c>
      <c r="E618" s="18">
        <v>-0.49469999999999997</v>
      </c>
      <c r="F618" s="18">
        <v>2.9790000000000001</v>
      </c>
      <c r="G618" s="18">
        <v>0.33389999999999997</v>
      </c>
      <c r="H618" s="18">
        <v>-1.1279999999999999</v>
      </c>
      <c r="I618" s="18">
        <v>4.1790000000000003</v>
      </c>
      <c r="J618" s="18">
        <v>0.54949999999999999</v>
      </c>
      <c r="K618" s="18">
        <v>2.097</v>
      </c>
      <c r="L618" s="18">
        <v>4.3460000000000001</v>
      </c>
      <c r="M618" s="18">
        <v>1.496</v>
      </c>
      <c r="O618" s="18"/>
      <c r="Q618" s="18"/>
      <c r="R618" s="18"/>
      <c r="S618" s="18"/>
    </row>
    <row r="619" spans="2:19" x14ac:dyDescent="0.15">
      <c r="B619">
        <v>897.803</v>
      </c>
      <c r="C619">
        <v>3</v>
      </c>
      <c r="D619" s="18">
        <v>0.5343</v>
      </c>
      <c r="E619" s="18">
        <v>0.22750000000000001</v>
      </c>
      <c r="F619" s="18">
        <v>1.633</v>
      </c>
      <c r="G619" s="18">
        <v>0.33729999999999999</v>
      </c>
      <c r="H619" s="18">
        <v>-0.43819999999999998</v>
      </c>
      <c r="I619" s="18">
        <v>3.2280000000000002</v>
      </c>
      <c r="J619" s="18">
        <v>0.39229999999999998</v>
      </c>
      <c r="K619" s="18">
        <v>-0.12540000000000001</v>
      </c>
      <c r="L619" s="18">
        <v>4.2939999999999996</v>
      </c>
      <c r="M619" s="18">
        <v>0.28549999999999998</v>
      </c>
      <c r="O619" s="18"/>
      <c r="Q619" s="18"/>
      <c r="R619" s="18"/>
      <c r="S619" s="18"/>
    </row>
    <row r="620" spans="2:19" x14ac:dyDescent="0.15">
      <c r="B620">
        <v>897.803</v>
      </c>
      <c r="C620">
        <v>5</v>
      </c>
      <c r="D620" s="18">
        <v>0.32040000000000002</v>
      </c>
      <c r="E620" s="18">
        <v>-0.5534</v>
      </c>
      <c r="F620" s="18">
        <v>4.29</v>
      </c>
      <c r="G620" s="18">
        <v>0.41099999999999998</v>
      </c>
      <c r="H620" s="18">
        <v>1.647</v>
      </c>
      <c r="I620" s="18">
        <v>3.25</v>
      </c>
      <c r="J620" s="18">
        <v>1.2649999999999999</v>
      </c>
      <c r="K620" s="18">
        <v>-0.95920000000000005</v>
      </c>
      <c r="L620" s="18">
        <v>3.07</v>
      </c>
      <c r="M620" s="18">
        <v>0.44690000000000002</v>
      </c>
      <c r="O620" s="18"/>
      <c r="Q620" s="18"/>
      <c r="R620" s="18"/>
      <c r="S620" s="18"/>
    </row>
    <row r="621" spans="2:19" x14ac:dyDescent="0.15">
      <c r="B621">
        <v>897.803</v>
      </c>
      <c r="C621">
        <v>7</v>
      </c>
      <c r="D621" s="18">
        <v>0.48559999999999998</v>
      </c>
      <c r="E621" s="18">
        <v>0.34039999999999998</v>
      </c>
      <c r="F621" s="18">
        <v>1.6539999999999999</v>
      </c>
      <c r="G621" s="18">
        <v>0.42699999999999999</v>
      </c>
      <c r="H621" s="18">
        <v>-0.39560000000000001</v>
      </c>
      <c r="I621" s="18">
        <v>3.016</v>
      </c>
      <c r="J621" s="18">
        <v>0.44119999999999998</v>
      </c>
      <c r="K621" s="18">
        <v>-0.2482</v>
      </c>
      <c r="L621" s="18">
        <v>3.9969999999999999</v>
      </c>
      <c r="M621" s="18">
        <v>0.45090000000000002</v>
      </c>
      <c r="O621" s="18"/>
      <c r="Q621" s="18"/>
      <c r="R621" s="18"/>
      <c r="S621" s="18"/>
    </row>
    <row r="622" spans="2:19" x14ac:dyDescent="0.15">
      <c r="B622">
        <v>897.803</v>
      </c>
      <c r="C622">
        <v>10</v>
      </c>
      <c r="D622" s="18">
        <v>0.42530000000000001</v>
      </c>
      <c r="E622" s="18">
        <v>-1.232</v>
      </c>
      <c r="F622" s="18">
        <v>2.988</v>
      </c>
      <c r="G622" s="18">
        <v>0.43519999999999998</v>
      </c>
      <c r="H622" s="18">
        <v>3.1549999999999998</v>
      </c>
      <c r="I622" s="18">
        <v>3.6360000000000001</v>
      </c>
      <c r="J622" s="18">
        <v>0.83489999999999998</v>
      </c>
      <c r="K622" s="18">
        <v>-1.917</v>
      </c>
      <c r="L622" s="18">
        <v>4.0949999999999998</v>
      </c>
      <c r="M622" s="18">
        <v>0.53210000000000002</v>
      </c>
      <c r="O622" s="18"/>
      <c r="Q622" s="18"/>
      <c r="R622" s="18"/>
      <c r="S622" s="18"/>
    </row>
    <row r="623" spans="2:19" x14ac:dyDescent="0.15">
      <c r="B623">
        <v>897.803</v>
      </c>
      <c r="C623">
        <v>15</v>
      </c>
      <c r="D623" s="18">
        <v>0.3901</v>
      </c>
      <c r="E623" s="18">
        <v>-1.304</v>
      </c>
      <c r="F623" s="18">
        <v>2.9510000000000001</v>
      </c>
      <c r="G623" s="18">
        <v>0.44719999999999999</v>
      </c>
      <c r="H623" s="18">
        <v>3.2170000000000001</v>
      </c>
      <c r="I623" s="18">
        <v>3.5390000000000001</v>
      </c>
      <c r="J623" s="18">
        <v>0.83120000000000005</v>
      </c>
      <c r="K623" s="18">
        <v>-1.8919999999999999</v>
      </c>
      <c r="L623" s="18">
        <v>4.0549999999999997</v>
      </c>
      <c r="M623" s="18">
        <v>0.53100000000000003</v>
      </c>
      <c r="O623" s="18"/>
      <c r="Q623" s="18"/>
      <c r="R623" s="18"/>
      <c r="S623" s="18"/>
    </row>
    <row r="624" spans="2:19" x14ac:dyDescent="0.15">
      <c r="B624">
        <v>897.803</v>
      </c>
      <c r="C624">
        <v>20</v>
      </c>
      <c r="D624" s="18">
        <v>0.44280000000000003</v>
      </c>
      <c r="E624" s="18">
        <v>0.29399999999999998</v>
      </c>
      <c r="F624" s="18">
        <v>1.538</v>
      </c>
      <c r="G624" s="18">
        <v>0.31730000000000003</v>
      </c>
      <c r="H624" s="18">
        <v>-0.30840000000000001</v>
      </c>
      <c r="I624" s="18">
        <v>3.1280000000000001</v>
      </c>
      <c r="J624" s="18">
        <v>0.52429999999999999</v>
      </c>
      <c r="K624" s="18">
        <v>-0.2482</v>
      </c>
      <c r="L624" s="18">
        <v>3.92</v>
      </c>
      <c r="M624" s="18">
        <v>0.46250000000000002</v>
      </c>
      <c r="O624" s="18"/>
      <c r="Q624" s="18"/>
      <c r="R624" s="18"/>
      <c r="S624" s="18"/>
    </row>
    <row r="625" spans="2:19" x14ac:dyDescent="0.15">
      <c r="B625">
        <v>1036.3610000000001</v>
      </c>
      <c r="C625">
        <v>1</v>
      </c>
      <c r="D625" s="18">
        <v>0.68769999999999998</v>
      </c>
      <c r="E625" s="18">
        <v>7.9769999999999994E-2</v>
      </c>
      <c r="F625" s="18">
        <v>3.0369999999999999</v>
      </c>
      <c r="G625" s="18">
        <v>2.0750000000000002</v>
      </c>
      <c r="H625" s="18">
        <v>-0.2072</v>
      </c>
      <c r="I625" s="18">
        <v>3.161</v>
      </c>
      <c r="J625" s="18">
        <v>0.27410000000000001</v>
      </c>
      <c r="K625" s="18">
        <v>-0.374</v>
      </c>
      <c r="L625" s="18">
        <v>3.9980000000000002</v>
      </c>
      <c r="M625" s="18">
        <v>0.52080000000000004</v>
      </c>
      <c r="O625" s="18"/>
      <c r="Q625" s="18"/>
      <c r="R625" s="18"/>
      <c r="S625" s="18"/>
    </row>
    <row r="626" spans="2:19" x14ac:dyDescent="0.15">
      <c r="B626">
        <v>1036.3610000000001</v>
      </c>
      <c r="C626">
        <v>3</v>
      </c>
      <c r="D626" s="18">
        <v>0.6946</v>
      </c>
      <c r="E626" s="18">
        <v>-0.53739999999999999</v>
      </c>
      <c r="F626" s="18">
        <v>3.22</v>
      </c>
      <c r="G626" s="18">
        <v>0.40550000000000003</v>
      </c>
      <c r="H626" s="18">
        <v>1.069</v>
      </c>
      <c r="I626" s="18">
        <v>3.9249999999999998</v>
      </c>
      <c r="J626" s="18">
        <v>0.70169999999999999</v>
      </c>
      <c r="K626" s="18">
        <v>-1.032</v>
      </c>
      <c r="L626" s="18">
        <v>4.1779999999999999</v>
      </c>
      <c r="M626" s="18">
        <v>0.58050000000000002</v>
      </c>
      <c r="O626" s="18"/>
      <c r="Q626" s="18"/>
      <c r="R626" s="18"/>
      <c r="S626" s="18"/>
    </row>
    <row r="627" spans="2:19" x14ac:dyDescent="0.15">
      <c r="B627">
        <v>1036.3610000000001</v>
      </c>
      <c r="C627">
        <v>5</v>
      </c>
      <c r="D627" s="18">
        <v>0.68269999999999997</v>
      </c>
      <c r="E627" s="18">
        <v>0.12859999999999999</v>
      </c>
      <c r="F627" s="18">
        <v>4.4130000000000003</v>
      </c>
      <c r="G627" s="18">
        <v>2.4980000000000002</v>
      </c>
      <c r="H627" s="18">
        <v>-0.2026</v>
      </c>
      <c r="I627" s="18">
        <v>3.1680000000000001</v>
      </c>
      <c r="J627" s="18">
        <v>0.26769999999999999</v>
      </c>
      <c r="K627" s="18">
        <v>-0.39729999999999999</v>
      </c>
      <c r="L627" s="18">
        <v>4.0140000000000002</v>
      </c>
      <c r="M627" s="18">
        <v>0.54369999999999996</v>
      </c>
      <c r="O627" s="18"/>
      <c r="Q627" s="18"/>
      <c r="R627" s="18"/>
      <c r="S627" s="18"/>
    </row>
    <row r="628" spans="2:19" x14ac:dyDescent="0.15">
      <c r="B628">
        <v>1036.3610000000001</v>
      </c>
      <c r="C628">
        <v>7</v>
      </c>
      <c r="D628" s="18">
        <v>0.70599999999999996</v>
      </c>
      <c r="E628" s="18">
        <v>-9.8919999999999999E-7</v>
      </c>
      <c r="F628" s="18">
        <v>0.1021</v>
      </c>
      <c r="G628" s="18">
        <v>1.2130000000000001</v>
      </c>
      <c r="H628" s="18">
        <v>-0.185</v>
      </c>
      <c r="I628" s="18">
        <v>3.1869999999999998</v>
      </c>
      <c r="J628" s="18">
        <v>0.24840000000000001</v>
      </c>
      <c r="K628" s="18">
        <v>-0.34920000000000001</v>
      </c>
      <c r="L628" s="18">
        <v>3.9910000000000001</v>
      </c>
      <c r="M628" s="18">
        <v>0.496</v>
      </c>
      <c r="O628" s="18"/>
      <c r="Q628" s="18"/>
      <c r="R628" s="18"/>
      <c r="S628" s="18"/>
    </row>
    <row r="629" spans="2:19" x14ac:dyDescent="0.15">
      <c r="B629">
        <v>1036.3610000000001</v>
      </c>
      <c r="C629">
        <v>10</v>
      </c>
      <c r="D629" s="18">
        <v>0.65380000000000005</v>
      </c>
      <c r="E629" s="18">
        <v>0.86199999999999999</v>
      </c>
      <c r="F629" s="18">
        <v>4.3609999999999998</v>
      </c>
      <c r="G629" s="18">
        <v>1.121</v>
      </c>
      <c r="H629" s="18">
        <v>-0.4592</v>
      </c>
      <c r="I629" s="18">
        <v>3.3319999999999999</v>
      </c>
      <c r="J629" s="18">
        <v>0.47720000000000001</v>
      </c>
      <c r="K629" s="18">
        <v>-0.75319999999999998</v>
      </c>
      <c r="L629" s="18">
        <v>4.3109999999999999</v>
      </c>
      <c r="M629" s="18">
        <v>0.72389999999999999</v>
      </c>
      <c r="O629" s="18"/>
      <c r="Q629" s="18"/>
      <c r="R629" s="18"/>
      <c r="S629" s="18"/>
    </row>
    <row r="630" spans="2:19" x14ac:dyDescent="0.15">
      <c r="B630">
        <v>1036.3610000000001</v>
      </c>
      <c r="C630">
        <v>15</v>
      </c>
      <c r="D630" s="18">
        <v>0.67859999999999998</v>
      </c>
      <c r="E630" s="18">
        <v>-0.21920000000000001</v>
      </c>
      <c r="F630" s="18">
        <v>3.3239999999999998</v>
      </c>
      <c r="G630" s="18">
        <v>0.30080000000000001</v>
      </c>
      <c r="H630" s="18">
        <v>3.4419999999999999E-2</v>
      </c>
      <c r="I630" s="18">
        <v>4.9169999999999998</v>
      </c>
      <c r="J630" s="18">
        <v>1.3149999999999999</v>
      </c>
      <c r="K630" s="18">
        <v>-0.35110000000000002</v>
      </c>
      <c r="L630" s="18">
        <v>4.2450000000000001</v>
      </c>
      <c r="M630" s="18">
        <v>0.62</v>
      </c>
      <c r="O630" s="18"/>
      <c r="Q630" s="18"/>
      <c r="R630" s="18"/>
      <c r="S630" s="18"/>
    </row>
    <row r="631" spans="2:19" x14ac:dyDescent="0.15">
      <c r="B631">
        <v>1036.3610000000001</v>
      </c>
      <c r="C631">
        <v>20</v>
      </c>
      <c r="D631" s="18">
        <v>0.64480000000000004</v>
      </c>
      <c r="E631" s="18">
        <v>-0.25459999999999999</v>
      </c>
      <c r="F631" s="18">
        <v>3.3180000000000001</v>
      </c>
      <c r="G631" s="18">
        <v>0.29880000000000001</v>
      </c>
      <c r="H631" s="18">
        <v>-0.26190000000000002</v>
      </c>
      <c r="I631" s="18">
        <v>4.3449999999999998</v>
      </c>
      <c r="J631" s="18">
        <v>0.47120000000000001</v>
      </c>
      <c r="K631" s="18">
        <v>5.3539999999999997E-2</v>
      </c>
      <c r="L631" s="18">
        <v>4.9909999999999997</v>
      </c>
      <c r="M631" s="18">
        <v>2.3929999999999998</v>
      </c>
      <c r="O631" s="18"/>
      <c r="Q631" s="18"/>
      <c r="R631" s="18"/>
      <c r="S631" s="18"/>
    </row>
    <row r="632" spans="2:19" x14ac:dyDescent="0.15">
      <c r="B632">
        <v>0.76500000000000001</v>
      </c>
      <c r="C632">
        <v>1</v>
      </c>
      <c r="D632" s="18">
        <v>0.18809999999999999</v>
      </c>
      <c r="E632" s="18">
        <v>2.2789999999999999</v>
      </c>
      <c r="F632" s="18">
        <v>3.117</v>
      </c>
      <c r="G632" s="18">
        <v>6.5439999999999998E-2</v>
      </c>
      <c r="H632" s="18">
        <v>-2.016</v>
      </c>
      <c r="I632" s="18">
        <v>2.9870000000000001</v>
      </c>
      <c r="J632" s="18">
        <v>0.35549999999999998</v>
      </c>
      <c r="K632" s="18">
        <v>-0.58640000000000003</v>
      </c>
      <c r="L632" s="18">
        <v>3.2679999999999998</v>
      </c>
      <c r="M632" s="18">
        <v>3.2890000000000003E-2</v>
      </c>
      <c r="O632" s="18"/>
      <c r="Q632" s="18"/>
      <c r="R632" s="18"/>
      <c r="S632" s="18"/>
    </row>
    <row r="633" spans="2:19" x14ac:dyDescent="0.15">
      <c r="B633">
        <v>0.76500000000000001</v>
      </c>
      <c r="C633">
        <v>3</v>
      </c>
      <c r="D633" s="18">
        <v>0.14410000000000001</v>
      </c>
      <c r="E633" s="18">
        <v>1.1850000000000001</v>
      </c>
      <c r="F633" s="18">
        <v>2.9820000000000002</v>
      </c>
      <c r="G633" s="18">
        <v>5.0070000000000003E-2</v>
      </c>
      <c r="H633" s="18">
        <v>-0.47570000000000001</v>
      </c>
      <c r="I633" s="18">
        <v>2.62</v>
      </c>
      <c r="J633" s="18">
        <v>8.7440000000000004E-2</v>
      </c>
      <c r="K633" s="18">
        <v>-1.2749999999999999</v>
      </c>
      <c r="L633" s="18">
        <v>3.5590000000000002</v>
      </c>
      <c r="M633" s="18">
        <v>0.84499999999999997</v>
      </c>
      <c r="O633" s="18"/>
      <c r="Q633" s="18"/>
      <c r="R633" s="18"/>
      <c r="S633" s="18"/>
    </row>
    <row r="634" spans="2:19" x14ac:dyDescent="0.15">
      <c r="B634">
        <v>0.76500000000000001</v>
      </c>
      <c r="C634">
        <v>5</v>
      </c>
      <c r="D634" s="18">
        <v>-0.13089999999999999</v>
      </c>
      <c r="E634" s="18">
        <v>-5.3639999999999999</v>
      </c>
      <c r="F634" s="18">
        <v>2.6840000000000002</v>
      </c>
      <c r="G634" s="18">
        <v>0.13700000000000001</v>
      </c>
      <c r="H634" s="18">
        <v>7.5259999999999998</v>
      </c>
      <c r="I634" s="18">
        <v>2.8610000000000002</v>
      </c>
      <c r="J634" s="18">
        <v>0.20899999999999999</v>
      </c>
      <c r="K634" s="18">
        <v>-2.06</v>
      </c>
      <c r="L634" s="18">
        <v>3.3620000000000001</v>
      </c>
      <c r="M634" s="18">
        <v>0.14680000000000001</v>
      </c>
      <c r="O634" s="18"/>
      <c r="Q634" s="18"/>
      <c r="R634" s="18"/>
      <c r="S634" s="18"/>
    </row>
    <row r="635" spans="2:19" x14ac:dyDescent="0.15">
      <c r="B635">
        <v>0.76500000000000001</v>
      </c>
      <c r="C635">
        <v>7</v>
      </c>
      <c r="D635" s="18">
        <v>-7.0660000000000001E-2</v>
      </c>
      <c r="E635" s="18">
        <v>-4.4039999999999999</v>
      </c>
      <c r="F635" s="18">
        <v>2.7389999999999999</v>
      </c>
      <c r="G635" s="18">
        <v>0.12770000000000001</v>
      </c>
      <c r="H635" s="18">
        <v>6.726</v>
      </c>
      <c r="I635" s="18">
        <v>2.9220000000000002</v>
      </c>
      <c r="J635" s="18">
        <v>0.19769999999999999</v>
      </c>
      <c r="K635" s="18">
        <v>-1.167</v>
      </c>
      <c r="L635" s="18">
        <v>3.3940000000000001</v>
      </c>
      <c r="M635" s="18">
        <v>0.1071</v>
      </c>
      <c r="O635" s="18"/>
      <c r="Q635" s="18"/>
      <c r="R635" s="18"/>
      <c r="S635" s="18"/>
    </row>
    <row r="636" spans="2:19" x14ac:dyDescent="0.15">
      <c r="B636">
        <v>0.76500000000000001</v>
      </c>
      <c r="C636">
        <v>10</v>
      </c>
      <c r="D636" s="18">
        <v>6.9089999999999999E-2</v>
      </c>
      <c r="E636" s="18">
        <v>-3.0880000000000001</v>
      </c>
      <c r="F636" s="18">
        <v>2.9710000000000001</v>
      </c>
      <c r="G636" s="18">
        <v>0.14000000000000001</v>
      </c>
      <c r="H636" s="18">
        <v>3.3079999999999998</v>
      </c>
      <c r="I636" s="18">
        <v>3.1080000000000001</v>
      </c>
      <c r="J636" s="18">
        <v>0.03</v>
      </c>
      <c r="K636" s="18">
        <v>-2.7549999999999999</v>
      </c>
      <c r="L636" s="18">
        <v>4.96</v>
      </c>
      <c r="M636" s="18">
        <v>0.2792</v>
      </c>
      <c r="O636" s="18"/>
      <c r="Q636" s="18"/>
      <c r="R636" s="18"/>
      <c r="S636" s="18"/>
    </row>
    <row r="637" spans="2:19" x14ac:dyDescent="0.15">
      <c r="B637">
        <v>0.76500000000000001</v>
      </c>
      <c r="C637">
        <v>15</v>
      </c>
      <c r="D637" s="18">
        <v>-0.81710000000000005</v>
      </c>
      <c r="E637" s="18">
        <v>-2.3919999999999999</v>
      </c>
      <c r="F637" s="18">
        <v>1.1759999999999999</v>
      </c>
      <c r="G637" s="18">
        <v>0.40089999999999998</v>
      </c>
      <c r="H637" s="18">
        <v>3.2040000000000002</v>
      </c>
      <c r="I637" s="18">
        <v>1.3140000000000001</v>
      </c>
      <c r="J637" s="18">
        <v>0.1235</v>
      </c>
      <c r="K637" s="18">
        <v>-0.78939999999999999</v>
      </c>
      <c r="L637" s="18">
        <v>4.8949999999999996</v>
      </c>
      <c r="M637" s="18">
        <v>0.1239</v>
      </c>
      <c r="O637" s="18"/>
      <c r="Q637" s="18"/>
      <c r="R637" s="18"/>
      <c r="S637" s="18"/>
    </row>
    <row r="638" spans="2:19" x14ac:dyDescent="0.15">
      <c r="B638">
        <v>0.76500000000000001</v>
      </c>
      <c r="C638">
        <v>20</v>
      </c>
      <c r="D638" s="18">
        <v>0.17430000000000001</v>
      </c>
      <c r="E638" s="18">
        <v>-2.101</v>
      </c>
      <c r="F638" s="18">
        <v>3.2610000000000001</v>
      </c>
      <c r="G638" s="18">
        <v>0.24340000000000001</v>
      </c>
      <c r="H638" s="18">
        <v>-0.29070000000000001</v>
      </c>
      <c r="I638" s="18">
        <v>2.399</v>
      </c>
      <c r="J638" s="18">
        <v>0.1082</v>
      </c>
      <c r="K638" s="18">
        <v>2.1259999999999999</v>
      </c>
      <c r="L638" s="18">
        <v>3.419</v>
      </c>
      <c r="M638" s="18">
        <v>3.0380000000000001E-2</v>
      </c>
      <c r="O638" s="18"/>
      <c r="Q638" s="18"/>
      <c r="R638" s="18"/>
      <c r="S638" s="18"/>
    </row>
    <row r="639" spans="2:19" x14ac:dyDescent="0.15">
      <c r="B639">
        <v>1.901</v>
      </c>
      <c r="C639">
        <v>1</v>
      </c>
      <c r="D639" s="18">
        <v>0.39710000000000001</v>
      </c>
      <c r="E639" s="18">
        <v>-0.1787</v>
      </c>
      <c r="F639" s="18">
        <v>2.718</v>
      </c>
      <c r="G639" s="18">
        <v>4.5249999999999999E-2</v>
      </c>
      <c r="H639" s="18">
        <v>0.95569999999999999</v>
      </c>
      <c r="I639" s="18">
        <v>3.3820000000000001</v>
      </c>
      <c r="J639" s="18">
        <v>7.1510000000000004E-2</v>
      </c>
      <c r="K639" s="18">
        <v>-1.8660000000000001</v>
      </c>
      <c r="L639" s="18">
        <v>3.1970000000000001</v>
      </c>
      <c r="M639" s="18">
        <v>0.88260000000000005</v>
      </c>
      <c r="O639" s="18"/>
      <c r="Q639" s="18"/>
      <c r="R639" s="18"/>
      <c r="S639" s="18"/>
    </row>
    <row r="640" spans="2:19" x14ac:dyDescent="0.15">
      <c r="B640">
        <v>1.901</v>
      </c>
      <c r="C640">
        <v>3</v>
      </c>
      <c r="D640" s="18">
        <v>-4.444E-2</v>
      </c>
      <c r="E640" s="18">
        <v>-1.2869999999999999</v>
      </c>
      <c r="F640" s="18">
        <v>4.1109999999999998</v>
      </c>
      <c r="G640" s="18">
        <v>0.46899999999999997</v>
      </c>
      <c r="H640" s="18">
        <v>-0.5635</v>
      </c>
      <c r="I640" s="18">
        <v>2.7229999999999999</v>
      </c>
      <c r="J640" s="18">
        <v>6.6570000000000004E-2</v>
      </c>
      <c r="K640" s="18">
        <v>1.117</v>
      </c>
      <c r="L640" s="18">
        <v>3.4159999999999999</v>
      </c>
      <c r="M640" s="18">
        <v>0.1187</v>
      </c>
      <c r="O640" s="18"/>
      <c r="Q640" s="18"/>
      <c r="R640" s="18"/>
      <c r="S640" s="18"/>
    </row>
    <row r="641" spans="2:19" x14ac:dyDescent="0.15">
      <c r="B641">
        <v>1.901</v>
      </c>
      <c r="C641">
        <v>5</v>
      </c>
      <c r="D641" s="18">
        <v>-0.1134</v>
      </c>
      <c r="E641" s="18">
        <v>0.62760000000000005</v>
      </c>
      <c r="F641" s="18">
        <v>3.3929999999999998</v>
      </c>
      <c r="G641" s="18">
        <v>4.9910000000000003E-2</v>
      </c>
      <c r="H641" s="18">
        <v>-0.46850000000000003</v>
      </c>
      <c r="I641" s="18">
        <v>2.726</v>
      </c>
      <c r="J641" s="18">
        <v>4.6080000000000003E-2</v>
      </c>
      <c r="K641" s="18">
        <v>-0.82099999999999995</v>
      </c>
      <c r="L641" s="18">
        <v>4.5069999999999997</v>
      </c>
      <c r="M641" s="18">
        <v>0.30559999999999998</v>
      </c>
      <c r="O641" s="18"/>
      <c r="Q641" s="18"/>
      <c r="R641" s="18"/>
      <c r="S641" s="18"/>
    </row>
    <row r="642" spans="2:19" x14ac:dyDescent="0.15">
      <c r="B642">
        <v>1.901</v>
      </c>
      <c r="C642">
        <v>7</v>
      </c>
      <c r="D642" s="18">
        <v>-0.1678</v>
      </c>
      <c r="E642" s="18">
        <v>-0.46889999999999998</v>
      </c>
      <c r="F642" s="18">
        <v>2.8359999999999999</v>
      </c>
      <c r="G642" s="18">
        <v>8.0930000000000002E-2</v>
      </c>
      <c r="H642" s="18">
        <v>-1.1819999999999999</v>
      </c>
      <c r="I642" s="18">
        <v>3.1429999999999998</v>
      </c>
      <c r="J642" s="18">
        <v>4.6640000000000001E-2</v>
      </c>
      <c r="K642" s="18">
        <v>1.587</v>
      </c>
      <c r="L642" s="18">
        <v>3.1669999999999998</v>
      </c>
      <c r="M642" s="18">
        <v>6.6040000000000001E-2</v>
      </c>
      <c r="O642" s="18"/>
      <c r="Q642" s="18"/>
      <c r="R642" s="18"/>
      <c r="S642" s="18"/>
    </row>
    <row r="643" spans="2:19" x14ac:dyDescent="0.15">
      <c r="B643">
        <v>1.901</v>
      </c>
      <c r="C643">
        <v>10</v>
      </c>
      <c r="D643" s="18">
        <v>-1.173E-6</v>
      </c>
      <c r="E643" s="18">
        <v>1.256</v>
      </c>
      <c r="F643" s="18">
        <v>3.4660000000000002</v>
      </c>
      <c r="G643" s="18">
        <v>0.1118</v>
      </c>
      <c r="H643" s="18">
        <v>1.4810000000000001</v>
      </c>
      <c r="I643" s="18">
        <v>2.0179999999999998</v>
      </c>
      <c r="J643" s="18">
        <v>0.15529999999999999</v>
      </c>
      <c r="K643" s="18">
        <v>-3.4319999999999999</v>
      </c>
      <c r="L643" s="18">
        <v>2.78</v>
      </c>
      <c r="M643" s="18">
        <v>0.83560000000000001</v>
      </c>
      <c r="O643" s="18"/>
      <c r="Q643" s="18"/>
      <c r="R643" s="18"/>
      <c r="S643" s="18"/>
    </row>
    <row r="644" spans="2:19" x14ac:dyDescent="0.15">
      <c r="B644">
        <v>1.901</v>
      </c>
      <c r="C644">
        <v>15</v>
      </c>
      <c r="D644" s="18">
        <v>-6.8739999999999996E-2</v>
      </c>
      <c r="E644" s="18">
        <v>-0.38750000000000001</v>
      </c>
      <c r="F644" s="18">
        <v>2.831</v>
      </c>
      <c r="G644" s="18">
        <v>7.4060000000000001E-2</v>
      </c>
      <c r="H644" s="18">
        <v>0.44629999999999997</v>
      </c>
      <c r="I644" s="18">
        <v>3.5449999999999999</v>
      </c>
      <c r="J644" s="18">
        <v>5.8180000000000003E-2</v>
      </c>
      <c r="K644" s="18">
        <v>-0.72040000000000004</v>
      </c>
      <c r="L644" s="18">
        <v>4.5979999999999999</v>
      </c>
      <c r="M644" s="18">
        <v>0.30790000000000001</v>
      </c>
      <c r="O644" s="18"/>
      <c r="Q644" s="18"/>
      <c r="R644" s="18"/>
      <c r="S644" s="18"/>
    </row>
    <row r="645" spans="2:19" x14ac:dyDescent="0.15">
      <c r="B645">
        <v>1.901</v>
      </c>
      <c r="C645">
        <v>20</v>
      </c>
      <c r="D645" s="18">
        <v>0.123</v>
      </c>
      <c r="E645" s="18">
        <v>-3.3530000000000002</v>
      </c>
      <c r="F645" s="18">
        <v>4.9720000000000004</v>
      </c>
      <c r="G645" s="18">
        <v>0.87480000000000002</v>
      </c>
      <c r="H645" s="18">
        <v>1.2729999999999999</v>
      </c>
      <c r="I645" s="18">
        <v>3.4870000000000001</v>
      </c>
      <c r="J645" s="18">
        <v>0.1241</v>
      </c>
      <c r="K645" s="18">
        <v>-0.56799999999999995</v>
      </c>
      <c r="L645" s="18">
        <v>3.2949999999999999</v>
      </c>
      <c r="M645" s="18">
        <v>3.9449999999999999E-2</v>
      </c>
      <c r="O645" s="18"/>
      <c r="Q645" s="18"/>
      <c r="R645" s="18"/>
      <c r="S645" s="18"/>
    </row>
    <row r="646" spans="2:19" x14ac:dyDescent="0.15">
      <c r="B646">
        <v>4.0910000000000002</v>
      </c>
      <c r="C646">
        <v>1</v>
      </c>
      <c r="D646" s="18">
        <v>0.54679999999999995</v>
      </c>
      <c r="E646" s="18">
        <v>2.141</v>
      </c>
      <c r="F646" s="18">
        <v>3.1059999999999999</v>
      </c>
      <c r="G646" s="18">
        <v>0.03</v>
      </c>
      <c r="H646" s="18">
        <v>-4.7560000000000002</v>
      </c>
      <c r="I646" s="18">
        <v>2.694</v>
      </c>
      <c r="J646" s="18">
        <v>0.24790000000000001</v>
      </c>
      <c r="K646" s="18">
        <v>1.843</v>
      </c>
      <c r="L646" s="18">
        <v>2.56</v>
      </c>
      <c r="M646" s="18">
        <v>0.1183</v>
      </c>
      <c r="O646" s="18"/>
      <c r="Q646" s="18"/>
      <c r="R646" s="18"/>
      <c r="S646" s="18"/>
    </row>
    <row r="647" spans="2:19" x14ac:dyDescent="0.15">
      <c r="B647">
        <v>4.0910000000000002</v>
      </c>
      <c r="C647">
        <v>3</v>
      </c>
      <c r="D647" s="18">
        <v>0.82020000000000004</v>
      </c>
      <c r="E647" s="18">
        <v>1.145</v>
      </c>
      <c r="F647" s="18">
        <v>3.1259999999999999</v>
      </c>
      <c r="G647" s="18">
        <v>0.03</v>
      </c>
      <c r="H647" s="18">
        <v>-0.3528</v>
      </c>
      <c r="I647" s="18">
        <v>1.899</v>
      </c>
      <c r="J647" s="18">
        <v>3.1809999999999998E-2</v>
      </c>
      <c r="K647" s="18">
        <v>-1.8240000000000001</v>
      </c>
      <c r="L647" s="18">
        <v>2.6179999999999999</v>
      </c>
      <c r="M647" s="18">
        <v>0.34399999999999997</v>
      </c>
      <c r="O647" s="18"/>
      <c r="Q647" s="18"/>
      <c r="R647" s="18"/>
      <c r="S647" s="18"/>
    </row>
    <row r="648" spans="2:19" x14ac:dyDescent="0.15">
      <c r="B648">
        <v>4.0910000000000002</v>
      </c>
      <c r="C648">
        <v>5</v>
      </c>
      <c r="D648" s="18">
        <v>0.63</v>
      </c>
      <c r="E648" s="18">
        <v>1.8280000000000001</v>
      </c>
      <c r="F648" s="18">
        <v>3.1320000000000001</v>
      </c>
      <c r="G648" s="18">
        <v>0.03</v>
      </c>
      <c r="H648" s="18">
        <v>-1.0609999999999999</v>
      </c>
      <c r="I648" s="18">
        <v>2.129</v>
      </c>
      <c r="J648" s="18">
        <v>0.20780000000000001</v>
      </c>
      <c r="K648" s="18">
        <v>-1.6160000000000001</v>
      </c>
      <c r="L648" s="18">
        <v>3.2890000000000001</v>
      </c>
      <c r="M648" s="18">
        <v>0.10340000000000001</v>
      </c>
      <c r="O648" s="18"/>
      <c r="Q648" s="18"/>
      <c r="R648" s="18"/>
      <c r="S648" s="18"/>
    </row>
    <row r="649" spans="2:19" x14ac:dyDescent="0.15">
      <c r="B649">
        <v>4.0910000000000002</v>
      </c>
      <c r="C649">
        <v>7</v>
      </c>
      <c r="D649" s="18">
        <v>0.96789999999999998</v>
      </c>
      <c r="E649" s="18">
        <v>0.99839999999999995</v>
      </c>
      <c r="F649" s="18">
        <v>3.16</v>
      </c>
      <c r="G649" s="18">
        <v>3.1E-2</v>
      </c>
      <c r="H649" s="18">
        <v>-1.996</v>
      </c>
      <c r="I649" s="18">
        <v>2.3650000000000002</v>
      </c>
      <c r="J649" s="18">
        <v>0.38819999999999999</v>
      </c>
      <c r="K649" s="18">
        <v>-0.36759999999999998</v>
      </c>
      <c r="L649" s="18">
        <v>4.4000000000000004</v>
      </c>
      <c r="M649" s="18">
        <v>1.405</v>
      </c>
      <c r="O649" s="18"/>
      <c r="Q649" s="18"/>
      <c r="R649" s="18"/>
      <c r="S649" s="18"/>
    </row>
    <row r="650" spans="2:19" x14ac:dyDescent="0.15">
      <c r="B650">
        <v>4.0910000000000002</v>
      </c>
      <c r="C650">
        <v>10</v>
      </c>
      <c r="D650" s="18">
        <v>0.71150000000000002</v>
      </c>
      <c r="E650" s="18">
        <v>0.70879999999999999</v>
      </c>
      <c r="F650" s="18">
        <v>3.1219999999999999</v>
      </c>
      <c r="G650" s="18">
        <v>0.03</v>
      </c>
      <c r="H650" s="18">
        <v>-1.5640000000000001</v>
      </c>
      <c r="I650" s="18">
        <v>2.3119999999999998</v>
      </c>
      <c r="J650" s="18">
        <v>0.33289999999999997</v>
      </c>
      <c r="K650" s="18">
        <v>-0.45</v>
      </c>
      <c r="L650" s="18">
        <v>4.8879999999999999</v>
      </c>
      <c r="M650" s="18">
        <v>0.16320000000000001</v>
      </c>
      <c r="O650" s="18"/>
      <c r="Q650" s="18"/>
      <c r="R650" s="18"/>
      <c r="S650" s="18"/>
    </row>
    <row r="651" spans="2:19" x14ac:dyDescent="0.15">
      <c r="B651">
        <v>4.0910000000000002</v>
      </c>
      <c r="C651">
        <v>15</v>
      </c>
      <c r="D651" s="18">
        <v>0.56220000000000003</v>
      </c>
      <c r="E651" s="18">
        <v>0.68920000000000003</v>
      </c>
      <c r="F651" s="18">
        <v>3.2589999999999999</v>
      </c>
      <c r="G651" s="18">
        <v>0.12809999999999999</v>
      </c>
      <c r="H651" s="18">
        <v>-1.1990000000000001</v>
      </c>
      <c r="I651" s="18">
        <v>2.355</v>
      </c>
      <c r="J651" s="18">
        <v>0.28949999999999998</v>
      </c>
      <c r="K651" s="18">
        <v>-0.46050000000000002</v>
      </c>
      <c r="L651" s="18">
        <v>4.2480000000000002</v>
      </c>
      <c r="M651" s="18">
        <v>0.67630000000000001</v>
      </c>
      <c r="O651" s="18"/>
      <c r="Q651" s="18"/>
      <c r="R651" s="18"/>
      <c r="S651" s="18"/>
    </row>
    <row r="652" spans="2:19" x14ac:dyDescent="0.15">
      <c r="B652">
        <v>4.0910000000000002</v>
      </c>
      <c r="C652">
        <v>20</v>
      </c>
      <c r="D652" s="18">
        <v>0.65700000000000003</v>
      </c>
      <c r="E652" s="18">
        <v>1.7769999999999999</v>
      </c>
      <c r="F652" s="18">
        <v>3.3719999999999999</v>
      </c>
      <c r="G652" s="18">
        <v>0.1585</v>
      </c>
      <c r="H652" s="18">
        <v>0.32979999999999998</v>
      </c>
      <c r="I652" s="18">
        <v>2.5209999999999999</v>
      </c>
      <c r="J652" s="18">
        <v>3.006E-2</v>
      </c>
      <c r="K652" s="18">
        <v>-3.0920000000000001</v>
      </c>
      <c r="L652" s="18">
        <v>2.8740000000000001</v>
      </c>
      <c r="M652" s="18">
        <v>0.46779999999999999</v>
      </c>
      <c r="O652" s="18"/>
      <c r="Q652" s="18"/>
      <c r="R652" s="18"/>
      <c r="S652" s="18"/>
    </row>
    <row r="653" spans="2:19" x14ac:dyDescent="0.15">
      <c r="B653">
        <v>9.5030000000000001</v>
      </c>
      <c r="C653">
        <v>1</v>
      </c>
      <c r="D653" s="18">
        <v>8.8639999999999997E-2</v>
      </c>
      <c r="E653" s="18">
        <v>3.077</v>
      </c>
      <c r="F653" s="18">
        <v>3.3180000000000001</v>
      </c>
      <c r="G653" s="18">
        <v>3.3959999999999997E-2</v>
      </c>
      <c r="H653" s="18">
        <v>-1.5329999999999999</v>
      </c>
      <c r="I653" s="18">
        <v>2.8380000000000001</v>
      </c>
      <c r="J653" s="18">
        <v>0.20200000000000001</v>
      </c>
      <c r="K653" s="18">
        <v>-2.0270000000000001</v>
      </c>
      <c r="L653" s="18">
        <v>3.4830000000000001</v>
      </c>
      <c r="M653" s="18">
        <v>0.19550000000000001</v>
      </c>
      <c r="O653" s="18"/>
      <c r="Q653" s="18"/>
      <c r="R653" s="18"/>
      <c r="S653" s="18"/>
    </row>
    <row r="654" spans="2:19" x14ac:dyDescent="0.15">
      <c r="B654">
        <v>9.5030000000000001</v>
      </c>
      <c r="C654">
        <v>3</v>
      </c>
      <c r="D654" s="18">
        <v>-0.22270000000000001</v>
      </c>
      <c r="E654" s="18">
        <v>11.67</v>
      </c>
      <c r="F654" s="18">
        <v>4.9669999999999996</v>
      </c>
      <c r="G654" s="18">
        <v>0.4138</v>
      </c>
      <c r="H654" s="18">
        <v>-6.2809999999999997</v>
      </c>
      <c r="I654" s="18">
        <v>4.6820000000000004</v>
      </c>
      <c r="J654" s="18">
        <v>0.219</v>
      </c>
      <c r="K654" s="18">
        <v>-0.999</v>
      </c>
      <c r="L654" s="18">
        <v>3.8380000000000001</v>
      </c>
      <c r="M654" s="18">
        <v>7.5929999999999997E-2</v>
      </c>
      <c r="O654" s="18"/>
      <c r="Q654" s="18"/>
      <c r="R654" s="18"/>
      <c r="S654" s="18"/>
    </row>
    <row r="655" spans="2:19" x14ac:dyDescent="0.15">
      <c r="B655">
        <v>9.5030000000000001</v>
      </c>
      <c r="C655">
        <v>5</v>
      </c>
      <c r="D655" s="18">
        <v>-7.0959999999999995E-2</v>
      </c>
      <c r="E655" s="18">
        <v>2.891</v>
      </c>
      <c r="F655" s="18">
        <v>3.3079999999999998</v>
      </c>
      <c r="G655" s="18">
        <v>3.015E-2</v>
      </c>
      <c r="H655" s="18">
        <v>-1.53</v>
      </c>
      <c r="I655" s="18">
        <v>3.56</v>
      </c>
      <c r="J655" s="18">
        <v>0.1961</v>
      </c>
      <c r="K655" s="18">
        <v>-1.6839999999999999</v>
      </c>
      <c r="L655" s="18">
        <v>2.9350000000000001</v>
      </c>
      <c r="M655" s="18">
        <v>0.15329999999999999</v>
      </c>
      <c r="O655" s="18"/>
      <c r="Q655" s="18"/>
      <c r="R655" s="18"/>
      <c r="S655" s="18"/>
    </row>
    <row r="656" spans="2:19" x14ac:dyDescent="0.15">
      <c r="B656">
        <v>9.5030000000000001</v>
      </c>
      <c r="C656">
        <v>7</v>
      </c>
      <c r="D656" s="18">
        <v>-2.1190000000000001E-2</v>
      </c>
      <c r="E656" s="18">
        <v>-9.1560000000000006</v>
      </c>
      <c r="F656" s="18">
        <v>3.5419999999999998</v>
      </c>
      <c r="G656" s="18">
        <v>0.29559999999999997</v>
      </c>
      <c r="H656" s="18">
        <v>4.0270000000000001</v>
      </c>
      <c r="I656" s="18">
        <v>3.3290000000000002</v>
      </c>
      <c r="J656" s="18">
        <v>3.0020000000000002E-2</v>
      </c>
      <c r="K656" s="18">
        <v>4.633</v>
      </c>
      <c r="L656" s="18">
        <v>3.8029999999999999</v>
      </c>
      <c r="M656" s="18">
        <v>0.2177</v>
      </c>
      <c r="O656" s="18"/>
      <c r="Q656" s="18"/>
      <c r="R656" s="18"/>
      <c r="S656" s="18"/>
    </row>
    <row r="657" spans="2:32" x14ac:dyDescent="0.15">
      <c r="B657">
        <v>9.5030000000000001</v>
      </c>
      <c r="C657">
        <v>10</v>
      </c>
      <c r="D657" s="18">
        <v>8.9550000000000005E-2</v>
      </c>
      <c r="E657" s="18">
        <v>0.19489999999999999</v>
      </c>
      <c r="F657" s="18">
        <v>5</v>
      </c>
      <c r="G657" s="18">
        <v>1.589</v>
      </c>
      <c r="H657" s="18">
        <v>2.895</v>
      </c>
      <c r="I657" s="18">
        <v>3.3010000000000002</v>
      </c>
      <c r="J657" s="18">
        <v>3.6479999999999999E-2</v>
      </c>
      <c r="K657" s="18">
        <v>-3.427</v>
      </c>
      <c r="L657" s="18">
        <v>3.11</v>
      </c>
      <c r="M657" s="18">
        <v>0.30959999999999999</v>
      </c>
      <c r="O657" s="18"/>
      <c r="Q657" s="18"/>
      <c r="R657" s="18"/>
      <c r="S657" s="18"/>
    </row>
    <row r="658" spans="2:32" x14ac:dyDescent="0.15">
      <c r="B658">
        <v>9.5030000000000001</v>
      </c>
      <c r="C658">
        <v>15</v>
      </c>
      <c r="D658" s="18">
        <v>2.3519999999999999</v>
      </c>
      <c r="E658" s="18">
        <v>-4.5289999999999999</v>
      </c>
      <c r="F658" s="18">
        <v>1.657</v>
      </c>
      <c r="G658" s="18">
        <v>2.4950000000000001</v>
      </c>
      <c r="H658" s="18">
        <v>3.359</v>
      </c>
      <c r="I658" s="18">
        <v>3.2959999999999998</v>
      </c>
      <c r="J658" s="18">
        <v>0.03</v>
      </c>
      <c r="K658" s="18">
        <v>-2.5249999999999999</v>
      </c>
      <c r="L658" s="18">
        <v>3.0510000000000002</v>
      </c>
      <c r="M658" s="18">
        <v>3.3590000000000002E-2</v>
      </c>
      <c r="O658" s="18"/>
      <c r="Q658" s="18"/>
      <c r="R658" s="18"/>
      <c r="S658" s="18"/>
    </row>
    <row r="659" spans="2:32" x14ac:dyDescent="0.15">
      <c r="B659">
        <v>9.5030000000000001</v>
      </c>
      <c r="C659">
        <v>20</v>
      </c>
      <c r="D659" s="18">
        <v>5.8770000000000003E-2</v>
      </c>
      <c r="E659" s="18">
        <v>-2.0289999999999999</v>
      </c>
      <c r="F659" s="18">
        <v>3.4239999999999999</v>
      </c>
      <c r="G659" s="18">
        <v>0.22220000000000001</v>
      </c>
      <c r="H659" s="18">
        <v>5.048</v>
      </c>
      <c r="I659" s="18">
        <v>3.3119999999999998</v>
      </c>
      <c r="J659" s="18">
        <v>3.0259999999999999E-2</v>
      </c>
      <c r="K659" s="18">
        <v>-3.49</v>
      </c>
      <c r="L659" s="18">
        <v>3.1459999999999999</v>
      </c>
      <c r="M659" s="18">
        <v>0.1313</v>
      </c>
      <c r="O659" s="18"/>
      <c r="Q659" s="18"/>
      <c r="R659" s="18"/>
      <c r="S659" s="18"/>
    </row>
    <row r="660" spans="2:32" x14ac:dyDescent="0.15">
      <c r="B660">
        <v>17.103000000000002</v>
      </c>
      <c r="C660">
        <v>1</v>
      </c>
      <c r="D660" s="18">
        <v>1.204</v>
      </c>
      <c r="E660" s="18">
        <v>-12.69</v>
      </c>
      <c r="F660" s="18">
        <v>3.6349999999999998</v>
      </c>
      <c r="G660" s="18">
        <v>1.369</v>
      </c>
      <c r="H660" s="18">
        <v>5.242</v>
      </c>
      <c r="I660" s="18">
        <v>2.895</v>
      </c>
      <c r="J660" s="18">
        <v>1.0309999999999999</v>
      </c>
      <c r="K660" s="18">
        <v>3.895</v>
      </c>
      <c r="L660" s="18">
        <v>3.8029999999999999</v>
      </c>
      <c r="M660" s="18">
        <v>0.61950000000000005</v>
      </c>
      <c r="O660" s="18"/>
      <c r="P660" t="s">
        <v>672</v>
      </c>
      <c r="Q660" t="s">
        <v>673</v>
      </c>
      <c r="R660" t="s">
        <v>674</v>
      </c>
      <c r="S660" t="s">
        <v>675</v>
      </c>
      <c r="T660" t="s">
        <v>672</v>
      </c>
      <c r="X660" t="s">
        <v>672</v>
      </c>
      <c r="AB660" t="s">
        <v>672</v>
      </c>
      <c r="AF660" t="s">
        <v>672</v>
      </c>
    </row>
    <row r="661" spans="2:32" x14ac:dyDescent="0.15">
      <c r="B661">
        <v>17.103000000000002</v>
      </c>
      <c r="C661">
        <v>3</v>
      </c>
      <c r="D661" s="18">
        <v>1.377</v>
      </c>
      <c r="E661" s="18">
        <v>2.99</v>
      </c>
      <c r="F661" s="18">
        <v>3.726</v>
      </c>
      <c r="G661" s="18">
        <v>0.38619999999999999</v>
      </c>
      <c r="H661" s="18">
        <v>0.90800000000000003</v>
      </c>
      <c r="I661" s="18">
        <v>2.544</v>
      </c>
      <c r="J661" s="18">
        <v>0.1431</v>
      </c>
      <c r="K661" s="18">
        <v>-7.8090000000000002</v>
      </c>
      <c r="L661" s="18">
        <v>3.903</v>
      </c>
      <c r="M661" s="18">
        <v>1.419</v>
      </c>
      <c r="O661" s="18">
        <f>O82</f>
        <v>10</v>
      </c>
      <c r="P661">
        <f>IF(R$1=3,IF(P$1&lt;0,0,$Q661+($R661-$Q661)*P$1^$S661),1)</f>
        <v>1</v>
      </c>
      <c r="Q661" s="18">
        <f>$O$596+$P$596/(1+EXP(($Q$596-LOG10($O661))/$R$596))+$S$596/(1+EXP(($T$596-LOG10($O661))/$U$596))</f>
        <v>1</v>
      </c>
      <c r="R661" s="18">
        <f>$O$597+$P$597/(1+EXP(($Q$597-LOG10($O661))/$R$597))+$S$597/(1+EXP(($T$597-LOG10($O661))/$U$597))</f>
        <v>1</v>
      </c>
      <c r="S661" s="18">
        <f>$O$598+$P$598/(1+EXP(($Q$598-LOG10($O661))/$R$598))+$S$598/(1+EXP(($T$598-LOG10($O661))/$U$598))</f>
        <v>1</v>
      </c>
      <c r="T661">
        <f>IF(V$1=3,IF(T$1&lt;0,0,$Q661+($R661-$Q661)*T$1^$S661),1)</f>
        <v>1</v>
      </c>
      <c r="X661">
        <f>IF(Z$1=3,IF(X$1&lt;0,0,$Q661+($R661-$Q661)*X$1^$S661),1)</f>
        <v>1</v>
      </c>
      <c r="AB661">
        <f>IF(AD$1=3,IF(AB$1&lt;0,0,$Q661+($R661-$Q661)*AB$1^$S661),1)</f>
        <v>1</v>
      </c>
      <c r="AF661">
        <f>IF(AH$1=3,IF(AF$1&lt;0,0,$Q661+($R661-$Q661)*AF$1^$S661),1)</f>
        <v>1</v>
      </c>
    </row>
    <row r="662" spans="2:32" x14ac:dyDescent="0.15">
      <c r="B662">
        <v>17.103000000000002</v>
      </c>
      <c r="C662">
        <v>5</v>
      </c>
      <c r="D662" s="18">
        <v>0.30759999999999998</v>
      </c>
      <c r="E662" s="18">
        <v>-0.41860000000000003</v>
      </c>
      <c r="F662" s="18">
        <v>1.72</v>
      </c>
      <c r="G662" s="18">
        <v>0.17510000000000001</v>
      </c>
      <c r="H662" s="18">
        <v>2.3639999999999999</v>
      </c>
      <c r="I662" s="18">
        <v>3.95</v>
      </c>
      <c r="J662" s="18">
        <v>8.0159999999999995E-2</v>
      </c>
      <c r="K662" s="18">
        <v>-2.6219999999999999</v>
      </c>
      <c r="L662" s="18">
        <v>3.9390000000000001</v>
      </c>
      <c r="M662" s="18">
        <v>0.10489999999999999</v>
      </c>
      <c r="O662" s="18">
        <f>O83</f>
        <v>10</v>
      </c>
      <c r="P662">
        <f>IF(R$1=3,IF(P$1&lt;0,0,$Q662+($R662-$Q662)*P$1^$S662),1)</f>
        <v>1</v>
      </c>
      <c r="Q662" s="18">
        <f>$O$596+$P$596/(1+EXP(($Q$596-LOG10($O662))/$R$596))+$S$596/(1+EXP(($T$596-LOG10($O662))/$U$596))</f>
        <v>1</v>
      </c>
      <c r="R662" s="18">
        <f>$O$597+$P$597/(1+EXP(($Q$597-LOG10($O662))/$R$597))+$S$597/(1+EXP(($T$597-LOG10($O662))/$U$597))</f>
        <v>1</v>
      </c>
      <c r="S662" s="18">
        <f>$O$598+$P$598/(1+EXP(($Q$598-LOG10($O662))/$R$598))+$S$598/(1+EXP(($T$598-LOG10($O662))/$U$598))</f>
        <v>1</v>
      </c>
      <c r="T662">
        <f>IF(V$1=3,IF(T$1&lt;0,0,$Q662+($R662-$Q662)*T$1^$S662),1)</f>
        <v>1</v>
      </c>
      <c r="X662">
        <f>IF(Z$1=3,IF(X$1&lt;0,0,$Q662+($R662-$Q662)*X$1^$S662),1)</f>
        <v>1</v>
      </c>
      <c r="AB662">
        <f>IF(AD$1=3,IF(AB$1&lt;0,0,$Q662+($R662-$Q662)*AB$1^$S662),1)</f>
        <v>1</v>
      </c>
      <c r="AF662">
        <f>IF(AH$1=3,IF(AF$1&lt;0,0,$Q662+($R662-$Q662)*AF$1^$S662),1)</f>
        <v>1</v>
      </c>
    </row>
    <row r="663" spans="2:32" x14ac:dyDescent="0.15">
      <c r="B663">
        <v>17.103000000000002</v>
      </c>
      <c r="C663">
        <v>7</v>
      </c>
      <c r="D663" s="18">
        <v>2.9039999999999999</v>
      </c>
      <c r="E663" s="18">
        <v>2.637</v>
      </c>
      <c r="F663" s="18">
        <v>1.2290000000000001</v>
      </c>
      <c r="G663" s="18">
        <v>0.44579999999999997</v>
      </c>
      <c r="H663" s="18">
        <v>-10.44</v>
      </c>
      <c r="I663" s="18">
        <v>1.8580000000000001</v>
      </c>
      <c r="J663" s="18">
        <v>1.577</v>
      </c>
      <c r="K663" s="18">
        <v>3.758</v>
      </c>
      <c r="L663" s="18">
        <v>3.4590000000000001</v>
      </c>
      <c r="M663" s="18">
        <v>0.7792</v>
      </c>
      <c r="O663" s="18">
        <f>O84</f>
        <v>10</v>
      </c>
      <c r="P663">
        <f>IF(R$1=3,IF(P$1&lt;0,0,$Q663+($R663-$Q663)*P$1^$S663),1)</f>
        <v>1</v>
      </c>
      <c r="Q663" s="18">
        <f>$O$596+$P$596/(1+EXP(($Q$596-LOG10($O663))/$R$596))+$S$596/(1+EXP(($T$596-LOG10($O663))/$U$596))</f>
        <v>1</v>
      </c>
      <c r="R663" s="18">
        <f>$O$597+$P$597/(1+EXP(($Q$597-LOG10($O663))/$R$597))+$S$597/(1+EXP(($T$597-LOG10($O663))/$U$597))</f>
        <v>1</v>
      </c>
      <c r="S663" s="18">
        <f>$O$598+$P$598/(1+EXP(($Q$598-LOG10($O663))/$R$598))+$S$598/(1+EXP(($T$598-LOG10($O663))/$U$598))</f>
        <v>1</v>
      </c>
      <c r="T663">
        <f>IF(V$1=3,IF(T$1&lt;0,0,$Q663+($R663-$Q663)*T$1^$S663),1)</f>
        <v>1</v>
      </c>
      <c r="X663">
        <f>IF(Z$1=3,IF(X$1&lt;0,0,$Q663+($R663-$Q663)*X$1^$S663),1)</f>
        <v>1</v>
      </c>
      <c r="AB663">
        <f>IF(AD$1=3,IF(AB$1&lt;0,0,$Q663+($R663-$Q663)*AB$1^$S663),1)</f>
        <v>1</v>
      </c>
      <c r="AF663">
        <f>IF(AH$1=3,IF(AF$1&lt;0,0,$Q663+($R663-$Q663)*AF$1^$S663),1)</f>
        <v>1</v>
      </c>
    </row>
    <row r="664" spans="2:32" x14ac:dyDescent="0.15">
      <c r="B664">
        <v>17.103000000000002</v>
      </c>
      <c r="C664">
        <v>10</v>
      </c>
      <c r="D664" s="18">
        <v>0.38169999999999998</v>
      </c>
      <c r="E664" s="18">
        <v>1.4990000000000001</v>
      </c>
      <c r="F664" s="18">
        <v>3.4470000000000001</v>
      </c>
      <c r="G664" s="18">
        <v>0.4607</v>
      </c>
      <c r="H664" s="18">
        <v>-2.266</v>
      </c>
      <c r="I664" s="18">
        <v>3.8109999999999999</v>
      </c>
      <c r="J664" s="18">
        <v>1.224</v>
      </c>
      <c r="K664" s="18">
        <v>-0.3795</v>
      </c>
      <c r="L664" s="18">
        <v>2.9239999999999999</v>
      </c>
      <c r="M664" s="18">
        <v>0.1502</v>
      </c>
      <c r="O664" s="18">
        <f>O85</f>
        <v>10</v>
      </c>
      <c r="P664">
        <f>IF(R$1=3,IF(P$1&lt;0,0,$Q664+($R664-$Q664)*P$1^$S664),1)</f>
        <v>1</v>
      </c>
      <c r="Q664" s="18">
        <f>$O$596+$P$596/(1+EXP(($Q$596-LOG10($O664))/$R$596))+$S$596/(1+EXP(($T$596-LOG10($O664))/$U$596))</f>
        <v>1</v>
      </c>
      <c r="R664" s="18">
        <f>$O$597+$P$597/(1+EXP(($Q$597-LOG10($O664))/$R$597))+$S$597/(1+EXP(($T$597-LOG10($O664))/$U$597))</f>
        <v>1</v>
      </c>
      <c r="S664" s="18">
        <f>$O$598+$P$598/(1+EXP(($Q$598-LOG10($O664))/$R$598))+$S$598/(1+EXP(($T$598-LOG10($O664))/$U$598))</f>
        <v>1</v>
      </c>
      <c r="T664">
        <f>IF(V$1=3,IF(T$1&lt;0,0,$Q664+($R664-$Q664)*T$1^$S664),1)</f>
        <v>1</v>
      </c>
      <c r="X664">
        <f>IF(Z$1=3,IF(X$1&lt;0,0,$Q664+($R664-$Q664)*X$1^$S664),1)</f>
        <v>1</v>
      </c>
      <c r="AB664">
        <f>IF(AD$1=3,IF(AB$1&lt;0,0,$Q664+($R664-$Q664)*AB$1^$S664),1)</f>
        <v>1</v>
      </c>
      <c r="AF664">
        <f>IF(AH$1=3,IF(AF$1&lt;0,0,$Q664+($R664-$Q664)*AF$1^$S664),1)</f>
        <v>1</v>
      </c>
    </row>
    <row r="665" spans="2:32" x14ac:dyDescent="0.15">
      <c r="B665">
        <v>17.103000000000002</v>
      </c>
      <c r="C665">
        <v>15</v>
      </c>
      <c r="D665" s="18">
        <v>0.24249999999999999</v>
      </c>
      <c r="E665" s="18">
        <v>0.42520000000000002</v>
      </c>
      <c r="F665" s="18">
        <v>3.5470000000000002</v>
      </c>
      <c r="G665" s="18">
        <v>3.0810000000000001E-2</v>
      </c>
      <c r="H665" s="18">
        <v>-0.27600000000000002</v>
      </c>
      <c r="I665" s="18">
        <v>3.7320000000000002</v>
      </c>
      <c r="J665" s="18">
        <v>0.46210000000000001</v>
      </c>
      <c r="K665" s="18">
        <v>-0.28860000000000002</v>
      </c>
      <c r="L665" s="18">
        <v>1.393</v>
      </c>
      <c r="M665" s="18">
        <v>3.6150000000000002E-2</v>
      </c>
      <c r="O665" s="18">
        <f>O86</f>
        <v>10</v>
      </c>
      <c r="P665">
        <f>IF(R$1=3,IF(P$1&lt;0,0,$Q665+($R665-$Q665)*P$1^$S665),1)</f>
        <v>1</v>
      </c>
      <c r="Q665" s="18">
        <f>$O$596+$P$596/(1+EXP(($Q$596-LOG10($O665))/$R$596))+$S$596/(1+EXP(($T$596-LOG10($O665))/$U$596))</f>
        <v>1</v>
      </c>
      <c r="R665" s="18">
        <f>$O$597+$P$597/(1+EXP(($Q$597-LOG10($O665))/$R$597))+$S$597/(1+EXP(($T$597-LOG10($O665))/$U$597))</f>
        <v>1</v>
      </c>
      <c r="S665" s="18">
        <f>$O$598+$P$598/(1+EXP(($Q$598-LOG10($O665))/$R$598))+$S$598/(1+EXP(($T$598-LOG10($O665))/$U$598))</f>
        <v>1</v>
      </c>
      <c r="T665">
        <f>IF(V$1=3,IF(T$1&lt;0,0,$Q665+($R665-$Q665)*T$1^$S665),1)</f>
        <v>1</v>
      </c>
      <c r="X665">
        <f>IF(Z$1=3,IF(X$1&lt;0,0,$Q665+($R665-$Q665)*X$1^$S665),1)</f>
        <v>1</v>
      </c>
      <c r="AB665">
        <f>IF(AD$1=3,IF(AB$1&lt;0,0,$Q665+($R665-$Q665)*AB$1^$S665),1)</f>
        <v>1</v>
      </c>
      <c r="AF665">
        <f>IF(AH$1=3,IF(AF$1&lt;0,0,$Q665+($R665-$Q665)*AF$1^$S665),1)</f>
        <v>1</v>
      </c>
    </row>
    <row r="666" spans="2:32" x14ac:dyDescent="0.15">
      <c r="B666">
        <v>17.103000000000002</v>
      </c>
      <c r="C666">
        <v>20</v>
      </c>
      <c r="D666" s="18">
        <v>2.3849999999999998</v>
      </c>
      <c r="E666" s="18">
        <v>8.0139999999999993</v>
      </c>
      <c r="F666" s="18">
        <v>1.7430000000000001</v>
      </c>
      <c r="G666" s="18">
        <v>0.61350000000000005</v>
      </c>
      <c r="H666" s="18">
        <v>-15.16</v>
      </c>
      <c r="I666" s="18">
        <v>2.1139999999999999</v>
      </c>
      <c r="J666" s="18">
        <v>1.2569999999999999</v>
      </c>
      <c r="K666" s="18">
        <v>3.109</v>
      </c>
      <c r="L666" s="18">
        <v>3.7709999999999999</v>
      </c>
      <c r="M666" s="18">
        <v>0.44690000000000002</v>
      </c>
      <c r="O666" s="18">
        <f t="shared" ref="O666:O698" si="111">O87</f>
        <v>10</v>
      </c>
      <c r="P666">
        <f t="shared" ref="P666:P698" si="112">IF(R$1=3,IF(P$1&lt;0,0,$Q666+($R666-$Q666)*P$1^$S666),1)</f>
        <v>1</v>
      </c>
      <c r="Q666" s="18">
        <f t="shared" ref="Q666:Q698" si="113">$O$596+$P$596/(1+EXP(($Q$596-LOG10($O666))/$R$596))+$S$596/(1+EXP(($T$596-LOG10($O666))/$U$596))</f>
        <v>1</v>
      </c>
      <c r="R666" s="18">
        <f t="shared" ref="R666:R698" si="114">$O$597+$P$597/(1+EXP(($Q$597-LOG10($O666))/$R$597))+$S$597/(1+EXP(($T$597-LOG10($O666))/$U$597))</f>
        <v>1</v>
      </c>
      <c r="S666" s="18">
        <f t="shared" ref="S666:S698" si="115">$O$598+$P$598/(1+EXP(($Q$598-LOG10($O666))/$R$598))+$S$598/(1+EXP(($T$598-LOG10($O666))/$U$598))</f>
        <v>1</v>
      </c>
      <c r="T666">
        <f t="shared" ref="T666:T698" si="116">IF(V$1=3,IF(T$1&lt;0,0,$Q666+($R666-$Q666)*T$1^$S666),1)</f>
        <v>1</v>
      </c>
      <c r="X666">
        <f t="shared" ref="X666:X698" si="117">IF(Z$1=3,IF(X$1&lt;0,0,$Q666+($R666-$Q666)*X$1^$S666),1)</f>
        <v>1</v>
      </c>
      <c r="AB666">
        <f t="shared" ref="AB666:AB698" si="118">IF(AD$1=3,IF(AB$1&lt;0,0,$Q666+($R666-$Q666)*AB$1^$S666),1)</f>
        <v>1</v>
      </c>
      <c r="AF666">
        <f t="shared" ref="AF666:AF698" si="119">IF(AH$1=3,IF(AF$1&lt;0,0,$Q666+($R666-$Q666)*AF$1^$S666),1)</f>
        <v>1</v>
      </c>
    </row>
    <row r="667" spans="2:32" x14ac:dyDescent="0.15">
      <c r="B667">
        <v>31.263000000000002</v>
      </c>
      <c r="C667">
        <v>1</v>
      </c>
      <c r="D667" s="18">
        <v>8.5550000000000001E-2</v>
      </c>
      <c r="E667" s="18">
        <v>0.88890000000000002</v>
      </c>
      <c r="F667" s="18">
        <v>3.9159999999999999</v>
      </c>
      <c r="G667" s="18">
        <v>3.0130000000000001E-2</v>
      </c>
      <c r="H667" s="18">
        <v>-0.73939999999999995</v>
      </c>
      <c r="I667" s="18">
        <v>1.7669999999999999</v>
      </c>
      <c r="J667" s="18">
        <v>0.20669999999999999</v>
      </c>
      <c r="K667" s="18">
        <v>1.2270000000000001</v>
      </c>
      <c r="L667" s="18">
        <v>3.2250000000000001</v>
      </c>
      <c r="M667" s="18">
        <v>2.4289999999999998</v>
      </c>
      <c r="O667" s="18">
        <f t="shared" si="111"/>
        <v>10</v>
      </c>
      <c r="P667">
        <f t="shared" si="112"/>
        <v>1</v>
      </c>
      <c r="Q667" s="18">
        <f t="shared" si="113"/>
        <v>1</v>
      </c>
      <c r="R667" s="18">
        <f t="shared" si="114"/>
        <v>1</v>
      </c>
      <c r="S667" s="18">
        <f t="shared" si="115"/>
        <v>1</v>
      </c>
      <c r="T667">
        <f t="shared" si="116"/>
        <v>1</v>
      </c>
      <c r="X667">
        <f t="shared" si="117"/>
        <v>1</v>
      </c>
      <c r="AB667">
        <f t="shared" si="118"/>
        <v>1</v>
      </c>
      <c r="AF667">
        <f t="shared" si="119"/>
        <v>1</v>
      </c>
    </row>
    <row r="668" spans="2:32" x14ac:dyDescent="0.15">
      <c r="B668">
        <v>31.263000000000002</v>
      </c>
      <c r="C668">
        <v>3</v>
      </c>
      <c r="D668" s="18">
        <v>0.34029999999999999</v>
      </c>
      <c r="E668" s="18">
        <v>-0.48930000000000001</v>
      </c>
      <c r="F668" s="18">
        <v>1.917</v>
      </c>
      <c r="G668" s="18">
        <v>0.14949999999999999</v>
      </c>
      <c r="H668" s="18">
        <v>2.702</v>
      </c>
      <c r="I668" s="18">
        <v>4.1310000000000002</v>
      </c>
      <c r="J668" s="18">
        <v>0.1908</v>
      </c>
      <c r="K668" s="18">
        <v>-1.6319999999999999</v>
      </c>
      <c r="L668" s="18">
        <v>4.3719999999999999</v>
      </c>
      <c r="M668" s="18">
        <v>0.1051</v>
      </c>
      <c r="O668" s="18">
        <f t="shared" si="111"/>
        <v>10</v>
      </c>
      <c r="P668">
        <f t="shared" si="112"/>
        <v>1</v>
      </c>
      <c r="Q668" s="18">
        <f t="shared" si="113"/>
        <v>1</v>
      </c>
      <c r="R668" s="18">
        <f t="shared" si="114"/>
        <v>1</v>
      </c>
      <c r="S668" s="18">
        <f t="shared" si="115"/>
        <v>1</v>
      </c>
      <c r="T668">
        <f t="shared" si="116"/>
        <v>1</v>
      </c>
      <c r="X668">
        <f t="shared" si="117"/>
        <v>1</v>
      </c>
      <c r="AB668">
        <f t="shared" si="118"/>
        <v>1</v>
      </c>
      <c r="AF668">
        <f t="shared" si="119"/>
        <v>1</v>
      </c>
    </row>
    <row r="669" spans="2:32" x14ac:dyDescent="0.15">
      <c r="B669">
        <v>31.263000000000002</v>
      </c>
      <c r="C669">
        <v>5</v>
      </c>
      <c r="D669" s="18">
        <v>-0.1157</v>
      </c>
      <c r="E669" s="18">
        <v>-8.4320000000000006E-2</v>
      </c>
      <c r="F669" s="18">
        <v>1.964</v>
      </c>
      <c r="G669" s="18">
        <v>5.1819999999999998E-2</v>
      </c>
      <c r="H669" s="18">
        <v>0.16550000000000001</v>
      </c>
      <c r="I669" s="18">
        <v>1.861</v>
      </c>
      <c r="J669" s="18">
        <v>0.82850000000000001</v>
      </c>
      <c r="K669" s="18">
        <v>0.86550000000000005</v>
      </c>
      <c r="L669" s="18">
        <v>3.8839999999999999</v>
      </c>
      <c r="M669" s="18">
        <v>7.1499999999999994E-2</v>
      </c>
      <c r="O669" s="18">
        <f t="shared" si="111"/>
        <v>10</v>
      </c>
      <c r="P669">
        <f t="shared" si="112"/>
        <v>1</v>
      </c>
      <c r="Q669" s="18">
        <f t="shared" si="113"/>
        <v>1</v>
      </c>
      <c r="R669" s="18">
        <f t="shared" si="114"/>
        <v>1</v>
      </c>
      <c r="S669" s="18">
        <f t="shared" si="115"/>
        <v>1</v>
      </c>
      <c r="T669">
        <f t="shared" si="116"/>
        <v>1</v>
      </c>
      <c r="X669">
        <f t="shared" si="117"/>
        <v>1</v>
      </c>
      <c r="AB669">
        <f t="shared" si="118"/>
        <v>1</v>
      </c>
      <c r="AF669">
        <f t="shared" si="119"/>
        <v>1</v>
      </c>
    </row>
    <row r="670" spans="2:32" x14ac:dyDescent="0.15">
      <c r="B670">
        <v>31.263000000000002</v>
      </c>
      <c r="C670">
        <v>7</v>
      </c>
      <c r="D670" s="18">
        <v>0.1678</v>
      </c>
      <c r="E670" s="18">
        <v>-6.32</v>
      </c>
      <c r="F670" s="18">
        <v>4.5659999999999998</v>
      </c>
      <c r="G670" s="18">
        <v>0.1734</v>
      </c>
      <c r="H670" s="18">
        <v>-0.31759999999999999</v>
      </c>
      <c r="I670" s="18">
        <v>1.8009999999999999</v>
      </c>
      <c r="J670" s="18">
        <v>0.19689999999999999</v>
      </c>
      <c r="K670" s="18">
        <v>9.2710000000000008</v>
      </c>
      <c r="L670" s="18">
        <v>4.6559999999999997</v>
      </c>
      <c r="M670" s="18">
        <v>0.28999999999999998</v>
      </c>
      <c r="O670" s="18">
        <f t="shared" si="111"/>
        <v>10</v>
      </c>
      <c r="P670">
        <f t="shared" si="112"/>
        <v>1</v>
      </c>
      <c r="Q670" s="18">
        <f t="shared" si="113"/>
        <v>1</v>
      </c>
      <c r="R670" s="18">
        <f t="shared" si="114"/>
        <v>1</v>
      </c>
      <c r="S670" s="18">
        <f t="shared" si="115"/>
        <v>1</v>
      </c>
      <c r="T670">
        <f t="shared" si="116"/>
        <v>1</v>
      </c>
      <c r="X670">
        <f t="shared" si="117"/>
        <v>1</v>
      </c>
      <c r="AB670">
        <f t="shared" si="118"/>
        <v>1</v>
      </c>
      <c r="AF670">
        <f t="shared" si="119"/>
        <v>1</v>
      </c>
    </row>
    <row r="671" spans="2:32" x14ac:dyDescent="0.15">
      <c r="B671">
        <v>31.263000000000002</v>
      </c>
      <c r="C671">
        <v>10</v>
      </c>
      <c r="D671" s="18">
        <v>-8.2970000000000002E-2</v>
      </c>
      <c r="E671" s="18">
        <v>0.39169999999999999</v>
      </c>
      <c r="F671" s="18">
        <v>3.9420000000000002</v>
      </c>
      <c r="G671" s="18">
        <v>3.065E-2</v>
      </c>
      <c r="H671" s="18">
        <v>-2.2120000000000002</v>
      </c>
      <c r="I671" s="18">
        <v>4.1379999999999999</v>
      </c>
      <c r="J671" s="18">
        <v>0.14799999999999999</v>
      </c>
      <c r="K671" s="18">
        <v>2.6040000000000001</v>
      </c>
      <c r="L671" s="18">
        <v>4.0819999999999999</v>
      </c>
      <c r="M671" s="18">
        <v>0.18479999999999999</v>
      </c>
      <c r="O671" s="18">
        <f t="shared" si="111"/>
        <v>10</v>
      </c>
      <c r="P671">
        <f t="shared" si="112"/>
        <v>1</v>
      </c>
      <c r="Q671" s="18">
        <f t="shared" si="113"/>
        <v>1</v>
      </c>
      <c r="R671" s="18">
        <f t="shared" si="114"/>
        <v>1</v>
      </c>
      <c r="S671" s="18">
        <f t="shared" si="115"/>
        <v>1</v>
      </c>
      <c r="T671">
        <f t="shared" si="116"/>
        <v>1</v>
      </c>
      <c r="X671">
        <f t="shared" si="117"/>
        <v>1</v>
      </c>
      <c r="AB671">
        <f t="shared" si="118"/>
        <v>1</v>
      </c>
      <c r="AF671">
        <f t="shared" si="119"/>
        <v>1</v>
      </c>
    </row>
    <row r="672" spans="2:32" x14ac:dyDescent="0.15">
      <c r="B672">
        <v>31.263000000000002</v>
      </c>
      <c r="C672">
        <v>15</v>
      </c>
      <c r="D672" s="18">
        <v>-0.22170000000000001</v>
      </c>
      <c r="E672" s="18">
        <v>1.8360000000000001</v>
      </c>
      <c r="F672" s="18">
        <v>3.8839999999999999</v>
      </c>
      <c r="G672" s="18">
        <v>0.1507</v>
      </c>
      <c r="H672" s="18">
        <v>0.91990000000000005</v>
      </c>
      <c r="I672" s="18">
        <v>4.0819999999999999</v>
      </c>
      <c r="J672" s="18">
        <v>2.0739999999999998</v>
      </c>
      <c r="K672" s="18">
        <v>-2.0459999999999998</v>
      </c>
      <c r="L672" s="18">
        <v>4.4240000000000004</v>
      </c>
      <c r="M672" s="18">
        <v>0.68359999999999999</v>
      </c>
      <c r="O672" s="18">
        <f t="shared" si="111"/>
        <v>10</v>
      </c>
      <c r="P672">
        <f t="shared" si="112"/>
        <v>1</v>
      </c>
      <c r="Q672" s="18">
        <f t="shared" si="113"/>
        <v>1</v>
      </c>
      <c r="R672" s="18">
        <f t="shared" si="114"/>
        <v>1</v>
      </c>
      <c r="S672" s="18">
        <f t="shared" si="115"/>
        <v>1</v>
      </c>
      <c r="T672">
        <f t="shared" si="116"/>
        <v>1</v>
      </c>
      <c r="X672">
        <f t="shared" si="117"/>
        <v>1</v>
      </c>
      <c r="AB672">
        <f t="shared" si="118"/>
        <v>1</v>
      </c>
      <c r="AF672">
        <f t="shared" si="119"/>
        <v>1</v>
      </c>
    </row>
    <row r="673" spans="2:32" x14ac:dyDescent="0.15">
      <c r="B673">
        <v>31.263000000000002</v>
      </c>
      <c r="C673">
        <v>20</v>
      </c>
      <c r="D673" s="18">
        <v>-0.1777</v>
      </c>
      <c r="E673" s="18">
        <v>1.2509999999999999</v>
      </c>
      <c r="F673" s="18">
        <v>3.92</v>
      </c>
      <c r="G673" s="18">
        <v>5.6509999999999998E-2</v>
      </c>
      <c r="H673" s="18">
        <v>1.4</v>
      </c>
      <c r="I673" s="18">
        <v>4.1159999999999997</v>
      </c>
      <c r="J673" s="18">
        <v>0.59850000000000003</v>
      </c>
      <c r="K673" s="18">
        <v>-1.4930000000000001</v>
      </c>
      <c r="L673" s="18">
        <v>4.3220000000000001</v>
      </c>
      <c r="M673" s="18">
        <v>0.4521</v>
      </c>
      <c r="O673" s="18">
        <f t="shared" si="111"/>
        <v>10</v>
      </c>
      <c r="P673">
        <f t="shared" si="112"/>
        <v>1</v>
      </c>
      <c r="Q673" s="18">
        <f t="shared" si="113"/>
        <v>1</v>
      </c>
      <c r="R673" s="18">
        <f t="shared" si="114"/>
        <v>1</v>
      </c>
      <c r="S673" s="18">
        <f t="shared" si="115"/>
        <v>1</v>
      </c>
      <c r="T673">
        <f t="shared" si="116"/>
        <v>1</v>
      </c>
      <c r="X673">
        <f t="shared" si="117"/>
        <v>1</v>
      </c>
      <c r="AB673">
        <f t="shared" si="118"/>
        <v>1</v>
      </c>
      <c r="AF673">
        <f t="shared" si="119"/>
        <v>1</v>
      </c>
    </row>
    <row r="674" spans="2:32" x14ac:dyDescent="0.15">
      <c r="B674">
        <v>49.982999999999997</v>
      </c>
      <c r="C674">
        <v>1</v>
      </c>
      <c r="D674" s="18">
        <v>-0.15079999999999999</v>
      </c>
      <c r="E674" s="18">
        <v>5.7779999999999996</v>
      </c>
      <c r="F674" s="18">
        <v>4.9980000000000002</v>
      </c>
      <c r="G674" s="18">
        <v>1.0720000000000001</v>
      </c>
      <c r="H674" s="18">
        <v>-0.62319999999999998</v>
      </c>
      <c r="I674" s="18">
        <v>2.2989999999999999</v>
      </c>
      <c r="J674" s="18">
        <v>0.27579999999999999</v>
      </c>
      <c r="K674" s="18">
        <v>-3.2040000000000002</v>
      </c>
      <c r="L674" s="18">
        <v>4.7480000000000002</v>
      </c>
      <c r="M674" s="18">
        <v>0.67420000000000002</v>
      </c>
      <c r="O674" s="18">
        <f t="shared" si="111"/>
        <v>10</v>
      </c>
      <c r="P674">
        <f t="shared" si="112"/>
        <v>1</v>
      </c>
      <c r="Q674" s="18">
        <f t="shared" si="113"/>
        <v>1</v>
      </c>
      <c r="R674" s="18">
        <f t="shared" si="114"/>
        <v>1</v>
      </c>
      <c r="S674" s="18">
        <f t="shared" si="115"/>
        <v>1</v>
      </c>
      <c r="T674">
        <f t="shared" si="116"/>
        <v>1</v>
      </c>
      <c r="X674">
        <f t="shared" si="117"/>
        <v>1</v>
      </c>
      <c r="AB674">
        <f t="shared" si="118"/>
        <v>1</v>
      </c>
      <c r="AF674">
        <f t="shared" si="119"/>
        <v>1</v>
      </c>
    </row>
    <row r="675" spans="2:32" x14ac:dyDescent="0.15">
      <c r="B675">
        <v>49.982999999999997</v>
      </c>
      <c r="C675">
        <v>3</v>
      </c>
      <c r="D675" s="18">
        <v>0.1762</v>
      </c>
      <c r="E675" s="18">
        <v>-7.1660000000000004</v>
      </c>
      <c r="F675" s="18">
        <v>4.2729999999999997</v>
      </c>
      <c r="G675" s="18">
        <v>0.71970000000000001</v>
      </c>
      <c r="H675" s="18">
        <v>-0.93940000000000001</v>
      </c>
      <c r="I675" s="18">
        <v>2.0070000000000001</v>
      </c>
      <c r="J675" s="18">
        <v>0.35549999999999998</v>
      </c>
      <c r="K675" s="18">
        <v>8.8190000000000008</v>
      </c>
      <c r="L675" s="18">
        <v>4.2569999999999997</v>
      </c>
      <c r="M675" s="18">
        <v>0.82750000000000001</v>
      </c>
      <c r="O675" s="18">
        <f t="shared" si="111"/>
        <v>10</v>
      </c>
      <c r="P675">
        <f t="shared" si="112"/>
        <v>1</v>
      </c>
      <c r="Q675" s="18">
        <f t="shared" si="113"/>
        <v>1</v>
      </c>
      <c r="R675" s="18">
        <f t="shared" si="114"/>
        <v>1</v>
      </c>
      <c r="S675" s="18">
        <f t="shared" si="115"/>
        <v>1</v>
      </c>
      <c r="T675">
        <f t="shared" si="116"/>
        <v>1</v>
      </c>
      <c r="X675">
        <f t="shared" si="117"/>
        <v>1</v>
      </c>
      <c r="AB675">
        <f t="shared" si="118"/>
        <v>1</v>
      </c>
      <c r="AF675">
        <f t="shared" si="119"/>
        <v>1</v>
      </c>
    </row>
    <row r="676" spans="2:32" x14ac:dyDescent="0.15">
      <c r="B676">
        <v>49.982999999999997</v>
      </c>
      <c r="C676">
        <v>5</v>
      </c>
      <c r="D676" s="18">
        <v>0.1394</v>
      </c>
      <c r="E676" s="18">
        <v>2.3170000000000002</v>
      </c>
      <c r="F676" s="18">
        <v>4.4050000000000002</v>
      </c>
      <c r="G676" s="18">
        <v>1.103</v>
      </c>
      <c r="H676" s="18">
        <v>4.9400000000000004</v>
      </c>
      <c r="I676" s="18">
        <v>3.5219999999999998</v>
      </c>
      <c r="J676" s="18">
        <v>0.53649999999999998</v>
      </c>
      <c r="K676" s="18">
        <v>-6.7750000000000004</v>
      </c>
      <c r="L676" s="18">
        <v>3.5179999999999998</v>
      </c>
      <c r="M676" s="18">
        <v>0.69540000000000002</v>
      </c>
      <c r="O676" s="18">
        <f t="shared" si="111"/>
        <v>10</v>
      </c>
      <c r="P676">
        <f t="shared" si="112"/>
        <v>1</v>
      </c>
      <c r="Q676" s="18">
        <f t="shared" si="113"/>
        <v>1</v>
      </c>
      <c r="R676" s="18">
        <f t="shared" si="114"/>
        <v>1</v>
      </c>
      <c r="S676" s="18">
        <f t="shared" si="115"/>
        <v>1</v>
      </c>
      <c r="T676">
        <f t="shared" si="116"/>
        <v>1</v>
      </c>
      <c r="X676">
        <f t="shared" si="117"/>
        <v>1</v>
      </c>
      <c r="AB676">
        <f t="shared" si="118"/>
        <v>1</v>
      </c>
      <c r="AF676">
        <f t="shared" si="119"/>
        <v>1</v>
      </c>
    </row>
    <row r="677" spans="2:32" x14ac:dyDescent="0.15">
      <c r="B677">
        <v>49.982999999999997</v>
      </c>
      <c r="C677">
        <v>7</v>
      </c>
      <c r="D677" s="18">
        <v>0.26929999999999998</v>
      </c>
      <c r="E677" s="18">
        <v>10.79</v>
      </c>
      <c r="F677" s="18">
        <v>3.7349999999999999</v>
      </c>
      <c r="G677" s="18">
        <v>0.86570000000000003</v>
      </c>
      <c r="H677" s="18">
        <v>-6.6440000000000001</v>
      </c>
      <c r="I677" s="18">
        <v>2.9049999999999998</v>
      </c>
      <c r="J677" s="18">
        <v>0.77610000000000001</v>
      </c>
      <c r="K677" s="18">
        <v>-3.351</v>
      </c>
      <c r="L677" s="18">
        <v>4.3879999999999999</v>
      </c>
      <c r="M677" s="18">
        <v>0.502</v>
      </c>
      <c r="O677" s="18">
        <f t="shared" si="111"/>
        <v>10</v>
      </c>
      <c r="P677">
        <f t="shared" si="112"/>
        <v>1</v>
      </c>
      <c r="Q677" s="18">
        <f t="shared" si="113"/>
        <v>1</v>
      </c>
      <c r="R677" s="18">
        <f t="shared" si="114"/>
        <v>1</v>
      </c>
      <c r="S677" s="18">
        <f t="shared" si="115"/>
        <v>1</v>
      </c>
      <c r="T677">
        <f t="shared" si="116"/>
        <v>1</v>
      </c>
      <c r="X677">
        <f t="shared" si="117"/>
        <v>1</v>
      </c>
      <c r="AB677">
        <f t="shared" si="118"/>
        <v>1</v>
      </c>
      <c r="AF677">
        <f t="shared" si="119"/>
        <v>1</v>
      </c>
    </row>
    <row r="678" spans="2:32" x14ac:dyDescent="0.15">
      <c r="B678">
        <v>49.982999999999997</v>
      </c>
      <c r="C678">
        <v>10</v>
      </c>
      <c r="D678" s="18">
        <v>-4.0980000000000003E-2</v>
      </c>
      <c r="E678" s="18">
        <v>9.8719999999999999</v>
      </c>
      <c r="F678" s="18">
        <v>3.7679999999999998</v>
      </c>
      <c r="G678" s="18">
        <v>0.88360000000000005</v>
      </c>
      <c r="H678" s="18">
        <v>-4.8609999999999998</v>
      </c>
      <c r="I678" s="18">
        <v>2.8370000000000002</v>
      </c>
      <c r="J678" s="18">
        <v>0.69320000000000004</v>
      </c>
      <c r="K678" s="18">
        <v>-4.0720000000000001</v>
      </c>
      <c r="L678" s="18">
        <v>4.3959999999999999</v>
      </c>
      <c r="M678" s="18">
        <v>0.5837</v>
      </c>
      <c r="O678" s="18">
        <f t="shared" si="111"/>
        <v>10</v>
      </c>
      <c r="P678">
        <f t="shared" si="112"/>
        <v>1</v>
      </c>
      <c r="Q678" s="18">
        <f t="shared" si="113"/>
        <v>1</v>
      </c>
      <c r="R678" s="18">
        <f t="shared" si="114"/>
        <v>1</v>
      </c>
      <c r="S678" s="18">
        <f t="shared" si="115"/>
        <v>1</v>
      </c>
      <c r="T678">
        <f t="shared" si="116"/>
        <v>1</v>
      </c>
      <c r="X678">
        <f t="shared" si="117"/>
        <v>1</v>
      </c>
      <c r="AB678">
        <f t="shared" si="118"/>
        <v>1</v>
      </c>
      <c r="AF678">
        <f t="shared" si="119"/>
        <v>1</v>
      </c>
    </row>
    <row r="679" spans="2:32" x14ac:dyDescent="0.15">
      <c r="B679">
        <v>49.982999999999997</v>
      </c>
      <c r="C679">
        <v>15</v>
      </c>
      <c r="D679" s="18">
        <v>0.70440000000000003</v>
      </c>
      <c r="E679" s="18">
        <v>6.1</v>
      </c>
      <c r="F679" s="18">
        <v>3.0590000000000002</v>
      </c>
      <c r="G679" s="18">
        <v>0.89559999999999995</v>
      </c>
      <c r="H679" s="18">
        <v>4.069</v>
      </c>
      <c r="I679" s="18">
        <v>3.4049999999999998</v>
      </c>
      <c r="J679" s="18">
        <v>1.3919999999999999</v>
      </c>
      <c r="K679" s="18">
        <v>-10.34</v>
      </c>
      <c r="L679" s="18">
        <v>2.839</v>
      </c>
      <c r="M679" s="18">
        <v>1.1160000000000001</v>
      </c>
      <c r="O679" s="18">
        <f t="shared" si="111"/>
        <v>10</v>
      </c>
      <c r="P679">
        <f t="shared" si="112"/>
        <v>1</v>
      </c>
      <c r="Q679" s="18">
        <f t="shared" si="113"/>
        <v>1</v>
      </c>
      <c r="R679" s="18">
        <f t="shared" si="114"/>
        <v>1</v>
      </c>
      <c r="S679" s="18">
        <f t="shared" si="115"/>
        <v>1</v>
      </c>
      <c r="T679">
        <f t="shared" si="116"/>
        <v>1</v>
      </c>
      <c r="X679">
        <f t="shared" si="117"/>
        <v>1</v>
      </c>
      <c r="AB679">
        <f t="shared" si="118"/>
        <v>1</v>
      </c>
      <c r="AF679">
        <f t="shared" si="119"/>
        <v>1</v>
      </c>
    </row>
    <row r="680" spans="2:32" x14ac:dyDescent="0.15">
      <c r="B680">
        <v>49.982999999999997</v>
      </c>
      <c r="C680">
        <v>20</v>
      </c>
      <c r="D680" s="18">
        <v>-9.8059999999999994E-2</v>
      </c>
      <c r="E680" s="18">
        <v>0.19550000000000001</v>
      </c>
      <c r="F680" s="18">
        <v>4.0170000000000003</v>
      </c>
      <c r="G680" s="18">
        <v>5.6160000000000002E-2</v>
      </c>
      <c r="H680" s="18">
        <v>-0.70320000000000005</v>
      </c>
      <c r="I680" s="18">
        <v>2.2029999999999998</v>
      </c>
      <c r="J680" s="18">
        <v>0.159</v>
      </c>
      <c r="K680" s="18">
        <v>0.77029999999999998</v>
      </c>
      <c r="L680" s="18">
        <v>2.2949999999999999</v>
      </c>
      <c r="M680" s="18">
        <v>0.3448</v>
      </c>
      <c r="O680" s="18">
        <f t="shared" si="111"/>
        <v>10</v>
      </c>
      <c r="P680">
        <f t="shared" si="112"/>
        <v>1</v>
      </c>
      <c r="Q680" s="18">
        <f t="shared" si="113"/>
        <v>1</v>
      </c>
      <c r="R680" s="18">
        <f t="shared" si="114"/>
        <v>1</v>
      </c>
      <c r="S680" s="18">
        <f t="shared" si="115"/>
        <v>1</v>
      </c>
      <c r="T680">
        <f t="shared" si="116"/>
        <v>1</v>
      </c>
      <c r="X680">
        <f t="shared" si="117"/>
        <v>1</v>
      </c>
      <c r="AB680">
        <f t="shared" si="118"/>
        <v>1</v>
      </c>
      <c r="AF680">
        <f t="shared" si="119"/>
        <v>1</v>
      </c>
    </row>
    <row r="681" spans="2:32" x14ac:dyDescent="0.15">
      <c r="B681">
        <v>67.763000000000005</v>
      </c>
      <c r="C681">
        <v>1</v>
      </c>
      <c r="D681" s="18">
        <v>0.1124</v>
      </c>
      <c r="E681" s="18">
        <v>-0.16550000000000001</v>
      </c>
      <c r="F681" s="18">
        <v>1.889</v>
      </c>
      <c r="G681" s="18">
        <v>0.1303</v>
      </c>
      <c r="H681" s="18">
        <v>-0.33069999999999999</v>
      </c>
      <c r="I681" s="18">
        <v>2.504</v>
      </c>
      <c r="J681" s="18">
        <v>0.1623</v>
      </c>
      <c r="K681" s="18">
        <v>0.4849</v>
      </c>
      <c r="L681" s="18">
        <v>3.3</v>
      </c>
      <c r="M681" s="18">
        <v>0.49540000000000001</v>
      </c>
      <c r="O681" s="18">
        <f t="shared" si="111"/>
        <v>10</v>
      </c>
      <c r="P681">
        <f t="shared" si="112"/>
        <v>1</v>
      </c>
      <c r="Q681" s="18">
        <f t="shared" si="113"/>
        <v>1</v>
      </c>
      <c r="R681" s="18">
        <f t="shared" si="114"/>
        <v>1</v>
      </c>
      <c r="S681" s="18">
        <f t="shared" si="115"/>
        <v>1</v>
      </c>
      <c r="T681">
        <f t="shared" si="116"/>
        <v>1</v>
      </c>
      <c r="X681">
        <f t="shared" si="117"/>
        <v>1</v>
      </c>
      <c r="AB681">
        <f t="shared" si="118"/>
        <v>1</v>
      </c>
      <c r="AF681">
        <f t="shared" si="119"/>
        <v>1</v>
      </c>
    </row>
    <row r="682" spans="2:32" x14ac:dyDescent="0.15">
      <c r="B682">
        <v>67.763000000000005</v>
      </c>
      <c r="C682">
        <v>3</v>
      </c>
      <c r="D682" s="18">
        <v>2.9829999999999999E-2</v>
      </c>
      <c r="E682" s="18">
        <v>0.67820000000000003</v>
      </c>
      <c r="F682" s="18">
        <v>3.2509999999999999</v>
      </c>
      <c r="G682" s="18">
        <v>1.21</v>
      </c>
      <c r="H682" s="18">
        <v>-0.55740000000000001</v>
      </c>
      <c r="I682" s="18">
        <v>2.2250000000000001</v>
      </c>
      <c r="J682" s="18">
        <v>0.1681</v>
      </c>
      <c r="K682" s="18">
        <v>8.1780000000000005E-2</v>
      </c>
      <c r="L682" s="18">
        <v>3.0649999999999999</v>
      </c>
      <c r="M682" s="18">
        <v>9.017E-2</v>
      </c>
      <c r="O682" s="18">
        <f t="shared" si="111"/>
        <v>10</v>
      </c>
      <c r="P682">
        <f t="shared" si="112"/>
        <v>1</v>
      </c>
      <c r="Q682" s="18">
        <f t="shared" si="113"/>
        <v>1</v>
      </c>
      <c r="R682" s="18">
        <f t="shared" si="114"/>
        <v>1</v>
      </c>
      <c r="S682" s="18">
        <f t="shared" si="115"/>
        <v>1</v>
      </c>
      <c r="T682">
        <f t="shared" si="116"/>
        <v>1</v>
      </c>
      <c r="X682">
        <f t="shared" si="117"/>
        <v>1</v>
      </c>
      <c r="AB682">
        <f t="shared" si="118"/>
        <v>1</v>
      </c>
      <c r="AF682">
        <f t="shared" si="119"/>
        <v>1</v>
      </c>
    </row>
    <row r="683" spans="2:32" x14ac:dyDescent="0.15">
      <c r="B683">
        <v>67.763000000000005</v>
      </c>
      <c r="C683">
        <v>5</v>
      </c>
      <c r="D683" s="18">
        <v>-5.1360000000000003E-2</v>
      </c>
      <c r="E683" s="18">
        <v>8.8260000000000005E-2</v>
      </c>
      <c r="F683" s="18">
        <v>1.5780000000000001</v>
      </c>
      <c r="G683" s="18">
        <v>3.0079999999999999E-2</v>
      </c>
      <c r="H683" s="18">
        <v>-0.54010000000000002</v>
      </c>
      <c r="I683" s="18">
        <v>2.2440000000000002</v>
      </c>
      <c r="J683" s="18">
        <v>0.18210000000000001</v>
      </c>
      <c r="K683" s="18">
        <v>0.62790000000000001</v>
      </c>
      <c r="L683" s="18">
        <v>2.964</v>
      </c>
      <c r="M683" s="18">
        <v>0.70730000000000004</v>
      </c>
      <c r="O683" s="18">
        <f t="shared" si="111"/>
        <v>10</v>
      </c>
      <c r="P683">
        <f t="shared" si="112"/>
        <v>1</v>
      </c>
      <c r="Q683" s="18">
        <f t="shared" si="113"/>
        <v>1</v>
      </c>
      <c r="R683" s="18">
        <f t="shared" si="114"/>
        <v>1</v>
      </c>
      <c r="S683" s="18">
        <f t="shared" si="115"/>
        <v>1</v>
      </c>
      <c r="T683">
        <f t="shared" si="116"/>
        <v>1</v>
      </c>
      <c r="X683">
        <f t="shared" si="117"/>
        <v>1</v>
      </c>
      <c r="AB683">
        <f t="shared" si="118"/>
        <v>1</v>
      </c>
      <c r="AF683">
        <f t="shared" si="119"/>
        <v>1</v>
      </c>
    </row>
    <row r="684" spans="2:32" x14ac:dyDescent="0.15">
      <c r="B684">
        <v>67.763000000000005</v>
      </c>
      <c r="C684">
        <v>7</v>
      </c>
      <c r="D684" s="18">
        <v>1.822E-2</v>
      </c>
      <c r="E684" s="18">
        <v>0.1152</v>
      </c>
      <c r="F684" s="18">
        <v>1.5569999999999999</v>
      </c>
      <c r="G684" s="18">
        <v>3.7100000000000001E-2</v>
      </c>
      <c r="H684" s="18">
        <v>-0.71430000000000005</v>
      </c>
      <c r="I684" s="18">
        <v>2.1349999999999998</v>
      </c>
      <c r="J684" s="18">
        <v>0.23519999999999999</v>
      </c>
      <c r="K684" s="18">
        <v>0.71330000000000005</v>
      </c>
      <c r="L684" s="18">
        <v>2.879</v>
      </c>
      <c r="M684" s="18">
        <v>0.73040000000000005</v>
      </c>
      <c r="O684" s="18">
        <f t="shared" si="111"/>
        <v>10</v>
      </c>
      <c r="P684">
        <f t="shared" si="112"/>
        <v>1</v>
      </c>
      <c r="Q684" s="18">
        <f t="shared" si="113"/>
        <v>1</v>
      </c>
      <c r="R684" s="18">
        <f t="shared" si="114"/>
        <v>1</v>
      </c>
      <c r="S684" s="18">
        <f t="shared" si="115"/>
        <v>1</v>
      </c>
      <c r="T684">
        <f t="shared" si="116"/>
        <v>1</v>
      </c>
      <c r="X684">
        <f t="shared" si="117"/>
        <v>1</v>
      </c>
      <c r="AB684">
        <f t="shared" si="118"/>
        <v>1</v>
      </c>
      <c r="AF684">
        <f t="shared" si="119"/>
        <v>1</v>
      </c>
    </row>
    <row r="685" spans="2:32" x14ac:dyDescent="0.15">
      <c r="B685">
        <v>67.763000000000005</v>
      </c>
      <c r="C685">
        <v>10</v>
      </c>
      <c r="D685" s="18">
        <v>9.1700000000000004E-2</v>
      </c>
      <c r="E685" s="18">
        <v>0.83930000000000005</v>
      </c>
      <c r="F685" s="18">
        <v>1.7150000000000001</v>
      </c>
      <c r="G685" s="18">
        <v>0.19409999999999999</v>
      </c>
      <c r="H685" s="18">
        <v>-1.4370000000000001</v>
      </c>
      <c r="I685" s="18">
        <v>1.927</v>
      </c>
      <c r="J685" s="18">
        <v>0.2354</v>
      </c>
      <c r="K685" s="18">
        <v>0.76029999999999998</v>
      </c>
      <c r="L685" s="18">
        <v>3.4</v>
      </c>
      <c r="M685" s="18">
        <v>0.94430000000000003</v>
      </c>
      <c r="O685" s="18">
        <f t="shared" si="111"/>
        <v>10</v>
      </c>
      <c r="P685">
        <f t="shared" si="112"/>
        <v>1</v>
      </c>
      <c r="Q685" s="18">
        <f t="shared" si="113"/>
        <v>1</v>
      </c>
      <c r="R685" s="18">
        <f t="shared" si="114"/>
        <v>1</v>
      </c>
      <c r="S685" s="18">
        <f t="shared" si="115"/>
        <v>1</v>
      </c>
      <c r="T685">
        <f t="shared" si="116"/>
        <v>1</v>
      </c>
      <c r="X685">
        <f t="shared" si="117"/>
        <v>1</v>
      </c>
      <c r="AB685">
        <f t="shared" si="118"/>
        <v>1</v>
      </c>
      <c r="AF685">
        <f t="shared" si="119"/>
        <v>1</v>
      </c>
    </row>
    <row r="686" spans="2:32" x14ac:dyDescent="0.15">
      <c r="B686">
        <v>67.763000000000005</v>
      </c>
      <c r="C686">
        <v>15</v>
      </c>
      <c r="D686" s="18">
        <v>0.60489999999999999</v>
      </c>
      <c r="E686" s="18">
        <v>0.36209999999999998</v>
      </c>
      <c r="F686" s="18">
        <v>1.3480000000000001</v>
      </c>
      <c r="G686" s="18">
        <v>6.7860000000000004E-2</v>
      </c>
      <c r="H686" s="18">
        <v>-1.425</v>
      </c>
      <c r="I686" s="18">
        <v>1.71</v>
      </c>
      <c r="J686" s="18">
        <v>0.3231</v>
      </c>
      <c r="K686" s="18">
        <v>0.62339999999999995</v>
      </c>
      <c r="L686" s="18">
        <v>3.306</v>
      </c>
      <c r="M686" s="18">
        <v>0.75519999999999998</v>
      </c>
      <c r="O686" s="18">
        <f t="shared" si="111"/>
        <v>10</v>
      </c>
      <c r="P686">
        <f t="shared" si="112"/>
        <v>1</v>
      </c>
      <c r="Q686" s="18">
        <f t="shared" si="113"/>
        <v>1</v>
      </c>
      <c r="R686" s="18">
        <f t="shared" si="114"/>
        <v>1</v>
      </c>
      <c r="S686" s="18">
        <f t="shared" si="115"/>
        <v>1</v>
      </c>
      <c r="T686">
        <f t="shared" si="116"/>
        <v>1</v>
      </c>
      <c r="X686">
        <f t="shared" si="117"/>
        <v>1</v>
      </c>
      <c r="AB686">
        <f t="shared" si="118"/>
        <v>1</v>
      </c>
      <c r="AF686">
        <f t="shared" si="119"/>
        <v>1</v>
      </c>
    </row>
    <row r="687" spans="2:32" x14ac:dyDescent="0.15">
      <c r="B687">
        <v>67.763000000000005</v>
      </c>
      <c r="C687">
        <v>20</v>
      </c>
      <c r="D687" s="18">
        <v>0.27129999999999999</v>
      </c>
      <c r="E687" s="18">
        <v>-0.44640000000000002</v>
      </c>
      <c r="F687" s="18">
        <v>1.794</v>
      </c>
      <c r="G687" s="18">
        <v>0.12670000000000001</v>
      </c>
      <c r="H687" s="18">
        <v>-0.30730000000000002</v>
      </c>
      <c r="I687" s="18">
        <v>2.2650000000000001</v>
      </c>
      <c r="J687" s="18">
        <v>8.1070000000000003E-2</v>
      </c>
      <c r="K687" s="18">
        <v>0.96889999999999998</v>
      </c>
      <c r="L687" s="18">
        <v>4.0650000000000004</v>
      </c>
      <c r="M687" s="18">
        <v>1.5109999999999999</v>
      </c>
      <c r="O687" s="18">
        <f t="shared" si="111"/>
        <v>10</v>
      </c>
      <c r="P687">
        <f t="shared" si="112"/>
        <v>1</v>
      </c>
      <c r="Q687" s="18">
        <f t="shared" si="113"/>
        <v>1</v>
      </c>
      <c r="R687" s="18">
        <f t="shared" si="114"/>
        <v>1</v>
      </c>
      <c r="S687" s="18">
        <f t="shared" si="115"/>
        <v>1</v>
      </c>
      <c r="T687">
        <f t="shared" si="116"/>
        <v>1</v>
      </c>
      <c r="X687">
        <f t="shared" si="117"/>
        <v>1</v>
      </c>
      <c r="AB687">
        <f t="shared" si="118"/>
        <v>1</v>
      </c>
      <c r="AF687">
        <f t="shared" si="119"/>
        <v>1</v>
      </c>
    </row>
    <row r="688" spans="2:32" x14ac:dyDescent="0.15">
      <c r="B688">
        <v>92.162999999999997</v>
      </c>
      <c r="C688">
        <v>1</v>
      </c>
      <c r="D688" s="18">
        <v>0.33479999999999999</v>
      </c>
      <c r="E688" s="18">
        <v>-0.1236</v>
      </c>
      <c r="F688" s="18">
        <v>1.6910000000000001</v>
      </c>
      <c r="G688" s="18">
        <v>3.2989999999999998E-2</v>
      </c>
      <c r="H688" s="18">
        <v>0.41220000000000001</v>
      </c>
      <c r="I688" s="18">
        <v>3.8220000000000001</v>
      </c>
      <c r="J688" s="18">
        <v>0.63080000000000003</v>
      </c>
      <c r="K688" s="18">
        <v>-0.47089999999999999</v>
      </c>
      <c r="L688" s="18">
        <v>2.1859999999999999</v>
      </c>
      <c r="M688" s="18">
        <v>0.16470000000000001</v>
      </c>
      <c r="O688" s="18">
        <f t="shared" si="111"/>
        <v>10</v>
      </c>
      <c r="P688">
        <f t="shared" si="112"/>
        <v>1</v>
      </c>
      <c r="Q688" s="18">
        <f t="shared" si="113"/>
        <v>1</v>
      </c>
      <c r="R688" s="18">
        <f t="shared" si="114"/>
        <v>1</v>
      </c>
      <c r="S688" s="18">
        <f t="shared" si="115"/>
        <v>1</v>
      </c>
      <c r="T688">
        <f t="shared" si="116"/>
        <v>1</v>
      </c>
      <c r="X688">
        <f t="shared" si="117"/>
        <v>1</v>
      </c>
      <c r="AB688">
        <f t="shared" si="118"/>
        <v>1</v>
      </c>
      <c r="AF688">
        <f t="shared" si="119"/>
        <v>1</v>
      </c>
    </row>
    <row r="689" spans="2:32" x14ac:dyDescent="0.15">
      <c r="B689">
        <v>92.162999999999997</v>
      </c>
      <c r="C689">
        <v>3</v>
      </c>
      <c r="D689" s="18">
        <v>0.44929999999999998</v>
      </c>
      <c r="E689" s="18">
        <v>0.11260000000000001</v>
      </c>
      <c r="F689" s="18">
        <v>1.2549999999999999</v>
      </c>
      <c r="G689" s="18">
        <v>5.2929999999999998E-2</v>
      </c>
      <c r="H689" s="18">
        <v>-1.056</v>
      </c>
      <c r="I689" s="18">
        <v>2.0710000000000002</v>
      </c>
      <c r="J689" s="18">
        <v>0.56669999999999998</v>
      </c>
      <c r="K689" s="18">
        <v>0.56779999999999997</v>
      </c>
      <c r="L689" s="18">
        <v>3.48</v>
      </c>
      <c r="M689" s="18">
        <v>0.37990000000000002</v>
      </c>
      <c r="O689" s="18">
        <f t="shared" si="111"/>
        <v>10</v>
      </c>
      <c r="P689">
        <f t="shared" si="112"/>
        <v>1</v>
      </c>
      <c r="Q689" s="18">
        <f t="shared" si="113"/>
        <v>1</v>
      </c>
      <c r="R689" s="18">
        <f t="shared" si="114"/>
        <v>1</v>
      </c>
      <c r="S689" s="18">
        <f t="shared" si="115"/>
        <v>1</v>
      </c>
      <c r="T689">
        <f t="shared" si="116"/>
        <v>1</v>
      </c>
      <c r="X689">
        <f t="shared" si="117"/>
        <v>1</v>
      </c>
      <c r="AB689">
        <f t="shared" si="118"/>
        <v>1</v>
      </c>
      <c r="AF689">
        <f t="shared" si="119"/>
        <v>1</v>
      </c>
    </row>
    <row r="690" spans="2:32" x14ac:dyDescent="0.15">
      <c r="B690">
        <v>92.162999999999997</v>
      </c>
      <c r="C690">
        <v>5</v>
      </c>
      <c r="D690" s="18">
        <v>0.42809999999999998</v>
      </c>
      <c r="E690" s="18">
        <v>0.56799999999999995</v>
      </c>
      <c r="F690" s="18">
        <v>3.294</v>
      </c>
      <c r="G690" s="18">
        <v>0.60619999999999996</v>
      </c>
      <c r="H690" s="18">
        <v>-0.99380000000000002</v>
      </c>
      <c r="I690" s="18">
        <v>1.9830000000000001</v>
      </c>
      <c r="J690" s="18">
        <v>0.32269999999999999</v>
      </c>
      <c r="K690" s="18">
        <v>0.1159</v>
      </c>
      <c r="L690" s="18">
        <v>1.3420000000000001</v>
      </c>
      <c r="M690" s="18">
        <v>4.6940000000000003E-2</v>
      </c>
      <c r="O690" s="18">
        <f t="shared" si="111"/>
        <v>10</v>
      </c>
      <c r="P690">
        <f t="shared" si="112"/>
        <v>1</v>
      </c>
      <c r="Q690" s="18">
        <f t="shared" si="113"/>
        <v>1</v>
      </c>
      <c r="R690" s="18">
        <f t="shared" si="114"/>
        <v>1</v>
      </c>
      <c r="S690" s="18">
        <f t="shared" si="115"/>
        <v>1</v>
      </c>
      <c r="T690">
        <f t="shared" si="116"/>
        <v>1</v>
      </c>
      <c r="X690">
        <f t="shared" si="117"/>
        <v>1</v>
      </c>
      <c r="AB690">
        <f t="shared" si="118"/>
        <v>1</v>
      </c>
      <c r="AF690">
        <f t="shared" si="119"/>
        <v>1</v>
      </c>
    </row>
    <row r="691" spans="2:32" x14ac:dyDescent="0.15">
      <c r="B691">
        <v>92.162999999999997</v>
      </c>
      <c r="C691">
        <v>7</v>
      </c>
      <c r="D691" s="18">
        <v>0.63129999999999997</v>
      </c>
      <c r="E691" s="18">
        <v>-0.61309999999999998</v>
      </c>
      <c r="F691" s="18">
        <v>1.9450000000000001</v>
      </c>
      <c r="G691" s="18">
        <v>0.1731</v>
      </c>
      <c r="H691" s="18">
        <v>1.855</v>
      </c>
      <c r="I691" s="18">
        <v>2.6440000000000001</v>
      </c>
      <c r="J691" s="18">
        <v>0.64500000000000002</v>
      </c>
      <c r="K691" s="18">
        <v>-1.7629999999999999</v>
      </c>
      <c r="L691" s="18">
        <v>2.2650000000000001</v>
      </c>
      <c r="M691" s="18">
        <v>0.5635</v>
      </c>
      <c r="O691" s="18">
        <f t="shared" si="111"/>
        <v>11.295</v>
      </c>
      <c r="P691">
        <f t="shared" si="112"/>
        <v>1</v>
      </c>
      <c r="Q691" s="18">
        <f t="shared" si="113"/>
        <v>1</v>
      </c>
      <c r="R691" s="18">
        <f t="shared" si="114"/>
        <v>1</v>
      </c>
      <c r="S691" s="18">
        <f t="shared" si="115"/>
        <v>1</v>
      </c>
      <c r="T691">
        <f t="shared" si="116"/>
        <v>1</v>
      </c>
      <c r="X691">
        <f t="shared" si="117"/>
        <v>1</v>
      </c>
      <c r="AB691">
        <f t="shared" si="118"/>
        <v>1</v>
      </c>
      <c r="AF691">
        <f t="shared" si="119"/>
        <v>1</v>
      </c>
    </row>
    <row r="692" spans="2:32" x14ac:dyDescent="0.15">
      <c r="B692">
        <v>92.162999999999997</v>
      </c>
      <c r="C692">
        <v>10</v>
      </c>
      <c r="D692" s="18">
        <v>0.76629999999999998</v>
      </c>
      <c r="E692" s="18">
        <v>-0.32269999999999999</v>
      </c>
      <c r="F692" s="18">
        <v>2.21</v>
      </c>
      <c r="G692" s="18">
        <v>0.18129999999999999</v>
      </c>
      <c r="H692" s="18">
        <v>-0.85070000000000001</v>
      </c>
      <c r="I692" s="18">
        <v>1.8360000000000001</v>
      </c>
      <c r="J692" s="18">
        <v>0.1406</v>
      </c>
      <c r="K692" s="18">
        <v>0.52669999999999995</v>
      </c>
      <c r="L692" s="18">
        <v>3.238</v>
      </c>
      <c r="M692" s="18">
        <v>0.72899999999999998</v>
      </c>
      <c r="O692" s="18">
        <f t="shared" si="111"/>
        <v>14.218999999999999</v>
      </c>
      <c r="P692">
        <f t="shared" si="112"/>
        <v>1</v>
      </c>
      <c r="Q692" s="18">
        <f t="shared" si="113"/>
        <v>1</v>
      </c>
      <c r="R692" s="18">
        <f t="shared" si="114"/>
        <v>1</v>
      </c>
      <c r="S692" s="18">
        <f t="shared" si="115"/>
        <v>1</v>
      </c>
      <c r="T692">
        <f t="shared" si="116"/>
        <v>1</v>
      </c>
      <c r="X692">
        <f t="shared" si="117"/>
        <v>1</v>
      </c>
      <c r="AB692">
        <f t="shared" si="118"/>
        <v>1</v>
      </c>
      <c r="AF692">
        <f t="shared" si="119"/>
        <v>1</v>
      </c>
    </row>
    <row r="693" spans="2:32" x14ac:dyDescent="0.15">
      <c r="B693">
        <v>92.162999999999997</v>
      </c>
      <c r="C693">
        <v>15</v>
      </c>
      <c r="D693" s="18">
        <v>0.78600000000000003</v>
      </c>
      <c r="E693" s="18">
        <v>-0.49919999999999998</v>
      </c>
      <c r="F693" s="18">
        <v>1.831</v>
      </c>
      <c r="G693" s="18">
        <v>5.9409999999999998E-2</v>
      </c>
      <c r="H693" s="18">
        <v>-0.5454</v>
      </c>
      <c r="I693" s="18">
        <v>1.8149999999999999</v>
      </c>
      <c r="J693" s="18">
        <v>0.69489999999999996</v>
      </c>
      <c r="K693" s="18">
        <v>0.29759999999999998</v>
      </c>
      <c r="L693" s="18">
        <v>3.75</v>
      </c>
      <c r="M693" s="18">
        <v>0.16689999999999999</v>
      </c>
      <c r="O693" s="18">
        <f t="shared" si="111"/>
        <v>17.901</v>
      </c>
      <c r="P693">
        <f t="shared" si="112"/>
        <v>1</v>
      </c>
      <c r="Q693" s="18">
        <f t="shared" si="113"/>
        <v>1</v>
      </c>
      <c r="R693" s="18">
        <f t="shared" si="114"/>
        <v>1</v>
      </c>
      <c r="S693" s="18">
        <f t="shared" si="115"/>
        <v>1</v>
      </c>
      <c r="T693">
        <f t="shared" si="116"/>
        <v>1</v>
      </c>
      <c r="X693">
        <f t="shared" si="117"/>
        <v>1</v>
      </c>
      <c r="AB693">
        <f t="shared" si="118"/>
        <v>1</v>
      </c>
      <c r="AF693">
        <f t="shared" si="119"/>
        <v>1</v>
      </c>
    </row>
    <row r="694" spans="2:32" x14ac:dyDescent="0.15">
      <c r="B694">
        <v>92.162999999999997</v>
      </c>
      <c r="C694">
        <v>20</v>
      </c>
      <c r="D694" s="18">
        <v>-2.0779999999999998</v>
      </c>
      <c r="E694" s="18">
        <v>0.83340000000000003</v>
      </c>
      <c r="F694" s="18">
        <v>3.2360000000000002</v>
      </c>
      <c r="G694" s="18">
        <v>2.032</v>
      </c>
      <c r="H694" s="18">
        <v>-1.097</v>
      </c>
      <c r="I694" s="18">
        <v>1.966</v>
      </c>
      <c r="J694" s="18">
        <v>8.5959999999999995E-2</v>
      </c>
      <c r="K694" s="18">
        <v>2.6589999999999998</v>
      </c>
      <c r="L694" s="18">
        <v>1.5</v>
      </c>
      <c r="M694" s="18">
        <v>0.13930000000000001</v>
      </c>
      <c r="O694" s="18">
        <f t="shared" si="111"/>
        <v>22.536000000000001</v>
      </c>
      <c r="P694">
        <f t="shared" si="112"/>
        <v>1</v>
      </c>
      <c r="Q694" s="18">
        <f t="shared" si="113"/>
        <v>1</v>
      </c>
      <c r="R694" s="18">
        <f t="shared" si="114"/>
        <v>1</v>
      </c>
      <c r="S694" s="18">
        <f t="shared" si="115"/>
        <v>1</v>
      </c>
      <c r="T694">
        <f t="shared" si="116"/>
        <v>1</v>
      </c>
      <c r="X694">
        <f t="shared" si="117"/>
        <v>1</v>
      </c>
      <c r="AB694">
        <f t="shared" si="118"/>
        <v>1</v>
      </c>
      <c r="AF694">
        <f t="shared" si="119"/>
        <v>1</v>
      </c>
    </row>
    <row r="695" spans="2:32" x14ac:dyDescent="0.15">
      <c r="B695">
        <v>125.563</v>
      </c>
      <c r="C695">
        <v>1</v>
      </c>
      <c r="D695" s="18">
        <v>1.3489999999999999E-3</v>
      </c>
      <c r="E695" s="18">
        <v>-0.17519999999999999</v>
      </c>
      <c r="F695" s="18">
        <v>1.19</v>
      </c>
      <c r="G695" s="18">
        <v>9.8559999999999995E-2</v>
      </c>
      <c r="H695" s="18">
        <v>-0.21260000000000001</v>
      </c>
      <c r="I695" s="18">
        <v>2.782</v>
      </c>
      <c r="J695" s="18">
        <v>0.1628</v>
      </c>
      <c r="K695" s="18">
        <v>0.65529999999999999</v>
      </c>
      <c r="L695" s="18">
        <v>3.835</v>
      </c>
      <c r="M695" s="18">
        <v>1.3640000000000001</v>
      </c>
      <c r="O695" s="18">
        <f t="shared" si="111"/>
        <v>28.370999999999999</v>
      </c>
      <c r="P695">
        <f t="shared" si="112"/>
        <v>1</v>
      </c>
      <c r="Q695" s="18">
        <f t="shared" si="113"/>
        <v>1</v>
      </c>
      <c r="R695" s="18">
        <f t="shared" si="114"/>
        <v>1</v>
      </c>
      <c r="S695" s="18">
        <f t="shared" si="115"/>
        <v>1</v>
      </c>
      <c r="T695">
        <f t="shared" si="116"/>
        <v>1</v>
      </c>
      <c r="X695">
        <f t="shared" si="117"/>
        <v>1</v>
      </c>
      <c r="AB695">
        <f t="shared" si="118"/>
        <v>1</v>
      </c>
      <c r="AF695">
        <f t="shared" si="119"/>
        <v>1</v>
      </c>
    </row>
    <row r="696" spans="2:32" x14ac:dyDescent="0.15">
      <c r="B696">
        <v>125.563</v>
      </c>
      <c r="C696">
        <v>3</v>
      </c>
      <c r="D696" s="18">
        <v>-0.37559999999999999</v>
      </c>
      <c r="E696" s="18">
        <v>0.87819999999999998</v>
      </c>
      <c r="F696" s="18">
        <v>2.3809999999999998</v>
      </c>
      <c r="G696" s="18">
        <v>1.2310000000000001</v>
      </c>
      <c r="H696" s="18">
        <v>0.1008</v>
      </c>
      <c r="I696" s="18">
        <v>1.87</v>
      </c>
      <c r="J696" s="18">
        <v>8.0460000000000004E-2</v>
      </c>
      <c r="K696" s="18">
        <v>-0.4511</v>
      </c>
      <c r="L696" s="18">
        <v>2.5059999999999998</v>
      </c>
      <c r="M696" s="18">
        <v>0.2485</v>
      </c>
      <c r="O696" s="18">
        <f t="shared" si="111"/>
        <v>35.716999999999999</v>
      </c>
      <c r="P696">
        <f t="shared" si="112"/>
        <v>1</v>
      </c>
      <c r="Q696" s="18">
        <f t="shared" si="113"/>
        <v>1</v>
      </c>
      <c r="R696" s="18">
        <f t="shared" si="114"/>
        <v>1</v>
      </c>
      <c r="S696" s="18">
        <f t="shared" si="115"/>
        <v>1</v>
      </c>
      <c r="T696">
        <f t="shared" si="116"/>
        <v>1</v>
      </c>
      <c r="X696">
        <f t="shared" si="117"/>
        <v>1</v>
      </c>
      <c r="AB696">
        <f t="shared" si="118"/>
        <v>1</v>
      </c>
      <c r="AF696">
        <f t="shared" si="119"/>
        <v>1</v>
      </c>
    </row>
    <row r="697" spans="2:32" x14ac:dyDescent="0.15">
      <c r="B697">
        <v>125.563</v>
      </c>
      <c r="C697">
        <v>5</v>
      </c>
      <c r="D697" s="18">
        <v>-0.1011</v>
      </c>
      <c r="E697" s="18">
        <v>1.28</v>
      </c>
      <c r="F697" s="18">
        <v>2.6960000000000002</v>
      </c>
      <c r="G697" s="18">
        <v>0.70640000000000003</v>
      </c>
      <c r="H697" s="18">
        <v>-1.5129999999999999</v>
      </c>
      <c r="I697" s="18">
        <v>2.2869999999999999</v>
      </c>
      <c r="J697" s="18">
        <v>0.47189999999999999</v>
      </c>
      <c r="K697" s="18">
        <v>0.43630000000000002</v>
      </c>
      <c r="L697" s="18">
        <v>1.9079999999999999</v>
      </c>
      <c r="M697" s="18">
        <v>0.1462</v>
      </c>
      <c r="O697" s="18">
        <f t="shared" si="111"/>
        <v>44.965000000000003</v>
      </c>
      <c r="P697">
        <f t="shared" si="112"/>
        <v>1</v>
      </c>
      <c r="Q697" s="18">
        <f t="shared" si="113"/>
        <v>1</v>
      </c>
      <c r="R697" s="18">
        <f t="shared" si="114"/>
        <v>1</v>
      </c>
      <c r="S697" s="18">
        <f t="shared" si="115"/>
        <v>1</v>
      </c>
      <c r="T697">
        <f t="shared" si="116"/>
        <v>1</v>
      </c>
      <c r="X697">
        <f t="shared" si="117"/>
        <v>1</v>
      </c>
      <c r="AB697">
        <f t="shared" si="118"/>
        <v>1</v>
      </c>
      <c r="AF697">
        <f t="shared" si="119"/>
        <v>1</v>
      </c>
    </row>
    <row r="698" spans="2:32" x14ac:dyDescent="0.15">
      <c r="B698">
        <v>125.563</v>
      </c>
      <c r="C698">
        <v>7</v>
      </c>
      <c r="D698" s="18">
        <v>-0.2092</v>
      </c>
      <c r="E698" s="18">
        <v>0.3957</v>
      </c>
      <c r="F698" s="18">
        <v>1.57</v>
      </c>
      <c r="G698" s="18">
        <v>0.13900000000000001</v>
      </c>
      <c r="H698" s="18">
        <v>1.633</v>
      </c>
      <c r="I698" s="18">
        <v>2.665</v>
      </c>
      <c r="J698" s="18">
        <v>1.8720000000000001</v>
      </c>
      <c r="K698" s="18">
        <v>-1.4039999999999999</v>
      </c>
      <c r="L698" s="18">
        <v>1.64</v>
      </c>
      <c r="M698" s="18">
        <v>0.81</v>
      </c>
      <c r="O698" s="18">
        <f t="shared" si="111"/>
        <v>56.606999999999999</v>
      </c>
      <c r="P698">
        <f t="shared" si="112"/>
        <v>1</v>
      </c>
      <c r="Q698" s="18">
        <f t="shared" si="113"/>
        <v>1</v>
      </c>
      <c r="R698" s="18">
        <f t="shared" si="114"/>
        <v>1</v>
      </c>
      <c r="S698" s="18">
        <f t="shared" si="115"/>
        <v>1</v>
      </c>
      <c r="T698">
        <f t="shared" si="116"/>
        <v>1</v>
      </c>
      <c r="X698">
        <f t="shared" si="117"/>
        <v>1</v>
      </c>
      <c r="AB698">
        <f t="shared" si="118"/>
        <v>1</v>
      </c>
      <c r="AF698">
        <f t="shared" si="119"/>
        <v>1</v>
      </c>
    </row>
    <row r="699" spans="2:32" x14ac:dyDescent="0.15">
      <c r="B699">
        <v>125.563</v>
      </c>
      <c r="C699">
        <v>10</v>
      </c>
      <c r="D699" s="18">
        <v>-8.0479999999999996E-2</v>
      </c>
      <c r="E699" s="18">
        <v>-0.13689999999999999</v>
      </c>
      <c r="F699" s="18">
        <v>1.1180000000000001</v>
      </c>
      <c r="G699" s="18">
        <v>0.13320000000000001</v>
      </c>
      <c r="H699" s="18">
        <v>0.68069999999999997</v>
      </c>
      <c r="I699" s="18">
        <v>2.9980000000000002</v>
      </c>
      <c r="J699" s="18">
        <v>0.78080000000000005</v>
      </c>
      <c r="K699" s="18">
        <v>-0.34989999999999999</v>
      </c>
      <c r="L699" s="18">
        <v>2.786</v>
      </c>
      <c r="M699" s="18">
        <v>0.17269999999999999</v>
      </c>
      <c r="O699" s="18">
        <f>O120</f>
        <v>71.265000000000001</v>
      </c>
      <c r="P699">
        <f>IF(R$1=3,IF(P$1&lt;0,0,$Q699+($R699-$Q699)*P$1^$S699),1)</f>
        <v>1</v>
      </c>
      <c r="Q699" s="18">
        <f>$O$596+$P$596/(1+EXP(($Q$596-LOG10($O699))/$R$596))+$S$596/(1+EXP(($T$596-LOG10($O699))/$U$596))</f>
        <v>1</v>
      </c>
      <c r="R699" s="18">
        <f>$O$597+$P$597/(1+EXP(($Q$597-LOG10($O699))/$R$597))+$S$597/(1+EXP(($T$597-LOG10($O699))/$U$597))</f>
        <v>1</v>
      </c>
      <c r="S699" s="18">
        <f>$O$598+$P$598/(1+EXP(($Q$598-LOG10($O699))/$R$598))+$S$598/(1+EXP(($T$598-LOG10($O699))/$U$598))</f>
        <v>1</v>
      </c>
      <c r="T699">
        <f>IF(V$1=3,IF(T$1&lt;0,0,$Q699+($R699-$Q699)*T$1^$S699),1)</f>
        <v>1</v>
      </c>
      <c r="X699">
        <f>IF(Z$1=3,IF(X$1&lt;0,0,$Q699+($R699-$Q699)*X$1^$S699),1)</f>
        <v>1</v>
      </c>
      <c r="AB699">
        <f>IF(AD$1=3,IF(AB$1&lt;0,0,$Q699+($R699-$Q699)*AB$1^$S699),1)</f>
        <v>1</v>
      </c>
      <c r="AF699">
        <f>IF(AH$1=3,IF(AF$1&lt;0,0,$Q699+($R699-$Q699)*AF$1^$S699),1)</f>
        <v>1</v>
      </c>
    </row>
    <row r="700" spans="2:32" x14ac:dyDescent="0.15">
      <c r="B700">
        <v>125.563</v>
      </c>
      <c r="C700">
        <v>15</v>
      </c>
      <c r="D700" s="18">
        <v>-0.4052</v>
      </c>
      <c r="E700" s="18">
        <v>1.0109999999999999</v>
      </c>
      <c r="F700" s="18">
        <v>2.2309999999999999</v>
      </c>
      <c r="G700" s="18">
        <v>1.179</v>
      </c>
      <c r="H700" s="18">
        <v>-0.32269999999999999</v>
      </c>
      <c r="I700" s="18">
        <v>2.681</v>
      </c>
      <c r="J700" s="18">
        <v>0.14399999999999999</v>
      </c>
      <c r="K700" s="18">
        <v>-0.13420000000000001</v>
      </c>
      <c r="L700" s="18">
        <v>1.4790000000000001</v>
      </c>
      <c r="M700" s="18">
        <v>0.1016</v>
      </c>
      <c r="O700" s="18">
        <f t="shared" ref="O700:O740" si="120">O121</f>
        <v>89.715999999999994</v>
      </c>
      <c r="P700">
        <f t="shared" ref="P700:P740" si="121">IF(R$1=3,IF(P$1&lt;0,0,$Q700+($R700-$Q700)*P$1^$S700),1)</f>
        <v>1</v>
      </c>
      <c r="Q700" s="18">
        <f t="shared" ref="Q700:Q741" si="122">$O$596+$P$596/(1+EXP(($Q$596-LOG10($O700))/$R$596))+$S$596/(1+EXP(($T$596-LOG10($O700))/$U$596))</f>
        <v>1</v>
      </c>
      <c r="R700" s="18">
        <f t="shared" ref="R700:R741" si="123">$O$597+$P$597/(1+EXP(($Q$597-LOG10($O700))/$R$597))+$S$597/(1+EXP(($T$597-LOG10($O700))/$U$597))</f>
        <v>1</v>
      </c>
      <c r="S700" s="18">
        <f t="shared" ref="S700:S741" si="124">$O$598+$P$598/(1+EXP(($Q$598-LOG10($O700))/$R$598))+$S$598/(1+EXP(($T$598-LOG10($O700))/$U$598))</f>
        <v>1</v>
      </c>
      <c r="T700">
        <f t="shared" ref="T700:T740" si="125">IF(V$1=3,IF(T$1&lt;0,0,$Q700+($R700-$Q700)*T$1^$S700),1)</f>
        <v>1</v>
      </c>
      <c r="X700">
        <f t="shared" ref="X700:X740" si="126">IF(Z$1=3,IF(X$1&lt;0,0,$Q700+($R700-$Q700)*X$1^$S700),1)</f>
        <v>1</v>
      </c>
      <c r="AB700">
        <f t="shared" ref="AB700:AB740" si="127">IF(AD$1=3,IF(AB$1&lt;0,0,$Q700+($R700-$Q700)*AB$1^$S700),1)</f>
        <v>1</v>
      </c>
      <c r="AF700">
        <f t="shared" ref="AF700:AF741" si="128">IF(AH$1=3,IF(AF$1&lt;0,0,$Q700+($R700-$Q700)*AF$1^$S700),1)</f>
        <v>1</v>
      </c>
    </row>
    <row r="701" spans="2:32" x14ac:dyDescent="0.15">
      <c r="B701">
        <v>125.563</v>
      </c>
      <c r="C701">
        <v>20</v>
      </c>
      <c r="D701" s="18">
        <v>-0.38340000000000002</v>
      </c>
      <c r="E701" s="18">
        <v>-0.18079999999999999</v>
      </c>
      <c r="F701" s="18">
        <v>1.72</v>
      </c>
      <c r="G701" s="18">
        <v>7.9159999999999994E-2</v>
      </c>
      <c r="H701" s="18">
        <v>0.7712</v>
      </c>
      <c r="I701" s="18">
        <v>1.141</v>
      </c>
      <c r="J701" s="18">
        <v>0.14499999999999999</v>
      </c>
      <c r="K701" s="18">
        <v>-0.2727</v>
      </c>
      <c r="L701" s="18">
        <v>0.75160000000000005</v>
      </c>
      <c r="M701" s="18">
        <v>0.17349999999999999</v>
      </c>
      <c r="O701" s="18">
        <f t="shared" si="120"/>
        <v>112.94</v>
      </c>
      <c r="P701">
        <f t="shared" si="121"/>
        <v>1</v>
      </c>
      <c r="Q701" s="18">
        <f t="shared" si="122"/>
        <v>1</v>
      </c>
      <c r="R701" s="18">
        <f t="shared" si="123"/>
        <v>1</v>
      </c>
      <c r="S701" s="18">
        <f t="shared" si="124"/>
        <v>1</v>
      </c>
      <c r="T701">
        <f t="shared" si="125"/>
        <v>1</v>
      </c>
      <c r="X701">
        <f t="shared" si="126"/>
        <v>1</v>
      </c>
      <c r="AB701">
        <f t="shared" si="127"/>
        <v>1</v>
      </c>
      <c r="AF701">
        <f t="shared" si="128"/>
        <v>1</v>
      </c>
    </row>
    <row r="702" spans="2:32" x14ac:dyDescent="0.15">
      <c r="B702">
        <v>171.16300000000001</v>
      </c>
      <c r="C702">
        <v>1</v>
      </c>
      <c r="D702" s="18">
        <v>-0.36930000000000002</v>
      </c>
      <c r="E702" s="18">
        <v>2.13</v>
      </c>
      <c r="F702" s="18">
        <v>3.3380000000000001</v>
      </c>
      <c r="G702" s="18">
        <v>1.2110000000000001</v>
      </c>
      <c r="H702" s="18">
        <v>-0.60070000000000001</v>
      </c>
      <c r="I702" s="18">
        <v>2.58</v>
      </c>
      <c r="J702" s="18">
        <v>0.2969</v>
      </c>
      <c r="K702" s="18">
        <v>-0.90069999999999995</v>
      </c>
      <c r="L702" s="18">
        <v>4.0720000000000001</v>
      </c>
      <c r="M702" s="18">
        <v>0.51600000000000001</v>
      </c>
      <c r="O702" s="18">
        <f t="shared" si="120"/>
        <v>142.19</v>
      </c>
      <c r="P702">
        <f t="shared" si="121"/>
        <v>1</v>
      </c>
      <c r="Q702" s="18">
        <f t="shared" si="122"/>
        <v>1</v>
      </c>
      <c r="R702" s="18">
        <f t="shared" si="123"/>
        <v>1</v>
      </c>
      <c r="S702" s="18">
        <f t="shared" si="124"/>
        <v>1</v>
      </c>
      <c r="T702">
        <f t="shared" si="125"/>
        <v>1</v>
      </c>
      <c r="X702">
        <f t="shared" si="126"/>
        <v>1</v>
      </c>
      <c r="AB702">
        <f t="shared" si="127"/>
        <v>1</v>
      </c>
      <c r="AF702">
        <f t="shared" si="128"/>
        <v>1</v>
      </c>
    </row>
    <row r="703" spans="2:32" x14ac:dyDescent="0.15">
      <c r="B703">
        <v>171.16300000000001</v>
      </c>
      <c r="C703">
        <v>3</v>
      </c>
      <c r="D703" s="18">
        <v>-0.9365</v>
      </c>
      <c r="E703" s="18">
        <v>-1.3360000000000001</v>
      </c>
      <c r="F703" s="18">
        <v>2.2189999999999999</v>
      </c>
      <c r="G703" s="18">
        <v>0.55840000000000001</v>
      </c>
      <c r="H703" s="18">
        <v>3.9460000000000002</v>
      </c>
      <c r="I703" s="18">
        <v>2.3450000000000002</v>
      </c>
      <c r="J703" s="18">
        <v>1.2310000000000001</v>
      </c>
      <c r="K703" s="18">
        <v>-1.466</v>
      </c>
      <c r="L703" s="18">
        <v>3.5139999999999998</v>
      </c>
      <c r="M703" s="18">
        <v>0.73429999999999995</v>
      </c>
      <c r="O703" s="18">
        <f t="shared" si="120"/>
        <v>179.01</v>
      </c>
      <c r="P703">
        <f t="shared" si="121"/>
        <v>1</v>
      </c>
      <c r="Q703" s="18">
        <f t="shared" si="122"/>
        <v>1</v>
      </c>
      <c r="R703" s="18">
        <f t="shared" si="123"/>
        <v>1</v>
      </c>
      <c r="S703" s="18">
        <f t="shared" si="124"/>
        <v>1</v>
      </c>
      <c r="T703">
        <f t="shared" si="125"/>
        <v>1</v>
      </c>
      <c r="X703">
        <f t="shared" si="126"/>
        <v>1</v>
      </c>
      <c r="AB703">
        <f t="shared" si="127"/>
        <v>1</v>
      </c>
      <c r="AF703">
        <f t="shared" si="128"/>
        <v>1</v>
      </c>
    </row>
    <row r="704" spans="2:32" x14ac:dyDescent="0.15">
      <c r="B704">
        <v>171.16300000000001</v>
      </c>
      <c r="C704">
        <v>5</v>
      </c>
      <c r="D704" s="18">
        <v>-0.2344</v>
      </c>
      <c r="E704" s="18">
        <v>0.1686</v>
      </c>
      <c r="F704" s="18">
        <v>1.573</v>
      </c>
      <c r="G704" s="18">
        <v>6.6839999999999997E-2</v>
      </c>
      <c r="H704" s="18">
        <v>0.68989999999999996</v>
      </c>
      <c r="I704" s="18">
        <v>2.996</v>
      </c>
      <c r="J704" s="18">
        <v>2.1440000000000001</v>
      </c>
      <c r="K704" s="18">
        <v>-0.4627</v>
      </c>
      <c r="L704" s="18">
        <v>2.5529999999999999</v>
      </c>
      <c r="M704" s="18">
        <v>0.69920000000000004</v>
      </c>
      <c r="O704" s="18">
        <f t="shared" si="120"/>
        <v>225.36</v>
      </c>
      <c r="P704">
        <f t="shared" si="121"/>
        <v>1</v>
      </c>
      <c r="Q704" s="18">
        <f t="shared" si="122"/>
        <v>1</v>
      </c>
      <c r="R704" s="18">
        <f t="shared" si="123"/>
        <v>1</v>
      </c>
      <c r="S704" s="18">
        <f t="shared" si="124"/>
        <v>1</v>
      </c>
      <c r="T704">
        <f t="shared" si="125"/>
        <v>1</v>
      </c>
      <c r="X704">
        <f t="shared" si="126"/>
        <v>1</v>
      </c>
      <c r="AB704">
        <f t="shared" si="127"/>
        <v>1</v>
      </c>
      <c r="AF704">
        <f t="shared" si="128"/>
        <v>1</v>
      </c>
    </row>
    <row r="705" spans="2:32" x14ac:dyDescent="0.15">
      <c r="B705">
        <v>171.16300000000001</v>
      </c>
      <c r="C705">
        <v>7</v>
      </c>
      <c r="D705" s="18">
        <v>-1.755E-2</v>
      </c>
      <c r="E705" s="18">
        <v>-0.16500000000000001</v>
      </c>
      <c r="F705" s="18">
        <v>2.5750000000000002</v>
      </c>
      <c r="G705" s="18">
        <v>0.1308</v>
      </c>
      <c r="H705" s="18">
        <v>8.5779999999999995E-2</v>
      </c>
      <c r="I705" s="18">
        <v>2.0630000000000002</v>
      </c>
      <c r="J705" s="18">
        <v>6.3829999999999998E-2</v>
      </c>
      <c r="K705" s="18">
        <v>6.7519999999999997E-2</v>
      </c>
      <c r="L705" s="18">
        <v>3.1739999999999999</v>
      </c>
      <c r="M705" s="18">
        <v>0.13900000000000001</v>
      </c>
      <c r="O705" s="18">
        <f t="shared" si="120"/>
        <v>283.70999999999998</v>
      </c>
      <c r="P705">
        <f t="shared" si="121"/>
        <v>1</v>
      </c>
      <c r="Q705" s="18">
        <f t="shared" si="122"/>
        <v>1</v>
      </c>
      <c r="R705" s="18">
        <f t="shared" si="123"/>
        <v>1</v>
      </c>
      <c r="S705" s="18">
        <f t="shared" si="124"/>
        <v>1</v>
      </c>
      <c r="T705">
        <f t="shared" si="125"/>
        <v>1</v>
      </c>
      <c r="X705">
        <f t="shared" si="126"/>
        <v>1</v>
      </c>
      <c r="AB705">
        <f t="shared" si="127"/>
        <v>1</v>
      </c>
      <c r="AF705">
        <f t="shared" si="128"/>
        <v>1</v>
      </c>
    </row>
    <row r="706" spans="2:32" x14ac:dyDescent="0.15">
      <c r="B706">
        <v>171.16300000000001</v>
      </c>
      <c r="C706">
        <v>10</v>
      </c>
      <c r="D706" s="18">
        <v>-0.2777</v>
      </c>
      <c r="E706" s="18">
        <v>-0.14000000000000001</v>
      </c>
      <c r="F706" s="18">
        <v>2.2400000000000002</v>
      </c>
      <c r="G706" s="18">
        <v>0.1479</v>
      </c>
      <c r="H706" s="18">
        <v>0.28570000000000001</v>
      </c>
      <c r="I706" s="18">
        <v>1.175</v>
      </c>
      <c r="J706" s="18">
        <v>0.19969999999999999</v>
      </c>
      <c r="K706" s="18">
        <v>8.9340000000000003E-2</v>
      </c>
      <c r="L706" s="18">
        <v>1.175</v>
      </c>
      <c r="M706" s="18">
        <v>0.60440000000000005</v>
      </c>
      <c r="O706" s="18">
        <f t="shared" si="120"/>
        <v>357.17</v>
      </c>
      <c r="P706">
        <f t="shared" si="121"/>
        <v>1</v>
      </c>
      <c r="Q706" s="18">
        <f t="shared" si="122"/>
        <v>1</v>
      </c>
      <c r="R706" s="18">
        <f t="shared" si="123"/>
        <v>1</v>
      </c>
      <c r="S706" s="18">
        <f t="shared" si="124"/>
        <v>1</v>
      </c>
      <c r="T706">
        <f t="shared" si="125"/>
        <v>1</v>
      </c>
      <c r="X706">
        <f t="shared" si="126"/>
        <v>1</v>
      </c>
      <c r="AB706">
        <f t="shared" si="127"/>
        <v>1</v>
      </c>
      <c r="AF706">
        <f t="shared" si="128"/>
        <v>1</v>
      </c>
    </row>
    <row r="707" spans="2:32" x14ac:dyDescent="0.15">
      <c r="B707">
        <v>171.16300000000001</v>
      </c>
      <c r="C707">
        <v>15</v>
      </c>
      <c r="D707" s="18">
        <v>-0.80930000000000002</v>
      </c>
      <c r="E707" s="18">
        <v>3.8679999999999999</v>
      </c>
      <c r="F707" s="18">
        <v>2.5470000000000002</v>
      </c>
      <c r="G707" s="18">
        <v>1.0580000000000001</v>
      </c>
      <c r="H707" s="18">
        <v>-0.88990000000000002</v>
      </c>
      <c r="I707" s="18">
        <v>2.2080000000000002</v>
      </c>
      <c r="J707" s="18">
        <v>0.34260000000000002</v>
      </c>
      <c r="K707" s="18">
        <v>-1.98</v>
      </c>
      <c r="L707" s="18">
        <v>3.3140000000000001</v>
      </c>
      <c r="M707" s="18">
        <v>0.68500000000000005</v>
      </c>
      <c r="O707" s="18">
        <f t="shared" si="120"/>
        <v>449.65</v>
      </c>
      <c r="P707">
        <f t="shared" si="121"/>
        <v>1</v>
      </c>
      <c r="Q707" s="18">
        <f t="shared" si="122"/>
        <v>1</v>
      </c>
      <c r="R707" s="18">
        <f t="shared" si="123"/>
        <v>1</v>
      </c>
      <c r="S707" s="18">
        <f t="shared" si="124"/>
        <v>1</v>
      </c>
      <c r="T707">
        <f t="shared" si="125"/>
        <v>1</v>
      </c>
      <c r="X707">
        <f t="shared" si="126"/>
        <v>1</v>
      </c>
      <c r="AB707">
        <f t="shared" si="127"/>
        <v>1</v>
      </c>
      <c r="AF707">
        <f t="shared" si="128"/>
        <v>1</v>
      </c>
    </row>
    <row r="708" spans="2:32" x14ac:dyDescent="0.15">
      <c r="B708">
        <v>171.16300000000001</v>
      </c>
      <c r="C708">
        <v>20</v>
      </c>
      <c r="D708" s="18">
        <v>-0.98980000000000001</v>
      </c>
      <c r="E708" s="18">
        <v>-2.1150000000000002</v>
      </c>
      <c r="F708" s="18">
        <v>2.5979999999999999</v>
      </c>
      <c r="G708" s="18">
        <v>0.57479999999999998</v>
      </c>
      <c r="H708" s="18">
        <v>4.3010000000000002</v>
      </c>
      <c r="I708" s="18">
        <v>2.7759999999999998</v>
      </c>
      <c r="J708" s="18">
        <v>1.4450000000000001</v>
      </c>
      <c r="K708" s="18">
        <v>-0.66300000000000003</v>
      </c>
      <c r="L708" s="18">
        <v>4.5469999999999997</v>
      </c>
      <c r="M708" s="18">
        <v>0.25340000000000001</v>
      </c>
      <c r="O708" s="18">
        <f t="shared" si="120"/>
        <v>566.08000000000004</v>
      </c>
      <c r="P708">
        <f t="shared" si="121"/>
        <v>1</v>
      </c>
      <c r="Q708" s="18">
        <f t="shared" si="122"/>
        <v>1</v>
      </c>
      <c r="R708" s="18">
        <f t="shared" si="123"/>
        <v>1</v>
      </c>
      <c r="S708" s="18">
        <f t="shared" si="124"/>
        <v>1</v>
      </c>
      <c r="T708">
        <f t="shared" si="125"/>
        <v>1</v>
      </c>
      <c r="X708">
        <f t="shared" si="126"/>
        <v>1</v>
      </c>
      <c r="AB708">
        <f t="shared" si="127"/>
        <v>1</v>
      </c>
      <c r="AF708">
        <f t="shared" si="128"/>
        <v>1</v>
      </c>
    </row>
    <row r="709" spans="2:32" x14ac:dyDescent="0.15">
      <c r="B709">
        <v>233.56299999999999</v>
      </c>
      <c r="C709">
        <v>1</v>
      </c>
      <c r="D709" s="18">
        <v>-0.32350000000000001</v>
      </c>
      <c r="E709" s="18">
        <v>0.37869999999999998</v>
      </c>
      <c r="F709" s="18">
        <v>0.59540000000000004</v>
      </c>
      <c r="G709" s="18">
        <v>2.0430000000000001</v>
      </c>
      <c r="H709" s="18">
        <v>1.2769999999999999</v>
      </c>
      <c r="I709" s="18">
        <v>4.2830000000000004</v>
      </c>
      <c r="J709" s="18">
        <v>1.1879999999999999</v>
      </c>
      <c r="K709" s="18">
        <v>-0.84889999999999999</v>
      </c>
      <c r="L709" s="18">
        <v>3.6040000000000001</v>
      </c>
      <c r="M709" s="18">
        <v>0.42070000000000002</v>
      </c>
      <c r="O709" s="18">
        <f t="shared" si="120"/>
        <v>712.65</v>
      </c>
      <c r="P709">
        <f t="shared" si="121"/>
        <v>1</v>
      </c>
      <c r="Q709" s="18">
        <f t="shared" si="122"/>
        <v>1</v>
      </c>
      <c r="R709" s="18">
        <f t="shared" si="123"/>
        <v>1</v>
      </c>
      <c r="S709" s="18">
        <f t="shared" si="124"/>
        <v>1</v>
      </c>
      <c r="T709">
        <f t="shared" si="125"/>
        <v>1</v>
      </c>
      <c r="X709">
        <f t="shared" si="126"/>
        <v>1</v>
      </c>
      <c r="AB709">
        <f t="shared" si="127"/>
        <v>1</v>
      </c>
      <c r="AF709">
        <f t="shared" si="128"/>
        <v>1</v>
      </c>
    </row>
    <row r="710" spans="2:32" x14ac:dyDescent="0.15">
      <c r="B710">
        <v>233.56299999999999</v>
      </c>
      <c r="C710">
        <v>3</v>
      </c>
      <c r="D710" s="18">
        <v>0.70469999999999999</v>
      </c>
      <c r="E710" s="18">
        <v>3.2909999999999999</v>
      </c>
      <c r="F710" s="18">
        <v>1.85</v>
      </c>
      <c r="G710" s="18">
        <v>0.64959999999999996</v>
      </c>
      <c r="H710" s="18">
        <v>0.22839999999999999</v>
      </c>
      <c r="I710" s="18">
        <v>4.7629999999999999</v>
      </c>
      <c r="J710" s="18">
        <v>0.13170000000000001</v>
      </c>
      <c r="K710" s="18">
        <v>-4.2519999999999998</v>
      </c>
      <c r="L710" s="18">
        <v>1.6879999999999999</v>
      </c>
      <c r="M710" s="18">
        <v>0.94069999999999998</v>
      </c>
      <c r="O710" s="18">
        <f t="shared" si="120"/>
        <v>897.16</v>
      </c>
      <c r="P710">
        <f t="shared" si="121"/>
        <v>1</v>
      </c>
      <c r="Q710" s="18">
        <f t="shared" si="122"/>
        <v>1</v>
      </c>
      <c r="R710" s="18">
        <f t="shared" si="123"/>
        <v>1</v>
      </c>
      <c r="S710" s="18">
        <f t="shared" si="124"/>
        <v>1</v>
      </c>
      <c r="T710">
        <f t="shared" si="125"/>
        <v>1</v>
      </c>
      <c r="X710">
        <f t="shared" si="126"/>
        <v>1</v>
      </c>
      <c r="AB710">
        <f t="shared" si="127"/>
        <v>1</v>
      </c>
      <c r="AF710">
        <f t="shared" si="128"/>
        <v>1</v>
      </c>
    </row>
    <row r="711" spans="2:32" x14ac:dyDescent="0.15">
      <c r="B711">
        <v>233.56299999999999</v>
      </c>
      <c r="C711">
        <v>5</v>
      </c>
      <c r="D711" s="18">
        <v>-0.3478</v>
      </c>
      <c r="E711" s="18">
        <v>6.8760000000000003</v>
      </c>
      <c r="F711" s="18">
        <v>3.8559999999999999</v>
      </c>
      <c r="G711" s="18">
        <v>1.9770000000000001</v>
      </c>
      <c r="H711" s="18">
        <v>-2.125</v>
      </c>
      <c r="I711" s="18">
        <v>3.6419999999999999</v>
      </c>
      <c r="J711" s="18">
        <v>0.74329999999999996</v>
      </c>
      <c r="K711" s="18">
        <v>-3.0710000000000002</v>
      </c>
      <c r="L711" s="18">
        <v>2.7240000000000002</v>
      </c>
      <c r="M711" s="18">
        <v>2.375</v>
      </c>
      <c r="O711" s="18">
        <f t="shared" si="120"/>
        <v>1129.4000000000001</v>
      </c>
      <c r="P711">
        <f t="shared" si="121"/>
        <v>1</v>
      </c>
      <c r="Q711" s="18">
        <f t="shared" si="122"/>
        <v>1</v>
      </c>
      <c r="R711" s="18">
        <f t="shared" si="123"/>
        <v>1</v>
      </c>
      <c r="S711" s="18">
        <f t="shared" si="124"/>
        <v>1</v>
      </c>
      <c r="T711">
        <f t="shared" si="125"/>
        <v>1</v>
      </c>
      <c r="X711">
        <f t="shared" si="126"/>
        <v>1</v>
      </c>
      <c r="AB711">
        <f t="shared" si="127"/>
        <v>1</v>
      </c>
      <c r="AF711">
        <f t="shared" si="128"/>
        <v>1</v>
      </c>
    </row>
    <row r="712" spans="2:32" x14ac:dyDescent="0.15">
      <c r="B712">
        <v>233.56299999999999</v>
      </c>
      <c r="C712">
        <v>7</v>
      </c>
      <c r="D712" s="18">
        <v>-0.16719999999999999</v>
      </c>
      <c r="E712" s="18">
        <v>-1.482</v>
      </c>
      <c r="F712" s="18">
        <v>2.19</v>
      </c>
      <c r="G712" s="18">
        <v>1.1659999999999999</v>
      </c>
      <c r="H712" s="18">
        <v>1.4039999999999999</v>
      </c>
      <c r="I712" s="18">
        <v>1.5660000000000001</v>
      </c>
      <c r="J712" s="18">
        <v>0.68389999999999995</v>
      </c>
      <c r="K712" s="18">
        <v>0.1862</v>
      </c>
      <c r="L712" s="18">
        <v>4.8179999999999996</v>
      </c>
      <c r="M712" s="18">
        <v>6.497E-2</v>
      </c>
      <c r="O712" s="18">
        <f t="shared" si="120"/>
        <v>1421.9</v>
      </c>
      <c r="P712">
        <f t="shared" si="121"/>
        <v>1</v>
      </c>
      <c r="Q712" s="18">
        <f t="shared" si="122"/>
        <v>1</v>
      </c>
      <c r="R712" s="18">
        <f t="shared" si="123"/>
        <v>1</v>
      </c>
      <c r="S712" s="18">
        <f t="shared" si="124"/>
        <v>1</v>
      </c>
      <c r="T712">
        <f t="shared" si="125"/>
        <v>1</v>
      </c>
      <c r="X712">
        <f t="shared" si="126"/>
        <v>1</v>
      </c>
      <c r="AB712">
        <f t="shared" si="127"/>
        <v>1</v>
      </c>
      <c r="AF712">
        <f t="shared" si="128"/>
        <v>1</v>
      </c>
    </row>
    <row r="713" spans="2:32" x14ac:dyDescent="0.15">
      <c r="B713">
        <v>233.56299999999999</v>
      </c>
      <c r="C713">
        <v>10</v>
      </c>
      <c r="D713" s="18">
        <v>3.1449999999999999E-2</v>
      </c>
      <c r="E713" s="18">
        <v>0.379</v>
      </c>
      <c r="F713" s="18">
        <v>4.649</v>
      </c>
      <c r="G713" s="18">
        <v>0.13469999999999999</v>
      </c>
      <c r="H713" s="18">
        <v>-0.26350000000000001</v>
      </c>
      <c r="I713" s="18">
        <v>4.5289999999999999</v>
      </c>
      <c r="J713" s="18">
        <v>0.14119999999999999</v>
      </c>
      <c r="K713" s="18">
        <v>-8.3449999999999996E-2</v>
      </c>
      <c r="L713" s="18">
        <v>3.7759999999999998</v>
      </c>
      <c r="M713" s="18">
        <v>6.9379999999999997E-2</v>
      </c>
      <c r="O713" s="18">
        <f t="shared" si="120"/>
        <v>1790.1</v>
      </c>
      <c r="P713">
        <f t="shared" si="121"/>
        <v>1</v>
      </c>
      <c r="Q713" s="18">
        <f t="shared" si="122"/>
        <v>1</v>
      </c>
      <c r="R713" s="18">
        <f t="shared" si="123"/>
        <v>1</v>
      </c>
      <c r="S713" s="18">
        <f t="shared" si="124"/>
        <v>1</v>
      </c>
      <c r="T713">
        <f t="shared" si="125"/>
        <v>1</v>
      </c>
      <c r="X713">
        <f t="shared" si="126"/>
        <v>1</v>
      </c>
      <c r="AB713">
        <f t="shared" si="127"/>
        <v>1</v>
      </c>
      <c r="AF713">
        <f t="shared" si="128"/>
        <v>1</v>
      </c>
    </row>
    <row r="714" spans="2:32" x14ac:dyDescent="0.15">
      <c r="B714">
        <v>233.56299999999999</v>
      </c>
      <c r="C714">
        <v>15</v>
      </c>
      <c r="D714" s="18">
        <v>-0.22170000000000001</v>
      </c>
      <c r="E714" s="18">
        <v>-1.577</v>
      </c>
      <c r="F714" s="18">
        <v>3.8159999999999998</v>
      </c>
      <c r="G714" s="18">
        <v>0.66190000000000004</v>
      </c>
      <c r="H714" s="18">
        <v>0.62909999999999999</v>
      </c>
      <c r="I714" s="18">
        <v>4.8520000000000003</v>
      </c>
      <c r="J714" s="18">
        <v>0.40600000000000003</v>
      </c>
      <c r="K714" s="18">
        <v>1.4019999999999999</v>
      </c>
      <c r="L714" s="18">
        <v>3.1059999999999999</v>
      </c>
      <c r="M714" s="18">
        <v>0.96460000000000001</v>
      </c>
      <c r="O714" s="18">
        <f t="shared" si="120"/>
        <v>2253.6</v>
      </c>
      <c r="P714">
        <f t="shared" si="121"/>
        <v>1</v>
      </c>
      <c r="Q714" s="18">
        <f t="shared" si="122"/>
        <v>1</v>
      </c>
      <c r="R714" s="18">
        <f t="shared" si="123"/>
        <v>1</v>
      </c>
      <c r="S714" s="18">
        <f t="shared" si="124"/>
        <v>1</v>
      </c>
      <c r="T714">
        <f t="shared" si="125"/>
        <v>1</v>
      </c>
      <c r="X714">
        <f t="shared" si="126"/>
        <v>1</v>
      </c>
      <c r="AB714">
        <f t="shared" si="127"/>
        <v>1</v>
      </c>
      <c r="AF714">
        <f t="shared" si="128"/>
        <v>1</v>
      </c>
    </row>
    <row r="715" spans="2:32" x14ac:dyDescent="0.15">
      <c r="B715">
        <v>233.56299999999999</v>
      </c>
      <c r="C715">
        <v>20</v>
      </c>
      <c r="D715" s="18">
        <v>-0.29799999999999999</v>
      </c>
      <c r="E715" s="18">
        <v>4.965E-2</v>
      </c>
      <c r="F715" s="18">
        <v>1.095</v>
      </c>
      <c r="G715" s="18">
        <v>3.0360000000000002E-2</v>
      </c>
      <c r="H715" s="18">
        <v>0.59750000000000003</v>
      </c>
      <c r="I715" s="18">
        <v>2.5659999999999998</v>
      </c>
      <c r="J715" s="18">
        <v>1.8460000000000001</v>
      </c>
      <c r="K715" s="18">
        <v>-0.23880000000000001</v>
      </c>
      <c r="L715" s="18">
        <v>3.6280000000000001</v>
      </c>
      <c r="M715" s="18">
        <v>0.19439999999999999</v>
      </c>
      <c r="O715" s="18">
        <f t="shared" si="120"/>
        <v>2837.1</v>
      </c>
      <c r="P715">
        <f t="shared" si="121"/>
        <v>1</v>
      </c>
      <c r="Q715" s="18">
        <f t="shared" si="122"/>
        <v>1</v>
      </c>
      <c r="R715" s="18">
        <f t="shared" si="123"/>
        <v>1</v>
      </c>
      <c r="S715" s="18">
        <f t="shared" si="124"/>
        <v>1</v>
      </c>
      <c r="T715">
        <f t="shared" si="125"/>
        <v>1</v>
      </c>
      <c r="X715">
        <f t="shared" si="126"/>
        <v>1</v>
      </c>
      <c r="AB715">
        <f t="shared" si="127"/>
        <v>1</v>
      </c>
      <c r="AF715">
        <f t="shared" si="128"/>
        <v>1</v>
      </c>
    </row>
    <row r="716" spans="2:32" x14ac:dyDescent="0.15">
      <c r="B716">
        <v>364.96300000000002</v>
      </c>
      <c r="C716">
        <v>1</v>
      </c>
      <c r="D716" s="18">
        <v>7.1080000000000004E-2</v>
      </c>
      <c r="E716" s="18">
        <v>-1.4730000000000001</v>
      </c>
      <c r="F716" s="18">
        <v>3.8740000000000001</v>
      </c>
      <c r="G716" s="18">
        <v>0.61819999999999997</v>
      </c>
      <c r="H716" s="18">
        <v>0.59519999999999995</v>
      </c>
      <c r="I716" s="18">
        <v>2.331</v>
      </c>
      <c r="J716" s="18">
        <v>0.4113</v>
      </c>
      <c r="K716" s="18">
        <v>0.16059999999999999</v>
      </c>
      <c r="L716" s="18">
        <v>4.0869999999999997</v>
      </c>
      <c r="M716" s="18">
        <v>0.15240000000000001</v>
      </c>
      <c r="O716" s="18">
        <f t="shared" si="120"/>
        <v>3571.7</v>
      </c>
      <c r="P716">
        <f t="shared" si="121"/>
        <v>1</v>
      </c>
      <c r="Q716" s="18">
        <f t="shared" si="122"/>
        <v>1</v>
      </c>
      <c r="R716" s="18">
        <f t="shared" si="123"/>
        <v>1</v>
      </c>
      <c r="S716" s="18">
        <f t="shared" si="124"/>
        <v>1</v>
      </c>
      <c r="T716">
        <f t="shared" si="125"/>
        <v>1</v>
      </c>
      <c r="X716">
        <f t="shared" si="126"/>
        <v>1</v>
      </c>
      <c r="AB716">
        <f t="shared" si="127"/>
        <v>1</v>
      </c>
      <c r="AF716">
        <f t="shared" si="128"/>
        <v>1</v>
      </c>
    </row>
    <row r="717" spans="2:32" x14ac:dyDescent="0.15">
      <c r="B717">
        <v>364.96300000000002</v>
      </c>
      <c r="C717">
        <v>3</v>
      </c>
      <c r="D717" s="18">
        <v>-4.3380000000000002E-2</v>
      </c>
      <c r="E717" s="18">
        <v>1.3160000000000001</v>
      </c>
      <c r="F717" s="18">
        <v>3.1070000000000002</v>
      </c>
      <c r="G717" s="18">
        <v>0.73740000000000006</v>
      </c>
      <c r="H717" s="18">
        <v>-2.2930000000000001</v>
      </c>
      <c r="I717" s="18">
        <v>3.6459999999999999</v>
      </c>
      <c r="J717" s="18">
        <v>0.56110000000000004</v>
      </c>
      <c r="K717" s="18">
        <v>0.63929999999999998</v>
      </c>
      <c r="L717" s="18">
        <v>3.3679999999999999</v>
      </c>
      <c r="M717" s="18">
        <v>0.89459999999999995</v>
      </c>
      <c r="O717" s="18">
        <f t="shared" si="120"/>
        <v>4496.5</v>
      </c>
      <c r="P717">
        <f t="shared" si="121"/>
        <v>1</v>
      </c>
      <c r="Q717" s="18">
        <f t="shared" si="122"/>
        <v>1</v>
      </c>
      <c r="R717" s="18">
        <f t="shared" si="123"/>
        <v>1</v>
      </c>
      <c r="S717" s="18">
        <f t="shared" si="124"/>
        <v>1</v>
      </c>
      <c r="T717">
        <f t="shared" si="125"/>
        <v>1</v>
      </c>
      <c r="X717">
        <f t="shared" si="126"/>
        <v>1</v>
      </c>
      <c r="AB717">
        <f t="shared" si="127"/>
        <v>1</v>
      </c>
      <c r="AF717">
        <f t="shared" si="128"/>
        <v>1</v>
      </c>
    </row>
    <row r="718" spans="2:32" x14ac:dyDescent="0.15">
      <c r="B718">
        <v>364.96300000000002</v>
      </c>
      <c r="C718">
        <v>5</v>
      </c>
      <c r="D718" s="18">
        <v>-4.4819999999999999E-2</v>
      </c>
      <c r="E718" s="18">
        <v>-2.1840000000000002</v>
      </c>
      <c r="F718" s="18">
        <v>3.6240000000000001</v>
      </c>
      <c r="G718" s="18">
        <v>0.42870000000000003</v>
      </c>
      <c r="H718" s="18">
        <v>2.742</v>
      </c>
      <c r="I718" s="18">
        <v>3.827</v>
      </c>
      <c r="J718" s="18">
        <v>0.82179999999999997</v>
      </c>
      <c r="K718" s="18">
        <v>-0.58140000000000003</v>
      </c>
      <c r="L718" s="18">
        <v>4.6630000000000003</v>
      </c>
      <c r="M718" s="18">
        <v>0.21510000000000001</v>
      </c>
      <c r="O718" s="18">
        <f t="shared" si="120"/>
        <v>5660.8</v>
      </c>
      <c r="P718">
        <f t="shared" si="121"/>
        <v>1</v>
      </c>
      <c r="Q718" s="18">
        <f t="shared" si="122"/>
        <v>1</v>
      </c>
      <c r="R718" s="18">
        <f t="shared" si="123"/>
        <v>1</v>
      </c>
      <c r="S718" s="18">
        <f t="shared" si="124"/>
        <v>1</v>
      </c>
      <c r="T718">
        <f t="shared" si="125"/>
        <v>1</v>
      </c>
      <c r="X718">
        <f t="shared" si="126"/>
        <v>1</v>
      </c>
      <c r="AB718">
        <f t="shared" si="127"/>
        <v>1</v>
      </c>
      <c r="AF718">
        <f t="shared" si="128"/>
        <v>1</v>
      </c>
    </row>
    <row r="719" spans="2:32" x14ac:dyDescent="0.15">
      <c r="B719">
        <v>364.96300000000002</v>
      </c>
      <c r="C719">
        <v>7</v>
      </c>
      <c r="D719" s="18">
        <v>-3.968E-2</v>
      </c>
      <c r="E719" s="18">
        <v>2.4969999999999999</v>
      </c>
      <c r="F719" s="18">
        <v>3.8039999999999998</v>
      </c>
      <c r="G719" s="18">
        <v>0.77390000000000003</v>
      </c>
      <c r="H719" s="18">
        <v>-1.7909999999999999</v>
      </c>
      <c r="I719" s="18">
        <v>3.5409999999999999</v>
      </c>
      <c r="J719" s="18">
        <v>0.37190000000000001</v>
      </c>
      <c r="K719" s="18">
        <v>-0.71360000000000001</v>
      </c>
      <c r="L719" s="18">
        <v>4.5119999999999996</v>
      </c>
      <c r="M719" s="18">
        <v>0.22939999999999999</v>
      </c>
      <c r="O719" s="18">
        <f t="shared" si="120"/>
        <v>7126.5</v>
      </c>
      <c r="P719">
        <f t="shared" si="121"/>
        <v>1</v>
      </c>
      <c r="Q719" s="18">
        <f t="shared" si="122"/>
        <v>1</v>
      </c>
      <c r="R719" s="18">
        <f t="shared" si="123"/>
        <v>1</v>
      </c>
      <c r="S719" s="18">
        <f t="shared" si="124"/>
        <v>1</v>
      </c>
      <c r="T719">
        <f t="shared" si="125"/>
        <v>1</v>
      </c>
      <c r="X719">
        <f t="shared" si="126"/>
        <v>1</v>
      </c>
      <c r="AB719">
        <f t="shared" si="127"/>
        <v>1</v>
      </c>
      <c r="AF719">
        <f t="shared" si="128"/>
        <v>1</v>
      </c>
    </row>
    <row r="720" spans="2:32" x14ac:dyDescent="0.15">
      <c r="B720">
        <v>364.96300000000002</v>
      </c>
      <c r="C720">
        <v>10</v>
      </c>
      <c r="D720" s="18">
        <v>-7.4779999999999999E-2</v>
      </c>
      <c r="E720" s="18">
        <v>-1.75</v>
      </c>
      <c r="F720" s="18">
        <v>3.5430000000000001</v>
      </c>
      <c r="G720" s="18">
        <v>0.37909999999999999</v>
      </c>
      <c r="H720" s="18">
        <v>2.5179999999999998</v>
      </c>
      <c r="I720" s="18">
        <v>3.8140000000000001</v>
      </c>
      <c r="J720" s="18">
        <v>0.81289999999999996</v>
      </c>
      <c r="K720" s="18">
        <v>-0.69610000000000005</v>
      </c>
      <c r="L720" s="18">
        <v>4.5039999999999996</v>
      </c>
      <c r="M720" s="18">
        <v>0.2303</v>
      </c>
      <c r="O720" s="18">
        <f t="shared" si="120"/>
        <v>8971.7000000000007</v>
      </c>
      <c r="P720">
        <f t="shared" si="121"/>
        <v>1</v>
      </c>
      <c r="Q720" s="18">
        <f t="shared" si="122"/>
        <v>1</v>
      </c>
      <c r="R720" s="18">
        <f t="shared" si="123"/>
        <v>1</v>
      </c>
      <c r="S720" s="18">
        <f t="shared" si="124"/>
        <v>1</v>
      </c>
      <c r="T720">
        <f t="shared" si="125"/>
        <v>1</v>
      </c>
      <c r="X720">
        <f t="shared" si="126"/>
        <v>1</v>
      </c>
      <c r="AB720">
        <f t="shared" si="127"/>
        <v>1</v>
      </c>
      <c r="AF720">
        <f t="shared" si="128"/>
        <v>1</v>
      </c>
    </row>
    <row r="721" spans="2:32" x14ac:dyDescent="0.15">
      <c r="B721">
        <v>364.96300000000002</v>
      </c>
      <c r="C721">
        <v>15</v>
      </c>
      <c r="D721" s="18">
        <v>-7.9060000000000005E-2</v>
      </c>
      <c r="E721" s="18">
        <v>1.2609999999999999</v>
      </c>
      <c r="F721" s="18">
        <v>2.9929999999999999</v>
      </c>
      <c r="G721" s="18">
        <v>0.65849999999999997</v>
      </c>
      <c r="H721" s="18">
        <v>-1.3340000000000001</v>
      </c>
      <c r="I721" s="18">
        <v>3.492</v>
      </c>
      <c r="J721" s="18">
        <v>0.39710000000000001</v>
      </c>
      <c r="K721" s="18">
        <v>-0.16619999999999999</v>
      </c>
      <c r="L721" s="18">
        <v>4.4029999999999996</v>
      </c>
      <c r="M721" s="18">
        <v>7.0309999999999997E-2</v>
      </c>
      <c r="O721" s="18">
        <f t="shared" si="120"/>
        <v>11294</v>
      </c>
      <c r="P721">
        <f t="shared" si="121"/>
        <v>1</v>
      </c>
      <c r="Q721" s="18">
        <f t="shared" si="122"/>
        <v>1</v>
      </c>
      <c r="R721" s="18">
        <f t="shared" si="123"/>
        <v>1</v>
      </c>
      <c r="S721" s="18">
        <f t="shared" si="124"/>
        <v>1</v>
      </c>
      <c r="T721">
        <f t="shared" si="125"/>
        <v>1</v>
      </c>
      <c r="X721">
        <f t="shared" si="126"/>
        <v>1</v>
      </c>
      <c r="AB721">
        <f t="shared" si="127"/>
        <v>1</v>
      </c>
      <c r="AF721">
        <f t="shared" si="128"/>
        <v>1</v>
      </c>
    </row>
    <row r="722" spans="2:32" x14ac:dyDescent="0.15">
      <c r="B722">
        <v>364.96300000000002</v>
      </c>
      <c r="C722">
        <v>20</v>
      </c>
      <c r="D722" s="18">
        <v>-0.1918</v>
      </c>
      <c r="E722" s="18">
        <v>-1.2010000000000001</v>
      </c>
      <c r="F722" s="18">
        <v>3.6070000000000002</v>
      </c>
      <c r="G722" s="18">
        <v>0.34989999999999999</v>
      </c>
      <c r="H722" s="18">
        <v>2.028</v>
      </c>
      <c r="I722" s="18">
        <v>3.9649999999999999</v>
      </c>
      <c r="J722" s="18">
        <v>1.153</v>
      </c>
      <c r="K722" s="18">
        <v>-0.45939999999999998</v>
      </c>
      <c r="L722" s="18">
        <v>4.5259999999999998</v>
      </c>
      <c r="M722" s="18">
        <v>0.17749999999999999</v>
      </c>
      <c r="O722" s="18">
        <f t="shared" si="120"/>
        <v>14219</v>
      </c>
      <c r="P722">
        <f t="shared" si="121"/>
        <v>1</v>
      </c>
      <c r="Q722" s="18">
        <f t="shared" si="122"/>
        <v>1</v>
      </c>
      <c r="R722" s="18">
        <f t="shared" si="123"/>
        <v>1</v>
      </c>
      <c r="S722" s="18">
        <f t="shared" si="124"/>
        <v>1</v>
      </c>
      <c r="T722">
        <f t="shared" si="125"/>
        <v>1</v>
      </c>
      <c r="X722">
        <f t="shared" si="126"/>
        <v>1</v>
      </c>
      <c r="AB722">
        <f t="shared" si="127"/>
        <v>1</v>
      </c>
      <c r="AF722">
        <f t="shared" si="128"/>
        <v>1</v>
      </c>
    </row>
    <row r="723" spans="2:32" x14ac:dyDescent="0.15">
      <c r="B723">
        <v>483.56299999999999</v>
      </c>
      <c r="C723">
        <v>1</v>
      </c>
      <c r="D723" s="18">
        <v>0.22600000000000001</v>
      </c>
      <c r="E723" s="18">
        <v>-3.6160000000000001</v>
      </c>
      <c r="F723" s="18">
        <v>3.1309999999999998</v>
      </c>
      <c r="G723" s="18">
        <v>0.55049999999999999</v>
      </c>
      <c r="H723" s="18">
        <v>2.831</v>
      </c>
      <c r="I723" s="18">
        <v>2.7839999999999998</v>
      </c>
      <c r="J723" s="18">
        <v>0.49359999999999998</v>
      </c>
      <c r="K723" s="18">
        <v>0.1328</v>
      </c>
      <c r="L723" s="18">
        <v>3.7</v>
      </c>
      <c r="M723" s="18">
        <v>0.20860000000000001</v>
      </c>
      <c r="O723" s="18">
        <f t="shared" si="120"/>
        <v>17901</v>
      </c>
      <c r="P723">
        <f t="shared" si="121"/>
        <v>1</v>
      </c>
      <c r="Q723" s="18">
        <f t="shared" si="122"/>
        <v>1</v>
      </c>
      <c r="R723" s="18">
        <f t="shared" si="123"/>
        <v>1</v>
      </c>
      <c r="S723" s="18">
        <f t="shared" si="124"/>
        <v>1</v>
      </c>
      <c r="T723">
        <f t="shared" si="125"/>
        <v>1</v>
      </c>
      <c r="X723">
        <f t="shared" si="126"/>
        <v>1</v>
      </c>
      <c r="AB723">
        <f t="shared" si="127"/>
        <v>1</v>
      </c>
      <c r="AF723">
        <f t="shared" si="128"/>
        <v>1</v>
      </c>
    </row>
    <row r="724" spans="2:32" x14ac:dyDescent="0.15">
      <c r="B724">
        <v>483.56299999999999</v>
      </c>
      <c r="C724">
        <v>3</v>
      </c>
      <c r="D724" s="18">
        <v>0.2253</v>
      </c>
      <c r="E724" s="18">
        <v>-0.38740000000000002</v>
      </c>
      <c r="F724" s="18">
        <v>4.6790000000000003</v>
      </c>
      <c r="G724" s="18">
        <v>0.49630000000000002</v>
      </c>
      <c r="H724" s="18">
        <v>0.99129999999999996</v>
      </c>
      <c r="I724" s="18">
        <v>2.62</v>
      </c>
      <c r="J724" s="18">
        <v>0.38869999999999999</v>
      </c>
      <c r="K724" s="18">
        <v>-1.343</v>
      </c>
      <c r="L724" s="18">
        <v>3.133</v>
      </c>
      <c r="M724" s="18">
        <v>0.45579999999999998</v>
      </c>
      <c r="O724" s="18">
        <f t="shared" si="120"/>
        <v>22536</v>
      </c>
      <c r="P724">
        <f t="shared" si="121"/>
        <v>1</v>
      </c>
      <c r="Q724" s="18">
        <f t="shared" si="122"/>
        <v>1</v>
      </c>
      <c r="R724" s="18">
        <f t="shared" si="123"/>
        <v>1</v>
      </c>
      <c r="S724" s="18">
        <f t="shared" si="124"/>
        <v>1</v>
      </c>
      <c r="T724">
        <f t="shared" si="125"/>
        <v>1</v>
      </c>
      <c r="X724">
        <f t="shared" si="126"/>
        <v>1</v>
      </c>
      <c r="AB724">
        <f t="shared" si="127"/>
        <v>1</v>
      </c>
      <c r="AF724">
        <f t="shared" si="128"/>
        <v>1</v>
      </c>
    </row>
    <row r="725" spans="2:32" x14ac:dyDescent="0.15">
      <c r="B725">
        <v>483.56299999999999</v>
      </c>
      <c r="C725">
        <v>5</v>
      </c>
      <c r="D725" s="18">
        <v>-0.47920000000000001</v>
      </c>
      <c r="E725" s="18">
        <v>1.4590000000000001</v>
      </c>
      <c r="F725" s="18">
        <v>1.4870000000000001</v>
      </c>
      <c r="G725" s="18">
        <v>2.323</v>
      </c>
      <c r="H725" s="18">
        <v>5.89</v>
      </c>
      <c r="I725" s="18">
        <v>4.6589999999999998</v>
      </c>
      <c r="J725" s="18">
        <v>0.35799999999999998</v>
      </c>
      <c r="K725" s="18">
        <v>-8.4860000000000007</v>
      </c>
      <c r="L725" s="18">
        <v>4.7389999999999999</v>
      </c>
      <c r="M725" s="18">
        <v>0.4753</v>
      </c>
      <c r="O725" s="18">
        <f t="shared" si="120"/>
        <v>28371</v>
      </c>
      <c r="P725">
        <f t="shared" si="121"/>
        <v>1</v>
      </c>
      <c r="Q725" s="18">
        <f t="shared" si="122"/>
        <v>1</v>
      </c>
      <c r="R725" s="18">
        <f t="shared" si="123"/>
        <v>1</v>
      </c>
      <c r="S725" s="18">
        <f t="shared" si="124"/>
        <v>1</v>
      </c>
      <c r="T725">
        <f t="shared" si="125"/>
        <v>1</v>
      </c>
      <c r="X725">
        <f t="shared" si="126"/>
        <v>1</v>
      </c>
      <c r="AB725">
        <f t="shared" si="127"/>
        <v>1</v>
      </c>
      <c r="AF725">
        <f t="shared" si="128"/>
        <v>1</v>
      </c>
    </row>
    <row r="726" spans="2:32" x14ac:dyDescent="0.15">
      <c r="B726">
        <v>483.56299999999999</v>
      </c>
      <c r="C726">
        <v>7</v>
      </c>
      <c r="D726" s="18">
        <v>0.2041</v>
      </c>
      <c r="E726" s="18">
        <v>0.22800000000000001</v>
      </c>
      <c r="F726" s="18">
        <v>2.2189999999999999</v>
      </c>
      <c r="G726" s="18">
        <v>0.21360000000000001</v>
      </c>
      <c r="H726" s="18">
        <v>-0.64629999999999999</v>
      </c>
      <c r="I726" s="18">
        <v>3.63</v>
      </c>
      <c r="J726" s="18">
        <v>0.3407</v>
      </c>
      <c r="K726" s="18">
        <v>-0.16880000000000001</v>
      </c>
      <c r="L726" s="18">
        <v>4.6040000000000001</v>
      </c>
      <c r="M726" s="18">
        <v>0.21790000000000001</v>
      </c>
      <c r="O726" s="18">
        <f t="shared" si="120"/>
        <v>35717</v>
      </c>
      <c r="P726">
        <f t="shared" si="121"/>
        <v>1</v>
      </c>
      <c r="Q726" s="18">
        <f t="shared" si="122"/>
        <v>1</v>
      </c>
      <c r="R726" s="18">
        <f t="shared" si="123"/>
        <v>1</v>
      </c>
      <c r="S726" s="18">
        <f t="shared" si="124"/>
        <v>1</v>
      </c>
      <c r="T726">
        <f t="shared" si="125"/>
        <v>1</v>
      </c>
      <c r="X726">
        <f t="shared" si="126"/>
        <v>1</v>
      </c>
      <c r="AB726">
        <f t="shared" si="127"/>
        <v>1</v>
      </c>
      <c r="AF726">
        <f t="shared" si="128"/>
        <v>1</v>
      </c>
    </row>
    <row r="727" spans="2:32" x14ac:dyDescent="0.15">
      <c r="B727">
        <v>483.56299999999999</v>
      </c>
      <c r="C727">
        <v>10</v>
      </c>
      <c r="D727" s="18">
        <v>1.232</v>
      </c>
      <c r="E727" s="18">
        <v>-2.1120000000000001</v>
      </c>
      <c r="F727" s="18">
        <v>2.8140000000000001</v>
      </c>
      <c r="G727" s="18">
        <v>0.85289999999999999</v>
      </c>
      <c r="H727" s="18">
        <v>-5.9560000000000004</v>
      </c>
      <c r="I727" s="18">
        <v>2.2629999999999999</v>
      </c>
      <c r="J727" s="18">
        <v>1.748</v>
      </c>
      <c r="K727" s="18">
        <v>5.45</v>
      </c>
      <c r="L727" s="18">
        <v>2.226</v>
      </c>
      <c r="M727" s="18">
        <v>0.89690000000000003</v>
      </c>
      <c r="O727" s="18">
        <f t="shared" si="120"/>
        <v>44965</v>
      </c>
      <c r="P727">
        <f t="shared" si="121"/>
        <v>1</v>
      </c>
      <c r="Q727" s="18">
        <f t="shared" si="122"/>
        <v>1</v>
      </c>
      <c r="R727" s="18">
        <f t="shared" si="123"/>
        <v>1</v>
      </c>
      <c r="S727" s="18">
        <f t="shared" si="124"/>
        <v>1</v>
      </c>
      <c r="T727">
        <f t="shared" si="125"/>
        <v>1</v>
      </c>
      <c r="X727">
        <f t="shared" si="126"/>
        <v>1</v>
      </c>
      <c r="AB727">
        <f t="shared" si="127"/>
        <v>1</v>
      </c>
      <c r="AF727">
        <f t="shared" si="128"/>
        <v>1</v>
      </c>
    </row>
    <row r="728" spans="2:32" x14ac:dyDescent="0.15">
      <c r="B728">
        <v>483.56299999999999</v>
      </c>
      <c r="C728">
        <v>15</v>
      </c>
      <c r="D728" s="18">
        <v>0.1769</v>
      </c>
      <c r="E728" s="18">
        <v>-0.107</v>
      </c>
      <c r="F728" s="18">
        <v>4.8440000000000003</v>
      </c>
      <c r="G728" s="18">
        <v>0.2661</v>
      </c>
      <c r="H728" s="18">
        <v>0.2409</v>
      </c>
      <c r="I728" s="18">
        <v>2.274</v>
      </c>
      <c r="J728" s="18">
        <v>0.20810000000000001</v>
      </c>
      <c r="K728" s="18">
        <v>-0.72260000000000002</v>
      </c>
      <c r="L728" s="18">
        <v>3.7530000000000001</v>
      </c>
      <c r="M728" s="18">
        <v>0.39219999999999999</v>
      </c>
      <c r="O728" s="18">
        <f t="shared" si="120"/>
        <v>56608</v>
      </c>
      <c r="P728">
        <f t="shared" si="121"/>
        <v>1</v>
      </c>
      <c r="Q728" s="18">
        <f t="shared" si="122"/>
        <v>1</v>
      </c>
      <c r="R728" s="18">
        <f t="shared" si="123"/>
        <v>1</v>
      </c>
      <c r="S728" s="18">
        <f t="shared" si="124"/>
        <v>1</v>
      </c>
      <c r="T728">
        <f t="shared" si="125"/>
        <v>1</v>
      </c>
      <c r="X728">
        <f t="shared" si="126"/>
        <v>1</v>
      </c>
      <c r="AB728">
        <f t="shared" si="127"/>
        <v>1</v>
      </c>
      <c r="AF728">
        <f t="shared" si="128"/>
        <v>1</v>
      </c>
    </row>
    <row r="729" spans="2:32" x14ac:dyDescent="0.15">
      <c r="B729">
        <v>483.56299999999999</v>
      </c>
      <c r="C729">
        <v>20</v>
      </c>
      <c r="D729" s="18">
        <v>0.1636</v>
      </c>
      <c r="E729" s="18">
        <v>0.24340000000000001</v>
      </c>
      <c r="F729" s="18">
        <v>2.2989999999999999</v>
      </c>
      <c r="G729" s="18">
        <v>0.2041</v>
      </c>
      <c r="H729" s="18">
        <v>-0.1197</v>
      </c>
      <c r="I729" s="18">
        <v>4.9989999999999997</v>
      </c>
      <c r="J729" s="18">
        <v>0.28079999999999999</v>
      </c>
      <c r="K729" s="18">
        <v>-0.72889999999999999</v>
      </c>
      <c r="L729" s="18">
        <v>3.7789999999999999</v>
      </c>
      <c r="M729" s="18">
        <v>0.4052</v>
      </c>
      <c r="O729" s="18">
        <f t="shared" si="120"/>
        <v>71264</v>
      </c>
      <c r="P729">
        <f t="shared" si="121"/>
        <v>1</v>
      </c>
      <c r="Q729" s="18">
        <f t="shared" si="122"/>
        <v>1</v>
      </c>
      <c r="R729" s="18">
        <f t="shared" si="123"/>
        <v>1</v>
      </c>
      <c r="S729" s="18">
        <f t="shared" si="124"/>
        <v>1</v>
      </c>
      <c r="T729">
        <f t="shared" si="125"/>
        <v>1</v>
      </c>
      <c r="X729">
        <f t="shared" si="126"/>
        <v>1</v>
      </c>
      <c r="AB729">
        <f t="shared" si="127"/>
        <v>1</v>
      </c>
      <c r="AF729">
        <f t="shared" si="128"/>
        <v>1</v>
      </c>
    </row>
    <row r="730" spans="2:32" x14ac:dyDescent="0.15">
      <c r="B730">
        <v>631.56299999999999</v>
      </c>
      <c r="C730">
        <v>1</v>
      </c>
      <c r="D730" s="18">
        <v>0.93759999999999999</v>
      </c>
      <c r="E730" s="18">
        <v>-2.3570000000000002</v>
      </c>
      <c r="F730" s="18">
        <v>2.222</v>
      </c>
      <c r="G730" s="18">
        <v>1.1830000000000001</v>
      </c>
      <c r="H730" s="18">
        <v>-0.745</v>
      </c>
      <c r="I730" s="18">
        <v>3.544</v>
      </c>
      <c r="J730" s="18">
        <v>1.5640000000000001</v>
      </c>
      <c r="K730" s="18">
        <v>1.421</v>
      </c>
      <c r="L730" s="18">
        <v>1.9370000000000001</v>
      </c>
      <c r="M730" s="18">
        <v>0.44590000000000002</v>
      </c>
      <c r="O730" s="18">
        <f t="shared" si="120"/>
        <v>89716</v>
      </c>
      <c r="P730">
        <f t="shared" si="121"/>
        <v>1</v>
      </c>
      <c r="Q730" s="18">
        <f t="shared" si="122"/>
        <v>1</v>
      </c>
      <c r="R730" s="18">
        <f t="shared" si="123"/>
        <v>1</v>
      </c>
      <c r="S730" s="18">
        <f t="shared" si="124"/>
        <v>1</v>
      </c>
      <c r="T730">
        <f t="shared" si="125"/>
        <v>1</v>
      </c>
      <c r="X730">
        <f t="shared" si="126"/>
        <v>1</v>
      </c>
      <c r="AB730">
        <f t="shared" si="127"/>
        <v>1</v>
      </c>
      <c r="AF730">
        <f t="shared" si="128"/>
        <v>1</v>
      </c>
    </row>
    <row r="731" spans="2:32" x14ac:dyDescent="0.15">
      <c r="B731">
        <v>631.56299999999999</v>
      </c>
      <c r="C731">
        <v>3</v>
      </c>
      <c r="D731" s="18">
        <v>0.30890000000000001</v>
      </c>
      <c r="E731" s="18">
        <v>-0.19589999999999999</v>
      </c>
      <c r="F731" s="18">
        <v>4.3220000000000001</v>
      </c>
      <c r="G731" s="18">
        <v>0.45069999999999999</v>
      </c>
      <c r="H731" s="18">
        <v>0.22209999999999999</v>
      </c>
      <c r="I731" s="18">
        <v>1.9319999999999999</v>
      </c>
      <c r="J731" s="18">
        <v>0.32679999999999998</v>
      </c>
      <c r="K731" s="18">
        <v>-0.64849999999999997</v>
      </c>
      <c r="L731" s="18">
        <v>3.5489999999999999</v>
      </c>
      <c r="M731" s="18">
        <v>0.35189999999999999</v>
      </c>
      <c r="O731" s="18">
        <f t="shared" si="120"/>
        <v>100000</v>
      </c>
      <c r="P731">
        <f t="shared" si="121"/>
        <v>1</v>
      </c>
      <c r="Q731" s="18">
        <f t="shared" si="122"/>
        <v>1</v>
      </c>
      <c r="R731" s="18">
        <f t="shared" si="123"/>
        <v>1</v>
      </c>
      <c r="S731" s="18">
        <f t="shared" si="124"/>
        <v>1</v>
      </c>
      <c r="T731">
        <f t="shared" si="125"/>
        <v>1</v>
      </c>
      <c r="X731">
        <f t="shared" si="126"/>
        <v>1</v>
      </c>
      <c r="AB731">
        <f t="shared" si="127"/>
        <v>1</v>
      </c>
      <c r="AF731">
        <f t="shared" si="128"/>
        <v>1</v>
      </c>
    </row>
    <row r="732" spans="2:32" x14ac:dyDescent="0.15">
      <c r="B732">
        <v>631.56299999999999</v>
      </c>
      <c r="C732">
        <v>5</v>
      </c>
      <c r="D732" s="18">
        <v>0.21510000000000001</v>
      </c>
      <c r="E732" s="18">
        <v>3.6930000000000001</v>
      </c>
      <c r="F732" s="18">
        <v>4.1230000000000002</v>
      </c>
      <c r="G732" s="18">
        <v>0.4108</v>
      </c>
      <c r="H732" s="18">
        <v>-6.3049999999999997</v>
      </c>
      <c r="I732" s="18">
        <v>4.0289999999999999</v>
      </c>
      <c r="J732" s="18">
        <v>0.48470000000000002</v>
      </c>
      <c r="K732" s="18">
        <v>2.4470000000000001</v>
      </c>
      <c r="L732" s="18">
        <v>4.0010000000000003</v>
      </c>
      <c r="M732" s="18">
        <v>0.95669999999999999</v>
      </c>
      <c r="O732" s="18">
        <f t="shared" si="120"/>
        <v>100000</v>
      </c>
      <c r="P732">
        <f t="shared" si="121"/>
        <v>1</v>
      </c>
      <c r="Q732" s="18">
        <f t="shared" si="122"/>
        <v>1</v>
      </c>
      <c r="R732" s="18">
        <f t="shared" si="123"/>
        <v>1</v>
      </c>
      <c r="S732" s="18">
        <f t="shared" si="124"/>
        <v>1</v>
      </c>
      <c r="T732">
        <f t="shared" si="125"/>
        <v>1</v>
      </c>
      <c r="X732">
        <f t="shared" si="126"/>
        <v>1</v>
      </c>
      <c r="AB732">
        <f t="shared" si="127"/>
        <v>1</v>
      </c>
      <c r="AF732">
        <f t="shared" si="128"/>
        <v>1</v>
      </c>
    </row>
    <row r="733" spans="2:32" x14ac:dyDescent="0.15">
      <c r="B733">
        <v>631.56299999999999</v>
      </c>
      <c r="C733">
        <v>7</v>
      </c>
      <c r="D733" s="18">
        <v>-7.4880000000000002E-2</v>
      </c>
      <c r="E733" s="18">
        <v>-0.83330000000000004</v>
      </c>
      <c r="F733" s="18">
        <v>3.504</v>
      </c>
      <c r="G733" s="18">
        <v>0.36630000000000001</v>
      </c>
      <c r="H733" s="18">
        <v>2.1440000000000001</v>
      </c>
      <c r="I733" s="18">
        <v>4.9409999999999998</v>
      </c>
      <c r="J733" s="18">
        <v>2.4529999999999998</v>
      </c>
      <c r="K733" s="18">
        <v>-0.57550000000000001</v>
      </c>
      <c r="L733" s="18">
        <v>4.415</v>
      </c>
      <c r="M733" s="18">
        <v>0.49030000000000001</v>
      </c>
      <c r="O733" s="18">
        <f t="shared" si="120"/>
        <v>100000</v>
      </c>
      <c r="P733">
        <f t="shared" si="121"/>
        <v>1</v>
      </c>
      <c r="Q733" s="18">
        <f t="shared" si="122"/>
        <v>1</v>
      </c>
      <c r="R733" s="18">
        <f t="shared" si="123"/>
        <v>1</v>
      </c>
      <c r="S733" s="18">
        <f t="shared" si="124"/>
        <v>1</v>
      </c>
      <c r="T733">
        <f t="shared" si="125"/>
        <v>1</v>
      </c>
      <c r="X733">
        <f t="shared" si="126"/>
        <v>1</v>
      </c>
      <c r="AB733">
        <f t="shared" si="127"/>
        <v>1</v>
      </c>
      <c r="AF733">
        <f t="shared" si="128"/>
        <v>1</v>
      </c>
    </row>
    <row r="734" spans="2:32" x14ac:dyDescent="0.15">
      <c r="B734">
        <v>631.56299999999999</v>
      </c>
      <c r="C734">
        <v>10</v>
      </c>
      <c r="D734" s="18">
        <v>0.2394</v>
      </c>
      <c r="E734" s="18">
        <v>1.327</v>
      </c>
      <c r="F734" s="18">
        <v>3.0139999999999998</v>
      </c>
      <c r="G734" s="18">
        <v>0.73770000000000002</v>
      </c>
      <c r="H734" s="18">
        <v>-1.321</v>
      </c>
      <c r="I734" s="18">
        <v>3.4590000000000001</v>
      </c>
      <c r="J734" s="18">
        <v>0.43980000000000002</v>
      </c>
      <c r="K734" s="18">
        <v>-0.80810000000000004</v>
      </c>
      <c r="L734" s="18">
        <v>4.55</v>
      </c>
      <c r="M734" s="18">
        <v>1.127</v>
      </c>
      <c r="O734" s="18">
        <f t="shared" si="120"/>
        <v>100000</v>
      </c>
      <c r="P734">
        <f t="shared" si="121"/>
        <v>1</v>
      </c>
      <c r="Q734" s="18">
        <f t="shared" si="122"/>
        <v>1</v>
      </c>
      <c r="R734" s="18">
        <f t="shared" si="123"/>
        <v>1</v>
      </c>
      <c r="S734" s="18">
        <f t="shared" si="124"/>
        <v>1</v>
      </c>
      <c r="T734">
        <f t="shared" si="125"/>
        <v>1</v>
      </c>
      <c r="X734">
        <f t="shared" si="126"/>
        <v>1</v>
      </c>
      <c r="AB734">
        <f t="shared" si="127"/>
        <v>1</v>
      </c>
      <c r="AF734">
        <f t="shared" si="128"/>
        <v>1</v>
      </c>
    </row>
    <row r="735" spans="2:32" x14ac:dyDescent="0.15">
      <c r="B735">
        <v>631.56299999999999</v>
      </c>
      <c r="C735">
        <v>15</v>
      </c>
      <c r="D735" s="18">
        <v>0.221</v>
      </c>
      <c r="E735" s="18">
        <v>-7.2029999999999997E-2</v>
      </c>
      <c r="F735" s="18">
        <v>4.3499999999999996</v>
      </c>
      <c r="G735" s="18">
        <v>5.3269999999999998E-2</v>
      </c>
      <c r="H735" s="18">
        <v>0.28149999999999997</v>
      </c>
      <c r="I735" s="18">
        <v>1.8620000000000001</v>
      </c>
      <c r="J735" s="18">
        <v>0.55430000000000001</v>
      </c>
      <c r="K735" s="18">
        <v>-0.66510000000000002</v>
      </c>
      <c r="L735" s="18">
        <v>3.569</v>
      </c>
      <c r="M735" s="18">
        <v>0.2999</v>
      </c>
      <c r="O735" s="18">
        <f t="shared" si="120"/>
        <v>100000</v>
      </c>
      <c r="P735">
        <f t="shared" si="121"/>
        <v>1</v>
      </c>
      <c r="Q735" s="18">
        <f t="shared" si="122"/>
        <v>1</v>
      </c>
      <c r="R735" s="18">
        <f t="shared" si="123"/>
        <v>1</v>
      </c>
      <c r="S735" s="18">
        <f t="shared" si="124"/>
        <v>1</v>
      </c>
      <c r="T735">
        <f t="shared" si="125"/>
        <v>1</v>
      </c>
      <c r="X735">
        <f t="shared" si="126"/>
        <v>1</v>
      </c>
      <c r="AB735">
        <f t="shared" si="127"/>
        <v>1</v>
      </c>
      <c r="AF735">
        <f t="shared" si="128"/>
        <v>1</v>
      </c>
    </row>
    <row r="736" spans="2:32" x14ac:dyDescent="0.15">
      <c r="B736">
        <v>631.56299999999999</v>
      </c>
      <c r="C736">
        <v>20</v>
      </c>
      <c r="D736" s="18">
        <v>-0.13719999999999999</v>
      </c>
      <c r="E736" s="18">
        <v>1.8660000000000001</v>
      </c>
      <c r="F736" s="18">
        <v>2.9409999999999998</v>
      </c>
      <c r="G736" s="18">
        <v>1.2370000000000001</v>
      </c>
      <c r="H736" s="18">
        <v>-4.5650000000000004</v>
      </c>
      <c r="I736" s="18">
        <v>3.581</v>
      </c>
      <c r="J736" s="18">
        <v>0.95040000000000002</v>
      </c>
      <c r="K736" s="18">
        <v>2.3420000000000001</v>
      </c>
      <c r="L736" s="18">
        <v>3.093</v>
      </c>
      <c r="M736" s="18">
        <v>1.1639999999999999</v>
      </c>
      <c r="O736" s="18">
        <f t="shared" si="120"/>
        <v>100000</v>
      </c>
      <c r="P736">
        <f t="shared" si="121"/>
        <v>1</v>
      </c>
      <c r="Q736" s="18">
        <f t="shared" si="122"/>
        <v>1</v>
      </c>
      <c r="R736" s="18">
        <f t="shared" si="123"/>
        <v>1</v>
      </c>
      <c r="S736" s="18">
        <f t="shared" si="124"/>
        <v>1</v>
      </c>
      <c r="T736">
        <f t="shared" si="125"/>
        <v>1</v>
      </c>
      <c r="X736">
        <f t="shared" si="126"/>
        <v>1</v>
      </c>
      <c r="AB736">
        <f t="shared" si="127"/>
        <v>1</v>
      </c>
      <c r="AF736">
        <f t="shared" si="128"/>
        <v>1</v>
      </c>
    </row>
    <row r="737" spans="2:32" x14ac:dyDescent="0.15">
      <c r="B737">
        <v>774.68299999999999</v>
      </c>
      <c r="C737">
        <v>1</v>
      </c>
      <c r="D737" s="18">
        <v>-0.1009</v>
      </c>
      <c r="E737" s="18">
        <v>0.54069999999999996</v>
      </c>
      <c r="F737" s="18">
        <v>3.7610000000000001</v>
      </c>
      <c r="G737" s="18">
        <v>0.32600000000000001</v>
      </c>
      <c r="H737" s="18">
        <v>-2.1680000000000001</v>
      </c>
      <c r="I737" s="18">
        <v>3.7170000000000001</v>
      </c>
      <c r="J737" s="18">
        <v>0.48580000000000001</v>
      </c>
      <c r="K737" s="18">
        <v>2.222</v>
      </c>
      <c r="L737" s="18">
        <v>3.9609999999999999</v>
      </c>
      <c r="M737" s="18">
        <v>2.3210000000000002</v>
      </c>
      <c r="O737" s="18">
        <f t="shared" si="120"/>
        <v>100000</v>
      </c>
      <c r="P737">
        <f t="shared" si="121"/>
        <v>1</v>
      </c>
      <c r="Q737" s="18">
        <f t="shared" si="122"/>
        <v>1</v>
      </c>
      <c r="R737" s="18">
        <f t="shared" si="123"/>
        <v>1</v>
      </c>
      <c r="S737" s="18">
        <f t="shared" si="124"/>
        <v>1</v>
      </c>
      <c r="T737">
        <f t="shared" si="125"/>
        <v>1</v>
      </c>
      <c r="X737">
        <f t="shared" si="126"/>
        <v>1</v>
      </c>
      <c r="AB737">
        <f t="shared" si="127"/>
        <v>1</v>
      </c>
      <c r="AF737">
        <f t="shared" si="128"/>
        <v>1</v>
      </c>
    </row>
    <row r="738" spans="2:32" x14ac:dyDescent="0.15">
      <c r="B738">
        <v>774.68299999999999</v>
      </c>
      <c r="C738">
        <v>3</v>
      </c>
      <c r="D738" s="18">
        <v>-0.11169999999999999</v>
      </c>
      <c r="E738" s="18">
        <v>5.4829999999999997</v>
      </c>
      <c r="F738" s="18">
        <v>4.3209999999999997</v>
      </c>
      <c r="G738" s="18">
        <v>1.571</v>
      </c>
      <c r="H738" s="18">
        <v>-1.0289999999999999</v>
      </c>
      <c r="I738" s="18">
        <v>4.4219999999999997</v>
      </c>
      <c r="J738" s="18">
        <v>0.89959999999999996</v>
      </c>
      <c r="K738" s="18">
        <v>-3.2749999999999999</v>
      </c>
      <c r="L738" s="18">
        <v>3.6909999999999998</v>
      </c>
      <c r="M738" s="18">
        <v>0.76570000000000005</v>
      </c>
      <c r="O738" s="18">
        <f t="shared" si="120"/>
        <v>100000</v>
      </c>
      <c r="P738">
        <f t="shared" si="121"/>
        <v>1</v>
      </c>
      <c r="Q738" s="18">
        <f t="shared" si="122"/>
        <v>1</v>
      </c>
      <c r="R738" s="18">
        <f t="shared" si="123"/>
        <v>1</v>
      </c>
      <c r="S738" s="18">
        <f t="shared" si="124"/>
        <v>1</v>
      </c>
      <c r="T738">
        <f t="shared" si="125"/>
        <v>1</v>
      </c>
      <c r="X738">
        <f t="shared" si="126"/>
        <v>1</v>
      </c>
      <c r="AB738">
        <f t="shared" si="127"/>
        <v>1</v>
      </c>
      <c r="AF738">
        <f t="shared" si="128"/>
        <v>1</v>
      </c>
    </row>
    <row r="739" spans="2:32" x14ac:dyDescent="0.15">
      <c r="B739">
        <v>774.68299999999999</v>
      </c>
      <c r="C739">
        <v>5</v>
      </c>
      <c r="D739" s="18">
        <v>0.3831</v>
      </c>
      <c r="E739" s="18">
        <v>2.1659999999999999</v>
      </c>
      <c r="F739" s="18">
        <v>2.2599999999999998</v>
      </c>
      <c r="G739" s="18">
        <v>0.63819999999999999</v>
      </c>
      <c r="H739" s="18">
        <v>-3.0710000000000002</v>
      </c>
      <c r="I739" s="18">
        <v>2.923</v>
      </c>
      <c r="J739" s="18">
        <v>0.81</v>
      </c>
      <c r="K739" s="18">
        <v>9.5509999999999998E-2</v>
      </c>
      <c r="L739" s="18">
        <v>4.72</v>
      </c>
      <c r="M739" s="18">
        <v>0.16389999999999999</v>
      </c>
      <c r="O739" s="18">
        <f t="shared" si="120"/>
        <v>100000</v>
      </c>
      <c r="P739">
        <f t="shared" si="121"/>
        <v>1</v>
      </c>
      <c r="Q739" s="18">
        <f t="shared" si="122"/>
        <v>1</v>
      </c>
      <c r="R739" s="18">
        <f t="shared" si="123"/>
        <v>1</v>
      </c>
      <c r="S739" s="18">
        <f t="shared" si="124"/>
        <v>1</v>
      </c>
      <c r="T739">
        <f t="shared" si="125"/>
        <v>1</v>
      </c>
      <c r="X739">
        <f t="shared" si="126"/>
        <v>1</v>
      </c>
      <c r="AB739">
        <f t="shared" si="127"/>
        <v>1</v>
      </c>
      <c r="AF739">
        <f t="shared" si="128"/>
        <v>1</v>
      </c>
    </row>
    <row r="740" spans="2:32" x14ac:dyDescent="0.15">
      <c r="B740">
        <v>774.68299999999999</v>
      </c>
      <c r="C740">
        <v>7</v>
      </c>
      <c r="D740" s="18">
        <v>4.8070000000000002E-2</v>
      </c>
      <c r="E740" s="18">
        <v>-0.7661</v>
      </c>
      <c r="F740" s="18">
        <v>4.3</v>
      </c>
      <c r="G740" s="18">
        <v>0.5373</v>
      </c>
      <c r="H740" s="18">
        <v>1.8240000000000001</v>
      </c>
      <c r="I740" s="18">
        <v>3.5259999999999998</v>
      </c>
      <c r="J740" s="18">
        <v>1.623</v>
      </c>
      <c r="K740" s="18">
        <v>-1.0249999999999999</v>
      </c>
      <c r="L740" s="18">
        <v>3.3490000000000002</v>
      </c>
      <c r="M740" s="18">
        <v>0.4627</v>
      </c>
      <c r="O740" s="18">
        <f t="shared" si="120"/>
        <v>100000</v>
      </c>
      <c r="P740">
        <f t="shared" si="121"/>
        <v>1</v>
      </c>
      <c r="Q740" s="18">
        <f t="shared" si="122"/>
        <v>1</v>
      </c>
      <c r="R740" s="18">
        <f t="shared" si="123"/>
        <v>1</v>
      </c>
      <c r="S740" s="18">
        <f t="shared" si="124"/>
        <v>1</v>
      </c>
      <c r="T740">
        <f t="shared" si="125"/>
        <v>1</v>
      </c>
      <c r="X740">
        <f t="shared" si="126"/>
        <v>1</v>
      </c>
      <c r="AB740">
        <f t="shared" si="127"/>
        <v>1</v>
      </c>
      <c r="AF740">
        <f t="shared" si="128"/>
        <v>1</v>
      </c>
    </row>
    <row r="741" spans="2:32" x14ac:dyDescent="0.15">
      <c r="B741">
        <v>774.68299999999999</v>
      </c>
      <c r="C741">
        <v>10</v>
      </c>
      <c r="D741" s="18">
        <v>-3.8219999999999997E-2</v>
      </c>
      <c r="E741" s="18">
        <v>-1.3380000000000001</v>
      </c>
      <c r="F741" s="18">
        <v>3.484</v>
      </c>
      <c r="G741" s="18">
        <v>0.48399999999999999</v>
      </c>
      <c r="H741" s="18">
        <v>1.728</v>
      </c>
      <c r="I741" s="18">
        <v>3.194</v>
      </c>
      <c r="J741" s="18">
        <v>1.7609999999999999</v>
      </c>
      <c r="K741" s="18">
        <v>-0.1754</v>
      </c>
      <c r="L741" s="18">
        <v>4.32</v>
      </c>
      <c r="M741" s="18">
        <v>0.21990000000000001</v>
      </c>
      <c r="O741" s="18">
        <f>O751</f>
        <v>11535</v>
      </c>
      <c r="P741">
        <f>IF(R$1=3,IF(P$1&lt;0,0,$Q741+($R741-$Q741)*P$1^$S741),1)</f>
        <v>1</v>
      </c>
      <c r="Q741" s="18">
        <f t="shared" si="122"/>
        <v>1</v>
      </c>
      <c r="R741" s="18">
        <f t="shared" si="123"/>
        <v>1</v>
      </c>
      <c r="S741" s="18">
        <f t="shared" si="124"/>
        <v>1</v>
      </c>
      <c r="T741">
        <f>IF(V$1=3,IF(T$1&lt;0,0,$Q741+($R741-$Q741)*T$1^$S741),1)</f>
        <v>1</v>
      </c>
      <c r="X741">
        <f>IF(Z$1=3,IF(X$1&lt;0,0,$Q741+($R741-$Q741)*X$1^$S741),1)</f>
        <v>1</v>
      </c>
      <c r="AB741">
        <f>IF(AD$1=3,IF(AB$1&lt;0,0,$Q741+($R741-$Q741)*AB$1^$S741),1)</f>
        <v>1</v>
      </c>
      <c r="AF741">
        <f t="shared" si="128"/>
        <v>1</v>
      </c>
    </row>
    <row r="742" spans="2:32" x14ac:dyDescent="0.15">
      <c r="B742">
        <v>774.68299999999999</v>
      </c>
      <c r="C742">
        <v>15</v>
      </c>
      <c r="D742" s="18">
        <v>0.22209999999999999</v>
      </c>
      <c r="E742" s="18">
        <v>1.673</v>
      </c>
      <c r="F742" s="18">
        <v>2.6110000000000002</v>
      </c>
      <c r="G742" s="18">
        <v>0.72330000000000005</v>
      </c>
      <c r="H742" s="18">
        <v>-2.452</v>
      </c>
      <c r="I742" s="18">
        <v>3.3109999999999999</v>
      </c>
      <c r="J742" s="18">
        <v>0.64470000000000005</v>
      </c>
      <c r="K742" s="18">
        <v>0.25619999999999998</v>
      </c>
      <c r="L742" s="18">
        <v>3.9460000000000002</v>
      </c>
      <c r="M742" s="18">
        <v>0.91180000000000005</v>
      </c>
      <c r="O742" s="18"/>
      <c r="Q742" s="18"/>
      <c r="R742" s="18"/>
      <c r="S742" s="18"/>
    </row>
    <row r="743" spans="2:32" x14ac:dyDescent="0.15">
      <c r="B743">
        <v>774.68299999999999</v>
      </c>
      <c r="C743">
        <v>20</v>
      </c>
      <c r="D743" s="18">
        <v>0.29659999999999997</v>
      </c>
      <c r="E743" s="18">
        <v>-1.2210000000000001</v>
      </c>
      <c r="F743" s="18">
        <v>3.4929999999999999</v>
      </c>
      <c r="G743" s="18">
        <v>0.56189999999999996</v>
      </c>
      <c r="H743" s="18">
        <v>1.044</v>
      </c>
      <c r="I743" s="18">
        <v>2.3519999999999999</v>
      </c>
      <c r="J743" s="18">
        <v>0.40870000000000001</v>
      </c>
      <c r="K743" s="18">
        <v>-0.46229999999999999</v>
      </c>
      <c r="L743" s="18">
        <v>2.4740000000000002</v>
      </c>
      <c r="M743" s="18">
        <v>0.24149999999999999</v>
      </c>
      <c r="O743" s="18"/>
      <c r="Q743" s="18"/>
      <c r="R743" s="18"/>
      <c r="S743" s="18"/>
    </row>
    <row r="744" spans="2:32" x14ac:dyDescent="0.15">
      <c r="B744">
        <v>897.803</v>
      </c>
      <c r="C744">
        <v>1</v>
      </c>
      <c r="D744" s="18">
        <v>0.52700000000000002</v>
      </c>
      <c r="E744" s="18">
        <v>-0.1176</v>
      </c>
      <c r="F744" s="18">
        <v>2.972</v>
      </c>
      <c r="G744" s="18">
        <v>0.13719999999999999</v>
      </c>
      <c r="H744" s="18">
        <v>-0.32490000000000002</v>
      </c>
      <c r="I744" s="18">
        <v>3.6579999999999999</v>
      </c>
      <c r="J744" s="18">
        <v>0.25829999999999997</v>
      </c>
      <c r="K744" s="18">
        <v>-0.2949</v>
      </c>
      <c r="L744" s="18">
        <v>4.0049999999999999</v>
      </c>
      <c r="M744" s="18">
        <v>0.30180000000000001</v>
      </c>
      <c r="O744" s="18" t="s">
        <v>678</v>
      </c>
      <c r="Q744" s="18" t="s">
        <v>13</v>
      </c>
      <c r="R744" s="18" t="s">
        <v>14</v>
      </c>
      <c r="S744" s="18" t="s">
        <v>15</v>
      </c>
      <c r="T744" s="18"/>
    </row>
    <row r="745" spans="2:32" x14ac:dyDescent="0.15">
      <c r="B745">
        <v>897.803</v>
      </c>
      <c r="C745">
        <v>3</v>
      </c>
      <c r="D745" s="18">
        <v>0.52769999999999995</v>
      </c>
      <c r="E745" s="18">
        <v>-0.17299999999999999</v>
      </c>
      <c r="F745" s="18">
        <v>4.5739999999999998</v>
      </c>
      <c r="G745" s="18">
        <v>0.26100000000000001</v>
      </c>
      <c r="H745" s="18">
        <v>-0.3669</v>
      </c>
      <c r="I745" s="18">
        <v>3.2669999999999999</v>
      </c>
      <c r="J745" s="18">
        <v>0.23730000000000001</v>
      </c>
      <c r="K745" s="18">
        <v>-0.23449999999999999</v>
      </c>
      <c r="L745" s="18">
        <v>3.8940000000000001</v>
      </c>
      <c r="M745" s="18">
        <v>0.1386</v>
      </c>
      <c r="Q745" s="115">
        <v>0.99873005999999998</v>
      </c>
      <c r="R745" s="115">
        <v>24.226042</v>
      </c>
      <c r="S745" s="115">
        <v>14.970401000000001</v>
      </c>
    </row>
    <row r="746" spans="2:32" x14ac:dyDescent="0.15">
      <c r="B746">
        <v>897.803</v>
      </c>
      <c r="C746">
        <v>5</v>
      </c>
      <c r="D746" s="18">
        <v>0.44550000000000001</v>
      </c>
      <c r="E746" s="18">
        <v>0.1153</v>
      </c>
      <c r="F746" s="18">
        <v>1.2190000000000001</v>
      </c>
      <c r="G746" s="18">
        <v>0.29049999999999998</v>
      </c>
      <c r="H746" s="18">
        <v>-0.64390000000000003</v>
      </c>
      <c r="I746" s="18">
        <v>3.653</v>
      </c>
      <c r="J746" s="18">
        <v>0.38669999999999999</v>
      </c>
      <c r="K746" s="18">
        <v>-0.16339999999999999</v>
      </c>
      <c r="L746" s="18">
        <v>3.827</v>
      </c>
      <c r="M746" s="18">
        <v>0.50649999999999995</v>
      </c>
      <c r="Q746" s="115">
        <v>2.9141113999999999</v>
      </c>
      <c r="R746" s="115">
        <v>-15.142932999999999</v>
      </c>
      <c r="S746" s="116">
        <v>-5.3110524000000003</v>
      </c>
    </row>
    <row r="747" spans="2:32" x14ac:dyDescent="0.15">
      <c r="B747">
        <v>897.803</v>
      </c>
      <c r="C747">
        <v>7</v>
      </c>
      <c r="D747" s="18">
        <v>0.43890000000000001</v>
      </c>
      <c r="E747" s="18">
        <v>0.1163</v>
      </c>
      <c r="F747" s="18">
        <v>1.228</v>
      </c>
      <c r="G747" s="18">
        <v>0.28889999999999999</v>
      </c>
      <c r="H747" s="18">
        <v>0.22559999999999999</v>
      </c>
      <c r="I747" s="18">
        <v>4.1260000000000003</v>
      </c>
      <c r="J747" s="18">
        <v>0.34039999999999998</v>
      </c>
      <c r="K747" s="18">
        <v>-1.0349999999999999</v>
      </c>
      <c r="L747" s="18">
        <v>3.7970000000000002</v>
      </c>
      <c r="M747" s="18">
        <v>0.41610000000000003</v>
      </c>
      <c r="Q747" s="115">
        <v>5.8030900000000001</v>
      </c>
      <c r="R747" s="116">
        <v>3.2012345999999998</v>
      </c>
      <c r="S747" s="115">
        <v>0.47458357000000001</v>
      </c>
    </row>
    <row r="748" spans="2:32" x14ac:dyDescent="0.15">
      <c r="B748">
        <v>897.803</v>
      </c>
      <c r="C748">
        <v>10</v>
      </c>
      <c r="D748" s="18">
        <v>0.41820000000000002</v>
      </c>
      <c r="E748" s="18">
        <v>0.2505</v>
      </c>
      <c r="F748" s="18">
        <v>1.8280000000000001</v>
      </c>
      <c r="G748" s="18">
        <v>0.76339999999999997</v>
      </c>
      <c r="H748" s="18">
        <v>-1.0669999999999999</v>
      </c>
      <c r="I748" s="18">
        <v>3.77</v>
      </c>
      <c r="J748" s="18">
        <v>0.52739999999999998</v>
      </c>
      <c r="K748" s="18">
        <v>0.10539999999999999</v>
      </c>
      <c r="L748" s="18">
        <v>4.569</v>
      </c>
      <c r="M748" s="18">
        <v>0.16819999999999999</v>
      </c>
      <c r="Q748" s="115">
        <v>0.24585039</v>
      </c>
      <c r="R748" s="115">
        <v>-0.22325286</v>
      </c>
    </row>
    <row r="749" spans="2:32" x14ac:dyDescent="0.15">
      <c r="B749">
        <v>897.803</v>
      </c>
      <c r="C749">
        <v>15</v>
      </c>
      <c r="D749" s="18">
        <v>0.27310000000000001</v>
      </c>
      <c r="E749" s="18">
        <v>0.51719999999999999</v>
      </c>
      <c r="F749" s="18">
        <v>1.839</v>
      </c>
      <c r="G749" s="18">
        <v>1.6080000000000001</v>
      </c>
      <c r="H749" s="18">
        <v>-0.80310000000000004</v>
      </c>
      <c r="I749" s="18">
        <v>3.5209999999999999</v>
      </c>
      <c r="J749" s="18">
        <v>0.49220000000000003</v>
      </c>
      <c r="K749" s="18">
        <v>-0.16289999999999999</v>
      </c>
      <c r="L749" s="18">
        <v>3.9409999999999998</v>
      </c>
      <c r="M749" s="18">
        <v>0.2051</v>
      </c>
      <c r="O749" s="18" t="s">
        <v>679</v>
      </c>
      <c r="P749">
        <f>1/MAX(0.001,P1)</f>
        <v>1</v>
      </c>
      <c r="Q749" s="18"/>
      <c r="R749" s="18"/>
      <c r="S749" s="18"/>
      <c r="T749">
        <f>1/MAX(0.001,T1)</f>
        <v>2</v>
      </c>
      <c r="X749">
        <f>1/MAX(0.001,X1)</f>
        <v>1000</v>
      </c>
      <c r="AB749">
        <f>1/MAX(0.001,AB1)</f>
        <v>1000</v>
      </c>
    </row>
    <row r="750" spans="2:32" x14ac:dyDescent="0.15">
      <c r="B750">
        <v>897.803</v>
      </c>
      <c r="C750">
        <v>20</v>
      </c>
      <c r="D750" s="18">
        <v>0.41770000000000002</v>
      </c>
      <c r="E750" s="18">
        <v>-0.38850000000000001</v>
      </c>
      <c r="F750" s="18">
        <v>3.718</v>
      </c>
      <c r="G750" s="18">
        <v>0.27350000000000002</v>
      </c>
      <c r="H750" s="18">
        <v>0.18290000000000001</v>
      </c>
      <c r="I750" s="18">
        <v>1.276</v>
      </c>
      <c r="J750" s="18">
        <v>0.32150000000000001</v>
      </c>
      <c r="K750" s="18">
        <v>-0.57320000000000004</v>
      </c>
      <c r="L750" s="18">
        <v>3.84</v>
      </c>
      <c r="M750" s="18">
        <v>0.98740000000000006</v>
      </c>
      <c r="O750" s="18"/>
      <c r="P750" t="s">
        <v>577</v>
      </c>
      <c r="Q750" s="18" t="s">
        <v>13</v>
      </c>
      <c r="R750" s="18" t="s">
        <v>14</v>
      </c>
      <c r="S750" s="18" t="s">
        <v>15</v>
      </c>
      <c r="T750" t="s">
        <v>577</v>
      </c>
      <c r="U750" s="18" t="s">
        <v>680</v>
      </c>
      <c r="V750" s="18" t="s">
        <v>681</v>
      </c>
      <c r="W750" s="18" t="s">
        <v>682</v>
      </c>
      <c r="X750" t="s">
        <v>577</v>
      </c>
      <c r="AB750" t="s">
        <v>577</v>
      </c>
    </row>
    <row r="751" spans="2:32" x14ac:dyDescent="0.15">
      <c r="B751">
        <v>1036.3610000000001</v>
      </c>
      <c r="C751">
        <v>1</v>
      </c>
      <c r="D751" s="18">
        <v>0.56789999999999996</v>
      </c>
      <c r="E751" s="18">
        <v>0.4773</v>
      </c>
      <c r="F751" s="18">
        <v>3.9929999999999999</v>
      </c>
      <c r="G751" s="18">
        <v>0.30130000000000001</v>
      </c>
      <c r="H751" s="18">
        <v>3.6280000000000001</v>
      </c>
      <c r="I751" s="18">
        <v>3.5659999999999998</v>
      </c>
      <c r="J751" s="18">
        <v>0.35389999999999999</v>
      </c>
      <c r="K751" s="18">
        <v>-4.9210000000000003</v>
      </c>
      <c r="L751" s="18">
        <v>3.6309999999999998</v>
      </c>
      <c r="M751" s="18">
        <v>0.36980000000000002</v>
      </c>
      <c r="O751" s="18">
        <v>11535</v>
      </c>
      <c r="P751" s="18">
        <f ca="1">IF(R1=2,IF(P$1&lt;0,0,$W751*(($Q751*SQRT(1-EXP(-((P$749/$Q751)^2)))-(1-EXP(-$S751*(P$749-1)^$R751)))/$U751)/P591),1)</f>
        <v>1</v>
      </c>
      <c r="Q751" s="18">
        <f>Q$745+Q$746/(1+EXP((Q$747-V751)/Q$748))</f>
        <v>1.0011765269392963</v>
      </c>
      <c r="R751" s="18">
        <f>$R$745+$R$746*V751+$R$747*V751^2+$R$748*V751^3</f>
        <v>0.57238132859088608</v>
      </c>
      <c r="S751" s="18">
        <f>$S$745+$S$746*V751+$S$747*V751^2</f>
        <v>1.2274348216782514</v>
      </c>
      <c r="T751" s="18">
        <f ca="1">IF(V1=2,IF(T$1&lt;0,0,$W751*(($Q751*SQRT(1-EXP(-((T$749/$Q751)^2)))-(1-EXP(-$S751*(T$749-1)^$R751)))/$U751)/T591),1)</f>
        <v>0.70619281163860104</v>
      </c>
      <c r="U751">
        <f>Q751*SQRT(1-EXP(-((1/Q751)^2)))</f>
        <v>0.79545061451519927</v>
      </c>
      <c r="V751">
        <f>MIN(6,MAX(4.062018,LOG10(O751)))</f>
        <v>4.0620180000000001</v>
      </c>
      <c r="W751" s="18">
        <f ca="1">AF591</f>
        <v>0.31419147498057437</v>
      </c>
      <c r="X751" s="18">
        <f ca="1">IF(Z1=2,IF(X$1&lt;0,0,$W751*(($Q751*SQRT(1-EXP(-((X$749/$Q751)^2)))-(1-EXP(-$S751*(X$749-1)^$R751)))/$U751)/X591),1)</f>
        <v>5.5590931435787728E-2</v>
      </c>
      <c r="AB751" s="18">
        <f>IF(AD1=2,IF(AB$1&lt;0,0,$W751*(($Q751*SQRT(1-EXP(-((AB$749/$Q751)^2)))-(1-EXP(-$S751*(AB$749-1)^$R751)))/$U751)/AB591),1)</f>
        <v>0</v>
      </c>
    </row>
    <row r="752" spans="2:32" x14ac:dyDescent="0.15">
      <c r="B752">
        <v>1036.3610000000001</v>
      </c>
      <c r="C752">
        <v>3</v>
      </c>
      <c r="D752" s="18">
        <v>0.51370000000000005</v>
      </c>
      <c r="E752" s="18">
        <v>-0.84570000000000001</v>
      </c>
      <c r="F752" s="18">
        <v>3.782</v>
      </c>
      <c r="G752" s="18">
        <v>0.40920000000000001</v>
      </c>
      <c r="H752" s="18">
        <v>-1.0189999999999999</v>
      </c>
      <c r="I752" s="18">
        <v>3.222</v>
      </c>
      <c r="J752" s="18">
        <v>1.0980000000000001</v>
      </c>
      <c r="K752" s="18">
        <v>1.4350000000000001</v>
      </c>
      <c r="L752" s="18">
        <v>3.972</v>
      </c>
      <c r="M752" s="18">
        <v>1.4890000000000001</v>
      </c>
      <c r="P752" t="s">
        <v>683</v>
      </c>
      <c r="T752" t="s">
        <v>683</v>
      </c>
      <c r="X752" t="s">
        <v>683</v>
      </c>
      <c r="AB752" t="s">
        <v>683</v>
      </c>
    </row>
    <row r="753" spans="2:28" x14ac:dyDescent="0.15">
      <c r="B753">
        <v>1036.3610000000001</v>
      </c>
      <c r="C753">
        <v>5</v>
      </c>
      <c r="D753" s="18">
        <v>0.56440000000000001</v>
      </c>
      <c r="E753" s="18">
        <v>-0.1981</v>
      </c>
      <c r="F753" s="18">
        <v>3.3359999999999999</v>
      </c>
      <c r="G753" s="18">
        <v>0.36299999999999999</v>
      </c>
      <c r="H753" s="18">
        <v>2.81</v>
      </c>
      <c r="I753" s="18">
        <v>4.5389999999999997</v>
      </c>
      <c r="J753" s="18">
        <v>0.3357</v>
      </c>
      <c r="K753" s="18">
        <v>-3.786</v>
      </c>
      <c r="L753" s="18">
        <v>4.5270000000000001</v>
      </c>
      <c r="M753" s="18">
        <v>0.42170000000000002</v>
      </c>
      <c r="O753" s="18">
        <f>Angle!A156</f>
        <v>14219</v>
      </c>
      <c r="P753" s="18">
        <f ca="1">IF(P$1&lt;0,0,$W753*(($Q753*SQRT(1-EXP(-((P$749/$Q753)^2)))-(1-EXP(-$S753*(P$749-1)^$R753)))/$U753))</f>
        <v>0.30160988782182507</v>
      </c>
      <c r="Q753" s="18">
        <f>Q$745+Q$746/(1+EXP((Q$747-V753)/Q$748))</f>
        <v>1.0022689306000239</v>
      </c>
      <c r="R753" s="18">
        <f>$R$745+$R$746*V753+$R$747*V753^2+$R$748*V753^3</f>
        <v>0.55919231339944453</v>
      </c>
      <c r="S753" s="18">
        <f>$S$745+$S$746*V753+$S$747*V753^2</f>
        <v>1.0991166133019394</v>
      </c>
      <c r="T753" s="18">
        <f ca="1">IF(T$1&lt;0,0,$W753*(($Q753*SQRT(1-EXP(-((T$749/$Q753)^2)))-(1-EXP(-$S753*(T$749-1)^$R753)))/$U753))</f>
        <v>0.12356948052193323</v>
      </c>
      <c r="U753">
        <f>Q753*SQRT(1-EXP(-((1/Q753)^2)))</f>
        <v>0.79581230438775763</v>
      </c>
      <c r="V753">
        <f>MIN(6,MAX(4.062018,LOG10(O753)))</f>
        <v>4.1528690542170121</v>
      </c>
      <c r="W753" s="18">
        <f ca="1">AF572</f>
        <v>0.30160988782182507</v>
      </c>
      <c r="X753" s="18">
        <f ca="1">IF(X$1&lt;0,0,$W753*(($Q753*SQRT(1-EXP(-((X$749/$Q753)^2)))-(1-EXP(-$S753*(X$749-1)^$R753)))/$U753))</f>
        <v>8.599162138805854E-4</v>
      </c>
      <c r="AB753" s="18">
        <f>IF(AB$1&lt;0,0,$W753*(($Q753*SQRT(1-EXP(-((AB$749/$Q753)^2)))-(1-EXP(-$S753*(AB$749-1)^$R753)))/$U753))</f>
        <v>0</v>
      </c>
    </row>
    <row r="754" spans="2:28" x14ac:dyDescent="0.15">
      <c r="B754">
        <v>1036.3610000000001</v>
      </c>
      <c r="C754">
        <v>7</v>
      </c>
      <c r="D754" s="18">
        <v>0.57089999999999996</v>
      </c>
      <c r="E754" s="18">
        <v>-0.63560000000000005</v>
      </c>
      <c r="F754" s="18">
        <v>3.694</v>
      </c>
      <c r="G754" s="18">
        <v>0.35720000000000002</v>
      </c>
      <c r="H754" s="18">
        <v>-6.7889999999999999E-3</v>
      </c>
      <c r="I754" s="18">
        <v>4.9740000000000002</v>
      </c>
      <c r="J754" s="18">
        <v>0.78859999999999997</v>
      </c>
      <c r="K754" s="18">
        <v>-0.20419999999999999</v>
      </c>
      <c r="L754" s="18">
        <v>3.9790000000000001</v>
      </c>
      <c r="M754" s="18">
        <v>0.91520000000000001</v>
      </c>
      <c r="O754" s="18">
        <f>Angle!A157</f>
        <v>17901</v>
      </c>
      <c r="P754" s="18">
        <f t="shared" ref="P754:P771" ca="1" si="129">IF(P$1&lt;0,0,$W754*(($Q754*SQRT(1-EXP(-((P$749/$Q754)^2)))-(1-EXP(-$S754*(P$749-1)^$R754)))/$U754))</f>
        <v>0.29071377294492218</v>
      </c>
      <c r="Q754" s="18">
        <f t="shared" ref="Q754:Q771" si="130">Q$745+Q$746/(1+EXP((Q$747-V754)/Q$748))</f>
        <v>1.0040421383947087</v>
      </c>
      <c r="R754" s="18">
        <f t="shared" ref="R754:R771" si="131">$R$745+$R$746*V754+$R$747*V754^2+$R$748*V754^3</f>
        <v>0.55264812897418381</v>
      </c>
      <c r="S754" s="18">
        <f t="shared" ref="S754:S771" si="132">$S$745+$S$746*V754+$S$747*V754^2</f>
        <v>0.96692339464030042</v>
      </c>
      <c r="T754" s="18">
        <f t="shared" ref="T754:T771" ca="1" si="133">IF(T$1&lt;0,0,$W754*(($Q754*SQRT(1-EXP(-((T$749/$Q754)^2)))-(1-EXP(-$S754*(T$749-1)^$R754)))/$U754))</f>
        <v>0.13679824398039742</v>
      </c>
      <c r="U754">
        <f t="shared" ref="U754:U771" si="134">Q754*SQRT(1-EXP(-((1/Q754)^2)))</f>
        <v>0.79639755731847839</v>
      </c>
      <c r="V754">
        <f t="shared" ref="V754:V771" si="135">MIN(6,MAX(4.062018,LOG10(O754)))</f>
        <v>4.2528772925637606</v>
      </c>
      <c r="W754" s="18">
        <f t="shared" ref="W754:W771" ca="1" si="136">AF573</f>
        <v>0.29071377294492218</v>
      </c>
      <c r="X754" s="18">
        <f t="shared" ref="X754:X771" ca="1" si="137">IF(X$1&lt;0,0,$W754*(($Q754*SQRT(1-EXP(-((X$749/$Q754)^2)))-(1-EXP(-$S754*(X$749-1)^$R754)))/$U754))</f>
        <v>1.4755260016717619E-3</v>
      </c>
      <c r="AB754" s="18">
        <f t="shared" ref="AB754:AB771" si="138">IF(AB$1&lt;0,0,$W754*(($Q754*SQRT(1-EXP(-((AB$749/$Q754)^2)))-(1-EXP(-$S754*(AB$749-1)^$R754)))/$U754))</f>
        <v>0</v>
      </c>
    </row>
    <row r="755" spans="2:28" x14ac:dyDescent="0.15">
      <c r="B755">
        <v>1036.3610000000001</v>
      </c>
      <c r="C755">
        <v>10</v>
      </c>
      <c r="D755" s="18">
        <v>0.55989999999999995</v>
      </c>
      <c r="E755" s="18">
        <v>-0.26490000000000002</v>
      </c>
      <c r="F755" s="18">
        <v>3.379</v>
      </c>
      <c r="G755" s="18">
        <v>0.29270000000000002</v>
      </c>
      <c r="H755" s="18">
        <v>-0.24959999999999999</v>
      </c>
      <c r="I755" s="18">
        <v>3.859</v>
      </c>
      <c r="J755" s="18">
        <v>0.80879999999999996</v>
      </c>
      <c r="K755" s="18">
        <v>-0.29149999999999998</v>
      </c>
      <c r="L755" s="18">
        <v>3.9209999999999998</v>
      </c>
      <c r="M755" s="18">
        <v>0.24279999999999999</v>
      </c>
      <c r="O755" s="18">
        <f>Angle!A158</f>
        <v>22536</v>
      </c>
      <c r="P755" s="18">
        <f t="shared" ca="1" si="129"/>
        <v>0.28241408105314081</v>
      </c>
      <c r="Q755" s="18">
        <f t="shared" si="130"/>
        <v>1.0067011257778895</v>
      </c>
      <c r="R755" s="18">
        <f t="shared" si="131"/>
        <v>0.5531614654852639</v>
      </c>
      <c r="S755" s="18">
        <f t="shared" si="132"/>
        <v>0.84423366887246942</v>
      </c>
      <c r="T755" s="18">
        <f t="shared" ca="1" si="133"/>
        <v>0.15119027389187722</v>
      </c>
      <c r="U755">
        <f t="shared" si="134"/>
        <v>0.79727089820958974</v>
      </c>
      <c r="V755">
        <f t="shared" si="135"/>
        <v>4.3528768339777173</v>
      </c>
      <c r="W755" s="18">
        <f t="shared" ca="1" si="136"/>
        <v>0.28241408105314081</v>
      </c>
      <c r="X755" s="18">
        <f t="shared" ca="1" si="137"/>
        <v>2.3737129786551825E-3</v>
      </c>
      <c r="AB755" s="18">
        <f t="shared" si="138"/>
        <v>0</v>
      </c>
    </row>
    <row r="756" spans="2:28" x14ac:dyDescent="0.15">
      <c r="B756">
        <v>1036.3610000000001</v>
      </c>
      <c r="C756">
        <v>15</v>
      </c>
      <c r="D756" s="18">
        <v>0.5544</v>
      </c>
      <c r="E756" s="18">
        <v>-0.2828</v>
      </c>
      <c r="F756" s="18">
        <v>4.7750000000000004</v>
      </c>
      <c r="G756" s="18">
        <v>0.59760000000000002</v>
      </c>
      <c r="H756" s="18">
        <v>-2.9119999999999999</v>
      </c>
      <c r="I756" s="18">
        <v>4.8620000000000001</v>
      </c>
      <c r="J756" s="18">
        <v>0.61260000000000003</v>
      </c>
      <c r="K756" s="18">
        <v>1.46</v>
      </c>
      <c r="L756" s="18">
        <v>4.7450000000000001</v>
      </c>
      <c r="M756" s="18">
        <v>0.29530000000000001</v>
      </c>
      <c r="O756" s="18">
        <f>Angle!A159</f>
        <v>28371</v>
      </c>
      <c r="P756" s="18">
        <f t="shared" ca="1" si="129"/>
        <v>0.27614841066582363</v>
      </c>
      <c r="Q756" s="18">
        <f t="shared" si="130"/>
        <v>1.0106855282578486</v>
      </c>
      <c r="R756" s="18">
        <f t="shared" si="131"/>
        <v>0.5593917597588316</v>
      </c>
      <c r="S756" s="18">
        <f t="shared" si="132"/>
        <v>0.73103740545953322</v>
      </c>
      <c r="T756" s="18">
        <f t="shared" ca="1" si="133"/>
        <v>0.16666907945413903</v>
      </c>
      <c r="U756">
        <f t="shared" si="134"/>
        <v>0.79857005486510535</v>
      </c>
      <c r="V756">
        <f t="shared" si="135"/>
        <v>4.4528746437559494</v>
      </c>
      <c r="W756" s="18">
        <f t="shared" ca="1" si="136"/>
        <v>0.27614841066582363</v>
      </c>
      <c r="X756" s="18">
        <f t="shared" ca="1" si="137"/>
        <v>3.6950942845312548E-3</v>
      </c>
      <c r="AB756" s="18">
        <f t="shared" si="138"/>
        <v>0</v>
      </c>
    </row>
    <row r="757" spans="2:28" x14ac:dyDescent="0.15">
      <c r="B757">
        <v>1036.3610000000001</v>
      </c>
      <c r="C757">
        <v>20</v>
      </c>
      <c r="D757" s="18">
        <v>0.55789999999999995</v>
      </c>
      <c r="E757" s="18">
        <v>-0.2336</v>
      </c>
      <c r="F757" s="18">
        <v>3.71</v>
      </c>
      <c r="G757" s="18">
        <v>0.60850000000000004</v>
      </c>
      <c r="H757" s="18">
        <v>-0.49130000000000001</v>
      </c>
      <c r="I757" s="18">
        <v>3.7509999999999999</v>
      </c>
      <c r="J757" s="18">
        <v>0.32750000000000001</v>
      </c>
      <c r="K757" s="18">
        <v>-0.11509999999999999</v>
      </c>
      <c r="L757" s="18">
        <v>3.9550000000000001</v>
      </c>
      <c r="M757" s="18">
        <v>1.988</v>
      </c>
      <c r="O757" s="18">
        <f>Angle!A160</f>
        <v>35717</v>
      </c>
      <c r="P757" s="18">
        <f t="shared" ca="1" si="129"/>
        <v>0.27140480474179229</v>
      </c>
      <c r="Q757" s="18">
        <f t="shared" si="130"/>
        <v>1.0166494690927634</v>
      </c>
      <c r="R757" s="18">
        <f t="shared" si="131"/>
        <v>0.56999984556629357</v>
      </c>
      <c r="S757" s="18">
        <f t="shared" si="132"/>
        <v>0.627329903598417</v>
      </c>
      <c r="T757" s="18">
        <f t="shared" ca="1" si="133"/>
        <v>0.183087719574305</v>
      </c>
      <c r="U757">
        <f t="shared" si="134"/>
        <v>0.80049355817265166</v>
      </c>
      <c r="V757">
        <f t="shared" si="135"/>
        <v>4.5528749737842267</v>
      </c>
      <c r="W757" s="18">
        <f t="shared" ca="1" si="136"/>
        <v>0.27140480474179229</v>
      </c>
      <c r="X757" s="18">
        <f t="shared" ca="1" si="137"/>
        <v>5.6449497463717368E-3</v>
      </c>
      <c r="AB757" s="18">
        <f t="shared" si="138"/>
        <v>0</v>
      </c>
    </row>
    <row r="758" spans="2:28" x14ac:dyDescent="0.15">
      <c r="B758">
        <v>0.76500000000000001</v>
      </c>
      <c r="C758">
        <v>1</v>
      </c>
      <c r="D758" s="18">
        <v>1</v>
      </c>
      <c r="E758" s="18">
        <v>0</v>
      </c>
      <c r="F758" s="18">
        <v>0</v>
      </c>
      <c r="G758" s="18">
        <v>0</v>
      </c>
      <c r="H758" s="18">
        <v>0</v>
      </c>
      <c r="I758" s="18">
        <v>0</v>
      </c>
      <c r="J758" s="18">
        <v>0</v>
      </c>
      <c r="K758" s="18">
        <v>0</v>
      </c>
      <c r="L758" s="18">
        <v>0</v>
      </c>
      <c r="M758" s="18">
        <v>0</v>
      </c>
      <c r="O758" s="18">
        <f>Angle!A161</f>
        <v>44965</v>
      </c>
      <c r="P758" s="18">
        <f t="shared" ca="1" si="129"/>
        <v>0.26774900138156216</v>
      </c>
      <c r="Q758" s="18">
        <f t="shared" si="130"/>
        <v>1.0255609180454435</v>
      </c>
      <c r="R758" s="18">
        <f t="shared" si="131"/>
        <v>0.58364599795627115</v>
      </c>
      <c r="S758" s="18">
        <f t="shared" si="132"/>
        <v>0.53311476749984266</v>
      </c>
      <c r="T758" s="18">
        <f t="shared" ca="1" si="133"/>
        <v>0.20025982423430624</v>
      </c>
      <c r="U758">
        <f t="shared" si="134"/>
        <v>0.80332129141912778</v>
      </c>
      <c r="V758">
        <f t="shared" si="135"/>
        <v>4.6528745977494781</v>
      </c>
      <c r="W758" s="18">
        <f t="shared" ca="1" si="136"/>
        <v>0.26774900138156216</v>
      </c>
      <c r="X758" s="18">
        <f t="shared" ca="1" si="137"/>
        <v>8.5195180984155936E-3</v>
      </c>
      <c r="AB758" s="18">
        <f t="shared" si="138"/>
        <v>0</v>
      </c>
    </row>
    <row r="759" spans="2:28" x14ac:dyDescent="0.15">
      <c r="B759">
        <v>0.76500000000000001</v>
      </c>
      <c r="C759">
        <v>3</v>
      </c>
      <c r="D759" s="18">
        <v>1</v>
      </c>
      <c r="E759" s="18">
        <v>0</v>
      </c>
      <c r="F759" s="18">
        <v>0</v>
      </c>
      <c r="G759" s="18">
        <v>0</v>
      </c>
      <c r="H759" s="18">
        <v>0</v>
      </c>
      <c r="I759" s="18">
        <v>0</v>
      </c>
      <c r="J759" s="18">
        <v>0</v>
      </c>
      <c r="K759" s="18">
        <v>0</v>
      </c>
      <c r="L759" s="18">
        <v>0</v>
      </c>
      <c r="M759" s="18">
        <v>0</v>
      </c>
      <c r="O759" s="18">
        <f>Angle!A162</f>
        <v>56608</v>
      </c>
      <c r="P759" s="18">
        <f t="shared" ca="1" si="129"/>
        <v>0.26401209223048394</v>
      </c>
      <c r="Q759" s="18">
        <f t="shared" si="130"/>
        <v>1.0388432912121361</v>
      </c>
      <c r="R759" s="18">
        <f t="shared" si="131"/>
        <v>0.59899134116563246</v>
      </c>
      <c r="S759" s="18">
        <f t="shared" si="132"/>
        <v>0.44838836060000453</v>
      </c>
      <c r="T759" s="18">
        <f t="shared" ca="1" si="133"/>
        <v>0.2173284530907062</v>
      </c>
      <c r="U759">
        <f t="shared" si="134"/>
        <v>0.8074352023406608</v>
      </c>
      <c r="V759">
        <f t="shared" si="135"/>
        <v>4.752877811229629</v>
      </c>
      <c r="W759" s="18">
        <f t="shared" ca="1" si="136"/>
        <v>0.26401209223048394</v>
      </c>
      <c r="X759" s="18">
        <f t="shared" ca="1" si="137"/>
        <v>1.2700831661134575E-2</v>
      </c>
      <c r="AB759" s="18">
        <f t="shared" si="138"/>
        <v>0</v>
      </c>
    </row>
    <row r="760" spans="2:28" x14ac:dyDescent="0.15">
      <c r="B760">
        <v>0.76500000000000001</v>
      </c>
      <c r="C760">
        <v>5</v>
      </c>
      <c r="D760" s="18">
        <v>1</v>
      </c>
      <c r="E760" s="18">
        <v>0</v>
      </c>
      <c r="F760" s="18">
        <v>0</v>
      </c>
      <c r="G760" s="18">
        <v>0</v>
      </c>
      <c r="H760" s="18">
        <v>0</v>
      </c>
      <c r="I760" s="18">
        <v>0</v>
      </c>
      <c r="J760" s="18">
        <v>0</v>
      </c>
      <c r="K760" s="18">
        <v>0</v>
      </c>
      <c r="L760" s="18">
        <v>0</v>
      </c>
      <c r="M760" s="18">
        <v>0</v>
      </c>
      <c r="O760" s="18">
        <f>Angle!A163</f>
        <v>71264</v>
      </c>
      <c r="P760" s="18">
        <f t="shared" ca="1" si="129"/>
        <v>0.25867011789482836</v>
      </c>
      <c r="Q760" s="18">
        <f t="shared" si="130"/>
        <v>1.0585621375648042</v>
      </c>
      <c r="R760" s="18">
        <f t="shared" si="131"/>
        <v>0.61469411384992512</v>
      </c>
      <c r="S760" s="18">
        <f t="shared" si="132"/>
        <v>0.37316186834097742</v>
      </c>
      <c r="T760" s="18">
        <f t="shared" ca="1" si="133"/>
        <v>0.23283711721618847</v>
      </c>
      <c r="U760">
        <f t="shared" si="134"/>
        <v>0.81332790887835682</v>
      </c>
      <c r="V760">
        <f t="shared" si="135"/>
        <v>4.8528701953539439</v>
      </c>
      <c r="W760" s="18">
        <f t="shared" ca="1" si="136"/>
        <v>0.25867011789482836</v>
      </c>
      <c r="X760" s="18">
        <f t="shared" ca="1" si="137"/>
        <v>1.8625052532890509E-2</v>
      </c>
      <c r="AB760" s="18">
        <f t="shared" si="138"/>
        <v>0</v>
      </c>
    </row>
    <row r="761" spans="2:28" x14ac:dyDescent="0.15">
      <c r="B761">
        <v>0.76500000000000001</v>
      </c>
      <c r="C761">
        <v>7</v>
      </c>
      <c r="D761" s="18">
        <v>1</v>
      </c>
      <c r="E761" s="18">
        <v>0</v>
      </c>
      <c r="F761" s="18">
        <v>0</v>
      </c>
      <c r="G761" s="18">
        <v>0</v>
      </c>
      <c r="H761" s="18">
        <v>0</v>
      </c>
      <c r="I761" s="18">
        <v>0</v>
      </c>
      <c r="J761" s="18">
        <v>0</v>
      </c>
      <c r="K761" s="18">
        <v>0</v>
      </c>
      <c r="L761" s="18">
        <v>0</v>
      </c>
      <c r="M761" s="18">
        <v>0</v>
      </c>
      <c r="O761" s="18">
        <f>Angle!A164</f>
        <v>89716</v>
      </c>
      <c r="P761" s="18">
        <f t="shared" ca="1" si="129"/>
        <v>0.25446327133703933</v>
      </c>
      <c r="Q761" s="18">
        <f t="shared" si="130"/>
        <v>1.0876769448431325</v>
      </c>
      <c r="R761" s="18">
        <f t="shared" si="131"/>
        <v>0.62941770842807543</v>
      </c>
      <c r="S761" s="18">
        <f t="shared" si="132"/>
        <v>0.30742113522278736</v>
      </c>
      <c r="T761" s="18">
        <f t="shared" ca="1" si="133"/>
        <v>0.24912951944081391</v>
      </c>
      <c r="U761">
        <f t="shared" si="134"/>
        <v>0.82158319621040143</v>
      </c>
      <c r="V761">
        <f t="shared" si="135"/>
        <v>4.952869902264327</v>
      </c>
      <c r="W761" s="18">
        <f t="shared" ca="1" si="136"/>
        <v>0.25446327133703933</v>
      </c>
      <c r="X761" s="18">
        <f t="shared" ca="1" si="137"/>
        <v>2.7155572705029309E-2</v>
      </c>
      <c r="AB761" s="18">
        <f t="shared" si="138"/>
        <v>0</v>
      </c>
    </row>
    <row r="762" spans="2:28" x14ac:dyDescent="0.15">
      <c r="B762">
        <v>0.76500000000000001</v>
      </c>
      <c r="C762">
        <v>10</v>
      </c>
      <c r="D762" s="18">
        <v>1</v>
      </c>
      <c r="E762" s="18">
        <v>0</v>
      </c>
      <c r="F762" s="18">
        <v>0</v>
      </c>
      <c r="G762" s="18">
        <v>0</v>
      </c>
      <c r="H762" s="18">
        <v>0</v>
      </c>
      <c r="I762" s="18">
        <v>0</v>
      </c>
      <c r="J762" s="18">
        <v>0</v>
      </c>
      <c r="K762" s="18">
        <v>0</v>
      </c>
      <c r="L762" s="18">
        <v>0</v>
      </c>
      <c r="M762" s="18">
        <v>0</v>
      </c>
      <c r="O762" s="18">
        <f>Angle!A165</f>
        <v>112940</v>
      </c>
      <c r="P762" s="18">
        <f t="shared" ca="1" si="129"/>
        <v>0.25283816048695545</v>
      </c>
      <c r="Q762" s="18">
        <f t="shared" si="130"/>
        <v>1.1302950245584586</v>
      </c>
      <c r="R762" s="18">
        <f t="shared" si="131"/>
        <v>0.64181910965481137</v>
      </c>
      <c r="S762" s="18">
        <f t="shared" si="132"/>
        <v>0.25118325912134587</v>
      </c>
      <c r="T762" s="18">
        <f t="shared" ca="1" si="133"/>
        <v>0.26815058792195418</v>
      </c>
      <c r="U762">
        <f t="shared" si="134"/>
        <v>0.83278074568374849</v>
      </c>
      <c r="V762">
        <f t="shared" si="135"/>
        <v>5.0528477834008605</v>
      </c>
      <c r="W762" s="18">
        <f t="shared" ca="1" si="136"/>
        <v>0.25283816048695545</v>
      </c>
      <c r="X762" s="18">
        <f t="shared" ca="1" si="137"/>
        <v>3.9558496839483828E-2</v>
      </c>
      <c r="AB762" s="18">
        <f t="shared" si="138"/>
        <v>0</v>
      </c>
    </row>
    <row r="763" spans="2:28" x14ac:dyDescent="0.15">
      <c r="B763">
        <v>0.76500000000000001</v>
      </c>
      <c r="C763">
        <v>15</v>
      </c>
      <c r="D763" s="18">
        <v>1</v>
      </c>
      <c r="E763" s="18">
        <v>0</v>
      </c>
      <c r="F763" s="18">
        <v>0</v>
      </c>
      <c r="G763" s="18">
        <v>0</v>
      </c>
      <c r="H763" s="18">
        <v>0</v>
      </c>
      <c r="I763" s="18">
        <v>0</v>
      </c>
      <c r="J763" s="18">
        <v>0</v>
      </c>
      <c r="K763" s="18">
        <v>0</v>
      </c>
      <c r="L763" s="18">
        <v>0</v>
      </c>
      <c r="M763" s="18">
        <v>0</v>
      </c>
      <c r="O763" s="18">
        <f>Angle!A166</f>
        <v>142190</v>
      </c>
      <c r="P763" s="18">
        <f t="shared" ca="1" si="129"/>
        <v>0.25283816048695545</v>
      </c>
      <c r="Q763" s="18">
        <f t="shared" si="130"/>
        <v>1.1919685227668857</v>
      </c>
      <c r="R763" s="18">
        <f t="shared" si="131"/>
        <v>0.65056586529945548</v>
      </c>
      <c r="S763" s="18">
        <f t="shared" si="132"/>
        <v>0.20441462628760476</v>
      </c>
      <c r="T763" s="18">
        <f t="shared" ca="1" si="133"/>
        <v>0.28970072164629856</v>
      </c>
      <c r="U763">
        <f t="shared" si="134"/>
        <v>0.84731701532338721</v>
      </c>
      <c r="V763">
        <f t="shared" si="135"/>
        <v>5.1528690542170121</v>
      </c>
      <c r="W763" s="18">
        <f t="shared" ca="1" si="136"/>
        <v>0.25283816048695545</v>
      </c>
      <c r="X763" s="18">
        <f t="shared" ca="1" si="137"/>
        <v>5.7283130406168621E-2</v>
      </c>
      <c r="AB763" s="18">
        <f t="shared" si="138"/>
        <v>0</v>
      </c>
    </row>
    <row r="764" spans="2:28" x14ac:dyDescent="0.15">
      <c r="B764">
        <v>0.76500000000000001</v>
      </c>
      <c r="C764">
        <v>20</v>
      </c>
      <c r="D764" s="18">
        <v>1</v>
      </c>
      <c r="E764" s="18">
        <v>0</v>
      </c>
      <c r="F764" s="18">
        <v>0</v>
      </c>
      <c r="G764" s="18">
        <v>0</v>
      </c>
      <c r="H764" s="18">
        <v>0</v>
      </c>
      <c r="I764" s="18">
        <v>0</v>
      </c>
      <c r="J764" s="18">
        <v>0</v>
      </c>
      <c r="K764" s="18">
        <v>0</v>
      </c>
      <c r="L764" s="18">
        <v>0</v>
      </c>
      <c r="M764" s="18">
        <v>0</v>
      </c>
      <c r="O764" s="18">
        <f>Angle!A167</f>
        <v>179010</v>
      </c>
      <c r="P764" s="18">
        <f t="shared" ca="1" si="129"/>
        <v>0.25283816048695545</v>
      </c>
      <c r="Q764" s="18">
        <f t="shared" si="130"/>
        <v>1.2796205681105572</v>
      </c>
      <c r="R764" s="18">
        <f t="shared" si="131"/>
        <v>0.65431151681073629</v>
      </c>
      <c r="S764" s="18">
        <f t="shared" si="132"/>
        <v>0.16714594119398818</v>
      </c>
      <c r="T764" s="18">
        <f t="shared" ca="1" si="133"/>
        <v>0.31238678128203601</v>
      </c>
      <c r="U764">
        <f t="shared" si="134"/>
        <v>0.86508096750866814</v>
      </c>
      <c r="V764">
        <f t="shared" si="135"/>
        <v>5.2528772925637606</v>
      </c>
      <c r="W764" s="18">
        <f t="shared" ca="1" si="136"/>
        <v>0.25283816048695545</v>
      </c>
      <c r="X764" s="18">
        <f t="shared" ca="1" si="137"/>
        <v>8.172507306959241E-2</v>
      </c>
      <c r="AB764" s="18">
        <f t="shared" si="138"/>
        <v>0</v>
      </c>
    </row>
    <row r="765" spans="2:28" x14ac:dyDescent="0.15">
      <c r="B765">
        <v>1.901</v>
      </c>
      <c r="C765">
        <v>1</v>
      </c>
      <c r="D765" s="18">
        <v>1</v>
      </c>
      <c r="E765" s="18">
        <v>0</v>
      </c>
      <c r="F765" s="18">
        <v>0</v>
      </c>
      <c r="G765" s="18">
        <v>0</v>
      </c>
      <c r="H765" s="18">
        <v>0</v>
      </c>
      <c r="I765" s="18">
        <v>0</v>
      </c>
      <c r="J765" s="18">
        <v>0</v>
      </c>
      <c r="K765" s="18">
        <v>0</v>
      </c>
      <c r="L765" s="18">
        <v>0</v>
      </c>
      <c r="M765" s="18">
        <v>0</v>
      </c>
      <c r="O765" s="18">
        <f>Angle!A168</f>
        <v>225360</v>
      </c>
      <c r="P765" s="18">
        <f t="shared" ca="1" si="129"/>
        <v>0.25283816048695545</v>
      </c>
      <c r="Q765" s="18">
        <f t="shared" si="130"/>
        <v>1.4011385508047374</v>
      </c>
      <c r="R765" s="18">
        <f t="shared" si="131"/>
        <v>0.65171816320656717</v>
      </c>
      <c r="S765" s="18">
        <f t="shared" si="132"/>
        <v>0.13937249415135256</v>
      </c>
      <c r="T765" s="18">
        <f t="shared" ca="1" si="133"/>
        <v>0.33605389861070051</v>
      </c>
      <c r="U765">
        <f t="shared" si="134"/>
        <v>0.88519265444368833</v>
      </c>
      <c r="V765">
        <f t="shared" si="135"/>
        <v>5.3528768339777173</v>
      </c>
      <c r="W765" s="18">
        <f t="shared" ca="1" si="136"/>
        <v>0.25283816048695545</v>
      </c>
      <c r="X765" s="18">
        <f t="shared" ca="1" si="137"/>
        <v>0.11457846903576242</v>
      </c>
      <c r="AB765" s="18">
        <f t="shared" si="138"/>
        <v>0</v>
      </c>
    </row>
    <row r="766" spans="2:28" x14ac:dyDescent="0.15">
      <c r="B766">
        <v>1.901</v>
      </c>
      <c r="C766">
        <v>3</v>
      </c>
      <c r="D766" s="18">
        <v>1</v>
      </c>
      <c r="E766" s="18">
        <v>0</v>
      </c>
      <c r="F766" s="18">
        <v>0</v>
      </c>
      <c r="G766" s="18">
        <v>0</v>
      </c>
      <c r="H766" s="18">
        <v>0</v>
      </c>
      <c r="I766" s="18">
        <v>0</v>
      </c>
      <c r="J766" s="18">
        <v>0</v>
      </c>
      <c r="K766" s="18">
        <v>0</v>
      </c>
      <c r="L766" s="18">
        <v>0</v>
      </c>
      <c r="M766" s="18">
        <v>0</v>
      </c>
      <c r="O766" s="18">
        <f>Angle!A169</f>
        <v>283710</v>
      </c>
      <c r="P766" s="18">
        <f t="shared" ca="1" si="129"/>
        <v>0.25283816048695545</v>
      </c>
      <c r="Q766" s="18">
        <f t="shared" si="130"/>
        <v>1.56393990627544</v>
      </c>
      <c r="R766" s="18">
        <f t="shared" si="131"/>
        <v>0.64144712034794793</v>
      </c>
      <c r="S766" s="18">
        <f t="shared" si="132"/>
        <v>0.12109086585188855</v>
      </c>
      <c r="T766" s="18">
        <f t="shared" ca="1" si="133"/>
        <v>0.35979997298163835</v>
      </c>
      <c r="U766">
        <f t="shared" si="134"/>
        <v>0.90598369636618492</v>
      </c>
      <c r="V766">
        <f t="shared" si="135"/>
        <v>5.4528746437559494</v>
      </c>
      <c r="W766" s="18">
        <f t="shared" ca="1" si="136"/>
        <v>0.25283816048695545</v>
      </c>
      <c r="X766" s="18">
        <f t="shared" ca="1" si="137"/>
        <v>0.15739272876524821</v>
      </c>
      <c r="AB766" s="18">
        <f t="shared" si="138"/>
        <v>0</v>
      </c>
    </row>
    <row r="767" spans="2:28" x14ac:dyDescent="0.15">
      <c r="B767">
        <v>1.901</v>
      </c>
      <c r="C767">
        <v>5</v>
      </c>
      <c r="D767" s="18">
        <v>1</v>
      </c>
      <c r="E767" s="18">
        <v>0</v>
      </c>
      <c r="F767" s="18">
        <v>0</v>
      </c>
      <c r="G767" s="18">
        <v>0</v>
      </c>
      <c r="H767" s="18">
        <v>0</v>
      </c>
      <c r="I767" s="18">
        <v>0</v>
      </c>
      <c r="J767" s="18">
        <v>0</v>
      </c>
      <c r="K767" s="18">
        <v>0</v>
      </c>
      <c r="L767" s="18">
        <v>0</v>
      </c>
      <c r="M767" s="18">
        <v>0</v>
      </c>
      <c r="O767" s="18">
        <f>Angle!A170</f>
        <v>357170</v>
      </c>
      <c r="P767" s="18">
        <f t="shared" ca="1" si="129"/>
        <v>0.25283816048695545</v>
      </c>
      <c r="Q767" s="18">
        <f t="shared" si="130"/>
        <v>1.7723254497261292</v>
      </c>
      <c r="R767" s="18">
        <f t="shared" si="131"/>
        <v>0.62215836191977303</v>
      </c>
      <c r="S767" s="18">
        <f t="shared" si="132"/>
        <v>0.11230039124276558</v>
      </c>
      <c r="T767" s="18">
        <f t="shared" ca="1" si="133"/>
        <v>0.38188234566027524</v>
      </c>
      <c r="U767">
        <f t="shared" si="134"/>
        <v>0.92544616882127395</v>
      </c>
      <c r="V767">
        <f t="shared" si="135"/>
        <v>5.5528749737842267</v>
      </c>
      <c r="W767" s="18">
        <f t="shared" ca="1" si="136"/>
        <v>0.25283816048695545</v>
      </c>
      <c r="X767" s="18">
        <f t="shared" ca="1" si="137"/>
        <v>0.21107574181663727</v>
      </c>
      <c r="AB767" s="18">
        <f t="shared" si="138"/>
        <v>0</v>
      </c>
    </row>
    <row r="768" spans="2:28" x14ac:dyDescent="0.15">
      <c r="B768">
        <v>1.901</v>
      </c>
      <c r="C768">
        <v>7</v>
      </c>
      <c r="D768" s="18">
        <v>1</v>
      </c>
      <c r="E768" s="18">
        <v>0</v>
      </c>
      <c r="F768" s="18">
        <v>0</v>
      </c>
      <c r="G768" s="18">
        <v>0</v>
      </c>
      <c r="H768" s="18">
        <v>0</v>
      </c>
      <c r="I768" s="18">
        <v>0</v>
      </c>
      <c r="J768" s="18">
        <v>0</v>
      </c>
      <c r="K768" s="18">
        <v>0</v>
      </c>
      <c r="L768" s="18">
        <v>0</v>
      </c>
      <c r="M768" s="18">
        <v>0</v>
      </c>
      <c r="O768" s="18">
        <f>Angle!A171</f>
        <v>449650</v>
      </c>
      <c r="P768" s="18">
        <f t="shared" ca="1" si="129"/>
        <v>0.25283816048695545</v>
      </c>
      <c r="Q768" s="18">
        <f t="shared" si="130"/>
        <v>2.0240029321162836</v>
      </c>
      <c r="R768" s="18">
        <f t="shared" si="131"/>
        <v>0.59251276301579026</v>
      </c>
      <c r="S768" s="18">
        <f t="shared" si="132"/>
        <v>0.113001612224366</v>
      </c>
      <c r="T768" s="18">
        <f t="shared" ca="1" si="133"/>
        <v>0.40024538160836404</v>
      </c>
      <c r="U768">
        <f t="shared" si="134"/>
        <v>0.9419664635557089</v>
      </c>
      <c r="V768">
        <f t="shared" si="135"/>
        <v>5.6528745977494781</v>
      </c>
      <c r="W768" s="18">
        <f t="shared" ca="1" si="136"/>
        <v>0.25283816048695545</v>
      </c>
      <c r="X768" s="18">
        <f t="shared" ca="1" si="137"/>
        <v>0.27516713156354183</v>
      </c>
      <c r="AB768" s="18">
        <f t="shared" si="138"/>
        <v>0</v>
      </c>
    </row>
    <row r="769" spans="2:28" x14ac:dyDescent="0.15">
      <c r="B769">
        <v>1.901</v>
      </c>
      <c r="C769">
        <v>10</v>
      </c>
      <c r="D769" s="18">
        <v>1</v>
      </c>
      <c r="E769" s="18">
        <v>0</v>
      </c>
      <c r="F769" s="18">
        <v>0</v>
      </c>
      <c r="G769" s="18">
        <v>0</v>
      </c>
      <c r="H769" s="18">
        <v>0</v>
      </c>
      <c r="I769" s="18">
        <v>0</v>
      </c>
      <c r="J769" s="18">
        <v>0</v>
      </c>
      <c r="K769" s="18">
        <v>0</v>
      </c>
      <c r="L769" s="18">
        <v>0</v>
      </c>
      <c r="M769" s="18">
        <v>0</v>
      </c>
      <c r="O769" s="18">
        <f>Angle!A172</f>
        <v>566080</v>
      </c>
      <c r="P769" s="18">
        <f t="shared" ca="1" si="129"/>
        <v>0.25283816048695545</v>
      </c>
      <c r="Q769" s="18">
        <f t="shared" si="130"/>
        <v>2.3075071824730173</v>
      </c>
      <c r="R769" s="18">
        <f t="shared" si="131"/>
        <v>0.55116900886385167</v>
      </c>
      <c r="S769" s="18">
        <f t="shared" si="132"/>
        <v>0.12319496945429087</v>
      </c>
      <c r="T769" s="18">
        <f t="shared" ca="1" si="133"/>
        <v>0.41338937743816856</v>
      </c>
      <c r="U769">
        <f t="shared" si="134"/>
        <v>0.95483439330957698</v>
      </c>
      <c r="V769">
        <f t="shared" si="135"/>
        <v>5.752877811229629</v>
      </c>
      <c r="W769" s="18">
        <f t="shared" ca="1" si="136"/>
        <v>0.25283816048695545</v>
      </c>
      <c r="X769" s="18">
        <f t="shared" ca="1" si="137"/>
        <v>0.34726027383186847</v>
      </c>
      <c r="AB769" s="18">
        <f t="shared" si="138"/>
        <v>0</v>
      </c>
    </row>
    <row r="770" spans="2:28" x14ac:dyDescent="0.15">
      <c r="B770">
        <v>1.901</v>
      </c>
      <c r="C770">
        <v>15</v>
      </c>
      <c r="D770" s="18">
        <v>1</v>
      </c>
      <c r="E770" s="18">
        <v>0</v>
      </c>
      <c r="F770" s="18">
        <v>0</v>
      </c>
      <c r="G770" s="18">
        <v>0</v>
      </c>
      <c r="H770" s="18">
        <v>0</v>
      </c>
      <c r="I770" s="18">
        <v>0</v>
      </c>
      <c r="J770" s="18">
        <v>0</v>
      </c>
      <c r="K770" s="18">
        <v>0</v>
      </c>
      <c r="L770" s="18">
        <v>0</v>
      </c>
      <c r="M770" s="18">
        <v>0</v>
      </c>
      <c r="O770" s="18">
        <f>Angle!A173</f>
        <v>712640</v>
      </c>
      <c r="P770" s="18">
        <f t="shared" ca="1" si="129"/>
        <v>0.25283816048695545</v>
      </c>
      <c r="Q770" s="18">
        <f t="shared" si="130"/>
        <v>2.6027973569117826</v>
      </c>
      <c r="R770" s="18">
        <f t="shared" si="131"/>
        <v>0.49679496644503729</v>
      </c>
      <c r="S770" s="18">
        <f t="shared" si="132"/>
        <v>0.14287796245632478</v>
      </c>
      <c r="T770" s="18">
        <f t="shared" ca="1" si="133"/>
        <v>0.42085213247738479</v>
      </c>
      <c r="U770">
        <f t="shared" si="134"/>
        <v>0.96420732366969253</v>
      </c>
      <c r="V770">
        <f t="shared" si="135"/>
        <v>5.8528701953539439</v>
      </c>
      <c r="W770" s="18">
        <f t="shared" ca="1" si="136"/>
        <v>0.25283816048695545</v>
      </c>
      <c r="X770" s="18">
        <f t="shared" ca="1" si="137"/>
        <v>0.42345662248367616</v>
      </c>
      <c r="AB770" s="18">
        <f t="shared" si="138"/>
        <v>0</v>
      </c>
    </row>
    <row r="771" spans="2:28" x14ac:dyDescent="0.15">
      <c r="B771">
        <v>1.901</v>
      </c>
      <c r="C771">
        <v>20</v>
      </c>
      <c r="D771" s="18">
        <v>1</v>
      </c>
      <c r="E771" s="18">
        <v>0</v>
      </c>
      <c r="F771" s="18">
        <v>0</v>
      </c>
      <c r="G771" s="18">
        <v>0</v>
      </c>
      <c r="H771" s="18">
        <v>0</v>
      </c>
      <c r="I771" s="18">
        <v>0</v>
      </c>
      <c r="J771" s="18">
        <v>0</v>
      </c>
      <c r="K771" s="18">
        <v>0</v>
      </c>
      <c r="L771" s="18">
        <v>0</v>
      </c>
      <c r="M771" s="18">
        <v>0</v>
      </c>
      <c r="O771" s="18">
        <f>Angle!A174</f>
        <v>897160</v>
      </c>
      <c r="P771" s="18">
        <f t="shared" ca="1" si="129"/>
        <v>0.25283816048695545</v>
      </c>
      <c r="Q771" s="18">
        <f t="shared" si="130"/>
        <v>2.8863910923103031</v>
      </c>
      <c r="R771" s="18">
        <f t="shared" si="131"/>
        <v>0.42804201132204156</v>
      </c>
      <c r="S771" s="18">
        <f t="shared" si="132"/>
        <v>0.17205366514710008</v>
      </c>
      <c r="T771" s="18">
        <f t="shared" ca="1" si="133"/>
        <v>0.42305390936128462</v>
      </c>
      <c r="U771">
        <f t="shared" si="134"/>
        <v>0.97072955137716621</v>
      </c>
      <c r="V771">
        <f t="shared" si="135"/>
        <v>5.952869902264327</v>
      </c>
      <c r="W771" s="18">
        <f t="shared" ca="1" si="136"/>
        <v>0.25283816048695545</v>
      </c>
      <c r="X771" s="18">
        <f t="shared" ca="1" si="137"/>
        <v>0.50086052123208102</v>
      </c>
      <c r="AB771" s="18">
        <f t="shared" si="138"/>
        <v>0</v>
      </c>
    </row>
    <row r="772" spans="2:28" x14ac:dyDescent="0.15">
      <c r="B772">
        <v>4.0910000000000002</v>
      </c>
      <c r="C772">
        <v>1</v>
      </c>
      <c r="D772" s="18">
        <v>1</v>
      </c>
      <c r="E772" s="18">
        <v>0</v>
      </c>
      <c r="F772" s="18">
        <v>0</v>
      </c>
      <c r="G772" s="18">
        <v>0</v>
      </c>
      <c r="H772" s="18">
        <v>0</v>
      </c>
      <c r="I772" s="18">
        <v>0</v>
      </c>
      <c r="J772" s="18">
        <v>0</v>
      </c>
      <c r="K772" s="18">
        <v>0</v>
      </c>
      <c r="L772" s="18">
        <v>0</v>
      </c>
      <c r="M772" s="18">
        <v>0</v>
      </c>
      <c r="O772" s="18"/>
    </row>
    <row r="773" spans="2:28" x14ac:dyDescent="0.15">
      <c r="B773">
        <v>4.0910000000000002</v>
      </c>
      <c r="C773">
        <v>3</v>
      </c>
      <c r="D773" s="18">
        <v>1</v>
      </c>
      <c r="E773" s="18">
        <v>0</v>
      </c>
      <c r="F773" s="18">
        <v>0</v>
      </c>
      <c r="G773" s="18">
        <v>0</v>
      </c>
      <c r="H773" s="18">
        <v>0</v>
      </c>
      <c r="I773" s="18">
        <v>0</v>
      </c>
      <c r="J773" s="18">
        <v>0</v>
      </c>
      <c r="K773" s="18">
        <v>0</v>
      </c>
      <c r="L773" s="18">
        <v>0</v>
      </c>
      <c r="M773" s="18">
        <v>0</v>
      </c>
      <c r="O773" s="18"/>
    </row>
    <row r="774" spans="2:28" x14ac:dyDescent="0.15">
      <c r="B774">
        <v>4.0910000000000002</v>
      </c>
      <c r="C774">
        <v>5</v>
      </c>
      <c r="D774" s="18">
        <v>1</v>
      </c>
      <c r="E774" s="18">
        <v>0</v>
      </c>
      <c r="F774" s="18">
        <v>0</v>
      </c>
      <c r="G774" s="18">
        <v>0</v>
      </c>
      <c r="H774" s="18">
        <v>0</v>
      </c>
      <c r="I774" s="18">
        <v>0</v>
      </c>
      <c r="J774" s="18">
        <v>0</v>
      </c>
      <c r="K774" s="18">
        <v>0</v>
      </c>
      <c r="L774" s="18">
        <v>0</v>
      </c>
      <c r="M774" s="18">
        <v>0</v>
      </c>
      <c r="O774" s="18"/>
    </row>
    <row r="775" spans="2:28" x14ac:dyDescent="0.15">
      <c r="B775">
        <v>4.0910000000000002</v>
      </c>
      <c r="C775">
        <v>7</v>
      </c>
      <c r="D775" s="18">
        <v>1</v>
      </c>
      <c r="E775" s="18">
        <v>0</v>
      </c>
      <c r="F775" s="18">
        <v>0</v>
      </c>
      <c r="G775" s="18">
        <v>0</v>
      </c>
      <c r="H775" s="18">
        <v>0</v>
      </c>
      <c r="I775" s="18">
        <v>0</v>
      </c>
      <c r="J775" s="18">
        <v>0</v>
      </c>
      <c r="K775" s="18">
        <v>0</v>
      </c>
      <c r="L775" s="18">
        <v>0</v>
      </c>
      <c r="M775" s="18">
        <v>0</v>
      </c>
      <c r="O775" s="18"/>
    </row>
    <row r="776" spans="2:28" x14ac:dyDescent="0.15">
      <c r="B776">
        <v>4.0910000000000002</v>
      </c>
      <c r="C776">
        <v>10</v>
      </c>
      <c r="D776" s="18">
        <v>1</v>
      </c>
      <c r="E776" s="18">
        <v>0</v>
      </c>
      <c r="F776" s="18">
        <v>0</v>
      </c>
      <c r="G776" s="18">
        <v>0</v>
      </c>
      <c r="H776" s="18">
        <v>0</v>
      </c>
      <c r="I776" s="18">
        <v>0</v>
      </c>
      <c r="J776" s="18">
        <v>0</v>
      </c>
      <c r="K776" s="18">
        <v>0</v>
      </c>
      <c r="L776" s="18">
        <v>0</v>
      </c>
      <c r="M776" s="18">
        <v>0</v>
      </c>
      <c r="O776" s="18"/>
    </row>
    <row r="777" spans="2:28" x14ac:dyDescent="0.15">
      <c r="B777">
        <v>4.0910000000000002</v>
      </c>
      <c r="C777">
        <v>15</v>
      </c>
      <c r="D777" s="18">
        <v>1</v>
      </c>
      <c r="E777" s="18">
        <v>0</v>
      </c>
      <c r="F777" s="18">
        <v>0</v>
      </c>
      <c r="G777" s="18">
        <v>0</v>
      </c>
      <c r="H777" s="18">
        <v>0</v>
      </c>
      <c r="I777" s="18">
        <v>0</v>
      </c>
      <c r="J777" s="18">
        <v>0</v>
      </c>
      <c r="K777" s="18">
        <v>0</v>
      </c>
      <c r="L777" s="18">
        <v>0</v>
      </c>
      <c r="M777" s="18">
        <v>0</v>
      </c>
      <c r="O777" s="18"/>
    </row>
    <row r="778" spans="2:28" x14ac:dyDescent="0.15">
      <c r="B778">
        <v>4.0910000000000002</v>
      </c>
      <c r="C778">
        <v>20</v>
      </c>
      <c r="D778" s="18">
        <v>1</v>
      </c>
      <c r="E778" s="18">
        <v>0</v>
      </c>
      <c r="F778" s="18">
        <v>0</v>
      </c>
      <c r="G778" s="18">
        <v>0</v>
      </c>
      <c r="H778" s="18">
        <v>0</v>
      </c>
      <c r="I778" s="18">
        <v>0</v>
      </c>
      <c r="J778" s="18">
        <v>0</v>
      </c>
      <c r="K778" s="18">
        <v>0</v>
      </c>
      <c r="L778" s="18">
        <v>0</v>
      </c>
      <c r="M778" s="18">
        <v>0</v>
      </c>
      <c r="O778" s="18"/>
    </row>
    <row r="779" spans="2:28" x14ac:dyDescent="0.15">
      <c r="B779">
        <v>9.5030000000000001</v>
      </c>
      <c r="C779">
        <v>1</v>
      </c>
      <c r="D779" s="18">
        <v>1</v>
      </c>
      <c r="E779" s="18">
        <v>0</v>
      </c>
      <c r="F779" s="18">
        <v>0</v>
      </c>
      <c r="G779" s="18">
        <v>0</v>
      </c>
      <c r="H779" s="18">
        <v>0</v>
      </c>
      <c r="I779" s="18">
        <v>0</v>
      </c>
      <c r="J779" s="18">
        <v>0</v>
      </c>
      <c r="K779" s="18">
        <v>0</v>
      </c>
      <c r="L779" s="18">
        <v>0</v>
      </c>
      <c r="M779" s="18">
        <v>0</v>
      </c>
      <c r="O779" s="18"/>
    </row>
    <row r="780" spans="2:28" x14ac:dyDescent="0.15">
      <c r="B780">
        <v>9.5030000000000001</v>
      </c>
      <c r="C780">
        <v>3</v>
      </c>
      <c r="D780" s="18">
        <v>1</v>
      </c>
      <c r="E780" s="18">
        <v>0</v>
      </c>
      <c r="F780" s="18">
        <v>0</v>
      </c>
      <c r="G780" s="18">
        <v>0</v>
      </c>
      <c r="H780" s="18">
        <v>0</v>
      </c>
      <c r="I780" s="18">
        <v>0</v>
      </c>
      <c r="J780" s="18">
        <v>0</v>
      </c>
      <c r="K780" s="18">
        <v>0</v>
      </c>
      <c r="L780" s="18">
        <v>0</v>
      </c>
      <c r="M780" s="18">
        <v>0</v>
      </c>
      <c r="O780" s="18"/>
    </row>
    <row r="781" spans="2:28" x14ac:dyDescent="0.15">
      <c r="B781">
        <v>9.5030000000000001</v>
      </c>
      <c r="C781">
        <v>5</v>
      </c>
      <c r="D781" s="18">
        <v>1</v>
      </c>
      <c r="E781" s="18">
        <v>0</v>
      </c>
      <c r="F781" s="18">
        <v>0</v>
      </c>
      <c r="G781" s="18">
        <v>0</v>
      </c>
      <c r="H781" s="18">
        <v>0</v>
      </c>
      <c r="I781" s="18">
        <v>0</v>
      </c>
      <c r="J781" s="18">
        <v>0</v>
      </c>
      <c r="K781" s="18">
        <v>0</v>
      </c>
      <c r="L781" s="18">
        <v>0</v>
      </c>
      <c r="M781" s="18">
        <v>0</v>
      </c>
      <c r="O781" s="18"/>
    </row>
    <row r="782" spans="2:28" x14ac:dyDescent="0.15">
      <c r="B782">
        <v>9.5030000000000001</v>
      </c>
      <c r="C782">
        <v>7</v>
      </c>
      <c r="D782" s="18">
        <v>1</v>
      </c>
      <c r="E782" s="18">
        <v>0</v>
      </c>
      <c r="F782" s="18">
        <v>0</v>
      </c>
      <c r="G782" s="18">
        <v>0</v>
      </c>
      <c r="H782" s="18">
        <v>0</v>
      </c>
      <c r="I782" s="18">
        <v>0</v>
      </c>
      <c r="J782" s="18">
        <v>0</v>
      </c>
      <c r="K782" s="18">
        <v>0</v>
      </c>
      <c r="L782" s="18">
        <v>0</v>
      </c>
      <c r="M782" s="18">
        <v>0</v>
      </c>
      <c r="O782" s="18"/>
    </row>
    <row r="783" spans="2:28" x14ac:dyDescent="0.15">
      <c r="B783">
        <v>9.5030000000000001</v>
      </c>
      <c r="C783">
        <v>10</v>
      </c>
      <c r="D783" s="18">
        <v>1</v>
      </c>
      <c r="E783" s="18">
        <v>0</v>
      </c>
      <c r="F783" s="18">
        <v>0</v>
      </c>
      <c r="G783" s="18">
        <v>0</v>
      </c>
      <c r="H783" s="18">
        <v>0</v>
      </c>
      <c r="I783" s="18">
        <v>0</v>
      </c>
      <c r="J783" s="18">
        <v>0</v>
      </c>
      <c r="K783" s="18">
        <v>0</v>
      </c>
      <c r="L783" s="18">
        <v>0</v>
      </c>
      <c r="M783" s="18">
        <v>0</v>
      </c>
      <c r="O783" s="18"/>
    </row>
    <row r="784" spans="2:28" x14ac:dyDescent="0.15">
      <c r="B784">
        <v>9.5030000000000001</v>
      </c>
      <c r="C784">
        <v>15</v>
      </c>
      <c r="D784" s="18">
        <v>1</v>
      </c>
      <c r="E784" s="18">
        <v>0</v>
      </c>
      <c r="F784" s="18">
        <v>0</v>
      </c>
      <c r="G784" s="18">
        <v>0</v>
      </c>
      <c r="H784" s="18">
        <v>0</v>
      </c>
      <c r="I784" s="18">
        <v>0</v>
      </c>
      <c r="J784" s="18">
        <v>0</v>
      </c>
      <c r="K784" s="18">
        <v>0</v>
      </c>
      <c r="L784" s="18">
        <v>0</v>
      </c>
      <c r="M784" s="18">
        <v>0</v>
      </c>
      <c r="O784" s="18"/>
    </row>
    <row r="785" spans="2:15" x14ac:dyDescent="0.15">
      <c r="B785">
        <v>9.5030000000000001</v>
      </c>
      <c r="C785">
        <v>20</v>
      </c>
      <c r="D785" s="18">
        <v>1</v>
      </c>
      <c r="E785" s="18">
        <v>0</v>
      </c>
      <c r="F785" s="18">
        <v>0</v>
      </c>
      <c r="G785" s="18">
        <v>0</v>
      </c>
      <c r="H785" s="18">
        <v>0</v>
      </c>
      <c r="I785" s="18">
        <v>0</v>
      </c>
      <c r="J785" s="18">
        <v>0</v>
      </c>
      <c r="K785" s="18">
        <v>0</v>
      </c>
      <c r="L785" s="18">
        <v>0</v>
      </c>
      <c r="M785" s="18">
        <v>0</v>
      </c>
      <c r="O785" s="18"/>
    </row>
    <row r="786" spans="2:15" x14ac:dyDescent="0.15">
      <c r="B786">
        <v>17.103000000000002</v>
      </c>
      <c r="C786">
        <v>1</v>
      </c>
      <c r="D786" s="18">
        <v>0.73219999999999996</v>
      </c>
      <c r="E786" s="18">
        <v>4.9549999999999997E-2</v>
      </c>
      <c r="F786" s="18">
        <v>3.823</v>
      </c>
      <c r="G786" s="18">
        <v>6.4610000000000001E-2</v>
      </c>
      <c r="H786" s="18">
        <v>-0.38059999999999999</v>
      </c>
      <c r="I786" s="18">
        <v>2.9460000000000002</v>
      </c>
      <c r="J786" s="18">
        <v>5.21E-2</v>
      </c>
      <c r="K786" s="18">
        <v>-0.25009999999999999</v>
      </c>
      <c r="L786" s="18">
        <v>3.7450000000000001</v>
      </c>
      <c r="M786" s="18">
        <v>3.015E-2</v>
      </c>
      <c r="O786" s="18"/>
    </row>
    <row r="787" spans="2:15" x14ac:dyDescent="0.15">
      <c r="B787">
        <v>17.103000000000002</v>
      </c>
      <c r="C787">
        <v>3</v>
      </c>
      <c r="D787" s="18">
        <v>0.5958</v>
      </c>
      <c r="E787" s="18">
        <v>-0.54830000000000001</v>
      </c>
      <c r="F787" s="18">
        <v>3.7410000000000001</v>
      </c>
      <c r="G787" s="18">
        <v>3.85E-2</v>
      </c>
      <c r="H787" s="18">
        <v>-0.25130000000000002</v>
      </c>
      <c r="I787" s="18">
        <v>2.996</v>
      </c>
      <c r="J787" s="18">
        <v>3.9280000000000002E-2</v>
      </c>
      <c r="K787" s="18">
        <v>0.35139999999999999</v>
      </c>
      <c r="L787" s="18">
        <v>3.7250000000000001</v>
      </c>
      <c r="M787" s="18">
        <v>4.7140000000000001E-2</v>
      </c>
      <c r="O787" s="18"/>
    </row>
    <row r="788" spans="2:15" x14ac:dyDescent="0.15">
      <c r="B788">
        <v>17.103000000000002</v>
      </c>
      <c r="C788">
        <v>5</v>
      </c>
      <c r="D788" s="18">
        <v>0.94479999999999997</v>
      </c>
      <c r="E788" s="18">
        <v>-7.0459999999999995E-2</v>
      </c>
      <c r="F788" s="18">
        <v>3.8620000000000001</v>
      </c>
      <c r="G788" s="18">
        <v>0.1731</v>
      </c>
      <c r="H788" s="18">
        <v>1.5429999999999999</v>
      </c>
      <c r="I788" s="18">
        <v>2.0990000000000002</v>
      </c>
      <c r="J788" s="18">
        <v>3.7470000000000003E-2</v>
      </c>
      <c r="K788" s="18">
        <v>-2.278</v>
      </c>
      <c r="L788" s="18">
        <v>2.2509999999999999</v>
      </c>
      <c r="M788" s="18">
        <v>0.33439999999999998</v>
      </c>
      <c r="O788" s="18"/>
    </row>
    <row r="789" spans="2:15" x14ac:dyDescent="0.15">
      <c r="B789">
        <v>17.103000000000002</v>
      </c>
      <c r="C789">
        <v>7</v>
      </c>
      <c r="D789" s="18">
        <v>1.087</v>
      </c>
      <c r="E789" s="18">
        <v>-0.72599999999999998</v>
      </c>
      <c r="F789" s="18">
        <v>2.944</v>
      </c>
      <c r="G789" s="18">
        <v>0.38040000000000002</v>
      </c>
      <c r="H789" s="18">
        <v>2.16</v>
      </c>
      <c r="I789" s="18">
        <v>2.1459999999999999</v>
      </c>
      <c r="J789" s="18">
        <v>4.9430000000000002E-2</v>
      </c>
      <c r="K789" s="18">
        <v>-2.387</v>
      </c>
      <c r="L789" s="18">
        <v>2.0299999999999998</v>
      </c>
      <c r="M789" s="18">
        <v>0.16520000000000001</v>
      </c>
      <c r="O789" s="18"/>
    </row>
    <row r="790" spans="2:15" x14ac:dyDescent="0.15">
      <c r="B790">
        <v>17.103000000000002</v>
      </c>
      <c r="C790">
        <v>10</v>
      </c>
      <c r="D790" s="18">
        <v>1.9419999999999999</v>
      </c>
      <c r="E790" s="18">
        <v>-10.43</v>
      </c>
      <c r="F790" s="18">
        <v>3.1589999999999998</v>
      </c>
      <c r="G790" s="18">
        <v>0.93520000000000003</v>
      </c>
      <c r="H790" s="18">
        <v>1.258</v>
      </c>
      <c r="I790" s="18">
        <v>2.181</v>
      </c>
      <c r="J790" s="18">
        <v>3.9010000000000003E-2</v>
      </c>
      <c r="K790" s="18">
        <v>6.7629999999999999</v>
      </c>
      <c r="L790" s="18">
        <v>3.5779999999999998</v>
      </c>
      <c r="M790" s="18">
        <v>0.67579999999999996</v>
      </c>
      <c r="O790" s="18"/>
    </row>
    <row r="791" spans="2:15" x14ac:dyDescent="0.15">
      <c r="B791">
        <v>17.103000000000002</v>
      </c>
      <c r="C791">
        <v>15</v>
      </c>
      <c r="D791" s="18">
        <v>1.2509999999999999</v>
      </c>
      <c r="E791" s="18">
        <v>3.9279999999999999</v>
      </c>
      <c r="F791" s="18">
        <v>2.6789999999999998</v>
      </c>
      <c r="G791" s="18">
        <v>0.30759999999999998</v>
      </c>
      <c r="H791" s="18">
        <v>1.37</v>
      </c>
      <c r="I791" s="18">
        <v>2.2349999999999999</v>
      </c>
      <c r="J791" s="18">
        <v>3.1960000000000002E-2</v>
      </c>
      <c r="K791" s="18">
        <v>-6.4320000000000004</v>
      </c>
      <c r="L791" s="18">
        <v>2.4769999999999999</v>
      </c>
      <c r="M791" s="18">
        <v>0.38529999999999998</v>
      </c>
      <c r="O791" s="18"/>
    </row>
    <row r="792" spans="2:15" x14ac:dyDescent="0.15">
      <c r="B792">
        <v>17.103000000000002</v>
      </c>
      <c r="C792">
        <v>20</v>
      </c>
      <c r="D792" s="18">
        <v>3.3050000000000002</v>
      </c>
      <c r="E792" s="18">
        <v>-9.6020000000000003</v>
      </c>
      <c r="F792" s="18">
        <v>3.2770000000000001</v>
      </c>
      <c r="G792" s="18">
        <v>1.8560000000000001</v>
      </c>
      <c r="H792" s="18">
        <v>0.95450000000000002</v>
      </c>
      <c r="I792" s="18">
        <v>2.3460000000000001</v>
      </c>
      <c r="J792" s="18">
        <v>3.0349999999999999E-2</v>
      </c>
      <c r="K792" s="18">
        <v>3.351</v>
      </c>
      <c r="L792" s="18">
        <v>4.0270000000000001</v>
      </c>
      <c r="M792" s="18">
        <v>0.6825</v>
      </c>
      <c r="O792" s="18">
        <f>Angle!A134</f>
        <v>89.715999999999994</v>
      </c>
    </row>
    <row r="793" spans="2:15" x14ac:dyDescent="0.15">
      <c r="B793">
        <v>31.263000000000002</v>
      </c>
      <c r="C793">
        <v>1</v>
      </c>
      <c r="D793" s="18">
        <v>1.0649999999999999</v>
      </c>
      <c r="E793" s="18">
        <v>0.32150000000000001</v>
      </c>
      <c r="F793" s="18">
        <v>1.742</v>
      </c>
      <c r="G793" s="18">
        <v>0.18440000000000001</v>
      </c>
      <c r="H793" s="18">
        <v>0.31469999999999998</v>
      </c>
      <c r="I793" s="18">
        <v>2.2949999999999999</v>
      </c>
      <c r="J793" s="18">
        <v>8.4519999999999998E-2</v>
      </c>
      <c r="K793" s="18">
        <v>-1.5660000000000001</v>
      </c>
      <c r="L793" s="18">
        <v>2.645</v>
      </c>
      <c r="M793" s="18">
        <v>0.47939999999999999</v>
      </c>
      <c r="O793" s="18">
        <f>Angle!A135</f>
        <v>112.94</v>
      </c>
    </row>
    <row r="794" spans="2:15" x14ac:dyDescent="0.15">
      <c r="B794">
        <v>31.263000000000002</v>
      </c>
      <c r="C794">
        <v>3</v>
      </c>
      <c r="D794" s="18">
        <v>1.0860000000000001</v>
      </c>
      <c r="E794" s="18">
        <v>-1.867</v>
      </c>
      <c r="F794" s="18">
        <v>1.839</v>
      </c>
      <c r="G794" s="18">
        <v>3.0190000000000002E-2</v>
      </c>
      <c r="H794" s="18">
        <v>2.31</v>
      </c>
      <c r="I794" s="18">
        <v>1.927</v>
      </c>
      <c r="J794" s="18">
        <v>6.8629999999999997E-2</v>
      </c>
      <c r="K794" s="18">
        <v>-1.383</v>
      </c>
      <c r="L794" s="18">
        <v>2.71</v>
      </c>
      <c r="M794" s="18">
        <v>0.45179999999999998</v>
      </c>
      <c r="O794" s="18">
        <f>Angle!A136</f>
        <v>142.19</v>
      </c>
    </row>
    <row r="795" spans="2:15" x14ac:dyDescent="0.15">
      <c r="B795">
        <v>31.263000000000002</v>
      </c>
      <c r="C795">
        <v>5</v>
      </c>
      <c r="D795" s="18">
        <v>1.0860000000000001</v>
      </c>
      <c r="E795" s="18">
        <v>-1.982</v>
      </c>
      <c r="F795" s="18">
        <v>1.8360000000000001</v>
      </c>
      <c r="G795" s="18">
        <v>3.3009999999999998E-2</v>
      </c>
      <c r="H795" s="18">
        <v>2.4700000000000002</v>
      </c>
      <c r="I795" s="18">
        <v>1.925</v>
      </c>
      <c r="J795" s="18">
        <v>7.7609999999999998E-2</v>
      </c>
      <c r="K795" s="18">
        <v>-1.4279999999999999</v>
      </c>
      <c r="L795" s="18">
        <v>2.6829999999999998</v>
      </c>
      <c r="M795" s="18">
        <v>0.45569999999999999</v>
      </c>
      <c r="O795" s="18">
        <f>Angle!A137</f>
        <v>179.01</v>
      </c>
    </row>
    <row r="796" spans="2:15" x14ac:dyDescent="0.15">
      <c r="B796">
        <v>31.263000000000002</v>
      </c>
      <c r="C796">
        <v>7</v>
      </c>
      <c r="D796" s="18">
        <v>1.087</v>
      </c>
      <c r="E796" s="18">
        <v>-1.891</v>
      </c>
      <c r="F796" s="18">
        <v>1.8360000000000001</v>
      </c>
      <c r="G796" s="18">
        <v>3.0679999999999999E-2</v>
      </c>
      <c r="H796" s="18">
        <v>2.3610000000000002</v>
      </c>
      <c r="I796" s="18">
        <v>1.925</v>
      </c>
      <c r="J796" s="18">
        <v>7.689E-2</v>
      </c>
      <c r="K796" s="18">
        <v>-1.4139999999999999</v>
      </c>
      <c r="L796" s="18">
        <v>2.6880000000000002</v>
      </c>
      <c r="M796" s="18">
        <v>0.46350000000000002</v>
      </c>
      <c r="O796" s="18">
        <f>Angle!A138</f>
        <v>225.36</v>
      </c>
    </row>
    <row r="797" spans="2:15" x14ac:dyDescent="0.15">
      <c r="B797">
        <v>31.263000000000002</v>
      </c>
      <c r="C797">
        <v>10</v>
      </c>
      <c r="D797" s="18">
        <v>0.7419</v>
      </c>
      <c r="E797" s="18">
        <v>0.52890000000000004</v>
      </c>
      <c r="F797" s="18">
        <v>4.0860000000000003</v>
      </c>
      <c r="G797" s="18">
        <v>0.61929999999999996</v>
      </c>
      <c r="H797" s="18">
        <v>-0.40429999999999999</v>
      </c>
      <c r="I797" s="18">
        <v>3.0529999999999999</v>
      </c>
      <c r="J797" s="18">
        <v>9.2579999999999996E-2</v>
      </c>
      <c r="K797" s="18">
        <v>-0.61229999999999996</v>
      </c>
      <c r="L797" s="18">
        <v>3.9079999999999999</v>
      </c>
      <c r="M797" s="18">
        <v>0.30380000000000001</v>
      </c>
      <c r="O797" s="18">
        <f>Angle!A139</f>
        <v>283.70999999999998</v>
      </c>
    </row>
    <row r="798" spans="2:15" x14ac:dyDescent="0.15">
      <c r="B798">
        <v>31.263000000000002</v>
      </c>
      <c r="C798">
        <v>15</v>
      </c>
      <c r="D798" s="18">
        <v>0.57499999999999996</v>
      </c>
      <c r="E798" s="18">
        <v>1.0680000000000001</v>
      </c>
      <c r="F798" s="18">
        <v>3.67</v>
      </c>
      <c r="G798" s="18">
        <v>0.50049999999999994</v>
      </c>
      <c r="H798" s="18">
        <v>-0.56269999999999998</v>
      </c>
      <c r="I798" s="18">
        <v>3.1080000000000001</v>
      </c>
      <c r="J798" s="18">
        <v>8.3879999999999996E-2</v>
      </c>
      <c r="K798" s="18">
        <v>-0.83340000000000003</v>
      </c>
      <c r="L798" s="18">
        <v>3.9430000000000001</v>
      </c>
      <c r="M798" s="18">
        <v>0.2303</v>
      </c>
      <c r="O798" s="18">
        <f>Angle!A140</f>
        <v>357.17</v>
      </c>
    </row>
    <row r="799" spans="2:15" x14ac:dyDescent="0.15">
      <c r="B799">
        <v>31.263000000000002</v>
      </c>
      <c r="C799">
        <v>20</v>
      </c>
      <c r="D799" s="18">
        <v>0.58530000000000004</v>
      </c>
      <c r="E799" s="18">
        <v>1.091</v>
      </c>
      <c r="F799" s="18">
        <v>4.4560000000000004</v>
      </c>
      <c r="G799" s="18">
        <v>0.74339999999999995</v>
      </c>
      <c r="H799" s="18">
        <v>-0.39910000000000001</v>
      </c>
      <c r="I799" s="18">
        <v>3.0779999999999998</v>
      </c>
      <c r="J799" s="18">
        <v>6.3070000000000001E-2</v>
      </c>
      <c r="K799" s="18">
        <v>-0.74380000000000002</v>
      </c>
      <c r="L799" s="18">
        <v>4.0890000000000004</v>
      </c>
      <c r="M799" s="18">
        <v>0.26989999999999997</v>
      </c>
      <c r="O799" s="18">
        <f>Angle!A141</f>
        <v>449.65</v>
      </c>
    </row>
    <row r="800" spans="2:15" x14ac:dyDescent="0.15">
      <c r="B800">
        <v>49.982999999999997</v>
      </c>
      <c r="C800">
        <v>1</v>
      </c>
      <c r="D800" s="18">
        <v>1.012</v>
      </c>
      <c r="E800" s="18">
        <v>0.2024</v>
      </c>
      <c r="F800" s="18">
        <v>2.5259999999999998</v>
      </c>
      <c r="G800" s="18">
        <v>7.0050000000000001E-2</v>
      </c>
      <c r="H800" s="18">
        <v>-0.24030000000000001</v>
      </c>
      <c r="I800" s="18">
        <v>3.7309999999999999</v>
      </c>
      <c r="J800" s="18">
        <v>0.10150000000000001</v>
      </c>
      <c r="K800" s="18">
        <v>-0.72609999999999997</v>
      </c>
      <c r="L800" s="18">
        <v>2.9279999999999999</v>
      </c>
      <c r="M800" s="18">
        <v>0.23119999999999999</v>
      </c>
      <c r="O800" s="18">
        <f>Angle!A142</f>
        <v>566.08000000000004</v>
      </c>
    </row>
    <row r="801" spans="2:28" x14ac:dyDescent="0.15">
      <c r="B801">
        <v>49.982999999999997</v>
      </c>
      <c r="C801">
        <v>3</v>
      </c>
      <c r="D801" s="18">
        <v>1.01</v>
      </c>
      <c r="E801" s="18">
        <v>0.22939999999999999</v>
      </c>
      <c r="F801" s="18">
        <v>2.5470000000000002</v>
      </c>
      <c r="G801" s="18">
        <v>7.1220000000000006E-2</v>
      </c>
      <c r="H801" s="18">
        <v>-0.27079999999999999</v>
      </c>
      <c r="I801" s="18">
        <v>3.7269999999999999</v>
      </c>
      <c r="J801" s="18">
        <v>0.1031</v>
      </c>
      <c r="K801" s="18">
        <v>-0.71930000000000005</v>
      </c>
      <c r="L801" s="18">
        <v>2.8769999999999998</v>
      </c>
      <c r="M801" s="18">
        <v>0.1991</v>
      </c>
      <c r="O801" s="18">
        <f>Angle!A143</f>
        <v>712.65</v>
      </c>
    </row>
    <row r="802" spans="2:28" x14ac:dyDescent="0.15">
      <c r="B802">
        <v>49.982999999999997</v>
      </c>
      <c r="C802">
        <v>5</v>
      </c>
      <c r="D802" s="18">
        <v>1.002</v>
      </c>
      <c r="E802" s="18">
        <v>0.27610000000000001</v>
      </c>
      <c r="F802" s="18">
        <v>2.5</v>
      </c>
      <c r="G802" s="18">
        <v>8.2780000000000006E-2</v>
      </c>
      <c r="H802" s="18">
        <v>-0.23849999999999999</v>
      </c>
      <c r="I802" s="18">
        <v>3.738</v>
      </c>
      <c r="J802" s="18">
        <v>9.7460000000000005E-2</v>
      </c>
      <c r="K802" s="18">
        <v>-0.79100000000000004</v>
      </c>
      <c r="L802" s="18">
        <v>2.87</v>
      </c>
      <c r="M802" s="18">
        <v>0.23499999999999999</v>
      </c>
      <c r="O802" s="18">
        <f>Angle!A144</f>
        <v>897.16</v>
      </c>
    </row>
    <row r="803" spans="2:28" x14ac:dyDescent="0.15">
      <c r="B803">
        <v>49.982999999999997</v>
      </c>
      <c r="C803">
        <v>7</v>
      </c>
      <c r="D803" s="18">
        <v>1.0069999999999999</v>
      </c>
      <c r="E803" s="18">
        <v>0.26590000000000003</v>
      </c>
      <c r="F803" s="18">
        <v>2.4569999999999999</v>
      </c>
      <c r="G803" s="18">
        <v>0.1012</v>
      </c>
      <c r="H803" s="18">
        <v>-0.21249999999999999</v>
      </c>
      <c r="I803" s="18">
        <v>3.7360000000000002</v>
      </c>
      <c r="J803" s="18">
        <v>9.2329999999999995E-2</v>
      </c>
      <c r="K803" s="18">
        <v>-0.81340000000000001</v>
      </c>
      <c r="L803" s="18">
        <v>2.87</v>
      </c>
      <c r="M803" s="18">
        <v>0.2747</v>
      </c>
      <c r="O803" s="18">
        <f>Angle!A145</f>
        <v>1129.4000000000001</v>
      </c>
    </row>
    <row r="804" spans="2:28" x14ac:dyDescent="0.15">
      <c r="B804">
        <v>49.982999999999997</v>
      </c>
      <c r="C804">
        <v>10</v>
      </c>
      <c r="D804" s="18">
        <v>1.0509999999999999</v>
      </c>
      <c r="E804" s="18">
        <v>0.49540000000000001</v>
      </c>
      <c r="F804" s="18">
        <v>2.4510000000000001</v>
      </c>
      <c r="G804" s="18">
        <v>0.2354</v>
      </c>
      <c r="H804" s="18">
        <v>9.3600000000000003E-2</v>
      </c>
      <c r="I804" s="18">
        <v>4.3890000000000002</v>
      </c>
      <c r="J804" s="18">
        <v>0.1074</v>
      </c>
      <c r="K804" s="18">
        <v>-1.423</v>
      </c>
      <c r="L804" s="18">
        <v>2.9980000000000002</v>
      </c>
      <c r="M804" s="18">
        <v>0.4849</v>
      </c>
      <c r="O804" s="18">
        <f>Angle!A146</f>
        <v>1421.9</v>
      </c>
    </row>
    <row r="805" spans="2:28" x14ac:dyDescent="0.15">
      <c r="B805">
        <v>49.982999999999997</v>
      </c>
      <c r="C805">
        <v>15</v>
      </c>
      <c r="D805" s="18">
        <v>1.0329999999999999</v>
      </c>
      <c r="E805" s="18">
        <v>0.251</v>
      </c>
      <c r="F805" s="18">
        <v>2.3359999999999999</v>
      </c>
      <c r="G805" s="18">
        <v>0.12920000000000001</v>
      </c>
      <c r="H805" s="18">
        <v>-0.14699999999999999</v>
      </c>
      <c r="I805" s="18">
        <v>3.6709999999999998</v>
      </c>
      <c r="J805" s="18">
        <v>3.2169999999999997E-2</v>
      </c>
      <c r="K805" s="18">
        <v>-0.9022</v>
      </c>
      <c r="L805" s="18">
        <v>2.8330000000000002</v>
      </c>
      <c r="M805" s="18">
        <v>0.40479999999999999</v>
      </c>
      <c r="O805" s="18">
        <f>Angle!A147</f>
        <v>1790.1</v>
      </c>
    </row>
    <row r="806" spans="2:28" x14ac:dyDescent="0.15">
      <c r="B806">
        <v>49.982999999999997</v>
      </c>
      <c r="C806">
        <v>20</v>
      </c>
      <c r="D806" s="18">
        <v>1.012</v>
      </c>
      <c r="E806" s="18">
        <v>0.28889999999999999</v>
      </c>
      <c r="F806" s="18">
        <v>2.379</v>
      </c>
      <c r="G806" s="18">
        <v>0.10829999999999999</v>
      </c>
      <c r="H806" s="18">
        <v>-0.1827</v>
      </c>
      <c r="I806" s="18">
        <v>3.7240000000000002</v>
      </c>
      <c r="J806" s="18">
        <v>0.12620000000000001</v>
      </c>
      <c r="K806" s="18">
        <v>-0.87160000000000004</v>
      </c>
      <c r="L806" s="18">
        <v>2.73</v>
      </c>
      <c r="M806" s="18">
        <v>0.28260000000000002</v>
      </c>
      <c r="O806" s="18">
        <f>Angle!A148</f>
        <v>2253.6</v>
      </c>
    </row>
    <row r="807" spans="2:28" x14ac:dyDescent="0.15">
      <c r="B807">
        <v>67.763000000000005</v>
      </c>
      <c r="C807">
        <v>1</v>
      </c>
      <c r="D807" s="18">
        <v>1.02</v>
      </c>
      <c r="E807" s="18">
        <v>0.31109999999999999</v>
      </c>
      <c r="F807" s="18">
        <v>2.512</v>
      </c>
      <c r="G807" s="18">
        <v>0.22</v>
      </c>
      <c r="H807" s="18">
        <v>5.3350000000000002E-2</v>
      </c>
      <c r="I807" s="18">
        <v>4.2160000000000002</v>
      </c>
      <c r="J807" s="18">
        <v>4.3619999999999999E-2</v>
      </c>
      <c r="K807" s="18">
        <v>-1.085</v>
      </c>
      <c r="L807" s="18">
        <v>3.214</v>
      </c>
      <c r="M807" s="18">
        <v>0.38869999999999999</v>
      </c>
      <c r="O807" s="18">
        <f>Angle!A149</f>
        <v>2837.1</v>
      </c>
    </row>
    <row r="808" spans="2:28" x14ac:dyDescent="0.15">
      <c r="B808">
        <v>67.763000000000005</v>
      </c>
      <c r="C808">
        <v>3</v>
      </c>
      <c r="D808" s="18">
        <v>1.02</v>
      </c>
      <c r="E808" s="18">
        <v>0.31109999999999999</v>
      </c>
      <c r="F808" s="18">
        <v>2.512</v>
      </c>
      <c r="G808" s="18">
        <v>0.22</v>
      </c>
      <c r="H808" s="18">
        <v>5.3350000000000002E-2</v>
      </c>
      <c r="I808" s="18">
        <v>4.2160000000000002</v>
      </c>
      <c r="J808" s="18">
        <v>4.3619999999999999E-2</v>
      </c>
      <c r="K808" s="18">
        <v>-1.085</v>
      </c>
      <c r="L808" s="18">
        <v>3.214</v>
      </c>
      <c r="M808" s="18">
        <v>0.38869999999999999</v>
      </c>
      <c r="O808" s="18">
        <f>Angle!A150</f>
        <v>3571.7</v>
      </c>
    </row>
    <row r="809" spans="2:28" x14ac:dyDescent="0.15">
      <c r="B809">
        <v>67.763000000000005</v>
      </c>
      <c r="C809">
        <v>5</v>
      </c>
      <c r="D809" s="18">
        <v>1.0249999999999999</v>
      </c>
      <c r="E809" s="18">
        <v>0.27050000000000002</v>
      </c>
      <c r="F809" s="18">
        <v>2.4180000000000001</v>
      </c>
      <c r="G809" s="18">
        <v>0.17399999999999999</v>
      </c>
      <c r="H809" s="18">
        <v>5.8479999999999997E-2</v>
      </c>
      <c r="I809" s="18">
        <v>4.806</v>
      </c>
      <c r="J809" s="18">
        <v>3.8019999999999998E-2</v>
      </c>
      <c r="K809" s="18">
        <v>-1.0049999999999999</v>
      </c>
      <c r="L809" s="18">
        <v>3.1389999999999998</v>
      </c>
      <c r="M809" s="18">
        <v>0.38719999999999999</v>
      </c>
      <c r="O809" s="18">
        <f>Angle!A151</f>
        <v>4496.5</v>
      </c>
    </row>
    <row r="810" spans="2:28" x14ac:dyDescent="0.15">
      <c r="B810">
        <v>67.763000000000005</v>
      </c>
      <c r="C810">
        <v>7</v>
      </c>
      <c r="D810" s="18">
        <v>1.026</v>
      </c>
      <c r="E810" s="18">
        <v>0.30149999999999999</v>
      </c>
      <c r="F810" s="18">
        <v>2.456</v>
      </c>
      <c r="G810" s="18">
        <v>0.189</v>
      </c>
      <c r="H810" s="18">
        <v>5.8400000000000001E-2</v>
      </c>
      <c r="I810" s="18">
        <v>4.8070000000000004</v>
      </c>
      <c r="J810" s="18">
        <v>3.8429999999999999E-2</v>
      </c>
      <c r="K810" s="18">
        <v>-1.0369999999999999</v>
      </c>
      <c r="L810" s="18">
        <v>3.121</v>
      </c>
      <c r="M810" s="18">
        <v>0.38890000000000002</v>
      </c>
      <c r="O810" s="18">
        <f>Angle!A152</f>
        <v>5660.8</v>
      </c>
    </row>
    <row r="811" spans="2:28" x14ac:dyDescent="0.15">
      <c r="B811">
        <v>67.763000000000005</v>
      </c>
      <c r="C811">
        <v>10</v>
      </c>
      <c r="D811" s="18">
        <v>1.024</v>
      </c>
      <c r="E811" s="18">
        <v>0.26550000000000001</v>
      </c>
      <c r="F811" s="18">
        <v>2.4380000000000002</v>
      </c>
      <c r="G811" s="18">
        <v>0.19500000000000001</v>
      </c>
      <c r="H811" s="18">
        <v>5.9880000000000003E-2</v>
      </c>
      <c r="I811" s="18">
        <v>4.806</v>
      </c>
      <c r="J811" s="18">
        <v>3.8309999999999997E-2</v>
      </c>
      <c r="K811" s="18">
        <v>-1.0009999999999999</v>
      </c>
      <c r="L811" s="18">
        <v>3.1440000000000001</v>
      </c>
      <c r="M811" s="18">
        <v>0.39079999999999998</v>
      </c>
      <c r="O811" s="18">
        <f>Angle!A153</f>
        <v>7126.5</v>
      </c>
    </row>
    <row r="812" spans="2:28" x14ac:dyDescent="0.15">
      <c r="B812">
        <v>67.763000000000005</v>
      </c>
      <c r="C812">
        <v>15</v>
      </c>
      <c r="D812" s="18">
        <v>1.0249999999999999</v>
      </c>
      <c r="E812" s="18">
        <v>0.28189999999999998</v>
      </c>
      <c r="F812" s="18">
        <v>2.42</v>
      </c>
      <c r="G812" s="18">
        <v>0.2099</v>
      </c>
      <c r="H812" s="18">
        <v>0.1181</v>
      </c>
      <c r="I812" s="18">
        <v>4.7670000000000003</v>
      </c>
      <c r="J812" s="18">
        <v>0.43309999999999998</v>
      </c>
      <c r="K812" s="18">
        <v>-1.0629999999999999</v>
      </c>
      <c r="L812" s="18">
        <v>3.165</v>
      </c>
      <c r="M812" s="18">
        <v>0.41339999999999999</v>
      </c>
      <c r="O812" s="18">
        <f>Angle!A154</f>
        <v>8971.7000000000007</v>
      </c>
    </row>
    <row r="813" spans="2:28" x14ac:dyDescent="0.15">
      <c r="B813">
        <v>67.763000000000005</v>
      </c>
      <c r="C813">
        <v>20</v>
      </c>
      <c r="D813" s="18">
        <v>1.038</v>
      </c>
      <c r="E813" s="18">
        <v>-6.4369999999999997E-2</v>
      </c>
      <c r="F813" s="18">
        <v>2.6890000000000001</v>
      </c>
      <c r="G813" s="18">
        <v>2.4039999999999999</v>
      </c>
      <c r="H813" s="18">
        <v>-0.24429999999999999</v>
      </c>
      <c r="I813" s="18">
        <v>3.8330000000000002</v>
      </c>
      <c r="J813" s="18">
        <v>5.126E-2</v>
      </c>
      <c r="K813" s="18">
        <v>-0.41649999999999998</v>
      </c>
      <c r="L813" s="18">
        <v>2.9660000000000002</v>
      </c>
      <c r="M813" s="18">
        <v>0.12520000000000001</v>
      </c>
      <c r="O813" s="18">
        <f>Angle!A155</f>
        <v>11294</v>
      </c>
    </row>
    <row r="814" spans="2:28" x14ac:dyDescent="0.15">
      <c r="B814">
        <v>92.162999999999997</v>
      </c>
      <c r="C814">
        <v>1</v>
      </c>
      <c r="D814" s="18">
        <v>1.0129999999999999</v>
      </c>
      <c r="E814" s="18">
        <v>0.85260000000000002</v>
      </c>
      <c r="F814" s="18">
        <v>4.6959999999999997</v>
      </c>
      <c r="G814" s="18">
        <v>0.1535</v>
      </c>
      <c r="H814" s="18">
        <v>-1.7370000000000001</v>
      </c>
      <c r="I814" s="18">
        <v>4.7709999999999999</v>
      </c>
      <c r="J814" s="18">
        <v>0.34160000000000001</v>
      </c>
      <c r="K814" s="18">
        <v>-0.41289999999999999</v>
      </c>
      <c r="L814" s="18">
        <v>3.4780000000000002</v>
      </c>
      <c r="M814" s="18">
        <v>0.1628</v>
      </c>
      <c r="O814" s="18">
        <f>Angle!A156</f>
        <v>14219</v>
      </c>
      <c r="P814" s="18">
        <f ca="1">$W814*(($Q814*SQRT(1-EXP(-((P$749/$Q814)^2)))-(1-EXP(-$S814*(P$749-1)^$R814)))/$U814)</f>
        <v>0.30160988782182507</v>
      </c>
      <c r="Q814" s="18">
        <f>Q$745+Q$746/(1+EXP((Q$747-V814)/Q$748))</f>
        <v>1.0022689306000239</v>
      </c>
      <c r="R814" s="18">
        <f>$R$745+$R$746*V814+$R$747*V814^2+$R$748*V814^3</f>
        <v>0.55919231339944453</v>
      </c>
      <c r="S814" s="18">
        <f>$S$745+$S$746*V814+$S$747*V814^2</f>
        <v>1.0991166133019394</v>
      </c>
      <c r="T814" s="18">
        <f ca="1">$W814*(($Q814*SQRT(1-EXP(-((T$749/$Q814)^2)))-(1-EXP(-$S814*(T$749-1)^$R814)))/$U814)</f>
        <v>0.12356948052193323</v>
      </c>
      <c r="U814">
        <f>Q814*SQRT(1-EXP(-((1/Q814)^2)))</f>
        <v>0.79581230438775763</v>
      </c>
      <c r="V814">
        <f>MIN(6,MAX(4.062018,LOG10(O814)))</f>
        <v>4.1528690542170121</v>
      </c>
      <c r="W814" s="18">
        <f ca="1">AF572</f>
        <v>0.30160988782182507</v>
      </c>
      <c r="X814" s="18">
        <f ca="1">$W814*(($Q814*SQRT(1-EXP(-((X$749/$Q814)^2)))-(1-EXP(-$S814*(X$749-1)^$R814)))/$U814)</f>
        <v>8.599162138805854E-4</v>
      </c>
      <c r="AB814" s="18">
        <f ca="1">$W814*(($Q814*SQRT(1-EXP(-((AB$749/$Q814)^2)))-(1-EXP(-$S814*(AB$749-1)^$R814)))/$U814)</f>
        <v>8.599162138805854E-4</v>
      </c>
    </row>
    <row r="815" spans="2:28" x14ac:dyDescent="0.15">
      <c r="B815">
        <v>92.162999999999997</v>
      </c>
      <c r="C815">
        <v>3</v>
      </c>
      <c r="D815" s="18">
        <v>1.0129999999999999</v>
      </c>
      <c r="E815" s="18">
        <v>0.84109999999999996</v>
      </c>
      <c r="F815" s="18">
        <v>4.6980000000000004</v>
      </c>
      <c r="G815" s="18">
        <v>0.1512</v>
      </c>
      <c r="H815" s="18">
        <v>-1.738</v>
      </c>
      <c r="I815" s="18">
        <v>4.7830000000000004</v>
      </c>
      <c r="J815" s="18">
        <v>0.34139999999999998</v>
      </c>
      <c r="K815" s="18">
        <v>-0.41889999999999999</v>
      </c>
      <c r="L815" s="18">
        <v>3.4809999999999999</v>
      </c>
      <c r="M815" s="18">
        <v>0.1648</v>
      </c>
      <c r="O815" s="18">
        <f>Angle!A157</f>
        <v>17901</v>
      </c>
      <c r="P815" s="18">
        <f t="shared" ref="P815:P832" ca="1" si="139">$W815*(($Q815*SQRT(1-EXP(-((P$749/$Q815)^2)))-(1-EXP(-$S815*(P$749-1)^$R815)))/$U815)</f>
        <v>0.29071377294492218</v>
      </c>
      <c r="Q815" s="18">
        <f t="shared" ref="Q815:Q832" si="140">Q$745+Q$746/(1+EXP((Q$747-V815)/Q$748))</f>
        <v>1.0040421383947087</v>
      </c>
      <c r="R815" s="18">
        <f t="shared" ref="R815:R832" si="141">$R$745+$R$746*V815+$R$747*V815^2+$R$748*V815^3</f>
        <v>0.55264812897418381</v>
      </c>
      <c r="S815" s="18">
        <f t="shared" ref="S815:S832" si="142">$S$745+$S$746*V815+$S$747*V815^2</f>
        <v>0.96692339464030042</v>
      </c>
      <c r="T815" s="18">
        <f t="shared" ref="T815:T832" ca="1" si="143">$W815*(($Q815*SQRT(1-EXP(-((T$749/$Q815)^2)))-(1-EXP(-$S815*(T$749-1)^$R815)))/$U815)</f>
        <v>0.13679824398039742</v>
      </c>
      <c r="U815">
        <f t="shared" ref="U815:U832" si="144">Q815*SQRT(1-EXP(-((1/Q815)^2)))</f>
        <v>0.79639755731847839</v>
      </c>
      <c r="V815">
        <f t="shared" ref="V815:V832" si="145">MIN(6,MAX(4.062018,LOG10(O815)))</f>
        <v>4.2528772925637606</v>
      </c>
      <c r="W815" s="18">
        <f t="shared" ref="W815:W832" ca="1" si="146">AF573</f>
        <v>0.29071377294492218</v>
      </c>
      <c r="X815" s="18">
        <f t="shared" ref="X815:X832" ca="1" si="147">$W815*(($Q815*SQRT(1-EXP(-((X$749/$Q815)^2)))-(1-EXP(-$S815*(X$749-1)^$R815)))/$U815)</f>
        <v>1.4755260016717619E-3</v>
      </c>
      <c r="AB815" s="18">
        <f t="shared" ref="AB815:AB832" ca="1" si="148">$W815*(($Q815*SQRT(1-EXP(-((AB$749/$Q815)^2)))-(1-EXP(-$S815*(AB$749-1)^$R815)))/$U815)</f>
        <v>1.4755260016717619E-3</v>
      </c>
    </row>
    <row r="816" spans="2:28" x14ac:dyDescent="0.15">
      <c r="B816">
        <v>92.162999999999997</v>
      </c>
      <c r="C816">
        <v>5</v>
      </c>
      <c r="D816" s="18">
        <v>1.0129999999999999</v>
      </c>
      <c r="E816" s="18">
        <v>0.84109999999999996</v>
      </c>
      <c r="F816" s="18">
        <v>4.6980000000000004</v>
      </c>
      <c r="G816" s="18">
        <v>0.1512</v>
      </c>
      <c r="H816" s="18">
        <v>-1.738</v>
      </c>
      <c r="I816" s="18">
        <v>4.7830000000000004</v>
      </c>
      <c r="J816" s="18">
        <v>0.34139999999999998</v>
      </c>
      <c r="K816" s="18">
        <v>-0.41889999999999999</v>
      </c>
      <c r="L816" s="18">
        <v>3.4809999999999999</v>
      </c>
      <c r="M816" s="18">
        <v>0.1648</v>
      </c>
      <c r="O816" s="18">
        <f>Angle!A158</f>
        <v>22536</v>
      </c>
      <c r="P816" s="18">
        <f t="shared" ca="1" si="139"/>
        <v>0.28241408105314081</v>
      </c>
      <c r="Q816" s="18">
        <f t="shared" si="140"/>
        <v>1.0067011257778895</v>
      </c>
      <c r="R816" s="18">
        <f t="shared" si="141"/>
        <v>0.5531614654852639</v>
      </c>
      <c r="S816" s="18">
        <f t="shared" si="142"/>
        <v>0.84423366887246942</v>
      </c>
      <c r="T816" s="18">
        <f t="shared" ca="1" si="143"/>
        <v>0.15119027389187722</v>
      </c>
      <c r="U816">
        <f t="shared" si="144"/>
        <v>0.79727089820958974</v>
      </c>
      <c r="V816">
        <f t="shared" si="145"/>
        <v>4.3528768339777173</v>
      </c>
      <c r="W816" s="18">
        <f t="shared" ca="1" si="146"/>
        <v>0.28241408105314081</v>
      </c>
      <c r="X816" s="18">
        <f t="shared" ca="1" si="147"/>
        <v>2.3737129786551825E-3</v>
      </c>
      <c r="AB816" s="18">
        <f t="shared" ca="1" si="148"/>
        <v>2.3737129786551825E-3</v>
      </c>
    </row>
    <row r="817" spans="2:28" x14ac:dyDescent="0.15">
      <c r="B817">
        <v>92.162999999999997</v>
      </c>
      <c r="C817">
        <v>7</v>
      </c>
      <c r="D817" s="18">
        <v>1.0129999999999999</v>
      </c>
      <c r="E817" s="18">
        <v>0.82379999999999998</v>
      </c>
      <c r="F817" s="18">
        <v>4.6989999999999998</v>
      </c>
      <c r="G817" s="18">
        <v>0.14860000000000001</v>
      </c>
      <c r="H817" s="18">
        <v>-1.722</v>
      </c>
      <c r="I817" s="18">
        <v>4.7910000000000004</v>
      </c>
      <c r="J817" s="18">
        <v>0.33989999999999998</v>
      </c>
      <c r="K817" s="18">
        <v>-0.42620000000000002</v>
      </c>
      <c r="L817" s="18">
        <v>3.484</v>
      </c>
      <c r="M817" s="18">
        <v>0.1671</v>
      </c>
      <c r="O817" s="18">
        <f>Angle!A159</f>
        <v>28371</v>
      </c>
      <c r="P817" s="18">
        <f t="shared" ca="1" si="139"/>
        <v>0.27614841066582363</v>
      </c>
      <c r="Q817" s="18">
        <f t="shared" si="140"/>
        <v>1.0106855282578486</v>
      </c>
      <c r="R817" s="18">
        <f t="shared" si="141"/>
        <v>0.5593917597588316</v>
      </c>
      <c r="S817" s="18">
        <f t="shared" si="142"/>
        <v>0.73103740545953322</v>
      </c>
      <c r="T817" s="18">
        <f t="shared" ca="1" si="143"/>
        <v>0.16666907945413903</v>
      </c>
      <c r="U817">
        <f t="shared" si="144"/>
        <v>0.79857005486510535</v>
      </c>
      <c r="V817">
        <f t="shared" si="145"/>
        <v>4.4528746437559494</v>
      </c>
      <c r="W817" s="18">
        <f t="shared" ca="1" si="146"/>
        <v>0.27614841066582363</v>
      </c>
      <c r="X817" s="18">
        <f t="shared" ca="1" si="147"/>
        <v>3.6950942845312548E-3</v>
      </c>
      <c r="AB817" s="18">
        <f t="shared" ca="1" si="148"/>
        <v>3.6950942845312548E-3</v>
      </c>
    </row>
    <row r="818" spans="2:28" x14ac:dyDescent="0.15">
      <c r="B818">
        <v>92.162999999999997</v>
      </c>
      <c r="C818">
        <v>10</v>
      </c>
      <c r="D818" s="18">
        <v>1.008</v>
      </c>
      <c r="E818" s="18">
        <v>0.73799999999999999</v>
      </c>
      <c r="F818" s="18">
        <v>4.7</v>
      </c>
      <c r="G818" s="18">
        <v>0.1454</v>
      </c>
      <c r="H818" s="18">
        <v>-1.5780000000000001</v>
      </c>
      <c r="I818" s="18">
        <v>4.7910000000000004</v>
      </c>
      <c r="J818" s="18">
        <v>0.34260000000000002</v>
      </c>
      <c r="K818" s="18">
        <v>-0.4405</v>
      </c>
      <c r="L818" s="18">
        <v>3.5</v>
      </c>
      <c r="M818" s="18">
        <v>0.18340000000000001</v>
      </c>
      <c r="O818" s="18">
        <f>Angle!A160</f>
        <v>35717</v>
      </c>
      <c r="P818" s="18">
        <f t="shared" ca="1" si="139"/>
        <v>0.27140480474179229</v>
      </c>
      <c r="Q818" s="18">
        <f t="shared" si="140"/>
        <v>1.0166494690927634</v>
      </c>
      <c r="R818" s="18">
        <f t="shared" si="141"/>
        <v>0.56999984556629357</v>
      </c>
      <c r="S818" s="18">
        <f t="shared" si="142"/>
        <v>0.627329903598417</v>
      </c>
      <c r="T818" s="18">
        <f t="shared" ca="1" si="143"/>
        <v>0.183087719574305</v>
      </c>
      <c r="U818">
        <f t="shared" si="144"/>
        <v>0.80049355817265166</v>
      </c>
      <c r="V818">
        <f t="shared" si="145"/>
        <v>4.5528749737842267</v>
      </c>
      <c r="W818" s="18">
        <f t="shared" ca="1" si="146"/>
        <v>0.27140480474179229</v>
      </c>
      <c r="X818" s="18">
        <f t="shared" ca="1" si="147"/>
        <v>5.6449497463717368E-3</v>
      </c>
      <c r="AB818" s="18">
        <f t="shared" ca="1" si="148"/>
        <v>5.6449497463717368E-3</v>
      </c>
    </row>
    <row r="819" spans="2:28" x14ac:dyDescent="0.15">
      <c r="B819">
        <v>92.162999999999997</v>
      </c>
      <c r="C819">
        <v>15</v>
      </c>
      <c r="D819" s="18">
        <v>1.0229999999999999</v>
      </c>
      <c r="E819" s="18">
        <v>-0.48060000000000003</v>
      </c>
      <c r="F819" s="18">
        <v>3.1989999999999998</v>
      </c>
      <c r="G819" s="18">
        <v>1.5289999999999999</v>
      </c>
      <c r="H819" s="18">
        <v>0.42249999999999999</v>
      </c>
      <c r="I819" s="18">
        <v>3.3639999999999999</v>
      </c>
      <c r="J819" s="18">
        <v>1.68</v>
      </c>
      <c r="K819" s="18">
        <v>-0.73640000000000005</v>
      </c>
      <c r="L819" s="18">
        <v>3.7749999999999999</v>
      </c>
      <c r="M819" s="18">
        <v>0.25</v>
      </c>
      <c r="O819" s="18">
        <f>Angle!A161</f>
        <v>44965</v>
      </c>
      <c r="P819" s="18">
        <f t="shared" ca="1" si="139"/>
        <v>0.26774900138156216</v>
      </c>
      <c r="Q819" s="18">
        <f t="shared" si="140"/>
        <v>1.0255609180454435</v>
      </c>
      <c r="R819" s="18">
        <f t="shared" si="141"/>
        <v>0.58364599795627115</v>
      </c>
      <c r="S819" s="18">
        <f t="shared" si="142"/>
        <v>0.53311476749984266</v>
      </c>
      <c r="T819" s="18">
        <f t="shared" ca="1" si="143"/>
        <v>0.20025982423430624</v>
      </c>
      <c r="U819">
        <f t="shared" si="144"/>
        <v>0.80332129141912778</v>
      </c>
      <c r="V819">
        <f t="shared" si="145"/>
        <v>4.6528745977494781</v>
      </c>
      <c r="W819" s="18">
        <f t="shared" ca="1" si="146"/>
        <v>0.26774900138156216</v>
      </c>
      <c r="X819" s="18">
        <f t="shared" ca="1" si="147"/>
        <v>8.5195180984155936E-3</v>
      </c>
      <c r="AB819" s="18">
        <f t="shared" ca="1" si="148"/>
        <v>8.5195180984155936E-3</v>
      </c>
    </row>
    <row r="820" spans="2:28" x14ac:dyDescent="0.15">
      <c r="B820">
        <v>92.162999999999997</v>
      </c>
      <c r="C820">
        <v>20</v>
      </c>
      <c r="D820" s="18">
        <v>1.012</v>
      </c>
      <c r="E820" s="18">
        <v>0.59319999999999995</v>
      </c>
      <c r="F820" s="18">
        <v>4.673</v>
      </c>
      <c r="G820" s="18">
        <v>0.2021</v>
      </c>
      <c r="H820" s="18">
        <v>-1.476</v>
      </c>
      <c r="I820" s="18">
        <v>4.8079999999999998</v>
      </c>
      <c r="J820" s="18">
        <v>0.59860000000000002</v>
      </c>
      <c r="K820" s="18">
        <v>-0.43259999999999998</v>
      </c>
      <c r="L820" s="18">
        <v>3.871</v>
      </c>
      <c r="M820" s="18">
        <v>0.30230000000000001</v>
      </c>
      <c r="O820" s="18">
        <f>Angle!A162</f>
        <v>56608</v>
      </c>
      <c r="P820" s="18">
        <f t="shared" ca="1" si="139"/>
        <v>0.26401209223048394</v>
      </c>
      <c r="Q820" s="18">
        <f t="shared" si="140"/>
        <v>1.0388432912121361</v>
      </c>
      <c r="R820" s="18">
        <f t="shared" si="141"/>
        <v>0.59899134116563246</v>
      </c>
      <c r="S820" s="18">
        <f t="shared" si="142"/>
        <v>0.44838836060000453</v>
      </c>
      <c r="T820" s="18">
        <f t="shared" ca="1" si="143"/>
        <v>0.2173284530907062</v>
      </c>
      <c r="U820">
        <f t="shared" si="144"/>
        <v>0.8074352023406608</v>
      </c>
      <c r="V820">
        <f t="shared" si="145"/>
        <v>4.752877811229629</v>
      </c>
      <c r="W820" s="18">
        <f t="shared" ca="1" si="146"/>
        <v>0.26401209223048394</v>
      </c>
      <c r="X820" s="18">
        <f t="shared" ca="1" si="147"/>
        <v>1.2700831661134575E-2</v>
      </c>
      <c r="AB820" s="18">
        <f t="shared" ca="1" si="148"/>
        <v>1.2700831661134575E-2</v>
      </c>
    </row>
    <row r="821" spans="2:28" x14ac:dyDescent="0.15">
      <c r="B821">
        <v>125.563</v>
      </c>
      <c r="C821">
        <v>1</v>
      </c>
      <c r="D821" s="18">
        <v>0.90129999999999999</v>
      </c>
      <c r="E821" s="18">
        <v>-0.34820000000000001</v>
      </c>
      <c r="F821" s="18">
        <v>2.0059999999999998</v>
      </c>
      <c r="G821" s="18">
        <v>0.54200000000000004</v>
      </c>
      <c r="H821" s="18">
        <v>1.7849999999999999</v>
      </c>
      <c r="I821" s="18">
        <v>4.2229999999999999</v>
      </c>
      <c r="J821" s="18">
        <v>1.359</v>
      </c>
      <c r="K821" s="18">
        <v>-1.5309999999999999</v>
      </c>
      <c r="L821" s="18">
        <v>3.9369999999999998</v>
      </c>
      <c r="M821" s="18">
        <v>0.3821</v>
      </c>
      <c r="O821" s="18">
        <f>Angle!A163</f>
        <v>71264</v>
      </c>
      <c r="P821" s="18">
        <f t="shared" ca="1" si="139"/>
        <v>0.25867011789482836</v>
      </c>
      <c r="Q821" s="18">
        <f t="shared" si="140"/>
        <v>1.0585621375648042</v>
      </c>
      <c r="R821" s="18">
        <f t="shared" si="141"/>
        <v>0.61469411384992512</v>
      </c>
      <c r="S821" s="18">
        <f t="shared" si="142"/>
        <v>0.37316186834097742</v>
      </c>
      <c r="T821" s="18">
        <f t="shared" ca="1" si="143"/>
        <v>0.23283711721618847</v>
      </c>
      <c r="U821">
        <f t="shared" si="144"/>
        <v>0.81332790887835682</v>
      </c>
      <c r="V821">
        <f t="shared" si="145"/>
        <v>4.8528701953539439</v>
      </c>
      <c r="W821" s="18">
        <f t="shared" ca="1" si="146"/>
        <v>0.25867011789482836</v>
      </c>
      <c r="X821" s="18">
        <f t="shared" ca="1" si="147"/>
        <v>1.8625052532890509E-2</v>
      </c>
      <c r="AB821" s="18">
        <f t="shared" ca="1" si="148"/>
        <v>1.8625052532890509E-2</v>
      </c>
    </row>
    <row r="822" spans="2:28" x14ac:dyDescent="0.15">
      <c r="B822">
        <v>125.563</v>
      </c>
      <c r="C822">
        <v>3</v>
      </c>
      <c r="D822" s="18">
        <v>0.90129999999999999</v>
      </c>
      <c r="E822" s="18">
        <v>-0.34820000000000001</v>
      </c>
      <c r="F822" s="18">
        <v>2.0059999999999998</v>
      </c>
      <c r="G822" s="18">
        <v>0.54200000000000004</v>
      </c>
      <c r="H822" s="18">
        <v>1.7849999999999999</v>
      </c>
      <c r="I822" s="18">
        <v>4.2229999999999999</v>
      </c>
      <c r="J822" s="18">
        <v>1.359</v>
      </c>
      <c r="K822" s="18">
        <v>-1.5309999999999999</v>
      </c>
      <c r="L822" s="18">
        <v>3.9369999999999998</v>
      </c>
      <c r="M822" s="18">
        <v>0.3821</v>
      </c>
      <c r="O822" s="18">
        <f>Angle!A164</f>
        <v>89716</v>
      </c>
      <c r="P822" s="18">
        <f t="shared" ca="1" si="139"/>
        <v>0.25446327133703933</v>
      </c>
      <c r="Q822" s="18">
        <f t="shared" si="140"/>
        <v>1.0876769448431325</v>
      </c>
      <c r="R822" s="18">
        <f t="shared" si="141"/>
        <v>0.62941770842807543</v>
      </c>
      <c r="S822" s="18">
        <f t="shared" si="142"/>
        <v>0.30742113522278736</v>
      </c>
      <c r="T822" s="18">
        <f t="shared" ca="1" si="143"/>
        <v>0.24912951944081391</v>
      </c>
      <c r="U822">
        <f t="shared" si="144"/>
        <v>0.82158319621040143</v>
      </c>
      <c r="V822">
        <f t="shared" si="145"/>
        <v>4.952869902264327</v>
      </c>
      <c r="W822" s="18">
        <f t="shared" ca="1" si="146"/>
        <v>0.25446327133703933</v>
      </c>
      <c r="X822" s="18">
        <f t="shared" ca="1" si="147"/>
        <v>2.7155572705029309E-2</v>
      </c>
      <c r="AB822" s="18">
        <f t="shared" ca="1" si="148"/>
        <v>2.7155572705029309E-2</v>
      </c>
    </row>
    <row r="823" spans="2:28" x14ac:dyDescent="0.15">
      <c r="B823">
        <v>125.563</v>
      </c>
      <c r="C823">
        <v>5</v>
      </c>
      <c r="D823" s="18">
        <v>0.90129999999999999</v>
      </c>
      <c r="E823" s="18">
        <v>-0.34820000000000001</v>
      </c>
      <c r="F823" s="18">
        <v>2.0059999999999998</v>
      </c>
      <c r="G823" s="18">
        <v>0.54200000000000004</v>
      </c>
      <c r="H823" s="18">
        <v>1.7849999999999999</v>
      </c>
      <c r="I823" s="18">
        <v>4.2229999999999999</v>
      </c>
      <c r="J823" s="18">
        <v>1.359</v>
      </c>
      <c r="K823" s="18">
        <v>-1.5309999999999999</v>
      </c>
      <c r="L823" s="18">
        <v>3.9369999999999998</v>
      </c>
      <c r="M823" s="18">
        <v>0.3821</v>
      </c>
      <c r="O823" s="18">
        <f>Angle!A165</f>
        <v>112940</v>
      </c>
      <c r="P823" s="18">
        <f t="shared" ca="1" si="139"/>
        <v>0.25283816048695545</v>
      </c>
      <c r="Q823" s="18">
        <f t="shared" si="140"/>
        <v>1.1302950245584586</v>
      </c>
      <c r="R823" s="18">
        <f t="shared" si="141"/>
        <v>0.64181910965481137</v>
      </c>
      <c r="S823" s="18">
        <f t="shared" si="142"/>
        <v>0.25118325912134587</v>
      </c>
      <c r="T823" s="18">
        <f t="shared" ca="1" si="143"/>
        <v>0.26815058792195418</v>
      </c>
      <c r="U823">
        <f t="shared" si="144"/>
        <v>0.83278074568374849</v>
      </c>
      <c r="V823">
        <f t="shared" si="145"/>
        <v>5.0528477834008605</v>
      </c>
      <c r="W823" s="18">
        <f t="shared" ca="1" si="146"/>
        <v>0.25283816048695545</v>
      </c>
      <c r="X823" s="18">
        <f t="shared" ca="1" si="147"/>
        <v>3.9558496839483828E-2</v>
      </c>
      <c r="AB823" s="18">
        <f t="shared" ca="1" si="148"/>
        <v>3.9558496839483828E-2</v>
      </c>
    </row>
    <row r="824" spans="2:28" x14ac:dyDescent="0.15">
      <c r="B824">
        <v>125.563</v>
      </c>
      <c r="C824">
        <v>7</v>
      </c>
      <c r="D824" s="18">
        <v>0.88180000000000003</v>
      </c>
      <c r="E824" s="18">
        <v>-0.3599</v>
      </c>
      <c r="F824" s="18">
        <v>1.98</v>
      </c>
      <c r="G824" s="18">
        <v>0.52159999999999995</v>
      </c>
      <c r="H824" s="18">
        <v>1.89</v>
      </c>
      <c r="I824" s="18">
        <v>4.2050000000000001</v>
      </c>
      <c r="J824" s="18">
        <v>1.391</v>
      </c>
      <c r="K824" s="18">
        <v>-1.5720000000000001</v>
      </c>
      <c r="L824" s="18">
        <v>3.9340000000000002</v>
      </c>
      <c r="M824" s="18">
        <v>0.3881</v>
      </c>
      <c r="O824" s="18">
        <f>Angle!A166</f>
        <v>142190</v>
      </c>
      <c r="P824" s="18">
        <f t="shared" ca="1" si="139"/>
        <v>0.25283816048695545</v>
      </c>
      <c r="Q824" s="18">
        <f t="shared" si="140"/>
        <v>1.1919685227668857</v>
      </c>
      <c r="R824" s="18">
        <f t="shared" si="141"/>
        <v>0.65056586529945548</v>
      </c>
      <c r="S824" s="18">
        <f t="shared" si="142"/>
        <v>0.20441462628760476</v>
      </c>
      <c r="T824" s="18">
        <f t="shared" ca="1" si="143"/>
        <v>0.28970072164629856</v>
      </c>
      <c r="U824">
        <f t="shared" si="144"/>
        <v>0.84731701532338721</v>
      </c>
      <c r="V824">
        <f t="shared" si="145"/>
        <v>5.1528690542170121</v>
      </c>
      <c r="W824" s="18">
        <f t="shared" ca="1" si="146"/>
        <v>0.25283816048695545</v>
      </c>
      <c r="X824" s="18">
        <f t="shared" ca="1" si="147"/>
        <v>5.7283130406168621E-2</v>
      </c>
      <c r="AB824" s="18">
        <f t="shared" ca="1" si="148"/>
        <v>5.7283130406168621E-2</v>
      </c>
    </row>
    <row r="825" spans="2:28" x14ac:dyDescent="0.15">
      <c r="B825">
        <v>125.563</v>
      </c>
      <c r="C825">
        <v>10</v>
      </c>
      <c r="D825" s="18">
        <v>0.86119999999999997</v>
      </c>
      <c r="E825" s="18">
        <v>-0.37440000000000001</v>
      </c>
      <c r="F825" s="18">
        <v>1.96</v>
      </c>
      <c r="G825" s="18">
        <v>0.51329999999999998</v>
      </c>
      <c r="H825" s="18">
        <v>1.976</v>
      </c>
      <c r="I825" s="18">
        <v>4.194</v>
      </c>
      <c r="J825" s="18">
        <v>1.44</v>
      </c>
      <c r="K825" s="18">
        <v>-1.589</v>
      </c>
      <c r="L825" s="18">
        <v>3.9329999999999998</v>
      </c>
      <c r="M825" s="18">
        <v>0.39119999999999999</v>
      </c>
      <c r="O825" s="18">
        <f>Angle!A167</f>
        <v>179010</v>
      </c>
      <c r="P825" s="18">
        <f t="shared" ca="1" si="139"/>
        <v>0.25283816048695545</v>
      </c>
      <c r="Q825" s="18">
        <f t="shared" si="140"/>
        <v>1.2796205681105572</v>
      </c>
      <c r="R825" s="18">
        <f t="shared" si="141"/>
        <v>0.65431151681073629</v>
      </c>
      <c r="S825" s="18">
        <f t="shared" si="142"/>
        <v>0.16714594119398818</v>
      </c>
      <c r="T825" s="18">
        <f t="shared" ca="1" si="143"/>
        <v>0.31238678128203601</v>
      </c>
      <c r="U825">
        <f t="shared" si="144"/>
        <v>0.86508096750866814</v>
      </c>
      <c r="V825">
        <f t="shared" si="145"/>
        <v>5.2528772925637606</v>
      </c>
      <c r="W825" s="18">
        <f t="shared" ca="1" si="146"/>
        <v>0.25283816048695545</v>
      </c>
      <c r="X825" s="18">
        <f t="shared" ca="1" si="147"/>
        <v>8.172507306959241E-2</v>
      </c>
      <c r="AB825" s="18">
        <f t="shared" ca="1" si="148"/>
        <v>8.172507306959241E-2</v>
      </c>
    </row>
    <row r="826" spans="2:28" x14ac:dyDescent="0.15">
      <c r="B826">
        <v>125.563</v>
      </c>
      <c r="C826">
        <v>15</v>
      </c>
      <c r="D826" s="18">
        <v>0.96630000000000005</v>
      </c>
      <c r="E826" s="18">
        <v>-0.3397</v>
      </c>
      <c r="F826" s="18">
        <v>2.4900000000000002</v>
      </c>
      <c r="G826" s="18">
        <v>0.57169999999999999</v>
      </c>
      <c r="H826" s="18">
        <v>1.611</v>
      </c>
      <c r="I826" s="18">
        <v>4.4580000000000002</v>
      </c>
      <c r="J826" s="18">
        <v>1.083</v>
      </c>
      <c r="K826" s="18">
        <v>-1.4390000000000001</v>
      </c>
      <c r="L826" s="18">
        <v>4.008</v>
      </c>
      <c r="M826" s="18">
        <v>0.33529999999999999</v>
      </c>
      <c r="O826" s="18">
        <f>Angle!A168</f>
        <v>225360</v>
      </c>
      <c r="P826" s="18">
        <f t="shared" ca="1" si="139"/>
        <v>0.25283816048695545</v>
      </c>
      <c r="Q826" s="18">
        <f t="shared" si="140"/>
        <v>1.4011385508047374</v>
      </c>
      <c r="R826" s="18">
        <f t="shared" si="141"/>
        <v>0.65171816320656717</v>
      </c>
      <c r="S826" s="18">
        <f t="shared" si="142"/>
        <v>0.13937249415135256</v>
      </c>
      <c r="T826" s="18">
        <f t="shared" ca="1" si="143"/>
        <v>0.33605389861070051</v>
      </c>
      <c r="U826">
        <f t="shared" si="144"/>
        <v>0.88519265444368833</v>
      </c>
      <c r="V826">
        <f t="shared" si="145"/>
        <v>5.3528768339777173</v>
      </c>
      <c r="W826" s="18">
        <f t="shared" ca="1" si="146"/>
        <v>0.25283816048695545</v>
      </c>
      <c r="X826" s="18">
        <f t="shared" ca="1" si="147"/>
        <v>0.11457846903576242</v>
      </c>
      <c r="AB826" s="18">
        <f t="shared" ca="1" si="148"/>
        <v>0.11457846903576242</v>
      </c>
    </row>
    <row r="827" spans="2:28" x14ac:dyDescent="0.15">
      <c r="B827">
        <v>125.563</v>
      </c>
      <c r="C827">
        <v>20</v>
      </c>
      <c r="D827" s="18">
        <v>0.95909999999999995</v>
      </c>
      <c r="E827" s="18">
        <v>-0.45669999999999999</v>
      </c>
      <c r="F827" s="18">
        <v>2.516</v>
      </c>
      <c r="G827" s="18">
        <v>0.55289999999999995</v>
      </c>
      <c r="H827" s="18">
        <v>2.0169999999999999</v>
      </c>
      <c r="I827" s="18">
        <v>4.53</v>
      </c>
      <c r="J827" s="18">
        <v>1.085</v>
      </c>
      <c r="K827" s="18">
        <v>-1.5489999999999999</v>
      </c>
      <c r="L827" s="18">
        <v>4.0490000000000004</v>
      </c>
      <c r="M827" s="18">
        <v>0.34250000000000003</v>
      </c>
      <c r="O827" s="18">
        <f>Angle!A169</f>
        <v>283710</v>
      </c>
      <c r="P827" s="18">
        <f t="shared" ca="1" si="139"/>
        <v>0.25283816048695545</v>
      </c>
      <c r="Q827" s="18">
        <f t="shared" si="140"/>
        <v>1.56393990627544</v>
      </c>
      <c r="R827" s="18">
        <f t="shared" si="141"/>
        <v>0.64144712034794793</v>
      </c>
      <c r="S827" s="18">
        <f t="shared" si="142"/>
        <v>0.12109086585188855</v>
      </c>
      <c r="T827" s="18">
        <f t="shared" ca="1" si="143"/>
        <v>0.35979997298163835</v>
      </c>
      <c r="U827">
        <f t="shared" si="144"/>
        <v>0.90598369636618492</v>
      </c>
      <c r="V827">
        <f t="shared" si="145"/>
        <v>5.4528746437559494</v>
      </c>
      <c r="W827" s="18">
        <f t="shared" ca="1" si="146"/>
        <v>0.25283816048695545</v>
      </c>
      <c r="X827" s="18">
        <f t="shared" ca="1" si="147"/>
        <v>0.15739272876524821</v>
      </c>
      <c r="AB827" s="18">
        <f t="shared" ca="1" si="148"/>
        <v>0.15739272876524821</v>
      </c>
    </row>
    <row r="828" spans="2:28" x14ac:dyDescent="0.15">
      <c r="B828">
        <v>171.16300000000001</v>
      </c>
      <c r="C828">
        <v>1</v>
      </c>
      <c r="D828" s="18">
        <v>1.0449999999999999</v>
      </c>
      <c r="E828" s="18">
        <v>-0.12870000000000001</v>
      </c>
      <c r="F828" s="18">
        <v>4.4610000000000003</v>
      </c>
      <c r="G828" s="18">
        <v>0.03</v>
      </c>
      <c r="H828" s="18">
        <v>0.85660000000000003</v>
      </c>
      <c r="I828" s="18">
        <v>3.08</v>
      </c>
      <c r="J828" s="18">
        <v>0.49130000000000001</v>
      </c>
      <c r="K828" s="18">
        <v>-1.9179999999999999</v>
      </c>
      <c r="L828" s="18">
        <v>3.887</v>
      </c>
      <c r="M828" s="18">
        <v>0.71519999999999995</v>
      </c>
      <c r="O828" s="18">
        <f>Angle!A170</f>
        <v>357170</v>
      </c>
      <c r="P828" s="18">
        <f t="shared" ca="1" si="139"/>
        <v>0.25283816048695545</v>
      </c>
      <c r="Q828" s="18">
        <f t="shared" si="140"/>
        <v>1.7723254497261292</v>
      </c>
      <c r="R828" s="18">
        <f t="shared" si="141"/>
        <v>0.62215836191977303</v>
      </c>
      <c r="S828" s="18">
        <f t="shared" si="142"/>
        <v>0.11230039124276558</v>
      </c>
      <c r="T828" s="18">
        <f t="shared" ca="1" si="143"/>
        <v>0.38188234566027524</v>
      </c>
      <c r="U828">
        <f t="shared" si="144"/>
        <v>0.92544616882127395</v>
      </c>
      <c r="V828">
        <f t="shared" si="145"/>
        <v>5.5528749737842267</v>
      </c>
      <c r="W828" s="18">
        <f t="shared" ca="1" si="146"/>
        <v>0.25283816048695545</v>
      </c>
      <c r="X828" s="18">
        <f t="shared" ca="1" si="147"/>
        <v>0.21107574181663727</v>
      </c>
      <c r="AB828" s="18">
        <f t="shared" ca="1" si="148"/>
        <v>0.21107574181663727</v>
      </c>
    </row>
    <row r="829" spans="2:28" x14ac:dyDescent="0.15">
      <c r="B829">
        <v>171.16300000000001</v>
      </c>
      <c r="C829">
        <v>3</v>
      </c>
      <c r="D829" s="18">
        <v>1.0449999999999999</v>
      </c>
      <c r="E829" s="18">
        <v>-0.12870000000000001</v>
      </c>
      <c r="F829" s="18">
        <v>4.4610000000000003</v>
      </c>
      <c r="G829" s="18">
        <v>0.03</v>
      </c>
      <c r="H829" s="18">
        <v>0.85660000000000003</v>
      </c>
      <c r="I829" s="18">
        <v>3.08</v>
      </c>
      <c r="J829" s="18">
        <v>0.49130000000000001</v>
      </c>
      <c r="K829" s="18">
        <v>-1.9179999999999999</v>
      </c>
      <c r="L829" s="18">
        <v>3.887</v>
      </c>
      <c r="M829" s="18">
        <v>0.71519999999999995</v>
      </c>
      <c r="O829" s="18">
        <f>Angle!A171</f>
        <v>449650</v>
      </c>
      <c r="P829" s="18">
        <f t="shared" ca="1" si="139"/>
        <v>0.25283816048695545</v>
      </c>
      <c r="Q829" s="18">
        <f t="shared" si="140"/>
        <v>2.0240029321162836</v>
      </c>
      <c r="R829" s="18">
        <f t="shared" si="141"/>
        <v>0.59251276301579026</v>
      </c>
      <c r="S829" s="18">
        <f t="shared" si="142"/>
        <v>0.113001612224366</v>
      </c>
      <c r="T829" s="18">
        <f t="shared" ca="1" si="143"/>
        <v>0.40024538160836404</v>
      </c>
      <c r="U829">
        <f t="shared" si="144"/>
        <v>0.9419664635557089</v>
      </c>
      <c r="V829">
        <f t="shared" si="145"/>
        <v>5.6528745977494781</v>
      </c>
      <c r="W829" s="18">
        <f t="shared" ca="1" si="146"/>
        <v>0.25283816048695545</v>
      </c>
      <c r="X829" s="18">
        <f t="shared" ca="1" si="147"/>
        <v>0.27516713156354183</v>
      </c>
      <c r="AB829" s="18">
        <f t="shared" ca="1" si="148"/>
        <v>0.27516713156354183</v>
      </c>
    </row>
    <row r="830" spans="2:28" x14ac:dyDescent="0.15">
      <c r="B830">
        <v>171.16300000000001</v>
      </c>
      <c r="C830">
        <v>5</v>
      </c>
      <c r="D830" s="18">
        <v>1.0449999999999999</v>
      </c>
      <c r="E830" s="18">
        <v>-0.12870000000000001</v>
      </c>
      <c r="F830" s="18">
        <v>4.4610000000000003</v>
      </c>
      <c r="G830" s="18">
        <v>0.03</v>
      </c>
      <c r="H830" s="18">
        <v>0.85660000000000003</v>
      </c>
      <c r="I830" s="18">
        <v>3.08</v>
      </c>
      <c r="J830" s="18">
        <v>0.49130000000000001</v>
      </c>
      <c r="K830" s="18">
        <v>-1.9179999999999999</v>
      </c>
      <c r="L830" s="18">
        <v>3.887</v>
      </c>
      <c r="M830" s="18">
        <v>0.71519999999999995</v>
      </c>
      <c r="O830" s="18">
        <f>Angle!A172</f>
        <v>566080</v>
      </c>
      <c r="P830" s="18">
        <f t="shared" ca="1" si="139"/>
        <v>0.25283816048695545</v>
      </c>
      <c r="Q830" s="18">
        <f t="shared" si="140"/>
        <v>2.3075071824730173</v>
      </c>
      <c r="R830" s="18">
        <f t="shared" si="141"/>
        <v>0.55116900886385167</v>
      </c>
      <c r="S830" s="18">
        <f t="shared" si="142"/>
        <v>0.12319496945429087</v>
      </c>
      <c r="T830" s="18">
        <f t="shared" ca="1" si="143"/>
        <v>0.41338937743816856</v>
      </c>
      <c r="U830">
        <f t="shared" si="144"/>
        <v>0.95483439330957698</v>
      </c>
      <c r="V830">
        <f t="shared" si="145"/>
        <v>5.752877811229629</v>
      </c>
      <c r="W830" s="18">
        <f t="shared" ca="1" si="146"/>
        <v>0.25283816048695545</v>
      </c>
      <c r="X830" s="18">
        <f t="shared" ca="1" si="147"/>
        <v>0.34726027383186847</v>
      </c>
      <c r="AB830" s="18">
        <f t="shared" ca="1" si="148"/>
        <v>0.34726027383186847</v>
      </c>
    </row>
    <row r="831" spans="2:28" x14ac:dyDescent="0.15">
      <c r="B831">
        <v>171.16300000000001</v>
      </c>
      <c r="C831">
        <v>7</v>
      </c>
      <c r="D831" s="18">
        <v>1.0449999999999999</v>
      </c>
      <c r="E831" s="18">
        <v>-0.12870000000000001</v>
      </c>
      <c r="F831" s="18">
        <v>4.4610000000000003</v>
      </c>
      <c r="G831" s="18">
        <v>0.03</v>
      </c>
      <c r="H831" s="18">
        <v>0.85660000000000003</v>
      </c>
      <c r="I831" s="18">
        <v>3.08</v>
      </c>
      <c r="J831" s="18">
        <v>0.49130000000000001</v>
      </c>
      <c r="K831" s="18">
        <v>-1.9179999999999999</v>
      </c>
      <c r="L831" s="18">
        <v>3.887</v>
      </c>
      <c r="M831" s="18">
        <v>0.71519999999999995</v>
      </c>
      <c r="O831" s="18">
        <f>Angle!A173</f>
        <v>712640</v>
      </c>
      <c r="P831" s="18">
        <f t="shared" ca="1" si="139"/>
        <v>0.25283816048695545</v>
      </c>
      <c r="Q831" s="18">
        <f t="shared" si="140"/>
        <v>2.6027973569117826</v>
      </c>
      <c r="R831" s="18">
        <f t="shared" si="141"/>
        <v>0.49679496644503729</v>
      </c>
      <c r="S831" s="18">
        <f t="shared" si="142"/>
        <v>0.14287796245632478</v>
      </c>
      <c r="T831" s="18">
        <f t="shared" ca="1" si="143"/>
        <v>0.42085213247738479</v>
      </c>
      <c r="U831">
        <f t="shared" si="144"/>
        <v>0.96420732366969253</v>
      </c>
      <c r="V831">
        <f t="shared" si="145"/>
        <v>5.8528701953539439</v>
      </c>
      <c r="W831" s="18">
        <f t="shared" ca="1" si="146"/>
        <v>0.25283816048695545</v>
      </c>
      <c r="X831" s="18">
        <f t="shared" ca="1" si="147"/>
        <v>0.42345662248367616</v>
      </c>
      <c r="AB831" s="18">
        <f t="shared" ca="1" si="148"/>
        <v>0.42345662248367616</v>
      </c>
    </row>
    <row r="832" spans="2:28" x14ac:dyDescent="0.15">
      <c r="B832">
        <v>171.16300000000001</v>
      </c>
      <c r="C832">
        <v>10</v>
      </c>
      <c r="D832" s="18">
        <v>1.0449999999999999</v>
      </c>
      <c r="E832" s="18">
        <v>-0.12870000000000001</v>
      </c>
      <c r="F832" s="18">
        <v>4.4610000000000003</v>
      </c>
      <c r="G832" s="18">
        <v>0.03</v>
      </c>
      <c r="H832" s="18">
        <v>0.85660000000000003</v>
      </c>
      <c r="I832" s="18">
        <v>3.08</v>
      </c>
      <c r="J832" s="18">
        <v>0.49130000000000001</v>
      </c>
      <c r="K832" s="18">
        <v>-1.9179999999999999</v>
      </c>
      <c r="L832" s="18">
        <v>3.887</v>
      </c>
      <c r="M832" s="18">
        <v>0.71519999999999995</v>
      </c>
      <c r="O832" s="18">
        <f>Angle!A174</f>
        <v>897160</v>
      </c>
      <c r="P832" s="18">
        <f t="shared" ca="1" si="139"/>
        <v>0.25283816048695545</v>
      </c>
      <c r="Q832" s="18">
        <f t="shared" si="140"/>
        <v>2.8863910923103031</v>
      </c>
      <c r="R832" s="18">
        <f t="shared" si="141"/>
        <v>0.42804201132204156</v>
      </c>
      <c r="S832" s="18">
        <f t="shared" si="142"/>
        <v>0.17205366514710008</v>
      </c>
      <c r="T832" s="18">
        <f t="shared" ca="1" si="143"/>
        <v>0.42305390936128462</v>
      </c>
      <c r="U832">
        <f t="shared" si="144"/>
        <v>0.97072955137716621</v>
      </c>
      <c r="V832">
        <f t="shared" si="145"/>
        <v>5.952869902264327</v>
      </c>
      <c r="W832" s="18">
        <f t="shared" ca="1" si="146"/>
        <v>0.25283816048695545</v>
      </c>
      <c r="X832" s="18">
        <f t="shared" ca="1" si="147"/>
        <v>0.50086052123208102</v>
      </c>
      <c r="AB832" s="18">
        <f t="shared" ca="1" si="148"/>
        <v>0.50086052123208102</v>
      </c>
    </row>
    <row r="833" spans="2:15" x14ac:dyDescent="0.15">
      <c r="B833">
        <v>171.16300000000001</v>
      </c>
      <c r="C833">
        <v>15</v>
      </c>
      <c r="D833" s="18">
        <v>1.0129999999999999</v>
      </c>
      <c r="E833" s="18">
        <v>-0.14180000000000001</v>
      </c>
      <c r="F833" s="18">
        <v>4.4619999999999997</v>
      </c>
      <c r="G833" s="18">
        <v>0.03</v>
      </c>
      <c r="H833" s="18">
        <v>0.61770000000000003</v>
      </c>
      <c r="I833" s="18">
        <v>3.52</v>
      </c>
      <c r="J833" s="18">
        <v>0.4597</v>
      </c>
      <c r="K833" s="18">
        <v>-1.462</v>
      </c>
      <c r="L833" s="18">
        <v>4.0359999999999996</v>
      </c>
      <c r="M833" s="18">
        <v>0.49519999999999997</v>
      </c>
      <c r="O833" s="18"/>
    </row>
    <row r="834" spans="2:15" x14ac:dyDescent="0.15">
      <c r="B834">
        <v>171.16300000000001</v>
      </c>
      <c r="C834">
        <v>20</v>
      </c>
      <c r="D834" s="18">
        <v>1.028</v>
      </c>
      <c r="E834" s="18">
        <v>-0.1416</v>
      </c>
      <c r="F834" s="18">
        <v>4.4610000000000003</v>
      </c>
      <c r="G834" s="18">
        <v>0.03</v>
      </c>
      <c r="H834" s="18">
        <v>1.3240000000000001</v>
      </c>
      <c r="I834" s="18">
        <v>3.3959999999999999</v>
      </c>
      <c r="J834" s="18">
        <v>0.52610000000000001</v>
      </c>
      <c r="K834" s="18">
        <v>-2.2770000000000001</v>
      </c>
      <c r="L834" s="18">
        <v>3.8519999999999999</v>
      </c>
      <c r="M834" s="18">
        <v>0.61409999999999998</v>
      </c>
      <c r="O834" s="18"/>
    </row>
    <row r="835" spans="2:15" x14ac:dyDescent="0.15">
      <c r="B835">
        <v>233.56299999999999</v>
      </c>
      <c r="C835">
        <v>1</v>
      </c>
      <c r="D835" s="18">
        <v>1.6240000000000001</v>
      </c>
      <c r="E835" s="18">
        <v>-2.556</v>
      </c>
      <c r="F835" s="18">
        <v>2.4660000000000002</v>
      </c>
      <c r="G835" s="18">
        <v>1.1319999999999999</v>
      </c>
      <c r="H835" s="18">
        <v>2.6579999999999999</v>
      </c>
      <c r="I835" s="18">
        <v>2.2650000000000001</v>
      </c>
      <c r="J835" s="18">
        <v>0.71089999999999998</v>
      </c>
      <c r="K835" s="18">
        <v>-1.4810000000000001</v>
      </c>
      <c r="L835" s="18">
        <v>2.1640000000000001</v>
      </c>
      <c r="M835" s="18">
        <v>1.2190000000000001</v>
      </c>
      <c r="O835" s="18"/>
    </row>
    <row r="836" spans="2:15" x14ac:dyDescent="0.15">
      <c r="B836">
        <v>233.56299999999999</v>
      </c>
      <c r="C836">
        <v>3</v>
      </c>
      <c r="D836" s="18">
        <v>1.6240000000000001</v>
      </c>
      <c r="E836" s="18">
        <v>-2.556</v>
      </c>
      <c r="F836" s="18">
        <v>2.4660000000000002</v>
      </c>
      <c r="G836" s="18">
        <v>1.1319999999999999</v>
      </c>
      <c r="H836" s="18">
        <v>2.6579999999999999</v>
      </c>
      <c r="I836" s="18">
        <v>2.2650000000000001</v>
      </c>
      <c r="J836" s="18">
        <v>0.71089999999999998</v>
      </c>
      <c r="K836" s="18">
        <v>-1.4810000000000001</v>
      </c>
      <c r="L836" s="18">
        <v>2.1640000000000001</v>
      </c>
      <c r="M836" s="18">
        <v>1.2190000000000001</v>
      </c>
      <c r="O836" s="18"/>
    </row>
    <row r="837" spans="2:15" x14ac:dyDescent="0.15">
      <c r="B837">
        <v>233.56299999999999</v>
      </c>
      <c r="C837">
        <v>5</v>
      </c>
      <c r="D837" s="18">
        <v>1.6240000000000001</v>
      </c>
      <c r="E837" s="18">
        <v>-2.556</v>
      </c>
      <c r="F837" s="18">
        <v>2.4660000000000002</v>
      </c>
      <c r="G837" s="18">
        <v>1.1319999999999999</v>
      </c>
      <c r="H837" s="18">
        <v>2.6579999999999999</v>
      </c>
      <c r="I837" s="18">
        <v>2.2650000000000001</v>
      </c>
      <c r="J837" s="18">
        <v>0.71089999999999998</v>
      </c>
      <c r="K837" s="18">
        <v>-1.4810000000000001</v>
      </c>
      <c r="L837" s="18">
        <v>2.1640000000000001</v>
      </c>
      <c r="M837" s="18">
        <v>1.2190000000000001</v>
      </c>
    </row>
    <row r="838" spans="2:15" x14ac:dyDescent="0.15">
      <c r="B838">
        <v>233.56299999999999</v>
      </c>
      <c r="C838">
        <v>7</v>
      </c>
      <c r="D838" s="18">
        <v>1.6240000000000001</v>
      </c>
      <c r="E838" s="18">
        <v>-2.556</v>
      </c>
      <c r="F838" s="18">
        <v>2.4660000000000002</v>
      </c>
      <c r="G838" s="18">
        <v>1.1319999999999999</v>
      </c>
      <c r="H838" s="18">
        <v>2.6579999999999999</v>
      </c>
      <c r="I838" s="18">
        <v>2.2650000000000001</v>
      </c>
      <c r="J838" s="18">
        <v>0.71089999999999998</v>
      </c>
      <c r="K838" s="18">
        <v>-1.4810000000000001</v>
      </c>
      <c r="L838" s="18">
        <v>2.1640000000000001</v>
      </c>
      <c r="M838" s="18">
        <v>1.2190000000000001</v>
      </c>
    </row>
    <row r="839" spans="2:15" x14ac:dyDescent="0.15">
      <c r="B839">
        <v>233.56299999999999</v>
      </c>
      <c r="C839">
        <v>10</v>
      </c>
      <c r="D839" s="18">
        <v>1.6240000000000001</v>
      </c>
      <c r="E839" s="18">
        <v>-2.556</v>
      </c>
      <c r="F839" s="18">
        <v>2.4660000000000002</v>
      </c>
      <c r="G839" s="18">
        <v>1.1319999999999999</v>
      </c>
      <c r="H839" s="18">
        <v>2.6579999999999999</v>
      </c>
      <c r="I839" s="18">
        <v>2.2650000000000001</v>
      </c>
      <c r="J839" s="18">
        <v>0.71089999999999998</v>
      </c>
      <c r="K839" s="18">
        <v>-1.4810000000000001</v>
      </c>
      <c r="L839" s="18">
        <v>2.1640000000000001</v>
      </c>
      <c r="M839" s="18">
        <v>1.2190000000000001</v>
      </c>
    </row>
    <row r="840" spans="2:15" x14ac:dyDescent="0.15">
      <c r="B840">
        <v>233.56299999999999</v>
      </c>
      <c r="C840">
        <v>15</v>
      </c>
      <c r="D840" s="18">
        <v>1.6240000000000001</v>
      </c>
      <c r="E840" s="18">
        <v>-2.556</v>
      </c>
      <c r="F840" s="18">
        <v>2.4660000000000002</v>
      </c>
      <c r="G840" s="18">
        <v>1.1319999999999999</v>
      </c>
      <c r="H840" s="18">
        <v>2.6579999999999999</v>
      </c>
      <c r="I840" s="18">
        <v>2.2650000000000001</v>
      </c>
      <c r="J840" s="18">
        <v>0.71089999999999998</v>
      </c>
      <c r="K840" s="18">
        <v>-1.4810000000000001</v>
      </c>
      <c r="L840" s="18">
        <v>2.1640000000000001</v>
      </c>
      <c r="M840" s="18">
        <v>1.2190000000000001</v>
      </c>
    </row>
    <row r="841" spans="2:15" x14ac:dyDescent="0.15">
      <c r="B841">
        <v>233.56299999999999</v>
      </c>
      <c r="C841">
        <v>20</v>
      </c>
      <c r="D841" s="18">
        <v>1.6240000000000001</v>
      </c>
      <c r="E841" s="18">
        <v>-2.556</v>
      </c>
      <c r="F841" s="18">
        <v>2.4660000000000002</v>
      </c>
      <c r="G841" s="18">
        <v>1.1319999999999999</v>
      </c>
      <c r="H841" s="18">
        <v>2.6579999999999999</v>
      </c>
      <c r="I841" s="18">
        <v>2.2650000000000001</v>
      </c>
      <c r="J841" s="18">
        <v>0.71089999999999998</v>
      </c>
      <c r="K841" s="18">
        <v>-1.4810000000000001</v>
      </c>
      <c r="L841" s="18">
        <v>2.1640000000000001</v>
      </c>
      <c r="M841" s="18">
        <v>1.2190000000000001</v>
      </c>
    </row>
    <row r="842" spans="2:15" x14ac:dyDescent="0.15">
      <c r="B842">
        <v>364.96300000000002</v>
      </c>
      <c r="C842">
        <v>1</v>
      </c>
      <c r="D842" s="18">
        <v>1</v>
      </c>
      <c r="E842" s="18">
        <v>0</v>
      </c>
      <c r="F842" s="18">
        <v>0</v>
      </c>
      <c r="G842" s="18">
        <v>0</v>
      </c>
      <c r="H842" s="18">
        <v>0</v>
      </c>
      <c r="I842" s="18">
        <v>0</v>
      </c>
      <c r="J842" s="18">
        <v>0</v>
      </c>
      <c r="K842" s="18">
        <v>0</v>
      </c>
      <c r="L842" s="18">
        <v>0</v>
      </c>
      <c r="M842" s="18">
        <v>0</v>
      </c>
    </row>
    <row r="843" spans="2:15" x14ac:dyDescent="0.15">
      <c r="B843">
        <v>364.96300000000002</v>
      </c>
      <c r="C843">
        <v>3</v>
      </c>
      <c r="D843" s="18">
        <v>1</v>
      </c>
      <c r="E843" s="18">
        <v>0</v>
      </c>
      <c r="F843" s="18">
        <v>0</v>
      </c>
      <c r="G843" s="18">
        <v>0</v>
      </c>
      <c r="H843" s="18">
        <v>0</v>
      </c>
      <c r="I843" s="18">
        <v>0</v>
      </c>
      <c r="J843" s="18">
        <v>0</v>
      </c>
      <c r="K843" s="18">
        <v>0</v>
      </c>
      <c r="L843" s="18">
        <v>0</v>
      </c>
      <c r="M843" s="18">
        <v>0</v>
      </c>
    </row>
    <row r="844" spans="2:15" x14ac:dyDescent="0.15">
      <c r="B844">
        <v>364.96300000000002</v>
      </c>
      <c r="C844">
        <v>5</v>
      </c>
      <c r="D844" s="18">
        <v>1</v>
      </c>
      <c r="E844" s="18">
        <v>0</v>
      </c>
      <c r="F844" s="18">
        <v>0</v>
      </c>
      <c r="G844" s="18">
        <v>0</v>
      </c>
      <c r="H844" s="18">
        <v>0</v>
      </c>
      <c r="I844" s="18">
        <v>0</v>
      </c>
      <c r="J844" s="18">
        <v>0</v>
      </c>
      <c r="K844" s="18">
        <v>0</v>
      </c>
      <c r="L844" s="18">
        <v>0</v>
      </c>
      <c r="M844" s="18">
        <v>0</v>
      </c>
    </row>
    <row r="845" spans="2:15" x14ac:dyDescent="0.15">
      <c r="B845">
        <v>364.96300000000002</v>
      </c>
      <c r="C845">
        <v>7</v>
      </c>
      <c r="D845" s="18">
        <v>1</v>
      </c>
      <c r="E845" s="18">
        <v>0</v>
      </c>
      <c r="F845" s="18">
        <v>0</v>
      </c>
      <c r="G845" s="18">
        <v>0</v>
      </c>
      <c r="H845" s="18">
        <v>0</v>
      </c>
      <c r="I845" s="18">
        <v>0</v>
      </c>
      <c r="J845" s="18">
        <v>0</v>
      </c>
      <c r="K845" s="18">
        <v>0</v>
      </c>
      <c r="L845" s="18">
        <v>0</v>
      </c>
      <c r="M845" s="18">
        <v>0</v>
      </c>
    </row>
    <row r="846" spans="2:15" x14ac:dyDescent="0.15">
      <c r="B846">
        <v>364.96300000000002</v>
      </c>
      <c r="C846">
        <v>10</v>
      </c>
      <c r="D846" s="18">
        <v>1</v>
      </c>
      <c r="E846" s="18">
        <v>0</v>
      </c>
      <c r="F846" s="18">
        <v>0</v>
      </c>
      <c r="G846" s="18">
        <v>0</v>
      </c>
      <c r="H846" s="18">
        <v>0</v>
      </c>
      <c r="I846" s="18">
        <v>0</v>
      </c>
      <c r="J846" s="18">
        <v>0</v>
      </c>
      <c r="K846" s="18">
        <v>0</v>
      </c>
      <c r="L846" s="18">
        <v>0</v>
      </c>
      <c r="M846" s="18">
        <v>0</v>
      </c>
    </row>
    <row r="847" spans="2:15" x14ac:dyDescent="0.15">
      <c r="B847">
        <v>364.96300000000002</v>
      </c>
      <c r="C847">
        <v>15</v>
      </c>
      <c r="D847" s="18">
        <v>1</v>
      </c>
      <c r="E847" s="18">
        <v>0</v>
      </c>
      <c r="F847" s="18">
        <v>0</v>
      </c>
      <c r="G847" s="18">
        <v>0</v>
      </c>
      <c r="H847" s="18">
        <v>0</v>
      </c>
      <c r="I847" s="18">
        <v>0</v>
      </c>
      <c r="J847" s="18">
        <v>0</v>
      </c>
      <c r="K847" s="18">
        <v>0</v>
      </c>
      <c r="L847" s="18">
        <v>0</v>
      </c>
      <c r="M847" s="18">
        <v>0</v>
      </c>
    </row>
    <row r="848" spans="2:15" x14ac:dyDescent="0.15">
      <c r="B848">
        <v>364.96300000000002</v>
      </c>
      <c r="C848">
        <v>20</v>
      </c>
      <c r="D848" s="18">
        <v>1</v>
      </c>
      <c r="E848" s="18">
        <v>0</v>
      </c>
      <c r="F848" s="18">
        <v>0</v>
      </c>
      <c r="G848" s="18">
        <v>0</v>
      </c>
      <c r="H848" s="18">
        <v>0</v>
      </c>
      <c r="I848" s="18">
        <v>0</v>
      </c>
      <c r="J848" s="18">
        <v>0</v>
      </c>
      <c r="K848" s="18">
        <v>0</v>
      </c>
      <c r="L848" s="18">
        <v>0</v>
      </c>
      <c r="M848" s="18">
        <v>0</v>
      </c>
    </row>
    <row r="849" spans="2:13" x14ac:dyDescent="0.15">
      <c r="B849">
        <v>483.56299999999999</v>
      </c>
      <c r="C849">
        <v>1</v>
      </c>
      <c r="D849" s="18">
        <v>1</v>
      </c>
      <c r="E849" s="18">
        <v>0</v>
      </c>
      <c r="F849" s="18">
        <v>0</v>
      </c>
      <c r="G849" s="18">
        <v>0</v>
      </c>
      <c r="H849" s="18">
        <v>0</v>
      </c>
      <c r="I849" s="18">
        <v>0</v>
      </c>
      <c r="J849" s="18">
        <v>0</v>
      </c>
      <c r="K849" s="18">
        <v>0</v>
      </c>
      <c r="L849" s="18">
        <v>0</v>
      </c>
      <c r="M849" s="18">
        <v>0</v>
      </c>
    </row>
    <row r="850" spans="2:13" x14ac:dyDescent="0.15">
      <c r="B850">
        <v>483.56299999999999</v>
      </c>
      <c r="C850">
        <v>3</v>
      </c>
      <c r="D850" s="18">
        <v>1</v>
      </c>
      <c r="E850" s="18">
        <v>0</v>
      </c>
      <c r="F850" s="18">
        <v>0</v>
      </c>
      <c r="G850" s="18">
        <v>0</v>
      </c>
      <c r="H850" s="18">
        <v>0</v>
      </c>
      <c r="I850" s="18">
        <v>0</v>
      </c>
      <c r="J850" s="18">
        <v>0</v>
      </c>
      <c r="K850" s="18">
        <v>0</v>
      </c>
      <c r="L850" s="18">
        <v>0</v>
      </c>
      <c r="M850" s="18">
        <v>0</v>
      </c>
    </row>
    <row r="851" spans="2:13" x14ac:dyDescent="0.15">
      <c r="B851">
        <v>483.56299999999999</v>
      </c>
      <c r="C851">
        <v>5</v>
      </c>
      <c r="D851" s="18">
        <v>1</v>
      </c>
      <c r="E851" s="18">
        <v>0</v>
      </c>
      <c r="F851" s="18">
        <v>0</v>
      </c>
      <c r="G851" s="18">
        <v>0</v>
      </c>
      <c r="H851" s="18">
        <v>0</v>
      </c>
      <c r="I851" s="18">
        <v>0</v>
      </c>
      <c r="J851" s="18">
        <v>0</v>
      </c>
      <c r="K851" s="18">
        <v>0</v>
      </c>
      <c r="L851" s="18">
        <v>0</v>
      </c>
      <c r="M851" s="18">
        <v>0</v>
      </c>
    </row>
    <row r="852" spans="2:13" x14ac:dyDescent="0.15">
      <c r="B852">
        <v>483.56299999999999</v>
      </c>
      <c r="C852">
        <v>7</v>
      </c>
      <c r="D852" s="18">
        <v>1</v>
      </c>
      <c r="E852" s="18">
        <v>0</v>
      </c>
      <c r="F852" s="18">
        <v>0</v>
      </c>
      <c r="G852" s="18">
        <v>0</v>
      </c>
      <c r="H852" s="18">
        <v>0</v>
      </c>
      <c r="I852" s="18">
        <v>0</v>
      </c>
      <c r="J852" s="18">
        <v>0</v>
      </c>
      <c r="K852" s="18">
        <v>0</v>
      </c>
      <c r="L852" s="18">
        <v>0</v>
      </c>
      <c r="M852" s="18">
        <v>0</v>
      </c>
    </row>
    <row r="853" spans="2:13" x14ac:dyDescent="0.15">
      <c r="B853">
        <v>483.56299999999999</v>
      </c>
      <c r="C853">
        <v>10</v>
      </c>
      <c r="D853" s="18">
        <v>1</v>
      </c>
      <c r="E853" s="18">
        <v>0</v>
      </c>
      <c r="F853" s="18">
        <v>0</v>
      </c>
      <c r="G853" s="18">
        <v>0</v>
      </c>
      <c r="H853" s="18">
        <v>0</v>
      </c>
      <c r="I853" s="18">
        <v>0</v>
      </c>
      <c r="J853" s="18">
        <v>0</v>
      </c>
      <c r="K853" s="18">
        <v>0</v>
      </c>
      <c r="L853" s="18">
        <v>0</v>
      </c>
      <c r="M853" s="18">
        <v>0</v>
      </c>
    </row>
    <row r="854" spans="2:13" x14ac:dyDescent="0.15">
      <c r="B854">
        <v>483.56299999999999</v>
      </c>
      <c r="C854">
        <v>15</v>
      </c>
      <c r="D854" s="18">
        <v>1</v>
      </c>
      <c r="E854" s="18">
        <v>0</v>
      </c>
      <c r="F854" s="18">
        <v>0</v>
      </c>
      <c r="G854" s="18">
        <v>0</v>
      </c>
      <c r="H854" s="18">
        <v>0</v>
      </c>
      <c r="I854" s="18">
        <v>0</v>
      </c>
      <c r="J854" s="18">
        <v>0</v>
      </c>
      <c r="K854" s="18">
        <v>0</v>
      </c>
      <c r="L854" s="18">
        <v>0</v>
      </c>
      <c r="M854" s="18">
        <v>0</v>
      </c>
    </row>
    <row r="855" spans="2:13" x14ac:dyDescent="0.15">
      <c r="B855">
        <v>483.56299999999999</v>
      </c>
      <c r="C855">
        <v>20</v>
      </c>
      <c r="D855" s="18">
        <v>1</v>
      </c>
      <c r="E855" s="18">
        <v>0</v>
      </c>
      <c r="F855" s="18">
        <v>0</v>
      </c>
      <c r="G855" s="18">
        <v>0</v>
      </c>
      <c r="H855" s="18">
        <v>0</v>
      </c>
      <c r="I855" s="18">
        <v>0</v>
      </c>
      <c r="J855" s="18">
        <v>0</v>
      </c>
      <c r="K855" s="18">
        <v>0</v>
      </c>
      <c r="L855" s="18">
        <v>0</v>
      </c>
      <c r="M855" s="18">
        <v>0</v>
      </c>
    </row>
    <row r="856" spans="2:13" x14ac:dyDescent="0.15">
      <c r="B856">
        <v>631.56299999999999</v>
      </c>
      <c r="C856">
        <v>1</v>
      </c>
      <c r="D856" s="18">
        <v>1</v>
      </c>
      <c r="E856" s="18">
        <v>0</v>
      </c>
      <c r="F856" s="18">
        <v>0</v>
      </c>
      <c r="G856" s="18">
        <v>0</v>
      </c>
      <c r="H856" s="18">
        <v>0</v>
      </c>
      <c r="I856" s="18">
        <v>0</v>
      </c>
      <c r="J856" s="18">
        <v>0</v>
      </c>
      <c r="K856" s="18">
        <v>0</v>
      </c>
      <c r="L856" s="18">
        <v>0</v>
      </c>
      <c r="M856" s="18">
        <v>0</v>
      </c>
    </row>
    <row r="857" spans="2:13" x14ac:dyDescent="0.15">
      <c r="B857">
        <v>631.56299999999999</v>
      </c>
      <c r="C857">
        <v>3</v>
      </c>
      <c r="D857" s="18">
        <v>1</v>
      </c>
      <c r="E857" s="18">
        <v>0</v>
      </c>
      <c r="F857" s="18">
        <v>0</v>
      </c>
      <c r="G857" s="18">
        <v>0</v>
      </c>
      <c r="H857" s="18">
        <v>0</v>
      </c>
      <c r="I857" s="18">
        <v>0</v>
      </c>
      <c r="J857" s="18">
        <v>0</v>
      </c>
      <c r="K857" s="18">
        <v>0</v>
      </c>
      <c r="L857" s="18">
        <v>0</v>
      </c>
      <c r="M857" s="18">
        <v>0</v>
      </c>
    </row>
    <row r="858" spans="2:13" x14ac:dyDescent="0.15">
      <c r="B858">
        <v>631.56299999999999</v>
      </c>
      <c r="C858">
        <v>5</v>
      </c>
      <c r="D858" s="18">
        <v>1</v>
      </c>
      <c r="E858" s="18">
        <v>0</v>
      </c>
      <c r="F858" s="18">
        <v>0</v>
      </c>
      <c r="G858" s="18">
        <v>0</v>
      </c>
      <c r="H858" s="18">
        <v>0</v>
      </c>
      <c r="I858" s="18">
        <v>0</v>
      </c>
      <c r="J858" s="18">
        <v>0</v>
      </c>
      <c r="K858" s="18">
        <v>0</v>
      </c>
      <c r="L858" s="18">
        <v>0</v>
      </c>
      <c r="M858" s="18">
        <v>0</v>
      </c>
    </row>
    <row r="859" spans="2:13" x14ac:dyDescent="0.15">
      <c r="B859">
        <v>631.56299999999999</v>
      </c>
      <c r="C859">
        <v>7</v>
      </c>
      <c r="D859" s="18">
        <v>1</v>
      </c>
      <c r="E859" s="18">
        <v>0</v>
      </c>
      <c r="F859" s="18">
        <v>0</v>
      </c>
      <c r="G859" s="18">
        <v>0</v>
      </c>
      <c r="H859" s="18">
        <v>0</v>
      </c>
      <c r="I859" s="18">
        <v>0</v>
      </c>
      <c r="J859" s="18">
        <v>0</v>
      </c>
      <c r="K859" s="18">
        <v>0</v>
      </c>
      <c r="L859" s="18">
        <v>0</v>
      </c>
      <c r="M859" s="18">
        <v>0</v>
      </c>
    </row>
    <row r="860" spans="2:13" x14ac:dyDescent="0.15">
      <c r="B860">
        <v>631.56299999999999</v>
      </c>
      <c r="C860">
        <v>10</v>
      </c>
      <c r="D860" s="18">
        <v>1</v>
      </c>
      <c r="E860" s="18">
        <v>0</v>
      </c>
      <c r="F860" s="18">
        <v>0</v>
      </c>
      <c r="G860" s="18">
        <v>0</v>
      </c>
      <c r="H860" s="18">
        <v>0</v>
      </c>
      <c r="I860" s="18">
        <v>0</v>
      </c>
      <c r="J860" s="18">
        <v>0</v>
      </c>
      <c r="K860" s="18">
        <v>0</v>
      </c>
      <c r="L860" s="18">
        <v>0</v>
      </c>
      <c r="M860" s="18">
        <v>0</v>
      </c>
    </row>
    <row r="861" spans="2:13" x14ac:dyDescent="0.15">
      <c r="B861">
        <v>631.56299999999999</v>
      </c>
      <c r="C861">
        <v>15</v>
      </c>
      <c r="D861" s="18">
        <v>1</v>
      </c>
      <c r="E861" s="18">
        <v>0</v>
      </c>
      <c r="F861" s="18">
        <v>0</v>
      </c>
      <c r="G861" s="18">
        <v>0</v>
      </c>
      <c r="H861" s="18">
        <v>0</v>
      </c>
      <c r="I861" s="18">
        <v>0</v>
      </c>
      <c r="J861" s="18">
        <v>0</v>
      </c>
      <c r="K861" s="18">
        <v>0</v>
      </c>
      <c r="L861" s="18">
        <v>0</v>
      </c>
      <c r="M861" s="18">
        <v>0</v>
      </c>
    </row>
    <row r="862" spans="2:13" x14ac:dyDescent="0.15">
      <c r="B862">
        <v>631.56299999999999</v>
      </c>
      <c r="C862">
        <v>20</v>
      </c>
      <c r="D862" s="18">
        <v>1</v>
      </c>
      <c r="E862" s="18">
        <v>0</v>
      </c>
      <c r="F862" s="18">
        <v>0</v>
      </c>
      <c r="G862" s="18">
        <v>0</v>
      </c>
      <c r="H862" s="18">
        <v>0</v>
      </c>
      <c r="I862" s="18">
        <v>0</v>
      </c>
      <c r="J862" s="18">
        <v>0</v>
      </c>
      <c r="K862" s="18">
        <v>0</v>
      </c>
      <c r="L862" s="18">
        <v>0</v>
      </c>
      <c r="M862" s="18">
        <v>0</v>
      </c>
    </row>
    <row r="863" spans="2:13" x14ac:dyDescent="0.15">
      <c r="B863">
        <v>774.68299999999999</v>
      </c>
      <c r="C863">
        <v>1</v>
      </c>
      <c r="D863" s="18">
        <v>1</v>
      </c>
      <c r="E863" s="18">
        <v>0</v>
      </c>
      <c r="F863" s="18">
        <v>0</v>
      </c>
      <c r="G863" s="18">
        <v>0</v>
      </c>
      <c r="H863" s="18">
        <v>0</v>
      </c>
      <c r="I863" s="18">
        <v>0</v>
      </c>
      <c r="J863" s="18">
        <v>0</v>
      </c>
      <c r="K863" s="18">
        <v>0</v>
      </c>
      <c r="L863" s="18">
        <v>0</v>
      </c>
      <c r="M863" s="18">
        <v>0</v>
      </c>
    </row>
    <row r="864" spans="2:13" x14ac:dyDescent="0.15">
      <c r="B864">
        <v>774.68299999999999</v>
      </c>
      <c r="C864">
        <v>3</v>
      </c>
      <c r="D864" s="18">
        <v>1</v>
      </c>
      <c r="E864" s="18">
        <v>0</v>
      </c>
      <c r="F864" s="18">
        <v>0</v>
      </c>
      <c r="G864" s="18">
        <v>0</v>
      </c>
      <c r="H864" s="18">
        <v>0</v>
      </c>
      <c r="I864" s="18">
        <v>0</v>
      </c>
      <c r="J864" s="18">
        <v>0</v>
      </c>
      <c r="K864" s="18">
        <v>0</v>
      </c>
      <c r="L864" s="18">
        <v>0</v>
      </c>
      <c r="M864" s="18">
        <v>0</v>
      </c>
    </row>
    <row r="865" spans="2:13" x14ac:dyDescent="0.15">
      <c r="B865">
        <v>774.68299999999999</v>
      </c>
      <c r="C865">
        <v>5</v>
      </c>
      <c r="D865" s="18">
        <v>1</v>
      </c>
      <c r="E865" s="18">
        <v>0</v>
      </c>
      <c r="F865" s="18">
        <v>0</v>
      </c>
      <c r="G865" s="18">
        <v>0</v>
      </c>
      <c r="H865" s="18">
        <v>0</v>
      </c>
      <c r="I865" s="18">
        <v>0</v>
      </c>
      <c r="J865" s="18">
        <v>0</v>
      </c>
      <c r="K865" s="18">
        <v>0</v>
      </c>
      <c r="L865" s="18">
        <v>0</v>
      </c>
      <c r="M865" s="18">
        <v>0</v>
      </c>
    </row>
    <row r="866" spans="2:13" x14ac:dyDescent="0.15">
      <c r="B866">
        <v>774.68299999999999</v>
      </c>
      <c r="C866">
        <v>7</v>
      </c>
      <c r="D866" s="18">
        <v>1</v>
      </c>
      <c r="E866" s="18">
        <v>0</v>
      </c>
      <c r="F866" s="18">
        <v>0</v>
      </c>
      <c r="G866" s="18">
        <v>0</v>
      </c>
      <c r="H866" s="18">
        <v>0</v>
      </c>
      <c r="I866" s="18">
        <v>0</v>
      </c>
      <c r="J866" s="18">
        <v>0</v>
      </c>
      <c r="K866" s="18">
        <v>0</v>
      </c>
      <c r="L866" s="18">
        <v>0</v>
      </c>
      <c r="M866" s="18">
        <v>0</v>
      </c>
    </row>
    <row r="867" spans="2:13" x14ac:dyDescent="0.15">
      <c r="B867">
        <v>774.68299999999999</v>
      </c>
      <c r="C867">
        <v>10</v>
      </c>
      <c r="D867" s="18">
        <v>1</v>
      </c>
      <c r="E867" s="18">
        <v>0</v>
      </c>
      <c r="F867" s="18">
        <v>0</v>
      </c>
      <c r="G867" s="18">
        <v>0</v>
      </c>
      <c r="H867" s="18">
        <v>0</v>
      </c>
      <c r="I867" s="18">
        <v>0</v>
      </c>
      <c r="J867" s="18">
        <v>0</v>
      </c>
      <c r="K867" s="18">
        <v>0</v>
      </c>
      <c r="L867" s="18">
        <v>0</v>
      </c>
      <c r="M867" s="18">
        <v>0</v>
      </c>
    </row>
    <row r="868" spans="2:13" x14ac:dyDescent="0.15">
      <c r="B868">
        <v>774.68299999999999</v>
      </c>
      <c r="C868">
        <v>15</v>
      </c>
      <c r="D868" s="18">
        <v>1</v>
      </c>
      <c r="E868" s="18">
        <v>0</v>
      </c>
      <c r="F868" s="18">
        <v>0</v>
      </c>
      <c r="G868" s="18">
        <v>0</v>
      </c>
      <c r="H868" s="18">
        <v>0</v>
      </c>
      <c r="I868" s="18">
        <v>0</v>
      </c>
      <c r="J868" s="18">
        <v>0</v>
      </c>
      <c r="K868" s="18">
        <v>0</v>
      </c>
      <c r="L868" s="18">
        <v>0</v>
      </c>
      <c r="M868" s="18">
        <v>0</v>
      </c>
    </row>
    <row r="869" spans="2:13" x14ac:dyDescent="0.15">
      <c r="B869">
        <v>774.68299999999999</v>
      </c>
      <c r="C869">
        <v>20</v>
      </c>
      <c r="D869" s="18">
        <v>1</v>
      </c>
      <c r="E869" s="18">
        <v>0</v>
      </c>
      <c r="F869" s="18">
        <v>0</v>
      </c>
      <c r="G869" s="18">
        <v>0</v>
      </c>
      <c r="H869" s="18">
        <v>0</v>
      </c>
      <c r="I869" s="18">
        <v>0</v>
      </c>
      <c r="J869" s="18">
        <v>0</v>
      </c>
      <c r="K869" s="18">
        <v>0</v>
      </c>
      <c r="L869" s="18">
        <v>0</v>
      </c>
      <c r="M869" s="18">
        <v>0</v>
      </c>
    </row>
    <row r="870" spans="2:13" x14ac:dyDescent="0.15">
      <c r="B870">
        <v>897.803</v>
      </c>
      <c r="C870">
        <v>1</v>
      </c>
      <c r="D870" s="18">
        <v>1</v>
      </c>
      <c r="E870" s="18">
        <v>0</v>
      </c>
      <c r="F870" s="18">
        <v>0</v>
      </c>
      <c r="G870" s="18">
        <v>0</v>
      </c>
      <c r="H870" s="18">
        <v>0</v>
      </c>
      <c r="I870" s="18">
        <v>0</v>
      </c>
      <c r="J870" s="18">
        <v>0</v>
      </c>
      <c r="K870" s="18">
        <v>0</v>
      </c>
      <c r="L870" s="18">
        <v>0</v>
      </c>
      <c r="M870" s="18">
        <v>0</v>
      </c>
    </row>
    <row r="871" spans="2:13" x14ac:dyDescent="0.15">
      <c r="B871">
        <v>897.803</v>
      </c>
      <c r="C871">
        <v>3</v>
      </c>
      <c r="D871" s="18">
        <v>1</v>
      </c>
      <c r="E871" s="18">
        <v>0</v>
      </c>
      <c r="F871" s="18">
        <v>0</v>
      </c>
      <c r="G871" s="18">
        <v>0</v>
      </c>
      <c r="H871" s="18">
        <v>0</v>
      </c>
      <c r="I871" s="18">
        <v>0</v>
      </c>
      <c r="J871" s="18">
        <v>0</v>
      </c>
      <c r="K871" s="18">
        <v>0</v>
      </c>
      <c r="L871" s="18">
        <v>0</v>
      </c>
      <c r="M871" s="18">
        <v>0</v>
      </c>
    </row>
    <row r="872" spans="2:13" x14ac:dyDescent="0.15">
      <c r="B872">
        <v>897.803</v>
      </c>
      <c r="C872">
        <v>5</v>
      </c>
      <c r="D872" s="18">
        <v>1</v>
      </c>
      <c r="E872" s="18">
        <v>0</v>
      </c>
      <c r="F872" s="18">
        <v>0</v>
      </c>
      <c r="G872" s="18">
        <v>0</v>
      </c>
      <c r="H872" s="18">
        <v>0</v>
      </c>
      <c r="I872" s="18">
        <v>0</v>
      </c>
      <c r="J872" s="18">
        <v>0</v>
      </c>
      <c r="K872" s="18">
        <v>0</v>
      </c>
      <c r="L872" s="18">
        <v>0</v>
      </c>
      <c r="M872" s="18">
        <v>0</v>
      </c>
    </row>
    <row r="873" spans="2:13" x14ac:dyDescent="0.15">
      <c r="B873">
        <v>897.803</v>
      </c>
      <c r="C873">
        <v>7</v>
      </c>
      <c r="D873" s="18">
        <v>1</v>
      </c>
      <c r="E873" s="18">
        <v>0</v>
      </c>
      <c r="F873" s="18">
        <v>0</v>
      </c>
      <c r="G873" s="18">
        <v>0</v>
      </c>
      <c r="H873" s="18">
        <v>0</v>
      </c>
      <c r="I873" s="18">
        <v>0</v>
      </c>
      <c r="J873" s="18">
        <v>0</v>
      </c>
      <c r="K873" s="18">
        <v>0</v>
      </c>
      <c r="L873" s="18">
        <v>0</v>
      </c>
      <c r="M873" s="18">
        <v>0</v>
      </c>
    </row>
    <row r="874" spans="2:13" x14ac:dyDescent="0.15">
      <c r="B874">
        <v>897.803</v>
      </c>
      <c r="C874">
        <v>10</v>
      </c>
      <c r="D874" s="18">
        <v>1</v>
      </c>
      <c r="E874" s="18">
        <v>0</v>
      </c>
      <c r="F874" s="18">
        <v>0</v>
      </c>
      <c r="G874" s="18">
        <v>0</v>
      </c>
      <c r="H874" s="18">
        <v>0</v>
      </c>
      <c r="I874" s="18">
        <v>0</v>
      </c>
      <c r="J874" s="18">
        <v>0</v>
      </c>
      <c r="K874" s="18">
        <v>0</v>
      </c>
      <c r="L874" s="18">
        <v>0</v>
      </c>
      <c r="M874" s="18">
        <v>0</v>
      </c>
    </row>
    <row r="875" spans="2:13" x14ac:dyDescent="0.15">
      <c r="B875">
        <v>897.803</v>
      </c>
      <c r="C875">
        <v>15</v>
      </c>
      <c r="D875" s="18">
        <v>1</v>
      </c>
      <c r="E875" s="18">
        <v>0</v>
      </c>
      <c r="F875" s="18">
        <v>0</v>
      </c>
      <c r="G875" s="18">
        <v>0</v>
      </c>
      <c r="H875" s="18">
        <v>0</v>
      </c>
      <c r="I875" s="18">
        <v>0</v>
      </c>
      <c r="J875" s="18">
        <v>0</v>
      </c>
      <c r="K875" s="18">
        <v>0</v>
      </c>
      <c r="L875" s="18">
        <v>0</v>
      </c>
      <c r="M875" s="18">
        <v>0</v>
      </c>
    </row>
    <row r="876" spans="2:13" x14ac:dyDescent="0.15">
      <c r="B876">
        <v>897.803</v>
      </c>
      <c r="C876">
        <v>20</v>
      </c>
      <c r="D876" s="18">
        <v>1</v>
      </c>
      <c r="E876" s="18">
        <v>0</v>
      </c>
      <c r="F876" s="18">
        <v>0</v>
      </c>
      <c r="G876" s="18">
        <v>0</v>
      </c>
      <c r="H876" s="18">
        <v>0</v>
      </c>
      <c r="I876" s="18">
        <v>0</v>
      </c>
      <c r="J876" s="18">
        <v>0</v>
      </c>
      <c r="K876" s="18">
        <v>0</v>
      </c>
      <c r="L876" s="18">
        <v>0</v>
      </c>
      <c r="M876" s="18">
        <v>0</v>
      </c>
    </row>
    <row r="877" spans="2:13" x14ac:dyDescent="0.15">
      <c r="B877">
        <v>1036.3610000000001</v>
      </c>
      <c r="C877">
        <v>1</v>
      </c>
      <c r="D877" s="18">
        <v>1</v>
      </c>
      <c r="E877" s="18">
        <v>0</v>
      </c>
      <c r="F877" s="18">
        <v>0</v>
      </c>
      <c r="G877" s="18">
        <v>0</v>
      </c>
      <c r="H877" s="18">
        <v>0</v>
      </c>
      <c r="I877" s="18">
        <v>0</v>
      </c>
      <c r="J877" s="18">
        <v>0</v>
      </c>
      <c r="K877" s="18">
        <v>0</v>
      </c>
      <c r="L877" s="18">
        <v>0</v>
      </c>
      <c r="M877" s="18">
        <v>0</v>
      </c>
    </row>
    <row r="878" spans="2:13" x14ac:dyDescent="0.15">
      <c r="B878">
        <v>1036.3610000000001</v>
      </c>
      <c r="C878">
        <v>3</v>
      </c>
      <c r="D878" s="18">
        <v>1</v>
      </c>
      <c r="E878" s="18">
        <v>0</v>
      </c>
      <c r="F878" s="18">
        <v>0</v>
      </c>
      <c r="G878" s="18">
        <v>0</v>
      </c>
      <c r="H878" s="18">
        <v>0</v>
      </c>
      <c r="I878" s="18">
        <v>0</v>
      </c>
      <c r="J878" s="18">
        <v>0</v>
      </c>
      <c r="K878" s="18">
        <v>0</v>
      </c>
      <c r="L878" s="18">
        <v>0</v>
      </c>
      <c r="M878" s="18">
        <v>0</v>
      </c>
    </row>
    <row r="879" spans="2:13" x14ac:dyDescent="0.15">
      <c r="B879">
        <v>1036.3610000000001</v>
      </c>
      <c r="C879">
        <v>5</v>
      </c>
      <c r="D879" s="18">
        <v>1</v>
      </c>
      <c r="E879" s="18">
        <v>0</v>
      </c>
      <c r="F879" s="18">
        <v>0</v>
      </c>
      <c r="G879" s="18">
        <v>0</v>
      </c>
      <c r="H879" s="18">
        <v>0</v>
      </c>
      <c r="I879" s="18">
        <v>0</v>
      </c>
      <c r="J879" s="18">
        <v>0</v>
      </c>
      <c r="K879" s="18">
        <v>0</v>
      </c>
      <c r="L879" s="18">
        <v>0</v>
      </c>
      <c r="M879" s="18">
        <v>0</v>
      </c>
    </row>
    <row r="880" spans="2:13" x14ac:dyDescent="0.15">
      <c r="B880">
        <v>1036.3610000000001</v>
      </c>
      <c r="C880">
        <v>7</v>
      </c>
      <c r="D880" s="18">
        <v>1</v>
      </c>
      <c r="E880" s="18">
        <v>0</v>
      </c>
      <c r="F880" s="18">
        <v>0</v>
      </c>
      <c r="G880" s="18">
        <v>0</v>
      </c>
      <c r="H880" s="18">
        <v>0</v>
      </c>
      <c r="I880" s="18">
        <v>0</v>
      </c>
      <c r="J880" s="18">
        <v>0</v>
      </c>
      <c r="K880" s="18">
        <v>0</v>
      </c>
      <c r="L880" s="18">
        <v>0</v>
      </c>
      <c r="M880" s="18">
        <v>0</v>
      </c>
    </row>
    <row r="881" spans="2:13" x14ac:dyDescent="0.15">
      <c r="B881">
        <v>1036.3610000000001</v>
      </c>
      <c r="C881">
        <v>10</v>
      </c>
      <c r="D881" s="18">
        <v>1</v>
      </c>
      <c r="E881" s="18">
        <v>0</v>
      </c>
      <c r="F881" s="18">
        <v>0</v>
      </c>
      <c r="G881" s="18">
        <v>0</v>
      </c>
      <c r="H881" s="18">
        <v>0</v>
      </c>
      <c r="I881" s="18">
        <v>0</v>
      </c>
      <c r="J881" s="18">
        <v>0</v>
      </c>
      <c r="K881" s="18">
        <v>0</v>
      </c>
      <c r="L881" s="18">
        <v>0</v>
      </c>
      <c r="M881" s="18">
        <v>0</v>
      </c>
    </row>
    <row r="882" spans="2:13" x14ac:dyDescent="0.15">
      <c r="B882">
        <v>1036.3610000000001</v>
      </c>
      <c r="C882">
        <v>15</v>
      </c>
      <c r="D882" s="18">
        <v>1</v>
      </c>
      <c r="E882" s="18">
        <v>0</v>
      </c>
      <c r="F882" s="18">
        <v>0</v>
      </c>
      <c r="G882" s="18">
        <v>0</v>
      </c>
      <c r="H882" s="18">
        <v>0</v>
      </c>
      <c r="I882" s="18">
        <v>0</v>
      </c>
      <c r="J882" s="18">
        <v>0</v>
      </c>
      <c r="K882" s="18">
        <v>0</v>
      </c>
      <c r="L882" s="18">
        <v>0</v>
      </c>
      <c r="M882" s="18">
        <v>0</v>
      </c>
    </row>
    <row r="883" spans="2:13" x14ac:dyDescent="0.15">
      <c r="B883">
        <v>1036.3610000000001</v>
      </c>
      <c r="C883">
        <v>20</v>
      </c>
      <c r="D883" s="18">
        <v>1</v>
      </c>
      <c r="E883" s="18">
        <v>0</v>
      </c>
      <c r="F883" s="18">
        <v>0</v>
      </c>
      <c r="G883" s="18">
        <v>0</v>
      </c>
      <c r="H883" s="18">
        <v>0</v>
      </c>
      <c r="I883" s="18">
        <v>0</v>
      </c>
      <c r="J883" s="18">
        <v>0</v>
      </c>
      <c r="K883" s="18">
        <v>0</v>
      </c>
      <c r="L883" s="18">
        <v>0</v>
      </c>
      <c r="M883" s="18">
        <v>0</v>
      </c>
    </row>
    <row r="884" spans="2:13" x14ac:dyDescent="0.15">
      <c r="B884">
        <v>0.76500000000000001</v>
      </c>
      <c r="C884">
        <v>1</v>
      </c>
      <c r="D884" s="18">
        <v>0</v>
      </c>
      <c r="E884" s="18">
        <v>0</v>
      </c>
      <c r="F884" s="18">
        <v>0</v>
      </c>
      <c r="G884" s="18">
        <v>0</v>
      </c>
      <c r="H884" s="18">
        <v>0</v>
      </c>
      <c r="I884" s="18">
        <v>0</v>
      </c>
      <c r="J884" s="18">
        <v>0</v>
      </c>
      <c r="K884" s="18">
        <v>0</v>
      </c>
      <c r="L884" s="18">
        <v>0</v>
      </c>
      <c r="M884" s="18">
        <v>0</v>
      </c>
    </row>
    <row r="885" spans="2:13" x14ac:dyDescent="0.15">
      <c r="B885">
        <v>0.76500000000000001</v>
      </c>
      <c r="C885">
        <v>3</v>
      </c>
      <c r="D885" s="18">
        <v>0</v>
      </c>
      <c r="E885" s="18">
        <v>0</v>
      </c>
      <c r="F885" s="18">
        <v>0</v>
      </c>
      <c r="G885" s="18">
        <v>0</v>
      </c>
      <c r="H885" s="18">
        <v>0</v>
      </c>
      <c r="I885" s="18">
        <v>0</v>
      </c>
      <c r="J885" s="18">
        <v>0</v>
      </c>
      <c r="K885" s="18">
        <v>0</v>
      </c>
      <c r="L885" s="18">
        <v>0</v>
      </c>
      <c r="M885" s="18">
        <v>0</v>
      </c>
    </row>
    <row r="886" spans="2:13" x14ac:dyDescent="0.15">
      <c r="B886">
        <v>0.76500000000000001</v>
      </c>
      <c r="C886">
        <v>5</v>
      </c>
      <c r="D886" s="18">
        <v>0</v>
      </c>
      <c r="E886" s="18">
        <v>0</v>
      </c>
      <c r="F886" s="18">
        <v>0</v>
      </c>
      <c r="G886" s="18">
        <v>0</v>
      </c>
      <c r="H886" s="18">
        <v>0</v>
      </c>
      <c r="I886" s="18">
        <v>0</v>
      </c>
      <c r="J886" s="18">
        <v>0</v>
      </c>
      <c r="K886" s="18">
        <v>0</v>
      </c>
      <c r="L886" s="18">
        <v>0</v>
      </c>
      <c r="M886" s="18">
        <v>0</v>
      </c>
    </row>
    <row r="887" spans="2:13" x14ac:dyDescent="0.15">
      <c r="B887">
        <v>0.76500000000000001</v>
      </c>
      <c r="C887">
        <v>7</v>
      </c>
      <c r="D887" s="18">
        <v>0</v>
      </c>
      <c r="E887" s="18">
        <v>0</v>
      </c>
      <c r="F887" s="18">
        <v>0</v>
      </c>
      <c r="G887" s="18">
        <v>0</v>
      </c>
      <c r="H887" s="18">
        <v>0</v>
      </c>
      <c r="I887" s="18">
        <v>0</v>
      </c>
      <c r="J887" s="18">
        <v>0</v>
      </c>
      <c r="K887" s="18">
        <v>0</v>
      </c>
      <c r="L887" s="18">
        <v>0</v>
      </c>
      <c r="M887" s="18">
        <v>0</v>
      </c>
    </row>
    <row r="888" spans="2:13" x14ac:dyDescent="0.15">
      <c r="B888">
        <v>0.76500000000000001</v>
      </c>
      <c r="C888">
        <v>10</v>
      </c>
      <c r="D888" s="18">
        <v>0</v>
      </c>
      <c r="E888" s="18">
        <v>0</v>
      </c>
      <c r="F888" s="18">
        <v>0</v>
      </c>
      <c r="G888" s="18">
        <v>0</v>
      </c>
      <c r="H888" s="18">
        <v>0</v>
      </c>
      <c r="I888" s="18">
        <v>0</v>
      </c>
      <c r="J888" s="18">
        <v>0</v>
      </c>
      <c r="K888" s="18">
        <v>0</v>
      </c>
      <c r="L888" s="18">
        <v>0</v>
      </c>
      <c r="M888" s="18">
        <v>0</v>
      </c>
    </row>
    <row r="889" spans="2:13" x14ac:dyDescent="0.15">
      <c r="B889">
        <v>0.76500000000000001</v>
      </c>
      <c r="C889">
        <v>15</v>
      </c>
      <c r="D889" s="18">
        <v>0</v>
      </c>
      <c r="E889" s="18">
        <v>0</v>
      </c>
      <c r="F889" s="18">
        <v>0</v>
      </c>
      <c r="G889" s="18">
        <v>0</v>
      </c>
      <c r="H889" s="18">
        <v>0</v>
      </c>
      <c r="I889" s="18">
        <v>0</v>
      </c>
      <c r="J889" s="18">
        <v>0</v>
      </c>
      <c r="K889" s="18">
        <v>0</v>
      </c>
      <c r="L889" s="18">
        <v>0</v>
      </c>
      <c r="M889" s="18">
        <v>0</v>
      </c>
    </row>
    <row r="890" spans="2:13" x14ac:dyDescent="0.15">
      <c r="B890">
        <v>0.76500000000000001</v>
      </c>
      <c r="C890">
        <v>20</v>
      </c>
      <c r="D890" s="18">
        <v>0</v>
      </c>
      <c r="E890" s="18">
        <v>0</v>
      </c>
      <c r="F890" s="18">
        <v>0</v>
      </c>
      <c r="G890" s="18">
        <v>0</v>
      </c>
      <c r="H890" s="18">
        <v>0</v>
      </c>
      <c r="I890" s="18">
        <v>0</v>
      </c>
      <c r="J890" s="18">
        <v>0</v>
      </c>
      <c r="K890" s="18">
        <v>0</v>
      </c>
      <c r="L890" s="18">
        <v>0</v>
      </c>
      <c r="M890" s="18">
        <v>0</v>
      </c>
    </row>
    <row r="891" spans="2:13" x14ac:dyDescent="0.15">
      <c r="B891">
        <v>1.901</v>
      </c>
      <c r="C891">
        <v>1</v>
      </c>
      <c r="D891" s="18">
        <v>0</v>
      </c>
      <c r="E891" s="18">
        <v>0</v>
      </c>
      <c r="F891" s="18">
        <v>0</v>
      </c>
      <c r="G891" s="18">
        <v>0</v>
      </c>
      <c r="H891" s="18">
        <v>0</v>
      </c>
      <c r="I891" s="18">
        <v>0</v>
      </c>
      <c r="J891" s="18">
        <v>0</v>
      </c>
      <c r="K891" s="18">
        <v>0</v>
      </c>
      <c r="L891" s="18">
        <v>0</v>
      </c>
      <c r="M891" s="18">
        <v>0</v>
      </c>
    </row>
    <row r="892" spans="2:13" x14ac:dyDescent="0.15">
      <c r="B892">
        <v>1.901</v>
      </c>
      <c r="C892">
        <v>3</v>
      </c>
      <c r="D892" s="18">
        <v>0</v>
      </c>
      <c r="E892" s="18">
        <v>0</v>
      </c>
      <c r="F892" s="18">
        <v>0</v>
      </c>
      <c r="G892" s="18">
        <v>0</v>
      </c>
      <c r="H892" s="18">
        <v>0</v>
      </c>
      <c r="I892" s="18">
        <v>0</v>
      </c>
      <c r="J892" s="18">
        <v>0</v>
      </c>
      <c r="K892" s="18">
        <v>0</v>
      </c>
      <c r="L892" s="18">
        <v>0</v>
      </c>
      <c r="M892" s="18">
        <v>0</v>
      </c>
    </row>
    <row r="893" spans="2:13" x14ac:dyDescent="0.15">
      <c r="B893">
        <v>1.901</v>
      </c>
      <c r="C893">
        <v>5</v>
      </c>
      <c r="D893" s="18">
        <v>0</v>
      </c>
      <c r="E893" s="18">
        <v>0</v>
      </c>
      <c r="F893" s="18">
        <v>0</v>
      </c>
      <c r="G893" s="18">
        <v>0</v>
      </c>
      <c r="H893" s="18">
        <v>0</v>
      </c>
      <c r="I893" s="18">
        <v>0</v>
      </c>
      <c r="J893" s="18">
        <v>0</v>
      </c>
      <c r="K893" s="18">
        <v>0</v>
      </c>
      <c r="L893" s="18">
        <v>0</v>
      </c>
      <c r="M893" s="18">
        <v>0</v>
      </c>
    </row>
    <row r="894" spans="2:13" x14ac:dyDescent="0.15">
      <c r="B894">
        <v>1.901</v>
      </c>
      <c r="C894">
        <v>7</v>
      </c>
      <c r="D894" s="18">
        <v>0</v>
      </c>
      <c r="E894" s="18">
        <v>0</v>
      </c>
      <c r="F894" s="18">
        <v>0</v>
      </c>
      <c r="G894" s="18">
        <v>0</v>
      </c>
      <c r="H894" s="18">
        <v>0</v>
      </c>
      <c r="I894" s="18">
        <v>0</v>
      </c>
      <c r="J894" s="18">
        <v>0</v>
      </c>
      <c r="K894" s="18">
        <v>0</v>
      </c>
      <c r="L894" s="18">
        <v>0</v>
      </c>
      <c r="M894" s="18">
        <v>0</v>
      </c>
    </row>
    <row r="895" spans="2:13" x14ac:dyDescent="0.15">
      <c r="B895">
        <v>1.901</v>
      </c>
      <c r="C895">
        <v>10</v>
      </c>
      <c r="D895" s="18">
        <v>0</v>
      </c>
      <c r="E895" s="18">
        <v>0</v>
      </c>
      <c r="F895" s="18">
        <v>0</v>
      </c>
      <c r="G895" s="18">
        <v>0</v>
      </c>
      <c r="H895" s="18">
        <v>0</v>
      </c>
      <c r="I895" s="18">
        <v>0</v>
      </c>
      <c r="J895" s="18">
        <v>0</v>
      </c>
      <c r="K895" s="18">
        <v>0</v>
      </c>
      <c r="L895" s="18">
        <v>0</v>
      </c>
      <c r="M895" s="18">
        <v>0</v>
      </c>
    </row>
    <row r="896" spans="2:13" x14ac:dyDescent="0.15">
      <c r="B896">
        <v>1.901</v>
      </c>
      <c r="C896">
        <v>15</v>
      </c>
      <c r="D896" s="18">
        <v>0</v>
      </c>
      <c r="E896" s="18">
        <v>0</v>
      </c>
      <c r="F896" s="18">
        <v>0</v>
      </c>
      <c r="G896" s="18">
        <v>0</v>
      </c>
      <c r="H896" s="18">
        <v>0</v>
      </c>
      <c r="I896" s="18">
        <v>0</v>
      </c>
      <c r="J896" s="18">
        <v>0</v>
      </c>
      <c r="K896" s="18">
        <v>0</v>
      </c>
      <c r="L896" s="18">
        <v>0</v>
      </c>
      <c r="M896" s="18">
        <v>0</v>
      </c>
    </row>
    <row r="897" spans="2:13" x14ac:dyDescent="0.15">
      <c r="B897">
        <v>1.901</v>
      </c>
      <c r="C897">
        <v>20</v>
      </c>
      <c r="D897" s="18">
        <v>0</v>
      </c>
      <c r="E897" s="18">
        <v>0</v>
      </c>
      <c r="F897" s="18">
        <v>0</v>
      </c>
      <c r="G897" s="18">
        <v>0</v>
      </c>
      <c r="H897" s="18">
        <v>0</v>
      </c>
      <c r="I897" s="18">
        <v>0</v>
      </c>
      <c r="J897" s="18">
        <v>0</v>
      </c>
      <c r="K897" s="18">
        <v>0</v>
      </c>
      <c r="L897" s="18">
        <v>0</v>
      </c>
      <c r="M897" s="18">
        <v>0</v>
      </c>
    </row>
    <row r="898" spans="2:13" x14ac:dyDescent="0.15">
      <c r="B898">
        <v>4.0910000000000002</v>
      </c>
      <c r="C898">
        <v>1</v>
      </c>
      <c r="D898" s="18">
        <v>0</v>
      </c>
      <c r="E898" s="18">
        <v>0</v>
      </c>
      <c r="F898" s="18">
        <v>0</v>
      </c>
      <c r="G898" s="18">
        <v>0</v>
      </c>
      <c r="H898" s="18">
        <v>0</v>
      </c>
      <c r="I898" s="18">
        <v>0</v>
      </c>
      <c r="J898" s="18">
        <v>0</v>
      </c>
      <c r="K898" s="18">
        <v>0</v>
      </c>
      <c r="L898" s="18">
        <v>0</v>
      </c>
      <c r="M898" s="18">
        <v>0</v>
      </c>
    </row>
    <row r="899" spans="2:13" x14ac:dyDescent="0.15">
      <c r="B899">
        <v>4.0910000000000002</v>
      </c>
      <c r="C899">
        <v>3</v>
      </c>
      <c r="D899" s="18">
        <v>0</v>
      </c>
      <c r="E899" s="18">
        <v>0</v>
      </c>
      <c r="F899" s="18">
        <v>0</v>
      </c>
      <c r="G899" s="18">
        <v>0</v>
      </c>
      <c r="H899" s="18">
        <v>0</v>
      </c>
      <c r="I899" s="18">
        <v>0</v>
      </c>
      <c r="J899" s="18">
        <v>0</v>
      </c>
      <c r="K899" s="18">
        <v>0</v>
      </c>
      <c r="L899" s="18">
        <v>0</v>
      </c>
      <c r="M899" s="18">
        <v>0</v>
      </c>
    </row>
    <row r="900" spans="2:13" x14ac:dyDescent="0.15">
      <c r="B900">
        <v>4.0910000000000002</v>
      </c>
      <c r="C900">
        <v>5</v>
      </c>
      <c r="D900" s="18">
        <v>0</v>
      </c>
      <c r="E900" s="18">
        <v>0</v>
      </c>
      <c r="F900" s="18">
        <v>0</v>
      </c>
      <c r="G900" s="18">
        <v>0</v>
      </c>
      <c r="H900" s="18">
        <v>0</v>
      </c>
      <c r="I900" s="18">
        <v>0</v>
      </c>
      <c r="J900" s="18">
        <v>0</v>
      </c>
      <c r="K900" s="18">
        <v>0</v>
      </c>
      <c r="L900" s="18">
        <v>0</v>
      </c>
      <c r="M900" s="18">
        <v>0</v>
      </c>
    </row>
    <row r="901" spans="2:13" x14ac:dyDescent="0.15">
      <c r="B901">
        <v>4.0910000000000002</v>
      </c>
      <c r="C901">
        <v>7</v>
      </c>
      <c r="D901" s="18">
        <v>0</v>
      </c>
      <c r="E901" s="18">
        <v>0</v>
      </c>
      <c r="F901" s="18">
        <v>0</v>
      </c>
      <c r="G901" s="18">
        <v>0</v>
      </c>
      <c r="H901" s="18">
        <v>0</v>
      </c>
      <c r="I901" s="18">
        <v>0</v>
      </c>
      <c r="J901" s="18">
        <v>0</v>
      </c>
      <c r="K901" s="18">
        <v>0</v>
      </c>
      <c r="L901" s="18">
        <v>0</v>
      </c>
      <c r="M901" s="18">
        <v>0</v>
      </c>
    </row>
    <row r="902" spans="2:13" x14ac:dyDescent="0.15">
      <c r="B902">
        <v>4.0910000000000002</v>
      </c>
      <c r="C902">
        <v>10</v>
      </c>
      <c r="D902" s="18">
        <v>0</v>
      </c>
      <c r="E902" s="18">
        <v>0</v>
      </c>
      <c r="F902" s="18">
        <v>0</v>
      </c>
      <c r="G902" s="18">
        <v>0</v>
      </c>
      <c r="H902" s="18">
        <v>0</v>
      </c>
      <c r="I902" s="18">
        <v>0</v>
      </c>
      <c r="J902" s="18">
        <v>0</v>
      </c>
      <c r="K902" s="18">
        <v>0</v>
      </c>
      <c r="L902" s="18">
        <v>0</v>
      </c>
      <c r="M902" s="18">
        <v>0</v>
      </c>
    </row>
    <row r="903" spans="2:13" x14ac:dyDescent="0.15">
      <c r="B903">
        <v>4.0910000000000002</v>
      </c>
      <c r="C903">
        <v>15</v>
      </c>
      <c r="D903" s="18">
        <v>0</v>
      </c>
      <c r="E903" s="18">
        <v>0</v>
      </c>
      <c r="F903" s="18">
        <v>0</v>
      </c>
      <c r="G903" s="18">
        <v>0</v>
      </c>
      <c r="H903" s="18">
        <v>0</v>
      </c>
      <c r="I903" s="18">
        <v>0</v>
      </c>
      <c r="J903" s="18">
        <v>0</v>
      </c>
      <c r="K903" s="18">
        <v>0</v>
      </c>
      <c r="L903" s="18">
        <v>0</v>
      </c>
      <c r="M903" s="18">
        <v>0</v>
      </c>
    </row>
    <row r="904" spans="2:13" x14ac:dyDescent="0.15">
      <c r="B904">
        <v>4.0910000000000002</v>
      </c>
      <c r="C904">
        <v>20</v>
      </c>
      <c r="D904" s="18">
        <v>0</v>
      </c>
      <c r="E904" s="18">
        <v>0</v>
      </c>
      <c r="F904" s="18">
        <v>0</v>
      </c>
      <c r="G904" s="18">
        <v>0</v>
      </c>
      <c r="H904" s="18">
        <v>0</v>
      </c>
      <c r="I904" s="18">
        <v>0</v>
      </c>
      <c r="J904" s="18">
        <v>0</v>
      </c>
      <c r="K904" s="18">
        <v>0</v>
      </c>
      <c r="L904" s="18">
        <v>0</v>
      </c>
      <c r="M904" s="18">
        <v>0</v>
      </c>
    </row>
    <row r="905" spans="2:13" x14ac:dyDescent="0.15">
      <c r="B905">
        <v>9.5030000000000001</v>
      </c>
      <c r="C905">
        <v>1</v>
      </c>
      <c r="D905" s="18">
        <v>0</v>
      </c>
      <c r="E905" s="18">
        <v>0</v>
      </c>
      <c r="F905" s="18">
        <v>0</v>
      </c>
      <c r="G905" s="18">
        <v>0</v>
      </c>
      <c r="H905" s="18">
        <v>0</v>
      </c>
      <c r="I905" s="18">
        <v>0</v>
      </c>
      <c r="J905" s="18">
        <v>0</v>
      </c>
      <c r="K905" s="18">
        <v>0</v>
      </c>
      <c r="L905" s="18">
        <v>0</v>
      </c>
      <c r="M905" s="18">
        <v>0</v>
      </c>
    </row>
    <row r="906" spans="2:13" x14ac:dyDescent="0.15">
      <c r="B906">
        <v>9.5030000000000001</v>
      </c>
      <c r="C906">
        <v>3</v>
      </c>
      <c r="D906" s="18">
        <v>0</v>
      </c>
      <c r="E906" s="18">
        <v>0</v>
      </c>
      <c r="F906" s="18">
        <v>0</v>
      </c>
      <c r="G906" s="18">
        <v>0</v>
      </c>
      <c r="H906" s="18">
        <v>0</v>
      </c>
      <c r="I906" s="18">
        <v>0</v>
      </c>
      <c r="J906" s="18">
        <v>0</v>
      </c>
      <c r="K906" s="18">
        <v>0</v>
      </c>
      <c r="L906" s="18">
        <v>0</v>
      </c>
      <c r="M906" s="18">
        <v>0</v>
      </c>
    </row>
    <row r="907" spans="2:13" x14ac:dyDescent="0.15">
      <c r="B907">
        <v>9.5030000000000001</v>
      </c>
      <c r="C907">
        <v>5</v>
      </c>
      <c r="D907" s="18">
        <v>0</v>
      </c>
      <c r="E907" s="18">
        <v>0</v>
      </c>
      <c r="F907" s="18">
        <v>0</v>
      </c>
      <c r="G907" s="18">
        <v>0</v>
      </c>
      <c r="H907" s="18">
        <v>0</v>
      </c>
      <c r="I907" s="18">
        <v>0</v>
      </c>
      <c r="J907" s="18">
        <v>0</v>
      </c>
      <c r="K907" s="18">
        <v>0</v>
      </c>
      <c r="L907" s="18">
        <v>0</v>
      </c>
      <c r="M907" s="18">
        <v>0</v>
      </c>
    </row>
    <row r="908" spans="2:13" x14ac:dyDescent="0.15">
      <c r="B908">
        <v>9.5030000000000001</v>
      </c>
      <c r="C908">
        <v>7</v>
      </c>
      <c r="D908" s="18">
        <v>0</v>
      </c>
      <c r="E908" s="18">
        <v>0</v>
      </c>
      <c r="F908" s="18">
        <v>0</v>
      </c>
      <c r="G908" s="18">
        <v>0</v>
      </c>
      <c r="H908" s="18">
        <v>0</v>
      </c>
      <c r="I908" s="18">
        <v>0</v>
      </c>
      <c r="J908" s="18">
        <v>0</v>
      </c>
      <c r="K908" s="18">
        <v>0</v>
      </c>
      <c r="L908" s="18">
        <v>0</v>
      </c>
      <c r="M908" s="18">
        <v>0</v>
      </c>
    </row>
    <row r="909" spans="2:13" x14ac:dyDescent="0.15">
      <c r="B909">
        <v>9.5030000000000001</v>
      </c>
      <c r="C909">
        <v>10</v>
      </c>
      <c r="D909" s="18">
        <v>0</v>
      </c>
      <c r="E909" s="18">
        <v>0</v>
      </c>
      <c r="F909" s="18">
        <v>0</v>
      </c>
      <c r="G909" s="18">
        <v>0</v>
      </c>
      <c r="H909" s="18">
        <v>0</v>
      </c>
      <c r="I909" s="18">
        <v>0</v>
      </c>
      <c r="J909" s="18">
        <v>0</v>
      </c>
      <c r="K909" s="18">
        <v>0</v>
      </c>
      <c r="L909" s="18">
        <v>0</v>
      </c>
      <c r="M909" s="18">
        <v>0</v>
      </c>
    </row>
    <row r="910" spans="2:13" x14ac:dyDescent="0.15">
      <c r="B910">
        <v>9.5030000000000001</v>
      </c>
      <c r="C910">
        <v>15</v>
      </c>
      <c r="D910" s="18">
        <v>0</v>
      </c>
      <c r="E910" s="18">
        <v>0</v>
      </c>
      <c r="F910" s="18">
        <v>0</v>
      </c>
      <c r="G910" s="18">
        <v>0</v>
      </c>
      <c r="H910" s="18">
        <v>0</v>
      </c>
      <c r="I910" s="18">
        <v>0</v>
      </c>
      <c r="J910" s="18">
        <v>0</v>
      </c>
      <c r="K910" s="18">
        <v>0</v>
      </c>
      <c r="L910" s="18">
        <v>0</v>
      </c>
      <c r="M910" s="18">
        <v>0</v>
      </c>
    </row>
    <row r="911" spans="2:13" x14ac:dyDescent="0.15">
      <c r="B911">
        <v>9.5030000000000001</v>
      </c>
      <c r="C911">
        <v>20</v>
      </c>
      <c r="D911" s="18">
        <v>0</v>
      </c>
      <c r="E911" s="18">
        <v>0</v>
      </c>
      <c r="F911" s="18">
        <v>0</v>
      </c>
      <c r="G911" s="18">
        <v>0</v>
      </c>
      <c r="H911" s="18">
        <v>0</v>
      </c>
      <c r="I911" s="18">
        <v>0</v>
      </c>
      <c r="J911" s="18">
        <v>0</v>
      </c>
      <c r="K911" s="18">
        <v>0</v>
      </c>
      <c r="L911" s="18">
        <v>0</v>
      </c>
      <c r="M911" s="18">
        <v>0</v>
      </c>
    </row>
    <row r="912" spans="2:13" x14ac:dyDescent="0.15">
      <c r="B912">
        <v>17.103000000000002</v>
      </c>
      <c r="C912">
        <v>1</v>
      </c>
      <c r="D912" s="18">
        <v>7.4060000000000001E-2</v>
      </c>
      <c r="E912" s="18">
        <v>-9.7229999999999997E-2</v>
      </c>
      <c r="F912" s="18">
        <v>2.391</v>
      </c>
      <c r="G912" s="18">
        <v>0.73699999999999999</v>
      </c>
      <c r="H912" s="18">
        <v>0.1467</v>
      </c>
      <c r="I912" s="18">
        <v>2.0529999999999999</v>
      </c>
      <c r="J912" s="18">
        <v>0.29570000000000002</v>
      </c>
      <c r="K912" s="18">
        <v>-6.5040000000000001E-2</v>
      </c>
      <c r="L912" s="18">
        <v>3.6930000000000001</v>
      </c>
      <c r="M912" s="18">
        <v>0.29249999999999998</v>
      </c>
    </row>
    <row r="913" spans="2:13" x14ac:dyDescent="0.15">
      <c r="B913">
        <v>17.103000000000002</v>
      </c>
      <c r="C913">
        <v>3</v>
      </c>
      <c r="D913" s="18">
        <v>8.1040000000000001E-2</v>
      </c>
      <c r="E913" s="18">
        <v>-9.1550000000000006E-2</v>
      </c>
      <c r="F913" s="18">
        <v>2.347</v>
      </c>
      <c r="G913" s="18">
        <v>0.77880000000000005</v>
      </c>
      <c r="H913" s="18">
        <v>0.13289999999999999</v>
      </c>
      <c r="I913" s="18">
        <v>2.0819999999999999</v>
      </c>
      <c r="J913" s="18">
        <v>0.27689999999999998</v>
      </c>
      <c r="K913" s="18">
        <v>-6.3740000000000005E-2</v>
      </c>
      <c r="L913" s="18">
        <v>3.7109999999999999</v>
      </c>
      <c r="M913" s="18">
        <v>0.27729999999999999</v>
      </c>
    </row>
    <row r="914" spans="2:13" x14ac:dyDescent="0.15">
      <c r="B914">
        <v>17.103000000000002</v>
      </c>
      <c r="C914">
        <v>5</v>
      </c>
      <c r="D914" s="18">
        <v>6.5000000000000002E-2</v>
      </c>
      <c r="E914" s="18">
        <v>-0.11609999999999999</v>
      </c>
      <c r="F914" s="18">
        <v>1.5489999999999999</v>
      </c>
      <c r="G914" s="18">
        <v>0.20169999999999999</v>
      </c>
      <c r="H914" s="18">
        <v>0.20269999999999999</v>
      </c>
      <c r="I914" s="18">
        <v>1.7549999999999999</v>
      </c>
      <c r="J914" s="18">
        <v>0.29330000000000001</v>
      </c>
      <c r="K914" s="18">
        <v>-9.0190000000000006E-2</v>
      </c>
      <c r="L914" s="18">
        <v>3.6760000000000002</v>
      </c>
      <c r="M914" s="18">
        <v>0.31309999999999999</v>
      </c>
    </row>
    <row r="915" spans="2:13" x14ac:dyDescent="0.15">
      <c r="B915">
        <v>17.103000000000002</v>
      </c>
      <c r="C915">
        <v>7</v>
      </c>
      <c r="D915" s="18">
        <v>6.5320000000000003E-2</v>
      </c>
      <c r="E915" s="18">
        <v>-9.7530000000000006E-2</v>
      </c>
      <c r="F915" s="18">
        <v>1.4970000000000001</v>
      </c>
      <c r="G915" s="18">
        <v>0.17100000000000001</v>
      </c>
      <c r="H915" s="18">
        <v>0.1807</v>
      </c>
      <c r="I915" s="18">
        <v>1.726</v>
      </c>
      <c r="J915" s="18">
        <v>0.30890000000000001</v>
      </c>
      <c r="K915" s="18">
        <v>-8.6870000000000003E-2</v>
      </c>
      <c r="L915" s="18">
        <v>3.7010000000000001</v>
      </c>
      <c r="M915" s="18">
        <v>0.30120000000000002</v>
      </c>
    </row>
    <row r="916" spans="2:13" x14ac:dyDescent="0.15">
      <c r="B916">
        <v>17.103000000000002</v>
      </c>
      <c r="C916">
        <v>10</v>
      </c>
      <c r="D916" s="18">
        <v>0.105</v>
      </c>
      <c r="E916" s="18">
        <v>-0.18779999999999999</v>
      </c>
      <c r="F916" s="18">
        <v>2.3540000000000001</v>
      </c>
      <c r="G916" s="18">
        <v>0.72950000000000004</v>
      </c>
      <c r="H916" s="18">
        <v>0.1741</v>
      </c>
      <c r="I916" s="18">
        <v>2.1739999999999999</v>
      </c>
      <c r="J916" s="18">
        <v>0.2964</v>
      </c>
      <c r="K916" s="18">
        <v>-3.354E-2</v>
      </c>
      <c r="L916" s="18">
        <v>3.8580000000000001</v>
      </c>
      <c r="M916" s="18">
        <v>0.1583</v>
      </c>
    </row>
    <row r="917" spans="2:13" x14ac:dyDescent="0.15">
      <c r="B917">
        <v>17.103000000000002</v>
      </c>
      <c r="C917">
        <v>15</v>
      </c>
      <c r="D917" s="18">
        <v>9.7000000000000003E-2</v>
      </c>
      <c r="E917" s="18">
        <v>-0.161</v>
      </c>
      <c r="F917" s="18">
        <v>1.6639999999999999</v>
      </c>
      <c r="G917" s="18">
        <v>0.27829999999999999</v>
      </c>
      <c r="H917" s="18">
        <v>0.20250000000000001</v>
      </c>
      <c r="I917" s="18">
        <v>1.903</v>
      </c>
      <c r="J917" s="18">
        <v>0.24579999999999999</v>
      </c>
      <c r="K917" s="18">
        <v>-7.6060000000000003E-2</v>
      </c>
      <c r="L917" s="18">
        <v>3.8109999999999999</v>
      </c>
      <c r="M917" s="18">
        <v>0.26</v>
      </c>
    </row>
    <row r="918" spans="2:13" x14ac:dyDescent="0.15">
      <c r="B918">
        <v>17.103000000000002</v>
      </c>
      <c r="C918">
        <v>20</v>
      </c>
      <c r="D918" s="18">
        <v>0.14080000000000001</v>
      </c>
      <c r="E918" s="18">
        <v>-0.1308</v>
      </c>
      <c r="F918" s="18">
        <v>1.2669999999999999</v>
      </c>
      <c r="G918" s="18">
        <v>0.57620000000000005</v>
      </c>
      <c r="H918" s="18">
        <v>0.16220000000000001</v>
      </c>
      <c r="I918" s="18">
        <v>2.1190000000000002</v>
      </c>
      <c r="J918" s="18">
        <v>0.28420000000000001</v>
      </c>
      <c r="K918" s="18">
        <v>-0.1439</v>
      </c>
      <c r="L918" s="18">
        <v>3.7669999999999999</v>
      </c>
      <c r="M918" s="18">
        <v>0.81210000000000004</v>
      </c>
    </row>
    <row r="919" spans="2:13" x14ac:dyDescent="0.15">
      <c r="B919">
        <v>31.263000000000002</v>
      </c>
      <c r="C919">
        <v>1</v>
      </c>
      <c r="D919" s="18">
        <v>5.8979999999999998E-2</v>
      </c>
      <c r="E919" s="18">
        <v>-6.9139999999999993E-2</v>
      </c>
      <c r="F919" s="18">
        <v>2.31</v>
      </c>
      <c r="G919" s="18">
        <v>0.70609999999999995</v>
      </c>
      <c r="H919" s="18">
        <v>0.2099</v>
      </c>
      <c r="I919" s="18">
        <v>2.0489999999999999</v>
      </c>
      <c r="J919" s="18">
        <v>0.35189999999999999</v>
      </c>
      <c r="K919" s="18">
        <v>-0.15329999999999999</v>
      </c>
      <c r="L919" s="18">
        <v>3.7189999999999999</v>
      </c>
      <c r="M919" s="18">
        <v>0.61</v>
      </c>
    </row>
    <row r="920" spans="2:13" x14ac:dyDescent="0.15">
      <c r="B920">
        <v>31.263000000000002</v>
      </c>
      <c r="C920">
        <v>3</v>
      </c>
      <c r="D920" s="18">
        <v>5.6809999999999999E-2</v>
      </c>
      <c r="E920" s="18">
        <v>-5.2269999999999997E-2</v>
      </c>
      <c r="F920" s="18">
        <v>2.387</v>
      </c>
      <c r="G920" s="18">
        <v>0.63149999999999995</v>
      </c>
      <c r="H920" s="18">
        <v>0.19989999999999999</v>
      </c>
      <c r="I920" s="18">
        <v>2.0840000000000001</v>
      </c>
      <c r="J920" s="18">
        <v>0.34970000000000001</v>
      </c>
      <c r="K920" s="18">
        <v>-0.15740000000000001</v>
      </c>
      <c r="L920" s="18">
        <v>3.72</v>
      </c>
      <c r="M920" s="18">
        <v>0.60329999999999995</v>
      </c>
    </row>
    <row r="921" spans="2:13" x14ac:dyDescent="0.15">
      <c r="B921">
        <v>31.263000000000002</v>
      </c>
      <c r="C921">
        <v>5</v>
      </c>
      <c r="D921" s="18">
        <v>5.7520000000000002E-2</v>
      </c>
      <c r="E921" s="18">
        <v>-4.8509999999999998E-2</v>
      </c>
      <c r="F921" s="18">
        <v>2.367</v>
      </c>
      <c r="G921" s="18">
        <v>0.62370000000000003</v>
      </c>
      <c r="H921" s="18">
        <v>0.19289999999999999</v>
      </c>
      <c r="I921" s="18">
        <v>2.0960000000000001</v>
      </c>
      <c r="J921" s="18">
        <v>0.35370000000000001</v>
      </c>
      <c r="K921" s="18">
        <v>-0.154</v>
      </c>
      <c r="L921" s="18">
        <v>3.746</v>
      </c>
      <c r="M921" s="18">
        <v>0.58579999999999999</v>
      </c>
    </row>
    <row r="922" spans="2:13" x14ac:dyDescent="0.15">
      <c r="B922">
        <v>31.263000000000002</v>
      </c>
      <c r="C922">
        <v>7</v>
      </c>
      <c r="D922" s="18">
        <v>5.994E-2</v>
      </c>
      <c r="E922" s="18">
        <v>-5.9089999999999997E-2</v>
      </c>
      <c r="F922" s="18">
        <v>2.258</v>
      </c>
      <c r="G922" s="18">
        <v>0.6804</v>
      </c>
      <c r="H922" s="18">
        <v>0.1923</v>
      </c>
      <c r="I922" s="18">
        <v>2.085</v>
      </c>
      <c r="J922" s="18">
        <v>0.35970000000000002</v>
      </c>
      <c r="K922" s="18">
        <v>-0.14399999999999999</v>
      </c>
      <c r="L922" s="18">
        <v>3.79</v>
      </c>
      <c r="M922" s="18">
        <v>0.55640000000000001</v>
      </c>
    </row>
    <row r="923" spans="2:13" x14ac:dyDescent="0.15">
      <c r="B923">
        <v>31.263000000000002</v>
      </c>
      <c r="C923">
        <v>10</v>
      </c>
      <c r="D923" s="18">
        <v>5.314E-2</v>
      </c>
      <c r="E923" s="18">
        <v>-8.7999999999999995E-2</v>
      </c>
      <c r="F923" s="18">
        <v>1.921</v>
      </c>
      <c r="G923" s="18">
        <v>0.20849999999999999</v>
      </c>
      <c r="H923" s="18">
        <v>0.2258</v>
      </c>
      <c r="I923" s="18">
        <v>1.982</v>
      </c>
      <c r="J923" s="18">
        <v>0.27539999999999998</v>
      </c>
      <c r="K923" s="18">
        <v>-0.1386</v>
      </c>
      <c r="L923" s="18">
        <v>3.8559999999999999</v>
      </c>
      <c r="M923" s="18">
        <v>0.50009999999999999</v>
      </c>
    </row>
    <row r="924" spans="2:13" x14ac:dyDescent="0.15">
      <c r="B924">
        <v>31.263000000000002</v>
      </c>
      <c r="C924">
        <v>15</v>
      </c>
      <c r="D924" s="18">
        <v>4.7460000000000002E-2</v>
      </c>
      <c r="E924" s="18">
        <v>-5.7320000000000003E-2</v>
      </c>
      <c r="F924" s="18">
        <v>1.83</v>
      </c>
      <c r="G924" s="18">
        <v>0.20699999999999999</v>
      </c>
      <c r="H924" s="18">
        <v>0.20349999999999999</v>
      </c>
      <c r="I924" s="18">
        <v>1.946</v>
      </c>
      <c r="J924" s="18">
        <v>0.30520000000000003</v>
      </c>
      <c r="K924" s="18">
        <v>-0.1431</v>
      </c>
      <c r="L924" s="18">
        <v>3.8769999999999998</v>
      </c>
      <c r="M924" s="18">
        <v>0.50649999999999995</v>
      </c>
    </row>
    <row r="925" spans="2:13" x14ac:dyDescent="0.15">
      <c r="B925">
        <v>31.263000000000002</v>
      </c>
      <c r="C925">
        <v>20</v>
      </c>
      <c r="D925" s="18">
        <v>4.616E-2</v>
      </c>
      <c r="E925" s="18">
        <v>-5.527E-2</v>
      </c>
      <c r="F925" s="18">
        <v>2.4590000000000001</v>
      </c>
      <c r="G925" s="18">
        <v>0.39689999999999998</v>
      </c>
      <c r="H925" s="18">
        <v>0.1981</v>
      </c>
      <c r="I925" s="18">
        <v>2.0880000000000001</v>
      </c>
      <c r="J925" s="18">
        <v>0.36840000000000001</v>
      </c>
      <c r="K925" s="18">
        <v>-0.14099999999999999</v>
      </c>
      <c r="L925" s="18">
        <v>3.927</v>
      </c>
      <c r="M925" s="18">
        <v>0.52259999999999995</v>
      </c>
    </row>
    <row r="926" spans="2:13" x14ac:dyDescent="0.15">
      <c r="B926">
        <v>49.982999999999997</v>
      </c>
      <c r="C926">
        <v>1</v>
      </c>
      <c r="D926" s="18">
        <v>2.8850000000000001E-2</v>
      </c>
      <c r="E926" s="18">
        <v>0.1008</v>
      </c>
      <c r="F926" s="18">
        <v>2.5870000000000002</v>
      </c>
      <c r="G926" s="18">
        <v>2.496</v>
      </c>
      <c r="H926" s="18">
        <v>0.13300000000000001</v>
      </c>
      <c r="I926" s="18">
        <v>2.024</v>
      </c>
      <c r="J926" s="18">
        <v>0.30859999999999999</v>
      </c>
      <c r="K926" s="18">
        <v>-0.1246</v>
      </c>
      <c r="L926" s="18">
        <v>3.5369999999999999</v>
      </c>
      <c r="M926" s="18">
        <v>0.29509999999999997</v>
      </c>
    </row>
    <row r="927" spans="2:13" x14ac:dyDescent="0.15">
      <c r="B927">
        <v>49.982999999999997</v>
      </c>
      <c r="C927">
        <v>3</v>
      </c>
      <c r="D927" s="18">
        <v>3.3640000000000003E-2</v>
      </c>
      <c r="E927" s="18">
        <v>8.8709999999999997E-2</v>
      </c>
      <c r="F927" s="18">
        <v>2.4729999999999999</v>
      </c>
      <c r="G927" s="18">
        <v>2.4990000000000001</v>
      </c>
      <c r="H927" s="18">
        <v>0.13220000000000001</v>
      </c>
      <c r="I927" s="18">
        <v>2.0590000000000002</v>
      </c>
      <c r="J927" s="18">
        <v>0.31540000000000001</v>
      </c>
      <c r="K927" s="18">
        <v>-0.1207</v>
      </c>
      <c r="L927" s="18">
        <v>3.5430000000000001</v>
      </c>
      <c r="M927" s="18">
        <v>0.28720000000000001</v>
      </c>
    </row>
    <row r="928" spans="2:13" x14ac:dyDescent="0.15">
      <c r="B928">
        <v>49.982999999999997</v>
      </c>
      <c r="C928">
        <v>5</v>
      </c>
      <c r="D928" s="18">
        <v>2.9159999999999998E-2</v>
      </c>
      <c r="E928" s="18">
        <v>9.5089999999999994E-2</v>
      </c>
      <c r="F928" s="18">
        <v>2.3490000000000002</v>
      </c>
      <c r="G928" s="18">
        <v>2.4969999999999999</v>
      </c>
      <c r="H928" s="18">
        <v>0.1293</v>
      </c>
      <c r="I928" s="18">
        <v>2.0680000000000001</v>
      </c>
      <c r="J928" s="18">
        <v>0.3256</v>
      </c>
      <c r="K928" s="18">
        <v>-0.1187</v>
      </c>
      <c r="L928" s="18">
        <v>3.5579999999999998</v>
      </c>
      <c r="M928" s="18">
        <v>0.2833</v>
      </c>
    </row>
    <row r="929" spans="2:13" x14ac:dyDescent="0.15">
      <c r="B929">
        <v>49.982999999999997</v>
      </c>
      <c r="C929">
        <v>7</v>
      </c>
      <c r="D929" s="18">
        <v>6.7140000000000005E-2</v>
      </c>
      <c r="E929" s="18">
        <v>-0.1138</v>
      </c>
      <c r="F929" s="18">
        <v>1.9750000000000001</v>
      </c>
      <c r="G929" s="18">
        <v>0.1807</v>
      </c>
      <c r="H929" s="18">
        <v>0.24329999999999999</v>
      </c>
      <c r="I929" s="18">
        <v>1.9970000000000001</v>
      </c>
      <c r="J929" s="18">
        <v>0.2392</v>
      </c>
      <c r="K929" s="18">
        <v>-8.7400000000000005E-2</v>
      </c>
      <c r="L929" s="18">
        <v>3.609</v>
      </c>
      <c r="M929" s="18">
        <v>0.2283</v>
      </c>
    </row>
    <row r="930" spans="2:13" x14ac:dyDescent="0.15">
      <c r="B930">
        <v>49.982999999999997</v>
      </c>
      <c r="C930">
        <v>10</v>
      </c>
      <c r="D930" s="18">
        <v>5.8790000000000002E-2</v>
      </c>
      <c r="E930" s="18">
        <v>-7.3590000000000003E-2</v>
      </c>
      <c r="F930" s="18">
        <v>2.0070000000000001</v>
      </c>
      <c r="G930" s="18">
        <v>0.23319999999999999</v>
      </c>
      <c r="H930" s="18">
        <v>0.2185</v>
      </c>
      <c r="I930" s="18">
        <v>2.0259999999999998</v>
      </c>
      <c r="J930" s="18">
        <v>0.3125</v>
      </c>
      <c r="K930" s="18">
        <v>-9.4869999999999996E-2</v>
      </c>
      <c r="L930" s="18">
        <v>3.5830000000000002</v>
      </c>
      <c r="M930" s="18">
        <v>0.24729999999999999</v>
      </c>
    </row>
    <row r="931" spans="2:13" x14ac:dyDescent="0.15">
      <c r="B931">
        <v>49.982999999999997</v>
      </c>
      <c r="C931">
        <v>15</v>
      </c>
      <c r="D931" s="18">
        <v>5.6469999999999999E-2</v>
      </c>
      <c r="E931" s="18">
        <v>-9.3350000000000002E-2</v>
      </c>
      <c r="F931" s="18">
        <v>1.9359999999999999</v>
      </c>
      <c r="G931" s="18">
        <v>0.20469999999999999</v>
      </c>
      <c r="H931" s="18">
        <v>0.23200000000000001</v>
      </c>
      <c r="I931" s="18">
        <v>1.9750000000000001</v>
      </c>
      <c r="J931" s="18">
        <v>0.28210000000000002</v>
      </c>
      <c r="K931" s="18">
        <v>-8.5790000000000005E-2</v>
      </c>
      <c r="L931" s="18">
        <v>3.6539999999999999</v>
      </c>
      <c r="M931" s="18">
        <v>0.22289999999999999</v>
      </c>
    </row>
    <row r="932" spans="2:13" x14ac:dyDescent="0.15">
      <c r="B932">
        <v>49.982999999999997</v>
      </c>
      <c r="C932">
        <v>20</v>
      </c>
      <c r="D932" s="18">
        <v>4.8370000000000003E-2</v>
      </c>
      <c r="E932" s="18">
        <v>-7.4649999999999994E-2</v>
      </c>
      <c r="F932" s="18">
        <v>1.899</v>
      </c>
      <c r="G932" s="18">
        <v>0.22009999999999999</v>
      </c>
      <c r="H932" s="18">
        <v>0.2215</v>
      </c>
      <c r="I932" s="18">
        <v>1.9610000000000001</v>
      </c>
      <c r="J932" s="18">
        <v>0.31519999999999998</v>
      </c>
      <c r="K932" s="18">
        <v>-8.5830000000000004E-2</v>
      </c>
      <c r="L932" s="18">
        <v>3.649</v>
      </c>
      <c r="M932" s="18">
        <v>0.23319999999999999</v>
      </c>
    </row>
    <row r="933" spans="2:13" x14ac:dyDescent="0.15">
      <c r="B933">
        <v>67.763000000000005</v>
      </c>
      <c r="C933">
        <v>1</v>
      </c>
      <c r="D933" s="18">
        <v>6.6890000000000005E-2</v>
      </c>
      <c r="E933" s="18">
        <v>-2.5049999999999999E-2</v>
      </c>
      <c r="F933" s="18">
        <v>1.86</v>
      </c>
      <c r="G933" s="18">
        <v>0.73670000000000002</v>
      </c>
      <c r="H933" s="18">
        <v>0.20319999999999999</v>
      </c>
      <c r="I933" s="18">
        <v>2.0230000000000001</v>
      </c>
      <c r="J933" s="18">
        <v>0.3674</v>
      </c>
      <c r="K933" s="18">
        <v>-0.1305</v>
      </c>
      <c r="L933" s="18">
        <v>3.5219999999999998</v>
      </c>
      <c r="M933" s="18">
        <v>0.3306</v>
      </c>
    </row>
    <row r="934" spans="2:13" x14ac:dyDescent="0.15">
      <c r="B934">
        <v>67.763000000000005</v>
      </c>
      <c r="C934">
        <v>3</v>
      </c>
      <c r="D934" s="18">
        <v>6.7379999999999995E-2</v>
      </c>
      <c r="E934" s="18">
        <v>-9.2730000000000007E-2</v>
      </c>
      <c r="F934" s="18">
        <v>2.0630000000000002</v>
      </c>
      <c r="G934" s="18">
        <v>0.221</v>
      </c>
      <c r="H934" s="18">
        <v>0.26800000000000002</v>
      </c>
      <c r="I934" s="18">
        <v>2.06</v>
      </c>
      <c r="J934" s="18">
        <v>0.29409999999999997</v>
      </c>
      <c r="K934" s="18">
        <v>-0.12759999999999999</v>
      </c>
      <c r="L934" s="18">
        <v>3.54</v>
      </c>
      <c r="M934" s="18">
        <v>0.32690000000000002</v>
      </c>
    </row>
    <row r="935" spans="2:13" x14ac:dyDescent="0.15">
      <c r="B935">
        <v>67.763000000000005</v>
      </c>
      <c r="C935">
        <v>5</v>
      </c>
      <c r="D935" s="18">
        <v>6.7210000000000006E-2</v>
      </c>
      <c r="E935" s="18">
        <v>-0.1013</v>
      </c>
      <c r="F935" s="18">
        <v>2.0870000000000002</v>
      </c>
      <c r="G935" s="18">
        <v>0.2253</v>
      </c>
      <c r="H935" s="18">
        <v>0.27410000000000001</v>
      </c>
      <c r="I935" s="18">
        <v>2.0739999999999998</v>
      </c>
      <c r="J935" s="18">
        <v>0.29930000000000001</v>
      </c>
      <c r="K935" s="18">
        <v>-0.1249</v>
      </c>
      <c r="L935" s="18">
        <v>3.5539999999999998</v>
      </c>
      <c r="M935" s="18">
        <v>0.32290000000000002</v>
      </c>
    </row>
    <row r="936" spans="2:13" x14ac:dyDescent="0.15">
      <c r="B936">
        <v>67.763000000000005</v>
      </c>
      <c r="C936">
        <v>7</v>
      </c>
      <c r="D936" s="18">
        <v>6.5949999999999995E-2</v>
      </c>
      <c r="E936" s="18">
        <v>-0.1147</v>
      </c>
      <c r="F936" s="18">
        <v>2.0979999999999999</v>
      </c>
      <c r="G936" s="18">
        <v>0.22850000000000001</v>
      </c>
      <c r="H936" s="18">
        <v>0.2858</v>
      </c>
      <c r="I936" s="18">
        <v>2.0760000000000001</v>
      </c>
      <c r="J936" s="18">
        <v>0.30420000000000003</v>
      </c>
      <c r="K936" s="18">
        <v>-0.12180000000000001</v>
      </c>
      <c r="L936" s="18">
        <v>3.57</v>
      </c>
      <c r="M936" s="18">
        <v>0.31909999999999999</v>
      </c>
    </row>
    <row r="937" spans="2:13" x14ac:dyDescent="0.15">
      <c r="B937">
        <v>67.763000000000005</v>
      </c>
      <c r="C937">
        <v>10</v>
      </c>
      <c r="D937" s="18">
        <v>6.4229999999999995E-2</v>
      </c>
      <c r="E937" s="18">
        <v>-0.1196</v>
      </c>
      <c r="F937" s="18">
        <v>2.0910000000000002</v>
      </c>
      <c r="G937" s="18">
        <v>0.22459999999999999</v>
      </c>
      <c r="H937" s="18">
        <v>0.28770000000000001</v>
      </c>
      <c r="I937" s="18">
        <v>2.06</v>
      </c>
      <c r="J937" s="18">
        <v>0.30690000000000001</v>
      </c>
      <c r="K937" s="18">
        <v>-0.11700000000000001</v>
      </c>
      <c r="L937" s="18">
        <v>3.5979999999999999</v>
      </c>
      <c r="M937" s="18">
        <v>0.31180000000000002</v>
      </c>
    </row>
    <row r="938" spans="2:13" x14ac:dyDescent="0.15">
      <c r="B938">
        <v>67.763000000000005</v>
      </c>
      <c r="C938">
        <v>15</v>
      </c>
      <c r="D938" s="18">
        <v>6.0720000000000003E-2</v>
      </c>
      <c r="E938" s="18">
        <v>-0.1386</v>
      </c>
      <c r="F938" s="18">
        <v>2.0569999999999999</v>
      </c>
      <c r="G938" s="18">
        <v>0.2147</v>
      </c>
      <c r="H938" s="18">
        <v>0.30299999999999999</v>
      </c>
      <c r="I938" s="18">
        <v>2.016</v>
      </c>
      <c r="J938" s="18">
        <v>0.29880000000000001</v>
      </c>
      <c r="K938" s="18">
        <v>-0.10970000000000001</v>
      </c>
      <c r="L938" s="18">
        <v>3.6579999999999999</v>
      </c>
      <c r="M938" s="18">
        <v>0.29759999999999998</v>
      </c>
    </row>
    <row r="939" spans="2:13" x14ac:dyDescent="0.15">
      <c r="B939">
        <v>67.763000000000005</v>
      </c>
      <c r="C939">
        <v>20</v>
      </c>
      <c r="D939" s="18">
        <v>5.391E-2</v>
      </c>
      <c r="E939" s="18">
        <v>-0.15939999999999999</v>
      </c>
      <c r="F939" s="18">
        <v>2.077</v>
      </c>
      <c r="G939" s="18">
        <v>0.222</v>
      </c>
      <c r="H939" s="18">
        <v>0.33160000000000001</v>
      </c>
      <c r="I939" s="18">
        <v>2.0099999999999998</v>
      </c>
      <c r="J939" s="18">
        <v>0.31430000000000002</v>
      </c>
      <c r="K939" s="18">
        <v>-0.1111</v>
      </c>
      <c r="L939" s="18">
        <v>3.6469999999999998</v>
      </c>
      <c r="M939" s="18">
        <v>0.31790000000000002</v>
      </c>
    </row>
    <row r="940" spans="2:13" x14ac:dyDescent="0.15">
      <c r="B940">
        <v>92.162999999999997</v>
      </c>
      <c r="C940">
        <v>1</v>
      </c>
      <c r="D940" s="18">
        <v>7.6670000000000002E-2</v>
      </c>
      <c r="E940" s="18">
        <v>-9.2490000000000003E-2</v>
      </c>
      <c r="F940" s="18">
        <v>2.0129999999999999</v>
      </c>
      <c r="G940" s="18">
        <v>0.22189999999999999</v>
      </c>
      <c r="H940" s="18">
        <v>0.29409999999999997</v>
      </c>
      <c r="I940" s="18">
        <v>2.056</v>
      </c>
      <c r="J940" s="18">
        <v>0.2908</v>
      </c>
      <c r="K940" s="18">
        <v>-0.1638</v>
      </c>
      <c r="L940" s="18">
        <v>3.5739999999999998</v>
      </c>
      <c r="M940" s="18">
        <v>0.37780000000000002</v>
      </c>
    </row>
    <row r="941" spans="2:13" x14ac:dyDescent="0.15">
      <c r="B941">
        <v>92.162999999999997</v>
      </c>
      <c r="C941">
        <v>3</v>
      </c>
      <c r="D941" s="18">
        <v>7.639E-2</v>
      </c>
      <c r="E941" s="18">
        <v>-9.1689999999999994E-2</v>
      </c>
      <c r="F941" s="18">
        <v>2.024</v>
      </c>
      <c r="G941" s="18">
        <v>0.2281</v>
      </c>
      <c r="H941" s="18">
        <v>0.29320000000000002</v>
      </c>
      <c r="I941" s="18">
        <v>2.077</v>
      </c>
      <c r="J941" s="18">
        <v>0.29770000000000002</v>
      </c>
      <c r="K941" s="18">
        <v>-0.16320000000000001</v>
      </c>
      <c r="L941" s="18">
        <v>3.5779999999999998</v>
      </c>
      <c r="M941" s="18">
        <v>0.37359999999999999</v>
      </c>
    </row>
    <row r="942" spans="2:13" x14ac:dyDescent="0.15">
      <c r="B942">
        <v>92.162999999999997</v>
      </c>
      <c r="C942">
        <v>5</v>
      </c>
      <c r="D942" s="18">
        <v>7.8479999999999994E-2</v>
      </c>
      <c r="E942" s="18">
        <v>-4.6330000000000003E-2</v>
      </c>
      <c r="F942" s="18">
        <v>2.6579999999999999</v>
      </c>
      <c r="G942" s="18">
        <v>0.84219999999999995</v>
      </c>
      <c r="H942" s="18">
        <v>0.23569999999999999</v>
      </c>
      <c r="I942" s="18">
        <v>2.1520000000000001</v>
      </c>
      <c r="J942" s="18">
        <v>0.37840000000000001</v>
      </c>
      <c r="K942" s="18">
        <v>-0.15590000000000001</v>
      </c>
      <c r="L942" s="18">
        <v>3.5579999999999998</v>
      </c>
      <c r="M942" s="18">
        <v>0.37019999999999997</v>
      </c>
    </row>
    <row r="943" spans="2:13" x14ac:dyDescent="0.15">
      <c r="B943">
        <v>92.162999999999997</v>
      </c>
      <c r="C943">
        <v>7</v>
      </c>
      <c r="D943" s="18">
        <v>8.1040000000000001E-2</v>
      </c>
      <c r="E943" s="18">
        <v>-5.4399999999999997E-2</v>
      </c>
      <c r="F943" s="18">
        <v>2.5590000000000002</v>
      </c>
      <c r="G943" s="18">
        <v>0.89639999999999997</v>
      </c>
      <c r="H943" s="18">
        <v>0.23300000000000001</v>
      </c>
      <c r="I943" s="18">
        <v>2.15</v>
      </c>
      <c r="J943" s="18">
        <v>0.38669999999999999</v>
      </c>
      <c r="K943" s="18">
        <v>-0.14799999999999999</v>
      </c>
      <c r="L943" s="18">
        <v>3.5859999999999999</v>
      </c>
      <c r="M943" s="18">
        <v>0.3594</v>
      </c>
    </row>
    <row r="944" spans="2:13" x14ac:dyDescent="0.15">
      <c r="B944">
        <v>92.162999999999997</v>
      </c>
      <c r="C944">
        <v>10</v>
      </c>
      <c r="D944" s="18">
        <v>8.0369999999999997E-2</v>
      </c>
      <c r="E944" s="18">
        <v>-7.4499999999999997E-2</v>
      </c>
      <c r="F944" s="18">
        <v>2.56</v>
      </c>
      <c r="G944" s="18">
        <v>0.84640000000000004</v>
      </c>
      <c r="H944" s="18">
        <v>0.24210000000000001</v>
      </c>
      <c r="I944" s="18">
        <v>2.145</v>
      </c>
      <c r="J944" s="18">
        <v>0.40629999999999999</v>
      </c>
      <c r="K944" s="18">
        <v>-0.13639999999999999</v>
      </c>
      <c r="L944" s="18">
        <v>3.6190000000000002</v>
      </c>
      <c r="M944" s="18">
        <v>0.34589999999999999</v>
      </c>
    </row>
    <row r="945" spans="2:13" x14ac:dyDescent="0.15">
      <c r="B945">
        <v>92.162999999999997</v>
      </c>
      <c r="C945">
        <v>15</v>
      </c>
      <c r="D945" s="18">
        <v>7.9839999999999994E-2</v>
      </c>
      <c r="E945" s="18">
        <v>-8.7660000000000002E-2</v>
      </c>
      <c r="F945" s="18">
        <v>2.4630000000000001</v>
      </c>
      <c r="G945" s="18">
        <v>0.86350000000000005</v>
      </c>
      <c r="H945" s="18">
        <v>0.25340000000000001</v>
      </c>
      <c r="I945" s="18">
        <v>2.14</v>
      </c>
      <c r="J945" s="18">
        <v>0.43859999999999999</v>
      </c>
      <c r="K945" s="18">
        <v>-0.1346</v>
      </c>
      <c r="L945" s="18">
        <v>3.6549999999999998</v>
      </c>
      <c r="M945" s="18">
        <v>0.34100000000000003</v>
      </c>
    </row>
    <row r="946" spans="2:13" x14ac:dyDescent="0.15">
      <c r="B946">
        <v>92.162999999999997</v>
      </c>
      <c r="C946">
        <v>20</v>
      </c>
      <c r="D946" s="18">
        <v>7.5980000000000006E-2</v>
      </c>
      <c r="E946" s="18">
        <v>-8.9270000000000002E-2</v>
      </c>
      <c r="F946" s="18">
        <v>2.5089999999999999</v>
      </c>
      <c r="G946" s="18">
        <v>0.93230000000000002</v>
      </c>
      <c r="H946" s="18">
        <v>0.25359999999999999</v>
      </c>
      <c r="I946" s="18">
        <v>2.1190000000000002</v>
      </c>
      <c r="J946" s="18">
        <v>0.46529999999999999</v>
      </c>
      <c r="K946" s="18">
        <v>-0.13100000000000001</v>
      </c>
      <c r="L946" s="18">
        <v>3.6619999999999999</v>
      </c>
      <c r="M946" s="18">
        <v>0.35010000000000002</v>
      </c>
    </row>
    <row r="947" spans="2:13" x14ac:dyDescent="0.15">
      <c r="B947">
        <v>125.563</v>
      </c>
      <c r="C947">
        <v>1</v>
      </c>
      <c r="D947" s="18">
        <v>9.9790000000000004E-2</v>
      </c>
      <c r="E947" s="18">
        <v>-0.13270000000000001</v>
      </c>
      <c r="F947" s="18">
        <v>2.2829999999999999</v>
      </c>
      <c r="G947" s="18">
        <v>0.57730000000000004</v>
      </c>
      <c r="H947" s="18">
        <v>0.3281</v>
      </c>
      <c r="I947" s="18">
        <v>2.13</v>
      </c>
      <c r="J947" s="18">
        <v>0.35589999999999999</v>
      </c>
      <c r="K947" s="18">
        <v>-0.17369999999999999</v>
      </c>
      <c r="L947" s="18">
        <v>3.6070000000000002</v>
      </c>
      <c r="M947" s="18">
        <v>0.38019999999999998</v>
      </c>
    </row>
    <row r="948" spans="2:13" x14ac:dyDescent="0.15">
      <c r="B948">
        <v>125.563</v>
      </c>
      <c r="C948">
        <v>3</v>
      </c>
      <c r="D948" s="18">
        <v>0.1002</v>
      </c>
      <c r="E948" s="18">
        <v>-0.1067</v>
      </c>
      <c r="F948" s="18">
        <v>2.6549999999999998</v>
      </c>
      <c r="G948" s="18">
        <v>0.747</v>
      </c>
      <c r="H948" s="18">
        <v>0.28210000000000002</v>
      </c>
      <c r="I948" s="18">
        <v>2.1549999999999998</v>
      </c>
      <c r="J948" s="18">
        <v>0.34820000000000001</v>
      </c>
      <c r="K948" s="18">
        <v>-0.15690000000000001</v>
      </c>
      <c r="L948" s="18">
        <v>3.6</v>
      </c>
      <c r="M948" s="18">
        <v>0.36609999999999998</v>
      </c>
    </row>
    <row r="949" spans="2:13" x14ac:dyDescent="0.15">
      <c r="B949">
        <v>125.563</v>
      </c>
      <c r="C949">
        <v>5</v>
      </c>
      <c r="D949" s="18">
        <v>0.1026</v>
      </c>
      <c r="E949" s="18">
        <v>-0.11</v>
      </c>
      <c r="F949" s="18">
        <v>2.6040000000000001</v>
      </c>
      <c r="G949" s="18">
        <v>0.73609999999999998</v>
      </c>
      <c r="H949" s="18">
        <v>0.27629999999999999</v>
      </c>
      <c r="I949" s="18">
        <v>2.1659999999999999</v>
      </c>
      <c r="J949" s="18">
        <v>0.34670000000000001</v>
      </c>
      <c r="K949" s="18">
        <v>-0.14940000000000001</v>
      </c>
      <c r="L949" s="18">
        <v>3.6360000000000001</v>
      </c>
      <c r="M949" s="18">
        <v>0.35420000000000001</v>
      </c>
    </row>
    <row r="950" spans="2:13" x14ac:dyDescent="0.15">
      <c r="B950">
        <v>125.563</v>
      </c>
      <c r="C950">
        <v>7</v>
      </c>
      <c r="D950" s="18">
        <v>0.10340000000000001</v>
      </c>
      <c r="E950" s="18">
        <v>-0.1231</v>
      </c>
      <c r="F950" s="18">
        <v>2.597</v>
      </c>
      <c r="G950" s="18">
        <v>0.68830000000000002</v>
      </c>
      <c r="H950" s="18">
        <v>0.27689999999999998</v>
      </c>
      <c r="I950" s="18">
        <v>2.1739999999999999</v>
      </c>
      <c r="J950" s="18">
        <v>0.3478</v>
      </c>
      <c r="K950" s="18">
        <v>-0.1366</v>
      </c>
      <c r="L950" s="18">
        <v>3.6850000000000001</v>
      </c>
      <c r="M950" s="18">
        <v>0.33739999999999998</v>
      </c>
    </row>
    <row r="951" spans="2:13" x14ac:dyDescent="0.15">
      <c r="B951">
        <v>125.563</v>
      </c>
      <c r="C951">
        <v>10</v>
      </c>
      <c r="D951" s="18">
        <v>0.1076</v>
      </c>
      <c r="E951" s="18">
        <v>-0.1376</v>
      </c>
      <c r="F951" s="18">
        <v>2.52</v>
      </c>
      <c r="G951" s="18">
        <v>0.64759999999999995</v>
      </c>
      <c r="H951" s="18">
        <v>0.2767</v>
      </c>
      <c r="I951" s="18">
        <v>2.1749999999999998</v>
      </c>
      <c r="J951" s="18">
        <v>0.34189999999999998</v>
      </c>
      <c r="K951" s="18">
        <v>-0.1244</v>
      </c>
      <c r="L951" s="18">
        <v>3.7469999999999999</v>
      </c>
      <c r="M951" s="18">
        <v>0.31530000000000002</v>
      </c>
    </row>
    <row r="952" spans="2:13" x14ac:dyDescent="0.15">
      <c r="B952">
        <v>125.563</v>
      </c>
      <c r="C952">
        <v>15</v>
      </c>
      <c r="D952" s="18">
        <v>0.1158</v>
      </c>
      <c r="E952" s="18">
        <v>-0.16500000000000001</v>
      </c>
      <c r="F952" s="18">
        <v>2.4140000000000001</v>
      </c>
      <c r="G952" s="18">
        <v>0.60499999999999998</v>
      </c>
      <c r="H952" s="18">
        <v>0.2838</v>
      </c>
      <c r="I952" s="18">
        <v>2.1760000000000002</v>
      </c>
      <c r="J952" s="18">
        <v>0.32950000000000002</v>
      </c>
      <c r="K952" s="18">
        <v>-0.1103</v>
      </c>
      <c r="L952" s="18">
        <v>3.835</v>
      </c>
      <c r="M952" s="18">
        <v>0.27939999999999998</v>
      </c>
    </row>
    <row r="953" spans="2:13" x14ac:dyDescent="0.15">
      <c r="B953">
        <v>125.563</v>
      </c>
      <c r="C953">
        <v>20</v>
      </c>
      <c r="D953" s="18">
        <v>0.11899999999999999</v>
      </c>
      <c r="E953" s="18">
        <v>-0.15409999999999999</v>
      </c>
      <c r="F953" s="18">
        <v>2.6120000000000001</v>
      </c>
      <c r="G953" s="18">
        <v>0.63859999999999995</v>
      </c>
      <c r="H953" s="18">
        <v>0.2482</v>
      </c>
      <c r="I953" s="18">
        <v>2.1960000000000002</v>
      </c>
      <c r="J953" s="18">
        <v>0.31140000000000001</v>
      </c>
      <c r="K953" s="18">
        <v>-8.9690000000000006E-2</v>
      </c>
      <c r="L953" s="18">
        <v>3.8940000000000001</v>
      </c>
      <c r="M953" s="18">
        <v>0.2581</v>
      </c>
    </row>
    <row r="954" spans="2:13" x14ac:dyDescent="0.15">
      <c r="B954">
        <v>171.16300000000001</v>
      </c>
      <c r="C954">
        <v>1</v>
      </c>
      <c r="D954" s="18">
        <v>0.10199999999999999</v>
      </c>
      <c r="E954" s="18">
        <v>-0.12670000000000001</v>
      </c>
      <c r="F954" s="18">
        <v>2.0310000000000001</v>
      </c>
      <c r="G954" s="18">
        <v>0.23089999999999999</v>
      </c>
      <c r="H954" s="18">
        <v>0.4032</v>
      </c>
      <c r="I954" s="18">
        <v>2.0819999999999999</v>
      </c>
      <c r="J954" s="18">
        <v>0.31359999999999999</v>
      </c>
      <c r="K954" s="18">
        <v>-0.2515</v>
      </c>
      <c r="L954" s="18">
        <v>3.56</v>
      </c>
      <c r="M954" s="18">
        <v>0.3931</v>
      </c>
    </row>
    <row r="955" spans="2:13" x14ac:dyDescent="0.15">
      <c r="B955">
        <v>171.16300000000001</v>
      </c>
      <c r="C955">
        <v>3</v>
      </c>
      <c r="D955" s="18">
        <v>0.1011</v>
      </c>
      <c r="E955" s="18">
        <v>-0.1275</v>
      </c>
      <c r="F955" s="18">
        <v>2.04</v>
      </c>
      <c r="G955" s="18">
        <v>0.23300000000000001</v>
      </c>
      <c r="H955" s="18">
        <v>0.40539999999999998</v>
      </c>
      <c r="I955" s="18">
        <v>2.0990000000000002</v>
      </c>
      <c r="J955" s="18">
        <v>0.3175</v>
      </c>
      <c r="K955" s="18">
        <v>-0.25190000000000001</v>
      </c>
      <c r="L955" s="18">
        <v>3.5619999999999998</v>
      </c>
      <c r="M955" s="18">
        <v>0.39090000000000003</v>
      </c>
    </row>
    <row r="956" spans="2:13" x14ac:dyDescent="0.15">
      <c r="B956">
        <v>171.16300000000001</v>
      </c>
      <c r="C956">
        <v>5</v>
      </c>
      <c r="D956" s="18">
        <v>0.1012</v>
      </c>
      <c r="E956" s="18">
        <v>-0.1071</v>
      </c>
      <c r="F956" s="18">
        <v>2.7890000000000001</v>
      </c>
      <c r="G956" s="18">
        <v>0.74350000000000005</v>
      </c>
      <c r="H956" s="18">
        <v>0.34520000000000001</v>
      </c>
      <c r="I956" s="18">
        <v>2.1779999999999999</v>
      </c>
      <c r="J956" s="18">
        <v>0.41520000000000001</v>
      </c>
      <c r="K956" s="18">
        <v>-0.2155</v>
      </c>
      <c r="L956" s="18">
        <v>3.5720000000000001</v>
      </c>
      <c r="M956" s="18">
        <v>0.36459999999999998</v>
      </c>
    </row>
    <row r="957" spans="2:13" x14ac:dyDescent="0.15">
      <c r="B957">
        <v>171.16300000000001</v>
      </c>
      <c r="C957">
        <v>7</v>
      </c>
      <c r="D957" s="18">
        <v>0.1</v>
      </c>
      <c r="E957" s="18">
        <v>-8.7849999999999998E-2</v>
      </c>
      <c r="F957" s="18">
        <v>2.7120000000000002</v>
      </c>
      <c r="G957" s="18">
        <v>0.81940000000000002</v>
      </c>
      <c r="H957" s="18">
        <v>0.33339999999999997</v>
      </c>
      <c r="I957" s="18">
        <v>2.1739999999999999</v>
      </c>
      <c r="J957" s="18">
        <v>0.43120000000000003</v>
      </c>
      <c r="K957" s="18">
        <v>-0.22159999999999999</v>
      </c>
      <c r="L957" s="18">
        <v>3.5870000000000002</v>
      </c>
      <c r="M957" s="18">
        <v>0.36270000000000002</v>
      </c>
    </row>
    <row r="958" spans="2:13" x14ac:dyDescent="0.15">
      <c r="B958">
        <v>171.16300000000001</v>
      </c>
      <c r="C958">
        <v>10</v>
      </c>
      <c r="D958" s="18">
        <v>9.7309999999999994E-2</v>
      </c>
      <c r="E958" s="18">
        <v>-6.5009999999999998E-2</v>
      </c>
      <c r="F958" s="18">
        <v>2.669</v>
      </c>
      <c r="G958" s="18">
        <v>0.95269999999999999</v>
      </c>
      <c r="H958" s="18">
        <v>0.31440000000000001</v>
      </c>
      <c r="I958" s="18">
        <v>2.1560000000000001</v>
      </c>
      <c r="J958" s="18">
        <v>0.4491</v>
      </c>
      <c r="K958" s="18">
        <v>-0.22270000000000001</v>
      </c>
      <c r="L958" s="18">
        <v>3.6120000000000001</v>
      </c>
      <c r="M958" s="18">
        <v>0.3584</v>
      </c>
    </row>
    <row r="959" spans="2:13" x14ac:dyDescent="0.15">
      <c r="B959">
        <v>171.16300000000001</v>
      </c>
      <c r="C959">
        <v>15</v>
      </c>
      <c r="D959" s="18">
        <v>8.7470000000000006E-2</v>
      </c>
      <c r="E959" s="18">
        <v>-5.3839999999999999E-2</v>
      </c>
      <c r="F959" s="18">
        <v>2.5350000000000001</v>
      </c>
      <c r="G959" s="18">
        <v>1.3320000000000001</v>
      </c>
      <c r="H959" s="18">
        <v>0.31080000000000002</v>
      </c>
      <c r="I959" s="18">
        <v>2.1030000000000002</v>
      </c>
      <c r="J959" s="18">
        <v>0.501</v>
      </c>
      <c r="K959" s="18">
        <v>-0.22209999999999999</v>
      </c>
      <c r="L959" s="18">
        <v>3.6549999999999998</v>
      </c>
      <c r="M959" s="18">
        <v>0.34989999999999999</v>
      </c>
    </row>
    <row r="960" spans="2:13" x14ac:dyDescent="0.15">
      <c r="B960">
        <v>171.16300000000001</v>
      </c>
      <c r="C960">
        <v>20</v>
      </c>
      <c r="D960" s="18">
        <v>7.4389999999999998E-2</v>
      </c>
      <c r="E960" s="18">
        <v>-5.0560000000000001E-2</v>
      </c>
      <c r="F960" s="18">
        <v>2.4279999999999999</v>
      </c>
      <c r="G960" s="18">
        <v>1.867</v>
      </c>
      <c r="H960" s="18">
        <v>0.30759999999999998</v>
      </c>
      <c r="I960" s="18">
        <v>1.9990000000000001</v>
      </c>
      <c r="J960" s="18">
        <v>0.54600000000000004</v>
      </c>
      <c r="K960" s="18">
        <v>-0.21129999999999999</v>
      </c>
      <c r="L960" s="18">
        <v>3.6909999999999998</v>
      </c>
      <c r="M960" s="18">
        <v>0.34570000000000001</v>
      </c>
    </row>
    <row r="961" spans="2:13" x14ac:dyDescent="0.15">
      <c r="B961">
        <v>233.56299999999999</v>
      </c>
      <c r="C961">
        <v>1</v>
      </c>
      <c r="D961" s="18">
        <v>0.13089999999999999</v>
      </c>
      <c r="E961" s="18">
        <v>0.27660000000000001</v>
      </c>
      <c r="F961" s="18">
        <v>2.0840000000000001</v>
      </c>
      <c r="G961" s="18">
        <v>0.34710000000000002</v>
      </c>
      <c r="H961" s="18">
        <v>-7.843E-2</v>
      </c>
      <c r="I961" s="18">
        <v>3.1949999999999998</v>
      </c>
      <c r="J961" s="18">
        <v>0.155</v>
      </c>
      <c r="K961" s="18">
        <v>-0.1862</v>
      </c>
      <c r="L961" s="18">
        <v>3.8370000000000002</v>
      </c>
      <c r="M961" s="18">
        <v>0.27060000000000001</v>
      </c>
    </row>
    <row r="962" spans="2:13" x14ac:dyDescent="0.15">
      <c r="B962">
        <v>233.56299999999999</v>
      </c>
      <c r="C962">
        <v>3</v>
      </c>
      <c r="D962" s="18">
        <v>0.13009999999999999</v>
      </c>
      <c r="E962" s="18">
        <v>0.2757</v>
      </c>
      <c r="F962" s="18">
        <v>2.0979999999999999</v>
      </c>
      <c r="G962" s="18">
        <v>0.34710000000000002</v>
      </c>
      <c r="H962" s="18">
        <v>-7.8119999999999995E-2</v>
      </c>
      <c r="I962" s="18">
        <v>3.2050000000000001</v>
      </c>
      <c r="J962" s="18">
        <v>0.15110000000000001</v>
      </c>
      <c r="K962" s="18">
        <v>-0.1847</v>
      </c>
      <c r="L962" s="18">
        <v>3.8420000000000001</v>
      </c>
      <c r="M962" s="18">
        <v>0.26779999999999998</v>
      </c>
    </row>
    <row r="963" spans="2:13" x14ac:dyDescent="0.15">
      <c r="B963">
        <v>233.56299999999999</v>
      </c>
      <c r="C963">
        <v>5</v>
      </c>
      <c r="D963" s="18">
        <v>0.12870000000000001</v>
      </c>
      <c r="E963" s="18">
        <v>0.27139999999999997</v>
      </c>
      <c r="F963" s="18">
        <v>2.1080000000000001</v>
      </c>
      <c r="G963" s="18">
        <v>0.3518</v>
      </c>
      <c r="H963" s="18">
        <v>-7.4010000000000006E-2</v>
      </c>
      <c r="I963" s="18">
        <v>3.2170000000000001</v>
      </c>
      <c r="J963" s="18">
        <v>0.14749999999999999</v>
      </c>
      <c r="K963" s="18">
        <v>-0.18279999999999999</v>
      </c>
      <c r="L963" s="18">
        <v>3.8479999999999999</v>
      </c>
      <c r="M963" s="18">
        <v>0.26419999999999999</v>
      </c>
    </row>
    <row r="964" spans="2:13" x14ac:dyDescent="0.15">
      <c r="B964">
        <v>233.56299999999999</v>
      </c>
      <c r="C964">
        <v>7</v>
      </c>
      <c r="D964" s="18">
        <v>0.12709999999999999</v>
      </c>
      <c r="E964" s="18">
        <v>0.2661</v>
      </c>
      <c r="F964" s="18">
        <v>2.11</v>
      </c>
      <c r="G964" s="18">
        <v>0.35780000000000001</v>
      </c>
      <c r="H964" s="18">
        <v>-7.1580000000000005E-2</v>
      </c>
      <c r="I964" s="18">
        <v>3.234</v>
      </c>
      <c r="J964" s="18">
        <v>0.14499999999999999</v>
      </c>
      <c r="K964" s="18">
        <v>-0.17799999999999999</v>
      </c>
      <c r="L964" s="18">
        <v>3.8620000000000001</v>
      </c>
      <c r="M964" s="18">
        <v>0.25819999999999999</v>
      </c>
    </row>
    <row r="965" spans="2:13" x14ac:dyDescent="0.15">
      <c r="B965">
        <v>233.56299999999999</v>
      </c>
      <c r="C965">
        <v>10</v>
      </c>
      <c r="D965" s="18">
        <v>0.12609999999999999</v>
      </c>
      <c r="E965" s="18">
        <v>0.26079999999999998</v>
      </c>
      <c r="F965" s="18">
        <v>2.1139999999999999</v>
      </c>
      <c r="G965" s="18">
        <v>0.36420000000000002</v>
      </c>
      <c r="H965" s="18">
        <v>-6.4380000000000007E-2</v>
      </c>
      <c r="I965" s="18">
        <v>3.2349999999999999</v>
      </c>
      <c r="J965" s="18">
        <v>0.1391</v>
      </c>
      <c r="K965" s="18">
        <v>-0.1789</v>
      </c>
      <c r="L965" s="18">
        <v>3.8620000000000001</v>
      </c>
      <c r="M965" s="18">
        <v>0.25800000000000001</v>
      </c>
    </row>
    <row r="966" spans="2:13" x14ac:dyDescent="0.15">
      <c r="B966">
        <v>233.56299999999999</v>
      </c>
      <c r="C966">
        <v>15</v>
      </c>
      <c r="D966" s="18">
        <v>0.12130000000000001</v>
      </c>
      <c r="E966" s="18">
        <v>0.26119999999999999</v>
      </c>
      <c r="F966" s="18">
        <v>2.1139999999999999</v>
      </c>
      <c r="G966" s="18">
        <v>0.3851</v>
      </c>
      <c r="H966" s="18">
        <v>-8.0140000000000003E-2</v>
      </c>
      <c r="I966" s="18">
        <v>3.278</v>
      </c>
      <c r="J966" s="18">
        <v>0.15890000000000001</v>
      </c>
      <c r="K966" s="18">
        <v>-0.15790000000000001</v>
      </c>
      <c r="L966" s="18">
        <v>3.9260000000000002</v>
      </c>
      <c r="M966" s="18">
        <v>0.23760000000000001</v>
      </c>
    </row>
    <row r="967" spans="2:13" x14ac:dyDescent="0.15">
      <c r="B967">
        <v>233.56299999999999</v>
      </c>
      <c r="C967">
        <v>20</v>
      </c>
      <c r="D967" s="18">
        <v>0.1111</v>
      </c>
      <c r="E967" s="18">
        <v>0.26750000000000002</v>
      </c>
      <c r="F967" s="18">
        <v>2.09</v>
      </c>
      <c r="G967" s="18">
        <v>0.42320000000000002</v>
      </c>
      <c r="H967" s="18">
        <v>-6.4000000000000001E-2</v>
      </c>
      <c r="I967" s="18">
        <v>3.246</v>
      </c>
      <c r="J967" s="18">
        <v>0.1371</v>
      </c>
      <c r="K967" s="18">
        <v>-0.1706</v>
      </c>
      <c r="L967" s="18">
        <v>3.9</v>
      </c>
      <c r="M967" s="18">
        <v>0.2515</v>
      </c>
    </row>
    <row r="968" spans="2:13" x14ac:dyDescent="0.15">
      <c r="B968">
        <v>364.96300000000002</v>
      </c>
      <c r="C968">
        <v>1</v>
      </c>
      <c r="D968" s="18">
        <v>0</v>
      </c>
      <c r="E968" s="18">
        <v>0</v>
      </c>
      <c r="F968" s="18">
        <v>0</v>
      </c>
      <c r="G968" s="18">
        <v>0</v>
      </c>
      <c r="H968" s="18">
        <v>0</v>
      </c>
      <c r="I968" s="18">
        <v>0</v>
      </c>
      <c r="J968" s="18">
        <v>0</v>
      </c>
      <c r="K968" s="18">
        <v>0</v>
      </c>
      <c r="L968" s="18">
        <v>0</v>
      </c>
      <c r="M968" s="18">
        <v>0</v>
      </c>
    </row>
    <row r="969" spans="2:13" x14ac:dyDescent="0.15">
      <c r="B969">
        <v>364.96300000000002</v>
      </c>
      <c r="C969">
        <v>3</v>
      </c>
      <c r="D969" s="18">
        <v>0</v>
      </c>
      <c r="E969" s="18">
        <v>0</v>
      </c>
      <c r="F969" s="18">
        <v>0</v>
      </c>
      <c r="G969" s="18">
        <v>0</v>
      </c>
      <c r="H969" s="18">
        <v>0</v>
      </c>
      <c r="I969" s="18">
        <v>0</v>
      </c>
      <c r="J969" s="18">
        <v>0</v>
      </c>
      <c r="K969" s="18">
        <v>0</v>
      </c>
      <c r="L969" s="18">
        <v>0</v>
      </c>
      <c r="M969" s="18">
        <v>0</v>
      </c>
    </row>
    <row r="970" spans="2:13" x14ac:dyDescent="0.15">
      <c r="B970">
        <v>364.96300000000002</v>
      </c>
      <c r="C970">
        <v>5</v>
      </c>
      <c r="D970" s="18">
        <v>0</v>
      </c>
      <c r="E970" s="18">
        <v>0</v>
      </c>
      <c r="F970" s="18">
        <v>0</v>
      </c>
      <c r="G970" s="18">
        <v>0</v>
      </c>
      <c r="H970" s="18">
        <v>0</v>
      </c>
      <c r="I970" s="18">
        <v>0</v>
      </c>
      <c r="J970" s="18">
        <v>0</v>
      </c>
      <c r="K970" s="18">
        <v>0</v>
      </c>
      <c r="L970" s="18">
        <v>0</v>
      </c>
      <c r="M970" s="18">
        <v>0</v>
      </c>
    </row>
    <row r="971" spans="2:13" x14ac:dyDescent="0.15">
      <c r="B971">
        <v>364.96300000000002</v>
      </c>
      <c r="C971">
        <v>7</v>
      </c>
      <c r="D971" s="18">
        <v>0</v>
      </c>
      <c r="E971" s="18">
        <v>0</v>
      </c>
      <c r="F971" s="18">
        <v>0</v>
      </c>
      <c r="G971" s="18">
        <v>0</v>
      </c>
      <c r="H971" s="18">
        <v>0</v>
      </c>
      <c r="I971" s="18">
        <v>0</v>
      </c>
      <c r="J971" s="18">
        <v>0</v>
      </c>
      <c r="K971" s="18">
        <v>0</v>
      </c>
      <c r="L971" s="18">
        <v>0</v>
      </c>
      <c r="M971" s="18">
        <v>0</v>
      </c>
    </row>
    <row r="972" spans="2:13" x14ac:dyDescent="0.15">
      <c r="B972">
        <v>364.96300000000002</v>
      </c>
      <c r="C972">
        <v>10</v>
      </c>
      <c r="D972" s="18">
        <v>0</v>
      </c>
      <c r="E972" s="18">
        <v>0</v>
      </c>
      <c r="F972" s="18">
        <v>0</v>
      </c>
      <c r="G972" s="18">
        <v>0</v>
      </c>
      <c r="H972" s="18">
        <v>0</v>
      </c>
      <c r="I972" s="18">
        <v>0</v>
      </c>
      <c r="J972" s="18">
        <v>0</v>
      </c>
      <c r="K972" s="18">
        <v>0</v>
      </c>
      <c r="L972" s="18">
        <v>0</v>
      </c>
      <c r="M972" s="18">
        <v>0</v>
      </c>
    </row>
    <row r="973" spans="2:13" x14ac:dyDescent="0.15">
      <c r="B973">
        <v>364.96300000000002</v>
      </c>
      <c r="C973">
        <v>15</v>
      </c>
      <c r="D973" s="18">
        <v>0</v>
      </c>
      <c r="E973" s="18">
        <v>0</v>
      </c>
      <c r="F973" s="18">
        <v>0</v>
      </c>
      <c r="G973" s="18">
        <v>0</v>
      </c>
      <c r="H973" s="18">
        <v>0</v>
      </c>
      <c r="I973" s="18">
        <v>0</v>
      </c>
      <c r="J973" s="18">
        <v>0</v>
      </c>
      <c r="K973" s="18">
        <v>0</v>
      </c>
      <c r="L973" s="18">
        <v>0</v>
      </c>
      <c r="M973" s="18">
        <v>0</v>
      </c>
    </row>
    <row r="974" spans="2:13" x14ac:dyDescent="0.15">
      <c r="B974">
        <v>364.96300000000002</v>
      </c>
      <c r="C974">
        <v>20</v>
      </c>
      <c r="D974" s="18">
        <v>0</v>
      </c>
      <c r="E974" s="18">
        <v>0</v>
      </c>
      <c r="F974" s="18">
        <v>0</v>
      </c>
      <c r="G974" s="18">
        <v>0</v>
      </c>
      <c r="H974" s="18">
        <v>0</v>
      </c>
      <c r="I974" s="18">
        <v>0</v>
      </c>
      <c r="J974" s="18">
        <v>0</v>
      </c>
      <c r="K974" s="18">
        <v>0</v>
      </c>
      <c r="L974" s="18">
        <v>0</v>
      </c>
      <c r="M974" s="18">
        <v>0</v>
      </c>
    </row>
    <row r="975" spans="2:13" x14ac:dyDescent="0.15">
      <c r="B975">
        <v>483.56299999999999</v>
      </c>
      <c r="C975">
        <v>1</v>
      </c>
      <c r="D975" s="18">
        <v>0</v>
      </c>
      <c r="E975" s="18">
        <v>0</v>
      </c>
      <c r="F975" s="18">
        <v>0</v>
      </c>
      <c r="G975" s="18">
        <v>0</v>
      </c>
      <c r="H975" s="18">
        <v>0</v>
      </c>
      <c r="I975" s="18">
        <v>0</v>
      </c>
      <c r="J975" s="18">
        <v>0</v>
      </c>
      <c r="K975" s="18">
        <v>0</v>
      </c>
      <c r="L975" s="18">
        <v>0</v>
      </c>
      <c r="M975" s="18">
        <v>0</v>
      </c>
    </row>
    <row r="976" spans="2:13" x14ac:dyDescent="0.15">
      <c r="B976">
        <v>483.56299999999999</v>
      </c>
      <c r="C976">
        <v>3</v>
      </c>
      <c r="D976" s="18">
        <v>0</v>
      </c>
      <c r="E976" s="18">
        <v>0</v>
      </c>
      <c r="F976" s="18">
        <v>0</v>
      </c>
      <c r="G976" s="18">
        <v>0</v>
      </c>
      <c r="H976" s="18">
        <v>0</v>
      </c>
      <c r="I976" s="18">
        <v>0</v>
      </c>
      <c r="J976" s="18">
        <v>0</v>
      </c>
      <c r="K976" s="18">
        <v>0</v>
      </c>
      <c r="L976" s="18">
        <v>0</v>
      </c>
      <c r="M976" s="18">
        <v>0</v>
      </c>
    </row>
    <row r="977" spans="2:13" x14ac:dyDescent="0.15">
      <c r="B977">
        <v>483.56299999999999</v>
      </c>
      <c r="C977">
        <v>5</v>
      </c>
      <c r="D977" s="18">
        <v>0</v>
      </c>
      <c r="E977" s="18">
        <v>0</v>
      </c>
      <c r="F977" s="18">
        <v>0</v>
      </c>
      <c r="G977" s="18">
        <v>0</v>
      </c>
      <c r="H977" s="18">
        <v>0</v>
      </c>
      <c r="I977" s="18">
        <v>0</v>
      </c>
      <c r="J977" s="18">
        <v>0</v>
      </c>
      <c r="K977" s="18">
        <v>0</v>
      </c>
      <c r="L977" s="18">
        <v>0</v>
      </c>
      <c r="M977" s="18">
        <v>0</v>
      </c>
    </row>
    <row r="978" spans="2:13" x14ac:dyDescent="0.15">
      <c r="B978">
        <v>483.56299999999999</v>
      </c>
      <c r="C978">
        <v>7</v>
      </c>
      <c r="D978" s="18">
        <v>0</v>
      </c>
      <c r="E978" s="18">
        <v>0</v>
      </c>
      <c r="F978" s="18">
        <v>0</v>
      </c>
      <c r="G978" s="18">
        <v>0</v>
      </c>
      <c r="H978" s="18">
        <v>0</v>
      </c>
      <c r="I978" s="18">
        <v>0</v>
      </c>
      <c r="J978" s="18">
        <v>0</v>
      </c>
      <c r="K978" s="18">
        <v>0</v>
      </c>
      <c r="L978" s="18">
        <v>0</v>
      </c>
      <c r="M978" s="18">
        <v>0</v>
      </c>
    </row>
    <row r="979" spans="2:13" x14ac:dyDescent="0.15">
      <c r="B979">
        <v>483.56299999999999</v>
      </c>
      <c r="C979">
        <v>10</v>
      </c>
      <c r="D979" s="18">
        <v>0</v>
      </c>
      <c r="E979" s="18">
        <v>0</v>
      </c>
      <c r="F979" s="18">
        <v>0</v>
      </c>
      <c r="G979" s="18">
        <v>0</v>
      </c>
      <c r="H979" s="18">
        <v>0</v>
      </c>
      <c r="I979" s="18">
        <v>0</v>
      </c>
      <c r="J979" s="18">
        <v>0</v>
      </c>
      <c r="K979" s="18">
        <v>0</v>
      </c>
      <c r="L979" s="18">
        <v>0</v>
      </c>
      <c r="M979" s="18">
        <v>0</v>
      </c>
    </row>
    <row r="980" spans="2:13" x14ac:dyDescent="0.15">
      <c r="B980">
        <v>483.56299999999999</v>
      </c>
      <c r="C980">
        <v>15</v>
      </c>
      <c r="D980" s="18">
        <v>0</v>
      </c>
      <c r="E980" s="18">
        <v>0</v>
      </c>
      <c r="F980" s="18">
        <v>0</v>
      </c>
      <c r="G980" s="18">
        <v>0</v>
      </c>
      <c r="H980" s="18">
        <v>0</v>
      </c>
      <c r="I980" s="18">
        <v>0</v>
      </c>
      <c r="J980" s="18">
        <v>0</v>
      </c>
      <c r="K980" s="18">
        <v>0</v>
      </c>
      <c r="L980" s="18">
        <v>0</v>
      </c>
      <c r="M980" s="18">
        <v>0</v>
      </c>
    </row>
    <row r="981" spans="2:13" x14ac:dyDescent="0.15">
      <c r="B981">
        <v>483.56299999999999</v>
      </c>
      <c r="C981">
        <v>20</v>
      </c>
      <c r="D981" s="18">
        <v>0</v>
      </c>
      <c r="E981" s="18">
        <v>0</v>
      </c>
      <c r="F981" s="18">
        <v>0</v>
      </c>
      <c r="G981" s="18">
        <v>0</v>
      </c>
      <c r="H981" s="18">
        <v>0</v>
      </c>
      <c r="I981" s="18">
        <v>0</v>
      </c>
      <c r="J981" s="18">
        <v>0</v>
      </c>
      <c r="K981" s="18">
        <v>0</v>
      </c>
      <c r="L981" s="18">
        <v>0</v>
      </c>
      <c r="M981" s="18">
        <v>0</v>
      </c>
    </row>
    <row r="982" spans="2:13" x14ac:dyDescent="0.15">
      <c r="B982">
        <v>631.56299999999999</v>
      </c>
      <c r="C982">
        <v>1</v>
      </c>
      <c r="D982" s="18">
        <v>0</v>
      </c>
      <c r="E982" s="18">
        <v>0</v>
      </c>
      <c r="F982" s="18">
        <v>0</v>
      </c>
      <c r="G982" s="18">
        <v>0</v>
      </c>
      <c r="H982" s="18">
        <v>0</v>
      </c>
      <c r="I982" s="18">
        <v>0</v>
      </c>
      <c r="J982" s="18">
        <v>0</v>
      </c>
      <c r="K982" s="18">
        <v>0</v>
      </c>
      <c r="L982" s="18">
        <v>0</v>
      </c>
      <c r="M982" s="18">
        <v>0</v>
      </c>
    </row>
    <row r="983" spans="2:13" x14ac:dyDescent="0.15">
      <c r="B983">
        <v>631.56299999999999</v>
      </c>
      <c r="C983">
        <v>3</v>
      </c>
      <c r="D983" s="18">
        <v>0</v>
      </c>
      <c r="E983" s="18">
        <v>0</v>
      </c>
      <c r="F983" s="18">
        <v>0</v>
      </c>
      <c r="G983" s="18">
        <v>0</v>
      </c>
      <c r="H983" s="18">
        <v>0</v>
      </c>
      <c r="I983" s="18">
        <v>0</v>
      </c>
      <c r="J983" s="18">
        <v>0</v>
      </c>
      <c r="K983" s="18">
        <v>0</v>
      </c>
      <c r="L983" s="18">
        <v>0</v>
      </c>
      <c r="M983" s="18">
        <v>0</v>
      </c>
    </row>
    <row r="984" spans="2:13" x14ac:dyDescent="0.15">
      <c r="B984">
        <v>631.56299999999999</v>
      </c>
      <c r="C984">
        <v>5</v>
      </c>
      <c r="D984" s="18">
        <v>0</v>
      </c>
      <c r="E984" s="18">
        <v>0</v>
      </c>
      <c r="F984" s="18">
        <v>0</v>
      </c>
      <c r="G984" s="18">
        <v>0</v>
      </c>
      <c r="H984" s="18">
        <v>0</v>
      </c>
      <c r="I984" s="18">
        <v>0</v>
      </c>
      <c r="J984" s="18">
        <v>0</v>
      </c>
      <c r="K984" s="18">
        <v>0</v>
      </c>
      <c r="L984" s="18">
        <v>0</v>
      </c>
      <c r="M984" s="18">
        <v>0</v>
      </c>
    </row>
    <row r="985" spans="2:13" x14ac:dyDescent="0.15">
      <c r="B985">
        <v>631.56299999999999</v>
      </c>
      <c r="C985">
        <v>7</v>
      </c>
      <c r="D985" s="18">
        <v>0</v>
      </c>
      <c r="E985" s="18">
        <v>0</v>
      </c>
      <c r="F985" s="18">
        <v>0</v>
      </c>
      <c r="G985" s="18">
        <v>0</v>
      </c>
      <c r="H985" s="18">
        <v>0</v>
      </c>
      <c r="I985" s="18">
        <v>0</v>
      </c>
      <c r="J985" s="18">
        <v>0</v>
      </c>
      <c r="K985" s="18">
        <v>0</v>
      </c>
      <c r="L985" s="18">
        <v>0</v>
      </c>
      <c r="M985" s="18">
        <v>0</v>
      </c>
    </row>
    <row r="986" spans="2:13" x14ac:dyDescent="0.15">
      <c r="B986">
        <v>631.56299999999999</v>
      </c>
      <c r="C986">
        <v>10</v>
      </c>
      <c r="D986" s="18">
        <v>0</v>
      </c>
      <c r="E986" s="18">
        <v>0</v>
      </c>
      <c r="F986" s="18">
        <v>0</v>
      </c>
      <c r="G986" s="18">
        <v>0</v>
      </c>
      <c r="H986" s="18">
        <v>0</v>
      </c>
      <c r="I986" s="18">
        <v>0</v>
      </c>
      <c r="J986" s="18">
        <v>0</v>
      </c>
      <c r="K986" s="18">
        <v>0</v>
      </c>
      <c r="L986" s="18">
        <v>0</v>
      </c>
      <c r="M986" s="18">
        <v>0</v>
      </c>
    </row>
    <row r="987" spans="2:13" x14ac:dyDescent="0.15">
      <c r="B987">
        <v>631.56299999999999</v>
      </c>
      <c r="C987">
        <v>15</v>
      </c>
      <c r="D987" s="18">
        <v>0</v>
      </c>
      <c r="E987" s="18">
        <v>0</v>
      </c>
      <c r="F987" s="18">
        <v>0</v>
      </c>
      <c r="G987" s="18">
        <v>0</v>
      </c>
      <c r="H987" s="18">
        <v>0</v>
      </c>
      <c r="I987" s="18">
        <v>0</v>
      </c>
      <c r="J987" s="18">
        <v>0</v>
      </c>
      <c r="K987" s="18">
        <v>0</v>
      </c>
      <c r="L987" s="18">
        <v>0</v>
      </c>
      <c r="M987" s="18">
        <v>0</v>
      </c>
    </row>
    <row r="988" spans="2:13" x14ac:dyDescent="0.15">
      <c r="B988">
        <v>631.56299999999999</v>
      </c>
      <c r="C988">
        <v>20</v>
      </c>
      <c r="D988" s="18">
        <v>0</v>
      </c>
      <c r="E988" s="18">
        <v>0</v>
      </c>
      <c r="F988" s="18">
        <v>0</v>
      </c>
      <c r="G988" s="18">
        <v>0</v>
      </c>
      <c r="H988" s="18">
        <v>0</v>
      </c>
      <c r="I988" s="18">
        <v>0</v>
      </c>
      <c r="J988" s="18">
        <v>0</v>
      </c>
      <c r="K988" s="18">
        <v>0</v>
      </c>
      <c r="L988" s="18">
        <v>0</v>
      </c>
      <c r="M988" s="18">
        <v>0</v>
      </c>
    </row>
    <row r="989" spans="2:13" x14ac:dyDescent="0.15">
      <c r="B989">
        <v>774.68299999999999</v>
      </c>
      <c r="C989">
        <v>1</v>
      </c>
      <c r="D989" s="18">
        <v>0</v>
      </c>
      <c r="E989" s="18">
        <v>0</v>
      </c>
      <c r="F989" s="18">
        <v>0</v>
      </c>
      <c r="G989" s="18">
        <v>0</v>
      </c>
      <c r="H989" s="18">
        <v>0</v>
      </c>
      <c r="I989" s="18">
        <v>0</v>
      </c>
      <c r="J989" s="18">
        <v>0</v>
      </c>
      <c r="K989" s="18">
        <v>0</v>
      </c>
      <c r="L989" s="18">
        <v>0</v>
      </c>
      <c r="M989" s="18">
        <v>0</v>
      </c>
    </row>
    <row r="990" spans="2:13" x14ac:dyDescent="0.15">
      <c r="B990">
        <v>774.68299999999999</v>
      </c>
      <c r="C990">
        <v>3</v>
      </c>
      <c r="D990" s="18">
        <v>0</v>
      </c>
      <c r="E990" s="18">
        <v>0</v>
      </c>
      <c r="F990" s="18">
        <v>0</v>
      </c>
      <c r="G990" s="18">
        <v>0</v>
      </c>
      <c r="H990" s="18">
        <v>0</v>
      </c>
      <c r="I990" s="18">
        <v>0</v>
      </c>
      <c r="J990" s="18">
        <v>0</v>
      </c>
      <c r="K990" s="18">
        <v>0</v>
      </c>
      <c r="L990" s="18">
        <v>0</v>
      </c>
      <c r="M990" s="18">
        <v>0</v>
      </c>
    </row>
    <row r="991" spans="2:13" x14ac:dyDescent="0.15">
      <c r="B991">
        <v>774.68299999999999</v>
      </c>
      <c r="C991">
        <v>5</v>
      </c>
      <c r="D991" s="18">
        <v>0</v>
      </c>
      <c r="E991" s="18">
        <v>0</v>
      </c>
      <c r="F991" s="18">
        <v>0</v>
      </c>
      <c r="G991" s="18">
        <v>0</v>
      </c>
      <c r="H991" s="18">
        <v>0</v>
      </c>
      <c r="I991" s="18">
        <v>0</v>
      </c>
      <c r="J991" s="18">
        <v>0</v>
      </c>
      <c r="K991" s="18">
        <v>0</v>
      </c>
      <c r="L991" s="18">
        <v>0</v>
      </c>
      <c r="M991" s="18">
        <v>0</v>
      </c>
    </row>
    <row r="992" spans="2:13" x14ac:dyDescent="0.15">
      <c r="B992">
        <v>774.68299999999999</v>
      </c>
      <c r="C992">
        <v>7</v>
      </c>
      <c r="D992" s="18">
        <v>0</v>
      </c>
      <c r="E992" s="18">
        <v>0</v>
      </c>
      <c r="F992" s="18">
        <v>0</v>
      </c>
      <c r="G992" s="18">
        <v>0</v>
      </c>
      <c r="H992" s="18">
        <v>0</v>
      </c>
      <c r="I992" s="18">
        <v>0</v>
      </c>
      <c r="J992" s="18">
        <v>0</v>
      </c>
      <c r="K992" s="18">
        <v>0</v>
      </c>
      <c r="L992" s="18">
        <v>0</v>
      </c>
      <c r="M992" s="18">
        <v>0</v>
      </c>
    </row>
    <row r="993" spans="2:13" x14ac:dyDescent="0.15">
      <c r="B993">
        <v>774.68299999999999</v>
      </c>
      <c r="C993">
        <v>10</v>
      </c>
      <c r="D993" s="18">
        <v>0</v>
      </c>
      <c r="E993" s="18">
        <v>0</v>
      </c>
      <c r="F993" s="18">
        <v>0</v>
      </c>
      <c r="G993" s="18">
        <v>0</v>
      </c>
      <c r="H993" s="18">
        <v>0</v>
      </c>
      <c r="I993" s="18">
        <v>0</v>
      </c>
      <c r="J993" s="18">
        <v>0</v>
      </c>
      <c r="K993" s="18">
        <v>0</v>
      </c>
      <c r="L993" s="18">
        <v>0</v>
      </c>
      <c r="M993" s="18">
        <v>0</v>
      </c>
    </row>
    <row r="994" spans="2:13" x14ac:dyDescent="0.15">
      <c r="B994">
        <v>774.68299999999999</v>
      </c>
      <c r="C994">
        <v>15</v>
      </c>
      <c r="D994" s="18">
        <v>0</v>
      </c>
      <c r="E994" s="18">
        <v>0</v>
      </c>
      <c r="F994" s="18">
        <v>0</v>
      </c>
      <c r="G994" s="18">
        <v>0</v>
      </c>
      <c r="H994" s="18">
        <v>0</v>
      </c>
      <c r="I994" s="18">
        <v>0</v>
      </c>
      <c r="J994" s="18">
        <v>0</v>
      </c>
      <c r="K994" s="18">
        <v>0</v>
      </c>
      <c r="L994" s="18">
        <v>0</v>
      </c>
      <c r="M994" s="18">
        <v>0</v>
      </c>
    </row>
    <row r="995" spans="2:13" x14ac:dyDescent="0.15">
      <c r="B995">
        <v>774.68299999999999</v>
      </c>
      <c r="C995">
        <v>20</v>
      </c>
      <c r="D995" s="18">
        <v>0</v>
      </c>
      <c r="E995" s="18">
        <v>0</v>
      </c>
      <c r="F995" s="18">
        <v>0</v>
      </c>
      <c r="G995" s="18">
        <v>0</v>
      </c>
      <c r="H995" s="18">
        <v>0</v>
      </c>
      <c r="I995" s="18">
        <v>0</v>
      </c>
      <c r="J995" s="18">
        <v>0</v>
      </c>
      <c r="K995" s="18">
        <v>0</v>
      </c>
      <c r="L995" s="18">
        <v>0</v>
      </c>
      <c r="M995" s="18">
        <v>0</v>
      </c>
    </row>
    <row r="996" spans="2:13" x14ac:dyDescent="0.15">
      <c r="B996">
        <v>897.803</v>
      </c>
      <c r="C996">
        <v>1</v>
      </c>
      <c r="D996" s="18">
        <v>0</v>
      </c>
      <c r="E996" s="18">
        <v>0</v>
      </c>
      <c r="F996" s="18">
        <v>0</v>
      </c>
      <c r="G996" s="18">
        <v>0</v>
      </c>
      <c r="H996" s="18">
        <v>0</v>
      </c>
      <c r="I996" s="18">
        <v>0</v>
      </c>
      <c r="J996" s="18">
        <v>0</v>
      </c>
      <c r="K996" s="18">
        <v>0</v>
      </c>
      <c r="L996" s="18">
        <v>0</v>
      </c>
      <c r="M996" s="18">
        <v>0</v>
      </c>
    </row>
    <row r="997" spans="2:13" x14ac:dyDescent="0.15">
      <c r="B997">
        <v>897.803</v>
      </c>
      <c r="C997">
        <v>3</v>
      </c>
      <c r="D997" s="18">
        <v>0</v>
      </c>
      <c r="E997" s="18">
        <v>0</v>
      </c>
      <c r="F997" s="18">
        <v>0</v>
      </c>
      <c r="G997" s="18">
        <v>0</v>
      </c>
      <c r="H997" s="18">
        <v>0</v>
      </c>
      <c r="I997" s="18">
        <v>0</v>
      </c>
      <c r="J997" s="18">
        <v>0</v>
      </c>
      <c r="K997" s="18">
        <v>0</v>
      </c>
      <c r="L997" s="18">
        <v>0</v>
      </c>
      <c r="M997" s="18">
        <v>0</v>
      </c>
    </row>
    <row r="998" spans="2:13" x14ac:dyDescent="0.15">
      <c r="B998">
        <v>897.803</v>
      </c>
      <c r="C998">
        <v>5</v>
      </c>
      <c r="D998" s="18">
        <v>0</v>
      </c>
      <c r="E998" s="18">
        <v>0</v>
      </c>
      <c r="F998" s="18">
        <v>0</v>
      </c>
      <c r="G998" s="18">
        <v>0</v>
      </c>
      <c r="H998" s="18">
        <v>0</v>
      </c>
      <c r="I998" s="18">
        <v>0</v>
      </c>
      <c r="J998" s="18">
        <v>0</v>
      </c>
      <c r="K998" s="18">
        <v>0</v>
      </c>
      <c r="L998" s="18">
        <v>0</v>
      </c>
      <c r="M998" s="18">
        <v>0</v>
      </c>
    </row>
    <row r="999" spans="2:13" x14ac:dyDescent="0.15">
      <c r="B999">
        <v>897.803</v>
      </c>
      <c r="C999">
        <v>7</v>
      </c>
      <c r="D999" s="18">
        <v>0</v>
      </c>
      <c r="E999" s="18">
        <v>0</v>
      </c>
      <c r="F999" s="18">
        <v>0</v>
      </c>
      <c r="G999" s="18">
        <v>0</v>
      </c>
      <c r="H999" s="18">
        <v>0</v>
      </c>
      <c r="I999" s="18">
        <v>0</v>
      </c>
      <c r="J999" s="18">
        <v>0</v>
      </c>
      <c r="K999" s="18">
        <v>0</v>
      </c>
      <c r="L999" s="18">
        <v>0</v>
      </c>
      <c r="M999" s="18">
        <v>0</v>
      </c>
    </row>
    <row r="1000" spans="2:13" x14ac:dyDescent="0.15">
      <c r="B1000">
        <v>897.803</v>
      </c>
      <c r="C1000">
        <v>10</v>
      </c>
      <c r="D1000" s="18">
        <v>0</v>
      </c>
      <c r="E1000" s="18">
        <v>0</v>
      </c>
      <c r="F1000" s="18">
        <v>0</v>
      </c>
      <c r="G1000" s="18">
        <v>0</v>
      </c>
      <c r="H1000" s="18">
        <v>0</v>
      </c>
      <c r="I1000" s="18">
        <v>0</v>
      </c>
      <c r="J1000" s="18">
        <v>0</v>
      </c>
      <c r="K1000" s="18">
        <v>0</v>
      </c>
      <c r="L1000" s="18">
        <v>0</v>
      </c>
      <c r="M1000" s="18">
        <v>0</v>
      </c>
    </row>
    <row r="1001" spans="2:13" x14ac:dyDescent="0.15">
      <c r="B1001">
        <v>897.803</v>
      </c>
      <c r="C1001">
        <v>15</v>
      </c>
      <c r="D1001" s="18">
        <v>0</v>
      </c>
      <c r="E1001" s="18">
        <v>0</v>
      </c>
      <c r="F1001" s="18">
        <v>0</v>
      </c>
      <c r="G1001" s="18">
        <v>0</v>
      </c>
      <c r="H1001" s="18">
        <v>0</v>
      </c>
      <c r="I1001" s="18">
        <v>0</v>
      </c>
      <c r="J1001" s="18">
        <v>0</v>
      </c>
      <c r="K1001" s="18">
        <v>0</v>
      </c>
      <c r="L1001" s="18">
        <v>0</v>
      </c>
      <c r="M1001" s="18">
        <v>0</v>
      </c>
    </row>
    <row r="1002" spans="2:13" x14ac:dyDescent="0.15">
      <c r="B1002">
        <v>897.803</v>
      </c>
      <c r="C1002">
        <v>20</v>
      </c>
      <c r="D1002" s="18">
        <v>0</v>
      </c>
      <c r="E1002" s="18">
        <v>0</v>
      </c>
      <c r="F1002" s="18">
        <v>0</v>
      </c>
      <c r="G1002" s="18">
        <v>0</v>
      </c>
      <c r="H1002" s="18">
        <v>0</v>
      </c>
      <c r="I1002" s="18">
        <v>0</v>
      </c>
      <c r="J1002" s="18">
        <v>0</v>
      </c>
      <c r="K1002" s="18">
        <v>0</v>
      </c>
      <c r="L1002" s="18">
        <v>0</v>
      </c>
      <c r="M1002" s="18">
        <v>0</v>
      </c>
    </row>
    <row r="1003" spans="2:13" x14ac:dyDescent="0.15">
      <c r="B1003">
        <v>1036.3610000000001</v>
      </c>
      <c r="C1003">
        <v>1</v>
      </c>
      <c r="D1003" s="18">
        <v>0</v>
      </c>
      <c r="E1003" s="18">
        <v>0</v>
      </c>
      <c r="F1003" s="18">
        <v>0</v>
      </c>
      <c r="G1003" s="18">
        <v>0</v>
      </c>
      <c r="H1003" s="18">
        <v>0</v>
      </c>
      <c r="I1003" s="18">
        <v>0</v>
      </c>
      <c r="J1003" s="18">
        <v>0</v>
      </c>
      <c r="K1003" s="18">
        <v>0</v>
      </c>
      <c r="L1003" s="18">
        <v>0</v>
      </c>
      <c r="M1003" s="18">
        <v>0</v>
      </c>
    </row>
    <row r="1004" spans="2:13" x14ac:dyDescent="0.15">
      <c r="B1004">
        <v>1036.3610000000001</v>
      </c>
      <c r="C1004">
        <v>3</v>
      </c>
      <c r="D1004" s="18">
        <v>0</v>
      </c>
      <c r="E1004" s="18">
        <v>0</v>
      </c>
      <c r="F1004" s="18">
        <v>0</v>
      </c>
      <c r="G1004" s="18">
        <v>0</v>
      </c>
      <c r="H1004" s="18">
        <v>0</v>
      </c>
      <c r="I1004" s="18">
        <v>0</v>
      </c>
      <c r="J1004" s="18">
        <v>0</v>
      </c>
      <c r="K1004" s="18">
        <v>0</v>
      </c>
      <c r="L1004" s="18">
        <v>0</v>
      </c>
      <c r="M1004" s="18">
        <v>0</v>
      </c>
    </row>
    <row r="1005" spans="2:13" x14ac:dyDescent="0.15">
      <c r="B1005">
        <v>1036.3610000000001</v>
      </c>
      <c r="C1005">
        <v>5</v>
      </c>
      <c r="D1005" s="18">
        <v>0</v>
      </c>
      <c r="E1005" s="18">
        <v>0</v>
      </c>
      <c r="F1005" s="18">
        <v>0</v>
      </c>
      <c r="G1005" s="18">
        <v>0</v>
      </c>
      <c r="H1005" s="18">
        <v>0</v>
      </c>
      <c r="I1005" s="18">
        <v>0</v>
      </c>
      <c r="J1005" s="18">
        <v>0</v>
      </c>
      <c r="K1005" s="18">
        <v>0</v>
      </c>
      <c r="L1005" s="18">
        <v>0</v>
      </c>
      <c r="M1005" s="18">
        <v>0</v>
      </c>
    </row>
    <row r="1006" spans="2:13" x14ac:dyDescent="0.15">
      <c r="B1006">
        <v>1036.3610000000001</v>
      </c>
      <c r="C1006">
        <v>7</v>
      </c>
      <c r="D1006" s="18">
        <v>0</v>
      </c>
      <c r="E1006" s="18">
        <v>0</v>
      </c>
      <c r="F1006" s="18">
        <v>0</v>
      </c>
      <c r="G1006" s="18">
        <v>0</v>
      </c>
      <c r="H1006" s="18">
        <v>0</v>
      </c>
      <c r="I1006" s="18">
        <v>0</v>
      </c>
      <c r="J1006" s="18">
        <v>0</v>
      </c>
      <c r="K1006" s="18">
        <v>0</v>
      </c>
      <c r="L1006" s="18">
        <v>0</v>
      </c>
      <c r="M1006" s="18">
        <v>0</v>
      </c>
    </row>
    <row r="1007" spans="2:13" x14ac:dyDescent="0.15">
      <c r="B1007">
        <v>1036.3610000000001</v>
      </c>
      <c r="C1007">
        <v>10</v>
      </c>
      <c r="D1007" s="18">
        <v>0</v>
      </c>
      <c r="E1007" s="18">
        <v>0</v>
      </c>
      <c r="F1007" s="18">
        <v>0</v>
      </c>
      <c r="G1007" s="18">
        <v>0</v>
      </c>
      <c r="H1007" s="18">
        <v>0</v>
      </c>
      <c r="I1007" s="18">
        <v>0</v>
      </c>
      <c r="J1007" s="18">
        <v>0</v>
      </c>
      <c r="K1007" s="18">
        <v>0</v>
      </c>
      <c r="L1007" s="18">
        <v>0</v>
      </c>
      <c r="M1007" s="18">
        <v>0</v>
      </c>
    </row>
    <row r="1008" spans="2:13" x14ac:dyDescent="0.15">
      <c r="B1008">
        <v>1036.3610000000001</v>
      </c>
      <c r="C1008">
        <v>15</v>
      </c>
      <c r="D1008" s="18">
        <v>0</v>
      </c>
      <c r="E1008" s="18">
        <v>0</v>
      </c>
      <c r="F1008" s="18">
        <v>0</v>
      </c>
      <c r="G1008" s="18">
        <v>0</v>
      </c>
      <c r="H1008" s="18">
        <v>0</v>
      </c>
      <c r="I1008" s="18">
        <v>0</v>
      </c>
      <c r="J1008" s="18">
        <v>0</v>
      </c>
      <c r="K1008" s="18">
        <v>0</v>
      </c>
      <c r="L1008" s="18">
        <v>0</v>
      </c>
      <c r="M1008" s="18">
        <v>0</v>
      </c>
    </row>
    <row r="1009" spans="2:13" x14ac:dyDescent="0.15">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224:S224"/>
    <mergeCell ref="T224:W224"/>
    <mergeCell ref="X224:AA224"/>
    <mergeCell ref="AB224:AE224"/>
    <mergeCell ref="AF224:AI224"/>
  </mergeCells>
  <phoneticPr fontId="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U1009"/>
  <sheetViews>
    <sheetView topLeftCell="T124" workbookViewId="0">
      <selection activeCell="AF82" sqref="AF82:AI161"/>
    </sheetView>
  </sheetViews>
  <sheetFormatPr defaultRowHeight="13.5" x14ac:dyDescent="0.15"/>
  <cols>
    <col min="15" max="15" width="11.625" bestFit="1" customWidth="1"/>
    <col min="16" max="16" width="9.875" bestFit="1" customWidth="1"/>
    <col min="20" max="20" width="9.875" bestFit="1" customWidth="1"/>
  </cols>
  <sheetData>
    <row r="1" spans="2:47" x14ac:dyDescent="0.15">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row>
    <row r="2" spans="2:47" x14ac:dyDescent="0.15">
      <c r="B2">
        <v>0.76500000000000001</v>
      </c>
      <c r="C2">
        <v>1</v>
      </c>
      <c r="D2" s="18">
        <v>0.1381</v>
      </c>
      <c r="E2" s="18">
        <v>-0.54859999999999998</v>
      </c>
      <c r="F2" s="18">
        <v>2.2269999999999999</v>
      </c>
      <c r="G2" s="18">
        <v>0.96209999999999996</v>
      </c>
      <c r="H2" s="18">
        <v>0.57679999999999998</v>
      </c>
      <c r="I2" s="18">
        <v>1.5760000000000001</v>
      </c>
      <c r="J2" s="18">
        <v>0.65629999999999999</v>
      </c>
      <c r="K2" s="18">
        <v>0.75160000000000005</v>
      </c>
      <c r="L2" s="18">
        <v>2.6789999999999998</v>
      </c>
      <c r="M2" s="18">
        <v>0.3342</v>
      </c>
      <c r="O2" t="s">
        <v>640</v>
      </c>
      <c r="P2">
        <v>0.1</v>
      </c>
    </row>
    <row r="3" spans="2:47" x14ac:dyDescent="0.15">
      <c r="B3">
        <v>0.76500000000000001</v>
      </c>
      <c r="C3">
        <v>3</v>
      </c>
      <c r="D3" s="18">
        <v>0.13039999999999999</v>
      </c>
      <c r="E3" s="18">
        <v>7.4899999999999994E-2</v>
      </c>
      <c r="F3" s="18">
        <v>0.67420000000000002</v>
      </c>
      <c r="G3" s="18">
        <v>0.24490000000000001</v>
      </c>
      <c r="H3" s="18">
        <v>0.23569999999999999</v>
      </c>
      <c r="I3" s="18">
        <v>1.9379999999999999</v>
      </c>
      <c r="J3" s="18">
        <v>0.30830000000000002</v>
      </c>
      <c r="K3" s="18">
        <v>0.53820000000000001</v>
      </c>
      <c r="L3" s="18">
        <v>2.738</v>
      </c>
      <c r="M3" s="18">
        <v>0.28260000000000002</v>
      </c>
      <c r="O3" t="s">
        <v>639</v>
      </c>
      <c r="P3">
        <v>10000</v>
      </c>
    </row>
    <row r="4" spans="2:47" x14ac:dyDescent="0.15">
      <c r="B4">
        <v>0.76500000000000001</v>
      </c>
      <c r="C4">
        <v>5</v>
      </c>
      <c r="D4" s="18">
        <v>0.12790000000000001</v>
      </c>
      <c r="E4" s="18">
        <v>9.8229999999999998E-2</v>
      </c>
      <c r="F4" s="18">
        <v>0.69769999999999999</v>
      </c>
      <c r="G4" s="18">
        <v>0.26850000000000002</v>
      </c>
      <c r="H4" s="18">
        <v>0.20630000000000001</v>
      </c>
      <c r="I4" s="18">
        <v>1.9219999999999999</v>
      </c>
      <c r="J4" s="18">
        <v>0.26629999999999998</v>
      </c>
      <c r="K4" s="18">
        <v>0.54690000000000005</v>
      </c>
      <c r="L4" s="18">
        <v>2.7229999999999999</v>
      </c>
      <c r="M4" s="18">
        <v>0.28760000000000002</v>
      </c>
      <c r="O4" t="s">
        <v>645</v>
      </c>
      <c r="P4">
        <v>7</v>
      </c>
    </row>
    <row r="5" spans="2:47" x14ac:dyDescent="0.15">
      <c r="B5">
        <v>0.76500000000000001</v>
      </c>
      <c r="C5">
        <v>7</v>
      </c>
      <c r="D5" s="18">
        <v>0.12839999999999999</v>
      </c>
      <c r="E5" s="18">
        <v>9.4600000000000004E-2</v>
      </c>
      <c r="F5" s="18">
        <v>0.64100000000000001</v>
      </c>
      <c r="G5" s="18">
        <v>0.24529999999999999</v>
      </c>
      <c r="H5" s="18">
        <v>0.22289999999999999</v>
      </c>
      <c r="I5" s="18">
        <v>1.889</v>
      </c>
      <c r="J5" s="18">
        <v>0.28399999999999997</v>
      </c>
      <c r="K5" s="18">
        <v>0.53490000000000004</v>
      </c>
      <c r="L5" s="18">
        <v>2.702</v>
      </c>
      <c r="M5" s="18">
        <v>0.2959</v>
      </c>
      <c r="O5" t="s">
        <v>646</v>
      </c>
      <c r="P5">
        <v>18</v>
      </c>
    </row>
    <row r="6" spans="2:47" x14ac:dyDescent="0.15">
      <c r="B6">
        <v>0.76500000000000001</v>
      </c>
      <c r="C6">
        <v>10</v>
      </c>
      <c r="D6" s="18">
        <v>0.12429999999999999</v>
      </c>
      <c r="E6" s="18">
        <v>9.3170000000000003E-2</v>
      </c>
      <c r="F6" s="18">
        <v>0.53269999999999995</v>
      </c>
      <c r="G6" s="18">
        <v>0.2964</v>
      </c>
      <c r="H6" s="18">
        <v>0.25109999999999999</v>
      </c>
      <c r="I6" s="18">
        <v>1.819</v>
      </c>
      <c r="J6" s="18">
        <v>0.314</v>
      </c>
      <c r="K6" s="18">
        <v>0.50890000000000002</v>
      </c>
      <c r="L6" s="18">
        <v>2.6659999999999999</v>
      </c>
      <c r="M6" s="18">
        <v>0.29249999999999998</v>
      </c>
      <c r="O6" t="s">
        <v>648</v>
      </c>
      <c r="P6" s="18">
        <v>-0.05</v>
      </c>
    </row>
    <row r="7" spans="2:47" x14ac:dyDescent="0.15">
      <c r="B7">
        <v>0.76500000000000001</v>
      </c>
      <c r="C7">
        <v>15</v>
      </c>
      <c r="D7" s="18">
        <v>0.12809999999999999</v>
      </c>
      <c r="E7" s="18">
        <v>0.1111</v>
      </c>
      <c r="F7" s="18">
        <v>0.56379999999999997</v>
      </c>
      <c r="G7" s="18">
        <v>0.23150000000000001</v>
      </c>
      <c r="H7" s="18">
        <v>0.2409</v>
      </c>
      <c r="I7" s="18">
        <v>1.819</v>
      </c>
      <c r="J7" s="18">
        <v>0.27150000000000002</v>
      </c>
      <c r="K7" s="18">
        <v>0.49490000000000001</v>
      </c>
      <c r="L7" s="18">
        <v>2.6320000000000001</v>
      </c>
      <c r="M7" s="18">
        <v>0.29249999999999998</v>
      </c>
      <c r="O7" t="s">
        <v>649</v>
      </c>
      <c r="P7" s="18">
        <v>0.05</v>
      </c>
    </row>
    <row r="8" spans="2:47" x14ac:dyDescent="0.15">
      <c r="B8">
        <v>0.76500000000000001</v>
      </c>
      <c r="C8">
        <v>20</v>
      </c>
      <c r="D8" s="18">
        <v>0.1273</v>
      </c>
      <c r="E8" s="18">
        <v>9.0859999999999996E-2</v>
      </c>
      <c r="F8" s="18">
        <v>0.43919999999999998</v>
      </c>
      <c r="G8" s="18">
        <v>0.18060000000000001</v>
      </c>
      <c r="H8" s="18">
        <v>0.29699999999999999</v>
      </c>
      <c r="I8" s="18">
        <v>1.8</v>
      </c>
      <c r="J8" s="18">
        <v>0.35809999999999997</v>
      </c>
      <c r="K8" s="18">
        <v>0.46700000000000003</v>
      </c>
      <c r="L8" s="18">
        <v>2.5950000000000002</v>
      </c>
      <c r="M8" s="18">
        <v>0.3135</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2:47" x14ac:dyDescent="0.15">
      <c r="B9">
        <v>1.901</v>
      </c>
      <c r="C9">
        <v>1</v>
      </c>
      <c r="D9" s="18">
        <v>8.4140000000000006E-2</v>
      </c>
      <c r="E9" s="18">
        <v>5.6950000000000001E-2</v>
      </c>
      <c r="F9" s="18">
        <v>-0.83650000000000002</v>
      </c>
      <c r="G9" s="18">
        <v>1.355</v>
      </c>
      <c r="H9" s="18">
        <v>0.40110000000000001</v>
      </c>
      <c r="I9" s="18">
        <v>2.0670000000000002</v>
      </c>
      <c r="J9" s="18">
        <v>0.57520000000000004</v>
      </c>
      <c r="K9" s="18">
        <v>-0.20960000000000001</v>
      </c>
      <c r="L9" s="18">
        <v>3.33</v>
      </c>
      <c r="M9" s="18">
        <v>0.2147</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2:47" x14ac:dyDescent="0.15">
      <c r="B10">
        <v>1.901</v>
      </c>
      <c r="C10">
        <v>3</v>
      </c>
      <c r="D10" s="18">
        <v>0.10580000000000001</v>
      </c>
      <c r="E10" s="18">
        <v>1.1140000000000001E-2</v>
      </c>
      <c r="F10" s="18">
        <v>-0.72840000000000005</v>
      </c>
      <c r="G10" s="18">
        <v>3.4509999999999999E-2</v>
      </c>
      <c r="H10" s="18">
        <v>0.41410000000000002</v>
      </c>
      <c r="I10" s="18">
        <v>1.958</v>
      </c>
      <c r="J10" s="18">
        <v>0.60109999999999997</v>
      </c>
      <c r="K10" s="18">
        <v>-0.19769999999999999</v>
      </c>
      <c r="L10" s="18">
        <v>3.3340000000000001</v>
      </c>
      <c r="M10" s="18">
        <v>0.20699999999999999</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2:47" x14ac:dyDescent="0.15">
      <c r="B11">
        <v>1.901</v>
      </c>
      <c r="C11">
        <v>5</v>
      </c>
      <c r="D11" s="18">
        <v>9.5780000000000004E-2</v>
      </c>
      <c r="E11" s="18">
        <v>3.628E-2</v>
      </c>
      <c r="F11" s="18">
        <v>-0.56110000000000004</v>
      </c>
      <c r="G11" s="18">
        <v>2.008</v>
      </c>
      <c r="H11" s="18">
        <v>0.4138</v>
      </c>
      <c r="I11" s="18">
        <v>1.9319999999999999</v>
      </c>
      <c r="J11" s="18">
        <v>0.60409999999999997</v>
      </c>
      <c r="K11" s="18">
        <v>-0.21079999999999999</v>
      </c>
      <c r="L11" s="18">
        <v>3.3140000000000001</v>
      </c>
      <c r="M11" s="18">
        <v>0.21690000000000001</v>
      </c>
      <c r="O11">
        <v>4</v>
      </c>
      <c r="P11">
        <f ca="1">INDIRECT(ADDRESS(P$10,$O11))</f>
        <v>1.728E-2</v>
      </c>
      <c r="Q11">
        <f t="shared" ref="Q11:AU13" ca="1" si="0">INDIRECT(ADDRESS(Q$10,$O11))</f>
        <v>4.2520000000000002E-2</v>
      </c>
      <c r="R11">
        <f t="shared" ca="1" si="0"/>
        <v>-9.9659999999999999E-2</v>
      </c>
      <c r="S11">
        <f t="shared" ca="1" si="0"/>
        <v>-2.7699999999999999E-2</v>
      </c>
      <c r="T11">
        <f t="shared" ca="1" si="0"/>
        <v>0.1075</v>
      </c>
      <c r="U11">
        <f t="shared" ca="1" si="0"/>
        <v>0.1193</v>
      </c>
      <c r="V11">
        <f t="shared" ca="1" si="0"/>
        <v>8.0519999999999994E-2</v>
      </c>
      <c r="W11">
        <f t="shared" ca="1" si="0"/>
        <v>6.7890000000000006E-2</v>
      </c>
      <c r="X11">
        <f t="shared" ca="1" si="0"/>
        <v>0.1636</v>
      </c>
      <c r="Y11">
        <f t="shared" ca="1" si="0"/>
        <v>-2.3889999999999998</v>
      </c>
      <c r="Z11">
        <f t="shared" ca="1" si="0"/>
        <v>-0.12429999999999999</v>
      </c>
      <c r="AA11">
        <f t="shared" ca="1" si="0"/>
        <v>6.7960000000000007E-2</v>
      </c>
      <c r="AB11">
        <f t="shared" ca="1" si="0"/>
        <v>8.8789999999999994E-2</v>
      </c>
      <c r="AC11">
        <f t="shared" ca="1" si="0"/>
        <v>8.4150000000000003E-2</v>
      </c>
      <c r="AD11">
        <f t="shared" ca="1" si="0"/>
        <v>7.8469999999999998E-2</v>
      </c>
      <c r="AE11">
        <f t="shared" ca="1" si="0"/>
        <v>8.9550000000000005E-2</v>
      </c>
      <c r="AF11">
        <f t="shared" ca="1" si="0"/>
        <v>4.333E-2</v>
      </c>
      <c r="AG11">
        <f t="shared" ca="1" si="0"/>
        <v>4.6730000000000001E-2</v>
      </c>
      <c r="AH11">
        <f t="shared" ca="1" si="0"/>
        <v>4.2050000000000004E-3</v>
      </c>
      <c r="AI11">
        <f t="shared" ca="1" si="0"/>
        <v>-1.406E-2</v>
      </c>
      <c r="AJ11">
        <f t="shared" ca="1" si="0"/>
        <v>7.2300000000000003E-2</v>
      </c>
      <c r="AK11">
        <f t="shared" ca="1" si="0"/>
        <v>0.1201</v>
      </c>
      <c r="AL11">
        <f t="shared" ca="1" si="0"/>
        <v>-0.7702</v>
      </c>
      <c r="AM11">
        <f t="shared" ca="1" si="0"/>
        <v>0.1847</v>
      </c>
      <c r="AN11">
        <f t="shared" ca="1" si="0"/>
        <v>1</v>
      </c>
      <c r="AO11">
        <f t="shared" ca="1" si="0"/>
        <v>1</v>
      </c>
      <c r="AP11">
        <f t="shared" ca="1" si="0"/>
        <v>1</v>
      </c>
      <c r="AQ11">
        <f t="shared" ca="1" si="0"/>
        <v>1</v>
      </c>
      <c r="AR11">
        <f t="shared" ca="1" si="0"/>
        <v>0</v>
      </c>
      <c r="AS11">
        <f t="shared" ca="1" si="0"/>
        <v>0</v>
      </c>
      <c r="AT11">
        <f t="shared" ca="1" si="0"/>
        <v>0</v>
      </c>
      <c r="AU11">
        <f t="shared" ca="1" si="0"/>
        <v>0</v>
      </c>
    </row>
    <row r="12" spans="2:47" x14ac:dyDescent="0.15">
      <c r="B12">
        <v>1.901</v>
      </c>
      <c r="C12">
        <v>7</v>
      </c>
      <c r="D12" s="18">
        <v>0.1038</v>
      </c>
      <c r="E12" s="18">
        <v>1.332E-2</v>
      </c>
      <c r="F12" s="18">
        <v>-0.72360000000000002</v>
      </c>
      <c r="G12" s="18">
        <v>3.1050000000000001E-2</v>
      </c>
      <c r="H12" s="18">
        <v>0.41010000000000002</v>
      </c>
      <c r="I12" s="18">
        <v>1.792</v>
      </c>
      <c r="J12" s="18">
        <v>0.56279999999999997</v>
      </c>
      <c r="K12" s="18">
        <v>-0.19969999999999999</v>
      </c>
      <c r="L12" s="18">
        <v>3.3039999999999998</v>
      </c>
      <c r="M12" s="18">
        <v>0.2132</v>
      </c>
      <c r="O12">
        <v>5</v>
      </c>
      <c r="P12">
        <f t="shared" ref="P12:AE19" ca="1" si="1">INDIRECT(ADDRESS(P$10,$O12))</f>
        <v>-0.1235</v>
      </c>
      <c r="Q12">
        <f t="shared" ca="1" si="1"/>
        <v>-0.17899999999999999</v>
      </c>
      <c r="R12">
        <f t="shared" ca="1" si="1"/>
        <v>-0.1767</v>
      </c>
      <c r="S12">
        <f t="shared" ca="1" si="0"/>
        <v>-0.13039999999999999</v>
      </c>
      <c r="T12">
        <f t="shared" ca="1" si="0"/>
        <v>-0.26579999999999998</v>
      </c>
      <c r="U12">
        <f t="shared" ca="1" si="0"/>
        <v>-0.17749999999999999</v>
      </c>
      <c r="V12">
        <f t="shared" ca="1" si="0"/>
        <v>-0.19570000000000001</v>
      </c>
      <c r="W12">
        <f t="shared" ca="1" si="0"/>
        <v>-0.17910000000000001</v>
      </c>
      <c r="X12">
        <f t="shared" ca="1" si="0"/>
        <v>2.039E-4</v>
      </c>
      <c r="Y12">
        <f t="shared" ca="1" si="0"/>
        <v>-0.42680000000000001</v>
      </c>
      <c r="Z12">
        <f t="shared" ca="1" si="0"/>
        <v>-0.49340000000000001</v>
      </c>
      <c r="AA12">
        <f t="shared" ca="1" si="0"/>
        <v>-0.72250000000000003</v>
      </c>
      <c r="AB12">
        <f t="shared" ca="1" si="0"/>
        <v>-6.0609999999999997E-2</v>
      </c>
      <c r="AC12">
        <f t="shared" ca="1" si="0"/>
        <v>-5.1929999999999997E-2</v>
      </c>
      <c r="AD12">
        <f t="shared" ca="1" si="0"/>
        <v>-6.5490000000000007E-2</v>
      </c>
      <c r="AE12">
        <f t="shared" ca="1" si="0"/>
        <v>-4.1840000000000002E-2</v>
      </c>
      <c r="AF12">
        <f t="shared" ca="1" si="0"/>
        <v>0.2482</v>
      </c>
      <c r="AG12">
        <f t="shared" ca="1" si="0"/>
        <v>0.25829999999999997</v>
      </c>
      <c r="AH12">
        <f t="shared" ca="1" si="0"/>
        <v>0.5575</v>
      </c>
      <c r="AI12">
        <f t="shared" ca="1" si="0"/>
        <v>0.2339</v>
      </c>
      <c r="AJ12">
        <f t="shared" ca="1" si="0"/>
        <v>0.25169999999999998</v>
      </c>
      <c r="AK12">
        <f t="shared" ca="1" si="0"/>
        <v>0.21859999999999999</v>
      </c>
      <c r="AL12">
        <f t="shared" ca="1" si="0"/>
        <v>1.2050000000000001</v>
      </c>
      <c r="AM12">
        <f t="shared" ca="1" si="0"/>
        <v>0.25469999999999998</v>
      </c>
      <c r="AN12">
        <f t="shared" ca="1" si="0"/>
        <v>0</v>
      </c>
      <c r="AO12">
        <f t="shared" ca="1" si="0"/>
        <v>0</v>
      </c>
      <c r="AP12">
        <f t="shared" ca="1" si="0"/>
        <v>0</v>
      </c>
      <c r="AQ12">
        <f t="shared" ca="1" si="0"/>
        <v>0</v>
      </c>
      <c r="AR12">
        <f t="shared" ca="1" si="0"/>
        <v>0</v>
      </c>
      <c r="AS12">
        <f t="shared" ca="1" si="0"/>
        <v>0</v>
      </c>
      <c r="AT12">
        <f t="shared" ca="1" si="0"/>
        <v>0</v>
      </c>
      <c r="AU12">
        <f t="shared" ca="1" si="0"/>
        <v>0</v>
      </c>
    </row>
    <row r="13" spans="2:47" x14ac:dyDescent="0.15">
      <c r="B13">
        <v>1.901</v>
      </c>
      <c r="C13">
        <v>10</v>
      </c>
      <c r="D13" s="18">
        <v>0.10299999999999999</v>
      </c>
      <c r="E13" s="18">
        <v>1.498E-2</v>
      </c>
      <c r="F13" s="18">
        <v>-0.70740000000000003</v>
      </c>
      <c r="G13" s="18">
        <v>3.0009999999999998E-2</v>
      </c>
      <c r="H13" s="18">
        <v>0.42609999999999998</v>
      </c>
      <c r="I13" s="18">
        <v>1.746</v>
      </c>
      <c r="J13" s="18">
        <v>0.55520000000000003</v>
      </c>
      <c r="K13" s="18">
        <v>-0.22259999999999999</v>
      </c>
      <c r="L13" s="18">
        <v>3.282</v>
      </c>
      <c r="M13" s="18">
        <v>0.22650000000000001</v>
      </c>
      <c r="O13">
        <v>6</v>
      </c>
      <c r="P13">
        <f t="shared" ca="1" si="1"/>
        <v>0.1542</v>
      </c>
      <c r="Q13">
        <f t="shared" ca="1" si="1"/>
        <v>-0.26319999999999999</v>
      </c>
      <c r="R13">
        <f t="shared" ca="1" si="1"/>
        <v>7.7219999999999997E-2</v>
      </c>
      <c r="S13">
        <f t="shared" ca="1" si="0"/>
        <v>8.2610000000000003E-2</v>
      </c>
      <c r="T13">
        <f t="shared" ca="1" si="0"/>
        <v>-0.87470000000000003</v>
      </c>
      <c r="U13">
        <f t="shared" ca="1" si="0"/>
        <v>-1.0469999999999999</v>
      </c>
      <c r="V13">
        <f t="shared" ca="1" si="0"/>
        <v>-0.62470000000000003</v>
      </c>
      <c r="W13">
        <f t="shared" ca="1" si="0"/>
        <v>-0.63</v>
      </c>
      <c r="X13">
        <f t="shared" ca="1" si="0"/>
        <v>-1.8069999999999999</v>
      </c>
      <c r="Y13">
        <f t="shared" ca="1" si="0"/>
        <v>0.83940000000000003</v>
      </c>
      <c r="Z13">
        <f t="shared" ca="1" si="0"/>
        <v>-0.37159999999999999</v>
      </c>
      <c r="AA13">
        <f t="shared" ca="1" si="0"/>
        <v>-0.42309999999999998</v>
      </c>
      <c r="AB13">
        <f t="shared" ca="1" si="0"/>
        <v>0.24740000000000001</v>
      </c>
      <c r="AC13">
        <f t="shared" ca="1" si="0"/>
        <v>0.23499999999999999</v>
      </c>
      <c r="AD13">
        <f t="shared" ca="1" si="0"/>
        <v>0.82179999999999997</v>
      </c>
      <c r="AE13">
        <f t="shared" ca="1" si="0"/>
        <v>0.18140000000000001</v>
      </c>
      <c r="AF13">
        <f t="shared" ca="1" si="0"/>
        <v>-7.4669999999999997E-3</v>
      </c>
      <c r="AG13">
        <f t="shared" ca="1" si="0"/>
        <v>-1.112E-2</v>
      </c>
      <c r="AH13">
        <f t="shared" ca="1" si="0"/>
        <v>0.67579999999999996</v>
      </c>
      <c r="AI13">
        <f t="shared" ca="1" si="0"/>
        <v>0.14419999999999999</v>
      </c>
      <c r="AJ13">
        <f t="shared" ca="1" si="0"/>
        <v>-0.33429999999999999</v>
      </c>
      <c r="AK13">
        <f t="shared" ca="1" si="0"/>
        <v>-0.33500000000000002</v>
      </c>
      <c r="AL13">
        <f t="shared" ca="1" si="0"/>
        <v>-0.4929</v>
      </c>
      <c r="AM13">
        <f t="shared" ca="1" si="0"/>
        <v>0.69989999999999997</v>
      </c>
      <c r="AN13">
        <f t="shared" ca="1" si="0"/>
        <v>0</v>
      </c>
      <c r="AO13">
        <f t="shared" ca="1" si="0"/>
        <v>0</v>
      </c>
      <c r="AP13">
        <f t="shared" ca="1" si="0"/>
        <v>0</v>
      </c>
      <c r="AQ13">
        <f t="shared" ca="1" si="0"/>
        <v>0</v>
      </c>
      <c r="AR13">
        <f t="shared" ca="1" si="0"/>
        <v>0</v>
      </c>
      <c r="AS13">
        <f t="shared" ca="1" si="0"/>
        <v>0</v>
      </c>
      <c r="AT13">
        <f t="shared" ca="1" si="0"/>
        <v>0</v>
      </c>
      <c r="AU13">
        <f t="shared" ca="1" si="0"/>
        <v>0</v>
      </c>
    </row>
    <row r="14" spans="2:47" x14ac:dyDescent="0.15">
      <c r="B14">
        <v>1.901</v>
      </c>
      <c r="C14">
        <v>15</v>
      </c>
      <c r="D14" s="18">
        <v>9.0899999999999995E-2</v>
      </c>
      <c r="E14" s="18">
        <v>2.6429999999999999E-2</v>
      </c>
      <c r="F14" s="18">
        <v>-0.68010000000000004</v>
      </c>
      <c r="G14" s="18">
        <v>3.0890000000000001E-2</v>
      </c>
      <c r="H14" s="18">
        <v>0.43269999999999997</v>
      </c>
      <c r="I14" s="18">
        <v>1.655</v>
      </c>
      <c r="J14" s="18">
        <v>0.51459999999999995</v>
      </c>
      <c r="K14" s="18">
        <v>-0.24340000000000001</v>
      </c>
      <c r="L14" s="18">
        <v>3.2839999999999998</v>
      </c>
      <c r="M14" s="18">
        <v>0.2467</v>
      </c>
      <c r="O14">
        <v>7</v>
      </c>
      <c r="P14">
        <f ca="1">MAX(0.01,INDIRECT(ADDRESS(P$10,$O14)))</f>
        <v>0.37140000000000001</v>
      </c>
      <c r="Q14">
        <f t="shared" ref="Q14:AU14" ca="1" si="2">MAX(0.01,INDIRECT(ADDRESS(Q$10,$O14)))</f>
        <v>0.42749999999999999</v>
      </c>
      <c r="R14">
        <f t="shared" ca="1" si="2"/>
        <v>0.24729999999999999</v>
      </c>
      <c r="S14">
        <f t="shared" ca="1" si="2"/>
        <v>0.19969999999999999</v>
      </c>
      <c r="T14">
        <f t="shared" ca="1" si="2"/>
        <v>0.49580000000000002</v>
      </c>
      <c r="U14">
        <f t="shared" ca="1" si="2"/>
        <v>0.17580000000000001</v>
      </c>
      <c r="V14">
        <f t="shared" ca="1" si="2"/>
        <v>0.35580000000000001</v>
      </c>
      <c r="W14">
        <f t="shared" ca="1" si="2"/>
        <v>0.36630000000000001</v>
      </c>
      <c r="X14">
        <f t="shared" ca="1" si="2"/>
        <v>4.1869999999999997E-2</v>
      </c>
      <c r="Y14">
        <f t="shared" ca="1" si="2"/>
        <v>0.11890000000000001</v>
      </c>
      <c r="Z14">
        <f t="shared" ca="1" si="2"/>
        <v>9.8540000000000003E-2</v>
      </c>
      <c r="AA14">
        <f t="shared" ca="1" si="2"/>
        <v>0.1144</v>
      </c>
      <c r="AB14">
        <f t="shared" ca="1" si="2"/>
        <v>0.2893</v>
      </c>
      <c r="AC14">
        <f t="shared" ca="1" si="2"/>
        <v>0.25390000000000001</v>
      </c>
      <c r="AD14">
        <f t="shared" ca="1" si="2"/>
        <v>0.21990000000000001</v>
      </c>
      <c r="AE14">
        <f t="shared" ca="1" si="2"/>
        <v>0.28799999999999998</v>
      </c>
      <c r="AF14">
        <f t="shared" ca="1" si="2"/>
        <v>0.1948</v>
      </c>
      <c r="AG14">
        <f t="shared" ca="1" si="2"/>
        <v>0.18190000000000001</v>
      </c>
      <c r="AH14">
        <f t="shared" ca="1" si="2"/>
        <v>0.38040000000000002</v>
      </c>
      <c r="AI14">
        <f t="shared" ca="1" si="2"/>
        <v>0.40949999999999998</v>
      </c>
      <c r="AJ14">
        <f t="shared" ca="1" si="2"/>
        <v>3.7139999999999999E-2</v>
      </c>
      <c r="AK14">
        <f t="shared" ca="1" si="2"/>
        <v>3.177E-2</v>
      </c>
      <c r="AL14">
        <f t="shared" ca="1" si="2"/>
        <v>0.45350000000000001</v>
      </c>
      <c r="AM14">
        <f t="shared" ca="1" si="2"/>
        <v>9.257E-2</v>
      </c>
      <c r="AN14">
        <f t="shared" ca="1" si="2"/>
        <v>0.01</v>
      </c>
      <c r="AO14">
        <f t="shared" ca="1" si="2"/>
        <v>0.01</v>
      </c>
      <c r="AP14">
        <f t="shared" ca="1" si="2"/>
        <v>0.01</v>
      </c>
      <c r="AQ14">
        <f t="shared" ca="1" si="2"/>
        <v>0.01</v>
      </c>
      <c r="AR14">
        <f t="shared" ca="1" si="2"/>
        <v>0.01</v>
      </c>
      <c r="AS14">
        <f t="shared" ca="1" si="2"/>
        <v>0.01</v>
      </c>
      <c r="AT14">
        <f t="shared" ca="1" si="2"/>
        <v>0.01</v>
      </c>
      <c r="AU14">
        <f t="shared" ca="1" si="2"/>
        <v>0.01</v>
      </c>
    </row>
    <row r="15" spans="2:47" x14ac:dyDescent="0.15">
      <c r="B15">
        <v>1.901</v>
      </c>
      <c r="C15">
        <v>20</v>
      </c>
      <c r="D15" s="18">
        <v>8.2479999999999998E-2</v>
      </c>
      <c r="E15" s="18">
        <v>3.4070000000000003E-2</v>
      </c>
      <c r="F15" s="18">
        <v>-0.65200000000000002</v>
      </c>
      <c r="G15" s="18">
        <v>4.6600000000000003E-2</v>
      </c>
      <c r="H15" s="18">
        <v>0.43480000000000002</v>
      </c>
      <c r="I15" s="18">
        <v>1.5820000000000001</v>
      </c>
      <c r="J15" s="18">
        <v>0.48039999999999999</v>
      </c>
      <c r="K15" s="18">
        <v>-0.25829999999999997</v>
      </c>
      <c r="L15" s="18">
        <v>3.3029999999999999</v>
      </c>
      <c r="M15" s="18">
        <v>0.2676</v>
      </c>
      <c r="O15">
        <v>8</v>
      </c>
      <c r="P15">
        <f t="shared" ca="1" si="1"/>
        <v>2.5979999999999999</v>
      </c>
      <c r="Q15">
        <f t="shared" ca="1" si="1"/>
        <v>4.5339999999999998E-2</v>
      </c>
      <c r="R15">
        <f t="shared" ca="1" si="1"/>
        <v>-0.69789999999999996</v>
      </c>
      <c r="S15">
        <f t="shared" ca="1" si="1"/>
        <v>-0.1134</v>
      </c>
      <c r="T15">
        <f t="shared" ca="1" si="1"/>
        <v>0.219</v>
      </c>
      <c r="U15">
        <f t="shared" ca="1" si="1"/>
        <v>4.1279999999999997E-2</v>
      </c>
      <c r="V15">
        <f t="shared" ca="1" si="1"/>
        <v>0.44919999999999999</v>
      </c>
      <c r="W15">
        <f t="shared" ca="1" si="1"/>
        <v>0.36830000000000002</v>
      </c>
      <c r="X15">
        <f t="shared" ca="1" si="1"/>
        <v>-2.841E-6</v>
      </c>
      <c r="Y15">
        <f t="shared" ca="1" si="1"/>
        <v>-1.2330000000000001</v>
      </c>
      <c r="Z15">
        <f t="shared" ca="1" si="1"/>
        <v>-1.4750000000000001</v>
      </c>
      <c r="AA15">
        <f t="shared" ca="1" si="1"/>
        <v>-1.4850000000000001</v>
      </c>
      <c r="AB15">
        <f t="shared" ca="1" si="1"/>
        <v>-2.6679999999999999E-2</v>
      </c>
      <c r="AC15">
        <f t="shared" ca="1" si="1"/>
        <v>-3.108E-2</v>
      </c>
      <c r="AD15">
        <f t="shared" ca="1" si="1"/>
        <v>-1.0370000000000001E-2</v>
      </c>
      <c r="AE15">
        <f t="shared" ca="1" si="1"/>
        <v>-4.5030000000000001E-2</v>
      </c>
      <c r="AF15">
        <f t="shared" ref="AF15:AU16" ca="1" si="3">INDIRECT(ADDRESS(AF$10,$O15))</f>
        <v>0.73009999999999997</v>
      </c>
      <c r="AG15">
        <f t="shared" ca="1" si="3"/>
        <v>0.70469999999999999</v>
      </c>
      <c r="AH15">
        <f t="shared" ca="1" si="3"/>
        <v>-9.1189999999999993E-2</v>
      </c>
      <c r="AI15">
        <f t="shared" ca="1" si="3"/>
        <v>0.27060000000000001</v>
      </c>
      <c r="AJ15">
        <f t="shared" ca="1" si="3"/>
        <v>0.1104</v>
      </c>
      <c r="AK15">
        <f t="shared" ca="1" si="3"/>
        <v>8.6860000000000007E-2</v>
      </c>
      <c r="AL15">
        <f t="shared" ca="1" si="3"/>
        <v>-9.6879999999999994E-2</v>
      </c>
      <c r="AM15">
        <f t="shared" ca="1" si="3"/>
        <v>-0.1104</v>
      </c>
      <c r="AN15">
        <f t="shared" ca="1" si="3"/>
        <v>0</v>
      </c>
      <c r="AO15">
        <f t="shared" ca="1" si="3"/>
        <v>0</v>
      </c>
      <c r="AP15">
        <f t="shared" ca="1" si="3"/>
        <v>0</v>
      </c>
      <c r="AQ15">
        <f t="shared" ca="1" si="3"/>
        <v>0</v>
      </c>
      <c r="AR15">
        <f t="shared" ca="1" si="3"/>
        <v>0</v>
      </c>
      <c r="AS15">
        <f t="shared" ca="1" si="3"/>
        <v>0</v>
      </c>
      <c r="AT15">
        <f t="shared" ca="1" si="3"/>
        <v>0</v>
      </c>
      <c r="AU15">
        <f t="shared" ca="1" si="3"/>
        <v>0</v>
      </c>
    </row>
    <row r="16" spans="2:47" x14ac:dyDescent="0.15">
      <c r="B16">
        <v>4.0910000000000002</v>
      </c>
      <c r="C16">
        <v>1</v>
      </c>
      <c r="D16" s="18">
        <v>0.1191</v>
      </c>
      <c r="E16" s="18">
        <v>4.342E-2</v>
      </c>
      <c r="F16" s="18">
        <v>0.65780000000000005</v>
      </c>
      <c r="G16" s="18">
        <v>0.27689999999999998</v>
      </c>
      <c r="H16" s="18">
        <v>0.1217</v>
      </c>
      <c r="I16" s="18">
        <v>1.66</v>
      </c>
      <c r="J16" s="18">
        <v>0.4869</v>
      </c>
      <c r="K16" s="18">
        <v>-0.23200000000000001</v>
      </c>
      <c r="L16" s="18">
        <v>3.008</v>
      </c>
      <c r="M16" s="18">
        <v>0.26679999999999998</v>
      </c>
      <c r="O16">
        <v>9</v>
      </c>
      <c r="P16">
        <f t="shared" ca="1" si="1"/>
        <v>1.119</v>
      </c>
      <c r="Q16">
        <f t="shared" ca="1" si="1"/>
        <v>-0.24640000000000001</v>
      </c>
      <c r="R16">
        <f t="shared" ca="1" si="1"/>
        <v>1.196</v>
      </c>
      <c r="S16">
        <f t="shared" ca="1" si="1"/>
        <v>1.2649999999999999</v>
      </c>
      <c r="T16">
        <f t="shared" ca="1" si="1"/>
        <v>9.511E-2</v>
      </c>
      <c r="U16">
        <f t="shared" ca="1" si="1"/>
        <v>-0.24049999999999999</v>
      </c>
      <c r="V16">
        <f t="shared" ca="1" si="1"/>
        <v>0.49349999999999999</v>
      </c>
      <c r="W16">
        <f t="shared" ca="1" si="1"/>
        <v>0.49969999999999998</v>
      </c>
      <c r="X16">
        <f t="shared" ca="1" si="1"/>
        <v>1.4750000000000001</v>
      </c>
      <c r="Y16">
        <f t="shared" ca="1" si="1"/>
        <v>2.3940000000000001</v>
      </c>
      <c r="Z16">
        <f t="shared" ca="1" si="1"/>
        <v>0.6673</v>
      </c>
      <c r="AA16">
        <f t="shared" ca="1" si="1"/>
        <v>0.54679999999999995</v>
      </c>
      <c r="AB16">
        <f t="shared" ca="1" si="1"/>
        <v>1.429</v>
      </c>
      <c r="AC16">
        <f t="shared" ca="1" si="1"/>
        <v>1.379</v>
      </c>
      <c r="AD16">
        <f t="shared" ca="1" si="1"/>
        <v>1.55</v>
      </c>
      <c r="AE16">
        <f t="shared" ca="1" si="1"/>
        <v>1.194</v>
      </c>
      <c r="AF16">
        <f t="shared" ca="1" si="3"/>
        <v>1.181</v>
      </c>
      <c r="AG16">
        <f t="shared" ca="1" si="3"/>
        <v>1.2</v>
      </c>
      <c r="AH16">
        <f t="shared" ca="1" si="3"/>
        <v>1.9730000000000001</v>
      </c>
      <c r="AI16">
        <f t="shared" ca="1" si="3"/>
        <v>0.76060000000000005</v>
      </c>
      <c r="AJ16">
        <f t="shared" ca="1" si="3"/>
        <v>1.1539999999999999</v>
      </c>
      <c r="AK16">
        <f t="shared" ca="1" si="3"/>
        <v>1.1830000000000001</v>
      </c>
      <c r="AL16">
        <f t="shared" ca="1" si="3"/>
        <v>1.5760000000000001</v>
      </c>
      <c r="AM16">
        <f t="shared" ca="1" si="3"/>
        <v>1.5169999999999999</v>
      </c>
      <c r="AN16">
        <f t="shared" ca="1" si="3"/>
        <v>0</v>
      </c>
      <c r="AO16">
        <f t="shared" ca="1" si="3"/>
        <v>0</v>
      </c>
      <c r="AP16">
        <f t="shared" ca="1" si="3"/>
        <v>0</v>
      </c>
      <c r="AQ16">
        <f t="shared" ca="1" si="3"/>
        <v>0</v>
      </c>
      <c r="AR16">
        <f t="shared" ca="1" si="3"/>
        <v>0</v>
      </c>
      <c r="AS16">
        <f t="shared" ca="1" si="3"/>
        <v>0</v>
      </c>
      <c r="AT16">
        <f t="shared" ca="1" si="3"/>
        <v>0</v>
      </c>
      <c r="AU16">
        <f t="shared" ca="1" si="3"/>
        <v>0</v>
      </c>
    </row>
    <row r="17" spans="2:47" x14ac:dyDescent="0.15">
      <c r="B17">
        <v>4.0910000000000002</v>
      </c>
      <c r="C17">
        <v>3</v>
      </c>
      <c r="D17" s="18">
        <v>0.1212</v>
      </c>
      <c r="E17" s="18">
        <v>4.7550000000000002E-2</v>
      </c>
      <c r="F17" s="18">
        <v>0.65859999999999996</v>
      </c>
      <c r="G17" s="18">
        <v>0.23799999999999999</v>
      </c>
      <c r="H17" s="18">
        <v>0.11650000000000001</v>
      </c>
      <c r="I17" s="18">
        <v>1.63</v>
      </c>
      <c r="J17" s="18">
        <v>0.443</v>
      </c>
      <c r="K17" s="18">
        <v>-0.2339</v>
      </c>
      <c r="L17" s="18">
        <v>2.9980000000000002</v>
      </c>
      <c r="M17" s="18">
        <v>0.2712</v>
      </c>
      <c r="O17">
        <v>10</v>
      </c>
      <c r="P17">
        <f ca="1">MAX(0.01,INDIRECT(ADDRESS(P$10,$O17)))</f>
        <v>1.0409999999999999</v>
      </c>
      <c r="Q17">
        <f t="shared" ref="Q17:AU17" ca="1" si="4">MAX(0.01,INDIRECT(ADDRESS(Q$10,$O17)))</f>
        <v>0.26590000000000003</v>
      </c>
      <c r="R17">
        <f t="shared" ca="1" si="4"/>
        <v>0.73540000000000005</v>
      </c>
      <c r="S17">
        <f t="shared" ca="1" si="4"/>
        <v>0.3972</v>
      </c>
      <c r="T17">
        <f t="shared" ca="1" si="4"/>
        <v>0.56999999999999995</v>
      </c>
      <c r="U17">
        <f t="shared" ca="1" si="4"/>
        <v>0.39810000000000001</v>
      </c>
      <c r="V17">
        <f t="shared" ca="1" si="4"/>
        <v>0.27260000000000001</v>
      </c>
      <c r="W17">
        <f t="shared" ca="1" si="4"/>
        <v>0.2757</v>
      </c>
      <c r="X17">
        <f t="shared" ca="1" si="4"/>
        <v>0.79979999999999996</v>
      </c>
      <c r="Y17">
        <f t="shared" ca="1" si="4"/>
        <v>0.63049999999999995</v>
      </c>
      <c r="Z17">
        <f t="shared" ca="1" si="4"/>
        <v>0.17549999999999999</v>
      </c>
      <c r="AA17">
        <f t="shared" ca="1" si="4"/>
        <v>0.17130000000000001</v>
      </c>
      <c r="AB17">
        <f t="shared" ca="1" si="4"/>
        <v>0.22600000000000001</v>
      </c>
      <c r="AC17">
        <f t="shared" ca="1" si="4"/>
        <v>0.23910000000000001</v>
      </c>
      <c r="AD17">
        <f t="shared" ca="1" si="4"/>
        <v>4.4760000000000001E-2</v>
      </c>
      <c r="AE17">
        <f t="shared" ca="1" si="4"/>
        <v>0.17780000000000001</v>
      </c>
      <c r="AF17">
        <f t="shared" ca="1" si="4"/>
        <v>0.49130000000000001</v>
      </c>
      <c r="AG17">
        <f t="shared" ca="1" si="4"/>
        <v>0.48349999999999999</v>
      </c>
      <c r="AH17">
        <f t="shared" ca="1" si="4"/>
        <v>0.3211</v>
      </c>
      <c r="AI17">
        <f t="shared" ca="1" si="4"/>
        <v>0.19409999999999999</v>
      </c>
      <c r="AJ17">
        <f t="shared" ca="1" si="4"/>
        <v>0.1085</v>
      </c>
      <c r="AK17">
        <f t="shared" ca="1" si="4"/>
        <v>8.4080000000000002E-2</v>
      </c>
      <c r="AL17">
        <f t="shared" ca="1" si="4"/>
        <v>3.0110000000000001E-2</v>
      </c>
      <c r="AM17">
        <f t="shared" ca="1" si="4"/>
        <v>3.2640000000000002E-2</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2:47" x14ac:dyDescent="0.15">
      <c r="B18">
        <v>4.0910000000000002</v>
      </c>
      <c r="C18">
        <v>5</v>
      </c>
      <c r="D18" s="18">
        <v>0.1226</v>
      </c>
      <c r="E18" s="18">
        <v>4.9790000000000001E-2</v>
      </c>
      <c r="F18" s="18">
        <v>0.66059999999999997</v>
      </c>
      <c r="G18" s="18">
        <v>0.21690000000000001</v>
      </c>
      <c r="H18" s="18">
        <v>0.1216</v>
      </c>
      <c r="I18" s="18">
        <v>1.5920000000000001</v>
      </c>
      <c r="J18" s="18">
        <v>0.432</v>
      </c>
      <c r="K18" s="18">
        <v>-0.2429</v>
      </c>
      <c r="L18" s="18">
        <v>2.98</v>
      </c>
      <c r="M18" s="18">
        <v>0.27500000000000002</v>
      </c>
      <c r="O18">
        <v>11</v>
      </c>
      <c r="P18">
        <f t="shared" ca="1" si="1"/>
        <v>-2.492</v>
      </c>
      <c r="Q18">
        <f t="shared" ca="1" si="1"/>
        <v>9.1139999999999999E-2</v>
      </c>
      <c r="R18">
        <f t="shared" ca="1" si="1"/>
        <v>0.97419999999999995</v>
      </c>
      <c r="S18">
        <f t="shared" ca="1" si="1"/>
        <v>0.27150000000000002</v>
      </c>
      <c r="T18">
        <f t="shared" ca="1" si="1"/>
        <v>-6.0580000000000002E-2</v>
      </c>
      <c r="U18">
        <f t="shared" ca="1" si="1"/>
        <v>1.685E-2</v>
      </c>
      <c r="V18">
        <f t="shared" ca="1" si="1"/>
        <v>-0.33400000000000002</v>
      </c>
      <c r="W18">
        <f t="shared" ca="1" si="1"/>
        <v>-0.2571</v>
      </c>
      <c r="X18">
        <f t="shared" ca="1" si="1"/>
        <v>7.7770000000000002E-6</v>
      </c>
      <c r="Y18">
        <f t="shared" ca="1" si="1"/>
        <v>4.8239999999999998</v>
      </c>
      <c r="Z18">
        <f t="shared" ca="1" si="1"/>
        <v>1.4550000000000001</v>
      </c>
      <c r="AA18">
        <f t="shared" ca="1" si="1"/>
        <v>1.41</v>
      </c>
      <c r="AB18">
        <f t="shared" ca="1" si="1"/>
        <v>-4.2300000000000003E-3</v>
      </c>
      <c r="AC18">
        <f t="shared" ca="1" si="1"/>
        <v>-3.839E-3</v>
      </c>
      <c r="AD18">
        <f t="shared" ca="1" si="1"/>
        <v>-2.1409999999999998E-2</v>
      </c>
      <c r="AE18">
        <f t="shared" ca="1" si="1"/>
        <v>-2.0719999999999999E-2</v>
      </c>
      <c r="AF18">
        <f t="shared" ref="AF18:AU19" ca="1" si="5">INDIRECT(ADDRESS(AF$10,$O18))</f>
        <v>-1.0309999999999999</v>
      </c>
      <c r="AG18">
        <f t="shared" ca="1" si="5"/>
        <v>-0.98019999999999996</v>
      </c>
      <c r="AH18">
        <f t="shared" ca="1" si="5"/>
        <v>-0.1615</v>
      </c>
      <c r="AI18">
        <f t="shared" ca="1" si="5"/>
        <v>-0.24909999999999999</v>
      </c>
      <c r="AJ18">
        <f t="shared" ca="1" si="5"/>
        <v>-0.4073</v>
      </c>
      <c r="AK18">
        <f t="shared" ca="1" si="5"/>
        <v>-0.38940000000000002</v>
      </c>
      <c r="AL18">
        <f t="shared" ca="1" si="5"/>
        <v>-0.33429999999999999</v>
      </c>
      <c r="AM18">
        <f t="shared" ca="1" si="5"/>
        <v>-0.30640000000000001</v>
      </c>
      <c r="AN18">
        <f t="shared" ca="1" si="5"/>
        <v>0</v>
      </c>
      <c r="AO18">
        <f t="shared" ca="1" si="5"/>
        <v>0</v>
      </c>
      <c r="AP18">
        <f t="shared" ca="1" si="5"/>
        <v>0</v>
      </c>
      <c r="AQ18">
        <f t="shared" ca="1" si="5"/>
        <v>0</v>
      </c>
      <c r="AR18">
        <f t="shared" ca="1" si="5"/>
        <v>0</v>
      </c>
      <c r="AS18">
        <f t="shared" ca="1" si="5"/>
        <v>0</v>
      </c>
      <c r="AT18">
        <f t="shared" ca="1" si="5"/>
        <v>0</v>
      </c>
      <c r="AU18">
        <f t="shared" ca="1" si="5"/>
        <v>0</v>
      </c>
    </row>
    <row r="19" spans="2:47" x14ac:dyDescent="0.15">
      <c r="B19">
        <v>4.0910000000000002</v>
      </c>
      <c r="C19">
        <v>7</v>
      </c>
      <c r="D19" s="18">
        <v>0.1157</v>
      </c>
      <c r="E19" s="18">
        <v>3.2079999999999997E-2</v>
      </c>
      <c r="F19" s="18">
        <v>0.69</v>
      </c>
      <c r="G19" s="18">
        <v>0.1656</v>
      </c>
      <c r="H19" s="18">
        <v>0.17510000000000001</v>
      </c>
      <c r="I19" s="18">
        <v>1.5069999999999999</v>
      </c>
      <c r="J19" s="18">
        <v>0.57220000000000004</v>
      </c>
      <c r="K19" s="18">
        <v>-0.2712</v>
      </c>
      <c r="L19" s="18">
        <v>2.956</v>
      </c>
      <c r="M19" s="18">
        <v>0.28110000000000002</v>
      </c>
      <c r="O19">
        <v>12</v>
      </c>
      <c r="P19">
        <f t="shared" ca="1" si="1"/>
        <v>1.202</v>
      </c>
      <c r="Q19">
        <f t="shared" ca="1" si="1"/>
        <v>-0.90190000000000003</v>
      </c>
      <c r="R19">
        <f t="shared" ca="1" si="1"/>
        <v>0.55769999999999997</v>
      </c>
      <c r="S19">
        <f t="shared" ca="1" si="1"/>
        <v>-0.1288</v>
      </c>
      <c r="T19">
        <f t="shared" ca="1" si="1"/>
        <v>0.7712</v>
      </c>
      <c r="U19">
        <f t="shared" ca="1" si="1"/>
        <v>0.80020000000000002</v>
      </c>
      <c r="V19">
        <f t="shared" ca="1" si="1"/>
        <v>0.57130000000000003</v>
      </c>
      <c r="W19">
        <f t="shared" ca="1" si="1"/>
        <v>0.59009999999999996</v>
      </c>
      <c r="X19">
        <f t="shared" ca="1" si="1"/>
        <v>1.0430000000000001E-3</v>
      </c>
      <c r="Y19">
        <f t="shared" ca="1" si="1"/>
        <v>0.37919999999999998</v>
      </c>
      <c r="Z19">
        <f t="shared" ca="1" si="1"/>
        <v>0.38919999999999999</v>
      </c>
      <c r="AA19">
        <f t="shared" ca="1" si="1"/>
        <v>0.2419</v>
      </c>
      <c r="AB19">
        <f t="shared" ca="1" si="1"/>
        <v>2.5369999999999999</v>
      </c>
      <c r="AC19">
        <f t="shared" ca="1" si="1"/>
        <v>2.5409999999999999</v>
      </c>
      <c r="AD19">
        <f t="shared" ca="1" si="1"/>
        <v>3.706</v>
      </c>
      <c r="AE19">
        <f t="shared" ca="1" si="1"/>
        <v>3.7050000000000001</v>
      </c>
      <c r="AF19">
        <f t="shared" ca="1" si="5"/>
        <v>3.016</v>
      </c>
      <c r="AG19">
        <f t="shared" ca="1" si="5"/>
        <v>2.9180000000000001</v>
      </c>
      <c r="AH19">
        <f t="shared" ca="1" si="5"/>
        <v>3.5049999999999999</v>
      </c>
      <c r="AI19">
        <f t="shared" ca="1" si="5"/>
        <v>3.625</v>
      </c>
      <c r="AJ19">
        <f t="shared" ca="1" si="5"/>
        <v>3.371</v>
      </c>
      <c r="AK19">
        <f t="shared" ca="1" si="5"/>
        <v>3.359</v>
      </c>
      <c r="AL19">
        <f t="shared" ca="1" si="5"/>
        <v>3.706</v>
      </c>
      <c r="AM19">
        <f t="shared" ca="1" si="5"/>
        <v>3.7090000000000001</v>
      </c>
      <c r="AN19">
        <f t="shared" ca="1" si="5"/>
        <v>0</v>
      </c>
      <c r="AO19">
        <f t="shared" ca="1" si="5"/>
        <v>0</v>
      </c>
      <c r="AP19">
        <f t="shared" ca="1" si="5"/>
        <v>0</v>
      </c>
      <c r="AQ19">
        <f t="shared" ca="1" si="5"/>
        <v>0</v>
      </c>
      <c r="AR19">
        <f t="shared" ca="1" si="5"/>
        <v>0</v>
      </c>
      <c r="AS19">
        <f t="shared" ca="1" si="5"/>
        <v>0</v>
      </c>
      <c r="AT19">
        <f t="shared" ca="1" si="5"/>
        <v>0</v>
      </c>
      <c r="AU19">
        <f t="shared" ca="1" si="5"/>
        <v>0</v>
      </c>
    </row>
    <row r="20" spans="2:47" x14ac:dyDescent="0.15">
      <c r="B20">
        <v>4.0910000000000002</v>
      </c>
      <c r="C20">
        <v>10</v>
      </c>
      <c r="D20" s="18">
        <v>0.1086</v>
      </c>
      <c r="E20" s="18">
        <v>-6.8049999999999999E-2</v>
      </c>
      <c r="F20" s="18">
        <v>1.4350000000000001</v>
      </c>
      <c r="G20" s="18">
        <v>0.18149999999999999</v>
      </c>
      <c r="H20" s="18">
        <v>0.34589999999999999</v>
      </c>
      <c r="I20" s="18">
        <v>1.4830000000000001</v>
      </c>
      <c r="J20" s="18">
        <v>0.52710000000000001</v>
      </c>
      <c r="K20" s="18">
        <v>-0.33789999999999998</v>
      </c>
      <c r="L20" s="18">
        <v>2.87</v>
      </c>
      <c r="M20" s="18">
        <v>0.31580000000000003</v>
      </c>
      <c r="O20">
        <v>13</v>
      </c>
      <c r="P20">
        <f ca="1">MAX(0.01,INDIRECT(ADDRESS(P$10,$O20)))</f>
        <v>1.014</v>
      </c>
      <c r="Q20">
        <f t="shared" ref="Q20:AU20" ca="1" si="6">MAX(0.01,INDIRECT(ADDRESS(Q$10,$O20)))</f>
        <v>0.11310000000000001</v>
      </c>
      <c r="R20">
        <f t="shared" ca="1" si="6"/>
        <v>0.97409999999999997</v>
      </c>
      <c r="S20">
        <f t="shared" ca="1" si="6"/>
        <v>0.79949999999999999</v>
      </c>
      <c r="T20">
        <f t="shared" ca="1" si="6"/>
        <v>0.59309999999999996</v>
      </c>
      <c r="U20">
        <f t="shared" ca="1" si="6"/>
        <v>0.19289999999999999</v>
      </c>
      <c r="V20">
        <f t="shared" ca="1" si="6"/>
        <v>0.21190000000000001</v>
      </c>
      <c r="W20">
        <f t="shared" ca="1" si="6"/>
        <v>0.19589999999999999</v>
      </c>
      <c r="X20">
        <f t="shared" ca="1" si="6"/>
        <v>2.4969999999999999</v>
      </c>
      <c r="Y20">
        <f t="shared" ca="1" si="6"/>
        <v>2.488</v>
      </c>
      <c r="Z20">
        <f t="shared" ca="1" si="6"/>
        <v>0.30070000000000002</v>
      </c>
      <c r="AA20">
        <f t="shared" ca="1" si="6"/>
        <v>0.21920000000000001</v>
      </c>
      <c r="AB20">
        <f t="shared" ca="1" si="6"/>
        <v>0.1089</v>
      </c>
      <c r="AC20">
        <f t="shared" ca="1" si="6"/>
        <v>9.1060000000000002E-2</v>
      </c>
      <c r="AD20">
        <f t="shared" ca="1" si="6"/>
        <v>3.9789999999999999E-2</v>
      </c>
      <c r="AE20">
        <f t="shared" ca="1" si="6"/>
        <v>4.4630000000000003E-2</v>
      </c>
      <c r="AF20">
        <f t="shared" ca="1" si="6"/>
        <v>1.2749999999999999</v>
      </c>
      <c r="AG20">
        <f t="shared" ca="1" si="6"/>
        <v>1.24</v>
      </c>
      <c r="AH20">
        <f t="shared" ca="1" si="6"/>
        <v>0.14069999999999999</v>
      </c>
      <c r="AI20">
        <f t="shared" ca="1" si="6"/>
        <v>0.29630000000000001</v>
      </c>
      <c r="AJ20">
        <f t="shared" ca="1" si="6"/>
        <v>0.32540000000000002</v>
      </c>
      <c r="AK20">
        <f t="shared" ca="1" si="6"/>
        <v>0.31890000000000002</v>
      </c>
      <c r="AL20">
        <f t="shared" ca="1" si="6"/>
        <v>6.1080000000000002E-2</v>
      </c>
      <c r="AM20">
        <f t="shared" ca="1" si="6"/>
        <v>3.986E-2</v>
      </c>
      <c r="AN20">
        <f t="shared" ca="1" si="6"/>
        <v>0.01</v>
      </c>
      <c r="AO20">
        <f t="shared" ca="1" si="6"/>
        <v>0.01</v>
      </c>
      <c r="AP20">
        <f t="shared" ca="1" si="6"/>
        <v>0.01</v>
      </c>
      <c r="AQ20">
        <f t="shared" ca="1" si="6"/>
        <v>0.01</v>
      </c>
      <c r="AR20">
        <f t="shared" ca="1" si="6"/>
        <v>0.01</v>
      </c>
      <c r="AS20">
        <f t="shared" ca="1" si="6"/>
        <v>0.01</v>
      </c>
      <c r="AT20">
        <f t="shared" ca="1" si="6"/>
        <v>0.01</v>
      </c>
      <c r="AU20">
        <f t="shared" ca="1" si="6"/>
        <v>0.01</v>
      </c>
    </row>
    <row r="21" spans="2:47" x14ac:dyDescent="0.15">
      <c r="B21">
        <v>4.0910000000000002</v>
      </c>
      <c r="C21">
        <v>15</v>
      </c>
      <c r="D21" s="18">
        <v>0.1048</v>
      </c>
      <c r="E21" s="18">
        <v>3.7909999999999999E-2</v>
      </c>
      <c r="F21" s="18">
        <v>0.54220000000000002</v>
      </c>
      <c r="G21" s="18">
        <v>0.17680000000000001</v>
      </c>
      <c r="H21" s="18">
        <v>0.2203</v>
      </c>
      <c r="I21" s="18">
        <v>1.4710000000000001</v>
      </c>
      <c r="J21" s="18">
        <v>0.58150000000000002</v>
      </c>
      <c r="K21" s="18">
        <v>-0.30940000000000001</v>
      </c>
      <c r="L21" s="18">
        <v>2.8969999999999998</v>
      </c>
      <c r="M21" s="18">
        <v>0.27500000000000002</v>
      </c>
    </row>
    <row r="22" spans="2:47" x14ac:dyDescent="0.15">
      <c r="B22">
        <v>4.0910000000000002</v>
      </c>
      <c r="C22">
        <v>20</v>
      </c>
      <c r="D22" s="18">
        <v>0.10100000000000001</v>
      </c>
      <c r="E22" s="18">
        <v>5.4649999999999997E-2</v>
      </c>
      <c r="F22" s="18">
        <v>0.57589999999999997</v>
      </c>
      <c r="G22" s="18">
        <v>0.25929999999999997</v>
      </c>
      <c r="H22" s="18">
        <v>0.21540000000000001</v>
      </c>
      <c r="I22" s="18">
        <v>1.476</v>
      </c>
      <c r="J22" s="18">
        <v>0.57120000000000004</v>
      </c>
      <c r="K22" s="18">
        <v>-0.31640000000000001</v>
      </c>
      <c r="L22" s="18">
        <v>2.8759999999999999</v>
      </c>
      <c r="M22" s="18">
        <v>0.26540000000000002</v>
      </c>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2:47" x14ac:dyDescent="0.15">
      <c r="B23">
        <v>9.5030000000000001</v>
      </c>
      <c r="C23">
        <v>1</v>
      </c>
      <c r="D23" s="18">
        <v>0.1066</v>
      </c>
      <c r="E23" s="18">
        <v>3.2439999999999997E-2</v>
      </c>
      <c r="F23" s="18">
        <v>0.6532</v>
      </c>
      <c r="G23" s="18">
        <v>0.13450000000000001</v>
      </c>
      <c r="H23" s="18">
        <v>1.516E-2</v>
      </c>
      <c r="I23" s="18">
        <v>-0.72919999999999996</v>
      </c>
      <c r="J23" s="18">
        <v>3.2340000000000001E-2</v>
      </c>
      <c r="K23" s="18">
        <v>-0.1542</v>
      </c>
      <c r="L23" s="18">
        <v>2.806</v>
      </c>
      <c r="M23" s="18">
        <v>0.28000000000000003</v>
      </c>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2:47" x14ac:dyDescent="0.15">
      <c r="B24">
        <v>9.5030000000000001</v>
      </c>
      <c r="C24">
        <v>3</v>
      </c>
      <c r="D24" s="18">
        <v>0.1055</v>
      </c>
      <c r="E24" s="18">
        <v>0.1105</v>
      </c>
      <c r="F24" s="18">
        <v>1.0629999999999999</v>
      </c>
      <c r="G24" s="18">
        <v>0.64500000000000002</v>
      </c>
      <c r="H24" s="18">
        <v>-9.6619999999999998E-2</v>
      </c>
      <c r="I24" s="18">
        <v>1.9990000000000001</v>
      </c>
      <c r="J24" s="18">
        <v>0.32040000000000002</v>
      </c>
      <c r="K24" s="18">
        <v>-0.11940000000000001</v>
      </c>
      <c r="L24" s="18">
        <v>2.9790000000000001</v>
      </c>
      <c r="M24" s="18">
        <v>0.2399</v>
      </c>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2:47" x14ac:dyDescent="0.15">
      <c r="B25">
        <v>9.5030000000000001</v>
      </c>
      <c r="C25">
        <v>5</v>
      </c>
      <c r="D25" s="18">
        <v>0.1037</v>
      </c>
      <c r="E25" s="18">
        <v>4.1230000000000003E-2</v>
      </c>
      <c r="F25" s="18">
        <v>0.66869999999999996</v>
      </c>
      <c r="G25" s="18">
        <v>0.1477</v>
      </c>
      <c r="H25" s="18">
        <v>1.847E-2</v>
      </c>
      <c r="I25" s="18">
        <v>-0.71940000000000004</v>
      </c>
      <c r="J25" s="18">
        <v>3.2289999999999999E-2</v>
      </c>
      <c r="K25" s="18">
        <v>-0.16339999999999999</v>
      </c>
      <c r="L25" s="18">
        <v>2.7730000000000001</v>
      </c>
      <c r="M25" s="18">
        <v>0.28839999999999999</v>
      </c>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2:47" x14ac:dyDescent="0.15">
      <c r="B26">
        <v>9.5030000000000001</v>
      </c>
      <c r="C26">
        <v>7</v>
      </c>
      <c r="D26" s="18">
        <v>9.9860000000000004E-2</v>
      </c>
      <c r="E26" s="18">
        <v>4.5900000000000003E-2</v>
      </c>
      <c r="F26" s="18">
        <v>0.60960000000000003</v>
      </c>
      <c r="G26" s="18">
        <v>0.1331</v>
      </c>
      <c r="H26" s="18">
        <v>2.128E-2</v>
      </c>
      <c r="I26" s="18">
        <v>-0.7339</v>
      </c>
      <c r="J26" s="18">
        <v>3.0419999999999999E-2</v>
      </c>
      <c r="K26" s="18">
        <v>-0.16700000000000001</v>
      </c>
      <c r="L26" s="18">
        <v>2.766</v>
      </c>
      <c r="M26" s="18">
        <v>0.28520000000000001</v>
      </c>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2:47" x14ac:dyDescent="0.15">
      <c r="B27">
        <v>9.5030000000000001</v>
      </c>
      <c r="C27">
        <v>10</v>
      </c>
      <c r="D27" s="18">
        <v>8.9770000000000003E-2</v>
      </c>
      <c r="E27" s="18">
        <v>3.2919999999999998E-2</v>
      </c>
      <c r="F27" s="18">
        <v>-0.72399999999999998</v>
      </c>
      <c r="G27" s="18">
        <v>3.5159999999999997E-2</v>
      </c>
      <c r="H27" s="18">
        <v>5.1159999999999997E-2</v>
      </c>
      <c r="I27" s="18">
        <v>0.66420000000000001</v>
      </c>
      <c r="J27" s="18">
        <v>0.15740000000000001</v>
      </c>
      <c r="K27" s="18">
        <v>-0.1739</v>
      </c>
      <c r="L27" s="18">
        <v>2.7469999999999999</v>
      </c>
      <c r="M27" s="18">
        <v>0.28899999999999998</v>
      </c>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2:47" x14ac:dyDescent="0.15">
      <c r="B28">
        <v>9.5030000000000001</v>
      </c>
      <c r="C28">
        <v>15</v>
      </c>
      <c r="D28" s="18">
        <v>6.0260000000000001E-2</v>
      </c>
      <c r="E28" s="18">
        <v>0.1636</v>
      </c>
      <c r="F28" s="18">
        <v>0.96940000000000004</v>
      </c>
      <c r="G28" s="18">
        <v>0.98540000000000005</v>
      </c>
      <c r="H28" s="18">
        <v>2.3199999999999998E-2</v>
      </c>
      <c r="I28" s="18">
        <v>-0.75619999999999998</v>
      </c>
      <c r="J28" s="18">
        <v>3.295E-2</v>
      </c>
      <c r="K28" s="18">
        <v>-0.24709999999999999</v>
      </c>
      <c r="L28" s="18">
        <v>2.6709999999999998</v>
      </c>
      <c r="M28" s="18">
        <v>0.3695</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2:47" x14ac:dyDescent="0.15">
      <c r="B29">
        <v>9.5030000000000001</v>
      </c>
      <c r="C29">
        <v>20</v>
      </c>
      <c r="D29" s="18">
        <v>7.3609999999999995E-2</v>
      </c>
      <c r="E29" s="18">
        <v>4.6820000000000001E-2</v>
      </c>
      <c r="F29" s="18">
        <v>-0.72389999999999999</v>
      </c>
      <c r="G29" s="18">
        <v>3.4130000000000001E-2</v>
      </c>
      <c r="H29" s="18">
        <v>6.6000000000000003E-2</v>
      </c>
      <c r="I29" s="18">
        <v>0.72270000000000001</v>
      </c>
      <c r="J29" s="18">
        <v>0.16650000000000001</v>
      </c>
      <c r="K29" s="18">
        <v>-0.18640000000000001</v>
      </c>
      <c r="L29" s="18">
        <v>2.7349999999999999</v>
      </c>
      <c r="M29" s="18">
        <v>0.2838</v>
      </c>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2:47" x14ac:dyDescent="0.15">
      <c r="B30">
        <v>17.103000000000002</v>
      </c>
      <c r="C30">
        <v>1</v>
      </c>
      <c r="D30" s="18">
        <v>0.10970000000000001</v>
      </c>
      <c r="E30" s="18">
        <v>2.0670000000000001E-2</v>
      </c>
      <c r="F30" s="18">
        <v>0.37209999999999999</v>
      </c>
      <c r="G30" s="18">
        <v>0.1545</v>
      </c>
      <c r="H30" s="18">
        <v>-7.5109999999999996E-2</v>
      </c>
      <c r="I30" s="18">
        <v>1.923</v>
      </c>
      <c r="J30" s="18">
        <v>0.29310000000000003</v>
      </c>
      <c r="K30" s="18">
        <v>-5.5239999999999997E-2</v>
      </c>
      <c r="L30" s="18">
        <v>2.8740000000000001</v>
      </c>
      <c r="M30" s="18">
        <v>0.26219999999999999</v>
      </c>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2:47" x14ac:dyDescent="0.15">
      <c r="B31">
        <v>17.103000000000002</v>
      </c>
      <c r="C31">
        <v>3</v>
      </c>
      <c r="D31" s="18">
        <v>0.1065</v>
      </c>
      <c r="E31" s="18">
        <v>2.7179999999999999E-2</v>
      </c>
      <c r="F31" s="18">
        <v>0.33779999999999999</v>
      </c>
      <c r="G31" s="18">
        <v>0.20480000000000001</v>
      </c>
      <c r="H31" s="18">
        <v>-7.9170000000000004E-2</v>
      </c>
      <c r="I31" s="18">
        <v>1.923</v>
      </c>
      <c r="J31" s="18">
        <v>0.30420000000000003</v>
      </c>
      <c r="K31" s="18">
        <v>-5.4519999999999999E-2</v>
      </c>
      <c r="L31" s="18">
        <v>2.8679999999999999</v>
      </c>
      <c r="M31" s="18">
        <v>0.26329999999999998</v>
      </c>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2:47" x14ac:dyDescent="0.15">
      <c r="B32">
        <v>17.103000000000002</v>
      </c>
      <c r="C32">
        <v>5</v>
      </c>
      <c r="D32" s="18">
        <v>0.1009</v>
      </c>
      <c r="E32" s="18">
        <v>4.3339999999999997E-2</v>
      </c>
      <c r="F32" s="18">
        <v>0.37880000000000003</v>
      </c>
      <c r="G32" s="18">
        <v>0.33350000000000002</v>
      </c>
      <c r="H32" s="18">
        <v>-9.3030000000000002E-2</v>
      </c>
      <c r="I32" s="18">
        <v>1.885</v>
      </c>
      <c r="J32" s="18">
        <v>0.33360000000000001</v>
      </c>
      <c r="K32" s="18">
        <v>-5.1189999999999999E-2</v>
      </c>
      <c r="L32" s="18">
        <v>2.8719999999999999</v>
      </c>
      <c r="M32" s="18">
        <v>0.26690000000000003</v>
      </c>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2:47" x14ac:dyDescent="0.15">
      <c r="B33">
        <v>17.103000000000002</v>
      </c>
      <c r="C33">
        <v>7</v>
      </c>
      <c r="D33" s="18">
        <v>9.1770000000000004E-2</v>
      </c>
      <c r="E33" s="18">
        <v>6.7549999999999999E-2</v>
      </c>
      <c r="F33" s="18">
        <v>0.437</v>
      </c>
      <c r="G33" s="18">
        <v>0.4914</v>
      </c>
      <c r="H33" s="18">
        <v>-0.10879999999999999</v>
      </c>
      <c r="I33" s="18">
        <v>1.8460000000000001</v>
      </c>
      <c r="J33" s="18">
        <v>0.33069999999999999</v>
      </c>
      <c r="K33" s="18">
        <v>-5.0479999999999997E-2</v>
      </c>
      <c r="L33" s="18">
        <v>2.8849999999999998</v>
      </c>
      <c r="M33" s="18">
        <v>0.26529999999999998</v>
      </c>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2:47" x14ac:dyDescent="0.15">
      <c r="B34">
        <v>17.103000000000002</v>
      </c>
      <c r="C34">
        <v>10</v>
      </c>
      <c r="D34" s="18">
        <v>9.171E-2</v>
      </c>
      <c r="E34" s="18">
        <v>5.7770000000000002E-2</v>
      </c>
      <c r="F34" s="18">
        <v>0.28889999999999999</v>
      </c>
      <c r="G34" s="18">
        <v>0.32269999999999999</v>
      </c>
      <c r="H34" s="18">
        <v>-9.7460000000000005E-2</v>
      </c>
      <c r="I34" s="18">
        <v>1.883</v>
      </c>
      <c r="J34" s="18">
        <v>0.2969</v>
      </c>
      <c r="K34" s="18">
        <v>-5.2019999999999997E-2</v>
      </c>
      <c r="L34" s="18">
        <v>2.8809999999999998</v>
      </c>
      <c r="M34" s="18">
        <v>0.27960000000000002</v>
      </c>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2:47" x14ac:dyDescent="0.15">
      <c r="B35">
        <v>17.103000000000002</v>
      </c>
      <c r="C35">
        <v>15</v>
      </c>
      <c r="D35" s="18">
        <v>8.5699999999999998E-2</v>
      </c>
      <c r="E35" s="18">
        <v>6.2990000000000004E-2</v>
      </c>
      <c r="F35" s="18">
        <v>0.22439999999999999</v>
      </c>
      <c r="G35" s="18">
        <v>0.2515</v>
      </c>
      <c r="H35" s="18">
        <v>-9.5909999999999995E-2</v>
      </c>
      <c r="I35" s="18">
        <v>1.893</v>
      </c>
      <c r="J35" s="18">
        <v>0.25890000000000002</v>
      </c>
      <c r="K35" s="18">
        <v>-5.2780000000000001E-2</v>
      </c>
      <c r="L35" s="18">
        <v>2.89</v>
      </c>
      <c r="M35" s="18">
        <v>0.28970000000000001</v>
      </c>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2:47" x14ac:dyDescent="0.15">
      <c r="B36">
        <v>17.103000000000002</v>
      </c>
      <c r="C36">
        <v>20</v>
      </c>
      <c r="D36" s="18">
        <v>7.1749999999999994E-2</v>
      </c>
      <c r="E36" s="18">
        <v>7.8509999999999996E-2</v>
      </c>
      <c r="F36" s="18">
        <v>0.1573</v>
      </c>
      <c r="G36" s="18">
        <v>0.252</v>
      </c>
      <c r="H36" s="18">
        <v>-9.0800000000000006E-2</v>
      </c>
      <c r="I36" s="18">
        <v>1.87</v>
      </c>
      <c r="J36" s="18">
        <v>0.21340000000000001</v>
      </c>
      <c r="K36" s="18">
        <v>-5.9470000000000002E-2</v>
      </c>
      <c r="L36" s="18">
        <v>2.8460000000000001</v>
      </c>
      <c r="M36" s="18">
        <v>0.3004</v>
      </c>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2:47" x14ac:dyDescent="0.15">
      <c r="B37">
        <v>31.263000000000002</v>
      </c>
      <c r="C37">
        <v>1</v>
      </c>
      <c r="D37" s="18">
        <v>0.1019</v>
      </c>
      <c r="E37" s="18">
        <v>2.2669999999999999E-2</v>
      </c>
      <c r="F37" s="18">
        <v>1.5149999999999999</v>
      </c>
      <c r="G37" s="18">
        <v>2.5</v>
      </c>
      <c r="H37" s="18">
        <v>-0.1014</v>
      </c>
      <c r="I37" s="18">
        <v>1.704</v>
      </c>
      <c r="J37" s="18">
        <v>0.45369999999999999</v>
      </c>
      <c r="K37" s="18">
        <v>-2.3120000000000002E-2</v>
      </c>
      <c r="L37" s="18">
        <v>2.7450000000000001</v>
      </c>
      <c r="M37" s="18">
        <v>0.19339999999999999</v>
      </c>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2:47" x14ac:dyDescent="0.15">
      <c r="B38">
        <v>31.263000000000002</v>
      </c>
      <c r="C38">
        <v>3</v>
      </c>
      <c r="D38" s="18">
        <v>0.1065</v>
      </c>
      <c r="E38" s="18">
        <v>-1.602E-2</v>
      </c>
      <c r="F38" s="18">
        <v>2.81</v>
      </c>
      <c r="G38" s="18">
        <v>8.0479999999999996E-2</v>
      </c>
      <c r="H38" s="18">
        <v>-5.9080000000000001E-2</v>
      </c>
      <c r="I38" s="18">
        <v>1.4279999999999999</v>
      </c>
      <c r="J38" s="18">
        <v>0.26</v>
      </c>
      <c r="K38" s="18">
        <v>-3.1399999999999997E-2</v>
      </c>
      <c r="L38" s="18">
        <v>2.274</v>
      </c>
      <c r="M38" s="18">
        <v>0.15579999999999999</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2:47" x14ac:dyDescent="0.15">
      <c r="B39">
        <v>31.263000000000002</v>
      </c>
      <c r="C39">
        <v>5</v>
      </c>
      <c r="D39" s="18">
        <v>0.1057</v>
      </c>
      <c r="E39" s="18">
        <v>-4.8489999999999998E-2</v>
      </c>
      <c r="F39" s="18">
        <v>1.9790000000000001</v>
      </c>
      <c r="G39" s="18">
        <v>0.20669999999999999</v>
      </c>
      <c r="H39" s="18">
        <v>-3.3660000000000002E-2</v>
      </c>
      <c r="I39" s="18">
        <v>1.238</v>
      </c>
      <c r="J39" s="18">
        <v>0.1661</v>
      </c>
      <c r="K39" s="18">
        <v>-2.3560000000000001E-2</v>
      </c>
      <c r="L39" s="18">
        <v>2.718</v>
      </c>
      <c r="M39" s="18">
        <v>0.1154</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2:47" x14ac:dyDescent="0.15">
      <c r="B40">
        <v>31.263000000000002</v>
      </c>
      <c r="C40">
        <v>7</v>
      </c>
      <c r="D40" s="18">
        <v>0.1057</v>
      </c>
      <c r="E40" s="18">
        <v>-4.8930000000000001E-2</v>
      </c>
      <c r="F40" s="18">
        <v>1.9870000000000001</v>
      </c>
      <c r="G40" s="18">
        <v>0.20039999999999999</v>
      </c>
      <c r="H40" s="18">
        <v>-3.4389999999999997E-2</v>
      </c>
      <c r="I40" s="18">
        <v>1.2729999999999999</v>
      </c>
      <c r="J40" s="18">
        <v>0.15129999999999999</v>
      </c>
      <c r="K40" s="18">
        <v>-2.24E-2</v>
      </c>
      <c r="L40" s="18">
        <v>2.7149999999999999</v>
      </c>
      <c r="M40" s="18">
        <v>0.10970000000000001</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2:47" x14ac:dyDescent="0.15">
      <c r="B41">
        <v>31.263000000000002</v>
      </c>
      <c r="C41">
        <v>10</v>
      </c>
      <c r="D41" s="18">
        <v>8.5080000000000003E-2</v>
      </c>
      <c r="E41" s="18">
        <v>7.0290000000000005E-2</v>
      </c>
      <c r="F41" s="18">
        <v>0.74099999999999999</v>
      </c>
      <c r="G41" s="18">
        <v>1.232</v>
      </c>
      <c r="H41" s="18">
        <v>-0.1363</v>
      </c>
      <c r="I41" s="18">
        <v>1.6839999999999999</v>
      </c>
      <c r="J41" s="18">
        <v>0.44479999999999997</v>
      </c>
      <c r="K41" s="18">
        <v>-1.907E-2</v>
      </c>
      <c r="L41" s="18">
        <v>2.766</v>
      </c>
      <c r="M41" s="18">
        <v>0.16880000000000001</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2:47" x14ac:dyDescent="0.15">
      <c r="B42">
        <v>31.263000000000002</v>
      </c>
      <c r="C42">
        <v>15</v>
      </c>
      <c r="D42" s="18">
        <v>7.9500000000000001E-2</v>
      </c>
      <c r="E42" s="18">
        <v>7.8060000000000004E-2</v>
      </c>
      <c r="F42" s="18">
        <v>0.64480000000000004</v>
      </c>
      <c r="G42" s="18">
        <v>1.1819999999999999</v>
      </c>
      <c r="H42" s="18">
        <v>-0.13730000000000001</v>
      </c>
      <c r="I42" s="18">
        <v>1.6779999999999999</v>
      </c>
      <c r="J42" s="18">
        <v>0.41039999999999999</v>
      </c>
      <c r="K42" s="18">
        <v>-2.0230000000000001E-2</v>
      </c>
      <c r="L42" s="18">
        <v>2.7549999999999999</v>
      </c>
      <c r="M42" s="18">
        <v>0.1918</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2:47" x14ac:dyDescent="0.15">
      <c r="B43">
        <v>31.263000000000002</v>
      </c>
      <c r="C43">
        <v>20</v>
      </c>
      <c r="D43" s="18">
        <v>7.9149999999999998E-2</v>
      </c>
      <c r="E43" s="18">
        <v>7.4510000000000007E-2</v>
      </c>
      <c r="F43" s="18">
        <v>0.64590000000000003</v>
      </c>
      <c r="G43" s="18">
        <v>1.101</v>
      </c>
      <c r="H43" s="18">
        <v>-0.13159999999999999</v>
      </c>
      <c r="I43" s="18">
        <v>1.6739999999999999</v>
      </c>
      <c r="J43" s="18">
        <v>0.36749999999999999</v>
      </c>
      <c r="K43" s="18">
        <v>-2.2030000000000001E-2</v>
      </c>
      <c r="L43" s="18">
        <v>2.734</v>
      </c>
      <c r="M43" s="18">
        <v>0.2019</v>
      </c>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2:47" x14ac:dyDescent="0.15">
      <c r="B44">
        <v>49.982999999999997</v>
      </c>
      <c r="C44">
        <v>1</v>
      </c>
      <c r="D44" s="18">
        <v>0.1118</v>
      </c>
      <c r="E44" s="18">
        <v>-2.2530000000000001E-2</v>
      </c>
      <c r="F44" s="18">
        <v>-0.44359999999999999</v>
      </c>
      <c r="G44" s="18">
        <v>0.60319999999999996</v>
      </c>
      <c r="H44" s="18">
        <v>-7.4399999999999994E-2</v>
      </c>
      <c r="I44" s="18">
        <v>1.4139999999999999</v>
      </c>
      <c r="J44" s="18">
        <v>0.37890000000000001</v>
      </c>
      <c r="K44" s="18">
        <v>-1.485E-2</v>
      </c>
      <c r="L44" s="18">
        <v>2.4689999999999999</v>
      </c>
      <c r="M44" s="18">
        <v>0.23980000000000001</v>
      </c>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47" x14ac:dyDescent="0.15">
      <c r="B45">
        <v>49.982999999999997</v>
      </c>
      <c r="C45">
        <v>3</v>
      </c>
      <c r="D45" s="18">
        <v>0.1115</v>
      </c>
      <c r="E45" s="18">
        <v>-2.1739999999999999E-2</v>
      </c>
      <c r="F45" s="18">
        <v>-0.51819999999999999</v>
      </c>
      <c r="G45" s="18">
        <v>0.61519999999999997</v>
      </c>
      <c r="H45" s="18">
        <v>-7.4789999999999995E-2</v>
      </c>
      <c r="I45" s="18">
        <v>1.41</v>
      </c>
      <c r="J45" s="18">
        <v>0.37280000000000002</v>
      </c>
      <c r="K45" s="18">
        <v>-1.4959999999999999E-2</v>
      </c>
      <c r="L45" s="18">
        <v>2.4740000000000002</v>
      </c>
      <c r="M45" s="18">
        <v>0.2409</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47" x14ac:dyDescent="0.15">
      <c r="B46">
        <v>49.982999999999997</v>
      </c>
      <c r="C46">
        <v>5</v>
      </c>
      <c r="D46" s="18">
        <v>0.1046</v>
      </c>
      <c r="E46" s="18">
        <v>-9.8449999999999996E-3</v>
      </c>
      <c r="F46" s="18">
        <v>-0.62649999999999995</v>
      </c>
      <c r="G46" s="18">
        <v>0.3125</v>
      </c>
      <c r="H46" s="18">
        <v>-8.1439999999999999E-2</v>
      </c>
      <c r="I46" s="18">
        <v>1.3939999999999999</v>
      </c>
      <c r="J46" s="18">
        <v>0.38490000000000002</v>
      </c>
      <c r="K46" s="18">
        <v>-1.333E-2</v>
      </c>
      <c r="L46" s="18">
        <v>2.427</v>
      </c>
      <c r="M46" s="18">
        <v>0.25040000000000001</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47" x14ac:dyDescent="0.15">
      <c r="B47">
        <v>49.982999999999997</v>
      </c>
      <c r="C47">
        <v>7</v>
      </c>
      <c r="D47" s="18">
        <v>9.8919999999999994E-2</v>
      </c>
      <c r="E47" s="18">
        <v>-4.071E-3</v>
      </c>
      <c r="F47" s="18">
        <v>-0.40179999999999999</v>
      </c>
      <c r="G47" s="18">
        <v>4.6120000000000001E-2</v>
      </c>
      <c r="H47" s="18">
        <v>-8.2409999999999997E-2</v>
      </c>
      <c r="I47" s="18">
        <v>1.4039999999999999</v>
      </c>
      <c r="J47" s="18">
        <v>0.375</v>
      </c>
      <c r="K47" s="18">
        <v>-1.2449999999999999E-2</v>
      </c>
      <c r="L47" s="18">
        <v>2.387</v>
      </c>
      <c r="M47" s="18">
        <v>0.26860000000000001</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47" x14ac:dyDescent="0.15">
      <c r="B48">
        <v>49.982999999999997</v>
      </c>
      <c r="C48">
        <v>10</v>
      </c>
      <c r="D48" s="18">
        <v>9.3299999999999994E-2</v>
      </c>
      <c r="E48" s="18">
        <v>4.0570000000000002E-2</v>
      </c>
      <c r="F48" s="18">
        <v>0.95289999999999997</v>
      </c>
      <c r="G48" s="18">
        <v>0.37180000000000002</v>
      </c>
      <c r="H48" s="18">
        <v>-0.14829999999999999</v>
      </c>
      <c r="I48" s="18">
        <v>1.4019999999999999</v>
      </c>
      <c r="J48" s="18">
        <v>0.39279999999999998</v>
      </c>
      <c r="K48" s="18">
        <v>1.439E-2</v>
      </c>
      <c r="L48" s="18">
        <v>1.651</v>
      </c>
      <c r="M48" s="18">
        <v>0.11940000000000001</v>
      </c>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x14ac:dyDescent="0.15">
      <c r="B49">
        <v>49.982999999999997</v>
      </c>
      <c r="C49">
        <v>15</v>
      </c>
      <c r="D49" s="18">
        <v>8.9230000000000004E-2</v>
      </c>
      <c r="E49" s="18">
        <v>-1.891E-2</v>
      </c>
      <c r="F49" s="18">
        <v>2.1280000000000001</v>
      </c>
      <c r="G49" s="18">
        <v>0.13039999999999999</v>
      </c>
      <c r="H49" s="18">
        <v>-6.6320000000000004E-2</v>
      </c>
      <c r="I49" s="18">
        <v>1.3640000000000001</v>
      </c>
      <c r="J49" s="18">
        <v>0.23449999999999999</v>
      </c>
      <c r="K49" s="18">
        <v>-3.9969999999999997E-3</v>
      </c>
      <c r="L49" s="18">
        <v>2.9220000000000002</v>
      </c>
      <c r="M49" s="18">
        <v>8.1369999999999998E-2</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x14ac:dyDescent="0.15">
      <c r="B50">
        <v>49.982999999999997</v>
      </c>
      <c r="C50">
        <v>20</v>
      </c>
      <c r="D50" s="18">
        <v>8.5949999999999999E-2</v>
      </c>
      <c r="E50" s="18">
        <v>1.7780000000000001E-2</v>
      </c>
      <c r="F50" s="18">
        <v>0.4289</v>
      </c>
      <c r="G50" s="18">
        <v>8.8160000000000002E-2</v>
      </c>
      <c r="H50" s="18">
        <v>-9.8089999999999997E-2</v>
      </c>
      <c r="I50" s="18">
        <v>1.387</v>
      </c>
      <c r="J50" s="18">
        <v>0.35060000000000002</v>
      </c>
      <c r="K50" s="18">
        <v>-5.6280000000000002E-3</v>
      </c>
      <c r="L50" s="18">
        <v>2.2130000000000001</v>
      </c>
      <c r="M50" s="18">
        <v>3.0159999999999999E-2</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x14ac:dyDescent="0.15">
      <c r="B51">
        <v>67.763000000000005</v>
      </c>
      <c r="C51">
        <v>1</v>
      </c>
      <c r="D51" s="18">
        <v>0.1033</v>
      </c>
      <c r="E51" s="18">
        <v>-4.0239999999999998E-2</v>
      </c>
      <c r="F51" s="18">
        <v>0.44240000000000002</v>
      </c>
      <c r="G51" s="18">
        <v>0.27010000000000001</v>
      </c>
      <c r="H51" s="18">
        <v>-4.7160000000000001E-2</v>
      </c>
      <c r="I51" s="18">
        <v>1.375</v>
      </c>
      <c r="J51" s="18">
        <v>0.33550000000000002</v>
      </c>
      <c r="K51" s="18">
        <v>-1.585E-2</v>
      </c>
      <c r="L51" s="18">
        <v>2.4279999999999999</v>
      </c>
      <c r="M51" s="18">
        <v>0.18970000000000001</v>
      </c>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x14ac:dyDescent="0.15">
      <c r="B52">
        <v>67.763000000000005</v>
      </c>
      <c r="C52">
        <v>3</v>
      </c>
      <c r="D52" s="18">
        <v>0.1028</v>
      </c>
      <c r="E52" s="18">
        <v>-3.9100000000000003E-2</v>
      </c>
      <c r="F52" s="18">
        <v>0.44030000000000002</v>
      </c>
      <c r="G52" s="18">
        <v>0.26169999999999999</v>
      </c>
      <c r="H52" s="18">
        <v>-4.793E-2</v>
      </c>
      <c r="I52" s="18">
        <v>1.367</v>
      </c>
      <c r="J52" s="18">
        <v>0.33389999999999997</v>
      </c>
      <c r="K52" s="18">
        <v>-1.5779999999999999E-2</v>
      </c>
      <c r="L52" s="18">
        <v>2.4340000000000002</v>
      </c>
      <c r="M52" s="18">
        <v>0.1875</v>
      </c>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x14ac:dyDescent="0.15">
      <c r="B53">
        <v>67.763000000000005</v>
      </c>
      <c r="C53">
        <v>5</v>
      </c>
      <c r="D53" s="18">
        <v>0.10059999999999999</v>
      </c>
      <c r="E53" s="18">
        <v>-3.5770000000000003E-2</v>
      </c>
      <c r="F53" s="18">
        <v>0.4526</v>
      </c>
      <c r="G53" s="18">
        <v>0.23080000000000001</v>
      </c>
      <c r="H53" s="18">
        <v>-4.9739999999999999E-2</v>
      </c>
      <c r="I53" s="18">
        <v>1.365</v>
      </c>
      <c r="J53" s="18">
        <v>0.32240000000000002</v>
      </c>
      <c r="K53" s="18">
        <v>-1.512E-2</v>
      </c>
      <c r="L53" s="18">
        <v>2.4470000000000001</v>
      </c>
      <c r="M53" s="18">
        <v>0.182</v>
      </c>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x14ac:dyDescent="0.15">
      <c r="B54">
        <v>67.763000000000005</v>
      </c>
      <c r="C54">
        <v>7</v>
      </c>
      <c r="D54" s="18">
        <v>9.887E-2</v>
      </c>
      <c r="E54" s="18">
        <v>-3.3250000000000002E-2</v>
      </c>
      <c r="F54" s="18">
        <v>0.46870000000000001</v>
      </c>
      <c r="G54" s="18">
        <v>0.21229999999999999</v>
      </c>
      <c r="H54" s="18">
        <v>-5.0889999999999998E-2</v>
      </c>
      <c r="I54" s="18">
        <v>1.355</v>
      </c>
      <c r="J54" s="18">
        <v>0.30980000000000002</v>
      </c>
      <c r="K54" s="18">
        <v>-1.473E-2</v>
      </c>
      <c r="L54" s="18">
        <v>2.4449999999999998</v>
      </c>
      <c r="M54" s="18">
        <v>0.18229999999999999</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x14ac:dyDescent="0.15">
      <c r="B55">
        <v>67.763000000000005</v>
      </c>
      <c r="C55">
        <v>10</v>
      </c>
      <c r="D55" s="18">
        <v>9.6060000000000006E-2</v>
      </c>
      <c r="E55" s="18">
        <v>-3.1040000000000002E-2</v>
      </c>
      <c r="F55" s="18">
        <v>0.51380000000000003</v>
      </c>
      <c r="G55" s="18">
        <v>0.19309999999999999</v>
      </c>
      <c r="H55" s="18">
        <v>-5.0470000000000001E-2</v>
      </c>
      <c r="I55" s="18">
        <v>1.36</v>
      </c>
      <c r="J55" s="18">
        <v>0.28849999999999998</v>
      </c>
      <c r="K55" s="18">
        <v>-1.455E-2</v>
      </c>
      <c r="L55" s="18">
        <v>2.4380000000000002</v>
      </c>
      <c r="M55" s="18">
        <v>0.1958</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x14ac:dyDescent="0.15">
      <c r="B56">
        <v>67.763000000000005</v>
      </c>
      <c r="C56">
        <v>15</v>
      </c>
      <c r="D56" s="18">
        <v>9.0690000000000007E-2</v>
      </c>
      <c r="E56" s="18">
        <v>-2.6210000000000001E-2</v>
      </c>
      <c r="F56" s="18">
        <v>0.55130000000000001</v>
      </c>
      <c r="G56" s="18">
        <v>0.13789999999999999</v>
      </c>
      <c r="H56" s="18">
        <v>-4.8090000000000001E-2</v>
      </c>
      <c r="I56" s="18">
        <v>1.353</v>
      </c>
      <c r="J56" s="18">
        <v>0.23949999999999999</v>
      </c>
      <c r="K56" s="18">
        <v>-1.6389999999999998E-2</v>
      </c>
      <c r="L56" s="18">
        <v>2.3769999999999998</v>
      </c>
      <c r="M56" s="18">
        <v>0.2175</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x14ac:dyDescent="0.15">
      <c r="B57">
        <v>67.763000000000005</v>
      </c>
      <c r="C57">
        <v>20</v>
      </c>
      <c r="D57" s="18">
        <v>8.5099999999999995E-2</v>
      </c>
      <c r="E57" s="18">
        <v>-2.138E-2</v>
      </c>
      <c r="F57" s="18">
        <v>0.62509999999999999</v>
      </c>
      <c r="G57" s="18">
        <v>0.1171</v>
      </c>
      <c r="H57" s="18">
        <v>-4.7109999999999999E-2</v>
      </c>
      <c r="I57" s="18">
        <v>1.3660000000000001</v>
      </c>
      <c r="J57" s="18">
        <v>0.2162</v>
      </c>
      <c r="K57" s="18">
        <v>-1.661E-2</v>
      </c>
      <c r="L57" s="18">
        <v>2.343</v>
      </c>
      <c r="M57" s="18">
        <v>0.23019999999999999</v>
      </c>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x14ac:dyDescent="0.15">
      <c r="B58">
        <v>92.162999999999997</v>
      </c>
      <c r="C58">
        <v>1</v>
      </c>
      <c r="D58" s="18">
        <v>0.1178</v>
      </c>
      <c r="E58" s="18">
        <v>-8.8679999999999995E-2</v>
      </c>
      <c r="F58" s="18">
        <v>0.48949999999999999</v>
      </c>
      <c r="G58" s="18">
        <v>0.42209999999999998</v>
      </c>
      <c r="H58" s="18">
        <v>-1.6310000000000002E-2</v>
      </c>
      <c r="I58" s="18">
        <v>1.153</v>
      </c>
      <c r="J58" s="18">
        <v>0.55979999999999996</v>
      </c>
      <c r="K58" s="18">
        <v>-1.2789999999999999E-2</v>
      </c>
      <c r="L58" s="18">
        <v>2.234</v>
      </c>
      <c r="M58" s="18">
        <v>0.23130000000000001</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x14ac:dyDescent="0.15">
      <c r="B59">
        <v>92.162999999999997</v>
      </c>
      <c r="C59">
        <v>3</v>
      </c>
      <c r="D59" s="18">
        <v>0.1183</v>
      </c>
      <c r="E59" s="18">
        <v>-8.9469999999999994E-2</v>
      </c>
      <c r="F59" s="18">
        <v>0.4894</v>
      </c>
      <c r="G59" s="18">
        <v>0.43280000000000002</v>
      </c>
      <c r="H59" s="18">
        <v>-1.736E-2</v>
      </c>
      <c r="I59" s="18">
        <v>1.143</v>
      </c>
      <c r="J59" s="18">
        <v>0.55930000000000002</v>
      </c>
      <c r="K59" s="18">
        <v>-1.146E-2</v>
      </c>
      <c r="L59" s="18">
        <v>2.2519999999999998</v>
      </c>
      <c r="M59" s="18">
        <v>0.22270000000000001</v>
      </c>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x14ac:dyDescent="0.15">
      <c r="B60">
        <v>92.162999999999997</v>
      </c>
      <c r="C60">
        <v>5</v>
      </c>
      <c r="D60" s="18">
        <v>0.12280000000000001</v>
      </c>
      <c r="E60" s="18">
        <v>-5.7029999999999997E-2</v>
      </c>
      <c r="F60" s="18">
        <v>0.44390000000000002</v>
      </c>
      <c r="G60" s="18">
        <v>0.34210000000000002</v>
      </c>
      <c r="H60" s="18">
        <v>-7.5670000000000001E-2</v>
      </c>
      <c r="I60" s="18">
        <v>1.2110000000000001</v>
      </c>
      <c r="J60" s="18">
        <v>0.92200000000000004</v>
      </c>
      <c r="K60" s="18">
        <v>9.8969999999999995E-3</v>
      </c>
      <c r="L60" s="18">
        <v>3.1320000000000001</v>
      </c>
      <c r="M60" s="18">
        <v>9.3189999999999995E-2</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x14ac:dyDescent="0.15">
      <c r="B61">
        <v>92.162999999999997</v>
      </c>
      <c r="C61">
        <v>7</v>
      </c>
      <c r="D61" s="18">
        <v>0.12230000000000001</v>
      </c>
      <c r="E61" s="18">
        <v>-5.7820000000000003E-2</v>
      </c>
      <c r="F61" s="18">
        <v>0.46260000000000001</v>
      </c>
      <c r="G61" s="18">
        <v>0.34799999999999998</v>
      </c>
      <c r="H61" s="18">
        <v>-7.2289999999999993E-2</v>
      </c>
      <c r="I61" s="18">
        <v>1.1379999999999999</v>
      </c>
      <c r="J61" s="18">
        <v>0.878</v>
      </c>
      <c r="K61" s="18">
        <v>7.8230000000000001E-3</v>
      </c>
      <c r="L61" s="18">
        <v>3.1709999999999998</v>
      </c>
      <c r="M61" s="18">
        <v>8.9130000000000001E-2</v>
      </c>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x14ac:dyDescent="0.15">
      <c r="B62">
        <v>92.162999999999997</v>
      </c>
      <c r="C62">
        <v>10</v>
      </c>
      <c r="D62" s="18">
        <v>0.12189999999999999</v>
      </c>
      <c r="E62" s="18">
        <v>-2.6159999999999999E-2</v>
      </c>
      <c r="F62" s="18">
        <v>0.42349999999999999</v>
      </c>
      <c r="G62" s="18">
        <v>0.1216</v>
      </c>
      <c r="H62" s="18">
        <v>-0.1164</v>
      </c>
      <c r="I62" s="18">
        <v>0.95599999999999996</v>
      </c>
      <c r="J62" s="18">
        <v>0.73019999999999996</v>
      </c>
      <c r="K62" s="18">
        <v>2.0570000000000001E-2</v>
      </c>
      <c r="L62" s="18">
        <v>2.1389999999999998</v>
      </c>
      <c r="M62" s="18">
        <v>0.89880000000000004</v>
      </c>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15">
      <c r="B63">
        <v>92.162999999999997</v>
      </c>
      <c r="C63">
        <v>15</v>
      </c>
      <c r="D63" s="18">
        <v>0.12379999999999999</v>
      </c>
      <c r="E63" s="18">
        <v>-2.23E-2</v>
      </c>
      <c r="F63" s="18">
        <v>0.40210000000000001</v>
      </c>
      <c r="G63" s="18">
        <v>0.17330000000000001</v>
      </c>
      <c r="H63" s="18">
        <v>-0.123</v>
      </c>
      <c r="I63" s="18">
        <v>0.8851</v>
      </c>
      <c r="J63" s="18">
        <v>0.71120000000000005</v>
      </c>
      <c r="K63" s="18">
        <v>2.1479999999999999E-2</v>
      </c>
      <c r="L63" s="18">
        <v>2.0489999999999999</v>
      </c>
      <c r="M63" s="18">
        <v>0.88460000000000005</v>
      </c>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15">
      <c r="B64">
        <v>92.162999999999997</v>
      </c>
      <c r="C64">
        <v>20</v>
      </c>
      <c r="D64" s="18">
        <v>0.1066</v>
      </c>
      <c r="E64" s="18">
        <v>-4.6019999999999998E-2</v>
      </c>
      <c r="F64" s="18">
        <v>0.34539999999999998</v>
      </c>
      <c r="G64" s="18">
        <v>0.13420000000000001</v>
      </c>
      <c r="H64" s="18">
        <v>-4.5620000000000001E-2</v>
      </c>
      <c r="I64" s="18">
        <v>1.431</v>
      </c>
      <c r="J64" s="18">
        <v>0.40239999999999998</v>
      </c>
      <c r="K64" s="18">
        <v>-1.498E-2</v>
      </c>
      <c r="L64" s="18">
        <v>0.98480000000000001</v>
      </c>
      <c r="M64" s="18">
        <v>0.14069999999999999</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2:47" x14ac:dyDescent="0.15">
      <c r="B65">
        <v>125.563</v>
      </c>
      <c r="C65">
        <v>1</v>
      </c>
      <c r="D65" s="18">
        <v>0.1046</v>
      </c>
      <c r="E65" s="18">
        <v>-8.1479999999999997E-2</v>
      </c>
      <c r="F65" s="18">
        <v>0.44979999999999998</v>
      </c>
      <c r="G65" s="18">
        <v>0.3649</v>
      </c>
      <c r="H65" s="18">
        <v>-1.3769999999999999E-2</v>
      </c>
      <c r="I65" s="18">
        <v>1.0549999999999999</v>
      </c>
      <c r="J65" s="18">
        <v>0.60870000000000002</v>
      </c>
      <c r="K65" s="18">
        <v>-9.3629999999999998E-3</v>
      </c>
      <c r="L65" s="18">
        <v>2.3620000000000001</v>
      </c>
      <c r="M65" s="18">
        <v>0.20419999999999999</v>
      </c>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2:47" x14ac:dyDescent="0.15">
      <c r="B66">
        <v>125.563</v>
      </c>
      <c r="C66">
        <v>3</v>
      </c>
      <c r="D66" s="18">
        <v>0.1016</v>
      </c>
      <c r="E66" s="18">
        <v>-7.4209999999999998E-2</v>
      </c>
      <c r="F66" s="18">
        <v>0.44769999999999999</v>
      </c>
      <c r="G66" s="18">
        <v>0.3135</v>
      </c>
      <c r="H66" s="18">
        <v>-1.8339999999999999E-2</v>
      </c>
      <c r="I66" s="18">
        <v>1.1830000000000001</v>
      </c>
      <c r="J66" s="18">
        <v>0.48880000000000001</v>
      </c>
      <c r="K66" s="18">
        <v>-9.0069999999999994E-3</v>
      </c>
      <c r="L66" s="18">
        <v>2.3839999999999999</v>
      </c>
      <c r="M66" s="18">
        <v>0.20319999999999999</v>
      </c>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2:47" x14ac:dyDescent="0.15">
      <c r="B67">
        <v>125.563</v>
      </c>
      <c r="C67">
        <v>5</v>
      </c>
      <c r="D67" s="18">
        <v>0.10199999999999999</v>
      </c>
      <c r="E67" s="18">
        <v>-7.6350000000000001E-2</v>
      </c>
      <c r="F67" s="18">
        <v>0.46189999999999998</v>
      </c>
      <c r="G67" s="18">
        <v>0.32500000000000001</v>
      </c>
      <c r="H67" s="18">
        <v>-1.7489999999999999E-2</v>
      </c>
      <c r="I67" s="18">
        <v>1.1020000000000001</v>
      </c>
      <c r="J67" s="18">
        <v>0.53910000000000002</v>
      </c>
      <c r="K67" s="18">
        <v>-8.1910000000000004E-3</v>
      </c>
      <c r="L67" s="18">
        <v>2.391</v>
      </c>
      <c r="M67" s="18">
        <v>0.20180000000000001</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2:47" x14ac:dyDescent="0.15">
      <c r="B68">
        <v>125.563</v>
      </c>
      <c r="C68">
        <v>7</v>
      </c>
      <c r="D68" s="18">
        <v>0.12620000000000001</v>
      </c>
      <c r="E68" s="18">
        <v>-4.5629999999999997E-2</v>
      </c>
      <c r="F68" s="18">
        <v>0.52359999999999995</v>
      </c>
      <c r="G68" s="18">
        <v>0.21560000000000001</v>
      </c>
      <c r="H68" s="18">
        <v>-3.628E-2</v>
      </c>
      <c r="I68" s="18">
        <v>1.2889999999999999</v>
      </c>
      <c r="J68" s="18">
        <v>0.59909999999999997</v>
      </c>
      <c r="K68" s="18">
        <v>-4.4319999999999998E-2</v>
      </c>
      <c r="L68" s="18">
        <v>-1.0009999999999999</v>
      </c>
      <c r="M68" s="18">
        <v>0.66569999999999996</v>
      </c>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2:47" x14ac:dyDescent="0.15">
      <c r="B69">
        <v>125.563</v>
      </c>
      <c r="C69">
        <v>10</v>
      </c>
      <c r="D69" s="18">
        <v>9.955E-2</v>
      </c>
      <c r="E69" s="18">
        <v>-4.3720000000000002E-2</v>
      </c>
      <c r="F69" s="18">
        <v>0.40310000000000001</v>
      </c>
      <c r="G69" s="18">
        <v>0.31330000000000002</v>
      </c>
      <c r="H69" s="18">
        <v>-7.3999999999999996E-2</v>
      </c>
      <c r="I69" s="18">
        <v>1.0649999999999999</v>
      </c>
      <c r="J69" s="18">
        <v>0.50480000000000003</v>
      </c>
      <c r="K69" s="18">
        <v>1.8169999999999999E-2</v>
      </c>
      <c r="L69" s="18">
        <v>1.4590000000000001</v>
      </c>
      <c r="M69" s="18">
        <v>0.21859999999999999</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2:47" x14ac:dyDescent="0.15">
      <c r="B70">
        <v>125.563</v>
      </c>
      <c r="C70">
        <v>15</v>
      </c>
      <c r="D70" s="18">
        <v>8.8819999999999996E-2</v>
      </c>
      <c r="E70" s="18">
        <v>-4.3479999999999998E-2</v>
      </c>
      <c r="F70" s="18">
        <v>0.45550000000000002</v>
      </c>
      <c r="G70" s="18">
        <v>0.20419999999999999</v>
      </c>
      <c r="H70" s="18">
        <v>-6.0659999999999999E-2</v>
      </c>
      <c r="I70" s="18">
        <v>1.2909999999999999</v>
      </c>
      <c r="J70" s="18">
        <v>0.43509999999999999</v>
      </c>
      <c r="K70" s="18">
        <v>1.532E-2</v>
      </c>
      <c r="L70" s="18">
        <v>1.6140000000000001</v>
      </c>
      <c r="M70" s="18">
        <v>0.18279999999999999</v>
      </c>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2:47" x14ac:dyDescent="0.15">
      <c r="B71">
        <v>125.563</v>
      </c>
      <c r="C71">
        <v>20</v>
      </c>
      <c r="D71" s="18">
        <v>8.2540000000000002E-2</v>
      </c>
      <c r="E71" s="18">
        <v>-5.3499999999999999E-2</v>
      </c>
      <c r="F71" s="18">
        <v>0.53029999999999999</v>
      </c>
      <c r="G71" s="18">
        <v>0.17380000000000001</v>
      </c>
      <c r="H71" s="18">
        <v>-1.0240000000000001E-2</v>
      </c>
      <c r="I71" s="18">
        <v>1.157</v>
      </c>
      <c r="J71" s="18">
        <v>0.10390000000000001</v>
      </c>
      <c r="K71" s="18">
        <v>-1.8800000000000001E-2</v>
      </c>
      <c r="L71" s="18">
        <v>1.804</v>
      </c>
      <c r="M71" s="18">
        <v>0.4617</v>
      </c>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2:47" x14ac:dyDescent="0.15">
      <c r="B72">
        <v>171.16300000000001</v>
      </c>
      <c r="C72">
        <v>1</v>
      </c>
      <c r="D72" s="18">
        <v>0.1024</v>
      </c>
      <c r="E72" s="18">
        <v>-5.9720000000000002E-2</v>
      </c>
      <c r="F72" s="18">
        <v>0.19059999999999999</v>
      </c>
      <c r="G72" s="18">
        <v>0.29360000000000003</v>
      </c>
      <c r="H72" s="18">
        <v>0.1119</v>
      </c>
      <c r="I72" s="18">
        <v>1.4530000000000001</v>
      </c>
      <c r="J72" s="18">
        <v>0.309</v>
      </c>
      <c r="K72" s="18">
        <v>-0.15459999999999999</v>
      </c>
      <c r="L72" s="18">
        <v>1.379</v>
      </c>
      <c r="M72" s="18">
        <v>0.38329999999999997</v>
      </c>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2:47" x14ac:dyDescent="0.15">
      <c r="B73">
        <v>171.16300000000001</v>
      </c>
      <c r="C73">
        <v>3</v>
      </c>
      <c r="D73" s="18">
        <v>9.1189999999999993E-2</v>
      </c>
      <c r="E73" s="18">
        <v>-0.10100000000000001</v>
      </c>
      <c r="F73" s="18">
        <v>0.31609999999999999</v>
      </c>
      <c r="G73" s="18">
        <v>0.41099999999999998</v>
      </c>
      <c r="H73" s="18">
        <v>1.874E-2</v>
      </c>
      <c r="I73" s="18">
        <v>-1.014</v>
      </c>
      <c r="J73" s="18">
        <v>8.5760000000000003E-2</v>
      </c>
      <c r="K73" s="18">
        <v>-8.8940000000000009E-3</v>
      </c>
      <c r="L73" s="18">
        <v>2.4169999999999998</v>
      </c>
      <c r="M73" s="18">
        <v>0.25019999999999998</v>
      </c>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2:47" x14ac:dyDescent="0.15">
      <c r="B74">
        <v>171.16300000000001</v>
      </c>
      <c r="C74">
        <v>5</v>
      </c>
      <c r="D74" s="18">
        <v>0.1081</v>
      </c>
      <c r="E74" s="18">
        <v>-7.671E-2</v>
      </c>
      <c r="F74" s="18">
        <v>0.30819999999999997</v>
      </c>
      <c r="G74" s="18">
        <v>0.34189999999999998</v>
      </c>
      <c r="H74" s="18">
        <v>-3.6510000000000001E-2</v>
      </c>
      <c r="I74" s="18">
        <v>1.284</v>
      </c>
      <c r="J74" s="18">
        <v>1.1200000000000001</v>
      </c>
      <c r="K74" s="18">
        <v>5.1580000000000003E-3</v>
      </c>
      <c r="L74" s="18">
        <v>3.5310000000000001</v>
      </c>
      <c r="M74" s="18">
        <v>3.0009999999999998E-2</v>
      </c>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2:47" x14ac:dyDescent="0.15">
      <c r="B75">
        <v>171.16300000000001</v>
      </c>
      <c r="C75">
        <v>7</v>
      </c>
      <c r="D75" s="18">
        <v>0.10100000000000001</v>
      </c>
      <c r="E75" s="18">
        <v>-5.3100000000000001E-2</v>
      </c>
      <c r="F75" s="18">
        <v>0.16489999999999999</v>
      </c>
      <c r="G75" s="18">
        <v>0.25659999999999999</v>
      </c>
      <c r="H75" s="18">
        <v>-6.9750000000000006E-2</v>
      </c>
      <c r="I75" s="18">
        <v>1.2150000000000001</v>
      </c>
      <c r="J75" s="18">
        <v>0.46660000000000001</v>
      </c>
      <c r="K75" s="18">
        <v>2.1870000000000001E-2</v>
      </c>
      <c r="L75" s="18">
        <v>1.5629999999999999</v>
      </c>
      <c r="M75" s="18">
        <v>0.22</v>
      </c>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2:47" x14ac:dyDescent="0.15">
      <c r="B76">
        <v>171.16300000000001</v>
      </c>
      <c r="C76">
        <v>10</v>
      </c>
      <c r="D76" s="18">
        <v>0.10299999999999999</v>
      </c>
      <c r="E76" s="18">
        <v>-6.2089999999999999E-2</v>
      </c>
      <c r="F76" s="18">
        <v>0.17979999999999999</v>
      </c>
      <c r="G76" s="18">
        <v>0.34649999999999997</v>
      </c>
      <c r="H76" s="18">
        <v>-6.1620000000000001E-2</v>
      </c>
      <c r="I76" s="18">
        <v>1.2010000000000001</v>
      </c>
      <c r="J76" s="18">
        <v>0.48120000000000002</v>
      </c>
      <c r="K76" s="18">
        <v>2.07E-2</v>
      </c>
      <c r="L76" s="18">
        <v>1.542</v>
      </c>
      <c r="M76" s="18">
        <v>0.23019999999999999</v>
      </c>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2:47" x14ac:dyDescent="0.15">
      <c r="B77">
        <v>171.16300000000001</v>
      </c>
      <c r="C77">
        <v>15</v>
      </c>
      <c r="D77" s="18">
        <v>9.2329999999999995E-2</v>
      </c>
      <c r="E77" s="18">
        <v>-4.6510000000000003E-2</v>
      </c>
      <c r="F77" s="18">
        <v>0.20910000000000001</v>
      </c>
      <c r="G77" s="18">
        <v>0.25180000000000002</v>
      </c>
      <c r="H77" s="18">
        <v>-8.9219999999999994E-2</v>
      </c>
      <c r="I77" s="18">
        <v>1.2809999999999999</v>
      </c>
      <c r="J77" s="18">
        <v>0.41189999999999999</v>
      </c>
      <c r="K77" s="18">
        <v>4.3389999999999998E-2</v>
      </c>
      <c r="L77" s="18">
        <v>1.524</v>
      </c>
      <c r="M77" s="18">
        <v>0.26829999999999998</v>
      </c>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2:47" x14ac:dyDescent="0.15">
      <c r="B78">
        <v>171.16300000000001</v>
      </c>
      <c r="C78">
        <v>20</v>
      </c>
      <c r="D78" s="18">
        <v>8.6709999999999995E-2</v>
      </c>
      <c r="E78" s="18">
        <v>-4.2750000000000003E-2</v>
      </c>
      <c r="F78" s="18">
        <v>0.26939999999999997</v>
      </c>
      <c r="G78" s="18">
        <v>0.22789999999999999</v>
      </c>
      <c r="H78" s="18">
        <v>-7.8090000000000007E-2</v>
      </c>
      <c r="I78" s="18">
        <v>1.2829999999999999</v>
      </c>
      <c r="J78" s="18">
        <v>0.39529999999999998</v>
      </c>
      <c r="K78" s="18">
        <v>3.4130000000000001E-2</v>
      </c>
      <c r="L78" s="18">
        <v>1.538</v>
      </c>
      <c r="M78" s="18">
        <v>0.23419999999999999</v>
      </c>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2:47" x14ac:dyDescent="0.15">
      <c r="B79">
        <v>233.56299999999999</v>
      </c>
      <c r="C79">
        <v>1</v>
      </c>
      <c r="D79" s="18">
        <v>0.1265</v>
      </c>
      <c r="E79" s="18">
        <v>-8.1189999999999998E-2</v>
      </c>
      <c r="F79" s="18">
        <v>0.12790000000000001</v>
      </c>
      <c r="G79" s="18">
        <v>0.2288</v>
      </c>
      <c r="H79" s="18">
        <v>-7.2940000000000005E-2</v>
      </c>
      <c r="I79" s="18">
        <v>1.105</v>
      </c>
      <c r="J79" s="18">
        <v>0.4516</v>
      </c>
      <c r="K79" s="18">
        <v>2.768E-2</v>
      </c>
      <c r="L79" s="18">
        <v>1.383</v>
      </c>
      <c r="M79" s="18">
        <v>0.24490000000000001</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2:47" x14ac:dyDescent="0.15">
      <c r="B80">
        <v>233.56299999999999</v>
      </c>
      <c r="C80">
        <v>3</v>
      </c>
      <c r="D80" s="18">
        <v>0.12690000000000001</v>
      </c>
      <c r="E80" s="18">
        <v>-8.1879999999999994E-2</v>
      </c>
      <c r="F80" s="18">
        <v>0.1221</v>
      </c>
      <c r="G80" s="18">
        <v>0.22819999999999999</v>
      </c>
      <c r="H80" s="18">
        <v>-7.3249999999999996E-2</v>
      </c>
      <c r="I80" s="18">
        <v>1.1060000000000001</v>
      </c>
      <c r="J80" s="18">
        <v>0.45150000000000001</v>
      </c>
      <c r="K80" s="18">
        <v>2.8199999999999999E-2</v>
      </c>
      <c r="L80" s="18">
        <v>1.3839999999999999</v>
      </c>
      <c r="M80" s="18">
        <v>0.24890000000000001</v>
      </c>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2:47" x14ac:dyDescent="0.15">
      <c r="B81">
        <v>233.56299999999999</v>
      </c>
      <c r="C81">
        <v>5</v>
      </c>
      <c r="D81" s="18">
        <v>0.12659999999999999</v>
      </c>
      <c r="E81" s="18">
        <v>-7.5980000000000006E-2</v>
      </c>
      <c r="F81" s="18">
        <v>0.10829999999999999</v>
      </c>
      <c r="G81" s="18">
        <v>0.20710000000000001</v>
      </c>
      <c r="H81" s="18">
        <v>-8.4330000000000002E-2</v>
      </c>
      <c r="I81" s="18">
        <v>1.0589999999999999</v>
      </c>
      <c r="J81" s="18">
        <v>0.44330000000000003</v>
      </c>
      <c r="K81" s="18">
        <v>3.3759999999999998E-2</v>
      </c>
      <c r="L81" s="18">
        <v>1.3620000000000001</v>
      </c>
      <c r="M81" s="18">
        <v>0.26019999999999999</v>
      </c>
      <c r="O81" t="s">
        <v>647</v>
      </c>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2:47" x14ac:dyDescent="0.15">
      <c r="B82">
        <v>233.56299999999999</v>
      </c>
      <c r="C82">
        <v>7</v>
      </c>
      <c r="D82" s="18">
        <v>0.12609999999999999</v>
      </c>
      <c r="E82" s="18">
        <v>-6.0109999999999997E-2</v>
      </c>
      <c r="F82" s="18">
        <v>7.6509999999999995E-2</v>
      </c>
      <c r="G82" s="18">
        <v>0.14510000000000001</v>
      </c>
      <c r="H82" s="18">
        <v>-0.1298</v>
      </c>
      <c r="I82" s="18">
        <v>0.99229999999999996</v>
      </c>
      <c r="J82" s="18">
        <v>0.41149999999999998</v>
      </c>
      <c r="K82" s="18">
        <v>6.3829999999999998E-2</v>
      </c>
      <c r="L82" s="18">
        <v>1.27</v>
      </c>
      <c r="M82" s="18">
        <v>0.28010000000000002</v>
      </c>
      <c r="O82" s="18">
        <f>MAX(MIN(Angle!A95,AngElePos!$P$3),AngElePos!$P$2)</f>
        <v>0.1</v>
      </c>
      <c r="P82" s="18">
        <f t="shared" ref="P82:S86" ca="1" si="7">MAX(0,P$11+P$12/(1+EXP((P$13-LOG10($O82))/P$14))+P$15/(1+EXP((P$16-LOG10($O82))/P$17))+P$18/(1+EXP((P$19-LOG10($O82))/P$20)))</f>
        <v>5.7113065495220272E-2</v>
      </c>
      <c r="Q82" s="18">
        <f t="shared" ca="1" si="7"/>
        <v>4.4891832319038052E-2</v>
      </c>
      <c r="R82" s="18">
        <f t="shared" ca="1" si="7"/>
        <v>2.8330914268470481E-2</v>
      </c>
      <c r="S82" s="18">
        <f t="shared" ca="1" si="7"/>
        <v>3.9679333384795998E-2</v>
      </c>
      <c r="T82" s="18">
        <f ca="1">MAX(-P82+MIN(P82,AngCal!$B$30),T$11+T$12/(1+EXP((T$13-LOG10($O82))/T$14))+T$15/(1+EXP((T$16-LOG10($O82))/T$17))+T$18/(1+EXP((T$19-LOG10($O82))/T$20)))</f>
        <v>1.6365230237763609E-2</v>
      </c>
      <c r="U82" s="18">
        <f ca="1">MAX(-Q82+MIN(Q82,AngCal!$B$30),U$11+U$12/(1+EXP((U$13-LOG10($O82))/U$14))+U$15/(1+EXP((U$16-LOG10($O82))/U$17))+U$18/(1+EXP((U$19-LOG10($O82))/U$20)))</f>
        <v>2.4092514226514979E-2</v>
      </c>
      <c r="V82" s="18">
        <f ca="1">MAX(-R82+MIN(R82,AngCal!$B$30),V$11+V$12/(1+EXP((V$13-LOG10($O82))/V$14))+V$15/(1+EXP((V$16-LOG10($O82))/V$17))+V$18/(1+EXP((V$19-LOG10($O82))/V$20)))</f>
        <v>3.1636569449346459E-2</v>
      </c>
      <c r="W82" s="18">
        <f ca="1">MAX(-S82+MIN(S82,AngCal!$B$30),W$11+W$12/(1+EXP((W$13-LOG10($O82))/W$14))+W$15/(1+EXP((W$16-LOG10($O82))/W$17))+W$18/(1+EXP((W$19-LOG10($O82))/W$20)))</f>
        <v>2.1592686514568638E-2</v>
      </c>
      <c r="X82" s="18">
        <f t="shared" ref="X82:AA86" ca="1" si="8">10^(X$11+X$12/(1+EXP((X$13-LOG10($O82))/X$14))+X$15/(1+EXP((X$16-LOG10($O82))/X$17))+X$18/(1+EXP((X$19-LOG10($O82))/X$20)))</f>
        <v>1.4581657603581852</v>
      </c>
      <c r="Y82" s="18">
        <f t="shared" ca="1" si="8"/>
        <v>0.23197224194658814</v>
      </c>
      <c r="Z82" s="18">
        <f t="shared" ca="1" si="8"/>
        <v>0.77437227778917272</v>
      </c>
      <c r="AA82" s="18">
        <f t="shared" ca="1" si="8"/>
        <v>1.1695372518305696</v>
      </c>
      <c r="AB82" s="18">
        <f t="shared" ref="AB82:AE86" ca="1" si="9">MAX(0,AB$11+AB$12/(1+EXP((AB$13-LOG10($O82))/AB$14))+AB$15/(1+EXP((AB$16-LOG10($O82))/AB$17))+AB$18/(1+EXP((AB$19-LOG10($O82))/AB$20)))</f>
        <v>8.7987427349111497E-2</v>
      </c>
      <c r="AC82" s="18">
        <f t="shared" ca="1" si="9"/>
        <v>8.375075863910067E-2</v>
      </c>
      <c r="AD82" s="18">
        <f t="shared" ca="1" si="9"/>
        <v>7.8453477459110674E-2</v>
      </c>
      <c r="AE82" s="18">
        <f t="shared" ca="1" si="9"/>
        <v>8.8869102901690852E-2</v>
      </c>
      <c r="AF82" s="18">
        <f ca="1">MAX(-AB82+MIN(AB82,AngCal!$B$30),AF$11+AF$12/(1+EXP((AF$13-LOG10($O82))/AF$14))+AF$15/(1+EXP((AF$16-LOG10($O82))/AF$17))+AF$18/(1+EXP((AF$19-LOG10($O82))/AF$20)))</f>
        <v>1.098643563706244E-2</v>
      </c>
      <c r="AG82" s="18">
        <f ca="1">MAX(-AC82+MIN(AC82,AngCal!$B$30),AG$11+AG$12/(1+EXP((AG$13-LOG10($O82))/AG$14))+AG$15/(1+EXP((AG$16-LOG10($O82))/AG$17))+AG$18/(1+EXP((AG$19-LOG10($O82))/AG$20)))</f>
        <v>1.5312210833197774E-2</v>
      </c>
      <c r="AH82" s="18">
        <f ca="1">MAX(-AD82+MIN(AD82,AngCal!$B$30),AH$11+AH$12/(1+EXP((AH$13-LOG10($O82))/AH$14))+AH$15/(1+EXP((AH$16-LOG10($O82))/AH$17))+AH$18/(1+EXP((AH$19-LOG10($O82))/AH$20)))</f>
        <v>1.0922188070223464E-2</v>
      </c>
      <c r="AI82" s="18">
        <f ca="1">MAX(-AE82+MIN(AE82,AngCal!$B$30),AI$11+AI$12/(1+EXP((AI$13-LOG10($O82))/AI$14))+AI$15/(1+EXP((AI$16-LOG10($O82))/AI$17))+AI$18/(1+EXP((AI$19-LOG10($O82))/AI$20)))</f>
        <v>-5.4653116881796867E-4</v>
      </c>
      <c r="AJ82" s="18">
        <f t="shared" ref="AJ82:AM86" ca="1" si="10">10^(AJ$11+AJ$12/(1+EXP((AJ$13-LOG10($O82))/AJ$14))+AJ$15/(1+EXP((AJ$16-LOG10($O82))/AJ$17))+AJ$18/(1+EXP((AJ$19-LOG10($O82))/AJ$20)))</f>
        <v>1.1811346415385804</v>
      </c>
      <c r="AK82" s="18">
        <f t="shared" ca="1" si="10"/>
        <v>1.3185589448889572</v>
      </c>
      <c r="AL82" s="18">
        <f t="shared" ca="1" si="10"/>
        <v>0.33623888210362607</v>
      </c>
      <c r="AM82" s="18">
        <f t="shared" ca="1" si="10"/>
        <v>1.5300301986456</v>
      </c>
      <c r="AN82" s="18">
        <f t="shared" ref="AN82:AQ86" ca="1" si="11">MAX(0.1,MIN(1,AN$11+AN$12/(1+EXP((AN$13-LOG10($O82))/AN$14))+AN$15/(1+EXP((AN$16-LOG10($O82))/AN$17))+AN$18/(1+EXP((AN$19-LOG10($O82))/AN$20))))</f>
        <v>1</v>
      </c>
      <c r="AO82" s="18">
        <f t="shared" ca="1" si="11"/>
        <v>1</v>
      </c>
      <c r="AP82" s="18">
        <f t="shared" ca="1" si="11"/>
        <v>1</v>
      </c>
      <c r="AQ82" s="18">
        <f t="shared" ca="1" si="11"/>
        <v>1</v>
      </c>
      <c r="AR82" s="18">
        <f t="shared" ref="AR82:AU86" ca="1" si="12">MAX(0,AR$11+AR$12/(1+EXP((AR$13-LOG10($O82))/AR$14))+AR$15/(1+EXP((AR$16-LOG10($O82))/AR$17))+AR$18/(1+EXP((AR$19-LOG10($O82))/AR$20)))</f>
        <v>0</v>
      </c>
      <c r="AS82" s="18">
        <f t="shared" ca="1" si="12"/>
        <v>0</v>
      </c>
      <c r="AT82" s="18">
        <f t="shared" ca="1" si="12"/>
        <v>0</v>
      </c>
      <c r="AU82" s="18">
        <f t="shared" ca="1" si="12"/>
        <v>0</v>
      </c>
    </row>
    <row r="83" spans="2:47" x14ac:dyDescent="0.15">
      <c r="B83">
        <v>233.56299999999999</v>
      </c>
      <c r="C83">
        <v>10</v>
      </c>
      <c r="D83" s="18">
        <v>0.12740000000000001</v>
      </c>
      <c r="E83" s="18">
        <v>-6.4610000000000001E-2</v>
      </c>
      <c r="F83" s="18">
        <v>9.6570000000000003E-2</v>
      </c>
      <c r="G83" s="18">
        <v>0.15279999999999999</v>
      </c>
      <c r="H83" s="18">
        <v>-0.1152</v>
      </c>
      <c r="I83" s="18">
        <v>0.98089999999999999</v>
      </c>
      <c r="J83" s="18">
        <v>0.4148</v>
      </c>
      <c r="K83" s="18">
        <v>5.2499999999999998E-2</v>
      </c>
      <c r="L83" s="18">
        <v>1.2849999999999999</v>
      </c>
      <c r="M83" s="18">
        <v>0.27650000000000002</v>
      </c>
      <c r="O83" s="18">
        <f>MAX(MIN(Angle!A96,AngElePos!$P$3),AngElePos!$P$2)</f>
        <v>0.1</v>
      </c>
      <c r="P83" s="18">
        <f t="shared" ca="1" si="7"/>
        <v>5.7113065495220272E-2</v>
      </c>
      <c r="Q83" s="18">
        <f t="shared" ca="1" si="7"/>
        <v>4.4891832319038052E-2</v>
      </c>
      <c r="R83" s="18">
        <f t="shared" ca="1" si="7"/>
        <v>2.8330914268470481E-2</v>
      </c>
      <c r="S83" s="18">
        <f t="shared" ca="1" si="7"/>
        <v>3.9679333384795998E-2</v>
      </c>
      <c r="T83" s="18">
        <f ca="1">MAX(-P83+MIN(P83,AngCal!$B$30),T$11+T$12/(1+EXP((T$13-LOG10($O83))/T$14))+T$15/(1+EXP((T$16-LOG10($O83))/T$17))+T$18/(1+EXP((T$19-LOG10($O83))/T$20)))</f>
        <v>1.6365230237763609E-2</v>
      </c>
      <c r="U83" s="18">
        <f ca="1">MAX(-Q83+MIN(Q83,AngCal!$B$30),U$11+U$12/(1+EXP((U$13-LOG10($O83))/U$14))+U$15/(1+EXP((U$16-LOG10($O83))/U$17))+U$18/(1+EXP((U$19-LOG10($O83))/U$20)))</f>
        <v>2.4092514226514979E-2</v>
      </c>
      <c r="V83" s="18">
        <f ca="1">MAX(-R83+MIN(R83,AngCal!$B$30),V$11+V$12/(1+EXP((V$13-LOG10($O83))/V$14))+V$15/(1+EXP((V$16-LOG10($O83))/V$17))+V$18/(1+EXP((V$19-LOG10($O83))/V$20)))</f>
        <v>3.1636569449346459E-2</v>
      </c>
      <c r="W83" s="18">
        <f ca="1">MAX(-S83+MIN(S83,AngCal!$B$30),W$11+W$12/(1+EXP((W$13-LOG10($O83))/W$14))+W$15/(1+EXP((W$16-LOG10($O83))/W$17))+W$18/(1+EXP((W$19-LOG10($O83))/W$20)))</f>
        <v>2.1592686514568638E-2</v>
      </c>
      <c r="X83" s="18">
        <f t="shared" ca="1" si="8"/>
        <v>1.4581657603581852</v>
      </c>
      <c r="Y83" s="18">
        <f t="shared" ca="1" si="8"/>
        <v>0.23197224194658814</v>
      </c>
      <c r="Z83" s="18">
        <f t="shared" ca="1" si="8"/>
        <v>0.77437227778917272</v>
      </c>
      <c r="AA83" s="18">
        <f t="shared" ca="1" si="8"/>
        <v>1.1695372518305696</v>
      </c>
      <c r="AB83" s="18">
        <f t="shared" ca="1" si="9"/>
        <v>8.7987427349111497E-2</v>
      </c>
      <c r="AC83" s="18">
        <f t="shared" ca="1" si="9"/>
        <v>8.375075863910067E-2</v>
      </c>
      <c r="AD83" s="18">
        <f t="shared" ca="1" si="9"/>
        <v>7.8453477459110674E-2</v>
      </c>
      <c r="AE83" s="18">
        <f t="shared" ca="1" si="9"/>
        <v>8.8869102901690852E-2</v>
      </c>
      <c r="AF83" s="18">
        <f ca="1">MAX(-AB83+MIN(AB83,AngCal!$B$30),AF$11+AF$12/(1+EXP((AF$13-LOG10($O83))/AF$14))+AF$15/(1+EXP((AF$16-LOG10($O83))/AF$17))+AF$18/(1+EXP((AF$19-LOG10($O83))/AF$20)))</f>
        <v>1.098643563706244E-2</v>
      </c>
      <c r="AG83" s="18">
        <f ca="1">MAX(-AC83+MIN(AC83,AngCal!$B$30),AG$11+AG$12/(1+EXP((AG$13-LOG10($O83))/AG$14))+AG$15/(1+EXP((AG$16-LOG10($O83))/AG$17))+AG$18/(1+EXP((AG$19-LOG10($O83))/AG$20)))</f>
        <v>1.5312210833197774E-2</v>
      </c>
      <c r="AH83" s="18">
        <f ca="1">MAX(-AD83+MIN(AD83,AngCal!$B$30),AH$11+AH$12/(1+EXP((AH$13-LOG10($O83))/AH$14))+AH$15/(1+EXP((AH$16-LOG10($O83))/AH$17))+AH$18/(1+EXP((AH$19-LOG10($O83))/AH$20)))</f>
        <v>1.0922188070223464E-2</v>
      </c>
      <c r="AI83" s="18">
        <f ca="1">MAX(-AE83+MIN(AE83,AngCal!$B$30),AI$11+AI$12/(1+EXP((AI$13-LOG10($O83))/AI$14))+AI$15/(1+EXP((AI$16-LOG10($O83))/AI$17))+AI$18/(1+EXP((AI$19-LOG10($O83))/AI$20)))</f>
        <v>-5.4653116881796867E-4</v>
      </c>
      <c r="AJ83" s="18">
        <f t="shared" ca="1" si="10"/>
        <v>1.1811346415385804</v>
      </c>
      <c r="AK83" s="18">
        <f t="shared" ca="1" si="10"/>
        <v>1.3185589448889572</v>
      </c>
      <c r="AL83" s="18">
        <f t="shared" ca="1" si="10"/>
        <v>0.33623888210362607</v>
      </c>
      <c r="AM83" s="18">
        <f t="shared" ca="1" si="10"/>
        <v>1.5300301986456</v>
      </c>
      <c r="AN83" s="18">
        <f t="shared" ca="1" si="11"/>
        <v>1</v>
      </c>
      <c r="AO83" s="18">
        <f t="shared" ca="1" si="11"/>
        <v>1</v>
      </c>
      <c r="AP83" s="18">
        <f t="shared" ca="1" si="11"/>
        <v>1</v>
      </c>
      <c r="AQ83" s="18">
        <f t="shared" ca="1" si="11"/>
        <v>1</v>
      </c>
      <c r="AR83" s="18">
        <f t="shared" ca="1" si="12"/>
        <v>0</v>
      </c>
      <c r="AS83" s="18">
        <f t="shared" ca="1" si="12"/>
        <v>0</v>
      </c>
      <c r="AT83" s="18">
        <f t="shared" ca="1" si="12"/>
        <v>0</v>
      </c>
      <c r="AU83" s="18">
        <f t="shared" ca="1" si="12"/>
        <v>0</v>
      </c>
    </row>
    <row r="84" spans="2:47" x14ac:dyDescent="0.15">
      <c r="B84">
        <v>233.56299999999999</v>
      </c>
      <c r="C84">
        <v>15</v>
      </c>
      <c r="D84" s="18">
        <v>0.14149999999999999</v>
      </c>
      <c r="E84" s="18">
        <v>5.6480000000000002E-2</v>
      </c>
      <c r="F84" s="18">
        <v>-0.47220000000000001</v>
      </c>
      <c r="G84" s="18">
        <v>9.8419999999999994E-2</v>
      </c>
      <c r="H84" s="18">
        <v>-1.1379999999999999E-2</v>
      </c>
      <c r="I84" s="18">
        <v>1.5449999999999999</v>
      </c>
      <c r="J84" s="18">
        <v>0.72589999999999999</v>
      </c>
      <c r="K84" s="18">
        <v>-0.18659999999999999</v>
      </c>
      <c r="L84" s="18">
        <v>-4.1340000000000002E-2</v>
      </c>
      <c r="M84" s="18">
        <v>0.35220000000000001</v>
      </c>
      <c r="O84" s="18">
        <f>MAX(MIN(Angle!A97,AngElePos!$P$3),AngElePos!$P$2)</f>
        <v>0.1</v>
      </c>
      <c r="P84" s="18">
        <f t="shared" ca="1" si="7"/>
        <v>5.7113065495220272E-2</v>
      </c>
      <c r="Q84" s="18">
        <f t="shared" ca="1" si="7"/>
        <v>4.4891832319038052E-2</v>
      </c>
      <c r="R84" s="18">
        <f t="shared" ca="1" si="7"/>
        <v>2.8330914268470481E-2</v>
      </c>
      <c r="S84" s="18">
        <f t="shared" ca="1" si="7"/>
        <v>3.9679333384795998E-2</v>
      </c>
      <c r="T84" s="18">
        <f ca="1">MAX(-P84+MIN(P84,AngCal!$B$30),T$11+T$12/(1+EXP((T$13-LOG10($O84))/T$14))+T$15/(1+EXP((T$16-LOG10($O84))/T$17))+T$18/(1+EXP((T$19-LOG10($O84))/T$20)))</f>
        <v>1.6365230237763609E-2</v>
      </c>
      <c r="U84" s="18">
        <f ca="1">MAX(-Q84+MIN(Q84,AngCal!$B$30),U$11+U$12/(1+EXP((U$13-LOG10($O84))/U$14))+U$15/(1+EXP((U$16-LOG10($O84))/U$17))+U$18/(1+EXP((U$19-LOG10($O84))/U$20)))</f>
        <v>2.4092514226514979E-2</v>
      </c>
      <c r="V84" s="18">
        <f ca="1">MAX(-R84+MIN(R84,AngCal!$B$30),V$11+V$12/(1+EXP((V$13-LOG10($O84))/V$14))+V$15/(1+EXP((V$16-LOG10($O84))/V$17))+V$18/(1+EXP((V$19-LOG10($O84))/V$20)))</f>
        <v>3.1636569449346459E-2</v>
      </c>
      <c r="W84" s="18">
        <f ca="1">MAX(-S84+MIN(S84,AngCal!$B$30),W$11+W$12/(1+EXP((W$13-LOG10($O84))/W$14))+W$15/(1+EXP((W$16-LOG10($O84))/W$17))+W$18/(1+EXP((W$19-LOG10($O84))/W$20)))</f>
        <v>2.1592686514568638E-2</v>
      </c>
      <c r="X84" s="18">
        <f t="shared" ca="1" si="8"/>
        <v>1.4581657603581852</v>
      </c>
      <c r="Y84" s="18">
        <f t="shared" ca="1" si="8"/>
        <v>0.23197224194658814</v>
      </c>
      <c r="Z84" s="18">
        <f t="shared" ca="1" si="8"/>
        <v>0.77437227778917272</v>
      </c>
      <c r="AA84" s="18">
        <f t="shared" ca="1" si="8"/>
        <v>1.1695372518305696</v>
      </c>
      <c r="AB84" s="18">
        <f t="shared" ca="1" si="9"/>
        <v>8.7987427349111497E-2</v>
      </c>
      <c r="AC84" s="18">
        <f t="shared" ca="1" si="9"/>
        <v>8.375075863910067E-2</v>
      </c>
      <c r="AD84" s="18">
        <f t="shared" ca="1" si="9"/>
        <v>7.8453477459110674E-2</v>
      </c>
      <c r="AE84" s="18">
        <f t="shared" ca="1" si="9"/>
        <v>8.8869102901690852E-2</v>
      </c>
      <c r="AF84" s="18">
        <f ca="1">MAX(-AB84+MIN(AB84,AngCal!$B$30),AF$11+AF$12/(1+EXP((AF$13-LOG10($O84))/AF$14))+AF$15/(1+EXP((AF$16-LOG10($O84))/AF$17))+AF$18/(1+EXP((AF$19-LOG10($O84))/AF$20)))</f>
        <v>1.098643563706244E-2</v>
      </c>
      <c r="AG84" s="18">
        <f ca="1">MAX(-AC84+MIN(AC84,AngCal!$B$30),AG$11+AG$12/(1+EXP((AG$13-LOG10($O84))/AG$14))+AG$15/(1+EXP((AG$16-LOG10($O84))/AG$17))+AG$18/(1+EXP((AG$19-LOG10($O84))/AG$20)))</f>
        <v>1.5312210833197774E-2</v>
      </c>
      <c r="AH84" s="18">
        <f ca="1">MAX(-AD84+MIN(AD84,AngCal!$B$30),AH$11+AH$12/(1+EXP((AH$13-LOG10($O84))/AH$14))+AH$15/(1+EXP((AH$16-LOG10($O84))/AH$17))+AH$18/(1+EXP((AH$19-LOG10($O84))/AH$20)))</f>
        <v>1.0922188070223464E-2</v>
      </c>
      <c r="AI84" s="18">
        <f ca="1">MAX(-AE84+MIN(AE84,AngCal!$B$30),AI$11+AI$12/(1+EXP((AI$13-LOG10($O84))/AI$14))+AI$15/(1+EXP((AI$16-LOG10($O84))/AI$17))+AI$18/(1+EXP((AI$19-LOG10($O84))/AI$20)))</f>
        <v>-5.4653116881796867E-4</v>
      </c>
      <c r="AJ84" s="18">
        <f t="shared" ca="1" si="10"/>
        <v>1.1811346415385804</v>
      </c>
      <c r="AK84" s="18">
        <f t="shared" ca="1" si="10"/>
        <v>1.3185589448889572</v>
      </c>
      <c r="AL84" s="18">
        <f t="shared" ca="1" si="10"/>
        <v>0.33623888210362607</v>
      </c>
      <c r="AM84" s="18">
        <f t="shared" ca="1" si="10"/>
        <v>1.5300301986456</v>
      </c>
      <c r="AN84" s="18">
        <f t="shared" ca="1" si="11"/>
        <v>1</v>
      </c>
      <c r="AO84" s="18">
        <f t="shared" ca="1" si="11"/>
        <v>1</v>
      </c>
      <c r="AP84" s="18">
        <f t="shared" ca="1" si="11"/>
        <v>1</v>
      </c>
      <c r="AQ84" s="18">
        <f t="shared" ca="1" si="11"/>
        <v>1</v>
      </c>
      <c r="AR84" s="18">
        <f t="shared" ca="1" si="12"/>
        <v>0</v>
      </c>
      <c r="AS84" s="18">
        <f t="shared" ca="1" si="12"/>
        <v>0</v>
      </c>
      <c r="AT84" s="18">
        <f t="shared" ca="1" si="12"/>
        <v>0</v>
      </c>
      <c r="AU84" s="18">
        <f t="shared" ca="1" si="12"/>
        <v>0</v>
      </c>
    </row>
    <row r="85" spans="2:47" x14ac:dyDescent="0.15">
      <c r="B85">
        <v>233.56299999999999</v>
      </c>
      <c r="C85">
        <v>20</v>
      </c>
      <c r="D85" s="18">
        <v>0.13339999999999999</v>
      </c>
      <c r="E85" s="18">
        <v>-0.1181</v>
      </c>
      <c r="F85" s="18">
        <v>0.21959999999999999</v>
      </c>
      <c r="G85" s="18">
        <v>0.2384</v>
      </c>
      <c r="H85" s="18">
        <v>-7.437E-3</v>
      </c>
      <c r="I85" s="18">
        <v>1.044</v>
      </c>
      <c r="J85" s="18">
        <v>0.1734</v>
      </c>
      <c r="K85" s="18">
        <v>-7.8930000000000007E-3</v>
      </c>
      <c r="L85" s="18">
        <v>2.04</v>
      </c>
      <c r="M85" s="18">
        <v>0.37240000000000001</v>
      </c>
      <c r="O85" s="18">
        <f>MAX(MIN(Angle!A98,AngElePos!$P$3),AngElePos!$P$2)</f>
        <v>0.1</v>
      </c>
      <c r="P85" s="18">
        <f t="shared" ca="1" si="7"/>
        <v>5.7113065495220272E-2</v>
      </c>
      <c r="Q85" s="18">
        <f t="shared" ca="1" si="7"/>
        <v>4.4891832319038052E-2</v>
      </c>
      <c r="R85" s="18">
        <f t="shared" ca="1" si="7"/>
        <v>2.8330914268470481E-2</v>
      </c>
      <c r="S85" s="18">
        <f t="shared" ca="1" si="7"/>
        <v>3.9679333384795998E-2</v>
      </c>
      <c r="T85" s="18">
        <f ca="1">MAX(-P85+MIN(P85,AngCal!$B$30),T$11+T$12/(1+EXP((T$13-LOG10($O85))/T$14))+T$15/(1+EXP((T$16-LOG10($O85))/T$17))+T$18/(1+EXP((T$19-LOG10($O85))/T$20)))</f>
        <v>1.6365230237763609E-2</v>
      </c>
      <c r="U85" s="18">
        <f ca="1">MAX(-Q85+MIN(Q85,AngCal!$B$30),U$11+U$12/(1+EXP((U$13-LOG10($O85))/U$14))+U$15/(1+EXP((U$16-LOG10($O85))/U$17))+U$18/(1+EXP((U$19-LOG10($O85))/U$20)))</f>
        <v>2.4092514226514979E-2</v>
      </c>
      <c r="V85" s="18">
        <f ca="1">MAX(-R85+MIN(R85,AngCal!$B$30),V$11+V$12/(1+EXP((V$13-LOG10($O85))/V$14))+V$15/(1+EXP((V$16-LOG10($O85))/V$17))+V$18/(1+EXP((V$19-LOG10($O85))/V$20)))</f>
        <v>3.1636569449346459E-2</v>
      </c>
      <c r="W85" s="18">
        <f ca="1">MAX(-S85+MIN(S85,AngCal!$B$30),W$11+W$12/(1+EXP((W$13-LOG10($O85))/W$14))+W$15/(1+EXP((W$16-LOG10($O85))/W$17))+W$18/(1+EXP((W$19-LOG10($O85))/W$20)))</f>
        <v>2.1592686514568638E-2</v>
      </c>
      <c r="X85" s="18">
        <f t="shared" ca="1" si="8"/>
        <v>1.4581657603581852</v>
      </c>
      <c r="Y85" s="18">
        <f t="shared" ca="1" si="8"/>
        <v>0.23197224194658814</v>
      </c>
      <c r="Z85" s="18">
        <f t="shared" ca="1" si="8"/>
        <v>0.77437227778917272</v>
      </c>
      <c r="AA85" s="18">
        <f t="shared" ca="1" si="8"/>
        <v>1.1695372518305696</v>
      </c>
      <c r="AB85" s="18">
        <f t="shared" ca="1" si="9"/>
        <v>8.7987427349111497E-2</v>
      </c>
      <c r="AC85" s="18">
        <f t="shared" ca="1" si="9"/>
        <v>8.375075863910067E-2</v>
      </c>
      <c r="AD85" s="18">
        <f t="shared" ca="1" si="9"/>
        <v>7.8453477459110674E-2</v>
      </c>
      <c r="AE85" s="18">
        <f t="shared" ca="1" si="9"/>
        <v>8.8869102901690852E-2</v>
      </c>
      <c r="AF85" s="18">
        <f ca="1">MAX(-AB85+MIN(AB85,AngCal!$B$30),AF$11+AF$12/(1+EXP((AF$13-LOG10($O85))/AF$14))+AF$15/(1+EXP((AF$16-LOG10($O85))/AF$17))+AF$18/(1+EXP((AF$19-LOG10($O85))/AF$20)))</f>
        <v>1.098643563706244E-2</v>
      </c>
      <c r="AG85" s="18">
        <f ca="1">MAX(-AC85+MIN(AC85,AngCal!$B$30),AG$11+AG$12/(1+EXP((AG$13-LOG10($O85))/AG$14))+AG$15/(1+EXP((AG$16-LOG10($O85))/AG$17))+AG$18/(1+EXP((AG$19-LOG10($O85))/AG$20)))</f>
        <v>1.5312210833197774E-2</v>
      </c>
      <c r="AH85" s="18">
        <f ca="1">MAX(-AD85+MIN(AD85,AngCal!$B$30),AH$11+AH$12/(1+EXP((AH$13-LOG10($O85))/AH$14))+AH$15/(1+EXP((AH$16-LOG10($O85))/AH$17))+AH$18/(1+EXP((AH$19-LOG10($O85))/AH$20)))</f>
        <v>1.0922188070223464E-2</v>
      </c>
      <c r="AI85" s="18">
        <f ca="1">MAX(-AE85+MIN(AE85,AngCal!$B$30),AI$11+AI$12/(1+EXP((AI$13-LOG10($O85))/AI$14))+AI$15/(1+EXP((AI$16-LOG10($O85))/AI$17))+AI$18/(1+EXP((AI$19-LOG10($O85))/AI$20)))</f>
        <v>-5.4653116881796867E-4</v>
      </c>
      <c r="AJ85" s="18">
        <f t="shared" ca="1" si="10"/>
        <v>1.1811346415385804</v>
      </c>
      <c r="AK85" s="18">
        <f t="shared" ca="1" si="10"/>
        <v>1.3185589448889572</v>
      </c>
      <c r="AL85" s="18">
        <f t="shared" ca="1" si="10"/>
        <v>0.33623888210362607</v>
      </c>
      <c r="AM85" s="18">
        <f t="shared" ca="1" si="10"/>
        <v>1.5300301986456</v>
      </c>
      <c r="AN85" s="18">
        <f t="shared" ca="1" si="11"/>
        <v>1</v>
      </c>
      <c r="AO85" s="18">
        <f t="shared" ca="1" si="11"/>
        <v>1</v>
      </c>
      <c r="AP85" s="18">
        <f t="shared" ca="1" si="11"/>
        <v>1</v>
      </c>
      <c r="AQ85" s="18">
        <f t="shared" ca="1" si="11"/>
        <v>1</v>
      </c>
      <c r="AR85" s="18">
        <f t="shared" ca="1" si="12"/>
        <v>0</v>
      </c>
      <c r="AS85" s="18">
        <f t="shared" ca="1" si="12"/>
        <v>0</v>
      </c>
      <c r="AT85" s="18">
        <f t="shared" ca="1" si="12"/>
        <v>0</v>
      </c>
      <c r="AU85" s="18">
        <f t="shared" ca="1" si="12"/>
        <v>0</v>
      </c>
    </row>
    <row r="86" spans="2:47" x14ac:dyDescent="0.15">
      <c r="B86">
        <v>364.96300000000002</v>
      </c>
      <c r="C86">
        <v>1</v>
      </c>
      <c r="D86" s="18">
        <v>0.1216</v>
      </c>
      <c r="E86" s="18">
        <v>-7.8520000000000006E-2</v>
      </c>
      <c r="F86" s="18">
        <v>-0.22120000000000001</v>
      </c>
      <c r="G86" s="18">
        <v>0.15379999999999999</v>
      </c>
      <c r="H86" s="18">
        <v>-3.4540000000000001E-2</v>
      </c>
      <c r="I86" s="18">
        <v>0.64400000000000002</v>
      </c>
      <c r="J86" s="18">
        <v>0.22270000000000001</v>
      </c>
      <c r="K86" s="18">
        <v>-8.5810000000000001E-3</v>
      </c>
      <c r="L86" s="18">
        <v>2.0219999999999998</v>
      </c>
      <c r="M86" s="18">
        <v>0.35120000000000001</v>
      </c>
      <c r="O86" s="18">
        <f>MAX(MIN(Angle!A99,AngElePos!$P$3),AngElePos!$P$2)</f>
        <v>0.1</v>
      </c>
      <c r="P86" s="18">
        <f t="shared" ca="1" si="7"/>
        <v>5.7113065495220272E-2</v>
      </c>
      <c r="Q86" s="18">
        <f t="shared" ca="1" si="7"/>
        <v>4.4891832319038052E-2</v>
      </c>
      <c r="R86" s="18">
        <f t="shared" ca="1" si="7"/>
        <v>2.8330914268470481E-2</v>
      </c>
      <c r="S86" s="18">
        <f t="shared" ca="1" si="7"/>
        <v>3.9679333384795998E-2</v>
      </c>
      <c r="T86" s="18">
        <f ca="1">MAX(-P86+MIN(P86,AngCal!$B$30),T$11+T$12/(1+EXP((T$13-LOG10($O86))/T$14))+T$15/(1+EXP((T$16-LOG10($O86))/T$17))+T$18/(1+EXP((T$19-LOG10($O86))/T$20)))</f>
        <v>1.6365230237763609E-2</v>
      </c>
      <c r="U86" s="18">
        <f ca="1">MAX(-Q86+MIN(Q86,AngCal!$B$30),U$11+U$12/(1+EXP((U$13-LOG10($O86))/U$14))+U$15/(1+EXP((U$16-LOG10($O86))/U$17))+U$18/(1+EXP((U$19-LOG10($O86))/U$20)))</f>
        <v>2.4092514226514979E-2</v>
      </c>
      <c r="V86" s="18">
        <f ca="1">MAX(-R86+MIN(R86,AngCal!$B$30),V$11+V$12/(1+EXP((V$13-LOG10($O86))/V$14))+V$15/(1+EXP((V$16-LOG10($O86))/V$17))+V$18/(1+EXP((V$19-LOG10($O86))/V$20)))</f>
        <v>3.1636569449346459E-2</v>
      </c>
      <c r="W86" s="18">
        <f ca="1">MAX(-S86+MIN(S86,AngCal!$B$30),W$11+W$12/(1+EXP((W$13-LOG10($O86))/W$14))+W$15/(1+EXP((W$16-LOG10($O86))/W$17))+W$18/(1+EXP((W$19-LOG10($O86))/W$20)))</f>
        <v>2.1592686514568638E-2</v>
      </c>
      <c r="X86" s="18">
        <f t="shared" ca="1" si="8"/>
        <v>1.4581657603581852</v>
      </c>
      <c r="Y86" s="18">
        <f t="shared" ca="1" si="8"/>
        <v>0.23197224194658814</v>
      </c>
      <c r="Z86" s="18">
        <f t="shared" ca="1" si="8"/>
        <v>0.77437227778917272</v>
      </c>
      <c r="AA86" s="18">
        <f t="shared" ca="1" si="8"/>
        <v>1.1695372518305696</v>
      </c>
      <c r="AB86" s="18">
        <f t="shared" ca="1" si="9"/>
        <v>8.7987427349111497E-2</v>
      </c>
      <c r="AC86" s="18">
        <f t="shared" ca="1" si="9"/>
        <v>8.375075863910067E-2</v>
      </c>
      <c r="AD86" s="18">
        <f t="shared" ca="1" si="9"/>
        <v>7.8453477459110674E-2</v>
      </c>
      <c r="AE86" s="18">
        <f t="shared" ca="1" si="9"/>
        <v>8.8869102901690852E-2</v>
      </c>
      <c r="AF86" s="18">
        <f ca="1">MAX(-AB86+MIN(AB86,AngCal!$B$30),AF$11+AF$12/(1+EXP((AF$13-LOG10($O86))/AF$14))+AF$15/(1+EXP((AF$16-LOG10($O86))/AF$17))+AF$18/(1+EXP((AF$19-LOG10($O86))/AF$20)))</f>
        <v>1.098643563706244E-2</v>
      </c>
      <c r="AG86" s="18">
        <f ca="1">MAX(-AC86+MIN(AC86,AngCal!$B$30),AG$11+AG$12/(1+EXP((AG$13-LOG10($O86))/AG$14))+AG$15/(1+EXP((AG$16-LOG10($O86))/AG$17))+AG$18/(1+EXP((AG$19-LOG10($O86))/AG$20)))</f>
        <v>1.5312210833197774E-2</v>
      </c>
      <c r="AH86" s="18">
        <f ca="1">MAX(-AD86+MIN(AD86,AngCal!$B$30),AH$11+AH$12/(1+EXP((AH$13-LOG10($O86))/AH$14))+AH$15/(1+EXP((AH$16-LOG10($O86))/AH$17))+AH$18/(1+EXP((AH$19-LOG10($O86))/AH$20)))</f>
        <v>1.0922188070223464E-2</v>
      </c>
      <c r="AI86" s="18">
        <f ca="1">MAX(-AE86+MIN(AE86,AngCal!$B$30),AI$11+AI$12/(1+EXP((AI$13-LOG10($O86))/AI$14))+AI$15/(1+EXP((AI$16-LOG10($O86))/AI$17))+AI$18/(1+EXP((AI$19-LOG10($O86))/AI$20)))</f>
        <v>-5.4653116881796867E-4</v>
      </c>
      <c r="AJ86" s="18">
        <f t="shared" ca="1" si="10"/>
        <v>1.1811346415385804</v>
      </c>
      <c r="AK86" s="18">
        <f t="shared" ca="1" si="10"/>
        <v>1.3185589448889572</v>
      </c>
      <c r="AL86" s="18">
        <f t="shared" ca="1" si="10"/>
        <v>0.33623888210362607</v>
      </c>
      <c r="AM86" s="18">
        <f t="shared" ca="1" si="10"/>
        <v>1.5300301986456</v>
      </c>
      <c r="AN86" s="18">
        <f t="shared" ca="1" si="11"/>
        <v>1</v>
      </c>
      <c r="AO86" s="18">
        <f t="shared" ca="1" si="11"/>
        <v>1</v>
      </c>
      <c r="AP86" s="18">
        <f t="shared" ca="1" si="11"/>
        <v>1</v>
      </c>
      <c r="AQ86" s="18">
        <f t="shared" ca="1" si="11"/>
        <v>1</v>
      </c>
      <c r="AR86" s="18">
        <f t="shared" ca="1" si="12"/>
        <v>0</v>
      </c>
      <c r="AS86" s="18">
        <f t="shared" ca="1" si="12"/>
        <v>0</v>
      </c>
      <c r="AT86" s="18">
        <f t="shared" ca="1" si="12"/>
        <v>0</v>
      </c>
      <c r="AU86" s="18">
        <f t="shared" ca="1" si="12"/>
        <v>0</v>
      </c>
    </row>
    <row r="87" spans="2:47" x14ac:dyDescent="0.15">
      <c r="B87">
        <v>364.96300000000002</v>
      </c>
      <c r="C87">
        <v>3</v>
      </c>
      <c r="D87" s="18">
        <v>0.1222</v>
      </c>
      <c r="E87" s="18">
        <v>-7.8920000000000004E-2</v>
      </c>
      <c r="F87" s="18">
        <v>-0.2298</v>
      </c>
      <c r="G87" s="18">
        <v>0.153</v>
      </c>
      <c r="H87" s="18">
        <v>-3.4970000000000001E-2</v>
      </c>
      <c r="I87" s="18">
        <v>0.63839999999999997</v>
      </c>
      <c r="J87" s="18">
        <v>0.2271</v>
      </c>
      <c r="K87" s="18">
        <v>-8.3510000000000008E-3</v>
      </c>
      <c r="L87" s="18">
        <v>2.036</v>
      </c>
      <c r="M87" s="18">
        <v>0.35610000000000003</v>
      </c>
      <c r="O87" s="18">
        <f>MAX(MIN(Angle!A100,AngElePos!$P$3),AngElePos!$P$2)</f>
        <v>0.1</v>
      </c>
      <c r="P87" s="18">
        <f t="shared" ref="P87:S118" ca="1" si="13">MAX(0,P$11+P$12/(1+EXP((P$13-LOG10($O87))/P$14))+P$15/(1+EXP((P$16-LOG10($O87))/P$17))+P$18/(1+EXP((P$19-LOG10($O87))/P$20)))</f>
        <v>5.7113065495220272E-2</v>
      </c>
      <c r="Q87" s="18">
        <f t="shared" ca="1" si="13"/>
        <v>4.4891832319038052E-2</v>
      </c>
      <c r="R87" s="18">
        <f t="shared" ca="1" si="13"/>
        <v>2.8330914268470481E-2</v>
      </c>
      <c r="S87" s="18">
        <f t="shared" ca="1" si="13"/>
        <v>3.9679333384795998E-2</v>
      </c>
      <c r="T87" s="18">
        <f ca="1">MAX(-P87+MIN(P87,AngCal!$B$30),T$11+T$12/(1+EXP((T$13-LOG10($O87))/T$14))+T$15/(1+EXP((T$16-LOG10($O87))/T$17))+T$18/(1+EXP((T$19-LOG10($O87))/T$20)))</f>
        <v>1.6365230237763609E-2</v>
      </c>
      <c r="U87" s="18">
        <f ca="1">MAX(-Q87+MIN(Q87,AngCal!$B$30),U$11+U$12/(1+EXP((U$13-LOG10($O87))/U$14))+U$15/(1+EXP((U$16-LOG10($O87))/U$17))+U$18/(1+EXP((U$19-LOG10($O87))/U$20)))</f>
        <v>2.4092514226514979E-2</v>
      </c>
      <c r="V87" s="18">
        <f ca="1">MAX(-R87+MIN(R87,AngCal!$B$30),V$11+V$12/(1+EXP((V$13-LOG10($O87))/V$14))+V$15/(1+EXP((V$16-LOG10($O87))/V$17))+V$18/(1+EXP((V$19-LOG10($O87))/V$20)))</f>
        <v>3.1636569449346459E-2</v>
      </c>
      <c r="W87" s="18">
        <f ca="1">MAX(-S87+MIN(S87,AngCal!$B$30),W$11+W$12/(1+EXP((W$13-LOG10($O87))/W$14))+W$15/(1+EXP((W$16-LOG10($O87))/W$17))+W$18/(1+EXP((W$19-LOG10($O87))/W$20)))</f>
        <v>2.1592686514568638E-2</v>
      </c>
      <c r="X87" s="18">
        <f t="shared" ref="X87:AA118" ca="1" si="14">10^(X$11+X$12/(1+EXP((X$13-LOG10($O87))/X$14))+X$15/(1+EXP((X$16-LOG10($O87))/X$17))+X$18/(1+EXP((X$19-LOG10($O87))/X$20)))</f>
        <v>1.4581657603581852</v>
      </c>
      <c r="Y87" s="18">
        <f t="shared" ca="1" si="14"/>
        <v>0.23197224194658814</v>
      </c>
      <c r="Z87" s="18">
        <f t="shared" ca="1" si="14"/>
        <v>0.77437227778917272</v>
      </c>
      <c r="AA87" s="18">
        <f t="shared" ca="1" si="14"/>
        <v>1.1695372518305696</v>
      </c>
      <c r="AB87" s="18">
        <f t="shared" ref="AB87:AE118" ca="1" si="15">MAX(0,AB$11+AB$12/(1+EXP((AB$13-LOG10($O87))/AB$14))+AB$15/(1+EXP((AB$16-LOG10($O87))/AB$17))+AB$18/(1+EXP((AB$19-LOG10($O87))/AB$20)))</f>
        <v>8.7987427349111497E-2</v>
      </c>
      <c r="AC87" s="18">
        <f t="shared" ca="1" si="15"/>
        <v>8.375075863910067E-2</v>
      </c>
      <c r="AD87" s="18">
        <f t="shared" ca="1" si="15"/>
        <v>7.8453477459110674E-2</v>
      </c>
      <c r="AE87" s="18">
        <f t="shared" ca="1" si="15"/>
        <v>8.8869102901690852E-2</v>
      </c>
      <c r="AF87" s="18">
        <f ca="1">MAX(-AB87+MIN(AB87,AngCal!$B$30),AF$11+AF$12/(1+EXP((AF$13-LOG10($O87))/AF$14))+AF$15/(1+EXP((AF$16-LOG10($O87))/AF$17))+AF$18/(1+EXP((AF$19-LOG10($O87))/AF$20)))</f>
        <v>1.098643563706244E-2</v>
      </c>
      <c r="AG87" s="18">
        <f ca="1">MAX(-AC87+MIN(AC87,AngCal!$B$30),AG$11+AG$12/(1+EXP((AG$13-LOG10($O87))/AG$14))+AG$15/(1+EXP((AG$16-LOG10($O87))/AG$17))+AG$18/(1+EXP((AG$19-LOG10($O87))/AG$20)))</f>
        <v>1.5312210833197774E-2</v>
      </c>
      <c r="AH87" s="18">
        <f ca="1">MAX(-AD87+MIN(AD87,AngCal!$B$30),AH$11+AH$12/(1+EXP((AH$13-LOG10($O87))/AH$14))+AH$15/(1+EXP((AH$16-LOG10($O87))/AH$17))+AH$18/(1+EXP((AH$19-LOG10($O87))/AH$20)))</f>
        <v>1.0922188070223464E-2</v>
      </c>
      <c r="AI87" s="18">
        <f ca="1">MAX(-AE87+MIN(AE87,AngCal!$B$30),AI$11+AI$12/(1+EXP((AI$13-LOG10($O87))/AI$14))+AI$15/(1+EXP((AI$16-LOG10($O87))/AI$17))+AI$18/(1+EXP((AI$19-LOG10($O87))/AI$20)))</f>
        <v>-5.4653116881796867E-4</v>
      </c>
      <c r="AJ87" s="18">
        <f t="shared" ref="AJ87:AM118" ca="1" si="16">10^(AJ$11+AJ$12/(1+EXP((AJ$13-LOG10($O87))/AJ$14))+AJ$15/(1+EXP((AJ$16-LOG10($O87))/AJ$17))+AJ$18/(1+EXP((AJ$19-LOG10($O87))/AJ$20)))</f>
        <v>1.1811346415385804</v>
      </c>
      <c r="AK87" s="18">
        <f t="shared" ca="1" si="16"/>
        <v>1.3185589448889572</v>
      </c>
      <c r="AL87" s="18">
        <f t="shared" ca="1" si="16"/>
        <v>0.33623888210362607</v>
      </c>
      <c r="AM87" s="18">
        <f t="shared" ca="1" si="16"/>
        <v>1.5300301986456</v>
      </c>
      <c r="AN87" s="18">
        <f t="shared" ref="AN87:AQ118" ca="1" si="17">MAX(0.1,MIN(1,AN$11+AN$12/(1+EXP((AN$13-LOG10($O87))/AN$14))+AN$15/(1+EXP((AN$16-LOG10($O87))/AN$17))+AN$18/(1+EXP((AN$19-LOG10($O87))/AN$20))))</f>
        <v>1</v>
      </c>
      <c r="AO87" s="18">
        <f t="shared" ca="1" si="17"/>
        <v>1</v>
      </c>
      <c r="AP87" s="18">
        <f t="shared" ca="1" si="17"/>
        <v>1</v>
      </c>
      <c r="AQ87" s="18">
        <f t="shared" ca="1" si="17"/>
        <v>1</v>
      </c>
      <c r="AR87" s="18">
        <f t="shared" ref="AR87:AU118" ca="1" si="18">MAX(0,AR$11+AR$12/(1+EXP((AR$13-LOG10($O87))/AR$14))+AR$15/(1+EXP((AR$16-LOG10($O87))/AR$17))+AR$18/(1+EXP((AR$19-LOG10($O87))/AR$20)))</f>
        <v>0</v>
      </c>
      <c r="AS87" s="18">
        <f t="shared" ca="1" si="18"/>
        <v>0</v>
      </c>
      <c r="AT87" s="18">
        <f t="shared" ca="1" si="18"/>
        <v>0</v>
      </c>
      <c r="AU87" s="18">
        <f t="shared" ca="1" si="18"/>
        <v>0</v>
      </c>
    </row>
    <row r="88" spans="2:47" x14ac:dyDescent="0.15">
      <c r="B88">
        <v>364.96300000000002</v>
      </c>
      <c r="C88">
        <v>5</v>
      </c>
      <c r="D88" s="18">
        <v>0.1227</v>
      </c>
      <c r="E88" s="18">
        <v>-7.9000000000000001E-2</v>
      </c>
      <c r="F88" s="18">
        <v>-0.24349999999999999</v>
      </c>
      <c r="G88" s="18">
        <v>0.14680000000000001</v>
      </c>
      <c r="H88" s="18">
        <v>-3.5970000000000002E-2</v>
      </c>
      <c r="I88" s="18">
        <v>0.62580000000000002</v>
      </c>
      <c r="J88" s="18">
        <v>0.24179999999999999</v>
      </c>
      <c r="K88" s="18">
        <v>-7.7060000000000002E-3</v>
      </c>
      <c r="L88" s="18">
        <v>1.9770000000000001</v>
      </c>
      <c r="M88" s="18">
        <v>0.37459999999999999</v>
      </c>
      <c r="O88" s="18">
        <f>MAX(MIN(Angle!A101,AngElePos!$P$3),AngElePos!$P$2)</f>
        <v>0.1</v>
      </c>
      <c r="P88" s="18">
        <f t="shared" ca="1" si="13"/>
        <v>5.7113065495220272E-2</v>
      </c>
      <c r="Q88" s="18">
        <f t="shared" ca="1" si="13"/>
        <v>4.4891832319038052E-2</v>
      </c>
      <c r="R88" s="18">
        <f t="shared" ca="1" si="13"/>
        <v>2.8330914268470481E-2</v>
      </c>
      <c r="S88" s="18">
        <f t="shared" ca="1" si="13"/>
        <v>3.9679333384795998E-2</v>
      </c>
      <c r="T88" s="18">
        <f ca="1">MAX(-P88+MIN(P88,AngCal!$B$30),T$11+T$12/(1+EXP((T$13-LOG10($O88))/T$14))+T$15/(1+EXP((T$16-LOG10($O88))/T$17))+T$18/(1+EXP((T$19-LOG10($O88))/T$20)))</f>
        <v>1.6365230237763609E-2</v>
      </c>
      <c r="U88" s="18">
        <f ca="1">MAX(-Q88+MIN(Q88,AngCal!$B$30),U$11+U$12/(1+EXP((U$13-LOG10($O88))/U$14))+U$15/(1+EXP((U$16-LOG10($O88))/U$17))+U$18/(1+EXP((U$19-LOG10($O88))/U$20)))</f>
        <v>2.4092514226514979E-2</v>
      </c>
      <c r="V88" s="18">
        <f ca="1">MAX(-R88+MIN(R88,AngCal!$B$30),V$11+V$12/(1+EXP((V$13-LOG10($O88))/V$14))+V$15/(1+EXP((V$16-LOG10($O88))/V$17))+V$18/(1+EXP((V$19-LOG10($O88))/V$20)))</f>
        <v>3.1636569449346459E-2</v>
      </c>
      <c r="W88" s="18">
        <f ca="1">MAX(-S88+MIN(S88,AngCal!$B$30),W$11+W$12/(1+EXP((W$13-LOG10($O88))/W$14))+W$15/(1+EXP((W$16-LOG10($O88))/W$17))+W$18/(1+EXP((W$19-LOG10($O88))/W$20)))</f>
        <v>2.1592686514568638E-2</v>
      </c>
      <c r="X88" s="18">
        <f t="shared" ca="1" si="14"/>
        <v>1.4581657603581852</v>
      </c>
      <c r="Y88" s="18">
        <f t="shared" ca="1" si="14"/>
        <v>0.23197224194658814</v>
      </c>
      <c r="Z88" s="18">
        <f t="shared" ca="1" si="14"/>
        <v>0.77437227778917272</v>
      </c>
      <c r="AA88" s="18">
        <f t="shared" ca="1" si="14"/>
        <v>1.1695372518305696</v>
      </c>
      <c r="AB88" s="18">
        <f t="shared" ca="1" si="15"/>
        <v>8.7987427349111497E-2</v>
      </c>
      <c r="AC88" s="18">
        <f t="shared" ca="1" si="15"/>
        <v>8.375075863910067E-2</v>
      </c>
      <c r="AD88" s="18">
        <f t="shared" ca="1" si="15"/>
        <v>7.8453477459110674E-2</v>
      </c>
      <c r="AE88" s="18">
        <f t="shared" ca="1" si="15"/>
        <v>8.8869102901690852E-2</v>
      </c>
      <c r="AF88" s="18">
        <f ca="1">MAX(-AB88+MIN(AB88,AngCal!$B$30),AF$11+AF$12/(1+EXP((AF$13-LOG10($O88))/AF$14))+AF$15/(1+EXP((AF$16-LOG10($O88))/AF$17))+AF$18/(1+EXP((AF$19-LOG10($O88))/AF$20)))</f>
        <v>1.098643563706244E-2</v>
      </c>
      <c r="AG88" s="18">
        <f ca="1">MAX(-AC88+MIN(AC88,AngCal!$B$30),AG$11+AG$12/(1+EXP((AG$13-LOG10($O88))/AG$14))+AG$15/(1+EXP((AG$16-LOG10($O88))/AG$17))+AG$18/(1+EXP((AG$19-LOG10($O88))/AG$20)))</f>
        <v>1.5312210833197774E-2</v>
      </c>
      <c r="AH88" s="18">
        <f ca="1">MAX(-AD88+MIN(AD88,AngCal!$B$30),AH$11+AH$12/(1+EXP((AH$13-LOG10($O88))/AH$14))+AH$15/(1+EXP((AH$16-LOG10($O88))/AH$17))+AH$18/(1+EXP((AH$19-LOG10($O88))/AH$20)))</f>
        <v>1.0922188070223464E-2</v>
      </c>
      <c r="AI88" s="18">
        <f ca="1">MAX(-AE88+MIN(AE88,AngCal!$B$30),AI$11+AI$12/(1+EXP((AI$13-LOG10($O88))/AI$14))+AI$15/(1+EXP((AI$16-LOG10($O88))/AI$17))+AI$18/(1+EXP((AI$19-LOG10($O88))/AI$20)))</f>
        <v>-5.4653116881796867E-4</v>
      </c>
      <c r="AJ88" s="18">
        <f t="shared" ca="1" si="16"/>
        <v>1.1811346415385804</v>
      </c>
      <c r="AK88" s="18">
        <f t="shared" ca="1" si="16"/>
        <v>1.3185589448889572</v>
      </c>
      <c r="AL88" s="18">
        <f t="shared" ca="1" si="16"/>
        <v>0.33623888210362607</v>
      </c>
      <c r="AM88" s="18">
        <f t="shared" ca="1" si="16"/>
        <v>1.5300301986456</v>
      </c>
      <c r="AN88" s="18">
        <f t="shared" ca="1" si="17"/>
        <v>1</v>
      </c>
      <c r="AO88" s="18">
        <f t="shared" ca="1" si="17"/>
        <v>1</v>
      </c>
      <c r="AP88" s="18">
        <f t="shared" ca="1" si="17"/>
        <v>1</v>
      </c>
      <c r="AQ88" s="18">
        <f t="shared" ca="1" si="17"/>
        <v>1</v>
      </c>
      <c r="AR88" s="18">
        <f t="shared" ca="1" si="18"/>
        <v>0</v>
      </c>
      <c r="AS88" s="18">
        <f t="shared" ca="1" si="18"/>
        <v>0</v>
      </c>
      <c r="AT88" s="18">
        <f t="shared" ca="1" si="18"/>
        <v>0</v>
      </c>
      <c r="AU88" s="18">
        <f t="shared" ca="1" si="18"/>
        <v>0</v>
      </c>
    </row>
    <row r="89" spans="2:47" x14ac:dyDescent="0.15">
      <c r="B89">
        <v>364.96300000000002</v>
      </c>
      <c r="C89">
        <v>7</v>
      </c>
      <c r="D89" s="18">
        <v>0.1235</v>
      </c>
      <c r="E89" s="18">
        <v>-7.9729999999999995E-2</v>
      </c>
      <c r="F89" s="18">
        <v>-0.25080000000000002</v>
      </c>
      <c r="G89" s="18">
        <v>0.1386</v>
      </c>
      <c r="H89" s="18">
        <v>-3.6839999999999998E-2</v>
      </c>
      <c r="I89" s="18">
        <v>0.61850000000000005</v>
      </c>
      <c r="J89" s="18">
        <v>0.2407</v>
      </c>
      <c r="K89" s="18">
        <v>-6.8830000000000002E-3</v>
      </c>
      <c r="L89" s="18">
        <v>2.0720000000000001</v>
      </c>
      <c r="M89" s="18">
        <v>0.35560000000000003</v>
      </c>
      <c r="O89" s="18">
        <f>MAX(MIN(Angle!A102,AngElePos!$P$3),AngElePos!$P$2)</f>
        <v>0.1</v>
      </c>
      <c r="P89" s="18">
        <f t="shared" ca="1" si="13"/>
        <v>5.7113065495220272E-2</v>
      </c>
      <c r="Q89" s="18">
        <f t="shared" ca="1" si="13"/>
        <v>4.4891832319038052E-2</v>
      </c>
      <c r="R89" s="18">
        <f t="shared" ca="1" si="13"/>
        <v>2.8330914268470481E-2</v>
      </c>
      <c r="S89" s="18">
        <f t="shared" ca="1" si="13"/>
        <v>3.9679333384795998E-2</v>
      </c>
      <c r="T89" s="18">
        <f ca="1">MAX(-P89+MIN(P89,AngCal!$B$30),T$11+T$12/(1+EXP((T$13-LOG10($O89))/T$14))+T$15/(1+EXP((T$16-LOG10($O89))/T$17))+T$18/(1+EXP((T$19-LOG10($O89))/T$20)))</f>
        <v>1.6365230237763609E-2</v>
      </c>
      <c r="U89" s="18">
        <f ca="1">MAX(-Q89+MIN(Q89,AngCal!$B$30),U$11+U$12/(1+EXP((U$13-LOG10($O89))/U$14))+U$15/(1+EXP((U$16-LOG10($O89))/U$17))+U$18/(1+EXP((U$19-LOG10($O89))/U$20)))</f>
        <v>2.4092514226514979E-2</v>
      </c>
      <c r="V89" s="18">
        <f ca="1">MAX(-R89+MIN(R89,AngCal!$B$30),V$11+V$12/(1+EXP((V$13-LOG10($O89))/V$14))+V$15/(1+EXP((V$16-LOG10($O89))/V$17))+V$18/(1+EXP((V$19-LOG10($O89))/V$20)))</f>
        <v>3.1636569449346459E-2</v>
      </c>
      <c r="W89" s="18">
        <f ca="1">MAX(-S89+MIN(S89,AngCal!$B$30),W$11+W$12/(1+EXP((W$13-LOG10($O89))/W$14))+W$15/(1+EXP((W$16-LOG10($O89))/W$17))+W$18/(1+EXP((W$19-LOG10($O89))/W$20)))</f>
        <v>2.1592686514568638E-2</v>
      </c>
      <c r="X89" s="18">
        <f t="shared" ca="1" si="14"/>
        <v>1.4581657603581852</v>
      </c>
      <c r="Y89" s="18">
        <f t="shared" ca="1" si="14"/>
        <v>0.23197224194658814</v>
      </c>
      <c r="Z89" s="18">
        <f t="shared" ca="1" si="14"/>
        <v>0.77437227778917272</v>
      </c>
      <c r="AA89" s="18">
        <f t="shared" ca="1" si="14"/>
        <v>1.1695372518305696</v>
      </c>
      <c r="AB89" s="18">
        <f t="shared" ca="1" si="15"/>
        <v>8.7987427349111497E-2</v>
      </c>
      <c r="AC89" s="18">
        <f t="shared" ca="1" si="15"/>
        <v>8.375075863910067E-2</v>
      </c>
      <c r="AD89" s="18">
        <f t="shared" ca="1" si="15"/>
        <v>7.8453477459110674E-2</v>
      </c>
      <c r="AE89" s="18">
        <f t="shared" ca="1" si="15"/>
        <v>8.8869102901690852E-2</v>
      </c>
      <c r="AF89" s="18">
        <f ca="1">MAX(-AB89+MIN(AB89,AngCal!$B$30),AF$11+AF$12/(1+EXP((AF$13-LOG10($O89))/AF$14))+AF$15/(1+EXP((AF$16-LOG10($O89))/AF$17))+AF$18/(1+EXP((AF$19-LOG10($O89))/AF$20)))</f>
        <v>1.098643563706244E-2</v>
      </c>
      <c r="AG89" s="18">
        <f ca="1">MAX(-AC89+MIN(AC89,AngCal!$B$30),AG$11+AG$12/(1+EXP((AG$13-LOG10($O89))/AG$14))+AG$15/(1+EXP((AG$16-LOG10($O89))/AG$17))+AG$18/(1+EXP((AG$19-LOG10($O89))/AG$20)))</f>
        <v>1.5312210833197774E-2</v>
      </c>
      <c r="AH89" s="18">
        <f ca="1">MAX(-AD89+MIN(AD89,AngCal!$B$30),AH$11+AH$12/(1+EXP((AH$13-LOG10($O89))/AH$14))+AH$15/(1+EXP((AH$16-LOG10($O89))/AH$17))+AH$18/(1+EXP((AH$19-LOG10($O89))/AH$20)))</f>
        <v>1.0922188070223464E-2</v>
      </c>
      <c r="AI89" s="18">
        <f ca="1">MAX(-AE89+MIN(AE89,AngCal!$B$30),AI$11+AI$12/(1+EXP((AI$13-LOG10($O89))/AI$14))+AI$15/(1+EXP((AI$16-LOG10($O89))/AI$17))+AI$18/(1+EXP((AI$19-LOG10($O89))/AI$20)))</f>
        <v>-5.4653116881796867E-4</v>
      </c>
      <c r="AJ89" s="18">
        <f t="shared" ca="1" si="16"/>
        <v>1.1811346415385804</v>
      </c>
      <c r="AK89" s="18">
        <f t="shared" ca="1" si="16"/>
        <v>1.3185589448889572</v>
      </c>
      <c r="AL89" s="18">
        <f t="shared" ca="1" si="16"/>
        <v>0.33623888210362607</v>
      </c>
      <c r="AM89" s="18">
        <f t="shared" ca="1" si="16"/>
        <v>1.5300301986456</v>
      </c>
      <c r="AN89" s="18">
        <f t="shared" ca="1" si="17"/>
        <v>1</v>
      </c>
      <c r="AO89" s="18">
        <f t="shared" ca="1" si="17"/>
        <v>1</v>
      </c>
      <c r="AP89" s="18">
        <f t="shared" ca="1" si="17"/>
        <v>1</v>
      </c>
      <c r="AQ89" s="18">
        <f t="shared" ca="1" si="17"/>
        <v>1</v>
      </c>
      <c r="AR89" s="18">
        <f t="shared" ca="1" si="18"/>
        <v>0</v>
      </c>
      <c r="AS89" s="18">
        <f t="shared" ca="1" si="18"/>
        <v>0</v>
      </c>
      <c r="AT89" s="18">
        <f t="shared" ca="1" si="18"/>
        <v>0</v>
      </c>
      <c r="AU89" s="18">
        <f t="shared" ca="1" si="18"/>
        <v>0</v>
      </c>
    </row>
    <row r="90" spans="2:47" x14ac:dyDescent="0.15">
      <c r="B90">
        <v>364.96300000000002</v>
      </c>
      <c r="C90">
        <v>10</v>
      </c>
      <c r="D90" s="18">
        <v>0.12520000000000001</v>
      </c>
      <c r="E90" s="18">
        <v>-8.4040000000000004E-2</v>
      </c>
      <c r="F90" s="18">
        <v>-0.25559999999999999</v>
      </c>
      <c r="G90" s="18">
        <v>0.14169999999999999</v>
      </c>
      <c r="H90" s="18">
        <v>-3.4790000000000001E-2</v>
      </c>
      <c r="I90" s="18">
        <v>0.62960000000000005</v>
      </c>
      <c r="J90" s="18">
        <v>0.2419</v>
      </c>
      <c r="K90" s="18">
        <v>-6.3819999999999997E-3</v>
      </c>
      <c r="L90" s="18">
        <v>2.0499999999999998</v>
      </c>
      <c r="M90" s="18">
        <v>0.3805</v>
      </c>
      <c r="O90" s="18">
        <f>MAX(MIN(Angle!A103,AngElePos!$P$3),AngElePos!$P$2)</f>
        <v>0.1</v>
      </c>
      <c r="P90" s="18">
        <f t="shared" ca="1" si="13"/>
        <v>5.7113065495220272E-2</v>
      </c>
      <c r="Q90" s="18">
        <f t="shared" ca="1" si="13"/>
        <v>4.4891832319038052E-2</v>
      </c>
      <c r="R90" s="18">
        <f t="shared" ca="1" si="13"/>
        <v>2.8330914268470481E-2</v>
      </c>
      <c r="S90" s="18">
        <f t="shared" ca="1" si="13"/>
        <v>3.9679333384795998E-2</v>
      </c>
      <c r="T90" s="18">
        <f ca="1">MAX(-P90+MIN(P90,AngCal!$B$30),T$11+T$12/(1+EXP((T$13-LOG10($O90))/T$14))+T$15/(1+EXP((T$16-LOG10($O90))/T$17))+T$18/(1+EXP((T$19-LOG10($O90))/T$20)))</f>
        <v>1.6365230237763609E-2</v>
      </c>
      <c r="U90" s="18">
        <f ca="1">MAX(-Q90+MIN(Q90,AngCal!$B$30),U$11+U$12/(1+EXP((U$13-LOG10($O90))/U$14))+U$15/(1+EXP((U$16-LOG10($O90))/U$17))+U$18/(1+EXP((U$19-LOG10($O90))/U$20)))</f>
        <v>2.4092514226514979E-2</v>
      </c>
      <c r="V90" s="18">
        <f ca="1">MAX(-R90+MIN(R90,AngCal!$B$30),V$11+V$12/(1+EXP((V$13-LOG10($O90))/V$14))+V$15/(1+EXP((V$16-LOG10($O90))/V$17))+V$18/(1+EXP((V$19-LOG10($O90))/V$20)))</f>
        <v>3.1636569449346459E-2</v>
      </c>
      <c r="W90" s="18">
        <f ca="1">MAX(-S90+MIN(S90,AngCal!$B$30),W$11+W$12/(1+EXP((W$13-LOG10($O90))/W$14))+W$15/(1+EXP((W$16-LOG10($O90))/W$17))+W$18/(1+EXP((W$19-LOG10($O90))/W$20)))</f>
        <v>2.1592686514568638E-2</v>
      </c>
      <c r="X90" s="18">
        <f t="shared" ca="1" si="14"/>
        <v>1.4581657603581852</v>
      </c>
      <c r="Y90" s="18">
        <f t="shared" ca="1" si="14"/>
        <v>0.23197224194658814</v>
      </c>
      <c r="Z90" s="18">
        <f t="shared" ca="1" si="14"/>
        <v>0.77437227778917272</v>
      </c>
      <c r="AA90" s="18">
        <f t="shared" ca="1" si="14"/>
        <v>1.1695372518305696</v>
      </c>
      <c r="AB90" s="18">
        <f t="shared" ca="1" si="15"/>
        <v>8.7987427349111497E-2</v>
      </c>
      <c r="AC90" s="18">
        <f t="shared" ca="1" si="15"/>
        <v>8.375075863910067E-2</v>
      </c>
      <c r="AD90" s="18">
        <f t="shared" ca="1" si="15"/>
        <v>7.8453477459110674E-2</v>
      </c>
      <c r="AE90" s="18">
        <f t="shared" ca="1" si="15"/>
        <v>8.8869102901690852E-2</v>
      </c>
      <c r="AF90" s="18">
        <f ca="1">MAX(-AB90+MIN(AB90,AngCal!$B$30),AF$11+AF$12/(1+EXP((AF$13-LOG10($O90))/AF$14))+AF$15/(1+EXP((AF$16-LOG10($O90))/AF$17))+AF$18/(1+EXP((AF$19-LOG10($O90))/AF$20)))</f>
        <v>1.098643563706244E-2</v>
      </c>
      <c r="AG90" s="18">
        <f ca="1">MAX(-AC90+MIN(AC90,AngCal!$B$30),AG$11+AG$12/(1+EXP((AG$13-LOG10($O90))/AG$14))+AG$15/(1+EXP((AG$16-LOG10($O90))/AG$17))+AG$18/(1+EXP((AG$19-LOG10($O90))/AG$20)))</f>
        <v>1.5312210833197774E-2</v>
      </c>
      <c r="AH90" s="18">
        <f ca="1">MAX(-AD90+MIN(AD90,AngCal!$B$30),AH$11+AH$12/(1+EXP((AH$13-LOG10($O90))/AH$14))+AH$15/(1+EXP((AH$16-LOG10($O90))/AH$17))+AH$18/(1+EXP((AH$19-LOG10($O90))/AH$20)))</f>
        <v>1.0922188070223464E-2</v>
      </c>
      <c r="AI90" s="18">
        <f ca="1">MAX(-AE90+MIN(AE90,AngCal!$B$30),AI$11+AI$12/(1+EXP((AI$13-LOG10($O90))/AI$14))+AI$15/(1+EXP((AI$16-LOG10($O90))/AI$17))+AI$18/(1+EXP((AI$19-LOG10($O90))/AI$20)))</f>
        <v>-5.4653116881796867E-4</v>
      </c>
      <c r="AJ90" s="18">
        <f t="shared" ca="1" si="16"/>
        <v>1.1811346415385804</v>
      </c>
      <c r="AK90" s="18">
        <f t="shared" ca="1" si="16"/>
        <v>1.3185589448889572</v>
      </c>
      <c r="AL90" s="18">
        <f t="shared" ca="1" si="16"/>
        <v>0.33623888210362607</v>
      </c>
      <c r="AM90" s="18">
        <f t="shared" ca="1" si="16"/>
        <v>1.5300301986456</v>
      </c>
      <c r="AN90" s="18">
        <f t="shared" ca="1" si="17"/>
        <v>1</v>
      </c>
      <c r="AO90" s="18">
        <f t="shared" ca="1" si="17"/>
        <v>1</v>
      </c>
      <c r="AP90" s="18">
        <f t="shared" ca="1" si="17"/>
        <v>1</v>
      </c>
      <c r="AQ90" s="18">
        <f t="shared" ca="1" si="17"/>
        <v>1</v>
      </c>
      <c r="AR90" s="18">
        <f t="shared" ca="1" si="18"/>
        <v>0</v>
      </c>
      <c r="AS90" s="18">
        <f t="shared" ca="1" si="18"/>
        <v>0</v>
      </c>
      <c r="AT90" s="18">
        <f t="shared" ca="1" si="18"/>
        <v>0</v>
      </c>
      <c r="AU90" s="18">
        <f t="shared" ca="1" si="18"/>
        <v>0</v>
      </c>
    </row>
    <row r="91" spans="2:47" x14ac:dyDescent="0.15">
      <c r="B91">
        <v>364.96300000000002</v>
      </c>
      <c r="C91">
        <v>15</v>
      </c>
      <c r="D91" s="18">
        <v>0.1206</v>
      </c>
      <c r="E91" s="18">
        <v>-7.8750000000000001E-2</v>
      </c>
      <c r="F91" s="18">
        <v>-0.2525</v>
      </c>
      <c r="G91" s="18">
        <v>0.1169</v>
      </c>
      <c r="H91" s="18">
        <v>-3.798E-2</v>
      </c>
      <c r="I91" s="18">
        <v>0.62519999999999998</v>
      </c>
      <c r="J91" s="18">
        <v>0.27589999999999998</v>
      </c>
      <c r="K91" s="18">
        <v>-3.833E-3</v>
      </c>
      <c r="L91" s="18">
        <v>2.2970000000000002</v>
      </c>
      <c r="M91" s="18">
        <v>0.25779999999999997</v>
      </c>
      <c r="O91" s="18">
        <f>MAX(MIN(Angle!A104,AngElePos!$P$3),AngElePos!$P$2)</f>
        <v>0.1</v>
      </c>
      <c r="P91" s="18">
        <f t="shared" ca="1" si="13"/>
        <v>5.7113065495220272E-2</v>
      </c>
      <c r="Q91" s="18">
        <f t="shared" ca="1" si="13"/>
        <v>4.4891832319038052E-2</v>
      </c>
      <c r="R91" s="18">
        <f t="shared" ca="1" si="13"/>
        <v>2.8330914268470481E-2</v>
      </c>
      <c r="S91" s="18">
        <f t="shared" ca="1" si="13"/>
        <v>3.9679333384795998E-2</v>
      </c>
      <c r="T91" s="18">
        <f ca="1">MAX(-P91+MIN(P91,AngCal!$B$30),T$11+T$12/(1+EXP((T$13-LOG10($O91))/T$14))+T$15/(1+EXP((T$16-LOG10($O91))/T$17))+T$18/(1+EXP((T$19-LOG10($O91))/T$20)))</f>
        <v>1.6365230237763609E-2</v>
      </c>
      <c r="U91" s="18">
        <f ca="1">MAX(-Q91+MIN(Q91,AngCal!$B$30),U$11+U$12/(1+EXP((U$13-LOG10($O91))/U$14))+U$15/(1+EXP((U$16-LOG10($O91))/U$17))+U$18/(1+EXP((U$19-LOG10($O91))/U$20)))</f>
        <v>2.4092514226514979E-2</v>
      </c>
      <c r="V91" s="18">
        <f ca="1">MAX(-R91+MIN(R91,AngCal!$B$30),V$11+V$12/(1+EXP((V$13-LOG10($O91))/V$14))+V$15/(1+EXP((V$16-LOG10($O91))/V$17))+V$18/(1+EXP((V$19-LOG10($O91))/V$20)))</f>
        <v>3.1636569449346459E-2</v>
      </c>
      <c r="W91" s="18">
        <f ca="1">MAX(-S91+MIN(S91,AngCal!$B$30),W$11+W$12/(1+EXP((W$13-LOG10($O91))/W$14))+W$15/(1+EXP((W$16-LOG10($O91))/W$17))+W$18/(1+EXP((W$19-LOG10($O91))/W$20)))</f>
        <v>2.1592686514568638E-2</v>
      </c>
      <c r="X91" s="18">
        <f t="shared" ca="1" si="14"/>
        <v>1.4581657603581852</v>
      </c>
      <c r="Y91" s="18">
        <f t="shared" ca="1" si="14"/>
        <v>0.23197224194658814</v>
      </c>
      <c r="Z91" s="18">
        <f t="shared" ca="1" si="14"/>
        <v>0.77437227778917272</v>
      </c>
      <c r="AA91" s="18">
        <f t="shared" ca="1" si="14"/>
        <v>1.1695372518305696</v>
      </c>
      <c r="AB91" s="18">
        <f t="shared" ca="1" si="15"/>
        <v>8.7987427349111497E-2</v>
      </c>
      <c r="AC91" s="18">
        <f t="shared" ca="1" si="15"/>
        <v>8.375075863910067E-2</v>
      </c>
      <c r="AD91" s="18">
        <f t="shared" ca="1" si="15"/>
        <v>7.8453477459110674E-2</v>
      </c>
      <c r="AE91" s="18">
        <f t="shared" ca="1" si="15"/>
        <v>8.8869102901690852E-2</v>
      </c>
      <c r="AF91" s="18">
        <f ca="1">MAX(-AB91+MIN(AB91,AngCal!$B$30),AF$11+AF$12/(1+EXP((AF$13-LOG10($O91))/AF$14))+AF$15/(1+EXP((AF$16-LOG10($O91))/AF$17))+AF$18/(1+EXP((AF$19-LOG10($O91))/AF$20)))</f>
        <v>1.098643563706244E-2</v>
      </c>
      <c r="AG91" s="18">
        <f ca="1">MAX(-AC91+MIN(AC91,AngCal!$B$30),AG$11+AG$12/(1+EXP((AG$13-LOG10($O91))/AG$14))+AG$15/(1+EXP((AG$16-LOG10($O91))/AG$17))+AG$18/(1+EXP((AG$19-LOG10($O91))/AG$20)))</f>
        <v>1.5312210833197774E-2</v>
      </c>
      <c r="AH91" s="18">
        <f ca="1">MAX(-AD91+MIN(AD91,AngCal!$B$30),AH$11+AH$12/(1+EXP((AH$13-LOG10($O91))/AH$14))+AH$15/(1+EXP((AH$16-LOG10($O91))/AH$17))+AH$18/(1+EXP((AH$19-LOG10($O91))/AH$20)))</f>
        <v>1.0922188070223464E-2</v>
      </c>
      <c r="AI91" s="18">
        <f ca="1">MAX(-AE91+MIN(AE91,AngCal!$B$30),AI$11+AI$12/(1+EXP((AI$13-LOG10($O91))/AI$14))+AI$15/(1+EXP((AI$16-LOG10($O91))/AI$17))+AI$18/(1+EXP((AI$19-LOG10($O91))/AI$20)))</f>
        <v>-5.4653116881796867E-4</v>
      </c>
      <c r="AJ91" s="18">
        <f t="shared" ca="1" si="16"/>
        <v>1.1811346415385804</v>
      </c>
      <c r="AK91" s="18">
        <f t="shared" ca="1" si="16"/>
        <v>1.3185589448889572</v>
      </c>
      <c r="AL91" s="18">
        <f t="shared" ca="1" si="16"/>
        <v>0.33623888210362607</v>
      </c>
      <c r="AM91" s="18">
        <f t="shared" ca="1" si="16"/>
        <v>1.5300301986456</v>
      </c>
      <c r="AN91" s="18">
        <f t="shared" ca="1" si="17"/>
        <v>1</v>
      </c>
      <c r="AO91" s="18">
        <f t="shared" ca="1" si="17"/>
        <v>1</v>
      </c>
      <c r="AP91" s="18">
        <f t="shared" ca="1" si="17"/>
        <v>1</v>
      </c>
      <c r="AQ91" s="18">
        <f t="shared" ca="1" si="17"/>
        <v>1</v>
      </c>
      <c r="AR91" s="18">
        <f t="shared" ca="1" si="18"/>
        <v>0</v>
      </c>
      <c r="AS91" s="18">
        <f t="shared" ca="1" si="18"/>
        <v>0</v>
      </c>
      <c r="AT91" s="18">
        <f t="shared" ca="1" si="18"/>
        <v>0</v>
      </c>
      <c r="AU91" s="18">
        <f t="shared" ca="1" si="18"/>
        <v>0</v>
      </c>
    </row>
    <row r="92" spans="2:47" x14ac:dyDescent="0.15">
      <c r="B92">
        <v>364.96300000000002</v>
      </c>
      <c r="C92">
        <v>20</v>
      </c>
      <c r="D92" s="18">
        <v>0.1239</v>
      </c>
      <c r="E92" s="18">
        <v>-8.5319999999999993E-2</v>
      </c>
      <c r="F92" s="18">
        <v>-0.26479999999999998</v>
      </c>
      <c r="G92" s="18">
        <v>0.1178</v>
      </c>
      <c r="H92" s="18">
        <v>-3.483E-2</v>
      </c>
      <c r="I92" s="18">
        <v>0.64049999999999996</v>
      </c>
      <c r="J92" s="18">
        <v>0.2777</v>
      </c>
      <c r="K92" s="18">
        <v>-3.7169999999999998E-3</v>
      </c>
      <c r="L92" s="18">
        <v>2.31</v>
      </c>
      <c r="M92" s="18">
        <v>0.3987</v>
      </c>
      <c r="O92" s="18">
        <f>MAX(MIN(Angle!A105,AngElePos!$P$3),AngElePos!$P$2)</f>
        <v>0.11294</v>
      </c>
      <c r="P92" s="18">
        <f t="shared" ca="1" si="13"/>
        <v>5.7905804958695073E-2</v>
      </c>
      <c r="Q92" s="18">
        <f t="shared" ca="1" si="13"/>
        <v>5.2054743699797637E-2</v>
      </c>
      <c r="R92" s="18">
        <f t="shared" ca="1" si="13"/>
        <v>3.2960583351461376E-2</v>
      </c>
      <c r="S92" s="18">
        <f t="shared" ca="1" si="13"/>
        <v>4.2888025715040259E-2</v>
      </c>
      <c r="T92" s="18">
        <f ca="1">MAX(-P92+MIN(P92,AngCal!$B$30),T$11+T$12/(1+EXP((T$13-LOG10($O92))/T$14))+T$15/(1+EXP((T$16-LOG10($O92))/T$17))+T$18/(1+EXP((T$19-LOG10($O92))/T$20)))</f>
        <v>1.1438029425651926E-2</v>
      </c>
      <c r="U92" s="18">
        <f ca="1">MAX(-Q92+MIN(Q92,AngCal!$B$30),U$11+U$12/(1+EXP((U$13-LOG10($O92))/U$14))+U$15/(1+EXP((U$16-LOG10($O92))/U$17))+U$18/(1+EXP((U$19-LOG10($O92))/U$20)))</f>
        <v>1.1987024649664538E-2</v>
      </c>
      <c r="V92" s="18">
        <f ca="1">MAX(-R92+MIN(R92,AngCal!$B$30),V$11+V$12/(1+EXP((V$13-LOG10($O92))/V$14))+V$15/(1+EXP((V$16-LOG10($O92))/V$17))+V$18/(1+EXP((V$19-LOG10($O92))/V$20)))</f>
        <v>2.6211936644991864E-2</v>
      </c>
      <c r="W92" s="18">
        <f ca="1">MAX(-S92+MIN(S92,AngCal!$B$30),W$11+W$12/(1+EXP((W$13-LOG10($O92))/W$14))+W$15/(1+EXP((W$16-LOG10($O92))/W$17))+W$18/(1+EXP((W$19-LOG10($O92))/W$20)))</f>
        <v>1.6680380405175478E-2</v>
      </c>
      <c r="X92" s="18">
        <f t="shared" ca="1" si="14"/>
        <v>1.4581658664560524</v>
      </c>
      <c r="Y92" s="18">
        <f t="shared" ca="1" si="14"/>
        <v>0.24477003549062845</v>
      </c>
      <c r="Z92" s="18">
        <f t="shared" ca="1" si="14"/>
        <v>0.77806288672592128</v>
      </c>
      <c r="AA92" s="18">
        <f t="shared" ca="1" si="14"/>
        <v>1.1656742364594701</v>
      </c>
      <c r="AB92" s="18">
        <f t="shared" ca="1" si="15"/>
        <v>8.7829083006493572E-2</v>
      </c>
      <c r="AC92" s="18">
        <f t="shared" ca="1" si="15"/>
        <v>8.365922082614452E-2</v>
      </c>
      <c r="AD92" s="18">
        <f t="shared" ca="1" si="15"/>
        <v>7.8448990316224654E-2</v>
      </c>
      <c r="AE92" s="18">
        <f t="shared" ca="1" si="15"/>
        <v>8.8734603193487208E-2</v>
      </c>
      <c r="AF92" s="18">
        <f ca="1">MAX(-AB92+MIN(AB92,AngCal!$B$30),AF$11+AF$12/(1+EXP((AF$13-LOG10($O92))/AF$14))+AF$15/(1+EXP((AF$16-LOG10($O92))/AF$17))+AF$18/(1+EXP((AF$19-LOG10($O92))/AF$20)))</f>
        <v>1.0691967879314673E-2</v>
      </c>
      <c r="AG92" s="18">
        <f ca="1">MAX(-AC92+MIN(AC92,AngCal!$B$30),AG$11+AG$12/(1+EXP((AG$13-LOG10($O92))/AG$14))+AG$15/(1+EXP((AG$16-LOG10($O92))/AG$17))+AG$18/(1+EXP((AG$19-LOG10($O92))/AG$20)))</f>
        <v>1.4864877828422891E-2</v>
      </c>
      <c r="AH92" s="18">
        <f ca="1">MAX(-AD92+MIN(AD92,AngCal!$B$30),AH$11+AH$12/(1+EXP((AH$13-LOG10($O92))/AH$14))+AH$15/(1+EXP((AH$16-LOG10($O92))/AH$17))+AH$18/(1+EXP((AH$19-LOG10($O92))/AH$20)))</f>
        <v>1.1909187949890357E-2</v>
      </c>
      <c r="AI92" s="18">
        <f ca="1">MAX(-AE92+MIN(AE92,AngCal!$B$30),AI$11+AI$12/(1+EXP((AI$13-LOG10($O92))/AI$14))+AI$15/(1+EXP((AI$16-LOG10($O92))/AI$17))+AI$18/(1+EXP((AI$19-LOG10($O92))/AI$20)))</f>
        <v>1.1995827992010381E-3</v>
      </c>
      <c r="AJ92" s="18">
        <f t="shared" ca="1" si="16"/>
        <v>1.1811343909710841</v>
      </c>
      <c r="AK92" s="18">
        <f t="shared" ca="1" si="16"/>
        <v>1.3185587004471448</v>
      </c>
      <c r="AL92" s="18">
        <f t="shared" ca="1" si="16"/>
        <v>0.35766923889437319</v>
      </c>
      <c r="AM92" s="18">
        <f t="shared" ca="1" si="16"/>
        <v>1.5300302059608255</v>
      </c>
      <c r="AN92" s="18">
        <f t="shared" ca="1" si="17"/>
        <v>1</v>
      </c>
      <c r="AO92" s="18">
        <f t="shared" ca="1" si="17"/>
        <v>1</v>
      </c>
      <c r="AP92" s="18">
        <f t="shared" ca="1" si="17"/>
        <v>1</v>
      </c>
      <c r="AQ92" s="18">
        <f t="shared" ca="1" si="17"/>
        <v>1</v>
      </c>
      <c r="AR92" s="18">
        <f t="shared" ca="1" si="18"/>
        <v>0</v>
      </c>
      <c r="AS92" s="18">
        <f t="shared" ca="1" si="18"/>
        <v>0</v>
      </c>
      <c r="AT92" s="18">
        <f t="shared" ca="1" si="18"/>
        <v>0</v>
      </c>
      <c r="AU92" s="18">
        <f t="shared" ca="1" si="18"/>
        <v>0</v>
      </c>
    </row>
    <row r="93" spans="2:47" x14ac:dyDescent="0.15">
      <c r="B93">
        <v>483.56299999999999</v>
      </c>
      <c r="C93">
        <v>1</v>
      </c>
      <c r="D93" s="18">
        <v>6.8659999999999999E-2</v>
      </c>
      <c r="E93" s="18">
        <v>-2.998E-2</v>
      </c>
      <c r="F93" s="18">
        <v>0.48230000000000001</v>
      </c>
      <c r="G93" s="18">
        <v>0.21920000000000001</v>
      </c>
      <c r="H93" s="18">
        <v>-6.1740000000000003E-2</v>
      </c>
      <c r="I93" s="18">
        <v>0.94359999999999999</v>
      </c>
      <c r="J93" s="18">
        <v>0.41720000000000002</v>
      </c>
      <c r="K93" s="18">
        <v>2.3060000000000001E-2</v>
      </c>
      <c r="L93" s="18">
        <v>1.2749999999999999</v>
      </c>
      <c r="M93" s="18">
        <v>0.2001</v>
      </c>
      <c r="O93" s="18">
        <f>MAX(MIN(Angle!A106,AngElePos!$P$3),AngElePos!$P$2)</f>
        <v>0.14219000000000001</v>
      </c>
      <c r="P93" s="18">
        <f t="shared" ca="1" si="13"/>
        <v>5.9190001438786888E-2</v>
      </c>
      <c r="Q93" s="18">
        <f t="shared" ca="1" si="13"/>
        <v>6.6813110134849404E-2</v>
      </c>
      <c r="R93" s="18">
        <f t="shared" ca="1" si="13"/>
        <v>4.1670966605439536E-2</v>
      </c>
      <c r="S93" s="18">
        <f t="shared" ca="1" si="13"/>
        <v>4.9080740109183278E-2</v>
      </c>
      <c r="T93" s="18">
        <f ca="1">MAX(-P93+MIN(P93,AngCal!$B$30),T$11+T$12/(1+EXP((T$13-LOG10($O93))/T$14))+T$15/(1+EXP((T$16-LOG10($O93))/T$17))+T$18/(1+EXP((T$19-LOG10($O93))/T$20)))</f>
        <v>2.3845690962973486E-3</v>
      </c>
      <c r="U93" s="18">
        <f ca="1">MAX(-Q93+MIN(Q93,AngCal!$B$30),U$11+U$12/(1+EXP((U$13-LOG10($O93))/U$14))+U$15/(1+EXP((U$16-LOG10($O93))/U$17))+U$18/(1+EXP((U$19-LOG10($O93))/U$20)))</f>
        <v>-7.6991056967559085E-3</v>
      </c>
      <c r="V93" s="18">
        <f ca="1">MAX(-R93+MIN(R93,AngCal!$B$30),V$11+V$12/(1+EXP((V$13-LOG10($O93))/V$14))+V$15/(1+EXP((V$16-LOG10($O93))/V$17))+V$18/(1+EXP((V$19-LOG10($O93))/V$20)))</f>
        <v>1.5145662169163404E-2</v>
      </c>
      <c r="W93" s="18">
        <f ca="1">MAX(-S93+MIN(S93,AngCal!$B$30),W$11+W$12/(1+EXP((W$13-LOG10($O93))/W$14))+W$15/(1+EXP((W$16-LOG10($O93))/W$17))+W$18/(1+EXP((W$19-LOG10($O93))/W$20)))</f>
        <v>6.7258412182299374E-3</v>
      </c>
      <c r="X93" s="18">
        <f t="shared" ca="1" si="14"/>
        <v>1.4581660640531682</v>
      </c>
      <c r="Y93" s="18">
        <f t="shared" ca="1" si="14"/>
        <v>0.27110491405285747</v>
      </c>
      <c r="Z93" s="18">
        <f t="shared" ca="1" si="14"/>
        <v>0.78516982036924476</v>
      </c>
      <c r="AA93" s="18">
        <f t="shared" ca="1" si="14"/>
        <v>1.1480085206724688</v>
      </c>
      <c r="AB93" s="18">
        <f t="shared" ca="1" si="15"/>
        <v>8.7440912617875996E-2</v>
      </c>
      <c r="AC93" s="18">
        <f t="shared" ca="1" si="15"/>
        <v>8.3425480280968342E-2</v>
      </c>
      <c r="AD93" s="18">
        <f t="shared" ca="1" si="15"/>
        <v>7.8436896215675789E-2</v>
      </c>
      <c r="AE93" s="18">
        <f t="shared" ca="1" si="15"/>
        <v>8.8405188592570877E-2</v>
      </c>
      <c r="AF93" s="18">
        <f ca="1">MAX(-AB93+MIN(AB93,AngCal!$B$30),AF$11+AF$12/(1+EXP((AF$13-LOG10($O93))/AF$14))+AF$15/(1+EXP((AF$16-LOG10($O93))/AF$17))+AF$18/(1+EXP((AF$19-LOG10($O93))/AF$20)))</f>
        <v>1.0674919292351016E-2</v>
      </c>
      <c r="AG93" s="18">
        <f ca="1">MAX(-AC93+MIN(AC93,AngCal!$B$30),AG$11+AG$12/(1+EXP((AG$13-LOG10($O93))/AG$14))+AG$15/(1+EXP((AG$16-LOG10($O93))/AG$17))+AG$18/(1+EXP((AG$19-LOG10($O93))/AG$20)))</f>
        <v>1.447769563358136E-2</v>
      </c>
      <c r="AH93" s="18">
        <f ca="1">MAX(-AD93+MIN(AD93,AngCal!$B$30),AH$11+AH$12/(1+EXP((AH$13-LOG10($O93))/AH$14))+AH$15/(1+EXP((AH$16-LOG10($O93))/AH$17))+AH$18/(1+EXP((AH$19-LOG10($O93))/AH$20)))</f>
        <v>1.4183934688887394E-2</v>
      </c>
      <c r="AI93" s="18">
        <f ca="1">MAX(-AE93+MIN(AE93,AngCal!$B$30),AI$11+AI$12/(1+EXP((AI$13-LOG10($O93))/AI$14))+AI$15/(1+EXP((AI$16-LOG10($O93))/AI$17))+AI$18/(1+EXP((AI$19-LOG10($O93))/AI$20)))</f>
        <v>5.0940494302725899E-3</v>
      </c>
      <c r="AJ93" s="18">
        <f t="shared" ca="1" si="16"/>
        <v>1.181134348119772</v>
      </c>
      <c r="AK93" s="18">
        <f t="shared" ca="1" si="16"/>
        <v>1.3185581686143</v>
      </c>
      <c r="AL93" s="18">
        <f t="shared" ca="1" si="16"/>
        <v>0.40575945241793887</v>
      </c>
      <c r="AM93" s="18">
        <f t="shared" ca="1" si="16"/>
        <v>1.5300302386896334</v>
      </c>
      <c r="AN93" s="18">
        <f t="shared" ca="1" si="17"/>
        <v>1</v>
      </c>
      <c r="AO93" s="18">
        <f t="shared" ca="1" si="17"/>
        <v>1</v>
      </c>
      <c r="AP93" s="18">
        <f t="shared" ca="1" si="17"/>
        <v>1</v>
      </c>
      <c r="AQ93" s="18">
        <f t="shared" ca="1" si="17"/>
        <v>1</v>
      </c>
      <c r="AR93" s="18">
        <f t="shared" ca="1" si="18"/>
        <v>0</v>
      </c>
      <c r="AS93" s="18">
        <f t="shared" ca="1" si="18"/>
        <v>0</v>
      </c>
      <c r="AT93" s="18">
        <f t="shared" ca="1" si="18"/>
        <v>0</v>
      </c>
      <c r="AU93" s="18">
        <f t="shared" ca="1" si="18"/>
        <v>0</v>
      </c>
    </row>
    <row r="94" spans="2:47" x14ac:dyDescent="0.15">
      <c r="B94">
        <v>483.56299999999999</v>
      </c>
      <c r="C94">
        <v>3</v>
      </c>
      <c r="D94" s="18">
        <v>6.6839999999999997E-2</v>
      </c>
      <c r="E94" s="18">
        <v>-2.962E-2</v>
      </c>
      <c r="F94" s="18">
        <v>0.53169999999999995</v>
      </c>
      <c r="G94" s="18">
        <v>0.16489999999999999</v>
      </c>
      <c r="H94" s="18">
        <v>-5.1290000000000002E-2</v>
      </c>
      <c r="I94" s="18">
        <v>0.90429999999999999</v>
      </c>
      <c r="J94" s="18">
        <v>0.44729999999999998</v>
      </c>
      <c r="K94" s="18">
        <v>1.406E-2</v>
      </c>
      <c r="L94" s="18">
        <v>1.304</v>
      </c>
      <c r="M94" s="18">
        <v>0.18060000000000001</v>
      </c>
      <c r="O94" s="18">
        <f>MAX(MIN(Angle!A107,AngElePos!$P$3),AngElePos!$P$2)</f>
        <v>0.17901</v>
      </c>
      <c r="P94" s="18">
        <f t="shared" ca="1" si="13"/>
        <v>6.010865091958989E-2</v>
      </c>
      <c r="Q94" s="18">
        <f t="shared" ca="1" si="13"/>
        <v>7.7518016315761121E-2</v>
      </c>
      <c r="R94" s="18">
        <f t="shared" ca="1" si="13"/>
        <v>5.0100071590723994E-2</v>
      </c>
      <c r="S94" s="18">
        <f t="shared" ca="1" si="13"/>
        <v>5.530028626220003E-2</v>
      </c>
      <c r="T94" s="18">
        <f ca="1">MAX(-P94+MIN(P94,AngCal!$B$30),T$11+T$12/(1+EXP((T$13-LOG10($O94))/T$14))+T$15/(1+EXP((T$16-LOG10($O94))/T$17))+T$18/(1+EXP((T$19-LOG10($O94))/T$20)))</f>
        <v>-6.0640772710569869E-3</v>
      </c>
      <c r="U94" s="18">
        <f ca="1">MAX(-Q94+MIN(Q94,AngCal!$B$30),U$11+U$12/(1+EXP((U$13-LOG10($O94))/U$14))+U$15/(1+EXP((U$16-LOG10($O94))/U$17))+U$18/(1+EXP((U$19-LOG10($O94))/U$20)))</f>
        <v>-2.1878196722202613E-2</v>
      </c>
      <c r="V94" s="18">
        <f ca="1">MAX(-R94+MIN(R94,AngCal!$B$30),V$11+V$12/(1+EXP((V$13-LOG10($O94))/V$14))+V$15/(1+EXP((V$16-LOG10($O94))/V$17))+V$18/(1+EXP((V$19-LOG10($O94))/V$20)))</f>
        <v>3.3701833011621487E-3</v>
      </c>
      <c r="W94" s="18">
        <f ca="1">MAX(-S94+MIN(S94,AngCal!$B$30),W$11+W$12/(1+EXP((W$13-LOG10($O94))/W$14))+W$15/(1+EXP((W$16-LOG10($O94))/W$17))+W$18/(1+EXP((W$19-LOG10($O94))/W$20)))</f>
        <v>-3.7849674180299052E-3</v>
      </c>
      <c r="X94" s="18">
        <f t="shared" ca="1" si="14"/>
        <v>1.458166256745288</v>
      </c>
      <c r="Y94" s="18">
        <f t="shared" ca="1" si="14"/>
        <v>0.30045257978307732</v>
      </c>
      <c r="Z94" s="18">
        <f t="shared" ca="1" si="14"/>
        <v>0.78895457009999603</v>
      </c>
      <c r="AA94" s="18">
        <f t="shared" ca="1" si="14"/>
        <v>1.1023518345796604</v>
      </c>
      <c r="AB94" s="18">
        <f t="shared" ca="1" si="15"/>
        <v>8.6900958019209065E-2</v>
      </c>
      <c r="AC94" s="18">
        <f t="shared" ca="1" si="15"/>
        <v>8.308275799866198E-2</v>
      </c>
      <c r="AD94" s="18">
        <f t="shared" ca="1" si="15"/>
        <v>7.8417848851890321E-2</v>
      </c>
      <c r="AE94" s="18">
        <f t="shared" ca="1" si="15"/>
        <v>8.794791980772966E-2</v>
      </c>
      <c r="AF94" s="18">
        <f ca="1">MAX(-AB94+MIN(AB94,AngCal!$B$30),AF$11+AF$12/(1+EXP((AF$13-LOG10($O94))/AF$14))+AF$15/(1+EXP((AF$16-LOG10($O94))/AF$17))+AF$18/(1+EXP((AF$19-LOG10($O94))/AF$20)))</f>
        <v>1.1711237888304908E-2</v>
      </c>
      <c r="AG94" s="18">
        <f ca="1">MAX(-AC94+MIN(AC94,AngCal!$B$30),AG$11+AG$12/(1+EXP((AG$13-LOG10($O94))/AG$14))+AG$15/(1+EXP((AG$16-LOG10($O94))/AG$17))+AG$18/(1+EXP((AG$19-LOG10($O94))/AG$20)))</f>
        <v>1.5024848257208491E-2</v>
      </c>
      <c r="AH94" s="18">
        <f ca="1">MAX(-AD94+MIN(AD94,AngCal!$B$30),AH$11+AH$12/(1+EXP((AH$13-LOG10($O94))/AH$14))+AH$15/(1+EXP((AH$16-LOG10($O94))/AH$17))+AH$18/(1+EXP((AH$19-LOG10($O94))/AH$20)))</f>
        <v>1.7114018562893012E-2</v>
      </c>
      <c r="AI94" s="18">
        <f ca="1">MAX(-AE94+MIN(AE94,AngCal!$B$30),AI$11+AI$12/(1+EXP((AI$13-LOG10($O94))/AI$14))+AI$15/(1+EXP((AI$16-LOG10($O94))/AI$17))+AI$18/(1+EXP((AI$19-LOG10($O94))/AI$20)))</f>
        <v>9.8818633627837001E-3</v>
      </c>
      <c r="AJ94" s="18">
        <f t="shared" ca="1" si="16"/>
        <v>1.1811429156380562</v>
      </c>
      <c r="AK94" s="18">
        <f t="shared" ca="1" si="16"/>
        <v>1.3185588306253258</v>
      </c>
      <c r="AL94" s="18">
        <f t="shared" ca="1" si="16"/>
        <v>0.46527871784348895</v>
      </c>
      <c r="AM94" s="18">
        <f t="shared" ca="1" si="16"/>
        <v>1.5300303350924864</v>
      </c>
      <c r="AN94" s="18">
        <f t="shared" ca="1" si="17"/>
        <v>1</v>
      </c>
      <c r="AO94" s="18">
        <f t="shared" ca="1" si="17"/>
        <v>1</v>
      </c>
      <c r="AP94" s="18">
        <f t="shared" ca="1" si="17"/>
        <v>1</v>
      </c>
      <c r="AQ94" s="18">
        <f t="shared" ca="1" si="17"/>
        <v>1</v>
      </c>
      <c r="AR94" s="18">
        <f t="shared" ca="1" si="18"/>
        <v>0</v>
      </c>
      <c r="AS94" s="18">
        <f t="shared" ca="1" si="18"/>
        <v>0</v>
      </c>
      <c r="AT94" s="18">
        <f t="shared" ca="1" si="18"/>
        <v>0</v>
      </c>
      <c r="AU94" s="18">
        <f t="shared" ca="1" si="18"/>
        <v>0</v>
      </c>
    </row>
    <row r="95" spans="2:47" x14ac:dyDescent="0.15">
      <c r="B95">
        <v>483.56299999999999</v>
      </c>
      <c r="C95">
        <v>5</v>
      </c>
      <c r="D95" s="18">
        <v>6.5379999999999994E-2</v>
      </c>
      <c r="E95" s="18">
        <v>-2.9569999999999999E-2</v>
      </c>
      <c r="F95" s="18">
        <v>0.49530000000000002</v>
      </c>
      <c r="G95" s="18">
        <v>0.1469</v>
      </c>
      <c r="H95" s="18">
        <v>-4.8129999999999999E-2</v>
      </c>
      <c r="I95" s="18">
        <v>0.95099999999999996</v>
      </c>
      <c r="J95" s="18">
        <v>0.43980000000000002</v>
      </c>
      <c r="K95" s="18">
        <v>1.2330000000000001E-2</v>
      </c>
      <c r="L95" s="18">
        <v>1.3560000000000001</v>
      </c>
      <c r="M95" s="18">
        <v>0.1729</v>
      </c>
      <c r="O95" s="18">
        <f>MAX(MIN(Angle!A108,AngElePos!$P$3),AngElePos!$P$2)</f>
        <v>0.22536</v>
      </c>
      <c r="P95" s="18">
        <f t="shared" ca="1" si="13"/>
        <v>6.0553995257448423E-2</v>
      </c>
      <c r="Q95" s="18">
        <f t="shared" ca="1" si="13"/>
        <v>8.1403235836078086E-2</v>
      </c>
      <c r="R95" s="18">
        <f t="shared" ca="1" si="13"/>
        <v>5.7918730612045249E-2</v>
      </c>
      <c r="S95" s="18">
        <f t="shared" ca="1" si="13"/>
        <v>6.1322212559387461E-2</v>
      </c>
      <c r="T95" s="18">
        <f ca="1">MAX(-P95+MIN(P95,AngCal!$B$30),T$11+T$12/(1+EXP((T$13-LOG10($O95))/T$14))+T$15/(1+EXP((T$16-LOG10($O95))/T$17))+T$18/(1+EXP((T$19-LOG10($O95))/T$20)))</f>
        <v>-1.3632845638404596E-2</v>
      </c>
      <c r="U95" s="18">
        <f ca="1">MAX(-Q95+MIN(Q95,AngCal!$B$30),U$11+U$12/(1+EXP((U$13-LOG10($O95))/U$14))+U$15/(1+EXP((U$16-LOG10($O95))/U$17))+U$18/(1+EXP((U$19-LOG10($O95))/U$20)))</f>
        <v>-3.0710281144794061E-2</v>
      </c>
      <c r="V95" s="18">
        <f ca="1">MAX(-R95+MIN(R95,AngCal!$B$30),V$11+V$12/(1+EXP((V$13-LOG10($O95))/V$14))+V$15/(1+EXP((V$16-LOG10($O95))/V$17))+V$18/(1+EXP((V$19-LOG10($O95))/V$20)))</f>
        <v>-8.5670135405104195E-3</v>
      </c>
      <c r="W95" s="18">
        <f ca="1">MAX(-S95+MIN(S95,AngCal!$B$30),W$11+W$12/(1+EXP((W$13-LOG10($O95))/W$14))+W$15/(1+EXP((W$16-LOG10($O95))/W$17))+W$18/(1+EXP((W$19-LOG10($O95))/W$20)))</f>
        <v>-1.4369568146232364E-2</v>
      </c>
      <c r="X95" s="18">
        <f t="shared" ca="1" si="14"/>
        <v>1.4581664436865849</v>
      </c>
      <c r="Y95" s="18">
        <f t="shared" ca="1" si="14"/>
        <v>0.33313072205728006</v>
      </c>
      <c r="Z95" s="18">
        <f t="shared" ca="1" si="14"/>
        <v>0.77877767870189574</v>
      </c>
      <c r="AA95" s="18">
        <f t="shared" ca="1" si="14"/>
        <v>1.0028404176279042</v>
      </c>
      <c r="AB95" s="18">
        <f t="shared" ca="1" si="15"/>
        <v>8.6154528647604617E-2</v>
      </c>
      <c r="AC95" s="18">
        <f t="shared" ca="1" si="15"/>
        <v>8.2582880730348182E-2</v>
      </c>
      <c r="AD95" s="18">
        <f t="shared" ca="1" si="15"/>
        <v>7.8387858951734168E-2</v>
      </c>
      <c r="AE95" s="18">
        <f t="shared" ca="1" si="15"/>
        <v>8.7318010324510323E-2</v>
      </c>
      <c r="AF95" s="18">
        <f ca="1">MAX(-AB95+MIN(AB95,AngCal!$B$30),AF$11+AF$12/(1+EXP((AF$13-LOG10($O95))/AF$14))+AF$15/(1+EXP((AF$16-LOG10($O95))/AF$17))+AF$18/(1+EXP((AF$19-LOG10($O95))/AF$20)))</f>
        <v>1.4395677294029186E-2</v>
      </c>
      <c r="AG95" s="18">
        <f ca="1">MAX(-AC95+MIN(AC95,AngCal!$B$30),AG$11+AG$12/(1+EXP((AG$13-LOG10($O95))/AG$14))+AG$15/(1+EXP((AG$16-LOG10($O95))/AG$17))+AG$18/(1+EXP((AG$19-LOG10($O95))/AG$20)))</f>
        <v>1.7102770504429342E-2</v>
      </c>
      <c r="AH95" s="18">
        <f ca="1">MAX(-AD95+MIN(AD95,AngCal!$B$30),AH$11+AH$12/(1+EXP((AH$13-LOG10($O95))/AH$14))+AH$15/(1+EXP((AH$16-LOG10($O95))/AH$17))+AH$18/(1+EXP((AH$19-LOG10($O95))/AH$20)))</f>
        <v>2.0877717294734057E-2</v>
      </c>
      <c r="AI95" s="18">
        <f ca="1">MAX(-AE95+MIN(AE95,AngCal!$B$30),AI$11+AI$12/(1+EXP((AI$13-LOG10($O95))/AI$14))+AI$15/(1+EXP((AI$16-LOG10($O95))/AI$17))+AI$18/(1+EXP((AI$19-LOG10($O95))/AI$20)))</f>
        <v>1.5715952215233909E-2</v>
      </c>
      <c r="AJ95" s="18">
        <f t="shared" ca="1" si="16"/>
        <v>1.1812819031698609</v>
      </c>
      <c r="AK95" s="18">
        <f t="shared" ca="1" si="16"/>
        <v>1.3185920855732305</v>
      </c>
      <c r="AL95" s="18">
        <f t="shared" ca="1" si="16"/>
        <v>0.53805790111732921</v>
      </c>
      <c r="AM95" s="18">
        <f t="shared" ca="1" si="16"/>
        <v>1.5300306190276287</v>
      </c>
      <c r="AN95" s="18">
        <f t="shared" ca="1" si="17"/>
        <v>1</v>
      </c>
      <c r="AO95" s="18">
        <f t="shared" ca="1" si="17"/>
        <v>1</v>
      </c>
      <c r="AP95" s="18">
        <f t="shared" ca="1" si="17"/>
        <v>1</v>
      </c>
      <c r="AQ95" s="18">
        <f t="shared" ca="1" si="17"/>
        <v>1</v>
      </c>
      <c r="AR95" s="18">
        <f t="shared" ca="1" si="18"/>
        <v>0</v>
      </c>
      <c r="AS95" s="18">
        <f t="shared" ca="1" si="18"/>
        <v>0</v>
      </c>
      <c r="AT95" s="18">
        <f t="shared" ca="1" si="18"/>
        <v>0</v>
      </c>
      <c r="AU95" s="18">
        <f t="shared" ca="1" si="18"/>
        <v>0</v>
      </c>
    </row>
    <row r="96" spans="2:47" x14ac:dyDescent="0.15">
      <c r="B96">
        <v>483.56299999999999</v>
      </c>
      <c r="C96">
        <v>7</v>
      </c>
      <c r="D96" s="18">
        <v>6.4990000000000006E-2</v>
      </c>
      <c r="E96" s="18">
        <v>-2.7550000000000002E-2</v>
      </c>
      <c r="F96" s="18">
        <v>0.52690000000000003</v>
      </c>
      <c r="G96" s="18">
        <v>0.1416</v>
      </c>
      <c r="H96" s="18">
        <v>-5.1900000000000002E-2</v>
      </c>
      <c r="I96" s="18">
        <v>0.9002</v>
      </c>
      <c r="J96" s="18">
        <v>0.44490000000000002</v>
      </c>
      <c r="K96" s="18">
        <v>1.4460000000000001E-2</v>
      </c>
      <c r="L96" s="18">
        <v>1.3080000000000001</v>
      </c>
      <c r="M96" s="18">
        <v>0.2087</v>
      </c>
      <c r="O96" s="18">
        <f>MAX(MIN(Angle!A109,AngElePos!$P$3),AngElePos!$P$2)</f>
        <v>0.28371000000000002</v>
      </c>
      <c r="P96" s="18">
        <f t="shared" ca="1" si="13"/>
        <v>6.0412202037401386E-2</v>
      </c>
      <c r="Q96" s="18">
        <f t="shared" ca="1" si="13"/>
        <v>8.0103953720580573E-2</v>
      </c>
      <c r="R96" s="18">
        <f t="shared" ca="1" si="13"/>
        <v>6.4699248864928033E-2</v>
      </c>
      <c r="S96" s="18">
        <f t="shared" ca="1" si="13"/>
        <v>6.6811842686159889E-2</v>
      </c>
      <c r="T96" s="18">
        <f ca="1">MAX(-P96+MIN(P96,AngCal!$B$30),T$11+T$12/(1+EXP((T$13-LOG10($O96))/T$14))+T$15/(1+EXP((T$16-LOG10($O96))/T$17))+T$18/(1+EXP((T$19-LOG10($O96))/T$20)))</f>
        <v>-2.0089681776609296E-2</v>
      </c>
      <c r="U96" s="18">
        <f ca="1">MAX(-Q96+MIN(Q96,AngCal!$B$30),U$11+U$12/(1+EXP((U$13-LOG10($O96))/U$14))+U$15/(1+EXP((U$16-LOG10($O96))/U$17))+U$18/(1+EXP((U$19-LOG10($O96))/U$20)))</f>
        <v>-3.5355724833023391E-2</v>
      </c>
      <c r="V96" s="18">
        <f ca="1">MAX(-R96+MIN(R96,AngCal!$B$30),V$11+V$12/(1+EXP((V$13-LOG10($O96))/V$14))+V$15/(1+EXP((V$16-LOG10($O96))/V$17))+V$18/(1+EXP((V$19-LOG10($O96))/V$20)))</f>
        <v>-1.9987396199528232E-2</v>
      </c>
      <c r="W96" s="18">
        <f ca="1">MAX(-S96+MIN(S96,AngCal!$B$30),W$11+W$12/(1+EXP((W$13-LOG10($O96))/W$14))+W$15/(1+EXP((W$16-LOG10($O96))/W$17))+W$18/(1+EXP((W$19-LOG10($O96))/W$20)))</f>
        <v>-2.4436566424291942E-2</v>
      </c>
      <c r="X96" s="18">
        <f t="shared" ca="1" si="14"/>
        <v>1.4581666239919722</v>
      </c>
      <c r="Y96" s="18">
        <f t="shared" ca="1" si="14"/>
        <v>0.36947857899375181</v>
      </c>
      <c r="Z96" s="18">
        <f t="shared" ca="1" si="14"/>
        <v>0.73285585233268136</v>
      </c>
      <c r="AA96" s="18">
        <f t="shared" ca="1" si="14"/>
        <v>0.83250461524412533</v>
      </c>
      <c r="AB96" s="18">
        <f t="shared" ca="1" si="15"/>
        <v>8.513145594340106E-2</v>
      </c>
      <c r="AC96" s="18">
        <f t="shared" ca="1" si="15"/>
        <v>8.1859321274542318E-2</v>
      </c>
      <c r="AD96" s="18">
        <f t="shared" ca="1" si="15"/>
        <v>7.8340658243911412E-2</v>
      </c>
      <c r="AE96" s="18">
        <f t="shared" ca="1" si="15"/>
        <v>8.6459322156049262E-2</v>
      </c>
      <c r="AF96" s="18">
        <f ca="1">MAX(-AB96+MIN(AB96,AngCal!$B$30),AF$11+AF$12/(1+EXP((AF$13-LOG10($O96))/AF$14))+AF$15/(1+EXP((AF$16-LOG10($O96))/AF$17))+AF$18/(1+EXP((AF$19-LOG10($O96))/AF$20)))</f>
        <v>1.9600095133517986E-2</v>
      </c>
      <c r="AG96" s="18">
        <f ca="1">MAX(-AC96+MIN(AC96,AngCal!$B$30),AG$11+AG$12/(1+EXP((AG$13-LOG10($O96))/AG$14))+AG$15/(1+EXP((AG$16-LOG10($O96))/AG$17))+AG$18/(1+EXP((AG$19-LOG10($O96))/AG$20)))</f>
        <v>2.1631947381477959E-2</v>
      </c>
      <c r="AH96" s="18">
        <f ca="1">MAX(-AD96+MIN(AD96,AngCal!$B$30),AH$11+AH$12/(1+EXP((AH$13-LOG10($O96))/AH$14))+AH$15/(1+EXP((AH$16-LOG10($O96))/AH$17))+AH$18/(1+EXP((AH$19-LOG10($O96))/AH$20)))</f>
        <v>2.5695075869497284E-2</v>
      </c>
      <c r="AI96" s="18">
        <f ca="1">MAX(-AE96+MIN(AE96,AngCal!$B$30),AI$11+AI$12/(1+EXP((AI$13-LOG10($O96))/AI$14))+AI$15/(1+EXP((AI$16-LOG10($O96))/AI$17))+AI$18/(1+EXP((AI$19-LOG10($O96))/AI$20)))</f>
        <v>2.2751103739087092E-2</v>
      </c>
      <c r="AJ96" s="18">
        <f t="shared" ca="1" si="16"/>
        <v>1.1833466116032121</v>
      </c>
      <c r="AK96" s="18">
        <f t="shared" ca="1" si="16"/>
        <v>1.3193898880792105</v>
      </c>
      <c r="AL96" s="18">
        <f t="shared" ca="1" si="16"/>
        <v>0.62563660756890249</v>
      </c>
      <c r="AM96" s="18">
        <f t="shared" ca="1" si="16"/>
        <v>1.5300314553174805</v>
      </c>
      <c r="AN96" s="18">
        <f t="shared" ca="1" si="17"/>
        <v>1</v>
      </c>
      <c r="AO96" s="18">
        <f t="shared" ca="1" si="17"/>
        <v>1</v>
      </c>
      <c r="AP96" s="18">
        <f t="shared" ca="1" si="17"/>
        <v>1</v>
      </c>
      <c r="AQ96" s="18">
        <f t="shared" ca="1" si="17"/>
        <v>1</v>
      </c>
      <c r="AR96" s="18">
        <f t="shared" ca="1" si="18"/>
        <v>0</v>
      </c>
      <c r="AS96" s="18">
        <f t="shared" ca="1" si="18"/>
        <v>0</v>
      </c>
      <c r="AT96" s="18">
        <f t="shared" ca="1" si="18"/>
        <v>0</v>
      </c>
      <c r="AU96" s="18">
        <f t="shared" ca="1" si="18"/>
        <v>0</v>
      </c>
    </row>
    <row r="97" spans="2:47" x14ac:dyDescent="0.15">
      <c r="B97">
        <v>483.56299999999999</v>
      </c>
      <c r="C97">
        <v>10</v>
      </c>
      <c r="D97" s="18">
        <v>6.4079999999999998E-2</v>
      </c>
      <c r="E97" s="18">
        <v>-4.2900000000000001E-2</v>
      </c>
      <c r="F97" s="18">
        <v>0.55889999999999995</v>
      </c>
      <c r="G97" s="18">
        <v>0.18609999999999999</v>
      </c>
      <c r="H97" s="18">
        <v>-1.6049999999999998E-2</v>
      </c>
      <c r="I97" s="18">
        <v>0.41739999999999999</v>
      </c>
      <c r="J97" s="18">
        <v>0.39579999999999999</v>
      </c>
      <c r="K97" s="18">
        <v>-5.13E-3</v>
      </c>
      <c r="L97" s="18">
        <v>2.093</v>
      </c>
      <c r="M97" s="18">
        <v>0.17560000000000001</v>
      </c>
      <c r="O97" s="18">
        <f>MAX(MIN(Angle!A110,AngElePos!$P$3),AngElePos!$P$2)</f>
        <v>0.35716999999999999</v>
      </c>
      <c r="P97" s="18">
        <f t="shared" ca="1" si="13"/>
        <v>5.9573115169094915E-2</v>
      </c>
      <c r="Q97" s="18">
        <f t="shared" ca="1" si="13"/>
        <v>7.6013366399032653E-2</v>
      </c>
      <c r="R97" s="18">
        <f t="shared" ca="1" si="13"/>
        <v>6.9919711548756147E-2</v>
      </c>
      <c r="S97" s="18">
        <f t="shared" ca="1" si="13"/>
        <v>7.1290553615310268E-2</v>
      </c>
      <c r="T97" s="18">
        <f ca="1">MAX(-P97+MIN(P97,AngCal!$B$30),T$11+T$12/(1+EXP((T$13-LOG10($O97))/T$14))+T$15/(1+EXP((T$16-LOG10($O97))/T$17))+T$18/(1+EXP((T$19-LOG10($O97))/T$20)))</f>
        <v>-2.5264930373377063E-2</v>
      </c>
      <c r="U97" s="18">
        <f ca="1">MAX(-Q97+MIN(Q97,AngCal!$B$30),U$11+U$12/(1+EXP((U$13-LOG10($O97))/U$14))+U$15/(1+EXP((U$16-LOG10($O97))/U$17))+U$18/(1+EXP((U$19-LOG10($O97))/U$20)))</f>
        <v>-3.7108277996876132E-2</v>
      </c>
      <c r="V97" s="18">
        <f ca="1">MAX(-R97+MIN(R97,AngCal!$B$30),V$11+V$12/(1+EXP((V$13-LOG10($O97))/V$14))+V$15/(1+EXP((V$16-LOG10($O97))/V$17))+V$18/(1+EXP((V$19-LOG10($O97))/V$20)))</f>
        <v>-3.0149214345430268E-2</v>
      </c>
      <c r="W97" s="18">
        <f ca="1">MAX(-S97+MIN(S97,AngCal!$B$30),W$11+W$12/(1+EXP((W$13-LOG10($O97))/W$14))+W$15/(1+EXP((W$16-LOG10($O97))/W$17))+W$18/(1+EXP((W$19-LOG10($O97))/W$20)))</f>
        <v>-3.3338270015033325E-2</v>
      </c>
      <c r="X97" s="18">
        <f t="shared" ca="1" si="14"/>
        <v>1.4581667967335978</v>
      </c>
      <c r="Y97" s="18">
        <f t="shared" ca="1" si="14"/>
        <v>0.40985153843341449</v>
      </c>
      <c r="Z97" s="18">
        <f t="shared" ca="1" si="14"/>
        <v>0.63312494676093445</v>
      </c>
      <c r="AA97" s="18">
        <f t="shared" ca="1" si="14"/>
        <v>0.62855075754735013</v>
      </c>
      <c r="AB97" s="18">
        <f t="shared" ca="1" si="15"/>
        <v>8.3745558110116872E-2</v>
      </c>
      <c r="AC97" s="18">
        <f t="shared" ca="1" si="15"/>
        <v>8.0823483587645045E-2</v>
      </c>
      <c r="AD97" s="18">
        <f t="shared" ca="1" si="15"/>
        <v>7.8266416688698215E-2</v>
      </c>
      <c r="AE97" s="18">
        <f t="shared" ca="1" si="15"/>
        <v>8.5305348789615723E-2</v>
      </c>
      <c r="AF97" s="18">
        <f ca="1">MAX(-AB97+MIN(AB97,AngCal!$B$30),AF$11+AF$12/(1+EXP((AF$13-LOG10($O97))/AF$14))+AF$15/(1+EXP((AF$16-LOG10($O97))/AF$17))+AF$18/(1+EXP((AF$19-LOG10($O97))/AF$20)))</f>
        <v>2.8522889015486358E-2</v>
      </c>
      <c r="AG97" s="18">
        <f ca="1">MAX(-AC97+MIN(AC97,AngCal!$B$30),AG$11+AG$12/(1+EXP((AG$13-LOG10($O97))/AG$14))+AG$15/(1+EXP((AG$16-LOG10($O97))/AG$17))+AG$18/(1+EXP((AG$19-LOG10($O97))/AG$20)))</f>
        <v>2.9953350729826744E-2</v>
      </c>
      <c r="AH97" s="18">
        <f ca="1">MAX(-AD97+MIN(AD97,AngCal!$B$30),AH$11+AH$12/(1+EXP((AH$13-LOG10($O97))/AH$14))+AH$15/(1+EXP((AH$16-LOG10($O97))/AH$17))+AH$18/(1+EXP((AH$19-LOG10($O97))/AH$20)))</f>
        <v>3.1832966554764863E-2</v>
      </c>
      <c r="AI97" s="18">
        <f ca="1">MAX(-AE97+MIN(AE97,AngCal!$B$30),AI$11+AI$12/(1+EXP((AI$13-LOG10($O97))/AI$14))+AI$15/(1+EXP((AI$16-LOG10($O97))/AI$17))+AI$18/(1+EXP((AI$19-LOG10($O97))/AI$20)))</f>
        <v>3.113291888514344E-2</v>
      </c>
      <c r="AJ97" s="18">
        <f t="shared" ca="1" si="16"/>
        <v>1.2128608841296138</v>
      </c>
      <c r="AK97" s="18">
        <f t="shared" ca="1" si="16"/>
        <v>1.3375976925971618</v>
      </c>
      <c r="AL97" s="18">
        <f t="shared" ca="1" si="16"/>
        <v>0.72892275911023729</v>
      </c>
      <c r="AM97" s="18">
        <f t="shared" ca="1" si="16"/>
        <v>1.5300339186091485</v>
      </c>
      <c r="AN97" s="18">
        <f t="shared" ca="1" si="17"/>
        <v>1</v>
      </c>
      <c r="AO97" s="18">
        <f t="shared" ca="1" si="17"/>
        <v>1</v>
      </c>
      <c r="AP97" s="18">
        <f t="shared" ca="1" si="17"/>
        <v>1</v>
      </c>
      <c r="AQ97" s="18">
        <f t="shared" ca="1" si="17"/>
        <v>1</v>
      </c>
      <c r="AR97" s="18">
        <f t="shared" ca="1" si="18"/>
        <v>0</v>
      </c>
      <c r="AS97" s="18">
        <f t="shared" ca="1" si="18"/>
        <v>0</v>
      </c>
      <c r="AT97" s="18">
        <f t="shared" ca="1" si="18"/>
        <v>0</v>
      </c>
      <c r="AU97" s="18">
        <f t="shared" ca="1" si="18"/>
        <v>0</v>
      </c>
    </row>
    <row r="98" spans="2:47" x14ac:dyDescent="0.15">
      <c r="B98">
        <v>483.56299999999999</v>
      </c>
      <c r="C98">
        <v>15</v>
      </c>
      <c r="D98" s="18">
        <v>6.6769999999999996E-2</v>
      </c>
      <c r="E98" s="18">
        <v>-4.7579999999999997E-2</v>
      </c>
      <c r="F98" s="18">
        <v>0.64510000000000001</v>
      </c>
      <c r="G98" s="18">
        <v>0.1191</v>
      </c>
      <c r="H98" s="18">
        <v>-3.2840000000000001E-2</v>
      </c>
      <c r="I98" s="18">
        <v>0.39460000000000001</v>
      </c>
      <c r="J98" s="18">
        <v>0.6794</v>
      </c>
      <c r="K98" s="18">
        <v>1.3650000000000001E-2</v>
      </c>
      <c r="L98" s="18">
        <v>0.7339</v>
      </c>
      <c r="M98" s="18">
        <v>9.6460000000000004E-2</v>
      </c>
      <c r="O98" s="18">
        <f>MAX(MIN(Angle!A111,AngElePos!$P$3),AngElePos!$P$2)</f>
        <v>0.44964999999999999</v>
      </c>
      <c r="P98" s="18">
        <f t="shared" ca="1" si="13"/>
        <v>5.7945069260667059E-2</v>
      </c>
      <c r="Q98" s="18">
        <f t="shared" ca="1" si="13"/>
        <v>7.0673664672889047E-2</v>
      </c>
      <c r="R98" s="18">
        <f t="shared" ca="1" si="13"/>
        <v>7.3006429853825328E-2</v>
      </c>
      <c r="S98" s="18">
        <f t="shared" ca="1" si="13"/>
        <v>7.4122318643899981E-2</v>
      </c>
      <c r="T98" s="18">
        <f ca="1">MAX(-P98+MIN(P98,AngCal!$B$30),T$11+T$12/(1+EXP((T$13-LOG10($O98))/T$14))+T$15/(1+EXP((T$16-LOG10($O98))/T$17))+T$18/(1+EXP((T$19-LOG10($O98))/T$20)))</f>
        <v>-2.90640682309617E-2</v>
      </c>
      <c r="U98" s="18">
        <f ca="1">MAX(-Q98+MIN(Q98,AngCal!$B$30),U$11+U$12/(1+EXP((U$13-LOG10($O98))/U$14))+U$15/(1+EXP((U$16-LOG10($O98))/U$17))+U$18/(1+EXP((U$19-LOG10($O98))/U$20)))</f>
        <v>-3.7011367377941772E-2</v>
      </c>
      <c r="V98" s="18">
        <f ca="1">MAX(-R98+MIN(R98,AngCal!$B$30),V$11+V$12/(1+EXP((V$13-LOG10($O98))/V$14))+V$15/(1+EXP((V$16-LOG10($O98))/V$17))+V$18/(1+EXP((V$19-LOG10($O98))/V$20)))</f>
        <v>-3.8328815977694587E-2</v>
      </c>
      <c r="W98" s="18">
        <f ca="1">MAX(-S98+MIN(S98,AngCal!$B$30),W$11+W$12/(1+EXP((W$13-LOG10($O98))/W$14))+W$15/(1+EXP((W$16-LOG10($O98))/W$17))+W$18/(1+EXP((W$19-LOG10($O98))/W$20)))</f>
        <v>-4.04330712473936E-2</v>
      </c>
      <c r="X98" s="18">
        <f t="shared" ca="1" si="14"/>
        <v>1.4581669609428769</v>
      </c>
      <c r="Y98" s="18">
        <f t="shared" ca="1" si="14"/>
        <v>0.45461178853438156</v>
      </c>
      <c r="Z98" s="18">
        <f t="shared" ca="1" si="14"/>
        <v>0.51250714602402192</v>
      </c>
      <c r="AA98" s="18">
        <f t="shared" ca="1" si="14"/>
        <v>0.47080942667331366</v>
      </c>
      <c r="AB98" s="18">
        <f t="shared" ca="1" si="15"/>
        <v>8.1897838979963625E-2</v>
      </c>
      <c r="AC98" s="18">
        <f t="shared" ca="1" si="15"/>
        <v>7.9363901413469565E-2</v>
      </c>
      <c r="AD98" s="18">
        <f t="shared" ca="1" si="15"/>
        <v>7.8149770641757474E-2</v>
      </c>
      <c r="AE98" s="18">
        <f t="shared" ca="1" si="15"/>
        <v>8.3784024241014679E-2</v>
      </c>
      <c r="AF98" s="18">
        <f ca="1">MAX(-AB98+MIN(AB98,AngCal!$B$30),AF$11+AF$12/(1+EXP((AF$13-LOG10($O98))/AF$14))+AF$15/(1+EXP((AF$16-LOG10($O98))/AF$17))+AF$18/(1+EXP((AF$19-LOG10($O98))/AF$20)))</f>
        <v>4.2619493595450392E-2</v>
      </c>
      <c r="AG98" s="18">
        <f ca="1">MAX(-AC98+MIN(AC98,AngCal!$B$30),AG$11+AG$12/(1+EXP((AG$13-LOG10($O98))/AG$14))+AG$15/(1+EXP((AG$16-LOG10($O98))/AG$17))+AG$18/(1+EXP((AG$19-LOG10($O98))/AG$20)))</f>
        <v>4.3808275259340806E-2</v>
      </c>
      <c r="AH98" s="18">
        <f ca="1">MAX(-AD98+MIN(AD98,AngCal!$B$30),AH$11+AH$12/(1+EXP((AH$13-LOG10($O98))/AH$14))+AH$15/(1+EXP((AH$16-LOG10($O98))/AH$17))+AH$18/(1+EXP((AH$19-LOG10($O98))/AH$20)))</f>
        <v>3.960733784153455E-2</v>
      </c>
      <c r="AI98" s="18">
        <f ca="1">MAX(-AE98+MIN(AE98,AngCal!$B$30),AI$11+AI$12/(1+EXP((AI$13-LOG10($O98))/AI$14))+AI$15/(1+EXP((AI$16-LOG10($O98))/AI$17))+AI$18/(1+EXP((AI$19-LOG10($O98))/AI$20)))</f>
        <v>4.0985398314303381E-2</v>
      </c>
      <c r="AJ98" s="18">
        <f t="shared" ca="1" si="16"/>
        <v>1.5018599327256279</v>
      </c>
      <c r="AK98" s="18">
        <f t="shared" ca="1" si="16"/>
        <v>1.6172912388109317</v>
      </c>
      <c r="AL98" s="18">
        <f t="shared" ca="1" si="16"/>
        <v>0.84783153390464516</v>
      </c>
      <c r="AM98" s="18">
        <f t="shared" ca="1" si="16"/>
        <v>1.5300411740124815</v>
      </c>
      <c r="AN98" s="18">
        <f t="shared" ca="1" si="17"/>
        <v>1</v>
      </c>
      <c r="AO98" s="18">
        <f t="shared" ca="1" si="17"/>
        <v>1</v>
      </c>
      <c r="AP98" s="18">
        <f t="shared" ca="1" si="17"/>
        <v>1</v>
      </c>
      <c r="AQ98" s="18">
        <f t="shared" ca="1" si="17"/>
        <v>1</v>
      </c>
      <c r="AR98" s="18">
        <f t="shared" ca="1" si="18"/>
        <v>0</v>
      </c>
      <c r="AS98" s="18">
        <f t="shared" ca="1" si="18"/>
        <v>0</v>
      </c>
      <c r="AT98" s="18">
        <f t="shared" ca="1" si="18"/>
        <v>0</v>
      </c>
      <c r="AU98" s="18">
        <f t="shared" ca="1" si="18"/>
        <v>0</v>
      </c>
    </row>
    <row r="99" spans="2:47" x14ac:dyDescent="0.15">
      <c r="B99">
        <v>483.56299999999999</v>
      </c>
      <c r="C99">
        <v>20</v>
      </c>
      <c r="D99" s="18">
        <v>5.8990000000000001E-2</v>
      </c>
      <c r="E99" s="18">
        <v>-5.2040000000000003E-2</v>
      </c>
      <c r="F99" s="18">
        <v>0.17080000000000001</v>
      </c>
      <c r="G99" s="18">
        <v>1.0229999999999999</v>
      </c>
      <c r="H99" s="18">
        <v>2.7570000000000001E-2</v>
      </c>
      <c r="I99" s="18">
        <v>-1.331</v>
      </c>
      <c r="J99" s="18">
        <v>2.19</v>
      </c>
      <c r="K99" s="18">
        <v>-3.4529999999999998E-2</v>
      </c>
      <c r="L99" s="18">
        <v>0.63790000000000002</v>
      </c>
      <c r="M99" s="18">
        <v>0.126</v>
      </c>
      <c r="O99" s="18">
        <f>MAX(MIN(Angle!A112,AngElePos!$P$3),AngElePos!$P$2)</f>
        <v>0.56608000000000003</v>
      </c>
      <c r="P99" s="18">
        <f t="shared" ca="1" si="13"/>
        <v>5.5473546783113836E-2</v>
      </c>
      <c r="Q99" s="18">
        <f t="shared" ca="1" si="13"/>
        <v>6.4838384132463067E-2</v>
      </c>
      <c r="R99" s="18">
        <f t="shared" ca="1" si="13"/>
        <v>7.3439572892414318E-2</v>
      </c>
      <c r="S99" s="18">
        <f t="shared" ca="1" si="13"/>
        <v>7.4570039113491721E-2</v>
      </c>
      <c r="T99" s="18">
        <f ca="1">MAX(-P99+MIN(P99,AngCal!$B$30),T$11+T$12/(1+EXP((T$13-LOG10($O99))/T$14))+T$15/(1+EXP((T$16-LOG10($O99))/T$17))+T$18/(1+EXP((T$19-LOG10($O99))/T$20)))</f>
        <v>-3.1472889099594753E-2</v>
      </c>
      <c r="U99" s="18">
        <f ca="1">MAX(-Q99+MIN(Q99,AngCal!$B$30),U$11+U$12/(1+EXP((U$13-LOG10($O99))/U$14))+U$15/(1+EXP((U$16-LOG10($O99))/U$17))+U$18/(1+EXP((U$19-LOG10($O99))/U$20)))</f>
        <v>-3.5801890984779358E-2</v>
      </c>
      <c r="V99" s="18">
        <f ca="1">MAX(-R99+MIN(R99,AngCal!$B$30),V$11+V$12/(1+EXP((V$13-LOG10($O99))/V$14))+V$15/(1+EXP((V$16-LOG10($O99))/V$17))+V$18/(1+EXP((V$19-LOG10($O99))/V$20)))</f>
        <v>-4.3902267680132036E-2</v>
      </c>
      <c r="W99" s="18">
        <f ca="1">MAX(-S99+MIN(S99,AngCal!$B$30),W$11+W$12/(1+EXP((W$13-LOG10($O99))/W$14))+W$15/(1+EXP((W$16-LOG10($O99))/W$17))+W$18/(1+EXP((W$19-LOG10($O99))/W$20)))</f>
        <v>-4.5149548135548015E-2</v>
      </c>
      <c r="X99" s="18">
        <f t="shared" ca="1" si="14"/>
        <v>1.4581671156483209</v>
      </c>
      <c r="Y99" s="18">
        <f t="shared" ca="1" si="14"/>
        <v>0.5041225835146117</v>
      </c>
      <c r="Z99" s="18">
        <f t="shared" ca="1" si="14"/>
        <v>0.4360278935373621</v>
      </c>
      <c r="AA99" s="18">
        <f t="shared" ca="1" si="14"/>
        <v>0.39417415054753352</v>
      </c>
      <c r="AB99" s="18">
        <f t="shared" ca="1" si="15"/>
        <v>7.9485800595155351E-2</v>
      </c>
      <c r="AC99" s="18">
        <f t="shared" ca="1" si="15"/>
        <v>7.7352259028903414E-2</v>
      </c>
      <c r="AD99" s="18">
        <f t="shared" ca="1" si="15"/>
        <v>7.7966797501820201E-2</v>
      </c>
      <c r="AE99" s="18">
        <f t="shared" ca="1" si="15"/>
        <v>8.1828078834512902E-2</v>
      </c>
      <c r="AF99" s="18">
        <f ca="1">MAX(-AB99+MIN(AB99,AngCal!$B$30),AF$11+AF$12/(1+EXP((AF$13-LOG10($O99))/AF$14))+AF$15/(1+EXP((AF$16-LOG10($O99))/AF$17))+AF$18/(1+EXP((AF$19-LOG10($O99))/AF$20)))</f>
        <v>6.3259307346016744E-2</v>
      </c>
      <c r="AG99" s="18">
        <f ca="1">MAX(-AC99+MIN(AC99,AngCal!$B$30),AG$11+AG$12/(1+EXP((AG$13-LOG10($O99))/AG$14))+AG$15/(1+EXP((AG$16-LOG10($O99))/AG$17))+AG$18/(1+EXP((AG$19-LOG10($O99))/AG$20)))</f>
        <v>6.4978020823727112E-2</v>
      </c>
      <c r="AH99" s="18">
        <f ca="1">MAX(-AD99+MIN(AD99,AngCal!$B$30),AH$11+AH$12/(1+EXP((AH$13-LOG10($O99))/AH$14))+AH$15/(1+EXP((AH$16-LOG10($O99))/AH$17))+AH$18/(1+EXP((AH$19-LOG10($O99))/AH$20)))</f>
        <v>4.9382001662893527E-2</v>
      </c>
      <c r="AI99" s="18">
        <f ca="1">MAX(-AE99+MIN(AE99,AngCal!$B$30),AI$11+AI$12/(1+EXP((AI$13-LOG10($O99))/AI$14))+AI$15/(1+EXP((AI$16-LOG10($O99))/AI$17))+AI$18/(1+EXP((AI$19-LOG10($O99))/AI$20)))</f>
        <v>5.2403880018925243E-2</v>
      </c>
      <c r="AJ99" s="18">
        <f t="shared" ca="1" si="16"/>
        <v>2.0045883793866306</v>
      </c>
      <c r="AK99" s="18">
        <f t="shared" ca="1" si="16"/>
        <v>2.1171771188080166</v>
      </c>
      <c r="AL99" s="18">
        <f t="shared" ca="1" si="16"/>
        <v>0.9810306774199572</v>
      </c>
      <c r="AM99" s="18">
        <f t="shared" ca="1" si="16"/>
        <v>1.5300625451684349</v>
      </c>
      <c r="AN99" s="18">
        <f t="shared" ca="1" si="17"/>
        <v>1</v>
      </c>
      <c r="AO99" s="18">
        <f t="shared" ca="1" si="17"/>
        <v>1</v>
      </c>
      <c r="AP99" s="18">
        <f t="shared" ca="1" si="17"/>
        <v>1</v>
      </c>
      <c r="AQ99" s="18">
        <f t="shared" ca="1" si="17"/>
        <v>1</v>
      </c>
      <c r="AR99" s="18">
        <f t="shared" ca="1" si="18"/>
        <v>0</v>
      </c>
      <c r="AS99" s="18">
        <f t="shared" ca="1" si="18"/>
        <v>0</v>
      </c>
      <c r="AT99" s="18">
        <f t="shared" ca="1" si="18"/>
        <v>0</v>
      </c>
      <c r="AU99" s="18">
        <f t="shared" ca="1" si="18"/>
        <v>0</v>
      </c>
    </row>
    <row r="100" spans="2:47" x14ac:dyDescent="0.15">
      <c r="B100">
        <v>631.56299999999999</v>
      </c>
      <c r="C100">
        <v>1</v>
      </c>
      <c r="D100" s="18">
        <v>0.1474</v>
      </c>
      <c r="E100" s="18">
        <v>-0.13669999999999999</v>
      </c>
      <c r="F100" s="18">
        <v>-0.30349999999999999</v>
      </c>
      <c r="G100" s="18">
        <v>0.51580000000000004</v>
      </c>
      <c r="H100" s="18">
        <v>-2.0240000000000002E-3</v>
      </c>
      <c r="I100" s="18">
        <v>2.06</v>
      </c>
      <c r="J100" s="18">
        <v>8.9219999999999994E-2</v>
      </c>
      <c r="K100" s="18">
        <v>-8.7119999999999993E-3</v>
      </c>
      <c r="L100" s="18">
        <v>-0.70350000000000001</v>
      </c>
      <c r="M100" s="18">
        <v>6.5570000000000003E-2</v>
      </c>
      <c r="O100" s="18">
        <f>MAX(MIN(Angle!A113,AngElePos!$P$3),AngElePos!$P$2)</f>
        <v>0.71264000000000005</v>
      </c>
      <c r="P100" s="18">
        <f t="shared" ca="1" si="13"/>
        <v>5.2161903172931567E-2</v>
      </c>
      <c r="Q100" s="18">
        <f t="shared" ca="1" si="13"/>
        <v>5.8822293141553614E-2</v>
      </c>
      <c r="R100" s="18">
        <f t="shared" ca="1" si="13"/>
        <v>7.0929793283521225E-2</v>
      </c>
      <c r="S100" s="18">
        <f t="shared" ca="1" si="13"/>
        <v>7.1993843446252842E-2</v>
      </c>
      <c r="T100" s="18">
        <f ca="1">MAX(-P100+MIN(P100,AngCal!$B$30),T$11+T$12/(1+EXP((T$13-LOG10($O100))/T$14))+T$15/(1+EXP((T$16-LOG10($O100))/T$17))+T$18/(1+EXP((T$19-LOG10($O100))/T$20)))</f>
        <v>-3.2553146189209244E-2</v>
      </c>
      <c r="U100" s="18">
        <f ca="1">MAX(-Q100+MIN(Q100,AngCal!$B$30),U$11+U$12/(1+EXP((U$13-LOG10($O100))/U$14))+U$15/(1+EXP((U$16-LOG10($O100))/U$17))+U$18/(1+EXP((U$19-LOG10($O100))/U$20)))</f>
        <v>-3.3971600514564777E-2</v>
      </c>
      <c r="V100" s="18">
        <f ca="1">MAX(-R100+MIN(R100,AngCal!$B$30),V$11+V$12/(1+EXP((V$13-LOG10($O100))/V$14))+V$15/(1+EXP((V$16-LOG10($O100))/V$17))+V$18/(1+EXP((V$19-LOG10($O100))/V$20)))</f>
        <v>-4.6422224666869363E-2</v>
      </c>
      <c r="W100" s="18">
        <f ca="1">MAX(-S100+MIN(S100,AngCal!$B$30),W$11+W$12/(1+EXP((W$13-LOG10($O100))/W$14))+W$15/(1+EXP((W$16-LOG10($O100))/W$17))+W$18/(1+EXP((W$19-LOG10($O100))/W$20)))</f>
        <v>-4.7051494912419813E-2</v>
      </c>
      <c r="X100" s="18">
        <f t="shared" ca="1" si="14"/>
        <v>1.4581672598508302</v>
      </c>
      <c r="Y100" s="18">
        <f t="shared" ca="1" si="14"/>
        <v>0.55871323968545683</v>
      </c>
      <c r="Z100" s="18">
        <f t="shared" ca="1" si="14"/>
        <v>0.4201293960225469</v>
      </c>
      <c r="AA100" s="18">
        <f t="shared" ca="1" si="14"/>
        <v>0.38357560036046046</v>
      </c>
      <c r="AB100" s="18">
        <f t="shared" ca="1" si="15"/>
        <v>7.6422844297370854E-2</v>
      </c>
      <c r="AC100" s="18">
        <f t="shared" ca="1" si="15"/>
        <v>7.4663172345473067E-2</v>
      </c>
      <c r="AD100" s="18">
        <f t="shared" ca="1" si="15"/>
        <v>7.7680581770320251E-2</v>
      </c>
      <c r="AE100" s="18">
        <f t="shared" ca="1" si="15"/>
        <v>7.939306458791813E-2</v>
      </c>
      <c r="AF100" s="18">
        <f ca="1">MAX(-AB100+MIN(AB100,AngCal!$B$30),AF$11+AF$12/(1+EXP((AF$13-LOG10($O100))/AF$14))+AF$15/(1+EXP((AF$16-LOG10($O100))/AF$17))+AF$18/(1+EXP((AF$19-LOG10($O100))/AF$20)))</f>
        <v>9.0987947777980818E-2</v>
      </c>
      <c r="AG100" s="18">
        <f ca="1">MAX(-AC100+MIN(AC100,AngCal!$B$30),AG$11+AG$12/(1+EXP((AG$13-LOG10($O100))/AG$14))+AG$15/(1+EXP((AG$16-LOG10($O100))/AG$17))+AG$18/(1+EXP((AG$19-LOG10($O100))/AG$20)))</f>
        <v>9.4339829573040157E-2</v>
      </c>
      <c r="AH100" s="18">
        <f ca="1">MAX(-AD100+MIN(AD100,AngCal!$B$30),AH$11+AH$12/(1+EXP((AH$13-LOG10($O100))/AH$14))+AH$15/(1+EXP((AH$16-LOG10($O100))/AH$17))+AH$18/(1+EXP((AH$19-LOG10($O100))/AH$20)))</f>
        <v>6.1555444187878033E-2</v>
      </c>
      <c r="AI100" s="18">
        <f ca="1">MAX(-AE100+MIN(AE100,AngCal!$B$30),AI$11+AI$12/(1+EXP((AI$13-LOG10($O100))/AI$14))+AI$15/(1+EXP((AI$16-LOG10($O100))/AI$17))+AI$18/(1+EXP((AI$19-LOG10($O100))/AI$20)))</f>
        <v>6.5454830246993473E-2</v>
      </c>
      <c r="AJ100" s="18">
        <f t="shared" ca="1" si="16"/>
        <v>2.100742602570937</v>
      </c>
      <c r="AK100" s="18">
        <f t="shared" ca="1" si="16"/>
        <v>2.178232434070432</v>
      </c>
      <c r="AL100" s="18">
        <f t="shared" ca="1" si="16"/>
        <v>1.1258263850838484</v>
      </c>
      <c r="AM100" s="18">
        <f t="shared" ca="1" si="16"/>
        <v>1.5301254798212893</v>
      </c>
      <c r="AN100" s="18">
        <f t="shared" ca="1" si="17"/>
        <v>1</v>
      </c>
      <c r="AO100" s="18">
        <f t="shared" ca="1" si="17"/>
        <v>1</v>
      </c>
      <c r="AP100" s="18">
        <f t="shared" ca="1" si="17"/>
        <v>1</v>
      </c>
      <c r="AQ100" s="18">
        <f t="shared" ca="1" si="17"/>
        <v>1</v>
      </c>
      <c r="AR100" s="18">
        <f t="shared" ca="1" si="18"/>
        <v>0</v>
      </c>
      <c r="AS100" s="18">
        <f t="shared" ca="1" si="18"/>
        <v>0</v>
      </c>
      <c r="AT100" s="18">
        <f t="shared" ca="1" si="18"/>
        <v>0</v>
      </c>
      <c r="AU100" s="18">
        <f t="shared" ca="1" si="18"/>
        <v>0</v>
      </c>
    </row>
    <row r="101" spans="2:47" x14ac:dyDescent="0.15">
      <c r="B101">
        <v>631.56299999999999</v>
      </c>
      <c r="C101">
        <v>3</v>
      </c>
      <c r="D101" s="18">
        <v>0.15509999999999999</v>
      </c>
      <c r="E101" s="18">
        <v>-0.14990000000000001</v>
      </c>
      <c r="F101" s="18">
        <v>-0.45979999999999999</v>
      </c>
      <c r="G101" s="18">
        <v>0.54490000000000005</v>
      </c>
      <c r="H101" s="18">
        <v>7.7380000000000001E-3</v>
      </c>
      <c r="I101" s="18">
        <v>1.373</v>
      </c>
      <c r="J101" s="18">
        <v>0.12759999999999999</v>
      </c>
      <c r="K101" s="18">
        <v>-1.2919999999999999E-2</v>
      </c>
      <c r="L101" s="18">
        <v>1.3109999999999999</v>
      </c>
      <c r="M101" s="18">
        <v>0.29680000000000001</v>
      </c>
      <c r="O101" s="18">
        <f>MAX(MIN(Angle!A114,AngElePos!$P$3),AngElePos!$P$2)</f>
        <v>0.89717000000000002</v>
      </c>
      <c r="P101" s="18">
        <f t="shared" ca="1" si="13"/>
        <v>4.808560947344831E-2</v>
      </c>
      <c r="Q101" s="18">
        <f t="shared" ca="1" si="13"/>
        <v>5.2752001040390684E-2</v>
      </c>
      <c r="R101" s="18">
        <f t="shared" ca="1" si="13"/>
        <v>6.5622865061325641E-2</v>
      </c>
      <c r="S101" s="18">
        <f t="shared" ca="1" si="13"/>
        <v>6.6221379982384171E-2</v>
      </c>
      <c r="T101" s="18">
        <f ca="1">MAX(-P101+MIN(P101,AngCal!$B$30),T$11+T$12/(1+EXP((T$13-LOG10($O101))/T$14))+T$15/(1+EXP((T$16-LOG10($O101))/T$17))+T$18/(1+EXP((T$19-LOG10($O101))/T$20)))</f>
        <v>-3.2432697715223738E-2</v>
      </c>
      <c r="U101" s="18">
        <f ca="1">MAX(-Q101+MIN(Q101,AngCal!$B$30),U$11+U$12/(1+EXP((U$13-LOG10($O101))/U$14))+U$15/(1+EXP((U$16-LOG10($O101))/U$17))+U$18/(1+EXP((U$19-LOG10($O101))/U$20)))</f>
        <v>-3.1838235454264049E-2</v>
      </c>
      <c r="V101" s="18">
        <f ca="1">MAX(-R101+MIN(R101,AngCal!$B$30),V$11+V$12/(1+EXP((V$13-LOG10($O101))/V$14))+V$15/(1+EXP((V$16-LOG10($O101))/V$17))+V$18/(1+EXP((V$19-LOG10($O101))/V$20)))</f>
        <v>-4.5712945011055495E-2</v>
      </c>
      <c r="W101" s="18">
        <f ca="1">MAX(-S101+MIN(S101,AngCal!$B$30),W$11+W$12/(1+EXP((W$13-LOG10($O101))/W$14))+W$15/(1+EXP((W$16-LOG10($O101))/W$17))+W$18/(1+EXP((W$19-LOG10($O101))/W$20)))</f>
        <v>-4.5927500468661182E-2</v>
      </c>
      <c r="X101" s="18">
        <f t="shared" ca="1" si="14"/>
        <v>1.4581673926247798</v>
      </c>
      <c r="Y101" s="18">
        <f t="shared" ca="1" si="14"/>
        <v>0.61866587144552221</v>
      </c>
      <c r="Z101" s="18">
        <f t="shared" ca="1" si="14"/>
        <v>0.44817463651578865</v>
      </c>
      <c r="AA101" s="18">
        <f t="shared" ca="1" si="14"/>
        <v>0.42087626608813894</v>
      </c>
      <c r="AB101" s="18">
        <f t="shared" ca="1" si="15"/>
        <v>7.2664985060067203E-2</v>
      </c>
      <c r="AC101" s="18">
        <f t="shared" ca="1" si="15"/>
        <v>7.120974314746345E-2</v>
      </c>
      <c r="AD101" s="18">
        <f t="shared" ca="1" si="15"/>
        <v>7.7234597410149625E-2</v>
      </c>
      <c r="AE101" s="18">
        <f t="shared" ca="1" si="15"/>
        <v>7.6478366724220773E-2</v>
      </c>
      <c r="AF101" s="18">
        <f ca="1">MAX(-AB101+MIN(AB101,AngCal!$B$30),AF$11+AF$12/(1+EXP((AF$13-LOG10($O101))/AF$14))+AF$15/(1+EXP((AF$16-LOG10($O101))/AF$17))+AF$18/(1+EXP((AF$19-LOG10($O101))/AF$20)))</f>
        <v>0.12467955027354451</v>
      </c>
      <c r="AG101" s="18">
        <f ca="1">MAX(-AC101+MIN(AC101,AngCal!$B$30),AG$11+AG$12/(1+EXP((AG$13-LOG10($O101))/AG$14))+AG$15/(1+EXP((AG$16-LOG10($O101))/AG$17))+AG$18/(1+EXP((AG$19-LOG10($O101))/AG$20)))</f>
        <v>0.13062166961539606</v>
      </c>
      <c r="AH101" s="18">
        <f ca="1">MAX(-AD101+MIN(AD101,AngCal!$B$30),AH$11+AH$12/(1+EXP((AH$13-LOG10($O101))/AH$14))+AH$15/(1+EXP((AH$16-LOG10($O101))/AH$17))+AH$18/(1+EXP((AH$19-LOG10($O101))/AH$20)))</f>
        <v>7.654445785867528E-2</v>
      </c>
      <c r="AI101" s="18">
        <f ca="1">MAX(-AE101+MIN(AE101,AngCal!$B$30),AI$11+AI$12/(1+EXP((AI$13-LOG10($O101))/AI$14))+AI$15/(1+EXP((AI$16-LOG10($O101))/AI$17))+AI$18/(1+EXP((AI$19-LOG10($O101))/AI$20)))</f>
        <v>8.0207664575677115E-2</v>
      </c>
      <c r="AJ101" s="18">
        <f t="shared" ca="1" si="16"/>
        <v>2.1080467514765928</v>
      </c>
      <c r="AK101" s="18">
        <f t="shared" ca="1" si="16"/>
        <v>2.1810504801501405</v>
      </c>
      <c r="AL101" s="18">
        <f t="shared" ca="1" si="16"/>
        <v>1.2784210427963849</v>
      </c>
      <c r="AM101" s="18">
        <f t="shared" ca="1" si="16"/>
        <v>1.5303108364314806</v>
      </c>
      <c r="AN101" s="18">
        <f t="shared" ca="1" si="17"/>
        <v>1</v>
      </c>
      <c r="AO101" s="18">
        <f t="shared" ca="1" si="17"/>
        <v>1</v>
      </c>
      <c r="AP101" s="18">
        <f t="shared" ca="1" si="17"/>
        <v>1</v>
      </c>
      <c r="AQ101" s="18">
        <f t="shared" ca="1" si="17"/>
        <v>1</v>
      </c>
      <c r="AR101" s="18">
        <f t="shared" ca="1" si="18"/>
        <v>0</v>
      </c>
      <c r="AS101" s="18">
        <f t="shared" ca="1" si="18"/>
        <v>0</v>
      </c>
      <c r="AT101" s="18">
        <f t="shared" ca="1" si="18"/>
        <v>0</v>
      </c>
      <c r="AU101" s="18">
        <f t="shared" ca="1" si="18"/>
        <v>0</v>
      </c>
    </row>
    <row r="102" spans="2:47" x14ac:dyDescent="0.15">
      <c r="B102">
        <v>631.56299999999999</v>
      </c>
      <c r="C102">
        <v>5</v>
      </c>
      <c r="D102" s="18">
        <v>0.15140000000000001</v>
      </c>
      <c r="E102" s="18">
        <v>-0.1371</v>
      </c>
      <c r="F102" s="18">
        <v>-0.42620000000000002</v>
      </c>
      <c r="G102" s="18">
        <v>0.60399999999999998</v>
      </c>
      <c r="H102" s="18">
        <v>-1.103E-2</v>
      </c>
      <c r="I102" s="18">
        <v>-0.58919999999999995</v>
      </c>
      <c r="J102" s="18">
        <v>7.8460000000000002E-2</v>
      </c>
      <c r="K102" s="18">
        <v>-3.313E-3</v>
      </c>
      <c r="L102" s="18">
        <v>0.49790000000000001</v>
      </c>
      <c r="M102" s="18">
        <v>4.5749999999999999E-2</v>
      </c>
      <c r="O102" s="18">
        <f>MAX(MIN(Angle!A115,AngElePos!$P$3),AngElePos!$P$2)</f>
        <v>1.1294</v>
      </c>
      <c r="P102" s="18">
        <f t="shared" ca="1" si="13"/>
        <v>4.3401446358438012E-2</v>
      </c>
      <c r="Q102" s="18">
        <f t="shared" ca="1" si="13"/>
        <v>4.6717086286514331E-2</v>
      </c>
      <c r="R102" s="18">
        <f t="shared" ca="1" si="13"/>
        <v>5.8222153084126094E-2</v>
      </c>
      <c r="S102" s="18">
        <f t="shared" ca="1" si="13"/>
        <v>5.7935739962998722E-2</v>
      </c>
      <c r="T102" s="18">
        <f ca="1">MAX(-P102+MIN(P102,AngCal!$B$30),T$11+T$12/(1+EXP((T$13-LOG10($O102))/T$14))+T$15/(1+EXP((T$16-LOG10($O102))/T$17))+T$18/(1+EXP((T$19-LOG10($O102))/T$20)))</f>
        <v>-3.1289685321046631E-2</v>
      </c>
      <c r="U102" s="18">
        <f ca="1">MAX(-Q102+MIN(Q102,AngCal!$B$30),U$11+U$12/(1+EXP((U$13-LOG10($O102))/U$14))+U$15/(1+EXP((U$16-LOG10($O102))/U$17))+U$18/(1+EXP((U$19-LOG10($O102))/U$20)))</f>
        <v>-2.9599178128322242E-2</v>
      </c>
      <c r="V102" s="18">
        <f ca="1">MAX(-R102+MIN(R102,AngCal!$B$30),V$11+V$12/(1+EXP((V$13-LOG10($O102))/V$14))+V$15/(1+EXP((V$16-LOG10($O102))/V$17))+V$18/(1+EXP((V$19-LOG10($O102))/V$20)))</f>
        <v>-4.1997921837640839E-2</v>
      </c>
      <c r="W102" s="18">
        <f ca="1">MAX(-S102+MIN(S102,AngCal!$B$30),W$11+W$12/(1+EXP((W$13-LOG10($O102))/W$14))+W$15/(1+EXP((W$16-LOG10($O102))/W$17))+W$18/(1+EXP((W$19-LOG10($O102))/W$20)))</f>
        <v>-4.1924773412315916E-2</v>
      </c>
      <c r="X102" s="18">
        <f t="shared" ca="1" si="14"/>
        <v>1.4581675129999083</v>
      </c>
      <c r="Y102" s="18">
        <f t="shared" ca="1" si="14"/>
        <v>0.6840612752949301</v>
      </c>
      <c r="Z102" s="18">
        <f t="shared" ca="1" si="14"/>
        <v>0.50582951591468439</v>
      </c>
      <c r="AA102" s="18">
        <f t="shared" ca="1" si="14"/>
        <v>0.49706971500526664</v>
      </c>
      <c r="AB102" s="18">
        <f t="shared" ca="1" si="15"/>
        <v>6.8247171926518801E-2</v>
      </c>
      <c r="AC102" s="18">
        <f t="shared" ca="1" si="15"/>
        <v>6.6998150916557003E-2</v>
      </c>
      <c r="AD102" s="18">
        <f t="shared" ca="1" si="15"/>
        <v>7.654442029180003E-2</v>
      </c>
      <c r="AE102" s="18">
        <f t="shared" ca="1" si="15"/>
        <v>7.3149587048874573E-2</v>
      </c>
      <c r="AF102" s="18">
        <f ca="1">MAX(-AB102+MIN(AB102,AngCal!$B$30),AF$11+AF$12/(1+EXP((AF$13-LOG10($O102))/AF$14))+AF$15/(1+EXP((AF$16-LOG10($O102))/AF$17))+AF$18/(1+EXP((AF$19-LOG10($O102))/AF$20)))</f>
        <v>0.16133048788475987</v>
      </c>
      <c r="AG102" s="18">
        <f ca="1">MAX(-AC102+MIN(AC102,AngCal!$B$30),AG$11+AG$12/(1+EXP((AG$13-LOG10($O102))/AG$14))+AG$15/(1+EXP((AG$16-LOG10($O102))/AG$17))+AG$18/(1+EXP((AG$19-LOG10($O102))/AG$20)))</f>
        <v>0.16999725271647165</v>
      </c>
      <c r="AH102" s="18">
        <f ca="1">MAX(-AD102+MIN(AD102,AngCal!$B$30),AH$11+AH$12/(1+EXP((AH$13-LOG10($O102))/AH$14))+AH$15/(1+EXP((AH$16-LOG10($O102))/AH$17))+AH$18/(1+EXP((AH$19-LOG10($O102))/AH$20)))</f>
        <v>9.472960843423682E-2</v>
      </c>
      <c r="AI102" s="18">
        <f ca="1">MAX(-AE102+MIN(AE102,AngCal!$B$30),AI$11+AI$12/(1+EXP((AI$13-LOG10($O102))/AI$14))+AI$15/(1+EXP((AI$16-LOG10($O102))/AI$17))+AI$18/(1+EXP((AI$19-LOG10($O102))/AI$20)))</f>
        <v>9.6777251549708468E-2</v>
      </c>
      <c r="AJ102" s="18">
        <f t="shared" ca="1" si="16"/>
        <v>2.1085390992923569</v>
      </c>
      <c r="AK102" s="18">
        <f t="shared" ca="1" si="16"/>
        <v>2.1811563215960237</v>
      </c>
      <c r="AL102" s="18">
        <f t="shared" ca="1" si="16"/>
        <v>1.4341788315677835</v>
      </c>
      <c r="AM102" s="18">
        <f t="shared" ca="1" si="16"/>
        <v>1.5308562275288704</v>
      </c>
      <c r="AN102" s="18">
        <f t="shared" ca="1" si="17"/>
        <v>1</v>
      </c>
      <c r="AO102" s="18">
        <f t="shared" ca="1" si="17"/>
        <v>1</v>
      </c>
      <c r="AP102" s="18">
        <f t="shared" ca="1" si="17"/>
        <v>1</v>
      </c>
      <c r="AQ102" s="18">
        <f t="shared" ca="1" si="17"/>
        <v>1</v>
      </c>
      <c r="AR102" s="18">
        <f t="shared" ca="1" si="18"/>
        <v>0</v>
      </c>
      <c r="AS102" s="18">
        <f t="shared" ca="1" si="18"/>
        <v>0</v>
      </c>
      <c r="AT102" s="18">
        <f t="shared" ca="1" si="18"/>
        <v>0</v>
      </c>
      <c r="AU102" s="18">
        <f t="shared" ca="1" si="18"/>
        <v>0</v>
      </c>
    </row>
    <row r="103" spans="2:47" x14ac:dyDescent="0.15">
      <c r="B103">
        <v>631.56299999999999</v>
      </c>
      <c r="C103">
        <v>7</v>
      </c>
      <c r="D103" s="18">
        <v>0.13489999999999999</v>
      </c>
      <c r="E103" s="18">
        <v>-0.12790000000000001</v>
      </c>
      <c r="F103" s="18">
        <v>-0.37369999999999998</v>
      </c>
      <c r="G103" s="18">
        <v>0.48580000000000001</v>
      </c>
      <c r="H103" s="18">
        <v>-4.261E-3</v>
      </c>
      <c r="I103" s="18">
        <v>0.75970000000000004</v>
      </c>
      <c r="J103" s="18">
        <v>0.14380000000000001</v>
      </c>
      <c r="K103" s="18">
        <v>-2.8E-3</v>
      </c>
      <c r="L103" s="18">
        <v>2.0259999999999998</v>
      </c>
      <c r="M103" s="18">
        <v>0.1198</v>
      </c>
      <c r="O103" s="18">
        <f>MAX(MIN(Angle!A116,AngElePos!$P$3),AngElePos!$P$2)</f>
        <v>1.4218999999999999</v>
      </c>
      <c r="P103" s="18">
        <f t="shared" ca="1" si="13"/>
        <v>3.8328130058328136E-2</v>
      </c>
      <c r="Q103" s="18">
        <f t="shared" ca="1" si="13"/>
        <v>4.0818710464278284E-2</v>
      </c>
      <c r="R103" s="18">
        <f t="shared" ca="1" si="13"/>
        <v>4.9871705566126079E-2</v>
      </c>
      <c r="S103" s="18">
        <f t="shared" ca="1" si="13"/>
        <v>4.8664918895478901E-2</v>
      </c>
      <c r="T103" s="18">
        <f ca="1">MAX(-P103+MIN(P103,AngCal!$B$30),T$11+T$12/(1+EXP((T$13-LOG10($O103))/T$14))+T$15/(1+EXP((T$16-LOG10($O103))/T$17))+T$18/(1+EXP((T$19-LOG10($O103))/T$20)))</f>
        <v>-2.9332818316726891E-2</v>
      </c>
      <c r="U103" s="18">
        <f ca="1">MAX(-Q103+MIN(Q103,AngCal!$B$30),U$11+U$12/(1+EXP((U$13-LOG10($O103))/U$14))+U$15/(1+EXP((U$16-LOG10($O103))/U$17))+U$18/(1+EXP((U$19-LOG10($O103))/U$20)))</f>
        <v>-2.7358099466790926E-2</v>
      </c>
      <c r="V103" s="18">
        <f ca="1">MAX(-R103+MIN(R103,AngCal!$B$30),V$11+V$12/(1+EXP((V$13-LOG10($O103))/V$14))+V$15/(1+EXP((V$16-LOG10($O103))/V$17))+V$18/(1+EXP((V$19-LOG10($O103))/V$20)))</f>
        <v>-3.6040988761899304E-2</v>
      </c>
      <c r="W103" s="18">
        <f ca="1">MAX(-S103+MIN(S103,AngCal!$B$30),W$11+W$12/(1+EXP((W$13-LOG10($O103))/W$14))+W$15/(1+EXP((W$16-LOG10($O103))/W$17))+W$18/(1+EXP((W$19-LOG10($O103))/W$20)))</f>
        <v>-3.5716576224952598E-2</v>
      </c>
      <c r="X103" s="18">
        <f t="shared" ca="1" si="14"/>
        <v>1.458167620222399</v>
      </c>
      <c r="Y103" s="18">
        <f t="shared" ca="1" si="14"/>
        <v>0.75468830303194689</v>
      </c>
      <c r="Z103" s="18">
        <f t="shared" ca="1" si="14"/>
        <v>0.58276266092819051</v>
      </c>
      <c r="AA103" s="18">
        <f t="shared" ca="1" si="14"/>
        <v>0.60053120970457585</v>
      </c>
      <c r="AB103" s="18">
        <f t="shared" ca="1" si="15"/>
        <v>6.3298768922734991E-2</v>
      </c>
      <c r="AC103" s="18">
        <f t="shared" ca="1" si="15"/>
        <v>6.2165157959458477E-2</v>
      </c>
      <c r="AD103" s="18">
        <f t="shared" ca="1" si="15"/>
        <v>7.5485943196965652E-2</v>
      </c>
      <c r="AE103" s="18">
        <f t="shared" ca="1" si="15"/>
        <v>6.9536795850397168E-2</v>
      </c>
      <c r="AF103" s="18">
        <f ca="1">MAX(-AB103+MIN(AB103,AngCal!$B$30),AF$11+AF$12/(1+EXP((AF$13-LOG10($O103))/AF$14))+AF$15/(1+EXP((AF$16-LOG10($O103))/AF$17))+AF$18/(1+EXP((AF$19-LOG10($O103))/AF$20)))</f>
        <v>0.19727664023948094</v>
      </c>
      <c r="AG103" s="18">
        <f ca="1">MAX(-AC103+MIN(AC103,AngCal!$B$30),AG$11+AG$12/(1+EXP((AG$13-LOG10($O103))/AG$14))+AG$15/(1+EXP((AG$16-LOG10($O103))/AG$17))+AG$18/(1+EXP((AG$19-LOG10($O103))/AG$20)))</f>
        <v>0.20777132077416696</v>
      </c>
      <c r="AH103" s="18">
        <f ca="1">MAX(-AD103+MIN(AD103,AngCal!$B$30),AH$11+AH$12/(1+EXP((AH$13-LOG10($O103))/AH$14))+AH$15/(1+EXP((AH$16-LOG10($O103))/AH$17))+AH$18/(1+EXP((AH$19-LOG10($O103))/AH$20)))</f>
        <v>0.11643015728977586</v>
      </c>
      <c r="AI103" s="18">
        <f ca="1">MAX(-AE103+MIN(AE103,AngCal!$B$30),AI$11+AI$12/(1+EXP((AI$13-LOG10($O103))/AI$14))+AI$15/(1+EXP((AI$16-LOG10($O103))/AI$17))+AI$18/(1+EXP((AI$19-LOG10($O103))/AI$20)))</f>
        <v>0.11544927844357793</v>
      </c>
      <c r="AJ103" s="18">
        <f t="shared" ca="1" si="16"/>
        <v>2.1085781656593441</v>
      </c>
      <c r="AK103" s="18">
        <f t="shared" ca="1" si="16"/>
        <v>2.1811403631356829</v>
      </c>
      <c r="AL103" s="18">
        <f t="shared" ca="1" si="16"/>
        <v>1.5884782855175785</v>
      </c>
      <c r="AM103" s="18">
        <f t="shared" ca="1" si="16"/>
        <v>1.5324607298401041</v>
      </c>
      <c r="AN103" s="18">
        <f t="shared" ca="1" si="17"/>
        <v>1</v>
      </c>
      <c r="AO103" s="18">
        <f t="shared" ca="1" si="17"/>
        <v>1</v>
      </c>
      <c r="AP103" s="18">
        <f t="shared" ca="1" si="17"/>
        <v>1</v>
      </c>
      <c r="AQ103" s="18">
        <f t="shared" ca="1" si="17"/>
        <v>1</v>
      </c>
      <c r="AR103" s="18">
        <f t="shared" ca="1" si="18"/>
        <v>0</v>
      </c>
      <c r="AS103" s="18">
        <f t="shared" ca="1" si="18"/>
        <v>0</v>
      </c>
      <c r="AT103" s="18">
        <f t="shared" ca="1" si="18"/>
        <v>0</v>
      </c>
      <c r="AU103" s="18">
        <f t="shared" ca="1" si="18"/>
        <v>0</v>
      </c>
    </row>
    <row r="104" spans="2:47" x14ac:dyDescent="0.15">
      <c r="B104">
        <v>631.56299999999999</v>
      </c>
      <c r="C104">
        <v>10</v>
      </c>
      <c r="D104" s="18">
        <v>9.2399999999999996E-2</v>
      </c>
      <c r="E104" s="18">
        <v>-5.3019999999999998E-2</v>
      </c>
      <c r="F104" s="18">
        <v>-0.24990000000000001</v>
      </c>
      <c r="G104" s="18">
        <v>0.17019999999999999</v>
      </c>
      <c r="H104" s="18">
        <v>-0.21290000000000001</v>
      </c>
      <c r="I104" s="18">
        <v>1.0009999999999999</v>
      </c>
      <c r="J104" s="18">
        <v>0.30130000000000001</v>
      </c>
      <c r="K104" s="18">
        <v>0.1736</v>
      </c>
      <c r="L104" s="18">
        <v>1.0649999999999999</v>
      </c>
      <c r="M104" s="18">
        <v>0.26989999999999997</v>
      </c>
      <c r="O104" s="18">
        <f>MAX(MIN(Angle!A117,AngElePos!$P$3),AngElePos!$P$2)</f>
        <v>1.7901</v>
      </c>
      <c r="P104" s="18">
        <f t="shared" ca="1" si="13"/>
        <v>3.3131144380096234E-2</v>
      </c>
      <c r="Q104" s="18">
        <f t="shared" ca="1" si="13"/>
        <v>3.5187374939687446E-2</v>
      </c>
      <c r="R104" s="18">
        <f t="shared" ca="1" si="13"/>
        <v>4.1834781978734914E-2</v>
      </c>
      <c r="S104" s="18">
        <f t="shared" ca="1" si="13"/>
        <v>4.0198711445368129E-2</v>
      </c>
      <c r="T104" s="18">
        <f ca="1">MAX(-P104+MIN(P104,AngCal!$B$30),T$11+T$12/(1+EXP((T$13-LOG10($O104))/T$14))+T$15/(1+EXP((T$16-LOG10($O104))/T$17))+T$18/(1+EXP((T$19-LOG10($O104))/T$20)))</f>
        <v>-2.6786021115948924E-2</v>
      </c>
      <c r="U104" s="18">
        <f ca="1">MAX(-Q104+MIN(Q104,AngCal!$B$30),U$11+U$12/(1+EXP((U$13-LOG10($O104))/U$14))+U$15/(1+EXP((U$16-LOG10($O104))/U$17))+U$18/(1+EXP((U$19-LOG10($O104))/U$20)))</f>
        <v>-2.5147986289270816E-2</v>
      </c>
      <c r="V104" s="18">
        <f ca="1">MAX(-R104+MIN(R104,AngCal!$B$30),V$11+V$12/(1+EXP((V$13-LOG10($O104))/V$14))+V$15/(1+EXP((V$16-LOG10($O104))/V$17))+V$18/(1+EXP((V$19-LOG10($O104))/V$20)))</f>
        <v>-2.9219130665555849E-2</v>
      </c>
      <c r="W104" s="18">
        <f ca="1">MAX(-S104+MIN(S104,AngCal!$B$30),W$11+W$12/(1+EXP((W$13-LOG10($O104))/W$14))+W$15/(1+EXP((W$16-LOG10($O104))/W$17))+W$18/(1+EXP((W$19-LOG10($O104))/W$20)))</f>
        <v>-2.8636383796643759E-2</v>
      </c>
      <c r="X104" s="18">
        <f t="shared" ca="1" si="14"/>
        <v>1.4581677134728133</v>
      </c>
      <c r="Y104" s="18">
        <f t="shared" ca="1" si="14"/>
        <v>0.82937267140736382</v>
      </c>
      <c r="Z104" s="18">
        <f t="shared" ca="1" si="14"/>
        <v>0.66288566466749099</v>
      </c>
      <c r="AA104" s="18">
        <f t="shared" ca="1" si="14"/>
        <v>0.69781326893468509</v>
      </c>
      <c r="AB104" s="18">
        <f t="shared" ca="1" si="15"/>
        <v>5.8052346240510519E-2</v>
      </c>
      <c r="AC104" s="18">
        <f t="shared" ca="1" si="15"/>
        <v>5.699385489111871E-2</v>
      </c>
      <c r="AD104" s="18">
        <f t="shared" ca="1" si="15"/>
        <v>7.3887826796901285E-2</v>
      </c>
      <c r="AE104" s="18">
        <f t="shared" ca="1" si="15"/>
        <v>6.5822044297929067E-2</v>
      </c>
      <c r="AF104" s="18">
        <f ca="1">MAX(-AB104+MIN(AB104,AngCal!$B$30),AF$11+AF$12/(1+EXP((AF$13-LOG10($O104))/AF$14))+AF$15/(1+EXP((AF$16-LOG10($O104))/AF$17))+AF$18/(1+EXP((AF$19-LOG10($O104))/AF$20)))</f>
        <v>0.22985305418982804</v>
      </c>
      <c r="AG104" s="18">
        <f ca="1">MAX(-AC104+MIN(AC104,AngCal!$B$30),AG$11+AG$12/(1+EXP((AG$13-LOG10($O104))/AG$14))+AG$15/(1+EXP((AG$16-LOG10($O104))/AG$17))+AG$18/(1+EXP((AG$19-LOG10($O104))/AG$20)))</f>
        <v>0.24076725139832977</v>
      </c>
      <c r="AH104" s="18">
        <f ca="1">MAX(-AD104+MIN(AD104,AngCal!$B$30),AH$11+AH$12/(1+EXP((AH$13-LOG10($O104))/AH$14))+AH$15/(1+EXP((AH$16-LOG10($O104))/AH$17))+AH$18/(1+EXP((AH$19-LOG10($O104))/AH$20)))</f>
        <v>0.14177970409586518</v>
      </c>
      <c r="AI104" s="18">
        <f ca="1">MAX(-AE104+MIN(AE104,AngCal!$B$30),AI$11+AI$12/(1+EXP((AI$13-LOG10($O104))/AI$14))+AI$15/(1+EXP((AI$16-LOG10($O104))/AI$17))+AI$18/(1+EXP((AI$19-LOG10($O104))/AI$20)))</f>
        <v>0.13675132306481338</v>
      </c>
      <c r="AJ104" s="18">
        <f t="shared" ca="1" si="16"/>
        <v>2.1086241582454761</v>
      </c>
      <c r="AK104" s="18">
        <f t="shared" ca="1" si="16"/>
        <v>2.1811143591186331</v>
      </c>
      <c r="AL104" s="18">
        <f t="shared" ca="1" si="16"/>
        <v>1.7368610402292091</v>
      </c>
      <c r="AM104" s="18">
        <f t="shared" ca="1" si="16"/>
        <v>1.5371632950624428</v>
      </c>
      <c r="AN104" s="18">
        <f t="shared" ca="1" si="17"/>
        <v>1</v>
      </c>
      <c r="AO104" s="18">
        <f t="shared" ca="1" si="17"/>
        <v>1</v>
      </c>
      <c r="AP104" s="18">
        <f t="shared" ca="1" si="17"/>
        <v>1</v>
      </c>
      <c r="AQ104" s="18">
        <f t="shared" ca="1" si="17"/>
        <v>1</v>
      </c>
      <c r="AR104" s="18">
        <f t="shared" ca="1" si="18"/>
        <v>0</v>
      </c>
      <c r="AS104" s="18">
        <f t="shared" ca="1" si="18"/>
        <v>0</v>
      </c>
      <c r="AT104" s="18">
        <f t="shared" ca="1" si="18"/>
        <v>0</v>
      </c>
      <c r="AU104" s="18">
        <f t="shared" ca="1" si="18"/>
        <v>0</v>
      </c>
    </row>
    <row r="105" spans="2:47" x14ac:dyDescent="0.15">
      <c r="B105">
        <v>631.56299999999999</v>
      </c>
      <c r="C105">
        <v>15</v>
      </c>
      <c r="D105" s="18">
        <v>9.7119999999999998E-2</v>
      </c>
      <c r="E105" s="18">
        <v>-4.7600000000000003E-2</v>
      </c>
      <c r="F105" s="18">
        <v>0.2109</v>
      </c>
      <c r="G105" s="18">
        <v>0.28989999999999999</v>
      </c>
      <c r="H105" s="18">
        <v>-1.9640000000000001E-2</v>
      </c>
      <c r="I105" s="18">
        <v>0.59540000000000004</v>
      </c>
      <c r="J105" s="18">
        <v>0.60819999999999996</v>
      </c>
      <c r="K105" s="18">
        <v>-2.988E-2</v>
      </c>
      <c r="L105" s="18">
        <v>-0.49419999999999997</v>
      </c>
      <c r="M105" s="18">
        <v>3.0089999999999999E-2</v>
      </c>
      <c r="O105" s="18">
        <f>MAX(MIN(Angle!A118,AngElePos!$P$3),AngElePos!$P$2)</f>
        <v>2.2536</v>
      </c>
      <c r="P105" s="18">
        <f t="shared" ca="1" si="13"/>
        <v>2.8074110390021501E-2</v>
      </c>
      <c r="Q105" s="18">
        <f t="shared" ca="1" si="13"/>
        <v>2.9945893062642948E-2</v>
      </c>
      <c r="R105" s="18">
        <f t="shared" ca="1" si="13"/>
        <v>3.5075929239092973E-2</v>
      </c>
      <c r="S105" s="18">
        <f t="shared" ca="1" si="13"/>
        <v>3.3755694944518716E-2</v>
      </c>
      <c r="T105" s="18">
        <f ca="1">MAX(-P105+MIN(P105,AngCal!$B$30),T$11+T$12/(1+EXP((T$13-LOG10($O105))/T$14))+T$15/(1+EXP((T$16-LOG10($O105))/T$17))+T$18/(1+EXP((T$19-LOG10($O105))/T$20)))</f>
        <v>-2.3868347327783535E-2</v>
      </c>
      <c r="U105" s="18">
        <f ca="1">MAX(-Q105+MIN(Q105,AngCal!$B$30),U$11+U$12/(1+EXP((U$13-LOG10($O105))/U$14))+U$15/(1+EXP((U$16-LOG10($O105))/U$17))+U$18/(1+EXP((U$19-LOG10($O105))/U$20)))</f>
        <v>-2.2938083333847319E-2</v>
      </c>
      <c r="V105" s="18">
        <f ca="1">MAX(-R105+MIN(R105,AngCal!$B$30),V$11+V$12/(1+EXP((V$13-LOG10($O105))/V$14))+V$15/(1+EXP((V$16-LOG10($O105))/V$17))+V$18/(1+EXP((V$19-LOG10($O105))/V$20)))</f>
        <v>-2.3292799331819519E-2</v>
      </c>
      <c r="W105" s="18">
        <f ca="1">MAX(-S105+MIN(S105,AngCal!$B$30),W$11+W$12/(1+EXP((W$13-LOG10($O105))/W$14))+W$15/(1+EXP((W$16-LOG10($O105))/W$17))+W$18/(1+EXP((W$19-LOG10($O105))/W$20)))</f>
        <v>-2.2523938576345923E-2</v>
      </c>
      <c r="X105" s="18">
        <f t="shared" ca="1" si="14"/>
        <v>1.4581677921463165</v>
      </c>
      <c r="Y105" s="18">
        <f t="shared" ca="1" si="14"/>
        <v>0.90497614235396406</v>
      </c>
      <c r="Z105" s="18">
        <f t="shared" ca="1" si="14"/>
        <v>0.71694265648072308</v>
      </c>
      <c r="AA105" s="18">
        <f t="shared" ca="1" si="14"/>
        <v>0.7311592605930598</v>
      </c>
      <c r="AB105" s="18">
        <f t="shared" ca="1" si="15"/>
        <v>5.2794665731156203E-2</v>
      </c>
      <c r="AC105" s="18">
        <f t="shared" ca="1" si="15"/>
        <v>5.1844135148949845E-2</v>
      </c>
      <c r="AD105" s="18">
        <f t="shared" ca="1" si="15"/>
        <v>7.1529124555620188E-2</v>
      </c>
      <c r="AE105" s="18">
        <f t="shared" ca="1" si="15"/>
        <v>6.2186052997709976E-2</v>
      </c>
      <c r="AF105" s="18">
        <f ca="1">MAX(-AB105+MIN(AB105,AngCal!$B$30),AF$11+AF$12/(1+EXP((AF$13-LOG10($O105))/AF$14))+AF$15/(1+EXP((AF$16-LOG10($O105))/AF$17))+AF$18/(1+EXP((AF$19-LOG10($O105))/AF$20)))</f>
        <v>0.25834460857893288</v>
      </c>
      <c r="AG105" s="18">
        <f ca="1">MAX(-AC105+MIN(AC105,AngCal!$B$30),AG$11+AG$12/(1+EXP((AG$13-LOG10($O105))/AG$14))+AG$15/(1+EXP((AG$16-LOG10($O105))/AG$17))+AG$18/(1+EXP((AG$19-LOG10($O105))/AG$20)))</f>
        <v>0.26845426268490302</v>
      </c>
      <c r="AH105" s="18">
        <f ca="1">MAX(-AD105+MIN(AD105,AngCal!$B$30),AH$11+AH$12/(1+EXP((AH$13-LOG10($O105))/AH$14))+AH$15/(1+EXP((AH$16-LOG10($O105))/AH$17))+AH$18/(1+EXP((AH$19-LOG10($O105))/AH$20)))</f>
        <v>0.17068367189373984</v>
      </c>
      <c r="AI105" s="18">
        <f ca="1">MAX(-AE105+MIN(AE105,AngCal!$B$30),AI$11+AI$12/(1+EXP((AI$13-LOG10($O105))/AI$14))+AI$15/(1+EXP((AI$16-LOG10($O105))/AI$17))+AI$18/(1+EXP((AI$19-LOG10($O105))/AI$20)))</f>
        <v>0.16156200096945075</v>
      </c>
      <c r="AJ105" s="18">
        <f t="shared" ca="1" si="16"/>
        <v>2.1087756585233848</v>
      </c>
      <c r="AK105" s="18">
        <f t="shared" ca="1" si="16"/>
        <v>2.1810876089355324</v>
      </c>
      <c r="AL105" s="18">
        <f t="shared" ca="1" si="16"/>
        <v>1.875787329075447</v>
      </c>
      <c r="AM105" s="18">
        <f t="shared" ca="1" si="16"/>
        <v>1.5508128912674537</v>
      </c>
      <c r="AN105" s="18">
        <f t="shared" ca="1" si="17"/>
        <v>1</v>
      </c>
      <c r="AO105" s="18">
        <f t="shared" ca="1" si="17"/>
        <v>1</v>
      </c>
      <c r="AP105" s="18">
        <f t="shared" ca="1" si="17"/>
        <v>1</v>
      </c>
      <c r="AQ105" s="18">
        <f t="shared" ca="1" si="17"/>
        <v>1</v>
      </c>
      <c r="AR105" s="18">
        <f t="shared" ca="1" si="18"/>
        <v>0</v>
      </c>
      <c r="AS105" s="18">
        <f t="shared" ca="1" si="18"/>
        <v>0</v>
      </c>
      <c r="AT105" s="18">
        <f t="shared" ca="1" si="18"/>
        <v>0</v>
      </c>
      <c r="AU105" s="18">
        <f t="shared" ca="1" si="18"/>
        <v>0</v>
      </c>
    </row>
    <row r="106" spans="2:47" x14ac:dyDescent="0.15">
      <c r="B106">
        <v>631.56299999999999</v>
      </c>
      <c r="C106">
        <v>20</v>
      </c>
      <c r="D106" s="18">
        <v>0.12709999999999999</v>
      </c>
      <c r="E106" s="18">
        <v>-0.10589999999999999</v>
      </c>
      <c r="F106" s="18">
        <v>-0.49809999999999999</v>
      </c>
      <c r="G106" s="18">
        <v>0.3624</v>
      </c>
      <c r="H106" s="18">
        <v>-0.1135</v>
      </c>
      <c r="I106" s="18">
        <v>1.1779999999999999</v>
      </c>
      <c r="J106" s="18">
        <v>0.27360000000000001</v>
      </c>
      <c r="K106" s="18">
        <v>9.2340000000000005E-2</v>
      </c>
      <c r="L106" s="18">
        <v>1.2370000000000001</v>
      </c>
      <c r="M106" s="18">
        <v>0.2394</v>
      </c>
      <c r="O106" s="18">
        <f>MAX(MIN(Angle!A119,AngElePos!$P$3),AngElePos!$P$2)</f>
        <v>2.8371</v>
      </c>
      <c r="P106" s="18">
        <f t="shared" ca="1" si="13"/>
        <v>2.3382867252568662E-2</v>
      </c>
      <c r="Q106" s="18">
        <f t="shared" ca="1" si="13"/>
        <v>2.5188784976261022E-2</v>
      </c>
      <c r="R106" s="18">
        <f t="shared" ca="1" si="13"/>
        <v>3.003621025440889E-2</v>
      </c>
      <c r="S106" s="18">
        <f t="shared" ca="1" si="13"/>
        <v>2.9623314656120198E-2</v>
      </c>
      <c r="T106" s="18">
        <f ca="1">MAX(-P106+MIN(P106,AngCal!$B$30),T$11+T$12/(1+EXP((T$13-LOG10($O106))/T$14))+T$15/(1+EXP((T$16-LOG10($O106))/T$17))+T$18/(1+EXP((T$19-LOG10($O106))/T$20)))</f>
        <v>-2.0779868264424559E-2</v>
      </c>
      <c r="U106" s="18">
        <f ca="1">MAX(-Q106+MIN(Q106,AngCal!$B$30),U$11+U$12/(1+EXP((U$13-LOG10($O106))/U$14))+U$15/(1+EXP((U$16-LOG10($O106))/U$17))+U$18/(1+EXP((U$19-LOG10($O106))/U$20)))</f>
        <v>-2.0650626768027685E-2</v>
      </c>
      <c r="V106" s="18">
        <f ca="1">MAX(-R106+MIN(R106,AngCal!$B$30),V$11+V$12/(1+EXP((V$13-LOG10($O106))/V$14))+V$15/(1+EXP((V$16-LOG10($O106))/V$17))+V$18/(1+EXP((V$19-LOG10($O106))/V$20)))</f>
        <v>-1.976530439753349E-2</v>
      </c>
      <c r="W106" s="18">
        <f ca="1">MAX(-S106+MIN(S106,AngCal!$B$30),W$11+W$12/(1+EXP((W$13-LOG10($O106))/W$14))+W$15/(1+EXP((W$16-LOG10($O106))/W$17))+W$18/(1+EXP((W$19-LOG10($O106))/W$20)))</f>
        <v>-1.9086823360071711E-2</v>
      </c>
      <c r="X106" s="18">
        <f t="shared" ca="1" si="14"/>
        <v>1.4581678558056008</v>
      </c>
      <c r="Y106" s="18">
        <f t="shared" ca="1" si="14"/>
        <v>0.97397211642733883</v>
      </c>
      <c r="Z106" s="18">
        <f t="shared" ca="1" si="14"/>
        <v>0.7094369979157743</v>
      </c>
      <c r="AA106" s="18">
        <f t="shared" ca="1" si="14"/>
        <v>0.66406445105960388</v>
      </c>
      <c r="AB106" s="18">
        <f t="shared" ca="1" si="15"/>
        <v>4.780318795462022E-2</v>
      </c>
      <c r="AC106" s="18">
        <f t="shared" ca="1" si="15"/>
        <v>4.7048391206042303E-2</v>
      </c>
      <c r="AD106" s="18">
        <f t="shared" ca="1" si="15"/>
        <v>6.8161821998934363E-2</v>
      </c>
      <c r="AE106" s="18">
        <f t="shared" ca="1" si="15"/>
        <v>5.8754368774782427E-2</v>
      </c>
      <c r="AF106" s="18">
        <f ca="1">MAX(-AB106+MIN(AB106,AngCal!$B$30),AF$11+AF$12/(1+EXP((AF$13-LOG10($O106))/AF$14))+AF$15/(1+EXP((AF$16-LOG10($O106))/AF$17))+AF$18/(1+EXP((AF$19-LOG10($O106))/AF$20)))</f>
        <v>0.28354601596898321</v>
      </c>
      <c r="AG106" s="18">
        <f ca="1">MAX(-AC106+MIN(AC106,AngCal!$B$30),AG$11+AG$12/(1+EXP((AG$13-LOG10($O106))/AG$14))+AG$15/(1+EXP((AG$16-LOG10($O106))/AG$17))+AG$18/(1+EXP((AG$19-LOG10($O106))/AG$20)))</f>
        <v>0.29212175782787048</v>
      </c>
      <c r="AH106" s="18">
        <f ca="1">MAX(-AD106+MIN(AD106,AngCal!$B$30),AH$11+AH$12/(1+EXP((AH$13-LOG10($O106))/AH$14))+AH$15/(1+EXP((AH$16-LOG10($O106))/AH$17))+AH$18/(1+EXP((AH$19-LOG10($O106))/AH$20)))</f>
        <v>0.20274260784353804</v>
      </c>
      <c r="AI106" s="18">
        <f ca="1">MAX(-AE106+MIN(AE106,AngCal!$B$30),AI$11+AI$12/(1+EXP((AI$13-LOG10($O106))/AI$14))+AI$15/(1+EXP((AI$16-LOG10($O106))/AI$17))+AI$18/(1+EXP((AI$19-LOG10($O106))/AI$20)))</f>
        <v>0.19099788147206068</v>
      </c>
      <c r="AJ106" s="18">
        <f t="shared" ca="1" si="16"/>
        <v>2.1092120283962279</v>
      </c>
      <c r="AK106" s="18">
        <f t="shared" ca="1" si="16"/>
        <v>2.1810809635438391</v>
      </c>
      <c r="AL106" s="18">
        <f t="shared" ca="1" si="16"/>
        <v>2.0027675601506334</v>
      </c>
      <c r="AM106" s="18">
        <f t="shared" ca="1" si="16"/>
        <v>1.5893477006189947</v>
      </c>
      <c r="AN106" s="18">
        <f t="shared" ca="1" si="17"/>
        <v>1</v>
      </c>
      <c r="AO106" s="18">
        <f t="shared" ca="1" si="17"/>
        <v>1</v>
      </c>
      <c r="AP106" s="18">
        <f t="shared" ca="1" si="17"/>
        <v>1</v>
      </c>
      <c r="AQ106" s="18">
        <f t="shared" ca="1" si="17"/>
        <v>1</v>
      </c>
      <c r="AR106" s="18">
        <f t="shared" ca="1" si="18"/>
        <v>0</v>
      </c>
      <c r="AS106" s="18">
        <f t="shared" ca="1" si="18"/>
        <v>0</v>
      </c>
      <c r="AT106" s="18">
        <f t="shared" ca="1" si="18"/>
        <v>0</v>
      </c>
      <c r="AU106" s="18">
        <f t="shared" ca="1" si="18"/>
        <v>0</v>
      </c>
    </row>
    <row r="107" spans="2:47" x14ac:dyDescent="0.15">
      <c r="B107">
        <v>774.68299999999999</v>
      </c>
      <c r="C107">
        <v>1</v>
      </c>
      <c r="D107" s="18">
        <v>0.1115</v>
      </c>
      <c r="E107" s="18">
        <v>-9.5399999999999999E-2</v>
      </c>
      <c r="F107" s="18">
        <v>-0.20269999999999999</v>
      </c>
      <c r="G107" s="18">
        <v>0.58760000000000001</v>
      </c>
      <c r="H107" s="18">
        <v>-4.2340000000000003E-2</v>
      </c>
      <c r="I107" s="18">
        <v>0.99029999999999996</v>
      </c>
      <c r="J107" s="18">
        <v>9.0700000000000003E-2</v>
      </c>
      <c r="K107" s="18">
        <v>2.6280000000000001E-2</v>
      </c>
      <c r="L107" s="18">
        <v>1.0489999999999999</v>
      </c>
      <c r="M107" s="18">
        <v>5.4469999999999998E-2</v>
      </c>
      <c r="O107" s="18">
        <f>MAX(MIN(Angle!A120,AngElePos!$P$3),AngElePos!$P$2)</f>
        <v>3.5716999999999999</v>
      </c>
      <c r="P107" s="18">
        <f t="shared" ca="1" si="13"/>
        <v>1.9217866173064091E-2</v>
      </c>
      <c r="Q107" s="18">
        <f t="shared" ca="1" si="13"/>
        <v>2.0970324791505193E-2</v>
      </c>
      <c r="R107" s="18">
        <f t="shared" ca="1" si="13"/>
        <v>2.6658394552464271E-2</v>
      </c>
      <c r="S107" s="18">
        <f t="shared" ca="1" si="13"/>
        <v>2.7371939945265794E-2</v>
      </c>
      <c r="T107" s="18">
        <f ca="1">MAX(-P107+MIN(P107,AngCal!$B$30),T$11+T$12/(1+EXP((T$13-LOG10($O107))/T$14))+T$15/(1+EXP((T$16-LOG10($O107))/T$17))+T$18/(1+EXP((T$19-LOG10($O107))/T$20)))</f>
        <v>-1.7691276687239244E-2</v>
      </c>
      <c r="U107" s="18">
        <f ca="1">MAX(-Q107+MIN(Q107,AngCal!$B$30),U$11+U$12/(1+EXP((U$13-LOG10($O107))/U$14))+U$15/(1+EXP((U$16-LOG10($O107))/U$17))+U$18/(1+EXP((U$19-LOG10($O107))/U$20)))</f>
        <v>-1.8192144600252327E-2</v>
      </c>
      <c r="V107" s="18">
        <f ca="1">MAX(-R107+MIN(R107,AngCal!$B$30),V$11+V$12/(1+EXP((V$13-LOG10($O107))/V$14))+V$15/(1+EXP((V$16-LOG10($O107))/V$17))+V$18/(1+EXP((V$19-LOG10($O107))/V$20)))</f>
        <v>-1.9063557806644704E-2</v>
      </c>
      <c r="W107" s="18">
        <f ca="1">MAX(-S107+MIN(S107,AngCal!$B$30),W$11+W$12/(1+EXP((W$13-LOG10($O107))/W$14))+W$15/(1+EXP((W$16-LOG10($O107))/W$17))+W$18/(1+EXP((W$19-LOG10($O107))/W$20)))</f>
        <v>-1.8909087589339041E-2</v>
      </c>
      <c r="X107" s="18">
        <f t="shared" ca="1" si="14"/>
        <v>1.4581679042114755</v>
      </c>
      <c r="Y107" s="18">
        <f t="shared" ca="1" si="14"/>
        <v>1.0206555836659024</v>
      </c>
      <c r="Z107" s="18">
        <f t="shared" ca="1" si="14"/>
        <v>0.62782823139259225</v>
      </c>
      <c r="AA107" s="18">
        <f t="shared" ca="1" si="14"/>
        <v>0.53109649817243476</v>
      </c>
      <c r="AB107" s="18">
        <f t="shared" ca="1" si="15"/>
        <v>4.3281351565292323E-2</v>
      </c>
      <c r="AC107" s="18">
        <f t="shared" ca="1" si="15"/>
        <v>4.281558685785742E-2</v>
      </c>
      <c r="AD107" s="18">
        <f t="shared" ca="1" si="15"/>
        <v>6.3576325534911507E-2</v>
      </c>
      <c r="AE107" s="18">
        <f t="shared" ca="1" si="15"/>
        <v>5.5551559268202044E-2</v>
      </c>
      <c r="AF107" s="18">
        <f ca="1">MAX(-AB107+MIN(AB107,AngCal!$B$30),AF$11+AF$12/(1+EXP((AF$13-LOG10($O107))/AF$14))+AF$15/(1+EXP((AF$16-LOG10($O107))/AF$17))+AF$18/(1+EXP((AF$19-LOG10($O107))/AF$20)))</f>
        <v>0.30684709071852789</v>
      </c>
      <c r="AG107" s="18">
        <f ca="1">MAX(-AC107+MIN(AC107,AngCal!$B$30),AG$11+AG$12/(1+EXP((AG$13-LOG10($O107))/AG$14))+AG$15/(1+EXP((AG$16-LOG10($O107))/AG$17))+AG$18/(1+EXP((AG$19-LOG10($O107))/AG$20)))</f>
        <v>0.31359916282030115</v>
      </c>
      <c r="AH107" s="18">
        <f ca="1">MAX(-AD107+MIN(AD107,AngCal!$B$30),AH$11+AH$12/(1+EXP((AH$13-LOG10($O107))/AH$14))+AH$15/(1+EXP((AH$16-LOG10($O107))/AH$17))+AH$18/(1+EXP((AH$19-LOG10($O107))/AH$20)))</f>
        <v>0.23722281960576383</v>
      </c>
      <c r="AI107" s="18">
        <f ca="1">MAX(-AE107+MIN(AE107,AngCal!$B$30),AI$11+AI$12/(1+EXP((AI$13-LOG10($O107))/AI$14))+AI$15/(1+EXP((AI$16-LOG10($O107))/AI$17))+AI$18/(1+EXP((AI$19-LOG10($O107))/AI$20)))</f>
        <v>0.22593607528543183</v>
      </c>
      <c r="AJ107" s="18">
        <f t="shared" ca="1" si="16"/>
        <v>2.1103820389371646</v>
      </c>
      <c r="AK107" s="18">
        <f t="shared" ca="1" si="16"/>
        <v>2.1811702409371643</v>
      </c>
      <c r="AL107" s="18">
        <f t="shared" ca="1" si="16"/>
        <v>2.1163866845559705</v>
      </c>
      <c r="AM107" s="18">
        <f t="shared" ca="1" si="16"/>
        <v>1.6900694239444265</v>
      </c>
      <c r="AN107" s="18">
        <f t="shared" ca="1" si="17"/>
        <v>1</v>
      </c>
      <c r="AO107" s="18">
        <f t="shared" ca="1" si="17"/>
        <v>1</v>
      </c>
      <c r="AP107" s="18">
        <f t="shared" ca="1" si="17"/>
        <v>1</v>
      </c>
      <c r="AQ107" s="18">
        <f t="shared" ca="1" si="17"/>
        <v>1</v>
      </c>
      <c r="AR107" s="18">
        <f t="shared" ca="1" si="18"/>
        <v>0</v>
      </c>
      <c r="AS107" s="18">
        <f t="shared" ca="1" si="18"/>
        <v>0</v>
      </c>
      <c r="AT107" s="18">
        <f t="shared" ca="1" si="18"/>
        <v>0</v>
      </c>
      <c r="AU107" s="18">
        <f t="shared" ca="1" si="18"/>
        <v>0</v>
      </c>
    </row>
    <row r="108" spans="2:47" x14ac:dyDescent="0.15">
      <c r="B108">
        <v>774.68299999999999</v>
      </c>
      <c r="C108">
        <v>3</v>
      </c>
      <c r="D108" s="18">
        <v>0.1139</v>
      </c>
      <c r="E108" s="18">
        <v>-9.955E-2</v>
      </c>
      <c r="F108" s="18">
        <v>-0.21360000000000001</v>
      </c>
      <c r="G108" s="18">
        <v>0.58809999999999996</v>
      </c>
      <c r="H108" s="18">
        <v>-3.8580000000000003E-2</v>
      </c>
      <c r="I108" s="18">
        <v>1.0009999999999999</v>
      </c>
      <c r="J108" s="18">
        <v>7.85E-2</v>
      </c>
      <c r="K108" s="18">
        <v>2.4209999999999999E-2</v>
      </c>
      <c r="L108" s="18">
        <v>1.05</v>
      </c>
      <c r="M108" s="18">
        <v>4.4110000000000003E-2</v>
      </c>
      <c r="O108" s="18">
        <f>MAX(MIN(Angle!A121,AngElePos!$P$3),AngElePos!$P$2)</f>
        <v>4.4965000000000002</v>
      </c>
      <c r="P108" s="18">
        <f t="shared" ca="1" si="13"/>
        <v>1.5663185865750884E-2</v>
      </c>
      <c r="Q108" s="18">
        <f t="shared" ca="1" si="13"/>
        <v>1.7304888745728705E-2</v>
      </c>
      <c r="R108" s="18">
        <f t="shared" ca="1" si="13"/>
        <v>2.4570150432161264E-2</v>
      </c>
      <c r="S108" s="18">
        <f t="shared" ca="1" si="13"/>
        <v>2.6277938792739153E-2</v>
      </c>
      <c r="T108" s="18">
        <f ca="1">MAX(-P108+MIN(P108,AngCal!$B$30),T$11+T$12/(1+EXP((T$13-LOG10($O108))/T$14))+T$15/(1+EXP((T$16-LOG10($O108))/T$17))+T$18/(1+EXP((T$19-LOG10($O108))/T$20)))</f>
        <v>-1.4663185865750883E-2</v>
      </c>
      <c r="U108" s="18">
        <f ca="1">MAX(-Q108+MIN(Q108,AngCal!$B$30),U$11+U$12/(1+EXP((U$13-LOG10($O108))/U$14))+U$15/(1+EXP((U$16-LOG10($O108))/U$17))+U$18/(1+EXP((U$19-LOG10($O108))/U$20)))</f>
        <v>-1.5510365817289051E-2</v>
      </c>
      <c r="V108" s="18">
        <f ca="1">MAX(-R108+MIN(R108,AngCal!$B$30),V$11+V$12/(1+EXP((V$13-LOG10($O108))/V$14))+V$15/(1+EXP((V$16-LOG10($O108))/V$17))+V$18/(1+EXP((V$19-LOG10($O108))/V$20)))</f>
        <v>-2.0233865080740293E-2</v>
      </c>
      <c r="W108" s="18">
        <f ca="1">MAX(-S108+MIN(S108,AngCal!$B$30),W$11+W$12/(1+EXP((W$13-LOG10($O108))/W$14))+W$15/(1+EXP((W$16-LOG10($O108))/W$17))+W$18/(1+EXP((W$19-LOG10($O108))/W$20)))</f>
        <v>-2.0914649713944661E-2</v>
      </c>
      <c r="X108" s="18">
        <f t="shared" ca="1" si="14"/>
        <v>1.4581679373567118</v>
      </c>
      <c r="Y108" s="18">
        <f t="shared" ca="1" si="14"/>
        <v>1.0201314982913956</v>
      </c>
      <c r="Z108" s="18">
        <f t="shared" ca="1" si="14"/>
        <v>0.50418459836775287</v>
      </c>
      <c r="AA108" s="18">
        <f t="shared" ca="1" si="14"/>
        <v>0.40059505847988153</v>
      </c>
      <c r="AB108" s="18">
        <f t="shared" ca="1" si="15"/>
        <v>3.9320936567816461E-2</v>
      </c>
      <c r="AC108" s="18">
        <f t="shared" ca="1" si="15"/>
        <v>3.9192714582187274E-2</v>
      </c>
      <c r="AD108" s="18">
        <f t="shared" ca="1" si="15"/>
        <v>5.7718160041651971E-2</v>
      </c>
      <c r="AE108" s="18">
        <f t="shared" ca="1" si="15"/>
        <v>5.2475352071315109E-2</v>
      </c>
      <c r="AF108" s="18">
        <f ca="1">MAX(-AB108+MIN(AB108,AngCal!$B$30),AF$11+AF$12/(1+EXP((AF$13-LOG10($O108))/AF$14))+AF$15/(1+EXP((AF$16-LOG10($O108))/AF$17))+AF$18/(1+EXP((AF$19-LOG10($O108))/AF$20)))</f>
        <v>0.32954769223561642</v>
      </c>
      <c r="AG108" s="18">
        <f ca="1">MAX(-AC108+MIN(AC108,AngCal!$B$30),AG$11+AG$12/(1+EXP((AG$13-LOG10($O108))/AG$14))+AG$15/(1+EXP((AG$16-LOG10($O108))/AG$17))+AG$18/(1+EXP((AG$19-LOG10($O108))/AG$20)))</f>
        <v>0.33445653163276701</v>
      </c>
      <c r="AH108" s="18">
        <f ca="1">MAX(-AD108+MIN(AD108,AngCal!$B$30),AH$11+AH$12/(1+EXP((AH$13-LOG10($O108))/AH$14))+AH$15/(1+EXP((AH$16-LOG10($O108))/AH$17))+AH$18/(1+EXP((AH$19-LOG10($O108))/AH$20)))</f>
        <v>0.27308763971090111</v>
      </c>
      <c r="AI108" s="18">
        <f ca="1">MAX(-AE108+MIN(AE108,AngCal!$B$30),AI$11+AI$12/(1+EXP((AI$13-LOG10($O108))/AI$14))+AI$15/(1+EXP((AI$16-LOG10($O108))/AI$17))+AI$18/(1+EXP((AI$19-LOG10($O108))/AI$20)))</f>
        <v>0.26611159259510148</v>
      </c>
      <c r="AJ108" s="18">
        <f t="shared" ca="1" si="16"/>
        <v>2.113404376791256</v>
      </c>
      <c r="AK108" s="18">
        <f t="shared" ca="1" si="16"/>
        <v>2.1816147861873767</v>
      </c>
      <c r="AL108" s="18">
        <f t="shared" ca="1" si="16"/>
        <v>2.2161835019966762</v>
      </c>
      <c r="AM108" s="18">
        <f t="shared" ca="1" si="16"/>
        <v>1.9071345666792714</v>
      </c>
      <c r="AN108" s="18">
        <f t="shared" ca="1" si="17"/>
        <v>1</v>
      </c>
      <c r="AO108" s="18">
        <f t="shared" ca="1" si="17"/>
        <v>1</v>
      </c>
      <c r="AP108" s="18">
        <f t="shared" ca="1" si="17"/>
        <v>1</v>
      </c>
      <c r="AQ108" s="18">
        <f t="shared" ca="1" si="17"/>
        <v>1</v>
      </c>
      <c r="AR108" s="18">
        <f t="shared" ca="1" si="18"/>
        <v>0</v>
      </c>
      <c r="AS108" s="18">
        <f t="shared" ca="1" si="18"/>
        <v>0</v>
      </c>
      <c r="AT108" s="18">
        <f t="shared" ca="1" si="18"/>
        <v>0</v>
      </c>
      <c r="AU108" s="18">
        <f t="shared" ca="1" si="18"/>
        <v>0</v>
      </c>
    </row>
    <row r="109" spans="2:47" x14ac:dyDescent="0.15">
      <c r="B109">
        <v>774.68299999999999</v>
      </c>
      <c r="C109">
        <v>5</v>
      </c>
      <c r="D109" s="18">
        <v>0.1031</v>
      </c>
      <c r="E109" s="18">
        <v>-0.11600000000000001</v>
      </c>
      <c r="F109" s="18">
        <v>0.18340000000000001</v>
      </c>
      <c r="G109" s="18">
        <v>0.76580000000000004</v>
      </c>
      <c r="H109" s="18">
        <v>-1.2030000000000001E-2</v>
      </c>
      <c r="I109" s="18">
        <v>0.81299999999999994</v>
      </c>
      <c r="J109" s="18">
        <v>7.4279999999999999E-2</v>
      </c>
      <c r="K109" s="18">
        <v>2.4989999999999998E-2</v>
      </c>
      <c r="L109" s="18">
        <v>1.4950000000000001</v>
      </c>
      <c r="M109" s="18">
        <v>0.6825</v>
      </c>
      <c r="O109" s="18">
        <f>MAX(MIN(Angle!A122,AngElePos!$P$3),AngElePos!$P$2)</f>
        <v>5.6607000000000003</v>
      </c>
      <c r="P109" s="18">
        <f t="shared" ca="1" si="13"/>
        <v>1.2731268523324291E-2</v>
      </c>
      <c r="Q109" s="18">
        <f t="shared" ca="1" si="13"/>
        <v>1.4174394006250313E-2</v>
      </c>
      <c r="R109" s="18">
        <f t="shared" ca="1" si="13"/>
        <v>2.3285938056082256E-2</v>
      </c>
      <c r="S109" s="18">
        <f t="shared" ca="1" si="13"/>
        <v>2.5639556278335002E-2</v>
      </c>
      <c r="T109" s="18">
        <f ca="1">MAX(-P109+MIN(P109,AngCal!$B$30),T$11+T$12/(1+EXP((T$13-LOG10($O109))/T$14))+T$15/(1+EXP((T$16-LOG10($O109))/T$17))+T$18/(1+EXP((T$19-LOG10($O109))/T$20)))</f>
        <v>-1.173126852332429E-2</v>
      </c>
      <c r="U109" s="18">
        <f ca="1">MAX(-Q109+MIN(Q109,AngCal!$B$30),U$11+U$12/(1+EXP((U$13-LOG10($O109))/U$14))+U$15/(1+EXP((U$16-LOG10($O109))/U$17))+U$18/(1+EXP((U$19-LOG10($O109))/U$20)))</f>
        <v>-1.26621907789358E-2</v>
      </c>
      <c r="V109" s="18">
        <f ca="1">MAX(-R109+MIN(R109,AngCal!$B$30),V$11+V$12/(1+EXP((V$13-LOG10($O109))/V$14))+V$15/(1+EXP((V$16-LOG10($O109))/V$17))+V$18/(1+EXP((V$19-LOG10($O109))/V$20)))</f>
        <v>-2.1600687327736789E-2</v>
      </c>
      <c r="W109" s="18">
        <f ca="1">MAX(-S109+MIN(S109,AngCal!$B$30),W$11+W$12/(1+EXP((W$13-LOG10($O109))/W$14))+W$15/(1+EXP((W$16-LOG10($O109))/W$17))+W$18/(1+EXP((W$19-LOG10($O109))/W$20)))</f>
        <v>-2.3054931981687538E-2</v>
      </c>
      <c r="X109" s="18">
        <f t="shared" ca="1" si="14"/>
        <v>1.4581679555012141</v>
      </c>
      <c r="Y109" s="18">
        <f t="shared" ca="1" si="14"/>
        <v>0.95448016583077455</v>
      </c>
      <c r="Z109" s="18">
        <f t="shared" ca="1" si="14"/>
        <v>0.38826069400736229</v>
      </c>
      <c r="AA109" s="18">
        <f t="shared" ca="1" si="14"/>
        <v>0.30799115387608406</v>
      </c>
      <c r="AB109" s="18">
        <f t="shared" ca="1" si="15"/>
        <v>3.5899095817530945E-2</v>
      </c>
      <c r="AC109" s="18">
        <f t="shared" ca="1" si="15"/>
        <v>3.6085475661254987E-2</v>
      </c>
      <c r="AD109" s="18">
        <f t="shared" ca="1" si="15"/>
        <v>5.081551065647881E-2</v>
      </c>
      <c r="AE109" s="18">
        <f t="shared" ca="1" si="15"/>
        <v>4.9290747689499641E-2</v>
      </c>
      <c r="AF109" s="18">
        <f ca="1">MAX(-AB109+MIN(AB109,AngCal!$B$30),AF$11+AF$12/(1+EXP((AF$13-LOG10($O109))/AF$14))+AF$15/(1+EXP((AF$16-LOG10($O109))/AF$17))+AF$18/(1+EXP((AF$19-LOG10($O109))/AF$20)))</f>
        <v>0.35255631783902364</v>
      </c>
      <c r="AG109" s="18">
        <f ca="1">MAX(-AC109+MIN(AC109,AngCal!$B$30),AG$11+AG$12/(1+EXP((AG$13-LOG10($O109))/AG$14))+AG$15/(1+EXP((AG$16-LOG10($O109))/AG$17))+AG$18/(1+EXP((AG$19-LOG10($O109))/AG$20)))</f>
        <v>0.35573653626676582</v>
      </c>
      <c r="AH109" s="18">
        <f ca="1">MAX(-AD109+MIN(AD109,AngCal!$B$30),AH$11+AH$12/(1+EXP((AH$13-LOG10($O109))/AH$14))+AH$15/(1+EXP((AH$16-LOG10($O109))/AH$17))+AH$18/(1+EXP((AH$19-LOG10($O109))/AH$20)))</f>
        <v>0.30910092233391256</v>
      </c>
      <c r="AI109" s="18">
        <f ca="1">MAX(-AE109+MIN(AE109,AngCal!$B$30),AI$11+AI$12/(1+EXP((AI$13-LOG10($O109))/AI$14))+AI$15/(1+EXP((AI$16-LOG10($O109))/AI$17))+AI$18/(1+EXP((AI$19-LOG10($O109))/AI$20)))</f>
        <v>0.30928414993345338</v>
      </c>
      <c r="AJ109" s="18">
        <f t="shared" ca="1" si="16"/>
        <v>2.1210008316241189</v>
      </c>
      <c r="AK109" s="18">
        <f t="shared" ca="1" si="16"/>
        <v>2.1832741073814779</v>
      </c>
      <c r="AL109" s="18">
        <f t="shared" ca="1" si="16"/>
        <v>2.302459521194328</v>
      </c>
      <c r="AM109" s="18">
        <f t="shared" ca="1" si="16"/>
        <v>2.2259901718448445</v>
      </c>
      <c r="AN109" s="18">
        <f t="shared" ca="1" si="17"/>
        <v>1</v>
      </c>
      <c r="AO109" s="18">
        <f t="shared" ca="1" si="17"/>
        <v>1</v>
      </c>
      <c r="AP109" s="18">
        <f t="shared" ca="1" si="17"/>
        <v>1</v>
      </c>
      <c r="AQ109" s="18">
        <f t="shared" ca="1" si="17"/>
        <v>1</v>
      </c>
      <c r="AR109" s="18">
        <f t="shared" ca="1" si="18"/>
        <v>0</v>
      </c>
      <c r="AS109" s="18">
        <f t="shared" ca="1" si="18"/>
        <v>0</v>
      </c>
      <c r="AT109" s="18">
        <f t="shared" ca="1" si="18"/>
        <v>0</v>
      </c>
      <c r="AU109" s="18">
        <f t="shared" ca="1" si="18"/>
        <v>0</v>
      </c>
    </row>
    <row r="110" spans="2:47" x14ac:dyDescent="0.15">
      <c r="B110">
        <v>774.68299999999999</v>
      </c>
      <c r="C110">
        <v>7</v>
      </c>
      <c r="D110" s="18">
        <v>0.1076</v>
      </c>
      <c r="E110" s="18">
        <v>-0.123</v>
      </c>
      <c r="F110" s="18">
        <v>0.1075</v>
      </c>
      <c r="G110" s="18">
        <v>0.76690000000000003</v>
      </c>
      <c r="H110" s="18">
        <v>-1.214E-2</v>
      </c>
      <c r="I110" s="18">
        <v>0.83799999999999997</v>
      </c>
      <c r="J110" s="18">
        <v>6.3399999999999998E-2</v>
      </c>
      <c r="K110" s="18">
        <v>2.7459999999999998E-2</v>
      </c>
      <c r="L110" s="18">
        <v>1.331</v>
      </c>
      <c r="M110" s="18">
        <v>0.73009999999999997</v>
      </c>
      <c r="O110" s="18">
        <f>MAX(MIN(Angle!A123,AngElePos!$P$3),AngElePos!$P$2)</f>
        <v>7.1265000000000001</v>
      </c>
      <c r="P110" s="18">
        <f t="shared" ca="1" si="13"/>
        <v>1.0378616843212951E-2</v>
      </c>
      <c r="Q110" s="18">
        <f t="shared" ca="1" si="13"/>
        <v>1.1538292370358832E-2</v>
      </c>
      <c r="R110" s="18">
        <f t="shared" ca="1" si="13"/>
        <v>2.2348815692714852E-2</v>
      </c>
      <c r="S110" s="18">
        <f t="shared" ca="1" si="13"/>
        <v>2.4920754060068134E-2</v>
      </c>
      <c r="T110" s="18">
        <f ca="1">MAX(-P110+MIN(P110,AngCal!$B$30),T$11+T$12/(1+EXP((T$13-LOG10($O110))/T$14))+T$15/(1+EXP((T$16-LOG10($O110))/T$17))+T$18/(1+EXP((T$19-LOG10($O110))/T$20)))</f>
        <v>-9.3786168432129502E-3</v>
      </c>
      <c r="U110" s="18">
        <f ca="1">MAX(-Q110+MIN(Q110,AngCal!$B$30),U$11+U$12/(1+EXP((U$13-LOG10($O110))/U$14))+U$15/(1+EXP((U$16-LOG10($O110))/U$17))+U$18/(1+EXP((U$19-LOG10($O110))/U$20)))</f>
        <v>-9.8367495762221747E-3</v>
      </c>
      <c r="V110" s="18">
        <f ca="1">MAX(-R110+MIN(R110,AngCal!$B$30),V$11+V$12/(1+EXP((V$13-LOG10($O110))/V$14))+V$15/(1+EXP((V$16-LOG10($O110))/V$17))+V$18/(1+EXP((V$19-LOG10($O110))/V$20)))</f>
        <v>-2.1348815692714851E-2</v>
      </c>
      <c r="W110" s="18">
        <f ca="1">MAX(-S110+MIN(S110,AngCal!$B$30),W$11+W$12/(1+EXP((W$13-LOG10($O110))/W$14))+W$15/(1+EXP((W$16-LOG10($O110))/W$17))+W$18/(1+EXP((W$19-LOG10($O110))/W$20)))</f>
        <v>-2.3705329739741265E-2</v>
      </c>
      <c r="X110" s="18">
        <f t="shared" ca="1" si="14"/>
        <v>1.4581679591930605</v>
      </c>
      <c r="Y110" s="18">
        <f t="shared" ca="1" si="14"/>
        <v>0.84716487752807479</v>
      </c>
      <c r="Z110" s="18">
        <f t="shared" ca="1" si="14"/>
        <v>0.30628402211538625</v>
      </c>
      <c r="AA110" s="18">
        <f t="shared" ca="1" si="14"/>
        <v>0.25218495501362825</v>
      </c>
      <c r="AB110" s="18">
        <f t="shared" ca="1" si="15"/>
        <v>3.2900555871024452E-2</v>
      </c>
      <c r="AC110" s="18">
        <f t="shared" ca="1" si="15"/>
        <v>3.3309143491413375E-2</v>
      </c>
      <c r="AD110" s="18">
        <f t="shared" ca="1" si="15"/>
        <v>4.3415077992499156E-2</v>
      </c>
      <c r="AE110" s="18">
        <f t="shared" ca="1" si="15"/>
        <v>4.5650043030342195E-2</v>
      </c>
      <c r="AF110" s="18">
        <f ca="1">MAX(-AB110+MIN(AB110,AngCal!$B$30),AF$11+AF$12/(1+EXP((AF$13-LOG10($O110))/AF$14))+AF$15/(1+EXP((AF$16-LOG10($O110))/AF$17))+AF$18/(1+EXP((AF$19-LOG10($O110))/AF$20)))</f>
        <v>0.37633726271911083</v>
      </c>
      <c r="AG110" s="18">
        <f ca="1">MAX(-AC110+MIN(AC110,AngCal!$B$30),AG$11+AG$12/(1+EXP((AG$13-LOG10($O110))/AG$14))+AG$15/(1+EXP((AG$16-LOG10($O110))/AG$17))+AG$18/(1+EXP((AG$19-LOG10($O110))/AG$20)))</f>
        <v>0.37796124594896424</v>
      </c>
      <c r="AH110" s="18">
        <f ca="1">MAX(-AD110+MIN(AD110,AngCal!$B$30),AH$11+AH$12/(1+EXP((AH$13-LOG10($O110))/AH$14))+AH$15/(1+EXP((AH$16-LOG10($O110))/AH$17))+AH$18/(1+EXP((AH$19-LOG10($O110))/AH$20)))</f>
        <v>0.34398412182513693</v>
      </c>
      <c r="AI110" s="18">
        <f ca="1">MAX(-AE110+MIN(AE110,AngCal!$B$30),AI$11+AI$12/(1+EXP((AI$13-LOG10($O110))/AI$14))+AI$15/(1+EXP((AI$16-LOG10($O110))/AI$17))+AI$18/(1+EXP((AI$19-LOG10($O110))/AI$20)))</f>
        <v>0.35148251733719021</v>
      </c>
      <c r="AJ110" s="18">
        <f t="shared" ca="1" si="16"/>
        <v>2.1394393302388521</v>
      </c>
      <c r="AK110" s="18">
        <f t="shared" ca="1" si="16"/>
        <v>2.1889157649067412</v>
      </c>
      <c r="AL110" s="18">
        <f t="shared" ca="1" si="16"/>
        <v>2.3760643587629509</v>
      </c>
      <c r="AM110" s="18">
        <f t="shared" ca="1" si="16"/>
        <v>2.5029556609148598</v>
      </c>
      <c r="AN110" s="18">
        <f t="shared" ca="1" si="17"/>
        <v>1</v>
      </c>
      <c r="AO110" s="18">
        <f t="shared" ca="1" si="17"/>
        <v>1</v>
      </c>
      <c r="AP110" s="18">
        <f t="shared" ca="1" si="17"/>
        <v>1</v>
      </c>
      <c r="AQ110" s="18">
        <f t="shared" ca="1" si="17"/>
        <v>1</v>
      </c>
      <c r="AR110" s="18">
        <f t="shared" ca="1" si="18"/>
        <v>0</v>
      </c>
      <c r="AS110" s="18">
        <f t="shared" ca="1" si="18"/>
        <v>0</v>
      </c>
      <c r="AT110" s="18">
        <f t="shared" ca="1" si="18"/>
        <v>0</v>
      </c>
      <c r="AU110" s="18">
        <f t="shared" ca="1" si="18"/>
        <v>0</v>
      </c>
    </row>
    <row r="111" spans="2:47" x14ac:dyDescent="0.15">
      <c r="B111">
        <v>774.68299999999999</v>
      </c>
      <c r="C111">
        <v>10</v>
      </c>
      <c r="D111" s="18">
        <v>0.1051</v>
      </c>
      <c r="E111" s="18">
        <v>-0.1343</v>
      </c>
      <c r="F111" s="18">
        <v>-3.3019999999999998E-3</v>
      </c>
      <c r="G111" s="18">
        <v>0.45440000000000003</v>
      </c>
      <c r="H111" s="18">
        <v>-1.039E-2</v>
      </c>
      <c r="I111" s="18">
        <v>0.8478</v>
      </c>
      <c r="J111" s="18">
        <v>5.3019999999999998E-2</v>
      </c>
      <c r="K111" s="18">
        <v>3.9539999999999999E-2</v>
      </c>
      <c r="L111" s="18">
        <v>0.1217</v>
      </c>
      <c r="M111" s="18">
        <v>0.21820000000000001</v>
      </c>
      <c r="O111" s="18">
        <f>MAX(MIN(Angle!A124,AngElePos!$P$3),AngElePos!$P$2)</f>
        <v>8.9717000000000002</v>
      </c>
      <c r="P111" s="18">
        <f t="shared" ca="1" si="13"/>
        <v>8.5273010892470413E-3</v>
      </c>
      <c r="Q111" s="18">
        <f t="shared" ca="1" si="13"/>
        <v>9.3447301013190459E-3</v>
      </c>
      <c r="R111" s="18">
        <f t="shared" ca="1" si="13"/>
        <v>2.1400847270588996E-2</v>
      </c>
      <c r="S111" s="18">
        <f t="shared" ca="1" si="13"/>
        <v>2.3783355443787069E-2</v>
      </c>
      <c r="T111" s="18">
        <f ca="1">MAX(-P111+MIN(P111,AngCal!$B$30),T$11+T$12/(1+EXP((T$13-LOG10($O111))/T$14))+T$15/(1+EXP((T$16-LOG10($O111))/T$17))+T$18/(1+EXP((T$19-LOG10($O111))/T$20)))</f>
        <v>-7.4857426434756028E-3</v>
      </c>
      <c r="U111" s="18">
        <f ca="1">MAX(-Q111+MIN(Q111,AngCal!$B$30),U$11+U$12/(1+EXP((U$13-LOG10($O111))/U$14))+U$15/(1+EXP((U$16-LOG10($O111))/U$17))+U$18/(1+EXP((U$19-LOG10($O111))/U$20)))</f>
        <v>-7.2847648928496943E-3</v>
      </c>
      <c r="V111" s="18">
        <f ca="1">MAX(-R111+MIN(R111,AngCal!$B$30),V$11+V$12/(1+EXP((V$13-LOG10($O111))/V$14))+V$15/(1+EXP((V$16-LOG10($O111))/V$17))+V$18/(1+EXP((V$19-LOG10($O111))/V$20)))</f>
        <v>-2.0400847270588995E-2</v>
      </c>
      <c r="W111" s="18">
        <f ca="1">MAX(-S111+MIN(S111,AngCal!$B$30),W$11+W$12/(1+EXP((W$13-LOG10($O111))/W$14))+W$15/(1+EXP((W$16-LOG10($O111))/W$17))+W$18/(1+EXP((W$19-LOG10($O111))/W$20)))</f>
        <v>-2.2434117025566219E-2</v>
      </c>
      <c r="X111" s="18">
        <f t="shared" ca="1" si="14"/>
        <v>1.4581679492766619</v>
      </c>
      <c r="Y111" s="18">
        <f t="shared" ca="1" si="14"/>
        <v>0.75488070959147113</v>
      </c>
      <c r="Z111" s="18">
        <f t="shared" ca="1" si="14"/>
        <v>0.25761767466631413</v>
      </c>
      <c r="AA111" s="18">
        <f t="shared" ca="1" si="14"/>
        <v>0.2209992647816803</v>
      </c>
      <c r="AB111" s="18">
        <f t="shared" ca="1" si="15"/>
        <v>3.0152480415264468E-2</v>
      </c>
      <c r="AC111" s="18">
        <f t="shared" ca="1" si="15"/>
        <v>3.0644418329683645E-2</v>
      </c>
      <c r="AD111" s="18">
        <f t="shared" ca="1" si="15"/>
        <v>3.6244940609745632E-2</v>
      </c>
      <c r="AE111" s="18">
        <f t="shared" ca="1" si="15"/>
        <v>4.1172729050854083E-2</v>
      </c>
      <c r="AF111" s="18">
        <f ca="1">MAX(-AB111+MIN(AB111,AngCal!$B$30),AF$11+AF$12/(1+EXP((AF$13-LOG10($O111))/AF$14))+AF$15/(1+EXP((AF$16-LOG10($O111))/AF$17))+AF$18/(1+EXP((AF$19-LOG10($O111))/AF$20)))</f>
        <v>0.4009466190073161</v>
      </c>
      <c r="AG111" s="18">
        <f ca="1">MAX(-AC111+MIN(AC111,AngCal!$B$30),AG$11+AG$12/(1+EXP((AG$13-LOG10($O111))/AG$14))+AG$15/(1+EXP((AG$16-LOG10($O111))/AG$17))+AG$18/(1+EXP((AG$19-LOG10($O111))/AG$20)))</f>
        <v>0.40120942825815131</v>
      </c>
      <c r="AH111" s="18">
        <f ca="1">MAX(-AD111+MIN(AD111,AngCal!$B$30),AH$11+AH$12/(1+EXP((AH$13-LOG10($O111))/AH$14))+AH$15/(1+EXP((AH$16-LOG10($O111))/AH$17))+AH$18/(1+EXP((AH$19-LOG10($O111))/AH$20)))</f>
        <v>0.37655897142919253</v>
      </c>
      <c r="AI111" s="18">
        <f ca="1">MAX(-AE111+MIN(AE111,AngCal!$B$30),AI$11+AI$12/(1+EXP((AI$13-LOG10($O111))/AI$14))+AI$15/(1+EXP((AI$16-LOG10($O111))/AI$17))+AI$18/(1+EXP((AI$19-LOG10($O111))/AI$20)))</f>
        <v>0.38862613327870188</v>
      </c>
      <c r="AJ111" s="18">
        <f t="shared" ca="1" si="16"/>
        <v>2.1812801697129394</v>
      </c>
      <c r="AK111" s="18">
        <f t="shared" ca="1" si="16"/>
        <v>2.2068742904047882</v>
      </c>
      <c r="AL111" s="18">
        <f t="shared" ca="1" si="16"/>
        <v>2.4381466382312182</v>
      </c>
      <c r="AM111" s="18">
        <f t="shared" ca="1" si="16"/>
        <v>2.6536677469156245</v>
      </c>
      <c r="AN111" s="18">
        <f t="shared" ca="1" si="17"/>
        <v>1</v>
      </c>
      <c r="AO111" s="18">
        <f t="shared" ca="1" si="17"/>
        <v>1</v>
      </c>
      <c r="AP111" s="18">
        <f t="shared" ca="1" si="17"/>
        <v>1</v>
      </c>
      <c r="AQ111" s="18">
        <f t="shared" ca="1" si="17"/>
        <v>1</v>
      </c>
      <c r="AR111" s="18">
        <f t="shared" ca="1" si="18"/>
        <v>0</v>
      </c>
      <c r="AS111" s="18">
        <f t="shared" ca="1" si="18"/>
        <v>0</v>
      </c>
      <c r="AT111" s="18">
        <f t="shared" ca="1" si="18"/>
        <v>0</v>
      </c>
      <c r="AU111" s="18">
        <f t="shared" ca="1" si="18"/>
        <v>0</v>
      </c>
    </row>
    <row r="112" spans="2:47" x14ac:dyDescent="0.15">
      <c r="B112">
        <v>774.68299999999999</v>
      </c>
      <c r="C112">
        <v>15</v>
      </c>
      <c r="D112" s="18">
        <v>0.11700000000000001</v>
      </c>
      <c r="E112" s="18">
        <v>-0.12520000000000001</v>
      </c>
      <c r="F112" s="18">
        <v>-0.2306</v>
      </c>
      <c r="G112" s="18">
        <v>0.48399999999999999</v>
      </c>
      <c r="H112" s="18">
        <v>-5.9110000000000003E-2</v>
      </c>
      <c r="I112" s="18">
        <v>0.47699999999999998</v>
      </c>
      <c r="J112" s="18">
        <v>0.2175</v>
      </c>
      <c r="K112" s="18">
        <v>6.7290000000000003E-2</v>
      </c>
      <c r="L112" s="18">
        <v>0.2167</v>
      </c>
      <c r="M112" s="18">
        <v>0.1663</v>
      </c>
      <c r="O112" s="18">
        <f>MAX(MIN(Angle!A125,AngElePos!$P$3),AngElePos!$P$2)</f>
        <v>11.295</v>
      </c>
      <c r="P112" s="18">
        <f t="shared" ca="1" si="13"/>
        <v>7.0823029808113613E-3</v>
      </c>
      <c r="Q112" s="18">
        <f t="shared" ca="1" si="13"/>
        <v>7.536330591279658E-3</v>
      </c>
      <c r="R112" s="18">
        <f t="shared" ca="1" si="13"/>
        <v>2.020095278781453E-2</v>
      </c>
      <c r="S112" s="18">
        <f t="shared" ca="1" si="13"/>
        <v>2.2069619909035554E-2</v>
      </c>
      <c r="T112" s="18">
        <f ca="1">MAX(-P112+MIN(P112,AngCal!$B$30),T$11+T$12/(1+EXP((T$13-LOG10($O112))/T$14))+T$15/(1+EXP((T$16-LOG10($O112))/T$17))+T$18/(1+EXP((T$19-LOG10($O112))/T$20)))</f>
        <v>-5.7088388997062617E-3</v>
      </c>
      <c r="U112" s="18">
        <f ca="1">MAX(-Q112+MIN(Q112,AngCal!$B$30),U$11+U$12/(1+EXP((U$13-LOG10($O112))/U$14))+U$15/(1+EXP((U$16-LOG10($O112))/U$17))+U$18/(1+EXP((U$19-LOG10($O112))/U$20)))</f>
        <v>-5.1919269630534698E-3</v>
      </c>
      <c r="V112" s="18">
        <f ca="1">MAX(-R112+MIN(R112,AngCal!$B$30),V$11+V$12/(1+EXP((V$13-LOG10($O112))/V$14))+V$15/(1+EXP((V$16-LOG10($O112))/V$17))+V$18/(1+EXP((V$19-LOG10($O112))/V$20)))</f>
        <v>-1.8183296630006285E-2</v>
      </c>
      <c r="W112" s="18">
        <f ca="1">MAX(-S112+MIN(S112,AngCal!$B$30),W$11+W$12/(1+EXP((W$13-LOG10($O112))/W$14))+W$15/(1+EXP((W$16-LOG10($O112))/W$17))+W$18/(1+EXP((W$19-LOG10($O112))/W$20)))</f>
        <v>-1.9736717101241391E-2</v>
      </c>
      <c r="X112" s="18">
        <f t="shared" ca="1" si="14"/>
        <v>1.4581679268936345</v>
      </c>
      <c r="Y112" s="18">
        <f t="shared" ca="1" si="14"/>
        <v>0.70833954364757934</v>
      </c>
      <c r="Z112" s="18">
        <f t="shared" ca="1" si="14"/>
        <v>0.23206700421894738</v>
      </c>
      <c r="AA112" s="18">
        <f t="shared" ca="1" si="14"/>
        <v>0.20416725371181782</v>
      </c>
      <c r="AB112" s="18">
        <f t="shared" ca="1" si="15"/>
        <v>2.7458971129882468E-2</v>
      </c>
      <c r="AC112" s="18">
        <f t="shared" ca="1" si="15"/>
        <v>2.7884670825324948E-2</v>
      </c>
      <c r="AD112" s="18">
        <f t="shared" ca="1" si="15"/>
        <v>2.9945561832418498E-2</v>
      </c>
      <c r="AE112" s="18">
        <f t="shared" ca="1" si="15"/>
        <v>3.5624202673120622E-2</v>
      </c>
      <c r="AF112" s="18">
        <f ca="1">MAX(-AB112+MIN(AB112,AngCal!$B$30),AF$11+AF$12/(1+EXP((AF$13-LOG10($O112))/AF$14))+AF$15/(1+EXP((AF$16-LOG10($O112))/AF$17))+AF$18/(1+EXP((AF$19-LOG10($O112))/AF$20)))</f>
        <v>0.42612960921631526</v>
      </c>
      <c r="AG112" s="18">
        <f ca="1">MAX(-AC112+MIN(AC112,AngCal!$B$30),AG$11+AG$12/(1+EXP((AG$13-LOG10($O112))/AG$14))+AG$15/(1+EXP((AG$16-LOG10($O112))/AG$17))+AG$18/(1+EXP((AG$19-LOG10($O112))/AG$20)))</f>
        <v>0.42523170906411312</v>
      </c>
      <c r="AH112" s="18">
        <f ca="1">MAX(-AD112+MIN(AD112,AngCal!$B$30),AH$11+AH$12/(1+EXP((AH$13-LOG10($O112))/AH$14))+AH$15/(1+EXP((AH$16-LOG10($O112))/AH$17))+AH$18/(1+EXP((AH$19-LOG10($O112))/AH$20)))</f>
        <v>0.40589957779283142</v>
      </c>
      <c r="AI112" s="18">
        <f ca="1">MAX(-AE112+MIN(AE112,AngCal!$B$30),AI$11+AI$12/(1+EXP((AI$13-LOG10($O112))/AI$14))+AI$15/(1+EXP((AI$16-LOG10($O112))/AI$17))+AI$18/(1+EXP((AI$19-LOG10($O112))/AI$20)))</f>
        <v>0.41833388383375414</v>
      </c>
      <c r="AJ112" s="18">
        <f t="shared" ca="1" si="16"/>
        <v>2.2639349460436926</v>
      </c>
      <c r="AK112" s="18">
        <f t="shared" ca="1" si="16"/>
        <v>2.2576565515154052</v>
      </c>
      <c r="AL112" s="18">
        <f t="shared" ca="1" si="16"/>
        <v>2.4900346469494141</v>
      </c>
      <c r="AM112" s="18">
        <f t="shared" ca="1" si="16"/>
        <v>2.7158024267095326</v>
      </c>
      <c r="AN112" s="18">
        <f t="shared" ca="1" si="17"/>
        <v>1</v>
      </c>
      <c r="AO112" s="18">
        <f t="shared" ca="1" si="17"/>
        <v>1</v>
      </c>
      <c r="AP112" s="18">
        <f t="shared" ca="1" si="17"/>
        <v>1</v>
      </c>
      <c r="AQ112" s="18">
        <f t="shared" ca="1" si="17"/>
        <v>1</v>
      </c>
      <c r="AR112" s="18">
        <f t="shared" ca="1" si="18"/>
        <v>0</v>
      </c>
      <c r="AS112" s="18">
        <f t="shared" ca="1" si="18"/>
        <v>0</v>
      </c>
      <c r="AT112" s="18">
        <f t="shared" ca="1" si="18"/>
        <v>0</v>
      </c>
      <c r="AU112" s="18">
        <f t="shared" ca="1" si="18"/>
        <v>0</v>
      </c>
    </row>
    <row r="113" spans="2:47" x14ac:dyDescent="0.15">
      <c r="B113">
        <v>774.68299999999999</v>
      </c>
      <c r="C113">
        <v>20</v>
      </c>
      <c r="D113" s="18">
        <v>0.14580000000000001</v>
      </c>
      <c r="E113" s="18">
        <v>-0.1426</v>
      </c>
      <c r="F113" s="18">
        <v>-0.6492</v>
      </c>
      <c r="G113" s="18">
        <v>0.52290000000000003</v>
      </c>
      <c r="H113" s="18">
        <v>-4.8959999999999997E-2</v>
      </c>
      <c r="I113" s="18">
        <v>0.58289999999999997</v>
      </c>
      <c r="J113" s="18">
        <v>0.2641</v>
      </c>
      <c r="K113" s="18">
        <v>4.573E-2</v>
      </c>
      <c r="L113" s="18">
        <v>6.3049999999999995E-2</v>
      </c>
      <c r="M113" s="18">
        <v>0.15390000000000001</v>
      </c>
      <c r="O113" s="18">
        <f>MAX(MIN(Angle!A126,AngElePos!$P$3),AngElePos!$P$2)</f>
        <v>14.218999999999999</v>
      </c>
      <c r="P113" s="18">
        <f t="shared" ca="1" si="13"/>
        <v>5.9480284296293817E-3</v>
      </c>
      <c r="Q113" s="18">
        <f t="shared" ca="1" si="13"/>
        <v>6.0574954457823099E-3</v>
      </c>
      <c r="R113" s="18">
        <f t="shared" ca="1" si="13"/>
        <v>1.8617235311670033E-2</v>
      </c>
      <c r="S113" s="18">
        <f t="shared" ca="1" si="13"/>
        <v>1.9771164097910549E-2</v>
      </c>
      <c r="T113" s="18">
        <f ca="1">MAX(-P113+MIN(P113,AngCal!$B$30),T$11+T$12/(1+EXP((T$13-LOG10($O113))/T$14))+T$15/(1+EXP((T$16-LOG10($O113))/T$17))+T$18/(1+EXP((T$19-LOG10($O113))/T$20)))</f>
        <v>-4.2442995112067158E-3</v>
      </c>
      <c r="U113" s="18">
        <f ca="1">MAX(-Q113+MIN(Q113,AngCal!$B$30),U$11+U$12/(1+EXP((U$13-LOG10($O113))/U$14))+U$15/(1+EXP((U$16-LOG10($O113))/U$17))+U$18/(1+EXP((U$19-LOG10($O113))/U$20)))</f>
        <v>-3.6121338363197097E-3</v>
      </c>
      <c r="V113" s="18">
        <f ca="1">MAX(-R113+MIN(R113,AngCal!$B$30),V$11+V$12/(1+EXP((V$13-LOG10($O113))/V$14))+V$15/(1+EXP((V$16-LOG10($O113))/V$17))+V$18/(1+EXP((V$19-LOG10($O113))/V$20)))</f>
        <v>-1.5214591335239058E-2</v>
      </c>
      <c r="W113" s="18">
        <f ca="1">MAX(-S113+MIN(S113,AngCal!$B$30),W$11+W$12/(1+EXP((W$13-LOG10($O113))/W$14))+W$15/(1+EXP((W$16-LOG10($O113))/W$17))+W$18/(1+EXP((W$19-LOG10($O113))/W$20)))</f>
        <v>-1.6393694471041359E-2</v>
      </c>
      <c r="X113" s="18">
        <f t="shared" ca="1" si="14"/>
        <v>1.4581678934853495</v>
      </c>
      <c r="Y113" s="18">
        <f t="shared" ca="1" si="14"/>
        <v>0.70087860085243703</v>
      </c>
      <c r="Z113" s="18">
        <f t="shared" ca="1" si="14"/>
        <v>0.22036510375498053</v>
      </c>
      <c r="AA113" s="18">
        <f t="shared" ca="1" si="14"/>
        <v>0.19527803005988303</v>
      </c>
      <c r="AB113" s="18">
        <f t="shared" ca="1" si="15"/>
        <v>2.4646259095229394E-2</v>
      </c>
      <c r="AC113" s="18">
        <f t="shared" ca="1" si="15"/>
        <v>2.4886775490962829E-2</v>
      </c>
      <c r="AD113" s="18">
        <f t="shared" ca="1" si="15"/>
        <v>2.4871540790794556E-2</v>
      </c>
      <c r="AE113" s="18">
        <f t="shared" ca="1" si="15"/>
        <v>2.9174462534960092E-2</v>
      </c>
      <c r="AF113" s="18">
        <f ca="1">MAX(-AB113+MIN(AB113,AngCal!$B$30),AF$11+AF$12/(1+EXP((AF$13-LOG10($O113))/AF$14))+AF$15/(1+EXP((AF$16-LOG10($O113))/AF$17))+AF$18/(1+EXP((AF$19-LOG10($O113))/AF$20)))</f>
        <v>0.45138273531176765</v>
      </c>
      <c r="AG113" s="18">
        <f ca="1">MAX(-AC113+MIN(AC113,AngCal!$B$30),AG$11+AG$12/(1+EXP((AG$13-LOG10($O113))/AG$14))+AG$15/(1+EXP((AG$16-LOG10($O113))/AG$17))+AG$18/(1+EXP((AG$19-LOG10($O113))/AG$20)))</f>
        <v>0.44952025417168751</v>
      </c>
      <c r="AH113" s="18">
        <f ca="1">MAX(-AD113+MIN(AD113,AngCal!$B$30),AH$11+AH$12/(1+EXP((AH$13-LOG10($O113))/AH$14))+AH$15/(1+EXP((AH$16-LOG10($O113))/AH$17))+AH$18/(1+EXP((AH$19-LOG10($O113))/AH$20)))</f>
        <v>0.43136795273118916</v>
      </c>
      <c r="AI113" s="18">
        <f ca="1">MAX(-AE113+MIN(AE113,AngCal!$B$30),AI$11+AI$12/(1+EXP((AI$13-LOG10($O113))/AI$14))+AI$15/(1+EXP((AI$16-LOG10($O113))/AI$17))+AI$18/(1+EXP((AI$19-LOG10($O113))/AI$20)))</f>
        <v>0.44035867653178368</v>
      </c>
      <c r="AJ113" s="18">
        <f t="shared" ca="1" si="16"/>
        <v>2.3903783331460522</v>
      </c>
      <c r="AK113" s="18">
        <f t="shared" ca="1" si="16"/>
        <v>2.366166785320158</v>
      </c>
      <c r="AL113" s="18">
        <f t="shared" ca="1" si="16"/>
        <v>2.5330520797379772</v>
      </c>
      <c r="AM113" s="18">
        <f t="shared" ca="1" si="16"/>
        <v>2.738439555494395</v>
      </c>
      <c r="AN113" s="18">
        <f t="shared" ca="1" si="17"/>
        <v>1</v>
      </c>
      <c r="AO113" s="18">
        <f t="shared" ca="1" si="17"/>
        <v>1</v>
      </c>
      <c r="AP113" s="18">
        <f t="shared" ca="1" si="17"/>
        <v>1</v>
      </c>
      <c r="AQ113" s="18">
        <f t="shared" ca="1" si="17"/>
        <v>1</v>
      </c>
      <c r="AR113" s="18">
        <f t="shared" ca="1" si="18"/>
        <v>0</v>
      </c>
      <c r="AS113" s="18">
        <f t="shared" ca="1" si="18"/>
        <v>0</v>
      </c>
      <c r="AT113" s="18">
        <f t="shared" ca="1" si="18"/>
        <v>0</v>
      </c>
      <c r="AU113" s="18">
        <f t="shared" ca="1" si="18"/>
        <v>0</v>
      </c>
    </row>
    <row r="114" spans="2:47" x14ac:dyDescent="0.15">
      <c r="B114">
        <v>897.803</v>
      </c>
      <c r="C114">
        <v>1</v>
      </c>
      <c r="D114" s="18">
        <v>-8.5510000000000003E-2</v>
      </c>
      <c r="E114" s="18">
        <v>-9.289E-2</v>
      </c>
      <c r="F114" s="18">
        <v>5.9610000000000003E-2</v>
      </c>
      <c r="G114" s="18">
        <v>0.32329999999999998</v>
      </c>
      <c r="H114" s="18">
        <v>-13.27</v>
      </c>
      <c r="I114" s="18">
        <v>-0.40970000000000001</v>
      </c>
      <c r="J114" s="18">
        <v>1.1819999999999999</v>
      </c>
      <c r="K114" s="18">
        <v>13.45</v>
      </c>
      <c r="L114" s="18">
        <v>-0.43709999999999999</v>
      </c>
      <c r="M114" s="18">
        <v>1.1859999999999999</v>
      </c>
      <c r="O114" s="18">
        <f>MAX(MIN(Angle!A127,AngElePos!$P$3),AngElePos!$P$2)</f>
        <v>17.901</v>
      </c>
      <c r="P114" s="18">
        <f t="shared" ca="1" si="13"/>
        <v>5.036065892199959E-3</v>
      </c>
      <c r="Q114" s="18">
        <f t="shared" ca="1" si="13"/>
        <v>4.8550033912412444E-3</v>
      </c>
      <c r="R114" s="18">
        <f t="shared" ca="1" si="13"/>
        <v>1.6604584091498342E-2</v>
      </c>
      <c r="S114" s="18">
        <f t="shared" ca="1" si="13"/>
        <v>1.6987998194640724E-2</v>
      </c>
      <c r="T114" s="18">
        <f ca="1">MAX(-P114+MIN(P114,AngCal!$B$30),T$11+T$12/(1+EXP((T$13-LOG10($O114))/T$14))+T$15/(1+EXP((T$16-LOG10($O114))/T$17))+T$18/(1+EXP((T$19-LOG10($O114))/T$20)))</f>
        <v>-3.0634557230702214E-3</v>
      </c>
      <c r="U114" s="18">
        <f ca="1">MAX(-Q114+MIN(Q114,AngCal!$B$30),U$11+U$12/(1+EXP((U$13-LOG10($O114))/U$14))+U$15/(1+EXP((U$16-LOG10($O114))/U$17))+U$18/(1+EXP((U$19-LOG10($O114))/U$20)))</f>
        <v>-2.4884597797220961E-3</v>
      </c>
      <c r="V114" s="18">
        <f ca="1">MAX(-R114+MIN(R114,AngCal!$B$30),V$11+V$12/(1+EXP((V$13-LOG10($O114))/V$14))+V$15/(1+EXP((V$16-LOG10($O114))/V$17))+V$18/(1+EXP((V$19-LOG10($O114))/V$20)))</f>
        <v>-1.2209827418118935E-2</v>
      </c>
      <c r="W114" s="18">
        <f ca="1">MAX(-S114+MIN(S114,AngCal!$B$30),W$11+W$12/(1+EXP((W$13-LOG10($O114))/W$14))+W$15/(1+EXP((W$16-LOG10($O114))/W$17))+W$18/(1+EXP((W$19-LOG10($O114))/W$20)))</f>
        <v>-1.303838563965537E-2</v>
      </c>
      <c r="X114" s="18">
        <f t="shared" ca="1" si="14"/>
        <v>1.4581678507202496</v>
      </c>
      <c r="Y114" s="18">
        <f t="shared" ca="1" si="14"/>
        <v>0.71574115905228608</v>
      </c>
      <c r="Z114" s="18">
        <f t="shared" ca="1" si="14"/>
        <v>0.21629136617540201</v>
      </c>
      <c r="AA114" s="18">
        <f t="shared" ca="1" si="14"/>
        <v>0.19067309598797577</v>
      </c>
      <c r="AB114" s="18">
        <f t="shared" ca="1" si="15"/>
        <v>2.1609174767426874E-2</v>
      </c>
      <c r="AC114" s="18">
        <f t="shared" ca="1" si="15"/>
        <v>2.1611959614269687E-2</v>
      </c>
      <c r="AD114" s="18">
        <f t="shared" ca="1" si="15"/>
        <v>2.104993349352503E-2</v>
      </c>
      <c r="AE114" s="18">
        <f t="shared" ca="1" si="15"/>
        <v>2.2490414052685197E-2</v>
      </c>
      <c r="AF114" s="18">
        <f ca="1">MAX(-AB114+MIN(AB114,AngCal!$B$30),AF$11+AF$12/(1+EXP((AF$13-LOG10($O114))/AF$14))+AF$15/(1+EXP((AF$16-LOG10($O114))/AF$17))+AF$18/(1+EXP((AF$19-LOG10($O114))/AF$20)))</f>
        <v>0.47608177114495287</v>
      </c>
      <c r="AG114" s="18">
        <f ca="1">MAX(-AC114+MIN(AC114,AngCal!$B$30),AG$11+AG$12/(1+EXP((AG$13-LOG10($O114))/AG$14))+AG$15/(1+EXP((AG$16-LOG10($O114))/AG$17))+AG$18/(1+EXP((AG$19-LOG10($O114))/AG$20)))</f>
        <v>0.47343648171090258</v>
      </c>
      <c r="AH114" s="18">
        <f ca="1">MAX(-AD114+MIN(AD114,AngCal!$B$30),AH$11+AH$12/(1+EXP((AH$13-LOG10($O114))/AH$14))+AH$15/(1+EXP((AH$16-LOG10($O114))/AH$17))+AH$18/(1+EXP((AH$19-LOG10($O114))/AH$20)))</f>
        <v>0.45265822066247696</v>
      </c>
      <c r="AI114" s="18">
        <f ca="1">MAX(-AE114+MIN(AE114,AngCal!$B$30),AI$11+AI$12/(1+EXP((AI$13-LOG10($O114))/AI$14))+AI$15/(1+EXP((AI$16-LOG10($O114))/AI$17))+AI$18/(1+EXP((AI$19-LOG10($O114))/AI$20)))</f>
        <v>0.45587830255979467</v>
      </c>
      <c r="AJ114" s="18">
        <f t="shared" ca="1" si="16"/>
        <v>2.5242888589089318</v>
      </c>
      <c r="AK114" s="18">
        <f t="shared" ca="1" si="16"/>
        <v>2.5042548131949087</v>
      </c>
      <c r="AL114" s="18">
        <f t="shared" ca="1" si="16"/>
        <v>2.5684988058417155</v>
      </c>
      <c r="AM114" s="18">
        <f t="shared" ca="1" si="16"/>
        <v>2.7461209182633461</v>
      </c>
      <c r="AN114" s="18">
        <f t="shared" ca="1" si="17"/>
        <v>1</v>
      </c>
      <c r="AO114" s="18">
        <f t="shared" ca="1" si="17"/>
        <v>1</v>
      </c>
      <c r="AP114" s="18">
        <f t="shared" ca="1" si="17"/>
        <v>1</v>
      </c>
      <c r="AQ114" s="18">
        <f t="shared" ca="1" si="17"/>
        <v>1</v>
      </c>
      <c r="AR114" s="18">
        <f t="shared" ca="1" si="18"/>
        <v>0</v>
      </c>
      <c r="AS114" s="18">
        <f t="shared" ca="1" si="18"/>
        <v>0</v>
      </c>
      <c r="AT114" s="18">
        <f t="shared" ca="1" si="18"/>
        <v>0</v>
      </c>
      <c r="AU114" s="18">
        <f t="shared" ca="1" si="18"/>
        <v>0</v>
      </c>
    </row>
    <row r="115" spans="2:47" x14ac:dyDescent="0.15">
      <c r="B115">
        <v>897.803</v>
      </c>
      <c r="C115">
        <v>3</v>
      </c>
      <c r="D115" s="18">
        <v>-0.27200000000000002</v>
      </c>
      <c r="E115" s="18">
        <v>-0.23100000000000001</v>
      </c>
      <c r="F115" s="18">
        <v>-9.6490000000000006E-2</v>
      </c>
      <c r="G115" s="18">
        <v>0.42</v>
      </c>
      <c r="H115" s="18">
        <v>80.67</v>
      </c>
      <c r="I115" s="18">
        <v>-0.37059999999999998</v>
      </c>
      <c r="J115" s="18">
        <v>1.161</v>
      </c>
      <c r="K115" s="18">
        <v>-80.17</v>
      </c>
      <c r="L115" s="18">
        <v>-0.36059999999999998</v>
      </c>
      <c r="M115" s="18">
        <v>1.1599999999999999</v>
      </c>
      <c r="O115" s="18">
        <f>MAX(MIN(Angle!A128,AngElePos!$P$3),AngElePos!$P$2)</f>
        <v>22.536000000000001</v>
      </c>
      <c r="P115" s="18">
        <f t="shared" ca="1" si="13"/>
        <v>4.2727117221879052E-3</v>
      </c>
      <c r="Q115" s="18">
        <f t="shared" ca="1" si="13"/>
        <v>3.882456934568207E-3</v>
      </c>
      <c r="R115" s="18">
        <f t="shared" ca="1" si="13"/>
        <v>1.4185011052123442E-2</v>
      </c>
      <c r="S115" s="18">
        <f t="shared" ca="1" si="13"/>
        <v>1.3892331357084342E-2</v>
      </c>
      <c r="T115" s="18">
        <f ca="1">MAX(-P115+MIN(P115,AngCal!$B$30),T$11+T$12/(1+EXP((T$13-LOG10($O115))/T$14))+T$15/(1+EXP((T$16-LOG10($O115))/T$17))+T$18/(1+EXP((T$19-LOG10($O115))/T$20)))</f>
        <v>-2.131919632246522E-3</v>
      </c>
      <c r="U115" s="18">
        <f ca="1">MAX(-Q115+MIN(Q115,AngCal!$B$30),U$11+U$12/(1+EXP((U$13-LOG10($O115))/U$14))+U$15/(1+EXP((U$16-LOG10($O115))/U$17))+U$18/(1+EXP((U$19-LOG10($O115))/U$20)))</f>
        <v>-1.7187950765342463E-3</v>
      </c>
      <c r="V115" s="18">
        <f ca="1">MAX(-R115+MIN(R115,AngCal!$B$30),V$11+V$12/(1+EXP((V$13-LOG10($O115))/V$14))+V$15/(1+EXP((V$16-LOG10($O115))/V$17))+V$18/(1+EXP((V$19-LOG10($O115))/V$20)))</f>
        <v>-9.4919590607365212E-3</v>
      </c>
      <c r="W115" s="18">
        <f ca="1">MAX(-S115+MIN(S115,AngCal!$B$30),W$11+W$12/(1+EXP((W$13-LOG10($O115))/W$14))+W$15/(1+EXP((W$16-LOG10($O115))/W$17))+W$18/(1+EXP((W$19-LOG10($O115))/W$20)))</f>
        <v>-1.0041651124871875E-2</v>
      </c>
      <c r="X115" s="18">
        <f t="shared" ca="1" si="14"/>
        <v>1.4581678005103111</v>
      </c>
      <c r="Y115" s="18">
        <f t="shared" ca="1" si="14"/>
        <v>0.74029996796911823</v>
      </c>
      <c r="Z115" s="18">
        <f t="shared" ca="1" si="14"/>
        <v>0.21610050883088114</v>
      </c>
      <c r="AA115" s="18">
        <f t="shared" ca="1" si="14"/>
        <v>0.18834437247620978</v>
      </c>
      <c r="AB115" s="18">
        <f t="shared" ca="1" si="15"/>
        <v>1.8364545126967256E-2</v>
      </c>
      <c r="AC115" s="18">
        <f t="shared" ca="1" si="15"/>
        <v>1.8156144647866784E-2</v>
      </c>
      <c r="AD115" s="18">
        <f t="shared" ca="1" si="15"/>
        <v>1.8226850959171124E-2</v>
      </c>
      <c r="AE115" s="18">
        <f t="shared" ca="1" si="15"/>
        <v>1.6459682139185611E-2</v>
      </c>
      <c r="AF115" s="18">
        <f ca="1">MAX(-AB115+MIN(AB115,AngCal!$B$30),AF$11+AF$12/(1+EXP((AF$13-LOG10($O115))/AF$14))+AF$15/(1+EXP((AF$16-LOG10($O115))/AF$17))+AF$18/(1+EXP((AF$19-LOG10($O115))/AF$20)))</f>
        <v>0.49952155804454124</v>
      </c>
      <c r="AG115" s="18">
        <f ca="1">MAX(-AC115+MIN(AC115,AngCal!$B$30),AG$11+AG$12/(1+EXP((AG$13-LOG10($O115))/AG$14))+AG$15/(1+EXP((AG$16-LOG10($O115))/AG$17))+AG$18/(1+EXP((AG$19-LOG10($O115))/AG$20)))</f>
        <v>0.49625364824855567</v>
      </c>
      <c r="AH115" s="18">
        <f ca="1">MAX(-AD115+MIN(AD115,AngCal!$B$30),AH$11+AH$12/(1+EXP((AH$13-LOG10($O115))/AH$14))+AH$15/(1+EXP((AH$16-LOG10($O115))/AH$17))+AH$18/(1+EXP((AH$19-LOG10($O115))/AH$20)))</f>
        <v>0.46970378932173384</v>
      </c>
      <c r="AI115" s="18">
        <f ca="1">MAX(-AE115+MIN(AE115,AngCal!$B$30),AI$11+AI$12/(1+EXP((AI$13-LOG10($O115))/AI$14))+AI$15/(1+EXP((AI$16-LOG10($O115))/AI$17))+AI$18/(1+EXP((AI$19-LOG10($O115))/AI$20)))</f>
        <v>0.4664883410538409</v>
      </c>
      <c r="AJ115" s="18">
        <f t="shared" ca="1" si="16"/>
        <v>2.6203190627531878</v>
      </c>
      <c r="AK115" s="18">
        <f t="shared" ca="1" si="16"/>
        <v>2.5981872508479609</v>
      </c>
      <c r="AL115" s="18">
        <f t="shared" ca="1" si="16"/>
        <v>2.5972280681370044</v>
      </c>
      <c r="AM115" s="18">
        <f t="shared" ca="1" si="16"/>
        <v>2.7444902681754004</v>
      </c>
      <c r="AN115" s="18">
        <f t="shared" ca="1" si="17"/>
        <v>1</v>
      </c>
      <c r="AO115" s="18">
        <f t="shared" ca="1" si="17"/>
        <v>1</v>
      </c>
      <c r="AP115" s="18">
        <f t="shared" ca="1" si="17"/>
        <v>1</v>
      </c>
      <c r="AQ115" s="18">
        <f t="shared" ca="1" si="17"/>
        <v>1</v>
      </c>
      <c r="AR115" s="18">
        <f t="shared" ca="1" si="18"/>
        <v>0</v>
      </c>
      <c r="AS115" s="18">
        <f t="shared" ca="1" si="18"/>
        <v>0</v>
      </c>
      <c r="AT115" s="18">
        <f t="shared" ca="1" si="18"/>
        <v>0</v>
      </c>
      <c r="AU115" s="18">
        <f t="shared" ca="1" si="18"/>
        <v>0</v>
      </c>
    </row>
    <row r="116" spans="2:47" x14ac:dyDescent="0.15">
      <c r="B116">
        <v>897.803</v>
      </c>
      <c r="C116">
        <v>5</v>
      </c>
      <c r="D116" s="18">
        <v>-3.2219999999999999E-2</v>
      </c>
      <c r="E116" s="18">
        <v>-0.17349999999999999</v>
      </c>
      <c r="F116" s="18">
        <v>-0.29459999999999997</v>
      </c>
      <c r="G116" s="18">
        <v>0.41760000000000003</v>
      </c>
      <c r="H116" s="18">
        <v>-4.9340000000000002E-2</v>
      </c>
      <c r="I116" s="18">
        <v>0.50629999999999997</v>
      </c>
      <c r="J116" s="18">
        <v>0.51570000000000005</v>
      </c>
      <c r="K116" s="18">
        <v>0.25509999999999999</v>
      </c>
      <c r="L116" s="18">
        <v>-0.93010000000000004</v>
      </c>
      <c r="M116" s="18">
        <v>0.62880000000000003</v>
      </c>
      <c r="O116" s="18">
        <f>MAX(MIN(Angle!A129,AngElePos!$P$3),AngElePos!$P$2)</f>
        <v>28.370999999999999</v>
      </c>
      <c r="P116" s="18">
        <f t="shared" ca="1" si="13"/>
        <v>3.5995250833964487E-3</v>
      </c>
      <c r="Q116" s="18">
        <f t="shared" ca="1" si="13"/>
        <v>3.0989970097215075E-3</v>
      </c>
      <c r="R116" s="18">
        <f t="shared" ca="1" si="13"/>
        <v>1.142458882966324E-2</v>
      </c>
      <c r="S116" s="18">
        <f t="shared" ca="1" si="13"/>
        <v>1.068503322872269E-2</v>
      </c>
      <c r="T116" s="18">
        <f ca="1">MAX(-P116+MIN(P116,AngCal!$B$30),T$11+T$12/(1+EXP((T$13-LOG10($O116))/T$14))+T$15/(1+EXP((T$16-LOG10($O116))/T$17))+T$18/(1+EXP((T$19-LOG10($O116))/T$20)))</f>
        <v>-1.4122085331392878E-3</v>
      </c>
      <c r="U116" s="18">
        <f ca="1">MAX(-Q116+MIN(Q116,AngCal!$B$30),U$11+U$12/(1+EXP((U$13-LOG10($O116))/U$14))+U$15/(1+EXP((U$16-LOG10($O116))/U$17))+U$18/(1+EXP((U$19-LOG10($O116))/U$20)))</f>
        <v>-1.2012893544028451E-3</v>
      </c>
      <c r="V116" s="18">
        <f ca="1">MAX(-R116+MIN(R116,AngCal!$B$30),V$11+V$12/(1+EXP((V$13-LOG10($O116))/V$14))+V$15/(1+EXP((V$16-LOG10($O116))/V$17))+V$18/(1+EXP((V$19-LOG10($O116))/V$20)))</f>
        <v>-7.2027755454290299E-3</v>
      </c>
      <c r="W116" s="18">
        <f ca="1">MAX(-S116+MIN(S116,AngCal!$B$30),W$11+W$12/(1+EXP((W$13-LOG10($O116))/W$14))+W$15/(1+EXP((W$16-LOG10($O116))/W$17))+W$18/(1+EXP((W$19-LOG10($O116))/W$20)))</f>
        <v>-7.5514429479359713E-3</v>
      </c>
      <c r="X116" s="18">
        <f t="shared" ca="1" si="14"/>
        <v>1.4581677449115664</v>
      </c>
      <c r="Y116" s="18">
        <f t="shared" ca="1" si="14"/>
        <v>0.76712227177757586</v>
      </c>
      <c r="Z116" s="18">
        <f t="shared" ca="1" si="14"/>
        <v>0.21765103863320581</v>
      </c>
      <c r="AA116" s="18">
        <f t="shared" ca="1" si="14"/>
        <v>0.18720329866030086</v>
      </c>
      <c r="AB116" s="18">
        <f t="shared" ca="1" si="15"/>
        <v>1.5060994422213434E-2</v>
      </c>
      <c r="AC116" s="18">
        <f t="shared" ca="1" si="15"/>
        <v>1.4723482803932479E-2</v>
      </c>
      <c r="AD116" s="18">
        <f t="shared" ca="1" si="15"/>
        <v>1.5431785479592616E-2</v>
      </c>
      <c r="AE116" s="18">
        <f t="shared" ca="1" si="15"/>
        <v>1.1694417413888818E-2</v>
      </c>
      <c r="AF116" s="18">
        <f ca="1">MAX(-AB116+MIN(AB116,AngCal!$B$30),AF$11+AF$12/(1+EXP((AF$13-LOG10($O116))/AF$14))+AF$15/(1+EXP((AF$16-LOG10($O116))/AF$17))+AF$18/(1+EXP((AF$19-LOG10($O116))/AF$20)))</f>
        <v>0.52102754557140774</v>
      </c>
      <c r="AG116" s="18">
        <f ca="1">MAX(-AC116+MIN(AC116,AngCal!$B$30),AG$11+AG$12/(1+EXP((AG$13-LOG10($O116))/AG$14))+AG$15/(1+EXP((AG$16-LOG10($O116))/AG$17))+AG$18/(1+EXP((AG$19-LOG10($O116))/AG$20)))</f>
        <v>0.51726944431568</v>
      </c>
      <c r="AH116" s="18">
        <f ca="1">MAX(-AD116+MIN(AD116,AngCal!$B$30),AH$11+AH$12/(1+EXP((AH$13-LOG10($O116))/AH$14))+AH$15/(1+EXP((AH$16-LOG10($O116))/AH$17))+AH$18/(1+EXP((AH$19-LOG10($O116))/AH$20)))</f>
        <v>0.4826457866689669</v>
      </c>
      <c r="AI116" s="18">
        <f ca="1">MAX(-AE116+MIN(AE116,AngCal!$B$30),AI$11+AI$12/(1+EXP((AI$13-LOG10($O116))/AI$14))+AI$15/(1+EXP((AI$16-LOG10($O116))/AI$17))+AI$18/(1+EXP((AI$19-LOG10($O116))/AI$20)))</f>
        <v>0.47364395408948184</v>
      </c>
      <c r="AJ116" s="18">
        <f t="shared" ca="1" si="16"/>
        <v>2.6710156276475874</v>
      </c>
      <c r="AK116" s="18">
        <f t="shared" ca="1" si="16"/>
        <v>2.63757458157589</v>
      </c>
      <c r="AL116" s="18">
        <f t="shared" ca="1" si="16"/>
        <v>2.6116907786395287</v>
      </c>
      <c r="AM116" s="18">
        <f t="shared" ca="1" si="16"/>
        <v>2.6653221115986798</v>
      </c>
      <c r="AN116" s="18">
        <f t="shared" ca="1" si="17"/>
        <v>1</v>
      </c>
      <c r="AO116" s="18">
        <f t="shared" ca="1" si="17"/>
        <v>1</v>
      </c>
      <c r="AP116" s="18">
        <f t="shared" ca="1" si="17"/>
        <v>1</v>
      </c>
      <c r="AQ116" s="18">
        <f t="shared" ca="1" si="17"/>
        <v>1</v>
      </c>
      <c r="AR116" s="18">
        <f t="shared" ca="1" si="18"/>
        <v>0</v>
      </c>
      <c r="AS116" s="18">
        <f t="shared" ca="1" si="18"/>
        <v>0</v>
      </c>
      <c r="AT116" s="18">
        <f t="shared" ca="1" si="18"/>
        <v>0</v>
      </c>
      <c r="AU116" s="18">
        <f t="shared" ca="1" si="18"/>
        <v>0</v>
      </c>
    </row>
    <row r="117" spans="2:47" x14ac:dyDescent="0.15">
      <c r="B117">
        <v>897.803</v>
      </c>
      <c r="C117">
        <v>7</v>
      </c>
      <c r="D117" s="18">
        <v>6.0600000000000001E-2</v>
      </c>
      <c r="E117" s="18">
        <v>-2.4590000000000001E-2</v>
      </c>
      <c r="F117" s="18">
        <v>6.164E-2</v>
      </c>
      <c r="G117" s="18">
        <v>0.19320000000000001</v>
      </c>
      <c r="H117" s="18">
        <v>-0.17979999999999999</v>
      </c>
      <c r="I117" s="18">
        <v>0.85019999999999996</v>
      </c>
      <c r="J117" s="18">
        <v>0.26840000000000003</v>
      </c>
      <c r="K117" s="18">
        <v>0.14380000000000001</v>
      </c>
      <c r="L117" s="18">
        <v>0.89959999999999996</v>
      </c>
      <c r="M117" s="18">
        <v>0.24340000000000001</v>
      </c>
      <c r="O117" s="18">
        <f>MAX(MIN(Angle!A130,AngElePos!$P$3),AngElePos!$P$2)</f>
        <v>35.716999999999999</v>
      </c>
      <c r="P117" s="18">
        <f t="shared" ca="1" si="13"/>
        <v>2.9735723268513592E-3</v>
      </c>
      <c r="Q117" s="18">
        <f t="shared" ca="1" si="13"/>
        <v>2.4698916553995004E-3</v>
      </c>
      <c r="R117" s="18">
        <f t="shared" ca="1" si="13"/>
        <v>8.4161644817345449E-3</v>
      </c>
      <c r="S117" s="18">
        <f t="shared" ca="1" si="13"/>
        <v>7.5603245345363668E-3</v>
      </c>
      <c r="T117" s="18">
        <f ca="1">MAX(-P117+MIN(P117,AngCal!$B$30),T$11+T$12/(1+EXP((T$13-LOG10($O117))/T$14))+T$15/(1+EXP((T$16-LOG10($O117))/T$17))+T$18/(1+EXP((T$19-LOG10($O117))/T$20)))</f>
        <v>-8.6765772722210283E-4</v>
      </c>
      <c r="U117" s="18">
        <f ca="1">MAX(-Q117+MIN(Q117,AngCal!$B$30),U$11+U$12/(1+EXP((U$13-LOG10($O117))/U$14))+U$15/(1+EXP((U$16-LOG10($O117))/U$17))+U$18/(1+EXP((U$19-LOG10($O117))/U$20)))</f>
        <v>-8.5499982847171002E-4</v>
      </c>
      <c r="V117" s="18">
        <f ca="1">MAX(-R117+MIN(R117,AngCal!$B$30),V$11+V$12/(1+EXP((V$13-LOG10($O117))/V$14))+V$15/(1+EXP((V$16-LOG10($O117))/V$17))+V$18/(1+EXP((V$19-LOG10($O117))/V$20)))</f>
        <v>-5.3651049788188687E-3</v>
      </c>
      <c r="W117" s="18">
        <f ca="1">MAX(-S117+MIN(S117,AngCal!$B$30),W$11+W$12/(1+EXP((W$13-LOG10($O117))/W$14))+W$15/(1+EXP((W$16-LOG10($O117))/W$17))+W$18/(1+EXP((W$19-LOG10($O117))/W$20)))</f>
        <v>-5.5785002188908916E-3</v>
      </c>
      <c r="X117" s="18">
        <f t="shared" ca="1" si="14"/>
        <v>1.4581676860739232</v>
      </c>
      <c r="Y117" s="18">
        <f t="shared" ca="1" si="14"/>
        <v>0.79209875506795457</v>
      </c>
      <c r="Z117" s="18">
        <f t="shared" ca="1" si="14"/>
        <v>0.21978534829440871</v>
      </c>
      <c r="AA117" s="18">
        <f t="shared" ca="1" si="14"/>
        <v>0.18666929813156874</v>
      </c>
      <c r="AB117" s="18">
        <f t="shared" ca="1" si="15"/>
        <v>1.1930120051174177E-2</v>
      </c>
      <c r="AC117" s="18">
        <f t="shared" ca="1" si="15"/>
        <v>1.1553642392706115E-2</v>
      </c>
      <c r="AD117" s="18">
        <f t="shared" ca="1" si="15"/>
        <v>9.9034998842054099E-3</v>
      </c>
      <c r="AE117" s="18">
        <f t="shared" ca="1" si="15"/>
        <v>8.3158463455214882E-3</v>
      </c>
      <c r="AF117" s="18">
        <f ca="1">MAX(-AB117+MIN(AB117,AngCal!$B$30),AF$11+AF$12/(1+EXP((AF$13-LOG10($O117))/AF$14))+AF$15/(1+EXP((AF$16-LOG10($O117))/AF$17))+AF$18/(1+EXP((AF$19-LOG10($O117))/AF$20)))</f>
        <v>0.54000942462436652</v>
      </c>
      <c r="AG117" s="18">
        <f ca="1">MAX(-AC117+MIN(AC117,AngCal!$B$30),AG$11+AG$12/(1+EXP((AG$13-LOG10($O117))/AG$14))+AG$15/(1+EXP((AG$16-LOG10($O117))/AG$17))+AG$18/(1+EXP((AG$19-LOG10($O117))/AG$20)))</f>
        <v>0.53586359194110655</v>
      </c>
      <c r="AH117" s="18">
        <f ca="1">MAX(-AD117+MIN(AD117,AngCal!$B$30),AH$11+AH$12/(1+EXP((AH$13-LOG10($O117))/AH$14))+AH$15/(1+EXP((AH$16-LOG10($O117))/AH$17))+AH$18/(1+EXP((AH$19-LOG10($O117))/AH$20)))</f>
        <v>0.49176354974957953</v>
      </c>
      <c r="AI117" s="18">
        <f ca="1">MAX(-AE117+MIN(AE117,AngCal!$B$30),AI$11+AI$12/(1+EXP((AI$13-LOG10($O117))/AI$14))+AI$15/(1+EXP((AI$16-LOG10($O117))/AI$17))+AI$18/(1+EXP((AI$19-LOG10($O117))/AI$20)))</f>
        <v>0.47845334602060774</v>
      </c>
      <c r="AJ117" s="18">
        <f t="shared" ca="1" si="16"/>
        <v>2.6924916689562726</v>
      </c>
      <c r="AK117" s="18">
        <f t="shared" ca="1" si="16"/>
        <v>2.6494701837880226</v>
      </c>
      <c r="AL117" s="18">
        <f t="shared" ca="1" si="16"/>
        <v>2.4603845478027062</v>
      </c>
      <c r="AM117" s="18">
        <f t="shared" ca="1" si="16"/>
        <v>2.2728162143034676</v>
      </c>
      <c r="AN117" s="18">
        <f t="shared" ca="1" si="17"/>
        <v>1</v>
      </c>
      <c r="AO117" s="18">
        <f t="shared" ca="1" si="17"/>
        <v>1</v>
      </c>
      <c r="AP117" s="18">
        <f t="shared" ca="1" si="17"/>
        <v>1</v>
      </c>
      <c r="AQ117" s="18">
        <f t="shared" ca="1" si="17"/>
        <v>1</v>
      </c>
      <c r="AR117" s="18">
        <f t="shared" ca="1" si="18"/>
        <v>0</v>
      </c>
      <c r="AS117" s="18">
        <f t="shared" ca="1" si="18"/>
        <v>0</v>
      </c>
      <c r="AT117" s="18">
        <f t="shared" ca="1" si="18"/>
        <v>0</v>
      </c>
      <c r="AU117" s="18">
        <f t="shared" ca="1" si="18"/>
        <v>0</v>
      </c>
    </row>
    <row r="118" spans="2:47" x14ac:dyDescent="0.15">
      <c r="B118">
        <v>897.803</v>
      </c>
      <c r="C118">
        <v>10</v>
      </c>
      <c r="D118" s="18">
        <v>1.728E-2</v>
      </c>
      <c r="E118" s="18">
        <v>-0.1235</v>
      </c>
      <c r="F118" s="18">
        <v>0.1542</v>
      </c>
      <c r="G118" s="18">
        <v>0.37140000000000001</v>
      </c>
      <c r="H118" s="18">
        <v>2.5979999999999999</v>
      </c>
      <c r="I118" s="18">
        <v>1.119</v>
      </c>
      <c r="J118" s="18">
        <v>1.0409999999999999</v>
      </c>
      <c r="K118" s="18">
        <v>-2.492</v>
      </c>
      <c r="L118" s="18">
        <v>1.202</v>
      </c>
      <c r="M118" s="18">
        <v>1.014</v>
      </c>
      <c r="O118" s="18">
        <f>MAX(MIN(Angle!A131,AngElePos!$P$3),AngElePos!$P$2)</f>
        <v>44.965000000000003</v>
      </c>
      <c r="P118" s="18">
        <f t="shared" ca="1" si="13"/>
        <v>2.3658638478789573E-3</v>
      </c>
      <c r="Q118" s="18">
        <f t="shared" ca="1" si="13"/>
        <v>1.9660788928009126E-3</v>
      </c>
      <c r="R118" s="18">
        <f t="shared" ca="1" si="13"/>
        <v>5.264979153661975E-3</v>
      </c>
      <c r="S118" s="18">
        <f t="shared" ca="1" si="13"/>
        <v>4.6787667984249381E-3</v>
      </c>
      <c r="T118" s="18">
        <f ca="1">MAX(-P118+MIN(P118,AngCal!$B$30),T$11+T$12/(1+EXP((T$13-LOG10($O118))/T$14))+T$15/(1+EXP((T$16-LOG10($O118))/T$17))+T$18/(1+EXP((T$19-LOG10($O118))/T$20)))</f>
        <v>-4.6451688530793622E-4</v>
      </c>
      <c r="U118" s="18">
        <f ca="1">MAX(-Q118+MIN(Q118,AngCal!$B$30),U$11+U$12/(1+EXP((U$13-LOG10($O118))/U$14))+U$15/(1+EXP((U$16-LOG10($O118))/U$17))+U$18/(1+EXP((U$19-LOG10($O118))/U$20)))</f>
        <v>-6.2223842274219607E-4</v>
      </c>
      <c r="V118" s="18">
        <f ca="1">MAX(-R118+MIN(R118,AngCal!$B$30),V$11+V$12/(1+EXP((V$13-LOG10($O118))/V$14))+V$15/(1+EXP((V$16-LOG10($O118))/V$17))+V$18/(1+EXP((V$19-LOG10($O118))/V$20)))</f>
        <v>-3.938761543499758E-3</v>
      </c>
      <c r="W118" s="18">
        <f ca="1">MAX(-S118+MIN(S118,AngCal!$B$30),W$11+W$12/(1+EXP((W$13-LOG10($O118))/W$14))+W$15/(1+EXP((W$16-LOG10($O118))/W$17))+W$18/(1+EXP((W$19-LOG10($O118))/W$20)))</f>
        <v>-3.6787667984249381E-3</v>
      </c>
      <c r="X118" s="18">
        <f t="shared" ca="1" si="14"/>
        <v>1.4581676261751482</v>
      </c>
      <c r="Y118" s="18">
        <f t="shared" ca="1" si="14"/>
        <v>0.81296682352027183</v>
      </c>
      <c r="Z118" s="18">
        <f t="shared" ca="1" si="14"/>
        <v>0.22192426310442254</v>
      </c>
      <c r="AA118" s="18">
        <f t="shared" ca="1" si="14"/>
        <v>0.18643735803124187</v>
      </c>
      <c r="AB118" s="18">
        <f t="shared" ca="1" si="15"/>
        <v>9.1905179261487484E-3</v>
      </c>
      <c r="AC118" s="18">
        <f t="shared" ca="1" si="15"/>
        <v>8.8344202350539372E-3</v>
      </c>
      <c r="AD118" s="18">
        <f t="shared" ca="1" si="15"/>
        <v>5.0186195528520664E-3</v>
      </c>
      <c r="AE118" s="18">
        <f t="shared" ca="1" si="15"/>
        <v>6.1004820945994367E-3</v>
      </c>
      <c r="AF118" s="18">
        <f ca="1">MAX(-AB118+MIN(AB118,AngCal!$B$30),AF$11+AF$12/(1+EXP((AF$13-LOG10($O118))/AF$14))+AF$15/(1+EXP((AF$16-LOG10($O118))/AF$17))+AF$18/(1+EXP((AF$19-LOG10($O118))/AF$20)))</f>
        <v>0.55600575997859414</v>
      </c>
      <c r="AG118" s="18">
        <f ca="1">MAX(-AC118+MIN(AC118,AngCal!$B$30),AG$11+AG$12/(1+EXP((AG$13-LOG10($O118))/AG$14))+AG$15/(1+EXP((AG$16-LOG10($O118))/AG$17))+AG$18/(1+EXP((AG$19-LOG10($O118))/AG$20)))</f>
        <v>0.55154634445611506</v>
      </c>
      <c r="AH118" s="18">
        <f ca="1">MAX(-AD118+MIN(AD118,AngCal!$B$30),AH$11+AH$12/(1+EXP((AH$13-LOG10($O118))/AH$14))+AH$15/(1+EXP((AH$16-LOG10($O118))/AH$17))+AH$18/(1+EXP((AH$19-LOG10($O118))/AH$20)))</f>
        <v>0.49743679641567751</v>
      </c>
      <c r="AI118" s="18">
        <f ca="1">MAX(-AE118+MIN(AE118,AngCal!$B$30),AI$11+AI$12/(1+EXP((AI$13-LOG10($O118))/AI$14))+AI$15/(1+EXP((AI$16-LOG10($O118))/AI$17))+AI$18/(1+EXP((AI$19-LOG10($O118))/AI$20)))</f>
        <v>0.48168788418246261</v>
      </c>
      <c r="AJ118" s="18">
        <f t="shared" ca="1" si="16"/>
        <v>2.6992027361332607</v>
      </c>
      <c r="AK118" s="18">
        <f t="shared" ca="1" si="16"/>
        <v>2.6509170701517872</v>
      </c>
      <c r="AL118" s="18">
        <f t="shared" ca="1" si="16"/>
        <v>2.1596834159758198</v>
      </c>
      <c r="AM118" s="18">
        <f t="shared" ca="1" si="16"/>
        <v>2.1413283671347152</v>
      </c>
      <c r="AN118" s="18">
        <f t="shared" ca="1" si="17"/>
        <v>1</v>
      </c>
      <c r="AO118" s="18">
        <f t="shared" ca="1" si="17"/>
        <v>1</v>
      </c>
      <c r="AP118" s="18">
        <f t="shared" ca="1" si="17"/>
        <v>1</v>
      </c>
      <c r="AQ118" s="18">
        <f t="shared" ca="1" si="17"/>
        <v>1</v>
      </c>
      <c r="AR118" s="18">
        <f t="shared" ca="1" si="18"/>
        <v>0</v>
      </c>
      <c r="AS118" s="18">
        <f t="shared" ca="1" si="18"/>
        <v>0</v>
      </c>
      <c r="AT118" s="18">
        <f t="shared" ca="1" si="18"/>
        <v>0</v>
      </c>
      <c r="AU118" s="18">
        <f t="shared" ca="1" si="18"/>
        <v>0</v>
      </c>
    </row>
    <row r="119" spans="2:47" x14ac:dyDescent="0.15">
      <c r="B119">
        <v>897.803</v>
      </c>
      <c r="C119">
        <v>15</v>
      </c>
      <c r="D119" s="18">
        <v>4.2520000000000002E-2</v>
      </c>
      <c r="E119" s="18">
        <v>-0.17899999999999999</v>
      </c>
      <c r="F119" s="18">
        <v>-0.26319999999999999</v>
      </c>
      <c r="G119" s="18">
        <v>0.42749999999999999</v>
      </c>
      <c r="H119" s="18">
        <v>4.5339999999999998E-2</v>
      </c>
      <c r="I119" s="18">
        <v>-0.24640000000000001</v>
      </c>
      <c r="J119" s="18">
        <v>0.26590000000000003</v>
      </c>
      <c r="K119" s="18">
        <v>9.1139999999999999E-2</v>
      </c>
      <c r="L119" s="18">
        <v>-0.90190000000000003</v>
      </c>
      <c r="M119" s="18">
        <v>0.11310000000000001</v>
      </c>
      <c r="O119" s="18">
        <f>MAX(MIN(Angle!A132,AngElePos!$P$3),AngElePos!$P$2)</f>
        <v>56.606999999999999</v>
      </c>
      <c r="P119" s="18">
        <f t="shared" ref="P119:S161" ca="1" si="19">MAX(0,P$11+P$12/(1+EXP((P$13-LOG10($O119))/P$14))+P$15/(1+EXP((P$16-LOG10($O119))/P$17))+P$18/(1+EXP((P$19-LOG10($O119))/P$20)))</f>
        <v>1.7590989237716848E-3</v>
      </c>
      <c r="Q119" s="18">
        <f t="shared" ca="1" si="19"/>
        <v>1.5634775988763033E-3</v>
      </c>
      <c r="R119" s="18">
        <f t="shared" ca="1" si="19"/>
        <v>2.0771413103315428E-3</v>
      </c>
      <c r="S119" s="18">
        <f t="shared" ca="1" si="19"/>
        <v>2.1519833153792189E-3</v>
      </c>
      <c r="T119" s="18">
        <f ca="1">MAX(-P119+MIN(P119,AngCal!$B$30),T$11+T$12/(1+EXP((T$13-LOG10($O119))/T$14))+T$15/(1+EXP((T$16-LOG10($O119))/T$17))+T$18/(1+EXP((T$19-LOG10($O119))/T$20)))</f>
        <v>-1.7305435754019771E-4</v>
      </c>
      <c r="U119" s="18">
        <f ca="1">MAX(-Q119+MIN(Q119,AngCal!$B$30),U$11+U$12/(1+EXP((U$13-LOG10($O119))/U$14))+U$15/(1+EXP((U$16-LOG10($O119))/U$17))+U$18/(1+EXP((U$19-LOG10($O119))/U$20)))</f>
        <v>-4.6414419503356188E-4</v>
      </c>
      <c r="V119" s="18">
        <f ca="1">MAX(-R119+MIN(R119,AngCal!$B$30),V$11+V$12/(1+EXP((V$13-LOG10($O119))/V$14))+V$15/(1+EXP((V$16-LOG10($O119))/V$17))+V$18/(1+EXP((V$19-LOG10($O119))/V$20)))</f>
        <v>-1.0771413103315428E-3</v>
      </c>
      <c r="W119" s="18">
        <f ca="1">MAX(-S119+MIN(S119,AngCal!$B$30),W$11+W$12/(1+EXP((W$13-LOG10($O119))/W$14))+W$15/(1+EXP((W$16-LOG10($O119))/W$17))+W$18/(1+EXP((W$19-LOG10($O119))/W$20)))</f>
        <v>-1.1519833153792189E-3</v>
      </c>
      <c r="X119" s="18">
        <f t="shared" ref="X119:AA161" ca="1" si="20">10^(X$11+X$12/(1+EXP((X$13-LOG10($O119))/X$14))+X$15/(1+EXP((X$16-LOG10($O119))/X$17))+X$18/(1+EXP((X$19-LOG10($O119))/X$20)))</f>
        <v>1.4581675673453343</v>
      </c>
      <c r="Y119" s="18">
        <f t="shared" ca="1" si="20"/>
        <v>0.82852013893133969</v>
      </c>
      <c r="Z119" s="18">
        <f t="shared" ca="1" si="20"/>
        <v>0.22381459678227053</v>
      </c>
      <c r="AA119" s="18">
        <f t="shared" ca="1" si="20"/>
        <v>0.18635011669253909</v>
      </c>
      <c r="AB119" s="18">
        <f t="shared" ref="AB119:AE161" ca="1" si="21">MAX(0,AB$11+AB$12/(1+EXP((AB$13-LOG10($O119))/AB$14))+AB$15/(1+EXP((AB$16-LOG10($O119))/AB$17))+AB$18/(1+EXP((AB$19-LOG10($O119))/AB$20)))</f>
        <v>6.9672940604794198E-3</v>
      </c>
      <c r="AC119" s="18">
        <f t="shared" ca="1" si="21"/>
        <v>6.6512071197236625E-3</v>
      </c>
      <c r="AD119" s="18">
        <f t="shared" ca="1" si="21"/>
        <v>3.6559540002966823E-3</v>
      </c>
      <c r="AE119" s="18">
        <f t="shared" ca="1" si="21"/>
        <v>4.7201859179827679E-3</v>
      </c>
      <c r="AF119" s="18">
        <f ca="1">MAX(-AB119+MIN(AB119,AngCal!$B$30),AF$11+AF$12/(1+EXP((AF$13-LOG10($O119))/AF$14))+AF$15/(1+EXP((AF$16-LOG10($O119))/AF$17))+AF$18/(1+EXP((AF$19-LOG10($O119))/AF$20)))</f>
        <v>0.56870891880834962</v>
      </c>
      <c r="AG119" s="18">
        <f ca="1">MAX(-AC119+MIN(AC119,AngCal!$B$30),AG$11+AG$12/(1+EXP((AG$13-LOG10($O119))/AG$14))+AG$15/(1+EXP((AG$16-LOG10($O119))/AG$17))+AG$18/(1+EXP((AG$19-LOG10($O119))/AG$20)))</f>
        <v>0.56398658334229446</v>
      </c>
      <c r="AH119" s="18">
        <f ca="1">MAX(-AD119+MIN(AD119,AngCal!$B$30),AH$11+AH$12/(1+EXP((AH$13-LOG10($O119))/AH$14))+AH$15/(1+EXP((AH$16-LOG10($O119))/AH$17))+AH$18/(1+EXP((AH$19-LOG10($O119))/AH$20)))</f>
        <v>0.50012866156227465</v>
      </c>
      <c r="AI119" s="18">
        <f ca="1">MAX(-AE119+MIN(AE119,AngCal!$B$30),AI$11+AI$12/(1+EXP((AI$13-LOG10($O119))/AI$14))+AI$15/(1+EXP((AI$16-LOG10($O119))/AI$17))+AI$18/(1+EXP((AI$19-LOG10($O119))/AI$20)))</f>
        <v>0.48385830446670097</v>
      </c>
      <c r="AJ119" s="18">
        <f t="shared" ref="AJ119:AM161" ca="1" si="22">10^(AJ$11+AJ$12/(1+EXP((AJ$13-LOG10($O119))/AJ$14))+AJ$15/(1+EXP((AJ$16-LOG10($O119))/AJ$17))+AJ$18/(1+EXP((AJ$19-LOG10($O119))/AJ$20)))</f>
        <v>2.6987242188375413</v>
      </c>
      <c r="AK119" s="18">
        <f t="shared" ca="1" si="22"/>
        <v>2.648181354915891</v>
      </c>
      <c r="AL119" s="18">
        <f t="shared" ca="1" si="22"/>
        <v>2.1366512317578108</v>
      </c>
      <c r="AM119" s="18">
        <f t="shared" ca="1" si="22"/>
        <v>2.1334245683590711</v>
      </c>
      <c r="AN119" s="18">
        <f t="shared" ref="AN119:AQ161" ca="1" si="23">MAX(0.1,MIN(1,AN$11+AN$12/(1+EXP((AN$13-LOG10($O119))/AN$14))+AN$15/(1+EXP((AN$16-LOG10($O119))/AN$17))+AN$18/(1+EXP((AN$19-LOG10($O119))/AN$20))))</f>
        <v>1</v>
      </c>
      <c r="AO119" s="18">
        <f t="shared" ca="1" si="23"/>
        <v>1</v>
      </c>
      <c r="AP119" s="18">
        <f t="shared" ca="1" si="23"/>
        <v>1</v>
      </c>
      <c r="AQ119" s="18">
        <f t="shared" ca="1" si="23"/>
        <v>1</v>
      </c>
      <c r="AR119" s="18">
        <f t="shared" ref="AR119:AU161" ca="1" si="24">MAX(0,AR$11+AR$12/(1+EXP((AR$13-LOG10($O119))/AR$14))+AR$15/(1+EXP((AR$16-LOG10($O119))/AR$17))+AR$18/(1+EXP((AR$19-LOG10($O119))/AR$20)))</f>
        <v>0</v>
      </c>
      <c r="AS119" s="18">
        <f t="shared" ca="1" si="24"/>
        <v>0</v>
      </c>
      <c r="AT119" s="18">
        <f t="shared" ca="1" si="24"/>
        <v>0</v>
      </c>
      <c r="AU119" s="18">
        <f t="shared" ca="1" si="24"/>
        <v>0</v>
      </c>
    </row>
    <row r="120" spans="2:47" x14ac:dyDescent="0.15">
      <c r="B120">
        <v>897.803</v>
      </c>
      <c r="C120">
        <v>20</v>
      </c>
      <c r="D120" s="18">
        <v>-4.6829999999999997E-2</v>
      </c>
      <c r="E120" s="18">
        <v>-0.44479999999999997</v>
      </c>
      <c r="F120" s="18">
        <v>-0.50009999999999999</v>
      </c>
      <c r="G120" s="18">
        <v>0.2777</v>
      </c>
      <c r="H120" s="18">
        <v>-0.19389999999999999</v>
      </c>
      <c r="I120" s="18">
        <v>9.146E-2</v>
      </c>
      <c r="J120" s="18">
        <v>0.3866</v>
      </c>
      <c r="K120" s="18">
        <v>0.6855</v>
      </c>
      <c r="L120" s="18">
        <v>-0.57509999999999994</v>
      </c>
      <c r="M120" s="18">
        <v>0.38090000000000002</v>
      </c>
      <c r="O120" s="18">
        <f>MAX(MIN(Angle!A133,AngElePos!$P$3),AngElePos!$P$2)</f>
        <v>71.265000000000001</v>
      </c>
      <c r="P120" s="18">
        <f t="shared" ca="1" si="19"/>
        <v>1.1451565035491829E-3</v>
      </c>
      <c r="Q120" s="18">
        <f t="shared" ca="1" si="19"/>
        <v>1.2422668074682369E-3</v>
      </c>
      <c r="R120" s="18">
        <f t="shared" ca="1" si="19"/>
        <v>0</v>
      </c>
      <c r="S120" s="18">
        <f t="shared" ca="1" si="19"/>
        <v>3.9359498628821488E-5</v>
      </c>
      <c r="T120" s="18">
        <f ca="1">MAX(-P120+MIN(P120,AngCal!$B$30),T$11+T$12/(1+EXP((T$13-LOG10($O120))/T$14))+T$15/(1+EXP((T$16-LOG10($O120))/T$17))+T$18/(1+EXP((T$19-LOG10($O120))/T$20)))</f>
        <v>3.2015897836114304E-5</v>
      </c>
      <c r="U120" s="18">
        <f ca="1">MAX(-Q120+MIN(Q120,AngCal!$B$30),U$11+U$12/(1+EXP((U$13-LOG10($O120))/U$14))+U$15/(1+EXP((U$16-LOG10($O120))/U$17))+U$18/(1+EXP((U$19-LOG10($O120))/U$20)))</f>
        <v>-2.422668074682369E-4</v>
      </c>
      <c r="V120" s="18">
        <f ca="1">MAX(-R120+MIN(R120,AngCal!$B$30),V$11+V$12/(1+EXP((V$13-LOG10($O120))/V$14))+V$15/(1+EXP((V$16-LOG10($O120))/V$17))+V$18/(1+EXP((V$19-LOG10($O120))/V$20)))</f>
        <v>0</v>
      </c>
      <c r="W120" s="18">
        <f ca="1">MAX(-S120+MIN(S120,AngCal!$B$30),W$11+W$12/(1+EXP((W$13-LOG10($O120))/W$14))+W$15/(1+EXP((W$16-LOG10($O120))/W$17))+W$18/(1+EXP((W$19-LOG10($O120))/W$20)))</f>
        <v>0</v>
      </c>
      <c r="X120" s="18">
        <f t="shared" ca="1" si="20"/>
        <v>1.4581675115886013</v>
      </c>
      <c r="Y120" s="18">
        <f t="shared" ca="1" si="20"/>
        <v>0.83823665170103256</v>
      </c>
      <c r="Z120" s="18">
        <f t="shared" ca="1" si="20"/>
        <v>0.22537677564928882</v>
      </c>
      <c r="AA120" s="18">
        <f t="shared" ca="1" si="20"/>
        <v>0.18632827663863874</v>
      </c>
      <c r="AB120" s="18">
        <f t="shared" ca="1" si="21"/>
        <v>5.2726931281963409E-3</v>
      </c>
      <c r="AC120" s="18">
        <f t="shared" ca="1" si="21"/>
        <v>4.9908132623302497E-3</v>
      </c>
      <c r="AD120" s="18">
        <f t="shared" ca="1" si="21"/>
        <v>3.2187715028433959E-3</v>
      </c>
      <c r="AE120" s="18">
        <f t="shared" ca="1" si="21"/>
        <v>3.8862169367126151E-3</v>
      </c>
      <c r="AF120" s="18">
        <f ca="1">MAX(-AB120+MIN(AB120,AngCal!$B$30),AF$11+AF$12/(1+EXP((AF$13-LOG10($O120))/AF$14))+AF$15/(1+EXP((AF$16-LOG10($O120))/AF$17))+AF$18/(1+EXP((AF$19-LOG10($O120))/AF$20)))</f>
        <v>0.57796857655089884</v>
      </c>
      <c r="AG120" s="18">
        <f ca="1">MAX(-AC120+MIN(AC120,AngCal!$B$30),AG$11+AG$12/(1+EXP((AG$13-LOG10($O120))/AG$14))+AG$15/(1+EXP((AG$16-LOG10($O120))/AG$17))+AG$18/(1+EXP((AG$19-LOG10($O120))/AG$20)))</f>
        <v>0.57301718297764492</v>
      </c>
      <c r="AH120" s="18">
        <f ca="1">MAX(-AD120+MIN(AD120,AngCal!$B$30),AH$11+AH$12/(1+EXP((AH$13-LOG10($O120))/AH$14))+AH$15/(1+EXP((AH$16-LOG10($O120))/AH$17))+AH$18/(1+EXP((AH$19-LOG10($O120))/AH$20)))</f>
        <v>0.50037574429831022</v>
      </c>
      <c r="AI120" s="18">
        <f ca="1">MAX(-AE120+MIN(AE120,AngCal!$B$30),AI$11+AI$12/(1+EXP((AI$13-LOG10($O120))/AI$14))+AI$15/(1+EXP((AI$16-LOG10($O120))/AI$17))+AI$18/(1+EXP((AI$19-LOG10($O120))/AI$20)))</f>
        <v>0.48529185799850971</v>
      </c>
      <c r="AJ120" s="18">
        <f t="shared" ca="1" si="22"/>
        <v>2.694170850539868</v>
      </c>
      <c r="AK120" s="18">
        <f t="shared" ca="1" si="22"/>
        <v>2.6430098606987054</v>
      </c>
      <c r="AL120" s="18">
        <f t="shared" ca="1" si="22"/>
        <v>2.1435630594750421</v>
      </c>
      <c r="AM120" s="18">
        <f t="shared" ca="1" si="22"/>
        <v>2.1330584511678441</v>
      </c>
      <c r="AN120" s="18">
        <f t="shared" ca="1" si="23"/>
        <v>1</v>
      </c>
      <c r="AO120" s="18">
        <f t="shared" ca="1" si="23"/>
        <v>1</v>
      </c>
      <c r="AP120" s="18">
        <f t="shared" ca="1" si="23"/>
        <v>1</v>
      </c>
      <c r="AQ120" s="18">
        <f t="shared" ca="1" si="23"/>
        <v>1</v>
      </c>
      <c r="AR120" s="18">
        <f t="shared" ca="1" si="24"/>
        <v>0</v>
      </c>
      <c r="AS120" s="18">
        <f t="shared" ca="1" si="24"/>
        <v>0</v>
      </c>
      <c r="AT120" s="18">
        <f t="shared" ca="1" si="24"/>
        <v>0</v>
      </c>
      <c r="AU120" s="18">
        <f t="shared" ca="1" si="24"/>
        <v>0</v>
      </c>
    </row>
    <row r="121" spans="2:47" x14ac:dyDescent="0.15">
      <c r="B121">
        <v>1036.3610000000001</v>
      </c>
      <c r="C121">
        <v>1</v>
      </c>
      <c r="D121" s="18">
        <v>2.2420000000000001E-3</v>
      </c>
      <c r="E121" s="18">
        <v>-8.2989999999999994E-2</v>
      </c>
      <c r="F121" s="18">
        <v>0.16259999999999999</v>
      </c>
      <c r="G121" s="18">
        <v>0.12720000000000001</v>
      </c>
      <c r="H121" s="18">
        <v>-0.35310000000000002</v>
      </c>
      <c r="I121" s="18">
        <v>1.198</v>
      </c>
      <c r="J121" s="18">
        <v>0.63349999999999995</v>
      </c>
      <c r="K121" s="18">
        <v>0.43390000000000001</v>
      </c>
      <c r="L121" s="18">
        <v>0.71919999999999995</v>
      </c>
      <c r="M121" s="18">
        <v>0.87060000000000004</v>
      </c>
      <c r="O121" s="18">
        <f>MAX(MIN(Angle!A134,AngElePos!$P$3),AngElePos!$P$2)</f>
        <v>89.715999999999994</v>
      </c>
      <c r="P121" s="18">
        <f t="shared" ca="1" si="19"/>
        <v>5.2311552701245212E-4</v>
      </c>
      <c r="Q121" s="18">
        <f t="shared" ca="1" si="19"/>
        <v>9.8641163013692135E-4</v>
      </c>
      <c r="R121" s="18">
        <f t="shared" ca="1" si="19"/>
        <v>0</v>
      </c>
      <c r="S121" s="18">
        <f t="shared" ca="1" si="19"/>
        <v>0</v>
      </c>
      <c r="T121" s="18">
        <f ca="1">MAX(-P121+MIN(P121,AngCal!$B$30),T$11+T$12/(1+EXP((T$13-LOG10($O121))/T$14))+T$15/(1+EXP((T$16-LOG10($O121))/T$17))+T$18/(1+EXP((T$19-LOG10($O121))/T$20)))</f>
        <v>1.714625020270838E-4</v>
      </c>
      <c r="U121" s="18">
        <f ca="1">MAX(-Q121+MIN(Q121,AngCal!$B$30),U$11+U$12/(1+EXP((U$13-LOG10($O121))/U$14))+U$15/(1+EXP((U$16-LOG10($O121))/U$17))+U$18/(1+EXP((U$19-LOG10($O121))/U$20)))</f>
        <v>0</v>
      </c>
      <c r="V121" s="18">
        <f ca="1">MAX(-R121+MIN(R121,AngCal!$B$30),V$11+V$12/(1+EXP((V$13-LOG10($O121))/V$14))+V$15/(1+EXP((V$16-LOG10($O121))/V$17))+V$18/(1+EXP((V$19-LOG10($O121))/V$20)))</f>
        <v>0</v>
      </c>
      <c r="W121" s="18">
        <f ca="1">MAX(-S121+MIN(S121,AngCal!$B$30),W$11+W$12/(1+EXP((W$13-LOG10($O121))/W$14))+W$15/(1+EXP((W$16-LOG10($O121))/W$17))+W$18/(1+EXP((W$19-LOG10($O121))/W$20)))</f>
        <v>0</v>
      </c>
      <c r="X121" s="18">
        <f t="shared" ca="1" si="20"/>
        <v>1.4581674607544615</v>
      </c>
      <c r="Y121" s="18">
        <f t="shared" ca="1" si="20"/>
        <v>0.8421002239653711</v>
      </c>
      <c r="Z121" s="18">
        <f t="shared" ca="1" si="20"/>
        <v>0.22661529763138996</v>
      </c>
      <c r="AA121" s="18">
        <f t="shared" ca="1" si="20"/>
        <v>0.18633313704459753</v>
      </c>
      <c r="AB121" s="18">
        <f t="shared" ca="1" si="21"/>
        <v>4.0383310229989188E-3</v>
      </c>
      <c r="AC121" s="18">
        <f t="shared" ca="1" si="21"/>
        <v>3.77847932961285E-3</v>
      </c>
      <c r="AD121" s="18">
        <f t="shared" ca="1" si="21"/>
        <v>2.9913155315844965E-3</v>
      </c>
      <c r="AE121" s="18">
        <f t="shared" ca="1" si="21"/>
        <v>3.3910683392125718E-3</v>
      </c>
      <c r="AF121" s="18">
        <f ca="1">MAX(-AB121+MIN(AB121,AngCal!$B$30),AF$11+AF$12/(1+EXP((AF$13-LOG10($O121))/AF$14))+AF$15/(1+EXP((AF$16-LOG10($O121))/AF$17))+AF$18/(1+EXP((AF$19-LOG10($O121))/AF$20)))</f>
        <v>0.58377194831603374</v>
      </c>
      <c r="AG121" s="18">
        <f ca="1">MAX(-AC121+MIN(AC121,AngCal!$B$30),AG$11+AG$12/(1+EXP((AG$13-LOG10($O121))/AG$14))+AG$15/(1+EXP((AG$16-LOG10($O121))/AG$17))+AG$18/(1+EXP((AG$19-LOG10($O121))/AG$20)))</f>
        <v>0.57861581818848173</v>
      </c>
      <c r="AH121" s="18">
        <f ca="1">MAX(-AD121+MIN(AD121,AngCal!$B$30),AH$11+AH$12/(1+EXP((AH$13-LOG10($O121))/AH$14))+AH$15/(1+EXP((AH$16-LOG10($O121))/AH$17))+AH$18/(1+EXP((AH$19-LOG10($O121))/AH$20)))</f>
        <v>0.49877013911956597</v>
      </c>
      <c r="AI121" s="18">
        <f ca="1">MAX(-AE121+MIN(AE121,AngCal!$B$30),AI$11+AI$12/(1+EXP((AI$13-LOG10($O121))/AI$14))+AI$15/(1+EXP((AI$16-LOG10($O121))/AI$17))+AI$18/(1+EXP((AI$19-LOG10($O121))/AI$20)))</f>
        <v>0.48619047281426397</v>
      </c>
      <c r="AJ121" s="18">
        <f t="shared" ca="1" si="22"/>
        <v>2.6864666722452157</v>
      </c>
      <c r="AK121" s="18">
        <f t="shared" ca="1" si="22"/>
        <v>2.6355501036684301</v>
      </c>
      <c r="AL121" s="18">
        <f t="shared" ca="1" si="22"/>
        <v>2.1501313473886579</v>
      </c>
      <c r="AM121" s="18">
        <f t="shared" ca="1" si="22"/>
        <v>2.1330441180964081</v>
      </c>
      <c r="AN121" s="18">
        <f t="shared" ca="1" si="23"/>
        <v>1</v>
      </c>
      <c r="AO121" s="18">
        <f t="shared" ca="1" si="23"/>
        <v>1</v>
      </c>
      <c r="AP121" s="18">
        <f t="shared" ca="1" si="23"/>
        <v>1</v>
      </c>
      <c r="AQ121" s="18">
        <f t="shared" ca="1" si="23"/>
        <v>1</v>
      </c>
      <c r="AR121" s="18">
        <f t="shared" ca="1" si="24"/>
        <v>0</v>
      </c>
      <c r="AS121" s="18">
        <f t="shared" ca="1" si="24"/>
        <v>0</v>
      </c>
      <c r="AT121" s="18">
        <f t="shared" ca="1" si="24"/>
        <v>0</v>
      </c>
      <c r="AU121" s="18">
        <f t="shared" ca="1" si="24"/>
        <v>0</v>
      </c>
    </row>
    <row r="122" spans="2:47" x14ac:dyDescent="0.15">
      <c r="B122">
        <v>1036.3610000000001</v>
      </c>
      <c r="C122">
        <v>3</v>
      </c>
      <c r="D122" s="18">
        <v>-5.1219999999999998E-4</v>
      </c>
      <c r="E122" s="18">
        <v>-8.2239999999999994E-2</v>
      </c>
      <c r="F122" s="18">
        <v>0.15720000000000001</v>
      </c>
      <c r="G122" s="18">
        <v>0.12670000000000001</v>
      </c>
      <c r="H122" s="18">
        <v>-0.36180000000000001</v>
      </c>
      <c r="I122" s="18">
        <v>1.1990000000000001</v>
      </c>
      <c r="J122" s="18">
        <v>0.64510000000000001</v>
      </c>
      <c r="K122" s="18">
        <v>0.4446</v>
      </c>
      <c r="L122" s="18">
        <v>0.71440000000000003</v>
      </c>
      <c r="M122" s="18">
        <v>0.88870000000000005</v>
      </c>
      <c r="O122" s="18">
        <f>MAX(MIN(Angle!A135,AngElePos!$P$3),AngElePos!$P$2)</f>
        <v>112.94</v>
      </c>
      <c r="P122" s="18">
        <f t="shared" ca="1" si="19"/>
        <v>0</v>
      </c>
      <c r="Q122" s="18">
        <f t="shared" ca="1" si="19"/>
        <v>7.8284759931057657E-4</v>
      </c>
      <c r="R122" s="18">
        <f t="shared" ca="1" si="19"/>
        <v>0</v>
      </c>
      <c r="S122" s="18">
        <f t="shared" ca="1" si="19"/>
        <v>0</v>
      </c>
      <c r="T122" s="18">
        <f ca="1">MAX(-P122+MIN(P122,AngCal!$B$30),T$11+T$12/(1+EXP((T$13-LOG10($O122))/T$14))+T$15/(1+EXP((T$16-LOG10($O122))/T$17))+T$18/(1+EXP((T$19-LOG10($O122))/T$20)))</f>
        <v>2.6203440005728024E-4</v>
      </c>
      <c r="U122" s="18">
        <f ca="1">MAX(-Q122+MIN(Q122,AngCal!$B$30),U$11+U$12/(1+EXP((U$13-LOG10($O122))/U$14))+U$15/(1+EXP((U$16-LOG10($O122))/U$17))+U$18/(1+EXP((U$19-LOG10($O122))/U$20)))</f>
        <v>0</v>
      </c>
      <c r="V122" s="18">
        <f ca="1">MAX(-R122+MIN(R122,AngCal!$B$30),V$11+V$12/(1+EXP((V$13-LOG10($O122))/V$14))+V$15/(1+EXP((V$16-LOG10($O122))/V$17))+V$18/(1+EXP((V$19-LOG10($O122))/V$20)))</f>
        <v>0</v>
      </c>
      <c r="W122" s="18">
        <f ca="1">MAX(-S122+MIN(S122,AngCal!$B$30),W$11+W$12/(1+EXP((W$13-LOG10($O122))/W$14))+W$15/(1+EXP((W$16-LOG10($O122))/W$17))+W$18/(1+EXP((W$19-LOG10($O122))/W$20)))</f>
        <v>0</v>
      </c>
      <c r="X122" s="18">
        <f t="shared" ca="1" si="20"/>
        <v>1.4581674164541989</v>
      </c>
      <c r="Y122" s="18">
        <f t="shared" ca="1" si="20"/>
        <v>0.84051273831297424</v>
      </c>
      <c r="Z122" s="18">
        <f t="shared" ca="1" si="20"/>
        <v>0.22757078727042332</v>
      </c>
      <c r="AA122" s="18">
        <f t="shared" ca="1" si="20"/>
        <v>0.18634665764320676</v>
      </c>
      <c r="AB122" s="18">
        <f t="shared" ca="1" si="21"/>
        <v>3.1563618646583782E-3</v>
      </c>
      <c r="AC122" s="18">
        <f t="shared" ca="1" si="21"/>
        <v>2.9135865454033693E-3</v>
      </c>
      <c r="AD122" s="18">
        <f t="shared" ca="1" si="21"/>
        <v>2.8518470337896718E-3</v>
      </c>
      <c r="AE122" s="18">
        <f t="shared" ca="1" si="21"/>
        <v>3.0995665698660187E-3</v>
      </c>
      <c r="AF122" s="18">
        <f ca="1">MAX(-AB122+MIN(AB122,AngCal!$B$30),AF$11+AF$12/(1+EXP((AF$13-LOG10($O122))/AF$14))+AF$15/(1+EXP((AF$16-LOG10($O122))/AF$17))+AF$18/(1+EXP((AF$19-LOG10($O122))/AF$20)))</f>
        <v>0.58622596025870832</v>
      </c>
      <c r="AG122" s="18">
        <f ca="1">MAX(-AC122+MIN(AC122,AngCal!$B$30),AG$11+AG$12/(1+EXP((AG$13-LOG10($O122))/AG$14))+AG$15/(1+EXP((AG$16-LOG10($O122))/AG$17))+AG$18/(1+EXP((AG$19-LOG10($O122))/AG$20)))</f>
        <v>0.58088627870279586</v>
      </c>
      <c r="AH122" s="18">
        <f ca="1">MAX(-AD122+MIN(AD122,AngCal!$B$30),AH$11+AH$12/(1+EXP((AH$13-LOG10($O122))/AH$14))+AH$15/(1+EXP((AH$16-LOG10($O122))/AH$17))+AH$18/(1+EXP((AH$19-LOG10($O122))/AH$20)))</f>
        <v>0.49592279077054807</v>
      </c>
      <c r="AI122" s="18">
        <f ca="1">MAX(-AE122+MIN(AE122,AngCal!$B$30),AI$11+AI$12/(1+EXP((AI$13-LOG10($O122))/AI$14))+AI$15/(1+EXP((AI$16-LOG10($O122))/AI$17))+AI$18/(1+EXP((AI$19-LOG10($O122))/AI$20)))</f>
        <v>0.48667158029428875</v>
      </c>
      <c r="AJ122" s="18">
        <f t="shared" ca="1" si="22"/>
        <v>2.6754907950102131</v>
      </c>
      <c r="AK122" s="18">
        <f t="shared" ca="1" si="22"/>
        <v>2.6253231346915178</v>
      </c>
      <c r="AL122" s="18">
        <f t="shared" ca="1" si="22"/>
        <v>2.1554604758495262</v>
      </c>
      <c r="AM122" s="18">
        <f t="shared" ca="1" si="22"/>
        <v>2.1330443912092125</v>
      </c>
      <c r="AN122" s="18">
        <f t="shared" ca="1" si="23"/>
        <v>1</v>
      </c>
      <c r="AO122" s="18">
        <f t="shared" ca="1" si="23"/>
        <v>1</v>
      </c>
      <c r="AP122" s="18">
        <f t="shared" ca="1" si="23"/>
        <v>1</v>
      </c>
      <c r="AQ122" s="18">
        <f t="shared" ca="1" si="23"/>
        <v>1</v>
      </c>
      <c r="AR122" s="18">
        <f t="shared" ca="1" si="24"/>
        <v>0</v>
      </c>
      <c r="AS122" s="18">
        <f t="shared" ca="1" si="24"/>
        <v>0</v>
      </c>
      <c r="AT122" s="18">
        <f t="shared" ca="1" si="24"/>
        <v>0</v>
      </c>
      <c r="AU122" s="18">
        <f t="shared" ca="1" si="24"/>
        <v>0</v>
      </c>
    </row>
    <row r="123" spans="2:47" x14ac:dyDescent="0.15">
      <c r="B123">
        <v>1036.3610000000001</v>
      </c>
      <c r="C123">
        <v>5</v>
      </c>
      <c r="D123" s="18">
        <v>-2.4119999999999999E-2</v>
      </c>
      <c r="E123" s="18">
        <v>-0.12429999999999999</v>
      </c>
      <c r="F123" s="18">
        <v>0.13170000000000001</v>
      </c>
      <c r="G123" s="18">
        <v>0.18859999999999999</v>
      </c>
      <c r="H123" s="18">
        <v>-0.23730000000000001</v>
      </c>
      <c r="I123" s="18">
        <v>1.177</v>
      </c>
      <c r="J123" s="18">
        <v>0.54279999999999995</v>
      </c>
      <c r="K123" s="18">
        <v>0.38579999999999998</v>
      </c>
      <c r="L123" s="18">
        <v>0.31900000000000001</v>
      </c>
      <c r="M123" s="18">
        <v>0.83709999999999996</v>
      </c>
      <c r="O123" s="18">
        <f>MAX(MIN(Angle!A136,AngElePos!$P$3),AngElePos!$P$2)</f>
        <v>142.19</v>
      </c>
      <c r="P123" s="18">
        <f t="shared" ca="1" si="19"/>
        <v>0</v>
      </c>
      <c r="Q123" s="18">
        <f t="shared" ca="1" si="19"/>
        <v>6.2094783988951574E-4</v>
      </c>
      <c r="R123" s="18">
        <f t="shared" ca="1" si="19"/>
        <v>0</v>
      </c>
      <c r="S123" s="18">
        <f t="shared" ca="1" si="19"/>
        <v>0</v>
      </c>
      <c r="T123" s="18">
        <f ca="1">MAX(-P123+MIN(P123,AngCal!$B$30),T$11+T$12/(1+EXP((T$13-LOG10($O123))/T$14))+T$15/(1+EXP((T$16-LOG10($O123))/T$17))+T$18/(1+EXP((T$19-LOG10($O123))/T$20)))</f>
        <v>3.1692975893685138E-4</v>
      </c>
      <c r="U123" s="18">
        <f ca="1">MAX(-Q123+MIN(Q123,AngCal!$B$30),U$11+U$12/(1+EXP((U$13-LOG10($O123))/U$14))+U$15/(1+EXP((U$16-LOG10($O123))/U$17))+U$18/(1+EXP((U$19-LOG10($O123))/U$20)))</f>
        <v>0</v>
      </c>
      <c r="V123" s="18">
        <f ca="1">MAX(-R123+MIN(R123,AngCal!$B$30),V$11+V$12/(1+EXP((V$13-LOG10($O123))/V$14))+V$15/(1+EXP((V$16-LOG10($O123))/V$17))+V$18/(1+EXP((V$19-LOG10($O123))/V$20)))</f>
        <v>0</v>
      </c>
      <c r="W123" s="18">
        <f ca="1">MAX(-S123+MIN(S123,AngCal!$B$30),W$11+W$12/(1+EXP((W$13-LOG10($O123))/W$14))+W$15/(1+EXP((W$16-LOG10($O123))/W$17))+W$18/(1+EXP((W$19-LOG10($O123))/W$20)))</f>
        <v>0</v>
      </c>
      <c r="X123" s="18">
        <f t="shared" ca="1" si="20"/>
        <v>1.4581673800173949</v>
      </c>
      <c r="Y123" s="18">
        <f t="shared" ca="1" si="20"/>
        <v>0.83420472667255574</v>
      </c>
      <c r="Z123" s="18">
        <f t="shared" ca="1" si="20"/>
        <v>0.22829451911560172</v>
      </c>
      <c r="AA123" s="18">
        <f t="shared" ca="1" si="20"/>
        <v>0.18636106012923559</v>
      </c>
      <c r="AB123" s="18">
        <f t="shared" ca="1" si="21"/>
        <v>2.5046939617198137E-3</v>
      </c>
      <c r="AC123" s="18">
        <f t="shared" ca="1" si="21"/>
        <v>2.2890589887134601E-3</v>
      </c>
      <c r="AD123" s="18">
        <f t="shared" ca="1" si="21"/>
        <v>2.7635974255804051E-3</v>
      </c>
      <c r="AE123" s="18">
        <f t="shared" ca="1" si="21"/>
        <v>2.9283758315572271E-3</v>
      </c>
      <c r="AF123" s="18">
        <f ca="1">MAX(-AB123+MIN(AB123,AngCal!$B$30),AF$11+AF$12/(1+EXP((AF$13-LOG10($O123))/AF$14))+AF$15/(1+EXP((AF$16-LOG10($O123))/AF$17))+AF$18/(1+EXP((AF$19-LOG10($O123))/AF$20)))</f>
        <v>0.58552384548581071</v>
      </c>
      <c r="AG123" s="18">
        <f ca="1">MAX(-AC123+MIN(AC123,AngCal!$B$30),AG$11+AG$12/(1+EXP((AG$13-LOG10($O123))/AG$14))+AG$15/(1+EXP((AG$16-LOG10($O123))/AG$17))+AG$18/(1+EXP((AG$19-LOG10($O123))/AG$20)))</f>
        <v>0.58002362653521522</v>
      </c>
      <c r="AH123" s="18">
        <f ca="1">MAX(-AD123+MIN(AD123,AngCal!$B$30),AH$11+AH$12/(1+EXP((AH$13-LOG10($O123))/AH$14))+AH$15/(1+EXP((AH$16-LOG10($O123))/AH$17))+AH$18/(1+EXP((AH$19-LOG10($O123))/AH$20)))</f>
        <v>0.49240509033846813</v>
      </c>
      <c r="AI123" s="18">
        <f ca="1">MAX(-AE123+MIN(AE123,AngCal!$B$30),AI$11+AI$12/(1+EXP((AI$13-LOG10($O123))/AI$14))+AI$15/(1+EXP((AI$16-LOG10($O123))/AI$17))+AI$18/(1+EXP((AI$19-LOG10($O123))/AI$20)))</f>
        <v>0.48679219089284964</v>
      </c>
      <c r="AJ123" s="18">
        <f t="shared" ca="1" si="22"/>
        <v>2.6605443452745297</v>
      </c>
      <c r="AK123" s="18">
        <f t="shared" ca="1" si="22"/>
        <v>2.6114915857156453</v>
      </c>
      <c r="AL123" s="18">
        <f t="shared" ca="1" si="22"/>
        <v>2.1597546950553119</v>
      </c>
      <c r="AM123" s="18">
        <f t="shared" ca="1" si="22"/>
        <v>2.1330447242129074</v>
      </c>
      <c r="AN123" s="18">
        <f t="shared" ca="1" si="23"/>
        <v>1</v>
      </c>
      <c r="AO123" s="18">
        <f t="shared" ca="1" si="23"/>
        <v>1</v>
      </c>
      <c r="AP123" s="18">
        <f t="shared" ca="1" si="23"/>
        <v>1</v>
      </c>
      <c r="AQ123" s="18">
        <f t="shared" ca="1" si="23"/>
        <v>1</v>
      </c>
      <c r="AR123" s="18">
        <f t="shared" ca="1" si="24"/>
        <v>0</v>
      </c>
      <c r="AS123" s="18">
        <f t="shared" ca="1" si="24"/>
        <v>0</v>
      </c>
      <c r="AT123" s="18">
        <f t="shared" ca="1" si="24"/>
        <v>0</v>
      </c>
      <c r="AU123" s="18">
        <f t="shared" ca="1" si="24"/>
        <v>0</v>
      </c>
    </row>
    <row r="124" spans="2:47" x14ac:dyDescent="0.15">
      <c r="B124">
        <v>1036.3610000000001</v>
      </c>
      <c r="C124">
        <v>7</v>
      </c>
      <c r="D124" s="18">
        <v>-8.2059999999999994E-2</v>
      </c>
      <c r="E124" s="18">
        <v>-0.1643</v>
      </c>
      <c r="F124" s="18">
        <v>0.1191</v>
      </c>
      <c r="G124" s="18">
        <v>0.23780000000000001</v>
      </c>
      <c r="H124" s="18">
        <v>-0.55979999999999996</v>
      </c>
      <c r="I124" s="18">
        <v>1.2050000000000001</v>
      </c>
      <c r="J124" s="18">
        <v>0.70409999999999995</v>
      </c>
      <c r="K124" s="18">
        <v>0.80620000000000003</v>
      </c>
      <c r="L124" s="18">
        <v>0.52210000000000001</v>
      </c>
      <c r="M124" s="18">
        <v>0.95609999999999995</v>
      </c>
      <c r="O124" s="18">
        <f>MAX(MIN(Angle!A137,AngElePos!$P$3),AngElePos!$P$2)</f>
        <v>179.01</v>
      </c>
      <c r="P124" s="18">
        <f t="shared" ca="1" si="19"/>
        <v>0</v>
      </c>
      <c r="Q124" s="18">
        <f t="shared" ca="1" si="19"/>
        <v>4.9236052515111428E-4</v>
      </c>
      <c r="R124" s="18">
        <f t="shared" ca="1" si="19"/>
        <v>0</v>
      </c>
      <c r="S124" s="18">
        <f t="shared" ca="1" si="19"/>
        <v>0</v>
      </c>
      <c r="T124" s="18">
        <f ca="1">MAX(-P124+MIN(P124,AngCal!$B$30),T$11+T$12/(1+EXP((T$13-LOG10($O124))/T$14))+T$15/(1+EXP((T$16-LOG10($O124))/T$17))+T$18/(1+EXP((T$19-LOG10($O124))/T$20)))</f>
        <v>3.4626085975109772E-4</v>
      </c>
      <c r="U124" s="18">
        <f ca="1">MAX(-Q124+MIN(Q124,AngCal!$B$30),U$11+U$12/(1+EXP((U$13-LOG10($O124))/U$14))+U$15/(1+EXP((U$16-LOG10($O124))/U$17))+U$18/(1+EXP((U$19-LOG10($O124))/U$20)))</f>
        <v>0</v>
      </c>
      <c r="V124" s="18">
        <f ca="1">MAX(-R124+MIN(R124,AngCal!$B$30),V$11+V$12/(1+EXP((V$13-LOG10($O124))/V$14))+V$15/(1+EXP((V$16-LOG10($O124))/V$17))+V$18/(1+EXP((V$19-LOG10($O124))/V$20)))</f>
        <v>0</v>
      </c>
      <c r="W124" s="18">
        <f ca="1">MAX(-S124+MIN(S124,AngCal!$B$30),W$11+W$12/(1+EXP((W$13-LOG10($O124))/W$14))+W$15/(1+EXP((W$16-LOG10($O124))/W$17))+W$18/(1+EXP((W$19-LOG10($O124))/W$20)))</f>
        <v>0</v>
      </c>
      <c r="X124" s="18">
        <f t="shared" ca="1" si="20"/>
        <v>1.458167352540918</v>
      </c>
      <c r="Y124" s="18">
        <f t="shared" ca="1" si="20"/>
        <v>0.82415828895506138</v>
      </c>
      <c r="Z124" s="18">
        <f t="shared" ca="1" si="20"/>
        <v>0.22883501761230945</v>
      </c>
      <c r="AA124" s="18">
        <f t="shared" ca="1" si="20"/>
        <v>0.18637343827160602</v>
      </c>
      <c r="AB124" s="18">
        <f t="shared" ca="1" si="21"/>
        <v>1.9479459282845191E-3</v>
      </c>
      <c r="AC124" s="18">
        <f t="shared" ca="1" si="21"/>
        <v>1.7863405201279023E-3</v>
      </c>
      <c r="AD124" s="18">
        <f t="shared" ca="1" si="21"/>
        <v>2.7075459325491065E-3</v>
      </c>
      <c r="AE124" s="18">
        <f t="shared" ca="1" si="21"/>
        <v>2.8278472606164109E-3</v>
      </c>
      <c r="AF124" s="18">
        <f ca="1">MAX(-AB124+MIN(AB124,AngCal!$B$30),AF$11+AF$12/(1+EXP((AF$13-LOG10($O124))/AF$14))+AF$15/(1+EXP((AF$16-LOG10($O124))/AF$17))+AF$18/(1+EXP((AF$19-LOG10($O124))/AF$20)))</f>
        <v>0.58191664513113639</v>
      </c>
      <c r="AG124" s="18">
        <f ca="1">MAX(-AC124+MIN(AC124,AngCal!$B$30),AG$11+AG$12/(1+EXP((AG$13-LOG10($O124))/AG$14))+AG$15/(1+EXP((AG$16-LOG10($O124))/AG$17))+AG$18/(1+EXP((AG$19-LOG10($O124))/AG$20)))</f>
        <v>0.57628437899992702</v>
      </c>
      <c r="AH124" s="18">
        <f ca="1">MAX(-AD124+MIN(AD124,AngCal!$B$30),AH$11+AH$12/(1+EXP((AH$13-LOG10($O124))/AH$14))+AH$15/(1+EXP((AH$16-LOG10($O124))/AH$17))+AH$18/(1+EXP((AH$19-LOG10($O124))/AH$20)))</f>
        <v>0.48869868769522157</v>
      </c>
      <c r="AI124" s="18">
        <f ca="1">MAX(-AE124+MIN(AE124,AngCal!$B$30),AI$11+AI$12/(1+EXP((AI$13-LOG10($O124))/AI$14))+AI$15/(1+EXP((AI$16-LOG10($O124))/AI$17))+AI$18/(1+EXP((AI$19-LOG10($O124))/AI$20)))</f>
        <v>0.48656219856470628</v>
      </c>
      <c r="AJ124" s="18">
        <f t="shared" ca="1" si="22"/>
        <v>2.6405481234737751</v>
      </c>
      <c r="AK124" s="18">
        <f t="shared" ca="1" si="22"/>
        <v>2.5929370574264188</v>
      </c>
      <c r="AL124" s="18">
        <f t="shared" ca="1" si="22"/>
        <v>2.1632092868337298</v>
      </c>
      <c r="AM124" s="18">
        <f t="shared" ca="1" si="22"/>
        <v>2.1330448484584843</v>
      </c>
      <c r="AN124" s="18">
        <f t="shared" ca="1" si="23"/>
        <v>1</v>
      </c>
      <c r="AO124" s="18">
        <f t="shared" ca="1" si="23"/>
        <v>1</v>
      </c>
      <c r="AP124" s="18">
        <f t="shared" ca="1" si="23"/>
        <v>1</v>
      </c>
      <c r="AQ124" s="18">
        <f t="shared" ca="1" si="23"/>
        <v>1</v>
      </c>
      <c r="AR124" s="18">
        <f t="shared" ca="1" si="24"/>
        <v>0</v>
      </c>
      <c r="AS124" s="18">
        <f t="shared" ca="1" si="24"/>
        <v>0</v>
      </c>
      <c r="AT124" s="18">
        <f t="shared" ca="1" si="24"/>
        <v>0</v>
      </c>
      <c r="AU124" s="18">
        <f t="shared" ca="1" si="24"/>
        <v>0</v>
      </c>
    </row>
    <row r="125" spans="2:47" x14ac:dyDescent="0.15">
      <c r="B125">
        <v>1036.3610000000001</v>
      </c>
      <c r="C125">
        <v>10</v>
      </c>
      <c r="D125" s="18">
        <v>-9.9659999999999999E-2</v>
      </c>
      <c r="E125" s="18">
        <v>-0.1767</v>
      </c>
      <c r="F125" s="18">
        <v>7.7219999999999997E-2</v>
      </c>
      <c r="G125" s="18">
        <v>0.24729999999999999</v>
      </c>
      <c r="H125" s="18">
        <v>-0.69789999999999996</v>
      </c>
      <c r="I125" s="18">
        <v>1.196</v>
      </c>
      <c r="J125" s="18">
        <v>0.73540000000000005</v>
      </c>
      <c r="K125" s="18">
        <v>0.97419999999999995</v>
      </c>
      <c r="L125" s="18">
        <v>0.55769999999999997</v>
      </c>
      <c r="M125" s="18">
        <v>0.97409999999999997</v>
      </c>
      <c r="O125" s="18">
        <f>MAX(MIN(Angle!A138,AngElePos!$P$3),AngElePos!$P$2)</f>
        <v>225.36</v>
      </c>
      <c r="P125" s="18">
        <f t="shared" ca="1" si="19"/>
        <v>0</v>
      </c>
      <c r="Q125" s="18">
        <f t="shared" ca="1" si="19"/>
        <v>3.9028828872476884E-4</v>
      </c>
      <c r="R125" s="18">
        <f t="shared" ca="1" si="19"/>
        <v>0</v>
      </c>
      <c r="S125" s="18">
        <f t="shared" ca="1" si="19"/>
        <v>0</v>
      </c>
      <c r="T125" s="18">
        <f ca="1">MAX(-P125+MIN(P125,AngCal!$B$30),T$11+T$12/(1+EXP((T$13-LOG10($O125))/T$14))+T$15/(1+EXP((T$16-LOG10($O125))/T$17))+T$18/(1+EXP((T$19-LOG10($O125))/T$20)))</f>
        <v>3.5774018217202275E-4</v>
      </c>
      <c r="U125" s="18">
        <f ca="1">MAX(-Q125+MIN(Q125,AngCal!$B$30),U$11+U$12/(1+EXP((U$13-LOG10($O125))/U$14))+U$15/(1+EXP((U$16-LOG10($O125))/U$17))+U$18/(1+EXP((U$19-LOG10($O125))/U$20)))</f>
        <v>0</v>
      </c>
      <c r="V125" s="18">
        <f ca="1">MAX(-R125+MIN(R125,AngCal!$B$30),V$11+V$12/(1+EXP((V$13-LOG10($O125))/V$14))+V$15/(1+EXP((V$16-LOG10($O125))/V$17))+V$18/(1+EXP((V$19-LOG10($O125))/V$20)))</f>
        <v>0</v>
      </c>
      <c r="W125" s="18">
        <f ca="1">MAX(-S125+MIN(S125,AngCal!$B$30),W$11+W$12/(1+EXP((W$13-LOG10($O125))/W$14))+W$15/(1+EXP((W$16-LOG10($O125))/W$17))+W$18/(1+EXP((W$19-LOG10($O125))/W$20)))</f>
        <v>0</v>
      </c>
      <c r="X125" s="18">
        <f t="shared" ca="1" si="20"/>
        <v>1.4581673348063078</v>
      </c>
      <c r="Y125" s="18">
        <f t="shared" ca="1" si="20"/>
        <v>0.81150512720662848</v>
      </c>
      <c r="Z125" s="18">
        <f t="shared" ca="1" si="20"/>
        <v>0.22923474075260233</v>
      </c>
      <c r="AA125" s="18">
        <f t="shared" ca="1" si="20"/>
        <v>0.18638309566855821</v>
      </c>
      <c r="AB125" s="18">
        <f t="shared" ca="1" si="21"/>
        <v>1.3234574091635859E-3</v>
      </c>
      <c r="AC125" s="18">
        <f t="shared" ca="1" si="21"/>
        <v>1.2409401119244838E-3</v>
      </c>
      <c r="AD125" s="18">
        <f t="shared" ca="1" si="21"/>
        <v>2.6719361675127465E-3</v>
      </c>
      <c r="AE125" s="18">
        <f t="shared" ca="1" si="21"/>
        <v>2.7686281168850611E-3</v>
      </c>
      <c r="AF125" s="18">
        <f ca="1">MAX(-AB125+MIN(AB125,AngCal!$B$30),AF$11+AF$12/(1+EXP((AF$13-LOG10($O125))/AF$14))+AF$15/(1+EXP((AF$16-LOG10($O125))/AF$17))+AF$18/(1+EXP((AF$19-LOG10($O125))/AF$20)))</f>
        <v>0.57569104225384993</v>
      </c>
      <c r="AG125" s="18">
        <f ca="1">MAX(-AC125+MIN(AC125,AngCal!$B$30),AG$11+AG$12/(1+EXP((AG$13-LOG10($O125))/AG$14))+AG$15/(1+EXP((AG$16-LOG10($O125))/AG$17))+AG$18/(1+EXP((AG$19-LOG10($O125))/AG$20)))</f>
        <v>0.56996252157476102</v>
      </c>
      <c r="AH125" s="18">
        <f ca="1">MAX(-AD125+MIN(AD125,AngCal!$B$30),AH$11+AH$12/(1+EXP((AH$13-LOG10($O125))/AH$14))+AH$15/(1+EXP((AH$16-LOG10($O125))/AH$17))+AH$18/(1+EXP((AH$19-LOG10($O125))/AH$20)))</f>
        <v>0.48515100361533675</v>
      </c>
      <c r="AI125" s="18">
        <f ca="1">MAX(-AE125+MIN(AE125,AngCal!$B$30),AI$11+AI$12/(1+EXP((AI$13-LOG10($O125))/AI$14))+AI$15/(1+EXP((AI$16-LOG10($O125))/AI$17))+AI$18/(1+EXP((AI$19-LOG10($O125))/AI$20)))</f>
        <v>0.48595095279173783</v>
      </c>
      <c r="AJ125" s="18">
        <f t="shared" ca="1" si="22"/>
        <v>2.6140794929522388</v>
      </c>
      <c r="AK125" s="18">
        <f t="shared" ca="1" si="22"/>
        <v>2.5682376928259747</v>
      </c>
      <c r="AL125" s="18">
        <f t="shared" ca="1" si="22"/>
        <v>2.1659868762424073</v>
      </c>
      <c r="AM125" s="18">
        <f t="shared" ca="1" si="22"/>
        <v>2.1330448911587951</v>
      </c>
      <c r="AN125" s="18">
        <f t="shared" ca="1" si="23"/>
        <v>1</v>
      </c>
      <c r="AO125" s="18">
        <f t="shared" ca="1" si="23"/>
        <v>1</v>
      </c>
      <c r="AP125" s="18">
        <f t="shared" ca="1" si="23"/>
        <v>1</v>
      </c>
      <c r="AQ125" s="18">
        <f t="shared" ca="1" si="23"/>
        <v>1</v>
      </c>
      <c r="AR125" s="18">
        <f t="shared" ca="1" si="24"/>
        <v>0</v>
      </c>
      <c r="AS125" s="18">
        <f t="shared" ca="1" si="24"/>
        <v>0</v>
      </c>
      <c r="AT125" s="18">
        <f t="shared" ca="1" si="24"/>
        <v>0</v>
      </c>
      <c r="AU125" s="18">
        <f t="shared" ca="1" si="24"/>
        <v>0</v>
      </c>
    </row>
    <row r="126" spans="2:47" x14ac:dyDescent="0.15">
      <c r="B126">
        <v>1036.3610000000001</v>
      </c>
      <c r="C126">
        <v>15</v>
      </c>
      <c r="D126" s="18">
        <v>-2.7699999999999999E-2</v>
      </c>
      <c r="E126" s="18">
        <v>-0.13039999999999999</v>
      </c>
      <c r="F126" s="18">
        <v>8.2610000000000003E-2</v>
      </c>
      <c r="G126" s="18">
        <v>0.19969999999999999</v>
      </c>
      <c r="H126" s="18">
        <v>-0.1134</v>
      </c>
      <c r="I126" s="18">
        <v>1.2649999999999999</v>
      </c>
      <c r="J126" s="18">
        <v>0.3972</v>
      </c>
      <c r="K126" s="18">
        <v>0.27150000000000002</v>
      </c>
      <c r="L126" s="18">
        <v>-0.1288</v>
      </c>
      <c r="M126" s="18">
        <v>0.79949999999999999</v>
      </c>
      <c r="O126" s="18">
        <f>MAX(MIN(Angle!A139,AngElePos!$P$3),AngElePos!$P$2)</f>
        <v>283.70999999999998</v>
      </c>
      <c r="P126" s="18">
        <f t="shared" ca="1" si="19"/>
        <v>0</v>
      </c>
      <c r="Q126" s="18">
        <f t="shared" ca="1" si="19"/>
        <v>3.0929871955553967E-4</v>
      </c>
      <c r="R126" s="18">
        <f t="shared" ca="1" si="19"/>
        <v>0</v>
      </c>
      <c r="S126" s="18">
        <f t="shared" ca="1" si="19"/>
        <v>0</v>
      </c>
      <c r="T126" s="18">
        <f ca="1">MAX(-P126+MIN(P126,AngCal!$B$30),T$11+T$12/(1+EXP((T$13-LOG10($O126))/T$14))+T$15/(1+EXP((T$16-LOG10($O126))/T$17))+T$18/(1+EXP((T$19-LOG10($O126))/T$20)))</f>
        <v>3.5711613512808688E-4</v>
      </c>
      <c r="U126" s="18">
        <f ca="1">MAX(-Q126+MIN(Q126,AngCal!$B$30),U$11+U$12/(1+EXP((U$13-LOG10($O126))/U$14))+U$15/(1+EXP((U$16-LOG10($O126))/U$17))+U$18/(1+EXP((U$19-LOG10($O126))/U$20)))</f>
        <v>0</v>
      </c>
      <c r="V126" s="18">
        <f ca="1">MAX(-R126+MIN(R126,AngCal!$B$30),V$11+V$12/(1+EXP((V$13-LOG10($O126))/V$14))+V$15/(1+EXP((V$16-LOG10($O126))/V$17))+V$18/(1+EXP((V$19-LOG10($O126))/V$20)))</f>
        <v>0</v>
      </c>
      <c r="W126" s="18">
        <f ca="1">MAX(-S126+MIN(S126,AngCal!$B$30),W$11+W$12/(1+EXP((W$13-LOG10($O126))/W$14))+W$15/(1+EXP((W$16-LOG10($O126))/W$17))+W$18/(1+EXP((W$19-LOG10($O126))/W$20)))</f>
        <v>0</v>
      </c>
      <c r="X126" s="18">
        <f t="shared" ca="1" si="20"/>
        <v>1.4581673273157396</v>
      </c>
      <c r="Y126" s="18">
        <f t="shared" ca="1" si="20"/>
        <v>0.79742801735702229</v>
      </c>
      <c r="Z126" s="18">
        <f t="shared" ca="1" si="20"/>
        <v>0.22952822537111225</v>
      </c>
      <c r="AA126" s="18">
        <f t="shared" ca="1" si="20"/>
        <v>0.18639022728014717</v>
      </c>
      <c r="AB126" s="18">
        <f t="shared" ca="1" si="21"/>
        <v>4.7763740059704159E-4</v>
      </c>
      <c r="AC126" s="18">
        <f t="shared" ca="1" si="21"/>
        <v>4.3579640824230976E-4</v>
      </c>
      <c r="AD126" s="18">
        <f t="shared" ca="1" si="21"/>
        <v>2.6493189055696057E-3</v>
      </c>
      <c r="AE126" s="18">
        <f t="shared" ca="1" si="21"/>
        <v>2.7335703515224555E-3</v>
      </c>
      <c r="AF126" s="18">
        <f ca="1">MAX(-AB126+MIN(AB126,AngCal!$B$30),AF$11+AF$12/(1+EXP((AF$13-LOG10($O126))/AF$14))+AF$15/(1+EXP((AF$16-LOG10($O126))/AF$17))+AF$18/(1+EXP((AF$19-LOG10($O126))/AF$20)))</f>
        <v>0.56714664508482826</v>
      </c>
      <c r="AG126" s="18">
        <f ca="1">MAX(-AC126+MIN(AC126,AngCal!$B$30),AG$11+AG$12/(1+EXP((AG$13-LOG10($O126))/AG$14))+AG$15/(1+EXP((AG$16-LOG10($O126))/AG$17))+AG$18/(1+EXP((AG$19-LOG10($O126))/AG$20)))</f>
        <v>0.56136569752407761</v>
      </c>
      <c r="AH126" s="18">
        <f ca="1">MAX(-AD126+MIN(AD126,AngCal!$B$30),AH$11+AH$12/(1+EXP((AH$13-LOG10($O126))/AH$14))+AH$15/(1+EXP((AH$16-LOG10($O126))/AH$17))+AH$18/(1+EXP((AH$19-LOG10($O126))/AH$20)))</f>
        <v>0.48196608380351702</v>
      </c>
      <c r="AI126" s="18">
        <f ca="1">MAX(-AE126+MIN(AE126,AngCal!$B$30),AI$11+AI$12/(1+EXP((AI$13-LOG10($O126))/AI$14))+AI$15/(1+EXP((AI$16-LOG10($O126))/AI$17))+AI$18/(1+EXP((AI$19-LOG10($O126))/AI$20)))</f>
        <v>0.48488716086844413</v>
      </c>
      <c r="AJ126" s="18">
        <f t="shared" ca="1" si="22"/>
        <v>2.5794107717147448</v>
      </c>
      <c r="AK126" s="18">
        <f t="shared" ca="1" si="22"/>
        <v>2.5356743944425593</v>
      </c>
      <c r="AL126" s="18">
        <f t="shared" ca="1" si="22"/>
        <v>2.1682192225090366</v>
      </c>
      <c r="AM126" s="18">
        <f t="shared" ca="1" si="22"/>
        <v>2.1330449056801863</v>
      </c>
      <c r="AN126" s="18">
        <f t="shared" ca="1" si="23"/>
        <v>1</v>
      </c>
      <c r="AO126" s="18">
        <f t="shared" ca="1" si="23"/>
        <v>1</v>
      </c>
      <c r="AP126" s="18">
        <f t="shared" ca="1" si="23"/>
        <v>1</v>
      </c>
      <c r="AQ126" s="18">
        <f t="shared" ca="1" si="23"/>
        <v>1</v>
      </c>
      <c r="AR126" s="18">
        <f t="shared" ca="1" si="24"/>
        <v>0</v>
      </c>
      <c r="AS126" s="18">
        <f t="shared" ca="1" si="24"/>
        <v>0</v>
      </c>
      <c r="AT126" s="18">
        <f t="shared" ca="1" si="24"/>
        <v>0</v>
      </c>
      <c r="AU126" s="18">
        <f t="shared" ca="1" si="24"/>
        <v>0</v>
      </c>
    </row>
    <row r="127" spans="2:47" x14ac:dyDescent="0.15">
      <c r="B127">
        <v>1036.3610000000001</v>
      </c>
      <c r="C127">
        <v>20</v>
      </c>
      <c r="D127" s="18">
        <v>5.7340000000000002E-2</v>
      </c>
      <c r="E127" s="18">
        <v>-3.3059999999999999E-2</v>
      </c>
      <c r="F127" s="18">
        <v>0.2477</v>
      </c>
      <c r="G127" s="18">
        <v>5.1429999999999997E-2</v>
      </c>
      <c r="H127" s="18">
        <v>-3.9440000000000003E-2</v>
      </c>
      <c r="I127" s="18">
        <v>1.546</v>
      </c>
      <c r="J127" s="18">
        <v>0.13089999999999999</v>
      </c>
      <c r="K127" s="18">
        <v>1.516E-2</v>
      </c>
      <c r="L127" s="18">
        <v>1.7070000000000001</v>
      </c>
      <c r="M127" s="18">
        <v>6.8309999999999996E-2</v>
      </c>
      <c r="O127" s="18">
        <f>MAX(MIN(Angle!A140,AngElePos!$P$3),AngElePos!$P$2)</f>
        <v>357.17</v>
      </c>
      <c r="P127" s="18">
        <f t="shared" ca="1" si="19"/>
        <v>0</v>
      </c>
      <c r="Q127" s="18">
        <f t="shared" ca="1" si="19"/>
        <v>2.4506183661701653E-4</v>
      </c>
      <c r="R127" s="18">
        <f t="shared" ca="1" si="19"/>
        <v>0</v>
      </c>
      <c r="S127" s="18">
        <f t="shared" ca="1" si="19"/>
        <v>0</v>
      </c>
      <c r="T127" s="18">
        <f ca="1">MAX(-P127+MIN(P127,AngCal!$B$30),T$11+T$12/(1+EXP((T$13-LOG10($O127))/T$14))+T$15/(1+EXP((T$16-LOG10($O127))/T$17))+T$18/(1+EXP((T$19-LOG10($O127))/T$20)))</f>
        <v>3.4860528443116795E-4</v>
      </c>
      <c r="U127" s="18">
        <f ca="1">MAX(-Q127+MIN(Q127,AngCal!$B$30),U$11+U$12/(1+EXP((U$13-LOG10($O127))/U$14))+U$15/(1+EXP((U$16-LOG10($O127))/U$17))+U$18/(1+EXP((U$19-LOG10($O127))/U$20)))</f>
        <v>0</v>
      </c>
      <c r="V127" s="18">
        <f ca="1">MAX(-R127+MIN(R127,AngCal!$B$30),V$11+V$12/(1+EXP((V$13-LOG10($O127))/V$14))+V$15/(1+EXP((V$16-LOG10($O127))/V$17))+V$18/(1+EXP((V$19-LOG10($O127))/V$20)))</f>
        <v>0</v>
      </c>
      <c r="W127" s="18">
        <f ca="1">MAX(-S127+MIN(S127,AngCal!$B$30),W$11+W$12/(1+EXP((W$13-LOG10($O127))/W$14))+W$15/(1+EXP((W$16-LOG10($O127))/W$17))+W$18/(1+EXP((W$19-LOG10($O127))/W$20)))</f>
        <v>0</v>
      </c>
      <c r="X127" s="18">
        <f t="shared" ca="1" si="20"/>
        <v>1.458167330310423</v>
      </c>
      <c r="Y127" s="18">
        <f t="shared" ca="1" si="20"/>
        <v>0.7830741948418366</v>
      </c>
      <c r="Z127" s="18">
        <f t="shared" ca="1" si="20"/>
        <v>0.22974253783730827</v>
      </c>
      <c r="AA127" s="18">
        <f t="shared" ca="1" si="20"/>
        <v>0.18639531102452875</v>
      </c>
      <c r="AB127" s="18">
        <f t="shared" ca="1" si="21"/>
        <v>0</v>
      </c>
      <c r="AC127" s="18">
        <f t="shared" ca="1" si="21"/>
        <v>0</v>
      </c>
      <c r="AD127" s="18">
        <f t="shared" ca="1" si="21"/>
        <v>2.6349574111837592E-3</v>
      </c>
      <c r="AE127" s="18">
        <f t="shared" ca="1" si="21"/>
        <v>2.712683836868195E-3</v>
      </c>
      <c r="AF127" s="18">
        <f ca="1">MAX(-AB127+MIN(AB127,AngCal!$B$30),AF$11+AF$12/(1+EXP((AF$13-LOG10($O127))/AF$14))+AF$15/(1+EXP((AF$16-LOG10($O127))/AF$17))+AF$18/(1+EXP((AF$19-LOG10($O127))/AF$20)))</f>
        <v>0.55658167101727041</v>
      </c>
      <c r="AG127" s="18">
        <f ca="1">MAX(-AC127+MIN(AC127,AngCal!$B$30),AG$11+AG$12/(1+EXP((AG$13-LOG10($O127))/AG$14))+AG$15/(1+EXP((AG$16-LOG10($O127))/AG$17))+AG$18/(1+EXP((AG$19-LOG10($O127))/AG$20)))</f>
        <v>0.55080002834338959</v>
      </c>
      <c r="AH127" s="18">
        <f ca="1">MAX(-AD127+MIN(AD127,AngCal!$B$30),AH$11+AH$12/(1+EXP((AH$13-LOG10($O127))/AH$14))+AH$15/(1+EXP((AH$16-LOG10($O127))/AH$17))+AH$18/(1+EXP((AH$19-LOG10($O127))/AH$20)))</f>
        <v>0.47921721066558604</v>
      </c>
      <c r="AI127" s="18">
        <f ca="1">MAX(-AE127+MIN(AE127,AngCal!$B$30),AI$11+AI$12/(1+EXP((AI$13-LOG10($O127))/AI$14))+AI$15/(1+EXP((AI$16-LOG10($O127))/AI$17))+AI$18/(1+EXP((AI$19-LOG10($O127))/AI$20)))</f>
        <v>0.48325516013206321</v>
      </c>
      <c r="AJ127" s="18">
        <f t="shared" ca="1" si="22"/>
        <v>2.5345804708851838</v>
      </c>
      <c r="AK127" s="18">
        <f t="shared" ca="1" si="22"/>
        <v>2.4932832760116526</v>
      </c>
      <c r="AL127" s="18">
        <f t="shared" ca="1" si="22"/>
        <v>2.1700127208811217</v>
      </c>
      <c r="AM127" s="18">
        <f t="shared" ca="1" si="22"/>
        <v>2.1330449106112743</v>
      </c>
      <c r="AN127" s="18">
        <f t="shared" ca="1" si="23"/>
        <v>1</v>
      </c>
      <c r="AO127" s="18">
        <f t="shared" ca="1" si="23"/>
        <v>1</v>
      </c>
      <c r="AP127" s="18">
        <f t="shared" ca="1" si="23"/>
        <v>1</v>
      </c>
      <c r="AQ127" s="18">
        <f t="shared" ca="1" si="23"/>
        <v>1</v>
      </c>
      <c r="AR127" s="18">
        <f t="shared" ca="1" si="24"/>
        <v>0</v>
      </c>
      <c r="AS127" s="18">
        <f t="shared" ca="1" si="24"/>
        <v>0</v>
      </c>
      <c r="AT127" s="18">
        <f t="shared" ca="1" si="24"/>
        <v>0</v>
      </c>
      <c r="AU127" s="18">
        <f t="shared" ca="1" si="24"/>
        <v>0</v>
      </c>
    </row>
    <row r="128" spans="2:47" x14ac:dyDescent="0.15">
      <c r="B128">
        <v>0.76500000000000001</v>
      </c>
      <c r="C128">
        <v>1</v>
      </c>
      <c r="D128" s="18">
        <v>-3.6339999999999997E-2</v>
      </c>
      <c r="E128" s="18">
        <v>-0.1031</v>
      </c>
      <c r="F128" s="18">
        <v>0.73629999999999995</v>
      </c>
      <c r="G128" s="18">
        <v>0.1333</v>
      </c>
      <c r="H128" s="18">
        <v>-0.2117</v>
      </c>
      <c r="I128" s="18">
        <v>1.8420000000000001</v>
      </c>
      <c r="J128" s="18">
        <v>0.28310000000000002</v>
      </c>
      <c r="K128" s="18">
        <v>-0.64239999999999997</v>
      </c>
      <c r="L128" s="18">
        <v>2.6480000000000001</v>
      </c>
      <c r="M128" s="18">
        <v>0.3034</v>
      </c>
      <c r="O128" s="18">
        <f>MAX(MIN(Angle!A141,AngElePos!$P$3),AngElePos!$P$2)</f>
        <v>449.65</v>
      </c>
      <c r="P128" s="18">
        <f t="shared" ca="1" si="19"/>
        <v>0</v>
      </c>
      <c r="Q128" s="18">
        <f t="shared" ca="1" si="19"/>
        <v>1.941319512417522E-4</v>
      </c>
      <c r="R128" s="18">
        <f t="shared" ca="1" si="19"/>
        <v>0</v>
      </c>
      <c r="S128" s="18">
        <f t="shared" ca="1" si="19"/>
        <v>0</v>
      </c>
      <c r="T128" s="18">
        <f ca="1">MAX(-P128+MIN(P128,AngCal!$B$30),T$11+T$12/(1+EXP((T$13-LOG10($O128))/T$14))+T$15/(1+EXP((T$16-LOG10($O128))/T$17))+T$18/(1+EXP((T$19-LOG10($O128))/T$20)))</f>
        <v>3.3525193943415021E-4</v>
      </c>
      <c r="U128" s="18">
        <f ca="1">MAX(-Q128+MIN(Q128,AngCal!$B$30),U$11+U$12/(1+EXP((U$13-LOG10($O128))/U$14))+U$15/(1+EXP((U$16-LOG10($O128))/U$17))+U$18/(1+EXP((U$19-LOG10($O128))/U$20)))</f>
        <v>0</v>
      </c>
      <c r="V128" s="18">
        <f ca="1">MAX(-R128+MIN(R128,AngCal!$B$30),V$11+V$12/(1+EXP((V$13-LOG10($O128))/V$14))+V$15/(1+EXP((V$16-LOG10($O128))/V$17))+V$18/(1+EXP((V$19-LOG10($O128))/V$20)))</f>
        <v>0</v>
      </c>
      <c r="W128" s="18">
        <f ca="1">MAX(-S128+MIN(S128,AngCal!$B$30),W$11+W$12/(1+EXP((W$13-LOG10($O128))/W$14))+W$15/(1+EXP((W$16-LOG10($O128))/W$17))+W$18/(1+EXP((W$19-LOG10($O128))/W$20)))</f>
        <v>0</v>
      </c>
      <c r="X128" s="18">
        <f t="shared" ca="1" si="20"/>
        <v>1.4581673437936662</v>
      </c>
      <c r="Y128" s="18">
        <f t="shared" ca="1" si="20"/>
        <v>0.76948801343672424</v>
      </c>
      <c r="Z128" s="18">
        <f t="shared" ca="1" si="20"/>
        <v>0.22989838235056961</v>
      </c>
      <c r="AA128" s="18">
        <f t="shared" ca="1" si="20"/>
        <v>0.18639884728686532</v>
      </c>
      <c r="AB128" s="18">
        <f t="shared" ca="1" si="21"/>
        <v>0</v>
      </c>
      <c r="AC128" s="18">
        <f t="shared" ca="1" si="21"/>
        <v>0</v>
      </c>
      <c r="AD128" s="18">
        <f t="shared" ca="1" si="21"/>
        <v>2.6258403353578838E-3</v>
      </c>
      <c r="AE128" s="18">
        <f t="shared" ca="1" si="21"/>
        <v>2.7001461083585969E-3</v>
      </c>
      <c r="AF128" s="18">
        <f ca="1">MAX(-AB128+MIN(AB128,AngCal!$B$30),AF$11+AF$12/(1+EXP((AF$13-LOG10($O128))/AF$14))+AF$15/(1+EXP((AF$16-LOG10($O128))/AF$17))+AF$18/(1+EXP((AF$19-LOG10($O128))/AF$20)))</f>
        <v>0.54428393369745032</v>
      </c>
      <c r="AG128" s="18">
        <f ca="1">MAX(-AC128+MIN(AC128,AngCal!$B$30),AG$11+AG$12/(1+EXP((AG$13-LOG10($O128))/AG$14))+AG$15/(1+EXP((AG$16-LOG10($O128))/AG$17))+AG$18/(1+EXP((AG$19-LOG10($O128))/AG$20)))</f>
        <v>0.53856052849097602</v>
      </c>
      <c r="AH128" s="18">
        <f ca="1">MAX(-AD128+MIN(AD128,AngCal!$B$30),AH$11+AH$12/(1+EXP((AH$13-LOG10($O128))/AH$14))+AH$15/(1+EXP((AH$16-LOG10($O128))/AH$17))+AH$18/(1+EXP((AH$19-LOG10($O128))/AH$20)))</f>
        <v>0.47686680945949228</v>
      </c>
      <c r="AI128" s="18">
        <f ca="1">MAX(-AE128+MIN(AE128,AngCal!$B$30),AI$11+AI$12/(1+EXP((AI$13-LOG10($O128))/AI$14))+AI$15/(1+EXP((AI$16-LOG10($O128))/AI$17))+AI$18/(1+EXP((AI$19-LOG10($O128))/AI$20)))</f>
        <v>0.48088866378631728</v>
      </c>
      <c r="AJ128" s="18">
        <f t="shared" ca="1" si="22"/>
        <v>2.4775544464382437</v>
      </c>
      <c r="AK128" s="18">
        <f t="shared" ca="1" si="22"/>
        <v>2.4390052623875924</v>
      </c>
      <c r="AL128" s="18">
        <f t="shared" ca="1" si="22"/>
        <v>2.1714531070876726</v>
      </c>
      <c r="AM128" s="18">
        <f t="shared" ca="1" si="22"/>
        <v>2.1330449122812669</v>
      </c>
      <c r="AN128" s="18">
        <f t="shared" ca="1" si="23"/>
        <v>1</v>
      </c>
      <c r="AO128" s="18">
        <f t="shared" ca="1" si="23"/>
        <v>1</v>
      </c>
      <c r="AP128" s="18">
        <f t="shared" ca="1" si="23"/>
        <v>1</v>
      </c>
      <c r="AQ128" s="18">
        <f t="shared" ca="1" si="23"/>
        <v>1</v>
      </c>
      <c r="AR128" s="18">
        <f t="shared" ca="1" si="24"/>
        <v>0</v>
      </c>
      <c r="AS128" s="18">
        <f t="shared" ca="1" si="24"/>
        <v>0</v>
      </c>
      <c r="AT128" s="18">
        <f t="shared" ca="1" si="24"/>
        <v>0</v>
      </c>
      <c r="AU128" s="18">
        <f t="shared" ca="1" si="24"/>
        <v>0</v>
      </c>
    </row>
    <row r="129" spans="2:47" x14ac:dyDescent="0.15">
      <c r="B129">
        <v>0.76500000000000001</v>
      </c>
      <c r="C129">
        <v>3</v>
      </c>
      <c r="D129" s="18">
        <v>-3.6650000000000002E-2</v>
      </c>
      <c r="E129" s="18">
        <v>-0.1087</v>
      </c>
      <c r="F129" s="18">
        <v>0.69769999999999999</v>
      </c>
      <c r="G129" s="18">
        <v>0.13900000000000001</v>
      </c>
      <c r="H129" s="18">
        <v>-0.23619999999999999</v>
      </c>
      <c r="I129" s="18">
        <v>1.881</v>
      </c>
      <c r="J129" s="18">
        <v>0.29170000000000001</v>
      </c>
      <c r="K129" s="18">
        <v>-0.61009999999999998</v>
      </c>
      <c r="L129" s="18">
        <v>2.657</v>
      </c>
      <c r="M129" s="18">
        <v>0.29720000000000002</v>
      </c>
      <c r="O129" s="18">
        <f>MAX(MIN(Angle!A142,AngElePos!$P$3),AngElePos!$P$2)</f>
        <v>566.08000000000004</v>
      </c>
      <c r="P129" s="18">
        <f t="shared" ca="1" si="19"/>
        <v>0</v>
      </c>
      <c r="Q129" s="18">
        <f t="shared" ca="1" si="19"/>
        <v>1.5376255215542034E-4</v>
      </c>
      <c r="R129" s="18">
        <f t="shared" ca="1" si="19"/>
        <v>0</v>
      </c>
      <c r="S129" s="18">
        <f t="shared" ca="1" si="19"/>
        <v>0</v>
      </c>
      <c r="T129" s="18">
        <f ca="1">MAX(-P129+MIN(P129,AngCal!$B$30),T$11+T$12/(1+EXP((T$13-LOG10($O129))/T$14))+T$15/(1+EXP((T$16-LOG10($O129))/T$17))+T$18/(1+EXP((T$19-LOG10($O129))/T$20)))</f>
        <v>3.1921389022895874E-4</v>
      </c>
      <c r="U129" s="18">
        <f ca="1">MAX(-Q129+MIN(Q129,AngCal!$B$30),U$11+U$12/(1+EXP((U$13-LOG10($O129))/U$14))+U$15/(1+EXP((U$16-LOG10($O129))/U$17))+U$18/(1+EXP((U$19-LOG10($O129))/U$20)))</f>
        <v>0</v>
      </c>
      <c r="V129" s="18">
        <f ca="1">MAX(-R129+MIN(R129,AngCal!$B$30),V$11+V$12/(1+EXP((V$13-LOG10($O129))/V$14))+V$15/(1+EXP((V$16-LOG10($O129))/V$17))+V$18/(1+EXP((V$19-LOG10($O129))/V$20)))</f>
        <v>0</v>
      </c>
      <c r="W129" s="18">
        <f ca="1">MAX(-S129+MIN(S129,AngCal!$B$30),W$11+W$12/(1+EXP((W$13-LOG10($O129))/W$14))+W$15/(1+EXP((W$16-LOG10($O129))/W$17))+W$18/(1+EXP((W$19-LOG10($O129))/W$20)))</f>
        <v>0</v>
      </c>
      <c r="X129" s="18">
        <f t="shared" ca="1" si="20"/>
        <v>1.4581673675620512</v>
      </c>
      <c r="Y129" s="18">
        <f t="shared" ca="1" si="20"/>
        <v>0.75756460520496272</v>
      </c>
      <c r="Z129" s="18">
        <f t="shared" ca="1" si="20"/>
        <v>0.23001135638710674</v>
      </c>
      <c r="AA129" s="18">
        <f t="shared" ca="1" si="20"/>
        <v>0.18640126380732552</v>
      </c>
      <c r="AB129" s="18">
        <f t="shared" ca="1" si="21"/>
        <v>0</v>
      </c>
      <c r="AC129" s="18">
        <f t="shared" ca="1" si="21"/>
        <v>0</v>
      </c>
      <c r="AD129" s="18">
        <f t="shared" ca="1" si="21"/>
        <v>2.6200531003480916E-3</v>
      </c>
      <c r="AE129" s="18">
        <f t="shared" ca="1" si="21"/>
        <v>2.692554076157384E-3</v>
      </c>
      <c r="AF129" s="18">
        <f ca="1">MAX(-AB129+MIN(AB129,AngCal!$B$30),AF$11+AF$12/(1+EXP((AF$13-LOG10($O129))/AF$14))+AF$15/(1+EXP((AF$16-LOG10($O129))/AF$17))+AF$18/(1+EXP((AF$19-LOG10($O129))/AF$20)))</f>
        <v>0.53052312198740958</v>
      </c>
      <c r="AG129" s="18">
        <f ca="1">MAX(-AC129+MIN(AC129,AngCal!$B$30),AG$11+AG$12/(1+EXP((AG$13-LOG10($O129))/AG$14))+AG$15/(1+EXP((AG$16-LOG10($O129))/AG$17))+AG$18/(1+EXP((AG$19-LOG10($O129))/AG$20)))</f>
        <v>0.52492306051630178</v>
      </c>
      <c r="AH129" s="18">
        <f ca="1">MAX(-AD129+MIN(AD129,AngCal!$B$30),AH$11+AH$12/(1+EXP((AH$13-LOG10($O129))/AH$14))+AH$15/(1+EXP((AH$16-LOG10($O129))/AH$17))+AH$18/(1+EXP((AH$19-LOG10($O129))/AH$20)))</f>
        <v>0.47477454368812094</v>
      </c>
      <c r="AI129" s="18">
        <f ca="1">MAX(-AE129+MIN(AE129,AngCal!$B$30),AI$11+AI$12/(1+EXP((AI$13-LOG10($O129))/AI$14))+AI$15/(1+EXP((AI$16-LOG10($O129))/AI$17))+AI$18/(1+EXP((AI$19-LOG10($O129))/AI$20)))</f>
        <v>0.47756334818212115</v>
      </c>
      <c r="AJ129" s="18">
        <f t="shared" ca="1" si="22"/>
        <v>2.4065076584766354</v>
      </c>
      <c r="AK129" s="18">
        <f t="shared" ca="1" si="22"/>
        <v>2.3709646394037471</v>
      </c>
      <c r="AL129" s="18">
        <f t="shared" ca="1" si="22"/>
        <v>2.1726094961256899</v>
      </c>
      <c r="AM129" s="18">
        <f t="shared" ca="1" si="22"/>
        <v>2.1330449127968438</v>
      </c>
      <c r="AN129" s="18">
        <f t="shared" ca="1" si="23"/>
        <v>1</v>
      </c>
      <c r="AO129" s="18">
        <f t="shared" ca="1" si="23"/>
        <v>1</v>
      </c>
      <c r="AP129" s="18">
        <f t="shared" ca="1" si="23"/>
        <v>1</v>
      </c>
      <c r="AQ129" s="18">
        <f t="shared" ca="1" si="23"/>
        <v>1</v>
      </c>
      <c r="AR129" s="18">
        <f t="shared" ca="1" si="24"/>
        <v>0</v>
      </c>
      <c r="AS129" s="18">
        <f t="shared" ca="1" si="24"/>
        <v>0</v>
      </c>
      <c r="AT129" s="18">
        <f t="shared" ca="1" si="24"/>
        <v>0</v>
      </c>
      <c r="AU129" s="18">
        <f t="shared" ca="1" si="24"/>
        <v>0</v>
      </c>
    </row>
    <row r="130" spans="2:47" x14ac:dyDescent="0.15">
      <c r="B130">
        <v>0.76500000000000001</v>
      </c>
      <c r="C130">
        <v>5</v>
      </c>
      <c r="D130" s="18">
        <v>-3.5990000000000001E-2</v>
      </c>
      <c r="E130" s="18">
        <v>-0.1149</v>
      </c>
      <c r="F130" s="18">
        <v>0.67030000000000001</v>
      </c>
      <c r="G130" s="18">
        <v>0.1515</v>
      </c>
      <c r="H130" s="18">
        <v>-0.2205</v>
      </c>
      <c r="I130" s="18">
        <v>1.8169999999999999</v>
      </c>
      <c r="J130" s="18">
        <v>0.30230000000000001</v>
      </c>
      <c r="K130" s="18">
        <v>-0.61919999999999997</v>
      </c>
      <c r="L130" s="18">
        <v>2.6280000000000001</v>
      </c>
      <c r="M130" s="18">
        <v>0.30009999999999998</v>
      </c>
      <c r="O130" s="18">
        <f>MAX(MIN(Angle!A143,AngElePos!$P$3),AngElePos!$P$2)</f>
        <v>712.65</v>
      </c>
      <c r="P130" s="18">
        <f t="shared" ca="1" si="19"/>
        <v>0</v>
      </c>
      <c r="Q130" s="18">
        <f t="shared" ca="1" si="19"/>
        <v>1.2177421665511556E-4</v>
      </c>
      <c r="R130" s="18">
        <f t="shared" ca="1" si="19"/>
        <v>0</v>
      </c>
      <c r="S130" s="18">
        <f t="shared" ca="1" si="19"/>
        <v>0</v>
      </c>
      <c r="T130" s="18">
        <f ca="1">MAX(-P130+MIN(P130,AngCal!$B$30),T$11+T$12/(1+EXP((T$13-LOG10($O130))/T$14))+T$15/(1+EXP((T$16-LOG10($O130))/T$17))+T$18/(1+EXP((T$19-LOG10($O130))/T$20)))</f>
        <v>3.0199111892009051E-4</v>
      </c>
      <c r="U130" s="18">
        <f ca="1">MAX(-Q130+MIN(Q130,AngCal!$B$30),U$11+U$12/(1+EXP((U$13-LOG10($O130))/U$14))+U$15/(1+EXP((U$16-LOG10($O130))/U$17))+U$18/(1+EXP((U$19-LOG10($O130))/U$20)))</f>
        <v>0</v>
      </c>
      <c r="V130" s="18">
        <f ca="1">MAX(-R130+MIN(R130,AngCal!$B$30),V$11+V$12/(1+EXP((V$13-LOG10($O130))/V$14))+V$15/(1+EXP((V$16-LOG10($O130))/V$17))+V$18/(1+EXP((V$19-LOG10($O130))/V$20)))</f>
        <v>0</v>
      </c>
      <c r="W130" s="18">
        <f ca="1">MAX(-S130+MIN(S130,AngCal!$B$30),W$11+W$12/(1+EXP((W$13-LOG10($O130))/W$14))+W$15/(1+EXP((W$16-LOG10($O130))/W$17))+W$18/(1+EXP((W$19-LOG10($O130))/W$20)))</f>
        <v>0</v>
      </c>
      <c r="X130" s="18">
        <f t="shared" ca="1" si="20"/>
        <v>1.4581674012351078</v>
      </c>
      <c r="Y130" s="18">
        <f t="shared" ca="1" si="20"/>
        <v>0.74803212854600531</v>
      </c>
      <c r="Z130" s="18">
        <f t="shared" ca="1" si="20"/>
        <v>0.23009304797914981</v>
      </c>
      <c r="AA130" s="18">
        <f t="shared" ca="1" si="20"/>
        <v>0.18640289296101858</v>
      </c>
      <c r="AB130" s="18">
        <f t="shared" ca="1" si="21"/>
        <v>0</v>
      </c>
      <c r="AC130" s="18">
        <f t="shared" ca="1" si="21"/>
        <v>0</v>
      </c>
      <c r="AD130" s="18">
        <f t="shared" ca="1" si="21"/>
        <v>2.6163801421346541E-3</v>
      </c>
      <c r="AE130" s="18">
        <f t="shared" ca="1" si="21"/>
        <v>2.6879125480357255E-3</v>
      </c>
      <c r="AF130" s="18">
        <f ca="1">MAX(-AB130+MIN(AB130,AngCal!$B$30),AF$11+AF$12/(1+EXP((AF$13-LOG10($O130))/AF$14))+AF$15/(1+EXP((AF$16-LOG10($O130))/AF$17))+AF$18/(1+EXP((AF$19-LOG10($O130))/AF$20)))</f>
        <v>0.51555018687017784</v>
      </c>
      <c r="AG130" s="18">
        <f ca="1">MAX(-AC130+MIN(AC130,AngCal!$B$30),AG$11+AG$12/(1+EXP((AG$13-LOG10($O130))/AG$14))+AG$15/(1+EXP((AG$16-LOG10($O130))/AG$17))+AG$18/(1+EXP((AG$19-LOG10($O130))/AG$20)))</f>
        <v>0.51014354408361795</v>
      </c>
      <c r="AH130" s="18">
        <f ca="1">MAX(-AD130+MIN(AD130,AngCal!$B$30),AH$11+AH$12/(1+EXP((AH$13-LOG10($O130))/AH$14))+AH$15/(1+EXP((AH$16-LOG10($O130))/AH$17))+AH$18/(1+EXP((AH$19-LOG10($O130))/AH$20)))</f>
        <v>0.47267553048807642</v>
      </c>
      <c r="AI130" s="18">
        <f ca="1">MAX(-AE130+MIN(AE130,AngCal!$B$30),AI$11+AI$12/(1+EXP((AI$13-LOG10($O130))/AI$14))+AI$15/(1+EXP((AI$16-LOG10($O130))/AI$17))+AI$18/(1+EXP((AI$19-LOG10($O130))/AI$20)))</f>
        <v>0.47299293077201915</v>
      </c>
      <c r="AJ130" s="18">
        <f t="shared" ca="1" si="22"/>
        <v>2.3202764800328293</v>
      </c>
      <c r="AK130" s="18">
        <f t="shared" ca="1" si="22"/>
        <v>2.2879285210965921</v>
      </c>
      <c r="AL130" s="18">
        <f t="shared" ca="1" si="22"/>
        <v>2.1735367929987244</v>
      </c>
      <c r="AM130" s="18">
        <f t="shared" ca="1" si="22"/>
        <v>2.1330449123400652</v>
      </c>
      <c r="AN130" s="18">
        <f t="shared" ca="1" si="23"/>
        <v>1</v>
      </c>
      <c r="AO130" s="18">
        <f t="shared" ca="1" si="23"/>
        <v>1</v>
      </c>
      <c r="AP130" s="18">
        <f t="shared" ca="1" si="23"/>
        <v>1</v>
      </c>
      <c r="AQ130" s="18">
        <f t="shared" ca="1" si="23"/>
        <v>1</v>
      </c>
      <c r="AR130" s="18">
        <f t="shared" ca="1" si="24"/>
        <v>0</v>
      </c>
      <c r="AS130" s="18">
        <f t="shared" ca="1" si="24"/>
        <v>0</v>
      </c>
      <c r="AT130" s="18">
        <f t="shared" ca="1" si="24"/>
        <v>0</v>
      </c>
      <c r="AU130" s="18">
        <f t="shared" ca="1" si="24"/>
        <v>0</v>
      </c>
    </row>
    <row r="131" spans="2:47" x14ac:dyDescent="0.15">
      <c r="B131">
        <v>0.76500000000000001</v>
      </c>
      <c r="C131">
        <v>7</v>
      </c>
      <c r="D131" s="18">
        <v>-3.687E-2</v>
      </c>
      <c r="E131" s="18">
        <v>-0.11700000000000001</v>
      </c>
      <c r="F131" s="18">
        <v>0.63539999999999996</v>
      </c>
      <c r="G131" s="18">
        <v>0.15040000000000001</v>
      </c>
      <c r="H131" s="18">
        <v>-0.21709999999999999</v>
      </c>
      <c r="I131" s="18">
        <v>1.7450000000000001</v>
      </c>
      <c r="J131" s="18">
        <v>0.29499999999999998</v>
      </c>
      <c r="K131" s="18">
        <v>-0.61880000000000002</v>
      </c>
      <c r="L131" s="18">
        <v>2.601</v>
      </c>
      <c r="M131" s="18">
        <v>0.3004</v>
      </c>
      <c r="O131" s="18">
        <f>MAX(MIN(Angle!A144,AngElePos!$P$3),AngElePos!$P$2)</f>
        <v>897.16</v>
      </c>
      <c r="P131" s="18">
        <f t="shared" ca="1" si="19"/>
        <v>0</v>
      </c>
      <c r="Q131" s="18">
        <f t="shared" ca="1" si="19"/>
        <v>9.6431778827801851E-5</v>
      </c>
      <c r="R131" s="18">
        <f t="shared" ca="1" si="19"/>
        <v>0</v>
      </c>
      <c r="S131" s="18">
        <f t="shared" ca="1" si="19"/>
        <v>0</v>
      </c>
      <c r="T131" s="18">
        <f ca="1">MAX(-P131+MIN(P131,AngCal!$B$30),T$11+T$12/(1+EXP((T$13-LOG10($O131))/T$14))+T$15/(1+EXP((T$16-LOG10($O131))/T$17))+T$18/(1+EXP((T$19-LOG10($O131))/T$20)))</f>
        <v>2.8459734653009383E-4</v>
      </c>
      <c r="U131" s="18">
        <f ca="1">MAX(-Q131+MIN(Q131,AngCal!$B$30),U$11+U$12/(1+EXP((U$13-LOG10($O131))/U$14))+U$15/(1+EXP((U$16-LOG10($O131))/U$17))+U$18/(1+EXP((U$19-LOG10($O131))/U$20)))</f>
        <v>0</v>
      </c>
      <c r="V131" s="18">
        <f ca="1">MAX(-R131+MIN(R131,AngCal!$B$30),V$11+V$12/(1+EXP((V$13-LOG10($O131))/V$14))+V$15/(1+EXP((V$16-LOG10($O131))/V$17))+V$18/(1+EXP((V$19-LOG10($O131))/V$20)))</f>
        <v>0</v>
      </c>
      <c r="W131" s="18">
        <f ca="1">MAX(-S131+MIN(S131,AngCal!$B$30),W$11+W$12/(1+EXP((W$13-LOG10($O131))/W$14))+W$15/(1+EXP((W$16-LOG10($O131))/W$17))+W$18/(1+EXP((W$19-LOG10($O131))/W$20)))</f>
        <v>0</v>
      </c>
      <c r="X131" s="18">
        <f t="shared" ca="1" si="20"/>
        <v>1.4581674442936459</v>
      </c>
      <c r="Y131" s="18">
        <f t="shared" ca="1" si="20"/>
        <v>0.74144903607682189</v>
      </c>
      <c r="Z131" s="18">
        <f t="shared" ca="1" si="20"/>
        <v>0.23015200994025803</v>
      </c>
      <c r="AA131" s="18">
        <f t="shared" ca="1" si="20"/>
        <v>0.18640397990926563</v>
      </c>
      <c r="AB131" s="18">
        <f t="shared" ca="1" si="21"/>
        <v>0</v>
      </c>
      <c r="AC131" s="18">
        <f t="shared" ca="1" si="21"/>
        <v>0</v>
      </c>
      <c r="AD131" s="18">
        <f t="shared" ca="1" si="21"/>
        <v>2.6140490109667854E-3</v>
      </c>
      <c r="AE131" s="18">
        <f t="shared" ca="1" si="21"/>
        <v>2.6850441910979818E-3</v>
      </c>
      <c r="AF131" s="18">
        <f ca="1">MAX(-AB131+MIN(AB131,AngCal!$B$30),AF$11+AF$12/(1+EXP((AF$13-LOG10($O131))/AF$14))+AF$15/(1+EXP((AF$16-LOG10($O131))/AF$17))+AF$18/(1+EXP((AF$19-LOG10($O131))/AF$20)))</f>
        <v>0.4995933983977412</v>
      </c>
      <c r="AG131" s="18">
        <f ca="1">MAX(-AC131+MIN(AC131,AngCal!$B$30),AG$11+AG$12/(1+EXP((AG$13-LOG10($O131))/AG$14))+AG$15/(1+EXP((AG$16-LOG10($O131))/AG$17))+AG$18/(1+EXP((AG$19-LOG10($O131))/AG$20)))</f>
        <v>0.49445397943230324</v>
      </c>
      <c r="AH131" s="18">
        <f ca="1">MAX(-AD131+MIN(AD131,AngCal!$B$30),AH$11+AH$12/(1+EXP((AH$13-LOG10($O131))/AH$14))+AH$15/(1+EXP((AH$16-LOG10($O131))/AH$17))+AH$18/(1+EXP((AH$19-LOG10($O131))/AH$20)))</f>
        <v>0.4701049950000451</v>
      </c>
      <c r="AI131" s="18">
        <f ca="1">MAX(-AE131+MIN(AE131,AngCal!$B$30),AI$11+AI$12/(1+EXP((AI$13-LOG10($O131))/AI$14))+AI$15/(1+EXP((AI$16-LOG10($O131))/AI$17))+AI$18/(1+EXP((AI$19-LOG10($O131))/AI$20)))</f>
        <v>0.46683235105317933</v>
      </c>
      <c r="AJ131" s="18">
        <f t="shared" ca="1" si="22"/>
        <v>2.2188914837598412</v>
      </c>
      <c r="AK131" s="18">
        <f t="shared" ca="1" si="22"/>
        <v>2.1898611886971366</v>
      </c>
      <c r="AL131" s="18">
        <f t="shared" ca="1" si="22"/>
        <v>2.1742760276489062</v>
      </c>
      <c r="AM131" s="18">
        <f t="shared" ca="1" si="22"/>
        <v>2.133044904421455</v>
      </c>
      <c r="AN131" s="18">
        <f t="shared" ca="1" si="23"/>
        <v>1</v>
      </c>
      <c r="AO131" s="18">
        <f t="shared" ca="1" si="23"/>
        <v>1</v>
      </c>
      <c r="AP131" s="18">
        <f t="shared" ca="1" si="23"/>
        <v>1</v>
      </c>
      <c r="AQ131" s="18">
        <f t="shared" ca="1" si="23"/>
        <v>1</v>
      </c>
      <c r="AR131" s="18">
        <f t="shared" ca="1" si="24"/>
        <v>0</v>
      </c>
      <c r="AS131" s="18">
        <f t="shared" ca="1" si="24"/>
        <v>0</v>
      </c>
      <c r="AT131" s="18">
        <f t="shared" ca="1" si="24"/>
        <v>0</v>
      </c>
      <c r="AU131" s="18">
        <f t="shared" ca="1" si="24"/>
        <v>0</v>
      </c>
    </row>
    <row r="132" spans="2:47" x14ac:dyDescent="0.15">
      <c r="B132">
        <v>0.76500000000000001</v>
      </c>
      <c r="C132">
        <v>10</v>
      </c>
      <c r="D132" s="18">
        <v>-3.4880000000000001E-2</v>
      </c>
      <c r="E132" s="18">
        <v>-0.12720000000000001</v>
      </c>
      <c r="F132" s="18">
        <v>0.6038</v>
      </c>
      <c r="G132" s="18">
        <v>0.1709</v>
      </c>
      <c r="H132" s="18">
        <v>-0.20780000000000001</v>
      </c>
      <c r="I132" s="18">
        <v>1.7390000000000001</v>
      </c>
      <c r="J132" s="18">
        <v>0.32479999999999998</v>
      </c>
      <c r="K132" s="18">
        <v>-0.621</v>
      </c>
      <c r="L132" s="18">
        <v>2.54</v>
      </c>
      <c r="M132" s="18">
        <v>0.31730000000000003</v>
      </c>
      <c r="O132" s="18">
        <f>MAX(MIN(Angle!A145,AngElePos!$P$3),AngElePos!$P$2)</f>
        <v>1129.4000000000001</v>
      </c>
      <c r="P132" s="18">
        <f t="shared" ca="1" si="19"/>
        <v>0</v>
      </c>
      <c r="Q132" s="18">
        <f t="shared" ca="1" si="19"/>
        <v>7.635954417303803E-5</v>
      </c>
      <c r="R132" s="18">
        <f t="shared" ca="1" si="19"/>
        <v>0</v>
      </c>
      <c r="S132" s="18">
        <f t="shared" ca="1" si="19"/>
        <v>0</v>
      </c>
      <c r="T132" s="18">
        <f ca="1">MAX(-P132+MIN(P132,AngCal!$B$30),T$11+T$12/(1+EXP((T$13-LOG10($O132))/T$14))+T$15/(1+EXP((T$16-LOG10($O132))/T$17))+T$18/(1+EXP((T$19-LOG10($O132))/T$20)))</f>
        <v>2.676961617242915E-4</v>
      </c>
      <c r="U132" s="18">
        <f ca="1">MAX(-Q132+MIN(Q132,AngCal!$B$30),U$11+U$12/(1+EXP((U$13-LOG10($O132))/U$14))+U$15/(1+EXP((U$16-LOG10($O132))/U$17))+U$18/(1+EXP((U$19-LOG10($O132))/U$20)))</f>
        <v>0</v>
      </c>
      <c r="V132" s="18">
        <f ca="1">MAX(-R132+MIN(R132,AngCal!$B$30),V$11+V$12/(1+EXP((V$13-LOG10($O132))/V$14))+V$15/(1+EXP((V$16-LOG10($O132))/V$17))+V$18/(1+EXP((V$19-LOG10($O132))/V$20)))</f>
        <v>0</v>
      </c>
      <c r="W132" s="18">
        <f ca="1">MAX(-S132+MIN(S132,AngCal!$B$30),W$11+W$12/(1+EXP((W$13-LOG10($O132))/W$14))+W$15/(1+EXP((W$16-LOG10($O132))/W$17))+W$18/(1+EXP((W$19-LOG10($O132))/W$20)))</f>
        <v>0</v>
      </c>
      <c r="X132" s="18">
        <f t="shared" ca="1" si="20"/>
        <v>1.4581674961064681</v>
      </c>
      <c r="Y132" s="18">
        <f t="shared" ca="1" si="20"/>
        <v>0.73821984573328092</v>
      </c>
      <c r="Z132" s="18">
        <f t="shared" ca="1" si="20"/>
        <v>0.23019450196910474</v>
      </c>
      <c r="AA132" s="18">
        <f t="shared" ca="1" si="20"/>
        <v>0.18640469908031262</v>
      </c>
      <c r="AB132" s="18">
        <f t="shared" ca="1" si="21"/>
        <v>0</v>
      </c>
      <c r="AC132" s="18">
        <f t="shared" ca="1" si="21"/>
        <v>0</v>
      </c>
      <c r="AD132" s="18">
        <f t="shared" ca="1" si="21"/>
        <v>2.6125683308638454E-3</v>
      </c>
      <c r="AE132" s="18">
        <f t="shared" ca="1" si="21"/>
        <v>2.6832447310951228E-3</v>
      </c>
      <c r="AF132" s="18">
        <f ca="1">MAX(-AB132+MIN(AB132,AngCal!$B$30),AF$11+AF$12/(1+EXP((AF$13-LOG10($O132))/AF$14))+AF$15/(1+EXP((AF$16-LOG10($O132))/AF$17))+AF$18/(1+EXP((AF$19-LOG10($O132))/AF$20)))</f>
        <v>0.48286128323025179</v>
      </c>
      <c r="AG132" s="18">
        <f ca="1">MAX(-AC132+MIN(AC132,AngCal!$B$30),AG$11+AG$12/(1+EXP((AG$13-LOG10($O132))/AG$14))+AG$15/(1+EXP((AG$16-LOG10($O132))/AG$17))+AG$18/(1+EXP((AG$19-LOG10($O132))/AG$20)))</f>
        <v>0.4780653522774746</v>
      </c>
      <c r="AH132" s="18">
        <f ca="1">MAX(-AD132+MIN(AD132,AngCal!$B$30),AH$11+AH$12/(1+EXP((AH$13-LOG10($O132))/AH$14))+AH$15/(1+EXP((AH$16-LOG10($O132))/AH$17))+AH$18/(1+EXP((AH$19-LOG10($O132))/AH$20)))</f>
        <v>0.46624880915811362</v>
      </c>
      <c r="AI132" s="18">
        <f ca="1">MAX(-AE132+MIN(AE132,AngCal!$B$30),AI$11+AI$12/(1+EXP((AI$13-LOG10($O132))/AI$14))+AI$15/(1+EXP((AI$16-LOG10($O132))/AI$17))+AI$18/(1+EXP((AI$19-LOG10($O132))/AI$20)))</f>
        <v>0.45869942363900823</v>
      </c>
      <c r="AJ132" s="18">
        <f t="shared" ca="1" si="22"/>
        <v>2.104104689562623</v>
      </c>
      <c r="AK132" s="18">
        <f t="shared" ca="1" si="22"/>
        <v>2.0784789938706543</v>
      </c>
      <c r="AL132" s="18">
        <f t="shared" ca="1" si="22"/>
        <v>2.1748433934230911</v>
      </c>
      <c r="AM132" s="18">
        <f t="shared" ca="1" si="22"/>
        <v>2.1330448063771539</v>
      </c>
      <c r="AN132" s="18">
        <f t="shared" ca="1" si="23"/>
        <v>1</v>
      </c>
      <c r="AO132" s="18">
        <f t="shared" ca="1" si="23"/>
        <v>1</v>
      </c>
      <c r="AP132" s="18">
        <f t="shared" ca="1" si="23"/>
        <v>1</v>
      </c>
      <c r="AQ132" s="18">
        <f t="shared" ca="1" si="23"/>
        <v>1</v>
      </c>
      <c r="AR132" s="18">
        <f t="shared" ca="1" si="24"/>
        <v>0</v>
      </c>
      <c r="AS132" s="18">
        <f t="shared" ca="1" si="24"/>
        <v>0</v>
      </c>
      <c r="AT132" s="18">
        <f t="shared" ca="1" si="24"/>
        <v>0</v>
      </c>
      <c r="AU132" s="18">
        <f t="shared" ca="1" si="24"/>
        <v>0</v>
      </c>
    </row>
    <row r="133" spans="2:47" x14ac:dyDescent="0.15">
      <c r="B133">
        <v>0.76500000000000001</v>
      </c>
      <c r="C133">
        <v>15</v>
      </c>
      <c r="D133" s="18">
        <v>-3.5819999999999998E-2</v>
      </c>
      <c r="E133" s="18">
        <v>-0.1208</v>
      </c>
      <c r="F133" s="18">
        <v>0.51300000000000001</v>
      </c>
      <c r="G133" s="18">
        <v>0.15329999999999999</v>
      </c>
      <c r="H133" s="18">
        <v>-0.2576</v>
      </c>
      <c r="I133" s="18">
        <v>1.6319999999999999</v>
      </c>
      <c r="J133" s="18">
        <v>0.30409999999999998</v>
      </c>
      <c r="K133" s="18">
        <v>-0.56910000000000005</v>
      </c>
      <c r="L133" s="18">
        <v>2.5369999999999999</v>
      </c>
      <c r="M133" s="18">
        <v>0.28920000000000001</v>
      </c>
      <c r="O133" s="18">
        <f>MAX(MIN(Angle!A146,AngElePos!$P$3),AngElePos!$P$2)</f>
        <v>1421.9</v>
      </c>
      <c r="P133" s="18">
        <f t="shared" ca="1" si="19"/>
        <v>0</v>
      </c>
      <c r="Q133" s="18">
        <f t="shared" ca="1" si="19"/>
        <v>6.0454807043627823E-5</v>
      </c>
      <c r="R133" s="18">
        <f t="shared" ca="1" si="19"/>
        <v>0</v>
      </c>
      <c r="S133" s="18">
        <f t="shared" ca="1" si="19"/>
        <v>0</v>
      </c>
      <c r="T133" s="18">
        <f ca="1">MAX(-P133+MIN(P133,AngCal!$B$30),T$11+T$12/(1+EXP((T$13-LOG10($O133))/T$14))+T$15/(1+EXP((T$16-LOG10($O133))/T$17))+T$18/(1+EXP((T$19-LOG10($O133))/T$20)))</f>
        <v>2.5168825908684911E-4</v>
      </c>
      <c r="U133" s="18">
        <f ca="1">MAX(-Q133+MIN(Q133,AngCal!$B$30),U$11+U$12/(1+EXP((U$13-LOG10($O133))/U$14))+U$15/(1+EXP((U$16-LOG10($O133))/U$17))+U$18/(1+EXP((U$19-LOG10($O133))/U$20)))</f>
        <v>0</v>
      </c>
      <c r="V133" s="18">
        <f ca="1">MAX(-R133+MIN(R133,AngCal!$B$30),V$11+V$12/(1+EXP((V$13-LOG10($O133))/V$14))+V$15/(1+EXP((V$16-LOG10($O133))/V$17))+V$18/(1+EXP((V$19-LOG10($O133))/V$20)))</f>
        <v>4.6330958902718322E-7</v>
      </c>
      <c r="W133" s="18">
        <f ca="1">MAX(-S133+MIN(S133,AngCal!$B$30),W$11+W$12/(1+EXP((W$13-LOG10($O133))/W$14))+W$15/(1+EXP((W$16-LOG10($O133))/W$17))+W$18/(1+EXP((W$19-LOG10($O133))/W$20)))</f>
        <v>0</v>
      </c>
      <c r="X133" s="18">
        <f t="shared" ca="1" si="20"/>
        <v>1.4581675560086158</v>
      </c>
      <c r="Y133" s="18">
        <f t="shared" ca="1" si="20"/>
        <v>0.73861751783629381</v>
      </c>
      <c r="Z133" s="18">
        <f t="shared" ca="1" si="20"/>
        <v>0.23022510731032236</v>
      </c>
      <c r="AA133" s="18">
        <f t="shared" ca="1" si="20"/>
        <v>0.18640517200535434</v>
      </c>
      <c r="AB133" s="18">
        <f t="shared" ca="1" si="21"/>
        <v>0</v>
      </c>
      <c r="AC133" s="18">
        <f t="shared" ca="1" si="21"/>
        <v>0</v>
      </c>
      <c r="AD133" s="18">
        <f t="shared" ca="1" si="21"/>
        <v>2.6116111008232042E-3</v>
      </c>
      <c r="AE133" s="18">
        <f t="shared" ca="1" si="21"/>
        <v>2.6820339848422528E-3</v>
      </c>
      <c r="AF133" s="18">
        <f ca="1">MAX(-AB133+MIN(AB133,AngCal!$B$30),AF$11+AF$12/(1+EXP((AF$13-LOG10($O133))/AF$14))+AF$15/(1+EXP((AF$16-LOG10($O133))/AF$17))+AF$18/(1+EXP((AF$19-LOG10($O133))/AF$20)))</f>
        <v>0.46552967468168616</v>
      </c>
      <c r="AG133" s="18">
        <f ca="1">MAX(-AC133+MIN(AC133,AngCal!$B$30),AG$11+AG$12/(1+EXP((AG$13-LOG10($O133))/AG$14))+AG$15/(1+EXP((AG$16-LOG10($O133))/AG$17))+AG$18/(1+EXP((AG$19-LOG10($O133))/AG$20)))</f>
        <v>0.46115505611977381</v>
      </c>
      <c r="AH133" s="18">
        <f ca="1">MAX(-AD133+MIN(AD133,AngCal!$B$30),AH$11+AH$12/(1+EXP((AH$13-LOG10($O133))/AH$14))+AH$15/(1+EXP((AH$16-LOG10($O133))/AH$17))+AH$18/(1+EXP((AH$19-LOG10($O133))/AH$20)))</f>
        <v>0.45972302451303015</v>
      </c>
      <c r="AI133" s="18">
        <f ca="1">MAX(-AE133+MIN(AE133,AngCal!$B$30),AI$11+AI$12/(1+EXP((AI$13-LOG10($O133))/AI$14))+AI$15/(1+EXP((AI$16-LOG10($O133))/AI$17))+AI$18/(1+EXP((AI$19-LOG10($O133))/AI$20)))</f>
        <v>0.44821443449118753</v>
      </c>
      <c r="AJ133" s="18">
        <f t="shared" ca="1" si="22"/>
        <v>1.9795290963994605</v>
      </c>
      <c r="AK133" s="18">
        <f t="shared" ca="1" si="22"/>
        <v>1.9574115094851301</v>
      </c>
      <c r="AL133" s="18">
        <f t="shared" ca="1" si="22"/>
        <v>2.17516604239685</v>
      </c>
      <c r="AM133" s="18">
        <f t="shared" ca="1" si="22"/>
        <v>2.1330436003949407</v>
      </c>
      <c r="AN133" s="18">
        <f t="shared" ca="1" si="23"/>
        <v>1</v>
      </c>
      <c r="AO133" s="18">
        <f t="shared" ca="1" si="23"/>
        <v>1</v>
      </c>
      <c r="AP133" s="18">
        <f t="shared" ca="1" si="23"/>
        <v>1</v>
      </c>
      <c r="AQ133" s="18">
        <f t="shared" ca="1" si="23"/>
        <v>1</v>
      </c>
      <c r="AR133" s="18">
        <f t="shared" ca="1" si="24"/>
        <v>0</v>
      </c>
      <c r="AS133" s="18">
        <f t="shared" ca="1" si="24"/>
        <v>0</v>
      </c>
      <c r="AT133" s="18">
        <f t="shared" ca="1" si="24"/>
        <v>0</v>
      </c>
      <c r="AU133" s="18">
        <f t="shared" ca="1" si="24"/>
        <v>0</v>
      </c>
    </row>
    <row r="134" spans="2:47" x14ac:dyDescent="0.15">
      <c r="B134">
        <v>0.76500000000000001</v>
      </c>
      <c r="C134">
        <v>20</v>
      </c>
      <c r="D134" s="18">
        <v>-3.4540000000000001E-2</v>
      </c>
      <c r="E134" s="18">
        <v>-0.114</v>
      </c>
      <c r="F134" s="18">
        <v>0.4178</v>
      </c>
      <c r="G134" s="18">
        <v>0.129</v>
      </c>
      <c r="H134" s="18">
        <v>-0.31290000000000001</v>
      </c>
      <c r="I134" s="18">
        <v>1.601</v>
      </c>
      <c r="J134" s="18">
        <v>0.31340000000000001</v>
      </c>
      <c r="K134" s="18">
        <v>-0.52159999999999995</v>
      </c>
      <c r="L134" s="18">
        <v>2.5430000000000001</v>
      </c>
      <c r="M134" s="18">
        <v>0.27260000000000001</v>
      </c>
      <c r="O134" s="18">
        <f>MAX(MIN(Angle!A147,AngElePos!$P$3),AngElePos!$P$2)</f>
        <v>1790.1</v>
      </c>
      <c r="P134" s="18">
        <f t="shared" ca="1" si="19"/>
        <v>0</v>
      </c>
      <c r="Q134" s="18">
        <f t="shared" ca="1" si="19"/>
        <v>4.7861346284913675E-5</v>
      </c>
      <c r="R134" s="18">
        <f t="shared" ca="1" si="19"/>
        <v>0</v>
      </c>
      <c r="S134" s="18">
        <f t="shared" ca="1" si="19"/>
        <v>0</v>
      </c>
      <c r="T134" s="18">
        <f ca="1">MAX(-P134+MIN(P134,AngCal!$B$30),T$11+T$12/(1+EXP((T$13-LOG10($O134))/T$14))+T$15/(1+EXP((T$16-LOG10($O134))/T$17))+T$18/(1+EXP((T$19-LOG10($O134))/T$20)))</f>
        <v>2.3681641050479069E-4</v>
      </c>
      <c r="U134" s="18">
        <f ca="1">MAX(-Q134+MIN(Q134,AngCal!$B$30),U$11+U$12/(1+EXP((U$13-LOG10($O134))/U$14))+U$15/(1+EXP((U$16-LOG10($O134))/U$17))+U$18/(1+EXP((U$19-LOG10($O134))/U$20)))</f>
        <v>0</v>
      </c>
      <c r="V134" s="18">
        <f ca="1">MAX(-R134+MIN(R134,AngCal!$B$30),V$11+V$12/(1+EXP((V$13-LOG10($O134))/V$14))+V$15/(1+EXP((V$16-LOG10($O134))/V$17))+V$18/(1+EXP((V$19-LOG10($O134))/V$20)))</f>
        <v>6.6420762680485801E-6</v>
      </c>
      <c r="W134" s="18">
        <f ca="1">MAX(-S134+MIN(S134,AngCal!$B$30),W$11+W$12/(1+EXP((W$13-LOG10($O134))/W$14))+W$15/(1+EXP((W$16-LOG10($O134))/W$17))+W$18/(1+EXP((W$19-LOG10($O134))/W$20)))</f>
        <v>0</v>
      </c>
      <c r="X134" s="18">
        <f t="shared" ca="1" si="20"/>
        <v>1.4581676232231346</v>
      </c>
      <c r="Y134" s="18">
        <f t="shared" ca="1" si="20"/>
        <v>0.74281080210687456</v>
      </c>
      <c r="Z134" s="18">
        <f t="shared" ca="1" si="20"/>
        <v>0.23024711837612746</v>
      </c>
      <c r="AA134" s="18">
        <f t="shared" ca="1" si="20"/>
        <v>0.18640548111015762</v>
      </c>
      <c r="AB134" s="18">
        <f t="shared" ca="1" si="21"/>
        <v>0</v>
      </c>
      <c r="AC134" s="18">
        <f t="shared" ca="1" si="21"/>
        <v>0</v>
      </c>
      <c r="AD134" s="18">
        <f t="shared" ca="1" si="21"/>
        <v>2.6107922323917376E-3</v>
      </c>
      <c r="AE134" s="18">
        <f t="shared" ca="1" si="21"/>
        <v>2.6805726006861666E-3</v>
      </c>
      <c r="AF134" s="18">
        <f ca="1">MAX(-AB134+MIN(AB134,AngCal!$B$30),AF$11+AF$12/(1+EXP((AF$13-LOG10($O134))/AF$14))+AF$15/(1+EXP((AF$16-LOG10($O134))/AF$17))+AF$18/(1+EXP((AF$19-LOG10($O134))/AF$20)))</f>
        <v>0.44777492745305547</v>
      </c>
      <c r="AG134" s="18">
        <f ca="1">MAX(-AC134+MIN(AC134,AngCal!$B$30),AG$11+AG$12/(1+EXP((AG$13-LOG10($O134))/AG$14))+AG$15/(1+EXP((AG$16-LOG10($O134))/AG$17))+AG$18/(1+EXP((AG$19-LOG10($O134))/AG$20)))</f>
        <v>0.44389943918954256</v>
      </c>
      <c r="AH134" s="18">
        <f ca="1">MAX(-AD134+MIN(AD134,AngCal!$B$30),AH$11+AH$12/(1+EXP((AH$13-LOG10($O134))/AH$14))+AH$15/(1+EXP((AH$16-LOG10($O134))/AH$17))+AH$18/(1+EXP((AH$19-LOG10($O134))/AH$20)))</f>
        <v>0.44847354391456978</v>
      </c>
      <c r="AI134" s="18">
        <f ca="1">MAX(-AE134+MIN(AE134,AngCal!$B$30),AI$11+AI$12/(1+EXP((AI$13-LOG10($O134))/AI$14))+AI$15/(1+EXP((AI$16-LOG10($O134))/AI$17))+AI$18/(1+EXP((AI$19-LOG10($O134))/AI$20)))</f>
        <v>0.43510059742789536</v>
      </c>
      <c r="AJ134" s="18">
        <f t="shared" ca="1" si="22"/>
        <v>1.8506003331669416</v>
      </c>
      <c r="AK134" s="18">
        <f t="shared" ca="1" si="22"/>
        <v>1.8321464700862502</v>
      </c>
      <c r="AL134" s="18">
        <f t="shared" ca="1" si="22"/>
        <v>2.1747424500257022</v>
      </c>
      <c r="AM134" s="18">
        <f t="shared" ca="1" si="22"/>
        <v>2.1330287764392852</v>
      </c>
      <c r="AN134" s="18">
        <f t="shared" ca="1" si="23"/>
        <v>1</v>
      </c>
      <c r="AO134" s="18">
        <f t="shared" ca="1" si="23"/>
        <v>1</v>
      </c>
      <c r="AP134" s="18">
        <f t="shared" ca="1" si="23"/>
        <v>1</v>
      </c>
      <c r="AQ134" s="18">
        <f t="shared" ca="1" si="23"/>
        <v>1</v>
      </c>
      <c r="AR134" s="18">
        <f t="shared" ca="1" si="24"/>
        <v>0</v>
      </c>
      <c r="AS134" s="18">
        <f t="shared" ca="1" si="24"/>
        <v>0</v>
      </c>
      <c r="AT134" s="18">
        <f t="shared" ca="1" si="24"/>
        <v>0</v>
      </c>
      <c r="AU134" s="18">
        <f t="shared" ca="1" si="24"/>
        <v>0</v>
      </c>
    </row>
    <row r="135" spans="2:47" x14ac:dyDescent="0.15">
      <c r="B135">
        <v>1.901</v>
      </c>
      <c r="C135">
        <v>1</v>
      </c>
      <c r="D135" s="18">
        <v>-3.099E-2</v>
      </c>
      <c r="E135" s="18">
        <v>-0.1489</v>
      </c>
      <c r="F135" s="18">
        <v>0.87190000000000001</v>
      </c>
      <c r="G135" s="18">
        <v>0.28949999999999998</v>
      </c>
      <c r="H135" s="18">
        <v>-0.59289999999999998</v>
      </c>
      <c r="I135" s="18">
        <v>2.3370000000000002</v>
      </c>
      <c r="J135" s="18">
        <v>0.38450000000000001</v>
      </c>
      <c r="K135" s="18">
        <v>0.53029999999999999</v>
      </c>
      <c r="L135" s="18">
        <v>3.1030000000000002</v>
      </c>
      <c r="M135" s="18">
        <v>0.502</v>
      </c>
      <c r="O135" s="18">
        <f>MAX(MIN(Angle!A148,AngElePos!$P$3),AngElePos!$P$2)</f>
        <v>2253.6</v>
      </c>
      <c r="P135" s="18">
        <f t="shared" ca="1" si="19"/>
        <v>0</v>
      </c>
      <c r="Q135" s="18">
        <f t="shared" ca="1" si="19"/>
        <v>3.7890061874934489E-5</v>
      </c>
      <c r="R135" s="18">
        <f t="shared" ca="1" si="19"/>
        <v>0</v>
      </c>
      <c r="S135" s="18">
        <f t="shared" ca="1" si="19"/>
        <v>0</v>
      </c>
      <c r="T135" s="18">
        <f ca="1">MAX(-P135+MIN(P135,AngCal!$B$30),T$11+T$12/(1+EXP((T$13-LOG10($O135))/T$14))+T$15/(1+EXP((T$16-LOG10($O135))/T$17))+T$18/(1+EXP((T$19-LOG10($O135))/T$20)))</f>
        <v>2.2319041431708569E-4</v>
      </c>
      <c r="U135" s="18">
        <f ca="1">MAX(-Q135+MIN(Q135,AngCal!$B$30),U$11+U$12/(1+EXP((U$13-LOG10($O135))/U$14))+U$15/(1+EXP((U$16-LOG10($O135))/U$17))+U$18/(1+EXP((U$19-LOG10($O135))/U$20)))</f>
        <v>0</v>
      </c>
      <c r="V135" s="18">
        <f ca="1">MAX(-R135+MIN(R135,AngCal!$B$30),V$11+V$12/(1+EXP((V$13-LOG10($O135))/V$14))+V$15/(1+EXP((V$16-LOG10($O135))/V$17))+V$18/(1+EXP((V$19-LOG10($O135))/V$20)))</f>
        <v>1.0894750104295525E-5</v>
      </c>
      <c r="W135" s="18">
        <f ca="1">MAX(-S135+MIN(S135,AngCal!$B$30),W$11+W$12/(1+EXP((W$13-LOG10($O135))/W$14))+W$15/(1+EXP((W$16-LOG10($O135))/W$17))+W$18/(1+EXP((W$19-LOG10($O135))/W$20)))</f>
        <v>0</v>
      </c>
      <c r="X135" s="18">
        <f t="shared" ca="1" si="20"/>
        <v>1.458167696980162</v>
      </c>
      <c r="Y135" s="18">
        <f t="shared" ca="1" si="20"/>
        <v>0.75088421907766911</v>
      </c>
      <c r="Z135" s="18">
        <f t="shared" ca="1" si="20"/>
        <v>0.23026293908547615</v>
      </c>
      <c r="AA135" s="18">
        <f t="shared" ca="1" si="20"/>
        <v>0.18640568225041593</v>
      </c>
      <c r="AB135" s="18">
        <f t="shared" ca="1" si="21"/>
        <v>0</v>
      </c>
      <c r="AC135" s="18">
        <f t="shared" ca="1" si="21"/>
        <v>0</v>
      </c>
      <c r="AD135" s="18">
        <f t="shared" ca="1" si="21"/>
        <v>2.6076621539409608E-3</v>
      </c>
      <c r="AE135" s="18">
        <f t="shared" ca="1" si="21"/>
        <v>2.6731729956470367E-3</v>
      </c>
      <c r="AF135" s="18">
        <f ca="1">MAX(-AB135+MIN(AB135,AngCal!$B$30),AF$11+AF$12/(1+EXP((AF$13-LOG10($O135))/AF$14))+AF$15/(1+EXP((AF$16-LOG10($O135))/AF$17))+AF$18/(1+EXP((AF$19-LOG10($O135))/AF$20)))</f>
        <v>0.42974552829403623</v>
      </c>
      <c r="AG135" s="18">
        <f ca="1">MAX(-AC135+MIN(AC135,AngCal!$B$30),AG$11+AG$12/(1+EXP((AG$13-LOG10($O135))/AG$14))+AG$15/(1+EXP((AG$16-LOG10($O135))/AG$17))+AG$18/(1+EXP((AG$19-LOG10($O135))/AG$20)))</f>
        <v>0.42644611616571859</v>
      </c>
      <c r="AH135" s="18">
        <f ca="1">MAX(-AD135+MIN(AD135,AngCal!$B$30),AH$11+AH$12/(1+EXP((AH$13-LOG10($O135))/AH$14))+AH$15/(1+EXP((AH$16-LOG10($O135))/AH$17))+AH$18/(1+EXP((AH$19-LOG10($O135))/AH$20)))</f>
        <v>0.43034481794079837</v>
      </c>
      <c r="AI135" s="18">
        <f ca="1">MAX(-AE135+MIN(AE135,AngCal!$B$30),AI$11+AI$12/(1+EXP((AI$13-LOG10($O135))/AI$14))+AI$15/(1+EXP((AI$16-LOG10($O135))/AI$17))+AI$18/(1+EXP((AI$19-LOG10($O135))/AI$20)))</f>
        <v>0.41928308714360174</v>
      </c>
      <c r="AJ135" s="18">
        <f t="shared" ca="1" si="22"/>
        <v>1.7235333120521186</v>
      </c>
      <c r="AK135" s="18">
        <f t="shared" ca="1" si="22"/>
        <v>1.7089491872344684</v>
      </c>
      <c r="AL135" s="18">
        <f t="shared" ca="1" si="22"/>
        <v>2.1709106585805382</v>
      </c>
      <c r="AM135" s="18">
        <f t="shared" ca="1" si="22"/>
        <v>2.132846628812616</v>
      </c>
      <c r="AN135" s="18">
        <f t="shared" ca="1" si="23"/>
        <v>1</v>
      </c>
      <c r="AO135" s="18">
        <f t="shared" ca="1" si="23"/>
        <v>1</v>
      </c>
      <c r="AP135" s="18">
        <f t="shared" ca="1" si="23"/>
        <v>1</v>
      </c>
      <c r="AQ135" s="18">
        <f t="shared" ca="1" si="23"/>
        <v>1</v>
      </c>
      <c r="AR135" s="18">
        <f t="shared" ca="1" si="24"/>
        <v>0</v>
      </c>
      <c r="AS135" s="18">
        <f t="shared" ca="1" si="24"/>
        <v>0</v>
      </c>
      <c r="AT135" s="18">
        <f t="shared" ca="1" si="24"/>
        <v>0</v>
      </c>
      <c r="AU135" s="18">
        <f t="shared" ca="1" si="24"/>
        <v>0</v>
      </c>
    </row>
    <row r="136" spans="2:47" x14ac:dyDescent="0.15">
      <c r="B136">
        <v>1.901</v>
      </c>
      <c r="C136">
        <v>3</v>
      </c>
      <c r="D136" s="18">
        <v>-2.384E-2</v>
      </c>
      <c r="E136" s="18">
        <v>0.13200000000000001</v>
      </c>
      <c r="F136" s="18">
        <v>1.623</v>
      </c>
      <c r="G136" s="18">
        <v>0.17849999999999999</v>
      </c>
      <c r="H136" s="18">
        <v>-0.77010000000000001</v>
      </c>
      <c r="I136" s="18">
        <v>1.9139999999999999</v>
      </c>
      <c r="J136" s="18">
        <v>0.52090000000000003</v>
      </c>
      <c r="K136" s="18">
        <v>0.37940000000000002</v>
      </c>
      <c r="L136" s="18">
        <v>3.2490000000000001</v>
      </c>
      <c r="M136" s="18">
        <v>0.40960000000000002</v>
      </c>
      <c r="O136" s="18">
        <f>MAX(MIN(Angle!A149,AngElePos!$P$3),AngElePos!$P$2)</f>
        <v>2837.1</v>
      </c>
      <c r="P136" s="18">
        <f t="shared" ca="1" si="19"/>
        <v>0</v>
      </c>
      <c r="Q136" s="18">
        <f t="shared" ca="1" si="19"/>
        <v>2.9994972306254808E-5</v>
      </c>
      <c r="R136" s="18">
        <f t="shared" ca="1" si="19"/>
        <v>0</v>
      </c>
      <c r="S136" s="18">
        <f t="shared" ca="1" si="19"/>
        <v>0</v>
      </c>
      <c r="T136" s="18">
        <f ca="1">MAX(-P136+MIN(P136,AngCal!$B$30),T$11+T$12/(1+EXP((T$13-LOG10($O136))/T$14))+T$15/(1+EXP((T$16-LOG10($O136))/T$17))+T$18/(1+EXP((T$19-LOG10($O136))/T$20)))</f>
        <v>2.1083717792164114E-4</v>
      </c>
      <c r="U136" s="18">
        <f ca="1">MAX(-Q136+MIN(Q136,AngCal!$B$30),U$11+U$12/(1+EXP((U$13-LOG10($O136))/U$14))+U$15/(1+EXP((U$16-LOG10($O136))/U$17))+U$18/(1+EXP((U$19-LOG10($O136))/U$20)))</f>
        <v>0</v>
      </c>
      <c r="V136" s="18">
        <f ca="1">MAX(-R136+MIN(R136,AngCal!$B$30),V$11+V$12/(1+EXP((V$13-LOG10($O136))/V$14))+V$15/(1+EXP((V$16-LOG10($O136))/V$17))+V$18/(1+EXP((V$19-LOG10($O136))/V$20)))</f>
        <v>1.3814251952737333E-5</v>
      </c>
      <c r="W136" s="18">
        <f ca="1">MAX(-S136+MIN(S136,AngCal!$B$30),W$11+W$12/(1+EXP((W$13-LOG10($O136))/W$14))+W$15/(1+EXP((W$16-LOG10($O136))/W$17))+W$18/(1+EXP((W$19-LOG10($O136))/W$20)))</f>
        <v>0</v>
      </c>
      <c r="X136" s="18">
        <f t="shared" ca="1" si="20"/>
        <v>1.4581677765098746</v>
      </c>
      <c r="Y136" s="18">
        <f t="shared" ca="1" si="20"/>
        <v>0.76286291438478016</v>
      </c>
      <c r="Z136" s="18">
        <f t="shared" ca="1" si="20"/>
        <v>0.23027430540793406</v>
      </c>
      <c r="AA136" s="18">
        <f t="shared" ca="1" si="20"/>
        <v>0.18640581265667733</v>
      </c>
      <c r="AB136" s="18">
        <f t="shared" ca="1" si="21"/>
        <v>0</v>
      </c>
      <c r="AC136" s="18">
        <f t="shared" ca="1" si="21"/>
        <v>0</v>
      </c>
      <c r="AD136" s="18">
        <f t="shared" ca="1" si="21"/>
        <v>2.573511431299109E-3</v>
      </c>
      <c r="AE136" s="18">
        <f t="shared" ca="1" si="21"/>
        <v>2.6079417729671893E-3</v>
      </c>
      <c r="AF136" s="18">
        <f ca="1">MAX(-AB136+MIN(AB136,AngCal!$B$30),AF$11+AF$12/(1+EXP((AF$13-LOG10($O136))/AF$14))+AF$15/(1+EXP((AF$16-LOG10($O136))/AF$17))+AF$18/(1+EXP((AF$19-LOG10($O136))/AF$20)))</f>
        <v>0.4115731465603657</v>
      </c>
      <c r="AG136" s="18">
        <f ca="1">MAX(-AC136+MIN(AC136,AngCal!$B$30),AG$11+AG$12/(1+EXP((AG$13-LOG10($O136))/AG$14))+AG$15/(1+EXP((AG$16-LOG10($O136))/AG$17))+AG$18/(1+EXP((AG$19-LOG10($O136))/AG$20)))</f>
        <v>0.40892492310911077</v>
      </c>
      <c r="AH136" s="18">
        <f ca="1">MAX(-AD136+MIN(AD136,AngCal!$B$30),AH$11+AH$12/(1+EXP((AH$13-LOG10($O136))/AH$14))+AH$15/(1+EXP((AH$16-LOG10($O136))/AH$17))+AH$18/(1+EXP((AH$19-LOG10($O136))/AH$20)))</f>
        <v>0.40507748568062357</v>
      </c>
      <c r="AI136" s="18">
        <f ca="1">MAX(-AE136+MIN(AE136,AngCal!$B$30),AI$11+AI$12/(1+EXP((AI$13-LOG10($O136))/AI$14))+AI$15/(1+EXP((AI$16-LOG10($O136))/AI$17))+AI$18/(1+EXP((AI$19-LOG10($O136))/AI$20)))</f>
        <v>0.40100969595319569</v>
      </c>
      <c r="AJ136" s="18">
        <f t="shared" ca="1" si="22"/>
        <v>1.6042198772443415</v>
      </c>
      <c r="AK136" s="18">
        <f t="shared" ca="1" si="22"/>
        <v>1.5937060577549966</v>
      </c>
      <c r="AL136" s="18">
        <f t="shared" ca="1" si="22"/>
        <v>2.1503110076732899</v>
      </c>
      <c r="AM136" s="18">
        <f t="shared" ca="1" si="22"/>
        <v>2.1306130388913567</v>
      </c>
      <c r="AN136" s="18">
        <f t="shared" ca="1" si="23"/>
        <v>1</v>
      </c>
      <c r="AO136" s="18">
        <f t="shared" ca="1" si="23"/>
        <v>1</v>
      </c>
      <c r="AP136" s="18">
        <f t="shared" ca="1" si="23"/>
        <v>1</v>
      </c>
      <c r="AQ136" s="18">
        <f t="shared" ca="1" si="23"/>
        <v>1</v>
      </c>
      <c r="AR136" s="18">
        <f t="shared" ca="1" si="24"/>
        <v>0</v>
      </c>
      <c r="AS136" s="18">
        <f t="shared" ca="1" si="24"/>
        <v>0</v>
      </c>
      <c r="AT136" s="18">
        <f t="shared" ca="1" si="24"/>
        <v>0</v>
      </c>
      <c r="AU136" s="18">
        <f t="shared" ca="1" si="24"/>
        <v>0</v>
      </c>
    </row>
    <row r="137" spans="2:47" x14ac:dyDescent="0.15">
      <c r="B137">
        <v>1.901</v>
      </c>
      <c r="C137">
        <v>5</v>
      </c>
      <c r="D137" s="18">
        <v>-4.1410000000000002E-2</v>
      </c>
      <c r="E137" s="18">
        <v>9.7189999999999999E-2</v>
      </c>
      <c r="F137" s="18">
        <v>5.4049999999999998E-8</v>
      </c>
      <c r="G137" s="18">
        <v>0.9345</v>
      </c>
      <c r="H137" s="18">
        <v>-0.6734</v>
      </c>
      <c r="I137" s="18">
        <v>1.8180000000000001</v>
      </c>
      <c r="J137" s="18">
        <v>0.73319999999999996</v>
      </c>
      <c r="K137" s="18">
        <v>0.27639999999999998</v>
      </c>
      <c r="L137" s="18">
        <v>3.3330000000000002</v>
      </c>
      <c r="M137" s="18">
        <v>0.2646</v>
      </c>
      <c r="O137" s="18">
        <f>MAX(MIN(Angle!A150,AngElePos!$P$3),AngElePos!$P$2)</f>
        <v>3571.7</v>
      </c>
      <c r="P137" s="18">
        <f t="shared" ca="1" si="19"/>
        <v>0</v>
      </c>
      <c r="Q137" s="18">
        <f t="shared" ca="1" si="19"/>
        <v>2.3743949539065112E-5</v>
      </c>
      <c r="R137" s="18">
        <f t="shared" ca="1" si="19"/>
        <v>0</v>
      </c>
      <c r="S137" s="18">
        <f t="shared" ca="1" si="19"/>
        <v>0</v>
      </c>
      <c r="T137" s="18">
        <f ca="1">MAX(-P137+MIN(P137,AngCal!$B$30),T$11+T$12/(1+EXP((T$13-LOG10($O137))/T$14))+T$15/(1+EXP((T$16-LOG10($O137))/T$17))+T$18/(1+EXP((T$19-LOG10($O137))/T$20)))</f>
        <v>1.997300664188309E-4</v>
      </c>
      <c r="U137" s="18">
        <f ca="1">MAX(-Q137+MIN(Q137,AngCal!$B$30),U$11+U$12/(1+EXP((U$13-LOG10($O137))/U$14))+U$15/(1+EXP((U$16-LOG10($O137))/U$17))+U$18/(1+EXP((U$19-LOG10($O137))/U$20)))</f>
        <v>0</v>
      </c>
      <c r="V137" s="18">
        <f ca="1">MAX(-R137+MIN(R137,AngCal!$B$30),V$11+V$12/(1+EXP((V$13-LOG10($O137))/V$14))+V$15/(1+EXP((V$16-LOG10($O137))/V$17))+V$18/(1+EXP((V$19-LOG10($O137))/V$20)))</f>
        <v>1.5813079458359969E-5</v>
      </c>
      <c r="W137" s="18">
        <f ca="1">MAX(-S137+MIN(S137,AngCal!$B$30),W$11+W$12/(1+EXP((W$13-LOG10($O137))/W$14))+W$15/(1+EXP((W$16-LOG10($O137))/W$17))+W$18/(1+EXP((W$19-LOG10($O137))/W$20)))</f>
        <v>0</v>
      </c>
      <c r="X137" s="18">
        <f t="shared" ca="1" si="20"/>
        <v>1.4581678610542832</v>
      </c>
      <c r="Y137" s="18">
        <f t="shared" ca="1" si="20"/>
        <v>0.77872958042238183</v>
      </c>
      <c r="Z137" s="18">
        <f t="shared" ca="1" si="20"/>
        <v>0.23028246847427736</v>
      </c>
      <c r="AA137" s="18">
        <f t="shared" ca="1" si="20"/>
        <v>0.1864058969401122</v>
      </c>
      <c r="AB137" s="18">
        <f t="shared" ca="1" si="21"/>
        <v>0</v>
      </c>
      <c r="AC137" s="18">
        <f t="shared" ca="1" si="21"/>
        <v>0</v>
      </c>
      <c r="AD137" s="18">
        <f t="shared" ca="1" si="21"/>
        <v>2.1634280205928974E-3</v>
      </c>
      <c r="AE137" s="18">
        <f t="shared" ca="1" si="21"/>
        <v>2.0167958606264439E-3</v>
      </c>
      <c r="AF137" s="18">
        <f ca="1">MAX(-AB137+MIN(AB137,AngCal!$B$30),AF$11+AF$12/(1+EXP((AF$13-LOG10($O137))/AF$14))+AF$15/(1+EXP((AF$16-LOG10($O137))/AF$17))+AF$18/(1+EXP((AF$19-LOG10($O137))/AF$20)))</f>
        <v>0.39337507273285888</v>
      </c>
      <c r="AG137" s="18">
        <f ca="1">MAX(-AC137+MIN(AC137,AngCal!$B$30),AG$11+AG$12/(1+EXP((AG$13-LOG10($O137))/AG$14))+AG$15/(1+EXP((AG$16-LOG10($O137))/AG$17))+AG$18/(1+EXP((AG$19-LOG10($O137))/AG$20)))</f>
        <v>0.39145040114217211</v>
      </c>
      <c r="AH137" s="18">
        <f ca="1">MAX(-AD137+MIN(AD137,AngCal!$B$30),AH$11+AH$12/(1+EXP((AH$13-LOG10($O137))/AH$14))+AH$15/(1+EXP((AH$16-LOG10($O137))/AH$17))+AH$18/(1+EXP((AH$19-LOG10($O137))/AH$20)))</f>
        <v>0.37652929324259271</v>
      </c>
      <c r="AI137" s="18">
        <f ca="1">MAX(-AE137+MIN(AE137,AngCal!$B$30),AI$11+AI$12/(1+EXP((AI$13-LOG10($O137))/AI$14))+AI$15/(1+EXP((AI$16-LOG10($O137))/AI$17))+AI$18/(1+EXP((AI$19-LOG10($O137))/AI$20)))</f>
        <v>0.38091761425477755</v>
      </c>
      <c r="AJ137" s="18">
        <f t="shared" ca="1" si="22"/>
        <v>1.497179869121356</v>
      </c>
      <c r="AK137" s="18">
        <f t="shared" ca="1" si="22"/>
        <v>1.4908504522669068</v>
      </c>
      <c r="AL137" s="18">
        <f t="shared" ca="1" si="22"/>
        <v>2.0538197771809008</v>
      </c>
      <c r="AM137" s="18">
        <f t="shared" ca="1" si="22"/>
        <v>2.1038774164101208</v>
      </c>
      <c r="AN137" s="18">
        <f t="shared" ca="1" si="23"/>
        <v>1</v>
      </c>
      <c r="AO137" s="18">
        <f t="shared" ca="1" si="23"/>
        <v>1</v>
      </c>
      <c r="AP137" s="18">
        <f t="shared" ca="1" si="23"/>
        <v>1</v>
      </c>
      <c r="AQ137" s="18">
        <f t="shared" ca="1" si="23"/>
        <v>1</v>
      </c>
      <c r="AR137" s="18">
        <f t="shared" ca="1" si="24"/>
        <v>0</v>
      </c>
      <c r="AS137" s="18">
        <f t="shared" ca="1" si="24"/>
        <v>0</v>
      </c>
      <c r="AT137" s="18">
        <f t="shared" ca="1" si="24"/>
        <v>0</v>
      </c>
      <c r="AU137" s="18">
        <f t="shared" ca="1" si="24"/>
        <v>0</v>
      </c>
    </row>
    <row r="138" spans="2:47" x14ac:dyDescent="0.15">
      <c r="B138">
        <v>1.901</v>
      </c>
      <c r="C138">
        <v>7</v>
      </c>
      <c r="D138" s="18">
        <v>-2.1860000000000001E-2</v>
      </c>
      <c r="E138" s="18">
        <v>0.1074</v>
      </c>
      <c r="F138" s="18">
        <v>1.5840000000000001</v>
      </c>
      <c r="G138" s="18">
        <v>0.17019999999999999</v>
      </c>
      <c r="H138" s="18">
        <v>-0.72699999999999998</v>
      </c>
      <c r="I138" s="18">
        <v>1.8129999999999999</v>
      </c>
      <c r="J138" s="18">
        <v>0.53869999999999996</v>
      </c>
      <c r="K138" s="18">
        <v>0.34449999999999997</v>
      </c>
      <c r="L138" s="18">
        <v>3.2469999999999999</v>
      </c>
      <c r="M138" s="18">
        <v>0.36470000000000002</v>
      </c>
      <c r="O138" s="18">
        <f>MAX(MIN(Angle!A151,AngElePos!$P$3),AngElePos!$P$2)</f>
        <v>4496.5</v>
      </c>
      <c r="P138" s="18">
        <f t="shared" ca="1" si="19"/>
        <v>0</v>
      </c>
      <c r="Q138" s="18">
        <f t="shared" ca="1" si="19"/>
        <v>1.8795094716209104E-5</v>
      </c>
      <c r="R138" s="18">
        <f t="shared" ca="1" si="19"/>
        <v>0</v>
      </c>
      <c r="S138" s="18">
        <f t="shared" ca="1" si="19"/>
        <v>0</v>
      </c>
      <c r="T138" s="18">
        <f ca="1">MAX(-P138+MIN(P138,AngCal!$B$30),T$11+T$12/(1+EXP((T$13-LOG10($O138))/T$14))+T$15/(1+EXP((T$16-LOG10($O138))/T$17))+T$18/(1+EXP((T$19-LOG10($O138))/T$20)))</f>
        <v>1.8980946754947048E-4</v>
      </c>
      <c r="U138" s="18">
        <f ca="1">MAX(-Q138+MIN(Q138,AngCal!$B$30),U$11+U$12/(1+EXP((U$13-LOG10($O138))/U$14))+U$15/(1+EXP((U$16-LOG10($O138))/U$17))+U$18/(1+EXP((U$19-LOG10($O138))/U$20)))</f>
        <v>0</v>
      </c>
      <c r="V138" s="18">
        <f ca="1">MAX(-R138+MIN(R138,AngCal!$B$30),V$11+V$12/(1+EXP((V$13-LOG10($O138))/V$14))+V$15/(1+EXP((V$16-LOG10($O138))/V$17))+V$18/(1+EXP((V$19-LOG10($O138))/V$20)))</f>
        <v>1.7177538410240167E-5</v>
      </c>
      <c r="W138" s="18">
        <f ca="1">MAX(-S138+MIN(S138,AngCal!$B$30),W$11+W$12/(1+EXP((W$13-LOG10($O138))/W$14))+W$15/(1+EXP((W$16-LOG10($O138))/W$17))+W$18/(1+EXP((W$19-LOG10($O138))/W$20)))</f>
        <v>0</v>
      </c>
      <c r="X138" s="18">
        <f t="shared" ca="1" si="20"/>
        <v>1.4581679498744502</v>
      </c>
      <c r="Y138" s="18">
        <f t="shared" ca="1" si="20"/>
        <v>0.79843611381475732</v>
      </c>
      <c r="Z138" s="18">
        <f t="shared" ca="1" si="20"/>
        <v>0.2302883289310364</v>
      </c>
      <c r="AA138" s="18">
        <f t="shared" ca="1" si="20"/>
        <v>0.18640595126613971</v>
      </c>
      <c r="AB138" s="18">
        <f t="shared" ca="1" si="21"/>
        <v>0</v>
      </c>
      <c r="AC138" s="18">
        <f t="shared" ca="1" si="21"/>
        <v>0</v>
      </c>
      <c r="AD138" s="18">
        <f t="shared" ca="1" si="21"/>
        <v>0</v>
      </c>
      <c r="AE138" s="18">
        <f t="shared" ca="1" si="21"/>
        <v>0</v>
      </c>
      <c r="AF138" s="18">
        <f ca="1">MAX(-AB138+MIN(AB138,AngCal!$B$30),AF$11+AF$12/(1+EXP((AF$13-LOG10($O138))/AF$14))+AF$15/(1+EXP((AF$16-LOG10($O138))/AF$17))+AF$18/(1+EXP((AF$19-LOG10($O138))/AF$20)))</f>
        <v>0.37525640048410969</v>
      </c>
      <c r="AG138" s="18">
        <f ca="1">MAX(-AC138+MIN(AC138,AngCal!$B$30),AG$11+AG$12/(1+EXP((AG$13-LOG10($O138))/AG$14))+AG$15/(1+EXP((AG$16-LOG10($O138))/AG$17))+AG$18/(1+EXP((AG$19-LOG10($O138))/AG$20)))</f>
        <v>0.37412401147533392</v>
      </c>
      <c r="AH138" s="18">
        <f ca="1">MAX(-AD138+MIN(AD138,AngCal!$B$30),AH$11+AH$12/(1+EXP((AH$13-LOG10($O138))/AH$14))+AH$15/(1+EXP((AH$16-LOG10($O138))/AH$17))+AH$18/(1+EXP((AH$19-LOG10($O138))/AH$20)))</f>
        <v>0.35111145771096713</v>
      </c>
      <c r="AI138" s="18">
        <f ca="1">MAX(-AE138+MIN(AE138,AngCal!$B$30),AI$11+AI$12/(1+EXP((AI$13-LOG10($O138))/AI$14))+AI$15/(1+EXP((AI$16-LOG10($O138))/AI$17))+AI$18/(1+EXP((AI$19-LOG10($O138))/AI$20)))</f>
        <v>0.35999122247251841</v>
      </c>
      <c r="AJ138" s="18">
        <f t="shared" ca="1" si="22"/>
        <v>1.4049988160021365</v>
      </c>
      <c r="AK138" s="18">
        <f t="shared" ca="1" si="22"/>
        <v>1.4028187994639405</v>
      </c>
      <c r="AL138" s="18">
        <f t="shared" ca="1" si="22"/>
        <v>1.734088559589942</v>
      </c>
      <c r="AM138" s="18">
        <f t="shared" ca="1" si="22"/>
        <v>1.8568645859684338</v>
      </c>
      <c r="AN138" s="18">
        <f t="shared" ca="1" si="23"/>
        <v>1</v>
      </c>
      <c r="AO138" s="18">
        <f t="shared" ca="1" si="23"/>
        <v>1</v>
      </c>
      <c r="AP138" s="18">
        <f t="shared" ca="1" si="23"/>
        <v>1</v>
      </c>
      <c r="AQ138" s="18">
        <f t="shared" ca="1" si="23"/>
        <v>1</v>
      </c>
      <c r="AR138" s="18">
        <f t="shared" ca="1" si="24"/>
        <v>0</v>
      </c>
      <c r="AS138" s="18">
        <f t="shared" ca="1" si="24"/>
        <v>0</v>
      </c>
      <c r="AT138" s="18">
        <f t="shared" ca="1" si="24"/>
        <v>0</v>
      </c>
      <c r="AU138" s="18">
        <f t="shared" ca="1" si="24"/>
        <v>0</v>
      </c>
    </row>
    <row r="139" spans="2:47" x14ac:dyDescent="0.15">
      <c r="B139">
        <v>1.901</v>
      </c>
      <c r="C139">
        <v>10</v>
      </c>
      <c r="D139" s="18">
        <v>-6.7879999999999998E-3</v>
      </c>
      <c r="E139" s="18">
        <v>2.8639999999999999E-2</v>
      </c>
      <c r="F139" s="18">
        <v>-3.3410000000000002E-2</v>
      </c>
      <c r="G139" s="18">
        <v>0.1116</v>
      </c>
      <c r="H139" s="18">
        <v>-0.65259999999999996</v>
      </c>
      <c r="I139" s="18">
        <v>1.7150000000000001</v>
      </c>
      <c r="J139" s="18">
        <v>0.73709999999999998</v>
      </c>
      <c r="K139" s="18">
        <v>0.28720000000000001</v>
      </c>
      <c r="L139" s="18">
        <v>3.2879999999999998</v>
      </c>
      <c r="M139" s="18">
        <v>0.24840000000000001</v>
      </c>
      <c r="O139" s="18">
        <f>MAX(MIN(Angle!A152,AngElePos!$P$3),AngElePos!$P$2)</f>
        <v>5660.8</v>
      </c>
      <c r="P139" s="18">
        <f t="shared" ca="1" si="19"/>
        <v>0</v>
      </c>
      <c r="Q139" s="18">
        <f t="shared" ca="1" si="19"/>
        <v>1.4877187395040403E-5</v>
      </c>
      <c r="R139" s="18">
        <f t="shared" ca="1" si="19"/>
        <v>0</v>
      </c>
      <c r="S139" s="18">
        <f t="shared" ca="1" si="19"/>
        <v>0</v>
      </c>
      <c r="T139" s="18">
        <f ca="1">MAX(-P139+MIN(P139,AngCal!$B$30),T$11+T$12/(1+EXP((T$13-LOG10($O139))/T$14))+T$15/(1+EXP((T$16-LOG10($O139))/T$17))+T$18/(1+EXP((T$19-LOG10($O139))/T$20)))</f>
        <v>1.8099534575242993E-4</v>
      </c>
      <c r="U139" s="18">
        <f ca="1">MAX(-Q139+MIN(Q139,AngCal!$B$30),U$11+U$12/(1+EXP((U$13-LOG10($O139))/U$14))+U$15/(1+EXP((U$16-LOG10($O139))/U$17))+U$18/(1+EXP((U$19-LOG10($O139))/U$20)))</f>
        <v>0</v>
      </c>
      <c r="V139" s="18">
        <f ca="1">MAX(-R139+MIN(R139,AngCal!$B$30),V$11+V$12/(1+EXP((V$13-LOG10($O139))/V$14))+V$15/(1+EXP((V$16-LOG10($O139))/V$17))+V$18/(1+EXP((V$19-LOG10($O139))/V$20)))</f>
        <v>1.8106086159763723E-5</v>
      </c>
      <c r="W139" s="18">
        <f ca="1">MAX(-S139+MIN(S139,AngCal!$B$30),W$11+W$12/(1+EXP((W$13-LOG10($O139))/W$14))+W$15/(1+EXP((W$16-LOG10($O139))/W$17))+W$18/(1+EXP((W$19-LOG10($O139))/W$20)))</f>
        <v>0</v>
      </c>
      <c r="X139" s="18">
        <f t="shared" ca="1" si="20"/>
        <v>1.4581680422724719</v>
      </c>
      <c r="Y139" s="18">
        <f t="shared" ca="1" si="20"/>
        <v>0.82191554878654727</v>
      </c>
      <c r="Z139" s="18">
        <f t="shared" ca="1" si="20"/>
        <v>0.23029253539273464</v>
      </c>
      <c r="AA139" s="18">
        <f t="shared" ca="1" si="20"/>
        <v>0.18640598620441062</v>
      </c>
      <c r="AB139" s="18">
        <f t="shared" ca="1" si="21"/>
        <v>0</v>
      </c>
      <c r="AC139" s="18">
        <f t="shared" ca="1" si="21"/>
        <v>0</v>
      </c>
      <c r="AD139" s="18">
        <f t="shared" ca="1" si="21"/>
        <v>0</v>
      </c>
      <c r="AE139" s="18">
        <f t="shared" ca="1" si="21"/>
        <v>0</v>
      </c>
      <c r="AF139" s="18">
        <f ca="1">MAX(-AB139+MIN(AB139,AngCal!$B$30),AF$11+AF$12/(1+EXP((AF$13-LOG10($O139))/AF$14))+AF$15/(1+EXP((AF$16-LOG10($O139))/AF$17))+AF$18/(1+EXP((AF$19-LOG10($O139))/AF$20)))</f>
        <v>0.357308426226011</v>
      </c>
      <c r="AG139" s="18">
        <f ca="1">MAX(-AC139+MIN(AC139,AngCal!$B$30),AG$11+AG$12/(1+EXP((AG$13-LOG10($O139))/AG$14))+AG$15/(1+EXP((AG$16-LOG10($O139))/AG$17))+AG$18/(1+EXP((AG$19-LOG10($O139))/AG$20)))</f>
        <v>0.35703273406480907</v>
      </c>
      <c r="AH139" s="18">
        <f ca="1">MAX(-AD139+MIN(AD139,AngCal!$B$30),AH$11+AH$12/(1+EXP((AH$13-LOG10($O139))/AH$14))+AH$15/(1+EXP((AH$16-LOG10($O139))/AH$17))+AH$18/(1+EXP((AH$19-LOG10($O139))/AH$20)))</f>
        <v>0.33287086476888328</v>
      </c>
      <c r="AI139" s="18">
        <f ca="1">MAX(-AE139+MIN(AE139,AngCal!$B$30),AI$11+AI$12/(1+EXP((AI$13-LOG10($O139))/AI$14))+AI$15/(1+EXP((AI$16-LOG10($O139))/AI$17))+AI$18/(1+EXP((AI$19-LOG10($O139))/AI$20)))</f>
        <v>0.33938789884547715</v>
      </c>
      <c r="AJ139" s="18">
        <f t="shared" ca="1" si="22"/>
        <v>1.328338851774304</v>
      </c>
      <c r="AK139" s="18">
        <f t="shared" ca="1" si="22"/>
        <v>1.3301083029065157</v>
      </c>
      <c r="AL139" s="18">
        <f t="shared" ca="1" si="22"/>
        <v>1.2867601975905631</v>
      </c>
      <c r="AM139" s="18">
        <f t="shared" ca="1" si="22"/>
        <v>1.2562454311101778</v>
      </c>
      <c r="AN139" s="18">
        <f t="shared" ca="1" si="23"/>
        <v>1</v>
      </c>
      <c r="AO139" s="18">
        <f t="shared" ca="1" si="23"/>
        <v>1</v>
      </c>
      <c r="AP139" s="18">
        <f t="shared" ca="1" si="23"/>
        <v>1</v>
      </c>
      <c r="AQ139" s="18">
        <f t="shared" ca="1" si="23"/>
        <v>1</v>
      </c>
      <c r="AR139" s="18">
        <f t="shared" ca="1" si="24"/>
        <v>0</v>
      </c>
      <c r="AS139" s="18">
        <f t="shared" ca="1" si="24"/>
        <v>0</v>
      </c>
      <c r="AT139" s="18">
        <f t="shared" ca="1" si="24"/>
        <v>0</v>
      </c>
      <c r="AU139" s="18">
        <f t="shared" ca="1" si="24"/>
        <v>0</v>
      </c>
    </row>
    <row r="140" spans="2:47" x14ac:dyDescent="0.15">
      <c r="B140">
        <v>1.901</v>
      </c>
      <c r="C140">
        <v>15</v>
      </c>
      <c r="D140" s="18">
        <v>-7.6969999999999998E-3</v>
      </c>
      <c r="E140" s="18">
        <v>-1.354E-2</v>
      </c>
      <c r="F140" s="18">
        <v>-0.67210000000000003</v>
      </c>
      <c r="G140" s="18">
        <v>3.0360000000000002E-2</v>
      </c>
      <c r="H140" s="18">
        <v>-0.55330000000000001</v>
      </c>
      <c r="I140" s="18">
        <v>1.59</v>
      </c>
      <c r="J140" s="18">
        <v>0.5544</v>
      </c>
      <c r="K140" s="18">
        <v>0.26319999999999999</v>
      </c>
      <c r="L140" s="18">
        <v>3.3029999999999999</v>
      </c>
      <c r="M140" s="18">
        <v>0.25669999999999998</v>
      </c>
      <c r="O140" s="18">
        <f>MAX(MIN(Angle!A153,AngElePos!$P$3),AngElePos!$P$2)</f>
        <v>7126.5</v>
      </c>
      <c r="P140" s="18">
        <f t="shared" ca="1" si="19"/>
        <v>0</v>
      </c>
      <c r="Q140" s="18">
        <f t="shared" ca="1" si="19"/>
        <v>1.1775845195960422E-5</v>
      </c>
      <c r="R140" s="18">
        <f t="shared" ca="1" si="19"/>
        <v>0</v>
      </c>
      <c r="S140" s="18">
        <f t="shared" ca="1" si="19"/>
        <v>0</v>
      </c>
      <c r="T140" s="18">
        <f ca="1">MAX(-P140+MIN(P140,AngCal!$B$30),T$11+T$12/(1+EXP((T$13-LOG10($O140))/T$14))+T$15/(1+EXP((T$16-LOG10($O140))/T$17))+T$18/(1+EXP((T$19-LOG10($O140))/T$20)))</f>
        <v>1.7319892605367065E-4</v>
      </c>
      <c r="U140" s="18">
        <f ca="1">MAX(-Q140+MIN(Q140,AngCal!$B$30),U$11+U$12/(1+EXP((U$13-LOG10($O140))/U$14))+U$15/(1+EXP((U$16-LOG10($O140))/U$17))+U$18/(1+EXP((U$19-LOG10($O140))/U$20)))</f>
        <v>0</v>
      </c>
      <c r="V140" s="18">
        <f ca="1">MAX(-R140+MIN(R140,AngCal!$B$30),V$11+V$12/(1+EXP((V$13-LOG10($O140))/V$14))+V$15/(1+EXP((V$16-LOG10($O140))/V$17))+V$18/(1+EXP((V$19-LOG10($O140))/V$20)))</f>
        <v>1.8735786728563131E-5</v>
      </c>
      <c r="W140" s="18">
        <f ca="1">MAX(-S140+MIN(S140,AngCal!$B$30),W$11+W$12/(1+EXP((W$13-LOG10($O140))/W$14))+W$15/(1+EXP((W$16-LOG10($O140))/W$17))+W$18/(1+EXP((W$19-LOG10($O140))/W$20)))</f>
        <v>0</v>
      </c>
      <c r="X140" s="18">
        <f t="shared" ca="1" si="20"/>
        <v>1.4581681375798401</v>
      </c>
      <c r="Y140" s="18">
        <f t="shared" ca="1" si="20"/>
        <v>0.8490841715350631</v>
      </c>
      <c r="Z140" s="18">
        <f t="shared" ca="1" si="20"/>
        <v>0.23029555382212893</v>
      </c>
      <c r="AA140" s="18">
        <f t="shared" ca="1" si="20"/>
        <v>0.18640600862848938</v>
      </c>
      <c r="AB140" s="18">
        <f t="shared" ca="1" si="21"/>
        <v>0</v>
      </c>
      <c r="AC140" s="18">
        <f t="shared" ca="1" si="21"/>
        <v>0</v>
      </c>
      <c r="AD140" s="18">
        <f t="shared" ca="1" si="21"/>
        <v>0</v>
      </c>
      <c r="AE140" s="18">
        <f t="shared" ca="1" si="21"/>
        <v>0</v>
      </c>
      <c r="AF140" s="18">
        <f ca="1">MAX(-AB140+MIN(AB140,AngCal!$B$30),AF$11+AF$12/(1+EXP((AF$13-LOG10($O140))/AF$14))+AF$15/(1+EXP((AF$16-LOG10($O140))/AF$17))+AF$18/(1+EXP((AF$19-LOG10($O140))/AF$20)))</f>
        <v>0.33961324749480359</v>
      </c>
      <c r="AG140" s="18">
        <f ca="1">MAX(-AC140+MIN(AC140,AngCal!$B$30),AG$11+AG$12/(1+EXP((AG$13-LOG10($O140))/AG$14))+AG$15/(1+EXP((AG$16-LOG10($O140))/AG$17))+AG$18/(1+EXP((AG$19-LOG10($O140))/AG$20)))</f>
        <v>0.34025359758140661</v>
      </c>
      <c r="AH140" s="18">
        <f ca="1">MAX(-AD140+MIN(AD140,AngCal!$B$30),AH$11+AH$12/(1+EXP((AH$13-LOG10($O140))/AH$14))+AH$15/(1+EXP((AH$16-LOG10($O140))/AH$17))+AH$18/(1+EXP((AH$19-LOG10($O140))/AH$20)))</f>
        <v>0.32171065515229136</v>
      </c>
      <c r="AI140" s="18">
        <f ca="1">MAX(-AE140+MIN(AE140,AngCal!$B$30),AI$11+AI$12/(1+EXP((AI$13-LOG10($O140))/AI$14))+AI$15/(1+EXP((AI$16-LOG10($O140))/AI$17))+AI$18/(1+EXP((AI$19-LOG10($O140))/AI$20)))</f>
        <v>0.32019760625537402</v>
      </c>
      <c r="AJ140" s="18">
        <f t="shared" ca="1" si="22"/>
        <v>1.2663998626779653</v>
      </c>
      <c r="AK140" s="18">
        <f t="shared" ca="1" si="22"/>
        <v>1.2717813981823147</v>
      </c>
      <c r="AL140" s="18">
        <f t="shared" ca="1" si="22"/>
        <v>1.0745414803477424</v>
      </c>
      <c r="AM140" s="18">
        <f t="shared" ca="1" si="22"/>
        <v>1.0731834780327927</v>
      </c>
      <c r="AN140" s="18">
        <f t="shared" ca="1" si="23"/>
        <v>1</v>
      </c>
      <c r="AO140" s="18">
        <f t="shared" ca="1" si="23"/>
        <v>1</v>
      </c>
      <c r="AP140" s="18">
        <f t="shared" ca="1" si="23"/>
        <v>1</v>
      </c>
      <c r="AQ140" s="18">
        <f t="shared" ca="1" si="23"/>
        <v>1</v>
      </c>
      <c r="AR140" s="18">
        <f t="shared" ca="1" si="24"/>
        <v>0</v>
      </c>
      <c r="AS140" s="18">
        <f t="shared" ca="1" si="24"/>
        <v>0</v>
      </c>
      <c r="AT140" s="18">
        <f t="shared" ca="1" si="24"/>
        <v>0</v>
      </c>
      <c r="AU140" s="18">
        <f t="shared" ca="1" si="24"/>
        <v>0</v>
      </c>
    </row>
    <row r="141" spans="2:47" x14ac:dyDescent="0.15">
      <c r="B141">
        <v>1.901</v>
      </c>
      <c r="C141">
        <v>20</v>
      </c>
      <c r="D141" s="18">
        <v>-4.8469999999999997E-3</v>
      </c>
      <c r="E141" s="18">
        <v>-1.9009999999999999E-2</v>
      </c>
      <c r="F141" s="18">
        <v>-0.623</v>
      </c>
      <c r="G141" s="18">
        <v>4.1779999999999998E-2</v>
      </c>
      <c r="H141" s="18">
        <v>-0.54369999999999996</v>
      </c>
      <c r="I141" s="18">
        <v>1.512</v>
      </c>
      <c r="J141" s="18">
        <v>0.51290000000000002</v>
      </c>
      <c r="K141" s="18">
        <v>0.27039999999999997</v>
      </c>
      <c r="L141" s="18">
        <v>3.3290000000000002</v>
      </c>
      <c r="M141" s="18">
        <v>0.2702</v>
      </c>
      <c r="O141" s="18">
        <f>MAX(MIN(Angle!A154,AngElePos!$P$3),AngElePos!$P$2)</f>
        <v>8971.7000000000007</v>
      </c>
      <c r="P141" s="18">
        <f t="shared" ca="1" si="19"/>
        <v>0</v>
      </c>
      <c r="Q141" s="18">
        <f t="shared" ca="1" si="19"/>
        <v>9.32083802286654E-6</v>
      </c>
      <c r="R141" s="18">
        <f t="shared" ca="1" si="19"/>
        <v>0</v>
      </c>
      <c r="S141" s="18">
        <f t="shared" ca="1" si="19"/>
        <v>0</v>
      </c>
      <c r="T141" s="18">
        <f ca="1">MAX(-P141+MIN(P141,AngCal!$B$30),T$11+T$12/(1+EXP((T$13-LOG10($O141))/T$14))+T$15/(1+EXP((T$16-LOG10($O141))/T$17))+T$18/(1+EXP((T$19-LOG10($O141))/T$20)))</f>
        <v>1.6632708307419419E-4</v>
      </c>
      <c r="U141" s="18">
        <f ca="1">MAX(-Q141+MIN(Q141,AngCal!$B$30),U$11+U$12/(1+EXP((U$13-LOG10($O141))/U$14))+U$15/(1+EXP((U$16-LOG10($O141))/U$17))+U$18/(1+EXP((U$19-LOG10($O141))/U$20)))</f>
        <v>0</v>
      </c>
      <c r="V141" s="18">
        <f ca="1">MAX(-R141+MIN(R141,AngCal!$B$30),V$11+V$12/(1+EXP((V$13-LOG10($O141))/V$14))+V$15/(1+EXP((V$16-LOG10($O141))/V$17))+V$18/(1+EXP((V$19-LOG10($O141))/V$20)))</f>
        <v>1.9161244418308687E-5</v>
      </c>
      <c r="W141" s="18">
        <f ca="1">MAX(-S141+MIN(S141,AngCal!$B$30),W$11+W$12/(1+EXP((W$13-LOG10($O141))/W$14))+W$15/(1+EXP((W$16-LOG10($O141))/W$17))+W$18/(1+EXP((W$19-LOG10($O141))/W$20)))</f>
        <v>0</v>
      </c>
      <c r="X141" s="18">
        <f t="shared" ca="1" si="20"/>
        <v>1.4581682351854806</v>
      </c>
      <c r="Y141" s="18">
        <f t="shared" ca="1" si="20"/>
        <v>0.87985184042390774</v>
      </c>
      <c r="Z141" s="18">
        <f t="shared" ca="1" si="20"/>
        <v>0.23029771954037595</v>
      </c>
      <c r="AA141" s="18">
        <f t="shared" ca="1" si="20"/>
        <v>0.18640602299755943</v>
      </c>
      <c r="AB141" s="18">
        <f t="shared" ca="1" si="21"/>
        <v>0</v>
      </c>
      <c r="AC141" s="18">
        <f t="shared" ca="1" si="21"/>
        <v>0</v>
      </c>
      <c r="AD141" s="18">
        <f t="shared" ca="1" si="21"/>
        <v>0</v>
      </c>
      <c r="AE141" s="18">
        <f t="shared" ca="1" si="21"/>
        <v>0</v>
      </c>
      <c r="AF141" s="18">
        <f ca="1">MAX(-AB141+MIN(AB141,AngCal!$B$30),AF$11+AF$12/(1+EXP((AF$13-LOG10($O141))/AF$14))+AF$15/(1+EXP((AF$16-LOG10($O141))/AF$17))+AF$18/(1+EXP((AF$19-LOG10($O141))/AF$20)))</f>
        <v>0.32224002749652858</v>
      </c>
      <c r="AG141" s="18">
        <f ca="1">MAX(-AC141+MIN(AC141,AngCal!$B$30),AG$11+AG$12/(1+EXP((AG$13-LOG10($O141))/AG$14))+AG$15/(1+EXP((AG$16-LOG10($O141))/AG$17))+AG$18/(1+EXP((AG$19-LOG10($O141))/AG$20)))</f>
        <v>0.32385027037513936</v>
      </c>
      <c r="AH141" s="18">
        <f ca="1">MAX(-AD141+MIN(AD141,AngCal!$B$30),AH$11+AH$12/(1+EXP((AH$13-LOG10($O141))/AH$14))+AH$15/(1+EXP((AH$16-LOG10($O141))/AH$17))+AH$18/(1+EXP((AH$19-LOG10($O141))/AH$20)))</f>
        <v>0.31553319466141549</v>
      </c>
      <c r="AI141" s="18">
        <f ca="1">MAX(-AE141+MIN(AE141,AngCal!$B$30),AI$11+AI$12/(1+EXP((AI$13-LOG10($O141))/AI$14))+AI$15/(1+EXP((AI$16-LOG10($O141))/AI$17))+AI$18/(1+EXP((AI$19-LOG10($O141))/AI$20)))</f>
        <v>0.30322298618489252</v>
      </c>
      <c r="AJ141" s="18">
        <f t="shared" ca="1" si="22"/>
        <v>1.2174869476220747</v>
      </c>
      <c r="AK141" s="18">
        <f t="shared" ca="1" si="22"/>
        <v>1.2260575969628529</v>
      </c>
      <c r="AL141" s="18">
        <f t="shared" ca="1" si="22"/>
        <v>1.0217017519091192</v>
      </c>
      <c r="AM141" s="18">
        <f t="shared" ca="1" si="22"/>
        <v>1.0550505836001935</v>
      </c>
      <c r="AN141" s="18">
        <f t="shared" ca="1" si="23"/>
        <v>1</v>
      </c>
      <c r="AO141" s="18">
        <f t="shared" ca="1" si="23"/>
        <v>1</v>
      </c>
      <c r="AP141" s="18">
        <f t="shared" ca="1" si="23"/>
        <v>1</v>
      </c>
      <c r="AQ141" s="18">
        <f t="shared" ca="1" si="23"/>
        <v>1</v>
      </c>
      <c r="AR141" s="18">
        <f t="shared" ca="1" si="24"/>
        <v>0</v>
      </c>
      <c r="AS141" s="18">
        <f t="shared" ca="1" si="24"/>
        <v>0</v>
      </c>
      <c r="AT141" s="18">
        <f t="shared" ca="1" si="24"/>
        <v>0</v>
      </c>
      <c r="AU141" s="18">
        <f t="shared" ca="1" si="24"/>
        <v>0</v>
      </c>
    </row>
    <row r="142" spans="2:47" x14ac:dyDescent="0.15">
      <c r="B142">
        <v>4.0910000000000002</v>
      </c>
      <c r="C142">
        <v>1</v>
      </c>
      <c r="D142" s="18">
        <v>-3.6499999999999998E-2</v>
      </c>
      <c r="E142" s="18">
        <v>-9.3090000000000006E-2</v>
      </c>
      <c r="F142" s="18">
        <v>0.64559999999999995</v>
      </c>
      <c r="G142" s="18">
        <v>0.1883</v>
      </c>
      <c r="H142" s="18">
        <v>-0.16089999999999999</v>
      </c>
      <c r="I142" s="18">
        <v>1.853</v>
      </c>
      <c r="J142" s="18">
        <v>0.41539999999999999</v>
      </c>
      <c r="K142" s="18">
        <v>0.23369999999999999</v>
      </c>
      <c r="L142" s="18">
        <v>3.032</v>
      </c>
      <c r="M142" s="18">
        <v>0.2361</v>
      </c>
      <c r="O142" s="18">
        <f>MAX(MIN(Angle!A155,AngElePos!$P$3),AngElePos!$P$2)</f>
        <v>10000</v>
      </c>
      <c r="P142" s="18">
        <f t="shared" ca="1" si="19"/>
        <v>0</v>
      </c>
      <c r="Q142" s="18">
        <f t="shared" ca="1" si="19"/>
        <v>8.348376653449785E-6</v>
      </c>
      <c r="R142" s="18">
        <f t="shared" ca="1" si="19"/>
        <v>0</v>
      </c>
      <c r="S142" s="18">
        <f t="shared" ca="1" si="19"/>
        <v>0</v>
      </c>
      <c r="T142" s="18">
        <f ca="1">MAX(-P142+MIN(P142,AngCal!$B$30),T$11+T$12/(1+EXP((T$13-LOG10($O142))/T$14))+T$15/(1+EXP((T$16-LOG10($O142))/T$17))+T$18/(1+EXP((T$19-LOG10($O142))/T$20)))</f>
        <v>1.6338292371202712E-4</v>
      </c>
      <c r="U142" s="18">
        <f ca="1">MAX(-Q142+MIN(Q142,AngCal!$B$30),U$11+U$12/(1+EXP((U$13-LOG10($O142))/U$14))+U$15/(1+EXP((U$16-LOG10($O142))/U$17))+U$18/(1+EXP((U$19-LOG10($O142))/U$20)))</f>
        <v>0</v>
      </c>
      <c r="V142" s="18">
        <f ca="1">MAX(-R142+MIN(R142,AngCal!$B$30),V$11+V$12/(1+EXP((V$13-LOG10($O142))/V$14))+V$15/(1+EXP((V$16-LOG10($O142))/V$17))+V$18/(1+EXP((V$19-LOG10($O142))/V$20)))</f>
        <v>1.9310368164882075E-5</v>
      </c>
      <c r="W142" s="18">
        <f ca="1">MAX(-S142+MIN(S142,AngCal!$B$30),W$11+W$12/(1+EXP((W$13-LOG10($O142))/W$14))+W$15/(1+EXP((W$16-LOG10($O142))/W$17))+W$18/(1+EXP((W$19-LOG10($O142))/W$20)))</f>
        <v>0</v>
      </c>
      <c r="X142" s="18">
        <f t="shared" ca="1" si="20"/>
        <v>1.4581682818159281</v>
      </c>
      <c r="Y142" s="18">
        <f t="shared" ca="1" si="20"/>
        <v>0.89557132122576821</v>
      </c>
      <c r="Z142" s="18">
        <f t="shared" ca="1" si="20"/>
        <v>0.23029851609580262</v>
      </c>
      <c r="AA142" s="18">
        <f t="shared" ca="1" si="20"/>
        <v>0.18640602784276331</v>
      </c>
      <c r="AB142" s="18">
        <f t="shared" ca="1" si="21"/>
        <v>0</v>
      </c>
      <c r="AC142" s="18">
        <f t="shared" ca="1" si="21"/>
        <v>0</v>
      </c>
      <c r="AD142" s="18">
        <f t="shared" ca="1" si="21"/>
        <v>0</v>
      </c>
      <c r="AE142" s="18">
        <f t="shared" ca="1" si="21"/>
        <v>0</v>
      </c>
      <c r="AF142" s="18">
        <f ca="1">MAX(-AB142+MIN(AB142,AngCal!$B$30),AF$11+AF$12/(1+EXP((AF$13-LOG10($O142))/AF$14))+AF$15/(1+EXP((AF$16-LOG10($O142))/AF$17))+AF$18/(1+EXP((AF$19-LOG10($O142))/AF$20)))</f>
        <v>0.31418188290721727</v>
      </c>
      <c r="AG142" s="18">
        <f ca="1">MAX(-AC142+MIN(AC142,AngCal!$B$30),AG$11+AG$12/(1+EXP((AG$13-LOG10($O142))/AG$14))+AG$15/(1+EXP((AG$16-LOG10($O142))/AG$17))+AG$18/(1+EXP((AG$19-LOG10($O142))/AG$20)))</f>
        <v>0.31626617698046566</v>
      </c>
      <c r="AH142" s="18">
        <f ca="1">MAX(-AD142+MIN(AD142,AngCal!$B$30),AH$11+AH$12/(1+EXP((AH$13-LOG10($O142))/AH$14))+AH$15/(1+EXP((AH$16-LOG10($O142))/AH$17))+AH$18/(1+EXP((AH$19-LOG10($O142))/AH$20)))</f>
        <v>0.31374206285680029</v>
      </c>
      <c r="AI142" s="18">
        <f ca="1">MAX(-AE142+MIN(AE142,AngCal!$B$30),AI$11+AI$12/(1+EXP((AI$13-LOG10($O142))/AI$14))+AI$15/(1+EXP((AI$16-LOG10($O142))/AI$17))+AI$18/(1+EXP((AI$19-LOG10($O142))/AI$20)))</f>
        <v>0.29612538661725457</v>
      </c>
      <c r="AJ142" s="18">
        <f t="shared" ca="1" si="22"/>
        <v>1.1983679018827218</v>
      </c>
      <c r="AK142" s="18">
        <f t="shared" ca="1" si="22"/>
        <v>1.2082837301543172</v>
      </c>
      <c r="AL142" s="18">
        <f t="shared" ca="1" si="22"/>
        <v>1.0145017513939416</v>
      </c>
      <c r="AM142" s="18">
        <f t="shared" ca="1" si="22"/>
        <v>1.0539177800085369</v>
      </c>
      <c r="AN142" s="18">
        <f t="shared" ca="1" si="23"/>
        <v>1</v>
      </c>
      <c r="AO142" s="18">
        <f t="shared" ca="1" si="23"/>
        <v>1</v>
      </c>
      <c r="AP142" s="18">
        <f t="shared" ca="1" si="23"/>
        <v>1</v>
      </c>
      <c r="AQ142" s="18">
        <f t="shared" ca="1" si="23"/>
        <v>1</v>
      </c>
      <c r="AR142" s="18">
        <f t="shared" ca="1" si="24"/>
        <v>0</v>
      </c>
      <c r="AS142" s="18">
        <f t="shared" ca="1" si="24"/>
        <v>0</v>
      </c>
      <c r="AT142" s="18">
        <f t="shared" ca="1" si="24"/>
        <v>0</v>
      </c>
      <c r="AU142" s="18">
        <f t="shared" ca="1" si="24"/>
        <v>0</v>
      </c>
    </row>
    <row r="143" spans="2:47" x14ac:dyDescent="0.15">
      <c r="B143">
        <v>4.0910000000000002</v>
      </c>
      <c r="C143">
        <v>3</v>
      </c>
      <c r="D143" s="18">
        <v>-3.8289999999999998E-2</v>
      </c>
      <c r="E143" s="18">
        <v>-9.8540000000000003E-2</v>
      </c>
      <c r="F143" s="18">
        <v>0.64080000000000004</v>
      </c>
      <c r="G143" s="18">
        <v>0.18529999999999999</v>
      </c>
      <c r="H143" s="18">
        <v>-0.15160000000000001</v>
      </c>
      <c r="I143" s="18">
        <v>1.8160000000000001</v>
      </c>
      <c r="J143" s="18">
        <v>0.40200000000000002</v>
      </c>
      <c r="K143" s="18">
        <v>0.2321</v>
      </c>
      <c r="L143" s="18">
        <v>3.032</v>
      </c>
      <c r="M143" s="18">
        <v>0.23619999999999999</v>
      </c>
      <c r="O143" s="18">
        <f>MAX(MIN(Angle!A156,AngElePos!$P$3),AngElePos!$P$2)</f>
        <v>10000</v>
      </c>
      <c r="P143" s="18">
        <f t="shared" ca="1" si="19"/>
        <v>0</v>
      </c>
      <c r="Q143" s="18">
        <f t="shared" ca="1" si="19"/>
        <v>8.348376653449785E-6</v>
      </c>
      <c r="R143" s="18">
        <f t="shared" ca="1" si="19"/>
        <v>0</v>
      </c>
      <c r="S143" s="18">
        <f t="shared" ca="1" si="19"/>
        <v>0</v>
      </c>
      <c r="T143" s="18">
        <f ca="1">MAX(-P143+MIN(P143,AngCal!$B$30),T$11+T$12/(1+EXP((T$13-LOG10($O143))/T$14))+T$15/(1+EXP((T$16-LOG10($O143))/T$17))+T$18/(1+EXP((T$19-LOG10($O143))/T$20)))</f>
        <v>1.6338292371202712E-4</v>
      </c>
      <c r="U143" s="18">
        <f ca="1">MAX(-Q143+MIN(Q143,AngCal!$B$30),U$11+U$12/(1+EXP((U$13-LOG10($O143))/U$14))+U$15/(1+EXP((U$16-LOG10($O143))/U$17))+U$18/(1+EXP((U$19-LOG10($O143))/U$20)))</f>
        <v>0</v>
      </c>
      <c r="V143" s="18">
        <f ca="1">MAX(-R143+MIN(R143,AngCal!$B$30),V$11+V$12/(1+EXP((V$13-LOG10($O143))/V$14))+V$15/(1+EXP((V$16-LOG10($O143))/V$17))+V$18/(1+EXP((V$19-LOG10($O143))/V$20)))</f>
        <v>1.9310368164882075E-5</v>
      </c>
      <c r="W143" s="18">
        <f ca="1">MAX(-S143+MIN(S143,AngCal!$B$30),W$11+W$12/(1+EXP((W$13-LOG10($O143))/W$14))+W$15/(1+EXP((W$16-LOG10($O143))/W$17))+W$18/(1+EXP((W$19-LOG10($O143))/W$20)))</f>
        <v>0</v>
      </c>
      <c r="X143" s="18">
        <f t="shared" ca="1" si="20"/>
        <v>1.4581682818159281</v>
      </c>
      <c r="Y143" s="18">
        <f t="shared" ca="1" si="20"/>
        <v>0.89557132122576821</v>
      </c>
      <c r="Z143" s="18">
        <f t="shared" ca="1" si="20"/>
        <v>0.23029851609580262</v>
      </c>
      <c r="AA143" s="18">
        <f t="shared" ca="1" si="20"/>
        <v>0.18640602784276331</v>
      </c>
      <c r="AB143" s="18">
        <f t="shared" ca="1" si="21"/>
        <v>0</v>
      </c>
      <c r="AC143" s="18">
        <f t="shared" ca="1" si="21"/>
        <v>0</v>
      </c>
      <c r="AD143" s="18">
        <f t="shared" ca="1" si="21"/>
        <v>0</v>
      </c>
      <c r="AE143" s="18">
        <f t="shared" ca="1" si="21"/>
        <v>0</v>
      </c>
      <c r="AF143" s="18">
        <f ca="1">MAX(-AB143+MIN(AB143,AngCal!$B$30),AF$11+AF$12/(1+EXP((AF$13-LOG10($O143))/AF$14))+AF$15/(1+EXP((AF$16-LOG10($O143))/AF$17))+AF$18/(1+EXP((AF$19-LOG10($O143))/AF$20)))</f>
        <v>0.31418188290721727</v>
      </c>
      <c r="AG143" s="18">
        <f ca="1">MAX(-AC143+MIN(AC143,AngCal!$B$30),AG$11+AG$12/(1+EXP((AG$13-LOG10($O143))/AG$14))+AG$15/(1+EXP((AG$16-LOG10($O143))/AG$17))+AG$18/(1+EXP((AG$19-LOG10($O143))/AG$20)))</f>
        <v>0.31626617698046566</v>
      </c>
      <c r="AH143" s="18">
        <f ca="1">MAX(-AD143+MIN(AD143,AngCal!$B$30),AH$11+AH$12/(1+EXP((AH$13-LOG10($O143))/AH$14))+AH$15/(1+EXP((AH$16-LOG10($O143))/AH$17))+AH$18/(1+EXP((AH$19-LOG10($O143))/AH$20)))</f>
        <v>0.31374206285680029</v>
      </c>
      <c r="AI143" s="18">
        <f ca="1">MAX(-AE143+MIN(AE143,AngCal!$B$30),AI$11+AI$12/(1+EXP((AI$13-LOG10($O143))/AI$14))+AI$15/(1+EXP((AI$16-LOG10($O143))/AI$17))+AI$18/(1+EXP((AI$19-LOG10($O143))/AI$20)))</f>
        <v>0.29612538661725457</v>
      </c>
      <c r="AJ143" s="18">
        <f t="shared" ca="1" si="22"/>
        <v>1.1983679018827218</v>
      </c>
      <c r="AK143" s="18">
        <f t="shared" ca="1" si="22"/>
        <v>1.2082837301543172</v>
      </c>
      <c r="AL143" s="18">
        <f t="shared" ca="1" si="22"/>
        <v>1.0145017513939416</v>
      </c>
      <c r="AM143" s="18">
        <f t="shared" ca="1" si="22"/>
        <v>1.0539177800085369</v>
      </c>
      <c r="AN143" s="18">
        <f t="shared" ca="1" si="23"/>
        <v>1</v>
      </c>
      <c r="AO143" s="18">
        <f t="shared" ca="1" si="23"/>
        <v>1</v>
      </c>
      <c r="AP143" s="18">
        <f t="shared" ca="1" si="23"/>
        <v>1</v>
      </c>
      <c r="AQ143" s="18">
        <f t="shared" ca="1" si="23"/>
        <v>1</v>
      </c>
      <c r="AR143" s="18">
        <f t="shared" ca="1" si="24"/>
        <v>0</v>
      </c>
      <c r="AS143" s="18">
        <f t="shared" ca="1" si="24"/>
        <v>0</v>
      </c>
      <c r="AT143" s="18">
        <f t="shared" ca="1" si="24"/>
        <v>0</v>
      </c>
      <c r="AU143" s="18">
        <f t="shared" ca="1" si="24"/>
        <v>0</v>
      </c>
    </row>
    <row r="144" spans="2:47" x14ac:dyDescent="0.15">
      <c r="B144">
        <v>4.0910000000000002</v>
      </c>
      <c r="C144">
        <v>5</v>
      </c>
      <c r="D144" s="18">
        <v>-3.9719999999999998E-2</v>
      </c>
      <c r="E144" s="18">
        <v>-0.1003</v>
      </c>
      <c r="F144" s="18">
        <v>0.62870000000000004</v>
      </c>
      <c r="G144" s="18">
        <v>0.18329999999999999</v>
      </c>
      <c r="H144" s="18">
        <v>-0.15429999999999999</v>
      </c>
      <c r="I144" s="18">
        <v>1.7509999999999999</v>
      </c>
      <c r="J144" s="18">
        <v>0.4204</v>
      </c>
      <c r="K144" s="18">
        <v>0.23780000000000001</v>
      </c>
      <c r="L144" s="18">
        <v>3.0230000000000001</v>
      </c>
      <c r="M144" s="18">
        <v>0.23699999999999999</v>
      </c>
      <c r="O144" s="18">
        <f>MAX(MIN(Angle!A157,AngElePos!$P$3),AngElePos!$P$2)</f>
        <v>10000</v>
      </c>
      <c r="P144" s="18">
        <f t="shared" ca="1" si="19"/>
        <v>0</v>
      </c>
      <c r="Q144" s="18">
        <f t="shared" ca="1" si="19"/>
        <v>8.348376653449785E-6</v>
      </c>
      <c r="R144" s="18">
        <f t="shared" ca="1" si="19"/>
        <v>0</v>
      </c>
      <c r="S144" s="18">
        <f t="shared" ca="1" si="19"/>
        <v>0</v>
      </c>
      <c r="T144" s="18">
        <f ca="1">MAX(-P144+MIN(P144,AngCal!$B$30),T$11+T$12/(1+EXP((T$13-LOG10($O144))/T$14))+T$15/(1+EXP((T$16-LOG10($O144))/T$17))+T$18/(1+EXP((T$19-LOG10($O144))/T$20)))</f>
        <v>1.6338292371202712E-4</v>
      </c>
      <c r="U144" s="18">
        <f ca="1">MAX(-Q144+MIN(Q144,AngCal!$B$30),U$11+U$12/(1+EXP((U$13-LOG10($O144))/U$14))+U$15/(1+EXP((U$16-LOG10($O144))/U$17))+U$18/(1+EXP((U$19-LOG10($O144))/U$20)))</f>
        <v>0</v>
      </c>
      <c r="V144" s="18">
        <f ca="1">MAX(-R144+MIN(R144,AngCal!$B$30),V$11+V$12/(1+EXP((V$13-LOG10($O144))/V$14))+V$15/(1+EXP((V$16-LOG10($O144))/V$17))+V$18/(1+EXP((V$19-LOG10($O144))/V$20)))</f>
        <v>1.9310368164882075E-5</v>
      </c>
      <c r="W144" s="18">
        <f ca="1">MAX(-S144+MIN(S144,AngCal!$B$30),W$11+W$12/(1+EXP((W$13-LOG10($O144))/W$14))+W$15/(1+EXP((W$16-LOG10($O144))/W$17))+W$18/(1+EXP((W$19-LOG10($O144))/W$20)))</f>
        <v>0</v>
      </c>
      <c r="X144" s="18">
        <f t="shared" ca="1" si="20"/>
        <v>1.4581682818159281</v>
      </c>
      <c r="Y144" s="18">
        <f t="shared" ca="1" si="20"/>
        <v>0.89557132122576821</v>
      </c>
      <c r="Z144" s="18">
        <f t="shared" ca="1" si="20"/>
        <v>0.23029851609580262</v>
      </c>
      <c r="AA144" s="18">
        <f t="shared" ca="1" si="20"/>
        <v>0.18640602784276331</v>
      </c>
      <c r="AB144" s="18">
        <f t="shared" ca="1" si="21"/>
        <v>0</v>
      </c>
      <c r="AC144" s="18">
        <f t="shared" ca="1" si="21"/>
        <v>0</v>
      </c>
      <c r="AD144" s="18">
        <f t="shared" ca="1" si="21"/>
        <v>0</v>
      </c>
      <c r="AE144" s="18">
        <f t="shared" ca="1" si="21"/>
        <v>0</v>
      </c>
      <c r="AF144" s="18">
        <f ca="1">MAX(-AB144+MIN(AB144,AngCal!$B$30),AF$11+AF$12/(1+EXP((AF$13-LOG10($O144))/AF$14))+AF$15/(1+EXP((AF$16-LOG10($O144))/AF$17))+AF$18/(1+EXP((AF$19-LOG10($O144))/AF$20)))</f>
        <v>0.31418188290721727</v>
      </c>
      <c r="AG144" s="18">
        <f ca="1">MAX(-AC144+MIN(AC144,AngCal!$B$30),AG$11+AG$12/(1+EXP((AG$13-LOG10($O144))/AG$14))+AG$15/(1+EXP((AG$16-LOG10($O144))/AG$17))+AG$18/(1+EXP((AG$19-LOG10($O144))/AG$20)))</f>
        <v>0.31626617698046566</v>
      </c>
      <c r="AH144" s="18">
        <f ca="1">MAX(-AD144+MIN(AD144,AngCal!$B$30),AH$11+AH$12/(1+EXP((AH$13-LOG10($O144))/AH$14))+AH$15/(1+EXP((AH$16-LOG10($O144))/AH$17))+AH$18/(1+EXP((AH$19-LOG10($O144))/AH$20)))</f>
        <v>0.31374206285680029</v>
      </c>
      <c r="AI144" s="18">
        <f ca="1">MAX(-AE144+MIN(AE144,AngCal!$B$30),AI$11+AI$12/(1+EXP((AI$13-LOG10($O144))/AI$14))+AI$15/(1+EXP((AI$16-LOG10($O144))/AI$17))+AI$18/(1+EXP((AI$19-LOG10($O144))/AI$20)))</f>
        <v>0.29612538661725457</v>
      </c>
      <c r="AJ144" s="18">
        <f t="shared" ca="1" si="22"/>
        <v>1.1983679018827218</v>
      </c>
      <c r="AK144" s="18">
        <f t="shared" ca="1" si="22"/>
        <v>1.2082837301543172</v>
      </c>
      <c r="AL144" s="18">
        <f t="shared" ca="1" si="22"/>
        <v>1.0145017513939416</v>
      </c>
      <c r="AM144" s="18">
        <f t="shared" ca="1" si="22"/>
        <v>1.0539177800085369</v>
      </c>
      <c r="AN144" s="18">
        <f t="shared" ca="1" si="23"/>
        <v>1</v>
      </c>
      <c r="AO144" s="18">
        <f t="shared" ca="1" si="23"/>
        <v>1</v>
      </c>
      <c r="AP144" s="18">
        <f t="shared" ca="1" si="23"/>
        <v>1</v>
      </c>
      <c r="AQ144" s="18">
        <f t="shared" ca="1" si="23"/>
        <v>1</v>
      </c>
      <c r="AR144" s="18">
        <f t="shared" ca="1" si="24"/>
        <v>0</v>
      </c>
      <c r="AS144" s="18">
        <f t="shared" ca="1" si="24"/>
        <v>0</v>
      </c>
      <c r="AT144" s="18">
        <f t="shared" ca="1" si="24"/>
        <v>0</v>
      </c>
      <c r="AU144" s="18">
        <f t="shared" ca="1" si="24"/>
        <v>0</v>
      </c>
    </row>
    <row r="145" spans="2:47" x14ac:dyDescent="0.15">
      <c r="B145">
        <v>4.0910000000000002</v>
      </c>
      <c r="C145">
        <v>7</v>
      </c>
      <c r="D145" s="18">
        <v>-3.3169999999999998E-2</v>
      </c>
      <c r="E145" s="18">
        <v>-7.5749999999999998E-2</v>
      </c>
      <c r="F145" s="18">
        <v>0.61429999999999996</v>
      </c>
      <c r="G145" s="18">
        <v>0.1573</v>
      </c>
      <c r="H145" s="18">
        <v>-0.21529999999999999</v>
      </c>
      <c r="I145" s="18">
        <v>1.609</v>
      </c>
      <c r="J145" s="18">
        <v>0.55610000000000004</v>
      </c>
      <c r="K145" s="18">
        <v>0.26669999999999999</v>
      </c>
      <c r="L145" s="18">
        <v>2.9929999999999999</v>
      </c>
      <c r="M145" s="18">
        <v>0.2485</v>
      </c>
      <c r="O145" s="18">
        <f>MAX(MIN(Angle!A158,AngElePos!$P$3),AngElePos!$P$2)</f>
        <v>10000</v>
      </c>
      <c r="P145" s="18">
        <f t="shared" ca="1" si="19"/>
        <v>0</v>
      </c>
      <c r="Q145" s="18">
        <f t="shared" ca="1" si="19"/>
        <v>8.348376653449785E-6</v>
      </c>
      <c r="R145" s="18">
        <f t="shared" ca="1" si="19"/>
        <v>0</v>
      </c>
      <c r="S145" s="18">
        <f t="shared" ca="1" si="19"/>
        <v>0</v>
      </c>
      <c r="T145" s="18">
        <f ca="1">MAX(-P145+MIN(P145,AngCal!$B$30),T$11+T$12/(1+EXP((T$13-LOG10($O145))/T$14))+T$15/(1+EXP((T$16-LOG10($O145))/T$17))+T$18/(1+EXP((T$19-LOG10($O145))/T$20)))</f>
        <v>1.6338292371202712E-4</v>
      </c>
      <c r="U145" s="18">
        <f ca="1">MAX(-Q145+MIN(Q145,AngCal!$B$30),U$11+U$12/(1+EXP((U$13-LOG10($O145))/U$14))+U$15/(1+EXP((U$16-LOG10($O145))/U$17))+U$18/(1+EXP((U$19-LOG10($O145))/U$20)))</f>
        <v>0</v>
      </c>
      <c r="V145" s="18">
        <f ca="1">MAX(-R145+MIN(R145,AngCal!$B$30),V$11+V$12/(1+EXP((V$13-LOG10($O145))/V$14))+V$15/(1+EXP((V$16-LOG10($O145))/V$17))+V$18/(1+EXP((V$19-LOG10($O145))/V$20)))</f>
        <v>1.9310368164882075E-5</v>
      </c>
      <c r="W145" s="18">
        <f ca="1">MAX(-S145+MIN(S145,AngCal!$B$30),W$11+W$12/(1+EXP((W$13-LOG10($O145))/W$14))+W$15/(1+EXP((W$16-LOG10($O145))/W$17))+W$18/(1+EXP((W$19-LOG10($O145))/W$20)))</f>
        <v>0</v>
      </c>
      <c r="X145" s="18">
        <f t="shared" ca="1" si="20"/>
        <v>1.4581682818159281</v>
      </c>
      <c r="Y145" s="18">
        <f t="shared" ca="1" si="20"/>
        <v>0.89557132122576821</v>
      </c>
      <c r="Z145" s="18">
        <f t="shared" ca="1" si="20"/>
        <v>0.23029851609580262</v>
      </c>
      <c r="AA145" s="18">
        <f t="shared" ca="1" si="20"/>
        <v>0.18640602784276331</v>
      </c>
      <c r="AB145" s="18">
        <f t="shared" ca="1" si="21"/>
        <v>0</v>
      </c>
      <c r="AC145" s="18">
        <f t="shared" ca="1" si="21"/>
        <v>0</v>
      </c>
      <c r="AD145" s="18">
        <f t="shared" ca="1" si="21"/>
        <v>0</v>
      </c>
      <c r="AE145" s="18">
        <f t="shared" ca="1" si="21"/>
        <v>0</v>
      </c>
      <c r="AF145" s="18">
        <f ca="1">MAX(-AB145+MIN(AB145,AngCal!$B$30),AF$11+AF$12/(1+EXP((AF$13-LOG10($O145))/AF$14))+AF$15/(1+EXP((AF$16-LOG10($O145))/AF$17))+AF$18/(1+EXP((AF$19-LOG10($O145))/AF$20)))</f>
        <v>0.31418188290721727</v>
      </c>
      <c r="AG145" s="18">
        <f ca="1">MAX(-AC145+MIN(AC145,AngCal!$B$30),AG$11+AG$12/(1+EXP((AG$13-LOG10($O145))/AG$14))+AG$15/(1+EXP((AG$16-LOG10($O145))/AG$17))+AG$18/(1+EXP((AG$19-LOG10($O145))/AG$20)))</f>
        <v>0.31626617698046566</v>
      </c>
      <c r="AH145" s="18">
        <f ca="1">MAX(-AD145+MIN(AD145,AngCal!$B$30),AH$11+AH$12/(1+EXP((AH$13-LOG10($O145))/AH$14))+AH$15/(1+EXP((AH$16-LOG10($O145))/AH$17))+AH$18/(1+EXP((AH$19-LOG10($O145))/AH$20)))</f>
        <v>0.31374206285680029</v>
      </c>
      <c r="AI145" s="18">
        <f ca="1">MAX(-AE145+MIN(AE145,AngCal!$B$30),AI$11+AI$12/(1+EXP((AI$13-LOG10($O145))/AI$14))+AI$15/(1+EXP((AI$16-LOG10($O145))/AI$17))+AI$18/(1+EXP((AI$19-LOG10($O145))/AI$20)))</f>
        <v>0.29612538661725457</v>
      </c>
      <c r="AJ145" s="18">
        <f t="shared" ca="1" si="22"/>
        <v>1.1983679018827218</v>
      </c>
      <c r="AK145" s="18">
        <f t="shared" ca="1" si="22"/>
        <v>1.2082837301543172</v>
      </c>
      <c r="AL145" s="18">
        <f t="shared" ca="1" si="22"/>
        <v>1.0145017513939416</v>
      </c>
      <c r="AM145" s="18">
        <f t="shared" ca="1" si="22"/>
        <v>1.0539177800085369</v>
      </c>
      <c r="AN145" s="18">
        <f t="shared" ca="1" si="23"/>
        <v>1</v>
      </c>
      <c r="AO145" s="18">
        <f t="shared" ca="1" si="23"/>
        <v>1</v>
      </c>
      <c r="AP145" s="18">
        <f t="shared" ca="1" si="23"/>
        <v>1</v>
      </c>
      <c r="AQ145" s="18">
        <f t="shared" ca="1" si="23"/>
        <v>1</v>
      </c>
      <c r="AR145" s="18">
        <f t="shared" ca="1" si="24"/>
        <v>0</v>
      </c>
      <c r="AS145" s="18">
        <f t="shared" ca="1" si="24"/>
        <v>0</v>
      </c>
      <c r="AT145" s="18">
        <f t="shared" ca="1" si="24"/>
        <v>0</v>
      </c>
      <c r="AU145" s="18">
        <f t="shared" ca="1" si="24"/>
        <v>0</v>
      </c>
    </row>
    <row r="146" spans="2:47" x14ac:dyDescent="0.15">
      <c r="B146">
        <v>4.0910000000000002</v>
      </c>
      <c r="C146">
        <v>10</v>
      </c>
      <c r="D146" s="18">
        <v>-2.733E-2</v>
      </c>
      <c r="E146" s="18">
        <v>-7.3099999999999998E-2</v>
      </c>
      <c r="F146" s="18">
        <v>0.58220000000000005</v>
      </c>
      <c r="G146" s="18">
        <v>0.1653</v>
      </c>
      <c r="H146" s="18">
        <v>-0.24340000000000001</v>
      </c>
      <c r="I146" s="18">
        <v>1.524</v>
      </c>
      <c r="J146" s="18">
        <v>0.57740000000000002</v>
      </c>
      <c r="K146" s="18">
        <v>0.2853</v>
      </c>
      <c r="L146" s="18">
        <v>2.9540000000000002</v>
      </c>
      <c r="M146" s="18">
        <v>0.25640000000000002</v>
      </c>
      <c r="O146" s="18">
        <f>MAX(MIN(Angle!A159,AngElePos!$P$3),AngElePos!$P$2)</f>
        <v>10000</v>
      </c>
      <c r="P146" s="18">
        <f t="shared" ca="1" si="19"/>
        <v>0</v>
      </c>
      <c r="Q146" s="18">
        <f t="shared" ca="1" si="19"/>
        <v>8.348376653449785E-6</v>
      </c>
      <c r="R146" s="18">
        <f t="shared" ca="1" si="19"/>
        <v>0</v>
      </c>
      <c r="S146" s="18">
        <f t="shared" ca="1" si="19"/>
        <v>0</v>
      </c>
      <c r="T146" s="18">
        <f ca="1">MAX(-P146+MIN(P146,AngCal!$B$30),T$11+T$12/(1+EXP((T$13-LOG10($O146))/T$14))+T$15/(1+EXP((T$16-LOG10($O146))/T$17))+T$18/(1+EXP((T$19-LOG10($O146))/T$20)))</f>
        <v>1.6338292371202712E-4</v>
      </c>
      <c r="U146" s="18">
        <f ca="1">MAX(-Q146+MIN(Q146,AngCal!$B$30),U$11+U$12/(1+EXP((U$13-LOG10($O146))/U$14))+U$15/(1+EXP((U$16-LOG10($O146))/U$17))+U$18/(1+EXP((U$19-LOG10($O146))/U$20)))</f>
        <v>0</v>
      </c>
      <c r="V146" s="18">
        <f ca="1">MAX(-R146+MIN(R146,AngCal!$B$30),V$11+V$12/(1+EXP((V$13-LOG10($O146))/V$14))+V$15/(1+EXP((V$16-LOG10($O146))/V$17))+V$18/(1+EXP((V$19-LOG10($O146))/V$20)))</f>
        <v>1.9310368164882075E-5</v>
      </c>
      <c r="W146" s="18">
        <f ca="1">MAX(-S146+MIN(S146,AngCal!$B$30),W$11+W$12/(1+EXP((W$13-LOG10($O146))/W$14))+W$15/(1+EXP((W$16-LOG10($O146))/W$17))+W$18/(1+EXP((W$19-LOG10($O146))/W$20)))</f>
        <v>0</v>
      </c>
      <c r="X146" s="18">
        <f t="shared" ca="1" si="20"/>
        <v>1.4581682818159281</v>
      </c>
      <c r="Y146" s="18">
        <f t="shared" ca="1" si="20"/>
        <v>0.89557132122576821</v>
      </c>
      <c r="Z146" s="18">
        <f t="shared" ca="1" si="20"/>
        <v>0.23029851609580262</v>
      </c>
      <c r="AA146" s="18">
        <f t="shared" ca="1" si="20"/>
        <v>0.18640602784276331</v>
      </c>
      <c r="AB146" s="18">
        <f t="shared" ca="1" si="21"/>
        <v>0</v>
      </c>
      <c r="AC146" s="18">
        <f t="shared" ca="1" si="21"/>
        <v>0</v>
      </c>
      <c r="AD146" s="18">
        <f t="shared" ca="1" si="21"/>
        <v>0</v>
      </c>
      <c r="AE146" s="18">
        <f t="shared" ca="1" si="21"/>
        <v>0</v>
      </c>
      <c r="AF146" s="18">
        <f ca="1">MAX(-AB146+MIN(AB146,AngCal!$B$30),AF$11+AF$12/(1+EXP((AF$13-LOG10($O146))/AF$14))+AF$15/(1+EXP((AF$16-LOG10($O146))/AF$17))+AF$18/(1+EXP((AF$19-LOG10($O146))/AF$20)))</f>
        <v>0.31418188290721727</v>
      </c>
      <c r="AG146" s="18">
        <f ca="1">MAX(-AC146+MIN(AC146,AngCal!$B$30),AG$11+AG$12/(1+EXP((AG$13-LOG10($O146))/AG$14))+AG$15/(1+EXP((AG$16-LOG10($O146))/AG$17))+AG$18/(1+EXP((AG$19-LOG10($O146))/AG$20)))</f>
        <v>0.31626617698046566</v>
      </c>
      <c r="AH146" s="18">
        <f ca="1">MAX(-AD146+MIN(AD146,AngCal!$B$30),AH$11+AH$12/(1+EXP((AH$13-LOG10($O146))/AH$14))+AH$15/(1+EXP((AH$16-LOG10($O146))/AH$17))+AH$18/(1+EXP((AH$19-LOG10($O146))/AH$20)))</f>
        <v>0.31374206285680029</v>
      </c>
      <c r="AI146" s="18">
        <f ca="1">MAX(-AE146+MIN(AE146,AngCal!$B$30),AI$11+AI$12/(1+EXP((AI$13-LOG10($O146))/AI$14))+AI$15/(1+EXP((AI$16-LOG10($O146))/AI$17))+AI$18/(1+EXP((AI$19-LOG10($O146))/AI$20)))</f>
        <v>0.29612538661725457</v>
      </c>
      <c r="AJ146" s="18">
        <f t="shared" ca="1" si="22"/>
        <v>1.1983679018827218</v>
      </c>
      <c r="AK146" s="18">
        <f t="shared" ca="1" si="22"/>
        <v>1.2082837301543172</v>
      </c>
      <c r="AL146" s="18">
        <f t="shared" ca="1" si="22"/>
        <v>1.0145017513939416</v>
      </c>
      <c r="AM146" s="18">
        <f t="shared" ca="1" si="22"/>
        <v>1.0539177800085369</v>
      </c>
      <c r="AN146" s="18">
        <f t="shared" ca="1" si="23"/>
        <v>1</v>
      </c>
      <c r="AO146" s="18">
        <f t="shared" ca="1" si="23"/>
        <v>1</v>
      </c>
      <c r="AP146" s="18">
        <f t="shared" ca="1" si="23"/>
        <v>1</v>
      </c>
      <c r="AQ146" s="18">
        <f t="shared" ca="1" si="23"/>
        <v>1</v>
      </c>
      <c r="AR146" s="18">
        <f t="shared" ca="1" si="24"/>
        <v>0</v>
      </c>
      <c r="AS146" s="18">
        <f t="shared" ca="1" si="24"/>
        <v>0</v>
      </c>
      <c r="AT146" s="18">
        <f t="shared" ca="1" si="24"/>
        <v>0</v>
      </c>
      <c r="AU146" s="18">
        <f t="shared" ca="1" si="24"/>
        <v>0</v>
      </c>
    </row>
    <row r="147" spans="2:47" x14ac:dyDescent="0.15">
      <c r="B147">
        <v>4.0910000000000002</v>
      </c>
      <c r="C147">
        <v>15</v>
      </c>
      <c r="D147" s="18">
        <v>-2.257E-2</v>
      </c>
      <c r="E147" s="18">
        <v>-0.10009999999999999</v>
      </c>
      <c r="F147" s="18">
        <v>0.55800000000000005</v>
      </c>
      <c r="G147" s="18">
        <v>0.20749999999999999</v>
      </c>
      <c r="H147" s="18">
        <v>-0.22989999999999999</v>
      </c>
      <c r="I147" s="18">
        <v>1.538</v>
      </c>
      <c r="J147" s="18">
        <v>0.53569999999999995</v>
      </c>
      <c r="K147" s="18">
        <v>0.29459999999999997</v>
      </c>
      <c r="L147" s="18">
        <v>2.931</v>
      </c>
      <c r="M147" s="18">
        <v>0.24640000000000001</v>
      </c>
      <c r="O147" s="18">
        <f>MAX(MIN(Angle!A160,AngElePos!$P$3),AngElePos!$P$2)</f>
        <v>10000</v>
      </c>
      <c r="P147" s="18">
        <f t="shared" ca="1" si="19"/>
        <v>0</v>
      </c>
      <c r="Q147" s="18">
        <f t="shared" ca="1" si="19"/>
        <v>8.348376653449785E-6</v>
      </c>
      <c r="R147" s="18">
        <f t="shared" ca="1" si="19"/>
        <v>0</v>
      </c>
      <c r="S147" s="18">
        <f t="shared" ca="1" si="19"/>
        <v>0</v>
      </c>
      <c r="T147" s="18">
        <f ca="1">MAX(-P147+MIN(P147,AngCal!$B$30),T$11+T$12/(1+EXP((T$13-LOG10($O147))/T$14))+T$15/(1+EXP((T$16-LOG10($O147))/T$17))+T$18/(1+EXP((T$19-LOG10($O147))/T$20)))</f>
        <v>1.6338292371202712E-4</v>
      </c>
      <c r="U147" s="18">
        <f ca="1">MAX(-Q147+MIN(Q147,AngCal!$B$30),U$11+U$12/(1+EXP((U$13-LOG10($O147))/U$14))+U$15/(1+EXP((U$16-LOG10($O147))/U$17))+U$18/(1+EXP((U$19-LOG10($O147))/U$20)))</f>
        <v>0</v>
      </c>
      <c r="V147" s="18">
        <f ca="1">MAX(-R147+MIN(R147,AngCal!$B$30),V$11+V$12/(1+EXP((V$13-LOG10($O147))/V$14))+V$15/(1+EXP((V$16-LOG10($O147))/V$17))+V$18/(1+EXP((V$19-LOG10($O147))/V$20)))</f>
        <v>1.9310368164882075E-5</v>
      </c>
      <c r="W147" s="18">
        <f ca="1">MAX(-S147+MIN(S147,AngCal!$B$30),W$11+W$12/(1+EXP((W$13-LOG10($O147))/W$14))+W$15/(1+EXP((W$16-LOG10($O147))/W$17))+W$18/(1+EXP((W$19-LOG10($O147))/W$20)))</f>
        <v>0</v>
      </c>
      <c r="X147" s="18">
        <f t="shared" ca="1" si="20"/>
        <v>1.4581682818159281</v>
      </c>
      <c r="Y147" s="18">
        <f t="shared" ca="1" si="20"/>
        <v>0.89557132122576821</v>
      </c>
      <c r="Z147" s="18">
        <f t="shared" ca="1" si="20"/>
        <v>0.23029851609580262</v>
      </c>
      <c r="AA147" s="18">
        <f t="shared" ca="1" si="20"/>
        <v>0.18640602784276331</v>
      </c>
      <c r="AB147" s="18">
        <f t="shared" ca="1" si="21"/>
        <v>0</v>
      </c>
      <c r="AC147" s="18">
        <f t="shared" ca="1" si="21"/>
        <v>0</v>
      </c>
      <c r="AD147" s="18">
        <f t="shared" ca="1" si="21"/>
        <v>0</v>
      </c>
      <c r="AE147" s="18">
        <f t="shared" ca="1" si="21"/>
        <v>0</v>
      </c>
      <c r="AF147" s="18">
        <f ca="1">MAX(-AB147+MIN(AB147,AngCal!$B$30),AF$11+AF$12/(1+EXP((AF$13-LOG10($O147))/AF$14))+AF$15/(1+EXP((AF$16-LOG10($O147))/AF$17))+AF$18/(1+EXP((AF$19-LOG10($O147))/AF$20)))</f>
        <v>0.31418188290721727</v>
      </c>
      <c r="AG147" s="18">
        <f ca="1">MAX(-AC147+MIN(AC147,AngCal!$B$30),AG$11+AG$12/(1+EXP((AG$13-LOG10($O147))/AG$14))+AG$15/(1+EXP((AG$16-LOG10($O147))/AG$17))+AG$18/(1+EXP((AG$19-LOG10($O147))/AG$20)))</f>
        <v>0.31626617698046566</v>
      </c>
      <c r="AH147" s="18">
        <f ca="1">MAX(-AD147+MIN(AD147,AngCal!$B$30),AH$11+AH$12/(1+EXP((AH$13-LOG10($O147))/AH$14))+AH$15/(1+EXP((AH$16-LOG10($O147))/AH$17))+AH$18/(1+EXP((AH$19-LOG10($O147))/AH$20)))</f>
        <v>0.31374206285680029</v>
      </c>
      <c r="AI147" s="18">
        <f ca="1">MAX(-AE147+MIN(AE147,AngCal!$B$30),AI$11+AI$12/(1+EXP((AI$13-LOG10($O147))/AI$14))+AI$15/(1+EXP((AI$16-LOG10($O147))/AI$17))+AI$18/(1+EXP((AI$19-LOG10($O147))/AI$20)))</f>
        <v>0.29612538661725457</v>
      </c>
      <c r="AJ147" s="18">
        <f t="shared" ca="1" si="22"/>
        <v>1.1983679018827218</v>
      </c>
      <c r="AK147" s="18">
        <f t="shared" ca="1" si="22"/>
        <v>1.2082837301543172</v>
      </c>
      <c r="AL147" s="18">
        <f t="shared" ca="1" si="22"/>
        <v>1.0145017513939416</v>
      </c>
      <c r="AM147" s="18">
        <f t="shared" ca="1" si="22"/>
        <v>1.0539177800085369</v>
      </c>
      <c r="AN147" s="18">
        <f t="shared" ca="1" si="23"/>
        <v>1</v>
      </c>
      <c r="AO147" s="18">
        <f t="shared" ca="1" si="23"/>
        <v>1</v>
      </c>
      <c r="AP147" s="18">
        <f t="shared" ca="1" si="23"/>
        <v>1</v>
      </c>
      <c r="AQ147" s="18">
        <f t="shared" ca="1" si="23"/>
        <v>1</v>
      </c>
      <c r="AR147" s="18">
        <f t="shared" ca="1" si="24"/>
        <v>0</v>
      </c>
      <c r="AS147" s="18">
        <f t="shared" ca="1" si="24"/>
        <v>0</v>
      </c>
      <c r="AT147" s="18">
        <f t="shared" ca="1" si="24"/>
        <v>0</v>
      </c>
      <c r="AU147" s="18">
        <f t="shared" ca="1" si="24"/>
        <v>0</v>
      </c>
    </row>
    <row r="148" spans="2:47" x14ac:dyDescent="0.15">
      <c r="B148">
        <v>4.0910000000000002</v>
      </c>
      <c r="C148">
        <v>20</v>
      </c>
      <c r="D148" s="18">
        <v>-2.453E-2</v>
      </c>
      <c r="E148" s="18">
        <v>-0.1086</v>
      </c>
      <c r="F148" s="18">
        <v>0.56310000000000004</v>
      </c>
      <c r="G148" s="18">
        <v>0.19339999999999999</v>
      </c>
      <c r="H148" s="18">
        <v>-0.2286</v>
      </c>
      <c r="I148" s="18">
        <v>1.5429999999999999</v>
      </c>
      <c r="J148" s="18">
        <v>0.50549999999999995</v>
      </c>
      <c r="K148" s="18">
        <v>0.3039</v>
      </c>
      <c r="L148" s="18">
        <v>2.903</v>
      </c>
      <c r="M148" s="18">
        <v>0.2414</v>
      </c>
      <c r="O148" s="18">
        <f>MAX(MIN(Angle!A161,AngElePos!$P$3),AngElePos!$P$2)</f>
        <v>10000</v>
      </c>
      <c r="P148" s="18">
        <f t="shared" ca="1" si="19"/>
        <v>0</v>
      </c>
      <c r="Q148" s="18">
        <f t="shared" ca="1" si="19"/>
        <v>8.348376653449785E-6</v>
      </c>
      <c r="R148" s="18">
        <f t="shared" ca="1" si="19"/>
        <v>0</v>
      </c>
      <c r="S148" s="18">
        <f t="shared" ca="1" si="19"/>
        <v>0</v>
      </c>
      <c r="T148" s="18">
        <f ca="1">MAX(-P148+MIN(P148,AngCal!$B$30),T$11+T$12/(1+EXP((T$13-LOG10($O148))/T$14))+T$15/(1+EXP((T$16-LOG10($O148))/T$17))+T$18/(1+EXP((T$19-LOG10($O148))/T$20)))</f>
        <v>1.6338292371202712E-4</v>
      </c>
      <c r="U148" s="18">
        <f ca="1">MAX(-Q148+MIN(Q148,AngCal!$B$30),U$11+U$12/(1+EXP((U$13-LOG10($O148))/U$14))+U$15/(1+EXP((U$16-LOG10($O148))/U$17))+U$18/(1+EXP((U$19-LOG10($O148))/U$20)))</f>
        <v>0</v>
      </c>
      <c r="V148" s="18">
        <f ca="1">MAX(-R148+MIN(R148,AngCal!$B$30),V$11+V$12/(1+EXP((V$13-LOG10($O148))/V$14))+V$15/(1+EXP((V$16-LOG10($O148))/V$17))+V$18/(1+EXP((V$19-LOG10($O148))/V$20)))</f>
        <v>1.9310368164882075E-5</v>
      </c>
      <c r="W148" s="18">
        <f ca="1">MAX(-S148+MIN(S148,AngCal!$B$30),W$11+W$12/(1+EXP((W$13-LOG10($O148))/W$14))+W$15/(1+EXP((W$16-LOG10($O148))/W$17))+W$18/(1+EXP((W$19-LOG10($O148))/W$20)))</f>
        <v>0</v>
      </c>
      <c r="X148" s="18">
        <f t="shared" ca="1" si="20"/>
        <v>1.4581682818159281</v>
      </c>
      <c r="Y148" s="18">
        <f t="shared" ca="1" si="20"/>
        <v>0.89557132122576821</v>
      </c>
      <c r="Z148" s="18">
        <f t="shared" ca="1" si="20"/>
        <v>0.23029851609580262</v>
      </c>
      <c r="AA148" s="18">
        <f t="shared" ca="1" si="20"/>
        <v>0.18640602784276331</v>
      </c>
      <c r="AB148" s="18">
        <f t="shared" ca="1" si="21"/>
        <v>0</v>
      </c>
      <c r="AC148" s="18">
        <f t="shared" ca="1" si="21"/>
        <v>0</v>
      </c>
      <c r="AD148" s="18">
        <f t="shared" ca="1" si="21"/>
        <v>0</v>
      </c>
      <c r="AE148" s="18">
        <f t="shared" ca="1" si="21"/>
        <v>0</v>
      </c>
      <c r="AF148" s="18">
        <f ca="1">MAX(-AB148+MIN(AB148,AngCal!$B$30),AF$11+AF$12/(1+EXP((AF$13-LOG10($O148))/AF$14))+AF$15/(1+EXP((AF$16-LOG10($O148))/AF$17))+AF$18/(1+EXP((AF$19-LOG10($O148))/AF$20)))</f>
        <v>0.31418188290721727</v>
      </c>
      <c r="AG148" s="18">
        <f ca="1">MAX(-AC148+MIN(AC148,AngCal!$B$30),AG$11+AG$12/(1+EXP((AG$13-LOG10($O148))/AG$14))+AG$15/(1+EXP((AG$16-LOG10($O148))/AG$17))+AG$18/(1+EXP((AG$19-LOG10($O148))/AG$20)))</f>
        <v>0.31626617698046566</v>
      </c>
      <c r="AH148" s="18">
        <f ca="1">MAX(-AD148+MIN(AD148,AngCal!$B$30),AH$11+AH$12/(1+EXP((AH$13-LOG10($O148))/AH$14))+AH$15/(1+EXP((AH$16-LOG10($O148))/AH$17))+AH$18/(1+EXP((AH$19-LOG10($O148))/AH$20)))</f>
        <v>0.31374206285680029</v>
      </c>
      <c r="AI148" s="18">
        <f ca="1">MAX(-AE148+MIN(AE148,AngCal!$B$30),AI$11+AI$12/(1+EXP((AI$13-LOG10($O148))/AI$14))+AI$15/(1+EXP((AI$16-LOG10($O148))/AI$17))+AI$18/(1+EXP((AI$19-LOG10($O148))/AI$20)))</f>
        <v>0.29612538661725457</v>
      </c>
      <c r="AJ148" s="18">
        <f t="shared" ca="1" si="22"/>
        <v>1.1983679018827218</v>
      </c>
      <c r="AK148" s="18">
        <f t="shared" ca="1" si="22"/>
        <v>1.2082837301543172</v>
      </c>
      <c r="AL148" s="18">
        <f t="shared" ca="1" si="22"/>
        <v>1.0145017513939416</v>
      </c>
      <c r="AM148" s="18">
        <f t="shared" ca="1" si="22"/>
        <v>1.0539177800085369</v>
      </c>
      <c r="AN148" s="18">
        <f t="shared" ca="1" si="23"/>
        <v>1</v>
      </c>
      <c r="AO148" s="18">
        <f t="shared" ca="1" si="23"/>
        <v>1</v>
      </c>
      <c r="AP148" s="18">
        <f t="shared" ca="1" si="23"/>
        <v>1</v>
      </c>
      <c r="AQ148" s="18">
        <f t="shared" ca="1" si="23"/>
        <v>1</v>
      </c>
      <c r="AR148" s="18">
        <f t="shared" ca="1" si="24"/>
        <v>0</v>
      </c>
      <c r="AS148" s="18">
        <f t="shared" ca="1" si="24"/>
        <v>0</v>
      </c>
      <c r="AT148" s="18">
        <f t="shared" ca="1" si="24"/>
        <v>0</v>
      </c>
      <c r="AU148" s="18">
        <f t="shared" ca="1" si="24"/>
        <v>0</v>
      </c>
    </row>
    <row r="149" spans="2:47" x14ac:dyDescent="0.15">
      <c r="B149">
        <v>9.5030000000000001</v>
      </c>
      <c r="C149">
        <v>1</v>
      </c>
      <c r="D149" s="18">
        <v>-1.7309999999999999E-2</v>
      </c>
      <c r="E149" s="18">
        <v>-7.9640000000000002E-2</v>
      </c>
      <c r="F149" s="18">
        <v>0.20200000000000001</v>
      </c>
      <c r="G149" s="18">
        <v>0.75849999999999995</v>
      </c>
      <c r="H149" s="18">
        <v>-4.9939999999999998E-2</v>
      </c>
      <c r="I149" s="18">
        <v>0.6714</v>
      </c>
      <c r="J149" s="18">
        <v>0.13009999999999999</v>
      </c>
      <c r="K149" s="18">
        <v>0.1469</v>
      </c>
      <c r="L149" s="18">
        <v>2.871</v>
      </c>
      <c r="M149" s="18">
        <v>0.3024</v>
      </c>
      <c r="O149" s="18">
        <f>MAX(MIN(Angle!A162,AngElePos!$P$3),AngElePos!$P$2)</f>
        <v>10000</v>
      </c>
      <c r="P149" s="18">
        <f t="shared" ca="1" si="19"/>
        <v>0</v>
      </c>
      <c r="Q149" s="18">
        <f t="shared" ca="1" si="19"/>
        <v>8.348376653449785E-6</v>
      </c>
      <c r="R149" s="18">
        <f t="shared" ca="1" si="19"/>
        <v>0</v>
      </c>
      <c r="S149" s="18">
        <f t="shared" ca="1" si="19"/>
        <v>0</v>
      </c>
      <c r="T149" s="18">
        <f ca="1">MAX(-P149+MIN(P149,AngCal!$B$30),T$11+T$12/(1+EXP((T$13-LOG10($O149))/T$14))+T$15/(1+EXP((T$16-LOG10($O149))/T$17))+T$18/(1+EXP((T$19-LOG10($O149))/T$20)))</f>
        <v>1.6338292371202712E-4</v>
      </c>
      <c r="U149" s="18">
        <f ca="1">MAX(-Q149+MIN(Q149,AngCal!$B$30),U$11+U$12/(1+EXP((U$13-LOG10($O149))/U$14))+U$15/(1+EXP((U$16-LOG10($O149))/U$17))+U$18/(1+EXP((U$19-LOG10($O149))/U$20)))</f>
        <v>0</v>
      </c>
      <c r="V149" s="18">
        <f ca="1">MAX(-R149+MIN(R149,AngCal!$B$30),V$11+V$12/(1+EXP((V$13-LOG10($O149))/V$14))+V$15/(1+EXP((V$16-LOG10($O149))/V$17))+V$18/(1+EXP((V$19-LOG10($O149))/V$20)))</f>
        <v>1.9310368164882075E-5</v>
      </c>
      <c r="W149" s="18">
        <f ca="1">MAX(-S149+MIN(S149,AngCal!$B$30),W$11+W$12/(1+EXP((W$13-LOG10($O149))/W$14))+W$15/(1+EXP((W$16-LOG10($O149))/W$17))+W$18/(1+EXP((W$19-LOG10($O149))/W$20)))</f>
        <v>0</v>
      </c>
      <c r="X149" s="18">
        <f t="shared" ca="1" si="20"/>
        <v>1.4581682818159281</v>
      </c>
      <c r="Y149" s="18">
        <f t="shared" ca="1" si="20"/>
        <v>0.89557132122576821</v>
      </c>
      <c r="Z149" s="18">
        <f t="shared" ca="1" si="20"/>
        <v>0.23029851609580262</v>
      </c>
      <c r="AA149" s="18">
        <f t="shared" ca="1" si="20"/>
        <v>0.18640602784276331</v>
      </c>
      <c r="AB149" s="18">
        <f t="shared" ca="1" si="21"/>
        <v>0</v>
      </c>
      <c r="AC149" s="18">
        <f t="shared" ca="1" si="21"/>
        <v>0</v>
      </c>
      <c r="AD149" s="18">
        <f t="shared" ca="1" si="21"/>
        <v>0</v>
      </c>
      <c r="AE149" s="18">
        <f t="shared" ca="1" si="21"/>
        <v>0</v>
      </c>
      <c r="AF149" s="18">
        <f ca="1">MAX(-AB149+MIN(AB149,AngCal!$B$30),AF$11+AF$12/(1+EXP((AF$13-LOG10($O149))/AF$14))+AF$15/(1+EXP((AF$16-LOG10($O149))/AF$17))+AF$18/(1+EXP((AF$19-LOG10($O149))/AF$20)))</f>
        <v>0.31418188290721727</v>
      </c>
      <c r="AG149" s="18">
        <f ca="1">MAX(-AC149+MIN(AC149,AngCal!$B$30),AG$11+AG$12/(1+EXP((AG$13-LOG10($O149))/AG$14))+AG$15/(1+EXP((AG$16-LOG10($O149))/AG$17))+AG$18/(1+EXP((AG$19-LOG10($O149))/AG$20)))</f>
        <v>0.31626617698046566</v>
      </c>
      <c r="AH149" s="18">
        <f ca="1">MAX(-AD149+MIN(AD149,AngCal!$B$30),AH$11+AH$12/(1+EXP((AH$13-LOG10($O149))/AH$14))+AH$15/(1+EXP((AH$16-LOG10($O149))/AH$17))+AH$18/(1+EXP((AH$19-LOG10($O149))/AH$20)))</f>
        <v>0.31374206285680029</v>
      </c>
      <c r="AI149" s="18">
        <f ca="1">MAX(-AE149+MIN(AE149,AngCal!$B$30),AI$11+AI$12/(1+EXP((AI$13-LOG10($O149))/AI$14))+AI$15/(1+EXP((AI$16-LOG10($O149))/AI$17))+AI$18/(1+EXP((AI$19-LOG10($O149))/AI$20)))</f>
        <v>0.29612538661725457</v>
      </c>
      <c r="AJ149" s="18">
        <f t="shared" ca="1" si="22"/>
        <v>1.1983679018827218</v>
      </c>
      <c r="AK149" s="18">
        <f t="shared" ca="1" si="22"/>
        <v>1.2082837301543172</v>
      </c>
      <c r="AL149" s="18">
        <f t="shared" ca="1" si="22"/>
        <v>1.0145017513939416</v>
      </c>
      <c r="AM149" s="18">
        <f t="shared" ca="1" si="22"/>
        <v>1.0539177800085369</v>
      </c>
      <c r="AN149" s="18">
        <f t="shared" ca="1" si="23"/>
        <v>1</v>
      </c>
      <c r="AO149" s="18">
        <f t="shared" ca="1" si="23"/>
        <v>1</v>
      </c>
      <c r="AP149" s="18">
        <f t="shared" ca="1" si="23"/>
        <v>1</v>
      </c>
      <c r="AQ149" s="18">
        <f t="shared" ca="1" si="23"/>
        <v>1</v>
      </c>
      <c r="AR149" s="18">
        <f t="shared" ca="1" si="24"/>
        <v>0</v>
      </c>
      <c r="AS149" s="18">
        <f t="shared" ca="1" si="24"/>
        <v>0</v>
      </c>
      <c r="AT149" s="18">
        <f t="shared" ca="1" si="24"/>
        <v>0</v>
      </c>
      <c r="AU149" s="18">
        <f t="shared" ca="1" si="24"/>
        <v>0</v>
      </c>
    </row>
    <row r="150" spans="2:47" x14ac:dyDescent="0.15">
      <c r="B150">
        <v>9.5030000000000001</v>
      </c>
      <c r="C150">
        <v>3</v>
      </c>
      <c r="D150" s="18">
        <v>-2.8479999999999998E-2</v>
      </c>
      <c r="E150" s="18">
        <v>-3.9070000000000001E-2</v>
      </c>
      <c r="F150" s="18">
        <v>8.2729999999999998E-2</v>
      </c>
      <c r="G150" s="18">
        <v>0.63560000000000005</v>
      </c>
      <c r="H150" s="18">
        <v>-8.0790000000000001E-2</v>
      </c>
      <c r="I150" s="18">
        <v>0.66669999999999996</v>
      </c>
      <c r="J150" s="18">
        <v>0.25679999999999997</v>
      </c>
      <c r="K150" s="18">
        <v>0.14829999999999999</v>
      </c>
      <c r="L150" s="18">
        <v>2.8450000000000002</v>
      </c>
      <c r="M150" s="18">
        <v>0.30509999999999998</v>
      </c>
      <c r="O150" s="18">
        <f>MAX(MIN(Angle!A163,AngElePos!$P$3),AngElePos!$P$2)</f>
        <v>10000</v>
      </c>
      <c r="P150" s="18">
        <f t="shared" ca="1" si="19"/>
        <v>0</v>
      </c>
      <c r="Q150" s="18">
        <f t="shared" ca="1" si="19"/>
        <v>8.348376653449785E-6</v>
      </c>
      <c r="R150" s="18">
        <f t="shared" ca="1" si="19"/>
        <v>0</v>
      </c>
      <c r="S150" s="18">
        <f t="shared" ca="1" si="19"/>
        <v>0</v>
      </c>
      <c r="T150" s="18">
        <f ca="1">MAX(-P150+MIN(P150,AngCal!$B$30),T$11+T$12/(1+EXP((T$13-LOG10($O150))/T$14))+T$15/(1+EXP((T$16-LOG10($O150))/T$17))+T$18/(1+EXP((T$19-LOG10($O150))/T$20)))</f>
        <v>1.6338292371202712E-4</v>
      </c>
      <c r="U150" s="18">
        <f ca="1">MAX(-Q150+MIN(Q150,AngCal!$B$30),U$11+U$12/(1+EXP((U$13-LOG10($O150))/U$14))+U$15/(1+EXP((U$16-LOG10($O150))/U$17))+U$18/(1+EXP((U$19-LOG10($O150))/U$20)))</f>
        <v>0</v>
      </c>
      <c r="V150" s="18">
        <f ca="1">MAX(-R150+MIN(R150,AngCal!$B$30),V$11+V$12/(1+EXP((V$13-LOG10($O150))/V$14))+V$15/(1+EXP((V$16-LOG10($O150))/V$17))+V$18/(1+EXP((V$19-LOG10($O150))/V$20)))</f>
        <v>1.9310368164882075E-5</v>
      </c>
      <c r="W150" s="18">
        <f ca="1">MAX(-S150+MIN(S150,AngCal!$B$30),W$11+W$12/(1+EXP((W$13-LOG10($O150))/W$14))+W$15/(1+EXP((W$16-LOG10($O150))/W$17))+W$18/(1+EXP((W$19-LOG10($O150))/W$20)))</f>
        <v>0</v>
      </c>
      <c r="X150" s="18">
        <f t="shared" ca="1" si="20"/>
        <v>1.4581682818159281</v>
      </c>
      <c r="Y150" s="18">
        <f t="shared" ca="1" si="20"/>
        <v>0.89557132122576821</v>
      </c>
      <c r="Z150" s="18">
        <f t="shared" ca="1" si="20"/>
        <v>0.23029851609580262</v>
      </c>
      <c r="AA150" s="18">
        <f t="shared" ca="1" si="20"/>
        <v>0.18640602784276331</v>
      </c>
      <c r="AB150" s="18">
        <f t="shared" ca="1" si="21"/>
        <v>0</v>
      </c>
      <c r="AC150" s="18">
        <f t="shared" ca="1" si="21"/>
        <v>0</v>
      </c>
      <c r="AD150" s="18">
        <f t="shared" ca="1" si="21"/>
        <v>0</v>
      </c>
      <c r="AE150" s="18">
        <f t="shared" ca="1" si="21"/>
        <v>0</v>
      </c>
      <c r="AF150" s="18">
        <f ca="1">MAX(-AB150+MIN(AB150,AngCal!$B$30),AF$11+AF$12/(1+EXP((AF$13-LOG10($O150))/AF$14))+AF$15/(1+EXP((AF$16-LOG10($O150))/AF$17))+AF$18/(1+EXP((AF$19-LOG10($O150))/AF$20)))</f>
        <v>0.31418188290721727</v>
      </c>
      <c r="AG150" s="18">
        <f ca="1">MAX(-AC150+MIN(AC150,AngCal!$B$30),AG$11+AG$12/(1+EXP((AG$13-LOG10($O150))/AG$14))+AG$15/(1+EXP((AG$16-LOG10($O150))/AG$17))+AG$18/(1+EXP((AG$19-LOG10($O150))/AG$20)))</f>
        <v>0.31626617698046566</v>
      </c>
      <c r="AH150" s="18">
        <f ca="1">MAX(-AD150+MIN(AD150,AngCal!$B$30),AH$11+AH$12/(1+EXP((AH$13-LOG10($O150))/AH$14))+AH$15/(1+EXP((AH$16-LOG10($O150))/AH$17))+AH$18/(1+EXP((AH$19-LOG10($O150))/AH$20)))</f>
        <v>0.31374206285680029</v>
      </c>
      <c r="AI150" s="18">
        <f ca="1">MAX(-AE150+MIN(AE150,AngCal!$B$30),AI$11+AI$12/(1+EXP((AI$13-LOG10($O150))/AI$14))+AI$15/(1+EXP((AI$16-LOG10($O150))/AI$17))+AI$18/(1+EXP((AI$19-LOG10($O150))/AI$20)))</f>
        <v>0.29612538661725457</v>
      </c>
      <c r="AJ150" s="18">
        <f t="shared" ca="1" si="22"/>
        <v>1.1983679018827218</v>
      </c>
      <c r="AK150" s="18">
        <f t="shared" ca="1" si="22"/>
        <v>1.2082837301543172</v>
      </c>
      <c r="AL150" s="18">
        <f t="shared" ca="1" si="22"/>
        <v>1.0145017513939416</v>
      </c>
      <c r="AM150" s="18">
        <f t="shared" ca="1" si="22"/>
        <v>1.0539177800085369</v>
      </c>
      <c r="AN150" s="18">
        <f t="shared" ca="1" si="23"/>
        <v>1</v>
      </c>
      <c r="AO150" s="18">
        <f t="shared" ca="1" si="23"/>
        <v>1</v>
      </c>
      <c r="AP150" s="18">
        <f t="shared" ca="1" si="23"/>
        <v>1</v>
      </c>
      <c r="AQ150" s="18">
        <f t="shared" ca="1" si="23"/>
        <v>1</v>
      </c>
      <c r="AR150" s="18">
        <f t="shared" ca="1" si="24"/>
        <v>0</v>
      </c>
      <c r="AS150" s="18">
        <f t="shared" ca="1" si="24"/>
        <v>0</v>
      </c>
      <c r="AT150" s="18">
        <f t="shared" ca="1" si="24"/>
        <v>0</v>
      </c>
      <c r="AU150" s="18">
        <f t="shared" ca="1" si="24"/>
        <v>0</v>
      </c>
    </row>
    <row r="151" spans="2:47" x14ac:dyDescent="0.15">
      <c r="B151">
        <v>9.5030000000000001</v>
      </c>
      <c r="C151">
        <v>5</v>
      </c>
      <c r="D151" s="18">
        <v>-2.2920000000000002E-3</v>
      </c>
      <c r="E151" s="18">
        <v>-9.1410000000000005E-2</v>
      </c>
      <c r="F151" s="18">
        <v>-0.24329999999999999</v>
      </c>
      <c r="G151" s="18">
        <v>0.7611</v>
      </c>
      <c r="H151" s="18">
        <v>-6.0589999999999998E-2</v>
      </c>
      <c r="I151" s="18">
        <v>0.67300000000000004</v>
      </c>
      <c r="J151" s="18">
        <v>0.13900000000000001</v>
      </c>
      <c r="K151" s="18">
        <v>0.15429999999999999</v>
      </c>
      <c r="L151" s="18">
        <v>2.8359999999999999</v>
      </c>
      <c r="M151" s="18">
        <v>0.30919999999999997</v>
      </c>
      <c r="O151" s="18">
        <f>MAX(MIN(Angle!A164,AngElePos!$P$3),AngElePos!$P$2)</f>
        <v>10000</v>
      </c>
      <c r="P151" s="18">
        <f t="shared" ca="1" si="19"/>
        <v>0</v>
      </c>
      <c r="Q151" s="18">
        <f t="shared" ca="1" si="19"/>
        <v>8.348376653449785E-6</v>
      </c>
      <c r="R151" s="18">
        <f t="shared" ca="1" si="19"/>
        <v>0</v>
      </c>
      <c r="S151" s="18">
        <f t="shared" ca="1" si="19"/>
        <v>0</v>
      </c>
      <c r="T151" s="18">
        <f ca="1">MAX(-P151+MIN(P151,AngCal!$B$30),T$11+T$12/(1+EXP((T$13-LOG10($O151))/T$14))+T$15/(1+EXP((T$16-LOG10($O151))/T$17))+T$18/(1+EXP((T$19-LOG10($O151))/T$20)))</f>
        <v>1.6338292371202712E-4</v>
      </c>
      <c r="U151" s="18">
        <f ca="1">MAX(-Q151+MIN(Q151,AngCal!$B$30),U$11+U$12/(1+EXP((U$13-LOG10($O151))/U$14))+U$15/(1+EXP((U$16-LOG10($O151))/U$17))+U$18/(1+EXP((U$19-LOG10($O151))/U$20)))</f>
        <v>0</v>
      </c>
      <c r="V151" s="18">
        <f ca="1">MAX(-R151+MIN(R151,AngCal!$B$30),V$11+V$12/(1+EXP((V$13-LOG10($O151))/V$14))+V$15/(1+EXP((V$16-LOG10($O151))/V$17))+V$18/(1+EXP((V$19-LOG10($O151))/V$20)))</f>
        <v>1.9310368164882075E-5</v>
      </c>
      <c r="W151" s="18">
        <f ca="1">MAX(-S151+MIN(S151,AngCal!$B$30),W$11+W$12/(1+EXP((W$13-LOG10($O151))/W$14))+W$15/(1+EXP((W$16-LOG10($O151))/W$17))+W$18/(1+EXP((W$19-LOG10($O151))/W$20)))</f>
        <v>0</v>
      </c>
      <c r="X151" s="18">
        <f t="shared" ca="1" si="20"/>
        <v>1.4581682818159281</v>
      </c>
      <c r="Y151" s="18">
        <f t="shared" ca="1" si="20"/>
        <v>0.89557132122576821</v>
      </c>
      <c r="Z151" s="18">
        <f t="shared" ca="1" si="20"/>
        <v>0.23029851609580262</v>
      </c>
      <c r="AA151" s="18">
        <f t="shared" ca="1" si="20"/>
        <v>0.18640602784276331</v>
      </c>
      <c r="AB151" s="18">
        <f t="shared" ca="1" si="21"/>
        <v>0</v>
      </c>
      <c r="AC151" s="18">
        <f t="shared" ca="1" si="21"/>
        <v>0</v>
      </c>
      <c r="AD151" s="18">
        <f t="shared" ca="1" si="21"/>
        <v>0</v>
      </c>
      <c r="AE151" s="18">
        <f t="shared" ca="1" si="21"/>
        <v>0</v>
      </c>
      <c r="AF151" s="18">
        <f ca="1">MAX(-AB151+MIN(AB151,AngCal!$B$30),AF$11+AF$12/(1+EXP((AF$13-LOG10($O151))/AF$14))+AF$15/(1+EXP((AF$16-LOG10($O151))/AF$17))+AF$18/(1+EXP((AF$19-LOG10($O151))/AF$20)))</f>
        <v>0.31418188290721727</v>
      </c>
      <c r="AG151" s="18">
        <f ca="1">MAX(-AC151+MIN(AC151,AngCal!$B$30),AG$11+AG$12/(1+EXP((AG$13-LOG10($O151))/AG$14))+AG$15/(1+EXP((AG$16-LOG10($O151))/AG$17))+AG$18/(1+EXP((AG$19-LOG10($O151))/AG$20)))</f>
        <v>0.31626617698046566</v>
      </c>
      <c r="AH151" s="18">
        <f ca="1">MAX(-AD151+MIN(AD151,AngCal!$B$30),AH$11+AH$12/(1+EXP((AH$13-LOG10($O151))/AH$14))+AH$15/(1+EXP((AH$16-LOG10($O151))/AH$17))+AH$18/(1+EXP((AH$19-LOG10($O151))/AH$20)))</f>
        <v>0.31374206285680029</v>
      </c>
      <c r="AI151" s="18">
        <f ca="1">MAX(-AE151+MIN(AE151,AngCal!$B$30),AI$11+AI$12/(1+EXP((AI$13-LOG10($O151))/AI$14))+AI$15/(1+EXP((AI$16-LOG10($O151))/AI$17))+AI$18/(1+EXP((AI$19-LOG10($O151))/AI$20)))</f>
        <v>0.29612538661725457</v>
      </c>
      <c r="AJ151" s="18">
        <f t="shared" ca="1" si="22"/>
        <v>1.1983679018827218</v>
      </c>
      <c r="AK151" s="18">
        <f t="shared" ca="1" si="22"/>
        <v>1.2082837301543172</v>
      </c>
      <c r="AL151" s="18">
        <f t="shared" ca="1" si="22"/>
        <v>1.0145017513939416</v>
      </c>
      <c r="AM151" s="18">
        <f t="shared" ca="1" si="22"/>
        <v>1.0539177800085369</v>
      </c>
      <c r="AN151" s="18">
        <f t="shared" ca="1" si="23"/>
        <v>1</v>
      </c>
      <c r="AO151" s="18">
        <f t="shared" ca="1" si="23"/>
        <v>1</v>
      </c>
      <c r="AP151" s="18">
        <f t="shared" ca="1" si="23"/>
        <v>1</v>
      </c>
      <c r="AQ151" s="18">
        <f t="shared" ca="1" si="23"/>
        <v>1</v>
      </c>
      <c r="AR151" s="18">
        <f t="shared" ca="1" si="24"/>
        <v>0</v>
      </c>
      <c r="AS151" s="18">
        <f t="shared" ca="1" si="24"/>
        <v>0</v>
      </c>
      <c r="AT151" s="18">
        <f t="shared" ca="1" si="24"/>
        <v>0</v>
      </c>
      <c r="AU151" s="18">
        <f t="shared" ca="1" si="24"/>
        <v>0</v>
      </c>
    </row>
    <row r="152" spans="2:47" x14ac:dyDescent="0.15">
      <c r="B152">
        <v>9.5030000000000001</v>
      </c>
      <c r="C152">
        <v>7</v>
      </c>
      <c r="D152" s="18">
        <v>1.303E-2</v>
      </c>
      <c r="E152" s="18">
        <v>-0.10440000000000001</v>
      </c>
      <c r="F152" s="18">
        <v>-0.50690000000000002</v>
      </c>
      <c r="G152" s="18">
        <v>0.72040000000000004</v>
      </c>
      <c r="H152" s="18">
        <v>-6.8059999999999996E-2</v>
      </c>
      <c r="I152" s="18">
        <v>0.7016</v>
      </c>
      <c r="J152" s="18">
        <v>0.15029999999999999</v>
      </c>
      <c r="K152" s="18">
        <v>0.15939999999999999</v>
      </c>
      <c r="L152" s="18">
        <v>2.8119999999999998</v>
      </c>
      <c r="M152" s="18">
        <v>0.31309999999999999</v>
      </c>
      <c r="O152" s="18">
        <f>MAX(MIN(Angle!A165,AngElePos!$P$3),AngElePos!$P$2)</f>
        <v>10000</v>
      </c>
      <c r="P152" s="18">
        <f t="shared" ca="1" si="19"/>
        <v>0</v>
      </c>
      <c r="Q152" s="18">
        <f t="shared" ca="1" si="19"/>
        <v>8.348376653449785E-6</v>
      </c>
      <c r="R152" s="18">
        <f t="shared" ca="1" si="19"/>
        <v>0</v>
      </c>
      <c r="S152" s="18">
        <f t="shared" ca="1" si="19"/>
        <v>0</v>
      </c>
      <c r="T152" s="18">
        <f ca="1">MAX(-P152+MIN(P152,AngCal!$B$30),T$11+T$12/(1+EXP((T$13-LOG10($O152))/T$14))+T$15/(1+EXP((T$16-LOG10($O152))/T$17))+T$18/(1+EXP((T$19-LOG10($O152))/T$20)))</f>
        <v>1.6338292371202712E-4</v>
      </c>
      <c r="U152" s="18">
        <f ca="1">MAX(-Q152+MIN(Q152,AngCal!$B$30),U$11+U$12/(1+EXP((U$13-LOG10($O152))/U$14))+U$15/(1+EXP((U$16-LOG10($O152))/U$17))+U$18/(1+EXP((U$19-LOG10($O152))/U$20)))</f>
        <v>0</v>
      </c>
      <c r="V152" s="18">
        <f ca="1">MAX(-R152+MIN(R152,AngCal!$B$30),V$11+V$12/(1+EXP((V$13-LOG10($O152))/V$14))+V$15/(1+EXP((V$16-LOG10($O152))/V$17))+V$18/(1+EXP((V$19-LOG10($O152))/V$20)))</f>
        <v>1.9310368164882075E-5</v>
      </c>
      <c r="W152" s="18">
        <f ca="1">MAX(-S152+MIN(S152,AngCal!$B$30),W$11+W$12/(1+EXP((W$13-LOG10($O152))/W$14))+W$15/(1+EXP((W$16-LOG10($O152))/W$17))+W$18/(1+EXP((W$19-LOG10($O152))/W$20)))</f>
        <v>0</v>
      </c>
      <c r="X152" s="18">
        <f t="shared" ca="1" si="20"/>
        <v>1.4581682818159281</v>
      </c>
      <c r="Y152" s="18">
        <f t="shared" ca="1" si="20"/>
        <v>0.89557132122576821</v>
      </c>
      <c r="Z152" s="18">
        <f t="shared" ca="1" si="20"/>
        <v>0.23029851609580262</v>
      </c>
      <c r="AA152" s="18">
        <f t="shared" ca="1" si="20"/>
        <v>0.18640602784276331</v>
      </c>
      <c r="AB152" s="18">
        <f t="shared" ca="1" si="21"/>
        <v>0</v>
      </c>
      <c r="AC152" s="18">
        <f t="shared" ca="1" si="21"/>
        <v>0</v>
      </c>
      <c r="AD152" s="18">
        <f t="shared" ca="1" si="21"/>
        <v>0</v>
      </c>
      <c r="AE152" s="18">
        <f t="shared" ca="1" si="21"/>
        <v>0</v>
      </c>
      <c r="AF152" s="18">
        <f ca="1">MAX(-AB152+MIN(AB152,AngCal!$B$30),AF$11+AF$12/(1+EXP((AF$13-LOG10($O152))/AF$14))+AF$15/(1+EXP((AF$16-LOG10($O152))/AF$17))+AF$18/(1+EXP((AF$19-LOG10($O152))/AF$20)))</f>
        <v>0.31418188290721727</v>
      </c>
      <c r="AG152" s="18">
        <f ca="1">MAX(-AC152+MIN(AC152,AngCal!$B$30),AG$11+AG$12/(1+EXP((AG$13-LOG10($O152))/AG$14))+AG$15/(1+EXP((AG$16-LOG10($O152))/AG$17))+AG$18/(1+EXP((AG$19-LOG10($O152))/AG$20)))</f>
        <v>0.31626617698046566</v>
      </c>
      <c r="AH152" s="18">
        <f ca="1">MAX(-AD152+MIN(AD152,AngCal!$B$30),AH$11+AH$12/(1+EXP((AH$13-LOG10($O152))/AH$14))+AH$15/(1+EXP((AH$16-LOG10($O152))/AH$17))+AH$18/(1+EXP((AH$19-LOG10($O152))/AH$20)))</f>
        <v>0.31374206285680029</v>
      </c>
      <c r="AI152" s="18">
        <f ca="1">MAX(-AE152+MIN(AE152,AngCal!$B$30),AI$11+AI$12/(1+EXP((AI$13-LOG10($O152))/AI$14))+AI$15/(1+EXP((AI$16-LOG10($O152))/AI$17))+AI$18/(1+EXP((AI$19-LOG10($O152))/AI$20)))</f>
        <v>0.29612538661725457</v>
      </c>
      <c r="AJ152" s="18">
        <f t="shared" ca="1" si="22"/>
        <v>1.1983679018827218</v>
      </c>
      <c r="AK152" s="18">
        <f t="shared" ca="1" si="22"/>
        <v>1.2082837301543172</v>
      </c>
      <c r="AL152" s="18">
        <f t="shared" ca="1" si="22"/>
        <v>1.0145017513939416</v>
      </c>
      <c r="AM152" s="18">
        <f t="shared" ca="1" si="22"/>
        <v>1.0539177800085369</v>
      </c>
      <c r="AN152" s="18">
        <f t="shared" ca="1" si="23"/>
        <v>1</v>
      </c>
      <c r="AO152" s="18">
        <f t="shared" ca="1" si="23"/>
        <v>1</v>
      </c>
      <c r="AP152" s="18">
        <f t="shared" ca="1" si="23"/>
        <v>1</v>
      </c>
      <c r="AQ152" s="18">
        <f t="shared" ca="1" si="23"/>
        <v>1</v>
      </c>
      <c r="AR152" s="18">
        <f t="shared" ca="1" si="24"/>
        <v>0</v>
      </c>
      <c r="AS152" s="18">
        <f t="shared" ca="1" si="24"/>
        <v>0</v>
      </c>
      <c r="AT152" s="18">
        <f t="shared" ca="1" si="24"/>
        <v>0</v>
      </c>
      <c r="AU152" s="18">
        <f t="shared" ca="1" si="24"/>
        <v>0</v>
      </c>
    </row>
    <row r="153" spans="2:47" x14ac:dyDescent="0.15">
      <c r="B153">
        <v>9.5030000000000001</v>
      </c>
      <c r="C153">
        <v>10</v>
      </c>
      <c r="D153" s="18">
        <v>-1.257E-2</v>
      </c>
      <c r="E153" s="18">
        <v>-3.5920000000000001E-2</v>
      </c>
      <c r="F153" s="18">
        <v>-0.70389999999999997</v>
      </c>
      <c r="G153" s="18">
        <v>3.005E-2</v>
      </c>
      <c r="H153" s="18">
        <v>-0.1167</v>
      </c>
      <c r="I153" s="18">
        <v>0.63849999999999996</v>
      </c>
      <c r="J153" s="18">
        <v>0.24210000000000001</v>
      </c>
      <c r="K153" s="18">
        <v>0.16520000000000001</v>
      </c>
      <c r="L153" s="18">
        <v>2.786</v>
      </c>
      <c r="M153" s="18">
        <v>0.31530000000000002</v>
      </c>
      <c r="O153" s="18">
        <f>MAX(MIN(Angle!A166,AngElePos!$P$3),AngElePos!$P$2)</f>
        <v>10000</v>
      </c>
      <c r="P153" s="18">
        <f t="shared" ca="1" si="19"/>
        <v>0</v>
      </c>
      <c r="Q153" s="18">
        <f t="shared" ca="1" si="19"/>
        <v>8.348376653449785E-6</v>
      </c>
      <c r="R153" s="18">
        <f t="shared" ca="1" si="19"/>
        <v>0</v>
      </c>
      <c r="S153" s="18">
        <f t="shared" ca="1" si="19"/>
        <v>0</v>
      </c>
      <c r="T153" s="18">
        <f ca="1">MAX(-P153+MIN(P153,AngCal!$B$30),T$11+T$12/(1+EXP((T$13-LOG10($O153))/T$14))+T$15/(1+EXP((T$16-LOG10($O153))/T$17))+T$18/(1+EXP((T$19-LOG10($O153))/T$20)))</f>
        <v>1.6338292371202712E-4</v>
      </c>
      <c r="U153" s="18">
        <f ca="1">MAX(-Q153+MIN(Q153,AngCal!$B$30),U$11+U$12/(1+EXP((U$13-LOG10($O153))/U$14))+U$15/(1+EXP((U$16-LOG10($O153))/U$17))+U$18/(1+EXP((U$19-LOG10($O153))/U$20)))</f>
        <v>0</v>
      </c>
      <c r="V153" s="18">
        <f ca="1">MAX(-R153+MIN(R153,AngCal!$B$30),V$11+V$12/(1+EXP((V$13-LOG10($O153))/V$14))+V$15/(1+EXP((V$16-LOG10($O153))/V$17))+V$18/(1+EXP((V$19-LOG10($O153))/V$20)))</f>
        <v>1.9310368164882075E-5</v>
      </c>
      <c r="W153" s="18">
        <f ca="1">MAX(-S153+MIN(S153,AngCal!$B$30),W$11+W$12/(1+EXP((W$13-LOG10($O153))/W$14))+W$15/(1+EXP((W$16-LOG10($O153))/W$17))+W$18/(1+EXP((W$19-LOG10($O153))/W$20)))</f>
        <v>0</v>
      </c>
      <c r="X153" s="18">
        <f t="shared" ca="1" si="20"/>
        <v>1.4581682818159281</v>
      </c>
      <c r="Y153" s="18">
        <f t="shared" ca="1" si="20"/>
        <v>0.89557132122576821</v>
      </c>
      <c r="Z153" s="18">
        <f t="shared" ca="1" si="20"/>
        <v>0.23029851609580262</v>
      </c>
      <c r="AA153" s="18">
        <f t="shared" ca="1" si="20"/>
        <v>0.18640602784276331</v>
      </c>
      <c r="AB153" s="18">
        <f t="shared" ca="1" si="21"/>
        <v>0</v>
      </c>
      <c r="AC153" s="18">
        <f t="shared" ca="1" si="21"/>
        <v>0</v>
      </c>
      <c r="AD153" s="18">
        <f t="shared" ca="1" si="21"/>
        <v>0</v>
      </c>
      <c r="AE153" s="18">
        <f t="shared" ca="1" si="21"/>
        <v>0</v>
      </c>
      <c r="AF153" s="18">
        <f ca="1">MAX(-AB153+MIN(AB153,AngCal!$B$30),AF$11+AF$12/(1+EXP((AF$13-LOG10($O153))/AF$14))+AF$15/(1+EXP((AF$16-LOG10($O153))/AF$17))+AF$18/(1+EXP((AF$19-LOG10($O153))/AF$20)))</f>
        <v>0.31418188290721727</v>
      </c>
      <c r="AG153" s="18">
        <f ca="1">MAX(-AC153+MIN(AC153,AngCal!$B$30),AG$11+AG$12/(1+EXP((AG$13-LOG10($O153))/AG$14))+AG$15/(1+EXP((AG$16-LOG10($O153))/AG$17))+AG$18/(1+EXP((AG$19-LOG10($O153))/AG$20)))</f>
        <v>0.31626617698046566</v>
      </c>
      <c r="AH153" s="18">
        <f ca="1">MAX(-AD153+MIN(AD153,AngCal!$B$30),AH$11+AH$12/(1+EXP((AH$13-LOG10($O153))/AH$14))+AH$15/(1+EXP((AH$16-LOG10($O153))/AH$17))+AH$18/(1+EXP((AH$19-LOG10($O153))/AH$20)))</f>
        <v>0.31374206285680029</v>
      </c>
      <c r="AI153" s="18">
        <f ca="1">MAX(-AE153+MIN(AE153,AngCal!$B$30),AI$11+AI$12/(1+EXP((AI$13-LOG10($O153))/AI$14))+AI$15/(1+EXP((AI$16-LOG10($O153))/AI$17))+AI$18/(1+EXP((AI$19-LOG10($O153))/AI$20)))</f>
        <v>0.29612538661725457</v>
      </c>
      <c r="AJ153" s="18">
        <f t="shared" ca="1" si="22"/>
        <v>1.1983679018827218</v>
      </c>
      <c r="AK153" s="18">
        <f t="shared" ca="1" si="22"/>
        <v>1.2082837301543172</v>
      </c>
      <c r="AL153" s="18">
        <f t="shared" ca="1" si="22"/>
        <v>1.0145017513939416</v>
      </c>
      <c r="AM153" s="18">
        <f t="shared" ca="1" si="22"/>
        <v>1.0539177800085369</v>
      </c>
      <c r="AN153" s="18">
        <f t="shared" ca="1" si="23"/>
        <v>1</v>
      </c>
      <c r="AO153" s="18">
        <f t="shared" ca="1" si="23"/>
        <v>1</v>
      </c>
      <c r="AP153" s="18">
        <f t="shared" ca="1" si="23"/>
        <v>1</v>
      </c>
      <c r="AQ153" s="18">
        <f t="shared" ca="1" si="23"/>
        <v>1</v>
      </c>
      <c r="AR153" s="18">
        <f t="shared" ca="1" si="24"/>
        <v>0</v>
      </c>
      <c r="AS153" s="18">
        <f t="shared" ca="1" si="24"/>
        <v>0</v>
      </c>
      <c r="AT153" s="18">
        <f t="shared" ca="1" si="24"/>
        <v>0</v>
      </c>
      <c r="AU153" s="18">
        <f t="shared" ca="1" si="24"/>
        <v>0</v>
      </c>
    </row>
    <row r="154" spans="2:47" x14ac:dyDescent="0.15">
      <c r="B154">
        <v>9.5030000000000001</v>
      </c>
      <c r="C154">
        <v>15</v>
      </c>
      <c r="D154" s="18">
        <v>-4.1110000000000001E-3</v>
      </c>
      <c r="E154" s="18">
        <v>-2.8039999999999999E-2</v>
      </c>
      <c r="F154" s="18">
        <v>-0.72260000000000002</v>
      </c>
      <c r="G154" s="18">
        <v>3.381E-2</v>
      </c>
      <c r="H154" s="18">
        <v>-0.151</v>
      </c>
      <c r="I154" s="18">
        <v>0.58620000000000005</v>
      </c>
      <c r="J154" s="18">
        <v>0.3891</v>
      </c>
      <c r="K154" s="18">
        <v>0.18310000000000001</v>
      </c>
      <c r="L154" s="18">
        <v>2.7330000000000001</v>
      </c>
      <c r="M154" s="18">
        <v>0.3251</v>
      </c>
      <c r="O154" s="18">
        <f>MAX(MIN(Angle!A167,AngElePos!$P$3),AngElePos!$P$2)</f>
        <v>10000</v>
      </c>
      <c r="P154" s="18">
        <f t="shared" ca="1" si="19"/>
        <v>0</v>
      </c>
      <c r="Q154" s="18">
        <f t="shared" ca="1" si="19"/>
        <v>8.348376653449785E-6</v>
      </c>
      <c r="R154" s="18">
        <f t="shared" ca="1" si="19"/>
        <v>0</v>
      </c>
      <c r="S154" s="18">
        <f t="shared" ca="1" si="19"/>
        <v>0</v>
      </c>
      <c r="T154" s="18">
        <f ca="1">MAX(-P154+MIN(P154,AngCal!$B$30),T$11+T$12/(1+EXP((T$13-LOG10($O154))/T$14))+T$15/(1+EXP((T$16-LOG10($O154))/T$17))+T$18/(1+EXP((T$19-LOG10($O154))/T$20)))</f>
        <v>1.6338292371202712E-4</v>
      </c>
      <c r="U154" s="18">
        <f ca="1">MAX(-Q154+MIN(Q154,AngCal!$B$30),U$11+U$12/(1+EXP((U$13-LOG10($O154))/U$14))+U$15/(1+EXP((U$16-LOG10($O154))/U$17))+U$18/(1+EXP((U$19-LOG10($O154))/U$20)))</f>
        <v>0</v>
      </c>
      <c r="V154" s="18">
        <f ca="1">MAX(-R154+MIN(R154,AngCal!$B$30),V$11+V$12/(1+EXP((V$13-LOG10($O154))/V$14))+V$15/(1+EXP((V$16-LOG10($O154))/V$17))+V$18/(1+EXP((V$19-LOG10($O154))/V$20)))</f>
        <v>1.9310368164882075E-5</v>
      </c>
      <c r="W154" s="18">
        <f ca="1">MAX(-S154+MIN(S154,AngCal!$B$30),W$11+W$12/(1+EXP((W$13-LOG10($O154))/W$14))+W$15/(1+EXP((W$16-LOG10($O154))/W$17))+W$18/(1+EXP((W$19-LOG10($O154))/W$20)))</f>
        <v>0</v>
      </c>
      <c r="X154" s="18">
        <f t="shared" ca="1" si="20"/>
        <v>1.4581682818159281</v>
      </c>
      <c r="Y154" s="18">
        <f t="shared" ca="1" si="20"/>
        <v>0.89557132122576821</v>
      </c>
      <c r="Z154" s="18">
        <f t="shared" ca="1" si="20"/>
        <v>0.23029851609580262</v>
      </c>
      <c r="AA154" s="18">
        <f t="shared" ca="1" si="20"/>
        <v>0.18640602784276331</v>
      </c>
      <c r="AB154" s="18">
        <f t="shared" ca="1" si="21"/>
        <v>0</v>
      </c>
      <c r="AC154" s="18">
        <f t="shared" ca="1" si="21"/>
        <v>0</v>
      </c>
      <c r="AD154" s="18">
        <f t="shared" ca="1" si="21"/>
        <v>0</v>
      </c>
      <c r="AE154" s="18">
        <f t="shared" ca="1" si="21"/>
        <v>0</v>
      </c>
      <c r="AF154" s="18">
        <f ca="1">MAX(-AB154+MIN(AB154,AngCal!$B$30),AF$11+AF$12/(1+EXP((AF$13-LOG10($O154))/AF$14))+AF$15/(1+EXP((AF$16-LOG10($O154))/AF$17))+AF$18/(1+EXP((AF$19-LOG10($O154))/AF$20)))</f>
        <v>0.31418188290721727</v>
      </c>
      <c r="AG154" s="18">
        <f ca="1">MAX(-AC154+MIN(AC154,AngCal!$B$30),AG$11+AG$12/(1+EXP((AG$13-LOG10($O154))/AG$14))+AG$15/(1+EXP((AG$16-LOG10($O154))/AG$17))+AG$18/(1+EXP((AG$19-LOG10($O154))/AG$20)))</f>
        <v>0.31626617698046566</v>
      </c>
      <c r="AH154" s="18">
        <f ca="1">MAX(-AD154+MIN(AD154,AngCal!$B$30),AH$11+AH$12/(1+EXP((AH$13-LOG10($O154))/AH$14))+AH$15/(1+EXP((AH$16-LOG10($O154))/AH$17))+AH$18/(1+EXP((AH$19-LOG10($O154))/AH$20)))</f>
        <v>0.31374206285680029</v>
      </c>
      <c r="AI154" s="18">
        <f ca="1">MAX(-AE154+MIN(AE154,AngCal!$B$30),AI$11+AI$12/(1+EXP((AI$13-LOG10($O154))/AI$14))+AI$15/(1+EXP((AI$16-LOG10($O154))/AI$17))+AI$18/(1+EXP((AI$19-LOG10($O154))/AI$20)))</f>
        <v>0.29612538661725457</v>
      </c>
      <c r="AJ154" s="18">
        <f t="shared" ca="1" si="22"/>
        <v>1.1983679018827218</v>
      </c>
      <c r="AK154" s="18">
        <f t="shared" ca="1" si="22"/>
        <v>1.2082837301543172</v>
      </c>
      <c r="AL154" s="18">
        <f t="shared" ca="1" si="22"/>
        <v>1.0145017513939416</v>
      </c>
      <c r="AM154" s="18">
        <f t="shared" ca="1" si="22"/>
        <v>1.0539177800085369</v>
      </c>
      <c r="AN154" s="18">
        <f t="shared" ca="1" si="23"/>
        <v>1</v>
      </c>
      <c r="AO154" s="18">
        <f t="shared" ca="1" si="23"/>
        <v>1</v>
      </c>
      <c r="AP154" s="18">
        <f t="shared" ca="1" si="23"/>
        <v>1</v>
      </c>
      <c r="AQ154" s="18">
        <f t="shared" ca="1" si="23"/>
        <v>1</v>
      </c>
      <c r="AR154" s="18">
        <f t="shared" ca="1" si="24"/>
        <v>0</v>
      </c>
      <c r="AS154" s="18">
        <f t="shared" ca="1" si="24"/>
        <v>0</v>
      </c>
      <c r="AT154" s="18">
        <f t="shared" ca="1" si="24"/>
        <v>0</v>
      </c>
      <c r="AU154" s="18">
        <f t="shared" ca="1" si="24"/>
        <v>0</v>
      </c>
    </row>
    <row r="155" spans="2:47" x14ac:dyDescent="0.15">
      <c r="B155">
        <v>9.5030000000000001</v>
      </c>
      <c r="C155">
        <v>20</v>
      </c>
      <c r="D155" s="18">
        <v>-7.0439999999999999E-4</v>
      </c>
      <c r="E155" s="18">
        <v>-4.6030000000000001E-2</v>
      </c>
      <c r="F155" s="18">
        <v>-0.70379999999999998</v>
      </c>
      <c r="G155" s="18">
        <v>3.8010000000000002E-2</v>
      </c>
      <c r="H155" s="18">
        <v>-0.13469999999999999</v>
      </c>
      <c r="I155" s="18">
        <v>0.65580000000000005</v>
      </c>
      <c r="J155" s="18">
        <v>0.24629999999999999</v>
      </c>
      <c r="K155" s="18">
        <v>0.18149999999999999</v>
      </c>
      <c r="L155" s="18">
        <v>2.7559999999999998</v>
      </c>
      <c r="M155" s="18">
        <v>0.31230000000000002</v>
      </c>
      <c r="O155" s="18">
        <f>MAX(MIN(Angle!A168,AngElePos!$P$3),AngElePos!$P$2)</f>
        <v>10000</v>
      </c>
      <c r="P155" s="18">
        <f t="shared" ca="1" si="19"/>
        <v>0</v>
      </c>
      <c r="Q155" s="18">
        <f t="shared" ca="1" si="19"/>
        <v>8.348376653449785E-6</v>
      </c>
      <c r="R155" s="18">
        <f t="shared" ca="1" si="19"/>
        <v>0</v>
      </c>
      <c r="S155" s="18">
        <f t="shared" ca="1" si="19"/>
        <v>0</v>
      </c>
      <c r="T155" s="18">
        <f ca="1">MAX(-P155+MIN(P155,AngCal!$B$30),T$11+T$12/(1+EXP((T$13-LOG10($O155))/T$14))+T$15/(1+EXP((T$16-LOG10($O155))/T$17))+T$18/(1+EXP((T$19-LOG10($O155))/T$20)))</f>
        <v>1.6338292371202712E-4</v>
      </c>
      <c r="U155" s="18">
        <f ca="1">MAX(-Q155+MIN(Q155,AngCal!$B$30),U$11+U$12/(1+EXP((U$13-LOG10($O155))/U$14))+U$15/(1+EXP((U$16-LOG10($O155))/U$17))+U$18/(1+EXP((U$19-LOG10($O155))/U$20)))</f>
        <v>0</v>
      </c>
      <c r="V155" s="18">
        <f ca="1">MAX(-R155+MIN(R155,AngCal!$B$30),V$11+V$12/(1+EXP((V$13-LOG10($O155))/V$14))+V$15/(1+EXP((V$16-LOG10($O155))/V$17))+V$18/(1+EXP((V$19-LOG10($O155))/V$20)))</f>
        <v>1.9310368164882075E-5</v>
      </c>
      <c r="W155" s="18">
        <f ca="1">MAX(-S155+MIN(S155,AngCal!$B$30),W$11+W$12/(1+EXP((W$13-LOG10($O155))/W$14))+W$15/(1+EXP((W$16-LOG10($O155))/W$17))+W$18/(1+EXP((W$19-LOG10($O155))/W$20)))</f>
        <v>0</v>
      </c>
      <c r="X155" s="18">
        <f t="shared" ca="1" si="20"/>
        <v>1.4581682818159281</v>
      </c>
      <c r="Y155" s="18">
        <f t="shared" ca="1" si="20"/>
        <v>0.89557132122576821</v>
      </c>
      <c r="Z155" s="18">
        <f t="shared" ca="1" si="20"/>
        <v>0.23029851609580262</v>
      </c>
      <c r="AA155" s="18">
        <f t="shared" ca="1" si="20"/>
        <v>0.18640602784276331</v>
      </c>
      <c r="AB155" s="18">
        <f t="shared" ca="1" si="21"/>
        <v>0</v>
      </c>
      <c r="AC155" s="18">
        <f t="shared" ca="1" si="21"/>
        <v>0</v>
      </c>
      <c r="AD155" s="18">
        <f t="shared" ca="1" si="21"/>
        <v>0</v>
      </c>
      <c r="AE155" s="18">
        <f t="shared" ca="1" si="21"/>
        <v>0</v>
      </c>
      <c r="AF155" s="18">
        <f ca="1">MAX(-AB155+MIN(AB155,AngCal!$B$30),AF$11+AF$12/(1+EXP((AF$13-LOG10($O155))/AF$14))+AF$15/(1+EXP((AF$16-LOG10($O155))/AF$17))+AF$18/(1+EXP((AF$19-LOG10($O155))/AF$20)))</f>
        <v>0.31418188290721727</v>
      </c>
      <c r="AG155" s="18">
        <f ca="1">MAX(-AC155+MIN(AC155,AngCal!$B$30),AG$11+AG$12/(1+EXP((AG$13-LOG10($O155))/AG$14))+AG$15/(1+EXP((AG$16-LOG10($O155))/AG$17))+AG$18/(1+EXP((AG$19-LOG10($O155))/AG$20)))</f>
        <v>0.31626617698046566</v>
      </c>
      <c r="AH155" s="18">
        <f ca="1">MAX(-AD155+MIN(AD155,AngCal!$B$30),AH$11+AH$12/(1+EXP((AH$13-LOG10($O155))/AH$14))+AH$15/(1+EXP((AH$16-LOG10($O155))/AH$17))+AH$18/(1+EXP((AH$19-LOG10($O155))/AH$20)))</f>
        <v>0.31374206285680029</v>
      </c>
      <c r="AI155" s="18">
        <f ca="1">MAX(-AE155+MIN(AE155,AngCal!$B$30),AI$11+AI$12/(1+EXP((AI$13-LOG10($O155))/AI$14))+AI$15/(1+EXP((AI$16-LOG10($O155))/AI$17))+AI$18/(1+EXP((AI$19-LOG10($O155))/AI$20)))</f>
        <v>0.29612538661725457</v>
      </c>
      <c r="AJ155" s="18">
        <f t="shared" ca="1" si="22"/>
        <v>1.1983679018827218</v>
      </c>
      <c r="AK155" s="18">
        <f t="shared" ca="1" si="22"/>
        <v>1.2082837301543172</v>
      </c>
      <c r="AL155" s="18">
        <f t="shared" ca="1" si="22"/>
        <v>1.0145017513939416</v>
      </c>
      <c r="AM155" s="18">
        <f t="shared" ca="1" si="22"/>
        <v>1.0539177800085369</v>
      </c>
      <c r="AN155" s="18">
        <f t="shared" ca="1" si="23"/>
        <v>1</v>
      </c>
      <c r="AO155" s="18">
        <f t="shared" ca="1" si="23"/>
        <v>1</v>
      </c>
      <c r="AP155" s="18">
        <f t="shared" ca="1" si="23"/>
        <v>1</v>
      </c>
      <c r="AQ155" s="18">
        <f t="shared" ca="1" si="23"/>
        <v>1</v>
      </c>
      <c r="AR155" s="18">
        <f t="shared" ca="1" si="24"/>
        <v>0</v>
      </c>
      <c r="AS155" s="18">
        <f t="shared" ca="1" si="24"/>
        <v>0</v>
      </c>
      <c r="AT155" s="18">
        <f t="shared" ca="1" si="24"/>
        <v>0</v>
      </c>
      <c r="AU155" s="18">
        <f t="shared" ca="1" si="24"/>
        <v>0</v>
      </c>
    </row>
    <row r="156" spans="2:47" x14ac:dyDescent="0.15">
      <c r="B156">
        <v>17.103000000000002</v>
      </c>
      <c r="C156">
        <v>1</v>
      </c>
      <c r="D156" s="18">
        <v>-3.8859999999999999E-2</v>
      </c>
      <c r="E156" s="18">
        <v>-8.3199999999999996E-2</v>
      </c>
      <c r="F156" s="18">
        <v>0.44629999999999997</v>
      </c>
      <c r="G156" s="18">
        <v>0.24440000000000001</v>
      </c>
      <c r="H156" s="18">
        <v>7.6350000000000001E-2</v>
      </c>
      <c r="I156" s="18">
        <v>1.962</v>
      </c>
      <c r="J156" s="18">
        <v>0.50009999999999999</v>
      </c>
      <c r="K156" s="18">
        <v>4.5719999999999997E-2</v>
      </c>
      <c r="L156" s="18">
        <v>2.778</v>
      </c>
      <c r="M156" s="18">
        <v>0.31519999999999998</v>
      </c>
      <c r="O156" s="18">
        <f>MAX(MIN(Angle!A169,AngElePos!$P$3),AngElePos!$P$2)</f>
        <v>10000</v>
      </c>
      <c r="P156" s="18">
        <f t="shared" ca="1" si="19"/>
        <v>0</v>
      </c>
      <c r="Q156" s="18">
        <f t="shared" ca="1" si="19"/>
        <v>8.348376653449785E-6</v>
      </c>
      <c r="R156" s="18">
        <f t="shared" ca="1" si="19"/>
        <v>0</v>
      </c>
      <c r="S156" s="18">
        <f t="shared" ca="1" si="19"/>
        <v>0</v>
      </c>
      <c r="T156" s="18">
        <f ca="1">MAX(-P156+MIN(P156,AngCal!$B$30),T$11+T$12/(1+EXP((T$13-LOG10($O156))/T$14))+T$15/(1+EXP((T$16-LOG10($O156))/T$17))+T$18/(1+EXP((T$19-LOG10($O156))/T$20)))</f>
        <v>1.6338292371202712E-4</v>
      </c>
      <c r="U156" s="18">
        <f ca="1">MAX(-Q156+MIN(Q156,AngCal!$B$30),U$11+U$12/(1+EXP((U$13-LOG10($O156))/U$14))+U$15/(1+EXP((U$16-LOG10($O156))/U$17))+U$18/(1+EXP((U$19-LOG10($O156))/U$20)))</f>
        <v>0</v>
      </c>
      <c r="V156" s="18">
        <f ca="1">MAX(-R156+MIN(R156,AngCal!$B$30),V$11+V$12/(1+EXP((V$13-LOG10($O156))/V$14))+V$15/(1+EXP((V$16-LOG10($O156))/V$17))+V$18/(1+EXP((V$19-LOG10($O156))/V$20)))</f>
        <v>1.9310368164882075E-5</v>
      </c>
      <c r="W156" s="18">
        <f ca="1">MAX(-S156+MIN(S156,AngCal!$B$30),W$11+W$12/(1+EXP((W$13-LOG10($O156))/W$14))+W$15/(1+EXP((W$16-LOG10($O156))/W$17))+W$18/(1+EXP((W$19-LOG10($O156))/W$20)))</f>
        <v>0</v>
      </c>
      <c r="X156" s="18">
        <f t="shared" ca="1" si="20"/>
        <v>1.4581682818159281</v>
      </c>
      <c r="Y156" s="18">
        <f t="shared" ca="1" si="20"/>
        <v>0.89557132122576821</v>
      </c>
      <c r="Z156" s="18">
        <f t="shared" ca="1" si="20"/>
        <v>0.23029851609580262</v>
      </c>
      <c r="AA156" s="18">
        <f t="shared" ca="1" si="20"/>
        <v>0.18640602784276331</v>
      </c>
      <c r="AB156" s="18">
        <f t="shared" ca="1" si="21"/>
        <v>0</v>
      </c>
      <c r="AC156" s="18">
        <f t="shared" ca="1" si="21"/>
        <v>0</v>
      </c>
      <c r="AD156" s="18">
        <f t="shared" ca="1" si="21"/>
        <v>0</v>
      </c>
      <c r="AE156" s="18">
        <f t="shared" ca="1" si="21"/>
        <v>0</v>
      </c>
      <c r="AF156" s="18">
        <f ca="1">MAX(-AB156+MIN(AB156,AngCal!$B$30),AF$11+AF$12/(1+EXP((AF$13-LOG10($O156))/AF$14))+AF$15/(1+EXP((AF$16-LOG10($O156))/AF$17))+AF$18/(1+EXP((AF$19-LOG10($O156))/AF$20)))</f>
        <v>0.31418188290721727</v>
      </c>
      <c r="AG156" s="18">
        <f ca="1">MAX(-AC156+MIN(AC156,AngCal!$B$30),AG$11+AG$12/(1+EXP((AG$13-LOG10($O156))/AG$14))+AG$15/(1+EXP((AG$16-LOG10($O156))/AG$17))+AG$18/(1+EXP((AG$19-LOG10($O156))/AG$20)))</f>
        <v>0.31626617698046566</v>
      </c>
      <c r="AH156" s="18">
        <f ca="1">MAX(-AD156+MIN(AD156,AngCal!$B$30),AH$11+AH$12/(1+EXP((AH$13-LOG10($O156))/AH$14))+AH$15/(1+EXP((AH$16-LOG10($O156))/AH$17))+AH$18/(1+EXP((AH$19-LOG10($O156))/AH$20)))</f>
        <v>0.31374206285680029</v>
      </c>
      <c r="AI156" s="18">
        <f ca="1">MAX(-AE156+MIN(AE156,AngCal!$B$30),AI$11+AI$12/(1+EXP((AI$13-LOG10($O156))/AI$14))+AI$15/(1+EXP((AI$16-LOG10($O156))/AI$17))+AI$18/(1+EXP((AI$19-LOG10($O156))/AI$20)))</f>
        <v>0.29612538661725457</v>
      </c>
      <c r="AJ156" s="18">
        <f t="shared" ca="1" si="22"/>
        <v>1.1983679018827218</v>
      </c>
      <c r="AK156" s="18">
        <f t="shared" ca="1" si="22"/>
        <v>1.2082837301543172</v>
      </c>
      <c r="AL156" s="18">
        <f t="shared" ca="1" si="22"/>
        <v>1.0145017513939416</v>
      </c>
      <c r="AM156" s="18">
        <f t="shared" ca="1" si="22"/>
        <v>1.0539177800085369</v>
      </c>
      <c r="AN156" s="18">
        <f t="shared" ca="1" si="23"/>
        <v>1</v>
      </c>
      <c r="AO156" s="18">
        <f t="shared" ca="1" si="23"/>
        <v>1</v>
      </c>
      <c r="AP156" s="18">
        <f t="shared" ca="1" si="23"/>
        <v>1</v>
      </c>
      <c r="AQ156" s="18">
        <f t="shared" ca="1" si="23"/>
        <v>1</v>
      </c>
      <c r="AR156" s="18">
        <f t="shared" ca="1" si="24"/>
        <v>0</v>
      </c>
      <c r="AS156" s="18">
        <f t="shared" ca="1" si="24"/>
        <v>0</v>
      </c>
      <c r="AT156" s="18">
        <f t="shared" ca="1" si="24"/>
        <v>0</v>
      </c>
      <c r="AU156" s="18">
        <f t="shared" ca="1" si="24"/>
        <v>0</v>
      </c>
    </row>
    <row r="157" spans="2:47" x14ac:dyDescent="0.15">
      <c r="B157">
        <v>17.103000000000002</v>
      </c>
      <c r="C157">
        <v>3</v>
      </c>
      <c r="D157" s="18">
        <v>-3.4689999999999999E-2</v>
      </c>
      <c r="E157" s="18">
        <v>-9.6140000000000003E-2</v>
      </c>
      <c r="F157" s="18">
        <v>0.43990000000000001</v>
      </c>
      <c r="G157" s="18">
        <v>0.28050000000000003</v>
      </c>
      <c r="H157" s="18">
        <v>7.8109999999999999E-2</v>
      </c>
      <c r="I157" s="18">
        <v>1.8129999999999999</v>
      </c>
      <c r="J157" s="18">
        <v>0.44979999999999998</v>
      </c>
      <c r="K157" s="18">
        <v>5.2720000000000003E-2</v>
      </c>
      <c r="L157" s="18">
        <v>2.8050000000000002</v>
      </c>
      <c r="M157" s="18">
        <v>0.3266</v>
      </c>
      <c r="O157" s="18">
        <f>MAX(MIN(Angle!A170,AngElePos!$P$3),AngElePos!$P$2)</f>
        <v>10000</v>
      </c>
      <c r="P157" s="18">
        <f t="shared" ca="1" si="19"/>
        <v>0</v>
      </c>
      <c r="Q157" s="18">
        <f t="shared" ca="1" si="19"/>
        <v>8.348376653449785E-6</v>
      </c>
      <c r="R157" s="18">
        <f t="shared" ca="1" si="19"/>
        <v>0</v>
      </c>
      <c r="S157" s="18">
        <f t="shared" ca="1" si="19"/>
        <v>0</v>
      </c>
      <c r="T157" s="18">
        <f ca="1">MAX(-P157+MIN(P157,AngCal!$B$30),T$11+T$12/(1+EXP((T$13-LOG10($O157))/T$14))+T$15/(1+EXP((T$16-LOG10($O157))/T$17))+T$18/(1+EXP((T$19-LOG10($O157))/T$20)))</f>
        <v>1.6338292371202712E-4</v>
      </c>
      <c r="U157" s="18">
        <f ca="1">MAX(-Q157+MIN(Q157,AngCal!$B$30),U$11+U$12/(1+EXP((U$13-LOG10($O157))/U$14))+U$15/(1+EXP((U$16-LOG10($O157))/U$17))+U$18/(1+EXP((U$19-LOG10($O157))/U$20)))</f>
        <v>0</v>
      </c>
      <c r="V157" s="18">
        <f ca="1">MAX(-R157+MIN(R157,AngCal!$B$30),V$11+V$12/(1+EXP((V$13-LOG10($O157))/V$14))+V$15/(1+EXP((V$16-LOG10($O157))/V$17))+V$18/(1+EXP((V$19-LOG10($O157))/V$20)))</f>
        <v>1.9310368164882075E-5</v>
      </c>
      <c r="W157" s="18">
        <f ca="1">MAX(-S157+MIN(S157,AngCal!$B$30),W$11+W$12/(1+EXP((W$13-LOG10($O157))/W$14))+W$15/(1+EXP((W$16-LOG10($O157))/W$17))+W$18/(1+EXP((W$19-LOG10($O157))/W$20)))</f>
        <v>0</v>
      </c>
      <c r="X157" s="18">
        <f t="shared" ca="1" si="20"/>
        <v>1.4581682818159281</v>
      </c>
      <c r="Y157" s="18">
        <f t="shared" ca="1" si="20"/>
        <v>0.89557132122576821</v>
      </c>
      <c r="Z157" s="18">
        <f t="shared" ca="1" si="20"/>
        <v>0.23029851609580262</v>
      </c>
      <c r="AA157" s="18">
        <f t="shared" ca="1" si="20"/>
        <v>0.18640602784276331</v>
      </c>
      <c r="AB157" s="18">
        <f t="shared" ca="1" si="21"/>
        <v>0</v>
      </c>
      <c r="AC157" s="18">
        <f t="shared" ca="1" si="21"/>
        <v>0</v>
      </c>
      <c r="AD157" s="18">
        <f t="shared" ca="1" si="21"/>
        <v>0</v>
      </c>
      <c r="AE157" s="18">
        <f t="shared" ca="1" si="21"/>
        <v>0</v>
      </c>
      <c r="AF157" s="18">
        <f ca="1">MAX(-AB157+MIN(AB157,AngCal!$B$30),AF$11+AF$12/(1+EXP((AF$13-LOG10($O157))/AF$14))+AF$15/(1+EXP((AF$16-LOG10($O157))/AF$17))+AF$18/(1+EXP((AF$19-LOG10($O157))/AF$20)))</f>
        <v>0.31418188290721727</v>
      </c>
      <c r="AG157" s="18">
        <f ca="1">MAX(-AC157+MIN(AC157,AngCal!$B$30),AG$11+AG$12/(1+EXP((AG$13-LOG10($O157))/AG$14))+AG$15/(1+EXP((AG$16-LOG10($O157))/AG$17))+AG$18/(1+EXP((AG$19-LOG10($O157))/AG$20)))</f>
        <v>0.31626617698046566</v>
      </c>
      <c r="AH157" s="18">
        <f ca="1">MAX(-AD157+MIN(AD157,AngCal!$B$30),AH$11+AH$12/(1+EXP((AH$13-LOG10($O157))/AH$14))+AH$15/(1+EXP((AH$16-LOG10($O157))/AH$17))+AH$18/(1+EXP((AH$19-LOG10($O157))/AH$20)))</f>
        <v>0.31374206285680029</v>
      </c>
      <c r="AI157" s="18">
        <f ca="1">MAX(-AE157+MIN(AE157,AngCal!$B$30),AI$11+AI$12/(1+EXP((AI$13-LOG10($O157))/AI$14))+AI$15/(1+EXP((AI$16-LOG10($O157))/AI$17))+AI$18/(1+EXP((AI$19-LOG10($O157))/AI$20)))</f>
        <v>0.29612538661725457</v>
      </c>
      <c r="AJ157" s="18">
        <f t="shared" ca="1" si="22"/>
        <v>1.1983679018827218</v>
      </c>
      <c r="AK157" s="18">
        <f t="shared" ca="1" si="22"/>
        <v>1.2082837301543172</v>
      </c>
      <c r="AL157" s="18">
        <f t="shared" ca="1" si="22"/>
        <v>1.0145017513939416</v>
      </c>
      <c r="AM157" s="18">
        <f t="shared" ca="1" si="22"/>
        <v>1.0539177800085369</v>
      </c>
      <c r="AN157" s="18">
        <f t="shared" ca="1" si="23"/>
        <v>1</v>
      </c>
      <c r="AO157" s="18">
        <f t="shared" ca="1" si="23"/>
        <v>1</v>
      </c>
      <c r="AP157" s="18">
        <f t="shared" ca="1" si="23"/>
        <v>1</v>
      </c>
      <c r="AQ157" s="18">
        <f t="shared" ca="1" si="23"/>
        <v>1</v>
      </c>
      <c r="AR157" s="18">
        <f t="shared" ca="1" si="24"/>
        <v>0</v>
      </c>
      <c r="AS157" s="18">
        <f t="shared" ca="1" si="24"/>
        <v>0</v>
      </c>
      <c r="AT157" s="18">
        <f t="shared" ca="1" si="24"/>
        <v>0</v>
      </c>
      <c r="AU157" s="18">
        <f t="shared" ca="1" si="24"/>
        <v>0</v>
      </c>
    </row>
    <row r="158" spans="2:47" x14ac:dyDescent="0.15">
      <c r="B158">
        <v>17.103000000000002</v>
      </c>
      <c r="C158">
        <v>5</v>
      </c>
      <c r="D158" s="18">
        <v>-2.8580000000000001E-2</v>
      </c>
      <c r="E158" s="18">
        <v>-0.1154</v>
      </c>
      <c r="F158" s="18">
        <v>0.44290000000000002</v>
      </c>
      <c r="G158" s="18">
        <v>0.33150000000000002</v>
      </c>
      <c r="H158" s="18">
        <v>8.8779999999999998E-2</v>
      </c>
      <c r="I158" s="18">
        <v>1.7370000000000001</v>
      </c>
      <c r="J158" s="18">
        <v>0.4153</v>
      </c>
      <c r="K158" s="18">
        <v>5.5199999999999999E-2</v>
      </c>
      <c r="L158" s="18">
        <v>2.8050000000000002</v>
      </c>
      <c r="M158" s="18">
        <v>0.33879999999999999</v>
      </c>
      <c r="O158" s="18">
        <f>MAX(MIN(Angle!A171,AngElePos!$P$3),AngElePos!$P$2)</f>
        <v>10000</v>
      </c>
      <c r="P158" s="18">
        <f t="shared" ca="1" si="19"/>
        <v>0</v>
      </c>
      <c r="Q158" s="18">
        <f t="shared" ca="1" si="19"/>
        <v>8.348376653449785E-6</v>
      </c>
      <c r="R158" s="18">
        <f t="shared" ca="1" si="19"/>
        <v>0</v>
      </c>
      <c r="S158" s="18">
        <f t="shared" ca="1" si="19"/>
        <v>0</v>
      </c>
      <c r="T158" s="18">
        <f ca="1">MAX(-P158+MIN(P158,AngCal!$B$30),T$11+T$12/(1+EXP((T$13-LOG10($O158))/T$14))+T$15/(1+EXP((T$16-LOG10($O158))/T$17))+T$18/(1+EXP((T$19-LOG10($O158))/T$20)))</f>
        <v>1.6338292371202712E-4</v>
      </c>
      <c r="U158" s="18">
        <f ca="1">MAX(-Q158+MIN(Q158,AngCal!$B$30),U$11+U$12/(1+EXP((U$13-LOG10($O158))/U$14))+U$15/(1+EXP((U$16-LOG10($O158))/U$17))+U$18/(1+EXP((U$19-LOG10($O158))/U$20)))</f>
        <v>0</v>
      </c>
      <c r="V158" s="18">
        <f ca="1">MAX(-R158+MIN(R158,AngCal!$B$30),V$11+V$12/(1+EXP((V$13-LOG10($O158))/V$14))+V$15/(1+EXP((V$16-LOG10($O158))/V$17))+V$18/(1+EXP((V$19-LOG10($O158))/V$20)))</f>
        <v>1.9310368164882075E-5</v>
      </c>
      <c r="W158" s="18">
        <f ca="1">MAX(-S158+MIN(S158,AngCal!$B$30),W$11+W$12/(1+EXP((W$13-LOG10($O158))/W$14))+W$15/(1+EXP((W$16-LOG10($O158))/W$17))+W$18/(1+EXP((W$19-LOG10($O158))/W$20)))</f>
        <v>0</v>
      </c>
      <c r="X158" s="18">
        <f t="shared" ca="1" si="20"/>
        <v>1.4581682818159281</v>
      </c>
      <c r="Y158" s="18">
        <f t="shared" ca="1" si="20"/>
        <v>0.89557132122576821</v>
      </c>
      <c r="Z158" s="18">
        <f t="shared" ca="1" si="20"/>
        <v>0.23029851609580262</v>
      </c>
      <c r="AA158" s="18">
        <f t="shared" ca="1" si="20"/>
        <v>0.18640602784276331</v>
      </c>
      <c r="AB158" s="18">
        <f t="shared" ca="1" si="21"/>
        <v>0</v>
      </c>
      <c r="AC158" s="18">
        <f t="shared" ca="1" si="21"/>
        <v>0</v>
      </c>
      <c r="AD158" s="18">
        <f t="shared" ca="1" si="21"/>
        <v>0</v>
      </c>
      <c r="AE158" s="18">
        <f t="shared" ca="1" si="21"/>
        <v>0</v>
      </c>
      <c r="AF158" s="18">
        <f ca="1">MAX(-AB158+MIN(AB158,AngCal!$B$30),AF$11+AF$12/(1+EXP((AF$13-LOG10($O158))/AF$14))+AF$15/(1+EXP((AF$16-LOG10($O158))/AF$17))+AF$18/(1+EXP((AF$19-LOG10($O158))/AF$20)))</f>
        <v>0.31418188290721727</v>
      </c>
      <c r="AG158" s="18">
        <f ca="1">MAX(-AC158+MIN(AC158,AngCal!$B$30),AG$11+AG$12/(1+EXP((AG$13-LOG10($O158))/AG$14))+AG$15/(1+EXP((AG$16-LOG10($O158))/AG$17))+AG$18/(1+EXP((AG$19-LOG10($O158))/AG$20)))</f>
        <v>0.31626617698046566</v>
      </c>
      <c r="AH158" s="18">
        <f ca="1">MAX(-AD158+MIN(AD158,AngCal!$B$30),AH$11+AH$12/(1+EXP((AH$13-LOG10($O158))/AH$14))+AH$15/(1+EXP((AH$16-LOG10($O158))/AH$17))+AH$18/(1+EXP((AH$19-LOG10($O158))/AH$20)))</f>
        <v>0.31374206285680029</v>
      </c>
      <c r="AI158" s="18">
        <f ca="1">MAX(-AE158+MIN(AE158,AngCal!$B$30),AI$11+AI$12/(1+EXP((AI$13-LOG10($O158))/AI$14))+AI$15/(1+EXP((AI$16-LOG10($O158))/AI$17))+AI$18/(1+EXP((AI$19-LOG10($O158))/AI$20)))</f>
        <v>0.29612538661725457</v>
      </c>
      <c r="AJ158" s="18">
        <f t="shared" ca="1" si="22"/>
        <v>1.1983679018827218</v>
      </c>
      <c r="AK158" s="18">
        <f t="shared" ca="1" si="22"/>
        <v>1.2082837301543172</v>
      </c>
      <c r="AL158" s="18">
        <f t="shared" ca="1" si="22"/>
        <v>1.0145017513939416</v>
      </c>
      <c r="AM158" s="18">
        <f t="shared" ca="1" si="22"/>
        <v>1.0539177800085369</v>
      </c>
      <c r="AN158" s="18">
        <f t="shared" ca="1" si="23"/>
        <v>1</v>
      </c>
      <c r="AO158" s="18">
        <f t="shared" ca="1" si="23"/>
        <v>1</v>
      </c>
      <c r="AP158" s="18">
        <f t="shared" ca="1" si="23"/>
        <v>1</v>
      </c>
      <c r="AQ158" s="18">
        <f t="shared" ca="1" si="23"/>
        <v>1</v>
      </c>
      <c r="AR158" s="18">
        <f t="shared" ca="1" si="24"/>
        <v>0</v>
      </c>
      <c r="AS158" s="18">
        <f t="shared" ca="1" si="24"/>
        <v>0</v>
      </c>
      <c r="AT158" s="18">
        <f t="shared" ca="1" si="24"/>
        <v>0</v>
      </c>
      <c r="AU158" s="18">
        <f t="shared" ca="1" si="24"/>
        <v>0</v>
      </c>
    </row>
    <row r="159" spans="2:47" x14ac:dyDescent="0.15">
      <c r="B159">
        <v>17.103000000000002</v>
      </c>
      <c r="C159">
        <v>7</v>
      </c>
      <c r="D159" s="18">
        <v>-1.9949999999999999E-2</v>
      </c>
      <c r="E159" s="18">
        <v>-0.1346</v>
      </c>
      <c r="F159" s="18">
        <v>0.43099999999999999</v>
      </c>
      <c r="G159" s="18">
        <v>0.38569999999999999</v>
      </c>
      <c r="H159" s="18">
        <v>9.6729999999999997E-2</v>
      </c>
      <c r="I159" s="18">
        <v>1.718</v>
      </c>
      <c r="J159" s="18">
        <v>0.37469999999999998</v>
      </c>
      <c r="K159" s="18">
        <v>5.7799999999999997E-2</v>
      </c>
      <c r="L159" s="18">
        <v>2.802</v>
      </c>
      <c r="M159" s="18">
        <v>0.34389999999999998</v>
      </c>
      <c r="O159" s="18">
        <f>MAX(MIN(Angle!A172,AngElePos!$P$3),AngElePos!$P$2)</f>
        <v>10000</v>
      </c>
      <c r="P159" s="18">
        <f t="shared" ca="1" si="19"/>
        <v>0</v>
      </c>
      <c r="Q159" s="18">
        <f t="shared" ca="1" si="19"/>
        <v>8.348376653449785E-6</v>
      </c>
      <c r="R159" s="18">
        <f t="shared" ca="1" si="19"/>
        <v>0</v>
      </c>
      <c r="S159" s="18">
        <f t="shared" ca="1" si="19"/>
        <v>0</v>
      </c>
      <c r="T159" s="18">
        <f ca="1">MAX(-P159+MIN(P159,AngCal!$B$30),T$11+T$12/(1+EXP((T$13-LOG10($O159))/T$14))+T$15/(1+EXP((T$16-LOG10($O159))/T$17))+T$18/(1+EXP((T$19-LOG10($O159))/T$20)))</f>
        <v>1.6338292371202712E-4</v>
      </c>
      <c r="U159" s="18">
        <f ca="1">MAX(-Q159+MIN(Q159,AngCal!$B$30),U$11+U$12/(1+EXP((U$13-LOG10($O159))/U$14))+U$15/(1+EXP((U$16-LOG10($O159))/U$17))+U$18/(1+EXP((U$19-LOG10($O159))/U$20)))</f>
        <v>0</v>
      </c>
      <c r="V159" s="18">
        <f ca="1">MAX(-R159+MIN(R159,AngCal!$B$30),V$11+V$12/(1+EXP((V$13-LOG10($O159))/V$14))+V$15/(1+EXP((V$16-LOG10($O159))/V$17))+V$18/(1+EXP((V$19-LOG10($O159))/V$20)))</f>
        <v>1.9310368164882075E-5</v>
      </c>
      <c r="W159" s="18">
        <f ca="1">MAX(-S159+MIN(S159,AngCal!$B$30),W$11+W$12/(1+EXP((W$13-LOG10($O159))/W$14))+W$15/(1+EXP((W$16-LOG10($O159))/W$17))+W$18/(1+EXP((W$19-LOG10($O159))/W$20)))</f>
        <v>0</v>
      </c>
      <c r="X159" s="18">
        <f t="shared" ca="1" si="20"/>
        <v>1.4581682818159281</v>
      </c>
      <c r="Y159" s="18">
        <f t="shared" ca="1" si="20"/>
        <v>0.89557132122576821</v>
      </c>
      <c r="Z159" s="18">
        <f t="shared" ca="1" si="20"/>
        <v>0.23029851609580262</v>
      </c>
      <c r="AA159" s="18">
        <f t="shared" ca="1" si="20"/>
        <v>0.18640602784276331</v>
      </c>
      <c r="AB159" s="18">
        <f t="shared" ca="1" si="21"/>
        <v>0</v>
      </c>
      <c r="AC159" s="18">
        <f t="shared" ca="1" si="21"/>
        <v>0</v>
      </c>
      <c r="AD159" s="18">
        <f t="shared" ca="1" si="21"/>
        <v>0</v>
      </c>
      <c r="AE159" s="18">
        <f t="shared" ca="1" si="21"/>
        <v>0</v>
      </c>
      <c r="AF159" s="18">
        <f ca="1">MAX(-AB159+MIN(AB159,AngCal!$B$30),AF$11+AF$12/(1+EXP((AF$13-LOG10($O159))/AF$14))+AF$15/(1+EXP((AF$16-LOG10($O159))/AF$17))+AF$18/(1+EXP((AF$19-LOG10($O159))/AF$20)))</f>
        <v>0.31418188290721727</v>
      </c>
      <c r="AG159" s="18">
        <f ca="1">MAX(-AC159+MIN(AC159,AngCal!$B$30),AG$11+AG$12/(1+EXP((AG$13-LOG10($O159))/AG$14))+AG$15/(1+EXP((AG$16-LOG10($O159))/AG$17))+AG$18/(1+EXP((AG$19-LOG10($O159))/AG$20)))</f>
        <v>0.31626617698046566</v>
      </c>
      <c r="AH159" s="18">
        <f ca="1">MAX(-AD159+MIN(AD159,AngCal!$B$30),AH$11+AH$12/(1+EXP((AH$13-LOG10($O159))/AH$14))+AH$15/(1+EXP((AH$16-LOG10($O159))/AH$17))+AH$18/(1+EXP((AH$19-LOG10($O159))/AH$20)))</f>
        <v>0.31374206285680029</v>
      </c>
      <c r="AI159" s="18">
        <f ca="1">MAX(-AE159+MIN(AE159,AngCal!$B$30),AI$11+AI$12/(1+EXP((AI$13-LOG10($O159))/AI$14))+AI$15/(1+EXP((AI$16-LOG10($O159))/AI$17))+AI$18/(1+EXP((AI$19-LOG10($O159))/AI$20)))</f>
        <v>0.29612538661725457</v>
      </c>
      <c r="AJ159" s="18">
        <f t="shared" ca="1" si="22"/>
        <v>1.1983679018827218</v>
      </c>
      <c r="AK159" s="18">
        <f t="shared" ca="1" si="22"/>
        <v>1.2082837301543172</v>
      </c>
      <c r="AL159" s="18">
        <f t="shared" ca="1" si="22"/>
        <v>1.0145017513939416</v>
      </c>
      <c r="AM159" s="18">
        <f t="shared" ca="1" si="22"/>
        <v>1.0539177800085369</v>
      </c>
      <c r="AN159" s="18">
        <f t="shared" ca="1" si="23"/>
        <v>1</v>
      </c>
      <c r="AO159" s="18">
        <f t="shared" ca="1" si="23"/>
        <v>1</v>
      </c>
      <c r="AP159" s="18">
        <f t="shared" ca="1" si="23"/>
        <v>1</v>
      </c>
      <c r="AQ159" s="18">
        <f t="shared" ca="1" si="23"/>
        <v>1</v>
      </c>
      <c r="AR159" s="18">
        <f t="shared" ca="1" si="24"/>
        <v>0</v>
      </c>
      <c r="AS159" s="18">
        <f t="shared" ca="1" si="24"/>
        <v>0</v>
      </c>
      <c r="AT159" s="18">
        <f t="shared" ca="1" si="24"/>
        <v>0</v>
      </c>
      <c r="AU159" s="18">
        <f t="shared" ca="1" si="24"/>
        <v>0</v>
      </c>
    </row>
    <row r="160" spans="2:47" x14ac:dyDescent="0.15">
      <c r="B160">
        <v>17.103000000000002</v>
      </c>
      <c r="C160">
        <v>10</v>
      </c>
      <c r="D160" s="18">
        <v>-1.7010000000000001E-2</v>
      </c>
      <c r="E160" s="18">
        <v>-0.1308</v>
      </c>
      <c r="F160" s="18">
        <v>0.3609</v>
      </c>
      <c r="G160" s="18">
        <v>0.33760000000000001</v>
      </c>
      <c r="H160" s="18">
        <v>8.9099999999999999E-2</v>
      </c>
      <c r="I160" s="18">
        <v>1.786</v>
      </c>
      <c r="J160" s="18">
        <v>0.3306</v>
      </c>
      <c r="K160" s="18">
        <v>5.8720000000000001E-2</v>
      </c>
      <c r="L160" s="18">
        <v>2.802</v>
      </c>
      <c r="M160" s="18">
        <v>0.36380000000000001</v>
      </c>
      <c r="O160" s="18">
        <f>MAX(MIN(Angle!A173,AngElePos!$P$3),AngElePos!$P$2)</f>
        <v>10000</v>
      </c>
      <c r="P160" s="18">
        <f t="shared" ca="1" si="19"/>
        <v>0</v>
      </c>
      <c r="Q160" s="18">
        <f t="shared" ca="1" si="19"/>
        <v>8.348376653449785E-6</v>
      </c>
      <c r="R160" s="18">
        <f t="shared" ca="1" si="19"/>
        <v>0</v>
      </c>
      <c r="S160" s="18">
        <f t="shared" ca="1" si="19"/>
        <v>0</v>
      </c>
      <c r="T160" s="18">
        <f ca="1">MAX(-P160+MIN(P160,AngCal!$B$30),T$11+T$12/(1+EXP((T$13-LOG10($O160))/T$14))+T$15/(1+EXP((T$16-LOG10($O160))/T$17))+T$18/(1+EXP((T$19-LOG10($O160))/T$20)))</f>
        <v>1.6338292371202712E-4</v>
      </c>
      <c r="U160" s="18">
        <f ca="1">MAX(-Q160+MIN(Q160,AngCal!$B$30),U$11+U$12/(1+EXP((U$13-LOG10($O160))/U$14))+U$15/(1+EXP((U$16-LOG10($O160))/U$17))+U$18/(1+EXP((U$19-LOG10($O160))/U$20)))</f>
        <v>0</v>
      </c>
      <c r="V160" s="18">
        <f ca="1">MAX(-R160+MIN(R160,AngCal!$B$30),V$11+V$12/(1+EXP((V$13-LOG10($O160))/V$14))+V$15/(1+EXP((V$16-LOG10($O160))/V$17))+V$18/(1+EXP((V$19-LOG10($O160))/V$20)))</f>
        <v>1.9310368164882075E-5</v>
      </c>
      <c r="W160" s="18">
        <f ca="1">MAX(-S160+MIN(S160,AngCal!$B$30),W$11+W$12/(1+EXP((W$13-LOG10($O160))/W$14))+W$15/(1+EXP((W$16-LOG10($O160))/W$17))+W$18/(1+EXP((W$19-LOG10($O160))/W$20)))</f>
        <v>0</v>
      </c>
      <c r="X160" s="18">
        <f t="shared" ca="1" si="20"/>
        <v>1.4581682818159281</v>
      </c>
      <c r="Y160" s="18">
        <f t="shared" ca="1" si="20"/>
        <v>0.89557132122576821</v>
      </c>
      <c r="Z160" s="18">
        <f t="shared" ca="1" si="20"/>
        <v>0.23029851609580262</v>
      </c>
      <c r="AA160" s="18">
        <f t="shared" ca="1" si="20"/>
        <v>0.18640602784276331</v>
      </c>
      <c r="AB160" s="18">
        <f t="shared" ca="1" si="21"/>
        <v>0</v>
      </c>
      <c r="AC160" s="18">
        <f t="shared" ca="1" si="21"/>
        <v>0</v>
      </c>
      <c r="AD160" s="18">
        <f t="shared" ca="1" si="21"/>
        <v>0</v>
      </c>
      <c r="AE160" s="18">
        <f t="shared" ca="1" si="21"/>
        <v>0</v>
      </c>
      <c r="AF160" s="18">
        <f ca="1">MAX(-AB160+MIN(AB160,AngCal!$B$30),AF$11+AF$12/(1+EXP((AF$13-LOG10($O160))/AF$14))+AF$15/(1+EXP((AF$16-LOG10($O160))/AF$17))+AF$18/(1+EXP((AF$19-LOG10($O160))/AF$20)))</f>
        <v>0.31418188290721727</v>
      </c>
      <c r="AG160" s="18">
        <f ca="1">MAX(-AC160+MIN(AC160,AngCal!$B$30),AG$11+AG$12/(1+EXP((AG$13-LOG10($O160))/AG$14))+AG$15/(1+EXP((AG$16-LOG10($O160))/AG$17))+AG$18/(1+EXP((AG$19-LOG10($O160))/AG$20)))</f>
        <v>0.31626617698046566</v>
      </c>
      <c r="AH160" s="18">
        <f ca="1">MAX(-AD160+MIN(AD160,AngCal!$B$30),AH$11+AH$12/(1+EXP((AH$13-LOG10($O160))/AH$14))+AH$15/(1+EXP((AH$16-LOG10($O160))/AH$17))+AH$18/(1+EXP((AH$19-LOG10($O160))/AH$20)))</f>
        <v>0.31374206285680029</v>
      </c>
      <c r="AI160" s="18">
        <f ca="1">MAX(-AE160+MIN(AE160,AngCal!$B$30),AI$11+AI$12/(1+EXP((AI$13-LOG10($O160))/AI$14))+AI$15/(1+EXP((AI$16-LOG10($O160))/AI$17))+AI$18/(1+EXP((AI$19-LOG10($O160))/AI$20)))</f>
        <v>0.29612538661725457</v>
      </c>
      <c r="AJ160" s="18">
        <f t="shared" ca="1" si="22"/>
        <v>1.1983679018827218</v>
      </c>
      <c r="AK160" s="18">
        <f t="shared" ca="1" si="22"/>
        <v>1.2082837301543172</v>
      </c>
      <c r="AL160" s="18">
        <f t="shared" ca="1" si="22"/>
        <v>1.0145017513939416</v>
      </c>
      <c r="AM160" s="18">
        <f t="shared" ca="1" si="22"/>
        <v>1.0539177800085369</v>
      </c>
      <c r="AN160" s="18">
        <f t="shared" ca="1" si="23"/>
        <v>1</v>
      </c>
      <c r="AO160" s="18">
        <f t="shared" ca="1" si="23"/>
        <v>1</v>
      </c>
      <c r="AP160" s="18">
        <f t="shared" ca="1" si="23"/>
        <v>1</v>
      </c>
      <c r="AQ160" s="18">
        <f t="shared" ca="1" si="23"/>
        <v>1</v>
      </c>
      <c r="AR160" s="18">
        <f t="shared" ca="1" si="24"/>
        <v>0</v>
      </c>
      <c r="AS160" s="18">
        <f t="shared" ca="1" si="24"/>
        <v>0</v>
      </c>
      <c r="AT160" s="18">
        <f t="shared" ca="1" si="24"/>
        <v>0</v>
      </c>
      <c r="AU160" s="18">
        <f t="shared" ca="1" si="24"/>
        <v>0</v>
      </c>
    </row>
    <row r="161" spans="2:47" x14ac:dyDescent="0.15">
      <c r="B161">
        <v>17.103000000000002</v>
      </c>
      <c r="C161">
        <v>15</v>
      </c>
      <c r="D161" s="18">
        <v>-1.355E-2</v>
      </c>
      <c r="E161" s="18">
        <v>-0.1234</v>
      </c>
      <c r="F161" s="18">
        <v>0.27979999999999999</v>
      </c>
      <c r="G161" s="18">
        <v>0.25530000000000003</v>
      </c>
      <c r="H161" s="18">
        <v>7.1679999999999994E-2</v>
      </c>
      <c r="I161" s="18">
        <v>1.86</v>
      </c>
      <c r="J161" s="18">
        <v>0.22639999999999999</v>
      </c>
      <c r="K161" s="18">
        <v>6.5280000000000005E-2</v>
      </c>
      <c r="L161" s="18">
        <v>2.7719999999999998</v>
      </c>
      <c r="M161" s="18">
        <v>0.37590000000000001</v>
      </c>
      <c r="O161" s="18">
        <f>MAX(MIN(Angle!A174,AngElePos!$P$3),AngElePos!$P$2)</f>
        <v>10000</v>
      </c>
      <c r="P161" s="18">
        <f t="shared" ca="1" si="19"/>
        <v>0</v>
      </c>
      <c r="Q161" s="18">
        <f t="shared" ca="1" si="19"/>
        <v>8.348376653449785E-6</v>
      </c>
      <c r="R161" s="18">
        <f t="shared" ca="1" si="19"/>
        <v>0</v>
      </c>
      <c r="S161" s="18">
        <f t="shared" ca="1" si="19"/>
        <v>0</v>
      </c>
      <c r="T161" s="18">
        <f ca="1">MAX(-P161+MIN(P161,AngCal!$B$30),T$11+T$12/(1+EXP((T$13-LOG10($O161))/T$14))+T$15/(1+EXP((T$16-LOG10($O161))/T$17))+T$18/(1+EXP((T$19-LOG10($O161))/T$20)))</f>
        <v>1.6338292371202712E-4</v>
      </c>
      <c r="U161" s="18">
        <f ca="1">MAX(-Q161+MIN(Q161,AngCal!$B$30),U$11+U$12/(1+EXP((U$13-LOG10($O161))/U$14))+U$15/(1+EXP((U$16-LOG10($O161))/U$17))+U$18/(1+EXP((U$19-LOG10($O161))/U$20)))</f>
        <v>0</v>
      </c>
      <c r="V161" s="18">
        <f ca="1">MAX(-R161+MIN(R161,AngCal!$B$30),V$11+V$12/(1+EXP((V$13-LOG10($O161))/V$14))+V$15/(1+EXP((V$16-LOG10($O161))/V$17))+V$18/(1+EXP((V$19-LOG10($O161))/V$20)))</f>
        <v>1.9310368164882075E-5</v>
      </c>
      <c r="W161" s="18">
        <f ca="1">MAX(-S161+MIN(S161,AngCal!$B$30),W$11+W$12/(1+EXP((W$13-LOG10($O161))/W$14))+W$15/(1+EXP((W$16-LOG10($O161))/W$17))+W$18/(1+EXP((W$19-LOG10($O161))/W$20)))</f>
        <v>0</v>
      </c>
      <c r="X161" s="18">
        <f t="shared" ca="1" si="20"/>
        <v>1.4581682818159281</v>
      </c>
      <c r="Y161" s="18">
        <f t="shared" ca="1" si="20"/>
        <v>0.89557132122576821</v>
      </c>
      <c r="Z161" s="18">
        <f t="shared" ca="1" si="20"/>
        <v>0.23029851609580262</v>
      </c>
      <c r="AA161" s="18">
        <f t="shared" ca="1" si="20"/>
        <v>0.18640602784276331</v>
      </c>
      <c r="AB161" s="18">
        <f t="shared" ca="1" si="21"/>
        <v>0</v>
      </c>
      <c r="AC161" s="18">
        <f t="shared" ca="1" si="21"/>
        <v>0</v>
      </c>
      <c r="AD161" s="18">
        <f t="shared" ca="1" si="21"/>
        <v>0</v>
      </c>
      <c r="AE161" s="18">
        <f t="shared" ca="1" si="21"/>
        <v>0</v>
      </c>
      <c r="AF161" s="18">
        <f ca="1">MAX(-AB161+MIN(AB161,AngCal!$B$30),AF$11+AF$12/(1+EXP((AF$13-LOG10($O161))/AF$14))+AF$15/(1+EXP((AF$16-LOG10($O161))/AF$17))+AF$18/(1+EXP((AF$19-LOG10($O161))/AF$20)))</f>
        <v>0.31418188290721727</v>
      </c>
      <c r="AG161" s="18">
        <f ca="1">MAX(-AC161+MIN(AC161,AngCal!$B$30),AG$11+AG$12/(1+EXP((AG$13-LOG10($O161))/AG$14))+AG$15/(1+EXP((AG$16-LOG10($O161))/AG$17))+AG$18/(1+EXP((AG$19-LOG10($O161))/AG$20)))</f>
        <v>0.31626617698046566</v>
      </c>
      <c r="AH161" s="18">
        <f ca="1">MAX(-AD161+MIN(AD161,AngCal!$B$30),AH$11+AH$12/(1+EXP((AH$13-LOG10($O161))/AH$14))+AH$15/(1+EXP((AH$16-LOG10($O161))/AH$17))+AH$18/(1+EXP((AH$19-LOG10($O161))/AH$20)))</f>
        <v>0.31374206285680029</v>
      </c>
      <c r="AI161" s="18">
        <f ca="1">MAX(-AE161+MIN(AE161,AngCal!$B$30),AI$11+AI$12/(1+EXP((AI$13-LOG10($O161))/AI$14))+AI$15/(1+EXP((AI$16-LOG10($O161))/AI$17))+AI$18/(1+EXP((AI$19-LOG10($O161))/AI$20)))</f>
        <v>0.29612538661725457</v>
      </c>
      <c r="AJ161" s="18">
        <f t="shared" ca="1" si="22"/>
        <v>1.1983679018827218</v>
      </c>
      <c r="AK161" s="18">
        <f t="shared" ca="1" si="22"/>
        <v>1.2082837301543172</v>
      </c>
      <c r="AL161" s="18">
        <f t="shared" ca="1" si="22"/>
        <v>1.0145017513939416</v>
      </c>
      <c r="AM161" s="18">
        <f t="shared" ca="1" si="22"/>
        <v>1.0539177800085369</v>
      </c>
      <c r="AN161" s="18">
        <f t="shared" ca="1" si="23"/>
        <v>1</v>
      </c>
      <c r="AO161" s="18">
        <f t="shared" ca="1" si="23"/>
        <v>1</v>
      </c>
      <c r="AP161" s="18">
        <f t="shared" ca="1" si="23"/>
        <v>1</v>
      </c>
      <c r="AQ161" s="18">
        <f t="shared" ca="1" si="23"/>
        <v>1</v>
      </c>
      <c r="AR161" s="18">
        <f t="shared" ca="1" si="24"/>
        <v>0</v>
      </c>
      <c r="AS161" s="18">
        <f t="shared" ca="1" si="24"/>
        <v>0</v>
      </c>
      <c r="AT161" s="18">
        <f t="shared" ca="1" si="24"/>
        <v>0</v>
      </c>
      <c r="AU161" s="18">
        <f t="shared" ca="1" si="24"/>
        <v>0</v>
      </c>
    </row>
    <row r="162" spans="2:47" x14ac:dyDescent="0.15">
      <c r="B162">
        <v>17.103000000000002</v>
      </c>
      <c r="C162">
        <v>20</v>
      </c>
      <c r="D162" s="18">
        <v>-6.9819999999999995E-4</v>
      </c>
      <c r="E162" s="18">
        <v>-0.13539999999999999</v>
      </c>
      <c r="F162" s="18">
        <v>0.2175</v>
      </c>
      <c r="G162" s="18">
        <v>0.22059999999999999</v>
      </c>
      <c r="H162" s="18">
        <v>6.9550000000000001E-2</v>
      </c>
      <c r="I162" s="18">
        <v>1.897</v>
      </c>
      <c r="J162" s="18">
        <v>0.19539999999999999</v>
      </c>
      <c r="K162" s="18">
        <v>6.6519999999999996E-2</v>
      </c>
      <c r="L162" s="18">
        <v>2.766</v>
      </c>
      <c r="M162" s="18">
        <v>0.3841</v>
      </c>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spans="2:47" x14ac:dyDescent="0.15">
      <c r="B163">
        <v>31.263000000000002</v>
      </c>
      <c r="C163">
        <v>1</v>
      </c>
      <c r="D163" s="18">
        <v>-4.2619999999999998E-2</v>
      </c>
      <c r="E163" s="18">
        <v>-5.806E-2</v>
      </c>
      <c r="F163" s="18">
        <v>0.40560000000000002</v>
      </c>
      <c r="G163" s="18">
        <v>0.38150000000000001</v>
      </c>
      <c r="H163" s="18">
        <v>7.0910000000000001E-2</v>
      </c>
      <c r="I163" s="18">
        <v>1.52</v>
      </c>
      <c r="J163" s="18">
        <v>0.307</v>
      </c>
      <c r="K163" s="18">
        <v>2.9770000000000001E-2</v>
      </c>
      <c r="L163" s="18">
        <v>2.661</v>
      </c>
      <c r="M163" s="18">
        <v>0.14460000000000001</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2:47" x14ac:dyDescent="0.15">
      <c r="B164">
        <v>31.263000000000002</v>
      </c>
      <c r="C164">
        <v>3</v>
      </c>
      <c r="D164" s="18">
        <v>-3.5619999999999999E-2</v>
      </c>
      <c r="E164" s="18">
        <v>-8.4409999999999999E-2</v>
      </c>
      <c r="F164" s="18">
        <v>0.52110000000000001</v>
      </c>
      <c r="G164" s="18">
        <v>0.55649999999999999</v>
      </c>
      <c r="H164" s="18">
        <v>8.9370000000000005E-2</v>
      </c>
      <c r="I164" s="18">
        <v>1.5269999999999999</v>
      </c>
      <c r="J164" s="18">
        <v>0.309</v>
      </c>
      <c r="K164" s="18">
        <v>3.066E-2</v>
      </c>
      <c r="L164" s="18">
        <v>2.68</v>
      </c>
      <c r="M164" s="18">
        <v>0.14330000000000001</v>
      </c>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row>
    <row r="165" spans="2:47" x14ac:dyDescent="0.15">
      <c r="B165">
        <v>31.263000000000002</v>
      </c>
      <c r="C165">
        <v>5</v>
      </c>
      <c r="D165" s="18">
        <v>-3.9329999999999997E-2</v>
      </c>
      <c r="E165" s="18">
        <v>-7.3010000000000005E-2</v>
      </c>
      <c r="F165" s="18">
        <v>0.39700000000000002</v>
      </c>
      <c r="G165" s="18">
        <v>0.40400000000000003</v>
      </c>
      <c r="H165" s="18">
        <v>8.4769999999999998E-2</v>
      </c>
      <c r="I165" s="18">
        <v>1.5049999999999999</v>
      </c>
      <c r="J165" s="18">
        <v>0.31569999999999998</v>
      </c>
      <c r="K165" s="18">
        <v>2.7570000000000001E-2</v>
      </c>
      <c r="L165" s="18">
        <v>2.6749999999999998</v>
      </c>
      <c r="M165" s="18">
        <v>0.13689999999999999</v>
      </c>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spans="2:47" x14ac:dyDescent="0.15">
      <c r="B166">
        <v>31.263000000000002</v>
      </c>
      <c r="C166">
        <v>7</v>
      </c>
      <c r="D166" s="18">
        <v>-3.4709999999999998E-2</v>
      </c>
      <c r="E166" s="18">
        <v>-9.6670000000000006E-2</v>
      </c>
      <c r="F166" s="18">
        <v>0.5333</v>
      </c>
      <c r="G166" s="18">
        <v>0.54510000000000003</v>
      </c>
      <c r="H166" s="18">
        <v>0.10340000000000001</v>
      </c>
      <c r="I166" s="18">
        <v>1.528</v>
      </c>
      <c r="J166" s="18">
        <v>0.30880000000000002</v>
      </c>
      <c r="K166" s="18">
        <v>2.7990000000000001E-2</v>
      </c>
      <c r="L166" s="18">
        <v>2.6789999999999998</v>
      </c>
      <c r="M166" s="18">
        <v>0.1386</v>
      </c>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spans="2:47" x14ac:dyDescent="0.15">
      <c r="B167">
        <v>31.263000000000002</v>
      </c>
      <c r="C167">
        <v>10</v>
      </c>
      <c r="D167" s="18">
        <v>-1.7229999999999999E-2</v>
      </c>
      <c r="E167" s="18">
        <v>-0.13739999999999999</v>
      </c>
      <c r="F167" s="18">
        <v>0.52190000000000003</v>
      </c>
      <c r="G167" s="18">
        <v>0.75539999999999996</v>
      </c>
      <c r="H167" s="18">
        <v>0.12379999999999999</v>
      </c>
      <c r="I167" s="18">
        <v>1.5780000000000001</v>
      </c>
      <c r="J167" s="18">
        <v>0.32719999999999999</v>
      </c>
      <c r="K167" s="18">
        <v>3.074E-2</v>
      </c>
      <c r="L167" s="18">
        <v>2.7090000000000001</v>
      </c>
      <c r="M167" s="18">
        <v>0.1739</v>
      </c>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spans="2:47" x14ac:dyDescent="0.15">
      <c r="B168">
        <v>31.263000000000002</v>
      </c>
      <c r="C168">
        <v>15</v>
      </c>
      <c r="D168" s="18">
        <v>-3.1419999999999997E-2</v>
      </c>
      <c r="E168" s="18">
        <v>-8.5800000000000001E-2</v>
      </c>
      <c r="F168" s="18">
        <v>0.25330000000000003</v>
      </c>
      <c r="G168" s="18">
        <v>0.379</v>
      </c>
      <c r="H168" s="18">
        <v>9.7129999999999994E-2</v>
      </c>
      <c r="I168" s="18">
        <v>1.581</v>
      </c>
      <c r="J168" s="18">
        <v>0.30880000000000002</v>
      </c>
      <c r="K168" s="18">
        <v>2.0080000000000001E-2</v>
      </c>
      <c r="L168" s="18">
        <v>2.63</v>
      </c>
      <c r="M168" s="18">
        <v>0.13969999999999999</v>
      </c>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spans="2:47" x14ac:dyDescent="0.15">
      <c r="B169">
        <v>31.263000000000002</v>
      </c>
      <c r="C169">
        <v>20</v>
      </c>
      <c r="D169" s="18">
        <v>-3.2349999999999997E-2</v>
      </c>
      <c r="E169" s="18">
        <v>-8.6809999999999998E-2</v>
      </c>
      <c r="F169" s="18">
        <v>0.27839999999999998</v>
      </c>
      <c r="G169" s="18">
        <v>0.33839999999999998</v>
      </c>
      <c r="H169" s="18">
        <v>0.1026</v>
      </c>
      <c r="I169" s="18">
        <v>1.6040000000000001</v>
      </c>
      <c r="J169" s="18">
        <v>0.314</v>
      </c>
      <c r="K169" s="18">
        <v>1.66E-2</v>
      </c>
      <c r="L169" s="18">
        <v>2.62</v>
      </c>
      <c r="M169" s="18">
        <v>0.14899999999999999</v>
      </c>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spans="2:47" x14ac:dyDescent="0.15">
      <c r="B170">
        <v>49.982999999999997</v>
      </c>
      <c r="C170">
        <v>1</v>
      </c>
      <c r="D170" s="18">
        <v>-3.884E-2</v>
      </c>
      <c r="E170" s="18">
        <v>-3.9820000000000001E-2</v>
      </c>
      <c r="F170" s="18">
        <v>0.17760000000000001</v>
      </c>
      <c r="G170" s="18">
        <v>0.30349999999999999</v>
      </c>
      <c r="H170" s="18">
        <v>6.0670000000000002E-2</v>
      </c>
      <c r="I170" s="18">
        <v>1.36</v>
      </c>
      <c r="J170" s="18">
        <v>0.31969999999999998</v>
      </c>
      <c r="K170" s="18">
        <v>1.7989999999999999E-2</v>
      </c>
      <c r="L170" s="18">
        <v>2.512</v>
      </c>
      <c r="M170" s="18">
        <v>0.27300000000000002</v>
      </c>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spans="2:47" x14ac:dyDescent="0.15">
      <c r="B171">
        <v>49.982999999999997</v>
      </c>
      <c r="C171">
        <v>3</v>
      </c>
      <c r="D171" s="18">
        <v>-3.823E-2</v>
      </c>
      <c r="E171" s="18">
        <v>-4.2270000000000002E-2</v>
      </c>
      <c r="F171" s="18">
        <v>0.15670000000000001</v>
      </c>
      <c r="G171" s="18">
        <v>0.30070000000000002</v>
      </c>
      <c r="H171" s="18">
        <v>6.3119999999999996E-2</v>
      </c>
      <c r="I171" s="18">
        <v>1.357</v>
      </c>
      <c r="J171" s="18">
        <v>0.32369999999999999</v>
      </c>
      <c r="K171" s="18">
        <v>1.738E-2</v>
      </c>
      <c r="L171" s="18">
        <v>2.5150000000000001</v>
      </c>
      <c r="M171" s="18">
        <v>0.27200000000000002</v>
      </c>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spans="2:47" x14ac:dyDescent="0.15">
      <c r="B172">
        <v>49.982999999999997</v>
      </c>
      <c r="C172">
        <v>5</v>
      </c>
      <c r="D172" s="18">
        <v>-2.9420000000000002E-2</v>
      </c>
      <c r="E172" s="18">
        <v>-5.5219999999999998E-2</v>
      </c>
      <c r="F172" s="18">
        <v>5.4989999999999997E-2</v>
      </c>
      <c r="G172" s="18">
        <v>0.44579999999999997</v>
      </c>
      <c r="H172" s="18">
        <v>6.7390000000000005E-2</v>
      </c>
      <c r="I172" s="18">
        <v>1.3839999999999999</v>
      </c>
      <c r="J172" s="18">
        <v>0.29849999999999999</v>
      </c>
      <c r="K172" s="18">
        <v>1.7250000000000001E-2</v>
      </c>
      <c r="L172" s="18">
        <v>2.504</v>
      </c>
      <c r="M172" s="18">
        <v>0.27929999999999999</v>
      </c>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spans="2:47" x14ac:dyDescent="0.15">
      <c r="B173">
        <v>49.982999999999997</v>
      </c>
      <c r="C173">
        <v>7</v>
      </c>
      <c r="D173" s="18">
        <v>-2.5989999999999999E-2</v>
      </c>
      <c r="E173" s="18">
        <v>-6.1420000000000002E-2</v>
      </c>
      <c r="F173" s="18">
        <v>3.6330000000000001E-2</v>
      </c>
      <c r="G173" s="18">
        <v>0.44390000000000002</v>
      </c>
      <c r="H173" s="18">
        <v>7.1999999999999995E-2</v>
      </c>
      <c r="I173" s="18">
        <v>1.3939999999999999</v>
      </c>
      <c r="J173" s="18">
        <v>0.3029</v>
      </c>
      <c r="K173" s="18">
        <v>1.541E-2</v>
      </c>
      <c r="L173" s="18">
        <v>2.4750000000000001</v>
      </c>
      <c r="M173" s="18">
        <v>0.2984</v>
      </c>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47" x14ac:dyDescent="0.15">
      <c r="B174">
        <v>49.982999999999997</v>
      </c>
      <c r="C174">
        <v>10</v>
      </c>
      <c r="D174" s="18">
        <v>-2.086E-2</v>
      </c>
      <c r="E174" s="18">
        <v>-6.9769999999999999E-2</v>
      </c>
      <c r="F174" s="18">
        <v>4.1050000000000003E-2</v>
      </c>
      <c r="G174" s="18">
        <v>0.4138</v>
      </c>
      <c r="H174" s="18">
        <v>7.7539999999999998E-2</v>
      </c>
      <c r="I174" s="18">
        <v>1.41</v>
      </c>
      <c r="J174" s="18">
        <v>0.30649999999999999</v>
      </c>
      <c r="K174" s="18">
        <v>1.3089999999999999E-2</v>
      </c>
      <c r="L174" s="18">
        <v>2.3929999999999998</v>
      </c>
      <c r="M174" s="18">
        <v>0.36630000000000001</v>
      </c>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47" x14ac:dyDescent="0.15">
      <c r="B175">
        <v>49.982999999999997</v>
      </c>
      <c r="C175">
        <v>15</v>
      </c>
      <c r="D175" s="18">
        <v>-2.07E-2</v>
      </c>
      <c r="E175" s="18">
        <v>-7.0629999999999998E-2</v>
      </c>
      <c r="F175" s="18">
        <v>8.9469999999999994E-2</v>
      </c>
      <c r="G175" s="18">
        <v>0.315</v>
      </c>
      <c r="H175" s="18">
        <v>8.4680000000000005E-2</v>
      </c>
      <c r="I175" s="18">
        <v>1.446</v>
      </c>
      <c r="J175" s="18">
        <v>0.32250000000000001</v>
      </c>
      <c r="K175" s="18">
        <v>6.6509999999999998E-3</v>
      </c>
      <c r="L175" s="18">
        <v>2.294</v>
      </c>
      <c r="M175" s="18">
        <v>0.39710000000000001</v>
      </c>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47" x14ac:dyDescent="0.15">
      <c r="B176">
        <v>49.982999999999997</v>
      </c>
      <c r="C176">
        <v>20</v>
      </c>
      <c r="D176" s="18">
        <v>-1.6969999999999999E-2</v>
      </c>
      <c r="E176" s="18">
        <v>-8.1989999999999993E-2</v>
      </c>
      <c r="F176" s="18">
        <v>0.14699999999999999</v>
      </c>
      <c r="G176" s="18">
        <v>0.30259999999999998</v>
      </c>
      <c r="H176" s="18">
        <v>0.10199999999999999</v>
      </c>
      <c r="I176" s="18">
        <v>1.474</v>
      </c>
      <c r="J176" s="18">
        <v>0.36220000000000002</v>
      </c>
      <c r="K176" s="18">
        <v>-3.0829999999999998E-3</v>
      </c>
      <c r="L176" s="18">
        <v>2.544</v>
      </c>
      <c r="M176" s="18">
        <v>4.3189999999999999E-2</v>
      </c>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x14ac:dyDescent="0.15">
      <c r="B177">
        <v>67.763000000000005</v>
      </c>
      <c r="C177">
        <v>1</v>
      </c>
      <c r="D177" s="18">
        <v>-2.9250000000000002E-2</v>
      </c>
      <c r="E177" s="18">
        <v>-3.9109999999999999E-2</v>
      </c>
      <c r="F177" s="18">
        <v>-0.56969999999999998</v>
      </c>
      <c r="G177" s="18">
        <v>0.36399999999999999</v>
      </c>
      <c r="H177" s="18">
        <v>5.5079999999999997E-2</v>
      </c>
      <c r="I177" s="18">
        <v>1.194</v>
      </c>
      <c r="J177" s="18">
        <v>0.38109999999999999</v>
      </c>
      <c r="K177" s="18">
        <v>1.328E-2</v>
      </c>
      <c r="L177" s="18">
        <v>2.4969999999999999</v>
      </c>
      <c r="M177" s="18">
        <v>0.1656</v>
      </c>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x14ac:dyDescent="0.15">
      <c r="B178">
        <v>67.763000000000005</v>
      </c>
      <c r="C178">
        <v>3</v>
      </c>
      <c r="D178" s="18">
        <v>-2.928E-2</v>
      </c>
      <c r="E178" s="18">
        <v>-4.1680000000000002E-2</v>
      </c>
      <c r="F178" s="18">
        <v>-0.51959999999999995</v>
      </c>
      <c r="G178" s="18">
        <v>0.37009999999999998</v>
      </c>
      <c r="H178" s="18">
        <v>5.8259999999999999E-2</v>
      </c>
      <c r="I178" s="18">
        <v>1.1759999999999999</v>
      </c>
      <c r="J178" s="18">
        <v>0.3856</v>
      </c>
      <c r="K178" s="18">
        <v>1.2699999999999999E-2</v>
      </c>
      <c r="L178" s="18">
        <v>2.504</v>
      </c>
      <c r="M178" s="18">
        <v>0.16239999999999999</v>
      </c>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x14ac:dyDescent="0.15">
      <c r="B179">
        <v>67.763000000000005</v>
      </c>
      <c r="C179">
        <v>5</v>
      </c>
      <c r="D179" s="18">
        <v>-2.7459999999999998E-2</v>
      </c>
      <c r="E179" s="18">
        <v>-4.6280000000000002E-2</v>
      </c>
      <c r="F179" s="18">
        <v>-0.46760000000000002</v>
      </c>
      <c r="G179" s="18">
        <v>0.3634</v>
      </c>
      <c r="H179" s="18">
        <v>6.2199999999999998E-2</v>
      </c>
      <c r="I179" s="18">
        <v>1.171</v>
      </c>
      <c r="J179" s="18">
        <v>0.38919999999999999</v>
      </c>
      <c r="K179" s="18">
        <v>1.154E-2</v>
      </c>
      <c r="L179" s="18">
        <v>2.512</v>
      </c>
      <c r="M179" s="18">
        <v>0.14929999999999999</v>
      </c>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x14ac:dyDescent="0.15">
      <c r="B180">
        <v>67.763000000000005</v>
      </c>
      <c r="C180">
        <v>7</v>
      </c>
      <c r="D180" s="18">
        <v>-2.6919999999999999E-2</v>
      </c>
      <c r="E180" s="18">
        <v>-4.8070000000000002E-2</v>
      </c>
      <c r="F180" s="18">
        <v>-0.4234</v>
      </c>
      <c r="G180" s="18">
        <v>0.34389999999999998</v>
      </c>
      <c r="H180" s="18">
        <v>6.4479999999999996E-2</v>
      </c>
      <c r="I180" s="18">
        <v>1.18</v>
      </c>
      <c r="J180" s="18">
        <v>0.38579999999999998</v>
      </c>
      <c r="K180" s="18">
        <v>1.051E-2</v>
      </c>
      <c r="L180" s="18">
        <v>2.5139999999999998</v>
      </c>
      <c r="M180" s="18">
        <v>0.14749999999999999</v>
      </c>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x14ac:dyDescent="0.15">
      <c r="B181">
        <v>67.763000000000005</v>
      </c>
      <c r="C181">
        <v>10</v>
      </c>
      <c r="D181" s="18">
        <v>-2.1499999999999998E-2</v>
      </c>
      <c r="E181" s="18">
        <v>-5.8119999999999998E-2</v>
      </c>
      <c r="F181" s="18">
        <v>-0.39179999999999998</v>
      </c>
      <c r="G181" s="18">
        <v>0.35949999999999999</v>
      </c>
      <c r="H181" s="18">
        <v>7.1220000000000006E-2</v>
      </c>
      <c r="I181" s="18">
        <v>1.171</v>
      </c>
      <c r="J181" s="18">
        <v>0.40229999999999999</v>
      </c>
      <c r="K181" s="18">
        <v>8.4010000000000005E-3</v>
      </c>
      <c r="L181" s="18">
        <v>2.5259999999999998</v>
      </c>
      <c r="M181" s="18">
        <v>0.1439</v>
      </c>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x14ac:dyDescent="0.15">
      <c r="B182">
        <v>67.763000000000005</v>
      </c>
      <c r="C182">
        <v>15</v>
      </c>
      <c r="D182" s="18">
        <v>-1.312E-2</v>
      </c>
      <c r="E182" s="18">
        <v>-6.6320000000000004E-2</v>
      </c>
      <c r="F182" s="18">
        <v>-0.37509999999999999</v>
      </c>
      <c r="G182" s="18">
        <v>0.34460000000000002</v>
      </c>
      <c r="H182" s="18">
        <v>7.1900000000000006E-2</v>
      </c>
      <c r="I182" s="18">
        <v>1.202</v>
      </c>
      <c r="J182" s="18">
        <v>0.3826</v>
      </c>
      <c r="K182" s="18">
        <v>7.5329999999999998E-3</v>
      </c>
      <c r="L182" s="18">
        <v>2.5030000000000001</v>
      </c>
      <c r="M182" s="18">
        <v>0.1474</v>
      </c>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x14ac:dyDescent="0.15">
      <c r="B183">
        <v>67.763000000000005</v>
      </c>
      <c r="C183">
        <v>20</v>
      </c>
      <c r="D183" s="18">
        <v>-1.4290000000000001E-2</v>
      </c>
      <c r="E183" s="18">
        <v>-6.8099999999999994E-2</v>
      </c>
      <c r="F183" s="18">
        <v>-0.2324</v>
      </c>
      <c r="G183" s="18">
        <v>0.33150000000000002</v>
      </c>
      <c r="H183" s="18">
        <v>7.5899999999999995E-2</v>
      </c>
      <c r="I183" s="18">
        <v>1.2050000000000001</v>
      </c>
      <c r="J183" s="18">
        <v>0.38279999999999997</v>
      </c>
      <c r="K183" s="18">
        <v>6.4790000000000004E-3</v>
      </c>
      <c r="L183" s="18">
        <v>2.4860000000000002</v>
      </c>
      <c r="M183" s="18">
        <v>0.15140000000000001</v>
      </c>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x14ac:dyDescent="0.15">
      <c r="B184">
        <v>92.162999999999997</v>
      </c>
      <c r="C184">
        <v>1</v>
      </c>
      <c r="D184" s="18">
        <v>-5.8009999999999999E-2</v>
      </c>
      <c r="E184" s="18">
        <v>1.6140000000000002E-2</v>
      </c>
      <c r="F184" s="18">
        <v>0.66969999999999996</v>
      </c>
      <c r="G184" s="18">
        <v>0.14530000000000001</v>
      </c>
      <c r="H184" s="18">
        <v>2.528E-2</v>
      </c>
      <c r="I184" s="18">
        <v>1.2070000000000001</v>
      </c>
      <c r="J184" s="18">
        <v>0.2162</v>
      </c>
      <c r="K184" s="18">
        <v>1.66E-2</v>
      </c>
      <c r="L184" s="18">
        <v>2.2040000000000002</v>
      </c>
      <c r="M184" s="18">
        <v>0.29870000000000002</v>
      </c>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x14ac:dyDescent="0.15">
      <c r="B185">
        <v>92.162999999999997</v>
      </c>
      <c r="C185">
        <v>3</v>
      </c>
      <c r="D185" s="18">
        <v>-5.8470000000000001E-2</v>
      </c>
      <c r="E185" s="18">
        <v>1.6240000000000001E-2</v>
      </c>
      <c r="F185" s="18">
        <v>0.67110000000000003</v>
      </c>
      <c r="G185" s="18">
        <v>0.13930000000000001</v>
      </c>
      <c r="H185" s="18">
        <v>2.5919999999999999E-2</v>
      </c>
      <c r="I185" s="18">
        <v>1.208</v>
      </c>
      <c r="J185" s="18">
        <v>0.2132</v>
      </c>
      <c r="K185" s="18">
        <v>1.6320000000000001E-2</v>
      </c>
      <c r="L185" s="18">
        <v>2.2069999999999999</v>
      </c>
      <c r="M185" s="18">
        <v>0.29749999999999999</v>
      </c>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x14ac:dyDescent="0.15">
      <c r="B186">
        <v>92.162999999999997</v>
      </c>
      <c r="C186">
        <v>5</v>
      </c>
      <c r="D186" s="18">
        <v>-5.9490000000000001E-2</v>
      </c>
      <c r="E186" s="18">
        <v>-3.6650000000000002E-2</v>
      </c>
      <c r="F186" s="18">
        <v>-0.22159999999999999</v>
      </c>
      <c r="G186" s="18">
        <v>0.24379999999999999</v>
      </c>
      <c r="H186" s="18">
        <v>9.3210000000000001E-2</v>
      </c>
      <c r="I186" s="18">
        <v>0.66200000000000003</v>
      </c>
      <c r="J186" s="18">
        <v>0.57289999999999996</v>
      </c>
      <c r="K186" s="18">
        <v>2.9369999999999999E-3</v>
      </c>
      <c r="L186" s="18">
        <v>2.2839999999999998</v>
      </c>
      <c r="M186" s="18">
        <v>0.1305</v>
      </c>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x14ac:dyDescent="0.15">
      <c r="B187">
        <v>92.162999999999997</v>
      </c>
      <c r="C187">
        <v>7</v>
      </c>
      <c r="D187" s="18">
        <v>-5.9650000000000002E-2</v>
      </c>
      <c r="E187" s="18">
        <v>-4.1579999999999999E-2</v>
      </c>
      <c r="F187" s="18">
        <v>-0.20599999999999999</v>
      </c>
      <c r="G187" s="18">
        <v>0.2379</v>
      </c>
      <c r="H187" s="18">
        <v>9.7900000000000001E-2</v>
      </c>
      <c r="I187" s="18">
        <v>0.61660000000000004</v>
      </c>
      <c r="J187" s="18">
        <v>0.55979999999999996</v>
      </c>
      <c r="K187" s="18">
        <v>3.3319999999999999E-3</v>
      </c>
      <c r="L187" s="18">
        <v>2.2269999999999999</v>
      </c>
      <c r="M187" s="18">
        <v>0.1648</v>
      </c>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x14ac:dyDescent="0.15">
      <c r="B188">
        <v>92.162999999999997</v>
      </c>
      <c r="C188">
        <v>10</v>
      </c>
      <c r="D188" s="18">
        <v>-6.0319999999999999E-2</v>
      </c>
      <c r="E188" s="18">
        <v>6.8110000000000002E-3</v>
      </c>
      <c r="F188" s="18">
        <v>2.403</v>
      </c>
      <c r="G188" s="18">
        <v>0.31090000000000001</v>
      </c>
      <c r="H188" s="18">
        <v>2.2700000000000001E-2</v>
      </c>
      <c r="I188" s="18">
        <v>0.72750000000000004</v>
      </c>
      <c r="J188" s="18">
        <v>0.13109999999999999</v>
      </c>
      <c r="K188" s="18">
        <v>3.0810000000000001E-2</v>
      </c>
      <c r="L188" s="18">
        <v>1.448</v>
      </c>
      <c r="M188" s="18">
        <v>0.25259999999999999</v>
      </c>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x14ac:dyDescent="0.15">
      <c r="B189">
        <v>92.162999999999997</v>
      </c>
      <c r="C189">
        <v>15</v>
      </c>
      <c r="D189" s="18">
        <v>-0.1018</v>
      </c>
      <c r="E189" s="18">
        <v>0.18</v>
      </c>
      <c r="F189" s="18">
        <v>-0.32829999999999998</v>
      </c>
      <c r="G189" s="18">
        <v>0.63100000000000001</v>
      </c>
      <c r="H189" s="18">
        <v>2.0209999999999999E-2</v>
      </c>
      <c r="I189" s="18">
        <v>1.4930000000000001</v>
      </c>
      <c r="J189" s="18">
        <v>0.2702</v>
      </c>
      <c r="K189" s="18">
        <v>-9.8470000000000002E-2</v>
      </c>
      <c r="L189" s="18">
        <v>-0.32329999999999998</v>
      </c>
      <c r="M189" s="18">
        <v>0.21290000000000001</v>
      </c>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x14ac:dyDescent="0.15">
      <c r="B190">
        <v>92.162999999999997</v>
      </c>
      <c r="C190">
        <v>20</v>
      </c>
      <c r="D190" s="18">
        <v>-0.125</v>
      </c>
      <c r="E190" s="18">
        <v>-0.27479999999999999</v>
      </c>
      <c r="F190" s="18">
        <v>-0.47310000000000002</v>
      </c>
      <c r="G190" s="18">
        <v>0.23680000000000001</v>
      </c>
      <c r="H190" s="18">
        <v>5.0270000000000002E-2</v>
      </c>
      <c r="I190" s="18">
        <v>1.2529999999999999</v>
      </c>
      <c r="J190" s="18">
        <v>0.3871</v>
      </c>
      <c r="K190" s="18">
        <v>0.34949999999999998</v>
      </c>
      <c r="L190" s="18">
        <v>-0.64059999999999995</v>
      </c>
      <c r="M190" s="18">
        <v>0.39429999999999998</v>
      </c>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x14ac:dyDescent="0.15">
      <c r="B191">
        <v>125.563</v>
      </c>
      <c r="C191">
        <v>1</v>
      </c>
      <c r="D191" s="18">
        <v>-2.4299999999999999E-2</v>
      </c>
      <c r="E191" s="18">
        <v>0.96789999999999998</v>
      </c>
      <c r="F191" s="18">
        <v>1.93</v>
      </c>
      <c r="G191" s="18">
        <v>0.84619999999999995</v>
      </c>
      <c r="H191" s="18">
        <v>0.1179</v>
      </c>
      <c r="I191" s="18">
        <v>0.74719999999999998</v>
      </c>
      <c r="J191" s="18">
        <v>0.37940000000000002</v>
      </c>
      <c r="K191" s="18">
        <v>-1.0620000000000001</v>
      </c>
      <c r="L191" s="18">
        <v>1.754</v>
      </c>
      <c r="M191" s="18">
        <v>0.9032</v>
      </c>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x14ac:dyDescent="0.15">
      <c r="B192">
        <v>125.563</v>
      </c>
      <c r="C192">
        <v>3</v>
      </c>
      <c r="D192" s="18">
        <v>-4.8939999999999997E-2</v>
      </c>
      <c r="E192" s="18">
        <v>1.7399999999999999E-2</v>
      </c>
      <c r="F192" s="18">
        <v>0.66690000000000005</v>
      </c>
      <c r="G192" s="18">
        <v>9.8589999999999997E-2</v>
      </c>
      <c r="H192" s="18">
        <v>2.034E-2</v>
      </c>
      <c r="I192" s="18">
        <v>1.1639999999999999</v>
      </c>
      <c r="J192" s="18">
        <v>0.16869999999999999</v>
      </c>
      <c r="K192" s="18">
        <v>1.1209999999999999E-2</v>
      </c>
      <c r="L192" s="18">
        <v>2.4060000000000001</v>
      </c>
      <c r="M192" s="18">
        <v>0.24740000000000001</v>
      </c>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x14ac:dyDescent="0.15">
      <c r="B193">
        <v>125.563</v>
      </c>
      <c r="C193">
        <v>5</v>
      </c>
      <c r="D193" s="18">
        <v>-4.9399999999999999E-2</v>
      </c>
      <c r="E193" s="18">
        <v>1.78E-2</v>
      </c>
      <c r="F193" s="18">
        <v>0.66790000000000005</v>
      </c>
      <c r="G193" s="18">
        <v>9.6949999999999995E-2</v>
      </c>
      <c r="H193" s="18">
        <v>2.0920000000000001E-2</v>
      </c>
      <c r="I193" s="18">
        <v>1.1679999999999999</v>
      </c>
      <c r="J193" s="18">
        <v>0.16850000000000001</v>
      </c>
      <c r="K193" s="18">
        <v>1.068E-2</v>
      </c>
      <c r="L193" s="18">
        <v>2.407</v>
      </c>
      <c r="M193" s="18">
        <v>0.25419999999999998</v>
      </c>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x14ac:dyDescent="0.15">
      <c r="B194">
        <v>125.563</v>
      </c>
      <c r="C194">
        <v>7</v>
      </c>
      <c r="D194" s="18">
        <v>-4.5429999999999998E-2</v>
      </c>
      <c r="E194" s="18">
        <v>5.1040000000000002E-2</v>
      </c>
      <c r="F194" s="18">
        <v>0.51200000000000001</v>
      </c>
      <c r="G194" s="18">
        <v>0.83330000000000004</v>
      </c>
      <c r="H194" s="18">
        <v>3.7870000000000001E-2</v>
      </c>
      <c r="I194" s="18">
        <v>0.64390000000000003</v>
      </c>
      <c r="J194" s="18">
        <v>0.27060000000000001</v>
      </c>
      <c r="K194" s="18">
        <v>-4.3479999999999998E-2</v>
      </c>
      <c r="L194" s="18">
        <v>-0.25209999999999999</v>
      </c>
      <c r="M194" s="18">
        <v>0.29409999999999997</v>
      </c>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x14ac:dyDescent="0.15">
      <c r="B195">
        <v>125.563</v>
      </c>
      <c r="C195">
        <v>10</v>
      </c>
      <c r="D195" s="18">
        <v>-3.4020000000000002E-2</v>
      </c>
      <c r="E195" s="18">
        <v>-3.1780000000000003E-2</v>
      </c>
      <c r="F195" s="18">
        <v>-0.3795</v>
      </c>
      <c r="G195" s="18">
        <v>0.27529999999999999</v>
      </c>
      <c r="H195" s="18">
        <v>5.7549999999999997E-2</v>
      </c>
      <c r="I195" s="18">
        <v>0.75209999999999999</v>
      </c>
      <c r="J195" s="18">
        <v>0.30480000000000002</v>
      </c>
      <c r="K195" s="18">
        <v>8.2529999999999999E-3</v>
      </c>
      <c r="L195" s="18">
        <v>2.4390000000000001</v>
      </c>
      <c r="M195" s="18">
        <v>0.31659999999999999</v>
      </c>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x14ac:dyDescent="0.15">
      <c r="B196">
        <v>125.563</v>
      </c>
      <c r="C196">
        <v>15</v>
      </c>
      <c r="D196" s="18">
        <v>-2.606E-2</v>
      </c>
      <c r="E196" s="18">
        <v>-5.2130000000000003E-2</v>
      </c>
      <c r="F196" s="18">
        <v>-0.28160000000000002</v>
      </c>
      <c r="G196" s="18">
        <v>0.24460000000000001</v>
      </c>
      <c r="H196" s="18">
        <v>0.2767</v>
      </c>
      <c r="I196" s="18">
        <v>1.139</v>
      </c>
      <c r="J196" s="18">
        <v>0.41520000000000001</v>
      </c>
      <c r="K196" s="18">
        <v>-0.19850000000000001</v>
      </c>
      <c r="L196" s="18">
        <v>1.28</v>
      </c>
      <c r="M196" s="18">
        <v>0.3634</v>
      </c>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x14ac:dyDescent="0.15">
      <c r="B197">
        <v>125.563</v>
      </c>
      <c r="C197">
        <v>20</v>
      </c>
      <c r="D197" s="18">
        <v>-2.1000000000000001E-2</v>
      </c>
      <c r="E197" s="18">
        <v>-6.522E-2</v>
      </c>
      <c r="F197" s="18">
        <v>-0.22700000000000001</v>
      </c>
      <c r="G197" s="18">
        <v>0.23369999999999999</v>
      </c>
      <c r="H197" s="18">
        <v>0.3553</v>
      </c>
      <c r="I197" s="18">
        <v>1.105</v>
      </c>
      <c r="J197" s="18">
        <v>0.432</v>
      </c>
      <c r="K197" s="18">
        <v>-0.26910000000000001</v>
      </c>
      <c r="L197" s="18">
        <v>1.2350000000000001</v>
      </c>
      <c r="M197" s="18">
        <v>0.39100000000000001</v>
      </c>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x14ac:dyDescent="0.15">
      <c r="B198">
        <v>171.16300000000001</v>
      </c>
      <c r="C198">
        <v>1</v>
      </c>
      <c r="D198" s="18">
        <v>-4.761E-2</v>
      </c>
      <c r="E198" s="18">
        <v>3.6499999999999998E-2</v>
      </c>
      <c r="F198" s="18">
        <v>0.77059999999999995</v>
      </c>
      <c r="G198" s="18">
        <v>0.22720000000000001</v>
      </c>
      <c r="H198" s="18">
        <v>3.5699999999999998E-3</v>
      </c>
      <c r="I198" s="18">
        <v>1.585</v>
      </c>
      <c r="J198" s="18">
        <v>0.3075</v>
      </c>
      <c r="K198" s="18">
        <v>7.5449999999999996E-3</v>
      </c>
      <c r="L198" s="18">
        <v>2.5489999999999999</v>
      </c>
      <c r="M198" s="18">
        <v>0.3155</v>
      </c>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x14ac:dyDescent="0.15">
      <c r="B199">
        <v>171.16300000000001</v>
      </c>
      <c r="C199">
        <v>3</v>
      </c>
      <c r="D199" s="18">
        <v>-4.7849999999999997E-2</v>
      </c>
      <c r="E199" s="18">
        <v>2.7269999999999999E-2</v>
      </c>
      <c r="F199" s="18">
        <v>0.62380000000000002</v>
      </c>
      <c r="G199" s="18">
        <v>0.17760000000000001</v>
      </c>
      <c r="H199" s="18">
        <v>1.167E-2</v>
      </c>
      <c r="I199" s="18">
        <v>1.2050000000000001</v>
      </c>
      <c r="J199" s="18">
        <v>0.15179999999999999</v>
      </c>
      <c r="K199" s="18">
        <v>8.914E-3</v>
      </c>
      <c r="L199" s="18">
        <v>2.4409999999999998</v>
      </c>
      <c r="M199" s="18">
        <v>0.28820000000000001</v>
      </c>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x14ac:dyDescent="0.15">
      <c r="B200">
        <v>171.16300000000001</v>
      </c>
      <c r="C200">
        <v>5</v>
      </c>
      <c r="D200" s="18">
        <v>-2.0279999999999999E-2</v>
      </c>
      <c r="E200" s="18">
        <v>0.1043</v>
      </c>
      <c r="F200" s="18">
        <v>0.53339999999999999</v>
      </c>
      <c r="G200" s="18">
        <v>0.40679999999999999</v>
      </c>
      <c r="H200" s="18">
        <v>-0.50449999999999995</v>
      </c>
      <c r="I200" s="18">
        <v>0.70860000000000001</v>
      </c>
      <c r="J200" s="18">
        <v>0.88290000000000002</v>
      </c>
      <c r="K200" s="18">
        <v>0.42059999999999997</v>
      </c>
      <c r="L200" s="18">
        <v>0.96940000000000004</v>
      </c>
      <c r="M200" s="18">
        <v>0.87009999999999998</v>
      </c>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x14ac:dyDescent="0.15">
      <c r="B201">
        <v>171.16300000000001</v>
      </c>
      <c r="C201">
        <v>7</v>
      </c>
      <c r="D201" s="18">
        <v>-4.7160000000000001E-2</v>
      </c>
      <c r="E201" s="18">
        <v>2.418E-2</v>
      </c>
      <c r="F201" s="18">
        <v>0.62009999999999998</v>
      </c>
      <c r="G201" s="18">
        <v>0.1573</v>
      </c>
      <c r="H201" s="18">
        <v>1.342E-2</v>
      </c>
      <c r="I201" s="18">
        <v>1.1379999999999999</v>
      </c>
      <c r="J201" s="18">
        <v>0.13689999999999999</v>
      </c>
      <c r="K201" s="18">
        <v>9.5600000000000008E-3</v>
      </c>
      <c r="L201" s="18">
        <v>2.3149999999999999</v>
      </c>
      <c r="M201" s="18">
        <v>0.41189999999999999</v>
      </c>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x14ac:dyDescent="0.15">
      <c r="B202">
        <v>171.16300000000001</v>
      </c>
      <c r="C202">
        <v>10</v>
      </c>
      <c r="D202" s="18">
        <v>-1.5980000000000001E-2</v>
      </c>
      <c r="E202" s="18">
        <v>-7.6499999999999999E-2</v>
      </c>
      <c r="F202" s="18">
        <v>-0.45700000000000002</v>
      </c>
      <c r="G202" s="18">
        <v>0.70079999999999998</v>
      </c>
      <c r="H202" s="18">
        <v>8.6569999999999994E-2</v>
      </c>
      <c r="I202" s="18">
        <v>0.59289999999999998</v>
      </c>
      <c r="J202" s="18">
        <v>0.4007</v>
      </c>
      <c r="K202" s="18">
        <v>5.9189999999999998E-3</v>
      </c>
      <c r="L202" s="18">
        <v>2.6930000000000001</v>
      </c>
      <c r="M202" s="18">
        <v>0.27779999999999999</v>
      </c>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x14ac:dyDescent="0.15">
      <c r="B203">
        <v>171.16300000000001</v>
      </c>
      <c r="C203">
        <v>15</v>
      </c>
      <c r="D203" s="18">
        <v>-2.2550000000000001E-2</v>
      </c>
      <c r="E203" s="18">
        <v>-3.517E-2</v>
      </c>
      <c r="F203" s="18">
        <v>-0.64749999999999996</v>
      </c>
      <c r="G203" s="18">
        <v>0.22359999999999999</v>
      </c>
      <c r="H203" s="18">
        <v>0.1181</v>
      </c>
      <c r="I203" s="18">
        <v>1.1659999999999999</v>
      </c>
      <c r="J203" s="18">
        <v>0.43530000000000002</v>
      </c>
      <c r="K203" s="18">
        <v>-6.0409999999999998E-2</v>
      </c>
      <c r="L203" s="18">
        <v>1.472</v>
      </c>
      <c r="M203" s="18">
        <v>0.31369999999999998</v>
      </c>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x14ac:dyDescent="0.15">
      <c r="B204">
        <v>171.16300000000001</v>
      </c>
      <c r="C204">
        <v>20</v>
      </c>
      <c r="D204" s="18">
        <v>-2.1829999999999999E-2</v>
      </c>
      <c r="E204" s="18">
        <v>-3.4790000000000001E-2</v>
      </c>
      <c r="F204" s="18">
        <v>-0.52159999999999995</v>
      </c>
      <c r="G204" s="18">
        <v>0.21279999999999999</v>
      </c>
      <c r="H204" s="18">
        <v>0.19139999999999999</v>
      </c>
      <c r="I204" s="18">
        <v>1.2310000000000001</v>
      </c>
      <c r="J204" s="18">
        <v>0.38819999999999999</v>
      </c>
      <c r="K204" s="18">
        <v>-0.1348</v>
      </c>
      <c r="L204" s="18">
        <v>1.3779999999999999</v>
      </c>
      <c r="M204" s="18">
        <v>0.3276</v>
      </c>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x14ac:dyDescent="0.15">
      <c r="B205">
        <v>233.56299999999999</v>
      </c>
      <c r="C205">
        <v>1</v>
      </c>
      <c r="D205" s="18">
        <v>-2.1129999999999999E-2</v>
      </c>
      <c r="E205" s="18">
        <v>0.15820000000000001</v>
      </c>
      <c r="F205" s="18">
        <v>0.11310000000000001</v>
      </c>
      <c r="G205" s="18">
        <v>0.34370000000000001</v>
      </c>
      <c r="H205" s="18">
        <v>-0.16320000000000001</v>
      </c>
      <c r="I205" s="18">
        <v>-0.49869999999999998</v>
      </c>
      <c r="J205" s="18">
        <v>0.51239999999999997</v>
      </c>
      <c r="K205" s="18">
        <v>2.6110000000000001E-2</v>
      </c>
      <c r="L205" s="18">
        <v>0.9274</v>
      </c>
      <c r="M205" s="18">
        <v>0.79669999999999996</v>
      </c>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x14ac:dyDescent="0.15">
      <c r="B206">
        <v>233.56299999999999</v>
      </c>
      <c r="C206">
        <v>3</v>
      </c>
      <c r="D206" s="18">
        <v>1.227E-3</v>
      </c>
      <c r="E206" s="18">
        <v>0.26090000000000002</v>
      </c>
      <c r="F206" s="18">
        <v>0.14019999999999999</v>
      </c>
      <c r="G206" s="18">
        <v>0.38879999999999998</v>
      </c>
      <c r="H206" s="18">
        <v>-0.63419999999999999</v>
      </c>
      <c r="I206" s="18">
        <v>0.11749999999999999</v>
      </c>
      <c r="J206" s="18">
        <v>0.71930000000000005</v>
      </c>
      <c r="K206" s="18">
        <v>0.37209999999999999</v>
      </c>
      <c r="L206" s="18">
        <v>0.57689999999999997</v>
      </c>
      <c r="M206" s="18">
        <v>0.72489999999999999</v>
      </c>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x14ac:dyDescent="0.15">
      <c r="B207">
        <v>233.56299999999999</v>
      </c>
      <c r="C207">
        <v>5</v>
      </c>
      <c r="D207" s="18">
        <v>2.2579999999999999E-2</v>
      </c>
      <c r="E207" s="18">
        <v>0.24709999999999999</v>
      </c>
      <c r="F207" s="18">
        <v>0.1749</v>
      </c>
      <c r="G207" s="18">
        <v>0.38750000000000001</v>
      </c>
      <c r="H207" s="18">
        <v>-0.84009999999999996</v>
      </c>
      <c r="I207" s="18">
        <v>0.2888</v>
      </c>
      <c r="J207" s="18">
        <v>0.84609999999999996</v>
      </c>
      <c r="K207" s="18">
        <v>0.57040000000000002</v>
      </c>
      <c r="L207" s="18">
        <v>0.75039999999999996</v>
      </c>
      <c r="M207" s="18">
        <v>0.81020000000000003</v>
      </c>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x14ac:dyDescent="0.15">
      <c r="B208">
        <v>233.56299999999999</v>
      </c>
      <c r="C208">
        <v>7</v>
      </c>
      <c r="D208" s="18">
        <v>-7.0709999999999995E-2</v>
      </c>
      <c r="E208" s="18">
        <v>3.7479999999999999E-2</v>
      </c>
      <c r="F208" s="18">
        <v>0.26889999999999997</v>
      </c>
      <c r="G208" s="18">
        <v>0.11749999999999999</v>
      </c>
      <c r="H208" s="18">
        <v>8.2990000000000008E-3</v>
      </c>
      <c r="I208" s="18">
        <v>2.0950000000000002</v>
      </c>
      <c r="J208" s="18">
        <v>0.41349999999999998</v>
      </c>
      <c r="K208" s="18">
        <v>2.4930000000000001E-2</v>
      </c>
      <c r="L208" s="18">
        <v>0.8498</v>
      </c>
      <c r="M208" s="18">
        <v>0.17</v>
      </c>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x14ac:dyDescent="0.15">
      <c r="B209">
        <v>233.56299999999999</v>
      </c>
      <c r="C209">
        <v>10</v>
      </c>
      <c r="D209" s="18">
        <v>-7.1929999999999994E-2</v>
      </c>
      <c r="E209" s="18">
        <v>3.4450000000000001E-2</v>
      </c>
      <c r="F209" s="18">
        <v>0.25590000000000002</v>
      </c>
      <c r="G209" s="18">
        <v>0.1061</v>
      </c>
      <c r="H209" s="18">
        <v>8.8749999999999992E-3</v>
      </c>
      <c r="I209" s="18">
        <v>1.919</v>
      </c>
      <c r="J209" s="18">
        <v>0.46029999999999999</v>
      </c>
      <c r="K209" s="18">
        <v>2.861E-2</v>
      </c>
      <c r="L209" s="18">
        <v>0.7944</v>
      </c>
      <c r="M209" s="18">
        <v>0.1754</v>
      </c>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x14ac:dyDescent="0.15">
      <c r="B210">
        <v>233.56299999999999</v>
      </c>
      <c r="C210">
        <v>15</v>
      </c>
      <c r="D210" s="18">
        <v>-5.9159999999999997E-2</v>
      </c>
      <c r="E210" s="18">
        <v>0.1154</v>
      </c>
      <c r="F210" s="18">
        <v>0.1641</v>
      </c>
      <c r="G210" s="18">
        <v>0.35120000000000001</v>
      </c>
      <c r="H210" s="18">
        <v>-6.2010000000000003E-2</v>
      </c>
      <c r="I210" s="18">
        <v>-0.61299999999999999</v>
      </c>
      <c r="J210" s="18">
        <v>0.1186</v>
      </c>
      <c r="K210" s="18">
        <v>5.77E-3</v>
      </c>
      <c r="L210" s="18">
        <v>2.0310000000000001</v>
      </c>
      <c r="M210" s="18">
        <v>0.74370000000000003</v>
      </c>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x14ac:dyDescent="0.15">
      <c r="B211">
        <v>233.56299999999999</v>
      </c>
      <c r="C211">
        <v>20</v>
      </c>
      <c r="D211" s="18">
        <v>-6.148E-2</v>
      </c>
      <c r="E211" s="18">
        <v>8.1769999999999995E-2</v>
      </c>
      <c r="F211" s="18">
        <v>8.8789999999999994E-2</v>
      </c>
      <c r="G211" s="18">
        <v>0.22189999999999999</v>
      </c>
      <c r="H211" s="18">
        <v>0.27979999999999999</v>
      </c>
      <c r="I211" s="18">
        <v>-0.35170000000000001</v>
      </c>
      <c r="J211" s="18">
        <v>0.5141</v>
      </c>
      <c r="K211" s="18">
        <v>-0.30009999999999998</v>
      </c>
      <c r="L211" s="18">
        <v>-0.50390000000000001</v>
      </c>
      <c r="M211" s="18">
        <v>0.37390000000000001</v>
      </c>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x14ac:dyDescent="0.15">
      <c r="B212">
        <v>364.96300000000002</v>
      </c>
      <c r="C212">
        <v>1</v>
      </c>
      <c r="D212" s="18">
        <v>-6.8479999999999999E-2</v>
      </c>
      <c r="E212" s="18">
        <v>3.5090000000000003E-2</v>
      </c>
      <c r="F212" s="18">
        <v>-0.1757</v>
      </c>
      <c r="G212" s="18">
        <v>8.6639999999999995E-2</v>
      </c>
      <c r="H212" s="18">
        <v>0.191</v>
      </c>
      <c r="I212" s="18">
        <v>1.23</v>
      </c>
      <c r="J212" s="18">
        <v>0.37880000000000003</v>
      </c>
      <c r="K212" s="18">
        <v>-0.15759999999999999</v>
      </c>
      <c r="L212" s="18">
        <v>1.3140000000000001</v>
      </c>
      <c r="M212" s="18">
        <v>0.3422</v>
      </c>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x14ac:dyDescent="0.15">
      <c r="B213">
        <v>364.96300000000002</v>
      </c>
      <c r="C213">
        <v>3</v>
      </c>
      <c r="D213" s="18">
        <v>-6.923E-2</v>
      </c>
      <c r="E213" s="18">
        <v>3.5700000000000003E-2</v>
      </c>
      <c r="F213" s="18">
        <v>-0.1852</v>
      </c>
      <c r="G213" s="18">
        <v>8.7609999999999993E-2</v>
      </c>
      <c r="H213" s="18">
        <v>0.20669999999999999</v>
      </c>
      <c r="I213" s="18">
        <v>1.238</v>
      </c>
      <c r="J213" s="18">
        <v>0.37940000000000002</v>
      </c>
      <c r="K213" s="18">
        <v>-0.17319999999999999</v>
      </c>
      <c r="L213" s="18">
        <v>1.3169999999999999</v>
      </c>
      <c r="M213" s="18">
        <v>0.34560000000000002</v>
      </c>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x14ac:dyDescent="0.15">
      <c r="B214">
        <v>364.96300000000002</v>
      </c>
      <c r="C214">
        <v>5</v>
      </c>
      <c r="D214" s="18">
        <v>-7.0000000000000007E-2</v>
      </c>
      <c r="E214" s="18">
        <v>3.773E-2</v>
      </c>
      <c r="F214" s="18">
        <v>-0.1966</v>
      </c>
      <c r="G214" s="18">
        <v>8.7980000000000003E-2</v>
      </c>
      <c r="H214" s="18">
        <v>0.21879999999999999</v>
      </c>
      <c r="I214" s="18">
        <v>1.228</v>
      </c>
      <c r="J214" s="18">
        <v>0.37240000000000001</v>
      </c>
      <c r="K214" s="18">
        <v>-0.18659999999999999</v>
      </c>
      <c r="L214" s="18">
        <v>1.2969999999999999</v>
      </c>
      <c r="M214" s="18">
        <v>0.3473</v>
      </c>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x14ac:dyDescent="0.15">
      <c r="B215">
        <v>364.96300000000002</v>
      </c>
      <c r="C215">
        <v>7</v>
      </c>
      <c r="D215" s="18">
        <v>-7.152E-2</v>
      </c>
      <c r="E215" s="18">
        <v>3.9730000000000001E-2</v>
      </c>
      <c r="F215" s="18">
        <v>-0.21160000000000001</v>
      </c>
      <c r="G215" s="18">
        <v>8.6639999999999995E-2</v>
      </c>
      <c r="H215" s="18">
        <v>0.21640000000000001</v>
      </c>
      <c r="I215" s="18">
        <v>1.25</v>
      </c>
      <c r="J215" s="18">
        <v>0.36249999999999999</v>
      </c>
      <c r="K215" s="18">
        <v>-0.18459999999999999</v>
      </c>
      <c r="L215" s="18">
        <v>1.319</v>
      </c>
      <c r="M215" s="18">
        <v>0.3342</v>
      </c>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x14ac:dyDescent="0.15">
      <c r="B216">
        <v>364.96300000000002</v>
      </c>
      <c r="C216">
        <v>10</v>
      </c>
      <c r="D216" s="18">
        <v>-7.2779999999999997E-2</v>
      </c>
      <c r="E216" s="18">
        <v>4.6219999999999997E-2</v>
      </c>
      <c r="F216" s="18">
        <v>-0.20699999999999999</v>
      </c>
      <c r="G216" s="18">
        <v>9.6759999999999999E-2</v>
      </c>
      <c r="H216" s="18">
        <v>2.351E-2</v>
      </c>
      <c r="I216" s="18">
        <v>0.81430000000000002</v>
      </c>
      <c r="J216" s="18">
        <v>0.2306</v>
      </c>
      <c r="K216" s="18">
        <v>3.0500000000000002E-3</v>
      </c>
      <c r="L216" s="18">
        <v>2.5099999999999998</v>
      </c>
      <c r="M216" s="18">
        <v>0.33500000000000002</v>
      </c>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x14ac:dyDescent="0.15">
      <c r="B217">
        <v>364.96300000000002</v>
      </c>
      <c r="C217">
        <v>15</v>
      </c>
      <c r="D217" s="18">
        <v>-4.8919999999999998E-2</v>
      </c>
      <c r="E217" s="18">
        <v>4.9829999999999999E-2</v>
      </c>
      <c r="F217" s="18">
        <v>-0.2409</v>
      </c>
      <c r="G217" s="18">
        <v>8.6919999999999997E-2</v>
      </c>
      <c r="H217" s="18">
        <v>3.048E-2</v>
      </c>
      <c r="I217" s="18">
        <v>0.76859999999999995</v>
      </c>
      <c r="J217" s="18">
        <v>0.37780000000000002</v>
      </c>
      <c r="K217" s="18">
        <v>-3.1390000000000001E-2</v>
      </c>
      <c r="L217" s="18">
        <v>-1.097</v>
      </c>
      <c r="M217" s="18">
        <v>0.39450000000000002</v>
      </c>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x14ac:dyDescent="0.15">
      <c r="B218">
        <v>364.96300000000002</v>
      </c>
      <c r="C218">
        <v>20</v>
      </c>
      <c r="D218" s="18">
        <v>-7.2849999999999998E-2</v>
      </c>
      <c r="E218" s="18">
        <v>5.1040000000000002E-2</v>
      </c>
      <c r="F218" s="18">
        <v>-0.22600000000000001</v>
      </c>
      <c r="G218" s="18">
        <v>8.3659999999999998E-2</v>
      </c>
      <c r="H218" s="18">
        <v>1.983E-2</v>
      </c>
      <c r="I218" s="18">
        <v>0.91339999999999999</v>
      </c>
      <c r="J218" s="18">
        <v>0.21329999999999999</v>
      </c>
      <c r="K218" s="18">
        <v>1.9789999999999999E-3</v>
      </c>
      <c r="L218" s="18">
        <v>2.34</v>
      </c>
      <c r="M218" s="18">
        <v>3.0020000000000002E-2</v>
      </c>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x14ac:dyDescent="0.15">
      <c r="B219">
        <v>483.56299999999999</v>
      </c>
      <c r="C219">
        <v>1</v>
      </c>
      <c r="D219" s="18">
        <v>1.469E-3</v>
      </c>
      <c r="E219" s="18">
        <v>-3.7650000000000003E-2</v>
      </c>
      <c r="F219" s="18">
        <v>-0.78349999999999997</v>
      </c>
      <c r="G219" s="18">
        <v>0.20019999999999999</v>
      </c>
      <c r="H219" s="18">
        <v>3.1460000000000002E-2</v>
      </c>
      <c r="I219" s="18">
        <v>0.70689999999999997</v>
      </c>
      <c r="J219" s="18">
        <v>0.1724</v>
      </c>
      <c r="K219" s="18">
        <v>4.7260000000000002E-3</v>
      </c>
      <c r="L219" s="18">
        <v>2.1480000000000001</v>
      </c>
      <c r="M219" s="18">
        <v>0.28420000000000001</v>
      </c>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x14ac:dyDescent="0.15">
      <c r="B220">
        <v>483.56299999999999</v>
      </c>
      <c r="C220">
        <v>3</v>
      </c>
      <c r="D220" s="18">
        <v>8.5320000000000003E-4</v>
      </c>
      <c r="E220" s="18">
        <v>-4.206E-2</v>
      </c>
      <c r="F220" s="18">
        <v>-0.40710000000000002</v>
      </c>
      <c r="G220" s="18">
        <v>0.50700000000000001</v>
      </c>
      <c r="H220" s="18">
        <v>5.8729999999999997E-2</v>
      </c>
      <c r="I220" s="18">
        <v>0.57269999999999999</v>
      </c>
      <c r="J220" s="18">
        <v>0.3735</v>
      </c>
      <c r="K220" s="18">
        <v>-1.7520000000000001E-2</v>
      </c>
      <c r="L220" s="18">
        <v>-0.67300000000000004</v>
      </c>
      <c r="M220" s="18">
        <v>4.2500000000000003E-2</v>
      </c>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x14ac:dyDescent="0.15">
      <c r="B221">
        <v>483.56299999999999</v>
      </c>
      <c r="C221">
        <v>5</v>
      </c>
      <c r="D221" s="18">
        <v>-9.5049999999999996E-3</v>
      </c>
      <c r="E221" s="18">
        <v>-2.6089999999999999E-2</v>
      </c>
      <c r="F221" s="18">
        <v>-0.67120000000000002</v>
      </c>
      <c r="G221" s="18">
        <v>3.0929999999999999E-2</v>
      </c>
      <c r="H221" s="18">
        <v>-5.0349999999999999E-2</v>
      </c>
      <c r="I221" s="18">
        <v>1.28</v>
      </c>
      <c r="J221" s="18">
        <v>0.18579999999999999</v>
      </c>
      <c r="K221" s="18">
        <v>8.5949999999999999E-2</v>
      </c>
      <c r="L221" s="18">
        <v>1.107</v>
      </c>
      <c r="M221" s="18">
        <v>0.2782</v>
      </c>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x14ac:dyDescent="0.15">
      <c r="B222">
        <v>483.56299999999999</v>
      </c>
      <c r="C222">
        <v>7</v>
      </c>
      <c r="D222" s="18">
        <v>-7.9760000000000005E-3</v>
      </c>
      <c r="E222" s="18">
        <v>-2.6919999999999999E-2</v>
      </c>
      <c r="F222" s="18">
        <v>-0.6754</v>
      </c>
      <c r="G222" s="18">
        <v>3.3480000000000003E-2</v>
      </c>
      <c r="H222" s="18">
        <v>9.8280000000000006E-2</v>
      </c>
      <c r="I222" s="18">
        <v>1.1160000000000001</v>
      </c>
      <c r="J222" s="18">
        <v>0.2596</v>
      </c>
      <c r="K222" s="18">
        <v>-6.3390000000000002E-2</v>
      </c>
      <c r="L222" s="18">
        <v>1.2509999999999999</v>
      </c>
      <c r="M222" s="18">
        <v>0.1883</v>
      </c>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x14ac:dyDescent="0.15">
      <c r="B223">
        <v>483.56299999999999</v>
      </c>
      <c r="C223">
        <v>10</v>
      </c>
      <c r="D223" s="18">
        <v>1.1529999999999999E-3</v>
      </c>
      <c r="E223" s="18">
        <v>-3.7080000000000002E-2</v>
      </c>
      <c r="F223" s="18">
        <v>-0.73929999999999996</v>
      </c>
      <c r="G223" s="18">
        <v>9.9309999999999996E-2</v>
      </c>
      <c r="H223" s="18">
        <v>9.9409999999999998E-2</v>
      </c>
      <c r="I223" s="18">
        <v>1.113</v>
      </c>
      <c r="J223" s="18">
        <v>0.27089999999999997</v>
      </c>
      <c r="K223" s="18">
        <v>-6.3479999999999995E-2</v>
      </c>
      <c r="L223" s="18">
        <v>1.2629999999999999</v>
      </c>
      <c r="M223" s="18">
        <v>0.1973</v>
      </c>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x14ac:dyDescent="0.15">
      <c r="B224">
        <v>483.56299999999999</v>
      </c>
      <c r="C224">
        <v>15</v>
      </c>
      <c r="D224" s="18">
        <v>-5.9480000000000002E-3</v>
      </c>
      <c r="E224" s="18">
        <v>-2.7650000000000001E-2</v>
      </c>
      <c r="F224" s="18">
        <v>-0.68130000000000002</v>
      </c>
      <c r="G224" s="18">
        <v>3.7379999999999997E-2</v>
      </c>
      <c r="H224" s="18">
        <v>0.1041</v>
      </c>
      <c r="I224" s="18">
        <v>1.089</v>
      </c>
      <c r="J224" s="18">
        <v>0.22170000000000001</v>
      </c>
      <c r="K224" s="18">
        <v>-7.0480000000000001E-2</v>
      </c>
      <c r="L224" s="18">
        <v>1.1910000000000001</v>
      </c>
      <c r="M224" s="18">
        <v>0.1673</v>
      </c>
      <c r="O224" s="18"/>
      <c r="P224" s="157" t="s">
        <v>651</v>
      </c>
      <c r="Q224" s="157"/>
      <c r="R224" s="157"/>
      <c r="S224" s="157"/>
      <c r="T224" s="157" t="s">
        <v>650</v>
      </c>
      <c r="U224" s="157"/>
      <c r="V224" s="157"/>
      <c r="W224" s="157"/>
      <c r="X224" s="157" t="s">
        <v>652</v>
      </c>
      <c r="Y224" s="157"/>
      <c r="Z224" s="157"/>
      <c r="AA224" s="157"/>
      <c r="AB224" s="157" t="s">
        <v>653</v>
      </c>
      <c r="AC224" s="157"/>
      <c r="AD224" s="157"/>
      <c r="AE224" s="157"/>
      <c r="AF224" s="157" t="s">
        <v>654</v>
      </c>
      <c r="AG224" s="157"/>
      <c r="AH224" s="157"/>
      <c r="AI224" s="157"/>
    </row>
    <row r="225" spans="2:35" x14ac:dyDescent="0.15">
      <c r="B225">
        <v>483.56299999999999</v>
      </c>
      <c r="C225">
        <v>20</v>
      </c>
      <c r="D225" s="18">
        <v>-4.0239999999999998E-3</v>
      </c>
      <c r="E225" s="18">
        <v>-2.7150000000000001E-2</v>
      </c>
      <c r="F225" s="18">
        <v>-0.67710000000000004</v>
      </c>
      <c r="G225" s="18">
        <v>3.533E-2</v>
      </c>
      <c r="H225" s="18">
        <v>0.1081</v>
      </c>
      <c r="I225" s="18">
        <v>0.97540000000000004</v>
      </c>
      <c r="J225" s="18">
        <v>0.1381</v>
      </c>
      <c r="K225" s="18">
        <v>-7.6880000000000004E-2</v>
      </c>
      <c r="L225" s="18">
        <v>1.0109999999999999</v>
      </c>
      <c r="M225" s="18">
        <v>0.1072</v>
      </c>
      <c r="O225" s="18">
        <f>O82</f>
        <v>0.1</v>
      </c>
      <c r="P225" s="18">
        <f t="shared" ref="P225:S229" ca="1" si="25">MAX(1E-20,(T225+X225+AB225+AF225)*2*ACOS(-1))</f>
        <v>0.98526511476940637</v>
      </c>
      <c r="Q225" s="18">
        <f t="shared" ca="1" si="25"/>
        <v>0.97341890101862372</v>
      </c>
      <c r="R225" s="18">
        <f t="shared" ca="1" si="25"/>
        <v>0.83507294561375889</v>
      </c>
      <c r="S225" s="18">
        <f t="shared" ca="1" si="25"/>
        <v>0.8689797981950721</v>
      </c>
      <c r="T225" s="18">
        <f t="shared" ref="T225:W229" ca="1" si="26">MAX(0,P82*(1-ABS($P$6))+T82*(1-ABS($P$6)^(X82+1))/(X82+1))</f>
        <v>6.0910690285602767E-2</v>
      </c>
      <c r="U225" s="18">
        <f t="shared" ca="1" si="26"/>
        <v>6.1715261446124173E-2</v>
      </c>
      <c r="V225" s="18">
        <f t="shared" ca="1" si="26"/>
        <v>4.4656467360173022E-2</v>
      </c>
      <c r="W225" s="18">
        <f t="shared" ca="1" si="26"/>
        <v>4.7633062962521767E-2</v>
      </c>
      <c r="X225" s="18">
        <f t="shared" ref="X225:AA229" ca="1" si="27">MAX(0,(P82+T82*ABS($P$6)^X82+AB82+AF82*$P$7^AJ82)*0.5*($P$7-$P$6))</f>
        <v>7.2813583073008592E-3</v>
      </c>
      <c r="Y225" s="18">
        <f t="shared" ca="1" si="27"/>
        <v>7.0481123818372116E-3</v>
      </c>
      <c r="Z225" s="18">
        <f t="shared" ca="1" si="27"/>
        <v>5.6941455962990261E-3</v>
      </c>
      <c r="AA225" s="18">
        <f t="shared" ca="1" si="27"/>
        <v>6.4596268887862872E-3</v>
      </c>
      <c r="AB225" s="18">
        <f t="shared" ref="AB225:AE229" ca="1" si="28">MAX(0,AB82*(AN82-($P$7))+AF82*(AN82^(AJ82+1)-$P$7^(AJ82+1))/(AJ82+1))</f>
        <v>8.8617764678650984E-2</v>
      </c>
      <c r="AC225" s="18">
        <f t="shared" ca="1" si="28"/>
        <v>8.6161055968232994E-2</v>
      </c>
      <c r="AD225" s="18">
        <f t="shared" ca="1" si="28"/>
        <v>8.2555374180267149E-2</v>
      </c>
      <c r="AE225" s="18">
        <f t="shared" ca="1" si="28"/>
        <v>8.4209740478435352E-2</v>
      </c>
      <c r="AF225" s="18">
        <f t="shared" ref="AF225:AI229" ca="1" si="29">IF(AN82&lt;1,MAX(0,(AB82+AF82*AN82^AJ82+AR82)*0.5*(1-AN82)),0)</f>
        <v>0</v>
      </c>
      <c r="AG225" s="18">
        <f t="shared" ca="1" si="29"/>
        <v>0</v>
      </c>
      <c r="AH225" s="18">
        <f t="shared" ca="1" si="29"/>
        <v>0</v>
      </c>
      <c r="AI225" s="18">
        <f t="shared" ca="1" si="29"/>
        <v>0</v>
      </c>
    </row>
    <row r="226" spans="2:35" x14ac:dyDescent="0.15">
      <c r="B226">
        <v>631.56299999999999</v>
      </c>
      <c r="C226">
        <v>1</v>
      </c>
      <c r="D226" s="18">
        <v>-8.5980000000000001E-2</v>
      </c>
      <c r="E226" s="18">
        <v>5.8200000000000002E-2</v>
      </c>
      <c r="F226" s="18">
        <v>-0.87590000000000001</v>
      </c>
      <c r="G226" s="18">
        <v>0.27210000000000001</v>
      </c>
      <c r="H226" s="18">
        <v>2.6360000000000001E-2</v>
      </c>
      <c r="I226" s="18">
        <v>0.68230000000000002</v>
      </c>
      <c r="J226" s="18">
        <v>0.2576</v>
      </c>
      <c r="K226" s="18">
        <v>1.4319999999999999E-3</v>
      </c>
      <c r="L226" s="18">
        <v>2.29</v>
      </c>
      <c r="M226" s="18">
        <v>0.1115</v>
      </c>
      <c r="O226" s="18">
        <f>O83</f>
        <v>0.1</v>
      </c>
      <c r="P226" s="18">
        <f t="shared" ca="1" si="25"/>
        <v>0.98526511476940637</v>
      </c>
      <c r="Q226" s="18">
        <f t="shared" ca="1" si="25"/>
        <v>0.97341890101862372</v>
      </c>
      <c r="R226" s="18">
        <f t="shared" ca="1" si="25"/>
        <v>0.83507294561375889</v>
      </c>
      <c r="S226" s="18">
        <f t="shared" ca="1" si="25"/>
        <v>0.8689797981950721</v>
      </c>
      <c r="T226" s="18">
        <f t="shared" ca="1" si="26"/>
        <v>6.0910690285602767E-2</v>
      </c>
      <c r="U226" s="18">
        <f t="shared" ca="1" si="26"/>
        <v>6.1715261446124173E-2</v>
      </c>
      <c r="V226" s="18">
        <f t="shared" ca="1" si="26"/>
        <v>4.4656467360173022E-2</v>
      </c>
      <c r="W226" s="18">
        <f t="shared" ca="1" si="26"/>
        <v>4.7633062962521767E-2</v>
      </c>
      <c r="X226" s="18">
        <f t="shared" ca="1" si="27"/>
        <v>7.2813583073008592E-3</v>
      </c>
      <c r="Y226" s="18">
        <f t="shared" ca="1" si="27"/>
        <v>7.0481123818372116E-3</v>
      </c>
      <c r="Z226" s="18">
        <f t="shared" ca="1" si="27"/>
        <v>5.6941455962990261E-3</v>
      </c>
      <c r="AA226" s="18">
        <f t="shared" ca="1" si="27"/>
        <v>6.4596268887862872E-3</v>
      </c>
      <c r="AB226" s="18">
        <f t="shared" ca="1" si="28"/>
        <v>8.8617764678650984E-2</v>
      </c>
      <c r="AC226" s="18">
        <f t="shared" ca="1" si="28"/>
        <v>8.6161055968232994E-2</v>
      </c>
      <c r="AD226" s="18">
        <f t="shared" ca="1" si="28"/>
        <v>8.2555374180267149E-2</v>
      </c>
      <c r="AE226" s="18">
        <f t="shared" ca="1" si="28"/>
        <v>8.4209740478435352E-2</v>
      </c>
      <c r="AF226" s="18">
        <f t="shared" ca="1" si="29"/>
        <v>0</v>
      </c>
      <c r="AG226" s="18">
        <f t="shared" ca="1" si="29"/>
        <v>0</v>
      </c>
      <c r="AH226" s="18">
        <f t="shared" ca="1" si="29"/>
        <v>0</v>
      </c>
      <c r="AI226" s="18">
        <f t="shared" ca="1" si="29"/>
        <v>0</v>
      </c>
    </row>
    <row r="227" spans="2:35" x14ac:dyDescent="0.15">
      <c r="B227">
        <v>631.56299999999999</v>
      </c>
      <c r="C227">
        <v>3</v>
      </c>
      <c r="D227" s="18">
        <v>-7.8899999999999998E-2</v>
      </c>
      <c r="E227" s="18">
        <v>5.5079999999999997E-2</v>
      </c>
      <c r="F227" s="18">
        <v>-0.85099999999999998</v>
      </c>
      <c r="G227" s="18">
        <v>0.34870000000000001</v>
      </c>
      <c r="H227" s="18">
        <v>2.205E-2</v>
      </c>
      <c r="I227" s="18">
        <v>0.75260000000000005</v>
      </c>
      <c r="J227" s="18">
        <v>0.20780000000000001</v>
      </c>
      <c r="K227" s="18">
        <v>1.7730000000000001E-3</v>
      </c>
      <c r="L227" s="18">
        <v>2.2509999999999999</v>
      </c>
      <c r="M227" s="18">
        <v>0.13789999999999999</v>
      </c>
      <c r="O227" s="18">
        <f>O84</f>
        <v>0.1</v>
      </c>
      <c r="P227" s="18">
        <f t="shared" ca="1" si="25"/>
        <v>0.98526511476940637</v>
      </c>
      <c r="Q227" s="18">
        <f t="shared" ca="1" si="25"/>
        <v>0.97341890101862372</v>
      </c>
      <c r="R227" s="18">
        <f t="shared" ca="1" si="25"/>
        <v>0.83507294561375889</v>
      </c>
      <c r="S227" s="18">
        <f t="shared" ca="1" si="25"/>
        <v>0.8689797981950721</v>
      </c>
      <c r="T227" s="18">
        <f t="shared" ca="1" si="26"/>
        <v>6.0910690285602767E-2</v>
      </c>
      <c r="U227" s="18">
        <f t="shared" ca="1" si="26"/>
        <v>6.1715261446124173E-2</v>
      </c>
      <c r="V227" s="18">
        <f t="shared" ca="1" si="26"/>
        <v>4.4656467360173022E-2</v>
      </c>
      <c r="W227" s="18">
        <f t="shared" ca="1" si="26"/>
        <v>4.7633062962521767E-2</v>
      </c>
      <c r="X227" s="18">
        <f t="shared" ca="1" si="27"/>
        <v>7.2813583073008592E-3</v>
      </c>
      <c r="Y227" s="18">
        <f t="shared" ca="1" si="27"/>
        <v>7.0481123818372116E-3</v>
      </c>
      <c r="Z227" s="18">
        <f t="shared" ca="1" si="27"/>
        <v>5.6941455962990261E-3</v>
      </c>
      <c r="AA227" s="18">
        <f t="shared" ca="1" si="27"/>
        <v>6.4596268887862872E-3</v>
      </c>
      <c r="AB227" s="18">
        <f t="shared" ca="1" si="28"/>
        <v>8.8617764678650984E-2</v>
      </c>
      <c r="AC227" s="18">
        <f t="shared" ca="1" si="28"/>
        <v>8.6161055968232994E-2</v>
      </c>
      <c r="AD227" s="18">
        <f t="shared" ca="1" si="28"/>
        <v>8.2555374180267149E-2</v>
      </c>
      <c r="AE227" s="18">
        <f t="shared" ca="1" si="28"/>
        <v>8.4209740478435352E-2</v>
      </c>
      <c r="AF227" s="18">
        <f t="shared" ca="1" si="29"/>
        <v>0</v>
      </c>
      <c r="AG227" s="18">
        <f t="shared" ca="1" si="29"/>
        <v>0</v>
      </c>
      <c r="AH227" s="18">
        <f t="shared" ca="1" si="29"/>
        <v>0</v>
      </c>
      <c r="AI227" s="18">
        <f t="shared" ca="1" si="29"/>
        <v>0</v>
      </c>
    </row>
    <row r="228" spans="2:35" x14ac:dyDescent="0.15">
      <c r="B228">
        <v>631.56299999999999</v>
      </c>
      <c r="C228">
        <v>5</v>
      </c>
      <c r="D228" s="18">
        <v>-0.15759999999999999</v>
      </c>
      <c r="E228" s="18">
        <v>0.21959999999999999</v>
      </c>
      <c r="F228" s="18">
        <v>-1.1399999999999999</v>
      </c>
      <c r="G228" s="18">
        <v>0.95540000000000003</v>
      </c>
      <c r="H228" s="18">
        <v>2.8320000000000001E-2</v>
      </c>
      <c r="I228" s="18">
        <v>0.78810000000000002</v>
      </c>
      <c r="J228" s="18">
        <v>0.23549999999999999</v>
      </c>
      <c r="K228" s="18">
        <v>-9.0300000000000005E-2</v>
      </c>
      <c r="L228" s="18">
        <v>0.1958</v>
      </c>
      <c r="M228" s="18">
        <v>0.71060000000000001</v>
      </c>
      <c r="O228" s="18">
        <f>O85</f>
        <v>0.1</v>
      </c>
      <c r="P228" s="18">
        <f t="shared" ca="1" si="25"/>
        <v>0.98526511476940637</v>
      </c>
      <c r="Q228" s="18">
        <f t="shared" ca="1" si="25"/>
        <v>0.97341890101862372</v>
      </c>
      <c r="R228" s="18">
        <f t="shared" ca="1" si="25"/>
        <v>0.83507294561375889</v>
      </c>
      <c r="S228" s="18">
        <f t="shared" ca="1" si="25"/>
        <v>0.8689797981950721</v>
      </c>
      <c r="T228" s="18">
        <f t="shared" ca="1" si="26"/>
        <v>6.0910690285602767E-2</v>
      </c>
      <c r="U228" s="18">
        <f t="shared" ca="1" si="26"/>
        <v>6.1715261446124173E-2</v>
      </c>
      <c r="V228" s="18">
        <f t="shared" ca="1" si="26"/>
        <v>4.4656467360173022E-2</v>
      </c>
      <c r="W228" s="18">
        <f t="shared" ca="1" si="26"/>
        <v>4.7633062962521767E-2</v>
      </c>
      <c r="X228" s="18">
        <f t="shared" ca="1" si="27"/>
        <v>7.2813583073008592E-3</v>
      </c>
      <c r="Y228" s="18">
        <f t="shared" ca="1" si="27"/>
        <v>7.0481123818372116E-3</v>
      </c>
      <c r="Z228" s="18">
        <f t="shared" ca="1" si="27"/>
        <v>5.6941455962990261E-3</v>
      </c>
      <c r="AA228" s="18">
        <f t="shared" ca="1" si="27"/>
        <v>6.4596268887862872E-3</v>
      </c>
      <c r="AB228" s="18">
        <f t="shared" ca="1" si="28"/>
        <v>8.8617764678650984E-2</v>
      </c>
      <c r="AC228" s="18">
        <f t="shared" ca="1" si="28"/>
        <v>8.6161055968232994E-2</v>
      </c>
      <c r="AD228" s="18">
        <f t="shared" ca="1" si="28"/>
        <v>8.2555374180267149E-2</v>
      </c>
      <c r="AE228" s="18">
        <f t="shared" ca="1" si="28"/>
        <v>8.4209740478435352E-2</v>
      </c>
      <c r="AF228" s="18">
        <f t="shared" ca="1" si="29"/>
        <v>0</v>
      </c>
      <c r="AG228" s="18">
        <f t="shared" ca="1" si="29"/>
        <v>0</v>
      </c>
      <c r="AH228" s="18">
        <f t="shared" ca="1" si="29"/>
        <v>0</v>
      </c>
      <c r="AI228" s="18">
        <f t="shared" ca="1" si="29"/>
        <v>0</v>
      </c>
    </row>
    <row r="229" spans="2:35" x14ac:dyDescent="0.15">
      <c r="B229">
        <v>631.56299999999999</v>
      </c>
      <c r="C229">
        <v>7</v>
      </c>
      <c r="D229" s="18">
        <v>-6.5000000000000002E-2</v>
      </c>
      <c r="E229" s="18">
        <v>0.1167</v>
      </c>
      <c r="F229" s="18">
        <v>-0.188</v>
      </c>
      <c r="G229" s="18">
        <v>0.4199</v>
      </c>
      <c r="H229" s="18">
        <v>2.6740000000000002E-3</v>
      </c>
      <c r="I229" s="18">
        <v>1.02</v>
      </c>
      <c r="J229" s="18">
        <v>3.0509999999999999E-2</v>
      </c>
      <c r="K229" s="18">
        <v>-5.4379999999999998E-2</v>
      </c>
      <c r="L229" s="18">
        <v>-0.10639999999999999</v>
      </c>
      <c r="M229" s="18">
        <v>0.20549999999999999</v>
      </c>
      <c r="O229" s="18">
        <f>O86</f>
        <v>0.1</v>
      </c>
      <c r="P229" s="18">
        <f t="shared" ca="1" si="25"/>
        <v>0.98526511476940637</v>
      </c>
      <c r="Q229" s="18">
        <f t="shared" ca="1" si="25"/>
        <v>0.97341890101862372</v>
      </c>
      <c r="R229" s="18">
        <f t="shared" ca="1" si="25"/>
        <v>0.83507294561375889</v>
      </c>
      <c r="S229" s="18">
        <f t="shared" ca="1" si="25"/>
        <v>0.8689797981950721</v>
      </c>
      <c r="T229" s="18">
        <f t="shared" ca="1" si="26"/>
        <v>6.0910690285602767E-2</v>
      </c>
      <c r="U229" s="18">
        <f t="shared" ca="1" si="26"/>
        <v>6.1715261446124173E-2</v>
      </c>
      <c r="V229" s="18">
        <f t="shared" ca="1" si="26"/>
        <v>4.4656467360173022E-2</v>
      </c>
      <c r="W229" s="18">
        <f t="shared" ca="1" si="26"/>
        <v>4.7633062962521767E-2</v>
      </c>
      <c r="X229" s="18">
        <f t="shared" ca="1" si="27"/>
        <v>7.2813583073008592E-3</v>
      </c>
      <c r="Y229" s="18">
        <f t="shared" ca="1" si="27"/>
        <v>7.0481123818372116E-3</v>
      </c>
      <c r="Z229" s="18">
        <f t="shared" ca="1" si="27"/>
        <v>5.6941455962990261E-3</v>
      </c>
      <c r="AA229" s="18">
        <f t="shared" ca="1" si="27"/>
        <v>6.4596268887862872E-3</v>
      </c>
      <c r="AB229" s="18">
        <f t="shared" ca="1" si="28"/>
        <v>8.8617764678650984E-2</v>
      </c>
      <c r="AC229" s="18">
        <f t="shared" ca="1" si="28"/>
        <v>8.6161055968232994E-2</v>
      </c>
      <c r="AD229" s="18">
        <f t="shared" ca="1" si="28"/>
        <v>8.2555374180267149E-2</v>
      </c>
      <c r="AE229" s="18">
        <f t="shared" ca="1" si="28"/>
        <v>8.4209740478435352E-2</v>
      </c>
      <c r="AF229" s="18">
        <f t="shared" ca="1" si="29"/>
        <v>0</v>
      </c>
      <c r="AG229" s="18">
        <f t="shared" ca="1" si="29"/>
        <v>0</v>
      </c>
      <c r="AH229" s="18">
        <f t="shared" ca="1" si="29"/>
        <v>0</v>
      </c>
      <c r="AI229" s="18">
        <f t="shared" ca="1" si="29"/>
        <v>0</v>
      </c>
    </row>
    <row r="230" spans="2:35" x14ac:dyDescent="0.15">
      <c r="B230">
        <v>631.56299999999999</v>
      </c>
      <c r="C230">
        <v>10</v>
      </c>
      <c r="D230" s="18">
        <v>-3.5999999999999997E-2</v>
      </c>
      <c r="E230" s="18">
        <v>6.1469999999999997E-3</v>
      </c>
      <c r="F230" s="18">
        <v>0.93799999999999994</v>
      </c>
      <c r="G230" s="18">
        <v>9.4740000000000005E-2</v>
      </c>
      <c r="H230" s="18">
        <v>2.8649999999999998E-2</v>
      </c>
      <c r="I230" s="18">
        <v>0.3705</v>
      </c>
      <c r="J230" s="18">
        <v>0.33329999999999999</v>
      </c>
      <c r="K230" s="18">
        <v>1.201E-3</v>
      </c>
      <c r="L230" s="18">
        <v>2.7530000000000001</v>
      </c>
      <c r="M230" s="18">
        <v>0.39240000000000003</v>
      </c>
      <c r="O230" s="18">
        <f t="shared" ref="O230:O293" si="30">O87</f>
        <v>0.1</v>
      </c>
      <c r="P230" s="18">
        <f t="shared" ref="P230:S293" ca="1" si="31">MAX(1E-20,(T230+X230+AB230+AF230)*2*ACOS(-1))</f>
        <v>0.98526511476940637</v>
      </c>
      <c r="Q230" s="18">
        <f t="shared" ca="1" si="31"/>
        <v>0.97341890101862372</v>
      </c>
      <c r="R230" s="18">
        <f t="shared" ca="1" si="31"/>
        <v>0.83507294561375889</v>
      </c>
      <c r="S230" s="18">
        <f t="shared" ca="1" si="31"/>
        <v>0.8689797981950721</v>
      </c>
      <c r="T230" s="18">
        <f t="shared" ref="T230:W245" ca="1" si="32">MAX(0,P87*(1-ABS($P$6))+T87*(1-ABS($P$6)^(X87+1))/(X87+1))</f>
        <v>6.0910690285602767E-2</v>
      </c>
      <c r="U230" s="18">
        <f t="shared" ca="1" si="32"/>
        <v>6.1715261446124173E-2</v>
      </c>
      <c r="V230" s="18">
        <f t="shared" ca="1" si="32"/>
        <v>4.4656467360173022E-2</v>
      </c>
      <c r="W230" s="18">
        <f t="shared" ca="1" si="32"/>
        <v>4.7633062962521767E-2</v>
      </c>
      <c r="X230" s="18">
        <f t="shared" ref="X230:AA245" ca="1" si="33">MAX(0,(P87+T87*ABS($P$6)^X87+AB87+AF87*$P$7^AJ87)*0.5*($P$7-$P$6))</f>
        <v>7.2813583073008592E-3</v>
      </c>
      <c r="Y230" s="18">
        <f t="shared" ca="1" si="33"/>
        <v>7.0481123818372116E-3</v>
      </c>
      <c r="Z230" s="18">
        <f t="shared" ca="1" si="33"/>
        <v>5.6941455962990261E-3</v>
      </c>
      <c r="AA230" s="18">
        <f t="shared" ca="1" si="33"/>
        <v>6.4596268887862872E-3</v>
      </c>
      <c r="AB230" s="18">
        <f t="shared" ref="AB230:AE245" ca="1" si="34">MAX(0,AB87*(AN87-($P$7))+AF87*(AN87^(AJ87+1)-$P$7^(AJ87+1))/(AJ87+1))</f>
        <v>8.8617764678650984E-2</v>
      </c>
      <c r="AC230" s="18">
        <f t="shared" ca="1" si="34"/>
        <v>8.6161055968232994E-2</v>
      </c>
      <c r="AD230" s="18">
        <f t="shared" ca="1" si="34"/>
        <v>8.2555374180267149E-2</v>
      </c>
      <c r="AE230" s="18">
        <f t="shared" ca="1" si="34"/>
        <v>8.4209740478435352E-2</v>
      </c>
      <c r="AF230" s="18">
        <f t="shared" ref="AF230:AI245" ca="1" si="35">IF(AN87&lt;1,MAX(0,(AB87+AF87*AN87^AJ87+AR87)*0.5*(1-AN87)),0)</f>
        <v>0</v>
      </c>
      <c r="AG230" s="18">
        <f t="shared" ca="1" si="35"/>
        <v>0</v>
      </c>
      <c r="AH230" s="18">
        <f t="shared" ca="1" si="35"/>
        <v>0</v>
      </c>
      <c r="AI230" s="18">
        <f t="shared" ca="1" si="35"/>
        <v>0</v>
      </c>
    </row>
    <row r="231" spans="2:35" x14ac:dyDescent="0.15">
      <c r="B231">
        <v>631.56299999999999</v>
      </c>
      <c r="C231">
        <v>15</v>
      </c>
      <c r="D231" s="18">
        <v>-3.0249999999999999E-2</v>
      </c>
      <c r="E231" s="18">
        <v>7.4539999999999995E-2</v>
      </c>
      <c r="F231" s="18">
        <v>0.44769999999999999</v>
      </c>
      <c r="G231" s="18">
        <v>0.64410000000000001</v>
      </c>
      <c r="H231" s="18">
        <v>-5.2389999999999999E-2</v>
      </c>
      <c r="I231" s="18">
        <v>0.61639999999999995</v>
      </c>
      <c r="J231" s="18">
        <v>1.387</v>
      </c>
      <c r="K231" s="18">
        <v>8.097E-3</v>
      </c>
      <c r="L231" s="18">
        <v>2.8260000000000001</v>
      </c>
      <c r="M231" s="18">
        <v>3.0040000000000001E-2</v>
      </c>
      <c r="O231" s="18">
        <f t="shared" si="30"/>
        <v>0.1</v>
      </c>
      <c r="P231" s="18">
        <f t="shared" ca="1" si="31"/>
        <v>0.98526511476940637</v>
      </c>
      <c r="Q231" s="18">
        <f t="shared" ca="1" si="31"/>
        <v>0.97341890101862372</v>
      </c>
      <c r="R231" s="18">
        <f t="shared" ca="1" si="31"/>
        <v>0.83507294561375889</v>
      </c>
      <c r="S231" s="18">
        <f t="shared" ca="1" si="31"/>
        <v>0.8689797981950721</v>
      </c>
      <c r="T231" s="18">
        <f t="shared" ca="1" si="32"/>
        <v>6.0910690285602767E-2</v>
      </c>
      <c r="U231" s="18">
        <f t="shared" ca="1" si="32"/>
        <v>6.1715261446124173E-2</v>
      </c>
      <c r="V231" s="18">
        <f t="shared" ca="1" si="32"/>
        <v>4.4656467360173022E-2</v>
      </c>
      <c r="W231" s="18">
        <f t="shared" ca="1" si="32"/>
        <v>4.7633062962521767E-2</v>
      </c>
      <c r="X231" s="18">
        <f t="shared" ca="1" si="33"/>
        <v>7.2813583073008592E-3</v>
      </c>
      <c r="Y231" s="18">
        <f t="shared" ca="1" si="33"/>
        <v>7.0481123818372116E-3</v>
      </c>
      <c r="Z231" s="18">
        <f t="shared" ca="1" si="33"/>
        <v>5.6941455962990261E-3</v>
      </c>
      <c r="AA231" s="18">
        <f t="shared" ca="1" si="33"/>
        <v>6.4596268887862872E-3</v>
      </c>
      <c r="AB231" s="18">
        <f t="shared" ca="1" si="34"/>
        <v>8.8617764678650984E-2</v>
      </c>
      <c r="AC231" s="18">
        <f t="shared" ca="1" si="34"/>
        <v>8.6161055968232994E-2</v>
      </c>
      <c r="AD231" s="18">
        <f t="shared" ca="1" si="34"/>
        <v>8.2555374180267149E-2</v>
      </c>
      <c r="AE231" s="18">
        <f t="shared" ca="1" si="34"/>
        <v>8.4209740478435352E-2</v>
      </c>
      <c r="AF231" s="18">
        <f t="shared" ca="1" si="35"/>
        <v>0</v>
      </c>
      <c r="AG231" s="18">
        <f t="shared" ca="1" si="35"/>
        <v>0</v>
      </c>
      <c r="AH231" s="18">
        <f t="shared" ca="1" si="35"/>
        <v>0</v>
      </c>
      <c r="AI231" s="18">
        <f t="shared" ca="1" si="35"/>
        <v>0</v>
      </c>
    </row>
    <row r="232" spans="2:35" x14ac:dyDescent="0.15">
      <c r="B232">
        <v>631.56299999999999</v>
      </c>
      <c r="C232">
        <v>20</v>
      </c>
      <c r="D232" s="18">
        <v>-6.4909999999999995E-2</v>
      </c>
      <c r="E232" s="18">
        <v>5.3440000000000001E-2</v>
      </c>
      <c r="F232" s="18">
        <v>-0.77539999999999998</v>
      </c>
      <c r="G232" s="18">
        <v>0.68189999999999995</v>
      </c>
      <c r="H232" s="18">
        <v>5.101E-2</v>
      </c>
      <c r="I232" s="18">
        <v>1.0289999999999999</v>
      </c>
      <c r="J232" s="18">
        <v>0.1565</v>
      </c>
      <c r="K232" s="18">
        <v>-3.9539999999999999E-2</v>
      </c>
      <c r="L232" s="18">
        <v>1.093</v>
      </c>
      <c r="M232" s="18">
        <v>0.1658</v>
      </c>
      <c r="O232" s="18">
        <f t="shared" si="30"/>
        <v>0.1</v>
      </c>
      <c r="P232" s="18">
        <f t="shared" ca="1" si="31"/>
        <v>0.98526511476940637</v>
      </c>
      <c r="Q232" s="18">
        <f t="shared" ca="1" si="31"/>
        <v>0.97341890101862372</v>
      </c>
      <c r="R232" s="18">
        <f t="shared" ca="1" si="31"/>
        <v>0.83507294561375889</v>
      </c>
      <c r="S232" s="18">
        <f t="shared" ca="1" si="31"/>
        <v>0.8689797981950721</v>
      </c>
      <c r="T232" s="18">
        <f t="shared" ca="1" si="32"/>
        <v>6.0910690285602767E-2</v>
      </c>
      <c r="U232" s="18">
        <f t="shared" ca="1" si="32"/>
        <v>6.1715261446124173E-2</v>
      </c>
      <c r="V232" s="18">
        <f t="shared" ca="1" si="32"/>
        <v>4.4656467360173022E-2</v>
      </c>
      <c r="W232" s="18">
        <f t="shared" ca="1" si="32"/>
        <v>4.7633062962521767E-2</v>
      </c>
      <c r="X232" s="18">
        <f t="shared" ca="1" si="33"/>
        <v>7.2813583073008592E-3</v>
      </c>
      <c r="Y232" s="18">
        <f t="shared" ca="1" si="33"/>
        <v>7.0481123818372116E-3</v>
      </c>
      <c r="Z232" s="18">
        <f t="shared" ca="1" si="33"/>
        <v>5.6941455962990261E-3</v>
      </c>
      <c r="AA232" s="18">
        <f t="shared" ca="1" si="33"/>
        <v>6.4596268887862872E-3</v>
      </c>
      <c r="AB232" s="18">
        <f t="shared" ca="1" si="34"/>
        <v>8.8617764678650984E-2</v>
      </c>
      <c r="AC232" s="18">
        <f t="shared" ca="1" si="34"/>
        <v>8.6161055968232994E-2</v>
      </c>
      <c r="AD232" s="18">
        <f t="shared" ca="1" si="34"/>
        <v>8.2555374180267149E-2</v>
      </c>
      <c r="AE232" s="18">
        <f t="shared" ca="1" si="34"/>
        <v>8.4209740478435352E-2</v>
      </c>
      <c r="AF232" s="18">
        <f t="shared" ca="1" si="35"/>
        <v>0</v>
      </c>
      <c r="AG232" s="18">
        <f t="shared" ca="1" si="35"/>
        <v>0</v>
      </c>
      <c r="AH232" s="18">
        <f t="shared" ca="1" si="35"/>
        <v>0</v>
      </c>
      <c r="AI232" s="18">
        <f t="shared" ca="1" si="35"/>
        <v>0</v>
      </c>
    </row>
    <row r="233" spans="2:35" x14ac:dyDescent="0.15">
      <c r="B233">
        <v>774.68299999999999</v>
      </c>
      <c r="C233">
        <v>1</v>
      </c>
      <c r="D233" s="18">
        <v>-2.8850000000000001E-2</v>
      </c>
      <c r="E233" s="18">
        <v>0.25669999999999998</v>
      </c>
      <c r="F233" s="18">
        <v>1.464</v>
      </c>
      <c r="G233" s="18">
        <v>0.1706</v>
      </c>
      <c r="H233" s="18">
        <v>1.847E-2</v>
      </c>
      <c r="I233" s="18">
        <v>0.85870000000000002</v>
      </c>
      <c r="J233" s="18">
        <v>5.074E-2</v>
      </c>
      <c r="K233" s="18">
        <v>-0.24629999999999999</v>
      </c>
      <c r="L233" s="18">
        <v>1.4710000000000001</v>
      </c>
      <c r="M233" s="18">
        <v>0.1671</v>
      </c>
      <c r="O233" s="18">
        <f t="shared" si="30"/>
        <v>0.1</v>
      </c>
      <c r="P233" s="18">
        <f t="shared" ca="1" si="31"/>
        <v>0.98526511476940637</v>
      </c>
      <c r="Q233" s="18">
        <f t="shared" ca="1" si="31"/>
        <v>0.97341890101862372</v>
      </c>
      <c r="R233" s="18">
        <f t="shared" ca="1" si="31"/>
        <v>0.83507294561375889</v>
      </c>
      <c r="S233" s="18">
        <f t="shared" ca="1" si="31"/>
        <v>0.8689797981950721</v>
      </c>
      <c r="T233" s="18">
        <f t="shared" ca="1" si="32"/>
        <v>6.0910690285602767E-2</v>
      </c>
      <c r="U233" s="18">
        <f t="shared" ca="1" si="32"/>
        <v>6.1715261446124173E-2</v>
      </c>
      <c r="V233" s="18">
        <f t="shared" ca="1" si="32"/>
        <v>4.4656467360173022E-2</v>
      </c>
      <c r="W233" s="18">
        <f t="shared" ca="1" si="32"/>
        <v>4.7633062962521767E-2</v>
      </c>
      <c r="X233" s="18">
        <f t="shared" ca="1" si="33"/>
        <v>7.2813583073008592E-3</v>
      </c>
      <c r="Y233" s="18">
        <f t="shared" ca="1" si="33"/>
        <v>7.0481123818372116E-3</v>
      </c>
      <c r="Z233" s="18">
        <f t="shared" ca="1" si="33"/>
        <v>5.6941455962990261E-3</v>
      </c>
      <c r="AA233" s="18">
        <f t="shared" ca="1" si="33"/>
        <v>6.4596268887862872E-3</v>
      </c>
      <c r="AB233" s="18">
        <f t="shared" ca="1" si="34"/>
        <v>8.8617764678650984E-2</v>
      </c>
      <c r="AC233" s="18">
        <f t="shared" ca="1" si="34"/>
        <v>8.6161055968232994E-2</v>
      </c>
      <c r="AD233" s="18">
        <f t="shared" ca="1" si="34"/>
        <v>8.2555374180267149E-2</v>
      </c>
      <c r="AE233" s="18">
        <f t="shared" ca="1" si="34"/>
        <v>8.4209740478435352E-2</v>
      </c>
      <c r="AF233" s="18">
        <f t="shared" ca="1" si="35"/>
        <v>0</v>
      </c>
      <c r="AG233" s="18">
        <f t="shared" ca="1" si="35"/>
        <v>0</v>
      </c>
      <c r="AH233" s="18">
        <f t="shared" ca="1" si="35"/>
        <v>0</v>
      </c>
      <c r="AI233" s="18">
        <f t="shared" ca="1" si="35"/>
        <v>0</v>
      </c>
    </row>
    <row r="234" spans="2:35" x14ac:dyDescent="0.15">
      <c r="B234">
        <v>774.68299999999999</v>
      </c>
      <c r="C234">
        <v>3</v>
      </c>
      <c r="D234" s="18">
        <v>-3.9329999999999997E-2</v>
      </c>
      <c r="E234" s="18">
        <v>3.6429999999999997E-2</v>
      </c>
      <c r="F234" s="18">
        <v>-0.34039999999999998</v>
      </c>
      <c r="G234" s="18">
        <v>0.72119999999999995</v>
      </c>
      <c r="H234" s="18">
        <v>2.402E-2</v>
      </c>
      <c r="I234" s="18">
        <v>0.8669</v>
      </c>
      <c r="J234" s="18">
        <v>0.108</v>
      </c>
      <c r="K234" s="18">
        <v>-2.112E-2</v>
      </c>
      <c r="L234" s="18">
        <v>-0.16830000000000001</v>
      </c>
      <c r="M234" s="18">
        <v>0.17510000000000001</v>
      </c>
      <c r="O234" s="18">
        <f t="shared" si="30"/>
        <v>0.1</v>
      </c>
      <c r="P234" s="18">
        <f t="shared" ca="1" si="31"/>
        <v>0.98526511476940637</v>
      </c>
      <c r="Q234" s="18">
        <f t="shared" ca="1" si="31"/>
        <v>0.97341890101862372</v>
      </c>
      <c r="R234" s="18">
        <f t="shared" ca="1" si="31"/>
        <v>0.83507294561375889</v>
      </c>
      <c r="S234" s="18">
        <f t="shared" ca="1" si="31"/>
        <v>0.8689797981950721</v>
      </c>
      <c r="T234" s="18">
        <f t="shared" ca="1" si="32"/>
        <v>6.0910690285602767E-2</v>
      </c>
      <c r="U234" s="18">
        <f t="shared" ca="1" si="32"/>
        <v>6.1715261446124173E-2</v>
      </c>
      <c r="V234" s="18">
        <f t="shared" ca="1" si="32"/>
        <v>4.4656467360173022E-2</v>
      </c>
      <c r="W234" s="18">
        <f t="shared" ca="1" si="32"/>
        <v>4.7633062962521767E-2</v>
      </c>
      <c r="X234" s="18">
        <f t="shared" ca="1" si="33"/>
        <v>7.2813583073008592E-3</v>
      </c>
      <c r="Y234" s="18">
        <f t="shared" ca="1" si="33"/>
        <v>7.0481123818372116E-3</v>
      </c>
      <c r="Z234" s="18">
        <f t="shared" ca="1" si="33"/>
        <v>5.6941455962990261E-3</v>
      </c>
      <c r="AA234" s="18">
        <f t="shared" ca="1" si="33"/>
        <v>6.4596268887862872E-3</v>
      </c>
      <c r="AB234" s="18">
        <f t="shared" ca="1" si="34"/>
        <v>8.8617764678650984E-2</v>
      </c>
      <c r="AC234" s="18">
        <f t="shared" ca="1" si="34"/>
        <v>8.6161055968232994E-2</v>
      </c>
      <c r="AD234" s="18">
        <f t="shared" ca="1" si="34"/>
        <v>8.2555374180267149E-2</v>
      </c>
      <c r="AE234" s="18">
        <f t="shared" ca="1" si="34"/>
        <v>8.4209740478435352E-2</v>
      </c>
      <c r="AF234" s="18">
        <f t="shared" ca="1" si="35"/>
        <v>0</v>
      </c>
      <c r="AG234" s="18">
        <f t="shared" ca="1" si="35"/>
        <v>0</v>
      </c>
      <c r="AH234" s="18">
        <f t="shared" ca="1" si="35"/>
        <v>0</v>
      </c>
      <c r="AI234" s="18">
        <f t="shared" ca="1" si="35"/>
        <v>0</v>
      </c>
    </row>
    <row r="235" spans="2:35" x14ac:dyDescent="0.15">
      <c r="B235">
        <v>774.68299999999999</v>
      </c>
      <c r="C235">
        <v>5</v>
      </c>
      <c r="D235" s="18">
        <v>-2.0289999999999999E-2</v>
      </c>
      <c r="E235" s="18">
        <v>-1.806E-2</v>
      </c>
      <c r="F235" s="18">
        <v>-0.1062</v>
      </c>
      <c r="G235" s="18">
        <v>0.16880000000000001</v>
      </c>
      <c r="H235" s="18">
        <v>6.6110000000000002E-2</v>
      </c>
      <c r="I235" s="18">
        <v>0.96540000000000004</v>
      </c>
      <c r="J235" s="18">
        <v>0.19739999999999999</v>
      </c>
      <c r="K235" s="18">
        <v>-2.776E-2</v>
      </c>
      <c r="L235" s="18">
        <v>1.117</v>
      </c>
      <c r="M235" s="18">
        <v>0.13739999999999999</v>
      </c>
      <c r="O235" s="18">
        <f t="shared" si="30"/>
        <v>0.11294</v>
      </c>
      <c r="P235" s="18">
        <f t="shared" ca="1" si="31"/>
        <v>0.97579562162792832</v>
      </c>
      <c r="Q235" s="18">
        <f t="shared" ca="1" si="31"/>
        <v>0.95391245309519945</v>
      </c>
      <c r="R235" s="18">
        <f t="shared" ca="1" si="31"/>
        <v>0.84843542582732467</v>
      </c>
      <c r="S235" s="18">
        <f t="shared" ca="1" si="31"/>
        <v>0.87847077684543395</v>
      </c>
      <c r="T235" s="18">
        <f t="shared" ca="1" si="32"/>
        <v>5.9660640979151455E-2</v>
      </c>
      <c r="U235" s="18">
        <f t="shared" ca="1" si="32"/>
        <v>5.885063695457661E-2</v>
      </c>
      <c r="V235" s="18">
        <f t="shared" ca="1" si="32"/>
        <v>4.5982750603850271E-2</v>
      </c>
      <c r="W235" s="18">
        <f t="shared" ca="1" si="32"/>
        <v>4.8434067368416135E-2</v>
      </c>
      <c r="X235" s="18">
        <f t="shared" ca="1" si="33"/>
        <v>7.3095280548467843E-3</v>
      </c>
      <c r="Y235" s="18">
        <f t="shared" ca="1" si="33"/>
        <v>7.087899570240485E-3</v>
      </c>
      <c r="Z235" s="18">
        <f t="shared" ca="1" si="33"/>
        <v>5.9018288537452997E-3</v>
      </c>
      <c r="AA235" s="18">
        <f t="shared" ca="1" si="33"/>
        <v>6.607130603908197E-3</v>
      </c>
      <c r="AB235" s="18">
        <f t="shared" ca="1" si="34"/>
        <v>8.8332527595515312E-2</v>
      </c>
      <c r="AC235" s="18">
        <f t="shared" ca="1" si="34"/>
        <v>8.5881345662199668E-2</v>
      </c>
      <c r="AD235" s="18">
        <f t="shared" ca="1" si="34"/>
        <v>8.3148112457100298E-2</v>
      </c>
      <c r="AE235" s="18">
        <f t="shared" ca="1" si="34"/>
        <v>8.4771768524403809E-2</v>
      </c>
      <c r="AF235" s="18">
        <f t="shared" ca="1" si="35"/>
        <v>0</v>
      </c>
      <c r="AG235" s="18">
        <f t="shared" ca="1" si="35"/>
        <v>0</v>
      </c>
      <c r="AH235" s="18">
        <f t="shared" ca="1" si="35"/>
        <v>0</v>
      </c>
      <c r="AI235" s="18">
        <f t="shared" ca="1" si="35"/>
        <v>0</v>
      </c>
    </row>
    <row r="236" spans="2:35" x14ac:dyDescent="0.15">
      <c r="B236">
        <v>774.68299999999999</v>
      </c>
      <c r="C236">
        <v>7</v>
      </c>
      <c r="D236" s="18">
        <v>-2.1100000000000001E-2</v>
      </c>
      <c r="E236" s="18">
        <v>-1.7579999999999998E-2</v>
      </c>
      <c r="F236" s="18">
        <v>-0.10150000000000001</v>
      </c>
      <c r="G236" s="18">
        <v>0.1701</v>
      </c>
      <c r="H236" s="18">
        <v>5.6820000000000002E-2</v>
      </c>
      <c r="I236" s="18">
        <v>0.94720000000000004</v>
      </c>
      <c r="J236" s="18">
        <v>0.19589999999999999</v>
      </c>
      <c r="K236" s="18">
        <v>-1.814E-2</v>
      </c>
      <c r="L236" s="18">
        <v>1.1419999999999999</v>
      </c>
      <c r="M236" s="18">
        <v>0.11409999999999999</v>
      </c>
      <c r="O236" s="18">
        <f t="shared" si="30"/>
        <v>0.14219000000000001</v>
      </c>
      <c r="P236" s="18">
        <f t="shared" ca="1" si="31"/>
        <v>0.95821387982911743</v>
      </c>
      <c r="Q236" s="18">
        <f t="shared" ca="1" si="31"/>
        <v>0.94497422522557772</v>
      </c>
      <c r="R236" s="18">
        <f t="shared" ca="1" si="31"/>
        <v>0.87194460868448687</v>
      </c>
      <c r="S236" s="18">
        <f t="shared" ca="1" si="31"/>
        <v>0.89622037971668078</v>
      </c>
      <c r="T236" s="18">
        <f t="shared" ca="1" si="32"/>
        <v>5.7199946897511976E-2</v>
      </c>
      <c r="U236" s="18">
        <f t="shared" ca="1" si="32"/>
        <v>5.7549871633084788E-2</v>
      </c>
      <c r="V236" s="18">
        <f t="shared" ca="1" si="32"/>
        <v>4.8031206798012122E-2</v>
      </c>
      <c r="W236" s="18">
        <f t="shared" ca="1" si="32"/>
        <v>4.9752877244953392E-2</v>
      </c>
      <c r="X236" s="18">
        <f t="shared" ca="1" si="33"/>
        <v>7.3485678229543924E-3</v>
      </c>
      <c r="Y236" s="18">
        <f t="shared" ca="1" si="33"/>
        <v>7.3549856997775463E-3</v>
      </c>
      <c r="Z236" s="18">
        <f t="shared" ca="1" si="33"/>
        <v>6.2877696372946896E-3</v>
      </c>
      <c r="AA236" s="18">
        <f t="shared" ca="1" si="33"/>
        <v>6.8876916237689163E-3</v>
      </c>
      <c r="AB236" s="18">
        <f t="shared" ca="1" si="34"/>
        <v>8.7955960793601046E-2</v>
      </c>
      <c r="AC236" s="18">
        <f t="shared" ca="1" si="34"/>
        <v>8.5492461706222392E-2</v>
      </c>
      <c r="AD236" s="18">
        <f t="shared" ca="1" si="34"/>
        <v>8.4455318139157659E-2</v>
      </c>
      <c r="AE236" s="18">
        <f t="shared" ca="1" si="34"/>
        <v>8.5997334662882868E-2</v>
      </c>
      <c r="AF236" s="18">
        <f t="shared" ca="1" si="35"/>
        <v>0</v>
      </c>
      <c r="AG236" s="18">
        <f t="shared" ca="1" si="35"/>
        <v>0</v>
      </c>
      <c r="AH236" s="18">
        <f t="shared" ca="1" si="35"/>
        <v>0</v>
      </c>
      <c r="AI236" s="18">
        <f t="shared" ca="1" si="35"/>
        <v>0</v>
      </c>
    </row>
    <row r="237" spans="2:35" x14ac:dyDescent="0.15">
      <c r="B237">
        <v>774.68299999999999</v>
      </c>
      <c r="C237">
        <v>10</v>
      </c>
      <c r="D237" s="18">
        <v>-4.7140000000000001E-2</v>
      </c>
      <c r="E237" s="18">
        <v>-2.776E-2</v>
      </c>
      <c r="F237" s="18">
        <v>-4.1869999999999997E-2</v>
      </c>
      <c r="G237" s="18">
        <v>0.2029</v>
      </c>
      <c r="H237" s="18">
        <v>3.3689999999999998E-2</v>
      </c>
      <c r="I237" s="18">
        <v>0.81989999999999996</v>
      </c>
      <c r="J237" s="18">
        <v>0.1537</v>
      </c>
      <c r="K237" s="18">
        <v>4.1209999999999997E-2</v>
      </c>
      <c r="L237" s="18">
        <v>-0.79079999999999995</v>
      </c>
      <c r="M237" s="18">
        <v>0.71960000000000002</v>
      </c>
      <c r="O237" s="18">
        <f t="shared" si="30"/>
        <v>0.17901</v>
      </c>
      <c r="P237" s="18">
        <f t="shared" ca="1" si="31"/>
        <v>0.9419685185890182</v>
      </c>
      <c r="Q237" s="18">
        <f t="shared" ca="1" si="31"/>
        <v>0.94350184251046942</v>
      </c>
      <c r="R237" s="18">
        <f t="shared" ca="1" si="31"/>
        <v>0.89319196579150983</v>
      </c>
      <c r="S237" s="18">
        <f t="shared" ca="1" si="31"/>
        <v>0.91328037952174335</v>
      </c>
      <c r="T237" s="18">
        <f t="shared" ca="1" si="32"/>
        <v>5.4637870584578023E-2</v>
      </c>
      <c r="U237" s="18">
        <f t="shared" ca="1" si="32"/>
        <v>5.7160561248418784E-2</v>
      </c>
      <c r="V237" s="18">
        <f t="shared" ca="1" si="32"/>
        <v>4.9470089446296911E-2</v>
      </c>
      <c r="W237" s="18">
        <f t="shared" ca="1" si="32"/>
        <v>5.0738235093882957E-2</v>
      </c>
      <c r="X237" s="18">
        <f t="shared" ca="1" si="33"/>
        <v>7.3636544301218356E-3</v>
      </c>
      <c r="Y237" s="18">
        <f t="shared" ca="1" si="33"/>
        <v>7.5997859751207701E-3</v>
      </c>
      <c r="Z237" s="18">
        <f t="shared" ca="1" si="33"/>
        <v>6.6540660390005009E-3</v>
      </c>
      <c r="AA237" s="18">
        <f t="shared" ca="1" si="33"/>
        <v>7.1604954766829321E-3</v>
      </c>
      <c r="AB237" s="18">
        <f t="shared" ca="1" si="34"/>
        <v>8.7917420955692299E-2</v>
      </c>
      <c r="AC237" s="18">
        <f t="shared" ca="1" si="34"/>
        <v>8.5402634828312604E-2</v>
      </c>
      <c r="AD237" s="18">
        <f t="shared" ca="1" si="34"/>
        <v>8.6031761000388465E-2</v>
      </c>
      <c r="AE237" s="18">
        <f t="shared" ca="1" si="34"/>
        <v>8.7454356259161745E-2</v>
      </c>
      <c r="AF237" s="18">
        <f t="shared" ca="1" si="35"/>
        <v>0</v>
      </c>
      <c r="AG237" s="18">
        <f t="shared" ca="1" si="35"/>
        <v>0</v>
      </c>
      <c r="AH237" s="18">
        <f t="shared" ca="1" si="35"/>
        <v>0</v>
      </c>
      <c r="AI237" s="18">
        <f t="shared" ca="1" si="35"/>
        <v>0</v>
      </c>
    </row>
    <row r="238" spans="2:35" x14ac:dyDescent="0.15">
      <c r="B238">
        <v>774.68299999999999</v>
      </c>
      <c r="C238">
        <v>15</v>
      </c>
      <c r="D238" s="18">
        <v>-3.1189999999999999E-2</v>
      </c>
      <c r="E238" s="18">
        <v>4.419E-2</v>
      </c>
      <c r="F238" s="18">
        <v>0.13420000000000001</v>
      </c>
      <c r="G238" s="18">
        <v>0.3342</v>
      </c>
      <c r="H238" s="18">
        <v>3.4660000000000003E-2</v>
      </c>
      <c r="I238" s="18">
        <v>0.75939999999999996</v>
      </c>
      <c r="J238" s="18">
        <v>0.21440000000000001</v>
      </c>
      <c r="K238" s="18">
        <v>-4.7660000000000001E-2</v>
      </c>
      <c r="L238" s="18">
        <v>0.1032</v>
      </c>
      <c r="M238" s="18">
        <v>0.1227</v>
      </c>
      <c r="O238" s="18">
        <f t="shared" si="30"/>
        <v>0.22536</v>
      </c>
      <c r="P238" s="18">
        <f t="shared" ca="1" si="31"/>
        <v>0.92845638222924243</v>
      </c>
      <c r="Q238" s="18">
        <f t="shared" ca="1" si="31"/>
        <v>0.93113152314967396</v>
      </c>
      <c r="R238" s="18">
        <f t="shared" ca="1" si="31"/>
        <v>0.91181018084748011</v>
      </c>
      <c r="S238" s="18">
        <f t="shared" ca="1" si="31"/>
        <v>0.92780286855988348</v>
      </c>
      <c r="T238" s="18">
        <f t="shared" ca="1" si="32"/>
        <v>5.1983868871943402E-2</v>
      </c>
      <c r="U238" s="18">
        <f t="shared" ca="1" si="32"/>
        <v>5.472145091446208E-2</v>
      </c>
      <c r="V238" s="18">
        <f t="shared" ca="1" si="32"/>
        <v>5.022991738984843E-2</v>
      </c>
      <c r="W238" s="18">
        <f t="shared" ca="1" si="32"/>
        <v>5.109929179108802E-2</v>
      </c>
      <c r="X238" s="18">
        <f t="shared" ca="1" si="33"/>
        <v>7.3476960065701202E-3</v>
      </c>
      <c r="Y238" s="18">
        <f t="shared" ca="1" si="33"/>
        <v>7.649737139772534E-3</v>
      </c>
      <c r="Z238" s="18">
        <f t="shared" ca="1" si="33"/>
        <v>6.9820464937653121E-3</v>
      </c>
      <c r="AA238" s="18">
        <f t="shared" ca="1" si="33"/>
        <v>7.4044212279624089E-3</v>
      </c>
      <c r="AB238" s="18">
        <f t="shared" ca="1" si="34"/>
        <v>8.8436857798488588E-2</v>
      </c>
      <c r="AC238" s="18">
        <f t="shared" ca="1" si="34"/>
        <v>8.5822996523721579E-2</v>
      </c>
      <c r="AD238" s="18">
        <f t="shared" ca="1" si="34"/>
        <v>8.790713355977775E-2</v>
      </c>
      <c r="AE238" s="18">
        <f t="shared" ca="1" si="34"/>
        <v>8.9160699727095089E-2</v>
      </c>
      <c r="AF238" s="18">
        <f t="shared" ca="1" si="35"/>
        <v>0</v>
      </c>
      <c r="AG238" s="18">
        <f t="shared" ca="1" si="35"/>
        <v>0</v>
      </c>
      <c r="AH238" s="18">
        <f t="shared" ca="1" si="35"/>
        <v>0</v>
      </c>
      <c r="AI238" s="18">
        <f t="shared" ca="1" si="35"/>
        <v>0</v>
      </c>
    </row>
    <row r="239" spans="2:35" x14ac:dyDescent="0.15">
      <c r="B239">
        <v>774.68299999999999</v>
      </c>
      <c r="C239">
        <v>20</v>
      </c>
      <c r="D239" s="18">
        <v>-4.0509999999999997E-2</v>
      </c>
      <c r="E239" s="18">
        <v>-0.14019999999999999</v>
      </c>
      <c r="F239" s="18">
        <v>0.1007</v>
      </c>
      <c r="G239" s="18">
        <v>0.19719999999999999</v>
      </c>
      <c r="H239" s="18">
        <v>2.5649999999999999</v>
      </c>
      <c r="I239" s="18">
        <v>0.70450000000000002</v>
      </c>
      <c r="J239" s="18">
        <v>0.4471</v>
      </c>
      <c r="K239" s="18">
        <v>-2.3839999999999999</v>
      </c>
      <c r="L239" s="18">
        <v>0.74670000000000003</v>
      </c>
      <c r="M239" s="18">
        <v>0.44330000000000003</v>
      </c>
      <c r="O239" s="18">
        <f t="shared" si="30"/>
        <v>0.28371000000000002</v>
      </c>
      <c r="P239" s="18">
        <f t="shared" ca="1" si="31"/>
        <v>0.91958124360465709</v>
      </c>
      <c r="Q239" s="18">
        <f t="shared" ca="1" si="31"/>
        <v>0.9131168547088484</v>
      </c>
      <c r="R239" s="18">
        <f t="shared" ca="1" si="31"/>
        <v>0.92576791620291465</v>
      </c>
      <c r="S239" s="18">
        <f t="shared" ca="1" si="31"/>
        <v>0.93550164056824581</v>
      </c>
      <c r="T239" s="18">
        <f t="shared" ca="1" si="32"/>
        <v>4.9224142384410807E-2</v>
      </c>
      <c r="U239" s="18">
        <f t="shared" ca="1" si="32"/>
        <v>5.0708580006010723E-2</v>
      </c>
      <c r="V239" s="18">
        <f t="shared" ca="1" si="32"/>
        <v>4.9994113218002997E-2</v>
      </c>
      <c r="W239" s="18">
        <f t="shared" ca="1" si="32"/>
        <v>5.0191248453370391E-2</v>
      </c>
      <c r="X239" s="18">
        <f t="shared" ca="1" si="33"/>
        <v>7.2927446927482879E-3</v>
      </c>
      <c r="Y239" s="18">
        <f t="shared" ca="1" si="33"/>
        <v>7.5345141324772054E-3</v>
      </c>
      <c r="Z239" s="18">
        <f t="shared" ca="1" si="33"/>
        <v>7.2379291332669571E-3</v>
      </c>
      <c r="AA239" s="18">
        <f t="shared" ca="1" si="33"/>
        <v>7.5742809552386192E-3</v>
      </c>
      <c r="AB239" s="18">
        <f t="shared" ca="1" si="34"/>
        <v>8.9839013417114463E-2</v>
      </c>
      <c r="AC239" s="18">
        <f t="shared" ca="1" si="34"/>
        <v>8.7083966908949303E-2</v>
      </c>
      <c r="AD239" s="18">
        <f t="shared" ca="1" si="34"/>
        <v>9.0108497668307447E-2</v>
      </c>
      <c r="AE239" s="18">
        <f t="shared" ca="1" si="34"/>
        <v>9.1124180958404896E-2</v>
      </c>
      <c r="AF239" s="18">
        <f t="shared" ca="1" si="35"/>
        <v>0</v>
      </c>
      <c r="AG239" s="18">
        <f t="shared" ca="1" si="35"/>
        <v>0</v>
      </c>
      <c r="AH239" s="18">
        <f t="shared" ca="1" si="35"/>
        <v>0</v>
      </c>
      <c r="AI239" s="18">
        <f t="shared" ca="1" si="35"/>
        <v>0</v>
      </c>
    </row>
    <row r="240" spans="2:35" x14ac:dyDescent="0.15">
      <c r="B240">
        <v>897.803</v>
      </c>
      <c r="C240">
        <v>1</v>
      </c>
      <c r="D240" s="18">
        <v>8.4830000000000003E-2</v>
      </c>
      <c r="E240" s="18">
        <v>-0.1484</v>
      </c>
      <c r="F240" s="18">
        <v>-1.016</v>
      </c>
      <c r="G240" s="18">
        <v>0.29549999999999998</v>
      </c>
      <c r="H240" s="18">
        <v>4.8529999999999997E-2</v>
      </c>
      <c r="I240" s="18">
        <v>-0.26989999999999997</v>
      </c>
      <c r="J240" s="18">
        <v>0.38829999999999998</v>
      </c>
      <c r="K240" s="18">
        <v>1.502E-2</v>
      </c>
      <c r="L240" s="18">
        <v>0.53300000000000003</v>
      </c>
      <c r="M240" s="18">
        <v>0.16489999999999999</v>
      </c>
      <c r="O240" s="18">
        <f t="shared" si="30"/>
        <v>0.35716999999999999</v>
      </c>
      <c r="P240" s="18">
        <f t="shared" ca="1" si="31"/>
        <v>0.91697733611999821</v>
      </c>
      <c r="Q240" s="18">
        <f t="shared" ca="1" si="31"/>
        <v>0.89967338037533051</v>
      </c>
      <c r="R240" s="18">
        <f t="shared" ca="1" si="31"/>
        <v>0.93069665198759099</v>
      </c>
      <c r="S240" s="18">
        <f t="shared" ca="1" si="31"/>
        <v>0.93205934544848823</v>
      </c>
      <c r="T240" s="18">
        <f t="shared" ca="1" si="32"/>
        <v>4.6323015985172349E-2</v>
      </c>
      <c r="U240" s="18">
        <f t="shared" ca="1" si="32"/>
        <v>4.6277511400101778E-2</v>
      </c>
      <c r="V240" s="18">
        <f t="shared" ca="1" si="32"/>
        <v>4.8101187842366361E-2</v>
      </c>
      <c r="W240" s="18">
        <f t="shared" ca="1" si="32"/>
        <v>4.7410619974215293E-2</v>
      </c>
      <c r="X240" s="18">
        <f t="shared" ca="1" si="33"/>
        <v>7.1876117823444722E-3</v>
      </c>
      <c r="Y240" s="18">
        <f t="shared" ca="1" si="33"/>
        <v>7.3255644307496752E-3</v>
      </c>
      <c r="Z240" s="18">
        <f t="shared" ca="1" si="33"/>
        <v>7.3623516837109659E-3</v>
      </c>
      <c r="AA240" s="18">
        <f t="shared" ca="1" si="33"/>
        <v>7.5921011956981213E-3</v>
      </c>
      <c r="AB240" s="18">
        <f t="shared" ca="1" si="34"/>
        <v>9.2430847979219272E-2</v>
      </c>
      <c r="AC240" s="18">
        <f t="shared" ca="1" si="34"/>
        <v>8.9584389824077376E-2</v>
      </c>
      <c r="AD240" s="18">
        <f t="shared" ca="1" si="34"/>
        <v>9.2661433156825235E-2</v>
      </c>
      <c r="AE240" s="18">
        <f t="shared" ca="1" si="34"/>
        <v>9.3339130913209944E-2</v>
      </c>
      <c r="AF240" s="18">
        <f t="shared" ca="1" si="35"/>
        <v>0</v>
      </c>
      <c r="AG240" s="18">
        <f t="shared" ca="1" si="35"/>
        <v>0</v>
      </c>
      <c r="AH240" s="18">
        <f t="shared" ca="1" si="35"/>
        <v>0</v>
      </c>
      <c r="AI240" s="18">
        <f t="shared" ca="1" si="35"/>
        <v>0</v>
      </c>
    </row>
    <row r="241" spans="2:35" x14ac:dyDescent="0.15">
      <c r="B241">
        <v>897.803</v>
      </c>
      <c r="C241">
        <v>3</v>
      </c>
      <c r="D241" s="18">
        <v>3.193E-2</v>
      </c>
      <c r="E241" s="18">
        <v>-2.6450000000000001E-2</v>
      </c>
      <c r="F241" s="18">
        <v>-0.34150000000000003</v>
      </c>
      <c r="G241" s="18">
        <v>0.20280000000000001</v>
      </c>
      <c r="H241" s="18">
        <v>-5.5480000000000002E-2</v>
      </c>
      <c r="I241" s="18">
        <v>-0.9244</v>
      </c>
      <c r="J241" s="18">
        <v>8.4070000000000006E-2</v>
      </c>
      <c r="K241" s="18">
        <v>4.999E-2</v>
      </c>
      <c r="L241" s="18">
        <v>0.31090000000000001</v>
      </c>
      <c r="M241" s="18">
        <v>0.36530000000000001</v>
      </c>
      <c r="O241" s="18">
        <f t="shared" si="30"/>
        <v>0.44964999999999999</v>
      </c>
      <c r="P241" s="18">
        <f t="shared" ca="1" si="31"/>
        <v>0.91142540265405037</v>
      </c>
      <c r="Q241" s="18">
        <f t="shared" ca="1" si="31"/>
        <v>0.88714756364438796</v>
      </c>
      <c r="R241" s="18">
        <f t="shared" ca="1" si="31"/>
        <v>0.92476709930029688</v>
      </c>
      <c r="S241" s="18">
        <f t="shared" ca="1" si="31"/>
        <v>0.92029955539145292</v>
      </c>
      <c r="T241" s="18">
        <f t="shared" ca="1" si="32"/>
        <v>4.3231835769693562E-2</v>
      </c>
      <c r="U241" s="18">
        <f t="shared" ca="1" si="32"/>
        <v>4.2021734315635967E-2</v>
      </c>
      <c r="V241" s="18">
        <f t="shared" ca="1" si="32"/>
        <v>4.4287766720329726E-2</v>
      </c>
      <c r="W241" s="18">
        <f t="shared" ca="1" si="32"/>
        <v>4.3261287774447273E-2</v>
      </c>
      <c r="X241" s="18">
        <f t="shared" ca="1" si="33"/>
        <v>6.9974215375757211E-3</v>
      </c>
      <c r="Y241" s="18">
        <f t="shared" ca="1" si="33"/>
        <v>7.0450431273780577E-3</v>
      </c>
      <c r="Z241" s="18">
        <f t="shared" ca="1" si="33"/>
        <v>7.3012436477936805E-3</v>
      </c>
      <c r="AA241" s="18">
        <f t="shared" ca="1" si="33"/>
        <v>7.4228904307833193E-3</v>
      </c>
      <c r="AB241" s="18">
        <f t="shared" ca="1" si="34"/>
        <v>9.4828600784643904E-2</v>
      </c>
      <c r="AC241" s="18">
        <f t="shared" ca="1" si="34"/>
        <v>9.2127142562922135E-2</v>
      </c>
      <c r="AD241" s="18">
        <f t="shared" ca="1" si="34"/>
        <v>9.559224469427248E-2</v>
      </c>
      <c r="AE241" s="18">
        <f t="shared" ca="1" si="34"/>
        <v>9.5786045160592664E-2</v>
      </c>
      <c r="AF241" s="18">
        <f t="shared" ca="1" si="35"/>
        <v>0</v>
      </c>
      <c r="AG241" s="18">
        <f t="shared" ca="1" si="35"/>
        <v>0</v>
      </c>
      <c r="AH241" s="18">
        <f t="shared" ca="1" si="35"/>
        <v>0</v>
      </c>
      <c r="AI241" s="18">
        <f t="shared" ca="1" si="35"/>
        <v>0</v>
      </c>
    </row>
    <row r="242" spans="2:35" x14ac:dyDescent="0.15">
      <c r="B242">
        <v>897.803</v>
      </c>
      <c r="C242">
        <v>5</v>
      </c>
      <c r="D242" s="18">
        <v>0.20469999999999999</v>
      </c>
      <c r="E242" s="18">
        <v>-0.43140000000000001</v>
      </c>
      <c r="F242" s="18">
        <v>-1.0529999999999999</v>
      </c>
      <c r="G242" s="18">
        <v>0.39579999999999999</v>
      </c>
      <c r="H242" s="18">
        <v>0.64419999999999999</v>
      </c>
      <c r="I242" s="18">
        <v>-0.25440000000000002</v>
      </c>
      <c r="J242" s="18">
        <v>0.32040000000000002</v>
      </c>
      <c r="K242" s="18">
        <v>-0.41749999999999998</v>
      </c>
      <c r="L242" s="18">
        <v>-0.16880000000000001</v>
      </c>
      <c r="M242" s="18">
        <v>0.25380000000000003</v>
      </c>
      <c r="O242" s="18">
        <f t="shared" si="30"/>
        <v>0.56608000000000003</v>
      </c>
      <c r="P242" s="18">
        <f t="shared" ca="1" si="31"/>
        <v>0.89977449382006136</v>
      </c>
      <c r="Q242" s="18">
        <f t="shared" ca="1" si="31"/>
        <v>0.874020331727695</v>
      </c>
      <c r="R242" s="18">
        <f t="shared" ca="1" si="31"/>
        <v>0.91512065458309666</v>
      </c>
      <c r="S242" s="18">
        <f t="shared" ca="1" si="31"/>
        <v>0.90821178736726005</v>
      </c>
      <c r="T242" s="18">
        <f t="shared" ca="1" si="32"/>
        <v>3.9904585494998132E-2</v>
      </c>
      <c r="U242" s="18">
        <f t="shared" ca="1" si="32"/>
        <v>3.8056809880906359E-2</v>
      </c>
      <c r="V242" s="18">
        <f t="shared" ca="1" si="32"/>
        <v>3.9609586269108085E-2</v>
      </c>
      <c r="W242" s="18">
        <f t="shared" ca="1" si="32"/>
        <v>3.8954232472328272E-2</v>
      </c>
      <c r="X242" s="18">
        <f t="shared" ca="1" si="33"/>
        <v>6.7358239732612278E-3</v>
      </c>
      <c r="Y242" s="18">
        <f t="shared" ca="1" si="33"/>
        <v>6.7198856895600073E-3</v>
      </c>
      <c r="Z242" s="18">
        <f t="shared" ca="1" si="33"/>
        <v>7.1064652610035644E-3</v>
      </c>
      <c r="AA242" s="18">
        <f t="shared" ca="1" si="33"/>
        <v>7.1535853992799828E-3</v>
      </c>
      <c r="AB242" s="18">
        <f t="shared" ca="1" si="34"/>
        <v>9.6563148891211426E-2</v>
      </c>
      <c r="AC242" s="18">
        <f t="shared" ca="1" si="34"/>
        <v>9.4327960586814433E-2</v>
      </c>
      <c r="AD242" s="18">
        <f t="shared" ca="1" si="34"/>
        <v>9.892992417227911E-2</v>
      </c>
      <c r="AE242" s="18">
        <f t="shared" ca="1" si="34"/>
        <v>9.843857746221657E-2</v>
      </c>
      <c r="AF242" s="18">
        <f t="shared" ca="1" si="35"/>
        <v>0</v>
      </c>
      <c r="AG242" s="18">
        <f t="shared" ca="1" si="35"/>
        <v>0</v>
      </c>
      <c r="AH242" s="18">
        <f t="shared" ca="1" si="35"/>
        <v>0</v>
      </c>
      <c r="AI242" s="18">
        <f t="shared" ca="1" si="35"/>
        <v>0</v>
      </c>
    </row>
    <row r="243" spans="2:35" x14ac:dyDescent="0.15">
      <c r="B243">
        <v>897.803</v>
      </c>
      <c r="C243">
        <v>7</v>
      </c>
      <c r="D243" s="18">
        <v>0.10340000000000001</v>
      </c>
      <c r="E243" s="18">
        <v>-0.2601</v>
      </c>
      <c r="F243" s="18">
        <v>-0.83220000000000005</v>
      </c>
      <c r="G243" s="18">
        <v>0.53690000000000004</v>
      </c>
      <c r="H243" s="18">
        <v>0.41820000000000002</v>
      </c>
      <c r="I243" s="18">
        <v>0.22070000000000001</v>
      </c>
      <c r="J243" s="18">
        <v>0.59460000000000002</v>
      </c>
      <c r="K243" s="18">
        <v>-0.26150000000000001</v>
      </c>
      <c r="L243" s="18">
        <v>0.40289999999999998</v>
      </c>
      <c r="M243" s="18">
        <v>0.62990000000000002</v>
      </c>
      <c r="O243" s="18">
        <f t="shared" si="30"/>
        <v>0.71264000000000005</v>
      </c>
      <c r="P243" s="18">
        <f t="shared" ca="1" si="31"/>
        <v>0.90904671866833719</v>
      </c>
      <c r="Q243" s="18">
        <f t="shared" ca="1" si="31"/>
        <v>0.88759095289094492</v>
      </c>
      <c r="R243" s="18">
        <f t="shared" ca="1" si="31"/>
        <v>0.90941885455296845</v>
      </c>
      <c r="S243" s="18">
        <f t="shared" ca="1" si="31"/>
        <v>0.89889411382136275</v>
      </c>
      <c r="T243" s="18">
        <f t="shared" ca="1" si="32"/>
        <v>3.6319346974359554E-2</v>
      </c>
      <c r="U243" s="18">
        <f t="shared" ca="1" si="32"/>
        <v>3.4290904236128905E-2</v>
      </c>
      <c r="V243" s="18">
        <f t="shared" ca="1" si="32"/>
        <v>3.5158841058519429E-2</v>
      </c>
      <c r="W243" s="18">
        <f t="shared" ca="1" si="32"/>
        <v>3.4925864532032162E-2</v>
      </c>
      <c r="X243" s="18">
        <f t="shared" ca="1" si="33"/>
        <v>6.4170205709656869E-3</v>
      </c>
      <c r="Y243" s="18">
        <f t="shared" ca="1" si="33"/>
        <v>6.3626329196431429E-3</v>
      </c>
      <c r="Z243" s="18">
        <f t="shared" ca="1" si="33"/>
        <v>6.8767614161679693E-3</v>
      </c>
      <c r="AA243" s="18">
        <f t="shared" ca="1" si="33"/>
        <v>6.8571881965199689E-3</v>
      </c>
      <c r="AB243" s="18">
        <f t="shared" ca="1" si="34"/>
        <v>0.10194291123220815</v>
      </c>
      <c r="AC243" s="18">
        <f t="shared" ca="1" si="34"/>
        <v>0.10061095044046743</v>
      </c>
      <c r="AD243" s="18">
        <f t="shared" ca="1" si="34"/>
        <v>0.10270290356838693</v>
      </c>
      <c r="AE243" s="18">
        <f t="shared" ca="1" si="34"/>
        <v>0.10128038880232655</v>
      </c>
      <c r="AF243" s="18">
        <f t="shared" ca="1" si="35"/>
        <v>0</v>
      </c>
      <c r="AG243" s="18">
        <f t="shared" ca="1" si="35"/>
        <v>0</v>
      </c>
      <c r="AH243" s="18">
        <f t="shared" ca="1" si="35"/>
        <v>0</v>
      </c>
      <c r="AI243" s="18">
        <f t="shared" ca="1" si="35"/>
        <v>0</v>
      </c>
    </row>
    <row r="244" spans="2:35" x14ac:dyDescent="0.15">
      <c r="B244">
        <v>897.803</v>
      </c>
      <c r="C244">
        <v>10</v>
      </c>
      <c r="D244" s="18">
        <v>0.1075</v>
      </c>
      <c r="E244" s="18">
        <v>-0.26579999999999998</v>
      </c>
      <c r="F244" s="18">
        <v>-0.87470000000000003</v>
      </c>
      <c r="G244" s="18">
        <v>0.49580000000000002</v>
      </c>
      <c r="H244" s="18">
        <v>0.219</v>
      </c>
      <c r="I244" s="18">
        <v>9.511E-2</v>
      </c>
      <c r="J244" s="18">
        <v>0.56999999999999995</v>
      </c>
      <c r="K244" s="18">
        <v>-6.0580000000000002E-2</v>
      </c>
      <c r="L244" s="18">
        <v>0.7712</v>
      </c>
      <c r="M244" s="18">
        <v>0.59309999999999996</v>
      </c>
      <c r="O244" s="18">
        <f t="shared" si="30"/>
        <v>0.89717000000000002</v>
      </c>
      <c r="P244" s="18">
        <f t="shared" ca="1" si="31"/>
        <v>0.92782089052168093</v>
      </c>
      <c r="Q244" s="18">
        <f t="shared" ca="1" si="31"/>
        <v>0.9127326041143986</v>
      </c>
      <c r="R244" s="18">
        <f t="shared" ca="1" si="31"/>
        <v>0.90948383323263693</v>
      </c>
      <c r="S244" s="18">
        <f t="shared" ca="1" si="31"/>
        <v>0.89162862607747895</v>
      </c>
      <c r="T244" s="18">
        <f t="shared" ca="1" si="32"/>
        <v>3.2495836919805704E-2</v>
      </c>
      <c r="U244" s="18">
        <f t="shared" ca="1" si="32"/>
        <v>3.0599090714219412E-2</v>
      </c>
      <c r="V244" s="18">
        <f t="shared" ca="1" si="32"/>
        <v>3.1188007480689249E-2</v>
      </c>
      <c r="W244" s="18">
        <f t="shared" ca="1" si="32"/>
        <v>3.1044998255993231E-2</v>
      </c>
      <c r="X244" s="18">
        <f t="shared" ca="1" si="33"/>
        <v>6.0282541297660072E-3</v>
      </c>
      <c r="Y244" s="18">
        <f t="shared" ca="1" si="33"/>
        <v>5.95811080334889E-3</v>
      </c>
      <c r="Z244" s="18">
        <f t="shared" ca="1" si="33"/>
        <v>6.62905059562428E-3</v>
      </c>
      <c r="AA244" s="18">
        <f t="shared" ca="1" si="33"/>
        <v>6.5250988753538831E-3</v>
      </c>
      <c r="AB244" s="18">
        <f t="shared" ca="1" si="34"/>
        <v>0.10914318998087807</v>
      </c>
      <c r="AC244" s="18">
        <f t="shared" ca="1" si="34"/>
        <v>0.10870870414837625</v>
      </c>
      <c r="AD244" s="18">
        <f t="shared" ca="1" si="34"/>
        <v>0.10693178964482564</v>
      </c>
      <c r="AE244" s="18">
        <f t="shared" ca="1" si="34"/>
        <v>0.10433700611111889</v>
      </c>
      <c r="AF244" s="18">
        <f t="shared" ca="1" si="35"/>
        <v>0</v>
      </c>
      <c r="AG244" s="18">
        <f t="shared" ca="1" si="35"/>
        <v>0</v>
      </c>
      <c r="AH244" s="18">
        <f t="shared" ca="1" si="35"/>
        <v>0</v>
      </c>
      <c r="AI244" s="18">
        <f t="shared" ca="1" si="35"/>
        <v>0</v>
      </c>
    </row>
    <row r="245" spans="2:35" x14ac:dyDescent="0.15">
      <c r="B245">
        <v>897.803</v>
      </c>
      <c r="C245">
        <v>15</v>
      </c>
      <c r="D245" s="18">
        <v>0.1193</v>
      </c>
      <c r="E245" s="18">
        <v>-0.17749999999999999</v>
      </c>
      <c r="F245" s="18">
        <v>-1.0469999999999999</v>
      </c>
      <c r="G245" s="18">
        <v>0.17580000000000001</v>
      </c>
      <c r="H245" s="18">
        <v>4.1279999999999997E-2</v>
      </c>
      <c r="I245" s="18">
        <v>-0.24049999999999999</v>
      </c>
      <c r="J245" s="18">
        <v>0.39810000000000001</v>
      </c>
      <c r="K245" s="18">
        <v>1.685E-2</v>
      </c>
      <c r="L245" s="18">
        <v>0.80020000000000002</v>
      </c>
      <c r="M245" s="18">
        <v>0.19289999999999999</v>
      </c>
      <c r="O245" s="18">
        <f t="shared" si="30"/>
        <v>1.1294</v>
      </c>
      <c r="P245" s="18">
        <f t="shared" ca="1" si="31"/>
        <v>0.94761120301930368</v>
      </c>
      <c r="Q245" s="18">
        <f t="shared" ca="1" si="31"/>
        <v>0.93939283158867259</v>
      </c>
      <c r="R245" s="18">
        <f t="shared" ca="1" si="31"/>
        <v>0.91530808823566379</v>
      </c>
      <c r="S245" s="18">
        <f t="shared" ca="1" si="31"/>
        <v>0.88713887421683091</v>
      </c>
      <c r="T245" s="18">
        <f t="shared" ca="1" si="32"/>
        <v>2.8510573523118178E-2</v>
      </c>
      <c r="U245" s="18">
        <f t="shared" ca="1" si="32"/>
        <v>2.6918378333589704E-2</v>
      </c>
      <c r="V245" s="18">
        <f t="shared" ca="1" si="32"/>
        <v>2.7727245766612722E-2</v>
      </c>
      <c r="W245" s="18">
        <f t="shared" ca="1" si="32"/>
        <v>2.7350257533132583E-2</v>
      </c>
      <c r="X245" s="18">
        <f t="shared" ca="1" si="33"/>
        <v>5.5771726308089077E-3</v>
      </c>
      <c r="Y245" s="18">
        <f t="shared" ca="1" si="33"/>
        <v>5.5074491628212003E-3</v>
      </c>
      <c r="Z245" s="18">
        <f t="shared" ca="1" si="33"/>
        <v>6.3414044984399093E-3</v>
      </c>
      <c r="AA245" s="18">
        <f t="shared" ca="1" si="33"/>
        <v>6.1307237638135899E-3</v>
      </c>
      <c r="AB245" s="18">
        <f t="shared" ca="1" si="34"/>
        <v>0.11672926093585269</v>
      </c>
      <c r="AC245" s="18">
        <f t="shared" ca="1" si="34"/>
        <v>0.1170831851560187</v>
      </c>
      <c r="AD245" s="18">
        <f t="shared" ca="1" si="34"/>
        <v>0.11160715642964597</v>
      </c>
      <c r="AE245" s="18">
        <f t="shared" ca="1" si="34"/>
        <v>0.10771155574364166</v>
      </c>
      <c r="AF245" s="18">
        <f t="shared" ca="1" si="35"/>
        <v>0</v>
      </c>
      <c r="AG245" s="18">
        <f t="shared" ca="1" si="35"/>
        <v>0</v>
      </c>
      <c r="AH245" s="18">
        <f t="shared" ca="1" si="35"/>
        <v>0</v>
      </c>
      <c r="AI245" s="18">
        <f t="shared" ca="1" si="35"/>
        <v>0</v>
      </c>
    </row>
    <row r="246" spans="2:35" x14ac:dyDescent="0.15">
      <c r="B246">
        <v>897.803</v>
      </c>
      <c r="C246">
        <v>20</v>
      </c>
      <c r="D246" s="18">
        <v>0.1019</v>
      </c>
      <c r="E246" s="18">
        <v>-0.12820000000000001</v>
      </c>
      <c r="F246" s="18">
        <v>-0.94599999999999995</v>
      </c>
      <c r="G246" s="18">
        <v>0.13300000000000001</v>
      </c>
      <c r="H246" s="18">
        <v>0.1263</v>
      </c>
      <c r="I246" s="18">
        <v>0.13919999999999999</v>
      </c>
      <c r="J246" s="18">
        <v>0.62029999999999996</v>
      </c>
      <c r="K246" s="18">
        <v>-0.1</v>
      </c>
      <c r="L246" s="18">
        <v>-0.46960000000000002</v>
      </c>
      <c r="M246" s="18">
        <v>0.96960000000000002</v>
      </c>
      <c r="O246" s="18">
        <f t="shared" si="30"/>
        <v>1.4218999999999999</v>
      </c>
      <c r="P246" s="18">
        <f t="shared" ca="1" si="31"/>
        <v>0.96231490811531994</v>
      </c>
      <c r="Q246" s="18">
        <f t="shared" ca="1" si="31"/>
        <v>0.95915914319251183</v>
      </c>
      <c r="R246" s="18">
        <f t="shared" ca="1" si="31"/>
        <v>0.92665500799442113</v>
      </c>
      <c r="S246" s="18">
        <f t="shared" ca="1" si="31"/>
        <v>0.88843371657292391</v>
      </c>
      <c r="T246" s="18">
        <f t="shared" ref="T246:W261" ca="1" si="36">MAX(0,P103*(1-ABS($P$6))+T103*(1-ABS($P$6)^(X103+1))/(X103+1))</f>
        <v>2.4486486519890736E-2</v>
      </c>
      <c r="U246" s="18">
        <f t="shared" ca="1" si="36"/>
        <v>2.3267625183504923E-2</v>
      </c>
      <c r="V246" s="18">
        <f t="shared" ca="1" si="36"/>
        <v>2.4805865646883446E-2</v>
      </c>
      <c r="W246" s="18">
        <f t="shared" ca="1" si="36"/>
        <v>2.4100836495199902E-2</v>
      </c>
      <c r="X246" s="18">
        <f t="shared" ref="X246:AA261" ca="1" si="37">MAX(0,(P103+T103*ABS($P$6)^X103+AB103+AF103*$P$7^AJ103)*0.5*($P$7-$P$6))</f>
        <v>5.0805705677595021E-3</v>
      </c>
      <c r="Y246" s="18">
        <f t="shared" ca="1" si="37"/>
        <v>5.0216670846104684E-3</v>
      </c>
      <c r="Z246" s="18">
        <f t="shared" ca="1" si="37"/>
        <v>6.0033473373502233E-3</v>
      </c>
      <c r="AA246" s="18">
        <f t="shared" ca="1" si="37"/>
        <v>5.6731616346956141E-3</v>
      </c>
      <c r="AB246" s="18">
        <f t="shared" ref="AB246:AE261" ca="1" si="38">MAX(0,AB103*(AN103-($P$7))+AF103*(AN103^(AJ103+1)-$P$7^(AJ103+1))/(AJ103+1))</f>
        <v>0.123590117349926</v>
      </c>
      <c r="AC246" s="18">
        <f t="shared" ca="1" si="38"/>
        <v>0.12436562658275992</v>
      </c>
      <c r="AD246" s="18">
        <f t="shared" ca="1" si="38"/>
        <v>0.11667251207893824</v>
      </c>
      <c r="AE246" s="18">
        <f t="shared" ca="1" si="38"/>
        <v>0.11162461947218925</v>
      </c>
      <c r="AF246" s="18">
        <f t="shared" ref="AF246:AI261" ca="1" si="39">IF(AN103&lt;1,MAX(0,(AB103+AF103*AN103^AJ103+AR103)*0.5*(1-AN103)),0)</f>
        <v>0</v>
      </c>
      <c r="AG246" s="18">
        <f t="shared" ca="1" si="39"/>
        <v>0</v>
      </c>
      <c r="AH246" s="18">
        <f t="shared" ca="1" si="39"/>
        <v>0</v>
      </c>
      <c r="AI246" s="18">
        <f t="shared" ca="1" si="39"/>
        <v>0</v>
      </c>
    </row>
    <row r="247" spans="2:35" x14ac:dyDescent="0.15">
      <c r="B247">
        <v>1036.3610000000001</v>
      </c>
      <c r="C247">
        <v>1</v>
      </c>
      <c r="D247" s="18">
        <v>1.026E-2</v>
      </c>
      <c r="E247" s="18">
        <v>-9.1380000000000003E-2</v>
      </c>
      <c r="F247" s="18">
        <v>-0.67730000000000001</v>
      </c>
      <c r="G247" s="18">
        <v>0.20949999999999999</v>
      </c>
      <c r="H247" s="18">
        <v>0.63339999999999996</v>
      </c>
      <c r="I247" s="18">
        <v>-1.083E-4</v>
      </c>
      <c r="J247" s="18">
        <v>1.744</v>
      </c>
      <c r="K247" s="18">
        <v>-0.55230000000000001</v>
      </c>
      <c r="L247" s="18">
        <v>2.213E-2</v>
      </c>
      <c r="M247" s="18">
        <v>2.0960000000000001</v>
      </c>
      <c r="O247" s="18">
        <f t="shared" si="30"/>
        <v>1.7901</v>
      </c>
      <c r="P247" s="18">
        <f t="shared" ca="1" si="31"/>
        <v>0.96906321274695828</v>
      </c>
      <c r="Q247" s="18">
        <f t="shared" ca="1" si="31"/>
        <v>0.96814694233094356</v>
      </c>
      <c r="R247" s="18">
        <f t="shared" ca="1" si="31"/>
        <v>0.94184840177563944</v>
      </c>
      <c r="S247" s="18">
        <f t="shared" ca="1" si="31"/>
        <v>0.89863441107548703</v>
      </c>
      <c r="T247" s="18">
        <f t="shared" ca="1" si="36"/>
        <v>2.0584749180434563E-2</v>
      </c>
      <c r="U247" s="18">
        <f t="shared" ca="1" si="36"/>
        <v>1.9738521807163532E-2</v>
      </c>
      <c r="V247" s="18">
        <f t="shared" ca="1" si="36"/>
        <v>2.2292300300828852E-2</v>
      </c>
      <c r="W247" s="18">
        <f t="shared" ca="1" si="36"/>
        <v>2.1426409566217414E-2</v>
      </c>
      <c r="X247" s="18">
        <f t="shared" ca="1" si="37"/>
        <v>4.5629524472458162E-3</v>
      </c>
      <c r="Y247" s="18">
        <f t="shared" ca="1" si="37"/>
        <v>4.52173714176174E-3</v>
      </c>
      <c r="Z247" s="18">
        <f t="shared" ca="1" si="37"/>
        <v>5.6245724905140907E-3</v>
      </c>
      <c r="AA247" s="18">
        <f t="shared" ca="1" si="37"/>
        <v>5.1924140324843132E-3</v>
      </c>
      <c r="AB247" s="18">
        <f t="shared" ca="1" si="38"/>
        <v>0.12908349884951104</v>
      </c>
      <c r="AC247" s="18">
        <f t="shared" ca="1" si="38"/>
        <v>0.12982511256234852</v>
      </c>
      <c r="AD247" s="18">
        <f t="shared" ca="1" si="38"/>
        <v>0.12198295599445153</v>
      </c>
      <c r="AE247" s="18">
        <f t="shared" ca="1" si="38"/>
        <v>0.11640328495643631</v>
      </c>
      <c r="AF247" s="18">
        <f t="shared" ca="1" si="39"/>
        <v>0</v>
      </c>
      <c r="AG247" s="18">
        <f t="shared" ca="1" si="39"/>
        <v>0</v>
      </c>
      <c r="AH247" s="18">
        <f t="shared" ca="1" si="39"/>
        <v>0</v>
      </c>
      <c r="AI247" s="18">
        <f t="shared" ca="1" si="39"/>
        <v>0</v>
      </c>
    </row>
    <row r="248" spans="2:35" x14ac:dyDescent="0.15">
      <c r="B248">
        <v>1036.3610000000001</v>
      </c>
      <c r="C248">
        <v>3</v>
      </c>
      <c r="D248" s="18">
        <v>2.7789999999999999E-2</v>
      </c>
      <c r="E248" s="18">
        <v>-9.7140000000000004E-2</v>
      </c>
      <c r="F248" s="18">
        <v>-0.69920000000000004</v>
      </c>
      <c r="G248" s="18">
        <v>0.2155</v>
      </c>
      <c r="H248" s="18">
        <v>-0.38529999999999998</v>
      </c>
      <c r="I248" s="18">
        <v>-0.68689999999999996</v>
      </c>
      <c r="J248" s="18">
        <v>2.496</v>
      </c>
      <c r="K248" s="18">
        <v>0.45469999999999999</v>
      </c>
      <c r="L248" s="18">
        <v>-0.3377</v>
      </c>
      <c r="M248" s="18">
        <v>1.77</v>
      </c>
      <c r="O248" s="18">
        <f t="shared" si="30"/>
        <v>2.2536</v>
      </c>
      <c r="P248" s="18">
        <f t="shared" ca="1" si="31"/>
        <v>0.96929146163870683</v>
      </c>
      <c r="Q248" s="18">
        <f t="shared" ca="1" si="31"/>
        <v>0.9683442000829382</v>
      </c>
      <c r="R248" s="18">
        <f t="shared" ca="1" si="31"/>
        <v>0.95726846965863921</v>
      </c>
      <c r="S248" s="18">
        <f t="shared" ca="1" si="31"/>
        <v>0.9189928009402144</v>
      </c>
      <c r="T248" s="18">
        <f t="shared" ca="1" si="36"/>
        <v>1.6966745418430886E-2</v>
      </c>
      <c r="U248" s="18">
        <f t="shared" ca="1" si="36"/>
        <v>1.6447475242000742E-2</v>
      </c>
      <c r="V248" s="18">
        <f t="shared" ca="1" si="36"/>
        <v>1.9834883195809609E-2</v>
      </c>
      <c r="W248" s="18">
        <f t="shared" ca="1" si="36"/>
        <v>1.9129791893779211E-2</v>
      </c>
      <c r="X248" s="18">
        <f t="shared" ca="1" si="37"/>
        <v>4.0516271185885022E-3</v>
      </c>
      <c r="Y248" s="18">
        <f t="shared" ca="1" si="37"/>
        <v>4.0327779171836949E-3</v>
      </c>
      <c r="Z248" s="18">
        <f t="shared" ca="1" si="37"/>
        <v>5.2252407430738654E-3</v>
      </c>
      <c r="AA248" s="18">
        <f t="shared" ca="1" si="37"/>
        <v>4.7486552329817295E-3</v>
      </c>
      <c r="AB248" s="18">
        <f t="shared" ca="1" si="38"/>
        <v>0.13324915487954905</v>
      </c>
      <c r="AC248" s="18">
        <f t="shared" ca="1" si="38"/>
        <v>0.13363651289838249</v>
      </c>
      <c r="AD248" s="18">
        <f t="shared" ca="1" si="38"/>
        <v>0.12729388487330301</v>
      </c>
      <c r="AE248" s="18">
        <f t="shared" ca="1" si="38"/>
        <v>0.12238379980874038</v>
      </c>
      <c r="AF248" s="18">
        <f t="shared" ca="1" si="39"/>
        <v>0</v>
      </c>
      <c r="AG248" s="18">
        <f t="shared" ca="1" si="39"/>
        <v>0</v>
      </c>
      <c r="AH248" s="18">
        <f t="shared" ca="1" si="39"/>
        <v>0</v>
      </c>
      <c r="AI248" s="18">
        <f t="shared" ca="1" si="39"/>
        <v>0</v>
      </c>
    </row>
    <row r="249" spans="2:35" x14ac:dyDescent="0.15">
      <c r="B249">
        <v>1036.3610000000001</v>
      </c>
      <c r="C249">
        <v>5</v>
      </c>
      <c r="D249" s="18">
        <v>5.4559999999999997E-2</v>
      </c>
      <c r="E249" s="18">
        <v>-0.161</v>
      </c>
      <c r="F249" s="18">
        <v>-0.54430000000000001</v>
      </c>
      <c r="G249" s="18">
        <v>0.33189999999999997</v>
      </c>
      <c r="H249" s="18">
        <v>0.48430000000000001</v>
      </c>
      <c r="I249" s="18">
        <v>0.53620000000000001</v>
      </c>
      <c r="J249" s="18">
        <v>0.2535</v>
      </c>
      <c r="K249" s="18">
        <v>-0.37790000000000001</v>
      </c>
      <c r="L249" s="18">
        <v>0.59970000000000001</v>
      </c>
      <c r="M249" s="18">
        <v>0.20250000000000001</v>
      </c>
      <c r="O249" s="18">
        <f t="shared" si="30"/>
        <v>2.8371</v>
      </c>
      <c r="P249" s="18">
        <f t="shared" ca="1" si="31"/>
        <v>0.96721872244340046</v>
      </c>
      <c r="Q249" s="18">
        <f t="shared" ca="1" si="31"/>
        <v>0.96505771418460851</v>
      </c>
      <c r="R249" s="18">
        <f t="shared" ca="1" si="31"/>
        <v>0.96837672620401472</v>
      </c>
      <c r="S249" s="18">
        <f t="shared" ca="1" si="31"/>
        <v>0.94667915961280147</v>
      </c>
      <c r="T249" s="18">
        <f t="shared" ca="1" si="36"/>
        <v>1.3765683599147899E-2</v>
      </c>
      <c r="U249" s="18">
        <f t="shared" ca="1" si="36"/>
        <v>1.3496162058702034E-2</v>
      </c>
      <c r="V249" s="18">
        <f t="shared" ca="1" si="36"/>
        <v>1.7040962775201354E-2</v>
      </c>
      <c r="W249" s="18">
        <f t="shared" ca="1" si="36"/>
        <v>1.6750591542030971E-2</v>
      </c>
      <c r="X249" s="18">
        <f t="shared" ca="1" si="37"/>
        <v>3.5716887917587588E-3</v>
      </c>
      <c r="Y249" s="18">
        <f t="shared" ca="1" si="37"/>
        <v>3.5772723726822048E-3</v>
      </c>
      <c r="Z249" s="18">
        <f t="shared" ca="1" si="37"/>
        <v>4.817037179394963E-3</v>
      </c>
      <c r="AA249" s="18">
        <f t="shared" ca="1" si="37"/>
        <v>4.3700441339738034E-3</v>
      </c>
      <c r="AB249" s="18">
        <f t="shared" ca="1" si="38"/>
        <v>0.13660026833698846</v>
      </c>
      <c r="AC249" s="18">
        <f t="shared" ca="1" si="38"/>
        <v>0.13652027115006174</v>
      </c>
      <c r="AD249" s="18">
        <f t="shared" ca="1" si="38"/>
        <v>0.13226394279591958</v>
      </c>
      <c r="AE249" s="18">
        <f t="shared" ca="1" si="38"/>
        <v>0.12954803209845395</v>
      </c>
      <c r="AF249" s="18">
        <f t="shared" ca="1" si="39"/>
        <v>0</v>
      </c>
      <c r="AG249" s="18">
        <f t="shared" ca="1" si="39"/>
        <v>0</v>
      </c>
      <c r="AH249" s="18">
        <f t="shared" ca="1" si="39"/>
        <v>0</v>
      </c>
      <c r="AI249" s="18">
        <f t="shared" ca="1" si="39"/>
        <v>0</v>
      </c>
    </row>
    <row r="250" spans="2:35" x14ac:dyDescent="0.15">
      <c r="B250">
        <v>1036.3610000000001</v>
      </c>
      <c r="C250">
        <v>7</v>
      </c>
      <c r="D250" s="18">
        <v>7.7829999999999996E-2</v>
      </c>
      <c r="E250" s="18">
        <v>-0.19869999999999999</v>
      </c>
      <c r="F250" s="18">
        <v>-0.5847</v>
      </c>
      <c r="G250" s="18">
        <v>0.34549999999999997</v>
      </c>
      <c r="H250" s="18">
        <v>0.53769999999999996</v>
      </c>
      <c r="I250" s="18">
        <v>0.50780000000000003</v>
      </c>
      <c r="J250" s="18">
        <v>0.26319999999999999</v>
      </c>
      <c r="K250" s="18">
        <v>-0.4168</v>
      </c>
      <c r="L250" s="18">
        <v>0.57750000000000001</v>
      </c>
      <c r="M250" s="18">
        <v>0.2135</v>
      </c>
      <c r="O250" s="18">
        <f t="shared" si="30"/>
        <v>3.5716999999999999</v>
      </c>
      <c r="P250" s="18">
        <f t="shared" ca="1" si="31"/>
        <v>0.96740237373893279</v>
      </c>
      <c r="Q250" s="18">
        <f t="shared" ca="1" si="31"/>
        <v>0.96356830451462239</v>
      </c>
      <c r="R250" s="18">
        <f t="shared" ca="1" si="31"/>
        <v>0.97139900367400878</v>
      </c>
      <c r="S250" s="18">
        <f t="shared" ca="1" si="31"/>
        <v>0.97100659964238389</v>
      </c>
      <c r="T250" s="18">
        <f t="shared" ca="1" si="36"/>
        <v>1.1064597368176944E-2</v>
      </c>
      <c r="U250" s="18">
        <f t="shared" ca="1" si="36"/>
        <v>1.0939875488353864E-2</v>
      </c>
      <c r="V250" s="18">
        <f t="shared" ca="1" si="36"/>
        <v>1.3703714613217283E-2</v>
      </c>
      <c r="W250" s="18">
        <f t="shared" ca="1" si="36"/>
        <v>1.377910863649689E-2</v>
      </c>
      <c r="X250" s="18">
        <f t="shared" ca="1" si="37"/>
        <v>3.1413071487441388E-3</v>
      </c>
      <c r="Y250" s="18">
        <f t="shared" ca="1" si="37"/>
        <v>3.169325399861451E-3</v>
      </c>
      <c r="Z250" s="18">
        <f t="shared" ca="1" si="37"/>
        <v>4.3873315300179874E-3</v>
      </c>
      <c r="AA250" s="18">
        <f t="shared" ca="1" si="37"/>
        <v>4.0250398480866896E-3</v>
      </c>
      <c r="AB250" s="18">
        <f t="shared" ca="1" si="38"/>
        <v>0.13976096522246323</v>
      </c>
      <c r="AC250" s="18">
        <f t="shared" ca="1" si="38"/>
        <v>0.13924745778196349</v>
      </c>
      <c r="AD250" s="18">
        <f t="shared" ca="1" si="38"/>
        <v>0.13651190700602542</v>
      </c>
      <c r="AE250" s="18">
        <f t="shared" ca="1" si="38"/>
        <v>0.13673635162335482</v>
      </c>
      <c r="AF250" s="18">
        <f t="shared" ca="1" si="39"/>
        <v>0</v>
      </c>
      <c r="AG250" s="18">
        <f t="shared" ca="1" si="39"/>
        <v>0</v>
      </c>
      <c r="AH250" s="18">
        <f t="shared" ca="1" si="39"/>
        <v>0</v>
      </c>
      <c r="AI250" s="18">
        <f t="shared" ca="1" si="39"/>
        <v>0</v>
      </c>
    </row>
    <row r="251" spans="2:35" x14ac:dyDescent="0.15">
      <c r="B251">
        <v>1036.3610000000001</v>
      </c>
      <c r="C251">
        <v>10</v>
      </c>
      <c r="D251" s="18">
        <v>8.0519999999999994E-2</v>
      </c>
      <c r="E251" s="18">
        <v>-0.19570000000000001</v>
      </c>
      <c r="F251" s="18">
        <v>-0.62470000000000003</v>
      </c>
      <c r="G251" s="18">
        <v>0.35580000000000001</v>
      </c>
      <c r="H251" s="18">
        <v>0.44919999999999999</v>
      </c>
      <c r="I251" s="18">
        <v>0.49349999999999999</v>
      </c>
      <c r="J251" s="18">
        <v>0.27260000000000001</v>
      </c>
      <c r="K251" s="18">
        <v>-0.33400000000000002</v>
      </c>
      <c r="L251" s="18">
        <v>0.57130000000000003</v>
      </c>
      <c r="M251" s="18">
        <v>0.21190000000000001</v>
      </c>
      <c r="O251" s="18">
        <f t="shared" si="30"/>
        <v>4.4965000000000002</v>
      </c>
      <c r="P251" s="18">
        <f t="shared" ca="1" si="31"/>
        <v>0.97314887069474498</v>
      </c>
      <c r="Q251" s="18">
        <f t="shared" ca="1" si="31"/>
        <v>0.9672306343213507</v>
      </c>
      <c r="R251" s="18">
        <f t="shared" ca="1" si="31"/>
        <v>0.96562810700999668</v>
      </c>
      <c r="S251" s="18">
        <f t="shared" ca="1" si="31"/>
        <v>0.97575833251525035</v>
      </c>
      <c r="T251" s="18">
        <f t="shared" ca="1" si="36"/>
        <v>8.9187192475812336E-3</v>
      </c>
      <c r="U251" s="18">
        <f t="shared" ca="1" si="36"/>
        <v>8.7798165614912261E-3</v>
      </c>
      <c r="V251" s="18">
        <f t="shared" ca="1" si="36"/>
        <v>1.0038447404807962E-2</v>
      </c>
      <c r="W251" s="18">
        <f t="shared" ca="1" si="36"/>
        <v>1.0256218338500638E-2</v>
      </c>
      <c r="X251" s="18">
        <f t="shared" ca="1" si="37"/>
        <v>2.7692430125207776E-3</v>
      </c>
      <c r="Y251" s="18">
        <f t="shared" ca="1" si="37"/>
        <v>2.8126377088034996E-3</v>
      </c>
      <c r="Z251" s="18">
        <f t="shared" ca="1" si="37"/>
        <v>3.9088750852586257E-3</v>
      </c>
      <c r="AA251" s="18">
        <f t="shared" ca="1" si="37"/>
        <v>3.6666531351485254E-3</v>
      </c>
      <c r="AB251" s="18">
        <f t="shared" ca="1" si="38"/>
        <v>0.14319349087526234</v>
      </c>
      <c r="AC251" s="18">
        <f t="shared" ca="1" si="38"/>
        <v>0.14234708229185766</v>
      </c>
      <c r="AD251" s="18">
        <f t="shared" ca="1" si="38"/>
        <v>0.13973716392904406</v>
      </c>
      <c r="AE251" s="18">
        <f t="shared" ca="1" si="38"/>
        <v>0.14137389040925821</v>
      </c>
      <c r="AF251" s="18">
        <f t="shared" ca="1" si="39"/>
        <v>0</v>
      </c>
      <c r="AG251" s="18">
        <f t="shared" ca="1" si="39"/>
        <v>0</v>
      </c>
      <c r="AH251" s="18">
        <f t="shared" ca="1" si="39"/>
        <v>0</v>
      </c>
      <c r="AI251" s="18">
        <f t="shared" ca="1" si="39"/>
        <v>0</v>
      </c>
    </row>
    <row r="252" spans="2:35" x14ac:dyDescent="0.15">
      <c r="B252">
        <v>1036.3610000000001</v>
      </c>
      <c r="C252">
        <v>15</v>
      </c>
      <c r="D252" s="18">
        <v>6.7890000000000006E-2</v>
      </c>
      <c r="E252" s="18">
        <v>-0.17910000000000001</v>
      </c>
      <c r="F252" s="18">
        <v>-0.63</v>
      </c>
      <c r="G252" s="18">
        <v>0.36630000000000001</v>
      </c>
      <c r="H252" s="18">
        <v>0.36830000000000002</v>
      </c>
      <c r="I252" s="18">
        <v>0.49969999999999998</v>
      </c>
      <c r="J252" s="18">
        <v>0.2757</v>
      </c>
      <c r="K252" s="18">
        <v>-0.2571</v>
      </c>
      <c r="L252" s="18">
        <v>0.59009999999999996</v>
      </c>
      <c r="M252" s="18">
        <v>0.19589999999999999</v>
      </c>
      <c r="O252" s="18">
        <f t="shared" si="30"/>
        <v>5.6607000000000003</v>
      </c>
      <c r="P252" s="18">
        <f t="shared" ca="1" si="31"/>
        <v>0.98543605388740929</v>
      </c>
      <c r="Q252" s="18">
        <f t="shared" ca="1" si="31"/>
        <v>0.97724262625968961</v>
      </c>
      <c r="R252" s="18">
        <f t="shared" ca="1" si="31"/>
        <v>0.95539347261600771</v>
      </c>
      <c r="S252" s="18">
        <f t="shared" ca="1" si="31"/>
        <v>0.96184500058836064</v>
      </c>
      <c r="T252" s="18">
        <f t="shared" ca="1" si="36"/>
        <v>7.3253666256458613E-3</v>
      </c>
      <c r="U252" s="18">
        <f t="shared" ca="1" si="36"/>
        <v>7.0056903959379207E-3</v>
      </c>
      <c r="V252" s="18">
        <f t="shared" ca="1" si="36"/>
        <v>6.8052326431610674E-3</v>
      </c>
      <c r="W252" s="18">
        <f t="shared" ca="1" si="36"/>
        <v>7.0816508995062873E-3</v>
      </c>
      <c r="X252" s="18">
        <f t="shared" ca="1" si="37"/>
        <v>2.4547546246337644E-3</v>
      </c>
      <c r="Y252" s="18">
        <f t="shared" ca="1" si="37"/>
        <v>2.5023930308267846E-3</v>
      </c>
      <c r="Z252" s="18">
        <f t="shared" ca="1" si="37"/>
        <v>3.3831665567175574E-3</v>
      </c>
      <c r="AA252" s="18">
        <f t="shared" ca="1" si="37"/>
        <v>3.3079884499169834E-3</v>
      </c>
      <c r="AB252" s="18">
        <f t="shared" ca="1" si="38"/>
        <v>0.1470568978268729</v>
      </c>
      <c r="AC252" s="18">
        <f t="shared" ca="1" si="38"/>
        <v>0.14602491114257055</v>
      </c>
      <c r="AD252" s="18">
        <f t="shared" ca="1" si="38"/>
        <v>0.14186719456469035</v>
      </c>
      <c r="AE252" s="18">
        <f t="shared" ca="1" si="38"/>
        <v>0.1426927469824413</v>
      </c>
      <c r="AF252" s="18">
        <f t="shared" ca="1" si="39"/>
        <v>0</v>
      </c>
      <c r="AG252" s="18">
        <f t="shared" ca="1" si="39"/>
        <v>0</v>
      </c>
      <c r="AH252" s="18">
        <f t="shared" ca="1" si="39"/>
        <v>0</v>
      </c>
      <c r="AI252" s="18">
        <f t="shared" ca="1" si="39"/>
        <v>0</v>
      </c>
    </row>
    <row r="253" spans="2:35" x14ac:dyDescent="0.15">
      <c r="B253">
        <v>1036.3610000000001</v>
      </c>
      <c r="C253">
        <v>20</v>
      </c>
      <c r="D253" s="18">
        <v>0.43419999999999997</v>
      </c>
      <c r="E253" s="18">
        <v>-6.9220000000000004E-2</v>
      </c>
      <c r="F253" s="18">
        <v>-1.016</v>
      </c>
      <c r="G253" s="18">
        <v>3.0030000000000001E-2</v>
      </c>
      <c r="H253" s="18">
        <v>0.64190000000000003</v>
      </c>
      <c r="I253" s="18">
        <v>1.218E-2</v>
      </c>
      <c r="J253" s="18">
        <v>0.95520000000000005</v>
      </c>
      <c r="K253" s="18">
        <v>-1.0069999999999999</v>
      </c>
      <c r="L253" s="18">
        <v>-1.073</v>
      </c>
      <c r="M253" s="18">
        <v>1.1970000000000001</v>
      </c>
      <c r="O253" s="18">
        <f t="shared" si="30"/>
        <v>7.1265000000000001</v>
      </c>
      <c r="P253" s="18">
        <f t="shared" ca="1" si="31"/>
        <v>1.0012601842793065</v>
      </c>
      <c r="Q253" s="18">
        <f t="shared" ca="1" si="31"/>
        <v>0.99303314164497003</v>
      </c>
      <c r="R253" s="18">
        <f t="shared" ca="1" si="31"/>
        <v>0.95014101293271902</v>
      </c>
      <c r="S253" s="18">
        <f t="shared" ca="1" si="31"/>
        <v>0.95424798250824949</v>
      </c>
      <c r="T253" s="18">
        <f t="shared" ca="1" si="36"/>
        <v>6.0468163216897642E-3</v>
      </c>
      <c r="U253" s="18">
        <f t="shared" ca="1" si="36"/>
        <v>5.657098804766141E-3</v>
      </c>
      <c r="V253" s="18">
        <f t="shared" ca="1" si="36"/>
        <v>5.214663226832051E-3</v>
      </c>
      <c r="W253" s="18">
        <f t="shared" ca="1" si="36"/>
        <v>5.1882233033493097E-3</v>
      </c>
      <c r="X253" s="18">
        <f t="shared" ca="1" si="37"/>
        <v>2.1889952338885197E-3</v>
      </c>
      <c r="Y253" s="18">
        <f t="shared" ca="1" si="37"/>
        <v>2.2303269946249405E-3</v>
      </c>
      <c r="Z253" s="18">
        <f t="shared" ca="1" si="37"/>
        <v>2.8756908074668085E-3</v>
      </c>
      <c r="AA253" s="18">
        <f t="shared" ca="1" si="37"/>
        <v>2.9814562192016641E-3</v>
      </c>
      <c r="AB253" s="18">
        <f t="shared" ca="1" si="38"/>
        <v>0.15111969609357537</v>
      </c>
      <c r="AC253" s="18">
        <f t="shared" ca="1" si="38"/>
        <v>0.15015870734748016</v>
      </c>
      <c r="AD253" s="18">
        <f t="shared" ca="1" si="38"/>
        <v>0.14312928480828382</v>
      </c>
      <c r="AE253" s="18">
        <f t="shared" ca="1" si="38"/>
        <v>0.14370360382910541</v>
      </c>
      <c r="AF253" s="18">
        <f t="shared" ca="1" si="39"/>
        <v>0</v>
      </c>
      <c r="AG253" s="18">
        <f t="shared" ca="1" si="39"/>
        <v>0</v>
      </c>
      <c r="AH253" s="18">
        <f t="shared" ca="1" si="39"/>
        <v>0</v>
      </c>
      <c r="AI253" s="18">
        <f t="shared" ca="1" si="39"/>
        <v>0</v>
      </c>
    </row>
    <row r="254" spans="2:35" x14ac:dyDescent="0.15">
      <c r="B254">
        <v>0.76500000000000001</v>
      </c>
      <c r="C254">
        <v>1</v>
      </c>
      <c r="D254" s="18">
        <v>-1.81</v>
      </c>
      <c r="E254" s="18">
        <v>1.996</v>
      </c>
      <c r="F254" s="18">
        <v>0.18679999999999999</v>
      </c>
      <c r="G254" s="18">
        <v>0.1118</v>
      </c>
      <c r="H254" s="18">
        <v>-0.25530000000000003</v>
      </c>
      <c r="I254" s="18">
        <v>1.34</v>
      </c>
      <c r="J254" s="18">
        <v>0.1852</v>
      </c>
      <c r="K254" s="18">
        <v>-1.7569999999999999</v>
      </c>
      <c r="L254" s="18">
        <v>2.9689999999999999</v>
      </c>
      <c r="M254" s="18">
        <v>0.52610000000000001</v>
      </c>
      <c r="O254" s="18">
        <f t="shared" si="30"/>
        <v>8.9717000000000002</v>
      </c>
      <c r="P254" s="18">
        <f t="shared" ca="1" si="31"/>
        <v>1.0158954644620446</v>
      </c>
      <c r="Q254" s="18">
        <f t="shared" ca="1" si="31"/>
        <v>1.0112751064481356</v>
      </c>
      <c r="R254" s="18">
        <f t="shared" ca="1" si="31"/>
        <v>0.94788258519767099</v>
      </c>
      <c r="S254" s="18">
        <f t="shared" ca="1" si="31"/>
        <v>0.96037734960463872</v>
      </c>
      <c r="T254" s="18">
        <f t="shared" ca="1" si="36"/>
        <v>5.0576129366587969E-3</v>
      </c>
      <c r="U254" s="18">
        <f t="shared" ca="1" si="36"/>
        <v>4.7479762058854763E-3</v>
      </c>
      <c r="V254" s="18">
        <f t="shared" ca="1" si="36"/>
        <v>4.4838728813059725E-3</v>
      </c>
      <c r="W254" s="18">
        <f t="shared" ca="1" si="36"/>
        <v>4.6944620540125583E-3</v>
      </c>
      <c r="X254" s="18">
        <f t="shared" ca="1" si="37"/>
        <v>1.9583626640642632E-3</v>
      </c>
      <c r="Y254" s="18">
        <f t="shared" ca="1" si="37"/>
        <v>1.9884885001584577E-3</v>
      </c>
      <c r="Z254" s="18">
        <f t="shared" ca="1" si="37"/>
        <v>2.4234917251915408E-3</v>
      </c>
      <c r="AA254" s="18">
        <f t="shared" ca="1" si="37"/>
        <v>2.6760939108484687E-3</v>
      </c>
      <c r="AB254" s="18">
        <f t="shared" ca="1" si="38"/>
        <v>0.15466880923304824</v>
      </c>
      <c r="AC254" s="18">
        <f t="shared" ca="1" si="38"/>
        <v>0.15421296731095949</v>
      </c>
      <c r="AD254" s="18">
        <f t="shared" ca="1" si="38"/>
        <v>0.14395283429843644</v>
      </c>
      <c r="AE254" s="18">
        <f t="shared" ca="1" si="38"/>
        <v>0.14547824645821053</v>
      </c>
      <c r="AF254" s="18">
        <f t="shared" ca="1" si="39"/>
        <v>0</v>
      </c>
      <c r="AG254" s="18">
        <f t="shared" ca="1" si="39"/>
        <v>0</v>
      </c>
      <c r="AH254" s="18">
        <f t="shared" ca="1" si="39"/>
        <v>0</v>
      </c>
      <c r="AI254" s="18">
        <f t="shared" ca="1" si="39"/>
        <v>0</v>
      </c>
    </row>
    <row r="255" spans="2:35" x14ac:dyDescent="0.15">
      <c r="B255">
        <v>0.76500000000000001</v>
      </c>
      <c r="C255">
        <v>3</v>
      </c>
      <c r="D255" s="18">
        <v>-1.5589999999999999</v>
      </c>
      <c r="E255" s="18">
        <v>1.7789999999999999</v>
      </c>
      <c r="F255" s="18">
        <v>0.15720000000000001</v>
      </c>
      <c r="G255" s="18">
        <v>0.20569999999999999</v>
      </c>
      <c r="H255" s="18">
        <v>-0.88580000000000003</v>
      </c>
      <c r="I255" s="18">
        <v>1.7889999999999999</v>
      </c>
      <c r="J255" s="18">
        <v>0.38640000000000002</v>
      </c>
      <c r="K255" s="18">
        <v>-0.8901</v>
      </c>
      <c r="L255" s="18">
        <v>3.1509999999999998</v>
      </c>
      <c r="M255" s="18">
        <v>0.21859999999999999</v>
      </c>
      <c r="O255" s="18">
        <f t="shared" si="30"/>
        <v>11.295</v>
      </c>
      <c r="P255" s="18">
        <f t="shared" ca="1" si="31"/>
        <v>1.0228429142043616</v>
      </c>
      <c r="Q255" s="18">
        <f t="shared" ca="1" si="31"/>
        <v>1.0236501031087337</v>
      </c>
      <c r="R255" s="18">
        <f t="shared" ca="1" si="31"/>
        <v>0.95261565474711407</v>
      </c>
      <c r="S255" s="18">
        <f t="shared" ca="1" si="31"/>
        <v>0.96635120227035098</v>
      </c>
      <c r="T255" s="18">
        <f t="shared" ca="1" si="36"/>
        <v>4.4072636066294947E-3</v>
      </c>
      <c r="U255" s="18">
        <f t="shared" ca="1" si="36"/>
        <v>4.1385517880050604E-3</v>
      </c>
      <c r="V255" s="18">
        <f t="shared" ca="1" si="36"/>
        <v>4.8007370917415929E-3</v>
      </c>
      <c r="W255" s="18">
        <f t="shared" ca="1" si="36"/>
        <v>5.020353604786542E-3</v>
      </c>
      <c r="X255" s="18">
        <f t="shared" ca="1" si="37"/>
        <v>1.7476044896303209E-3</v>
      </c>
      <c r="Y255" s="18">
        <f t="shared" ca="1" si="37"/>
        <v>1.7645174189394768E-3</v>
      </c>
      <c r="Z255" s="18">
        <f t="shared" ca="1" si="37"/>
        <v>2.0653693886257536E-3</v>
      </c>
      <c r="AA255" s="18">
        <f t="shared" ca="1" si="37"/>
        <v>2.3554921877651357E-3</v>
      </c>
      <c r="AB255" s="18">
        <f t="shared" ca="1" si="38"/>
        <v>0.15663563770588373</v>
      </c>
      <c r="AC255" s="18">
        <f t="shared" ca="1" si="38"/>
        <v>0.15701590469933879</v>
      </c>
      <c r="AD255" s="18">
        <f t="shared" ca="1" si="38"/>
        <v>0.14474738383935823</v>
      </c>
      <c r="AE255" s="18">
        <f t="shared" ca="1" si="38"/>
        <v>0.14642372481157068</v>
      </c>
      <c r="AF255" s="18">
        <f t="shared" ca="1" si="39"/>
        <v>0</v>
      </c>
      <c r="AG255" s="18">
        <f t="shared" ca="1" si="39"/>
        <v>0</v>
      </c>
      <c r="AH255" s="18">
        <f t="shared" ca="1" si="39"/>
        <v>0</v>
      </c>
      <c r="AI255" s="18">
        <f t="shared" ca="1" si="39"/>
        <v>0</v>
      </c>
    </row>
    <row r="256" spans="2:35" x14ac:dyDescent="0.15">
      <c r="B256">
        <v>0.76500000000000001</v>
      </c>
      <c r="C256">
        <v>5</v>
      </c>
      <c r="D256" s="18">
        <v>-1.323</v>
      </c>
      <c r="E256" s="18">
        <v>1.3720000000000001</v>
      </c>
      <c r="F256" s="18">
        <v>0.2016</v>
      </c>
      <c r="G256" s="18">
        <v>0.111</v>
      </c>
      <c r="H256" s="18">
        <v>-0.73270000000000002</v>
      </c>
      <c r="I256" s="18">
        <v>1.9359999999999999</v>
      </c>
      <c r="J256" s="18">
        <v>0.27789999999999998</v>
      </c>
      <c r="K256" s="18">
        <v>-0.83630000000000004</v>
      </c>
      <c r="L256" s="18">
        <v>3.1539999999999999</v>
      </c>
      <c r="M256" s="18">
        <v>0.1794</v>
      </c>
      <c r="O256" s="18">
        <f t="shared" si="30"/>
        <v>14.218999999999999</v>
      </c>
      <c r="P256" s="18">
        <f t="shared" ca="1" si="31"/>
        <v>1.0179691708264047</v>
      </c>
      <c r="Q256" s="18">
        <f t="shared" ca="1" si="31"/>
        <v>1.02017158587424</v>
      </c>
      <c r="R256" s="18">
        <f t="shared" ca="1" si="31"/>
        <v>0.96166262949454029</v>
      </c>
      <c r="S256" s="18">
        <f t="shared" ca="1" si="31"/>
        <v>0.96102677432206385</v>
      </c>
      <c r="T256" s="18">
        <f t="shared" ca="1" si="36"/>
        <v>3.9251101630194017E-3</v>
      </c>
      <c r="U256" s="18">
        <f t="shared" ca="1" si="36"/>
        <v>3.6439412143469507E-3</v>
      </c>
      <c r="V256" s="18">
        <f t="shared" ca="1" si="36"/>
        <v>5.5412637924562181E-3</v>
      </c>
      <c r="W256" s="18">
        <f t="shared" ca="1" si="36"/>
        <v>5.4492698622468534E-3</v>
      </c>
      <c r="X256" s="18">
        <f t="shared" ca="1" si="37"/>
        <v>1.5445460599879425E-3</v>
      </c>
      <c r="Y256" s="18">
        <f t="shared" ca="1" si="37"/>
        <v>1.5438506385887336E-3</v>
      </c>
      <c r="Z256" s="18">
        <f t="shared" ca="1" si="37"/>
        <v>1.7922360598411854E-3</v>
      </c>
      <c r="AA256" s="18">
        <f t="shared" ca="1" si="37"/>
        <v>1.9966558672163018E-3</v>
      </c>
      <c r="AB256" s="18">
        <f t="shared" ca="1" si="38"/>
        <v>0.15654516922917297</v>
      </c>
      <c r="AC256" s="18">
        <f t="shared" ca="1" si="38"/>
        <v>0.15717755884084758</v>
      </c>
      <c r="AD256" s="18">
        <f t="shared" ca="1" si="38"/>
        <v>0.14571986121850861</v>
      </c>
      <c r="AE256" s="18">
        <f t="shared" ca="1" si="38"/>
        <v>0.14550623584755268</v>
      </c>
      <c r="AF256" s="18">
        <f t="shared" ca="1" si="39"/>
        <v>0</v>
      </c>
      <c r="AG256" s="18">
        <f t="shared" ca="1" si="39"/>
        <v>0</v>
      </c>
      <c r="AH256" s="18">
        <f t="shared" ca="1" si="39"/>
        <v>0</v>
      </c>
      <c r="AI256" s="18">
        <f t="shared" ca="1" si="39"/>
        <v>0</v>
      </c>
    </row>
    <row r="257" spans="2:35" x14ac:dyDescent="0.15">
      <c r="B257">
        <v>0.76500000000000001</v>
      </c>
      <c r="C257">
        <v>7</v>
      </c>
      <c r="D257" s="18">
        <v>-1.3049999999999999</v>
      </c>
      <c r="E257" s="18">
        <v>1.32</v>
      </c>
      <c r="F257" s="18">
        <v>0.1832</v>
      </c>
      <c r="G257" s="18">
        <v>0.1115</v>
      </c>
      <c r="H257" s="18">
        <v>-0.72519999999999996</v>
      </c>
      <c r="I257" s="18">
        <v>1.9419999999999999</v>
      </c>
      <c r="J257" s="18">
        <v>0.27300000000000002</v>
      </c>
      <c r="K257" s="18">
        <v>-0.80430000000000001</v>
      </c>
      <c r="L257" s="18">
        <v>3.153</v>
      </c>
      <c r="M257" s="18">
        <v>0.16819999999999999</v>
      </c>
      <c r="O257" s="18">
        <f t="shared" si="30"/>
        <v>17.901</v>
      </c>
      <c r="P257" s="18">
        <f t="shared" ca="1" si="31"/>
        <v>1.008404916197299</v>
      </c>
      <c r="Q257" s="18">
        <f t="shared" ca="1" si="31"/>
        <v>1.0060835788264975</v>
      </c>
      <c r="R257" s="18">
        <f t="shared" ca="1" si="31"/>
        <v>0.97021763503848391</v>
      </c>
      <c r="S257" s="18">
        <f t="shared" ca="1" si="31"/>
        <v>0.94352651881572536</v>
      </c>
      <c r="T257" s="18">
        <f t="shared" ca="1" si="36"/>
        <v>3.5388169045990816E-3</v>
      </c>
      <c r="U257" s="18">
        <f t="shared" ca="1" si="36"/>
        <v>3.1703797195844902E-3</v>
      </c>
      <c r="V257" s="18">
        <f t="shared" ca="1" si="36"/>
        <v>5.9983508632794787E-3</v>
      </c>
      <c r="W257" s="18">
        <f t="shared" ca="1" si="36"/>
        <v>5.4974299120666772E-3</v>
      </c>
      <c r="X257" s="18">
        <f t="shared" ca="1" si="37"/>
        <v>1.3426939013330497E-3</v>
      </c>
      <c r="Y257" s="18">
        <f t="shared" ca="1" si="37"/>
        <v>1.321835435679876E-3</v>
      </c>
      <c r="Z257" s="18">
        <f t="shared" ca="1" si="37"/>
        <v>1.5736727135316512E-3</v>
      </c>
      <c r="AA257" s="18">
        <f t="shared" ca="1" si="37"/>
        <v>1.6117836996560504E-3</v>
      </c>
      <c r="AB257" s="18">
        <f t="shared" ca="1" si="38"/>
        <v>0.15561111624503648</v>
      </c>
      <c r="AC257" s="18">
        <f t="shared" ca="1" si="38"/>
        <v>0.15563095957855724</v>
      </c>
      <c r="AD257" s="18">
        <f t="shared" ca="1" si="38"/>
        <v>0.14684290891449206</v>
      </c>
      <c r="AE257" s="18">
        <f t="shared" ca="1" si="38"/>
        <v>0.14305769579608815</v>
      </c>
      <c r="AF257" s="18">
        <f t="shared" ca="1" si="39"/>
        <v>0</v>
      </c>
      <c r="AG257" s="18">
        <f t="shared" ca="1" si="39"/>
        <v>0</v>
      </c>
      <c r="AH257" s="18">
        <f t="shared" ca="1" si="39"/>
        <v>0</v>
      </c>
      <c r="AI257" s="18">
        <f t="shared" ca="1" si="39"/>
        <v>0</v>
      </c>
    </row>
    <row r="258" spans="2:35" x14ac:dyDescent="0.15">
      <c r="B258">
        <v>0.76500000000000001</v>
      </c>
      <c r="C258">
        <v>10</v>
      </c>
      <c r="D258" s="18">
        <v>-1.994</v>
      </c>
      <c r="E258" s="18">
        <v>2.7959999999999998</v>
      </c>
      <c r="F258" s="18">
        <v>0.1401</v>
      </c>
      <c r="G258" s="18">
        <v>0.36870000000000003</v>
      </c>
      <c r="H258" s="18">
        <v>-1.57</v>
      </c>
      <c r="I258" s="18">
        <v>1.355</v>
      </c>
      <c r="J258" s="18">
        <v>0.51060000000000005</v>
      </c>
      <c r="K258" s="18">
        <v>-0.77410000000000001</v>
      </c>
      <c r="L258" s="18">
        <v>3.133</v>
      </c>
      <c r="M258" s="18">
        <v>0.18140000000000001</v>
      </c>
      <c r="O258" s="18">
        <f t="shared" si="30"/>
        <v>22.536000000000001</v>
      </c>
      <c r="P258" s="18">
        <f t="shared" ca="1" si="31"/>
        <v>1.0037604814519867</v>
      </c>
      <c r="Q258" s="18">
        <f t="shared" ca="1" si="31"/>
        <v>0.99885132305484636</v>
      </c>
      <c r="R258" s="18">
        <f t="shared" ca="1" si="31"/>
        <v>0.97479457440020767</v>
      </c>
      <c r="S258" s="18">
        <f t="shared" ca="1" si="31"/>
        <v>0.92011692849349225</v>
      </c>
      <c r="T258" s="18">
        <f t="shared" ca="1" si="36"/>
        <v>3.1923457447203098E-3</v>
      </c>
      <c r="U258" s="18">
        <f t="shared" ca="1" si="36"/>
        <v>2.7060665740070355E-3</v>
      </c>
      <c r="V258" s="18">
        <f t="shared" ca="1" si="36"/>
        <v>5.8747875801618572E-3</v>
      </c>
      <c r="W258" s="18">
        <f t="shared" ca="1" si="36"/>
        <v>4.9879166656974453E-3</v>
      </c>
      <c r="X258" s="18">
        <f t="shared" ca="1" si="37"/>
        <v>1.1402486220013232E-3</v>
      </c>
      <c r="Y258" s="18">
        <f t="shared" ca="1" si="37"/>
        <v>1.1029111651576647E-3</v>
      </c>
      <c r="Z258" s="18">
        <f t="shared" ca="1" si="37"/>
        <v>1.3819922818303226E-3</v>
      </c>
      <c r="AA258" s="18">
        <f t="shared" ca="1" si="37"/>
        <v>1.2382852039297054E-3</v>
      </c>
      <c r="AB258" s="18">
        <f t="shared" ca="1" si="38"/>
        <v>0.1554208479366628</v>
      </c>
      <c r="AC258" s="18">
        <f t="shared" ca="1" si="38"/>
        <v>0.15516314773889375</v>
      </c>
      <c r="AD258" s="18">
        <f t="shared" ca="1" si="38"/>
        <v>0.14788659515296121</v>
      </c>
      <c r="AE258" s="18">
        <f t="shared" ca="1" si="38"/>
        <v>0.14021495552264412</v>
      </c>
      <c r="AF258" s="18">
        <f t="shared" ca="1" si="39"/>
        <v>0</v>
      </c>
      <c r="AG258" s="18">
        <f t="shared" ca="1" si="39"/>
        <v>0</v>
      </c>
      <c r="AH258" s="18">
        <f t="shared" ca="1" si="39"/>
        <v>0</v>
      </c>
      <c r="AI258" s="18">
        <f t="shared" ca="1" si="39"/>
        <v>0</v>
      </c>
    </row>
    <row r="259" spans="2:35" x14ac:dyDescent="0.15">
      <c r="B259">
        <v>0.76500000000000001</v>
      </c>
      <c r="C259">
        <v>15</v>
      </c>
      <c r="D259" s="18">
        <v>-1.617</v>
      </c>
      <c r="E259" s="18">
        <v>1.5089999999999999</v>
      </c>
      <c r="F259" s="18">
        <v>0.1444</v>
      </c>
      <c r="G259" s="18">
        <v>6.0769999999999998E-2</v>
      </c>
      <c r="H259" s="18">
        <v>-0.68620000000000003</v>
      </c>
      <c r="I259" s="18">
        <v>2.0150000000000001</v>
      </c>
      <c r="J259" s="18">
        <v>0.2455</v>
      </c>
      <c r="K259" s="18">
        <v>-0.70189999999999997</v>
      </c>
      <c r="L259" s="18">
        <v>3.1139999999999999</v>
      </c>
      <c r="M259" s="18">
        <v>0.10290000000000001</v>
      </c>
      <c r="O259" s="18">
        <f t="shared" si="30"/>
        <v>28.370999999999999</v>
      </c>
      <c r="P259" s="18">
        <f t="shared" ca="1" si="31"/>
        <v>1.0054473861034261</v>
      </c>
      <c r="Q259" s="18">
        <f t="shared" ca="1" si="31"/>
        <v>1.0012176991431363</v>
      </c>
      <c r="R259" s="18">
        <f t="shared" ca="1" si="31"/>
        <v>0.97105886674404251</v>
      </c>
      <c r="S259" s="18">
        <f t="shared" ca="1" si="31"/>
        <v>0.91240425426998906</v>
      </c>
      <c r="T259" s="18">
        <f t="shared" ca="1" si="36"/>
        <v>2.8454164540429447E-3</v>
      </c>
      <c r="U259" s="18">
        <f t="shared" ca="1" si="36"/>
        <v>2.2676616684336858E-3</v>
      </c>
      <c r="V259" s="18">
        <f t="shared" ca="1" si="36"/>
        <v>5.0921465402067505E-3</v>
      </c>
      <c r="W259" s="18">
        <f t="shared" ca="1" si="36"/>
        <v>3.9715996570783259E-3</v>
      </c>
      <c r="X259" s="18">
        <f t="shared" ca="1" si="37"/>
        <v>9.4085600361677984E-4</v>
      </c>
      <c r="Y259" s="18">
        <f t="shared" ca="1" si="37"/>
        <v>8.9466515745562688E-4</v>
      </c>
      <c r="Z259" s="18">
        <f t="shared" ca="1" si="37"/>
        <v>1.1648440489943927E-3</v>
      </c>
      <c r="AA259" s="18">
        <f t="shared" ca="1" si="37"/>
        <v>9.1154258421133479E-4</v>
      </c>
      <c r="AB259" s="18">
        <f t="shared" ca="1" si="38"/>
        <v>0.15623564905952597</v>
      </c>
      <c r="AC259" s="18">
        <f t="shared" ca="1" si="38"/>
        <v>0.15618641910383493</v>
      </c>
      <c r="AD259" s="18">
        <f t="shared" ca="1" si="38"/>
        <v>0.14829182808632732</v>
      </c>
      <c r="AE259" s="18">
        <f t="shared" ca="1" si="38"/>
        <v>0.14033050492385366</v>
      </c>
      <c r="AF259" s="18">
        <f t="shared" ca="1" si="39"/>
        <v>0</v>
      </c>
      <c r="AG259" s="18">
        <f t="shared" ca="1" si="39"/>
        <v>0</v>
      </c>
      <c r="AH259" s="18">
        <f t="shared" ca="1" si="39"/>
        <v>0</v>
      </c>
      <c r="AI259" s="18">
        <f t="shared" ca="1" si="39"/>
        <v>0</v>
      </c>
    </row>
    <row r="260" spans="2:35" x14ac:dyDescent="0.15">
      <c r="B260">
        <v>0.76500000000000001</v>
      </c>
      <c r="C260">
        <v>20</v>
      </c>
      <c r="D260" s="18">
        <v>-1.722</v>
      </c>
      <c r="E260" s="18">
        <v>1.556</v>
      </c>
      <c r="F260" s="18">
        <v>0.14030000000000001</v>
      </c>
      <c r="G260" s="18">
        <v>4.8250000000000001E-2</v>
      </c>
      <c r="H260" s="18">
        <v>-0.63660000000000005</v>
      </c>
      <c r="I260" s="18">
        <v>2.0289999999999999</v>
      </c>
      <c r="J260" s="18">
        <v>0.22550000000000001</v>
      </c>
      <c r="K260" s="18">
        <v>-0.69630000000000003</v>
      </c>
      <c r="L260" s="18">
        <v>3.1040000000000001</v>
      </c>
      <c r="M260" s="18">
        <v>8.4680000000000005E-2</v>
      </c>
      <c r="O260" s="18">
        <f t="shared" si="30"/>
        <v>35.716999999999999</v>
      </c>
      <c r="P260" s="18">
        <f t="shared" ca="1" si="31"/>
        <v>1.0103477924192106</v>
      </c>
      <c r="Q260" s="18">
        <f t="shared" ca="1" si="31"/>
        <v>1.0077279475932952</v>
      </c>
      <c r="R260" s="18">
        <f t="shared" ca="1" si="31"/>
        <v>0.98030034340294159</v>
      </c>
      <c r="S260" s="18">
        <f t="shared" ca="1" si="31"/>
        <v>0.98871300956547192</v>
      </c>
      <c r="T260" s="18">
        <f t="shared" ca="1" si="36"/>
        <v>2.4721480699361684E-3</v>
      </c>
      <c r="U260" s="18">
        <f t="shared" ca="1" si="36"/>
        <v>1.8715263874752252E-3</v>
      </c>
      <c r="V260" s="18">
        <f t="shared" ca="1" si="36"/>
        <v>3.7108012772498512E-3</v>
      </c>
      <c r="W260" s="18">
        <f t="shared" ca="1" si="36"/>
        <v>2.6157032605417388E-3</v>
      </c>
      <c r="X260" s="18">
        <f t="shared" ca="1" si="37"/>
        <v>7.5311410562182469E-4</v>
      </c>
      <c r="Y260" s="18">
        <f t="shared" ca="1" si="37"/>
        <v>7.0676362731253092E-4</v>
      </c>
      <c r="Z260" s="18">
        <f t="shared" ca="1" si="37"/>
        <v>7.9259282308152444E-4</v>
      </c>
      <c r="AA260" s="18">
        <f t="shared" ca="1" si="37"/>
        <v>6.6077071103853521E-4</v>
      </c>
      <c r="AB260" s="18">
        <f t="shared" ca="1" si="38"/>
        <v>0.15757658322994356</v>
      </c>
      <c r="AC260" s="18">
        <f t="shared" ca="1" si="38"/>
        <v>0.15780659413653564</v>
      </c>
      <c r="AD260" s="18">
        <f t="shared" ca="1" si="38"/>
        <v>0.15151625126692925</v>
      </c>
      <c r="AE260" s="18">
        <f t="shared" ca="1" si="38"/>
        <v>0.15408208880002899</v>
      </c>
      <c r="AF260" s="18">
        <f t="shared" ca="1" si="39"/>
        <v>0</v>
      </c>
      <c r="AG260" s="18">
        <f t="shared" ca="1" si="39"/>
        <v>0</v>
      </c>
      <c r="AH260" s="18">
        <f t="shared" ca="1" si="39"/>
        <v>0</v>
      </c>
      <c r="AI260" s="18">
        <f t="shared" ca="1" si="39"/>
        <v>0</v>
      </c>
    </row>
    <row r="261" spans="2:35" x14ac:dyDescent="0.15">
      <c r="B261">
        <v>1.901</v>
      </c>
      <c r="C261">
        <v>1</v>
      </c>
      <c r="D261" s="18">
        <v>-1.474</v>
      </c>
      <c r="E261" s="18">
        <v>1.5760000000000001</v>
      </c>
      <c r="F261" s="18">
        <v>0.11360000000000001</v>
      </c>
      <c r="G261" s="18">
        <v>0.13980000000000001</v>
      </c>
      <c r="H261" s="18">
        <v>-0.75290000000000001</v>
      </c>
      <c r="I261" s="18">
        <v>1.8320000000000001</v>
      </c>
      <c r="J261" s="18">
        <v>0.35289999999999999</v>
      </c>
      <c r="K261" s="18">
        <v>-0.71140000000000003</v>
      </c>
      <c r="L261" s="18">
        <v>3.1890000000000001</v>
      </c>
      <c r="M261" s="18">
        <v>0.29070000000000001</v>
      </c>
      <c r="O261" s="18">
        <f t="shared" si="30"/>
        <v>44.965000000000003</v>
      </c>
      <c r="P261" s="18">
        <f t="shared" ca="1" si="31"/>
        <v>1.0158509244056244</v>
      </c>
      <c r="Q261" s="18">
        <f t="shared" ca="1" si="31"/>
        <v>1.0149468934596122</v>
      </c>
      <c r="R261" s="18">
        <f t="shared" ca="1" si="31"/>
        <v>1.0335878401998693</v>
      </c>
      <c r="S261" s="18">
        <f t="shared" ca="1" si="31"/>
        <v>1.0117676469230554</v>
      </c>
      <c r="T261" s="18">
        <f t="shared" ca="1" si="36"/>
        <v>2.0587216369170143E-3</v>
      </c>
      <c r="U261" s="18">
        <f t="shared" ca="1" si="36"/>
        <v>1.5260619864352039E-3</v>
      </c>
      <c r="V261" s="18">
        <f t="shared" ca="1" si="36"/>
        <v>1.8612214404612189E-3</v>
      </c>
      <c r="W261" s="18">
        <f t="shared" ca="1" si="36"/>
        <v>1.4328333161329095E-3</v>
      </c>
      <c r="X261" s="18">
        <f t="shared" ca="1" si="37"/>
        <v>5.8608143259426771E-4</v>
      </c>
      <c r="Y261" s="18">
        <f t="shared" ca="1" si="37"/>
        <v>5.4710990158794996E-4</v>
      </c>
      <c r="Z261" s="18">
        <f t="shared" ca="1" si="37"/>
        <v>4.5142075641451442E-4</v>
      </c>
      <c r="AA261" s="18">
        <f t="shared" ca="1" si="37"/>
        <v>4.7316707306434074E-4</v>
      </c>
      <c r="AB261" s="18">
        <f t="shared" ca="1" si="38"/>
        <v>0.15903289299411513</v>
      </c>
      <c r="AC261" s="18">
        <f t="shared" ca="1" si="38"/>
        <v>0.15946064318183739</v>
      </c>
      <c r="AD261" s="18">
        <f t="shared" ca="1" si="38"/>
        <v>0.16218797169060947</v>
      </c>
      <c r="AE261" s="18">
        <f t="shared" ca="1" si="38"/>
        <v>0.15912182187906249</v>
      </c>
      <c r="AF261" s="18">
        <f t="shared" ca="1" si="39"/>
        <v>0</v>
      </c>
      <c r="AG261" s="18">
        <f t="shared" ca="1" si="39"/>
        <v>0</v>
      </c>
      <c r="AH261" s="18">
        <f t="shared" ca="1" si="39"/>
        <v>0</v>
      </c>
      <c r="AI261" s="18">
        <f t="shared" ca="1" si="39"/>
        <v>0</v>
      </c>
    </row>
    <row r="262" spans="2:35" x14ac:dyDescent="0.15">
      <c r="B262">
        <v>1.901</v>
      </c>
      <c r="C262">
        <v>3</v>
      </c>
      <c r="D262" s="18">
        <v>-2.597</v>
      </c>
      <c r="E262" s="18">
        <v>3.12</v>
      </c>
      <c r="F262" s="18">
        <v>-0.1396</v>
      </c>
      <c r="G262" s="18">
        <v>0.36799999999999999</v>
      </c>
      <c r="H262" s="18">
        <v>-0.91720000000000002</v>
      </c>
      <c r="I262" s="18">
        <v>1.2150000000000001</v>
      </c>
      <c r="J262" s="18">
        <v>0.30320000000000003</v>
      </c>
      <c r="K262" s="18">
        <v>-0.84489999999999998</v>
      </c>
      <c r="L262" s="18">
        <v>2.8759999999999999</v>
      </c>
      <c r="M262" s="18">
        <v>0.31130000000000002</v>
      </c>
      <c r="O262" s="18">
        <f t="shared" si="30"/>
        <v>56.606999999999999</v>
      </c>
      <c r="P262" s="18">
        <f t="shared" ca="1" si="31"/>
        <v>1.0205178047744703</v>
      </c>
      <c r="Q262" s="18">
        <f t="shared" ca="1" si="31"/>
        <v>1.0214022107379264</v>
      </c>
      <c r="R262" s="18">
        <f t="shared" ca="1" si="31"/>
        <v>1.0324710929709873</v>
      </c>
      <c r="S262" s="18">
        <f t="shared" ca="1" si="31"/>
        <v>1.0074581179894138</v>
      </c>
      <c r="T262" s="18">
        <f t="shared" ref="T262:W277" ca="1" si="40">MAX(0,P119*(1-ABS($P$6))+T119*(1-ABS($P$6)^(X119+1))/(X119+1))</f>
        <v>1.6007888464941579E-3</v>
      </c>
      <c r="U262" s="18">
        <f t="shared" ca="1" si="40"/>
        <v>1.2325284450065953E-3</v>
      </c>
      <c r="V262" s="18">
        <f t="shared" ca="1" si="40"/>
        <v>1.1156415486993827E-3</v>
      </c>
      <c r="W262" s="18">
        <f t="shared" ca="1" si="40"/>
        <v>1.1011341988936287E-3</v>
      </c>
      <c r="X262" s="18">
        <f t="shared" ref="X262:AA277" ca="1" si="41">MAX(0,(P119+T119*ABS($P$6)^X119+AB119+AF119*$P$7^AJ119)*0.5*($P$7-$P$6))</f>
        <v>4.449747300274365E-4</v>
      </c>
      <c r="Y262" s="18">
        <f t="shared" ca="1" si="41"/>
        <v>4.1890761261747817E-4</v>
      </c>
      <c r="Z262" s="18">
        <f t="shared" ca="1" si="41"/>
        <v>3.00624044662781E-4</v>
      </c>
      <c r="AA262" s="18">
        <f t="shared" ca="1" si="41"/>
        <v>3.5120431628167856E-4</v>
      </c>
      <c r="AB262" s="18">
        <f t="shared" ref="AB262:AE277" ca="1" si="42">MAX(0,AB119*(AN119-($P$7))+AF119*(AN119^(AJ119+1)-$P$7^(AJ119+1))/(AJ119+1))</f>
        <v>0.16037468956662521</v>
      </c>
      <c r="AC262" s="18">
        <f t="shared" ca="1" si="42"/>
        <v>0.16090977466630668</v>
      </c>
      <c r="AD262" s="18">
        <f t="shared" ca="1" si="42"/>
        <v>0.1629066124524623</v>
      </c>
      <c r="AE262" s="18">
        <f t="shared" ca="1" si="42"/>
        <v>0.15888960092089782</v>
      </c>
      <c r="AF262" s="18">
        <f t="shared" ref="AF262:AI277" ca="1" si="43">IF(AN119&lt;1,MAX(0,(AB119+AF119*AN119^AJ119+AR119)*0.5*(1-AN119)),0)</f>
        <v>0</v>
      </c>
      <c r="AG262" s="18">
        <f t="shared" ca="1" si="43"/>
        <v>0</v>
      </c>
      <c r="AH262" s="18">
        <f t="shared" ca="1" si="43"/>
        <v>0</v>
      </c>
      <c r="AI262" s="18">
        <f t="shared" ca="1" si="43"/>
        <v>0</v>
      </c>
    </row>
    <row r="263" spans="2:35" x14ac:dyDescent="0.15">
      <c r="B263">
        <v>1.901</v>
      </c>
      <c r="C263">
        <v>5</v>
      </c>
      <c r="D263" s="18">
        <v>-1.746</v>
      </c>
      <c r="E263" s="18">
        <v>1.73</v>
      </c>
      <c r="F263" s="18">
        <v>5.855E-3</v>
      </c>
      <c r="G263" s="18">
        <v>0.1179</v>
      </c>
      <c r="H263" s="18">
        <v>-0.38329999999999997</v>
      </c>
      <c r="I263" s="18">
        <v>1.7450000000000001</v>
      </c>
      <c r="J263" s="18">
        <v>0.1893</v>
      </c>
      <c r="K263" s="18">
        <v>-0.85580000000000001</v>
      </c>
      <c r="L263" s="18">
        <v>2.8239999999999998</v>
      </c>
      <c r="M263" s="18">
        <v>0.37140000000000001</v>
      </c>
      <c r="O263" s="18">
        <f t="shared" si="30"/>
        <v>71.265000000000001</v>
      </c>
      <c r="P263" s="18">
        <f t="shared" ca="1" si="31"/>
        <v>1.0234786099717041</v>
      </c>
      <c r="Q263" s="18">
        <f t="shared" ca="1" si="31"/>
        <v>1.0266765624444967</v>
      </c>
      <c r="R263" s="18">
        <f t="shared" ca="1" si="31"/>
        <v>1.0205226580570108</v>
      </c>
      <c r="S263" s="18">
        <f t="shared" ca="1" si="31"/>
        <v>0.99806681949139719</v>
      </c>
      <c r="T263" s="18">
        <f t="shared" ca="1" si="40"/>
        <v>1.1009147201060071E-3</v>
      </c>
      <c r="U263" s="18">
        <f t="shared" ca="1" si="40"/>
        <v>1.0488953444118172E-3</v>
      </c>
      <c r="V263" s="18">
        <f t="shared" ca="1" si="40"/>
        <v>0</v>
      </c>
      <c r="W263" s="18">
        <f t="shared" ca="1" si="40"/>
        <v>3.7391523697380412E-5</v>
      </c>
      <c r="X263" s="18">
        <f t="shared" ca="1" si="41"/>
        <v>3.2994254791995372E-4</v>
      </c>
      <c r="Y263" s="18">
        <f t="shared" ca="1" si="41"/>
        <v>3.2110593037780287E-4</v>
      </c>
      <c r="Z263" s="18">
        <f t="shared" ca="1" si="41"/>
        <v>2.016228346170024E-4</v>
      </c>
      <c r="AA263" s="18">
        <f t="shared" ca="1" si="41"/>
        <v>2.3699809160951263E-4</v>
      </c>
      <c r="AB263" s="18">
        <f t="shared" ca="1" si="42"/>
        <v>0.16146082265779277</v>
      </c>
      <c r="AC263" s="18">
        <f t="shared" ca="1" si="42"/>
        <v>0.16203064859484698</v>
      </c>
      <c r="AD263" s="18">
        <f t="shared" ca="1" si="42"/>
        <v>0.16221960273243632</v>
      </c>
      <c r="AE263" s="18">
        <f t="shared" ca="1" si="42"/>
        <v>0.1585728782427554</v>
      </c>
      <c r="AF263" s="18">
        <f t="shared" ca="1" si="43"/>
        <v>0</v>
      </c>
      <c r="AG263" s="18">
        <f t="shared" ca="1" si="43"/>
        <v>0</v>
      </c>
      <c r="AH263" s="18">
        <f t="shared" ca="1" si="43"/>
        <v>0</v>
      </c>
      <c r="AI263" s="18">
        <f t="shared" ca="1" si="43"/>
        <v>0</v>
      </c>
    </row>
    <row r="264" spans="2:35" x14ac:dyDescent="0.15">
      <c r="B264">
        <v>1.901</v>
      </c>
      <c r="C264">
        <v>7</v>
      </c>
      <c r="D264" s="18">
        <v>-2.0579999999999998</v>
      </c>
      <c r="E264" s="18">
        <v>2.1030000000000002</v>
      </c>
      <c r="F264" s="18">
        <v>-6.7489999999999994E-2</v>
      </c>
      <c r="G264" s="18">
        <v>0.159</v>
      </c>
      <c r="H264" s="18">
        <v>-0.35880000000000001</v>
      </c>
      <c r="I264" s="18">
        <v>1.405</v>
      </c>
      <c r="J264" s="18">
        <v>0.1431</v>
      </c>
      <c r="K264" s="18">
        <v>-0.93130000000000002</v>
      </c>
      <c r="L264" s="18">
        <v>2.7530000000000001</v>
      </c>
      <c r="M264" s="18">
        <v>0.3805</v>
      </c>
      <c r="O264" s="18">
        <f t="shared" si="30"/>
        <v>89.715999999999994</v>
      </c>
      <c r="P264" s="18">
        <f t="shared" ca="1" si="31"/>
        <v>1.0241182176576953</v>
      </c>
      <c r="Q264" s="18">
        <f t="shared" ca="1" si="31"/>
        <v>1.0299878571916981</v>
      </c>
      <c r="R264" s="18">
        <f t="shared" ca="1" si="31"/>
        <v>1.0138018820850867</v>
      </c>
      <c r="S264" s="18">
        <f t="shared" ca="1" si="31"/>
        <v>0.99651532144946409</v>
      </c>
      <c r="T264" s="18">
        <f t="shared" ca="1" si="40"/>
        <v>5.66667716985622E-4</v>
      </c>
      <c r="U264" s="18">
        <f t="shared" ca="1" si="40"/>
        <v>9.3709104863007526E-4</v>
      </c>
      <c r="V264" s="18">
        <f t="shared" ca="1" si="40"/>
        <v>0</v>
      </c>
      <c r="W264" s="18">
        <f t="shared" ca="1" si="40"/>
        <v>0</v>
      </c>
      <c r="X264" s="18">
        <f t="shared" ca="1" si="41"/>
        <v>2.3751436689408773E-4</v>
      </c>
      <c r="Y264" s="18">
        <f t="shared" ca="1" si="41"/>
        <v>2.4901987766666662E-4</v>
      </c>
      <c r="Z264" s="18">
        <f t="shared" ca="1" si="41"/>
        <v>1.8932931937147945E-4</v>
      </c>
      <c r="AA264" s="18">
        <f t="shared" ca="1" si="41"/>
        <v>2.1034983834611776E-4</v>
      </c>
      <c r="AB264" s="18">
        <f t="shared" ca="1" si="42"/>
        <v>0.16218929456680406</v>
      </c>
      <c r="AC264" s="18">
        <f t="shared" ca="1" si="42"/>
        <v>0.16274154787039119</v>
      </c>
      <c r="AD264" s="18">
        <f t="shared" ca="1" si="42"/>
        <v>0.16116225153033686</v>
      </c>
      <c r="AE264" s="18">
        <f t="shared" ca="1" si="42"/>
        <v>0.15838998943714513</v>
      </c>
      <c r="AF264" s="18">
        <f t="shared" ca="1" si="43"/>
        <v>0</v>
      </c>
      <c r="AG264" s="18">
        <f t="shared" ca="1" si="43"/>
        <v>0</v>
      </c>
      <c r="AH264" s="18">
        <f t="shared" ca="1" si="43"/>
        <v>0</v>
      </c>
      <c r="AI264" s="18">
        <f t="shared" ca="1" si="43"/>
        <v>0</v>
      </c>
    </row>
    <row r="265" spans="2:35" x14ac:dyDescent="0.15">
      <c r="B265">
        <v>1.901</v>
      </c>
      <c r="C265">
        <v>10</v>
      </c>
      <c r="D265" s="18">
        <v>-2.282</v>
      </c>
      <c r="E265" s="18">
        <v>2.19</v>
      </c>
      <c r="F265" s="18">
        <v>-0.15310000000000001</v>
      </c>
      <c r="G265" s="18">
        <v>0.10440000000000001</v>
      </c>
      <c r="H265" s="18">
        <v>-0.40589999999999998</v>
      </c>
      <c r="I265" s="18">
        <v>1.7669999999999999</v>
      </c>
      <c r="J265" s="18">
        <v>0.16719999999999999</v>
      </c>
      <c r="K265" s="18">
        <v>-0.73450000000000004</v>
      </c>
      <c r="L265" s="18">
        <v>2.8180000000000001</v>
      </c>
      <c r="M265" s="18">
        <v>0.32529999999999998</v>
      </c>
      <c r="O265" s="18">
        <f t="shared" si="30"/>
        <v>112.94</v>
      </c>
      <c r="P265" s="18">
        <f t="shared" ca="1" si="31"/>
        <v>1.0226894168233782</v>
      </c>
      <c r="Q265" s="18">
        <f t="shared" ca="1" si="31"/>
        <v>1.0300322192047109</v>
      </c>
      <c r="R265" s="18">
        <f t="shared" ca="1" si="31"/>
        <v>1.0055722399896296</v>
      </c>
      <c r="S265" s="18">
        <f t="shared" ca="1" si="31"/>
        <v>0.99564868966263231</v>
      </c>
      <c r="T265" s="18">
        <f t="shared" ca="1" si="40"/>
        <v>1.0652991322631827E-4</v>
      </c>
      <c r="U265" s="18">
        <f t="shared" ca="1" si="40"/>
        <v>7.4370521934504765E-4</v>
      </c>
      <c r="V265" s="18">
        <f t="shared" ca="1" si="40"/>
        <v>0</v>
      </c>
      <c r="W265" s="18">
        <f t="shared" ca="1" si="40"/>
        <v>0</v>
      </c>
      <c r="X265" s="18">
        <f t="shared" ca="1" si="41"/>
        <v>1.6767006054906836E-4</v>
      </c>
      <c r="Y265" s="18">
        <f t="shared" ca="1" si="41"/>
        <v>1.9597586995501564E-4</v>
      </c>
      <c r="Z265" s="18">
        <f t="shared" ca="1" si="41"/>
        <v>1.8150271967858861E-4</v>
      </c>
      <c r="AA265" s="18">
        <f t="shared" ca="1" si="41"/>
        <v>1.9581508637284129E-4</v>
      </c>
      <c r="AB265" s="18">
        <f t="shared" ca="1" si="42"/>
        <v>0.162491875961433</v>
      </c>
      <c r="AC265" s="18">
        <f t="shared" ca="1" si="42"/>
        <v>0.16299503814104438</v>
      </c>
      <c r="AD265" s="18">
        <f t="shared" ca="1" si="42"/>
        <v>0.15986028991066062</v>
      </c>
      <c r="AE265" s="18">
        <f t="shared" ca="1" si="42"/>
        <v>0.15826659545640356</v>
      </c>
      <c r="AF265" s="18">
        <f t="shared" ca="1" si="43"/>
        <v>0</v>
      </c>
      <c r="AG265" s="18">
        <f t="shared" ca="1" si="43"/>
        <v>0</v>
      </c>
      <c r="AH265" s="18">
        <f t="shared" ca="1" si="43"/>
        <v>0</v>
      </c>
      <c r="AI265" s="18">
        <f t="shared" ca="1" si="43"/>
        <v>0</v>
      </c>
    </row>
    <row r="266" spans="2:35" x14ac:dyDescent="0.15">
      <c r="B266">
        <v>1.901</v>
      </c>
      <c r="C266">
        <v>15</v>
      </c>
      <c r="D266" s="18">
        <v>-2.71</v>
      </c>
      <c r="E266" s="18">
        <v>2.6659999999999999</v>
      </c>
      <c r="F266" s="18">
        <v>-0.17580000000000001</v>
      </c>
      <c r="G266" s="18">
        <v>0.13519999999999999</v>
      </c>
      <c r="H266" s="18">
        <v>-0.39150000000000001</v>
      </c>
      <c r="I266" s="18">
        <v>1.554</v>
      </c>
      <c r="J266" s="18">
        <v>0.20949999999999999</v>
      </c>
      <c r="K266" s="18">
        <v>-0.78029999999999999</v>
      </c>
      <c r="L266" s="18">
        <v>2.6789999999999998</v>
      </c>
      <c r="M266" s="18">
        <v>0.32950000000000002</v>
      </c>
      <c r="O266" s="18">
        <f t="shared" si="30"/>
        <v>142.19</v>
      </c>
      <c r="P266" s="18">
        <f t="shared" ca="1" si="31"/>
        <v>1.0216239316338047</v>
      </c>
      <c r="Q266" s="18">
        <f t="shared" ca="1" si="31"/>
        <v>1.0274478673894729</v>
      </c>
      <c r="R266" s="18">
        <f t="shared" ca="1" si="31"/>
        <v>0.99667755920276324</v>
      </c>
      <c r="S266" s="18">
        <f t="shared" ca="1" si="31"/>
        <v>0.99481488524570827</v>
      </c>
      <c r="T266" s="18">
        <f t="shared" ca="1" si="40"/>
        <v>1.2884758722181804E-4</v>
      </c>
      <c r="U266" s="18">
        <f t="shared" ca="1" si="40"/>
        <v>5.8990044789503993E-4</v>
      </c>
      <c r="V266" s="18">
        <f t="shared" ca="1" si="40"/>
        <v>0</v>
      </c>
      <c r="W266" s="18">
        <f t="shared" ca="1" si="40"/>
        <v>0</v>
      </c>
      <c r="X266" s="18">
        <f t="shared" ca="1" si="41"/>
        <v>1.3555286689238643E-4</v>
      </c>
      <c r="Y266" s="18">
        <f t="shared" ca="1" si="41"/>
        <v>1.5710912734759981E-4</v>
      </c>
      <c r="Z266" s="18">
        <f t="shared" ca="1" si="41"/>
        <v>1.7632041647085438E-4</v>
      </c>
      <c r="AA266" s="18">
        <f t="shared" ca="1" si="41"/>
        <v>1.8726562918039129E-4</v>
      </c>
      <c r="AB266" s="18">
        <f t="shared" ca="1" si="42"/>
        <v>0.16233209824638237</v>
      </c>
      <c r="AC266" s="18">
        <f t="shared" ca="1" si="42"/>
        <v>0.16277639728901813</v>
      </c>
      <c r="AD266" s="18">
        <f t="shared" ca="1" si="42"/>
        <v>0.15844983979941407</v>
      </c>
      <c r="AE266" s="18">
        <f t="shared" ca="1" si="42"/>
        <v>0.1581424408190707</v>
      </c>
      <c r="AF266" s="18">
        <f t="shared" ca="1" si="43"/>
        <v>0</v>
      </c>
      <c r="AG266" s="18">
        <f t="shared" ca="1" si="43"/>
        <v>0</v>
      </c>
      <c r="AH266" s="18">
        <f t="shared" ca="1" si="43"/>
        <v>0</v>
      </c>
      <c r="AI266" s="18">
        <f t="shared" ca="1" si="43"/>
        <v>0</v>
      </c>
    </row>
    <row r="267" spans="2:35" x14ac:dyDescent="0.15">
      <c r="B267">
        <v>1.901</v>
      </c>
      <c r="C267">
        <v>20</v>
      </c>
      <c r="D267" s="18">
        <v>-1.49</v>
      </c>
      <c r="E267" s="18">
        <v>1.458</v>
      </c>
      <c r="F267" s="18">
        <v>-7.4950000000000003E-2</v>
      </c>
      <c r="G267" s="18">
        <v>0.1135</v>
      </c>
      <c r="H267" s="18">
        <v>-0.40300000000000002</v>
      </c>
      <c r="I267" s="18">
        <v>1.4630000000000001</v>
      </c>
      <c r="J267" s="18">
        <v>0.21049999999999999</v>
      </c>
      <c r="K267" s="18">
        <v>-0.76759999999999995</v>
      </c>
      <c r="L267" s="18">
        <v>2.6219999999999999</v>
      </c>
      <c r="M267" s="18">
        <v>0.30709999999999998</v>
      </c>
      <c r="O267" s="18">
        <f t="shared" si="30"/>
        <v>179.01</v>
      </c>
      <c r="P267" s="18">
        <f t="shared" ca="1" si="31"/>
        <v>1.0174979054758542</v>
      </c>
      <c r="Q267" s="18">
        <f t="shared" ca="1" si="31"/>
        <v>1.0221559727897676</v>
      </c>
      <c r="R267" s="18">
        <f t="shared" ca="1" si="31"/>
        <v>0.98789105903094598</v>
      </c>
      <c r="S267" s="18">
        <f t="shared" ca="1" si="31"/>
        <v>0.99372188465464084</v>
      </c>
      <c r="T267" s="18">
        <f t="shared" ca="1" si="40"/>
        <v>1.4077212873383343E-4</v>
      </c>
      <c r="U267" s="18">
        <f t="shared" ca="1" si="40"/>
        <v>4.6774249889355857E-4</v>
      </c>
      <c r="V267" s="18">
        <f t="shared" ca="1" si="40"/>
        <v>0</v>
      </c>
      <c r="W267" s="18">
        <f t="shared" ca="1" si="40"/>
        <v>0</v>
      </c>
      <c r="X267" s="18">
        <f t="shared" ca="1" si="41"/>
        <v>1.08292457020186E-4</v>
      </c>
      <c r="Y267" s="18">
        <f t="shared" ca="1" si="41"/>
        <v>1.2612825972991055E-4</v>
      </c>
      <c r="Z267" s="18">
        <f t="shared" ca="1" si="41"/>
        <v>1.7284102604479053E-4</v>
      </c>
      <c r="AA267" s="18">
        <f t="shared" ca="1" si="41"/>
        <v>1.8221988673127918E-4</v>
      </c>
      <c r="AB267" s="18">
        <f t="shared" ca="1" si="42"/>
        <v>0.16169075665637825</v>
      </c>
      <c r="AC267" s="18">
        <f t="shared" ca="1" si="42"/>
        <v>0.1620873049217729</v>
      </c>
      <c r="AD267" s="18">
        <f t="shared" ca="1" si="42"/>
        <v>0.15705490425501764</v>
      </c>
      <c r="AE267" s="18">
        <f t="shared" ca="1" si="42"/>
        <v>0.15797353011464907</v>
      </c>
      <c r="AF267" s="18">
        <f t="shared" ca="1" si="43"/>
        <v>0</v>
      </c>
      <c r="AG267" s="18">
        <f t="shared" ca="1" si="43"/>
        <v>0</v>
      </c>
      <c r="AH267" s="18">
        <f t="shared" ca="1" si="43"/>
        <v>0</v>
      </c>
      <c r="AI267" s="18">
        <f t="shared" ca="1" si="43"/>
        <v>0</v>
      </c>
    </row>
    <row r="268" spans="2:35" x14ac:dyDescent="0.15">
      <c r="B268">
        <v>4.0910000000000002</v>
      </c>
      <c r="C268">
        <v>1</v>
      </c>
      <c r="D268" s="18">
        <v>-2.7440000000000002</v>
      </c>
      <c r="E268" s="18">
        <v>3.7879999999999998</v>
      </c>
      <c r="F268" s="18">
        <v>-0.18590000000000001</v>
      </c>
      <c r="G268" s="18">
        <v>0.58589999999999998</v>
      </c>
      <c r="H268" s="18">
        <v>-1.6879999999999999</v>
      </c>
      <c r="I268" s="18">
        <v>1.2829999999999999</v>
      </c>
      <c r="J268" s="18">
        <v>0.52939999999999998</v>
      </c>
      <c r="K268" s="18">
        <v>-0.71140000000000003</v>
      </c>
      <c r="L268" s="18">
        <v>3.4180000000000001</v>
      </c>
      <c r="M268" s="18">
        <v>0.23180000000000001</v>
      </c>
      <c r="O268" s="18">
        <f t="shared" si="30"/>
        <v>225.36</v>
      </c>
      <c r="P268" s="18">
        <f t="shared" ca="1" si="31"/>
        <v>1.0101388300582113</v>
      </c>
      <c r="Q268" s="18">
        <f t="shared" ca="1" si="31"/>
        <v>1.0139351615482639</v>
      </c>
      <c r="R268" s="18">
        <f t="shared" ca="1" si="31"/>
        <v>0.97977255788165873</v>
      </c>
      <c r="S268" s="18">
        <f t="shared" ca="1" si="31"/>
        <v>0.99212374025585803</v>
      </c>
      <c r="T268" s="18">
        <f t="shared" ca="1" si="40"/>
        <v>1.45439040889037E-4</v>
      </c>
      <c r="U268" s="18">
        <f t="shared" ca="1" si="40"/>
        <v>3.7077387428853038E-4</v>
      </c>
      <c r="V268" s="18">
        <f t="shared" ca="1" si="40"/>
        <v>0</v>
      </c>
      <c r="W268" s="18">
        <f t="shared" ca="1" si="40"/>
        <v>0</v>
      </c>
      <c r="X268" s="18">
        <f t="shared" ca="1" si="41"/>
        <v>7.7832643706774078E-5</v>
      </c>
      <c r="Y268" s="18">
        <f t="shared" ca="1" si="41"/>
        <v>9.4547020275369546E-5</v>
      </c>
      <c r="Z268" s="18">
        <f t="shared" ca="1" si="41"/>
        <v>1.7048038619039421E-4</v>
      </c>
      <c r="AA268" s="18">
        <f t="shared" ca="1" si="41"/>
        <v>1.7920763458327527E-4</v>
      </c>
      <c r="AB268" s="18">
        <f t="shared" ca="1" si="42"/>
        <v>0.16054531632823255</v>
      </c>
      <c r="AC268" s="18">
        <f t="shared" ca="1" si="42"/>
        <v>0.16090747204052175</v>
      </c>
      <c r="AD268" s="18">
        <f t="shared" ca="1" si="42"/>
        <v>0.15576516530646575</v>
      </c>
      <c r="AE268" s="18">
        <f t="shared" ca="1" si="42"/>
        <v>0.15772218978595617</v>
      </c>
      <c r="AF268" s="18">
        <f t="shared" ca="1" si="43"/>
        <v>0</v>
      </c>
      <c r="AG268" s="18">
        <f t="shared" ca="1" si="43"/>
        <v>0</v>
      </c>
      <c r="AH268" s="18">
        <f t="shared" ca="1" si="43"/>
        <v>0</v>
      </c>
      <c r="AI268" s="18">
        <f t="shared" ca="1" si="43"/>
        <v>0</v>
      </c>
    </row>
    <row r="269" spans="2:35" x14ac:dyDescent="0.15">
      <c r="B269">
        <v>4.0910000000000002</v>
      </c>
      <c r="C269">
        <v>3</v>
      </c>
      <c r="D269" s="18">
        <v>-2.101</v>
      </c>
      <c r="E269" s="18">
        <v>2.7490000000000001</v>
      </c>
      <c r="F269" s="18">
        <v>-0.12609999999999999</v>
      </c>
      <c r="G269" s="18">
        <v>0.435</v>
      </c>
      <c r="H269" s="18">
        <v>-1.3540000000000001</v>
      </c>
      <c r="I269" s="18">
        <v>1.33</v>
      </c>
      <c r="J269" s="18">
        <v>0.58509999999999995</v>
      </c>
      <c r="K269" s="18">
        <v>-0.59130000000000005</v>
      </c>
      <c r="L269" s="18">
        <v>3.3929999999999998</v>
      </c>
      <c r="M269" s="18">
        <v>0.1661</v>
      </c>
      <c r="O269" s="18">
        <f t="shared" si="30"/>
        <v>283.70999999999998</v>
      </c>
      <c r="P269" s="18">
        <f t="shared" ca="1" si="31"/>
        <v>0.99952272998008962</v>
      </c>
      <c r="Q269" s="18">
        <f t="shared" ca="1" si="31"/>
        <v>1.0023382993498289</v>
      </c>
      <c r="R269" s="18">
        <f t="shared" ca="1" si="31"/>
        <v>0.97263369111788323</v>
      </c>
      <c r="S269" s="18">
        <f t="shared" ca="1" si="31"/>
        <v>0.9897696910131718</v>
      </c>
      <c r="T269" s="18">
        <f t="shared" ca="1" si="40"/>
        <v>1.4518533540518739E-4</v>
      </c>
      <c r="U269" s="18">
        <f t="shared" ca="1" si="40"/>
        <v>2.938337835777627E-4</v>
      </c>
      <c r="V269" s="18">
        <f t="shared" ca="1" si="40"/>
        <v>0</v>
      </c>
      <c r="W269" s="18">
        <f t="shared" ca="1" si="40"/>
        <v>0</v>
      </c>
      <c r="X269" s="18">
        <f t="shared" ca="1" si="41"/>
        <v>3.6604259981404193E-5</v>
      </c>
      <c r="Y269" s="18">
        <f t="shared" ca="1" si="41"/>
        <v>5.1355026404401965E-5</v>
      </c>
      <c r="Z269" s="18">
        <f t="shared" ca="1" si="41"/>
        <v>1.6886316718350849E-4</v>
      </c>
      <c r="AA269" s="18">
        <f t="shared" ca="1" si="41"/>
        <v>1.7736548158036971E-4</v>
      </c>
      <c r="AB269" s="18">
        <f t="shared" ca="1" si="42"/>
        <v>0.15889719361365046</v>
      </c>
      <c r="AC269" s="18">
        <f t="shared" ca="1" si="42"/>
        <v>0.15918190618186701</v>
      </c>
      <c r="AD269" s="18">
        <f t="shared" ca="1" si="42"/>
        <v>0.15463059659194331</v>
      </c>
      <c r="AE269" s="18">
        <f t="shared" ca="1" si="42"/>
        <v>0.15734937336570382</v>
      </c>
      <c r="AF269" s="18">
        <f t="shared" ca="1" si="43"/>
        <v>0</v>
      </c>
      <c r="AG269" s="18">
        <f t="shared" ca="1" si="43"/>
        <v>0</v>
      </c>
      <c r="AH269" s="18">
        <f t="shared" ca="1" si="43"/>
        <v>0</v>
      </c>
      <c r="AI269" s="18">
        <f t="shared" ca="1" si="43"/>
        <v>0</v>
      </c>
    </row>
    <row r="270" spans="2:35" x14ac:dyDescent="0.15">
      <c r="B270">
        <v>4.0910000000000002</v>
      </c>
      <c r="C270">
        <v>5</v>
      </c>
      <c r="D270" s="18">
        <v>-2.294</v>
      </c>
      <c r="E270" s="18">
        <v>3.0310000000000001</v>
      </c>
      <c r="F270" s="18">
        <v>-0.2074</v>
      </c>
      <c r="G270" s="18">
        <v>0.43430000000000002</v>
      </c>
      <c r="H270" s="18">
        <v>-1.514</v>
      </c>
      <c r="I270" s="18">
        <v>1.2509999999999999</v>
      </c>
      <c r="J270" s="18">
        <v>0.6724</v>
      </c>
      <c r="K270" s="18">
        <v>-0.48280000000000001</v>
      </c>
      <c r="L270" s="18">
        <v>3.3730000000000002</v>
      </c>
      <c r="M270" s="18">
        <v>0.10290000000000001</v>
      </c>
      <c r="O270" s="18">
        <f t="shared" si="30"/>
        <v>357.17</v>
      </c>
      <c r="P270" s="18">
        <f t="shared" ca="1" si="31"/>
        <v>0.99035276576776021</v>
      </c>
      <c r="Q270" s="18">
        <f t="shared" ca="1" si="31"/>
        <v>0.99230531910461883</v>
      </c>
      <c r="R270" s="18">
        <f t="shared" ca="1" si="31"/>
        <v>0.96655253107223027</v>
      </c>
      <c r="S270" s="18">
        <f t="shared" ca="1" si="31"/>
        <v>0.98636496334129997</v>
      </c>
      <c r="T270" s="18">
        <f t="shared" ca="1" si="40"/>
        <v>1.4172525434796068E-4</v>
      </c>
      <c r="U270" s="18">
        <f t="shared" ca="1" si="40"/>
        <v>2.3280874478616569E-4</v>
      </c>
      <c r="V270" s="18">
        <f t="shared" ca="1" si="40"/>
        <v>0</v>
      </c>
      <c r="W270" s="18">
        <f t="shared" ca="1" si="40"/>
        <v>0</v>
      </c>
      <c r="X270" s="18">
        <f t="shared" ca="1" si="41"/>
        <v>1.4246889502895886E-5</v>
      </c>
      <c r="Y270" s="18">
        <f t="shared" ca="1" si="41"/>
        <v>2.7961335463269439E-5</v>
      </c>
      <c r="Z270" s="18">
        <f t="shared" ca="1" si="41"/>
        <v>1.6774358273123941E-4</v>
      </c>
      <c r="AA270" s="18">
        <f t="shared" ca="1" si="41"/>
        <v>1.7618421378973287E-4</v>
      </c>
      <c r="AB270" s="18">
        <f t="shared" ca="1" si="42"/>
        <v>0.15746356593281818</v>
      </c>
      <c r="AC270" s="18">
        <f t="shared" ca="1" si="42"/>
        <v>0.15766952651163121</v>
      </c>
      <c r="AD270" s="18">
        <f t="shared" ca="1" si="42"/>
        <v>0.15366386949539695</v>
      </c>
      <c r="AE270" s="18">
        <f t="shared" ca="1" si="42"/>
        <v>0.15680867539463431</v>
      </c>
      <c r="AF270" s="18">
        <f t="shared" ca="1" si="43"/>
        <v>0</v>
      </c>
      <c r="AG270" s="18">
        <f t="shared" ca="1" si="43"/>
        <v>0</v>
      </c>
      <c r="AH270" s="18">
        <f t="shared" ca="1" si="43"/>
        <v>0</v>
      </c>
      <c r="AI270" s="18">
        <f t="shared" ca="1" si="43"/>
        <v>0</v>
      </c>
    </row>
    <row r="271" spans="2:35" x14ac:dyDescent="0.15">
      <c r="B271">
        <v>4.0910000000000002</v>
      </c>
      <c r="C271">
        <v>7</v>
      </c>
      <c r="D271" s="18">
        <v>-1.7310000000000001</v>
      </c>
      <c r="E271" s="18">
        <v>1.885</v>
      </c>
      <c r="F271" s="18">
        <v>-0.1244</v>
      </c>
      <c r="G271" s="18">
        <v>0.29249999999999998</v>
      </c>
      <c r="H271" s="18">
        <v>-0.78220000000000001</v>
      </c>
      <c r="I271" s="18">
        <v>1.5249999999999999</v>
      </c>
      <c r="J271" s="18">
        <v>0.48659999999999998</v>
      </c>
      <c r="K271" s="18">
        <v>-0.91190000000000004</v>
      </c>
      <c r="L271" s="18">
        <v>3.556</v>
      </c>
      <c r="M271" s="18">
        <v>0.35089999999999999</v>
      </c>
      <c r="O271" s="18">
        <f t="shared" si="30"/>
        <v>449.65</v>
      </c>
      <c r="P271" s="18">
        <f t="shared" ca="1" si="31"/>
        <v>0.9843333578302349</v>
      </c>
      <c r="Q271" s="18">
        <f t="shared" ca="1" si="31"/>
        <v>0.98526959440574369</v>
      </c>
      <c r="R271" s="18">
        <f t="shared" ca="1" si="31"/>
        <v>0.96140592181377738</v>
      </c>
      <c r="S271" s="18">
        <f t="shared" ca="1" si="31"/>
        <v>0.98153943101422769</v>
      </c>
      <c r="T271" s="18">
        <f t="shared" ca="1" si="40"/>
        <v>1.3629645977708706E-4</v>
      </c>
      <c r="U271" s="18">
        <f t="shared" ca="1" si="40"/>
        <v>1.8442535367966457E-4</v>
      </c>
      <c r="V271" s="18">
        <f t="shared" ca="1" si="40"/>
        <v>0</v>
      </c>
      <c r="W271" s="18">
        <f t="shared" ca="1" si="40"/>
        <v>0</v>
      </c>
      <c r="X271" s="18">
        <f t="shared" ca="1" si="41"/>
        <v>1.6483756019301735E-5</v>
      </c>
      <c r="Y271" s="18">
        <f t="shared" ca="1" si="41"/>
        <v>2.7777736246979583E-5</v>
      </c>
      <c r="Z271" s="18">
        <f t="shared" ca="1" si="41"/>
        <v>1.6695695480829808E-4</v>
      </c>
      <c r="AA271" s="18">
        <f t="shared" ca="1" si="41"/>
        <v>1.7535875405510199E-4</v>
      </c>
      <c r="AB271" s="18">
        <f t="shared" ca="1" si="42"/>
        <v>0.15650873933312889</v>
      </c>
      <c r="AC271" s="18">
        <f t="shared" ca="1" si="42"/>
        <v>0.15659832313789429</v>
      </c>
      <c r="AD271" s="18">
        <f t="shared" ca="1" si="42"/>
        <v>0.1528455478196746</v>
      </c>
      <c r="AE271" s="18">
        <f t="shared" ca="1" si="42"/>
        <v>0.15604149353146562</v>
      </c>
      <c r="AF271" s="18">
        <f t="shared" ca="1" si="43"/>
        <v>0</v>
      </c>
      <c r="AG271" s="18">
        <f t="shared" ca="1" si="43"/>
        <v>0</v>
      </c>
      <c r="AH271" s="18">
        <f t="shared" ca="1" si="43"/>
        <v>0</v>
      </c>
      <c r="AI271" s="18">
        <f t="shared" ca="1" si="43"/>
        <v>0</v>
      </c>
    </row>
    <row r="272" spans="2:35" x14ac:dyDescent="0.15">
      <c r="B272">
        <v>4.0910000000000002</v>
      </c>
      <c r="C272">
        <v>10</v>
      </c>
      <c r="D272" s="18">
        <v>-1.708</v>
      </c>
      <c r="E272" s="18">
        <v>1.8720000000000001</v>
      </c>
      <c r="F272" s="18">
        <v>-0.20330000000000001</v>
      </c>
      <c r="G272" s="18">
        <v>0.27239999999999998</v>
      </c>
      <c r="H272" s="18">
        <v>-6.9059999999999996E-2</v>
      </c>
      <c r="I272" s="18">
        <v>1.7689999999999999</v>
      </c>
      <c r="J272" s="18">
        <v>0.2046</v>
      </c>
      <c r="K272" s="18">
        <v>-2.073</v>
      </c>
      <c r="L272" s="18">
        <v>3.2589999999999999</v>
      </c>
      <c r="M272" s="18">
        <v>1.1930000000000001</v>
      </c>
      <c r="O272" s="18">
        <f t="shared" si="30"/>
        <v>566.08000000000004</v>
      </c>
      <c r="P272" s="18">
        <f t="shared" ca="1" si="31"/>
        <v>0.97943528453391326</v>
      </c>
      <c r="Q272" s="18">
        <f t="shared" ca="1" si="31"/>
        <v>0.97947254968534725</v>
      </c>
      <c r="R272" s="18">
        <f t="shared" ca="1" si="31"/>
        <v>0.95688040723881929</v>
      </c>
      <c r="S272" s="18">
        <f t="shared" ca="1" si="31"/>
        <v>0.97482175928851855</v>
      </c>
      <c r="T272" s="18">
        <f t="shared" ca="1" si="40"/>
        <v>1.2977619996649146E-4</v>
      </c>
      <c r="U272" s="18">
        <f t="shared" ca="1" si="40"/>
        <v>1.4607442454764931E-4</v>
      </c>
      <c r="V272" s="18">
        <f t="shared" ca="1" si="40"/>
        <v>0</v>
      </c>
      <c r="W272" s="18">
        <f t="shared" ca="1" si="40"/>
        <v>0</v>
      </c>
      <c r="X272" s="18">
        <f t="shared" ca="1" si="41"/>
        <v>1.9823927062208023E-5</v>
      </c>
      <c r="Y272" s="18">
        <f t="shared" ca="1" si="41"/>
        <v>2.928393980565536E-5</v>
      </c>
      <c r="Z272" s="18">
        <f t="shared" ca="1" si="41"/>
        <v>1.6638831548511674E-4</v>
      </c>
      <c r="AA272" s="18">
        <f t="shared" ca="1" si="41"/>
        <v>1.7470012459166613E-4</v>
      </c>
      <c r="AB272" s="18">
        <f t="shared" ca="1" si="42"/>
        <v>0.15573236684516059</v>
      </c>
      <c r="AC272" s="18">
        <f t="shared" ca="1" si="42"/>
        <v>0.15571253954089176</v>
      </c>
      <c r="AD272" s="18">
        <f t="shared" ca="1" si="42"/>
        <v>0.1521258584443588</v>
      </c>
      <c r="AE272" s="18">
        <f t="shared" ca="1" si="42"/>
        <v>0.1549730014997138</v>
      </c>
      <c r="AF272" s="18">
        <f t="shared" ca="1" si="43"/>
        <v>0</v>
      </c>
      <c r="AG272" s="18">
        <f t="shared" ca="1" si="43"/>
        <v>0</v>
      </c>
      <c r="AH272" s="18">
        <f t="shared" ca="1" si="43"/>
        <v>0</v>
      </c>
      <c r="AI272" s="18">
        <f t="shared" ca="1" si="43"/>
        <v>0</v>
      </c>
    </row>
    <row r="273" spans="2:35" x14ac:dyDescent="0.15">
      <c r="B273">
        <v>4.0910000000000002</v>
      </c>
      <c r="C273">
        <v>15</v>
      </c>
      <c r="D273" s="18">
        <v>-1.6060000000000001</v>
      </c>
      <c r="E273" s="18">
        <v>1.494</v>
      </c>
      <c r="F273" s="18">
        <v>-5.2999999999999999E-2</v>
      </c>
      <c r="G273" s="18">
        <v>0.1222</v>
      </c>
      <c r="H273" s="18">
        <v>-0.2908</v>
      </c>
      <c r="I273" s="18">
        <v>1.704</v>
      </c>
      <c r="J273" s="18">
        <v>0.22239999999999999</v>
      </c>
      <c r="K273" s="18">
        <v>-1.3140000000000001</v>
      </c>
      <c r="L273" s="18">
        <v>3.4820000000000002</v>
      </c>
      <c r="M273" s="18">
        <v>0.67720000000000002</v>
      </c>
      <c r="O273" s="18">
        <f t="shared" si="30"/>
        <v>712.65</v>
      </c>
      <c r="P273" s="18">
        <f t="shared" ca="1" si="31"/>
        <v>0.97649174751725398</v>
      </c>
      <c r="Q273" s="18">
        <f t="shared" ca="1" si="31"/>
        <v>0.97575996945115728</v>
      </c>
      <c r="R273" s="18">
        <f t="shared" ca="1" si="31"/>
        <v>0.9524257435369794</v>
      </c>
      <c r="S273" s="18">
        <f t="shared" ca="1" si="31"/>
        <v>0.96562518198260017</v>
      </c>
      <c r="T273" s="18">
        <f t="shared" ca="1" si="40"/>
        <v>1.2277429179104808E-4</v>
      </c>
      <c r="U273" s="18">
        <f t="shared" ca="1" si="40"/>
        <v>1.1568550582235977E-4</v>
      </c>
      <c r="V273" s="18">
        <f t="shared" ca="1" si="40"/>
        <v>0</v>
      </c>
      <c r="W273" s="18">
        <f t="shared" ca="1" si="40"/>
        <v>0</v>
      </c>
      <c r="X273" s="18">
        <f t="shared" ca="1" si="41"/>
        <v>2.4879683740091401E-5</v>
      </c>
      <c r="Y273" s="18">
        <f t="shared" ca="1" si="41"/>
        <v>3.3003982360322078E-5</v>
      </c>
      <c r="Z273" s="18">
        <f t="shared" ca="1" si="41"/>
        <v>1.6595049635699348E-4</v>
      </c>
      <c r="AA273" s="18">
        <f t="shared" ca="1" si="41"/>
        <v>1.7408454374711235E-4</v>
      </c>
      <c r="AB273" s="18">
        <f t="shared" ca="1" si="42"/>
        <v>0.15526583453028286</v>
      </c>
      <c r="AC273" s="18">
        <f t="shared" ca="1" si="42"/>
        <v>0.15514833292116581</v>
      </c>
      <c r="AD273" s="18">
        <f t="shared" ca="1" si="42"/>
        <v>0.15141731451552709</v>
      </c>
      <c r="AE273" s="18">
        <f t="shared" ca="1" si="42"/>
        <v>0.1535099363427947</v>
      </c>
      <c r="AF273" s="18">
        <f t="shared" ca="1" si="43"/>
        <v>0</v>
      </c>
      <c r="AG273" s="18">
        <f t="shared" ca="1" si="43"/>
        <v>0</v>
      </c>
      <c r="AH273" s="18">
        <f t="shared" ca="1" si="43"/>
        <v>0</v>
      </c>
      <c r="AI273" s="18">
        <f t="shared" ca="1" si="43"/>
        <v>0</v>
      </c>
    </row>
    <row r="274" spans="2:35" x14ac:dyDescent="0.15">
      <c r="B274">
        <v>4.0910000000000002</v>
      </c>
      <c r="C274">
        <v>20</v>
      </c>
      <c r="D274" s="18">
        <v>-0.85929999999999995</v>
      </c>
      <c r="E274" s="18">
        <v>0.76500000000000001</v>
      </c>
      <c r="F274" s="18">
        <v>0.1421</v>
      </c>
      <c r="G274" s="18">
        <v>9.1389999999999999E-2</v>
      </c>
      <c r="H274" s="18">
        <v>-0.31419999999999998</v>
      </c>
      <c r="I274" s="18">
        <v>1.631</v>
      </c>
      <c r="J274" s="18">
        <v>0.25679999999999997</v>
      </c>
      <c r="K274" s="18">
        <v>-1.4359999999999999</v>
      </c>
      <c r="L274" s="18">
        <v>3.5609999999999999</v>
      </c>
      <c r="M274" s="18">
        <v>0.71189999999999998</v>
      </c>
      <c r="O274" s="18">
        <f t="shared" si="30"/>
        <v>897.16</v>
      </c>
      <c r="P274" s="18">
        <f t="shared" ca="1" si="31"/>
        <v>0.97606072087805162</v>
      </c>
      <c r="Q274" s="18">
        <f t="shared" ca="1" si="31"/>
        <v>0.97470079442755697</v>
      </c>
      <c r="R274" s="18">
        <f t="shared" ca="1" si="31"/>
        <v>0.94710388099454912</v>
      </c>
      <c r="S274" s="18">
        <f t="shared" ca="1" si="31"/>
        <v>0.95325017593948891</v>
      </c>
      <c r="T274" s="18">
        <f t="shared" ca="1" si="40"/>
        <v>1.1570286299014778E-4</v>
      </c>
      <c r="U274" s="18">
        <f t="shared" ca="1" si="40"/>
        <v>9.1610189886411755E-5</v>
      </c>
      <c r="V274" s="18">
        <f t="shared" ca="1" si="40"/>
        <v>0</v>
      </c>
      <c r="W274" s="18">
        <f t="shared" ca="1" si="40"/>
        <v>0</v>
      </c>
      <c r="X274" s="18">
        <f t="shared" ca="1" si="41"/>
        <v>3.2595058750805086E-5</v>
      </c>
      <c r="Y274" s="18">
        <f t="shared" ca="1" si="41"/>
        <v>3.9817780736935309E-5</v>
      </c>
      <c r="Z274" s="18">
        <f t="shared" ca="1" si="41"/>
        <v>1.6556559370480201E-4</v>
      </c>
      <c r="AA274" s="18">
        <f t="shared" ca="1" si="41"/>
        <v>1.7342419154947893E-4</v>
      </c>
      <c r="AB274" s="18">
        <f t="shared" ca="1" si="42"/>
        <v>0.15519659056383969</v>
      </c>
      <c r="AC274" s="18">
        <f t="shared" ca="1" si="42"/>
        <v>0.15499702149811967</v>
      </c>
      <c r="AD274" s="18">
        <f t="shared" ca="1" si="42"/>
        <v>0.15057069868809586</v>
      </c>
      <c r="AE274" s="18">
        <f t="shared" ca="1" si="42"/>
        <v>0.15154105331243911</v>
      </c>
      <c r="AF274" s="18">
        <f t="shared" ca="1" si="43"/>
        <v>0</v>
      </c>
      <c r="AG274" s="18">
        <f t="shared" ca="1" si="43"/>
        <v>0</v>
      </c>
      <c r="AH274" s="18">
        <f t="shared" ca="1" si="43"/>
        <v>0</v>
      </c>
      <c r="AI274" s="18">
        <f t="shared" ca="1" si="43"/>
        <v>0</v>
      </c>
    </row>
    <row r="275" spans="2:35" x14ac:dyDescent="0.15">
      <c r="B275">
        <v>9.5030000000000001</v>
      </c>
      <c r="C275">
        <v>1</v>
      </c>
      <c r="D275" s="18">
        <v>-1.32</v>
      </c>
      <c r="E275" s="18">
        <v>1.462</v>
      </c>
      <c r="F275" s="18">
        <v>-0.14299999999999999</v>
      </c>
      <c r="G275" s="18">
        <v>0.31740000000000002</v>
      </c>
      <c r="H275" s="18">
        <v>-0.87460000000000004</v>
      </c>
      <c r="I275" s="18">
        <v>1.7470000000000001</v>
      </c>
      <c r="J275" s="18">
        <v>0.60170000000000001</v>
      </c>
      <c r="K275" s="18">
        <v>-0.6663</v>
      </c>
      <c r="L275" s="18">
        <v>3.2320000000000002</v>
      </c>
      <c r="M275" s="18">
        <v>3.2779999999999997E-2</v>
      </c>
      <c r="O275" s="18">
        <f t="shared" si="30"/>
        <v>1129.4000000000001</v>
      </c>
      <c r="P275" s="18">
        <f t="shared" ca="1" si="31"/>
        <v>0.97825856894364127</v>
      </c>
      <c r="Q275" s="18">
        <f t="shared" ca="1" si="31"/>
        <v>0.97641306174662057</v>
      </c>
      <c r="R275" s="18">
        <f t="shared" ca="1" si="31"/>
        <v>0.9392952159622896</v>
      </c>
      <c r="S275" s="18">
        <f t="shared" ca="1" si="31"/>
        <v>0.93692574691106512</v>
      </c>
      <c r="T275" s="18">
        <f t="shared" ca="1" si="40"/>
        <v>1.0883169520310097E-4</v>
      </c>
      <c r="U275" s="18">
        <f t="shared" ca="1" si="40"/>
        <v>7.254156696438612E-5</v>
      </c>
      <c r="V275" s="18">
        <f t="shared" ca="1" si="40"/>
        <v>0</v>
      </c>
      <c r="W275" s="18">
        <f t="shared" ca="1" si="40"/>
        <v>0</v>
      </c>
      <c r="X275" s="18">
        <f t="shared" ca="1" si="41"/>
        <v>4.4356072189753802E-5</v>
      </c>
      <c r="Y275" s="18">
        <f t="shared" ca="1" si="41"/>
        <v>5.1056222542075012E-5</v>
      </c>
      <c r="Z275" s="18">
        <f t="shared" ca="1" si="41"/>
        <v>1.651468636089326E-4</v>
      </c>
      <c r="AA275" s="18">
        <f t="shared" ca="1" si="41"/>
        <v>1.7265179453137473E-4</v>
      </c>
      <c r="AB275" s="18">
        <f t="shared" ca="1" si="42"/>
        <v>0.15554149910199136</v>
      </c>
      <c r="AC275" s="18">
        <f t="shared" ca="1" si="42"/>
        <v>0.15527736748696022</v>
      </c>
      <c r="AD275" s="18">
        <f t="shared" ca="1" si="42"/>
        <v>0.14932832977935881</v>
      </c>
      <c r="AE275" s="18">
        <f t="shared" ca="1" si="42"/>
        <v>0.14894371213643073</v>
      </c>
      <c r="AF275" s="18">
        <f t="shared" ca="1" si="43"/>
        <v>0</v>
      </c>
      <c r="AG275" s="18">
        <f t="shared" ca="1" si="43"/>
        <v>0</v>
      </c>
      <c r="AH275" s="18">
        <f t="shared" ca="1" si="43"/>
        <v>0</v>
      </c>
      <c r="AI275" s="18">
        <f t="shared" ca="1" si="43"/>
        <v>0</v>
      </c>
    </row>
    <row r="276" spans="2:35" x14ac:dyDescent="0.15">
      <c r="B276">
        <v>9.5030000000000001</v>
      </c>
      <c r="C276">
        <v>3</v>
      </c>
      <c r="D276" s="18">
        <v>-1.911</v>
      </c>
      <c r="E276" s="18">
        <v>2.746</v>
      </c>
      <c r="F276" s="18">
        <v>-0.71909999999999996</v>
      </c>
      <c r="G276" s="18">
        <v>0.6119</v>
      </c>
      <c r="H276" s="18">
        <v>-1.319</v>
      </c>
      <c r="I276" s="18">
        <v>0.3231</v>
      </c>
      <c r="J276" s="18">
        <v>1.1359999999999999</v>
      </c>
      <c r="K276" s="18">
        <v>-1.4710000000000001</v>
      </c>
      <c r="L276" s="18">
        <v>3.4430000000000001</v>
      </c>
      <c r="M276" s="18">
        <v>0.44419999999999998</v>
      </c>
      <c r="O276" s="18">
        <f t="shared" si="30"/>
        <v>1421.9</v>
      </c>
      <c r="P276" s="18">
        <f t="shared" ca="1" si="31"/>
        <v>0.98260404248015176</v>
      </c>
      <c r="Q276" s="18">
        <f t="shared" ca="1" si="31"/>
        <v>0.98040176786424171</v>
      </c>
      <c r="R276" s="18">
        <f t="shared" ca="1" si="31"/>
        <v>0.92628203729699055</v>
      </c>
      <c r="S276" s="18">
        <f t="shared" ca="1" si="31"/>
        <v>0.91588753215638252</v>
      </c>
      <c r="T276" s="18">
        <f t="shared" ca="1" si="40"/>
        <v>1.0232369062867003E-4</v>
      </c>
      <c r="U276" s="18">
        <f t="shared" ca="1" si="40"/>
        <v>5.7432066691446428E-5</v>
      </c>
      <c r="V276" s="18">
        <f t="shared" ca="1" si="40"/>
        <v>3.6715782018733054E-7</v>
      </c>
      <c r="W276" s="18">
        <f t="shared" ca="1" si="40"/>
        <v>0</v>
      </c>
      <c r="X276" s="18">
        <f t="shared" ca="1" si="41"/>
        <v>6.2030982196927049E-5</v>
      </c>
      <c r="Y276" s="18">
        <f t="shared" ca="1" si="41"/>
        <v>6.851136824519128E-5</v>
      </c>
      <c r="Z276" s="18">
        <f t="shared" ca="1" si="41"/>
        <v>1.6459461081090587E-4</v>
      </c>
      <c r="AA276" s="18">
        <f t="shared" ca="1" si="41"/>
        <v>1.7171159561399984E-4</v>
      </c>
      <c r="AB276" s="18">
        <f t="shared" ca="1" si="42"/>
        <v>0.15622193578996926</v>
      </c>
      <c r="AC276" s="18">
        <f t="shared" ca="1" si="42"/>
        <v>0.15590984413669035</v>
      </c>
      <c r="AD276" s="18">
        <f t="shared" ca="1" si="42"/>
        <v>0.14725740316441632</v>
      </c>
      <c r="AE276" s="18">
        <f t="shared" ca="1" si="42"/>
        <v>0.14559631646331153</v>
      </c>
      <c r="AF276" s="18">
        <f t="shared" ca="1" si="43"/>
        <v>0</v>
      </c>
      <c r="AG276" s="18">
        <f t="shared" ca="1" si="43"/>
        <v>0</v>
      </c>
      <c r="AH276" s="18">
        <f t="shared" ca="1" si="43"/>
        <v>0</v>
      </c>
      <c r="AI276" s="18">
        <f t="shared" ca="1" si="43"/>
        <v>0</v>
      </c>
    </row>
    <row r="277" spans="2:35" x14ac:dyDescent="0.15">
      <c r="B277">
        <v>9.5030000000000001</v>
      </c>
      <c r="C277">
        <v>5</v>
      </c>
      <c r="D277" s="18">
        <v>-1.349</v>
      </c>
      <c r="E277" s="18">
        <v>1.6439999999999999</v>
      </c>
      <c r="F277" s="18">
        <v>-0.1603</v>
      </c>
      <c r="G277" s="18">
        <v>0.34560000000000002</v>
      </c>
      <c r="H277" s="18">
        <v>-1.0069999999999999</v>
      </c>
      <c r="I277" s="18">
        <v>1.409</v>
      </c>
      <c r="J277" s="18">
        <v>0.65880000000000005</v>
      </c>
      <c r="K277" s="18">
        <v>-0.69379999999999997</v>
      </c>
      <c r="L277" s="18">
        <v>3.2320000000000002</v>
      </c>
      <c r="M277" s="18">
        <v>3.5349999999999999E-2</v>
      </c>
      <c r="O277" s="18">
        <f t="shared" si="30"/>
        <v>1790.1</v>
      </c>
      <c r="P277" s="18">
        <f t="shared" ca="1" si="31"/>
        <v>0.98793160126615776</v>
      </c>
      <c r="Q277" s="18">
        <f t="shared" ca="1" si="31"/>
        <v>0.9854752503143237</v>
      </c>
      <c r="R277" s="18">
        <f t="shared" ca="1" si="31"/>
        <v>0.90416256952083607</v>
      </c>
      <c r="S277" s="18">
        <f t="shared" ca="1" si="31"/>
        <v>0.88957853714824664</v>
      </c>
      <c r="T277" s="18">
        <f t="shared" ca="1" si="40"/>
        <v>9.6277548077578276E-5</v>
      </c>
      <c r="U277" s="18">
        <f t="shared" ca="1" si="40"/>
        <v>4.546827897066799E-5</v>
      </c>
      <c r="V277" s="18">
        <f t="shared" ca="1" si="40"/>
        <v>5.2635447386966007E-6</v>
      </c>
      <c r="W277" s="18">
        <f t="shared" ca="1" si="40"/>
        <v>0</v>
      </c>
      <c r="X277" s="18">
        <f t="shared" ca="1" si="41"/>
        <v>8.7717615849491087E-5</v>
      </c>
      <c r="Y277" s="18">
        <f t="shared" ca="1" si="41"/>
        <v>9.413694381587888E-5</v>
      </c>
      <c r="Z277" s="18">
        <f t="shared" ca="1" si="41"/>
        <v>1.6391873517663895E-4</v>
      </c>
      <c r="AA277" s="18">
        <f t="shared" ca="1" si="41"/>
        <v>1.7053975918082301E-4</v>
      </c>
      <c r="AB277" s="18">
        <f t="shared" ca="1" si="42"/>
        <v>0.15705020261427333</v>
      </c>
      <c r="AC277" s="18">
        <f t="shared" ca="1" si="42"/>
        <v>0.15670365215946094</v>
      </c>
      <c r="AD277" s="18">
        <f t="shared" ca="1" si="42"/>
        <v>0.1437327600179952</v>
      </c>
      <c r="AE277" s="18">
        <f t="shared" ca="1" si="42"/>
        <v>0.14141028169641987</v>
      </c>
      <c r="AF277" s="18">
        <f t="shared" ca="1" si="43"/>
        <v>0</v>
      </c>
      <c r="AG277" s="18">
        <f t="shared" ca="1" si="43"/>
        <v>0</v>
      </c>
      <c r="AH277" s="18">
        <f t="shared" ca="1" si="43"/>
        <v>0</v>
      </c>
      <c r="AI277" s="18">
        <f t="shared" ca="1" si="43"/>
        <v>0</v>
      </c>
    </row>
    <row r="278" spans="2:35" x14ac:dyDescent="0.15">
      <c r="B278">
        <v>9.5030000000000001</v>
      </c>
      <c r="C278">
        <v>7</v>
      </c>
      <c r="D278" s="18">
        <v>-1.32</v>
      </c>
      <c r="E278" s="18">
        <v>1.1539999999999999</v>
      </c>
      <c r="F278" s="18">
        <v>-0.25829999999999997</v>
      </c>
      <c r="G278" s="18">
        <v>0.11310000000000001</v>
      </c>
      <c r="H278" s="18">
        <v>-0.48609999999999998</v>
      </c>
      <c r="I278" s="18">
        <v>1.962</v>
      </c>
      <c r="J278" s="18">
        <v>0.27279999999999999</v>
      </c>
      <c r="K278" s="18">
        <v>-0.65720000000000001</v>
      </c>
      <c r="L278" s="18">
        <v>3.2309999999999999</v>
      </c>
      <c r="M278" s="18">
        <v>3.236E-2</v>
      </c>
      <c r="O278" s="18">
        <f t="shared" si="30"/>
        <v>2253.6</v>
      </c>
      <c r="P278" s="18">
        <f t="shared" ca="1" si="31"/>
        <v>0.99248195897276492</v>
      </c>
      <c r="Q278" s="18">
        <f t="shared" ca="1" si="31"/>
        <v>0.98985013554449475</v>
      </c>
      <c r="R278" s="18">
        <f t="shared" ca="1" si="31"/>
        <v>0.8693108277628061</v>
      </c>
      <c r="S278" s="18">
        <f t="shared" ca="1" si="31"/>
        <v>0.85785384048040791</v>
      </c>
      <c r="T278" s="18">
        <f t="shared" ref="T278:W293" ca="1" si="44">MAX(0,P135*(1-ABS($P$6))+T135*(1-ABS($P$6)^(X135+1))/(X135+1))</f>
        <v>9.0737906031609041E-5</v>
      </c>
      <c r="U278" s="18">
        <f t="shared" ca="1" si="44"/>
        <v>3.599555878118776E-5</v>
      </c>
      <c r="V278" s="18">
        <f t="shared" ca="1" si="44"/>
        <v>8.6334957278873677E-6</v>
      </c>
      <c r="W278" s="18">
        <f t="shared" ca="1" si="44"/>
        <v>0</v>
      </c>
      <c r="X278" s="18">
        <f t="shared" ref="X278:AA293" ca="1" si="45">MAX(0,(P135+T135*ABS($P$6)^X135+AB135+AF135*$P$7^AJ135)*0.5*($P$7-$P$6))</f>
        <v>1.2311529273188669E-4</v>
      </c>
      <c r="Y278" s="18">
        <f t="shared" ca="1" si="45"/>
        <v>1.293739040894617E-4</v>
      </c>
      <c r="Z278" s="18">
        <f t="shared" ca="1" si="45"/>
        <v>1.6289428452309282E-4</v>
      </c>
      <c r="AA278" s="18">
        <f t="shared" ca="1" si="45"/>
        <v>1.6886166865606375E-4</v>
      </c>
      <c r="AB278" s="18">
        <f t="shared" ref="AB278:AE293" ca="1" si="46">MAX(0,AB135*(AN135-($P$7))+AF135*(AN135^(AJ135+1)-$P$7^(AJ135+1))/(AJ135+1))</f>
        <v>0.15774455650127972</v>
      </c>
      <c r="AC278" s="18">
        <f t="shared" ca="1" si="46"/>
        <v>0.15737417252921829</v>
      </c>
      <c r="AD278" s="18">
        <f t="shared" ca="1" si="46"/>
        <v>0.13818358754150686</v>
      </c>
      <c r="AE278" s="18">
        <f t="shared" ca="1" si="46"/>
        <v>0.13636281749416712</v>
      </c>
      <c r="AF278" s="18">
        <f t="shared" ref="AF278:AI293" ca="1" si="47">IF(AN135&lt;1,MAX(0,(AB135+AF135*AN135^AJ135+AR135)*0.5*(1-AN135)),0)</f>
        <v>0</v>
      </c>
      <c r="AG278" s="18">
        <f t="shared" ca="1" si="47"/>
        <v>0</v>
      </c>
      <c r="AH278" s="18">
        <f t="shared" ca="1" si="47"/>
        <v>0</v>
      </c>
      <c r="AI278" s="18">
        <f t="shared" ca="1" si="47"/>
        <v>0</v>
      </c>
    </row>
    <row r="279" spans="2:35" x14ac:dyDescent="0.15">
      <c r="B279">
        <v>9.5030000000000001</v>
      </c>
      <c r="C279">
        <v>10</v>
      </c>
      <c r="D279" s="18">
        <v>-1.891</v>
      </c>
      <c r="E279" s="18">
        <v>1.8759999999999999</v>
      </c>
      <c r="F279" s="18">
        <v>-0.53149999999999997</v>
      </c>
      <c r="G279" s="18">
        <v>0.3508</v>
      </c>
      <c r="H279" s="18">
        <v>-0.70789999999999997</v>
      </c>
      <c r="I279" s="18">
        <v>1.754</v>
      </c>
      <c r="J279" s="18">
        <v>0.47789999999999999</v>
      </c>
      <c r="K279" s="18">
        <v>-0.64880000000000004</v>
      </c>
      <c r="L279" s="18">
        <v>3.2360000000000002</v>
      </c>
      <c r="M279" s="18">
        <v>3.1309999999999998E-2</v>
      </c>
      <c r="O279" s="18">
        <f t="shared" si="30"/>
        <v>2837.1</v>
      </c>
      <c r="P279" s="18">
        <f t="shared" ca="1" si="31"/>
        <v>0.99419110646453335</v>
      </c>
      <c r="Q279" s="18">
        <f t="shared" ca="1" si="31"/>
        <v>0.99146496237162152</v>
      </c>
      <c r="R279" s="18">
        <f t="shared" ca="1" si="31"/>
        <v>0.82429213507713639</v>
      </c>
      <c r="S279" s="18">
        <f t="shared" ca="1" si="31"/>
        <v>0.82136333753744784</v>
      </c>
      <c r="T279" s="18">
        <f t="shared" ca="1" si="44"/>
        <v>8.5715703699473057E-5</v>
      </c>
      <c r="U279" s="18">
        <f t="shared" ca="1" si="44"/>
        <v>2.8495223690942065E-5</v>
      </c>
      <c r="V279" s="18">
        <f t="shared" ca="1" si="44"/>
        <v>1.0946950291262869E-5</v>
      </c>
      <c r="W279" s="18">
        <f t="shared" ca="1" si="44"/>
        <v>0</v>
      </c>
      <c r="X279" s="18">
        <f t="shared" ca="1" si="45"/>
        <v>1.6850908051813638E-4</v>
      </c>
      <c r="Y279" s="18">
        <f t="shared" ca="1" si="45"/>
        <v>1.7414482590392529E-4</v>
      </c>
      <c r="Z279" s="18">
        <f t="shared" ca="1" si="45"/>
        <v>1.6129876169575661E-4</v>
      </c>
      <c r="AA279" s="18">
        <f t="shared" ca="1" si="45"/>
        <v>1.6429191435841578E-4</v>
      </c>
      <c r="AB279" s="18">
        <f t="shared" ca="1" si="46"/>
        <v>0.15797620418761366</v>
      </c>
      <c r="AC279" s="18">
        <f t="shared" ca="1" si="46"/>
        <v>0.15759390961426872</v>
      </c>
      <c r="AD279" s="18">
        <f t="shared" ca="1" si="46"/>
        <v>0.13101792213731153</v>
      </c>
      <c r="AE279" s="18">
        <f t="shared" ca="1" si="46"/>
        <v>0.13055974332918333</v>
      </c>
      <c r="AF279" s="18">
        <f t="shared" ca="1" si="47"/>
        <v>0</v>
      </c>
      <c r="AG279" s="18">
        <f t="shared" ca="1" si="47"/>
        <v>0</v>
      </c>
      <c r="AH279" s="18">
        <f t="shared" ca="1" si="47"/>
        <v>0</v>
      </c>
      <c r="AI279" s="18">
        <f t="shared" ca="1" si="47"/>
        <v>0</v>
      </c>
    </row>
    <row r="280" spans="2:35" x14ac:dyDescent="0.15">
      <c r="B280">
        <v>9.5030000000000001</v>
      </c>
      <c r="C280">
        <v>15</v>
      </c>
      <c r="D280" s="18">
        <v>-1.587</v>
      </c>
      <c r="E280" s="18">
        <v>2.5019999999999998</v>
      </c>
      <c r="F280" s="18">
        <v>4.5940000000000002E-2</v>
      </c>
      <c r="G280" s="18">
        <v>0.82069999999999999</v>
      </c>
      <c r="H280" s="18">
        <v>-1.643</v>
      </c>
      <c r="I280" s="18">
        <v>1.478</v>
      </c>
      <c r="J280" s="18">
        <v>0.52490000000000003</v>
      </c>
      <c r="K280" s="18">
        <v>-0.80579999999999996</v>
      </c>
      <c r="L280" s="18">
        <v>3.2349999999999999</v>
      </c>
      <c r="M280" s="18">
        <v>3.024E-2</v>
      </c>
      <c r="O280" s="18">
        <f t="shared" si="30"/>
        <v>3571.7</v>
      </c>
      <c r="P280" s="18">
        <f t="shared" ca="1" si="31"/>
        <v>0.99112232062027494</v>
      </c>
      <c r="Q280" s="18">
        <f t="shared" ca="1" si="31"/>
        <v>0.98843099653045019</v>
      </c>
      <c r="R280" s="18">
        <f t="shared" ca="1" si="31"/>
        <v>0.788546710739774</v>
      </c>
      <c r="S280" s="18">
        <f t="shared" ca="1" si="31"/>
        <v>0.78391275170985508</v>
      </c>
      <c r="T280" s="18">
        <f t="shared" ca="1" si="44"/>
        <v>8.1200112692325356E-5</v>
      </c>
      <c r="U280" s="18">
        <f t="shared" ca="1" si="44"/>
        <v>2.2556752062111855E-5</v>
      </c>
      <c r="V280" s="18">
        <f t="shared" ca="1" si="44"/>
        <v>1.2530823653185864E-5</v>
      </c>
      <c r="W280" s="18">
        <f t="shared" ca="1" si="44"/>
        <v>0</v>
      </c>
      <c r="X280" s="18">
        <f t="shared" ca="1" si="45"/>
        <v>2.2189560185746735E-4</v>
      </c>
      <c r="Y280" s="18">
        <f t="shared" ca="1" si="45"/>
        <v>2.2609555259459595E-4</v>
      </c>
      <c r="Z280" s="18">
        <f t="shared" ca="1" si="45"/>
        <v>1.4862587798708179E-4</v>
      </c>
      <c r="AA280" s="18">
        <f t="shared" ca="1" si="45"/>
        <v>1.3572115500467495E-4</v>
      </c>
      <c r="AB280" s="18">
        <f t="shared" ca="1" si="46"/>
        <v>0.15743892082087732</v>
      </c>
      <c r="AC280" s="18">
        <f t="shared" ca="1" si="46"/>
        <v>0.15706502669841249</v>
      </c>
      <c r="AD280" s="18">
        <f t="shared" ca="1" si="46"/>
        <v>0.12533995017144972</v>
      </c>
      <c r="AE280" s="18">
        <f t="shared" ca="1" si="46"/>
        <v>0.12462786823238839</v>
      </c>
      <c r="AF280" s="18">
        <f t="shared" ca="1" si="47"/>
        <v>0</v>
      </c>
      <c r="AG280" s="18">
        <f t="shared" ca="1" si="47"/>
        <v>0</v>
      </c>
      <c r="AH280" s="18">
        <f t="shared" ca="1" si="47"/>
        <v>0</v>
      </c>
      <c r="AI280" s="18">
        <f t="shared" ca="1" si="47"/>
        <v>0</v>
      </c>
    </row>
    <row r="281" spans="2:35" x14ac:dyDescent="0.15">
      <c r="B281">
        <v>9.5030000000000001</v>
      </c>
      <c r="C281">
        <v>20</v>
      </c>
      <c r="D281" s="18">
        <v>-1.133</v>
      </c>
      <c r="E281" s="18">
        <v>1.333</v>
      </c>
      <c r="F281" s="18">
        <v>-0.1779</v>
      </c>
      <c r="G281" s="18">
        <v>0.27139999999999997</v>
      </c>
      <c r="H281" s="18">
        <v>-1.0449999999999999</v>
      </c>
      <c r="I281" s="18">
        <v>1.4359999999999999</v>
      </c>
      <c r="J281" s="18">
        <v>0.68320000000000003</v>
      </c>
      <c r="K281" s="18">
        <v>-0.54379999999999995</v>
      </c>
      <c r="L281" s="18">
        <v>3.2429999999999999</v>
      </c>
      <c r="M281" s="18">
        <v>3.5900000000000001E-2</v>
      </c>
      <c r="O281" s="18">
        <f t="shared" si="30"/>
        <v>4496.5</v>
      </c>
      <c r="P281" s="18">
        <f t="shared" ca="1" si="31"/>
        <v>0.98188611359610967</v>
      </c>
      <c r="Q281" s="18">
        <f t="shared" ca="1" si="31"/>
        <v>0.97944989263968651</v>
      </c>
      <c r="R281" s="18">
        <f t="shared" ca="1" si="31"/>
        <v>0.80736237168506286</v>
      </c>
      <c r="S281" s="18">
        <f t="shared" ca="1" si="31"/>
        <v>0.79202131753262339</v>
      </c>
      <c r="T281" s="18">
        <f t="shared" ca="1" si="44"/>
        <v>7.7166897689159524E-5</v>
      </c>
      <c r="U281" s="18">
        <f t="shared" ca="1" si="44"/>
        <v>1.7855339980398649E-5</v>
      </c>
      <c r="V281" s="18">
        <f t="shared" ca="1" si="44"/>
        <v>1.3612008784906878E-5</v>
      </c>
      <c r="W281" s="18">
        <f t="shared" ca="1" si="44"/>
        <v>0</v>
      </c>
      <c r="X281" s="18">
        <f t="shared" ca="1" si="45"/>
        <v>2.7895862613546687E-4</v>
      </c>
      <c r="Y281" s="18">
        <f t="shared" ca="1" si="45"/>
        <v>2.8075814257403584E-4</v>
      </c>
      <c r="Z281" s="18">
        <f t="shared" ca="1" si="45"/>
        <v>9.7775871023831463E-5</v>
      </c>
      <c r="AA281" s="18">
        <f t="shared" ca="1" si="45"/>
        <v>6.9091622546192948E-5</v>
      </c>
      <c r="AB281" s="18">
        <f t="shared" ca="1" si="46"/>
        <v>0.15591590300828648</v>
      </c>
      <c r="AC281" s="18">
        <f t="shared" ca="1" si="46"/>
        <v>0.15558567844187787</v>
      </c>
      <c r="AD281" s="18">
        <f t="shared" ca="1" si="46"/>
        <v>0.1283843244402651</v>
      </c>
      <c r="AE281" s="18">
        <f t="shared" ca="1" si="46"/>
        <v>0.12598501609692644</v>
      </c>
      <c r="AF281" s="18">
        <f t="shared" ca="1" si="47"/>
        <v>0</v>
      </c>
      <c r="AG281" s="18">
        <f t="shared" ca="1" si="47"/>
        <v>0</v>
      </c>
      <c r="AH281" s="18">
        <f t="shared" ca="1" si="47"/>
        <v>0</v>
      </c>
      <c r="AI281" s="18">
        <f t="shared" ca="1" si="47"/>
        <v>0</v>
      </c>
    </row>
    <row r="282" spans="2:35" x14ac:dyDescent="0.15">
      <c r="B282">
        <v>17.103000000000002</v>
      </c>
      <c r="C282">
        <v>1</v>
      </c>
      <c r="D282" s="18">
        <v>-0.81</v>
      </c>
      <c r="E282" s="18">
        <v>0.95379999999999998</v>
      </c>
      <c r="F282" s="18">
        <v>-5.2200000000000003E-2</v>
      </c>
      <c r="G282" s="18">
        <v>0.37780000000000002</v>
      </c>
      <c r="H282" s="18">
        <v>-0.7177</v>
      </c>
      <c r="I282" s="18">
        <v>1.4</v>
      </c>
      <c r="J282" s="18">
        <v>0.71260000000000001</v>
      </c>
      <c r="K282" s="18">
        <v>-0.80449999999999999</v>
      </c>
      <c r="L282" s="18">
        <v>2.8809999999999998</v>
      </c>
      <c r="M282" s="18">
        <v>9.3530000000000002E-2</v>
      </c>
      <c r="O282" s="18">
        <f t="shared" si="30"/>
        <v>5660.8</v>
      </c>
      <c r="P282" s="18">
        <f t="shared" ca="1" si="31"/>
        <v>0.96588227053200615</v>
      </c>
      <c r="Q282" s="18">
        <f t="shared" ca="1" si="31"/>
        <v>0.96403049208527924</v>
      </c>
      <c r="R282" s="18">
        <f t="shared" ca="1" si="31"/>
        <v>0.91594727496555051</v>
      </c>
      <c r="S282" s="18">
        <f t="shared" ca="1" si="31"/>
        <v>0.94650396683935545</v>
      </c>
      <c r="T282" s="18">
        <f t="shared" ca="1" si="44"/>
        <v>7.3583520283121006E-5</v>
      </c>
      <c r="U282" s="18">
        <f t="shared" ca="1" si="44"/>
        <v>1.4133328025288383E-5</v>
      </c>
      <c r="V282" s="18">
        <f t="shared" ca="1" si="44"/>
        <v>1.4347774123171603E-5</v>
      </c>
      <c r="W282" s="18">
        <f t="shared" ca="1" si="44"/>
        <v>0</v>
      </c>
      <c r="X282" s="18">
        <f t="shared" ca="1" si="45"/>
        <v>3.3415937719957821E-4</v>
      </c>
      <c r="Y282" s="18">
        <f t="shared" ca="1" si="45"/>
        <v>3.3276614920587375E-4</v>
      </c>
      <c r="Z282" s="18">
        <f t="shared" ca="1" si="45"/>
        <v>3.5293225558955443E-4</v>
      </c>
      <c r="AA282" s="18">
        <f t="shared" ca="1" si="45"/>
        <v>3.9377974162003651E-4</v>
      </c>
      <c r="AB282" s="18">
        <f t="shared" ca="1" si="46"/>
        <v>0.15331719490250942</v>
      </c>
      <c r="AC282" s="18">
        <f t="shared" ca="1" si="46"/>
        <v>0.15308331862945332</v>
      </c>
      <c r="AD282" s="18">
        <f t="shared" ca="1" si="46"/>
        <v>0.14541025639260607</v>
      </c>
      <c r="AE282" s="18">
        <f t="shared" ca="1" si="46"/>
        <v>0.15024700523695078</v>
      </c>
      <c r="AF282" s="18">
        <f t="shared" ca="1" si="47"/>
        <v>0</v>
      </c>
      <c r="AG282" s="18">
        <f t="shared" ca="1" si="47"/>
        <v>0</v>
      </c>
      <c r="AH282" s="18">
        <f t="shared" ca="1" si="47"/>
        <v>0</v>
      </c>
      <c r="AI282" s="18">
        <f t="shared" ca="1" si="47"/>
        <v>0</v>
      </c>
    </row>
    <row r="283" spans="2:35" x14ac:dyDescent="0.15">
      <c r="B283">
        <v>17.103000000000002</v>
      </c>
      <c r="C283">
        <v>3</v>
      </c>
      <c r="D283" s="18">
        <v>-0.9476</v>
      </c>
      <c r="E283" s="18">
        <v>1.3160000000000001</v>
      </c>
      <c r="F283" s="18">
        <v>-0.14149999999999999</v>
      </c>
      <c r="G283" s="18">
        <v>0.5181</v>
      </c>
      <c r="H283" s="18">
        <v>-1.119</v>
      </c>
      <c r="I283" s="18">
        <v>1.458</v>
      </c>
      <c r="J283" s="18">
        <v>0.83520000000000005</v>
      </c>
      <c r="K283" s="18">
        <v>-0.66010000000000002</v>
      </c>
      <c r="L283" s="18">
        <v>2.9129999999999998</v>
      </c>
      <c r="M283" s="18">
        <v>3.1640000000000001E-2</v>
      </c>
      <c r="O283" s="18">
        <f t="shared" si="30"/>
        <v>7126.5</v>
      </c>
      <c r="P283" s="18">
        <f t="shared" ca="1" si="31"/>
        <v>0.94330163297076219</v>
      </c>
      <c r="Q283" s="18">
        <f t="shared" ca="1" si="31"/>
        <v>0.94245674055127293</v>
      </c>
      <c r="R283" s="18">
        <f t="shared" ca="1" si="31"/>
        <v>0.97655829443005271</v>
      </c>
      <c r="S283" s="18">
        <f t="shared" ca="1" si="31"/>
        <v>0.97251208373896825</v>
      </c>
      <c r="T283" s="18">
        <f t="shared" ca="1" si="44"/>
        <v>7.0413889061519004E-5</v>
      </c>
      <c r="U283" s="18">
        <f t="shared" ca="1" si="44"/>
        <v>1.1187052936162399E-5</v>
      </c>
      <c r="V283" s="18">
        <f t="shared" ca="1" si="44"/>
        <v>1.4846733669775814E-5</v>
      </c>
      <c r="W283" s="18">
        <f t="shared" ca="1" si="44"/>
        <v>0</v>
      </c>
      <c r="X283" s="18">
        <f t="shared" ca="1" si="45"/>
        <v>3.8234471910568945E-4</v>
      </c>
      <c r="Y283" s="18">
        <f t="shared" ca="1" si="45"/>
        <v>3.7742010492807502E-4</v>
      </c>
      <c r="Z283" s="18">
        <f t="shared" ca="1" si="45"/>
        <v>6.4378650732391381E-4</v>
      </c>
      <c r="AA283" s="18">
        <f t="shared" ca="1" si="45"/>
        <v>6.4290113050710022E-4</v>
      </c>
      <c r="AB283" s="18">
        <f t="shared" ca="1" si="46"/>
        <v>0.14967835910578639</v>
      </c>
      <c r="AC283" s="18">
        <f t="shared" ca="1" si="46"/>
        <v>0.14960804175114678</v>
      </c>
      <c r="AD283" s="18">
        <f t="shared" ca="1" si="46"/>
        <v>0.15476544653493973</v>
      </c>
      <c r="AE283" s="18">
        <f t="shared" ca="1" si="46"/>
        <v>0.15413720421314894</v>
      </c>
      <c r="AF283" s="18">
        <f t="shared" ca="1" si="47"/>
        <v>0</v>
      </c>
      <c r="AG283" s="18">
        <f t="shared" ca="1" si="47"/>
        <v>0</v>
      </c>
      <c r="AH283" s="18">
        <f t="shared" ca="1" si="47"/>
        <v>0</v>
      </c>
      <c r="AI283" s="18">
        <f t="shared" ca="1" si="47"/>
        <v>0</v>
      </c>
    </row>
    <row r="284" spans="2:35" x14ac:dyDescent="0.15">
      <c r="B284">
        <v>17.103000000000002</v>
      </c>
      <c r="C284">
        <v>5</v>
      </c>
      <c r="D284" s="18">
        <v>-0.76149999999999995</v>
      </c>
      <c r="E284" s="18">
        <v>1.103</v>
      </c>
      <c r="F284" s="18">
        <v>-9.7850000000000006E-2</v>
      </c>
      <c r="G284" s="18">
        <v>0.42930000000000001</v>
      </c>
      <c r="H284" s="18">
        <v>-1.1160000000000001</v>
      </c>
      <c r="I284" s="18">
        <v>1.3740000000000001</v>
      </c>
      <c r="J284" s="18">
        <v>0.93620000000000003</v>
      </c>
      <c r="K284" s="18">
        <v>-0.71970000000000001</v>
      </c>
      <c r="L284" s="18">
        <v>2.915</v>
      </c>
      <c r="M284" s="18">
        <v>3.056E-2</v>
      </c>
      <c r="O284" s="18">
        <f t="shared" si="30"/>
        <v>8971.7000000000007</v>
      </c>
      <c r="P284" s="18">
        <f t="shared" ca="1" si="31"/>
        <v>0.91493194591657279</v>
      </c>
      <c r="Q284" s="18">
        <f t="shared" ca="1" si="31"/>
        <v>0.91556940419229682</v>
      </c>
      <c r="R284" s="18">
        <f t="shared" ca="1" si="31"/>
        <v>0.98308156033334704</v>
      </c>
      <c r="S284" s="18">
        <f t="shared" ca="1" si="31"/>
        <v>0.92915835535665681</v>
      </c>
      <c r="T284" s="18">
        <f t="shared" ca="1" si="44"/>
        <v>6.7620143955283911E-5</v>
      </c>
      <c r="U284" s="18">
        <f t="shared" ca="1" si="44"/>
        <v>8.854796121723213E-6</v>
      </c>
      <c r="V284" s="18">
        <f t="shared" ca="1" si="44"/>
        <v>1.5183853418338053E-5</v>
      </c>
      <c r="W284" s="18">
        <f t="shared" ca="1" si="44"/>
        <v>0</v>
      </c>
      <c r="X284" s="18">
        <f t="shared" ca="1" si="45"/>
        <v>4.2002142144310223E-4</v>
      </c>
      <c r="Y284" s="18">
        <f t="shared" ca="1" si="45"/>
        <v>4.1178294595476588E-4</v>
      </c>
      <c r="Z284" s="18">
        <f t="shared" ca="1" si="45"/>
        <v>7.3966096776126224E-4</v>
      </c>
      <c r="AA284" s="18">
        <f t="shared" ca="1" si="45"/>
        <v>6.4280562509786245E-4</v>
      </c>
      <c r="AB284" s="18">
        <f t="shared" ca="1" si="46"/>
        <v>0.14512830021991083</v>
      </c>
      <c r="AC284" s="18">
        <f t="shared" ca="1" si="46"/>
        <v>0.14529675867882905</v>
      </c>
      <c r="AD284" s="18">
        <f t="shared" ca="1" si="46"/>
        <v>0.15570744496836592</v>
      </c>
      <c r="AE284" s="18">
        <f t="shared" ca="1" si="46"/>
        <v>0.14723733954504992</v>
      </c>
      <c r="AF284" s="18">
        <f t="shared" ca="1" si="47"/>
        <v>0</v>
      </c>
      <c r="AG284" s="18">
        <f t="shared" ca="1" si="47"/>
        <v>0</v>
      </c>
      <c r="AH284" s="18">
        <f t="shared" ca="1" si="47"/>
        <v>0</v>
      </c>
      <c r="AI284" s="18">
        <f t="shared" ca="1" si="47"/>
        <v>0</v>
      </c>
    </row>
    <row r="285" spans="2:35" x14ac:dyDescent="0.15">
      <c r="B285">
        <v>17.103000000000002</v>
      </c>
      <c r="C285">
        <v>7</v>
      </c>
      <c r="D285" s="18">
        <v>-0.70509999999999995</v>
      </c>
      <c r="E285" s="18">
        <v>0.87429999999999997</v>
      </c>
      <c r="F285" s="18">
        <v>-9.7239999999999993E-2</v>
      </c>
      <c r="G285" s="18">
        <v>0.31119999999999998</v>
      </c>
      <c r="H285" s="18">
        <v>-0.83930000000000005</v>
      </c>
      <c r="I285" s="18">
        <v>1.2649999999999999</v>
      </c>
      <c r="J285" s="18">
        <v>0.83240000000000003</v>
      </c>
      <c r="K285" s="18">
        <v>-0.73499999999999999</v>
      </c>
      <c r="L285" s="18">
        <v>2.8969999999999998</v>
      </c>
      <c r="M285" s="18">
        <v>6.2799999999999995E-2</v>
      </c>
      <c r="O285" s="18">
        <f t="shared" si="30"/>
        <v>10000</v>
      </c>
      <c r="P285" s="18">
        <f t="shared" ca="1" si="31"/>
        <v>0.89987046537625226</v>
      </c>
      <c r="Q285" s="18">
        <f t="shared" ca="1" si="31"/>
        <v>0.90137472616766501</v>
      </c>
      <c r="R285" s="18">
        <f t="shared" ca="1" si="31"/>
        <v>0.98102992293541713</v>
      </c>
      <c r="S285" s="18">
        <f t="shared" ca="1" si="31"/>
        <v>0.9079145354409488</v>
      </c>
      <c r="T285" s="18">
        <f t="shared" ca="1" si="44"/>
        <v>6.6423197043124748E-5</v>
      </c>
      <c r="U285" s="18">
        <f t="shared" ca="1" si="44"/>
        <v>7.9309578207772957E-6</v>
      </c>
      <c r="V285" s="18">
        <f t="shared" ca="1" si="44"/>
        <v>1.5302013868869134E-5</v>
      </c>
      <c r="W285" s="18">
        <f t="shared" ca="1" si="44"/>
        <v>0</v>
      </c>
      <c r="X285" s="18">
        <f t="shared" ca="1" si="45"/>
        <v>4.3365289435661988E-4</v>
      </c>
      <c r="Y285" s="18">
        <f t="shared" ca="1" si="45"/>
        <v>4.2406953200035952E-4</v>
      </c>
      <c r="Z285" s="18">
        <f t="shared" ca="1" si="45"/>
        <v>7.5149401710011832E-4</v>
      </c>
      <c r="AA285" s="18">
        <f t="shared" ca="1" si="45"/>
        <v>6.2989331655863106E-4</v>
      </c>
      <c r="AB285" s="18">
        <f t="shared" ca="1" si="46"/>
        <v>0.14271875661563507</v>
      </c>
      <c r="AC285" s="18">
        <f t="shared" ca="1" si="46"/>
        <v>0.14302624275786632</v>
      </c>
      <c r="AD285" s="18">
        <f t="shared" ca="1" si="46"/>
        <v>0.1553689655252638</v>
      </c>
      <c r="AE285" s="18">
        <f t="shared" ca="1" si="46"/>
        <v>0.14386919290385017</v>
      </c>
      <c r="AF285" s="18">
        <f t="shared" ca="1" si="47"/>
        <v>0</v>
      </c>
      <c r="AG285" s="18">
        <f t="shared" ca="1" si="47"/>
        <v>0</v>
      </c>
      <c r="AH285" s="18">
        <f t="shared" ca="1" si="47"/>
        <v>0</v>
      </c>
      <c r="AI285" s="18">
        <f t="shared" ca="1" si="47"/>
        <v>0</v>
      </c>
    </row>
    <row r="286" spans="2:35" x14ac:dyDescent="0.15">
      <c r="B286">
        <v>17.103000000000002</v>
      </c>
      <c r="C286">
        <v>10</v>
      </c>
      <c r="D286" s="18">
        <v>-1.2230000000000001</v>
      </c>
      <c r="E286" s="18">
        <v>1.7130000000000001</v>
      </c>
      <c r="F286" s="18">
        <v>-0.51849999999999996</v>
      </c>
      <c r="G286" s="18">
        <v>0.47010000000000002</v>
      </c>
      <c r="H286" s="18">
        <v>-1.397</v>
      </c>
      <c r="I286" s="18">
        <v>1.157</v>
      </c>
      <c r="J286" s="18">
        <v>1.179</v>
      </c>
      <c r="K286" s="18">
        <v>-0.75029999999999997</v>
      </c>
      <c r="L286" s="18">
        <v>2.9180000000000001</v>
      </c>
      <c r="M286" s="18">
        <v>3.0779999999999998E-2</v>
      </c>
      <c r="O286" s="18">
        <f t="shared" si="30"/>
        <v>10000</v>
      </c>
      <c r="P286" s="18">
        <f t="shared" ca="1" si="31"/>
        <v>0.89987046537625226</v>
      </c>
      <c r="Q286" s="18">
        <f t="shared" ca="1" si="31"/>
        <v>0.90137472616766501</v>
      </c>
      <c r="R286" s="18">
        <f t="shared" ca="1" si="31"/>
        <v>0.98102992293541713</v>
      </c>
      <c r="S286" s="18">
        <f t="shared" ca="1" si="31"/>
        <v>0.9079145354409488</v>
      </c>
      <c r="T286" s="18">
        <f t="shared" ca="1" si="44"/>
        <v>6.6423197043124748E-5</v>
      </c>
      <c r="U286" s="18">
        <f t="shared" ca="1" si="44"/>
        <v>7.9309578207772957E-6</v>
      </c>
      <c r="V286" s="18">
        <f t="shared" ca="1" si="44"/>
        <v>1.5302013868869134E-5</v>
      </c>
      <c r="W286" s="18">
        <f t="shared" ca="1" si="44"/>
        <v>0</v>
      </c>
      <c r="X286" s="18">
        <f t="shared" ca="1" si="45"/>
        <v>4.3365289435661988E-4</v>
      </c>
      <c r="Y286" s="18">
        <f t="shared" ca="1" si="45"/>
        <v>4.2406953200035952E-4</v>
      </c>
      <c r="Z286" s="18">
        <f t="shared" ca="1" si="45"/>
        <v>7.5149401710011832E-4</v>
      </c>
      <c r="AA286" s="18">
        <f t="shared" ca="1" si="45"/>
        <v>6.2989331655863106E-4</v>
      </c>
      <c r="AB286" s="18">
        <f t="shared" ca="1" si="46"/>
        <v>0.14271875661563507</v>
      </c>
      <c r="AC286" s="18">
        <f t="shared" ca="1" si="46"/>
        <v>0.14302624275786632</v>
      </c>
      <c r="AD286" s="18">
        <f t="shared" ca="1" si="46"/>
        <v>0.1553689655252638</v>
      </c>
      <c r="AE286" s="18">
        <f t="shared" ca="1" si="46"/>
        <v>0.14386919290385017</v>
      </c>
      <c r="AF286" s="18">
        <f t="shared" ca="1" si="47"/>
        <v>0</v>
      </c>
      <c r="AG286" s="18">
        <f t="shared" ca="1" si="47"/>
        <v>0</v>
      </c>
      <c r="AH286" s="18">
        <f t="shared" ca="1" si="47"/>
        <v>0</v>
      </c>
      <c r="AI286" s="18">
        <f t="shared" ca="1" si="47"/>
        <v>0</v>
      </c>
    </row>
    <row r="287" spans="2:35" x14ac:dyDescent="0.15">
      <c r="B287">
        <v>17.103000000000002</v>
      </c>
      <c r="C287">
        <v>15</v>
      </c>
      <c r="D287" s="18">
        <v>-0.61299999999999999</v>
      </c>
      <c r="E287" s="18">
        <v>0.45290000000000002</v>
      </c>
      <c r="F287" s="18">
        <v>-0.1472</v>
      </c>
      <c r="G287" s="18">
        <v>0.11070000000000001</v>
      </c>
      <c r="H287" s="18">
        <v>-0.75149999999999995</v>
      </c>
      <c r="I287" s="18">
        <v>2.2000000000000002</v>
      </c>
      <c r="J287" s="18">
        <v>0.64349999999999996</v>
      </c>
      <c r="K287" s="18">
        <v>-0.77370000000000005</v>
      </c>
      <c r="L287" s="18">
        <v>2.9220000000000002</v>
      </c>
      <c r="M287" s="18">
        <v>3.2000000000000001E-2</v>
      </c>
      <c r="O287" s="18">
        <f t="shared" si="30"/>
        <v>10000</v>
      </c>
      <c r="P287" s="18">
        <f t="shared" ca="1" si="31"/>
        <v>0.89987046537625226</v>
      </c>
      <c r="Q287" s="18">
        <f t="shared" ca="1" si="31"/>
        <v>0.90137472616766501</v>
      </c>
      <c r="R287" s="18">
        <f t="shared" ca="1" si="31"/>
        <v>0.98102992293541713</v>
      </c>
      <c r="S287" s="18">
        <f t="shared" ca="1" si="31"/>
        <v>0.9079145354409488</v>
      </c>
      <c r="T287" s="18">
        <f t="shared" ca="1" si="44"/>
        <v>6.6423197043124748E-5</v>
      </c>
      <c r="U287" s="18">
        <f t="shared" ca="1" si="44"/>
        <v>7.9309578207772957E-6</v>
      </c>
      <c r="V287" s="18">
        <f t="shared" ca="1" si="44"/>
        <v>1.5302013868869134E-5</v>
      </c>
      <c r="W287" s="18">
        <f t="shared" ca="1" si="44"/>
        <v>0</v>
      </c>
      <c r="X287" s="18">
        <f t="shared" ca="1" si="45"/>
        <v>4.3365289435661988E-4</v>
      </c>
      <c r="Y287" s="18">
        <f t="shared" ca="1" si="45"/>
        <v>4.2406953200035952E-4</v>
      </c>
      <c r="Z287" s="18">
        <f t="shared" ca="1" si="45"/>
        <v>7.5149401710011832E-4</v>
      </c>
      <c r="AA287" s="18">
        <f t="shared" ca="1" si="45"/>
        <v>6.2989331655863106E-4</v>
      </c>
      <c r="AB287" s="18">
        <f t="shared" ca="1" si="46"/>
        <v>0.14271875661563507</v>
      </c>
      <c r="AC287" s="18">
        <f t="shared" ca="1" si="46"/>
        <v>0.14302624275786632</v>
      </c>
      <c r="AD287" s="18">
        <f t="shared" ca="1" si="46"/>
        <v>0.1553689655252638</v>
      </c>
      <c r="AE287" s="18">
        <f t="shared" ca="1" si="46"/>
        <v>0.14386919290385017</v>
      </c>
      <c r="AF287" s="18">
        <f t="shared" ca="1" si="47"/>
        <v>0</v>
      </c>
      <c r="AG287" s="18">
        <f t="shared" ca="1" si="47"/>
        <v>0</v>
      </c>
      <c r="AH287" s="18">
        <f t="shared" ca="1" si="47"/>
        <v>0</v>
      </c>
      <c r="AI287" s="18">
        <f t="shared" ca="1" si="47"/>
        <v>0</v>
      </c>
    </row>
    <row r="288" spans="2:35" x14ac:dyDescent="0.15">
      <c r="B288">
        <v>17.103000000000002</v>
      </c>
      <c r="C288">
        <v>20</v>
      </c>
      <c r="D288" s="18">
        <v>-0.42080000000000001</v>
      </c>
      <c r="E288" s="18">
        <v>0.36899999999999999</v>
      </c>
      <c r="F288" s="18">
        <v>7.4380000000000002E-2</v>
      </c>
      <c r="G288" s="18">
        <v>0.18229999999999999</v>
      </c>
      <c r="H288" s="18">
        <v>-0.441</v>
      </c>
      <c r="I288" s="18">
        <v>0.95979999999999999</v>
      </c>
      <c r="J288" s="18">
        <v>0.32390000000000002</v>
      </c>
      <c r="K288" s="18">
        <v>-0.95169999999999999</v>
      </c>
      <c r="L288" s="18">
        <v>2.8359999999999999</v>
      </c>
      <c r="M288" s="18">
        <v>0.1787</v>
      </c>
      <c r="O288" s="18">
        <f t="shared" si="30"/>
        <v>10000</v>
      </c>
      <c r="P288" s="18">
        <f t="shared" ca="1" si="31"/>
        <v>0.89987046537625226</v>
      </c>
      <c r="Q288" s="18">
        <f t="shared" ca="1" si="31"/>
        <v>0.90137472616766501</v>
      </c>
      <c r="R288" s="18">
        <f t="shared" ca="1" si="31"/>
        <v>0.98102992293541713</v>
      </c>
      <c r="S288" s="18">
        <f t="shared" ca="1" si="31"/>
        <v>0.9079145354409488</v>
      </c>
      <c r="T288" s="18">
        <f t="shared" ca="1" si="44"/>
        <v>6.6423197043124748E-5</v>
      </c>
      <c r="U288" s="18">
        <f t="shared" ca="1" si="44"/>
        <v>7.9309578207772957E-6</v>
      </c>
      <c r="V288" s="18">
        <f t="shared" ca="1" si="44"/>
        <v>1.5302013868869134E-5</v>
      </c>
      <c r="W288" s="18">
        <f t="shared" ca="1" si="44"/>
        <v>0</v>
      </c>
      <c r="X288" s="18">
        <f t="shared" ca="1" si="45"/>
        <v>4.3365289435661988E-4</v>
      </c>
      <c r="Y288" s="18">
        <f t="shared" ca="1" si="45"/>
        <v>4.2406953200035952E-4</v>
      </c>
      <c r="Z288" s="18">
        <f t="shared" ca="1" si="45"/>
        <v>7.5149401710011832E-4</v>
      </c>
      <c r="AA288" s="18">
        <f t="shared" ca="1" si="45"/>
        <v>6.2989331655863106E-4</v>
      </c>
      <c r="AB288" s="18">
        <f t="shared" ca="1" si="46"/>
        <v>0.14271875661563507</v>
      </c>
      <c r="AC288" s="18">
        <f t="shared" ca="1" si="46"/>
        <v>0.14302624275786632</v>
      </c>
      <c r="AD288" s="18">
        <f t="shared" ca="1" si="46"/>
        <v>0.1553689655252638</v>
      </c>
      <c r="AE288" s="18">
        <f t="shared" ca="1" si="46"/>
        <v>0.14386919290385017</v>
      </c>
      <c r="AF288" s="18">
        <f t="shared" ca="1" si="47"/>
        <v>0</v>
      </c>
      <c r="AG288" s="18">
        <f t="shared" ca="1" si="47"/>
        <v>0</v>
      </c>
      <c r="AH288" s="18">
        <f t="shared" ca="1" si="47"/>
        <v>0</v>
      </c>
      <c r="AI288" s="18">
        <f t="shared" ca="1" si="47"/>
        <v>0</v>
      </c>
    </row>
    <row r="289" spans="2:35" x14ac:dyDescent="0.15">
      <c r="B289">
        <v>31.263000000000002</v>
      </c>
      <c r="C289">
        <v>1</v>
      </c>
      <c r="D289" s="18">
        <v>-1.034</v>
      </c>
      <c r="E289" s="18">
        <v>1.1990000000000001</v>
      </c>
      <c r="F289" s="18">
        <v>-0.43190000000000001</v>
      </c>
      <c r="G289" s="18">
        <v>0.65190000000000003</v>
      </c>
      <c r="H289" s="18">
        <v>-0.44729999999999998</v>
      </c>
      <c r="I289" s="18">
        <v>0.85029999999999994</v>
      </c>
      <c r="J289" s="18">
        <v>0.42849999999999999</v>
      </c>
      <c r="K289" s="18">
        <v>-8.0890000000000004E-2</v>
      </c>
      <c r="L289" s="18">
        <v>2.3959999999999999</v>
      </c>
      <c r="M289" s="18">
        <v>3.875E-2</v>
      </c>
      <c r="O289" s="18">
        <f t="shared" si="30"/>
        <v>10000</v>
      </c>
      <c r="P289" s="18">
        <f t="shared" ca="1" si="31"/>
        <v>0.89987046537625226</v>
      </c>
      <c r="Q289" s="18">
        <f t="shared" ca="1" si="31"/>
        <v>0.90137472616766501</v>
      </c>
      <c r="R289" s="18">
        <f t="shared" ca="1" si="31"/>
        <v>0.98102992293541713</v>
      </c>
      <c r="S289" s="18">
        <f t="shared" ca="1" si="31"/>
        <v>0.9079145354409488</v>
      </c>
      <c r="T289" s="18">
        <f t="shared" ca="1" si="44"/>
        <v>6.6423197043124748E-5</v>
      </c>
      <c r="U289" s="18">
        <f t="shared" ca="1" si="44"/>
        <v>7.9309578207772957E-6</v>
      </c>
      <c r="V289" s="18">
        <f t="shared" ca="1" si="44"/>
        <v>1.5302013868869134E-5</v>
      </c>
      <c r="W289" s="18">
        <f t="shared" ca="1" si="44"/>
        <v>0</v>
      </c>
      <c r="X289" s="18">
        <f t="shared" ca="1" si="45"/>
        <v>4.3365289435661988E-4</v>
      </c>
      <c r="Y289" s="18">
        <f t="shared" ca="1" si="45"/>
        <v>4.2406953200035952E-4</v>
      </c>
      <c r="Z289" s="18">
        <f t="shared" ca="1" si="45"/>
        <v>7.5149401710011832E-4</v>
      </c>
      <c r="AA289" s="18">
        <f t="shared" ca="1" si="45"/>
        <v>6.2989331655863106E-4</v>
      </c>
      <c r="AB289" s="18">
        <f t="shared" ca="1" si="46"/>
        <v>0.14271875661563507</v>
      </c>
      <c r="AC289" s="18">
        <f t="shared" ca="1" si="46"/>
        <v>0.14302624275786632</v>
      </c>
      <c r="AD289" s="18">
        <f t="shared" ca="1" si="46"/>
        <v>0.1553689655252638</v>
      </c>
      <c r="AE289" s="18">
        <f t="shared" ca="1" si="46"/>
        <v>0.14386919290385017</v>
      </c>
      <c r="AF289" s="18">
        <f t="shared" ca="1" si="47"/>
        <v>0</v>
      </c>
      <c r="AG289" s="18">
        <f t="shared" ca="1" si="47"/>
        <v>0</v>
      </c>
      <c r="AH289" s="18">
        <f t="shared" ca="1" si="47"/>
        <v>0</v>
      </c>
      <c r="AI289" s="18">
        <f t="shared" ca="1" si="47"/>
        <v>0</v>
      </c>
    </row>
    <row r="290" spans="2:35" x14ac:dyDescent="0.15">
      <c r="B290">
        <v>31.263000000000002</v>
      </c>
      <c r="C290">
        <v>3</v>
      </c>
      <c r="D290" s="18">
        <v>-0.57730000000000004</v>
      </c>
      <c r="E290" s="18">
        <v>0.58289999999999997</v>
      </c>
      <c r="F290" s="18">
        <v>-0.83560000000000001</v>
      </c>
      <c r="G290" s="18">
        <v>0.13159999999999999</v>
      </c>
      <c r="H290" s="18">
        <v>-0.78600000000000003</v>
      </c>
      <c r="I290" s="18">
        <v>-0.56879999999999997</v>
      </c>
      <c r="J290" s="18">
        <v>2.306</v>
      </c>
      <c r="K290" s="18">
        <v>0.28720000000000001</v>
      </c>
      <c r="L290" s="18">
        <v>-8.796E-3</v>
      </c>
      <c r="M290" s="18">
        <v>0.15790000000000001</v>
      </c>
      <c r="O290" s="18">
        <f t="shared" si="30"/>
        <v>10000</v>
      </c>
      <c r="P290" s="18">
        <f t="shared" ca="1" si="31"/>
        <v>0.89987046537625226</v>
      </c>
      <c r="Q290" s="18">
        <f t="shared" ca="1" si="31"/>
        <v>0.90137472616766501</v>
      </c>
      <c r="R290" s="18">
        <f t="shared" ca="1" si="31"/>
        <v>0.98102992293541713</v>
      </c>
      <c r="S290" s="18">
        <f t="shared" ca="1" si="31"/>
        <v>0.9079145354409488</v>
      </c>
      <c r="T290" s="18">
        <f t="shared" ca="1" si="44"/>
        <v>6.6423197043124748E-5</v>
      </c>
      <c r="U290" s="18">
        <f t="shared" ca="1" si="44"/>
        <v>7.9309578207772957E-6</v>
      </c>
      <c r="V290" s="18">
        <f t="shared" ca="1" si="44"/>
        <v>1.5302013868869134E-5</v>
      </c>
      <c r="W290" s="18">
        <f t="shared" ca="1" si="44"/>
        <v>0</v>
      </c>
      <c r="X290" s="18">
        <f t="shared" ca="1" si="45"/>
        <v>4.3365289435661988E-4</v>
      </c>
      <c r="Y290" s="18">
        <f t="shared" ca="1" si="45"/>
        <v>4.2406953200035952E-4</v>
      </c>
      <c r="Z290" s="18">
        <f t="shared" ca="1" si="45"/>
        <v>7.5149401710011832E-4</v>
      </c>
      <c r="AA290" s="18">
        <f t="shared" ca="1" si="45"/>
        <v>6.2989331655863106E-4</v>
      </c>
      <c r="AB290" s="18">
        <f t="shared" ca="1" si="46"/>
        <v>0.14271875661563507</v>
      </c>
      <c r="AC290" s="18">
        <f t="shared" ca="1" si="46"/>
        <v>0.14302624275786632</v>
      </c>
      <c r="AD290" s="18">
        <f t="shared" ca="1" si="46"/>
        <v>0.1553689655252638</v>
      </c>
      <c r="AE290" s="18">
        <f t="shared" ca="1" si="46"/>
        <v>0.14386919290385017</v>
      </c>
      <c r="AF290" s="18">
        <f t="shared" ca="1" si="47"/>
        <v>0</v>
      </c>
      <c r="AG290" s="18">
        <f t="shared" ca="1" si="47"/>
        <v>0</v>
      </c>
      <c r="AH290" s="18">
        <f t="shared" ca="1" si="47"/>
        <v>0</v>
      </c>
      <c r="AI290" s="18">
        <f t="shared" ca="1" si="47"/>
        <v>0</v>
      </c>
    </row>
    <row r="291" spans="2:35" x14ac:dyDescent="0.15">
      <c r="B291">
        <v>31.263000000000002</v>
      </c>
      <c r="C291">
        <v>5</v>
      </c>
      <c r="D291" s="18">
        <v>-1.087</v>
      </c>
      <c r="E291" s="18">
        <v>1.4470000000000001</v>
      </c>
      <c r="F291" s="18">
        <v>-0.97719999999999996</v>
      </c>
      <c r="G291" s="18">
        <v>0.41139999999999999</v>
      </c>
      <c r="H291" s="18">
        <v>-0.80840000000000001</v>
      </c>
      <c r="I291" s="18">
        <v>-1.05</v>
      </c>
      <c r="J291" s="18">
        <v>2.496</v>
      </c>
      <c r="K291" s="18">
        <v>-5.7520000000000002E-2</v>
      </c>
      <c r="L291" s="18">
        <v>0.96650000000000003</v>
      </c>
      <c r="M291" s="18">
        <v>0.10249999999999999</v>
      </c>
      <c r="O291" s="18">
        <f t="shared" si="30"/>
        <v>10000</v>
      </c>
      <c r="P291" s="18">
        <f t="shared" ca="1" si="31"/>
        <v>0.89987046537625226</v>
      </c>
      <c r="Q291" s="18">
        <f t="shared" ca="1" si="31"/>
        <v>0.90137472616766501</v>
      </c>
      <c r="R291" s="18">
        <f t="shared" ca="1" si="31"/>
        <v>0.98102992293541713</v>
      </c>
      <c r="S291" s="18">
        <f t="shared" ca="1" si="31"/>
        <v>0.9079145354409488</v>
      </c>
      <c r="T291" s="18">
        <f t="shared" ca="1" si="44"/>
        <v>6.6423197043124748E-5</v>
      </c>
      <c r="U291" s="18">
        <f t="shared" ca="1" si="44"/>
        <v>7.9309578207772957E-6</v>
      </c>
      <c r="V291" s="18">
        <f t="shared" ca="1" si="44"/>
        <v>1.5302013868869134E-5</v>
      </c>
      <c r="W291" s="18">
        <f t="shared" ca="1" si="44"/>
        <v>0</v>
      </c>
      <c r="X291" s="18">
        <f t="shared" ca="1" si="45"/>
        <v>4.3365289435661988E-4</v>
      </c>
      <c r="Y291" s="18">
        <f t="shared" ca="1" si="45"/>
        <v>4.2406953200035952E-4</v>
      </c>
      <c r="Z291" s="18">
        <f t="shared" ca="1" si="45"/>
        <v>7.5149401710011832E-4</v>
      </c>
      <c r="AA291" s="18">
        <f t="shared" ca="1" si="45"/>
        <v>6.2989331655863106E-4</v>
      </c>
      <c r="AB291" s="18">
        <f t="shared" ca="1" si="46"/>
        <v>0.14271875661563507</v>
      </c>
      <c r="AC291" s="18">
        <f t="shared" ca="1" si="46"/>
        <v>0.14302624275786632</v>
      </c>
      <c r="AD291" s="18">
        <f t="shared" ca="1" si="46"/>
        <v>0.1553689655252638</v>
      </c>
      <c r="AE291" s="18">
        <f t="shared" ca="1" si="46"/>
        <v>0.14386919290385017</v>
      </c>
      <c r="AF291" s="18">
        <f t="shared" ca="1" si="47"/>
        <v>0</v>
      </c>
      <c r="AG291" s="18">
        <f t="shared" ca="1" si="47"/>
        <v>0</v>
      </c>
      <c r="AH291" s="18">
        <f t="shared" ca="1" si="47"/>
        <v>0</v>
      </c>
      <c r="AI291" s="18">
        <f t="shared" ca="1" si="47"/>
        <v>0</v>
      </c>
    </row>
    <row r="292" spans="2:35" x14ac:dyDescent="0.15">
      <c r="B292">
        <v>31.263000000000002</v>
      </c>
      <c r="C292">
        <v>7</v>
      </c>
      <c r="D292" s="18">
        <v>-1.232</v>
      </c>
      <c r="E292" s="18">
        <v>1.556</v>
      </c>
      <c r="F292" s="18">
        <v>-1.032</v>
      </c>
      <c r="G292" s="18">
        <v>0.39419999999999999</v>
      </c>
      <c r="H292" s="18">
        <v>-0.75990000000000002</v>
      </c>
      <c r="I292" s="18">
        <v>-1.0489999999999999</v>
      </c>
      <c r="J292" s="18">
        <v>2.4990000000000001</v>
      </c>
      <c r="K292" s="18">
        <v>-7.6969999999999997E-2</v>
      </c>
      <c r="L292" s="18">
        <v>0.92200000000000004</v>
      </c>
      <c r="M292" s="18">
        <v>0.10100000000000001</v>
      </c>
      <c r="O292" s="18">
        <f t="shared" si="30"/>
        <v>10000</v>
      </c>
      <c r="P292" s="18">
        <f t="shared" ca="1" si="31"/>
        <v>0.89987046537625226</v>
      </c>
      <c r="Q292" s="18">
        <f t="shared" ca="1" si="31"/>
        <v>0.90137472616766501</v>
      </c>
      <c r="R292" s="18">
        <f t="shared" ca="1" si="31"/>
        <v>0.98102992293541713</v>
      </c>
      <c r="S292" s="18">
        <f t="shared" ca="1" si="31"/>
        <v>0.9079145354409488</v>
      </c>
      <c r="T292" s="18">
        <f t="shared" ca="1" si="44"/>
        <v>6.6423197043124748E-5</v>
      </c>
      <c r="U292" s="18">
        <f t="shared" ca="1" si="44"/>
        <v>7.9309578207772957E-6</v>
      </c>
      <c r="V292" s="18">
        <f t="shared" ca="1" si="44"/>
        <v>1.5302013868869134E-5</v>
      </c>
      <c r="W292" s="18">
        <f t="shared" ca="1" si="44"/>
        <v>0</v>
      </c>
      <c r="X292" s="18">
        <f t="shared" ca="1" si="45"/>
        <v>4.3365289435661988E-4</v>
      </c>
      <c r="Y292" s="18">
        <f t="shared" ca="1" si="45"/>
        <v>4.2406953200035952E-4</v>
      </c>
      <c r="Z292" s="18">
        <f t="shared" ca="1" si="45"/>
        <v>7.5149401710011832E-4</v>
      </c>
      <c r="AA292" s="18">
        <f t="shared" ca="1" si="45"/>
        <v>6.2989331655863106E-4</v>
      </c>
      <c r="AB292" s="18">
        <f t="shared" ca="1" si="46"/>
        <v>0.14271875661563507</v>
      </c>
      <c r="AC292" s="18">
        <f t="shared" ca="1" si="46"/>
        <v>0.14302624275786632</v>
      </c>
      <c r="AD292" s="18">
        <f t="shared" ca="1" si="46"/>
        <v>0.1553689655252638</v>
      </c>
      <c r="AE292" s="18">
        <f t="shared" ca="1" si="46"/>
        <v>0.14386919290385017</v>
      </c>
      <c r="AF292" s="18">
        <f t="shared" ca="1" si="47"/>
        <v>0</v>
      </c>
      <c r="AG292" s="18">
        <f t="shared" ca="1" si="47"/>
        <v>0</v>
      </c>
      <c r="AH292" s="18">
        <f t="shared" ca="1" si="47"/>
        <v>0</v>
      </c>
      <c r="AI292" s="18">
        <f t="shared" ca="1" si="47"/>
        <v>0</v>
      </c>
    </row>
    <row r="293" spans="2:35" x14ac:dyDescent="0.15">
      <c r="B293">
        <v>31.263000000000002</v>
      </c>
      <c r="C293">
        <v>10</v>
      </c>
      <c r="D293" s="18">
        <v>-1.1539999999999999</v>
      </c>
      <c r="E293" s="18">
        <v>1.2909999999999999</v>
      </c>
      <c r="F293" s="18">
        <v>-0.89759999999999995</v>
      </c>
      <c r="G293" s="18">
        <v>0.48070000000000002</v>
      </c>
      <c r="H293" s="18">
        <v>-0.91639999999999999</v>
      </c>
      <c r="I293" s="18">
        <v>0.74490000000000001</v>
      </c>
      <c r="J293" s="18">
        <v>0.99629999999999996</v>
      </c>
      <c r="K293" s="18">
        <v>0.43290000000000001</v>
      </c>
      <c r="L293" s="18">
        <v>2.177</v>
      </c>
      <c r="M293" s="18">
        <v>1.5069999999999999</v>
      </c>
      <c r="O293" s="18">
        <f t="shared" si="30"/>
        <v>10000</v>
      </c>
      <c r="P293" s="18">
        <f t="shared" ca="1" si="31"/>
        <v>0.89987046537625226</v>
      </c>
      <c r="Q293" s="18">
        <f t="shared" ca="1" si="31"/>
        <v>0.90137472616766501</v>
      </c>
      <c r="R293" s="18">
        <f t="shared" ca="1" si="31"/>
        <v>0.98102992293541713</v>
      </c>
      <c r="S293" s="18">
        <f t="shared" ref="S293:S304" ca="1" si="48">MAX(1E-20,(W293+AA293+AE293+AI293)*2*ACOS(-1))</f>
        <v>0.9079145354409488</v>
      </c>
      <c r="T293" s="18">
        <f t="shared" ca="1" si="44"/>
        <v>6.6423197043124748E-5</v>
      </c>
      <c r="U293" s="18">
        <f t="shared" ca="1" si="44"/>
        <v>7.9309578207772957E-6</v>
      </c>
      <c r="V293" s="18">
        <f t="shared" ca="1" si="44"/>
        <v>1.5302013868869134E-5</v>
      </c>
      <c r="W293" s="18">
        <f t="shared" ca="1" si="44"/>
        <v>0</v>
      </c>
      <c r="X293" s="18">
        <f t="shared" ca="1" si="45"/>
        <v>4.3365289435661988E-4</v>
      </c>
      <c r="Y293" s="18">
        <f t="shared" ca="1" si="45"/>
        <v>4.2406953200035952E-4</v>
      </c>
      <c r="Z293" s="18">
        <f t="shared" ca="1" si="45"/>
        <v>7.5149401710011832E-4</v>
      </c>
      <c r="AA293" s="18">
        <f t="shared" ca="1" si="45"/>
        <v>6.2989331655863106E-4</v>
      </c>
      <c r="AB293" s="18">
        <f t="shared" ca="1" si="46"/>
        <v>0.14271875661563507</v>
      </c>
      <c r="AC293" s="18">
        <f t="shared" ca="1" si="46"/>
        <v>0.14302624275786632</v>
      </c>
      <c r="AD293" s="18">
        <f t="shared" ca="1" si="46"/>
        <v>0.1553689655252638</v>
      </c>
      <c r="AE293" s="18">
        <f t="shared" ca="1" si="46"/>
        <v>0.14386919290385017</v>
      </c>
      <c r="AF293" s="18">
        <f t="shared" ca="1" si="47"/>
        <v>0</v>
      </c>
      <c r="AG293" s="18">
        <f t="shared" ca="1" si="47"/>
        <v>0</v>
      </c>
      <c r="AH293" s="18">
        <f t="shared" ca="1" si="47"/>
        <v>0</v>
      </c>
      <c r="AI293" s="18">
        <f t="shared" ca="1" si="47"/>
        <v>0</v>
      </c>
    </row>
    <row r="294" spans="2:35" x14ac:dyDescent="0.15">
      <c r="B294">
        <v>31.263000000000002</v>
      </c>
      <c r="C294">
        <v>15</v>
      </c>
      <c r="D294" s="18">
        <v>-1.0760000000000001</v>
      </c>
      <c r="E294" s="18">
        <v>1.069</v>
      </c>
      <c r="F294" s="18">
        <v>-0.86419999999999997</v>
      </c>
      <c r="G294" s="18">
        <v>0.55500000000000005</v>
      </c>
      <c r="H294" s="18">
        <v>-0.47160000000000002</v>
      </c>
      <c r="I294" s="18">
        <v>1.0049999999999999</v>
      </c>
      <c r="J294" s="18">
        <v>0.45689999999999997</v>
      </c>
      <c r="K294" s="18">
        <v>2.6250000000000001E-5</v>
      </c>
      <c r="L294" s="18">
        <v>4.8730000000000002</v>
      </c>
      <c r="M294" s="18">
        <v>1.1439999999999999</v>
      </c>
      <c r="O294" s="18">
        <f t="shared" ref="O294:O304" si="49">O151</f>
        <v>10000</v>
      </c>
      <c r="P294" s="18">
        <f t="shared" ref="P294:R304" ca="1" si="50">MAX(1E-20,(T294+X294+AB294+AF294)*2*ACOS(-1))</f>
        <v>0.89987046537625226</v>
      </c>
      <c r="Q294" s="18">
        <f t="shared" ca="1" si="50"/>
        <v>0.90137472616766501</v>
      </c>
      <c r="R294" s="18">
        <f t="shared" ca="1" si="50"/>
        <v>0.98102992293541713</v>
      </c>
      <c r="S294" s="18">
        <f t="shared" ca="1" si="48"/>
        <v>0.9079145354409488</v>
      </c>
      <c r="T294" s="18">
        <f t="shared" ref="T294:W304" ca="1" si="51">MAX(0,P151*(1-ABS($P$6))+T151*(1-ABS($P$6)^(X151+1))/(X151+1))</f>
        <v>6.6423197043124748E-5</v>
      </c>
      <c r="U294" s="18">
        <f t="shared" ca="1" si="51"/>
        <v>7.9309578207772957E-6</v>
      </c>
      <c r="V294" s="18">
        <f t="shared" ca="1" si="51"/>
        <v>1.5302013868869134E-5</v>
      </c>
      <c r="W294" s="18">
        <f t="shared" ca="1" si="51"/>
        <v>0</v>
      </c>
      <c r="X294" s="18">
        <f t="shared" ref="X294:AA304" ca="1" si="52">MAX(0,(P151+T151*ABS($P$6)^X151+AB151+AF151*$P$7^AJ151)*0.5*($P$7-$P$6))</f>
        <v>4.3365289435661988E-4</v>
      </c>
      <c r="Y294" s="18">
        <f t="shared" ca="1" si="52"/>
        <v>4.2406953200035952E-4</v>
      </c>
      <c r="Z294" s="18">
        <f t="shared" ca="1" si="52"/>
        <v>7.5149401710011832E-4</v>
      </c>
      <c r="AA294" s="18">
        <f t="shared" ca="1" si="52"/>
        <v>6.2989331655863106E-4</v>
      </c>
      <c r="AB294" s="18">
        <f t="shared" ref="AB294:AE304" ca="1" si="53">MAX(0,AB151*(AN151-($P$7))+AF151*(AN151^(AJ151+1)-$P$7^(AJ151+1))/(AJ151+1))</f>
        <v>0.14271875661563507</v>
      </c>
      <c r="AC294" s="18">
        <f t="shared" ca="1" si="53"/>
        <v>0.14302624275786632</v>
      </c>
      <c r="AD294" s="18">
        <f t="shared" ca="1" si="53"/>
        <v>0.1553689655252638</v>
      </c>
      <c r="AE294" s="18">
        <f t="shared" ca="1" si="53"/>
        <v>0.14386919290385017</v>
      </c>
      <c r="AF294" s="18">
        <f t="shared" ref="AF294:AI304" ca="1" si="54">IF(AN151&lt;1,MAX(0,(AB151+AF151*AN151^AJ151+AR151)*0.5*(1-AN151)),0)</f>
        <v>0</v>
      </c>
      <c r="AG294" s="18">
        <f t="shared" ca="1" si="54"/>
        <v>0</v>
      </c>
      <c r="AH294" s="18">
        <f t="shared" ca="1" si="54"/>
        <v>0</v>
      </c>
      <c r="AI294" s="18">
        <f t="shared" ca="1" si="54"/>
        <v>0</v>
      </c>
    </row>
    <row r="295" spans="2:35" x14ac:dyDescent="0.15">
      <c r="B295">
        <v>31.263000000000002</v>
      </c>
      <c r="C295">
        <v>20</v>
      </c>
      <c r="D295" s="18">
        <v>-1.171</v>
      </c>
      <c r="E295" s="18">
        <v>1.0760000000000001</v>
      </c>
      <c r="F295" s="18">
        <v>-1.006</v>
      </c>
      <c r="G295" s="18">
        <v>0.4768</v>
      </c>
      <c r="H295" s="18">
        <v>-0.38829999999999998</v>
      </c>
      <c r="I295" s="18">
        <v>1.0669999999999999</v>
      </c>
      <c r="J295" s="18">
        <v>0.32240000000000002</v>
      </c>
      <c r="K295" s="18">
        <v>-8.4330000000000002E-2</v>
      </c>
      <c r="L295" s="18">
        <v>2.2650000000000001</v>
      </c>
      <c r="M295" s="18">
        <v>5.7149999999999999E-2</v>
      </c>
      <c r="O295" s="18">
        <f t="shared" si="49"/>
        <v>10000</v>
      </c>
      <c r="P295" s="18">
        <f t="shared" ca="1" si="50"/>
        <v>0.89987046537625226</v>
      </c>
      <c r="Q295" s="18">
        <f t="shared" ca="1" si="50"/>
        <v>0.90137472616766501</v>
      </c>
      <c r="R295" s="18">
        <f t="shared" ca="1" si="50"/>
        <v>0.98102992293541713</v>
      </c>
      <c r="S295" s="18">
        <f t="shared" ca="1" si="48"/>
        <v>0.9079145354409488</v>
      </c>
      <c r="T295" s="18">
        <f t="shared" ca="1" si="51"/>
        <v>6.6423197043124748E-5</v>
      </c>
      <c r="U295" s="18">
        <f t="shared" ca="1" si="51"/>
        <v>7.9309578207772957E-6</v>
      </c>
      <c r="V295" s="18">
        <f t="shared" ca="1" si="51"/>
        <v>1.5302013868869134E-5</v>
      </c>
      <c r="W295" s="18">
        <f t="shared" ca="1" si="51"/>
        <v>0</v>
      </c>
      <c r="X295" s="18">
        <f t="shared" ca="1" si="52"/>
        <v>4.3365289435661988E-4</v>
      </c>
      <c r="Y295" s="18">
        <f t="shared" ca="1" si="52"/>
        <v>4.2406953200035952E-4</v>
      </c>
      <c r="Z295" s="18">
        <f t="shared" ca="1" si="52"/>
        <v>7.5149401710011832E-4</v>
      </c>
      <c r="AA295" s="18">
        <f t="shared" ca="1" si="52"/>
        <v>6.2989331655863106E-4</v>
      </c>
      <c r="AB295" s="18">
        <f t="shared" ca="1" si="53"/>
        <v>0.14271875661563507</v>
      </c>
      <c r="AC295" s="18">
        <f t="shared" ca="1" si="53"/>
        <v>0.14302624275786632</v>
      </c>
      <c r="AD295" s="18">
        <f t="shared" ca="1" si="53"/>
        <v>0.1553689655252638</v>
      </c>
      <c r="AE295" s="18">
        <f t="shared" ca="1" si="53"/>
        <v>0.14386919290385017</v>
      </c>
      <c r="AF295" s="18">
        <f t="shared" ca="1" si="54"/>
        <v>0</v>
      </c>
      <c r="AG295" s="18">
        <f t="shared" ca="1" si="54"/>
        <v>0</v>
      </c>
      <c r="AH295" s="18">
        <f t="shared" ca="1" si="54"/>
        <v>0</v>
      </c>
      <c r="AI295" s="18">
        <f t="shared" ca="1" si="54"/>
        <v>0</v>
      </c>
    </row>
    <row r="296" spans="2:35" x14ac:dyDescent="0.15">
      <c r="B296">
        <v>49.982999999999997</v>
      </c>
      <c r="C296">
        <v>1</v>
      </c>
      <c r="D296" s="18">
        <v>-1.0609999999999999</v>
      </c>
      <c r="E296" s="18">
        <v>1.3169999999999999</v>
      </c>
      <c r="F296" s="18">
        <v>-0.43259999999999998</v>
      </c>
      <c r="G296" s="18">
        <v>0.57969999999999999</v>
      </c>
      <c r="H296" s="18">
        <v>-0.67259999999999998</v>
      </c>
      <c r="I296" s="18">
        <v>0.81140000000000001</v>
      </c>
      <c r="J296" s="18">
        <v>0.52690000000000003</v>
      </c>
      <c r="K296" s="18">
        <v>0.15079999999999999</v>
      </c>
      <c r="L296" s="18">
        <v>1.5129999999999999</v>
      </c>
      <c r="M296" s="18">
        <v>0.1169</v>
      </c>
      <c r="O296" s="18">
        <f t="shared" si="49"/>
        <v>10000</v>
      </c>
      <c r="P296" s="18">
        <f t="shared" ca="1" si="50"/>
        <v>0.89987046537625226</v>
      </c>
      <c r="Q296" s="18">
        <f t="shared" ca="1" si="50"/>
        <v>0.90137472616766501</v>
      </c>
      <c r="R296" s="18">
        <f t="shared" ca="1" si="50"/>
        <v>0.98102992293541713</v>
      </c>
      <c r="S296" s="18">
        <f t="shared" ca="1" si="48"/>
        <v>0.9079145354409488</v>
      </c>
      <c r="T296" s="18">
        <f t="shared" ca="1" si="51"/>
        <v>6.6423197043124748E-5</v>
      </c>
      <c r="U296" s="18">
        <f t="shared" ca="1" si="51"/>
        <v>7.9309578207772957E-6</v>
      </c>
      <c r="V296" s="18">
        <f t="shared" ca="1" si="51"/>
        <v>1.5302013868869134E-5</v>
      </c>
      <c r="W296" s="18">
        <f t="shared" ca="1" si="51"/>
        <v>0</v>
      </c>
      <c r="X296" s="18">
        <f t="shared" ca="1" si="52"/>
        <v>4.3365289435661988E-4</v>
      </c>
      <c r="Y296" s="18">
        <f t="shared" ca="1" si="52"/>
        <v>4.2406953200035952E-4</v>
      </c>
      <c r="Z296" s="18">
        <f t="shared" ca="1" si="52"/>
        <v>7.5149401710011832E-4</v>
      </c>
      <c r="AA296" s="18">
        <f t="shared" ca="1" si="52"/>
        <v>6.2989331655863106E-4</v>
      </c>
      <c r="AB296" s="18">
        <f t="shared" ca="1" si="53"/>
        <v>0.14271875661563507</v>
      </c>
      <c r="AC296" s="18">
        <f t="shared" ca="1" si="53"/>
        <v>0.14302624275786632</v>
      </c>
      <c r="AD296" s="18">
        <f t="shared" ca="1" si="53"/>
        <v>0.1553689655252638</v>
      </c>
      <c r="AE296" s="18">
        <f t="shared" ca="1" si="53"/>
        <v>0.14386919290385017</v>
      </c>
      <c r="AF296" s="18">
        <f t="shared" ca="1" si="54"/>
        <v>0</v>
      </c>
      <c r="AG296" s="18">
        <f t="shared" ca="1" si="54"/>
        <v>0</v>
      </c>
      <c r="AH296" s="18">
        <f t="shared" ca="1" si="54"/>
        <v>0</v>
      </c>
      <c r="AI296" s="18">
        <f t="shared" ca="1" si="54"/>
        <v>0</v>
      </c>
    </row>
    <row r="297" spans="2:35" x14ac:dyDescent="0.15">
      <c r="B297">
        <v>49.982999999999997</v>
      </c>
      <c r="C297">
        <v>3</v>
      </c>
      <c r="D297" s="18">
        <v>-1.0469999999999999</v>
      </c>
      <c r="E297" s="18">
        <v>1.244</v>
      </c>
      <c r="F297" s="18">
        <v>-0.44819999999999999</v>
      </c>
      <c r="G297" s="18">
        <v>0.56769999999999998</v>
      </c>
      <c r="H297" s="18">
        <v>-0.62339999999999995</v>
      </c>
      <c r="I297" s="18">
        <v>0.85919999999999996</v>
      </c>
      <c r="J297" s="18">
        <v>0.4788</v>
      </c>
      <c r="K297" s="18">
        <v>0.16239999999999999</v>
      </c>
      <c r="L297" s="18">
        <v>1.5029999999999999</v>
      </c>
      <c r="M297" s="18">
        <v>0.1246</v>
      </c>
      <c r="O297" s="18">
        <f t="shared" si="49"/>
        <v>10000</v>
      </c>
      <c r="P297" s="18">
        <f t="shared" ca="1" si="50"/>
        <v>0.89987046537625226</v>
      </c>
      <c r="Q297" s="18">
        <f t="shared" ca="1" si="50"/>
        <v>0.90137472616766501</v>
      </c>
      <c r="R297" s="18">
        <f t="shared" ca="1" si="50"/>
        <v>0.98102992293541713</v>
      </c>
      <c r="S297" s="18">
        <f t="shared" ca="1" si="48"/>
        <v>0.9079145354409488</v>
      </c>
      <c r="T297" s="18">
        <f t="shared" ca="1" si="51"/>
        <v>6.6423197043124748E-5</v>
      </c>
      <c r="U297" s="18">
        <f t="shared" ca="1" si="51"/>
        <v>7.9309578207772957E-6</v>
      </c>
      <c r="V297" s="18">
        <f t="shared" ca="1" si="51"/>
        <v>1.5302013868869134E-5</v>
      </c>
      <c r="W297" s="18">
        <f t="shared" ca="1" si="51"/>
        <v>0</v>
      </c>
      <c r="X297" s="18">
        <f t="shared" ca="1" si="52"/>
        <v>4.3365289435661988E-4</v>
      </c>
      <c r="Y297" s="18">
        <f t="shared" ca="1" si="52"/>
        <v>4.2406953200035952E-4</v>
      </c>
      <c r="Z297" s="18">
        <f t="shared" ca="1" si="52"/>
        <v>7.5149401710011832E-4</v>
      </c>
      <c r="AA297" s="18">
        <f t="shared" ca="1" si="52"/>
        <v>6.2989331655863106E-4</v>
      </c>
      <c r="AB297" s="18">
        <f t="shared" ca="1" si="53"/>
        <v>0.14271875661563507</v>
      </c>
      <c r="AC297" s="18">
        <f t="shared" ca="1" si="53"/>
        <v>0.14302624275786632</v>
      </c>
      <c r="AD297" s="18">
        <f t="shared" ca="1" si="53"/>
        <v>0.1553689655252638</v>
      </c>
      <c r="AE297" s="18">
        <f t="shared" ca="1" si="53"/>
        <v>0.14386919290385017</v>
      </c>
      <c r="AF297" s="18">
        <f t="shared" ca="1" si="54"/>
        <v>0</v>
      </c>
      <c r="AG297" s="18">
        <f t="shared" ca="1" si="54"/>
        <v>0</v>
      </c>
      <c r="AH297" s="18">
        <f t="shared" ca="1" si="54"/>
        <v>0</v>
      </c>
      <c r="AI297" s="18">
        <f t="shared" ca="1" si="54"/>
        <v>0</v>
      </c>
    </row>
    <row r="298" spans="2:35" x14ac:dyDescent="0.15">
      <c r="B298">
        <v>49.982999999999997</v>
      </c>
      <c r="C298">
        <v>5</v>
      </c>
      <c r="D298" s="18">
        <v>-1.081</v>
      </c>
      <c r="E298" s="18">
        <v>1.139</v>
      </c>
      <c r="F298" s="18">
        <v>-0.53500000000000003</v>
      </c>
      <c r="G298" s="18">
        <v>0.64080000000000004</v>
      </c>
      <c r="H298" s="18">
        <v>-0.36030000000000001</v>
      </c>
      <c r="I298" s="18">
        <v>0.7359</v>
      </c>
      <c r="J298" s="18">
        <v>0.1613</v>
      </c>
      <c r="K298" s="18">
        <v>8.7069999999999995E-2</v>
      </c>
      <c r="L298" s="18">
        <v>0.81730000000000003</v>
      </c>
      <c r="M298" s="18">
        <v>0.40189999999999998</v>
      </c>
      <c r="O298" s="18">
        <f t="shared" si="49"/>
        <v>10000</v>
      </c>
      <c r="P298" s="18">
        <f t="shared" ca="1" si="50"/>
        <v>0.89987046537625226</v>
      </c>
      <c r="Q298" s="18">
        <f t="shared" ca="1" si="50"/>
        <v>0.90137472616766501</v>
      </c>
      <c r="R298" s="18">
        <f t="shared" ca="1" si="50"/>
        <v>0.98102992293541713</v>
      </c>
      <c r="S298" s="18">
        <f t="shared" ca="1" si="48"/>
        <v>0.9079145354409488</v>
      </c>
      <c r="T298" s="18">
        <f t="shared" ca="1" si="51"/>
        <v>6.6423197043124748E-5</v>
      </c>
      <c r="U298" s="18">
        <f t="shared" ca="1" si="51"/>
        <v>7.9309578207772957E-6</v>
      </c>
      <c r="V298" s="18">
        <f t="shared" ca="1" si="51"/>
        <v>1.5302013868869134E-5</v>
      </c>
      <c r="W298" s="18">
        <f t="shared" ca="1" si="51"/>
        <v>0</v>
      </c>
      <c r="X298" s="18">
        <f t="shared" ca="1" si="52"/>
        <v>4.3365289435661988E-4</v>
      </c>
      <c r="Y298" s="18">
        <f t="shared" ca="1" si="52"/>
        <v>4.2406953200035952E-4</v>
      </c>
      <c r="Z298" s="18">
        <f t="shared" ca="1" si="52"/>
        <v>7.5149401710011832E-4</v>
      </c>
      <c r="AA298" s="18">
        <f t="shared" ca="1" si="52"/>
        <v>6.2989331655863106E-4</v>
      </c>
      <c r="AB298" s="18">
        <f t="shared" ca="1" si="53"/>
        <v>0.14271875661563507</v>
      </c>
      <c r="AC298" s="18">
        <f t="shared" ca="1" si="53"/>
        <v>0.14302624275786632</v>
      </c>
      <c r="AD298" s="18">
        <f t="shared" ca="1" si="53"/>
        <v>0.1553689655252638</v>
      </c>
      <c r="AE298" s="18">
        <f t="shared" ca="1" si="53"/>
        <v>0.14386919290385017</v>
      </c>
      <c r="AF298" s="18">
        <f t="shared" ca="1" si="54"/>
        <v>0</v>
      </c>
      <c r="AG298" s="18">
        <f t="shared" ca="1" si="54"/>
        <v>0</v>
      </c>
      <c r="AH298" s="18">
        <f t="shared" ca="1" si="54"/>
        <v>0</v>
      </c>
      <c r="AI298" s="18">
        <f t="shared" ca="1" si="54"/>
        <v>0</v>
      </c>
    </row>
    <row r="299" spans="2:35" x14ac:dyDescent="0.15">
      <c r="B299">
        <v>49.982999999999997</v>
      </c>
      <c r="C299">
        <v>7</v>
      </c>
      <c r="D299" s="18">
        <v>-1.2170000000000001</v>
      </c>
      <c r="E299" s="18">
        <v>1.278</v>
      </c>
      <c r="F299" s="18">
        <v>-0.67049999999999998</v>
      </c>
      <c r="G299" s="18">
        <v>0.64080000000000004</v>
      </c>
      <c r="H299" s="18">
        <v>-0.36959999999999998</v>
      </c>
      <c r="I299" s="18">
        <v>0.7631</v>
      </c>
      <c r="J299" s="18">
        <v>0.16800000000000001</v>
      </c>
      <c r="K299" s="18">
        <v>7.6660000000000006E-2</v>
      </c>
      <c r="L299" s="18">
        <v>1.1850000000000001</v>
      </c>
      <c r="M299" s="18">
        <v>0.35849999999999999</v>
      </c>
      <c r="O299" s="18">
        <f t="shared" si="49"/>
        <v>10000</v>
      </c>
      <c r="P299" s="18">
        <f t="shared" ca="1" si="50"/>
        <v>0.89987046537625226</v>
      </c>
      <c r="Q299" s="18">
        <f t="shared" ca="1" si="50"/>
        <v>0.90137472616766501</v>
      </c>
      <c r="R299" s="18">
        <f t="shared" ca="1" si="50"/>
        <v>0.98102992293541713</v>
      </c>
      <c r="S299" s="18">
        <f t="shared" ca="1" si="48"/>
        <v>0.9079145354409488</v>
      </c>
      <c r="T299" s="18">
        <f t="shared" ca="1" si="51"/>
        <v>6.6423197043124748E-5</v>
      </c>
      <c r="U299" s="18">
        <f t="shared" ca="1" si="51"/>
        <v>7.9309578207772957E-6</v>
      </c>
      <c r="V299" s="18">
        <f t="shared" ca="1" si="51"/>
        <v>1.5302013868869134E-5</v>
      </c>
      <c r="W299" s="18">
        <f t="shared" ca="1" si="51"/>
        <v>0</v>
      </c>
      <c r="X299" s="18">
        <f t="shared" ca="1" si="52"/>
        <v>4.3365289435661988E-4</v>
      </c>
      <c r="Y299" s="18">
        <f t="shared" ca="1" si="52"/>
        <v>4.2406953200035952E-4</v>
      </c>
      <c r="Z299" s="18">
        <f t="shared" ca="1" si="52"/>
        <v>7.5149401710011832E-4</v>
      </c>
      <c r="AA299" s="18">
        <f t="shared" ca="1" si="52"/>
        <v>6.2989331655863106E-4</v>
      </c>
      <c r="AB299" s="18">
        <f t="shared" ca="1" si="53"/>
        <v>0.14271875661563507</v>
      </c>
      <c r="AC299" s="18">
        <f t="shared" ca="1" si="53"/>
        <v>0.14302624275786632</v>
      </c>
      <c r="AD299" s="18">
        <f t="shared" ca="1" si="53"/>
        <v>0.1553689655252638</v>
      </c>
      <c r="AE299" s="18">
        <f t="shared" ca="1" si="53"/>
        <v>0.14386919290385017</v>
      </c>
      <c r="AF299" s="18">
        <f t="shared" ca="1" si="54"/>
        <v>0</v>
      </c>
      <c r="AG299" s="18">
        <f t="shared" ca="1" si="54"/>
        <v>0</v>
      </c>
      <c r="AH299" s="18">
        <f t="shared" ca="1" si="54"/>
        <v>0</v>
      </c>
      <c r="AI299" s="18">
        <f t="shared" ca="1" si="54"/>
        <v>0</v>
      </c>
    </row>
    <row r="300" spans="2:35" x14ac:dyDescent="0.15">
      <c r="B300">
        <v>49.982999999999997</v>
      </c>
      <c r="C300">
        <v>10</v>
      </c>
      <c r="D300" s="18">
        <v>-2.149</v>
      </c>
      <c r="E300" s="18">
        <v>2.7829999999999999</v>
      </c>
      <c r="F300" s="18">
        <v>-1.0389999999999999</v>
      </c>
      <c r="G300" s="18">
        <v>0.39529999999999998</v>
      </c>
      <c r="H300" s="18">
        <v>-1.7010000000000001</v>
      </c>
      <c r="I300" s="18">
        <v>-0.1888</v>
      </c>
      <c r="J300" s="18">
        <v>0.88700000000000001</v>
      </c>
      <c r="K300" s="18">
        <v>0.76339999999999997</v>
      </c>
      <c r="L300" s="18">
        <v>0.62719999999999998</v>
      </c>
      <c r="M300" s="18">
        <v>0.97650000000000003</v>
      </c>
      <c r="O300" s="18">
        <f t="shared" si="49"/>
        <v>10000</v>
      </c>
      <c r="P300" s="18">
        <f t="shared" ca="1" si="50"/>
        <v>0.89987046537625226</v>
      </c>
      <c r="Q300" s="18">
        <f t="shared" ca="1" si="50"/>
        <v>0.90137472616766501</v>
      </c>
      <c r="R300" s="18">
        <f t="shared" ca="1" si="50"/>
        <v>0.98102992293541713</v>
      </c>
      <c r="S300" s="18">
        <f t="shared" ca="1" si="48"/>
        <v>0.9079145354409488</v>
      </c>
      <c r="T300" s="18">
        <f t="shared" ca="1" si="51"/>
        <v>6.6423197043124748E-5</v>
      </c>
      <c r="U300" s="18">
        <f t="shared" ca="1" si="51"/>
        <v>7.9309578207772957E-6</v>
      </c>
      <c r="V300" s="18">
        <f t="shared" ca="1" si="51"/>
        <v>1.5302013868869134E-5</v>
      </c>
      <c r="W300" s="18">
        <f t="shared" ca="1" si="51"/>
        <v>0</v>
      </c>
      <c r="X300" s="18">
        <f t="shared" ca="1" si="52"/>
        <v>4.3365289435661988E-4</v>
      </c>
      <c r="Y300" s="18">
        <f t="shared" ca="1" si="52"/>
        <v>4.2406953200035952E-4</v>
      </c>
      <c r="Z300" s="18">
        <f t="shared" ca="1" si="52"/>
        <v>7.5149401710011832E-4</v>
      </c>
      <c r="AA300" s="18">
        <f t="shared" ca="1" si="52"/>
        <v>6.2989331655863106E-4</v>
      </c>
      <c r="AB300" s="18">
        <f t="shared" ca="1" si="53"/>
        <v>0.14271875661563507</v>
      </c>
      <c r="AC300" s="18">
        <f t="shared" ca="1" si="53"/>
        <v>0.14302624275786632</v>
      </c>
      <c r="AD300" s="18">
        <f t="shared" ca="1" si="53"/>
        <v>0.1553689655252638</v>
      </c>
      <c r="AE300" s="18">
        <f t="shared" ca="1" si="53"/>
        <v>0.14386919290385017</v>
      </c>
      <c r="AF300" s="18">
        <f t="shared" ca="1" si="54"/>
        <v>0</v>
      </c>
      <c r="AG300" s="18">
        <f t="shared" ca="1" si="54"/>
        <v>0</v>
      </c>
      <c r="AH300" s="18">
        <f t="shared" ca="1" si="54"/>
        <v>0</v>
      </c>
      <c r="AI300" s="18">
        <f t="shared" ca="1" si="54"/>
        <v>0</v>
      </c>
    </row>
    <row r="301" spans="2:35" x14ac:dyDescent="0.15">
      <c r="B301">
        <v>49.982999999999997</v>
      </c>
      <c r="C301">
        <v>15</v>
      </c>
      <c r="D301" s="18">
        <v>-0.80259999999999998</v>
      </c>
      <c r="E301" s="18">
        <v>0.95430000000000004</v>
      </c>
      <c r="F301" s="18">
        <v>-0.22389999999999999</v>
      </c>
      <c r="G301" s="18">
        <v>0.27260000000000001</v>
      </c>
      <c r="H301" s="18">
        <v>-0.93899999999999995</v>
      </c>
      <c r="I301" s="18">
        <v>0.74819999999999998</v>
      </c>
      <c r="J301" s="18">
        <v>0.32400000000000001</v>
      </c>
      <c r="K301" s="18">
        <v>0.45710000000000001</v>
      </c>
      <c r="L301" s="18">
        <v>1.1399999999999999</v>
      </c>
      <c r="M301" s="18">
        <v>0.2762</v>
      </c>
      <c r="O301" s="18">
        <f t="shared" si="49"/>
        <v>10000</v>
      </c>
      <c r="P301" s="18">
        <f t="shared" ca="1" si="50"/>
        <v>0.89987046537625226</v>
      </c>
      <c r="Q301" s="18">
        <f t="shared" ca="1" si="50"/>
        <v>0.90137472616766501</v>
      </c>
      <c r="R301" s="18">
        <f t="shared" ca="1" si="50"/>
        <v>0.98102992293541713</v>
      </c>
      <c r="S301" s="18">
        <f t="shared" ca="1" si="48"/>
        <v>0.9079145354409488</v>
      </c>
      <c r="T301" s="18">
        <f t="shared" ca="1" si="51"/>
        <v>6.6423197043124748E-5</v>
      </c>
      <c r="U301" s="18">
        <f t="shared" ca="1" si="51"/>
        <v>7.9309578207772957E-6</v>
      </c>
      <c r="V301" s="18">
        <f t="shared" ca="1" si="51"/>
        <v>1.5302013868869134E-5</v>
      </c>
      <c r="W301" s="18">
        <f t="shared" ca="1" si="51"/>
        <v>0</v>
      </c>
      <c r="X301" s="18">
        <f t="shared" ca="1" si="52"/>
        <v>4.3365289435661988E-4</v>
      </c>
      <c r="Y301" s="18">
        <f t="shared" ca="1" si="52"/>
        <v>4.2406953200035952E-4</v>
      </c>
      <c r="Z301" s="18">
        <f t="shared" ca="1" si="52"/>
        <v>7.5149401710011832E-4</v>
      </c>
      <c r="AA301" s="18">
        <f t="shared" ca="1" si="52"/>
        <v>6.2989331655863106E-4</v>
      </c>
      <c r="AB301" s="18">
        <f t="shared" ca="1" si="53"/>
        <v>0.14271875661563507</v>
      </c>
      <c r="AC301" s="18">
        <f t="shared" ca="1" si="53"/>
        <v>0.14302624275786632</v>
      </c>
      <c r="AD301" s="18">
        <f t="shared" ca="1" si="53"/>
        <v>0.1553689655252638</v>
      </c>
      <c r="AE301" s="18">
        <f t="shared" ca="1" si="53"/>
        <v>0.14386919290385017</v>
      </c>
      <c r="AF301" s="18">
        <f t="shared" ca="1" si="54"/>
        <v>0</v>
      </c>
      <c r="AG301" s="18">
        <f t="shared" ca="1" si="54"/>
        <v>0</v>
      </c>
      <c r="AH301" s="18">
        <f t="shared" ca="1" si="54"/>
        <v>0</v>
      </c>
      <c r="AI301" s="18">
        <f t="shared" ca="1" si="54"/>
        <v>0</v>
      </c>
    </row>
    <row r="302" spans="2:35" x14ac:dyDescent="0.15">
      <c r="B302">
        <v>49.982999999999997</v>
      </c>
      <c r="C302">
        <v>20</v>
      </c>
      <c r="D302" s="18">
        <v>-1.276</v>
      </c>
      <c r="E302" s="18">
        <v>1.54</v>
      </c>
      <c r="F302" s="18">
        <v>-0.25469999999999998</v>
      </c>
      <c r="G302" s="18">
        <v>0.25900000000000001</v>
      </c>
      <c r="H302" s="18">
        <v>-0.77539999999999998</v>
      </c>
      <c r="I302" s="18">
        <v>0.51090000000000002</v>
      </c>
      <c r="J302" s="18">
        <v>0.1401</v>
      </c>
      <c r="K302" s="18">
        <v>0.153</v>
      </c>
      <c r="L302" s="18">
        <v>0.64570000000000005</v>
      </c>
      <c r="M302" s="18">
        <v>5.935E-2</v>
      </c>
      <c r="O302" s="18">
        <f t="shared" si="49"/>
        <v>10000</v>
      </c>
      <c r="P302" s="18">
        <f t="shared" ca="1" si="50"/>
        <v>0.89987046537625226</v>
      </c>
      <c r="Q302" s="18">
        <f t="shared" ca="1" si="50"/>
        <v>0.90137472616766501</v>
      </c>
      <c r="R302" s="18">
        <f t="shared" ca="1" si="50"/>
        <v>0.98102992293541713</v>
      </c>
      <c r="S302" s="18">
        <f t="shared" ca="1" si="48"/>
        <v>0.9079145354409488</v>
      </c>
      <c r="T302" s="18">
        <f t="shared" ca="1" si="51"/>
        <v>6.6423197043124748E-5</v>
      </c>
      <c r="U302" s="18">
        <f t="shared" ca="1" si="51"/>
        <v>7.9309578207772957E-6</v>
      </c>
      <c r="V302" s="18">
        <f t="shared" ca="1" si="51"/>
        <v>1.5302013868869134E-5</v>
      </c>
      <c r="W302" s="18">
        <f t="shared" ca="1" si="51"/>
        <v>0</v>
      </c>
      <c r="X302" s="18">
        <f t="shared" ca="1" si="52"/>
        <v>4.3365289435661988E-4</v>
      </c>
      <c r="Y302" s="18">
        <f t="shared" ca="1" si="52"/>
        <v>4.2406953200035952E-4</v>
      </c>
      <c r="Z302" s="18">
        <f t="shared" ca="1" si="52"/>
        <v>7.5149401710011832E-4</v>
      </c>
      <c r="AA302" s="18">
        <f t="shared" ca="1" si="52"/>
        <v>6.2989331655863106E-4</v>
      </c>
      <c r="AB302" s="18">
        <f t="shared" ca="1" si="53"/>
        <v>0.14271875661563507</v>
      </c>
      <c r="AC302" s="18">
        <f t="shared" ca="1" si="53"/>
        <v>0.14302624275786632</v>
      </c>
      <c r="AD302" s="18">
        <f t="shared" ca="1" si="53"/>
        <v>0.1553689655252638</v>
      </c>
      <c r="AE302" s="18">
        <f t="shared" ca="1" si="53"/>
        <v>0.14386919290385017</v>
      </c>
      <c r="AF302" s="18">
        <f t="shared" ca="1" si="54"/>
        <v>0</v>
      </c>
      <c r="AG302" s="18">
        <f t="shared" ca="1" si="54"/>
        <v>0</v>
      </c>
      <c r="AH302" s="18">
        <f t="shared" ca="1" si="54"/>
        <v>0</v>
      </c>
      <c r="AI302" s="18">
        <f t="shared" ca="1" si="54"/>
        <v>0</v>
      </c>
    </row>
    <row r="303" spans="2:35" x14ac:dyDescent="0.15">
      <c r="B303">
        <v>67.763000000000005</v>
      </c>
      <c r="C303">
        <v>1</v>
      </c>
      <c r="D303" s="18">
        <v>-0.82720000000000005</v>
      </c>
      <c r="E303" s="18">
        <v>1.0840000000000001</v>
      </c>
      <c r="F303" s="18">
        <v>-0.45369999999999999</v>
      </c>
      <c r="G303" s="18">
        <v>0.61480000000000001</v>
      </c>
      <c r="H303" s="18">
        <v>-0.60570000000000002</v>
      </c>
      <c r="I303" s="18">
        <v>0.56779999999999997</v>
      </c>
      <c r="J303" s="18">
        <v>0.69110000000000005</v>
      </c>
      <c r="K303" s="18">
        <v>0.1482</v>
      </c>
      <c r="L303" s="18">
        <v>1.6240000000000001</v>
      </c>
      <c r="M303" s="18">
        <v>8.0560000000000007E-2</v>
      </c>
      <c r="O303" s="18">
        <f t="shared" si="49"/>
        <v>10000</v>
      </c>
      <c r="P303" s="18">
        <f t="shared" ca="1" si="50"/>
        <v>0.89987046537625226</v>
      </c>
      <c r="Q303" s="18">
        <f t="shared" ca="1" si="50"/>
        <v>0.90137472616766501</v>
      </c>
      <c r="R303" s="18">
        <f t="shared" ca="1" si="50"/>
        <v>0.98102992293541713</v>
      </c>
      <c r="S303" s="18">
        <f t="shared" ca="1" si="48"/>
        <v>0.9079145354409488</v>
      </c>
      <c r="T303" s="18">
        <f t="shared" ca="1" si="51"/>
        <v>6.6423197043124748E-5</v>
      </c>
      <c r="U303" s="18">
        <f t="shared" ca="1" si="51"/>
        <v>7.9309578207772957E-6</v>
      </c>
      <c r="V303" s="18">
        <f t="shared" ca="1" si="51"/>
        <v>1.5302013868869134E-5</v>
      </c>
      <c r="W303" s="18">
        <f t="shared" ca="1" si="51"/>
        <v>0</v>
      </c>
      <c r="X303" s="18">
        <f t="shared" ca="1" si="52"/>
        <v>4.3365289435661988E-4</v>
      </c>
      <c r="Y303" s="18">
        <f t="shared" ca="1" si="52"/>
        <v>4.2406953200035952E-4</v>
      </c>
      <c r="Z303" s="18">
        <f t="shared" ca="1" si="52"/>
        <v>7.5149401710011832E-4</v>
      </c>
      <c r="AA303" s="18">
        <f t="shared" ca="1" si="52"/>
        <v>6.2989331655863106E-4</v>
      </c>
      <c r="AB303" s="18">
        <f t="shared" ca="1" si="53"/>
        <v>0.14271875661563507</v>
      </c>
      <c r="AC303" s="18">
        <f t="shared" ca="1" si="53"/>
        <v>0.14302624275786632</v>
      </c>
      <c r="AD303" s="18">
        <f t="shared" ca="1" si="53"/>
        <v>0.1553689655252638</v>
      </c>
      <c r="AE303" s="18">
        <f t="shared" ca="1" si="53"/>
        <v>0.14386919290385017</v>
      </c>
      <c r="AF303" s="18">
        <f t="shared" ca="1" si="54"/>
        <v>0</v>
      </c>
      <c r="AG303" s="18">
        <f t="shared" ca="1" si="54"/>
        <v>0</v>
      </c>
      <c r="AH303" s="18">
        <f t="shared" ca="1" si="54"/>
        <v>0</v>
      </c>
      <c r="AI303" s="18">
        <f t="shared" ca="1" si="54"/>
        <v>0</v>
      </c>
    </row>
    <row r="304" spans="2:35" x14ac:dyDescent="0.15">
      <c r="B304">
        <v>67.763000000000005</v>
      </c>
      <c r="C304">
        <v>3</v>
      </c>
      <c r="D304" s="18">
        <v>-0.8075</v>
      </c>
      <c r="E304" s="18">
        <v>0.9375</v>
      </c>
      <c r="F304" s="18">
        <v>-0.2989</v>
      </c>
      <c r="G304" s="18">
        <v>0.72950000000000004</v>
      </c>
      <c r="H304" s="18">
        <v>-0.46160000000000001</v>
      </c>
      <c r="I304" s="18">
        <v>1.0009999999999999</v>
      </c>
      <c r="J304" s="18">
        <v>0.41049999999999998</v>
      </c>
      <c r="K304" s="18">
        <v>0.14779999999999999</v>
      </c>
      <c r="L304" s="18">
        <v>1.5589999999999999</v>
      </c>
      <c r="M304" s="18">
        <v>7.5749999999999998E-2</v>
      </c>
      <c r="O304" s="18">
        <f t="shared" si="49"/>
        <v>10000</v>
      </c>
      <c r="P304" s="18">
        <f t="shared" ca="1" si="50"/>
        <v>0.89987046537625226</v>
      </c>
      <c r="Q304" s="18">
        <f t="shared" ca="1" si="50"/>
        <v>0.90137472616766501</v>
      </c>
      <c r="R304" s="18">
        <f t="shared" ca="1" si="50"/>
        <v>0.98102992293541713</v>
      </c>
      <c r="S304" s="18">
        <f t="shared" ca="1" si="48"/>
        <v>0.9079145354409488</v>
      </c>
      <c r="T304" s="18">
        <f t="shared" ca="1" si="51"/>
        <v>6.6423197043124748E-5</v>
      </c>
      <c r="U304" s="18">
        <f t="shared" ca="1" si="51"/>
        <v>7.9309578207772957E-6</v>
      </c>
      <c r="V304" s="18">
        <f t="shared" ca="1" si="51"/>
        <v>1.5302013868869134E-5</v>
      </c>
      <c r="W304" s="18">
        <f t="shared" ca="1" si="51"/>
        <v>0</v>
      </c>
      <c r="X304" s="18">
        <f t="shared" ca="1" si="52"/>
        <v>4.3365289435661988E-4</v>
      </c>
      <c r="Y304" s="18">
        <f t="shared" ca="1" si="52"/>
        <v>4.2406953200035952E-4</v>
      </c>
      <c r="Z304" s="18">
        <f t="shared" ca="1" si="52"/>
        <v>7.5149401710011832E-4</v>
      </c>
      <c r="AA304" s="18">
        <f t="shared" ca="1" si="52"/>
        <v>6.2989331655863106E-4</v>
      </c>
      <c r="AB304" s="18">
        <f t="shared" ca="1" si="53"/>
        <v>0.14271875661563507</v>
      </c>
      <c r="AC304" s="18">
        <f t="shared" ca="1" si="53"/>
        <v>0.14302624275786632</v>
      </c>
      <c r="AD304" s="18">
        <f t="shared" ca="1" si="53"/>
        <v>0.1553689655252638</v>
      </c>
      <c r="AE304" s="18">
        <f t="shared" ca="1" si="53"/>
        <v>0.14386919290385017</v>
      </c>
      <c r="AF304" s="18">
        <f t="shared" ca="1" si="54"/>
        <v>0</v>
      </c>
      <c r="AG304" s="18">
        <f t="shared" ca="1" si="54"/>
        <v>0</v>
      </c>
      <c r="AH304" s="18">
        <f t="shared" ca="1" si="54"/>
        <v>0</v>
      </c>
      <c r="AI304" s="18">
        <f t="shared" ca="1" si="54"/>
        <v>0</v>
      </c>
    </row>
    <row r="305" spans="2:35" x14ac:dyDescent="0.15">
      <c r="B305">
        <v>67.763000000000005</v>
      </c>
      <c r="C305">
        <v>5</v>
      </c>
      <c r="D305" s="18">
        <v>-0.87560000000000004</v>
      </c>
      <c r="E305" s="18">
        <v>0.69679999999999997</v>
      </c>
      <c r="F305" s="18">
        <v>-0.86480000000000001</v>
      </c>
      <c r="G305" s="18">
        <v>0.45689999999999997</v>
      </c>
      <c r="H305" s="18">
        <v>-0.1162</v>
      </c>
      <c r="I305" s="18">
        <v>0.99609999999999999</v>
      </c>
      <c r="J305" s="18">
        <v>5.7849999999999999E-2</v>
      </c>
      <c r="K305" s="18">
        <v>9.0230000000000005E-2</v>
      </c>
      <c r="L305" s="18">
        <v>1.54</v>
      </c>
      <c r="M305" s="18">
        <v>5.6680000000000001E-2</v>
      </c>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x14ac:dyDescent="0.15">
      <c r="B306">
        <v>67.763000000000005</v>
      </c>
      <c r="C306">
        <v>7</v>
      </c>
      <c r="D306" s="18">
        <v>-0.8044</v>
      </c>
      <c r="E306" s="18">
        <v>0.60880000000000001</v>
      </c>
      <c r="F306" s="18">
        <v>-0.77559999999999996</v>
      </c>
      <c r="G306" s="18">
        <v>0.34849999999999998</v>
      </c>
      <c r="H306" s="18">
        <v>-0.1232</v>
      </c>
      <c r="I306" s="18">
        <v>0.99719999999999998</v>
      </c>
      <c r="J306" s="18">
        <v>5.4050000000000001E-2</v>
      </c>
      <c r="K306" s="18">
        <v>9.9199999999999997E-2</v>
      </c>
      <c r="L306" s="18">
        <v>1.5309999999999999</v>
      </c>
      <c r="M306" s="18">
        <v>6.225E-2</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x14ac:dyDescent="0.15">
      <c r="B307">
        <v>67.763000000000005</v>
      </c>
      <c r="C307">
        <v>10</v>
      </c>
      <c r="D307" s="18">
        <v>-0.72819999999999996</v>
      </c>
      <c r="E307" s="18">
        <v>0.51470000000000005</v>
      </c>
      <c r="F307" s="18">
        <v>-0.61560000000000004</v>
      </c>
      <c r="G307" s="18">
        <v>0.1411</v>
      </c>
      <c r="H307" s="18">
        <v>-0.1323</v>
      </c>
      <c r="I307" s="18">
        <v>1.0069999999999999</v>
      </c>
      <c r="J307" s="18">
        <v>4.7E-2</v>
      </c>
      <c r="K307" s="18">
        <v>0.11119999999999999</v>
      </c>
      <c r="L307" s="18">
        <v>1.5269999999999999</v>
      </c>
      <c r="M307" s="18">
        <v>6.4259999999999998E-2</v>
      </c>
      <c r="O307" s="18"/>
      <c r="AF307" s="18"/>
      <c r="AG307" s="18"/>
      <c r="AH307" s="18"/>
      <c r="AI307" s="18"/>
    </row>
    <row r="308" spans="2:35" x14ac:dyDescent="0.15">
      <c r="B308">
        <v>67.763000000000005</v>
      </c>
      <c r="C308">
        <v>15</v>
      </c>
      <c r="D308" s="18">
        <v>-1.0369999999999999</v>
      </c>
      <c r="E308" s="18">
        <v>0.85299999999999998</v>
      </c>
      <c r="F308" s="18">
        <v>-0.60860000000000003</v>
      </c>
      <c r="G308" s="18">
        <v>7.3749999999999996E-2</v>
      </c>
      <c r="H308" s="18">
        <v>-0.19969999999999999</v>
      </c>
      <c r="I308" s="18">
        <v>0.99070000000000003</v>
      </c>
      <c r="J308" s="18">
        <v>6.139E-2</v>
      </c>
      <c r="K308" s="18">
        <v>0.1236</v>
      </c>
      <c r="L308" s="18">
        <v>1.506</v>
      </c>
      <c r="M308" s="18">
        <v>6.4229999999999995E-2</v>
      </c>
      <c r="O308" s="18"/>
      <c r="AF308" s="18"/>
      <c r="AG308" s="18"/>
      <c r="AH308" s="18"/>
      <c r="AI308" s="18"/>
    </row>
    <row r="309" spans="2:35" x14ac:dyDescent="0.15">
      <c r="B309">
        <v>67.763000000000005</v>
      </c>
      <c r="C309">
        <v>20</v>
      </c>
      <c r="D309" s="18">
        <v>-0.74970000000000003</v>
      </c>
      <c r="E309" s="18">
        <v>0.66739999999999999</v>
      </c>
      <c r="F309" s="18">
        <v>-0.49890000000000001</v>
      </c>
      <c r="G309" s="18">
        <v>5.595E-2</v>
      </c>
      <c r="H309" s="18">
        <v>-0.54659999999999997</v>
      </c>
      <c r="I309" s="18">
        <v>1.1040000000000001</v>
      </c>
      <c r="J309" s="18">
        <v>0.30099999999999999</v>
      </c>
      <c r="K309" s="18">
        <v>0.34539999999999998</v>
      </c>
      <c r="L309" s="18">
        <v>1.5129999999999999</v>
      </c>
      <c r="M309" s="18">
        <v>9.5659999999999995E-2</v>
      </c>
      <c r="O309" s="18"/>
      <c r="AF309" s="18"/>
      <c r="AG309" s="18"/>
      <c r="AH309" s="18"/>
      <c r="AI309" s="18"/>
    </row>
    <row r="310" spans="2:35" x14ac:dyDescent="0.15">
      <c r="B310">
        <v>92.162999999999997</v>
      </c>
      <c r="C310">
        <v>1</v>
      </c>
      <c r="D310" s="18">
        <v>-0.49930000000000002</v>
      </c>
      <c r="E310" s="18">
        <v>0.28010000000000002</v>
      </c>
      <c r="F310" s="18">
        <v>4.7309999999999998E-2</v>
      </c>
      <c r="G310" s="18">
        <v>0.17369999999999999</v>
      </c>
      <c r="H310" s="18">
        <v>5.4010000000000002E-2</v>
      </c>
      <c r="I310" s="18">
        <v>0.93069999999999997</v>
      </c>
      <c r="J310" s="18">
        <v>3.5709999999999999E-2</v>
      </c>
      <c r="K310" s="18">
        <v>-5.1799999999999999E-2</v>
      </c>
      <c r="L310" s="18">
        <v>1.0329999999999999</v>
      </c>
      <c r="M310" s="18">
        <v>0.2021</v>
      </c>
      <c r="O310" s="18"/>
      <c r="AF310" s="18"/>
      <c r="AG310" s="18"/>
      <c r="AH310" s="18"/>
      <c r="AI310" s="18"/>
    </row>
    <row r="311" spans="2:35" x14ac:dyDescent="0.15">
      <c r="B311">
        <v>92.162999999999997</v>
      </c>
      <c r="C311">
        <v>3</v>
      </c>
      <c r="D311" s="18">
        <v>-0.50109999999999999</v>
      </c>
      <c r="E311" s="18">
        <v>0.34789999999999999</v>
      </c>
      <c r="F311" s="18">
        <v>0.13750000000000001</v>
      </c>
      <c r="G311" s="18">
        <v>0.22639999999999999</v>
      </c>
      <c r="H311" s="18">
        <v>-0.13059999999999999</v>
      </c>
      <c r="I311" s="18">
        <v>0.63019999999999998</v>
      </c>
      <c r="J311" s="18">
        <v>5.024E-2</v>
      </c>
      <c r="K311" s="18">
        <v>7.4099999999999999E-2</v>
      </c>
      <c r="L311" s="18">
        <v>0.74909999999999999</v>
      </c>
      <c r="M311" s="18">
        <v>6.4630000000000007E-2</v>
      </c>
      <c r="O311" s="18"/>
      <c r="AF311" s="18"/>
      <c r="AG311" s="18"/>
      <c r="AH311" s="18"/>
      <c r="AI311" s="18"/>
    </row>
    <row r="312" spans="2:35" x14ac:dyDescent="0.15">
      <c r="B312">
        <v>92.162999999999997</v>
      </c>
      <c r="C312">
        <v>5</v>
      </c>
      <c r="D312" s="18">
        <v>-0.54979999999999996</v>
      </c>
      <c r="E312" s="18">
        <v>0.61499999999999999</v>
      </c>
      <c r="F312" s="18">
        <v>-0.4476</v>
      </c>
      <c r="G312" s="18">
        <v>0.20050000000000001</v>
      </c>
      <c r="H312" s="18">
        <v>-0.29420000000000002</v>
      </c>
      <c r="I312" s="18">
        <v>-0.72040000000000004</v>
      </c>
      <c r="J312" s="18">
        <v>3.2039999999999999E-2</v>
      </c>
      <c r="K312" s="18">
        <v>2.9459999999999998E-3</v>
      </c>
      <c r="L312" s="18">
        <v>-0.72030000000000005</v>
      </c>
      <c r="M312" s="18">
        <v>3.2079999999999997E-2</v>
      </c>
      <c r="O312" s="18"/>
      <c r="AF312" s="18"/>
      <c r="AG312" s="18"/>
      <c r="AH312" s="18"/>
      <c r="AI312" s="18"/>
    </row>
    <row r="313" spans="2:35" x14ac:dyDescent="0.15">
      <c r="B313">
        <v>92.162999999999997</v>
      </c>
      <c r="C313">
        <v>7</v>
      </c>
      <c r="D313" s="18">
        <v>-0.4844</v>
      </c>
      <c r="E313" s="18">
        <v>0.5403</v>
      </c>
      <c r="F313" s="18">
        <v>-0.64390000000000003</v>
      </c>
      <c r="G313" s="18">
        <v>3.0130000000000001E-2</v>
      </c>
      <c r="H313" s="18">
        <v>0.37930000000000003</v>
      </c>
      <c r="I313" s="18">
        <v>-0.28410000000000002</v>
      </c>
      <c r="J313" s="18">
        <v>8.2350000000000007E-2</v>
      </c>
      <c r="K313" s="18">
        <v>-0.67730000000000001</v>
      </c>
      <c r="L313" s="18">
        <v>-0.67510000000000003</v>
      </c>
      <c r="M313" s="18">
        <v>3.8170000000000003E-2</v>
      </c>
      <c r="O313" s="18"/>
      <c r="AF313" s="18"/>
      <c r="AG313" s="18"/>
      <c r="AH313" s="18"/>
      <c r="AI313" s="18"/>
    </row>
    <row r="314" spans="2:35" x14ac:dyDescent="0.15">
      <c r="B314">
        <v>92.162999999999997</v>
      </c>
      <c r="C314">
        <v>10</v>
      </c>
      <c r="D314" s="18">
        <v>-0.47339999999999999</v>
      </c>
      <c r="E314" s="18">
        <v>0.44190000000000002</v>
      </c>
      <c r="F314" s="18">
        <v>0.45150000000000001</v>
      </c>
      <c r="G314" s="18">
        <v>0.127</v>
      </c>
      <c r="H314" s="18">
        <v>-0.1779</v>
      </c>
      <c r="I314" s="18">
        <v>0.80310000000000004</v>
      </c>
      <c r="J314" s="18">
        <v>7.4200000000000002E-2</v>
      </c>
      <c r="K314" s="18">
        <v>-8.6840000000000001E-2</v>
      </c>
      <c r="L314" s="18">
        <v>1.0109999999999999</v>
      </c>
      <c r="M314" s="18">
        <v>7.936E-2</v>
      </c>
      <c r="O314" s="18"/>
      <c r="AF314" s="18"/>
      <c r="AG314" s="18"/>
      <c r="AH314" s="18"/>
      <c r="AI314" s="18"/>
    </row>
    <row r="315" spans="2:35" x14ac:dyDescent="0.15">
      <c r="B315">
        <v>92.162999999999997</v>
      </c>
      <c r="C315">
        <v>15</v>
      </c>
      <c r="D315" s="18">
        <v>0.28360000000000002</v>
      </c>
      <c r="E315" s="18">
        <v>2.0139999999999998</v>
      </c>
      <c r="F315" s="18">
        <v>-0.3856</v>
      </c>
      <c r="G315" s="18">
        <v>0.1114</v>
      </c>
      <c r="H315" s="18">
        <v>-4.7610000000000001</v>
      </c>
      <c r="I315" s="18">
        <v>-0.29780000000000001</v>
      </c>
      <c r="J315" s="18">
        <v>0.3851</v>
      </c>
      <c r="K315" s="18">
        <v>2.081</v>
      </c>
      <c r="L315" s="18">
        <v>0.1205</v>
      </c>
      <c r="M315" s="18">
        <v>0.2339</v>
      </c>
      <c r="O315" s="18"/>
      <c r="AF315" s="18"/>
      <c r="AG315" s="18"/>
      <c r="AH315" s="18"/>
      <c r="AI315" s="18"/>
    </row>
    <row r="316" spans="2:35" x14ac:dyDescent="0.15">
      <c r="B316">
        <v>92.162999999999997</v>
      </c>
      <c r="C316">
        <v>20</v>
      </c>
      <c r="D316" s="18">
        <v>1.982</v>
      </c>
      <c r="E316" s="18">
        <v>2.3039999999999998</v>
      </c>
      <c r="F316" s="18">
        <v>-0.47849999999999998</v>
      </c>
      <c r="G316" s="18">
        <v>5.0160000000000003E-2</v>
      </c>
      <c r="H316" s="18">
        <v>-8.4390000000000001</v>
      </c>
      <c r="I316" s="18">
        <v>-0.59899999999999998</v>
      </c>
      <c r="J316" s="18">
        <v>0.34970000000000001</v>
      </c>
      <c r="K316" s="18">
        <v>3.8519999999999999</v>
      </c>
      <c r="L316" s="18">
        <v>-0.14860000000000001</v>
      </c>
      <c r="M316" s="18">
        <v>0.24990000000000001</v>
      </c>
      <c r="O316" s="18"/>
      <c r="AF316" s="18"/>
      <c r="AG316" s="18"/>
      <c r="AH316" s="18"/>
      <c r="AI316" s="18"/>
    </row>
    <row r="317" spans="2:35" x14ac:dyDescent="0.15">
      <c r="B317">
        <v>125.563</v>
      </c>
      <c r="C317">
        <v>1</v>
      </c>
      <c r="D317" s="18">
        <v>-0.74219999999999997</v>
      </c>
      <c r="E317" s="18">
        <v>0.5867</v>
      </c>
      <c r="F317" s="18">
        <v>-0.2407</v>
      </c>
      <c r="G317" s="18">
        <v>0.58809999999999996</v>
      </c>
      <c r="H317" s="18">
        <v>-0.1181</v>
      </c>
      <c r="I317" s="18">
        <v>0.99350000000000005</v>
      </c>
      <c r="J317" s="18">
        <v>0.12939999999999999</v>
      </c>
      <c r="K317" s="18">
        <v>8.6900000000000005E-2</v>
      </c>
      <c r="L317" s="18">
        <v>-0.70330000000000004</v>
      </c>
      <c r="M317" s="18">
        <v>3.1530000000000002E-2</v>
      </c>
      <c r="O317" s="18"/>
      <c r="AF317" s="18"/>
      <c r="AG317" s="18"/>
      <c r="AH317" s="18"/>
      <c r="AI317" s="18"/>
    </row>
    <row r="318" spans="2:35" x14ac:dyDescent="0.15">
      <c r="B318">
        <v>125.563</v>
      </c>
      <c r="C318">
        <v>3</v>
      </c>
      <c r="D318" s="18">
        <v>-0.46820000000000001</v>
      </c>
      <c r="E318" s="18">
        <v>0.52569999999999995</v>
      </c>
      <c r="F318" s="18">
        <v>0.26740000000000003</v>
      </c>
      <c r="G318" s="18">
        <v>0.11219999999999999</v>
      </c>
      <c r="H318" s="18">
        <v>-0.47560000000000002</v>
      </c>
      <c r="I318" s="18">
        <v>0.23749999999999999</v>
      </c>
      <c r="J318" s="18">
        <v>0.2069</v>
      </c>
      <c r="K318" s="18">
        <v>0.25030000000000002</v>
      </c>
      <c r="L318" s="18">
        <v>0.20280000000000001</v>
      </c>
      <c r="M318" s="18">
        <v>0.45939999999999998</v>
      </c>
      <c r="O318" s="18"/>
      <c r="AF318" s="18"/>
      <c r="AG318" s="18"/>
      <c r="AH318" s="18"/>
      <c r="AI318" s="18"/>
    </row>
    <row r="319" spans="2:35" x14ac:dyDescent="0.15">
      <c r="B319">
        <v>125.563</v>
      </c>
      <c r="C319">
        <v>5</v>
      </c>
      <c r="D319" s="18">
        <v>-0.44230000000000003</v>
      </c>
      <c r="E319" s="18">
        <v>0.28389999999999999</v>
      </c>
      <c r="F319" s="18">
        <v>0.3155</v>
      </c>
      <c r="G319" s="18">
        <v>0.1096</v>
      </c>
      <c r="H319" s="18">
        <v>-0.18820000000000001</v>
      </c>
      <c r="I319" s="18">
        <v>0.71360000000000001</v>
      </c>
      <c r="J319" s="18">
        <v>4.743E-2</v>
      </c>
      <c r="K319" s="18">
        <v>0.17230000000000001</v>
      </c>
      <c r="L319" s="18">
        <v>0.79579999999999995</v>
      </c>
      <c r="M319" s="18">
        <v>9.3240000000000003E-2</v>
      </c>
      <c r="O319" s="18"/>
      <c r="AF319" s="18"/>
      <c r="AG319" s="18"/>
      <c r="AH319" s="18"/>
      <c r="AI319" s="18"/>
    </row>
    <row r="320" spans="2:35" x14ac:dyDescent="0.15">
      <c r="B320">
        <v>125.563</v>
      </c>
      <c r="C320">
        <v>7</v>
      </c>
      <c r="D320" s="18">
        <v>-0.65910000000000002</v>
      </c>
      <c r="E320" s="18">
        <v>0.45889999999999997</v>
      </c>
      <c r="F320" s="18">
        <v>-0.59989999999999999</v>
      </c>
      <c r="G320" s="18">
        <v>0.15210000000000001</v>
      </c>
      <c r="H320" s="18">
        <v>8.7040000000000006E-2</v>
      </c>
      <c r="I320" s="18">
        <v>0.52380000000000004</v>
      </c>
      <c r="J320" s="18">
        <v>6.8640000000000007E-2</v>
      </c>
      <c r="K320" s="18">
        <v>-8.3390000000000006E-2</v>
      </c>
      <c r="L320" s="18">
        <v>-1.4890000000000001</v>
      </c>
      <c r="M320" s="18">
        <v>2.1909999999999998</v>
      </c>
      <c r="O320" s="18"/>
      <c r="AF320" s="18"/>
      <c r="AG320" s="18"/>
      <c r="AH320" s="18"/>
      <c r="AI320" s="18"/>
    </row>
    <row r="321" spans="2:35" x14ac:dyDescent="0.15">
      <c r="B321">
        <v>125.563</v>
      </c>
      <c r="C321">
        <v>10</v>
      </c>
      <c r="D321" s="18">
        <v>-0.58109999999999995</v>
      </c>
      <c r="E321" s="18">
        <v>0.57589999999999997</v>
      </c>
      <c r="F321" s="18">
        <v>-0.56440000000000001</v>
      </c>
      <c r="G321" s="18">
        <v>0.13100000000000001</v>
      </c>
      <c r="H321" s="18">
        <v>-0.53</v>
      </c>
      <c r="I321" s="18">
        <v>-0.65720000000000001</v>
      </c>
      <c r="J321" s="18">
        <v>0.22</v>
      </c>
      <c r="K321" s="18">
        <v>0.34379999999999999</v>
      </c>
      <c r="L321" s="18">
        <v>-0.33079999999999998</v>
      </c>
      <c r="M321" s="18">
        <v>0.3281</v>
      </c>
      <c r="O321" s="18"/>
      <c r="AF321" s="18"/>
      <c r="AG321" s="18"/>
      <c r="AH321" s="18"/>
      <c r="AI321" s="18"/>
    </row>
    <row r="322" spans="2:35" x14ac:dyDescent="0.15">
      <c r="B322">
        <v>125.563</v>
      </c>
      <c r="C322">
        <v>15</v>
      </c>
      <c r="D322" s="18">
        <v>-0.69550000000000001</v>
      </c>
      <c r="E322" s="18">
        <v>0.46779999999999999</v>
      </c>
      <c r="F322" s="18">
        <v>-0.48730000000000001</v>
      </c>
      <c r="G322" s="18">
        <v>0.1055</v>
      </c>
      <c r="H322" s="18">
        <v>0.13250000000000001</v>
      </c>
      <c r="I322" s="18">
        <v>0.50290000000000001</v>
      </c>
      <c r="J322" s="18">
        <v>7.0610000000000006E-2</v>
      </c>
      <c r="K322" s="18">
        <v>-0.1183</v>
      </c>
      <c r="L322" s="18">
        <v>0.47439999999999999</v>
      </c>
      <c r="M322" s="18">
        <v>0.29599999999999999</v>
      </c>
      <c r="O322" s="18"/>
      <c r="AF322" s="18"/>
      <c r="AG322" s="18"/>
      <c r="AH322" s="18"/>
      <c r="AI322" s="18"/>
    </row>
    <row r="323" spans="2:35" x14ac:dyDescent="0.15">
      <c r="B323">
        <v>125.563</v>
      </c>
      <c r="C323">
        <v>20</v>
      </c>
      <c r="D323" s="18">
        <v>-0.77990000000000004</v>
      </c>
      <c r="E323" s="18">
        <v>0.60109999999999997</v>
      </c>
      <c r="F323" s="18">
        <v>-0.47860000000000003</v>
      </c>
      <c r="G323" s="18">
        <v>8.5809999999999997E-2</v>
      </c>
      <c r="H323" s="18">
        <v>0.3906</v>
      </c>
      <c r="I323" s="18">
        <v>0.53439999999999999</v>
      </c>
      <c r="J323" s="18">
        <v>7.6230000000000006E-2</v>
      </c>
      <c r="K323" s="18">
        <v>-0.43790000000000001</v>
      </c>
      <c r="L323" s="18">
        <v>0.49220000000000003</v>
      </c>
      <c r="M323" s="18">
        <v>0.18740000000000001</v>
      </c>
      <c r="O323" s="18"/>
      <c r="AF323" s="18"/>
      <c r="AG323" s="18"/>
      <c r="AH323" s="18"/>
      <c r="AI323" s="18"/>
    </row>
    <row r="324" spans="2:35" x14ac:dyDescent="0.15">
      <c r="B324">
        <v>171.16300000000001</v>
      </c>
      <c r="C324">
        <v>1</v>
      </c>
      <c r="D324" s="18">
        <v>-0.66239999999999999</v>
      </c>
      <c r="E324" s="18">
        <v>0.26090000000000002</v>
      </c>
      <c r="F324" s="18">
        <v>0.2422</v>
      </c>
      <c r="G324" s="18">
        <v>0.1018</v>
      </c>
      <c r="H324" s="18">
        <v>0.24440000000000001</v>
      </c>
      <c r="I324" s="18">
        <v>-1.0229999999999999</v>
      </c>
      <c r="J324" s="18">
        <v>3.141E-2</v>
      </c>
      <c r="K324" s="18">
        <v>-6.8430000000000005E-2</v>
      </c>
      <c r="L324" s="18">
        <v>0.79869999999999997</v>
      </c>
      <c r="M324" s="18">
        <v>3.0300000000000001E-2</v>
      </c>
      <c r="O324" s="18"/>
      <c r="AF324" s="18"/>
      <c r="AG324" s="18"/>
      <c r="AH324" s="18"/>
      <c r="AI324" s="18"/>
    </row>
    <row r="325" spans="2:35" x14ac:dyDescent="0.15">
      <c r="B325">
        <v>171.16300000000001</v>
      </c>
      <c r="C325">
        <v>3</v>
      </c>
      <c r="D325" s="18">
        <v>-0.43959999999999999</v>
      </c>
      <c r="E325" s="18">
        <v>0.307</v>
      </c>
      <c r="F325" s="18">
        <v>0.20899999999999999</v>
      </c>
      <c r="G325" s="18">
        <v>0.11360000000000001</v>
      </c>
      <c r="H325" s="18">
        <v>-9.4750000000000001E-2</v>
      </c>
      <c r="I325" s="18">
        <v>0.71709999999999996</v>
      </c>
      <c r="J325" s="18">
        <v>4.1880000000000001E-2</v>
      </c>
      <c r="K325" s="18">
        <v>1.392E-7</v>
      </c>
      <c r="L325" s="18">
        <v>2.8359999999999999</v>
      </c>
      <c r="M325" s="18">
        <v>0.84770000000000001</v>
      </c>
      <c r="O325" s="18"/>
      <c r="AF325" s="18"/>
      <c r="AG325" s="18"/>
      <c r="AH325" s="18"/>
      <c r="AI325" s="18"/>
    </row>
    <row r="326" spans="2:35" x14ac:dyDescent="0.15">
      <c r="B326">
        <v>171.16300000000001</v>
      </c>
      <c r="C326">
        <v>5</v>
      </c>
      <c r="D326" s="18">
        <v>-1.7110000000000001</v>
      </c>
      <c r="E326" s="18">
        <v>2.2080000000000002</v>
      </c>
      <c r="F326" s="18">
        <v>-1.0860000000000001</v>
      </c>
      <c r="G326" s="18">
        <v>0.253</v>
      </c>
      <c r="H326" s="18">
        <v>-1.06</v>
      </c>
      <c r="I326" s="18">
        <v>-0.70669999999999999</v>
      </c>
      <c r="J326" s="18">
        <v>0.39679999999999999</v>
      </c>
      <c r="K326" s="18">
        <v>0.3513</v>
      </c>
      <c r="L326" s="18">
        <v>2.7119999999999998E-2</v>
      </c>
      <c r="M326" s="18">
        <v>0.1729</v>
      </c>
      <c r="O326" s="18"/>
      <c r="AF326" s="18"/>
      <c r="AG326" s="18"/>
      <c r="AH326" s="18"/>
      <c r="AI326" s="18"/>
    </row>
    <row r="327" spans="2:35" x14ac:dyDescent="0.15">
      <c r="B327">
        <v>171.16300000000001</v>
      </c>
      <c r="C327">
        <v>7</v>
      </c>
      <c r="D327" s="18">
        <v>-0.4199</v>
      </c>
      <c r="E327" s="18">
        <v>0.35659999999999997</v>
      </c>
      <c r="F327" s="18">
        <v>0.2082</v>
      </c>
      <c r="G327" s="18">
        <v>0.12709999999999999</v>
      </c>
      <c r="H327" s="18">
        <v>-0.14510000000000001</v>
      </c>
      <c r="I327" s="18">
        <v>0.69450000000000001</v>
      </c>
      <c r="J327" s="18">
        <v>5.2139999999999999E-2</v>
      </c>
      <c r="K327" s="18">
        <v>-5.3839999999999999E-2</v>
      </c>
      <c r="L327" s="18">
        <v>-0.42659999999999998</v>
      </c>
      <c r="M327" s="18">
        <v>3.4500000000000003E-2</v>
      </c>
      <c r="O327" s="18"/>
      <c r="AF327" s="18"/>
      <c r="AG327" s="18"/>
      <c r="AH327" s="18"/>
      <c r="AI327" s="18"/>
    </row>
    <row r="328" spans="2:35" x14ac:dyDescent="0.15">
      <c r="B328">
        <v>171.16300000000001</v>
      </c>
      <c r="C328">
        <v>10</v>
      </c>
      <c r="D328" s="18">
        <v>-1.583</v>
      </c>
      <c r="E328" s="18">
        <v>0.99950000000000006</v>
      </c>
      <c r="F328" s="18">
        <v>-0.86180000000000001</v>
      </c>
      <c r="G328" s="18">
        <v>0.41410000000000002</v>
      </c>
      <c r="H328" s="18">
        <v>-0.34960000000000002</v>
      </c>
      <c r="I328" s="18">
        <v>-0.10489999999999999</v>
      </c>
      <c r="J328" s="18">
        <v>0.90769999999999995</v>
      </c>
      <c r="K328" s="18">
        <v>0.63670000000000004</v>
      </c>
      <c r="L328" s="18">
        <v>-1.0049999999999999</v>
      </c>
      <c r="M328" s="18">
        <v>3.755E-2</v>
      </c>
      <c r="O328" s="18"/>
      <c r="AF328" s="18"/>
      <c r="AG328" s="18"/>
      <c r="AH328" s="18"/>
      <c r="AI328" s="18"/>
    </row>
    <row r="329" spans="2:35" x14ac:dyDescent="0.15">
      <c r="B329">
        <v>171.16300000000001</v>
      </c>
      <c r="C329">
        <v>15</v>
      </c>
      <c r="D329" s="18">
        <v>-0.70169999999999999</v>
      </c>
      <c r="E329" s="18">
        <v>0.42030000000000001</v>
      </c>
      <c r="F329" s="18">
        <v>-0.70250000000000001</v>
      </c>
      <c r="G329" s="18">
        <v>4.9119999999999997E-2</v>
      </c>
      <c r="H329" s="18">
        <v>-9.2310000000000003E-2</v>
      </c>
      <c r="I329" s="18">
        <v>0.76900000000000002</v>
      </c>
      <c r="J329" s="18">
        <v>4.8500000000000001E-2</v>
      </c>
      <c r="K329" s="18">
        <v>0.11260000000000001</v>
      </c>
      <c r="L329" s="18">
        <v>0.2021</v>
      </c>
      <c r="M329" s="18">
        <v>6.3519999999999993E-2</v>
      </c>
      <c r="O329" s="18"/>
      <c r="AF329" s="18"/>
      <c r="AG329" s="18"/>
      <c r="AH329" s="18"/>
      <c r="AI329" s="18"/>
    </row>
    <row r="330" spans="2:35" x14ac:dyDescent="0.15">
      <c r="B330">
        <v>171.16300000000001</v>
      </c>
      <c r="C330">
        <v>20</v>
      </c>
      <c r="D330" s="18">
        <v>-0.74109999999999998</v>
      </c>
      <c r="E330" s="18">
        <v>1.268</v>
      </c>
      <c r="F330" s="18">
        <v>-0.40100000000000002</v>
      </c>
      <c r="G330" s="18">
        <v>0.23599999999999999</v>
      </c>
      <c r="H330" s="18">
        <v>-0.67479999999999996</v>
      </c>
      <c r="I330" s="18">
        <v>-0.22770000000000001</v>
      </c>
      <c r="J330" s="18">
        <v>9.9940000000000001E-2</v>
      </c>
      <c r="K330" s="18">
        <v>-0.1169</v>
      </c>
      <c r="L330" s="18">
        <v>0.77410000000000001</v>
      </c>
      <c r="M330" s="18">
        <v>5.1159999999999997E-2</v>
      </c>
      <c r="O330" s="18"/>
      <c r="AF330" s="18"/>
      <c r="AG330" s="18"/>
      <c r="AH330" s="18"/>
      <c r="AI330" s="18"/>
    </row>
    <row r="331" spans="2:35" x14ac:dyDescent="0.15">
      <c r="B331">
        <v>233.56299999999999</v>
      </c>
      <c r="C331">
        <v>1</v>
      </c>
      <c r="D331" s="18">
        <v>-1.39</v>
      </c>
      <c r="E331" s="18">
        <v>0.33979999999999999</v>
      </c>
      <c r="F331" s="18">
        <v>0.19400000000000001</v>
      </c>
      <c r="G331" s="18">
        <v>0.10199999999999999</v>
      </c>
      <c r="H331" s="18">
        <v>-4.7370000000000002E-2</v>
      </c>
      <c r="I331" s="18">
        <v>0.30430000000000001</v>
      </c>
      <c r="J331" s="18">
        <v>3.9750000000000001E-2</v>
      </c>
      <c r="K331" s="18">
        <v>0.87839999999999996</v>
      </c>
      <c r="L331" s="18">
        <v>-0.83850000000000002</v>
      </c>
      <c r="M331" s="18">
        <v>0.1394</v>
      </c>
      <c r="O331" s="18"/>
      <c r="AF331" s="18"/>
      <c r="AG331" s="18"/>
      <c r="AH331" s="18"/>
      <c r="AI331" s="18"/>
    </row>
    <row r="332" spans="2:35" x14ac:dyDescent="0.15">
      <c r="B332">
        <v>233.56299999999999</v>
      </c>
      <c r="C332">
        <v>3</v>
      </c>
      <c r="D332" s="18">
        <v>-1.4430000000000001</v>
      </c>
      <c r="E332" s="18">
        <v>0.98799999999999999</v>
      </c>
      <c r="F332" s="18">
        <v>-0.88829999999999998</v>
      </c>
      <c r="G332" s="18">
        <v>0.1424</v>
      </c>
      <c r="H332" s="18">
        <v>0.2979</v>
      </c>
      <c r="I332" s="18">
        <v>0.15870000000000001</v>
      </c>
      <c r="J332" s="18">
        <v>8.7730000000000002E-2</v>
      </c>
      <c r="K332" s="18">
        <v>-6.7530000000000007E-2</v>
      </c>
      <c r="L332" s="18">
        <v>-1.992</v>
      </c>
      <c r="M332" s="18">
        <v>4.6449999999999998E-2</v>
      </c>
      <c r="O332" s="18"/>
      <c r="AF332" s="18"/>
      <c r="AG332" s="18"/>
      <c r="AH332" s="18"/>
      <c r="AI332" s="18"/>
    </row>
    <row r="333" spans="2:35" x14ac:dyDescent="0.15">
      <c r="B333">
        <v>233.56299999999999</v>
      </c>
      <c r="C333">
        <v>5</v>
      </c>
      <c r="D333" s="18">
        <v>-1.899</v>
      </c>
      <c r="E333" s="18">
        <v>3.5390000000000001</v>
      </c>
      <c r="F333" s="18">
        <v>-0.69630000000000003</v>
      </c>
      <c r="G333" s="18">
        <v>0.27200000000000002</v>
      </c>
      <c r="H333" s="18">
        <v>-3.23</v>
      </c>
      <c r="I333" s="18">
        <v>-0.3256</v>
      </c>
      <c r="J333" s="18">
        <v>0.2626</v>
      </c>
      <c r="K333" s="18">
        <v>1.335</v>
      </c>
      <c r="L333" s="18">
        <v>1.191E-2</v>
      </c>
      <c r="M333" s="18">
        <v>0.16569999999999999</v>
      </c>
      <c r="O333" s="18"/>
      <c r="AF333" s="18"/>
      <c r="AG333" s="18"/>
      <c r="AH333" s="18"/>
      <c r="AI333" s="18"/>
    </row>
    <row r="334" spans="2:35" x14ac:dyDescent="0.15">
      <c r="B334">
        <v>233.56299999999999</v>
      </c>
      <c r="C334">
        <v>7</v>
      </c>
      <c r="D334" s="18">
        <v>-0.79210000000000003</v>
      </c>
      <c r="E334" s="18">
        <v>0.58550000000000002</v>
      </c>
      <c r="F334" s="18">
        <v>9.9519999999999997E-2</v>
      </c>
      <c r="G334" s="18">
        <v>5.6059999999999999E-2</v>
      </c>
      <c r="H334" s="18">
        <v>6.7360000000000003E-2</v>
      </c>
      <c r="I334" s="18">
        <v>0.77880000000000005</v>
      </c>
      <c r="J334" s="18">
        <v>4.7100000000000003E-2</v>
      </c>
      <c r="K334" s="18">
        <v>-7.9759999999999998E-2</v>
      </c>
      <c r="L334" s="18">
        <v>0.59730000000000005</v>
      </c>
      <c r="M334" s="18">
        <v>4.8239999999999998E-2</v>
      </c>
      <c r="O334" s="18"/>
      <c r="AF334" s="18"/>
      <c r="AG334" s="18"/>
      <c r="AH334" s="18"/>
      <c r="AI334" s="18"/>
    </row>
    <row r="335" spans="2:35" x14ac:dyDescent="0.15">
      <c r="B335">
        <v>233.56299999999999</v>
      </c>
      <c r="C335">
        <v>10</v>
      </c>
      <c r="D335" s="18">
        <v>-0.59870000000000001</v>
      </c>
      <c r="E335" s="18">
        <v>0.89590000000000003</v>
      </c>
      <c r="F335" s="18">
        <v>7.4260000000000007E-2</v>
      </c>
      <c r="G335" s="18">
        <v>8.3349999999999994E-2</v>
      </c>
      <c r="H335" s="18">
        <v>-1.165</v>
      </c>
      <c r="I335" s="18">
        <v>-0.377</v>
      </c>
      <c r="J335" s="18">
        <v>0.48949999999999999</v>
      </c>
      <c r="K335" s="18">
        <v>0.622</v>
      </c>
      <c r="L335" s="18">
        <v>-0.27979999999999999</v>
      </c>
      <c r="M335" s="18">
        <v>0.62980000000000003</v>
      </c>
      <c r="O335" s="18"/>
      <c r="AF335" s="18"/>
      <c r="AG335" s="18"/>
      <c r="AH335" s="18"/>
      <c r="AI335" s="18"/>
    </row>
    <row r="336" spans="2:35" x14ac:dyDescent="0.15">
      <c r="B336">
        <v>233.56299999999999</v>
      </c>
      <c r="C336">
        <v>15</v>
      </c>
      <c r="D336" s="18">
        <v>-1.62</v>
      </c>
      <c r="E336" s="18">
        <v>0.84350000000000003</v>
      </c>
      <c r="F336" s="18">
        <v>8.8160000000000002E-2</v>
      </c>
      <c r="G336" s="18">
        <v>0.123</v>
      </c>
      <c r="H336" s="18">
        <v>-0.6865</v>
      </c>
      <c r="I336" s="18">
        <v>-0.17269999999999999</v>
      </c>
      <c r="J336" s="18">
        <v>0.2235</v>
      </c>
      <c r="K336" s="18">
        <v>1.232</v>
      </c>
      <c r="L336" s="18">
        <v>-0.72519999999999996</v>
      </c>
      <c r="M336" s="18">
        <v>3.0009999999999998E-2</v>
      </c>
      <c r="O336" s="18"/>
      <c r="AF336" s="18"/>
      <c r="AG336" s="18"/>
      <c r="AH336" s="18"/>
      <c r="AI336" s="18"/>
    </row>
    <row r="337" spans="2:35" x14ac:dyDescent="0.15">
      <c r="B337">
        <v>233.56299999999999</v>
      </c>
      <c r="C337">
        <v>20</v>
      </c>
      <c r="D337" s="18">
        <v>-1.7949999999999999</v>
      </c>
      <c r="E337" s="18">
        <v>3.8170000000000002</v>
      </c>
      <c r="F337" s="18">
        <v>-0.82850000000000001</v>
      </c>
      <c r="G337" s="18">
        <v>9.5530000000000004E-2</v>
      </c>
      <c r="H337" s="18">
        <v>-2.5</v>
      </c>
      <c r="I337" s="18">
        <v>-0.83379999999999999</v>
      </c>
      <c r="J337" s="18">
        <v>4.4679999999999997E-2</v>
      </c>
      <c r="K337" s="18">
        <v>0.29870000000000002</v>
      </c>
      <c r="L337" s="18">
        <v>0.40660000000000002</v>
      </c>
      <c r="M337" s="18">
        <v>5.9799999999999999E-2</v>
      </c>
      <c r="O337" s="18"/>
      <c r="AF337" s="18"/>
      <c r="AG337" s="18"/>
      <c r="AH337" s="18"/>
      <c r="AI337" s="18"/>
    </row>
    <row r="338" spans="2:35" x14ac:dyDescent="0.15">
      <c r="B338">
        <v>364.96300000000002</v>
      </c>
      <c r="C338">
        <v>1</v>
      </c>
      <c r="D338" s="18">
        <v>-0.54120000000000001</v>
      </c>
      <c r="E338" s="18">
        <v>1.121</v>
      </c>
      <c r="F338" s="18">
        <v>-0.27660000000000001</v>
      </c>
      <c r="G338" s="18">
        <v>0.12870000000000001</v>
      </c>
      <c r="H338" s="18">
        <v>-1.1870000000000001</v>
      </c>
      <c r="I338" s="18">
        <v>-6.053E-2</v>
      </c>
      <c r="J338" s="18">
        <v>0.52749999999999997</v>
      </c>
      <c r="K338" s="18">
        <v>0.51890000000000003</v>
      </c>
      <c r="L338" s="18">
        <v>0.65610000000000002</v>
      </c>
      <c r="M338" s="18">
        <v>0.35310000000000002</v>
      </c>
      <c r="O338" s="18"/>
      <c r="AF338" s="18"/>
      <c r="AG338" s="18"/>
      <c r="AH338" s="18"/>
      <c r="AI338" s="18"/>
    </row>
    <row r="339" spans="2:35" x14ac:dyDescent="0.15">
      <c r="B339">
        <v>364.96300000000002</v>
      </c>
      <c r="C339">
        <v>3</v>
      </c>
      <c r="D339" s="18">
        <v>-0.64439999999999997</v>
      </c>
      <c r="E339" s="18">
        <v>0.99939999999999996</v>
      </c>
      <c r="F339" s="18">
        <v>-0.27679999999999999</v>
      </c>
      <c r="G339" s="18">
        <v>0.11650000000000001</v>
      </c>
      <c r="H339" s="18">
        <v>-1.72</v>
      </c>
      <c r="I339" s="18">
        <v>0.23769999999999999</v>
      </c>
      <c r="J339" s="18">
        <v>0.46989999999999998</v>
      </c>
      <c r="K339" s="18">
        <v>1.2729999999999999</v>
      </c>
      <c r="L339" s="18">
        <v>0.49790000000000001</v>
      </c>
      <c r="M339" s="18">
        <v>0.40629999999999999</v>
      </c>
      <c r="O339" s="18"/>
      <c r="AF339" s="18"/>
      <c r="AG339" s="18"/>
      <c r="AH339" s="18"/>
      <c r="AI339" s="18"/>
    </row>
    <row r="340" spans="2:35" x14ac:dyDescent="0.15">
      <c r="B340">
        <v>364.96300000000002</v>
      </c>
      <c r="C340">
        <v>5</v>
      </c>
      <c r="D340" s="18">
        <v>-0.63280000000000003</v>
      </c>
      <c r="E340" s="18">
        <v>1.028</v>
      </c>
      <c r="F340" s="18">
        <v>-0.28439999999999999</v>
      </c>
      <c r="G340" s="18">
        <v>0.10879999999999999</v>
      </c>
      <c r="H340" s="18">
        <v>-1.847</v>
      </c>
      <c r="I340" s="18">
        <v>0.27010000000000001</v>
      </c>
      <c r="J340" s="18">
        <v>0.50160000000000005</v>
      </c>
      <c r="K340" s="18">
        <v>1.3540000000000001</v>
      </c>
      <c r="L340" s="18">
        <v>0.55489999999999995</v>
      </c>
      <c r="M340" s="18">
        <v>0.42080000000000001</v>
      </c>
      <c r="O340" s="18"/>
      <c r="AF340" s="18"/>
      <c r="AG340" s="18"/>
      <c r="AH340" s="18"/>
      <c r="AI340" s="18"/>
    </row>
    <row r="341" spans="2:35" x14ac:dyDescent="0.15">
      <c r="B341">
        <v>364.96300000000002</v>
      </c>
      <c r="C341">
        <v>7</v>
      </c>
      <c r="D341" s="18">
        <v>-0.55369999999999997</v>
      </c>
      <c r="E341" s="18">
        <v>1.1579999999999999</v>
      </c>
      <c r="F341" s="18">
        <v>-0.2843</v>
      </c>
      <c r="G341" s="18">
        <v>0.10920000000000001</v>
      </c>
      <c r="H341" s="18">
        <v>-2.4119999999999999</v>
      </c>
      <c r="I341" s="18">
        <v>0.1265</v>
      </c>
      <c r="J341" s="18">
        <v>0.4879</v>
      </c>
      <c r="K341" s="18">
        <v>1.718</v>
      </c>
      <c r="L341" s="18">
        <v>0.41949999999999998</v>
      </c>
      <c r="M341" s="18">
        <v>0.41880000000000001</v>
      </c>
      <c r="O341" s="18"/>
      <c r="AF341" s="18"/>
      <c r="AG341" s="18"/>
      <c r="AH341" s="18"/>
      <c r="AI341" s="18"/>
    </row>
    <row r="342" spans="2:35" x14ac:dyDescent="0.15">
      <c r="B342">
        <v>364.96300000000002</v>
      </c>
      <c r="C342">
        <v>10</v>
      </c>
      <c r="D342" s="18">
        <v>-0.58030000000000004</v>
      </c>
      <c r="E342" s="18">
        <v>1.256</v>
      </c>
      <c r="F342" s="18">
        <v>-0.28649999999999998</v>
      </c>
      <c r="G342" s="18">
        <v>0.11119999999999999</v>
      </c>
      <c r="H342" s="18">
        <v>-2.4289999999999998</v>
      </c>
      <c r="I342" s="18">
        <v>6.633E-2</v>
      </c>
      <c r="J342" s="18">
        <v>0.46760000000000002</v>
      </c>
      <c r="K342" s="18">
        <v>1.66</v>
      </c>
      <c r="L342" s="18">
        <v>0.3473</v>
      </c>
      <c r="M342" s="18">
        <v>0.41949999999999998</v>
      </c>
      <c r="O342" s="18"/>
      <c r="AF342" s="18"/>
      <c r="AG342" s="18"/>
      <c r="AH342" s="18"/>
      <c r="AI342" s="18"/>
    </row>
    <row r="343" spans="2:35" x14ac:dyDescent="0.15">
      <c r="B343">
        <v>364.96300000000002</v>
      </c>
      <c r="C343">
        <v>15</v>
      </c>
      <c r="D343" s="18">
        <v>-0.69779999999999998</v>
      </c>
      <c r="E343" s="18">
        <v>1.427</v>
      </c>
      <c r="F343" s="18">
        <v>-0.25130000000000002</v>
      </c>
      <c r="G343" s="18">
        <v>0.10249999999999999</v>
      </c>
      <c r="H343" s="18">
        <v>-2.3660000000000001</v>
      </c>
      <c r="I343" s="18">
        <v>0.18479999999999999</v>
      </c>
      <c r="J343" s="18">
        <v>0.39400000000000002</v>
      </c>
      <c r="K343" s="18">
        <v>1.5429999999999999</v>
      </c>
      <c r="L343" s="18">
        <v>0.45829999999999999</v>
      </c>
      <c r="M343" s="18">
        <v>0.34339999999999998</v>
      </c>
      <c r="O343" s="18"/>
      <c r="AF343" s="18"/>
      <c r="AG343" s="18"/>
      <c r="AH343" s="18"/>
      <c r="AI343" s="18"/>
    </row>
    <row r="344" spans="2:35" x14ac:dyDescent="0.15">
      <c r="B344">
        <v>364.96300000000002</v>
      </c>
      <c r="C344">
        <v>20</v>
      </c>
      <c r="D344" s="18">
        <v>-0.71109999999999995</v>
      </c>
      <c r="E344" s="18">
        <v>1.5629999999999999</v>
      </c>
      <c r="F344" s="18">
        <v>-0.3196</v>
      </c>
      <c r="G344" s="18">
        <v>9.1130000000000003E-2</v>
      </c>
      <c r="H344" s="18">
        <v>-2.3679999999999999</v>
      </c>
      <c r="I344" s="18">
        <v>-0.30559999999999998</v>
      </c>
      <c r="J344" s="18">
        <v>0.23150000000000001</v>
      </c>
      <c r="K344" s="18">
        <v>1.413</v>
      </c>
      <c r="L344" s="18">
        <v>-0.20549999999999999</v>
      </c>
      <c r="M344" s="18">
        <v>0.1623</v>
      </c>
      <c r="O344" s="18"/>
      <c r="AF344" s="18"/>
      <c r="AG344" s="18"/>
      <c r="AH344" s="18"/>
      <c r="AI344" s="18"/>
    </row>
    <row r="345" spans="2:35" x14ac:dyDescent="0.15">
      <c r="B345">
        <v>483.56299999999999</v>
      </c>
      <c r="C345">
        <v>1</v>
      </c>
      <c r="D345" s="18">
        <v>0.15570000000000001</v>
      </c>
      <c r="E345" s="18">
        <v>-0.3604</v>
      </c>
      <c r="F345" s="18">
        <v>-0.34989999999999999</v>
      </c>
      <c r="G345" s="18">
        <v>6.5269999999999995E-2</v>
      </c>
      <c r="H345" s="18">
        <v>0.58169999999999999</v>
      </c>
      <c r="I345" s="18">
        <v>0.82989999999999997</v>
      </c>
      <c r="J345" s="18">
        <v>0.105</v>
      </c>
      <c r="K345" s="18">
        <v>-0.51680000000000004</v>
      </c>
      <c r="L345" s="18">
        <v>0.85780000000000001</v>
      </c>
      <c r="M345" s="18">
        <v>0.28349999999999997</v>
      </c>
      <c r="O345" s="18"/>
      <c r="AF345" s="18"/>
      <c r="AG345" s="18"/>
      <c r="AH345" s="18"/>
      <c r="AI345" s="18"/>
    </row>
    <row r="346" spans="2:35" x14ac:dyDescent="0.15">
      <c r="B346">
        <v>483.56299999999999</v>
      </c>
      <c r="C346">
        <v>3</v>
      </c>
      <c r="D346" s="18">
        <v>0.3957</v>
      </c>
      <c r="E346" s="18">
        <v>-0.77910000000000001</v>
      </c>
      <c r="F346" s="18">
        <v>-0.27</v>
      </c>
      <c r="G346" s="18">
        <v>0.16869999999999999</v>
      </c>
      <c r="H346" s="18">
        <v>0.61629999999999996</v>
      </c>
      <c r="I346" s="18">
        <v>0.86890000000000001</v>
      </c>
      <c r="J346" s="18">
        <v>7.5439999999999993E-2</v>
      </c>
      <c r="K346" s="18">
        <v>-0.25069999999999998</v>
      </c>
      <c r="L346" s="18">
        <v>0.99119999999999997</v>
      </c>
      <c r="M346" s="18">
        <v>3.083E-2</v>
      </c>
      <c r="O346" s="18"/>
      <c r="AF346" s="18"/>
      <c r="AG346" s="18"/>
      <c r="AH346" s="18"/>
      <c r="AI346" s="18"/>
    </row>
    <row r="347" spans="2:35" x14ac:dyDescent="0.15">
      <c r="B347">
        <v>483.56299999999999</v>
      </c>
      <c r="C347">
        <v>5</v>
      </c>
      <c r="D347" s="18">
        <v>0.50270000000000004</v>
      </c>
      <c r="E347" s="18">
        <v>-0.90949999999999998</v>
      </c>
      <c r="F347" s="18">
        <v>-0.27539999999999998</v>
      </c>
      <c r="G347" s="18">
        <v>0.16320000000000001</v>
      </c>
      <c r="H347" s="18">
        <v>0.35249999999999998</v>
      </c>
      <c r="I347" s="18">
        <v>0.65400000000000003</v>
      </c>
      <c r="J347" s="18">
        <v>5.5669999999999997E-2</v>
      </c>
      <c r="K347" s="18">
        <v>-3.3550000000000003E-2</v>
      </c>
      <c r="L347" s="18">
        <v>0.6915</v>
      </c>
      <c r="M347" s="18">
        <v>3.1780000000000003E-2</v>
      </c>
      <c r="O347" s="18"/>
      <c r="AF347" s="18"/>
      <c r="AG347" s="18"/>
      <c r="AH347" s="18"/>
      <c r="AI347" s="18"/>
    </row>
    <row r="348" spans="2:35" x14ac:dyDescent="0.15">
      <c r="B348">
        <v>483.56299999999999</v>
      </c>
      <c r="C348">
        <v>7</v>
      </c>
      <c r="D348" s="18">
        <v>0.50039999999999996</v>
      </c>
      <c r="E348" s="18">
        <v>-0.91610000000000003</v>
      </c>
      <c r="F348" s="18">
        <v>-0.26840000000000003</v>
      </c>
      <c r="G348" s="18">
        <v>0.1706</v>
      </c>
      <c r="H348" s="18">
        <v>0.34970000000000001</v>
      </c>
      <c r="I348" s="18">
        <v>0.6613</v>
      </c>
      <c r="J348" s="18">
        <v>5.663E-2</v>
      </c>
      <c r="K348" s="18">
        <v>-1.966E-2</v>
      </c>
      <c r="L348" s="18">
        <v>0.71099999999999997</v>
      </c>
      <c r="M348" s="18">
        <v>3.2390000000000002E-2</v>
      </c>
      <c r="O348" s="18"/>
      <c r="AF348" s="18"/>
      <c r="AG348" s="18"/>
      <c r="AH348" s="18"/>
      <c r="AI348" s="18"/>
    </row>
    <row r="349" spans="2:35" x14ac:dyDescent="0.15">
      <c r="B349">
        <v>483.56299999999999</v>
      </c>
      <c r="C349">
        <v>10</v>
      </c>
      <c r="D349" s="18">
        <v>0.47010000000000002</v>
      </c>
      <c r="E349" s="18">
        <v>-0.85840000000000005</v>
      </c>
      <c r="F349" s="18">
        <v>-0.2641</v>
      </c>
      <c r="G349" s="18">
        <v>0.1449</v>
      </c>
      <c r="H349" s="18">
        <v>0.25590000000000002</v>
      </c>
      <c r="I349" s="18">
        <v>0.64429999999999998</v>
      </c>
      <c r="J349" s="18">
        <v>5.0220000000000001E-2</v>
      </c>
      <c r="K349" s="18">
        <v>-3.5140000000000002E-3</v>
      </c>
      <c r="L349" s="18">
        <v>0.6986</v>
      </c>
      <c r="M349" s="18">
        <v>3.143E-2</v>
      </c>
      <c r="O349" s="18"/>
      <c r="AF349" s="18"/>
      <c r="AG349" s="18"/>
      <c r="AH349" s="18"/>
      <c r="AI349" s="18"/>
    </row>
    <row r="350" spans="2:35" x14ac:dyDescent="0.15">
      <c r="B350">
        <v>483.56299999999999</v>
      </c>
      <c r="C350">
        <v>15</v>
      </c>
      <c r="D350" s="18">
        <v>0.58320000000000005</v>
      </c>
      <c r="E350" s="18">
        <v>-1.1060000000000001</v>
      </c>
      <c r="F350" s="18">
        <v>-0.19439999999999999</v>
      </c>
      <c r="G350" s="18">
        <v>0.20849999999999999</v>
      </c>
      <c r="H350" s="18">
        <v>0.42609999999999998</v>
      </c>
      <c r="I350" s="18">
        <v>0.65410000000000001</v>
      </c>
      <c r="J350" s="18">
        <v>5.1909999999999998E-2</v>
      </c>
      <c r="K350" s="18">
        <v>-1.061E-2</v>
      </c>
      <c r="L350" s="18">
        <v>0.70609999999999995</v>
      </c>
      <c r="M350" s="18">
        <v>3.6049999999999999E-2</v>
      </c>
      <c r="O350" s="18"/>
      <c r="AF350" s="18"/>
      <c r="AG350" s="18"/>
      <c r="AH350" s="18"/>
      <c r="AI350" s="18"/>
    </row>
    <row r="351" spans="2:35" x14ac:dyDescent="0.15">
      <c r="B351">
        <v>483.56299999999999</v>
      </c>
      <c r="C351">
        <v>20</v>
      </c>
      <c r="D351" s="18">
        <v>0.46899999999999997</v>
      </c>
      <c r="E351" s="18">
        <v>-0.63649999999999995</v>
      </c>
      <c r="F351" s="18">
        <v>-0.28410000000000002</v>
      </c>
      <c r="G351" s="18">
        <v>3.04E-2</v>
      </c>
      <c r="H351" s="18">
        <v>0.87239999999999995</v>
      </c>
      <c r="I351" s="18">
        <v>0.42859999999999998</v>
      </c>
      <c r="J351" s="18">
        <v>0.1239</v>
      </c>
      <c r="K351" s="18">
        <v>-0.88739999999999997</v>
      </c>
      <c r="L351" s="18">
        <v>0.25319999999999998</v>
      </c>
      <c r="M351" s="18">
        <v>7.9939999999999997E-2</v>
      </c>
      <c r="O351" s="18"/>
      <c r="AF351" s="18"/>
      <c r="AG351" s="18"/>
      <c r="AH351" s="18"/>
      <c r="AI351" s="18"/>
    </row>
    <row r="352" spans="2:35" x14ac:dyDescent="0.15">
      <c r="B352">
        <v>631.56299999999999</v>
      </c>
      <c r="C352">
        <v>1</v>
      </c>
      <c r="D352" s="18">
        <v>-1.3120000000000001</v>
      </c>
      <c r="E352" s="18">
        <v>1.9359999999999999</v>
      </c>
      <c r="F352" s="18">
        <v>-0.34139999999999998</v>
      </c>
      <c r="G352" s="18">
        <v>0.55600000000000005</v>
      </c>
      <c r="H352" s="18">
        <v>-0.94669999999999999</v>
      </c>
      <c r="I352" s="18">
        <v>0.82899999999999996</v>
      </c>
      <c r="J352" s="18">
        <v>0.18820000000000001</v>
      </c>
      <c r="K352" s="18">
        <v>0.19889999999999999</v>
      </c>
      <c r="L352" s="18">
        <v>1.06</v>
      </c>
      <c r="M352" s="18">
        <v>3.8969999999999998E-2</v>
      </c>
      <c r="O352" s="18"/>
      <c r="AF352" s="18"/>
      <c r="AG352" s="18"/>
      <c r="AH352" s="18"/>
      <c r="AI352" s="18"/>
    </row>
    <row r="353" spans="2:35" x14ac:dyDescent="0.15">
      <c r="B353">
        <v>631.56299999999999</v>
      </c>
      <c r="C353">
        <v>3</v>
      </c>
      <c r="D353" s="18">
        <v>-1.056</v>
      </c>
      <c r="E353" s="18">
        <v>1.694</v>
      </c>
      <c r="F353" s="18">
        <v>-0.2697</v>
      </c>
      <c r="G353" s="18">
        <v>0.39760000000000001</v>
      </c>
      <c r="H353" s="18">
        <v>-1.0649999999999999</v>
      </c>
      <c r="I353" s="18">
        <v>0.60419999999999996</v>
      </c>
      <c r="J353" s="18">
        <v>0.25619999999999998</v>
      </c>
      <c r="K353" s="18">
        <v>0.28570000000000001</v>
      </c>
      <c r="L353" s="18">
        <v>0.92789999999999995</v>
      </c>
      <c r="M353" s="18">
        <v>0.25580000000000003</v>
      </c>
      <c r="O353" s="18"/>
      <c r="AF353" s="18"/>
      <c r="AG353" s="18"/>
      <c r="AH353" s="18"/>
      <c r="AI353" s="18"/>
    </row>
    <row r="354" spans="2:35" x14ac:dyDescent="0.15">
      <c r="B354">
        <v>631.56299999999999</v>
      </c>
      <c r="C354">
        <v>5</v>
      </c>
      <c r="D354" s="18">
        <v>-1.0669999999999999</v>
      </c>
      <c r="E354" s="18">
        <v>1.821</v>
      </c>
      <c r="F354" s="18">
        <v>-0.29389999999999999</v>
      </c>
      <c r="G354" s="18">
        <v>0.33850000000000002</v>
      </c>
      <c r="H354" s="18">
        <v>-1.425</v>
      </c>
      <c r="I354" s="18">
        <v>0.49149999999999999</v>
      </c>
      <c r="J354" s="18">
        <v>0.29330000000000001</v>
      </c>
      <c r="K354" s="18">
        <v>0.5444</v>
      </c>
      <c r="L354" s="18">
        <v>0.75800000000000001</v>
      </c>
      <c r="M354" s="18">
        <v>0.31509999999999999</v>
      </c>
      <c r="O354" s="18"/>
      <c r="AF354" s="18"/>
      <c r="AG354" s="18"/>
      <c r="AH354" s="18"/>
      <c r="AI354" s="18"/>
    </row>
    <row r="355" spans="2:35" x14ac:dyDescent="0.15">
      <c r="B355">
        <v>631.56299999999999</v>
      </c>
      <c r="C355">
        <v>7</v>
      </c>
      <c r="D355" s="18">
        <v>-1.5609999999999999</v>
      </c>
      <c r="E355" s="18">
        <v>1.7270000000000001</v>
      </c>
      <c r="F355" s="18">
        <v>-0.8649</v>
      </c>
      <c r="G355" s="18">
        <v>0.78469999999999995</v>
      </c>
      <c r="H355" s="18">
        <v>-0.56669999999999998</v>
      </c>
      <c r="I355" s="18">
        <v>0.68930000000000002</v>
      </c>
      <c r="J355" s="18">
        <v>0.22259999999999999</v>
      </c>
      <c r="K355" s="18">
        <v>0.35449999999999998</v>
      </c>
      <c r="L355" s="18">
        <v>-0.30149999999999999</v>
      </c>
      <c r="M355" s="18">
        <v>3.074E-2</v>
      </c>
      <c r="O355" s="18"/>
      <c r="AF355" s="18"/>
      <c r="AG355" s="18"/>
      <c r="AH355" s="18"/>
      <c r="AI355" s="18"/>
    </row>
    <row r="356" spans="2:35" x14ac:dyDescent="0.15">
      <c r="B356">
        <v>631.56299999999999</v>
      </c>
      <c r="C356">
        <v>10</v>
      </c>
      <c r="D356" s="18">
        <v>-0.3357</v>
      </c>
      <c r="E356" s="18">
        <v>1.63</v>
      </c>
      <c r="F356" s="18">
        <v>-0.18740000000000001</v>
      </c>
      <c r="G356" s="18">
        <v>0.1239</v>
      </c>
      <c r="H356" s="18">
        <v>-4.1210000000000004</v>
      </c>
      <c r="I356" s="18">
        <v>0.3095</v>
      </c>
      <c r="J356" s="18">
        <v>0.43190000000000001</v>
      </c>
      <c r="K356" s="18">
        <v>2.7770000000000001</v>
      </c>
      <c r="L356" s="18">
        <v>0.57589999999999997</v>
      </c>
      <c r="M356" s="18">
        <v>0.3836</v>
      </c>
      <c r="O356" s="18"/>
      <c r="AF356" s="18"/>
      <c r="AG356" s="18"/>
      <c r="AH356" s="18"/>
      <c r="AI356" s="18"/>
    </row>
    <row r="357" spans="2:35" x14ac:dyDescent="0.15">
      <c r="B357">
        <v>631.56299999999999</v>
      </c>
      <c r="C357">
        <v>15</v>
      </c>
      <c r="D357" s="18">
        <v>-0.34939999999999999</v>
      </c>
      <c r="E357" s="18">
        <v>1.024</v>
      </c>
      <c r="F357" s="18">
        <v>-0.45450000000000002</v>
      </c>
      <c r="G357" s="18">
        <v>6.6290000000000002E-2</v>
      </c>
      <c r="H357" s="18">
        <v>-0.30220000000000002</v>
      </c>
      <c r="I357" s="18">
        <v>-0.76029999999999998</v>
      </c>
      <c r="J357" s="18">
        <v>3.039E-2</v>
      </c>
      <c r="K357" s="18">
        <v>-0.56799999999999995</v>
      </c>
      <c r="L357" s="18">
        <v>-0.5786</v>
      </c>
      <c r="M357" s="18">
        <v>1.3069999999999999</v>
      </c>
      <c r="O357" s="18"/>
      <c r="AF357" s="18"/>
      <c r="AG357" s="18"/>
      <c r="AH357" s="18"/>
      <c r="AI357" s="18"/>
    </row>
    <row r="358" spans="2:35" x14ac:dyDescent="0.15">
      <c r="B358">
        <v>631.56299999999999</v>
      </c>
      <c r="C358">
        <v>20</v>
      </c>
      <c r="D358" s="18">
        <v>-0.7319</v>
      </c>
      <c r="E358" s="18">
        <v>1.1479999999999999</v>
      </c>
      <c r="F358" s="18">
        <v>-0.32519999999999999</v>
      </c>
      <c r="G358" s="18">
        <v>0.14269999999999999</v>
      </c>
      <c r="H358" s="18">
        <v>-0.84970000000000001</v>
      </c>
      <c r="I358" s="18">
        <v>0.59550000000000003</v>
      </c>
      <c r="J358" s="18">
        <v>0.35420000000000001</v>
      </c>
      <c r="K358" s="18">
        <v>0.23769999999999999</v>
      </c>
      <c r="L358" s="18">
        <v>1.2889999999999999</v>
      </c>
      <c r="M358" s="18">
        <v>0.16070000000000001</v>
      </c>
      <c r="O358" s="18"/>
      <c r="AF358" s="18"/>
      <c r="AG358" s="18"/>
      <c r="AH358" s="18"/>
      <c r="AI358" s="18"/>
    </row>
    <row r="359" spans="2:35" x14ac:dyDescent="0.15">
      <c r="B359">
        <v>774.68299999999999</v>
      </c>
      <c r="C359">
        <v>1</v>
      </c>
      <c r="D359" s="18">
        <v>-1.3220000000000001</v>
      </c>
      <c r="E359" s="18">
        <v>0.93359999999999999</v>
      </c>
      <c r="F359" s="18">
        <v>-0.86680000000000001</v>
      </c>
      <c r="G359" s="18">
        <v>0.36670000000000003</v>
      </c>
      <c r="H359" s="18">
        <v>0.32300000000000001</v>
      </c>
      <c r="I359" s="18">
        <v>-1.8110000000000001E-2</v>
      </c>
      <c r="J359" s="18">
        <v>5.3289999999999997E-2</v>
      </c>
      <c r="K359" s="18">
        <v>-0.17030000000000001</v>
      </c>
      <c r="L359" s="18">
        <v>0.18679999999999999</v>
      </c>
      <c r="M359" s="18">
        <v>3.0499999999999999E-2</v>
      </c>
      <c r="O359" s="18"/>
      <c r="AF359" s="18"/>
      <c r="AG359" s="18"/>
      <c r="AH359" s="18"/>
      <c r="AI359" s="18"/>
    </row>
    <row r="360" spans="2:35" x14ac:dyDescent="0.15">
      <c r="B360">
        <v>774.68299999999999</v>
      </c>
      <c r="C360">
        <v>3</v>
      </c>
      <c r="D360" s="18">
        <v>-1.6930000000000001</v>
      </c>
      <c r="E360" s="18">
        <v>2.7490000000000001</v>
      </c>
      <c r="F360" s="18">
        <v>-0.19950000000000001</v>
      </c>
      <c r="G360" s="18">
        <v>0.54190000000000005</v>
      </c>
      <c r="H360" s="18">
        <v>-1.6339999999999999</v>
      </c>
      <c r="I360" s="18">
        <v>0.67390000000000005</v>
      </c>
      <c r="J360" s="18">
        <v>0.34449999999999997</v>
      </c>
      <c r="K360" s="18">
        <v>0.31929999999999997</v>
      </c>
      <c r="L360" s="18">
        <v>1.125</v>
      </c>
      <c r="M360" s="18">
        <v>0.1167</v>
      </c>
      <c r="O360" s="18"/>
      <c r="AF360" s="18"/>
      <c r="AG360" s="18"/>
      <c r="AH360" s="18"/>
      <c r="AI360" s="18"/>
    </row>
    <row r="361" spans="2:35" x14ac:dyDescent="0.15">
      <c r="B361">
        <v>774.68299999999999</v>
      </c>
      <c r="C361">
        <v>5</v>
      </c>
      <c r="D361" s="18">
        <v>-0.67149999999999999</v>
      </c>
      <c r="E361" s="18">
        <v>0.33160000000000001</v>
      </c>
      <c r="F361" s="18">
        <v>-0.113</v>
      </c>
      <c r="G361" s="18">
        <v>3.687E-2</v>
      </c>
      <c r="H361" s="18">
        <v>3.441E-3</v>
      </c>
      <c r="I361" s="18">
        <v>1.048</v>
      </c>
      <c r="J361" s="18">
        <v>5.0220000000000001E-2</v>
      </c>
      <c r="K361" s="18">
        <v>0.1474</v>
      </c>
      <c r="L361" s="18">
        <v>-0.62280000000000002</v>
      </c>
      <c r="M361" s="18">
        <v>3.7429999999999998E-2</v>
      </c>
      <c r="O361" s="18"/>
      <c r="AF361" s="18"/>
      <c r="AG361" s="18"/>
      <c r="AH361" s="18"/>
      <c r="AI361" s="18"/>
    </row>
    <row r="362" spans="2:35" x14ac:dyDescent="0.15">
      <c r="B362">
        <v>774.68299999999999</v>
      </c>
      <c r="C362">
        <v>7</v>
      </c>
      <c r="D362" s="18">
        <v>-3.637</v>
      </c>
      <c r="E362" s="18">
        <v>5.71</v>
      </c>
      <c r="F362" s="18">
        <v>-0.85760000000000003</v>
      </c>
      <c r="G362" s="18">
        <v>0.32440000000000002</v>
      </c>
      <c r="H362" s="18">
        <v>-1.9750000000000001</v>
      </c>
      <c r="I362" s="18">
        <v>-0.57120000000000004</v>
      </c>
      <c r="J362" s="18">
        <v>0.13120000000000001</v>
      </c>
      <c r="K362" s="18">
        <v>-0.3014</v>
      </c>
      <c r="L362" s="18">
        <v>0.3826</v>
      </c>
      <c r="M362" s="18">
        <v>0.1108</v>
      </c>
      <c r="O362" s="18"/>
      <c r="AF362" s="18"/>
      <c r="AG362" s="18"/>
      <c r="AH362" s="18"/>
      <c r="AI362" s="18"/>
    </row>
    <row r="363" spans="2:35" x14ac:dyDescent="0.15">
      <c r="B363">
        <v>774.68299999999999</v>
      </c>
      <c r="C363">
        <v>10</v>
      </c>
      <c r="D363" s="18">
        <v>-1.5329999999999999</v>
      </c>
      <c r="E363" s="18">
        <v>1.0900000000000001</v>
      </c>
      <c r="F363" s="18">
        <v>-3.6409999999999998E-2</v>
      </c>
      <c r="G363" s="18">
        <v>7.0300000000000001E-2</v>
      </c>
      <c r="H363" s="18">
        <v>-2.4060000000000001</v>
      </c>
      <c r="I363" s="18">
        <v>-2.8850000000000001E-2</v>
      </c>
      <c r="J363" s="18">
        <v>0.24990000000000001</v>
      </c>
      <c r="K363" s="18">
        <v>2.6469999999999998</v>
      </c>
      <c r="L363" s="18">
        <v>-0.3952</v>
      </c>
      <c r="M363" s="18">
        <v>0.42520000000000002</v>
      </c>
      <c r="O363" s="18"/>
      <c r="AF363" s="18"/>
      <c r="AG363" s="18"/>
      <c r="AH363" s="18"/>
      <c r="AI363" s="18"/>
    </row>
    <row r="364" spans="2:35" x14ac:dyDescent="0.15">
      <c r="B364">
        <v>774.68299999999999</v>
      </c>
      <c r="C364">
        <v>15</v>
      </c>
      <c r="D364" s="18">
        <v>-1.871</v>
      </c>
      <c r="E364" s="18">
        <v>2.5230000000000001</v>
      </c>
      <c r="F364" s="18">
        <v>-0.52149999999999996</v>
      </c>
      <c r="G364" s="18">
        <v>0.39</v>
      </c>
      <c r="H364" s="18">
        <v>-2.6669999999999998</v>
      </c>
      <c r="I364" s="18">
        <v>-4.086E-2</v>
      </c>
      <c r="J364" s="18">
        <v>0.12089999999999999</v>
      </c>
      <c r="K364" s="18">
        <v>1.8859999999999999</v>
      </c>
      <c r="L364" s="18">
        <v>-3.5589999999999997E-2</v>
      </c>
      <c r="M364" s="18">
        <v>4.07E-2</v>
      </c>
      <c r="O364" s="18"/>
      <c r="AF364" s="18"/>
      <c r="AG364" s="18"/>
      <c r="AH364" s="18"/>
      <c r="AI364" s="18"/>
    </row>
    <row r="365" spans="2:35" x14ac:dyDescent="0.15">
      <c r="B365">
        <v>774.68299999999999</v>
      </c>
      <c r="C365">
        <v>20</v>
      </c>
      <c r="D365" s="18">
        <v>-0.75580000000000003</v>
      </c>
      <c r="E365" s="18">
        <v>0.34520000000000001</v>
      </c>
      <c r="F365" s="18">
        <v>-0.69820000000000004</v>
      </c>
      <c r="G365" s="18">
        <v>3.1469999999999998E-2</v>
      </c>
      <c r="H365" s="18">
        <v>-0.42899999999999999</v>
      </c>
      <c r="I365" s="18">
        <v>-0.33589999999999998</v>
      </c>
      <c r="J365" s="18">
        <v>0.32619999999999999</v>
      </c>
      <c r="K365" s="18">
        <v>0.56430000000000002</v>
      </c>
      <c r="L365" s="18">
        <v>-9.9570000000000006E-2</v>
      </c>
      <c r="M365" s="18">
        <v>5.7430000000000002E-2</v>
      </c>
      <c r="O365" s="18"/>
      <c r="AF365" s="18"/>
      <c r="AG365" s="18"/>
      <c r="AH365" s="18"/>
      <c r="AI365" s="18"/>
    </row>
    <row r="366" spans="2:35" x14ac:dyDescent="0.15">
      <c r="B366">
        <v>897.803</v>
      </c>
      <c r="C366">
        <v>1</v>
      </c>
      <c r="D366" s="18">
        <v>0</v>
      </c>
      <c r="E366" s="18">
        <v>0</v>
      </c>
      <c r="F366" s="18">
        <v>0</v>
      </c>
      <c r="G366" s="18">
        <v>0</v>
      </c>
      <c r="H366" s="18">
        <v>0</v>
      </c>
      <c r="I366" s="18">
        <v>0</v>
      </c>
      <c r="J366" s="18">
        <v>0</v>
      </c>
      <c r="K366" s="18">
        <v>0</v>
      </c>
      <c r="L366" s="18">
        <v>0</v>
      </c>
      <c r="M366" s="18">
        <v>0</v>
      </c>
      <c r="O366" s="18"/>
      <c r="AF366" s="18"/>
      <c r="AG366" s="18"/>
      <c r="AH366" s="18"/>
      <c r="AI366" s="18"/>
    </row>
    <row r="367" spans="2:35" x14ac:dyDescent="0.15">
      <c r="B367">
        <v>897.803</v>
      </c>
      <c r="C367">
        <v>3</v>
      </c>
      <c r="D367" s="18">
        <v>-1.9350000000000001</v>
      </c>
      <c r="E367" s="18">
        <v>-0.48930000000000001</v>
      </c>
      <c r="F367" s="18">
        <v>-0.71289999999999998</v>
      </c>
      <c r="G367" s="18">
        <v>0.1171</v>
      </c>
      <c r="H367" s="18">
        <v>-2.9660000000000002</v>
      </c>
      <c r="I367" s="18">
        <v>2.8359999999999999</v>
      </c>
      <c r="J367" s="18">
        <v>1.86</v>
      </c>
      <c r="K367" s="18">
        <v>4.7439999999999998</v>
      </c>
      <c r="L367" s="18">
        <v>-0.39839999999999998</v>
      </c>
      <c r="M367" s="18">
        <v>1.3919999999999999</v>
      </c>
      <c r="O367" s="18"/>
      <c r="P367" s="18" t="s">
        <v>62</v>
      </c>
      <c r="Q367" s="18" t="s">
        <v>655</v>
      </c>
      <c r="R367" s="18" t="s">
        <v>64</v>
      </c>
      <c r="S367" s="18" t="s">
        <v>656</v>
      </c>
      <c r="T367" s="18" t="s">
        <v>62</v>
      </c>
      <c r="U367" s="18" t="s">
        <v>655</v>
      </c>
      <c r="V367" s="18" t="s">
        <v>64</v>
      </c>
      <c r="W367" s="18" t="s">
        <v>656</v>
      </c>
      <c r="X367" s="18" t="s">
        <v>62</v>
      </c>
      <c r="Y367" s="18" t="s">
        <v>655</v>
      </c>
      <c r="Z367" s="18" t="s">
        <v>64</v>
      </c>
      <c r="AA367" s="18" t="s">
        <v>656</v>
      </c>
      <c r="AB367" s="18" t="s">
        <v>62</v>
      </c>
      <c r="AC367" s="18" t="s">
        <v>655</v>
      </c>
      <c r="AD367" s="18" t="s">
        <v>64</v>
      </c>
      <c r="AE367" s="18" t="s">
        <v>656</v>
      </c>
      <c r="AF367" s="18"/>
      <c r="AG367" s="18"/>
      <c r="AH367" s="18"/>
      <c r="AI367" s="18"/>
    </row>
    <row r="368" spans="2:35" x14ac:dyDescent="0.15">
      <c r="B368">
        <v>897.803</v>
      </c>
      <c r="C368">
        <v>5</v>
      </c>
      <c r="D368" s="18">
        <v>8.8929999999999995E-2</v>
      </c>
      <c r="E368" s="18">
        <v>0.56140000000000001</v>
      </c>
      <c r="F368" s="18">
        <v>0.84519999999999995</v>
      </c>
      <c r="G368" s="18">
        <v>0.2296</v>
      </c>
      <c r="H368" s="18">
        <v>-1.708</v>
      </c>
      <c r="I368" s="18">
        <v>0.6351</v>
      </c>
      <c r="J368" s="18">
        <v>0.1678</v>
      </c>
      <c r="K368" s="18">
        <v>0.87219999999999998</v>
      </c>
      <c r="L368" s="18">
        <v>0.43190000000000001</v>
      </c>
      <c r="M368" s="18">
        <v>0.11459999999999999</v>
      </c>
      <c r="O368" s="18">
        <f t="shared" ref="O368:O377" si="55">O82</f>
        <v>0.1</v>
      </c>
      <c r="P368">
        <f ca="1">IF(P$1&lt;=$P$6,$P82+$T82*ABS(P$1)^$X82, IF(P$1&lt;=$P$7, ($P82+$T82*ABS($P$6)^$X82)*(1-Q$1)+($AB82+$AF82*$P$7^$AJ82)*Q$1,IF(P$1&lt;=$AN82, $AB82+$AF82*P$1^$AJ82, ($AB82+$AF82*$AN82^$AJ82)*(1-(P$1-$AN82)/(1-$AN82))+$AR82*(P$1-$AN82)/(1-$AN82))))</f>
        <v>9.8973862986173944E-2</v>
      </c>
      <c r="Q368">
        <f ca="1">IF(P$1&lt;=$P$6,$Q82+$U82*ABS(P$1)^$Y82, IF(P$1&lt;=$P$7, ($Q82+$U82*ABS($P$6)^$Y82)*(1-Q$1)+($AC82+$AG82*$P$7^$AK82)*Q$1,IF(P$1&lt;=$AO82, $AC82+$AG82*P$1^$AK82, ($AC82+$AG82*$AO82^$AK82)*(1-(P$1-$AO82)/(1-$AO82))+$AS82*(P$1-$AO82)/(1-$AO82))))</f>
        <v>9.9062969472298451E-2</v>
      </c>
      <c r="R368">
        <f ca="1">IF(P$1&lt;=$P$6,$R82+$V82*ABS(P$1)^$Z82, IF(P$1&lt;=$P$7, ($R82+$V82*ABS($P$6)^$Z82)*(1-Q$1)+($AD82+$AH82*$P$7^$AL82)*Q$1,IF(P$1&lt;=$AP82, $AD82+$AH82*P$1^$AL82, ($AD82+$AH82*$AP82^$AL82)*(1-(P$1-$AP82)/(1-$AP82))+$AT82*(P$1-$AP82)/(1-$AP82))))</f>
        <v>8.9375665529334139E-2</v>
      </c>
      <c r="S368">
        <f ca="1">IF(P$1&lt;=$P$6,$S82+$W82*ABS(P$1)^$AA82, IF(P$1&lt;=$P$7, ($S82+$W82*ABS($P$6)^$AA82)*(1-Q$1)+($AE82+$AI82*$P$7^$AM82)*Q$1,IF(P$1&lt;=$AQ82, $AE82+$AI82*P$1^$AM82, ($AE82+$AI82*$AQ82^$AM82)*(1-(P$1-$AQ82)/(1-$AQ82))+$AU82*(P$1-$AQ82)/(1-$AQ82))))</f>
        <v>8.832257173287289E-2</v>
      </c>
      <c r="T368">
        <f ca="1">IF(T$1&lt;=$P$6,$P82+$T82*ABS(T$1)^$X82, IF(T$1&lt;=$P$7, ($P82+$T82*ABS($P$6)^$X82)*(1-U$1)+($AB82+$AF82*$P$7^$AJ82)*U$1,IF(T$1&lt;=$AN82, $AB82+$AF82*T$1^$AJ82, ($AB82+$AF82*$AN82^$AJ82)*(1-(T$1-$AN82)/(1-$AN82))+$AR82*(T$1-$AN82)/(1-$AN82))))</f>
        <v>9.2832495160134296E-2</v>
      </c>
      <c r="U368">
        <f ca="1">IF(T$1&lt;=$P$6,$Q82+$U82*ABS(T$1)^$Y82, IF(T$1&lt;=$P$7, ($Q82+$U82*ABS($P$6)^$Y82)*(1-U$1)+($AC82+$AG82*$P$7^$AK82)*U$1,IF(T$1&lt;=$AO82, $AC82+$AG82*T$1^$AK82, ($AC82+$AG82*$AO82^$AK82)*(1-(T$1-$AO82)/(1-$AO82))+$AS82*(T$1-$AO82)/(1-$AO82))))</f>
        <v>8.988996323246172E-2</v>
      </c>
      <c r="V368">
        <f ca="1">IF(T$1&lt;=$P$6,$R82+$V82*ABS(T$1)^$Z82, IF(T$1&lt;=$P$7, ($R82+$V82*ABS($P$6)^$Z82)*(1-U$1)+($AD82+$AH82*$P$7^$AL82)*U$1,IF(T$1&lt;=$AP82, $AD82+$AH82*T$1^$AL82, ($AD82+$AH82*$AP82^$AL82)*(1-(T$1-$AP82)/(1-$AP82))+$AT82*(T$1-$AP82)/(1-$AP82))))</f>
        <v>8.710498242106389E-2</v>
      </c>
      <c r="W368">
        <f ca="1">IF(T$1&lt;=$P$6,$S82+$W82*ABS(T$1)^$AA82, IF(T$1&lt;=$P$7, ($S82+$W82*ABS($P$6)^$AA82)*(1-U$1)+($AE82+$AI82*$P$7^$AM82)*U$1,IF(T$1&lt;=$AQ82, $AE82+$AI82*T$1^$AM82, ($AE82+$AI82*$AQ82^$AM82)*(1-(T$1-$AQ82)/(1-$AQ82))+$AU82*(T$1-$AQ82)/(1-$AQ82))))</f>
        <v>8.8679855488942347E-2</v>
      </c>
      <c r="X368">
        <f ca="1">IF(X$1&lt;=$P$6,$P82+$T82*ABS(X$1)^$X82, IF(X$1&lt;=$P$7, ($P82+$T82*ABS($P$6)^$X82)*(1-Y$1)+($AB82+$AF82*$P$7^$AJ82)*Y$1,IF(X$1&lt;=$AN82, $AB82+$AF82*X$1^$AJ82, ($AB82+$AF82*$AN82^$AJ82)*(1-(X$1-$AN82)/(1-$AN82))+$AR82*(X$1-$AN82)/(1-$AN82))))</f>
        <v>7.2813583073008586E-2</v>
      </c>
      <c r="Y368">
        <f ca="1">IF(X$1&lt;=$P$6,$Q82+$U82*ABS(X$1)^$Y82, IF(X$1&lt;=$P$7, ($Q82+$U82*ABS($P$6)^$Y82)*(1-Y$1)+($AC82+$AG82*$P$7^$AK82)*Y$1,IF(X$1&lt;=$AO82, $AC82+$AG82*X$1^$AK82, ($AC82+$AG82*$AO82^$AK82)*(1-(X$1-$AO82)/(1-$AO82))+$AS82*(X$1-$AO82)/(1-$AO82))))</f>
        <v>7.0481123818372113E-2</v>
      </c>
      <c r="Z368">
        <f ca="1">IF(X$1&lt;=$P$6,$R82+$V82*ABS(X$1)^$Z82, IF(X$1&lt;=$P$7, ($R82+$V82*ABS($P$6)^$Z82)*(1-Y$1)+($AD82+$AH82*$P$7^$AL82)*Y$1,IF(X$1&lt;=$AP82, $AD82+$AH82*X$1^$AL82, ($AD82+$AH82*$AP82^$AL82)*(1-(X$1-$AP82)/(1-$AP82))+$AT82*(X$1-$AP82)/(1-$AP82))))</f>
        <v>5.6941455962990259E-2</v>
      </c>
      <c r="AA368">
        <f ca="1">IF(X$1&lt;=$P$6,$S82+$W82*ABS(X$1)^$AA82, IF(X$1&lt;=$P$7, ($S82+$W82*ABS($P$6)^$AA82)*(1-Y$1)+($AE82+$AI82*$P$7^$AM82)*Y$1,IF(X$1&lt;=$AQ82, $AE82+$AI82*X$1^$AM82, ($AE82+$AI82*$AQ82^$AM82)*(1-(X$1-$AQ82)/(1-$AQ82))+$AU82*(X$1-$AQ82)/(1-$AQ82))))</f>
        <v>6.4596268887862851E-2</v>
      </c>
      <c r="AB368">
        <f ca="1">IF(AB$1&lt;=$P$6,$P82+$T82*ABS(AB$1)^$X82, IF(AB$1&lt;=$P$7, ($P82+$T82*ABS($P$6)^$X82)*(1-AC$1)+($AB82+$AF82*$P$7^$AJ82)*AC$1,IF(AB$1&lt;=$AN82, $AB82+$AF82*AB$1^$AJ82, ($AB82+$AF82*$AN82^$AJ82)*(1-(AB$1-$AN82)/(1-$AN82))+$AR82*(AB$1-$AN82)/(1-$AN82))))</f>
        <v>7.3478295732983881E-2</v>
      </c>
      <c r="AC368">
        <f ca="1">IF(AB$1&lt;=$P$6,$Q82+$U82*ABS(AB$1)^$Y82, IF(AB$1&lt;=$P$7, ($Q82+$U82*ABS($P$6)^$Y82)*(1-AC$1)+($AC82+$AG82*$P$7^$AK82)*AC$1,IF(AB$1&lt;=$AO82, $AC82+$AG82*AB$1^$AK82, ($AC82+$AG82*$AO82^$AK82)*(1-(AB$1-$AO82)/(1-$AO82))+$AS82*(AB$1-$AO82)/(1-$AO82))))</f>
        <v>6.8984346545553035E-2</v>
      </c>
      <c r="AD368">
        <f ca="1">IF(AB$1&lt;=$P$6,$R82+$V82*ABS(AB$1)^$Z82, IF(AB$1&lt;=$P$7, ($R82+$V82*ABS($P$6)^$Z82)*(1-AC$1)+($AD82+$AH82*$P$7^$AL82)*AC$1,IF(AB$1&lt;=$AP82, $AD82+$AH82*AB$1^$AL82, ($AD82+$AH82*$AP82^$AL82)*(1-(AB$1-$AP82)/(1-$AP82))+$AT82*(AB$1-$AP82)/(1-$AP82))))</f>
        <v>5.996748371781694E-2</v>
      </c>
      <c r="AE368">
        <f ca="1">IF(AB$1&lt;=$P$6,$S82+$W82*ABS(AB$1)^$AA82, IF(AB$1&lt;=$P$7, ($S82+$W82*ABS($P$6)^$AA82)*(1-AC$1)+($AE82+$AI82*$P$7^$AM82)*AC$1,IF(AB$1&lt;=$AQ82, $AE82+$AI82*AB$1^$AM82, ($AE82+$AI82*$AQ82^$AM82)*(1-(AB$1-$AQ82)/(1-$AQ82))+$AU82*(AB$1-$AQ82)/(1-$AQ82))))</f>
        <v>6.1272019899364635E-2</v>
      </c>
      <c r="AF368" s="18"/>
      <c r="AG368" s="18"/>
      <c r="AH368" s="18"/>
      <c r="AI368" s="18"/>
    </row>
    <row r="369" spans="2:35" x14ac:dyDescent="0.15">
      <c r="B369">
        <v>897.803</v>
      </c>
      <c r="C369">
        <v>7</v>
      </c>
      <c r="D369" s="18">
        <v>0.15740000000000001</v>
      </c>
      <c r="E369" s="18">
        <v>7.1439999999999997E-6</v>
      </c>
      <c r="F369" s="18">
        <v>-1.776</v>
      </c>
      <c r="G369" s="18">
        <v>3.2800000000000003E-2</v>
      </c>
      <c r="H369" s="18">
        <v>7.6470000000000006E-9</v>
      </c>
      <c r="I369" s="18">
        <v>4.9000000000000004</v>
      </c>
      <c r="J369" s="18">
        <v>7.5429999999999997E-2</v>
      </c>
      <c r="K369" s="18">
        <v>2.59E-8</v>
      </c>
      <c r="L369" s="18">
        <v>-2.7829999999999999E-3</v>
      </c>
      <c r="M369" s="18">
        <v>2.4969999999999999</v>
      </c>
      <c r="O369" s="18">
        <f t="shared" si="55"/>
        <v>0.1</v>
      </c>
      <c r="P369">
        <f ca="1">IF(P$1&lt;=$P$6,$P83+$T83*ABS(P$1)^$X83, IF(P$1&lt;=$P$7, ($P83+$T83*ABS($P$6)^$X83)*(1-Q$1)+($AB83+$AF83*$P$7^$AJ83)*Q$1,IF(P$1&lt;=$AN83, $AB83+$AF83*P$1^$AJ83, ($AB83+$AF83*$AN83^$AJ83)*(1-(P$1-$AN83)/(1-$AN83))+$AR83*(P$1-$AN83)/(1-$AN83))))</f>
        <v>9.8973862986173944E-2</v>
      </c>
      <c r="Q369">
        <f ca="1">IF(P$1&lt;=$P$6,$Q83+$U83*ABS(P$1)^$Y83, IF(P$1&lt;=$P$7, ($Q83+$U83*ABS($P$6)^$Y83)*(1-Q$1)+($AC83+$AG83*$P$7^$AK83)*Q$1,IF(P$1&lt;=$AO83, $AC83+$AG83*P$1^$AK83, ($AC83+$AG83*$AO83^$AK83)*(1-(P$1-$AO83)/(1-$AO83))+$AS83*(P$1-$AO83)/(1-$AO83))))</f>
        <v>9.9062969472298451E-2</v>
      </c>
      <c r="R369">
        <f ca="1">IF(P$1&lt;=$P$6,$R83+$V83*ABS(P$1)^$Z83, IF(P$1&lt;=$P$7, ($R83+$V83*ABS($P$6)^$Z83)*(1-Q$1)+($AD83+$AH83*$P$7^$AL83)*Q$1,IF(P$1&lt;=$AP83, $AD83+$AH83*P$1^$AL83, ($AD83+$AH83*$AP83^$AL83)*(1-(P$1-$AP83)/(1-$AP83))+$AT83*(P$1-$AP83)/(1-$AP83))))</f>
        <v>8.9375665529334139E-2</v>
      </c>
      <c r="S369">
        <f ca="1">IF(P$1&lt;=$P$6,$S83+$W83*ABS(P$1)^$AA83, IF(P$1&lt;=$P$7, ($S83+$W83*ABS($P$6)^$AA83)*(1-Q$1)+($AE83+$AI83*$P$7^$AM83)*Q$1,IF(P$1&lt;=$AQ83, $AE83+$AI83*P$1^$AM83, ($AE83+$AI83*$AQ83^$AM83)*(1-(P$1-$AQ83)/(1-$AQ83))+$AU83*(P$1-$AQ83)/(1-$AQ83))))</f>
        <v>8.832257173287289E-2</v>
      </c>
      <c r="T369">
        <f ca="1">IF(T$1&lt;=$P$6,$P83+$T83*ABS(T$1)^$X83, IF(T$1&lt;=$P$7, ($P83+$T83*ABS($P$6)^$X83)*(1-U$1)+($AB83+$AF83*$P$7^$AJ83)*U$1,IF(T$1&lt;=$AN83, $AB83+$AF83*T$1^$AJ83, ($AB83+$AF83*$AN83^$AJ83)*(1-(T$1-$AN83)/(1-$AN83))+$AR83*(T$1-$AN83)/(1-$AN83))))</f>
        <v>9.2832495160134296E-2</v>
      </c>
      <c r="U369">
        <f ca="1">IF(T$1&lt;=$P$6,$Q83+$U83*ABS(T$1)^$Y83, IF(T$1&lt;=$P$7, ($Q83+$U83*ABS($P$6)^$Y83)*(1-U$1)+($AC83+$AG83*$P$7^$AK83)*U$1,IF(T$1&lt;=$AO83, $AC83+$AG83*T$1^$AK83, ($AC83+$AG83*$AO83^$AK83)*(1-(T$1-$AO83)/(1-$AO83))+$AS83*(T$1-$AO83)/(1-$AO83))))</f>
        <v>8.988996323246172E-2</v>
      </c>
      <c r="V369">
        <f ca="1">IF(T$1&lt;=$P$6,$R83+$V83*ABS(T$1)^$Z83, IF(T$1&lt;=$P$7, ($R83+$V83*ABS($P$6)^$Z83)*(1-U$1)+($AD83+$AH83*$P$7^$AL83)*U$1,IF(T$1&lt;=$AP83, $AD83+$AH83*T$1^$AL83, ($AD83+$AH83*$AP83^$AL83)*(1-(T$1-$AP83)/(1-$AP83))+$AT83*(T$1-$AP83)/(1-$AP83))))</f>
        <v>8.710498242106389E-2</v>
      </c>
      <c r="W369">
        <f ca="1">IF(T$1&lt;=$P$6,$S83+$W83*ABS(T$1)^$AA83, IF(T$1&lt;=$P$7, ($S83+$W83*ABS($P$6)^$AA83)*(1-U$1)+($AE83+$AI83*$P$7^$AM83)*U$1,IF(T$1&lt;=$AQ83, $AE83+$AI83*T$1^$AM83, ($AE83+$AI83*$AQ83^$AM83)*(1-(T$1-$AQ83)/(1-$AQ83))+$AU83*(T$1-$AQ83)/(1-$AQ83))))</f>
        <v>8.8679855488942347E-2</v>
      </c>
      <c r="X369">
        <f ca="1">IF(X$1&lt;=$P$6,$P83+$T83*ABS(X$1)^$X83, IF(X$1&lt;=$P$7, ($P83+$T83*ABS($P$6)^$X83)*(1-Y$1)+($AB83+$AF83*$P$7^$AJ83)*Y$1,IF(X$1&lt;=$AN83, $AB83+$AF83*X$1^$AJ83, ($AB83+$AF83*$AN83^$AJ83)*(1-(X$1-$AN83)/(1-$AN83))+$AR83*(X$1-$AN83)/(1-$AN83))))</f>
        <v>7.2813583073008586E-2</v>
      </c>
      <c r="Y369">
        <f ca="1">IF(X$1&lt;=$P$6,$Q83+$U83*ABS(X$1)^$Y83, IF(X$1&lt;=$P$7, ($Q83+$U83*ABS($P$6)^$Y83)*(1-Y$1)+($AC83+$AG83*$P$7^$AK83)*Y$1,IF(X$1&lt;=$AO83, $AC83+$AG83*X$1^$AK83, ($AC83+$AG83*$AO83^$AK83)*(1-(X$1-$AO83)/(1-$AO83))+$AS83*(X$1-$AO83)/(1-$AO83))))</f>
        <v>7.0481123818372113E-2</v>
      </c>
      <c r="Z369">
        <f ca="1">IF(X$1&lt;=$P$6,$R83+$V83*ABS(X$1)^$Z83, IF(X$1&lt;=$P$7, ($R83+$V83*ABS($P$6)^$Z83)*(1-Y$1)+($AD83+$AH83*$P$7^$AL83)*Y$1,IF(X$1&lt;=$AP83, $AD83+$AH83*X$1^$AL83, ($AD83+$AH83*$AP83^$AL83)*(1-(X$1-$AP83)/(1-$AP83))+$AT83*(X$1-$AP83)/(1-$AP83))))</f>
        <v>5.6941455962990259E-2</v>
      </c>
      <c r="AA369">
        <f ca="1">IF(X$1&lt;=$P$6,$S83+$W83*ABS(X$1)^$AA83, IF(X$1&lt;=$P$7, ($S83+$W83*ABS($P$6)^$AA83)*(1-Y$1)+($AE83+$AI83*$P$7^$AM83)*Y$1,IF(X$1&lt;=$AQ83, $AE83+$AI83*X$1^$AM83, ($AE83+$AI83*$AQ83^$AM83)*(1-(X$1-$AQ83)/(1-$AQ83))+$AU83*(X$1-$AQ83)/(1-$AQ83))))</f>
        <v>6.4596268887862851E-2</v>
      </c>
      <c r="AB369">
        <f ca="1">IF(AB$1&lt;=$P$6,$P83+$T83*ABS(AB$1)^$X83, IF(AB$1&lt;=$P$7, ($P83+$T83*ABS($P$6)^$X83)*(1-AC$1)+($AB83+$AF83*$P$7^$AJ83)*AC$1,IF(AB$1&lt;=$AN83, $AB83+$AF83*AB$1^$AJ83, ($AB83+$AF83*$AN83^$AJ83)*(1-(AB$1-$AN83)/(1-$AN83))+$AR83*(AB$1-$AN83)/(1-$AN83))))</f>
        <v>7.3478295732983881E-2</v>
      </c>
      <c r="AC369">
        <f ca="1">IF(AB$1&lt;=$P$6,$Q83+$U83*ABS(AB$1)^$Y83, IF(AB$1&lt;=$P$7, ($Q83+$U83*ABS($P$6)^$Y83)*(1-AC$1)+($AC83+$AG83*$P$7^$AK83)*AC$1,IF(AB$1&lt;=$AO83, $AC83+$AG83*AB$1^$AK83, ($AC83+$AG83*$AO83^$AK83)*(1-(AB$1-$AO83)/(1-$AO83))+$AS83*(AB$1-$AO83)/(1-$AO83))))</f>
        <v>6.8984346545553035E-2</v>
      </c>
      <c r="AD369">
        <f ca="1">IF(AB$1&lt;=$P$6,$R83+$V83*ABS(AB$1)^$Z83, IF(AB$1&lt;=$P$7, ($R83+$V83*ABS($P$6)^$Z83)*(1-AC$1)+($AD83+$AH83*$P$7^$AL83)*AC$1,IF(AB$1&lt;=$AP83, $AD83+$AH83*AB$1^$AL83, ($AD83+$AH83*$AP83^$AL83)*(1-(AB$1-$AP83)/(1-$AP83))+$AT83*(AB$1-$AP83)/(1-$AP83))))</f>
        <v>5.996748371781694E-2</v>
      </c>
      <c r="AE369">
        <f ca="1">IF(AB$1&lt;=$P$6,$S83+$W83*ABS(AB$1)^$AA83, IF(AB$1&lt;=$P$7, ($S83+$W83*ABS($P$6)^$AA83)*(1-AC$1)+($AE83+$AI83*$P$7^$AM83)*AC$1,IF(AB$1&lt;=$AQ83, $AE83+$AI83*AB$1^$AM83, ($AE83+$AI83*$AQ83^$AM83)*(1-(AB$1-$AQ83)/(1-$AQ83))+$AU83*(AB$1-$AQ83)/(1-$AQ83))))</f>
        <v>6.1272019899364635E-2</v>
      </c>
      <c r="AF369" s="18"/>
      <c r="AG369" s="18"/>
      <c r="AH369" s="18"/>
      <c r="AI369" s="18"/>
    </row>
    <row r="370" spans="2:35" x14ac:dyDescent="0.15">
      <c r="B370">
        <v>897.803</v>
      </c>
      <c r="C370">
        <v>10</v>
      </c>
      <c r="D370" s="18">
        <v>0.1636</v>
      </c>
      <c r="E370" s="18">
        <v>2.039E-4</v>
      </c>
      <c r="F370" s="18">
        <v>-1.8069999999999999</v>
      </c>
      <c r="G370" s="18">
        <v>4.1869999999999997E-2</v>
      </c>
      <c r="H370" s="18">
        <v>-2.841E-6</v>
      </c>
      <c r="I370" s="18">
        <v>1.4750000000000001</v>
      </c>
      <c r="J370" s="18">
        <v>0.79979999999999996</v>
      </c>
      <c r="K370" s="18">
        <v>7.7770000000000002E-6</v>
      </c>
      <c r="L370" s="18">
        <v>1.0430000000000001E-3</v>
      </c>
      <c r="M370" s="18">
        <v>2.4969999999999999</v>
      </c>
      <c r="O370" s="18">
        <f t="shared" si="55"/>
        <v>0.1</v>
      </c>
      <c r="P370">
        <f ca="1">IF(P$1&lt;=$P$6,$P84+$T84*ABS(P$1)^$X84, IF(P$1&lt;=$P$7, ($P84+$T84*ABS($P$6)^$X84)*(1-Q$1)+($AB84+$AF84*$P$7^$AJ84)*Q$1,IF(P$1&lt;=$AN84, $AB84+$AF84*P$1^$AJ84, ($AB84+$AF84*$AN84^$AJ84)*(1-(P$1-$AN84)/(1-$AN84))+$AR84*(P$1-$AN84)/(1-$AN84))))</f>
        <v>9.8973862986173944E-2</v>
      </c>
      <c r="Q370">
        <f ca="1">IF(P$1&lt;=$P$6,$Q84+$U84*ABS(P$1)^$Y84, IF(P$1&lt;=$P$7, ($Q84+$U84*ABS($P$6)^$Y84)*(1-Q$1)+($AC84+$AG84*$P$7^$AK84)*Q$1,IF(P$1&lt;=$AO84, $AC84+$AG84*P$1^$AK84, ($AC84+$AG84*$AO84^$AK84)*(1-(P$1-$AO84)/(1-$AO84))+$AS84*(P$1-$AO84)/(1-$AO84))))</f>
        <v>9.9062969472298451E-2</v>
      </c>
      <c r="R370">
        <f ca="1">IF(P$1&lt;=$P$6,$R84+$V84*ABS(P$1)^$Z84, IF(P$1&lt;=$P$7, ($R84+$V84*ABS($P$6)^$Z84)*(1-Q$1)+($AD84+$AH84*$P$7^$AL84)*Q$1,IF(P$1&lt;=$AP84, $AD84+$AH84*P$1^$AL84, ($AD84+$AH84*$AP84^$AL84)*(1-(P$1-$AP84)/(1-$AP84))+$AT84*(P$1-$AP84)/(1-$AP84))))</f>
        <v>8.9375665529334139E-2</v>
      </c>
      <c r="S370">
        <f ca="1">IF(P$1&lt;=$P$6,$S84+$W84*ABS(P$1)^$AA84, IF(P$1&lt;=$P$7, ($S84+$W84*ABS($P$6)^$AA84)*(1-Q$1)+($AE84+$AI84*$P$7^$AM84)*Q$1,IF(P$1&lt;=$AQ84, $AE84+$AI84*P$1^$AM84, ($AE84+$AI84*$AQ84^$AM84)*(1-(P$1-$AQ84)/(1-$AQ84))+$AU84*(P$1-$AQ84)/(1-$AQ84))))</f>
        <v>8.832257173287289E-2</v>
      </c>
      <c r="T370">
        <f ca="1">IF(T$1&lt;=$P$6,$P84+$T84*ABS(T$1)^$X84, IF(T$1&lt;=$P$7, ($P84+$T84*ABS($P$6)^$X84)*(1-U$1)+($AB84+$AF84*$P$7^$AJ84)*U$1,IF(T$1&lt;=$AN84, $AB84+$AF84*T$1^$AJ84, ($AB84+$AF84*$AN84^$AJ84)*(1-(T$1-$AN84)/(1-$AN84))+$AR84*(T$1-$AN84)/(1-$AN84))))</f>
        <v>9.2832495160134296E-2</v>
      </c>
      <c r="U370">
        <f ca="1">IF(T$1&lt;=$P$6,$Q84+$U84*ABS(T$1)^$Y84, IF(T$1&lt;=$P$7, ($Q84+$U84*ABS($P$6)^$Y84)*(1-U$1)+($AC84+$AG84*$P$7^$AK84)*U$1,IF(T$1&lt;=$AO84, $AC84+$AG84*T$1^$AK84, ($AC84+$AG84*$AO84^$AK84)*(1-(T$1-$AO84)/(1-$AO84))+$AS84*(T$1-$AO84)/(1-$AO84))))</f>
        <v>8.988996323246172E-2</v>
      </c>
      <c r="V370">
        <f ca="1">IF(T$1&lt;=$P$6,$R84+$V84*ABS(T$1)^$Z84, IF(T$1&lt;=$P$7, ($R84+$V84*ABS($P$6)^$Z84)*(1-U$1)+($AD84+$AH84*$P$7^$AL84)*U$1,IF(T$1&lt;=$AP84, $AD84+$AH84*T$1^$AL84, ($AD84+$AH84*$AP84^$AL84)*(1-(T$1-$AP84)/(1-$AP84))+$AT84*(T$1-$AP84)/(1-$AP84))))</f>
        <v>8.710498242106389E-2</v>
      </c>
      <c r="W370">
        <f ca="1">IF(T$1&lt;=$P$6,$S84+$W84*ABS(T$1)^$AA84, IF(T$1&lt;=$P$7, ($S84+$W84*ABS($P$6)^$AA84)*(1-U$1)+($AE84+$AI84*$P$7^$AM84)*U$1,IF(T$1&lt;=$AQ84, $AE84+$AI84*T$1^$AM84, ($AE84+$AI84*$AQ84^$AM84)*(1-(T$1-$AQ84)/(1-$AQ84))+$AU84*(T$1-$AQ84)/(1-$AQ84))))</f>
        <v>8.8679855488942347E-2</v>
      </c>
      <c r="X370">
        <f ca="1">IF(X$1&lt;=$P$6,$P84+$T84*ABS(X$1)^$X84, IF(X$1&lt;=$P$7, ($P84+$T84*ABS($P$6)^$X84)*(1-Y$1)+($AB84+$AF84*$P$7^$AJ84)*Y$1,IF(X$1&lt;=$AN84, $AB84+$AF84*X$1^$AJ84, ($AB84+$AF84*$AN84^$AJ84)*(1-(X$1-$AN84)/(1-$AN84))+$AR84*(X$1-$AN84)/(1-$AN84))))</f>
        <v>7.2813583073008586E-2</v>
      </c>
      <c r="Y370">
        <f ca="1">IF(X$1&lt;=$P$6,$Q84+$U84*ABS(X$1)^$Y84, IF(X$1&lt;=$P$7, ($Q84+$U84*ABS($P$6)^$Y84)*(1-Y$1)+($AC84+$AG84*$P$7^$AK84)*Y$1,IF(X$1&lt;=$AO84, $AC84+$AG84*X$1^$AK84, ($AC84+$AG84*$AO84^$AK84)*(1-(X$1-$AO84)/(1-$AO84))+$AS84*(X$1-$AO84)/(1-$AO84))))</f>
        <v>7.0481123818372113E-2</v>
      </c>
      <c r="Z370">
        <f ca="1">IF(X$1&lt;=$P$6,$R84+$V84*ABS(X$1)^$Z84, IF(X$1&lt;=$P$7, ($R84+$V84*ABS($P$6)^$Z84)*(1-Y$1)+($AD84+$AH84*$P$7^$AL84)*Y$1,IF(X$1&lt;=$AP84, $AD84+$AH84*X$1^$AL84, ($AD84+$AH84*$AP84^$AL84)*(1-(X$1-$AP84)/(1-$AP84))+$AT84*(X$1-$AP84)/(1-$AP84))))</f>
        <v>5.6941455962990259E-2</v>
      </c>
      <c r="AA370">
        <f ca="1">IF(X$1&lt;=$P$6,$S84+$W84*ABS(X$1)^$AA84, IF(X$1&lt;=$P$7, ($S84+$W84*ABS($P$6)^$AA84)*(1-Y$1)+($AE84+$AI84*$P$7^$AM84)*Y$1,IF(X$1&lt;=$AQ84, $AE84+$AI84*X$1^$AM84, ($AE84+$AI84*$AQ84^$AM84)*(1-(X$1-$AQ84)/(1-$AQ84))+$AU84*(X$1-$AQ84)/(1-$AQ84))))</f>
        <v>6.4596268887862851E-2</v>
      </c>
      <c r="AB370">
        <f ca="1">IF(AB$1&lt;=$P$6,$P84+$T84*ABS(AB$1)^$X84, IF(AB$1&lt;=$P$7, ($P84+$T84*ABS($P$6)^$X84)*(1-AC$1)+($AB84+$AF84*$P$7^$AJ84)*AC$1,IF(AB$1&lt;=$AN84, $AB84+$AF84*AB$1^$AJ84, ($AB84+$AF84*$AN84^$AJ84)*(1-(AB$1-$AN84)/(1-$AN84))+$AR84*(AB$1-$AN84)/(1-$AN84))))</f>
        <v>7.3478295732983881E-2</v>
      </c>
      <c r="AC370">
        <f ca="1">IF(AB$1&lt;=$P$6,$Q84+$U84*ABS(AB$1)^$Y84, IF(AB$1&lt;=$P$7, ($Q84+$U84*ABS($P$6)^$Y84)*(1-AC$1)+($AC84+$AG84*$P$7^$AK84)*AC$1,IF(AB$1&lt;=$AO84, $AC84+$AG84*AB$1^$AK84, ($AC84+$AG84*$AO84^$AK84)*(1-(AB$1-$AO84)/(1-$AO84))+$AS84*(AB$1-$AO84)/(1-$AO84))))</f>
        <v>6.8984346545553035E-2</v>
      </c>
      <c r="AD370">
        <f ca="1">IF(AB$1&lt;=$P$6,$R84+$V84*ABS(AB$1)^$Z84, IF(AB$1&lt;=$P$7, ($R84+$V84*ABS($P$6)^$Z84)*(1-AC$1)+($AD84+$AH84*$P$7^$AL84)*AC$1,IF(AB$1&lt;=$AP84, $AD84+$AH84*AB$1^$AL84, ($AD84+$AH84*$AP84^$AL84)*(1-(AB$1-$AP84)/(1-$AP84))+$AT84*(AB$1-$AP84)/(1-$AP84))))</f>
        <v>5.996748371781694E-2</v>
      </c>
      <c r="AE370">
        <f ca="1">IF(AB$1&lt;=$P$6,$S84+$W84*ABS(AB$1)^$AA84, IF(AB$1&lt;=$P$7, ($S84+$W84*ABS($P$6)^$AA84)*(1-AC$1)+($AE84+$AI84*$P$7^$AM84)*AC$1,IF(AB$1&lt;=$AQ84, $AE84+$AI84*AB$1^$AM84, ($AE84+$AI84*$AQ84^$AM84)*(1-(AB$1-$AQ84)/(1-$AQ84))+$AU84*(AB$1-$AQ84)/(1-$AQ84))))</f>
        <v>6.1272019899364635E-2</v>
      </c>
      <c r="AF370" s="18"/>
      <c r="AG370" s="18"/>
      <c r="AH370" s="18"/>
      <c r="AI370" s="18"/>
    </row>
    <row r="371" spans="2:35" x14ac:dyDescent="0.15">
      <c r="B371">
        <v>897.803</v>
      </c>
      <c r="C371">
        <v>15</v>
      </c>
      <c r="D371" s="18">
        <v>-2.3889999999999998</v>
      </c>
      <c r="E371" s="18">
        <v>-0.42680000000000001</v>
      </c>
      <c r="F371" s="18">
        <v>0.83940000000000003</v>
      </c>
      <c r="G371" s="18">
        <v>0.11890000000000001</v>
      </c>
      <c r="H371" s="18">
        <v>-1.2330000000000001</v>
      </c>
      <c r="I371" s="18">
        <v>2.3940000000000001</v>
      </c>
      <c r="J371" s="18">
        <v>0.63049999999999995</v>
      </c>
      <c r="K371" s="18">
        <v>4.8239999999999998</v>
      </c>
      <c r="L371" s="18">
        <v>0.37919999999999998</v>
      </c>
      <c r="M371" s="18">
        <v>2.488</v>
      </c>
      <c r="O371" s="18">
        <f t="shared" si="55"/>
        <v>0.1</v>
      </c>
      <c r="P371">
        <f ca="1">IF(P$1&lt;=$P$6,$P85+$T85*ABS(P$1)^$X85, IF(P$1&lt;=$P$7, ($P85+$T85*ABS($P$6)^$X85)*(1-Q$1)+($AB85+$AF85*$P$7^$AJ85)*Q$1,IF(P$1&lt;=$AN85, $AB85+$AF85*P$1^$AJ85, ($AB85+$AF85*$AN85^$AJ85)*(1-(P$1-$AN85)/(1-$AN85))+$AR85*(P$1-$AN85)/(1-$AN85))))</f>
        <v>9.8973862986173944E-2</v>
      </c>
      <c r="Q371">
        <f ca="1">IF(P$1&lt;=$P$6,$Q85+$U85*ABS(P$1)^$Y85, IF(P$1&lt;=$P$7, ($Q85+$U85*ABS($P$6)^$Y85)*(1-Q$1)+($AC85+$AG85*$P$7^$AK85)*Q$1,IF(P$1&lt;=$AO85, $AC85+$AG85*P$1^$AK85, ($AC85+$AG85*$AO85^$AK85)*(1-(P$1-$AO85)/(1-$AO85))+$AS85*(P$1-$AO85)/(1-$AO85))))</f>
        <v>9.9062969472298451E-2</v>
      </c>
      <c r="R371">
        <f ca="1">IF(P$1&lt;=$P$6,$R85+$V85*ABS(P$1)^$Z85, IF(P$1&lt;=$P$7, ($R85+$V85*ABS($P$6)^$Z85)*(1-Q$1)+($AD85+$AH85*$P$7^$AL85)*Q$1,IF(P$1&lt;=$AP85, $AD85+$AH85*P$1^$AL85, ($AD85+$AH85*$AP85^$AL85)*(1-(P$1-$AP85)/(1-$AP85))+$AT85*(P$1-$AP85)/(1-$AP85))))</f>
        <v>8.9375665529334139E-2</v>
      </c>
      <c r="S371">
        <f ca="1">IF(P$1&lt;=$P$6,$S85+$W85*ABS(P$1)^$AA85, IF(P$1&lt;=$P$7, ($S85+$W85*ABS($P$6)^$AA85)*(1-Q$1)+($AE85+$AI85*$P$7^$AM85)*Q$1,IF(P$1&lt;=$AQ85, $AE85+$AI85*P$1^$AM85, ($AE85+$AI85*$AQ85^$AM85)*(1-(P$1-$AQ85)/(1-$AQ85))+$AU85*(P$1-$AQ85)/(1-$AQ85))))</f>
        <v>8.832257173287289E-2</v>
      </c>
      <c r="T371">
        <f ca="1">IF(T$1&lt;=$P$6,$P85+$T85*ABS(T$1)^$X85, IF(T$1&lt;=$P$7, ($P85+$T85*ABS($P$6)^$X85)*(1-U$1)+($AB85+$AF85*$P$7^$AJ85)*U$1,IF(T$1&lt;=$AN85, $AB85+$AF85*T$1^$AJ85, ($AB85+$AF85*$AN85^$AJ85)*(1-(T$1-$AN85)/(1-$AN85))+$AR85*(T$1-$AN85)/(1-$AN85))))</f>
        <v>9.2832495160134296E-2</v>
      </c>
      <c r="U371">
        <f ca="1">IF(T$1&lt;=$P$6,$Q85+$U85*ABS(T$1)^$Y85, IF(T$1&lt;=$P$7, ($Q85+$U85*ABS($P$6)^$Y85)*(1-U$1)+($AC85+$AG85*$P$7^$AK85)*U$1,IF(T$1&lt;=$AO85, $AC85+$AG85*T$1^$AK85, ($AC85+$AG85*$AO85^$AK85)*(1-(T$1-$AO85)/(1-$AO85))+$AS85*(T$1-$AO85)/(1-$AO85))))</f>
        <v>8.988996323246172E-2</v>
      </c>
      <c r="V371">
        <f ca="1">IF(T$1&lt;=$P$6,$R85+$V85*ABS(T$1)^$Z85, IF(T$1&lt;=$P$7, ($R85+$V85*ABS($P$6)^$Z85)*(1-U$1)+($AD85+$AH85*$P$7^$AL85)*U$1,IF(T$1&lt;=$AP85, $AD85+$AH85*T$1^$AL85, ($AD85+$AH85*$AP85^$AL85)*(1-(T$1-$AP85)/(1-$AP85))+$AT85*(T$1-$AP85)/(1-$AP85))))</f>
        <v>8.710498242106389E-2</v>
      </c>
      <c r="W371">
        <f ca="1">IF(T$1&lt;=$P$6,$S85+$W85*ABS(T$1)^$AA85, IF(T$1&lt;=$P$7, ($S85+$W85*ABS($P$6)^$AA85)*(1-U$1)+($AE85+$AI85*$P$7^$AM85)*U$1,IF(T$1&lt;=$AQ85, $AE85+$AI85*T$1^$AM85, ($AE85+$AI85*$AQ85^$AM85)*(1-(T$1-$AQ85)/(1-$AQ85))+$AU85*(T$1-$AQ85)/(1-$AQ85))))</f>
        <v>8.8679855488942347E-2</v>
      </c>
      <c r="X371">
        <f ca="1">IF(X$1&lt;=$P$6,$P85+$T85*ABS(X$1)^$X85, IF(X$1&lt;=$P$7, ($P85+$T85*ABS($P$6)^$X85)*(1-Y$1)+($AB85+$AF85*$P$7^$AJ85)*Y$1,IF(X$1&lt;=$AN85, $AB85+$AF85*X$1^$AJ85, ($AB85+$AF85*$AN85^$AJ85)*(1-(X$1-$AN85)/(1-$AN85))+$AR85*(X$1-$AN85)/(1-$AN85))))</f>
        <v>7.2813583073008586E-2</v>
      </c>
      <c r="Y371">
        <f ca="1">IF(X$1&lt;=$P$6,$Q85+$U85*ABS(X$1)^$Y85, IF(X$1&lt;=$P$7, ($Q85+$U85*ABS($P$6)^$Y85)*(1-Y$1)+($AC85+$AG85*$P$7^$AK85)*Y$1,IF(X$1&lt;=$AO85, $AC85+$AG85*X$1^$AK85, ($AC85+$AG85*$AO85^$AK85)*(1-(X$1-$AO85)/(1-$AO85))+$AS85*(X$1-$AO85)/(1-$AO85))))</f>
        <v>7.0481123818372113E-2</v>
      </c>
      <c r="Z371">
        <f ca="1">IF(X$1&lt;=$P$6,$R85+$V85*ABS(X$1)^$Z85, IF(X$1&lt;=$P$7, ($R85+$V85*ABS($P$6)^$Z85)*(1-Y$1)+($AD85+$AH85*$P$7^$AL85)*Y$1,IF(X$1&lt;=$AP85, $AD85+$AH85*X$1^$AL85, ($AD85+$AH85*$AP85^$AL85)*(1-(X$1-$AP85)/(1-$AP85))+$AT85*(X$1-$AP85)/(1-$AP85))))</f>
        <v>5.6941455962990259E-2</v>
      </c>
      <c r="AA371">
        <f ca="1">IF(X$1&lt;=$P$6,$S85+$W85*ABS(X$1)^$AA85, IF(X$1&lt;=$P$7, ($S85+$W85*ABS($P$6)^$AA85)*(1-Y$1)+($AE85+$AI85*$P$7^$AM85)*Y$1,IF(X$1&lt;=$AQ85, $AE85+$AI85*X$1^$AM85, ($AE85+$AI85*$AQ85^$AM85)*(1-(X$1-$AQ85)/(1-$AQ85))+$AU85*(X$1-$AQ85)/(1-$AQ85))))</f>
        <v>6.4596268887862851E-2</v>
      </c>
      <c r="AB371">
        <f ca="1">IF(AB$1&lt;=$P$6,$P85+$T85*ABS(AB$1)^$X85, IF(AB$1&lt;=$P$7, ($P85+$T85*ABS($P$6)^$X85)*(1-AC$1)+($AB85+$AF85*$P$7^$AJ85)*AC$1,IF(AB$1&lt;=$AN85, $AB85+$AF85*AB$1^$AJ85, ($AB85+$AF85*$AN85^$AJ85)*(1-(AB$1-$AN85)/(1-$AN85))+$AR85*(AB$1-$AN85)/(1-$AN85))))</f>
        <v>7.3478295732983881E-2</v>
      </c>
      <c r="AC371">
        <f ca="1">IF(AB$1&lt;=$P$6,$Q85+$U85*ABS(AB$1)^$Y85, IF(AB$1&lt;=$P$7, ($Q85+$U85*ABS($P$6)^$Y85)*(1-AC$1)+($AC85+$AG85*$P$7^$AK85)*AC$1,IF(AB$1&lt;=$AO85, $AC85+$AG85*AB$1^$AK85, ($AC85+$AG85*$AO85^$AK85)*(1-(AB$1-$AO85)/(1-$AO85))+$AS85*(AB$1-$AO85)/(1-$AO85))))</f>
        <v>6.8984346545553035E-2</v>
      </c>
      <c r="AD371">
        <f ca="1">IF(AB$1&lt;=$P$6,$R85+$V85*ABS(AB$1)^$Z85, IF(AB$1&lt;=$P$7, ($R85+$V85*ABS($P$6)^$Z85)*(1-AC$1)+($AD85+$AH85*$P$7^$AL85)*AC$1,IF(AB$1&lt;=$AP85, $AD85+$AH85*AB$1^$AL85, ($AD85+$AH85*$AP85^$AL85)*(1-(AB$1-$AP85)/(1-$AP85))+$AT85*(AB$1-$AP85)/(1-$AP85))))</f>
        <v>5.996748371781694E-2</v>
      </c>
      <c r="AE371">
        <f ca="1">IF(AB$1&lt;=$P$6,$S85+$W85*ABS(AB$1)^$AA85, IF(AB$1&lt;=$P$7, ($S85+$W85*ABS($P$6)^$AA85)*(1-AC$1)+($AE85+$AI85*$P$7^$AM85)*AC$1,IF(AB$1&lt;=$AQ85, $AE85+$AI85*AB$1^$AM85, ($AE85+$AI85*$AQ85^$AM85)*(1-(AB$1-$AQ85)/(1-$AQ85))+$AU85*(AB$1-$AQ85)/(1-$AQ85))))</f>
        <v>6.1272019899364635E-2</v>
      </c>
      <c r="AF371" s="18"/>
      <c r="AG371" s="18"/>
      <c r="AH371" s="18"/>
      <c r="AI371" s="18"/>
    </row>
    <row r="372" spans="2:35" x14ac:dyDescent="0.15">
      <c r="B372">
        <v>897.803</v>
      </c>
      <c r="C372">
        <v>20</v>
      </c>
      <c r="D372" s="18">
        <v>-7.3550000000000004E-2</v>
      </c>
      <c r="E372" s="18">
        <v>-1.8410000000000002E-5</v>
      </c>
      <c r="F372" s="18">
        <v>-1.7769999999999999</v>
      </c>
      <c r="G372" s="18">
        <v>3.0099999999999998E-2</v>
      </c>
      <c r="H372" s="18">
        <v>-3.4100000000000002E-5</v>
      </c>
      <c r="I372" s="18">
        <v>-1.998</v>
      </c>
      <c r="J372" s="18">
        <v>0.08</v>
      </c>
      <c r="K372" s="18">
        <v>-3.8600000000000003E-6</v>
      </c>
      <c r="L372" s="18">
        <v>-1.3819999999999999</v>
      </c>
      <c r="M372" s="18">
        <v>3.0120000000000001E-2</v>
      </c>
      <c r="O372" s="18">
        <f t="shared" si="55"/>
        <v>0.1</v>
      </c>
      <c r="P372">
        <f ca="1">IF(P$1&lt;=$P$6,$P86+$T86*ABS(P$1)^$X86, IF(P$1&lt;=$P$7, ($P86+$T86*ABS($P$6)^$X86)*(1-Q$1)+($AB86+$AF86*$P$7^$AJ86)*Q$1,IF(P$1&lt;=$AN86, $AB86+$AF86*P$1^$AJ86, ($AB86+$AF86*$AN86^$AJ86)*(1-(P$1-$AN86)/(1-$AN86))+$AR86*(P$1-$AN86)/(1-$AN86))))</f>
        <v>9.8973862986173944E-2</v>
      </c>
      <c r="Q372">
        <f ca="1">IF(P$1&lt;=$P$6,$Q86+$U86*ABS(P$1)^$Y86, IF(P$1&lt;=$P$7, ($Q86+$U86*ABS($P$6)^$Y86)*(1-Q$1)+($AC86+$AG86*$P$7^$AK86)*Q$1,IF(P$1&lt;=$AO86, $AC86+$AG86*P$1^$AK86, ($AC86+$AG86*$AO86^$AK86)*(1-(P$1-$AO86)/(1-$AO86))+$AS86*(P$1-$AO86)/(1-$AO86))))</f>
        <v>9.9062969472298451E-2</v>
      </c>
      <c r="R372">
        <f ca="1">IF(P$1&lt;=$P$6,$R86+$V86*ABS(P$1)^$Z86, IF(P$1&lt;=$P$7, ($R86+$V86*ABS($P$6)^$Z86)*(1-Q$1)+($AD86+$AH86*$P$7^$AL86)*Q$1,IF(P$1&lt;=$AP86, $AD86+$AH86*P$1^$AL86, ($AD86+$AH86*$AP86^$AL86)*(1-(P$1-$AP86)/(1-$AP86))+$AT86*(P$1-$AP86)/(1-$AP86))))</f>
        <v>8.9375665529334139E-2</v>
      </c>
      <c r="S372">
        <f ca="1">IF(P$1&lt;=$P$6,$S86+$W86*ABS(P$1)^$AA86, IF(P$1&lt;=$P$7, ($S86+$W86*ABS($P$6)^$AA86)*(1-Q$1)+($AE86+$AI86*$P$7^$AM86)*Q$1,IF(P$1&lt;=$AQ86, $AE86+$AI86*P$1^$AM86, ($AE86+$AI86*$AQ86^$AM86)*(1-(P$1-$AQ86)/(1-$AQ86))+$AU86*(P$1-$AQ86)/(1-$AQ86))))</f>
        <v>8.832257173287289E-2</v>
      </c>
      <c r="T372">
        <f ca="1">IF(T$1&lt;=$P$6,$P86+$T86*ABS(T$1)^$X86, IF(T$1&lt;=$P$7, ($P86+$T86*ABS($P$6)^$X86)*(1-U$1)+($AB86+$AF86*$P$7^$AJ86)*U$1,IF(T$1&lt;=$AN86, $AB86+$AF86*T$1^$AJ86, ($AB86+$AF86*$AN86^$AJ86)*(1-(T$1-$AN86)/(1-$AN86))+$AR86*(T$1-$AN86)/(1-$AN86))))</f>
        <v>9.2832495160134296E-2</v>
      </c>
      <c r="U372">
        <f ca="1">IF(T$1&lt;=$P$6,$Q86+$U86*ABS(T$1)^$Y86, IF(T$1&lt;=$P$7, ($Q86+$U86*ABS($P$6)^$Y86)*(1-U$1)+($AC86+$AG86*$P$7^$AK86)*U$1,IF(T$1&lt;=$AO86, $AC86+$AG86*T$1^$AK86, ($AC86+$AG86*$AO86^$AK86)*(1-(T$1-$AO86)/(1-$AO86))+$AS86*(T$1-$AO86)/(1-$AO86))))</f>
        <v>8.988996323246172E-2</v>
      </c>
      <c r="V372">
        <f ca="1">IF(T$1&lt;=$P$6,$R86+$V86*ABS(T$1)^$Z86, IF(T$1&lt;=$P$7, ($R86+$V86*ABS($P$6)^$Z86)*(1-U$1)+($AD86+$AH86*$P$7^$AL86)*U$1,IF(T$1&lt;=$AP86, $AD86+$AH86*T$1^$AL86, ($AD86+$AH86*$AP86^$AL86)*(1-(T$1-$AP86)/(1-$AP86))+$AT86*(T$1-$AP86)/(1-$AP86))))</f>
        <v>8.710498242106389E-2</v>
      </c>
      <c r="W372">
        <f ca="1">IF(T$1&lt;=$P$6,$S86+$W86*ABS(T$1)^$AA86, IF(T$1&lt;=$P$7, ($S86+$W86*ABS($P$6)^$AA86)*(1-U$1)+($AE86+$AI86*$P$7^$AM86)*U$1,IF(T$1&lt;=$AQ86, $AE86+$AI86*T$1^$AM86, ($AE86+$AI86*$AQ86^$AM86)*(1-(T$1-$AQ86)/(1-$AQ86))+$AU86*(T$1-$AQ86)/(1-$AQ86))))</f>
        <v>8.8679855488942347E-2</v>
      </c>
      <c r="X372">
        <f ca="1">IF(X$1&lt;=$P$6,$P86+$T86*ABS(X$1)^$X86, IF(X$1&lt;=$P$7, ($P86+$T86*ABS($P$6)^$X86)*(1-Y$1)+($AB86+$AF86*$P$7^$AJ86)*Y$1,IF(X$1&lt;=$AN86, $AB86+$AF86*X$1^$AJ86, ($AB86+$AF86*$AN86^$AJ86)*(1-(X$1-$AN86)/(1-$AN86))+$AR86*(X$1-$AN86)/(1-$AN86))))</f>
        <v>7.2813583073008586E-2</v>
      </c>
      <c r="Y372">
        <f ca="1">IF(X$1&lt;=$P$6,$Q86+$U86*ABS(X$1)^$Y86, IF(X$1&lt;=$P$7, ($Q86+$U86*ABS($P$6)^$Y86)*(1-Y$1)+($AC86+$AG86*$P$7^$AK86)*Y$1,IF(X$1&lt;=$AO86, $AC86+$AG86*X$1^$AK86, ($AC86+$AG86*$AO86^$AK86)*(1-(X$1-$AO86)/(1-$AO86))+$AS86*(X$1-$AO86)/(1-$AO86))))</f>
        <v>7.0481123818372113E-2</v>
      </c>
      <c r="Z372">
        <f ca="1">IF(X$1&lt;=$P$6,$R86+$V86*ABS(X$1)^$Z86, IF(X$1&lt;=$P$7, ($R86+$V86*ABS($P$6)^$Z86)*(1-Y$1)+($AD86+$AH86*$P$7^$AL86)*Y$1,IF(X$1&lt;=$AP86, $AD86+$AH86*X$1^$AL86, ($AD86+$AH86*$AP86^$AL86)*(1-(X$1-$AP86)/(1-$AP86))+$AT86*(X$1-$AP86)/(1-$AP86))))</f>
        <v>5.6941455962990259E-2</v>
      </c>
      <c r="AA372">
        <f ca="1">IF(X$1&lt;=$P$6,$S86+$W86*ABS(X$1)^$AA86, IF(X$1&lt;=$P$7, ($S86+$W86*ABS($P$6)^$AA86)*(1-Y$1)+($AE86+$AI86*$P$7^$AM86)*Y$1,IF(X$1&lt;=$AQ86, $AE86+$AI86*X$1^$AM86, ($AE86+$AI86*$AQ86^$AM86)*(1-(X$1-$AQ86)/(1-$AQ86))+$AU86*(X$1-$AQ86)/(1-$AQ86))))</f>
        <v>6.4596268887862851E-2</v>
      </c>
      <c r="AB372">
        <f ca="1">IF(AB$1&lt;=$P$6,$P86+$T86*ABS(AB$1)^$X86, IF(AB$1&lt;=$P$7, ($P86+$T86*ABS($P$6)^$X86)*(1-AC$1)+($AB86+$AF86*$P$7^$AJ86)*AC$1,IF(AB$1&lt;=$AN86, $AB86+$AF86*AB$1^$AJ86, ($AB86+$AF86*$AN86^$AJ86)*(1-(AB$1-$AN86)/(1-$AN86))+$AR86*(AB$1-$AN86)/(1-$AN86))))</f>
        <v>7.3478295732983881E-2</v>
      </c>
      <c r="AC372">
        <f ca="1">IF(AB$1&lt;=$P$6,$Q86+$U86*ABS(AB$1)^$Y86, IF(AB$1&lt;=$P$7, ($Q86+$U86*ABS($P$6)^$Y86)*(1-AC$1)+($AC86+$AG86*$P$7^$AK86)*AC$1,IF(AB$1&lt;=$AO86, $AC86+$AG86*AB$1^$AK86, ($AC86+$AG86*$AO86^$AK86)*(1-(AB$1-$AO86)/(1-$AO86))+$AS86*(AB$1-$AO86)/(1-$AO86))))</f>
        <v>6.8984346545553035E-2</v>
      </c>
      <c r="AD372">
        <f ca="1">IF(AB$1&lt;=$P$6,$R86+$V86*ABS(AB$1)^$Z86, IF(AB$1&lt;=$P$7, ($R86+$V86*ABS($P$6)^$Z86)*(1-AC$1)+($AD86+$AH86*$P$7^$AL86)*AC$1,IF(AB$1&lt;=$AP86, $AD86+$AH86*AB$1^$AL86, ($AD86+$AH86*$AP86^$AL86)*(1-(AB$1-$AP86)/(1-$AP86))+$AT86*(AB$1-$AP86)/(1-$AP86))))</f>
        <v>5.996748371781694E-2</v>
      </c>
      <c r="AE372">
        <f ca="1">IF(AB$1&lt;=$P$6,$S86+$W86*ABS(AB$1)^$AA86, IF(AB$1&lt;=$P$7, ($S86+$W86*ABS($P$6)^$AA86)*(1-AC$1)+($AE86+$AI86*$P$7^$AM86)*AC$1,IF(AB$1&lt;=$AQ86, $AE86+$AI86*AB$1^$AM86, ($AE86+$AI86*$AQ86^$AM86)*(1-(AB$1-$AQ86)/(1-$AQ86))+$AU86*(AB$1-$AQ86)/(1-$AQ86))))</f>
        <v>6.1272019899364635E-2</v>
      </c>
      <c r="AF372" s="18"/>
      <c r="AG372" s="18"/>
      <c r="AH372" s="18"/>
      <c r="AI372" s="18"/>
    </row>
    <row r="373" spans="2:35" x14ac:dyDescent="0.15">
      <c r="B373">
        <v>1036.3610000000001</v>
      </c>
      <c r="C373">
        <v>1</v>
      </c>
      <c r="D373" s="18">
        <v>0.86739999999999995</v>
      </c>
      <c r="E373" s="18">
        <v>-1.6950000000000001</v>
      </c>
      <c r="F373" s="18">
        <v>-0.46079999999999999</v>
      </c>
      <c r="G373" s="18">
        <v>0.1132</v>
      </c>
      <c r="H373" s="18">
        <v>-1.9630000000000001</v>
      </c>
      <c r="I373" s="18">
        <v>0.65029999999999999</v>
      </c>
      <c r="J373" s="18">
        <v>0.1343</v>
      </c>
      <c r="K373" s="18">
        <v>2.0939999999999999</v>
      </c>
      <c r="L373" s="18">
        <v>0.40179999999999999</v>
      </c>
      <c r="M373" s="18">
        <v>0.22359999999999999</v>
      </c>
      <c r="O373" s="18">
        <f t="shared" si="55"/>
        <v>0.1</v>
      </c>
      <c r="P373">
        <f t="shared" ref="P373:P436" ca="1" si="56">IF(P$1&lt;=$P$6,$P87+$T87*ABS(P$1)^$X87, IF(P$1&lt;=$P$7, ($P87+$T87*ABS($P$6)^$X87)*(1-Q$1)+($AB87+$AF87*$P$7^$AJ87)*Q$1,IF(P$1&lt;=$AN87, $AB87+$AF87*P$1^$AJ87, ($AB87+$AF87*$AN87^$AJ87)*(1-(P$1-$AN87)/(1-$AN87))+$AR87*(P$1-$AN87)/(1-$AN87))))</f>
        <v>9.8973862986173944E-2</v>
      </c>
      <c r="Q373">
        <f t="shared" ref="Q373:Q436" ca="1" si="57">IF(P$1&lt;=$P$6,$Q87+$U87*ABS(P$1)^$Y87, IF(P$1&lt;=$P$7, ($Q87+$U87*ABS($P$6)^$Y87)*(1-Q$1)+($AC87+$AG87*$P$7^$AK87)*Q$1,IF(P$1&lt;=$AO87, $AC87+$AG87*P$1^$AK87, ($AC87+$AG87*$AO87^$AK87)*(1-(P$1-$AO87)/(1-$AO87))+$AS87*(P$1-$AO87)/(1-$AO87))))</f>
        <v>9.9062969472298451E-2</v>
      </c>
      <c r="R373">
        <f t="shared" ref="R373:R436" ca="1" si="58">IF(P$1&lt;=$P$6,$R87+$V87*ABS(P$1)^$Z87, IF(P$1&lt;=$P$7, ($R87+$V87*ABS($P$6)^$Z87)*(1-Q$1)+($AD87+$AH87*$P$7^$AL87)*Q$1,IF(P$1&lt;=$AP87, $AD87+$AH87*P$1^$AL87, ($AD87+$AH87*$AP87^$AL87)*(1-(P$1-$AP87)/(1-$AP87))+$AT87*(P$1-$AP87)/(1-$AP87))))</f>
        <v>8.9375665529334139E-2</v>
      </c>
      <c r="S373">
        <f t="shared" ref="S373:S436" ca="1" si="59">IF(P$1&lt;=$P$6,$S87+$W87*ABS(P$1)^$AA87, IF(P$1&lt;=$P$7, ($S87+$W87*ABS($P$6)^$AA87)*(1-Q$1)+($AE87+$AI87*$P$7^$AM87)*Q$1,IF(P$1&lt;=$AQ87, $AE87+$AI87*P$1^$AM87, ($AE87+$AI87*$AQ87^$AM87)*(1-(P$1-$AQ87)/(1-$AQ87))+$AU87*(P$1-$AQ87)/(1-$AQ87))))</f>
        <v>8.832257173287289E-2</v>
      </c>
      <c r="T373">
        <f t="shared" ref="T373:T436" ca="1" si="60">IF(T$1&lt;=$P$6,$P87+$T87*ABS(T$1)^$X87, IF(T$1&lt;=$P$7, ($P87+$T87*ABS($P$6)^$X87)*(1-U$1)+($AB87+$AF87*$P$7^$AJ87)*U$1,IF(T$1&lt;=$AN87, $AB87+$AF87*T$1^$AJ87, ($AB87+$AF87*$AN87^$AJ87)*(1-(T$1-$AN87)/(1-$AN87))+$AR87*(T$1-$AN87)/(1-$AN87))))</f>
        <v>9.2832495160134296E-2</v>
      </c>
      <c r="U373">
        <f t="shared" ref="U373:U436" ca="1" si="61">IF(T$1&lt;=$P$6,$Q87+$U87*ABS(T$1)^$Y87, IF(T$1&lt;=$P$7, ($Q87+$U87*ABS($P$6)^$Y87)*(1-U$1)+($AC87+$AG87*$P$7^$AK87)*U$1,IF(T$1&lt;=$AO87, $AC87+$AG87*T$1^$AK87, ($AC87+$AG87*$AO87^$AK87)*(1-(T$1-$AO87)/(1-$AO87))+$AS87*(T$1-$AO87)/(1-$AO87))))</f>
        <v>8.988996323246172E-2</v>
      </c>
      <c r="V373">
        <f t="shared" ref="V373:V436" ca="1" si="62">IF(T$1&lt;=$P$6,$R87+$V87*ABS(T$1)^$Z87, IF(T$1&lt;=$P$7, ($R87+$V87*ABS($P$6)^$Z87)*(1-U$1)+($AD87+$AH87*$P$7^$AL87)*U$1,IF(T$1&lt;=$AP87, $AD87+$AH87*T$1^$AL87, ($AD87+$AH87*$AP87^$AL87)*(1-(T$1-$AP87)/(1-$AP87))+$AT87*(T$1-$AP87)/(1-$AP87))))</f>
        <v>8.710498242106389E-2</v>
      </c>
      <c r="W373">
        <f t="shared" ref="W373:W436" ca="1" si="63">IF(T$1&lt;=$P$6,$S87+$W87*ABS(T$1)^$AA87, IF(T$1&lt;=$P$7, ($S87+$W87*ABS($P$6)^$AA87)*(1-U$1)+($AE87+$AI87*$P$7^$AM87)*U$1,IF(T$1&lt;=$AQ87, $AE87+$AI87*T$1^$AM87, ($AE87+$AI87*$AQ87^$AM87)*(1-(T$1-$AQ87)/(1-$AQ87))+$AU87*(T$1-$AQ87)/(1-$AQ87))))</f>
        <v>8.8679855488942347E-2</v>
      </c>
      <c r="X373">
        <f t="shared" ref="X373:X436" ca="1" si="64">IF(X$1&lt;=$P$6,$P87+$T87*ABS(X$1)^$X87, IF(X$1&lt;=$P$7, ($P87+$T87*ABS($P$6)^$X87)*(1-Y$1)+($AB87+$AF87*$P$7^$AJ87)*Y$1,IF(X$1&lt;=$AN87, $AB87+$AF87*X$1^$AJ87, ($AB87+$AF87*$AN87^$AJ87)*(1-(X$1-$AN87)/(1-$AN87))+$AR87*(X$1-$AN87)/(1-$AN87))))</f>
        <v>7.2813583073008586E-2</v>
      </c>
      <c r="Y373">
        <f t="shared" ref="Y373:Y436" ca="1" si="65">IF(X$1&lt;=$P$6,$Q87+$U87*ABS(X$1)^$Y87, IF(X$1&lt;=$P$7, ($Q87+$U87*ABS($P$6)^$Y87)*(1-Y$1)+($AC87+$AG87*$P$7^$AK87)*Y$1,IF(X$1&lt;=$AO87, $AC87+$AG87*X$1^$AK87, ($AC87+$AG87*$AO87^$AK87)*(1-(X$1-$AO87)/(1-$AO87))+$AS87*(X$1-$AO87)/(1-$AO87))))</f>
        <v>7.0481123818372113E-2</v>
      </c>
      <c r="Z373">
        <f t="shared" ref="Z373:Z436" ca="1" si="66">IF(X$1&lt;=$P$6,$R87+$V87*ABS(X$1)^$Z87, IF(X$1&lt;=$P$7, ($R87+$V87*ABS($P$6)^$Z87)*(1-Y$1)+($AD87+$AH87*$P$7^$AL87)*Y$1,IF(X$1&lt;=$AP87, $AD87+$AH87*X$1^$AL87, ($AD87+$AH87*$AP87^$AL87)*(1-(X$1-$AP87)/(1-$AP87))+$AT87*(X$1-$AP87)/(1-$AP87))))</f>
        <v>5.6941455962990259E-2</v>
      </c>
      <c r="AA373">
        <f t="shared" ref="AA373:AA436" ca="1" si="67">IF(X$1&lt;=$P$6,$S87+$W87*ABS(X$1)^$AA87, IF(X$1&lt;=$P$7, ($S87+$W87*ABS($P$6)^$AA87)*(1-Y$1)+($AE87+$AI87*$P$7^$AM87)*Y$1,IF(X$1&lt;=$AQ87, $AE87+$AI87*X$1^$AM87, ($AE87+$AI87*$AQ87^$AM87)*(1-(X$1-$AQ87)/(1-$AQ87))+$AU87*(X$1-$AQ87)/(1-$AQ87))))</f>
        <v>6.4596268887862851E-2</v>
      </c>
      <c r="AB373">
        <f t="shared" ref="AB373:AB436" ca="1" si="68">IF(AB$1&lt;=$P$6,$P87+$T87*ABS(AB$1)^$X87, IF(AB$1&lt;=$P$7, ($P87+$T87*ABS($P$6)^$X87)*(1-AC$1)+($AB87+$AF87*$P$7^$AJ87)*AC$1,IF(AB$1&lt;=$AN87, $AB87+$AF87*AB$1^$AJ87, ($AB87+$AF87*$AN87^$AJ87)*(1-(AB$1-$AN87)/(1-$AN87))+$AR87*(AB$1-$AN87)/(1-$AN87))))</f>
        <v>7.3478295732983881E-2</v>
      </c>
      <c r="AC373">
        <f t="shared" ref="AC373:AC436" ca="1" si="69">IF(AB$1&lt;=$P$6,$Q87+$U87*ABS(AB$1)^$Y87, IF(AB$1&lt;=$P$7, ($Q87+$U87*ABS($P$6)^$Y87)*(1-AC$1)+($AC87+$AG87*$P$7^$AK87)*AC$1,IF(AB$1&lt;=$AO87, $AC87+$AG87*AB$1^$AK87, ($AC87+$AG87*$AO87^$AK87)*(1-(AB$1-$AO87)/(1-$AO87))+$AS87*(AB$1-$AO87)/(1-$AO87))))</f>
        <v>6.8984346545553035E-2</v>
      </c>
      <c r="AD373">
        <f t="shared" ref="AD373:AD436" ca="1" si="70">IF(AB$1&lt;=$P$6,$R87+$V87*ABS(AB$1)^$Z87, IF(AB$1&lt;=$P$7, ($R87+$V87*ABS($P$6)^$Z87)*(1-AC$1)+($AD87+$AH87*$P$7^$AL87)*AC$1,IF(AB$1&lt;=$AP87, $AD87+$AH87*AB$1^$AL87, ($AD87+$AH87*$AP87^$AL87)*(1-(AB$1-$AP87)/(1-$AP87))+$AT87*(AB$1-$AP87)/(1-$AP87))))</f>
        <v>5.996748371781694E-2</v>
      </c>
      <c r="AE373">
        <f t="shared" ref="AE373:AE436" ca="1" si="71">IF(AB$1&lt;=$P$6,$S87+$W87*ABS(AB$1)^$AA87, IF(AB$1&lt;=$P$7, ($S87+$W87*ABS($P$6)^$AA87)*(1-AC$1)+($AE87+$AI87*$P$7^$AM87)*AC$1,IF(AB$1&lt;=$AQ87, $AE87+$AI87*AB$1^$AM87, ($AE87+$AI87*$AQ87^$AM87)*(1-(AB$1-$AQ87)/(1-$AQ87))+$AU87*(AB$1-$AQ87)/(1-$AQ87))))</f>
        <v>6.1272019899364635E-2</v>
      </c>
      <c r="AF373" s="18"/>
      <c r="AG373" s="18"/>
      <c r="AH373" s="18"/>
      <c r="AI373" s="18"/>
    </row>
    <row r="374" spans="2:35" x14ac:dyDescent="0.15">
      <c r="B374">
        <v>1036.3610000000001</v>
      </c>
      <c r="C374">
        <v>3</v>
      </c>
      <c r="D374" s="18">
        <v>0.80730000000000002</v>
      </c>
      <c r="E374" s="18">
        <v>-1.3180000000000001</v>
      </c>
      <c r="F374" s="18">
        <v>-0.49080000000000001</v>
      </c>
      <c r="G374" s="18">
        <v>8.1500000000000003E-2</v>
      </c>
      <c r="H374" s="18">
        <v>-0.69899999999999995</v>
      </c>
      <c r="I374" s="18">
        <v>0.73119999999999996</v>
      </c>
      <c r="J374" s="18">
        <v>7.399E-2</v>
      </c>
      <c r="K374" s="18">
        <v>0.45889999999999997</v>
      </c>
      <c r="L374" s="18">
        <v>0.19420000000000001</v>
      </c>
      <c r="M374" s="18">
        <v>4.2470000000000001E-2</v>
      </c>
      <c r="O374" s="18">
        <f t="shared" si="55"/>
        <v>0.1</v>
      </c>
      <c r="P374">
        <f t="shared" ca="1" si="56"/>
        <v>9.8973862986173944E-2</v>
      </c>
      <c r="Q374">
        <f t="shared" ca="1" si="57"/>
        <v>9.9062969472298451E-2</v>
      </c>
      <c r="R374">
        <f t="shared" ca="1" si="58"/>
        <v>8.9375665529334139E-2</v>
      </c>
      <c r="S374">
        <f t="shared" ca="1" si="59"/>
        <v>8.832257173287289E-2</v>
      </c>
      <c r="T374">
        <f t="shared" ca="1" si="60"/>
        <v>9.2832495160134296E-2</v>
      </c>
      <c r="U374">
        <f t="shared" ca="1" si="61"/>
        <v>8.988996323246172E-2</v>
      </c>
      <c r="V374">
        <f t="shared" ca="1" si="62"/>
        <v>8.710498242106389E-2</v>
      </c>
      <c r="W374">
        <f t="shared" ca="1" si="63"/>
        <v>8.8679855488942347E-2</v>
      </c>
      <c r="X374">
        <f t="shared" ca="1" si="64"/>
        <v>7.2813583073008586E-2</v>
      </c>
      <c r="Y374">
        <f t="shared" ca="1" si="65"/>
        <v>7.0481123818372113E-2</v>
      </c>
      <c r="Z374">
        <f t="shared" ca="1" si="66"/>
        <v>5.6941455962990259E-2</v>
      </c>
      <c r="AA374">
        <f t="shared" ca="1" si="67"/>
        <v>6.4596268887862851E-2</v>
      </c>
      <c r="AB374">
        <f t="shared" ca="1" si="68"/>
        <v>7.3478295732983881E-2</v>
      </c>
      <c r="AC374">
        <f t="shared" ca="1" si="69"/>
        <v>6.8984346545553035E-2</v>
      </c>
      <c r="AD374">
        <f t="shared" ca="1" si="70"/>
        <v>5.996748371781694E-2</v>
      </c>
      <c r="AE374">
        <f t="shared" ca="1" si="71"/>
        <v>6.1272019899364635E-2</v>
      </c>
      <c r="AF374" s="18"/>
      <c r="AG374" s="18"/>
      <c r="AH374" s="18"/>
      <c r="AI374" s="18"/>
    </row>
    <row r="375" spans="2:35" x14ac:dyDescent="0.15">
      <c r="B375">
        <v>1036.3610000000001</v>
      </c>
      <c r="C375">
        <v>5</v>
      </c>
      <c r="D375" s="18">
        <v>0.2681</v>
      </c>
      <c r="E375" s="18">
        <v>-0.61450000000000005</v>
      </c>
      <c r="F375" s="18">
        <v>-0.51170000000000004</v>
      </c>
      <c r="G375" s="18">
        <v>4.9739999999999999E-2</v>
      </c>
      <c r="H375" s="18">
        <v>-0.3735</v>
      </c>
      <c r="I375" s="18">
        <v>0.74770000000000003</v>
      </c>
      <c r="J375" s="18">
        <v>3.0720000000000001E-2</v>
      </c>
      <c r="K375" s="18">
        <v>0.1807</v>
      </c>
      <c r="L375" s="18">
        <v>0.1812</v>
      </c>
      <c r="M375" s="18">
        <v>3.2809999999999999E-2</v>
      </c>
      <c r="O375" s="18">
        <f t="shared" si="55"/>
        <v>0.1</v>
      </c>
      <c r="P375">
        <f t="shared" ca="1" si="56"/>
        <v>9.8973862986173944E-2</v>
      </c>
      <c r="Q375">
        <f t="shared" ca="1" si="57"/>
        <v>9.9062969472298451E-2</v>
      </c>
      <c r="R375">
        <f t="shared" ca="1" si="58"/>
        <v>8.9375665529334139E-2</v>
      </c>
      <c r="S375">
        <f t="shared" ca="1" si="59"/>
        <v>8.832257173287289E-2</v>
      </c>
      <c r="T375">
        <f t="shared" ca="1" si="60"/>
        <v>9.2832495160134296E-2</v>
      </c>
      <c r="U375">
        <f t="shared" ca="1" si="61"/>
        <v>8.988996323246172E-2</v>
      </c>
      <c r="V375">
        <f t="shared" ca="1" si="62"/>
        <v>8.710498242106389E-2</v>
      </c>
      <c r="W375">
        <f t="shared" ca="1" si="63"/>
        <v>8.8679855488942347E-2</v>
      </c>
      <c r="X375">
        <f t="shared" ca="1" si="64"/>
        <v>7.2813583073008586E-2</v>
      </c>
      <c r="Y375">
        <f t="shared" ca="1" si="65"/>
        <v>7.0481123818372113E-2</v>
      </c>
      <c r="Z375">
        <f t="shared" ca="1" si="66"/>
        <v>5.6941455962990259E-2</v>
      </c>
      <c r="AA375">
        <f t="shared" ca="1" si="67"/>
        <v>6.4596268887862851E-2</v>
      </c>
      <c r="AB375">
        <f t="shared" ca="1" si="68"/>
        <v>7.3478295732983881E-2</v>
      </c>
      <c r="AC375">
        <f t="shared" ca="1" si="69"/>
        <v>6.8984346545553035E-2</v>
      </c>
      <c r="AD375">
        <f t="shared" ca="1" si="70"/>
        <v>5.996748371781694E-2</v>
      </c>
      <c r="AE375">
        <f t="shared" ca="1" si="71"/>
        <v>6.1272019899364635E-2</v>
      </c>
      <c r="AF375" s="18"/>
      <c r="AG375" s="18"/>
      <c r="AH375" s="18"/>
      <c r="AI375" s="18"/>
    </row>
    <row r="376" spans="2:35" x14ac:dyDescent="0.15">
      <c r="B376">
        <v>1036.3610000000001</v>
      </c>
      <c r="C376">
        <v>7</v>
      </c>
      <c r="D376" s="18">
        <v>0.30559999999999998</v>
      </c>
      <c r="E376" s="18">
        <v>-0.81869999999999998</v>
      </c>
      <c r="F376" s="18">
        <v>0.36809999999999998</v>
      </c>
      <c r="G376" s="18">
        <v>0.1298</v>
      </c>
      <c r="H376" s="18">
        <v>-0.96130000000000004</v>
      </c>
      <c r="I376" s="18">
        <v>-0.52629999999999999</v>
      </c>
      <c r="J376" s="18">
        <v>0.49049999999999999</v>
      </c>
      <c r="K376" s="18">
        <v>0.93459999999999999</v>
      </c>
      <c r="L376" s="18">
        <v>0.23139999999999999</v>
      </c>
      <c r="M376" s="18">
        <v>9.4780000000000003E-2</v>
      </c>
      <c r="O376" s="18">
        <f t="shared" si="55"/>
        <v>0.1</v>
      </c>
      <c r="P376">
        <f t="shared" ca="1" si="56"/>
        <v>9.8973862986173944E-2</v>
      </c>
      <c r="Q376">
        <f t="shared" ca="1" si="57"/>
        <v>9.9062969472298451E-2</v>
      </c>
      <c r="R376">
        <f t="shared" ca="1" si="58"/>
        <v>8.9375665529334139E-2</v>
      </c>
      <c r="S376">
        <f t="shared" ca="1" si="59"/>
        <v>8.832257173287289E-2</v>
      </c>
      <c r="T376">
        <f t="shared" ca="1" si="60"/>
        <v>9.2832495160134296E-2</v>
      </c>
      <c r="U376">
        <f t="shared" ca="1" si="61"/>
        <v>8.988996323246172E-2</v>
      </c>
      <c r="V376">
        <f t="shared" ca="1" si="62"/>
        <v>8.710498242106389E-2</v>
      </c>
      <c r="W376">
        <f t="shared" ca="1" si="63"/>
        <v>8.8679855488942347E-2</v>
      </c>
      <c r="X376">
        <f t="shared" ca="1" si="64"/>
        <v>7.2813583073008586E-2</v>
      </c>
      <c r="Y376">
        <f t="shared" ca="1" si="65"/>
        <v>7.0481123818372113E-2</v>
      </c>
      <c r="Z376">
        <f t="shared" ca="1" si="66"/>
        <v>5.6941455962990259E-2</v>
      </c>
      <c r="AA376">
        <f t="shared" ca="1" si="67"/>
        <v>6.4596268887862851E-2</v>
      </c>
      <c r="AB376">
        <f t="shared" ca="1" si="68"/>
        <v>7.3478295732983881E-2</v>
      </c>
      <c r="AC376">
        <f t="shared" ca="1" si="69"/>
        <v>6.8984346545553035E-2</v>
      </c>
      <c r="AD376">
        <f t="shared" ca="1" si="70"/>
        <v>5.996748371781694E-2</v>
      </c>
      <c r="AE376">
        <f t="shared" ca="1" si="71"/>
        <v>6.1272019899364635E-2</v>
      </c>
      <c r="AF376" s="18"/>
      <c r="AG376" s="18"/>
      <c r="AH376" s="18"/>
      <c r="AI376" s="18"/>
    </row>
    <row r="377" spans="2:35" x14ac:dyDescent="0.15">
      <c r="B377">
        <v>1036.3610000000001</v>
      </c>
      <c r="C377">
        <v>10</v>
      </c>
      <c r="D377" s="18">
        <v>-0.12429999999999999</v>
      </c>
      <c r="E377" s="18">
        <v>-0.49340000000000001</v>
      </c>
      <c r="F377" s="18">
        <v>-0.37159999999999999</v>
      </c>
      <c r="G377" s="18">
        <v>9.8540000000000003E-2</v>
      </c>
      <c r="H377" s="18">
        <v>-1.4750000000000001</v>
      </c>
      <c r="I377" s="18">
        <v>0.6673</v>
      </c>
      <c r="J377" s="18">
        <v>0.17549999999999999</v>
      </c>
      <c r="K377" s="18">
        <v>1.4550000000000001</v>
      </c>
      <c r="L377" s="18">
        <v>0.38919999999999999</v>
      </c>
      <c r="M377" s="18">
        <v>0.30070000000000002</v>
      </c>
      <c r="O377" s="18">
        <f t="shared" si="55"/>
        <v>0.1</v>
      </c>
      <c r="P377">
        <f t="shared" ca="1" si="56"/>
        <v>9.8973862986173944E-2</v>
      </c>
      <c r="Q377">
        <f t="shared" ca="1" si="57"/>
        <v>9.9062969472298451E-2</v>
      </c>
      <c r="R377">
        <f t="shared" ca="1" si="58"/>
        <v>8.9375665529334139E-2</v>
      </c>
      <c r="S377">
        <f t="shared" ca="1" si="59"/>
        <v>8.832257173287289E-2</v>
      </c>
      <c r="T377">
        <f t="shared" ca="1" si="60"/>
        <v>9.2832495160134296E-2</v>
      </c>
      <c r="U377">
        <f t="shared" ca="1" si="61"/>
        <v>8.988996323246172E-2</v>
      </c>
      <c r="V377">
        <f t="shared" ca="1" si="62"/>
        <v>8.710498242106389E-2</v>
      </c>
      <c r="W377">
        <f t="shared" ca="1" si="63"/>
        <v>8.8679855488942347E-2</v>
      </c>
      <c r="X377">
        <f t="shared" ca="1" si="64"/>
        <v>7.2813583073008586E-2</v>
      </c>
      <c r="Y377">
        <f t="shared" ca="1" si="65"/>
        <v>7.0481123818372113E-2</v>
      </c>
      <c r="Z377">
        <f t="shared" ca="1" si="66"/>
        <v>5.6941455962990259E-2</v>
      </c>
      <c r="AA377">
        <f t="shared" ca="1" si="67"/>
        <v>6.4596268887862851E-2</v>
      </c>
      <c r="AB377">
        <f t="shared" ca="1" si="68"/>
        <v>7.3478295732983881E-2</v>
      </c>
      <c r="AC377">
        <f t="shared" ca="1" si="69"/>
        <v>6.8984346545553035E-2</v>
      </c>
      <c r="AD377">
        <f t="shared" ca="1" si="70"/>
        <v>5.996748371781694E-2</v>
      </c>
      <c r="AE377">
        <f t="shared" ca="1" si="71"/>
        <v>6.1272019899364635E-2</v>
      </c>
      <c r="AF377" s="18"/>
      <c r="AG377" s="18"/>
      <c r="AH377" s="18"/>
      <c r="AI377" s="18"/>
    </row>
    <row r="378" spans="2:35" x14ac:dyDescent="0.15">
      <c r="B378">
        <v>1036.3610000000001</v>
      </c>
      <c r="C378">
        <v>15</v>
      </c>
      <c r="D378" s="18">
        <v>6.7960000000000007E-2</v>
      </c>
      <c r="E378" s="18">
        <v>-0.72250000000000003</v>
      </c>
      <c r="F378" s="18">
        <v>-0.42309999999999998</v>
      </c>
      <c r="G378" s="18">
        <v>0.1144</v>
      </c>
      <c r="H378" s="18">
        <v>-1.4850000000000001</v>
      </c>
      <c r="I378" s="18">
        <v>0.54679999999999995</v>
      </c>
      <c r="J378" s="18">
        <v>0.17130000000000001</v>
      </c>
      <c r="K378" s="18">
        <v>1.41</v>
      </c>
      <c r="L378" s="18">
        <v>0.2419</v>
      </c>
      <c r="M378" s="18">
        <v>0.21920000000000001</v>
      </c>
      <c r="O378" s="18">
        <f t="shared" ref="O378:O415" si="72">O92</f>
        <v>0.11294</v>
      </c>
      <c r="P378">
        <f t="shared" ca="1" si="56"/>
        <v>9.8521050885808245E-2</v>
      </c>
      <c r="Q378">
        <f t="shared" ca="1" si="57"/>
        <v>9.8524098654567405E-2</v>
      </c>
      <c r="R378">
        <f t="shared" ca="1" si="58"/>
        <v>9.0358178266115016E-2</v>
      </c>
      <c r="S378">
        <f t="shared" ca="1" si="59"/>
        <v>8.9934185992688251E-2</v>
      </c>
      <c r="T378">
        <f t="shared" ca="1" si="60"/>
        <v>9.2544290023317807E-2</v>
      </c>
      <c r="U378">
        <f t="shared" ca="1" si="61"/>
        <v>8.9619074873377419E-2</v>
      </c>
      <c r="V378">
        <f t="shared" ca="1" si="62"/>
        <v>8.7743210992403925E-2</v>
      </c>
      <c r="W378">
        <f t="shared" ca="1" si="63"/>
        <v>8.914998286975763E-2</v>
      </c>
      <c r="X378">
        <f t="shared" ca="1" si="64"/>
        <v>7.3095280548467839E-2</v>
      </c>
      <c r="Y378">
        <f t="shared" ca="1" si="65"/>
        <v>7.0878995702404829E-2</v>
      </c>
      <c r="Z378">
        <f t="shared" ca="1" si="66"/>
        <v>5.9018288537452994E-2</v>
      </c>
      <c r="AA378">
        <f t="shared" ca="1" si="67"/>
        <v>6.6071306039081984E-2</v>
      </c>
      <c r="AB378">
        <f t="shared" ca="1" si="68"/>
        <v>6.9343834384346992E-2</v>
      </c>
      <c r="AC378">
        <f t="shared" ca="1" si="69"/>
        <v>6.404176834946218E-2</v>
      </c>
      <c r="AD378">
        <f t="shared" ca="1" si="70"/>
        <v>5.9172519996453239E-2</v>
      </c>
      <c r="AE378">
        <f t="shared" ca="1" si="71"/>
        <v>5.9568406120215737E-2</v>
      </c>
      <c r="AF378" s="18"/>
      <c r="AG378" s="18"/>
      <c r="AH378" s="18"/>
      <c r="AI378" s="18"/>
    </row>
    <row r="379" spans="2:35" x14ac:dyDescent="0.15">
      <c r="B379">
        <v>1036.3610000000001</v>
      </c>
      <c r="C379">
        <v>20</v>
      </c>
      <c r="D379" s="18">
        <v>3.8260000000000002E-2</v>
      </c>
      <c r="E379" s="18">
        <v>-0.62139999999999995</v>
      </c>
      <c r="F379" s="18">
        <v>-0.221</v>
      </c>
      <c r="G379" s="18">
        <v>0.14729999999999999</v>
      </c>
      <c r="H379" s="18">
        <v>-0.78590000000000004</v>
      </c>
      <c r="I379" s="18">
        <v>0.69650000000000001</v>
      </c>
      <c r="J379" s="18">
        <v>0.1043</v>
      </c>
      <c r="K379" s="18">
        <v>0.63829999999999998</v>
      </c>
      <c r="L379" s="18">
        <v>0.2334</v>
      </c>
      <c r="M379" s="18">
        <v>4.0969999999999999E-2</v>
      </c>
      <c r="O379" s="18">
        <f t="shared" si="72"/>
        <v>0.14219000000000001</v>
      </c>
      <c r="P379">
        <f t="shared" ca="1" si="56"/>
        <v>9.8115831910227019E-2</v>
      </c>
      <c r="Q379">
        <f t="shared" ca="1" si="57"/>
        <v>9.7903175914549695E-2</v>
      </c>
      <c r="R379">
        <f t="shared" ca="1" si="58"/>
        <v>9.2620830904563189E-2</v>
      </c>
      <c r="S379">
        <f t="shared" ca="1" si="59"/>
        <v>9.3499238022843462E-2</v>
      </c>
      <c r="T379">
        <f t="shared" ca="1" si="60"/>
        <v>9.2148601269256378E-2</v>
      </c>
      <c r="U379">
        <f t="shared" ca="1" si="61"/>
        <v>8.9230101463887032E-2</v>
      </c>
      <c r="V379">
        <f t="shared" ca="1" si="62"/>
        <v>8.9143480905558098E-2</v>
      </c>
      <c r="W379">
        <f t="shared" ca="1" si="63"/>
        <v>9.0169105644948511E-2</v>
      </c>
      <c r="X379">
        <f t="shared" ca="1" si="64"/>
        <v>7.3485678229543924E-2</v>
      </c>
      <c r="Y379">
        <f t="shared" ca="1" si="65"/>
        <v>7.354985699777547E-2</v>
      </c>
      <c r="Z379">
        <f t="shared" ca="1" si="66"/>
        <v>6.2877696372946892E-2</v>
      </c>
      <c r="AA379">
        <f t="shared" ca="1" si="67"/>
        <v>6.8876916237689143E-2</v>
      </c>
      <c r="AB379">
        <f t="shared" ca="1" si="68"/>
        <v>6.1574570535084236E-2</v>
      </c>
      <c r="AC379">
        <f t="shared" ca="1" si="69"/>
        <v>5.9114004438093497E-2</v>
      </c>
      <c r="AD379">
        <f t="shared" ca="1" si="70"/>
        <v>5.6816628774602938E-2</v>
      </c>
      <c r="AE379">
        <f t="shared" ca="1" si="71"/>
        <v>5.5806581327413216E-2</v>
      </c>
      <c r="AF379" s="18"/>
      <c r="AG379" s="18"/>
      <c r="AH379" s="18"/>
      <c r="AI379" s="18"/>
    </row>
    <row r="380" spans="2:35" x14ac:dyDescent="0.15">
      <c r="B380">
        <v>0.76500000000000001</v>
      </c>
      <c r="C380">
        <v>1</v>
      </c>
      <c r="D380" s="18">
        <v>0.1008</v>
      </c>
      <c r="E380" s="18">
        <v>-1.2800000000000001E-2</v>
      </c>
      <c r="F380" s="18">
        <v>-0.99939999999999996</v>
      </c>
      <c r="G380" s="18">
        <v>0.1802</v>
      </c>
      <c r="H380" s="18">
        <v>-3.1289999999999998E-2</v>
      </c>
      <c r="I380" s="18">
        <v>1.2889999999999999</v>
      </c>
      <c r="J380" s="18">
        <v>0.182</v>
      </c>
      <c r="K380" s="18">
        <v>0.15570000000000001</v>
      </c>
      <c r="L380" s="18">
        <v>2.6720000000000002</v>
      </c>
      <c r="M380" s="18">
        <v>0.2235</v>
      </c>
      <c r="O380" s="18">
        <f t="shared" si="72"/>
        <v>0.17901</v>
      </c>
      <c r="P380">
        <f t="shared" ca="1" si="56"/>
        <v>9.8612195907513966E-2</v>
      </c>
      <c r="Q380">
        <f t="shared" ca="1" si="57"/>
        <v>9.8107606255870478E-2</v>
      </c>
      <c r="R380">
        <f t="shared" ca="1" si="58"/>
        <v>9.5531867414783339E-2</v>
      </c>
      <c r="S380">
        <f t="shared" ca="1" si="59"/>
        <v>9.7829783170513357E-2</v>
      </c>
      <c r="T380">
        <f t="shared" ca="1" si="60"/>
        <v>9.2065637281144738E-2</v>
      </c>
      <c r="U380">
        <f t="shared" ca="1" si="61"/>
        <v>8.9106749291991152E-2</v>
      </c>
      <c r="V380">
        <f t="shared" ca="1" si="62"/>
        <v>9.0814065229470373E-2</v>
      </c>
      <c r="W380">
        <f t="shared" ca="1" si="63"/>
        <v>9.1369713484591997E-2</v>
      </c>
      <c r="X380">
        <f t="shared" ca="1" si="64"/>
        <v>7.3636544301218354E-2</v>
      </c>
      <c r="Y380">
        <f t="shared" ca="1" si="65"/>
        <v>7.5997859751207694E-2</v>
      </c>
      <c r="Z380">
        <f t="shared" ca="1" si="66"/>
        <v>6.6540660390005002E-2</v>
      </c>
      <c r="AA380">
        <f t="shared" ca="1" si="67"/>
        <v>7.1604954766829321E-2</v>
      </c>
      <c r="AB380">
        <f t="shared" ca="1" si="68"/>
        <v>5.4044573648532906E-2</v>
      </c>
      <c r="AC380">
        <f t="shared" ca="1" si="69"/>
        <v>5.5639819593558508E-2</v>
      </c>
      <c r="AD380">
        <f t="shared" ca="1" si="70"/>
        <v>5.3470254891886143E-2</v>
      </c>
      <c r="AE380">
        <f t="shared" ca="1" si="71"/>
        <v>5.1515318844170127E-2</v>
      </c>
      <c r="AF380" s="18"/>
      <c r="AG380" s="18"/>
      <c r="AH380" s="18"/>
      <c r="AI380" s="18"/>
    </row>
    <row r="381" spans="2:35" x14ac:dyDescent="0.15">
      <c r="B381">
        <v>0.76500000000000001</v>
      </c>
      <c r="C381">
        <v>3</v>
      </c>
      <c r="D381" s="18">
        <v>9.0060000000000001E-2</v>
      </c>
      <c r="E381" s="18">
        <v>-6.9449999999999998E-3</v>
      </c>
      <c r="F381" s="18">
        <v>0.80910000000000004</v>
      </c>
      <c r="G381" s="18">
        <v>3.6049999999999999E-2</v>
      </c>
      <c r="H381" s="18">
        <v>-2.8510000000000001E-2</v>
      </c>
      <c r="I381" s="18">
        <v>1.365</v>
      </c>
      <c r="J381" s="18">
        <v>0.14560000000000001</v>
      </c>
      <c r="K381" s="18">
        <v>0.158</v>
      </c>
      <c r="L381" s="18">
        <v>2.6589999999999998</v>
      </c>
      <c r="M381" s="18">
        <v>0.22650000000000001</v>
      </c>
      <c r="O381" s="18">
        <f t="shared" si="72"/>
        <v>0.22536</v>
      </c>
      <c r="P381">
        <f t="shared" ca="1" si="56"/>
        <v>0.1005502059416338</v>
      </c>
      <c r="Q381">
        <f t="shared" ca="1" si="57"/>
        <v>9.9685651234777517E-2</v>
      </c>
      <c r="R381">
        <f t="shared" ca="1" si="58"/>
        <v>9.9265576246468229E-2</v>
      </c>
      <c r="S381">
        <f t="shared" ca="1" si="59"/>
        <v>0.10303396253974423</v>
      </c>
      <c r="T381">
        <f t="shared" ca="1" si="60"/>
        <v>9.250243946079309E-2</v>
      </c>
      <c r="U381">
        <f t="shared" ca="1" si="61"/>
        <v>8.9439826241154041E-2</v>
      </c>
      <c r="V381">
        <f t="shared" ca="1" si="62"/>
        <v>9.2766288204331415E-2</v>
      </c>
      <c r="W381">
        <f t="shared" ca="1" si="63"/>
        <v>9.2759973379246505E-2</v>
      </c>
      <c r="X381">
        <f t="shared" ca="1" si="64"/>
        <v>7.3476960065701188E-2</v>
      </c>
      <c r="Y381">
        <f t="shared" ca="1" si="65"/>
        <v>7.6497371397725333E-2</v>
      </c>
      <c r="Z381">
        <f t="shared" ca="1" si="66"/>
        <v>6.9820464937653121E-2</v>
      </c>
      <c r="AA381">
        <f t="shared" ca="1" si="67"/>
        <v>7.4044212279624086E-2</v>
      </c>
      <c r="AB381">
        <f t="shared" ca="1" si="68"/>
        <v>4.6921149619043825E-2</v>
      </c>
      <c r="AC381">
        <f t="shared" ca="1" si="69"/>
        <v>5.0692954691284028E-2</v>
      </c>
      <c r="AD381">
        <f t="shared" ca="1" si="70"/>
        <v>4.935171707153483E-2</v>
      </c>
      <c r="AE381">
        <f t="shared" ca="1" si="71"/>
        <v>4.6952644413155095E-2</v>
      </c>
      <c r="AF381" s="18"/>
      <c r="AG381" s="18"/>
      <c r="AH381" s="18"/>
      <c r="AI381" s="18"/>
    </row>
    <row r="382" spans="2:35" x14ac:dyDescent="0.15">
      <c r="B382">
        <v>0.76500000000000001</v>
      </c>
      <c r="C382">
        <v>5</v>
      </c>
      <c r="D382" s="18">
        <v>8.4269999999999998E-2</v>
      </c>
      <c r="E382" s="18">
        <v>1.508E-2</v>
      </c>
      <c r="F382" s="18">
        <v>-0.17460000000000001</v>
      </c>
      <c r="G382" s="18">
        <v>0.49709999999999999</v>
      </c>
      <c r="H382" s="18">
        <v>-4.8829999999999998E-2</v>
      </c>
      <c r="I382" s="18">
        <v>1.2549999999999999</v>
      </c>
      <c r="J382" s="18">
        <v>0.25180000000000002</v>
      </c>
      <c r="K382" s="18">
        <v>0.16239999999999999</v>
      </c>
      <c r="L382" s="18">
        <v>2.67</v>
      </c>
      <c r="M382" s="18">
        <v>0.2331</v>
      </c>
      <c r="O382" s="18">
        <f t="shared" si="72"/>
        <v>0.28371000000000002</v>
      </c>
      <c r="P382">
        <f t="shared" ca="1" si="56"/>
        <v>0.10473155107691905</v>
      </c>
      <c r="Q382">
        <f t="shared" ca="1" si="57"/>
        <v>0.10349126865602028</v>
      </c>
      <c r="R382">
        <f t="shared" ca="1" si="58"/>
        <v>0.10403573411340869</v>
      </c>
      <c r="S382">
        <f t="shared" ca="1" si="59"/>
        <v>0.10921042589513635</v>
      </c>
      <c r="T382">
        <f t="shared" ca="1" si="60"/>
        <v>9.376194396145382E-2</v>
      </c>
      <c r="U382">
        <f t="shared" ca="1" si="61"/>
        <v>9.0527336900906114E-2</v>
      </c>
      <c r="V382">
        <f t="shared" ca="1" si="62"/>
        <v>9.4994503274660913E-2</v>
      </c>
      <c r="W382">
        <f t="shared" ca="1" si="63"/>
        <v>9.4337342688143991E-2</v>
      </c>
      <c r="X382">
        <f t="shared" ca="1" si="64"/>
        <v>7.2927446927482875E-2</v>
      </c>
      <c r="Y382">
        <f t="shared" ca="1" si="65"/>
        <v>7.5345141324772047E-2</v>
      </c>
      <c r="Z382">
        <f t="shared" ca="1" si="66"/>
        <v>7.2379291332669571E-2</v>
      </c>
      <c r="AA382">
        <f t="shared" ca="1" si="67"/>
        <v>7.5742809552386187E-2</v>
      </c>
      <c r="AB382">
        <f t="shared" ca="1" si="68"/>
        <v>4.032252026079209E-2</v>
      </c>
      <c r="AC382">
        <f t="shared" ca="1" si="69"/>
        <v>4.4748228887557182E-2</v>
      </c>
      <c r="AD382">
        <f t="shared" ca="1" si="70"/>
        <v>4.4711852665399801E-2</v>
      </c>
      <c r="AE382">
        <f t="shared" ca="1" si="71"/>
        <v>4.2375276261867947E-2</v>
      </c>
      <c r="AF382" s="18"/>
      <c r="AG382" s="18"/>
      <c r="AH382" s="18"/>
      <c r="AI382" s="18"/>
    </row>
    <row r="383" spans="2:35" x14ac:dyDescent="0.15">
      <c r="B383">
        <v>0.76500000000000001</v>
      </c>
      <c r="C383">
        <v>7</v>
      </c>
      <c r="D383" s="18">
        <v>8.1759999999999999E-2</v>
      </c>
      <c r="E383" s="18">
        <v>1.8419999999999999E-2</v>
      </c>
      <c r="F383" s="18">
        <v>-0.1082</v>
      </c>
      <c r="G383" s="18">
        <v>0.1321</v>
      </c>
      <c r="H383" s="18">
        <v>-5.0689999999999999E-2</v>
      </c>
      <c r="I383" s="18">
        <v>1.242</v>
      </c>
      <c r="J383" s="18">
        <v>0.25740000000000002</v>
      </c>
      <c r="K383" s="18">
        <v>0.16389999999999999</v>
      </c>
      <c r="L383" s="18">
        <v>2.6829999999999998</v>
      </c>
      <c r="M383" s="18">
        <v>0.23400000000000001</v>
      </c>
      <c r="O383" s="18">
        <f t="shared" si="72"/>
        <v>0.35716999999999999</v>
      </c>
      <c r="P383">
        <f t="shared" ca="1" si="56"/>
        <v>0.11226844712560323</v>
      </c>
      <c r="Q383">
        <f t="shared" ca="1" si="57"/>
        <v>0.11077683431747179</v>
      </c>
      <c r="R383">
        <f t="shared" ca="1" si="58"/>
        <v>0.11009938324346308</v>
      </c>
      <c r="S383">
        <f t="shared" ca="1" si="59"/>
        <v>0.11643826767475916</v>
      </c>
      <c r="T383">
        <f t="shared" ca="1" si="60"/>
        <v>9.6050682418378663E-2</v>
      </c>
      <c r="U383">
        <f t="shared" ca="1" si="61"/>
        <v>9.2675394658887994E-2</v>
      </c>
      <c r="V383">
        <f t="shared" ca="1" si="62"/>
        <v>9.7472972736823579E-2</v>
      </c>
      <c r="W383">
        <f t="shared" ca="1" si="63"/>
        <v>9.6085720513190379E-2</v>
      </c>
      <c r="X383">
        <f t="shared" ca="1" si="64"/>
        <v>7.1876117823444718E-2</v>
      </c>
      <c r="Y383">
        <f t="shared" ca="1" si="65"/>
        <v>7.3255644307496745E-2</v>
      </c>
      <c r="Z383">
        <f t="shared" ca="1" si="66"/>
        <v>7.3623516837109659E-2</v>
      </c>
      <c r="AA383">
        <f t="shared" ca="1" si="67"/>
        <v>7.5921011956981227E-2</v>
      </c>
      <c r="AB383">
        <f t="shared" ca="1" si="68"/>
        <v>3.4308184795717851E-2</v>
      </c>
      <c r="AC383">
        <f t="shared" ca="1" si="69"/>
        <v>3.8905088402156521E-2</v>
      </c>
      <c r="AD383">
        <f t="shared" ca="1" si="70"/>
        <v>3.9770497203325879E-2</v>
      </c>
      <c r="AE383">
        <f t="shared" ca="1" si="71"/>
        <v>3.7952283600276943E-2</v>
      </c>
      <c r="AF383" s="18"/>
      <c r="AG383" s="18"/>
      <c r="AH383" s="18"/>
      <c r="AI383" s="18"/>
    </row>
    <row r="384" spans="2:35" x14ac:dyDescent="0.15">
      <c r="B384">
        <v>0.76500000000000001</v>
      </c>
      <c r="C384">
        <v>10</v>
      </c>
      <c r="D384" s="18">
        <v>7.7759999999999996E-2</v>
      </c>
      <c r="E384" s="18">
        <v>2.869E-2</v>
      </c>
      <c r="F384" s="18">
        <v>-9.0569999999999998E-2</v>
      </c>
      <c r="G384" s="18">
        <v>0.1363</v>
      </c>
      <c r="H384" s="18">
        <v>-6.1699999999999998E-2</v>
      </c>
      <c r="I384" s="18">
        <v>1.2430000000000001</v>
      </c>
      <c r="J384" s="18">
        <v>0.29770000000000002</v>
      </c>
      <c r="K384" s="18">
        <v>0.1701</v>
      </c>
      <c r="L384" s="18">
        <v>2.71</v>
      </c>
      <c r="M384" s="18">
        <v>0.24310000000000001</v>
      </c>
      <c r="O384" s="18">
        <f t="shared" si="72"/>
        <v>0.44964999999999999</v>
      </c>
      <c r="P384">
        <f t="shared" ca="1" si="56"/>
        <v>0.12451733257541402</v>
      </c>
      <c r="Q384">
        <f t="shared" ca="1" si="57"/>
        <v>0.12317217667281037</v>
      </c>
      <c r="R384">
        <f t="shared" ca="1" si="58"/>
        <v>0.11775710848329202</v>
      </c>
      <c r="S384">
        <f t="shared" ca="1" si="59"/>
        <v>0.12476942255531806</v>
      </c>
      <c r="T384">
        <f t="shared" ca="1" si="60"/>
        <v>9.6946691846281435E-2</v>
      </c>
      <c r="U384">
        <f t="shared" ca="1" si="61"/>
        <v>9.3643071957498547E-2</v>
      </c>
      <c r="V384">
        <f t="shared" ca="1" si="62"/>
        <v>0.10015636963914139</v>
      </c>
      <c r="W384">
        <f t="shared" ca="1" si="63"/>
        <v>9.7975935017918847E-2</v>
      </c>
      <c r="X384">
        <f t="shared" ca="1" si="64"/>
        <v>6.9974215375757209E-2</v>
      </c>
      <c r="Y384">
        <f t="shared" ca="1" si="65"/>
        <v>7.0450431273780575E-2</v>
      </c>
      <c r="Z384">
        <f t="shared" ca="1" si="66"/>
        <v>7.3012436477936787E-2</v>
      </c>
      <c r="AA384">
        <f t="shared" ca="1" si="67"/>
        <v>7.4228904307833188E-2</v>
      </c>
      <c r="AB384">
        <f t="shared" ca="1" si="68"/>
        <v>2.888100102970536E-2</v>
      </c>
      <c r="AC384">
        <f t="shared" ca="1" si="69"/>
        <v>3.3662297294947276E-2</v>
      </c>
      <c r="AD384">
        <f t="shared" ca="1" si="70"/>
        <v>3.467761387613074E-2</v>
      </c>
      <c r="AE384">
        <f t="shared" ca="1" si="71"/>
        <v>3.3689247396506382E-2</v>
      </c>
      <c r="AF384" s="18"/>
      <c r="AG384" s="18"/>
      <c r="AH384" s="18"/>
      <c r="AI384" s="18"/>
    </row>
    <row r="385" spans="2:35" x14ac:dyDescent="0.15">
      <c r="B385">
        <v>0.76500000000000001</v>
      </c>
      <c r="C385">
        <v>15</v>
      </c>
      <c r="D385" s="18">
        <v>6.2640000000000001E-2</v>
      </c>
      <c r="E385" s="18">
        <v>5.8569999999999997E-2</v>
      </c>
      <c r="F385" s="18">
        <v>-9.5610000000000001E-2</v>
      </c>
      <c r="G385" s="18">
        <v>9.8960000000000006E-2</v>
      </c>
      <c r="H385" s="18">
        <v>-8.2869999999999999E-2</v>
      </c>
      <c r="I385" s="18">
        <v>1.151</v>
      </c>
      <c r="J385" s="18">
        <v>0.36599999999999999</v>
      </c>
      <c r="K385" s="18">
        <v>0.1782</v>
      </c>
      <c r="L385" s="18">
        <v>2.7519999999999998</v>
      </c>
      <c r="M385" s="18">
        <v>0.25190000000000001</v>
      </c>
      <c r="O385" s="18">
        <f t="shared" si="72"/>
        <v>0.56608000000000003</v>
      </c>
      <c r="P385">
        <f t="shared" ca="1" si="56"/>
        <v>0.14274510794117209</v>
      </c>
      <c r="Q385">
        <f t="shared" ca="1" si="57"/>
        <v>0.14233027985263053</v>
      </c>
      <c r="R385">
        <f t="shared" ca="1" si="58"/>
        <v>0.12734879916471373</v>
      </c>
      <c r="S385">
        <f t="shared" ca="1" si="59"/>
        <v>0.13423195885343814</v>
      </c>
      <c r="T385">
        <f t="shared" ca="1" si="60"/>
        <v>9.5250409504179623E-2</v>
      </c>
      <c r="U385">
        <f t="shared" ca="1" si="61"/>
        <v>9.2329529064873392E-2</v>
      </c>
      <c r="V385">
        <f t="shared" ca="1" si="62"/>
        <v>0.10298459248289069</v>
      </c>
      <c r="W385">
        <f t="shared" ca="1" si="63"/>
        <v>9.9973569750853558E-2</v>
      </c>
      <c r="X385">
        <f t="shared" ca="1" si="64"/>
        <v>6.7358239732612291E-2</v>
      </c>
      <c r="Y385">
        <f t="shared" ca="1" si="65"/>
        <v>6.7198856895600054E-2</v>
      </c>
      <c r="Z385">
        <f t="shared" ca="1" si="66"/>
        <v>7.1064652610035639E-2</v>
      </c>
      <c r="AA385">
        <f t="shared" ca="1" si="67"/>
        <v>7.1535853992799825E-2</v>
      </c>
      <c r="AB385">
        <f t="shared" ca="1" si="68"/>
        <v>2.4000657683519083E-2</v>
      </c>
      <c r="AC385">
        <f t="shared" ca="1" si="69"/>
        <v>2.9036493147683709E-2</v>
      </c>
      <c r="AD385">
        <f t="shared" ca="1" si="70"/>
        <v>2.9537305212282282E-2</v>
      </c>
      <c r="AE385">
        <f t="shared" ca="1" si="71"/>
        <v>2.9420490977943706E-2</v>
      </c>
      <c r="AF385" s="18"/>
      <c r="AG385" s="18"/>
      <c r="AH385" s="18"/>
      <c r="AI385" s="18"/>
    </row>
    <row r="386" spans="2:35" x14ac:dyDescent="0.15">
      <c r="B386">
        <v>0.76500000000000001</v>
      </c>
      <c r="C386">
        <v>20</v>
      </c>
      <c r="D386" s="18">
        <v>5.7799999999999997E-2</v>
      </c>
      <c r="E386" s="18">
        <v>7.9519999999999993E-2</v>
      </c>
      <c r="F386" s="18">
        <v>-0.10150000000000001</v>
      </c>
      <c r="G386" s="18">
        <v>9.3689999999999996E-2</v>
      </c>
      <c r="H386" s="18">
        <v>-0.1048</v>
      </c>
      <c r="I386" s="18">
        <v>1.0669999999999999</v>
      </c>
      <c r="J386" s="18">
        <v>0.42520000000000002</v>
      </c>
      <c r="K386" s="18">
        <v>0.1744</v>
      </c>
      <c r="L386" s="18">
        <v>2.7810000000000001</v>
      </c>
      <c r="M386" s="18">
        <v>0.25380000000000003</v>
      </c>
      <c r="O386" s="18">
        <f t="shared" si="72"/>
        <v>0.71264000000000005</v>
      </c>
      <c r="P386">
        <f t="shared" ca="1" si="56"/>
        <v>0.16741079207535167</v>
      </c>
      <c r="Q386">
        <f t="shared" ca="1" si="57"/>
        <v>0.16900300191851322</v>
      </c>
      <c r="R386">
        <f t="shared" ca="1" si="58"/>
        <v>0.13923602595819828</v>
      </c>
      <c r="S386">
        <f t="shared" ca="1" si="59"/>
        <v>0.14484789483491162</v>
      </c>
      <c r="T386">
        <f t="shared" ca="1" si="60"/>
        <v>9.7635611855096838E-2</v>
      </c>
      <c r="U386">
        <f t="shared" ca="1" si="61"/>
        <v>9.5507207030101779E-2</v>
      </c>
      <c r="V386">
        <f t="shared" ca="1" si="62"/>
        <v>0.105887715513427</v>
      </c>
      <c r="W386">
        <f t="shared" ca="1" si="63"/>
        <v>0.10205661959436335</v>
      </c>
      <c r="X386">
        <f t="shared" ca="1" si="64"/>
        <v>6.4170205709656869E-2</v>
      </c>
      <c r="Y386">
        <f t="shared" ca="1" si="65"/>
        <v>6.3626329196431436E-2</v>
      </c>
      <c r="Z386">
        <f t="shared" ca="1" si="66"/>
        <v>6.8767614161679702E-2</v>
      </c>
      <c r="AA386">
        <f t="shared" ca="1" si="67"/>
        <v>6.8571881965199685E-2</v>
      </c>
      <c r="AB386">
        <f t="shared" ca="1" si="68"/>
        <v>1.9608756983722324E-2</v>
      </c>
      <c r="AC386">
        <f t="shared" ca="1" si="69"/>
        <v>2.4850692626988836E-2</v>
      </c>
      <c r="AD386">
        <f t="shared" ca="1" si="70"/>
        <v>2.4507568616651862E-2</v>
      </c>
      <c r="AE386">
        <f t="shared" ca="1" si="71"/>
        <v>2.4942348533833029E-2</v>
      </c>
      <c r="AF386" s="18"/>
      <c r="AG386" s="18"/>
      <c r="AH386" s="18"/>
      <c r="AI386" s="18"/>
    </row>
    <row r="387" spans="2:35" x14ac:dyDescent="0.15">
      <c r="B387">
        <v>1.901</v>
      </c>
      <c r="C387">
        <v>1</v>
      </c>
      <c r="D387" s="18">
        <v>6.3369999999999996E-2</v>
      </c>
      <c r="E387" s="18">
        <v>4.7550000000000002E-2</v>
      </c>
      <c r="F387" s="18">
        <v>-0.9587</v>
      </c>
      <c r="G387" s="18">
        <v>0.71950000000000003</v>
      </c>
      <c r="H387" s="18">
        <v>5.9819999999999998E-2</v>
      </c>
      <c r="I387" s="18">
        <v>2.4420000000000002</v>
      </c>
      <c r="J387" s="18">
        <v>0.24060000000000001</v>
      </c>
      <c r="K387" s="18">
        <v>0.2389</v>
      </c>
      <c r="L387" s="18">
        <v>2.78</v>
      </c>
      <c r="M387" s="18">
        <v>0.38</v>
      </c>
      <c r="O387" s="18">
        <f t="shared" si="72"/>
        <v>0.89717000000000002</v>
      </c>
      <c r="P387">
        <f t="shared" ca="1" si="56"/>
        <v>0.19734453533361171</v>
      </c>
      <c r="Q387">
        <f t="shared" ca="1" si="57"/>
        <v>0.20183141276285951</v>
      </c>
      <c r="R387">
        <f t="shared" ca="1" si="58"/>
        <v>0.1537790552688249</v>
      </c>
      <c r="S387">
        <f t="shared" ca="1" si="59"/>
        <v>0.15668603129989789</v>
      </c>
      <c r="T387">
        <f t="shared" ca="1" si="60"/>
        <v>0.1015857597875546</v>
      </c>
      <c r="U387">
        <f t="shared" ca="1" si="61"/>
        <v>0.100013796989827</v>
      </c>
      <c r="V387">
        <f t="shared" ca="1" si="62"/>
        <v>0.10878977803437392</v>
      </c>
      <c r="W387">
        <f t="shared" ca="1" si="63"/>
        <v>0.10424648219405375</v>
      </c>
      <c r="X387">
        <f t="shared" ca="1" si="64"/>
        <v>6.0282541297660065E-2</v>
      </c>
      <c r="Y387">
        <f t="shared" ca="1" si="65"/>
        <v>5.95811080334889E-2</v>
      </c>
      <c r="Z387">
        <f t="shared" ca="1" si="66"/>
        <v>6.6290505956242793E-2</v>
      </c>
      <c r="AA387">
        <f t="shared" ca="1" si="67"/>
        <v>6.5250988753538824E-2</v>
      </c>
      <c r="AB387">
        <f t="shared" ca="1" si="68"/>
        <v>1.5652911758224572E-2</v>
      </c>
      <c r="AC387">
        <f t="shared" ca="1" si="69"/>
        <v>2.0913765586126634E-2</v>
      </c>
      <c r="AD387">
        <f t="shared" ca="1" si="70"/>
        <v>1.9909920050270147E-2</v>
      </c>
      <c r="AE387">
        <f t="shared" ca="1" si="71"/>
        <v>2.0293879513722989E-2</v>
      </c>
      <c r="AF387" s="18"/>
      <c r="AG387" s="18"/>
      <c r="AH387" s="18"/>
      <c r="AI387" s="18"/>
    </row>
    <row r="388" spans="2:35" x14ac:dyDescent="0.15">
      <c r="B388">
        <v>1.901</v>
      </c>
      <c r="C388">
        <v>3</v>
      </c>
      <c r="D388" s="18">
        <v>8.3489999999999995E-2</v>
      </c>
      <c r="E388" s="18">
        <v>1.7409999999999998E-2</v>
      </c>
      <c r="F388" s="18">
        <v>-0.57230000000000003</v>
      </c>
      <c r="G388" s="18">
        <v>3.4040000000000001E-2</v>
      </c>
      <c r="H388" s="18">
        <v>2.1059999999999999E-2</v>
      </c>
      <c r="I388" s="18">
        <v>1.0760000000000001</v>
      </c>
      <c r="J388" s="18">
        <v>0.68169999999999997</v>
      </c>
      <c r="K388" s="18">
        <v>0.2777</v>
      </c>
      <c r="L388" s="18">
        <v>2.698</v>
      </c>
      <c r="M388" s="18">
        <v>0.31990000000000002</v>
      </c>
      <c r="O388" s="18">
        <f t="shared" si="72"/>
        <v>1.1294</v>
      </c>
      <c r="P388">
        <f t="shared" ca="1" si="56"/>
        <v>0.22957765981127867</v>
      </c>
      <c r="Q388">
        <f t="shared" ca="1" si="57"/>
        <v>0.23699540363302865</v>
      </c>
      <c r="R388">
        <f t="shared" ca="1" si="58"/>
        <v>0.17127402872603686</v>
      </c>
      <c r="S388">
        <f t="shared" ca="1" si="59"/>
        <v>0.16992683859858304</v>
      </c>
      <c r="T388">
        <f t="shared" ca="1" si="60"/>
        <v>0.10565676044422412</v>
      </c>
      <c r="U388">
        <f t="shared" ca="1" si="61"/>
        <v>0.10448236631868106</v>
      </c>
      <c r="V388">
        <f t="shared" ca="1" si="62"/>
        <v>0.11159981768479962</v>
      </c>
      <c r="W388">
        <f t="shared" ca="1" si="63"/>
        <v>0.1066414758461203</v>
      </c>
      <c r="X388">
        <f t="shared" ca="1" si="64"/>
        <v>5.5771726308089076E-2</v>
      </c>
      <c r="Y388">
        <f t="shared" ca="1" si="65"/>
        <v>5.5074491628212E-2</v>
      </c>
      <c r="Z388">
        <f t="shared" ca="1" si="66"/>
        <v>6.3414044984399093E-2</v>
      </c>
      <c r="AA388">
        <f t="shared" ca="1" si="67"/>
        <v>6.1307237638135892E-2</v>
      </c>
      <c r="AB388">
        <f t="shared" ca="1" si="68"/>
        <v>1.211176103739138E-2</v>
      </c>
      <c r="AC388">
        <f t="shared" ca="1" si="69"/>
        <v>1.7117908158192089E-2</v>
      </c>
      <c r="AD388">
        <f t="shared" ca="1" si="70"/>
        <v>1.6224231246485254E-2</v>
      </c>
      <c r="AE388">
        <f t="shared" ca="1" si="71"/>
        <v>1.6010966550682806E-2</v>
      </c>
      <c r="AF388" s="18"/>
      <c r="AG388" s="18"/>
      <c r="AH388" s="18"/>
      <c r="AI388" s="18"/>
    </row>
    <row r="389" spans="2:35" x14ac:dyDescent="0.15">
      <c r="B389">
        <v>1.901</v>
      </c>
      <c r="C389">
        <v>5</v>
      </c>
      <c r="D389" s="18">
        <v>8.2000000000000003E-2</v>
      </c>
      <c r="E389" s="18">
        <v>2.7359999999999999E-2</v>
      </c>
      <c r="F389" s="18">
        <v>-0.55720000000000003</v>
      </c>
      <c r="G389" s="18">
        <v>5.2540000000000003E-2</v>
      </c>
      <c r="H389" s="18">
        <v>3.3820000000000003E-2</v>
      </c>
      <c r="I389" s="18">
        <v>2.4060000000000001</v>
      </c>
      <c r="J389" s="18">
        <v>0.126</v>
      </c>
      <c r="K389" s="18">
        <v>0.27860000000000001</v>
      </c>
      <c r="L389" s="18">
        <v>2.8029999999999999</v>
      </c>
      <c r="M389" s="18">
        <v>0.41560000000000002</v>
      </c>
      <c r="O389" s="18">
        <f t="shared" si="72"/>
        <v>1.4218999999999999</v>
      </c>
      <c r="P389">
        <f t="shared" ca="1" si="56"/>
        <v>0.26057540916221594</v>
      </c>
      <c r="Q389">
        <f t="shared" ca="1" si="57"/>
        <v>0.26993647873362542</v>
      </c>
      <c r="R389">
        <f t="shared" ca="1" si="58"/>
        <v>0.19191610048674151</v>
      </c>
      <c r="S389">
        <f t="shared" ca="1" si="59"/>
        <v>0.18498607429397509</v>
      </c>
      <c r="T389">
        <f t="shared" ca="1" si="60"/>
        <v>0.10904237382243258</v>
      </c>
      <c r="U389">
        <f t="shared" ca="1" si="61"/>
        <v>0.1079790224034634</v>
      </c>
      <c r="V389">
        <f t="shared" ca="1" si="62"/>
        <v>0.11420153237253922</v>
      </c>
      <c r="W389">
        <f t="shared" ca="1" si="63"/>
        <v>0.10944613864049646</v>
      </c>
      <c r="X389">
        <f t="shared" ca="1" si="64"/>
        <v>5.0805705677595014E-2</v>
      </c>
      <c r="Y389">
        <f t="shared" ca="1" si="65"/>
        <v>5.0216670846104684E-2</v>
      </c>
      <c r="Z389">
        <f t="shared" ca="1" si="66"/>
        <v>6.0033473373502233E-2</v>
      </c>
      <c r="AA389">
        <f t="shared" ca="1" si="67"/>
        <v>5.6731616346956136E-2</v>
      </c>
      <c r="AB389">
        <f t="shared" ca="1" si="68"/>
        <v>8.9953117416012446E-3</v>
      </c>
      <c r="AC389">
        <f t="shared" ca="1" si="69"/>
        <v>1.3460610997487358E-2</v>
      </c>
      <c r="AD389">
        <f t="shared" ca="1" si="70"/>
        <v>1.3830716804226775E-2</v>
      </c>
      <c r="AE389">
        <f t="shared" ca="1" si="71"/>
        <v>1.2948342670526303E-2</v>
      </c>
      <c r="AF389" s="18"/>
      <c r="AG389" s="18"/>
      <c r="AH389" s="18"/>
      <c r="AI389" s="18"/>
    </row>
    <row r="390" spans="2:35" x14ac:dyDescent="0.15">
      <c r="B390">
        <v>1.901</v>
      </c>
      <c r="C390">
        <v>7</v>
      </c>
      <c r="D390" s="18">
        <v>8.1530000000000005E-2</v>
      </c>
      <c r="E390" s="18">
        <v>3.1789999999999999E-2</v>
      </c>
      <c r="F390" s="18">
        <v>-0.56179999999999997</v>
      </c>
      <c r="G390" s="18">
        <v>5.144E-2</v>
      </c>
      <c r="H390" s="18">
        <v>-0.1077</v>
      </c>
      <c r="I390" s="18">
        <v>3.6779999999999999</v>
      </c>
      <c r="J390" s="18">
        <v>0.65549999999999997</v>
      </c>
      <c r="K390" s="18">
        <v>0.36459999999999998</v>
      </c>
      <c r="L390" s="18">
        <v>2.786</v>
      </c>
      <c r="M390" s="18">
        <v>0.39529999999999998</v>
      </c>
      <c r="O390" s="18">
        <f t="shared" si="72"/>
        <v>1.7901</v>
      </c>
      <c r="P390">
        <f t="shared" ca="1" si="56"/>
        <v>0.28790540043033858</v>
      </c>
      <c r="Q390">
        <f t="shared" ca="1" si="57"/>
        <v>0.29776110628944846</v>
      </c>
      <c r="R390">
        <f t="shared" ca="1" si="58"/>
        <v>0.21566753089276647</v>
      </c>
      <c r="S390">
        <f t="shared" ca="1" si="59"/>
        <v>0.20257336736274245</v>
      </c>
      <c r="T390">
        <f t="shared" ca="1" si="60"/>
        <v>0.1113479219163066</v>
      </c>
      <c r="U390">
        <f t="shared" ca="1" si="61"/>
        <v>0.11008432473503088</v>
      </c>
      <c r="V390">
        <f t="shared" ca="1" si="62"/>
        <v>0.11642482062378154</v>
      </c>
      <c r="W390">
        <f t="shared" ca="1" si="63"/>
        <v>0.11294139277145149</v>
      </c>
      <c r="X390">
        <f t="shared" ca="1" si="64"/>
        <v>4.5629524472458168E-2</v>
      </c>
      <c r="Y390">
        <f t="shared" ca="1" si="65"/>
        <v>4.5217371417617398E-2</v>
      </c>
      <c r="Z390">
        <f t="shared" ca="1" si="66"/>
        <v>5.6245724905140904E-2</v>
      </c>
      <c r="AA390">
        <f t="shared" ca="1" si="67"/>
        <v>5.1924140324843118E-2</v>
      </c>
      <c r="AB390">
        <f t="shared" ca="1" si="68"/>
        <v>6.3451232641473093E-3</v>
      </c>
      <c r="AC390">
        <f t="shared" ca="1" si="69"/>
        <v>1.003938865041663E-2</v>
      </c>
      <c r="AD390">
        <f t="shared" ca="1" si="70"/>
        <v>1.2615651313179065E-2</v>
      </c>
      <c r="AE390">
        <f t="shared" ca="1" si="71"/>
        <v>1.156232764872437E-2</v>
      </c>
      <c r="AF390" s="18"/>
      <c r="AG390" s="18"/>
      <c r="AH390" s="18"/>
      <c r="AI390" s="18"/>
    </row>
    <row r="391" spans="2:35" x14ac:dyDescent="0.15">
      <c r="B391">
        <v>1.901</v>
      </c>
      <c r="C391">
        <v>10</v>
      </c>
      <c r="D391" s="18">
        <v>7.8450000000000006E-2</v>
      </c>
      <c r="E391" s="18">
        <v>3.9030000000000002E-2</v>
      </c>
      <c r="F391" s="18">
        <v>-0.57640000000000002</v>
      </c>
      <c r="G391" s="18">
        <v>4.4159999999999998E-2</v>
      </c>
      <c r="H391" s="18">
        <v>0.24399999999999999</v>
      </c>
      <c r="I391" s="18">
        <v>2.835</v>
      </c>
      <c r="J391" s="18">
        <v>0.38350000000000001</v>
      </c>
      <c r="K391" s="18">
        <v>5.0160000000000003E-2</v>
      </c>
      <c r="L391" s="18">
        <v>2.395</v>
      </c>
      <c r="M391" s="18">
        <v>0.1474</v>
      </c>
      <c r="O391" s="18">
        <f t="shared" si="72"/>
        <v>2.2536</v>
      </c>
      <c r="P391">
        <f t="shared" ca="1" si="56"/>
        <v>0.31113927431008909</v>
      </c>
      <c r="Q391">
        <f t="shared" ca="1" si="57"/>
        <v>0.32029839783385289</v>
      </c>
      <c r="R391">
        <f t="shared" ca="1" si="58"/>
        <v>0.24221279644936003</v>
      </c>
      <c r="S391">
        <f t="shared" ca="1" si="59"/>
        <v>0.22374805396716074</v>
      </c>
      <c r="T391">
        <f t="shared" ca="1" si="60"/>
        <v>0.11269023201246137</v>
      </c>
      <c r="U391">
        <f t="shared" ca="1" si="61"/>
        <v>0.11104083703377259</v>
      </c>
      <c r="V391">
        <f t="shared" ca="1" si="62"/>
        <v>0.11803670282880022</v>
      </c>
      <c r="W391">
        <f t="shared" ca="1" si="63"/>
        <v>0.11733002251298369</v>
      </c>
      <c r="X391">
        <f t="shared" ca="1" si="64"/>
        <v>4.0516271185885022E-2</v>
      </c>
      <c r="Y391">
        <f t="shared" ca="1" si="65"/>
        <v>4.0327779171836955E-2</v>
      </c>
      <c r="Z391">
        <f t="shared" ca="1" si="66"/>
        <v>5.2252407430738654E-2</v>
      </c>
      <c r="AA391">
        <f t="shared" ca="1" si="67"/>
        <v>4.7486552329817293E-2</v>
      </c>
      <c r="AB391">
        <f t="shared" ca="1" si="68"/>
        <v>4.205763062237966E-3</v>
      </c>
      <c r="AC391">
        <f t="shared" ca="1" si="69"/>
        <v>7.0078097287956283E-3</v>
      </c>
      <c r="AD391">
        <f t="shared" ca="1" si="70"/>
        <v>1.1783129907273454E-2</v>
      </c>
      <c r="AE391">
        <f t="shared" ca="1" si="71"/>
        <v>1.1231756368172793E-2</v>
      </c>
      <c r="AF391" s="18"/>
      <c r="AG391" s="18"/>
      <c r="AH391" s="18"/>
      <c r="AI391" s="18"/>
    </row>
    <row r="392" spans="2:35" x14ac:dyDescent="0.15">
      <c r="B392">
        <v>1.901</v>
      </c>
      <c r="C392">
        <v>15</v>
      </c>
      <c r="D392" s="18">
        <v>8.4529999999999994E-2</v>
      </c>
      <c r="E392" s="18">
        <v>7.1790000000000007E-2</v>
      </c>
      <c r="F392" s="18">
        <v>-0.55300000000000005</v>
      </c>
      <c r="G392" s="18">
        <v>7.0599999999999996E-2</v>
      </c>
      <c r="H392" s="18">
        <v>0.83540000000000003</v>
      </c>
      <c r="I392" s="18">
        <v>2.8860000000000001</v>
      </c>
      <c r="J392" s="18">
        <v>0.55100000000000005</v>
      </c>
      <c r="K392" s="18">
        <v>-0.86470000000000002</v>
      </c>
      <c r="L392" s="18">
        <v>3.548</v>
      </c>
      <c r="M392" s="18">
        <v>0.98780000000000001</v>
      </c>
      <c r="O392" s="18">
        <f t="shared" si="72"/>
        <v>2.8371</v>
      </c>
      <c r="P392">
        <f t="shared" ca="1" si="56"/>
        <v>0.33134920392360345</v>
      </c>
      <c r="Q392">
        <f t="shared" ca="1" si="57"/>
        <v>0.33917014903391279</v>
      </c>
      <c r="R392">
        <f t="shared" ca="1" si="58"/>
        <v>0.27090442984247243</v>
      </c>
      <c r="S392">
        <f t="shared" ca="1" si="59"/>
        <v>0.24975225024684311</v>
      </c>
      <c r="T392">
        <f t="shared" ca="1" si="60"/>
        <v>0.11352166063725974</v>
      </c>
      <c r="U392">
        <f t="shared" ca="1" si="61"/>
        <v>0.11146429614797286</v>
      </c>
      <c r="V392">
        <f t="shared" ca="1" si="62"/>
        <v>0.11875033553111052</v>
      </c>
      <c r="W392">
        <f t="shared" ca="1" si="63"/>
        <v>0.12222710472612019</v>
      </c>
      <c r="X392">
        <f t="shared" ca="1" si="64"/>
        <v>3.5716887917587585E-2</v>
      </c>
      <c r="Y392">
        <f t="shared" ca="1" si="65"/>
        <v>3.5772723726822053E-2</v>
      </c>
      <c r="Z392">
        <f t="shared" ca="1" si="66"/>
        <v>4.8170371793949625E-2</v>
      </c>
      <c r="AA392">
        <f t="shared" ca="1" si="67"/>
        <v>4.3700441339738029E-2</v>
      </c>
      <c r="AB392">
        <f t="shared" ca="1" si="68"/>
        <v>2.6029989881441035E-3</v>
      </c>
      <c r="AC392">
        <f t="shared" ca="1" si="69"/>
        <v>4.5381582082333373E-3</v>
      </c>
      <c r="AD392">
        <f t="shared" ca="1" si="70"/>
        <v>1.0270905856875401E-2</v>
      </c>
      <c r="AE392">
        <f t="shared" ca="1" si="71"/>
        <v>1.0536491296048486E-2</v>
      </c>
      <c r="AF392" s="18"/>
      <c r="AG392" s="18"/>
      <c r="AH392" s="18"/>
      <c r="AI392" s="18"/>
    </row>
    <row r="393" spans="2:35" x14ac:dyDescent="0.15">
      <c r="B393">
        <v>1.901</v>
      </c>
      <c r="C393">
        <v>20</v>
      </c>
      <c r="D393" s="18">
        <v>6.8559999999999996E-2</v>
      </c>
      <c r="E393" s="18">
        <v>9.9229999999999999E-2</v>
      </c>
      <c r="F393" s="18">
        <v>-0.50649999999999995</v>
      </c>
      <c r="G393" s="18">
        <v>9.8080000000000001E-2</v>
      </c>
      <c r="H393" s="18">
        <v>-5.0299999999999997E-2</v>
      </c>
      <c r="I393" s="18">
        <v>0.34670000000000001</v>
      </c>
      <c r="J393" s="18">
        <v>0.1186</v>
      </c>
      <c r="K393" s="18">
        <v>0.25869999999999999</v>
      </c>
      <c r="L393" s="18">
        <v>2.7490000000000001</v>
      </c>
      <c r="M393" s="18">
        <v>0.36780000000000002</v>
      </c>
      <c r="O393" s="18">
        <f t="shared" si="72"/>
        <v>3.5716999999999999</v>
      </c>
      <c r="P393">
        <f t="shared" ca="1" si="56"/>
        <v>0.35012844228382023</v>
      </c>
      <c r="Q393">
        <f t="shared" ca="1" si="57"/>
        <v>0.35641474967815856</v>
      </c>
      <c r="R393">
        <f t="shared" ca="1" si="58"/>
        <v>0.30079914514067535</v>
      </c>
      <c r="S393">
        <f t="shared" ca="1" si="59"/>
        <v>0.2814876345536339</v>
      </c>
      <c r="T393">
        <f t="shared" ca="1" si="60"/>
        <v>0.11434274413353464</v>
      </c>
      <c r="U393">
        <f t="shared" ca="1" si="61"/>
        <v>0.1119632052315947</v>
      </c>
      <c r="V393">
        <f t="shared" ca="1" si="62"/>
        <v>0.11828555386222975</v>
      </c>
      <c r="W393">
        <f t="shared" ca="1" si="63"/>
        <v>0.12557186279564597</v>
      </c>
      <c r="X393">
        <f t="shared" ca="1" si="64"/>
        <v>3.1413071487441387E-2</v>
      </c>
      <c r="Y393">
        <f t="shared" ca="1" si="65"/>
        <v>3.1693253998614515E-2</v>
      </c>
      <c r="Z393">
        <f t="shared" ca="1" si="66"/>
        <v>4.3873315300179863E-2</v>
      </c>
      <c r="AA393">
        <f t="shared" ca="1" si="67"/>
        <v>4.0250398480866895E-2</v>
      </c>
      <c r="AB393">
        <f t="shared" ca="1" si="68"/>
        <v>1.5265894858248474E-3</v>
      </c>
      <c r="AC393">
        <f t="shared" ca="1" si="69"/>
        <v>2.7781801912528659E-3</v>
      </c>
      <c r="AD393">
        <f t="shared" ca="1" si="70"/>
        <v>7.5948367458195665E-3</v>
      </c>
      <c r="AE393">
        <f t="shared" ca="1" si="71"/>
        <v>8.4628523559267532E-3</v>
      </c>
      <c r="AF393" s="18"/>
      <c r="AG393" s="18"/>
      <c r="AH393" s="18"/>
      <c r="AI393" s="18"/>
    </row>
    <row r="394" spans="2:35" x14ac:dyDescent="0.15">
      <c r="B394">
        <v>4.0910000000000002</v>
      </c>
      <c r="C394">
        <v>1</v>
      </c>
      <c r="D394" s="18">
        <v>8.9039999999999994E-2</v>
      </c>
      <c r="E394" s="18">
        <v>2.785E-2</v>
      </c>
      <c r="F394" s="18">
        <v>0.63129999999999997</v>
      </c>
      <c r="G394" s="18">
        <v>0.17469999999999999</v>
      </c>
      <c r="H394" s="18">
        <v>0.14929999999999999</v>
      </c>
      <c r="I394" s="18">
        <v>1.7050000000000001</v>
      </c>
      <c r="J394" s="18">
        <v>0.40529999999999999</v>
      </c>
      <c r="K394" s="18">
        <v>0.42709999999999998</v>
      </c>
      <c r="L394" s="18">
        <v>2.972</v>
      </c>
      <c r="M394" s="18">
        <v>0.31790000000000002</v>
      </c>
      <c r="O394" s="18">
        <f t="shared" si="72"/>
        <v>4.4965000000000002</v>
      </c>
      <c r="P394">
        <f t="shared" ca="1" si="56"/>
        <v>0.36886862880343285</v>
      </c>
      <c r="Q394">
        <f t="shared" ca="1" si="57"/>
        <v>0.37364924621495427</v>
      </c>
      <c r="R394">
        <f t="shared" ca="1" si="58"/>
        <v>0.33080579975255309</v>
      </c>
      <c r="S394">
        <f t="shared" ca="1" si="59"/>
        <v>0.31858694466641657</v>
      </c>
      <c r="T394">
        <f t="shared" ca="1" si="60"/>
        <v>0.11547974917112423</v>
      </c>
      <c r="U394">
        <f t="shared" ca="1" si="61"/>
        <v>0.11291659603742558</v>
      </c>
      <c r="V394">
        <f t="shared" ca="1" si="62"/>
        <v>0.11648932967106485</v>
      </c>
      <c r="W394">
        <f t="shared" ca="1" si="63"/>
        <v>0.1234264440281274</v>
      </c>
      <c r="X394">
        <f t="shared" ca="1" si="64"/>
        <v>2.7692430125207775E-2</v>
      </c>
      <c r="Y394">
        <f t="shared" ca="1" si="65"/>
        <v>2.812637708803499E-2</v>
      </c>
      <c r="Z394">
        <f t="shared" ca="1" si="66"/>
        <v>3.908875085258625E-2</v>
      </c>
      <c r="AA394">
        <f t="shared" ca="1" si="67"/>
        <v>3.6666531351485246E-2</v>
      </c>
      <c r="AB394">
        <f t="shared" ca="1" si="68"/>
        <v>1.0000000000000009E-3</v>
      </c>
      <c r="AC394">
        <f t="shared" ca="1" si="69"/>
        <v>1.7945229284396548E-3</v>
      </c>
      <c r="AD394">
        <f t="shared" ca="1" si="70"/>
        <v>4.3362853514209709E-3</v>
      </c>
      <c r="AE394">
        <f t="shared" ca="1" si="71"/>
        <v>5.363289078794492E-3</v>
      </c>
      <c r="AF394" s="18"/>
      <c r="AG394" s="18"/>
      <c r="AH394" s="18"/>
      <c r="AI394" s="18"/>
    </row>
    <row r="395" spans="2:35" x14ac:dyDescent="0.15">
      <c r="B395">
        <v>4.0910000000000002</v>
      </c>
      <c r="C395">
        <v>3</v>
      </c>
      <c r="D395" s="18">
        <v>8.763E-2</v>
      </c>
      <c r="E395" s="18">
        <v>2.6849999999999999E-2</v>
      </c>
      <c r="F395" s="18">
        <v>0.61119999999999997</v>
      </c>
      <c r="G395" s="18">
        <v>0.1918</v>
      </c>
      <c r="H395" s="18">
        <v>0.15820000000000001</v>
      </c>
      <c r="I395" s="18">
        <v>1.681</v>
      </c>
      <c r="J395" s="18">
        <v>0.42820000000000003</v>
      </c>
      <c r="K395" s="18">
        <v>0.4219</v>
      </c>
      <c r="L395" s="18">
        <v>2.98</v>
      </c>
      <c r="M395" s="18">
        <v>0.31690000000000002</v>
      </c>
      <c r="O395" s="18">
        <f t="shared" si="72"/>
        <v>5.6607000000000003</v>
      </c>
      <c r="P395">
        <f t="shared" ca="1" si="56"/>
        <v>0.38845541365655456</v>
      </c>
      <c r="Q395">
        <f t="shared" ca="1" si="57"/>
        <v>0.3918220119280208</v>
      </c>
      <c r="R395">
        <f t="shared" ca="1" si="58"/>
        <v>0.35991643299039139</v>
      </c>
      <c r="S395">
        <f t="shared" ca="1" si="59"/>
        <v>0.35857489762295303</v>
      </c>
      <c r="T395">
        <f t="shared" ca="1" si="60"/>
        <v>0.1169473436832178</v>
      </c>
      <c r="U395">
        <f t="shared" ca="1" si="61"/>
        <v>0.11440994786546718</v>
      </c>
      <c r="V395">
        <f t="shared" ca="1" si="62"/>
        <v>0.11347558723168508</v>
      </c>
      <c r="W395">
        <f t="shared" ca="1" si="63"/>
        <v>0.11540085349881873</v>
      </c>
      <c r="X395">
        <f t="shared" ca="1" si="64"/>
        <v>2.4547546246337641E-2</v>
      </c>
      <c r="Y395">
        <f t="shared" ca="1" si="65"/>
        <v>2.5023930308267842E-2</v>
      </c>
      <c r="Z395">
        <f t="shared" ca="1" si="66"/>
        <v>3.3831665567175581E-2</v>
      </c>
      <c r="AA395">
        <f t="shared" ca="1" si="67"/>
        <v>3.3079884499169834E-2</v>
      </c>
      <c r="AB395">
        <f t="shared" ca="1" si="68"/>
        <v>1.0000000000000009E-3</v>
      </c>
      <c r="AC395">
        <f t="shared" ca="1" si="69"/>
        <v>1.5122032273145129E-3</v>
      </c>
      <c r="AD395">
        <f t="shared" ca="1" si="70"/>
        <v>1.6852507283454665E-3</v>
      </c>
      <c r="AE395">
        <f t="shared" ca="1" si="71"/>
        <v>2.5846242966474642E-3</v>
      </c>
      <c r="AF395" s="18"/>
      <c r="AG395" s="18"/>
      <c r="AH395" s="18"/>
      <c r="AI395" s="18"/>
    </row>
    <row r="396" spans="2:35" x14ac:dyDescent="0.15">
      <c r="B396">
        <v>4.0910000000000002</v>
      </c>
      <c r="C396">
        <v>5</v>
      </c>
      <c r="D396" s="18">
        <v>8.5639999999999994E-2</v>
      </c>
      <c r="E396" s="18">
        <v>3.5020000000000003E-2</v>
      </c>
      <c r="F396" s="18">
        <v>0.66579999999999995</v>
      </c>
      <c r="G396" s="18">
        <v>0.2828</v>
      </c>
      <c r="H396" s="18">
        <v>0.158</v>
      </c>
      <c r="I396" s="18">
        <v>1.6679999999999999</v>
      </c>
      <c r="J396" s="18">
        <v>0.44330000000000003</v>
      </c>
      <c r="K396" s="18">
        <v>0.41620000000000001</v>
      </c>
      <c r="L396" s="18">
        <v>2.9769999999999999</v>
      </c>
      <c r="M396" s="18">
        <v>0.32319999999999999</v>
      </c>
      <c r="O396" s="18">
        <f t="shared" si="72"/>
        <v>7.1265000000000001</v>
      </c>
      <c r="P396">
        <f t="shared" ca="1" si="56"/>
        <v>0.4092378185901353</v>
      </c>
      <c r="Q396">
        <f t="shared" ca="1" si="57"/>
        <v>0.41127038944037764</v>
      </c>
      <c r="R396">
        <f t="shared" ca="1" si="58"/>
        <v>0.3873991998176361</v>
      </c>
      <c r="S396">
        <f t="shared" ca="1" si="59"/>
        <v>0.39713256036753242</v>
      </c>
      <c r="T396">
        <f t="shared" ca="1" si="60"/>
        <v>0.11831706324823479</v>
      </c>
      <c r="U396">
        <f t="shared" ca="1" si="61"/>
        <v>0.11620216471185413</v>
      </c>
      <c r="V396">
        <f t="shared" ca="1" si="62"/>
        <v>0.10967817842647584</v>
      </c>
      <c r="W396">
        <f t="shared" ca="1" si="63"/>
        <v>0.10765679694867153</v>
      </c>
      <c r="X396">
        <f t="shared" ca="1" si="64"/>
        <v>2.1889952338885195E-2</v>
      </c>
      <c r="Y396">
        <f t="shared" ca="1" si="65"/>
        <v>2.2303269946249406E-2</v>
      </c>
      <c r="Z396">
        <f t="shared" ca="1" si="66"/>
        <v>2.8756908074668082E-2</v>
      </c>
      <c r="AA396">
        <f t="shared" ca="1" si="67"/>
        <v>2.9814562192016641E-2</v>
      </c>
      <c r="AB396">
        <f t="shared" ca="1" si="68"/>
        <v>1.0000000000000009E-3</v>
      </c>
      <c r="AC396">
        <f t="shared" ca="1" si="69"/>
        <v>1.7015427941366578E-3</v>
      </c>
      <c r="AD396">
        <f t="shared" ca="1" si="70"/>
        <v>1.0000000000000009E-3</v>
      </c>
      <c r="AE396">
        <f t="shared" ca="1" si="71"/>
        <v>1.2154243203268689E-3</v>
      </c>
      <c r="AF396" s="18"/>
      <c r="AG396" s="18"/>
      <c r="AH396" s="18"/>
      <c r="AI396" s="18"/>
    </row>
    <row r="397" spans="2:35" x14ac:dyDescent="0.15">
      <c r="B397">
        <v>4.0910000000000002</v>
      </c>
      <c r="C397">
        <v>7</v>
      </c>
      <c r="D397" s="18">
        <v>7.5539999999999996E-2</v>
      </c>
      <c r="E397" s="18">
        <v>4.7879999999999999E-2</v>
      </c>
      <c r="F397" s="18">
        <v>0.73650000000000004</v>
      </c>
      <c r="G397" s="18">
        <v>0.6734</v>
      </c>
      <c r="H397" s="18">
        <v>0.16980000000000001</v>
      </c>
      <c r="I397" s="18">
        <v>1.575</v>
      </c>
      <c r="J397" s="18">
        <v>0.4743</v>
      </c>
      <c r="K397" s="18">
        <v>0.40139999999999998</v>
      </c>
      <c r="L397" s="18">
        <v>2.9769999999999999</v>
      </c>
      <c r="M397" s="18">
        <v>0.32279999999999998</v>
      </c>
      <c r="O397" s="18">
        <f t="shared" si="72"/>
        <v>8.9717000000000002</v>
      </c>
      <c r="P397">
        <f t="shared" ca="1" si="56"/>
        <v>0.43109909942258057</v>
      </c>
      <c r="Q397">
        <f t="shared" ca="1" si="57"/>
        <v>0.43185384658783493</v>
      </c>
      <c r="R397">
        <f t="shared" ca="1" si="58"/>
        <v>0.41280391203893818</v>
      </c>
      <c r="S397">
        <f t="shared" ca="1" si="59"/>
        <v>0.42979886232955594</v>
      </c>
      <c r="T397">
        <f t="shared" ca="1" si="60"/>
        <v>0.11855319906345857</v>
      </c>
      <c r="U397">
        <f t="shared" ca="1" si="61"/>
        <v>0.11754761904084476</v>
      </c>
      <c r="V397">
        <f t="shared" ca="1" si="62"/>
        <v>0.10572780714562918</v>
      </c>
      <c r="W397">
        <f t="shared" ca="1" si="63"/>
        <v>0.10293146680452005</v>
      </c>
      <c r="X397">
        <f t="shared" ca="1" si="64"/>
        <v>1.9583626640642636E-2</v>
      </c>
      <c r="Y397">
        <f t="shared" ca="1" si="65"/>
        <v>1.9884885001584574E-2</v>
      </c>
      <c r="Z397">
        <f t="shared" ca="1" si="66"/>
        <v>2.4234917251915407E-2</v>
      </c>
      <c r="AA397">
        <f t="shared" ca="1" si="67"/>
        <v>2.6760939108484684E-2</v>
      </c>
      <c r="AB397">
        <f t="shared" ca="1" si="68"/>
        <v>1.0415584457714386E-3</v>
      </c>
      <c r="AC397">
        <f t="shared" ca="1" si="69"/>
        <v>2.0599652084693516E-3</v>
      </c>
      <c r="AD397">
        <f t="shared" ca="1" si="70"/>
        <v>1.0000000000000009E-3</v>
      </c>
      <c r="AE397">
        <f t="shared" ca="1" si="71"/>
        <v>1.3492384182208494E-3</v>
      </c>
      <c r="AF397" s="18"/>
      <c r="AG397" s="18"/>
      <c r="AH397" s="18"/>
      <c r="AI397" s="18"/>
    </row>
    <row r="398" spans="2:35" x14ac:dyDescent="0.15">
      <c r="B398">
        <v>4.0910000000000002</v>
      </c>
      <c r="C398">
        <v>10</v>
      </c>
      <c r="D398" s="18">
        <v>8.2250000000000004E-2</v>
      </c>
      <c r="E398" s="18">
        <v>3.687E-2</v>
      </c>
      <c r="F398" s="18">
        <v>0.64219999999999999</v>
      </c>
      <c r="G398" s="18">
        <v>0.29859999999999998</v>
      </c>
      <c r="H398" s="18">
        <v>0.18410000000000001</v>
      </c>
      <c r="I398" s="18">
        <v>1.601</v>
      </c>
      <c r="J398" s="18">
        <v>0.439</v>
      </c>
      <c r="K398" s="18">
        <v>0.38750000000000001</v>
      </c>
      <c r="L398" s="18">
        <v>2.9710000000000001</v>
      </c>
      <c r="M398" s="18">
        <v>0.31979999999999997</v>
      </c>
      <c r="O398" s="18">
        <f t="shared" si="72"/>
        <v>11.295</v>
      </c>
      <c r="P398">
        <f t="shared" ca="1" si="56"/>
        <v>0.45358858034619776</v>
      </c>
      <c r="Q398">
        <f t="shared" ca="1" si="57"/>
        <v>0.45311637988943809</v>
      </c>
      <c r="R398">
        <f t="shared" ca="1" si="58"/>
        <v>0.4358451396252499</v>
      </c>
      <c r="S398">
        <f t="shared" ca="1" si="59"/>
        <v>0.45395808650687475</v>
      </c>
      <c r="T398">
        <f t="shared" ca="1" si="60"/>
        <v>0.11618057512380778</v>
      </c>
      <c r="U398">
        <f t="shared" ca="1" si="61"/>
        <v>0.1168054582780486</v>
      </c>
      <c r="V398">
        <f t="shared" ca="1" si="62"/>
        <v>0.10219649831747399</v>
      </c>
      <c r="W398">
        <f t="shared" ca="1" si="63"/>
        <v>9.9301562699373597E-2</v>
      </c>
      <c r="X398">
        <f t="shared" ca="1" si="64"/>
        <v>1.7476044896303208E-2</v>
      </c>
      <c r="Y398">
        <f t="shared" ca="1" si="65"/>
        <v>1.7645174189394767E-2</v>
      </c>
      <c r="Z398">
        <f t="shared" ca="1" si="66"/>
        <v>2.0653693886257533E-2</v>
      </c>
      <c r="AA398">
        <f t="shared" ca="1" si="67"/>
        <v>2.3554921877651354E-2</v>
      </c>
      <c r="AB398">
        <f t="shared" ca="1" si="68"/>
        <v>1.3734640811050997E-3</v>
      </c>
      <c r="AC398">
        <f t="shared" ca="1" si="69"/>
        <v>2.3444036282261882E-3</v>
      </c>
      <c r="AD398">
        <f t="shared" ca="1" si="70"/>
        <v>2.0176561578082453E-3</v>
      </c>
      <c r="AE398">
        <f t="shared" ca="1" si="71"/>
        <v>2.3329028077941627E-3</v>
      </c>
      <c r="AF398" s="18"/>
      <c r="AG398" s="18"/>
      <c r="AH398" s="18"/>
      <c r="AI398" s="18"/>
    </row>
    <row r="399" spans="2:35" x14ac:dyDescent="0.15">
      <c r="B399">
        <v>4.0910000000000002</v>
      </c>
      <c r="C399">
        <v>15</v>
      </c>
      <c r="D399" s="18">
        <v>7.1550000000000002E-2</v>
      </c>
      <c r="E399" s="18">
        <v>6.2420000000000003E-2</v>
      </c>
      <c r="F399" s="18">
        <v>0.45739999999999997</v>
      </c>
      <c r="G399" s="18">
        <v>0.34179999999999999</v>
      </c>
      <c r="H399" s="18">
        <v>0.17760000000000001</v>
      </c>
      <c r="I399" s="18">
        <v>1.583</v>
      </c>
      <c r="J399" s="18">
        <v>0.35339999999999999</v>
      </c>
      <c r="K399" s="18">
        <v>0.37230000000000002</v>
      </c>
      <c r="L399" s="18">
        <v>2.9609999999999999</v>
      </c>
      <c r="M399" s="18">
        <v>0.30780000000000002</v>
      </c>
      <c r="O399" s="18">
        <f t="shared" si="72"/>
        <v>14.218999999999999</v>
      </c>
      <c r="P399">
        <f t="shared" ca="1" si="56"/>
        <v>0.47602899440699703</v>
      </c>
      <c r="Q399">
        <f t="shared" ca="1" si="57"/>
        <v>0.47440702966265036</v>
      </c>
      <c r="R399">
        <f t="shared" ca="1" si="58"/>
        <v>0.45623949352198373</v>
      </c>
      <c r="S399">
        <f t="shared" ca="1" si="59"/>
        <v>0.46953313906674377</v>
      </c>
      <c r="T399">
        <f t="shared" ca="1" si="60"/>
        <v>0.11073956104641559</v>
      </c>
      <c r="U399">
        <f t="shared" ca="1" si="61"/>
        <v>0.11207585396849655</v>
      </c>
      <c r="V399">
        <f t="shared" ca="1" si="62"/>
        <v>9.9400184979573911E-2</v>
      </c>
      <c r="W399">
        <f t="shared" ca="1" si="63"/>
        <v>9.5160813148290765E-2</v>
      </c>
      <c r="X399">
        <f t="shared" ca="1" si="64"/>
        <v>1.5445460599879423E-2</v>
      </c>
      <c r="Y399">
        <f t="shared" ca="1" si="65"/>
        <v>1.5438506385887337E-2</v>
      </c>
      <c r="Z399">
        <f t="shared" ca="1" si="66"/>
        <v>1.7922360598411853E-2</v>
      </c>
      <c r="AA399">
        <f t="shared" ca="1" si="67"/>
        <v>1.9966558672163019E-2</v>
      </c>
      <c r="AB399">
        <f t="shared" ca="1" si="68"/>
        <v>1.7037289184226659E-3</v>
      </c>
      <c r="AC399">
        <f t="shared" ca="1" si="69"/>
        <v>2.4453616094626002E-3</v>
      </c>
      <c r="AD399">
        <f t="shared" ca="1" si="70"/>
        <v>3.4026439764309746E-3</v>
      </c>
      <c r="AE399">
        <f t="shared" ca="1" si="71"/>
        <v>3.3774696268691895E-3</v>
      </c>
      <c r="AF399" s="18"/>
      <c r="AG399" s="18"/>
      <c r="AH399" s="18"/>
      <c r="AI399" s="18"/>
    </row>
    <row r="400" spans="2:35" x14ac:dyDescent="0.15">
      <c r="B400">
        <v>4.0910000000000002</v>
      </c>
      <c r="C400">
        <v>20</v>
      </c>
      <c r="D400" s="18">
        <v>6.9739999999999996E-2</v>
      </c>
      <c r="E400" s="18">
        <v>4.1689999999999998E-2</v>
      </c>
      <c r="F400" s="18">
        <v>0.26269999999999999</v>
      </c>
      <c r="G400" s="18">
        <v>0.1113</v>
      </c>
      <c r="H400" s="18">
        <v>0.2089</v>
      </c>
      <c r="I400" s="18">
        <v>1.468</v>
      </c>
      <c r="J400" s="18">
        <v>0.3342</v>
      </c>
      <c r="K400" s="18">
        <v>0.36170000000000002</v>
      </c>
      <c r="L400" s="18">
        <v>2.952</v>
      </c>
      <c r="M400" s="18">
        <v>0.30649999999999999</v>
      </c>
      <c r="O400" s="18">
        <f t="shared" si="72"/>
        <v>17.901</v>
      </c>
      <c r="P400">
        <f t="shared" ca="1" si="56"/>
        <v>0.49769094591237972</v>
      </c>
      <c r="Q400">
        <f t="shared" ca="1" si="57"/>
        <v>0.49504844132517228</v>
      </c>
      <c r="R400">
        <f t="shared" ca="1" si="58"/>
        <v>0.47370815415600198</v>
      </c>
      <c r="S400">
        <f t="shared" ca="1" si="59"/>
        <v>0.47836871661247987</v>
      </c>
      <c r="T400">
        <f t="shared" ca="1" si="60"/>
        <v>0.1043642978021134</v>
      </c>
      <c r="U400">
        <f t="shared" ca="1" si="61"/>
        <v>0.10505803288481455</v>
      </c>
      <c r="V400">
        <f t="shared" ca="1" si="62"/>
        <v>9.7358839529130076E-2</v>
      </c>
      <c r="W400">
        <f t="shared" ca="1" si="63"/>
        <v>9.0439583775082516E-2</v>
      </c>
      <c r="X400">
        <f t="shared" ca="1" si="64"/>
        <v>1.3426939013330497E-2</v>
      </c>
      <c r="Y400">
        <f t="shared" ca="1" si="65"/>
        <v>1.3218354356798759E-2</v>
      </c>
      <c r="Z400">
        <f t="shared" ca="1" si="66"/>
        <v>1.5736727135316507E-2</v>
      </c>
      <c r="AA400">
        <f t="shared" ca="1" si="67"/>
        <v>1.6117836996560508E-2</v>
      </c>
      <c r="AB400">
        <f t="shared" ca="1" si="68"/>
        <v>1.9726101691297376E-3</v>
      </c>
      <c r="AC400">
        <f t="shared" ca="1" si="69"/>
        <v>2.3665436115191483E-3</v>
      </c>
      <c r="AD400">
        <f t="shared" ca="1" si="70"/>
        <v>4.3947566733794075E-3</v>
      </c>
      <c r="AE400">
        <f t="shared" ca="1" si="71"/>
        <v>3.9496125549853545E-3</v>
      </c>
      <c r="AF400" s="18"/>
      <c r="AG400" s="18"/>
      <c r="AH400" s="18"/>
      <c r="AI400" s="18"/>
    </row>
    <row r="401" spans="2:35" x14ac:dyDescent="0.15">
      <c r="B401">
        <v>9.5030000000000001</v>
      </c>
      <c r="C401">
        <v>1</v>
      </c>
      <c r="D401" s="18">
        <v>9.2499999999999999E-2</v>
      </c>
      <c r="E401" s="18">
        <v>6.6439999999999999E-2</v>
      </c>
      <c r="F401" s="18">
        <v>0.62450000000000006</v>
      </c>
      <c r="G401" s="18">
        <v>0.22409999999999999</v>
      </c>
      <c r="H401" s="18">
        <v>0.10680000000000001</v>
      </c>
      <c r="I401" s="18">
        <v>1.4870000000000001</v>
      </c>
      <c r="J401" s="18">
        <v>0.29049999999999998</v>
      </c>
      <c r="K401" s="18">
        <v>0.155</v>
      </c>
      <c r="L401" s="18">
        <v>2.5310000000000001</v>
      </c>
      <c r="M401" s="18">
        <v>0.30230000000000001</v>
      </c>
      <c r="O401" s="18">
        <f t="shared" si="72"/>
        <v>22.536000000000001</v>
      </c>
      <c r="P401">
        <f t="shared" ca="1" si="56"/>
        <v>0.51788610317150852</v>
      </c>
      <c r="Q401">
        <f t="shared" ca="1" si="57"/>
        <v>0.51440979289642241</v>
      </c>
      <c r="R401">
        <f t="shared" ca="1" si="58"/>
        <v>0.48793064028090499</v>
      </c>
      <c r="S401">
        <f t="shared" ca="1" si="59"/>
        <v>0.48294802319302654</v>
      </c>
      <c r="T401">
        <f t="shared" ca="1" si="60"/>
        <v>9.9602615633147984E-2</v>
      </c>
      <c r="U401">
        <f t="shared" ca="1" si="61"/>
        <v>0.10011038246789185</v>
      </c>
      <c r="V401">
        <f t="shared" ca="1" si="62"/>
        <v>9.5848079064414324E-2</v>
      </c>
      <c r="W401">
        <f t="shared" ca="1" si="63"/>
        <v>8.6068923460631636E-2</v>
      </c>
      <c r="X401">
        <f t="shared" ca="1" si="64"/>
        <v>1.1402486220013231E-2</v>
      </c>
      <c r="Y401">
        <f t="shared" ca="1" si="65"/>
        <v>1.1029111651576646E-2</v>
      </c>
      <c r="Z401">
        <f t="shared" ca="1" si="66"/>
        <v>1.3819922818303226E-2</v>
      </c>
      <c r="AA401">
        <f t="shared" ca="1" si="67"/>
        <v>1.2382852039297053E-2</v>
      </c>
      <c r="AB401">
        <f t="shared" ca="1" si="68"/>
        <v>2.1407920899413832E-3</v>
      </c>
      <c r="AC401">
        <f t="shared" ca="1" si="69"/>
        <v>2.1636618580339606E-3</v>
      </c>
      <c r="AD401">
        <f t="shared" ca="1" si="70"/>
        <v>4.6930519913869206E-3</v>
      </c>
      <c r="AE401">
        <f t="shared" ca="1" si="71"/>
        <v>3.8506802322124667E-3</v>
      </c>
      <c r="AF401" s="18"/>
      <c r="AG401" s="18"/>
      <c r="AH401" s="18"/>
      <c r="AI401" s="18"/>
    </row>
    <row r="402" spans="2:35" x14ac:dyDescent="0.15">
      <c r="B402">
        <v>9.5030000000000001</v>
      </c>
      <c r="C402">
        <v>3</v>
      </c>
      <c r="D402" s="18">
        <v>9.0749999999999997E-2</v>
      </c>
      <c r="E402" s="18">
        <v>7.9299999999999995E-2</v>
      </c>
      <c r="F402" s="18">
        <v>0.69020000000000004</v>
      </c>
      <c r="G402" s="18">
        <v>0.28220000000000001</v>
      </c>
      <c r="H402" s="18">
        <v>0.1075</v>
      </c>
      <c r="I402" s="18">
        <v>1.4930000000000001</v>
      </c>
      <c r="J402" s="18">
        <v>0.31969999999999998</v>
      </c>
      <c r="K402" s="18">
        <v>0.13969999999999999</v>
      </c>
      <c r="L402" s="18">
        <v>2.4990000000000001</v>
      </c>
      <c r="M402" s="18">
        <v>0.27279999999999999</v>
      </c>
      <c r="O402" s="18">
        <f t="shared" si="72"/>
        <v>28.370999999999999</v>
      </c>
      <c r="P402">
        <f t="shared" ca="1" si="56"/>
        <v>0.53608853999362116</v>
      </c>
      <c r="Q402">
        <f t="shared" ca="1" si="57"/>
        <v>0.53199292711961244</v>
      </c>
      <c r="R402">
        <f t="shared" ca="1" si="58"/>
        <v>0.49807757214855952</v>
      </c>
      <c r="S402">
        <f t="shared" ca="1" si="59"/>
        <v>0.48533837150337067</v>
      </c>
      <c r="T402">
        <f t="shared" ca="1" si="60"/>
        <v>9.687070595028853E-2</v>
      </c>
      <c r="U402">
        <f t="shared" ca="1" si="61"/>
        <v>9.7847736670988367E-2</v>
      </c>
      <c r="V402">
        <f t="shared" ca="1" si="62"/>
        <v>9.4396170158888085E-2</v>
      </c>
      <c r="W402">
        <f t="shared" ca="1" si="63"/>
        <v>8.6358218249963314E-2</v>
      </c>
      <c r="X402">
        <f t="shared" ca="1" si="64"/>
        <v>9.4085600361677978E-3</v>
      </c>
      <c r="Y402">
        <f t="shared" ca="1" si="65"/>
        <v>8.9466515745562688E-3</v>
      </c>
      <c r="Z402">
        <f t="shared" ca="1" si="66"/>
        <v>1.1648440489943925E-2</v>
      </c>
      <c r="AA402">
        <f t="shared" ca="1" si="67"/>
        <v>9.1154258421133477E-3</v>
      </c>
      <c r="AB402">
        <f t="shared" ca="1" si="68"/>
        <v>2.1873165502571609E-3</v>
      </c>
      <c r="AC402">
        <f t="shared" ca="1" si="69"/>
        <v>1.8977076553186624E-3</v>
      </c>
      <c r="AD402">
        <f t="shared" ca="1" si="70"/>
        <v>4.2218132842342104E-3</v>
      </c>
      <c r="AE402">
        <f t="shared" ca="1" si="71"/>
        <v>3.1335902807867189E-3</v>
      </c>
      <c r="AF402" s="18"/>
      <c r="AG402" s="18"/>
      <c r="AH402" s="18"/>
      <c r="AI402" s="18"/>
    </row>
    <row r="403" spans="2:35" x14ac:dyDescent="0.15">
      <c r="B403">
        <v>9.5030000000000001</v>
      </c>
      <c r="C403">
        <v>5</v>
      </c>
      <c r="D403" s="18">
        <v>9.1209999999999999E-2</v>
      </c>
      <c r="E403" s="18">
        <v>8.1939999999999999E-2</v>
      </c>
      <c r="F403" s="18">
        <v>0.7399</v>
      </c>
      <c r="G403" s="18">
        <v>0.3085</v>
      </c>
      <c r="H403" s="18">
        <v>8.2089999999999996E-2</v>
      </c>
      <c r="I403" s="18">
        <v>1.3320000000000001</v>
      </c>
      <c r="J403" s="18">
        <v>0.3367</v>
      </c>
      <c r="K403" s="18">
        <v>0.16750000000000001</v>
      </c>
      <c r="L403" s="18">
        <v>2.343</v>
      </c>
      <c r="M403" s="18">
        <v>0.38340000000000002</v>
      </c>
      <c r="O403" s="18">
        <f t="shared" si="72"/>
        <v>35.716999999999999</v>
      </c>
      <c r="P403">
        <f t="shared" ca="1" si="56"/>
        <v>0.55193954467554074</v>
      </c>
      <c r="Q403">
        <f t="shared" ca="1" si="57"/>
        <v>0.54741723433381262</v>
      </c>
      <c r="R403">
        <f t="shared" ca="1" si="58"/>
        <v>0.50166704963378494</v>
      </c>
      <c r="S403">
        <f t="shared" ca="1" si="59"/>
        <v>0.48676919236612926</v>
      </c>
      <c r="T403">
        <f t="shared" ca="1" si="60"/>
        <v>9.5467448846149841E-2</v>
      </c>
      <c r="U403">
        <f t="shared" ca="1" si="61"/>
        <v>9.6958830375683383E-2</v>
      </c>
      <c r="V403">
        <f t="shared" ca="1" si="62"/>
        <v>9.9256015749713197E-2</v>
      </c>
      <c r="W403">
        <f t="shared" ca="1" si="63"/>
        <v>0.10732007419616141</v>
      </c>
      <c r="X403">
        <f t="shared" ca="1" si="64"/>
        <v>7.5311410562182461E-3</v>
      </c>
      <c r="Y403">
        <f t="shared" ca="1" si="65"/>
        <v>7.067636273125311E-3</v>
      </c>
      <c r="Z403">
        <f t="shared" ca="1" si="66"/>
        <v>7.9259282308152441E-3</v>
      </c>
      <c r="AA403">
        <f t="shared" ca="1" si="67"/>
        <v>6.6077071103853519E-3</v>
      </c>
      <c r="AB403">
        <f t="shared" ca="1" si="68"/>
        <v>2.1059145996292564E-3</v>
      </c>
      <c r="AC403">
        <f t="shared" ca="1" si="69"/>
        <v>1.6148918269277904E-3</v>
      </c>
      <c r="AD403">
        <f t="shared" ca="1" si="70"/>
        <v>3.0510595029156762E-3</v>
      </c>
      <c r="AE403">
        <f t="shared" ca="1" si="71"/>
        <v>1.9818243156454751E-3</v>
      </c>
      <c r="AF403" s="18"/>
      <c r="AG403" s="18"/>
      <c r="AH403" s="18"/>
      <c r="AI403" s="18"/>
    </row>
    <row r="404" spans="2:35" x14ac:dyDescent="0.15">
      <c r="B404">
        <v>9.5030000000000001</v>
      </c>
      <c r="C404">
        <v>7</v>
      </c>
      <c r="D404" s="18">
        <v>6.5680000000000002E-2</v>
      </c>
      <c r="E404" s="18">
        <v>-3.7359999999999997E-2</v>
      </c>
      <c r="F404" s="18">
        <v>-0.16750000000000001</v>
      </c>
      <c r="G404" s="18">
        <v>0.1386</v>
      </c>
      <c r="H404" s="18">
        <v>0.44900000000000001</v>
      </c>
      <c r="I404" s="18">
        <v>1.5609999999999999</v>
      </c>
      <c r="J404" s="18">
        <v>0.84189999999999998</v>
      </c>
      <c r="K404" s="18">
        <v>-4.0280000000000003E-2</v>
      </c>
      <c r="L404" s="18">
        <v>3.484</v>
      </c>
      <c r="M404" s="18">
        <v>8.4169999999999995E-2</v>
      </c>
      <c r="O404" s="18">
        <f t="shared" si="72"/>
        <v>44.965000000000003</v>
      </c>
      <c r="P404">
        <f t="shared" ca="1" si="56"/>
        <v>0.56519627790474292</v>
      </c>
      <c r="Q404">
        <f t="shared" ca="1" si="57"/>
        <v>0.56038076469116904</v>
      </c>
      <c r="R404">
        <f t="shared" ca="1" si="58"/>
        <v>0.50245541596852961</v>
      </c>
      <c r="S404">
        <f t="shared" ca="1" si="59"/>
        <v>0.48778836627706207</v>
      </c>
      <c r="T404">
        <f t="shared" ca="1" si="60"/>
        <v>9.480323940906922E-2</v>
      </c>
      <c r="U404">
        <f t="shared" ca="1" si="61"/>
        <v>9.6650987455296183E-2</v>
      </c>
      <c r="V404">
        <f t="shared" ca="1" si="62"/>
        <v>0.11634764783781464</v>
      </c>
      <c r="W404">
        <f t="shared" ca="1" si="63"/>
        <v>0.1152851490309878</v>
      </c>
      <c r="X404">
        <f t="shared" ca="1" si="64"/>
        <v>5.8608143259426763E-3</v>
      </c>
      <c r="Y404">
        <f t="shared" ca="1" si="65"/>
        <v>5.4710990158794992E-3</v>
      </c>
      <c r="Z404">
        <f t="shared" ca="1" si="66"/>
        <v>4.5142075641451439E-3</v>
      </c>
      <c r="AA404">
        <f t="shared" ca="1" si="67"/>
        <v>4.7316707306434072E-3</v>
      </c>
      <c r="AB404">
        <f t="shared" ca="1" si="68"/>
        <v>1.9013469625710211E-3</v>
      </c>
      <c r="AC404">
        <f t="shared" ca="1" si="69"/>
        <v>1.3438404700587166E-3</v>
      </c>
      <c r="AD404">
        <f t="shared" ca="1" si="70"/>
        <v>1.326217610162217E-3</v>
      </c>
      <c r="AE404">
        <f t="shared" ca="1" si="71"/>
        <v>1E-3</v>
      </c>
      <c r="AF404" s="18"/>
      <c r="AG404" s="18"/>
      <c r="AH404" s="18"/>
      <c r="AI404" s="18"/>
    </row>
    <row r="405" spans="2:35" x14ac:dyDescent="0.15">
      <c r="B405">
        <v>9.5030000000000001</v>
      </c>
      <c r="C405">
        <v>10</v>
      </c>
      <c r="D405" s="18">
        <v>6.7640000000000006E-2</v>
      </c>
      <c r="E405" s="18">
        <v>-4.0059999999999998E-2</v>
      </c>
      <c r="F405" s="18">
        <v>-8.6279999999999996E-2</v>
      </c>
      <c r="G405" s="18">
        <v>0.13120000000000001</v>
      </c>
      <c r="H405" s="18">
        <v>0.43690000000000001</v>
      </c>
      <c r="I405" s="18">
        <v>1.397</v>
      </c>
      <c r="J405" s="18">
        <v>0.74029999999999996</v>
      </c>
      <c r="K405" s="18">
        <v>-4.0719999999999999E-2</v>
      </c>
      <c r="L405" s="18">
        <v>3.4710000000000001</v>
      </c>
      <c r="M405" s="18">
        <v>8.0829999999999999E-2</v>
      </c>
      <c r="O405" s="18">
        <f t="shared" si="72"/>
        <v>56.606999999999999</v>
      </c>
      <c r="P405">
        <f t="shared" ca="1" si="56"/>
        <v>0.57567621286882908</v>
      </c>
      <c r="Q405">
        <f t="shared" ca="1" si="57"/>
        <v>0.57063779046201812</v>
      </c>
      <c r="R405">
        <f t="shared" ca="1" si="58"/>
        <v>0.50378461556257137</v>
      </c>
      <c r="S405">
        <f t="shared" ca="1" si="59"/>
        <v>0.48857849038468376</v>
      </c>
      <c r="T405">
        <f t="shared" ca="1" si="60"/>
        <v>9.456507392367032E-2</v>
      </c>
      <c r="U405">
        <f t="shared" ca="1" si="61"/>
        <v>9.661893465148251E-2</v>
      </c>
      <c r="V405">
        <f t="shared" ca="1" si="62"/>
        <v>0.11738872826317136</v>
      </c>
      <c r="W405">
        <f t="shared" ca="1" si="63"/>
        <v>0.11499933608559254</v>
      </c>
      <c r="X405">
        <f t="shared" ca="1" si="64"/>
        <v>4.4497473002743648E-3</v>
      </c>
      <c r="Y405">
        <f t="shared" ca="1" si="65"/>
        <v>4.1890761261747823E-3</v>
      </c>
      <c r="Z405">
        <f t="shared" ca="1" si="66"/>
        <v>3.0062404466278097E-3</v>
      </c>
      <c r="AA405">
        <f t="shared" ca="1" si="67"/>
        <v>3.5120431628167855E-3</v>
      </c>
      <c r="AB405">
        <f t="shared" ca="1" si="68"/>
        <v>1.586044566231487E-3</v>
      </c>
      <c r="AC405">
        <f t="shared" ca="1" si="69"/>
        <v>1.0993334038427414E-3</v>
      </c>
      <c r="AD405">
        <f t="shared" ca="1" si="70"/>
        <v>1E-3</v>
      </c>
      <c r="AE405">
        <f t="shared" ca="1" si="71"/>
        <v>1E-3</v>
      </c>
      <c r="AF405" s="18"/>
      <c r="AG405" s="18"/>
      <c r="AH405" s="18"/>
      <c r="AI405" s="18"/>
    </row>
    <row r="406" spans="2:35" x14ac:dyDescent="0.15">
      <c r="B406">
        <v>9.5030000000000001</v>
      </c>
      <c r="C406">
        <v>15</v>
      </c>
      <c r="D406" s="18">
        <v>-2.4329999999999998E-3</v>
      </c>
      <c r="E406" s="18">
        <v>0.1832</v>
      </c>
      <c r="F406" s="18">
        <v>-0.22739999999999999</v>
      </c>
      <c r="G406" s="18">
        <v>2.1829999999999998</v>
      </c>
      <c r="H406" s="18">
        <v>0.29380000000000001</v>
      </c>
      <c r="I406" s="18">
        <v>1.45</v>
      </c>
      <c r="J406" s="18">
        <v>0.44879999999999998</v>
      </c>
      <c r="K406" s="18">
        <v>-4.0439999999999997E-2</v>
      </c>
      <c r="L406" s="18">
        <v>3.472</v>
      </c>
      <c r="M406" s="18">
        <v>8.1860000000000002E-2</v>
      </c>
      <c r="O406" s="18">
        <f t="shared" si="72"/>
        <v>71.265000000000001</v>
      </c>
      <c r="P406">
        <f t="shared" ca="1" si="56"/>
        <v>0.58324126967909518</v>
      </c>
      <c r="Q406">
        <f t="shared" ca="1" si="57"/>
        <v>0.57800799623997512</v>
      </c>
      <c r="R406">
        <f t="shared" ca="1" si="58"/>
        <v>0.50359451580115366</v>
      </c>
      <c r="S406">
        <f t="shared" ca="1" si="59"/>
        <v>0.48917807493522231</v>
      </c>
      <c r="T406">
        <f t="shared" ca="1" si="60"/>
        <v>9.4578148139282586E-2</v>
      </c>
      <c r="U406">
        <f t="shared" ca="1" si="61"/>
        <v>9.6727362224879501E-2</v>
      </c>
      <c r="V406">
        <f t="shared" ca="1" si="62"/>
        <v>0.11646388480304383</v>
      </c>
      <c r="W406">
        <f t="shared" ca="1" si="63"/>
        <v>0.11452016954869976</v>
      </c>
      <c r="X406">
        <f t="shared" ca="1" si="64"/>
        <v>3.2994254791995367E-3</v>
      </c>
      <c r="Y406">
        <f t="shared" ca="1" si="65"/>
        <v>3.2110593037780284E-3</v>
      </c>
      <c r="Z406">
        <f t="shared" ca="1" si="66"/>
        <v>2.0162283461700238E-3</v>
      </c>
      <c r="AA406">
        <f t="shared" ca="1" si="67"/>
        <v>2.3699809160951262E-3</v>
      </c>
      <c r="AB406">
        <f t="shared" ca="1" si="68"/>
        <v>1.1771724013852972E-3</v>
      </c>
      <c r="AC406">
        <f t="shared" ca="1" si="69"/>
        <v>1E-3</v>
      </c>
      <c r="AD406">
        <f t="shared" ca="1" si="70"/>
        <v>0</v>
      </c>
      <c r="AE406">
        <f t="shared" ca="1" si="71"/>
        <v>3.9359498628821488E-5</v>
      </c>
      <c r="AF406" s="18"/>
      <c r="AG406" s="18"/>
      <c r="AH406" s="18"/>
      <c r="AI406" s="18"/>
    </row>
    <row r="407" spans="2:35" x14ac:dyDescent="0.15">
      <c r="B407">
        <v>9.5030000000000001</v>
      </c>
      <c r="C407">
        <v>20</v>
      </c>
      <c r="D407" s="18">
        <v>-1.541E-2</v>
      </c>
      <c r="E407" s="18">
        <v>0.20419999999999999</v>
      </c>
      <c r="F407" s="18">
        <v>-0.36409999999999998</v>
      </c>
      <c r="G407" s="18">
        <v>1.45</v>
      </c>
      <c r="H407" s="18">
        <v>0.27939999999999998</v>
      </c>
      <c r="I407" s="18">
        <v>1.444</v>
      </c>
      <c r="J407" s="18">
        <v>0.39179999999999998</v>
      </c>
      <c r="K407" s="18">
        <v>-4.0939999999999997E-2</v>
      </c>
      <c r="L407" s="18">
        <v>3.4510000000000001</v>
      </c>
      <c r="M407" s="18">
        <v>7.6819999999999999E-2</v>
      </c>
      <c r="O407" s="18">
        <f t="shared" si="72"/>
        <v>89.715999999999994</v>
      </c>
      <c r="P407">
        <f t="shared" ca="1" si="56"/>
        <v>0.58781027933903263</v>
      </c>
      <c r="Q407">
        <f t="shared" ca="1" si="57"/>
        <v>0.58239429751809457</v>
      </c>
      <c r="R407">
        <f t="shared" ca="1" si="58"/>
        <v>0.50176145465115052</v>
      </c>
      <c r="S407">
        <f t="shared" ca="1" si="59"/>
        <v>0.48958154115347652</v>
      </c>
      <c r="T407">
        <f t="shared" ca="1" si="60"/>
        <v>9.4723480154621786E-2</v>
      </c>
      <c r="U407">
        <f t="shared" ca="1" si="61"/>
        <v>9.6891553631825028E-2</v>
      </c>
      <c r="V407">
        <f t="shared" ca="1" si="62"/>
        <v>0.1153602893037769</v>
      </c>
      <c r="W407">
        <f t="shared" ca="1" si="63"/>
        <v>0.114230982995526</v>
      </c>
      <c r="X407">
        <f t="shared" ca="1" si="64"/>
        <v>2.3751436689408772E-3</v>
      </c>
      <c r="Y407">
        <f t="shared" ca="1" si="65"/>
        <v>2.4901987766666662E-3</v>
      </c>
      <c r="Z407">
        <f t="shared" ca="1" si="66"/>
        <v>1.8932931937147943E-3</v>
      </c>
      <c r="AA407">
        <f t="shared" ca="1" si="67"/>
        <v>2.1034983834611774E-3</v>
      </c>
      <c r="AB407">
        <f t="shared" ca="1" si="68"/>
        <v>6.9457802903953592E-4</v>
      </c>
      <c r="AC407">
        <f t="shared" ca="1" si="69"/>
        <v>9.8641163013692135E-4</v>
      </c>
      <c r="AD407">
        <f t="shared" ca="1" si="70"/>
        <v>0</v>
      </c>
      <c r="AE407">
        <f t="shared" ca="1" si="71"/>
        <v>0</v>
      </c>
      <c r="AF407" s="18"/>
      <c r="AG407" s="18"/>
      <c r="AH407" s="18"/>
      <c r="AI407" s="18"/>
    </row>
    <row r="408" spans="2:35" x14ac:dyDescent="0.15">
      <c r="B408">
        <v>17.103000000000002</v>
      </c>
      <c r="C408">
        <v>1</v>
      </c>
      <c r="D408" s="18">
        <v>8.7029999999999996E-2</v>
      </c>
      <c r="E408" s="18">
        <v>0.1105</v>
      </c>
      <c r="F408" s="18">
        <v>0.94710000000000005</v>
      </c>
      <c r="G408" s="18">
        <v>0.35589999999999999</v>
      </c>
      <c r="H408" s="18">
        <v>9.3210000000000001E-2</v>
      </c>
      <c r="I408" s="18">
        <v>1.7490000000000001</v>
      </c>
      <c r="J408" s="18">
        <v>0.71679999999999999</v>
      </c>
      <c r="K408" s="18">
        <v>-1.7489999999999999E-2</v>
      </c>
      <c r="L408" s="18">
        <v>3.714</v>
      </c>
      <c r="M408" s="18">
        <v>4.2049999999999997E-2</v>
      </c>
      <c r="O408" s="18">
        <f t="shared" si="72"/>
        <v>112.94</v>
      </c>
      <c r="P408">
        <f t="shared" ca="1" si="56"/>
        <v>0.58938232212336672</v>
      </c>
      <c r="Q408">
        <f t="shared" ca="1" si="57"/>
        <v>0.58379986524819927</v>
      </c>
      <c r="R408">
        <f t="shared" ca="1" si="58"/>
        <v>0.49877463780433773</v>
      </c>
      <c r="S408">
        <f t="shared" ca="1" si="59"/>
        <v>0.48977114686415479</v>
      </c>
      <c r="T408">
        <f t="shared" ca="1" si="60"/>
        <v>9.4918191482592812E-2</v>
      </c>
      <c r="U408">
        <f t="shared" ca="1" si="61"/>
        <v>9.7057035815369411E-2</v>
      </c>
      <c r="V408">
        <f t="shared" ca="1" si="62"/>
        <v>0.11416739015272173</v>
      </c>
      <c r="W408">
        <f t="shared" ca="1" si="63"/>
        <v>0.11404914133527243</v>
      </c>
      <c r="X408">
        <f t="shared" ca="1" si="64"/>
        <v>1.6767006054906836E-3</v>
      </c>
      <c r="Y408">
        <f t="shared" ca="1" si="65"/>
        <v>1.9597586995501563E-3</v>
      </c>
      <c r="Z408">
        <f t="shared" ca="1" si="66"/>
        <v>1.8150271967858861E-3</v>
      </c>
      <c r="AA408">
        <f t="shared" ca="1" si="67"/>
        <v>1.9581508637284127E-3</v>
      </c>
      <c r="AB408">
        <f t="shared" ca="1" si="68"/>
        <v>2.6203440005728024E-4</v>
      </c>
      <c r="AC408">
        <f t="shared" ca="1" si="69"/>
        <v>7.8284759931057657E-4</v>
      </c>
      <c r="AD408">
        <f t="shared" ca="1" si="70"/>
        <v>0</v>
      </c>
      <c r="AE408">
        <f t="shared" ca="1" si="71"/>
        <v>0</v>
      </c>
      <c r="AF408" s="18"/>
      <c r="AG408" s="18"/>
      <c r="AH408" s="18"/>
      <c r="AI408" s="18"/>
    </row>
    <row r="409" spans="2:35" x14ac:dyDescent="0.15">
      <c r="B409">
        <v>17.103000000000002</v>
      </c>
      <c r="C409">
        <v>3</v>
      </c>
      <c r="D409" s="18">
        <v>8.5980000000000001E-2</v>
      </c>
      <c r="E409" s="18">
        <v>0.12720000000000001</v>
      </c>
      <c r="F409" s="18">
        <v>0.9859</v>
      </c>
      <c r="G409" s="18">
        <v>0.35620000000000002</v>
      </c>
      <c r="H409" s="18">
        <v>7.7329999999999996E-2</v>
      </c>
      <c r="I409" s="18">
        <v>1.64</v>
      </c>
      <c r="J409" s="18">
        <v>0.81599999999999995</v>
      </c>
      <c r="K409" s="18">
        <v>-1.7059999999999999E-2</v>
      </c>
      <c r="L409" s="18">
        <v>3.7120000000000002</v>
      </c>
      <c r="M409" s="18">
        <v>3.8620000000000002E-2</v>
      </c>
      <c r="O409" s="18">
        <f t="shared" si="72"/>
        <v>142.19</v>
      </c>
      <c r="P409">
        <f t="shared" ca="1" si="56"/>
        <v>0.58802853944753053</v>
      </c>
      <c r="Q409">
        <f t="shared" ca="1" si="57"/>
        <v>0.58231268552392867</v>
      </c>
      <c r="R409">
        <f t="shared" ca="1" si="58"/>
        <v>0.49516868776404854</v>
      </c>
      <c r="S409">
        <f t="shared" ca="1" si="59"/>
        <v>0.48972056672440689</v>
      </c>
      <c r="T409">
        <f t="shared" ca="1" si="60"/>
        <v>9.5111079468550075E-2</v>
      </c>
      <c r="U409">
        <f t="shared" ca="1" si="61"/>
        <v>9.7198274492387271E-2</v>
      </c>
      <c r="V409">
        <f t="shared" ca="1" si="62"/>
        <v>0.11296105820120265</v>
      </c>
      <c r="W409">
        <f t="shared" ca="1" si="63"/>
        <v>0.11390542133634475</v>
      </c>
      <c r="X409">
        <f t="shared" ca="1" si="64"/>
        <v>1.3555286689238642E-3</v>
      </c>
      <c r="Y409">
        <f t="shared" ca="1" si="65"/>
        <v>1.5710912734759981E-3</v>
      </c>
      <c r="Z409">
        <f t="shared" ca="1" si="66"/>
        <v>1.7632041647085437E-3</v>
      </c>
      <c r="AA409">
        <f t="shared" ca="1" si="67"/>
        <v>1.8726562918039127E-3</v>
      </c>
      <c r="AB409">
        <f t="shared" ca="1" si="68"/>
        <v>3.1692975893685138E-4</v>
      </c>
      <c r="AC409">
        <f t="shared" ca="1" si="69"/>
        <v>6.2094783988951574E-4</v>
      </c>
      <c r="AD409">
        <f t="shared" ca="1" si="70"/>
        <v>0</v>
      </c>
      <c r="AE409">
        <f t="shared" ca="1" si="71"/>
        <v>0</v>
      </c>
      <c r="AF409" s="18"/>
      <c r="AG409" s="18"/>
      <c r="AH409" s="18"/>
      <c r="AI409" s="18"/>
    </row>
    <row r="410" spans="2:35" x14ac:dyDescent="0.15">
      <c r="B410">
        <v>17.103000000000002</v>
      </c>
      <c r="C410">
        <v>5</v>
      </c>
      <c r="D410" s="18">
        <v>8.8709999999999997E-2</v>
      </c>
      <c r="E410" s="18">
        <v>0.17299999999999999</v>
      </c>
      <c r="F410" s="18">
        <v>0.91849999999999998</v>
      </c>
      <c r="G410" s="18">
        <v>0.35649999999999998</v>
      </c>
      <c r="H410" s="18">
        <v>2.0549999999999999E-2</v>
      </c>
      <c r="I410" s="18">
        <v>1.9550000000000001</v>
      </c>
      <c r="J410" s="18">
        <v>0.115</v>
      </c>
      <c r="K410" s="18">
        <v>-1.6559999999999998E-2</v>
      </c>
      <c r="L410" s="18">
        <v>3.7029999999999998</v>
      </c>
      <c r="M410" s="18">
        <v>3.4349999999999999E-2</v>
      </c>
      <c r="O410" s="18">
        <f t="shared" si="72"/>
        <v>179.01</v>
      </c>
      <c r="P410">
        <f t="shared" ca="1" si="56"/>
        <v>0.5838645910594209</v>
      </c>
      <c r="Q410">
        <f t="shared" ca="1" si="57"/>
        <v>0.57807071952005495</v>
      </c>
      <c r="R410">
        <f t="shared" ca="1" si="58"/>
        <v>0.49140623362777069</v>
      </c>
      <c r="S410">
        <f t="shared" ca="1" si="59"/>
        <v>0.48939004582532269</v>
      </c>
      <c r="T410">
        <f t="shared" ca="1" si="60"/>
        <v>9.5268345523343373E-2</v>
      </c>
      <c r="U410">
        <f t="shared" ca="1" si="61"/>
        <v>9.7304295652930556E-2</v>
      </c>
      <c r="V410">
        <f t="shared" ca="1" si="62"/>
        <v>0.11181396207469632</v>
      </c>
      <c r="W410">
        <f t="shared" ca="1" si="63"/>
        <v>0.11375245043002784</v>
      </c>
      <c r="X410">
        <f t="shared" ca="1" si="64"/>
        <v>1.0829245702018602E-3</v>
      </c>
      <c r="Y410">
        <f t="shared" ca="1" si="65"/>
        <v>1.2612825972991052E-3</v>
      </c>
      <c r="Z410">
        <f t="shared" ca="1" si="66"/>
        <v>1.7284102604479051E-3</v>
      </c>
      <c r="AA410">
        <f t="shared" ca="1" si="67"/>
        <v>1.8221988673127916E-3</v>
      </c>
      <c r="AB410">
        <f t="shared" ca="1" si="68"/>
        <v>3.4626085975109772E-4</v>
      </c>
      <c r="AC410">
        <f t="shared" ca="1" si="69"/>
        <v>4.9236052515111428E-4</v>
      </c>
      <c r="AD410">
        <f t="shared" ca="1" si="70"/>
        <v>0</v>
      </c>
      <c r="AE410">
        <f t="shared" ca="1" si="71"/>
        <v>0</v>
      </c>
      <c r="AF410" s="18"/>
      <c r="AG410" s="18"/>
      <c r="AH410" s="18"/>
      <c r="AI410" s="18"/>
    </row>
    <row r="411" spans="2:35" x14ac:dyDescent="0.15">
      <c r="B411">
        <v>17.103000000000002</v>
      </c>
      <c r="C411">
        <v>7</v>
      </c>
      <c r="D411" s="18">
        <v>8.6980000000000002E-2</v>
      </c>
      <c r="E411" s="18">
        <v>0.1062</v>
      </c>
      <c r="F411" s="18">
        <v>0.5988</v>
      </c>
      <c r="G411" s="18">
        <v>0.2994</v>
      </c>
      <c r="H411" s="18">
        <v>9.9790000000000004E-2</v>
      </c>
      <c r="I411" s="18">
        <v>1.3979999999999999</v>
      </c>
      <c r="J411" s="18">
        <v>0.26879999999999998</v>
      </c>
      <c r="K411" s="18">
        <v>-3.075E-2</v>
      </c>
      <c r="L411" s="18">
        <v>3.669</v>
      </c>
      <c r="M411" s="18">
        <v>3.295E-2</v>
      </c>
      <c r="O411" s="18">
        <f t="shared" si="72"/>
        <v>225.36</v>
      </c>
      <c r="P411">
        <f t="shared" ca="1" si="56"/>
        <v>0.57701449966301355</v>
      </c>
      <c r="Q411">
        <f t="shared" ca="1" si="57"/>
        <v>0.57120346168668545</v>
      </c>
      <c r="R411">
        <f t="shared" ca="1" si="58"/>
        <v>0.48782293978284952</v>
      </c>
      <c r="S411">
        <f t="shared" ca="1" si="59"/>
        <v>0.48871958090862289</v>
      </c>
      <c r="T411">
        <f t="shared" ca="1" si="60"/>
        <v>9.5354907478192572E-2</v>
      </c>
      <c r="U411">
        <f t="shared" ca="1" si="61"/>
        <v>9.7342340806279473E-2</v>
      </c>
      <c r="V411">
        <f t="shared" ca="1" si="62"/>
        <v>0.11077796497499839</v>
      </c>
      <c r="W411">
        <f t="shared" ca="1" si="63"/>
        <v>0.11355387851612229</v>
      </c>
      <c r="X411">
        <f t="shared" ca="1" si="64"/>
        <v>7.783264370677407E-4</v>
      </c>
      <c r="Y411">
        <f t="shared" ca="1" si="65"/>
        <v>9.4547020275369536E-4</v>
      </c>
      <c r="Z411">
        <f t="shared" ca="1" si="66"/>
        <v>1.7048038619039418E-3</v>
      </c>
      <c r="AA411">
        <f t="shared" ca="1" si="67"/>
        <v>1.7920763458327527E-3</v>
      </c>
      <c r="AB411">
        <f t="shared" ca="1" si="68"/>
        <v>3.5774018217202275E-4</v>
      </c>
      <c r="AC411">
        <f t="shared" ca="1" si="69"/>
        <v>3.9028828872476884E-4</v>
      </c>
      <c r="AD411">
        <f t="shared" ca="1" si="70"/>
        <v>0</v>
      </c>
      <c r="AE411">
        <f t="shared" ca="1" si="71"/>
        <v>0</v>
      </c>
      <c r="AF411" s="18"/>
      <c r="AG411" s="18"/>
      <c r="AH411" s="18"/>
      <c r="AI411" s="18"/>
    </row>
    <row r="412" spans="2:35" x14ac:dyDescent="0.15">
      <c r="B412">
        <v>17.103000000000002</v>
      </c>
      <c r="C412">
        <v>10</v>
      </c>
      <c r="D412" s="18">
        <v>8.0339999999999995E-2</v>
      </c>
      <c r="E412" s="18">
        <v>0.16669999999999999</v>
      </c>
      <c r="F412" s="18">
        <v>0.72</v>
      </c>
      <c r="G412" s="18">
        <v>0.35589999999999999</v>
      </c>
      <c r="H412" s="18">
        <v>8.7770000000000001E-2</v>
      </c>
      <c r="I412" s="18">
        <v>1.5289999999999999</v>
      </c>
      <c r="J412" s="18">
        <v>0.2162</v>
      </c>
      <c r="K412" s="18">
        <v>-9.4539999999999999E-2</v>
      </c>
      <c r="L412" s="18">
        <v>3.4369999999999998</v>
      </c>
      <c r="M412" s="18">
        <v>0.70279999999999998</v>
      </c>
      <c r="O412" s="18">
        <f t="shared" si="72"/>
        <v>283.70999999999998</v>
      </c>
      <c r="P412">
        <f t="shared" ca="1" si="56"/>
        <v>0.56762428248542529</v>
      </c>
      <c r="Q412">
        <f t="shared" ca="1" si="57"/>
        <v>0.56180149393231993</v>
      </c>
      <c r="R412">
        <f t="shared" ca="1" si="58"/>
        <v>0.48461540270908665</v>
      </c>
      <c r="S412">
        <f t="shared" ca="1" si="59"/>
        <v>0.48762073121996657</v>
      </c>
      <c r="T412">
        <f t="shared" ca="1" si="60"/>
        <v>9.5366524697451646E-2</v>
      </c>
      <c r="U412">
        <f t="shared" ca="1" si="61"/>
        <v>9.7248382076778828E-2</v>
      </c>
      <c r="V412">
        <f t="shared" ca="1" si="62"/>
        <v>0.10987960251555738</v>
      </c>
      <c r="W412">
        <f t="shared" ca="1" si="63"/>
        <v>0.11327630040046989</v>
      </c>
      <c r="X412">
        <f t="shared" ca="1" si="64"/>
        <v>3.6604259981404188E-4</v>
      </c>
      <c r="Y412">
        <f t="shared" ca="1" si="65"/>
        <v>5.135502640440196E-4</v>
      </c>
      <c r="Z412">
        <f t="shared" ca="1" si="66"/>
        <v>1.6886316718350849E-3</v>
      </c>
      <c r="AA412">
        <f t="shared" ca="1" si="67"/>
        <v>1.7736548158036969E-3</v>
      </c>
      <c r="AB412">
        <f t="shared" ca="1" si="68"/>
        <v>3.5711613512808688E-4</v>
      </c>
      <c r="AC412">
        <f t="shared" ca="1" si="69"/>
        <v>3.0929871955553967E-4</v>
      </c>
      <c r="AD412">
        <f t="shared" ca="1" si="70"/>
        <v>0</v>
      </c>
      <c r="AE412">
        <f t="shared" ca="1" si="71"/>
        <v>0</v>
      </c>
      <c r="AF412" s="18"/>
      <c r="AG412" s="18"/>
      <c r="AH412" s="18"/>
      <c r="AI412" s="18"/>
    </row>
    <row r="413" spans="2:35" x14ac:dyDescent="0.15">
      <c r="B413">
        <v>17.103000000000002</v>
      </c>
      <c r="C413">
        <v>15</v>
      </c>
      <c r="D413" s="18">
        <v>7.3219999999999993E-2</v>
      </c>
      <c r="E413" s="18">
        <v>9.8280000000000006E-2</v>
      </c>
      <c r="F413" s="18">
        <v>1.4350000000000001</v>
      </c>
      <c r="G413" s="18">
        <v>0.16239999999999999</v>
      </c>
      <c r="H413" s="18">
        <v>0.17510000000000001</v>
      </c>
      <c r="I413" s="18">
        <v>0.6431</v>
      </c>
      <c r="J413" s="18">
        <v>0.35859999999999997</v>
      </c>
      <c r="K413" s="18">
        <v>-0.19159999999999999</v>
      </c>
      <c r="L413" s="18">
        <v>3.94</v>
      </c>
      <c r="M413" s="18">
        <v>0.39229999999999998</v>
      </c>
      <c r="O413" s="18">
        <f t="shared" si="72"/>
        <v>357.17</v>
      </c>
      <c r="P413">
        <f t="shared" ca="1" si="56"/>
        <v>0.55658167101727041</v>
      </c>
      <c r="Q413">
        <f t="shared" ca="1" si="57"/>
        <v>0.55080002834338959</v>
      </c>
      <c r="R413">
        <f t="shared" ca="1" si="58"/>
        <v>0.48185216807676978</v>
      </c>
      <c r="S413">
        <f t="shared" ca="1" si="59"/>
        <v>0.48596784396893139</v>
      </c>
      <c r="T413">
        <f t="shared" ca="1" si="60"/>
        <v>9.6060347234138033E-2</v>
      </c>
      <c r="U413">
        <f t="shared" ca="1" si="61"/>
        <v>9.782298258677101E-2</v>
      </c>
      <c r="V413">
        <f t="shared" ca="1" si="62"/>
        <v>0.10912119606800813</v>
      </c>
      <c r="W413">
        <f t="shared" ca="1" si="63"/>
        <v>0.11288335619076868</v>
      </c>
      <c r="X413">
        <f t="shared" ca="1" si="64"/>
        <v>1.4246889502895886E-4</v>
      </c>
      <c r="Y413">
        <f t="shared" ca="1" si="65"/>
        <v>2.7961335463269437E-4</v>
      </c>
      <c r="Z413">
        <f t="shared" ca="1" si="66"/>
        <v>1.6774358273123941E-3</v>
      </c>
      <c r="AA413">
        <f t="shared" ca="1" si="67"/>
        <v>1.7618421378973285E-3</v>
      </c>
      <c r="AB413">
        <f t="shared" ca="1" si="68"/>
        <v>3.4860528443116795E-4</v>
      </c>
      <c r="AC413">
        <f t="shared" ca="1" si="69"/>
        <v>2.4506183661701653E-4</v>
      </c>
      <c r="AD413">
        <f t="shared" ca="1" si="70"/>
        <v>0</v>
      </c>
      <c r="AE413">
        <f t="shared" ca="1" si="71"/>
        <v>0</v>
      </c>
      <c r="AF413" s="18"/>
      <c r="AG413" s="18"/>
      <c r="AH413" s="18"/>
      <c r="AI413" s="18"/>
    </row>
    <row r="414" spans="2:35" x14ac:dyDescent="0.15">
      <c r="B414">
        <v>17.103000000000002</v>
      </c>
      <c r="C414">
        <v>20</v>
      </c>
      <c r="D414" s="18">
        <v>6.7530000000000007E-2</v>
      </c>
      <c r="E414" s="18">
        <v>0.1794</v>
      </c>
      <c r="F414" s="18">
        <v>0.56399999999999995</v>
      </c>
      <c r="G414" s="18">
        <v>0.34110000000000001</v>
      </c>
      <c r="H414" s="18">
        <v>0.15129999999999999</v>
      </c>
      <c r="I414" s="18">
        <v>1.49</v>
      </c>
      <c r="J414" s="18">
        <v>0.1953</v>
      </c>
      <c r="K414" s="18">
        <v>-0.23330000000000001</v>
      </c>
      <c r="L414" s="18">
        <v>3.7570000000000001</v>
      </c>
      <c r="M414" s="18">
        <v>0.60699999999999998</v>
      </c>
      <c r="O414" s="18">
        <f t="shared" si="72"/>
        <v>449.65</v>
      </c>
      <c r="P414">
        <f t="shared" ca="1" si="56"/>
        <v>0.54428393369745032</v>
      </c>
      <c r="Q414">
        <f t="shared" ca="1" si="57"/>
        <v>0.53856052849097602</v>
      </c>
      <c r="R414">
        <f t="shared" ca="1" si="58"/>
        <v>0.47949264979485018</v>
      </c>
      <c r="S414">
        <f t="shared" ca="1" si="59"/>
        <v>0.4835888098946759</v>
      </c>
      <c r="T414">
        <f t="shared" ca="1" si="60"/>
        <v>9.7725367126799703E-2</v>
      </c>
      <c r="U414">
        <f t="shared" ca="1" si="61"/>
        <v>9.9316356082687324E-2</v>
      </c>
      <c r="V414">
        <f t="shared" ca="1" si="62"/>
        <v>0.10848405778653591</v>
      </c>
      <c r="W414">
        <f t="shared" ca="1" si="63"/>
        <v>0.11233131350427904</v>
      </c>
      <c r="X414">
        <f t="shared" ca="1" si="64"/>
        <v>1.6483756019301736E-4</v>
      </c>
      <c r="Y414">
        <f t="shared" ca="1" si="65"/>
        <v>2.7777736246979582E-4</v>
      </c>
      <c r="Z414">
        <f t="shared" ca="1" si="66"/>
        <v>1.6695695480829806E-3</v>
      </c>
      <c r="AA414">
        <f t="shared" ca="1" si="67"/>
        <v>1.7535875405510198E-3</v>
      </c>
      <c r="AB414">
        <f t="shared" ca="1" si="68"/>
        <v>3.3525193943415021E-4</v>
      </c>
      <c r="AC414">
        <f t="shared" ca="1" si="69"/>
        <v>1.941319512417522E-4</v>
      </c>
      <c r="AD414">
        <f t="shared" ca="1" si="70"/>
        <v>0</v>
      </c>
      <c r="AE414">
        <f t="shared" ca="1" si="71"/>
        <v>0</v>
      </c>
      <c r="AF414" s="18"/>
      <c r="AG414" s="18"/>
      <c r="AH414" s="18"/>
      <c r="AI414" s="18"/>
    </row>
    <row r="415" spans="2:35" x14ac:dyDescent="0.15">
      <c r="B415">
        <v>31.263000000000002</v>
      </c>
      <c r="C415">
        <v>1</v>
      </c>
      <c r="D415" s="18">
        <v>0.26960000000000001</v>
      </c>
      <c r="E415" s="18">
        <v>0.2898</v>
      </c>
      <c r="F415" s="18">
        <v>0.85409999999999997</v>
      </c>
      <c r="G415" s="18">
        <v>0.56110000000000004</v>
      </c>
      <c r="H415" s="18">
        <v>-0.62670000000000003</v>
      </c>
      <c r="I415" s="18">
        <v>1.1439999999999999</v>
      </c>
      <c r="J415" s="18">
        <v>1.67</v>
      </c>
      <c r="K415" s="18">
        <v>-3.2009999999999997E-2</v>
      </c>
      <c r="L415" s="18">
        <v>3.5449999999999999</v>
      </c>
      <c r="M415" s="18">
        <v>6.2330000000000003E-2</v>
      </c>
      <c r="O415" s="18">
        <f t="shared" si="72"/>
        <v>566.08000000000004</v>
      </c>
      <c r="P415">
        <f t="shared" ca="1" si="56"/>
        <v>0.53052312198740958</v>
      </c>
      <c r="Q415">
        <f t="shared" ca="1" si="57"/>
        <v>0.52492306051630178</v>
      </c>
      <c r="R415">
        <f t="shared" ca="1" si="58"/>
        <v>0.47739459678846902</v>
      </c>
      <c r="S415">
        <f t="shared" ca="1" si="59"/>
        <v>0.48025590225827852</v>
      </c>
      <c r="T415">
        <f t="shared" ca="1" si="60"/>
        <v>0.10006295560075468</v>
      </c>
      <c r="U415">
        <f t="shared" ca="1" si="61"/>
        <v>0.10147619565849533</v>
      </c>
      <c r="V415">
        <f t="shared" ca="1" si="62"/>
        <v>0.10792937052507513</v>
      </c>
      <c r="W415">
        <f t="shared" ca="1" si="63"/>
        <v>0.11156562863726661</v>
      </c>
      <c r="X415">
        <f t="shared" ca="1" si="64"/>
        <v>1.982392706220802E-4</v>
      </c>
      <c r="Y415">
        <f t="shared" ca="1" si="65"/>
        <v>2.9283939805655357E-4</v>
      </c>
      <c r="Z415">
        <f t="shared" ca="1" si="66"/>
        <v>1.6638831548511674E-3</v>
      </c>
      <c r="AA415">
        <f t="shared" ca="1" si="67"/>
        <v>1.7470012459166611E-3</v>
      </c>
      <c r="AB415">
        <f t="shared" ca="1" si="68"/>
        <v>3.1921389022895874E-4</v>
      </c>
      <c r="AC415">
        <f t="shared" ca="1" si="69"/>
        <v>1.5376255215542034E-4</v>
      </c>
      <c r="AD415">
        <f t="shared" ca="1" si="70"/>
        <v>0</v>
      </c>
      <c r="AE415">
        <f t="shared" ca="1" si="71"/>
        <v>0</v>
      </c>
      <c r="AF415" s="18"/>
      <c r="AG415" s="18"/>
      <c r="AH415" s="18"/>
      <c r="AI415" s="18"/>
    </row>
    <row r="416" spans="2:35" x14ac:dyDescent="0.15">
      <c r="B416">
        <v>31.263000000000002</v>
      </c>
      <c r="C416">
        <v>3</v>
      </c>
      <c r="D416" s="18">
        <v>0.25650000000000001</v>
      </c>
      <c r="E416" s="18">
        <v>-0.73819999999999997</v>
      </c>
      <c r="F416" s="18">
        <v>2.9950000000000001</v>
      </c>
      <c r="G416" s="18">
        <v>2.4990000000000001</v>
      </c>
      <c r="H416" s="18">
        <v>0.19869999999999999</v>
      </c>
      <c r="I416" s="18">
        <v>0.92630000000000001</v>
      </c>
      <c r="J416" s="18">
        <v>0.52380000000000004</v>
      </c>
      <c r="K416" s="18">
        <v>-2.1919999999999999E-2</v>
      </c>
      <c r="L416" s="18">
        <v>3.609</v>
      </c>
      <c r="M416" s="18">
        <v>3.1660000000000001E-2</v>
      </c>
      <c r="O416" s="18">
        <f>O130</f>
        <v>712.65</v>
      </c>
      <c r="P416">
        <f t="shared" ca="1" si="56"/>
        <v>0.51555018687017784</v>
      </c>
      <c r="Q416">
        <f t="shared" ca="1" si="57"/>
        <v>0.51014354408361795</v>
      </c>
      <c r="R416">
        <f t="shared" ca="1" si="58"/>
        <v>0.47529191063021109</v>
      </c>
      <c r="S416">
        <f t="shared" ca="1" si="59"/>
        <v>0.47568084332005489</v>
      </c>
      <c r="T416">
        <f t="shared" ca="1" si="60"/>
        <v>0.1032281465942175</v>
      </c>
      <c r="U416">
        <f t="shared" ca="1" si="61"/>
        <v>0.10446174641602672</v>
      </c>
      <c r="V416">
        <f t="shared" ca="1" si="62"/>
        <v>0.10739275032753502</v>
      </c>
      <c r="W416">
        <f t="shared" ca="1" si="63"/>
        <v>0.1105190407766739</v>
      </c>
      <c r="X416">
        <f t="shared" ca="1" si="64"/>
        <v>2.4879683740091399E-4</v>
      </c>
      <c r="Y416">
        <f t="shared" ca="1" si="65"/>
        <v>3.300398236032208E-4</v>
      </c>
      <c r="Z416">
        <f t="shared" ca="1" si="66"/>
        <v>1.6595049635699348E-3</v>
      </c>
      <c r="AA416">
        <f t="shared" ca="1" si="67"/>
        <v>1.7408454374711235E-3</v>
      </c>
      <c r="AB416">
        <f t="shared" ca="1" si="68"/>
        <v>3.0199111892009051E-4</v>
      </c>
      <c r="AC416">
        <f t="shared" ca="1" si="69"/>
        <v>1.2177421665511556E-4</v>
      </c>
      <c r="AD416">
        <f t="shared" ca="1" si="70"/>
        <v>0</v>
      </c>
      <c r="AE416">
        <f t="shared" ca="1" si="71"/>
        <v>0</v>
      </c>
      <c r="AF416" s="18"/>
      <c r="AG416" s="18"/>
      <c r="AH416" s="18"/>
      <c r="AI416" s="18"/>
    </row>
    <row r="417" spans="2:35" x14ac:dyDescent="0.15">
      <c r="B417">
        <v>31.263000000000002</v>
      </c>
      <c r="C417">
        <v>5</v>
      </c>
      <c r="D417" s="18">
        <v>0.28050000000000003</v>
      </c>
      <c r="E417" s="18">
        <v>0.25690000000000002</v>
      </c>
      <c r="F417" s="18">
        <v>0.7359</v>
      </c>
      <c r="G417" s="18">
        <v>0.51929999999999998</v>
      </c>
      <c r="H417" s="18">
        <v>-0.59240000000000004</v>
      </c>
      <c r="I417" s="18">
        <v>0.95909999999999995</v>
      </c>
      <c r="J417" s="18">
        <v>1.7889999999999999</v>
      </c>
      <c r="K417" s="18">
        <v>-4.4260000000000001E-2</v>
      </c>
      <c r="L417" s="18">
        <v>3.5070000000000001</v>
      </c>
      <c r="M417" s="18">
        <v>8.8880000000000001E-2</v>
      </c>
      <c r="O417" s="18">
        <f t="shared" ref="O417:O447" si="73">O131</f>
        <v>897.16</v>
      </c>
      <c r="P417">
        <f t="shared" ca="1" si="56"/>
        <v>0.4995933983977412</v>
      </c>
      <c r="Q417">
        <f t="shared" ca="1" si="57"/>
        <v>0.49445397943230324</v>
      </c>
      <c r="R417">
        <f t="shared" ca="1" si="58"/>
        <v>0.47271904401101189</v>
      </c>
      <c r="S417">
        <f t="shared" ca="1" si="59"/>
        <v>0.46951739524427732</v>
      </c>
      <c r="T417">
        <f t="shared" ca="1" si="60"/>
        <v>0.10731583208277866</v>
      </c>
      <c r="U417">
        <f t="shared" ca="1" si="61"/>
        <v>0.10837072339224112</v>
      </c>
      <c r="V417">
        <f t="shared" ca="1" si="62"/>
        <v>0.10676723577285625</v>
      </c>
      <c r="W417">
        <f t="shared" ca="1" si="63"/>
        <v>0.10911170748567982</v>
      </c>
      <c r="X417">
        <f t="shared" ca="1" si="64"/>
        <v>3.2595058750805087E-4</v>
      </c>
      <c r="Y417">
        <f t="shared" ca="1" si="65"/>
        <v>3.9817780736935306E-4</v>
      </c>
      <c r="Z417">
        <f t="shared" ca="1" si="66"/>
        <v>1.6556559370480201E-3</v>
      </c>
      <c r="AA417">
        <f t="shared" ca="1" si="67"/>
        <v>1.7342419154947892E-3</v>
      </c>
      <c r="AB417">
        <f t="shared" ca="1" si="68"/>
        <v>2.8459734653009383E-4</v>
      </c>
      <c r="AC417">
        <f t="shared" ca="1" si="69"/>
        <v>9.6431778827801851E-5</v>
      </c>
      <c r="AD417">
        <f t="shared" ca="1" si="70"/>
        <v>0</v>
      </c>
      <c r="AE417">
        <f t="shared" ca="1" si="71"/>
        <v>0</v>
      </c>
      <c r="AF417" s="18"/>
      <c r="AG417" s="18"/>
      <c r="AH417" s="18"/>
      <c r="AI417" s="18"/>
    </row>
    <row r="418" spans="2:35" x14ac:dyDescent="0.15">
      <c r="B418">
        <v>31.263000000000002</v>
      </c>
      <c r="C418">
        <v>7</v>
      </c>
      <c r="D418" s="18">
        <v>0.12659999999999999</v>
      </c>
      <c r="E418" s="18">
        <v>-0.1391</v>
      </c>
      <c r="F418" s="18">
        <v>1.2549999999999999</v>
      </c>
      <c r="G418" s="18">
        <v>0.63529999999999998</v>
      </c>
      <c r="H418" s="18">
        <v>0.12509999999999999</v>
      </c>
      <c r="I418" s="18">
        <v>0.89549999999999996</v>
      </c>
      <c r="J418" s="18">
        <v>0.34339999999999998</v>
      </c>
      <c r="K418" s="18">
        <v>-0.17150000000000001</v>
      </c>
      <c r="L418" s="18">
        <v>3.5350000000000001</v>
      </c>
      <c r="M418" s="18">
        <v>0.32</v>
      </c>
      <c r="O418" s="18">
        <f t="shared" si="73"/>
        <v>1129.4000000000001</v>
      </c>
      <c r="P418">
        <f t="shared" ca="1" si="56"/>
        <v>0.48286128323025179</v>
      </c>
      <c r="Q418">
        <f t="shared" ca="1" si="57"/>
        <v>0.4780653522774746</v>
      </c>
      <c r="R418">
        <f t="shared" ca="1" si="58"/>
        <v>0.46886137748897744</v>
      </c>
      <c r="S418">
        <f t="shared" ca="1" si="59"/>
        <v>0.46138266837010333</v>
      </c>
      <c r="T418">
        <f t="shared" ca="1" si="60"/>
        <v>0.11231137872309807</v>
      </c>
      <c r="U418">
        <f t="shared" ca="1" si="61"/>
        <v>0.11318861527517635</v>
      </c>
      <c r="V418">
        <f t="shared" ca="1" si="62"/>
        <v>0.10587078929081653</v>
      </c>
      <c r="W418">
        <f t="shared" ca="1" si="63"/>
        <v>0.10725580128278339</v>
      </c>
      <c r="X418">
        <f t="shared" ca="1" si="64"/>
        <v>4.4356072189753802E-4</v>
      </c>
      <c r="Y418">
        <f t="shared" ca="1" si="65"/>
        <v>5.105622254207501E-4</v>
      </c>
      <c r="Z418">
        <f t="shared" ca="1" si="66"/>
        <v>1.6514686360893259E-3</v>
      </c>
      <c r="AA418">
        <f t="shared" ca="1" si="67"/>
        <v>1.7265179453137473E-3</v>
      </c>
      <c r="AB418">
        <f t="shared" ca="1" si="68"/>
        <v>2.676961617242915E-4</v>
      </c>
      <c r="AC418">
        <f t="shared" ca="1" si="69"/>
        <v>7.635954417303803E-5</v>
      </c>
      <c r="AD418">
        <f t="shared" ca="1" si="70"/>
        <v>0</v>
      </c>
      <c r="AE418">
        <f t="shared" ca="1" si="71"/>
        <v>0</v>
      </c>
      <c r="AF418" s="18"/>
      <c r="AG418" s="18"/>
      <c r="AH418" s="18"/>
      <c r="AI418" s="18"/>
    </row>
    <row r="419" spans="2:35" x14ac:dyDescent="0.15">
      <c r="B419">
        <v>31.263000000000002</v>
      </c>
      <c r="C419">
        <v>10</v>
      </c>
      <c r="D419" s="18">
        <v>0.11550000000000001</v>
      </c>
      <c r="E419" s="18">
        <v>5.9200000000000003E-2</v>
      </c>
      <c r="F419" s="18">
        <v>0.77390000000000003</v>
      </c>
      <c r="G419" s="18">
        <v>0.2263</v>
      </c>
      <c r="H419" s="18">
        <v>0.1283</v>
      </c>
      <c r="I419" s="18">
        <v>2.7709999999999999</v>
      </c>
      <c r="J419" s="18">
        <v>0.29249999999999998</v>
      </c>
      <c r="K419" s="18">
        <v>-0.43230000000000002</v>
      </c>
      <c r="L419" s="18">
        <v>3.2970000000000002</v>
      </c>
      <c r="M419" s="18">
        <v>0.54179999999999995</v>
      </c>
      <c r="O419" s="18">
        <f t="shared" si="73"/>
        <v>1421.9</v>
      </c>
      <c r="P419">
        <f t="shared" ca="1" si="56"/>
        <v>0.46552967468168616</v>
      </c>
      <c r="Q419">
        <f t="shared" ca="1" si="57"/>
        <v>0.46115505611977381</v>
      </c>
      <c r="R419">
        <f t="shared" ca="1" si="58"/>
        <v>0.46233463561385335</v>
      </c>
      <c r="S419">
        <f t="shared" ca="1" si="59"/>
        <v>0.45089646847602977</v>
      </c>
      <c r="T419">
        <f t="shared" ca="1" si="60"/>
        <v>0.11804558113141904</v>
      </c>
      <c r="U419">
        <f t="shared" ca="1" si="61"/>
        <v>0.11874283031303663</v>
      </c>
      <c r="V419">
        <f t="shared" ca="1" si="62"/>
        <v>0.10440182592991493</v>
      </c>
      <c r="W419">
        <f t="shared" ca="1" si="63"/>
        <v>0.10486434785561763</v>
      </c>
      <c r="X419">
        <f t="shared" ca="1" si="64"/>
        <v>6.2030982196927041E-4</v>
      </c>
      <c r="Y419">
        <f t="shared" ca="1" si="65"/>
        <v>6.851136824519128E-4</v>
      </c>
      <c r="Z419">
        <f t="shared" ca="1" si="66"/>
        <v>1.6459461081090587E-3</v>
      </c>
      <c r="AA419">
        <f t="shared" ca="1" si="67"/>
        <v>1.7171159561399983E-3</v>
      </c>
      <c r="AB419">
        <f t="shared" ca="1" si="68"/>
        <v>2.5168825908684911E-4</v>
      </c>
      <c r="AC419">
        <f t="shared" ca="1" si="69"/>
        <v>6.0454807043627823E-5</v>
      </c>
      <c r="AD419">
        <f t="shared" ca="1" si="70"/>
        <v>4.6330958902718322E-7</v>
      </c>
      <c r="AE419">
        <f t="shared" ca="1" si="71"/>
        <v>0</v>
      </c>
      <c r="AF419" s="18"/>
      <c r="AG419" s="18"/>
      <c r="AH419" s="18"/>
      <c r="AI419" s="18"/>
    </row>
    <row r="420" spans="2:35" x14ac:dyDescent="0.15">
      <c r="B420">
        <v>31.263000000000002</v>
      </c>
      <c r="C420">
        <v>15</v>
      </c>
      <c r="D420" s="18">
        <v>0.20749999999999999</v>
      </c>
      <c r="E420" s="18">
        <v>-6.8599999999999994E-2</v>
      </c>
      <c r="F420" s="18">
        <v>3.4550000000000001</v>
      </c>
      <c r="G420" s="18">
        <v>0.13780000000000001</v>
      </c>
      <c r="H420" s="18">
        <v>0.19800000000000001</v>
      </c>
      <c r="I420" s="18">
        <v>0.67659999999999998</v>
      </c>
      <c r="J420" s="18">
        <v>0.43719999999999998</v>
      </c>
      <c r="K420" s="18">
        <v>-0.64429999999999998</v>
      </c>
      <c r="L420" s="18">
        <v>3.3719999999999999</v>
      </c>
      <c r="M420" s="18">
        <v>2.5</v>
      </c>
      <c r="O420" s="18">
        <f t="shared" si="73"/>
        <v>1790.1</v>
      </c>
      <c r="P420">
        <f t="shared" ca="1" si="56"/>
        <v>0.44777492745305547</v>
      </c>
      <c r="Q420">
        <f t="shared" ca="1" si="57"/>
        <v>0.44389943918954256</v>
      </c>
      <c r="R420">
        <f t="shared" ca="1" si="58"/>
        <v>0.45108433614696153</v>
      </c>
      <c r="S420">
        <f t="shared" ca="1" si="59"/>
        <v>0.43778117002858152</v>
      </c>
      <c r="T420">
        <f t="shared" ca="1" si="60"/>
        <v>0.1241576723175592</v>
      </c>
      <c r="U420">
        <f t="shared" ca="1" si="61"/>
        <v>0.12466758666125051</v>
      </c>
      <c r="V420">
        <f t="shared" ca="1" si="62"/>
        <v>0.10193934738127107</v>
      </c>
      <c r="W420">
        <f t="shared" ca="1" si="63"/>
        <v>0.10187426031612176</v>
      </c>
      <c r="X420">
        <f t="shared" ca="1" si="64"/>
        <v>8.7717615849491079E-4</v>
      </c>
      <c r="Y420">
        <f t="shared" ca="1" si="65"/>
        <v>9.4136943815878872E-4</v>
      </c>
      <c r="Z420">
        <f t="shared" ca="1" si="66"/>
        <v>1.6391873517663895E-3</v>
      </c>
      <c r="AA420">
        <f t="shared" ca="1" si="67"/>
        <v>1.70539759180823E-3</v>
      </c>
      <c r="AB420">
        <f t="shared" ca="1" si="68"/>
        <v>2.3681641050479069E-4</v>
      </c>
      <c r="AC420">
        <f t="shared" ca="1" si="69"/>
        <v>4.7861346284913675E-5</v>
      </c>
      <c r="AD420">
        <f t="shared" ca="1" si="70"/>
        <v>6.6420762680485801E-6</v>
      </c>
      <c r="AE420">
        <f t="shared" ca="1" si="71"/>
        <v>0</v>
      </c>
      <c r="AF420" s="18"/>
      <c r="AG420" s="18"/>
      <c r="AH420" s="18"/>
      <c r="AI420" s="18"/>
    </row>
    <row r="421" spans="2:35" x14ac:dyDescent="0.15">
      <c r="B421">
        <v>31.263000000000002</v>
      </c>
      <c r="C421">
        <v>20</v>
      </c>
      <c r="D421" s="18">
        <v>0.26790000000000003</v>
      </c>
      <c r="E421" s="18">
        <v>0.36270000000000002</v>
      </c>
      <c r="F421" s="18">
        <v>0.66159999999999997</v>
      </c>
      <c r="G421" s="18">
        <v>0.54820000000000002</v>
      </c>
      <c r="H421" s="18">
        <v>-0.83850000000000002</v>
      </c>
      <c r="I421" s="18">
        <v>1.893</v>
      </c>
      <c r="J421" s="18">
        <v>2.1579999999999999</v>
      </c>
      <c r="K421" s="18">
        <v>-4.1849999999999998E-2</v>
      </c>
      <c r="L421" s="18">
        <v>3.6139999999999999</v>
      </c>
      <c r="M421" s="18">
        <v>3.295E-2</v>
      </c>
      <c r="O421" s="18">
        <f t="shared" si="73"/>
        <v>2253.6</v>
      </c>
      <c r="P421">
        <f t="shared" ca="1" si="56"/>
        <v>0.42974552829403623</v>
      </c>
      <c r="Q421">
        <f t="shared" ca="1" si="57"/>
        <v>0.42644611616571859</v>
      </c>
      <c r="R421">
        <f t="shared" ca="1" si="58"/>
        <v>0.43295248009473936</v>
      </c>
      <c r="S421">
        <f t="shared" ca="1" si="59"/>
        <v>0.42195626013924875</v>
      </c>
      <c r="T421">
        <f t="shared" ca="1" si="60"/>
        <v>0.13012961380131344</v>
      </c>
      <c r="U421">
        <f t="shared" ca="1" si="61"/>
        <v>0.13044252502838966</v>
      </c>
      <c r="V421">
        <f t="shared" ca="1" si="62"/>
        <v>9.817452980324215E-2</v>
      </c>
      <c r="W421">
        <f t="shared" ca="1" si="63"/>
        <v>9.8272873772449129E-2</v>
      </c>
      <c r="X421">
        <f t="shared" ca="1" si="64"/>
        <v>1.231152927318867E-3</v>
      </c>
      <c r="Y421">
        <f t="shared" ca="1" si="65"/>
        <v>1.293739040894617E-3</v>
      </c>
      <c r="Z421">
        <f t="shared" ca="1" si="66"/>
        <v>1.628942845230928E-3</v>
      </c>
      <c r="AA421">
        <f t="shared" ca="1" si="67"/>
        <v>1.6886166865606373E-3</v>
      </c>
      <c r="AB421">
        <f t="shared" ca="1" si="68"/>
        <v>2.2319041431708569E-4</v>
      </c>
      <c r="AC421">
        <f t="shared" ca="1" si="69"/>
        <v>3.7890061874934489E-5</v>
      </c>
      <c r="AD421">
        <f t="shared" ca="1" si="70"/>
        <v>1.0894750104295525E-5</v>
      </c>
      <c r="AE421">
        <f t="shared" ca="1" si="71"/>
        <v>0</v>
      </c>
      <c r="AF421" s="18"/>
      <c r="AG421" s="18"/>
      <c r="AH421" s="18"/>
      <c r="AI421" s="18"/>
    </row>
    <row r="422" spans="2:35" x14ac:dyDescent="0.15">
      <c r="B422">
        <v>49.982999999999997</v>
      </c>
      <c r="C422">
        <v>1</v>
      </c>
      <c r="D422" s="18">
        <v>0.11609999999999999</v>
      </c>
      <c r="E422" s="18">
        <v>4.7219999999999998E-2</v>
      </c>
      <c r="F422" s="18">
        <v>3.1819999999999999</v>
      </c>
      <c r="G422" s="18">
        <v>0.54969999999999997</v>
      </c>
      <c r="H422" s="18">
        <v>-0.1381</v>
      </c>
      <c r="I422" s="18">
        <v>2.1480000000000001</v>
      </c>
      <c r="J422" s="18">
        <v>0.36570000000000003</v>
      </c>
      <c r="K422" s="18">
        <v>-3.9730000000000001E-2</v>
      </c>
      <c r="L422" s="18">
        <v>2.9079999999999999</v>
      </c>
      <c r="M422" s="18">
        <v>0.26960000000000001</v>
      </c>
      <c r="O422" s="18">
        <f t="shared" si="73"/>
        <v>2837.1</v>
      </c>
      <c r="P422">
        <f t="shared" ca="1" si="56"/>
        <v>0.4115731465603657</v>
      </c>
      <c r="Q422">
        <f t="shared" ca="1" si="57"/>
        <v>0.40892492310911077</v>
      </c>
      <c r="R422">
        <f t="shared" ca="1" si="58"/>
        <v>0.40765099711192271</v>
      </c>
      <c r="S422">
        <f t="shared" ca="1" si="59"/>
        <v>0.40361763772616288</v>
      </c>
      <c r="T422">
        <f t="shared" ca="1" si="60"/>
        <v>0.13537196357380352</v>
      </c>
      <c r="U422">
        <f t="shared" ca="1" si="61"/>
        <v>0.13548469969155752</v>
      </c>
      <c r="V422">
        <f t="shared" ca="1" si="62"/>
        <v>9.3822906146191001E-2</v>
      </c>
      <c r="W422">
        <f t="shared" ca="1" si="63"/>
        <v>9.4182838935396584E-2</v>
      </c>
      <c r="X422">
        <f t="shared" ca="1" si="64"/>
        <v>1.6850908051813636E-3</v>
      </c>
      <c r="Y422">
        <f t="shared" ca="1" si="65"/>
        <v>1.7414482590392528E-3</v>
      </c>
      <c r="Z422">
        <f t="shared" ca="1" si="66"/>
        <v>1.612987616957566E-3</v>
      </c>
      <c r="AA422">
        <f t="shared" ca="1" si="67"/>
        <v>1.6429191435841576E-3</v>
      </c>
      <c r="AB422">
        <f t="shared" ca="1" si="68"/>
        <v>2.1083717792164114E-4</v>
      </c>
      <c r="AC422">
        <f t="shared" ca="1" si="69"/>
        <v>2.9994972306254808E-5</v>
      </c>
      <c r="AD422">
        <f t="shared" ca="1" si="70"/>
        <v>1.3814251952737333E-5</v>
      </c>
      <c r="AE422">
        <f t="shared" ca="1" si="71"/>
        <v>0</v>
      </c>
      <c r="AF422" s="18"/>
      <c r="AG422" s="18"/>
      <c r="AH422" s="18"/>
      <c r="AI422" s="18"/>
    </row>
    <row r="423" spans="2:35" x14ac:dyDescent="0.15">
      <c r="B423">
        <v>49.982999999999997</v>
      </c>
      <c r="C423">
        <v>3</v>
      </c>
      <c r="D423" s="18">
        <v>0.1169</v>
      </c>
      <c r="E423" s="18">
        <v>2.6589999999999999E-2</v>
      </c>
      <c r="F423" s="18">
        <v>1.046</v>
      </c>
      <c r="G423" s="18">
        <v>0.1517</v>
      </c>
      <c r="H423" s="18">
        <v>-0.15759999999999999</v>
      </c>
      <c r="I423" s="18">
        <v>1.9950000000000001</v>
      </c>
      <c r="J423" s="18">
        <v>0.42880000000000001</v>
      </c>
      <c r="K423" s="18">
        <v>-1.336E-2</v>
      </c>
      <c r="L423" s="18">
        <v>2.6869999999999998</v>
      </c>
      <c r="M423" s="18">
        <v>8.2710000000000006E-2</v>
      </c>
      <c r="O423" s="18">
        <f t="shared" si="73"/>
        <v>3571.7</v>
      </c>
      <c r="P423">
        <f t="shared" ca="1" si="56"/>
        <v>0.39337507273285888</v>
      </c>
      <c r="Q423">
        <f t="shared" ca="1" si="57"/>
        <v>0.39145040114217211</v>
      </c>
      <c r="R423">
        <f t="shared" ca="1" si="58"/>
        <v>0.37869272126318559</v>
      </c>
      <c r="S423">
        <f t="shared" ca="1" si="59"/>
        <v>0.38293441011540397</v>
      </c>
      <c r="T423">
        <f t="shared" ca="1" si="60"/>
        <v>0.13935122367652925</v>
      </c>
      <c r="U423">
        <f t="shared" ca="1" si="61"/>
        <v>0.13927912741740631</v>
      </c>
      <c r="V423">
        <f t="shared" ca="1" si="62"/>
        <v>9.2848835860065079E-2</v>
      </c>
      <c r="W423">
        <f t="shared" ca="1" si="63"/>
        <v>9.0630490859916965E-2</v>
      </c>
      <c r="X423">
        <f t="shared" ca="1" si="64"/>
        <v>2.2189560185746733E-3</v>
      </c>
      <c r="Y423">
        <f t="shared" ca="1" si="65"/>
        <v>2.2609555259459593E-3</v>
      </c>
      <c r="Z423">
        <f t="shared" ca="1" si="66"/>
        <v>1.4862587798708177E-3</v>
      </c>
      <c r="AA423">
        <f t="shared" ca="1" si="67"/>
        <v>1.3572115500467493E-3</v>
      </c>
      <c r="AB423">
        <f t="shared" ca="1" si="68"/>
        <v>1.997300664188309E-4</v>
      </c>
      <c r="AC423">
        <f t="shared" ca="1" si="69"/>
        <v>2.3743949539065112E-5</v>
      </c>
      <c r="AD423">
        <f t="shared" ca="1" si="70"/>
        <v>1.5813079458359969E-5</v>
      </c>
      <c r="AE423">
        <f t="shared" ca="1" si="71"/>
        <v>0</v>
      </c>
      <c r="AF423" s="18"/>
      <c r="AG423" s="18"/>
      <c r="AH423" s="18"/>
      <c r="AI423" s="18"/>
    </row>
    <row r="424" spans="2:35" x14ac:dyDescent="0.15">
      <c r="B424">
        <v>49.982999999999997</v>
      </c>
      <c r="C424">
        <v>5</v>
      </c>
      <c r="D424" s="18">
        <v>0.1234</v>
      </c>
      <c r="E424" s="18">
        <v>2.5860000000000001E-2</v>
      </c>
      <c r="F424" s="18">
        <v>0.75700000000000001</v>
      </c>
      <c r="G424" s="18">
        <v>7.1629999999999999E-2</v>
      </c>
      <c r="H424" s="18">
        <v>-0.1331</v>
      </c>
      <c r="I424" s="18">
        <v>1.6879999999999999</v>
      </c>
      <c r="J424" s="18">
        <v>0.61080000000000001</v>
      </c>
      <c r="K424" s="18">
        <v>-4.4839999999999998E-2</v>
      </c>
      <c r="L424" s="18">
        <v>2.4929999999999999</v>
      </c>
      <c r="M424" s="18">
        <v>0.19220000000000001</v>
      </c>
      <c r="O424" s="18">
        <f t="shared" si="73"/>
        <v>4496.5</v>
      </c>
      <c r="P424">
        <f t="shared" ca="1" si="56"/>
        <v>0.37525640048410969</v>
      </c>
      <c r="Q424">
        <f t="shared" ca="1" si="57"/>
        <v>0.37412401147533392</v>
      </c>
      <c r="R424">
        <f t="shared" ca="1" si="58"/>
        <v>0.35111145771096713</v>
      </c>
      <c r="S424">
        <f t="shared" ca="1" si="59"/>
        <v>0.35999122247251841</v>
      </c>
      <c r="T424">
        <f t="shared" ca="1" si="60"/>
        <v>0.14170374266611535</v>
      </c>
      <c r="U424">
        <f t="shared" ca="1" si="61"/>
        <v>0.14148977150028813</v>
      </c>
      <c r="V424">
        <f t="shared" ca="1" si="62"/>
        <v>0.10554370372713989</v>
      </c>
      <c r="W424">
        <f t="shared" ca="1" si="63"/>
        <v>9.9384801214688262E-2</v>
      </c>
      <c r="X424">
        <f t="shared" ca="1" si="64"/>
        <v>2.7895862613546685E-3</v>
      </c>
      <c r="Y424">
        <f t="shared" ca="1" si="65"/>
        <v>2.8075814257403583E-3</v>
      </c>
      <c r="Z424">
        <f t="shared" ca="1" si="66"/>
        <v>9.7775871023831457E-4</v>
      </c>
      <c r="AA424">
        <f t="shared" ca="1" si="67"/>
        <v>6.9091622546192948E-4</v>
      </c>
      <c r="AB424">
        <f t="shared" ca="1" si="68"/>
        <v>1.8980946754947048E-4</v>
      </c>
      <c r="AC424">
        <f t="shared" ca="1" si="69"/>
        <v>1.8795094716209104E-5</v>
      </c>
      <c r="AD424">
        <f t="shared" ca="1" si="70"/>
        <v>1.7177538410240167E-5</v>
      </c>
      <c r="AE424">
        <f t="shared" ca="1" si="71"/>
        <v>0</v>
      </c>
      <c r="AF424" s="18"/>
      <c r="AG424" s="18"/>
      <c r="AH424" s="18"/>
      <c r="AI424" s="18"/>
    </row>
    <row r="425" spans="2:35" x14ac:dyDescent="0.15">
      <c r="B425">
        <v>49.982999999999997</v>
      </c>
      <c r="C425">
        <v>7</v>
      </c>
      <c r="D425" s="18">
        <v>0.12690000000000001</v>
      </c>
      <c r="E425" s="18">
        <v>4.2070000000000003E-2</v>
      </c>
      <c r="F425" s="18">
        <v>0.68259999999999998</v>
      </c>
      <c r="G425" s="18">
        <v>0.1014</v>
      </c>
      <c r="H425" s="18">
        <v>-0.13789999999999999</v>
      </c>
      <c r="I425" s="18">
        <v>1.339</v>
      </c>
      <c r="J425" s="18">
        <v>0.58760000000000001</v>
      </c>
      <c r="K425" s="18">
        <v>-5.7450000000000001E-2</v>
      </c>
      <c r="L425" s="18">
        <v>2.56</v>
      </c>
      <c r="M425" s="18">
        <v>0.2034</v>
      </c>
      <c r="O425" s="18">
        <f t="shared" si="73"/>
        <v>5660.8</v>
      </c>
      <c r="P425">
        <f t="shared" ca="1" si="56"/>
        <v>0.357308426226011</v>
      </c>
      <c r="Q425">
        <f t="shared" ca="1" si="57"/>
        <v>0.35703273406480907</v>
      </c>
      <c r="R425">
        <f t="shared" ca="1" si="58"/>
        <v>0.33287086476888328</v>
      </c>
      <c r="S425">
        <f t="shared" ca="1" si="59"/>
        <v>0.33938789884547715</v>
      </c>
      <c r="T425">
        <f t="shared" ca="1" si="60"/>
        <v>0.14228968544189088</v>
      </c>
      <c r="U425">
        <f t="shared" ca="1" si="61"/>
        <v>0.14200562218014992</v>
      </c>
      <c r="V425">
        <f t="shared" ca="1" si="62"/>
        <v>0.13643392319530648</v>
      </c>
      <c r="W425">
        <f t="shared" ca="1" si="63"/>
        <v>0.14207864167971543</v>
      </c>
      <c r="X425">
        <f t="shared" ca="1" si="64"/>
        <v>3.3415937719957819E-3</v>
      </c>
      <c r="Y425">
        <f t="shared" ca="1" si="65"/>
        <v>3.3276614920587371E-3</v>
      </c>
      <c r="Z425">
        <f t="shared" ca="1" si="66"/>
        <v>3.5293225558955441E-3</v>
      </c>
      <c r="AA425">
        <f t="shared" ca="1" si="67"/>
        <v>3.9377974162003648E-3</v>
      </c>
      <c r="AB425">
        <f t="shared" ca="1" si="68"/>
        <v>1.8099534575242993E-4</v>
      </c>
      <c r="AC425">
        <f t="shared" ca="1" si="69"/>
        <v>1.4877187395040403E-5</v>
      </c>
      <c r="AD425">
        <f t="shared" ca="1" si="70"/>
        <v>1.8106086159763723E-5</v>
      </c>
      <c r="AE425">
        <f t="shared" ca="1" si="71"/>
        <v>0</v>
      </c>
      <c r="AF425" s="18"/>
      <c r="AG425" s="18"/>
      <c r="AH425" s="18"/>
      <c r="AI425" s="18"/>
    </row>
    <row r="426" spans="2:35" x14ac:dyDescent="0.15">
      <c r="B426">
        <v>49.982999999999997</v>
      </c>
      <c r="C426">
        <v>10</v>
      </c>
      <c r="D426" s="18">
        <v>0.1235</v>
      </c>
      <c r="E426" s="18">
        <v>4.3290000000000002E-2</v>
      </c>
      <c r="F426" s="18">
        <v>0.70240000000000002</v>
      </c>
      <c r="G426" s="18">
        <v>0.1003</v>
      </c>
      <c r="H426" s="18">
        <v>-0.16400000000000001</v>
      </c>
      <c r="I426" s="18">
        <v>1.595</v>
      </c>
      <c r="J426" s="18">
        <v>0.57110000000000005</v>
      </c>
      <c r="K426" s="18">
        <v>-3.022E-2</v>
      </c>
      <c r="L426" s="18">
        <v>2.66</v>
      </c>
      <c r="M426" s="18">
        <v>0.1216</v>
      </c>
      <c r="O426" s="18">
        <f t="shared" si="73"/>
        <v>7126.5</v>
      </c>
      <c r="P426">
        <f t="shared" ca="1" si="56"/>
        <v>0.33961324749480359</v>
      </c>
      <c r="Q426">
        <f t="shared" ca="1" si="57"/>
        <v>0.34025359758140661</v>
      </c>
      <c r="R426">
        <f t="shared" ca="1" si="58"/>
        <v>0.32171065515229136</v>
      </c>
      <c r="S426">
        <f t="shared" ca="1" si="59"/>
        <v>0.32019760625537402</v>
      </c>
      <c r="T426">
        <f t="shared" ca="1" si="60"/>
        <v>0.1411758065285576</v>
      </c>
      <c r="U426">
        <f t="shared" ca="1" si="61"/>
        <v>0.14091537380075053</v>
      </c>
      <c r="V426">
        <f t="shared" ca="1" si="62"/>
        <v>0.15275527906103711</v>
      </c>
      <c r="W426">
        <f t="shared" ca="1" si="63"/>
        <v>0.15218002921624263</v>
      </c>
      <c r="X426">
        <f t="shared" ca="1" si="64"/>
        <v>3.823447191056894E-3</v>
      </c>
      <c r="Y426">
        <f t="shared" ca="1" si="65"/>
        <v>3.7742010492807501E-3</v>
      </c>
      <c r="Z426">
        <f t="shared" ca="1" si="66"/>
        <v>6.4378650732391379E-3</v>
      </c>
      <c r="AA426">
        <f t="shared" ca="1" si="67"/>
        <v>6.4290113050710015E-3</v>
      </c>
      <c r="AB426">
        <f t="shared" ca="1" si="68"/>
        <v>1.7319892605367065E-4</v>
      </c>
      <c r="AC426">
        <f t="shared" ca="1" si="69"/>
        <v>1.1775845195960422E-5</v>
      </c>
      <c r="AD426">
        <f t="shared" ca="1" si="70"/>
        <v>1.8735786728563131E-5</v>
      </c>
      <c r="AE426">
        <f t="shared" ca="1" si="71"/>
        <v>0</v>
      </c>
      <c r="AF426" s="18"/>
      <c r="AG426" s="18"/>
      <c r="AH426" s="18"/>
      <c r="AI426" s="18"/>
    </row>
    <row r="427" spans="2:35" x14ac:dyDescent="0.15">
      <c r="B427">
        <v>49.982999999999997</v>
      </c>
      <c r="C427">
        <v>15</v>
      </c>
      <c r="D427" s="18">
        <v>0.11600000000000001</v>
      </c>
      <c r="E427" s="18">
        <v>3.2219999999999999E-2</v>
      </c>
      <c r="F427" s="18">
        <v>0.73129999999999995</v>
      </c>
      <c r="G427" s="18">
        <v>4.0099999999999997E-2</v>
      </c>
      <c r="H427" s="18">
        <v>-0.12520000000000001</v>
      </c>
      <c r="I427" s="18">
        <v>1.633</v>
      </c>
      <c r="J427" s="18">
        <v>0.38890000000000002</v>
      </c>
      <c r="K427" s="18">
        <v>-5.1659999999999998E-2</v>
      </c>
      <c r="L427" s="18">
        <v>2.8490000000000002</v>
      </c>
      <c r="M427" s="18">
        <v>0.20860000000000001</v>
      </c>
      <c r="O427" s="18">
        <f t="shared" si="73"/>
        <v>8971.7000000000007</v>
      </c>
      <c r="P427">
        <f t="shared" ca="1" si="56"/>
        <v>0.32224002749652858</v>
      </c>
      <c r="Q427">
        <f t="shared" ca="1" si="57"/>
        <v>0.32385027037513936</v>
      </c>
      <c r="R427">
        <f t="shared" ca="1" si="58"/>
        <v>0.31553319466141549</v>
      </c>
      <c r="S427">
        <f t="shared" ca="1" si="59"/>
        <v>0.30322298618489252</v>
      </c>
      <c r="T427">
        <f t="shared" ca="1" si="60"/>
        <v>0.13857324765272702</v>
      </c>
      <c r="U427">
        <f t="shared" ca="1" si="61"/>
        <v>0.13844081613392398</v>
      </c>
      <c r="V427">
        <f t="shared" ca="1" si="62"/>
        <v>0.15541115232019559</v>
      </c>
      <c r="W427">
        <f t="shared" ca="1" si="63"/>
        <v>0.14593526390675562</v>
      </c>
      <c r="X427">
        <f t="shared" ca="1" si="64"/>
        <v>4.2002142144310223E-3</v>
      </c>
      <c r="Y427">
        <f t="shared" ca="1" si="65"/>
        <v>4.1178294595476585E-3</v>
      </c>
      <c r="Z427">
        <f t="shared" ca="1" si="66"/>
        <v>7.3966096776126216E-3</v>
      </c>
      <c r="AA427">
        <f t="shared" ca="1" si="67"/>
        <v>6.4280562509786239E-3</v>
      </c>
      <c r="AB427">
        <f t="shared" ca="1" si="68"/>
        <v>1.6632708307419419E-4</v>
      </c>
      <c r="AC427">
        <f t="shared" ca="1" si="69"/>
        <v>9.32083802286654E-6</v>
      </c>
      <c r="AD427">
        <f t="shared" ca="1" si="70"/>
        <v>1.9161244418308687E-5</v>
      </c>
      <c r="AE427">
        <f t="shared" ca="1" si="71"/>
        <v>0</v>
      </c>
      <c r="AF427" s="18"/>
      <c r="AG427" s="18"/>
      <c r="AH427" s="18"/>
      <c r="AI427" s="18"/>
    </row>
    <row r="428" spans="2:35" x14ac:dyDescent="0.15">
      <c r="B428">
        <v>49.982999999999997</v>
      </c>
      <c r="C428">
        <v>20</v>
      </c>
      <c r="D428" s="18">
        <v>0.1134</v>
      </c>
      <c r="E428" s="18">
        <v>1.188E-2</v>
      </c>
      <c r="F428" s="18">
        <v>0.71089999999999998</v>
      </c>
      <c r="G428" s="18">
        <v>3.1739999999999997E-2</v>
      </c>
      <c r="H428" s="18">
        <v>-0.11020000000000001</v>
      </c>
      <c r="I428" s="18">
        <v>1.85</v>
      </c>
      <c r="J428" s="18">
        <v>0.17879999999999999</v>
      </c>
      <c r="K428" s="18">
        <v>-3.9780000000000003E-2</v>
      </c>
      <c r="L428" s="18">
        <v>2.9630000000000001</v>
      </c>
      <c r="M428" s="18">
        <v>0.13289999999999999</v>
      </c>
      <c r="O428" s="18">
        <f t="shared" si="73"/>
        <v>10000</v>
      </c>
      <c r="P428">
        <f t="shared" ca="1" si="56"/>
        <v>0.31418188290721727</v>
      </c>
      <c r="Q428">
        <f t="shared" ca="1" si="57"/>
        <v>0.31626617698046566</v>
      </c>
      <c r="R428">
        <f t="shared" ca="1" si="58"/>
        <v>0.31374206285680029</v>
      </c>
      <c r="S428">
        <f t="shared" ca="1" si="59"/>
        <v>0.29612538661725457</v>
      </c>
      <c r="T428">
        <f t="shared" ca="1" si="60"/>
        <v>0.13691040457360434</v>
      </c>
      <c r="U428">
        <f t="shared" ca="1" si="61"/>
        <v>0.13687467557887656</v>
      </c>
      <c r="V428">
        <f t="shared" ca="1" si="62"/>
        <v>0.15530208626016162</v>
      </c>
      <c r="W428">
        <f t="shared" ca="1" si="63"/>
        <v>0.14263127879434639</v>
      </c>
      <c r="X428">
        <f t="shared" ca="1" si="64"/>
        <v>4.3365289435661983E-3</v>
      </c>
      <c r="Y428">
        <f t="shared" ca="1" si="65"/>
        <v>4.2406953200035949E-3</v>
      </c>
      <c r="Z428">
        <f t="shared" ca="1" si="66"/>
        <v>7.5149401710011823E-3</v>
      </c>
      <c r="AA428">
        <f t="shared" ca="1" si="67"/>
        <v>6.2989331655863099E-3</v>
      </c>
      <c r="AB428">
        <f t="shared" ca="1" si="68"/>
        <v>1.6338292371202712E-4</v>
      </c>
      <c r="AC428">
        <f t="shared" ca="1" si="69"/>
        <v>8.348376653449785E-6</v>
      </c>
      <c r="AD428">
        <f t="shared" ca="1" si="70"/>
        <v>1.9310368164882075E-5</v>
      </c>
      <c r="AE428">
        <f t="shared" ca="1" si="71"/>
        <v>0</v>
      </c>
      <c r="AF428" s="18"/>
      <c r="AG428" s="18"/>
      <c r="AH428" s="18"/>
      <c r="AI428" s="18"/>
    </row>
    <row r="429" spans="2:35" x14ac:dyDescent="0.15">
      <c r="B429">
        <v>67.763000000000005</v>
      </c>
      <c r="C429">
        <v>1</v>
      </c>
      <c r="D429" s="18">
        <v>0.1132</v>
      </c>
      <c r="E429" s="18">
        <v>2.444E-2</v>
      </c>
      <c r="F429" s="18">
        <v>-0.80030000000000001</v>
      </c>
      <c r="G429" s="18">
        <v>4.2070000000000003E-2</v>
      </c>
      <c r="H429" s="18">
        <v>-6.8650000000000003E-2</v>
      </c>
      <c r="I429" s="18">
        <v>1.994</v>
      </c>
      <c r="J429" s="18">
        <v>0.24360000000000001</v>
      </c>
      <c r="K429" s="18">
        <v>-0.12479999999999999</v>
      </c>
      <c r="L429" s="18">
        <v>2.04</v>
      </c>
      <c r="M429" s="18">
        <v>1.319</v>
      </c>
      <c r="O429" s="18">
        <f t="shared" si="73"/>
        <v>10000</v>
      </c>
      <c r="P429">
        <f t="shared" ca="1" si="56"/>
        <v>0.31418188290721727</v>
      </c>
      <c r="Q429">
        <f t="shared" ca="1" si="57"/>
        <v>0.31626617698046566</v>
      </c>
      <c r="R429">
        <f t="shared" ca="1" si="58"/>
        <v>0.31374206285680029</v>
      </c>
      <c r="S429">
        <f t="shared" ca="1" si="59"/>
        <v>0.29612538661725457</v>
      </c>
      <c r="T429">
        <f t="shared" ca="1" si="60"/>
        <v>0.13691040457360434</v>
      </c>
      <c r="U429">
        <f t="shared" ca="1" si="61"/>
        <v>0.13687467557887656</v>
      </c>
      <c r="V429">
        <f t="shared" ca="1" si="62"/>
        <v>0.15530208626016162</v>
      </c>
      <c r="W429">
        <f t="shared" ca="1" si="63"/>
        <v>0.14263127879434639</v>
      </c>
      <c r="X429">
        <f t="shared" ca="1" si="64"/>
        <v>4.3365289435661983E-3</v>
      </c>
      <c r="Y429">
        <f t="shared" ca="1" si="65"/>
        <v>4.2406953200035949E-3</v>
      </c>
      <c r="Z429">
        <f t="shared" ca="1" si="66"/>
        <v>7.5149401710011823E-3</v>
      </c>
      <c r="AA429">
        <f t="shared" ca="1" si="67"/>
        <v>6.2989331655863099E-3</v>
      </c>
      <c r="AB429">
        <f t="shared" ca="1" si="68"/>
        <v>1.6338292371202712E-4</v>
      </c>
      <c r="AC429">
        <f t="shared" ca="1" si="69"/>
        <v>8.348376653449785E-6</v>
      </c>
      <c r="AD429">
        <f t="shared" ca="1" si="70"/>
        <v>1.9310368164882075E-5</v>
      </c>
      <c r="AE429">
        <f t="shared" ca="1" si="71"/>
        <v>0</v>
      </c>
      <c r="AF429" s="18"/>
      <c r="AG429" s="18"/>
      <c r="AH429" s="18"/>
      <c r="AI429" s="18"/>
    </row>
    <row r="430" spans="2:35" x14ac:dyDescent="0.15">
      <c r="B430">
        <v>67.763000000000005</v>
      </c>
      <c r="C430">
        <v>3</v>
      </c>
      <c r="D430" s="18">
        <v>0.1062</v>
      </c>
      <c r="E430" s="18">
        <v>3.015E-2</v>
      </c>
      <c r="F430" s="18">
        <v>-0.78380000000000005</v>
      </c>
      <c r="G430" s="18">
        <v>5.7369999999999997E-2</v>
      </c>
      <c r="H430" s="18">
        <v>-0.12230000000000001</v>
      </c>
      <c r="I430" s="18">
        <v>1.585</v>
      </c>
      <c r="J430" s="18">
        <v>0.85499999999999998</v>
      </c>
      <c r="K430" s="18">
        <v>-4.8849999999999998E-2</v>
      </c>
      <c r="L430" s="18">
        <v>2.141</v>
      </c>
      <c r="M430" s="18">
        <v>0.19900000000000001</v>
      </c>
      <c r="O430" s="18">
        <f t="shared" si="73"/>
        <v>10000</v>
      </c>
      <c r="P430">
        <f t="shared" ca="1" si="56"/>
        <v>0.31418188290721727</v>
      </c>
      <c r="Q430">
        <f t="shared" ca="1" si="57"/>
        <v>0.31626617698046566</v>
      </c>
      <c r="R430">
        <f t="shared" ca="1" si="58"/>
        <v>0.31374206285680029</v>
      </c>
      <c r="S430">
        <f t="shared" ca="1" si="59"/>
        <v>0.29612538661725457</v>
      </c>
      <c r="T430">
        <f t="shared" ca="1" si="60"/>
        <v>0.13691040457360434</v>
      </c>
      <c r="U430">
        <f t="shared" ca="1" si="61"/>
        <v>0.13687467557887656</v>
      </c>
      <c r="V430">
        <f t="shared" ca="1" si="62"/>
        <v>0.15530208626016162</v>
      </c>
      <c r="W430">
        <f t="shared" ca="1" si="63"/>
        <v>0.14263127879434639</v>
      </c>
      <c r="X430">
        <f t="shared" ca="1" si="64"/>
        <v>4.3365289435661983E-3</v>
      </c>
      <c r="Y430">
        <f t="shared" ca="1" si="65"/>
        <v>4.2406953200035949E-3</v>
      </c>
      <c r="Z430">
        <f t="shared" ca="1" si="66"/>
        <v>7.5149401710011823E-3</v>
      </c>
      <c r="AA430">
        <f t="shared" ca="1" si="67"/>
        <v>6.2989331655863099E-3</v>
      </c>
      <c r="AB430">
        <f t="shared" ca="1" si="68"/>
        <v>1.6338292371202712E-4</v>
      </c>
      <c r="AC430">
        <f t="shared" ca="1" si="69"/>
        <v>8.348376653449785E-6</v>
      </c>
      <c r="AD430">
        <f t="shared" ca="1" si="70"/>
        <v>1.9310368164882075E-5</v>
      </c>
      <c r="AE430">
        <f t="shared" ca="1" si="71"/>
        <v>0</v>
      </c>
      <c r="AF430" s="18"/>
      <c r="AG430" s="18"/>
      <c r="AH430" s="18"/>
      <c r="AI430" s="18"/>
    </row>
    <row r="431" spans="2:35" x14ac:dyDescent="0.15">
      <c r="B431">
        <v>67.763000000000005</v>
      </c>
      <c r="C431">
        <v>5</v>
      </c>
      <c r="D431" s="18">
        <v>0.1</v>
      </c>
      <c r="E431" s="18">
        <v>2.4889999999999999E-2</v>
      </c>
      <c r="F431" s="18">
        <v>-0.7671</v>
      </c>
      <c r="G431" s="18">
        <v>3.0870000000000002E-2</v>
      </c>
      <c r="H431" s="18">
        <v>-0.15160000000000001</v>
      </c>
      <c r="I431" s="18">
        <v>1.8280000000000001</v>
      </c>
      <c r="J431" s="18">
        <v>0.51170000000000004</v>
      </c>
      <c r="K431" s="18">
        <v>-6.2560000000000003E-3</v>
      </c>
      <c r="L431" s="18">
        <v>1.9430000000000001</v>
      </c>
      <c r="M431" s="18">
        <v>1.202</v>
      </c>
      <c r="O431" s="18">
        <f t="shared" si="73"/>
        <v>10000</v>
      </c>
      <c r="P431">
        <f t="shared" ca="1" si="56"/>
        <v>0.31418188290721727</v>
      </c>
      <c r="Q431">
        <f t="shared" ca="1" si="57"/>
        <v>0.31626617698046566</v>
      </c>
      <c r="R431">
        <f t="shared" ca="1" si="58"/>
        <v>0.31374206285680029</v>
      </c>
      <c r="S431">
        <f t="shared" ca="1" si="59"/>
        <v>0.29612538661725457</v>
      </c>
      <c r="T431">
        <f t="shared" ca="1" si="60"/>
        <v>0.13691040457360434</v>
      </c>
      <c r="U431">
        <f t="shared" ca="1" si="61"/>
        <v>0.13687467557887656</v>
      </c>
      <c r="V431">
        <f t="shared" ca="1" si="62"/>
        <v>0.15530208626016162</v>
      </c>
      <c r="W431">
        <f t="shared" ca="1" si="63"/>
        <v>0.14263127879434639</v>
      </c>
      <c r="X431">
        <f t="shared" ca="1" si="64"/>
        <v>4.3365289435661983E-3</v>
      </c>
      <c r="Y431">
        <f t="shared" ca="1" si="65"/>
        <v>4.2406953200035949E-3</v>
      </c>
      <c r="Z431">
        <f t="shared" ca="1" si="66"/>
        <v>7.5149401710011823E-3</v>
      </c>
      <c r="AA431">
        <f t="shared" ca="1" si="67"/>
        <v>6.2989331655863099E-3</v>
      </c>
      <c r="AB431">
        <f t="shared" ca="1" si="68"/>
        <v>1.6338292371202712E-4</v>
      </c>
      <c r="AC431">
        <f t="shared" ca="1" si="69"/>
        <v>8.348376653449785E-6</v>
      </c>
      <c r="AD431">
        <f t="shared" ca="1" si="70"/>
        <v>1.9310368164882075E-5</v>
      </c>
      <c r="AE431">
        <f t="shared" ca="1" si="71"/>
        <v>0</v>
      </c>
      <c r="AF431" s="18"/>
      <c r="AG431" s="18"/>
      <c r="AH431" s="18"/>
      <c r="AI431" s="18"/>
    </row>
    <row r="432" spans="2:35" x14ac:dyDescent="0.15">
      <c r="B432">
        <v>67.763000000000005</v>
      </c>
      <c r="C432">
        <v>7</v>
      </c>
      <c r="D432" s="18">
        <v>0.1041</v>
      </c>
      <c r="E432" s="18">
        <v>3.1119999999999998E-2</v>
      </c>
      <c r="F432" s="18">
        <v>-0.75280000000000002</v>
      </c>
      <c r="G432" s="18">
        <v>4.3020000000000003E-2</v>
      </c>
      <c r="H432" s="18">
        <v>-0.1401</v>
      </c>
      <c r="I432" s="18">
        <v>1.706</v>
      </c>
      <c r="J432" s="18">
        <v>0.52459999999999996</v>
      </c>
      <c r="K432" s="18">
        <v>-3.7420000000000002E-2</v>
      </c>
      <c r="L432" s="18">
        <v>2.484</v>
      </c>
      <c r="M432" s="18">
        <v>1.5960000000000001</v>
      </c>
      <c r="O432" s="18">
        <f t="shared" si="73"/>
        <v>10000</v>
      </c>
      <c r="P432">
        <f t="shared" ca="1" si="56"/>
        <v>0.31418188290721727</v>
      </c>
      <c r="Q432">
        <f t="shared" ca="1" si="57"/>
        <v>0.31626617698046566</v>
      </c>
      <c r="R432">
        <f t="shared" ca="1" si="58"/>
        <v>0.31374206285680029</v>
      </c>
      <c r="S432">
        <f t="shared" ca="1" si="59"/>
        <v>0.29612538661725457</v>
      </c>
      <c r="T432">
        <f t="shared" ca="1" si="60"/>
        <v>0.13691040457360434</v>
      </c>
      <c r="U432">
        <f t="shared" ca="1" si="61"/>
        <v>0.13687467557887656</v>
      </c>
      <c r="V432">
        <f t="shared" ca="1" si="62"/>
        <v>0.15530208626016162</v>
      </c>
      <c r="W432">
        <f t="shared" ca="1" si="63"/>
        <v>0.14263127879434639</v>
      </c>
      <c r="X432">
        <f t="shared" ca="1" si="64"/>
        <v>4.3365289435661983E-3</v>
      </c>
      <c r="Y432">
        <f t="shared" ca="1" si="65"/>
        <v>4.2406953200035949E-3</v>
      </c>
      <c r="Z432">
        <f t="shared" ca="1" si="66"/>
        <v>7.5149401710011823E-3</v>
      </c>
      <c r="AA432">
        <f t="shared" ca="1" si="67"/>
        <v>6.2989331655863099E-3</v>
      </c>
      <c r="AB432">
        <f t="shared" ca="1" si="68"/>
        <v>1.6338292371202712E-4</v>
      </c>
      <c r="AC432">
        <f t="shared" ca="1" si="69"/>
        <v>8.348376653449785E-6</v>
      </c>
      <c r="AD432">
        <f t="shared" ca="1" si="70"/>
        <v>1.9310368164882075E-5</v>
      </c>
      <c r="AE432">
        <f t="shared" ca="1" si="71"/>
        <v>0</v>
      </c>
      <c r="AF432" s="18"/>
      <c r="AG432" s="18"/>
      <c r="AH432" s="18"/>
      <c r="AI432" s="18"/>
    </row>
    <row r="433" spans="2:35" x14ac:dyDescent="0.15">
      <c r="B433">
        <v>67.763000000000005</v>
      </c>
      <c r="C433">
        <v>10</v>
      </c>
      <c r="D433" s="18">
        <v>9.2280000000000001E-2</v>
      </c>
      <c r="E433" s="18">
        <v>4.4319999999999998E-2</v>
      </c>
      <c r="F433" s="18">
        <v>-0.75929999999999997</v>
      </c>
      <c r="G433" s="18">
        <v>6.3729999999999995E-2</v>
      </c>
      <c r="H433" s="18">
        <v>-0.14949999999999999</v>
      </c>
      <c r="I433" s="18">
        <v>1.8</v>
      </c>
      <c r="J433" s="18">
        <v>0.49930000000000002</v>
      </c>
      <c r="K433" s="18">
        <v>-1.8370000000000001E-2</v>
      </c>
      <c r="L433" s="18">
        <v>0.193</v>
      </c>
      <c r="M433" s="18">
        <v>0.2104</v>
      </c>
      <c r="O433" s="18">
        <f t="shared" si="73"/>
        <v>10000</v>
      </c>
      <c r="P433">
        <f t="shared" ca="1" si="56"/>
        <v>0.31418188290721727</v>
      </c>
      <c r="Q433">
        <f t="shared" ca="1" si="57"/>
        <v>0.31626617698046566</v>
      </c>
      <c r="R433">
        <f t="shared" ca="1" si="58"/>
        <v>0.31374206285680029</v>
      </c>
      <c r="S433">
        <f t="shared" ca="1" si="59"/>
        <v>0.29612538661725457</v>
      </c>
      <c r="T433">
        <f t="shared" ca="1" si="60"/>
        <v>0.13691040457360434</v>
      </c>
      <c r="U433">
        <f t="shared" ca="1" si="61"/>
        <v>0.13687467557887656</v>
      </c>
      <c r="V433">
        <f t="shared" ca="1" si="62"/>
        <v>0.15530208626016162</v>
      </c>
      <c r="W433">
        <f t="shared" ca="1" si="63"/>
        <v>0.14263127879434639</v>
      </c>
      <c r="X433">
        <f t="shared" ca="1" si="64"/>
        <v>4.3365289435661983E-3</v>
      </c>
      <c r="Y433">
        <f t="shared" ca="1" si="65"/>
        <v>4.2406953200035949E-3</v>
      </c>
      <c r="Z433">
        <f t="shared" ca="1" si="66"/>
        <v>7.5149401710011823E-3</v>
      </c>
      <c r="AA433">
        <f t="shared" ca="1" si="67"/>
        <v>6.2989331655863099E-3</v>
      </c>
      <c r="AB433">
        <f t="shared" ca="1" si="68"/>
        <v>1.6338292371202712E-4</v>
      </c>
      <c r="AC433">
        <f t="shared" ca="1" si="69"/>
        <v>8.348376653449785E-6</v>
      </c>
      <c r="AD433">
        <f t="shared" ca="1" si="70"/>
        <v>1.9310368164882075E-5</v>
      </c>
      <c r="AE433">
        <f t="shared" ca="1" si="71"/>
        <v>0</v>
      </c>
      <c r="AF433" s="18"/>
      <c r="AG433" s="18"/>
      <c r="AH433" s="18"/>
      <c r="AI433" s="18"/>
    </row>
    <row r="434" spans="2:35" x14ac:dyDescent="0.15">
      <c r="B434">
        <v>67.763000000000005</v>
      </c>
      <c r="C434">
        <v>15</v>
      </c>
      <c r="D434" s="18">
        <v>9.0039999999999995E-2</v>
      </c>
      <c r="E434" s="18">
        <v>7.7939999999999995E-2</v>
      </c>
      <c r="F434" s="18">
        <v>-0.74709999999999999</v>
      </c>
      <c r="G434" s="18">
        <v>0.1072</v>
      </c>
      <c r="H434" s="18">
        <v>-0.1055</v>
      </c>
      <c r="I434" s="18">
        <v>1.9590000000000001</v>
      </c>
      <c r="J434" s="18">
        <v>0.25119999999999998</v>
      </c>
      <c r="K434" s="18">
        <v>-8.6430000000000007E-2</v>
      </c>
      <c r="L434" s="18">
        <v>0.14879999999999999</v>
      </c>
      <c r="M434" s="18">
        <v>0.56630000000000003</v>
      </c>
      <c r="O434" s="18">
        <f t="shared" si="73"/>
        <v>10000</v>
      </c>
      <c r="P434">
        <f t="shared" ca="1" si="56"/>
        <v>0.31418188290721727</v>
      </c>
      <c r="Q434">
        <f t="shared" ca="1" si="57"/>
        <v>0.31626617698046566</v>
      </c>
      <c r="R434">
        <f t="shared" ca="1" si="58"/>
        <v>0.31374206285680029</v>
      </c>
      <c r="S434">
        <f t="shared" ca="1" si="59"/>
        <v>0.29612538661725457</v>
      </c>
      <c r="T434">
        <f t="shared" ca="1" si="60"/>
        <v>0.13691040457360434</v>
      </c>
      <c r="U434">
        <f t="shared" ca="1" si="61"/>
        <v>0.13687467557887656</v>
      </c>
      <c r="V434">
        <f t="shared" ca="1" si="62"/>
        <v>0.15530208626016162</v>
      </c>
      <c r="W434">
        <f t="shared" ca="1" si="63"/>
        <v>0.14263127879434639</v>
      </c>
      <c r="X434">
        <f t="shared" ca="1" si="64"/>
        <v>4.3365289435661983E-3</v>
      </c>
      <c r="Y434">
        <f t="shared" ca="1" si="65"/>
        <v>4.2406953200035949E-3</v>
      </c>
      <c r="Z434">
        <f t="shared" ca="1" si="66"/>
        <v>7.5149401710011823E-3</v>
      </c>
      <c r="AA434">
        <f t="shared" ca="1" si="67"/>
        <v>6.2989331655863099E-3</v>
      </c>
      <c r="AB434">
        <f t="shared" ca="1" si="68"/>
        <v>1.6338292371202712E-4</v>
      </c>
      <c r="AC434">
        <f t="shared" ca="1" si="69"/>
        <v>8.348376653449785E-6</v>
      </c>
      <c r="AD434">
        <f t="shared" ca="1" si="70"/>
        <v>1.9310368164882075E-5</v>
      </c>
      <c r="AE434">
        <f t="shared" ca="1" si="71"/>
        <v>0</v>
      </c>
      <c r="AF434" s="18"/>
      <c r="AG434" s="18"/>
      <c r="AH434" s="18"/>
      <c r="AI434" s="18"/>
    </row>
    <row r="435" spans="2:35" x14ac:dyDescent="0.15">
      <c r="B435">
        <v>67.763000000000005</v>
      </c>
      <c r="C435">
        <v>20</v>
      </c>
      <c r="D435" s="18">
        <v>7.7719999999999997E-2</v>
      </c>
      <c r="E435" s="18">
        <v>6.7820000000000005E-2</v>
      </c>
      <c r="F435" s="18">
        <v>-0.75329999999999997</v>
      </c>
      <c r="G435" s="18">
        <v>8.677E-2</v>
      </c>
      <c r="H435" s="18">
        <v>-0.1258</v>
      </c>
      <c r="I435" s="18">
        <v>1.9239999999999999</v>
      </c>
      <c r="J435" s="18">
        <v>0.2611</v>
      </c>
      <c r="K435" s="18">
        <v>-4.3869999999999999E-2</v>
      </c>
      <c r="L435" s="18">
        <v>0.23599999999999999</v>
      </c>
      <c r="M435" s="18">
        <v>0.17199999999999999</v>
      </c>
      <c r="O435" s="18">
        <f t="shared" si="73"/>
        <v>10000</v>
      </c>
      <c r="P435">
        <f t="shared" ca="1" si="56"/>
        <v>0.31418188290721727</v>
      </c>
      <c r="Q435">
        <f t="shared" ca="1" si="57"/>
        <v>0.31626617698046566</v>
      </c>
      <c r="R435">
        <f t="shared" ca="1" si="58"/>
        <v>0.31374206285680029</v>
      </c>
      <c r="S435">
        <f t="shared" ca="1" si="59"/>
        <v>0.29612538661725457</v>
      </c>
      <c r="T435">
        <f t="shared" ca="1" si="60"/>
        <v>0.13691040457360434</v>
      </c>
      <c r="U435">
        <f t="shared" ca="1" si="61"/>
        <v>0.13687467557887656</v>
      </c>
      <c r="V435">
        <f t="shared" ca="1" si="62"/>
        <v>0.15530208626016162</v>
      </c>
      <c r="W435">
        <f t="shared" ca="1" si="63"/>
        <v>0.14263127879434639</v>
      </c>
      <c r="X435">
        <f t="shared" ca="1" si="64"/>
        <v>4.3365289435661983E-3</v>
      </c>
      <c r="Y435">
        <f t="shared" ca="1" si="65"/>
        <v>4.2406953200035949E-3</v>
      </c>
      <c r="Z435">
        <f t="shared" ca="1" si="66"/>
        <v>7.5149401710011823E-3</v>
      </c>
      <c r="AA435">
        <f t="shared" ca="1" si="67"/>
        <v>6.2989331655863099E-3</v>
      </c>
      <c r="AB435">
        <f t="shared" ca="1" si="68"/>
        <v>1.6338292371202712E-4</v>
      </c>
      <c r="AC435">
        <f t="shared" ca="1" si="69"/>
        <v>8.348376653449785E-6</v>
      </c>
      <c r="AD435">
        <f t="shared" ca="1" si="70"/>
        <v>1.9310368164882075E-5</v>
      </c>
      <c r="AE435">
        <f t="shared" ca="1" si="71"/>
        <v>0</v>
      </c>
      <c r="AF435" s="18"/>
      <c r="AG435" s="18"/>
      <c r="AH435" s="18"/>
      <c r="AI435" s="18"/>
    </row>
    <row r="436" spans="2:35" x14ac:dyDescent="0.15">
      <c r="B436">
        <v>92.162999999999997</v>
      </c>
      <c r="C436">
        <v>1</v>
      </c>
      <c r="D436" s="18">
        <v>9.6390000000000003E-2</v>
      </c>
      <c r="E436" s="18">
        <v>-2.3480000000000001E-2</v>
      </c>
      <c r="F436" s="18">
        <v>0.86150000000000004</v>
      </c>
      <c r="G436" s="18">
        <v>0.1236</v>
      </c>
      <c r="H436" s="18">
        <v>-6.4100000000000004E-2</v>
      </c>
      <c r="I436" s="18">
        <v>1.6259999999999999</v>
      </c>
      <c r="J436" s="18">
        <v>0.27960000000000002</v>
      </c>
      <c r="K436" s="18">
        <v>-2.921E-2</v>
      </c>
      <c r="L436" s="18">
        <v>2.331</v>
      </c>
      <c r="M436" s="18">
        <v>0.25230000000000002</v>
      </c>
      <c r="O436" s="18">
        <f t="shared" si="73"/>
        <v>10000</v>
      </c>
      <c r="P436">
        <f t="shared" ca="1" si="56"/>
        <v>0.31418188290721727</v>
      </c>
      <c r="Q436">
        <f t="shared" ca="1" si="57"/>
        <v>0.31626617698046566</v>
      </c>
      <c r="R436">
        <f t="shared" ca="1" si="58"/>
        <v>0.31374206285680029</v>
      </c>
      <c r="S436">
        <f t="shared" ca="1" si="59"/>
        <v>0.29612538661725457</v>
      </c>
      <c r="T436">
        <f t="shared" ca="1" si="60"/>
        <v>0.13691040457360434</v>
      </c>
      <c r="U436">
        <f t="shared" ca="1" si="61"/>
        <v>0.13687467557887656</v>
      </c>
      <c r="V436">
        <f t="shared" ca="1" si="62"/>
        <v>0.15530208626016162</v>
      </c>
      <c r="W436">
        <f t="shared" ca="1" si="63"/>
        <v>0.14263127879434639</v>
      </c>
      <c r="X436">
        <f t="shared" ca="1" si="64"/>
        <v>4.3365289435661983E-3</v>
      </c>
      <c r="Y436">
        <f t="shared" ca="1" si="65"/>
        <v>4.2406953200035949E-3</v>
      </c>
      <c r="Z436">
        <f t="shared" ca="1" si="66"/>
        <v>7.5149401710011823E-3</v>
      </c>
      <c r="AA436">
        <f t="shared" ca="1" si="67"/>
        <v>6.2989331655863099E-3</v>
      </c>
      <c r="AB436">
        <f t="shared" ca="1" si="68"/>
        <v>1.6338292371202712E-4</v>
      </c>
      <c r="AC436">
        <f t="shared" ca="1" si="69"/>
        <v>8.348376653449785E-6</v>
      </c>
      <c r="AD436">
        <f t="shared" ca="1" si="70"/>
        <v>1.9310368164882075E-5</v>
      </c>
      <c r="AE436">
        <f t="shared" ca="1" si="71"/>
        <v>0</v>
      </c>
      <c r="AF436" s="18"/>
      <c r="AG436" s="18"/>
      <c r="AH436" s="18"/>
      <c r="AI436" s="18"/>
    </row>
    <row r="437" spans="2:35" x14ac:dyDescent="0.15">
      <c r="B437">
        <v>92.162999999999997</v>
      </c>
      <c r="C437">
        <v>3</v>
      </c>
      <c r="D437" s="18">
        <v>9.6579999999999999E-2</v>
      </c>
      <c r="E437" s="18">
        <v>-2.452E-2</v>
      </c>
      <c r="F437" s="18">
        <v>0.87150000000000005</v>
      </c>
      <c r="G437" s="18">
        <v>0.1237</v>
      </c>
      <c r="H437" s="18">
        <v>-6.2089999999999999E-2</v>
      </c>
      <c r="I437" s="18">
        <v>1.613</v>
      </c>
      <c r="J437" s="18">
        <v>0.26329999999999998</v>
      </c>
      <c r="K437" s="18">
        <v>-3.0450000000000001E-2</v>
      </c>
      <c r="L437" s="18">
        <v>2.359</v>
      </c>
      <c r="M437" s="18">
        <v>0.22639999999999999</v>
      </c>
      <c r="O437" s="18">
        <f t="shared" si="73"/>
        <v>10000</v>
      </c>
      <c r="P437">
        <f t="shared" ref="P437:P447" ca="1" si="74">IF(P$1&lt;=$P$6,$P151+$T151*ABS(P$1)^$X151, IF(P$1&lt;=$P$7, ($P151+$T151*ABS($P$6)^$X151)*(1-Q$1)+($AB151+$AF151*$P$7^$AJ151)*Q$1,IF(P$1&lt;=$AN151, $AB151+$AF151*P$1^$AJ151, ($AB151+$AF151*$AN151^$AJ151)*(1-(P$1-$AN151)/(1-$AN151))+$AR151*(P$1-$AN151)/(1-$AN151))))</f>
        <v>0.31418188290721727</v>
      </c>
      <c r="Q437">
        <f t="shared" ref="Q437:Q447" ca="1" si="75">IF(P$1&lt;=$P$6,$Q151+$U151*ABS(P$1)^$Y151, IF(P$1&lt;=$P$7, ($Q151+$U151*ABS($P$6)^$Y151)*(1-Q$1)+($AC151+$AG151*$P$7^$AK151)*Q$1,IF(P$1&lt;=$AO151, $AC151+$AG151*P$1^$AK151, ($AC151+$AG151*$AO151^$AK151)*(1-(P$1-$AO151)/(1-$AO151))+$AS151*(P$1-$AO151)/(1-$AO151))))</f>
        <v>0.31626617698046566</v>
      </c>
      <c r="R437">
        <f t="shared" ref="R437:R447" ca="1" si="76">IF(P$1&lt;=$P$6,$R151+$V151*ABS(P$1)^$Z151, IF(P$1&lt;=$P$7, ($R151+$V151*ABS($P$6)^$Z151)*(1-Q$1)+($AD151+$AH151*$P$7^$AL151)*Q$1,IF(P$1&lt;=$AP151, $AD151+$AH151*P$1^$AL151, ($AD151+$AH151*$AP151^$AL151)*(1-(P$1-$AP151)/(1-$AP151))+$AT151*(P$1-$AP151)/(1-$AP151))))</f>
        <v>0.31374206285680029</v>
      </c>
      <c r="S437">
        <f t="shared" ref="S437:S447" ca="1" si="77">IF(P$1&lt;=$P$6,$S151+$W151*ABS(P$1)^$AA151, IF(P$1&lt;=$P$7, ($S151+$W151*ABS($P$6)^$AA151)*(1-Q$1)+($AE151+$AI151*$P$7^$AM151)*Q$1,IF(P$1&lt;=$AQ151, $AE151+$AI151*P$1^$AM151, ($AE151+$AI151*$AQ151^$AM151)*(1-(P$1-$AQ151)/(1-$AQ151))+$AU151*(P$1-$AQ151)/(1-$AQ151))))</f>
        <v>0.29612538661725457</v>
      </c>
      <c r="T437">
        <f t="shared" ref="T437:T447" ca="1" si="78">IF(T$1&lt;=$P$6,$P151+$T151*ABS(T$1)^$X151, IF(T$1&lt;=$P$7, ($P151+$T151*ABS($P$6)^$X151)*(1-U$1)+($AB151+$AF151*$P$7^$AJ151)*U$1,IF(T$1&lt;=$AN151, $AB151+$AF151*T$1^$AJ151, ($AB151+$AF151*$AN151^$AJ151)*(1-(T$1-$AN151)/(1-$AN151))+$AR151*(T$1-$AN151)/(1-$AN151))))</f>
        <v>0.13691040457360434</v>
      </c>
      <c r="U437">
        <f t="shared" ref="U437:U447" ca="1" si="79">IF(T$1&lt;=$P$6,$Q151+$U151*ABS(T$1)^$Y151, IF(T$1&lt;=$P$7, ($Q151+$U151*ABS($P$6)^$Y151)*(1-U$1)+($AC151+$AG151*$P$7^$AK151)*U$1,IF(T$1&lt;=$AO151, $AC151+$AG151*T$1^$AK151, ($AC151+$AG151*$AO151^$AK151)*(1-(T$1-$AO151)/(1-$AO151))+$AS151*(T$1-$AO151)/(1-$AO151))))</f>
        <v>0.13687467557887656</v>
      </c>
      <c r="V437">
        <f t="shared" ref="V437:V447" ca="1" si="80">IF(T$1&lt;=$P$6,$R151+$V151*ABS(T$1)^$Z151, IF(T$1&lt;=$P$7, ($R151+$V151*ABS($P$6)^$Z151)*(1-U$1)+($AD151+$AH151*$P$7^$AL151)*U$1,IF(T$1&lt;=$AP151, $AD151+$AH151*T$1^$AL151, ($AD151+$AH151*$AP151^$AL151)*(1-(T$1-$AP151)/(1-$AP151))+$AT151*(T$1-$AP151)/(1-$AP151))))</f>
        <v>0.15530208626016162</v>
      </c>
      <c r="W437">
        <f t="shared" ref="W437:W447" ca="1" si="81">IF(T$1&lt;=$P$6,$S151+$W151*ABS(T$1)^$AA151, IF(T$1&lt;=$P$7, ($S151+$W151*ABS($P$6)^$AA151)*(1-U$1)+($AE151+$AI151*$P$7^$AM151)*U$1,IF(T$1&lt;=$AQ151, $AE151+$AI151*T$1^$AM151, ($AE151+$AI151*$AQ151^$AM151)*(1-(T$1-$AQ151)/(1-$AQ151))+$AU151*(T$1-$AQ151)/(1-$AQ151))))</f>
        <v>0.14263127879434639</v>
      </c>
      <c r="X437">
        <f t="shared" ref="X437:X447" ca="1" si="82">IF(X$1&lt;=$P$6,$P151+$T151*ABS(X$1)^$X151, IF(X$1&lt;=$P$7, ($P151+$T151*ABS($P$6)^$X151)*(1-Y$1)+($AB151+$AF151*$P$7^$AJ151)*Y$1,IF(X$1&lt;=$AN151, $AB151+$AF151*X$1^$AJ151, ($AB151+$AF151*$AN151^$AJ151)*(1-(X$1-$AN151)/(1-$AN151))+$AR151*(X$1-$AN151)/(1-$AN151))))</f>
        <v>4.3365289435661983E-3</v>
      </c>
      <c r="Y437">
        <f t="shared" ref="Y437:Y447" ca="1" si="83">IF(X$1&lt;=$P$6,$Q151+$U151*ABS(X$1)^$Y151, IF(X$1&lt;=$P$7, ($Q151+$U151*ABS($P$6)^$Y151)*(1-Y$1)+($AC151+$AG151*$P$7^$AK151)*Y$1,IF(X$1&lt;=$AO151, $AC151+$AG151*X$1^$AK151, ($AC151+$AG151*$AO151^$AK151)*(1-(X$1-$AO151)/(1-$AO151))+$AS151*(X$1-$AO151)/(1-$AO151))))</f>
        <v>4.2406953200035949E-3</v>
      </c>
      <c r="Z437">
        <f t="shared" ref="Z437:Z447" ca="1" si="84">IF(X$1&lt;=$P$6,$R151+$V151*ABS(X$1)^$Z151, IF(X$1&lt;=$P$7, ($R151+$V151*ABS($P$6)^$Z151)*(1-Y$1)+($AD151+$AH151*$P$7^$AL151)*Y$1,IF(X$1&lt;=$AP151, $AD151+$AH151*X$1^$AL151, ($AD151+$AH151*$AP151^$AL151)*(1-(X$1-$AP151)/(1-$AP151))+$AT151*(X$1-$AP151)/(1-$AP151))))</f>
        <v>7.5149401710011823E-3</v>
      </c>
      <c r="AA437">
        <f t="shared" ref="AA437:AA447" ca="1" si="85">IF(X$1&lt;=$P$6,$S151+$W151*ABS(X$1)^$AA151, IF(X$1&lt;=$P$7, ($S151+$W151*ABS($P$6)^$AA151)*(1-Y$1)+($AE151+$AI151*$P$7^$AM151)*Y$1,IF(X$1&lt;=$AQ151, $AE151+$AI151*X$1^$AM151, ($AE151+$AI151*$AQ151^$AM151)*(1-(X$1-$AQ151)/(1-$AQ151))+$AU151*(X$1-$AQ151)/(1-$AQ151))))</f>
        <v>6.2989331655863099E-3</v>
      </c>
      <c r="AB437">
        <f t="shared" ref="AB437:AB447" ca="1" si="86">IF(AB$1&lt;=$P$6,$P151+$T151*ABS(AB$1)^$X151, IF(AB$1&lt;=$P$7, ($P151+$T151*ABS($P$6)^$X151)*(1-AC$1)+($AB151+$AF151*$P$7^$AJ151)*AC$1,IF(AB$1&lt;=$AN151, $AB151+$AF151*AB$1^$AJ151, ($AB151+$AF151*$AN151^$AJ151)*(1-(AB$1-$AN151)/(1-$AN151))+$AR151*(AB$1-$AN151)/(1-$AN151))))</f>
        <v>1.6338292371202712E-4</v>
      </c>
      <c r="AC437">
        <f t="shared" ref="AC437:AC447" ca="1" si="87">IF(AB$1&lt;=$P$6,$Q151+$U151*ABS(AB$1)^$Y151, IF(AB$1&lt;=$P$7, ($Q151+$U151*ABS($P$6)^$Y151)*(1-AC$1)+($AC151+$AG151*$P$7^$AK151)*AC$1,IF(AB$1&lt;=$AO151, $AC151+$AG151*AB$1^$AK151, ($AC151+$AG151*$AO151^$AK151)*(1-(AB$1-$AO151)/(1-$AO151))+$AS151*(AB$1-$AO151)/(1-$AO151))))</f>
        <v>8.348376653449785E-6</v>
      </c>
      <c r="AD437">
        <f t="shared" ref="AD437:AD447" ca="1" si="88">IF(AB$1&lt;=$P$6,$R151+$V151*ABS(AB$1)^$Z151, IF(AB$1&lt;=$P$7, ($R151+$V151*ABS($P$6)^$Z151)*(1-AC$1)+($AD151+$AH151*$P$7^$AL151)*AC$1,IF(AB$1&lt;=$AP151, $AD151+$AH151*AB$1^$AL151, ($AD151+$AH151*$AP151^$AL151)*(1-(AB$1-$AP151)/(1-$AP151))+$AT151*(AB$1-$AP151)/(1-$AP151))))</f>
        <v>1.9310368164882075E-5</v>
      </c>
      <c r="AE437">
        <f t="shared" ref="AE437:AE447" ca="1" si="89">IF(AB$1&lt;=$P$6,$S151+$W151*ABS(AB$1)^$AA151, IF(AB$1&lt;=$P$7, ($S151+$W151*ABS($P$6)^$AA151)*(1-AC$1)+($AE151+$AI151*$P$7^$AM151)*AC$1,IF(AB$1&lt;=$AQ151, $AE151+$AI151*AB$1^$AM151, ($AE151+$AI151*$AQ151^$AM151)*(1-(AB$1-$AQ151)/(1-$AQ151))+$AU151*(AB$1-$AQ151)/(1-$AQ151))))</f>
        <v>0</v>
      </c>
      <c r="AF437" s="18"/>
      <c r="AG437" s="18"/>
      <c r="AH437" s="18"/>
      <c r="AI437" s="18"/>
    </row>
    <row r="438" spans="2:35" x14ac:dyDescent="0.15">
      <c r="B438">
        <v>92.162999999999997</v>
      </c>
      <c r="C438">
        <v>5</v>
      </c>
      <c r="D438" s="18">
        <v>9.6949999999999995E-2</v>
      </c>
      <c r="E438" s="18">
        <v>-2.7869999999999999E-2</v>
      </c>
      <c r="F438" s="18">
        <v>0.88229999999999997</v>
      </c>
      <c r="G438" s="18">
        <v>0.1235</v>
      </c>
      <c r="H438" s="18">
        <v>-6.6879999999999995E-2</v>
      </c>
      <c r="I438" s="18">
        <v>1.69</v>
      </c>
      <c r="J438" s="18">
        <v>0.24110000000000001</v>
      </c>
      <c r="K438" s="18">
        <v>-2.257E-2</v>
      </c>
      <c r="L438" s="18">
        <v>2.4689999999999999</v>
      </c>
      <c r="M438" s="18">
        <v>0.18809999999999999</v>
      </c>
      <c r="O438" s="18">
        <f t="shared" si="73"/>
        <v>10000</v>
      </c>
      <c r="P438">
        <f t="shared" ca="1" si="74"/>
        <v>0.31418188290721727</v>
      </c>
      <c r="Q438">
        <f t="shared" ca="1" si="75"/>
        <v>0.31626617698046566</v>
      </c>
      <c r="R438">
        <f t="shared" ca="1" si="76"/>
        <v>0.31374206285680029</v>
      </c>
      <c r="S438">
        <f t="shared" ca="1" si="77"/>
        <v>0.29612538661725457</v>
      </c>
      <c r="T438">
        <f t="shared" ca="1" si="78"/>
        <v>0.13691040457360434</v>
      </c>
      <c r="U438">
        <f t="shared" ca="1" si="79"/>
        <v>0.13687467557887656</v>
      </c>
      <c r="V438">
        <f t="shared" ca="1" si="80"/>
        <v>0.15530208626016162</v>
      </c>
      <c r="W438">
        <f t="shared" ca="1" si="81"/>
        <v>0.14263127879434639</v>
      </c>
      <c r="X438">
        <f t="shared" ca="1" si="82"/>
        <v>4.3365289435661983E-3</v>
      </c>
      <c r="Y438">
        <f t="shared" ca="1" si="83"/>
        <v>4.2406953200035949E-3</v>
      </c>
      <c r="Z438">
        <f t="shared" ca="1" si="84"/>
        <v>7.5149401710011823E-3</v>
      </c>
      <c r="AA438">
        <f t="shared" ca="1" si="85"/>
        <v>6.2989331655863099E-3</v>
      </c>
      <c r="AB438">
        <f t="shared" ca="1" si="86"/>
        <v>1.6338292371202712E-4</v>
      </c>
      <c r="AC438">
        <f t="shared" ca="1" si="87"/>
        <v>8.348376653449785E-6</v>
      </c>
      <c r="AD438">
        <f t="shared" ca="1" si="88"/>
        <v>1.9310368164882075E-5</v>
      </c>
      <c r="AE438">
        <f t="shared" ca="1" si="89"/>
        <v>0</v>
      </c>
      <c r="AF438" s="18"/>
      <c r="AG438" s="18"/>
      <c r="AH438" s="18"/>
      <c r="AI438" s="18"/>
    </row>
    <row r="439" spans="2:35" x14ac:dyDescent="0.15">
      <c r="B439">
        <v>92.162999999999997</v>
      </c>
      <c r="C439">
        <v>7</v>
      </c>
      <c r="D439" s="18">
        <v>9.7189999999999999E-2</v>
      </c>
      <c r="E439" s="18">
        <v>-1.9650000000000001E-2</v>
      </c>
      <c r="F439" s="18">
        <v>0.92400000000000004</v>
      </c>
      <c r="G439" s="18">
        <v>0.1227</v>
      </c>
      <c r="H439" s="18">
        <v>-8.3500000000000005E-2</v>
      </c>
      <c r="I439" s="18">
        <v>1.706</v>
      </c>
      <c r="J439" s="18">
        <v>0.31819999999999998</v>
      </c>
      <c r="K439" s="18">
        <v>-1.3690000000000001E-2</v>
      </c>
      <c r="L439" s="18">
        <v>2.0790000000000002</v>
      </c>
      <c r="M439" s="18">
        <v>0.1527</v>
      </c>
      <c r="O439" s="18">
        <f t="shared" si="73"/>
        <v>10000</v>
      </c>
      <c r="P439">
        <f t="shared" ca="1" si="74"/>
        <v>0.31418188290721727</v>
      </c>
      <c r="Q439">
        <f t="shared" ca="1" si="75"/>
        <v>0.31626617698046566</v>
      </c>
      <c r="R439">
        <f t="shared" ca="1" si="76"/>
        <v>0.31374206285680029</v>
      </c>
      <c r="S439">
        <f t="shared" ca="1" si="77"/>
        <v>0.29612538661725457</v>
      </c>
      <c r="T439">
        <f t="shared" ca="1" si="78"/>
        <v>0.13691040457360434</v>
      </c>
      <c r="U439">
        <f t="shared" ca="1" si="79"/>
        <v>0.13687467557887656</v>
      </c>
      <c r="V439">
        <f t="shared" ca="1" si="80"/>
        <v>0.15530208626016162</v>
      </c>
      <c r="W439">
        <f t="shared" ca="1" si="81"/>
        <v>0.14263127879434639</v>
      </c>
      <c r="X439">
        <f t="shared" ca="1" si="82"/>
        <v>4.3365289435661983E-3</v>
      </c>
      <c r="Y439">
        <f t="shared" ca="1" si="83"/>
        <v>4.2406953200035949E-3</v>
      </c>
      <c r="Z439">
        <f t="shared" ca="1" si="84"/>
        <v>7.5149401710011823E-3</v>
      </c>
      <c r="AA439">
        <f t="shared" ca="1" si="85"/>
        <v>6.2989331655863099E-3</v>
      </c>
      <c r="AB439">
        <f t="shared" ca="1" si="86"/>
        <v>1.6338292371202712E-4</v>
      </c>
      <c r="AC439">
        <f t="shared" ca="1" si="87"/>
        <v>8.348376653449785E-6</v>
      </c>
      <c r="AD439">
        <f t="shared" ca="1" si="88"/>
        <v>1.9310368164882075E-5</v>
      </c>
      <c r="AE439">
        <f t="shared" ca="1" si="89"/>
        <v>0</v>
      </c>
      <c r="AF439" s="18"/>
      <c r="AG439" s="18"/>
      <c r="AH439" s="18"/>
      <c r="AI439" s="18"/>
    </row>
    <row r="440" spans="2:35" x14ac:dyDescent="0.15">
      <c r="B440">
        <v>92.162999999999997</v>
      </c>
      <c r="C440">
        <v>10</v>
      </c>
      <c r="D440" s="18">
        <v>6.1749999999999999E-2</v>
      </c>
      <c r="E440" s="18">
        <v>4.7109999999999999E-2</v>
      </c>
      <c r="F440" s="18">
        <v>-0.92920000000000003</v>
      </c>
      <c r="G440" s="18">
        <v>0.37659999999999999</v>
      </c>
      <c r="H440" s="18">
        <v>-9.7670000000000007E-2</v>
      </c>
      <c r="I440" s="18">
        <v>1.333</v>
      </c>
      <c r="J440" s="18">
        <v>0.39550000000000002</v>
      </c>
      <c r="K440" s="18">
        <v>-3.099E-2</v>
      </c>
      <c r="L440" s="18">
        <v>2.0499999999999998</v>
      </c>
      <c r="M440" s="18">
        <v>0.15290000000000001</v>
      </c>
      <c r="O440" s="18">
        <f t="shared" si="73"/>
        <v>10000</v>
      </c>
      <c r="P440">
        <f t="shared" ca="1" si="74"/>
        <v>0.31418188290721727</v>
      </c>
      <c r="Q440">
        <f t="shared" ca="1" si="75"/>
        <v>0.31626617698046566</v>
      </c>
      <c r="R440">
        <f t="shared" ca="1" si="76"/>
        <v>0.31374206285680029</v>
      </c>
      <c r="S440">
        <f t="shared" ca="1" si="77"/>
        <v>0.29612538661725457</v>
      </c>
      <c r="T440">
        <f t="shared" ca="1" si="78"/>
        <v>0.13691040457360434</v>
      </c>
      <c r="U440">
        <f t="shared" ca="1" si="79"/>
        <v>0.13687467557887656</v>
      </c>
      <c r="V440">
        <f t="shared" ca="1" si="80"/>
        <v>0.15530208626016162</v>
      </c>
      <c r="W440">
        <f t="shared" ca="1" si="81"/>
        <v>0.14263127879434639</v>
      </c>
      <c r="X440">
        <f t="shared" ca="1" si="82"/>
        <v>4.3365289435661983E-3</v>
      </c>
      <c r="Y440">
        <f t="shared" ca="1" si="83"/>
        <v>4.2406953200035949E-3</v>
      </c>
      <c r="Z440">
        <f t="shared" ca="1" si="84"/>
        <v>7.5149401710011823E-3</v>
      </c>
      <c r="AA440">
        <f t="shared" ca="1" si="85"/>
        <v>6.2989331655863099E-3</v>
      </c>
      <c r="AB440">
        <f t="shared" ca="1" si="86"/>
        <v>1.6338292371202712E-4</v>
      </c>
      <c r="AC440">
        <f t="shared" ca="1" si="87"/>
        <v>8.348376653449785E-6</v>
      </c>
      <c r="AD440">
        <f t="shared" ca="1" si="88"/>
        <v>1.9310368164882075E-5</v>
      </c>
      <c r="AE440">
        <f t="shared" ca="1" si="89"/>
        <v>0</v>
      </c>
      <c r="AF440" s="18"/>
      <c r="AG440" s="18"/>
      <c r="AH440" s="18"/>
      <c r="AI440" s="18"/>
    </row>
    <row r="441" spans="2:35" x14ac:dyDescent="0.15">
      <c r="B441">
        <v>92.162999999999997</v>
      </c>
      <c r="C441">
        <v>15</v>
      </c>
      <c r="D441" s="18">
        <v>1.8800000000000001E-2</v>
      </c>
      <c r="E441" s="18">
        <v>0.1633</v>
      </c>
      <c r="F441" s="18">
        <v>-0.49299999999999999</v>
      </c>
      <c r="G441" s="18">
        <v>1.115</v>
      </c>
      <c r="H441" s="18">
        <v>-0.19040000000000001</v>
      </c>
      <c r="I441" s="18">
        <v>1.2669999999999999</v>
      </c>
      <c r="J441" s="18">
        <v>0.5071</v>
      </c>
      <c r="K441" s="18">
        <v>-9.5980000000000006E-3</v>
      </c>
      <c r="L441" s="18">
        <v>2.0169999999999999</v>
      </c>
      <c r="M441" s="18">
        <v>9.8799999999999999E-2</v>
      </c>
      <c r="O441" s="18">
        <f t="shared" si="73"/>
        <v>10000</v>
      </c>
      <c r="P441">
        <f t="shared" ca="1" si="74"/>
        <v>0.31418188290721727</v>
      </c>
      <c r="Q441">
        <f t="shared" ca="1" si="75"/>
        <v>0.31626617698046566</v>
      </c>
      <c r="R441">
        <f t="shared" ca="1" si="76"/>
        <v>0.31374206285680029</v>
      </c>
      <c r="S441">
        <f t="shared" ca="1" si="77"/>
        <v>0.29612538661725457</v>
      </c>
      <c r="T441">
        <f t="shared" ca="1" si="78"/>
        <v>0.13691040457360434</v>
      </c>
      <c r="U441">
        <f t="shared" ca="1" si="79"/>
        <v>0.13687467557887656</v>
      </c>
      <c r="V441">
        <f t="shared" ca="1" si="80"/>
        <v>0.15530208626016162</v>
      </c>
      <c r="W441">
        <f t="shared" ca="1" si="81"/>
        <v>0.14263127879434639</v>
      </c>
      <c r="X441">
        <f t="shared" ca="1" si="82"/>
        <v>4.3365289435661983E-3</v>
      </c>
      <c r="Y441">
        <f t="shared" ca="1" si="83"/>
        <v>4.2406953200035949E-3</v>
      </c>
      <c r="Z441">
        <f t="shared" ca="1" si="84"/>
        <v>7.5149401710011823E-3</v>
      </c>
      <c r="AA441">
        <f t="shared" ca="1" si="85"/>
        <v>6.2989331655863099E-3</v>
      </c>
      <c r="AB441">
        <f t="shared" ca="1" si="86"/>
        <v>1.6338292371202712E-4</v>
      </c>
      <c r="AC441">
        <f t="shared" ca="1" si="87"/>
        <v>8.348376653449785E-6</v>
      </c>
      <c r="AD441">
        <f t="shared" ca="1" si="88"/>
        <v>1.9310368164882075E-5</v>
      </c>
      <c r="AE441">
        <f t="shared" ca="1" si="89"/>
        <v>0</v>
      </c>
      <c r="AF441" s="18"/>
      <c r="AG441" s="18"/>
      <c r="AH441" s="18"/>
      <c r="AI441" s="18"/>
    </row>
    <row r="442" spans="2:35" x14ac:dyDescent="0.15">
      <c r="B442">
        <v>92.162999999999997</v>
      </c>
      <c r="C442">
        <v>20</v>
      </c>
      <c r="D442" s="18">
        <v>3.977E-2</v>
      </c>
      <c r="E442" s="18">
        <v>6.9089999999999999E-2</v>
      </c>
      <c r="F442" s="18">
        <v>-1.036</v>
      </c>
      <c r="G442" s="18">
        <v>0.36</v>
      </c>
      <c r="H442" s="18">
        <v>-9.8860000000000003E-2</v>
      </c>
      <c r="I442" s="18">
        <v>1.272</v>
      </c>
      <c r="J442" s="18">
        <v>0.32719999999999999</v>
      </c>
      <c r="K442" s="18">
        <v>-2.9929999999999998E-2</v>
      </c>
      <c r="L442" s="18">
        <v>2.1320000000000001</v>
      </c>
      <c r="M442" s="18">
        <v>0.12759999999999999</v>
      </c>
      <c r="O442" s="18">
        <f t="shared" si="73"/>
        <v>10000</v>
      </c>
      <c r="P442">
        <f t="shared" ca="1" si="74"/>
        <v>0.31418188290721727</v>
      </c>
      <c r="Q442">
        <f t="shared" ca="1" si="75"/>
        <v>0.31626617698046566</v>
      </c>
      <c r="R442">
        <f t="shared" ca="1" si="76"/>
        <v>0.31374206285680029</v>
      </c>
      <c r="S442">
        <f t="shared" ca="1" si="77"/>
        <v>0.29612538661725457</v>
      </c>
      <c r="T442">
        <f t="shared" ca="1" si="78"/>
        <v>0.13691040457360434</v>
      </c>
      <c r="U442">
        <f t="shared" ca="1" si="79"/>
        <v>0.13687467557887656</v>
      </c>
      <c r="V442">
        <f t="shared" ca="1" si="80"/>
        <v>0.15530208626016162</v>
      </c>
      <c r="W442">
        <f t="shared" ca="1" si="81"/>
        <v>0.14263127879434639</v>
      </c>
      <c r="X442">
        <f t="shared" ca="1" si="82"/>
        <v>4.3365289435661983E-3</v>
      </c>
      <c r="Y442">
        <f t="shared" ca="1" si="83"/>
        <v>4.2406953200035949E-3</v>
      </c>
      <c r="Z442">
        <f t="shared" ca="1" si="84"/>
        <v>7.5149401710011823E-3</v>
      </c>
      <c r="AA442">
        <f t="shared" ca="1" si="85"/>
        <v>6.2989331655863099E-3</v>
      </c>
      <c r="AB442">
        <f t="shared" ca="1" si="86"/>
        <v>1.6338292371202712E-4</v>
      </c>
      <c r="AC442">
        <f t="shared" ca="1" si="87"/>
        <v>8.348376653449785E-6</v>
      </c>
      <c r="AD442">
        <f t="shared" ca="1" si="88"/>
        <v>1.9310368164882075E-5</v>
      </c>
      <c r="AE442">
        <f t="shared" ca="1" si="89"/>
        <v>0</v>
      </c>
      <c r="AF442" s="18"/>
      <c r="AG442" s="18"/>
      <c r="AH442" s="18"/>
      <c r="AI442" s="18"/>
    </row>
    <row r="443" spans="2:35" x14ac:dyDescent="0.15">
      <c r="B443">
        <v>125.563</v>
      </c>
      <c r="C443">
        <v>1</v>
      </c>
      <c r="D443" s="18">
        <v>9.6970000000000001E-2</v>
      </c>
      <c r="E443" s="18">
        <v>-6.0690000000000001E-2</v>
      </c>
      <c r="F443" s="18">
        <v>1.087</v>
      </c>
      <c r="G443" s="18">
        <v>0.27800000000000002</v>
      </c>
      <c r="H443" s="18">
        <v>-6.3149999999999998E-2</v>
      </c>
      <c r="I443" s="18">
        <v>1.5409999999999999</v>
      </c>
      <c r="J443" s="18">
        <v>0.58599999999999997</v>
      </c>
      <c r="K443" s="18">
        <v>2.9080000000000002E-2</v>
      </c>
      <c r="L443" s="18">
        <v>3.4649999999999999</v>
      </c>
      <c r="M443" s="18">
        <v>0.40749999999999997</v>
      </c>
      <c r="O443" s="18">
        <f t="shared" si="73"/>
        <v>10000</v>
      </c>
      <c r="P443">
        <f t="shared" ca="1" si="74"/>
        <v>0.31418188290721727</v>
      </c>
      <c r="Q443">
        <f t="shared" ca="1" si="75"/>
        <v>0.31626617698046566</v>
      </c>
      <c r="R443">
        <f t="shared" ca="1" si="76"/>
        <v>0.31374206285680029</v>
      </c>
      <c r="S443">
        <f t="shared" ca="1" si="77"/>
        <v>0.29612538661725457</v>
      </c>
      <c r="T443">
        <f t="shared" ca="1" si="78"/>
        <v>0.13691040457360434</v>
      </c>
      <c r="U443">
        <f t="shared" ca="1" si="79"/>
        <v>0.13687467557887656</v>
      </c>
      <c r="V443">
        <f t="shared" ca="1" si="80"/>
        <v>0.15530208626016162</v>
      </c>
      <c r="W443">
        <f t="shared" ca="1" si="81"/>
        <v>0.14263127879434639</v>
      </c>
      <c r="X443">
        <f t="shared" ca="1" si="82"/>
        <v>4.3365289435661983E-3</v>
      </c>
      <c r="Y443">
        <f t="shared" ca="1" si="83"/>
        <v>4.2406953200035949E-3</v>
      </c>
      <c r="Z443">
        <f t="shared" ca="1" si="84"/>
        <v>7.5149401710011823E-3</v>
      </c>
      <c r="AA443">
        <f t="shared" ca="1" si="85"/>
        <v>6.2989331655863099E-3</v>
      </c>
      <c r="AB443">
        <f t="shared" ca="1" si="86"/>
        <v>1.6338292371202712E-4</v>
      </c>
      <c r="AC443">
        <f t="shared" ca="1" si="87"/>
        <v>8.348376653449785E-6</v>
      </c>
      <c r="AD443">
        <f t="shared" ca="1" si="88"/>
        <v>1.9310368164882075E-5</v>
      </c>
      <c r="AE443">
        <f t="shared" ca="1" si="89"/>
        <v>0</v>
      </c>
      <c r="AF443" s="18"/>
      <c r="AG443" s="18"/>
      <c r="AH443" s="18"/>
      <c r="AI443" s="18"/>
    </row>
    <row r="444" spans="2:35" x14ac:dyDescent="0.15">
      <c r="B444">
        <v>125.563</v>
      </c>
      <c r="C444">
        <v>3</v>
      </c>
      <c r="D444" s="18">
        <v>9.5860000000000001E-2</v>
      </c>
      <c r="E444" s="18">
        <v>-5.7500000000000002E-2</v>
      </c>
      <c r="F444" s="18">
        <v>1.0149999999999999</v>
      </c>
      <c r="G444" s="18">
        <v>0.25119999999999998</v>
      </c>
      <c r="H444" s="18">
        <v>-6.5460000000000004E-2</v>
      </c>
      <c r="I444" s="18">
        <v>1.4259999999999999</v>
      </c>
      <c r="J444" s="18">
        <v>0.49630000000000002</v>
      </c>
      <c r="K444" s="18">
        <v>2.708E-2</v>
      </c>
      <c r="L444" s="18">
        <v>3.1440000000000001</v>
      </c>
      <c r="M444" s="18">
        <v>1.018</v>
      </c>
      <c r="O444" s="18">
        <f t="shared" si="73"/>
        <v>10000</v>
      </c>
      <c r="P444">
        <f t="shared" ca="1" si="74"/>
        <v>0.31418188290721727</v>
      </c>
      <c r="Q444">
        <f t="shared" ca="1" si="75"/>
        <v>0.31626617698046566</v>
      </c>
      <c r="R444">
        <f t="shared" ca="1" si="76"/>
        <v>0.31374206285680029</v>
      </c>
      <c r="S444">
        <f t="shared" ca="1" si="77"/>
        <v>0.29612538661725457</v>
      </c>
      <c r="T444">
        <f t="shared" ca="1" si="78"/>
        <v>0.13691040457360434</v>
      </c>
      <c r="U444">
        <f t="shared" ca="1" si="79"/>
        <v>0.13687467557887656</v>
      </c>
      <c r="V444">
        <f t="shared" ca="1" si="80"/>
        <v>0.15530208626016162</v>
      </c>
      <c r="W444">
        <f t="shared" ca="1" si="81"/>
        <v>0.14263127879434639</v>
      </c>
      <c r="X444">
        <f t="shared" ca="1" si="82"/>
        <v>4.3365289435661983E-3</v>
      </c>
      <c r="Y444">
        <f t="shared" ca="1" si="83"/>
        <v>4.2406953200035949E-3</v>
      </c>
      <c r="Z444">
        <f t="shared" ca="1" si="84"/>
        <v>7.5149401710011823E-3</v>
      </c>
      <c r="AA444">
        <f t="shared" ca="1" si="85"/>
        <v>6.2989331655863099E-3</v>
      </c>
      <c r="AB444">
        <f t="shared" ca="1" si="86"/>
        <v>1.6338292371202712E-4</v>
      </c>
      <c r="AC444">
        <f t="shared" ca="1" si="87"/>
        <v>8.348376653449785E-6</v>
      </c>
      <c r="AD444">
        <f t="shared" ca="1" si="88"/>
        <v>1.9310368164882075E-5</v>
      </c>
      <c r="AE444">
        <f t="shared" ca="1" si="89"/>
        <v>0</v>
      </c>
      <c r="AF444" s="18"/>
      <c r="AG444" s="18"/>
      <c r="AH444" s="18"/>
      <c r="AI444" s="18"/>
    </row>
    <row r="445" spans="2:35" x14ac:dyDescent="0.15">
      <c r="B445">
        <v>125.563</v>
      </c>
      <c r="C445">
        <v>5</v>
      </c>
      <c r="D445" s="18">
        <v>9.4829999999999998E-2</v>
      </c>
      <c r="E445" s="18">
        <v>-3.4860000000000002E-2</v>
      </c>
      <c r="F445" s="18">
        <v>0.68440000000000001</v>
      </c>
      <c r="G445" s="18">
        <v>0.2465</v>
      </c>
      <c r="H445" s="18">
        <v>-8.8459999999999997E-2</v>
      </c>
      <c r="I445" s="18">
        <v>1.4359999999999999</v>
      </c>
      <c r="J445" s="18">
        <v>0.32550000000000001</v>
      </c>
      <c r="K445" s="18">
        <v>3.5569999999999997E-2</v>
      </c>
      <c r="L445" s="18">
        <v>3.3370000000000002</v>
      </c>
      <c r="M445" s="18">
        <v>1.014</v>
      </c>
      <c r="O445" s="18">
        <f t="shared" si="73"/>
        <v>10000</v>
      </c>
      <c r="P445">
        <f t="shared" ca="1" si="74"/>
        <v>0.31418188290721727</v>
      </c>
      <c r="Q445">
        <f t="shared" ca="1" si="75"/>
        <v>0.31626617698046566</v>
      </c>
      <c r="R445">
        <f t="shared" ca="1" si="76"/>
        <v>0.31374206285680029</v>
      </c>
      <c r="S445">
        <f t="shared" ca="1" si="77"/>
        <v>0.29612538661725457</v>
      </c>
      <c r="T445">
        <f t="shared" ca="1" si="78"/>
        <v>0.13691040457360434</v>
      </c>
      <c r="U445">
        <f t="shared" ca="1" si="79"/>
        <v>0.13687467557887656</v>
      </c>
      <c r="V445">
        <f t="shared" ca="1" si="80"/>
        <v>0.15530208626016162</v>
      </c>
      <c r="W445">
        <f t="shared" ca="1" si="81"/>
        <v>0.14263127879434639</v>
      </c>
      <c r="X445">
        <f t="shared" ca="1" si="82"/>
        <v>4.3365289435661983E-3</v>
      </c>
      <c r="Y445">
        <f t="shared" ca="1" si="83"/>
        <v>4.2406953200035949E-3</v>
      </c>
      <c r="Z445">
        <f t="shared" ca="1" si="84"/>
        <v>7.5149401710011823E-3</v>
      </c>
      <c r="AA445">
        <f t="shared" ca="1" si="85"/>
        <v>6.2989331655863099E-3</v>
      </c>
      <c r="AB445">
        <f t="shared" ca="1" si="86"/>
        <v>1.6338292371202712E-4</v>
      </c>
      <c r="AC445">
        <f t="shared" ca="1" si="87"/>
        <v>8.348376653449785E-6</v>
      </c>
      <c r="AD445">
        <f t="shared" ca="1" si="88"/>
        <v>1.9310368164882075E-5</v>
      </c>
      <c r="AE445">
        <f t="shared" ca="1" si="89"/>
        <v>0</v>
      </c>
      <c r="AF445" s="18"/>
      <c r="AG445" s="18"/>
      <c r="AH445" s="18"/>
      <c r="AI445" s="18"/>
    </row>
    <row r="446" spans="2:35" x14ac:dyDescent="0.15">
      <c r="B446">
        <v>125.563</v>
      </c>
      <c r="C446">
        <v>7</v>
      </c>
      <c r="D446" s="18">
        <v>9.5200000000000007E-2</v>
      </c>
      <c r="E446" s="18">
        <v>-4.4949999999999997E-2</v>
      </c>
      <c r="F446" s="18">
        <v>0.62790000000000001</v>
      </c>
      <c r="G446" s="18">
        <v>0.1598</v>
      </c>
      <c r="H446" s="18">
        <v>-5.8290000000000002E-2</v>
      </c>
      <c r="I446" s="18">
        <v>1.454</v>
      </c>
      <c r="J446" s="18">
        <v>0.22259999999999999</v>
      </c>
      <c r="K446" s="18">
        <v>-5.1209999999999997E-3</v>
      </c>
      <c r="L446" s="18">
        <v>2.9129999999999998</v>
      </c>
      <c r="M446" s="18">
        <v>7.7210000000000001E-2</v>
      </c>
      <c r="O446" s="18">
        <f t="shared" si="73"/>
        <v>10000</v>
      </c>
      <c r="P446">
        <f t="shared" ca="1" si="74"/>
        <v>0.31418188290721727</v>
      </c>
      <c r="Q446">
        <f t="shared" ca="1" si="75"/>
        <v>0.31626617698046566</v>
      </c>
      <c r="R446">
        <f t="shared" ca="1" si="76"/>
        <v>0.31374206285680029</v>
      </c>
      <c r="S446">
        <f t="shared" ca="1" si="77"/>
        <v>0.29612538661725457</v>
      </c>
      <c r="T446">
        <f t="shared" ca="1" si="78"/>
        <v>0.13691040457360434</v>
      </c>
      <c r="U446">
        <f t="shared" ca="1" si="79"/>
        <v>0.13687467557887656</v>
      </c>
      <c r="V446">
        <f t="shared" ca="1" si="80"/>
        <v>0.15530208626016162</v>
      </c>
      <c r="W446">
        <f t="shared" ca="1" si="81"/>
        <v>0.14263127879434639</v>
      </c>
      <c r="X446">
        <f t="shared" ca="1" si="82"/>
        <v>4.3365289435661983E-3</v>
      </c>
      <c r="Y446">
        <f t="shared" ca="1" si="83"/>
        <v>4.2406953200035949E-3</v>
      </c>
      <c r="Z446">
        <f t="shared" ca="1" si="84"/>
        <v>7.5149401710011823E-3</v>
      </c>
      <c r="AA446">
        <f t="shared" ca="1" si="85"/>
        <v>6.2989331655863099E-3</v>
      </c>
      <c r="AB446">
        <f t="shared" ca="1" si="86"/>
        <v>1.6338292371202712E-4</v>
      </c>
      <c r="AC446">
        <f t="shared" ca="1" si="87"/>
        <v>8.348376653449785E-6</v>
      </c>
      <c r="AD446">
        <f t="shared" ca="1" si="88"/>
        <v>1.9310368164882075E-5</v>
      </c>
      <c r="AE446">
        <f t="shared" ca="1" si="89"/>
        <v>0</v>
      </c>
      <c r="AF446" s="18"/>
      <c r="AG446" s="18"/>
      <c r="AH446" s="18"/>
      <c r="AI446" s="18"/>
    </row>
    <row r="447" spans="2:35" x14ac:dyDescent="0.15">
      <c r="B447">
        <v>125.563</v>
      </c>
      <c r="C447">
        <v>10</v>
      </c>
      <c r="D447" s="18">
        <v>9.6820000000000003E-2</v>
      </c>
      <c r="E447" s="18">
        <v>-4.5659999999999999E-2</v>
      </c>
      <c r="F447" s="18">
        <v>0.8528</v>
      </c>
      <c r="G447" s="18">
        <v>0.251</v>
      </c>
      <c r="H447" s="18">
        <v>-7.0900000000000005E-2</v>
      </c>
      <c r="I447" s="18">
        <v>1.407</v>
      </c>
      <c r="J447" s="18">
        <v>0.40029999999999999</v>
      </c>
      <c r="K447" s="18">
        <v>9.5119999999999996E-3</v>
      </c>
      <c r="L447" s="18">
        <v>2.9489999999999998</v>
      </c>
      <c r="M447" s="18">
        <v>4.8579999999999998E-2</v>
      </c>
      <c r="O447" s="18">
        <f t="shared" si="73"/>
        <v>10000</v>
      </c>
      <c r="P447">
        <f t="shared" ca="1" si="74"/>
        <v>0.31418188290721727</v>
      </c>
      <c r="Q447">
        <f t="shared" ca="1" si="75"/>
        <v>0.31626617698046566</v>
      </c>
      <c r="R447">
        <f t="shared" ca="1" si="76"/>
        <v>0.31374206285680029</v>
      </c>
      <c r="S447">
        <f t="shared" ca="1" si="77"/>
        <v>0.29612538661725457</v>
      </c>
      <c r="T447">
        <f t="shared" ca="1" si="78"/>
        <v>0.13691040457360434</v>
      </c>
      <c r="U447">
        <f t="shared" ca="1" si="79"/>
        <v>0.13687467557887656</v>
      </c>
      <c r="V447">
        <f t="shared" ca="1" si="80"/>
        <v>0.15530208626016162</v>
      </c>
      <c r="W447">
        <f t="shared" ca="1" si="81"/>
        <v>0.14263127879434639</v>
      </c>
      <c r="X447">
        <f t="shared" ca="1" si="82"/>
        <v>4.3365289435661983E-3</v>
      </c>
      <c r="Y447">
        <f t="shared" ca="1" si="83"/>
        <v>4.2406953200035949E-3</v>
      </c>
      <c r="Z447">
        <f t="shared" ca="1" si="84"/>
        <v>7.5149401710011823E-3</v>
      </c>
      <c r="AA447">
        <f t="shared" ca="1" si="85"/>
        <v>6.2989331655863099E-3</v>
      </c>
      <c r="AB447">
        <f t="shared" ca="1" si="86"/>
        <v>1.6338292371202712E-4</v>
      </c>
      <c r="AC447">
        <f t="shared" ca="1" si="87"/>
        <v>8.348376653449785E-6</v>
      </c>
      <c r="AD447">
        <f t="shared" ca="1" si="88"/>
        <v>1.9310368164882075E-5</v>
      </c>
      <c r="AE447">
        <f t="shared" ca="1" si="89"/>
        <v>0</v>
      </c>
      <c r="AF447" s="18"/>
      <c r="AG447" s="18"/>
      <c r="AH447" s="18"/>
      <c r="AI447" s="18"/>
    </row>
    <row r="448" spans="2:35" x14ac:dyDescent="0.15">
      <c r="B448">
        <v>125.563</v>
      </c>
      <c r="C448">
        <v>15</v>
      </c>
      <c r="D448" s="18">
        <v>9.6060000000000006E-2</v>
      </c>
      <c r="E448" s="18">
        <v>-3.474E-2</v>
      </c>
      <c r="F448" s="18">
        <v>0.81069999999999998</v>
      </c>
      <c r="G448" s="18">
        <v>0.2354</v>
      </c>
      <c r="H448" s="18">
        <v>-9.1509999999999994E-2</v>
      </c>
      <c r="I448" s="18">
        <v>1.4359999999999999</v>
      </c>
      <c r="J448" s="18">
        <v>0.33450000000000002</v>
      </c>
      <c r="K448" s="18">
        <v>1.9869999999999999E-2</v>
      </c>
      <c r="L448" s="18">
        <v>2.3639999999999999</v>
      </c>
      <c r="M448" s="18">
        <v>5.7189999999999998E-2</v>
      </c>
      <c r="O448" s="18"/>
      <c r="T448" s="18"/>
      <c r="U448" s="18"/>
      <c r="V448" s="18"/>
      <c r="W448" s="18"/>
      <c r="X448" s="18"/>
      <c r="Y448" s="18"/>
      <c r="Z448" s="18"/>
      <c r="AA448" s="18"/>
      <c r="AB448" s="18"/>
      <c r="AC448" s="18"/>
      <c r="AD448" s="18"/>
      <c r="AE448" s="18"/>
      <c r="AF448" s="18"/>
      <c r="AG448" s="18"/>
      <c r="AH448" s="18"/>
      <c r="AI448" s="18"/>
    </row>
    <row r="449" spans="2:35" x14ac:dyDescent="0.15">
      <c r="B449">
        <v>125.563</v>
      </c>
      <c r="C449">
        <v>20</v>
      </c>
      <c r="D449" s="18">
        <v>9.4570000000000001E-2</v>
      </c>
      <c r="E449" s="18">
        <v>-5.8790000000000002E-2</v>
      </c>
      <c r="F449" s="18">
        <v>0.75139999999999996</v>
      </c>
      <c r="G449" s="18">
        <v>0.21360000000000001</v>
      </c>
      <c r="H449" s="18">
        <v>-4.5359999999999998E-2</v>
      </c>
      <c r="I449" s="18">
        <v>1.5760000000000001</v>
      </c>
      <c r="J449" s="18">
        <v>0.15429999999999999</v>
      </c>
      <c r="K449" s="18">
        <v>-6.1019999999999998E-3</v>
      </c>
      <c r="L449" s="18">
        <v>3.222</v>
      </c>
      <c r="M449" s="18">
        <v>7.7200000000000005E-2</v>
      </c>
      <c r="O449" s="18"/>
      <c r="T449" s="18"/>
      <c r="U449" s="18"/>
      <c r="V449" s="18"/>
      <c r="W449" s="18"/>
      <c r="X449" s="18"/>
      <c r="Y449" s="18"/>
      <c r="Z449" s="18"/>
      <c r="AA449" s="18"/>
      <c r="AB449" s="18"/>
      <c r="AC449" s="18"/>
      <c r="AD449" s="18"/>
      <c r="AE449" s="18"/>
      <c r="AF449" s="18"/>
      <c r="AG449" s="18"/>
      <c r="AH449" s="18"/>
      <c r="AI449" s="18"/>
    </row>
    <row r="450" spans="2:35" x14ac:dyDescent="0.15">
      <c r="B450">
        <v>171.16300000000001</v>
      </c>
      <c r="C450">
        <v>1</v>
      </c>
      <c r="D450" s="18">
        <v>7.4880000000000002E-2</v>
      </c>
      <c r="E450" s="18">
        <v>-8.6139999999999994E-2</v>
      </c>
      <c r="F450" s="18">
        <v>0.37359999999999999</v>
      </c>
      <c r="G450" s="18">
        <v>0.27279999999999999</v>
      </c>
      <c r="H450" s="18">
        <v>5.6520000000000001E-2</v>
      </c>
      <c r="I450" s="18">
        <v>-0.32750000000000001</v>
      </c>
      <c r="J450" s="18">
        <v>0.4662</v>
      </c>
      <c r="K450" s="18">
        <v>-5.7939999999999998E-2</v>
      </c>
      <c r="L450" s="18">
        <v>1.0980000000000001</v>
      </c>
      <c r="M450" s="18">
        <v>0.28460000000000002</v>
      </c>
      <c r="O450" s="18"/>
      <c r="AF450" s="18"/>
      <c r="AG450" s="18"/>
      <c r="AH450" s="18"/>
      <c r="AI450" s="18"/>
    </row>
    <row r="451" spans="2:35" x14ac:dyDescent="0.15">
      <c r="B451">
        <v>171.16300000000001</v>
      </c>
      <c r="C451">
        <v>3</v>
      </c>
      <c r="D451" s="18">
        <v>6.7580000000000001E-2</v>
      </c>
      <c r="E451" s="18">
        <v>-8.4140000000000006E-2</v>
      </c>
      <c r="F451" s="18">
        <v>0.501</v>
      </c>
      <c r="G451" s="18">
        <v>0.25459999999999999</v>
      </c>
      <c r="H451" s="18">
        <v>5.1429999999999997E-2</v>
      </c>
      <c r="I451" s="18">
        <v>-0.62560000000000004</v>
      </c>
      <c r="J451" s="18">
        <v>0.68049999999999999</v>
      </c>
      <c r="K451" s="18">
        <v>-4.7309999999999998E-2</v>
      </c>
      <c r="L451" s="18">
        <v>1.18</v>
      </c>
      <c r="M451" s="18">
        <v>0.27300000000000002</v>
      </c>
      <c r="O451" s="18"/>
      <c r="P451" s="18"/>
      <c r="Q451" s="18"/>
      <c r="R451" s="18"/>
      <c r="S451" s="18"/>
      <c r="T451" s="18"/>
      <c r="U451" s="18"/>
      <c r="W451" s="18"/>
      <c r="X451" s="18"/>
      <c r="Y451" s="18"/>
      <c r="Z451" s="18"/>
      <c r="AA451" s="18"/>
      <c r="AB451" s="18"/>
      <c r="AC451" s="18"/>
      <c r="AD451" s="18"/>
      <c r="AE451" s="18"/>
      <c r="AF451" s="18"/>
      <c r="AG451" s="18"/>
      <c r="AH451" s="18"/>
      <c r="AI451" s="18"/>
    </row>
    <row r="452" spans="2:35" x14ac:dyDescent="0.15">
      <c r="B452">
        <v>171.16300000000001</v>
      </c>
      <c r="C452">
        <v>5</v>
      </c>
      <c r="D452" s="18">
        <v>9.2960000000000001E-2</v>
      </c>
      <c r="E452" s="18">
        <v>-4.8230000000000002E-2</v>
      </c>
      <c r="F452" s="18">
        <v>0.48930000000000001</v>
      </c>
      <c r="G452" s="18">
        <v>0.15679999999999999</v>
      </c>
      <c r="H452" s="18">
        <v>6.3579999999999999E-3</v>
      </c>
      <c r="I452" s="18">
        <v>1.9139999999999999</v>
      </c>
      <c r="J452" s="18">
        <v>0.1205</v>
      </c>
      <c r="K452" s="18">
        <v>-6.3869999999999996E-2</v>
      </c>
      <c r="L452" s="18">
        <v>1.1779999999999999</v>
      </c>
      <c r="M452" s="18">
        <v>0.25979999999999998</v>
      </c>
      <c r="O452" s="18"/>
      <c r="P452" s="18"/>
      <c r="Q452" s="18"/>
      <c r="R452" s="18"/>
      <c r="S452" s="18"/>
      <c r="T452" s="18"/>
      <c r="U452" s="18"/>
      <c r="W452" s="18"/>
      <c r="X452" s="18"/>
      <c r="Y452" s="18"/>
      <c r="Z452" s="18"/>
      <c r="AA452" s="18"/>
      <c r="AB452" s="18"/>
      <c r="AC452" s="18"/>
      <c r="AD452" s="18"/>
      <c r="AE452" s="18"/>
      <c r="AF452" s="18"/>
      <c r="AG452" s="18"/>
      <c r="AH452" s="18"/>
      <c r="AI452" s="18"/>
    </row>
    <row r="453" spans="2:35" x14ac:dyDescent="0.15">
      <c r="B453">
        <v>171.16300000000001</v>
      </c>
      <c r="C453">
        <v>7</v>
      </c>
      <c r="D453" s="18">
        <v>8.1379999999999994E-2</v>
      </c>
      <c r="E453" s="18">
        <v>-4.999E-2</v>
      </c>
      <c r="F453" s="18">
        <v>0.25440000000000002</v>
      </c>
      <c r="G453" s="18">
        <v>0.13830000000000001</v>
      </c>
      <c r="H453" s="18">
        <v>-9.8830000000000001E-2</v>
      </c>
      <c r="I453" s="18">
        <v>1.014</v>
      </c>
      <c r="J453" s="18">
        <v>0.26340000000000002</v>
      </c>
      <c r="K453" s="18">
        <v>5.5070000000000001E-2</v>
      </c>
      <c r="L453" s="18">
        <v>0.26719999999999999</v>
      </c>
      <c r="M453" s="18">
        <v>0.62880000000000003</v>
      </c>
      <c r="O453" s="18"/>
      <c r="P453" s="18"/>
      <c r="Q453" s="18"/>
      <c r="R453" s="18"/>
      <c r="S453" s="18"/>
      <c r="T453" s="18"/>
      <c r="U453" s="18"/>
      <c r="W453" s="18"/>
      <c r="X453" s="18"/>
      <c r="Y453" s="18"/>
      <c r="Z453" s="18"/>
      <c r="AA453" s="18"/>
      <c r="AB453" s="18"/>
      <c r="AC453" s="18"/>
      <c r="AD453" s="18"/>
      <c r="AE453" s="18"/>
      <c r="AF453" s="18"/>
      <c r="AG453" s="18"/>
      <c r="AH453" s="18"/>
      <c r="AI453" s="18"/>
    </row>
    <row r="454" spans="2:35" x14ac:dyDescent="0.15">
      <c r="B454">
        <v>171.16300000000001</v>
      </c>
      <c r="C454">
        <v>10</v>
      </c>
      <c r="D454" s="18">
        <v>9.2410000000000006E-2</v>
      </c>
      <c r="E454" s="18">
        <v>-3.1940000000000003E-2</v>
      </c>
      <c r="F454" s="18">
        <v>0.3453</v>
      </c>
      <c r="G454" s="18">
        <v>0.107</v>
      </c>
      <c r="H454" s="18">
        <v>-8.1290000000000001E-2</v>
      </c>
      <c r="I454" s="18">
        <v>1.05</v>
      </c>
      <c r="J454" s="18">
        <v>0.25540000000000002</v>
      </c>
      <c r="K454" s="18">
        <v>7.5300000000000002E-3</v>
      </c>
      <c r="L454" s="18">
        <v>2.0310000000000001</v>
      </c>
      <c r="M454" s="18">
        <v>0.109</v>
      </c>
      <c r="O454" s="18"/>
      <c r="P454" s="18"/>
      <c r="Q454" s="18"/>
      <c r="R454" s="18"/>
      <c r="S454" s="18"/>
      <c r="T454" s="18"/>
      <c r="U454" s="18"/>
      <c r="W454" s="18"/>
      <c r="X454" s="18"/>
      <c r="Y454" s="18"/>
      <c r="Z454" s="18"/>
      <c r="AA454" s="18"/>
      <c r="AB454" s="18"/>
      <c r="AC454" s="18"/>
      <c r="AD454" s="18"/>
      <c r="AE454" s="18"/>
      <c r="AF454" s="18"/>
      <c r="AG454" s="18"/>
      <c r="AH454" s="18"/>
      <c r="AI454" s="18"/>
    </row>
    <row r="455" spans="2:35" x14ac:dyDescent="0.15">
      <c r="B455">
        <v>171.16300000000001</v>
      </c>
      <c r="C455">
        <v>15</v>
      </c>
      <c r="D455" s="18">
        <v>9.1389999999999999E-2</v>
      </c>
      <c r="E455" s="18">
        <v>-2.9919999999999999E-2</v>
      </c>
      <c r="F455" s="18">
        <v>0.31979999999999997</v>
      </c>
      <c r="G455" s="18">
        <v>0.10150000000000001</v>
      </c>
      <c r="H455" s="18">
        <v>-8.5949999999999999E-2</v>
      </c>
      <c r="I455" s="18">
        <v>1.04</v>
      </c>
      <c r="J455" s="18">
        <v>0.25740000000000002</v>
      </c>
      <c r="K455" s="18">
        <v>1.094E-2</v>
      </c>
      <c r="L455" s="18">
        <v>2.0510000000000002</v>
      </c>
      <c r="M455" s="18">
        <v>0.16089999999999999</v>
      </c>
      <c r="O455" s="18"/>
      <c r="P455" s="18"/>
      <c r="Q455" s="18"/>
      <c r="R455" s="18"/>
      <c r="S455" s="18"/>
      <c r="T455" s="18"/>
      <c r="U455" s="18"/>
      <c r="W455" s="18"/>
      <c r="X455" s="18"/>
      <c r="Y455" s="18"/>
      <c r="Z455" s="18"/>
      <c r="AA455" s="18"/>
      <c r="AB455" s="18"/>
      <c r="AC455" s="18"/>
      <c r="AD455" s="18"/>
      <c r="AE455" s="18"/>
      <c r="AF455" s="18"/>
      <c r="AG455" s="18"/>
      <c r="AH455" s="18"/>
      <c r="AI455" s="18"/>
    </row>
    <row r="456" spans="2:35" x14ac:dyDescent="0.15">
      <c r="B456">
        <v>171.16300000000001</v>
      </c>
      <c r="C456">
        <v>20</v>
      </c>
      <c r="D456" s="18">
        <v>8.9380000000000001E-2</v>
      </c>
      <c r="E456" s="18">
        <v>-3.5770000000000003E-2</v>
      </c>
      <c r="F456" s="18">
        <v>0.28410000000000002</v>
      </c>
      <c r="G456" s="18">
        <v>8.5629999999999998E-2</v>
      </c>
      <c r="H456" s="18">
        <v>-7.4679999999999996E-2</v>
      </c>
      <c r="I456" s="18">
        <v>1.1180000000000001</v>
      </c>
      <c r="J456" s="18">
        <v>0.25519999999999998</v>
      </c>
      <c r="K456" s="18">
        <v>2.2839999999999999E-2</v>
      </c>
      <c r="L456" s="18">
        <v>2.923</v>
      </c>
      <c r="M456" s="18">
        <v>0.79890000000000005</v>
      </c>
      <c r="O456" s="18"/>
      <c r="P456" s="18"/>
      <c r="Q456" s="18"/>
      <c r="R456" s="18"/>
      <c r="S456" s="18"/>
      <c r="T456" s="18"/>
      <c r="U456" s="18"/>
      <c r="W456" s="18"/>
      <c r="X456" s="18"/>
      <c r="Y456" s="18"/>
      <c r="Z456" s="18"/>
      <c r="AA456" s="18"/>
      <c r="AB456" s="18"/>
      <c r="AC456" s="18"/>
      <c r="AD456" s="18"/>
      <c r="AE456" s="18"/>
      <c r="AF456" s="18"/>
      <c r="AG456" s="18"/>
      <c r="AH456" s="18"/>
      <c r="AI456" s="18"/>
    </row>
    <row r="457" spans="2:35" x14ac:dyDescent="0.15">
      <c r="B457">
        <v>233.56299999999999</v>
      </c>
      <c r="C457">
        <v>1</v>
      </c>
      <c r="D457" s="18">
        <v>9.0079999999999993E-2</v>
      </c>
      <c r="E457" s="18">
        <v>-9.2920000000000003E-2</v>
      </c>
      <c r="F457" s="18">
        <v>0.74239999999999995</v>
      </c>
      <c r="G457" s="18">
        <v>0.21990000000000001</v>
      </c>
      <c r="H457" s="18">
        <v>-4.5929999999999999E-3</v>
      </c>
      <c r="I457" s="18">
        <v>2.3969999999999998</v>
      </c>
      <c r="J457" s="18">
        <v>0.1139</v>
      </c>
      <c r="K457" s="18">
        <v>-3.516E-3</v>
      </c>
      <c r="L457" s="18">
        <v>3.7650000000000001</v>
      </c>
      <c r="M457" s="18">
        <v>4.793E-2</v>
      </c>
      <c r="O457" s="18"/>
      <c r="P457" s="18"/>
      <c r="Q457" s="18"/>
      <c r="R457" s="18"/>
      <c r="S457" s="18"/>
      <c r="T457" s="18"/>
      <c r="U457" s="18"/>
      <c r="W457" s="18"/>
      <c r="X457" s="18"/>
      <c r="Y457" s="18"/>
      <c r="Z457" s="18"/>
      <c r="AA457" s="18"/>
      <c r="AB457" s="18"/>
      <c r="AC457" s="18"/>
      <c r="AD457" s="18"/>
      <c r="AE457" s="18"/>
      <c r="AF457" s="18"/>
      <c r="AG457" s="18"/>
      <c r="AH457" s="18"/>
      <c r="AI457" s="18"/>
    </row>
    <row r="458" spans="2:35" x14ac:dyDescent="0.15">
      <c r="B458">
        <v>233.56299999999999</v>
      </c>
      <c r="C458">
        <v>3</v>
      </c>
      <c r="D458" s="18">
        <v>9.0319999999999998E-2</v>
      </c>
      <c r="E458" s="18">
        <v>-9.35E-2</v>
      </c>
      <c r="F458" s="18">
        <v>0.73799999999999999</v>
      </c>
      <c r="G458" s="18">
        <v>0.222</v>
      </c>
      <c r="H458" s="18">
        <v>-4.2519999999999997E-3</v>
      </c>
      <c r="I458" s="18">
        <v>2.4079999999999999</v>
      </c>
      <c r="J458" s="18">
        <v>0.1061</v>
      </c>
      <c r="K458" s="18">
        <v>-3.48E-3</v>
      </c>
      <c r="L458" s="18">
        <v>3.7639999999999998</v>
      </c>
      <c r="M458" s="18">
        <v>4.5760000000000002E-2</v>
      </c>
      <c r="O458" s="18"/>
      <c r="P458" s="18"/>
      <c r="Q458" s="18"/>
      <c r="R458" s="18"/>
      <c r="S458" s="18"/>
      <c r="T458" s="18"/>
      <c r="U458" s="18"/>
      <c r="W458" s="18"/>
      <c r="X458" s="18"/>
      <c r="Y458" s="18"/>
      <c r="Z458" s="18"/>
      <c r="AA458" s="18"/>
      <c r="AB458" s="18"/>
      <c r="AC458" s="18"/>
      <c r="AD458" s="18"/>
      <c r="AE458" s="18"/>
      <c r="AF458" s="18"/>
      <c r="AG458" s="18"/>
      <c r="AH458" s="18"/>
      <c r="AI458" s="18"/>
    </row>
    <row r="459" spans="2:35" x14ac:dyDescent="0.15">
      <c r="B459">
        <v>233.56299999999999</v>
      </c>
      <c r="C459">
        <v>5</v>
      </c>
      <c r="D459" s="18">
        <v>7.8740000000000004E-2</v>
      </c>
      <c r="E459" s="18">
        <v>-9.7809999999999994E-2</v>
      </c>
      <c r="F459" s="18">
        <v>0.70340000000000003</v>
      </c>
      <c r="G459" s="18">
        <v>0.23119999999999999</v>
      </c>
      <c r="H459" s="18">
        <v>1.5869999999999999E-2</v>
      </c>
      <c r="I459" s="18">
        <v>-0.82779999999999998</v>
      </c>
      <c r="J459" s="18">
        <v>0.16220000000000001</v>
      </c>
      <c r="K459" s="18">
        <v>-8.8920000000000006E-3</v>
      </c>
      <c r="L459" s="18">
        <v>3.222</v>
      </c>
      <c r="M459" s="18">
        <v>0.83140000000000003</v>
      </c>
      <c r="O459" s="18"/>
      <c r="P459" s="18"/>
      <c r="Q459" s="18"/>
      <c r="R459" s="18"/>
      <c r="S459" s="18"/>
      <c r="T459" s="18"/>
      <c r="U459" s="18"/>
      <c r="W459" s="18"/>
      <c r="X459" s="18"/>
      <c r="Y459" s="18"/>
      <c r="Z459" s="18"/>
      <c r="AA459" s="18"/>
      <c r="AB459" s="18"/>
      <c r="AC459" s="18"/>
      <c r="AD459" s="18"/>
      <c r="AE459" s="18"/>
      <c r="AF459" s="18"/>
      <c r="AG459" s="18"/>
      <c r="AH459" s="18"/>
      <c r="AI459" s="18"/>
    </row>
    <row r="460" spans="2:35" x14ac:dyDescent="0.15">
      <c r="B460">
        <v>233.56299999999999</v>
      </c>
      <c r="C460">
        <v>7</v>
      </c>
      <c r="D460" s="18">
        <v>8.5260000000000002E-2</v>
      </c>
      <c r="E460" s="18">
        <v>-0.11509999999999999</v>
      </c>
      <c r="F460" s="18">
        <v>0.7228</v>
      </c>
      <c r="G460" s="18">
        <v>0.23780000000000001</v>
      </c>
      <c r="H460" s="18">
        <v>3.3279999999999997E-2</v>
      </c>
      <c r="I460" s="18">
        <v>0.75949999999999995</v>
      </c>
      <c r="J460" s="18">
        <v>0.68389999999999995</v>
      </c>
      <c r="K460" s="18">
        <v>-1.2070000000000001E-2</v>
      </c>
      <c r="L460" s="18">
        <v>2.306</v>
      </c>
      <c r="M460" s="18">
        <v>0.46870000000000001</v>
      </c>
      <c r="O460" s="18"/>
      <c r="P460" s="18"/>
      <c r="Q460" s="18"/>
      <c r="R460" s="18"/>
      <c r="S460" s="18"/>
      <c r="T460" s="18"/>
      <c r="U460" s="18"/>
      <c r="W460" s="18"/>
      <c r="X460" s="18"/>
      <c r="Y460" s="18"/>
      <c r="Z460" s="18"/>
      <c r="AA460" s="18"/>
      <c r="AB460" s="18"/>
      <c r="AC460" s="18"/>
      <c r="AD460" s="18"/>
      <c r="AE460" s="18"/>
      <c r="AF460" s="18"/>
      <c r="AG460" s="18"/>
      <c r="AH460" s="18"/>
      <c r="AI460" s="18"/>
    </row>
    <row r="461" spans="2:35" x14ac:dyDescent="0.15">
      <c r="B461">
        <v>233.56299999999999</v>
      </c>
      <c r="C461">
        <v>10</v>
      </c>
      <c r="D461" s="18">
        <v>7.8020000000000006E-2</v>
      </c>
      <c r="E461" s="18">
        <v>-9.64E-2</v>
      </c>
      <c r="F461" s="18">
        <v>0.71989999999999998</v>
      </c>
      <c r="G461" s="18">
        <v>0.2109</v>
      </c>
      <c r="H461" s="18">
        <v>1.3259999999999999E-2</v>
      </c>
      <c r="I461" s="18">
        <v>-0.82599999999999996</v>
      </c>
      <c r="J461" s="18">
        <v>0.17249999999999999</v>
      </c>
      <c r="K461" s="18">
        <v>-5.9410000000000001E-3</v>
      </c>
      <c r="L461" s="18">
        <v>3.3479999999999999</v>
      </c>
      <c r="M461" s="18">
        <v>1.028</v>
      </c>
      <c r="O461" s="18"/>
      <c r="P461" s="18"/>
      <c r="Q461" s="18"/>
      <c r="R461" s="18"/>
      <c r="S461" s="18"/>
      <c r="T461" s="18"/>
      <c r="U461" s="18"/>
      <c r="W461" s="18"/>
      <c r="X461" s="18"/>
      <c r="Y461" s="18"/>
      <c r="Z461" s="18"/>
      <c r="AA461" s="18"/>
      <c r="AB461" s="18"/>
      <c r="AC461" s="18"/>
      <c r="AD461" s="18"/>
      <c r="AE461" s="18"/>
      <c r="AF461" s="18"/>
      <c r="AG461" s="18"/>
      <c r="AH461" s="18"/>
      <c r="AI461" s="18"/>
    </row>
    <row r="462" spans="2:35" x14ac:dyDescent="0.15">
      <c r="B462">
        <v>233.56299999999999</v>
      </c>
      <c r="C462">
        <v>15</v>
      </c>
      <c r="D462" s="18">
        <v>8.5870000000000002E-2</v>
      </c>
      <c r="E462" s="18">
        <v>-9.3829999999999997E-2</v>
      </c>
      <c r="F462" s="18">
        <v>0.76800000000000002</v>
      </c>
      <c r="G462" s="18">
        <v>0.20649999999999999</v>
      </c>
      <c r="H462" s="18">
        <v>-2.2160000000000001E-3</v>
      </c>
      <c r="I462" s="18">
        <v>2.5489999999999999</v>
      </c>
      <c r="J462" s="18">
        <v>8.5070000000000007E-2</v>
      </c>
      <c r="K462" s="18">
        <v>2.3600000000000001E-3</v>
      </c>
      <c r="L462" s="18">
        <v>2.9780000000000002</v>
      </c>
      <c r="M462" s="18">
        <v>0.12540000000000001</v>
      </c>
      <c r="O462" s="18"/>
      <c r="P462" s="18"/>
      <c r="Q462" s="18"/>
      <c r="R462" s="18"/>
      <c r="S462" s="18"/>
      <c r="T462" s="18"/>
      <c r="U462" s="18"/>
      <c r="W462" s="18"/>
      <c r="X462" s="18"/>
      <c r="Y462" s="18"/>
      <c r="Z462" s="18"/>
      <c r="AA462" s="18"/>
      <c r="AB462" s="18"/>
      <c r="AC462" s="18"/>
      <c r="AD462" s="18"/>
      <c r="AE462" s="18"/>
      <c r="AF462" s="18"/>
      <c r="AG462" s="18"/>
      <c r="AH462" s="18"/>
      <c r="AI462" s="18"/>
    </row>
    <row r="463" spans="2:35" x14ac:dyDescent="0.15">
      <c r="B463">
        <v>233.56299999999999</v>
      </c>
      <c r="C463">
        <v>20</v>
      </c>
      <c r="D463" s="18">
        <v>8.0769999999999995E-2</v>
      </c>
      <c r="E463" s="18">
        <v>-5.7599999999999998E-2</v>
      </c>
      <c r="F463" s="18">
        <v>0.5353</v>
      </c>
      <c r="G463" s="18">
        <v>0.16889999999999999</v>
      </c>
      <c r="H463" s="18">
        <v>1.1560000000000001E-2</v>
      </c>
      <c r="I463" s="18">
        <v>0.62239999999999995</v>
      </c>
      <c r="J463" s="18">
        <v>0.68359999999999999</v>
      </c>
      <c r="K463" s="18">
        <v>-4.2869999999999998E-2</v>
      </c>
      <c r="L463" s="18">
        <v>1.143</v>
      </c>
      <c r="M463" s="18">
        <v>0.1547</v>
      </c>
      <c r="O463" s="18"/>
      <c r="P463" s="18"/>
      <c r="Q463" s="18"/>
      <c r="R463" s="18"/>
      <c r="S463" s="18"/>
      <c r="T463" s="18"/>
      <c r="U463" s="18"/>
      <c r="W463" s="18"/>
      <c r="X463" s="18"/>
      <c r="Y463" s="18"/>
      <c r="Z463" s="18"/>
      <c r="AA463" s="18"/>
      <c r="AB463" s="18"/>
      <c r="AC463" s="18"/>
      <c r="AD463" s="18"/>
      <c r="AE463" s="18"/>
      <c r="AF463" s="18"/>
      <c r="AG463" s="18"/>
      <c r="AH463" s="18"/>
      <c r="AI463" s="18"/>
    </row>
    <row r="464" spans="2:35" x14ac:dyDescent="0.15">
      <c r="B464">
        <v>364.96300000000002</v>
      </c>
      <c r="C464">
        <v>1</v>
      </c>
      <c r="D464" s="18">
        <v>5.7950000000000002E-2</v>
      </c>
      <c r="E464" s="18">
        <v>-9.1600000000000001E-2</v>
      </c>
      <c r="F464" s="18">
        <v>0.60509999999999997</v>
      </c>
      <c r="G464" s="18">
        <v>0.2041</v>
      </c>
      <c r="H464" s="18">
        <v>-9.017E-2</v>
      </c>
      <c r="I464" s="18">
        <v>2.1669999999999998</v>
      </c>
      <c r="J464" s="18">
        <v>0.74109999999999998</v>
      </c>
      <c r="K464" s="18">
        <v>0.21310000000000001</v>
      </c>
      <c r="L464" s="18">
        <v>3.26</v>
      </c>
      <c r="M464" s="18">
        <v>2.1819999999999999</v>
      </c>
      <c r="O464" s="18"/>
      <c r="P464" s="18"/>
      <c r="Q464" s="18"/>
      <c r="R464" s="18"/>
      <c r="S464" s="18"/>
      <c r="T464" s="18"/>
      <c r="U464" s="18"/>
      <c r="W464" s="18"/>
      <c r="X464" s="18"/>
      <c r="Y464" s="18"/>
      <c r="Z464" s="18"/>
      <c r="AA464" s="18"/>
      <c r="AB464" s="18"/>
      <c r="AC464" s="18"/>
      <c r="AD464" s="18"/>
      <c r="AE464" s="18"/>
      <c r="AF464" s="18"/>
      <c r="AG464" s="18"/>
      <c r="AH464" s="18"/>
      <c r="AI464" s="18"/>
    </row>
    <row r="465" spans="2:35" x14ac:dyDescent="0.15">
      <c r="B465">
        <v>364.96300000000002</v>
      </c>
      <c r="C465">
        <v>3</v>
      </c>
      <c r="D465" s="18">
        <v>6.4170000000000005E-2</v>
      </c>
      <c r="E465" s="18">
        <v>-8.7679999999999994E-2</v>
      </c>
      <c r="F465" s="18">
        <v>0.59319999999999995</v>
      </c>
      <c r="G465" s="18">
        <v>0.1988</v>
      </c>
      <c r="H465" s="18">
        <v>-0.12189999999999999</v>
      </c>
      <c r="I465" s="18">
        <v>2.1280000000000001</v>
      </c>
      <c r="J465" s="18">
        <v>0.81579999999999997</v>
      </c>
      <c r="K465" s="18">
        <v>0.2155</v>
      </c>
      <c r="L465" s="18">
        <v>2.84</v>
      </c>
      <c r="M465" s="18">
        <v>1.762</v>
      </c>
      <c r="O465" s="18"/>
      <c r="P465" s="18"/>
      <c r="Q465" s="18"/>
      <c r="R465" s="18"/>
      <c r="S465" s="18"/>
      <c r="T465" s="18"/>
      <c r="U465" s="18"/>
      <c r="W465" s="18"/>
      <c r="X465" s="18"/>
      <c r="Y465" s="18"/>
      <c r="Z465" s="18"/>
      <c r="AA465" s="18"/>
      <c r="AB465" s="18"/>
      <c r="AC465" s="18"/>
      <c r="AD465" s="18"/>
      <c r="AE465" s="18"/>
      <c r="AF465" s="18"/>
      <c r="AG465" s="18"/>
      <c r="AH465" s="18"/>
      <c r="AI465" s="18"/>
    </row>
    <row r="466" spans="2:35" x14ac:dyDescent="0.15">
      <c r="B466">
        <v>364.96300000000002</v>
      </c>
      <c r="C466">
        <v>5</v>
      </c>
      <c r="D466" s="18">
        <v>8.7129999999999999E-2</v>
      </c>
      <c r="E466" s="18">
        <v>-8.0549999999999997E-2</v>
      </c>
      <c r="F466" s="18">
        <v>0.63759999999999994</v>
      </c>
      <c r="G466" s="18">
        <v>0.17519999999999999</v>
      </c>
      <c r="H466" s="18">
        <v>-9.5449999999999997E-3</v>
      </c>
      <c r="I466" s="18">
        <v>2.2589999999999999</v>
      </c>
      <c r="J466" s="18">
        <v>0.13819999999999999</v>
      </c>
      <c r="K466" s="18">
        <v>8.5839999999999996E-3</v>
      </c>
      <c r="L466" s="18">
        <v>3.9020000000000001</v>
      </c>
      <c r="M466" s="18">
        <v>0.81930000000000003</v>
      </c>
      <c r="O466" s="18"/>
      <c r="P466" s="18"/>
      <c r="Q466" s="18"/>
      <c r="R466" s="18"/>
      <c r="S466" s="18"/>
      <c r="T466" s="18"/>
      <c r="U466" s="18"/>
      <c r="W466" s="18"/>
      <c r="X466" s="18"/>
      <c r="Y466" s="18"/>
      <c r="Z466" s="18"/>
      <c r="AA466" s="18"/>
      <c r="AB466" s="18"/>
      <c r="AC466" s="18"/>
      <c r="AD466" s="18"/>
      <c r="AE466" s="18"/>
      <c r="AF466" s="18"/>
      <c r="AG466" s="18"/>
      <c r="AH466" s="18"/>
      <c r="AI466" s="18"/>
    </row>
    <row r="467" spans="2:35" x14ac:dyDescent="0.15">
      <c r="B467">
        <v>364.96300000000002</v>
      </c>
      <c r="C467">
        <v>7</v>
      </c>
      <c r="D467" s="18">
        <v>4.4119999999999999E-2</v>
      </c>
      <c r="E467" s="18">
        <v>-0.14430000000000001</v>
      </c>
      <c r="F467" s="18">
        <v>0.3896</v>
      </c>
      <c r="G467" s="18">
        <v>0.27529999999999999</v>
      </c>
      <c r="H467" s="18">
        <v>-2.3630000000000002E-2</v>
      </c>
      <c r="I467" s="18">
        <v>1.073</v>
      </c>
      <c r="J467" s="18">
        <v>0.4269</v>
      </c>
      <c r="K467" s="18">
        <v>0.1244</v>
      </c>
      <c r="L467" s="18">
        <v>-0.37130000000000002</v>
      </c>
      <c r="M467" s="18">
        <v>0.5625</v>
      </c>
      <c r="O467" s="18"/>
      <c r="P467" s="18"/>
      <c r="Q467" s="18"/>
      <c r="R467" s="18"/>
      <c r="S467" s="18"/>
      <c r="T467" s="18"/>
      <c r="U467" s="18"/>
      <c r="W467" s="18"/>
      <c r="X467" s="18"/>
      <c r="Y467" s="18"/>
      <c r="Z467" s="18"/>
      <c r="AA467" s="18"/>
      <c r="AB467" s="18"/>
      <c r="AC467" s="18"/>
      <c r="AD467" s="18"/>
      <c r="AE467" s="18"/>
      <c r="AF467" s="18"/>
      <c r="AG467" s="18"/>
      <c r="AH467" s="18"/>
      <c r="AI467" s="18"/>
    </row>
    <row r="468" spans="2:35" x14ac:dyDescent="0.15">
      <c r="B468">
        <v>364.96300000000002</v>
      </c>
      <c r="C468">
        <v>10</v>
      </c>
      <c r="D468" s="18">
        <v>7.2720000000000007E-2</v>
      </c>
      <c r="E468" s="18">
        <v>-8.9709999999999998E-2</v>
      </c>
      <c r="F468" s="18">
        <v>0.6109</v>
      </c>
      <c r="G468" s="18">
        <v>0.2147</v>
      </c>
      <c r="H468" s="18">
        <v>2.0719999999999999E-2</v>
      </c>
      <c r="I468" s="18">
        <v>-0.7792</v>
      </c>
      <c r="J468" s="18">
        <v>6.5009999999999998E-2</v>
      </c>
      <c r="K468" s="18">
        <v>-3.5279999999999999E-3</v>
      </c>
      <c r="L468" s="18">
        <v>1.927</v>
      </c>
      <c r="M468" s="18">
        <v>7.7479999999999993E-2</v>
      </c>
      <c r="O468" s="18"/>
      <c r="P468" s="18"/>
      <c r="Q468" s="18"/>
      <c r="R468" s="18"/>
      <c r="S468" s="18"/>
      <c r="T468" s="18"/>
      <c r="U468" s="18"/>
      <c r="W468" s="18"/>
      <c r="X468" s="18"/>
      <c r="Y468" s="18"/>
      <c r="Z468" s="18"/>
      <c r="AA468" s="18"/>
      <c r="AB468" s="18"/>
      <c r="AC468" s="18"/>
      <c r="AD468" s="18"/>
      <c r="AE468" s="18"/>
      <c r="AF468" s="18"/>
      <c r="AG468" s="18"/>
      <c r="AH468" s="18"/>
      <c r="AI468" s="18"/>
    </row>
    <row r="469" spans="2:35" x14ac:dyDescent="0.15">
      <c r="B469">
        <v>364.96300000000002</v>
      </c>
      <c r="C469">
        <v>15</v>
      </c>
      <c r="D469" s="18">
        <v>6.1969999999999997E-2</v>
      </c>
      <c r="E469" s="18">
        <v>-8.7980000000000003E-2</v>
      </c>
      <c r="F469" s="18">
        <v>0.52669999999999995</v>
      </c>
      <c r="G469" s="18">
        <v>0.18479999999999999</v>
      </c>
      <c r="H469" s="18">
        <v>-1.0529999999999999E-2</v>
      </c>
      <c r="I469" s="18">
        <v>1.36</v>
      </c>
      <c r="J469" s="18">
        <v>0.24510000000000001</v>
      </c>
      <c r="K469" s="18">
        <v>3.6470000000000002E-2</v>
      </c>
      <c r="L469" s="18">
        <v>-0.80230000000000001</v>
      </c>
      <c r="M469" s="18">
        <v>0.14319999999999999</v>
      </c>
      <c r="O469" s="18"/>
      <c r="P469" s="18"/>
      <c r="Q469" s="18"/>
      <c r="R469" s="18"/>
      <c r="S469" s="18"/>
      <c r="T469" s="18"/>
      <c r="U469" s="18"/>
      <c r="W469" s="18"/>
      <c r="X469" s="18"/>
      <c r="Y469" s="18"/>
      <c r="Z469" s="18"/>
      <c r="AA469" s="18"/>
      <c r="AB469" s="18"/>
      <c r="AC469" s="18"/>
      <c r="AD469" s="18"/>
      <c r="AE469" s="18"/>
      <c r="AF469" s="18"/>
      <c r="AG469" s="18"/>
      <c r="AH469" s="18"/>
      <c r="AI469" s="18"/>
    </row>
    <row r="470" spans="2:35" x14ac:dyDescent="0.15">
      <c r="B470">
        <v>364.96300000000002</v>
      </c>
      <c r="C470">
        <v>20</v>
      </c>
      <c r="D470" s="18">
        <v>8.4129999999999996E-2</v>
      </c>
      <c r="E470" s="18">
        <v>-6.5589999999999996E-2</v>
      </c>
      <c r="F470" s="18">
        <v>0.61529999999999996</v>
      </c>
      <c r="G470" s="18">
        <v>0.13930000000000001</v>
      </c>
      <c r="H470" s="18">
        <v>8.0009999999999994E-3</v>
      </c>
      <c r="I470" s="18">
        <v>3.2829999999999999</v>
      </c>
      <c r="J470" s="18">
        <v>0.20860000000000001</v>
      </c>
      <c r="K470" s="18">
        <v>-2.213E-2</v>
      </c>
      <c r="L470" s="18">
        <v>1.208</v>
      </c>
      <c r="M470" s="18">
        <v>0.40610000000000002</v>
      </c>
      <c r="O470" s="18"/>
      <c r="P470" s="18"/>
      <c r="Q470" s="18"/>
      <c r="R470" s="18"/>
      <c r="S470" s="18"/>
      <c r="T470" s="18"/>
      <c r="U470" s="18"/>
      <c r="W470" s="18"/>
      <c r="X470" s="18"/>
      <c r="Y470" s="18"/>
      <c r="Z470" s="18"/>
      <c r="AA470" s="18"/>
      <c r="AB470" s="18"/>
      <c r="AC470" s="18"/>
      <c r="AD470" s="18"/>
      <c r="AE470" s="18"/>
      <c r="AF470" s="18"/>
      <c r="AG470" s="18"/>
      <c r="AH470" s="18"/>
      <c r="AI470" s="18"/>
    </row>
    <row r="471" spans="2:35" x14ac:dyDescent="0.15">
      <c r="B471">
        <v>483.56299999999999</v>
      </c>
      <c r="C471">
        <v>1</v>
      </c>
      <c r="D471" s="18">
        <v>8.5750000000000007E-2</v>
      </c>
      <c r="E471" s="18">
        <v>-9.3880000000000005E-2</v>
      </c>
      <c r="F471" s="18">
        <v>0.62549999999999994</v>
      </c>
      <c r="G471" s="18">
        <v>0.2576</v>
      </c>
      <c r="H471" s="18">
        <v>-7.6079999999999995E-2</v>
      </c>
      <c r="I471" s="18">
        <v>2.218</v>
      </c>
      <c r="J471" s="18">
        <v>0.55089999999999995</v>
      </c>
      <c r="K471" s="18">
        <v>0.16550000000000001</v>
      </c>
      <c r="L471" s="18">
        <v>3.2629999999999999</v>
      </c>
      <c r="M471" s="18">
        <v>1.2529999999999999</v>
      </c>
      <c r="O471" s="18"/>
      <c r="P471" s="18"/>
      <c r="Q471" s="18"/>
      <c r="R471" s="18"/>
      <c r="S471" s="18"/>
      <c r="T471" s="18"/>
      <c r="U471" s="18"/>
      <c r="W471" s="18"/>
      <c r="X471" s="18"/>
      <c r="Y471" s="18"/>
      <c r="Z471" s="18"/>
      <c r="AA471" s="18"/>
      <c r="AB471" s="18"/>
      <c r="AC471" s="18"/>
      <c r="AD471" s="18"/>
      <c r="AE471" s="18"/>
      <c r="AF471" s="18"/>
      <c r="AG471" s="18"/>
      <c r="AH471" s="18"/>
      <c r="AI471" s="18"/>
    </row>
    <row r="472" spans="2:35" x14ac:dyDescent="0.15">
      <c r="B472">
        <v>483.56299999999999</v>
      </c>
      <c r="C472">
        <v>3</v>
      </c>
      <c r="D472" s="18">
        <v>9.264E-2</v>
      </c>
      <c r="E472" s="18">
        <v>-8.2400000000000001E-2</v>
      </c>
      <c r="F472" s="18">
        <v>0.64770000000000005</v>
      </c>
      <c r="G472" s="18">
        <v>0.24199999999999999</v>
      </c>
      <c r="H472" s="18">
        <v>-2.6890000000000001E-2</v>
      </c>
      <c r="I472" s="18">
        <v>2.4289999999999998</v>
      </c>
      <c r="J472" s="18">
        <v>0.3911</v>
      </c>
      <c r="K472" s="18">
        <v>4.487E-2</v>
      </c>
      <c r="L472" s="18">
        <v>3.2450000000000001</v>
      </c>
      <c r="M472" s="18">
        <v>0.43080000000000002</v>
      </c>
      <c r="O472" s="18"/>
      <c r="P472" s="18"/>
      <c r="Q472" s="18"/>
      <c r="R472" s="18"/>
      <c r="S472" s="18"/>
      <c r="T472" s="18"/>
      <c r="U472" s="18"/>
      <c r="W472" s="18"/>
      <c r="X472" s="18"/>
      <c r="Y472" s="18"/>
      <c r="Z472" s="18"/>
      <c r="AA472" s="18"/>
      <c r="AB472" s="18"/>
      <c r="AC472" s="18"/>
      <c r="AD472" s="18"/>
      <c r="AE472" s="18"/>
      <c r="AF472" s="18"/>
      <c r="AG472" s="18"/>
      <c r="AH472" s="18"/>
      <c r="AI472" s="18"/>
    </row>
    <row r="473" spans="2:35" x14ac:dyDescent="0.15">
      <c r="B473">
        <v>483.56299999999999</v>
      </c>
      <c r="C473">
        <v>5</v>
      </c>
      <c r="D473" s="18">
        <v>9.1450000000000004E-2</v>
      </c>
      <c r="E473" s="18">
        <v>-8.0610000000000001E-2</v>
      </c>
      <c r="F473" s="18">
        <v>0.63990000000000002</v>
      </c>
      <c r="G473" s="18">
        <v>0.24660000000000001</v>
      </c>
      <c r="H473" s="18">
        <v>-1.025E-2</v>
      </c>
      <c r="I473" s="18">
        <v>1.9219999999999999</v>
      </c>
      <c r="J473" s="18">
        <v>0.31919999999999998</v>
      </c>
      <c r="K473" s="18">
        <v>2.0969999999999999E-2</v>
      </c>
      <c r="L473" s="18">
        <v>3.36</v>
      </c>
      <c r="M473" s="18">
        <v>0.21890000000000001</v>
      </c>
      <c r="O473" s="18"/>
      <c r="P473" s="18"/>
      <c r="Q473" s="18"/>
      <c r="R473" s="18"/>
      <c r="S473" s="18"/>
      <c r="T473" s="18"/>
      <c r="U473" s="18"/>
      <c r="W473" s="18"/>
      <c r="X473" s="18"/>
      <c r="Y473" s="18"/>
      <c r="Z473" s="18"/>
      <c r="AA473" s="18"/>
      <c r="AB473" s="18"/>
      <c r="AC473" s="18"/>
      <c r="AD473" s="18"/>
      <c r="AE473" s="18"/>
      <c r="AF473" s="18"/>
      <c r="AG473" s="18"/>
      <c r="AH473" s="18"/>
      <c r="AI473" s="18"/>
    </row>
    <row r="474" spans="2:35" x14ac:dyDescent="0.15">
      <c r="B474">
        <v>483.56299999999999</v>
      </c>
      <c r="C474">
        <v>7</v>
      </c>
      <c r="D474" s="18">
        <v>8.2970000000000002E-2</v>
      </c>
      <c r="E474" s="18">
        <v>-0.1069</v>
      </c>
      <c r="F474" s="18">
        <v>0.55569999999999997</v>
      </c>
      <c r="G474" s="18">
        <v>0.35849999999999999</v>
      </c>
      <c r="H474" s="18">
        <v>2.657E-2</v>
      </c>
      <c r="I474" s="18">
        <v>-0.6865</v>
      </c>
      <c r="J474" s="18">
        <v>0.1048</v>
      </c>
      <c r="K474" s="18">
        <v>1.7510000000000001E-2</v>
      </c>
      <c r="L474" s="18">
        <v>3.3690000000000002</v>
      </c>
      <c r="M474" s="18">
        <v>0.16259999999999999</v>
      </c>
      <c r="O474" s="18"/>
      <c r="P474" s="18"/>
      <c r="Q474" s="18"/>
      <c r="R474" s="18"/>
      <c r="S474" s="18"/>
      <c r="T474" s="18"/>
      <c r="U474" s="18"/>
      <c r="W474" s="18"/>
      <c r="X474" s="18"/>
      <c r="Y474" s="18"/>
      <c r="Z474" s="18"/>
      <c r="AA474" s="18"/>
      <c r="AB474" s="18"/>
      <c r="AC474" s="18"/>
      <c r="AD474" s="18"/>
      <c r="AE474" s="18"/>
      <c r="AF474" s="18"/>
      <c r="AG474" s="18"/>
      <c r="AH474" s="18"/>
      <c r="AI474" s="18"/>
    </row>
    <row r="475" spans="2:35" x14ac:dyDescent="0.15">
      <c r="B475">
        <v>483.56299999999999</v>
      </c>
      <c r="C475">
        <v>10</v>
      </c>
      <c r="D475" s="18">
        <v>3.6970000000000003E-2</v>
      </c>
      <c r="E475" s="18">
        <v>-0.13539999999999999</v>
      </c>
      <c r="F475" s="18">
        <v>0.65990000000000004</v>
      </c>
      <c r="G475" s="18">
        <v>0.36249999999999999</v>
      </c>
      <c r="H475" s="18">
        <v>-0.2364</v>
      </c>
      <c r="I475" s="18">
        <v>2.6070000000000002</v>
      </c>
      <c r="J475" s="18">
        <v>0.89790000000000003</v>
      </c>
      <c r="K475" s="18">
        <v>0.55779999999999996</v>
      </c>
      <c r="L475" s="18">
        <v>3.4390000000000001</v>
      </c>
      <c r="M475" s="18">
        <v>1.9119999999999999</v>
      </c>
      <c r="O475" s="18"/>
      <c r="P475" s="18"/>
      <c r="Q475" s="18"/>
      <c r="R475" s="18"/>
      <c r="S475" s="18"/>
      <c r="T475" s="18"/>
      <c r="U475" s="18"/>
      <c r="W475" s="18"/>
      <c r="X475" s="18"/>
      <c r="Y475" s="18"/>
      <c r="Z475" s="18"/>
      <c r="AA475" s="18"/>
      <c r="AB475" s="18"/>
      <c r="AC475" s="18"/>
      <c r="AD475" s="18"/>
      <c r="AE475" s="18"/>
      <c r="AF475" s="18"/>
      <c r="AG475" s="18"/>
      <c r="AH475" s="18"/>
      <c r="AI475" s="18"/>
    </row>
    <row r="476" spans="2:35" x14ac:dyDescent="0.15">
      <c r="B476">
        <v>483.56299999999999</v>
      </c>
      <c r="C476">
        <v>15</v>
      </c>
      <c r="D476" s="18">
        <v>7.5910000000000005E-2</v>
      </c>
      <c r="E476" s="18">
        <v>-9.604E-2</v>
      </c>
      <c r="F476" s="18">
        <v>0.78839999999999999</v>
      </c>
      <c r="G476" s="18">
        <v>0.30599999999999999</v>
      </c>
      <c r="H476" s="18">
        <v>-0.14649999999999999</v>
      </c>
      <c r="I476" s="18">
        <v>2.4990000000000001</v>
      </c>
      <c r="J476" s="18">
        <v>0.81810000000000005</v>
      </c>
      <c r="K476" s="18">
        <v>0.26490000000000002</v>
      </c>
      <c r="L476" s="18">
        <v>3.2330000000000001</v>
      </c>
      <c r="M476" s="18">
        <v>1.2529999999999999</v>
      </c>
      <c r="O476" s="18"/>
      <c r="P476" s="18"/>
      <c r="Q476" s="18"/>
      <c r="R476" s="18"/>
      <c r="S476" s="18"/>
      <c r="T476" s="18"/>
      <c r="U476" s="18"/>
      <c r="W476" s="18"/>
      <c r="X476" s="18"/>
      <c r="Y476" s="18"/>
      <c r="Z476" s="18"/>
      <c r="AA476" s="18"/>
      <c r="AB476" s="18"/>
      <c r="AC476" s="18"/>
      <c r="AD476" s="18"/>
      <c r="AE476" s="18"/>
      <c r="AF476" s="18"/>
      <c r="AG476" s="18"/>
      <c r="AH476" s="18"/>
      <c r="AI476" s="18"/>
    </row>
    <row r="477" spans="2:35" x14ac:dyDescent="0.15">
      <c r="B477">
        <v>483.56299999999999</v>
      </c>
      <c r="C477">
        <v>20</v>
      </c>
      <c r="D477" s="18">
        <v>7.4399999999999994E-2</v>
      </c>
      <c r="E477" s="18">
        <v>-9.2060000000000003E-2</v>
      </c>
      <c r="F477" s="18">
        <v>0.70609999999999995</v>
      </c>
      <c r="G477" s="18">
        <v>0.27579999999999999</v>
      </c>
      <c r="H477" s="18">
        <v>-0.1149</v>
      </c>
      <c r="I477" s="18">
        <v>2.1680000000000001</v>
      </c>
      <c r="J477" s="18">
        <v>0.73060000000000003</v>
      </c>
      <c r="K477" s="18">
        <v>0.2117</v>
      </c>
      <c r="L477" s="18">
        <v>2.9039999999999999</v>
      </c>
      <c r="M477" s="18">
        <v>1.3109999999999999</v>
      </c>
      <c r="O477" s="18"/>
      <c r="P477" s="18"/>
      <c r="Q477" s="18"/>
      <c r="R477" s="18"/>
      <c r="S477" s="18"/>
      <c r="T477" s="18"/>
      <c r="U477" s="18"/>
      <c r="W477" s="18"/>
      <c r="X477" s="18"/>
      <c r="Y477" s="18"/>
      <c r="Z477" s="18"/>
      <c r="AA477" s="18"/>
      <c r="AB477" s="18"/>
      <c r="AC477" s="18"/>
      <c r="AD477" s="18"/>
      <c r="AE477" s="18"/>
      <c r="AF477" s="18"/>
      <c r="AG477" s="18"/>
      <c r="AH477" s="18"/>
      <c r="AI477" s="18"/>
    </row>
    <row r="478" spans="2:35" x14ac:dyDescent="0.15">
      <c r="B478">
        <v>631.56299999999999</v>
      </c>
      <c r="C478">
        <v>1</v>
      </c>
      <c r="D478" s="18">
        <v>8.5430000000000006E-2</v>
      </c>
      <c r="E478" s="18">
        <v>-6.6729999999999998E-2</v>
      </c>
      <c r="F478" s="18">
        <v>0.65080000000000005</v>
      </c>
      <c r="G478" s="18">
        <v>0.15720000000000001</v>
      </c>
      <c r="H478" s="18">
        <v>-1.881E-2</v>
      </c>
      <c r="I478" s="18">
        <v>1.843</v>
      </c>
      <c r="J478" s="18">
        <v>0.438</v>
      </c>
      <c r="K478" s="18">
        <v>1.323E-2</v>
      </c>
      <c r="L478" s="18">
        <v>3.5569999999999999</v>
      </c>
      <c r="M478" s="18">
        <v>0.248</v>
      </c>
      <c r="O478" s="18"/>
      <c r="P478" s="18"/>
      <c r="Q478" s="18"/>
      <c r="R478" s="18"/>
      <c r="S478" s="18"/>
      <c r="T478" s="18"/>
      <c r="U478" s="18"/>
      <c r="W478" s="18"/>
      <c r="X478" s="18"/>
      <c r="Y478" s="18"/>
      <c r="Z478" s="18"/>
      <c r="AA478" s="18"/>
      <c r="AB478" s="18"/>
      <c r="AC478" s="18"/>
      <c r="AD478" s="18"/>
      <c r="AE478" s="18"/>
      <c r="AF478" s="18"/>
      <c r="AG478" s="18"/>
      <c r="AH478" s="18"/>
      <c r="AI478" s="18"/>
    </row>
    <row r="479" spans="2:35" x14ac:dyDescent="0.15">
      <c r="B479">
        <v>631.56299999999999</v>
      </c>
      <c r="C479">
        <v>3</v>
      </c>
      <c r="D479" s="18">
        <v>8.5879999999999998E-2</v>
      </c>
      <c r="E479" s="18">
        <v>-6.726E-2</v>
      </c>
      <c r="F479" s="18">
        <v>0.64470000000000005</v>
      </c>
      <c r="G479" s="18">
        <v>0.159</v>
      </c>
      <c r="H479" s="18">
        <v>-1.8769999999999998E-2</v>
      </c>
      <c r="I479" s="18">
        <v>1.8460000000000001</v>
      </c>
      <c r="J479" s="18">
        <v>0.44019999999999998</v>
      </c>
      <c r="K479" s="18">
        <v>1.328E-2</v>
      </c>
      <c r="L479" s="18">
        <v>3.5579999999999998</v>
      </c>
      <c r="M479" s="18">
        <v>0.249</v>
      </c>
      <c r="O479" s="18"/>
      <c r="P479" s="18"/>
      <c r="Q479" s="18"/>
      <c r="R479" s="18"/>
      <c r="S479" s="18"/>
      <c r="T479" s="18"/>
      <c r="U479" s="18"/>
      <c r="W479" s="18"/>
      <c r="X479" s="18"/>
      <c r="Y479" s="18"/>
      <c r="Z479" s="18"/>
      <c r="AA479" s="18"/>
      <c r="AB479" s="18"/>
      <c r="AC479" s="18"/>
      <c r="AD479" s="18"/>
      <c r="AE479" s="18"/>
      <c r="AF479" s="18"/>
      <c r="AG479" s="18"/>
      <c r="AH479" s="18"/>
      <c r="AI479" s="18"/>
    </row>
    <row r="480" spans="2:35" x14ac:dyDescent="0.15">
      <c r="B480">
        <v>631.56299999999999</v>
      </c>
      <c r="C480">
        <v>5</v>
      </c>
      <c r="D480" s="18">
        <v>8.5779999999999995E-2</v>
      </c>
      <c r="E480" s="18">
        <v>-6.6460000000000005E-2</v>
      </c>
      <c r="F480" s="18">
        <v>0.63200000000000001</v>
      </c>
      <c r="G480" s="18">
        <v>0.1578</v>
      </c>
      <c r="H480" s="18">
        <v>-1.9390000000000001E-2</v>
      </c>
      <c r="I480" s="18">
        <v>1.7869999999999999</v>
      </c>
      <c r="J480" s="18">
        <v>0.44069999999999998</v>
      </c>
      <c r="K480" s="18">
        <v>1.3259999999999999E-2</v>
      </c>
      <c r="L480" s="18">
        <v>3.5550000000000002</v>
      </c>
      <c r="M480" s="18">
        <v>0.2465</v>
      </c>
      <c r="O480" s="18"/>
      <c r="P480" s="18"/>
      <c r="Q480" s="18"/>
      <c r="R480" s="18"/>
      <c r="S480" s="18"/>
      <c r="T480" s="18"/>
      <c r="U480" s="18"/>
      <c r="W480" s="18"/>
      <c r="X480" s="18"/>
      <c r="Y480" s="18"/>
      <c r="Z480" s="18"/>
      <c r="AA480" s="18"/>
      <c r="AB480" s="18"/>
      <c r="AC480" s="18"/>
      <c r="AD480" s="18"/>
      <c r="AE480" s="18"/>
      <c r="AF480" s="18"/>
      <c r="AG480" s="18"/>
      <c r="AH480" s="18"/>
      <c r="AI480" s="18"/>
    </row>
    <row r="481" spans="2:35" x14ac:dyDescent="0.15">
      <c r="B481">
        <v>631.56299999999999</v>
      </c>
      <c r="C481">
        <v>7</v>
      </c>
      <c r="D481" s="18">
        <v>8.5709999999999995E-2</v>
      </c>
      <c r="E481" s="18">
        <v>-6.7960000000000007E-2</v>
      </c>
      <c r="F481" s="18">
        <v>0.63729999999999998</v>
      </c>
      <c r="G481" s="18">
        <v>0.16470000000000001</v>
      </c>
      <c r="H481" s="18">
        <v>-1.7819999999999999E-2</v>
      </c>
      <c r="I481" s="18">
        <v>1.827</v>
      </c>
      <c r="J481" s="18">
        <v>0.44669999999999999</v>
      </c>
      <c r="K481" s="18">
        <v>1.303E-2</v>
      </c>
      <c r="L481" s="18">
        <v>3.552</v>
      </c>
      <c r="M481" s="18">
        <v>0.2437</v>
      </c>
      <c r="O481" s="18"/>
      <c r="P481" s="18"/>
      <c r="Q481" s="18"/>
      <c r="R481" s="18"/>
      <c r="S481" s="18"/>
      <c r="T481" s="18"/>
      <c r="U481" s="18"/>
      <c r="W481" s="18"/>
      <c r="X481" s="18"/>
      <c r="Y481" s="18"/>
      <c r="Z481" s="18"/>
      <c r="AA481" s="18"/>
      <c r="AB481" s="18"/>
      <c r="AC481" s="18"/>
      <c r="AD481" s="18"/>
      <c r="AE481" s="18"/>
      <c r="AF481" s="18"/>
      <c r="AG481" s="18"/>
      <c r="AH481" s="18"/>
      <c r="AI481" s="18"/>
    </row>
    <row r="482" spans="2:35" x14ac:dyDescent="0.15">
      <c r="B482">
        <v>631.56299999999999</v>
      </c>
      <c r="C482">
        <v>10</v>
      </c>
      <c r="D482" s="18">
        <v>8.5470000000000004E-2</v>
      </c>
      <c r="E482" s="18">
        <v>-6.7739999999999995E-2</v>
      </c>
      <c r="F482" s="18">
        <v>0.6431</v>
      </c>
      <c r="G482" s="18">
        <v>0.16719999999999999</v>
      </c>
      <c r="H482" s="18">
        <v>-1.84E-2</v>
      </c>
      <c r="I482" s="18">
        <v>1.82</v>
      </c>
      <c r="J482" s="18">
        <v>0.51580000000000004</v>
      </c>
      <c r="K482" s="18">
        <v>1.486E-2</v>
      </c>
      <c r="L482" s="18">
        <v>3.5619999999999998</v>
      </c>
      <c r="M482" s="18">
        <v>0.20050000000000001</v>
      </c>
      <c r="O482" s="18"/>
      <c r="P482" s="18"/>
      <c r="Q482" s="18"/>
      <c r="R482" s="18"/>
      <c r="S482" s="18"/>
      <c r="T482" s="18"/>
      <c r="U482" s="18"/>
      <c r="W482" s="18"/>
      <c r="X482" s="18"/>
      <c r="Y482" s="18"/>
      <c r="Z482" s="18"/>
      <c r="AA482" s="18"/>
      <c r="AB482" s="18"/>
      <c r="AC482" s="18"/>
      <c r="AD482" s="18"/>
      <c r="AE482" s="18"/>
      <c r="AF482" s="18"/>
      <c r="AG482" s="18"/>
      <c r="AH482" s="18"/>
      <c r="AI482" s="18"/>
    </row>
    <row r="483" spans="2:35" x14ac:dyDescent="0.15">
      <c r="B483">
        <v>631.56299999999999</v>
      </c>
      <c r="C483">
        <v>15</v>
      </c>
      <c r="D483" s="18">
        <v>8.5050000000000001E-2</v>
      </c>
      <c r="E483" s="18">
        <v>-7.152E-2</v>
      </c>
      <c r="F483" s="18">
        <v>0.64400000000000002</v>
      </c>
      <c r="G483" s="18">
        <v>0.17749999999999999</v>
      </c>
      <c r="H483" s="18">
        <v>-1.3690000000000001E-2</v>
      </c>
      <c r="I483" s="18">
        <v>1.952</v>
      </c>
      <c r="J483" s="18">
        <v>0.43780000000000002</v>
      </c>
      <c r="K483" s="18">
        <v>1.562E-2</v>
      </c>
      <c r="L483" s="18">
        <v>3.641</v>
      </c>
      <c r="M483" s="18">
        <v>0.28620000000000001</v>
      </c>
      <c r="O483" s="18"/>
      <c r="P483" s="18"/>
      <c r="Q483" s="18"/>
      <c r="R483" s="18"/>
      <c r="S483" s="18"/>
      <c r="T483" s="18"/>
      <c r="U483" s="18"/>
      <c r="W483" s="18"/>
      <c r="X483" s="18"/>
      <c r="Y483" s="18"/>
      <c r="Z483" s="18"/>
      <c r="AA483" s="18"/>
      <c r="AB483" s="18"/>
      <c r="AC483" s="18"/>
      <c r="AD483" s="18"/>
      <c r="AE483" s="18"/>
      <c r="AF483" s="18"/>
      <c r="AG483" s="18"/>
      <c r="AH483" s="18"/>
      <c r="AI483" s="18"/>
    </row>
    <row r="484" spans="2:35" x14ac:dyDescent="0.15">
      <c r="B484">
        <v>631.56299999999999</v>
      </c>
      <c r="C484">
        <v>20</v>
      </c>
      <c r="D484" s="18">
        <v>8.5120000000000001E-2</v>
      </c>
      <c r="E484" s="18">
        <v>-7.2730000000000003E-2</v>
      </c>
      <c r="F484" s="18">
        <v>0.64080000000000004</v>
      </c>
      <c r="G484" s="18">
        <v>0.18459999999999999</v>
      </c>
      <c r="H484" s="18">
        <v>-1.746E-2</v>
      </c>
      <c r="I484" s="18">
        <v>2.25</v>
      </c>
      <c r="J484" s="18">
        <v>0.55300000000000005</v>
      </c>
      <c r="K484" s="18">
        <v>2.606E-2</v>
      </c>
      <c r="L484" s="18">
        <v>3.7090000000000001</v>
      </c>
      <c r="M484" s="18">
        <v>0.41089999999999999</v>
      </c>
      <c r="O484" s="18"/>
      <c r="P484" s="18"/>
      <c r="Q484" s="18"/>
      <c r="R484" s="18"/>
      <c r="S484" s="18"/>
      <c r="T484" s="18"/>
      <c r="U484" s="18"/>
      <c r="W484" s="18"/>
      <c r="X484" s="18"/>
      <c r="Y484" s="18"/>
      <c r="Z484" s="18"/>
      <c r="AA484" s="18"/>
      <c r="AB484" s="18"/>
      <c r="AC484" s="18"/>
      <c r="AD484" s="18"/>
      <c r="AE484" s="18"/>
      <c r="AF484" s="18"/>
      <c r="AG484" s="18"/>
      <c r="AH484" s="18"/>
      <c r="AI484" s="18"/>
    </row>
    <row r="485" spans="2:35" x14ac:dyDescent="0.15">
      <c r="B485">
        <v>774.68299999999999</v>
      </c>
      <c r="C485">
        <v>1</v>
      </c>
      <c r="D485" s="18">
        <v>0.12740000000000001</v>
      </c>
      <c r="E485" s="18">
        <v>-4.4339999999999997E-2</v>
      </c>
      <c r="F485" s="18">
        <v>0.68240000000000001</v>
      </c>
      <c r="G485" s="18">
        <v>0.12520000000000001</v>
      </c>
      <c r="H485" s="18">
        <v>-0.1191</v>
      </c>
      <c r="I485" s="18">
        <v>0.65159999999999996</v>
      </c>
      <c r="J485" s="18">
        <v>2.1240000000000001</v>
      </c>
      <c r="K485" s="18">
        <v>8.029E-2</v>
      </c>
      <c r="L485" s="18">
        <v>3.569</v>
      </c>
      <c r="M485" s="18">
        <v>0.3715</v>
      </c>
      <c r="O485" s="18"/>
      <c r="P485" s="18"/>
      <c r="Q485" s="18"/>
      <c r="R485" s="18"/>
      <c r="S485" s="18"/>
      <c r="T485" s="18"/>
      <c r="U485" s="18"/>
      <c r="W485" s="18"/>
      <c r="X485" s="18"/>
      <c r="Y485" s="18"/>
      <c r="Z485" s="18"/>
      <c r="AA485" s="18"/>
      <c r="AB485" s="18"/>
      <c r="AC485" s="18"/>
      <c r="AD485" s="18"/>
      <c r="AE485" s="18"/>
      <c r="AF485" s="18"/>
      <c r="AG485" s="18"/>
      <c r="AH485" s="18"/>
      <c r="AI485" s="18"/>
    </row>
    <row r="486" spans="2:35" x14ac:dyDescent="0.15">
      <c r="B486">
        <v>774.68299999999999</v>
      </c>
      <c r="C486">
        <v>3</v>
      </c>
      <c r="D486" s="18">
        <v>0.12920000000000001</v>
      </c>
      <c r="E486" s="18">
        <v>-4.48E-2</v>
      </c>
      <c r="F486" s="18">
        <v>0.67769999999999997</v>
      </c>
      <c r="G486" s="18">
        <v>0.12920000000000001</v>
      </c>
      <c r="H486" s="18">
        <v>-0.12189999999999999</v>
      </c>
      <c r="I486" s="18">
        <v>0.64829999999999999</v>
      </c>
      <c r="J486" s="18">
        <v>2.1850000000000001</v>
      </c>
      <c r="K486" s="18">
        <v>8.0990000000000006E-2</v>
      </c>
      <c r="L486" s="18">
        <v>3.5720000000000001</v>
      </c>
      <c r="M486" s="18">
        <v>0.3735</v>
      </c>
      <c r="O486" s="18"/>
      <c r="P486" s="18"/>
      <c r="Q486" s="18"/>
      <c r="R486" s="18"/>
      <c r="S486" s="18"/>
      <c r="T486" s="18"/>
      <c r="U486" s="18"/>
      <c r="W486" s="18"/>
      <c r="X486" s="18"/>
      <c r="Y486" s="18"/>
      <c r="Z486" s="18"/>
      <c r="AA486" s="18"/>
      <c r="AB486" s="18"/>
      <c r="AC486" s="18"/>
      <c r="AD486" s="18"/>
      <c r="AE486" s="18"/>
      <c r="AF486" s="18"/>
      <c r="AG486" s="18"/>
      <c r="AH486" s="18"/>
      <c r="AI486" s="18"/>
    </row>
    <row r="487" spans="2:35" x14ac:dyDescent="0.15">
      <c r="B487">
        <v>774.68299999999999</v>
      </c>
      <c r="C487">
        <v>5</v>
      </c>
      <c r="D487" s="18">
        <v>0.13689999999999999</v>
      </c>
      <c r="E487" s="18">
        <v>-4.4659999999999998E-2</v>
      </c>
      <c r="F487" s="18">
        <v>0.6643</v>
      </c>
      <c r="G487" s="18">
        <v>0.1275</v>
      </c>
      <c r="H487" s="18">
        <v>-0.13539999999999999</v>
      </c>
      <c r="I487" s="18">
        <v>0.59330000000000005</v>
      </c>
      <c r="J487" s="18">
        <v>2.335</v>
      </c>
      <c r="K487" s="18">
        <v>8.5279999999999995E-2</v>
      </c>
      <c r="L487" s="18">
        <v>3.5870000000000002</v>
      </c>
      <c r="M487" s="18">
        <v>0.39129999999999998</v>
      </c>
      <c r="O487" s="18"/>
      <c r="P487" s="18"/>
      <c r="Q487" s="18"/>
      <c r="R487" s="18"/>
      <c r="S487" s="18"/>
      <c r="T487" s="18"/>
      <c r="U487" s="18"/>
      <c r="W487" s="18"/>
      <c r="X487" s="18"/>
      <c r="Y487" s="18"/>
      <c r="Z487" s="18"/>
      <c r="AA487" s="18"/>
      <c r="AB487" s="18"/>
      <c r="AC487" s="18"/>
      <c r="AD487" s="18"/>
      <c r="AE487" s="18"/>
      <c r="AF487" s="18"/>
      <c r="AG487" s="18"/>
      <c r="AH487" s="18"/>
      <c r="AI487" s="18"/>
    </row>
    <row r="488" spans="2:35" x14ac:dyDescent="0.15">
      <c r="B488">
        <v>774.68299999999999</v>
      </c>
      <c r="C488">
        <v>7</v>
      </c>
      <c r="D488" s="18">
        <v>0.12920000000000001</v>
      </c>
      <c r="E488" s="18">
        <v>-4.6219999999999997E-2</v>
      </c>
      <c r="F488" s="18">
        <v>0.68030000000000002</v>
      </c>
      <c r="G488" s="18">
        <v>0.13100000000000001</v>
      </c>
      <c r="H488" s="18">
        <v>-0.12180000000000001</v>
      </c>
      <c r="I488" s="18">
        <v>0.65180000000000005</v>
      </c>
      <c r="J488" s="18">
        <v>2.3180000000000001</v>
      </c>
      <c r="K488" s="18">
        <v>8.0420000000000005E-2</v>
      </c>
      <c r="L488" s="18">
        <v>3.5739999999999998</v>
      </c>
      <c r="M488" s="18">
        <v>0.37219999999999998</v>
      </c>
      <c r="O488" s="18"/>
      <c r="P488" s="18"/>
      <c r="Q488" s="18"/>
      <c r="R488" s="18"/>
      <c r="S488" s="18"/>
      <c r="T488" s="18"/>
      <c r="U488" s="18"/>
      <c r="W488" s="18"/>
      <c r="X488" s="18"/>
      <c r="Y488" s="18"/>
      <c r="Z488" s="18"/>
      <c r="AA488" s="18"/>
      <c r="AB488" s="18"/>
      <c r="AC488" s="18"/>
      <c r="AD488" s="18"/>
      <c r="AE488" s="18"/>
      <c r="AF488" s="18"/>
      <c r="AG488" s="18"/>
      <c r="AH488" s="18"/>
      <c r="AI488" s="18"/>
    </row>
    <row r="489" spans="2:35" x14ac:dyDescent="0.15">
      <c r="B489">
        <v>774.68299999999999</v>
      </c>
      <c r="C489">
        <v>10</v>
      </c>
      <c r="D489" s="18">
        <v>0.1222</v>
      </c>
      <c r="E489" s="18">
        <v>-4.4909999999999999E-2</v>
      </c>
      <c r="F489" s="18">
        <v>0.68759999999999999</v>
      </c>
      <c r="G489" s="18">
        <v>0.1149</v>
      </c>
      <c r="H489" s="18">
        <v>-0.11070000000000001</v>
      </c>
      <c r="I489" s="18">
        <v>0.66220000000000001</v>
      </c>
      <c r="J489" s="18">
        <v>2.08</v>
      </c>
      <c r="K489" s="18">
        <v>8.0990000000000006E-2</v>
      </c>
      <c r="L489" s="18">
        <v>3.585</v>
      </c>
      <c r="M489" s="18">
        <v>0.38090000000000002</v>
      </c>
      <c r="O489" s="18"/>
      <c r="P489" s="18"/>
      <c r="Q489" s="18"/>
      <c r="R489" s="18"/>
      <c r="S489" s="18"/>
      <c r="T489" s="18"/>
      <c r="U489" s="18"/>
      <c r="W489" s="18"/>
      <c r="X489" s="18"/>
      <c r="Y489" s="18"/>
      <c r="Z489" s="18"/>
      <c r="AA489" s="18"/>
      <c r="AB489" s="18"/>
      <c r="AC489" s="18"/>
      <c r="AD489" s="18"/>
      <c r="AE489" s="18"/>
      <c r="AF489" s="18"/>
      <c r="AG489" s="18"/>
      <c r="AH489" s="18"/>
      <c r="AI489" s="18"/>
    </row>
    <row r="490" spans="2:35" x14ac:dyDescent="0.15">
      <c r="B490">
        <v>774.68299999999999</v>
      </c>
      <c r="C490">
        <v>15</v>
      </c>
      <c r="D490" s="18">
        <v>0.1236</v>
      </c>
      <c r="E490" s="18">
        <v>-4.6190000000000002E-2</v>
      </c>
      <c r="F490" s="18">
        <v>0.71089999999999998</v>
      </c>
      <c r="G490" s="18">
        <v>0.12280000000000001</v>
      </c>
      <c r="H490" s="18">
        <v>-0.11509999999999999</v>
      </c>
      <c r="I490" s="18">
        <v>0.63849999999999996</v>
      </c>
      <c r="J490" s="18">
        <v>2.4990000000000001</v>
      </c>
      <c r="K490" s="18">
        <v>7.9399999999999998E-2</v>
      </c>
      <c r="L490" s="18">
        <v>3.5720000000000001</v>
      </c>
      <c r="M490" s="18">
        <v>0.34689999999999999</v>
      </c>
      <c r="O490" s="18"/>
      <c r="P490" s="18"/>
      <c r="Q490" s="18"/>
      <c r="R490" s="18"/>
      <c r="S490" s="18"/>
      <c r="T490" s="18"/>
      <c r="U490" s="18"/>
      <c r="W490" s="18"/>
      <c r="X490" s="18"/>
      <c r="Y490" s="18"/>
      <c r="Z490" s="18"/>
      <c r="AA490" s="18"/>
      <c r="AB490" s="18"/>
      <c r="AC490" s="18"/>
      <c r="AD490" s="18"/>
      <c r="AE490" s="18"/>
      <c r="AF490" s="18"/>
      <c r="AG490" s="18"/>
      <c r="AH490" s="18"/>
      <c r="AI490" s="18"/>
    </row>
    <row r="491" spans="2:35" x14ac:dyDescent="0.15">
      <c r="B491">
        <v>774.68299999999999</v>
      </c>
      <c r="C491">
        <v>20</v>
      </c>
      <c r="D491" s="18">
        <v>7.5380000000000003E-2</v>
      </c>
      <c r="E491" s="18">
        <v>-2.775E-2</v>
      </c>
      <c r="F491" s="18">
        <v>0.69989999999999997</v>
      </c>
      <c r="G491" s="18">
        <v>7.6499999999999999E-2</v>
      </c>
      <c r="H491" s="18">
        <v>-0.26869999999999999</v>
      </c>
      <c r="I491" s="18">
        <v>1.077</v>
      </c>
      <c r="J491" s="18">
        <v>1.052</v>
      </c>
      <c r="K491" s="18">
        <v>0.42220000000000002</v>
      </c>
      <c r="L491" s="18">
        <v>3.3109999999999999</v>
      </c>
      <c r="M491" s="18">
        <v>2.0230000000000001</v>
      </c>
      <c r="O491" s="18"/>
      <c r="P491" s="18"/>
      <c r="Q491" s="18"/>
      <c r="R491" s="18"/>
      <c r="S491" s="18"/>
      <c r="T491" s="18"/>
      <c r="U491" s="18"/>
      <c r="W491" s="18"/>
      <c r="X491" s="18"/>
      <c r="Y491" s="18"/>
      <c r="Z491" s="18"/>
      <c r="AA491" s="18"/>
      <c r="AB491" s="18"/>
      <c r="AC491" s="18"/>
      <c r="AD491" s="18"/>
      <c r="AE491" s="18"/>
      <c r="AF491" s="18"/>
      <c r="AG491" s="18"/>
      <c r="AH491" s="18"/>
      <c r="AI491" s="18"/>
    </row>
    <row r="492" spans="2:35" x14ac:dyDescent="0.15">
      <c r="B492">
        <v>897.803</v>
      </c>
      <c r="C492">
        <v>1</v>
      </c>
      <c r="D492" s="18">
        <v>8.3330000000000001E-2</v>
      </c>
      <c r="E492" s="18">
        <v>-5.0529999999999999E-2</v>
      </c>
      <c r="F492" s="18">
        <v>0.26490000000000002</v>
      </c>
      <c r="G492" s="18">
        <v>0.2374</v>
      </c>
      <c r="H492" s="18">
        <v>-3.1220000000000001E-2</v>
      </c>
      <c r="I492" s="18">
        <v>1.393</v>
      </c>
      <c r="J492" s="18">
        <v>0.25430000000000003</v>
      </c>
      <c r="K492" s="18">
        <v>-4.4349999999999997E-3</v>
      </c>
      <c r="L492" s="18">
        <v>2.5550000000000002</v>
      </c>
      <c r="M492" s="18">
        <v>0.12529999999999999</v>
      </c>
      <c r="O492" s="18"/>
      <c r="P492" s="18"/>
      <c r="Q492" s="18"/>
      <c r="R492" s="18"/>
      <c r="S492" s="18"/>
      <c r="T492" s="18"/>
      <c r="U492" s="18"/>
      <c r="W492" s="18"/>
      <c r="X492" s="18"/>
      <c r="Y492" s="18"/>
      <c r="Z492" s="18"/>
      <c r="AA492" s="18"/>
      <c r="AB492" s="18"/>
      <c r="AC492" s="18"/>
      <c r="AD492" s="18"/>
      <c r="AE492" s="18"/>
      <c r="AF492" s="18"/>
      <c r="AG492" s="18"/>
      <c r="AH492" s="18"/>
      <c r="AI492" s="18"/>
    </row>
    <row r="493" spans="2:35" x14ac:dyDescent="0.15">
      <c r="B493">
        <v>897.803</v>
      </c>
      <c r="C493">
        <v>3</v>
      </c>
      <c r="D493" s="18">
        <v>8.3529999999999993E-2</v>
      </c>
      <c r="E493" s="18">
        <v>-5.0909999999999997E-2</v>
      </c>
      <c r="F493" s="18">
        <v>0.2535</v>
      </c>
      <c r="G493" s="18">
        <v>0.2334</v>
      </c>
      <c r="H493" s="18">
        <v>-3.1050000000000001E-2</v>
      </c>
      <c r="I493" s="18">
        <v>1.3939999999999999</v>
      </c>
      <c r="J493" s="18">
        <v>0.25430000000000003</v>
      </c>
      <c r="K493" s="18">
        <v>-4.4609999999999997E-3</v>
      </c>
      <c r="L493" s="18">
        <v>2.5579999999999998</v>
      </c>
      <c r="M493" s="18">
        <v>0.12670000000000001</v>
      </c>
      <c r="O493" s="18"/>
      <c r="P493" s="18"/>
      <c r="Q493" s="18"/>
      <c r="R493" s="18"/>
      <c r="S493" s="18"/>
      <c r="T493" s="18"/>
      <c r="U493" s="18"/>
      <c r="W493" s="18"/>
      <c r="X493" s="18"/>
      <c r="Y493" s="18"/>
      <c r="Z493" s="18"/>
      <c r="AA493" s="18"/>
      <c r="AB493" s="18"/>
      <c r="AC493" s="18"/>
      <c r="AD493" s="18"/>
      <c r="AE493" s="18"/>
      <c r="AF493" s="18"/>
      <c r="AG493" s="18"/>
      <c r="AH493" s="18"/>
      <c r="AI493" s="18"/>
    </row>
    <row r="494" spans="2:35" x14ac:dyDescent="0.15">
      <c r="B494">
        <v>897.803</v>
      </c>
      <c r="C494">
        <v>5</v>
      </c>
      <c r="D494" s="18">
        <v>8.0640000000000003E-2</v>
      </c>
      <c r="E494" s="18">
        <v>-4.9599999999999998E-2</v>
      </c>
      <c r="F494" s="18">
        <v>0.29659999999999997</v>
      </c>
      <c r="G494" s="18">
        <v>0.22869999999999999</v>
      </c>
      <c r="H494" s="18">
        <v>-2.9360000000000001E-2</v>
      </c>
      <c r="I494" s="18">
        <v>1.415</v>
      </c>
      <c r="J494" s="18">
        <v>0.24179999999999999</v>
      </c>
      <c r="K494" s="18">
        <v>-4.5840000000000004E-3</v>
      </c>
      <c r="L494" s="18">
        <v>2.552</v>
      </c>
      <c r="M494" s="18">
        <v>0.12720000000000001</v>
      </c>
      <c r="O494" s="18"/>
      <c r="P494" s="18"/>
      <c r="Q494" s="18"/>
      <c r="R494" s="18"/>
      <c r="S494" s="18"/>
      <c r="T494" s="18"/>
      <c r="U494" s="18"/>
      <c r="W494" s="18"/>
      <c r="X494" s="18"/>
      <c r="Y494" s="18"/>
      <c r="Z494" s="18"/>
      <c r="AA494" s="18"/>
      <c r="AB494" s="18"/>
      <c r="AC494" s="18"/>
      <c r="AD494" s="18"/>
      <c r="AE494" s="18"/>
    </row>
    <row r="495" spans="2:35" x14ac:dyDescent="0.15">
      <c r="B495">
        <v>897.803</v>
      </c>
      <c r="C495">
        <v>7</v>
      </c>
      <c r="D495" s="18">
        <v>8.2619999999999999E-2</v>
      </c>
      <c r="E495" s="18">
        <v>-5.0869999999999999E-2</v>
      </c>
      <c r="F495" s="18">
        <v>0.28470000000000001</v>
      </c>
      <c r="G495" s="18">
        <v>0.2351</v>
      </c>
      <c r="H495" s="18">
        <v>-3.024E-2</v>
      </c>
      <c r="I495" s="18">
        <v>1.395</v>
      </c>
      <c r="J495" s="18">
        <v>0.24959999999999999</v>
      </c>
      <c r="K495" s="18">
        <v>-4.365E-3</v>
      </c>
      <c r="L495" s="18">
        <v>2.5510000000000002</v>
      </c>
      <c r="M495" s="18">
        <v>0.1192</v>
      </c>
      <c r="O495" s="18"/>
      <c r="P495" s="18"/>
      <c r="Q495" s="18"/>
      <c r="R495" s="18"/>
      <c r="S495" s="18"/>
      <c r="T495" s="18"/>
      <c r="U495" s="18"/>
      <c r="W495" s="18"/>
      <c r="X495" s="18"/>
      <c r="Y495" s="18"/>
      <c r="Z495" s="18"/>
      <c r="AA495" s="18"/>
      <c r="AB495" s="18"/>
      <c r="AC495" s="18"/>
      <c r="AD495" s="18"/>
      <c r="AE495" s="18"/>
    </row>
    <row r="496" spans="2:35" x14ac:dyDescent="0.15">
      <c r="B496">
        <v>897.803</v>
      </c>
      <c r="C496">
        <v>10</v>
      </c>
      <c r="D496" s="18">
        <v>8.8789999999999994E-2</v>
      </c>
      <c r="E496" s="18">
        <v>-6.0609999999999997E-2</v>
      </c>
      <c r="F496" s="18">
        <v>0.24740000000000001</v>
      </c>
      <c r="G496" s="18">
        <v>0.2893</v>
      </c>
      <c r="H496" s="18">
        <v>-2.6679999999999999E-2</v>
      </c>
      <c r="I496" s="18">
        <v>1.429</v>
      </c>
      <c r="J496" s="18">
        <v>0.22600000000000001</v>
      </c>
      <c r="K496" s="18">
        <v>-4.2300000000000003E-3</v>
      </c>
      <c r="L496" s="18">
        <v>2.5369999999999999</v>
      </c>
      <c r="M496" s="18">
        <v>0.1089</v>
      </c>
      <c r="O496" s="18"/>
      <c r="P496" s="18"/>
      <c r="Q496" s="18"/>
      <c r="R496" s="18"/>
      <c r="S496" s="18"/>
      <c r="T496" s="18"/>
      <c r="U496" s="18"/>
      <c r="W496" s="18"/>
      <c r="X496" s="18"/>
      <c r="Y496" s="18"/>
      <c r="Z496" s="18"/>
      <c r="AA496" s="18"/>
      <c r="AB496" s="18"/>
      <c r="AC496" s="18"/>
      <c r="AD496" s="18"/>
      <c r="AE496" s="18"/>
    </row>
    <row r="497" spans="2:31" x14ac:dyDescent="0.15">
      <c r="B497">
        <v>897.803</v>
      </c>
      <c r="C497">
        <v>15</v>
      </c>
      <c r="D497" s="18">
        <v>8.4150000000000003E-2</v>
      </c>
      <c r="E497" s="18">
        <v>-5.1929999999999997E-2</v>
      </c>
      <c r="F497" s="18">
        <v>0.23499999999999999</v>
      </c>
      <c r="G497" s="18">
        <v>0.25390000000000001</v>
      </c>
      <c r="H497" s="18">
        <v>-3.108E-2</v>
      </c>
      <c r="I497" s="18">
        <v>1.379</v>
      </c>
      <c r="J497" s="18">
        <v>0.23910000000000001</v>
      </c>
      <c r="K497" s="18">
        <v>-3.839E-3</v>
      </c>
      <c r="L497" s="18">
        <v>2.5409999999999999</v>
      </c>
      <c r="M497" s="18">
        <v>9.1060000000000002E-2</v>
      </c>
      <c r="O497" s="18"/>
      <c r="P497" s="18"/>
      <c r="Q497" s="18"/>
      <c r="R497" s="18"/>
      <c r="S497" s="18"/>
      <c r="T497" s="18"/>
      <c r="U497" s="18"/>
      <c r="W497" s="18"/>
      <c r="X497" s="18"/>
      <c r="Y497" s="18"/>
      <c r="Z497" s="18"/>
      <c r="AA497" s="18"/>
      <c r="AB497" s="18"/>
      <c r="AC497" s="18"/>
      <c r="AD497" s="18"/>
      <c r="AE497" s="18"/>
    </row>
    <row r="498" spans="2:31" x14ac:dyDescent="0.15">
      <c r="B498">
        <v>897.803</v>
      </c>
      <c r="C498">
        <v>20</v>
      </c>
      <c r="D498" s="18">
        <v>8.3830000000000002E-2</v>
      </c>
      <c r="E498" s="18">
        <v>-5.6579999999999998E-2</v>
      </c>
      <c r="F498" s="18">
        <v>0.2281</v>
      </c>
      <c r="G498" s="18">
        <v>0.3226</v>
      </c>
      <c r="H498" s="18">
        <v>-2.5250000000000002E-2</v>
      </c>
      <c r="I498" s="18">
        <v>1.421</v>
      </c>
      <c r="J498" s="18">
        <v>0.18920000000000001</v>
      </c>
      <c r="K498" s="18">
        <v>-5.9899999999999997E-3</v>
      </c>
      <c r="L498" s="18">
        <v>2.6019999999999999</v>
      </c>
      <c r="M498" s="18">
        <v>0.185</v>
      </c>
      <c r="O498" s="18"/>
      <c r="P498" s="18"/>
      <c r="Q498" s="18"/>
      <c r="R498" s="18"/>
      <c r="S498" s="18"/>
      <c r="T498" s="18"/>
      <c r="U498" s="18"/>
      <c r="W498" s="18"/>
      <c r="X498" s="18"/>
      <c r="Y498" s="18"/>
      <c r="Z498" s="18"/>
      <c r="AA498" s="18"/>
      <c r="AB498" s="18"/>
      <c r="AC498" s="18"/>
      <c r="AD498" s="18"/>
      <c r="AE498" s="18"/>
    </row>
    <row r="499" spans="2:31" x14ac:dyDescent="0.15">
      <c r="B499">
        <v>1036.3610000000001</v>
      </c>
      <c r="C499">
        <v>1</v>
      </c>
      <c r="D499" s="18">
        <v>9.1160000000000005E-2</v>
      </c>
      <c r="E499" s="18">
        <v>-4.2630000000000001E-2</v>
      </c>
      <c r="F499" s="18">
        <v>0.1978</v>
      </c>
      <c r="G499" s="18">
        <v>0.2485</v>
      </c>
      <c r="H499" s="18">
        <v>-4.5319999999999999E-2</v>
      </c>
      <c r="I499" s="18">
        <v>1.175</v>
      </c>
      <c r="J499" s="18">
        <v>0.185</v>
      </c>
      <c r="K499" s="18">
        <v>-2.775E-2</v>
      </c>
      <c r="L499" s="18">
        <v>3.7360000000000002</v>
      </c>
      <c r="M499" s="18">
        <v>3.7969999999999997E-2</v>
      </c>
      <c r="O499" s="18"/>
      <c r="P499" s="18"/>
      <c r="Q499" s="18"/>
      <c r="R499" s="18"/>
      <c r="S499" s="18"/>
      <c r="T499" s="18"/>
      <c r="U499" s="18"/>
      <c r="W499" s="18"/>
      <c r="X499" s="18"/>
      <c r="Y499" s="18"/>
      <c r="Z499" s="18"/>
      <c r="AA499" s="18"/>
      <c r="AB499" s="18"/>
      <c r="AC499" s="18"/>
      <c r="AD499" s="18"/>
      <c r="AE499" s="18"/>
    </row>
    <row r="500" spans="2:31" x14ac:dyDescent="0.15">
      <c r="B500">
        <v>1036.3610000000001</v>
      </c>
      <c r="C500">
        <v>3</v>
      </c>
      <c r="D500" s="18">
        <v>9.2579999999999996E-2</v>
      </c>
      <c r="E500" s="18">
        <v>-5.2650000000000002E-2</v>
      </c>
      <c r="F500" s="18">
        <v>0.33100000000000002</v>
      </c>
      <c r="G500" s="18">
        <v>0.33960000000000001</v>
      </c>
      <c r="H500" s="18">
        <v>-3.7080000000000002E-2</v>
      </c>
      <c r="I500" s="18">
        <v>1.1839999999999999</v>
      </c>
      <c r="J500" s="18">
        <v>0.2185</v>
      </c>
      <c r="K500" s="18">
        <v>-3.7580000000000002E-2</v>
      </c>
      <c r="L500" s="18">
        <v>3.7829999999999999</v>
      </c>
      <c r="M500" s="18">
        <v>5.0099999999999999E-2</v>
      </c>
      <c r="O500" s="18"/>
      <c r="P500" s="18"/>
      <c r="Q500" s="18"/>
      <c r="R500" s="18"/>
      <c r="S500" s="18"/>
      <c r="T500" s="18"/>
      <c r="U500" s="18"/>
      <c r="W500" s="18"/>
      <c r="X500" s="18"/>
      <c r="Y500" s="18"/>
      <c r="Z500" s="18"/>
      <c r="AA500" s="18"/>
      <c r="AB500" s="18"/>
      <c r="AC500" s="18"/>
      <c r="AD500" s="18"/>
      <c r="AE500" s="18"/>
    </row>
    <row r="501" spans="2:31" x14ac:dyDescent="0.15">
      <c r="B501">
        <v>1036.3610000000001</v>
      </c>
      <c r="C501">
        <v>5</v>
      </c>
      <c r="D501" s="18">
        <v>9.3770000000000006E-2</v>
      </c>
      <c r="E501" s="18">
        <v>-5.5289999999999999E-2</v>
      </c>
      <c r="F501" s="18">
        <v>0.27250000000000002</v>
      </c>
      <c r="G501" s="18">
        <v>0.30599999999999999</v>
      </c>
      <c r="H501" s="18">
        <v>-3.6519999999999997E-2</v>
      </c>
      <c r="I501" s="18">
        <v>1.2989999999999999</v>
      </c>
      <c r="J501" s="18">
        <v>0.19819999999999999</v>
      </c>
      <c r="K501" s="18">
        <v>-1.9050000000000001E-2</v>
      </c>
      <c r="L501" s="18">
        <v>3.7639999999999998</v>
      </c>
      <c r="M501" s="18">
        <v>7.2260000000000005E-2</v>
      </c>
      <c r="O501" s="18"/>
      <c r="P501" s="18"/>
      <c r="Q501" s="18"/>
      <c r="R501" s="18"/>
      <c r="S501" s="18"/>
      <c r="T501" s="18"/>
      <c r="U501" s="18"/>
      <c r="W501" s="18"/>
      <c r="X501" s="18"/>
      <c r="Y501" s="18"/>
      <c r="Z501" s="18"/>
      <c r="AA501" s="18"/>
      <c r="AB501" s="18"/>
      <c r="AC501" s="18"/>
      <c r="AD501" s="18"/>
      <c r="AE501" s="18"/>
    </row>
    <row r="502" spans="2:31" x14ac:dyDescent="0.15">
      <c r="B502">
        <v>1036.3610000000001</v>
      </c>
      <c r="C502">
        <v>7</v>
      </c>
      <c r="D502" s="18">
        <v>9.4079999999999997E-2</v>
      </c>
      <c r="E502" s="18">
        <v>-4.7050000000000002E-2</v>
      </c>
      <c r="F502" s="18">
        <v>0.18010000000000001</v>
      </c>
      <c r="G502" s="18">
        <v>0.31619999999999998</v>
      </c>
      <c r="H502" s="18">
        <v>-4.419E-2</v>
      </c>
      <c r="I502" s="18">
        <v>1.1659999999999999</v>
      </c>
      <c r="J502" s="18">
        <v>0.1981</v>
      </c>
      <c r="K502" s="18">
        <v>-4.0379999999999999E-2</v>
      </c>
      <c r="L502" s="18">
        <v>3.7890000000000001</v>
      </c>
      <c r="M502" s="18">
        <v>5.4559999999999997E-2</v>
      </c>
      <c r="O502" s="18"/>
      <c r="P502" s="18"/>
      <c r="Q502" s="18"/>
      <c r="R502" s="18"/>
      <c r="S502" s="18"/>
      <c r="T502" s="18"/>
      <c r="U502" s="18"/>
      <c r="W502" s="18"/>
      <c r="X502" s="18"/>
      <c r="Y502" s="18"/>
      <c r="Z502" s="18"/>
      <c r="AA502" s="18"/>
      <c r="AB502" s="18"/>
      <c r="AC502" s="18"/>
      <c r="AD502" s="18"/>
      <c r="AE502" s="18"/>
    </row>
    <row r="503" spans="2:31" x14ac:dyDescent="0.15">
      <c r="B503">
        <v>1036.3610000000001</v>
      </c>
      <c r="C503">
        <v>10</v>
      </c>
      <c r="D503" s="18">
        <v>7.8469999999999998E-2</v>
      </c>
      <c r="E503" s="18">
        <v>-6.5490000000000007E-2</v>
      </c>
      <c r="F503" s="18">
        <v>0.82179999999999997</v>
      </c>
      <c r="G503" s="18">
        <v>0.21990000000000001</v>
      </c>
      <c r="H503" s="18">
        <v>-1.0370000000000001E-2</v>
      </c>
      <c r="I503" s="18">
        <v>1.55</v>
      </c>
      <c r="J503" s="18">
        <v>4.4760000000000001E-2</v>
      </c>
      <c r="K503" s="18">
        <v>-2.1409999999999998E-2</v>
      </c>
      <c r="L503" s="18">
        <v>3.706</v>
      </c>
      <c r="M503" s="18">
        <v>3.9789999999999999E-2</v>
      </c>
      <c r="O503" s="18"/>
      <c r="P503" s="18"/>
      <c r="Q503" s="18"/>
      <c r="R503" s="18"/>
      <c r="S503" s="18"/>
      <c r="T503" s="18"/>
      <c r="U503" s="18"/>
      <c r="W503" s="18"/>
      <c r="X503" s="18"/>
      <c r="Y503" s="18"/>
      <c r="Z503" s="18"/>
      <c r="AA503" s="18"/>
      <c r="AB503" s="18"/>
      <c r="AC503" s="18"/>
      <c r="AD503" s="18"/>
      <c r="AE503" s="18"/>
    </row>
    <row r="504" spans="2:31" x14ac:dyDescent="0.15">
      <c r="B504">
        <v>1036.3610000000001</v>
      </c>
      <c r="C504">
        <v>15</v>
      </c>
      <c r="D504" s="18">
        <v>8.9550000000000005E-2</v>
      </c>
      <c r="E504" s="18">
        <v>-4.1840000000000002E-2</v>
      </c>
      <c r="F504" s="18">
        <v>0.18140000000000001</v>
      </c>
      <c r="G504" s="18">
        <v>0.28799999999999998</v>
      </c>
      <c r="H504" s="18">
        <v>-4.5030000000000001E-2</v>
      </c>
      <c r="I504" s="18">
        <v>1.194</v>
      </c>
      <c r="J504" s="18">
        <v>0.17780000000000001</v>
      </c>
      <c r="K504" s="18">
        <v>-2.0719999999999999E-2</v>
      </c>
      <c r="L504" s="18">
        <v>3.7050000000000001</v>
      </c>
      <c r="M504" s="18">
        <v>4.4630000000000003E-2</v>
      </c>
      <c r="O504" s="18"/>
      <c r="P504" s="18"/>
      <c r="Q504" s="18"/>
      <c r="R504" s="18"/>
      <c r="S504" s="18"/>
      <c r="T504" s="18"/>
      <c r="U504" s="18"/>
      <c r="W504" s="18"/>
      <c r="X504" s="18"/>
      <c r="Y504" s="18"/>
      <c r="Z504" s="18"/>
      <c r="AA504" s="18"/>
      <c r="AB504" s="18"/>
      <c r="AC504" s="18"/>
      <c r="AD504" s="18"/>
      <c r="AE504" s="18"/>
    </row>
    <row r="505" spans="2:31" x14ac:dyDescent="0.15">
      <c r="B505">
        <v>1036.3610000000001</v>
      </c>
      <c r="C505">
        <v>20</v>
      </c>
      <c r="D505" s="18">
        <v>8.4180000000000005E-2</v>
      </c>
      <c r="E505" s="18">
        <v>-7.3700000000000002E-2</v>
      </c>
      <c r="F505" s="18">
        <v>1.23</v>
      </c>
      <c r="G505" s="18">
        <v>1.6379999999999999</v>
      </c>
      <c r="H505" s="18">
        <v>-3.3399999999999999E-2</v>
      </c>
      <c r="I505" s="18">
        <v>1.016</v>
      </c>
      <c r="J505" s="18">
        <v>0.1003</v>
      </c>
      <c r="K505" s="18">
        <v>1.504E-2</v>
      </c>
      <c r="L505" s="18">
        <v>3.39</v>
      </c>
      <c r="M505" s="18">
        <v>0.20180000000000001</v>
      </c>
      <c r="O505" s="18"/>
      <c r="P505" s="18"/>
      <c r="Q505" s="18"/>
      <c r="R505" s="18"/>
      <c r="S505" s="18"/>
      <c r="T505" s="18"/>
      <c r="U505" s="18"/>
      <c r="W505" s="18"/>
      <c r="X505" s="18"/>
      <c r="Y505" s="18"/>
      <c r="Z505" s="18"/>
      <c r="AA505" s="18"/>
      <c r="AB505" s="18"/>
      <c r="AC505" s="18"/>
      <c r="AD505" s="18"/>
      <c r="AE505" s="18"/>
    </row>
    <row r="506" spans="2:31" x14ac:dyDescent="0.15">
      <c r="B506">
        <v>0.76500000000000001</v>
      </c>
      <c r="C506">
        <v>1</v>
      </c>
      <c r="D506" s="18">
        <v>-2.9819999999999999E-2</v>
      </c>
      <c r="E506" s="18">
        <v>-5.9080000000000001E-2</v>
      </c>
      <c r="F506" s="18">
        <v>-0.14019999999999999</v>
      </c>
      <c r="G506" s="18">
        <v>0.20499999999999999</v>
      </c>
      <c r="H506" s="18">
        <v>3.78E-2</v>
      </c>
      <c r="I506" s="18">
        <v>1.3440000000000001</v>
      </c>
      <c r="J506" s="18">
        <v>0.2056</v>
      </c>
      <c r="K506" s="18">
        <v>-0.1641</v>
      </c>
      <c r="L506" s="18">
        <v>2.7029999999999998</v>
      </c>
      <c r="M506" s="18">
        <v>0.2404</v>
      </c>
      <c r="O506" s="18"/>
      <c r="P506" s="18"/>
      <c r="Q506" s="18"/>
      <c r="R506" s="18"/>
      <c r="S506" s="18"/>
      <c r="T506" s="18"/>
      <c r="U506" s="18"/>
      <c r="W506" s="18"/>
      <c r="X506" s="18"/>
      <c r="Y506" s="18"/>
      <c r="Z506" s="18"/>
      <c r="AA506" s="18"/>
      <c r="AB506" s="18"/>
      <c r="AC506" s="18"/>
      <c r="AD506" s="18"/>
      <c r="AE506" s="18"/>
    </row>
    <row r="507" spans="2:31" x14ac:dyDescent="0.15">
      <c r="B507">
        <v>0.76500000000000001</v>
      </c>
      <c r="C507">
        <v>3</v>
      </c>
      <c r="D507" s="18">
        <v>-3.168E-2</v>
      </c>
      <c r="E507" s="18">
        <v>-6.139E-2</v>
      </c>
      <c r="F507" s="18">
        <v>-0.12239999999999999</v>
      </c>
      <c r="G507" s="18">
        <v>0.25580000000000003</v>
      </c>
      <c r="H507" s="18">
        <v>4.4760000000000001E-2</v>
      </c>
      <c r="I507" s="18">
        <v>1.365</v>
      </c>
      <c r="J507" s="18">
        <v>0.24660000000000001</v>
      </c>
      <c r="K507" s="18">
        <v>-0.1663</v>
      </c>
      <c r="L507" s="18">
        <v>2.7010000000000001</v>
      </c>
      <c r="M507" s="18">
        <v>0.2422</v>
      </c>
      <c r="O507" s="18"/>
      <c r="P507" s="18"/>
      <c r="Q507" s="18"/>
      <c r="R507" s="18"/>
      <c r="S507" s="18"/>
      <c r="T507" s="18"/>
      <c r="U507" s="18"/>
      <c r="W507" s="18"/>
      <c r="X507" s="18"/>
      <c r="Y507" s="18"/>
      <c r="Z507" s="18"/>
      <c r="AA507" s="18"/>
      <c r="AB507" s="18"/>
      <c r="AC507" s="18"/>
      <c r="AD507" s="18"/>
      <c r="AE507" s="18"/>
    </row>
    <row r="508" spans="2:31" x14ac:dyDescent="0.15">
      <c r="B508">
        <v>0.76500000000000001</v>
      </c>
      <c r="C508">
        <v>5</v>
      </c>
      <c r="D508" s="18">
        <v>-2.4750000000000001E-2</v>
      </c>
      <c r="E508" s="18">
        <v>-8.6650000000000005E-2</v>
      </c>
      <c r="F508" s="18">
        <v>-0.13089999999999999</v>
      </c>
      <c r="G508" s="18">
        <v>0.25</v>
      </c>
      <c r="H508" s="18">
        <v>0.11700000000000001</v>
      </c>
      <c r="I508" s="18">
        <v>1.7190000000000001</v>
      </c>
      <c r="J508" s="18">
        <v>0.61099999999999999</v>
      </c>
      <c r="K508" s="18">
        <v>-0.21779999999999999</v>
      </c>
      <c r="L508" s="18">
        <v>2.6560000000000001</v>
      </c>
      <c r="M508" s="18">
        <v>0.2757</v>
      </c>
      <c r="O508" s="18"/>
      <c r="P508" s="18"/>
      <c r="Q508" s="18"/>
      <c r="R508" s="18"/>
      <c r="S508" s="18"/>
      <c r="T508" s="18"/>
      <c r="U508" s="18"/>
      <c r="W508" s="18"/>
      <c r="X508" s="18"/>
      <c r="Y508" s="18"/>
      <c r="Z508" s="18"/>
      <c r="AA508" s="18"/>
      <c r="AB508" s="18"/>
      <c r="AC508" s="18"/>
      <c r="AD508" s="18"/>
      <c r="AE508" s="18"/>
    </row>
    <row r="509" spans="2:31" x14ac:dyDescent="0.15">
      <c r="B509">
        <v>0.76500000000000001</v>
      </c>
      <c r="C509">
        <v>7</v>
      </c>
      <c r="D509" s="18">
        <v>-2.9100000000000001E-2</v>
      </c>
      <c r="E509" s="18">
        <v>-7.4740000000000001E-2</v>
      </c>
      <c r="F509" s="18">
        <v>-9.9970000000000003E-2</v>
      </c>
      <c r="G509" s="18">
        <v>0.2024</v>
      </c>
      <c r="H509" s="18">
        <v>0.10150000000000001</v>
      </c>
      <c r="I509" s="18">
        <v>1.696</v>
      </c>
      <c r="J509" s="18">
        <v>0.4783</v>
      </c>
      <c r="K509" s="18">
        <v>-0.21360000000000001</v>
      </c>
      <c r="L509" s="18">
        <v>2.6459999999999999</v>
      </c>
      <c r="M509" s="18">
        <v>0.27729999999999999</v>
      </c>
      <c r="O509" s="18"/>
      <c r="P509" s="18"/>
      <c r="Q509" s="18"/>
      <c r="R509" s="18"/>
      <c r="S509" s="18"/>
      <c r="T509" s="18"/>
      <c r="U509" s="18"/>
      <c r="W509" s="18"/>
      <c r="X509" s="18"/>
      <c r="Y509" s="18"/>
      <c r="Z509" s="18"/>
      <c r="AA509" s="18"/>
      <c r="AB509" s="18"/>
      <c r="AC509" s="18"/>
      <c r="AD509" s="18"/>
      <c r="AE509" s="18"/>
    </row>
    <row r="510" spans="2:31" x14ac:dyDescent="0.15">
      <c r="B510">
        <v>0.76500000000000001</v>
      </c>
      <c r="C510">
        <v>10</v>
      </c>
      <c r="D510" s="18">
        <v>-2.6200000000000001E-2</v>
      </c>
      <c r="E510" s="18">
        <v>-8.3769999999999997E-2</v>
      </c>
      <c r="F510" s="18">
        <v>-0.1085</v>
      </c>
      <c r="G510" s="18">
        <v>0.1802</v>
      </c>
      <c r="H510" s="18">
        <v>0.1196</v>
      </c>
      <c r="I510" s="18">
        <v>1.7569999999999999</v>
      </c>
      <c r="J510" s="18">
        <v>0.57120000000000004</v>
      </c>
      <c r="K510" s="18">
        <v>-0.22389999999999999</v>
      </c>
      <c r="L510" s="18">
        <v>2.6840000000000002</v>
      </c>
      <c r="M510" s="18">
        <v>0.2787</v>
      </c>
      <c r="O510" s="18"/>
      <c r="P510" s="114" t="s">
        <v>676</v>
      </c>
      <c r="Q510" t="s">
        <v>657</v>
      </c>
      <c r="R510" t="s">
        <v>659</v>
      </c>
      <c r="S510" t="s">
        <v>658</v>
      </c>
      <c r="T510" s="114" t="s">
        <v>676</v>
      </c>
      <c r="U510" t="s">
        <v>657</v>
      </c>
      <c r="V510" t="s">
        <v>659</v>
      </c>
      <c r="W510" t="s">
        <v>658</v>
      </c>
      <c r="X510" s="114" t="s">
        <v>676</v>
      </c>
      <c r="Y510" t="s">
        <v>657</v>
      </c>
      <c r="Z510" t="s">
        <v>659</v>
      </c>
      <c r="AA510" t="s">
        <v>658</v>
      </c>
      <c r="AB510" s="114" t="s">
        <v>676</v>
      </c>
      <c r="AC510" t="s">
        <v>657</v>
      </c>
      <c r="AD510" t="s">
        <v>659</v>
      </c>
      <c r="AE510" t="s">
        <v>658</v>
      </c>
    </row>
    <row r="511" spans="2:31" x14ac:dyDescent="0.15">
      <c r="B511">
        <v>0.76500000000000001</v>
      </c>
      <c r="C511">
        <v>15</v>
      </c>
      <c r="D511" s="18">
        <v>-1.2239999999999999E-2</v>
      </c>
      <c r="E511" s="18">
        <v>-9.3179999999999999E-2</v>
      </c>
      <c r="F511" s="18">
        <v>-0.14019999999999999</v>
      </c>
      <c r="G511" s="18">
        <v>0.112</v>
      </c>
      <c r="H511" s="18">
        <v>0.1411</v>
      </c>
      <c r="I511" s="18">
        <v>1.8879999999999999</v>
      </c>
      <c r="J511" s="18">
        <v>0.50360000000000005</v>
      </c>
      <c r="K511" s="18">
        <v>-0.25530000000000003</v>
      </c>
      <c r="L511" s="18">
        <v>2.6970000000000001</v>
      </c>
      <c r="M511" s="18">
        <v>0.30859999999999999</v>
      </c>
      <c r="O511" s="18">
        <f>O82</f>
        <v>0.1</v>
      </c>
      <c r="P511" s="113">
        <f ca="1">R511*P661</f>
        <v>0.1068787165812483</v>
      </c>
      <c r="Q511" s="18">
        <f ca="1">P368/$P225*(1-AngCal!$C$28)+Q368/$Q225*AngCal!$C$28</f>
        <v>0.10045404176249355</v>
      </c>
      <c r="R511" s="18">
        <f ca="1">Q511*(1-AngCal!$B$28)+S511*AngCal!$B$28</f>
        <v>0.1068787165812483</v>
      </c>
      <c r="S511" s="18">
        <f ca="1">R368/$R225*(1-AngCal!$C$28)+S368/$S225*AngCal!$C$28</f>
        <v>0.10702737527156402</v>
      </c>
      <c r="T511" s="113">
        <f ca="1">V511*T661</f>
        <v>0.10408010099088623</v>
      </c>
      <c r="U511" s="18">
        <f ca="1">T368/$P225*(1-AngCal!$C$28)+U368/$Q225*AngCal!$C$28</f>
        <v>9.4220828250740435E-2</v>
      </c>
      <c r="V511">
        <f ca="1">U511*(1-AngCal!$B$28)+W511*AngCal!$B$28</f>
        <v>0.10408010099088623</v>
      </c>
      <c r="W511" s="18">
        <f ca="1">V368/$R225*(1-AngCal!$C$28)+W368/$S225*AngCal!$C$28</f>
        <v>0.10430823184798999</v>
      </c>
      <c r="X511" s="113">
        <f ca="1">Z511*X661</f>
        <v>6.8316653522143583E-2</v>
      </c>
      <c r="Y511" s="18">
        <f ca="1">X368/$P225*(1-AngCal!$C$28)+Y368/$Q225*AngCal!$C$28</f>
        <v>7.3902528346444132E-2</v>
      </c>
      <c r="Z511" s="18">
        <f ca="1">Y511*(1-AngCal!$B$28)+AA511*AngCal!$B$28</f>
        <v>6.8316653522143583E-2</v>
      </c>
      <c r="AA511" s="18">
        <f ca="1">Z368/$R225*(1-AngCal!$C$28)+AA368/$S225*AngCal!$C$28</f>
        <v>6.8187403582018372E-2</v>
      </c>
      <c r="AB511" s="113">
        <f ca="1">AD511*AB661</f>
        <v>7.1873629080387594E-2</v>
      </c>
      <c r="AC511" s="18">
        <f ca="1">AB368/$P225*(1-AngCal!$C$28)+AC368/$Q225*AngCal!$C$28</f>
        <v>7.4577181949835814E-2</v>
      </c>
      <c r="AD511" s="18">
        <f ca="1">AC511*(1-AngCal!$B$28)+AE511*AngCal!$B$28</f>
        <v>7.1873629080387594E-2</v>
      </c>
      <c r="AE511" s="18">
        <f ca="1">AD368/$R225*(1-AngCal!$C$28)+AE368/$S225*AngCal!$C$28</f>
        <v>7.1811072353376568E-2</v>
      </c>
    </row>
    <row r="512" spans="2:31" x14ac:dyDescent="0.15">
      <c r="B512">
        <v>0.76500000000000001</v>
      </c>
      <c r="C512">
        <v>20</v>
      </c>
      <c r="D512" s="18">
        <v>-4.5490000000000001E-3</v>
      </c>
      <c r="E512" s="18">
        <v>-9.8220000000000002E-2</v>
      </c>
      <c r="F512" s="18">
        <v>-0.15590000000000001</v>
      </c>
      <c r="G512" s="18">
        <v>8.0909999999999996E-2</v>
      </c>
      <c r="H512" s="18">
        <v>6.0330000000000002E-2</v>
      </c>
      <c r="I512" s="18">
        <v>1.304</v>
      </c>
      <c r="J512" s="18">
        <v>0.22670000000000001</v>
      </c>
      <c r="K512" s="18">
        <v>-0.16439999999999999</v>
      </c>
      <c r="L512" s="18">
        <v>2.83</v>
      </c>
      <c r="M512" s="18">
        <v>0.23519999999999999</v>
      </c>
      <c r="O512" s="18">
        <f>O83</f>
        <v>0.1</v>
      </c>
      <c r="P512" s="113">
        <f ca="1">R512*P662</f>
        <v>0.1068787165812483</v>
      </c>
      <c r="Q512" s="18">
        <f ca="1">P369/$P226*(1-AngCal!$C$28)+Q369/$Q226*AngCal!$C$28</f>
        <v>0.10045404176249355</v>
      </c>
      <c r="R512" s="18">
        <f ca="1">Q512*(1-AngCal!$B$28)+S512*AngCal!$B$28</f>
        <v>0.1068787165812483</v>
      </c>
      <c r="S512" s="18">
        <f ca="1">R369/$R226*(1-AngCal!$C$28)+S369/$S226*AngCal!$C$28</f>
        <v>0.10702737527156402</v>
      </c>
      <c r="T512" s="113">
        <f ca="1">V512*T662</f>
        <v>0.10408010099088623</v>
      </c>
      <c r="U512" s="18">
        <f ca="1">T369/$P226*(1-AngCal!$C$28)+U369/$Q226*AngCal!$C$28</f>
        <v>9.4220828250740435E-2</v>
      </c>
      <c r="V512">
        <f ca="1">U512*(1-AngCal!$B$28)+W512*AngCal!$B$28</f>
        <v>0.10408010099088623</v>
      </c>
      <c r="W512" s="18">
        <f ca="1">V369/$R226*(1-AngCal!$C$28)+W369/$S226*AngCal!$C$28</f>
        <v>0.10430823184798999</v>
      </c>
      <c r="X512" s="113">
        <f ca="1">Z512*X662</f>
        <v>6.8316653522143583E-2</v>
      </c>
      <c r="Y512" s="18">
        <f ca="1">X369/$P226*(1-AngCal!$C$28)+Y369/$Q226*AngCal!$C$28</f>
        <v>7.3902528346444132E-2</v>
      </c>
      <c r="Z512" s="18">
        <f ca="1">Y512*(1-AngCal!$B$28)+AA512*AngCal!$B$28</f>
        <v>6.8316653522143583E-2</v>
      </c>
      <c r="AA512" s="18">
        <f ca="1">Z369/$R226*(1-AngCal!$C$28)+AA369/$S226*AngCal!$C$28</f>
        <v>6.8187403582018372E-2</v>
      </c>
      <c r="AB512" s="113">
        <f ca="1">AD512*AB662</f>
        <v>7.1873629080387594E-2</v>
      </c>
      <c r="AC512" s="18">
        <f ca="1">AB369/$P226*(1-AngCal!$C$28)+AC369/$Q226*AngCal!$C$28</f>
        <v>7.4577181949835814E-2</v>
      </c>
      <c r="AD512" s="18">
        <f ca="1">AC512*(1-AngCal!$B$28)+AE512*AngCal!$B$28</f>
        <v>7.1873629080387594E-2</v>
      </c>
      <c r="AE512" s="18">
        <f ca="1">AD369/$R226*(1-AngCal!$C$28)+AE369/$S226*AngCal!$C$28</f>
        <v>7.1811072353376568E-2</v>
      </c>
    </row>
    <row r="513" spans="2:31" x14ac:dyDescent="0.15">
      <c r="B513">
        <v>1.901</v>
      </c>
      <c r="C513">
        <v>1</v>
      </c>
      <c r="D513" s="18">
        <v>-6.0629999999999998E-3</v>
      </c>
      <c r="E513" s="18">
        <v>-0.1091</v>
      </c>
      <c r="F513" s="18">
        <v>-0.23619999999999999</v>
      </c>
      <c r="G513" s="18">
        <v>0.46339999999999998</v>
      </c>
      <c r="H513" s="18">
        <v>-0.20549999999999999</v>
      </c>
      <c r="I513" s="18">
        <v>2.5550000000000002</v>
      </c>
      <c r="J513" s="18">
        <v>0.25950000000000001</v>
      </c>
      <c r="K513" s="18">
        <v>-8.9959999999999998E-2</v>
      </c>
      <c r="L513" s="18">
        <v>3.3250000000000002</v>
      </c>
      <c r="M513" s="18">
        <v>0.2437</v>
      </c>
      <c r="O513" s="18">
        <f>O84</f>
        <v>0.1</v>
      </c>
      <c r="P513" s="113">
        <f ca="1">R513*P663</f>
        <v>0.1068787165812483</v>
      </c>
      <c r="Q513" s="18">
        <f ca="1">P370/$P227*(1-AngCal!$C$28)+Q370/$Q227*AngCal!$C$28</f>
        <v>0.10045404176249355</v>
      </c>
      <c r="R513" s="18">
        <f ca="1">Q513*(1-AngCal!$B$28)+S513*AngCal!$B$28</f>
        <v>0.1068787165812483</v>
      </c>
      <c r="S513" s="18">
        <f ca="1">R370/$R227*(1-AngCal!$C$28)+S370/$S227*AngCal!$C$28</f>
        <v>0.10702737527156402</v>
      </c>
      <c r="T513" s="113">
        <f ca="1">V513*T663</f>
        <v>0.10408010099088623</v>
      </c>
      <c r="U513" s="18">
        <f ca="1">T370/$P227*(1-AngCal!$C$28)+U370/$Q227*AngCal!$C$28</f>
        <v>9.4220828250740435E-2</v>
      </c>
      <c r="V513">
        <f ca="1">U513*(1-AngCal!$B$28)+W513*AngCal!$B$28</f>
        <v>0.10408010099088623</v>
      </c>
      <c r="W513" s="18">
        <f ca="1">V370/$R227*(1-AngCal!$C$28)+W370/$S227*AngCal!$C$28</f>
        <v>0.10430823184798999</v>
      </c>
      <c r="X513" s="113">
        <f ca="1">Z513*X663</f>
        <v>6.8316653522143583E-2</v>
      </c>
      <c r="Y513" s="18">
        <f ca="1">X370/$P227*(1-AngCal!$C$28)+Y370/$Q227*AngCal!$C$28</f>
        <v>7.3902528346444132E-2</v>
      </c>
      <c r="Z513" s="18">
        <f ca="1">Y513*(1-AngCal!$B$28)+AA513*AngCal!$B$28</f>
        <v>6.8316653522143583E-2</v>
      </c>
      <c r="AA513" s="18">
        <f ca="1">Z370/$R227*(1-AngCal!$C$28)+AA370/$S227*AngCal!$C$28</f>
        <v>6.8187403582018372E-2</v>
      </c>
      <c r="AB513" s="113">
        <f ca="1">AD513*AB663</f>
        <v>7.1873629080387594E-2</v>
      </c>
      <c r="AC513" s="18">
        <f ca="1">AB370/$P227*(1-AngCal!$C$28)+AC370/$Q227*AngCal!$C$28</f>
        <v>7.4577181949835814E-2</v>
      </c>
      <c r="AD513" s="18">
        <f ca="1">AC513*(1-AngCal!$B$28)+AE513*AngCal!$B$28</f>
        <v>7.1873629080387594E-2</v>
      </c>
      <c r="AE513" s="18">
        <f ca="1">AD370/$R227*(1-AngCal!$C$28)+AE370/$S227*AngCal!$C$28</f>
        <v>7.1811072353376568E-2</v>
      </c>
    </row>
    <row r="514" spans="2:31" x14ac:dyDescent="0.15">
      <c r="B514">
        <v>1.901</v>
      </c>
      <c r="C514">
        <v>3</v>
      </c>
      <c r="D514" s="18">
        <v>-1.0939999999999999E-3</v>
      </c>
      <c r="E514" s="18">
        <v>-0.11260000000000001</v>
      </c>
      <c r="F514" s="18">
        <v>-0.3201</v>
      </c>
      <c r="G514" s="18">
        <v>0.43440000000000001</v>
      </c>
      <c r="H514" s="18">
        <v>-0.19239999999999999</v>
      </c>
      <c r="I514" s="18">
        <v>2.8889999999999998</v>
      </c>
      <c r="J514" s="18">
        <v>0.35110000000000002</v>
      </c>
      <c r="K514" s="18">
        <v>-0.1011</v>
      </c>
      <c r="L514" s="18">
        <v>2.5510000000000002</v>
      </c>
      <c r="M514" s="18">
        <v>0.25519999999999998</v>
      </c>
      <c r="O514" s="18">
        <f>O85</f>
        <v>0.1</v>
      </c>
      <c r="P514" s="113">
        <f ca="1">R514*P664</f>
        <v>0.1068787165812483</v>
      </c>
      <c r="Q514" s="18">
        <f ca="1">P371/$P228*(1-AngCal!$C$28)+Q371/$Q228*AngCal!$C$28</f>
        <v>0.10045404176249355</v>
      </c>
      <c r="R514" s="18">
        <f ca="1">Q514*(1-AngCal!$B$28)+S514*AngCal!$B$28</f>
        <v>0.1068787165812483</v>
      </c>
      <c r="S514" s="18">
        <f ca="1">R371/$R228*(1-AngCal!$C$28)+S371/$S228*AngCal!$C$28</f>
        <v>0.10702737527156402</v>
      </c>
      <c r="T514" s="113">
        <f ca="1">V514*T664</f>
        <v>0.10408010099088623</v>
      </c>
      <c r="U514" s="18">
        <f ca="1">T371/$P228*(1-AngCal!$C$28)+U371/$Q228*AngCal!$C$28</f>
        <v>9.4220828250740435E-2</v>
      </c>
      <c r="V514">
        <f ca="1">U514*(1-AngCal!$B$28)+W514*AngCal!$B$28</f>
        <v>0.10408010099088623</v>
      </c>
      <c r="W514" s="18">
        <f ca="1">V371/$R228*(1-AngCal!$C$28)+W371/$S228*AngCal!$C$28</f>
        <v>0.10430823184798999</v>
      </c>
      <c r="X514" s="113">
        <f ca="1">Z514*X664</f>
        <v>6.8316653522143583E-2</v>
      </c>
      <c r="Y514" s="18">
        <f ca="1">X371/$P228*(1-AngCal!$C$28)+Y371/$Q228*AngCal!$C$28</f>
        <v>7.3902528346444132E-2</v>
      </c>
      <c r="Z514" s="18">
        <f ca="1">Y514*(1-AngCal!$B$28)+AA514*AngCal!$B$28</f>
        <v>6.8316653522143583E-2</v>
      </c>
      <c r="AA514" s="18">
        <f ca="1">Z371/$R228*(1-AngCal!$C$28)+AA371/$S228*AngCal!$C$28</f>
        <v>6.8187403582018372E-2</v>
      </c>
      <c r="AB514" s="113">
        <f ca="1">AD514*AB664</f>
        <v>7.1873629080387594E-2</v>
      </c>
      <c r="AC514" s="18">
        <f ca="1">AB371/$P228*(1-AngCal!$C$28)+AC371/$Q228*AngCal!$C$28</f>
        <v>7.4577181949835814E-2</v>
      </c>
      <c r="AD514" s="18">
        <f ca="1">AC514*(1-AngCal!$B$28)+AE514*AngCal!$B$28</f>
        <v>7.1873629080387594E-2</v>
      </c>
      <c r="AE514" s="18">
        <f ca="1">AD371/$R228*(1-AngCal!$C$28)+AE371/$S228*AngCal!$C$28</f>
        <v>7.1811072353376568E-2</v>
      </c>
    </row>
    <row r="515" spans="2:31" x14ac:dyDescent="0.15">
      <c r="B515">
        <v>1.901</v>
      </c>
      <c r="C515">
        <v>5</v>
      </c>
      <c r="D515" s="18">
        <v>1.936E-3</v>
      </c>
      <c r="E515" s="18">
        <v>-0.1147</v>
      </c>
      <c r="F515" s="18">
        <v>-0.38300000000000001</v>
      </c>
      <c r="G515" s="18">
        <v>0.38279999999999997</v>
      </c>
      <c r="H515" s="18">
        <v>-0.309</v>
      </c>
      <c r="I515" s="18">
        <v>2.722</v>
      </c>
      <c r="J515" s="18">
        <v>0.36599999999999999</v>
      </c>
      <c r="K515" s="18">
        <v>1.259E-2</v>
      </c>
      <c r="L515" s="18">
        <v>1.5980000000000001</v>
      </c>
      <c r="M515" s="18">
        <v>0.1615</v>
      </c>
      <c r="O515" s="18">
        <f>O86</f>
        <v>0.1</v>
      </c>
      <c r="P515" s="113">
        <f ca="1">R515*P665</f>
        <v>0.1068787165812483</v>
      </c>
      <c r="Q515" s="18">
        <f ca="1">P372/$P229*(1-AngCal!$C$28)+Q372/$Q229*AngCal!$C$28</f>
        <v>0.10045404176249355</v>
      </c>
      <c r="R515" s="18">
        <f ca="1">Q515*(1-AngCal!$B$28)+S515*AngCal!$B$28</f>
        <v>0.1068787165812483</v>
      </c>
      <c r="S515" s="18">
        <f ca="1">R372/$R229*(1-AngCal!$C$28)+S372/$S229*AngCal!$C$28</f>
        <v>0.10702737527156402</v>
      </c>
      <c r="T515" s="113">
        <f ca="1">V515*T665</f>
        <v>0.10408010099088623</v>
      </c>
      <c r="U515" s="18">
        <f ca="1">T372/$P229*(1-AngCal!$C$28)+U372/$Q229*AngCal!$C$28</f>
        <v>9.4220828250740435E-2</v>
      </c>
      <c r="V515">
        <f ca="1">U515*(1-AngCal!$B$28)+W515*AngCal!$B$28</f>
        <v>0.10408010099088623</v>
      </c>
      <c r="W515" s="18">
        <f ca="1">V372/$R229*(1-AngCal!$C$28)+W372/$S229*AngCal!$C$28</f>
        <v>0.10430823184798999</v>
      </c>
      <c r="X515" s="113">
        <f ca="1">Z515*X665</f>
        <v>6.8316653522143583E-2</v>
      </c>
      <c r="Y515" s="18">
        <f ca="1">X372/$P229*(1-AngCal!$C$28)+Y372/$Q229*AngCal!$C$28</f>
        <v>7.3902528346444132E-2</v>
      </c>
      <c r="Z515" s="18">
        <f ca="1">Y515*(1-AngCal!$B$28)+AA515*AngCal!$B$28</f>
        <v>6.8316653522143583E-2</v>
      </c>
      <c r="AA515" s="18">
        <f ca="1">Z372/$R229*(1-AngCal!$C$28)+AA372/$S229*AngCal!$C$28</f>
        <v>6.8187403582018372E-2</v>
      </c>
      <c r="AB515" s="113">
        <f ca="1">AD515*AB665</f>
        <v>7.1873629080387594E-2</v>
      </c>
      <c r="AC515" s="18">
        <f ca="1">AB372/$P229*(1-AngCal!$C$28)+AC372/$Q229*AngCal!$C$28</f>
        <v>7.4577181949835814E-2</v>
      </c>
      <c r="AD515" s="18">
        <f ca="1">AC515*(1-AngCal!$B$28)+AE515*AngCal!$B$28</f>
        <v>7.1873629080387594E-2</v>
      </c>
      <c r="AE515" s="18">
        <f ca="1">AD372/$R229*(1-AngCal!$C$28)+AE372/$S229*AngCal!$C$28</f>
        <v>7.1811072353376568E-2</v>
      </c>
    </row>
    <row r="516" spans="2:31" x14ac:dyDescent="0.15">
      <c r="B516">
        <v>1.901</v>
      </c>
      <c r="C516">
        <v>7</v>
      </c>
      <c r="D516" s="18">
        <v>2.7810000000000001E-3</v>
      </c>
      <c r="E516" s="18">
        <v>-0.1148</v>
      </c>
      <c r="F516" s="18">
        <v>-0.43980000000000002</v>
      </c>
      <c r="G516" s="18">
        <v>0.3362</v>
      </c>
      <c r="H516" s="18">
        <v>-0.38469999999999999</v>
      </c>
      <c r="I516" s="18">
        <v>2.9</v>
      </c>
      <c r="J516" s="18">
        <v>0.37119999999999997</v>
      </c>
      <c r="K516" s="18">
        <v>8.3320000000000005E-2</v>
      </c>
      <c r="L516" s="18">
        <v>3.306</v>
      </c>
      <c r="M516" s="18">
        <v>0.2424</v>
      </c>
      <c r="O516" s="18">
        <f t="shared" ref="O516:O540" si="90">O87</f>
        <v>0.1</v>
      </c>
      <c r="P516" s="113">
        <f t="shared" ref="P516:P579" ca="1" si="91">R516*P666</f>
        <v>0.1068787165812483</v>
      </c>
      <c r="Q516" s="18">
        <f ca="1">P373/$P230*(1-AngCal!$C$28)+Q373/$Q230*AngCal!$C$28</f>
        <v>0.10045404176249355</v>
      </c>
      <c r="R516" s="18">
        <f ca="1">Q516*(1-AngCal!$B$28)+S516*AngCal!$B$28</f>
        <v>0.1068787165812483</v>
      </c>
      <c r="S516" s="18">
        <f ca="1">R373/$R230*(1-AngCal!$C$28)+S373/$S230*AngCal!$C$28</f>
        <v>0.10702737527156402</v>
      </c>
      <c r="T516" s="113">
        <f t="shared" ref="T516:T579" ca="1" si="92">V516*T666</f>
        <v>0.10408010099088623</v>
      </c>
      <c r="U516" s="18">
        <f ca="1">T373/$P230*(1-AngCal!$C$28)+U373/$Q230*AngCal!$C$28</f>
        <v>9.4220828250740435E-2</v>
      </c>
      <c r="V516">
        <f ca="1">U516*(1-AngCal!$B$28)+W516*AngCal!$B$28</f>
        <v>0.10408010099088623</v>
      </c>
      <c r="W516" s="18">
        <f ca="1">V373/$R230*(1-AngCal!$C$28)+W373/$S230*AngCal!$C$28</f>
        <v>0.10430823184798999</v>
      </c>
      <c r="X516" s="113">
        <f t="shared" ref="X516:X579" ca="1" si="93">Z516*X666</f>
        <v>6.8316653522143583E-2</v>
      </c>
      <c r="Y516" s="18">
        <f ca="1">X373/$P230*(1-AngCal!$C$28)+Y373/$Q230*AngCal!$C$28</f>
        <v>7.3902528346444132E-2</v>
      </c>
      <c r="Z516" s="18">
        <f ca="1">Y516*(1-AngCal!$B$28)+AA516*AngCal!$B$28</f>
        <v>6.8316653522143583E-2</v>
      </c>
      <c r="AA516" s="18">
        <f ca="1">Z373/$R230*(1-AngCal!$C$28)+AA373/$S230*AngCal!$C$28</f>
        <v>6.8187403582018372E-2</v>
      </c>
      <c r="AB516" s="113">
        <f t="shared" ref="AB516:AB579" ca="1" si="94">AD516*AB666</f>
        <v>7.1873629080387594E-2</v>
      </c>
      <c r="AC516" s="18">
        <f ca="1">AB373/$P230*(1-AngCal!$C$28)+AC373/$Q230*AngCal!$C$28</f>
        <v>7.4577181949835814E-2</v>
      </c>
      <c r="AD516" s="18">
        <f ca="1">AC516*(1-AngCal!$B$28)+AE516*AngCal!$B$28</f>
        <v>7.1873629080387594E-2</v>
      </c>
      <c r="AE516" s="18">
        <f ca="1">AD373/$R230*(1-AngCal!$C$28)+AE373/$S230*AngCal!$C$28</f>
        <v>7.1811072353376568E-2</v>
      </c>
    </row>
    <row r="517" spans="2:31" x14ac:dyDescent="0.15">
      <c r="B517">
        <v>1.901</v>
      </c>
      <c r="C517">
        <v>10</v>
      </c>
      <c r="D517" s="18">
        <v>7.3229999999999996E-3</v>
      </c>
      <c r="E517" s="18">
        <v>-0.1249</v>
      </c>
      <c r="F517" s="18">
        <v>-0.46029999999999999</v>
      </c>
      <c r="G517" s="18">
        <v>0.32669999999999999</v>
      </c>
      <c r="H517" s="18">
        <v>-0.20419999999999999</v>
      </c>
      <c r="I517" s="18">
        <v>3.1120000000000001</v>
      </c>
      <c r="J517" s="18">
        <v>0.42870000000000003</v>
      </c>
      <c r="K517" s="18">
        <v>-0.1094</v>
      </c>
      <c r="L517" s="18">
        <v>2.4929999999999999</v>
      </c>
      <c r="M517" s="18">
        <v>0.20680000000000001</v>
      </c>
      <c r="O517" s="18">
        <f t="shared" si="90"/>
        <v>0.1</v>
      </c>
      <c r="P517" s="113">
        <f t="shared" ca="1" si="91"/>
        <v>0.1068787165812483</v>
      </c>
      <c r="Q517" s="18">
        <f ca="1">P374/$P231*(1-AngCal!$C$28)+Q374/$Q231*AngCal!$C$28</f>
        <v>0.10045404176249355</v>
      </c>
      <c r="R517" s="18">
        <f ca="1">Q517*(1-AngCal!$B$28)+S517*AngCal!$B$28</f>
        <v>0.1068787165812483</v>
      </c>
      <c r="S517" s="18">
        <f ca="1">R374/$R231*(1-AngCal!$C$28)+S374/$S231*AngCal!$C$28</f>
        <v>0.10702737527156402</v>
      </c>
      <c r="T517" s="113">
        <f t="shared" ca="1" si="92"/>
        <v>0.10408010099088623</v>
      </c>
      <c r="U517" s="18">
        <f ca="1">T374/$P231*(1-AngCal!$C$28)+U374/$Q231*AngCal!$C$28</f>
        <v>9.4220828250740435E-2</v>
      </c>
      <c r="V517">
        <f ca="1">U517*(1-AngCal!$B$28)+W517*AngCal!$B$28</f>
        <v>0.10408010099088623</v>
      </c>
      <c r="W517" s="18">
        <f ca="1">V374/$R231*(1-AngCal!$C$28)+W374/$S231*AngCal!$C$28</f>
        <v>0.10430823184798999</v>
      </c>
      <c r="X517" s="113">
        <f t="shared" ca="1" si="93"/>
        <v>6.8316653522143583E-2</v>
      </c>
      <c r="Y517" s="18">
        <f ca="1">X374/$P231*(1-AngCal!$C$28)+Y374/$Q231*AngCal!$C$28</f>
        <v>7.3902528346444132E-2</v>
      </c>
      <c r="Z517" s="18">
        <f ca="1">Y517*(1-AngCal!$B$28)+AA517*AngCal!$B$28</f>
        <v>6.8316653522143583E-2</v>
      </c>
      <c r="AA517" s="18">
        <f ca="1">Z374/$R231*(1-AngCal!$C$28)+AA374/$S231*AngCal!$C$28</f>
        <v>6.8187403582018372E-2</v>
      </c>
      <c r="AB517" s="113">
        <f t="shared" ca="1" si="94"/>
        <v>7.1873629080387594E-2</v>
      </c>
      <c r="AC517" s="18">
        <f ca="1">AB374/$P231*(1-AngCal!$C$28)+AC374/$Q231*AngCal!$C$28</f>
        <v>7.4577181949835814E-2</v>
      </c>
      <c r="AD517" s="18">
        <f ca="1">AC517*(1-AngCal!$B$28)+AE517*AngCal!$B$28</f>
        <v>7.1873629080387594E-2</v>
      </c>
      <c r="AE517" s="18">
        <f ca="1">AD374/$R231*(1-AngCal!$C$28)+AE374/$S231*AngCal!$C$28</f>
        <v>7.1811072353376568E-2</v>
      </c>
    </row>
    <row r="518" spans="2:31" x14ac:dyDescent="0.15">
      <c r="B518">
        <v>1.901</v>
      </c>
      <c r="C518">
        <v>15</v>
      </c>
      <c r="D518" s="18">
        <v>-1.6289999999999999E-2</v>
      </c>
      <c r="E518" s="18">
        <v>-7.6789999999999997E-2</v>
      </c>
      <c r="F518" s="18">
        <v>-0.57569999999999999</v>
      </c>
      <c r="G518" s="18">
        <v>6.9870000000000002E-2</v>
      </c>
      <c r="H518" s="18">
        <v>-2.717E-2</v>
      </c>
      <c r="I518" s="18">
        <v>-0.13519999999999999</v>
      </c>
      <c r="J518" s="18">
        <v>0.2525</v>
      </c>
      <c r="K518" s="18">
        <v>-0.26390000000000002</v>
      </c>
      <c r="L518" s="18">
        <v>2.7759999999999998</v>
      </c>
      <c r="M518" s="18">
        <v>0.32500000000000001</v>
      </c>
      <c r="O518" s="18">
        <f t="shared" si="90"/>
        <v>0.1</v>
      </c>
      <c r="P518" s="113">
        <f t="shared" ca="1" si="91"/>
        <v>0.1068787165812483</v>
      </c>
      <c r="Q518" s="18">
        <f ca="1">P375/$P232*(1-AngCal!$C$28)+Q375/$Q232*AngCal!$C$28</f>
        <v>0.10045404176249355</v>
      </c>
      <c r="R518" s="18">
        <f ca="1">Q518*(1-AngCal!$B$28)+S518*AngCal!$B$28</f>
        <v>0.1068787165812483</v>
      </c>
      <c r="S518" s="18">
        <f ca="1">R375/$R232*(1-AngCal!$C$28)+S375/$S232*AngCal!$C$28</f>
        <v>0.10702737527156402</v>
      </c>
      <c r="T518" s="113">
        <f t="shared" ca="1" si="92"/>
        <v>0.10408010099088623</v>
      </c>
      <c r="U518" s="18">
        <f ca="1">T375/$P232*(1-AngCal!$C$28)+U375/$Q232*AngCal!$C$28</f>
        <v>9.4220828250740435E-2</v>
      </c>
      <c r="V518">
        <f ca="1">U518*(1-AngCal!$B$28)+W518*AngCal!$B$28</f>
        <v>0.10408010099088623</v>
      </c>
      <c r="W518" s="18">
        <f ca="1">V375/$R232*(1-AngCal!$C$28)+W375/$S232*AngCal!$C$28</f>
        <v>0.10430823184798999</v>
      </c>
      <c r="X518" s="113">
        <f t="shared" ca="1" si="93"/>
        <v>6.8316653522143583E-2</v>
      </c>
      <c r="Y518" s="18">
        <f ca="1">X375/$P232*(1-AngCal!$C$28)+Y375/$Q232*AngCal!$C$28</f>
        <v>7.3902528346444132E-2</v>
      </c>
      <c r="Z518" s="18">
        <f ca="1">Y518*(1-AngCal!$B$28)+AA518*AngCal!$B$28</f>
        <v>6.8316653522143583E-2</v>
      </c>
      <c r="AA518" s="18">
        <f ca="1">Z375/$R232*(1-AngCal!$C$28)+AA375/$S232*AngCal!$C$28</f>
        <v>6.8187403582018372E-2</v>
      </c>
      <c r="AB518" s="113">
        <f t="shared" ca="1" si="94"/>
        <v>7.1873629080387594E-2</v>
      </c>
      <c r="AC518" s="18">
        <f ca="1">AB375/$P232*(1-AngCal!$C$28)+AC375/$Q232*AngCal!$C$28</f>
        <v>7.4577181949835814E-2</v>
      </c>
      <c r="AD518" s="18">
        <f ca="1">AC518*(1-AngCal!$B$28)+AE518*AngCal!$B$28</f>
        <v>7.1873629080387594E-2</v>
      </c>
      <c r="AE518" s="18">
        <f ca="1">AD375/$R232*(1-AngCal!$C$28)+AE375/$S232*AngCal!$C$28</f>
        <v>7.1811072353376568E-2</v>
      </c>
    </row>
    <row r="519" spans="2:31" x14ac:dyDescent="0.15">
      <c r="B519">
        <v>1.901</v>
      </c>
      <c r="C519">
        <v>20</v>
      </c>
      <c r="D519" s="18">
        <v>-1.3729999999999999E-2</v>
      </c>
      <c r="E519" s="18">
        <v>-0.12909999999999999</v>
      </c>
      <c r="F519" s="18">
        <v>-0.49890000000000001</v>
      </c>
      <c r="G519" s="18">
        <v>0.11890000000000001</v>
      </c>
      <c r="H519" s="18">
        <v>2.6669999999999999E-2</v>
      </c>
      <c r="I519" s="18">
        <v>0.31680000000000003</v>
      </c>
      <c r="J519" s="18">
        <v>5.6910000000000002E-2</v>
      </c>
      <c r="K519" s="18">
        <v>-0.26879999999999998</v>
      </c>
      <c r="L519" s="18">
        <v>2.831</v>
      </c>
      <c r="M519" s="18">
        <v>0.38450000000000001</v>
      </c>
      <c r="O519" s="18">
        <f t="shared" si="90"/>
        <v>0.1</v>
      </c>
      <c r="P519" s="113">
        <f t="shared" ca="1" si="91"/>
        <v>0.1068787165812483</v>
      </c>
      <c r="Q519" s="18">
        <f ca="1">P376/$P233*(1-AngCal!$C$28)+Q376/$Q233*AngCal!$C$28</f>
        <v>0.10045404176249355</v>
      </c>
      <c r="R519" s="18">
        <f ca="1">Q519*(1-AngCal!$B$28)+S519*AngCal!$B$28</f>
        <v>0.1068787165812483</v>
      </c>
      <c r="S519" s="18">
        <f ca="1">R376/$R233*(1-AngCal!$C$28)+S376/$S233*AngCal!$C$28</f>
        <v>0.10702737527156402</v>
      </c>
      <c r="T519" s="113">
        <f t="shared" ca="1" si="92"/>
        <v>0.10408010099088623</v>
      </c>
      <c r="U519" s="18">
        <f ca="1">T376/$P233*(1-AngCal!$C$28)+U376/$Q233*AngCal!$C$28</f>
        <v>9.4220828250740435E-2</v>
      </c>
      <c r="V519">
        <f ca="1">U519*(1-AngCal!$B$28)+W519*AngCal!$B$28</f>
        <v>0.10408010099088623</v>
      </c>
      <c r="W519" s="18">
        <f ca="1">V376/$R233*(1-AngCal!$C$28)+W376/$S233*AngCal!$C$28</f>
        <v>0.10430823184798999</v>
      </c>
      <c r="X519" s="113">
        <f t="shared" ca="1" si="93"/>
        <v>6.8316653522143583E-2</v>
      </c>
      <c r="Y519" s="18">
        <f ca="1">X376/$P233*(1-AngCal!$C$28)+Y376/$Q233*AngCal!$C$28</f>
        <v>7.3902528346444132E-2</v>
      </c>
      <c r="Z519" s="18">
        <f ca="1">Y519*(1-AngCal!$B$28)+AA519*AngCal!$B$28</f>
        <v>6.8316653522143583E-2</v>
      </c>
      <c r="AA519" s="18">
        <f ca="1">Z376/$R233*(1-AngCal!$C$28)+AA376/$S233*AngCal!$C$28</f>
        <v>6.8187403582018372E-2</v>
      </c>
      <c r="AB519" s="113">
        <f t="shared" ca="1" si="94"/>
        <v>7.1873629080387594E-2</v>
      </c>
      <c r="AC519" s="18">
        <f ca="1">AB376/$P233*(1-AngCal!$C$28)+AC376/$Q233*AngCal!$C$28</f>
        <v>7.4577181949835814E-2</v>
      </c>
      <c r="AD519" s="18">
        <f ca="1">AC519*(1-AngCal!$B$28)+AE519*AngCal!$B$28</f>
        <v>7.1873629080387594E-2</v>
      </c>
      <c r="AE519" s="18">
        <f ca="1">AD376/$R233*(1-AngCal!$C$28)+AE376/$S233*AngCal!$C$28</f>
        <v>7.1811072353376568E-2</v>
      </c>
    </row>
    <row r="520" spans="2:31" x14ac:dyDescent="0.15">
      <c r="B520">
        <v>4.0910000000000002</v>
      </c>
      <c r="C520">
        <v>1</v>
      </c>
      <c r="D520" s="18">
        <v>-1.7330000000000002E-2</v>
      </c>
      <c r="E520" s="18">
        <v>-9.8280000000000006E-2</v>
      </c>
      <c r="F520" s="18">
        <v>0.30520000000000003</v>
      </c>
      <c r="G520" s="18">
        <v>0.39240000000000003</v>
      </c>
      <c r="H520" s="18">
        <v>-0.13250000000000001</v>
      </c>
      <c r="I520" s="18">
        <v>1.7</v>
      </c>
      <c r="J520" s="18">
        <v>0.54930000000000001</v>
      </c>
      <c r="K520" s="18">
        <v>-0.4476</v>
      </c>
      <c r="L520" s="18">
        <v>2.9820000000000002</v>
      </c>
      <c r="M520" s="18">
        <v>0.32440000000000002</v>
      </c>
      <c r="O520" s="18">
        <f t="shared" si="90"/>
        <v>0.1</v>
      </c>
      <c r="P520" s="113">
        <f t="shared" ca="1" si="91"/>
        <v>0.1068787165812483</v>
      </c>
      <c r="Q520" s="18">
        <f ca="1">P377/$P234*(1-AngCal!$C$28)+Q377/$Q234*AngCal!$C$28</f>
        <v>0.10045404176249355</v>
      </c>
      <c r="R520" s="18">
        <f ca="1">Q520*(1-AngCal!$B$28)+S520*AngCal!$B$28</f>
        <v>0.1068787165812483</v>
      </c>
      <c r="S520" s="18">
        <f ca="1">R377/$R234*(1-AngCal!$C$28)+S377/$S234*AngCal!$C$28</f>
        <v>0.10702737527156402</v>
      </c>
      <c r="T520" s="113">
        <f t="shared" ca="1" si="92"/>
        <v>0.10408010099088623</v>
      </c>
      <c r="U520" s="18">
        <f ca="1">T377/$P234*(1-AngCal!$C$28)+U377/$Q234*AngCal!$C$28</f>
        <v>9.4220828250740435E-2</v>
      </c>
      <c r="V520">
        <f ca="1">U520*(1-AngCal!$B$28)+W520*AngCal!$B$28</f>
        <v>0.10408010099088623</v>
      </c>
      <c r="W520" s="18">
        <f ca="1">V377/$R234*(1-AngCal!$C$28)+W377/$S234*AngCal!$C$28</f>
        <v>0.10430823184798999</v>
      </c>
      <c r="X520" s="113">
        <f t="shared" ca="1" si="93"/>
        <v>6.8316653522143583E-2</v>
      </c>
      <c r="Y520" s="18">
        <f ca="1">X377/$P234*(1-AngCal!$C$28)+Y377/$Q234*AngCal!$C$28</f>
        <v>7.3902528346444132E-2</v>
      </c>
      <c r="Z520" s="18">
        <f ca="1">Y520*(1-AngCal!$B$28)+AA520*AngCal!$B$28</f>
        <v>6.8316653522143583E-2</v>
      </c>
      <c r="AA520" s="18">
        <f ca="1">Z377/$R234*(1-AngCal!$C$28)+AA377/$S234*AngCal!$C$28</f>
        <v>6.8187403582018372E-2</v>
      </c>
      <c r="AB520" s="113">
        <f t="shared" ca="1" si="94"/>
        <v>7.1873629080387594E-2</v>
      </c>
      <c r="AC520" s="18">
        <f ca="1">AB377/$P234*(1-AngCal!$C$28)+AC377/$Q234*AngCal!$C$28</f>
        <v>7.4577181949835814E-2</v>
      </c>
      <c r="AD520" s="18">
        <f ca="1">AC520*(1-AngCal!$B$28)+AE520*AngCal!$B$28</f>
        <v>7.1873629080387594E-2</v>
      </c>
      <c r="AE520" s="18">
        <f ca="1">AD377/$R234*(1-AngCal!$C$28)+AE377/$S234*AngCal!$C$28</f>
        <v>7.1811072353376568E-2</v>
      </c>
    </row>
    <row r="521" spans="2:31" x14ac:dyDescent="0.15">
      <c r="B521">
        <v>4.0910000000000002</v>
      </c>
      <c r="C521">
        <v>3</v>
      </c>
      <c r="D521" s="18">
        <v>-1.6760000000000001E-2</v>
      </c>
      <c r="E521" s="18">
        <v>-9.4240000000000004E-2</v>
      </c>
      <c r="F521" s="18">
        <v>0.28310000000000002</v>
      </c>
      <c r="G521" s="18">
        <v>0.37119999999999997</v>
      </c>
      <c r="H521" s="18">
        <v>-0.1431</v>
      </c>
      <c r="I521" s="18">
        <v>1.641</v>
      </c>
      <c r="J521" s="18">
        <v>0.55079999999999996</v>
      </c>
      <c r="K521" s="18">
        <v>-0.44059999999999999</v>
      </c>
      <c r="L521" s="18">
        <v>2.9870000000000001</v>
      </c>
      <c r="M521" s="18">
        <v>0.32169999999999999</v>
      </c>
      <c r="O521" s="18">
        <f t="shared" si="90"/>
        <v>0.11294</v>
      </c>
      <c r="P521" s="113">
        <f t="shared" ca="1" si="91"/>
        <v>0.10637459592814534</v>
      </c>
      <c r="Q521" s="18">
        <f ca="1">P378/$P235*(1-AngCal!$C$28)+Q378/$Q235*AngCal!$C$28</f>
        <v>0.10096484212692482</v>
      </c>
      <c r="R521" s="18">
        <f ca="1">Q521*(1-AngCal!$B$28)+S521*AngCal!$B$28</f>
        <v>0.10637459592814534</v>
      </c>
      <c r="S521" s="18">
        <f ca="1">R378/$R235*(1-AngCal!$C$28)+S378/$S235*AngCal!$C$28</f>
        <v>0.10649977065491475</v>
      </c>
      <c r="T521" s="113">
        <f t="shared" ca="1" si="92"/>
        <v>0.1032236740525961</v>
      </c>
      <c r="U521" s="18">
        <f ca="1">T378/$P235*(1-AngCal!$C$28)+U378/$Q235*AngCal!$C$28</f>
        <v>9.4839829132380579E-2</v>
      </c>
      <c r="V521">
        <f ca="1">U521*(1-AngCal!$B$28)+W521*AngCal!$B$28</f>
        <v>0.1032236740525961</v>
      </c>
      <c r="W521" s="18">
        <f ca="1">V378/$R235*(1-AngCal!$C$28)+W378/$S235*AngCal!$C$28</f>
        <v>0.1034176654125963</v>
      </c>
      <c r="X521" s="113">
        <f t="shared" ca="1" si="93"/>
        <v>6.9682246703933928E-2</v>
      </c>
      <c r="Y521" s="18">
        <f ca="1">X378/$P235*(1-AngCal!$C$28)+Y378/$Q235*AngCal!$C$28</f>
        <v>7.4908391602047097E-2</v>
      </c>
      <c r="Z521" s="18">
        <f ca="1">Y521*(1-AngCal!$B$28)+AA521*AngCal!$B$28</f>
        <v>6.9682246703933928E-2</v>
      </c>
      <c r="AA521" s="18">
        <f ca="1">Z378/$R235*(1-AngCal!$C$28)+AA378/$S235*AngCal!$C$28</f>
        <v>6.956132045040811E-2</v>
      </c>
      <c r="AB521" s="113">
        <f t="shared" ca="1" si="94"/>
        <v>6.9772974000939403E-2</v>
      </c>
      <c r="AC521" s="18">
        <f ca="1">AB378/$P235*(1-AngCal!$C$28)+AC378/$Q235*AngCal!$C$28</f>
        <v>7.1063891707835364E-2</v>
      </c>
      <c r="AD521" s="18">
        <f ca="1">AC521*(1-AngCal!$B$28)+AE521*AngCal!$B$28</f>
        <v>6.9772974000939403E-2</v>
      </c>
      <c r="AE521" s="18">
        <f ca="1">AD378/$R235*(1-AngCal!$C$28)+AE378/$S235*AngCal!$C$28</f>
        <v>6.9743103829914985E-2</v>
      </c>
    </row>
    <row r="522" spans="2:31" x14ac:dyDescent="0.15">
      <c r="B522">
        <v>4.0910000000000002</v>
      </c>
      <c r="C522">
        <v>5</v>
      </c>
      <c r="D522" s="18">
        <v>-1.3809999999999999E-2</v>
      </c>
      <c r="E522" s="18">
        <v>-9.6850000000000006E-2</v>
      </c>
      <c r="F522" s="18">
        <v>0.25840000000000002</v>
      </c>
      <c r="G522" s="18">
        <v>0.371</v>
      </c>
      <c r="H522" s="18">
        <v>-0.15129999999999999</v>
      </c>
      <c r="I522" s="18">
        <v>1.5840000000000001</v>
      </c>
      <c r="J522" s="18">
        <v>0.53569999999999995</v>
      </c>
      <c r="K522" s="18">
        <v>-0.43209999999999998</v>
      </c>
      <c r="L522" s="18">
        <v>2.992</v>
      </c>
      <c r="M522" s="18">
        <v>0.32219999999999999</v>
      </c>
      <c r="O522" s="18">
        <f t="shared" si="90"/>
        <v>0.14219000000000001</v>
      </c>
      <c r="P522" s="113">
        <f t="shared" ca="1" si="91"/>
        <v>0.10613670691173779</v>
      </c>
      <c r="Q522" s="18">
        <f ca="1">P379/$P236*(1-AngCal!$C$28)+Q379/$Q236*AngCal!$C$28</f>
        <v>0.10239450082660508</v>
      </c>
      <c r="R522" s="18">
        <f ca="1">Q522*(1-AngCal!$B$28)+S522*AngCal!$B$28</f>
        <v>0.10613670691173779</v>
      </c>
      <c r="S522" s="18">
        <f ca="1">R379/$R236*(1-AngCal!$C$28)+S379/$S236*AngCal!$C$28</f>
        <v>0.10622329673475628</v>
      </c>
      <c r="T522" s="113">
        <f t="shared" ca="1" si="92"/>
        <v>0.10209802165415123</v>
      </c>
      <c r="U522" s="18">
        <f ca="1">T379/$P236*(1-AngCal!$C$28)+U379/$Q236*AngCal!$C$28</f>
        <v>9.6167049141147543E-2</v>
      </c>
      <c r="V522">
        <f ca="1">U522*(1-AngCal!$B$28)+W522*AngCal!$B$28</f>
        <v>0.10209802165415123</v>
      </c>
      <c r="W522" s="18">
        <f ca="1">V379/$R236*(1-AngCal!$C$28)+W379/$S236*AngCal!$C$28</f>
        <v>0.10223525670976959</v>
      </c>
      <c r="X522" s="113">
        <f t="shared" ca="1" si="93"/>
        <v>7.2215569410706712E-2</v>
      </c>
      <c r="Y522" s="18">
        <f ca="1">X379/$P236*(1-AngCal!$C$28)+Y379/$Q236*AngCal!$C$28</f>
        <v>7.6690266939828666E-2</v>
      </c>
      <c r="Z522" s="18">
        <f ca="1">Y522*(1-AngCal!$B$28)+AA522*AngCal!$B$28</f>
        <v>7.2215569410706712E-2</v>
      </c>
      <c r="AA522" s="18">
        <f ca="1">Z379/$R236*(1-AngCal!$C$28)+AA379/$S236*AngCal!$C$28</f>
        <v>7.211203068026445E-2</v>
      </c>
      <c r="AB522" s="113">
        <f t="shared" ca="1" si="94"/>
        <v>6.5140445048542717E-2</v>
      </c>
      <c r="AC522" s="18">
        <f ca="1">AB379/$P236*(1-AngCal!$C$28)+AC379/$Q236*AngCal!$C$28</f>
        <v>6.4259735567663775E-2</v>
      </c>
      <c r="AD522" s="18">
        <f ca="1">AC522*(1-AngCal!$B$28)+AE522*AngCal!$B$28</f>
        <v>6.5140445048542717E-2</v>
      </c>
      <c r="AE522" s="18">
        <f ca="1">AD379/$R236*(1-AngCal!$C$28)+AE379/$S236*AngCal!$C$28</f>
        <v>6.5160823530204359E-2</v>
      </c>
    </row>
    <row r="523" spans="2:31" x14ac:dyDescent="0.15">
      <c r="B523">
        <v>4.0910000000000002</v>
      </c>
      <c r="C523">
        <v>7</v>
      </c>
      <c r="D523" s="18">
        <v>-6.7169999999999999E-3</v>
      </c>
      <c r="E523" s="18">
        <v>-0.1071</v>
      </c>
      <c r="F523" s="18">
        <v>0.2271</v>
      </c>
      <c r="G523" s="18">
        <v>0.41739999999999999</v>
      </c>
      <c r="H523" s="18">
        <v>-0.1593</v>
      </c>
      <c r="I523" s="18">
        <v>1.5529999999999999</v>
      </c>
      <c r="J523" s="18">
        <v>0.52459999999999996</v>
      </c>
      <c r="K523" s="18">
        <v>-0.42020000000000002</v>
      </c>
      <c r="L523" s="18">
        <v>2.992</v>
      </c>
      <c r="M523" s="18">
        <v>0.32440000000000002</v>
      </c>
      <c r="O523" s="18">
        <f t="shared" si="90"/>
        <v>0.17901</v>
      </c>
      <c r="P523" s="113">
        <f t="shared" ca="1" si="91"/>
        <v>0.10690428613171631</v>
      </c>
      <c r="Q523" s="18">
        <f ca="1">P380/$P237*(1-AngCal!$C$28)+Q380/$Q237*AngCal!$C$28</f>
        <v>0.10468735840049721</v>
      </c>
      <c r="R523" s="18">
        <f ca="1">Q523*(1-AngCal!$B$28)+S523*AngCal!$B$28</f>
        <v>0.10690428613171631</v>
      </c>
      <c r="S523" s="18">
        <f ca="1">R380/$R237*(1-AngCal!$C$28)+S380/$S237*AngCal!$C$28</f>
        <v>0.10695558298056</v>
      </c>
      <c r="T523" s="113">
        <f t="shared" ca="1" si="92"/>
        <v>0.10158460789503132</v>
      </c>
      <c r="U523" s="18">
        <f ca="1">T380/$P237*(1-AngCal!$C$28)+U380/$Q237*AngCal!$C$28</f>
        <v>9.7737488529925129E-2</v>
      </c>
      <c r="V523">
        <f ca="1">U523*(1-AngCal!$B$28)+W523*AngCal!$B$28</f>
        <v>0.10158460789503132</v>
      </c>
      <c r="W523" s="18">
        <f ca="1">V380/$R237*(1-AngCal!$C$28)+W380/$S237*AngCal!$C$28</f>
        <v>0.10167362527605664</v>
      </c>
      <c r="X523" s="113">
        <f t="shared" ca="1" si="93"/>
        <v>7.4580724498055875E-2</v>
      </c>
      <c r="Y523" s="18">
        <f ca="1">X380/$P237*(1-AngCal!$C$28)+Y380/$Q237*AngCal!$C$28</f>
        <v>7.8173041718548192E-2</v>
      </c>
      <c r="Z523" s="18">
        <f ca="1">Y523*(1-AngCal!$B$28)+AA523*AngCal!$B$28</f>
        <v>7.4580724498055875E-2</v>
      </c>
      <c r="AA523" s="18">
        <f ca="1">Z380/$R237*(1-AngCal!$C$28)+AA380/$S237*AngCal!$C$28</f>
        <v>7.4497602910074789E-2</v>
      </c>
      <c r="AB523" s="113">
        <f t="shared" ca="1" si="94"/>
        <v>5.9807920278048432E-2</v>
      </c>
      <c r="AC523" s="18">
        <f ca="1">AB380/$P237*(1-AngCal!$C$28)+AC380/$Q237*AngCal!$C$28</f>
        <v>5.7374076290242354E-2</v>
      </c>
      <c r="AD523" s="18">
        <f ca="1">AC523*(1-AngCal!$B$28)+AE523*AngCal!$B$28</f>
        <v>5.9807920278048432E-2</v>
      </c>
      <c r="AE523" s="18">
        <f ca="1">AD380/$R237*(1-AngCal!$C$28)+AE380/$S237*AngCal!$C$28</f>
        <v>5.9864236289343481E-2</v>
      </c>
    </row>
    <row r="524" spans="2:31" x14ac:dyDescent="0.15">
      <c r="B524">
        <v>4.0910000000000002</v>
      </c>
      <c r="C524">
        <v>10</v>
      </c>
      <c r="D524" s="18">
        <v>-8.6529999999999992E-3</v>
      </c>
      <c r="E524" s="18">
        <v>-8.5580000000000003E-2</v>
      </c>
      <c r="F524" s="18">
        <v>0.22309999999999999</v>
      </c>
      <c r="G524" s="18">
        <v>0.37759999999999999</v>
      </c>
      <c r="H524" s="18">
        <v>-0.19719999999999999</v>
      </c>
      <c r="I524" s="18">
        <v>1.4450000000000001</v>
      </c>
      <c r="J524" s="18">
        <v>0.54679999999999995</v>
      </c>
      <c r="K524" s="18">
        <v>-0.39829999999999999</v>
      </c>
      <c r="L524" s="18">
        <v>2.984</v>
      </c>
      <c r="M524" s="18">
        <v>0.32240000000000002</v>
      </c>
      <c r="O524" s="18">
        <f t="shared" si="90"/>
        <v>0.22536</v>
      </c>
      <c r="P524" s="113">
        <f t="shared" ca="1" si="91"/>
        <v>0.10885364160267894</v>
      </c>
      <c r="Q524" s="18">
        <f ca="1">P381/$P238*(1-AngCal!$C$28)+Q381/$Q238*AngCal!$C$28</f>
        <v>0.10829825489508806</v>
      </c>
      <c r="R524" s="18">
        <f ca="1">Q524*(1-AngCal!$B$28)+S524*AngCal!$B$28</f>
        <v>0.10885364160267894</v>
      </c>
      <c r="S524" s="18">
        <f ca="1">R381/$R238*(1-AngCal!$C$28)+S381/$S238*AngCal!$C$28</f>
        <v>0.10886649253488927</v>
      </c>
      <c r="T524" s="113">
        <f t="shared" ca="1" si="92"/>
        <v>0.10169091788751047</v>
      </c>
      <c r="U524" s="18">
        <f ca="1">T381/$P238*(1-AngCal!$C$28)+U381/$Q238*AngCal!$C$28</f>
        <v>9.9630355535596488E-2</v>
      </c>
      <c r="V524">
        <f ca="1">U524*(1-AngCal!$B$28)+W524*AngCal!$B$28</f>
        <v>0.10169091788751047</v>
      </c>
      <c r="W524" s="18">
        <f ca="1">V381/$R238*(1-AngCal!$C$28)+W381/$S238*AngCal!$C$28</f>
        <v>0.10173859664311927</v>
      </c>
      <c r="X524" s="113">
        <f t="shared" ca="1" si="93"/>
        <v>7.6631481970905135E-2</v>
      </c>
      <c r="Y524" s="18">
        <f ca="1">X381/$P238*(1-AngCal!$C$28)+Y381/$Q238*AngCal!$C$28</f>
        <v>7.9138838907307121E-2</v>
      </c>
      <c r="Z524" s="18">
        <f ca="1">Y524*(1-AngCal!$B$28)+AA524*AngCal!$B$28</f>
        <v>7.6631481970905135E-2</v>
      </c>
      <c r="AA524" s="18">
        <f ca="1">Z381/$R238*(1-AngCal!$C$28)+AA381/$S238*AngCal!$C$28</f>
        <v>7.6573464964778779E-2</v>
      </c>
      <c r="AB524" s="113">
        <f t="shared" ca="1" si="94"/>
        <v>5.4043840162195496E-2</v>
      </c>
      <c r="AC524" s="18">
        <f ca="1">AB381/$P238*(1-AngCal!$C$28)+AC381/$Q238*AngCal!$C$28</f>
        <v>5.0536730122297403E-2</v>
      </c>
      <c r="AD524" s="18">
        <f ca="1">AC524*(1-AngCal!$B$28)+AE524*AngCal!$B$28</f>
        <v>5.4043840162195496E-2</v>
      </c>
      <c r="AE524" s="18">
        <f ca="1">AD381/$R238*(1-AngCal!$C$28)+AE381/$S238*AngCal!$C$28</f>
        <v>5.4124990165897224E-2</v>
      </c>
    </row>
    <row r="525" spans="2:31" x14ac:dyDescent="0.15">
      <c r="B525">
        <v>4.0910000000000002</v>
      </c>
      <c r="C525">
        <v>15</v>
      </c>
      <c r="D525" s="18">
        <v>6.8570000000000002E-3</v>
      </c>
      <c r="E525" s="18">
        <v>-6.0560000000000003E-2</v>
      </c>
      <c r="F525" s="18">
        <v>7.7810000000000004E-2</v>
      </c>
      <c r="G525" s="18">
        <v>0.41699999999999998</v>
      </c>
      <c r="H525" s="18">
        <v>-0.26500000000000001</v>
      </c>
      <c r="I525" s="18">
        <v>1.2729999999999999</v>
      </c>
      <c r="J525" s="18">
        <v>0.59860000000000002</v>
      </c>
      <c r="K525" s="18">
        <v>-0.36609999999999998</v>
      </c>
      <c r="L525" s="18">
        <v>2.9790000000000001</v>
      </c>
      <c r="M525" s="18">
        <v>0.31509999999999999</v>
      </c>
      <c r="O525" s="18">
        <f t="shared" si="90"/>
        <v>0.28371000000000002</v>
      </c>
      <c r="P525" s="113">
        <f t="shared" ca="1" si="91"/>
        <v>0.11241198077704728</v>
      </c>
      <c r="Q525" s="18">
        <f ca="1">P382/$P239*(1-AngCal!$C$28)+Q382/$Q239*AngCal!$C$28</f>
        <v>0.11389048200502971</v>
      </c>
      <c r="R525" s="18">
        <f ca="1">Q525*(1-AngCal!$B$28)+S525*AngCal!$B$28</f>
        <v>0.11241198077704728</v>
      </c>
      <c r="S525" s="18">
        <f ca="1">R382/$R239*(1-AngCal!$C$28)+S382/$S239*AngCal!$C$28</f>
        <v>0.11237777016524474</v>
      </c>
      <c r="T525" s="113">
        <f t="shared" ca="1" si="92"/>
        <v>0.10259687405165548</v>
      </c>
      <c r="U525" s="18">
        <f ca="1">T382/$P239*(1-AngCal!$C$28)+U382/$Q239*AngCal!$C$28</f>
        <v>0.10196156632546934</v>
      </c>
      <c r="V525">
        <f ca="1">U525*(1-AngCal!$B$28)+W525*AngCal!$B$28</f>
        <v>0.10259687405165548</v>
      </c>
      <c r="W525" s="18">
        <f ca="1">V382/$R239*(1-AngCal!$C$28)+W382/$S239*AngCal!$C$28</f>
        <v>0.10261157425317333</v>
      </c>
      <c r="X525" s="113">
        <f t="shared" ca="1" si="93"/>
        <v>7.8208353019571394E-2</v>
      </c>
      <c r="Y525" s="18">
        <f ca="1">X382/$P239*(1-AngCal!$C$28)+Y382/$Q239*AngCal!$C$28</f>
        <v>7.9305061335978672E-2</v>
      </c>
      <c r="Z525" s="18">
        <f ca="1">Y525*(1-AngCal!$B$28)+AA525*AngCal!$B$28</f>
        <v>7.8208353019571394E-2</v>
      </c>
      <c r="AA525" s="18">
        <f ca="1">Z382/$R239*(1-AngCal!$C$28)+AA382/$S239*AngCal!$C$28</f>
        <v>7.8182976603398624E-2</v>
      </c>
      <c r="AB525" s="113">
        <f t="shared" ca="1" si="94"/>
        <v>4.8196443580676512E-2</v>
      </c>
      <c r="AC525" s="18">
        <f ca="1">AB382/$P239*(1-AngCal!$C$28)+AC382/$Q239*AngCal!$C$28</f>
        <v>4.3848785021682539E-2</v>
      </c>
      <c r="AD525" s="18">
        <f ca="1">AC525*(1-AngCal!$B$28)+AE525*AngCal!$B$28</f>
        <v>4.8196443580676512E-2</v>
      </c>
      <c r="AE525" s="18">
        <f ca="1">AD382/$R239*(1-AngCal!$C$28)+AE382/$S239*AngCal!$C$28</f>
        <v>4.8297042793174122E-2</v>
      </c>
    </row>
    <row r="526" spans="2:31" x14ac:dyDescent="0.15">
      <c r="B526">
        <v>4.0910000000000002</v>
      </c>
      <c r="C526">
        <v>20</v>
      </c>
      <c r="D526" s="18">
        <v>6.2940000000000001E-3</v>
      </c>
      <c r="E526" s="18">
        <v>-6.2590000000000007E-2</v>
      </c>
      <c r="F526" s="18">
        <v>7.4219999999999994E-2</v>
      </c>
      <c r="G526" s="18">
        <v>0.3921</v>
      </c>
      <c r="H526" s="18">
        <v>-0.24479999999999999</v>
      </c>
      <c r="I526" s="18">
        <v>1.151</v>
      </c>
      <c r="J526" s="18">
        <v>0.499</v>
      </c>
      <c r="K526" s="18">
        <v>-0.38879999999999998</v>
      </c>
      <c r="L526" s="18">
        <v>2.952</v>
      </c>
      <c r="M526" s="18">
        <v>0.34970000000000001</v>
      </c>
      <c r="O526" s="18">
        <f t="shared" si="90"/>
        <v>0.35716999999999999</v>
      </c>
      <c r="P526" s="113">
        <f t="shared" ca="1" si="91"/>
        <v>0.11839134093999452</v>
      </c>
      <c r="Q526" s="18">
        <f ca="1">P383/$P240*(1-AngCal!$C$28)+Q383/$Q240*AngCal!$C$28</f>
        <v>0.12243317550316365</v>
      </c>
      <c r="R526" s="18">
        <f ca="1">Q526*(1-AngCal!$B$28)+S526*AngCal!$B$28</f>
        <v>0.11839134093999452</v>
      </c>
      <c r="S526" s="18">
        <f ca="1">R383/$R240*(1-AngCal!$C$28)+S383/$S240*AngCal!$C$28</f>
        <v>0.11829781810038255</v>
      </c>
      <c r="T526" s="113">
        <f t="shared" ca="1" si="92"/>
        <v>0.10473155405342796</v>
      </c>
      <c r="U526" s="18">
        <f ca="1">T383/$P240*(1-AngCal!$C$28)+U383/$Q240*AngCal!$C$28</f>
        <v>0.1047470625880433</v>
      </c>
      <c r="V526">
        <f ca="1">U526*(1-AngCal!$B$28)+W526*AngCal!$B$28</f>
        <v>0.10473155405342796</v>
      </c>
      <c r="W526" s="18">
        <f ca="1">V383/$R240*(1-AngCal!$C$28)+W383/$S240*AngCal!$C$28</f>
        <v>0.10473119520593611</v>
      </c>
      <c r="X526" s="113">
        <f t="shared" ca="1" si="93"/>
        <v>7.9089484734943441E-2</v>
      </c>
      <c r="Y526" s="18">
        <f ca="1">X383/$P240*(1-AngCal!$C$28)+Y383/$Q240*AngCal!$C$28</f>
        <v>7.8383745150751263E-2</v>
      </c>
      <c r="Z526" s="18">
        <f ca="1">Y526*(1-AngCal!$B$28)+AA526*AngCal!$B$28</f>
        <v>7.9089484734943441E-2</v>
      </c>
      <c r="AA526" s="18">
        <f ca="1">Z383/$R240*(1-AngCal!$C$28)+AA383/$S240*AngCal!$C$28</f>
        <v>7.9105814638829583E-2</v>
      </c>
      <c r="AB526" s="113">
        <f t="shared" ca="1" si="94"/>
        <v>4.2611707197108419E-2</v>
      </c>
      <c r="AC526" s="18">
        <f ca="1">AB383/$P240*(1-AngCal!$C$28)+AC383/$Q240*AngCal!$C$28</f>
        <v>3.7414430481876364E-2</v>
      </c>
      <c r="AD526" s="18">
        <f ca="1">AC526*(1-AngCal!$B$28)+AE526*AngCal!$B$28</f>
        <v>4.2611707197108419E-2</v>
      </c>
      <c r="AE526" s="18">
        <f ca="1">AD383/$R240*(1-AngCal!$C$28)+AE383/$S240*AngCal!$C$28</f>
        <v>4.2731965478109556E-2</v>
      </c>
    </row>
    <row r="527" spans="2:31" x14ac:dyDescent="0.15">
      <c r="B527">
        <v>9.5030000000000001</v>
      </c>
      <c r="C527">
        <v>1</v>
      </c>
      <c r="D527" s="18">
        <v>-1.907E-2</v>
      </c>
      <c r="E527" s="18">
        <v>-1.434E-2</v>
      </c>
      <c r="F527" s="18">
        <v>1.6180000000000001</v>
      </c>
      <c r="G527" s="18">
        <v>0.1226</v>
      </c>
      <c r="H527" s="18">
        <v>-0.18809999999999999</v>
      </c>
      <c r="I527" s="18">
        <v>0.67169999999999996</v>
      </c>
      <c r="J527" s="18">
        <v>0.38379999999999997</v>
      </c>
      <c r="K527" s="18">
        <v>-0.1812</v>
      </c>
      <c r="L527" s="18">
        <v>2.5659999999999998</v>
      </c>
      <c r="M527" s="18">
        <v>0.31890000000000002</v>
      </c>
      <c r="O527" s="18">
        <f t="shared" si="90"/>
        <v>0.44964999999999999</v>
      </c>
      <c r="P527" s="113">
        <f t="shared" ca="1" si="91"/>
        <v>0.12754694174047754</v>
      </c>
      <c r="Q527" s="18">
        <f ca="1">P384/$P241*(1-AngCal!$C$28)+Q384/$Q241*AngCal!$C$28</f>
        <v>0.13661823799602504</v>
      </c>
      <c r="R527" s="18">
        <f ca="1">Q527*(1-AngCal!$B$28)+S527*AngCal!$B$28</f>
        <v>0.12754694174047754</v>
      </c>
      <c r="S527" s="18">
        <f ca="1">R384/$R241*(1-AngCal!$C$28)+S384/$S241*AngCal!$C$28</f>
        <v>0.12733704364308607</v>
      </c>
      <c r="T527" s="113">
        <f t="shared" ca="1" si="92"/>
        <v>0.10826063749648826</v>
      </c>
      <c r="U527" s="18">
        <f ca="1">T384/$P241*(1-AngCal!$C$28)+U384/$Q241*AngCal!$C$28</f>
        <v>0.10636821353011978</v>
      </c>
      <c r="V527">
        <f ca="1">U527*(1-AngCal!$B$28)+W527*AngCal!$B$28</f>
        <v>0.10826063749648826</v>
      </c>
      <c r="W527" s="18">
        <f ca="1">V384/$R241*(1-AngCal!$C$28)+W384/$S241*AngCal!$C$28</f>
        <v>0.10830442574667971</v>
      </c>
      <c r="X527" s="113">
        <f t="shared" ca="1" si="93"/>
        <v>7.8902991798158115E-2</v>
      </c>
      <c r="Y527" s="18">
        <f ca="1">X384/$P241*(1-AngCal!$C$28)+Y384/$Q241*AngCal!$C$28</f>
        <v>7.6774484419672592E-2</v>
      </c>
      <c r="Z527" s="18">
        <f ca="1">Y527*(1-AngCal!$B$28)+AA527*AngCal!$B$28</f>
        <v>7.8902991798158115E-2</v>
      </c>
      <c r="AA527" s="18">
        <f ca="1">Z384/$R241*(1-AngCal!$C$28)+AA384/$S241*AngCal!$C$28</f>
        <v>7.8952242714062731E-2</v>
      </c>
      <c r="AB527" s="113">
        <f t="shared" ca="1" si="94"/>
        <v>3.7367335139753231E-2</v>
      </c>
      <c r="AC527" s="18">
        <f ca="1">AB384/$P241*(1-AngCal!$C$28)+AC384/$Q241*AngCal!$C$28</f>
        <v>3.1687728853732333E-2</v>
      </c>
      <c r="AD527" s="18">
        <f ca="1">AC527*(1-AngCal!$B$28)+AE527*AngCal!$B$28</f>
        <v>3.7367335139753231E-2</v>
      </c>
      <c r="AE527" s="18">
        <f ca="1">AD384/$R241*(1-AngCal!$C$28)+AE384/$S241*AngCal!$C$28</f>
        <v>3.7498753905030505E-2</v>
      </c>
    </row>
    <row r="528" spans="2:31" x14ac:dyDescent="0.15">
      <c r="B528">
        <v>9.5030000000000001</v>
      </c>
      <c r="C528">
        <v>3</v>
      </c>
      <c r="D528" s="18">
        <v>-1.6920000000000001E-2</v>
      </c>
      <c r="E528" s="18">
        <v>-4.9930000000000002E-2</v>
      </c>
      <c r="F528" s="18">
        <v>1.155</v>
      </c>
      <c r="G528" s="18">
        <v>0.44740000000000002</v>
      </c>
      <c r="H528" s="18">
        <v>-0.1575</v>
      </c>
      <c r="I528" s="18">
        <v>0.60489999999999999</v>
      </c>
      <c r="J528" s="18">
        <v>0.38269999999999998</v>
      </c>
      <c r="K528" s="18">
        <v>-0.18459999999999999</v>
      </c>
      <c r="L528" s="18">
        <v>2.5539999999999998</v>
      </c>
      <c r="M528" s="18">
        <v>0.39829999999999999</v>
      </c>
      <c r="O528" s="18">
        <f t="shared" si="90"/>
        <v>0.56608000000000003</v>
      </c>
      <c r="P528" s="113">
        <f t="shared" ca="1" si="91"/>
        <v>0.13960132137146547</v>
      </c>
      <c r="Q528" s="18">
        <f ca="1">P385/$P242*(1-AngCal!$C$28)+Q385/$Q242*AngCal!$C$28</f>
        <v>0.15864542607241158</v>
      </c>
      <c r="R528" s="18">
        <f ca="1">Q528*(1-AngCal!$B$28)+S528*AngCal!$B$28</f>
        <v>0.13960132137146547</v>
      </c>
      <c r="S528" s="18">
        <f ca="1">R385/$R242*(1-AngCal!$C$28)+S385/$S242*AngCal!$C$28</f>
        <v>0.13916066534716154</v>
      </c>
      <c r="T528" s="113">
        <f t="shared" ca="1" si="92"/>
        <v>0.1123856401286551</v>
      </c>
      <c r="U528" s="18">
        <f ca="1">T385/$P242*(1-AngCal!$C$28)+U385/$Q242*AngCal!$C$28</f>
        <v>0.1058603129544012</v>
      </c>
      <c r="V528">
        <f ca="1">U528*(1-AngCal!$B$28)+W528*AngCal!$B$28</f>
        <v>0.1123856401286551</v>
      </c>
      <c r="W528" s="18">
        <f ca="1">V385/$R242*(1-AngCal!$C$28)+W385/$S242*AngCal!$C$28</f>
        <v>0.11253662778468003</v>
      </c>
      <c r="X528" s="113">
        <f t="shared" ca="1" si="93"/>
        <v>7.7592841455299766E-2</v>
      </c>
      <c r="Y528" s="18">
        <f ca="1">X385/$P242*(1-AngCal!$C$28)+Y385/$Q242*AngCal!$C$28</f>
        <v>7.486124600691639E-2</v>
      </c>
      <c r="Z528" s="18">
        <f ca="1">Y528*(1-AngCal!$B$28)+AA528*AngCal!$B$28</f>
        <v>7.7592841455299766E-2</v>
      </c>
      <c r="AA528" s="18">
        <f ca="1">Z385/$R242*(1-AngCal!$C$28)+AA385/$S242*AngCal!$C$28</f>
        <v>7.7656047051424829E-2</v>
      </c>
      <c r="AB528" s="113">
        <f t="shared" ca="1" si="94"/>
        <v>3.2150240479057852E-2</v>
      </c>
      <c r="AC528" s="18">
        <f ca="1">AB385/$P242*(1-AngCal!$C$28)+AC385/$Q242*AngCal!$C$28</f>
        <v>2.6674080948463495E-2</v>
      </c>
      <c r="AD528" s="18">
        <f ca="1">AC528*(1-AngCal!$B$28)+AE528*AngCal!$B$28</f>
        <v>3.2150240479057852E-2</v>
      </c>
      <c r="AE528" s="18">
        <f ca="1">AD385/$R242*(1-AngCal!$C$28)+AE385/$S242*AngCal!$C$28</f>
        <v>3.2276951748770932E-2</v>
      </c>
    </row>
    <row r="529" spans="2:31" x14ac:dyDescent="0.15">
      <c r="B529">
        <v>9.5030000000000001</v>
      </c>
      <c r="C529">
        <v>5</v>
      </c>
      <c r="D529" s="18">
        <v>-1.405E-2</v>
      </c>
      <c r="E529" s="18">
        <v>-0.14799999999999999</v>
      </c>
      <c r="F529" s="18">
        <v>1.3320000000000001</v>
      </c>
      <c r="G529" s="18">
        <v>0.66990000000000005</v>
      </c>
      <c r="H529" s="18">
        <v>-0.1212</v>
      </c>
      <c r="I529" s="18">
        <v>0.60729999999999995</v>
      </c>
      <c r="J529" s="18">
        <v>0.3352</v>
      </c>
      <c r="K529" s="18">
        <v>-0.1244</v>
      </c>
      <c r="L529" s="18">
        <v>2.5230000000000001</v>
      </c>
      <c r="M529" s="18">
        <v>0.37280000000000002</v>
      </c>
      <c r="O529" s="18">
        <f t="shared" si="90"/>
        <v>0.71264000000000005</v>
      </c>
      <c r="P529" s="113">
        <f t="shared" ca="1" si="91"/>
        <v>0.15380675174347772</v>
      </c>
      <c r="Q529" s="18">
        <f ca="1">P386/$P243*(1-AngCal!$C$28)+Q386/$Q243*AngCal!$C$28</f>
        <v>0.1841608232419471</v>
      </c>
      <c r="R529" s="18">
        <f ca="1">Q529*(1-AngCal!$B$28)+S529*AngCal!$B$28</f>
        <v>0.15380675174347772</v>
      </c>
      <c r="S529" s="18">
        <f ca="1">R386/$R243*(1-AngCal!$C$28)+S386/$S243*AngCal!$C$28</f>
        <v>0.15310439767233633</v>
      </c>
      <c r="T529" s="113">
        <f t="shared" ca="1" si="92"/>
        <v>0.11623026520753692</v>
      </c>
      <c r="U529" s="18">
        <f ca="1">T386/$P243*(1-AngCal!$C$28)+U386/$Q243*AngCal!$C$28</f>
        <v>0.10740439391071481</v>
      </c>
      <c r="V529">
        <f ca="1">U529*(1-AngCal!$B$28)+W529*AngCal!$B$28</f>
        <v>0.11623026520753692</v>
      </c>
      <c r="W529" s="18">
        <f ca="1">V386/$R243*(1-AngCal!$C$28)+W386/$S243*AngCal!$C$28</f>
        <v>0.11643448448787318</v>
      </c>
      <c r="X529" s="113">
        <f t="shared" ca="1" si="93"/>
        <v>7.5503422424016003E-2</v>
      </c>
      <c r="Y529" s="18">
        <f ca="1">X386/$P243*(1-AngCal!$C$28)+Y386/$Q243*AngCal!$C$28</f>
        <v>7.059065765471309E-2</v>
      </c>
      <c r="Z529" s="18">
        <f ca="1">Y529*(1-AngCal!$B$28)+AA529*AngCal!$B$28</f>
        <v>7.5503422424016003E-2</v>
      </c>
      <c r="AA529" s="18">
        <f ca="1">Z386/$R243*(1-AngCal!$C$28)+AA386/$S243*AngCal!$C$28</f>
        <v>7.561709746548298E-2</v>
      </c>
      <c r="AB529" s="113">
        <f t="shared" ca="1" si="94"/>
        <v>2.6826980061807337E-2</v>
      </c>
      <c r="AC529" s="18">
        <f ca="1">AB386/$P243*(1-AngCal!$C$28)+AC386/$Q243*AngCal!$C$28</f>
        <v>2.1570681221364726E-2</v>
      </c>
      <c r="AD529" s="18">
        <f ca="1">AC529*(1-AngCal!$B$28)+AE529*AngCal!$B$28</f>
        <v>2.6826980061807337E-2</v>
      </c>
      <c r="AE529" s="18">
        <f ca="1">AD386/$R243*(1-AngCal!$C$28)+AE386/$S243*AngCal!$C$28</f>
        <v>2.6948604038673399E-2</v>
      </c>
    </row>
    <row r="530" spans="2:31" x14ac:dyDescent="0.15">
      <c r="B530">
        <v>9.5030000000000001</v>
      </c>
      <c r="C530">
        <v>7</v>
      </c>
      <c r="D530" s="18">
        <v>1.4580000000000001E-3</v>
      </c>
      <c r="E530" s="18">
        <v>-0.1178</v>
      </c>
      <c r="F530" s="18">
        <v>0.39319999999999999</v>
      </c>
      <c r="G530" s="18">
        <v>0.75449999999999995</v>
      </c>
      <c r="H530" s="18">
        <v>-0.1071</v>
      </c>
      <c r="I530" s="18">
        <v>0.70099999999999996</v>
      </c>
      <c r="J530" s="18">
        <v>0.26240000000000002</v>
      </c>
      <c r="K530" s="18">
        <v>-0.18090000000000001</v>
      </c>
      <c r="L530" s="18">
        <v>2.1640000000000001</v>
      </c>
      <c r="M530" s="18">
        <v>0.44280000000000003</v>
      </c>
      <c r="O530" s="18">
        <f t="shared" si="90"/>
        <v>0.89717000000000002</v>
      </c>
      <c r="P530" s="113">
        <f t="shared" ca="1" si="91"/>
        <v>0.17007020441933721</v>
      </c>
      <c r="Q530" s="18">
        <f ca="1">P387/$P244*(1-AngCal!$C$28)+Q387/$Q244*AngCal!$C$28</f>
        <v>0.21269680102013208</v>
      </c>
      <c r="R530" s="18">
        <f ca="1">Q530*(1-AngCal!$B$28)+S530*AngCal!$B$28</f>
        <v>0.17007020441933721</v>
      </c>
      <c r="S530" s="18">
        <f ca="1">R387/$R244*(1-AngCal!$C$28)+S387/$S244*AngCal!$C$28</f>
        <v>0.16908387994345991</v>
      </c>
      <c r="T530" s="113">
        <f t="shared" ca="1" si="92"/>
        <v>0.1193879948735196</v>
      </c>
      <c r="U530" s="18">
        <f ca="1">T387/$P244*(1-AngCal!$C$28)+U387/$Q244*AngCal!$C$28</f>
        <v>0.10948854549980709</v>
      </c>
      <c r="V530">
        <f ca="1">U530*(1-AngCal!$B$28)+W530*AngCal!$B$28</f>
        <v>0.1193879948735196</v>
      </c>
      <c r="W530" s="18">
        <f ca="1">V387/$R244*(1-AngCal!$C$28)+W387/$S244*AngCal!$C$28</f>
        <v>0.119617055366114</v>
      </c>
      <c r="X530" s="113">
        <f t="shared" ca="1" si="93"/>
        <v>7.2709032230146339E-2</v>
      </c>
      <c r="Y530" s="18">
        <f ca="1">X387/$P244*(1-AngCal!$C$28)+Y387/$Q244*AngCal!$C$28</f>
        <v>6.49721750323657E-2</v>
      </c>
      <c r="Z530" s="18">
        <f ca="1">Y530*(1-AngCal!$B$28)+AA530*AngCal!$B$28</f>
        <v>7.2709032230146339E-2</v>
      </c>
      <c r="AA530" s="18">
        <f ca="1">Z387/$R244*(1-AngCal!$C$28)+AA387/$S244*AngCal!$C$28</f>
        <v>7.2888053128577532E-2</v>
      </c>
      <c r="AB530" s="113">
        <f t="shared" ca="1" si="94"/>
        <v>2.1777901983482572E-2</v>
      </c>
      <c r="AC530" s="18">
        <f ca="1">AB387/$P244*(1-AngCal!$C$28)+AC387/$Q244*AngCal!$C$28</f>
        <v>1.6870617937286895E-2</v>
      </c>
      <c r="AD530" s="18">
        <f ca="1">AC530*(1-AngCal!$B$28)+AE530*AngCal!$B$28</f>
        <v>2.1777901983482572E-2</v>
      </c>
      <c r="AE530" s="18">
        <f ca="1">AD387/$R244*(1-AngCal!$C$28)+AE387/$S244*AngCal!$C$28</f>
        <v>2.1891450208084553E-2</v>
      </c>
    </row>
    <row r="531" spans="2:31" x14ac:dyDescent="0.15">
      <c r="B531">
        <v>9.5030000000000001</v>
      </c>
      <c r="C531">
        <v>10</v>
      </c>
      <c r="D531" s="18">
        <v>3.2100000000000002E-3</v>
      </c>
      <c r="E531" s="18">
        <v>-4.197E-2</v>
      </c>
      <c r="F531" s="18">
        <v>0.61570000000000003</v>
      </c>
      <c r="G531" s="18">
        <v>0.15040000000000001</v>
      </c>
      <c r="H531" s="18">
        <v>-0.39960000000000001</v>
      </c>
      <c r="I531" s="18">
        <v>1.4330000000000001</v>
      </c>
      <c r="J531" s="18">
        <v>0.7742</v>
      </c>
      <c r="K531" s="18">
        <v>2.7869999999999999E-2</v>
      </c>
      <c r="L531" s="18">
        <v>3.4710000000000001</v>
      </c>
      <c r="M531" s="18">
        <v>5.1330000000000001E-2</v>
      </c>
      <c r="O531" s="18">
        <f t="shared" si="90"/>
        <v>1.1294</v>
      </c>
      <c r="P531" s="113">
        <f t="shared" ca="1" si="91"/>
        <v>0.18836892417063913</v>
      </c>
      <c r="Q531" s="18">
        <f ca="1">P388/$P245*(1-AngCal!$C$28)+Q388/$Q245*AngCal!$C$28</f>
        <v>0.24226988777653991</v>
      </c>
      <c r="R531" s="18">
        <f ca="1">Q531*(1-AngCal!$B$28)+S531*AngCal!$B$28</f>
        <v>0.18836892417063913</v>
      </c>
      <c r="S531" s="18">
        <f ca="1">R388/$R245*(1-AngCal!$C$28)+S388/$S245*AngCal!$C$28</f>
        <v>0.18712172538121291</v>
      </c>
      <c r="T531" s="113">
        <f t="shared" ca="1" si="92"/>
        <v>0.12169012782640411</v>
      </c>
      <c r="U531" s="18">
        <f ca="1">T388/$P245*(1-AngCal!$C$28)+U388/$Q245*AngCal!$C$28</f>
        <v>0.11149800689098839</v>
      </c>
      <c r="V531">
        <f ca="1">U531*(1-AngCal!$B$28)+W531*AngCal!$B$28</f>
        <v>0.12169012782640411</v>
      </c>
      <c r="W531" s="18">
        <f ca="1">V388/$R245*(1-AngCal!$C$28)+W388/$S245*AngCal!$C$28</f>
        <v>0.12192596036151938</v>
      </c>
      <c r="X531" s="113">
        <f t="shared" ca="1" si="93"/>
        <v>6.9045838309248778E-2</v>
      </c>
      <c r="Y531" s="18">
        <f ca="1">X388/$P245*(1-AngCal!$C$28)+Y388/$Q245*AngCal!$C$28</f>
        <v>5.8855072766539417E-2</v>
      </c>
      <c r="Z531" s="18">
        <f ca="1">Y531*(1-AngCal!$B$28)+AA531*AngCal!$B$28</f>
        <v>6.9045838309248778E-2</v>
      </c>
      <c r="AA531" s="18">
        <f ca="1">Z388/$R245*(1-AngCal!$C$28)+AA388/$S245*AngCal!$C$28</f>
        <v>6.9281639482324686E-2</v>
      </c>
      <c r="AB531" s="113">
        <f t="shared" ca="1" si="94"/>
        <v>1.7613619734938454E-2</v>
      </c>
      <c r="AC531" s="18">
        <f ca="1">AB388/$P245*(1-AngCal!$C$28)+AC388/$Q245*AngCal!$C$28</f>
        <v>1.2781361173021772E-2</v>
      </c>
      <c r="AD531" s="18">
        <f ca="1">AC531*(1-AngCal!$B$28)+AE531*AngCal!$B$28</f>
        <v>1.7613619734938454E-2</v>
      </c>
      <c r="AE531" s="18">
        <f ca="1">AD388/$R245*(1-AngCal!$C$28)+AE388/$S245*AngCal!$C$28</f>
        <v>1.7725431966583924E-2</v>
      </c>
    </row>
    <row r="532" spans="2:31" x14ac:dyDescent="0.15">
      <c r="B532">
        <v>9.5030000000000001</v>
      </c>
      <c r="C532">
        <v>15</v>
      </c>
      <c r="D532" s="18">
        <v>1.975E-2</v>
      </c>
      <c r="E532" s="18">
        <v>-4.614E-2</v>
      </c>
      <c r="F532" s="18">
        <v>0.12570000000000001</v>
      </c>
      <c r="G532" s="18">
        <v>0.98860000000000003</v>
      </c>
      <c r="H532" s="18">
        <v>-0.40160000000000001</v>
      </c>
      <c r="I532" s="18">
        <v>1.169</v>
      </c>
      <c r="J532" s="18">
        <v>0.61660000000000004</v>
      </c>
      <c r="K532" s="18">
        <v>2.845E-2</v>
      </c>
      <c r="L532" s="18">
        <v>3.4620000000000002</v>
      </c>
      <c r="M532" s="18">
        <v>5.543E-2</v>
      </c>
      <c r="O532" s="18">
        <f t="shared" si="90"/>
        <v>1.4218999999999999</v>
      </c>
      <c r="P532" s="113">
        <f t="shared" ca="1" si="91"/>
        <v>0.20854631315793731</v>
      </c>
      <c r="Q532" s="18">
        <f ca="1">P389/$P246*(1-AngCal!$C$28)+Q389/$Q246*AngCal!$C$28</f>
        <v>0.2707797696624582</v>
      </c>
      <c r="R532" s="18">
        <f ca="1">Q532*(1-AngCal!$B$28)+S532*AngCal!$B$28</f>
        <v>0.20854631315793731</v>
      </c>
      <c r="S532" s="18">
        <f ca="1">R389/$R246*(1-AngCal!$C$28)+S389/$S246*AngCal!$C$28</f>
        <v>0.20710631122806919</v>
      </c>
      <c r="T532" s="113">
        <f t="shared" ca="1" si="92"/>
        <v>0.12301608732337861</v>
      </c>
      <c r="U532" s="18">
        <f ca="1">T389/$P246*(1-AngCal!$C$28)+U389/$Q246*AngCal!$C$28</f>
        <v>0.11331256837326828</v>
      </c>
      <c r="V532">
        <f ca="1">U532*(1-AngCal!$B$28)+W532*AngCal!$B$28</f>
        <v>0.12301608732337861</v>
      </c>
      <c r="W532" s="18">
        <f ca="1">V389/$R246*(1-AngCal!$C$28)+W389/$S246*AngCal!$C$28</f>
        <v>0.12324061423863449</v>
      </c>
      <c r="X532" s="113">
        <f t="shared" ca="1" si="93"/>
        <v>6.4513983671336247E-2</v>
      </c>
      <c r="Y532" s="18">
        <f ca="1">X389/$P246*(1-AngCal!$C$28)+Y389/$Q246*AngCal!$C$28</f>
        <v>5.2795301464358756E-2</v>
      </c>
      <c r="Z532" s="18">
        <f ca="1">Y532*(1-AngCal!$B$28)+AA532*AngCal!$B$28</f>
        <v>6.4513983671336247E-2</v>
      </c>
      <c r="AA532" s="18">
        <f ca="1">Z389/$R246*(1-AngCal!$C$28)+AA389/$S246*AngCal!$C$28</f>
        <v>6.4785138865686306E-2</v>
      </c>
      <c r="AB532" s="113">
        <f t="shared" ca="1" si="94"/>
        <v>1.4799276425114883E-2</v>
      </c>
      <c r="AC532" s="18">
        <f ca="1">AB389/$P246*(1-AngCal!$C$28)+AC389/$Q246*AngCal!$C$28</f>
        <v>9.3475760021409574E-3</v>
      </c>
      <c r="AD532" s="18">
        <f ca="1">AC532*(1-AngCal!$B$28)+AE532*AngCal!$B$28</f>
        <v>1.4799276425114883E-2</v>
      </c>
      <c r="AE532" s="18">
        <f ca="1">AD389/$R246*(1-AngCal!$C$28)+AE389/$S246*AngCal!$C$28</f>
        <v>1.4925421742619063E-2</v>
      </c>
    </row>
    <row r="533" spans="2:31" x14ac:dyDescent="0.15">
      <c r="B533">
        <v>9.5030000000000001</v>
      </c>
      <c r="C533">
        <v>20</v>
      </c>
      <c r="D533" s="18">
        <v>3.5630000000000002E-2</v>
      </c>
      <c r="E533" s="18">
        <v>-0.1048</v>
      </c>
      <c r="F533" s="18">
        <v>5.9659999999999998E-2</v>
      </c>
      <c r="G533" s="18">
        <v>0.8377</v>
      </c>
      <c r="H533" s="18">
        <v>-0.376</v>
      </c>
      <c r="I533" s="18">
        <v>1.2170000000000001</v>
      </c>
      <c r="J533" s="18">
        <v>0.5665</v>
      </c>
      <c r="K533" s="18">
        <v>4.3799999999999999E-2</v>
      </c>
      <c r="L533" s="18">
        <v>3.43</v>
      </c>
      <c r="M533" s="18">
        <v>7.8399999999999997E-2</v>
      </c>
      <c r="O533" s="18">
        <f t="shared" si="90"/>
        <v>1.7901</v>
      </c>
      <c r="P533" s="113">
        <f t="shared" ca="1" si="91"/>
        <v>0.23052368598995895</v>
      </c>
      <c r="Q533" s="18">
        <f ca="1">P390/$P247*(1-AngCal!$C$28)+Q390/$Q247*AngCal!$C$28</f>
        <v>0.29709661520864727</v>
      </c>
      <c r="R533" s="18">
        <f ca="1">Q533*(1-AngCal!$B$28)+S533*AngCal!$B$28</f>
        <v>0.23052368598995895</v>
      </c>
      <c r="S533" s="18">
        <f ca="1">R390/$R247*(1-AngCal!$C$28)+S390/$S247*AngCal!$C$28</f>
        <v>0.22898327425748638</v>
      </c>
      <c r="T533" s="113">
        <f t="shared" ca="1" si="92"/>
        <v>0.1234161300123898</v>
      </c>
      <c r="U533" s="18">
        <f ca="1">T390/$P247*(1-AngCal!$C$28)+U390/$Q247*AngCal!$C$28</f>
        <v>0.11490264045899941</v>
      </c>
      <c r="V533">
        <f ca="1">U533*(1-AngCal!$B$28)+W533*AngCal!$B$28</f>
        <v>0.1234161300123898</v>
      </c>
      <c r="W533" s="18">
        <f ca="1">V390/$R247*(1-AngCal!$C$28)+W390/$S247*AngCal!$C$28</f>
        <v>0.12361312118201741</v>
      </c>
      <c r="X533" s="113">
        <f t="shared" ca="1" si="93"/>
        <v>5.9432764996480772E-2</v>
      </c>
      <c r="Y533" s="18">
        <f ca="1">X390/$P247*(1-AngCal!$C$28)+Y390/$Q247*AngCal!$C$28</f>
        <v>4.7086220870065101E-2</v>
      </c>
      <c r="Z533" s="18">
        <f ca="1">Y533*(1-AngCal!$B$28)+AA533*AngCal!$B$28</f>
        <v>5.9432764996480772E-2</v>
      </c>
      <c r="AA533" s="18">
        <f ca="1">Z390/$R247*(1-AngCal!$C$28)+AA390/$S247*AngCal!$C$28</f>
        <v>5.9718448105982314E-2</v>
      </c>
      <c r="AB533" s="113">
        <f t="shared" ca="1" si="94"/>
        <v>1.3239721740614659E-2</v>
      </c>
      <c r="AC533" s="18">
        <f ca="1">AB390/$P247*(1-AngCal!$C$28)+AC390/$Q247*AngCal!$C$28</f>
        <v>6.5476876850593521E-3</v>
      </c>
      <c r="AD533" s="18">
        <f ca="1">AC533*(1-AngCal!$B$28)+AE533*AngCal!$B$28</f>
        <v>1.3239721740614659E-2</v>
      </c>
      <c r="AE533" s="18">
        <f ca="1">AD390/$R247*(1-AngCal!$C$28)+AE390/$S247*AngCal!$C$28</f>
        <v>1.3394566778894718E-2</v>
      </c>
    </row>
    <row r="534" spans="2:31" x14ac:dyDescent="0.15">
      <c r="B534">
        <v>17.103000000000002</v>
      </c>
      <c r="C534">
        <v>1</v>
      </c>
      <c r="D534" s="18">
        <v>-7.5760000000000003E-3</v>
      </c>
      <c r="E534" s="18">
        <v>-0.1535</v>
      </c>
      <c r="F534" s="18">
        <v>0.63249999999999995</v>
      </c>
      <c r="G534" s="18">
        <v>0.31669999999999998</v>
      </c>
      <c r="H534" s="18">
        <v>-0.1142</v>
      </c>
      <c r="I534" s="18">
        <v>2.7170000000000001</v>
      </c>
      <c r="J534" s="18">
        <v>1.1879999999999999</v>
      </c>
      <c r="K534" s="18">
        <v>1.958E-2</v>
      </c>
      <c r="L534" s="18">
        <v>3.7320000000000002</v>
      </c>
      <c r="M534" s="18">
        <v>4.0730000000000002E-2</v>
      </c>
      <c r="O534" s="18">
        <f t="shared" si="90"/>
        <v>2.2536</v>
      </c>
      <c r="P534" s="113">
        <f t="shared" ca="1" si="91"/>
        <v>0.25456214714485997</v>
      </c>
      <c r="Q534" s="18">
        <f ca="1">P391/$P248*(1-AngCal!$C$28)+Q391/$Q248*AngCal!$C$28</f>
        <v>0.32099661105450134</v>
      </c>
      <c r="R534" s="18">
        <f ca="1">Q534*(1-AngCal!$B$28)+S534*AngCal!$B$28</f>
        <v>0.25456214714485997</v>
      </c>
      <c r="S534" s="18">
        <f ca="1">R391/$R248*(1-AngCal!$C$28)+S391/$S248*AngCal!$C$28</f>
        <v>0.25302493932107972</v>
      </c>
      <c r="T534" s="113">
        <f t="shared" ca="1" si="92"/>
        <v>0.12314641304844821</v>
      </c>
      <c r="U534" s="18">
        <f ca="1">T391/$P248*(1-AngCal!$C$28)+U391/$Q248*AngCal!$C$28</f>
        <v>0.11626041956662304</v>
      </c>
      <c r="V534">
        <f ca="1">U534*(1-AngCal!$B$28)+W534*AngCal!$B$28</f>
        <v>0.12314641304844821</v>
      </c>
      <c r="W534" s="18">
        <f ca="1">V391/$R248*(1-AngCal!$C$28)+W391/$S248*AngCal!$C$28</f>
        <v>0.12330574605773024</v>
      </c>
      <c r="X534" s="113">
        <f t="shared" ca="1" si="93"/>
        <v>5.4295765340797164E-2</v>
      </c>
      <c r="Y534" s="18">
        <f ca="1">X391/$P248*(1-AngCal!$C$28)+Y391/$Q248*AngCal!$C$28</f>
        <v>4.179988454389897E-2</v>
      </c>
      <c r="Z534" s="18">
        <f ca="1">Y534*(1-AngCal!$B$28)+AA534*AngCal!$B$28</f>
        <v>5.4295765340797164E-2</v>
      </c>
      <c r="AA534" s="18">
        <f ca="1">Z391/$R248*(1-AngCal!$C$28)+AA391/$S248*AngCal!$C$28</f>
        <v>5.458490390827539E-2</v>
      </c>
      <c r="AB534" s="113">
        <f t="shared" ca="1" si="94"/>
        <v>1.2128869959366653E-2</v>
      </c>
      <c r="AC534" s="18">
        <f ca="1">AB391/$P248*(1-AngCal!$C$28)+AC391/$Q248*AngCal!$C$28</f>
        <v>4.3390076449529476E-3</v>
      </c>
      <c r="AD534" s="18">
        <f ca="1">AC534*(1-AngCal!$B$28)+AE534*AngCal!$B$28</f>
        <v>1.2128869959366653E-2</v>
      </c>
      <c r="AE534" s="18">
        <f ca="1">AD391/$R248*(1-AngCal!$C$28)+AE391/$S248*AngCal!$C$28</f>
        <v>1.2309117327843571E-2</v>
      </c>
    </row>
    <row r="535" spans="2:31" x14ac:dyDescent="0.15">
      <c r="B535">
        <v>17.103000000000002</v>
      </c>
      <c r="C535">
        <v>3</v>
      </c>
      <c r="D535" s="18">
        <v>-6.0889999999999998E-3</v>
      </c>
      <c r="E535" s="18">
        <v>-0.16239999999999999</v>
      </c>
      <c r="F535" s="18">
        <v>0.65059999999999996</v>
      </c>
      <c r="G535" s="18">
        <v>0.31369999999999998</v>
      </c>
      <c r="H535" s="18">
        <v>-8.7609999999999993E-2</v>
      </c>
      <c r="I535" s="18">
        <v>2.1389999999999998</v>
      </c>
      <c r="J535" s="18">
        <v>1.214</v>
      </c>
      <c r="K535" s="18">
        <v>1.525E-2</v>
      </c>
      <c r="L535" s="18">
        <v>3.7519999999999998</v>
      </c>
      <c r="M535" s="18">
        <v>4.7870000000000003E-2</v>
      </c>
      <c r="O535" s="18">
        <f t="shared" si="90"/>
        <v>2.8371</v>
      </c>
      <c r="P535" s="113">
        <f t="shared" ca="1" si="91"/>
        <v>0.28117196342944989</v>
      </c>
      <c r="Q535" s="18">
        <f ca="1">P392/$P249*(1-AngCal!$C$28)+Q392/$Q249*AngCal!$C$28</f>
        <v>0.34257939412767446</v>
      </c>
      <c r="R535" s="18">
        <f ca="1">Q535*(1-AngCal!$B$28)+S535*AngCal!$B$28</f>
        <v>0.28117196342944989</v>
      </c>
      <c r="S535" s="18">
        <f ca="1">R392/$R249*(1-AngCal!$C$28)+S392/$S249*AngCal!$C$28</f>
        <v>0.27975107467153137</v>
      </c>
      <c r="T535" s="113">
        <f t="shared" ca="1" si="92"/>
        <v>0.12250930593336226</v>
      </c>
      <c r="U535" s="18">
        <f ca="1">T392/$P249*(1-AngCal!$C$28)+U392/$Q249*AngCal!$C$28</f>
        <v>0.1173691720425757</v>
      </c>
      <c r="V535">
        <f ca="1">U535*(1-AngCal!$B$28)+W535*AngCal!$B$28</f>
        <v>0.12250930593336226</v>
      </c>
      <c r="W535" s="18">
        <f ca="1">V392/$R249*(1-AngCal!$C$28)+W392/$S249*AngCal!$C$28</f>
        <v>0.12262824200309472</v>
      </c>
      <c r="X535" s="113">
        <f t="shared" ca="1" si="93"/>
        <v>4.9453582296016096E-2</v>
      </c>
      <c r="Y535" s="18">
        <f ca="1">X392/$P249*(1-AngCal!$C$28)+Y392/$Q249*AngCal!$C$28</f>
        <v>3.6927415783845792E-2</v>
      </c>
      <c r="Z535" s="18">
        <f ca="1">Y535*(1-AngCal!$B$28)+AA535*AngCal!$B$28</f>
        <v>4.9453582296016096E-2</v>
      </c>
      <c r="AA535" s="18">
        <f ca="1">Z392/$R249*(1-AngCal!$C$28)+AA392/$S249*AngCal!$C$28</f>
        <v>4.9743421635890531E-2</v>
      </c>
      <c r="AB535" s="113">
        <f t="shared" ca="1" si="94"/>
        <v>1.042730906066614E-2</v>
      </c>
      <c r="AC535" s="18">
        <f ca="1">AB392/$P249*(1-AngCal!$C$28)+AC392/$Q249*AngCal!$C$28</f>
        <v>2.6912206388730502E-3</v>
      </c>
      <c r="AD535" s="18">
        <f ca="1">AC535*(1-AngCal!$B$28)+AE535*AngCal!$B$28</f>
        <v>1.042730906066614E-2</v>
      </c>
      <c r="AE535" s="18">
        <f ca="1">AD392/$R249*(1-AngCal!$C$28)+AE392/$S249*AngCal!$C$28</f>
        <v>1.0606312170612366E-2</v>
      </c>
    </row>
    <row r="536" spans="2:31" x14ac:dyDescent="0.15">
      <c r="B536">
        <v>17.103000000000002</v>
      </c>
      <c r="C536">
        <v>5</v>
      </c>
      <c r="D536" s="18">
        <v>-7.0749999999999997E-3</v>
      </c>
      <c r="E536" s="18">
        <v>-5.4989999999999997E-2</v>
      </c>
      <c r="F536" s="18">
        <v>0.59150000000000003</v>
      </c>
      <c r="G536" s="18">
        <v>0.2273</v>
      </c>
      <c r="H536" s="18">
        <v>-0.1757</v>
      </c>
      <c r="I536" s="18">
        <v>0.79279999999999995</v>
      </c>
      <c r="J536" s="18">
        <v>0.45300000000000001</v>
      </c>
      <c r="K536" s="18">
        <v>7.6810000000000003E-3</v>
      </c>
      <c r="L536" s="18">
        <v>2.9180000000000001</v>
      </c>
      <c r="M536" s="18">
        <v>3.193E-2</v>
      </c>
      <c r="O536" s="18">
        <f t="shared" si="90"/>
        <v>3.5716999999999999</v>
      </c>
      <c r="P536" s="113">
        <f t="shared" ca="1" si="91"/>
        <v>0.31083772949730465</v>
      </c>
      <c r="Q536" s="18">
        <f ca="1">P393/$P250*(1-AngCal!$C$28)+Q393/$Q250*AngCal!$C$28</f>
        <v>0.36192638325932758</v>
      </c>
      <c r="R536" s="18">
        <f ca="1">Q536*(1-AngCal!$B$28)+S536*AngCal!$B$28</f>
        <v>0.31083772949730465</v>
      </c>
      <c r="S536" s="18">
        <f ca="1">R393/$R250*(1-AngCal!$C$28)+S393/$S250*AngCal!$C$28</f>
        <v>0.30965560393102931</v>
      </c>
      <c r="T536" s="113">
        <f t="shared" ca="1" si="92"/>
        <v>0.12168745107750077</v>
      </c>
      <c r="U536" s="18">
        <f ca="1">T393/$P250*(1-AngCal!$C$28)+U393/$Q250*AngCal!$C$28</f>
        <v>0.11819564148019307</v>
      </c>
      <c r="V536">
        <f ca="1">U536*(1-AngCal!$B$28)+W536*AngCal!$B$28</f>
        <v>0.12168745107750077</v>
      </c>
      <c r="W536" s="18">
        <f ca="1">V393/$R250*(1-AngCal!$C$28)+W393/$S250*AngCal!$C$28</f>
        <v>0.12176824704869177</v>
      </c>
      <c r="X536" s="113">
        <f t="shared" ca="1" si="93"/>
        <v>4.4878012495896277E-2</v>
      </c>
      <c r="Y536" s="18">
        <f ca="1">X393/$P250*(1-AngCal!$C$28)+Y393/$Q250*AngCal!$C$28</f>
        <v>3.2471567509217883E-2</v>
      </c>
      <c r="Z536" s="18">
        <f ca="1">Y536*(1-AngCal!$B$28)+AA536*AngCal!$B$28</f>
        <v>4.4878012495896277E-2</v>
      </c>
      <c r="AA536" s="18">
        <f ca="1">Z393/$R250*(1-AngCal!$C$28)+AA393/$S250*AngCal!$C$28</f>
        <v>4.5165081634058669E-2</v>
      </c>
      <c r="AB536" s="113">
        <f t="shared" ca="1" si="94"/>
        <v>7.6773224959875265E-3</v>
      </c>
      <c r="AC536" s="18">
        <f ca="1">AB393/$P250*(1-AngCal!$C$28)+AC393/$Q250*AngCal!$C$28</f>
        <v>1.5780295017518938E-3</v>
      </c>
      <c r="AD536" s="18">
        <f ca="1">AC536*(1-AngCal!$B$28)+AE536*AngCal!$B$28</f>
        <v>7.6773224959875265E-3</v>
      </c>
      <c r="AE536" s="18">
        <f ca="1">AD393/$R250*(1-AngCal!$C$28)+AE393/$S250*AngCal!$C$28</f>
        <v>7.8184522704825756E-3</v>
      </c>
    </row>
    <row r="537" spans="2:31" x14ac:dyDescent="0.15">
      <c r="B537">
        <v>17.103000000000002</v>
      </c>
      <c r="C537">
        <v>7</v>
      </c>
      <c r="D537" s="18">
        <v>-7.2119999999999997E-3</v>
      </c>
      <c r="E537" s="18">
        <v>-8.5709999999999995E-2</v>
      </c>
      <c r="F537" s="18">
        <v>0.39529999999999998</v>
      </c>
      <c r="G537" s="18">
        <v>0.28860000000000002</v>
      </c>
      <c r="H537" s="18">
        <v>-0.16539999999999999</v>
      </c>
      <c r="I537" s="18">
        <v>0.97409999999999997</v>
      </c>
      <c r="J537" s="18">
        <v>0.37990000000000002</v>
      </c>
      <c r="K537" s="18">
        <v>2.5819999999999999E-2</v>
      </c>
      <c r="L537" s="18">
        <v>2.8220000000000001</v>
      </c>
      <c r="M537" s="18">
        <v>7.1010000000000004E-2</v>
      </c>
      <c r="O537" s="18">
        <f t="shared" si="90"/>
        <v>4.4965000000000002</v>
      </c>
      <c r="P537" s="113">
        <f t="shared" ca="1" si="91"/>
        <v>0.34340563822219589</v>
      </c>
      <c r="Q537" s="18">
        <f ca="1">P394/$P251*(1-AngCal!$C$28)+Q394/$Q251*AngCal!$C$28</f>
        <v>0.37904645415669264</v>
      </c>
      <c r="R537" s="18">
        <f ca="1">Q537*(1-AngCal!$B$28)+S537*AngCal!$B$28</f>
        <v>0.34340563822219589</v>
      </c>
      <c r="S537" s="18">
        <f ca="1">R394/$R251*(1-AngCal!$C$28)+S394/$S251*AngCal!$C$28</f>
        <v>0.34258095570236796</v>
      </c>
      <c r="T537" s="113">
        <f t="shared" ca="1" si="92"/>
        <v>0.12059126427213269</v>
      </c>
      <c r="U537" s="18">
        <f ca="1">T394/$P251*(1-AngCal!$C$28)+U394/$Q251*AngCal!$C$28</f>
        <v>0.11866606708250257</v>
      </c>
      <c r="V537">
        <f ca="1">U537*(1-AngCal!$B$28)+W537*AngCal!$B$28</f>
        <v>0.12059126427213269</v>
      </c>
      <c r="W537" s="18">
        <f ca="1">V394/$R251*(1-AngCal!$C$28)+W394/$S251*AngCal!$C$28</f>
        <v>0.12063581085244746</v>
      </c>
      <c r="X537" s="113">
        <f t="shared" ca="1" si="93"/>
        <v>4.0208210563759041E-2</v>
      </c>
      <c r="Y537" s="18">
        <f ca="1">X394/$P251*(1-AngCal!$C$28)+Y394/$Q251*AngCal!$C$28</f>
        <v>2.845651981842999E-2</v>
      </c>
      <c r="Z537" s="18">
        <f ca="1">Y537*(1-AngCal!$B$28)+AA537*AngCal!$B$28</f>
        <v>4.0208210563759041E-2</v>
      </c>
      <c r="AA537" s="18">
        <f ca="1">Z394/$R251*(1-AngCal!$C$28)+AA394/$S251*AngCal!$C$28</f>
        <v>4.0480129533120128E-2</v>
      </c>
      <c r="AB537" s="113">
        <f t="shared" ca="1" si="94"/>
        <v>4.4123188334828688E-3</v>
      </c>
      <c r="AC537" s="18">
        <f ca="1">AB394/$P251*(1-AngCal!$C$28)+AC394/$Q251*AngCal!$C$28</f>
        <v>1.0275920058213565E-3</v>
      </c>
      <c r="AD537" s="18">
        <f ca="1">AC537*(1-AngCal!$B$28)+AE537*AngCal!$B$28</f>
        <v>4.4123188334828688E-3</v>
      </c>
      <c r="AE537" s="18">
        <f ca="1">AD394/$R251*(1-AngCal!$C$28)+AE394/$S251*AngCal!$C$28</f>
        <v>4.4906370474736808E-3</v>
      </c>
    </row>
    <row r="538" spans="2:31" x14ac:dyDescent="0.15">
      <c r="B538">
        <v>17.103000000000002</v>
      </c>
      <c r="C538">
        <v>10</v>
      </c>
      <c r="D538" s="18">
        <v>5.576E-4</v>
      </c>
      <c r="E538" s="18">
        <v>-9.2460000000000001E-2</v>
      </c>
      <c r="F538" s="18">
        <v>0.27829999999999999</v>
      </c>
      <c r="G538" s="18">
        <v>0.30109999999999998</v>
      </c>
      <c r="H538" s="18">
        <v>-0.21299999999999999</v>
      </c>
      <c r="I538" s="18">
        <v>1.0329999999999999</v>
      </c>
      <c r="J538" s="18">
        <v>0.35759999999999997</v>
      </c>
      <c r="K538" s="18">
        <v>9.6199999999999994E-2</v>
      </c>
      <c r="L538" s="18">
        <v>2.9910000000000001</v>
      </c>
      <c r="M538" s="18">
        <v>0.70499999999999996</v>
      </c>
      <c r="O538" s="18">
        <f t="shared" si="90"/>
        <v>5.6607000000000003</v>
      </c>
      <c r="P538" s="113">
        <f t="shared" ca="1" si="91"/>
        <v>0.37711585557290173</v>
      </c>
      <c r="Q538" s="18">
        <f ca="1">P395/$P252*(1-AngCal!$C$28)+Q395/$Q252*AngCal!$C$28</f>
        <v>0.39419646980050255</v>
      </c>
      <c r="R538" s="18">
        <f ca="1">Q538*(1-AngCal!$B$28)+S538*AngCal!$B$28</f>
        <v>0.37711585557290173</v>
      </c>
      <c r="S538" s="18">
        <f ca="1">R395/$R252*(1-AngCal!$C$28)+S395/$S252*AngCal!$C$28</f>
        <v>0.37672063218611629</v>
      </c>
      <c r="T538" s="113">
        <f t="shared" ca="1" si="92"/>
        <v>0.11877145321359669</v>
      </c>
      <c r="U538" s="18">
        <f ca="1">T395/$P252*(1-AngCal!$C$28)+U395/$Q252*AngCal!$C$28</f>
        <v>0.11867573062897045</v>
      </c>
      <c r="V538">
        <f ca="1">U538*(1-AngCal!$B$28)+W538*AngCal!$B$28</f>
        <v>0.11877145321359669</v>
      </c>
      <c r="W538" s="18">
        <f ca="1">V395/$R252*(1-AngCal!$C$28)+W395/$S252*AngCal!$C$28</f>
        <v>0.11877366811076513</v>
      </c>
      <c r="X538" s="113">
        <f t="shared" ca="1" si="93"/>
        <v>3.5173755696039123E-2</v>
      </c>
      <c r="Y538" s="18">
        <f ca="1">X395/$P252*(1-AngCal!$C$28)+Y395/$Q252*AngCal!$C$28</f>
        <v>2.4910339082379784E-2</v>
      </c>
      <c r="Z538" s="18">
        <f ca="1">Y538*(1-AngCal!$B$28)+AA538*AngCal!$B$28</f>
        <v>3.5173755696039123E-2</v>
      </c>
      <c r="AA538" s="18">
        <f ca="1">Z395/$R252*(1-AngCal!$C$28)+AA395/$S252*AngCal!$C$28</f>
        <v>3.5411237921209059E-2</v>
      </c>
      <c r="AB538" s="113">
        <f t="shared" ca="1" si="94"/>
        <v>1.7469912418849073E-3</v>
      </c>
      <c r="AC538" s="18">
        <f ca="1">AB395/$P252*(1-AngCal!$C$28)+AC395/$Q252*AngCal!$C$28</f>
        <v>1.0147791894310533E-3</v>
      </c>
      <c r="AD538" s="18">
        <f ca="1">AC538*(1-AngCal!$B$28)+AE538*AngCal!$B$28</f>
        <v>1.7469912418849073E-3</v>
      </c>
      <c r="AE538" s="18">
        <f ca="1">AD395/$R252*(1-AngCal!$C$28)+AE395/$S252*AngCal!$C$28</f>
        <v>1.7639336845488409E-3</v>
      </c>
    </row>
    <row r="539" spans="2:31" x14ac:dyDescent="0.15">
      <c r="B539">
        <v>17.103000000000002</v>
      </c>
      <c r="C539">
        <v>15</v>
      </c>
      <c r="D539" s="18">
        <v>9.5040000000000003E-3</v>
      </c>
      <c r="E539" s="18">
        <v>-0.1198</v>
      </c>
      <c r="F539" s="18">
        <v>0.25769999999999998</v>
      </c>
      <c r="G539" s="18">
        <v>0.29880000000000001</v>
      </c>
      <c r="H539" s="18">
        <v>-0.23980000000000001</v>
      </c>
      <c r="I539" s="18">
        <v>1.119</v>
      </c>
      <c r="J539" s="18">
        <v>0.35310000000000002</v>
      </c>
      <c r="K539" s="18">
        <v>0.21029999999999999</v>
      </c>
      <c r="L539" s="18">
        <v>3.605</v>
      </c>
      <c r="M539" s="18">
        <v>0.80289999999999995</v>
      </c>
      <c r="O539" s="18">
        <f t="shared" si="90"/>
        <v>7.1265000000000001</v>
      </c>
      <c r="P539" s="113">
        <f t="shared" ca="1" si="91"/>
        <v>0.40775060465105134</v>
      </c>
      <c r="Q539" s="18">
        <f ca="1">P396/$P253*(1-AngCal!$C$28)+Q396/$Q253*AngCal!$C$28</f>
        <v>0.40872275260271046</v>
      </c>
      <c r="R539" s="18">
        <f ca="1">Q539*(1-AngCal!$B$28)+S539*AngCal!$B$28</f>
        <v>0.40775060465105134</v>
      </c>
      <c r="S539" s="18">
        <f ca="1">R396/$R253*(1-AngCal!$C$28)+S396/$S253*AngCal!$C$28</f>
        <v>0.40772811040109103</v>
      </c>
      <c r="T539" s="113">
        <f t="shared" ca="1" si="92"/>
        <v>0.11549542322992487</v>
      </c>
      <c r="U539" s="18">
        <f ca="1">T396/$P253*(1-AngCal!$C$28)+U396/$Q253*AngCal!$C$28</f>
        <v>0.11816814960378935</v>
      </c>
      <c r="V539">
        <f ca="1">U539*(1-AngCal!$B$28)+W539*AngCal!$B$28</f>
        <v>0.11549542322992487</v>
      </c>
      <c r="W539" s="18">
        <f ca="1">V396/$R253*(1-AngCal!$C$28)+W396/$S253*AngCal!$C$28</f>
        <v>0.1154335797882691</v>
      </c>
      <c r="X539" s="113">
        <f t="shared" ca="1" si="93"/>
        <v>3.0075887566470956E-2</v>
      </c>
      <c r="Y539" s="18">
        <f ca="1">X396/$P253*(1-AngCal!$C$28)+Y396/$Q253*AngCal!$C$28</f>
        <v>2.1862401683975165E-2</v>
      </c>
      <c r="Z539" s="18">
        <f ca="1">Y539*(1-AngCal!$B$28)+AA539*AngCal!$B$28</f>
        <v>3.0075887566470956E-2</v>
      </c>
      <c r="AA539" s="18">
        <f ca="1">Z396/$R253*(1-AngCal!$C$28)+AA396/$S253*AngCal!$C$28</f>
        <v>3.0265937038026169E-2</v>
      </c>
      <c r="AB539" s="113">
        <f t="shared" ca="1" si="94"/>
        <v>1.051260139260344E-3</v>
      </c>
      <c r="AC539" s="18">
        <f ca="1">AB396/$P253*(1-AngCal!$C$28)+AC396/$Q253*AngCal!$C$28</f>
        <v>9.9874140178637721E-4</v>
      </c>
      <c r="AD539" s="18">
        <f ca="1">AC539*(1-AngCal!$B$28)+AE539*AngCal!$B$28</f>
        <v>1.051260139260344E-3</v>
      </c>
      <c r="AE539" s="18">
        <f ca="1">AD396/$R253*(1-AngCal!$C$28)+AE396/$S253*AngCal!$C$28</f>
        <v>1.0524753551195379E-3</v>
      </c>
    </row>
    <row r="540" spans="2:31" x14ac:dyDescent="0.15">
      <c r="B540">
        <v>17.103000000000002</v>
      </c>
      <c r="C540">
        <v>20</v>
      </c>
      <c r="D540" s="18">
        <v>2.017E-2</v>
      </c>
      <c r="E540" s="18">
        <v>-0.157</v>
      </c>
      <c r="F540" s="18">
        <v>0.2382</v>
      </c>
      <c r="G540" s="18">
        <v>0.32040000000000002</v>
      </c>
      <c r="H540" s="18">
        <v>-0.27279999999999999</v>
      </c>
      <c r="I540" s="18">
        <v>1.2</v>
      </c>
      <c r="J540" s="18">
        <v>0.33739999999999998</v>
      </c>
      <c r="K540" s="18">
        <v>0.33260000000000001</v>
      </c>
      <c r="L540" s="18">
        <v>3.7280000000000002</v>
      </c>
      <c r="M540" s="18">
        <v>0.94430000000000003</v>
      </c>
      <c r="O540" s="18">
        <f t="shared" si="90"/>
        <v>8.9717000000000002</v>
      </c>
      <c r="P540" s="113">
        <f t="shared" ca="1" si="91"/>
        <v>0.43524900273625378</v>
      </c>
      <c r="Q540" s="18">
        <f ca="1">P397/$P254*(1-AngCal!$C$28)+Q397/$Q254*AngCal!$C$28</f>
        <v>0.42435379869607348</v>
      </c>
      <c r="R540" s="18">
        <f ca="1">Q540*(1-AngCal!$B$28)+S540*AngCal!$B$28</f>
        <v>0.43524900273625378</v>
      </c>
      <c r="S540" s="18">
        <f ca="1">R397/$R254*(1-AngCal!$C$28)+S397/$S254*AngCal!$C$28</f>
        <v>0.43550110370774692</v>
      </c>
      <c r="T540" s="113">
        <f t="shared" ca="1" si="92"/>
        <v>0.11165766965990277</v>
      </c>
      <c r="U540" s="18">
        <f ca="1">T397/$P254*(1-AngCal!$C$28)+U397/$Q254*AngCal!$C$28</f>
        <v>0.11669822655054082</v>
      </c>
      <c r="V540">
        <f ca="1">U540*(1-AngCal!$B$28)+W540*AngCal!$B$28</f>
        <v>0.11165766965990277</v>
      </c>
      <c r="W540" s="18">
        <f ca="1">V397/$R254*(1-AngCal!$C$28)+W397/$S254*AngCal!$C$28</f>
        <v>0.11154103767354345</v>
      </c>
      <c r="X540" s="113">
        <f t="shared" ca="1" si="93"/>
        <v>2.5425169430798818E-2</v>
      </c>
      <c r="Y540" s="18">
        <f ca="1">X397/$P254*(1-AngCal!$C$28)+Y397/$Q254*AngCal!$C$28</f>
        <v>1.9277206489954075E-2</v>
      </c>
      <c r="Z540" s="18">
        <f ca="1">Y540*(1-AngCal!$B$28)+AA540*AngCal!$B$28</f>
        <v>2.5425169430798818E-2</v>
      </c>
      <c r="AA540" s="18">
        <f ca="1">Z397/$R254*(1-AngCal!$C$28)+AA397/$S254*AngCal!$C$28</f>
        <v>2.5567425365095688E-2</v>
      </c>
      <c r="AB540" s="113">
        <f t="shared" ca="1" si="94"/>
        <v>1.0543108206542177E-3</v>
      </c>
      <c r="AC540" s="18">
        <f ca="1">AB397/$P254*(1-AngCal!$C$28)+AC397/$Q254*AngCal!$C$28</f>
        <v>1.0252614390034544E-3</v>
      </c>
      <c r="AD540" s="18">
        <f ca="1">AC540*(1-AngCal!$B$28)+AE540*AngCal!$B$28</f>
        <v>1.0543108206542177E-3</v>
      </c>
      <c r="AE540" s="18">
        <f ca="1">AD397/$R254*(1-AngCal!$C$28)+AE397/$S254*AngCal!$C$28</f>
        <v>1.0549829858847563E-3</v>
      </c>
    </row>
    <row r="541" spans="2:31" x14ac:dyDescent="0.15">
      <c r="B541">
        <v>31.263000000000002</v>
      </c>
      <c r="C541">
        <v>1</v>
      </c>
      <c r="D541" s="18">
        <v>-1.0289999999999999</v>
      </c>
      <c r="E541" s="18">
        <v>1.718</v>
      </c>
      <c r="F541" s="18">
        <v>-0.41260000000000002</v>
      </c>
      <c r="G541" s="18">
        <v>1.9950000000000001</v>
      </c>
      <c r="H541" s="18">
        <v>-6.2520000000000006E-2</v>
      </c>
      <c r="I541" s="18">
        <v>1.107</v>
      </c>
      <c r="J541" s="18">
        <v>0.16569999999999999</v>
      </c>
      <c r="K541" s="18">
        <v>0.46510000000000001</v>
      </c>
      <c r="L541" s="18">
        <v>3.2210000000000001</v>
      </c>
      <c r="M541" s="18">
        <v>0.75460000000000005</v>
      </c>
      <c r="O541" s="18">
        <f>O112</f>
        <v>11.295</v>
      </c>
      <c r="P541" s="113">
        <f t="shared" ca="1" si="91"/>
        <v>0.45720653794577976</v>
      </c>
      <c r="Q541" s="18">
        <f ca="1">P398/$P255*(1-AngCal!$C$28)+Q398/$Q255*AngCal!$C$28</f>
        <v>0.44345869150301592</v>
      </c>
      <c r="R541" s="18">
        <f ca="1">Q541*(1-AngCal!$B$28)+S541*AngCal!$B$28</f>
        <v>0.45720653794577976</v>
      </c>
      <c r="S541" s="18">
        <f ca="1">R398/$R255*(1-AngCal!$C$28)+S398/$S255*AngCal!$C$28</f>
        <v>0.45752464538382109</v>
      </c>
      <c r="T541" s="113">
        <f t="shared" ca="1" si="92"/>
        <v>0.1074224995404508</v>
      </c>
      <c r="U541" s="18">
        <f ca="1">T398/$P255*(1-AngCal!$C$28)+U398/$Q255*AngCal!$C$28</f>
        <v>0.11358594121383842</v>
      </c>
      <c r="V541">
        <f ca="1">U541*(1-AngCal!$B$28)+W541*AngCal!$B$28</f>
        <v>0.1074224995404508</v>
      </c>
      <c r="W541" s="18">
        <f ca="1">V398/$R255*(1-AngCal!$C$28)+W398/$S255*AngCal!$C$28</f>
        <v>0.10727988544824361</v>
      </c>
      <c r="X541" s="113">
        <f t="shared" ca="1" si="93"/>
        <v>2.1577111398552212E-2</v>
      </c>
      <c r="Y541" s="18">
        <f ca="1">X398/$P255*(1-AngCal!$C$28)+Y398/$Q255*AngCal!$C$28</f>
        <v>1.7085756428099511E-2</v>
      </c>
      <c r="Z541" s="18">
        <f ca="1">Y541*(1-AngCal!$B$28)+AA541*AngCal!$B$28</f>
        <v>2.1577111398552212E-2</v>
      </c>
      <c r="AA541" s="18">
        <f ca="1">Z398/$R255*(1-AngCal!$C$28)+AA398/$S255*AngCal!$C$28</f>
        <v>2.1681035560706129E-2</v>
      </c>
      <c r="AB541" s="113">
        <f t="shared" ca="1" si="94"/>
        <v>2.1004849421462934E-3</v>
      </c>
      <c r="AC541" s="18">
        <f ca="1">AB398/$P255*(1-AngCal!$C$28)+AC398/$Q255*AngCal!$C$28</f>
        <v>1.342790825484161E-3</v>
      </c>
      <c r="AD541" s="18">
        <f ca="1">AC541*(1-AngCal!$B$28)+AE541*AngCal!$B$28</f>
        <v>2.1004849421462934E-3</v>
      </c>
      <c r="AE541" s="18">
        <f ca="1">AD398/$R255*(1-AngCal!$C$28)+AE398/$S255*AngCal!$C$28</f>
        <v>2.118017006915409E-3</v>
      </c>
    </row>
    <row r="542" spans="2:31" x14ac:dyDescent="0.15">
      <c r="B542">
        <v>31.263000000000002</v>
      </c>
      <c r="C542">
        <v>3</v>
      </c>
      <c r="D542" s="18">
        <v>-0.70020000000000004</v>
      </c>
      <c r="E542" s="18">
        <v>-0.32740000000000002</v>
      </c>
      <c r="F542" s="18">
        <v>0.58389999999999997</v>
      </c>
      <c r="G542" s="18">
        <v>0.97230000000000005</v>
      </c>
      <c r="H542" s="18">
        <v>0.79830000000000001</v>
      </c>
      <c r="I542" s="18">
        <v>3.7589999999999999</v>
      </c>
      <c r="J542" s="18">
        <v>0.66779999999999995</v>
      </c>
      <c r="K542" s="18">
        <v>1.4279999999999999</v>
      </c>
      <c r="L542" s="18">
        <v>-1.078E-2</v>
      </c>
      <c r="M542" s="18">
        <v>1.0609999999999999</v>
      </c>
      <c r="O542" s="18">
        <f t="shared" ref="O542:O583" si="95">O113</f>
        <v>14.218999999999999</v>
      </c>
      <c r="P542" s="113">
        <f t="shared" ca="1" si="91"/>
        <v>0.47427398561698947</v>
      </c>
      <c r="Q542" s="18">
        <f ca="1">P399/$P256*(1-AngCal!$C$28)+Q399/$Q256*AngCal!$C$28</f>
        <v>0.46762614040712902</v>
      </c>
      <c r="R542" s="18">
        <f ca="1">Q542*(1-AngCal!$B$28)+S542*AngCal!$B$28</f>
        <v>0.47427398561698947</v>
      </c>
      <c r="S542" s="18">
        <f ca="1">R399/$R256*(1-AngCal!$C$28)+S399/$S256*AngCal!$C$28</f>
        <v>0.47442780818236419</v>
      </c>
      <c r="T542" s="113">
        <f t="shared" ca="1" si="92"/>
        <v>0.10348546418458876</v>
      </c>
      <c r="U542" s="18">
        <f ca="1">T399/$P256*(1-AngCal!$C$28)+U399/$Q256*AngCal!$C$28</f>
        <v>0.10878478859680528</v>
      </c>
      <c r="V542">
        <f ca="1">U542*(1-AngCal!$B$28)+W542*AngCal!$B$28</f>
        <v>0.10348546418458876</v>
      </c>
      <c r="W542" s="18">
        <f ca="1">V399/$R256*(1-AngCal!$C$28)+W399/$S256*AngCal!$C$28</f>
        <v>0.10336284465147581</v>
      </c>
      <c r="X542" s="113">
        <f t="shared" ca="1" si="93"/>
        <v>1.8558507853681169E-2</v>
      </c>
      <c r="Y542" s="18">
        <f ca="1">X399/$P256*(1-AngCal!$C$28)+Y399/$Q256*AngCal!$C$28</f>
        <v>1.5172817647650896E-2</v>
      </c>
      <c r="Z542" s="18">
        <f ca="1">Y542*(1-AngCal!$B$28)+AA542*AngCal!$B$28</f>
        <v>1.8558507853681169E-2</v>
      </c>
      <c r="AA542" s="18">
        <f ca="1">Z399/$R256*(1-AngCal!$C$28)+AA399/$S256*AngCal!$C$28</f>
        <v>1.8636848359005101E-2</v>
      </c>
      <c r="AB542" s="113">
        <f t="shared" ca="1" si="94"/>
        <v>3.4961232478874795E-3</v>
      </c>
      <c r="AC542" s="18">
        <f ca="1">AB399/$P256*(1-AngCal!$C$28)+AC399/$Q256*AngCal!$C$28</f>
        <v>1.6736547306629628E-3</v>
      </c>
      <c r="AD542" s="18">
        <f ca="1">AC542*(1-AngCal!$B$28)+AE542*AngCal!$B$28</f>
        <v>3.4961232478874795E-3</v>
      </c>
      <c r="AE542" s="18">
        <f ca="1">AD399/$R256*(1-AngCal!$C$28)+AE399/$S256*AngCal!$C$28</f>
        <v>3.5382928191973512E-3</v>
      </c>
    </row>
    <row r="543" spans="2:31" x14ac:dyDescent="0.15">
      <c r="B543">
        <v>31.263000000000002</v>
      </c>
      <c r="C543">
        <v>5</v>
      </c>
      <c r="D543" s="18">
        <v>-0.64549999999999996</v>
      </c>
      <c r="E543" s="18">
        <v>0.32450000000000001</v>
      </c>
      <c r="F543" s="18">
        <v>-0.73019999999999996</v>
      </c>
      <c r="G543" s="18">
        <v>0.50090000000000001</v>
      </c>
      <c r="H543" s="18">
        <v>0.88190000000000002</v>
      </c>
      <c r="I543" s="18">
        <v>0.74960000000000004</v>
      </c>
      <c r="J543" s="18">
        <v>1.008</v>
      </c>
      <c r="K543" s="18">
        <v>0.14940000000000001</v>
      </c>
      <c r="L543" s="18">
        <v>2.718</v>
      </c>
      <c r="M543" s="18">
        <v>5.2630000000000003E-2</v>
      </c>
      <c r="O543" s="18">
        <f t="shared" si="95"/>
        <v>17.901</v>
      </c>
      <c r="P543" s="113">
        <f t="shared" ca="1" si="91"/>
        <v>0.48836908736334372</v>
      </c>
      <c r="Q543" s="18">
        <f ca="1">P400/$P257*(1-AngCal!$C$28)+Q400/$Q257*AngCal!$C$28</f>
        <v>0.49354276037167222</v>
      </c>
      <c r="R543" s="18">
        <f ca="1">Q543*(1-AngCal!$B$28)+S543*AngCal!$B$28</f>
        <v>0.48836908736334372</v>
      </c>
      <c r="S543" s="18">
        <f ca="1">R400/$R257*(1-AngCal!$C$28)+S400/$S257*AngCal!$C$28</f>
        <v>0.48824937524168199</v>
      </c>
      <c r="T543" s="113">
        <f t="shared" ca="1" si="92"/>
        <v>0.10041859411582446</v>
      </c>
      <c r="U543" s="18">
        <f ca="1">T400/$P257*(1-AngCal!$C$28)+U400/$Q257*AngCal!$C$28</f>
        <v>0.10349443574280835</v>
      </c>
      <c r="V543">
        <f ca="1">U543*(1-AngCal!$B$28)+W543*AngCal!$B$28</f>
        <v>0.10041859411582446</v>
      </c>
      <c r="W543" s="18">
        <f ca="1">V400/$R257*(1-AngCal!$C$28)+W400/$S257*AngCal!$C$28</f>
        <v>0.10034742310705197</v>
      </c>
      <c r="X543" s="113">
        <f t="shared" ca="1" si="93"/>
        <v>1.6154098422442437E-2</v>
      </c>
      <c r="Y543" s="18">
        <f ca="1">X400/$P257*(1-AngCal!$C$28)+Y400/$Q257*AngCal!$C$28</f>
        <v>1.3315027324503301E-2</v>
      </c>
      <c r="Z543" s="18">
        <f ca="1">Y543*(1-AngCal!$B$28)+AA543*AngCal!$B$28</f>
        <v>1.6154098422442437E-2</v>
      </c>
      <c r="AA543" s="18">
        <f ca="1">Z400/$R257*(1-AngCal!$C$28)+AA400/$S257*AngCal!$C$28</f>
        <v>1.6219790866502139E-2</v>
      </c>
      <c r="AB543" s="113">
        <f t="shared" ca="1" si="94"/>
        <v>4.4714600827539842E-3</v>
      </c>
      <c r="AC543" s="18">
        <f ca="1">AB400/$P257*(1-AngCal!$C$28)+AC400/$Q257*AngCal!$C$28</f>
        <v>1.956168734845584E-3</v>
      </c>
      <c r="AD543" s="18">
        <f ca="1">AC543*(1-AngCal!$B$28)+AE543*AngCal!$B$28</f>
        <v>4.4714600827539842E-3</v>
      </c>
      <c r="AE543" s="18">
        <f ca="1">AD400/$R257*(1-AngCal!$C$28)+AE400/$S257*AngCal!$C$28</f>
        <v>4.5296606809307159E-3</v>
      </c>
    </row>
    <row r="544" spans="2:31" x14ac:dyDescent="0.15">
      <c r="B544">
        <v>31.263000000000002</v>
      </c>
      <c r="C544">
        <v>7</v>
      </c>
      <c r="D544" s="18">
        <v>-0.66080000000000005</v>
      </c>
      <c r="E544" s="18">
        <v>-0.76439999999999997</v>
      </c>
      <c r="F544" s="18">
        <v>-0.193</v>
      </c>
      <c r="G544" s="18">
        <v>0.31840000000000002</v>
      </c>
      <c r="H544" s="18">
        <v>2.7509999999999999</v>
      </c>
      <c r="I544" s="18">
        <v>0.442</v>
      </c>
      <c r="J544" s="18">
        <v>0.89429999999999998</v>
      </c>
      <c r="K544" s="18">
        <v>-0.56579999999999997</v>
      </c>
      <c r="L544" s="18">
        <v>1.038</v>
      </c>
      <c r="M544" s="18">
        <v>0.19600000000000001</v>
      </c>
      <c r="O544" s="18">
        <f t="shared" si="95"/>
        <v>22.536000000000001</v>
      </c>
      <c r="P544" s="113">
        <f t="shared" ca="1" si="91"/>
        <v>0.50089539335364885</v>
      </c>
      <c r="Q544" s="18">
        <f ca="1">P401/$P258*(1-AngCal!$C$28)+Q401/$Q258*AngCal!$C$28</f>
        <v>0.51594589819113212</v>
      </c>
      <c r="R544" s="18">
        <f ca="1">Q544*(1-AngCal!$B$28)+S544*AngCal!$B$28</f>
        <v>0.50089539335364885</v>
      </c>
      <c r="S544" s="18">
        <f ca="1">R401/$R258*(1-AngCal!$C$28)+S401/$S258*AngCal!$C$28</f>
        <v>0.50054714408020717</v>
      </c>
      <c r="T544" s="113">
        <f t="shared" ca="1" si="92"/>
        <v>9.8346861119388312E-2</v>
      </c>
      <c r="U544" s="18">
        <f ca="1">T401/$P258*(1-AngCal!$C$28)+U401/$Q258*AngCal!$C$28</f>
        <v>9.9229465070260703E-2</v>
      </c>
      <c r="V544">
        <f ca="1">U544*(1-AngCal!$B$28)+W544*AngCal!$B$28</f>
        <v>9.8346861119388312E-2</v>
      </c>
      <c r="W544" s="18">
        <f ca="1">V401/$R258*(1-AngCal!$C$28)+W401/$S258*AngCal!$C$28</f>
        <v>9.8326438802134042E-2</v>
      </c>
      <c r="X544" s="113">
        <f t="shared" ca="1" si="93"/>
        <v>1.4113547947153278E-2</v>
      </c>
      <c r="Y544" s="18">
        <f ca="1">X401/$P258*(1-AngCal!$C$28)+Y401/$Q258*AngCal!$C$28</f>
        <v>1.1359768023063628E-2</v>
      </c>
      <c r="Z544" s="18">
        <f ca="1">Y544*(1-AngCal!$B$28)+AA544*AngCal!$B$28</f>
        <v>1.4113547947153278E-2</v>
      </c>
      <c r="AA544" s="18">
        <f ca="1">Z401/$R258*(1-AngCal!$C$28)+AA401/$S258*AngCal!$C$28</f>
        <v>1.4177266863438013E-2</v>
      </c>
      <c r="AB544" s="113">
        <f t="shared" ca="1" si="94"/>
        <v>4.7537548511103244E-3</v>
      </c>
      <c r="AC544" s="18">
        <f ca="1">AB401/$P258*(1-AngCal!$C$28)+AC401/$Q258*AngCal!$C$28</f>
        <v>2.1327718409920133E-3</v>
      </c>
      <c r="AD544" s="18">
        <f ca="1">AC544*(1-AngCal!$B$28)+AE544*AngCal!$B$28</f>
        <v>4.7537548511103244E-3</v>
      </c>
      <c r="AE544" s="18">
        <f ca="1">AD401/$R258*(1-AngCal!$C$28)+AE401/$S258*AngCal!$C$28</f>
        <v>4.8144010180550725E-3</v>
      </c>
    </row>
    <row r="545" spans="2:31" x14ac:dyDescent="0.15">
      <c r="B545">
        <v>31.263000000000002</v>
      </c>
      <c r="C545">
        <v>10</v>
      </c>
      <c r="D545" s="18">
        <v>-0.56320000000000003</v>
      </c>
      <c r="E545" s="18">
        <v>-0.72340000000000004</v>
      </c>
      <c r="F545" s="18">
        <v>1.0660000000000001</v>
      </c>
      <c r="G545" s="18">
        <v>0.16120000000000001</v>
      </c>
      <c r="H545" s="18">
        <v>1.415</v>
      </c>
      <c r="I545" s="18">
        <v>1.1619999999999999</v>
      </c>
      <c r="J545" s="18">
        <v>0.37290000000000001</v>
      </c>
      <c r="K545" s="18">
        <v>0.52149999999999996</v>
      </c>
      <c r="L545" s="18">
        <v>-0.62270000000000003</v>
      </c>
      <c r="M545" s="18">
        <v>0.75680000000000003</v>
      </c>
      <c r="O545" s="18">
        <f t="shared" si="95"/>
        <v>28.370999999999999</v>
      </c>
      <c r="P545" s="113">
        <f t="shared" ca="1" si="91"/>
        <v>0.5133803522920577</v>
      </c>
      <c r="Q545" s="18">
        <f ca="1">P402/$P259*(1-AngCal!$C$28)+Q402/$Q259*AngCal!$C$28</f>
        <v>0.53318408044324661</v>
      </c>
      <c r="R545" s="18">
        <f ca="1">Q545*(1-AngCal!$B$28)+S545*AngCal!$B$28</f>
        <v>0.5133803522920577</v>
      </c>
      <c r="S545" s="18">
        <f ca="1">R402/$R259*(1-AngCal!$C$28)+S402/$S259*AngCal!$C$28</f>
        <v>0.51292211956069367</v>
      </c>
      <c r="T545" s="113">
        <f t="shared" ca="1" si="92"/>
        <v>9.7189992112363288E-2</v>
      </c>
      <c r="U545" s="18">
        <f ca="1">T402/$P259*(1-AngCal!$C$28)+U402/$Q259*AngCal!$C$28</f>
        <v>9.634587278177463E-2</v>
      </c>
      <c r="V545">
        <f ca="1">U545*(1-AngCal!$B$28)+W545*AngCal!$B$28</f>
        <v>9.7189992112363288E-2</v>
      </c>
      <c r="W545" s="18">
        <f ca="1">V402/$R259*(1-AngCal!$C$28)+W402/$S259*AngCal!$C$28</f>
        <v>9.7209523945132353E-2</v>
      </c>
      <c r="X545" s="113">
        <f t="shared" ca="1" si="93"/>
        <v>1.1935946992716244E-2</v>
      </c>
      <c r="Y545" s="18">
        <f ca="1">X402/$P259*(1-AngCal!$C$28)+Y402/$Q259*AngCal!$C$28</f>
        <v>9.3575856541139573E-3</v>
      </c>
      <c r="Z545" s="18">
        <f ca="1">Y545*(1-AngCal!$B$28)+AA545*AngCal!$B$28</f>
        <v>1.1935946992716244E-2</v>
      </c>
      <c r="AA545" s="18">
        <f ca="1">Z402/$R259*(1-AngCal!$C$28)+AA402/$S259*AngCal!$C$28</f>
        <v>1.1995606949145227E-2</v>
      </c>
      <c r="AB545" s="113">
        <f t="shared" ca="1" si="94"/>
        <v>4.2985142798006902E-3</v>
      </c>
      <c r="AC545" s="18">
        <f ca="1">AB402/$P259*(1-AngCal!$C$28)+AC402/$Q259*AngCal!$C$28</f>
        <v>2.1754659472874305E-3</v>
      </c>
      <c r="AD545" s="18">
        <f ca="1">AC545*(1-AngCal!$B$28)+AE545*AngCal!$B$28</f>
        <v>4.2985142798006902E-3</v>
      </c>
      <c r="AE545" s="18">
        <f ca="1">AD402/$R259*(1-AngCal!$C$28)+AE402/$S259*AngCal!$C$28</f>
        <v>4.3476388804212637E-3</v>
      </c>
    </row>
    <row r="546" spans="2:31" x14ac:dyDescent="0.15">
      <c r="B546">
        <v>31.263000000000002</v>
      </c>
      <c r="C546">
        <v>15</v>
      </c>
      <c r="D546" s="18">
        <v>-0.62929999999999997</v>
      </c>
      <c r="E546" s="18">
        <v>0.61539999999999995</v>
      </c>
      <c r="F546" s="18">
        <v>1.835</v>
      </c>
      <c r="G546" s="18">
        <v>0.1111</v>
      </c>
      <c r="H546" s="18">
        <v>0.46429999999999999</v>
      </c>
      <c r="I546" s="18">
        <v>-0.81279999999999997</v>
      </c>
      <c r="J546" s="18">
        <v>4.3860000000000003E-2</v>
      </c>
      <c r="K546" s="18">
        <v>0.2888</v>
      </c>
      <c r="L546" s="18">
        <v>0.29649999999999999</v>
      </c>
      <c r="M546" s="18">
        <v>9.6269999999999994E-2</v>
      </c>
      <c r="O546" s="18">
        <f t="shared" si="95"/>
        <v>35.716999999999999</v>
      </c>
      <c r="P546" s="113">
        <f t="shared" ca="1" si="91"/>
        <v>0.51252941536951913</v>
      </c>
      <c r="Q546" s="18">
        <f ca="1">P403/$P260*(1-AngCal!$C$28)+Q403/$Q260*AngCal!$C$28</f>
        <v>0.54628668347357712</v>
      </c>
      <c r="R546" s="18">
        <f ca="1">Q546*(1-AngCal!$B$28)+S546*AngCal!$B$28</f>
        <v>0.51252941536951913</v>
      </c>
      <c r="S546" s="18">
        <f ca="1">R403/$R260*(1-AngCal!$C$28)+S403/$S260*AngCal!$C$28</f>
        <v>0.51174831571754353</v>
      </c>
      <c r="T546" s="113">
        <f t="shared" ca="1" si="92"/>
        <v>0.10109771691673319</v>
      </c>
      <c r="U546" s="18">
        <f ca="1">T403/$P260*(1-AngCal!$C$28)+U403/$Q260*AngCal!$C$28</f>
        <v>9.44896891569975E-2</v>
      </c>
      <c r="V546">
        <f ca="1">U546*(1-AngCal!$B$28)+W546*AngCal!$B$28</f>
        <v>0.10109771691673319</v>
      </c>
      <c r="W546" s="18">
        <f ca="1">V403/$R260*(1-AngCal!$C$28)+W403/$S260*AngCal!$C$28</f>
        <v>0.10125061815765897</v>
      </c>
      <c r="X546" s="113">
        <f t="shared" ca="1" si="93"/>
        <v>8.0709292231534932E-3</v>
      </c>
      <c r="Y546" s="18">
        <f ca="1">X403/$P260*(1-AngCal!$C$28)+Y403/$Q260*AngCal!$C$28</f>
        <v>7.4540085233278236E-3</v>
      </c>
      <c r="Z546" s="18">
        <f ca="1">Y546*(1-AngCal!$B$28)+AA546*AngCal!$B$28</f>
        <v>8.0709292231534932E-3</v>
      </c>
      <c r="AA546" s="18">
        <f ca="1">Z403/$R260*(1-AngCal!$C$28)+AA403/$S260*AngCal!$C$28</f>
        <v>8.0852039725924883E-3</v>
      </c>
      <c r="AB546" s="113">
        <f t="shared" ca="1" si="94"/>
        <v>3.0891229284142905E-3</v>
      </c>
      <c r="AC546" s="18">
        <f ca="1">AB403/$P260*(1-AngCal!$C$28)+AC403/$Q260*AngCal!$C$28</f>
        <v>2.0843462176393574E-3</v>
      </c>
      <c r="AD546" s="18">
        <f ca="1">AC546*(1-AngCal!$B$28)+AE546*AngCal!$B$28</f>
        <v>3.0891229284142905E-3</v>
      </c>
      <c r="AE546" s="18">
        <f ca="1">AD403/$R260*(1-AngCal!$C$28)+AE403/$S260*AngCal!$C$28</f>
        <v>3.112372165783861E-3</v>
      </c>
    </row>
    <row r="547" spans="2:31" x14ac:dyDescent="0.15">
      <c r="B547">
        <v>31.263000000000002</v>
      </c>
      <c r="C547">
        <v>20</v>
      </c>
      <c r="D547" s="18">
        <v>-4.6309999999999997E-2</v>
      </c>
      <c r="E547" s="18">
        <v>0.18909999999999999</v>
      </c>
      <c r="F547" s="18">
        <v>0.47099999999999997</v>
      </c>
      <c r="G547" s="18">
        <v>0.1171</v>
      </c>
      <c r="H547" s="18">
        <v>0.78269999999999995</v>
      </c>
      <c r="I547" s="18">
        <v>1.982</v>
      </c>
      <c r="J547" s="18">
        <v>0.1167</v>
      </c>
      <c r="K547" s="18">
        <v>-0.1065</v>
      </c>
      <c r="L547" s="18">
        <v>1.0740000000000001</v>
      </c>
      <c r="M547" s="18">
        <v>4.9660000000000003E-2</v>
      </c>
      <c r="O547" s="18">
        <f t="shared" si="95"/>
        <v>44.965000000000003</v>
      </c>
      <c r="P547" s="113">
        <f t="shared" ca="1" si="91"/>
        <v>0.48771617232378184</v>
      </c>
      <c r="Q547" s="18">
        <f ca="1">P404/$P261*(1-AngCal!$C$28)+Q404/$Q261*AngCal!$C$28</f>
        <v>0.55637718520110613</v>
      </c>
      <c r="R547" s="18">
        <f ca="1">Q547*(1-AngCal!$B$28)+S547*AngCal!$B$28</f>
        <v>0.48771617232378184</v>
      </c>
      <c r="S547" s="18">
        <f ca="1">R404/$R261*(1-AngCal!$C$28)+S404/$S261*AngCal!$C$28</f>
        <v>0.48612744502815325</v>
      </c>
      <c r="T547" s="113">
        <f t="shared" ca="1" si="92"/>
        <v>0.11213158896277103</v>
      </c>
      <c r="U547" s="18">
        <f ca="1">T404/$P261*(1-AngCal!$C$28)+U404/$Q261*AngCal!$C$28</f>
        <v>9.3323968243213151E-2</v>
      </c>
      <c r="V547">
        <f ca="1">U547*(1-AngCal!$B$28)+W547*AngCal!$B$28</f>
        <v>0.11213158896277103</v>
      </c>
      <c r="W547" s="18">
        <f ca="1">V404/$R261*(1-AngCal!$C$28)+W404/$S261*AngCal!$C$28</f>
        <v>0.11256677305270542</v>
      </c>
      <c r="X547" s="113">
        <f t="shared" ca="1" si="93"/>
        <v>4.3992157372492032E-3</v>
      </c>
      <c r="Y547" s="18">
        <f ca="1">X404/$P261*(1-AngCal!$C$28)+Y404/$Q261*AngCal!$C$28</f>
        <v>5.7693645643644475E-3</v>
      </c>
      <c r="Z547" s="18">
        <f ca="1">Y547*(1-AngCal!$B$28)+AA547*AngCal!$B$28</f>
        <v>4.3992157372492032E-3</v>
      </c>
      <c r="AA547" s="18">
        <f ca="1">Z404/$R261*(1-AngCal!$C$28)+AA404/$S261*AngCal!$C$28</f>
        <v>4.3675122602760234E-3</v>
      </c>
      <c r="AB547" s="113">
        <f t="shared" ca="1" si="94"/>
        <v>1.2964308709054238E-3</v>
      </c>
      <c r="AC547" s="18">
        <f ca="1">AB404/$P261*(1-AngCal!$C$28)+AC404/$Q261*AngCal!$C$28</f>
        <v>1.8716791183543999E-3</v>
      </c>
      <c r="AD547" s="18">
        <f ca="1">AC547*(1-AngCal!$B$28)+AE547*AngCal!$B$28</f>
        <v>1.2964308709054238E-3</v>
      </c>
      <c r="AE547" s="18">
        <f ca="1">AD404/$R261*(1-AngCal!$C$28)+AE404/$S261*AngCal!$C$28</f>
        <v>1.2831203682753859E-3</v>
      </c>
    </row>
    <row r="548" spans="2:31" x14ac:dyDescent="0.15">
      <c r="B548">
        <v>49.982999999999997</v>
      </c>
      <c r="C548">
        <v>1</v>
      </c>
      <c r="D548" s="18">
        <v>-0.17499999999999999</v>
      </c>
      <c r="E548" s="18">
        <v>0.25990000000000002</v>
      </c>
      <c r="F548" s="18">
        <v>9.3549999999999994E-2</v>
      </c>
      <c r="G548" s="18">
        <v>0.40450000000000003</v>
      </c>
      <c r="H548" s="18">
        <v>0.12809999999999999</v>
      </c>
      <c r="I548" s="18">
        <v>1.494</v>
      </c>
      <c r="J548" s="18">
        <v>0.43020000000000003</v>
      </c>
      <c r="K548" s="18">
        <v>1.0129999999999999</v>
      </c>
      <c r="L548" s="18">
        <v>2.871</v>
      </c>
      <c r="M548" s="18">
        <v>0.57110000000000005</v>
      </c>
      <c r="O548" s="18">
        <f t="shared" si="95"/>
        <v>56.606999999999999</v>
      </c>
      <c r="P548" s="113">
        <f t="shared" ca="1" si="91"/>
        <v>0.48966307194648279</v>
      </c>
      <c r="Q548" s="18">
        <f ca="1">P405/$P262*(1-AngCal!$C$28)+Q405/$Q262*AngCal!$C$28</f>
        <v>0.56410207658851275</v>
      </c>
      <c r="R548" s="18">
        <f ca="1">Q548*(1-AngCal!$B$28)+S548*AngCal!$B$28</f>
        <v>0.48966307194648279</v>
      </c>
      <c r="S548" s="18">
        <f ca="1">R405/$R262*(1-AngCal!$C$28)+S405/$S262*AngCal!$C$28</f>
        <v>0.48794064937247389</v>
      </c>
      <c r="T548" s="113">
        <f t="shared" ca="1" si="92"/>
        <v>0.11322119547809489</v>
      </c>
      <c r="U548" s="18">
        <f ca="1">T405/$P262*(1-AngCal!$C$28)+U405/$Q262*AngCal!$C$28</f>
        <v>9.266381584059552E-2</v>
      </c>
      <c r="V548">
        <f ca="1">U548*(1-AngCal!$B$28)+W548*AngCal!$B$28</f>
        <v>0.11322119547809489</v>
      </c>
      <c r="W548" s="18">
        <f ca="1">V405/$R262*(1-AngCal!$C$28)+W405/$S262*AngCal!$C$28</f>
        <v>0.11369686673297498</v>
      </c>
      <c r="X548" s="113">
        <f t="shared" ca="1" si="93"/>
        <v>2.9444549962622355E-3</v>
      </c>
      <c r="Y548" s="18">
        <f ca="1">X405/$P262*(1-AngCal!$C$28)+Y405/$Q262*AngCal!$C$28</f>
        <v>4.3602838475294784E-3</v>
      </c>
      <c r="Z548" s="18">
        <f ca="1">Y548*(1-AngCal!$B$28)+AA548*AngCal!$B$28</f>
        <v>2.9444549962622355E-3</v>
      </c>
      <c r="AA548" s="18">
        <f ca="1">Z405/$R262*(1-AngCal!$C$28)+AA405/$S262*AngCal!$C$28</f>
        <v>2.9116945424372148E-3</v>
      </c>
      <c r="AB548" s="113">
        <f t="shared" ca="1" si="94"/>
        <v>9.8179385673828569E-4</v>
      </c>
      <c r="AC548" s="18">
        <f ca="1">AB405/$P262*(1-AngCal!$C$28)+AC405/$Q262*AngCal!$C$28</f>
        <v>1.5541566828243586E-3</v>
      </c>
      <c r="AD548" s="18">
        <f ca="1">AC548*(1-AngCal!$B$28)+AE548*AngCal!$B$28</f>
        <v>9.8179385673828569E-4</v>
      </c>
      <c r="AE548" s="18">
        <f ca="1">AD405/$R262*(1-AngCal!$C$28)+AE405/$S262*AngCal!$C$28</f>
        <v>9.6855011903766719E-4</v>
      </c>
    </row>
    <row r="549" spans="2:31" x14ac:dyDescent="0.15">
      <c r="B549">
        <v>49.982999999999997</v>
      </c>
      <c r="C549">
        <v>3</v>
      </c>
      <c r="D549" s="18">
        <v>-0.17660000000000001</v>
      </c>
      <c r="E549" s="18">
        <v>0.29299999999999998</v>
      </c>
      <c r="F549" s="18">
        <v>8.7010000000000004E-2</v>
      </c>
      <c r="G549" s="18">
        <v>0.35420000000000001</v>
      </c>
      <c r="H549" s="18">
        <v>0.1913</v>
      </c>
      <c r="I549" s="18">
        <v>1.615</v>
      </c>
      <c r="J549" s="18">
        <v>0.24310000000000001</v>
      </c>
      <c r="K549" s="18">
        <v>0.84799999999999998</v>
      </c>
      <c r="L549" s="18">
        <v>2.9060000000000001</v>
      </c>
      <c r="M549" s="18">
        <v>0.4698</v>
      </c>
      <c r="O549" s="18">
        <f t="shared" si="95"/>
        <v>71.265000000000001</v>
      </c>
      <c r="P549" s="113">
        <f t="shared" ca="1" si="91"/>
        <v>0.49519494858903773</v>
      </c>
      <c r="Q549" s="18">
        <f ca="1">P406/$P263*(1-AngCal!$C$28)+Q406/$Q263*AngCal!$C$28</f>
        <v>0.56986170887852738</v>
      </c>
      <c r="R549" s="18">
        <f ca="1">Q549*(1-AngCal!$B$28)+S549*AngCal!$B$28</f>
        <v>0.49519494858903773</v>
      </c>
      <c r="S549" s="18">
        <f ca="1">R406/$R263*(1-AngCal!$C$28)+S406/$S263*AngCal!$C$28</f>
        <v>0.49346725604305075</v>
      </c>
      <c r="T549" s="113">
        <f t="shared" ca="1" si="92"/>
        <v>0.11363074721425996</v>
      </c>
      <c r="U549" s="18">
        <f ca="1">T406/$P263*(1-AngCal!$C$28)+U406/$Q263*AngCal!$C$28</f>
        <v>9.2408524435989306E-2</v>
      </c>
      <c r="V549">
        <f ca="1">U549*(1-AngCal!$B$28)+W549*AngCal!$B$28</f>
        <v>0.11363074721425996</v>
      </c>
      <c r="W549" s="18">
        <f ca="1">V406/$R263*(1-AngCal!$C$28)+W406/$S263*AngCal!$C$28</f>
        <v>0.11412180208206377</v>
      </c>
      <c r="X549" s="113">
        <f t="shared" ca="1" si="93"/>
        <v>2.003907373858335E-3</v>
      </c>
      <c r="Y549" s="18">
        <f ca="1">X406/$P263*(1-AngCal!$C$28)+Y406/$Q263*AngCal!$C$28</f>
        <v>3.2237366243450414E-3</v>
      </c>
      <c r="Z549" s="18">
        <f ca="1">Y549*(1-AngCal!$B$28)+AA549*AngCal!$B$28</f>
        <v>2.003907373858335E-3</v>
      </c>
      <c r="AA549" s="18">
        <f ca="1">Z406/$R263*(1-AngCal!$C$28)+AA406/$S263*AngCal!$C$28</f>
        <v>1.9756820980425388E-3</v>
      </c>
      <c r="AB549" s="113">
        <f t="shared" ca="1" si="94"/>
        <v>2.6011532253771461E-5</v>
      </c>
      <c r="AC549" s="18">
        <f ca="1">AB406/$P263*(1-AngCal!$C$28)+AC406/$Q263*AngCal!$C$28</f>
        <v>1.150168054237931E-3</v>
      </c>
      <c r="AD549" s="18">
        <f ca="1">AC549*(1-AngCal!$B$28)+AE549*AngCal!$B$28</f>
        <v>2.6011532253771461E-5</v>
      </c>
      <c r="AE549" s="18">
        <f ca="1">AD406/$R263*(1-AngCal!$C$28)+AE406/$S263*AngCal!$C$28</f>
        <v>0</v>
      </c>
    </row>
    <row r="550" spans="2:31" x14ac:dyDescent="0.15">
      <c r="B550">
        <v>49.982999999999997</v>
      </c>
      <c r="C550">
        <v>5</v>
      </c>
      <c r="D550" s="18">
        <v>-0.17019999999999999</v>
      </c>
      <c r="E550" s="18">
        <v>0.3029</v>
      </c>
      <c r="F550" s="18">
        <v>0.14699999999999999</v>
      </c>
      <c r="G550" s="18">
        <v>0.29070000000000001</v>
      </c>
      <c r="H550" s="18">
        <v>0.21149999999999999</v>
      </c>
      <c r="I550" s="18">
        <v>1.198</v>
      </c>
      <c r="J550" s="18">
        <v>3.866E-2</v>
      </c>
      <c r="K550" s="18">
        <v>0.73419999999999996</v>
      </c>
      <c r="L550" s="18">
        <v>2.8650000000000002</v>
      </c>
      <c r="M550" s="18">
        <v>0.37030000000000002</v>
      </c>
      <c r="O550" s="18">
        <f t="shared" si="95"/>
        <v>89.715999999999994</v>
      </c>
      <c r="P550" s="113">
        <f t="shared" ca="1" si="91"/>
        <v>0.49671793125737435</v>
      </c>
      <c r="Q550" s="18">
        <f ca="1">P407/$P264*(1-AngCal!$C$28)+Q407/$Q264*AngCal!$C$28</f>
        <v>0.5739672131635728</v>
      </c>
      <c r="R550" s="18">
        <f ca="1">Q550*(1-AngCal!$B$28)+S550*AngCal!$B$28</f>
        <v>0.49671793125737435</v>
      </c>
      <c r="S550" s="18">
        <f ca="1">R407/$R264*(1-AngCal!$C$28)+S407/$S264*AngCal!$C$28</f>
        <v>0.49493048249148791</v>
      </c>
      <c r="T550" s="113">
        <f t="shared" ca="1" si="92"/>
        <v>0.11330813439690277</v>
      </c>
      <c r="U550" s="18">
        <f ca="1">T407/$P264*(1-AngCal!$C$28)+U407/$Q264*AngCal!$C$28</f>
        <v>9.2492720587734417E-2</v>
      </c>
      <c r="V550">
        <f ca="1">U550*(1-AngCal!$B$28)+W550*AngCal!$B$28</f>
        <v>0.11330813439690277</v>
      </c>
      <c r="W550" s="18">
        <f ca="1">V407/$R264*(1-AngCal!$C$28)+W407/$S264*AngCal!$C$28</f>
        <v>0.11378977622976527</v>
      </c>
      <c r="X550" s="113">
        <f t="shared" ca="1" si="93"/>
        <v>1.877733102673548E-3</v>
      </c>
      <c r="Y550" s="18">
        <f ca="1">X407/$P264*(1-AngCal!$C$28)+Y407/$Q264*AngCal!$C$28</f>
        <v>2.3192084936963335E-3</v>
      </c>
      <c r="Z550" s="18">
        <f ca="1">Y550*(1-AngCal!$B$28)+AA550*AngCal!$B$28</f>
        <v>1.877733102673548E-3</v>
      </c>
      <c r="AA550" s="18">
        <f ca="1">Z407/$R264*(1-AngCal!$C$28)+AA407/$S264*AngCal!$C$28</f>
        <v>1.8675179314333659E-3</v>
      </c>
      <c r="AB550" s="113">
        <f t="shared" ca="1" si="94"/>
        <v>1.5338241967884939E-5</v>
      </c>
      <c r="AC550" s="18">
        <f ca="1">AB407/$P264*(1-AngCal!$C$28)+AC407/$Q264*AngCal!$C$28</f>
        <v>6.7822055800172674E-4</v>
      </c>
      <c r="AD550" s="18">
        <f ca="1">AC550*(1-AngCal!$B$28)+AE550*AngCal!$B$28</f>
        <v>1.5338241967884939E-5</v>
      </c>
      <c r="AE550" s="18">
        <f ca="1">AD407/$R264*(1-AngCal!$C$28)+AE407/$S264*AngCal!$C$28</f>
        <v>0</v>
      </c>
    </row>
    <row r="551" spans="2:31" x14ac:dyDescent="0.15">
      <c r="B551">
        <v>49.982999999999997</v>
      </c>
      <c r="C551">
        <v>7</v>
      </c>
      <c r="D551" s="18">
        <v>-0.19639999999999999</v>
      </c>
      <c r="E551" s="18">
        <v>0.31280000000000002</v>
      </c>
      <c r="F551" s="18">
        <v>2.6040000000000001E-2</v>
      </c>
      <c r="G551" s="18">
        <v>0.27300000000000002</v>
      </c>
      <c r="H551" s="18">
        <v>0.31950000000000001</v>
      </c>
      <c r="I551" s="18">
        <v>1.194</v>
      </c>
      <c r="J551" s="18">
        <v>9.3280000000000002E-2</v>
      </c>
      <c r="K551" s="18">
        <v>0.6361</v>
      </c>
      <c r="L551" s="18">
        <v>2.964</v>
      </c>
      <c r="M551" s="18">
        <v>0.3009</v>
      </c>
      <c r="O551" s="18">
        <f t="shared" si="95"/>
        <v>112.94</v>
      </c>
      <c r="P551" s="113">
        <f t="shared" ca="1" si="91"/>
        <v>0.49782666374611456</v>
      </c>
      <c r="Q551" s="18">
        <f ca="1">P408/$P265*(1-AngCal!$C$28)+Q408/$Q265*AngCal!$C$28</f>
        <v>0.57630626896880754</v>
      </c>
      <c r="R551" s="18">
        <f ca="1">Q551*(1-AngCal!$B$28)+S551*AngCal!$B$28</f>
        <v>0.49782666374611456</v>
      </c>
      <c r="S551" s="18">
        <f ca="1">R408/$R265*(1-AngCal!$C$28)+S408/$S265*AngCal!$C$28</f>
        <v>0.49601074688525765</v>
      </c>
      <c r="T551" s="113">
        <f t="shared" ca="1" si="92"/>
        <v>0.11306610123262874</v>
      </c>
      <c r="U551" s="18">
        <f ca="1">T408/$P265*(1-AngCal!$C$28)+U408/$Q265*AngCal!$C$28</f>
        <v>9.2812333755660142E-2</v>
      </c>
      <c r="V551">
        <f ca="1">U551*(1-AngCal!$B$28)+W551*AngCal!$B$28</f>
        <v>0.11306610123262874</v>
      </c>
      <c r="W551" s="18">
        <f ca="1">V408/$R265*(1-AngCal!$C$28)+W408/$S265*AngCal!$C$28</f>
        <v>0.11353474729363962</v>
      </c>
      <c r="X551" s="113">
        <f t="shared" ca="1" si="93"/>
        <v>1.8012273411495089E-3</v>
      </c>
      <c r="Y551" s="18">
        <f ca="1">X408/$P265*(1-AngCal!$C$28)+Y408/$Q265*AngCal!$C$28</f>
        <v>1.6395012776202955E-3</v>
      </c>
      <c r="Z551" s="18">
        <f ca="1">Y551*(1-AngCal!$B$28)+AA551*AngCal!$B$28</f>
        <v>1.8012273411495089E-3</v>
      </c>
      <c r="AA551" s="18">
        <f ca="1">Z408/$R265*(1-AngCal!$C$28)+AA408/$S265*AngCal!$C$28</f>
        <v>1.8049694737044494E-3</v>
      </c>
      <c r="AB551" s="113">
        <f t="shared" ca="1" si="94"/>
        <v>5.7945429019266911E-6</v>
      </c>
      <c r="AC551" s="18">
        <f ca="1">AB408/$P265*(1-AngCal!$C$28)+AC408/$Q265*AngCal!$C$28</f>
        <v>2.5622089731914616E-4</v>
      </c>
      <c r="AD551" s="18">
        <f ca="1">AC551*(1-AngCal!$B$28)+AE551*AngCal!$B$28</f>
        <v>5.7945429019266911E-6</v>
      </c>
      <c r="AE551" s="18">
        <f ca="1">AD408/$R265*(1-AngCal!$C$28)+AE408/$S265*AngCal!$C$28</f>
        <v>0</v>
      </c>
    </row>
    <row r="552" spans="2:31" x14ac:dyDescent="0.15">
      <c r="B552">
        <v>49.982999999999997</v>
      </c>
      <c r="C552">
        <v>10</v>
      </c>
      <c r="D552" s="18">
        <v>-0.35260000000000002</v>
      </c>
      <c r="E552" s="18">
        <v>0.64229999999999998</v>
      </c>
      <c r="F552" s="18">
        <v>4.1469999999999996E-3</v>
      </c>
      <c r="G552" s="18">
        <v>0.81040000000000001</v>
      </c>
      <c r="H552" s="18">
        <v>0.29799999999999999</v>
      </c>
      <c r="I552" s="18">
        <v>1.244</v>
      </c>
      <c r="J552" s="18">
        <v>0.1154</v>
      </c>
      <c r="K552" s="18">
        <v>0.44290000000000002</v>
      </c>
      <c r="L552" s="18">
        <v>3.0459999999999998</v>
      </c>
      <c r="M552" s="18">
        <v>0.1842</v>
      </c>
      <c r="O552" s="18">
        <f t="shared" si="95"/>
        <v>142.19</v>
      </c>
      <c r="P552" s="113">
        <f t="shared" ca="1" si="91"/>
        <v>0.49860059542553514</v>
      </c>
      <c r="Q552" s="18">
        <f ca="1">P409/$P266*(1-AngCal!$C$28)+Q409/$Q266*AngCal!$C$28</f>
        <v>0.57558218953146645</v>
      </c>
      <c r="R552" s="18">
        <f ca="1">Q552*(1-AngCal!$B$28)+S552*AngCal!$B$28</f>
        <v>0.49860059542553514</v>
      </c>
      <c r="S552" s="18">
        <f ca="1">R409/$R266*(1-AngCal!$C$28)+S409/$S266*AngCal!$C$28</f>
        <v>0.49681934061014799</v>
      </c>
      <c r="T552" s="113">
        <f t="shared" ca="1" si="92"/>
        <v>0.11287988688744424</v>
      </c>
      <c r="U552" s="18">
        <f ca="1">T409/$P266*(1-AngCal!$C$28)+U409/$Q266*AngCal!$C$28</f>
        <v>9.3097936063856912E-2</v>
      </c>
      <c r="V552">
        <f ca="1">U552*(1-AngCal!$B$28)+W552*AngCal!$B$28</f>
        <v>0.11287988688744424</v>
      </c>
      <c r="W552" s="18">
        <f ca="1">V409/$R266*(1-AngCal!$C$28)+W409/$S266*AngCal!$C$28</f>
        <v>0.11333761571953077</v>
      </c>
      <c r="X552" s="113">
        <f t="shared" ca="1" si="93"/>
        <v>1.7590802874527999E-3</v>
      </c>
      <c r="Y552" s="18">
        <f ca="1">X409/$P266*(1-AngCal!$C$28)+Y409/$Q266*AngCal!$C$28</f>
        <v>1.3268372313440927E-3</v>
      </c>
      <c r="Z552" s="18">
        <f ca="1">Y552*(1-AngCal!$B$28)+AA552*AngCal!$B$28</f>
        <v>1.7590802874527999E-3</v>
      </c>
      <c r="AA552" s="18">
        <f ca="1">Z409/$R266*(1-AngCal!$C$28)+AA409/$S266*AngCal!$C$28</f>
        <v>1.7690818343687007E-3</v>
      </c>
      <c r="AB552" s="113">
        <f t="shared" ca="1" si="94"/>
        <v>7.0157902641401823E-6</v>
      </c>
      <c r="AC552" s="18">
        <f ca="1">AB409/$P266*(1-AngCal!$C$28)+AC409/$Q266*AngCal!$C$28</f>
        <v>3.1022154936211207E-4</v>
      </c>
      <c r="AD552" s="18">
        <f ca="1">AC552*(1-AngCal!$B$28)+AE552*AngCal!$B$28</f>
        <v>7.0157902641401823E-6</v>
      </c>
      <c r="AE552" s="18">
        <f ca="1">AD409/$R266*(1-AngCal!$C$28)+AE409/$S266*AngCal!$C$28</f>
        <v>0</v>
      </c>
    </row>
    <row r="553" spans="2:31" x14ac:dyDescent="0.15">
      <c r="B553">
        <v>49.982999999999997</v>
      </c>
      <c r="C553">
        <v>15</v>
      </c>
      <c r="D553" s="18">
        <v>-1.141</v>
      </c>
      <c r="E553" s="18">
        <v>2.387</v>
      </c>
      <c r="F553" s="18">
        <v>-0.55779999999999996</v>
      </c>
      <c r="G553" s="18">
        <v>2.2389999999999999</v>
      </c>
      <c r="H553" s="18">
        <v>0.2293</v>
      </c>
      <c r="I553" s="18">
        <v>1.34</v>
      </c>
      <c r="J553" s="18">
        <v>0.10730000000000001</v>
      </c>
      <c r="K553" s="18">
        <v>-0.27379999999999999</v>
      </c>
      <c r="L553" s="18">
        <v>-0.88080000000000003</v>
      </c>
      <c r="M553" s="18">
        <v>0.51419999999999999</v>
      </c>
      <c r="O553" s="18">
        <f t="shared" si="95"/>
        <v>179.01</v>
      </c>
      <c r="P553" s="113">
        <f t="shared" ca="1" si="91"/>
        <v>0.49915726803784366</v>
      </c>
      <c r="Q553" s="18">
        <f ca="1">P410/$P267*(1-AngCal!$C$28)+Q410/$Q267*AngCal!$C$28</f>
        <v>0.57382387513256294</v>
      </c>
      <c r="R553" s="18">
        <f ca="1">Q553*(1-AngCal!$B$28)+S553*AngCal!$B$28</f>
        <v>0.49915726803784366</v>
      </c>
      <c r="S553" s="18">
        <f ca="1">R410/$R267*(1-AngCal!$C$28)+S410/$S267*AngCal!$C$28</f>
        <v>0.49742957903658608</v>
      </c>
      <c r="T553" s="113">
        <f t="shared" ca="1" si="92"/>
        <v>0.11274227359713591</v>
      </c>
      <c r="U553" s="18">
        <f ca="1">T410/$P267*(1-AngCal!$C$28)+U410/$Q267*AngCal!$C$28</f>
        <v>9.363001634759055E-2</v>
      </c>
      <c r="V553">
        <f ca="1">U553*(1-AngCal!$B$28)+W553*AngCal!$B$28</f>
        <v>0.11274227359713591</v>
      </c>
      <c r="W553" s="18">
        <f ca="1">V410/$R267*(1-AngCal!$C$28)+W410/$S267*AngCal!$C$28</f>
        <v>0.11318450658352776</v>
      </c>
      <c r="X553" s="113">
        <f t="shared" ca="1" si="93"/>
        <v>1.7340977933565237E-3</v>
      </c>
      <c r="Y553" s="18">
        <f ca="1">X410/$P267*(1-AngCal!$C$28)+Y410/$Q267*AngCal!$C$28</f>
        <v>1.0643015227588188E-3</v>
      </c>
      <c r="Z553" s="18">
        <f ca="1">Y553*(1-AngCal!$B$28)+AA553*AngCal!$B$28</f>
        <v>1.7340977933565237E-3</v>
      </c>
      <c r="AA553" s="18">
        <f ca="1">Z410/$R267*(1-AngCal!$C$28)+AA410/$S267*AngCal!$C$28</f>
        <v>1.7495960153170716E-3</v>
      </c>
      <c r="AB553" s="113">
        <f t="shared" ca="1" si="94"/>
        <v>7.6961675500594036E-6</v>
      </c>
      <c r="AC553" s="18">
        <f ca="1">AB410/$P267*(1-AngCal!$C$28)+AC410/$Q267*AngCal!$C$28</f>
        <v>3.4030621378936557E-4</v>
      </c>
      <c r="AD553" s="18">
        <f ca="1">AC553*(1-AngCal!$B$28)+AE553*AngCal!$B$28</f>
        <v>7.6961675500594036E-6</v>
      </c>
      <c r="AE553" s="18">
        <f ca="1">AD410/$R267*(1-AngCal!$C$28)+AE410/$S267*AngCal!$C$28</f>
        <v>0</v>
      </c>
    </row>
    <row r="554" spans="2:31" x14ac:dyDescent="0.15">
      <c r="B554">
        <v>49.982999999999997</v>
      </c>
      <c r="C554">
        <v>20</v>
      </c>
      <c r="D554" s="18">
        <v>-0.41149999999999998</v>
      </c>
      <c r="E554" s="18">
        <v>0.40610000000000002</v>
      </c>
      <c r="F554" s="18">
        <v>-0.47370000000000001</v>
      </c>
      <c r="G554" s="18">
        <v>1.3580000000000001</v>
      </c>
      <c r="H554" s="18">
        <v>1.1739999999999999</v>
      </c>
      <c r="I554" s="18">
        <v>1.107</v>
      </c>
      <c r="J554" s="18">
        <v>0.52680000000000005</v>
      </c>
      <c r="K554" s="18">
        <v>-0.2429</v>
      </c>
      <c r="L554" s="18">
        <v>0.70679999999999998</v>
      </c>
      <c r="M554" s="18">
        <v>3.0349999999999999E-2</v>
      </c>
      <c r="O554" s="18">
        <f t="shared" si="95"/>
        <v>225.36</v>
      </c>
      <c r="P554" s="113">
        <f t="shared" ca="1" si="91"/>
        <v>0.49955242699980823</v>
      </c>
      <c r="Q554" s="18">
        <f ca="1">P411/$P268*(1-AngCal!$C$28)+Q411/$Q268*AngCal!$C$28</f>
        <v>0.57122296707449804</v>
      </c>
      <c r="R554" s="18">
        <f ca="1">Q554*(1-AngCal!$B$28)+S554*AngCal!$B$28</f>
        <v>0.49955242699980823</v>
      </c>
      <c r="S554" s="18">
        <f ca="1">R411/$R268*(1-AngCal!$C$28)+S411/$S268*AngCal!$C$28</f>
        <v>0.49789406312579221</v>
      </c>
      <c r="T554" s="113">
        <f t="shared" ca="1" si="92"/>
        <v>0.11264281476139271</v>
      </c>
      <c r="U554" s="18">
        <f ca="1">T411/$P268*(1-AngCal!$C$28)+U411/$Q268*AngCal!$C$28</f>
        <v>9.4397823982964355E-2</v>
      </c>
      <c r="V554">
        <f ca="1">U554*(1-AngCal!$B$28)+W554*AngCal!$B$28</f>
        <v>0.11264281476139271</v>
      </c>
      <c r="W554" s="18">
        <f ca="1">V411/$R268*(1-AngCal!$C$28)+W411/$S268*AngCal!$C$28</f>
        <v>0.11306498032003326</v>
      </c>
      <c r="X554" s="113">
        <f t="shared" ca="1" si="93"/>
        <v>1.7180742875238565E-3</v>
      </c>
      <c r="Y554" s="18">
        <f ca="1">X411/$P268*(1-AngCal!$C$28)+Y411/$Q268*AngCal!$C$28</f>
        <v>7.7051432328652106E-4</v>
      </c>
      <c r="Z554" s="18">
        <f ca="1">Y554*(1-AngCal!$B$28)+AA554*AngCal!$B$28</f>
        <v>1.7180742875238565E-3</v>
      </c>
      <c r="AA554" s="18">
        <f ca="1">Z411/$R268*(1-AngCal!$C$28)+AA411/$S268*AngCal!$C$28</f>
        <v>1.7399996031628553E-3</v>
      </c>
      <c r="AB554" s="113">
        <f t="shared" ca="1" si="94"/>
        <v>8.00923972615484E-6</v>
      </c>
      <c r="AC554" s="18">
        <f ca="1">AB411/$P268*(1-AngCal!$C$28)+AC411/$Q268*AngCal!$C$28</f>
        <v>3.5414952036979635E-4</v>
      </c>
      <c r="AD554" s="18">
        <f ca="1">AC554*(1-AngCal!$B$28)+AE554*AngCal!$B$28</f>
        <v>8.00923972615484E-6</v>
      </c>
      <c r="AE554" s="18">
        <f ca="1">AD411/$R268*(1-AngCal!$C$28)+AE411/$S268*AngCal!$C$28</f>
        <v>0</v>
      </c>
    </row>
    <row r="555" spans="2:31" x14ac:dyDescent="0.15">
      <c r="B555">
        <v>67.763000000000005</v>
      </c>
      <c r="C555">
        <v>1</v>
      </c>
      <c r="D555" s="18">
        <v>-8.4320000000000006E-2</v>
      </c>
      <c r="E555" s="18">
        <v>7.0319999999999994E-2</v>
      </c>
      <c r="F555" s="18">
        <v>0.25629999999999997</v>
      </c>
      <c r="G555" s="18">
        <v>9.9390000000000006E-2</v>
      </c>
      <c r="H555" s="18">
        <v>0.48580000000000001</v>
      </c>
      <c r="I555" s="18">
        <v>1.4530000000000001</v>
      </c>
      <c r="J555" s="18">
        <v>0.4556</v>
      </c>
      <c r="K555" s="18">
        <v>-5.4870000000000002E-2</v>
      </c>
      <c r="L555" s="18">
        <v>3.556</v>
      </c>
      <c r="M555" s="18">
        <v>0.12909999999999999</v>
      </c>
      <c r="O555" s="18">
        <f t="shared" si="95"/>
        <v>283.70999999999998</v>
      </c>
      <c r="P555" s="113">
        <f t="shared" ca="1" si="91"/>
        <v>0.49982572748643433</v>
      </c>
      <c r="Q555" s="18">
        <f ca="1">P412/$P269*(1-AngCal!$C$28)+Q412/$Q269*AngCal!$C$28</f>
        <v>0.56789532189701408</v>
      </c>
      <c r="R555" s="18">
        <f ca="1">Q555*(1-AngCal!$B$28)+S555*AngCal!$B$28</f>
        <v>0.49982572748643433</v>
      </c>
      <c r="S555" s="18">
        <f ca="1">R412/$R269*(1-AngCal!$C$28)+S412/$S269*AngCal!$C$28</f>
        <v>0.49825068485145785</v>
      </c>
      <c r="T555" s="113">
        <f t="shared" ca="1" si="92"/>
        <v>0.11257410004547673</v>
      </c>
      <c r="U555" s="18">
        <f ca="1">T412/$P269*(1-AngCal!$C$28)+U412/$Q269*AngCal!$C$28</f>
        <v>9.541206201418885E-2</v>
      </c>
      <c r="V555">
        <f ca="1">U555*(1-AngCal!$B$28)+W555*AngCal!$B$28</f>
        <v>0.11257410004547673</v>
      </c>
      <c r="W555" s="18">
        <f ca="1">V412/$R269*(1-AngCal!$C$28)+W412/$S269*AngCal!$C$28</f>
        <v>0.11297120747407872</v>
      </c>
      <c r="X555" s="113">
        <f t="shared" ca="1" si="93"/>
        <v>1.7051620583245464E-3</v>
      </c>
      <c r="Y555" s="18">
        <f ca="1">X412/$P269*(1-AngCal!$C$28)+Y412/$Q269*AngCal!$C$28</f>
        <v>3.6621738439238235E-4</v>
      </c>
      <c r="Z555" s="18">
        <f ca="1">Y555*(1-AngCal!$B$28)+AA555*AngCal!$B$28</f>
        <v>1.7051620583245464E-3</v>
      </c>
      <c r="AA555" s="18">
        <f ca="1">Z412/$R269*(1-AngCal!$C$28)+AA412/$S269*AngCal!$C$28</f>
        <v>1.7361435114326331E-3</v>
      </c>
      <c r="AB555" s="113">
        <f t="shared" ca="1" si="94"/>
        <v>8.0801873925729053E-6</v>
      </c>
      <c r="AC555" s="18">
        <f ca="1">AB412/$P269*(1-AngCal!$C$28)+AC412/$Q269*AngCal!$C$28</f>
        <v>3.5728665733814838E-4</v>
      </c>
      <c r="AD555" s="18">
        <f ca="1">AC555*(1-AngCal!$B$28)+AE555*AngCal!$B$28</f>
        <v>8.0801873925729053E-6</v>
      </c>
      <c r="AE555" s="18">
        <f ca="1">AD412/$R269*(1-AngCal!$C$28)+AE412/$S269*AngCal!$C$28</f>
        <v>0</v>
      </c>
    </row>
    <row r="556" spans="2:31" x14ac:dyDescent="0.15">
      <c r="B556">
        <v>67.763000000000005</v>
      </c>
      <c r="C556">
        <v>3</v>
      </c>
      <c r="D556" s="18">
        <v>-7.7469999999999997E-2</v>
      </c>
      <c r="E556" s="18">
        <v>6.1289999999999997E-2</v>
      </c>
      <c r="F556" s="18">
        <v>0.26650000000000001</v>
      </c>
      <c r="G556" s="18">
        <v>0.1042</v>
      </c>
      <c r="H556" s="18">
        <v>0.48970000000000002</v>
      </c>
      <c r="I556" s="18">
        <v>1.4450000000000001</v>
      </c>
      <c r="J556" s="18">
        <v>0.45839999999999997</v>
      </c>
      <c r="K556" s="18">
        <v>-5.663E-2</v>
      </c>
      <c r="L556" s="18">
        <v>3.5539999999999998</v>
      </c>
      <c r="M556" s="18">
        <v>0.127</v>
      </c>
      <c r="O556" s="18">
        <f t="shared" si="95"/>
        <v>357.17</v>
      </c>
      <c r="P556" s="113">
        <f t="shared" ca="1" si="91"/>
        <v>0.49996217682211197</v>
      </c>
      <c r="Q556" s="18">
        <f ca="1">P413/$P270*(1-AngCal!$C$28)+Q413/$Q270*AngCal!$C$28</f>
        <v>0.56200344993815055</v>
      </c>
      <c r="R556" s="18">
        <f ca="1">Q556*(1-AngCal!$B$28)+S556*AngCal!$B$28</f>
        <v>0.49996217682211197</v>
      </c>
      <c r="S556" s="18">
        <f ca="1">R413/$R270*(1-AngCal!$C$28)+S413/$S270*AngCal!$C$28</f>
        <v>0.4985266217680217</v>
      </c>
      <c r="T556" s="113">
        <f t="shared" ca="1" si="92"/>
        <v>0.11253771278634939</v>
      </c>
      <c r="U556" s="18">
        <f ca="1">T413/$P270*(1-AngCal!$C$28)+U413/$Q270*AngCal!$C$28</f>
        <v>9.6996091245999894E-2</v>
      </c>
      <c r="V556">
        <f ca="1">U556*(1-AngCal!$B$28)+W556*AngCal!$B$28</f>
        <v>0.11253771278634939</v>
      </c>
      <c r="W556" s="18">
        <f ca="1">V413/$R270*(1-AngCal!$C$28)+W413/$S270*AngCal!$C$28</f>
        <v>0.11289732586697197</v>
      </c>
      <c r="X556" s="113">
        <f t="shared" ca="1" si="93"/>
        <v>1.6994880498073792E-3</v>
      </c>
      <c r="Y556" s="18">
        <f ca="1">X413/$P270*(1-AngCal!$C$28)+Y413/$Q270*AngCal!$C$28</f>
        <v>1.4385671444913005E-4</v>
      </c>
      <c r="Z556" s="18">
        <f ca="1">Y556*(1-AngCal!$B$28)+AA556*AngCal!$B$28</f>
        <v>1.6994880498073792E-3</v>
      </c>
      <c r="AA556" s="18">
        <f ca="1">Z413/$R270*(1-AngCal!$C$28)+AA413/$S270*AngCal!$C$28</f>
        <v>1.735483352830866E-3</v>
      </c>
      <c r="AB556" s="113">
        <f t="shared" ca="1" si="94"/>
        <v>7.9606527905073252E-6</v>
      </c>
      <c r="AC556" s="18">
        <f ca="1">AB413/$P270*(1-AngCal!$C$28)+AC413/$Q270*AngCal!$C$28</f>
        <v>3.5200112170224063E-4</v>
      </c>
      <c r="AD556" s="18">
        <f ca="1">AC556*(1-AngCal!$B$28)+AE556*AngCal!$B$28</f>
        <v>7.9606527905073252E-6</v>
      </c>
      <c r="AE556" s="18">
        <f ca="1">AD413/$R270*(1-AngCal!$C$28)+AE413/$S270*AngCal!$C$28</f>
        <v>0</v>
      </c>
    </row>
    <row r="557" spans="2:31" x14ac:dyDescent="0.15">
      <c r="B557">
        <v>67.763000000000005</v>
      </c>
      <c r="C557">
        <v>5</v>
      </c>
      <c r="D557" s="18">
        <v>1.5270000000000001E-2</v>
      </c>
      <c r="E557" s="18">
        <v>0.1313</v>
      </c>
      <c r="F557" s="18">
        <v>0.18970000000000001</v>
      </c>
      <c r="G557" s="18">
        <v>0.16070000000000001</v>
      </c>
      <c r="H557" s="18">
        <v>0.53700000000000003</v>
      </c>
      <c r="I557" s="18">
        <v>1.347</v>
      </c>
      <c r="J557" s="18">
        <v>0.2999</v>
      </c>
      <c r="K557" s="18">
        <v>-0.42709999999999998</v>
      </c>
      <c r="L557" s="18">
        <v>2.6469999999999998</v>
      </c>
      <c r="M557" s="18">
        <v>2.34</v>
      </c>
      <c r="O557" s="18">
        <f t="shared" si="95"/>
        <v>449.65</v>
      </c>
      <c r="P557" s="113">
        <f t="shared" ca="1" si="91"/>
        <v>0.49996698638540116</v>
      </c>
      <c r="Q557" s="18">
        <f ca="1">P414/$P271*(1-AngCal!$C$28)+Q414/$Q271*AngCal!$C$28</f>
        <v>0.5529467526095172</v>
      </c>
      <c r="R557" s="18">
        <f ca="1">Q557*(1-AngCal!$B$28)+S557*AngCal!$B$28</f>
        <v>0.49996698638540116</v>
      </c>
      <c r="S557" s="18">
        <f ca="1">R414/$R271*(1-AngCal!$C$28)+S414/$S271*AngCal!$C$28</f>
        <v>0.49874110291545204</v>
      </c>
      <c r="T557" s="113">
        <f t="shared" ca="1" si="92"/>
        <v>0.112532349358169</v>
      </c>
      <c r="U557" s="18">
        <f ca="1">T414/$P271*(1-AngCal!$C$28)+U414/$Q271*AngCal!$C$28</f>
        <v>9.9280763320076487E-2</v>
      </c>
      <c r="V557">
        <f ca="1">U557*(1-AngCal!$B$28)+W557*AngCal!$B$28</f>
        <v>0.112532349358169</v>
      </c>
      <c r="W557" s="18">
        <f ca="1">V414/$R271*(1-AngCal!$C$28)+W414/$S271*AngCal!$C$28</f>
        <v>0.11283897397040278</v>
      </c>
      <c r="X557" s="113">
        <f t="shared" ca="1" si="93"/>
        <v>1.7011051586079593E-3</v>
      </c>
      <c r="Y557" s="18">
        <f ca="1">X414/$P271*(1-AngCal!$C$28)+Y414/$Q271*AngCal!$C$28</f>
        <v>1.6746111353613846E-4</v>
      </c>
      <c r="Z557" s="18">
        <f ca="1">Y557*(1-AngCal!$B$28)+AA557*AngCal!$B$28</f>
        <v>1.7011051586079593E-3</v>
      </c>
      <c r="AA557" s="18">
        <f ca="1">Z414/$R271*(1-AngCal!$C$28)+AA414/$S271*AngCal!$C$28</f>
        <v>1.7365917040881023E-3</v>
      </c>
      <c r="AB557" s="113">
        <f t="shared" ca="1" si="94"/>
        <v>7.702535892337306E-6</v>
      </c>
      <c r="AC557" s="18">
        <f ca="1">AB414/$P271*(1-AngCal!$C$28)+AC414/$Q271*AngCal!$C$28</f>
        <v>3.4058780672956748E-4</v>
      </c>
      <c r="AD557" s="18">
        <f ca="1">AC557*(1-AngCal!$B$28)+AE557*AngCal!$B$28</f>
        <v>7.702535892337306E-6</v>
      </c>
      <c r="AE557" s="18">
        <f ca="1">AD414/$R271*(1-AngCal!$C$28)+AE414/$S271*AngCal!$C$28</f>
        <v>0</v>
      </c>
    </row>
    <row r="558" spans="2:31" x14ac:dyDescent="0.15">
      <c r="B558">
        <v>67.763000000000005</v>
      </c>
      <c r="C558">
        <v>7</v>
      </c>
      <c r="D558" s="18">
        <v>6.8690000000000001E-2</v>
      </c>
      <c r="E558" s="18">
        <v>0.12540000000000001</v>
      </c>
      <c r="F558" s="18">
        <v>0.17349999999999999</v>
      </c>
      <c r="G558" s="18">
        <v>0.1623</v>
      </c>
      <c r="H558" s="18">
        <v>0.66749999999999998</v>
      </c>
      <c r="I558" s="18">
        <v>1.2889999999999999</v>
      </c>
      <c r="J558" s="18">
        <v>0.34</v>
      </c>
      <c r="K558" s="18">
        <v>-0.74029999999999996</v>
      </c>
      <c r="L558" s="18">
        <v>2.77</v>
      </c>
      <c r="M558" s="18">
        <v>2.3959999999999999</v>
      </c>
      <c r="O558" s="18">
        <f t="shared" si="95"/>
        <v>566.08000000000004</v>
      </c>
      <c r="P558" s="113">
        <f t="shared" ca="1" si="91"/>
        <v>0.49987419703182295</v>
      </c>
      <c r="Q558" s="18">
        <f ca="1">P415/$P272*(1-AngCal!$C$28)+Q415/$Q272*AngCal!$C$28</f>
        <v>0.54166225208015772</v>
      </c>
      <c r="R558" s="18">
        <f ca="1">Q558*(1-AngCal!$B$28)+S558*AngCal!$B$28</f>
        <v>0.49987419703182295</v>
      </c>
      <c r="S558" s="18">
        <f ca="1">R415/$R272*(1-AngCal!$C$28)+S415/$S272*AngCal!$C$28</f>
        <v>0.49890727532612167</v>
      </c>
      <c r="T558" s="113">
        <f t="shared" ca="1" si="92"/>
        <v>0.11255257694594133</v>
      </c>
      <c r="U558" s="18">
        <f ca="1">T415/$P272*(1-AngCal!$C$28)+U415/$Q272*AngCal!$C$28</f>
        <v>0.10216392770490389</v>
      </c>
      <c r="V558">
        <f ca="1">U558*(1-AngCal!$B$28)+W558*AngCal!$B$28</f>
        <v>0.11255257694594133</v>
      </c>
      <c r="W558" s="18">
        <f ca="1">V415/$R272*(1-AngCal!$C$28)+W415/$S272*AngCal!$C$28</f>
        <v>0.11279295689261407</v>
      </c>
      <c r="X558" s="113">
        <f t="shared" ca="1" si="93"/>
        <v>1.7041144845404664E-3</v>
      </c>
      <c r="Y558" s="18">
        <f ca="1">X415/$P272*(1-AngCal!$C$28)+Y415/$Q272*AngCal!$C$28</f>
        <v>2.0240160197660932E-4</v>
      </c>
      <c r="Z558" s="18">
        <f ca="1">Y558*(1-AngCal!$B$28)+AA558*AngCal!$B$28</f>
        <v>1.7041144845404664E-3</v>
      </c>
      <c r="AA558" s="18">
        <f ca="1">Z415/$R272*(1-AngCal!$C$28)+AA415/$S272*AngCal!$C$28</f>
        <v>1.7388621840972584E-3</v>
      </c>
      <c r="AB558" s="113">
        <f t="shared" ca="1" si="94"/>
        <v>7.3707328426533249E-6</v>
      </c>
      <c r="AC558" s="18">
        <f ca="1">AB415/$P272*(1-AngCal!$C$28)+AC415/$Q272*AngCal!$C$28</f>
        <v>3.259162654946253E-4</v>
      </c>
      <c r="AD558" s="18">
        <f ca="1">AC558*(1-AngCal!$B$28)+AE558*AngCal!$B$28</f>
        <v>7.3707328426533249E-6</v>
      </c>
      <c r="AE558" s="18">
        <f ca="1">AD415/$R272*(1-AngCal!$C$28)+AE415/$S272*AngCal!$C$28</f>
        <v>0</v>
      </c>
    </row>
    <row r="559" spans="2:31" x14ac:dyDescent="0.15">
      <c r="B559">
        <v>67.763000000000005</v>
      </c>
      <c r="C559">
        <v>10</v>
      </c>
      <c r="D559" s="18">
        <v>0.24959999999999999</v>
      </c>
      <c r="E559" s="18">
        <v>0.1588</v>
      </c>
      <c r="F559" s="18">
        <v>7.1260000000000004E-2</v>
      </c>
      <c r="G559" s="18">
        <v>0.17510000000000001</v>
      </c>
      <c r="H559" s="18">
        <v>0.97219999999999995</v>
      </c>
      <c r="I559" s="18">
        <v>1.306</v>
      </c>
      <c r="J559" s="18">
        <v>0.39700000000000002</v>
      </c>
      <c r="K559" s="18">
        <v>-1.5620000000000001</v>
      </c>
      <c r="L559" s="18">
        <v>2.5350000000000001</v>
      </c>
      <c r="M559" s="18">
        <v>2.4329999999999998</v>
      </c>
      <c r="O559" s="18">
        <f t="shared" si="95"/>
        <v>712.65</v>
      </c>
      <c r="P559" s="113">
        <f t="shared" ca="1" si="91"/>
        <v>0.49968726882629821</v>
      </c>
      <c r="Q559" s="18">
        <f ca="1">P416/$P273*(1-AngCal!$C$28)+Q416/$Q273*AngCal!$C$28</f>
        <v>0.52796164246238897</v>
      </c>
      <c r="R559" s="18">
        <f ca="1">Q559*(1-AngCal!$B$28)+S559*AngCal!$B$28</f>
        <v>0.49968726882629821</v>
      </c>
      <c r="S559" s="18">
        <f ca="1">R416/$R273*(1-AngCal!$C$28)+S416/$S273*AngCal!$C$28</f>
        <v>0.4990330362818014</v>
      </c>
      <c r="T559" s="113">
        <f t="shared" ca="1" si="92"/>
        <v>0.11259778622698537</v>
      </c>
      <c r="U559" s="18">
        <f ca="1">T416/$P273*(1-AngCal!$C$28)+U416/$Q273*AngCal!$C$28</f>
        <v>0.10571328109702589</v>
      </c>
      <c r="V559">
        <f ca="1">U559*(1-AngCal!$B$28)+W559*AngCal!$B$28</f>
        <v>0.11259778622698537</v>
      </c>
      <c r="W559" s="18">
        <f ca="1">V416/$R273*(1-AngCal!$C$28)+W416/$S273*AngCal!$C$28</f>
        <v>0.11275708479772453</v>
      </c>
      <c r="X559" s="113">
        <f t="shared" ca="1" si="93"/>
        <v>1.7087553006150033E-3</v>
      </c>
      <c r="Y559" s="18">
        <f ca="1">X416/$P273*(1-AngCal!$C$28)+Y416/$Q273*AngCal!$C$28</f>
        <v>2.547864209129099E-4</v>
      </c>
      <c r="Z559" s="18">
        <f ca="1">Y559*(1-AngCal!$B$28)+AA559*AngCal!$B$28</f>
        <v>1.7087553006150033E-3</v>
      </c>
      <c r="AA559" s="18">
        <f ca="1">Z416/$R273*(1-AngCal!$C$28)+AA416/$S273*AngCal!$C$28</f>
        <v>1.7423982655142311E-3</v>
      </c>
      <c r="AB559" s="113">
        <f t="shared" ca="1" si="94"/>
        <v>6.9940740923145433E-6</v>
      </c>
      <c r="AC559" s="18">
        <f ca="1">AB416/$P273*(1-AngCal!$C$28)+AC416/$Q273*AngCal!$C$28</f>
        <v>3.0926131192394383E-4</v>
      </c>
      <c r="AD559" s="18">
        <f ca="1">AC559*(1-AngCal!$B$28)+AE559*AngCal!$B$28</f>
        <v>6.9940740923145433E-6</v>
      </c>
      <c r="AE559" s="18">
        <f ca="1">AD416/$R273*(1-AngCal!$C$28)+AE416/$S273*AngCal!$C$28</f>
        <v>0</v>
      </c>
    </row>
    <row r="560" spans="2:31" x14ac:dyDescent="0.15">
      <c r="B560">
        <v>67.763000000000005</v>
      </c>
      <c r="C560">
        <v>15</v>
      </c>
      <c r="D560" s="18">
        <v>-2.53E-2</v>
      </c>
      <c r="E560" s="18">
        <v>0.122</v>
      </c>
      <c r="F560" s="18">
        <v>0.25290000000000001</v>
      </c>
      <c r="G560" s="18">
        <v>9.357E-2</v>
      </c>
      <c r="H560" s="18">
        <v>1.1830000000000001</v>
      </c>
      <c r="I560" s="18">
        <v>1.5049999999999999</v>
      </c>
      <c r="J560" s="18">
        <v>0.4501</v>
      </c>
      <c r="K560" s="18">
        <v>-1.9179999999999999</v>
      </c>
      <c r="L560" s="18">
        <v>3.8570000000000002</v>
      </c>
      <c r="M560" s="18">
        <v>1.363</v>
      </c>
      <c r="O560" s="18">
        <f t="shared" si="95"/>
        <v>897.16</v>
      </c>
      <c r="P560" s="113">
        <f t="shared" ca="1" si="91"/>
        <v>0.49940839091804817</v>
      </c>
      <c r="Q560" s="18">
        <f ca="1">P417/$P274*(1-AngCal!$C$28)+Q417/$Q274*AngCal!$C$28</f>
        <v>0.51184663793079743</v>
      </c>
      <c r="R560" s="18">
        <f ca="1">Q560*(1-AngCal!$B$28)+S560*AngCal!$B$28</f>
        <v>0.49940839091804817</v>
      </c>
      <c r="S560" s="18">
        <f ca="1">R417/$R274*(1-AngCal!$C$28)+S417/$S274*AngCal!$C$28</f>
        <v>0.49912058592201308</v>
      </c>
      <c r="T560" s="113">
        <f t="shared" ca="1" si="92"/>
        <v>0.11266730392278036</v>
      </c>
      <c r="U560" s="18">
        <f ca="1">T417/$P274*(1-AngCal!$C$28)+U417/$Q274*AngCal!$C$28</f>
        <v>0.10994790568586627</v>
      </c>
      <c r="V560">
        <f ca="1">U560*(1-AngCal!$B$28)+W560*AngCal!$B$28</f>
        <v>0.11266730392278036</v>
      </c>
      <c r="W560" s="18">
        <f ca="1">V417/$R274*(1-AngCal!$C$28)+W417/$S274*AngCal!$C$28</f>
        <v>0.11273022729116103</v>
      </c>
      <c r="X560" s="113">
        <f t="shared" ca="1" si="93"/>
        <v>1.7161426907588908E-3</v>
      </c>
      <c r="Y560" s="18">
        <f ca="1">X417/$P274*(1-AngCal!$C$28)+Y417/$Q274*AngCal!$C$28</f>
        <v>3.3394498983099118E-4</v>
      </c>
      <c r="Z560" s="18">
        <f ca="1">Y560*(1-AngCal!$B$28)+AA560*AngCal!$B$28</f>
        <v>1.7161426907588908E-3</v>
      </c>
      <c r="AA560" s="18">
        <f ca="1">Z417/$R274*(1-AngCal!$C$28)+AA417/$S274*AngCal!$C$28</f>
        <v>1.7481249631343754E-3</v>
      </c>
      <c r="AB560" s="113">
        <f t="shared" ca="1" si="94"/>
        <v>6.5941473185332877E-6</v>
      </c>
      <c r="AC560" s="18">
        <f ca="1">AB417/$P274*(1-AngCal!$C$28)+AC417/$Q274*AngCal!$C$28</f>
        <v>2.9157750172968103E-4</v>
      </c>
      <c r="AD560" s="18">
        <f ca="1">AC560*(1-AngCal!$B$28)+AE560*AngCal!$B$28</f>
        <v>6.5941473185332877E-6</v>
      </c>
      <c r="AE560" s="18">
        <f ca="1">AD417/$R274*(1-AngCal!$C$28)+AE417/$S274*AngCal!$C$28</f>
        <v>0</v>
      </c>
    </row>
    <row r="561" spans="2:31" x14ac:dyDescent="0.15">
      <c r="B561">
        <v>67.763000000000005</v>
      </c>
      <c r="C561">
        <v>20</v>
      </c>
      <c r="D561" s="18">
        <v>-7.8750000000000001E-2</v>
      </c>
      <c r="E561" s="18">
        <v>0.12870000000000001</v>
      </c>
      <c r="F561" s="18">
        <v>0.28970000000000001</v>
      </c>
      <c r="G561" s="18">
        <v>6.5460000000000004E-2</v>
      </c>
      <c r="H561" s="18">
        <v>0.66890000000000005</v>
      </c>
      <c r="I561" s="18">
        <v>1.4890000000000001</v>
      </c>
      <c r="J561" s="18">
        <v>0.33600000000000002</v>
      </c>
      <c r="K561" s="18">
        <v>-0.53580000000000005</v>
      </c>
      <c r="L561" s="18">
        <v>3.5430000000000001</v>
      </c>
      <c r="M561" s="18">
        <v>0.24129999999999999</v>
      </c>
      <c r="O561" s="18">
        <f t="shared" si="95"/>
        <v>1129.4000000000001</v>
      </c>
      <c r="P561" s="113">
        <f t="shared" ca="1" si="91"/>
        <v>0.49903698317985778</v>
      </c>
      <c r="Q561" s="18">
        <f ca="1">P418/$P275*(1-AngCal!$C$28)+Q418/$Q275*AngCal!$C$28</f>
        <v>0.49359269477359419</v>
      </c>
      <c r="R561" s="18">
        <f ca="1">Q561*(1-AngCal!$B$28)+S561*AngCal!$B$28</f>
        <v>0.49903698317985778</v>
      </c>
      <c r="S561" s="18">
        <f ca="1">R418/$R275*(1-AngCal!$C$28)+S418/$S275*AngCal!$C$28</f>
        <v>0.49916295699285351</v>
      </c>
      <c r="T561" s="113">
        <f t="shared" ca="1" si="92"/>
        <v>0.11276037494816379</v>
      </c>
      <c r="U561" s="18">
        <f ca="1">T418/$P275*(1-AngCal!$C$28)+U418/$Q275*AngCal!$C$28</f>
        <v>0.11480745713720242</v>
      </c>
      <c r="V561">
        <f ca="1">U561*(1-AngCal!$B$28)+W561*AngCal!$B$28</f>
        <v>0.11276037494816379</v>
      </c>
      <c r="W561" s="18">
        <f ca="1">V418/$R275*(1-AngCal!$C$28)+W418/$S275*AngCal!$C$28</f>
        <v>0.11271300810614049</v>
      </c>
      <c r="X561" s="113">
        <f t="shared" ca="1" si="93"/>
        <v>1.7286916030468712E-3</v>
      </c>
      <c r="Y561" s="18">
        <f ca="1">X418/$P275*(1-AngCal!$C$28)+Y418/$Q275*AngCal!$C$28</f>
        <v>4.5341869315441909E-4</v>
      </c>
      <c r="Z561" s="18">
        <f ca="1">Y561*(1-AngCal!$B$28)+AA561*AngCal!$B$28</f>
        <v>1.7286916030468712E-3</v>
      </c>
      <c r="AA561" s="18">
        <f ca="1">Z418/$R275*(1-AngCal!$C$28)+AA418/$S275*AngCal!$C$28</f>
        <v>1.7581997736435062E-3</v>
      </c>
      <c r="AB561" s="113">
        <f t="shared" ca="1" si="94"/>
        <v>6.1886100512206983E-6</v>
      </c>
      <c r="AC561" s="18">
        <f ca="1">AB418/$P275*(1-AngCal!$C$28)+AC418/$Q275*AngCal!$C$28</f>
        <v>2.7364560886326752E-4</v>
      </c>
      <c r="AD561" s="18">
        <f ca="1">AC561*(1-AngCal!$B$28)+AE561*AngCal!$B$28</f>
        <v>6.1886100512206983E-6</v>
      </c>
      <c r="AE561" s="18">
        <f ca="1">AD418/$R275*(1-AngCal!$C$28)+AE418/$S275*AngCal!$C$28</f>
        <v>0</v>
      </c>
    </row>
    <row r="562" spans="2:31" x14ac:dyDescent="0.15">
      <c r="B562">
        <v>92.162999999999997</v>
      </c>
      <c r="C562">
        <v>1</v>
      </c>
      <c r="D562" s="18">
        <v>-1.8509999999999999E-2</v>
      </c>
      <c r="E562" s="18">
        <v>7.9640000000000002E-2</v>
      </c>
      <c r="F562" s="18">
        <v>0.7863</v>
      </c>
      <c r="G562" s="18">
        <v>0.1477</v>
      </c>
      <c r="H562" s="18">
        <v>0.36930000000000002</v>
      </c>
      <c r="I562" s="18">
        <v>1.4790000000000001</v>
      </c>
      <c r="J562" s="18">
        <v>0.64759999999999995</v>
      </c>
      <c r="K562" s="18">
        <v>-9.6320000000000003E-2</v>
      </c>
      <c r="L562" s="18">
        <v>3.254</v>
      </c>
      <c r="M562" s="18">
        <v>0.1106</v>
      </c>
      <c r="O562" s="18">
        <f t="shared" si="95"/>
        <v>1421.9</v>
      </c>
      <c r="P562" s="113">
        <f t="shared" ca="1" si="91"/>
        <v>0.49855595800088248</v>
      </c>
      <c r="Q562" s="18">
        <f ca="1">P419/$P276*(1-AngCal!$C$28)+Q419/$Q276*AngCal!$C$28</f>
        <v>0.47377138150852832</v>
      </c>
      <c r="R562" s="18">
        <f ca="1">Q562*(1-AngCal!$B$28)+S562*AngCal!$B$28</f>
        <v>0.49855595800088248</v>
      </c>
      <c r="S562" s="18">
        <f ca="1">R419/$R276*(1-AngCal!$C$28)+S419/$S276*AngCal!$C$28</f>
        <v>0.49912944113976876</v>
      </c>
      <c r="T562" s="113">
        <f t="shared" ca="1" si="92"/>
        <v>0.11287853908186189</v>
      </c>
      <c r="U562" s="18">
        <f ca="1">T419/$P276*(1-AngCal!$C$28)+U419/$Q276*AngCal!$C$28</f>
        <v>0.12013545235725358</v>
      </c>
      <c r="V562">
        <f ca="1">U562*(1-AngCal!$B$28)+W562*AngCal!$B$28</f>
        <v>0.11287853908186189</v>
      </c>
      <c r="W562" s="18">
        <f ca="1">V419/$R276*(1-AngCal!$C$28)+W419/$S276*AngCal!$C$28</f>
        <v>0.11271062346687928</v>
      </c>
      <c r="X562" s="113">
        <f t="shared" ca="1" si="93"/>
        <v>1.7510291071925323E-3</v>
      </c>
      <c r="Y562" s="18">
        <f ca="1">X419/$P276*(1-AngCal!$C$28)+Y419/$Q276*AngCal!$C$28</f>
        <v>6.3129174637178477E-4</v>
      </c>
      <c r="Z562" s="18">
        <f ca="1">Y562*(1-AngCal!$B$28)+AA562*AngCal!$B$28</f>
        <v>1.7510291071925323E-3</v>
      </c>
      <c r="AA562" s="18">
        <f ca="1">Z419/$R276*(1-AngCal!$C$28)+AA419/$S276*AngCal!$C$28</f>
        <v>1.7769383857557466E-3</v>
      </c>
      <c r="AB562" s="113">
        <f t="shared" ca="1" si="94"/>
        <v>6.2816769720959149E-6</v>
      </c>
      <c r="AC562" s="18">
        <f ca="1">AB419/$P276*(1-AngCal!$C$28)+AC419/$Q276*AngCal!$C$28</f>
        <v>2.5614413151768924E-4</v>
      </c>
      <c r="AD562" s="18">
        <f ca="1">AC562*(1-AngCal!$B$28)+AE562*AngCal!$B$28</f>
        <v>6.2816769720959149E-6</v>
      </c>
      <c r="AE562" s="18">
        <f ca="1">AD419/$R276*(1-AngCal!$C$28)+AE419/$S276*AngCal!$C$28</f>
        <v>5.0018198601710972E-7</v>
      </c>
    </row>
    <row r="563" spans="2:31" x14ac:dyDescent="0.15">
      <c r="B563">
        <v>92.162999999999997</v>
      </c>
      <c r="C563">
        <v>3</v>
      </c>
      <c r="D563" s="18">
        <v>-1.7919999999999998E-2</v>
      </c>
      <c r="E563" s="18">
        <v>8.4959999999999994E-2</v>
      </c>
      <c r="F563" s="18">
        <v>0.80100000000000005</v>
      </c>
      <c r="G563" s="18">
        <v>0.1613</v>
      </c>
      <c r="H563" s="18">
        <v>0.36299999999999999</v>
      </c>
      <c r="I563" s="18">
        <v>1.4830000000000001</v>
      </c>
      <c r="J563" s="18">
        <v>0.6472</v>
      </c>
      <c r="K563" s="18">
        <v>-9.6920000000000006E-2</v>
      </c>
      <c r="L563" s="18">
        <v>3.2549999999999999</v>
      </c>
      <c r="M563" s="18">
        <v>0.1229</v>
      </c>
      <c r="O563" s="18">
        <f t="shared" si="95"/>
        <v>1790.1</v>
      </c>
      <c r="P563" s="113">
        <f t="shared" ca="1" si="91"/>
        <v>0.49786492835147661</v>
      </c>
      <c r="Q563" s="18">
        <f ca="1">P420/$P277*(1-AngCal!$C$28)+Q420/$Q277*AngCal!$C$28</f>
        <v>0.45324486723491381</v>
      </c>
      <c r="R563" s="18">
        <f ca="1">Q563*(1-AngCal!$B$28)+S563*AngCal!$B$28</f>
        <v>0.49786492835147661</v>
      </c>
      <c r="S563" s="18">
        <f ca="1">R420/$R277*(1-AngCal!$C$28)+S420/$S277*AngCal!$C$28</f>
        <v>0.49889737902556081</v>
      </c>
      <c r="T563" s="113">
        <f t="shared" ca="1" si="92"/>
        <v>0.11303690401055955</v>
      </c>
      <c r="U563" s="18">
        <f ca="1">T420/$P277*(1-AngCal!$C$28)+U420/$Q277*AngCal!$C$28</f>
        <v>0.12567436061204604</v>
      </c>
      <c r="V563">
        <f ca="1">U563*(1-AngCal!$B$28)+W563*AngCal!$B$28</f>
        <v>0.11303690401055955</v>
      </c>
      <c r="W563" s="18">
        <f ca="1">V420/$R277*(1-AngCal!$C$28)+W420/$S277*AngCal!$C$28</f>
        <v>0.11274448956153335</v>
      </c>
      <c r="X563" s="113">
        <f t="shared" ca="1" si="93"/>
        <v>1.7920140897103899E-3</v>
      </c>
      <c r="Y563" s="18">
        <f ca="1">X420/$P277*(1-AngCal!$C$28)+Y420/$Q277*AngCal!$C$28</f>
        <v>8.8789158821390058E-4</v>
      </c>
      <c r="Z563" s="18">
        <f ca="1">Y563*(1-AngCal!$B$28)+AA563*AngCal!$B$28</f>
        <v>1.7920140897103899E-3</v>
      </c>
      <c r="AA563" s="18">
        <f ca="1">Z420/$R277*(1-AngCal!$C$28)+AA420/$S277*AngCal!$C$28</f>
        <v>1.8129343184766897E-3</v>
      </c>
      <c r="AB563" s="113">
        <f t="shared" ca="1" si="94"/>
        <v>1.2601099728128903E-5</v>
      </c>
      <c r="AC563" s="18">
        <f ca="1">AB420/$P277*(1-AngCal!$C$28)+AC420/$Q277*AngCal!$C$28</f>
        <v>2.3970931813627671E-4</v>
      </c>
      <c r="AD563" s="18">
        <f ca="1">AC563*(1-AngCal!$B$28)+AE563*AngCal!$B$28</f>
        <v>1.2601099728128903E-5</v>
      </c>
      <c r="AE563" s="18">
        <f ca="1">AD420/$R277*(1-AngCal!$C$28)+AE420/$S277*AngCal!$C$28</f>
        <v>7.3461084233652478E-6</v>
      </c>
    </row>
    <row r="564" spans="2:31" x14ac:dyDescent="0.15">
      <c r="B564">
        <v>92.162999999999997</v>
      </c>
      <c r="C564">
        <v>5</v>
      </c>
      <c r="D564" s="18">
        <v>-1.7319999999999999E-2</v>
      </c>
      <c r="E564" s="18">
        <v>6.0389999999999999E-2</v>
      </c>
      <c r="F564" s="18">
        <v>0.78969999999999996</v>
      </c>
      <c r="G564" s="18">
        <v>0.1169</v>
      </c>
      <c r="H564" s="18">
        <v>0.38369999999999999</v>
      </c>
      <c r="I564" s="18">
        <v>1.37</v>
      </c>
      <c r="J564" s="18">
        <v>0.58409999999999995</v>
      </c>
      <c r="K564" s="18">
        <v>-9.1810000000000003E-2</v>
      </c>
      <c r="L564" s="18">
        <v>3.2010000000000001</v>
      </c>
      <c r="M564" s="18">
        <v>8.9889999999999998E-2</v>
      </c>
      <c r="O564" s="18">
        <f t="shared" si="95"/>
        <v>2253.6</v>
      </c>
      <c r="P564" s="113">
        <f t="shared" ca="1" si="91"/>
        <v>0.49657014154630214</v>
      </c>
      <c r="Q564" s="18">
        <f ca="1">P421/$P278*(1-AngCal!$C$28)+Q421/$Q278*AngCal!$C$28</f>
        <v>0.43300084642226633</v>
      </c>
      <c r="R564" s="18">
        <f ca="1">Q564*(1-AngCal!$B$28)+S564*AngCal!$B$28</f>
        <v>0.49657014154630214</v>
      </c>
      <c r="S564" s="18">
        <f ca="1">R421/$R278*(1-AngCal!$C$28)+S421/$S278*AngCal!$C$28</f>
        <v>0.49804105305918456</v>
      </c>
      <c r="T564" s="113">
        <f t="shared" ca="1" si="92"/>
        <v>0.11334493224391828</v>
      </c>
      <c r="U564" s="18">
        <f ca="1">T421/$P278*(1-AngCal!$C$28)+U421/$Q278*AngCal!$C$28</f>
        <v>0.13111534433935679</v>
      </c>
      <c r="V564">
        <f ca="1">U564*(1-AngCal!$B$28)+W564*AngCal!$B$28</f>
        <v>0.11334493224391828</v>
      </c>
      <c r="W564" s="18">
        <f ca="1">V421/$R278*(1-AngCal!$C$28)+W421/$S278*AngCal!$C$28</f>
        <v>0.11293374782400542</v>
      </c>
      <c r="X564" s="113">
        <f t="shared" ca="1" si="93"/>
        <v>1.8595089020836566E-3</v>
      </c>
      <c r="Y564" s="18">
        <f ca="1">X421/$P278*(1-AngCal!$C$28)+Y421/$Q278*AngCal!$C$28</f>
        <v>1.2404788985717488E-3</v>
      </c>
      <c r="Z564" s="18">
        <f ca="1">Y564*(1-AngCal!$B$28)+AA564*AngCal!$B$28</f>
        <v>1.8595089020836566E-3</v>
      </c>
      <c r="AA564" s="18">
        <f ca="1">Z421/$R278*(1-AngCal!$C$28)+AA421/$S278*AngCal!$C$28</f>
        <v>1.8738324580898809E-3</v>
      </c>
      <c r="AB564" s="113">
        <f t="shared" ca="1" si="94"/>
        <v>1.7334978158702101E-5</v>
      </c>
      <c r="AC564" s="18">
        <f ca="1">AB421/$P278*(1-AngCal!$C$28)+AC421/$Q278*AngCal!$C$28</f>
        <v>2.2488107949900814E-4</v>
      </c>
      <c r="AD564" s="18">
        <f ca="1">AC564*(1-AngCal!$B$28)+AE564*AngCal!$B$28</f>
        <v>1.7334978158702101E-5</v>
      </c>
      <c r="AE564" s="18">
        <f ca="1">AD421/$R278*(1-AngCal!$C$28)+AE421/$S278*AngCal!$C$28</f>
        <v>1.2532629016405382E-5</v>
      </c>
    </row>
    <row r="565" spans="2:31" x14ac:dyDescent="0.15">
      <c r="B565">
        <v>92.162999999999997</v>
      </c>
      <c r="C565">
        <v>7</v>
      </c>
      <c r="D565" s="18">
        <v>-1.3140000000000001E-2</v>
      </c>
      <c r="E565" s="18">
        <v>6.7100000000000007E-2</v>
      </c>
      <c r="F565" s="18">
        <v>0.73319999999999996</v>
      </c>
      <c r="G565" s="18">
        <v>0.17319999999999999</v>
      </c>
      <c r="H565" s="18">
        <v>0.40500000000000003</v>
      </c>
      <c r="I565" s="18">
        <v>1.466</v>
      </c>
      <c r="J565" s="18">
        <v>0.56120000000000003</v>
      </c>
      <c r="K565" s="18">
        <v>-0.13320000000000001</v>
      </c>
      <c r="L565" s="18">
        <v>3.1339999999999999</v>
      </c>
      <c r="M565" s="18">
        <v>0.2016</v>
      </c>
      <c r="O565" s="18">
        <f t="shared" si="95"/>
        <v>2837.1</v>
      </c>
      <c r="P565" s="113">
        <f t="shared" ca="1" si="91"/>
        <v>0.49272465249763481</v>
      </c>
      <c r="Q565" s="18">
        <f ca="1">P422/$P279*(1-AngCal!$C$28)+Q422/$Q279*AngCal!$C$28</f>
        <v>0.41397790010812985</v>
      </c>
      <c r="R565" s="18">
        <f ca="1">Q565*(1-AngCal!$B$28)+S565*AngCal!$B$28</f>
        <v>0.49272465249763481</v>
      </c>
      <c r="S565" s="18">
        <f ca="1">R422/$R279*(1-AngCal!$C$28)+S422/$S279*AngCal!$C$28</f>
        <v>0.49454675079943006</v>
      </c>
      <c r="T565" s="113">
        <f t="shared" ca="1" si="92"/>
        <v>0.1143276366835875</v>
      </c>
      <c r="U565" s="18">
        <f ca="1">T422/$P279*(1-AngCal!$C$28)+U422/$Q279*AngCal!$C$28</f>
        <v>0.13616291947652095</v>
      </c>
      <c r="V565">
        <f ca="1">U565*(1-AngCal!$B$28)+W565*AngCal!$B$28</f>
        <v>0.1143276366835875</v>
      </c>
      <c r="W565" s="18">
        <f ca="1">V422/$R279*(1-AngCal!$C$28)+W422/$S279*AngCal!$C$28</f>
        <v>0.11382239639762079</v>
      </c>
      <c r="X565" s="113">
        <f t="shared" ca="1" si="93"/>
        <v>1.9508929857313623E-3</v>
      </c>
      <c r="Y565" s="18">
        <f ca="1">X422/$P279*(1-AngCal!$C$28)+Y422/$Q279*AngCal!$C$28</f>
        <v>1.6949365109226889E-3</v>
      </c>
      <c r="Z565" s="18">
        <f ca="1">Y565*(1-AngCal!$B$28)+AA565*AngCal!$B$28</f>
        <v>1.9508929857313623E-3</v>
      </c>
      <c r="AA565" s="18">
        <f ca="1">Z422/$R279*(1-AngCal!$C$28)+AA422/$S279*AngCal!$C$28</f>
        <v>1.9568154884877366E-3</v>
      </c>
      <c r="AB565" s="113">
        <f t="shared" ca="1" si="94"/>
        <v>2.1175947837021137E-5</v>
      </c>
      <c r="AC565" s="18">
        <f ca="1">AB422/$P279*(1-AngCal!$C$28)+AC422/$Q279*AngCal!$C$28</f>
        <v>2.1206906453971838E-4</v>
      </c>
      <c r="AD565" s="18">
        <f ca="1">AC565*(1-AngCal!$B$28)+AE565*AngCal!$B$28</f>
        <v>2.1175947837021137E-5</v>
      </c>
      <c r="AE565" s="18">
        <f ca="1">AD422/$R279*(1-AngCal!$C$28)+AE422/$S279*AngCal!$C$28</f>
        <v>1.6758927284250515E-5</v>
      </c>
    </row>
    <row r="566" spans="2:31" x14ac:dyDescent="0.15">
      <c r="B566">
        <v>92.162999999999997</v>
      </c>
      <c r="C566">
        <v>10</v>
      </c>
      <c r="D566" s="18">
        <v>-2.1480000000000002E-3</v>
      </c>
      <c r="E566" s="18">
        <v>0.1666</v>
      </c>
      <c r="F566" s="18">
        <v>0.6905</v>
      </c>
      <c r="G566" s="18">
        <v>0.25969999999999999</v>
      </c>
      <c r="H566" s="18">
        <v>0.28139999999999998</v>
      </c>
      <c r="I566" s="18">
        <v>1.7270000000000001</v>
      </c>
      <c r="J566" s="18">
        <v>0.41860000000000003</v>
      </c>
      <c r="K566" s="18">
        <v>-0.1137</v>
      </c>
      <c r="L566" s="18">
        <v>3.077</v>
      </c>
      <c r="M566" s="18">
        <v>0.1328</v>
      </c>
      <c r="O566" s="18">
        <f t="shared" si="95"/>
        <v>3571.7</v>
      </c>
      <c r="P566" s="113">
        <f t="shared" ca="1" si="91"/>
        <v>0.47835649967421473</v>
      </c>
      <c r="Q566" s="18">
        <f ca="1">P423/$P280*(1-AngCal!$C$28)+Q423/$Q280*AngCal!$C$28</f>
        <v>0.39689861135068838</v>
      </c>
      <c r="R566" s="18">
        <f ca="1">Q566*(1-AngCal!$B$28)+S566*AngCal!$B$28</f>
        <v>0.47835649967421473</v>
      </c>
      <c r="S566" s="18">
        <f ca="1">R423/$R280*(1-AngCal!$C$28)+S423/$S280*AngCal!$C$28</f>
        <v>0.48024133016535642</v>
      </c>
      <c r="T566" s="113">
        <f t="shared" ca="1" si="92"/>
        <v>0.11826360177106689</v>
      </c>
      <c r="U566" s="18">
        <f ca="1">T423/$P280*(1-AngCal!$C$28)+U423/$Q280*AngCal!$C$28</f>
        <v>0.1405994202504883</v>
      </c>
      <c r="V566">
        <f ca="1">U566*(1-AngCal!$B$28)+W566*AngCal!$B$28</f>
        <v>0.11826360177106689</v>
      </c>
      <c r="W566" s="18">
        <f ca="1">V423/$R280*(1-AngCal!$C$28)+W423/$S280*AngCal!$C$28</f>
        <v>0.1177467797347846</v>
      </c>
      <c r="X566" s="113">
        <f t="shared" ca="1" si="93"/>
        <v>1.892813935823711E-3</v>
      </c>
      <c r="Y566" s="18">
        <f ca="1">X423/$P280*(1-AngCal!$C$28)+Y423/$Q280*AngCal!$C$28</f>
        <v>2.2388316481319701E-3</v>
      </c>
      <c r="Z566" s="18">
        <f ca="1">Y566*(1-AngCal!$B$28)+AA566*AngCal!$B$28</f>
        <v>1.892813935823711E-3</v>
      </c>
      <c r="AA566" s="18">
        <f ca="1">Z423/$R280*(1-AngCal!$C$28)+AA423/$S280*AngCal!$C$28</f>
        <v>1.884807532170778E-3</v>
      </c>
      <c r="AB566" s="113">
        <f t="shared" ca="1" si="94"/>
        <v>2.41573682144901E-5</v>
      </c>
      <c r="AC566" s="18">
        <f ca="1">AB423/$P280*(1-AngCal!$C$28)+AC423/$Q280*AngCal!$C$28</f>
        <v>2.0151908827341681E-4</v>
      </c>
      <c r="AD566" s="18">
        <f ca="1">AC566*(1-AngCal!$B$28)+AE566*AngCal!$B$28</f>
        <v>2.41573682144901E-5</v>
      </c>
      <c r="AE566" s="18">
        <f ca="1">AD423/$R280*(1-AngCal!$C$28)+AE423/$S280*AngCal!$C$28</f>
        <v>2.0053446730536673E-5</v>
      </c>
    </row>
    <row r="567" spans="2:31" x14ac:dyDescent="0.15">
      <c r="B567">
        <v>92.162999999999997</v>
      </c>
      <c r="C567">
        <v>15</v>
      </c>
      <c r="D567" s="18">
        <v>2.1789999999999999E-3</v>
      </c>
      <c r="E567" s="18">
        <v>8.2530000000000006E-2</v>
      </c>
      <c r="F567" s="18">
        <v>0.54259999999999997</v>
      </c>
      <c r="G567" s="18">
        <v>0.25840000000000002</v>
      </c>
      <c r="H567" s="18">
        <v>0.3458</v>
      </c>
      <c r="I567" s="18">
        <v>1.236</v>
      </c>
      <c r="J567" s="18">
        <v>0.27679999999999999</v>
      </c>
      <c r="K567" s="18">
        <v>-0.12089999999999999</v>
      </c>
      <c r="L567" s="18">
        <v>3.1949999999999998</v>
      </c>
      <c r="M567" s="18">
        <v>0.31509999999999999</v>
      </c>
      <c r="O567" s="18">
        <f t="shared" si="95"/>
        <v>4496.5</v>
      </c>
      <c r="P567" s="113">
        <f t="shared" ca="1" si="91"/>
        <v>0.43369506008698822</v>
      </c>
      <c r="Q567" s="18">
        <f ca="1">P424/$P281*(1-AngCal!$C$28)+Q424/$Q281*AngCal!$C$28</f>
        <v>0.38217915019670823</v>
      </c>
      <c r="R567" s="18">
        <f ca="1">Q567*(1-AngCal!$B$28)+S567*AngCal!$B$28</f>
        <v>0.43369506008698822</v>
      </c>
      <c r="S567" s="18">
        <f ca="1">R424/$R281*(1-AngCal!$C$28)+S424/$S281*AngCal!$C$28</f>
        <v>0.43488707180909991</v>
      </c>
      <c r="T567" s="113">
        <f t="shared" ca="1" si="92"/>
        <v>0.13103393168771435</v>
      </c>
      <c r="U567" s="18">
        <f ca="1">T424/$P281*(1-AngCal!$C$28)+U424/$Q281*AngCal!$C$28</f>
        <v>0.14431790072591244</v>
      </c>
      <c r="V567">
        <f ca="1">U567*(1-AngCal!$B$28)+W567*AngCal!$B$28</f>
        <v>0.13103393168771435</v>
      </c>
      <c r="W567" s="18">
        <f ca="1">V424/$R281*(1-AngCal!$C$28)+W424/$S281*AngCal!$C$28</f>
        <v>0.13072655777461789</v>
      </c>
      <c r="X567" s="113">
        <f t="shared" ca="1" si="93"/>
        <v>1.2479161417386212E-3</v>
      </c>
      <c r="Y567" s="18">
        <f ca="1">X424/$P281*(1-AngCal!$C$28)+Y424/$Q281*AngCal!$C$28</f>
        <v>2.8410486946779867E-3</v>
      </c>
      <c r="Z567" s="18">
        <f ca="1">Y567*(1-AngCal!$B$28)+AA567*AngCal!$B$28</f>
        <v>1.2479161417386212E-3</v>
      </c>
      <c r="AA567" s="18">
        <f ca="1">Z424/$R281*(1-AngCal!$C$28)+AA424/$S281*AngCal!$C$28</f>
        <v>1.2110531089002995E-3</v>
      </c>
      <c r="AB567" s="113">
        <f t="shared" ca="1" si="94"/>
        <v>2.5166762373614988E-5</v>
      </c>
      <c r="AC567" s="18">
        <f ca="1">AB424/$P281*(1-AngCal!$C$28)+AC424/$Q281*AngCal!$C$28</f>
        <v>1.9331108253919859E-4</v>
      </c>
      <c r="AD567" s="18">
        <f ca="1">AC567*(1-AngCal!$B$28)+AE567*AngCal!$B$28</f>
        <v>2.5166762373614988E-5</v>
      </c>
      <c r="AE567" s="18">
        <f ca="1">AD424/$R281*(1-AngCal!$C$28)+AE424/$S281*AngCal!$C$28</f>
        <v>2.1276119636822521E-5</v>
      </c>
    </row>
    <row r="568" spans="2:31" x14ac:dyDescent="0.15">
      <c r="B568">
        <v>92.162999999999997</v>
      </c>
      <c r="C568">
        <v>20</v>
      </c>
      <c r="D568" s="18">
        <v>1.1329999999999999E-3</v>
      </c>
      <c r="E568" s="18">
        <v>0.1018</v>
      </c>
      <c r="F568" s="18">
        <v>0.77939999999999998</v>
      </c>
      <c r="G568" s="18">
        <v>0.158</v>
      </c>
      <c r="H568" s="18">
        <v>0.35709999999999997</v>
      </c>
      <c r="I568" s="18">
        <v>1.228</v>
      </c>
      <c r="J568" s="18">
        <v>0.3589</v>
      </c>
      <c r="K568" s="18">
        <v>-0.13830000000000001</v>
      </c>
      <c r="L568" s="18">
        <v>3.1539999999999999</v>
      </c>
      <c r="M568" s="18">
        <v>0.1142</v>
      </c>
      <c r="O568" s="18">
        <f t="shared" si="95"/>
        <v>5660.8</v>
      </c>
      <c r="P568" s="113">
        <f t="shared" ca="1" si="91"/>
        <v>0.36356434236853169</v>
      </c>
      <c r="Q568" s="18">
        <f ca="1">P425/$P282*(1-AngCal!$C$28)+Q425/$Q282*AngCal!$C$28</f>
        <v>0.36992958368436163</v>
      </c>
      <c r="R568" s="18">
        <f ca="1">Q568*(1-AngCal!$B$28)+S568*AngCal!$B$28</f>
        <v>0.36356434236853169</v>
      </c>
      <c r="S568" s="18">
        <f ca="1">R425/$R282*(1-AngCal!$C$28)+S425/$S282*AngCal!$C$28</f>
        <v>0.36341705889283071</v>
      </c>
      <c r="T568" s="113">
        <f t="shared" ca="1" si="92"/>
        <v>0.14891685757718606</v>
      </c>
      <c r="U568" s="18">
        <f ca="1">T425/$P282*(1-AngCal!$C$28)+U425/$Q282*AngCal!$C$28</f>
        <v>0.14731576485353437</v>
      </c>
      <c r="V568">
        <f ca="1">U568*(1-AngCal!$B$28)+W568*AngCal!$B$28</f>
        <v>0.14891685757718606</v>
      </c>
      <c r="W568" s="18">
        <f ca="1">V425/$R282*(1-AngCal!$C$28)+W425/$S282*AngCal!$C$28</f>
        <v>0.14895390479810955</v>
      </c>
      <c r="X568" s="113">
        <f t="shared" ca="1" si="93"/>
        <v>3.8442933624756983E-3</v>
      </c>
      <c r="Y568" s="18">
        <f ca="1">X425/$P282*(1-AngCal!$C$28)+Y425/$Q282*AngCal!$C$28</f>
        <v>3.4596284391422137E-3</v>
      </c>
      <c r="Z568" s="18">
        <f ca="1">Y568*(1-AngCal!$B$28)+AA568*AngCal!$B$28</f>
        <v>3.8442933624756983E-3</v>
      </c>
      <c r="AA568" s="18">
        <f ca="1">Z425/$R282*(1-AngCal!$C$28)+AA425/$S282*AngCal!$C$28</f>
        <v>3.853194012753938E-3</v>
      </c>
      <c r="AB568" s="113">
        <f t="shared" ca="1" si="94"/>
        <v>2.3558426833059386E-5</v>
      </c>
      <c r="AC568" s="18">
        <f ca="1">AB425/$P282*(1-AngCal!$C$28)+AC425/$Q282*AngCal!$C$28</f>
        <v>1.8738861999479297E-4</v>
      </c>
      <c r="AD568" s="18">
        <f ca="1">AC568*(1-AngCal!$B$28)+AE568*AngCal!$B$28</f>
        <v>2.3558426833059386E-5</v>
      </c>
      <c r="AE568" s="18">
        <f ca="1">AD425/$R282*(1-AngCal!$C$28)+AE425/$S282*AngCal!$C$28</f>
        <v>1.9767607431819378E-5</v>
      </c>
    </row>
    <row r="569" spans="2:31" x14ac:dyDescent="0.15">
      <c r="B569">
        <v>125.563</v>
      </c>
      <c r="C569">
        <v>1</v>
      </c>
      <c r="D569" s="18">
        <v>3.0400000000000001E-8</v>
      </c>
      <c r="E569" s="18">
        <v>0.35539999999999999</v>
      </c>
      <c r="F569" s="18">
        <v>0.74250000000000005</v>
      </c>
      <c r="G569" s="18">
        <v>0.47870000000000001</v>
      </c>
      <c r="H569" s="18">
        <v>-0.80789999999999995</v>
      </c>
      <c r="I569" s="18">
        <v>1.704</v>
      </c>
      <c r="J569" s="18">
        <v>1.131</v>
      </c>
      <c r="K569" s="18">
        <v>1.01</v>
      </c>
      <c r="L569" s="18">
        <v>2.4319999999999999</v>
      </c>
      <c r="M569" s="18">
        <v>1.198</v>
      </c>
      <c r="O569" s="18">
        <f t="shared" si="95"/>
        <v>7126.5</v>
      </c>
      <c r="P569" s="113">
        <f t="shared" ca="1" si="91"/>
        <v>0.3301250033655927</v>
      </c>
      <c r="Q569" s="18">
        <f ca="1">P426/$P283*(1-AngCal!$C$28)+Q426/$Q283*AngCal!$C$28</f>
        <v>0.36002614182406484</v>
      </c>
      <c r="R569" s="18">
        <f ca="1">Q569*(1-AngCal!$B$28)+S569*AngCal!$B$28</f>
        <v>0.3301250033655927</v>
      </c>
      <c r="S569" s="18">
        <f ca="1">R426/$R283*(1-AngCal!$C$28)+S426/$S283*AngCal!$C$28</f>
        <v>0.32943312958091342</v>
      </c>
      <c r="T569" s="113">
        <f t="shared" ca="1" si="92"/>
        <v>0.15626918292016304</v>
      </c>
      <c r="U569" s="18">
        <f ca="1">T426/$P283*(1-AngCal!$C$28)+U426/$Q283*AngCal!$C$28</f>
        <v>0.14966136132294108</v>
      </c>
      <c r="V569">
        <f ca="1">U569*(1-AngCal!$B$28)+W569*AngCal!$B$28</f>
        <v>0.15626918292016304</v>
      </c>
      <c r="W569" s="18">
        <f ca="1">V426/$R283*(1-AngCal!$C$28)+W426/$S283*AngCal!$C$28</f>
        <v>0.15642207939075409</v>
      </c>
      <c r="X569" s="113">
        <f t="shared" ca="1" si="93"/>
        <v>6.5349784702785777E-3</v>
      </c>
      <c r="Y569" s="18">
        <f ca="1">X426/$P283*(1-AngCal!$C$28)+Y426/$Q283*AngCal!$C$28</f>
        <v>4.0532604390979598E-3</v>
      </c>
      <c r="Z569" s="18">
        <f ca="1">Y569*(1-AngCal!$B$28)+AA569*AngCal!$B$28</f>
        <v>6.5349784702785777E-3</v>
      </c>
      <c r="AA569" s="18">
        <f ca="1">Z426/$R283*(1-AngCal!$C$28)+AA426/$S283*AngCal!$C$28</f>
        <v>6.5924022252009645E-3</v>
      </c>
      <c r="AB569" s="113">
        <f t="shared" ca="1" si="94"/>
        <v>2.2904040059702161E-5</v>
      </c>
      <c r="AC569" s="18">
        <f ca="1">AB426/$P283*(1-AngCal!$C$28)+AC426/$Q283*AngCal!$C$28</f>
        <v>1.836092719443421E-4</v>
      </c>
      <c r="AD569" s="18">
        <f ca="1">AC569*(1-AngCal!$B$28)+AE569*AngCal!$B$28</f>
        <v>2.2904040059702161E-5</v>
      </c>
      <c r="AE569" s="18">
        <f ca="1">AD426/$R283*(1-AngCal!$C$28)+AE426/$S283*AngCal!$C$28</f>
        <v>1.9185528232595547E-5</v>
      </c>
    </row>
    <row r="570" spans="2:31" x14ac:dyDescent="0.15">
      <c r="B570">
        <v>125.563</v>
      </c>
      <c r="C570">
        <v>3</v>
      </c>
      <c r="D570" s="18">
        <v>8.097E-2</v>
      </c>
      <c r="E570" s="18">
        <v>0.2218</v>
      </c>
      <c r="F570" s="18">
        <v>0.62770000000000004</v>
      </c>
      <c r="G570" s="18">
        <v>0.42199999999999999</v>
      </c>
      <c r="H570" s="18">
        <v>0.65969999999999995</v>
      </c>
      <c r="I570" s="18">
        <v>2.33</v>
      </c>
      <c r="J570" s="18">
        <v>1.2490000000000001</v>
      </c>
      <c r="K570" s="18">
        <v>-0.60680000000000001</v>
      </c>
      <c r="L570" s="18">
        <v>2.2120000000000002</v>
      </c>
      <c r="M570" s="18">
        <v>2.5</v>
      </c>
      <c r="O570" s="18">
        <f t="shared" si="95"/>
        <v>8971.7000000000007</v>
      </c>
      <c r="P570" s="113">
        <f t="shared" ca="1" si="91"/>
        <v>0.321669848025123</v>
      </c>
      <c r="Q570" s="18">
        <f ca="1">P427/$P284*(1-AngCal!$C$28)+Q427/$Q284*AngCal!$C$28</f>
        <v>0.35220108876372291</v>
      </c>
      <c r="R570" s="18">
        <f ca="1">Q570*(1-AngCal!$B$28)+S570*AngCal!$B$28</f>
        <v>0.321669848025123</v>
      </c>
      <c r="S570" s="18">
        <f ca="1">R427/$R284*(1-AngCal!$C$28)+S427/$S284*AngCal!$C$28</f>
        <v>0.32096339448623501</v>
      </c>
      <c r="T570" s="113">
        <f t="shared" ca="1" si="92"/>
        <v>0.15793581466542148</v>
      </c>
      <c r="U570" s="18">
        <f ca="1">T427/$P284*(1-AngCal!$C$28)+U427/$Q284*AngCal!$C$28</f>
        <v>0.15145743710359272</v>
      </c>
      <c r="V570">
        <f ca="1">U570*(1-AngCal!$B$28)+W570*AngCal!$B$28</f>
        <v>0.15793581466542148</v>
      </c>
      <c r="W570" s="18">
        <f ca="1">V427/$R284*(1-AngCal!$C$28)+W427/$S284*AngCal!$C$28</f>
        <v>0.15808571596795915</v>
      </c>
      <c r="X570" s="113">
        <f t="shared" ca="1" si="93"/>
        <v>7.4575676589495876E-3</v>
      </c>
      <c r="Y570" s="18">
        <f ca="1">X427/$P284*(1-AngCal!$C$28)+Y427/$Q284*AngCal!$C$28</f>
        <v>4.590739489616657E-3</v>
      </c>
      <c r="Z570" s="18">
        <f ca="1">Y570*(1-AngCal!$B$28)+AA570*AngCal!$B$28</f>
        <v>7.4575676589495876E-3</v>
      </c>
      <c r="AA570" s="18">
        <f ca="1">Z427/$R284*(1-AngCal!$C$28)+AA427/$S284*AngCal!$C$28</f>
        <v>7.5239023658469914E-3</v>
      </c>
      <c r="AB570" s="113">
        <f t="shared" ca="1" si="94"/>
        <v>2.3161501237417522E-5</v>
      </c>
      <c r="AC570" s="18">
        <f ca="1">AB427/$P284*(1-AngCal!$C$28)+AC427/$Q284*AngCal!$C$28</f>
        <v>1.8179175382008201E-4</v>
      </c>
      <c r="AD570" s="18">
        <f ca="1">AC570*(1-AngCal!$B$28)+AE570*AngCal!$B$28</f>
        <v>2.3161501237417522E-5</v>
      </c>
      <c r="AE570" s="18">
        <f ca="1">AD427/$R284*(1-AngCal!$C$28)+AE427/$S284*AngCal!$C$28</f>
        <v>1.9491001755552633E-5</v>
      </c>
    </row>
    <row r="571" spans="2:31" x14ac:dyDescent="0.15">
      <c r="B571">
        <v>125.563</v>
      </c>
      <c r="C571">
        <v>5</v>
      </c>
      <c r="D571" s="18">
        <v>1.9910000000000001E-2</v>
      </c>
      <c r="E571" s="18">
        <v>0.33329999999999999</v>
      </c>
      <c r="F571" s="18">
        <v>0.74350000000000005</v>
      </c>
      <c r="G571" s="18">
        <v>0.4733</v>
      </c>
      <c r="H571" s="18">
        <v>0.84499999999999997</v>
      </c>
      <c r="I571" s="18">
        <v>3.331</v>
      </c>
      <c r="J571" s="18">
        <v>1.19</v>
      </c>
      <c r="K571" s="18">
        <v>-0.72809999999999997</v>
      </c>
      <c r="L571" s="18">
        <v>3.1219999999999999</v>
      </c>
      <c r="M571" s="18">
        <v>1.62</v>
      </c>
      <c r="O571" s="18">
        <f t="shared" si="95"/>
        <v>10000</v>
      </c>
      <c r="P571" s="113">
        <f t="shared" ca="1" si="91"/>
        <v>0.32047222544831444</v>
      </c>
      <c r="Q571" s="18">
        <f ca="1">P428/$P285*(1-AngCal!$C$28)+Q428/$Q285*AngCal!$C$28</f>
        <v>0.34914123198370789</v>
      </c>
      <c r="R571" s="18">
        <f ca="1">Q571*(1-AngCal!$B$28)+S571*AngCal!$B$28</f>
        <v>0.32047222544831444</v>
      </c>
      <c r="S571" s="18">
        <f ca="1">R428/$R285*(1-AngCal!$C$28)+S428/$S285*AngCal!$C$28</f>
        <v>0.31980886160742977</v>
      </c>
      <c r="T571" s="113">
        <f t="shared" ca="1" si="92"/>
        <v>0.15816582305813448</v>
      </c>
      <c r="U571" s="18">
        <f ca="1">T428/$P285*(1-AngCal!$C$28)+U428/$Q285*AngCal!$C$28</f>
        <v>0.1521445695146352</v>
      </c>
      <c r="V571">
        <f ca="1">U571*(1-AngCal!$B$28)+W571*AngCal!$B$28</f>
        <v>0.15816582305813448</v>
      </c>
      <c r="W571" s="18">
        <f ca="1">V428/$R285*(1-AngCal!$C$28)+W428/$S285*AngCal!$C$28</f>
        <v>0.15830514710037588</v>
      </c>
      <c r="X571" s="113">
        <f t="shared" ca="1" si="93"/>
        <v>7.5960009602177476E-3</v>
      </c>
      <c r="Y571" s="18">
        <f ca="1">X428/$P285*(1-AngCal!$C$28)+Y428/$Q285*AngCal!$C$28</f>
        <v>4.8190590873021001E-3</v>
      </c>
      <c r="Z571" s="18">
        <f ca="1">Y571*(1-AngCal!$B$28)+AA571*AngCal!$B$28</f>
        <v>7.5960009602177476E-3</v>
      </c>
      <c r="AA571" s="18">
        <f ca="1">Z428/$R285*(1-AngCal!$C$28)+AA428/$S285*AngCal!$C$28</f>
        <v>7.6602558141296408E-3</v>
      </c>
      <c r="AB571" s="113">
        <f t="shared" ca="1" si="94"/>
        <v>2.3344730905778378E-5</v>
      </c>
      <c r="AC571" s="18">
        <f ca="1">AB428/$P285*(1-AngCal!$C$28)+AC428/$Q285*AngCal!$C$28</f>
        <v>1.815627137442651E-4</v>
      </c>
      <c r="AD571" s="18">
        <f ca="1">AC571*(1-AngCal!$B$28)+AE571*AngCal!$B$28</f>
        <v>2.3344730905778378E-5</v>
      </c>
      <c r="AE571" s="18">
        <f ca="1">AD428/$R285*(1-AngCal!$C$28)+AE428/$S285*AngCal!$C$28</f>
        <v>1.9683770814148049E-5</v>
      </c>
    </row>
    <row r="572" spans="2:31" x14ac:dyDescent="0.15">
      <c r="B572">
        <v>125.563</v>
      </c>
      <c r="C572">
        <v>7</v>
      </c>
      <c r="D572" s="18">
        <v>3.4189999999999998E-2</v>
      </c>
      <c r="E572" s="18">
        <v>3.5779999999999999E-2</v>
      </c>
      <c r="F572" s="18">
        <v>-9.3850000000000003E-2</v>
      </c>
      <c r="G572" s="18">
        <v>0.24979999999999999</v>
      </c>
      <c r="H572" s="18">
        <v>0.69079999999999997</v>
      </c>
      <c r="I572" s="18">
        <v>0.83979999999999999</v>
      </c>
      <c r="J572" s="18">
        <v>0.71109999999999995</v>
      </c>
      <c r="K572" s="18">
        <v>-0.36940000000000001</v>
      </c>
      <c r="L572" s="18">
        <v>3.5749999999999997E-2</v>
      </c>
      <c r="M572" s="18">
        <v>0.83</v>
      </c>
      <c r="O572" s="18">
        <f t="shared" si="95"/>
        <v>10000</v>
      </c>
      <c r="P572" s="113">
        <f t="shared" ca="1" si="91"/>
        <v>0.32047222544831444</v>
      </c>
      <c r="Q572" s="18">
        <f ca="1">P429/$P286*(1-AngCal!$C$28)+Q429/$Q286*AngCal!$C$28</f>
        <v>0.34914123198370789</v>
      </c>
      <c r="R572" s="18">
        <f ca="1">Q572*(1-AngCal!$B$28)+S572*AngCal!$B$28</f>
        <v>0.32047222544831444</v>
      </c>
      <c r="S572" s="18">
        <f ca="1">R429/$R286*(1-AngCal!$C$28)+S429/$S286*AngCal!$C$28</f>
        <v>0.31980886160742977</v>
      </c>
      <c r="T572" s="113">
        <f t="shared" ca="1" si="92"/>
        <v>0.15816582305813448</v>
      </c>
      <c r="U572" s="18">
        <f ca="1">T429/$P286*(1-AngCal!$C$28)+U429/$Q286*AngCal!$C$28</f>
        <v>0.1521445695146352</v>
      </c>
      <c r="V572">
        <f ca="1">U572*(1-AngCal!$B$28)+W572*AngCal!$B$28</f>
        <v>0.15816582305813448</v>
      </c>
      <c r="W572" s="18">
        <f ca="1">V429/$R286*(1-AngCal!$C$28)+W429/$S286*AngCal!$C$28</f>
        <v>0.15830514710037588</v>
      </c>
      <c r="X572" s="113">
        <f t="shared" ca="1" si="93"/>
        <v>7.5960009602177476E-3</v>
      </c>
      <c r="Y572" s="18">
        <f ca="1">X429/$P286*(1-AngCal!$C$28)+Y429/$Q286*AngCal!$C$28</f>
        <v>4.8190590873021001E-3</v>
      </c>
      <c r="Z572" s="18">
        <f ca="1">Y572*(1-AngCal!$B$28)+AA572*AngCal!$B$28</f>
        <v>7.5960009602177476E-3</v>
      </c>
      <c r="AA572" s="18">
        <f ca="1">Z429/$R286*(1-AngCal!$C$28)+AA429/$S286*AngCal!$C$28</f>
        <v>7.6602558141296408E-3</v>
      </c>
      <c r="AB572" s="113">
        <f t="shared" ca="1" si="94"/>
        <v>2.3344730905778378E-5</v>
      </c>
      <c r="AC572" s="18">
        <f ca="1">AB429/$P286*(1-AngCal!$C$28)+AC429/$Q286*AngCal!$C$28</f>
        <v>1.815627137442651E-4</v>
      </c>
      <c r="AD572" s="18">
        <f ca="1">AC572*(1-AngCal!$B$28)+AE572*AngCal!$B$28</f>
        <v>2.3344730905778378E-5</v>
      </c>
      <c r="AE572" s="18">
        <f ca="1">AD429/$R286*(1-AngCal!$C$28)+AE429/$S286*AngCal!$C$28</f>
        <v>1.9683770814148049E-5</v>
      </c>
    </row>
    <row r="573" spans="2:31" x14ac:dyDescent="0.15">
      <c r="B573">
        <v>125.563</v>
      </c>
      <c r="C573">
        <v>10</v>
      </c>
      <c r="D573" s="18">
        <v>-7.8530000000000006E-3</v>
      </c>
      <c r="E573" s="18">
        <v>3.5900000000000001E-2</v>
      </c>
      <c r="F573" s="18">
        <v>8.5249999999999996E-3</v>
      </c>
      <c r="G573" s="18">
        <v>0.17399999999999999</v>
      </c>
      <c r="H573" s="18">
        <v>0.96160000000000001</v>
      </c>
      <c r="I573" s="18">
        <v>1.7230000000000001</v>
      </c>
      <c r="J573" s="18">
        <v>0.48809999999999998</v>
      </c>
      <c r="K573" s="18">
        <v>-0.56840000000000002</v>
      </c>
      <c r="L573" s="18">
        <v>1.921</v>
      </c>
      <c r="M573" s="18">
        <v>0.28470000000000001</v>
      </c>
      <c r="O573" s="18">
        <f t="shared" si="95"/>
        <v>10000</v>
      </c>
      <c r="P573" s="113">
        <f t="shared" ca="1" si="91"/>
        <v>0.32047222544831444</v>
      </c>
      <c r="Q573" s="18">
        <f ca="1">P430/$P287*(1-AngCal!$C$28)+Q430/$Q287*AngCal!$C$28</f>
        <v>0.34914123198370789</v>
      </c>
      <c r="R573" s="18">
        <f ca="1">Q573*(1-AngCal!$B$28)+S573*AngCal!$B$28</f>
        <v>0.32047222544831444</v>
      </c>
      <c r="S573" s="18">
        <f ca="1">R430/$R287*(1-AngCal!$C$28)+S430/$S287*AngCal!$C$28</f>
        <v>0.31980886160742977</v>
      </c>
      <c r="T573" s="113">
        <f t="shared" ca="1" si="92"/>
        <v>0.15816582305813448</v>
      </c>
      <c r="U573" s="18">
        <f ca="1">T430/$P287*(1-AngCal!$C$28)+U430/$Q287*AngCal!$C$28</f>
        <v>0.1521445695146352</v>
      </c>
      <c r="V573">
        <f ca="1">U573*(1-AngCal!$B$28)+W573*AngCal!$B$28</f>
        <v>0.15816582305813448</v>
      </c>
      <c r="W573" s="18">
        <f ca="1">V430/$R287*(1-AngCal!$C$28)+W430/$S287*AngCal!$C$28</f>
        <v>0.15830514710037588</v>
      </c>
      <c r="X573" s="113">
        <f t="shared" ca="1" si="93"/>
        <v>7.5960009602177476E-3</v>
      </c>
      <c r="Y573" s="18">
        <f ca="1">X430/$P287*(1-AngCal!$C$28)+Y430/$Q287*AngCal!$C$28</f>
        <v>4.8190590873021001E-3</v>
      </c>
      <c r="Z573" s="18">
        <f ca="1">Y573*(1-AngCal!$B$28)+AA573*AngCal!$B$28</f>
        <v>7.5960009602177476E-3</v>
      </c>
      <c r="AA573" s="18">
        <f ca="1">Z430/$R287*(1-AngCal!$C$28)+AA430/$S287*AngCal!$C$28</f>
        <v>7.6602558141296408E-3</v>
      </c>
      <c r="AB573" s="113">
        <f t="shared" ca="1" si="94"/>
        <v>2.3344730905778378E-5</v>
      </c>
      <c r="AC573" s="18">
        <f ca="1">AB430/$P287*(1-AngCal!$C$28)+AC430/$Q287*AngCal!$C$28</f>
        <v>1.815627137442651E-4</v>
      </c>
      <c r="AD573" s="18">
        <f ca="1">AC573*(1-AngCal!$B$28)+AE573*AngCal!$B$28</f>
        <v>2.3344730905778378E-5</v>
      </c>
      <c r="AE573" s="18">
        <f ca="1">AD430/$R287*(1-AngCal!$C$28)+AE430/$S287*AngCal!$C$28</f>
        <v>1.9683770814148049E-5</v>
      </c>
    </row>
    <row r="574" spans="2:31" x14ac:dyDescent="0.15">
      <c r="B574">
        <v>125.563</v>
      </c>
      <c r="C574">
        <v>15</v>
      </c>
      <c r="D574" s="18">
        <v>0.1022</v>
      </c>
      <c r="E574" s="18">
        <v>-0.42480000000000001</v>
      </c>
      <c r="F574" s="18">
        <v>2.2369999999999998E-3</v>
      </c>
      <c r="G574" s="18">
        <v>2.073</v>
      </c>
      <c r="H574" s="18">
        <v>0.4274</v>
      </c>
      <c r="I574" s="18">
        <v>0.79759999999999998</v>
      </c>
      <c r="J574" s="18">
        <v>0.49590000000000001</v>
      </c>
      <c r="K574" s="18">
        <v>0.49480000000000002</v>
      </c>
      <c r="L574" s="18">
        <v>3.9670000000000001</v>
      </c>
      <c r="M574" s="18">
        <v>2.2050000000000001</v>
      </c>
      <c r="O574" s="18">
        <f t="shared" si="95"/>
        <v>10000</v>
      </c>
      <c r="P574" s="113">
        <f t="shared" ca="1" si="91"/>
        <v>0.32047222544831444</v>
      </c>
      <c r="Q574" s="18">
        <f ca="1">P431/$P288*(1-AngCal!$C$28)+Q431/$Q288*AngCal!$C$28</f>
        <v>0.34914123198370789</v>
      </c>
      <c r="R574" s="18">
        <f ca="1">Q574*(1-AngCal!$B$28)+S574*AngCal!$B$28</f>
        <v>0.32047222544831444</v>
      </c>
      <c r="S574" s="18">
        <f ca="1">R431/$R288*(1-AngCal!$C$28)+S431/$S288*AngCal!$C$28</f>
        <v>0.31980886160742977</v>
      </c>
      <c r="T574" s="113">
        <f t="shared" ca="1" si="92"/>
        <v>0.15816582305813448</v>
      </c>
      <c r="U574" s="18">
        <f ca="1">T431/$P288*(1-AngCal!$C$28)+U431/$Q288*AngCal!$C$28</f>
        <v>0.1521445695146352</v>
      </c>
      <c r="V574">
        <f ca="1">U574*(1-AngCal!$B$28)+W574*AngCal!$B$28</f>
        <v>0.15816582305813448</v>
      </c>
      <c r="W574" s="18">
        <f ca="1">V431/$R288*(1-AngCal!$C$28)+W431/$S288*AngCal!$C$28</f>
        <v>0.15830514710037588</v>
      </c>
      <c r="X574" s="113">
        <f t="shared" ca="1" si="93"/>
        <v>7.5960009602177476E-3</v>
      </c>
      <c r="Y574" s="18">
        <f ca="1">X431/$P288*(1-AngCal!$C$28)+Y431/$Q288*AngCal!$C$28</f>
        <v>4.8190590873021001E-3</v>
      </c>
      <c r="Z574" s="18">
        <f ca="1">Y574*(1-AngCal!$B$28)+AA574*AngCal!$B$28</f>
        <v>7.5960009602177476E-3</v>
      </c>
      <c r="AA574" s="18">
        <f ca="1">Z431/$R288*(1-AngCal!$C$28)+AA431/$S288*AngCal!$C$28</f>
        <v>7.6602558141296408E-3</v>
      </c>
      <c r="AB574" s="113">
        <f t="shared" ca="1" si="94"/>
        <v>2.3344730905778378E-5</v>
      </c>
      <c r="AC574" s="18">
        <f ca="1">AB431/$P288*(1-AngCal!$C$28)+AC431/$Q288*AngCal!$C$28</f>
        <v>1.815627137442651E-4</v>
      </c>
      <c r="AD574" s="18">
        <f ca="1">AC574*(1-AngCal!$B$28)+AE574*AngCal!$B$28</f>
        <v>2.3344730905778378E-5</v>
      </c>
      <c r="AE574" s="18">
        <f ca="1">AD431/$R288*(1-AngCal!$C$28)+AE431/$S288*AngCal!$C$28</f>
        <v>1.9683770814148049E-5</v>
      </c>
    </row>
    <row r="575" spans="2:31" x14ac:dyDescent="0.15">
      <c r="B575">
        <v>125.563</v>
      </c>
      <c r="C575">
        <v>20</v>
      </c>
      <c r="D575" s="18">
        <v>8.1189999999999995E-4</v>
      </c>
      <c r="E575" s="18">
        <v>1.4489999999999999E-2</v>
      </c>
      <c r="F575" s="18">
        <v>-0.2288</v>
      </c>
      <c r="G575" s="18">
        <v>8.3989999999999995E-2</v>
      </c>
      <c r="H575" s="18">
        <v>0.45200000000000001</v>
      </c>
      <c r="I575" s="18">
        <v>0.97719999999999996</v>
      </c>
      <c r="J575" s="18">
        <v>0.40179999999999999</v>
      </c>
      <c r="K575" s="18">
        <v>-9.2030000000000001E-2</v>
      </c>
      <c r="L575" s="18">
        <v>1.0269999999999999</v>
      </c>
      <c r="M575" s="18">
        <v>0.61770000000000003</v>
      </c>
      <c r="O575" s="18">
        <f t="shared" si="95"/>
        <v>10000</v>
      </c>
      <c r="P575" s="113">
        <f t="shared" ca="1" si="91"/>
        <v>0.32047222544831444</v>
      </c>
      <c r="Q575" s="18">
        <f ca="1">P432/$P289*(1-AngCal!$C$28)+Q432/$Q289*AngCal!$C$28</f>
        <v>0.34914123198370789</v>
      </c>
      <c r="R575" s="18">
        <f ca="1">Q575*(1-AngCal!$B$28)+S575*AngCal!$B$28</f>
        <v>0.32047222544831444</v>
      </c>
      <c r="S575" s="18">
        <f ca="1">R432/$R289*(1-AngCal!$C$28)+S432/$S289*AngCal!$C$28</f>
        <v>0.31980886160742977</v>
      </c>
      <c r="T575" s="113">
        <f t="shared" ca="1" si="92"/>
        <v>0.15816582305813448</v>
      </c>
      <c r="U575" s="18">
        <f ca="1">T432/$P289*(1-AngCal!$C$28)+U432/$Q289*AngCal!$C$28</f>
        <v>0.1521445695146352</v>
      </c>
      <c r="V575">
        <f ca="1">U575*(1-AngCal!$B$28)+W575*AngCal!$B$28</f>
        <v>0.15816582305813448</v>
      </c>
      <c r="W575" s="18">
        <f ca="1">V432/$R289*(1-AngCal!$C$28)+W432/$S289*AngCal!$C$28</f>
        <v>0.15830514710037588</v>
      </c>
      <c r="X575" s="113">
        <f t="shared" ca="1" si="93"/>
        <v>7.5960009602177476E-3</v>
      </c>
      <c r="Y575" s="18">
        <f ca="1">X432/$P289*(1-AngCal!$C$28)+Y432/$Q289*AngCal!$C$28</f>
        <v>4.8190590873021001E-3</v>
      </c>
      <c r="Z575" s="18">
        <f ca="1">Y575*(1-AngCal!$B$28)+AA575*AngCal!$B$28</f>
        <v>7.5960009602177476E-3</v>
      </c>
      <c r="AA575" s="18">
        <f ca="1">Z432/$R289*(1-AngCal!$C$28)+AA432/$S289*AngCal!$C$28</f>
        <v>7.6602558141296408E-3</v>
      </c>
      <c r="AB575" s="113">
        <f t="shared" ca="1" si="94"/>
        <v>2.3344730905778378E-5</v>
      </c>
      <c r="AC575" s="18">
        <f ca="1">AB432/$P289*(1-AngCal!$C$28)+AC432/$Q289*AngCal!$C$28</f>
        <v>1.815627137442651E-4</v>
      </c>
      <c r="AD575" s="18">
        <f ca="1">AC575*(1-AngCal!$B$28)+AE575*AngCal!$B$28</f>
        <v>2.3344730905778378E-5</v>
      </c>
      <c r="AE575" s="18">
        <f ca="1">AD432/$R289*(1-AngCal!$C$28)+AE432/$S289*AngCal!$C$28</f>
        <v>1.9683770814148049E-5</v>
      </c>
    </row>
    <row r="576" spans="2:31" x14ac:dyDescent="0.15">
      <c r="B576">
        <v>171.16300000000001</v>
      </c>
      <c r="C576">
        <v>1</v>
      </c>
      <c r="D576" s="18">
        <v>1E-3</v>
      </c>
      <c r="E576" s="18">
        <v>0.19189999999999999</v>
      </c>
      <c r="F576" s="18">
        <v>0.37969999999999998</v>
      </c>
      <c r="G576" s="18">
        <v>0.29520000000000002</v>
      </c>
      <c r="H576" s="18">
        <v>0.221</v>
      </c>
      <c r="I576" s="18">
        <v>1.726</v>
      </c>
      <c r="J576" s="18">
        <v>0.5504</v>
      </c>
      <c r="K576" s="18">
        <v>3.2770000000000001E-2</v>
      </c>
      <c r="L576" s="18">
        <v>2.75</v>
      </c>
      <c r="M576" s="18">
        <v>0.14169999999999999</v>
      </c>
      <c r="O576" s="18">
        <f t="shared" si="95"/>
        <v>10000</v>
      </c>
      <c r="P576" s="113">
        <f t="shared" ca="1" si="91"/>
        <v>0.32047222544831444</v>
      </c>
      <c r="Q576" s="18">
        <f ca="1">P433/$P290*(1-AngCal!$C$28)+Q433/$Q290*AngCal!$C$28</f>
        <v>0.34914123198370789</v>
      </c>
      <c r="R576" s="18">
        <f ca="1">Q576*(1-AngCal!$B$28)+S576*AngCal!$B$28</f>
        <v>0.32047222544831444</v>
      </c>
      <c r="S576" s="18">
        <f ca="1">R433/$R290*(1-AngCal!$C$28)+S433/$S290*AngCal!$C$28</f>
        <v>0.31980886160742977</v>
      </c>
      <c r="T576" s="113">
        <f t="shared" ca="1" si="92"/>
        <v>0.15816582305813448</v>
      </c>
      <c r="U576" s="18">
        <f ca="1">T433/$P290*(1-AngCal!$C$28)+U433/$Q290*AngCal!$C$28</f>
        <v>0.1521445695146352</v>
      </c>
      <c r="V576">
        <f ca="1">U576*(1-AngCal!$B$28)+W576*AngCal!$B$28</f>
        <v>0.15816582305813448</v>
      </c>
      <c r="W576" s="18">
        <f ca="1">V433/$R290*(1-AngCal!$C$28)+W433/$S290*AngCal!$C$28</f>
        <v>0.15830514710037588</v>
      </c>
      <c r="X576" s="113">
        <f t="shared" ca="1" si="93"/>
        <v>7.5960009602177476E-3</v>
      </c>
      <c r="Y576" s="18">
        <f ca="1">X433/$P290*(1-AngCal!$C$28)+Y433/$Q290*AngCal!$C$28</f>
        <v>4.8190590873021001E-3</v>
      </c>
      <c r="Z576" s="18">
        <f ca="1">Y576*(1-AngCal!$B$28)+AA576*AngCal!$B$28</f>
        <v>7.5960009602177476E-3</v>
      </c>
      <c r="AA576" s="18">
        <f ca="1">Z433/$R290*(1-AngCal!$C$28)+AA433/$S290*AngCal!$C$28</f>
        <v>7.6602558141296408E-3</v>
      </c>
      <c r="AB576" s="113">
        <f t="shared" ca="1" si="94"/>
        <v>2.3344730905778378E-5</v>
      </c>
      <c r="AC576" s="18">
        <f ca="1">AB433/$P290*(1-AngCal!$C$28)+AC433/$Q290*AngCal!$C$28</f>
        <v>1.815627137442651E-4</v>
      </c>
      <c r="AD576" s="18">
        <f ca="1">AC576*(1-AngCal!$B$28)+AE576*AngCal!$B$28</f>
        <v>2.3344730905778378E-5</v>
      </c>
      <c r="AE576" s="18">
        <f ca="1">AD433/$R290*(1-AngCal!$C$28)+AE433/$S290*AngCal!$C$28</f>
        <v>1.9683770814148049E-5</v>
      </c>
    </row>
    <row r="577" spans="2:31" x14ac:dyDescent="0.15">
      <c r="B577">
        <v>171.16300000000001</v>
      </c>
      <c r="C577">
        <v>3</v>
      </c>
      <c r="D577" s="18">
        <v>1.067E-3</v>
      </c>
      <c r="E577" s="18">
        <v>0.1923</v>
      </c>
      <c r="F577" s="18">
        <v>0.3735</v>
      </c>
      <c r="G577" s="18">
        <v>0.2949</v>
      </c>
      <c r="H577" s="18">
        <v>0.21940000000000001</v>
      </c>
      <c r="I577" s="18">
        <v>1.7270000000000001</v>
      </c>
      <c r="J577" s="18">
        <v>0.54659999999999997</v>
      </c>
      <c r="K577" s="18">
        <v>3.3790000000000001E-2</v>
      </c>
      <c r="L577" s="18">
        <v>2.7549999999999999</v>
      </c>
      <c r="M577" s="18">
        <v>0.14199999999999999</v>
      </c>
      <c r="O577" s="18">
        <f t="shared" si="95"/>
        <v>10000</v>
      </c>
      <c r="P577" s="113">
        <f t="shared" ca="1" si="91"/>
        <v>0.32047222544831444</v>
      </c>
      <c r="Q577" s="18">
        <f ca="1">P434/$P291*(1-AngCal!$C$28)+Q434/$Q291*AngCal!$C$28</f>
        <v>0.34914123198370789</v>
      </c>
      <c r="R577" s="18">
        <f ca="1">Q577*(1-AngCal!$B$28)+S577*AngCal!$B$28</f>
        <v>0.32047222544831444</v>
      </c>
      <c r="S577" s="18">
        <f ca="1">R434/$R291*(1-AngCal!$C$28)+S434/$S291*AngCal!$C$28</f>
        <v>0.31980886160742977</v>
      </c>
      <c r="T577" s="113">
        <f t="shared" ca="1" si="92"/>
        <v>0.15816582305813448</v>
      </c>
      <c r="U577" s="18">
        <f ca="1">T434/$P291*(1-AngCal!$C$28)+U434/$Q291*AngCal!$C$28</f>
        <v>0.1521445695146352</v>
      </c>
      <c r="V577">
        <f ca="1">U577*(1-AngCal!$B$28)+W577*AngCal!$B$28</f>
        <v>0.15816582305813448</v>
      </c>
      <c r="W577" s="18">
        <f ca="1">V434/$R291*(1-AngCal!$C$28)+W434/$S291*AngCal!$C$28</f>
        <v>0.15830514710037588</v>
      </c>
      <c r="X577" s="113">
        <f t="shared" ca="1" si="93"/>
        <v>7.5960009602177476E-3</v>
      </c>
      <c r="Y577" s="18">
        <f ca="1">X434/$P291*(1-AngCal!$C$28)+Y434/$Q291*AngCal!$C$28</f>
        <v>4.8190590873021001E-3</v>
      </c>
      <c r="Z577" s="18">
        <f ca="1">Y577*(1-AngCal!$B$28)+AA577*AngCal!$B$28</f>
        <v>7.5960009602177476E-3</v>
      </c>
      <c r="AA577" s="18">
        <f ca="1">Z434/$R291*(1-AngCal!$C$28)+AA434/$S291*AngCal!$C$28</f>
        <v>7.6602558141296408E-3</v>
      </c>
      <c r="AB577" s="113">
        <f t="shared" ca="1" si="94"/>
        <v>2.3344730905778378E-5</v>
      </c>
      <c r="AC577" s="18">
        <f ca="1">AB434/$P291*(1-AngCal!$C$28)+AC434/$Q291*AngCal!$C$28</f>
        <v>1.815627137442651E-4</v>
      </c>
      <c r="AD577" s="18">
        <f ca="1">AC577*(1-AngCal!$B$28)+AE577*AngCal!$B$28</f>
        <v>2.3344730905778378E-5</v>
      </c>
      <c r="AE577" s="18">
        <f ca="1">AD434/$R291*(1-AngCal!$C$28)+AE434/$S291*AngCal!$C$28</f>
        <v>1.9683770814148049E-5</v>
      </c>
    </row>
    <row r="578" spans="2:31" x14ac:dyDescent="0.15">
      <c r="B578">
        <v>171.16300000000001</v>
      </c>
      <c r="C578">
        <v>5</v>
      </c>
      <c r="D578" s="18">
        <v>2.66E-3</v>
      </c>
      <c r="E578" s="18">
        <v>0.19139999999999999</v>
      </c>
      <c r="F578" s="18">
        <v>0.36549999999999999</v>
      </c>
      <c r="G578" s="18">
        <v>0.29070000000000001</v>
      </c>
      <c r="H578" s="18">
        <v>0.216</v>
      </c>
      <c r="I578" s="18">
        <v>1.718</v>
      </c>
      <c r="J578" s="18">
        <v>0.53520000000000001</v>
      </c>
      <c r="K578" s="18">
        <v>3.5610000000000003E-2</v>
      </c>
      <c r="L578" s="18">
        <v>2.7810000000000001</v>
      </c>
      <c r="M578" s="18">
        <v>0.1399</v>
      </c>
      <c r="O578" s="18">
        <f t="shared" si="95"/>
        <v>10000</v>
      </c>
      <c r="P578" s="113">
        <f t="shared" ca="1" si="91"/>
        <v>0.32047222544831444</v>
      </c>
      <c r="Q578" s="18">
        <f ca="1">P435/$P292*(1-AngCal!$C$28)+Q435/$Q292*AngCal!$C$28</f>
        <v>0.34914123198370789</v>
      </c>
      <c r="R578" s="18">
        <f ca="1">Q578*(1-AngCal!$B$28)+S578*AngCal!$B$28</f>
        <v>0.32047222544831444</v>
      </c>
      <c r="S578" s="18">
        <f ca="1">R435/$R292*(1-AngCal!$C$28)+S435/$S292*AngCal!$C$28</f>
        <v>0.31980886160742977</v>
      </c>
      <c r="T578" s="113">
        <f t="shared" ca="1" si="92"/>
        <v>0.15816582305813448</v>
      </c>
      <c r="U578" s="18">
        <f ca="1">T435/$P292*(1-AngCal!$C$28)+U435/$Q292*AngCal!$C$28</f>
        <v>0.1521445695146352</v>
      </c>
      <c r="V578">
        <f ca="1">U578*(1-AngCal!$B$28)+W578*AngCal!$B$28</f>
        <v>0.15816582305813448</v>
      </c>
      <c r="W578" s="18">
        <f ca="1">V435/$R292*(1-AngCal!$C$28)+W435/$S292*AngCal!$C$28</f>
        <v>0.15830514710037588</v>
      </c>
      <c r="X578" s="113">
        <f t="shared" ca="1" si="93"/>
        <v>7.5960009602177476E-3</v>
      </c>
      <c r="Y578" s="18">
        <f ca="1">X435/$P292*(1-AngCal!$C$28)+Y435/$Q292*AngCal!$C$28</f>
        <v>4.8190590873021001E-3</v>
      </c>
      <c r="Z578" s="18">
        <f ca="1">Y578*(1-AngCal!$B$28)+AA578*AngCal!$B$28</f>
        <v>7.5960009602177476E-3</v>
      </c>
      <c r="AA578" s="18">
        <f ca="1">Z435/$R292*(1-AngCal!$C$28)+AA435/$S292*AngCal!$C$28</f>
        <v>7.6602558141296408E-3</v>
      </c>
      <c r="AB578" s="113">
        <f t="shared" ca="1" si="94"/>
        <v>2.3344730905778378E-5</v>
      </c>
      <c r="AC578" s="18">
        <f ca="1">AB435/$P292*(1-AngCal!$C$28)+AC435/$Q292*AngCal!$C$28</f>
        <v>1.815627137442651E-4</v>
      </c>
      <c r="AD578" s="18">
        <f ca="1">AC578*(1-AngCal!$B$28)+AE578*AngCal!$B$28</f>
        <v>2.3344730905778378E-5</v>
      </c>
      <c r="AE578" s="18">
        <f ca="1">AD435/$R292*(1-AngCal!$C$28)+AE435/$S292*AngCal!$C$28</f>
        <v>1.9683770814148049E-5</v>
      </c>
    </row>
    <row r="579" spans="2:31" x14ac:dyDescent="0.15">
      <c r="B579">
        <v>171.16300000000001</v>
      </c>
      <c r="C579">
        <v>7</v>
      </c>
      <c r="D579" s="18">
        <v>3.9480000000000001E-2</v>
      </c>
      <c r="E579" s="18">
        <v>0.186</v>
      </c>
      <c r="F579" s="18">
        <v>0.33639999999999998</v>
      </c>
      <c r="G579" s="18">
        <v>0.28839999999999999</v>
      </c>
      <c r="H579" s="18">
        <v>0.41710000000000003</v>
      </c>
      <c r="I579" s="18">
        <v>1.9630000000000001</v>
      </c>
      <c r="J579" s="18">
        <v>0.7661</v>
      </c>
      <c r="K579" s="18">
        <v>-0.29680000000000001</v>
      </c>
      <c r="L579" s="18">
        <v>3.2410000000000001</v>
      </c>
      <c r="M579" s="18">
        <v>2.319</v>
      </c>
      <c r="O579" s="18">
        <f t="shared" si="95"/>
        <v>10000</v>
      </c>
      <c r="P579" s="113">
        <f t="shared" ca="1" si="91"/>
        <v>0.32047222544831444</v>
      </c>
      <c r="Q579" s="18">
        <f ca="1">P436/$P293*(1-AngCal!$C$28)+Q436/$Q293*AngCal!$C$28</f>
        <v>0.34914123198370789</v>
      </c>
      <c r="R579" s="18">
        <f ca="1">Q579*(1-AngCal!$B$28)+S579*AngCal!$B$28</f>
        <v>0.32047222544831444</v>
      </c>
      <c r="S579" s="18">
        <f ca="1">R436/$R293*(1-AngCal!$C$28)+S436/$S293*AngCal!$C$28</f>
        <v>0.31980886160742977</v>
      </c>
      <c r="T579" s="113">
        <f t="shared" ca="1" si="92"/>
        <v>0.15816582305813448</v>
      </c>
      <c r="U579" s="18">
        <f ca="1">T436/$P293*(1-AngCal!$C$28)+U436/$Q293*AngCal!$C$28</f>
        <v>0.1521445695146352</v>
      </c>
      <c r="V579">
        <f ca="1">U579*(1-AngCal!$B$28)+W579*AngCal!$B$28</f>
        <v>0.15816582305813448</v>
      </c>
      <c r="W579" s="18">
        <f ca="1">V436/$R293*(1-AngCal!$C$28)+W436/$S293*AngCal!$C$28</f>
        <v>0.15830514710037588</v>
      </c>
      <c r="X579" s="113">
        <f t="shared" ca="1" si="93"/>
        <v>7.5960009602177476E-3</v>
      </c>
      <c r="Y579" s="18">
        <f ca="1">X436/$P293*(1-AngCal!$C$28)+Y436/$Q293*AngCal!$C$28</f>
        <v>4.8190590873021001E-3</v>
      </c>
      <c r="Z579" s="18">
        <f ca="1">Y579*(1-AngCal!$B$28)+AA579*AngCal!$B$28</f>
        <v>7.5960009602177476E-3</v>
      </c>
      <c r="AA579" s="18">
        <f ca="1">Z436/$R293*(1-AngCal!$C$28)+AA436/$S293*AngCal!$C$28</f>
        <v>7.6602558141296408E-3</v>
      </c>
      <c r="AB579" s="113">
        <f t="shared" ca="1" si="94"/>
        <v>2.3344730905778378E-5</v>
      </c>
      <c r="AC579" s="18">
        <f ca="1">AB436/$P293*(1-AngCal!$C$28)+AC436/$Q293*AngCal!$C$28</f>
        <v>1.815627137442651E-4</v>
      </c>
      <c r="AD579" s="18">
        <f ca="1">AC579*(1-AngCal!$B$28)+AE579*AngCal!$B$28</f>
        <v>2.3344730905778378E-5</v>
      </c>
      <c r="AE579" s="18">
        <f ca="1">AD436/$R293*(1-AngCal!$C$28)+AE436/$S293*AngCal!$C$28</f>
        <v>1.9683770814148049E-5</v>
      </c>
    </row>
    <row r="580" spans="2:31" x14ac:dyDescent="0.15">
      <c r="B580">
        <v>171.16300000000001</v>
      </c>
      <c r="C580">
        <v>10</v>
      </c>
      <c r="D580" s="18">
        <v>7.4780000000000003E-3</v>
      </c>
      <c r="E580" s="18">
        <v>0.18529999999999999</v>
      </c>
      <c r="F580" s="18">
        <v>0.34739999999999999</v>
      </c>
      <c r="G580" s="18">
        <v>0.26860000000000001</v>
      </c>
      <c r="H580" s="18">
        <v>0.21190000000000001</v>
      </c>
      <c r="I580" s="18">
        <v>1.7050000000000001</v>
      </c>
      <c r="J580" s="18">
        <v>0.50070000000000003</v>
      </c>
      <c r="K580" s="18">
        <v>3.9059999999999997E-2</v>
      </c>
      <c r="L580" s="18">
        <v>2.85</v>
      </c>
      <c r="M580" s="18">
        <v>0.13589999999999999</v>
      </c>
      <c r="O580" s="18">
        <f t="shared" si="95"/>
        <v>10000</v>
      </c>
      <c r="P580" s="113">
        <f t="shared" ref="P580:P590" ca="1" si="96">R580*P730</f>
        <v>0.32047222544831444</v>
      </c>
      <c r="Q580" s="18">
        <f ca="1">P437/$P294*(1-AngCal!$C$28)+Q437/$Q294*AngCal!$C$28</f>
        <v>0.34914123198370789</v>
      </c>
      <c r="R580" s="18">
        <f ca="1">Q580*(1-AngCal!$B$28)+S580*AngCal!$B$28</f>
        <v>0.32047222544831444</v>
      </c>
      <c r="S580" s="18">
        <f ca="1">R437/$R294*(1-AngCal!$C$28)+S437/$S294*AngCal!$C$28</f>
        <v>0.31980886160742977</v>
      </c>
      <c r="T580" s="113">
        <f t="shared" ref="T580:T590" ca="1" si="97">V580*T730</f>
        <v>0.15816582305813448</v>
      </c>
      <c r="U580" s="18">
        <f ca="1">T437/$P294*(1-AngCal!$C$28)+U437/$Q294*AngCal!$C$28</f>
        <v>0.1521445695146352</v>
      </c>
      <c r="V580">
        <f ca="1">U580*(1-AngCal!$B$28)+W580*AngCal!$B$28</f>
        <v>0.15816582305813448</v>
      </c>
      <c r="W580" s="18">
        <f ca="1">V437/$R294*(1-AngCal!$C$28)+W437/$S294*AngCal!$C$28</f>
        <v>0.15830514710037588</v>
      </c>
      <c r="X580" s="113">
        <f t="shared" ref="X580:X590" ca="1" si="98">Z580*X730</f>
        <v>7.5960009602177476E-3</v>
      </c>
      <c r="Y580" s="18">
        <f ca="1">X437/$P294*(1-AngCal!$C$28)+Y437/$Q294*AngCal!$C$28</f>
        <v>4.8190590873021001E-3</v>
      </c>
      <c r="Z580" s="18">
        <f ca="1">Y580*(1-AngCal!$B$28)+AA580*AngCal!$B$28</f>
        <v>7.5960009602177476E-3</v>
      </c>
      <c r="AA580" s="18">
        <f ca="1">Z437/$R294*(1-AngCal!$C$28)+AA437/$S294*AngCal!$C$28</f>
        <v>7.6602558141296408E-3</v>
      </c>
      <c r="AB580" s="113">
        <f t="shared" ref="AB580:AB590" ca="1" si="99">AD580*AB730</f>
        <v>2.3344730905778378E-5</v>
      </c>
      <c r="AC580" s="18">
        <f ca="1">AB437/$P294*(1-AngCal!$C$28)+AC437/$Q294*AngCal!$C$28</f>
        <v>1.815627137442651E-4</v>
      </c>
      <c r="AD580" s="18">
        <f ca="1">AC580*(1-AngCal!$B$28)+AE580*AngCal!$B$28</f>
        <v>2.3344730905778378E-5</v>
      </c>
      <c r="AE580" s="18">
        <f ca="1">AD437/$R294*(1-AngCal!$C$28)+AE437/$S294*AngCal!$C$28</f>
        <v>1.9683770814148049E-5</v>
      </c>
    </row>
    <row r="581" spans="2:31" x14ac:dyDescent="0.15">
      <c r="B581">
        <v>171.16300000000001</v>
      </c>
      <c r="C581">
        <v>15</v>
      </c>
      <c r="D581" s="18">
        <v>1.204E-2</v>
      </c>
      <c r="E581" s="18">
        <v>0.1188</v>
      </c>
      <c r="F581" s="18">
        <v>0.19950000000000001</v>
      </c>
      <c r="G581" s="18">
        <v>0.1794</v>
      </c>
      <c r="H581" s="18">
        <v>0.50670000000000004</v>
      </c>
      <c r="I581" s="18">
        <v>1.752</v>
      </c>
      <c r="J581" s="18">
        <v>0.4829</v>
      </c>
      <c r="K581" s="18">
        <v>-0.18840000000000001</v>
      </c>
      <c r="L581" s="18">
        <v>1.8480000000000001</v>
      </c>
      <c r="M581" s="18">
        <v>0.24129999999999999</v>
      </c>
      <c r="O581" s="18">
        <f t="shared" si="95"/>
        <v>10000</v>
      </c>
      <c r="P581" s="113">
        <f t="shared" ca="1" si="96"/>
        <v>0.32047222544831444</v>
      </c>
      <c r="Q581" s="18">
        <f ca="1">P438/$P295*(1-AngCal!$C$28)+Q438/$Q295*AngCal!$C$28</f>
        <v>0.34914123198370789</v>
      </c>
      <c r="R581" s="18">
        <f ca="1">Q581*(1-AngCal!$B$28)+S581*AngCal!$B$28</f>
        <v>0.32047222544831444</v>
      </c>
      <c r="S581" s="18">
        <f ca="1">R438/$R295*(1-AngCal!$C$28)+S438/$S295*AngCal!$C$28</f>
        <v>0.31980886160742977</v>
      </c>
      <c r="T581" s="113">
        <f t="shared" ca="1" si="97"/>
        <v>0.15816582305813448</v>
      </c>
      <c r="U581" s="18">
        <f ca="1">T438/$P295*(1-AngCal!$C$28)+U438/$Q295*AngCal!$C$28</f>
        <v>0.1521445695146352</v>
      </c>
      <c r="V581">
        <f ca="1">U581*(1-AngCal!$B$28)+W581*AngCal!$B$28</f>
        <v>0.15816582305813448</v>
      </c>
      <c r="W581" s="18">
        <f ca="1">V438/$R295*(1-AngCal!$C$28)+W438/$S295*AngCal!$C$28</f>
        <v>0.15830514710037588</v>
      </c>
      <c r="X581" s="113">
        <f t="shared" ca="1" si="98"/>
        <v>7.5960009602177476E-3</v>
      </c>
      <c r="Y581" s="18">
        <f ca="1">X438/$P295*(1-AngCal!$C$28)+Y438/$Q295*AngCal!$C$28</f>
        <v>4.8190590873021001E-3</v>
      </c>
      <c r="Z581" s="18">
        <f ca="1">Y581*(1-AngCal!$B$28)+AA581*AngCal!$B$28</f>
        <v>7.5960009602177476E-3</v>
      </c>
      <c r="AA581" s="18">
        <f ca="1">Z438/$R295*(1-AngCal!$C$28)+AA438/$S295*AngCal!$C$28</f>
        <v>7.6602558141296408E-3</v>
      </c>
      <c r="AB581" s="113">
        <f t="shared" ca="1" si="99"/>
        <v>2.3344730905778378E-5</v>
      </c>
      <c r="AC581" s="18">
        <f ca="1">AB438/$P295*(1-AngCal!$C$28)+AC438/$Q295*AngCal!$C$28</f>
        <v>1.815627137442651E-4</v>
      </c>
      <c r="AD581" s="18">
        <f ca="1">AC581*(1-AngCal!$B$28)+AE581*AngCal!$B$28</f>
        <v>2.3344730905778378E-5</v>
      </c>
      <c r="AE581" s="18">
        <f ca="1">AD438/$R295*(1-AngCal!$C$28)+AE438/$S295*AngCal!$C$28</f>
        <v>1.9683770814148049E-5</v>
      </c>
    </row>
    <row r="582" spans="2:31" x14ac:dyDescent="0.15">
      <c r="B582">
        <v>171.16300000000001</v>
      </c>
      <c r="C582">
        <v>20</v>
      </c>
      <c r="D582" s="18">
        <v>1.4579999999999999E-2</v>
      </c>
      <c r="E582" s="18">
        <v>0.1079</v>
      </c>
      <c r="F582" s="18">
        <v>9.2910000000000006E-2</v>
      </c>
      <c r="G582" s="18">
        <v>0.1449</v>
      </c>
      <c r="H582" s="18">
        <v>0.22389999999999999</v>
      </c>
      <c r="I582" s="18">
        <v>1.044</v>
      </c>
      <c r="J582" s="18">
        <v>0.2641</v>
      </c>
      <c r="K582" s="18">
        <v>0.20019999999999999</v>
      </c>
      <c r="L582" s="18">
        <v>3.1840000000000002</v>
      </c>
      <c r="M582" s="18">
        <v>0.42780000000000001</v>
      </c>
      <c r="O582" s="18">
        <f t="shared" si="95"/>
        <v>10000</v>
      </c>
      <c r="P582" s="113">
        <f t="shared" ca="1" si="96"/>
        <v>0.32047222544831444</v>
      </c>
      <c r="Q582" s="18">
        <f ca="1">P439/$P296*(1-AngCal!$C$28)+Q439/$Q296*AngCal!$C$28</f>
        <v>0.34914123198370789</v>
      </c>
      <c r="R582" s="18">
        <f ca="1">Q582*(1-AngCal!$B$28)+S582*AngCal!$B$28</f>
        <v>0.32047222544831444</v>
      </c>
      <c r="S582" s="18">
        <f ca="1">R439/$R296*(1-AngCal!$C$28)+S439/$S296*AngCal!$C$28</f>
        <v>0.31980886160742977</v>
      </c>
      <c r="T582" s="113">
        <f t="shared" ca="1" si="97"/>
        <v>0.15816582305813448</v>
      </c>
      <c r="U582" s="18">
        <f ca="1">T439/$P296*(1-AngCal!$C$28)+U439/$Q296*AngCal!$C$28</f>
        <v>0.1521445695146352</v>
      </c>
      <c r="V582">
        <f ca="1">U582*(1-AngCal!$B$28)+W582*AngCal!$B$28</f>
        <v>0.15816582305813448</v>
      </c>
      <c r="W582" s="18">
        <f ca="1">V439/$R296*(1-AngCal!$C$28)+W439/$S296*AngCal!$C$28</f>
        <v>0.15830514710037588</v>
      </c>
      <c r="X582" s="113">
        <f t="shared" ca="1" si="98"/>
        <v>7.5960009602177476E-3</v>
      </c>
      <c r="Y582" s="18">
        <f ca="1">X439/$P296*(1-AngCal!$C$28)+Y439/$Q296*AngCal!$C$28</f>
        <v>4.8190590873021001E-3</v>
      </c>
      <c r="Z582" s="18">
        <f ca="1">Y582*(1-AngCal!$B$28)+AA582*AngCal!$B$28</f>
        <v>7.5960009602177476E-3</v>
      </c>
      <c r="AA582" s="18">
        <f ca="1">Z439/$R296*(1-AngCal!$C$28)+AA439/$S296*AngCal!$C$28</f>
        <v>7.6602558141296408E-3</v>
      </c>
      <c r="AB582" s="113">
        <f t="shared" ca="1" si="99"/>
        <v>2.3344730905778378E-5</v>
      </c>
      <c r="AC582" s="18">
        <f ca="1">AB439/$P296*(1-AngCal!$C$28)+AC439/$Q296*AngCal!$C$28</f>
        <v>1.815627137442651E-4</v>
      </c>
      <c r="AD582" s="18">
        <f ca="1">AC582*(1-AngCal!$B$28)+AE582*AngCal!$B$28</f>
        <v>2.3344730905778378E-5</v>
      </c>
      <c r="AE582" s="18">
        <f ca="1">AD439/$R296*(1-AngCal!$C$28)+AE439/$S296*AngCal!$C$28</f>
        <v>1.9683770814148049E-5</v>
      </c>
    </row>
    <row r="583" spans="2:31" x14ac:dyDescent="0.15">
      <c r="B583">
        <v>233.56299999999999</v>
      </c>
      <c r="C583">
        <v>1</v>
      </c>
      <c r="D583" s="18">
        <v>-1.162E-2</v>
      </c>
      <c r="E583" s="18">
        <v>0.25819999999999999</v>
      </c>
      <c r="F583" s="18">
        <v>0.49070000000000003</v>
      </c>
      <c r="G583" s="18">
        <v>0.31740000000000002</v>
      </c>
      <c r="H583" s="18">
        <v>0.16309999999999999</v>
      </c>
      <c r="I583" s="18">
        <v>1.3009999999999999</v>
      </c>
      <c r="J583" s="18">
        <v>0.84299999999999997</v>
      </c>
      <c r="K583" s="18">
        <v>0.19270000000000001</v>
      </c>
      <c r="L583" s="18">
        <v>2.698</v>
      </c>
      <c r="M583" s="18">
        <v>0.7056</v>
      </c>
      <c r="O583" s="18">
        <f t="shared" si="95"/>
        <v>10000</v>
      </c>
      <c r="P583" s="113">
        <f t="shared" ca="1" si="96"/>
        <v>0.32047222544831444</v>
      </c>
      <c r="Q583" s="18">
        <f ca="1">P440/$P297*(1-AngCal!$C$28)+Q440/$Q297*AngCal!$C$28</f>
        <v>0.34914123198370789</v>
      </c>
      <c r="R583" s="18">
        <f ca="1">Q583*(1-AngCal!$B$28)+S583*AngCal!$B$28</f>
        <v>0.32047222544831444</v>
      </c>
      <c r="S583" s="18">
        <f ca="1">R440/$R297*(1-AngCal!$C$28)+S440/$S297*AngCal!$C$28</f>
        <v>0.31980886160742977</v>
      </c>
      <c r="T583" s="113">
        <f t="shared" ca="1" si="97"/>
        <v>0.15816582305813448</v>
      </c>
      <c r="U583" s="18">
        <f ca="1">T440/$P297*(1-AngCal!$C$28)+U440/$Q297*AngCal!$C$28</f>
        <v>0.1521445695146352</v>
      </c>
      <c r="V583">
        <f ca="1">U583*(1-AngCal!$B$28)+W583*AngCal!$B$28</f>
        <v>0.15816582305813448</v>
      </c>
      <c r="W583" s="18">
        <f ca="1">V440/$R297*(1-AngCal!$C$28)+W440/$S297*AngCal!$C$28</f>
        <v>0.15830514710037588</v>
      </c>
      <c r="X583" s="113">
        <f t="shared" ca="1" si="98"/>
        <v>7.5960009602177476E-3</v>
      </c>
      <c r="Y583" s="18">
        <f ca="1">X440/$P297*(1-AngCal!$C$28)+Y440/$Q297*AngCal!$C$28</f>
        <v>4.8190590873021001E-3</v>
      </c>
      <c r="Z583" s="18">
        <f ca="1">Y583*(1-AngCal!$B$28)+AA583*AngCal!$B$28</f>
        <v>7.5960009602177476E-3</v>
      </c>
      <c r="AA583" s="18">
        <f ca="1">Z440/$R297*(1-AngCal!$C$28)+AA440/$S297*AngCal!$C$28</f>
        <v>7.6602558141296408E-3</v>
      </c>
      <c r="AB583" s="113">
        <f t="shared" ca="1" si="99"/>
        <v>2.3344730905778378E-5</v>
      </c>
      <c r="AC583" s="18">
        <f ca="1">AB440/$P297*(1-AngCal!$C$28)+AC440/$Q297*AngCal!$C$28</f>
        <v>1.815627137442651E-4</v>
      </c>
      <c r="AD583" s="18">
        <f ca="1">AC583*(1-AngCal!$B$28)+AE583*AngCal!$B$28</f>
        <v>2.3344730905778378E-5</v>
      </c>
      <c r="AE583" s="18">
        <f ca="1">AD440/$R297*(1-AngCal!$C$28)+AE440/$S297*AngCal!$C$28</f>
        <v>1.9683770814148049E-5</v>
      </c>
    </row>
    <row r="584" spans="2:31" x14ac:dyDescent="0.15">
      <c r="B584">
        <v>233.56299999999999</v>
      </c>
      <c r="C584">
        <v>3</v>
      </c>
      <c r="D584" s="18">
        <v>-1.2409999999999999E-2</v>
      </c>
      <c r="E584" s="18">
        <v>0.25969999999999999</v>
      </c>
      <c r="F584" s="18">
        <v>0.48780000000000001</v>
      </c>
      <c r="G584" s="18">
        <v>0.31990000000000002</v>
      </c>
      <c r="H584" s="18">
        <v>0.16389999999999999</v>
      </c>
      <c r="I584" s="18">
        <v>1.3049999999999999</v>
      </c>
      <c r="J584" s="18">
        <v>0.85919999999999996</v>
      </c>
      <c r="K584" s="18">
        <v>0.1915</v>
      </c>
      <c r="L584" s="18">
        <v>2.7029999999999998</v>
      </c>
      <c r="M584" s="18">
        <v>0.70189999999999997</v>
      </c>
      <c r="O584" s="18">
        <f>O155</f>
        <v>10000</v>
      </c>
      <c r="P584" s="113">
        <f t="shared" ca="1" si="96"/>
        <v>0.32047222544831444</v>
      </c>
      <c r="Q584" s="18">
        <f ca="1">P441/$P298*(1-AngCal!$C$28)+Q441/$Q298*AngCal!$C$28</f>
        <v>0.34914123198370789</v>
      </c>
      <c r="R584" s="18">
        <f ca="1">Q584*(1-AngCal!$B$28)+S584*AngCal!$B$28</f>
        <v>0.32047222544831444</v>
      </c>
      <c r="S584" s="18">
        <f ca="1">R441/$R298*(1-AngCal!$C$28)+S441/$S298*AngCal!$C$28</f>
        <v>0.31980886160742977</v>
      </c>
      <c r="T584" s="113">
        <f t="shared" ca="1" si="97"/>
        <v>0.15816582305813448</v>
      </c>
      <c r="U584" s="18">
        <f ca="1">T441/$P298*(1-AngCal!$C$28)+U441/$Q298*AngCal!$C$28</f>
        <v>0.1521445695146352</v>
      </c>
      <c r="V584">
        <f ca="1">U584*(1-AngCal!$B$28)+W584*AngCal!$B$28</f>
        <v>0.15816582305813448</v>
      </c>
      <c r="W584" s="18">
        <f ca="1">V441/$R298*(1-AngCal!$C$28)+W441/$S298*AngCal!$C$28</f>
        <v>0.15830514710037588</v>
      </c>
      <c r="X584" s="113">
        <f t="shared" ca="1" si="98"/>
        <v>7.5960009602177476E-3</v>
      </c>
      <c r="Y584" s="18">
        <f ca="1">X441/$P298*(1-AngCal!$C$28)+Y441/$Q298*AngCal!$C$28</f>
        <v>4.8190590873021001E-3</v>
      </c>
      <c r="Z584" s="18">
        <f ca="1">Y584*(1-AngCal!$B$28)+AA584*AngCal!$B$28</f>
        <v>7.5960009602177476E-3</v>
      </c>
      <c r="AA584" s="18">
        <f ca="1">Z441/$R298*(1-AngCal!$C$28)+AA441/$S298*AngCal!$C$28</f>
        <v>7.6602558141296408E-3</v>
      </c>
      <c r="AB584" s="113">
        <f t="shared" ca="1" si="99"/>
        <v>2.3344730905778378E-5</v>
      </c>
      <c r="AC584" s="18">
        <f ca="1">AB441/$P298*(1-AngCal!$C$28)+AC441/$Q298*AngCal!$C$28</f>
        <v>1.815627137442651E-4</v>
      </c>
      <c r="AD584" s="18">
        <f ca="1">AC584*(1-AngCal!$B$28)+AE584*AngCal!$B$28</f>
        <v>2.3344730905778378E-5</v>
      </c>
      <c r="AE584" s="18">
        <f ca="1">AD441/$R298*(1-AngCal!$C$28)+AE441/$S298*AngCal!$C$28</f>
        <v>1.9683770814148049E-5</v>
      </c>
    </row>
    <row r="585" spans="2:31" x14ac:dyDescent="0.15">
      <c r="B585">
        <v>233.56299999999999</v>
      </c>
      <c r="C585">
        <v>5</v>
      </c>
      <c r="D585" s="18">
        <v>-1.238E-2</v>
      </c>
      <c r="E585" s="18">
        <v>0.26579999999999998</v>
      </c>
      <c r="F585" s="18">
        <v>0.48680000000000001</v>
      </c>
      <c r="G585" s="18">
        <v>0.32500000000000001</v>
      </c>
      <c r="H585" s="18">
        <v>0.16209999999999999</v>
      </c>
      <c r="I585" s="18">
        <v>1.3</v>
      </c>
      <c r="J585" s="18">
        <v>0.85250000000000004</v>
      </c>
      <c r="K585" s="18">
        <v>0.1883</v>
      </c>
      <c r="L585" s="18">
        <v>2.7629999999999999</v>
      </c>
      <c r="M585" s="18">
        <v>0.69169999999999998</v>
      </c>
      <c r="O585" s="18">
        <f t="shared" ref="O585:O590" si="100">O156</f>
        <v>10000</v>
      </c>
      <c r="P585" s="113">
        <f t="shared" ca="1" si="96"/>
        <v>0.32047222544831444</v>
      </c>
      <c r="Q585" s="18">
        <f ca="1">P442/$P299*(1-AngCal!$C$28)+Q442/$Q299*AngCal!$C$28</f>
        <v>0.34914123198370789</v>
      </c>
      <c r="R585" s="18">
        <f ca="1">Q585*(1-AngCal!$B$28)+S585*AngCal!$B$28</f>
        <v>0.32047222544831444</v>
      </c>
      <c r="S585" s="18">
        <f ca="1">R442/$R299*(1-AngCal!$C$28)+S442/$S299*AngCal!$C$28</f>
        <v>0.31980886160742977</v>
      </c>
      <c r="T585" s="113">
        <f t="shared" ca="1" si="97"/>
        <v>0.15816582305813448</v>
      </c>
      <c r="U585" s="18">
        <f ca="1">T442/$P299*(1-AngCal!$C$28)+U442/$Q299*AngCal!$C$28</f>
        <v>0.1521445695146352</v>
      </c>
      <c r="V585">
        <f ca="1">U585*(1-AngCal!$B$28)+W585*AngCal!$B$28</f>
        <v>0.15816582305813448</v>
      </c>
      <c r="W585" s="18">
        <f ca="1">V442/$R299*(1-AngCal!$C$28)+W442/$S299*AngCal!$C$28</f>
        <v>0.15830514710037588</v>
      </c>
      <c r="X585" s="113">
        <f t="shared" ca="1" si="98"/>
        <v>7.5960009602177476E-3</v>
      </c>
      <c r="Y585" s="18">
        <f ca="1">X442/$P299*(1-AngCal!$C$28)+Y442/$Q299*AngCal!$C$28</f>
        <v>4.8190590873021001E-3</v>
      </c>
      <c r="Z585" s="18">
        <f ca="1">Y585*(1-AngCal!$B$28)+AA585*AngCal!$B$28</f>
        <v>7.5960009602177476E-3</v>
      </c>
      <c r="AA585" s="18">
        <f ca="1">Z442/$R299*(1-AngCal!$C$28)+AA442/$S299*AngCal!$C$28</f>
        <v>7.6602558141296408E-3</v>
      </c>
      <c r="AB585" s="113">
        <f t="shared" ca="1" si="99"/>
        <v>2.3344730905778378E-5</v>
      </c>
      <c r="AC585" s="18">
        <f ca="1">AB442/$P299*(1-AngCal!$C$28)+AC442/$Q299*AngCal!$C$28</f>
        <v>1.815627137442651E-4</v>
      </c>
      <c r="AD585" s="18">
        <f ca="1">AC585*(1-AngCal!$B$28)+AE585*AngCal!$B$28</f>
        <v>2.3344730905778378E-5</v>
      </c>
      <c r="AE585" s="18">
        <f ca="1">AD442/$R299*(1-AngCal!$C$28)+AE442/$S299*AngCal!$C$28</f>
        <v>1.9683770814148049E-5</v>
      </c>
    </row>
    <row r="586" spans="2:31" x14ac:dyDescent="0.15">
      <c r="B586">
        <v>233.56299999999999</v>
      </c>
      <c r="C586">
        <v>7</v>
      </c>
      <c r="D586" s="18">
        <v>-1.426E-2</v>
      </c>
      <c r="E586" s="18">
        <v>0.26290000000000002</v>
      </c>
      <c r="F586" s="18">
        <v>0.49170000000000003</v>
      </c>
      <c r="G586" s="18">
        <v>0.32400000000000001</v>
      </c>
      <c r="H586" s="18">
        <v>0.16919999999999999</v>
      </c>
      <c r="I586" s="18">
        <v>1.244</v>
      </c>
      <c r="J586" s="18">
        <v>0.87629999999999997</v>
      </c>
      <c r="K586" s="18">
        <v>0.19009999999999999</v>
      </c>
      <c r="L586" s="18">
        <v>2.8109999999999999</v>
      </c>
      <c r="M586" s="18">
        <v>0.7087</v>
      </c>
      <c r="O586" s="18">
        <f t="shared" si="100"/>
        <v>10000</v>
      </c>
      <c r="P586" s="113">
        <f t="shared" ca="1" si="96"/>
        <v>0.32047222544831444</v>
      </c>
      <c r="Q586" s="18">
        <f ca="1">P443/$P300*(1-AngCal!$C$28)+Q443/$Q300*AngCal!$C$28</f>
        <v>0.34914123198370789</v>
      </c>
      <c r="R586" s="18">
        <f ca="1">Q586*(1-AngCal!$B$28)+S586*AngCal!$B$28</f>
        <v>0.32047222544831444</v>
      </c>
      <c r="S586" s="18">
        <f ca="1">R443/$R300*(1-AngCal!$C$28)+S443/$S300*AngCal!$C$28</f>
        <v>0.31980886160742977</v>
      </c>
      <c r="T586" s="113">
        <f t="shared" ca="1" si="97"/>
        <v>0.15816582305813448</v>
      </c>
      <c r="U586" s="18">
        <f ca="1">T443/$P300*(1-AngCal!$C$28)+U443/$Q300*AngCal!$C$28</f>
        <v>0.1521445695146352</v>
      </c>
      <c r="V586">
        <f ca="1">U586*(1-AngCal!$B$28)+W586*AngCal!$B$28</f>
        <v>0.15816582305813448</v>
      </c>
      <c r="W586" s="18">
        <f ca="1">V443/$R300*(1-AngCal!$C$28)+W443/$S300*AngCal!$C$28</f>
        <v>0.15830514710037588</v>
      </c>
      <c r="X586" s="113">
        <f t="shared" ca="1" si="98"/>
        <v>7.5960009602177476E-3</v>
      </c>
      <c r="Y586" s="18">
        <f ca="1">X443/$P300*(1-AngCal!$C$28)+Y443/$Q300*AngCal!$C$28</f>
        <v>4.8190590873021001E-3</v>
      </c>
      <c r="Z586" s="18">
        <f ca="1">Y586*(1-AngCal!$B$28)+AA586*AngCal!$B$28</f>
        <v>7.5960009602177476E-3</v>
      </c>
      <c r="AA586" s="18">
        <f ca="1">Z443/$R300*(1-AngCal!$C$28)+AA443/$S300*AngCal!$C$28</f>
        <v>7.6602558141296408E-3</v>
      </c>
      <c r="AB586" s="113">
        <f t="shared" ca="1" si="99"/>
        <v>2.3344730905778378E-5</v>
      </c>
      <c r="AC586" s="18">
        <f ca="1">AB443/$P300*(1-AngCal!$C$28)+AC443/$Q300*AngCal!$C$28</f>
        <v>1.815627137442651E-4</v>
      </c>
      <c r="AD586" s="18">
        <f ca="1">AC586*(1-AngCal!$B$28)+AE586*AngCal!$B$28</f>
        <v>2.3344730905778378E-5</v>
      </c>
      <c r="AE586" s="18">
        <f ca="1">AD443/$R300*(1-AngCal!$C$28)+AE443/$S300*AngCal!$C$28</f>
        <v>1.9683770814148049E-5</v>
      </c>
    </row>
    <row r="587" spans="2:31" x14ac:dyDescent="0.15">
      <c r="B587">
        <v>233.56299999999999</v>
      </c>
      <c r="C587">
        <v>10</v>
      </c>
      <c r="D587" s="18">
        <v>-1.7579999999999998E-2</v>
      </c>
      <c r="E587" s="18">
        <v>0.25069999999999998</v>
      </c>
      <c r="F587" s="18">
        <v>0.50260000000000005</v>
      </c>
      <c r="G587" s="18">
        <v>0.31869999999999998</v>
      </c>
      <c r="H587" s="18">
        <v>0.20319999999999999</v>
      </c>
      <c r="I587" s="18">
        <v>1.1830000000000001</v>
      </c>
      <c r="J587" s="18">
        <v>0.9</v>
      </c>
      <c r="K587" s="18">
        <v>0.17580000000000001</v>
      </c>
      <c r="L587" s="18">
        <v>2.9420000000000002</v>
      </c>
      <c r="M587" s="18">
        <v>0.69330000000000003</v>
      </c>
      <c r="O587" s="18">
        <f t="shared" si="100"/>
        <v>10000</v>
      </c>
      <c r="P587" s="113">
        <f t="shared" ca="1" si="96"/>
        <v>0.32047222544831444</v>
      </c>
      <c r="Q587" s="18">
        <f ca="1">P444/$P301*(1-AngCal!$C$28)+Q444/$Q301*AngCal!$C$28</f>
        <v>0.34914123198370789</v>
      </c>
      <c r="R587" s="18">
        <f ca="1">Q587*(1-AngCal!$B$28)+S587*AngCal!$B$28</f>
        <v>0.32047222544831444</v>
      </c>
      <c r="S587" s="18">
        <f ca="1">R444/$R301*(1-AngCal!$C$28)+S444/$S301*AngCal!$C$28</f>
        <v>0.31980886160742977</v>
      </c>
      <c r="T587" s="113">
        <f t="shared" ca="1" si="97"/>
        <v>0.15816582305813448</v>
      </c>
      <c r="U587" s="18">
        <f ca="1">T444/$P301*(1-AngCal!$C$28)+U444/$Q301*AngCal!$C$28</f>
        <v>0.1521445695146352</v>
      </c>
      <c r="V587">
        <f ca="1">U587*(1-AngCal!$B$28)+W587*AngCal!$B$28</f>
        <v>0.15816582305813448</v>
      </c>
      <c r="W587" s="18">
        <f ca="1">V444/$R301*(1-AngCal!$C$28)+W444/$S301*AngCal!$C$28</f>
        <v>0.15830514710037588</v>
      </c>
      <c r="X587" s="113">
        <f t="shared" ca="1" si="98"/>
        <v>7.5960009602177476E-3</v>
      </c>
      <c r="Y587" s="18">
        <f ca="1">X444/$P301*(1-AngCal!$C$28)+Y444/$Q301*AngCal!$C$28</f>
        <v>4.8190590873021001E-3</v>
      </c>
      <c r="Z587" s="18">
        <f ca="1">Y587*(1-AngCal!$B$28)+AA587*AngCal!$B$28</f>
        <v>7.5960009602177476E-3</v>
      </c>
      <c r="AA587" s="18">
        <f ca="1">Z444/$R301*(1-AngCal!$C$28)+AA444/$S301*AngCal!$C$28</f>
        <v>7.6602558141296408E-3</v>
      </c>
      <c r="AB587" s="113">
        <f t="shared" ca="1" si="99"/>
        <v>2.3344730905778378E-5</v>
      </c>
      <c r="AC587" s="18">
        <f ca="1">AB444/$P301*(1-AngCal!$C$28)+AC444/$Q301*AngCal!$C$28</f>
        <v>1.815627137442651E-4</v>
      </c>
      <c r="AD587" s="18">
        <f ca="1">AC587*(1-AngCal!$B$28)+AE587*AngCal!$B$28</f>
        <v>2.3344730905778378E-5</v>
      </c>
      <c r="AE587" s="18">
        <f ca="1">AD444/$R301*(1-AngCal!$C$28)+AE444/$S301*AngCal!$C$28</f>
        <v>1.9683770814148049E-5</v>
      </c>
    </row>
    <row r="588" spans="2:31" x14ac:dyDescent="0.15">
      <c r="B588">
        <v>233.56299999999999</v>
      </c>
      <c r="C588">
        <v>15</v>
      </c>
      <c r="D588" s="18">
        <v>-3.3570000000000003E-2</v>
      </c>
      <c r="E588" s="18">
        <v>0.21029999999999999</v>
      </c>
      <c r="F588" s="18">
        <v>0.4945</v>
      </c>
      <c r="G588" s="18">
        <v>0.27450000000000002</v>
      </c>
      <c r="H588" s="18">
        <v>0.48159999999999997</v>
      </c>
      <c r="I588" s="18">
        <v>1.9339999999999999</v>
      </c>
      <c r="J588" s="18">
        <v>1.2070000000000001</v>
      </c>
      <c r="K588" s="18">
        <v>-1.54E-2</v>
      </c>
      <c r="L588" s="18">
        <v>0.91610000000000003</v>
      </c>
      <c r="M588" s="18">
        <v>1.3520000000000001</v>
      </c>
      <c r="O588" s="18">
        <f t="shared" si="100"/>
        <v>10000</v>
      </c>
      <c r="P588" s="113">
        <f t="shared" ca="1" si="96"/>
        <v>0.32047222544831444</v>
      </c>
      <c r="Q588" s="18">
        <f ca="1">P445/$P302*(1-AngCal!$C$28)+Q445/$Q302*AngCal!$C$28</f>
        <v>0.34914123198370789</v>
      </c>
      <c r="R588" s="18">
        <f ca="1">Q588*(1-AngCal!$B$28)+S588*AngCal!$B$28</f>
        <v>0.32047222544831444</v>
      </c>
      <c r="S588" s="18">
        <f ca="1">R445/$R302*(1-AngCal!$C$28)+S445/$S302*AngCal!$C$28</f>
        <v>0.31980886160742977</v>
      </c>
      <c r="T588" s="113">
        <f t="shared" ca="1" si="97"/>
        <v>0.15816582305813448</v>
      </c>
      <c r="U588" s="18">
        <f ca="1">T445/$P302*(1-AngCal!$C$28)+U445/$Q302*AngCal!$C$28</f>
        <v>0.1521445695146352</v>
      </c>
      <c r="V588">
        <f ca="1">U588*(1-AngCal!$B$28)+W588*AngCal!$B$28</f>
        <v>0.15816582305813448</v>
      </c>
      <c r="W588" s="18">
        <f ca="1">V445/$R302*(1-AngCal!$C$28)+W445/$S302*AngCal!$C$28</f>
        <v>0.15830514710037588</v>
      </c>
      <c r="X588" s="113">
        <f t="shared" ca="1" si="98"/>
        <v>7.5960009602177476E-3</v>
      </c>
      <c r="Y588" s="18">
        <f ca="1">X445/$P302*(1-AngCal!$C$28)+Y445/$Q302*AngCal!$C$28</f>
        <v>4.8190590873021001E-3</v>
      </c>
      <c r="Z588" s="18">
        <f ca="1">Y588*(1-AngCal!$B$28)+AA588*AngCal!$B$28</f>
        <v>7.5960009602177476E-3</v>
      </c>
      <c r="AA588" s="18">
        <f ca="1">Z445/$R302*(1-AngCal!$C$28)+AA445/$S302*AngCal!$C$28</f>
        <v>7.6602558141296408E-3</v>
      </c>
      <c r="AB588" s="113">
        <f t="shared" ca="1" si="99"/>
        <v>2.3344730905778378E-5</v>
      </c>
      <c r="AC588" s="18">
        <f ca="1">AB445/$P302*(1-AngCal!$C$28)+AC445/$Q302*AngCal!$C$28</f>
        <v>1.815627137442651E-4</v>
      </c>
      <c r="AD588" s="18">
        <f ca="1">AC588*(1-AngCal!$B$28)+AE588*AngCal!$B$28</f>
        <v>2.3344730905778378E-5</v>
      </c>
      <c r="AE588" s="18">
        <f ca="1">AD445/$R302*(1-AngCal!$C$28)+AE445/$S302*AngCal!$C$28</f>
        <v>1.9683770814148049E-5</v>
      </c>
    </row>
    <row r="589" spans="2:31" x14ac:dyDescent="0.15">
      <c r="B589">
        <v>233.56299999999999</v>
      </c>
      <c r="C589">
        <v>20</v>
      </c>
      <c r="D589" s="18">
        <v>-8.2049999999999998E-2</v>
      </c>
      <c r="E589" s="18">
        <v>0.19139999999999999</v>
      </c>
      <c r="F589" s="18">
        <v>0.5262</v>
      </c>
      <c r="G589" s="18">
        <v>0.24940000000000001</v>
      </c>
      <c r="H589" s="18">
        <v>0.36559999999999998</v>
      </c>
      <c r="I589" s="18">
        <v>2.0720000000000001</v>
      </c>
      <c r="J589" s="18">
        <v>1.1830000000000001</v>
      </c>
      <c r="K589" s="18">
        <v>0.1862</v>
      </c>
      <c r="L589" s="18">
        <v>0.5444</v>
      </c>
      <c r="M589" s="18">
        <v>2.0990000000000002</v>
      </c>
      <c r="O589" s="18">
        <f t="shared" si="100"/>
        <v>10000</v>
      </c>
      <c r="P589" s="113">
        <f t="shared" ca="1" si="96"/>
        <v>0.32047222544831444</v>
      </c>
      <c r="Q589" s="18">
        <f ca="1">P446/$P303*(1-AngCal!$C$28)+Q446/$Q303*AngCal!$C$28</f>
        <v>0.34914123198370789</v>
      </c>
      <c r="R589" s="18">
        <f ca="1">Q589*(1-AngCal!$B$28)+S589*AngCal!$B$28</f>
        <v>0.32047222544831444</v>
      </c>
      <c r="S589" s="18">
        <f ca="1">R446/$R303*(1-AngCal!$C$28)+S446/$S303*AngCal!$C$28</f>
        <v>0.31980886160742977</v>
      </c>
      <c r="T589" s="113">
        <f t="shared" ca="1" si="97"/>
        <v>0.15816582305813448</v>
      </c>
      <c r="U589" s="18">
        <f ca="1">T446/$P303*(1-AngCal!$C$28)+U446/$Q303*AngCal!$C$28</f>
        <v>0.1521445695146352</v>
      </c>
      <c r="V589">
        <f ca="1">U589*(1-AngCal!$B$28)+W589*AngCal!$B$28</f>
        <v>0.15816582305813448</v>
      </c>
      <c r="W589" s="18">
        <f ca="1">V446/$R303*(1-AngCal!$C$28)+W446/$S303*AngCal!$C$28</f>
        <v>0.15830514710037588</v>
      </c>
      <c r="X589" s="113">
        <f t="shared" ca="1" si="98"/>
        <v>7.5960009602177476E-3</v>
      </c>
      <c r="Y589" s="18">
        <f ca="1">X446/$P303*(1-AngCal!$C$28)+Y446/$Q303*AngCal!$C$28</f>
        <v>4.8190590873021001E-3</v>
      </c>
      <c r="Z589" s="18">
        <f ca="1">Y589*(1-AngCal!$B$28)+AA589*AngCal!$B$28</f>
        <v>7.5960009602177476E-3</v>
      </c>
      <c r="AA589" s="18">
        <f ca="1">Z446/$R303*(1-AngCal!$C$28)+AA446/$S303*AngCal!$C$28</f>
        <v>7.6602558141296408E-3</v>
      </c>
      <c r="AB589" s="113">
        <f t="shared" ca="1" si="99"/>
        <v>2.3344730905778378E-5</v>
      </c>
      <c r="AC589" s="18">
        <f ca="1">AB446/$P303*(1-AngCal!$C$28)+AC446/$Q303*AngCal!$C$28</f>
        <v>1.815627137442651E-4</v>
      </c>
      <c r="AD589" s="18">
        <f ca="1">AC589*(1-AngCal!$B$28)+AE589*AngCal!$B$28</f>
        <v>2.3344730905778378E-5</v>
      </c>
      <c r="AE589" s="18">
        <f ca="1">AD446/$R303*(1-AngCal!$C$28)+AE446/$S303*AngCal!$C$28</f>
        <v>1.9683770814148049E-5</v>
      </c>
    </row>
    <row r="590" spans="2:31" x14ac:dyDescent="0.15">
      <c r="B590">
        <v>364.96300000000002</v>
      </c>
      <c r="C590">
        <v>1</v>
      </c>
      <c r="D590" s="18">
        <v>4.3189999999999999E-3</v>
      </c>
      <c r="E590" s="18">
        <v>0.37330000000000002</v>
      </c>
      <c r="F590" s="18">
        <v>0.42070000000000002</v>
      </c>
      <c r="G590" s="18">
        <v>0.2853</v>
      </c>
      <c r="H590" s="18">
        <v>0.2084</v>
      </c>
      <c r="I590" s="18">
        <v>1.444</v>
      </c>
      <c r="J590" s="18">
        <v>0.36030000000000001</v>
      </c>
      <c r="K590" s="18">
        <v>0.1033</v>
      </c>
      <c r="L590" s="18">
        <v>2.8540000000000001</v>
      </c>
      <c r="M590" s="18">
        <v>0.28739999999999999</v>
      </c>
      <c r="O590" s="18">
        <f t="shared" si="100"/>
        <v>10000</v>
      </c>
      <c r="P590" s="113">
        <f t="shared" ca="1" si="96"/>
        <v>0.32047222544831444</v>
      </c>
      <c r="Q590" s="18">
        <f ca="1">P447/$P304*(1-AngCal!$C$28)+Q447/$Q304*AngCal!$C$28</f>
        <v>0.34914123198370789</v>
      </c>
      <c r="R590" s="18">
        <f ca="1">Q590*(1-AngCal!$B$28)+S590*AngCal!$B$28</f>
        <v>0.32047222544831444</v>
      </c>
      <c r="S590" s="18">
        <f ca="1">R447/$R304*(1-AngCal!$C$28)+S447/$S304*AngCal!$C$28</f>
        <v>0.31980886160742977</v>
      </c>
      <c r="T590" s="113">
        <f t="shared" ca="1" si="97"/>
        <v>0.15816582305813448</v>
      </c>
      <c r="U590" s="18">
        <f ca="1">T447/$P304*(1-AngCal!$C$28)+U447/$Q304*AngCal!$C$28</f>
        <v>0.1521445695146352</v>
      </c>
      <c r="V590">
        <f ca="1">U590*(1-AngCal!$B$28)+W590*AngCal!$B$28</f>
        <v>0.15816582305813448</v>
      </c>
      <c r="W590" s="18">
        <f ca="1">V447/$R304*(1-AngCal!$C$28)+W447/$S304*AngCal!$C$28</f>
        <v>0.15830514710037588</v>
      </c>
      <c r="X590" s="113">
        <f t="shared" ca="1" si="98"/>
        <v>7.5960009602177476E-3</v>
      </c>
      <c r="Y590" s="18">
        <f ca="1">X447/$P304*(1-AngCal!$C$28)+Y447/$Q304*AngCal!$C$28</f>
        <v>4.8190590873021001E-3</v>
      </c>
      <c r="Z590" s="18">
        <f ca="1">Y590*(1-AngCal!$B$28)+AA590*AngCal!$B$28</f>
        <v>7.5960009602177476E-3</v>
      </c>
      <c r="AA590" s="18">
        <f ca="1">Z447/$R304*(1-AngCal!$C$28)+AA447/$S304*AngCal!$C$28</f>
        <v>7.6602558141296408E-3</v>
      </c>
      <c r="AB590" s="113">
        <f t="shared" ca="1" si="99"/>
        <v>2.3344730905778378E-5</v>
      </c>
      <c r="AC590" s="18">
        <f ca="1">AB447/$P304*(1-AngCal!$C$28)+AC447/$Q304*AngCal!$C$28</f>
        <v>1.815627137442651E-4</v>
      </c>
      <c r="AD590" s="18">
        <f ca="1">AC590*(1-AngCal!$B$28)+AE590*AngCal!$B$28</f>
        <v>2.3344730905778378E-5</v>
      </c>
      <c r="AE590" s="18">
        <f ca="1">AD447/$R304*(1-AngCal!$C$28)+AE447/$S304*AngCal!$C$28</f>
        <v>1.9683770814148049E-5</v>
      </c>
    </row>
    <row r="591" spans="2:31" x14ac:dyDescent="0.15">
      <c r="B591">
        <v>364.96300000000002</v>
      </c>
      <c r="C591">
        <v>3</v>
      </c>
      <c r="D591" s="18">
        <v>3.4789999999999999E-3</v>
      </c>
      <c r="E591" s="18">
        <v>0.38690000000000002</v>
      </c>
      <c r="F591" s="18">
        <v>0.45019999999999999</v>
      </c>
      <c r="G591" s="18">
        <v>0.29299999999999998</v>
      </c>
      <c r="H591" s="18">
        <v>0.2213</v>
      </c>
      <c r="I591" s="18">
        <v>1.6459999999999999</v>
      </c>
      <c r="J591" s="18">
        <v>0.45519999999999999</v>
      </c>
      <c r="K591" s="18">
        <v>0.155</v>
      </c>
      <c r="L591" s="18">
        <v>3.7080000000000002</v>
      </c>
      <c r="M591" s="18">
        <v>0.69589999999999996</v>
      </c>
      <c r="O591" s="18"/>
      <c r="P591" s="18"/>
      <c r="Q591" s="18"/>
      <c r="S591" s="18"/>
    </row>
    <row r="592" spans="2:31" x14ac:dyDescent="0.15">
      <c r="B592">
        <v>364.96300000000002</v>
      </c>
      <c r="C592">
        <v>5</v>
      </c>
      <c r="D592" s="18">
        <v>0.13450000000000001</v>
      </c>
      <c r="E592" s="18">
        <v>0.34370000000000001</v>
      </c>
      <c r="F592" s="18">
        <v>-0.13669999999999999</v>
      </c>
      <c r="G592" s="18">
        <v>0.37519999999999998</v>
      </c>
      <c r="H592" s="18">
        <v>1.651</v>
      </c>
      <c r="I592" s="18">
        <v>0.54430000000000001</v>
      </c>
      <c r="J592" s="18">
        <v>0.64890000000000003</v>
      </c>
      <c r="K592" s="18">
        <v>-1.47</v>
      </c>
      <c r="L592" s="18">
        <v>-1.6219999999999998E-2</v>
      </c>
      <c r="M592" s="18">
        <v>0.69830000000000003</v>
      </c>
      <c r="O592" s="18"/>
      <c r="P592" s="18"/>
      <c r="Q592" s="18"/>
      <c r="S592" s="18"/>
    </row>
    <row r="593" spans="2:22" x14ac:dyDescent="0.15">
      <c r="B593">
        <v>364.96300000000002</v>
      </c>
      <c r="C593">
        <v>7</v>
      </c>
      <c r="D593" s="18">
        <v>6.7279999999999996E-3</v>
      </c>
      <c r="E593" s="18">
        <v>0.372</v>
      </c>
      <c r="F593" s="18">
        <v>0.40989999999999999</v>
      </c>
      <c r="G593" s="18">
        <v>0.2888</v>
      </c>
      <c r="H593" s="18">
        <v>0.20030000000000001</v>
      </c>
      <c r="I593" s="18">
        <v>1.375</v>
      </c>
      <c r="J593" s="18">
        <v>0.34520000000000001</v>
      </c>
      <c r="K593" s="18">
        <v>0.11210000000000001</v>
      </c>
      <c r="L593" s="18">
        <v>2.8559999999999999</v>
      </c>
      <c r="M593" s="18">
        <v>0.30859999999999999</v>
      </c>
      <c r="O593" s="18"/>
      <c r="P593" s="18"/>
      <c r="Q593" s="18"/>
      <c r="S593" s="18"/>
    </row>
    <row r="594" spans="2:22" x14ac:dyDescent="0.15">
      <c r="B594">
        <v>364.96300000000002</v>
      </c>
      <c r="C594">
        <v>10</v>
      </c>
      <c r="D594" s="18">
        <v>1.567E-3</v>
      </c>
      <c r="E594" s="18">
        <v>0.39789999999999998</v>
      </c>
      <c r="F594" s="18">
        <v>0.4375</v>
      </c>
      <c r="G594" s="18">
        <v>0.30330000000000001</v>
      </c>
      <c r="H594" s="18">
        <v>0.2021</v>
      </c>
      <c r="I594" s="18">
        <v>1.5349999999999999</v>
      </c>
      <c r="J594" s="18">
        <v>0.42680000000000001</v>
      </c>
      <c r="K594" s="18">
        <v>0.152</v>
      </c>
      <c r="L594" s="18">
        <v>3.5249999999999999</v>
      </c>
      <c r="M594" s="18">
        <v>0.58509999999999995</v>
      </c>
      <c r="O594" s="18" t="s">
        <v>670</v>
      </c>
      <c r="P594" s="18"/>
      <c r="Q594" s="18"/>
      <c r="S594" s="18"/>
    </row>
    <row r="595" spans="2:22" x14ac:dyDescent="0.15">
      <c r="B595">
        <v>364.96300000000002</v>
      </c>
      <c r="C595">
        <v>15</v>
      </c>
      <c r="D595" s="18">
        <v>8.0370000000000007E-3</v>
      </c>
      <c r="E595" s="18">
        <v>0.37609999999999999</v>
      </c>
      <c r="F595" s="18">
        <v>0.40339999999999998</v>
      </c>
      <c r="G595" s="18">
        <v>0.29420000000000002</v>
      </c>
      <c r="H595" s="18">
        <v>0.18459999999999999</v>
      </c>
      <c r="I595" s="18">
        <v>1.2809999999999999</v>
      </c>
      <c r="J595" s="18">
        <v>0.30570000000000003</v>
      </c>
      <c r="K595" s="18">
        <v>0.1249</v>
      </c>
      <c r="L595" s="18">
        <v>2.8410000000000002</v>
      </c>
      <c r="M595" s="18">
        <v>0.32900000000000001</v>
      </c>
      <c r="O595" s="18" t="s">
        <v>627</v>
      </c>
      <c r="P595" s="18" t="s">
        <v>628</v>
      </c>
      <c r="Q595" s="18" t="s">
        <v>629</v>
      </c>
      <c r="R595" t="s">
        <v>630</v>
      </c>
      <c r="S595" s="18" t="s">
        <v>631</v>
      </c>
      <c r="T595" t="s">
        <v>632</v>
      </c>
      <c r="U595" t="s">
        <v>633</v>
      </c>
      <c r="V595" t="s">
        <v>671</v>
      </c>
    </row>
    <row r="596" spans="2:22" x14ac:dyDescent="0.15">
      <c r="B596">
        <v>364.96300000000002</v>
      </c>
      <c r="C596">
        <v>20</v>
      </c>
      <c r="D596" s="18">
        <v>-4.06E-4</v>
      </c>
      <c r="E596" s="18">
        <v>0.40329999999999999</v>
      </c>
      <c r="F596" s="18">
        <v>0.41639999999999999</v>
      </c>
      <c r="G596" s="18">
        <v>0.317</v>
      </c>
      <c r="H596" s="18">
        <v>0.16500000000000001</v>
      </c>
      <c r="I596" s="18">
        <v>1.278</v>
      </c>
      <c r="J596" s="18">
        <v>0.30919999999999997</v>
      </c>
      <c r="K596" s="18">
        <v>0.1293</v>
      </c>
      <c r="L596" s="18">
        <v>2.8879999999999999</v>
      </c>
      <c r="M596" s="18">
        <v>0.34260000000000002</v>
      </c>
      <c r="O596" s="115">
        <v>0.78356000000000003</v>
      </c>
      <c r="P596" s="115">
        <v>0.21643999999999999</v>
      </c>
      <c r="Q596" s="115">
        <v>0.48359999999999997</v>
      </c>
      <c r="R596" s="115">
        <v>6.7684999999999995E-2</v>
      </c>
      <c r="S596" s="115">
        <v>0</v>
      </c>
      <c r="T596" s="115">
        <v>0</v>
      </c>
      <c r="U596" s="115">
        <v>1</v>
      </c>
      <c r="V596" s="18">
        <v>0.88073999999999997</v>
      </c>
    </row>
    <row r="597" spans="2:22" x14ac:dyDescent="0.15">
      <c r="B597">
        <v>483.56299999999999</v>
      </c>
      <c r="C597">
        <v>1</v>
      </c>
      <c r="D597" s="18">
        <v>-2.4520000000000002E-3</v>
      </c>
      <c r="E597" s="18">
        <v>0.4471</v>
      </c>
      <c r="F597" s="18">
        <v>0.43490000000000001</v>
      </c>
      <c r="G597" s="18">
        <v>0.28620000000000001</v>
      </c>
      <c r="H597" s="18">
        <v>0.20699999999999999</v>
      </c>
      <c r="I597" s="18">
        <v>1.3879999999999999</v>
      </c>
      <c r="J597" s="18">
        <v>0.29430000000000001</v>
      </c>
      <c r="K597" s="18">
        <v>0.17849999999999999</v>
      </c>
      <c r="L597" s="18">
        <v>3.3050000000000002</v>
      </c>
      <c r="M597" s="18">
        <v>0.33900000000000002</v>
      </c>
      <c r="O597" s="115">
        <v>0.99480000000000002</v>
      </c>
      <c r="P597" s="115">
        <v>5.1999999999999998E-3</v>
      </c>
      <c r="Q597" s="115">
        <v>-0.60706000000000004</v>
      </c>
      <c r="R597" s="115">
        <v>6.1660999999999997E-4</v>
      </c>
      <c r="S597" s="115">
        <v>0</v>
      </c>
      <c r="T597" s="115">
        <v>0</v>
      </c>
      <c r="U597" s="115">
        <v>1</v>
      </c>
      <c r="V597" s="18">
        <v>1.0224</v>
      </c>
    </row>
    <row r="598" spans="2:22" x14ac:dyDescent="0.15">
      <c r="B598">
        <v>483.56299999999999</v>
      </c>
      <c r="C598">
        <v>3</v>
      </c>
      <c r="D598" s="18">
        <v>-2.6259999999999999E-3</v>
      </c>
      <c r="E598" s="18">
        <v>0.44779999999999998</v>
      </c>
      <c r="F598" s="18">
        <v>0.43269999999999997</v>
      </c>
      <c r="G598" s="18">
        <v>0.28670000000000001</v>
      </c>
      <c r="H598" s="18">
        <v>0.20660000000000001</v>
      </c>
      <c r="I598" s="18">
        <v>1.389</v>
      </c>
      <c r="J598" s="18">
        <v>0.29520000000000002</v>
      </c>
      <c r="K598" s="18">
        <v>0.17860000000000001</v>
      </c>
      <c r="L598" s="18">
        <v>3.306</v>
      </c>
      <c r="M598" s="18">
        <v>0.33839999999999998</v>
      </c>
      <c r="O598" s="115">
        <v>1.0627</v>
      </c>
      <c r="P598" s="115">
        <v>-0.73316000000000003</v>
      </c>
      <c r="Q598" s="115">
        <v>-0.19056999999999999</v>
      </c>
      <c r="R598" s="115">
        <v>0.14610000000000001</v>
      </c>
      <c r="S598" s="115">
        <v>0</v>
      </c>
      <c r="T598" s="115">
        <v>0</v>
      </c>
      <c r="U598" s="115">
        <v>1</v>
      </c>
      <c r="V598" s="18">
        <v>1.2423999999999999</v>
      </c>
    </row>
    <row r="599" spans="2:22" x14ac:dyDescent="0.15">
      <c r="B599">
        <v>483.56299999999999</v>
      </c>
      <c r="C599">
        <v>5</v>
      </c>
      <c r="D599" s="18">
        <v>-5.3120000000000001E-4</v>
      </c>
      <c r="E599" s="18">
        <v>0.43559999999999999</v>
      </c>
      <c r="F599" s="18">
        <v>0.4163</v>
      </c>
      <c r="G599" s="18">
        <v>0.28170000000000001</v>
      </c>
      <c r="H599" s="18">
        <v>0.20810000000000001</v>
      </c>
      <c r="I599" s="18">
        <v>1.3240000000000001</v>
      </c>
      <c r="J599" s="18">
        <v>0.28039999999999998</v>
      </c>
      <c r="K599" s="18">
        <v>0.1963</v>
      </c>
      <c r="L599" s="18">
        <v>3.3109999999999999</v>
      </c>
      <c r="M599" s="18">
        <v>0.38100000000000001</v>
      </c>
    </row>
    <row r="600" spans="2:22" x14ac:dyDescent="0.15">
      <c r="B600">
        <v>483.56299999999999</v>
      </c>
      <c r="C600">
        <v>7</v>
      </c>
      <c r="D600" s="18">
        <v>8.9080000000000001E-8</v>
      </c>
      <c r="E600" s="18">
        <v>0.4209</v>
      </c>
      <c r="F600" s="18">
        <v>0.38450000000000001</v>
      </c>
      <c r="G600" s="18">
        <v>0.26960000000000001</v>
      </c>
      <c r="H600" s="18">
        <v>0.21190000000000001</v>
      </c>
      <c r="I600" s="18">
        <v>1.2669999999999999</v>
      </c>
      <c r="J600" s="18">
        <v>0.24629999999999999</v>
      </c>
      <c r="K600" s="18">
        <v>0.21859999999999999</v>
      </c>
      <c r="L600" s="18">
        <v>3.32</v>
      </c>
      <c r="M600" s="18">
        <v>0.42820000000000003</v>
      </c>
      <c r="O600" s="18"/>
    </row>
    <row r="601" spans="2:22" x14ac:dyDescent="0.15">
      <c r="B601">
        <v>483.56299999999999</v>
      </c>
      <c r="C601">
        <v>10</v>
      </c>
      <c r="D601" s="18">
        <v>0.19159999999999999</v>
      </c>
      <c r="E601" s="18">
        <v>0.73799999999999999</v>
      </c>
      <c r="F601" s="18">
        <v>0.5635</v>
      </c>
      <c r="G601" s="18">
        <v>0.40429999999999999</v>
      </c>
      <c r="H601" s="18">
        <v>0.97209999999999996</v>
      </c>
      <c r="I601" s="18">
        <v>3.2690000000000001</v>
      </c>
      <c r="J601" s="18">
        <v>1.0660000000000001</v>
      </c>
      <c r="K601" s="18">
        <v>-1.339</v>
      </c>
      <c r="L601" s="18">
        <v>3.1909999999999998</v>
      </c>
      <c r="M601" s="18">
        <v>2.5</v>
      </c>
      <c r="O601" s="18"/>
      <c r="Q601" s="18"/>
      <c r="R601" s="18"/>
      <c r="S601" s="18"/>
    </row>
    <row r="602" spans="2:22" x14ac:dyDescent="0.15">
      <c r="B602">
        <v>483.56299999999999</v>
      </c>
      <c r="C602">
        <v>15</v>
      </c>
      <c r="D602" s="18">
        <v>9.8949999999999993E-4</v>
      </c>
      <c r="E602" s="18">
        <v>0.5706</v>
      </c>
      <c r="F602" s="18">
        <v>0.58730000000000004</v>
      </c>
      <c r="G602" s="18">
        <v>0.33660000000000001</v>
      </c>
      <c r="H602" s="18">
        <v>-2.5989999999999999E-2</v>
      </c>
      <c r="I602" s="18">
        <v>2.6139999999999999</v>
      </c>
      <c r="J602" s="18">
        <v>8.1250000000000003E-2</v>
      </c>
      <c r="K602" s="18">
        <v>0.4118</v>
      </c>
      <c r="L602" s="18">
        <v>3.3889999999999998</v>
      </c>
      <c r="M602" s="18">
        <v>0.78449999999999998</v>
      </c>
      <c r="O602" s="18"/>
      <c r="Q602" s="18"/>
      <c r="R602" s="18"/>
      <c r="S602" s="18"/>
    </row>
    <row r="603" spans="2:22" x14ac:dyDescent="0.15">
      <c r="B603">
        <v>483.56299999999999</v>
      </c>
      <c r="C603">
        <v>20</v>
      </c>
      <c r="D603" s="18">
        <v>1.4920000000000001E-3</v>
      </c>
      <c r="E603" s="18">
        <v>0.252</v>
      </c>
      <c r="F603" s="18">
        <v>0.27629999999999999</v>
      </c>
      <c r="G603" s="18">
        <v>0.27089999999999997</v>
      </c>
      <c r="H603" s="18">
        <v>0.41020000000000001</v>
      </c>
      <c r="I603" s="18">
        <v>0.97929999999999995</v>
      </c>
      <c r="J603" s="18">
        <v>0.3639</v>
      </c>
      <c r="K603" s="18">
        <v>0.1177</v>
      </c>
      <c r="L603" s="18">
        <v>3.145</v>
      </c>
      <c r="M603" s="18">
        <v>0.12330000000000001</v>
      </c>
      <c r="O603" s="18"/>
      <c r="Q603" s="18"/>
      <c r="R603" s="18"/>
      <c r="S603" s="18"/>
    </row>
    <row r="604" spans="2:22" x14ac:dyDescent="0.15">
      <c r="B604">
        <v>631.56299999999999</v>
      </c>
      <c r="C604">
        <v>1</v>
      </c>
      <c r="D604" s="18">
        <v>-3.346E-3</v>
      </c>
      <c r="E604" s="18">
        <v>0.37869999999999998</v>
      </c>
      <c r="F604" s="18">
        <v>0.50470000000000004</v>
      </c>
      <c r="G604" s="18">
        <v>0.30990000000000001</v>
      </c>
      <c r="H604" s="18">
        <v>0.41710000000000003</v>
      </c>
      <c r="I604" s="18">
        <v>1.1459999999999999</v>
      </c>
      <c r="J604" s="18">
        <v>0.4415</v>
      </c>
      <c r="K604" s="18">
        <v>-0.45860000000000001</v>
      </c>
      <c r="L604" s="18">
        <v>3.468</v>
      </c>
      <c r="M604" s="18">
        <v>0.61770000000000003</v>
      </c>
      <c r="O604" s="18"/>
      <c r="Q604" s="18"/>
      <c r="R604" s="18"/>
      <c r="S604" s="18"/>
    </row>
    <row r="605" spans="2:22" x14ac:dyDescent="0.15">
      <c r="B605">
        <v>631.56299999999999</v>
      </c>
      <c r="C605">
        <v>3</v>
      </c>
      <c r="D605" s="18">
        <v>-2.9420000000000002E-3</v>
      </c>
      <c r="E605" s="18">
        <v>0.4108</v>
      </c>
      <c r="F605" s="18">
        <v>0.50790000000000002</v>
      </c>
      <c r="G605" s="18">
        <v>0.31459999999999999</v>
      </c>
      <c r="H605" s="18">
        <v>0.38919999999999999</v>
      </c>
      <c r="I605" s="18">
        <v>1.198</v>
      </c>
      <c r="J605" s="18">
        <v>0.43459999999999999</v>
      </c>
      <c r="K605" s="18">
        <v>-0.47160000000000002</v>
      </c>
      <c r="L605" s="18">
        <v>3.4780000000000002</v>
      </c>
      <c r="M605" s="18">
        <v>0.63719999999999999</v>
      </c>
      <c r="O605" s="18"/>
      <c r="Q605" s="18"/>
      <c r="R605" s="18"/>
      <c r="S605" s="18"/>
    </row>
    <row r="606" spans="2:22" x14ac:dyDescent="0.15">
      <c r="B606">
        <v>631.56299999999999</v>
      </c>
      <c r="C606">
        <v>5</v>
      </c>
      <c r="D606" s="18">
        <v>-7.7619999999999998E-3</v>
      </c>
      <c r="E606" s="18">
        <v>0.71460000000000001</v>
      </c>
      <c r="F606" s="18">
        <v>0.81379999999999997</v>
      </c>
      <c r="G606" s="18">
        <v>0.42159999999999997</v>
      </c>
      <c r="H606" s="18">
        <v>5.6399999999999999E-2</v>
      </c>
      <c r="I606" s="18">
        <v>0.3266</v>
      </c>
      <c r="J606" s="18">
        <v>0.1052</v>
      </c>
      <c r="K606" s="18">
        <v>-0.39229999999999998</v>
      </c>
      <c r="L606" s="18">
        <v>3.4390000000000001</v>
      </c>
      <c r="M606" s="18">
        <v>0.53400000000000003</v>
      </c>
      <c r="O606" s="18"/>
      <c r="Q606" s="18"/>
      <c r="R606" s="18"/>
      <c r="S606" s="18"/>
    </row>
    <row r="607" spans="2:22" x14ac:dyDescent="0.15">
      <c r="B607">
        <v>631.56299999999999</v>
      </c>
      <c r="C607">
        <v>7</v>
      </c>
      <c r="D607" s="18">
        <v>-3.2330000000000002E-3</v>
      </c>
      <c r="E607" s="18">
        <v>0.42520000000000002</v>
      </c>
      <c r="F607" s="18">
        <v>0.51329999999999998</v>
      </c>
      <c r="G607" s="18">
        <v>0.32229999999999998</v>
      </c>
      <c r="H607" s="18">
        <v>0.37</v>
      </c>
      <c r="I607" s="18">
        <v>1.169</v>
      </c>
      <c r="J607" s="18">
        <v>0.43209999999999998</v>
      </c>
      <c r="K607" s="18">
        <v>-0.46400000000000002</v>
      </c>
      <c r="L607" s="18">
        <v>3.4820000000000002</v>
      </c>
      <c r="M607" s="18">
        <v>0.63539999999999996</v>
      </c>
      <c r="O607" s="18"/>
      <c r="Q607" s="18"/>
      <c r="R607" s="18"/>
      <c r="S607" s="18"/>
    </row>
    <row r="608" spans="2:22" x14ac:dyDescent="0.15">
      <c r="B608">
        <v>631.56299999999999</v>
      </c>
      <c r="C608">
        <v>10</v>
      </c>
      <c r="D608" s="18">
        <v>-4.2719999999999998E-3</v>
      </c>
      <c r="E608" s="18">
        <v>0.69399999999999995</v>
      </c>
      <c r="F608" s="18">
        <v>0.68179999999999996</v>
      </c>
      <c r="G608" s="18">
        <v>0.36070000000000002</v>
      </c>
      <c r="H608" s="18">
        <v>-0.55589999999999995</v>
      </c>
      <c r="I608" s="18">
        <v>3.214</v>
      </c>
      <c r="J608" s="18">
        <v>0.39460000000000001</v>
      </c>
      <c r="K608" s="18">
        <v>0.43980000000000002</v>
      </c>
      <c r="L608" s="18">
        <v>3.444</v>
      </c>
      <c r="M608" s="18">
        <v>0.69010000000000005</v>
      </c>
      <c r="O608" s="18"/>
      <c r="Q608" s="18"/>
      <c r="R608" s="18"/>
      <c r="S608" s="18"/>
    </row>
    <row r="609" spans="2:19" x14ac:dyDescent="0.15">
      <c r="B609">
        <v>631.56299999999999</v>
      </c>
      <c r="C609">
        <v>15</v>
      </c>
      <c r="D609" s="18">
        <v>-3.277E-3</v>
      </c>
      <c r="E609" s="18">
        <v>0.48720000000000002</v>
      </c>
      <c r="F609" s="18">
        <v>0.51339999999999997</v>
      </c>
      <c r="G609" s="18">
        <v>0.3271</v>
      </c>
      <c r="H609" s="18">
        <v>0.31430000000000002</v>
      </c>
      <c r="I609" s="18">
        <v>1.21</v>
      </c>
      <c r="J609" s="18">
        <v>0.39100000000000001</v>
      </c>
      <c r="K609" s="18">
        <v>-0.49390000000000001</v>
      </c>
      <c r="L609" s="18">
        <v>3.5230000000000001</v>
      </c>
      <c r="M609" s="18">
        <v>0.70509999999999995</v>
      </c>
      <c r="O609" s="18"/>
      <c r="Q609" s="18"/>
      <c r="R609" s="18"/>
      <c r="S609" s="18"/>
    </row>
    <row r="610" spans="2:19" x14ac:dyDescent="0.15">
      <c r="B610">
        <v>631.56299999999999</v>
      </c>
      <c r="C610">
        <v>20</v>
      </c>
      <c r="D610" s="18">
        <v>-3.3059999999999999E-3</v>
      </c>
      <c r="E610" s="18">
        <v>0.52449999999999997</v>
      </c>
      <c r="F610" s="18">
        <v>0.505</v>
      </c>
      <c r="G610" s="18">
        <v>0.3251</v>
      </c>
      <c r="H610" s="18">
        <v>0.29799999999999999</v>
      </c>
      <c r="I610" s="18">
        <v>1.274</v>
      </c>
      <c r="J610" s="18">
        <v>0.36730000000000002</v>
      </c>
      <c r="K610" s="18">
        <v>-0.54200000000000004</v>
      </c>
      <c r="L610" s="18">
        <v>3.528</v>
      </c>
      <c r="M610" s="18">
        <v>0.80559999999999998</v>
      </c>
      <c r="O610" s="18"/>
      <c r="Q610" s="18"/>
      <c r="R610" s="18"/>
      <c r="S610" s="18"/>
    </row>
    <row r="611" spans="2:19" x14ac:dyDescent="0.15">
      <c r="B611">
        <v>774.68299999999999</v>
      </c>
      <c r="C611">
        <v>1</v>
      </c>
      <c r="D611" s="18">
        <v>-3.7109999999999997E-2</v>
      </c>
      <c r="E611" s="18">
        <v>0.13300000000000001</v>
      </c>
      <c r="F611" s="18">
        <v>0.65649999999999997</v>
      </c>
      <c r="G611" s="18">
        <v>0.1812</v>
      </c>
      <c r="H611" s="18">
        <v>0.95479999999999998</v>
      </c>
      <c r="I611" s="18">
        <v>0.85070000000000001</v>
      </c>
      <c r="J611" s="18">
        <v>0.64570000000000005</v>
      </c>
      <c r="K611" s="18">
        <v>-1.1379999999999999</v>
      </c>
      <c r="L611" s="18">
        <v>3.3359999999999999</v>
      </c>
      <c r="M611" s="18">
        <v>1.179</v>
      </c>
      <c r="O611" s="18"/>
      <c r="Q611" s="18"/>
      <c r="R611" s="18"/>
      <c r="S611" s="18"/>
    </row>
    <row r="612" spans="2:19" x14ac:dyDescent="0.15">
      <c r="B612">
        <v>774.68299999999999</v>
      </c>
      <c r="C612">
        <v>3</v>
      </c>
      <c r="D612" s="18">
        <v>-3.7470000000000003E-2</v>
      </c>
      <c r="E612" s="18">
        <v>0.13250000000000001</v>
      </c>
      <c r="F612" s="18">
        <v>0.65349999999999997</v>
      </c>
      <c r="G612" s="18">
        <v>0.1832</v>
      </c>
      <c r="H612" s="18">
        <v>0.95669999999999999</v>
      </c>
      <c r="I612" s="18">
        <v>0.84970000000000001</v>
      </c>
      <c r="J612" s="18">
        <v>0.64600000000000002</v>
      </c>
      <c r="K612" s="18">
        <v>-1.139</v>
      </c>
      <c r="L612" s="18">
        <v>3.3330000000000002</v>
      </c>
      <c r="M612" s="18">
        <v>1.179</v>
      </c>
      <c r="O612" s="18"/>
      <c r="Q612" s="18"/>
      <c r="R612" s="18"/>
      <c r="S612" s="18"/>
    </row>
    <row r="613" spans="2:19" x14ac:dyDescent="0.15">
      <c r="B613">
        <v>774.68299999999999</v>
      </c>
      <c r="C613">
        <v>5</v>
      </c>
      <c r="D613" s="18">
        <v>-4.231E-2</v>
      </c>
      <c r="E613" s="18">
        <v>0.12379999999999999</v>
      </c>
      <c r="F613" s="18">
        <v>0.65980000000000005</v>
      </c>
      <c r="G613" s="18">
        <v>0.18090000000000001</v>
      </c>
      <c r="H613" s="18">
        <v>0.97960000000000003</v>
      </c>
      <c r="I613" s="18">
        <v>0.82969999999999999</v>
      </c>
      <c r="J613" s="18">
        <v>0.64710000000000001</v>
      </c>
      <c r="K613" s="18">
        <v>-1.151</v>
      </c>
      <c r="L613" s="18">
        <v>3.3170000000000002</v>
      </c>
      <c r="M613" s="18">
        <v>1.1970000000000001</v>
      </c>
      <c r="O613" s="18"/>
      <c r="Q613" s="18"/>
      <c r="R613" s="18"/>
      <c r="S613" s="18"/>
    </row>
    <row r="614" spans="2:19" x14ac:dyDescent="0.15">
      <c r="B614">
        <v>774.68299999999999</v>
      </c>
      <c r="C614">
        <v>7</v>
      </c>
      <c r="D614" s="18">
        <v>-3.09E-2</v>
      </c>
      <c r="E614" s="18">
        <v>0.1653</v>
      </c>
      <c r="F614" s="18">
        <v>0.63790000000000002</v>
      </c>
      <c r="G614" s="18">
        <v>0.22239999999999999</v>
      </c>
      <c r="H614" s="18">
        <v>0.89700000000000002</v>
      </c>
      <c r="I614" s="18">
        <v>0.85219999999999996</v>
      </c>
      <c r="J614" s="18">
        <v>0.64170000000000005</v>
      </c>
      <c r="K614" s="18">
        <v>-1.111</v>
      </c>
      <c r="L614" s="18">
        <v>3.3479999999999999</v>
      </c>
      <c r="M614" s="18">
        <v>1.175</v>
      </c>
      <c r="O614" s="18"/>
      <c r="Q614" s="18"/>
      <c r="R614" s="18"/>
      <c r="S614" s="18"/>
    </row>
    <row r="615" spans="2:19" x14ac:dyDescent="0.15">
      <c r="B615">
        <v>774.68299999999999</v>
      </c>
      <c r="C615">
        <v>10</v>
      </c>
      <c r="D615" s="18">
        <v>-2.0199999999999999E-2</v>
      </c>
      <c r="E615" s="18">
        <v>0.23089999999999999</v>
      </c>
      <c r="F615" s="18">
        <v>0.62660000000000005</v>
      </c>
      <c r="G615" s="18">
        <v>0.2792</v>
      </c>
      <c r="H615" s="18">
        <v>0.74060000000000004</v>
      </c>
      <c r="I615" s="18">
        <v>0.85650000000000004</v>
      </c>
      <c r="J615" s="18">
        <v>0.61970000000000003</v>
      </c>
      <c r="K615" s="18">
        <v>-1.0249999999999999</v>
      </c>
      <c r="L615" s="18">
        <v>3.4870000000000001</v>
      </c>
      <c r="M615" s="18">
        <v>1.1259999999999999</v>
      </c>
      <c r="O615" s="18"/>
      <c r="Q615" s="18"/>
      <c r="R615" s="18"/>
      <c r="S615" s="18"/>
    </row>
    <row r="616" spans="2:19" x14ac:dyDescent="0.15">
      <c r="B616">
        <v>774.68299999999999</v>
      </c>
      <c r="C616">
        <v>15</v>
      </c>
      <c r="D616" s="18">
        <v>-2.9749999999999999E-2</v>
      </c>
      <c r="E616" s="18">
        <v>0.1555</v>
      </c>
      <c r="F616" s="18">
        <v>0.623</v>
      </c>
      <c r="G616" s="18">
        <v>0.20930000000000001</v>
      </c>
      <c r="H616" s="18">
        <v>0.83930000000000005</v>
      </c>
      <c r="I616" s="18">
        <v>0.7974</v>
      </c>
      <c r="J616" s="18">
        <v>0.62460000000000004</v>
      </c>
      <c r="K616" s="18">
        <v>-1.022</v>
      </c>
      <c r="L616" s="18">
        <v>3.415</v>
      </c>
      <c r="M616" s="18">
        <v>1.1479999999999999</v>
      </c>
      <c r="O616" s="18"/>
      <c r="Q616" s="18"/>
      <c r="R616" s="18"/>
      <c r="S616" s="18"/>
    </row>
    <row r="617" spans="2:19" x14ac:dyDescent="0.15">
      <c r="B617">
        <v>774.68299999999999</v>
      </c>
      <c r="C617">
        <v>20</v>
      </c>
      <c r="D617" s="18">
        <v>-3.2009999999999997E-2</v>
      </c>
      <c r="E617" s="18">
        <v>0.14499999999999999</v>
      </c>
      <c r="F617" s="18">
        <v>0.59840000000000004</v>
      </c>
      <c r="G617" s="18">
        <v>0.21959999999999999</v>
      </c>
      <c r="H617" s="18">
        <v>0.91049999999999998</v>
      </c>
      <c r="I617" s="18">
        <v>0.77149999999999996</v>
      </c>
      <c r="J617" s="18">
        <v>0.63090000000000002</v>
      </c>
      <c r="K617" s="18">
        <v>-1.0860000000000001</v>
      </c>
      <c r="L617" s="18">
        <v>3.28</v>
      </c>
      <c r="M617" s="18">
        <v>1.24</v>
      </c>
      <c r="O617" s="18"/>
      <c r="Q617" s="18"/>
      <c r="R617" s="18"/>
      <c r="S617" s="18"/>
    </row>
    <row r="618" spans="2:19" x14ac:dyDescent="0.15">
      <c r="B618">
        <v>897.803</v>
      </c>
      <c r="C618">
        <v>1</v>
      </c>
      <c r="D618" s="18">
        <v>5.1830000000000001E-2</v>
      </c>
      <c r="E618" s="18">
        <v>0.2288</v>
      </c>
      <c r="F618" s="18">
        <v>1.422E-2</v>
      </c>
      <c r="G618" s="18">
        <v>0.1938</v>
      </c>
      <c r="H618" s="18">
        <v>0.74180000000000001</v>
      </c>
      <c r="I618" s="18">
        <v>1.171</v>
      </c>
      <c r="J618" s="18">
        <v>0.48309999999999997</v>
      </c>
      <c r="K618" s="18">
        <v>-1.05</v>
      </c>
      <c r="L618" s="18">
        <v>3.069</v>
      </c>
      <c r="M618" s="18">
        <v>1.2829999999999999</v>
      </c>
      <c r="O618" s="18"/>
      <c r="Q618" s="18"/>
      <c r="R618" s="18"/>
      <c r="S618" s="18"/>
    </row>
    <row r="619" spans="2:19" x14ac:dyDescent="0.15">
      <c r="B619">
        <v>897.803</v>
      </c>
      <c r="C619">
        <v>3</v>
      </c>
      <c r="D619" s="18">
        <v>5.2490000000000002E-2</v>
      </c>
      <c r="E619" s="18">
        <v>0.22439999999999999</v>
      </c>
      <c r="F619" s="18">
        <v>3.6899999999999998E-7</v>
      </c>
      <c r="G619" s="18">
        <v>0.1923</v>
      </c>
      <c r="H619" s="18">
        <v>0.75990000000000002</v>
      </c>
      <c r="I619" s="18">
        <v>1.1579999999999999</v>
      </c>
      <c r="J619" s="18">
        <v>0.48820000000000002</v>
      </c>
      <c r="K619" s="18">
        <v>-1.0629999999999999</v>
      </c>
      <c r="L619" s="18">
        <v>3.0329999999999999</v>
      </c>
      <c r="M619" s="18">
        <v>1.2949999999999999</v>
      </c>
      <c r="O619" s="18"/>
      <c r="Q619" s="18"/>
      <c r="R619" s="18"/>
      <c r="S619" s="18"/>
    </row>
    <row r="620" spans="2:19" x14ac:dyDescent="0.15">
      <c r="B620">
        <v>897.803</v>
      </c>
      <c r="C620">
        <v>5</v>
      </c>
      <c r="D620" s="18">
        <v>4.7690000000000003E-2</v>
      </c>
      <c r="E620" s="18">
        <v>0.2326</v>
      </c>
      <c r="F620" s="18">
        <v>2.1270000000000001E-2</v>
      </c>
      <c r="G620" s="18">
        <v>0.20599999999999999</v>
      </c>
      <c r="H620" s="18">
        <v>0.74060000000000004</v>
      </c>
      <c r="I620" s="18">
        <v>1.1739999999999999</v>
      </c>
      <c r="J620" s="18">
        <v>0.49480000000000002</v>
      </c>
      <c r="K620" s="18">
        <v>-1.0509999999999999</v>
      </c>
      <c r="L620" s="18">
        <v>3.0870000000000002</v>
      </c>
      <c r="M620" s="18">
        <v>1.272</v>
      </c>
      <c r="O620" s="18"/>
      <c r="Q620" s="18"/>
      <c r="R620" s="18"/>
      <c r="S620" s="18"/>
    </row>
    <row r="621" spans="2:19" x14ac:dyDescent="0.15">
      <c r="B621">
        <v>897.803</v>
      </c>
      <c r="C621">
        <v>7</v>
      </c>
      <c r="D621" s="18">
        <v>4.9910000000000003E-2</v>
      </c>
      <c r="E621" s="18">
        <v>0.23730000000000001</v>
      </c>
      <c r="F621" s="18">
        <v>1.359E-2</v>
      </c>
      <c r="G621" s="18">
        <v>0.20039999999999999</v>
      </c>
      <c r="H621" s="18">
        <v>0.74409999999999998</v>
      </c>
      <c r="I621" s="18">
        <v>1.173</v>
      </c>
      <c r="J621" s="18">
        <v>0.49469999999999997</v>
      </c>
      <c r="K621" s="18">
        <v>-1.0620000000000001</v>
      </c>
      <c r="L621" s="18">
        <v>3.06</v>
      </c>
      <c r="M621" s="18">
        <v>1.292</v>
      </c>
      <c r="O621" s="18"/>
      <c r="Q621" s="18"/>
      <c r="R621" s="18"/>
      <c r="S621" s="18"/>
    </row>
    <row r="622" spans="2:19" x14ac:dyDescent="0.15">
      <c r="B622">
        <v>897.803</v>
      </c>
      <c r="C622">
        <v>10</v>
      </c>
      <c r="D622" s="18">
        <v>4.333E-2</v>
      </c>
      <c r="E622" s="18">
        <v>0.2482</v>
      </c>
      <c r="F622" s="18">
        <v>-7.4669999999999997E-3</v>
      </c>
      <c r="G622" s="18">
        <v>0.1948</v>
      </c>
      <c r="H622" s="18">
        <v>0.73009999999999997</v>
      </c>
      <c r="I622" s="18">
        <v>1.181</v>
      </c>
      <c r="J622" s="18">
        <v>0.49130000000000001</v>
      </c>
      <c r="K622" s="18">
        <v>-1.0309999999999999</v>
      </c>
      <c r="L622" s="18">
        <v>3.016</v>
      </c>
      <c r="M622" s="18">
        <v>1.2749999999999999</v>
      </c>
      <c r="O622" s="18"/>
      <c r="Q622" s="18"/>
      <c r="R622" s="18"/>
      <c r="S622" s="18"/>
    </row>
    <row r="623" spans="2:19" x14ac:dyDescent="0.15">
      <c r="B623">
        <v>897.803</v>
      </c>
      <c r="C623">
        <v>15</v>
      </c>
      <c r="D623" s="18">
        <v>4.6730000000000001E-2</v>
      </c>
      <c r="E623" s="18">
        <v>0.25829999999999997</v>
      </c>
      <c r="F623" s="18">
        <v>-1.112E-2</v>
      </c>
      <c r="G623" s="18">
        <v>0.18190000000000001</v>
      </c>
      <c r="H623" s="18">
        <v>0.70469999999999999</v>
      </c>
      <c r="I623" s="18">
        <v>1.2</v>
      </c>
      <c r="J623" s="18">
        <v>0.48349999999999999</v>
      </c>
      <c r="K623" s="18">
        <v>-0.98019999999999996</v>
      </c>
      <c r="L623" s="18">
        <v>2.9180000000000001</v>
      </c>
      <c r="M623" s="18">
        <v>1.24</v>
      </c>
      <c r="O623" s="18"/>
      <c r="Q623" s="18"/>
      <c r="R623" s="18"/>
      <c r="S623" s="18"/>
    </row>
    <row r="624" spans="2:19" x14ac:dyDescent="0.15">
      <c r="B624">
        <v>897.803</v>
      </c>
      <c r="C624">
        <v>20</v>
      </c>
      <c r="D624" s="18">
        <v>2.49E-3</v>
      </c>
      <c r="E624" s="18">
        <v>0.20480000000000001</v>
      </c>
      <c r="F624" s="18">
        <v>-8.7950000000000007E-3</v>
      </c>
      <c r="G624" s="18">
        <v>0.16139999999999999</v>
      </c>
      <c r="H624" s="18">
        <v>0.65739999999999998</v>
      </c>
      <c r="I624" s="18">
        <v>1.2210000000000001</v>
      </c>
      <c r="J624" s="18">
        <v>0.55289999999999995</v>
      </c>
      <c r="K624" s="18">
        <v>-0.67400000000000004</v>
      </c>
      <c r="L624" s="18">
        <v>2.8919999999999999</v>
      </c>
      <c r="M624" s="18">
        <v>0.79420000000000002</v>
      </c>
      <c r="O624" s="18"/>
      <c r="Q624" s="18"/>
      <c r="R624" s="18"/>
      <c r="S624" s="18"/>
    </row>
    <row r="625" spans="2:19" x14ac:dyDescent="0.15">
      <c r="B625">
        <v>1036.3610000000001</v>
      </c>
      <c r="C625">
        <v>1</v>
      </c>
      <c r="D625" s="18">
        <v>-1.9869999999999999E-2</v>
      </c>
      <c r="E625" s="18">
        <v>0.33910000000000001</v>
      </c>
      <c r="F625" s="18">
        <v>0.74390000000000001</v>
      </c>
      <c r="G625" s="18">
        <v>0.2268</v>
      </c>
      <c r="H625" s="18">
        <v>0.1827</v>
      </c>
      <c r="I625" s="18">
        <v>-1.7649999999999999E-2</v>
      </c>
      <c r="J625" s="18">
        <v>0.40649999999999997</v>
      </c>
      <c r="K625" s="18">
        <v>-0.2616</v>
      </c>
      <c r="L625" s="18">
        <v>3.5990000000000002</v>
      </c>
      <c r="M625" s="18">
        <v>0.31080000000000002</v>
      </c>
      <c r="O625" s="18"/>
      <c r="Q625" s="18"/>
      <c r="R625" s="18"/>
      <c r="S625" s="18"/>
    </row>
    <row r="626" spans="2:19" x14ac:dyDescent="0.15">
      <c r="B626">
        <v>1036.3610000000001</v>
      </c>
      <c r="C626">
        <v>3</v>
      </c>
      <c r="D626" s="18">
        <v>-2.2009999999999998E-2</v>
      </c>
      <c r="E626" s="18">
        <v>0.35510000000000003</v>
      </c>
      <c r="F626" s="18">
        <v>0.76160000000000005</v>
      </c>
      <c r="G626" s="18">
        <v>0.25140000000000001</v>
      </c>
      <c r="H626" s="18">
        <v>0.18279999999999999</v>
      </c>
      <c r="I626" s="18">
        <v>1.1960000000000001E-6</v>
      </c>
      <c r="J626" s="18">
        <v>0.4254</v>
      </c>
      <c r="K626" s="18">
        <v>-0.33050000000000002</v>
      </c>
      <c r="L626" s="18">
        <v>3.702</v>
      </c>
      <c r="M626" s="18">
        <v>0.41970000000000002</v>
      </c>
      <c r="O626" s="18"/>
      <c r="Q626" s="18"/>
      <c r="R626" s="18"/>
      <c r="S626" s="18"/>
    </row>
    <row r="627" spans="2:19" x14ac:dyDescent="0.15">
      <c r="B627">
        <v>1036.3610000000001</v>
      </c>
      <c r="C627">
        <v>5</v>
      </c>
      <c r="D627" s="18">
        <v>-2.0920000000000001E-2</v>
      </c>
      <c r="E627" s="18">
        <v>0.65659999999999996</v>
      </c>
      <c r="F627" s="18">
        <v>0.74490000000000001</v>
      </c>
      <c r="G627" s="18">
        <v>0.4597</v>
      </c>
      <c r="H627" s="18">
        <v>-0.15210000000000001</v>
      </c>
      <c r="I627" s="18">
        <v>1.91</v>
      </c>
      <c r="J627" s="18">
        <v>0.26900000000000002</v>
      </c>
      <c r="K627" s="18">
        <v>-0.17330000000000001</v>
      </c>
      <c r="L627" s="18">
        <v>3.4460000000000002</v>
      </c>
      <c r="M627" s="18">
        <v>0.16309999999999999</v>
      </c>
      <c r="O627" s="18"/>
      <c r="Q627" s="18"/>
      <c r="R627" s="18"/>
      <c r="S627" s="18"/>
    </row>
    <row r="628" spans="2:19" x14ac:dyDescent="0.15">
      <c r="B628">
        <v>1036.3610000000001</v>
      </c>
      <c r="C628">
        <v>7</v>
      </c>
      <c r="D628" s="18">
        <v>-2.6679999999999999E-2</v>
      </c>
      <c r="E628" s="18">
        <v>0.3211</v>
      </c>
      <c r="F628" s="18">
        <v>0.76249999999999996</v>
      </c>
      <c r="G628" s="18">
        <v>0.22389999999999999</v>
      </c>
      <c r="H628" s="18">
        <v>0.21290000000000001</v>
      </c>
      <c r="I628" s="18">
        <v>1.738E-2</v>
      </c>
      <c r="J628" s="18">
        <v>0.42820000000000003</v>
      </c>
      <c r="K628" s="18">
        <v>-0.315</v>
      </c>
      <c r="L628" s="18">
        <v>3.706</v>
      </c>
      <c r="M628" s="18">
        <v>0.37969999999999998</v>
      </c>
      <c r="O628" s="18"/>
      <c r="Q628" s="18"/>
      <c r="R628" s="18"/>
      <c r="S628" s="18"/>
    </row>
    <row r="629" spans="2:19" x14ac:dyDescent="0.15">
      <c r="B629">
        <v>1036.3610000000001</v>
      </c>
      <c r="C629">
        <v>10</v>
      </c>
      <c r="D629" s="18">
        <v>4.2050000000000004E-3</v>
      </c>
      <c r="E629" s="18">
        <v>0.5575</v>
      </c>
      <c r="F629" s="18">
        <v>0.67579999999999996</v>
      </c>
      <c r="G629" s="18">
        <v>0.38040000000000002</v>
      </c>
      <c r="H629" s="18">
        <v>-9.1189999999999993E-2</v>
      </c>
      <c r="I629" s="18">
        <v>1.9730000000000001</v>
      </c>
      <c r="J629" s="18">
        <v>0.3211</v>
      </c>
      <c r="K629" s="18">
        <v>-0.1615</v>
      </c>
      <c r="L629" s="18">
        <v>3.5049999999999999</v>
      </c>
      <c r="M629" s="18">
        <v>0.14069999999999999</v>
      </c>
      <c r="O629" s="18"/>
      <c r="Q629" s="18"/>
      <c r="R629" s="18"/>
      <c r="S629" s="18"/>
    </row>
    <row r="630" spans="2:19" x14ac:dyDescent="0.15">
      <c r="B630">
        <v>1036.3610000000001</v>
      </c>
      <c r="C630">
        <v>15</v>
      </c>
      <c r="D630" s="18">
        <v>-1.406E-2</v>
      </c>
      <c r="E630" s="18">
        <v>0.2339</v>
      </c>
      <c r="F630" s="18">
        <v>0.14419999999999999</v>
      </c>
      <c r="G630" s="18">
        <v>0.40949999999999998</v>
      </c>
      <c r="H630" s="18">
        <v>0.27060000000000001</v>
      </c>
      <c r="I630" s="18">
        <v>0.76060000000000005</v>
      </c>
      <c r="J630" s="18">
        <v>0.19409999999999999</v>
      </c>
      <c r="K630" s="18">
        <v>-0.24909999999999999</v>
      </c>
      <c r="L630" s="18">
        <v>3.625</v>
      </c>
      <c r="M630" s="18">
        <v>0.29630000000000001</v>
      </c>
      <c r="O630" s="18"/>
      <c r="Q630" s="18"/>
      <c r="R630" s="18"/>
      <c r="S630" s="18"/>
    </row>
    <row r="631" spans="2:19" x14ac:dyDescent="0.15">
      <c r="B631">
        <v>1036.3610000000001</v>
      </c>
      <c r="C631">
        <v>20</v>
      </c>
      <c r="D631" s="18">
        <v>6.6369999999999997E-3</v>
      </c>
      <c r="E631" s="18">
        <v>0.3508</v>
      </c>
      <c r="F631" s="18">
        <v>0.73629999999999995</v>
      </c>
      <c r="G631" s="18">
        <v>0.2621</v>
      </c>
      <c r="H631" s="18">
        <v>0.1532</v>
      </c>
      <c r="I631" s="18">
        <v>0.15740000000000001</v>
      </c>
      <c r="J631" s="18">
        <v>0.47920000000000001</v>
      </c>
      <c r="K631" s="18">
        <v>-0.30349999999999999</v>
      </c>
      <c r="L631" s="18">
        <v>3.6309999999999998</v>
      </c>
      <c r="M631" s="18">
        <v>0.50600000000000001</v>
      </c>
      <c r="O631" s="18"/>
      <c r="Q631" s="18"/>
      <c r="R631" s="18"/>
      <c r="S631" s="18"/>
    </row>
    <row r="632" spans="2:19" x14ac:dyDescent="0.15">
      <c r="B632">
        <v>0.76500000000000001</v>
      </c>
      <c r="C632">
        <v>1</v>
      </c>
      <c r="D632" s="18">
        <v>-0.37609999999999999</v>
      </c>
      <c r="E632" s="18">
        <v>1.452</v>
      </c>
      <c r="F632" s="18">
        <v>-0.37830000000000003</v>
      </c>
      <c r="G632" s="18">
        <v>8.3769999999999997E-2</v>
      </c>
      <c r="H632" s="18">
        <v>-3.8660000000000001</v>
      </c>
      <c r="I632" s="18">
        <v>1.3740000000000001</v>
      </c>
      <c r="J632" s="18">
        <v>1.4710000000000001</v>
      </c>
      <c r="K632" s="18">
        <v>1.4630000000000001</v>
      </c>
      <c r="L632" s="18">
        <v>2.0640000000000001</v>
      </c>
      <c r="M632" s="18">
        <v>0.34889999999999999</v>
      </c>
      <c r="O632" s="18"/>
      <c r="Q632" s="18"/>
      <c r="R632" s="18"/>
      <c r="S632" s="18"/>
    </row>
    <row r="633" spans="2:19" x14ac:dyDescent="0.15">
      <c r="B633">
        <v>0.76500000000000001</v>
      </c>
      <c r="C633">
        <v>3</v>
      </c>
      <c r="D633" s="18">
        <v>-0.21909999999999999</v>
      </c>
      <c r="E633" s="18">
        <v>-0.21479999999999999</v>
      </c>
      <c r="F633" s="18">
        <v>0.50470000000000004</v>
      </c>
      <c r="G633" s="18">
        <v>4.6820000000000001E-2</v>
      </c>
      <c r="H633" s="18">
        <v>-0.11020000000000001</v>
      </c>
      <c r="I633" s="18">
        <v>1.004</v>
      </c>
      <c r="J633" s="18">
        <v>3.0040000000000001E-2</v>
      </c>
      <c r="K633" s="18">
        <v>-0.35120000000000001</v>
      </c>
      <c r="L633" s="18">
        <v>3.71</v>
      </c>
      <c r="M633" s="18">
        <v>0.10539999999999999</v>
      </c>
      <c r="O633" s="18"/>
      <c r="Q633" s="18"/>
      <c r="R633" s="18"/>
      <c r="S633" s="18"/>
    </row>
    <row r="634" spans="2:19" x14ac:dyDescent="0.15">
      <c r="B634">
        <v>0.76500000000000001</v>
      </c>
      <c r="C634">
        <v>5</v>
      </c>
      <c r="D634" s="18">
        <v>-2.1850000000000001</v>
      </c>
      <c r="E634" s="18">
        <v>4.0860000000000003</v>
      </c>
      <c r="F634" s="18">
        <v>-0.22800000000000001</v>
      </c>
      <c r="G634" s="18">
        <v>0.69269999999999998</v>
      </c>
      <c r="H634" s="18">
        <v>-2.2890000000000001</v>
      </c>
      <c r="I634" s="18">
        <v>0.503</v>
      </c>
      <c r="J634" s="18">
        <v>0.27810000000000001</v>
      </c>
      <c r="K634" s="18">
        <v>-0.62680000000000002</v>
      </c>
      <c r="L634" s="18">
        <v>3.6669999999999998</v>
      </c>
      <c r="M634" s="18">
        <v>0.18329999999999999</v>
      </c>
      <c r="O634" s="18"/>
      <c r="Q634" s="18"/>
      <c r="R634" s="18"/>
      <c r="S634" s="18"/>
    </row>
    <row r="635" spans="2:19" x14ac:dyDescent="0.15">
      <c r="B635">
        <v>0.76500000000000001</v>
      </c>
      <c r="C635">
        <v>7</v>
      </c>
      <c r="D635" s="18">
        <v>-0.11700000000000001</v>
      </c>
      <c r="E635" s="18">
        <v>-0.50339999999999996</v>
      </c>
      <c r="F635" s="18">
        <v>0.48049999999999998</v>
      </c>
      <c r="G635" s="18">
        <v>0.1409</v>
      </c>
      <c r="H635" s="18">
        <v>0.30819999999999997</v>
      </c>
      <c r="I635" s="18">
        <v>2.4239999999999999</v>
      </c>
      <c r="J635" s="18">
        <v>0.1888</v>
      </c>
      <c r="K635" s="18">
        <v>-0.79859999999999998</v>
      </c>
      <c r="L635" s="18">
        <v>3.69</v>
      </c>
      <c r="M635" s="18">
        <v>0.33179999999999998</v>
      </c>
      <c r="O635" s="18"/>
      <c r="Q635" s="18"/>
      <c r="R635" s="18"/>
      <c r="S635" s="18"/>
    </row>
    <row r="636" spans="2:19" x14ac:dyDescent="0.15">
      <c r="B636">
        <v>0.76500000000000001</v>
      </c>
      <c r="C636">
        <v>10</v>
      </c>
      <c r="D636" s="18">
        <v>-0.1085</v>
      </c>
      <c r="E636" s="18">
        <v>-0.72599999999999998</v>
      </c>
      <c r="F636" s="18">
        <v>0.48170000000000002</v>
      </c>
      <c r="G636" s="18">
        <v>0.16589999999999999</v>
      </c>
      <c r="H636" s="18">
        <v>0.59350000000000003</v>
      </c>
      <c r="I636" s="18">
        <v>2.0099999999999998</v>
      </c>
      <c r="J636" s="18">
        <v>0.65800000000000003</v>
      </c>
      <c r="K636" s="18">
        <v>-0.96540000000000004</v>
      </c>
      <c r="L636" s="18">
        <v>3.7120000000000002</v>
      </c>
      <c r="M636" s="18">
        <v>0.2505</v>
      </c>
      <c r="O636" s="18"/>
      <c r="Q636" s="18"/>
      <c r="R636" s="18"/>
      <c r="S636" s="18"/>
    </row>
    <row r="637" spans="2:19" x14ac:dyDescent="0.15">
      <c r="B637">
        <v>0.76500000000000001</v>
      </c>
      <c r="C637">
        <v>15</v>
      </c>
      <c r="D637" s="18">
        <v>0.46479999999999999</v>
      </c>
      <c r="E637" s="18">
        <v>-1.212</v>
      </c>
      <c r="F637" s="18">
        <v>1.069E-2</v>
      </c>
      <c r="G637" s="18">
        <v>0.16589999999999999</v>
      </c>
      <c r="H637" s="18">
        <v>0.53500000000000003</v>
      </c>
      <c r="I637" s="18">
        <v>2.23</v>
      </c>
      <c r="J637" s="18">
        <v>0.51429999999999998</v>
      </c>
      <c r="K637" s="18">
        <v>-0.872</v>
      </c>
      <c r="L637" s="18">
        <v>3.63</v>
      </c>
      <c r="M637" s="18">
        <v>0.24279999999999999</v>
      </c>
      <c r="O637" s="18"/>
      <c r="Q637" s="18"/>
      <c r="R637" s="18"/>
      <c r="S637" s="18"/>
    </row>
    <row r="638" spans="2:19" x14ac:dyDescent="0.15">
      <c r="B638">
        <v>0.76500000000000001</v>
      </c>
      <c r="C638">
        <v>20</v>
      </c>
      <c r="D638" s="18">
        <v>0.72130000000000005</v>
      </c>
      <c r="E638" s="18">
        <v>-1.393</v>
      </c>
      <c r="F638" s="18">
        <v>-9.6769999999999995E-2</v>
      </c>
      <c r="G638" s="18">
        <v>0.1095</v>
      </c>
      <c r="H638" s="18">
        <v>0.35099999999999998</v>
      </c>
      <c r="I638" s="18">
        <v>2.073</v>
      </c>
      <c r="J638" s="18">
        <v>8.9870000000000005E-2</v>
      </c>
      <c r="K638" s="18">
        <v>-0.59640000000000004</v>
      </c>
      <c r="L638" s="18">
        <v>3.5649999999999999</v>
      </c>
      <c r="M638" s="18">
        <v>0.16900000000000001</v>
      </c>
      <c r="O638" s="18"/>
      <c r="Q638" s="18"/>
      <c r="R638" s="18"/>
      <c r="S638" s="18"/>
    </row>
    <row r="639" spans="2:19" x14ac:dyDescent="0.15">
      <c r="B639">
        <v>1.901</v>
      </c>
      <c r="C639">
        <v>1</v>
      </c>
      <c r="D639" s="18">
        <v>-0.34350000000000003</v>
      </c>
      <c r="E639" s="18">
        <v>0.1734</v>
      </c>
      <c r="F639" s="18">
        <v>-0.38890000000000002</v>
      </c>
      <c r="G639" s="18">
        <v>5.305E-2</v>
      </c>
      <c r="H639" s="18">
        <v>-0.64729999999999999</v>
      </c>
      <c r="I639" s="18">
        <v>1.0629999999999999</v>
      </c>
      <c r="J639" s="18">
        <v>0.26939999999999997</v>
      </c>
      <c r="K639" s="18">
        <v>0.37740000000000001</v>
      </c>
      <c r="L639" s="18">
        <v>2.0539999999999998</v>
      </c>
      <c r="M639" s="18">
        <v>0.25240000000000001</v>
      </c>
      <c r="O639" s="18"/>
      <c r="Q639" s="18"/>
      <c r="R639" s="18"/>
      <c r="S639" s="18"/>
    </row>
    <row r="640" spans="2:19" x14ac:dyDescent="0.15">
      <c r="B640">
        <v>1.901</v>
      </c>
      <c r="C640">
        <v>3</v>
      </c>
      <c r="D640" s="18">
        <v>-0.25640000000000002</v>
      </c>
      <c r="E640" s="18">
        <v>-0.46700000000000003</v>
      </c>
      <c r="F640" s="18">
        <v>1.012</v>
      </c>
      <c r="G640" s="18">
        <v>0.13289999999999999</v>
      </c>
      <c r="H640" s="18">
        <v>0.14610000000000001</v>
      </c>
      <c r="I640" s="18">
        <v>1.9650000000000001</v>
      </c>
      <c r="J640" s="18">
        <v>0.1212</v>
      </c>
      <c r="K640" s="18">
        <v>0.13170000000000001</v>
      </c>
      <c r="L640" s="18">
        <v>2.3380000000000001</v>
      </c>
      <c r="M640" s="18">
        <v>6.5390000000000004E-2</v>
      </c>
      <c r="O640" s="18"/>
      <c r="Q640" s="18"/>
      <c r="R640" s="18"/>
      <c r="S640" s="18"/>
    </row>
    <row r="641" spans="2:19" x14ac:dyDescent="0.15">
      <c r="B641">
        <v>1.901</v>
      </c>
      <c r="C641">
        <v>5</v>
      </c>
      <c r="D641" s="18">
        <v>-0.30649999999999999</v>
      </c>
      <c r="E641" s="18">
        <v>-0.65690000000000004</v>
      </c>
      <c r="F641" s="18">
        <v>1.0109999999999999</v>
      </c>
      <c r="G641" s="18">
        <v>0.1706</v>
      </c>
      <c r="H641" s="18">
        <v>-3.2480000000000002</v>
      </c>
      <c r="I641" s="18">
        <v>3.8330000000000002</v>
      </c>
      <c r="J641" s="18">
        <v>0.59309999999999996</v>
      </c>
      <c r="K641" s="18">
        <v>3.6269999999999998</v>
      </c>
      <c r="L641" s="18">
        <v>3.5990000000000002</v>
      </c>
      <c r="M641" s="18">
        <v>0.83720000000000006</v>
      </c>
      <c r="O641" s="18"/>
      <c r="Q641" s="18"/>
      <c r="R641" s="18"/>
      <c r="S641" s="18"/>
    </row>
    <row r="642" spans="2:19" x14ac:dyDescent="0.15">
      <c r="B642">
        <v>1.901</v>
      </c>
      <c r="C642">
        <v>7</v>
      </c>
      <c r="D642" s="18">
        <v>-1.8880000000000001E-2</v>
      </c>
      <c r="E642" s="18">
        <v>-6.19</v>
      </c>
      <c r="F642" s="18">
        <v>0.82450000000000001</v>
      </c>
      <c r="G642" s="18">
        <v>1.284</v>
      </c>
      <c r="H642" s="18">
        <v>3.3079999999999998</v>
      </c>
      <c r="I642" s="18">
        <v>-0.2031</v>
      </c>
      <c r="J642" s="18">
        <v>0.73180000000000001</v>
      </c>
      <c r="K642" s="18">
        <v>1.887</v>
      </c>
      <c r="L642" s="18">
        <v>2.3180000000000001</v>
      </c>
      <c r="M642" s="18">
        <v>0.40050000000000002</v>
      </c>
      <c r="O642" s="18"/>
      <c r="Q642" s="18"/>
      <c r="R642" s="18"/>
      <c r="S642" s="18"/>
    </row>
    <row r="643" spans="2:19" x14ac:dyDescent="0.15">
      <c r="B643">
        <v>1.901</v>
      </c>
      <c r="C643">
        <v>10</v>
      </c>
      <c r="D643" s="18">
        <v>-0.36030000000000001</v>
      </c>
      <c r="E643" s="18">
        <v>0.22539999999999999</v>
      </c>
      <c r="F643" s="18">
        <v>-0.26200000000000001</v>
      </c>
      <c r="G643" s="18">
        <v>3.0169999999999999E-2</v>
      </c>
      <c r="H643" s="18">
        <v>-0.81169999999999998</v>
      </c>
      <c r="I643" s="18">
        <v>0.89849999999999997</v>
      </c>
      <c r="J643" s="18">
        <v>0.3518</v>
      </c>
      <c r="K643" s="18">
        <v>0.51070000000000004</v>
      </c>
      <c r="L643" s="18">
        <v>1.931</v>
      </c>
      <c r="M643" s="18">
        <v>0.31509999999999999</v>
      </c>
      <c r="O643" s="18"/>
      <c r="Q643" s="18"/>
      <c r="R643" s="18"/>
      <c r="S643" s="18"/>
    </row>
    <row r="644" spans="2:19" x14ac:dyDescent="0.15">
      <c r="B644">
        <v>1.901</v>
      </c>
      <c r="C644">
        <v>15</v>
      </c>
      <c r="D644" s="18">
        <v>-0.47899999999999998</v>
      </c>
      <c r="E644" s="18">
        <v>7.1669999999999998E-2</v>
      </c>
      <c r="F644" s="18">
        <v>-0.71330000000000005</v>
      </c>
      <c r="G644" s="18">
        <v>3.2469999999999999E-2</v>
      </c>
      <c r="H644" s="18">
        <v>-0.2356</v>
      </c>
      <c r="I644" s="18">
        <v>1.153</v>
      </c>
      <c r="J644" s="18">
        <v>0.1522</v>
      </c>
      <c r="K644" s="18">
        <v>0.23150000000000001</v>
      </c>
      <c r="L644" s="18">
        <v>2.4390000000000001</v>
      </c>
      <c r="M644" s="18">
        <v>0.12859999999999999</v>
      </c>
      <c r="O644" s="18"/>
      <c r="Q644" s="18"/>
      <c r="R644" s="18"/>
      <c r="S644" s="18"/>
    </row>
    <row r="645" spans="2:19" x14ac:dyDescent="0.15">
      <c r="B645">
        <v>1.901</v>
      </c>
      <c r="C645">
        <v>20</v>
      </c>
      <c r="D645" s="18">
        <v>-0.1076</v>
      </c>
      <c r="E645" s="18">
        <v>-0.35210000000000002</v>
      </c>
      <c r="F645" s="18">
        <v>-0.74560000000000004</v>
      </c>
      <c r="G645" s="18">
        <v>3.0599999999999999E-2</v>
      </c>
      <c r="H645" s="18">
        <v>-0.26900000000000002</v>
      </c>
      <c r="I645" s="18">
        <v>1.2749999999999999</v>
      </c>
      <c r="J645" s="18">
        <v>8.5089999999999999E-2</v>
      </c>
      <c r="K645" s="18">
        <v>0.34210000000000002</v>
      </c>
      <c r="L645" s="18">
        <v>2.3029999999999999</v>
      </c>
      <c r="M645" s="18">
        <v>0.1507</v>
      </c>
      <c r="O645" s="18"/>
      <c r="Q645" s="18"/>
      <c r="R645" s="18"/>
      <c r="S645" s="18"/>
    </row>
    <row r="646" spans="2:19" x14ac:dyDescent="0.15">
      <c r="B646">
        <v>4.0910000000000002</v>
      </c>
      <c r="C646">
        <v>1</v>
      </c>
      <c r="D646" s="18">
        <v>-0.43880000000000002</v>
      </c>
      <c r="E646" s="18">
        <v>0.64580000000000004</v>
      </c>
      <c r="F646" s="18">
        <v>-0.25600000000000001</v>
      </c>
      <c r="G646" s="18">
        <v>0.1691</v>
      </c>
      <c r="H646" s="18">
        <v>-0.93620000000000003</v>
      </c>
      <c r="I646" s="18">
        <v>0.82369999999999999</v>
      </c>
      <c r="J646" s="18">
        <v>0.42970000000000003</v>
      </c>
      <c r="K646" s="18">
        <v>0.1754</v>
      </c>
      <c r="L646" s="18">
        <v>2.0430000000000001</v>
      </c>
      <c r="M646" s="18">
        <v>0.13700000000000001</v>
      </c>
      <c r="O646" s="18"/>
      <c r="Q646" s="18"/>
      <c r="R646" s="18"/>
      <c r="S646" s="18"/>
    </row>
    <row r="647" spans="2:19" x14ac:dyDescent="0.15">
      <c r="B647">
        <v>4.0910000000000002</v>
      </c>
      <c r="C647">
        <v>3</v>
      </c>
      <c r="D647" s="18">
        <v>-0.29020000000000001</v>
      </c>
      <c r="E647" s="18">
        <v>0.6452</v>
      </c>
      <c r="F647" s="18">
        <v>-0.2054</v>
      </c>
      <c r="G647" s="18">
        <v>0.1636</v>
      </c>
      <c r="H647" s="18">
        <v>-1.4470000000000001</v>
      </c>
      <c r="I647" s="18">
        <v>0.99160000000000004</v>
      </c>
      <c r="J647" s="18">
        <v>0.60719999999999996</v>
      </c>
      <c r="K647" s="18">
        <v>0.50980000000000003</v>
      </c>
      <c r="L647" s="18">
        <v>1.996</v>
      </c>
      <c r="M647" s="18">
        <v>0.26429999999999998</v>
      </c>
      <c r="O647" s="18"/>
      <c r="Q647" s="18"/>
      <c r="R647" s="18"/>
      <c r="S647" s="18"/>
    </row>
    <row r="648" spans="2:19" x14ac:dyDescent="0.15">
      <c r="B648">
        <v>4.0910000000000002</v>
      </c>
      <c r="C648">
        <v>5</v>
      </c>
      <c r="D648" s="18">
        <v>-0.36159999999999998</v>
      </c>
      <c r="E648" s="18">
        <v>0.50139999999999996</v>
      </c>
      <c r="F648" s="18">
        <v>-0.22620000000000001</v>
      </c>
      <c r="G648" s="18">
        <v>0.14130000000000001</v>
      </c>
      <c r="H648" s="18">
        <v>-0.89839999999999998</v>
      </c>
      <c r="I648" s="18">
        <v>0.89270000000000005</v>
      </c>
      <c r="J648" s="18">
        <v>0.38030000000000003</v>
      </c>
      <c r="K648" s="18">
        <v>0.2021</v>
      </c>
      <c r="L648" s="18">
        <v>2.0270000000000001</v>
      </c>
      <c r="M648" s="18">
        <v>0.16289999999999999</v>
      </c>
      <c r="O648" s="18"/>
      <c r="Q648" s="18"/>
      <c r="R648" s="18"/>
      <c r="S648" s="18"/>
    </row>
    <row r="649" spans="2:19" x14ac:dyDescent="0.15">
      <c r="B649">
        <v>4.0910000000000002</v>
      </c>
      <c r="C649">
        <v>7</v>
      </c>
      <c r="D649" s="18">
        <v>-8.5419999999999996E-2</v>
      </c>
      <c r="E649" s="18">
        <v>-0.20899999999999999</v>
      </c>
      <c r="F649" s="18">
        <v>0.73560000000000003</v>
      </c>
      <c r="G649" s="18">
        <v>7.4109999999999995E-2</v>
      </c>
      <c r="H649" s="18">
        <v>-0.35980000000000001</v>
      </c>
      <c r="I649" s="18">
        <v>1.155</v>
      </c>
      <c r="J649" s="18">
        <v>0.13750000000000001</v>
      </c>
      <c r="K649" s="18">
        <v>9.5140000000000002E-2</v>
      </c>
      <c r="L649" s="18">
        <v>2.169</v>
      </c>
      <c r="M649" s="18">
        <v>0.1173</v>
      </c>
      <c r="O649" s="18"/>
      <c r="Q649" s="18"/>
      <c r="R649" s="18"/>
      <c r="S649" s="18"/>
    </row>
    <row r="650" spans="2:19" x14ac:dyDescent="0.15">
      <c r="B650">
        <v>4.0910000000000002</v>
      </c>
      <c r="C650">
        <v>10</v>
      </c>
      <c r="D650" s="18">
        <v>-0.2087</v>
      </c>
      <c r="E650" s="18">
        <v>-1.0780000000000001</v>
      </c>
      <c r="F650" s="18">
        <v>0.73129999999999995</v>
      </c>
      <c r="G650" s="18">
        <v>0.38740000000000002</v>
      </c>
      <c r="H650" s="18">
        <v>0.51910000000000001</v>
      </c>
      <c r="I650" s="18">
        <v>-4.3569999999999998E-2</v>
      </c>
      <c r="J650" s="18">
        <v>0.108</v>
      </c>
      <c r="K650" s="18">
        <v>0.20330000000000001</v>
      </c>
      <c r="L650" s="18">
        <v>2.1080000000000001</v>
      </c>
      <c r="M650" s="18">
        <v>0.2016</v>
      </c>
      <c r="O650" s="18"/>
      <c r="Q650" s="18"/>
      <c r="R650" s="18"/>
      <c r="S650" s="18"/>
    </row>
    <row r="651" spans="2:19" x14ac:dyDescent="0.15">
      <c r="B651">
        <v>4.0910000000000002</v>
      </c>
      <c r="C651">
        <v>15</v>
      </c>
      <c r="D651" s="18">
        <v>0.1115</v>
      </c>
      <c r="E651" s="18">
        <v>-0.3992</v>
      </c>
      <c r="F651" s="18">
        <v>0.443</v>
      </c>
      <c r="G651" s="18">
        <v>9.3549999999999994E-2</v>
      </c>
      <c r="H651" s="18">
        <v>-0.46839999999999998</v>
      </c>
      <c r="I651" s="18">
        <v>1.2689999999999999</v>
      </c>
      <c r="J651" s="18">
        <v>0.2409</v>
      </c>
      <c r="K651" s="18">
        <v>0.19470000000000001</v>
      </c>
      <c r="L651" s="18">
        <v>2.2000000000000002</v>
      </c>
      <c r="M651" s="18">
        <v>0.20749999999999999</v>
      </c>
      <c r="O651" s="18"/>
      <c r="Q651" s="18"/>
      <c r="R651" s="18"/>
      <c r="S651" s="18"/>
    </row>
    <row r="652" spans="2:19" x14ac:dyDescent="0.15">
      <c r="B652">
        <v>4.0910000000000002</v>
      </c>
      <c r="C652">
        <v>20</v>
      </c>
      <c r="D652" s="18">
        <v>0.47939999999999999</v>
      </c>
      <c r="E652" s="18">
        <v>-0.78480000000000005</v>
      </c>
      <c r="F652" s="18">
        <v>0.25700000000000001</v>
      </c>
      <c r="G652" s="18">
        <v>9.221E-2</v>
      </c>
      <c r="H652" s="18">
        <v>-0.54990000000000006</v>
      </c>
      <c r="I652" s="18">
        <v>1.429</v>
      </c>
      <c r="J652" s="18">
        <v>0.2387</v>
      </c>
      <c r="K652" s="18">
        <v>0.2984</v>
      </c>
      <c r="L652" s="18">
        <v>2.222</v>
      </c>
      <c r="M652" s="18">
        <v>0.18160000000000001</v>
      </c>
      <c r="O652" s="18"/>
      <c r="Q652" s="18"/>
      <c r="R652" s="18"/>
      <c r="S652" s="18"/>
    </row>
    <row r="653" spans="2:19" x14ac:dyDescent="0.15">
      <c r="B653">
        <v>9.5030000000000001</v>
      </c>
      <c r="C653">
        <v>1</v>
      </c>
      <c r="D653" s="18">
        <v>-0.13450000000000001</v>
      </c>
      <c r="E653" s="18">
        <v>0.78349999999999997</v>
      </c>
      <c r="F653" s="18">
        <v>-0.28339999999999999</v>
      </c>
      <c r="G653" s="18">
        <v>0.17530000000000001</v>
      </c>
      <c r="H653" s="18">
        <v>-2.323</v>
      </c>
      <c r="I653" s="18">
        <v>1.6060000000000001</v>
      </c>
      <c r="J653" s="18">
        <v>1.3740000000000001</v>
      </c>
      <c r="K653" s="18">
        <v>0.82399999999999995</v>
      </c>
      <c r="L653" s="18">
        <v>2.3450000000000002</v>
      </c>
      <c r="M653" s="18">
        <v>0.37280000000000002</v>
      </c>
      <c r="O653" s="18"/>
      <c r="Q653" s="18"/>
      <c r="R653" s="18"/>
      <c r="S653" s="18"/>
    </row>
    <row r="654" spans="2:19" x14ac:dyDescent="0.15">
      <c r="B654">
        <v>9.5030000000000001</v>
      </c>
      <c r="C654">
        <v>3</v>
      </c>
      <c r="D654" s="18">
        <v>-0.39090000000000003</v>
      </c>
      <c r="E654" s="18">
        <v>0.22159999999999999</v>
      </c>
      <c r="F654" s="18">
        <v>-0.21099999999999999</v>
      </c>
      <c r="G654" s="18">
        <v>6.6430000000000003E-2</v>
      </c>
      <c r="H654" s="18">
        <v>-0.3836</v>
      </c>
      <c r="I654" s="18">
        <v>0.95130000000000003</v>
      </c>
      <c r="J654" s="18">
        <v>0.1961</v>
      </c>
      <c r="K654" s="18">
        <v>0.13700000000000001</v>
      </c>
      <c r="L654" s="18">
        <v>-0.4335</v>
      </c>
      <c r="M654" s="18">
        <v>3.0800000000000001E-2</v>
      </c>
      <c r="O654" s="18"/>
      <c r="Q654" s="18"/>
      <c r="R654" s="18"/>
      <c r="S654" s="18"/>
    </row>
    <row r="655" spans="2:19" x14ac:dyDescent="0.15">
      <c r="B655">
        <v>9.5030000000000001</v>
      </c>
      <c r="C655">
        <v>5</v>
      </c>
      <c r="D655" s="18">
        <v>-0.10929999999999999</v>
      </c>
      <c r="E655" s="18">
        <v>1.0629999999999999</v>
      </c>
      <c r="F655" s="18">
        <v>-0.24990000000000001</v>
      </c>
      <c r="G655" s="18">
        <v>0.25409999999999999</v>
      </c>
      <c r="H655" s="18">
        <v>-2.7869999999999999</v>
      </c>
      <c r="I655" s="18">
        <v>1.2689999999999999</v>
      </c>
      <c r="J655" s="18">
        <v>1.27</v>
      </c>
      <c r="K655" s="18">
        <v>1.056</v>
      </c>
      <c r="L655" s="18">
        <v>2.2829999999999999</v>
      </c>
      <c r="M655" s="18">
        <v>0.41310000000000002</v>
      </c>
      <c r="O655" s="18"/>
      <c r="Q655" s="18"/>
      <c r="R655" s="18"/>
      <c r="S655" s="18"/>
    </row>
    <row r="656" spans="2:19" x14ac:dyDescent="0.15">
      <c r="B656">
        <v>9.5030000000000001</v>
      </c>
      <c r="C656">
        <v>7</v>
      </c>
      <c r="D656" s="18">
        <v>-0.66720000000000002</v>
      </c>
      <c r="E656" s="18">
        <v>0.79069999999999996</v>
      </c>
      <c r="F656" s="18">
        <v>-0.24779999999999999</v>
      </c>
      <c r="G656" s="18">
        <v>0.1128</v>
      </c>
      <c r="H656" s="18">
        <v>-0.79759999999999998</v>
      </c>
      <c r="I656" s="18">
        <v>1.0389999999999999</v>
      </c>
      <c r="J656" s="18">
        <v>0.48120000000000002</v>
      </c>
      <c r="K656" s="18">
        <v>0.25209999999999999</v>
      </c>
      <c r="L656" s="18">
        <v>2.1680000000000001</v>
      </c>
      <c r="M656" s="18">
        <v>0.1545</v>
      </c>
      <c r="O656" s="18"/>
      <c r="Q656" s="18"/>
      <c r="R656" s="18"/>
      <c r="S656" s="18"/>
    </row>
    <row r="657" spans="2:28" x14ac:dyDescent="0.15">
      <c r="B657">
        <v>9.5030000000000001</v>
      </c>
      <c r="C657">
        <v>10</v>
      </c>
      <c r="D657" s="18">
        <v>-0.59279999999999999</v>
      </c>
      <c r="E657" s="18">
        <v>0.65439999999999998</v>
      </c>
      <c r="F657" s="18">
        <v>-0.1731</v>
      </c>
      <c r="G657" s="18">
        <v>9.2920000000000003E-2</v>
      </c>
      <c r="H657" s="18">
        <v>-0.62619999999999998</v>
      </c>
      <c r="I657" s="18">
        <v>0.93259999999999998</v>
      </c>
      <c r="J657" s="18">
        <v>0.25419999999999998</v>
      </c>
      <c r="K657" s="18">
        <v>0.13730000000000001</v>
      </c>
      <c r="L657" s="18">
        <v>2.1349999999999998</v>
      </c>
      <c r="M657" s="18">
        <v>0.1593</v>
      </c>
      <c r="O657" s="18"/>
      <c r="Q657" s="18"/>
      <c r="R657" s="18"/>
      <c r="S657" s="18"/>
    </row>
    <row r="658" spans="2:28" x14ac:dyDescent="0.15">
      <c r="B658">
        <v>9.5030000000000001</v>
      </c>
      <c r="C658">
        <v>15</v>
      </c>
      <c r="D658" s="18">
        <v>-0.24859999999999999</v>
      </c>
      <c r="E658" s="18">
        <v>0.14990000000000001</v>
      </c>
      <c r="F658" s="18">
        <v>-0.2248</v>
      </c>
      <c r="G658" s="18">
        <v>3.048E-2</v>
      </c>
      <c r="H658" s="18">
        <v>-0.89590000000000003</v>
      </c>
      <c r="I658" s="18">
        <v>1.2230000000000001</v>
      </c>
      <c r="J658" s="18">
        <v>0.27629999999999999</v>
      </c>
      <c r="K658" s="18">
        <v>0.56579999999999997</v>
      </c>
      <c r="L658" s="18">
        <v>1.647</v>
      </c>
      <c r="M658" s="18">
        <v>0.39479999999999998</v>
      </c>
      <c r="O658" s="18"/>
      <c r="Q658" s="18"/>
      <c r="R658" s="18"/>
      <c r="S658" s="18"/>
    </row>
    <row r="659" spans="2:28" x14ac:dyDescent="0.15">
      <c r="B659">
        <v>9.5030000000000001</v>
      </c>
      <c r="C659">
        <v>20</v>
      </c>
      <c r="D659" s="18">
        <v>-0.1512</v>
      </c>
      <c r="E659" s="18">
        <v>0.16819999999999999</v>
      </c>
      <c r="F659" s="18">
        <v>2.4390000000000001</v>
      </c>
      <c r="G659" s="18">
        <v>0.1759</v>
      </c>
      <c r="H659" s="18">
        <v>-0.44269999999999998</v>
      </c>
      <c r="I659" s="18">
        <v>1.163</v>
      </c>
      <c r="J659" s="18">
        <v>0.2006</v>
      </c>
      <c r="K659" s="18">
        <v>-9.1230000000000006E-2</v>
      </c>
      <c r="L659" s="18">
        <v>3.609</v>
      </c>
      <c r="M659" s="18">
        <v>8.5050000000000001E-2</v>
      </c>
      <c r="O659" s="18"/>
      <c r="Q659" s="18"/>
      <c r="R659" s="18"/>
      <c r="S659" s="18"/>
    </row>
    <row r="660" spans="2:28" x14ac:dyDescent="0.15">
      <c r="B660">
        <v>17.103000000000002</v>
      </c>
      <c r="C660">
        <v>1</v>
      </c>
      <c r="D660" s="18">
        <v>-0.35820000000000002</v>
      </c>
      <c r="E660" s="18">
        <v>0.38369999999999999</v>
      </c>
      <c r="F660" s="18">
        <v>0.1125</v>
      </c>
      <c r="G660" s="18">
        <v>0.1104</v>
      </c>
      <c r="H660" s="18">
        <v>-0.31790000000000002</v>
      </c>
      <c r="I660" s="18">
        <v>0.97819999999999996</v>
      </c>
      <c r="J660" s="18">
        <v>0.13780000000000001</v>
      </c>
      <c r="K660" s="18">
        <v>0.2167</v>
      </c>
      <c r="L660" s="18">
        <v>4.13</v>
      </c>
      <c r="M660" s="18">
        <v>2.2170000000000001</v>
      </c>
      <c r="O660" s="18"/>
      <c r="P660" t="s">
        <v>672</v>
      </c>
      <c r="Q660" t="s">
        <v>673</v>
      </c>
      <c r="R660" t="s">
        <v>674</v>
      </c>
      <c r="S660" t="s">
        <v>675</v>
      </c>
      <c r="T660" t="s">
        <v>672</v>
      </c>
      <c r="X660" t="s">
        <v>672</v>
      </c>
      <c r="AB660" t="s">
        <v>672</v>
      </c>
    </row>
    <row r="661" spans="2:28" x14ac:dyDescent="0.15">
      <c r="B661">
        <v>17.103000000000002</v>
      </c>
      <c r="C661">
        <v>3</v>
      </c>
      <c r="D661" s="18">
        <v>-0.38150000000000001</v>
      </c>
      <c r="E661" s="18">
        <v>0.36890000000000001</v>
      </c>
      <c r="F661" s="18">
        <v>0.1096</v>
      </c>
      <c r="G661" s="18">
        <v>0.1066</v>
      </c>
      <c r="H661" s="18">
        <v>-0.3412</v>
      </c>
      <c r="I661" s="18">
        <v>0.98519999999999996</v>
      </c>
      <c r="J661" s="18">
        <v>0.1336</v>
      </c>
      <c r="K661" s="18">
        <v>0.27979999999999999</v>
      </c>
      <c r="L661" s="18">
        <v>3.0539999999999998</v>
      </c>
      <c r="M661" s="18">
        <v>2.3090000000000002</v>
      </c>
      <c r="O661" s="18">
        <f>O82</f>
        <v>0.1</v>
      </c>
      <c r="P661">
        <f>IF(R$1=3,IF(P$1&lt;0,0,$Q661+($R661-$Q661)*P$1^$S661),1)</f>
        <v>1</v>
      </c>
      <c r="Q661" s="18">
        <f>$O$596+$P$596/(1+EXP(($Q$596-LOG10($O661))/$R$596))+$S$596/(1+EXP(($T$596-LOG10($O661))/$U$596))</f>
        <v>0.78356000006545712</v>
      </c>
      <c r="R661" s="18">
        <f>$O$597+$P$597/(1+EXP(($Q$597-LOG10($O661))/$R$597))+$S$597/(1+EXP(($T$597-LOG10($O661))/$U$597))</f>
        <v>0.99480000000000002</v>
      </c>
      <c r="S661" s="18">
        <f>$O$598+$P$598/(1+EXP(($Q$598-LOG10($O661))/$R$598))+$S$598/(1+EXP(($T$598-LOG10($O661))/$U$598))</f>
        <v>1.0598331906746772</v>
      </c>
      <c r="T661">
        <f>IF(V$1=3,IF(T$1&lt;0,0,$Q661+($R661-$Q661)*T$1^$S661),1)</f>
        <v>1</v>
      </c>
      <c r="X661">
        <f>IF(Z$1=3,IF(X$1&lt;0,0,$Q661+($R661-$Q661)*X$1^$S661),1)</f>
        <v>1</v>
      </c>
      <c r="AB661">
        <f>IF(AD$1=3,IF(AB$1&lt;0,0,$Q661+($R661-$Q661)*AB$1^$S661),1)</f>
        <v>1</v>
      </c>
    </row>
    <row r="662" spans="2:28" x14ac:dyDescent="0.15">
      <c r="B662">
        <v>17.103000000000002</v>
      </c>
      <c r="C662">
        <v>5</v>
      </c>
      <c r="D662" s="18">
        <v>-0.49230000000000002</v>
      </c>
      <c r="E662" s="18">
        <v>0.61850000000000005</v>
      </c>
      <c r="F662" s="18">
        <v>7.5420000000000001E-2</v>
      </c>
      <c r="G662" s="18">
        <v>8.6059999999999998E-2</v>
      </c>
      <c r="H662" s="18">
        <v>-0.8498</v>
      </c>
      <c r="I662" s="18">
        <v>0.62209999999999999</v>
      </c>
      <c r="J662" s="18">
        <v>0.43070000000000003</v>
      </c>
      <c r="K662" s="18">
        <v>0.88380000000000003</v>
      </c>
      <c r="L662" s="18">
        <v>2.33</v>
      </c>
      <c r="M662" s="18">
        <v>2.4980000000000002</v>
      </c>
      <c r="O662" s="18">
        <f>O83</f>
        <v>0.1</v>
      </c>
      <c r="P662">
        <f>IF(R$1=3,IF(P$1&lt;0,0,$Q662+($R662-$Q662)*P$1^$S662),1)</f>
        <v>1</v>
      </c>
      <c r="Q662" s="18">
        <f>$O$596+$P$596/(1+EXP(($Q$596-LOG10($O662))/$R$596))+$S$596/(1+EXP(($T$596-LOG10($O662))/$U$596))</f>
        <v>0.78356000006545712</v>
      </c>
      <c r="R662" s="18">
        <f>$O$597+$P$597/(1+EXP(($Q$597-LOG10($O662))/$R$597))+$S$597/(1+EXP(($T$597-LOG10($O662))/$U$597))</f>
        <v>0.99480000000000002</v>
      </c>
      <c r="S662" s="18">
        <f>$O$598+$P$598/(1+EXP(($Q$598-LOG10($O662))/$R$598))+$S$598/(1+EXP(($T$598-LOG10($O662))/$U$598))</f>
        <v>1.0598331906746772</v>
      </c>
      <c r="T662">
        <f>IF(V$1=3,IF(T$1&lt;0,0,$Q662+($R662-$Q662)*T$1^$S662),1)</f>
        <v>1</v>
      </c>
      <c r="X662">
        <f>IF(Z$1=3,IF(X$1&lt;0,0,$Q662+($R662-$Q662)*X$1^$S662),1)</f>
        <v>1</v>
      </c>
      <c r="AB662">
        <f>IF(AD$1=3,IF(AB$1&lt;0,0,$Q662+($R662-$Q662)*AB$1^$S662),1)</f>
        <v>1</v>
      </c>
    </row>
    <row r="663" spans="2:28" x14ac:dyDescent="0.15">
      <c r="B663">
        <v>17.103000000000002</v>
      </c>
      <c r="C663">
        <v>7</v>
      </c>
      <c r="D663" s="18">
        <v>-0.24</v>
      </c>
      <c r="E663" s="18">
        <v>0.37359999999999999</v>
      </c>
      <c r="F663" s="18">
        <v>6.2190000000000002E-2</v>
      </c>
      <c r="G663" s="18">
        <v>6.9989999999999997E-2</v>
      </c>
      <c r="H663" s="18">
        <v>-0.4042</v>
      </c>
      <c r="I663" s="18">
        <v>0.71630000000000005</v>
      </c>
      <c r="J663" s="18">
        <v>0.2329</v>
      </c>
      <c r="K663" s="18">
        <v>0.1678</v>
      </c>
      <c r="L663" s="18">
        <v>3.6909999999999998</v>
      </c>
      <c r="M663" s="18">
        <v>3.031E-2</v>
      </c>
      <c r="O663" s="18">
        <f>O84</f>
        <v>0.1</v>
      </c>
      <c r="P663">
        <f>IF(R$1=3,IF(P$1&lt;0,0,$Q663+($R663-$Q663)*P$1^$S663),1)</f>
        <v>1</v>
      </c>
      <c r="Q663" s="18">
        <f>$O$596+$P$596/(1+EXP(($Q$596-LOG10($O663))/$R$596))+$S$596/(1+EXP(($T$596-LOG10($O663))/$U$596))</f>
        <v>0.78356000006545712</v>
      </c>
      <c r="R663" s="18">
        <f>$O$597+$P$597/(1+EXP(($Q$597-LOG10($O663))/$R$597))+$S$597/(1+EXP(($T$597-LOG10($O663))/$U$597))</f>
        <v>0.99480000000000002</v>
      </c>
      <c r="S663" s="18">
        <f>$O$598+$P$598/(1+EXP(($Q$598-LOG10($O663))/$R$598))+$S$598/(1+EXP(($T$598-LOG10($O663))/$U$598))</f>
        <v>1.0598331906746772</v>
      </c>
      <c r="T663">
        <f>IF(V$1=3,IF(T$1&lt;0,0,$Q663+($R663-$Q663)*T$1^$S663),1)</f>
        <v>1</v>
      </c>
      <c r="X663">
        <f>IF(Z$1=3,IF(X$1&lt;0,0,$Q663+($R663-$Q663)*X$1^$S663),1)</f>
        <v>1</v>
      </c>
      <c r="AB663">
        <f>IF(AD$1=3,IF(AB$1&lt;0,0,$Q663+($R663-$Q663)*AB$1^$S663),1)</f>
        <v>1</v>
      </c>
    </row>
    <row r="664" spans="2:28" x14ac:dyDescent="0.15">
      <c r="B664">
        <v>17.103000000000002</v>
      </c>
      <c r="C664">
        <v>10</v>
      </c>
      <c r="D664" s="18">
        <v>-0.19109999999999999</v>
      </c>
      <c r="E664" s="18">
        <v>0.3604</v>
      </c>
      <c r="F664" s="18">
        <v>7.1379999999999999E-2</v>
      </c>
      <c r="G664" s="18">
        <v>4.6300000000000001E-2</v>
      </c>
      <c r="H664" s="18">
        <v>-0.90680000000000005</v>
      </c>
      <c r="I664" s="18">
        <v>0.67730000000000001</v>
      </c>
      <c r="J664" s="18">
        <v>0.46410000000000001</v>
      </c>
      <c r="K664" s="18">
        <v>0.8458</v>
      </c>
      <c r="L664" s="18">
        <v>2.6760000000000002</v>
      </c>
      <c r="M664" s="18">
        <v>1.9</v>
      </c>
      <c r="O664" s="18">
        <f>O85</f>
        <v>0.1</v>
      </c>
      <c r="P664">
        <f>IF(R$1=3,IF(P$1&lt;0,0,$Q664+($R664-$Q664)*P$1^$S664),1)</f>
        <v>1</v>
      </c>
      <c r="Q664" s="18">
        <f>$O$596+$P$596/(1+EXP(($Q$596-LOG10($O664))/$R$596))+$S$596/(1+EXP(($T$596-LOG10($O664))/$U$596))</f>
        <v>0.78356000006545712</v>
      </c>
      <c r="R664" s="18">
        <f>$O$597+$P$597/(1+EXP(($Q$597-LOG10($O664))/$R$597))+$S$597/(1+EXP(($T$597-LOG10($O664))/$U$597))</f>
        <v>0.99480000000000002</v>
      </c>
      <c r="S664" s="18">
        <f>$O$598+$P$598/(1+EXP(($Q$598-LOG10($O664))/$R$598))+$S$598/(1+EXP(($T$598-LOG10($O664))/$U$598))</f>
        <v>1.0598331906746772</v>
      </c>
      <c r="T664">
        <f>IF(V$1=3,IF(T$1&lt;0,0,$Q664+($R664-$Q664)*T$1^$S664),1)</f>
        <v>1</v>
      </c>
      <c r="X664">
        <f>IF(Z$1=3,IF(X$1&lt;0,0,$Q664+($R664-$Q664)*X$1^$S664),1)</f>
        <v>1</v>
      </c>
      <c r="AB664">
        <f>IF(AD$1=3,IF(AB$1&lt;0,0,$Q664+($R664-$Q664)*AB$1^$S664),1)</f>
        <v>1</v>
      </c>
    </row>
    <row r="665" spans="2:28" x14ac:dyDescent="0.15">
      <c r="B665">
        <v>17.103000000000002</v>
      </c>
      <c r="C665">
        <v>15</v>
      </c>
      <c r="D665" s="18">
        <v>2.4140000000000002E-2</v>
      </c>
      <c r="E665" s="18">
        <v>3.1459999999999999</v>
      </c>
      <c r="F665" s="18">
        <v>3.573</v>
      </c>
      <c r="G665" s="18">
        <v>0.63400000000000001</v>
      </c>
      <c r="H665" s="18">
        <v>-0.68189999999999995</v>
      </c>
      <c r="I665" s="18">
        <v>1.167</v>
      </c>
      <c r="J665" s="18">
        <v>0.32929999999999998</v>
      </c>
      <c r="K665" s="18">
        <v>-1.4119999999999999</v>
      </c>
      <c r="L665" s="18">
        <v>3.0670000000000002</v>
      </c>
      <c r="M665" s="18">
        <v>0.27960000000000002</v>
      </c>
      <c r="O665" s="18">
        <f>O86</f>
        <v>0.1</v>
      </c>
      <c r="P665">
        <f>IF(R$1=3,IF(P$1&lt;0,0,$Q665+($R665-$Q665)*P$1^$S665),1)</f>
        <v>1</v>
      </c>
      <c r="Q665" s="18">
        <f>$O$596+$P$596/(1+EXP(($Q$596-LOG10($O665))/$R$596))+$S$596/(1+EXP(($T$596-LOG10($O665))/$U$596))</f>
        <v>0.78356000006545712</v>
      </c>
      <c r="R665" s="18">
        <f>$O$597+$P$597/(1+EXP(($Q$597-LOG10($O665))/$R$597))+$S$597/(1+EXP(($T$597-LOG10($O665))/$U$597))</f>
        <v>0.99480000000000002</v>
      </c>
      <c r="S665" s="18">
        <f>$O$598+$P$598/(1+EXP(($Q$598-LOG10($O665))/$R$598))+$S$598/(1+EXP(($T$598-LOG10($O665))/$U$598))</f>
        <v>1.0598331906746772</v>
      </c>
      <c r="T665">
        <f>IF(V$1=3,IF(T$1&lt;0,0,$Q665+($R665-$Q665)*T$1^$S665),1)</f>
        <v>1</v>
      </c>
      <c r="X665">
        <f>IF(Z$1=3,IF(X$1&lt;0,0,$Q665+($R665-$Q665)*X$1^$S665),1)</f>
        <v>1</v>
      </c>
      <c r="AB665">
        <f>IF(AD$1=3,IF(AB$1&lt;0,0,$Q665+($R665-$Q665)*AB$1^$S665),1)</f>
        <v>1</v>
      </c>
    </row>
    <row r="666" spans="2:28" x14ac:dyDescent="0.15">
      <c r="B666">
        <v>17.103000000000002</v>
      </c>
      <c r="C666">
        <v>20</v>
      </c>
      <c r="D666" s="18">
        <v>8.6569999999999994E-2</v>
      </c>
      <c r="E666" s="18">
        <v>-0.3044</v>
      </c>
      <c r="F666" s="18">
        <v>0.53680000000000005</v>
      </c>
      <c r="G666" s="18">
        <v>7.3130000000000001E-2</v>
      </c>
      <c r="H666" s="18">
        <v>-0.2034</v>
      </c>
      <c r="I666" s="18">
        <v>1.4119999999999999</v>
      </c>
      <c r="J666" s="18">
        <v>6.4070000000000002E-2</v>
      </c>
      <c r="K666" s="18">
        <v>0.30630000000000002</v>
      </c>
      <c r="L666" s="18">
        <v>3.5739999999999998</v>
      </c>
      <c r="M666" s="18">
        <v>0.11</v>
      </c>
      <c r="O666" s="18">
        <f t="shared" ref="O666:O698" si="101">O87</f>
        <v>0.1</v>
      </c>
      <c r="P666">
        <f t="shared" ref="P666:P698" si="102">IF(R$1=3,IF(P$1&lt;0,0,$Q666+($R666-$Q666)*P$1^$S666),1)</f>
        <v>1</v>
      </c>
      <c r="Q666" s="18">
        <f t="shared" ref="Q666:Q698" si="103">$O$596+$P$596/(1+EXP(($Q$596-LOG10($O666))/$R$596))+$S$596/(1+EXP(($T$596-LOG10($O666))/$U$596))</f>
        <v>0.78356000006545712</v>
      </c>
      <c r="R666" s="18">
        <f t="shared" ref="R666:R698" si="104">$O$597+$P$597/(1+EXP(($Q$597-LOG10($O666))/$R$597))+$S$597/(1+EXP(($T$597-LOG10($O666))/$U$597))</f>
        <v>0.99480000000000002</v>
      </c>
      <c r="S666" s="18">
        <f t="shared" ref="S666:S698" si="105">$O$598+$P$598/(1+EXP(($Q$598-LOG10($O666))/$R$598))+$S$598/(1+EXP(($T$598-LOG10($O666))/$U$598))</f>
        <v>1.0598331906746772</v>
      </c>
      <c r="T666">
        <f t="shared" ref="T666:T698" si="106">IF(V$1=3,IF(T$1&lt;0,0,$Q666+($R666-$Q666)*T$1^$S666),1)</f>
        <v>1</v>
      </c>
      <c r="X666">
        <f t="shared" ref="X666:X698" si="107">IF(Z$1=3,IF(X$1&lt;0,0,$Q666+($R666-$Q666)*X$1^$S666),1)</f>
        <v>1</v>
      </c>
      <c r="AB666">
        <f t="shared" ref="AB666:AB698" si="108">IF(AD$1=3,IF(AB$1&lt;0,0,$Q666+($R666-$Q666)*AB$1^$S666),1)</f>
        <v>1</v>
      </c>
    </row>
    <row r="667" spans="2:28" x14ac:dyDescent="0.15">
      <c r="B667">
        <v>31.263000000000002</v>
      </c>
      <c r="C667">
        <v>1</v>
      </c>
      <c r="D667" s="18">
        <v>-8.3349999999999994E-2</v>
      </c>
      <c r="E667" s="18">
        <v>0.58989999999999998</v>
      </c>
      <c r="F667" s="18">
        <v>2.4049999999999998</v>
      </c>
      <c r="G667" s="18">
        <v>0.30869999999999997</v>
      </c>
      <c r="H667" s="18">
        <v>0.25729999999999997</v>
      </c>
      <c r="I667" s="18">
        <v>1.776</v>
      </c>
      <c r="J667" s="18">
        <v>3.916E-2</v>
      </c>
      <c r="K667" s="18">
        <v>-0.67689999999999995</v>
      </c>
      <c r="L667" s="18">
        <v>2.2970000000000002</v>
      </c>
      <c r="M667" s="18">
        <v>0.21560000000000001</v>
      </c>
      <c r="O667" s="18">
        <f t="shared" si="101"/>
        <v>0.1</v>
      </c>
      <c r="P667">
        <f t="shared" si="102"/>
        <v>1</v>
      </c>
      <c r="Q667" s="18">
        <f t="shared" si="103"/>
        <v>0.78356000006545712</v>
      </c>
      <c r="R667" s="18">
        <f t="shared" si="104"/>
        <v>0.99480000000000002</v>
      </c>
      <c r="S667" s="18">
        <f t="shared" si="105"/>
        <v>1.0598331906746772</v>
      </c>
      <c r="T667">
        <f t="shared" si="106"/>
        <v>1</v>
      </c>
      <c r="X667">
        <f t="shared" si="107"/>
        <v>1</v>
      </c>
      <c r="AB667">
        <f t="shared" si="108"/>
        <v>1</v>
      </c>
    </row>
    <row r="668" spans="2:28" x14ac:dyDescent="0.15">
      <c r="B668">
        <v>31.263000000000002</v>
      </c>
      <c r="C668">
        <v>3</v>
      </c>
      <c r="D668" s="18">
        <v>-2.4500000000000001E-2</v>
      </c>
      <c r="E668" s="18">
        <v>-0.33779999999999999</v>
      </c>
      <c r="F668" s="18">
        <v>2.327</v>
      </c>
      <c r="G668" s="18">
        <v>0.34289999999999998</v>
      </c>
      <c r="H668" s="18">
        <v>0.307</v>
      </c>
      <c r="I668" s="18">
        <v>1.9139999999999999</v>
      </c>
      <c r="J668" s="18">
        <v>3.116E-2</v>
      </c>
      <c r="K668" s="18">
        <v>0.13189999999999999</v>
      </c>
      <c r="L668" s="18">
        <v>3.1869999999999998</v>
      </c>
      <c r="M668" s="18">
        <v>3.075E-2</v>
      </c>
      <c r="O668" s="18">
        <f t="shared" si="101"/>
        <v>0.1</v>
      </c>
      <c r="P668">
        <f t="shared" si="102"/>
        <v>1</v>
      </c>
      <c r="Q668" s="18">
        <f t="shared" si="103"/>
        <v>0.78356000006545712</v>
      </c>
      <c r="R668" s="18">
        <f t="shared" si="104"/>
        <v>0.99480000000000002</v>
      </c>
      <c r="S668" s="18">
        <f t="shared" si="105"/>
        <v>1.0598331906746772</v>
      </c>
      <c r="T668">
        <f t="shared" si="106"/>
        <v>1</v>
      </c>
      <c r="X668">
        <f t="shared" si="107"/>
        <v>1</v>
      </c>
      <c r="AB668">
        <f t="shared" si="108"/>
        <v>1</v>
      </c>
    </row>
    <row r="669" spans="2:28" x14ac:dyDescent="0.15">
      <c r="B669">
        <v>31.263000000000002</v>
      </c>
      <c r="C669">
        <v>5</v>
      </c>
      <c r="D669" s="18">
        <v>6.9020000000000001E-3</v>
      </c>
      <c r="E669" s="18">
        <v>0.61429999999999996</v>
      </c>
      <c r="F669" s="18">
        <v>2.0939999999999999</v>
      </c>
      <c r="G669" s="18">
        <v>0.2465</v>
      </c>
      <c r="H669" s="18">
        <v>-0.24709999999999999</v>
      </c>
      <c r="I669" s="18">
        <v>1.734</v>
      </c>
      <c r="J669" s="18">
        <v>0.15909999999999999</v>
      </c>
      <c r="K669" s="18">
        <v>-0.316</v>
      </c>
      <c r="L669" s="18">
        <v>2.4180000000000001</v>
      </c>
      <c r="M669" s="18">
        <v>0.1128</v>
      </c>
      <c r="O669" s="18">
        <f t="shared" si="101"/>
        <v>0.1</v>
      </c>
      <c r="P669">
        <f t="shared" si="102"/>
        <v>1</v>
      </c>
      <c r="Q669" s="18">
        <f t="shared" si="103"/>
        <v>0.78356000006545712</v>
      </c>
      <c r="R669" s="18">
        <f t="shared" si="104"/>
        <v>0.99480000000000002</v>
      </c>
      <c r="S669" s="18">
        <f t="shared" si="105"/>
        <v>1.0598331906746772</v>
      </c>
      <c r="T669">
        <f t="shared" si="106"/>
        <v>1</v>
      </c>
      <c r="X669">
        <f t="shared" si="107"/>
        <v>1</v>
      </c>
      <c r="AB669">
        <f t="shared" si="108"/>
        <v>1</v>
      </c>
    </row>
    <row r="670" spans="2:28" x14ac:dyDescent="0.15">
      <c r="B670">
        <v>31.263000000000002</v>
      </c>
      <c r="C670">
        <v>7</v>
      </c>
      <c r="D670" s="18">
        <v>-2.7349999999999999E-2</v>
      </c>
      <c r="E670" s="18">
        <v>-1.6020000000000001</v>
      </c>
      <c r="F670" s="18">
        <v>3.1629999999999998</v>
      </c>
      <c r="G670" s="18">
        <v>1.446</v>
      </c>
      <c r="H670" s="18">
        <v>0.20669999999999999</v>
      </c>
      <c r="I670" s="18">
        <v>2.2149999999999999</v>
      </c>
      <c r="J670" s="18">
        <v>3.3140000000000003E-2</v>
      </c>
      <c r="K670" s="18">
        <v>1.0580000000000001</v>
      </c>
      <c r="L670" s="18">
        <v>2.3260000000000001</v>
      </c>
      <c r="M670" s="18">
        <v>1.2010000000000001</v>
      </c>
      <c r="O670" s="18">
        <f t="shared" si="101"/>
        <v>0.1</v>
      </c>
      <c r="P670">
        <f t="shared" si="102"/>
        <v>1</v>
      </c>
      <c r="Q670" s="18">
        <f t="shared" si="103"/>
        <v>0.78356000006545712</v>
      </c>
      <c r="R670" s="18">
        <f t="shared" si="104"/>
        <v>0.99480000000000002</v>
      </c>
      <c r="S670" s="18">
        <f t="shared" si="105"/>
        <v>1.0598331906746772</v>
      </c>
      <c r="T670">
        <f t="shared" si="106"/>
        <v>1</v>
      </c>
      <c r="X670">
        <f t="shared" si="107"/>
        <v>1</v>
      </c>
      <c r="AB670">
        <f t="shared" si="108"/>
        <v>1</v>
      </c>
    </row>
    <row r="671" spans="2:28" x14ac:dyDescent="0.15">
      <c r="B671">
        <v>31.263000000000002</v>
      </c>
      <c r="C671">
        <v>10</v>
      </c>
      <c r="D671" s="18">
        <v>8.0839999999999995E-2</v>
      </c>
      <c r="E671" s="18">
        <v>-1.6</v>
      </c>
      <c r="F671" s="18">
        <v>2.8380000000000001</v>
      </c>
      <c r="G671" s="18">
        <v>0.44280000000000003</v>
      </c>
      <c r="H671" s="18">
        <v>1.1439999999999999</v>
      </c>
      <c r="I671" s="18">
        <v>2.5110000000000001</v>
      </c>
      <c r="J671" s="18">
        <v>0.34260000000000002</v>
      </c>
      <c r="K671" s="18">
        <v>0.23330000000000001</v>
      </c>
      <c r="L671" s="18">
        <v>3.1659999999999999</v>
      </c>
      <c r="M671" s="18">
        <v>7.4959999999999999E-2</v>
      </c>
      <c r="O671" s="18">
        <f t="shared" si="101"/>
        <v>0.11294</v>
      </c>
      <c r="P671">
        <f t="shared" si="102"/>
        <v>1</v>
      </c>
      <c r="Q671" s="18">
        <f t="shared" si="103"/>
        <v>0.78356000014290572</v>
      </c>
      <c r="R671" s="18">
        <f t="shared" si="104"/>
        <v>0.99480000000000002</v>
      </c>
      <c r="S671" s="18">
        <f t="shared" si="105"/>
        <v>1.0585908326540607</v>
      </c>
      <c r="T671">
        <f t="shared" si="106"/>
        <v>1</v>
      </c>
      <c r="X671">
        <f t="shared" si="107"/>
        <v>1</v>
      </c>
      <c r="AB671">
        <f t="shared" si="108"/>
        <v>1</v>
      </c>
    </row>
    <row r="672" spans="2:28" x14ac:dyDescent="0.15">
      <c r="B672">
        <v>31.263000000000002</v>
      </c>
      <c r="C672">
        <v>15</v>
      </c>
      <c r="D672" s="18">
        <v>0.12470000000000001</v>
      </c>
      <c r="E672" s="18">
        <v>-0.71550000000000002</v>
      </c>
      <c r="F672" s="18">
        <v>3.484</v>
      </c>
      <c r="G672" s="18">
        <v>0.41120000000000001</v>
      </c>
      <c r="H672" s="18">
        <v>0.1182</v>
      </c>
      <c r="I672" s="18">
        <v>2.569</v>
      </c>
      <c r="J672" s="18">
        <v>0.28649999999999998</v>
      </c>
      <c r="K672" s="18">
        <v>0.2802</v>
      </c>
      <c r="L672" s="18">
        <v>3.2360000000000002</v>
      </c>
      <c r="M672" s="18">
        <v>0.23419999999999999</v>
      </c>
      <c r="O672" s="18">
        <f t="shared" si="101"/>
        <v>0.14219000000000001</v>
      </c>
      <c r="P672">
        <f t="shared" si="102"/>
        <v>1</v>
      </c>
      <c r="Q672" s="18">
        <f t="shared" si="103"/>
        <v>0.78356000062636388</v>
      </c>
      <c r="R672" s="18">
        <f t="shared" si="104"/>
        <v>0.99480000000000002</v>
      </c>
      <c r="S672" s="18">
        <f t="shared" si="105"/>
        <v>1.0545961893724047</v>
      </c>
      <c r="T672">
        <f t="shared" si="106"/>
        <v>1</v>
      </c>
      <c r="X672">
        <f t="shared" si="107"/>
        <v>1</v>
      </c>
      <c r="AB672">
        <f t="shared" si="108"/>
        <v>1</v>
      </c>
    </row>
    <row r="673" spans="2:28" x14ac:dyDescent="0.15">
      <c r="B673">
        <v>31.263000000000002</v>
      </c>
      <c r="C673">
        <v>20</v>
      </c>
      <c r="D673" s="18">
        <v>0.13600000000000001</v>
      </c>
      <c r="E673" s="18">
        <v>-0.96870000000000001</v>
      </c>
      <c r="F673" s="18">
        <v>3.8039999999999998</v>
      </c>
      <c r="G673" s="18">
        <v>0.1401</v>
      </c>
      <c r="H673" s="18">
        <v>-3.0020000000000002E-2</v>
      </c>
      <c r="I673" s="18">
        <v>2.7429999999999999</v>
      </c>
      <c r="J673" s="18">
        <v>3.1879999999999999E-2</v>
      </c>
      <c r="K673" s="18">
        <v>9.7520000000000007</v>
      </c>
      <c r="L673" s="18">
        <v>4.6900000000000004</v>
      </c>
      <c r="M673" s="18">
        <v>0.27700000000000002</v>
      </c>
      <c r="O673" s="18">
        <f t="shared" si="101"/>
        <v>0.17901</v>
      </c>
      <c r="P673">
        <f t="shared" si="102"/>
        <v>1</v>
      </c>
      <c r="Q673" s="18">
        <f t="shared" si="103"/>
        <v>0.78356000274486004</v>
      </c>
      <c r="R673" s="18">
        <f t="shared" si="104"/>
        <v>0.99480000000000002</v>
      </c>
      <c r="S673" s="18">
        <f t="shared" si="105"/>
        <v>1.0468042986130468</v>
      </c>
      <c r="T673">
        <f t="shared" si="106"/>
        <v>1</v>
      </c>
      <c r="X673">
        <f t="shared" si="107"/>
        <v>1</v>
      </c>
      <c r="AB673">
        <f t="shared" si="108"/>
        <v>1</v>
      </c>
    </row>
    <row r="674" spans="2:28" x14ac:dyDescent="0.15">
      <c r="B674">
        <v>49.982999999999997</v>
      </c>
      <c r="C674">
        <v>1</v>
      </c>
      <c r="D674" s="18">
        <v>-0.21110000000000001</v>
      </c>
      <c r="E674" s="18">
        <v>-0.35589999999999999</v>
      </c>
      <c r="F674" s="18">
        <v>0.62960000000000005</v>
      </c>
      <c r="G674" s="18">
        <v>3.7879999999999997E-2</v>
      </c>
      <c r="H674" s="18">
        <v>0.55689999999999995</v>
      </c>
      <c r="I674" s="18">
        <v>0.68730000000000002</v>
      </c>
      <c r="J674" s="18">
        <v>3.9849999999999997E-2</v>
      </c>
      <c r="K674" s="18">
        <v>0.1573</v>
      </c>
      <c r="L674" s="18">
        <v>3.3580000000000001</v>
      </c>
      <c r="M674" s="18">
        <v>0.32119999999999999</v>
      </c>
      <c r="O674" s="18">
        <f t="shared" si="101"/>
        <v>0.22536</v>
      </c>
      <c r="P674">
        <f t="shared" si="102"/>
        <v>1</v>
      </c>
      <c r="Q674" s="18">
        <f t="shared" si="103"/>
        <v>0.7835600120270162</v>
      </c>
      <c r="R674" s="18">
        <f t="shared" si="104"/>
        <v>0.99480000000000002</v>
      </c>
      <c r="S674" s="18">
        <f t="shared" si="105"/>
        <v>1.0318410729351246</v>
      </c>
      <c r="T674">
        <f t="shared" si="106"/>
        <v>1</v>
      </c>
      <c r="X674">
        <f t="shared" si="107"/>
        <v>1</v>
      </c>
      <c r="AB674">
        <f t="shared" si="108"/>
        <v>1</v>
      </c>
    </row>
    <row r="675" spans="2:28" x14ac:dyDescent="0.15">
      <c r="B675">
        <v>49.982999999999997</v>
      </c>
      <c r="C675">
        <v>3</v>
      </c>
      <c r="D675" s="18">
        <v>-0.20219999999999999</v>
      </c>
      <c r="E675" s="18">
        <v>0.7036</v>
      </c>
      <c r="F675" s="18">
        <v>0.68110000000000004</v>
      </c>
      <c r="G675" s="18">
        <v>4.1320000000000003E-2</v>
      </c>
      <c r="H675" s="18">
        <v>-0.49630000000000002</v>
      </c>
      <c r="I675" s="18">
        <v>0.63329999999999997</v>
      </c>
      <c r="J675" s="18">
        <v>4.3740000000000001E-2</v>
      </c>
      <c r="K675" s="18">
        <v>0.10299999999999999</v>
      </c>
      <c r="L675" s="18">
        <v>3.214</v>
      </c>
      <c r="M675" s="18">
        <v>0.12609999999999999</v>
      </c>
      <c r="O675" s="18">
        <f t="shared" si="101"/>
        <v>0.28371000000000002</v>
      </c>
      <c r="P675">
        <f t="shared" si="102"/>
        <v>1</v>
      </c>
      <c r="Q675" s="18">
        <f t="shared" si="103"/>
        <v>0.78356005269682183</v>
      </c>
      <c r="R675" s="18">
        <f t="shared" si="104"/>
        <v>1</v>
      </c>
      <c r="S675" s="18">
        <f t="shared" si="105"/>
        <v>1.0039468290126354</v>
      </c>
      <c r="T675">
        <f t="shared" si="106"/>
        <v>1</v>
      </c>
      <c r="X675">
        <f t="shared" si="107"/>
        <v>1</v>
      </c>
      <c r="AB675">
        <f t="shared" si="108"/>
        <v>1</v>
      </c>
    </row>
    <row r="676" spans="2:28" x14ac:dyDescent="0.15">
      <c r="B676">
        <v>49.982999999999997</v>
      </c>
      <c r="C676">
        <v>5</v>
      </c>
      <c r="D676" s="18">
        <v>-0.21410000000000001</v>
      </c>
      <c r="E676" s="18">
        <v>0.16089999999999999</v>
      </c>
      <c r="F676" s="18">
        <v>0.78690000000000004</v>
      </c>
      <c r="G676" s="18">
        <v>3.2059999999999998E-2</v>
      </c>
      <c r="H676" s="18">
        <v>0.16009999999999999</v>
      </c>
      <c r="I676" s="18">
        <v>3.9529999999999998</v>
      </c>
      <c r="J676" s="18">
        <v>2.1259999999999999</v>
      </c>
      <c r="K676" s="18">
        <v>8.4129999999999996E-2</v>
      </c>
      <c r="L676" s="18">
        <v>3.169</v>
      </c>
      <c r="M676" s="18">
        <v>0.115</v>
      </c>
      <c r="O676" s="18">
        <f t="shared" si="101"/>
        <v>0.35716999999999999</v>
      </c>
      <c r="P676">
        <f t="shared" si="102"/>
        <v>1</v>
      </c>
      <c r="Q676" s="18">
        <f t="shared" si="103"/>
        <v>0.78356023090154814</v>
      </c>
      <c r="R676" s="18">
        <f t="shared" si="104"/>
        <v>1</v>
      </c>
      <c r="S676" s="18">
        <f t="shared" si="105"/>
        <v>0.95471354228990568</v>
      </c>
      <c r="T676">
        <f t="shared" si="106"/>
        <v>1</v>
      </c>
      <c r="X676">
        <f t="shared" si="107"/>
        <v>1</v>
      </c>
      <c r="AB676">
        <f t="shared" si="108"/>
        <v>1</v>
      </c>
    </row>
    <row r="677" spans="2:28" x14ac:dyDescent="0.15">
      <c r="B677">
        <v>49.982999999999997</v>
      </c>
      <c r="C677">
        <v>7</v>
      </c>
      <c r="D677" s="18">
        <v>-0.17380000000000001</v>
      </c>
      <c r="E677" s="18">
        <v>0.38850000000000001</v>
      </c>
      <c r="F677" s="18">
        <v>0.7369</v>
      </c>
      <c r="G677" s="18">
        <v>3.4610000000000002E-2</v>
      </c>
      <c r="H677" s="18">
        <v>-0.21959999999999999</v>
      </c>
      <c r="I677" s="18">
        <v>0.68230000000000002</v>
      </c>
      <c r="J677" s="18">
        <v>9.8760000000000001E-2</v>
      </c>
      <c r="K677" s="18">
        <v>0.1424</v>
      </c>
      <c r="L677" s="18">
        <v>3.3159999999999998</v>
      </c>
      <c r="M677" s="18">
        <v>0.28360000000000002</v>
      </c>
      <c r="O677" s="18">
        <f t="shared" si="101"/>
        <v>0.44964999999999999</v>
      </c>
      <c r="P677">
        <f t="shared" si="102"/>
        <v>1</v>
      </c>
      <c r="Q677" s="18">
        <f t="shared" si="103"/>
        <v>0.78356101172743498</v>
      </c>
      <c r="R677" s="18">
        <f t="shared" si="104"/>
        <v>1</v>
      </c>
      <c r="S677" s="18">
        <f t="shared" si="105"/>
        <v>0.8756665612321457</v>
      </c>
      <c r="T677">
        <f t="shared" si="106"/>
        <v>1</v>
      </c>
      <c r="X677">
        <f t="shared" si="107"/>
        <v>1</v>
      </c>
      <c r="AB677">
        <f t="shared" si="108"/>
        <v>1</v>
      </c>
    </row>
    <row r="678" spans="2:28" x14ac:dyDescent="0.15">
      <c r="B678">
        <v>49.982999999999997</v>
      </c>
      <c r="C678">
        <v>10</v>
      </c>
      <c r="D678" s="18">
        <v>-0.20749999999999999</v>
      </c>
      <c r="E678" s="18">
        <v>0.59470000000000001</v>
      </c>
      <c r="F678" s="18">
        <v>0.78500000000000003</v>
      </c>
      <c r="G678" s="18">
        <v>3.0880000000000001E-2</v>
      </c>
      <c r="H678" s="18">
        <v>-0.38550000000000001</v>
      </c>
      <c r="I678" s="18">
        <v>0.84299999999999997</v>
      </c>
      <c r="J678" s="18">
        <v>3.0589999999999999E-2</v>
      </c>
      <c r="K678" s="18">
        <v>0.1084</v>
      </c>
      <c r="L678" s="18">
        <v>3.1859999999999999</v>
      </c>
      <c r="M678" s="18">
        <v>0.1431</v>
      </c>
      <c r="O678" s="18">
        <f t="shared" si="101"/>
        <v>0.56608000000000003</v>
      </c>
      <c r="P678">
        <f t="shared" si="102"/>
        <v>1</v>
      </c>
      <c r="Q678" s="18">
        <f t="shared" si="103"/>
        <v>0.78356443320630509</v>
      </c>
      <c r="R678" s="18">
        <f t="shared" si="104"/>
        <v>1</v>
      </c>
      <c r="S678" s="18">
        <f t="shared" si="105"/>
        <v>0.76619487787523832</v>
      </c>
      <c r="T678">
        <f t="shared" si="106"/>
        <v>1</v>
      </c>
      <c r="X678">
        <f t="shared" si="107"/>
        <v>1</v>
      </c>
      <c r="AB678">
        <f t="shared" si="108"/>
        <v>1</v>
      </c>
    </row>
    <row r="679" spans="2:28" x14ac:dyDescent="0.15">
      <c r="B679">
        <v>49.982999999999997</v>
      </c>
      <c r="C679">
        <v>15</v>
      </c>
      <c r="D679" s="18">
        <v>-0.23089999999999999</v>
      </c>
      <c r="E679" s="18">
        <v>-0.53190000000000004</v>
      </c>
      <c r="F679" s="18">
        <v>0.8619</v>
      </c>
      <c r="G679" s="18">
        <v>3.0669999999999999E-2</v>
      </c>
      <c r="H679" s="18">
        <v>0.75319999999999998</v>
      </c>
      <c r="I679" s="18">
        <v>0.79530000000000001</v>
      </c>
      <c r="J679" s="18">
        <v>3.3099999999999997E-2</v>
      </c>
      <c r="K679" s="18">
        <v>0.17710000000000001</v>
      </c>
      <c r="L679" s="18">
        <v>3.5880000000000001</v>
      </c>
      <c r="M679" s="18">
        <v>1.0389999999999999</v>
      </c>
      <c r="O679" s="18">
        <f t="shared" si="101"/>
        <v>0.71264000000000005</v>
      </c>
      <c r="P679">
        <f t="shared" si="102"/>
        <v>1</v>
      </c>
      <c r="Q679" s="18">
        <f t="shared" si="103"/>
        <v>0.78357942136102698</v>
      </c>
      <c r="R679" s="18">
        <f t="shared" si="104"/>
        <v>1</v>
      </c>
      <c r="S679" s="18">
        <f t="shared" si="105"/>
        <v>0.64202000894984335</v>
      </c>
      <c r="T679">
        <f t="shared" si="106"/>
        <v>1</v>
      </c>
      <c r="X679">
        <f t="shared" si="107"/>
        <v>1</v>
      </c>
      <c r="AB679">
        <f t="shared" si="108"/>
        <v>1</v>
      </c>
    </row>
    <row r="680" spans="2:28" x14ac:dyDescent="0.15">
      <c r="B680">
        <v>49.982999999999997</v>
      </c>
      <c r="C680">
        <v>20</v>
      </c>
      <c r="D680" s="18">
        <v>-0.14899999999999999</v>
      </c>
      <c r="E680" s="18">
        <v>0.17369999999999999</v>
      </c>
      <c r="F680" s="18">
        <v>0.75490000000000002</v>
      </c>
      <c r="G680" s="18">
        <v>5.4859999999999999E-2</v>
      </c>
      <c r="H680" s="18">
        <v>0.60119999999999996</v>
      </c>
      <c r="I680" s="18">
        <v>3.9020000000000001</v>
      </c>
      <c r="J680" s="18">
        <v>0.78890000000000005</v>
      </c>
      <c r="K680" s="18">
        <v>-0.41839999999999999</v>
      </c>
      <c r="L680" s="18">
        <v>3.84</v>
      </c>
      <c r="M680" s="18">
        <v>0.86950000000000005</v>
      </c>
      <c r="O680" s="18">
        <f t="shared" si="101"/>
        <v>0.89717000000000002</v>
      </c>
      <c r="P680">
        <f t="shared" si="102"/>
        <v>1</v>
      </c>
      <c r="Q680" s="18">
        <f t="shared" si="103"/>
        <v>0.78364507808942119</v>
      </c>
      <c r="R680" s="18">
        <f t="shared" si="104"/>
        <v>1</v>
      </c>
      <c r="S680" s="18">
        <f t="shared" si="105"/>
        <v>0.52934784841227767</v>
      </c>
      <c r="T680">
        <f t="shared" si="106"/>
        <v>1</v>
      </c>
      <c r="X680">
        <f t="shared" si="107"/>
        <v>1</v>
      </c>
      <c r="AB680">
        <f t="shared" si="108"/>
        <v>1</v>
      </c>
    </row>
    <row r="681" spans="2:28" x14ac:dyDescent="0.15">
      <c r="B681">
        <v>67.763000000000005</v>
      </c>
      <c r="C681">
        <v>1</v>
      </c>
      <c r="D681" s="18">
        <v>-0.31979999999999997</v>
      </c>
      <c r="E681" s="18">
        <v>0.15840000000000001</v>
      </c>
      <c r="F681" s="18">
        <v>0.51370000000000005</v>
      </c>
      <c r="G681" s="18">
        <v>4.8349999999999997E-2</v>
      </c>
      <c r="H681" s="18">
        <v>0.1681</v>
      </c>
      <c r="I681" s="18">
        <v>1.121</v>
      </c>
      <c r="J681" s="18">
        <v>8.5430000000000006E-2</v>
      </c>
      <c r="K681" s="18">
        <v>-2.8170000000000001E-2</v>
      </c>
      <c r="L681" s="18">
        <v>1.9750000000000001</v>
      </c>
      <c r="M681" s="18">
        <v>5.0479999999999997E-2</v>
      </c>
      <c r="O681" s="18">
        <f t="shared" si="101"/>
        <v>1.1294</v>
      </c>
      <c r="P681">
        <f t="shared" si="102"/>
        <v>1</v>
      </c>
      <c r="Q681" s="18">
        <f t="shared" si="103"/>
        <v>0.78393214209080375</v>
      </c>
      <c r="R681" s="18">
        <f t="shared" si="104"/>
        <v>1</v>
      </c>
      <c r="S681" s="18">
        <f t="shared" si="105"/>
        <v>0.44607161645080962</v>
      </c>
      <c r="T681">
        <f t="shared" si="106"/>
        <v>1</v>
      </c>
      <c r="X681">
        <f t="shared" si="107"/>
        <v>1</v>
      </c>
      <c r="AB681">
        <f t="shared" si="108"/>
        <v>1</v>
      </c>
    </row>
    <row r="682" spans="2:28" x14ac:dyDescent="0.15">
      <c r="B682">
        <v>67.763000000000005</v>
      </c>
      <c r="C682">
        <v>3</v>
      </c>
      <c r="D682" s="18">
        <v>-0.36720000000000003</v>
      </c>
      <c r="E682" s="18">
        <v>0.1656</v>
      </c>
      <c r="F682" s="18">
        <v>0.52680000000000005</v>
      </c>
      <c r="G682" s="18">
        <v>3.1530000000000002E-2</v>
      </c>
      <c r="H682" s="18">
        <v>0.21529999999999999</v>
      </c>
      <c r="I682" s="18">
        <v>1.101</v>
      </c>
      <c r="J682" s="18">
        <v>9.0260000000000007E-2</v>
      </c>
      <c r="K682" s="18">
        <v>-3.2680000000000001E-2</v>
      </c>
      <c r="L682" s="18">
        <v>1.917</v>
      </c>
      <c r="M682" s="18">
        <v>5.4379999999999998E-2</v>
      </c>
      <c r="O682" s="18">
        <f t="shared" si="101"/>
        <v>1.4218999999999999</v>
      </c>
      <c r="P682">
        <f t="shared" si="102"/>
        <v>1</v>
      </c>
      <c r="Q682" s="18">
        <f t="shared" si="103"/>
        <v>0.78518168713819891</v>
      </c>
      <c r="R682" s="18">
        <f t="shared" si="104"/>
        <v>1</v>
      </c>
      <c r="S682" s="18">
        <f t="shared" si="105"/>
        <v>0.39333164942747179</v>
      </c>
      <c r="T682">
        <f t="shared" si="106"/>
        <v>1</v>
      </c>
      <c r="X682">
        <f t="shared" si="107"/>
        <v>1</v>
      </c>
      <c r="AB682">
        <f t="shared" si="108"/>
        <v>1</v>
      </c>
    </row>
    <row r="683" spans="2:28" x14ac:dyDescent="0.15">
      <c r="B683">
        <v>67.763000000000005</v>
      </c>
      <c r="C683">
        <v>5</v>
      </c>
      <c r="D683" s="18">
        <v>-0.38179999999999997</v>
      </c>
      <c r="E683" s="18">
        <v>0.32290000000000002</v>
      </c>
      <c r="F683" s="18">
        <v>0.78369999999999995</v>
      </c>
      <c r="G683" s="18">
        <v>8.7290000000000006E-2</v>
      </c>
      <c r="H683" s="18">
        <v>0.18890000000000001</v>
      </c>
      <c r="I683" s="18">
        <v>2.63</v>
      </c>
      <c r="J683" s="18">
        <v>0.97709999999999997</v>
      </c>
      <c r="K683" s="18">
        <v>-0.107</v>
      </c>
      <c r="L683" s="18">
        <v>2.5609999999999999</v>
      </c>
      <c r="M683" s="18">
        <v>0.1779</v>
      </c>
      <c r="O683" s="18">
        <f t="shared" si="101"/>
        <v>1.7901</v>
      </c>
      <c r="P683">
        <f t="shared" si="102"/>
        <v>1</v>
      </c>
      <c r="Q683" s="18">
        <f t="shared" si="103"/>
        <v>0.79049093941725324</v>
      </c>
      <c r="R683" s="18">
        <f t="shared" si="104"/>
        <v>1</v>
      </c>
      <c r="S683" s="18">
        <f t="shared" si="105"/>
        <v>0.36316226321982426</v>
      </c>
      <c r="T683">
        <f t="shared" si="106"/>
        <v>1</v>
      </c>
      <c r="X683">
        <f t="shared" si="107"/>
        <v>1</v>
      </c>
      <c r="AB683">
        <f t="shared" si="108"/>
        <v>1</v>
      </c>
    </row>
    <row r="684" spans="2:28" x14ac:dyDescent="0.15">
      <c r="B684">
        <v>67.763000000000005</v>
      </c>
      <c r="C684">
        <v>7</v>
      </c>
      <c r="D684" s="18">
        <v>-0.35439999999999999</v>
      </c>
      <c r="E684" s="18">
        <v>0.29210000000000003</v>
      </c>
      <c r="F684" s="18">
        <v>0.68589999999999995</v>
      </c>
      <c r="G684" s="18">
        <v>0.1133</v>
      </c>
      <c r="H684" s="18">
        <v>6.019E-2</v>
      </c>
      <c r="I684" s="18">
        <v>1.375</v>
      </c>
      <c r="J684" s="18">
        <v>0.1857</v>
      </c>
      <c r="K684" s="18">
        <v>-2.6790000000000001E-2</v>
      </c>
      <c r="L684" s="18">
        <v>2.7370000000000001</v>
      </c>
      <c r="M684" s="18">
        <v>5.1720000000000002E-2</v>
      </c>
      <c r="O684" s="18">
        <f t="shared" si="101"/>
        <v>2.2536</v>
      </c>
      <c r="P684">
        <f t="shared" si="102"/>
        <v>1</v>
      </c>
      <c r="Q684" s="18">
        <f t="shared" si="103"/>
        <v>0.81096166188243834</v>
      </c>
      <c r="R684" s="18">
        <f t="shared" si="104"/>
        <v>1</v>
      </c>
      <c r="S684" s="18">
        <f t="shared" si="105"/>
        <v>0.34689222609398651</v>
      </c>
      <c r="T684">
        <f t="shared" si="106"/>
        <v>1</v>
      </c>
      <c r="X684">
        <f t="shared" si="107"/>
        <v>1</v>
      </c>
      <c r="AB684">
        <f t="shared" si="108"/>
        <v>1</v>
      </c>
    </row>
    <row r="685" spans="2:28" x14ac:dyDescent="0.15">
      <c r="B685">
        <v>67.763000000000005</v>
      </c>
      <c r="C685">
        <v>10</v>
      </c>
      <c r="D685" s="18">
        <v>-0.37609999999999999</v>
      </c>
      <c r="E685" s="18">
        <v>0.2409</v>
      </c>
      <c r="F685" s="18">
        <v>0.64059999999999995</v>
      </c>
      <c r="G685" s="18">
        <v>4.419E-2</v>
      </c>
      <c r="H685" s="18">
        <v>0.15329999999999999</v>
      </c>
      <c r="I685" s="18">
        <v>1.3140000000000001</v>
      </c>
      <c r="J685" s="18">
        <v>0.1022</v>
      </c>
      <c r="K685" s="18">
        <v>-8.3419999999999994E-2</v>
      </c>
      <c r="L685" s="18">
        <v>3.2629999999999999</v>
      </c>
      <c r="M685" s="18">
        <v>0.41570000000000001</v>
      </c>
      <c r="O685" s="18">
        <f t="shared" si="101"/>
        <v>2.8371</v>
      </c>
      <c r="P685">
        <f t="shared" si="102"/>
        <v>1</v>
      </c>
      <c r="Q685" s="18">
        <f t="shared" si="103"/>
        <v>0.86763025362502344</v>
      </c>
      <c r="R685" s="18">
        <f t="shared" si="104"/>
        <v>1</v>
      </c>
      <c r="S685" s="18">
        <f t="shared" si="105"/>
        <v>0.33839580260134816</v>
      </c>
      <c r="T685">
        <f t="shared" si="106"/>
        <v>1</v>
      </c>
      <c r="X685">
        <f t="shared" si="107"/>
        <v>1</v>
      </c>
      <c r="AB685">
        <f t="shared" si="108"/>
        <v>1</v>
      </c>
    </row>
    <row r="686" spans="2:28" x14ac:dyDescent="0.15">
      <c r="B686">
        <v>67.763000000000005</v>
      </c>
      <c r="C686">
        <v>15</v>
      </c>
      <c r="D686" s="18">
        <v>-0.24560000000000001</v>
      </c>
      <c r="E686" s="18">
        <v>0.1084</v>
      </c>
      <c r="F686" s="18">
        <v>0.63629999999999998</v>
      </c>
      <c r="G686" s="18">
        <v>4.3929999999999997E-2</v>
      </c>
      <c r="H686" s="18">
        <v>0.21199999999999999</v>
      </c>
      <c r="I686" s="18">
        <v>1.151</v>
      </c>
      <c r="J686" s="18">
        <v>0.1018</v>
      </c>
      <c r="K686" s="18">
        <v>-0.2031</v>
      </c>
      <c r="L686" s="18">
        <v>3.379</v>
      </c>
      <c r="M686" s="18">
        <v>1.7030000000000001</v>
      </c>
      <c r="O686" s="18">
        <f t="shared" si="101"/>
        <v>3.5716999999999999</v>
      </c>
      <c r="P686">
        <f t="shared" si="102"/>
        <v>1</v>
      </c>
      <c r="Q686" s="18">
        <f t="shared" si="103"/>
        <v>0.94278451976909627</v>
      </c>
      <c r="R686" s="18">
        <f t="shared" si="104"/>
        <v>1</v>
      </c>
      <c r="S686" s="18">
        <f t="shared" si="105"/>
        <v>0.33403341392642616</v>
      </c>
      <c r="T686">
        <f t="shared" si="106"/>
        <v>1</v>
      </c>
      <c r="X686">
        <f t="shared" si="107"/>
        <v>1</v>
      </c>
      <c r="AB686">
        <f t="shared" si="108"/>
        <v>1</v>
      </c>
    </row>
    <row r="687" spans="2:28" x14ac:dyDescent="0.15">
      <c r="B687">
        <v>67.763000000000005</v>
      </c>
      <c r="C687">
        <v>20</v>
      </c>
      <c r="D687" s="18">
        <v>-0.26650000000000001</v>
      </c>
      <c r="E687" s="18">
        <v>0.32990000000000003</v>
      </c>
      <c r="F687" s="18">
        <v>0.83089999999999997</v>
      </c>
      <c r="G687" s="18">
        <v>0.22739999999999999</v>
      </c>
      <c r="H687" s="18">
        <v>-8.1220000000000001E-2</v>
      </c>
      <c r="I687" s="18">
        <v>1.6459999999999999</v>
      </c>
      <c r="J687" s="18">
        <v>1.3979999999999999</v>
      </c>
      <c r="K687" s="18">
        <v>-0.1663</v>
      </c>
      <c r="L687" s="18">
        <v>3.9239999999999999</v>
      </c>
      <c r="M687" s="18">
        <v>9.6530000000000005E-2</v>
      </c>
      <c r="O687" s="18">
        <f t="shared" si="101"/>
        <v>4.4965000000000002</v>
      </c>
      <c r="P687">
        <f t="shared" si="102"/>
        <v>1</v>
      </c>
      <c r="Q687" s="18">
        <f t="shared" si="103"/>
        <v>0.983595170829896</v>
      </c>
      <c r="R687" s="18">
        <f t="shared" si="104"/>
        <v>1</v>
      </c>
      <c r="S687" s="18">
        <f t="shared" si="105"/>
        <v>0.33181321455175383</v>
      </c>
      <c r="T687">
        <f t="shared" si="106"/>
        <v>1</v>
      </c>
      <c r="X687">
        <f t="shared" si="107"/>
        <v>1</v>
      </c>
      <c r="AB687">
        <f t="shared" si="108"/>
        <v>1</v>
      </c>
    </row>
    <row r="688" spans="2:28" x14ac:dyDescent="0.15">
      <c r="B688">
        <v>92.162999999999997</v>
      </c>
      <c r="C688">
        <v>1</v>
      </c>
      <c r="D688" s="18">
        <v>0.12640000000000001</v>
      </c>
      <c r="E688" s="18">
        <v>-0.1792</v>
      </c>
      <c r="F688" s="18">
        <v>0.40860000000000002</v>
      </c>
      <c r="G688" s="18">
        <v>0.13739999999999999</v>
      </c>
      <c r="H688" s="18">
        <v>-0.1066</v>
      </c>
      <c r="I688" s="18">
        <v>3.1949999999999998</v>
      </c>
      <c r="J688" s="18">
        <v>3.2079999999999997E-2</v>
      </c>
      <c r="K688" s="18">
        <v>0.15359999999999999</v>
      </c>
      <c r="L688" s="18">
        <v>3.1509999999999998</v>
      </c>
      <c r="M688" s="18">
        <v>0.20649999999999999</v>
      </c>
      <c r="O688" s="18">
        <f t="shared" si="101"/>
        <v>5.6607000000000003</v>
      </c>
      <c r="P688">
        <f t="shared" si="102"/>
        <v>1</v>
      </c>
      <c r="Q688" s="18">
        <f t="shared" si="103"/>
        <v>0.99602317065083934</v>
      </c>
      <c r="R688" s="18">
        <f t="shared" si="104"/>
        <v>1</v>
      </c>
      <c r="S688" s="18">
        <f t="shared" si="105"/>
        <v>0.33068832074079579</v>
      </c>
      <c r="T688">
        <f t="shared" si="106"/>
        <v>1</v>
      </c>
      <c r="X688">
        <f t="shared" si="107"/>
        <v>1</v>
      </c>
      <c r="AB688">
        <f t="shared" si="108"/>
        <v>1</v>
      </c>
    </row>
    <row r="689" spans="2:28" x14ac:dyDescent="0.15">
      <c r="B689">
        <v>92.162999999999997</v>
      </c>
      <c r="C689">
        <v>3</v>
      </c>
      <c r="D689" s="18">
        <v>0.1191</v>
      </c>
      <c r="E689" s="18">
        <v>-0.1767</v>
      </c>
      <c r="F689" s="18">
        <v>0.41770000000000002</v>
      </c>
      <c r="G689" s="18">
        <v>0.1454</v>
      </c>
      <c r="H689" s="18">
        <v>9.9389999999999999E-3</v>
      </c>
      <c r="I689" s="18">
        <v>1.8819999999999999</v>
      </c>
      <c r="J689" s="18">
        <v>0.14549999999999999</v>
      </c>
      <c r="K689" s="18">
        <v>2.7869999999999999E-2</v>
      </c>
      <c r="L689" s="18">
        <v>2.75</v>
      </c>
      <c r="M689" s="18">
        <v>0.10979999999999999</v>
      </c>
      <c r="O689" s="18">
        <f t="shared" si="101"/>
        <v>7.1265000000000001</v>
      </c>
      <c r="P689">
        <f t="shared" si="102"/>
        <v>1</v>
      </c>
      <c r="Q689" s="18">
        <f t="shared" si="103"/>
        <v>0.99907942412274486</v>
      </c>
      <c r="R689" s="18">
        <f t="shared" si="104"/>
        <v>1</v>
      </c>
      <c r="S689" s="18">
        <f t="shared" si="105"/>
        <v>0.33011959394920043</v>
      </c>
      <c r="T689">
        <f t="shared" si="106"/>
        <v>1</v>
      </c>
      <c r="X689">
        <f t="shared" si="107"/>
        <v>1</v>
      </c>
      <c r="AB689">
        <f t="shared" si="108"/>
        <v>1</v>
      </c>
    </row>
    <row r="690" spans="2:28" x14ac:dyDescent="0.15">
      <c r="B690">
        <v>92.162999999999997</v>
      </c>
      <c r="C690">
        <v>5</v>
      </c>
      <c r="D690" s="18">
        <v>4.8899999999999999E-2</v>
      </c>
      <c r="E690" s="18">
        <v>-0.16209999999999999</v>
      </c>
      <c r="F690" s="18">
        <v>0.4854</v>
      </c>
      <c r="G690" s="18">
        <v>0.1696</v>
      </c>
      <c r="H690" s="18">
        <v>9.4089999999999993E-2</v>
      </c>
      <c r="I690" s="18">
        <v>1.1020000000000001</v>
      </c>
      <c r="J690" s="18">
        <v>0.87880000000000003</v>
      </c>
      <c r="K690" s="18">
        <v>7.5920000000000001E-2</v>
      </c>
      <c r="L690" s="18">
        <v>3.9449999999999998</v>
      </c>
      <c r="M690" s="18">
        <v>4.9369999999999997E-2</v>
      </c>
      <c r="O690" s="18">
        <f t="shared" si="101"/>
        <v>8.9717000000000002</v>
      </c>
      <c r="P690">
        <f t="shared" si="102"/>
        <v>1</v>
      </c>
      <c r="Q690" s="18">
        <f t="shared" si="103"/>
        <v>0.9997892067069345</v>
      </c>
      <c r="R690" s="18">
        <f t="shared" si="104"/>
        <v>1</v>
      </c>
      <c r="S690" s="18">
        <f t="shared" si="105"/>
        <v>0.32983244235051756</v>
      </c>
      <c r="T690">
        <f t="shared" si="106"/>
        <v>1</v>
      </c>
      <c r="X690">
        <f t="shared" si="107"/>
        <v>1</v>
      </c>
      <c r="AB690">
        <f t="shared" si="108"/>
        <v>1</v>
      </c>
    </row>
    <row r="691" spans="2:28" x14ac:dyDescent="0.15">
      <c r="B691">
        <v>92.162999999999997</v>
      </c>
      <c r="C691">
        <v>7</v>
      </c>
      <c r="D691" s="18">
        <v>8.2949999999999996E-2</v>
      </c>
      <c r="E691" s="18">
        <v>-0.1353</v>
      </c>
      <c r="F691" s="18">
        <v>0.48349999999999999</v>
      </c>
      <c r="G691" s="18">
        <v>0.14449999999999999</v>
      </c>
      <c r="H691" s="18">
        <v>-0.19339999999999999</v>
      </c>
      <c r="I691" s="18">
        <v>3.1560000000000001</v>
      </c>
      <c r="J691" s="18">
        <v>7.5359999999999996E-2</v>
      </c>
      <c r="K691" s="18">
        <v>0.23860000000000001</v>
      </c>
      <c r="L691" s="18">
        <v>3.1240000000000001</v>
      </c>
      <c r="M691" s="18">
        <v>0.17399999999999999</v>
      </c>
      <c r="O691" s="18">
        <f t="shared" si="101"/>
        <v>11.295</v>
      </c>
      <c r="P691">
        <f t="shared" si="102"/>
        <v>1</v>
      </c>
      <c r="Q691" s="18">
        <f t="shared" si="103"/>
        <v>0.99995186411498738</v>
      </c>
      <c r="R691" s="18">
        <f t="shared" si="104"/>
        <v>1</v>
      </c>
      <c r="S691" s="18">
        <f t="shared" si="105"/>
        <v>0.32968751412494091</v>
      </c>
      <c r="T691">
        <f t="shared" si="106"/>
        <v>1</v>
      </c>
      <c r="X691">
        <f t="shared" si="107"/>
        <v>1</v>
      </c>
      <c r="AB691">
        <f t="shared" si="108"/>
        <v>1</v>
      </c>
    </row>
    <row r="692" spans="2:28" x14ac:dyDescent="0.15">
      <c r="B692">
        <v>92.162999999999997</v>
      </c>
      <c r="C692">
        <v>10</v>
      </c>
      <c r="D692" s="18">
        <v>0.1366</v>
      </c>
      <c r="E692" s="18">
        <v>-0.1469</v>
      </c>
      <c r="F692" s="18">
        <v>0.2984</v>
      </c>
      <c r="G692" s="18">
        <v>5.5750000000000001E-2</v>
      </c>
      <c r="H692" s="18">
        <v>-4.5150000000000003E-2</v>
      </c>
      <c r="I692" s="18">
        <v>0.80549999999999999</v>
      </c>
      <c r="J692" s="18">
        <v>9.9820000000000006E-2</v>
      </c>
      <c r="K692" s="18">
        <v>3.8940000000000002E-2</v>
      </c>
      <c r="L692" s="18">
        <v>2.6419999999999999</v>
      </c>
      <c r="M692" s="18">
        <v>0.14660000000000001</v>
      </c>
      <c r="O692" s="18">
        <f t="shared" si="101"/>
        <v>14.218999999999999</v>
      </c>
      <c r="P692">
        <f t="shared" si="102"/>
        <v>1</v>
      </c>
      <c r="Q692" s="18">
        <f t="shared" si="103"/>
        <v>0.99998900961050929</v>
      </c>
      <c r="R692" s="18">
        <f t="shared" si="104"/>
        <v>1</v>
      </c>
      <c r="S692" s="18">
        <f t="shared" si="105"/>
        <v>0.32961441656401569</v>
      </c>
      <c r="T692">
        <f t="shared" si="106"/>
        <v>1</v>
      </c>
      <c r="X692">
        <f t="shared" si="107"/>
        <v>1</v>
      </c>
      <c r="AB692">
        <f t="shared" si="108"/>
        <v>1</v>
      </c>
    </row>
    <row r="693" spans="2:28" x14ac:dyDescent="0.15">
      <c r="B693">
        <v>92.162999999999997</v>
      </c>
      <c r="C693">
        <v>15</v>
      </c>
      <c r="D693" s="18">
        <v>0.18310000000000001</v>
      </c>
      <c r="E693" s="18">
        <v>-0.27010000000000001</v>
      </c>
      <c r="F693" s="18">
        <v>0.53700000000000003</v>
      </c>
      <c r="G693" s="18">
        <v>0.14319999999999999</v>
      </c>
      <c r="H693" s="18">
        <v>4.8980000000000003E-2</v>
      </c>
      <c r="I693" s="18">
        <v>1.1659999999999999</v>
      </c>
      <c r="J693" s="18">
        <v>3.737E-2</v>
      </c>
      <c r="K693" s="18">
        <v>1.951E-2</v>
      </c>
      <c r="L693" s="18">
        <v>2.7549999999999999</v>
      </c>
      <c r="M693" s="18">
        <v>3.4750000000000003E-2</v>
      </c>
      <c r="O693" s="18">
        <f t="shared" si="101"/>
        <v>17.901</v>
      </c>
      <c r="P693">
        <f t="shared" si="102"/>
        <v>1</v>
      </c>
      <c r="Q693" s="18">
        <f t="shared" si="103"/>
        <v>0.99999749194773735</v>
      </c>
      <c r="R693" s="18">
        <f t="shared" si="104"/>
        <v>1</v>
      </c>
      <c r="S693" s="18">
        <f t="shared" si="105"/>
        <v>0.32957753259586697</v>
      </c>
      <c r="T693">
        <f t="shared" si="106"/>
        <v>1</v>
      </c>
      <c r="X693">
        <f t="shared" si="107"/>
        <v>1</v>
      </c>
      <c r="AB693">
        <f t="shared" si="108"/>
        <v>1</v>
      </c>
    </row>
    <row r="694" spans="2:28" x14ac:dyDescent="0.15">
      <c r="B694">
        <v>92.162999999999997</v>
      </c>
      <c r="C694">
        <v>20</v>
      </c>
      <c r="D694" s="18">
        <v>6.1749999999999999E-2</v>
      </c>
      <c r="E694" s="18">
        <v>6.4000000000000001E-2</v>
      </c>
      <c r="F694" s="18">
        <v>1.1599999999999999</v>
      </c>
      <c r="G694" s="18">
        <v>6.2260000000000003E-2</v>
      </c>
      <c r="H694" s="18">
        <v>-0.1515</v>
      </c>
      <c r="I694" s="18">
        <v>0.73240000000000005</v>
      </c>
      <c r="J694" s="18">
        <v>0.114</v>
      </c>
      <c r="K694" s="18">
        <v>1.098E-2</v>
      </c>
      <c r="L694" s="18">
        <v>2.8769999999999998</v>
      </c>
      <c r="M694" s="18">
        <v>0.10979999999999999</v>
      </c>
      <c r="O694" s="18">
        <f t="shared" si="101"/>
        <v>22.536000000000001</v>
      </c>
      <c r="P694">
        <f t="shared" si="102"/>
        <v>1</v>
      </c>
      <c r="Q694" s="18">
        <f t="shared" si="103"/>
        <v>0.99999942759588567</v>
      </c>
      <c r="R694" s="18">
        <f t="shared" si="104"/>
        <v>1</v>
      </c>
      <c r="S694" s="18">
        <f t="shared" si="105"/>
        <v>0.32955893052302077</v>
      </c>
      <c r="T694">
        <f t="shared" si="106"/>
        <v>1</v>
      </c>
      <c r="X694">
        <f t="shared" si="107"/>
        <v>1</v>
      </c>
      <c r="AB694">
        <f t="shared" si="108"/>
        <v>1</v>
      </c>
    </row>
    <row r="695" spans="2:28" x14ac:dyDescent="0.15">
      <c r="B695">
        <v>125.563</v>
      </c>
      <c r="C695">
        <v>1</v>
      </c>
      <c r="D695" s="18">
        <v>0.1749</v>
      </c>
      <c r="E695" s="18">
        <v>-0.18179999999999999</v>
      </c>
      <c r="F695" s="18">
        <v>5.5190000000000003E-2</v>
      </c>
      <c r="G695" s="18">
        <v>9.6170000000000005E-2</v>
      </c>
      <c r="H695" s="18">
        <v>-0.1704</v>
      </c>
      <c r="I695" s="18">
        <v>1.143</v>
      </c>
      <c r="J695" s="18">
        <v>0.4088</v>
      </c>
      <c r="K695" s="18">
        <v>0.51149999999999995</v>
      </c>
      <c r="L695" s="18">
        <v>3.0790000000000002</v>
      </c>
      <c r="M695" s="18">
        <v>0.49390000000000001</v>
      </c>
      <c r="O695" s="18">
        <f t="shared" si="101"/>
        <v>28.370999999999999</v>
      </c>
      <c r="P695">
        <f t="shared" si="102"/>
        <v>1</v>
      </c>
      <c r="Q695" s="18">
        <f t="shared" si="103"/>
        <v>0.99999986935974339</v>
      </c>
      <c r="R695" s="18">
        <f t="shared" si="104"/>
        <v>1</v>
      </c>
      <c r="S695" s="18">
        <f t="shared" si="105"/>
        <v>0.3295495480857179</v>
      </c>
      <c r="T695">
        <f t="shared" si="106"/>
        <v>1</v>
      </c>
      <c r="X695">
        <f t="shared" si="107"/>
        <v>1</v>
      </c>
      <c r="AB695">
        <f t="shared" si="108"/>
        <v>1</v>
      </c>
    </row>
    <row r="696" spans="2:28" x14ac:dyDescent="0.15">
      <c r="B696">
        <v>125.563</v>
      </c>
      <c r="C696">
        <v>3</v>
      </c>
      <c r="D696" s="18">
        <v>0.1711</v>
      </c>
      <c r="E696" s="18">
        <v>-0.1171</v>
      </c>
      <c r="F696" s="18">
        <v>5.4390000000000003E-3</v>
      </c>
      <c r="G696" s="18">
        <v>4.4209999999999999E-2</v>
      </c>
      <c r="H696" s="18">
        <v>-0.24149999999999999</v>
      </c>
      <c r="I696" s="18">
        <v>0.76480000000000004</v>
      </c>
      <c r="J696" s="18">
        <v>0.28949999999999998</v>
      </c>
      <c r="K696" s="18">
        <v>0.51580000000000004</v>
      </c>
      <c r="L696" s="18">
        <v>2.9980000000000002</v>
      </c>
      <c r="M696" s="18">
        <v>0.6038</v>
      </c>
      <c r="O696" s="18">
        <f t="shared" si="101"/>
        <v>35.716999999999999</v>
      </c>
      <c r="P696">
        <f t="shared" si="102"/>
        <v>1</v>
      </c>
      <c r="Q696" s="18">
        <f t="shared" si="103"/>
        <v>0.99999997018502518</v>
      </c>
      <c r="R696" s="18">
        <f t="shared" si="104"/>
        <v>1</v>
      </c>
      <c r="S696" s="18">
        <f t="shared" si="105"/>
        <v>0.32954481570371497</v>
      </c>
      <c r="T696">
        <f t="shared" si="106"/>
        <v>1</v>
      </c>
      <c r="X696">
        <f t="shared" si="107"/>
        <v>1</v>
      </c>
      <c r="AB696">
        <f t="shared" si="108"/>
        <v>1</v>
      </c>
    </row>
    <row r="697" spans="2:28" x14ac:dyDescent="0.15">
      <c r="B697">
        <v>125.563</v>
      </c>
      <c r="C697">
        <v>5</v>
      </c>
      <c r="D697" s="18">
        <v>0.1552</v>
      </c>
      <c r="E697" s="18">
        <v>-0.2104</v>
      </c>
      <c r="F697" s="18">
        <v>5.9769999999999997E-2</v>
      </c>
      <c r="G697" s="18">
        <v>0.1012</v>
      </c>
      <c r="H697" s="18">
        <v>-0.12690000000000001</v>
      </c>
      <c r="I697" s="18">
        <v>1.357</v>
      </c>
      <c r="J697" s="18">
        <v>0.30070000000000002</v>
      </c>
      <c r="K697" s="18">
        <v>0.52459999999999996</v>
      </c>
      <c r="L697" s="18">
        <v>3.0739999999999998</v>
      </c>
      <c r="M697" s="18">
        <v>0.53029999999999999</v>
      </c>
      <c r="O697" s="18">
        <f t="shared" si="101"/>
        <v>44.965000000000003</v>
      </c>
      <c r="P697">
        <f t="shared" si="102"/>
        <v>1</v>
      </c>
      <c r="Q697" s="18">
        <f t="shared" si="103"/>
        <v>0.99999999319549959</v>
      </c>
      <c r="R697" s="18">
        <f t="shared" si="104"/>
        <v>1</v>
      </c>
      <c r="S697" s="18">
        <f t="shared" si="105"/>
        <v>0.32954242886803042</v>
      </c>
      <c r="T697">
        <f t="shared" si="106"/>
        <v>1</v>
      </c>
      <c r="X697">
        <f t="shared" si="107"/>
        <v>1</v>
      </c>
      <c r="AB697">
        <f t="shared" si="108"/>
        <v>1</v>
      </c>
    </row>
    <row r="698" spans="2:28" x14ac:dyDescent="0.15">
      <c r="B698">
        <v>125.563</v>
      </c>
      <c r="C698">
        <v>7</v>
      </c>
      <c r="D698" s="18">
        <v>0.15559999999999999</v>
      </c>
      <c r="E698" s="18">
        <v>-0.34689999999999999</v>
      </c>
      <c r="F698" s="18">
        <v>0.36159999999999998</v>
      </c>
      <c r="G698" s="18">
        <v>0.14660000000000001</v>
      </c>
      <c r="H698" s="18">
        <v>8.2239999999999994E-2</v>
      </c>
      <c r="I698" s="18">
        <v>2.8580000000000001</v>
      </c>
      <c r="J698" s="18">
        <v>0.1704</v>
      </c>
      <c r="K698" s="18">
        <v>0.42699999999999999</v>
      </c>
      <c r="L698" s="18">
        <v>2.9889999999999999</v>
      </c>
      <c r="M698" s="18">
        <v>0.99580000000000002</v>
      </c>
      <c r="O698" s="18">
        <f t="shared" si="101"/>
        <v>56.606999999999999</v>
      </c>
      <c r="P698">
        <f t="shared" si="102"/>
        <v>1</v>
      </c>
      <c r="Q698" s="18">
        <f t="shared" si="103"/>
        <v>0.99999999844695442</v>
      </c>
      <c r="R698" s="18">
        <f t="shared" si="104"/>
        <v>1</v>
      </c>
      <c r="S698" s="18">
        <f t="shared" si="105"/>
        <v>0.32954122506607331</v>
      </c>
      <c r="T698">
        <f t="shared" si="106"/>
        <v>1</v>
      </c>
      <c r="X698">
        <f t="shared" si="107"/>
        <v>1</v>
      </c>
      <c r="AB698">
        <f t="shared" si="108"/>
        <v>1</v>
      </c>
    </row>
    <row r="699" spans="2:28" x14ac:dyDescent="0.15">
      <c r="B699">
        <v>125.563</v>
      </c>
      <c r="C699">
        <v>10</v>
      </c>
      <c r="D699" s="18">
        <v>2.462E-2</v>
      </c>
      <c r="E699" s="18">
        <v>-0.14530000000000001</v>
      </c>
      <c r="F699" s="18">
        <v>0.51659999999999995</v>
      </c>
      <c r="G699" s="18">
        <v>6.1589999999999999E-2</v>
      </c>
      <c r="H699" s="18">
        <v>4.7579999999999997E-2</v>
      </c>
      <c r="I699" s="18">
        <v>1.1519999999999999</v>
      </c>
      <c r="J699" s="18">
        <v>4.6190000000000002E-2</v>
      </c>
      <c r="K699" s="18">
        <v>0.2732</v>
      </c>
      <c r="L699" s="18">
        <v>2.99</v>
      </c>
      <c r="M699" s="18">
        <v>0.16170000000000001</v>
      </c>
      <c r="O699" s="18">
        <f>O120</f>
        <v>71.265000000000001</v>
      </c>
      <c r="P699">
        <f>IF(R$1=3,IF(P$1&lt;0,0,$Q699+($R699-$Q699)*P$1^$S699),1)</f>
        <v>1</v>
      </c>
      <c r="Q699" s="18">
        <f>$O$596+$P$596/(1+EXP(($Q$596-LOG10($O699))/$R$596))+$S$596/(1+EXP(($T$596-LOG10($O699))/$U$596))</f>
        <v>0.9999999996455915</v>
      </c>
      <c r="R699" s="18">
        <f>$O$597+$P$597/(1+EXP(($Q$597-LOG10($O699))/$R$597))+$S$597/(1+EXP(($T$597-LOG10($O699))/$U$597))</f>
        <v>1</v>
      </c>
      <c r="S699" s="18">
        <f>$O$598+$P$598/(1+EXP(($Q$598-LOG10($O699))/$R$598))+$S$598/(1+EXP(($T$598-LOG10($O699))/$U$598))</f>
        <v>0.32954061785023747</v>
      </c>
      <c r="T699">
        <f>IF(V$1=3,IF(T$1&lt;0,0,$Q699+($R699-$Q699)*T$1^$S699),1)</f>
        <v>1</v>
      </c>
      <c r="X699">
        <f>IF(Z$1=3,IF(X$1&lt;0,0,$Q699+($R699-$Q699)*X$1^$S699),1)</f>
        <v>1</v>
      </c>
      <c r="AB699">
        <f>IF(AD$1=3,IF(AB$1&lt;0,0,$Q699+($R699-$Q699)*AB$1^$S699),1)</f>
        <v>1</v>
      </c>
    </row>
    <row r="700" spans="2:28" x14ac:dyDescent="0.15">
      <c r="B700">
        <v>125.563</v>
      </c>
      <c r="C700">
        <v>15</v>
      </c>
      <c r="D700" s="18">
        <v>-4.7350000000000003E-2</v>
      </c>
      <c r="E700" s="18">
        <v>0.26419999999999999</v>
      </c>
      <c r="F700" s="18">
        <v>8.6919999999999997E-2</v>
      </c>
      <c r="G700" s="18">
        <v>0.15759999999999999</v>
      </c>
      <c r="H700" s="18">
        <v>-1.208</v>
      </c>
      <c r="I700" s="18">
        <v>2.4359999999999999</v>
      </c>
      <c r="J700" s="18">
        <v>1.5149999999999999</v>
      </c>
      <c r="K700" s="18">
        <v>1.095</v>
      </c>
      <c r="L700" s="18">
        <v>2.9350000000000001</v>
      </c>
      <c r="M700" s="18">
        <v>0.66849999999999998</v>
      </c>
      <c r="O700" s="18">
        <f t="shared" ref="O700:O740" si="109">O121</f>
        <v>89.715999999999994</v>
      </c>
      <c r="P700">
        <f t="shared" ref="P700:P740" si="110">IF(R$1=3,IF(P$1&lt;0,0,$Q700+($R700-$Q700)*P$1^$S700),1)</f>
        <v>1</v>
      </c>
      <c r="Q700" s="18">
        <f t="shared" ref="Q700:Q740" si="111">$O$596+$P$596/(1+EXP(($Q$596-LOG10($O700))/$R$596))+$S$596/(1+EXP(($T$596-LOG10($O700))/$U$596))</f>
        <v>0.99999999991910826</v>
      </c>
      <c r="R700" s="18">
        <f t="shared" ref="R700:R740" si="112">$O$597+$P$597/(1+EXP(($Q$597-LOG10($O700))/$R$597))+$S$597/(1+EXP(($T$597-LOG10($O700))/$U$597))</f>
        <v>1</v>
      </c>
      <c r="S700" s="18">
        <f t="shared" ref="S700:S740" si="113">$O$598+$P$598/(1+EXP(($Q$598-LOG10($O700))/$R$598))+$S$598/(1+EXP(($T$598-LOG10($O700))/$U$598))</f>
        <v>0.32954031163341113</v>
      </c>
      <c r="T700">
        <f t="shared" ref="T700:T740" si="114">IF(V$1=3,IF(T$1&lt;0,0,$Q700+($R700-$Q700)*T$1^$S700),1)</f>
        <v>1</v>
      </c>
      <c r="X700">
        <f t="shared" ref="X700:X740" si="115">IF(Z$1=3,IF(X$1&lt;0,0,$Q700+($R700-$Q700)*X$1^$S700),1)</f>
        <v>1</v>
      </c>
      <c r="AB700">
        <f t="shared" ref="AB700:AB740" si="116">IF(AD$1=3,IF(AB$1&lt;0,0,$Q700+($R700-$Q700)*AB$1^$S700),1)</f>
        <v>1</v>
      </c>
    </row>
    <row r="701" spans="2:28" x14ac:dyDescent="0.15">
      <c r="B701">
        <v>125.563</v>
      </c>
      <c r="C701">
        <v>20</v>
      </c>
      <c r="D701" s="18">
        <v>-0.17799999999999999</v>
      </c>
      <c r="E701" s="18">
        <v>-9.3810000000000004E-2</v>
      </c>
      <c r="F701" s="18">
        <v>0.42430000000000001</v>
      </c>
      <c r="G701" s="18">
        <v>3.9199999999999999E-2</v>
      </c>
      <c r="H701" s="18">
        <v>0.26900000000000002</v>
      </c>
      <c r="I701" s="18">
        <v>0.4657</v>
      </c>
      <c r="J701" s="18">
        <v>0.73929999999999996</v>
      </c>
      <c r="K701" s="18">
        <v>0.1769</v>
      </c>
      <c r="L701" s="18">
        <v>2.9980000000000002</v>
      </c>
      <c r="M701" s="18">
        <v>0.23200000000000001</v>
      </c>
      <c r="O701" s="18">
        <f t="shared" si="109"/>
        <v>112.94</v>
      </c>
      <c r="P701">
        <f t="shared" si="110"/>
        <v>1</v>
      </c>
      <c r="Q701" s="18">
        <f t="shared" si="111"/>
        <v>0.99999999998153266</v>
      </c>
      <c r="R701" s="18">
        <f t="shared" si="112"/>
        <v>1</v>
      </c>
      <c r="S701" s="18">
        <f t="shared" si="113"/>
        <v>0.32954015719961671</v>
      </c>
      <c r="T701">
        <f t="shared" si="114"/>
        <v>1</v>
      </c>
      <c r="X701">
        <f t="shared" si="115"/>
        <v>1</v>
      </c>
      <c r="AB701">
        <f t="shared" si="116"/>
        <v>1</v>
      </c>
    </row>
    <row r="702" spans="2:28" x14ac:dyDescent="0.15">
      <c r="B702">
        <v>171.16300000000001</v>
      </c>
      <c r="C702">
        <v>1</v>
      </c>
      <c r="D702" s="18">
        <v>0.49230000000000002</v>
      </c>
      <c r="E702" s="18">
        <v>-0.62549999999999994</v>
      </c>
      <c r="F702" s="18">
        <v>0.18629999999999999</v>
      </c>
      <c r="G702" s="18">
        <v>0.29360000000000003</v>
      </c>
      <c r="H702" s="18">
        <v>0.1206</v>
      </c>
      <c r="I702" s="18">
        <v>1.7989999999999999</v>
      </c>
      <c r="J702" s="18">
        <v>0.32200000000000001</v>
      </c>
      <c r="K702" s="18">
        <v>0.28010000000000002</v>
      </c>
      <c r="L702" s="18">
        <v>2.6789999999999998</v>
      </c>
      <c r="M702" s="18">
        <v>0.45610000000000001</v>
      </c>
      <c r="O702" s="18">
        <f t="shared" si="109"/>
        <v>142.19</v>
      </c>
      <c r="P702">
        <f t="shared" si="110"/>
        <v>1</v>
      </c>
      <c r="Q702" s="18">
        <f t="shared" si="111"/>
        <v>0.9999999999957867</v>
      </c>
      <c r="R702" s="18">
        <f t="shared" si="112"/>
        <v>1</v>
      </c>
      <c r="S702" s="18">
        <f t="shared" si="113"/>
        <v>0.32954007927384577</v>
      </c>
      <c r="T702">
        <f t="shared" si="114"/>
        <v>1</v>
      </c>
      <c r="X702">
        <f t="shared" si="115"/>
        <v>1</v>
      </c>
      <c r="AB702">
        <f t="shared" si="116"/>
        <v>1</v>
      </c>
    </row>
    <row r="703" spans="2:28" x14ac:dyDescent="0.15">
      <c r="B703">
        <v>171.16300000000001</v>
      </c>
      <c r="C703">
        <v>3</v>
      </c>
      <c r="D703" s="18">
        <v>0.47320000000000001</v>
      </c>
      <c r="E703" s="18">
        <v>-0.625</v>
      </c>
      <c r="F703" s="18">
        <v>0.218</v>
      </c>
      <c r="G703" s="18">
        <v>0.30620000000000003</v>
      </c>
      <c r="H703" s="18">
        <v>0.1429</v>
      </c>
      <c r="I703" s="18">
        <v>1.752</v>
      </c>
      <c r="J703" s="18">
        <v>0.33119999999999999</v>
      </c>
      <c r="K703" s="18">
        <v>0.2752</v>
      </c>
      <c r="L703" s="18">
        <v>2.69</v>
      </c>
      <c r="M703" s="18">
        <v>0.44379999999999997</v>
      </c>
      <c r="O703" s="18">
        <f t="shared" si="109"/>
        <v>179.01</v>
      </c>
      <c r="P703">
        <f t="shared" si="110"/>
        <v>1</v>
      </c>
      <c r="Q703" s="18">
        <f t="shared" si="111"/>
        <v>0.99999999999903855</v>
      </c>
      <c r="R703" s="18">
        <f t="shared" si="112"/>
        <v>1</v>
      </c>
      <c r="S703" s="18">
        <f t="shared" si="113"/>
        <v>0.32954003998039583</v>
      </c>
      <c r="T703">
        <f t="shared" si="114"/>
        <v>1</v>
      </c>
      <c r="X703">
        <f t="shared" si="115"/>
        <v>1</v>
      </c>
      <c r="AB703">
        <f t="shared" si="116"/>
        <v>1</v>
      </c>
    </row>
    <row r="704" spans="2:28" x14ac:dyDescent="0.15">
      <c r="B704">
        <v>171.16300000000001</v>
      </c>
      <c r="C704">
        <v>5</v>
      </c>
      <c r="D704" s="18">
        <v>0.50470000000000004</v>
      </c>
      <c r="E704" s="18">
        <v>-0.63080000000000003</v>
      </c>
      <c r="F704" s="18">
        <v>0.14929999999999999</v>
      </c>
      <c r="G704" s="18">
        <v>0.27379999999999999</v>
      </c>
      <c r="H704" s="18">
        <v>0.1022</v>
      </c>
      <c r="I704" s="18">
        <v>1.8919999999999999</v>
      </c>
      <c r="J704" s="18">
        <v>0.20280000000000001</v>
      </c>
      <c r="K704" s="18">
        <v>0.28870000000000001</v>
      </c>
      <c r="L704" s="18">
        <v>2.6920000000000002</v>
      </c>
      <c r="M704" s="18">
        <v>0.42470000000000002</v>
      </c>
      <c r="O704" s="18">
        <f t="shared" si="109"/>
        <v>225.36</v>
      </c>
      <c r="P704">
        <f t="shared" si="110"/>
        <v>1</v>
      </c>
      <c r="Q704" s="18">
        <f t="shared" si="111"/>
        <v>0.99999999999978062</v>
      </c>
      <c r="R704" s="18">
        <f t="shared" si="112"/>
        <v>1</v>
      </c>
      <c r="S704" s="18">
        <f t="shared" si="113"/>
        <v>0.32954002016462236</v>
      </c>
      <c r="T704">
        <f t="shared" si="114"/>
        <v>1</v>
      </c>
      <c r="X704">
        <f t="shared" si="115"/>
        <v>1</v>
      </c>
      <c r="AB704">
        <f t="shared" si="116"/>
        <v>1</v>
      </c>
    </row>
    <row r="705" spans="2:28" x14ac:dyDescent="0.15">
      <c r="B705">
        <v>171.16300000000001</v>
      </c>
      <c r="C705">
        <v>7</v>
      </c>
      <c r="D705" s="18">
        <v>0.56559999999999999</v>
      </c>
      <c r="E705" s="18">
        <v>-0.67879999999999996</v>
      </c>
      <c r="F705" s="18">
        <v>5.7250000000000002E-2</v>
      </c>
      <c r="G705" s="18">
        <v>0.2361</v>
      </c>
      <c r="H705" s="18">
        <v>0.108</v>
      </c>
      <c r="I705" s="18">
        <v>1.9339999999999999</v>
      </c>
      <c r="J705" s="18">
        <v>0.15110000000000001</v>
      </c>
      <c r="K705" s="18">
        <v>0.25879999999999997</v>
      </c>
      <c r="L705" s="18">
        <v>2.7480000000000002</v>
      </c>
      <c r="M705" s="18">
        <v>0.3407</v>
      </c>
      <c r="O705" s="18">
        <f t="shared" si="109"/>
        <v>283.70999999999998</v>
      </c>
      <c r="P705">
        <f t="shared" si="110"/>
        <v>1</v>
      </c>
      <c r="Q705" s="18">
        <f t="shared" si="111"/>
        <v>0.99999999999994993</v>
      </c>
      <c r="R705" s="18">
        <f t="shared" si="112"/>
        <v>1</v>
      </c>
      <c r="S705" s="18">
        <f t="shared" si="113"/>
        <v>0.3295400101704048</v>
      </c>
      <c r="T705">
        <f t="shared" si="114"/>
        <v>1</v>
      </c>
      <c r="X705">
        <f t="shared" si="115"/>
        <v>1</v>
      </c>
      <c r="AB705">
        <f t="shared" si="116"/>
        <v>1</v>
      </c>
    </row>
    <row r="706" spans="2:28" x14ac:dyDescent="0.15">
      <c r="B706">
        <v>171.16300000000001</v>
      </c>
      <c r="C706">
        <v>10</v>
      </c>
      <c r="D706" s="18">
        <v>0.53469999999999995</v>
      </c>
      <c r="E706" s="18">
        <v>-0.67500000000000004</v>
      </c>
      <c r="F706" s="18">
        <v>6.6989999999999994E-2</v>
      </c>
      <c r="G706" s="18">
        <v>0.26519999999999999</v>
      </c>
      <c r="H706" s="18">
        <v>0.1221</v>
      </c>
      <c r="I706" s="18">
        <v>1.9139999999999999</v>
      </c>
      <c r="J706" s="18">
        <v>0.1525</v>
      </c>
      <c r="K706" s="18">
        <v>0.27529999999999999</v>
      </c>
      <c r="L706" s="18">
        <v>2.7509999999999999</v>
      </c>
      <c r="M706" s="18">
        <v>0.35680000000000001</v>
      </c>
      <c r="O706" s="18">
        <f t="shared" si="109"/>
        <v>357.17</v>
      </c>
      <c r="P706">
        <f t="shared" si="110"/>
        <v>1</v>
      </c>
      <c r="Q706" s="18">
        <f t="shared" si="111"/>
        <v>0.99999999999998856</v>
      </c>
      <c r="R706" s="18">
        <f t="shared" si="112"/>
        <v>1</v>
      </c>
      <c r="S706" s="18">
        <f t="shared" si="113"/>
        <v>0.3295400051295454</v>
      </c>
      <c r="T706">
        <f t="shared" si="114"/>
        <v>1</v>
      </c>
      <c r="X706">
        <f t="shared" si="115"/>
        <v>1</v>
      </c>
      <c r="AB706">
        <f t="shared" si="116"/>
        <v>1</v>
      </c>
    </row>
    <row r="707" spans="2:28" x14ac:dyDescent="0.15">
      <c r="B707">
        <v>171.16300000000001</v>
      </c>
      <c r="C707">
        <v>15</v>
      </c>
      <c r="D707" s="18">
        <v>0.50939999999999996</v>
      </c>
      <c r="E707" s="18">
        <v>-0.67849999999999999</v>
      </c>
      <c r="F707" s="18">
        <v>4.9110000000000001E-2</v>
      </c>
      <c r="G707" s="18">
        <v>0.2964</v>
      </c>
      <c r="H707" s="18">
        <v>0.13730000000000001</v>
      </c>
      <c r="I707" s="18">
        <v>1.901</v>
      </c>
      <c r="J707" s="18">
        <v>0.15529999999999999</v>
      </c>
      <c r="K707" s="18">
        <v>0.29260000000000003</v>
      </c>
      <c r="L707" s="18">
        <v>2.7559999999999998</v>
      </c>
      <c r="M707" s="18">
        <v>0.36799999999999999</v>
      </c>
      <c r="O707" s="18">
        <f t="shared" si="109"/>
        <v>449.65</v>
      </c>
      <c r="P707">
        <f t="shared" si="110"/>
        <v>1</v>
      </c>
      <c r="Q707" s="18">
        <f t="shared" si="111"/>
        <v>0.99999999999999745</v>
      </c>
      <c r="R707" s="18">
        <f t="shared" si="112"/>
        <v>1</v>
      </c>
      <c r="S707" s="18">
        <f t="shared" si="113"/>
        <v>0.3295400025871501</v>
      </c>
      <c r="T707">
        <f t="shared" si="114"/>
        <v>1</v>
      </c>
      <c r="X707">
        <f t="shared" si="115"/>
        <v>1</v>
      </c>
      <c r="AB707">
        <f t="shared" si="116"/>
        <v>1</v>
      </c>
    </row>
    <row r="708" spans="2:28" x14ac:dyDescent="0.15">
      <c r="B708">
        <v>171.16300000000001</v>
      </c>
      <c r="C708">
        <v>20</v>
      </c>
      <c r="D708" s="18">
        <v>0.17849999999999999</v>
      </c>
      <c r="E708" s="18">
        <v>-0.33810000000000001</v>
      </c>
      <c r="F708" s="18">
        <v>0.2437</v>
      </c>
      <c r="G708" s="18">
        <v>9.4299999999999995E-2</v>
      </c>
      <c r="H708" s="18">
        <v>6.0470000000000003E-2</v>
      </c>
      <c r="I708" s="18">
        <v>0.97009999999999996</v>
      </c>
      <c r="J708" s="18">
        <v>7.0879999999999999E-2</v>
      </c>
      <c r="K708" s="18">
        <v>0.65139999999999998</v>
      </c>
      <c r="L708" s="18">
        <v>3.1920000000000002</v>
      </c>
      <c r="M708" s="18">
        <v>0.75649999999999995</v>
      </c>
      <c r="O708" s="18">
        <f t="shared" si="109"/>
        <v>566.08000000000004</v>
      </c>
      <c r="P708">
        <f t="shared" si="110"/>
        <v>1</v>
      </c>
      <c r="Q708" s="18">
        <f t="shared" si="111"/>
        <v>0.99999999999999944</v>
      </c>
      <c r="R708" s="18">
        <f t="shared" si="112"/>
        <v>1</v>
      </c>
      <c r="S708" s="18">
        <f t="shared" si="113"/>
        <v>0.3295400013048293</v>
      </c>
      <c r="T708">
        <f t="shared" si="114"/>
        <v>1</v>
      </c>
      <c r="X708">
        <f t="shared" si="115"/>
        <v>1</v>
      </c>
      <c r="AB708">
        <f t="shared" si="116"/>
        <v>1</v>
      </c>
    </row>
    <row r="709" spans="2:28" x14ac:dyDescent="0.15">
      <c r="B709">
        <v>233.56299999999999</v>
      </c>
      <c r="C709">
        <v>1</v>
      </c>
      <c r="D709" s="18">
        <v>0.3957</v>
      </c>
      <c r="E709" s="18">
        <v>-0.43219999999999997</v>
      </c>
      <c r="F709" s="18">
        <v>0.35870000000000002</v>
      </c>
      <c r="G709" s="18">
        <v>0.53959999999999997</v>
      </c>
      <c r="H709" s="18">
        <v>0.19670000000000001</v>
      </c>
      <c r="I709" s="18">
        <v>1.5820000000000001</v>
      </c>
      <c r="J709" s="18">
        <v>0.25690000000000002</v>
      </c>
      <c r="K709" s="18">
        <v>0.33750000000000002</v>
      </c>
      <c r="L709" s="18">
        <v>3.1469999999999998</v>
      </c>
      <c r="M709" s="18">
        <v>0.67310000000000003</v>
      </c>
      <c r="O709" s="18">
        <f t="shared" si="109"/>
        <v>712.65</v>
      </c>
      <c r="P709">
        <f t="shared" si="110"/>
        <v>1</v>
      </c>
      <c r="Q709" s="18">
        <f t="shared" si="111"/>
        <v>0.99999999999999989</v>
      </c>
      <c r="R709" s="18">
        <f t="shared" si="112"/>
        <v>1</v>
      </c>
      <c r="S709" s="18">
        <f t="shared" si="113"/>
        <v>0.32954000065811206</v>
      </c>
      <c r="T709">
        <f t="shared" si="114"/>
        <v>1</v>
      </c>
      <c r="X709">
        <f t="shared" si="115"/>
        <v>1</v>
      </c>
      <c r="AB709">
        <f t="shared" si="116"/>
        <v>1</v>
      </c>
    </row>
    <row r="710" spans="2:28" x14ac:dyDescent="0.15">
      <c r="B710">
        <v>233.56299999999999</v>
      </c>
      <c r="C710">
        <v>3</v>
      </c>
      <c r="D710" s="18">
        <v>0.42359999999999998</v>
      </c>
      <c r="E710" s="18">
        <v>-0.46629999999999999</v>
      </c>
      <c r="F710" s="18">
        <v>0.29060000000000002</v>
      </c>
      <c r="G710" s="18">
        <v>0.57550000000000001</v>
      </c>
      <c r="H710" s="18">
        <v>0.1981</v>
      </c>
      <c r="I710" s="18">
        <v>1.587</v>
      </c>
      <c r="J710" s="18">
        <v>0.254</v>
      </c>
      <c r="K710" s="18">
        <v>0.34029999999999999</v>
      </c>
      <c r="L710" s="18">
        <v>3.1280000000000001</v>
      </c>
      <c r="M710" s="18">
        <v>0.66659999999999997</v>
      </c>
      <c r="O710" s="18">
        <f t="shared" si="109"/>
        <v>897.16</v>
      </c>
      <c r="P710">
        <f t="shared" si="110"/>
        <v>1</v>
      </c>
      <c r="Q710" s="18">
        <f t="shared" si="111"/>
        <v>1</v>
      </c>
      <c r="R710" s="18">
        <f t="shared" si="112"/>
        <v>1</v>
      </c>
      <c r="S710" s="18">
        <f t="shared" si="113"/>
        <v>0.32954000033194064</v>
      </c>
      <c r="T710">
        <f t="shared" si="114"/>
        <v>1</v>
      </c>
      <c r="X710">
        <f t="shared" si="115"/>
        <v>1</v>
      </c>
      <c r="AB710">
        <f t="shared" si="116"/>
        <v>1</v>
      </c>
    </row>
    <row r="711" spans="2:28" x14ac:dyDescent="0.15">
      <c r="B711">
        <v>233.56299999999999</v>
      </c>
      <c r="C711">
        <v>5</v>
      </c>
      <c r="D711" s="18">
        <v>0.38</v>
      </c>
      <c r="E711" s="18">
        <v>-0.42909999999999998</v>
      </c>
      <c r="F711" s="18">
        <v>0.40629999999999999</v>
      </c>
      <c r="G711" s="18">
        <v>0.49709999999999999</v>
      </c>
      <c r="H711" s="18">
        <v>0.21079999999999999</v>
      </c>
      <c r="I711" s="18">
        <v>1.554</v>
      </c>
      <c r="J711" s="18">
        <v>0.26300000000000001</v>
      </c>
      <c r="K711" s="18">
        <v>0.33879999999999999</v>
      </c>
      <c r="L711" s="18">
        <v>3.169</v>
      </c>
      <c r="M711" s="18">
        <v>0.66869999999999996</v>
      </c>
      <c r="O711" s="18">
        <f t="shared" si="109"/>
        <v>1129.4000000000001</v>
      </c>
      <c r="P711">
        <f t="shared" si="110"/>
        <v>1</v>
      </c>
      <c r="Q711" s="18">
        <f t="shared" si="111"/>
        <v>1</v>
      </c>
      <c r="R711" s="18">
        <f t="shared" si="112"/>
        <v>1</v>
      </c>
      <c r="S711" s="18">
        <f t="shared" si="113"/>
        <v>0.32954000016744323</v>
      </c>
      <c r="T711">
        <f t="shared" si="114"/>
        <v>1</v>
      </c>
      <c r="X711">
        <f t="shared" si="115"/>
        <v>1</v>
      </c>
      <c r="AB711">
        <f t="shared" si="116"/>
        <v>1</v>
      </c>
    </row>
    <row r="712" spans="2:28" x14ac:dyDescent="0.15">
      <c r="B712">
        <v>233.56299999999999</v>
      </c>
      <c r="C712">
        <v>7</v>
      </c>
      <c r="D712" s="18">
        <v>0.25640000000000002</v>
      </c>
      <c r="E712" s="18">
        <v>-0.26919999999999999</v>
      </c>
      <c r="F712" s="18">
        <v>0.61599999999999999</v>
      </c>
      <c r="G712" s="18">
        <v>0.31469999999999998</v>
      </c>
      <c r="H712" s="18">
        <v>0.1933</v>
      </c>
      <c r="I712" s="18">
        <v>1.5569999999999999</v>
      </c>
      <c r="J712" s="18">
        <v>0.26929999999999998</v>
      </c>
      <c r="K712" s="18">
        <v>0.3231</v>
      </c>
      <c r="L712" s="18">
        <v>3.2549999999999999</v>
      </c>
      <c r="M712" s="18">
        <v>0.64490000000000003</v>
      </c>
      <c r="O712" s="18">
        <f t="shared" si="109"/>
        <v>1421.9</v>
      </c>
      <c r="P712">
        <f t="shared" si="110"/>
        <v>1</v>
      </c>
      <c r="Q712" s="18">
        <f t="shared" si="111"/>
        <v>1</v>
      </c>
      <c r="R712" s="18">
        <f t="shared" si="112"/>
        <v>1</v>
      </c>
      <c r="S712" s="18">
        <f t="shared" si="113"/>
        <v>0.32954000008443951</v>
      </c>
      <c r="T712">
        <f t="shared" si="114"/>
        <v>1</v>
      </c>
      <c r="X712">
        <f t="shared" si="115"/>
        <v>1</v>
      </c>
      <c r="AB712">
        <f t="shared" si="116"/>
        <v>1</v>
      </c>
    </row>
    <row r="713" spans="2:28" x14ac:dyDescent="0.15">
      <c r="B713">
        <v>233.56299999999999</v>
      </c>
      <c r="C713">
        <v>10</v>
      </c>
      <c r="D713" s="18">
        <v>0.1237</v>
      </c>
      <c r="E713" s="18">
        <v>-0.27300000000000002</v>
      </c>
      <c r="F713" s="18">
        <v>0.7339</v>
      </c>
      <c r="G713" s="18">
        <v>0.16450000000000001</v>
      </c>
      <c r="H713" s="18">
        <v>0.41249999999999998</v>
      </c>
      <c r="I713" s="18">
        <v>1.248</v>
      </c>
      <c r="J713" s="18">
        <v>0.59689999999999999</v>
      </c>
      <c r="K713" s="18">
        <v>0.26029999999999998</v>
      </c>
      <c r="L713" s="18">
        <v>3.62</v>
      </c>
      <c r="M713" s="18">
        <v>0.5655</v>
      </c>
      <c r="O713" s="18">
        <f t="shared" si="109"/>
        <v>1790.1</v>
      </c>
      <c r="P713">
        <f t="shared" si="110"/>
        <v>1</v>
      </c>
      <c r="Q713" s="18">
        <f t="shared" si="111"/>
        <v>1</v>
      </c>
      <c r="R713" s="18">
        <f t="shared" si="112"/>
        <v>1</v>
      </c>
      <c r="S713" s="18">
        <f t="shared" si="113"/>
        <v>0.32954000004258566</v>
      </c>
      <c r="T713">
        <f t="shared" si="114"/>
        <v>1</v>
      </c>
      <c r="X713">
        <f t="shared" si="115"/>
        <v>1</v>
      </c>
      <c r="AB713">
        <f t="shared" si="116"/>
        <v>1</v>
      </c>
    </row>
    <row r="714" spans="2:28" x14ac:dyDescent="0.15">
      <c r="B714">
        <v>233.56299999999999</v>
      </c>
      <c r="C714">
        <v>15</v>
      </c>
      <c r="D714" s="18">
        <v>0.1426</v>
      </c>
      <c r="E714" s="18">
        <v>-9.0079999999999993E-2</v>
      </c>
      <c r="F714" s="18">
        <v>0.79920000000000002</v>
      </c>
      <c r="G714" s="18">
        <v>6.93E-2</v>
      </c>
      <c r="H714" s="18">
        <v>0.14710000000000001</v>
      </c>
      <c r="I714" s="18">
        <v>1.7549999999999999</v>
      </c>
      <c r="J714" s="18">
        <v>0.23780000000000001</v>
      </c>
      <c r="K714" s="18">
        <v>0.31580000000000003</v>
      </c>
      <c r="L714" s="18">
        <v>3.4039999999999999</v>
      </c>
      <c r="M714" s="18">
        <v>0.51939999999999997</v>
      </c>
      <c r="O714" s="18">
        <f t="shared" si="109"/>
        <v>2253.6</v>
      </c>
      <c r="P714">
        <f t="shared" si="110"/>
        <v>1</v>
      </c>
      <c r="Q714" s="18">
        <f t="shared" si="111"/>
        <v>1</v>
      </c>
      <c r="R714" s="18">
        <f t="shared" si="112"/>
        <v>1</v>
      </c>
      <c r="S714" s="18">
        <f t="shared" si="113"/>
        <v>0.32954000002147854</v>
      </c>
      <c r="T714">
        <f t="shared" si="114"/>
        <v>1</v>
      </c>
      <c r="X714">
        <f t="shared" si="115"/>
        <v>1</v>
      </c>
      <c r="AB714">
        <f t="shared" si="116"/>
        <v>1</v>
      </c>
    </row>
    <row r="715" spans="2:28" x14ac:dyDescent="0.15">
      <c r="B715">
        <v>233.56299999999999</v>
      </c>
      <c r="C715">
        <v>20</v>
      </c>
      <c r="D715" s="18">
        <v>-8.7090000000000001E-2</v>
      </c>
      <c r="E715" s="18">
        <v>0.17730000000000001</v>
      </c>
      <c r="F715" s="18">
        <v>-0.64429999999999998</v>
      </c>
      <c r="G715" s="18">
        <v>3.109E-2</v>
      </c>
      <c r="H715" s="18">
        <v>0.1123</v>
      </c>
      <c r="I715" s="18">
        <v>1.9179999999999999</v>
      </c>
      <c r="J715" s="18">
        <v>0.13719999999999999</v>
      </c>
      <c r="K715" s="18">
        <v>0.27789999999999998</v>
      </c>
      <c r="L715" s="18">
        <v>3.3149999999999999</v>
      </c>
      <c r="M715" s="18">
        <v>0.41299999999999998</v>
      </c>
      <c r="O715" s="18">
        <f t="shared" si="109"/>
        <v>2837.1</v>
      </c>
      <c r="P715">
        <f t="shared" si="110"/>
        <v>1</v>
      </c>
      <c r="Q715" s="18">
        <f t="shared" si="111"/>
        <v>1</v>
      </c>
      <c r="R715" s="18">
        <f t="shared" si="112"/>
        <v>1</v>
      </c>
      <c r="S715" s="18">
        <f t="shared" si="113"/>
        <v>0.32954000001083306</v>
      </c>
      <c r="T715">
        <f t="shared" si="114"/>
        <v>1</v>
      </c>
      <c r="X715">
        <f t="shared" si="115"/>
        <v>1</v>
      </c>
      <c r="AB715">
        <f t="shared" si="116"/>
        <v>1</v>
      </c>
    </row>
    <row r="716" spans="2:28" x14ac:dyDescent="0.15">
      <c r="B716">
        <v>364.96300000000002</v>
      </c>
      <c r="C716">
        <v>1</v>
      </c>
      <c r="D716" s="18">
        <v>0.20810000000000001</v>
      </c>
      <c r="E716" s="18">
        <v>5.4510000000000003E-2</v>
      </c>
      <c r="F716" s="18">
        <v>5.527E-2</v>
      </c>
      <c r="G716" s="18">
        <v>0.10979999999999999</v>
      </c>
      <c r="H716" s="18">
        <v>0.13070000000000001</v>
      </c>
      <c r="I716" s="18">
        <v>1.4390000000000001</v>
      </c>
      <c r="J716" s="18">
        <v>0.1424</v>
      </c>
      <c r="K716" s="18">
        <v>0.31769999999999998</v>
      </c>
      <c r="L716" s="18">
        <v>3.5379999999999998</v>
      </c>
      <c r="M716" s="18">
        <v>0.52900000000000003</v>
      </c>
      <c r="O716" s="18">
        <f t="shared" si="109"/>
        <v>3571.7</v>
      </c>
      <c r="P716">
        <f t="shared" si="110"/>
        <v>1</v>
      </c>
      <c r="Q716" s="18">
        <f t="shared" si="111"/>
        <v>1</v>
      </c>
      <c r="R716" s="18">
        <f t="shared" si="112"/>
        <v>1</v>
      </c>
      <c r="S716" s="18">
        <f t="shared" si="113"/>
        <v>0.3295400000054638</v>
      </c>
      <c r="T716">
        <f t="shared" si="114"/>
        <v>1</v>
      </c>
      <c r="X716">
        <f t="shared" si="115"/>
        <v>1</v>
      </c>
      <c r="AB716">
        <f t="shared" si="116"/>
        <v>1</v>
      </c>
    </row>
    <row r="717" spans="2:28" x14ac:dyDescent="0.15">
      <c r="B717">
        <v>364.96300000000002</v>
      </c>
      <c r="C717">
        <v>3</v>
      </c>
      <c r="D717" s="18">
        <v>0.2079</v>
      </c>
      <c r="E717" s="18">
        <v>4.9599999999999998E-2</v>
      </c>
      <c r="F717" s="18">
        <v>0.1066</v>
      </c>
      <c r="G717" s="18">
        <v>0.1452</v>
      </c>
      <c r="H717" s="18">
        <v>0.12970000000000001</v>
      </c>
      <c r="I717" s="18">
        <v>1.393</v>
      </c>
      <c r="J717" s="18">
        <v>0.13700000000000001</v>
      </c>
      <c r="K717" s="18">
        <v>0.34239999999999998</v>
      </c>
      <c r="L717" s="18">
        <v>3.58</v>
      </c>
      <c r="M717" s="18">
        <v>0.56169999999999998</v>
      </c>
      <c r="O717" s="18">
        <f t="shared" si="109"/>
        <v>4496.5</v>
      </c>
      <c r="P717">
        <f t="shared" si="110"/>
        <v>1</v>
      </c>
      <c r="Q717" s="18">
        <f t="shared" si="111"/>
        <v>1</v>
      </c>
      <c r="R717" s="18">
        <f t="shared" si="112"/>
        <v>1</v>
      </c>
      <c r="S717" s="18">
        <f t="shared" si="113"/>
        <v>0.32954000000275574</v>
      </c>
      <c r="T717">
        <f t="shared" si="114"/>
        <v>1</v>
      </c>
      <c r="X717">
        <f t="shared" si="115"/>
        <v>1</v>
      </c>
      <c r="AB717">
        <f t="shared" si="116"/>
        <v>1</v>
      </c>
    </row>
    <row r="718" spans="2:28" x14ac:dyDescent="0.15">
      <c r="B718">
        <v>364.96300000000002</v>
      </c>
      <c r="C718">
        <v>5</v>
      </c>
      <c r="D718" s="18">
        <v>6.0830000000000002E-2</v>
      </c>
      <c r="E718" s="18">
        <v>0.19400000000000001</v>
      </c>
      <c r="F718" s="18">
        <v>-0.21160000000000001</v>
      </c>
      <c r="G718" s="18">
        <v>3.0509999999999999E-2</v>
      </c>
      <c r="H718" s="18">
        <v>0.17449999999999999</v>
      </c>
      <c r="I718" s="18">
        <v>1.4810000000000001</v>
      </c>
      <c r="J718" s="18">
        <v>0.13900000000000001</v>
      </c>
      <c r="K718" s="18">
        <v>0.2407</v>
      </c>
      <c r="L718" s="18">
        <v>3.722</v>
      </c>
      <c r="M718" s="18">
        <v>0.54959999999999998</v>
      </c>
      <c r="O718" s="18">
        <f t="shared" si="109"/>
        <v>5660.8</v>
      </c>
      <c r="P718">
        <f t="shared" si="110"/>
        <v>1</v>
      </c>
      <c r="Q718" s="18">
        <f t="shared" si="111"/>
        <v>1</v>
      </c>
      <c r="R718" s="18">
        <f t="shared" si="112"/>
        <v>1</v>
      </c>
      <c r="S718" s="18">
        <f t="shared" si="113"/>
        <v>0.32954000000138983</v>
      </c>
      <c r="T718">
        <f t="shared" si="114"/>
        <v>1</v>
      </c>
      <c r="X718">
        <f t="shared" si="115"/>
        <v>1</v>
      </c>
      <c r="AB718">
        <f t="shared" si="116"/>
        <v>1</v>
      </c>
    </row>
    <row r="719" spans="2:28" x14ac:dyDescent="0.15">
      <c r="B719">
        <v>364.96300000000002</v>
      </c>
      <c r="C719">
        <v>7</v>
      </c>
      <c r="D719" s="18">
        <v>0.59219999999999995</v>
      </c>
      <c r="E719" s="18">
        <v>-0.36899999999999999</v>
      </c>
      <c r="F719" s="18">
        <v>-7.8359999999999999E-2</v>
      </c>
      <c r="G719" s="18">
        <v>0.19980000000000001</v>
      </c>
      <c r="H719" s="18">
        <v>0.17349999999999999</v>
      </c>
      <c r="I719" s="18">
        <v>1.32</v>
      </c>
      <c r="J719" s="18">
        <v>0.2036</v>
      </c>
      <c r="K719" s="18">
        <v>0.3206</v>
      </c>
      <c r="L719" s="18">
        <v>3.5760000000000001</v>
      </c>
      <c r="M719" s="18">
        <v>0.51680000000000004</v>
      </c>
      <c r="O719" s="18">
        <f t="shared" si="109"/>
        <v>7126.5</v>
      </c>
      <c r="P719">
        <f t="shared" si="110"/>
        <v>1</v>
      </c>
      <c r="Q719" s="18">
        <f t="shared" si="111"/>
        <v>1</v>
      </c>
      <c r="R719" s="18">
        <f t="shared" si="112"/>
        <v>1</v>
      </c>
      <c r="S719" s="18">
        <f t="shared" si="113"/>
        <v>0.32954000000070094</v>
      </c>
      <c r="T719">
        <f t="shared" si="114"/>
        <v>1</v>
      </c>
      <c r="X719">
        <f t="shared" si="115"/>
        <v>1</v>
      </c>
      <c r="AB719">
        <f t="shared" si="116"/>
        <v>1</v>
      </c>
    </row>
    <row r="720" spans="2:28" x14ac:dyDescent="0.15">
      <c r="B720">
        <v>364.96300000000002</v>
      </c>
      <c r="C720">
        <v>10</v>
      </c>
      <c r="D720" s="18">
        <v>0.16869999999999999</v>
      </c>
      <c r="E720" s="18">
        <v>8.3699999999999997E-2</v>
      </c>
      <c r="F720" s="18">
        <v>1.6670000000000001E-2</v>
      </c>
      <c r="G720" s="18">
        <v>3.0009999999999998E-2</v>
      </c>
      <c r="H720" s="18">
        <v>0.14149999999999999</v>
      </c>
      <c r="I720" s="18">
        <v>1.407</v>
      </c>
      <c r="J720" s="18">
        <v>0.1673</v>
      </c>
      <c r="K720" s="18">
        <v>0.36980000000000002</v>
      </c>
      <c r="L720" s="18">
        <v>3.7109999999999999</v>
      </c>
      <c r="M720" s="18">
        <v>0.54979999999999996</v>
      </c>
      <c r="O720" s="18">
        <f t="shared" si="109"/>
        <v>8971.7000000000007</v>
      </c>
      <c r="P720">
        <f t="shared" si="110"/>
        <v>1</v>
      </c>
      <c r="Q720" s="18">
        <f t="shared" si="111"/>
        <v>1</v>
      </c>
      <c r="R720" s="18">
        <f t="shared" si="112"/>
        <v>1</v>
      </c>
      <c r="S720" s="18">
        <f t="shared" si="113"/>
        <v>0.32954000000035355</v>
      </c>
      <c r="T720">
        <f t="shared" si="114"/>
        <v>1</v>
      </c>
      <c r="X720">
        <f t="shared" si="115"/>
        <v>1</v>
      </c>
      <c r="AB720">
        <f t="shared" si="116"/>
        <v>1</v>
      </c>
    </row>
    <row r="721" spans="2:28" x14ac:dyDescent="0.15">
      <c r="B721">
        <v>364.96300000000002</v>
      </c>
      <c r="C721">
        <v>15</v>
      </c>
      <c r="D721" s="18">
        <v>0.64970000000000006</v>
      </c>
      <c r="E721" s="18">
        <v>-0.42249999999999999</v>
      </c>
      <c r="F721" s="18">
        <v>-0.15859999999999999</v>
      </c>
      <c r="G721" s="18">
        <v>0.19370000000000001</v>
      </c>
      <c r="H721" s="18">
        <v>0.15429999999999999</v>
      </c>
      <c r="I721" s="18">
        <v>1.286</v>
      </c>
      <c r="J721" s="18">
        <v>0.152</v>
      </c>
      <c r="K721" s="18">
        <v>0.35049999999999998</v>
      </c>
      <c r="L721" s="18">
        <v>3.5710000000000002</v>
      </c>
      <c r="M721" s="18">
        <v>0.56259999999999999</v>
      </c>
      <c r="O721" s="18">
        <f t="shared" si="109"/>
        <v>10000</v>
      </c>
      <c r="P721">
        <f t="shared" si="110"/>
        <v>1</v>
      </c>
      <c r="Q721" s="18">
        <f t="shared" si="111"/>
        <v>1</v>
      </c>
      <c r="R721" s="18">
        <f t="shared" si="112"/>
        <v>1</v>
      </c>
      <c r="S721" s="18">
        <f t="shared" si="113"/>
        <v>0.32954000000025607</v>
      </c>
      <c r="T721">
        <f t="shared" si="114"/>
        <v>1</v>
      </c>
      <c r="X721">
        <f t="shared" si="115"/>
        <v>1</v>
      </c>
      <c r="AB721">
        <f t="shared" si="116"/>
        <v>1</v>
      </c>
    </row>
    <row r="722" spans="2:28" x14ac:dyDescent="0.15">
      <c r="B722">
        <v>364.96300000000002</v>
      </c>
      <c r="C722">
        <v>20</v>
      </c>
      <c r="D722" s="18">
        <v>-8.1470000000000001E-2</v>
      </c>
      <c r="E722" s="18">
        <v>0.3246</v>
      </c>
      <c r="F722" s="18">
        <v>-0.12330000000000001</v>
      </c>
      <c r="G722" s="18">
        <v>9.3729999999999994E-2</v>
      </c>
      <c r="H722" s="18">
        <v>0.13289999999999999</v>
      </c>
      <c r="I722" s="18">
        <v>1.319</v>
      </c>
      <c r="J722" s="18">
        <v>0.1268</v>
      </c>
      <c r="K722" s="18">
        <v>0.36830000000000002</v>
      </c>
      <c r="L722" s="18">
        <v>3.5939999999999999</v>
      </c>
      <c r="M722" s="18">
        <v>0.56440000000000001</v>
      </c>
      <c r="O722" s="18">
        <f t="shared" si="109"/>
        <v>10000</v>
      </c>
      <c r="P722">
        <f t="shared" si="110"/>
        <v>1</v>
      </c>
      <c r="Q722" s="18">
        <f t="shared" si="111"/>
        <v>1</v>
      </c>
      <c r="R722" s="18">
        <f t="shared" si="112"/>
        <v>1</v>
      </c>
      <c r="S722" s="18">
        <f t="shared" si="113"/>
        <v>0.32954000000025607</v>
      </c>
      <c r="T722">
        <f t="shared" si="114"/>
        <v>1</v>
      </c>
      <c r="X722">
        <f t="shared" si="115"/>
        <v>1</v>
      </c>
      <c r="AB722">
        <f t="shared" si="116"/>
        <v>1</v>
      </c>
    </row>
    <row r="723" spans="2:28" x14ac:dyDescent="0.15">
      <c r="B723">
        <v>483.56299999999999</v>
      </c>
      <c r="C723">
        <v>1</v>
      </c>
      <c r="D723" s="18">
        <v>0.11020000000000001</v>
      </c>
      <c r="E723" s="18">
        <v>0.2404</v>
      </c>
      <c r="F723" s="18">
        <v>0.13789999999999999</v>
      </c>
      <c r="G723" s="18">
        <v>8.7010000000000004E-2</v>
      </c>
      <c r="H723" s="18">
        <v>0.13550000000000001</v>
      </c>
      <c r="I723" s="18">
        <v>1.27</v>
      </c>
      <c r="J723" s="18">
        <v>0.22670000000000001</v>
      </c>
      <c r="K723" s="18">
        <v>0.34520000000000001</v>
      </c>
      <c r="L723" s="18">
        <v>3.6160000000000001</v>
      </c>
      <c r="M723" s="18">
        <v>0.40560000000000002</v>
      </c>
      <c r="O723" s="18">
        <f t="shared" si="109"/>
        <v>10000</v>
      </c>
      <c r="P723">
        <f t="shared" si="110"/>
        <v>1</v>
      </c>
      <c r="Q723" s="18">
        <f t="shared" si="111"/>
        <v>1</v>
      </c>
      <c r="R723" s="18">
        <f t="shared" si="112"/>
        <v>1</v>
      </c>
      <c r="S723" s="18">
        <f t="shared" si="113"/>
        <v>0.32954000000025607</v>
      </c>
      <c r="T723">
        <f t="shared" si="114"/>
        <v>1</v>
      </c>
      <c r="X723">
        <f t="shared" si="115"/>
        <v>1</v>
      </c>
      <c r="AB723">
        <f t="shared" si="116"/>
        <v>1</v>
      </c>
    </row>
    <row r="724" spans="2:28" x14ac:dyDescent="0.15">
      <c r="B724">
        <v>483.56299999999999</v>
      </c>
      <c r="C724">
        <v>3</v>
      </c>
      <c r="D724" s="18">
        <v>9.4600000000000004E-2</v>
      </c>
      <c r="E724" s="18">
        <v>0.25230000000000002</v>
      </c>
      <c r="F724" s="18">
        <v>0.11409999999999999</v>
      </c>
      <c r="G724" s="18">
        <v>8.5190000000000002E-2</v>
      </c>
      <c r="H724" s="18">
        <v>0.13969999999999999</v>
      </c>
      <c r="I724" s="18">
        <v>1.256</v>
      </c>
      <c r="J724" s="18">
        <v>0.2384</v>
      </c>
      <c r="K724" s="18">
        <v>0.34410000000000002</v>
      </c>
      <c r="L724" s="18">
        <v>3.6150000000000002</v>
      </c>
      <c r="M724" s="18">
        <v>0.40329999999999999</v>
      </c>
      <c r="O724" s="18">
        <f t="shared" si="109"/>
        <v>10000</v>
      </c>
      <c r="P724">
        <f t="shared" si="110"/>
        <v>1</v>
      </c>
      <c r="Q724" s="18">
        <f t="shared" si="111"/>
        <v>1</v>
      </c>
      <c r="R724" s="18">
        <f t="shared" si="112"/>
        <v>1</v>
      </c>
      <c r="S724" s="18">
        <f t="shared" si="113"/>
        <v>0.32954000000025607</v>
      </c>
      <c r="T724">
        <f t="shared" si="114"/>
        <v>1</v>
      </c>
      <c r="X724">
        <f t="shared" si="115"/>
        <v>1</v>
      </c>
      <c r="AB724">
        <f t="shared" si="116"/>
        <v>1</v>
      </c>
    </row>
    <row r="725" spans="2:28" x14ac:dyDescent="0.15">
      <c r="B725">
        <v>483.56299999999999</v>
      </c>
      <c r="C725">
        <v>5</v>
      </c>
      <c r="D725" s="18">
        <v>-2.8309999999999998E-2</v>
      </c>
      <c r="E725" s="18">
        <v>0.33939999999999998</v>
      </c>
      <c r="F725" s="18">
        <v>1.192E-2</v>
      </c>
      <c r="G725" s="18">
        <v>7.3150000000000007E-2</v>
      </c>
      <c r="H725" s="18">
        <v>0.17419999999999999</v>
      </c>
      <c r="I725" s="18">
        <v>1.079</v>
      </c>
      <c r="J725" s="18">
        <v>0.28849999999999998</v>
      </c>
      <c r="K725" s="18">
        <v>0.35060000000000002</v>
      </c>
      <c r="L725" s="18">
        <v>3.625</v>
      </c>
      <c r="M725" s="18">
        <v>0.4103</v>
      </c>
      <c r="O725" s="18">
        <f t="shared" si="109"/>
        <v>10000</v>
      </c>
      <c r="P725">
        <f t="shared" si="110"/>
        <v>1</v>
      </c>
      <c r="Q725" s="18">
        <f t="shared" si="111"/>
        <v>1</v>
      </c>
      <c r="R725" s="18">
        <f t="shared" si="112"/>
        <v>1</v>
      </c>
      <c r="S725" s="18">
        <f t="shared" si="113"/>
        <v>0.32954000000025607</v>
      </c>
      <c r="T725">
        <f t="shared" si="114"/>
        <v>1</v>
      </c>
      <c r="X725">
        <f t="shared" si="115"/>
        <v>1</v>
      </c>
      <c r="AB725">
        <f t="shared" si="116"/>
        <v>1</v>
      </c>
    </row>
    <row r="726" spans="2:28" x14ac:dyDescent="0.15">
      <c r="B726">
        <v>483.56299999999999</v>
      </c>
      <c r="C726">
        <v>7</v>
      </c>
      <c r="D726" s="18">
        <v>0.29759999999999998</v>
      </c>
      <c r="E726" s="18">
        <v>7.0650000000000004E-2</v>
      </c>
      <c r="F726" s="18">
        <v>0.4839</v>
      </c>
      <c r="G726" s="18">
        <v>5.4239999999999997E-2</v>
      </c>
      <c r="H726" s="18">
        <v>0.1077</v>
      </c>
      <c r="I726" s="18">
        <v>1.2929999999999999</v>
      </c>
      <c r="J726" s="18">
        <v>0.13819999999999999</v>
      </c>
      <c r="K726" s="18">
        <v>0.39250000000000002</v>
      </c>
      <c r="L726" s="18">
        <v>3.681</v>
      </c>
      <c r="M726" s="18">
        <v>0.4541</v>
      </c>
      <c r="O726" s="18">
        <f t="shared" si="109"/>
        <v>10000</v>
      </c>
      <c r="P726">
        <f t="shared" si="110"/>
        <v>1</v>
      </c>
      <c r="Q726" s="18">
        <f t="shared" si="111"/>
        <v>1</v>
      </c>
      <c r="R726" s="18">
        <f t="shared" si="112"/>
        <v>1</v>
      </c>
      <c r="S726" s="18">
        <f t="shared" si="113"/>
        <v>0.32954000000025607</v>
      </c>
      <c r="T726">
        <f t="shared" si="114"/>
        <v>1</v>
      </c>
      <c r="X726">
        <f t="shared" si="115"/>
        <v>1</v>
      </c>
      <c r="AB726">
        <f t="shared" si="116"/>
        <v>1</v>
      </c>
    </row>
    <row r="727" spans="2:28" x14ac:dyDescent="0.15">
      <c r="B727">
        <v>483.56299999999999</v>
      </c>
      <c r="C727">
        <v>10</v>
      </c>
      <c r="D727" s="18">
        <v>-0.34</v>
      </c>
      <c r="E727" s="18">
        <v>0.60740000000000005</v>
      </c>
      <c r="F727" s="18">
        <v>-0.1484</v>
      </c>
      <c r="G727" s="18">
        <v>4.7989999999999998E-2</v>
      </c>
      <c r="H727" s="18">
        <v>0.17710000000000001</v>
      </c>
      <c r="I727" s="18">
        <v>0.74590000000000001</v>
      </c>
      <c r="J727" s="18">
        <v>0.25519999999999998</v>
      </c>
      <c r="K727" s="18">
        <v>0.45569999999999999</v>
      </c>
      <c r="L727" s="18">
        <v>3.74</v>
      </c>
      <c r="M727" s="18">
        <v>0.66010000000000002</v>
      </c>
      <c r="O727" s="18">
        <f t="shared" si="109"/>
        <v>10000</v>
      </c>
      <c r="P727">
        <f t="shared" si="110"/>
        <v>1</v>
      </c>
      <c r="Q727" s="18">
        <f t="shared" si="111"/>
        <v>1</v>
      </c>
      <c r="R727" s="18">
        <f t="shared" si="112"/>
        <v>1</v>
      </c>
      <c r="S727" s="18">
        <f t="shared" si="113"/>
        <v>0.32954000000025607</v>
      </c>
      <c r="T727">
        <f t="shared" si="114"/>
        <v>1</v>
      </c>
      <c r="X727">
        <f t="shared" si="115"/>
        <v>1</v>
      </c>
      <c r="AB727">
        <f t="shared" si="116"/>
        <v>1</v>
      </c>
    </row>
    <row r="728" spans="2:28" x14ac:dyDescent="0.15">
      <c r="B728">
        <v>483.56299999999999</v>
      </c>
      <c r="C728">
        <v>15</v>
      </c>
      <c r="D728" s="18">
        <v>-0.5353</v>
      </c>
      <c r="E728" s="18">
        <v>0.66679999999999995</v>
      </c>
      <c r="F728" s="18">
        <v>-0.1963</v>
      </c>
      <c r="G728" s="18">
        <v>6.479E-2</v>
      </c>
      <c r="H728" s="18">
        <v>0.3075</v>
      </c>
      <c r="I728" s="18">
        <v>0.376</v>
      </c>
      <c r="J728" s="18">
        <v>0.21920000000000001</v>
      </c>
      <c r="K728" s="18">
        <v>0.50939999999999996</v>
      </c>
      <c r="L728" s="18">
        <v>3.774</v>
      </c>
      <c r="M728" s="18">
        <v>0.61119999999999997</v>
      </c>
      <c r="O728" s="18">
        <f t="shared" si="109"/>
        <v>10000</v>
      </c>
      <c r="P728">
        <f t="shared" si="110"/>
        <v>1</v>
      </c>
      <c r="Q728" s="18">
        <f t="shared" si="111"/>
        <v>1</v>
      </c>
      <c r="R728" s="18">
        <f t="shared" si="112"/>
        <v>1</v>
      </c>
      <c r="S728" s="18">
        <f t="shared" si="113"/>
        <v>0.32954000000025607</v>
      </c>
      <c r="T728">
        <f t="shared" si="114"/>
        <v>1</v>
      </c>
      <c r="X728">
        <f t="shared" si="115"/>
        <v>1</v>
      </c>
      <c r="AB728">
        <f t="shared" si="116"/>
        <v>1</v>
      </c>
    </row>
    <row r="729" spans="2:28" x14ac:dyDescent="0.15">
      <c r="B729">
        <v>483.56299999999999</v>
      </c>
      <c r="C729">
        <v>20</v>
      </c>
      <c r="D729" s="18">
        <v>-0.72619999999999996</v>
      </c>
      <c r="E729" s="18">
        <v>0.91700000000000004</v>
      </c>
      <c r="F729" s="18">
        <v>-0.1918</v>
      </c>
      <c r="G729" s="18">
        <v>8.8880000000000001E-2</v>
      </c>
      <c r="H729" s="18">
        <v>0.31219999999999998</v>
      </c>
      <c r="I729" s="18">
        <v>0.60419999999999996</v>
      </c>
      <c r="J729" s="18">
        <v>0.52649999999999997</v>
      </c>
      <c r="K729" s="18">
        <v>0.1905</v>
      </c>
      <c r="L729" s="18">
        <v>3.2469999999999999</v>
      </c>
      <c r="M729" s="18">
        <v>0.1888</v>
      </c>
      <c r="O729" s="18">
        <f t="shared" si="109"/>
        <v>10000</v>
      </c>
      <c r="P729">
        <f t="shared" si="110"/>
        <v>1</v>
      </c>
      <c r="Q729" s="18">
        <f t="shared" si="111"/>
        <v>1</v>
      </c>
      <c r="R729" s="18">
        <f t="shared" si="112"/>
        <v>1</v>
      </c>
      <c r="S729" s="18">
        <f t="shared" si="113"/>
        <v>0.32954000000025607</v>
      </c>
      <c r="T729">
        <f t="shared" si="114"/>
        <v>1</v>
      </c>
      <c r="X729">
        <f t="shared" si="115"/>
        <v>1</v>
      </c>
      <c r="AB729">
        <f t="shared" si="116"/>
        <v>1</v>
      </c>
    </row>
    <row r="730" spans="2:28" x14ac:dyDescent="0.15">
      <c r="B730">
        <v>631.56299999999999</v>
      </c>
      <c r="C730">
        <v>1</v>
      </c>
      <c r="D730" s="18">
        <v>-0.15620000000000001</v>
      </c>
      <c r="E730" s="18">
        <v>0.54379999999999995</v>
      </c>
      <c r="F730" s="18">
        <v>-8.4140000000000006E-2</v>
      </c>
      <c r="G730" s="18">
        <v>0.1318</v>
      </c>
      <c r="H730" s="18">
        <v>0.1741</v>
      </c>
      <c r="I730" s="18">
        <v>1.2290000000000001</v>
      </c>
      <c r="J730" s="18">
        <v>0.12759999999999999</v>
      </c>
      <c r="K730" s="18">
        <v>-0.1469</v>
      </c>
      <c r="L730" s="18">
        <v>3.0219999999999998</v>
      </c>
      <c r="M730" s="18">
        <v>0.34749999999999998</v>
      </c>
      <c r="O730" s="18">
        <f t="shared" si="109"/>
        <v>10000</v>
      </c>
      <c r="P730">
        <f t="shared" si="110"/>
        <v>1</v>
      </c>
      <c r="Q730" s="18">
        <f t="shared" si="111"/>
        <v>1</v>
      </c>
      <c r="R730" s="18">
        <f t="shared" si="112"/>
        <v>1</v>
      </c>
      <c r="S730" s="18">
        <f t="shared" si="113"/>
        <v>0.32954000000025607</v>
      </c>
      <c r="T730">
        <f t="shared" si="114"/>
        <v>1</v>
      </c>
      <c r="X730">
        <f t="shared" si="115"/>
        <v>1</v>
      </c>
      <c r="AB730">
        <f t="shared" si="116"/>
        <v>1</v>
      </c>
    </row>
    <row r="731" spans="2:28" x14ac:dyDescent="0.15">
      <c r="B731">
        <v>631.56299999999999</v>
      </c>
      <c r="C731">
        <v>3</v>
      </c>
      <c r="D731" s="18">
        <v>-0.1348</v>
      </c>
      <c r="E731" s="18">
        <v>0.52100000000000002</v>
      </c>
      <c r="F731" s="18">
        <v>-8.0199999999999994E-2</v>
      </c>
      <c r="G731" s="18">
        <v>0.13070000000000001</v>
      </c>
      <c r="H731" s="18">
        <v>0.1759</v>
      </c>
      <c r="I731" s="18">
        <v>1.2290000000000001</v>
      </c>
      <c r="J731" s="18">
        <v>0.12959999999999999</v>
      </c>
      <c r="K731" s="18">
        <v>-0.14749999999999999</v>
      </c>
      <c r="L731" s="18">
        <v>3.02</v>
      </c>
      <c r="M731" s="18">
        <v>0.34920000000000001</v>
      </c>
      <c r="O731" s="18">
        <f t="shared" si="109"/>
        <v>10000</v>
      </c>
      <c r="P731">
        <f t="shared" si="110"/>
        <v>1</v>
      </c>
      <c r="Q731" s="18">
        <f t="shared" si="111"/>
        <v>1</v>
      </c>
      <c r="R731" s="18">
        <f t="shared" si="112"/>
        <v>1</v>
      </c>
      <c r="S731" s="18">
        <f t="shared" si="113"/>
        <v>0.32954000000025607</v>
      </c>
      <c r="T731">
        <f t="shared" si="114"/>
        <v>1</v>
      </c>
      <c r="X731">
        <f t="shared" si="115"/>
        <v>1</v>
      </c>
      <c r="AB731">
        <f t="shared" si="116"/>
        <v>1</v>
      </c>
    </row>
    <row r="732" spans="2:28" x14ac:dyDescent="0.15">
      <c r="B732">
        <v>631.56299999999999</v>
      </c>
      <c r="C732">
        <v>5</v>
      </c>
      <c r="D732" s="18">
        <v>-0.15509999999999999</v>
      </c>
      <c r="E732" s="18">
        <v>0.53059999999999996</v>
      </c>
      <c r="F732" s="18">
        <v>-0.1042</v>
      </c>
      <c r="G732" s="18">
        <v>0.1258</v>
      </c>
      <c r="H732" s="18">
        <v>0.1847</v>
      </c>
      <c r="I732" s="18">
        <v>1.1819999999999999</v>
      </c>
      <c r="J732" s="18">
        <v>0.129</v>
      </c>
      <c r="K732" s="18">
        <v>-0.1449</v>
      </c>
      <c r="L732" s="18">
        <v>3.02</v>
      </c>
      <c r="M732" s="18">
        <v>0.35339999999999999</v>
      </c>
      <c r="O732" s="18">
        <f t="shared" si="109"/>
        <v>10000</v>
      </c>
      <c r="P732">
        <f t="shared" si="110"/>
        <v>1</v>
      </c>
      <c r="Q732" s="18">
        <f t="shared" si="111"/>
        <v>1</v>
      </c>
      <c r="R732" s="18">
        <f t="shared" si="112"/>
        <v>1</v>
      </c>
      <c r="S732" s="18">
        <f t="shared" si="113"/>
        <v>0.32954000000025607</v>
      </c>
      <c r="T732">
        <f t="shared" si="114"/>
        <v>1</v>
      </c>
      <c r="X732">
        <f t="shared" si="115"/>
        <v>1</v>
      </c>
      <c r="AB732">
        <f t="shared" si="116"/>
        <v>1</v>
      </c>
    </row>
    <row r="733" spans="2:28" x14ac:dyDescent="0.15">
      <c r="B733">
        <v>631.56299999999999</v>
      </c>
      <c r="C733">
        <v>7</v>
      </c>
      <c r="D733" s="18">
        <v>-0.13389999999999999</v>
      </c>
      <c r="E733" s="18">
        <v>0.51319999999999999</v>
      </c>
      <c r="F733" s="18">
        <v>-9.0480000000000005E-2</v>
      </c>
      <c r="G733" s="18">
        <v>0.13500000000000001</v>
      </c>
      <c r="H733" s="18">
        <v>0.182</v>
      </c>
      <c r="I733" s="18">
        <v>1.198</v>
      </c>
      <c r="J733" s="18">
        <v>0.13600000000000001</v>
      </c>
      <c r="K733" s="18">
        <v>-0.14699999999999999</v>
      </c>
      <c r="L733" s="18">
        <v>3.016</v>
      </c>
      <c r="M733" s="18">
        <v>0.35560000000000003</v>
      </c>
      <c r="O733" s="18">
        <f t="shared" si="109"/>
        <v>10000</v>
      </c>
      <c r="P733">
        <f t="shared" si="110"/>
        <v>1</v>
      </c>
      <c r="Q733" s="18">
        <f t="shared" si="111"/>
        <v>1</v>
      </c>
      <c r="R733" s="18">
        <f t="shared" si="112"/>
        <v>1</v>
      </c>
      <c r="S733" s="18">
        <f t="shared" si="113"/>
        <v>0.32954000000025607</v>
      </c>
      <c r="T733">
        <f t="shared" si="114"/>
        <v>1</v>
      </c>
      <c r="X733">
        <f t="shared" si="115"/>
        <v>1</v>
      </c>
      <c r="AB733">
        <f t="shared" si="116"/>
        <v>1</v>
      </c>
    </row>
    <row r="734" spans="2:28" x14ac:dyDescent="0.15">
      <c r="B734">
        <v>631.56299999999999</v>
      </c>
      <c r="C734">
        <v>10</v>
      </c>
      <c r="D734" s="18">
        <v>-0.1381</v>
      </c>
      <c r="E734" s="18">
        <v>0.51770000000000005</v>
      </c>
      <c r="F734" s="18">
        <v>-6.6619999999999999E-2</v>
      </c>
      <c r="G734" s="18">
        <v>0.13869999999999999</v>
      </c>
      <c r="H734" s="18">
        <v>0.17730000000000001</v>
      </c>
      <c r="I734" s="18">
        <v>1.1739999999999999</v>
      </c>
      <c r="J734" s="18">
        <v>0.1396</v>
      </c>
      <c r="K734" s="18">
        <v>-0.1193</v>
      </c>
      <c r="L734" s="18">
        <v>2.8559999999999999</v>
      </c>
      <c r="M734" s="18">
        <v>0.22459999999999999</v>
      </c>
      <c r="O734" s="18">
        <f t="shared" si="109"/>
        <v>10000</v>
      </c>
      <c r="P734">
        <f t="shared" si="110"/>
        <v>1</v>
      </c>
      <c r="Q734" s="18">
        <f t="shared" si="111"/>
        <v>1</v>
      </c>
      <c r="R734" s="18">
        <f t="shared" si="112"/>
        <v>1</v>
      </c>
      <c r="S734" s="18">
        <f t="shared" si="113"/>
        <v>0.32954000000025607</v>
      </c>
      <c r="T734">
        <f t="shared" si="114"/>
        <v>1</v>
      </c>
      <c r="X734">
        <f t="shared" si="115"/>
        <v>1</v>
      </c>
      <c r="AB734">
        <f t="shared" si="116"/>
        <v>1</v>
      </c>
    </row>
    <row r="735" spans="2:28" x14ac:dyDescent="0.15">
      <c r="B735">
        <v>631.56299999999999</v>
      </c>
      <c r="C735">
        <v>15</v>
      </c>
      <c r="D735" s="18">
        <v>-0.29139999999999999</v>
      </c>
      <c r="E735" s="18">
        <v>0.67230000000000001</v>
      </c>
      <c r="F735" s="18">
        <v>-0.14580000000000001</v>
      </c>
      <c r="G735" s="18">
        <v>0.15690000000000001</v>
      </c>
      <c r="H735" s="18">
        <v>0.183</v>
      </c>
      <c r="I735" s="18">
        <v>1.1850000000000001</v>
      </c>
      <c r="J735" s="18">
        <v>0.13850000000000001</v>
      </c>
      <c r="K735" s="18">
        <v>-0.14599999999999999</v>
      </c>
      <c r="L735" s="18">
        <v>2.9529999999999998</v>
      </c>
      <c r="M735" s="18">
        <v>0.3629</v>
      </c>
      <c r="O735" s="18">
        <f t="shared" si="109"/>
        <v>10000</v>
      </c>
      <c r="P735">
        <f t="shared" si="110"/>
        <v>1</v>
      </c>
      <c r="Q735" s="18">
        <f t="shared" si="111"/>
        <v>1</v>
      </c>
      <c r="R735" s="18">
        <f t="shared" si="112"/>
        <v>1</v>
      </c>
      <c r="S735" s="18">
        <f t="shared" si="113"/>
        <v>0.32954000000025607</v>
      </c>
      <c r="T735">
        <f t="shared" si="114"/>
        <v>1</v>
      </c>
      <c r="X735">
        <f t="shared" si="115"/>
        <v>1</v>
      </c>
      <c r="AB735">
        <f t="shared" si="116"/>
        <v>1</v>
      </c>
    </row>
    <row r="736" spans="2:28" x14ac:dyDescent="0.15">
      <c r="B736">
        <v>631.56299999999999</v>
      </c>
      <c r="C736">
        <v>20</v>
      </c>
      <c r="D736" s="18">
        <v>-0.28129999999999999</v>
      </c>
      <c r="E736" s="18">
        <v>0.66649999999999998</v>
      </c>
      <c r="F736" s="18">
        <v>-0.13869999999999999</v>
      </c>
      <c r="G736" s="18">
        <v>0.1661</v>
      </c>
      <c r="H736" s="18">
        <v>0.17649999999999999</v>
      </c>
      <c r="I736" s="18">
        <v>1.1850000000000001</v>
      </c>
      <c r="J736" s="18">
        <v>0.12920000000000001</v>
      </c>
      <c r="K736" s="18">
        <v>-0.13739999999999999</v>
      </c>
      <c r="L736" s="18">
        <v>2.8879999999999999</v>
      </c>
      <c r="M736" s="18">
        <v>0.34310000000000002</v>
      </c>
      <c r="O736" s="18">
        <f t="shared" si="109"/>
        <v>10000</v>
      </c>
      <c r="P736">
        <f t="shared" si="110"/>
        <v>1</v>
      </c>
      <c r="Q736" s="18">
        <f t="shared" si="111"/>
        <v>1</v>
      </c>
      <c r="R736" s="18">
        <f t="shared" si="112"/>
        <v>1</v>
      </c>
      <c r="S736" s="18">
        <f t="shared" si="113"/>
        <v>0.32954000000025607</v>
      </c>
      <c r="T736">
        <f t="shared" si="114"/>
        <v>1</v>
      </c>
      <c r="X736">
        <f t="shared" si="115"/>
        <v>1</v>
      </c>
      <c r="AB736">
        <f t="shared" si="116"/>
        <v>1</v>
      </c>
    </row>
    <row r="737" spans="2:28" x14ac:dyDescent="0.15">
      <c r="B737">
        <v>774.68299999999999</v>
      </c>
      <c r="C737">
        <v>1</v>
      </c>
      <c r="D737" s="18">
        <v>1.6740000000000001E-2</v>
      </c>
      <c r="E737" s="18">
        <v>0.38679999999999998</v>
      </c>
      <c r="F737" s="18">
        <v>9.4049999999999995E-2</v>
      </c>
      <c r="G737" s="18">
        <v>0.22850000000000001</v>
      </c>
      <c r="H737" s="18">
        <v>8.226E-2</v>
      </c>
      <c r="I737" s="18">
        <v>1.1619999999999999</v>
      </c>
      <c r="J737" s="18">
        <v>6.3E-2</v>
      </c>
      <c r="K737" s="18">
        <v>-1.1849999999999999E-2</v>
      </c>
      <c r="L737" s="18">
        <v>2.5</v>
      </c>
      <c r="M737" s="18">
        <v>4.5080000000000002E-2</v>
      </c>
      <c r="O737" s="18">
        <f t="shared" si="109"/>
        <v>10000</v>
      </c>
      <c r="P737">
        <f t="shared" si="110"/>
        <v>1</v>
      </c>
      <c r="Q737" s="18">
        <f t="shared" si="111"/>
        <v>1</v>
      </c>
      <c r="R737" s="18">
        <f t="shared" si="112"/>
        <v>1</v>
      </c>
      <c r="S737" s="18">
        <f t="shared" si="113"/>
        <v>0.32954000000025607</v>
      </c>
      <c r="T737">
        <f t="shared" si="114"/>
        <v>1</v>
      </c>
      <c r="X737">
        <f t="shared" si="115"/>
        <v>1</v>
      </c>
      <c r="AB737">
        <f t="shared" si="116"/>
        <v>1</v>
      </c>
    </row>
    <row r="738" spans="2:28" x14ac:dyDescent="0.15">
      <c r="B738">
        <v>774.68299999999999</v>
      </c>
      <c r="C738">
        <v>3</v>
      </c>
      <c r="D738" s="18">
        <v>1.016E-4</v>
      </c>
      <c r="E738" s="18">
        <v>0.40870000000000001</v>
      </c>
      <c r="F738" s="18">
        <v>6.1089999999999998E-2</v>
      </c>
      <c r="G738" s="18">
        <v>0.25990000000000002</v>
      </c>
      <c r="H738" s="18">
        <v>7.7249999999999999E-2</v>
      </c>
      <c r="I738" s="18">
        <v>1.1639999999999999</v>
      </c>
      <c r="J738" s="18">
        <v>6.1120000000000001E-2</v>
      </c>
      <c r="K738" s="18">
        <v>-1.205E-2</v>
      </c>
      <c r="L738" s="18">
        <v>2.496</v>
      </c>
      <c r="M738" s="18">
        <v>4.6260000000000003E-2</v>
      </c>
      <c r="O738" s="18">
        <f t="shared" si="109"/>
        <v>10000</v>
      </c>
      <c r="P738">
        <f t="shared" si="110"/>
        <v>1</v>
      </c>
      <c r="Q738" s="18">
        <f t="shared" si="111"/>
        <v>1</v>
      </c>
      <c r="R738" s="18">
        <f t="shared" si="112"/>
        <v>1</v>
      </c>
      <c r="S738" s="18">
        <f t="shared" si="113"/>
        <v>0.32954000000025607</v>
      </c>
      <c r="T738">
        <f t="shared" si="114"/>
        <v>1</v>
      </c>
      <c r="X738">
        <f t="shared" si="115"/>
        <v>1</v>
      </c>
      <c r="AB738">
        <f t="shared" si="116"/>
        <v>1</v>
      </c>
    </row>
    <row r="739" spans="2:28" x14ac:dyDescent="0.15">
      <c r="B739">
        <v>774.68299999999999</v>
      </c>
      <c r="C739">
        <v>5</v>
      </c>
      <c r="D739" s="18">
        <v>-0.25040000000000001</v>
      </c>
      <c r="E739" s="18">
        <v>0.66449999999999998</v>
      </c>
      <c r="F739" s="18">
        <v>-0.2319</v>
      </c>
      <c r="G739" s="18">
        <v>0.34720000000000001</v>
      </c>
      <c r="H739" s="18">
        <v>7.3080000000000006E-2</v>
      </c>
      <c r="I739" s="18">
        <v>1.1499999999999999</v>
      </c>
      <c r="J739" s="18">
        <v>5.9200000000000003E-2</v>
      </c>
      <c r="K739" s="18">
        <v>-1.3350000000000001E-2</v>
      </c>
      <c r="L739" s="18">
        <v>2.468</v>
      </c>
      <c r="M739" s="18">
        <v>5.4730000000000001E-2</v>
      </c>
      <c r="O739" s="18">
        <f t="shared" si="109"/>
        <v>10000</v>
      </c>
      <c r="P739">
        <f t="shared" si="110"/>
        <v>1</v>
      </c>
      <c r="Q739" s="18">
        <f t="shared" si="111"/>
        <v>1</v>
      </c>
      <c r="R739" s="18">
        <f t="shared" si="112"/>
        <v>1</v>
      </c>
      <c r="S739" s="18">
        <f t="shared" si="113"/>
        <v>0.32954000000025607</v>
      </c>
      <c r="T739">
        <f t="shared" si="114"/>
        <v>1</v>
      </c>
      <c r="X739">
        <f t="shared" si="115"/>
        <v>1</v>
      </c>
      <c r="AB739">
        <f t="shared" si="116"/>
        <v>1</v>
      </c>
    </row>
    <row r="740" spans="2:28" x14ac:dyDescent="0.15">
      <c r="B740">
        <v>774.68299999999999</v>
      </c>
      <c r="C740">
        <v>7</v>
      </c>
      <c r="D740" s="18">
        <v>-3.567E-2</v>
      </c>
      <c r="E740" s="18">
        <v>0.45079999999999998</v>
      </c>
      <c r="F740" s="18">
        <v>3.9739999999999998E-2</v>
      </c>
      <c r="G740" s="18">
        <v>0.28050000000000003</v>
      </c>
      <c r="H740" s="18">
        <v>6.8610000000000004E-2</v>
      </c>
      <c r="I740" s="18">
        <v>1.163</v>
      </c>
      <c r="J740" s="18">
        <v>5.8779999999999999E-2</v>
      </c>
      <c r="K740" s="18">
        <v>-1.061E-2</v>
      </c>
      <c r="L740" s="18">
        <v>2.4820000000000002</v>
      </c>
      <c r="M740" s="18">
        <v>4.512E-2</v>
      </c>
      <c r="O740" s="18">
        <f t="shared" si="109"/>
        <v>10000</v>
      </c>
      <c r="P740">
        <f t="shared" si="110"/>
        <v>1</v>
      </c>
      <c r="Q740" s="18">
        <f t="shared" si="111"/>
        <v>1</v>
      </c>
      <c r="R740" s="18">
        <f t="shared" si="112"/>
        <v>1</v>
      </c>
      <c r="S740" s="18">
        <f t="shared" si="113"/>
        <v>0.32954000000025607</v>
      </c>
      <c r="T740">
        <f t="shared" si="114"/>
        <v>1</v>
      </c>
      <c r="X740">
        <f t="shared" si="115"/>
        <v>1</v>
      </c>
      <c r="AB740">
        <f t="shared" si="116"/>
        <v>1</v>
      </c>
    </row>
    <row r="741" spans="2:28" x14ac:dyDescent="0.15">
      <c r="B741">
        <v>774.68299999999999</v>
      </c>
      <c r="C741">
        <v>10</v>
      </c>
      <c r="D741" s="18">
        <v>0.1139</v>
      </c>
      <c r="E741" s="18">
        <v>0.26319999999999999</v>
      </c>
      <c r="F741" s="18">
        <v>0.2356</v>
      </c>
      <c r="G741" s="18">
        <v>7.4730000000000005E-2</v>
      </c>
      <c r="H741" s="18">
        <v>0.1023</v>
      </c>
      <c r="I741" s="18">
        <v>1.1160000000000001</v>
      </c>
      <c r="J741" s="18">
        <v>6.8099999999999994E-2</v>
      </c>
      <c r="K741" s="18">
        <v>-6.8079999999999998E-3</v>
      </c>
      <c r="L741" s="18">
        <v>2.4260000000000002</v>
      </c>
      <c r="M741" s="18">
        <v>3.8620000000000002E-2</v>
      </c>
      <c r="O741" s="18"/>
      <c r="Q741" s="18"/>
      <c r="R741" s="18"/>
      <c r="S741" s="18"/>
    </row>
    <row r="742" spans="2:28" x14ac:dyDescent="0.15">
      <c r="B742">
        <v>774.68299999999999</v>
      </c>
      <c r="C742">
        <v>15</v>
      </c>
      <c r="D742" s="18">
        <v>5.6259999999999998E-2</v>
      </c>
      <c r="E742" s="18">
        <v>0.24479999999999999</v>
      </c>
      <c r="F742" s="18">
        <v>0.2717</v>
      </c>
      <c r="G742" s="18">
        <v>6.6369999999999998E-2</v>
      </c>
      <c r="H742" s="18">
        <v>0.40639999999999998</v>
      </c>
      <c r="I742" s="18">
        <v>1.788</v>
      </c>
      <c r="J742" s="18">
        <v>0.84609999999999996</v>
      </c>
      <c r="K742" s="18">
        <v>-0.18260000000000001</v>
      </c>
      <c r="L742" s="18">
        <v>2.3050000000000002</v>
      </c>
      <c r="M742" s="18">
        <v>0.26050000000000001</v>
      </c>
      <c r="O742" s="18"/>
      <c r="Q742" s="18"/>
      <c r="R742" s="18"/>
      <c r="S742" s="18"/>
    </row>
    <row r="743" spans="2:28" x14ac:dyDescent="0.15">
      <c r="B743">
        <v>774.68299999999999</v>
      </c>
      <c r="C743">
        <v>20</v>
      </c>
      <c r="D743" s="18">
        <v>0.18060000000000001</v>
      </c>
      <c r="E743" s="18">
        <v>0.47649999999999998</v>
      </c>
      <c r="F743" s="18">
        <v>2.1030000000000002</v>
      </c>
      <c r="G743" s="18">
        <v>0.44180000000000003</v>
      </c>
      <c r="H743" s="18">
        <v>0.19869999999999999</v>
      </c>
      <c r="I743" s="18">
        <v>0.37069999999999997</v>
      </c>
      <c r="J743" s="18">
        <v>4.8039999999999999E-2</v>
      </c>
      <c r="K743" s="18">
        <v>-0.34960000000000002</v>
      </c>
      <c r="L743" s="18">
        <v>2.2029999999999998</v>
      </c>
      <c r="M743" s="18">
        <v>0.25219999999999998</v>
      </c>
      <c r="O743" s="18"/>
      <c r="Q743" s="18"/>
      <c r="R743" s="18"/>
      <c r="S743" s="18"/>
    </row>
    <row r="744" spans="2:28" x14ac:dyDescent="0.15">
      <c r="B744">
        <v>897.803</v>
      </c>
      <c r="C744">
        <v>1</v>
      </c>
      <c r="D744" s="18">
        <v>-8.1419999999999999E-3</v>
      </c>
      <c r="E744" s="18">
        <v>0.31690000000000002</v>
      </c>
      <c r="F744" s="18">
        <v>-0.31929999999999997</v>
      </c>
      <c r="G744" s="18">
        <v>3.4959999999999998E-2</v>
      </c>
      <c r="H744" s="18">
        <v>0.13550000000000001</v>
      </c>
      <c r="I744" s="18">
        <v>1.1220000000000001</v>
      </c>
      <c r="J744" s="18">
        <v>0.13020000000000001</v>
      </c>
      <c r="K744" s="18">
        <v>-0.43059999999999998</v>
      </c>
      <c r="L744" s="18">
        <v>3.3820000000000001</v>
      </c>
      <c r="M744" s="18">
        <v>0.33779999999999999</v>
      </c>
      <c r="O744" s="18"/>
      <c r="Q744" s="18"/>
      <c r="R744" s="18"/>
      <c r="S744" s="18"/>
    </row>
    <row r="745" spans="2:28" x14ac:dyDescent="0.15">
      <c r="B745">
        <v>897.803</v>
      </c>
      <c r="C745">
        <v>3</v>
      </c>
      <c r="D745" s="18">
        <v>-2.7609999999999999E-2</v>
      </c>
      <c r="E745" s="18">
        <v>0.3332</v>
      </c>
      <c r="F745" s="18">
        <v>-0.32</v>
      </c>
      <c r="G745" s="18">
        <v>3.1690000000000003E-2</v>
      </c>
      <c r="H745" s="18">
        <v>0.13850000000000001</v>
      </c>
      <c r="I745" s="18">
        <v>1.113</v>
      </c>
      <c r="J745" s="18">
        <v>0.13200000000000001</v>
      </c>
      <c r="K745" s="18">
        <v>-0.43009999999999998</v>
      </c>
      <c r="L745" s="18">
        <v>3.3809999999999998</v>
      </c>
      <c r="M745" s="18">
        <v>0.33700000000000002</v>
      </c>
    </row>
    <row r="746" spans="2:28" x14ac:dyDescent="0.15">
      <c r="B746">
        <v>897.803</v>
      </c>
      <c r="C746">
        <v>5</v>
      </c>
      <c r="D746" s="18">
        <v>-0.4511</v>
      </c>
      <c r="E746" s="18">
        <v>0.75570000000000004</v>
      </c>
      <c r="F746" s="18">
        <v>-0.40129999999999999</v>
      </c>
      <c r="G746" s="18">
        <v>5.2609999999999997E-2</v>
      </c>
      <c r="H746" s="18">
        <v>0.13950000000000001</v>
      </c>
      <c r="I746" s="18">
        <v>1.119</v>
      </c>
      <c r="J746" s="18">
        <v>0.1358</v>
      </c>
      <c r="K746" s="18">
        <v>-0.4304</v>
      </c>
      <c r="L746" s="18">
        <v>3.3809999999999998</v>
      </c>
      <c r="M746" s="18">
        <v>0.33829999999999999</v>
      </c>
    </row>
    <row r="747" spans="2:28" x14ac:dyDescent="0.15">
      <c r="B747">
        <v>897.803</v>
      </c>
      <c r="C747">
        <v>7</v>
      </c>
      <c r="D747" s="18">
        <v>-0.39019999999999999</v>
      </c>
      <c r="E747" s="18">
        <v>0.70450000000000002</v>
      </c>
      <c r="F747" s="18">
        <v>-0.4088</v>
      </c>
      <c r="G747" s="18">
        <v>4.3999999999999997E-2</v>
      </c>
      <c r="H747" s="18">
        <v>0.12720000000000001</v>
      </c>
      <c r="I747" s="18">
        <v>1.137</v>
      </c>
      <c r="J747" s="18">
        <v>0.1278</v>
      </c>
      <c r="K747" s="18">
        <v>-0.4249</v>
      </c>
      <c r="L747" s="18">
        <v>3.38</v>
      </c>
      <c r="M747" s="18">
        <v>0.33500000000000002</v>
      </c>
    </row>
    <row r="748" spans="2:28" x14ac:dyDescent="0.15">
      <c r="B748">
        <v>897.803</v>
      </c>
      <c r="C748">
        <v>10</v>
      </c>
      <c r="D748" s="18">
        <v>7.2300000000000003E-2</v>
      </c>
      <c r="E748" s="18">
        <v>0.25169999999999998</v>
      </c>
      <c r="F748" s="18">
        <v>-0.33429999999999999</v>
      </c>
      <c r="G748" s="18">
        <v>3.7139999999999999E-2</v>
      </c>
      <c r="H748" s="18">
        <v>0.1104</v>
      </c>
      <c r="I748" s="18">
        <v>1.1539999999999999</v>
      </c>
      <c r="J748" s="18">
        <v>0.1085</v>
      </c>
      <c r="K748" s="18">
        <v>-0.4073</v>
      </c>
      <c r="L748" s="18">
        <v>3.371</v>
      </c>
      <c r="M748" s="18">
        <v>0.32540000000000002</v>
      </c>
    </row>
    <row r="749" spans="2:28" x14ac:dyDescent="0.15">
      <c r="B749">
        <v>897.803</v>
      </c>
      <c r="C749">
        <v>15</v>
      </c>
      <c r="D749" s="18">
        <v>0.1201</v>
      </c>
      <c r="E749" s="18">
        <v>0.21859999999999999</v>
      </c>
      <c r="F749" s="18">
        <v>-0.33500000000000002</v>
      </c>
      <c r="G749" s="18">
        <v>3.177E-2</v>
      </c>
      <c r="H749" s="18">
        <v>8.6860000000000007E-2</v>
      </c>
      <c r="I749" s="18">
        <v>1.1830000000000001</v>
      </c>
      <c r="J749" s="18">
        <v>8.4080000000000002E-2</v>
      </c>
      <c r="K749" s="18">
        <v>-0.38940000000000002</v>
      </c>
      <c r="L749" s="18">
        <v>3.359</v>
      </c>
      <c r="M749" s="18">
        <v>0.31890000000000002</v>
      </c>
    </row>
    <row r="750" spans="2:28" x14ac:dyDescent="0.15">
      <c r="B750">
        <v>897.803</v>
      </c>
      <c r="C750">
        <v>20</v>
      </c>
      <c r="D750" s="18">
        <v>-0.32079999999999997</v>
      </c>
      <c r="E750" s="18">
        <v>0.66159999999999997</v>
      </c>
      <c r="F750" s="18">
        <v>-0.3624</v>
      </c>
      <c r="G750" s="18">
        <v>4.165E-2</v>
      </c>
      <c r="H750" s="18">
        <v>7.2859999999999994E-2</v>
      </c>
      <c r="I750" s="18">
        <v>1.151</v>
      </c>
      <c r="J750" s="18">
        <v>6.7180000000000004E-2</v>
      </c>
      <c r="K750" s="18">
        <v>-0.38179999999999997</v>
      </c>
      <c r="L750" s="18">
        <v>3.343</v>
      </c>
      <c r="M750" s="18">
        <v>0.29249999999999998</v>
      </c>
    </row>
    <row r="751" spans="2:28" x14ac:dyDescent="0.15">
      <c r="B751">
        <v>1036.3610000000001</v>
      </c>
      <c r="C751">
        <v>1</v>
      </c>
      <c r="D751" s="18">
        <v>0.25409999999999999</v>
      </c>
      <c r="E751" s="18">
        <v>0.46300000000000002</v>
      </c>
      <c r="F751" s="18">
        <v>0.74719999999999998</v>
      </c>
      <c r="G751" s="18">
        <v>0.1111</v>
      </c>
      <c r="H751" s="18">
        <v>-0.378</v>
      </c>
      <c r="I751" s="18">
        <v>0.8659</v>
      </c>
      <c r="J751" s="18">
        <v>0.3024</v>
      </c>
      <c r="K751" s="18">
        <v>-0.4052</v>
      </c>
      <c r="L751" s="18">
        <v>3.7480000000000002</v>
      </c>
      <c r="M751" s="18">
        <v>8.133E-2</v>
      </c>
    </row>
    <row r="752" spans="2:28" x14ac:dyDescent="0.15">
      <c r="B752">
        <v>1036.3610000000001</v>
      </c>
      <c r="C752">
        <v>3</v>
      </c>
      <c r="D752" s="18">
        <v>0.28239999999999998</v>
      </c>
      <c r="E752" s="18">
        <v>0.2132</v>
      </c>
      <c r="F752" s="18">
        <v>0.69950000000000001</v>
      </c>
      <c r="G752" s="18">
        <v>5.8099999999999999E-2</v>
      </c>
      <c r="H752" s="18">
        <v>-0.25090000000000001</v>
      </c>
      <c r="I752" s="18">
        <v>2.0129999999999999</v>
      </c>
      <c r="J752" s="18">
        <v>1.528</v>
      </c>
      <c r="K752" s="18">
        <v>-0.45290000000000002</v>
      </c>
      <c r="L752" s="18">
        <v>3.8050000000000002</v>
      </c>
      <c r="M752" s="18">
        <v>9.8849999999999993E-2</v>
      </c>
    </row>
    <row r="753" spans="2:13" x14ac:dyDescent="0.15">
      <c r="B753">
        <v>1036.3610000000001</v>
      </c>
      <c r="C753">
        <v>5</v>
      </c>
      <c r="D753" s="18">
        <v>0.38169999999999998</v>
      </c>
      <c r="E753" s="18">
        <v>0.42049999999999998</v>
      </c>
      <c r="F753" s="18">
        <v>0.79800000000000004</v>
      </c>
      <c r="G753" s="18">
        <v>0.1242</v>
      </c>
      <c r="H753" s="18">
        <v>1.6439999999999999</v>
      </c>
      <c r="I753" s="18">
        <v>2.8290000000000002</v>
      </c>
      <c r="J753" s="18">
        <v>0.53380000000000005</v>
      </c>
      <c r="K753" s="18">
        <v>-4.242</v>
      </c>
      <c r="L753" s="18">
        <v>3.82</v>
      </c>
      <c r="M753" s="18">
        <v>1.169</v>
      </c>
    </row>
    <row r="754" spans="2:13" x14ac:dyDescent="0.15">
      <c r="B754">
        <v>1036.3610000000001</v>
      </c>
      <c r="C754">
        <v>7</v>
      </c>
      <c r="D754" s="18">
        <v>0.22420000000000001</v>
      </c>
      <c r="E754" s="18">
        <v>0.29409999999999997</v>
      </c>
      <c r="F754" s="18">
        <v>0.72760000000000002</v>
      </c>
      <c r="G754" s="18">
        <v>8.4449999999999997E-2</v>
      </c>
      <c r="H754" s="18">
        <v>-0.18010000000000001</v>
      </c>
      <c r="I754" s="18">
        <v>1.147</v>
      </c>
      <c r="J754" s="18">
        <v>0.34920000000000001</v>
      </c>
      <c r="K754" s="18">
        <v>-0.57599999999999996</v>
      </c>
      <c r="L754" s="18">
        <v>3.8279999999999998</v>
      </c>
      <c r="M754" s="18">
        <v>0.12939999999999999</v>
      </c>
    </row>
    <row r="755" spans="2:13" x14ac:dyDescent="0.15">
      <c r="B755">
        <v>1036.3610000000001</v>
      </c>
      <c r="C755">
        <v>10</v>
      </c>
      <c r="D755" s="18">
        <v>-0.7702</v>
      </c>
      <c r="E755" s="18">
        <v>1.2050000000000001</v>
      </c>
      <c r="F755" s="18">
        <v>-0.4929</v>
      </c>
      <c r="G755" s="18">
        <v>0.45350000000000001</v>
      </c>
      <c r="H755" s="18">
        <v>-9.6879999999999994E-2</v>
      </c>
      <c r="I755" s="18">
        <v>1.5760000000000001</v>
      </c>
      <c r="J755" s="18">
        <v>3.0110000000000001E-2</v>
      </c>
      <c r="K755" s="18">
        <v>-0.33429999999999999</v>
      </c>
      <c r="L755" s="18">
        <v>3.706</v>
      </c>
      <c r="M755" s="18">
        <v>6.1080000000000002E-2</v>
      </c>
    </row>
    <row r="756" spans="2:13" x14ac:dyDescent="0.15">
      <c r="B756">
        <v>1036.3610000000001</v>
      </c>
      <c r="C756">
        <v>15</v>
      </c>
      <c r="D756" s="18">
        <v>0.1847</v>
      </c>
      <c r="E756" s="18">
        <v>0.25469999999999998</v>
      </c>
      <c r="F756" s="18">
        <v>0.69989999999999997</v>
      </c>
      <c r="G756" s="18">
        <v>9.257E-2</v>
      </c>
      <c r="H756" s="18">
        <v>-0.1104</v>
      </c>
      <c r="I756" s="18">
        <v>1.5169999999999999</v>
      </c>
      <c r="J756" s="18">
        <v>3.2640000000000002E-2</v>
      </c>
      <c r="K756" s="18">
        <v>-0.30640000000000001</v>
      </c>
      <c r="L756" s="18">
        <v>3.7090000000000001</v>
      </c>
      <c r="M756" s="18">
        <v>3.986E-2</v>
      </c>
    </row>
    <row r="757" spans="2:13" x14ac:dyDescent="0.15">
      <c r="B757">
        <v>1036.3610000000001</v>
      </c>
      <c r="C757">
        <v>20</v>
      </c>
      <c r="D757" s="18">
        <v>-0.91459999999999997</v>
      </c>
      <c r="E757" s="18">
        <v>1.087</v>
      </c>
      <c r="F757" s="18">
        <v>4.0550000000000003E-2</v>
      </c>
      <c r="G757" s="18">
        <v>0.1668</v>
      </c>
      <c r="H757" s="18">
        <v>5.8070000000000004</v>
      </c>
      <c r="I757" s="18">
        <v>3.5129999999999999</v>
      </c>
      <c r="J757" s="18">
        <v>1.9910000000000001</v>
      </c>
      <c r="K757" s="18">
        <v>-6.173</v>
      </c>
      <c r="L757" s="18">
        <v>3.786</v>
      </c>
      <c r="M757" s="18">
        <v>1.778</v>
      </c>
    </row>
    <row r="758" spans="2:13" x14ac:dyDescent="0.15">
      <c r="B758">
        <v>0.76500000000000001</v>
      </c>
      <c r="C758">
        <v>1</v>
      </c>
      <c r="D758" s="18">
        <v>1</v>
      </c>
      <c r="E758" s="18">
        <v>0</v>
      </c>
      <c r="F758" s="18">
        <v>0</v>
      </c>
      <c r="G758" s="18">
        <v>0</v>
      </c>
      <c r="H758" s="18">
        <v>0</v>
      </c>
      <c r="I758" s="18">
        <v>0</v>
      </c>
      <c r="J758" s="18">
        <v>0</v>
      </c>
      <c r="K758" s="18">
        <v>0</v>
      </c>
      <c r="L758" s="18">
        <v>0</v>
      </c>
      <c r="M758" s="18">
        <v>0</v>
      </c>
    </row>
    <row r="759" spans="2:13" x14ac:dyDescent="0.15">
      <c r="B759">
        <v>0.76500000000000001</v>
      </c>
      <c r="C759">
        <v>3</v>
      </c>
      <c r="D759" s="18">
        <v>1</v>
      </c>
      <c r="E759" s="18">
        <v>0</v>
      </c>
      <c r="F759" s="18">
        <v>0</v>
      </c>
      <c r="G759" s="18">
        <v>0</v>
      </c>
      <c r="H759" s="18">
        <v>0</v>
      </c>
      <c r="I759" s="18">
        <v>0</v>
      </c>
      <c r="J759" s="18">
        <v>0</v>
      </c>
      <c r="K759" s="18">
        <v>0</v>
      </c>
      <c r="L759" s="18">
        <v>0</v>
      </c>
      <c r="M759" s="18">
        <v>0</v>
      </c>
    </row>
    <row r="760" spans="2:13" x14ac:dyDescent="0.15">
      <c r="B760">
        <v>0.76500000000000001</v>
      </c>
      <c r="C760">
        <v>5</v>
      </c>
      <c r="D760" s="18">
        <v>1</v>
      </c>
      <c r="E760" s="18">
        <v>0</v>
      </c>
      <c r="F760" s="18">
        <v>0</v>
      </c>
      <c r="G760" s="18">
        <v>0</v>
      </c>
      <c r="H760" s="18">
        <v>0</v>
      </c>
      <c r="I760" s="18">
        <v>0</v>
      </c>
      <c r="J760" s="18">
        <v>0</v>
      </c>
      <c r="K760" s="18">
        <v>0</v>
      </c>
      <c r="L760" s="18">
        <v>0</v>
      </c>
      <c r="M760" s="18">
        <v>0</v>
      </c>
    </row>
    <row r="761" spans="2:13" x14ac:dyDescent="0.15">
      <c r="B761">
        <v>0.76500000000000001</v>
      </c>
      <c r="C761">
        <v>7</v>
      </c>
      <c r="D761" s="18">
        <v>1</v>
      </c>
      <c r="E761" s="18">
        <v>0</v>
      </c>
      <c r="F761" s="18">
        <v>0</v>
      </c>
      <c r="G761" s="18">
        <v>0</v>
      </c>
      <c r="H761" s="18">
        <v>0</v>
      </c>
      <c r="I761" s="18">
        <v>0</v>
      </c>
      <c r="J761" s="18">
        <v>0</v>
      </c>
      <c r="K761" s="18">
        <v>0</v>
      </c>
      <c r="L761" s="18">
        <v>0</v>
      </c>
      <c r="M761" s="18">
        <v>0</v>
      </c>
    </row>
    <row r="762" spans="2:13" x14ac:dyDescent="0.15">
      <c r="B762">
        <v>0.76500000000000001</v>
      </c>
      <c r="C762">
        <v>10</v>
      </c>
      <c r="D762" s="18">
        <v>1</v>
      </c>
      <c r="E762" s="18">
        <v>0</v>
      </c>
      <c r="F762" s="18">
        <v>0</v>
      </c>
      <c r="G762" s="18">
        <v>0</v>
      </c>
      <c r="H762" s="18">
        <v>0</v>
      </c>
      <c r="I762" s="18">
        <v>0</v>
      </c>
      <c r="J762" s="18">
        <v>0</v>
      </c>
      <c r="K762" s="18">
        <v>0</v>
      </c>
      <c r="L762" s="18">
        <v>0</v>
      </c>
      <c r="M762" s="18">
        <v>0</v>
      </c>
    </row>
    <row r="763" spans="2:13" x14ac:dyDescent="0.15">
      <c r="B763">
        <v>0.76500000000000001</v>
      </c>
      <c r="C763">
        <v>15</v>
      </c>
      <c r="D763" s="18">
        <v>1</v>
      </c>
      <c r="E763" s="18">
        <v>0</v>
      </c>
      <c r="F763" s="18">
        <v>0</v>
      </c>
      <c r="G763" s="18">
        <v>0</v>
      </c>
      <c r="H763" s="18">
        <v>0</v>
      </c>
      <c r="I763" s="18">
        <v>0</v>
      </c>
      <c r="J763" s="18">
        <v>0</v>
      </c>
      <c r="K763" s="18">
        <v>0</v>
      </c>
      <c r="L763" s="18">
        <v>0</v>
      </c>
      <c r="M763" s="18">
        <v>0</v>
      </c>
    </row>
    <row r="764" spans="2:13" x14ac:dyDescent="0.15">
      <c r="B764">
        <v>0.76500000000000001</v>
      </c>
      <c r="C764">
        <v>20</v>
      </c>
      <c r="D764" s="18">
        <v>1</v>
      </c>
      <c r="E764" s="18">
        <v>0</v>
      </c>
      <c r="F764" s="18">
        <v>0</v>
      </c>
      <c r="G764" s="18">
        <v>0</v>
      </c>
      <c r="H764" s="18">
        <v>0</v>
      </c>
      <c r="I764" s="18">
        <v>0</v>
      </c>
      <c r="J764" s="18">
        <v>0</v>
      </c>
      <c r="K764" s="18">
        <v>0</v>
      </c>
      <c r="L764" s="18">
        <v>0</v>
      </c>
      <c r="M764" s="18">
        <v>0</v>
      </c>
    </row>
    <row r="765" spans="2:13" x14ac:dyDescent="0.15">
      <c r="B765">
        <v>1.901</v>
      </c>
      <c r="C765">
        <v>1</v>
      </c>
      <c r="D765" s="18">
        <v>1</v>
      </c>
      <c r="E765" s="18">
        <v>0</v>
      </c>
      <c r="F765" s="18">
        <v>0</v>
      </c>
      <c r="G765" s="18">
        <v>0</v>
      </c>
      <c r="H765" s="18">
        <v>0</v>
      </c>
      <c r="I765" s="18">
        <v>0</v>
      </c>
      <c r="J765" s="18">
        <v>0</v>
      </c>
      <c r="K765" s="18">
        <v>0</v>
      </c>
      <c r="L765" s="18">
        <v>0</v>
      </c>
      <c r="M765" s="18">
        <v>0</v>
      </c>
    </row>
    <row r="766" spans="2:13" x14ac:dyDescent="0.15">
      <c r="B766">
        <v>1.901</v>
      </c>
      <c r="C766">
        <v>3</v>
      </c>
      <c r="D766" s="18">
        <v>1</v>
      </c>
      <c r="E766" s="18">
        <v>0</v>
      </c>
      <c r="F766" s="18">
        <v>0</v>
      </c>
      <c r="G766" s="18">
        <v>0</v>
      </c>
      <c r="H766" s="18">
        <v>0</v>
      </c>
      <c r="I766" s="18">
        <v>0</v>
      </c>
      <c r="J766" s="18">
        <v>0</v>
      </c>
      <c r="K766" s="18">
        <v>0</v>
      </c>
      <c r="L766" s="18">
        <v>0</v>
      </c>
      <c r="M766" s="18">
        <v>0</v>
      </c>
    </row>
    <row r="767" spans="2:13" x14ac:dyDescent="0.15">
      <c r="B767">
        <v>1.901</v>
      </c>
      <c r="C767">
        <v>5</v>
      </c>
      <c r="D767" s="18">
        <v>1</v>
      </c>
      <c r="E767" s="18">
        <v>0</v>
      </c>
      <c r="F767" s="18">
        <v>0</v>
      </c>
      <c r="G767" s="18">
        <v>0</v>
      </c>
      <c r="H767" s="18">
        <v>0</v>
      </c>
      <c r="I767" s="18">
        <v>0</v>
      </c>
      <c r="J767" s="18">
        <v>0</v>
      </c>
      <c r="K767" s="18">
        <v>0</v>
      </c>
      <c r="L767" s="18">
        <v>0</v>
      </c>
      <c r="M767" s="18">
        <v>0</v>
      </c>
    </row>
    <row r="768" spans="2:13" x14ac:dyDescent="0.15">
      <c r="B768">
        <v>1.901</v>
      </c>
      <c r="C768">
        <v>7</v>
      </c>
      <c r="D768" s="18">
        <v>1</v>
      </c>
      <c r="E768" s="18">
        <v>0</v>
      </c>
      <c r="F768" s="18">
        <v>0</v>
      </c>
      <c r="G768" s="18">
        <v>0</v>
      </c>
      <c r="H768" s="18">
        <v>0</v>
      </c>
      <c r="I768" s="18">
        <v>0</v>
      </c>
      <c r="J768" s="18">
        <v>0</v>
      </c>
      <c r="K768" s="18">
        <v>0</v>
      </c>
      <c r="L768" s="18">
        <v>0</v>
      </c>
      <c r="M768" s="18">
        <v>0</v>
      </c>
    </row>
    <row r="769" spans="2:13" x14ac:dyDescent="0.15">
      <c r="B769">
        <v>1.901</v>
      </c>
      <c r="C769">
        <v>10</v>
      </c>
      <c r="D769" s="18">
        <v>1</v>
      </c>
      <c r="E769" s="18">
        <v>0</v>
      </c>
      <c r="F769" s="18">
        <v>0</v>
      </c>
      <c r="G769" s="18">
        <v>0</v>
      </c>
      <c r="H769" s="18">
        <v>0</v>
      </c>
      <c r="I769" s="18">
        <v>0</v>
      </c>
      <c r="J769" s="18">
        <v>0</v>
      </c>
      <c r="K769" s="18">
        <v>0</v>
      </c>
      <c r="L769" s="18">
        <v>0</v>
      </c>
      <c r="M769" s="18">
        <v>0</v>
      </c>
    </row>
    <row r="770" spans="2:13" x14ac:dyDescent="0.15">
      <c r="B770">
        <v>1.901</v>
      </c>
      <c r="C770">
        <v>15</v>
      </c>
      <c r="D770" s="18">
        <v>1</v>
      </c>
      <c r="E770" s="18">
        <v>0</v>
      </c>
      <c r="F770" s="18">
        <v>0</v>
      </c>
      <c r="G770" s="18">
        <v>0</v>
      </c>
      <c r="H770" s="18">
        <v>0</v>
      </c>
      <c r="I770" s="18">
        <v>0</v>
      </c>
      <c r="J770" s="18">
        <v>0</v>
      </c>
      <c r="K770" s="18">
        <v>0</v>
      </c>
      <c r="L770" s="18">
        <v>0</v>
      </c>
      <c r="M770" s="18">
        <v>0</v>
      </c>
    </row>
    <row r="771" spans="2:13" x14ac:dyDescent="0.15">
      <c r="B771">
        <v>1.901</v>
      </c>
      <c r="C771">
        <v>20</v>
      </c>
      <c r="D771" s="18">
        <v>1</v>
      </c>
      <c r="E771" s="18">
        <v>0</v>
      </c>
      <c r="F771" s="18">
        <v>0</v>
      </c>
      <c r="G771" s="18">
        <v>0</v>
      </c>
      <c r="H771" s="18">
        <v>0</v>
      </c>
      <c r="I771" s="18">
        <v>0</v>
      </c>
      <c r="J771" s="18">
        <v>0</v>
      </c>
      <c r="K771" s="18">
        <v>0</v>
      </c>
      <c r="L771" s="18">
        <v>0</v>
      </c>
      <c r="M771" s="18">
        <v>0</v>
      </c>
    </row>
    <row r="772" spans="2:13" x14ac:dyDescent="0.15">
      <c r="B772">
        <v>4.0910000000000002</v>
      </c>
      <c r="C772">
        <v>1</v>
      </c>
      <c r="D772" s="18">
        <v>1</v>
      </c>
      <c r="E772" s="18">
        <v>0</v>
      </c>
      <c r="F772" s="18">
        <v>0</v>
      </c>
      <c r="G772" s="18">
        <v>0</v>
      </c>
      <c r="H772" s="18">
        <v>0</v>
      </c>
      <c r="I772" s="18">
        <v>0</v>
      </c>
      <c r="J772" s="18">
        <v>0</v>
      </c>
      <c r="K772" s="18">
        <v>0</v>
      </c>
      <c r="L772" s="18">
        <v>0</v>
      </c>
      <c r="M772" s="18">
        <v>0</v>
      </c>
    </row>
    <row r="773" spans="2:13" x14ac:dyDescent="0.15">
      <c r="B773">
        <v>4.0910000000000002</v>
      </c>
      <c r="C773">
        <v>3</v>
      </c>
      <c r="D773" s="18">
        <v>1</v>
      </c>
      <c r="E773" s="18">
        <v>0</v>
      </c>
      <c r="F773" s="18">
        <v>0</v>
      </c>
      <c r="G773" s="18">
        <v>0</v>
      </c>
      <c r="H773" s="18">
        <v>0</v>
      </c>
      <c r="I773" s="18">
        <v>0</v>
      </c>
      <c r="J773" s="18">
        <v>0</v>
      </c>
      <c r="K773" s="18">
        <v>0</v>
      </c>
      <c r="L773" s="18">
        <v>0</v>
      </c>
      <c r="M773" s="18">
        <v>0</v>
      </c>
    </row>
    <row r="774" spans="2:13" x14ac:dyDescent="0.15">
      <c r="B774">
        <v>4.0910000000000002</v>
      </c>
      <c r="C774">
        <v>5</v>
      </c>
      <c r="D774" s="18">
        <v>1</v>
      </c>
      <c r="E774" s="18">
        <v>0</v>
      </c>
      <c r="F774" s="18">
        <v>0</v>
      </c>
      <c r="G774" s="18">
        <v>0</v>
      </c>
      <c r="H774" s="18">
        <v>0</v>
      </c>
      <c r="I774" s="18">
        <v>0</v>
      </c>
      <c r="J774" s="18">
        <v>0</v>
      </c>
      <c r="K774" s="18">
        <v>0</v>
      </c>
      <c r="L774" s="18">
        <v>0</v>
      </c>
      <c r="M774" s="18">
        <v>0</v>
      </c>
    </row>
    <row r="775" spans="2:13" x14ac:dyDescent="0.15">
      <c r="B775">
        <v>4.0910000000000002</v>
      </c>
      <c r="C775">
        <v>7</v>
      </c>
      <c r="D775" s="18">
        <v>1</v>
      </c>
      <c r="E775" s="18">
        <v>0</v>
      </c>
      <c r="F775" s="18">
        <v>0</v>
      </c>
      <c r="G775" s="18">
        <v>0</v>
      </c>
      <c r="H775" s="18">
        <v>0</v>
      </c>
      <c r="I775" s="18">
        <v>0</v>
      </c>
      <c r="J775" s="18">
        <v>0</v>
      </c>
      <c r="K775" s="18">
        <v>0</v>
      </c>
      <c r="L775" s="18">
        <v>0</v>
      </c>
      <c r="M775" s="18">
        <v>0</v>
      </c>
    </row>
    <row r="776" spans="2:13" x14ac:dyDescent="0.15">
      <c r="B776">
        <v>4.0910000000000002</v>
      </c>
      <c r="C776">
        <v>10</v>
      </c>
      <c r="D776" s="18">
        <v>1</v>
      </c>
      <c r="E776" s="18">
        <v>0</v>
      </c>
      <c r="F776" s="18">
        <v>0</v>
      </c>
      <c r="G776" s="18">
        <v>0</v>
      </c>
      <c r="H776" s="18">
        <v>0</v>
      </c>
      <c r="I776" s="18">
        <v>0</v>
      </c>
      <c r="J776" s="18">
        <v>0</v>
      </c>
      <c r="K776" s="18">
        <v>0</v>
      </c>
      <c r="L776" s="18">
        <v>0</v>
      </c>
      <c r="M776" s="18">
        <v>0</v>
      </c>
    </row>
    <row r="777" spans="2:13" x14ac:dyDescent="0.15">
      <c r="B777">
        <v>4.0910000000000002</v>
      </c>
      <c r="C777">
        <v>15</v>
      </c>
      <c r="D777" s="18">
        <v>1</v>
      </c>
      <c r="E777" s="18">
        <v>0</v>
      </c>
      <c r="F777" s="18">
        <v>0</v>
      </c>
      <c r="G777" s="18">
        <v>0</v>
      </c>
      <c r="H777" s="18">
        <v>0</v>
      </c>
      <c r="I777" s="18">
        <v>0</v>
      </c>
      <c r="J777" s="18">
        <v>0</v>
      </c>
      <c r="K777" s="18">
        <v>0</v>
      </c>
      <c r="L777" s="18">
        <v>0</v>
      </c>
      <c r="M777" s="18">
        <v>0</v>
      </c>
    </row>
    <row r="778" spans="2:13" x14ac:dyDescent="0.15">
      <c r="B778">
        <v>4.0910000000000002</v>
      </c>
      <c r="C778">
        <v>20</v>
      </c>
      <c r="D778" s="18">
        <v>1</v>
      </c>
      <c r="E778" s="18">
        <v>0</v>
      </c>
      <c r="F778" s="18">
        <v>0</v>
      </c>
      <c r="G778" s="18">
        <v>0</v>
      </c>
      <c r="H778" s="18">
        <v>0</v>
      </c>
      <c r="I778" s="18">
        <v>0</v>
      </c>
      <c r="J778" s="18">
        <v>0</v>
      </c>
      <c r="K778" s="18">
        <v>0</v>
      </c>
      <c r="L778" s="18">
        <v>0</v>
      </c>
      <c r="M778" s="18">
        <v>0</v>
      </c>
    </row>
    <row r="779" spans="2:13" x14ac:dyDescent="0.15">
      <c r="B779">
        <v>9.5030000000000001</v>
      </c>
      <c r="C779">
        <v>1</v>
      </c>
      <c r="D779" s="18">
        <v>1</v>
      </c>
      <c r="E779" s="18">
        <v>0</v>
      </c>
      <c r="F779" s="18">
        <v>0</v>
      </c>
      <c r="G779" s="18">
        <v>0</v>
      </c>
      <c r="H779" s="18">
        <v>0</v>
      </c>
      <c r="I779" s="18">
        <v>0</v>
      </c>
      <c r="J779" s="18">
        <v>0</v>
      </c>
      <c r="K779" s="18">
        <v>0</v>
      </c>
      <c r="L779" s="18">
        <v>0</v>
      </c>
      <c r="M779" s="18">
        <v>0</v>
      </c>
    </row>
    <row r="780" spans="2:13" x14ac:dyDescent="0.15">
      <c r="B780">
        <v>9.5030000000000001</v>
      </c>
      <c r="C780">
        <v>3</v>
      </c>
      <c r="D780" s="18">
        <v>1</v>
      </c>
      <c r="E780" s="18">
        <v>0</v>
      </c>
      <c r="F780" s="18">
        <v>0</v>
      </c>
      <c r="G780" s="18">
        <v>0</v>
      </c>
      <c r="H780" s="18">
        <v>0</v>
      </c>
      <c r="I780" s="18">
        <v>0</v>
      </c>
      <c r="J780" s="18">
        <v>0</v>
      </c>
      <c r="K780" s="18">
        <v>0</v>
      </c>
      <c r="L780" s="18">
        <v>0</v>
      </c>
      <c r="M780" s="18">
        <v>0</v>
      </c>
    </row>
    <row r="781" spans="2:13" x14ac:dyDescent="0.15">
      <c r="B781">
        <v>9.5030000000000001</v>
      </c>
      <c r="C781">
        <v>5</v>
      </c>
      <c r="D781" s="18">
        <v>1</v>
      </c>
      <c r="E781" s="18">
        <v>0</v>
      </c>
      <c r="F781" s="18">
        <v>0</v>
      </c>
      <c r="G781" s="18">
        <v>0</v>
      </c>
      <c r="H781" s="18">
        <v>0</v>
      </c>
      <c r="I781" s="18">
        <v>0</v>
      </c>
      <c r="J781" s="18">
        <v>0</v>
      </c>
      <c r="K781" s="18">
        <v>0</v>
      </c>
      <c r="L781" s="18">
        <v>0</v>
      </c>
      <c r="M781" s="18">
        <v>0</v>
      </c>
    </row>
    <row r="782" spans="2:13" x14ac:dyDescent="0.15">
      <c r="B782">
        <v>9.5030000000000001</v>
      </c>
      <c r="C782">
        <v>7</v>
      </c>
      <c r="D782" s="18">
        <v>1</v>
      </c>
      <c r="E782" s="18">
        <v>0</v>
      </c>
      <c r="F782" s="18">
        <v>0</v>
      </c>
      <c r="G782" s="18">
        <v>0</v>
      </c>
      <c r="H782" s="18">
        <v>0</v>
      </c>
      <c r="I782" s="18">
        <v>0</v>
      </c>
      <c r="J782" s="18">
        <v>0</v>
      </c>
      <c r="K782" s="18">
        <v>0</v>
      </c>
      <c r="L782" s="18">
        <v>0</v>
      </c>
      <c r="M782" s="18">
        <v>0</v>
      </c>
    </row>
    <row r="783" spans="2:13" x14ac:dyDescent="0.15">
      <c r="B783">
        <v>9.5030000000000001</v>
      </c>
      <c r="C783">
        <v>10</v>
      </c>
      <c r="D783" s="18">
        <v>1</v>
      </c>
      <c r="E783" s="18">
        <v>0</v>
      </c>
      <c r="F783" s="18">
        <v>0</v>
      </c>
      <c r="G783" s="18">
        <v>0</v>
      </c>
      <c r="H783" s="18">
        <v>0</v>
      </c>
      <c r="I783" s="18">
        <v>0</v>
      </c>
      <c r="J783" s="18">
        <v>0</v>
      </c>
      <c r="K783" s="18">
        <v>0</v>
      </c>
      <c r="L783" s="18">
        <v>0</v>
      </c>
      <c r="M783" s="18">
        <v>0</v>
      </c>
    </row>
    <row r="784" spans="2:13" x14ac:dyDescent="0.15">
      <c r="B784">
        <v>9.5030000000000001</v>
      </c>
      <c r="C784">
        <v>15</v>
      </c>
      <c r="D784" s="18">
        <v>1</v>
      </c>
      <c r="E784" s="18">
        <v>0</v>
      </c>
      <c r="F784" s="18">
        <v>0</v>
      </c>
      <c r="G784" s="18">
        <v>0</v>
      </c>
      <c r="H784" s="18">
        <v>0</v>
      </c>
      <c r="I784" s="18">
        <v>0</v>
      </c>
      <c r="J784" s="18">
        <v>0</v>
      </c>
      <c r="K784" s="18">
        <v>0</v>
      </c>
      <c r="L784" s="18">
        <v>0</v>
      </c>
      <c r="M784" s="18">
        <v>0</v>
      </c>
    </row>
    <row r="785" spans="2:13" x14ac:dyDescent="0.15">
      <c r="B785">
        <v>9.5030000000000001</v>
      </c>
      <c r="C785">
        <v>20</v>
      </c>
      <c r="D785" s="18">
        <v>1</v>
      </c>
      <c r="E785" s="18">
        <v>0</v>
      </c>
      <c r="F785" s="18">
        <v>0</v>
      </c>
      <c r="G785" s="18">
        <v>0</v>
      </c>
      <c r="H785" s="18">
        <v>0</v>
      </c>
      <c r="I785" s="18">
        <v>0</v>
      </c>
      <c r="J785" s="18">
        <v>0</v>
      </c>
      <c r="K785" s="18">
        <v>0</v>
      </c>
      <c r="L785" s="18">
        <v>0</v>
      </c>
      <c r="M785" s="18">
        <v>0</v>
      </c>
    </row>
    <row r="786" spans="2:13" x14ac:dyDescent="0.15">
      <c r="B786">
        <v>17.103000000000002</v>
      </c>
      <c r="C786">
        <v>1</v>
      </c>
      <c r="D786" s="18">
        <v>1</v>
      </c>
      <c r="E786" s="18">
        <v>0</v>
      </c>
      <c r="F786" s="18">
        <v>0</v>
      </c>
      <c r="G786" s="18">
        <v>0</v>
      </c>
      <c r="H786" s="18">
        <v>0</v>
      </c>
      <c r="I786" s="18">
        <v>0</v>
      </c>
      <c r="J786" s="18">
        <v>0</v>
      </c>
      <c r="K786" s="18">
        <v>0</v>
      </c>
      <c r="L786" s="18">
        <v>0</v>
      </c>
      <c r="M786" s="18">
        <v>0</v>
      </c>
    </row>
    <row r="787" spans="2:13" x14ac:dyDescent="0.15">
      <c r="B787">
        <v>17.103000000000002</v>
      </c>
      <c r="C787">
        <v>3</v>
      </c>
      <c r="D787" s="18">
        <v>1</v>
      </c>
      <c r="E787" s="18">
        <v>0</v>
      </c>
      <c r="F787" s="18">
        <v>0</v>
      </c>
      <c r="G787" s="18">
        <v>0</v>
      </c>
      <c r="H787" s="18">
        <v>0</v>
      </c>
      <c r="I787" s="18">
        <v>0</v>
      </c>
      <c r="J787" s="18">
        <v>0</v>
      </c>
      <c r="K787" s="18">
        <v>0</v>
      </c>
      <c r="L787" s="18">
        <v>0</v>
      </c>
      <c r="M787" s="18">
        <v>0</v>
      </c>
    </row>
    <row r="788" spans="2:13" x14ac:dyDescent="0.15">
      <c r="B788">
        <v>17.103000000000002</v>
      </c>
      <c r="C788">
        <v>5</v>
      </c>
      <c r="D788" s="18">
        <v>1</v>
      </c>
      <c r="E788" s="18">
        <v>0</v>
      </c>
      <c r="F788" s="18">
        <v>0</v>
      </c>
      <c r="G788" s="18">
        <v>0</v>
      </c>
      <c r="H788" s="18">
        <v>0</v>
      </c>
      <c r="I788" s="18">
        <v>0</v>
      </c>
      <c r="J788" s="18">
        <v>0</v>
      </c>
      <c r="K788" s="18">
        <v>0</v>
      </c>
      <c r="L788" s="18">
        <v>0</v>
      </c>
      <c r="M788" s="18">
        <v>0</v>
      </c>
    </row>
    <row r="789" spans="2:13" x14ac:dyDescent="0.15">
      <c r="B789">
        <v>17.103000000000002</v>
      </c>
      <c r="C789">
        <v>7</v>
      </c>
      <c r="D789" s="18">
        <v>1</v>
      </c>
      <c r="E789" s="18">
        <v>0</v>
      </c>
      <c r="F789" s="18">
        <v>0</v>
      </c>
      <c r="G789" s="18">
        <v>0</v>
      </c>
      <c r="H789" s="18">
        <v>0</v>
      </c>
      <c r="I789" s="18">
        <v>0</v>
      </c>
      <c r="J789" s="18">
        <v>0</v>
      </c>
      <c r="K789" s="18">
        <v>0</v>
      </c>
      <c r="L789" s="18">
        <v>0</v>
      </c>
      <c r="M789" s="18">
        <v>0</v>
      </c>
    </row>
    <row r="790" spans="2:13" x14ac:dyDescent="0.15">
      <c r="B790">
        <v>17.103000000000002</v>
      </c>
      <c r="C790">
        <v>10</v>
      </c>
      <c r="D790" s="18">
        <v>1</v>
      </c>
      <c r="E790" s="18">
        <v>0</v>
      </c>
      <c r="F790" s="18">
        <v>0</v>
      </c>
      <c r="G790" s="18">
        <v>0</v>
      </c>
      <c r="H790" s="18">
        <v>0</v>
      </c>
      <c r="I790" s="18">
        <v>0</v>
      </c>
      <c r="J790" s="18">
        <v>0</v>
      </c>
      <c r="K790" s="18">
        <v>0</v>
      </c>
      <c r="L790" s="18">
        <v>0</v>
      </c>
      <c r="M790" s="18">
        <v>0</v>
      </c>
    </row>
    <row r="791" spans="2:13" x14ac:dyDescent="0.15">
      <c r="B791">
        <v>17.103000000000002</v>
      </c>
      <c r="C791">
        <v>15</v>
      </c>
      <c r="D791" s="18">
        <v>1</v>
      </c>
      <c r="E791" s="18">
        <v>0</v>
      </c>
      <c r="F791" s="18">
        <v>0</v>
      </c>
      <c r="G791" s="18">
        <v>0</v>
      </c>
      <c r="H791" s="18">
        <v>0</v>
      </c>
      <c r="I791" s="18">
        <v>0</v>
      </c>
      <c r="J791" s="18">
        <v>0</v>
      </c>
      <c r="K791" s="18">
        <v>0</v>
      </c>
      <c r="L791" s="18">
        <v>0</v>
      </c>
      <c r="M791" s="18">
        <v>0</v>
      </c>
    </row>
    <row r="792" spans="2:13" x14ac:dyDescent="0.15">
      <c r="B792">
        <v>17.103000000000002</v>
      </c>
      <c r="C792">
        <v>20</v>
      </c>
      <c r="D792" s="18">
        <v>1</v>
      </c>
      <c r="E792" s="18">
        <v>0</v>
      </c>
      <c r="F792" s="18">
        <v>0</v>
      </c>
      <c r="G792" s="18">
        <v>0</v>
      </c>
      <c r="H792" s="18">
        <v>0</v>
      </c>
      <c r="I792" s="18">
        <v>0</v>
      </c>
      <c r="J792" s="18">
        <v>0</v>
      </c>
      <c r="K792" s="18">
        <v>0</v>
      </c>
      <c r="L792" s="18">
        <v>0</v>
      </c>
      <c r="M792" s="18">
        <v>0</v>
      </c>
    </row>
    <row r="793" spans="2:13" x14ac:dyDescent="0.15">
      <c r="B793">
        <v>31.263000000000002</v>
      </c>
      <c r="C793">
        <v>1</v>
      </c>
      <c r="D793" s="18">
        <v>0.1517</v>
      </c>
      <c r="E793" s="18">
        <v>-3.1480000000000001E-2</v>
      </c>
      <c r="F793" s="18">
        <v>3.1509999999999998</v>
      </c>
      <c r="G793" s="18">
        <v>7.4969999999999995E-2</v>
      </c>
      <c r="H793" s="18">
        <v>0.10050000000000001</v>
      </c>
      <c r="I793" s="18">
        <v>1.86</v>
      </c>
      <c r="J793" s="18">
        <v>3.9899999999999998E-2</v>
      </c>
      <c r="K793" s="18">
        <v>0.1321</v>
      </c>
      <c r="L793" s="18">
        <v>3.2519999999999998</v>
      </c>
      <c r="M793" s="18">
        <v>3.7909999999999999E-2</v>
      </c>
    </row>
    <row r="794" spans="2:13" x14ac:dyDescent="0.15">
      <c r="B794">
        <v>31.263000000000002</v>
      </c>
      <c r="C794">
        <v>3</v>
      </c>
      <c r="D794" s="18">
        <v>0.14960000000000001</v>
      </c>
      <c r="E794" s="18">
        <v>-7.6730000000000007E-2</v>
      </c>
      <c r="F794" s="18">
        <v>3.294</v>
      </c>
      <c r="G794" s="18">
        <v>6.1409999999999999E-2</v>
      </c>
      <c r="H794" s="18">
        <v>0.1003</v>
      </c>
      <c r="I794" s="18">
        <v>1.9550000000000001</v>
      </c>
      <c r="J794" s="18">
        <v>3.041E-2</v>
      </c>
      <c r="K794" s="18">
        <v>0.1749</v>
      </c>
      <c r="L794" s="18">
        <v>3.2559999999999998</v>
      </c>
      <c r="M794" s="18">
        <v>3.7530000000000001E-2</v>
      </c>
    </row>
    <row r="795" spans="2:13" x14ac:dyDescent="0.15">
      <c r="B795">
        <v>31.263000000000002</v>
      </c>
      <c r="C795">
        <v>5</v>
      </c>
      <c r="D795" s="18">
        <v>0.1502</v>
      </c>
      <c r="E795" s="18">
        <v>-4.5839999999999999E-2</v>
      </c>
      <c r="F795" s="18">
        <v>3.0310000000000001</v>
      </c>
      <c r="G795" s="18">
        <v>0.4173</v>
      </c>
      <c r="H795" s="18">
        <v>0.115</v>
      </c>
      <c r="I795" s="18">
        <v>2.16</v>
      </c>
      <c r="J795" s="18">
        <v>4.0189999999999997E-2</v>
      </c>
      <c r="K795" s="18">
        <v>0.12429999999999999</v>
      </c>
      <c r="L795" s="18">
        <v>3.2519999999999998</v>
      </c>
      <c r="M795" s="18">
        <v>4.1529999999999997E-2</v>
      </c>
    </row>
    <row r="796" spans="2:13" x14ac:dyDescent="0.15">
      <c r="B796">
        <v>31.263000000000002</v>
      </c>
      <c r="C796">
        <v>7</v>
      </c>
      <c r="D796" s="18">
        <v>0.15029999999999999</v>
      </c>
      <c r="E796" s="18">
        <v>-3.5560000000000001E-2</v>
      </c>
      <c r="F796" s="18">
        <v>2.6989999999999998</v>
      </c>
      <c r="G796" s="18">
        <v>0.34129999999999999</v>
      </c>
      <c r="H796" s="18">
        <v>0.11940000000000001</v>
      </c>
      <c r="I796" s="18">
        <v>2.2589999999999999</v>
      </c>
      <c r="J796" s="18">
        <v>4.0189999999999997E-2</v>
      </c>
      <c r="K796" s="18">
        <v>0.1154</v>
      </c>
      <c r="L796" s="18">
        <v>3.25</v>
      </c>
      <c r="M796" s="18">
        <v>3.2340000000000001E-2</v>
      </c>
    </row>
    <row r="797" spans="2:13" x14ac:dyDescent="0.15">
      <c r="B797">
        <v>31.263000000000002</v>
      </c>
      <c r="C797">
        <v>10</v>
      </c>
      <c r="D797" s="18">
        <v>0.14949999999999999</v>
      </c>
      <c r="E797" s="18">
        <v>-9.4390000000000002E-2</v>
      </c>
      <c r="F797" s="18">
        <v>2.3580000000000001</v>
      </c>
      <c r="G797" s="18">
        <v>3.9649999999999998E-2</v>
      </c>
      <c r="H797" s="18">
        <v>0.1045</v>
      </c>
      <c r="I797" s="18">
        <v>3.2559999999999998</v>
      </c>
      <c r="J797" s="18">
        <v>4.2290000000000001E-2</v>
      </c>
      <c r="K797" s="18">
        <v>0.19309999999999999</v>
      </c>
      <c r="L797" s="18">
        <v>2.3460000000000001</v>
      </c>
      <c r="M797" s="18">
        <v>3.5099999999999999E-2</v>
      </c>
    </row>
    <row r="798" spans="2:13" x14ac:dyDescent="0.15">
      <c r="B798">
        <v>31.263000000000002</v>
      </c>
      <c r="C798">
        <v>15</v>
      </c>
      <c r="D798" s="18">
        <v>0.14149999999999999</v>
      </c>
      <c r="E798" s="18">
        <v>8.4320000000000006E-2</v>
      </c>
      <c r="F798" s="18">
        <v>2.653</v>
      </c>
      <c r="G798" s="18">
        <v>4.8430000000000001E-2</v>
      </c>
      <c r="H798" s="18">
        <v>-0.3629</v>
      </c>
      <c r="I798" s="18">
        <v>2.4039999999999999</v>
      </c>
      <c r="J798" s="18">
        <v>0.65749999999999997</v>
      </c>
      <c r="K798" s="18">
        <v>0.75690000000000002</v>
      </c>
      <c r="L798" s="18">
        <v>3.4319999999999999</v>
      </c>
      <c r="M798" s="18">
        <v>0.92110000000000003</v>
      </c>
    </row>
    <row r="799" spans="2:13" x14ac:dyDescent="0.15">
      <c r="B799">
        <v>31.263000000000002</v>
      </c>
      <c r="C799">
        <v>20</v>
      </c>
      <c r="D799" s="18">
        <v>0.14949999999999999</v>
      </c>
      <c r="E799" s="18">
        <v>5.1380000000000002E-2</v>
      </c>
      <c r="F799" s="18">
        <v>2.3039999999999998</v>
      </c>
      <c r="G799" s="18">
        <v>6.7659999999999998E-2</v>
      </c>
      <c r="H799" s="18">
        <v>-0.1381</v>
      </c>
      <c r="I799" s="18">
        <v>2.383</v>
      </c>
      <c r="J799" s="18">
        <v>0.13009999999999999</v>
      </c>
      <c r="K799" s="18">
        <v>0.30430000000000001</v>
      </c>
      <c r="L799" s="18">
        <v>2.9689999999999999</v>
      </c>
      <c r="M799" s="18">
        <v>0.27410000000000001</v>
      </c>
    </row>
    <row r="800" spans="2:13" x14ac:dyDescent="0.15">
      <c r="B800">
        <v>49.982999999999997</v>
      </c>
      <c r="C800">
        <v>1</v>
      </c>
      <c r="D800" s="18">
        <v>0.1489</v>
      </c>
      <c r="E800" s="18">
        <v>0.51490000000000002</v>
      </c>
      <c r="F800" s="18">
        <v>0.80669999999999997</v>
      </c>
      <c r="G800" s="18">
        <v>3.4479999999999997E-2</v>
      </c>
      <c r="H800" s="18">
        <v>-0.40739999999999998</v>
      </c>
      <c r="I800" s="18">
        <v>0.86319999999999997</v>
      </c>
      <c r="J800" s="18">
        <v>3.0200000000000001E-2</v>
      </c>
      <c r="K800" s="18">
        <v>9.3799999999999994E-2</v>
      </c>
      <c r="L800" s="18">
        <v>0.91739999999999999</v>
      </c>
      <c r="M800" s="18">
        <v>3.9469999999999998E-2</v>
      </c>
    </row>
    <row r="801" spans="2:13" x14ac:dyDescent="0.15">
      <c r="B801">
        <v>49.982999999999997</v>
      </c>
      <c r="C801">
        <v>3</v>
      </c>
      <c r="D801" s="18">
        <v>0.1489</v>
      </c>
      <c r="E801" s="18">
        <v>0.51490000000000002</v>
      </c>
      <c r="F801" s="18">
        <v>0.80669999999999997</v>
      </c>
      <c r="G801" s="18">
        <v>3.4479999999999997E-2</v>
      </c>
      <c r="H801" s="18">
        <v>-0.40739999999999998</v>
      </c>
      <c r="I801" s="18">
        <v>0.86319999999999997</v>
      </c>
      <c r="J801" s="18">
        <v>3.0200000000000001E-2</v>
      </c>
      <c r="K801" s="18">
        <v>9.3799999999999994E-2</v>
      </c>
      <c r="L801" s="18">
        <v>0.91739999999999999</v>
      </c>
      <c r="M801" s="18">
        <v>3.9469999999999998E-2</v>
      </c>
    </row>
    <row r="802" spans="2:13" x14ac:dyDescent="0.15">
      <c r="B802">
        <v>49.982999999999997</v>
      </c>
      <c r="C802">
        <v>5</v>
      </c>
      <c r="D802" s="18">
        <v>0.1464</v>
      </c>
      <c r="E802" s="18">
        <v>-0.22850000000000001</v>
      </c>
      <c r="F802" s="18">
        <v>0.4703</v>
      </c>
      <c r="G802" s="18">
        <v>0.12770000000000001</v>
      </c>
      <c r="H802" s="18">
        <v>1.4059999999999999</v>
      </c>
      <c r="I802" s="18">
        <v>1.0369999999999999</v>
      </c>
      <c r="J802" s="18">
        <v>0.2288</v>
      </c>
      <c r="K802" s="18">
        <v>-0.97060000000000002</v>
      </c>
      <c r="L802" s="18">
        <v>1.171</v>
      </c>
      <c r="M802" s="18">
        <v>0.11990000000000001</v>
      </c>
    </row>
    <row r="803" spans="2:13" x14ac:dyDescent="0.15">
      <c r="B803">
        <v>49.982999999999997</v>
      </c>
      <c r="C803">
        <v>7</v>
      </c>
      <c r="D803" s="18">
        <v>0.15029999999999999</v>
      </c>
      <c r="E803" s="18">
        <v>0.32140000000000002</v>
      </c>
      <c r="F803" s="18">
        <v>0.77070000000000005</v>
      </c>
      <c r="G803" s="18">
        <v>3.6020000000000003E-2</v>
      </c>
      <c r="H803" s="18">
        <v>-0.22819999999999999</v>
      </c>
      <c r="I803" s="18">
        <v>0.97109999999999996</v>
      </c>
      <c r="J803" s="18">
        <v>0.1242</v>
      </c>
      <c r="K803" s="18">
        <v>0.10730000000000001</v>
      </c>
      <c r="L803" s="18">
        <v>1.95</v>
      </c>
      <c r="M803" s="18">
        <v>3.6609999999999997E-2</v>
      </c>
    </row>
    <row r="804" spans="2:13" x14ac:dyDescent="0.15">
      <c r="B804">
        <v>49.982999999999997</v>
      </c>
      <c r="C804">
        <v>10</v>
      </c>
      <c r="D804" s="18">
        <v>0.15029999999999999</v>
      </c>
      <c r="E804" s="18">
        <v>0.34489999999999998</v>
      </c>
      <c r="F804" s="18">
        <v>0.77070000000000005</v>
      </c>
      <c r="G804" s="18">
        <v>3.005E-2</v>
      </c>
      <c r="H804" s="18">
        <v>-0.24909999999999999</v>
      </c>
      <c r="I804" s="18">
        <v>0.90600000000000003</v>
      </c>
      <c r="J804" s="18">
        <v>8.9870000000000005E-2</v>
      </c>
      <c r="K804" s="18">
        <v>0.1051</v>
      </c>
      <c r="L804" s="18">
        <v>2.1539999999999999</v>
      </c>
      <c r="M804" s="18">
        <v>5.2549999999999999E-2</v>
      </c>
    </row>
    <row r="805" spans="2:13" x14ac:dyDescent="0.15">
      <c r="B805">
        <v>49.982999999999997</v>
      </c>
      <c r="C805">
        <v>15</v>
      </c>
      <c r="D805" s="18">
        <v>0.15029999999999999</v>
      </c>
      <c r="E805" s="18">
        <v>-0.25040000000000001</v>
      </c>
      <c r="F805" s="18">
        <v>0.90429999999999999</v>
      </c>
      <c r="G805" s="18">
        <v>8.9349999999999999E-2</v>
      </c>
      <c r="H805" s="18">
        <v>0.34670000000000001</v>
      </c>
      <c r="I805" s="18">
        <v>0.77080000000000004</v>
      </c>
      <c r="J805" s="18">
        <v>3.0009999999999998E-2</v>
      </c>
      <c r="K805" s="18">
        <v>0.1045</v>
      </c>
      <c r="L805" s="18">
        <v>2.254</v>
      </c>
      <c r="M805" s="18">
        <v>4.8000000000000001E-2</v>
      </c>
    </row>
    <row r="806" spans="2:13" x14ac:dyDescent="0.15">
      <c r="B806">
        <v>49.982999999999997</v>
      </c>
      <c r="C806">
        <v>20</v>
      </c>
      <c r="D806" s="18">
        <v>0.15029999999999999</v>
      </c>
      <c r="E806" s="18">
        <v>0.35170000000000001</v>
      </c>
      <c r="F806" s="18">
        <v>0.7712</v>
      </c>
      <c r="G806" s="18">
        <v>3.0450000000000001E-2</v>
      </c>
      <c r="H806" s="18">
        <v>-0.25459999999999999</v>
      </c>
      <c r="I806" s="18">
        <v>0.90100000000000002</v>
      </c>
      <c r="J806" s="18">
        <v>8.856E-2</v>
      </c>
      <c r="K806" s="18">
        <v>0.1037</v>
      </c>
      <c r="L806" s="18">
        <v>2.4540000000000002</v>
      </c>
      <c r="M806" s="18">
        <v>4.1360000000000001E-2</v>
      </c>
    </row>
    <row r="807" spans="2:13" x14ac:dyDescent="0.15">
      <c r="B807">
        <v>67.763000000000005</v>
      </c>
      <c r="C807">
        <v>1</v>
      </c>
      <c r="D807" s="18">
        <v>0.14699999999999999</v>
      </c>
      <c r="E807" s="18">
        <v>-0.72819999999999996</v>
      </c>
      <c r="F807" s="18">
        <v>0.66800000000000004</v>
      </c>
      <c r="G807" s="18">
        <v>3.3520000000000001E-2</v>
      </c>
      <c r="H807" s="18">
        <v>1.028</v>
      </c>
      <c r="I807" s="18">
        <v>0.6089</v>
      </c>
      <c r="J807" s="18">
        <v>3.6799999999999999E-2</v>
      </c>
      <c r="K807" s="18">
        <v>0.49099999999999999</v>
      </c>
      <c r="L807" s="18">
        <v>4.0039999999999996</v>
      </c>
      <c r="M807" s="18">
        <v>0.56989999999999996</v>
      </c>
    </row>
    <row r="808" spans="2:13" x14ac:dyDescent="0.15">
      <c r="B808">
        <v>67.763000000000005</v>
      </c>
      <c r="C808">
        <v>3</v>
      </c>
      <c r="D808" s="18">
        <v>0.14699999999999999</v>
      </c>
      <c r="E808" s="18">
        <v>-0.72819999999999996</v>
      </c>
      <c r="F808" s="18">
        <v>0.66800000000000004</v>
      </c>
      <c r="G808" s="18">
        <v>3.3520000000000001E-2</v>
      </c>
      <c r="H808" s="18">
        <v>1.028</v>
      </c>
      <c r="I808" s="18">
        <v>0.6089</v>
      </c>
      <c r="J808" s="18">
        <v>3.6799999999999999E-2</v>
      </c>
      <c r="K808" s="18">
        <v>0.49099999999999999</v>
      </c>
      <c r="L808" s="18">
        <v>4.0039999999999996</v>
      </c>
      <c r="M808" s="18">
        <v>0.56989999999999996</v>
      </c>
    </row>
    <row r="809" spans="2:13" x14ac:dyDescent="0.15">
      <c r="B809">
        <v>67.763000000000005</v>
      </c>
      <c r="C809">
        <v>5</v>
      </c>
      <c r="D809" s="18">
        <v>0.12839999999999999</v>
      </c>
      <c r="E809" s="18">
        <v>0.28649999999999998</v>
      </c>
      <c r="F809" s="18">
        <v>0.66879999999999995</v>
      </c>
      <c r="G809" s="18">
        <v>4.8820000000000002E-2</v>
      </c>
      <c r="H809" s="18">
        <v>-0.1391</v>
      </c>
      <c r="I809" s="18">
        <v>1.323</v>
      </c>
      <c r="J809" s="18">
        <v>3.8620000000000002E-2</v>
      </c>
      <c r="K809" s="18">
        <v>0.63019999999999998</v>
      </c>
      <c r="L809" s="18">
        <v>3.464</v>
      </c>
      <c r="M809" s="18">
        <v>1.0349999999999999</v>
      </c>
    </row>
    <row r="810" spans="2:13" x14ac:dyDescent="0.15">
      <c r="B810">
        <v>67.763000000000005</v>
      </c>
      <c r="C810">
        <v>7</v>
      </c>
      <c r="D810" s="18">
        <v>0.12330000000000001</v>
      </c>
      <c r="E810" s="18">
        <v>0.4133</v>
      </c>
      <c r="F810" s="18">
        <v>0.66369999999999996</v>
      </c>
      <c r="G810" s="18">
        <v>3.0079999999999999E-2</v>
      </c>
      <c r="H810" s="18">
        <v>-0.37059999999999998</v>
      </c>
      <c r="I810" s="18">
        <v>0.98029999999999995</v>
      </c>
      <c r="J810" s="18">
        <v>0.26600000000000001</v>
      </c>
      <c r="K810" s="18">
        <v>0.69910000000000005</v>
      </c>
      <c r="L810" s="18">
        <v>2.992</v>
      </c>
      <c r="M810" s="18">
        <v>1.093</v>
      </c>
    </row>
    <row r="811" spans="2:13" x14ac:dyDescent="0.15">
      <c r="B811">
        <v>67.763000000000005</v>
      </c>
      <c r="C811">
        <v>10</v>
      </c>
      <c r="D811" s="18">
        <v>0.15010000000000001</v>
      </c>
      <c r="E811" s="18">
        <v>0.51400000000000001</v>
      </c>
      <c r="F811" s="18">
        <v>0.66869999999999996</v>
      </c>
      <c r="G811" s="18">
        <v>3.0190000000000002E-2</v>
      </c>
      <c r="H811" s="18">
        <v>-0.33610000000000001</v>
      </c>
      <c r="I811" s="18">
        <v>0.78510000000000002</v>
      </c>
      <c r="J811" s="18">
        <v>9.3799999999999994E-2</v>
      </c>
      <c r="K811" s="18">
        <v>0.47420000000000001</v>
      </c>
      <c r="L811" s="18">
        <v>3.4020000000000001</v>
      </c>
      <c r="M811" s="18">
        <v>0.53979999999999995</v>
      </c>
    </row>
    <row r="812" spans="2:13" x14ac:dyDescent="0.15">
      <c r="B812">
        <v>67.763000000000005</v>
      </c>
      <c r="C812">
        <v>15</v>
      </c>
      <c r="D812" s="18">
        <v>0.15179999999999999</v>
      </c>
      <c r="E812" s="18">
        <v>0.3957</v>
      </c>
      <c r="F812" s="18">
        <v>0.64539999999999997</v>
      </c>
      <c r="G812" s="18">
        <v>3.0939999999999999E-2</v>
      </c>
      <c r="H812" s="18">
        <v>-0.2041</v>
      </c>
      <c r="I812" s="18">
        <v>0.69489999999999996</v>
      </c>
      <c r="J812" s="18">
        <v>0.10299999999999999</v>
      </c>
      <c r="K812" s="18">
        <v>1.4790000000000001</v>
      </c>
      <c r="L812" s="18">
        <v>4.1379999999999999</v>
      </c>
      <c r="M812" s="18">
        <v>0.3977</v>
      </c>
    </row>
    <row r="813" spans="2:13" x14ac:dyDescent="0.15">
      <c r="B813">
        <v>67.763000000000005</v>
      </c>
      <c r="C813">
        <v>20</v>
      </c>
      <c r="D813" s="18">
        <v>0.1482</v>
      </c>
      <c r="E813" s="18">
        <v>0.1031</v>
      </c>
      <c r="F813" s="18">
        <v>0.64890000000000003</v>
      </c>
      <c r="G813" s="18">
        <v>4.0189999999999997E-2</v>
      </c>
      <c r="H813" s="18">
        <v>0.1028</v>
      </c>
      <c r="I813" s="18">
        <v>0.65090000000000003</v>
      </c>
      <c r="J813" s="18">
        <v>4.0189999999999997E-2</v>
      </c>
      <c r="K813" s="18">
        <v>1.607</v>
      </c>
      <c r="L813" s="18">
        <v>4.0510000000000002</v>
      </c>
      <c r="M813" s="18">
        <v>0.27</v>
      </c>
    </row>
    <row r="814" spans="2:13" x14ac:dyDescent="0.15">
      <c r="B814">
        <v>92.162999999999997</v>
      </c>
      <c r="C814">
        <v>1</v>
      </c>
      <c r="D814" s="18">
        <v>1.02</v>
      </c>
      <c r="E814" s="18">
        <v>-0.48010000000000003</v>
      </c>
      <c r="F814" s="18">
        <v>0.53749999999999998</v>
      </c>
      <c r="G814" s="18">
        <v>0.156</v>
      </c>
      <c r="H814" s="18">
        <v>0.1048</v>
      </c>
      <c r="I814" s="18">
        <v>2.0099999999999998</v>
      </c>
      <c r="J814" s="18">
        <v>0.2099</v>
      </c>
      <c r="K814" s="18">
        <v>0.35449999999999998</v>
      </c>
      <c r="L814" s="18">
        <v>3.2730000000000001</v>
      </c>
      <c r="M814" s="18">
        <v>0.14660000000000001</v>
      </c>
    </row>
    <row r="815" spans="2:13" x14ac:dyDescent="0.15">
      <c r="B815">
        <v>92.162999999999997</v>
      </c>
      <c r="C815">
        <v>3</v>
      </c>
      <c r="D815" s="18">
        <v>1.02</v>
      </c>
      <c r="E815" s="18">
        <v>-0.48010000000000003</v>
      </c>
      <c r="F815" s="18">
        <v>0.53749999999999998</v>
      </c>
      <c r="G815" s="18">
        <v>0.156</v>
      </c>
      <c r="H815" s="18">
        <v>0.1048</v>
      </c>
      <c r="I815" s="18">
        <v>2.0099999999999998</v>
      </c>
      <c r="J815" s="18">
        <v>0.2099</v>
      </c>
      <c r="K815" s="18">
        <v>0.35449999999999998</v>
      </c>
      <c r="L815" s="18">
        <v>3.2730000000000001</v>
      </c>
      <c r="M815" s="18">
        <v>0.14660000000000001</v>
      </c>
    </row>
    <row r="816" spans="2:13" x14ac:dyDescent="0.15">
      <c r="B816">
        <v>92.162999999999997</v>
      </c>
      <c r="C816">
        <v>5</v>
      </c>
      <c r="D816" s="18">
        <v>1.02</v>
      </c>
      <c r="E816" s="18">
        <v>0.12509999999999999</v>
      </c>
      <c r="F816" s="18">
        <v>2.2890000000000001</v>
      </c>
      <c r="G816" s="18">
        <v>0.2833</v>
      </c>
      <c r="H816" s="18">
        <v>-0.48089999999999999</v>
      </c>
      <c r="I816" s="18">
        <v>0.53790000000000004</v>
      </c>
      <c r="J816" s="18">
        <v>0.15540000000000001</v>
      </c>
      <c r="K816" s="18">
        <v>0.32069999999999999</v>
      </c>
      <c r="L816" s="18">
        <v>3.2629999999999999</v>
      </c>
      <c r="M816" s="18">
        <v>9.9110000000000004E-2</v>
      </c>
    </row>
    <row r="817" spans="2:13" x14ac:dyDescent="0.15">
      <c r="B817">
        <v>92.162999999999997</v>
      </c>
      <c r="C817">
        <v>7</v>
      </c>
      <c r="D817" s="18">
        <v>1.0109999999999999</v>
      </c>
      <c r="E817" s="18">
        <v>-9.6990000000000007E-2</v>
      </c>
      <c r="F817" s="18">
        <v>0.84450000000000003</v>
      </c>
      <c r="G817" s="18">
        <v>5.7119999999999997E-2</v>
      </c>
      <c r="H817" s="18">
        <v>-0.36249999999999999</v>
      </c>
      <c r="I817" s="18">
        <v>0.40589999999999998</v>
      </c>
      <c r="J817" s="18">
        <v>3.6479999999999999E-2</v>
      </c>
      <c r="K817" s="18">
        <v>0.47399999999999998</v>
      </c>
      <c r="L817" s="18">
        <v>3.1909999999999998</v>
      </c>
      <c r="M817" s="18">
        <v>0.24340000000000001</v>
      </c>
    </row>
    <row r="818" spans="2:13" x14ac:dyDescent="0.15">
      <c r="B818">
        <v>92.162999999999997</v>
      </c>
      <c r="C818">
        <v>10</v>
      </c>
      <c r="D818" s="18">
        <v>1.014</v>
      </c>
      <c r="E818" s="18">
        <v>-0.45829999999999999</v>
      </c>
      <c r="F818" s="18">
        <v>0.44230000000000003</v>
      </c>
      <c r="G818" s="18">
        <v>7.3639999999999997E-2</v>
      </c>
      <c r="H818" s="18">
        <v>-0.3256</v>
      </c>
      <c r="I818" s="18">
        <v>3.8069999999999999</v>
      </c>
      <c r="J818" s="18">
        <v>0.16389999999999999</v>
      </c>
      <c r="K818" s="18">
        <v>0.64839999999999998</v>
      </c>
      <c r="L818" s="18">
        <v>3.3220000000000001</v>
      </c>
      <c r="M818" s="18">
        <v>0.23</v>
      </c>
    </row>
    <row r="819" spans="2:13" x14ac:dyDescent="0.15">
      <c r="B819">
        <v>92.162999999999997</v>
      </c>
      <c r="C819">
        <v>15</v>
      </c>
      <c r="D819" s="18">
        <v>1.014</v>
      </c>
      <c r="E819" s="18">
        <v>-0.38890000000000002</v>
      </c>
      <c r="F819" s="18">
        <v>0.3493</v>
      </c>
      <c r="G819" s="18">
        <v>3.7580000000000002E-2</v>
      </c>
      <c r="H819" s="18">
        <v>-0.1656</v>
      </c>
      <c r="I819" s="18">
        <v>1.004</v>
      </c>
      <c r="J819" s="18">
        <v>0.1343</v>
      </c>
      <c r="K819" s="18">
        <v>0.7228</v>
      </c>
      <c r="L819" s="18">
        <v>3.32</v>
      </c>
      <c r="M819" s="18">
        <v>0.45350000000000001</v>
      </c>
    </row>
    <row r="820" spans="2:13" x14ac:dyDescent="0.15">
      <c r="B820">
        <v>92.162999999999997</v>
      </c>
      <c r="C820">
        <v>20</v>
      </c>
      <c r="D820" s="18">
        <v>0.93089999999999995</v>
      </c>
      <c r="E820" s="18">
        <v>-1.2649999999999999</v>
      </c>
      <c r="F820" s="18">
        <v>0.45669999999999999</v>
      </c>
      <c r="G820" s="18">
        <v>0.27789999999999998</v>
      </c>
      <c r="H820" s="18">
        <v>0.87990000000000002</v>
      </c>
      <c r="I820" s="18">
        <v>0.43319999999999997</v>
      </c>
      <c r="J820" s="18">
        <v>0.54890000000000005</v>
      </c>
      <c r="K820" s="18">
        <v>0.46279999999999999</v>
      </c>
      <c r="L820" s="18">
        <v>3.2530000000000001</v>
      </c>
      <c r="M820" s="18">
        <v>0.14369999999999999</v>
      </c>
    </row>
    <row r="821" spans="2:13" x14ac:dyDescent="0.15">
      <c r="B821">
        <v>125.563</v>
      </c>
      <c r="C821">
        <v>1</v>
      </c>
      <c r="D821" s="18">
        <v>1.02</v>
      </c>
      <c r="E821" s="18">
        <v>-0.30459999999999998</v>
      </c>
      <c r="F821" s="18">
        <v>0.83</v>
      </c>
      <c r="G821" s="18">
        <v>0.30590000000000001</v>
      </c>
      <c r="H821" s="18">
        <v>0.12620000000000001</v>
      </c>
      <c r="I821" s="18">
        <v>1.8360000000000001</v>
      </c>
      <c r="J821" s="18">
        <v>3.5860000000000003E-2</v>
      </c>
      <c r="K821" s="18">
        <v>0.1245</v>
      </c>
      <c r="L821" s="18">
        <v>2.351</v>
      </c>
      <c r="M821" s="18">
        <v>5.8810000000000001E-2</v>
      </c>
    </row>
    <row r="822" spans="2:13" x14ac:dyDescent="0.15">
      <c r="B822">
        <v>125.563</v>
      </c>
      <c r="C822">
        <v>3</v>
      </c>
      <c r="D822" s="18">
        <v>1.01</v>
      </c>
      <c r="E822" s="18">
        <v>-0.16389999999999999</v>
      </c>
      <c r="F822" s="18">
        <v>0.55289999999999995</v>
      </c>
      <c r="G822" s="18">
        <v>0.10390000000000001</v>
      </c>
      <c r="H822" s="18">
        <v>-0.1048</v>
      </c>
      <c r="I822" s="18">
        <v>1.155</v>
      </c>
      <c r="J822" s="18">
        <v>3.3259999999999998E-2</v>
      </c>
      <c r="K822" s="18">
        <v>0.22600000000000001</v>
      </c>
      <c r="L822" s="18">
        <v>2.161</v>
      </c>
      <c r="M822" s="18">
        <v>0.15709999999999999</v>
      </c>
    </row>
    <row r="823" spans="2:13" x14ac:dyDescent="0.15">
      <c r="B823">
        <v>125.563</v>
      </c>
      <c r="C823">
        <v>5</v>
      </c>
      <c r="D823" s="18">
        <v>1.012</v>
      </c>
      <c r="E823" s="18">
        <v>-0.32669999999999999</v>
      </c>
      <c r="F823" s="18">
        <v>0.69220000000000004</v>
      </c>
      <c r="G823" s="18">
        <v>0.25569999999999998</v>
      </c>
      <c r="H823" s="18">
        <v>4.199E-2</v>
      </c>
      <c r="I823" s="18">
        <v>4.7419999999999998E-4</v>
      </c>
      <c r="J823" s="18">
        <v>0.1031</v>
      </c>
      <c r="K823" s="18">
        <v>0.2409</v>
      </c>
      <c r="L823" s="18">
        <v>2.2370000000000001</v>
      </c>
      <c r="M823" s="18">
        <v>0.16980000000000001</v>
      </c>
    </row>
    <row r="824" spans="2:13" x14ac:dyDescent="0.15">
      <c r="B824">
        <v>125.563</v>
      </c>
      <c r="C824">
        <v>7</v>
      </c>
      <c r="D824" s="18">
        <v>1.0129999999999999</v>
      </c>
      <c r="E824" s="18">
        <v>-0.32369999999999999</v>
      </c>
      <c r="F824" s="18">
        <v>0.79330000000000001</v>
      </c>
      <c r="G824" s="18">
        <v>0.19620000000000001</v>
      </c>
      <c r="H824" s="18">
        <v>5.2609999999999997E-2</v>
      </c>
      <c r="I824" s="18">
        <v>1.2270000000000001</v>
      </c>
      <c r="J824" s="18">
        <v>6.0380000000000003E-2</v>
      </c>
      <c r="K824" s="18">
        <v>0.22539999999999999</v>
      </c>
      <c r="L824" s="18">
        <v>2.3079999999999998</v>
      </c>
      <c r="M824" s="18">
        <v>0.11600000000000001</v>
      </c>
    </row>
    <row r="825" spans="2:13" x14ac:dyDescent="0.15">
      <c r="B825">
        <v>125.563</v>
      </c>
      <c r="C825">
        <v>10</v>
      </c>
      <c r="D825" s="18">
        <v>1.004</v>
      </c>
      <c r="E825" s="18">
        <v>-0.52429999999999999</v>
      </c>
      <c r="F825" s="18">
        <v>0.8931</v>
      </c>
      <c r="G825" s="18">
        <v>0.28539999999999999</v>
      </c>
      <c r="H825" s="18">
        <v>0.1072</v>
      </c>
      <c r="I825" s="18">
        <v>0.94479999999999997</v>
      </c>
      <c r="J825" s="18">
        <v>0.76139999999999997</v>
      </c>
      <c r="K825" s="18">
        <v>0.38819999999999999</v>
      </c>
      <c r="L825" s="18">
        <v>2.0760000000000001</v>
      </c>
      <c r="M825" s="18">
        <v>0.249</v>
      </c>
    </row>
    <row r="826" spans="2:13" x14ac:dyDescent="0.15">
      <c r="B826">
        <v>125.563</v>
      </c>
      <c r="C826">
        <v>15</v>
      </c>
      <c r="D826" s="18">
        <v>1.0109999999999999</v>
      </c>
      <c r="E826" s="18">
        <v>-0.20050000000000001</v>
      </c>
      <c r="F826" s="18">
        <v>1</v>
      </c>
      <c r="G826" s="18">
        <v>3.1350000000000003E-2</v>
      </c>
      <c r="H826" s="18">
        <v>-0.1615</v>
      </c>
      <c r="I826" s="18">
        <v>0.43940000000000001</v>
      </c>
      <c r="J826" s="18">
        <v>7.2580000000000006E-2</v>
      </c>
      <c r="K826" s="18">
        <v>0.31869999999999998</v>
      </c>
      <c r="L826" s="18">
        <v>2.4359999999999999</v>
      </c>
      <c r="M826" s="18">
        <v>8.4159999999999999E-2</v>
      </c>
    </row>
    <row r="827" spans="2:13" x14ac:dyDescent="0.15">
      <c r="B827">
        <v>125.563</v>
      </c>
      <c r="C827">
        <v>20</v>
      </c>
      <c r="D827" s="18">
        <v>1.0109999999999999</v>
      </c>
      <c r="E827" s="18">
        <v>-0.36899999999999999</v>
      </c>
      <c r="F827" s="18">
        <v>0.71789999999999998</v>
      </c>
      <c r="G827" s="18">
        <v>0.16439999999999999</v>
      </c>
      <c r="H827" s="18">
        <v>-0.1462</v>
      </c>
      <c r="I827" s="18">
        <v>2.82</v>
      </c>
      <c r="J827" s="18">
        <v>5.9979999999999999E-2</v>
      </c>
      <c r="K827" s="18">
        <v>0.47120000000000001</v>
      </c>
      <c r="L827" s="18">
        <v>2.6120000000000001</v>
      </c>
      <c r="M827" s="18">
        <v>0.11459999999999999</v>
      </c>
    </row>
    <row r="828" spans="2:13" x14ac:dyDescent="0.15">
      <c r="B828">
        <v>171.16300000000001</v>
      </c>
      <c r="C828">
        <v>1</v>
      </c>
      <c r="D828" s="18">
        <v>1</v>
      </c>
      <c r="E828" s="18">
        <v>0</v>
      </c>
      <c r="F828" s="18">
        <v>0</v>
      </c>
      <c r="G828" s="18">
        <v>0</v>
      </c>
      <c r="H828" s="18">
        <v>0</v>
      </c>
      <c r="I828" s="18">
        <v>0</v>
      </c>
      <c r="J828" s="18">
        <v>0</v>
      </c>
      <c r="K828" s="18">
        <v>0</v>
      </c>
      <c r="L828" s="18">
        <v>0</v>
      </c>
      <c r="M828" s="18">
        <v>0</v>
      </c>
    </row>
    <row r="829" spans="2:13" x14ac:dyDescent="0.15">
      <c r="B829">
        <v>171.16300000000001</v>
      </c>
      <c r="C829">
        <v>3</v>
      </c>
      <c r="D829" s="18">
        <v>1</v>
      </c>
      <c r="E829" s="18">
        <v>0</v>
      </c>
      <c r="F829" s="18">
        <v>0</v>
      </c>
      <c r="G829" s="18">
        <v>0</v>
      </c>
      <c r="H829" s="18">
        <v>0</v>
      </c>
      <c r="I829" s="18">
        <v>0</v>
      </c>
      <c r="J829" s="18">
        <v>0</v>
      </c>
      <c r="K829" s="18">
        <v>0</v>
      </c>
      <c r="L829" s="18">
        <v>0</v>
      </c>
      <c r="M829" s="18">
        <v>0</v>
      </c>
    </row>
    <row r="830" spans="2:13" x14ac:dyDescent="0.15">
      <c r="B830">
        <v>171.16300000000001</v>
      </c>
      <c r="C830">
        <v>5</v>
      </c>
      <c r="D830" s="18">
        <v>1</v>
      </c>
      <c r="E830" s="18">
        <v>0</v>
      </c>
      <c r="F830" s="18">
        <v>0</v>
      </c>
      <c r="G830" s="18">
        <v>0</v>
      </c>
      <c r="H830" s="18">
        <v>0</v>
      </c>
      <c r="I830" s="18">
        <v>0</v>
      </c>
      <c r="J830" s="18">
        <v>0</v>
      </c>
      <c r="K830" s="18">
        <v>0</v>
      </c>
      <c r="L830" s="18">
        <v>0</v>
      </c>
      <c r="M830" s="18">
        <v>0</v>
      </c>
    </row>
    <row r="831" spans="2:13" x14ac:dyDescent="0.15">
      <c r="B831">
        <v>171.16300000000001</v>
      </c>
      <c r="C831">
        <v>7</v>
      </c>
      <c r="D831" s="18">
        <v>1</v>
      </c>
      <c r="E831" s="18">
        <v>0</v>
      </c>
      <c r="F831" s="18">
        <v>0</v>
      </c>
      <c r="G831" s="18">
        <v>0</v>
      </c>
      <c r="H831" s="18">
        <v>0</v>
      </c>
      <c r="I831" s="18">
        <v>0</v>
      </c>
      <c r="J831" s="18">
        <v>0</v>
      </c>
      <c r="K831" s="18">
        <v>0</v>
      </c>
      <c r="L831" s="18">
        <v>0</v>
      </c>
      <c r="M831" s="18">
        <v>0</v>
      </c>
    </row>
    <row r="832" spans="2:13" x14ac:dyDescent="0.15">
      <c r="B832">
        <v>171.16300000000001</v>
      </c>
      <c r="C832">
        <v>10</v>
      </c>
      <c r="D832" s="18">
        <v>1</v>
      </c>
      <c r="E832" s="18">
        <v>0</v>
      </c>
      <c r="F832" s="18">
        <v>0</v>
      </c>
      <c r="G832" s="18">
        <v>0</v>
      </c>
      <c r="H832" s="18">
        <v>0</v>
      </c>
      <c r="I832" s="18">
        <v>0</v>
      </c>
      <c r="J832" s="18">
        <v>0</v>
      </c>
      <c r="K832" s="18">
        <v>0</v>
      </c>
      <c r="L832" s="18">
        <v>0</v>
      </c>
      <c r="M832" s="18">
        <v>0</v>
      </c>
    </row>
    <row r="833" spans="2:13" x14ac:dyDescent="0.15">
      <c r="B833">
        <v>171.16300000000001</v>
      </c>
      <c r="C833">
        <v>15</v>
      </c>
      <c r="D833" s="18">
        <v>1</v>
      </c>
      <c r="E833" s="18">
        <v>0</v>
      </c>
      <c r="F833" s="18">
        <v>0</v>
      </c>
      <c r="G833" s="18">
        <v>0</v>
      </c>
      <c r="H833" s="18">
        <v>0</v>
      </c>
      <c r="I833" s="18">
        <v>0</v>
      </c>
      <c r="J833" s="18">
        <v>0</v>
      </c>
      <c r="K833" s="18">
        <v>0</v>
      </c>
      <c r="L833" s="18">
        <v>0</v>
      </c>
      <c r="M833" s="18">
        <v>0</v>
      </c>
    </row>
    <row r="834" spans="2:13" x14ac:dyDescent="0.15">
      <c r="B834">
        <v>171.16300000000001</v>
      </c>
      <c r="C834">
        <v>20</v>
      </c>
      <c r="D834" s="18">
        <v>1.0109999999999999</v>
      </c>
      <c r="E834" s="18">
        <v>-0.34570000000000001</v>
      </c>
      <c r="F834" s="18">
        <v>1.093</v>
      </c>
      <c r="G834" s="18">
        <v>3.696E-2</v>
      </c>
      <c r="H834" s="18">
        <v>0.18310000000000001</v>
      </c>
      <c r="I834" s="18">
        <v>1.145</v>
      </c>
      <c r="J834" s="18">
        <v>3.0110000000000001E-2</v>
      </c>
      <c r="K834" s="18">
        <v>0.1177</v>
      </c>
      <c r="L834" s="18">
        <v>2.1520000000000001</v>
      </c>
      <c r="M834" s="18">
        <v>4.7199999999999999E-2</v>
      </c>
    </row>
    <row r="835" spans="2:13" x14ac:dyDescent="0.15">
      <c r="B835">
        <v>233.56299999999999</v>
      </c>
      <c r="C835">
        <v>1</v>
      </c>
      <c r="D835" s="18">
        <v>1</v>
      </c>
      <c r="E835" s="18">
        <v>0</v>
      </c>
      <c r="F835" s="18">
        <v>0</v>
      </c>
      <c r="G835" s="18">
        <v>0</v>
      </c>
      <c r="H835" s="18">
        <v>0</v>
      </c>
      <c r="I835" s="18">
        <v>0</v>
      </c>
      <c r="J835" s="18">
        <v>0</v>
      </c>
      <c r="K835" s="18">
        <v>0</v>
      </c>
      <c r="L835" s="18">
        <v>0</v>
      </c>
      <c r="M835" s="18">
        <v>0</v>
      </c>
    </row>
    <row r="836" spans="2:13" x14ac:dyDescent="0.15">
      <c r="B836">
        <v>233.56299999999999</v>
      </c>
      <c r="C836">
        <v>3</v>
      </c>
      <c r="D836" s="18">
        <v>1</v>
      </c>
      <c r="E836" s="18">
        <v>0</v>
      </c>
      <c r="F836" s="18">
        <v>0</v>
      </c>
      <c r="G836" s="18">
        <v>0</v>
      </c>
      <c r="H836" s="18">
        <v>0</v>
      </c>
      <c r="I836" s="18">
        <v>0</v>
      </c>
      <c r="J836" s="18">
        <v>0</v>
      </c>
      <c r="K836" s="18">
        <v>0</v>
      </c>
      <c r="L836" s="18">
        <v>0</v>
      </c>
      <c r="M836" s="18">
        <v>0</v>
      </c>
    </row>
    <row r="837" spans="2:13" x14ac:dyDescent="0.15">
      <c r="B837">
        <v>233.56299999999999</v>
      </c>
      <c r="C837">
        <v>5</v>
      </c>
      <c r="D837" s="18">
        <v>1</v>
      </c>
      <c r="E837" s="18">
        <v>0</v>
      </c>
      <c r="F837" s="18">
        <v>0</v>
      </c>
      <c r="G837" s="18">
        <v>0</v>
      </c>
      <c r="H837" s="18">
        <v>0</v>
      </c>
      <c r="I837" s="18">
        <v>0</v>
      </c>
      <c r="J837" s="18">
        <v>0</v>
      </c>
      <c r="K837" s="18">
        <v>0</v>
      </c>
      <c r="L837" s="18">
        <v>0</v>
      </c>
      <c r="M837" s="18">
        <v>0</v>
      </c>
    </row>
    <row r="838" spans="2:13" x14ac:dyDescent="0.15">
      <c r="B838">
        <v>233.56299999999999</v>
      </c>
      <c r="C838">
        <v>7</v>
      </c>
      <c r="D838" s="18">
        <v>1</v>
      </c>
      <c r="E838" s="18">
        <v>0</v>
      </c>
      <c r="F838" s="18">
        <v>0</v>
      </c>
      <c r="G838" s="18">
        <v>0</v>
      </c>
      <c r="H838" s="18">
        <v>0</v>
      </c>
      <c r="I838" s="18">
        <v>0</v>
      </c>
      <c r="J838" s="18">
        <v>0</v>
      </c>
      <c r="K838" s="18">
        <v>0</v>
      </c>
      <c r="L838" s="18">
        <v>0</v>
      </c>
      <c r="M838" s="18">
        <v>0</v>
      </c>
    </row>
    <row r="839" spans="2:13" x14ac:dyDescent="0.15">
      <c r="B839">
        <v>233.56299999999999</v>
      </c>
      <c r="C839">
        <v>10</v>
      </c>
      <c r="D839" s="18">
        <v>1</v>
      </c>
      <c r="E839" s="18">
        <v>0</v>
      </c>
      <c r="F839" s="18">
        <v>0</v>
      </c>
      <c r="G839" s="18">
        <v>0</v>
      </c>
      <c r="H839" s="18">
        <v>0</v>
      </c>
      <c r="I839" s="18">
        <v>0</v>
      </c>
      <c r="J839" s="18">
        <v>0</v>
      </c>
      <c r="K839" s="18">
        <v>0</v>
      </c>
      <c r="L839" s="18">
        <v>0</v>
      </c>
      <c r="M839" s="18">
        <v>0</v>
      </c>
    </row>
    <row r="840" spans="2:13" x14ac:dyDescent="0.15">
      <c r="B840">
        <v>233.56299999999999</v>
      </c>
      <c r="C840">
        <v>15</v>
      </c>
      <c r="D840" s="18">
        <v>1</v>
      </c>
      <c r="E840" s="18">
        <v>0</v>
      </c>
      <c r="F840" s="18">
        <v>0</v>
      </c>
      <c r="G840" s="18">
        <v>0</v>
      </c>
      <c r="H840" s="18">
        <v>0</v>
      </c>
      <c r="I840" s="18">
        <v>0</v>
      </c>
      <c r="J840" s="18">
        <v>0</v>
      </c>
      <c r="K840" s="18">
        <v>0</v>
      </c>
      <c r="L840" s="18">
        <v>0</v>
      </c>
      <c r="M840" s="18">
        <v>0</v>
      </c>
    </row>
    <row r="841" spans="2:13" x14ac:dyDescent="0.15">
      <c r="B841">
        <v>233.56299999999999</v>
      </c>
      <c r="C841">
        <v>20</v>
      </c>
      <c r="D841" s="18">
        <v>1</v>
      </c>
      <c r="E841" s="18">
        <v>0</v>
      </c>
      <c r="F841" s="18">
        <v>0</v>
      </c>
      <c r="G841" s="18">
        <v>0</v>
      </c>
      <c r="H841" s="18">
        <v>0</v>
      </c>
      <c r="I841" s="18">
        <v>0</v>
      </c>
      <c r="J841" s="18">
        <v>0</v>
      </c>
      <c r="K841" s="18">
        <v>0</v>
      </c>
      <c r="L841" s="18">
        <v>0</v>
      </c>
      <c r="M841" s="18">
        <v>0</v>
      </c>
    </row>
    <row r="842" spans="2:13" x14ac:dyDescent="0.15">
      <c r="B842">
        <v>364.96300000000002</v>
      </c>
      <c r="C842">
        <v>1</v>
      </c>
      <c r="D842" s="18">
        <v>1</v>
      </c>
      <c r="E842" s="18">
        <v>0</v>
      </c>
      <c r="F842" s="18">
        <v>0</v>
      </c>
      <c r="G842" s="18">
        <v>0</v>
      </c>
      <c r="H842" s="18">
        <v>0</v>
      </c>
      <c r="I842" s="18">
        <v>0</v>
      </c>
      <c r="J842" s="18">
        <v>0</v>
      </c>
      <c r="K842" s="18">
        <v>0</v>
      </c>
      <c r="L842" s="18">
        <v>0</v>
      </c>
      <c r="M842" s="18">
        <v>0</v>
      </c>
    </row>
    <row r="843" spans="2:13" x14ac:dyDescent="0.15">
      <c r="B843">
        <v>364.96300000000002</v>
      </c>
      <c r="C843">
        <v>3</v>
      </c>
      <c r="D843" s="18">
        <v>1</v>
      </c>
      <c r="E843" s="18">
        <v>0</v>
      </c>
      <c r="F843" s="18">
        <v>0</v>
      </c>
      <c r="G843" s="18">
        <v>0</v>
      </c>
      <c r="H843" s="18">
        <v>0</v>
      </c>
      <c r="I843" s="18">
        <v>0</v>
      </c>
      <c r="J843" s="18">
        <v>0</v>
      </c>
      <c r="K843" s="18">
        <v>0</v>
      </c>
      <c r="L843" s="18">
        <v>0</v>
      </c>
      <c r="M843" s="18">
        <v>0</v>
      </c>
    </row>
    <row r="844" spans="2:13" x14ac:dyDescent="0.15">
      <c r="B844">
        <v>364.96300000000002</v>
      </c>
      <c r="C844">
        <v>5</v>
      </c>
      <c r="D844" s="18">
        <v>1</v>
      </c>
      <c r="E844" s="18">
        <v>0</v>
      </c>
      <c r="F844" s="18">
        <v>0</v>
      </c>
      <c r="G844" s="18">
        <v>0</v>
      </c>
      <c r="H844" s="18">
        <v>0</v>
      </c>
      <c r="I844" s="18">
        <v>0</v>
      </c>
      <c r="J844" s="18">
        <v>0</v>
      </c>
      <c r="K844" s="18">
        <v>0</v>
      </c>
      <c r="L844" s="18">
        <v>0</v>
      </c>
      <c r="M844" s="18">
        <v>0</v>
      </c>
    </row>
    <row r="845" spans="2:13" x14ac:dyDescent="0.15">
      <c r="B845">
        <v>364.96300000000002</v>
      </c>
      <c r="C845">
        <v>7</v>
      </c>
      <c r="D845" s="18">
        <v>1</v>
      </c>
      <c r="E845" s="18">
        <v>0</v>
      </c>
      <c r="F845" s="18">
        <v>0</v>
      </c>
      <c r="G845" s="18">
        <v>0</v>
      </c>
      <c r="H845" s="18">
        <v>0</v>
      </c>
      <c r="I845" s="18">
        <v>0</v>
      </c>
      <c r="J845" s="18">
        <v>0</v>
      </c>
      <c r="K845" s="18">
        <v>0</v>
      </c>
      <c r="L845" s="18">
        <v>0</v>
      </c>
      <c r="M845" s="18">
        <v>0</v>
      </c>
    </row>
    <row r="846" spans="2:13" x14ac:dyDescent="0.15">
      <c r="B846">
        <v>364.96300000000002</v>
      </c>
      <c r="C846">
        <v>10</v>
      </c>
      <c r="D846" s="18">
        <v>1</v>
      </c>
      <c r="E846" s="18">
        <v>0</v>
      </c>
      <c r="F846" s="18">
        <v>0</v>
      </c>
      <c r="G846" s="18">
        <v>0</v>
      </c>
      <c r="H846" s="18">
        <v>0</v>
      </c>
      <c r="I846" s="18">
        <v>0</v>
      </c>
      <c r="J846" s="18">
        <v>0</v>
      </c>
      <c r="K846" s="18">
        <v>0</v>
      </c>
      <c r="L846" s="18">
        <v>0</v>
      </c>
      <c r="M846" s="18">
        <v>0</v>
      </c>
    </row>
    <row r="847" spans="2:13" x14ac:dyDescent="0.15">
      <c r="B847">
        <v>364.96300000000002</v>
      </c>
      <c r="C847">
        <v>15</v>
      </c>
      <c r="D847" s="18">
        <v>1</v>
      </c>
      <c r="E847" s="18">
        <v>0</v>
      </c>
      <c r="F847" s="18">
        <v>0</v>
      </c>
      <c r="G847" s="18">
        <v>0</v>
      </c>
      <c r="H847" s="18">
        <v>0</v>
      </c>
      <c r="I847" s="18">
        <v>0</v>
      </c>
      <c r="J847" s="18">
        <v>0</v>
      </c>
      <c r="K847" s="18">
        <v>0</v>
      </c>
      <c r="L847" s="18">
        <v>0</v>
      </c>
      <c r="M847" s="18">
        <v>0</v>
      </c>
    </row>
    <row r="848" spans="2:13" x14ac:dyDescent="0.15">
      <c r="B848">
        <v>364.96300000000002</v>
      </c>
      <c r="C848">
        <v>20</v>
      </c>
      <c r="D848" s="18">
        <v>1</v>
      </c>
      <c r="E848" s="18">
        <v>0</v>
      </c>
      <c r="F848" s="18">
        <v>0</v>
      </c>
      <c r="G848" s="18">
        <v>0</v>
      </c>
      <c r="H848" s="18">
        <v>0</v>
      </c>
      <c r="I848" s="18">
        <v>0</v>
      </c>
      <c r="J848" s="18">
        <v>0</v>
      </c>
      <c r="K848" s="18">
        <v>0</v>
      </c>
      <c r="L848" s="18">
        <v>0</v>
      </c>
      <c r="M848" s="18">
        <v>0</v>
      </c>
    </row>
    <row r="849" spans="2:13" x14ac:dyDescent="0.15">
      <c r="B849">
        <v>483.56299999999999</v>
      </c>
      <c r="C849">
        <v>1</v>
      </c>
      <c r="D849" s="18">
        <v>1</v>
      </c>
      <c r="E849" s="18">
        <v>0</v>
      </c>
      <c r="F849" s="18">
        <v>0</v>
      </c>
      <c r="G849" s="18">
        <v>0</v>
      </c>
      <c r="H849" s="18">
        <v>0</v>
      </c>
      <c r="I849" s="18">
        <v>0</v>
      </c>
      <c r="J849" s="18">
        <v>0</v>
      </c>
      <c r="K849" s="18">
        <v>0</v>
      </c>
      <c r="L849" s="18">
        <v>0</v>
      </c>
      <c r="M849" s="18">
        <v>0</v>
      </c>
    </row>
    <row r="850" spans="2:13" x14ac:dyDescent="0.15">
      <c r="B850">
        <v>483.56299999999999</v>
      </c>
      <c r="C850">
        <v>3</v>
      </c>
      <c r="D850" s="18">
        <v>1</v>
      </c>
      <c r="E850" s="18">
        <v>0</v>
      </c>
      <c r="F850" s="18">
        <v>0</v>
      </c>
      <c r="G850" s="18">
        <v>0</v>
      </c>
      <c r="H850" s="18">
        <v>0</v>
      </c>
      <c r="I850" s="18">
        <v>0</v>
      </c>
      <c r="J850" s="18">
        <v>0</v>
      </c>
      <c r="K850" s="18">
        <v>0</v>
      </c>
      <c r="L850" s="18">
        <v>0</v>
      </c>
      <c r="M850" s="18">
        <v>0</v>
      </c>
    </row>
    <row r="851" spans="2:13" x14ac:dyDescent="0.15">
      <c r="B851">
        <v>483.56299999999999</v>
      </c>
      <c r="C851">
        <v>5</v>
      </c>
      <c r="D851" s="18">
        <v>1</v>
      </c>
      <c r="E851" s="18">
        <v>0</v>
      </c>
      <c r="F851" s="18">
        <v>0</v>
      </c>
      <c r="G851" s="18">
        <v>0</v>
      </c>
      <c r="H851" s="18">
        <v>0</v>
      </c>
      <c r="I851" s="18">
        <v>0</v>
      </c>
      <c r="J851" s="18">
        <v>0</v>
      </c>
      <c r="K851" s="18">
        <v>0</v>
      </c>
      <c r="L851" s="18">
        <v>0</v>
      </c>
      <c r="M851" s="18">
        <v>0</v>
      </c>
    </row>
    <row r="852" spans="2:13" x14ac:dyDescent="0.15">
      <c r="B852">
        <v>483.56299999999999</v>
      </c>
      <c r="C852">
        <v>7</v>
      </c>
      <c r="D852" s="18">
        <v>1</v>
      </c>
      <c r="E852" s="18">
        <v>0</v>
      </c>
      <c r="F852" s="18">
        <v>0</v>
      </c>
      <c r="G852" s="18">
        <v>0</v>
      </c>
      <c r="H852" s="18">
        <v>0</v>
      </c>
      <c r="I852" s="18">
        <v>0</v>
      </c>
      <c r="J852" s="18">
        <v>0</v>
      </c>
      <c r="K852" s="18">
        <v>0</v>
      </c>
      <c r="L852" s="18">
        <v>0</v>
      </c>
      <c r="M852" s="18">
        <v>0</v>
      </c>
    </row>
    <row r="853" spans="2:13" x14ac:dyDescent="0.15">
      <c r="B853">
        <v>483.56299999999999</v>
      </c>
      <c r="C853">
        <v>10</v>
      </c>
      <c r="D853" s="18">
        <v>1</v>
      </c>
      <c r="E853" s="18">
        <v>0</v>
      </c>
      <c r="F853" s="18">
        <v>0</v>
      </c>
      <c r="G853" s="18">
        <v>0</v>
      </c>
      <c r="H853" s="18">
        <v>0</v>
      </c>
      <c r="I853" s="18">
        <v>0</v>
      </c>
      <c r="J853" s="18">
        <v>0</v>
      </c>
      <c r="K853" s="18">
        <v>0</v>
      </c>
      <c r="L853" s="18">
        <v>0</v>
      </c>
      <c r="M853" s="18">
        <v>0</v>
      </c>
    </row>
    <row r="854" spans="2:13" x14ac:dyDescent="0.15">
      <c r="B854">
        <v>483.56299999999999</v>
      </c>
      <c r="C854">
        <v>15</v>
      </c>
      <c r="D854" s="18">
        <v>1</v>
      </c>
      <c r="E854" s="18">
        <v>0</v>
      </c>
      <c r="F854" s="18">
        <v>0</v>
      </c>
      <c r="G854" s="18">
        <v>0</v>
      </c>
      <c r="H854" s="18">
        <v>0</v>
      </c>
      <c r="I854" s="18">
        <v>0</v>
      </c>
      <c r="J854" s="18">
        <v>0</v>
      </c>
      <c r="K854" s="18">
        <v>0</v>
      </c>
      <c r="L854" s="18">
        <v>0</v>
      </c>
      <c r="M854" s="18">
        <v>0</v>
      </c>
    </row>
    <row r="855" spans="2:13" x14ac:dyDescent="0.15">
      <c r="B855">
        <v>483.56299999999999</v>
      </c>
      <c r="C855">
        <v>20</v>
      </c>
      <c r="D855" s="18">
        <v>1</v>
      </c>
      <c r="E855" s="18">
        <v>0</v>
      </c>
      <c r="F855" s="18">
        <v>0</v>
      </c>
      <c r="G855" s="18">
        <v>0</v>
      </c>
      <c r="H855" s="18">
        <v>0</v>
      </c>
      <c r="I855" s="18">
        <v>0</v>
      </c>
      <c r="J855" s="18">
        <v>0</v>
      </c>
      <c r="K855" s="18">
        <v>0</v>
      </c>
      <c r="L855" s="18">
        <v>0</v>
      </c>
      <c r="M855" s="18">
        <v>0</v>
      </c>
    </row>
    <row r="856" spans="2:13" x14ac:dyDescent="0.15">
      <c r="B856">
        <v>631.56299999999999</v>
      </c>
      <c r="C856">
        <v>1</v>
      </c>
      <c r="D856" s="18">
        <v>1</v>
      </c>
      <c r="E856" s="18">
        <v>0</v>
      </c>
      <c r="F856" s="18">
        <v>0</v>
      </c>
      <c r="G856" s="18">
        <v>0</v>
      </c>
      <c r="H856" s="18">
        <v>0</v>
      </c>
      <c r="I856" s="18">
        <v>0</v>
      </c>
      <c r="J856" s="18">
        <v>0</v>
      </c>
      <c r="K856" s="18">
        <v>0</v>
      </c>
      <c r="L856" s="18">
        <v>0</v>
      </c>
      <c r="M856" s="18">
        <v>0</v>
      </c>
    </row>
    <row r="857" spans="2:13" x14ac:dyDescent="0.15">
      <c r="B857">
        <v>631.56299999999999</v>
      </c>
      <c r="C857">
        <v>3</v>
      </c>
      <c r="D857" s="18">
        <v>1</v>
      </c>
      <c r="E857" s="18">
        <v>0</v>
      </c>
      <c r="F857" s="18">
        <v>0</v>
      </c>
      <c r="G857" s="18">
        <v>0</v>
      </c>
      <c r="H857" s="18">
        <v>0</v>
      </c>
      <c r="I857" s="18">
        <v>0</v>
      </c>
      <c r="J857" s="18">
        <v>0</v>
      </c>
      <c r="K857" s="18">
        <v>0</v>
      </c>
      <c r="L857" s="18">
        <v>0</v>
      </c>
      <c r="M857" s="18">
        <v>0</v>
      </c>
    </row>
    <row r="858" spans="2:13" x14ac:dyDescent="0.15">
      <c r="B858">
        <v>631.56299999999999</v>
      </c>
      <c r="C858">
        <v>5</v>
      </c>
      <c r="D858" s="18">
        <v>1</v>
      </c>
      <c r="E858" s="18">
        <v>0</v>
      </c>
      <c r="F858" s="18">
        <v>0</v>
      </c>
      <c r="G858" s="18">
        <v>0</v>
      </c>
      <c r="H858" s="18">
        <v>0</v>
      </c>
      <c r="I858" s="18">
        <v>0</v>
      </c>
      <c r="J858" s="18">
        <v>0</v>
      </c>
      <c r="K858" s="18">
        <v>0</v>
      </c>
      <c r="L858" s="18">
        <v>0</v>
      </c>
      <c r="M858" s="18">
        <v>0</v>
      </c>
    </row>
    <row r="859" spans="2:13" x14ac:dyDescent="0.15">
      <c r="B859">
        <v>631.56299999999999</v>
      </c>
      <c r="C859">
        <v>7</v>
      </c>
      <c r="D859" s="18">
        <v>1</v>
      </c>
      <c r="E859" s="18">
        <v>0</v>
      </c>
      <c r="F859" s="18">
        <v>0</v>
      </c>
      <c r="G859" s="18">
        <v>0</v>
      </c>
      <c r="H859" s="18">
        <v>0</v>
      </c>
      <c r="I859" s="18">
        <v>0</v>
      </c>
      <c r="J859" s="18">
        <v>0</v>
      </c>
      <c r="K859" s="18">
        <v>0</v>
      </c>
      <c r="L859" s="18">
        <v>0</v>
      </c>
      <c r="M859" s="18">
        <v>0</v>
      </c>
    </row>
    <row r="860" spans="2:13" x14ac:dyDescent="0.15">
      <c r="B860">
        <v>631.56299999999999</v>
      </c>
      <c r="C860">
        <v>10</v>
      </c>
      <c r="D860" s="18">
        <v>1</v>
      </c>
      <c r="E860" s="18">
        <v>0</v>
      </c>
      <c r="F860" s="18">
        <v>0</v>
      </c>
      <c r="G860" s="18">
        <v>0</v>
      </c>
      <c r="H860" s="18">
        <v>0</v>
      </c>
      <c r="I860" s="18">
        <v>0</v>
      </c>
      <c r="J860" s="18">
        <v>0</v>
      </c>
      <c r="K860" s="18">
        <v>0</v>
      </c>
      <c r="L860" s="18">
        <v>0</v>
      </c>
      <c r="M860" s="18">
        <v>0</v>
      </c>
    </row>
    <row r="861" spans="2:13" x14ac:dyDescent="0.15">
      <c r="B861">
        <v>631.56299999999999</v>
      </c>
      <c r="C861">
        <v>15</v>
      </c>
      <c r="D861" s="18">
        <v>1</v>
      </c>
      <c r="E861" s="18">
        <v>0</v>
      </c>
      <c r="F861" s="18">
        <v>0</v>
      </c>
      <c r="G861" s="18">
        <v>0</v>
      </c>
      <c r="H861" s="18">
        <v>0</v>
      </c>
      <c r="I861" s="18">
        <v>0</v>
      </c>
      <c r="J861" s="18">
        <v>0</v>
      </c>
      <c r="K861" s="18">
        <v>0</v>
      </c>
      <c r="L861" s="18">
        <v>0</v>
      </c>
      <c r="M861" s="18">
        <v>0</v>
      </c>
    </row>
    <row r="862" spans="2:13" x14ac:dyDescent="0.15">
      <c r="B862">
        <v>631.56299999999999</v>
      </c>
      <c r="C862">
        <v>20</v>
      </c>
      <c r="D862" s="18">
        <v>1</v>
      </c>
      <c r="E862" s="18">
        <v>0</v>
      </c>
      <c r="F862" s="18">
        <v>0</v>
      </c>
      <c r="G862" s="18">
        <v>0</v>
      </c>
      <c r="H862" s="18">
        <v>0</v>
      </c>
      <c r="I862" s="18">
        <v>0</v>
      </c>
      <c r="J862" s="18">
        <v>0</v>
      </c>
      <c r="K862" s="18">
        <v>0</v>
      </c>
      <c r="L862" s="18">
        <v>0</v>
      </c>
      <c r="M862" s="18">
        <v>0</v>
      </c>
    </row>
    <row r="863" spans="2:13" x14ac:dyDescent="0.15">
      <c r="B863">
        <v>774.68299999999999</v>
      </c>
      <c r="C863">
        <v>1</v>
      </c>
      <c r="D863" s="18">
        <v>1</v>
      </c>
      <c r="E863" s="18">
        <v>0</v>
      </c>
      <c r="F863" s="18">
        <v>0</v>
      </c>
      <c r="G863" s="18">
        <v>0</v>
      </c>
      <c r="H863" s="18">
        <v>0</v>
      </c>
      <c r="I863" s="18">
        <v>0</v>
      </c>
      <c r="J863" s="18">
        <v>0</v>
      </c>
      <c r="K863" s="18">
        <v>0</v>
      </c>
      <c r="L863" s="18">
        <v>0</v>
      </c>
      <c r="M863" s="18">
        <v>0</v>
      </c>
    </row>
    <row r="864" spans="2:13" x14ac:dyDescent="0.15">
      <c r="B864">
        <v>774.68299999999999</v>
      </c>
      <c r="C864">
        <v>3</v>
      </c>
      <c r="D864" s="18">
        <v>1</v>
      </c>
      <c r="E864" s="18">
        <v>0</v>
      </c>
      <c r="F864" s="18">
        <v>0</v>
      </c>
      <c r="G864" s="18">
        <v>0</v>
      </c>
      <c r="H864" s="18">
        <v>0</v>
      </c>
      <c r="I864" s="18">
        <v>0</v>
      </c>
      <c r="J864" s="18">
        <v>0</v>
      </c>
      <c r="K864" s="18">
        <v>0</v>
      </c>
      <c r="L864" s="18">
        <v>0</v>
      </c>
      <c r="M864" s="18">
        <v>0</v>
      </c>
    </row>
    <row r="865" spans="2:13" x14ac:dyDescent="0.15">
      <c r="B865">
        <v>774.68299999999999</v>
      </c>
      <c r="C865">
        <v>5</v>
      </c>
      <c r="D865" s="18">
        <v>1</v>
      </c>
      <c r="E865" s="18">
        <v>0</v>
      </c>
      <c r="F865" s="18">
        <v>0</v>
      </c>
      <c r="G865" s="18">
        <v>0</v>
      </c>
      <c r="H865" s="18">
        <v>0</v>
      </c>
      <c r="I865" s="18">
        <v>0</v>
      </c>
      <c r="J865" s="18">
        <v>0</v>
      </c>
      <c r="K865" s="18">
        <v>0</v>
      </c>
      <c r="L865" s="18">
        <v>0</v>
      </c>
      <c r="M865" s="18">
        <v>0</v>
      </c>
    </row>
    <row r="866" spans="2:13" x14ac:dyDescent="0.15">
      <c r="B866">
        <v>774.68299999999999</v>
      </c>
      <c r="C866">
        <v>7</v>
      </c>
      <c r="D866" s="18">
        <v>1</v>
      </c>
      <c r="E866" s="18">
        <v>0</v>
      </c>
      <c r="F866" s="18">
        <v>0</v>
      </c>
      <c r="G866" s="18">
        <v>0</v>
      </c>
      <c r="H866" s="18">
        <v>0</v>
      </c>
      <c r="I866" s="18">
        <v>0</v>
      </c>
      <c r="J866" s="18">
        <v>0</v>
      </c>
      <c r="K866" s="18">
        <v>0</v>
      </c>
      <c r="L866" s="18">
        <v>0</v>
      </c>
      <c r="M866" s="18">
        <v>0</v>
      </c>
    </row>
    <row r="867" spans="2:13" x14ac:dyDescent="0.15">
      <c r="B867">
        <v>774.68299999999999</v>
      </c>
      <c r="C867">
        <v>10</v>
      </c>
      <c r="D867" s="18">
        <v>1</v>
      </c>
      <c r="E867" s="18">
        <v>0</v>
      </c>
      <c r="F867" s="18">
        <v>0</v>
      </c>
      <c r="G867" s="18">
        <v>0</v>
      </c>
      <c r="H867" s="18">
        <v>0</v>
      </c>
      <c r="I867" s="18">
        <v>0</v>
      </c>
      <c r="J867" s="18">
        <v>0</v>
      </c>
      <c r="K867" s="18">
        <v>0</v>
      </c>
      <c r="L867" s="18">
        <v>0</v>
      </c>
      <c r="M867" s="18">
        <v>0</v>
      </c>
    </row>
    <row r="868" spans="2:13" x14ac:dyDescent="0.15">
      <c r="B868">
        <v>774.68299999999999</v>
      </c>
      <c r="C868">
        <v>15</v>
      </c>
      <c r="D868" s="18">
        <v>1</v>
      </c>
      <c r="E868" s="18">
        <v>0</v>
      </c>
      <c r="F868" s="18">
        <v>0</v>
      </c>
      <c r="G868" s="18">
        <v>0</v>
      </c>
      <c r="H868" s="18">
        <v>0</v>
      </c>
      <c r="I868" s="18">
        <v>0</v>
      </c>
      <c r="J868" s="18">
        <v>0</v>
      </c>
      <c r="K868" s="18">
        <v>0</v>
      </c>
      <c r="L868" s="18">
        <v>0</v>
      </c>
      <c r="M868" s="18">
        <v>0</v>
      </c>
    </row>
    <row r="869" spans="2:13" x14ac:dyDescent="0.15">
      <c r="B869">
        <v>774.68299999999999</v>
      </c>
      <c r="C869">
        <v>20</v>
      </c>
      <c r="D869" s="18">
        <v>1</v>
      </c>
      <c r="E869" s="18">
        <v>0</v>
      </c>
      <c r="F869" s="18">
        <v>0</v>
      </c>
      <c r="G869" s="18">
        <v>0</v>
      </c>
      <c r="H869" s="18">
        <v>0</v>
      </c>
      <c r="I869" s="18">
        <v>0</v>
      </c>
      <c r="J869" s="18">
        <v>0</v>
      </c>
      <c r="K869" s="18">
        <v>0</v>
      </c>
      <c r="L869" s="18">
        <v>0</v>
      </c>
      <c r="M869" s="18">
        <v>0</v>
      </c>
    </row>
    <row r="870" spans="2:13" x14ac:dyDescent="0.15">
      <c r="B870">
        <v>897.803</v>
      </c>
      <c r="C870">
        <v>1</v>
      </c>
      <c r="D870" s="18">
        <v>1</v>
      </c>
      <c r="E870" s="18">
        <v>0</v>
      </c>
      <c r="F870" s="18">
        <v>0</v>
      </c>
      <c r="G870" s="18">
        <v>0</v>
      </c>
      <c r="H870" s="18">
        <v>0</v>
      </c>
      <c r="I870" s="18">
        <v>0</v>
      </c>
      <c r="J870" s="18">
        <v>0</v>
      </c>
      <c r="K870" s="18">
        <v>0</v>
      </c>
      <c r="L870" s="18">
        <v>0</v>
      </c>
      <c r="M870" s="18">
        <v>0</v>
      </c>
    </row>
    <row r="871" spans="2:13" x14ac:dyDescent="0.15">
      <c r="B871">
        <v>897.803</v>
      </c>
      <c r="C871">
        <v>3</v>
      </c>
      <c r="D871" s="18">
        <v>1</v>
      </c>
      <c r="E871" s="18">
        <v>0</v>
      </c>
      <c r="F871" s="18">
        <v>0</v>
      </c>
      <c r="G871" s="18">
        <v>0</v>
      </c>
      <c r="H871" s="18">
        <v>0</v>
      </c>
      <c r="I871" s="18">
        <v>0</v>
      </c>
      <c r="J871" s="18">
        <v>0</v>
      </c>
      <c r="K871" s="18">
        <v>0</v>
      </c>
      <c r="L871" s="18">
        <v>0</v>
      </c>
      <c r="M871" s="18">
        <v>0</v>
      </c>
    </row>
    <row r="872" spans="2:13" x14ac:dyDescent="0.15">
      <c r="B872">
        <v>897.803</v>
      </c>
      <c r="C872">
        <v>5</v>
      </c>
      <c r="D872" s="18">
        <v>1</v>
      </c>
      <c r="E872" s="18">
        <v>0</v>
      </c>
      <c r="F872" s="18">
        <v>0</v>
      </c>
      <c r="G872" s="18">
        <v>0</v>
      </c>
      <c r="H872" s="18">
        <v>0</v>
      </c>
      <c r="I872" s="18">
        <v>0</v>
      </c>
      <c r="J872" s="18">
        <v>0</v>
      </c>
      <c r="K872" s="18">
        <v>0</v>
      </c>
      <c r="L872" s="18">
        <v>0</v>
      </c>
      <c r="M872" s="18">
        <v>0</v>
      </c>
    </row>
    <row r="873" spans="2:13" x14ac:dyDescent="0.15">
      <c r="B873">
        <v>897.803</v>
      </c>
      <c r="C873">
        <v>7</v>
      </c>
      <c r="D873" s="18">
        <v>1</v>
      </c>
      <c r="E873" s="18">
        <v>0</v>
      </c>
      <c r="F873" s="18">
        <v>0</v>
      </c>
      <c r="G873" s="18">
        <v>0</v>
      </c>
      <c r="H873" s="18">
        <v>0</v>
      </c>
      <c r="I873" s="18">
        <v>0</v>
      </c>
      <c r="J873" s="18">
        <v>0</v>
      </c>
      <c r="K873" s="18">
        <v>0</v>
      </c>
      <c r="L873" s="18">
        <v>0</v>
      </c>
      <c r="M873" s="18">
        <v>0</v>
      </c>
    </row>
    <row r="874" spans="2:13" x14ac:dyDescent="0.15">
      <c r="B874">
        <v>897.803</v>
      </c>
      <c r="C874">
        <v>10</v>
      </c>
      <c r="D874" s="18">
        <v>1</v>
      </c>
      <c r="E874" s="18">
        <v>0</v>
      </c>
      <c r="F874" s="18">
        <v>0</v>
      </c>
      <c r="G874" s="18">
        <v>0</v>
      </c>
      <c r="H874" s="18">
        <v>0</v>
      </c>
      <c r="I874" s="18">
        <v>0</v>
      </c>
      <c r="J874" s="18">
        <v>0</v>
      </c>
      <c r="K874" s="18">
        <v>0</v>
      </c>
      <c r="L874" s="18">
        <v>0</v>
      </c>
      <c r="M874" s="18">
        <v>0</v>
      </c>
    </row>
    <row r="875" spans="2:13" x14ac:dyDescent="0.15">
      <c r="B875">
        <v>897.803</v>
      </c>
      <c r="C875">
        <v>15</v>
      </c>
      <c r="D875" s="18">
        <v>1</v>
      </c>
      <c r="E875" s="18">
        <v>0</v>
      </c>
      <c r="F875" s="18">
        <v>0</v>
      </c>
      <c r="G875" s="18">
        <v>0</v>
      </c>
      <c r="H875" s="18">
        <v>0</v>
      </c>
      <c r="I875" s="18">
        <v>0</v>
      </c>
      <c r="J875" s="18">
        <v>0</v>
      </c>
      <c r="K875" s="18">
        <v>0</v>
      </c>
      <c r="L875" s="18">
        <v>0</v>
      </c>
      <c r="M875" s="18">
        <v>0</v>
      </c>
    </row>
    <row r="876" spans="2:13" x14ac:dyDescent="0.15">
      <c r="B876">
        <v>897.803</v>
      </c>
      <c r="C876">
        <v>20</v>
      </c>
      <c r="D876" s="18">
        <v>1</v>
      </c>
      <c r="E876" s="18">
        <v>0</v>
      </c>
      <c r="F876" s="18">
        <v>0</v>
      </c>
      <c r="G876" s="18">
        <v>0</v>
      </c>
      <c r="H876" s="18">
        <v>0</v>
      </c>
      <c r="I876" s="18">
        <v>0</v>
      </c>
      <c r="J876" s="18">
        <v>0</v>
      </c>
      <c r="K876" s="18">
        <v>0</v>
      </c>
      <c r="L876" s="18">
        <v>0</v>
      </c>
      <c r="M876" s="18">
        <v>0</v>
      </c>
    </row>
    <row r="877" spans="2:13" x14ac:dyDescent="0.15">
      <c r="B877">
        <v>1036.3610000000001</v>
      </c>
      <c r="C877">
        <v>1</v>
      </c>
      <c r="D877" s="18">
        <v>1</v>
      </c>
      <c r="E877" s="18">
        <v>0</v>
      </c>
      <c r="F877" s="18">
        <v>0</v>
      </c>
      <c r="G877" s="18">
        <v>0</v>
      </c>
      <c r="H877" s="18">
        <v>0</v>
      </c>
      <c r="I877" s="18">
        <v>0</v>
      </c>
      <c r="J877" s="18">
        <v>0</v>
      </c>
      <c r="K877" s="18">
        <v>0</v>
      </c>
      <c r="L877" s="18">
        <v>0</v>
      </c>
      <c r="M877" s="18">
        <v>0</v>
      </c>
    </row>
    <row r="878" spans="2:13" x14ac:dyDescent="0.15">
      <c r="B878">
        <v>1036.3610000000001</v>
      </c>
      <c r="C878">
        <v>3</v>
      </c>
      <c r="D878" s="18">
        <v>1</v>
      </c>
      <c r="E878" s="18">
        <v>0</v>
      </c>
      <c r="F878" s="18">
        <v>0</v>
      </c>
      <c r="G878" s="18">
        <v>0</v>
      </c>
      <c r="H878" s="18">
        <v>0</v>
      </c>
      <c r="I878" s="18">
        <v>0</v>
      </c>
      <c r="J878" s="18">
        <v>0</v>
      </c>
      <c r="K878" s="18">
        <v>0</v>
      </c>
      <c r="L878" s="18">
        <v>0</v>
      </c>
      <c r="M878" s="18">
        <v>0</v>
      </c>
    </row>
    <row r="879" spans="2:13" x14ac:dyDescent="0.15">
      <c r="B879">
        <v>1036.3610000000001</v>
      </c>
      <c r="C879">
        <v>5</v>
      </c>
      <c r="D879" s="18">
        <v>1</v>
      </c>
      <c r="E879" s="18">
        <v>0</v>
      </c>
      <c r="F879" s="18">
        <v>0</v>
      </c>
      <c r="G879" s="18">
        <v>0</v>
      </c>
      <c r="H879" s="18">
        <v>0</v>
      </c>
      <c r="I879" s="18">
        <v>0</v>
      </c>
      <c r="J879" s="18">
        <v>0</v>
      </c>
      <c r="K879" s="18">
        <v>0</v>
      </c>
      <c r="L879" s="18">
        <v>0</v>
      </c>
      <c r="M879" s="18">
        <v>0</v>
      </c>
    </row>
    <row r="880" spans="2:13" x14ac:dyDescent="0.15">
      <c r="B880">
        <v>1036.3610000000001</v>
      </c>
      <c r="C880">
        <v>7</v>
      </c>
      <c r="D880" s="18">
        <v>1</v>
      </c>
      <c r="E880" s="18">
        <v>0</v>
      </c>
      <c r="F880" s="18">
        <v>0</v>
      </c>
      <c r="G880" s="18">
        <v>0</v>
      </c>
      <c r="H880" s="18">
        <v>0</v>
      </c>
      <c r="I880" s="18">
        <v>0</v>
      </c>
      <c r="J880" s="18">
        <v>0</v>
      </c>
      <c r="K880" s="18">
        <v>0</v>
      </c>
      <c r="L880" s="18">
        <v>0</v>
      </c>
      <c r="M880" s="18">
        <v>0</v>
      </c>
    </row>
    <row r="881" spans="2:13" x14ac:dyDescent="0.15">
      <c r="B881">
        <v>1036.3610000000001</v>
      </c>
      <c r="C881">
        <v>10</v>
      </c>
      <c r="D881" s="18">
        <v>1</v>
      </c>
      <c r="E881" s="18">
        <v>0</v>
      </c>
      <c r="F881" s="18">
        <v>0</v>
      </c>
      <c r="G881" s="18">
        <v>0</v>
      </c>
      <c r="H881" s="18">
        <v>0</v>
      </c>
      <c r="I881" s="18">
        <v>0</v>
      </c>
      <c r="J881" s="18">
        <v>0</v>
      </c>
      <c r="K881" s="18">
        <v>0</v>
      </c>
      <c r="L881" s="18">
        <v>0</v>
      </c>
      <c r="M881" s="18">
        <v>0</v>
      </c>
    </row>
    <row r="882" spans="2:13" x14ac:dyDescent="0.15">
      <c r="B882">
        <v>1036.3610000000001</v>
      </c>
      <c r="C882">
        <v>15</v>
      </c>
      <c r="D882" s="18">
        <v>1</v>
      </c>
      <c r="E882" s="18">
        <v>0</v>
      </c>
      <c r="F882" s="18">
        <v>0</v>
      </c>
      <c r="G882" s="18">
        <v>0</v>
      </c>
      <c r="H882" s="18">
        <v>0</v>
      </c>
      <c r="I882" s="18">
        <v>0</v>
      </c>
      <c r="J882" s="18">
        <v>0</v>
      </c>
      <c r="K882" s="18">
        <v>0</v>
      </c>
      <c r="L882" s="18">
        <v>0</v>
      </c>
      <c r="M882" s="18">
        <v>0</v>
      </c>
    </row>
    <row r="883" spans="2:13" x14ac:dyDescent="0.15">
      <c r="B883">
        <v>1036.3610000000001</v>
      </c>
      <c r="C883">
        <v>20</v>
      </c>
      <c r="D883" s="18">
        <v>1</v>
      </c>
      <c r="E883" s="18">
        <v>0</v>
      </c>
      <c r="F883" s="18">
        <v>0</v>
      </c>
      <c r="G883" s="18">
        <v>0</v>
      </c>
      <c r="H883" s="18">
        <v>0</v>
      </c>
      <c r="I883" s="18">
        <v>0</v>
      </c>
      <c r="J883" s="18">
        <v>0</v>
      </c>
      <c r="K883" s="18">
        <v>0</v>
      </c>
      <c r="L883" s="18">
        <v>0</v>
      </c>
      <c r="M883" s="18">
        <v>0</v>
      </c>
    </row>
    <row r="884" spans="2:13" x14ac:dyDescent="0.15">
      <c r="B884">
        <v>0.76500000000000001</v>
      </c>
      <c r="C884">
        <v>1</v>
      </c>
      <c r="D884" s="18">
        <v>0</v>
      </c>
      <c r="E884" s="18">
        <v>0</v>
      </c>
      <c r="F884" s="18">
        <v>0</v>
      </c>
      <c r="G884" s="18">
        <v>0</v>
      </c>
      <c r="H884" s="18">
        <v>0</v>
      </c>
      <c r="I884" s="18">
        <v>0</v>
      </c>
      <c r="J884" s="18">
        <v>0</v>
      </c>
      <c r="K884" s="18">
        <v>0</v>
      </c>
      <c r="L884" s="18">
        <v>0</v>
      </c>
      <c r="M884" s="18">
        <v>0</v>
      </c>
    </row>
    <row r="885" spans="2:13" x14ac:dyDescent="0.15">
      <c r="B885">
        <v>0.76500000000000001</v>
      </c>
      <c r="C885">
        <v>3</v>
      </c>
      <c r="D885" s="18">
        <v>0</v>
      </c>
      <c r="E885" s="18">
        <v>0</v>
      </c>
      <c r="F885" s="18">
        <v>0</v>
      </c>
      <c r="G885" s="18">
        <v>0</v>
      </c>
      <c r="H885" s="18">
        <v>0</v>
      </c>
      <c r="I885" s="18">
        <v>0</v>
      </c>
      <c r="J885" s="18">
        <v>0</v>
      </c>
      <c r="K885" s="18">
        <v>0</v>
      </c>
      <c r="L885" s="18">
        <v>0</v>
      </c>
      <c r="M885" s="18">
        <v>0</v>
      </c>
    </row>
    <row r="886" spans="2:13" x14ac:dyDescent="0.15">
      <c r="B886">
        <v>0.76500000000000001</v>
      </c>
      <c r="C886">
        <v>5</v>
      </c>
      <c r="D886" s="18">
        <v>0</v>
      </c>
      <c r="E886" s="18">
        <v>0</v>
      </c>
      <c r="F886" s="18">
        <v>0</v>
      </c>
      <c r="G886" s="18">
        <v>0</v>
      </c>
      <c r="H886" s="18">
        <v>0</v>
      </c>
      <c r="I886" s="18">
        <v>0</v>
      </c>
      <c r="J886" s="18">
        <v>0</v>
      </c>
      <c r="K886" s="18">
        <v>0</v>
      </c>
      <c r="L886" s="18">
        <v>0</v>
      </c>
      <c r="M886" s="18">
        <v>0</v>
      </c>
    </row>
    <row r="887" spans="2:13" x14ac:dyDescent="0.15">
      <c r="B887">
        <v>0.76500000000000001</v>
      </c>
      <c r="C887">
        <v>7</v>
      </c>
      <c r="D887" s="18">
        <v>0</v>
      </c>
      <c r="E887" s="18">
        <v>0</v>
      </c>
      <c r="F887" s="18">
        <v>0</v>
      </c>
      <c r="G887" s="18">
        <v>0</v>
      </c>
      <c r="H887" s="18">
        <v>0</v>
      </c>
      <c r="I887" s="18">
        <v>0</v>
      </c>
      <c r="J887" s="18">
        <v>0</v>
      </c>
      <c r="K887" s="18">
        <v>0</v>
      </c>
      <c r="L887" s="18">
        <v>0</v>
      </c>
      <c r="M887" s="18">
        <v>0</v>
      </c>
    </row>
    <row r="888" spans="2:13" x14ac:dyDescent="0.15">
      <c r="B888">
        <v>0.76500000000000001</v>
      </c>
      <c r="C888">
        <v>10</v>
      </c>
      <c r="D888" s="18">
        <v>0</v>
      </c>
      <c r="E888" s="18">
        <v>0</v>
      </c>
      <c r="F888" s="18">
        <v>0</v>
      </c>
      <c r="G888" s="18">
        <v>0</v>
      </c>
      <c r="H888" s="18">
        <v>0</v>
      </c>
      <c r="I888" s="18">
        <v>0</v>
      </c>
      <c r="J888" s="18">
        <v>0</v>
      </c>
      <c r="K888" s="18">
        <v>0</v>
      </c>
      <c r="L888" s="18">
        <v>0</v>
      </c>
      <c r="M888" s="18">
        <v>0</v>
      </c>
    </row>
    <row r="889" spans="2:13" x14ac:dyDescent="0.15">
      <c r="B889">
        <v>0.76500000000000001</v>
      </c>
      <c r="C889">
        <v>15</v>
      </c>
      <c r="D889" s="18">
        <v>0</v>
      </c>
      <c r="E889" s="18">
        <v>0</v>
      </c>
      <c r="F889" s="18">
        <v>0</v>
      </c>
      <c r="G889" s="18">
        <v>0</v>
      </c>
      <c r="H889" s="18">
        <v>0</v>
      </c>
      <c r="I889" s="18">
        <v>0</v>
      </c>
      <c r="J889" s="18">
        <v>0</v>
      </c>
      <c r="K889" s="18">
        <v>0</v>
      </c>
      <c r="L889" s="18">
        <v>0</v>
      </c>
      <c r="M889" s="18">
        <v>0</v>
      </c>
    </row>
    <row r="890" spans="2:13" x14ac:dyDescent="0.15">
      <c r="B890">
        <v>0.76500000000000001</v>
      </c>
      <c r="C890">
        <v>20</v>
      </c>
      <c r="D890" s="18">
        <v>0</v>
      </c>
      <c r="E890" s="18">
        <v>0</v>
      </c>
      <c r="F890" s="18">
        <v>0</v>
      </c>
      <c r="G890" s="18">
        <v>0</v>
      </c>
      <c r="H890" s="18">
        <v>0</v>
      </c>
      <c r="I890" s="18">
        <v>0</v>
      </c>
      <c r="J890" s="18">
        <v>0</v>
      </c>
      <c r="K890" s="18">
        <v>0</v>
      </c>
      <c r="L890" s="18">
        <v>0</v>
      </c>
      <c r="M890" s="18">
        <v>0</v>
      </c>
    </row>
    <row r="891" spans="2:13" x14ac:dyDescent="0.15">
      <c r="B891">
        <v>1.901</v>
      </c>
      <c r="C891">
        <v>1</v>
      </c>
      <c r="D891" s="18">
        <v>0</v>
      </c>
      <c r="E891" s="18">
        <v>0</v>
      </c>
      <c r="F891" s="18">
        <v>0</v>
      </c>
      <c r="G891" s="18">
        <v>0</v>
      </c>
      <c r="H891" s="18">
        <v>0</v>
      </c>
      <c r="I891" s="18">
        <v>0</v>
      </c>
      <c r="J891" s="18">
        <v>0</v>
      </c>
      <c r="K891" s="18">
        <v>0</v>
      </c>
      <c r="L891" s="18">
        <v>0</v>
      </c>
      <c r="M891" s="18">
        <v>0</v>
      </c>
    </row>
    <row r="892" spans="2:13" x14ac:dyDescent="0.15">
      <c r="B892">
        <v>1.901</v>
      </c>
      <c r="C892">
        <v>3</v>
      </c>
      <c r="D892" s="18">
        <v>0</v>
      </c>
      <c r="E892" s="18">
        <v>0</v>
      </c>
      <c r="F892" s="18">
        <v>0</v>
      </c>
      <c r="G892" s="18">
        <v>0</v>
      </c>
      <c r="H892" s="18">
        <v>0</v>
      </c>
      <c r="I892" s="18">
        <v>0</v>
      </c>
      <c r="J892" s="18">
        <v>0</v>
      </c>
      <c r="K892" s="18">
        <v>0</v>
      </c>
      <c r="L892" s="18">
        <v>0</v>
      </c>
      <c r="M892" s="18">
        <v>0</v>
      </c>
    </row>
    <row r="893" spans="2:13" x14ac:dyDescent="0.15">
      <c r="B893">
        <v>1.901</v>
      </c>
      <c r="C893">
        <v>5</v>
      </c>
      <c r="D893" s="18">
        <v>0</v>
      </c>
      <c r="E893" s="18">
        <v>0</v>
      </c>
      <c r="F893" s="18">
        <v>0</v>
      </c>
      <c r="G893" s="18">
        <v>0</v>
      </c>
      <c r="H893" s="18">
        <v>0</v>
      </c>
      <c r="I893" s="18">
        <v>0</v>
      </c>
      <c r="J893" s="18">
        <v>0</v>
      </c>
      <c r="K893" s="18">
        <v>0</v>
      </c>
      <c r="L893" s="18">
        <v>0</v>
      </c>
      <c r="M893" s="18">
        <v>0</v>
      </c>
    </row>
    <row r="894" spans="2:13" x14ac:dyDescent="0.15">
      <c r="B894">
        <v>1.901</v>
      </c>
      <c r="C894">
        <v>7</v>
      </c>
      <c r="D894" s="18">
        <v>0</v>
      </c>
      <c r="E894" s="18">
        <v>0</v>
      </c>
      <c r="F894" s="18">
        <v>0</v>
      </c>
      <c r="G894" s="18">
        <v>0</v>
      </c>
      <c r="H894" s="18">
        <v>0</v>
      </c>
      <c r="I894" s="18">
        <v>0</v>
      </c>
      <c r="J894" s="18">
        <v>0</v>
      </c>
      <c r="K894" s="18">
        <v>0</v>
      </c>
      <c r="L894" s="18">
        <v>0</v>
      </c>
      <c r="M894" s="18">
        <v>0</v>
      </c>
    </row>
    <row r="895" spans="2:13" x14ac:dyDescent="0.15">
      <c r="B895">
        <v>1.901</v>
      </c>
      <c r="C895">
        <v>10</v>
      </c>
      <c r="D895" s="18">
        <v>0</v>
      </c>
      <c r="E895" s="18">
        <v>0</v>
      </c>
      <c r="F895" s="18">
        <v>0</v>
      </c>
      <c r="G895" s="18">
        <v>0</v>
      </c>
      <c r="H895" s="18">
        <v>0</v>
      </c>
      <c r="I895" s="18">
        <v>0</v>
      </c>
      <c r="J895" s="18">
        <v>0</v>
      </c>
      <c r="K895" s="18">
        <v>0</v>
      </c>
      <c r="L895" s="18">
        <v>0</v>
      </c>
      <c r="M895" s="18">
        <v>0</v>
      </c>
    </row>
    <row r="896" spans="2:13" x14ac:dyDescent="0.15">
      <c r="B896">
        <v>1.901</v>
      </c>
      <c r="C896">
        <v>15</v>
      </c>
      <c r="D896" s="18">
        <v>0</v>
      </c>
      <c r="E896" s="18">
        <v>0</v>
      </c>
      <c r="F896" s="18">
        <v>0</v>
      </c>
      <c r="G896" s="18">
        <v>0</v>
      </c>
      <c r="H896" s="18">
        <v>0</v>
      </c>
      <c r="I896" s="18">
        <v>0</v>
      </c>
      <c r="J896" s="18">
        <v>0</v>
      </c>
      <c r="K896" s="18">
        <v>0</v>
      </c>
      <c r="L896" s="18">
        <v>0</v>
      </c>
      <c r="M896" s="18">
        <v>0</v>
      </c>
    </row>
    <row r="897" spans="2:13" x14ac:dyDescent="0.15">
      <c r="B897">
        <v>1.901</v>
      </c>
      <c r="C897">
        <v>20</v>
      </c>
      <c r="D897" s="18">
        <v>0</v>
      </c>
      <c r="E897" s="18">
        <v>0</v>
      </c>
      <c r="F897" s="18">
        <v>0</v>
      </c>
      <c r="G897" s="18">
        <v>0</v>
      </c>
      <c r="H897" s="18">
        <v>0</v>
      </c>
      <c r="I897" s="18">
        <v>0</v>
      </c>
      <c r="J897" s="18">
        <v>0</v>
      </c>
      <c r="K897" s="18">
        <v>0</v>
      </c>
      <c r="L897" s="18">
        <v>0</v>
      </c>
      <c r="M897" s="18">
        <v>0</v>
      </c>
    </row>
    <row r="898" spans="2:13" x14ac:dyDescent="0.15">
      <c r="B898">
        <v>4.0910000000000002</v>
      </c>
      <c r="C898">
        <v>1</v>
      </c>
      <c r="D898" s="18">
        <v>0</v>
      </c>
      <c r="E898" s="18">
        <v>0</v>
      </c>
      <c r="F898" s="18">
        <v>0</v>
      </c>
      <c r="G898" s="18">
        <v>0</v>
      </c>
      <c r="H898" s="18">
        <v>0</v>
      </c>
      <c r="I898" s="18">
        <v>0</v>
      </c>
      <c r="J898" s="18">
        <v>0</v>
      </c>
      <c r="K898" s="18">
        <v>0</v>
      </c>
      <c r="L898" s="18">
        <v>0</v>
      </c>
      <c r="M898" s="18">
        <v>0</v>
      </c>
    </row>
    <row r="899" spans="2:13" x14ac:dyDescent="0.15">
      <c r="B899">
        <v>4.0910000000000002</v>
      </c>
      <c r="C899">
        <v>3</v>
      </c>
      <c r="D899" s="18">
        <v>0</v>
      </c>
      <c r="E899" s="18">
        <v>0</v>
      </c>
      <c r="F899" s="18">
        <v>0</v>
      </c>
      <c r="G899" s="18">
        <v>0</v>
      </c>
      <c r="H899" s="18">
        <v>0</v>
      </c>
      <c r="I899" s="18">
        <v>0</v>
      </c>
      <c r="J899" s="18">
        <v>0</v>
      </c>
      <c r="K899" s="18">
        <v>0</v>
      </c>
      <c r="L899" s="18">
        <v>0</v>
      </c>
      <c r="M899" s="18">
        <v>0</v>
      </c>
    </row>
    <row r="900" spans="2:13" x14ac:dyDescent="0.15">
      <c r="B900">
        <v>4.0910000000000002</v>
      </c>
      <c r="C900">
        <v>5</v>
      </c>
      <c r="D900" s="18">
        <v>0</v>
      </c>
      <c r="E900" s="18">
        <v>0</v>
      </c>
      <c r="F900" s="18">
        <v>0</v>
      </c>
      <c r="G900" s="18">
        <v>0</v>
      </c>
      <c r="H900" s="18">
        <v>0</v>
      </c>
      <c r="I900" s="18">
        <v>0</v>
      </c>
      <c r="J900" s="18">
        <v>0</v>
      </c>
      <c r="K900" s="18">
        <v>0</v>
      </c>
      <c r="L900" s="18">
        <v>0</v>
      </c>
      <c r="M900" s="18">
        <v>0</v>
      </c>
    </row>
    <row r="901" spans="2:13" x14ac:dyDescent="0.15">
      <c r="B901">
        <v>4.0910000000000002</v>
      </c>
      <c r="C901">
        <v>7</v>
      </c>
      <c r="D901" s="18">
        <v>0</v>
      </c>
      <c r="E901" s="18">
        <v>0</v>
      </c>
      <c r="F901" s="18">
        <v>0</v>
      </c>
      <c r="G901" s="18">
        <v>0</v>
      </c>
      <c r="H901" s="18">
        <v>0</v>
      </c>
      <c r="I901" s="18">
        <v>0</v>
      </c>
      <c r="J901" s="18">
        <v>0</v>
      </c>
      <c r="K901" s="18">
        <v>0</v>
      </c>
      <c r="L901" s="18">
        <v>0</v>
      </c>
      <c r="M901" s="18">
        <v>0</v>
      </c>
    </row>
    <row r="902" spans="2:13" x14ac:dyDescent="0.15">
      <c r="B902">
        <v>4.0910000000000002</v>
      </c>
      <c r="C902">
        <v>10</v>
      </c>
      <c r="D902" s="18">
        <v>0</v>
      </c>
      <c r="E902" s="18">
        <v>0</v>
      </c>
      <c r="F902" s="18">
        <v>0</v>
      </c>
      <c r="G902" s="18">
        <v>0</v>
      </c>
      <c r="H902" s="18">
        <v>0</v>
      </c>
      <c r="I902" s="18">
        <v>0</v>
      </c>
      <c r="J902" s="18">
        <v>0</v>
      </c>
      <c r="K902" s="18">
        <v>0</v>
      </c>
      <c r="L902" s="18">
        <v>0</v>
      </c>
      <c r="M902" s="18">
        <v>0</v>
      </c>
    </row>
    <row r="903" spans="2:13" x14ac:dyDescent="0.15">
      <c r="B903">
        <v>4.0910000000000002</v>
      </c>
      <c r="C903">
        <v>15</v>
      </c>
      <c r="D903" s="18">
        <v>0</v>
      </c>
      <c r="E903" s="18">
        <v>0</v>
      </c>
      <c r="F903" s="18">
        <v>0</v>
      </c>
      <c r="G903" s="18">
        <v>0</v>
      </c>
      <c r="H903" s="18">
        <v>0</v>
      </c>
      <c r="I903" s="18">
        <v>0</v>
      </c>
      <c r="J903" s="18">
        <v>0</v>
      </c>
      <c r="K903" s="18">
        <v>0</v>
      </c>
      <c r="L903" s="18">
        <v>0</v>
      </c>
      <c r="M903" s="18">
        <v>0</v>
      </c>
    </row>
    <row r="904" spans="2:13" x14ac:dyDescent="0.15">
      <c r="B904">
        <v>4.0910000000000002</v>
      </c>
      <c r="C904">
        <v>20</v>
      </c>
      <c r="D904" s="18">
        <v>0</v>
      </c>
      <c r="E904" s="18">
        <v>0</v>
      </c>
      <c r="F904" s="18">
        <v>0</v>
      </c>
      <c r="G904" s="18">
        <v>0</v>
      </c>
      <c r="H904" s="18">
        <v>0</v>
      </c>
      <c r="I904" s="18">
        <v>0</v>
      </c>
      <c r="J904" s="18">
        <v>0</v>
      </c>
      <c r="K904" s="18">
        <v>0</v>
      </c>
      <c r="L904" s="18">
        <v>0</v>
      </c>
      <c r="M904" s="18">
        <v>0</v>
      </c>
    </row>
    <row r="905" spans="2:13" x14ac:dyDescent="0.15">
      <c r="B905">
        <v>9.5030000000000001</v>
      </c>
      <c r="C905">
        <v>1</v>
      </c>
      <c r="D905" s="18">
        <v>0</v>
      </c>
      <c r="E905" s="18">
        <v>0</v>
      </c>
      <c r="F905" s="18">
        <v>0</v>
      </c>
      <c r="G905" s="18">
        <v>0</v>
      </c>
      <c r="H905" s="18">
        <v>0</v>
      </c>
      <c r="I905" s="18">
        <v>0</v>
      </c>
      <c r="J905" s="18">
        <v>0</v>
      </c>
      <c r="K905" s="18">
        <v>0</v>
      </c>
      <c r="L905" s="18">
        <v>0</v>
      </c>
      <c r="M905" s="18">
        <v>0</v>
      </c>
    </row>
    <row r="906" spans="2:13" x14ac:dyDescent="0.15">
      <c r="B906">
        <v>9.5030000000000001</v>
      </c>
      <c r="C906">
        <v>3</v>
      </c>
      <c r="D906" s="18">
        <v>0</v>
      </c>
      <c r="E906" s="18">
        <v>0</v>
      </c>
      <c r="F906" s="18">
        <v>0</v>
      </c>
      <c r="G906" s="18">
        <v>0</v>
      </c>
      <c r="H906" s="18">
        <v>0</v>
      </c>
      <c r="I906" s="18">
        <v>0</v>
      </c>
      <c r="J906" s="18">
        <v>0</v>
      </c>
      <c r="K906" s="18">
        <v>0</v>
      </c>
      <c r="L906" s="18">
        <v>0</v>
      </c>
      <c r="M906" s="18">
        <v>0</v>
      </c>
    </row>
    <row r="907" spans="2:13" x14ac:dyDescent="0.15">
      <c r="B907">
        <v>9.5030000000000001</v>
      </c>
      <c r="C907">
        <v>5</v>
      </c>
      <c r="D907" s="18">
        <v>0</v>
      </c>
      <c r="E907" s="18">
        <v>0</v>
      </c>
      <c r="F907" s="18">
        <v>0</v>
      </c>
      <c r="G907" s="18">
        <v>0</v>
      </c>
      <c r="H907" s="18">
        <v>0</v>
      </c>
      <c r="I907" s="18">
        <v>0</v>
      </c>
      <c r="J907" s="18">
        <v>0</v>
      </c>
      <c r="K907" s="18">
        <v>0</v>
      </c>
      <c r="L907" s="18">
        <v>0</v>
      </c>
      <c r="M907" s="18">
        <v>0</v>
      </c>
    </row>
    <row r="908" spans="2:13" x14ac:dyDescent="0.15">
      <c r="B908">
        <v>9.5030000000000001</v>
      </c>
      <c r="C908">
        <v>7</v>
      </c>
      <c r="D908" s="18">
        <v>0</v>
      </c>
      <c r="E908" s="18">
        <v>0</v>
      </c>
      <c r="F908" s="18">
        <v>0</v>
      </c>
      <c r="G908" s="18">
        <v>0</v>
      </c>
      <c r="H908" s="18">
        <v>0</v>
      </c>
      <c r="I908" s="18">
        <v>0</v>
      </c>
      <c r="J908" s="18">
        <v>0</v>
      </c>
      <c r="K908" s="18">
        <v>0</v>
      </c>
      <c r="L908" s="18">
        <v>0</v>
      </c>
      <c r="M908" s="18">
        <v>0</v>
      </c>
    </row>
    <row r="909" spans="2:13" x14ac:dyDescent="0.15">
      <c r="B909">
        <v>9.5030000000000001</v>
      </c>
      <c r="C909">
        <v>10</v>
      </c>
      <c r="D909" s="18">
        <v>0</v>
      </c>
      <c r="E909" s="18">
        <v>0</v>
      </c>
      <c r="F909" s="18">
        <v>0</v>
      </c>
      <c r="G909" s="18">
        <v>0</v>
      </c>
      <c r="H909" s="18">
        <v>0</v>
      </c>
      <c r="I909" s="18">
        <v>0</v>
      </c>
      <c r="J909" s="18">
        <v>0</v>
      </c>
      <c r="K909" s="18">
        <v>0</v>
      </c>
      <c r="L909" s="18">
        <v>0</v>
      </c>
      <c r="M909" s="18">
        <v>0</v>
      </c>
    </row>
    <row r="910" spans="2:13" x14ac:dyDescent="0.15">
      <c r="B910">
        <v>9.5030000000000001</v>
      </c>
      <c r="C910">
        <v>15</v>
      </c>
      <c r="D910" s="18">
        <v>0</v>
      </c>
      <c r="E910" s="18">
        <v>0</v>
      </c>
      <c r="F910" s="18">
        <v>0</v>
      </c>
      <c r="G910" s="18">
        <v>0</v>
      </c>
      <c r="H910" s="18">
        <v>0</v>
      </c>
      <c r="I910" s="18">
        <v>0</v>
      </c>
      <c r="J910" s="18">
        <v>0</v>
      </c>
      <c r="K910" s="18">
        <v>0</v>
      </c>
      <c r="L910" s="18">
        <v>0</v>
      </c>
      <c r="M910" s="18">
        <v>0</v>
      </c>
    </row>
    <row r="911" spans="2:13" x14ac:dyDescent="0.15">
      <c r="B911">
        <v>9.5030000000000001</v>
      </c>
      <c r="C911">
        <v>20</v>
      </c>
      <c r="D911" s="18">
        <v>0</v>
      </c>
      <c r="E911" s="18">
        <v>0</v>
      </c>
      <c r="F911" s="18">
        <v>0</v>
      </c>
      <c r="G911" s="18">
        <v>0</v>
      </c>
      <c r="H911" s="18">
        <v>0</v>
      </c>
      <c r="I911" s="18">
        <v>0</v>
      </c>
      <c r="J911" s="18">
        <v>0</v>
      </c>
      <c r="K911" s="18">
        <v>0</v>
      </c>
      <c r="L911" s="18">
        <v>0</v>
      </c>
      <c r="M911" s="18">
        <v>0</v>
      </c>
    </row>
    <row r="912" spans="2:13" x14ac:dyDescent="0.15">
      <c r="B912">
        <v>17.103000000000002</v>
      </c>
      <c r="C912">
        <v>1</v>
      </c>
      <c r="D912" s="18">
        <v>0</v>
      </c>
      <c r="E912" s="18">
        <v>0</v>
      </c>
      <c r="F912" s="18">
        <v>0</v>
      </c>
      <c r="G912" s="18">
        <v>0</v>
      </c>
      <c r="H912" s="18">
        <v>0</v>
      </c>
      <c r="I912" s="18">
        <v>0</v>
      </c>
      <c r="J912" s="18">
        <v>0</v>
      </c>
      <c r="K912" s="18">
        <v>0</v>
      </c>
      <c r="L912" s="18">
        <v>0</v>
      </c>
      <c r="M912" s="18">
        <v>0</v>
      </c>
    </row>
    <row r="913" spans="2:13" x14ac:dyDescent="0.15">
      <c r="B913">
        <v>17.103000000000002</v>
      </c>
      <c r="C913">
        <v>3</v>
      </c>
      <c r="D913" s="18">
        <v>0</v>
      </c>
      <c r="E913" s="18">
        <v>0</v>
      </c>
      <c r="F913" s="18">
        <v>0</v>
      </c>
      <c r="G913" s="18">
        <v>0</v>
      </c>
      <c r="H913" s="18">
        <v>0</v>
      </c>
      <c r="I913" s="18">
        <v>0</v>
      </c>
      <c r="J913" s="18">
        <v>0</v>
      </c>
      <c r="K913" s="18">
        <v>0</v>
      </c>
      <c r="L913" s="18">
        <v>0</v>
      </c>
      <c r="M913" s="18">
        <v>0</v>
      </c>
    </row>
    <row r="914" spans="2:13" x14ac:dyDescent="0.15">
      <c r="B914">
        <v>17.103000000000002</v>
      </c>
      <c r="C914">
        <v>5</v>
      </c>
      <c r="D914" s="18">
        <v>0</v>
      </c>
      <c r="E914" s="18">
        <v>0</v>
      </c>
      <c r="F914" s="18">
        <v>0</v>
      </c>
      <c r="G914" s="18">
        <v>0</v>
      </c>
      <c r="H914" s="18">
        <v>0</v>
      </c>
      <c r="I914" s="18">
        <v>0</v>
      </c>
      <c r="J914" s="18">
        <v>0</v>
      </c>
      <c r="K914" s="18">
        <v>0</v>
      </c>
      <c r="L914" s="18">
        <v>0</v>
      </c>
      <c r="M914" s="18">
        <v>0</v>
      </c>
    </row>
    <row r="915" spans="2:13" x14ac:dyDescent="0.15">
      <c r="B915">
        <v>17.103000000000002</v>
      </c>
      <c r="C915">
        <v>7</v>
      </c>
      <c r="D915" s="18">
        <v>0</v>
      </c>
      <c r="E915" s="18">
        <v>0</v>
      </c>
      <c r="F915" s="18">
        <v>0</v>
      </c>
      <c r="G915" s="18">
        <v>0</v>
      </c>
      <c r="H915" s="18">
        <v>0</v>
      </c>
      <c r="I915" s="18">
        <v>0</v>
      </c>
      <c r="J915" s="18">
        <v>0</v>
      </c>
      <c r="K915" s="18">
        <v>0</v>
      </c>
      <c r="L915" s="18">
        <v>0</v>
      </c>
      <c r="M915" s="18">
        <v>0</v>
      </c>
    </row>
    <row r="916" spans="2:13" x14ac:dyDescent="0.15">
      <c r="B916">
        <v>17.103000000000002</v>
      </c>
      <c r="C916">
        <v>10</v>
      </c>
      <c r="D916" s="18">
        <v>0</v>
      </c>
      <c r="E916" s="18">
        <v>0</v>
      </c>
      <c r="F916" s="18">
        <v>0</v>
      </c>
      <c r="G916" s="18">
        <v>0</v>
      </c>
      <c r="H916" s="18">
        <v>0</v>
      </c>
      <c r="I916" s="18">
        <v>0</v>
      </c>
      <c r="J916" s="18">
        <v>0</v>
      </c>
      <c r="K916" s="18">
        <v>0</v>
      </c>
      <c r="L916" s="18">
        <v>0</v>
      </c>
      <c r="M916" s="18">
        <v>0</v>
      </c>
    </row>
    <row r="917" spans="2:13" x14ac:dyDescent="0.15">
      <c r="B917">
        <v>17.103000000000002</v>
      </c>
      <c r="C917">
        <v>15</v>
      </c>
      <c r="D917" s="18">
        <v>0</v>
      </c>
      <c r="E917" s="18">
        <v>0</v>
      </c>
      <c r="F917" s="18">
        <v>0</v>
      </c>
      <c r="G917" s="18">
        <v>0</v>
      </c>
      <c r="H917" s="18">
        <v>0</v>
      </c>
      <c r="I917" s="18">
        <v>0</v>
      </c>
      <c r="J917" s="18">
        <v>0</v>
      </c>
      <c r="K917" s="18">
        <v>0</v>
      </c>
      <c r="L917" s="18">
        <v>0</v>
      </c>
      <c r="M917" s="18">
        <v>0</v>
      </c>
    </row>
    <row r="918" spans="2:13" x14ac:dyDescent="0.15">
      <c r="B918">
        <v>17.103000000000002</v>
      </c>
      <c r="C918">
        <v>20</v>
      </c>
      <c r="D918" s="18">
        <v>0</v>
      </c>
      <c r="E918" s="18">
        <v>0</v>
      </c>
      <c r="F918" s="18">
        <v>0</v>
      </c>
      <c r="G918" s="18">
        <v>0</v>
      </c>
      <c r="H918" s="18">
        <v>0</v>
      </c>
      <c r="I918" s="18">
        <v>0</v>
      </c>
      <c r="J918" s="18">
        <v>0</v>
      </c>
      <c r="K918" s="18">
        <v>0</v>
      </c>
      <c r="L918" s="18">
        <v>0</v>
      </c>
      <c r="M918" s="18">
        <v>0</v>
      </c>
    </row>
    <row r="919" spans="2:13" x14ac:dyDescent="0.15">
      <c r="B919">
        <v>31.263000000000002</v>
      </c>
      <c r="C919">
        <v>1</v>
      </c>
      <c r="D919" s="18">
        <v>7.4459999999999998E-2</v>
      </c>
      <c r="E919" s="18">
        <v>-2.2110000000000001E-2</v>
      </c>
      <c r="F919" s="18">
        <v>0.27310000000000001</v>
      </c>
      <c r="G919" s="18">
        <v>0.1128</v>
      </c>
      <c r="H919" s="18">
        <v>7.5550000000000006E-2</v>
      </c>
      <c r="I919" s="18">
        <v>1.6479999999999999</v>
      </c>
      <c r="J919" s="18">
        <v>0.73670000000000002</v>
      </c>
      <c r="K919" s="18">
        <v>-2.648E-2</v>
      </c>
      <c r="L919" s="18">
        <v>0.77159999999999995</v>
      </c>
      <c r="M919" s="18">
        <v>0.1298</v>
      </c>
    </row>
    <row r="920" spans="2:13" x14ac:dyDescent="0.15">
      <c r="B920">
        <v>31.263000000000002</v>
      </c>
      <c r="C920">
        <v>3</v>
      </c>
      <c r="D920" s="18">
        <v>6.0560000000000003E-2</v>
      </c>
      <c r="E920" s="18">
        <v>-5.5169999999999997E-2</v>
      </c>
      <c r="F920" s="18">
        <v>0.50729999999999997</v>
      </c>
      <c r="G920" s="18">
        <v>0.2475</v>
      </c>
      <c r="H920" s="18">
        <v>1.405E-2</v>
      </c>
      <c r="I920" s="18">
        <v>1.7090000000000001</v>
      </c>
      <c r="J920" s="18">
        <v>0.1394</v>
      </c>
      <c r="K920" s="18">
        <v>0.1014</v>
      </c>
      <c r="L920" s="18">
        <v>1.7589999999999999</v>
      </c>
      <c r="M920" s="18">
        <v>1.5680000000000001</v>
      </c>
    </row>
    <row r="921" spans="2:13" x14ac:dyDescent="0.15">
      <c r="B921">
        <v>31.263000000000002</v>
      </c>
      <c r="C921">
        <v>5</v>
      </c>
      <c r="D921" s="18">
        <v>7.8539999999999999E-2</v>
      </c>
      <c r="E921" s="18">
        <v>-3.4049999999999997E-2</v>
      </c>
      <c r="F921" s="18">
        <v>0.55420000000000003</v>
      </c>
      <c r="G921" s="18">
        <v>0.17219999999999999</v>
      </c>
      <c r="H921" s="18">
        <v>3.6389999999999999E-2</v>
      </c>
      <c r="I921" s="18">
        <v>1.831</v>
      </c>
      <c r="J921" s="18">
        <v>0.24490000000000001</v>
      </c>
      <c r="K921" s="18">
        <v>0.24779999999999999</v>
      </c>
      <c r="L921" s="18">
        <v>4.9000000000000004</v>
      </c>
      <c r="M921" s="18">
        <v>0.48249999999999998</v>
      </c>
    </row>
    <row r="922" spans="2:13" x14ac:dyDescent="0.15">
      <c r="B922">
        <v>31.263000000000002</v>
      </c>
      <c r="C922">
        <v>7</v>
      </c>
      <c r="D922" s="18">
        <v>7.7619999999999995E-2</v>
      </c>
      <c r="E922" s="18">
        <v>-3.601E-2</v>
      </c>
      <c r="F922" s="18">
        <v>0.56599999999999995</v>
      </c>
      <c r="G922" s="18">
        <v>0.17019999999999999</v>
      </c>
      <c r="H922" s="18">
        <v>3.3410000000000002E-2</v>
      </c>
      <c r="I922" s="18">
        <v>1.835</v>
      </c>
      <c r="J922" s="18">
        <v>0.23860000000000001</v>
      </c>
      <c r="K922" s="18">
        <v>0.1217</v>
      </c>
      <c r="L922" s="18">
        <v>4.4960000000000004</v>
      </c>
      <c r="M922" s="18">
        <v>0.59350000000000003</v>
      </c>
    </row>
    <row r="923" spans="2:13" x14ac:dyDescent="0.15">
      <c r="B923">
        <v>31.263000000000002</v>
      </c>
      <c r="C923">
        <v>10</v>
      </c>
      <c r="D923" s="18">
        <v>7.5999999999999998E-2</v>
      </c>
      <c r="E923" s="18">
        <v>-3.8370000000000001E-2</v>
      </c>
      <c r="F923" s="18">
        <v>0.59019999999999995</v>
      </c>
      <c r="G923" s="18">
        <v>0.16769999999999999</v>
      </c>
      <c r="H923" s="18">
        <v>3.1969999999999998E-2</v>
      </c>
      <c r="I923" s="18">
        <v>1.853</v>
      </c>
      <c r="J923" s="18">
        <v>0.252</v>
      </c>
      <c r="K923" s="18">
        <v>0.114</v>
      </c>
      <c r="L923" s="18">
        <v>4.3209999999999997</v>
      </c>
      <c r="M923" s="18">
        <v>0.62519999999999998</v>
      </c>
    </row>
    <row r="924" spans="2:13" x14ac:dyDescent="0.15">
      <c r="B924">
        <v>31.263000000000002</v>
      </c>
      <c r="C924">
        <v>15</v>
      </c>
      <c r="D924" s="18">
        <v>6.3149999999999998E-2</v>
      </c>
      <c r="E924" s="18">
        <v>-2.9530000000000001E-2</v>
      </c>
      <c r="F924" s="18">
        <v>0.33779999999999999</v>
      </c>
      <c r="G924" s="18">
        <v>0.1018</v>
      </c>
      <c r="H924" s="18">
        <v>0.1305</v>
      </c>
      <c r="I924" s="18">
        <v>2.3340000000000001</v>
      </c>
      <c r="J924" s="18">
        <v>1.161</v>
      </c>
      <c r="K924" s="18">
        <v>-3.4709999999999998E-2</v>
      </c>
      <c r="L924" s="18">
        <v>0.84260000000000002</v>
      </c>
      <c r="M924" s="18">
        <v>0.13980000000000001</v>
      </c>
    </row>
    <row r="925" spans="2:13" x14ac:dyDescent="0.15">
      <c r="B925">
        <v>31.263000000000002</v>
      </c>
      <c r="C925">
        <v>20</v>
      </c>
      <c r="D925" s="18">
        <v>7.1540000000000006E-2</v>
      </c>
      <c r="E925" s="18">
        <v>-4.138E-2</v>
      </c>
      <c r="F925" s="18">
        <v>0.64780000000000004</v>
      </c>
      <c r="G925" s="18">
        <v>0.15659999999999999</v>
      </c>
      <c r="H925" s="18">
        <v>3.7080000000000002E-2</v>
      </c>
      <c r="I925" s="18">
        <v>1.9119999999999999</v>
      </c>
      <c r="J925" s="18">
        <v>0.31430000000000002</v>
      </c>
      <c r="K925" s="18">
        <v>5.33E-2</v>
      </c>
      <c r="L925" s="18">
        <v>3.496</v>
      </c>
      <c r="M925" s="18">
        <v>0.31669999999999998</v>
      </c>
    </row>
    <row r="926" spans="2:13" x14ac:dyDescent="0.15">
      <c r="B926">
        <v>49.982999999999997</v>
      </c>
      <c r="C926">
        <v>1</v>
      </c>
      <c r="D926" s="18">
        <v>0.1338</v>
      </c>
      <c r="E926" s="18">
        <v>-3.4419999999999999E-2</v>
      </c>
      <c r="F926" s="18">
        <v>-0.87780000000000002</v>
      </c>
      <c r="G926" s="18">
        <v>4.3920000000000001E-2</v>
      </c>
      <c r="H926" s="18">
        <v>0.21210000000000001</v>
      </c>
      <c r="I926" s="18">
        <v>2.1869999999999998</v>
      </c>
      <c r="J926" s="18">
        <v>0.46360000000000001</v>
      </c>
      <c r="K926" s="18">
        <v>-0.2031</v>
      </c>
      <c r="L926" s="18">
        <v>2.3010000000000002</v>
      </c>
      <c r="M926" s="18">
        <v>0.75009999999999999</v>
      </c>
    </row>
    <row r="927" spans="2:13" x14ac:dyDescent="0.15">
      <c r="B927">
        <v>49.982999999999997</v>
      </c>
      <c r="C927">
        <v>3</v>
      </c>
      <c r="D927" s="18">
        <v>0.15959999999999999</v>
      </c>
      <c r="E927" s="18">
        <v>-0.12330000000000001</v>
      </c>
      <c r="F927" s="18">
        <v>1.5620000000000001</v>
      </c>
      <c r="G927" s="18">
        <v>1.996</v>
      </c>
      <c r="H927" s="18">
        <v>9.2060000000000003E-2</v>
      </c>
      <c r="I927" s="18">
        <v>2.137</v>
      </c>
      <c r="J927" s="18">
        <v>0.35339999999999999</v>
      </c>
      <c r="K927" s="18">
        <v>-2.8709999999999999E-2</v>
      </c>
      <c r="L927" s="18">
        <v>-0.8821</v>
      </c>
      <c r="M927" s="18">
        <v>3.8080000000000003E-2</v>
      </c>
    </row>
    <row r="928" spans="2:13" x14ac:dyDescent="0.15">
      <c r="B928">
        <v>49.982999999999997</v>
      </c>
      <c r="C928">
        <v>5</v>
      </c>
      <c r="D928" s="18">
        <v>0.16339999999999999</v>
      </c>
      <c r="E928" s="18">
        <v>-2.631E-2</v>
      </c>
      <c r="F928" s="18">
        <v>0.78169999999999995</v>
      </c>
      <c r="G928" s="18">
        <v>0.16059999999999999</v>
      </c>
      <c r="H928" s="18">
        <v>0.12520000000000001</v>
      </c>
      <c r="I928" s="18">
        <v>1.9530000000000001</v>
      </c>
      <c r="J928" s="18">
        <v>0.54279999999999995</v>
      </c>
      <c r="K928" s="18">
        <v>-0.14549999999999999</v>
      </c>
      <c r="L928" s="18">
        <v>0.15090000000000001</v>
      </c>
      <c r="M928" s="18">
        <v>1.9970000000000001</v>
      </c>
    </row>
    <row r="929" spans="2:13" x14ac:dyDescent="0.15">
      <c r="B929">
        <v>49.982999999999997</v>
      </c>
      <c r="C929">
        <v>7</v>
      </c>
      <c r="D929" s="18">
        <v>0.1268</v>
      </c>
      <c r="E929" s="18">
        <v>-8.7459999999999996E-2</v>
      </c>
      <c r="F929" s="18">
        <v>0.49149999999999999</v>
      </c>
      <c r="G929" s="18">
        <v>0.80789999999999995</v>
      </c>
      <c r="H929" s="18">
        <v>8.0409999999999995E-2</v>
      </c>
      <c r="I929" s="18">
        <v>1.9630000000000001</v>
      </c>
      <c r="J929" s="18">
        <v>0.30559999999999998</v>
      </c>
      <c r="K929" s="18">
        <v>1.6310000000000002E-2</v>
      </c>
      <c r="L929" s="18">
        <v>3.2759999999999998</v>
      </c>
      <c r="M929" s="18">
        <v>0.2828</v>
      </c>
    </row>
    <row r="930" spans="2:13" x14ac:dyDescent="0.15">
      <c r="B930">
        <v>49.982999999999997</v>
      </c>
      <c r="C930">
        <v>10</v>
      </c>
      <c r="D930" s="18">
        <v>0.1416</v>
      </c>
      <c r="E930" s="18">
        <v>-0.1109</v>
      </c>
      <c r="F930" s="18">
        <v>0.32079999999999997</v>
      </c>
      <c r="G930" s="18">
        <v>0.89380000000000004</v>
      </c>
      <c r="H930" s="18">
        <v>8.3729999999999999E-2</v>
      </c>
      <c r="I930" s="18">
        <v>1.986</v>
      </c>
      <c r="J930" s="18">
        <v>0.31</v>
      </c>
      <c r="K930" s="18">
        <v>2.077E-2</v>
      </c>
      <c r="L930" s="18">
        <v>3.2320000000000002</v>
      </c>
      <c r="M930" s="18">
        <v>0.25890000000000002</v>
      </c>
    </row>
    <row r="931" spans="2:13" x14ac:dyDescent="0.15">
      <c r="B931">
        <v>49.982999999999997</v>
      </c>
      <c r="C931">
        <v>15</v>
      </c>
      <c r="D931" s="18">
        <v>0.18609999999999999</v>
      </c>
      <c r="E931" s="18">
        <v>-0.18790000000000001</v>
      </c>
      <c r="F931" s="18">
        <v>4.718E-2</v>
      </c>
      <c r="G931" s="18">
        <v>1.147</v>
      </c>
      <c r="H931" s="18">
        <v>0.1101</v>
      </c>
      <c r="I931" s="18">
        <v>2.1179999999999999</v>
      </c>
      <c r="J931" s="18">
        <v>0.4259</v>
      </c>
      <c r="K931" s="18">
        <v>4.9579999999999999E-2</v>
      </c>
      <c r="L931" s="18">
        <v>4.069</v>
      </c>
      <c r="M931" s="18">
        <v>1.109</v>
      </c>
    </row>
    <row r="932" spans="2:13" x14ac:dyDescent="0.15">
      <c r="B932">
        <v>49.982999999999997</v>
      </c>
      <c r="C932">
        <v>20</v>
      </c>
      <c r="D932" s="18">
        <v>0.20899999999999999</v>
      </c>
      <c r="E932" s="18">
        <v>-0.21840000000000001</v>
      </c>
      <c r="F932" s="18">
        <v>-9.5680000000000001E-2</v>
      </c>
      <c r="G932" s="18">
        <v>1.1830000000000001</v>
      </c>
      <c r="H932" s="18">
        <v>0.12540000000000001</v>
      </c>
      <c r="I932" s="18">
        <v>2.157</v>
      </c>
      <c r="J932" s="18">
        <v>0.45050000000000001</v>
      </c>
      <c r="K932" s="18">
        <v>7.6090000000000005E-2</v>
      </c>
      <c r="L932" s="18">
        <v>4.8819999999999997</v>
      </c>
      <c r="M932" s="18">
        <v>0.73629999999999995</v>
      </c>
    </row>
    <row r="933" spans="2:13" x14ac:dyDescent="0.15">
      <c r="B933">
        <v>67.763000000000005</v>
      </c>
      <c r="C933">
        <v>1</v>
      </c>
      <c r="D933" s="18">
        <v>9.2990000000000003E-2</v>
      </c>
      <c r="E933" s="18">
        <v>6.8290000000000003E-2</v>
      </c>
      <c r="F933" s="18">
        <v>-0.45</v>
      </c>
      <c r="G933" s="18">
        <v>0.4128</v>
      </c>
      <c r="H933" s="18">
        <v>0.24229999999999999</v>
      </c>
      <c r="I933" s="18">
        <v>1.9470000000000001</v>
      </c>
      <c r="J933" s="18">
        <v>0.5917</v>
      </c>
      <c r="K933" s="18">
        <v>-0.24510000000000001</v>
      </c>
      <c r="L933" s="18">
        <v>1.446</v>
      </c>
      <c r="M933" s="18">
        <v>0.97940000000000005</v>
      </c>
    </row>
    <row r="934" spans="2:13" x14ac:dyDescent="0.15">
      <c r="B934">
        <v>67.763000000000005</v>
      </c>
      <c r="C934">
        <v>3</v>
      </c>
      <c r="D934" s="18">
        <v>7.3400000000000007E-2</v>
      </c>
      <c r="E934" s="18">
        <v>-3.6209999999999999E-2</v>
      </c>
      <c r="F934" s="18">
        <v>0.77769999999999995</v>
      </c>
      <c r="G934" s="18">
        <v>0.2404</v>
      </c>
      <c r="H934" s="18">
        <v>8.0769999999999995E-2</v>
      </c>
      <c r="I934" s="18">
        <v>1.9850000000000001</v>
      </c>
      <c r="J934" s="18">
        <v>0.45540000000000003</v>
      </c>
      <c r="K934" s="18">
        <v>5.4170000000000003E-2</v>
      </c>
      <c r="L934" s="18">
        <v>-0.4269</v>
      </c>
      <c r="M934" s="18">
        <v>0.83919999999999995</v>
      </c>
    </row>
    <row r="935" spans="2:13" x14ac:dyDescent="0.15">
      <c r="B935">
        <v>67.763000000000005</v>
      </c>
      <c r="C935">
        <v>5</v>
      </c>
      <c r="D935" s="18">
        <v>9.7439999999999999E-2</v>
      </c>
      <c r="E935" s="18">
        <v>2.0889999999999999E-2</v>
      </c>
      <c r="F935" s="18">
        <v>3.5859999999999999</v>
      </c>
      <c r="G935" s="18">
        <v>2.4969999999999999</v>
      </c>
      <c r="H935" s="18">
        <v>5.2839999999999998E-2</v>
      </c>
      <c r="I935" s="18">
        <v>2.1259999999999999</v>
      </c>
      <c r="J935" s="18">
        <v>0.21560000000000001</v>
      </c>
      <c r="K935" s="18">
        <v>1.227E-2</v>
      </c>
      <c r="L935" s="18">
        <v>3.419</v>
      </c>
      <c r="M935" s="18">
        <v>5.1369999999999999E-2</v>
      </c>
    </row>
    <row r="936" spans="2:13" x14ac:dyDescent="0.15">
      <c r="B936">
        <v>67.763000000000005</v>
      </c>
      <c r="C936">
        <v>7</v>
      </c>
      <c r="D936" s="18">
        <v>9.3539999999999998E-2</v>
      </c>
      <c r="E936" s="18">
        <v>-5.3740000000000003E-2</v>
      </c>
      <c r="F936" s="18">
        <v>0.82030000000000003</v>
      </c>
      <c r="G936" s="18">
        <v>0.22420000000000001</v>
      </c>
      <c r="H936" s="18">
        <v>0.14430000000000001</v>
      </c>
      <c r="I936" s="18">
        <v>1.802</v>
      </c>
      <c r="J936" s="18">
        <v>0.79059999999999997</v>
      </c>
      <c r="K936" s="18">
        <v>6.6529999999999996E-4</v>
      </c>
      <c r="L936" s="18">
        <v>3.4740000000000002</v>
      </c>
      <c r="M936" s="18">
        <v>3.4630000000000001E-2</v>
      </c>
    </row>
    <row r="937" spans="2:13" x14ac:dyDescent="0.15">
      <c r="B937">
        <v>67.763000000000005</v>
      </c>
      <c r="C937">
        <v>10</v>
      </c>
      <c r="D937" s="18">
        <v>0.1043</v>
      </c>
      <c r="E937" s="18">
        <v>0.1905</v>
      </c>
      <c r="F937" s="18">
        <v>2.9660000000000002</v>
      </c>
      <c r="G937" s="18">
        <v>0.45400000000000001</v>
      </c>
      <c r="H937" s="18">
        <v>0.3533</v>
      </c>
      <c r="I937" s="18">
        <v>2.145</v>
      </c>
      <c r="J937" s="18">
        <v>0.35470000000000002</v>
      </c>
      <c r="K937" s="18">
        <v>-0.46339999999999998</v>
      </c>
      <c r="L937" s="18">
        <v>2.3340000000000001</v>
      </c>
      <c r="M937" s="18">
        <v>0.46689999999999998</v>
      </c>
    </row>
    <row r="938" spans="2:13" x14ac:dyDescent="0.15">
      <c r="B938">
        <v>67.763000000000005</v>
      </c>
      <c r="C938">
        <v>15</v>
      </c>
      <c r="D938" s="18">
        <v>9.1850000000000001E-2</v>
      </c>
      <c r="E938" s="18">
        <v>-6.0400000000000002E-2</v>
      </c>
      <c r="F938" s="18">
        <v>0.77229999999999999</v>
      </c>
      <c r="G938" s="18">
        <v>0.2792</v>
      </c>
      <c r="H938" s="18">
        <v>7.7810000000000004E-2</v>
      </c>
      <c r="I938" s="18">
        <v>2.1739999999999999</v>
      </c>
      <c r="J938" s="18">
        <v>0.5655</v>
      </c>
      <c r="K938" s="18">
        <v>8.831E-2</v>
      </c>
      <c r="L938" s="18">
        <v>2.0539999999999998</v>
      </c>
      <c r="M938" s="18">
        <v>1.4330000000000001</v>
      </c>
    </row>
    <row r="939" spans="2:13" x14ac:dyDescent="0.15">
      <c r="B939">
        <v>67.763000000000005</v>
      </c>
      <c r="C939">
        <v>20</v>
      </c>
      <c r="D939" s="18">
        <v>0.1074</v>
      </c>
      <c r="E939" s="18">
        <v>-5.2810000000000003E-2</v>
      </c>
      <c r="F939" s="18">
        <v>0.76729999999999998</v>
      </c>
      <c r="G939" s="18">
        <v>0.2462</v>
      </c>
      <c r="H939" s="18">
        <v>0.1996</v>
      </c>
      <c r="I939" s="18">
        <v>2.4</v>
      </c>
      <c r="J939" s="18">
        <v>0.82440000000000002</v>
      </c>
      <c r="K939" s="18">
        <v>-7.0459999999999995E-2</v>
      </c>
      <c r="L939" s="18">
        <v>2.5219999999999998</v>
      </c>
      <c r="M939" s="18">
        <v>1.3640000000000001</v>
      </c>
    </row>
    <row r="940" spans="2:13" x14ac:dyDescent="0.15">
      <c r="B940">
        <v>92.162999999999997</v>
      </c>
      <c r="C940">
        <v>1</v>
      </c>
      <c r="D940" s="18">
        <v>9.9449999999999997E-2</v>
      </c>
      <c r="E940" s="18">
        <v>3.218E-2</v>
      </c>
      <c r="F940" s="18">
        <v>-6.6E-3</v>
      </c>
      <c r="G940" s="18">
        <v>0.15440000000000001</v>
      </c>
      <c r="H940" s="18">
        <v>0.1008</v>
      </c>
      <c r="I940" s="18">
        <v>2.2160000000000002</v>
      </c>
      <c r="J940" s="18">
        <v>0.41349999999999998</v>
      </c>
      <c r="K940" s="18">
        <v>-1.252E-2</v>
      </c>
      <c r="L940" s="18">
        <v>2.78</v>
      </c>
      <c r="M940" s="18">
        <v>0.14249999999999999</v>
      </c>
    </row>
    <row r="941" spans="2:13" x14ac:dyDescent="0.15">
      <c r="B941">
        <v>92.162999999999997</v>
      </c>
      <c r="C941">
        <v>3</v>
      </c>
      <c r="D941" s="18">
        <v>0.1144</v>
      </c>
      <c r="E941" s="18">
        <v>4.8419999999999998E-2</v>
      </c>
      <c r="F941" s="18">
        <v>-0.1978</v>
      </c>
      <c r="G941" s="18">
        <v>0.28100000000000003</v>
      </c>
      <c r="H941" s="18">
        <v>8.3260000000000001E-2</v>
      </c>
      <c r="I941" s="18">
        <v>2.153</v>
      </c>
      <c r="J941" s="18">
        <v>0.34489999999999998</v>
      </c>
      <c r="K941" s="18">
        <v>-2.9059999999999999E-2</v>
      </c>
      <c r="L941" s="18">
        <v>-0.86870000000000003</v>
      </c>
      <c r="M941" s="18">
        <v>4.4200000000000003E-2</v>
      </c>
    </row>
    <row r="942" spans="2:13" x14ac:dyDescent="0.15">
      <c r="B942">
        <v>92.162999999999997</v>
      </c>
      <c r="C942">
        <v>5</v>
      </c>
      <c r="D942" s="18">
        <v>0.1021</v>
      </c>
      <c r="E942" s="18">
        <v>3.1260000000000003E-2</v>
      </c>
      <c r="F942" s="18">
        <v>-5.8909999999999997E-2</v>
      </c>
      <c r="G942" s="18">
        <v>0.13539999999999999</v>
      </c>
      <c r="H942" s="18">
        <v>0.25790000000000002</v>
      </c>
      <c r="I942" s="18">
        <v>2.3090000000000002</v>
      </c>
      <c r="J942" s="18">
        <v>0.54410000000000003</v>
      </c>
      <c r="K942" s="18">
        <v>-0.1855</v>
      </c>
      <c r="L942" s="18">
        <v>2.4609999999999999</v>
      </c>
      <c r="M942" s="18">
        <v>0.73399999999999999</v>
      </c>
    </row>
    <row r="943" spans="2:13" x14ac:dyDescent="0.15">
      <c r="B943">
        <v>92.162999999999997</v>
      </c>
      <c r="C943">
        <v>7</v>
      </c>
      <c r="D943" s="18">
        <v>0.1021</v>
      </c>
      <c r="E943" s="18">
        <v>2.6499999999999999E-2</v>
      </c>
      <c r="F943" s="18">
        <v>-4.9340000000000002E-2</v>
      </c>
      <c r="G943" s="18">
        <v>0.1203</v>
      </c>
      <c r="H943" s="18">
        <v>8.2379999999999995E-2</v>
      </c>
      <c r="I943" s="18">
        <v>2.2090000000000001</v>
      </c>
      <c r="J943" s="18">
        <v>0.31069999999999998</v>
      </c>
      <c r="K943" s="18">
        <v>8.4060000000000003E-3</v>
      </c>
      <c r="L943" s="18">
        <v>3.391</v>
      </c>
      <c r="M943" s="18">
        <v>6.0330000000000002E-2</v>
      </c>
    </row>
    <row r="944" spans="2:13" x14ac:dyDescent="0.15">
      <c r="B944">
        <v>92.162999999999997</v>
      </c>
      <c r="C944">
        <v>10</v>
      </c>
      <c r="D944" s="18">
        <v>0.17749999999999999</v>
      </c>
      <c r="E944" s="18">
        <v>5.5570000000000001E-2</v>
      </c>
      <c r="F944" s="18">
        <v>-6.0679999999999998E-2</v>
      </c>
      <c r="G944" s="18">
        <v>0.1724</v>
      </c>
      <c r="H944" s="18">
        <v>0.30959999999999999</v>
      </c>
      <c r="I944" s="18">
        <v>2.4249999999999998</v>
      </c>
      <c r="J944" s="18">
        <v>0.67689999999999995</v>
      </c>
      <c r="K944" s="18">
        <v>-0.53400000000000003</v>
      </c>
      <c r="L944" s="18">
        <v>3.3809999999999998</v>
      </c>
      <c r="M944" s="18">
        <v>2.3279999999999998</v>
      </c>
    </row>
    <row r="945" spans="2:13" x14ac:dyDescent="0.15">
      <c r="B945">
        <v>92.162999999999997</v>
      </c>
      <c r="C945">
        <v>15</v>
      </c>
      <c r="D945" s="18">
        <v>0.1052</v>
      </c>
      <c r="E945" s="18">
        <v>1.7250000000000001E-2</v>
      </c>
      <c r="F945" s="18">
        <v>-5.7889999999999997E-2</v>
      </c>
      <c r="G945" s="18">
        <v>7.2429999999999994E-2</v>
      </c>
      <c r="H945" s="18">
        <v>8.0240000000000006E-2</v>
      </c>
      <c r="I945" s="18">
        <v>2.3029999999999999</v>
      </c>
      <c r="J945" s="18">
        <v>0.27710000000000001</v>
      </c>
      <c r="K945" s="18">
        <v>1.7430000000000001E-2</v>
      </c>
      <c r="L945" s="18">
        <v>3.3340000000000001</v>
      </c>
      <c r="M945" s="18">
        <v>0.1244</v>
      </c>
    </row>
    <row r="946" spans="2:13" x14ac:dyDescent="0.15">
      <c r="B946">
        <v>92.162999999999997</v>
      </c>
      <c r="C946">
        <v>20</v>
      </c>
      <c r="D946" s="18">
        <v>0.16800000000000001</v>
      </c>
      <c r="E946" s="18">
        <v>4.7460000000000002E-2</v>
      </c>
      <c r="F946" s="18">
        <v>-5.9519999999999998E-3</v>
      </c>
      <c r="G946" s="18">
        <v>0.14099999999999999</v>
      </c>
      <c r="H946" s="18">
        <v>0.50970000000000004</v>
      </c>
      <c r="I946" s="18">
        <v>2.661</v>
      </c>
      <c r="J946" s="18">
        <v>0.75980000000000003</v>
      </c>
      <c r="K946" s="18">
        <v>-0.79949999999999999</v>
      </c>
      <c r="L946" s="18">
        <v>3.6379999999999999</v>
      </c>
      <c r="M946" s="18">
        <v>1.7969999999999999</v>
      </c>
    </row>
    <row r="947" spans="2:13" x14ac:dyDescent="0.15">
      <c r="B947">
        <v>125.563</v>
      </c>
      <c r="C947">
        <v>1</v>
      </c>
      <c r="D947" s="18">
        <v>9.2880000000000004E-2</v>
      </c>
      <c r="E947" s="18">
        <v>7.6009999999999994E-2</v>
      </c>
      <c r="F947" s="18">
        <v>3.8649999999999997E-2</v>
      </c>
      <c r="G947" s="18">
        <v>0.29160000000000003</v>
      </c>
      <c r="H947" s="18">
        <v>0.1351</v>
      </c>
      <c r="I947" s="18">
        <v>2.286</v>
      </c>
      <c r="J947" s="18">
        <v>0.53680000000000005</v>
      </c>
      <c r="K947" s="18">
        <v>1.272E-2</v>
      </c>
      <c r="L947" s="18">
        <v>3.78</v>
      </c>
      <c r="M947" s="18">
        <v>3.2779999999999997E-2</v>
      </c>
    </row>
    <row r="948" spans="2:13" x14ac:dyDescent="0.15">
      <c r="B948">
        <v>125.563</v>
      </c>
      <c r="C948">
        <v>3</v>
      </c>
      <c r="D948" s="18">
        <v>9.3429999999999999E-2</v>
      </c>
      <c r="E948" s="18">
        <v>7.5870000000000007E-2</v>
      </c>
      <c r="F948" s="18">
        <v>2.8209999999999999E-2</v>
      </c>
      <c r="G948" s="18">
        <v>0.2893</v>
      </c>
      <c r="H948" s="18">
        <v>0.1338</v>
      </c>
      <c r="I948" s="18">
        <v>2.3109999999999999</v>
      </c>
      <c r="J948" s="18">
        <v>0.51129999999999998</v>
      </c>
      <c r="K948" s="18">
        <v>1.3050000000000001E-2</v>
      </c>
      <c r="L948" s="18">
        <v>3.78</v>
      </c>
      <c r="M948" s="18">
        <v>3.458E-2</v>
      </c>
    </row>
    <row r="949" spans="2:13" x14ac:dyDescent="0.15">
      <c r="B949">
        <v>125.563</v>
      </c>
      <c r="C949">
        <v>5</v>
      </c>
      <c r="D949" s="18">
        <v>9.3390000000000001E-2</v>
      </c>
      <c r="E949" s="18">
        <v>7.6660000000000006E-2</v>
      </c>
      <c r="F949" s="18">
        <v>2.513E-2</v>
      </c>
      <c r="G949" s="18">
        <v>0.29289999999999999</v>
      </c>
      <c r="H949" s="18">
        <v>1.7250000000000001E-2</v>
      </c>
      <c r="I949" s="18">
        <v>1.9610000000000001</v>
      </c>
      <c r="J949" s="18">
        <v>0.2157</v>
      </c>
      <c r="K949" s="18">
        <v>0.12759999999999999</v>
      </c>
      <c r="L949" s="18">
        <v>2.5870000000000002</v>
      </c>
      <c r="M949" s="18">
        <v>0.5635</v>
      </c>
    </row>
    <row r="950" spans="2:13" x14ac:dyDescent="0.15">
      <c r="B950">
        <v>125.563</v>
      </c>
      <c r="C950">
        <v>7</v>
      </c>
      <c r="D950" s="18">
        <v>9.6369999999999997E-2</v>
      </c>
      <c r="E950" s="18">
        <v>7.0540000000000005E-2</v>
      </c>
      <c r="F950" s="18">
        <v>1.9429999999999999E-2</v>
      </c>
      <c r="G950" s="18">
        <v>0.2641</v>
      </c>
      <c r="H950" s="18">
        <v>1.668E-2</v>
      </c>
      <c r="I950" s="18">
        <v>1.978</v>
      </c>
      <c r="J950" s="18">
        <v>0.23480000000000001</v>
      </c>
      <c r="K950" s="18">
        <v>0.13220000000000001</v>
      </c>
      <c r="L950" s="18">
        <v>2.62</v>
      </c>
      <c r="M950" s="18">
        <v>0.54930000000000001</v>
      </c>
    </row>
    <row r="951" spans="2:13" x14ac:dyDescent="0.15">
      <c r="B951">
        <v>125.563</v>
      </c>
      <c r="C951">
        <v>10</v>
      </c>
      <c r="D951" s="18">
        <v>9.937E-2</v>
      </c>
      <c r="E951" s="18">
        <v>6.3759999999999997E-2</v>
      </c>
      <c r="F951" s="18">
        <v>1.5630000000000002E-2</v>
      </c>
      <c r="G951" s="18">
        <v>0.2316</v>
      </c>
      <c r="H951" s="18">
        <v>1.554E-2</v>
      </c>
      <c r="I951" s="18">
        <v>1.988</v>
      </c>
      <c r="J951" s="18">
        <v>0.26240000000000002</v>
      </c>
      <c r="K951" s="18">
        <v>0.1386</v>
      </c>
      <c r="L951" s="18">
        <v>2.6680000000000001</v>
      </c>
      <c r="M951" s="18">
        <v>0.53369999999999995</v>
      </c>
    </row>
    <row r="952" spans="2:13" x14ac:dyDescent="0.15">
      <c r="B952">
        <v>125.563</v>
      </c>
      <c r="C952">
        <v>15</v>
      </c>
      <c r="D952" s="18">
        <v>0.10349999999999999</v>
      </c>
      <c r="E952" s="18">
        <v>5.5149999999999998E-2</v>
      </c>
      <c r="F952" s="18">
        <v>2.9860000000000001E-2</v>
      </c>
      <c r="G952" s="18">
        <v>0.18809999999999999</v>
      </c>
      <c r="H952" s="18">
        <v>1.6109999999999999E-2</v>
      </c>
      <c r="I952" s="18">
        <v>1.9770000000000001</v>
      </c>
      <c r="J952" s="18">
        <v>0.3417</v>
      </c>
      <c r="K952" s="18">
        <v>0.14399999999999999</v>
      </c>
      <c r="L952" s="18">
        <v>2.7240000000000002</v>
      </c>
      <c r="M952" s="18">
        <v>0.50870000000000004</v>
      </c>
    </row>
    <row r="953" spans="2:13" x14ac:dyDescent="0.15">
      <c r="B953">
        <v>125.563</v>
      </c>
      <c r="C953">
        <v>20</v>
      </c>
      <c r="D953" s="18">
        <v>0.10829999999999999</v>
      </c>
      <c r="E953" s="18">
        <v>4.5879999999999997E-2</v>
      </c>
      <c r="F953" s="18">
        <v>5.2229999999999999E-2</v>
      </c>
      <c r="G953" s="18">
        <v>0.1474</v>
      </c>
      <c r="H953" s="18">
        <v>1.4279999999999999E-2</v>
      </c>
      <c r="I953" s="18">
        <v>1.929</v>
      </c>
      <c r="J953" s="18">
        <v>0.3901</v>
      </c>
      <c r="K953" s="18">
        <v>0.15179999999999999</v>
      </c>
      <c r="L953" s="18">
        <v>2.7829999999999999</v>
      </c>
      <c r="M953" s="18">
        <v>0.49359999999999998</v>
      </c>
    </row>
    <row r="954" spans="2:13" x14ac:dyDescent="0.15">
      <c r="B954">
        <v>171.16300000000001</v>
      </c>
      <c r="C954">
        <v>1</v>
      </c>
      <c r="D954" s="18">
        <v>0</v>
      </c>
      <c r="E954" s="18">
        <v>0</v>
      </c>
      <c r="F954" s="18">
        <v>0</v>
      </c>
      <c r="G954" s="18">
        <v>0</v>
      </c>
      <c r="H954" s="18">
        <v>0</v>
      </c>
      <c r="I954" s="18">
        <v>0</v>
      </c>
      <c r="J954" s="18">
        <v>0</v>
      </c>
      <c r="K954" s="18">
        <v>0</v>
      </c>
      <c r="L954" s="18">
        <v>0</v>
      </c>
      <c r="M954" s="18">
        <v>0</v>
      </c>
    </row>
    <row r="955" spans="2:13" x14ac:dyDescent="0.15">
      <c r="B955">
        <v>171.16300000000001</v>
      </c>
      <c r="C955">
        <v>3</v>
      </c>
      <c r="D955" s="18">
        <v>0</v>
      </c>
      <c r="E955" s="18">
        <v>0</v>
      </c>
      <c r="F955" s="18">
        <v>0</v>
      </c>
      <c r="G955" s="18">
        <v>0</v>
      </c>
      <c r="H955" s="18">
        <v>0</v>
      </c>
      <c r="I955" s="18">
        <v>0</v>
      </c>
      <c r="J955" s="18">
        <v>0</v>
      </c>
      <c r="K955" s="18">
        <v>0</v>
      </c>
      <c r="L955" s="18">
        <v>0</v>
      </c>
      <c r="M955" s="18">
        <v>0</v>
      </c>
    </row>
    <row r="956" spans="2:13" x14ac:dyDescent="0.15">
      <c r="B956">
        <v>171.16300000000001</v>
      </c>
      <c r="C956">
        <v>5</v>
      </c>
      <c r="D956" s="18">
        <v>0</v>
      </c>
      <c r="E956" s="18">
        <v>0</v>
      </c>
      <c r="F956" s="18">
        <v>0</v>
      </c>
      <c r="G956" s="18">
        <v>0</v>
      </c>
      <c r="H956" s="18">
        <v>0</v>
      </c>
      <c r="I956" s="18">
        <v>0</v>
      </c>
      <c r="J956" s="18">
        <v>0</v>
      </c>
      <c r="K956" s="18">
        <v>0</v>
      </c>
      <c r="L956" s="18">
        <v>0</v>
      </c>
      <c r="M956" s="18">
        <v>0</v>
      </c>
    </row>
    <row r="957" spans="2:13" x14ac:dyDescent="0.15">
      <c r="B957">
        <v>171.16300000000001</v>
      </c>
      <c r="C957">
        <v>7</v>
      </c>
      <c r="D957" s="18">
        <v>0</v>
      </c>
      <c r="E957" s="18">
        <v>0</v>
      </c>
      <c r="F957" s="18">
        <v>0</v>
      </c>
      <c r="G957" s="18">
        <v>0</v>
      </c>
      <c r="H957" s="18">
        <v>0</v>
      </c>
      <c r="I957" s="18">
        <v>0</v>
      </c>
      <c r="J957" s="18">
        <v>0</v>
      </c>
      <c r="K957" s="18">
        <v>0</v>
      </c>
      <c r="L957" s="18">
        <v>0</v>
      </c>
      <c r="M957" s="18">
        <v>0</v>
      </c>
    </row>
    <row r="958" spans="2:13" x14ac:dyDescent="0.15">
      <c r="B958">
        <v>171.16300000000001</v>
      </c>
      <c r="C958">
        <v>10</v>
      </c>
      <c r="D958" s="18">
        <v>0</v>
      </c>
      <c r="E958" s="18">
        <v>0</v>
      </c>
      <c r="F958" s="18">
        <v>0</v>
      </c>
      <c r="G958" s="18">
        <v>0</v>
      </c>
      <c r="H958" s="18">
        <v>0</v>
      </c>
      <c r="I958" s="18">
        <v>0</v>
      </c>
      <c r="J958" s="18">
        <v>0</v>
      </c>
      <c r="K958" s="18">
        <v>0</v>
      </c>
      <c r="L958" s="18">
        <v>0</v>
      </c>
      <c r="M958" s="18">
        <v>0</v>
      </c>
    </row>
    <row r="959" spans="2:13" x14ac:dyDescent="0.15">
      <c r="B959">
        <v>171.16300000000001</v>
      </c>
      <c r="C959">
        <v>15</v>
      </c>
      <c r="D959" s="18">
        <v>0</v>
      </c>
      <c r="E959" s="18">
        <v>0</v>
      </c>
      <c r="F959" s="18">
        <v>0</v>
      </c>
      <c r="G959" s="18">
        <v>0</v>
      </c>
      <c r="H959" s="18">
        <v>0</v>
      </c>
      <c r="I959" s="18">
        <v>0</v>
      </c>
      <c r="J959" s="18">
        <v>0</v>
      </c>
      <c r="K959" s="18">
        <v>0</v>
      </c>
      <c r="L959" s="18">
        <v>0</v>
      </c>
      <c r="M959" s="18">
        <v>0</v>
      </c>
    </row>
    <row r="960" spans="2:13" x14ac:dyDescent="0.15">
      <c r="B960">
        <v>171.16300000000001</v>
      </c>
      <c r="C960">
        <v>20</v>
      </c>
      <c r="D960" s="18">
        <v>0.1026</v>
      </c>
      <c r="E960" s="18">
        <v>0.121</v>
      </c>
      <c r="F960" s="18">
        <v>0.17910000000000001</v>
      </c>
      <c r="G960" s="18">
        <v>0.30359999999999998</v>
      </c>
      <c r="H960" s="18">
        <v>0.16769999999999999</v>
      </c>
      <c r="I960" s="18">
        <v>2.6219999999999999</v>
      </c>
      <c r="J960" s="18">
        <v>0.46210000000000001</v>
      </c>
      <c r="K960" s="18">
        <v>-9.0700000000000003E-2</v>
      </c>
      <c r="L960" s="18">
        <v>3.6389999999999998</v>
      </c>
      <c r="M960" s="18">
        <v>0.19800000000000001</v>
      </c>
    </row>
    <row r="961" spans="2:13" x14ac:dyDescent="0.15">
      <c r="B961">
        <v>233.56299999999999</v>
      </c>
      <c r="C961">
        <v>1</v>
      </c>
      <c r="D961" s="18">
        <v>0</v>
      </c>
      <c r="E961" s="18">
        <v>0</v>
      </c>
      <c r="F961" s="18">
        <v>0</v>
      </c>
      <c r="G961" s="18">
        <v>0</v>
      </c>
      <c r="H961" s="18">
        <v>0</v>
      </c>
      <c r="I961" s="18">
        <v>0</v>
      </c>
      <c r="J961" s="18">
        <v>0</v>
      </c>
      <c r="K961" s="18">
        <v>0</v>
      </c>
      <c r="L961" s="18">
        <v>0</v>
      </c>
      <c r="M961" s="18">
        <v>0</v>
      </c>
    </row>
    <row r="962" spans="2:13" x14ac:dyDescent="0.15">
      <c r="B962">
        <v>233.56299999999999</v>
      </c>
      <c r="C962">
        <v>3</v>
      </c>
      <c r="D962" s="18">
        <v>0</v>
      </c>
      <c r="E962" s="18">
        <v>0</v>
      </c>
      <c r="F962" s="18">
        <v>0</v>
      </c>
      <c r="G962" s="18">
        <v>0</v>
      </c>
      <c r="H962" s="18">
        <v>0</v>
      </c>
      <c r="I962" s="18">
        <v>0</v>
      </c>
      <c r="J962" s="18">
        <v>0</v>
      </c>
      <c r="K962" s="18">
        <v>0</v>
      </c>
      <c r="L962" s="18">
        <v>0</v>
      </c>
      <c r="M962" s="18">
        <v>0</v>
      </c>
    </row>
    <row r="963" spans="2:13" x14ac:dyDescent="0.15">
      <c r="B963">
        <v>233.56299999999999</v>
      </c>
      <c r="C963">
        <v>5</v>
      </c>
      <c r="D963" s="18">
        <v>0</v>
      </c>
      <c r="E963" s="18">
        <v>0</v>
      </c>
      <c r="F963" s="18">
        <v>0</v>
      </c>
      <c r="G963" s="18">
        <v>0</v>
      </c>
      <c r="H963" s="18">
        <v>0</v>
      </c>
      <c r="I963" s="18">
        <v>0</v>
      </c>
      <c r="J963" s="18">
        <v>0</v>
      </c>
      <c r="K963" s="18">
        <v>0</v>
      </c>
      <c r="L963" s="18">
        <v>0</v>
      </c>
      <c r="M963" s="18">
        <v>0</v>
      </c>
    </row>
    <row r="964" spans="2:13" x14ac:dyDescent="0.15">
      <c r="B964">
        <v>233.56299999999999</v>
      </c>
      <c r="C964">
        <v>7</v>
      </c>
      <c r="D964" s="18">
        <v>0</v>
      </c>
      <c r="E964" s="18">
        <v>0</v>
      </c>
      <c r="F964" s="18">
        <v>0</v>
      </c>
      <c r="G964" s="18">
        <v>0</v>
      </c>
      <c r="H964" s="18">
        <v>0</v>
      </c>
      <c r="I964" s="18">
        <v>0</v>
      </c>
      <c r="J964" s="18">
        <v>0</v>
      </c>
      <c r="K964" s="18">
        <v>0</v>
      </c>
      <c r="L964" s="18">
        <v>0</v>
      </c>
      <c r="M964" s="18">
        <v>0</v>
      </c>
    </row>
    <row r="965" spans="2:13" x14ac:dyDescent="0.15">
      <c r="B965">
        <v>233.56299999999999</v>
      </c>
      <c r="C965">
        <v>10</v>
      </c>
      <c r="D965" s="18">
        <v>0</v>
      </c>
      <c r="E965" s="18">
        <v>0</v>
      </c>
      <c r="F965" s="18">
        <v>0</v>
      </c>
      <c r="G965" s="18">
        <v>0</v>
      </c>
      <c r="H965" s="18">
        <v>0</v>
      </c>
      <c r="I965" s="18">
        <v>0</v>
      </c>
      <c r="J965" s="18">
        <v>0</v>
      </c>
      <c r="K965" s="18">
        <v>0</v>
      </c>
      <c r="L965" s="18">
        <v>0</v>
      </c>
      <c r="M965" s="18">
        <v>0</v>
      </c>
    </row>
    <row r="966" spans="2:13" x14ac:dyDescent="0.15">
      <c r="B966">
        <v>233.56299999999999</v>
      </c>
      <c r="C966">
        <v>15</v>
      </c>
      <c r="D966" s="18">
        <v>0</v>
      </c>
      <c r="E966" s="18">
        <v>0</v>
      </c>
      <c r="F966" s="18">
        <v>0</v>
      </c>
      <c r="G966" s="18">
        <v>0</v>
      </c>
      <c r="H966" s="18">
        <v>0</v>
      </c>
      <c r="I966" s="18">
        <v>0</v>
      </c>
      <c r="J966" s="18">
        <v>0</v>
      </c>
      <c r="K966" s="18">
        <v>0</v>
      </c>
      <c r="L966" s="18">
        <v>0</v>
      </c>
      <c r="M966" s="18">
        <v>0</v>
      </c>
    </row>
    <row r="967" spans="2:13" x14ac:dyDescent="0.15">
      <c r="B967">
        <v>233.56299999999999</v>
      </c>
      <c r="C967">
        <v>20</v>
      </c>
      <c r="D967" s="18">
        <v>0</v>
      </c>
      <c r="E967" s="18">
        <v>0</v>
      </c>
      <c r="F967" s="18">
        <v>0</v>
      </c>
      <c r="G967" s="18">
        <v>0</v>
      </c>
      <c r="H967" s="18">
        <v>0</v>
      </c>
      <c r="I967" s="18">
        <v>0</v>
      </c>
      <c r="J967" s="18">
        <v>0</v>
      </c>
      <c r="K967" s="18">
        <v>0</v>
      </c>
      <c r="L967" s="18">
        <v>0</v>
      </c>
      <c r="M967" s="18">
        <v>0</v>
      </c>
    </row>
    <row r="968" spans="2:13" x14ac:dyDescent="0.15">
      <c r="B968">
        <v>364.96300000000002</v>
      </c>
      <c r="C968">
        <v>1</v>
      </c>
      <c r="D968" s="18">
        <v>0</v>
      </c>
      <c r="E968" s="18">
        <v>0</v>
      </c>
      <c r="F968" s="18">
        <v>0</v>
      </c>
      <c r="G968" s="18">
        <v>0</v>
      </c>
      <c r="H968" s="18">
        <v>0</v>
      </c>
      <c r="I968" s="18">
        <v>0</v>
      </c>
      <c r="J968" s="18">
        <v>0</v>
      </c>
      <c r="K968" s="18">
        <v>0</v>
      </c>
      <c r="L968" s="18">
        <v>0</v>
      </c>
      <c r="M968" s="18">
        <v>0</v>
      </c>
    </row>
    <row r="969" spans="2:13" x14ac:dyDescent="0.15">
      <c r="B969">
        <v>364.96300000000002</v>
      </c>
      <c r="C969">
        <v>3</v>
      </c>
      <c r="D969" s="18">
        <v>0</v>
      </c>
      <c r="E969" s="18">
        <v>0</v>
      </c>
      <c r="F969" s="18">
        <v>0</v>
      </c>
      <c r="G969" s="18">
        <v>0</v>
      </c>
      <c r="H969" s="18">
        <v>0</v>
      </c>
      <c r="I969" s="18">
        <v>0</v>
      </c>
      <c r="J969" s="18">
        <v>0</v>
      </c>
      <c r="K969" s="18">
        <v>0</v>
      </c>
      <c r="L969" s="18">
        <v>0</v>
      </c>
      <c r="M969" s="18">
        <v>0</v>
      </c>
    </row>
    <row r="970" spans="2:13" x14ac:dyDescent="0.15">
      <c r="B970">
        <v>364.96300000000002</v>
      </c>
      <c r="C970">
        <v>5</v>
      </c>
      <c r="D970" s="18">
        <v>0</v>
      </c>
      <c r="E970" s="18">
        <v>0</v>
      </c>
      <c r="F970" s="18">
        <v>0</v>
      </c>
      <c r="G970" s="18">
        <v>0</v>
      </c>
      <c r="H970" s="18">
        <v>0</v>
      </c>
      <c r="I970" s="18">
        <v>0</v>
      </c>
      <c r="J970" s="18">
        <v>0</v>
      </c>
      <c r="K970" s="18">
        <v>0</v>
      </c>
      <c r="L970" s="18">
        <v>0</v>
      </c>
      <c r="M970" s="18">
        <v>0</v>
      </c>
    </row>
    <row r="971" spans="2:13" x14ac:dyDescent="0.15">
      <c r="B971">
        <v>364.96300000000002</v>
      </c>
      <c r="C971">
        <v>7</v>
      </c>
      <c r="D971" s="18">
        <v>0</v>
      </c>
      <c r="E971" s="18">
        <v>0</v>
      </c>
      <c r="F971" s="18">
        <v>0</v>
      </c>
      <c r="G971" s="18">
        <v>0</v>
      </c>
      <c r="H971" s="18">
        <v>0</v>
      </c>
      <c r="I971" s="18">
        <v>0</v>
      </c>
      <c r="J971" s="18">
        <v>0</v>
      </c>
      <c r="K971" s="18">
        <v>0</v>
      </c>
      <c r="L971" s="18">
        <v>0</v>
      </c>
      <c r="M971" s="18">
        <v>0</v>
      </c>
    </row>
    <row r="972" spans="2:13" x14ac:dyDescent="0.15">
      <c r="B972">
        <v>364.96300000000002</v>
      </c>
      <c r="C972">
        <v>10</v>
      </c>
      <c r="D972" s="18">
        <v>0</v>
      </c>
      <c r="E972" s="18">
        <v>0</v>
      </c>
      <c r="F972" s="18">
        <v>0</v>
      </c>
      <c r="G972" s="18">
        <v>0</v>
      </c>
      <c r="H972" s="18">
        <v>0</v>
      </c>
      <c r="I972" s="18">
        <v>0</v>
      </c>
      <c r="J972" s="18">
        <v>0</v>
      </c>
      <c r="K972" s="18">
        <v>0</v>
      </c>
      <c r="L972" s="18">
        <v>0</v>
      </c>
      <c r="M972" s="18">
        <v>0</v>
      </c>
    </row>
    <row r="973" spans="2:13" x14ac:dyDescent="0.15">
      <c r="B973">
        <v>364.96300000000002</v>
      </c>
      <c r="C973">
        <v>15</v>
      </c>
      <c r="D973" s="18">
        <v>0</v>
      </c>
      <c r="E973" s="18">
        <v>0</v>
      </c>
      <c r="F973" s="18">
        <v>0</v>
      </c>
      <c r="G973" s="18">
        <v>0</v>
      </c>
      <c r="H973" s="18">
        <v>0</v>
      </c>
      <c r="I973" s="18">
        <v>0</v>
      </c>
      <c r="J973" s="18">
        <v>0</v>
      </c>
      <c r="K973" s="18">
        <v>0</v>
      </c>
      <c r="L973" s="18">
        <v>0</v>
      </c>
      <c r="M973" s="18">
        <v>0</v>
      </c>
    </row>
    <row r="974" spans="2:13" x14ac:dyDescent="0.15">
      <c r="B974">
        <v>364.96300000000002</v>
      </c>
      <c r="C974">
        <v>20</v>
      </c>
      <c r="D974" s="18">
        <v>0</v>
      </c>
      <c r="E974" s="18">
        <v>0</v>
      </c>
      <c r="F974" s="18">
        <v>0</v>
      </c>
      <c r="G974" s="18">
        <v>0</v>
      </c>
      <c r="H974" s="18">
        <v>0</v>
      </c>
      <c r="I974" s="18">
        <v>0</v>
      </c>
      <c r="J974" s="18">
        <v>0</v>
      </c>
      <c r="K974" s="18">
        <v>0</v>
      </c>
      <c r="L974" s="18">
        <v>0</v>
      </c>
      <c r="M974" s="18">
        <v>0</v>
      </c>
    </row>
    <row r="975" spans="2:13" x14ac:dyDescent="0.15">
      <c r="B975">
        <v>483.56299999999999</v>
      </c>
      <c r="C975">
        <v>1</v>
      </c>
      <c r="D975" s="18">
        <v>0</v>
      </c>
      <c r="E975" s="18">
        <v>0</v>
      </c>
      <c r="F975" s="18">
        <v>0</v>
      </c>
      <c r="G975" s="18">
        <v>0</v>
      </c>
      <c r="H975" s="18">
        <v>0</v>
      </c>
      <c r="I975" s="18">
        <v>0</v>
      </c>
      <c r="J975" s="18">
        <v>0</v>
      </c>
      <c r="K975" s="18">
        <v>0</v>
      </c>
      <c r="L975" s="18">
        <v>0</v>
      </c>
      <c r="M975" s="18">
        <v>0</v>
      </c>
    </row>
    <row r="976" spans="2:13" x14ac:dyDescent="0.15">
      <c r="B976">
        <v>483.56299999999999</v>
      </c>
      <c r="C976">
        <v>3</v>
      </c>
      <c r="D976" s="18">
        <v>0</v>
      </c>
      <c r="E976" s="18">
        <v>0</v>
      </c>
      <c r="F976" s="18">
        <v>0</v>
      </c>
      <c r="G976" s="18">
        <v>0</v>
      </c>
      <c r="H976" s="18">
        <v>0</v>
      </c>
      <c r="I976" s="18">
        <v>0</v>
      </c>
      <c r="J976" s="18">
        <v>0</v>
      </c>
      <c r="K976" s="18">
        <v>0</v>
      </c>
      <c r="L976" s="18">
        <v>0</v>
      </c>
      <c r="M976" s="18">
        <v>0</v>
      </c>
    </row>
    <row r="977" spans="2:13" x14ac:dyDescent="0.15">
      <c r="B977">
        <v>483.56299999999999</v>
      </c>
      <c r="C977">
        <v>5</v>
      </c>
      <c r="D977" s="18">
        <v>0</v>
      </c>
      <c r="E977" s="18">
        <v>0</v>
      </c>
      <c r="F977" s="18">
        <v>0</v>
      </c>
      <c r="G977" s="18">
        <v>0</v>
      </c>
      <c r="H977" s="18">
        <v>0</v>
      </c>
      <c r="I977" s="18">
        <v>0</v>
      </c>
      <c r="J977" s="18">
        <v>0</v>
      </c>
      <c r="K977" s="18">
        <v>0</v>
      </c>
      <c r="L977" s="18">
        <v>0</v>
      </c>
      <c r="M977" s="18">
        <v>0</v>
      </c>
    </row>
    <row r="978" spans="2:13" x14ac:dyDescent="0.15">
      <c r="B978">
        <v>483.56299999999999</v>
      </c>
      <c r="C978">
        <v>7</v>
      </c>
      <c r="D978" s="18">
        <v>0</v>
      </c>
      <c r="E978" s="18">
        <v>0</v>
      </c>
      <c r="F978" s="18">
        <v>0</v>
      </c>
      <c r="G978" s="18">
        <v>0</v>
      </c>
      <c r="H978" s="18">
        <v>0</v>
      </c>
      <c r="I978" s="18">
        <v>0</v>
      </c>
      <c r="J978" s="18">
        <v>0</v>
      </c>
      <c r="K978" s="18">
        <v>0</v>
      </c>
      <c r="L978" s="18">
        <v>0</v>
      </c>
      <c r="M978" s="18">
        <v>0</v>
      </c>
    </row>
    <row r="979" spans="2:13" x14ac:dyDescent="0.15">
      <c r="B979">
        <v>483.56299999999999</v>
      </c>
      <c r="C979">
        <v>10</v>
      </c>
      <c r="D979" s="18">
        <v>0</v>
      </c>
      <c r="E979" s="18">
        <v>0</v>
      </c>
      <c r="F979" s="18">
        <v>0</v>
      </c>
      <c r="G979" s="18">
        <v>0</v>
      </c>
      <c r="H979" s="18">
        <v>0</v>
      </c>
      <c r="I979" s="18">
        <v>0</v>
      </c>
      <c r="J979" s="18">
        <v>0</v>
      </c>
      <c r="K979" s="18">
        <v>0</v>
      </c>
      <c r="L979" s="18">
        <v>0</v>
      </c>
      <c r="M979" s="18">
        <v>0</v>
      </c>
    </row>
    <row r="980" spans="2:13" x14ac:dyDescent="0.15">
      <c r="B980">
        <v>483.56299999999999</v>
      </c>
      <c r="C980">
        <v>15</v>
      </c>
      <c r="D980" s="18">
        <v>0</v>
      </c>
      <c r="E980" s="18">
        <v>0</v>
      </c>
      <c r="F980" s="18">
        <v>0</v>
      </c>
      <c r="G980" s="18">
        <v>0</v>
      </c>
      <c r="H980" s="18">
        <v>0</v>
      </c>
      <c r="I980" s="18">
        <v>0</v>
      </c>
      <c r="J980" s="18">
        <v>0</v>
      </c>
      <c r="K980" s="18">
        <v>0</v>
      </c>
      <c r="L980" s="18">
        <v>0</v>
      </c>
      <c r="M980" s="18">
        <v>0</v>
      </c>
    </row>
    <row r="981" spans="2:13" x14ac:dyDescent="0.15">
      <c r="B981">
        <v>483.56299999999999</v>
      </c>
      <c r="C981">
        <v>20</v>
      </c>
      <c r="D981" s="18">
        <v>0</v>
      </c>
      <c r="E981" s="18">
        <v>0</v>
      </c>
      <c r="F981" s="18">
        <v>0</v>
      </c>
      <c r="G981" s="18">
        <v>0</v>
      </c>
      <c r="H981" s="18">
        <v>0</v>
      </c>
      <c r="I981" s="18">
        <v>0</v>
      </c>
      <c r="J981" s="18">
        <v>0</v>
      </c>
      <c r="K981" s="18">
        <v>0</v>
      </c>
      <c r="L981" s="18">
        <v>0</v>
      </c>
      <c r="M981" s="18">
        <v>0</v>
      </c>
    </row>
    <row r="982" spans="2:13" x14ac:dyDescent="0.15">
      <c r="B982">
        <v>631.56299999999999</v>
      </c>
      <c r="C982">
        <v>1</v>
      </c>
      <c r="D982" s="18">
        <v>0</v>
      </c>
      <c r="E982" s="18">
        <v>0</v>
      </c>
      <c r="F982" s="18">
        <v>0</v>
      </c>
      <c r="G982" s="18">
        <v>0</v>
      </c>
      <c r="H982" s="18">
        <v>0</v>
      </c>
      <c r="I982" s="18">
        <v>0</v>
      </c>
      <c r="J982" s="18">
        <v>0</v>
      </c>
      <c r="K982" s="18">
        <v>0</v>
      </c>
      <c r="L982" s="18">
        <v>0</v>
      </c>
      <c r="M982" s="18">
        <v>0</v>
      </c>
    </row>
    <row r="983" spans="2:13" x14ac:dyDescent="0.15">
      <c r="B983">
        <v>631.56299999999999</v>
      </c>
      <c r="C983">
        <v>3</v>
      </c>
      <c r="D983" s="18">
        <v>0</v>
      </c>
      <c r="E983" s="18">
        <v>0</v>
      </c>
      <c r="F983" s="18">
        <v>0</v>
      </c>
      <c r="G983" s="18">
        <v>0</v>
      </c>
      <c r="H983" s="18">
        <v>0</v>
      </c>
      <c r="I983" s="18">
        <v>0</v>
      </c>
      <c r="J983" s="18">
        <v>0</v>
      </c>
      <c r="K983" s="18">
        <v>0</v>
      </c>
      <c r="L983" s="18">
        <v>0</v>
      </c>
      <c r="M983" s="18">
        <v>0</v>
      </c>
    </row>
    <row r="984" spans="2:13" x14ac:dyDescent="0.15">
      <c r="B984">
        <v>631.56299999999999</v>
      </c>
      <c r="C984">
        <v>5</v>
      </c>
      <c r="D984" s="18">
        <v>0</v>
      </c>
      <c r="E984" s="18">
        <v>0</v>
      </c>
      <c r="F984" s="18">
        <v>0</v>
      </c>
      <c r="G984" s="18">
        <v>0</v>
      </c>
      <c r="H984" s="18">
        <v>0</v>
      </c>
      <c r="I984" s="18">
        <v>0</v>
      </c>
      <c r="J984" s="18">
        <v>0</v>
      </c>
      <c r="K984" s="18">
        <v>0</v>
      </c>
      <c r="L984" s="18">
        <v>0</v>
      </c>
      <c r="M984" s="18">
        <v>0</v>
      </c>
    </row>
    <row r="985" spans="2:13" x14ac:dyDescent="0.15">
      <c r="B985">
        <v>631.56299999999999</v>
      </c>
      <c r="C985">
        <v>7</v>
      </c>
      <c r="D985" s="18">
        <v>0</v>
      </c>
      <c r="E985" s="18">
        <v>0</v>
      </c>
      <c r="F985" s="18">
        <v>0</v>
      </c>
      <c r="G985" s="18">
        <v>0</v>
      </c>
      <c r="H985" s="18">
        <v>0</v>
      </c>
      <c r="I985" s="18">
        <v>0</v>
      </c>
      <c r="J985" s="18">
        <v>0</v>
      </c>
      <c r="K985" s="18">
        <v>0</v>
      </c>
      <c r="L985" s="18">
        <v>0</v>
      </c>
      <c r="M985" s="18">
        <v>0</v>
      </c>
    </row>
    <row r="986" spans="2:13" x14ac:dyDescent="0.15">
      <c r="B986">
        <v>631.56299999999999</v>
      </c>
      <c r="C986">
        <v>10</v>
      </c>
      <c r="D986" s="18">
        <v>0</v>
      </c>
      <c r="E986" s="18">
        <v>0</v>
      </c>
      <c r="F986" s="18">
        <v>0</v>
      </c>
      <c r="G986" s="18">
        <v>0</v>
      </c>
      <c r="H986" s="18">
        <v>0</v>
      </c>
      <c r="I986" s="18">
        <v>0</v>
      </c>
      <c r="J986" s="18">
        <v>0</v>
      </c>
      <c r="K986" s="18">
        <v>0</v>
      </c>
      <c r="L986" s="18">
        <v>0</v>
      </c>
      <c r="M986" s="18">
        <v>0</v>
      </c>
    </row>
    <row r="987" spans="2:13" x14ac:dyDescent="0.15">
      <c r="B987">
        <v>631.56299999999999</v>
      </c>
      <c r="C987">
        <v>15</v>
      </c>
      <c r="D987" s="18">
        <v>0</v>
      </c>
      <c r="E987" s="18">
        <v>0</v>
      </c>
      <c r="F987" s="18">
        <v>0</v>
      </c>
      <c r="G987" s="18">
        <v>0</v>
      </c>
      <c r="H987" s="18">
        <v>0</v>
      </c>
      <c r="I987" s="18">
        <v>0</v>
      </c>
      <c r="J987" s="18">
        <v>0</v>
      </c>
      <c r="K987" s="18">
        <v>0</v>
      </c>
      <c r="L987" s="18">
        <v>0</v>
      </c>
      <c r="M987" s="18">
        <v>0</v>
      </c>
    </row>
    <row r="988" spans="2:13" x14ac:dyDescent="0.15">
      <c r="B988">
        <v>631.56299999999999</v>
      </c>
      <c r="C988">
        <v>20</v>
      </c>
      <c r="D988" s="18">
        <v>0</v>
      </c>
      <c r="E988" s="18">
        <v>0</v>
      </c>
      <c r="F988" s="18">
        <v>0</v>
      </c>
      <c r="G988" s="18">
        <v>0</v>
      </c>
      <c r="H988" s="18">
        <v>0</v>
      </c>
      <c r="I988" s="18">
        <v>0</v>
      </c>
      <c r="J988" s="18">
        <v>0</v>
      </c>
      <c r="K988" s="18">
        <v>0</v>
      </c>
      <c r="L988" s="18">
        <v>0</v>
      </c>
      <c r="M988" s="18">
        <v>0</v>
      </c>
    </row>
    <row r="989" spans="2:13" x14ac:dyDescent="0.15">
      <c r="B989">
        <v>774.68299999999999</v>
      </c>
      <c r="C989">
        <v>1</v>
      </c>
      <c r="D989" s="18">
        <v>0</v>
      </c>
      <c r="E989" s="18">
        <v>0</v>
      </c>
      <c r="F989" s="18">
        <v>0</v>
      </c>
      <c r="G989" s="18">
        <v>0</v>
      </c>
      <c r="H989" s="18">
        <v>0</v>
      </c>
      <c r="I989" s="18">
        <v>0</v>
      </c>
      <c r="J989" s="18">
        <v>0</v>
      </c>
      <c r="K989" s="18">
        <v>0</v>
      </c>
      <c r="L989" s="18">
        <v>0</v>
      </c>
      <c r="M989" s="18">
        <v>0</v>
      </c>
    </row>
    <row r="990" spans="2:13" x14ac:dyDescent="0.15">
      <c r="B990">
        <v>774.68299999999999</v>
      </c>
      <c r="C990">
        <v>3</v>
      </c>
      <c r="D990" s="18">
        <v>0</v>
      </c>
      <c r="E990" s="18">
        <v>0</v>
      </c>
      <c r="F990" s="18">
        <v>0</v>
      </c>
      <c r="G990" s="18">
        <v>0</v>
      </c>
      <c r="H990" s="18">
        <v>0</v>
      </c>
      <c r="I990" s="18">
        <v>0</v>
      </c>
      <c r="J990" s="18">
        <v>0</v>
      </c>
      <c r="K990" s="18">
        <v>0</v>
      </c>
      <c r="L990" s="18">
        <v>0</v>
      </c>
      <c r="M990" s="18">
        <v>0</v>
      </c>
    </row>
    <row r="991" spans="2:13" x14ac:dyDescent="0.15">
      <c r="B991">
        <v>774.68299999999999</v>
      </c>
      <c r="C991">
        <v>5</v>
      </c>
      <c r="D991" s="18">
        <v>0</v>
      </c>
      <c r="E991" s="18">
        <v>0</v>
      </c>
      <c r="F991" s="18">
        <v>0</v>
      </c>
      <c r="G991" s="18">
        <v>0</v>
      </c>
      <c r="H991" s="18">
        <v>0</v>
      </c>
      <c r="I991" s="18">
        <v>0</v>
      </c>
      <c r="J991" s="18">
        <v>0</v>
      </c>
      <c r="K991" s="18">
        <v>0</v>
      </c>
      <c r="L991" s="18">
        <v>0</v>
      </c>
      <c r="M991" s="18">
        <v>0</v>
      </c>
    </row>
    <row r="992" spans="2:13" x14ac:dyDescent="0.15">
      <c r="B992">
        <v>774.68299999999999</v>
      </c>
      <c r="C992">
        <v>7</v>
      </c>
      <c r="D992" s="18">
        <v>0</v>
      </c>
      <c r="E992" s="18">
        <v>0</v>
      </c>
      <c r="F992" s="18">
        <v>0</v>
      </c>
      <c r="G992" s="18">
        <v>0</v>
      </c>
      <c r="H992" s="18">
        <v>0</v>
      </c>
      <c r="I992" s="18">
        <v>0</v>
      </c>
      <c r="J992" s="18">
        <v>0</v>
      </c>
      <c r="K992" s="18">
        <v>0</v>
      </c>
      <c r="L992" s="18">
        <v>0</v>
      </c>
      <c r="M992" s="18">
        <v>0</v>
      </c>
    </row>
    <row r="993" spans="2:13" x14ac:dyDescent="0.15">
      <c r="B993">
        <v>774.68299999999999</v>
      </c>
      <c r="C993">
        <v>10</v>
      </c>
      <c r="D993" s="18">
        <v>0</v>
      </c>
      <c r="E993" s="18">
        <v>0</v>
      </c>
      <c r="F993" s="18">
        <v>0</v>
      </c>
      <c r="G993" s="18">
        <v>0</v>
      </c>
      <c r="H993" s="18">
        <v>0</v>
      </c>
      <c r="I993" s="18">
        <v>0</v>
      </c>
      <c r="J993" s="18">
        <v>0</v>
      </c>
      <c r="K993" s="18">
        <v>0</v>
      </c>
      <c r="L993" s="18">
        <v>0</v>
      </c>
      <c r="M993" s="18">
        <v>0</v>
      </c>
    </row>
    <row r="994" spans="2:13" x14ac:dyDescent="0.15">
      <c r="B994">
        <v>774.68299999999999</v>
      </c>
      <c r="C994">
        <v>15</v>
      </c>
      <c r="D994" s="18">
        <v>0</v>
      </c>
      <c r="E994" s="18">
        <v>0</v>
      </c>
      <c r="F994" s="18">
        <v>0</v>
      </c>
      <c r="G994" s="18">
        <v>0</v>
      </c>
      <c r="H994" s="18">
        <v>0</v>
      </c>
      <c r="I994" s="18">
        <v>0</v>
      </c>
      <c r="J994" s="18">
        <v>0</v>
      </c>
      <c r="K994" s="18">
        <v>0</v>
      </c>
      <c r="L994" s="18">
        <v>0</v>
      </c>
      <c r="M994" s="18">
        <v>0</v>
      </c>
    </row>
    <row r="995" spans="2:13" x14ac:dyDescent="0.15">
      <c r="B995">
        <v>774.68299999999999</v>
      </c>
      <c r="C995">
        <v>20</v>
      </c>
      <c r="D995" s="18">
        <v>0</v>
      </c>
      <c r="E995" s="18">
        <v>0</v>
      </c>
      <c r="F995" s="18">
        <v>0</v>
      </c>
      <c r="G995" s="18">
        <v>0</v>
      </c>
      <c r="H995" s="18">
        <v>0</v>
      </c>
      <c r="I995" s="18">
        <v>0</v>
      </c>
      <c r="J995" s="18">
        <v>0</v>
      </c>
      <c r="K995" s="18">
        <v>0</v>
      </c>
      <c r="L995" s="18">
        <v>0</v>
      </c>
      <c r="M995" s="18">
        <v>0</v>
      </c>
    </row>
    <row r="996" spans="2:13" x14ac:dyDescent="0.15">
      <c r="B996">
        <v>897.803</v>
      </c>
      <c r="C996">
        <v>1</v>
      </c>
      <c r="D996" s="18">
        <v>0</v>
      </c>
      <c r="E996" s="18">
        <v>0</v>
      </c>
      <c r="F996" s="18">
        <v>0</v>
      </c>
      <c r="G996" s="18">
        <v>0</v>
      </c>
      <c r="H996" s="18">
        <v>0</v>
      </c>
      <c r="I996" s="18">
        <v>0</v>
      </c>
      <c r="J996" s="18">
        <v>0</v>
      </c>
      <c r="K996" s="18">
        <v>0</v>
      </c>
      <c r="L996" s="18">
        <v>0</v>
      </c>
      <c r="M996" s="18">
        <v>0</v>
      </c>
    </row>
    <row r="997" spans="2:13" x14ac:dyDescent="0.15">
      <c r="B997">
        <v>897.803</v>
      </c>
      <c r="C997">
        <v>3</v>
      </c>
      <c r="D997" s="18">
        <v>0</v>
      </c>
      <c r="E997" s="18">
        <v>0</v>
      </c>
      <c r="F997" s="18">
        <v>0</v>
      </c>
      <c r="G997" s="18">
        <v>0</v>
      </c>
      <c r="H997" s="18">
        <v>0</v>
      </c>
      <c r="I997" s="18">
        <v>0</v>
      </c>
      <c r="J997" s="18">
        <v>0</v>
      </c>
      <c r="K997" s="18">
        <v>0</v>
      </c>
      <c r="L997" s="18">
        <v>0</v>
      </c>
      <c r="M997" s="18">
        <v>0</v>
      </c>
    </row>
    <row r="998" spans="2:13" x14ac:dyDescent="0.15">
      <c r="B998">
        <v>897.803</v>
      </c>
      <c r="C998">
        <v>5</v>
      </c>
      <c r="D998" s="18">
        <v>0</v>
      </c>
      <c r="E998" s="18">
        <v>0</v>
      </c>
      <c r="F998" s="18">
        <v>0</v>
      </c>
      <c r="G998" s="18">
        <v>0</v>
      </c>
      <c r="H998" s="18">
        <v>0</v>
      </c>
      <c r="I998" s="18">
        <v>0</v>
      </c>
      <c r="J998" s="18">
        <v>0</v>
      </c>
      <c r="K998" s="18">
        <v>0</v>
      </c>
      <c r="L998" s="18">
        <v>0</v>
      </c>
      <c r="M998" s="18">
        <v>0</v>
      </c>
    </row>
    <row r="999" spans="2:13" x14ac:dyDescent="0.15">
      <c r="B999">
        <v>897.803</v>
      </c>
      <c r="C999">
        <v>7</v>
      </c>
      <c r="D999" s="18">
        <v>0</v>
      </c>
      <c r="E999" s="18">
        <v>0</v>
      </c>
      <c r="F999" s="18">
        <v>0</v>
      </c>
      <c r="G999" s="18">
        <v>0</v>
      </c>
      <c r="H999" s="18">
        <v>0</v>
      </c>
      <c r="I999" s="18">
        <v>0</v>
      </c>
      <c r="J999" s="18">
        <v>0</v>
      </c>
      <c r="K999" s="18">
        <v>0</v>
      </c>
      <c r="L999" s="18">
        <v>0</v>
      </c>
      <c r="M999" s="18">
        <v>0</v>
      </c>
    </row>
    <row r="1000" spans="2:13" x14ac:dyDescent="0.15">
      <c r="B1000">
        <v>897.803</v>
      </c>
      <c r="C1000">
        <v>10</v>
      </c>
      <c r="D1000" s="18">
        <v>0</v>
      </c>
      <c r="E1000" s="18">
        <v>0</v>
      </c>
      <c r="F1000" s="18">
        <v>0</v>
      </c>
      <c r="G1000" s="18">
        <v>0</v>
      </c>
      <c r="H1000" s="18">
        <v>0</v>
      </c>
      <c r="I1000" s="18">
        <v>0</v>
      </c>
      <c r="J1000" s="18">
        <v>0</v>
      </c>
      <c r="K1000" s="18">
        <v>0</v>
      </c>
      <c r="L1000" s="18">
        <v>0</v>
      </c>
      <c r="M1000" s="18">
        <v>0</v>
      </c>
    </row>
    <row r="1001" spans="2:13" x14ac:dyDescent="0.15">
      <c r="B1001">
        <v>897.803</v>
      </c>
      <c r="C1001">
        <v>15</v>
      </c>
      <c r="D1001" s="18">
        <v>0</v>
      </c>
      <c r="E1001" s="18">
        <v>0</v>
      </c>
      <c r="F1001" s="18">
        <v>0</v>
      </c>
      <c r="G1001" s="18">
        <v>0</v>
      </c>
      <c r="H1001" s="18">
        <v>0</v>
      </c>
      <c r="I1001" s="18">
        <v>0</v>
      </c>
      <c r="J1001" s="18">
        <v>0</v>
      </c>
      <c r="K1001" s="18">
        <v>0</v>
      </c>
      <c r="L1001" s="18">
        <v>0</v>
      </c>
      <c r="M1001" s="18">
        <v>0</v>
      </c>
    </row>
    <row r="1002" spans="2:13" x14ac:dyDescent="0.15">
      <c r="B1002">
        <v>897.803</v>
      </c>
      <c r="C1002">
        <v>20</v>
      </c>
      <c r="D1002" s="18">
        <v>0</v>
      </c>
      <c r="E1002" s="18">
        <v>0</v>
      </c>
      <c r="F1002" s="18">
        <v>0</v>
      </c>
      <c r="G1002" s="18">
        <v>0</v>
      </c>
      <c r="H1002" s="18">
        <v>0</v>
      </c>
      <c r="I1002" s="18">
        <v>0</v>
      </c>
      <c r="J1002" s="18">
        <v>0</v>
      </c>
      <c r="K1002" s="18">
        <v>0</v>
      </c>
      <c r="L1002" s="18">
        <v>0</v>
      </c>
      <c r="M1002" s="18">
        <v>0</v>
      </c>
    </row>
    <row r="1003" spans="2:13" x14ac:dyDescent="0.15">
      <c r="B1003">
        <v>1036.3610000000001</v>
      </c>
      <c r="C1003">
        <v>1</v>
      </c>
      <c r="D1003" s="18">
        <v>0</v>
      </c>
      <c r="E1003" s="18">
        <v>0</v>
      </c>
      <c r="F1003" s="18">
        <v>0</v>
      </c>
      <c r="G1003" s="18">
        <v>0</v>
      </c>
      <c r="H1003" s="18">
        <v>0</v>
      </c>
      <c r="I1003" s="18">
        <v>0</v>
      </c>
      <c r="J1003" s="18">
        <v>0</v>
      </c>
      <c r="K1003" s="18">
        <v>0</v>
      </c>
      <c r="L1003" s="18">
        <v>0</v>
      </c>
      <c r="M1003" s="18">
        <v>0</v>
      </c>
    </row>
    <row r="1004" spans="2:13" x14ac:dyDescent="0.15">
      <c r="B1004">
        <v>1036.3610000000001</v>
      </c>
      <c r="C1004">
        <v>3</v>
      </c>
      <c r="D1004" s="18">
        <v>0</v>
      </c>
      <c r="E1004" s="18">
        <v>0</v>
      </c>
      <c r="F1004" s="18">
        <v>0</v>
      </c>
      <c r="G1004" s="18">
        <v>0</v>
      </c>
      <c r="H1004" s="18">
        <v>0</v>
      </c>
      <c r="I1004" s="18">
        <v>0</v>
      </c>
      <c r="J1004" s="18">
        <v>0</v>
      </c>
      <c r="K1004" s="18">
        <v>0</v>
      </c>
      <c r="L1004" s="18">
        <v>0</v>
      </c>
      <c r="M1004" s="18">
        <v>0</v>
      </c>
    </row>
    <row r="1005" spans="2:13" x14ac:dyDescent="0.15">
      <c r="B1005">
        <v>1036.3610000000001</v>
      </c>
      <c r="C1005">
        <v>5</v>
      </c>
      <c r="D1005" s="18">
        <v>0</v>
      </c>
      <c r="E1005" s="18">
        <v>0</v>
      </c>
      <c r="F1005" s="18">
        <v>0</v>
      </c>
      <c r="G1005" s="18">
        <v>0</v>
      </c>
      <c r="H1005" s="18">
        <v>0</v>
      </c>
      <c r="I1005" s="18">
        <v>0</v>
      </c>
      <c r="J1005" s="18">
        <v>0</v>
      </c>
      <c r="K1005" s="18">
        <v>0</v>
      </c>
      <c r="L1005" s="18">
        <v>0</v>
      </c>
      <c r="M1005" s="18">
        <v>0</v>
      </c>
    </row>
    <row r="1006" spans="2:13" x14ac:dyDescent="0.15">
      <c r="B1006">
        <v>1036.3610000000001</v>
      </c>
      <c r="C1006">
        <v>7</v>
      </c>
      <c r="D1006" s="18">
        <v>0</v>
      </c>
      <c r="E1006" s="18">
        <v>0</v>
      </c>
      <c r="F1006" s="18">
        <v>0</v>
      </c>
      <c r="G1006" s="18">
        <v>0</v>
      </c>
      <c r="H1006" s="18">
        <v>0</v>
      </c>
      <c r="I1006" s="18">
        <v>0</v>
      </c>
      <c r="J1006" s="18">
        <v>0</v>
      </c>
      <c r="K1006" s="18">
        <v>0</v>
      </c>
      <c r="L1006" s="18">
        <v>0</v>
      </c>
      <c r="M1006" s="18">
        <v>0</v>
      </c>
    </row>
    <row r="1007" spans="2:13" x14ac:dyDescent="0.15">
      <c r="B1007">
        <v>1036.3610000000001</v>
      </c>
      <c r="C1007">
        <v>10</v>
      </c>
      <c r="D1007" s="18">
        <v>0</v>
      </c>
      <c r="E1007" s="18">
        <v>0</v>
      </c>
      <c r="F1007" s="18">
        <v>0</v>
      </c>
      <c r="G1007" s="18">
        <v>0</v>
      </c>
      <c r="H1007" s="18">
        <v>0</v>
      </c>
      <c r="I1007" s="18">
        <v>0</v>
      </c>
      <c r="J1007" s="18">
        <v>0</v>
      </c>
      <c r="K1007" s="18">
        <v>0</v>
      </c>
      <c r="L1007" s="18">
        <v>0</v>
      </c>
      <c r="M1007" s="18">
        <v>0</v>
      </c>
    </row>
    <row r="1008" spans="2:13" x14ac:dyDescent="0.15">
      <c r="B1008">
        <v>1036.3610000000001</v>
      </c>
      <c r="C1008">
        <v>15</v>
      </c>
      <c r="D1008" s="18">
        <v>0</v>
      </c>
      <c r="E1008" s="18">
        <v>0</v>
      </c>
      <c r="F1008" s="18">
        <v>0</v>
      </c>
      <c r="G1008" s="18">
        <v>0</v>
      </c>
      <c r="H1008" s="18">
        <v>0</v>
      </c>
      <c r="I1008" s="18">
        <v>0</v>
      </c>
      <c r="J1008" s="18">
        <v>0</v>
      </c>
      <c r="K1008" s="18">
        <v>0</v>
      </c>
      <c r="L1008" s="18">
        <v>0</v>
      </c>
      <c r="M1008" s="18">
        <v>0</v>
      </c>
    </row>
    <row r="1009" spans="2:13" x14ac:dyDescent="0.15">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224:S224"/>
    <mergeCell ref="T224:W224"/>
    <mergeCell ref="X224:AA224"/>
    <mergeCell ref="AB224:AE224"/>
    <mergeCell ref="AF224:AI224"/>
  </mergeCells>
  <phoneticPr fontId="1"/>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U1009"/>
  <sheetViews>
    <sheetView workbookViewId="0">
      <selection activeCell="AB564" sqref="AB564"/>
    </sheetView>
  </sheetViews>
  <sheetFormatPr defaultRowHeight="13.5" x14ac:dyDescent="0.15"/>
  <cols>
    <col min="15" max="15" width="11.625" bestFit="1" customWidth="1"/>
    <col min="16" max="16" width="9.875" bestFit="1" customWidth="1"/>
    <col min="20" max="20" width="9.875" bestFit="1" customWidth="1"/>
  </cols>
  <sheetData>
    <row r="1" spans="2:47" x14ac:dyDescent="0.15">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row>
    <row r="2" spans="2:47" x14ac:dyDescent="0.15">
      <c r="B2">
        <v>0.76500000000000001</v>
      </c>
      <c r="C2">
        <v>1</v>
      </c>
      <c r="D2" s="18">
        <v>0.49680000000000002</v>
      </c>
      <c r="E2" s="18">
        <v>0.92100000000000004</v>
      </c>
      <c r="F2" s="18">
        <v>0.20280000000000001</v>
      </c>
      <c r="G2" s="18">
        <v>0.58909999999999996</v>
      </c>
      <c r="H2" s="18">
        <v>-2.9220000000000002</v>
      </c>
      <c r="I2" s="18">
        <v>2.2709999999999999</v>
      </c>
      <c r="J2" s="18">
        <v>2.0920000000000001</v>
      </c>
      <c r="K2" s="18">
        <v>1.355</v>
      </c>
      <c r="L2" s="18">
        <v>2.4609999999999999</v>
      </c>
      <c r="M2" s="18">
        <v>0.70189999999999997</v>
      </c>
      <c r="O2" t="s">
        <v>640</v>
      </c>
      <c r="P2">
        <v>0.01</v>
      </c>
    </row>
    <row r="3" spans="2:47" x14ac:dyDescent="0.15">
      <c r="B3">
        <v>0.76500000000000001</v>
      </c>
      <c r="C3">
        <v>3</v>
      </c>
      <c r="D3" s="18">
        <v>0.1895</v>
      </c>
      <c r="E3" s="18">
        <v>0.94889999999999997</v>
      </c>
      <c r="F3" s="18">
        <v>0.67130000000000001</v>
      </c>
      <c r="G3" s="18">
        <v>0.50439999999999996</v>
      </c>
      <c r="H3" s="18">
        <v>-3.7970000000000002</v>
      </c>
      <c r="I3" s="18">
        <v>3.5550000000000002</v>
      </c>
      <c r="J3" s="18">
        <v>1.268</v>
      </c>
      <c r="K3" s="18">
        <v>1.6479999999999999</v>
      </c>
      <c r="L3" s="18">
        <v>2.7719999999999998</v>
      </c>
      <c r="M3" s="18">
        <v>0.44319999999999998</v>
      </c>
      <c r="O3" t="s">
        <v>639</v>
      </c>
      <c r="P3">
        <v>10000</v>
      </c>
    </row>
    <row r="4" spans="2:47" x14ac:dyDescent="0.15">
      <c r="B4">
        <v>0.76500000000000001</v>
      </c>
      <c r="C4">
        <v>5</v>
      </c>
      <c r="D4" s="18">
        <v>0.12770000000000001</v>
      </c>
      <c r="E4" s="18">
        <v>0.36530000000000001</v>
      </c>
      <c r="F4" s="18">
        <v>0.57379999999999998</v>
      </c>
      <c r="G4" s="18">
        <v>0.31769999999999998</v>
      </c>
      <c r="H4" s="18">
        <v>-0.12089999999999999</v>
      </c>
      <c r="I4" s="18">
        <v>3.589</v>
      </c>
      <c r="J4" s="18">
        <v>9.511E-2</v>
      </c>
      <c r="K4" s="18">
        <v>0.19109999999999999</v>
      </c>
      <c r="L4" s="18">
        <v>2.589</v>
      </c>
      <c r="M4" s="18">
        <v>0.12809999999999999</v>
      </c>
      <c r="O4" t="s">
        <v>645</v>
      </c>
      <c r="P4">
        <v>7</v>
      </c>
    </row>
    <row r="5" spans="2:47" x14ac:dyDescent="0.15">
      <c r="B5">
        <v>0.76500000000000001</v>
      </c>
      <c r="C5">
        <v>7</v>
      </c>
      <c r="D5" s="18">
        <v>0.30790000000000001</v>
      </c>
      <c r="E5" s="18">
        <v>1.3</v>
      </c>
      <c r="F5" s="18">
        <v>0.47299999999999998</v>
      </c>
      <c r="G5" s="18">
        <v>0.53480000000000005</v>
      </c>
      <c r="H5" s="18">
        <v>-7.0919999999999996</v>
      </c>
      <c r="I5" s="18">
        <v>3.597</v>
      </c>
      <c r="J5" s="18">
        <v>1.4359999999999999</v>
      </c>
      <c r="K5" s="18">
        <v>3.2610000000000001</v>
      </c>
      <c r="L5" s="18">
        <v>2.8079999999999998</v>
      </c>
      <c r="M5" s="18">
        <v>0.64400000000000002</v>
      </c>
      <c r="O5" t="s">
        <v>646</v>
      </c>
      <c r="P5">
        <v>18</v>
      </c>
    </row>
    <row r="6" spans="2:47" x14ac:dyDescent="0.15">
      <c r="B6">
        <v>0.76500000000000001</v>
      </c>
      <c r="C6">
        <v>10</v>
      </c>
      <c r="D6" s="18">
        <v>0.35120000000000001</v>
      </c>
      <c r="E6" s="18">
        <v>1.5129999999999999</v>
      </c>
      <c r="F6" s="18">
        <v>0.47320000000000001</v>
      </c>
      <c r="G6" s="18">
        <v>0.57489999999999997</v>
      </c>
      <c r="H6" s="18">
        <v>-7.0839999999999996</v>
      </c>
      <c r="I6" s="18">
        <v>3.516</v>
      </c>
      <c r="J6" s="18">
        <v>1.5429999999999999</v>
      </c>
      <c r="K6" s="18">
        <v>3.133</v>
      </c>
      <c r="L6" s="18">
        <v>2.8010000000000002</v>
      </c>
      <c r="M6" s="18">
        <v>0.6593</v>
      </c>
      <c r="O6" t="s">
        <v>648</v>
      </c>
      <c r="P6" s="18">
        <v>-0.05</v>
      </c>
    </row>
    <row r="7" spans="2:47" x14ac:dyDescent="0.15">
      <c r="B7">
        <v>0.76500000000000001</v>
      </c>
      <c r="C7">
        <v>15</v>
      </c>
      <c r="D7" s="18">
        <v>0.61799999999999999</v>
      </c>
      <c r="E7" s="18">
        <v>2.4460000000000002</v>
      </c>
      <c r="F7" s="18">
        <v>2.0590000000000002</v>
      </c>
      <c r="G7" s="18">
        <v>0.89739999999999998</v>
      </c>
      <c r="H7" s="18">
        <v>0.82769999999999999</v>
      </c>
      <c r="I7" s="18">
        <v>6.4579999999999999E-2</v>
      </c>
      <c r="J7" s="18">
        <v>0.48060000000000003</v>
      </c>
      <c r="K7" s="18">
        <v>-4.5659999999999998</v>
      </c>
      <c r="L7" s="18">
        <v>2.504</v>
      </c>
      <c r="M7" s="18">
        <v>1.9890000000000001</v>
      </c>
      <c r="O7" t="s">
        <v>649</v>
      </c>
      <c r="P7" s="18">
        <v>0.05</v>
      </c>
    </row>
    <row r="8" spans="2:47" x14ac:dyDescent="0.15">
      <c r="B8">
        <v>0.76500000000000001</v>
      </c>
      <c r="C8">
        <v>20</v>
      </c>
      <c r="D8" s="18">
        <v>0.12429999999999999</v>
      </c>
      <c r="E8" s="18">
        <v>-6.4829999999999999E-2</v>
      </c>
      <c r="F8" s="18">
        <v>-1.1559999999999999</v>
      </c>
      <c r="G8" s="18">
        <v>0.2064</v>
      </c>
      <c r="H8" s="18">
        <v>0.56899999999999995</v>
      </c>
      <c r="I8" s="18">
        <v>0.47460000000000002</v>
      </c>
      <c r="J8" s="18">
        <v>0.47760000000000002</v>
      </c>
      <c r="K8" s="18">
        <v>3.5389999999999998E-2</v>
      </c>
      <c r="L8" s="18">
        <v>1.08</v>
      </c>
      <c r="M8" s="18">
        <v>7.0760000000000003E-2</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2:47" x14ac:dyDescent="0.15">
      <c r="B9">
        <v>1.901</v>
      </c>
      <c r="C9">
        <v>1</v>
      </c>
      <c r="D9" s="18">
        <v>0.254</v>
      </c>
      <c r="E9" s="18">
        <v>0.89549999999999996</v>
      </c>
      <c r="F9" s="18">
        <v>0.50270000000000004</v>
      </c>
      <c r="G9" s="18">
        <v>0.54949999999999999</v>
      </c>
      <c r="H9" s="18">
        <v>-0.86460000000000004</v>
      </c>
      <c r="I9" s="18">
        <v>0.72209999999999996</v>
      </c>
      <c r="J9" s="18">
        <v>1.458</v>
      </c>
      <c r="K9" s="18">
        <v>-0.19950000000000001</v>
      </c>
      <c r="L9" s="18">
        <v>3.5739999999999998</v>
      </c>
      <c r="M9" s="18">
        <v>0.1391</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2:47" x14ac:dyDescent="0.15">
      <c r="B10">
        <v>1.901</v>
      </c>
      <c r="C10">
        <v>3</v>
      </c>
      <c r="D10" s="18">
        <v>0.23569999999999999</v>
      </c>
      <c r="E10" s="18">
        <v>1.087</v>
      </c>
      <c r="F10" s="18">
        <v>0.50180000000000002</v>
      </c>
      <c r="G10" s="18">
        <v>0.56210000000000004</v>
      </c>
      <c r="H10" s="18">
        <v>-1.0369999999999999</v>
      </c>
      <c r="I10" s="18">
        <v>0.79549999999999998</v>
      </c>
      <c r="J10" s="18">
        <v>1.254</v>
      </c>
      <c r="K10" s="18">
        <v>-0.191</v>
      </c>
      <c r="L10" s="18">
        <v>3.581</v>
      </c>
      <c r="M10" s="18">
        <v>0.13350000000000001</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2:47" x14ac:dyDescent="0.15">
      <c r="B11">
        <v>1.901</v>
      </c>
      <c r="C11">
        <v>5</v>
      </c>
      <c r="D11" s="18">
        <v>0.2631</v>
      </c>
      <c r="E11" s="18">
        <v>0.80520000000000003</v>
      </c>
      <c r="F11" s="18">
        <v>0.5252</v>
      </c>
      <c r="G11" s="18">
        <v>0.47389999999999999</v>
      </c>
      <c r="H11" s="18">
        <v>-1.2170000000000001</v>
      </c>
      <c r="I11" s="18">
        <v>2.7749999999999999</v>
      </c>
      <c r="J11" s="18">
        <v>2.1779999999999999</v>
      </c>
      <c r="K11" s="18">
        <v>-0.12529999999999999</v>
      </c>
      <c r="L11" s="18">
        <v>3.5979999999999999</v>
      </c>
      <c r="M11" s="18">
        <v>0.1037</v>
      </c>
      <c r="O11">
        <v>4</v>
      </c>
      <c r="P11">
        <f ca="1">INDIRECT(ADDRESS(P$10,$O11))</f>
        <v>-6.2690000000000003E-3</v>
      </c>
      <c r="Q11">
        <f t="shared" ref="Q11:AU13" ca="1" si="0">INDIRECT(ADDRESS(Q$10,$O11))</f>
        <v>2.588E-2</v>
      </c>
      <c r="R11">
        <f t="shared" ca="1" si="0"/>
        <v>8.3160000000000005E-3</v>
      </c>
      <c r="S11">
        <f t="shared" ca="1" si="0"/>
        <v>5.1939999999999998E-3</v>
      </c>
      <c r="T11">
        <f t="shared" ca="1" si="0"/>
        <v>3.6850000000000001E-2</v>
      </c>
      <c r="U11">
        <f t="shared" ca="1" si="0"/>
        <v>2.6780000000000002E-2</v>
      </c>
      <c r="V11">
        <f t="shared" ca="1" si="0"/>
        <v>3.3410000000000002E-2</v>
      </c>
      <c r="W11">
        <f t="shared" ca="1" si="0"/>
        <v>1.8939999999999999E-2</v>
      </c>
      <c r="X11">
        <f t="shared" ca="1" si="0"/>
        <v>0.2868</v>
      </c>
      <c r="Y11">
        <f t="shared" ca="1" si="0"/>
        <v>3.0230000000000001</v>
      </c>
      <c r="Z11">
        <f t="shared" ca="1" si="0"/>
        <v>-0.3458</v>
      </c>
      <c r="AA11">
        <f t="shared" ca="1" si="0"/>
        <v>-0.21260000000000001</v>
      </c>
      <c r="AB11">
        <f t="shared" ca="1" si="0"/>
        <v>5.0200000000000002E-2</v>
      </c>
      <c r="AC11">
        <f t="shared" ca="1" si="0"/>
        <v>3.565E-3</v>
      </c>
      <c r="AD11">
        <f t="shared" ca="1" si="0"/>
        <v>-6.8010000000000001E-2</v>
      </c>
      <c r="AE11">
        <f t="shared" ca="1" si="0"/>
        <v>-4.9540000000000001E-2</v>
      </c>
      <c r="AF11">
        <f t="shared" ca="1" si="0"/>
        <v>0.86319999999999997</v>
      </c>
      <c r="AG11">
        <f t="shared" ca="1" si="0"/>
        <v>0.47920000000000001</v>
      </c>
      <c r="AH11">
        <f t="shared" ca="1" si="0"/>
        <v>0.90139999999999998</v>
      </c>
      <c r="AI11">
        <f t="shared" ca="1" si="0"/>
        <v>7.4179999999999996E-2</v>
      </c>
      <c r="AJ11">
        <f t="shared" ca="1" si="0"/>
        <v>0.82540000000000002</v>
      </c>
      <c r="AK11">
        <f t="shared" ca="1" si="0"/>
        <v>1.5940000000000001</v>
      </c>
      <c r="AL11">
        <f t="shared" ca="1" si="0"/>
        <v>-0.12809999999999999</v>
      </c>
      <c r="AM11">
        <f t="shared" ca="1" si="0"/>
        <v>-0.48299999999999998</v>
      </c>
      <c r="AN11">
        <f t="shared" ca="1" si="0"/>
        <v>1</v>
      </c>
      <c r="AO11">
        <f t="shared" ca="1" si="0"/>
        <v>1</v>
      </c>
      <c r="AP11">
        <f t="shared" ca="1" si="0"/>
        <v>1</v>
      </c>
      <c r="AQ11">
        <f t="shared" ca="1" si="0"/>
        <v>1</v>
      </c>
      <c r="AR11">
        <f t="shared" ca="1" si="0"/>
        <v>0</v>
      </c>
      <c r="AS11">
        <f t="shared" ca="1" si="0"/>
        <v>0</v>
      </c>
      <c r="AT11">
        <f t="shared" ca="1" si="0"/>
        <v>0</v>
      </c>
      <c r="AU11">
        <f t="shared" ca="1" si="0"/>
        <v>0</v>
      </c>
    </row>
    <row r="12" spans="2:47" x14ac:dyDescent="0.15">
      <c r="B12">
        <v>1.901</v>
      </c>
      <c r="C12">
        <v>7</v>
      </c>
      <c r="D12" s="18">
        <v>0.57110000000000005</v>
      </c>
      <c r="E12" s="18">
        <v>1.196</v>
      </c>
      <c r="F12" s="18">
        <v>0.39</v>
      </c>
      <c r="G12" s="18">
        <v>0.59319999999999995</v>
      </c>
      <c r="H12" s="18">
        <v>-1.631</v>
      </c>
      <c r="I12" s="18">
        <v>0.2611</v>
      </c>
      <c r="J12" s="18">
        <v>2.0670000000000002</v>
      </c>
      <c r="K12" s="18">
        <v>-0.2203</v>
      </c>
      <c r="L12" s="18">
        <v>3.5609999999999999</v>
      </c>
      <c r="M12" s="18">
        <v>0.192</v>
      </c>
      <c r="O12">
        <v>5</v>
      </c>
      <c r="P12">
        <f t="shared" ref="P12:AE19" ca="1" si="1">INDIRECT(ADDRESS(P$10,$O12))</f>
        <v>0.11260000000000001</v>
      </c>
      <c r="Q12">
        <f t="shared" ca="1" si="1"/>
        <v>0.1938</v>
      </c>
      <c r="R12">
        <f t="shared" ca="1" si="1"/>
        <v>4.086E-2</v>
      </c>
      <c r="S12">
        <f t="shared" ca="1" si="0"/>
        <v>7.1489999999999998E-2</v>
      </c>
      <c r="T12">
        <f t="shared" ca="1" si="0"/>
        <v>-0.1016</v>
      </c>
      <c r="U12">
        <f t="shared" ca="1" si="0"/>
        <v>-0.1188</v>
      </c>
      <c r="V12">
        <f t="shared" ca="1" si="0"/>
        <v>-0.12379999999999999</v>
      </c>
      <c r="W12">
        <f t="shared" ca="1" si="0"/>
        <v>-0.1157</v>
      </c>
      <c r="X12">
        <f t="shared" ca="1" si="0"/>
        <v>-0.62890000000000001</v>
      </c>
      <c r="Y12">
        <f t="shared" ca="1" si="0"/>
        <v>-5.4989999999999997</v>
      </c>
      <c r="Z12">
        <f t="shared" ca="1" si="0"/>
        <v>-0.44490000000000002</v>
      </c>
      <c r="AA12">
        <f t="shared" ca="1" si="0"/>
        <v>-0.16850000000000001</v>
      </c>
      <c r="AB12">
        <f t="shared" ca="1" si="0"/>
        <v>-3.2210000000000003E-2</v>
      </c>
      <c r="AC12">
        <f t="shared" ca="1" si="0"/>
        <v>-0.17610000000000001</v>
      </c>
      <c r="AD12">
        <f t="shared" ca="1" si="0"/>
        <v>0.18720000000000001</v>
      </c>
      <c r="AE12">
        <f t="shared" ca="1" si="0"/>
        <v>0.1149</v>
      </c>
      <c r="AF12">
        <f t="shared" ca="1" si="0"/>
        <v>2.4489999999999998</v>
      </c>
      <c r="AG12">
        <f t="shared" ca="1" si="0"/>
        <v>4.5069999999999997</v>
      </c>
      <c r="AH12">
        <f t="shared" ca="1" si="0"/>
        <v>1.897</v>
      </c>
      <c r="AI12">
        <f t="shared" ca="1" si="0"/>
        <v>0.42409999999999998</v>
      </c>
      <c r="AJ12">
        <f t="shared" ca="1" si="0"/>
        <v>-1.35</v>
      </c>
      <c r="AK12">
        <f t="shared" ca="1" si="0"/>
        <v>-2.327</v>
      </c>
      <c r="AL12">
        <f t="shared" ca="1" si="0"/>
        <v>0.6401</v>
      </c>
      <c r="AM12">
        <f t="shared" ca="1" si="0"/>
        <v>2.0409999999999999</v>
      </c>
      <c r="AN12">
        <f t="shared" ca="1" si="0"/>
        <v>0</v>
      </c>
      <c r="AO12">
        <f t="shared" ca="1" si="0"/>
        <v>0</v>
      </c>
      <c r="AP12">
        <f t="shared" ca="1" si="0"/>
        <v>0</v>
      </c>
      <c r="AQ12">
        <f t="shared" ca="1" si="0"/>
        <v>0</v>
      </c>
      <c r="AR12">
        <f t="shared" ca="1" si="0"/>
        <v>0</v>
      </c>
      <c r="AS12">
        <f t="shared" ca="1" si="0"/>
        <v>0</v>
      </c>
      <c r="AT12">
        <f t="shared" ca="1" si="0"/>
        <v>0</v>
      </c>
      <c r="AU12">
        <f t="shared" ca="1" si="0"/>
        <v>0</v>
      </c>
    </row>
    <row r="13" spans="2:47" x14ac:dyDescent="0.15">
      <c r="B13">
        <v>1.901</v>
      </c>
      <c r="C13">
        <v>10</v>
      </c>
      <c r="D13" s="18">
        <v>0.40910000000000002</v>
      </c>
      <c r="E13" s="18">
        <v>1.7649999999999999</v>
      </c>
      <c r="F13" s="18">
        <v>0.45839999999999997</v>
      </c>
      <c r="G13" s="18">
        <v>0.6421</v>
      </c>
      <c r="H13" s="18">
        <v>-1.998</v>
      </c>
      <c r="I13" s="18">
        <v>0.67830000000000001</v>
      </c>
      <c r="J13" s="18">
        <v>1.4219999999999999</v>
      </c>
      <c r="K13" s="18">
        <v>-0.187</v>
      </c>
      <c r="L13" s="18">
        <v>3.556</v>
      </c>
      <c r="M13" s="18">
        <v>0.1532</v>
      </c>
      <c r="O13">
        <v>6</v>
      </c>
      <c r="P13">
        <f t="shared" ca="1" si="1"/>
        <v>-1.7470000000000001</v>
      </c>
      <c r="Q13">
        <f t="shared" ca="1" si="1"/>
        <v>-0.30599999999999999</v>
      </c>
      <c r="R13">
        <f t="shared" ca="1" si="1"/>
        <v>-1.597</v>
      </c>
      <c r="S13">
        <f t="shared" ca="1" si="0"/>
        <v>-1.573</v>
      </c>
      <c r="T13">
        <f t="shared" ca="1" si="0"/>
        <v>-0.66090000000000004</v>
      </c>
      <c r="U13">
        <f t="shared" ca="1" si="0"/>
        <v>-0.56289999999999996</v>
      </c>
      <c r="V13">
        <f t="shared" ca="1" si="0"/>
        <v>-0.38100000000000001</v>
      </c>
      <c r="W13">
        <f t="shared" ca="1" si="0"/>
        <v>-0.52580000000000005</v>
      </c>
      <c r="X13">
        <f t="shared" ca="1" si="0"/>
        <v>-1.4219999999999999</v>
      </c>
      <c r="Y13">
        <f t="shared" ca="1" si="0"/>
        <v>-0.51129999999999998</v>
      </c>
      <c r="Z13">
        <f t="shared" ca="1" si="0"/>
        <v>-1.3640000000000001</v>
      </c>
      <c r="AA13">
        <f t="shared" ca="1" si="0"/>
        <v>-1.5289999999999999</v>
      </c>
      <c r="AB13">
        <f t="shared" ca="1" si="0"/>
        <v>0.3009</v>
      </c>
      <c r="AC13">
        <f t="shared" ca="1" si="0"/>
        <v>2.72E-7</v>
      </c>
      <c r="AD13">
        <f t="shared" ca="1" si="0"/>
        <v>-1.734</v>
      </c>
      <c r="AE13">
        <f t="shared" ca="1" si="0"/>
        <v>-1.7050000000000001</v>
      </c>
      <c r="AF13">
        <f t="shared" ca="1" si="0"/>
        <v>-0.17630000000000001</v>
      </c>
      <c r="AG13">
        <f t="shared" ca="1" si="0"/>
        <v>-1.002</v>
      </c>
      <c r="AH13">
        <f t="shared" ca="1" si="0"/>
        <v>0.34100000000000003</v>
      </c>
      <c r="AI13">
        <f t="shared" ca="1" si="0"/>
        <v>0.11509999999999999</v>
      </c>
      <c r="AJ13">
        <f t="shared" ca="1" si="0"/>
        <v>-1.4139999999999999</v>
      </c>
      <c r="AK13">
        <f t="shared" ca="1" si="0"/>
        <v>-1.5589999999999999</v>
      </c>
      <c r="AL13">
        <f t="shared" ca="1" si="0"/>
        <v>-1.206E-2</v>
      </c>
      <c r="AM13">
        <f t="shared" ca="1" si="0"/>
        <v>-0.89639999999999997</v>
      </c>
      <c r="AN13">
        <f t="shared" ca="1" si="0"/>
        <v>0</v>
      </c>
      <c r="AO13">
        <f t="shared" ca="1" si="0"/>
        <v>0</v>
      </c>
      <c r="AP13">
        <f t="shared" ca="1" si="0"/>
        <v>0</v>
      </c>
      <c r="AQ13">
        <f t="shared" ca="1" si="0"/>
        <v>0</v>
      </c>
      <c r="AR13">
        <f t="shared" ca="1" si="0"/>
        <v>0</v>
      </c>
      <c r="AS13">
        <f t="shared" ca="1" si="0"/>
        <v>0</v>
      </c>
      <c r="AT13">
        <f t="shared" ca="1" si="0"/>
        <v>0</v>
      </c>
      <c r="AU13">
        <f t="shared" ca="1" si="0"/>
        <v>0</v>
      </c>
    </row>
    <row r="14" spans="2:47" x14ac:dyDescent="0.15">
      <c r="B14">
        <v>1.901</v>
      </c>
      <c r="C14">
        <v>15</v>
      </c>
      <c r="D14" s="18">
        <v>0.23480000000000001</v>
      </c>
      <c r="E14" s="18">
        <v>0.7278</v>
      </c>
      <c r="F14" s="18">
        <v>0.48359999999999997</v>
      </c>
      <c r="G14" s="18">
        <v>0.46460000000000001</v>
      </c>
      <c r="H14" s="18">
        <v>-1.022</v>
      </c>
      <c r="I14" s="18">
        <v>3.6930000000000001</v>
      </c>
      <c r="J14" s="18">
        <v>0.72519999999999996</v>
      </c>
      <c r="K14" s="18">
        <v>-0.1958</v>
      </c>
      <c r="L14" s="18">
        <v>-1.71</v>
      </c>
      <c r="M14" s="18">
        <v>0.46189999999999998</v>
      </c>
      <c r="O14">
        <v>7</v>
      </c>
      <c r="P14">
        <f ca="1">MAX(0.01,INDIRECT(ADDRESS(P$10,$O14)))</f>
        <v>0.36059999999999998</v>
      </c>
      <c r="Q14">
        <f t="shared" ref="Q14:AU14" ca="1" si="2">MAX(0.01,INDIRECT(ADDRESS(Q$10,$O14)))</f>
        <v>0.49609999999999999</v>
      </c>
      <c r="R14">
        <f t="shared" ca="1" si="2"/>
        <v>0.2059</v>
      </c>
      <c r="S14">
        <f t="shared" ca="1" si="2"/>
        <v>0.33040000000000003</v>
      </c>
      <c r="T14">
        <f t="shared" ca="1" si="2"/>
        <v>9.3340000000000006E-2</v>
      </c>
      <c r="U14">
        <f t="shared" ca="1" si="2"/>
        <v>0.14849999999999999</v>
      </c>
      <c r="V14">
        <f t="shared" ca="1" si="2"/>
        <v>0.26989999999999997</v>
      </c>
      <c r="W14">
        <f t="shared" ca="1" si="2"/>
        <v>0.24390000000000001</v>
      </c>
      <c r="X14">
        <f t="shared" ca="1" si="2"/>
        <v>3.9949999999999999E-2</v>
      </c>
      <c r="Y14">
        <f t="shared" ca="1" si="2"/>
        <v>0.16</v>
      </c>
      <c r="Z14">
        <f t="shared" ca="1" si="2"/>
        <v>3.5279999999999999E-2</v>
      </c>
      <c r="AA14">
        <f t="shared" ca="1" si="2"/>
        <v>4.2720000000000001E-2</v>
      </c>
      <c r="AB14">
        <f t="shared" ca="1" si="2"/>
        <v>8.9279999999999998E-2</v>
      </c>
      <c r="AC14">
        <f t="shared" ca="1" si="2"/>
        <v>0.54630000000000001</v>
      </c>
      <c r="AD14">
        <f t="shared" ca="1" si="2"/>
        <v>0.53659999999999997</v>
      </c>
      <c r="AE14">
        <f t="shared" ca="1" si="2"/>
        <v>0.25629999999999997</v>
      </c>
      <c r="AF14">
        <f t="shared" ca="1" si="2"/>
        <v>0.6401</v>
      </c>
      <c r="AG14">
        <f t="shared" ca="1" si="2"/>
        <v>0.70379999999999998</v>
      </c>
      <c r="AH14">
        <f t="shared" ca="1" si="2"/>
        <v>0.68440000000000001</v>
      </c>
      <c r="AI14">
        <f t="shared" ca="1" si="2"/>
        <v>0.23680000000000001</v>
      </c>
      <c r="AJ14">
        <f t="shared" ca="1" si="2"/>
        <v>0.1241</v>
      </c>
      <c r="AK14">
        <f t="shared" ca="1" si="2"/>
        <v>0.24049999999999999</v>
      </c>
      <c r="AL14">
        <f t="shared" ca="1" si="2"/>
        <v>0.57750000000000001</v>
      </c>
      <c r="AM14">
        <f t="shared" ca="1" si="2"/>
        <v>0.35780000000000001</v>
      </c>
      <c r="AN14">
        <f t="shared" ca="1" si="2"/>
        <v>0.01</v>
      </c>
      <c r="AO14">
        <f t="shared" ca="1" si="2"/>
        <v>0.01</v>
      </c>
      <c r="AP14">
        <f t="shared" ca="1" si="2"/>
        <v>0.01</v>
      </c>
      <c r="AQ14">
        <f t="shared" ca="1" si="2"/>
        <v>0.01</v>
      </c>
      <c r="AR14">
        <f t="shared" ca="1" si="2"/>
        <v>0.01</v>
      </c>
      <c r="AS14">
        <f t="shared" ca="1" si="2"/>
        <v>0.01</v>
      </c>
      <c r="AT14">
        <f t="shared" ca="1" si="2"/>
        <v>0.01</v>
      </c>
      <c r="AU14">
        <f t="shared" ca="1" si="2"/>
        <v>0.01</v>
      </c>
    </row>
    <row r="15" spans="2:47" x14ac:dyDescent="0.15">
      <c r="B15">
        <v>1.901</v>
      </c>
      <c r="C15">
        <v>20</v>
      </c>
      <c r="D15" s="18">
        <v>0.315</v>
      </c>
      <c r="E15" s="18">
        <v>1.9379999999999999</v>
      </c>
      <c r="F15" s="18">
        <v>0.53449999999999998</v>
      </c>
      <c r="G15" s="18">
        <v>0.61180000000000001</v>
      </c>
      <c r="H15" s="18">
        <v>-2.0030000000000001</v>
      </c>
      <c r="I15" s="18">
        <v>0.90790000000000004</v>
      </c>
      <c r="J15" s="18">
        <v>1.2470000000000001</v>
      </c>
      <c r="K15" s="18">
        <v>-0.2757</v>
      </c>
      <c r="L15" s="18">
        <v>3.5470000000000002</v>
      </c>
      <c r="M15" s="18">
        <v>0.19289999999999999</v>
      </c>
      <c r="O15">
        <v>8</v>
      </c>
      <c r="P15">
        <f t="shared" ca="1" si="1"/>
        <v>-0.28079999999999999</v>
      </c>
      <c r="Q15">
        <f t="shared" ca="1" si="1"/>
        <v>-0.1157</v>
      </c>
      <c r="R15">
        <f t="shared" ca="1" si="1"/>
        <v>-0.13900000000000001</v>
      </c>
      <c r="S15">
        <f t="shared" ca="1" si="1"/>
        <v>-3.0519999999999999E-2</v>
      </c>
      <c r="T15">
        <f t="shared" ca="1" si="1"/>
        <v>7.6850000000000002E-2</v>
      </c>
      <c r="U15">
        <f t="shared" ca="1" si="1"/>
        <v>7.0660000000000001E-2</v>
      </c>
      <c r="V15">
        <f t="shared" ca="1" si="1"/>
        <v>6.7159999999999997E-2</v>
      </c>
      <c r="W15">
        <f t="shared" ca="1" si="1"/>
        <v>7.782E-2</v>
      </c>
      <c r="X15">
        <f t="shared" ca="1" si="1"/>
        <v>-0.13059999999999999</v>
      </c>
      <c r="Y15">
        <f t="shared" ca="1" si="1"/>
        <v>-9.9600000000000009</v>
      </c>
      <c r="Z15">
        <f t="shared" ca="1" si="1"/>
        <v>0.64780000000000004</v>
      </c>
      <c r="AA15">
        <f t="shared" ca="1" si="1"/>
        <v>-0.34839999999999999</v>
      </c>
      <c r="AB15">
        <f t="shared" ca="1" si="1"/>
        <v>-1.5140000000000001E-2</v>
      </c>
      <c r="AC15">
        <f t="shared" ca="1" si="1"/>
        <v>0.1885</v>
      </c>
      <c r="AD15">
        <f t="shared" ca="1" si="1"/>
        <v>-0.1222</v>
      </c>
      <c r="AE15">
        <f t="shared" ca="1" si="1"/>
        <v>-6.7580000000000001E-2</v>
      </c>
      <c r="AF15">
        <f t="shared" ref="AF15:AU16" ca="1" si="3">INDIRECT(ADDRESS(AF$10,$O15))</f>
        <v>-2.8479999999999999</v>
      </c>
      <c r="AG15">
        <f t="shared" ca="1" si="3"/>
        <v>-4.1210000000000004</v>
      </c>
      <c r="AH15">
        <f t="shared" ca="1" si="3"/>
        <v>-3.5190000000000001</v>
      </c>
      <c r="AI15">
        <f t="shared" ca="1" si="3"/>
        <v>4.0590000000000002</v>
      </c>
      <c r="AJ15">
        <f t="shared" ca="1" si="3"/>
        <v>0.93389999999999995</v>
      </c>
      <c r="AK15">
        <f t="shared" ca="1" si="3"/>
        <v>1.052</v>
      </c>
      <c r="AL15">
        <f t="shared" ca="1" si="3"/>
        <v>-0.57469999999999999</v>
      </c>
      <c r="AM15">
        <f t="shared" ca="1" si="3"/>
        <v>-1.222</v>
      </c>
      <c r="AN15">
        <f t="shared" ca="1" si="3"/>
        <v>0</v>
      </c>
      <c r="AO15">
        <f t="shared" ca="1" si="3"/>
        <v>0</v>
      </c>
      <c r="AP15">
        <f t="shared" ca="1" si="3"/>
        <v>0</v>
      </c>
      <c r="AQ15">
        <f t="shared" ca="1" si="3"/>
        <v>0</v>
      </c>
      <c r="AR15">
        <f t="shared" ca="1" si="3"/>
        <v>0</v>
      </c>
      <c r="AS15">
        <f t="shared" ca="1" si="3"/>
        <v>0</v>
      </c>
      <c r="AT15">
        <f t="shared" ca="1" si="3"/>
        <v>0</v>
      </c>
      <c r="AU15">
        <f t="shared" ca="1" si="3"/>
        <v>0</v>
      </c>
    </row>
    <row r="16" spans="2:47" x14ac:dyDescent="0.15">
      <c r="B16">
        <v>4.0910000000000002</v>
      </c>
      <c r="C16">
        <v>1</v>
      </c>
      <c r="D16" s="18">
        <v>0.1678</v>
      </c>
      <c r="E16" s="18">
        <v>-7.4389999999999998E-2</v>
      </c>
      <c r="F16" s="18">
        <v>-1.595</v>
      </c>
      <c r="G16" s="18">
        <v>0.15989999999999999</v>
      </c>
      <c r="H16" s="18">
        <v>0.47599999999999998</v>
      </c>
      <c r="I16" s="18">
        <v>0.58650000000000002</v>
      </c>
      <c r="J16" s="18">
        <v>0.3977</v>
      </c>
      <c r="K16" s="18">
        <v>-0.65690000000000004</v>
      </c>
      <c r="L16" s="18">
        <v>2.8069999999999999</v>
      </c>
      <c r="M16" s="18">
        <v>0.7571</v>
      </c>
      <c r="O16">
        <v>9</v>
      </c>
      <c r="P16">
        <f t="shared" ca="1" si="1"/>
        <v>-0.46350000000000002</v>
      </c>
      <c r="Q16">
        <f t="shared" ca="1" si="1"/>
        <v>0.36259999999999998</v>
      </c>
      <c r="R16">
        <f t="shared" ca="1" si="1"/>
        <v>0.32129999999999997</v>
      </c>
      <c r="S16">
        <f t="shared" ca="1" si="1"/>
        <v>9.282E-2</v>
      </c>
      <c r="T16">
        <f t="shared" ca="1" si="1"/>
        <v>0.1658</v>
      </c>
      <c r="U16">
        <f t="shared" ca="1" si="1"/>
        <v>0.1081</v>
      </c>
      <c r="V16">
        <f t="shared" ca="1" si="1"/>
        <v>6.132E-2</v>
      </c>
      <c r="W16">
        <f t="shared" ca="1" si="1"/>
        <v>-1.054</v>
      </c>
      <c r="X16">
        <f t="shared" ca="1" si="1"/>
        <v>0.16370000000000001</v>
      </c>
      <c r="Y16">
        <f t="shared" ca="1" si="1"/>
        <v>-1.325</v>
      </c>
      <c r="Z16">
        <f t="shared" ca="1" si="1"/>
        <v>-1.3280000000000001</v>
      </c>
      <c r="AA16">
        <f t="shared" ca="1" si="1"/>
        <v>-0.75700000000000001</v>
      </c>
      <c r="AB16">
        <f t="shared" ca="1" si="1"/>
        <v>0.86990000000000001</v>
      </c>
      <c r="AC16">
        <f t="shared" ca="1" si="1"/>
        <v>-0.6885</v>
      </c>
      <c r="AD16">
        <f t="shared" ca="1" si="1"/>
        <v>-0.22520000000000001</v>
      </c>
      <c r="AE16">
        <f t="shared" ca="1" si="1"/>
        <v>0.17979999999999999</v>
      </c>
      <c r="AF16">
        <f t="shared" ca="1" si="3"/>
        <v>-0.89629999999999999</v>
      </c>
      <c r="AG16">
        <f t="shared" ca="1" si="3"/>
        <v>-1.35</v>
      </c>
      <c r="AH16">
        <f t="shared" ca="1" si="3"/>
        <v>1.046</v>
      </c>
      <c r="AI16">
        <f t="shared" ca="1" si="3"/>
        <v>3.7810000000000001</v>
      </c>
      <c r="AJ16">
        <f t="shared" ca="1" si="3"/>
        <v>-0.51619999999999999</v>
      </c>
      <c r="AK16">
        <f t="shared" ca="1" si="3"/>
        <v>-0.76639999999999997</v>
      </c>
      <c r="AL16">
        <f t="shared" ca="1" si="3"/>
        <v>3.0670000000000002</v>
      </c>
      <c r="AM16">
        <f t="shared" ca="1" si="3"/>
        <v>-0.7359</v>
      </c>
      <c r="AN16">
        <f t="shared" ca="1" si="3"/>
        <v>0</v>
      </c>
      <c r="AO16">
        <f t="shared" ca="1" si="3"/>
        <v>0</v>
      </c>
      <c r="AP16">
        <f t="shared" ca="1" si="3"/>
        <v>0</v>
      </c>
      <c r="AQ16">
        <f t="shared" ca="1" si="3"/>
        <v>0</v>
      </c>
      <c r="AR16">
        <f t="shared" ca="1" si="3"/>
        <v>0</v>
      </c>
      <c r="AS16">
        <f t="shared" ca="1" si="3"/>
        <v>0</v>
      </c>
      <c r="AT16">
        <f t="shared" ca="1" si="3"/>
        <v>0</v>
      </c>
      <c r="AU16">
        <f t="shared" ca="1" si="3"/>
        <v>0</v>
      </c>
    </row>
    <row r="17" spans="2:47" x14ac:dyDescent="0.15">
      <c r="B17">
        <v>4.0910000000000002</v>
      </c>
      <c r="C17">
        <v>3</v>
      </c>
      <c r="D17" s="18">
        <v>0.24929999999999999</v>
      </c>
      <c r="E17" s="18">
        <v>0.61709999999999998</v>
      </c>
      <c r="F17" s="18">
        <v>0.5786</v>
      </c>
      <c r="G17" s="18">
        <v>0.48859999999999998</v>
      </c>
      <c r="H17" s="18">
        <v>-0.76990000000000003</v>
      </c>
      <c r="I17" s="18">
        <v>2.6030000000000002</v>
      </c>
      <c r="J17" s="18">
        <v>0.80400000000000005</v>
      </c>
      <c r="K17" s="18">
        <v>-0.1852</v>
      </c>
      <c r="L17" s="18">
        <v>-1.857</v>
      </c>
      <c r="M17" s="18">
        <v>0.41</v>
      </c>
      <c r="O17">
        <v>10</v>
      </c>
      <c r="P17">
        <f ca="1">MAX(0.01,INDIRECT(ADDRESS(P$10,$O17)))</f>
        <v>0.41060000000000002</v>
      </c>
      <c r="Q17">
        <f t="shared" ref="Q17:AU17" ca="1" si="4">MAX(0.01,INDIRECT(ADDRESS(Q$10,$O17)))</f>
        <v>0.42970000000000003</v>
      </c>
      <c r="R17">
        <f t="shared" ca="1" si="4"/>
        <v>0.29909999999999998</v>
      </c>
      <c r="S17">
        <f t="shared" ca="1" si="4"/>
        <v>0.29520000000000002</v>
      </c>
      <c r="T17">
        <f t="shared" ca="1" si="4"/>
        <v>0.22500000000000001</v>
      </c>
      <c r="U17">
        <f t="shared" ca="1" si="4"/>
        <v>0.1137</v>
      </c>
      <c r="V17">
        <f t="shared" ca="1" si="4"/>
        <v>0.2702</v>
      </c>
      <c r="W17">
        <f t="shared" ca="1" si="4"/>
        <v>0.47199999999999998</v>
      </c>
      <c r="X17">
        <f t="shared" ca="1" si="4"/>
        <v>4.0629999999999999E-2</v>
      </c>
      <c r="Y17">
        <f t="shared" ca="1" si="4"/>
        <v>0.62180000000000002</v>
      </c>
      <c r="Z17">
        <f t="shared" ca="1" si="4"/>
        <v>4.4299999999999999E-2</v>
      </c>
      <c r="AA17">
        <f t="shared" ca="1" si="4"/>
        <v>5.135E-2</v>
      </c>
      <c r="AB17">
        <f t="shared" ca="1" si="4"/>
        <v>0.1167</v>
      </c>
      <c r="AC17">
        <f t="shared" ca="1" si="4"/>
        <v>1.0740000000000001</v>
      </c>
      <c r="AD17">
        <f t="shared" ca="1" si="4"/>
        <v>0.60170000000000001</v>
      </c>
      <c r="AE17">
        <f t="shared" ca="1" si="4"/>
        <v>0.38390000000000002</v>
      </c>
      <c r="AF17">
        <f t="shared" ca="1" si="4"/>
        <v>1.069</v>
      </c>
      <c r="AG17">
        <f t="shared" ca="1" si="4"/>
        <v>0.59909999999999997</v>
      </c>
      <c r="AH17">
        <f t="shared" ca="1" si="4"/>
        <v>2.4969999999999999</v>
      </c>
      <c r="AI17">
        <f t="shared" ca="1" si="4"/>
        <v>0.33539999999999998</v>
      </c>
      <c r="AJ17">
        <f t="shared" ca="1" si="4"/>
        <v>0.10349999999999999</v>
      </c>
      <c r="AK17">
        <f t="shared" ca="1" si="4"/>
        <v>4.4150000000000002E-2</v>
      </c>
      <c r="AL17">
        <f t="shared" ca="1" si="4"/>
        <v>0.67530000000000001</v>
      </c>
      <c r="AM17">
        <f t="shared" ca="1" si="4"/>
        <v>0.1527</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2:47" x14ac:dyDescent="0.15">
      <c r="B18">
        <v>4.0910000000000002</v>
      </c>
      <c r="C18">
        <v>5</v>
      </c>
      <c r="D18" s="18">
        <v>0.24110000000000001</v>
      </c>
      <c r="E18" s="18">
        <v>0.67710000000000004</v>
      </c>
      <c r="F18" s="18">
        <v>0.53</v>
      </c>
      <c r="G18" s="18">
        <v>0.51349999999999996</v>
      </c>
      <c r="H18" s="18">
        <v>-0.78849999999999998</v>
      </c>
      <c r="I18" s="18">
        <v>2.556</v>
      </c>
      <c r="J18" s="18">
        <v>0.75870000000000004</v>
      </c>
      <c r="K18" s="18">
        <v>-0.20430000000000001</v>
      </c>
      <c r="L18" s="18">
        <v>-1.6890000000000001</v>
      </c>
      <c r="M18" s="18">
        <v>0.45519999999999999</v>
      </c>
      <c r="O18">
        <v>11</v>
      </c>
      <c r="P18">
        <f t="shared" ca="1" si="1"/>
        <v>0.17449999999999999</v>
      </c>
      <c r="Q18">
        <f t="shared" ca="1" si="1"/>
        <v>-0.104</v>
      </c>
      <c r="R18">
        <f t="shared" ca="1" si="1"/>
        <v>8.9779999999999999E-2</v>
      </c>
      <c r="S18">
        <f t="shared" ca="1" si="1"/>
        <v>-4.6170000000000003E-2</v>
      </c>
      <c r="T18">
        <f t="shared" ca="1" si="1"/>
        <v>-1.214E-2</v>
      </c>
      <c r="U18">
        <f t="shared" ca="1" si="1"/>
        <v>2.1350000000000001E-2</v>
      </c>
      <c r="V18">
        <f t="shared" ca="1" si="1"/>
        <v>2.325E-2</v>
      </c>
      <c r="W18">
        <f t="shared" ca="1" si="1"/>
        <v>1.899E-2</v>
      </c>
      <c r="X18">
        <f t="shared" ca="1" si="1"/>
        <v>-0.1668</v>
      </c>
      <c r="Y18">
        <f t="shared" ca="1" si="1"/>
        <v>11.86</v>
      </c>
      <c r="Z18">
        <f t="shared" ca="1" si="1"/>
        <v>-0.19750000000000001</v>
      </c>
      <c r="AA18">
        <f t="shared" ca="1" si="1"/>
        <v>0.44800000000000001</v>
      </c>
      <c r="AB18">
        <f t="shared" ca="1" si="1"/>
        <v>2.8479999999999998E-2</v>
      </c>
      <c r="AC18">
        <f t="shared" ca="1" si="1"/>
        <v>-1.192E-2</v>
      </c>
      <c r="AD18">
        <f t="shared" ca="1" si="1"/>
        <v>4.3389999999999998E-2</v>
      </c>
      <c r="AE18">
        <f t="shared" ca="1" si="1"/>
        <v>8.0750000000000002E-2</v>
      </c>
      <c r="AF18">
        <f t="shared" ref="AF18:AU19" ca="1" si="5">INDIRECT(ADDRESS(AF$10,$O18))</f>
        <v>0.70420000000000005</v>
      </c>
      <c r="AG18">
        <f t="shared" ca="1" si="5"/>
        <v>-0.45789999999999997</v>
      </c>
      <c r="AH18">
        <f t="shared" ca="1" si="5"/>
        <v>1.5429999999999999</v>
      </c>
      <c r="AI18">
        <f t="shared" ca="1" si="5"/>
        <v>-2.802</v>
      </c>
      <c r="AJ18">
        <f t="shared" ca="1" si="5"/>
        <v>0.44340000000000002</v>
      </c>
      <c r="AK18">
        <f t="shared" ca="1" si="5"/>
        <v>0.1328</v>
      </c>
      <c r="AL18">
        <f t="shared" ca="1" si="5"/>
        <v>0.86780000000000002</v>
      </c>
      <c r="AM18">
        <f t="shared" ca="1" si="5"/>
        <v>0.41760000000000003</v>
      </c>
      <c r="AN18">
        <f t="shared" ca="1" si="5"/>
        <v>0</v>
      </c>
      <c r="AO18">
        <f t="shared" ca="1" si="5"/>
        <v>0</v>
      </c>
      <c r="AP18">
        <f t="shared" ca="1" si="5"/>
        <v>0</v>
      </c>
      <c r="AQ18">
        <f t="shared" ca="1" si="5"/>
        <v>0</v>
      </c>
      <c r="AR18">
        <f t="shared" ca="1" si="5"/>
        <v>0</v>
      </c>
      <c r="AS18">
        <f t="shared" ca="1" si="5"/>
        <v>0</v>
      </c>
      <c r="AT18">
        <f t="shared" ca="1" si="5"/>
        <v>0</v>
      </c>
      <c r="AU18">
        <f t="shared" ca="1" si="5"/>
        <v>0</v>
      </c>
    </row>
    <row r="19" spans="2:47" x14ac:dyDescent="0.15">
      <c r="B19">
        <v>4.0910000000000002</v>
      </c>
      <c r="C19">
        <v>7</v>
      </c>
      <c r="D19" s="18">
        <v>0.24079999999999999</v>
      </c>
      <c r="E19" s="18">
        <v>0.72670000000000001</v>
      </c>
      <c r="F19" s="18">
        <v>0.51060000000000005</v>
      </c>
      <c r="G19" s="18">
        <v>0.52829999999999999</v>
      </c>
      <c r="H19" s="18">
        <v>-0.80989999999999995</v>
      </c>
      <c r="I19" s="18">
        <v>2.5259999999999998</v>
      </c>
      <c r="J19" s="18">
        <v>0.71830000000000005</v>
      </c>
      <c r="K19" s="18">
        <v>-0.22159999999999999</v>
      </c>
      <c r="L19" s="18">
        <v>-1.587</v>
      </c>
      <c r="M19" s="18">
        <v>0.43140000000000001</v>
      </c>
      <c r="O19">
        <v>12</v>
      </c>
      <c r="P19">
        <f t="shared" ca="1" si="1"/>
        <v>-0.68140000000000001</v>
      </c>
      <c r="Q19">
        <f t="shared" ca="1" si="1"/>
        <v>6.6089999999999996E-2</v>
      </c>
      <c r="R19">
        <f t="shared" ca="1" si="1"/>
        <v>0.39200000000000002</v>
      </c>
      <c r="S19">
        <f t="shared" ca="1" si="1"/>
        <v>-0.86919999999999997</v>
      </c>
      <c r="T19">
        <f t="shared" ca="1" si="1"/>
        <v>-1.909</v>
      </c>
      <c r="U19">
        <f t="shared" ca="1" si="1"/>
        <v>0.39560000000000001</v>
      </c>
      <c r="V19">
        <f t="shared" ca="1" si="1"/>
        <v>-1.236</v>
      </c>
      <c r="W19">
        <f t="shared" ca="1" si="1"/>
        <v>0.33210000000000001</v>
      </c>
      <c r="X19">
        <f t="shared" ca="1" si="1"/>
        <v>-0.41010000000000002</v>
      </c>
      <c r="Y19">
        <f t="shared" ca="1" si="1"/>
        <v>-0.7036</v>
      </c>
      <c r="Z19">
        <f t="shared" ca="1" si="1"/>
        <v>-0.78039999999999998</v>
      </c>
      <c r="AA19">
        <f t="shared" ca="1" si="1"/>
        <v>-1.0289999999999999</v>
      </c>
      <c r="AB19">
        <f t="shared" ca="1" si="1"/>
        <v>3.2679999999999998</v>
      </c>
      <c r="AC19">
        <f t="shared" ca="1" si="1"/>
        <v>3.7959999999999998</v>
      </c>
      <c r="AD19">
        <f t="shared" ca="1" si="1"/>
        <v>3.5289999999999999</v>
      </c>
      <c r="AE19">
        <f t="shared" ca="1" si="1"/>
        <v>3.8679999999999999</v>
      </c>
      <c r="AF19">
        <f t="shared" ca="1" si="5"/>
        <v>3.8069999999999999</v>
      </c>
      <c r="AG19">
        <f t="shared" ca="1" si="5"/>
        <v>1.972</v>
      </c>
      <c r="AH19">
        <f t="shared" ca="1" si="5"/>
        <v>4.0469999999999997</v>
      </c>
      <c r="AI19">
        <f t="shared" ca="1" si="5"/>
        <v>3.5459999999999998</v>
      </c>
      <c r="AJ19">
        <f t="shared" ca="1" si="5"/>
        <v>3.633</v>
      </c>
      <c r="AK19">
        <f t="shared" ca="1" si="5"/>
        <v>0.58720000000000006</v>
      </c>
      <c r="AL19">
        <f t="shared" ca="1" si="5"/>
        <v>3.7040000000000002</v>
      </c>
      <c r="AM19">
        <f t="shared" ca="1" si="5"/>
        <v>3.71</v>
      </c>
      <c r="AN19">
        <f t="shared" ca="1" si="5"/>
        <v>0</v>
      </c>
      <c r="AO19">
        <f t="shared" ca="1" si="5"/>
        <v>0</v>
      </c>
      <c r="AP19">
        <f t="shared" ca="1" si="5"/>
        <v>0</v>
      </c>
      <c r="AQ19">
        <f t="shared" ca="1" si="5"/>
        <v>0</v>
      </c>
      <c r="AR19">
        <f t="shared" ca="1" si="5"/>
        <v>0</v>
      </c>
      <c r="AS19">
        <f t="shared" ca="1" si="5"/>
        <v>0</v>
      </c>
      <c r="AT19">
        <f t="shared" ca="1" si="5"/>
        <v>0</v>
      </c>
      <c r="AU19">
        <f t="shared" ca="1" si="5"/>
        <v>0</v>
      </c>
    </row>
    <row r="20" spans="2:47" x14ac:dyDescent="0.15">
      <c r="B20">
        <v>4.0910000000000002</v>
      </c>
      <c r="C20">
        <v>10</v>
      </c>
      <c r="D20" s="18">
        <v>0.2351</v>
      </c>
      <c r="E20" s="18">
        <v>0.72160000000000002</v>
      </c>
      <c r="F20" s="18">
        <v>0.49059999999999998</v>
      </c>
      <c r="G20" s="18">
        <v>0.51380000000000003</v>
      </c>
      <c r="H20" s="18">
        <v>-0.7843</v>
      </c>
      <c r="I20" s="18">
        <v>2.5569999999999999</v>
      </c>
      <c r="J20" s="18">
        <v>0.64119999999999999</v>
      </c>
      <c r="K20" s="18">
        <v>-0.21870000000000001</v>
      </c>
      <c r="L20" s="18">
        <v>-1.536</v>
      </c>
      <c r="M20" s="18">
        <v>0.4229</v>
      </c>
      <c r="O20">
        <v>13</v>
      </c>
      <c r="P20">
        <f ca="1">MAX(0.01,INDIRECT(ADDRESS(P$10,$O20)))</f>
        <v>0.14760000000000001</v>
      </c>
      <c r="Q20">
        <f t="shared" ref="Q20:AU20" ca="1" si="6">MAX(0.01,INDIRECT(ADDRESS(Q$10,$O20)))</f>
        <v>0.10979999999999999</v>
      </c>
      <c r="R20">
        <f t="shared" ca="1" si="6"/>
        <v>0.253</v>
      </c>
      <c r="S20">
        <f t="shared" ca="1" si="6"/>
        <v>0.73760000000000003</v>
      </c>
      <c r="T20">
        <f t="shared" ca="1" si="6"/>
        <v>3.2960000000000003E-2</v>
      </c>
      <c r="U20">
        <f t="shared" ca="1" si="6"/>
        <v>0.43109999999999998</v>
      </c>
      <c r="V20">
        <f t="shared" ca="1" si="6"/>
        <v>8.4220000000000003E-2</v>
      </c>
      <c r="W20">
        <f t="shared" ca="1" si="6"/>
        <v>0.1414</v>
      </c>
      <c r="X20">
        <f t="shared" ca="1" si="6"/>
        <v>4.7719999999999999E-2</v>
      </c>
      <c r="Y20">
        <f t="shared" ca="1" si="6"/>
        <v>0.34599999999999997</v>
      </c>
      <c r="Z20">
        <f t="shared" ca="1" si="6"/>
        <v>3.4610000000000002E-2</v>
      </c>
      <c r="AA20">
        <f t="shared" ca="1" si="6"/>
        <v>0.25750000000000001</v>
      </c>
      <c r="AB20">
        <f t="shared" ca="1" si="6"/>
        <v>7.8380000000000005E-2</v>
      </c>
      <c r="AC20">
        <f t="shared" ca="1" si="6"/>
        <v>3.4130000000000001E-2</v>
      </c>
      <c r="AD20">
        <f t="shared" ca="1" si="6"/>
        <v>4.2009999999999999E-2</v>
      </c>
      <c r="AE20">
        <f t="shared" ca="1" si="6"/>
        <v>0.32190000000000002</v>
      </c>
      <c r="AF20">
        <f t="shared" ca="1" si="6"/>
        <v>0.1085</v>
      </c>
      <c r="AG20">
        <f t="shared" ca="1" si="6"/>
        <v>1.6479999999999999</v>
      </c>
      <c r="AH20">
        <f t="shared" ca="1" si="6"/>
        <v>0.31919999999999998</v>
      </c>
      <c r="AI20">
        <f t="shared" ca="1" si="6"/>
        <v>0.30480000000000002</v>
      </c>
      <c r="AJ20">
        <f t="shared" ca="1" si="6"/>
        <v>0.14599999999999999</v>
      </c>
      <c r="AK20">
        <f t="shared" ca="1" si="6"/>
        <v>7.7310000000000004E-2</v>
      </c>
      <c r="AL20">
        <f t="shared" ca="1" si="6"/>
        <v>0.1472</v>
      </c>
      <c r="AM20">
        <f t="shared" ca="1" si="6"/>
        <v>4.8349999999999997E-2</v>
      </c>
      <c r="AN20">
        <f t="shared" ca="1" si="6"/>
        <v>0.01</v>
      </c>
      <c r="AO20">
        <f t="shared" ca="1" si="6"/>
        <v>0.01</v>
      </c>
      <c r="AP20">
        <f t="shared" ca="1" si="6"/>
        <v>0.01</v>
      </c>
      <c r="AQ20">
        <f t="shared" ca="1" si="6"/>
        <v>0.01</v>
      </c>
      <c r="AR20">
        <f t="shared" ca="1" si="6"/>
        <v>0.01</v>
      </c>
      <c r="AS20">
        <f t="shared" ca="1" si="6"/>
        <v>0.01</v>
      </c>
      <c r="AT20">
        <f t="shared" ca="1" si="6"/>
        <v>0.01</v>
      </c>
      <c r="AU20">
        <f t="shared" ca="1" si="6"/>
        <v>0.01</v>
      </c>
    </row>
    <row r="21" spans="2:47" x14ac:dyDescent="0.15">
      <c r="B21">
        <v>4.0910000000000002</v>
      </c>
      <c r="C21">
        <v>15</v>
      </c>
      <c r="D21" s="18">
        <v>0.19950000000000001</v>
      </c>
      <c r="E21" s="18">
        <v>0.74139999999999995</v>
      </c>
      <c r="F21" s="18">
        <v>0.50170000000000003</v>
      </c>
      <c r="G21" s="18">
        <v>0.52070000000000005</v>
      </c>
      <c r="H21" s="18">
        <v>-0.78810000000000002</v>
      </c>
      <c r="I21" s="18">
        <v>2.5550000000000002</v>
      </c>
      <c r="J21" s="18">
        <v>0.56789999999999996</v>
      </c>
      <c r="K21" s="18">
        <v>-0.18010000000000001</v>
      </c>
      <c r="L21" s="18">
        <v>-1.4139999999999999</v>
      </c>
      <c r="M21" s="18">
        <v>0.30170000000000002</v>
      </c>
    </row>
    <row r="22" spans="2:47" x14ac:dyDescent="0.15">
      <c r="B22">
        <v>4.0910000000000002</v>
      </c>
      <c r="C22">
        <v>20</v>
      </c>
      <c r="D22" s="18">
        <v>0.19320000000000001</v>
      </c>
      <c r="E22" s="18">
        <v>0.79479999999999995</v>
      </c>
      <c r="F22" s="18">
        <v>0.50900000000000001</v>
      </c>
      <c r="G22" s="18">
        <v>0.54630000000000001</v>
      </c>
      <c r="H22" s="18">
        <v>-0.81740000000000002</v>
      </c>
      <c r="I22" s="18">
        <v>2.544</v>
      </c>
      <c r="J22" s="18">
        <v>0.52829999999999999</v>
      </c>
      <c r="K22" s="18">
        <v>-0.1885</v>
      </c>
      <c r="L22" s="18">
        <v>-1.345</v>
      </c>
      <c r="M22" s="18">
        <v>0.27500000000000002</v>
      </c>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2:47" x14ac:dyDescent="0.15">
      <c r="B23">
        <v>9.5030000000000001</v>
      </c>
      <c r="C23">
        <v>1</v>
      </c>
      <c r="D23" s="18">
        <v>0.1454</v>
      </c>
      <c r="E23" s="18">
        <v>0.2331</v>
      </c>
      <c r="F23" s="18">
        <v>0.33510000000000001</v>
      </c>
      <c r="G23" s="18">
        <v>0.3735</v>
      </c>
      <c r="H23" s="18">
        <v>-0.31280000000000002</v>
      </c>
      <c r="I23" s="18">
        <v>2.5289999999999999</v>
      </c>
      <c r="J23" s="18">
        <v>0.42309999999999998</v>
      </c>
      <c r="K23" s="18">
        <v>-6.5759999999999999E-2</v>
      </c>
      <c r="L23" s="18">
        <v>-1.5589999999999999</v>
      </c>
      <c r="M23" s="18">
        <v>0.1603</v>
      </c>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2:47" x14ac:dyDescent="0.15">
      <c r="B24">
        <v>9.5030000000000001</v>
      </c>
      <c r="C24">
        <v>3</v>
      </c>
      <c r="D24" s="18">
        <v>9.7040000000000001E-2</v>
      </c>
      <c r="E24" s="18">
        <v>0.2344</v>
      </c>
      <c r="F24" s="18">
        <v>0.44269999999999998</v>
      </c>
      <c r="G24" s="18">
        <v>0.32379999999999998</v>
      </c>
      <c r="H24" s="18">
        <v>-0.16209999999999999</v>
      </c>
      <c r="I24" s="18">
        <v>1.8460000000000001</v>
      </c>
      <c r="J24" s="18">
        <v>0.1925</v>
      </c>
      <c r="K24" s="18">
        <v>-0.1694</v>
      </c>
      <c r="L24" s="18">
        <v>3.0579999999999998</v>
      </c>
      <c r="M24" s="18">
        <v>0.24529999999999999</v>
      </c>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2:47" x14ac:dyDescent="0.15">
      <c r="B25">
        <v>9.5030000000000001</v>
      </c>
      <c r="C25">
        <v>5</v>
      </c>
      <c r="D25" s="18">
        <v>0.15859999999999999</v>
      </c>
      <c r="E25" s="18">
        <v>0.24560000000000001</v>
      </c>
      <c r="F25" s="18">
        <v>0.2319</v>
      </c>
      <c r="G25" s="18">
        <v>0.34860000000000002</v>
      </c>
      <c r="H25" s="18">
        <v>-0.32350000000000001</v>
      </c>
      <c r="I25" s="18">
        <v>2.5209999999999999</v>
      </c>
      <c r="J25" s="18">
        <v>0.4123</v>
      </c>
      <c r="K25" s="18">
        <v>-8.072E-2</v>
      </c>
      <c r="L25" s="18">
        <v>-1.5660000000000001</v>
      </c>
      <c r="M25" s="18">
        <v>0.17760000000000001</v>
      </c>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2:47" x14ac:dyDescent="0.15">
      <c r="B26">
        <v>9.5030000000000001</v>
      </c>
      <c r="C26">
        <v>7</v>
      </c>
      <c r="D26" s="18">
        <v>0.16769999999999999</v>
      </c>
      <c r="E26" s="18">
        <v>0.2636</v>
      </c>
      <c r="F26" s="18">
        <v>0.2225</v>
      </c>
      <c r="G26" s="18">
        <v>0.35770000000000002</v>
      </c>
      <c r="H26" s="18">
        <v>-0.33779999999999999</v>
      </c>
      <c r="I26" s="18">
        <v>2.4860000000000002</v>
      </c>
      <c r="J26" s="18">
        <v>0.42680000000000001</v>
      </c>
      <c r="K26" s="18">
        <v>-9.3520000000000006E-2</v>
      </c>
      <c r="L26" s="18">
        <v>-1.5649999999999999</v>
      </c>
      <c r="M26" s="18">
        <v>0.19439999999999999</v>
      </c>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2:47" x14ac:dyDescent="0.15">
      <c r="B27">
        <v>9.5030000000000001</v>
      </c>
      <c r="C27">
        <v>10</v>
      </c>
      <c r="D27" s="18">
        <v>0.24349999999999999</v>
      </c>
      <c r="E27" s="18">
        <v>0.34960000000000002</v>
      </c>
      <c r="F27" s="18">
        <v>3.2230000000000002E-2</v>
      </c>
      <c r="G27" s="18">
        <v>0.43530000000000002</v>
      </c>
      <c r="H27" s="18">
        <v>-0.34870000000000001</v>
      </c>
      <c r="I27" s="18">
        <v>2.4729999999999999</v>
      </c>
      <c r="J27" s="18">
        <v>0.41489999999999999</v>
      </c>
      <c r="K27" s="18">
        <v>-0.24440000000000001</v>
      </c>
      <c r="L27" s="18">
        <v>-1.58</v>
      </c>
      <c r="M27" s="18">
        <v>0.50139999999999996</v>
      </c>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2:47" x14ac:dyDescent="0.15">
      <c r="B28">
        <v>9.5030000000000001</v>
      </c>
      <c r="C28">
        <v>15</v>
      </c>
      <c r="D28" s="18">
        <v>0.2334</v>
      </c>
      <c r="E28" s="18">
        <v>0.33760000000000001</v>
      </c>
      <c r="F28" s="18">
        <v>8.4529999999999994E-2</v>
      </c>
      <c r="G28" s="18">
        <v>0.4239</v>
      </c>
      <c r="H28" s="18">
        <v>-0.36359999999999998</v>
      </c>
      <c r="I28" s="18">
        <v>2.4369999999999998</v>
      </c>
      <c r="J28" s="18">
        <v>0.41849999999999998</v>
      </c>
      <c r="K28" s="18">
        <v>-0.20730000000000001</v>
      </c>
      <c r="L28" s="18">
        <v>-1.6040000000000001</v>
      </c>
      <c r="M28" s="18">
        <v>0.36830000000000002</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2:47" x14ac:dyDescent="0.15">
      <c r="B29">
        <v>9.5030000000000001</v>
      </c>
      <c r="C29">
        <v>20</v>
      </c>
      <c r="D29" s="18">
        <v>8.9800000000000005E-2</v>
      </c>
      <c r="E29" s="18">
        <v>0.30059999999999998</v>
      </c>
      <c r="F29" s="18">
        <v>0.13980000000000001</v>
      </c>
      <c r="G29" s="18">
        <v>0.35780000000000001</v>
      </c>
      <c r="H29" s="18">
        <v>-0.36009999999999998</v>
      </c>
      <c r="I29" s="18">
        <v>2.4500000000000002</v>
      </c>
      <c r="J29" s="18">
        <v>0.40849999999999997</v>
      </c>
      <c r="K29" s="18">
        <v>-3.031E-2</v>
      </c>
      <c r="L29" s="18">
        <v>-0.9597</v>
      </c>
      <c r="M29" s="18">
        <v>0.14360000000000001</v>
      </c>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2:47" x14ac:dyDescent="0.15">
      <c r="B30">
        <v>17.103000000000002</v>
      </c>
      <c r="C30">
        <v>1</v>
      </c>
      <c r="D30" s="18">
        <v>8.276E-2</v>
      </c>
      <c r="E30" s="18">
        <v>0.1187</v>
      </c>
      <c r="F30" s="18">
        <v>0.1988</v>
      </c>
      <c r="G30" s="18">
        <v>0.3206</v>
      </c>
      <c r="H30" s="18">
        <v>-8.7059999999999998E-2</v>
      </c>
      <c r="I30" s="18">
        <v>1.7569999999999999</v>
      </c>
      <c r="J30" s="18">
        <v>0.16819999999999999</v>
      </c>
      <c r="K30" s="18">
        <v>-0.1144</v>
      </c>
      <c r="L30" s="18">
        <v>2.87</v>
      </c>
      <c r="M30" s="18">
        <v>0.24210000000000001</v>
      </c>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2:47" x14ac:dyDescent="0.15">
      <c r="B31">
        <v>17.103000000000002</v>
      </c>
      <c r="C31">
        <v>3</v>
      </c>
      <c r="D31" s="18">
        <v>8.2549999999999998E-2</v>
      </c>
      <c r="E31" s="18">
        <v>0.1201</v>
      </c>
      <c r="F31" s="18">
        <v>0.1368</v>
      </c>
      <c r="G31" s="18">
        <v>0.29649999999999999</v>
      </c>
      <c r="H31" s="18">
        <v>-8.6480000000000001E-2</v>
      </c>
      <c r="I31" s="18">
        <v>1.75</v>
      </c>
      <c r="J31" s="18">
        <v>0.1663</v>
      </c>
      <c r="K31" s="18">
        <v>-0.11609999999999999</v>
      </c>
      <c r="L31" s="18">
        <v>2.8639999999999999</v>
      </c>
      <c r="M31" s="18">
        <v>0.24709999999999999</v>
      </c>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2:47" x14ac:dyDescent="0.15">
      <c r="B32">
        <v>17.103000000000002</v>
      </c>
      <c r="C32">
        <v>5</v>
      </c>
      <c r="D32" s="18">
        <v>8.2339999999999997E-2</v>
      </c>
      <c r="E32" s="18">
        <v>0.1222</v>
      </c>
      <c r="F32" s="18">
        <v>9.221E-2</v>
      </c>
      <c r="G32" s="18">
        <v>0.27939999999999998</v>
      </c>
      <c r="H32" s="18">
        <v>-8.8469999999999993E-2</v>
      </c>
      <c r="I32" s="18">
        <v>1.7390000000000001</v>
      </c>
      <c r="J32" s="18">
        <v>0.1676</v>
      </c>
      <c r="K32" s="18">
        <v>-0.11600000000000001</v>
      </c>
      <c r="L32" s="18">
        <v>2.8580000000000001</v>
      </c>
      <c r="M32" s="18">
        <v>0.25359999999999999</v>
      </c>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2:47" x14ac:dyDescent="0.15">
      <c r="B33">
        <v>17.103000000000002</v>
      </c>
      <c r="C33">
        <v>7</v>
      </c>
      <c r="D33" s="18">
        <v>8.0339999999999995E-2</v>
      </c>
      <c r="E33" s="18">
        <v>0.1268</v>
      </c>
      <c r="F33" s="18">
        <v>6.1409999999999999E-2</v>
      </c>
      <c r="G33" s="18">
        <v>0.2792</v>
      </c>
      <c r="H33" s="18">
        <v>-9.5079999999999998E-2</v>
      </c>
      <c r="I33" s="18">
        <v>1.734</v>
      </c>
      <c r="J33" s="18">
        <v>0.1789</v>
      </c>
      <c r="K33" s="18">
        <v>-0.112</v>
      </c>
      <c r="L33" s="18">
        <v>2.8650000000000002</v>
      </c>
      <c r="M33" s="18">
        <v>0.2525</v>
      </c>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2:47" x14ac:dyDescent="0.15">
      <c r="B34">
        <v>17.103000000000002</v>
      </c>
      <c r="C34">
        <v>10</v>
      </c>
      <c r="D34" s="18">
        <v>7.9420000000000004E-2</v>
      </c>
      <c r="E34" s="18">
        <v>0.12859999999999999</v>
      </c>
      <c r="F34" s="18">
        <v>2.3449999999999999E-2</v>
      </c>
      <c r="G34" s="18">
        <v>0.26840000000000003</v>
      </c>
      <c r="H34" s="18">
        <v>-9.4560000000000005E-2</v>
      </c>
      <c r="I34" s="18">
        <v>1.7030000000000001</v>
      </c>
      <c r="J34" s="18">
        <v>0.17349999999999999</v>
      </c>
      <c r="K34" s="18">
        <v>-0.1135</v>
      </c>
      <c r="L34" s="18">
        <v>2.831</v>
      </c>
      <c r="M34" s="18">
        <v>0.27179999999999999</v>
      </c>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2:47" x14ac:dyDescent="0.15">
      <c r="B35">
        <v>17.103000000000002</v>
      </c>
      <c r="C35">
        <v>15</v>
      </c>
      <c r="D35" s="18">
        <v>8.1530000000000005E-2</v>
      </c>
      <c r="E35" s="18">
        <v>0.1278</v>
      </c>
      <c r="F35" s="18">
        <v>6.1320000000000003E-3</v>
      </c>
      <c r="G35" s="18">
        <v>0.22159999999999999</v>
      </c>
      <c r="H35" s="18">
        <v>-0.1139</v>
      </c>
      <c r="I35" s="18">
        <v>1.732</v>
      </c>
      <c r="J35" s="18">
        <v>0.24110000000000001</v>
      </c>
      <c r="K35" s="18">
        <v>-9.5430000000000001E-2</v>
      </c>
      <c r="L35" s="18">
        <v>2.879</v>
      </c>
      <c r="M35" s="18">
        <v>0.2452</v>
      </c>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2:47" x14ac:dyDescent="0.15">
      <c r="B36">
        <v>17.103000000000002</v>
      </c>
      <c r="C36">
        <v>20</v>
      </c>
      <c r="D36" s="18">
        <v>7.6439999999999994E-2</v>
      </c>
      <c r="E36" s="18">
        <v>0.13980000000000001</v>
      </c>
      <c r="F36" s="18">
        <v>1.5429999999999999E-2</v>
      </c>
      <c r="G36" s="18">
        <v>0.24060000000000001</v>
      </c>
      <c r="H36" s="18">
        <v>-0.1236</v>
      </c>
      <c r="I36" s="18">
        <v>1.667</v>
      </c>
      <c r="J36" s="18">
        <v>0.23880000000000001</v>
      </c>
      <c r="K36" s="18">
        <v>-9.2710000000000001E-2</v>
      </c>
      <c r="L36" s="18">
        <v>2.8650000000000002</v>
      </c>
      <c r="M36" s="18">
        <v>0.25369999999999998</v>
      </c>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2:47" x14ac:dyDescent="0.15">
      <c r="B37">
        <v>31.263000000000002</v>
      </c>
      <c r="C37">
        <v>1</v>
      </c>
      <c r="D37" s="18">
        <v>7.392E-2</v>
      </c>
      <c r="E37" s="18">
        <v>5.3940000000000002E-2</v>
      </c>
      <c r="F37" s="18">
        <v>-0.1701</v>
      </c>
      <c r="G37" s="18">
        <v>0.3039</v>
      </c>
      <c r="H37" s="18">
        <v>-5.5579999999999997E-2</v>
      </c>
      <c r="I37" s="18">
        <v>2.859</v>
      </c>
      <c r="J37" s="18">
        <v>0.18970000000000001</v>
      </c>
      <c r="K37" s="18">
        <v>-7.2270000000000001E-2</v>
      </c>
      <c r="L37" s="18">
        <v>1.7430000000000001</v>
      </c>
      <c r="M37" s="18">
        <v>0.37109999999999999</v>
      </c>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2:47" x14ac:dyDescent="0.15">
      <c r="B38">
        <v>31.263000000000002</v>
      </c>
      <c r="C38">
        <v>3</v>
      </c>
      <c r="D38" s="18">
        <v>7.3649999999999993E-2</v>
      </c>
      <c r="E38" s="18">
        <v>5.6070000000000002E-2</v>
      </c>
      <c r="F38" s="18">
        <v>-0.1729</v>
      </c>
      <c r="G38" s="18">
        <v>0.3125</v>
      </c>
      <c r="H38" s="18">
        <v>-6.7280000000000006E-2</v>
      </c>
      <c r="I38" s="18">
        <v>1.605</v>
      </c>
      <c r="J38" s="18">
        <v>0.28989999999999999</v>
      </c>
      <c r="K38" s="18">
        <v>-6.2440000000000002E-2</v>
      </c>
      <c r="L38" s="18">
        <v>2.8439999999999999</v>
      </c>
      <c r="M38" s="18">
        <v>0.19220000000000001</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2:47" x14ac:dyDescent="0.15">
      <c r="B39">
        <v>31.263000000000002</v>
      </c>
      <c r="C39">
        <v>5</v>
      </c>
      <c r="D39" s="18">
        <v>7.2650000000000006E-2</v>
      </c>
      <c r="E39" s="18">
        <v>6.0819999999999999E-2</v>
      </c>
      <c r="F39" s="18">
        <v>-0.1608</v>
      </c>
      <c r="G39" s="18">
        <v>0.32179999999999997</v>
      </c>
      <c r="H39" s="18">
        <v>-7.9430000000000001E-2</v>
      </c>
      <c r="I39" s="18">
        <v>1.635</v>
      </c>
      <c r="J39" s="18">
        <v>0.33929999999999999</v>
      </c>
      <c r="K39" s="18">
        <v>-5.4039999999999998E-2</v>
      </c>
      <c r="L39" s="18">
        <v>2.8730000000000002</v>
      </c>
      <c r="M39" s="18">
        <v>0.1797</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2:47" x14ac:dyDescent="0.15">
      <c r="B40">
        <v>31.263000000000002</v>
      </c>
      <c r="C40">
        <v>7</v>
      </c>
      <c r="D40" s="18">
        <v>7.1230000000000002E-2</v>
      </c>
      <c r="E40" s="18">
        <v>6.6140000000000004E-2</v>
      </c>
      <c r="F40" s="18">
        <v>-0.15970000000000001</v>
      </c>
      <c r="G40" s="18">
        <v>0.33</v>
      </c>
      <c r="H40" s="18">
        <v>-8.4599999999999995E-2</v>
      </c>
      <c r="I40" s="18">
        <v>1.569</v>
      </c>
      <c r="J40" s="18">
        <v>0.3478</v>
      </c>
      <c r="K40" s="18">
        <v>-5.2769999999999997E-2</v>
      </c>
      <c r="L40" s="18">
        <v>2.867</v>
      </c>
      <c r="M40" s="18">
        <v>0.18099999999999999</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2:47" x14ac:dyDescent="0.15">
      <c r="B41">
        <v>31.263000000000002</v>
      </c>
      <c r="C41">
        <v>10</v>
      </c>
      <c r="D41" s="18">
        <v>6.3890000000000002E-2</v>
      </c>
      <c r="E41" s="18">
        <v>9.5089999999999994E-2</v>
      </c>
      <c r="F41" s="18">
        <v>-5.1819999999999998E-2</v>
      </c>
      <c r="G41" s="18">
        <v>0.47710000000000002</v>
      </c>
      <c r="H41" s="18">
        <v>-0.10349999999999999</v>
      </c>
      <c r="I41" s="18">
        <v>1.3640000000000001</v>
      </c>
      <c r="J41" s="18">
        <v>0.34910000000000002</v>
      </c>
      <c r="K41" s="18">
        <v>-5.5480000000000002E-2</v>
      </c>
      <c r="L41" s="18">
        <v>2.839</v>
      </c>
      <c r="M41" s="18">
        <v>0.2092</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2:47" x14ac:dyDescent="0.15">
      <c r="B42">
        <v>31.263000000000002</v>
      </c>
      <c r="C42">
        <v>15</v>
      </c>
      <c r="D42" s="18">
        <v>5.6750000000000002E-2</v>
      </c>
      <c r="E42" s="18">
        <v>0.11940000000000001</v>
      </c>
      <c r="F42" s="18">
        <v>5.6710000000000004E-6</v>
      </c>
      <c r="G42" s="18">
        <v>0.56389999999999996</v>
      </c>
      <c r="H42" s="18">
        <v>-0.124</v>
      </c>
      <c r="I42" s="18">
        <v>1.3180000000000001</v>
      </c>
      <c r="J42" s="18">
        <v>0.35070000000000001</v>
      </c>
      <c r="K42" s="18">
        <v>-5.2139999999999999E-2</v>
      </c>
      <c r="L42" s="18">
        <v>2.8260000000000001</v>
      </c>
      <c r="M42" s="18">
        <v>0.21129999999999999</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2:47" x14ac:dyDescent="0.15">
      <c r="B43">
        <v>31.263000000000002</v>
      </c>
      <c r="C43">
        <v>20</v>
      </c>
      <c r="D43" s="18">
        <v>4.6890000000000001E-2</v>
      </c>
      <c r="E43" s="18">
        <v>0.13669999999999999</v>
      </c>
      <c r="F43" s="18">
        <v>-3.8350000000000002E-2</v>
      </c>
      <c r="G43" s="18">
        <v>0.63880000000000003</v>
      </c>
      <c r="H43" s="18">
        <v>-0.1318</v>
      </c>
      <c r="I43" s="18">
        <v>1.3080000000000001</v>
      </c>
      <c r="J43" s="18">
        <v>0.33510000000000001</v>
      </c>
      <c r="K43" s="18">
        <v>-5.185E-2</v>
      </c>
      <c r="L43" s="18">
        <v>2.8109999999999999</v>
      </c>
      <c r="M43" s="18">
        <v>0.2288</v>
      </c>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2:47" x14ac:dyDescent="0.15">
      <c r="B44">
        <v>49.982999999999997</v>
      </c>
      <c r="C44">
        <v>1</v>
      </c>
      <c r="D44" s="18">
        <v>8.1610000000000002E-2</v>
      </c>
      <c r="E44" s="18">
        <v>-5.0999999999999997E-2</v>
      </c>
      <c r="F44" s="18">
        <v>0.97799999999999998</v>
      </c>
      <c r="G44" s="18">
        <v>0.35189999999999999</v>
      </c>
      <c r="H44" s="18">
        <v>-4.8840000000000001E-2</v>
      </c>
      <c r="I44" s="18">
        <v>2.758</v>
      </c>
      <c r="J44" s="18">
        <v>0.21379999999999999</v>
      </c>
      <c r="K44" s="18">
        <v>1.823E-2</v>
      </c>
      <c r="L44" s="18">
        <v>2.7550000000000001E-3</v>
      </c>
      <c r="M44" s="18">
        <v>0.2213</v>
      </c>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47" x14ac:dyDescent="0.15">
      <c r="B45">
        <v>49.982999999999997</v>
      </c>
      <c r="C45">
        <v>3</v>
      </c>
      <c r="D45" s="18">
        <v>8.2479999999999998E-2</v>
      </c>
      <c r="E45" s="18">
        <v>-6.8250000000000005E-2</v>
      </c>
      <c r="F45" s="18">
        <v>0.89970000000000006</v>
      </c>
      <c r="G45" s="18">
        <v>0.45279999999999998</v>
      </c>
      <c r="H45" s="18">
        <v>-4.3650000000000001E-2</v>
      </c>
      <c r="I45" s="18">
        <v>2.79</v>
      </c>
      <c r="J45" s="18">
        <v>0.20200000000000001</v>
      </c>
      <c r="K45" s="18">
        <v>2.9409999999999999E-2</v>
      </c>
      <c r="L45" s="18">
        <v>4.2599999999999999E-2</v>
      </c>
      <c r="M45" s="18">
        <v>0.25779999999999997</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47" x14ac:dyDescent="0.15">
      <c r="B46">
        <v>49.982999999999997</v>
      </c>
      <c r="C46">
        <v>5</v>
      </c>
      <c r="D46" s="18">
        <v>8.3000000000000004E-2</v>
      </c>
      <c r="E46" s="18">
        <v>-6.4990000000000006E-2</v>
      </c>
      <c r="F46" s="18">
        <v>0.98740000000000006</v>
      </c>
      <c r="G46" s="18">
        <v>0.45219999999999999</v>
      </c>
      <c r="H46" s="18">
        <v>-3.9960000000000002E-2</v>
      </c>
      <c r="I46" s="18">
        <v>2.8210000000000002</v>
      </c>
      <c r="J46" s="18">
        <v>0.19800000000000001</v>
      </c>
      <c r="K46" s="18">
        <v>2.1950000000000001E-2</v>
      </c>
      <c r="L46" s="18">
        <v>-3.0339999999999999E-2</v>
      </c>
      <c r="M46" s="18">
        <v>0.2092</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47" x14ac:dyDescent="0.15">
      <c r="B47">
        <v>49.982999999999997</v>
      </c>
      <c r="C47">
        <v>7</v>
      </c>
      <c r="D47" s="18">
        <v>8.4239999999999995E-2</v>
      </c>
      <c r="E47" s="18">
        <v>-7.0940000000000003E-2</v>
      </c>
      <c r="F47" s="18">
        <v>0.95279999999999998</v>
      </c>
      <c r="G47" s="18">
        <v>0.47899999999999998</v>
      </c>
      <c r="H47" s="18">
        <v>-3.6470000000000002E-2</v>
      </c>
      <c r="I47" s="18">
        <v>2.8330000000000002</v>
      </c>
      <c r="J47" s="18">
        <v>0.1948</v>
      </c>
      <c r="K47" s="18">
        <v>2.3179999999999999E-2</v>
      </c>
      <c r="L47" s="18">
        <v>-5.0090000000000003E-2</v>
      </c>
      <c r="M47" s="18">
        <v>0.17580000000000001</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47" x14ac:dyDescent="0.15">
      <c r="B48">
        <v>49.982999999999997</v>
      </c>
      <c r="C48">
        <v>10</v>
      </c>
      <c r="D48" s="18">
        <v>7.782E-2</v>
      </c>
      <c r="E48" s="18">
        <v>3.4439999999999998E-2</v>
      </c>
      <c r="F48" s="18">
        <v>1.3859999999999999</v>
      </c>
      <c r="G48" s="18">
        <v>1.403</v>
      </c>
      <c r="H48" s="18">
        <v>-5.6160000000000002E-2</v>
      </c>
      <c r="I48" s="18">
        <v>1.1060000000000001</v>
      </c>
      <c r="J48" s="18">
        <v>0.25519999999999998</v>
      </c>
      <c r="K48" s="18">
        <v>-5.611E-2</v>
      </c>
      <c r="L48" s="18">
        <v>2.8260000000000001</v>
      </c>
      <c r="M48" s="18">
        <v>0.3105</v>
      </c>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x14ac:dyDescent="0.15">
      <c r="B49">
        <v>49.982999999999997</v>
      </c>
      <c r="C49">
        <v>15</v>
      </c>
      <c r="D49" s="18">
        <v>6.1870000000000001E-2</v>
      </c>
      <c r="E49" s="18">
        <v>7.2300000000000003E-2</v>
      </c>
      <c r="F49" s="18">
        <v>0.61240000000000006</v>
      </c>
      <c r="G49" s="18">
        <v>1.581</v>
      </c>
      <c r="H49" s="18">
        <v>-7.5310000000000002E-2</v>
      </c>
      <c r="I49" s="18">
        <v>1.0409999999999999</v>
      </c>
      <c r="J49" s="18">
        <v>0.3135</v>
      </c>
      <c r="K49" s="18">
        <v>-5.885E-2</v>
      </c>
      <c r="L49" s="18">
        <v>2.8809999999999998</v>
      </c>
      <c r="M49" s="18">
        <v>0.3614</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x14ac:dyDescent="0.15">
      <c r="B50">
        <v>49.982999999999997</v>
      </c>
      <c r="C50">
        <v>20</v>
      </c>
      <c r="D50" s="18">
        <v>4.8989999999999999E-2</v>
      </c>
      <c r="E50" s="18">
        <v>8.9840000000000003E-2</v>
      </c>
      <c r="F50" s="18">
        <v>4.3229999999999998E-2</v>
      </c>
      <c r="G50" s="18">
        <v>1.7190000000000001</v>
      </c>
      <c r="H50" s="18">
        <v>-8.4070000000000006E-2</v>
      </c>
      <c r="I50" s="18">
        <v>1.0209999999999999</v>
      </c>
      <c r="J50" s="18">
        <v>0.33560000000000001</v>
      </c>
      <c r="K50" s="18">
        <v>-5.4769999999999999E-2</v>
      </c>
      <c r="L50" s="18">
        <v>2.9260000000000002</v>
      </c>
      <c r="M50" s="18">
        <v>0.36780000000000002</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x14ac:dyDescent="0.15">
      <c r="B51">
        <v>67.763000000000005</v>
      </c>
      <c r="C51">
        <v>1</v>
      </c>
      <c r="D51" s="18">
        <v>4.2939999999999999E-2</v>
      </c>
      <c r="E51" s="18">
        <v>-4.5850000000000002E-2</v>
      </c>
      <c r="F51" s="18">
        <v>0.87070000000000003</v>
      </c>
      <c r="G51" s="18">
        <v>0.3024</v>
      </c>
      <c r="H51" s="18">
        <v>-3.6040000000000003E-2</v>
      </c>
      <c r="I51" s="18">
        <v>2.722</v>
      </c>
      <c r="J51" s="18">
        <v>0.18340000000000001</v>
      </c>
      <c r="K51" s="18">
        <v>3.8960000000000002E-2</v>
      </c>
      <c r="L51" s="18">
        <v>-1.8540000000000001</v>
      </c>
      <c r="M51" s="18">
        <v>0.37409999999999999</v>
      </c>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x14ac:dyDescent="0.15">
      <c r="B52">
        <v>67.763000000000005</v>
      </c>
      <c r="C52">
        <v>3</v>
      </c>
      <c r="D52" s="18">
        <v>4.5370000000000001E-2</v>
      </c>
      <c r="E52" s="18">
        <v>-0.1192</v>
      </c>
      <c r="F52" s="18">
        <v>0.63660000000000005</v>
      </c>
      <c r="G52" s="18">
        <v>0.50470000000000004</v>
      </c>
      <c r="H52" s="18">
        <v>0.1245</v>
      </c>
      <c r="I52" s="18">
        <v>2.2800000000000001E-2</v>
      </c>
      <c r="J52" s="18">
        <v>1.151</v>
      </c>
      <c r="K52" s="18">
        <v>-5.0709999999999998E-2</v>
      </c>
      <c r="L52" s="18">
        <v>2.7530000000000001</v>
      </c>
      <c r="M52" s="18">
        <v>0.28510000000000002</v>
      </c>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x14ac:dyDescent="0.15">
      <c r="B53">
        <v>67.763000000000005</v>
      </c>
      <c r="C53">
        <v>5</v>
      </c>
      <c r="D53" s="18">
        <v>3.6499999999999998E-2</v>
      </c>
      <c r="E53" s="18">
        <v>-9.6009999999999998E-2</v>
      </c>
      <c r="F53" s="18">
        <v>0.66010000000000002</v>
      </c>
      <c r="G53" s="18">
        <v>0.46810000000000002</v>
      </c>
      <c r="H53" s="18">
        <v>0.10299999999999999</v>
      </c>
      <c r="I53" s="18">
        <v>-0.58040000000000003</v>
      </c>
      <c r="J53" s="18">
        <v>1.327</v>
      </c>
      <c r="K53" s="18">
        <v>-4.3470000000000002E-2</v>
      </c>
      <c r="L53" s="18">
        <v>2.7770000000000001</v>
      </c>
      <c r="M53" s="18">
        <v>0.26200000000000001</v>
      </c>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x14ac:dyDescent="0.15">
      <c r="B54">
        <v>67.763000000000005</v>
      </c>
      <c r="C54">
        <v>7</v>
      </c>
      <c r="D54" s="18">
        <v>3.9210000000000002E-2</v>
      </c>
      <c r="E54" s="18">
        <v>-5.2600000000000001E-2</v>
      </c>
      <c r="F54" s="18">
        <v>0.82579999999999998</v>
      </c>
      <c r="G54" s="18">
        <v>0.3236</v>
      </c>
      <c r="H54" s="18">
        <v>-3.0339999999999999E-2</v>
      </c>
      <c r="I54" s="18">
        <v>2.7650000000000001</v>
      </c>
      <c r="J54" s="18">
        <v>0.1797</v>
      </c>
      <c r="K54" s="18">
        <v>4.3729999999999998E-2</v>
      </c>
      <c r="L54" s="18">
        <v>-1.911</v>
      </c>
      <c r="M54" s="18">
        <v>0.4375</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x14ac:dyDescent="0.15">
      <c r="B55">
        <v>67.763000000000005</v>
      </c>
      <c r="C55">
        <v>10</v>
      </c>
      <c r="D55" s="18">
        <v>3.3459999999999997E-2</v>
      </c>
      <c r="E55" s="18">
        <v>-5.62E-2</v>
      </c>
      <c r="F55" s="18">
        <v>0.82189999999999996</v>
      </c>
      <c r="G55" s="18">
        <v>0.33</v>
      </c>
      <c r="H55" s="18">
        <v>-2.7349999999999999E-2</v>
      </c>
      <c r="I55" s="18">
        <v>2.7770000000000001</v>
      </c>
      <c r="J55" s="18">
        <v>0.17399999999999999</v>
      </c>
      <c r="K55" s="18">
        <v>5.0090000000000003E-2</v>
      </c>
      <c r="L55" s="18">
        <v>-1.9159999999999999</v>
      </c>
      <c r="M55" s="18">
        <v>0.43340000000000001</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x14ac:dyDescent="0.15">
      <c r="B56">
        <v>67.763000000000005</v>
      </c>
      <c r="C56">
        <v>15</v>
      </c>
      <c r="D56" s="18">
        <v>2.2870000000000001E-2</v>
      </c>
      <c r="E56" s="18">
        <v>-2.3769999999999999E-2</v>
      </c>
      <c r="F56" s="18">
        <v>2.7989999999999999</v>
      </c>
      <c r="G56" s="18">
        <v>0.1676</v>
      </c>
      <c r="H56" s="18">
        <v>-6.1159999999999999E-2</v>
      </c>
      <c r="I56" s="18">
        <v>0.81659999999999999</v>
      </c>
      <c r="J56" s="18">
        <v>0.3377</v>
      </c>
      <c r="K56" s="18">
        <v>6.2059999999999997E-2</v>
      </c>
      <c r="L56" s="18">
        <v>-1.9650000000000001</v>
      </c>
      <c r="M56" s="18">
        <v>0.4627</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x14ac:dyDescent="0.15">
      <c r="B57">
        <v>67.763000000000005</v>
      </c>
      <c r="C57">
        <v>20</v>
      </c>
      <c r="D57" s="18">
        <v>3.3509999999999998E-2</v>
      </c>
      <c r="E57" s="18">
        <v>5.21E-2</v>
      </c>
      <c r="F57" s="18">
        <v>-1.7849999999999999</v>
      </c>
      <c r="G57" s="18">
        <v>0.43580000000000002</v>
      </c>
      <c r="H57" s="18">
        <v>-6.4119999999999996E-2</v>
      </c>
      <c r="I57" s="18">
        <v>0.81689999999999996</v>
      </c>
      <c r="J57" s="18">
        <v>0.33450000000000002</v>
      </c>
      <c r="K57" s="18">
        <v>-2.1489999999999999E-2</v>
      </c>
      <c r="L57" s="18">
        <v>2.8149999999999999</v>
      </c>
      <c r="M57" s="18">
        <v>0.1676</v>
      </c>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x14ac:dyDescent="0.15">
      <c r="B58">
        <v>92.162999999999997</v>
      </c>
      <c r="C58">
        <v>1</v>
      </c>
      <c r="D58" s="18">
        <v>7.0150000000000004E-2</v>
      </c>
      <c r="E58" s="18">
        <v>7.5570000000000003E-3</v>
      </c>
      <c r="F58" s="18">
        <v>-1.425</v>
      </c>
      <c r="G58" s="18">
        <v>9.6750000000000003E-2</v>
      </c>
      <c r="H58" s="18">
        <v>-5.0650000000000001E-2</v>
      </c>
      <c r="I58" s="18">
        <v>0.57750000000000001</v>
      </c>
      <c r="J58" s="18">
        <v>0.32890000000000003</v>
      </c>
      <c r="K58" s="18">
        <v>-2.7060000000000001E-2</v>
      </c>
      <c r="L58" s="18">
        <v>2.6970000000000001</v>
      </c>
      <c r="M58" s="18">
        <v>0.19170000000000001</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x14ac:dyDescent="0.15">
      <c r="B59">
        <v>92.162999999999997</v>
      </c>
      <c r="C59">
        <v>3</v>
      </c>
      <c r="D59" s="18">
        <v>6.2600000000000003E-2</v>
      </c>
      <c r="E59" s="18">
        <v>-5.1209999999999999E-2</v>
      </c>
      <c r="F59" s="18">
        <v>0.54820000000000002</v>
      </c>
      <c r="G59" s="18">
        <v>0.33289999999999997</v>
      </c>
      <c r="H59" s="18">
        <v>1.5049999999999999E-2</v>
      </c>
      <c r="I59" s="18">
        <v>-1.5880000000000001</v>
      </c>
      <c r="J59" s="18">
        <v>0.1792</v>
      </c>
      <c r="K59" s="18">
        <v>-2.6440000000000002E-2</v>
      </c>
      <c r="L59" s="18">
        <v>2.718</v>
      </c>
      <c r="M59" s="18">
        <v>0.1865</v>
      </c>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x14ac:dyDescent="0.15">
      <c r="B60">
        <v>92.162999999999997</v>
      </c>
      <c r="C60">
        <v>5</v>
      </c>
      <c r="D60" s="18">
        <v>6.1010000000000002E-2</v>
      </c>
      <c r="E60" s="18">
        <v>1.6449999999999999E-2</v>
      </c>
      <c r="F60" s="18">
        <v>-1.605</v>
      </c>
      <c r="G60" s="18">
        <v>0.18140000000000001</v>
      </c>
      <c r="H60" s="18">
        <v>-5.2639999999999999E-2</v>
      </c>
      <c r="I60" s="18">
        <v>0.52739999999999998</v>
      </c>
      <c r="J60" s="18">
        <v>0.33489999999999998</v>
      </c>
      <c r="K60" s="18">
        <v>-2.4819999999999998E-2</v>
      </c>
      <c r="L60" s="18">
        <v>2.7450000000000001</v>
      </c>
      <c r="M60" s="18">
        <v>0.1802</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x14ac:dyDescent="0.15">
      <c r="B61">
        <v>92.162999999999997</v>
      </c>
      <c r="C61">
        <v>7</v>
      </c>
      <c r="D61" s="18">
        <v>5.9799999999999999E-2</v>
      </c>
      <c r="E61" s="18">
        <v>-5.4210000000000001E-2</v>
      </c>
      <c r="F61" s="18">
        <v>0.52010000000000001</v>
      </c>
      <c r="G61" s="18">
        <v>0.3377</v>
      </c>
      <c r="H61" s="18">
        <v>1.7510000000000001E-2</v>
      </c>
      <c r="I61" s="18">
        <v>-1.599</v>
      </c>
      <c r="J61" s="18">
        <v>0.1764</v>
      </c>
      <c r="K61" s="18">
        <v>-2.3099999999999999E-2</v>
      </c>
      <c r="L61" s="18">
        <v>2.7559999999999998</v>
      </c>
      <c r="M61" s="18">
        <v>0.18290000000000001</v>
      </c>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x14ac:dyDescent="0.15">
      <c r="B62">
        <v>92.162999999999997</v>
      </c>
      <c r="C62">
        <v>10</v>
      </c>
      <c r="D62" s="18">
        <v>6.0040000000000003E-2</v>
      </c>
      <c r="E62" s="18">
        <v>1.7440000000000001E-2</v>
      </c>
      <c r="F62" s="18">
        <v>-1.585</v>
      </c>
      <c r="G62" s="18">
        <v>0.1749</v>
      </c>
      <c r="H62" s="18">
        <v>-5.6660000000000002E-2</v>
      </c>
      <c r="I62" s="18">
        <v>0.51319999999999999</v>
      </c>
      <c r="J62" s="18">
        <v>0.35060000000000002</v>
      </c>
      <c r="K62" s="18">
        <v>-2.0820000000000002E-2</v>
      </c>
      <c r="L62" s="18">
        <v>2.7639999999999998</v>
      </c>
      <c r="M62" s="18">
        <v>0.1789</v>
      </c>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15">
      <c r="B63">
        <v>92.162999999999997</v>
      </c>
      <c r="C63">
        <v>15</v>
      </c>
      <c r="D63" s="18">
        <v>5.7270000000000001E-2</v>
      </c>
      <c r="E63" s="18">
        <v>-5.9560000000000002E-2</v>
      </c>
      <c r="F63" s="18">
        <v>0.51129999999999998</v>
      </c>
      <c r="G63" s="18">
        <v>0.36449999999999999</v>
      </c>
      <c r="H63" s="18">
        <v>-1.7989999999999999E-2</v>
      </c>
      <c r="I63" s="18">
        <v>2.76</v>
      </c>
      <c r="J63" s="18">
        <v>0.16950000000000001</v>
      </c>
      <c r="K63" s="18">
        <v>2.0279999999999999E-2</v>
      </c>
      <c r="L63" s="18">
        <v>-1.5840000000000001</v>
      </c>
      <c r="M63" s="18">
        <v>0.183</v>
      </c>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15">
      <c r="B64">
        <v>92.162999999999997</v>
      </c>
      <c r="C64">
        <v>20</v>
      </c>
      <c r="D64" s="18">
        <v>5.9929999999999997E-2</v>
      </c>
      <c r="E64" s="18">
        <v>-6.1580000000000003E-2</v>
      </c>
      <c r="F64" s="18">
        <v>0.51390000000000002</v>
      </c>
      <c r="G64" s="18">
        <v>0.37630000000000002</v>
      </c>
      <c r="H64" s="18">
        <v>-1.6140000000000002E-2</v>
      </c>
      <c r="I64" s="18">
        <v>2.7639999999999998</v>
      </c>
      <c r="J64" s="18">
        <v>0.1653</v>
      </c>
      <c r="K64" s="18">
        <v>1.779E-2</v>
      </c>
      <c r="L64" s="18">
        <v>-1.5369999999999999</v>
      </c>
      <c r="M64" s="18">
        <v>0.1704</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2:47" x14ac:dyDescent="0.15">
      <c r="B65">
        <v>125.563</v>
      </c>
      <c r="C65">
        <v>1</v>
      </c>
      <c r="D65" s="18">
        <v>4.3459999999999999E-2</v>
      </c>
      <c r="E65" s="18">
        <v>-0.14760000000000001</v>
      </c>
      <c r="F65" s="18">
        <v>0.30359999999999998</v>
      </c>
      <c r="G65" s="18">
        <v>0.5</v>
      </c>
      <c r="H65" s="18">
        <v>0.1384</v>
      </c>
      <c r="I65" s="18">
        <v>-8.1989999999999993E-2</v>
      </c>
      <c r="J65" s="18">
        <v>1.145</v>
      </c>
      <c r="K65" s="18">
        <v>-3.4279999999999998E-2</v>
      </c>
      <c r="L65" s="18">
        <v>2.7879999999999998</v>
      </c>
      <c r="M65" s="18">
        <v>0.3201</v>
      </c>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2:47" x14ac:dyDescent="0.15">
      <c r="B66">
        <v>125.563</v>
      </c>
      <c r="C66">
        <v>3</v>
      </c>
      <c r="D66" s="18">
        <v>4.9099999999999998E-2</v>
      </c>
      <c r="E66" s="18">
        <v>-0.13500000000000001</v>
      </c>
      <c r="F66" s="18">
        <v>0.28910000000000002</v>
      </c>
      <c r="G66" s="18">
        <v>0.4758</v>
      </c>
      <c r="H66" s="18">
        <v>0.1166</v>
      </c>
      <c r="I66" s="18">
        <v>-9.0490000000000001E-2</v>
      </c>
      <c r="J66" s="18">
        <v>1.1160000000000001</v>
      </c>
      <c r="K66" s="18">
        <v>-3.075E-2</v>
      </c>
      <c r="L66" s="18">
        <v>2.7709999999999999</v>
      </c>
      <c r="M66" s="18">
        <v>0.30530000000000002</v>
      </c>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2:47" x14ac:dyDescent="0.15">
      <c r="B67">
        <v>125.563</v>
      </c>
      <c r="C67">
        <v>5</v>
      </c>
      <c r="D67" s="18">
        <v>7.1370000000000003E-2</v>
      </c>
      <c r="E67" s="18">
        <v>-3.0460000000000001E-2</v>
      </c>
      <c r="F67" s="18">
        <v>0.74619999999999997</v>
      </c>
      <c r="G67" s="18">
        <v>0.1769</v>
      </c>
      <c r="H67" s="18">
        <v>-1.7510000000000001E-2</v>
      </c>
      <c r="I67" s="18">
        <v>2.74</v>
      </c>
      <c r="J67" s="18">
        <v>0.19270000000000001</v>
      </c>
      <c r="K67" s="18">
        <v>-2.3390000000000001E-2</v>
      </c>
      <c r="L67" s="18">
        <v>-1.8100000000000002E-2</v>
      </c>
      <c r="M67" s="18">
        <v>0.1366</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2:47" x14ac:dyDescent="0.15">
      <c r="B68">
        <v>125.563</v>
      </c>
      <c r="C68">
        <v>7</v>
      </c>
      <c r="D68" s="18">
        <v>7.1230000000000002E-2</v>
      </c>
      <c r="E68" s="18">
        <v>-1.898E-2</v>
      </c>
      <c r="F68" s="18">
        <v>-0.10249999999999999</v>
      </c>
      <c r="G68" s="18">
        <v>0.1118</v>
      </c>
      <c r="H68" s="18">
        <v>-3.6229999999999998E-2</v>
      </c>
      <c r="I68" s="18">
        <v>0.66239999999999999</v>
      </c>
      <c r="J68" s="18">
        <v>0.20369999999999999</v>
      </c>
      <c r="K68" s="18">
        <v>-1.602E-2</v>
      </c>
      <c r="L68" s="18">
        <v>2.7570000000000001</v>
      </c>
      <c r="M68" s="18">
        <v>0.19220000000000001</v>
      </c>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2:47" x14ac:dyDescent="0.15">
      <c r="B69">
        <v>125.563</v>
      </c>
      <c r="C69">
        <v>10</v>
      </c>
      <c r="D69" s="18">
        <v>7.1129999999999999E-2</v>
      </c>
      <c r="E69" s="18">
        <v>-3.0929999999999999E-2</v>
      </c>
      <c r="F69" s="18">
        <v>0.72440000000000004</v>
      </c>
      <c r="G69" s="18">
        <v>0.1915</v>
      </c>
      <c r="H69" s="18">
        <v>-1.487E-2</v>
      </c>
      <c r="I69" s="18">
        <v>2.7480000000000002</v>
      </c>
      <c r="J69" s="18">
        <v>0.1963</v>
      </c>
      <c r="K69" s="18">
        <v>-2.5319999999999999E-2</v>
      </c>
      <c r="L69" s="18">
        <v>-2.069E-2</v>
      </c>
      <c r="M69" s="18">
        <v>0.14130000000000001</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2:47" x14ac:dyDescent="0.15">
      <c r="B70">
        <v>125.563</v>
      </c>
      <c r="C70">
        <v>15</v>
      </c>
      <c r="D70" s="18">
        <v>7.0949999999999999E-2</v>
      </c>
      <c r="E70" s="18">
        <v>-1.822E-2</v>
      </c>
      <c r="F70" s="18">
        <v>-0.1249</v>
      </c>
      <c r="G70" s="18">
        <v>0.115</v>
      </c>
      <c r="H70" s="18">
        <v>-3.9649999999999998E-2</v>
      </c>
      <c r="I70" s="18">
        <v>0.6069</v>
      </c>
      <c r="J70" s="18">
        <v>0.2258</v>
      </c>
      <c r="K70" s="18">
        <v>-1.308E-2</v>
      </c>
      <c r="L70" s="18">
        <v>2.7320000000000002</v>
      </c>
      <c r="M70" s="18">
        <v>0.19289999999999999</v>
      </c>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2:47" x14ac:dyDescent="0.15">
      <c r="B71">
        <v>125.563</v>
      </c>
      <c r="C71">
        <v>20</v>
      </c>
      <c r="D71" s="18">
        <v>4.0919999999999998E-2</v>
      </c>
      <c r="E71" s="18">
        <v>-2.8840000000000001E-2</v>
      </c>
      <c r="F71" s="18">
        <v>2.6379999999999999</v>
      </c>
      <c r="G71" s="18">
        <v>0.36370000000000002</v>
      </c>
      <c r="H71" s="18">
        <v>1.113</v>
      </c>
      <c r="I71" s="18">
        <v>8.4769999999999998E-2</v>
      </c>
      <c r="J71" s="18">
        <v>0.70650000000000002</v>
      </c>
      <c r="K71" s="18">
        <v>-1.125</v>
      </c>
      <c r="L71" s="18">
        <v>0.1273</v>
      </c>
      <c r="M71" s="18">
        <v>0.63719999999999999</v>
      </c>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2:47" x14ac:dyDescent="0.15">
      <c r="B72">
        <v>171.16300000000001</v>
      </c>
      <c r="C72">
        <v>1</v>
      </c>
      <c r="D72" s="18">
        <v>7.5759999999999994E-2</v>
      </c>
      <c r="E72" s="18">
        <v>-1.949E-2</v>
      </c>
      <c r="F72" s="18">
        <v>0.85899999999999999</v>
      </c>
      <c r="G72" s="18">
        <v>0.1424</v>
      </c>
      <c r="H72" s="18">
        <v>-1.436E-2</v>
      </c>
      <c r="I72" s="18">
        <v>2.7690000000000001</v>
      </c>
      <c r="J72" s="18">
        <v>0.14130000000000001</v>
      </c>
      <c r="K72" s="18">
        <v>-4.1910000000000003E-2</v>
      </c>
      <c r="L72" s="18">
        <v>1.303E-7</v>
      </c>
      <c r="M72" s="18">
        <v>0.23580000000000001</v>
      </c>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2:47" x14ac:dyDescent="0.15">
      <c r="B73">
        <v>171.16300000000001</v>
      </c>
      <c r="C73">
        <v>3</v>
      </c>
      <c r="D73" s="18">
        <v>5.1429999999999997E-2</v>
      </c>
      <c r="E73" s="18">
        <v>-0.12239999999999999</v>
      </c>
      <c r="F73" s="18">
        <v>0.184</v>
      </c>
      <c r="G73" s="18">
        <v>0.51770000000000005</v>
      </c>
      <c r="H73" s="18">
        <v>9.9000000000000005E-2</v>
      </c>
      <c r="I73" s="18">
        <v>-0.24959999999999999</v>
      </c>
      <c r="J73" s="18">
        <v>1.431</v>
      </c>
      <c r="K73" s="18">
        <v>-2.8049999999999999E-2</v>
      </c>
      <c r="L73" s="18">
        <v>2.9020000000000001</v>
      </c>
      <c r="M73" s="18">
        <v>0.23730000000000001</v>
      </c>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2:47" x14ac:dyDescent="0.15">
      <c r="B74">
        <v>171.16300000000001</v>
      </c>
      <c r="C74">
        <v>5</v>
      </c>
      <c r="D74" s="18">
        <v>4.4650000000000002E-2</v>
      </c>
      <c r="E74" s="18">
        <v>-0.16089999999999999</v>
      </c>
      <c r="F74" s="18">
        <v>0.20039999999999999</v>
      </c>
      <c r="G74" s="18">
        <v>0.58260000000000001</v>
      </c>
      <c r="H74" s="18">
        <v>0.16850000000000001</v>
      </c>
      <c r="I74" s="18">
        <v>0.33710000000000001</v>
      </c>
      <c r="J74" s="18">
        <v>1.5760000000000001</v>
      </c>
      <c r="K74" s="18">
        <v>-5.2220000000000003E-2</v>
      </c>
      <c r="L74" s="18">
        <v>3.0379999999999998</v>
      </c>
      <c r="M74" s="18">
        <v>0.35470000000000002</v>
      </c>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2:47" x14ac:dyDescent="0.15">
      <c r="B75">
        <v>171.16300000000001</v>
      </c>
      <c r="C75">
        <v>7</v>
      </c>
      <c r="D75" s="18">
        <v>4.7910000000000001E-2</v>
      </c>
      <c r="E75" s="18">
        <v>-0.15870000000000001</v>
      </c>
      <c r="F75" s="18">
        <v>0.1663</v>
      </c>
      <c r="G75" s="18">
        <v>0.58830000000000005</v>
      </c>
      <c r="H75" s="18">
        <v>0.1603</v>
      </c>
      <c r="I75" s="18">
        <v>0.33150000000000002</v>
      </c>
      <c r="J75" s="18">
        <v>1.583</v>
      </c>
      <c r="K75" s="18">
        <v>-4.9509999999999998E-2</v>
      </c>
      <c r="L75" s="18">
        <v>3.0459999999999998</v>
      </c>
      <c r="M75" s="18">
        <v>0.36309999999999998</v>
      </c>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2:47" x14ac:dyDescent="0.15">
      <c r="B76">
        <v>171.16300000000001</v>
      </c>
      <c r="C76">
        <v>10</v>
      </c>
      <c r="D76" s="18">
        <v>5.2220000000000003E-2</v>
      </c>
      <c r="E76" s="18">
        <v>-0.15790000000000001</v>
      </c>
      <c r="F76" s="18">
        <v>0.15809999999999999</v>
      </c>
      <c r="G76" s="18">
        <v>0.58530000000000004</v>
      </c>
      <c r="H76" s="18">
        <v>0.1517</v>
      </c>
      <c r="I76" s="18">
        <v>0.38080000000000003</v>
      </c>
      <c r="J76" s="18">
        <v>1.5269999999999999</v>
      </c>
      <c r="K76" s="18">
        <v>-4.607E-2</v>
      </c>
      <c r="L76" s="18">
        <v>3.0379999999999998</v>
      </c>
      <c r="M76" s="18">
        <v>0.36859999999999998</v>
      </c>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2:47" x14ac:dyDescent="0.15">
      <c r="B77">
        <v>171.16300000000001</v>
      </c>
      <c r="C77">
        <v>15</v>
      </c>
      <c r="D77" s="18">
        <v>4.2509999999999999E-2</v>
      </c>
      <c r="E77" s="18">
        <v>-6.7760000000000001E-2</v>
      </c>
      <c r="F77" s="18">
        <v>0.1696</v>
      </c>
      <c r="G77" s="18">
        <v>0.31850000000000001</v>
      </c>
      <c r="H77" s="18">
        <v>3.415E-2</v>
      </c>
      <c r="I77" s="18">
        <v>-1.7</v>
      </c>
      <c r="J77" s="18">
        <v>0.18759999999999999</v>
      </c>
      <c r="K77" s="18">
        <v>-8.907E-3</v>
      </c>
      <c r="L77" s="18">
        <v>2.8140000000000001</v>
      </c>
      <c r="M77" s="18">
        <v>0.12809999999999999</v>
      </c>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2:47" x14ac:dyDescent="0.15">
      <c r="B78">
        <v>171.16300000000001</v>
      </c>
      <c r="C78">
        <v>20</v>
      </c>
      <c r="D78" s="18">
        <v>7.4829999999999994E-2</v>
      </c>
      <c r="E78" s="18">
        <v>-4.7629999999999999E-2</v>
      </c>
      <c r="F78" s="18">
        <v>-1.282E-2</v>
      </c>
      <c r="G78" s="18">
        <v>0.23619999999999999</v>
      </c>
      <c r="H78" s="18">
        <v>-1.908E-2</v>
      </c>
      <c r="I78" s="18">
        <v>0.6956</v>
      </c>
      <c r="J78" s="18">
        <v>0.23519999999999999</v>
      </c>
      <c r="K78" s="18">
        <v>-8.1130000000000004E-3</v>
      </c>
      <c r="L78" s="18">
        <v>2.7909999999999999</v>
      </c>
      <c r="M78" s="18">
        <v>0.1399</v>
      </c>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2:47" x14ac:dyDescent="0.15">
      <c r="B79">
        <v>233.56299999999999</v>
      </c>
      <c r="C79">
        <v>1</v>
      </c>
      <c r="D79" s="18">
        <v>3.2149999999999998E-2</v>
      </c>
      <c r="E79" s="18">
        <v>-6.9690000000000002E-2</v>
      </c>
      <c r="F79" s="18">
        <v>0.1298</v>
      </c>
      <c r="G79" s="18">
        <v>0.36330000000000001</v>
      </c>
      <c r="H79" s="18">
        <v>4.829E-2</v>
      </c>
      <c r="I79" s="18">
        <v>-1.7</v>
      </c>
      <c r="J79" s="18">
        <v>0.23050000000000001</v>
      </c>
      <c r="K79" s="18">
        <v>-1.0749999999999999E-2</v>
      </c>
      <c r="L79" s="18">
        <v>2.8159999999999998</v>
      </c>
      <c r="M79" s="18">
        <v>0.1346</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2:47" x14ac:dyDescent="0.15">
      <c r="B80">
        <v>233.56299999999999</v>
      </c>
      <c r="C80">
        <v>3</v>
      </c>
      <c r="D80" s="18">
        <v>-3.9669999999999997E-2</v>
      </c>
      <c r="E80" s="18">
        <v>-0.2646</v>
      </c>
      <c r="F80" s="18">
        <v>0.1118</v>
      </c>
      <c r="G80" s="18">
        <v>0.58050000000000002</v>
      </c>
      <c r="H80" s="18">
        <v>0.48120000000000002</v>
      </c>
      <c r="I80" s="18">
        <v>0.32829999999999998</v>
      </c>
      <c r="J80" s="18">
        <v>1.657</v>
      </c>
      <c r="K80" s="18">
        <v>-0.17680000000000001</v>
      </c>
      <c r="L80" s="18">
        <v>2.8660000000000001</v>
      </c>
      <c r="M80" s="18">
        <v>0.82840000000000003</v>
      </c>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2:47" x14ac:dyDescent="0.15">
      <c r="B81">
        <v>233.56299999999999</v>
      </c>
      <c r="C81">
        <v>5</v>
      </c>
      <c r="D81" s="18">
        <v>-4.9430000000000002E-2</v>
      </c>
      <c r="E81" s="18">
        <v>-0.2359</v>
      </c>
      <c r="F81" s="18">
        <v>6.2969999999999998E-2</v>
      </c>
      <c r="G81" s="18">
        <v>0.55810000000000004</v>
      </c>
      <c r="H81" s="18">
        <v>0.38300000000000001</v>
      </c>
      <c r="I81" s="18">
        <v>-0.35639999999999999</v>
      </c>
      <c r="J81" s="18">
        <v>1.6180000000000001</v>
      </c>
      <c r="K81" s="18">
        <v>-9.7670000000000007E-2</v>
      </c>
      <c r="L81" s="18">
        <v>2.879</v>
      </c>
      <c r="M81" s="18">
        <v>0.68369999999999997</v>
      </c>
      <c r="O81" t="s">
        <v>647</v>
      </c>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2:47" x14ac:dyDescent="0.15">
      <c r="B82">
        <v>233.56299999999999</v>
      </c>
      <c r="C82">
        <v>7</v>
      </c>
      <c r="D82" s="18">
        <v>-5.0950000000000002E-2</v>
      </c>
      <c r="E82" s="18">
        <v>-0.222</v>
      </c>
      <c r="F82" s="18">
        <v>3.7010000000000001E-2</v>
      </c>
      <c r="G82" s="18">
        <v>0.53580000000000005</v>
      </c>
      <c r="H82" s="18">
        <v>0.36909999999999998</v>
      </c>
      <c r="I82" s="18">
        <v>-0.437</v>
      </c>
      <c r="J82" s="18">
        <v>1.647</v>
      </c>
      <c r="K82" s="18">
        <v>-9.6129999999999993E-2</v>
      </c>
      <c r="L82" s="18">
        <v>2.8490000000000002</v>
      </c>
      <c r="M82" s="18">
        <v>0.71889999999999998</v>
      </c>
      <c r="O82" s="18">
        <f>MAX(MIN(Angle!A95,AngPhoton!$P$3),AngPhoton!$P$2)</f>
        <v>1.1294E-2</v>
      </c>
      <c r="P82" s="18">
        <f t="shared" ref="P82:S86" ca="1" si="7">MAX(0,P$11+P$12/(1+EXP((P$13-LOG10($O82))/P$14))+P$15/(1+EXP((P$16-LOG10($O82))/P$17))+P$18/(1+EXP((P$19-LOG10($O82))/P$20)))</f>
        <v>2.7456517128865716E-2</v>
      </c>
      <c r="Q82" s="18">
        <f t="shared" ca="1" si="7"/>
        <v>3.218680835892046E-2</v>
      </c>
      <c r="R82" s="18">
        <f t="shared" ca="1" si="7"/>
        <v>1.4562318931436277E-2</v>
      </c>
      <c r="S82" s="18">
        <f t="shared" ca="1" si="7"/>
        <v>1.3895307630306289E-2</v>
      </c>
      <c r="T82" s="18">
        <f ca="1">MAX(-P82+MIN(P82,AngCal!$B$30),T$11+T$12/(1+EXP((T$13-LOG10($O82))/T$14))+T$15/(1+EXP((T$16-LOG10($O82))/T$17))+T$18/(1+EXP((T$19-LOG10($O82))/T$20)))</f>
        <v>3.3953438619173E-2</v>
      </c>
      <c r="U82" s="18">
        <f ca="1">MAX(-Q82+MIN(Q82,AngCal!$B$30),U$11+U$12/(1+EXP((U$13-LOG10($O82))/U$14))+U$15/(1+EXP((U$16-LOG10($O82))/U$17))+U$18/(1+EXP((U$19-LOG10($O82))/U$20)))</f>
        <v>2.6862139672241533E-2</v>
      </c>
      <c r="V82" s="18">
        <f ca="1">MAX(-R82+MIN(R82,AngCal!$B$30),V$11+V$12/(1+EXP((V$13-LOG10($O82))/V$14))+V$15/(1+EXP((V$16-LOG10($O82))/V$17))+V$18/(1+EXP((V$19-LOG10($O82))/V$20)))</f>
        <v>3.3082016084280769E-2</v>
      </c>
      <c r="W82" s="18">
        <f ca="1">MAX(-S82+MIN(S82,AngCal!$B$30),W$11+W$12/(1+EXP((W$13-LOG10($O82))/W$14))+W$15/(1+EXP((W$16-LOG10($O82))/W$17))+W$18/(1+EXP((W$19-LOG10($O82))/W$20)))</f>
        <v>2.8793556193830575E-2</v>
      </c>
      <c r="X82" s="18">
        <f t="shared" ref="X82:AA86" ca="1" si="8">10^(X$11+X$12/(1+EXP((X$13-LOG10($O82))/X$14))+X$15/(1+EXP((X$16-LOG10($O82))/X$17))+X$18/(1+EXP((X$19-LOG10($O82))/X$20)))</f>
        <v>1.9355249350977712</v>
      </c>
      <c r="Y82" s="18">
        <f t="shared" ca="1" si="8"/>
        <v>4.592179841864116</v>
      </c>
      <c r="Z82" s="18">
        <f t="shared" ca="1" si="8"/>
        <v>0.45102490329316069</v>
      </c>
      <c r="AA82" s="18">
        <f t="shared" ca="1" si="8"/>
        <v>0.6305377286370526</v>
      </c>
      <c r="AB82" s="18">
        <f t="shared" ref="AB82:AE86" ca="1" si="9">MAX(0,AB$11+AB$12/(1+EXP((AB$13-LOG10($O82))/AB$14))+AB$15/(1+EXP((AB$16-LOG10($O82))/AB$17))+AB$18/(1+EXP((AB$19-LOG10($O82))/AB$20)))</f>
        <v>5.0199999999129032E-2</v>
      </c>
      <c r="AC82" s="18">
        <f t="shared" ca="1" si="9"/>
        <v>4.3296972579201405E-2</v>
      </c>
      <c r="AD82" s="18">
        <f t="shared" ca="1" si="9"/>
        <v>6.3257095264659773E-4</v>
      </c>
      <c r="AE82" s="18">
        <f t="shared" ca="1" si="9"/>
        <v>0</v>
      </c>
      <c r="AF82" s="18">
        <f ca="1">MAX(-AB82+MIN(AB82,AngCal!$B$30),AF$11+AF$12/(1+EXP((AF$13-LOG10($O82))/AF$14))+AF$15/(1+EXP((AF$16-LOG10($O82))/AF$17))+AF$18/(1+EXP((AF$19-LOG10($O82))/AF$20)))</f>
        <v>0.23259494048107987</v>
      </c>
      <c r="AG82" s="18">
        <f ca="1">MAX(-AC82+MIN(AC82,AngCal!$B$30),AG$11+AG$12/(1+EXP((AG$13-LOG10($O82))/AG$14))+AG$15/(1+EXP((AG$16-LOG10($O82))/AG$17))+AG$18/(1+EXP((AG$19-LOG10($O82))/AG$20)))</f>
        <v>0.26248072266344935</v>
      </c>
      <c r="AH82" s="18">
        <f ca="1">MAX(-AD82+MIN(AD82,AngCal!$B$30),AH$11+AH$12/(1+EXP((AH$13-LOG10($O82))/AH$14))+AH$15/(1+EXP((AH$16-LOG10($O82))/AH$17))+AH$18/(1+EXP((AH$19-LOG10($O82))/AH$20)))</f>
        <v>0.15074104483929443</v>
      </c>
      <c r="AI82" s="18">
        <f ca="1">MAX(-AE82+MIN(AE82,AngCal!$B$30),AI$11+AI$12/(1+EXP((AI$13-LOG10($O82))/AI$14))+AI$15/(1+EXP((AI$16-LOG10($O82))/AI$17))+AI$18/(1+EXP((AI$19-LOG10($O82))/AI$20)))</f>
        <v>7.4250129623257846E-2</v>
      </c>
      <c r="AJ82" s="18">
        <f t="shared" ref="AJ82:AM86" ca="1" si="10">10^(AJ$11+AJ$12/(1+EXP((AJ$13-LOG10($O82))/AJ$14))+AJ$15/(1+EXP((AJ$16-LOG10($O82))/AJ$17))+AJ$18/(1+EXP((AJ$19-LOG10($O82))/AJ$20)))</f>
        <v>6.4159328488151415</v>
      </c>
      <c r="AK82" s="18">
        <f t="shared" ca="1" si="10"/>
        <v>16.129431486717184</v>
      </c>
      <c r="AL82" s="18">
        <f t="shared" ca="1" si="10"/>
        <v>0.78205439060589044</v>
      </c>
      <c r="AM82" s="18">
        <f t="shared" ca="1" si="10"/>
        <v>0.41625945537631864</v>
      </c>
      <c r="AN82" s="18">
        <f t="shared" ref="AN82:AQ86" ca="1" si="11">MAX(0.1,MIN(1,AN$11+AN$12/(1+EXP((AN$13-LOG10($O82))/AN$14))+AN$15/(1+EXP((AN$16-LOG10($O82))/AN$17))+AN$18/(1+EXP((AN$19-LOG10($O82))/AN$20))))</f>
        <v>1</v>
      </c>
      <c r="AO82" s="18">
        <f t="shared" ca="1" si="11"/>
        <v>1</v>
      </c>
      <c r="AP82" s="18">
        <f t="shared" ca="1" si="11"/>
        <v>1</v>
      </c>
      <c r="AQ82" s="18">
        <f t="shared" ca="1" si="11"/>
        <v>1</v>
      </c>
      <c r="AR82" s="18">
        <f t="shared" ref="AR82:AU86" ca="1" si="12">MAX(0,AR$11+AR$12/(1+EXP((AR$13-LOG10($O82))/AR$14))+AR$15/(1+EXP((AR$16-LOG10($O82))/AR$17))+AR$18/(1+EXP((AR$19-LOG10($O82))/AR$20)))</f>
        <v>0</v>
      </c>
      <c r="AS82" s="18">
        <f t="shared" ca="1" si="12"/>
        <v>0</v>
      </c>
      <c r="AT82" s="18">
        <f t="shared" ca="1" si="12"/>
        <v>0</v>
      </c>
      <c r="AU82" s="18">
        <f t="shared" ca="1" si="12"/>
        <v>0</v>
      </c>
    </row>
    <row r="83" spans="2:47" x14ac:dyDescent="0.15">
      <c r="B83">
        <v>233.56299999999999</v>
      </c>
      <c r="C83">
        <v>10</v>
      </c>
      <c r="D83" s="18">
        <v>-5.6300000000000003E-2</v>
      </c>
      <c r="E83" s="18">
        <v>-0.21759999999999999</v>
      </c>
      <c r="F83" s="18">
        <v>4.8390000000000003E-5</v>
      </c>
      <c r="G83" s="18">
        <v>0.52539999999999998</v>
      </c>
      <c r="H83" s="18">
        <v>0.34589999999999999</v>
      </c>
      <c r="I83" s="18">
        <v>-0.73819999999999997</v>
      </c>
      <c r="J83" s="18">
        <v>1.54</v>
      </c>
      <c r="K83" s="18">
        <v>-7.1980000000000002E-2</v>
      </c>
      <c r="L83" s="18">
        <v>2.7869999999999999</v>
      </c>
      <c r="M83" s="18">
        <v>0.6734</v>
      </c>
      <c r="O83" s="18">
        <f>MAX(MIN(Angle!A96,AngPhoton!$P$3),AngPhoton!$P$2)</f>
        <v>1.4219000000000001E-2</v>
      </c>
      <c r="P83" s="18">
        <f t="shared" ca="1" si="7"/>
        <v>3.2991426520787355E-2</v>
      </c>
      <c r="Q83" s="18">
        <f t="shared" ca="1" si="7"/>
        <v>3.3510317882412453E-2</v>
      </c>
      <c r="R83" s="18">
        <f t="shared" ca="1" si="7"/>
        <v>1.7581008549204479E-2</v>
      </c>
      <c r="S83" s="18">
        <f t="shared" ca="1" si="7"/>
        <v>1.7174770887198262E-2</v>
      </c>
      <c r="T83" s="18">
        <f ca="1">MAX(-P83+MIN(P83,AngCal!$B$30),T$11+T$12/(1+EXP((T$13-LOG10($O83))/T$14))+T$15/(1+EXP((T$16-LOG10($O83))/T$17))+T$18/(1+EXP((T$19-LOG10($O83))/T$20)))</f>
        <v>2.6330953983491535E-2</v>
      </c>
      <c r="U83" s="18">
        <f ca="1">MAX(-Q83+MIN(Q83,AngCal!$B$30),U$11+U$12/(1+EXP((U$13-LOG10($O83))/U$14))+U$15/(1+EXP((U$16-LOG10($O83))/U$17))+U$18/(1+EXP((U$19-LOG10($O83))/U$20)))</f>
        <v>2.6876019378114905E-2</v>
      </c>
      <c r="V83" s="18">
        <f ca="1">MAX(-R83+MIN(R83,AngCal!$B$30),V$11+V$12/(1+EXP((V$13-LOG10($O83))/V$14))+V$15/(1+EXP((V$16-LOG10($O83))/V$17))+V$18/(1+EXP((V$19-LOG10($O83))/V$20)))</f>
        <v>3.294472619801677E-2</v>
      </c>
      <c r="W83" s="18">
        <f ca="1">MAX(-S83+MIN(S83,AngCal!$B$30),W$11+W$12/(1+EXP((W$13-LOG10($O83))/W$14))+W$15/(1+EXP((W$16-LOG10($O83))/W$17))+W$18/(1+EXP((W$19-LOG10($O83))/W$20)))</f>
        <v>3.0650213209002065E-2</v>
      </c>
      <c r="X83" s="18">
        <f t="shared" ca="1" si="8"/>
        <v>1.9354634252380427</v>
      </c>
      <c r="Y83" s="18">
        <f t="shared" ca="1" si="8"/>
        <v>2.7393358491454585</v>
      </c>
      <c r="Z83" s="18">
        <f t="shared" ca="1" si="8"/>
        <v>0.45102931672028551</v>
      </c>
      <c r="AA83" s="18">
        <f t="shared" ca="1" si="8"/>
        <v>0.63861092338360115</v>
      </c>
      <c r="AB83" s="18">
        <f t="shared" ca="1" si="9"/>
        <v>5.0199999997682598E-2</v>
      </c>
      <c r="AC83" s="18">
        <f t="shared" ca="1" si="9"/>
        <v>4.5601910446264798E-2</v>
      </c>
      <c r="AD83" s="18">
        <f t="shared" ca="1" si="9"/>
        <v>8.0323077127363481E-3</v>
      </c>
      <c r="AE83" s="18">
        <f t="shared" ca="1" si="9"/>
        <v>0</v>
      </c>
      <c r="AF83" s="18">
        <f ca="1">MAX(-AB83+MIN(AB83,AngCal!$B$30),AF$11+AF$12/(1+EXP((AF$13-LOG10($O83))/AF$14))+AF$15/(1+EXP((AF$16-LOG10($O83))/AF$17))+AF$18/(1+EXP((AF$19-LOG10($O83))/AF$20)))</f>
        <v>0.20150996570336122</v>
      </c>
      <c r="AG83" s="18">
        <f ca="1">MAX(-AC83+MIN(AC83,AngCal!$B$30),AG$11+AG$12/(1+EXP((AG$13-LOG10($O83))/AG$14))+AG$15/(1+EXP((AG$16-LOG10($O83))/AG$17))+AG$18/(1+EXP((AG$19-LOG10($O83))/AG$20)))</f>
        <v>0.22924090091717014</v>
      </c>
      <c r="AH83" s="18">
        <f ca="1">MAX(-AD83+MIN(AD83,AngCal!$B$30),AH$11+AH$12/(1+EXP((AH$13-LOG10($O83))/AH$14))+AH$15/(1+EXP((AH$16-LOG10($O83))/AH$17))+AH$18/(1+EXP((AH$19-LOG10($O83))/AH$20)))</f>
        <v>0.1351626190406375</v>
      </c>
      <c r="AI83" s="18">
        <f ca="1">MAX(-AE83+MIN(AE83,AngCal!$B$30),AI$11+AI$12/(1+EXP((AI$13-LOG10($O83))/AI$14))+AI$15/(1+EXP((AI$16-LOG10($O83))/AI$17))+AI$18/(1+EXP((AI$19-LOG10($O83))/AI$20)))</f>
        <v>7.428695846811785E-2</v>
      </c>
      <c r="AJ83" s="18">
        <f t="shared" ca="1" si="10"/>
        <v>6.1017139745329674</v>
      </c>
      <c r="AK83" s="18">
        <f t="shared" ca="1" si="10"/>
        <v>11.338337740283924</v>
      </c>
      <c r="AL83" s="18">
        <f t="shared" ca="1" si="10"/>
        <v>0.78907422087042467</v>
      </c>
      <c r="AM83" s="18">
        <f t="shared" ca="1" si="10"/>
        <v>0.44662397217057065</v>
      </c>
      <c r="AN83" s="18">
        <f t="shared" ca="1" si="11"/>
        <v>1</v>
      </c>
      <c r="AO83" s="18">
        <f t="shared" ca="1" si="11"/>
        <v>1</v>
      </c>
      <c r="AP83" s="18">
        <f t="shared" ca="1" si="11"/>
        <v>1</v>
      </c>
      <c r="AQ83" s="18">
        <f t="shared" ca="1" si="11"/>
        <v>1</v>
      </c>
      <c r="AR83" s="18">
        <f t="shared" ca="1" si="12"/>
        <v>0</v>
      </c>
      <c r="AS83" s="18">
        <f t="shared" ca="1" si="12"/>
        <v>0</v>
      </c>
      <c r="AT83" s="18">
        <f t="shared" ca="1" si="12"/>
        <v>0</v>
      </c>
      <c r="AU83" s="18">
        <f t="shared" ca="1" si="12"/>
        <v>0</v>
      </c>
    </row>
    <row r="84" spans="2:47" x14ac:dyDescent="0.15">
      <c r="B84">
        <v>233.56299999999999</v>
      </c>
      <c r="C84">
        <v>15</v>
      </c>
      <c r="D84" s="18">
        <v>-7.3139999999999997E-2</v>
      </c>
      <c r="E84" s="18">
        <v>-0.2034</v>
      </c>
      <c r="F84" s="18">
        <v>-4.0960000000000003E-2</v>
      </c>
      <c r="G84" s="18">
        <v>0.5</v>
      </c>
      <c r="H84" s="18">
        <v>0.34649999999999997</v>
      </c>
      <c r="I84" s="18">
        <v>-1</v>
      </c>
      <c r="J84" s="18">
        <v>1.573</v>
      </c>
      <c r="K84" s="18">
        <v>-6.9949999999999998E-2</v>
      </c>
      <c r="L84" s="18">
        <v>2.69</v>
      </c>
      <c r="M84" s="18">
        <v>0.76280000000000003</v>
      </c>
      <c r="O84" s="18">
        <f>MAX(MIN(Angle!A97,AngPhoton!$P$3),AngPhoton!$P$2)</f>
        <v>1.7901E-2</v>
      </c>
      <c r="P84" s="18">
        <f t="shared" ca="1" si="7"/>
        <v>3.8344464161478679E-2</v>
      </c>
      <c r="Q84" s="18">
        <f t="shared" ca="1" si="7"/>
        <v>3.5093520106076921E-2</v>
      </c>
      <c r="R84" s="18">
        <f t="shared" ca="1" si="7"/>
        <v>2.1492794410936031E-2</v>
      </c>
      <c r="S84" s="18">
        <f t="shared" ca="1" si="7"/>
        <v>2.0904814514828843E-2</v>
      </c>
      <c r="T84" s="18">
        <f ca="1">MAX(-P84+MIN(P84,AngCal!$B$30),T$11+T$12/(1+EXP((T$13-LOG10($O84))/T$14))+T$15/(1+EXP((T$16-LOG10($O84))/T$17))+T$18/(1+EXP((T$19-LOG10($O84))/T$20)))</f>
        <v>2.4813436974441584E-2</v>
      </c>
      <c r="U84" s="18">
        <f ca="1">MAX(-Q84+MIN(Q84,AngCal!$B$30),U$11+U$12/(1+EXP((U$13-LOG10($O84))/U$14))+U$15/(1+EXP((U$16-LOG10($O84))/U$17))+U$18/(1+EXP((U$19-LOG10($O84))/U$20)))</f>
        <v>2.6886301465134509E-2</v>
      </c>
      <c r="V84" s="18">
        <f ca="1">MAX(-R84+MIN(R84,AngCal!$B$30),V$11+V$12/(1+EXP((V$13-LOG10($O84))/V$14))+V$15/(1+EXP((V$16-LOG10($O84))/V$17))+V$18/(1+EXP((V$19-LOG10($O84))/V$20)))</f>
        <v>3.27674216745098E-2</v>
      </c>
      <c r="W84" s="18">
        <f ca="1">MAX(-S84+MIN(S84,AngCal!$B$30),W$11+W$12/(1+EXP((W$13-LOG10($O84))/W$14))+W$15/(1+EXP((W$16-LOG10($O84))/W$17))+W$18/(1+EXP((W$19-LOG10($O84))/W$20)))</f>
        <v>3.2737230058690975E-2</v>
      </c>
      <c r="X84" s="18">
        <f t="shared" ca="1" si="8"/>
        <v>1.9347119762343745</v>
      </c>
      <c r="Y84" s="18">
        <f t="shared" ca="1" si="8"/>
        <v>1.6706281772714906</v>
      </c>
      <c r="Z84" s="18">
        <f t="shared" ca="1" si="8"/>
        <v>0.45106783743542633</v>
      </c>
      <c r="AA84" s="18">
        <f t="shared" ca="1" si="8"/>
        <v>0.64913936218490564</v>
      </c>
      <c r="AB84" s="18">
        <f t="shared" ca="1" si="9"/>
        <v>5.0199999993727443E-2</v>
      </c>
      <c r="AC84" s="18">
        <f t="shared" ca="1" si="9"/>
        <v>4.7883171751775845E-2</v>
      </c>
      <c r="AD84" s="18">
        <f t="shared" ca="1" si="9"/>
        <v>1.5424180686885116E-2</v>
      </c>
      <c r="AE84" s="18">
        <f t="shared" ca="1" si="9"/>
        <v>2.7559697495499621E-3</v>
      </c>
      <c r="AF84" s="18">
        <f ca="1">MAX(-AB84+MIN(AB84,AngCal!$B$30),AF$11+AF$12/(1+EXP((AF$13-LOG10($O84))/AF$14))+AF$15/(1+EXP((AF$16-LOG10($O84))/AF$17))+AF$18/(1+EXP((AF$19-LOG10($O84))/AF$20)))</f>
        <v>0.17157582098637192</v>
      </c>
      <c r="AG84" s="18">
        <f ca="1">MAX(-AC84+MIN(AC84,AngCal!$B$30),AG$11+AG$12/(1+EXP((AG$13-LOG10($O84))/AG$14))+AG$15/(1+EXP((AG$16-LOG10($O84))/AG$17))+AG$18/(1+EXP((AG$19-LOG10($O84))/AG$20)))</f>
        <v>0.19507075797175069</v>
      </c>
      <c r="AH84" s="18">
        <f ca="1">MAX(-AD84+MIN(AD84,AngCal!$B$30),AH$11+AH$12/(1+EXP((AH$13-LOG10($O84))/AH$14))+AH$15/(1+EXP((AH$16-LOG10($O84))/AH$17))+AH$18/(1+EXP((AH$19-LOG10($O84))/AH$20)))</f>
        <v>0.12046002917271441</v>
      </c>
      <c r="AI84" s="18">
        <f ca="1">MAX(-AE84+MIN(AE84,AngCal!$B$30),AI$11+AI$12/(1+EXP((AI$13-LOG10($O84))/AI$14))+AI$15/(1+EXP((AI$16-LOG10($O84))/AI$17))+AI$18/(1+EXP((AI$19-LOG10($O84))/AI$20)))</f>
        <v>7.4343115857580619E-2</v>
      </c>
      <c r="AJ84" s="18">
        <f t="shared" ca="1" si="10"/>
        <v>5.4844587421597994</v>
      </c>
      <c r="AK84" s="18">
        <f t="shared" ca="1" si="10"/>
        <v>7.3061408232754275</v>
      </c>
      <c r="AL84" s="18">
        <f t="shared" ca="1" si="10"/>
        <v>0.79738655317920681</v>
      </c>
      <c r="AM84" s="18">
        <f t="shared" ca="1" si="10"/>
        <v>0.48825099882787959</v>
      </c>
      <c r="AN84" s="18">
        <f t="shared" ca="1" si="11"/>
        <v>1</v>
      </c>
      <c r="AO84" s="18">
        <f t="shared" ca="1" si="11"/>
        <v>1</v>
      </c>
      <c r="AP84" s="18">
        <f t="shared" ca="1" si="11"/>
        <v>1</v>
      </c>
      <c r="AQ84" s="18">
        <f t="shared" ca="1" si="11"/>
        <v>1</v>
      </c>
      <c r="AR84" s="18">
        <f t="shared" ca="1" si="12"/>
        <v>0</v>
      </c>
      <c r="AS84" s="18">
        <f t="shared" ca="1" si="12"/>
        <v>0</v>
      </c>
      <c r="AT84" s="18">
        <f t="shared" ca="1" si="12"/>
        <v>0</v>
      </c>
      <c r="AU84" s="18">
        <f t="shared" ca="1" si="12"/>
        <v>0</v>
      </c>
    </row>
    <row r="85" spans="2:47" x14ac:dyDescent="0.15">
      <c r="B85">
        <v>233.56299999999999</v>
      </c>
      <c r="C85">
        <v>20</v>
      </c>
      <c r="D85" s="18">
        <v>-6.9919999999999996E-2</v>
      </c>
      <c r="E85" s="18">
        <v>-0.19339999999999999</v>
      </c>
      <c r="F85" s="18">
        <v>-5.3400000000000003E-2</v>
      </c>
      <c r="G85" s="18">
        <v>0.49569999999999997</v>
      </c>
      <c r="H85" s="18">
        <v>0.30370000000000003</v>
      </c>
      <c r="I85" s="18">
        <v>-1.3069999999999999</v>
      </c>
      <c r="J85" s="18">
        <v>1.4239999999999999</v>
      </c>
      <c r="K85" s="18">
        <v>-4.0390000000000002E-2</v>
      </c>
      <c r="L85" s="18">
        <v>2.78</v>
      </c>
      <c r="M85" s="18">
        <v>0.59150000000000003</v>
      </c>
      <c r="O85" s="18">
        <f>MAX(MIN(Angle!A98,AngPhoton!$P$3),AngPhoton!$P$2)</f>
        <v>2.2536E-2</v>
      </c>
      <c r="P85" s="18">
        <f t="shared" ca="1" si="7"/>
        <v>4.314214922330438E-2</v>
      </c>
      <c r="Q85" s="18">
        <f t="shared" ca="1" si="7"/>
        <v>3.6979328851106386E-2</v>
      </c>
      <c r="R85" s="18">
        <f t="shared" ca="1" si="7"/>
        <v>2.6107463773466108E-2</v>
      </c>
      <c r="S85" s="18">
        <f t="shared" ca="1" si="7"/>
        <v>2.4935196594842359E-2</v>
      </c>
      <c r="T85" s="18">
        <f ca="1">MAX(-P85+MIN(P85,AngCal!$B$30),T$11+T$12/(1+EXP((T$13-LOG10($O85))/T$14))+T$15/(1+EXP((T$16-LOG10($O85))/T$17))+T$18/(1+EXP((T$19-LOG10($O85))/T$20)))</f>
        <v>2.4736014436478444E-2</v>
      </c>
      <c r="U85" s="18">
        <f ca="1">MAX(-Q85+MIN(Q85,AngCal!$B$30),U$11+U$12/(1+EXP((U$13-LOG10($O85))/U$14))+U$15/(1+EXP((U$16-LOG10($O85))/U$17))+U$18/(1+EXP((U$19-LOG10($O85))/U$20)))</f>
        <v>2.6885155434047792E-2</v>
      </c>
      <c r="V85" s="18">
        <f ca="1">MAX(-R85+MIN(R85,AngCal!$B$30),V$11+V$12/(1+EXP((V$13-LOG10($O85))/V$14))+V$15/(1+EXP((V$16-LOG10($O85))/V$17))+V$18/(1+EXP((V$19-LOG10($O85))/V$20)))</f>
        <v>3.2579601005915122E-2</v>
      </c>
      <c r="W85" s="18">
        <f ca="1">MAX(-S85+MIN(S85,AngCal!$B$30),W$11+W$12/(1+EXP((W$13-LOG10($O85))/W$14))+W$15/(1+EXP((W$16-LOG10($O85))/W$17))+W$18/(1+EXP((W$19-LOG10($O85))/W$20)))</f>
        <v>3.5027258090772465E-2</v>
      </c>
      <c r="X85" s="18">
        <f t="shared" ca="1" si="8"/>
        <v>1.925584871520378</v>
      </c>
      <c r="Y85" s="18">
        <f t="shared" ca="1" si="8"/>
        <v>1.067914836330883</v>
      </c>
      <c r="Z85" s="18">
        <f t="shared" ca="1" si="8"/>
        <v>0.45137343128979013</v>
      </c>
      <c r="AA85" s="18">
        <f t="shared" ca="1" si="8"/>
        <v>0.65262355638170788</v>
      </c>
      <c r="AB85" s="18">
        <f t="shared" ca="1" si="9"/>
        <v>5.0199999982732016E-2</v>
      </c>
      <c r="AC85" s="18">
        <f t="shared" ca="1" si="9"/>
        <v>5.0106422430296671E-2</v>
      </c>
      <c r="AD85" s="18">
        <f t="shared" ca="1" si="9"/>
        <v>2.2638375896870615E-2</v>
      </c>
      <c r="AE85" s="18">
        <f t="shared" ca="1" si="9"/>
        <v>1.3794563186012391E-2</v>
      </c>
      <c r="AF85" s="18">
        <f ca="1">MAX(-AB85+MIN(AB85,AngCal!$B$30),AF$11+AF$12/(1+EXP((AF$13-LOG10($O85))/AF$14))+AF$15/(1+EXP((AF$16-LOG10($O85))/AF$17))+AF$18/(1+EXP((AF$19-LOG10($O85))/AF$20)))</f>
        <v>0.14329487829055132</v>
      </c>
      <c r="AG85" s="18">
        <f ca="1">MAX(-AC85+MIN(AC85,AngCal!$B$30),AG$11+AG$12/(1+EXP((AG$13-LOG10($O85))/AG$14))+AG$15/(1+EXP((AG$16-LOG10($O85))/AG$17))+AG$18/(1+EXP((AG$19-LOG10($O85))/AG$20)))</f>
        <v>0.16099595038539269</v>
      </c>
      <c r="AH85" s="18">
        <f ca="1">MAX(-AD85+MIN(AD85,AngCal!$B$30),AH$11+AH$12/(1+EXP((AH$13-LOG10($O85))/AH$14))+AH$15/(1+EXP((AH$16-LOG10($O85))/AH$17))+AH$18/(1+EXP((AH$19-LOG10($O85))/AH$20)))</f>
        <v>0.10681758633342021</v>
      </c>
      <c r="AI85" s="18">
        <f ca="1">MAX(-AE85+MIN(AE85,AngCal!$B$30),AI$11+AI$12/(1+EXP((AI$13-LOG10($O85))/AI$14))+AI$15/(1+EXP((AI$16-LOG10($O85))/AI$17))+AI$18/(1+EXP((AI$19-LOG10($O85))/AI$20)))</f>
        <v>7.4428737208821885E-2</v>
      </c>
      <c r="AJ85" s="18">
        <f t="shared" ca="1" si="10"/>
        <v>4.4305814519377078</v>
      </c>
      <c r="AK85" s="18">
        <f t="shared" ca="1" si="10"/>
        <v>4.3783394818662469</v>
      </c>
      <c r="AL85" s="18">
        <f t="shared" ca="1" si="10"/>
        <v>0.80722095824373419</v>
      </c>
      <c r="AM85" s="18">
        <f t="shared" ca="1" si="10"/>
        <v>0.54564433371533771</v>
      </c>
      <c r="AN85" s="18">
        <f t="shared" ca="1" si="11"/>
        <v>1</v>
      </c>
      <c r="AO85" s="18">
        <f t="shared" ca="1" si="11"/>
        <v>1</v>
      </c>
      <c r="AP85" s="18">
        <f t="shared" ca="1" si="11"/>
        <v>1</v>
      </c>
      <c r="AQ85" s="18">
        <f t="shared" ca="1" si="11"/>
        <v>1</v>
      </c>
      <c r="AR85" s="18">
        <f t="shared" ca="1" si="12"/>
        <v>0</v>
      </c>
      <c r="AS85" s="18">
        <f t="shared" ca="1" si="12"/>
        <v>0</v>
      </c>
      <c r="AT85" s="18">
        <f t="shared" ca="1" si="12"/>
        <v>0</v>
      </c>
      <c r="AU85" s="18">
        <f t="shared" ca="1" si="12"/>
        <v>0</v>
      </c>
    </row>
    <row r="86" spans="2:47" x14ac:dyDescent="0.15">
      <c r="B86">
        <v>364.96300000000002</v>
      </c>
      <c r="C86">
        <v>1</v>
      </c>
      <c r="D86" s="18">
        <v>6.2590000000000007E-2</v>
      </c>
      <c r="E86" s="18">
        <v>-3.0190000000000002E-2</v>
      </c>
      <c r="F86" s="18">
        <v>2.555E-2</v>
      </c>
      <c r="G86" s="18">
        <v>0.15540000000000001</v>
      </c>
      <c r="H86" s="18">
        <v>6.343E-2</v>
      </c>
      <c r="I86" s="18">
        <v>1.6719999999999999</v>
      </c>
      <c r="J86" s="18">
        <v>0.2397</v>
      </c>
      <c r="K86" s="18">
        <v>-9.5829999999999999E-2</v>
      </c>
      <c r="L86" s="18">
        <v>1.526</v>
      </c>
      <c r="M86" s="18">
        <v>0.41870000000000002</v>
      </c>
      <c r="O86" s="18">
        <f>MAX(MIN(Angle!A99,AngPhoton!$P$3),AngPhoton!$P$2)</f>
        <v>2.8371E-2</v>
      </c>
      <c r="P86" s="18">
        <f t="shared" ca="1" si="7"/>
        <v>4.7021204428719959E-2</v>
      </c>
      <c r="Q86" s="18">
        <f t="shared" ca="1" si="7"/>
        <v>3.9214189149311289E-2</v>
      </c>
      <c r="R86" s="18">
        <f t="shared" ca="1" si="7"/>
        <v>3.0981763124763705E-2</v>
      </c>
      <c r="S86" s="18">
        <f t="shared" ca="1" si="7"/>
        <v>2.9055370460822134E-2</v>
      </c>
      <c r="T86" s="18">
        <f ca="1">MAX(-P86+MIN(P86,AngCal!$B$30),T$11+T$12/(1+EXP((T$13-LOG10($O86))/T$14))+T$15/(1+EXP((T$16-LOG10($O86))/T$17))+T$18/(1+EXP((T$19-LOG10($O86))/T$20)))</f>
        <v>2.474050556567662E-2</v>
      </c>
      <c r="U86" s="18">
        <f ca="1">MAX(-Q86+MIN(Q86,AngCal!$B$30),U$11+U$12/(1+EXP((U$13-LOG10($O86))/U$14))+U$15/(1+EXP((U$16-LOG10($O86))/U$17))+U$18/(1+EXP((U$19-LOG10($O86))/U$20)))</f>
        <v>2.6856139796695256E-2</v>
      </c>
      <c r="V86" s="18">
        <f ca="1">MAX(-R86+MIN(R86,AngCal!$B$30),V$11+V$12/(1+EXP((V$13-LOG10($O86))/V$14))+V$15/(1+EXP((V$16-LOG10($O86))/V$17))+V$18/(1+EXP((V$19-LOG10($O86))/V$20)))</f>
        <v>3.2524225760027059E-2</v>
      </c>
      <c r="W86" s="18">
        <f ca="1">MAX(-S86+MIN(S86,AngCal!$B$30),W$11+W$12/(1+EXP((W$13-LOG10($O86))/W$14))+W$15/(1+EXP((W$16-LOG10($O86))/W$17))+W$18/(1+EXP((W$19-LOG10($O86))/W$20)))</f>
        <v>3.7460799710263872E-2</v>
      </c>
      <c r="X86" s="18">
        <f t="shared" ca="1" si="8"/>
        <v>1.8218355753150073</v>
      </c>
      <c r="Y86" s="18">
        <f t="shared" ca="1" si="8"/>
        <v>0.73679625285950545</v>
      </c>
      <c r="Z86" s="18">
        <f t="shared" ca="1" si="8"/>
        <v>0.45321991045876819</v>
      </c>
      <c r="AA86" s="18">
        <f t="shared" ca="1" si="8"/>
        <v>0.59373697740065801</v>
      </c>
      <c r="AB86" s="18">
        <f t="shared" ca="1" si="9"/>
        <v>5.0199999951685663E-2</v>
      </c>
      <c r="AC86" s="18">
        <f t="shared" ca="1" si="9"/>
        <v>5.2231904525850026E-2</v>
      </c>
      <c r="AD86" s="18">
        <f t="shared" ca="1" si="9"/>
        <v>2.950302458484886E-2</v>
      </c>
      <c r="AE86" s="18">
        <f t="shared" ca="1" si="9"/>
        <v>2.4321201851726704E-2</v>
      </c>
      <c r="AF86" s="18">
        <f ca="1">MAX(-AB86+MIN(AB86,AngCal!$B$30),AF$11+AF$12/(1+EXP((AF$13-LOG10($O86))/AF$14))+AF$15/(1+EXP((AF$16-LOG10($O86))/AF$17))+AF$18/(1+EXP((AF$19-LOG10($O86))/AF$20)))</f>
        <v>0.11720721413946711</v>
      </c>
      <c r="AG86" s="18">
        <f ca="1">MAX(-AC86+MIN(AC86,AngCal!$B$30),AG$11+AG$12/(1+EXP((AG$13-LOG10($O86))/AG$14))+AG$15/(1+EXP((AG$16-LOG10($O86))/AG$17))+AG$18/(1+EXP((AG$19-LOG10($O86))/AG$20)))</f>
        <v>0.12820460939436948</v>
      </c>
      <c r="AH86" s="18">
        <f ca="1">MAX(-AD86+MIN(AD86,AngCal!$B$30),AH$11+AH$12/(1+EXP((AH$13-LOG10($O86))/AH$14))+AH$15/(1+EXP((AH$16-LOG10($O86))/AH$17))+AH$18/(1+EXP((AH$19-LOG10($O86))/AH$20)))</f>
        <v>9.4436681805098607E-2</v>
      </c>
      <c r="AI86" s="18">
        <f ca="1">MAX(-AE86+MIN(AE86,AngCal!$B$30),AI$11+AI$12/(1+EXP((AI$13-LOG10($O86))/AI$14))+AI$15/(1+EXP((AI$16-LOG10($O86))/AI$17))+AI$18/(1+EXP((AI$19-LOG10($O86))/AI$20)))</f>
        <v>7.4559266642859709E-2</v>
      </c>
      <c r="AJ86" s="18">
        <f t="shared" ca="1" si="10"/>
        <v>3.0293499473632322</v>
      </c>
      <c r="AK86" s="18">
        <f t="shared" ca="1" si="10"/>
        <v>2.5222147175491538</v>
      </c>
      <c r="AL86" s="18">
        <f t="shared" ca="1" si="10"/>
        <v>0.81884451385177526</v>
      </c>
      <c r="AM86" s="18">
        <f t="shared" ca="1" si="10"/>
        <v>0.62504700988444473</v>
      </c>
      <c r="AN86" s="18">
        <f t="shared" ca="1" si="11"/>
        <v>1</v>
      </c>
      <c r="AO86" s="18">
        <f t="shared" ca="1" si="11"/>
        <v>1</v>
      </c>
      <c r="AP86" s="18">
        <f t="shared" ca="1" si="11"/>
        <v>1</v>
      </c>
      <c r="AQ86" s="18">
        <f t="shared" ca="1" si="11"/>
        <v>1</v>
      </c>
      <c r="AR86" s="18">
        <f t="shared" ca="1" si="12"/>
        <v>0</v>
      </c>
      <c r="AS86" s="18">
        <f t="shared" ca="1" si="12"/>
        <v>0</v>
      </c>
      <c r="AT86" s="18">
        <f t="shared" ca="1" si="12"/>
        <v>0</v>
      </c>
      <c r="AU86" s="18">
        <f t="shared" ca="1" si="12"/>
        <v>0</v>
      </c>
    </row>
    <row r="87" spans="2:47" x14ac:dyDescent="0.15">
      <c r="B87">
        <v>364.96300000000002</v>
      </c>
      <c r="C87">
        <v>3</v>
      </c>
      <c r="D87" s="18">
        <v>6.5570000000000003E-2</v>
      </c>
      <c r="E87" s="18">
        <v>-3.7470000000000003E-2</v>
      </c>
      <c r="F87" s="18">
        <v>-7.0110000000000006E-2</v>
      </c>
      <c r="G87" s="18">
        <v>0.15129999999999999</v>
      </c>
      <c r="H87" s="18">
        <v>-1.9740000000000001E-2</v>
      </c>
      <c r="I87" s="18">
        <v>0.79220000000000002</v>
      </c>
      <c r="J87" s="18">
        <v>0.1739</v>
      </c>
      <c r="K87" s="18">
        <v>-8.3590000000000001E-3</v>
      </c>
      <c r="L87" s="18">
        <v>2.7370000000000001</v>
      </c>
      <c r="M87" s="18">
        <v>0.1394</v>
      </c>
      <c r="O87" s="18">
        <f>MAX(MIN(Angle!A100,AngPhoton!$P$3),AngPhoton!$P$2)</f>
        <v>3.5716999999999999E-2</v>
      </c>
      <c r="P87" s="18">
        <f t="shared" ref="P87:S118" ca="1" si="13">MAX(0,P$11+P$12/(1+EXP((P$13-LOG10($O87))/P$14))+P$15/(1+EXP((P$16-LOG10($O87))/P$17))+P$18/(1+EXP((P$19-LOG10($O87))/P$20)))</f>
        <v>4.9697938713877308E-2</v>
      </c>
      <c r="Q87" s="18">
        <f t="shared" ca="1" si="13"/>
        <v>4.1846520601356477E-2</v>
      </c>
      <c r="R87" s="18">
        <f t="shared" ca="1" si="13"/>
        <v>3.5557179260902558E-2</v>
      </c>
      <c r="S87" s="18">
        <f t="shared" ca="1" si="13"/>
        <v>3.3025007500118331E-2</v>
      </c>
      <c r="T87" s="18">
        <f ca="1">MAX(-P87+MIN(P87,AngCal!$B$30),T$11+T$12/(1+EXP((T$13-LOG10($O87))/T$14))+T$15/(1+EXP((T$16-LOG10($O87))/T$17))+T$18/(1+EXP((T$19-LOG10($O87))/T$20)))</f>
        <v>2.4746855454662361E-2</v>
      </c>
      <c r="U87" s="18">
        <f ca="1">MAX(-Q87+MIN(Q87,AngCal!$B$30),U$11+U$12/(1+EXP((U$13-LOG10($O87))/U$14))+U$15/(1+EXP((U$16-LOG10($O87))/U$17))+U$18/(1+EXP((U$19-LOG10($O87))/U$20)))</f>
        <v>2.6765756170942887E-2</v>
      </c>
      <c r="V87" s="18">
        <f ca="1">MAX(-R87+MIN(R87,AngCal!$B$30),V$11+V$12/(1+EXP((V$13-LOG10($O87))/V$14))+V$15/(1+EXP((V$16-LOG10($O87))/V$17))+V$18/(1+EXP((V$19-LOG10($O87))/V$20)))</f>
        <v>3.3075811210669367E-2</v>
      </c>
      <c r="W87" s="18">
        <f ca="1">MAX(-S87+MIN(S87,AngCal!$B$30),W$11+W$12/(1+EXP((W$13-LOG10($O87))/W$14))+W$15/(1+EXP((W$16-LOG10($O87))/W$17))+W$18/(1+EXP((W$19-LOG10($O87))/W$20)))</f>
        <v>3.9934107188961968E-2</v>
      </c>
      <c r="X87" s="18">
        <f t="shared" ref="X87:AA118" ca="1" si="14">10^(X$11+X$12/(1+EXP((X$13-LOG10($O87))/X$14))+X$15/(1+EXP((X$16-LOG10($O87))/X$17))+X$18/(1+EXP((X$19-LOG10($O87))/X$20)))</f>
        <v>1.1697563668642172</v>
      </c>
      <c r="Y87" s="18">
        <f t="shared" ca="1" si="14"/>
        <v>0.5665595496265059</v>
      </c>
      <c r="Z87" s="18">
        <f t="shared" ca="1" si="14"/>
        <v>0.45383296610891555</v>
      </c>
      <c r="AA87" s="18">
        <f t="shared" ca="1" si="14"/>
        <v>0.51794926819491116</v>
      </c>
      <c r="AB87" s="18">
        <f t="shared" ref="AB87:AE118" ca="1" si="15">MAX(0,AB$11+AB$12/(1+EXP((AB$13-LOG10($O87))/AB$14))+AB$15/(1+EXP((AB$16-LOG10($O87))/AB$17))+AB$18/(1+EXP((AB$19-LOG10($O87))/AB$20)))</f>
        <v>5.019999986277799E-2</v>
      </c>
      <c r="AC87" s="18">
        <f t="shared" ca="1" si="15"/>
        <v>5.421431667767837E-2</v>
      </c>
      <c r="AD87" s="18">
        <f t="shared" ca="1" si="15"/>
        <v>3.5854470536009105E-2</v>
      </c>
      <c r="AE87" s="18">
        <f t="shared" ca="1" si="15"/>
        <v>3.3635422695082885E-2</v>
      </c>
      <c r="AF87" s="18">
        <f ca="1">MAX(-AB87+MIN(AB87,AngCal!$B$30),AF$11+AF$12/(1+EXP((AF$13-LOG10($O87))/AF$14))+AF$15/(1+EXP((AF$16-LOG10($O87))/AF$17))+AF$18/(1+EXP((AF$19-LOG10($O87))/AF$20)))</f>
        <v>9.3880792460315332E-2</v>
      </c>
      <c r="AG87" s="18">
        <f ca="1">MAX(-AC87+MIN(AC87,AngCal!$B$30),AG$11+AG$12/(1+EXP((AG$13-LOG10($O87))/AG$14))+AG$15/(1+EXP((AG$16-LOG10($O87))/AG$17))+AG$18/(1+EXP((AG$19-LOG10($O87))/AG$20)))</f>
        <v>9.7982783094972381E-2</v>
      </c>
      <c r="AH87" s="18">
        <f ca="1">MAX(-AD87+MIN(AD87,AngCal!$B$30),AH$11+AH$12/(1+EXP((AH$13-LOG10($O87))/AH$14))+AH$15/(1+EXP((AH$16-LOG10($O87))/AH$17))+AH$18/(1+EXP((AH$19-LOG10($O87))/AH$20)))</f>
        <v>8.3535851571278061E-2</v>
      </c>
      <c r="AI87" s="18">
        <f ca="1">MAX(-AE87+MIN(AE87,AngCal!$B$30),AI$11+AI$12/(1+EXP((AI$13-LOG10($O87))/AI$14))+AI$15/(1+EXP((AI$16-LOG10($O87))/AI$17))+AI$18/(1+EXP((AI$19-LOG10($O87))/AI$20)))</f>
        <v>7.4758216497159732E-2</v>
      </c>
      <c r="AJ87" s="18">
        <f t="shared" ref="AJ87:AM118" ca="1" si="16">10^(AJ$11+AJ$12/(1+EXP((AJ$13-LOG10($O87))/AJ$14))+AJ$15/(1+EXP((AJ$16-LOG10($O87))/AJ$17))+AJ$18/(1+EXP((AJ$19-LOG10($O87))/AJ$20)))</f>
        <v>1.738084905215689</v>
      </c>
      <c r="AK87" s="18">
        <f t="shared" ca="1" si="16"/>
        <v>1.4610338026689083</v>
      </c>
      <c r="AL87" s="18">
        <f t="shared" ca="1" si="16"/>
        <v>0.83256570307568201</v>
      </c>
      <c r="AM87" s="18">
        <f t="shared" ca="1" si="16"/>
        <v>0.73461606685379433</v>
      </c>
      <c r="AN87" s="18">
        <f t="shared" ref="AN87:AQ118" ca="1" si="17">MAX(0.1,MIN(1,AN$11+AN$12/(1+EXP((AN$13-LOG10($O87))/AN$14))+AN$15/(1+EXP((AN$16-LOG10($O87))/AN$17))+AN$18/(1+EXP((AN$19-LOG10($O87))/AN$20))))</f>
        <v>1</v>
      </c>
      <c r="AO87" s="18">
        <f t="shared" ca="1" si="17"/>
        <v>1</v>
      </c>
      <c r="AP87" s="18">
        <f t="shared" ca="1" si="17"/>
        <v>1</v>
      </c>
      <c r="AQ87" s="18">
        <f t="shared" ca="1" si="17"/>
        <v>1</v>
      </c>
      <c r="AR87" s="18">
        <f t="shared" ref="AR87:AU118" ca="1" si="18">MAX(0,AR$11+AR$12/(1+EXP((AR$13-LOG10($O87))/AR$14))+AR$15/(1+EXP((AR$16-LOG10($O87))/AR$17))+AR$18/(1+EXP((AR$19-LOG10($O87))/AR$20)))</f>
        <v>0</v>
      </c>
      <c r="AS87" s="18">
        <f t="shared" ca="1" si="18"/>
        <v>0</v>
      </c>
      <c r="AT87" s="18">
        <f t="shared" ca="1" si="18"/>
        <v>0</v>
      </c>
      <c r="AU87" s="18">
        <f t="shared" ca="1" si="18"/>
        <v>0</v>
      </c>
    </row>
    <row r="88" spans="2:47" x14ac:dyDescent="0.15">
      <c r="B88">
        <v>364.96300000000002</v>
      </c>
      <c r="C88">
        <v>5</v>
      </c>
      <c r="D88" s="18">
        <v>4.487E-2</v>
      </c>
      <c r="E88" s="18">
        <v>-7.5329999999999994E-2</v>
      </c>
      <c r="F88" s="18">
        <v>-1.559E-2</v>
      </c>
      <c r="G88" s="18">
        <v>0.35199999999999998</v>
      </c>
      <c r="H88" s="18">
        <v>3.8379999999999997E-2</v>
      </c>
      <c r="I88" s="18">
        <v>-1.6970000000000001</v>
      </c>
      <c r="J88" s="18">
        <v>0.2833</v>
      </c>
      <c r="K88" s="18">
        <v>-7.9109999999999996E-3</v>
      </c>
      <c r="L88" s="18">
        <v>2.7639999999999998</v>
      </c>
      <c r="M88" s="18">
        <v>0.13489999999999999</v>
      </c>
      <c r="O88" s="18">
        <f>MAX(MIN(Angle!A101,AngPhoton!$P$3),AngPhoton!$P$2)</f>
        <v>4.4964999999999998E-2</v>
      </c>
      <c r="P88" s="18">
        <f t="shared" ca="1" si="13"/>
        <v>5.1052807023565169E-2</v>
      </c>
      <c r="Q88" s="18">
        <f t="shared" ca="1" si="13"/>
        <v>4.4924100029552438E-2</v>
      </c>
      <c r="R88" s="18">
        <f t="shared" ca="1" si="13"/>
        <v>3.9385605825348349E-2</v>
      </c>
      <c r="S88" s="18">
        <f t="shared" ca="1" si="13"/>
        <v>3.6614921995057857E-2</v>
      </c>
      <c r="T88" s="18">
        <f ca="1">MAX(-P88+MIN(P88,AngCal!$B$30),T$11+T$12/(1+EXP((T$13-LOG10($O88))/T$14))+T$15/(1+EXP((T$16-LOG10($O88))/T$17))+T$18/(1+EXP((T$19-LOG10($O88))/T$20)))</f>
        <v>2.4737109196373494E-2</v>
      </c>
      <c r="U88" s="18">
        <f ca="1">MAX(-Q88+MIN(Q88,AngCal!$B$30),U$11+U$12/(1+EXP((U$13-LOG10($O88))/U$14))+U$15/(1+EXP((U$16-LOG10($O88))/U$17))+U$18/(1+EXP((U$19-LOG10($O88))/U$20)))</f>
        <v>2.6547165691078019E-2</v>
      </c>
      <c r="V88" s="18">
        <f ca="1">MAX(-R88+MIN(R88,AngCal!$B$30),V$11+V$12/(1+EXP((V$13-LOG10($O88))/V$14))+V$15/(1+EXP((V$16-LOG10($O88))/V$17))+V$18/(1+EXP((V$19-LOG10($O88))/V$20)))</f>
        <v>3.5318630192450635E-2</v>
      </c>
      <c r="W88" s="18">
        <f ca="1">MAX(-S88+MIN(S88,AngCal!$B$30),W$11+W$12/(1+EXP((W$13-LOG10($O88))/W$14))+W$15/(1+EXP((W$16-LOG10($O88))/W$17))+W$18/(1+EXP((W$19-LOG10($O88))/W$20)))</f>
        <v>4.2285900478244987E-2</v>
      </c>
      <c r="X88" s="18">
        <f t="shared" ca="1" si="14"/>
        <v>0.5515421026156403</v>
      </c>
      <c r="Y88" s="18">
        <f t="shared" ca="1" si="14"/>
        <v>0.50101196825124006</v>
      </c>
      <c r="Z88" s="18">
        <f t="shared" ca="1" si="14"/>
        <v>0.43111225783060592</v>
      </c>
      <c r="AA88" s="18">
        <f t="shared" ca="1" si="14"/>
        <v>0.52741503016342839</v>
      </c>
      <c r="AB88" s="18">
        <f t="shared" ca="1" si="15"/>
        <v>5.0199999605003397E-2</v>
      </c>
      <c r="AC88" s="18">
        <f t="shared" ca="1" si="15"/>
        <v>5.6003051691418872E-2</v>
      </c>
      <c r="AD88" s="18">
        <f t="shared" ca="1" si="15"/>
        <v>4.1546766338445361E-2</v>
      </c>
      <c r="AE88" s="18">
        <f t="shared" ca="1" si="15"/>
        <v>4.1320830906468056E-2</v>
      </c>
      <c r="AF88" s="18">
        <f ca="1">MAX(-AB88+MIN(AB88,AngCal!$B$30),AF$11+AF$12/(1+EXP((AF$13-LOG10($O88))/AF$14))+AF$15/(1+EXP((AF$16-LOG10($O88))/AF$17))+AF$18/(1+EXP((AF$19-LOG10($O88))/AF$20)))</f>
        <v>7.3896306799474898E-2</v>
      </c>
      <c r="AG88" s="18">
        <f ca="1">MAX(-AC88+MIN(AC88,AngCal!$B$30),AG$11+AG$12/(1+EXP((AG$13-LOG10($O88))/AG$14))+AG$15/(1+EXP((AG$16-LOG10($O88))/AG$17))+AG$18/(1+EXP((AG$19-LOG10($O88))/AG$20)))</f>
        <v>7.1627651328224323E-2</v>
      </c>
      <c r="AH88" s="18">
        <f ca="1">MAX(-AD88+MIN(AD88,AngCal!$B$30),AH$11+AH$12/(1+EXP((AH$13-LOG10($O88))/AH$14))+AH$15/(1+EXP((AH$16-LOG10($O88))/AH$17))+AH$18/(1+EXP((AH$19-LOG10($O88))/AH$20)))</f>
        <v>7.4349424207108966E-2</v>
      </c>
      <c r="AI88" s="18">
        <f ca="1">MAX(-AE88+MIN(AE88,AngCal!$B$30),AI$11+AI$12/(1+EXP((AI$13-LOG10($O88))/AI$14))+AI$15/(1+EXP((AI$16-LOG10($O88))/AI$17))+AI$18/(1+EXP((AI$19-LOG10($O88))/AI$20)))</f>
        <v>7.5061322128411059E-2</v>
      </c>
      <c r="AJ88" s="18">
        <f t="shared" ca="1" si="16"/>
        <v>0.93996247120664322</v>
      </c>
      <c r="AK88" s="18">
        <f t="shared" ca="1" si="16"/>
        <v>0.88870259573663213</v>
      </c>
      <c r="AL88" s="18">
        <f t="shared" ca="1" si="16"/>
        <v>0.84873745057944305</v>
      </c>
      <c r="AM88" s="18">
        <f t="shared" ca="1" si="16"/>
        <v>0.88346504275543014</v>
      </c>
      <c r="AN88" s="18">
        <f t="shared" ca="1" si="17"/>
        <v>1</v>
      </c>
      <c r="AO88" s="18">
        <f t="shared" ca="1" si="17"/>
        <v>1</v>
      </c>
      <c r="AP88" s="18">
        <f t="shared" ca="1" si="17"/>
        <v>1</v>
      </c>
      <c r="AQ88" s="18">
        <f t="shared" ca="1" si="17"/>
        <v>1</v>
      </c>
      <c r="AR88" s="18">
        <f t="shared" ca="1" si="18"/>
        <v>0</v>
      </c>
      <c r="AS88" s="18">
        <f t="shared" ca="1" si="18"/>
        <v>0</v>
      </c>
      <c r="AT88" s="18">
        <f t="shared" ca="1" si="18"/>
        <v>0</v>
      </c>
      <c r="AU88" s="18">
        <f t="shared" ca="1" si="18"/>
        <v>0</v>
      </c>
    </row>
    <row r="89" spans="2:47" x14ac:dyDescent="0.15">
      <c r="B89">
        <v>364.96300000000002</v>
      </c>
      <c r="C89">
        <v>7</v>
      </c>
      <c r="D89" s="18">
        <v>4.1619999999999997E-2</v>
      </c>
      <c r="E89" s="18">
        <v>-7.7539999999999998E-2</v>
      </c>
      <c r="F89" s="18">
        <v>-6.8360000000000004E-2</v>
      </c>
      <c r="G89" s="18">
        <v>0.34749999999999998</v>
      </c>
      <c r="H89" s="18">
        <v>-7.3930000000000003E-3</v>
      </c>
      <c r="I89" s="18">
        <v>2.794</v>
      </c>
      <c r="J89" s="18">
        <v>0.12970000000000001</v>
      </c>
      <c r="K89" s="18">
        <v>4.3310000000000001E-2</v>
      </c>
      <c r="L89" s="18">
        <v>-1.68</v>
      </c>
      <c r="M89" s="18">
        <v>0.30620000000000003</v>
      </c>
      <c r="O89" s="18">
        <f>MAX(MIN(Angle!A102,AngPhoton!$P$3),AngPhoton!$P$2)</f>
        <v>5.6606999999999998E-2</v>
      </c>
      <c r="P89" s="18">
        <f t="shared" ca="1" si="13"/>
        <v>5.12419072066128E-2</v>
      </c>
      <c r="Q89" s="18">
        <f t="shared" ca="1" si="13"/>
        <v>4.8490541345745097E-2</v>
      </c>
      <c r="R89" s="18">
        <f t="shared" ca="1" si="13"/>
        <v>4.2268003968570445E-2</v>
      </c>
      <c r="S89" s="18">
        <f t="shared" ca="1" si="13"/>
        <v>3.9644512029789858E-2</v>
      </c>
      <c r="T89" s="18">
        <f ca="1">MAX(-P89+MIN(P89,AngCal!$B$30),T$11+T$12/(1+EXP((T$13-LOG10($O89))/T$14))+T$15/(1+EXP((T$16-LOG10($O89))/T$17))+T$18/(1+EXP((T$19-LOG10($O89))/T$20)))</f>
        <v>2.4663875793156091E-2</v>
      </c>
      <c r="U89" s="18">
        <f ca="1">MAX(-Q89+MIN(Q89,AngCal!$B$30),U$11+U$12/(1+EXP((U$13-LOG10($O89))/U$14))+U$15/(1+EXP((U$16-LOG10($O89))/U$17))+U$18/(1+EXP((U$19-LOG10($O89))/U$20)))</f>
        <v>2.6069436009802001E-2</v>
      </c>
      <c r="V89" s="18">
        <f ca="1">MAX(-R89+MIN(R89,AngCal!$B$30),V$11+V$12/(1+EXP((V$13-LOG10($O89))/V$14))+V$15/(1+EXP((V$16-LOG10($O89))/V$17))+V$18/(1+EXP((V$19-LOG10($O89))/V$20)))</f>
        <v>3.9986930106184884E-2</v>
      </c>
      <c r="W89" s="18">
        <f ca="1">MAX(-S89+MIN(S89,AngCal!$B$30),W$11+W$12/(1+EXP((W$13-LOG10($O89))/W$14))+W$15/(1+EXP((W$16-LOG10($O89))/W$17))+W$18/(1+EXP((W$19-LOG10($O89))/W$20)))</f>
        <v>4.4285295997980895E-2</v>
      </c>
      <c r="X89" s="18">
        <f t="shared" ca="1" si="14"/>
        <v>0.46312806589759153</v>
      </c>
      <c r="Y89" s="18">
        <f t="shared" ca="1" si="14"/>
        <v>0.52211456182962546</v>
      </c>
      <c r="Z89" s="18">
        <f t="shared" ca="1" si="14"/>
        <v>0.60650688393489482</v>
      </c>
      <c r="AA89" s="18">
        <f t="shared" ca="1" si="14"/>
        <v>0.56692086881207115</v>
      </c>
      <c r="AB89" s="18">
        <f t="shared" ca="1" si="15"/>
        <v>5.0199998849664654E-2</v>
      </c>
      <c r="AC89" s="18">
        <f t="shared" ca="1" si="15"/>
        <v>5.7543106099595939E-2</v>
      </c>
      <c r="AD89" s="18">
        <f t="shared" ca="1" si="15"/>
        <v>4.6459931531048326E-2</v>
      </c>
      <c r="AE89" s="18">
        <f t="shared" ca="1" si="15"/>
        <v>4.726726739323734E-2</v>
      </c>
      <c r="AF89" s="18">
        <f ca="1">MAX(-AB89+MIN(AB89,AngCal!$B$30),AF$11+AF$12/(1+EXP((AF$13-LOG10($O89))/AF$14))+AF$15/(1+EXP((AF$16-LOG10($O89))/AF$17))+AF$18/(1+EXP((AF$19-LOG10($O89))/AF$20)))</f>
        <v>5.7824366804435368E-2</v>
      </c>
      <c r="AG89" s="18">
        <f ca="1">MAX(-AC89+MIN(AC89,AngCal!$B$30),AG$11+AG$12/(1+EXP((AG$13-LOG10($O89))/AG$14))+AG$15/(1+EXP((AG$16-LOG10($O89))/AG$17))+AG$18/(1+EXP((AG$19-LOG10($O89))/AG$20)))</f>
        <v>5.0344304631333207E-2</v>
      </c>
      <c r="AH89" s="18">
        <f ca="1">MAX(-AD89+MIN(AD89,AngCal!$B$30),AH$11+AH$12/(1+EXP((AH$13-LOG10($O89))/AH$14))+AH$15/(1+EXP((AH$16-LOG10($O89))/AH$17))+AH$18/(1+EXP((AH$19-LOG10($O89))/AH$20)))</f>
        <v>6.7123613271221946E-2</v>
      </c>
      <c r="AI89" s="18">
        <f ca="1">MAX(-AE89+MIN(AE89,AngCal!$B$30),AI$11+AI$12/(1+EXP((AI$13-LOG10($O89))/AI$14))+AI$15/(1+EXP((AI$16-LOG10($O89))/AI$17))+AI$18/(1+EXP((AI$19-LOG10($O89))/AI$20)))</f>
        <v>7.5522809289933462E-2</v>
      </c>
      <c r="AJ89" s="18">
        <f t="shared" ca="1" si="16"/>
        <v>0.56925771855708851</v>
      </c>
      <c r="AK89" s="18">
        <f t="shared" ca="1" si="16"/>
        <v>0.58432267305584384</v>
      </c>
      <c r="AL89" s="18">
        <f t="shared" ca="1" si="16"/>
        <v>0.86776088273712071</v>
      </c>
      <c r="AM89" s="18">
        <f t="shared" ca="1" si="16"/>
        <v>1.0773886578863672</v>
      </c>
      <c r="AN89" s="18">
        <f t="shared" ca="1" si="17"/>
        <v>1</v>
      </c>
      <c r="AO89" s="18">
        <f t="shared" ca="1" si="17"/>
        <v>1</v>
      </c>
      <c r="AP89" s="18">
        <f t="shared" ca="1" si="17"/>
        <v>1</v>
      </c>
      <c r="AQ89" s="18">
        <f t="shared" ca="1" si="17"/>
        <v>1</v>
      </c>
      <c r="AR89" s="18">
        <f t="shared" ca="1" si="18"/>
        <v>0</v>
      </c>
      <c r="AS89" s="18">
        <f t="shared" ca="1" si="18"/>
        <v>0</v>
      </c>
      <c r="AT89" s="18">
        <f t="shared" ca="1" si="18"/>
        <v>0</v>
      </c>
      <c r="AU89" s="18">
        <f t="shared" ca="1" si="18"/>
        <v>0</v>
      </c>
    </row>
    <row r="90" spans="2:47" x14ac:dyDescent="0.15">
      <c r="B90">
        <v>364.96300000000002</v>
      </c>
      <c r="C90">
        <v>10</v>
      </c>
      <c r="D90" s="18">
        <v>4.514E-2</v>
      </c>
      <c r="E90" s="18">
        <v>-7.7030000000000001E-2</v>
      </c>
      <c r="F90" s="18">
        <v>-6.5019999999999994E-2</v>
      </c>
      <c r="G90" s="18">
        <v>0.3231</v>
      </c>
      <c r="H90" s="18">
        <v>3.8670000000000003E-2</v>
      </c>
      <c r="I90" s="18">
        <v>-1.667</v>
      </c>
      <c r="J90" s="18">
        <v>0.30109999999999998</v>
      </c>
      <c r="K90" s="18">
        <v>-6.7759999999999999E-3</v>
      </c>
      <c r="L90" s="18">
        <v>2.786</v>
      </c>
      <c r="M90" s="18">
        <v>0.14180000000000001</v>
      </c>
      <c r="O90" s="18">
        <f>MAX(MIN(Angle!A103,AngPhoton!$P$3),AngPhoton!$P$2)</f>
        <v>7.1263999999999994E-2</v>
      </c>
      <c r="P90" s="18">
        <f t="shared" ca="1" si="13"/>
        <v>5.0854096120260393E-2</v>
      </c>
      <c r="Q90" s="18">
        <f t="shared" ca="1" si="13"/>
        <v>5.2580765810914872E-2</v>
      </c>
      <c r="R90" s="18">
        <f t="shared" ca="1" si="13"/>
        <v>4.4230899680533974E-2</v>
      </c>
      <c r="S90" s="18">
        <f t="shared" ca="1" si="13"/>
        <v>4.2002784481286519E-2</v>
      </c>
      <c r="T90" s="18">
        <f ca="1">MAX(-P90+MIN(P90,AngCal!$B$30),T$11+T$12/(1+EXP((T$13-LOG10($O90))/T$14))+T$15/(1+EXP((T$16-LOG10($O90))/T$17))+T$18/(1+EXP((T$19-LOG10($O90))/T$20)))</f>
        <v>2.4381642827919773E-2</v>
      </c>
      <c r="U90" s="18">
        <f ca="1">MAX(-Q90+MIN(Q90,AngCal!$B$30),U$11+U$12/(1+EXP((U$13-LOG10($O90))/U$14))+U$15/(1+EXP((U$16-LOG10($O90))/U$17))+U$18/(1+EXP((U$19-LOG10($O90))/U$20)))</f>
        <v>2.5081650606680675E-2</v>
      </c>
      <c r="V90" s="18">
        <f ca="1">MAX(-R90+MIN(R90,AngCal!$B$30),V$11+V$12/(1+EXP((V$13-LOG10($O90))/V$14))+V$15/(1+EXP((V$16-LOG10($O90))/V$17))+V$18/(1+EXP((V$19-LOG10($O90))/V$20)))</f>
        <v>4.4571477333104126E-2</v>
      </c>
      <c r="W90" s="18">
        <f ca="1">MAX(-S90+MIN(S90,AngCal!$B$30),W$11+W$12/(1+EXP((W$13-LOG10($O90))/W$14))+W$15/(1+EXP((W$16-LOG10($O90))/W$17))+W$18/(1+EXP((W$19-LOG10($O90))/W$20)))</f>
        <v>4.5624932765729626E-2</v>
      </c>
      <c r="X90" s="18">
        <f t="shared" ca="1" si="14"/>
        <v>0.45556009383186458</v>
      </c>
      <c r="Y90" s="18">
        <f t="shared" ca="1" si="14"/>
        <v>0.64628249329131993</v>
      </c>
      <c r="Z90" s="18">
        <f t="shared" ca="1" si="14"/>
        <v>0.7035654960174671</v>
      </c>
      <c r="AA90" s="18">
        <f t="shared" ca="1" si="14"/>
        <v>0.6197966311376083</v>
      </c>
      <c r="AB90" s="18">
        <f t="shared" ca="1" si="15"/>
        <v>5.019999661619487E-2</v>
      </c>
      <c r="AC90" s="18">
        <f t="shared" ca="1" si="15"/>
        <v>5.8776477577770894E-2</v>
      </c>
      <c r="AD90" s="18">
        <f t="shared" ca="1" si="15"/>
        <v>5.0505390640861909E-2</v>
      </c>
      <c r="AE90" s="18">
        <f t="shared" ca="1" si="15"/>
        <v>5.1588874340636491E-2</v>
      </c>
      <c r="AF90" s="18">
        <f ca="1">MAX(-AB90+MIN(AB90,AngCal!$B$30),AF$11+AF$12/(1+EXP((AF$13-LOG10($O90))/AF$14))+AF$15/(1+EXP((AF$16-LOG10($O90))/AF$17))+AF$18/(1+EXP((AF$19-LOG10($O90))/AF$20)))</f>
        <v>4.6199317317612731E-2</v>
      </c>
      <c r="AG90" s="18">
        <f ca="1">MAX(-AC90+MIN(AC90,AngCal!$B$30),AG$11+AG$12/(1+EXP((AG$13-LOG10($O90))/AG$14))+AG$15/(1+EXP((AG$16-LOG10($O90))/AG$17))+AG$18/(1+EXP((AG$19-LOG10($O90))/AG$20)))</f>
        <v>3.5144225382101969E-2</v>
      </c>
      <c r="AH90" s="18">
        <f ca="1">MAX(-AD90+MIN(AD90,AngCal!$B$30),AH$11+AH$12/(1+EXP((AH$13-LOG10($O90))/AH$14))+AH$15/(1+EXP((AH$16-LOG10($O90))/AH$17))+AH$18/(1+EXP((AH$19-LOG10($O90))/AH$20)))</f>
        <v>6.2111791954944623E-2</v>
      </c>
      <c r="AI90" s="18">
        <f ca="1">MAX(-AE90+MIN(AE90,AngCal!$B$30),AI$11+AI$12/(1+EXP((AI$13-LOG10($O90))/AI$14))+AI$15/(1+EXP((AI$16-LOG10($O90))/AI$17))+AI$18/(1+EXP((AI$19-LOG10($O90))/AI$20)))</f>
        <v>7.6224840738491978E-2</v>
      </c>
      <c r="AJ90" s="18">
        <f t="shared" ca="1" si="16"/>
        <v>0.41523070676492163</v>
      </c>
      <c r="AK90" s="18">
        <f t="shared" ca="1" si="16"/>
        <v>0.41959444593283635</v>
      </c>
      <c r="AL90" s="18">
        <f t="shared" ca="1" si="16"/>
        <v>0.89008982407363468</v>
      </c>
      <c r="AM90" s="18">
        <f t="shared" ca="1" si="16"/>
        <v>1.3074707122348086</v>
      </c>
      <c r="AN90" s="18">
        <f t="shared" ca="1" si="17"/>
        <v>1</v>
      </c>
      <c r="AO90" s="18">
        <f t="shared" ca="1" si="17"/>
        <v>1</v>
      </c>
      <c r="AP90" s="18">
        <f t="shared" ca="1" si="17"/>
        <v>1</v>
      </c>
      <c r="AQ90" s="18">
        <f t="shared" ca="1" si="17"/>
        <v>1</v>
      </c>
      <c r="AR90" s="18">
        <f t="shared" ca="1" si="18"/>
        <v>0</v>
      </c>
      <c r="AS90" s="18">
        <f t="shared" ca="1" si="18"/>
        <v>0</v>
      </c>
      <c r="AT90" s="18">
        <f t="shared" ca="1" si="18"/>
        <v>0</v>
      </c>
      <c r="AU90" s="18">
        <f t="shared" ca="1" si="18"/>
        <v>0</v>
      </c>
    </row>
    <row r="91" spans="2:47" x14ac:dyDescent="0.15">
      <c r="B91">
        <v>364.96300000000002</v>
      </c>
      <c r="C91">
        <v>15</v>
      </c>
      <c r="D91" s="18">
        <v>3.61E-2</v>
      </c>
      <c r="E91" s="18">
        <v>-7.5990000000000002E-2</v>
      </c>
      <c r="F91" s="18">
        <v>-7.5840000000000005E-2</v>
      </c>
      <c r="G91" s="18">
        <v>0.30890000000000001</v>
      </c>
      <c r="H91" s="18">
        <v>4.5769999999999998E-2</v>
      </c>
      <c r="I91" s="18">
        <v>-1.66</v>
      </c>
      <c r="J91" s="18">
        <v>0.26129999999999998</v>
      </c>
      <c r="K91" s="18">
        <v>-5.8840000000000003E-3</v>
      </c>
      <c r="L91" s="18">
        <v>2.8220000000000001</v>
      </c>
      <c r="M91" s="18">
        <v>0.14130000000000001</v>
      </c>
      <c r="O91" s="18">
        <f>MAX(MIN(Angle!A104,AngPhoton!$P$3),AngPhoton!$P$2)</f>
        <v>8.9717000000000005E-2</v>
      </c>
      <c r="P91" s="18">
        <f t="shared" ca="1" si="13"/>
        <v>5.1105398418354958E-2</v>
      </c>
      <c r="Q91" s="18">
        <f t="shared" ca="1" si="13"/>
        <v>5.7213727096259874E-2</v>
      </c>
      <c r="R91" s="18">
        <f t="shared" ca="1" si="13"/>
        <v>4.5416251769935127E-2</v>
      </c>
      <c r="S91" s="18">
        <f t="shared" ca="1" si="13"/>
        <v>4.3648277233723914E-2</v>
      </c>
      <c r="T91" s="18">
        <f ca="1">MAX(-P91+MIN(P91,AngCal!$B$30),T$11+T$12/(1+EXP((T$13-LOG10($O91))/T$14))+T$15/(1+EXP((T$16-LOG10($O91))/T$17))+T$18/(1+EXP((T$19-LOG10($O91))/T$20)))</f>
        <v>2.3462917481631256E-2</v>
      </c>
      <c r="U91" s="18">
        <f ca="1">MAX(-Q91+MIN(Q91,AngCal!$B$30),U$11+U$12/(1+EXP((U$13-LOG10($O91))/U$14))+U$15/(1+EXP((U$16-LOG10($O91))/U$17))+U$18/(1+EXP((U$19-LOG10($O91))/U$20)))</f>
        <v>2.3120105063500259E-2</v>
      </c>
      <c r="V91" s="18">
        <f ca="1">MAX(-R91+MIN(R91,AngCal!$B$30),V$11+V$12/(1+EXP((V$13-LOG10($O91))/V$14))+V$15/(1+EXP((V$16-LOG10($O91))/V$17))+V$18/(1+EXP((V$19-LOG10($O91))/V$20)))</f>
        <v>4.5848333125519829E-2</v>
      </c>
      <c r="W91" s="18">
        <f ca="1">MAX(-S91+MIN(S91,AngCal!$B$30),W$11+W$12/(1+EXP((W$13-LOG10($O91))/W$14))+W$15/(1+EXP((W$16-LOG10($O91))/W$17))+W$18/(1+EXP((W$19-LOG10($O91))/W$20)))</f>
        <v>4.5927030899973686E-2</v>
      </c>
      <c r="X91" s="18">
        <f t="shared" ca="1" si="14"/>
        <v>0.45493842021137948</v>
      </c>
      <c r="Y91" s="18">
        <f t="shared" ca="1" si="14"/>
        <v>0.92933168572366487</v>
      </c>
      <c r="Z91" s="18">
        <f t="shared" ca="1" si="14"/>
        <v>0.71767287385314049</v>
      </c>
      <c r="AA91" s="18">
        <f t="shared" ca="1" si="14"/>
        <v>0.68202534415132055</v>
      </c>
      <c r="AB91" s="18">
        <f t="shared" ca="1" si="15"/>
        <v>5.019998996256101E-2</v>
      </c>
      <c r="AC91" s="18">
        <f t="shared" ca="1" si="15"/>
        <v>5.9643690098279904E-2</v>
      </c>
      <c r="AD91" s="18">
        <f t="shared" ca="1" si="15"/>
        <v>5.3627074609186004E-2</v>
      </c>
      <c r="AE91" s="18">
        <f t="shared" ca="1" si="15"/>
        <v>5.4509946076152498E-2</v>
      </c>
      <c r="AF91" s="18">
        <f ca="1">MAX(-AB91+MIN(AB91,AngCal!$B$30),AF$11+AF$12/(1+EXP((AF$13-LOG10($O91))/AF$14))+AF$15/(1+EXP((AF$16-LOG10($O91))/AF$17))+AF$18/(1+EXP((AF$19-LOG10($O91))/AF$20)))</f>
        <v>3.9494457752638601E-2</v>
      </c>
      <c r="AG91" s="18">
        <f ca="1">MAX(-AC91+MIN(AC91,AngCal!$B$30),AG$11+AG$12/(1+EXP((AG$13-LOG10($O91))/AG$14))+AG$15/(1+EXP((AG$16-LOG10($O91))/AG$17))+AG$18/(1+EXP((AG$19-LOG10($O91))/AG$20)))</f>
        <v>2.6765012320647139E-2</v>
      </c>
      <c r="AH91" s="18">
        <f ca="1">MAX(-AD91+MIN(AD91,AngCal!$B$30),AH$11+AH$12/(1+EXP((AH$13-LOG10($O91))/AH$14))+AH$15/(1+EXP((AH$16-LOG10($O91))/AH$17))+AH$18/(1+EXP((AH$19-LOG10($O91))/AH$20)))</f>
        <v>5.9570421140373704E-2</v>
      </c>
      <c r="AI91" s="18">
        <f ca="1">MAX(-AE91+MIN(AE91,AngCal!$B$30),AI$11+AI$12/(1+EXP((AI$13-LOG10($O91))/AI$14))+AI$15/(1+EXP((AI$16-LOG10($O91))/AI$17))+AI$18/(1+EXP((AI$19-LOG10($O91))/AI$20)))</f>
        <v>7.729129009153593E-2</v>
      </c>
      <c r="AJ91" s="18">
        <f t="shared" ca="1" si="16"/>
        <v>0.35288977238975028</v>
      </c>
      <c r="AK91" s="18">
        <f t="shared" ca="1" si="16"/>
        <v>0.32835222335569314</v>
      </c>
      <c r="AL91" s="18">
        <f t="shared" ca="1" si="16"/>
        <v>0.91622650285044871</v>
      </c>
      <c r="AM91" s="18">
        <f t="shared" ca="1" si="16"/>
        <v>1.5305073646244431</v>
      </c>
      <c r="AN91" s="18">
        <f t="shared" ca="1" si="17"/>
        <v>1</v>
      </c>
      <c r="AO91" s="18">
        <f t="shared" ca="1" si="17"/>
        <v>1</v>
      </c>
      <c r="AP91" s="18">
        <f t="shared" ca="1" si="17"/>
        <v>1</v>
      </c>
      <c r="AQ91" s="18">
        <f t="shared" ca="1" si="17"/>
        <v>1</v>
      </c>
      <c r="AR91" s="18">
        <f t="shared" ca="1" si="18"/>
        <v>0</v>
      </c>
      <c r="AS91" s="18">
        <f t="shared" ca="1" si="18"/>
        <v>0</v>
      </c>
      <c r="AT91" s="18">
        <f t="shared" ca="1" si="18"/>
        <v>0</v>
      </c>
      <c r="AU91" s="18">
        <f t="shared" ca="1" si="18"/>
        <v>0</v>
      </c>
    </row>
    <row r="92" spans="2:47" x14ac:dyDescent="0.15">
      <c r="B92">
        <v>364.96300000000002</v>
      </c>
      <c r="C92">
        <v>20</v>
      </c>
      <c r="D92" s="18">
        <v>6.0790000000000002E-3</v>
      </c>
      <c r="E92" s="18">
        <v>-0.29010000000000002</v>
      </c>
      <c r="F92" s="18">
        <v>-0.1482</v>
      </c>
      <c r="G92" s="18">
        <v>0.47189999999999999</v>
      </c>
      <c r="H92" s="18">
        <v>0.4637</v>
      </c>
      <c r="I92" s="18">
        <v>-2.7990000000000001E-7</v>
      </c>
      <c r="J92" s="18">
        <v>0.93330000000000002</v>
      </c>
      <c r="K92" s="18">
        <v>-0.17960000000000001</v>
      </c>
      <c r="L92" s="18">
        <v>1.2190000000000001</v>
      </c>
      <c r="M92" s="18">
        <v>0.84130000000000005</v>
      </c>
      <c r="O92" s="18">
        <f>MAX(MIN(Angle!A105,AngPhoton!$P$3),AngPhoton!$P$2)</f>
        <v>0.11294</v>
      </c>
      <c r="P92" s="18">
        <f t="shared" ca="1" si="13"/>
        <v>5.3915492812560195E-2</v>
      </c>
      <c r="Q92" s="18">
        <f t="shared" ca="1" si="13"/>
        <v>6.2382524985905574E-2</v>
      </c>
      <c r="R92" s="18">
        <f t="shared" ca="1" si="13"/>
        <v>4.5983384740227964E-2</v>
      </c>
      <c r="S92" s="18">
        <f t="shared" ca="1" si="13"/>
        <v>4.4594433559340715E-2</v>
      </c>
      <c r="T92" s="18">
        <f ca="1">MAX(-P92+MIN(P92,AngCal!$B$30),T$11+T$12/(1+EXP((T$13-LOG10($O92))/T$14))+T$15/(1+EXP((T$16-LOG10($O92))/T$17))+T$18/(1+EXP((T$19-LOG10($O92))/T$20)))</f>
        <v>2.0731338697414878E-2</v>
      </c>
      <c r="U92" s="18">
        <f ca="1">MAX(-Q92+MIN(Q92,AngCal!$B$30),U$11+U$12/(1+EXP((U$13-LOG10($O92))/U$14))+U$15/(1+EXP((U$16-LOG10($O92))/U$17))+U$18/(1+EXP((U$19-LOG10($O92))/U$20)))</f>
        <v>1.9384761664925979E-2</v>
      </c>
      <c r="V92" s="18">
        <f ca="1">MAX(-R92+MIN(R92,AngCal!$B$30),V$11+V$12/(1+EXP((V$13-LOG10($O92))/V$14))+V$15/(1+EXP((V$16-LOG10($O92))/V$17))+V$18/(1+EXP((V$19-LOG10($O92))/V$20)))</f>
        <v>4.3965800416665299E-2</v>
      </c>
      <c r="W92" s="18">
        <f ca="1">MAX(-S92+MIN(S92,AngCal!$B$30),W$11+W$12/(1+EXP((W$13-LOG10($O92))/W$14))+W$15/(1+EXP((W$16-LOG10($O92))/W$17))+W$18/(1+EXP((W$19-LOG10($O92))/W$20)))</f>
        <v>4.4778496059242542E-2</v>
      </c>
      <c r="X92" s="18">
        <f t="shared" ca="1" si="14"/>
        <v>0.45488558024139014</v>
      </c>
      <c r="Y92" s="18">
        <f t="shared" ca="1" si="14"/>
        <v>1.4496857516798738</v>
      </c>
      <c r="Z92" s="18">
        <f t="shared" ca="1" si="14"/>
        <v>0.71680357988638388</v>
      </c>
      <c r="AA92" s="18">
        <f t="shared" ca="1" si="14"/>
        <v>0.74100734398919255</v>
      </c>
      <c r="AB92" s="18">
        <f t="shared" ca="1" si="15"/>
        <v>5.0199970031848853E-2</v>
      </c>
      <c r="AC92" s="18">
        <f t="shared" ca="1" si="15"/>
        <v>6.0086474484183153E-2</v>
      </c>
      <c r="AD92" s="18">
        <f t="shared" ca="1" si="15"/>
        <v>5.5801158121746602E-2</v>
      </c>
      <c r="AE92" s="18">
        <f t="shared" ca="1" si="15"/>
        <v>5.6274840809956858E-2</v>
      </c>
      <c r="AF92" s="18">
        <f ca="1">MAX(-AB92+MIN(AB92,AngCal!$B$30),AF$11+AF$12/(1+EXP((AF$13-LOG10($O92))/AF$14))+AF$15/(1+EXP((AF$16-LOG10($O92))/AF$17))+AF$18/(1+EXP((AF$19-LOG10($O92))/AF$20)))</f>
        <v>3.808872056726087E-2</v>
      </c>
      <c r="AG92" s="18">
        <f ca="1">MAX(-AC92+MIN(AC92,AngCal!$B$30),AG$11+AG$12/(1+EXP((AG$13-LOG10($O92))/AG$14))+AG$15/(1+EXP((AG$16-LOG10($O92))/AG$17))+AG$18/(1+EXP((AG$19-LOG10($O92))/AG$20)))</f>
        <v>2.5607928374182451E-2</v>
      </c>
      <c r="AH92" s="18">
        <f ca="1">MAX(-AD92+MIN(AD92,AngCal!$B$30),AH$11+AH$12/(1+EXP((AH$13-LOG10($O92))/AH$14))+AH$15/(1+EXP((AH$16-LOG10($O92))/AH$17))+AH$18/(1+EXP((AH$19-LOG10($O92))/AH$20)))</f>
        <v>5.9749968752932571E-2</v>
      </c>
      <c r="AI92" s="18">
        <f ca="1">MAX(-AE92+MIN(AE92,AngCal!$B$30),AI$11+AI$12/(1+EXP((AI$13-LOG10($O92))/AI$14))+AI$15/(1+EXP((AI$16-LOG10($O92))/AI$17))+AI$18/(1+EXP((AI$19-LOG10($O92))/AI$20)))</f>
        <v>7.8907118885228639E-2</v>
      </c>
      <c r="AJ92" s="18">
        <f t="shared" ca="1" si="16"/>
        <v>0.33140591398942371</v>
      </c>
      <c r="AK92" s="18">
        <f t="shared" ca="1" si="16"/>
        <v>0.28426110703357826</v>
      </c>
      <c r="AL92" s="18">
        <f t="shared" ca="1" si="16"/>
        <v>0.9467064996410075</v>
      </c>
      <c r="AM92" s="18">
        <f t="shared" ca="1" si="16"/>
        <v>1.6606848257316869</v>
      </c>
      <c r="AN92" s="18">
        <f t="shared" ca="1" si="17"/>
        <v>1</v>
      </c>
      <c r="AO92" s="18">
        <f t="shared" ca="1" si="17"/>
        <v>1</v>
      </c>
      <c r="AP92" s="18">
        <f t="shared" ca="1" si="17"/>
        <v>1</v>
      </c>
      <c r="AQ92" s="18">
        <f t="shared" ca="1" si="17"/>
        <v>1</v>
      </c>
      <c r="AR92" s="18">
        <f t="shared" ca="1" si="18"/>
        <v>0</v>
      </c>
      <c r="AS92" s="18">
        <f t="shared" ca="1" si="18"/>
        <v>0</v>
      </c>
      <c r="AT92" s="18">
        <f t="shared" ca="1" si="18"/>
        <v>0</v>
      </c>
      <c r="AU92" s="18">
        <f t="shared" ca="1" si="18"/>
        <v>0</v>
      </c>
    </row>
    <row r="93" spans="2:47" x14ac:dyDescent="0.15">
      <c r="B93">
        <v>483.56299999999999</v>
      </c>
      <c r="C93">
        <v>1</v>
      </c>
      <c r="D93" s="18">
        <v>6.0720000000000003E-2</v>
      </c>
      <c r="E93" s="18">
        <v>-2.1819999999999999E-2</v>
      </c>
      <c r="F93" s="18">
        <v>0.86890000000000001</v>
      </c>
      <c r="G93" s="18">
        <v>0.17030000000000001</v>
      </c>
      <c r="H93" s="18">
        <v>-6.7010000000000004E-3</v>
      </c>
      <c r="I93" s="18">
        <v>2.6389999999999998</v>
      </c>
      <c r="J93" s="18">
        <v>0.1203</v>
      </c>
      <c r="K93" s="18">
        <v>-3.2199999999999999E-2</v>
      </c>
      <c r="L93" s="18">
        <v>1.344E-6</v>
      </c>
      <c r="M93" s="18">
        <v>9.0469999999999995E-2</v>
      </c>
      <c r="O93" s="18">
        <f>MAX(MIN(Angle!A106,AngPhoton!$P$3),AngPhoton!$P$2)</f>
        <v>0.14219000000000001</v>
      </c>
      <c r="P93" s="18">
        <f t="shared" ca="1" si="13"/>
        <v>6.1391255569413092E-2</v>
      </c>
      <c r="Q93" s="18">
        <f t="shared" ca="1" si="13"/>
        <v>6.8052687263084943E-2</v>
      </c>
      <c r="R93" s="18">
        <f t="shared" ca="1" si="13"/>
        <v>4.6057491358086795E-2</v>
      </c>
      <c r="S93" s="18">
        <f t="shared" ca="1" si="13"/>
        <v>4.4889128009384813E-2</v>
      </c>
      <c r="T93" s="18">
        <f ca="1">MAX(-P93+MIN(P93,AngCal!$B$30),T$11+T$12/(1+EXP((T$13-LOG10($O93))/T$14))+T$15/(1+EXP((T$16-LOG10($O93))/T$17))+T$18/(1+EXP((T$19-LOG10($O93))/T$20)))</f>
        <v>1.3390317552470273E-2</v>
      </c>
      <c r="U93" s="18">
        <f ca="1">MAX(-Q93+MIN(Q93,AngCal!$B$30),U$11+U$12/(1+EXP((U$13-LOG10($O93))/U$14))+U$15/(1+EXP((U$16-LOG10($O93))/U$17))+U$18/(1+EXP((U$19-LOG10($O93))/U$20)))</f>
        <v>1.2658302427768536E-2</v>
      </c>
      <c r="V93" s="18">
        <f ca="1">MAX(-R93+MIN(R93,AngCal!$B$30),V$11+V$12/(1+EXP((V$13-LOG10($O93))/V$14))+V$15/(1+EXP((V$16-LOG10($O93))/V$17))+V$18/(1+EXP((V$19-LOG10($O93))/V$20)))</f>
        <v>3.9992899534551457E-2</v>
      </c>
      <c r="W93" s="18">
        <f ca="1">MAX(-S93+MIN(S93,AngCal!$B$30),W$11+W$12/(1+EXP((W$13-LOG10($O93))/W$14))+W$15/(1+EXP((W$16-LOG10($O93))/W$17))+W$18/(1+EXP((W$19-LOG10($O93))/W$20)))</f>
        <v>4.1806975438998938E-2</v>
      </c>
      <c r="X93" s="18">
        <f t="shared" ca="1" si="14"/>
        <v>0.45486527536705124</v>
      </c>
      <c r="Y93" s="18">
        <f t="shared" ca="1" si="14"/>
        <v>2.1636770997286088</v>
      </c>
      <c r="Z93" s="18">
        <f t="shared" ca="1" si="14"/>
        <v>0.67922318749378308</v>
      </c>
      <c r="AA93" s="18">
        <f t="shared" ca="1" si="14"/>
        <v>0.73709195181682474</v>
      </c>
      <c r="AB93" s="18">
        <f t="shared" ca="1" si="15"/>
        <v>5.0199909981509909E-2</v>
      </c>
      <c r="AC93" s="18">
        <f t="shared" ca="1" si="15"/>
        <v>6.0051568095264574E-2</v>
      </c>
      <c r="AD93" s="18">
        <f t="shared" ca="1" si="15"/>
        <v>5.7036957517261309E-2</v>
      </c>
      <c r="AE93" s="18">
        <f t="shared" ca="1" si="15"/>
        <v>5.7098117053417254E-2</v>
      </c>
      <c r="AF93" s="18">
        <f ca="1">MAX(-AB93+MIN(AB93,AngCal!$B$30),AF$11+AF$12/(1+EXP((AF$13-LOG10($O93))/AF$14))+AF$15/(1+EXP((AF$16-LOG10($O93))/AF$17))+AF$18/(1+EXP((AF$19-LOG10($O93))/AF$20)))</f>
        <v>4.2235821995572964E-2</v>
      </c>
      <c r="AG93" s="18">
        <f ca="1">MAX(-AC93+MIN(AC93,AngCal!$B$30),AG$11+AG$12/(1+EXP((AG$13-LOG10($O93))/AG$14))+AG$15/(1+EXP((AG$16-LOG10($O93))/AG$17))+AG$18/(1+EXP((AG$19-LOG10($O93))/AG$20)))</f>
        <v>3.1714601462345657E-2</v>
      </c>
      <c r="AH93" s="18">
        <f ca="1">MAX(-AD93+MIN(AD93,AngCal!$B$30),AH$11+AH$12/(1+EXP((AH$13-LOG10($O93))/AH$14))+AH$15/(1+EXP((AH$16-LOG10($O93))/AH$17))+AH$18/(1+EXP((AH$19-LOG10($O93))/AH$20)))</f>
        <v>6.2886913278488846E-2</v>
      </c>
      <c r="AI93" s="18">
        <f ca="1">MAX(-AE93+MIN(AE93,AngCal!$B$30),AI$11+AI$12/(1+EXP((AI$13-LOG10($O93))/AI$14))+AI$15/(1+EXP((AI$16-LOG10($O93))/AI$17))+AI$18/(1+EXP((AI$19-LOG10($O93))/AI$20)))</f>
        <v>8.1349325869282271E-2</v>
      </c>
      <c r="AJ93" s="18">
        <f t="shared" ca="1" si="16"/>
        <v>0.33568956175649145</v>
      </c>
      <c r="AK93" s="18">
        <f t="shared" ca="1" si="16"/>
        <v>0.3367085300982563</v>
      </c>
      <c r="AL93" s="18">
        <f t="shared" ca="1" si="16"/>
        <v>0.98213716138740204</v>
      </c>
      <c r="AM93" s="18">
        <f t="shared" ca="1" si="16"/>
        <v>1.6212163301403573</v>
      </c>
      <c r="AN93" s="18">
        <f t="shared" ca="1" si="17"/>
        <v>1</v>
      </c>
      <c r="AO93" s="18">
        <f t="shared" ca="1" si="17"/>
        <v>1</v>
      </c>
      <c r="AP93" s="18">
        <f t="shared" ca="1" si="17"/>
        <v>1</v>
      </c>
      <c r="AQ93" s="18">
        <f t="shared" ca="1" si="17"/>
        <v>1</v>
      </c>
      <c r="AR93" s="18">
        <f t="shared" ca="1" si="18"/>
        <v>0</v>
      </c>
      <c r="AS93" s="18">
        <f t="shared" ca="1" si="18"/>
        <v>0</v>
      </c>
      <c r="AT93" s="18">
        <f t="shared" ca="1" si="18"/>
        <v>0</v>
      </c>
      <c r="AU93" s="18">
        <f t="shared" ca="1" si="18"/>
        <v>0</v>
      </c>
    </row>
    <row r="94" spans="2:47" x14ac:dyDescent="0.15">
      <c r="B94">
        <v>483.56299999999999</v>
      </c>
      <c r="C94">
        <v>3</v>
      </c>
      <c r="D94" s="18">
        <v>-9.0119999999999992E-3</v>
      </c>
      <c r="E94" s="18">
        <v>0.25640000000000002</v>
      </c>
      <c r="F94" s="18">
        <v>-1.0760000000000001</v>
      </c>
      <c r="G94" s="18">
        <v>0.73670000000000002</v>
      </c>
      <c r="H94" s="18">
        <v>-0.21029999999999999</v>
      </c>
      <c r="I94" s="18">
        <v>-0.32229999999999998</v>
      </c>
      <c r="J94" s="18">
        <v>0.47589999999999999</v>
      </c>
      <c r="K94" s="18">
        <v>-3.7010000000000001E-2</v>
      </c>
      <c r="L94" s="18">
        <v>0.55810000000000004</v>
      </c>
      <c r="M94" s="18">
        <v>1.19</v>
      </c>
      <c r="O94" s="18">
        <f>MAX(MIN(Angle!A107,AngPhoton!$P$3),AngPhoton!$P$2)</f>
        <v>0.17901</v>
      </c>
      <c r="P94" s="18">
        <f t="shared" ca="1" si="13"/>
        <v>7.4098914015722508E-2</v>
      </c>
      <c r="Q94" s="18">
        <f t="shared" ca="1" si="13"/>
        <v>7.4136495353165979E-2</v>
      </c>
      <c r="R94" s="18">
        <f t="shared" ca="1" si="13"/>
        <v>4.5713121065916976E-2</v>
      </c>
      <c r="S94" s="18">
        <f t="shared" ca="1" si="13"/>
        <v>4.4591782207307126E-2</v>
      </c>
      <c r="T94" s="18">
        <f ca="1">MAX(-P94+MIN(P94,AngCal!$B$30),T$11+T$12/(1+EXP((T$13-LOG10($O94))/T$14))+T$15/(1+EXP((T$16-LOG10($O94))/T$17))+T$18/(1+EXP((T$19-LOG10($O94))/T$20)))</f>
        <v>-2.8577787753258053E-3</v>
      </c>
      <c r="U94" s="18">
        <f ca="1">MAX(-Q94+MIN(Q94,AngCal!$B$30),U$11+U$12/(1+EXP((U$13-LOG10($O94))/U$14))+U$15/(1+EXP((U$16-LOG10($O94))/U$17))+U$18/(1+EXP((U$19-LOG10($O94))/U$20)))</f>
        <v>1.5746661761257979E-3</v>
      </c>
      <c r="V94" s="18">
        <f ca="1">MAX(-R94+MIN(R94,AngCal!$B$30),V$11+V$12/(1+EXP((V$13-LOG10($O94))/V$14))+V$15/(1+EXP((V$16-LOG10($O94))/V$17))+V$18/(1+EXP((V$19-LOG10($O94))/V$20)))</f>
        <v>3.4444393800572445E-2</v>
      </c>
      <c r="W94" s="18">
        <f ca="1">MAX(-S94+MIN(S94,AngCal!$B$30),W$11+W$12/(1+EXP((W$13-LOG10($O94))/W$14))+W$15/(1+EXP((W$16-LOG10($O94))/W$17))+W$18/(1+EXP((W$19-LOG10($O94))/W$20)))</f>
        <v>3.6813912168527869E-2</v>
      </c>
      <c r="X94" s="18">
        <f t="shared" ca="1" si="14"/>
        <v>0.45473383055140676</v>
      </c>
      <c r="Y94" s="18">
        <f t="shared" ca="1" si="14"/>
        <v>2.600160373436518</v>
      </c>
      <c r="Z94" s="18">
        <f t="shared" ca="1" si="14"/>
        <v>0.51787280533265423</v>
      </c>
      <c r="AA94" s="18">
        <f t="shared" ca="1" si="14"/>
        <v>0.58031797843989474</v>
      </c>
      <c r="AB94" s="18">
        <f t="shared" ca="1" si="15"/>
        <v>5.0199728439054417E-2</v>
      </c>
      <c r="AC94" s="18">
        <f t="shared" ca="1" si="15"/>
        <v>5.9493863869411023E-2</v>
      </c>
      <c r="AD94" s="18">
        <f t="shared" ca="1" si="15"/>
        <v>5.7368857884202415E-2</v>
      </c>
      <c r="AE94" s="18">
        <f t="shared" ca="1" si="15"/>
        <v>5.7140475479788455E-2</v>
      </c>
      <c r="AF94" s="18">
        <f ca="1">MAX(-AB94+MIN(AB94,AngCal!$B$30),AF$11+AF$12/(1+EXP((AF$13-LOG10($O94))/AF$14))+AF$15/(1+EXP((AF$16-LOG10($O94))/AF$17))+AF$18/(1+EXP((AF$19-LOG10($O94))/AF$20)))</f>
        <v>5.2035616767134973E-2</v>
      </c>
      <c r="AG94" s="18">
        <f ca="1">MAX(-AC94+MIN(AC94,AngCal!$B$30),AG$11+AG$12/(1+EXP((AG$13-LOG10($O94))/AG$14))+AG$15/(1+EXP((AG$16-LOG10($O94))/AG$17))+AG$18/(1+EXP((AG$19-LOG10($O94))/AG$20)))</f>
        <v>4.4776316283500706E-2</v>
      </c>
      <c r="AH94" s="18">
        <f ca="1">MAX(-AD94+MIN(AD94,AngCal!$B$30),AH$11+AH$12/(1+EXP((AH$13-LOG10($O94))/AH$14))+AH$15/(1+EXP((AH$16-LOG10($O94))/AH$17))+AH$18/(1+EXP((AH$19-LOG10($O94))/AH$20)))</f>
        <v>6.9189970876834359E-2</v>
      </c>
      <c r="AI94" s="18">
        <f ca="1">MAX(-AE94+MIN(AE94,AngCal!$B$30),AI$11+AI$12/(1+EXP((AI$13-LOG10($O94))/AI$14))+AI$15/(1+EXP((AI$16-LOG10($O94))/AI$17))+AI$18/(1+EXP((AI$19-LOG10($O94))/AI$20)))</f>
        <v>8.5020154923621694E-2</v>
      </c>
      <c r="AJ94" s="18">
        <f t="shared" ca="1" si="16"/>
        <v>0.37342977463758503</v>
      </c>
      <c r="AK94" s="18">
        <f t="shared" ca="1" si="16"/>
        <v>0.96155964035596797</v>
      </c>
      <c r="AL94" s="18">
        <f t="shared" ca="1" si="16"/>
        <v>1.0230991200868877</v>
      </c>
      <c r="AM94" s="18">
        <f t="shared" ca="1" si="16"/>
        <v>1.4414127446615386</v>
      </c>
      <c r="AN94" s="18">
        <f t="shared" ca="1" si="17"/>
        <v>1</v>
      </c>
      <c r="AO94" s="18">
        <f t="shared" ca="1" si="17"/>
        <v>1</v>
      </c>
      <c r="AP94" s="18">
        <f t="shared" ca="1" si="17"/>
        <v>1</v>
      </c>
      <c r="AQ94" s="18">
        <f t="shared" ca="1" si="17"/>
        <v>1</v>
      </c>
      <c r="AR94" s="18">
        <f t="shared" ca="1" si="18"/>
        <v>0</v>
      </c>
      <c r="AS94" s="18">
        <f t="shared" ca="1" si="18"/>
        <v>0</v>
      </c>
      <c r="AT94" s="18">
        <f t="shared" ca="1" si="18"/>
        <v>0</v>
      </c>
      <c r="AU94" s="18">
        <f t="shared" ca="1" si="18"/>
        <v>0</v>
      </c>
    </row>
    <row r="95" spans="2:47" x14ac:dyDescent="0.15">
      <c r="B95">
        <v>483.56299999999999</v>
      </c>
      <c r="C95">
        <v>5</v>
      </c>
      <c r="D95" s="18">
        <v>6.019E-2</v>
      </c>
      <c r="E95" s="18">
        <v>-1.67E-2</v>
      </c>
      <c r="F95" s="18">
        <v>0.89800000000000002</v>
      </c>
      <c r="G95" s="18">
        <v>0.16059999999999999</v>
      </c>
      <c r="H95" s="18">
        <v>-6.0340000000000003E-3</v>
      </c>
      <c r="I95" s="18">
        <v>2.6360000000000001</v>
      </c>
      <c r="J95" s="18">
        <v>0.1231</v>
      </c>
      <c r="K95" s="18">
        <v>-3.7449999999999997E-2</v>
      </c>
      <c r="L95" s="18">
        <v>-1.0389999999999999E-6</v>
      </c>
      <c r="M95" s="18">
        <v>0.11700000000000001</v>
      </c>
      <c r="O95" s="18">
        <f>MAX(MIN(Angle!A108,AngPhoton!$P$3),AngPhoton!$P$2)</f>
        <v>0.22536</v>
      </c>
      <c r="P95" s="18">
        <f t="shared" ca="1" si="13"/>
        <v>8.9056765534907337E-2</v>
      </c>
      <c r="Q95" s="18">
        <f t="shared" ca="1" si="13"/>
        <v>8.0486838016380763E-2</v>
      </c>
      <c r="R95" s="18">
        <f t="shared" ca="1" si="13"/>
        <v>4.4978218803688477E-2</v>
      </c>
      <c r="S95" s="18">
        <f t="shared" ca="1" si="13"/>
        <v>4.375938475028919E-2</v>
      </c>
      <c r="T95" s="18">
        <f ca="1">MAX(-P95+MIN(P95,AngCal!$B$30),T$11+T$12/(1+EXP((T$13-LOG10($O95))/T$14))+T$15/(1+EXP((T$16-LOG10($O95))/T$17))+T$18/(1+EXP((T$19-LOG10($O95))/T$20)))</f>
        <v>-2.7813919342732633E-2</v>
      </c>
      <c r="U95" s="18">
        <f ca="1">MAX(-Q95+MIN(Q95,AngCal!$B$30),U$11+U$12/(1+EXP((U$13-LOG10($O95))/U$14))+U$15/(1+EXP((U$16-LOG10($O95))/U$17))+U$18/(1+EXP((U$19-LOG10($O95))/U$20)))</f>
        <v>-1.4375358041275715E-2</v>
      </c>
      <c r="V95" s="18">
        <f ca="1">MAX(-R95+MIN(R95,AngCal!$B$30),V$11+V$12/(1+EXP((V$13-LOG10($O95))/V$14))+V$15/(1+EXP((V$16-LOG10($O95))/V$17))+V$18/(1+EXP((V$19-LOG10($O95))/V$20)))</f>
        <v>2.7551470582667253E-2</v>
      </c>
      <c r="W95" s="18">
        <f ca="1">MAX(-S95+MIN(S95,AngCal!$B$30),W$11+W$12/(1+EXP((W$13-LOG10($O95))/W$14))+W$15/(1+EXP((W$16-LOG10($O95))/W$17))+W$18/(1+EXP((W$19-LOG10($O95))/W$20)))</f>
        <v>2.9921284926612935E-2</v>
      </c>
      <c r="X95" s="18">
        <f t="shared" ca="1" si="14"/>
        <v>0.45367660994299819</v>
      </c>
      <c r="Y95" s="18">
        <f t="shared" ca="1" si="14"/>
        <v>2.156820909854146</v>
      </c>
      <c r="Z95" s="18">
        <f t="shared" ca="1" si="14"/>
        <v>0.46101148435519379</v>
      </c>
      <c r="AA95" s="18">
        <f t="shared" ca="1" si="14"/>
        <v>0.47023623930794162</v>
      </c>
      <c r="AB95" s="18">
        <f t="shared" ca="1" si="15"/>
        <v>5.0199177972091405E-2</v>
      </c>
      <c r="AC95" s="18">
        <f t="shared" ca="1" si="15"/>
        <v>5.8381729739357929E-2</v>
      </c>
      <c r="AD95" s="18">
        <f t="shared" ca="1" si="15"/>
        <v>5.6856883431841691E-2</v>
      </c>
      <c r="AE95" s="18">
        <f t="shared" ca="1" si="15"/>
        <v>5.6511460517502284E-2</v>
      </c>
      <c r="AF95" s="18">
        <f ca="1">MAX(-AB95+MIN(AB95,AngCal!$B$30),AF$11+AF$12/(1+EXP((AF$13-LOG10($O95))/AF$14))+AF$15/(1+EXP((AF$16-LOG10($O95))/AF$17))+AF$18/(1+EXP((AF$19-LOG10($O95))/AF$20)))</f>
        <v>6.740900398759031E-2</v>
      </c>
      <c r="AG95" s="18">
        <f ca="1">MAX(-AC95+MIN(AC95,AngCal!$B$30),AG$11+AG$12/(1+EXP((AG$13-LOG10($O95))/AG$14))+AG$15/(1+EXP((AG$16-LOG10($O95))/AG$17))+AG$18/(1+EXP((AG$19-LOG10($O95))/AG$20)))</f>
        <v>6.4176056831796016E-2</v>
      </c>
      <c r="AH95" s="18">
        <f ca="1">MAX(-AD95+MIN(AD95,AngCal!$B$30),AH$11+AH$12/(1+EXP((AH$13-LOG10($O95))/AH$14))+AH$15/(1+EXP((AH$16-LOG10($O95))/AH$17))+AH$18/(1+EXP((AH$19-LOG10($O95))/AH$20)))</f>
        <v>7.8827599108229673E-2</v>
      </c>
      <c r="AI95" s="18">
        <f ca="1">MAX(-AE95+MIN(AE95,AngCal!$B$30),AI$11+AI$12/(1+EXP((AI$13-LOG10($O95))/AI$14))+AI$15/(1+EXP((AI$16-LOG10($O95))/AI$17))+AI$18/(1+EXP((AI$19-LOG10($O95))/AI$20)))</f>
        <v>9.0496499331894714E-2</v>
      </c>
      <c r="AJ95" s="18">
        <f t="shared" ca="1" si="16"/>
        <v>0.48279437234262446</v>
      </c>
      <c r="AK95" s="18">
        <f t="shared" ca="1" si="16"/>
        <v>2.0146116673231576</v>
      </c>
      <c r="AL95" s="18">
        <f t="shared" ca="1" si="16"/>
        <v>1.0701831545811689</v>
      </c>
      <c r="AM95" s="18">
        <f t="shared" ca="1" si="16"/>
        <v>1.2459525854001223</v>
      </c>
      <c r="AN95" s="18">
        <f t="shared" ca="1" si="17"/>
        <v>1</v>
      </c>
      <c r="AO95" s="18">
        <f t="shared" ca="1" si="17"/>
        <v>1</v>
      </c>
      <c r="AP95" s="18">
        <f t="shared" ca="1" si="17"/>
        <v>1</v>
      </c>
      <c r="AQ95" s="18">
        <f t="shared" ca="1" si="17"/>
        <v>1</v>
      </c>
      <c r="AR95" s="18">
        <f t="shared" ca="1" si="18"/>
        <v>0</v>
      </c>
      <c r="AS95" s="18">
        <f t="shared" ca="1" si="18"/>
        <v>0</v>
      </c>
      <c r="AT95" s="18">
        <f t="shared" ca="1" si="18"/>
        <v>0</v>
      </c>
      <c r="AU95" s="18">
        <f t="shared" ca="1" si="18"/>
        <v>0</v>
      </c>
    </row>
    <row r="96" spans="2:47" x14ac:dyDescent="0.15">
      <c r="B96">
        <v>483.56299999999999</v>
      </c>
      <c r="C96">
        <v>7</v>
      </c>
      <c r="D96" s="18">
        <v>6.0229999999999999E-2</v>
      </c>
      <c r="E96" s="18">
        <v>-3.7100000000000001E-2</v>
      </c>
      <c r="F96" s="18">
        <v>-1.239E-2</v>
      </c>
      <c r="G96" s="18">
        <v>9.4780000000000003E-2</v>
      </c>
      <c r="H96" s="18">
        <v>-1.7440000000000001E-2</v>
      </c>
      <c r="I96" s="18">
        <v>0.81850000000000001</v>
      </c>
      <c r="J96" s="18">
        <v>0.1794</v>
      </c>
      <c r="K96" s="18">
        <v>-5.6950000000000004E-3</v>
      </c>
      <c r="L96" s="18">
        <v>2.6659999999999999</v>
      </c>
      <c r="M96" s="18">
        <v>0.1229</v>
      </c>
      <c r="O96" s="18">
        <f>MAX(MIN(Angle!A109,AngPhoton!$P$3),AngPhoton!$P$2)</f>
        <v>0.28371000000000002</v>
      </c>
      <c r="P96" s="18">
        <f t="shared" ca="1" si="13"/>
        <v>0.1006870132815386</v>
      </c>
      <c r="Q96" s="18">
        <f t="shared" ca="1" si="13"/>
        <v>8.6863880431481327E-2</v>
      </c>
      <c r="R96" s="18">
        <f t="shared" ca="1" si="13"/>
        <v>4.3843532143090391E-2</v>
      </c>
      <c r="S96" s="18">
        <f t="shared" ca="1" si="13"/>
        <v>4.2436666333391382E-2</v>
      </c>
      <c r="T96" s="18">
        <f ca="1">MAX(-P96+MIN(P96,AngCal!$B$30),T$11+T$12/(1+EXP((T$13-LOG10($O96))/T$14))+T$15/(1+EXP((T$16-LOG10($O96))/T$17))+T$18/(1+EXP((T$19-LOG10($O96))/T$20)))</f>
        <v>-5.0610317756752586E-2</v>
      </c>
      <c r="U96" s="18">
        <f ca="1">MAX(-Q96+MIN(Q96,AngCal!$B$30),U$11+U$12/(1+EXP((U$13-LOG10($O96))/U$14))+U$15/(1+EXP((U$16-LOG10($O96))/U$17))+U$18/(1+EXP((U$19-LOG10($O96))/U$20)))</f>
        <v>-3.3395483165628057E-2</v>
      </c>
      <c r="V96" s="18">
        <f ca="1">MAX(-R96+MIN(R96,AngCal!$B$30),V$11+V$12/(1+EXP((V$13-LOG10($O96))/V$14))+V$15/(1+EXP((V$16-LOG10($O96))/V$17))+V$18/(1+EXP((V$19-LOG10($O96))/V$20)))</f>
        <v>1.9617007414869238E-2</v>
      </c>
      <c r="W96" s="18">
        <f ca="1">MAX(-S96+MIN(S96,AngCal!$B$30),W$11+W$12/(1+EXP((W$13-LOG10($O96))/W$14))+W$15/(1+EXP((W$16-LOG10($O96))/W$17))+W$18/(1+EXP((W$19-LOG10($O96))/W$20)))</f>
        <v>2.165721988395829E-2</v>
      </c>
      <c r="X96" s="18">
        <f t="shared" ca="1" si="14"/>
        <v>0.44561756207525899</v>
      </c>
      <c r="Y96" s="18">
        <f t="shared" ca="1" si="14"/>
        <v>1.2158873204146845</v>
      </c>
      <c r="Z96" s="18">
        <f t="shared" ca="1" si="14"/>
        <v>0.45691273286163114</v>
      </c>
      <c r="AA96" s="18">
        <f t="shared" ca="1" si="14"/>
        <v>0.46184447272941404</v>
      </c>
      <c r="AB96" s="18">
        <f t="shared" ca="1" si="15"/>
        <v>5.0197504893482417E-2</v>
      </c>
      <c r="AC96" s="18">
        <f t="shared" ca="1" si="15"/>
        <v>5.6701022633778048E-2</v>
      </c>
      <c r="AD96" s="18">
        <f t="shared" ca="1" si="15"/>
        <v>5.5580845376623479E-2</v>
      </c>
      <c r="AE96" s="18">
        <f t="shared" ca="1" si="15"/>
        <v>5.5277188762898999E-2</v>
      </c>
      <c r="AF96" s="18">
        <f ca="1">MAX(-AB96+MIN(AB96,AngCal!$B$30),AF$11+AF$12/(1+EXP((AF$13-LOG10($O96))/AF$14))+AF$15/(1+EXP((AF$16-LOG10($O96))/AF$17))+AF$18/(1+EXP((AF$19-LOG10($O96))/AF$20)))</f>
        <v>8.8087404228537336E-2</v>
      </c>
      <c r="AG96" s="18">
        <f ca="1">MAX(-AC96+MIN(AC96,AngCal!$B$30),AG$11+AG$12/(1+EXP((AG$13-LOG10($O96))/AG$14))+AG$15/(1+EXP((AG$16-LOG10($O96))/AG$17))+AG$18/(1+EXP((AG$19-LOG10($O96))/AG$20)))</f>
        <v>8.9058956775623824E-2</v>
      </c>
      <c r="AH96" s="18">
        <f ca="1">MAX(-AD96+MIN(AD96,AngCal!$B$30),AH$11+AH$12/(1+EXP((AH$13-LOG10($O96))/AH$14))+AH$15/(1+EXP((AH$16-LOG10($O96))/AH$17))+AH$18/(1+EXP((AH$19-LOG10($O96))/AH$20)))</f>
        <v>9.1914807448892438E-2</v>
      </c>
      <c r="AI96" s="18">
        <f ca="1">MAX(-AE96+MIN(AE96,AngCal!$B$30),AI$11+AI$12/(1+EXP((AI$13-LOG10($O96))/AI$14))+AI$15/(1+EXP((AI$16-LOG10($O96))/AI$17))+AI$18/(1+EXP((AI$19-LOG10($O96))/AI$20)))</f>
        <v>9.8576115424274843E-2</v>
      </c>
      <c r="AJ96" s="18">
        <f t="shared" ca="1" si="16"/>
        <v>0.74877480564942023</v>
      </c>
      <c r="AK96" s="18">
        <f t="shared" ca="1" si="16"/>
        <v>2.2174391053474052</v>
      </c>
      <c r="AL96" s="18">
        <f t="shared" ca="1" si="16"/>
        <v>1.1239359755867464</v>
      </c>
      <c r="AM96" s="18">
        <f t="shared" ca="1" si="16"/>
        <v>1.1285917606751528</v>
      </c>
      <c r="AN96" s="18">
        <f t="shared" ca="1" si="17"/>
        <v>1</v>
      </c>
      <c r="AO96" s="18">
        <f t="shared" ca="1" si="17"/>
        <v>1</v>
      </c>
      <c r="AP96" s="18">
        <f t="shared" ca="1" si="17"/>
        <v>1</v>
      </c>
      <c r="AQ96" s="18">
        <f t="shared" ca="1" si="17"/>
        <v>1</v>
      </c>
      <c r="AR96" s="18">
        <f t="shared" ca="1" si="18"/>
        <v>0</v>
      </c>
      <c r="AS96" s="18">
        <f t="shared" ca="1" si="18"/>
        <v>0</v>
      </c>
      <c r="AT96" s="18">
        <f t="shared" ca="1" si="18"/>
        <v>0</v>
      </c>
      <c r="AU96" s="18">
        <f t="shared" ca="1" si="18"/>
        <v>0</v>
      </c>
    </row>
    <row r="97" spans="2:47" x14ac:dyDescent="0.15">
      <c r="B97">
        <v>483.56299999999999</v>
      </c>
      <c r="C97">
        <v>10</v>
      </c>
      <c r="D97" s="18">
        <v>5.969E-2</v>
      </c>
      <c r="E97" s="18">
        <v>-3.8339999999999999E-2</v>
      </c>
      <c r="F97" s="18">
        <v>-1.223E-2</v>
      </c>
      <c r="G97" s="18">
        <v>9.3579999999999997E-2</v>
      </c>
      <c r="H97" s="18">
        <v>-1.626E-2</v>
      </c>
      <c r="I97" s="18">
        <v>0.79369999999999996</v>
      </c>
      <c r="J97" s="18">
        <v>0.18990000000000001</v>
      </c>
      <c r="K97" s="18">
        <v>-5.0870000000000004E-3</v>
      </c>
      <c r="L97" s="18">
        <v>2.6659999999999999</v>
      </c>
      <c r="M97" s="18">
        <v>0.1169</v>
      </c>
      <c r="O97" s="18">
        <f>MAX(MIN(Angle!A110,AngPhoton!$P$3),AngPhoton!$P$2)</f>
        <v>0.35716999999999999</v>
      </c>
      <c r="P97" s="18">
        <f t="shared" ca="1" si="13"/>
        <v>0.10502517713924953</v>
      </c>
      <c r="Q97" s="18">
        <f t="shared" ca="1" si="13"/>
        <v>9.2868853185768291E-2</v>
      </c>
      <c r="R97" s="18">
        <f t="shared" ca="1" si="13"/>
        <v>4.2275530973064183E-2</v>
      </c>
      <c r="S97" s="18">
        <f t="shared" ca="1" si="13"/>
        <v>4.0654354346951291E-2</v>
      </c>
      <c r="T97" s="18">
        <f ca="1">MAX(-P97+MIN(P97,AngCal!$B$30),T$11+T$12/(1+EXP((T$13-LOG10($O97))/T$14))+T$15/(1+EXP((T$16-LOG10($O97))/T$17))+T$18/(1+EXP((T$19-LOG10($O97))/T$20)))</f>
        <v>-6.2818505015561465E-2</v>
      </c>
      <c r="U97" s="18">
        <f ca="1">MAX(-Q97+MIN(Q97,AngCal!$B$30),U$11+U$12/(1+EXP((U$13-LOG10($O97))/U$14))+U$15/(1+EXP((U$16-LOG10($O97))/U$17))+U$18/(1+EXP((U$19-LOG10($O97))/U$20)))</f>
        <v>-5.1490262961781656E-2</v>
      </c>
      <c r="V97" s="18">
        <f ca="1">MAX(-R97+MIN(R97,AngCal!$B$30),V$11+V$12/(1+EXP((V$13-LOG10($O97))/V$14))+V$15/(1+EXP((V$16-LOG10($O97))/V$17))+V$18/(1+EXP((V$19-LOG10($O97))/V$20)))</f>
        <v>1.1180859929036167E-2</v>
      </c>
      <c r="W97" s="18">
        <f ca="1">MAX(-S97+MIN(S97,AngCal!$B$30),W$11+W$12/(1+EXP((W$13-LOG10($O97))/W$14))+W$15/(1+EXP((W$16-LOG10($O97))/W$17))+W$18/(1+EXP((W$19-LOG10($O97))/W$20)))</f>
        <v>1.28824948781988E-2</v>
      </c>
      <c r="X97" s="18">
        <f t="shared" ca="1" si="14"/>
        <v>0.40301685075677957</v>
      </c>
      <c r="Y97" s="18">
        <f t="shared" ca="1" si="14"/>
        <v>0.56679060337125409</v>
      </c>
      <c r="Z97" s="18">
        <f t="shared" ca="1" si="14"/>
        <v>0.45668104482609717</v>
      </c>
      <c r="AA97" s="18">
        <f t="shared" ca="1" si="14"/>
        <v>0.47532363318710469</v>
      </c>
      <c r="AB97" s="18">
        <f t="shared" ca="1" si="15"/>
        <v>5.0192410647678244E-2</v>
      </c>
      <c r="AC97" s="18">
        <f t="shared" ca="1" si="15"/>
        <v>5.4459178456051027E-2</v>
      </c>
      <c r="AD97" s="18">
        <f t="shared" ca="1" si="15"/>
        <v>5.3636116451747221E-2</v>
      </c>
      <c r="AE97" s="18">
        <f t="shared" ca="1" si="15"/>
        <v>5.3473885380123182E-2</v>
      </c>
      <c r="AF97" s="18">
        <f ca="1">MAX(-AB97+MIN(AB97,AngCal!$B$30),AF$11+AF$12/(1+EXP((AF$13-LOG10($O97))/AF$14))+AF$15/(1+EXP((AF$16-LOG10($O97))/AF$17))+AF$18/(1+EXP((AF$19-LOG10($O97))/AF$20)))</f>
        <v>0.11361001312882757</v>
      </c>
      <c r="AG97" s="18">
        <f ca="1">MAX(-AC97+MIN(AC97,AngCal!$B$30),AG$11+AG$12/(1+EXP((AG$13-LOG10($O97))/AG$14))+AG$15/(1+EXP((AG$16-LOG10($O97))/AG$17))+AG$18/(1+EXP((AG$19-LOG10($O97))/AG$20)))</f>
        <v>0.11841024668117629</v>
      </c>
      <c r="AH97" s="18">
        <f ca="1">MAX(-AD97+MIN(AD97,AngCal!$B$30),AH$11+AH$12/(1+EXP((AH$13-LOG10($O97))/AH$14))+AH$15/(1+EXP((AH$16-LOG10($O97))/AH$17))+AH$18/(1+EXP((AH$19-LOG10($O97))/AH$20)))</f>
        <v>0.10849776334614759</v>
      </c>
      <c r="AI97" s="18">
        <f ca="1">MAX(-AE97+MIN(AE97,AngCal!$B$30),AI$11+AI$12/(1+EXP((AI$13-LOG10($O97))/AI$14))+AI$15/(1+EXP((AI$16-LOG10($O97))/AI$17))+AI$18/(1+EXP((AI$19-LOG10($O97))/AI$20)))</f>
        <v>0.1103027867217426</v>
      </c>
      <c r="AJ97" s="18">
        <f t="shared" ca="1" si="16"/>
        <v>1.2393382599664129</v>
      </c>
      <c r="AK97" s="18">
        <f t="shared" ca="1" si="16"/>
        <v>2.1921594340763142</v>
      </c>
      <c r="AL97" s="18">
        <f t="shared" ca="1" si="16"/>
        <v>1.1848090551350781</v>
      </c>
      <c r="AM97" s="18">
        <f t="shared" ca="1" si="16"/>
        <v>1.1058324038599867</v>
      </c>
      <c r="AN97" s="18">
        <f t="shared" ca="1" si="17"/>
        <v>1</v>
      </c>
      <c r="AO97" s="18">
        <f t="shared" ca="1" si="17"/>
        <v>1</v>
      </c>
      <c r="AP97" s="18">
        <f t="shared" ca="1" si="17"/>
        <v>1</v>
      </c>
      <c r="AQ97" s="18">
        <f t="shared" ca="1" si="17"/>
        <v>1</v>
      </c>
      <c r="AR97" s="18">
        <f t="shared" ca="1" si="18"/>
        <v>0</v>
      </c>
      <c r="AS97" s="18">
        <f t="shared" ca="1" si="18"/>
        <v>0</v>
      </c>
      <c r="AT97" s="18">
        <f t="shared" ca="1" si="18"/>
        <v>0</v>
      </c>
      <c r="AU97" s="18">
        <f t="shared" ca="1" si="18"/>
        <v>0</v>
      </c>
    </row>
    <row r="98" spans="2:47" x14ac:dyDescent="0.15">
      <c r="B98">
        <v>483.56299999999999</v>
      </c>
      <c r="C98">
        <v>15</v>
      </c>
      <c r="D98" s="18">
        <v>1.883E-2</v>
      </c>
      <c r="E98" s="18">
        <v>-0.11509999999999999</v>
      </c>
      <c r="F98" s="18">
        <v>-0.28449999999999998</v>
      </c>
      <c r="G98" s="18">
        <v>0.35489999999999999</v>
      </c>
      <c r="H98" s="18">
        <v>0.1012</v>
      </c>
      <c r="I98" s="18">
        <v>-1.387</v>
      </c>
      <c r="J98" s="18">
        <v>0.38950000000000001</v>
      </c>
      <c r="K98" s="18">
        <v>-4.8710000000000003E-3</v>
      </c>
      <c r="L98" s="18">
        <v>2.617</v>
      </c>
      <c r="M98" s="18">
        <v>0.1399</v>
      </c>
      <c r="O98" s="18">
        <f>MAX(MIN(Angle!A111,AngPhoton!$P$3),AngPhoton!$P$2)</f>
        <v>0.44964999999999999</v>
      </c>
      <c r="P98" s="18">
        <f t="shared" ca="1" si="13"/>
        <v>0.10197498784860626</v>
      </c>
      <c r="Q98" s="18">
        <f t="shared" ca="1" si="13"/>
        <v>9.7793130596897884E-2</v>
      </c>
      <c r="R98" s="18">
        <f t="shared" ca="1" si="13"/>
        <v>4.0232815546373521E-2</v>
      </c>
      <c r="S98" s="18">
        <f t="shared" ca="1" si="13"/>
        <v>3.8434601713379209E-2</v>
      </c>
      <c r="T98" s="18">
        <f ca="1">MAX(-P98+MIN(P98,AngCal!$B$30),T$11+T$12/(1+EXP((T$13-LOG10($O98))/T$14))+T$15/(1+EXP((T$16-LOG10($O98))/T$17))+T$18/(1+EXP((T$19-LOG10($O98))/T$20)))</f>
        <v>-6.6351453785578968E-2</v>
      </c>
      <c r="U98" s="18">
        <f ca="1">MAX(-Q98+MIN(Q98,AngCal!$B$30),U$11+U$12/(1+EXP((U$13-LOG10($O98))/U$14))+U$15/(1+EXP((U$16-LOG10($O98))/U$17))+U$18/(1+EXP((U$19-LOG10($O98))/U$20)))</f>
        <v>-6.5002283100034447E-2</v>
      </c>
      <c r="V98" s="18">
        <f ca="1">MAX(-R98+MIN(R98,AngCal!$B$30),V$11+V$12/(1+EXP((V$13-LOG10($O98))/V$14))+V$15/(1+EXP((V$16-LOG10($O98))/V$17))+V$18/(1+EXP((V$19-LOG10($O98))/V$20)))</f>
        <v>3.0155380576023169E-3</v>
      </c>
      <c r="W98" s="18">
        <f ca="1">MAX(-S98+MIN(S98,AngCal!$B$30),W$11+W$12/(1+EXP((W$13-LOG10($O98))/W$14))+W$15/(1+EXP((W$16-LOG10($O98))/W$17))+W$18/(1+EXP((W$19-LOG10($O98))/W$20)))</f>
        <v>4.5501371130833553E-3</v>
      </c>
      <c r="X98" s="18">
        <f t="shared" ca="1" si="14"/>
        <v>0.33594890454703713</v>
      </c>
      <c r="Y98" s="18">
        <f t="shared" ca="1" si="14"/>
        <v>0.29297836837929653</v>
      </c>
      <c r="Z98" s="18">
        <f t="shared" ca="1" si="14"/>
        <v>0.45666814902227426</v>
      </c>
      <c r="AA98" s="18">
        <f t="shared" ca="1" si="14"/>
        <v>0.48865481135285338</v>
      </c>
      <c r="AB98" s="18">
        <f t="shared" ca="1" si="15"/>
        <v>5.0176883720634335E-2</v>
      </c>
      <c r="AC98" s="18">
        <f t="shared" ca="1" si="15"/>
        <v>5.1688319005060449E-2</v>
      </c>
      <c r="AD98" s="18">
        <f t="shared" ca="1" si="15"/>
        <v>5.1129419394706971E-2</v>
      </c>
      <c r="AE98" s="18">
        <f t="shared" ca="1" si="15"/>
        <v>5.1123207689239621E-2</v>
      </c>
      <c r="AF98" s="18">
        <f ca="1">MAX(-AB98+MIN(AB98,AngCal!$B$30),AF$11+AF$12/(1+EXP((AF$13-LOG10($O98))/AF$14))+AF$15/(1+EXP((AF$16-LOG10($O98))/AF$17))+AF$18/(1+EXP((AF$19-LOG10($O98))/AF$20)))</f>
        <v>0.14333367052202231</v>
      </c>
      <c r="AG98" s="18">
        <f ca="1">MAX(-AC98+MIN(AC98,AngCal!$B$30),AG$11+AG$12/(1+EXP((AG$13-LOG10($O98))/AG$14))+AG$15/(1+EXP((AG$16-LOG10($O98))/AG$17))+AG$18/(1+EXP((AG$19-LOG10($O98))/AG$20)))</f>
        <v>0.1511339167609585</v>
      </c>
      <c r="AH98" s="18">
        <f ca="1">MAX(-AD98+MIN(AD98,AngCal!$B$30),AH$11+AH$12/(1+EXP((AH$13-LOG10($O98))/AH$14))+AH$15/(1+EXP((AH$16-LOG10($O98))/AH$17))+AH$18/(1+EXP((AH$19-LOG10($O98))/AH$20)))</f>
        <v>0.12853798556044682</v>
      </c>
      <c r="AI98" s="18">
        <f ca="1">MAX(-AE98+MIN(AE98,AngCal!$B$30),AI$11+AI$12/(1+EXP((AI$13-LOG10($O98))/AI$14))+AI$15/(1+EXP((AI$16-LOG10($O98))/AI$17))+AI$18/(1+EXP((AI$19-LOG10($O98))/AI$20)))</f>
        <v>0.12692263701795184</v>
      </c>
      <c r="AJ98" s="18">
        <f t="shared" ca="1" si="16"/>
        <v>1.8071924434952173</v>
      </c>
      <c r="AK98" s="18">
        <f t="shared" ca="1" si="16"/>
        <v>2.1572696852403785</v>
      </c>
      <c r="AL98" s="18">
        <f t="shared" ca="1" si="16"/>
        <v>1.2530952001865299</v>
      </c>
      <c r="AM98" s="18">
        <f t="shared" ca="1" si="16"/>
        <v>1.1563316517560993</v>
      </c>
      <c r="AN98" s="18">
        <f t="shared" ca="1" si="17"/>
        <v>1</v>
      </c>
      <c r="AO98" s="18">
        <f t="shared" ca="1" si="17"/>
        <v>1</v>
      </c>
      <c r="AP98" s="18">
        <f t="shared" ca="1" si="17"/>
        <v>1</v>
      </c>
      <c r="AQ98" s="18">
        <f t="shared" ca="1" si="17"/>
        <v>1</v>
      </c>
      <c r="AR98" s="18">
        <f t="shared" ca="1" si="18"/>
        <v>0</v>
      </c>
      <c r="AS98" s="18">
        <f t="shared" ca="1" si="18"/>
        <v>0</v>
      </c>
      <c r="AT98" s="18">
        <f t="shared" ca="1" si="18"/>
        <v>0</v>
      </c>
      <c r="AU98" s="18">
        <f t="shared" ca="1" si="18"/>
        <v>0</v>
      </c>
    </row>
    <row r="99" spans="2:47" x14ac:dyDescent="0.15">
      <c r="B99">
        <v>483.56299999999999</v>
      </c>
      <c r="C99">
        <v>20</v>
      </c>
      <c r="D99" s="18">
        <v>1.7860000000000001E-2</v>
      </c>
      <c r="E99" s="18">
        <v>-0.1129</v>
      </c>
      <c r="F99" s="18">
        <v>-0.2611</v>
      </c>
      <c r="G99" s="18">
        <v>0.33229999999999998</v>
      </c>
      <c r="H99" s="18">
        <v>9.9400000000000002E-2</v>
      </c>
      <c r="I99" s="18">
        <v>-1.381</v>
      </c>
      <c r="J99" s="18">
        <v>0.40189999999999998</v>
      </c>
      <c r="K99" s="18">
        <v>-4.3200000000000001E-3</v>
      </c>
      <c r="L99" s="18">
        <v>2.6480000000000001</v>
      </c>
      <c r="M99" s="18">
        <v>0.13020000000000001</v>
      </c>
      <c r="O99" s="18">
        <f>MAX(MIN(Angle!A112,AngPhoton!$P$3),AngPhoton!$P$2)</f>
        <v>0.56608000000000003</v>
      </c>
      <c r="P99" s="18">
        <f t="shared" ca="1" si="13"/>
        <v>9.3795533493371747E-2</v>
      </c>
      <c r="Q99" s="18">
        <f t="shared" ca="1" si="13"/>
        <v>0.10030889154061901</v>
      </c>
      <c r="R99" s="18">
        <f t="shared" ca="1" si="13"/>
        <v>3.7687494993197332E-2</v>
      </c>
      <c r="S99" s="18">
        <f t="shared" ca="1" si="13"/>
        <v>3.5802417261589177E-2</v>
      </c>
      <c r="T99" s="18">
        <f ca="1">MAX(-P99+MIN(P99,AngCal!$B$30),T$11+T$12/(1+EXP((T$13-LOG10($O99))/T$14))+T$15/(1+EXP((T$16-LOG10($O99))/T$17))+T$18/(1+EXP((T$19-LOG10($O99))/T$20)))</f>
        <v>-6.5121296145719584E-2</v>
      </c>
      <c r="U99" s="18">
        <f ca="1">MAX(-Q99+MIN(Q99,AngCal!$B$30),U$11+U$12/(1+EXP((U$13-LOG10($O99))/U$14))+U$15/(1+EXP((U$16-LOG10($O99))/U$17))+U$18/(1+EXP((U$19-LOG10($O99))/U$20)))</f>
        <v>-7.2461501007306209E-2</v>
      </c>
      <c r="V99" s="18">
        <f ca="1">MAX(-R99+MIN(R99,AngCal!$B$30),V$11+V$12/(1+EXP((V$13-LOG10($O99))/V$14))+V$15/(1+EXP((V$16-LOG10($O99))/V$17))+V$18/(1+EXP((V$19-LOG10($O99))/V$20)))</f>
        <v>-4.0296778348223213E-3</v>
      </c>
      <c r="W99" s="18">
        <f ca="1">MAX(-S99+MIN(S99,AngCal!$B$30),W$11+W$12/(1+EXP((W$13-LOG10($O99))/W$14))+W$15/(1+EXP((W$16-LOG10($O99))/W$17))+W$18/(1+EXP((W$19-LOG10($O99))/W$20)))</f>
        <v>-2.5722043501438252E-3</v>
      </c>
      <c r="X99" s="18">
        <f t="shared" ca="1" si="14"/>
        <v>0.31361904102879318</v>
      </c>
      <c r="Y99" s="18">
        <f t="shared" ca="1" si="14"/>
        <v>0.20084007160300571</v>
      </c>
      <c r="Z99" s="18">
        <f t="shared" ca="1" si="14"/>
        <v>0.45666743186863473</v>
      </c>
      <c r="AA99" s="18">
        <f t="shared" ca="1" si="14"/>
        <v>0.49887901242000787</v>
      </c>
      <c r="AB99" s="18">
        <f t="shared" ca="1" si="15"/>
        <v>5.0129562782819499E-2</v>
      </c>
      <c r="AC99" s="18">
        <f t="shared" ca="1" si="15"/>
        <v>4.8445953165622779E-2</v>
      </c>
      <c r="AD99" s="18">
        <f t="shared" ca="1" si="15"/>
        <v>4.8173897300371644E-2</v>
      </c>
      <c r="AE99" s="18">
        <f t="shared" ca="1" si="15"/>
        <v>4.8247415545333093E-2</v>
      </c>
      <c r="AF99" s="18">
        <f ca="1">MAX(-AB99+MIN(AB99,AngCal!$B$30),AF$11+AF$12/(1+EXP((AF$13-LOG10($O99))/AF$14))+AF$15/(1+EXP((AF$16-LOG10($O99))/AF$17))+AF$18/(1+EXP((AF$19-LOG10($O99))/AF$20)))</f>
        <v>0.17646336584113015</v>
      </c>
      <c r="AG99" s="18">
        <f ca="1">MAX(-AC99+MIN(AC99,AngCal!$B$30),AG$11+AG$12/(1+EXP((AG$13-LOG10($O99))/AG$14))+AG$15/(1+EXP((AG$16-LOG10($O99))/AG$17))+AG$18/(1+EXP((AG$19-LOG10($O99))/AG$20)))</f>
        <v>0.18613140933089706</v>
      </c>
      <c r="AH99" s="18">
        <f ca="1">MAX(-AD99+MIN(AD99,AngCal!$B$30),AH$11+AH$12/(1+EXP((AH$13-LOG10($O99))/AH$14))+AH$15/(1+EXP((AH$16-LOG10($O99))/AH$17))+AH$18/(1+EXP((AH$19-LOG10($O99))/AH$20)))</f>
        <v>0.15190251627345722</v>
      </c>
      <c r="AI99" s="18">
        <f ca="1">MAX(-AE99+MIN(AE99,AngCal!$B$30),AI$11+AI$12/(1+EXP((AI$13-LOG10($O99))/AI$14))+AI$15/(1+EXP((AI$16-LOG10($O99))/AI$17))+AI$18/(1+EXP((AI$19-LOG10($O99))/AI$20)))</f>
        <v>0.14970221911721979</v>
      </c>
      <c r="AJ99" s="18">
        <f t="shared" ca="1" si="16"/>
        <v>2.2122291334656023</v>
      </c>
      <c r="AK99" s="18">
        <f t="shared" ca="1" si="16"/>
        <v>2.1325629521122504</v>
      </c>
      <c r="AL99" s="18">
        <f t="shared" ca="1" si="16"/>
        <v>1.3288719505492632</v>
      </c>
      <c r="AM99" s="18">
        <f t="shared" ca="1" si="16"/>
        <v>1.2529074995635923</v>
      </c>
      <c r="AN99" s="18">
        <f t="shared" ca="1" si="17"/>
        <v>1</v>
      </c>
      <c r="AO99" s="18">
        <f t="shared" ca="1" si="17"/>
        <v>1</v>
      </c>
      <c r="AP99" s="18">
        <f t="shared" ca="1" si="17"/>
        <v>1</v>
      </c>
      <c r="AQ99" s="18">
        <f t="shared" ca="1" si="17"/>
        <v>1</v>
      </c>
      <c r="AR99" s="18">
        <f t="shared" ca="1" si="18"/>
        <v>0</v>
      </c>
      <c r="AS99" s="18">
        <f t="shared" ca="1" si="18"/>
        <v>0</v>
      </c>
      <c r="AT99" s="18">
        <f t="shared" ca="1" si="18"/>
        <v>0</v>
      </c>
      <c r="AU99" s="18">
        <f t="shared" ca="1" si="18"/>
        <v>0</v>
      </c>
    </row>
    <row r="100" spans="2:47" x14ac:dyDescent="0.15">
      <c r="B100">
        <v>631.56299999999999</v>
      </c>
      <c r="C100">
        <v>1</v>
      </c>
      <c r="D100" s="18">
        <v>8.1420000000000006E-2</v>
      </c>
      <c r="E100" s="18">
        <v>0.15759999999999999</v>
      </c>
      <c r="F100" s="18">
        <v>-1.4670000000000001</v>
      </c>
      <c r="G100" s="18">
        <v>0.30430000000000001</v>
      </c>
      <c r="H100" s="18">
        <v>-0.27329999999999999</v>
      </c>
      <c r="I100" s="18">
        <v>-0.94469999999999998</v>
      </c>
      <c r="J100" s="18">
        <v>0.96440000000000003</v>
      </c>
      <c r="K100" s="18">
        <v>3.4270000000000002E-2</v>
      </c>
      <c r="L100" s="18">
        <v>1.1930000000000001</v>
      </c>
      <c r="M100" s="18">
        <v>0.62450000000000006</v>
      </c>
      <c r="O100" s="18">
        <f>MAX(MIN(Angle!A113,AngPhoton!$P$3),AngPhoton!$P$2)</f>
        <v>0.71264000000000005</v>
      </c>
      <c r="P100" s="18">
        <f t="shared" ca="1" si="13"/>
        <v>8.2997569469724183E-2</v>
      </c>
      <c r="Q100" s="18">
        <f t="shared" ca="1" si="13"/>
        <v>9.8052701167654729E-2</v>
      </c>
      <c r="R100" s="18">
        <f t="shared" ca="1" si="13"/>
        <v>3.4653356570711336E-2</v>
      </c>
      <c r="S100" s="18">
        <f t="shared" ca="1" si="13"/>
        <v>3.2802282750486619E-2</v>
      </c>
      <c r="T100" s="18">
        <f ca="1">MAX(-P100+MIN(P100,AngCal!$B$30),T$11+T$12/(1+EXP((T$13-LOG10($O100))/T$14))+T$15/(1+EXP((T$16-LOG10($O100))/T$17))+T$18/(1+EXP((T$19-LOG10($O100))/T$20)))</f>
        <v>-6.1163551846329885E-2</v>
      </c>
      <c r="U100" s="18">
        <f ca="1">MAX(-Q100+MIN(Q100,AngCal!$B$30),U$11+U$12/(1+EXP((U$13-LOG10($O100))/U$14))+U$15/(1+EXP((U$16-LOG10($O100))/U$17))+U$18/(1+EXP((U$19-LOG10($O100))/U$20)))</f>
        <v>-7.3717549537025598E-2</v>
      </c>
      <c r="V100" s="18">
        <f ca="1">MAX(-R100+MIN(R100,AngCal!$B$30),V$11+V$12/(1+EXP((V$13-LOG10($O100))/V$14))+V$15/(1+EXP((V$16-LOG10($O100))/V$17))+V$18/(1+EXP((V$19-LOG10($O100))/V$20)))</f>
        <v>-9.2640639768893605E-3</v>
      </c>
      <c r="W100" s="18">
        <f ca="1">MAX(-S100+MIN(S100,AngCal!$B$30),W$11+W$12/(1+EXP((W$13-LOG10($O100))/W$14))+W$15/(1+EXP((W$16-LOG10($O100))/W$17))+W$18/(1+EXP((W$19-LOG10($O100))/W$20)))</f>
        <v>-8.04417840826031E-3</v>
      </c>
      <c r="X100" s="18">
        <f t="shared" ca="1" si="14"/>
        <v>0.31024842273277614</v>
      </c>
      <c r="Y100" s="18">
        <f t="shared" ca="1" si="14"/>
        <v>0.18191715730100527</v>
      </c>
      <c r="Z100" s="18">
        <f t="shared" ca="1" si="14"/>
        <v>0.45666739199713346</v>
      </c>
      <c r="AA100" s="18">
        <f t="shared" ca="1" si="14"/>
        <v>0.50626329606023335</v>
      </c>
      <c r="AB100" s="18">
        <f t="shared" ca="1" si="15"/>
        <v>4.9985812907816458E-2</v>
      </c>
      <c r="AC100" s="18">
        <f t="shared" ca="1" si="15"/>
        <v>4.4814452604971383E-2</v>
      </c>
      <c r="AD100" s="18">
        <f t="shared" ca="1" si="15"/>
        <v>4.4885130715241917E-2</v>
      </c>
      <c r="AE100" s="18">
        <f t="shared" ca="1" si="15"/>
        <v>4.4884577831837601E-2</v>
      </c>
      <c r="AF100" s="18">
        <f ca="1">MAX(-AB100+MIN(AB100,AngCal!$B$30),AF$11+AF$12/(1+EXP((AF$13-LOG10($O100))/AF$14))+AF$15/(1+EXP((AF$16-LOG10($O100))/AF$17))+AF$18/(1+EXP((AF$19-LOG10($O100))/AF$20)))</f>
        <v>0.21208349394263426</v>
      </c>
      <c r="AG100" s="18">
        <f ca="1">MAX(-AC100+MIN(AC100,AngCal!$B$30),AG$11+AG$12/(1+EXP((AG$13-LOG10($O100))/AG$14))+AG$15/(1+EXP((AG$16-LOG10($O100))/AG$17))+AG$18/(1+EXP((AG$19-LOG10($O100))/AG$20)))</f>
        <v>0.22235400758089455</v>
      </c>
      <c r="AH100" s="18">
        <f ca="1">MAX(-AD100+MIN(AD100,AngCal!$B$30),AH$11+AH$12/(1+EXP((AH$13-LOG10($O100))/AH$14))+AH$15/(1+EXP((AH$16-LOG10($O100))/AH$17))+AH$18/(1+EXP((AH$19-LOG10($O100))/AH$20)))</f>
        <v>0.1783490382004437</v>
      </c>
      <c r="AI100" s="18">
        <f ca="1">MAX(-AE100+MIN(AE100,AngCal!$B$30),AI$11+AI$12/(1+EXP((AI$13-LOG10($O100))/AI$14))+AI$15/(1+EXP((AI$16-LOG10($O100))/AI$17))+AI$18/(1+EXP((AI$19-LOG10($O100))/AI$20)))</f>
        <v>0.17952653793857279</v>
      </c>
      <c r="AJ100" s="18">
        <f t="shared" ca="1" si="16"/>
        <v>2.4192056496674845</v>
      </c>
      <c r="AK100" s="18">
        <f t="shared" ca="1" si="16"/>
        <v>2.1161954055549956</v>
      </c>
      <c r="AL100" s="18">
        <f t="shared" ca="1" si="16"/>
        <v>1.411916195752833</v>
      </c>
      <c r="AM100" s="18">
        <f t="shared" ca="1" si="16"/>
        <v>1.3723992262616154</v>
      </c>
      <c r="AN100" s="18">
        <f t="shared" ca="1" si="17"/>
        <v>1</v>
      </c>
      <c r="AO100" s="18">
        <f t="shared" ca="1" si="17"/>
        <v>1</v>
      </c>
      <c r="AP100" s="18">
        <f t="shared" ca="1" si="17"/>
        <v>1</v>
      </c>
      <c r="AQ100" s="18">
        <f t="shared" ca="1" si="17"/>
        <v>1</v>
      </c>
      <c r="AR100" s="18">
        <f t="shared" ca="1" si="18"/>
        <v>0</v>
      </c>
      <c r="AS100" s="18">
        <f t="shared" ca="1" si="18"/>
        <v>0</v>
      </c>
      <c r="AT100" s="18">
        <f t="shared" ca="1" si="18"/>
        <v>0</v>
      </c>
      <c r="AU100" s="18">
        <f t="shared" ca="1" si="18"/>
        <v>0</v>
      </c>
    </row>
    <row r="101" spans="2:47" x14ac:dyDescent="0.15">
      <c r="B101">
        <v>631.56299999999999</v>
      </c>
      <c r="C101">
        <v>3</v>
      </c>
      <c r="D101" s="18">
        <v>3.2410000000000001E-2</v>
      </c>
      <c r="E101" s="18">
        <v>0.84489999999999998</v>
      </c>
      <c r="F101" s="18">
        <v>-1.3240000000000001</v>
      </c>
      <c r="G101" s="18">
        <v>0.59330000000000005</v>
      </c>
      <c r="H101" s="18">
        <v>-0.94699999999999995</v>
      </c>
      <c r="I101" s="18">
        <v>-1.0640000000000001</v>
      </c>
      <c r="J101" s="18">
        <v>0.73260000000000003</v>
      </c>
      <c r="K101" s="18">
        <v>6.973E-2</v>
      </c>
      <c r="L101" s="18">
        <v>0.6734</v>
      </c>
      <c r="M101" s="18">
        <v>0.56259999999999999</v>
      </c>
      <c r="O101" s="18">
        <f>MAX(MIN(Angle!A114,AngPhoton!$P$3),AngPhoton!$P$2)</f>
        <v>0.89717000000000002</v>
      </c>
      <c r="P101" s="18">
        <f t="shared" ca="1" si="13"/>
        <v>7.1432566555086036E-2</v>
      </c>
      <c r="Q101" s="18">
        <f t="shared" ca="1" si="13"/>
        <v>8.7979936791078878E-2</v>
      </c>
      <c r="R101" s="18">
        <f t="shared" ca="1" si="13"/>
        <v>3.1212809995472084E-2</v>
      </c>
      <c r="S101" s="18">
        <f t="shared" ca="1" si="13"/>
        <v>2.9511471792998893E-2</v>
      </c>
      <c r="T101" s="18">
        <f ca="1">MAX(-P101+MIN(P101,AngCal!$B$30),T$11+T$12/(1+EXP((T$13-LOG10($O101))/T$14))+T$15/(1+EXP((T$16-LOG10($O101))/T$17))+T$18/(1+EXP((T$19-LOG10($O101))/T$20)))</f>
        <v>-5.5259586625238763E-2</v>
      </c>
      <c r="U101" s="18">
        <f ca="1">MAX(-Q101+MIN(Q101,AngCal!$B$30),U$11+U$12/(1+EXP((U$13-LOG10($O101))/U$14))+U$15/(1+EXP((U$16-LOG10($O101))/U$17))+U$18/(1+EXP((U$19-LOG10($O101))/U$20)))</f>
        <v>-6.8444869464117999E-2</v>
      </c>
      <c r="V101" s="18">
        <f ca="1">MAX(-R101+MIN(R101,AngCal!$B$30),V$11+V$12/(1+EXP((V$13-LOG10($O101))/V$14))+V$15/(1+EXP((V$16-LOG10($O101))/V$17))+V$18/(1+EXP((V$19-LOG10($O101))/V$20)))</f>
        <v>-1.2360489305246185E-2</v>
      </c>
      <c r="W101" s="18">
        <f ca="1">MAX(-S101+MIN(S101,AngCal!$B$30),W$11+W$12/(1+EXP((W$13-LOG10($O101))/W$14))+W$15/(1+EXP((W$16-LOG10($O101))/W$17))+W$18/(1+EXP((W$19-LOG10($O101))/W$20)))</f>
        <v>-1.1712913993785134E-2</v>
      </c>
      <c r="X101" s="18">
        <f t="shared" ca="1" si="14"/>
        <v>0.30935593099023645</v>
      </c>
      <c r="Y101" s="18">
        <f t="shared" ca="1" si="14"/>
        <v>0.19707583560272632</v>
      </c>
      <c r="Z101" s="18">
        <f t="shared" ca="1" si="14"/>
        <v>0.45666738977998289</v>
      </c>
      <c r="AA101" s="18">
        <f t="shared" ca="1" si="14"/>
        <v>0.51147264829835937</v>
      </c>
      <c r="AB101" s="18">
        <f t="shared" ca="1" si="15"/>
        <v>4.9553921123357422E-2</v>
      </c>
      <c r="AC101" s="18">
        <f t="shared" ca="1" si="15"/>
        <v>4.0895066064649363E-2</v>
      </c>
      <c r="AD101" s="18">
        <f t="shared" ca="1" si="15"/>
        <v>4.137469336813375E-2</v>
      </c>
      <c r="AE101" s="18">
        <f t="shared" ca="1" si="15"/>
        <v>4.1098173247066078E-2</v>
      </c>
      <c r="AF101" s="18">
        <f ca="1">MAX(-AB101+MIN(AB101,AngCal!$B$30),AF$11+AF$12/(1+EXP((AF$13-LOG10($O101))/AF$14))+AF$15/(1+EXP((AF$16-LOG10($O101))/AF$17))+AF$18/(1+EXP((AF$19-LOG10($O101))/AF$20)))</f>
        <v>0.24922698709294003</v>
      </c>
      <c r="AG101" s="18">
        <f ca="1">MAX(-AC101+MIN(AC101,AngCal!$B$30),AG$11+AG$12/(1+EXP((AG$13-LOG10($O101))/AG$14))+AG$15/(1+EXP((AG$16-LOG10($O101))/AG$17))+AG$18/(1+EXP((AG$19-LOG10($O101))/AG$20)))</f>
        <v>0.25886817469459716</v>
      </c>
      <c r="AH101" s="18">
        <f ca="1">MAX(-AD101+MIN(AD101,AngCal!$B$30),AH$11+AH$12/(1+EXP((AH$13-LOG10($O101))/AH$14))+AH$15/(1+EXP((AH$16-LOG10($O101))/AH$17))+AH$18/(1+EXP((AH$19-LOG10($O101))/AH$20)))</f>
        <v>0.20753678709735268</v>
      </c>
      <c r="AI101" s="18">
        <f ca="1">MAX(-AE101+MIN(AE101,AngCal!$B$30),AI$11+AI$12/(1+EXP((AI$13-LOG10($O101))/AI$14))+AI$15/(1+EXP((AI$16-LOG10($O101))/AI$17))+AI$18/(1+EXP((AI$19-LOG10($O101))/AI$20)))</f>
        <v>0.21633220244383056</v>
      </c>
      <c r="AJ101" s="18">
        <f t="shared" ca="1" si="16"/>
        <v>2.5083170882208656</v>
      </c>
      <c r="AK101" s="18">
        <f t="shared" ca="1" si="16"/>
        <v>2.1055221729816296</v>
      </c>
      <c r="AL101" s="18">
        <f t="shared" ca="1" si="16"/>
        <v>1.501694867072801</v>
      </c>
      <c r="AM101" s="18">
        <f t="shared" ca="1" si="16"/>
        <v>1.4975317440830374</v>
      </c>
      <c r="AN101" s="18">
        <f t="shared" ca="1" si="17"/>
        <v>1</v>
      </c>
      <c r="AO101" s="18">
        <f t="shared" ca="1" si="17"/>
        <v>1</v>
      </c>
      <c r="AP101" s="18">
        <f t="shared" ca="1" si="17"/>
        <v>1</v>
      </c>
      <c r="AQ101" s="18">
        <f t="shared" ca="1" si="17"/>
        <v>1</v>
      </c>
      <c r="AR101" s="18">
        <f t="shared" ca="1" si="18"/>
        <v>0</v>
      </c>
      <c r="AS101" s="18">
        <f t="shared" ca="1" si="18"/>
        <v>0</v>
      </c>
      <c r="AT101" s="18">
        <f t="shared" ca="1" si="18"/>
        <v>0</v>
      </c>
      <c r="AU101" s="18">
        <f t="shared" ca="1" si="18"/>
        <v>0</v>
      </c>
    </row>
    <row r="102" spans="2:47" x14ac:dyDescent="0.15">
      <c r="B102">
        <v>631.56299999999999</v>
      </c>
      <c r="C102">
        <v>5</v>
      </c>
      <c r="D102" s="18">
        <v>7.8460000000000002E-2</v>
      </c>
      <c r="E102" s="18">
        <v>-1.64</v>
      </c>
      <c r="F102" s="18">
        <v>-1.371</v>
      </c>
      <c r="G102" s="18">
        <v>0.68320000000000003</v>
      </c>
      <c r="H102" s="18">
        <v>1.522</v>
      </c>
      <c r="I102" s="18">
        <v>-1.4410000000000001</v>
      </c>
      <c r="J102" s="18">
        <v>0.58340000000000003</v>
      </c>
      <c r="K102" s="18">
        <v>4.0189999999999997E-2</v>
      </c>
      <c r="L102" s="18">
        <v>0.78949999999999998</v>
      </c>
      <c r="M102" s="18">
        <v>0.47889999999999999</v>
      </c>
      <c r="O102" s="18">
        <f>MAX(MIN(Angle!A115,AngPhoton!$P$3),AngPhoton!$P$2)</f>
        <v>1.1294</v>
      </c>
      <c r="P102" s="18">
        <f t="shared" ca="1" si="13"/>
        <v>6.024128966445183E-2</v>
      </c>
      <c r="Q102" s="18">
        <f t="shared" ca="1" si="13"/>
        <v>6.96479390299867E-2</v>
      </c>
      <c r="R102" s="18">
        <f t="shared" ca="1" si="13"/>
        <v>2.7536495792598377E-2</v>
      </c>
      <c r="S102" s="18">
        <f t="shared" ca="1" si="13"/>
        <v>2.604953083074809E-2</v>
      </c>
      <c r="T102" s="18">
        <f ca="1">MAX(-P102+MIN(P102,AngCal!$B$30),T$11+T$12/(1+EXP((T$13-LOG10($O102))/T$14))+T$15/(1+EXP((T$16-LOG10($O102))/T$17))+T$18/(1+EXP((T$19-LOG10($O102))/T$20)))</f>
        <v>-4.7863788355302722E-2</v>
      </c>
      <c r="U102" s="18">
        <f ca="1">MAX(-Q102+MIN(Q102,AngCal!$B$30),U$11+U$12/(1+EXP((U$13-LOG10($O102))/U$14))+U$15/(1+EXP((U$16-LOG10($O102))/U$17))+U$18/(1+EXP((U$19-LOG10($O102))/U$20)))</f>
        <v>-5.6617419436829929E-2</v>
      </c>
      <c r="V102" s="18">
        <f ca="1">MAX(-R102+MIN(R102,AngCal!$B$30),V$11+V$12/(1+EXP((V$13-LOG10($O102))/V$14))+V$15/(1+EXP((V$16-LOG10($O102))/V$17))+V$18/(1+EXP((V$19-LOG10($O102))/V$20)))</f>
        <v>-1.3418691914342633E-2</v>
      </c>
      <c r="W102" s="18">
        <f ca="1">MAX(-S102+MIN(S102,AngCal!$B$30),W$11+W$12/(1+EXP((W$13-LOG10($O102))/W$14))+W$15/(1+EXP((W$16-LOG10($O102))/W$17))+W$18/(1+EXP((W$19-LOG10($O102))/W$20)))</f>
        <v>-1.3563491412717012E-2</v>
      </c>
      <c r="X102" s="18">
        <f t="shared" ca="1" si="14"/>
        <v>0.30415962004727137</v>
      </c>
      <c r="Y102" s="18">
        <f t="shared" ca="1" si="14"/>
        <v>0.23057591012653406</v>
      </c>
      <c r="Z102" s="18">
        <f t="shared" ca="1" si="14"/>
        <v>0.45666738965678244</v>
      </c>
      <c r="AA102" s="18">
        <f t="shared" ca="1" si="14"/>
        <v>0.51509826215757815</v>
      </c>
      <c r="AB102" s="18">
        <f t="shared" ca="1" si="15"/>
        <v>4.8301788931587784E-2</v>
      </c>
      <c r="AC102" s="18">
        <f t="shared" ca="1" si="15"/>
        <v>3.6805465853895894E-2</v>
      </c>
      <c r="AD102" s="18">
        <f t="shared" ca="1" si="15"/>
        <v>3.7749420153270791E-2</v>
      </c>
      <c r="AE102" s="18">
        <f t="shared" ca="1" si="15"/>
        <v>3.6986665355397609E-2</v>
      </c>
      <c r="AF102" s="18">
        <f ca="1">MAX(-AB102+MIN(AB102,AngCal!$B$30),AF$11+AF$12/(1+EXP((AF$13-LOG10($O102))/AF$14))+AF$15/(1+EXP((AF$16-LOG10($O102))/AF$17))+AF$18/(1+EXP((AF$19-LOG10($O102))/AF$20)))</f>
        <v>0.28689180305874795</v>
      </c>
      <c r="AG102" s="18">
        <f ca="1">MAX(-AC102+MIN(AC102,AngCal!$B$30),AG$11+AG$12/(1+EXP((AG$13-LOG10($O102))/AG$14))+AG$15/(1+EXP((AG$16-LOG10($O102))/AG$17))+AG$18/(1+EXP((AG$19-LOG10($O102))/AG$20)))</f>
        <v>0.29484668321670549</v>
      </c>
      <c r="AH102" s="18">
        <f ca="1">MAX(-AD102+MIN(AD102,AngCal!$B$30),AH$11+AH$12/(1+EXP((AH$13-LOG10($O102))/AH$14))+AH$15/(1+EXP((AH$16-LOG10($O102))/AH$17))+AH$18/(1+EXP((AH$19-LOG10($O102))/AH$20)))</f>
        <v>0.23900004700838912</v>
      </c>
      <c r="AI102" s="18">
        <f ca="1">MAX(-AE102+MIN(AE102,AngCal!$B$30),AI$11+AI$12/(1+EXP((AI$13-LOG10($O102))/AI$14))+AI$15/(1+EXP((AI$16-LOG10($O102))/AI$17))+AI$18/(1+EXP((AI$19-LOG10($O102))/AI$20)))</f>
        <v>0.25854743854903006</v>
      </c>
      <c r="AJ102" s="18">
        <f t="shared" ca="1" si="16"/>
        <v>2.5439081491115298</v>
      </c>
      <c r="AK102" s="18">
        <f t="shared" ca="1" si="16"/>
        <v>2.0988771728234932</v>
      </c>
      <c r="AL102" s="18">
        <f t="shared" ca="1" si="16"/>
        <v>1.5972404045283115</v>
      </c>
      <c r="AM102" s="18">
        <f t="shared" ca="1" si="16"/>
        <v>1.6167177520491218</v>
      </c>
      <c r="AN102" s="18">
        <f t="shared" ca="1" si="17"/>
        <v>1</v>
      </c>
      <c r="AO102" s="18">
        <f t="shared" ca="1" si="17"/>
        <v>1</v>
      </c>
      <c r="AP102" s="18">
        <f t="shared" ca="1" si="17"/>
        <v>1</v>
      </c>
      <c r="AQ102" s="18">
        <f t="shared" ca="1" si="17"/>
        <v>1</v>
      </c>
      <c r="AR102" s="18">
        <f t="shared" ca="1" si="18"/>
        <v>0</v>
      </c>
      <c r="AS102" s="18">
        <f t="shared" ca="1" si="18"/>
        <v>0</v>
      </c>
      <c r="AT102" s="18">
        <f t="shared" ca="1" si="18"/>
        <v>0</v>
      </c>
      <c r="AU102" s="18">
        <f t="shared" ca="1" si="18"/>
        <v>0</v>
      </c>
    </row>
    <row r="103" spans="2:47" x14ac:dyDescent="0.15">
      <c r="B103">
        <v>631.56299999999999</v>
      </c>
      <c r="C103">
        <v>7</v>
      </c>
      <c r="D103" s="18">
        <v>6.7640000000000006E-2</v>
      </c>
      <c r="E103" s="18">
        <v>-7.8799999999999995E-2</v>
      </c>
      <c r="F103" s="18">
        <v>-1.663</v>
      </c>
      <c r="G103" s="18">
        <v>1.2629999999999999</v>
      </c>
      <c r="H103" s="18">
        <v>6.1920000000000003E-2</v>
      </c>
      <c r="I103" s="18">
        <v>-1.5149999999999999</v>
      </c>
      <c r="J103" s="18">
        <v>0.1714</v>
      </c>
      <c r="K103" s="18">
        <v>-5.076E-2</v>
      </c>
      <c r="L103" s="18">
        <v>-1.755E-7</v>
      </c>
      <c r="M103" s="18">
        <v>0.27650000000000002</v>
      </c>
      <c r="O103" s="18">
        <f>MAX(MIN(Angle!A116,AngPhoton!$P$3),AngPhoton!$P$2)</f>
        <v>1.4218999999999999</v>
      </c>
      <c r="P103" s="18">
        <f t="shared" ca="1" si="13"/>
        <v>5.0020973110581304E-2</v>
      </c>
      <c r="Q103" s="18">
        <f t="shared" ca="1" si="13"/>
        <v>4.9102691118891539E-2</v>
      </c>
      <c r="R103" s="18">
        <f t="shared" ca="1" si="13"/>
        <v>2.3860440955324004E-2</v>
      </c>
      <c r="S103" s="18">
        <f t="shared" ca="1" si="13"/>
        <v>2.2562747254133243E-2</v>
      </c>
      <c r="T103" s="18">
        <f ca="1">MAX(-P103+MIN(P103,AngCal!$B$30),T$11+T$12/(1+EXP((T$13-LOG10($O103))/T$14))+T$15/(1+EXP((T$16-LOG10($O103))/T$17))+T$18/(1+EXP((T$19-LOG10($O103))/T$20)))</f>
        <v>-3.9552240316400346E-2</v>
      </c>
      <c r="U103" s="18">
        <f ca="1">MAX(-Q103+MIN(Q103,AngCal!$B$30),U$11+U$12/(1+EXP((U$13-LOG10($O103))/U$14))+U$15/(1+EXP((U$16-LOG10($O103))/U$17))+U$18/(1+EXP((U$19-LOG10($O103))/U$20)))</f>
        <v>-4.1125600109486876E-2</v>
      </c>
      <c r="V103" s="18">
        <f ca="1">MAX(-R103+MIN(R103,AngCal!$B$30),V$11+V$12/(1+EXP((V$13-LOG10($O103))/V$14))+V$15/(1+EXP((V$16-LOG10($O103))/V$17))+V$18/(1+EXP((V$19-LOG10($O103))/V$20)))</f>
        <v>-1.2879674323309141E-2</v>
      </c>
      <c r="W103" s="18">
        <f ca="1">MAX(-S103+MIN(S103,AngCal!$B$30),W$11+W$12/(1+EXP((W$13-LOG10($O103))/W$14))+W$15/(1+EXP((W$16-LOG10($O103))/W$17))+W$18/(1+EXP((W$19-LOG10($O103))/W$20)))</f>
        <v>-1.3626225906389299E-2</v>
      </c>
      <c r="X103" s="18">
        <f t="shared" ca="1" si="14"/>
        <v>0.27192789035885911</v>
      </c>
      <c r="Y103" s="18">
        <f t="shared" ca="1" si="14"/>
        <v>0.27232293463624752</v>
      </c>
      <c r="Z103" s="18">
        <f t="shared" ca="1" si="14"/>
        <v>0.45666738964993348</v>
      </c>
      <c r="AA103" s="18">
        <f t="shared" ca="1" si="14"/>
        <v>0.51760239101073557</v>
      </c>
      <c r="AB103" s="18">
        <f t="shared" ca="1" si="15"/>
        <v>4.5013222322748014E-2</v>
      </c>
      <c r="AC103" s="18">
        <f t="shared" ca="1" si="15"/>
        <v>3.266408161604506E-2</v>
      </c>
      <c r="AD103" s="18">
        <f t="shared" ca="1" si="15"/>
        <v>3.4101066931925467E-2</v>
      </c>
      <c r="AE103" s="18">
        <f t="shared" ca="1" si="15"/>
        <v>3.267386080200646E-2</v>
      </c>
      <c r="AF103" s="18">
        <f ca="1">MAX(-AB103+MIN(AB103,AngCal!$B$30),AF$11+AF$12/(1+EXP((AF$13-LOG10($O103))/AF$14))+AF$15/(1+EXP((AF$16-LOG10($O103))/AF$17))+AF$18/(1+EXP((AF$19-LOG10($O103))/AF$20)))</f>
        <v>0.3241647643676776</v>
      </c>
      <c r="AG103" s="18">
        <f ca="1">MAX(-AC103+MIN(AC103,AngCal!$B$30),AG$11+AG$12/(1+EXP((AG$13-LOG10($O103))/AG$14))+AG$15/(1+EXP((AG$16-LOG10($O103))/AG$17))+AG$18/(1+EXP((AG$19-LOG10($O103))/AG$20)))</f>
        <v>0.32965026609468506</v>
      </c>
      <c r="AH103" s="18">
        <f ca="1">MAX(-AD103+MIN(AD103,AngCal!$B$30),AH$11+AH$12/(1+EXP((AH$13-LOG10($O103))/AH$14))+AH$15/(1+EXP((AH$16-LOG10($O103))/AH$17))+AH$18/(1+EXP((AH$19-LOG10($O103))/AH$20)))</f>
        <v>0.27221646040972958</v>
      </c>
      <c r="AI103" s="18">
        <f ca="1">MAX(-AE103+MIN(AE103,AngCal!$B$30),AI$11+AI$12/(1+EXP((AI$13-LOG10($O103))/AI$14))+AI$15/(1+EXP((AI$16-LOG10($O103))/AI$17))+AI$18/(1+EXP((AI$19-LOG10($O103))/AI$20)))</f>
        <v>0.30314536428696809</v>
      </c>
      <c r="AJ103" s="18">
        <f t="shared" ca="1" si="16"/>
        <v>2.5577129570109025</v>
      </c>
      <c r="AK103" s="18">
        <f t="shared" ca="1" si="16"/>
        <v>2.0958725405902197</v>
      </c>
      <c r="AL103" s="18">
        <f t="shared" ca="1" si="16"/>
        <v>1.6973271705265849</v>
      </c>
      <c r="AM103" s="18">
        <f t="shared" ca="1" si="16"/>
        <v>1.7234802893878867</v>
      </c>
      <c r="AN103" s="18">
        <f t="shared" ca="1" si="17"/>
        <v>1</v>
      </c>
      <c r="AO103" s="18">
        <f t="shared" ca="1" si="17"/>
        <v>1</v>
      </c>
      <c r="AP103" s="18">
        <f t="shared" ca="1" si="17"/>
        <v>1</v>
      </c>
      <c r="AQ103" s="18">
        <f t="shared" ca="1" si="17"/>
        <v>1</v>
      </c>
      <c r="AR103" s="18">
        <f t="shared" ca="1" si="18"/>
        <v>0</v>
      </c>
      <c r="AS103" s="18">
        <f t="shared" ca="1" si="18"/>
        <v>0</v>
      </c>
      <c r="AT103" s="18">
        <f t="shared" ca="1" si="18"/>
        <v>0</v>
      </c>
      <c r="AU103" s="18">
        <f t="shared" ca="1" si="18"/>
        <v>0</v>
      </c>
    </row>
    <row r="104" spans="2:47" x14ac:dyDescent="0.15">
      <c r="B104">
        <v>631.56299999999999</v>
      </c>
      <c r="C104">
        <v>10</v>
      </c>
      <c r="D104" s="18">
        <v>5.8770000000000003E-2</v>
      </c>
      <c r="E104" s="18">
        <v>-1.353E-2</v>
      </c>
      <c r="F104" s="18">
        <v>0.89100000000000001</v>
      </c>
      <c r="G104" s="18">
        <v>0.16159999999999999</v>
      </c>
      <c r="H104" s="18">
        <v>-3.3549999999999999E-3</v>
      </c>
      <c r="I104" s="18">
        <v>2.6349999999999998</v>
      </c>
      <c r="J104" s="18">
        <v>9.1609999999999997E-2</v>
      </c>
      <c r="K104" s="18">
        <v>-4.1880000000000001E-2</v>
      </c>
      <c r="L104" s="18">
        <v>-0.12529999999999999</v>
      </c>
      <c r="M104" s="18">
        <v>0.127</v>
      </c>
      <c r="O104" s="18">
        <f>MAX(MIN(Angle!A117,AngPhoton!$P$3),AngPhoton!$P$2)</f>
        <v>1.7901</v>
      </c>
      <c r="P104" s="18">
        <f t="shared" ca="1" si="13"/>
        <v>4.1042151353220119E-2</v>
      </c>
      <c r="Q104" s="18">
        <f t="shared" ca="1" si="13"/>
        <v>3.378247371590952E-2</v>
      </c>
      <c r="R104" s="18">
        <f t="shared" ca="1" si="13"/>
        <v>2.0435423734074303E-2</v>
      </c>
      <c r="S104" s="18">
        <f t="shared" ca="1" si="13"/>
        <v>1.9209224979897709E-2</v>
      </c>
      <c r="T104" s="18">
        <f ca="1">MAX(-P104+MIN(P104,AngCal!$B$30),T$11+T$12/(1+EXP((T$13-LOG10($O104))/T$14))+T$15/(1+EXP((T$16-LOG10($O104))/T$17))+T$18/(1+EXP((T$19-LOG10($O104))/T$20)))</f>
        <v>-3.1115310679032927E-2</v>
      </c>
      <c r="U104" s="18">
        <f ca="1">MAX(-Q104+MIN(Q104,AngCal!$B$30),U$11+U$12/(1+EXP((U$13-LOG10($O104))/U$14))+U$15/(1+EXP((U$16-LOG10($O104))/U$17))+U$18/(1+EXP((U$19-LOG10($O104))/U$20)))</f>
        <v>-2.7401915598774924E-2</v>
      </c>
      <c r="V104" s="18">
        <f ca="1">MAX(-R104+MIN(R104,AngCal!$B$30),V$11+V$12/(1+EXP((V$13-LOG10($O104))/V$14))+V$15/(1+EXP((V$16-LOG10($O104))/V$17))+V$18/(1+EXP((V$19-LOG10($O104))/V$20)))</f>
        <v>-1.1338611644223274E-2</v>
      </c>
      <c r="W104" s="18">
        <f ca="1">MAX(-S104+MIN(S104,AngCal!$B$30),W$11+W$12/(1+EXP((W$13-LOG10($O104))/W$14))+W$15/(1+EXP((W$16-LOG10($O104))/W$17))+W$18/(1+EXP((W$19-LOG10($O104))/W$20)))</f>
        <v>-1.2067635179051149E-2</v>
      </c>
      <c r="X104" s="18">
        <f t="shared" ca="1" si="14"/>
        <v>0.23636759480614086</v>
      </c>
      <c r="Y104" s="18">
        <f t="shared" ca="1" si="14"/>
        <v>0.31377676057579479</v>
      </c>
      <c r="Z104" s="18">
        <f t="shared" ca="1" si="14"/>
        <v>0.45666738964955367</v>
      </c>
      <c r="AA104" s="18">
        <f t="shared" ca="1" si="14"/>
        <v>0.51932097548235268</v>
      </c>
      <c r="AB104" s="18">
        <f t="shared" ca="1" si="15"/>
        <v>3.8248697231141396E-2</v>
      </c>
      <c r="AC104" s="18">
        <f t="shared" ca="1" si="15"/>
        <v>2.8592261451262063E-2</v>
      </c>
      <c r="AD104" s="18">
        <f t="shared" ca="1" si="15"/>
        <v>3.0513253548469219E-2</v>
      </c>
      <c r="AE104" s="18">
        <f t="shared" ca="1" si="15"/>
        <v>2.8309423404107917E-2</v>
      </c>
      <c r="AF104" s="18">
        <f ca="1">MAX(-AB104+MIN(AB104,AngCal!$B$30),AF$11+AF$12/(1+EXP((AF$13-LOG10($O104))/AF$14))+AF$15/(1+EXP((AF$16-LOG10($O104))/AF$17))+AF$18/(1+EXP((AF$19-LOG10($O104))/AF$20)))</f>
        <v>0.36016912721706634</v>
      </c>
      <c r="AG104" s="18">
        <f ca="1">MAX(-AC104+MIN(AC104,AngCal!$B$30),AG$11+AG$12/(1+EXP((AG$13-LOG10($O104))/AG$14))+AG$15/(1+EXP((AG$16-LOG10($O104))/AG$17))+AG$18/(1+EXP((AG$19-LOG10($O104))/AG$20)))</f>
        <v>0.36273436980157292</v>
      </c>
      <c r="AH104" s="18">
        <f ca="1">MAX(-AD104+MIN(AD104,AngCal!$B$30),AH$11+AH$12/(1+EXP((AH$13-LOG10($O104))/AH$14))+AH$15/(1+EXP((AH$16-LOG10($O104))/AH$17))+AH$18/(1+EXP((AH$19-LOG10($O104))/AH$20)))</f>
        <v>0.30654019559596196</v>
      </c>
      <c r="AI104" s="18">
        <f ca="1">MAX(-AE104+MIN(AE104,AngCal!$B$30),AI$11+AI$12/(1+EXP((AI$13-LOG10($O104))/AI$14))+AI$15/(1+EXP((AI$16-LOG10($O104))/AI$17))+AI$18/(1+EXP((AI$19-LOG10($O104))/AI$20)))</f>
        <v>0.34628793029314275</v>
      </c>
      <c r="AJ104" s="18">
        <f t="shared" ca="1" si="16"/>
        <v>2.5630006631469318</v>
      </c>
      <c r="AK104" s="18">
        <f t="shared" ca="1" si="16"/>
        <v>2.098838449869751</v>
      </c>
      <c r="AL104" s="18">
        <f t="shared" ca="1" si="16"/>
        <v>1.8002535695330242</v>
      </c>
      <c r="AM104" s="18">
        <f t="shared" ca="1" si="16"/>
        <v>1.8149499312000434</v>
      </c>
      <c r="AN104" s="18">
        <f t="shared" ca="1" si="17"/>
        <v>1</v>
      </c>
      <c r="AO104" s="18">
        <f t="shared" ca="1" si="17"/>
        <v>1</v>
      </c>
      <c r="AP104" s="18">
        <f t="shared" ca="1" si="17"/>
        <v>1</v>
      </c>
      <c r="AQ104" s="18">
        <f t="shared" ca="1" si="17"/>
        <v>1</v>
      </c>
      <c r="AR104" s="18">
        <f t="shared" ca="1" si="18"/>
        <v>0</v>
      </c>
      <c r="AS104" s="18">
        <f t="shared" ca="1" si="18"/>
        <v>0</v>
      </c>
      <c r="AT104" s="18">
        <f t="shared" ca="1" si="18"/>
        <v>0</v>
      </c>
      <c r="AU104" s="18">
        <f t="shared" ca="1" si="18"/>
        <v>0</v>
      </c>
    </row>
    <row r="105" spans="2:47" x14ac:dyDescent="0.15">
      <c r="B105">
        <v>631.56299999999999</v>
      </c>
      <c r="C105">
        <v>15</v>
      </c>
      <c r="D105" s="18">
        <v>2.8889999999999999E-2</v>
      </c>
      <c r="E105" s="18">
        <v>-1.191E-2</v>
      </c>
      <c r="F105" s="18">
        <v>0.54530000000000001</v>
      </c>
      <c r="G105" s="18">
        <v>1.577</v>
      </c>
      <c r="H105" s="18">
        <v>9.2899999999999996E-2</v>
      </c>
      <c r="I105" s="18">
        <v>-1.3180000000000001</v>
      </c>
      <c r="J105" s="18">
        <v>0.25800000000000001</v>
      </c>
      <c r="K105" s="18">
        <v>-0.1099</v>
      </c>
      <c r="L105" s="18">
        <v>-0.40250000000000002</v>
      </c>
      <c r="M105" s="18">
        <v>0.36520000000000002</v>
      </c>
      <c r="O105" s="18">
        <f>MAX(MIN(Angle!A118,AngPhoton!$P$3),AngPhoton!$P$2)</f>
        <v>2.2536</v>
      </c>
      <c r="P105" s="18">
        <f t="shared" ca="1" si="13"/>
        <v>3.3361151182848187E-2</v>
      </c>
      <c r="Q105" s="18">
        <f t="shared" ca="1" si="13"/>
        <v>2.5000010437874004E-2</v>
      </c>
      <c r="R105" s="18">
        <f t="shared" ca="1" si="13"/>
        <v>1.7433668439418466E-2</v>
      </c>
      <c r="S105" s="18">
        <f t="shared" ca="1" si="13"/>
        <v>1.6122005629989535E-2</v>
      </c>
      <c r="T105" s="18">
        <f ca="1">MAX(-P105+MIN(P105,AngCal!$B$30),T$11+T$12/(1+EXP((T$13-LOG10($O105))/T$14))+T$15/(1+EXP((T$16-LOG10($O105))/T$17))+T$18/(1+EXP((T$19-LOG10($O105))/T$20)))</f>
        <v>-2.3349576715342511E-2</v>
      </c>
      <c r="U105" s="18">
        <f ca="1">MAX(-Q105+MIN(Q105,AngCal!$B$30),U$11+U$12/(1+EXP((U$13-LOG10($O105))/U$14))+U$15/(1+EXP((U$16-LOG10($O105))/U$17))+U$18/(1+EXP((U$19-LOG10($O105))/U$20)))</f>
        <v>-1.8318201743503758E-2</v>
      </c>
      <c r="V105" s="18">
        <f ca="1">MAX(-R105+MIN(R105,AngCal!$B$30),V$11+V$12/(1+EXP((V$13-LOG10($O105))/V$14))+V$15/(1+EXP((V$16-LOG10($O105))/V$17))+V$18/(1+EXP((V$19-LOG10($O105))/V$20)))</f>
        <v>-9.3597055267274978E-3</v>
      </c>
      <c r="W105" s="18">
        <f ca="1">MAX(-S105+MIN(S105,AngCal!$B$30),W$11+W$12/(1+EXP((W$13-LOG10($O105))/W$14))+W$15/(1+EXP((W$16-LOG10($O105))/W$17))+W$18/(1+EXP((W$19-LOG10($O105))/W$20)))</f>
        <v>-9.4384423132723664E-3</v>
      </c>
      <c r="X105" s="18">
        <f t="shared" ca="1" si="14"/>
        <v>0.23000088182796602</v>
      </c>
      <c r="Y105" s="18">
        <f t="shared" ca="1" si="14"/>
        <v>0.34857960921830289</v>
      </c>
      <c r="Z105" s="18">
        <f t="shared" ca="1" si="14"/>
        <v>0.45666738964953263</v>
      </c>
      <c r="AA105" s="18">
        <f t="shared" ca="1" si="14"/>
        <v>0.52049599305066019</v>
      </c>
      <c r="AB105" s="18">
        <f t="shared" ca="1" si="15"/>
        <v>2.9356885157254597E-2</v>
      </c>
      <c r="AC105" s="18">
        <f t="shared" ca="1" si="15"/>
        <v>2.4697629555138254E-2</v>
      </c>
      <c r="AD105" s="18">
        <f t="shared" ca="1" si="15"/>
        <v>2.7052338774398887E-2</v>
      </c>
      <c r="AE105" s="18">
        <f t="shared" ca="1" si="15"/>
        <v>2.4043568582355446E-2</v>
      </c>
      <c r="AF105" s="18">
        <f ca="1">MAX(-AB105+MIN(AB105,AngCal!$B$30),AF$11+AF$12/(1+EXP((AF$13-LOG10($O105))/AF$14))+AF$15/(1+EXP((AF$16-LOG10($O105))/AF$17))+AF$18/(1+EXP((AF$19-LOG10($O105))/AF$20)))</f>
        <v>0.39417950302830579</v>
      </c>
      <c r="AG105" s="18">
        <f ca="1">MAX(-AC105+MIN(AC105,AngCal!$B$30),AG$11+AG$12/(1+EXP((AG$13-LOG10($O105))/AG$14))+AG$15/(1+EXP((AG$16-LOG10($O105))/AG$17))+AG$18/(1+EXP((AG$19-LOG10($O105))/AG$20)))</f>
        <v>0.3937159623858732</v>
      </c>
      <c r="AH105" s="18">
        <f ca="1">MAX(-AD105+MIN(AD105,AngCal!$B$30),AH$11+AH$12/(1+EXP((AH$13-LOG10($O105))/AH$14))+AH$15/(1+EXP((AH$16-LOG10($O105))/AH$17))+AH$18/(1+EXP((AH$19-LOG10($O105))/AH$20)))</f>
        <v>0.34129133529828887</v>
      </c>
      <c r="AI105" s="18">
        <f ca="1">MAX(-AE105+MIN(AE105,AngCal!$B$30),AI$11+AI$12/(1+EXP((AI$13-LOG10($O105))/AI$14))+AI$15/(1+EXP((AI$16-LOG10($O105))/AI$17))+AI$18/(1+EXP((AI$19-LOG10($O105))/AI$20)))</f>
        <v>0.38463429710616287</v>
      </c>
      <c r="AJ105" s="18">
        <f t="shared" ca="1" si="16"/>
        <v>2.5650171457692936</v>
      </c>
      <c r="AK105" s="18">
        <f t="shared" ca="1" si="16"/>
        <v>2.1180475734831585</v>
      </c>
      <c r="AL105" s="18">
        <f t="shared" ca="1" si="16"/>
        <v>1.9041171015964573</v>
      </c>
      <c r="AM105" s="18">
        <f t="shared" ca="1" si="16"/>
        <v>1.8908567911619296</v>
      </c>
      <c r="AN105" s="18">
        <f t="shared" ca="1" si="17"/>
        <v>1</v>
      </c>
      <c r="AO105" s="18">
        <f t="shared" ca="1" si="17"/>
        <v>1</v>
      </c>
      <c r="AP105" s="18">
        <f t="shared" ca="1" si="17"/>
        <v>1</v>
      </c>
      <c r="AQ105" s="18">
        <f t="shared" ca="1" si="17"/>
        <v>1</v>
      </c>
      <c r="AR105" s="18">
        <f t="shared" ca="1" si="18"/>
        <v>0</v>
      </c>
      <c r="AS105" s="18">
        <f t="shared" ca="1" si="18"/>
        <v>0</v>
      </c>
      <c r="AT105" s="18">
        <f t="shared" ca="1" si="18"/>
        <v>0</v>
      </c>
      <c r="AU105" s="18">
        <f t="shared" ca="1" si="18"/>
        <v>0</v>
      </c>
    </row>
    <row r="106" spans="2:47" x14ac:dyDescent="0.15">
      <c r="B106">
        <v>631.56299999999999</v>
      </c>
      <c r="C106">
        <v>20</v>
      </c>
      <c r="D106" s="18">
        <v>5.6640000000000003E-2</v>
      </c>
      <c r="E106" s="18">
        <v>-4.453E-2</v>
      </c>
      <c r="F106" s="18">
        <v>-0.1308</v>
      </c>
      <c r="G106" s="18">
        <v>0.12670000000000001</v>
      </c>
      <c r="H106" s="18">
        <v>-9.4179999999999993E-3</v>
      </c>
      <c r="I106" s="18">
        <v>0.90780000000000005</v>
      </c>
      <c r="J106" s="18">
        <v>0.1696</v>
      </c>
      <c r="K106" s="18">
        <v>-2.6940000000000002E-3</v>
      </c>
      <c r="L106" s="18">
        <v>2.609</v>
      </c>
      <c r="M106" s="18">
        <v>8.4809999999999997E-2</v>
      </c>
      <c r="O106" s="18">
        <f>MAX(MIN(Angle!A119,AngPhoton!$P$3),AngPhoton!$P$2)</f>
        <v>2.8371</v>
      </c>
      <c r="P106" s="18">
        <f t="shared" ca="1" si="13"/>
        <v>2.6917335393338349E-2</v>
      </c>
      <c r="Q106" s="18">
        <f t="shared" ca="1" si="13"/>
        <v>2.0253459582703373E-2</v>
      </c>
      <c r="R106" s="18">
        <f t="shared" ca="1" si="13"/>
        <v>1.4893921065494323E-2</v>
      </c>
      <c r="S106" s="18">
        <f t="shared" ca="1" si="13"/>
        <v>1.338931623501264E-2</v>
      </c>
      <c r="T106" s="18">
        <f ca="1">MAX(-P106+MIN(P106,AngCal!$B$30),T$11+T$12/(1+EXP((T$13-LOG10($O106))/T$14))+T$15/(1+EXP((T$16-LOG10($O106))/T$17))+T$18/(1+EXP((T$19-LOG10($O106))/T$20)))</f>
        <v>-1.6811929801242007E-2</v>
      </c>
      <c r="U106" s="18">
        <f ca="1">MAX(-Q106+MIN(Q106,AngCal!$B$30),U$11+U$12/(1+EXP((U$13-LOG10($O106))/U$14))+U$15/(1+EXP((U$16-LOG10($O106))/U$17))+U$18/(1+EXP((U$19-LOG10($O106))/U$20)))</f>
        <v>-1.3099395048524344E-2</v>
      </c>
      <c r="V106" s="18">
        <f ca="1">MAX(-R106+MIN(R106,AngCal!$B$30),V$11+V$12/(1+EXP((V$13-LOG10($O106))/V$14))+V$15/(1+EXP((V$16-LOG10($O106))/V$17))+V$18/(1+EXP((V$19-LOG10($O106))/V$20)))</f>
        <v>-7.3593102005155182E-3</v>
      </c>
      <c r="W106" s="18">
        <f ca="1">MAX(-S106+MIN(S106,AngCal!$B$30),W$11+W$12/(1+EXP((W$13-LOG10($O106))/W$14))+W$15/(1+EXP((W$16-LOG10($O106))/W$17))+W$18/(1+EXP((W$19-LOG10($O106))/W$20)))</f>
        <v>-6.6341989243722931E-3</v>
      </c>
      <c r="X106" s="18">
        <f t="shared" ca="1" si="14"/>
        <v>0.22940655877138447</v>
      </c>
      <c r="Y106" s="18">
        <f t="shared" ca="1" si="14"/>
        <v>0.37340712494537742</v>
      </c>
      <c r="Z106" s="18">
        <f t="shared" ca="1" si="14"/>
        <v>0.45666738964953152</v>
      </c>
      <c r="AA106" s="18">
        <f t="shared" ca="1" si="14"/>
        <v>0.52129732636501624</v>
      </c>
      <c r="AB106" s="18">
        <f t="shared" ca="1" si="15"/>
        <v>2.254276922923738E-2</v>
      </c>
      <c r="AC106" s="18">
        <f t="shared" ca="1" si="15"/>
        <v>2.1070239644013056E-2</v>
      </c>
      <c r="AD106" s="18">
        <f t="shared" ca="1" si="15"/>
        <v>2.376926335447066E-2</v>
      </c>
      <c r="AE106" s="18">
        <f t="shared" ca="1" si="15"/>
        <v>2.0011282164311115E-2</v>
      </c>
      <c r="AF106" s="18">
        <f ca="1">MAX(-AB106+MIN(AB106,AngCal!$B$30),AF$11+AF$12/(1+EXP((AF$13-LOG10($O106))/AF$14))+AF$15/(1+EXP((AF$16-LOG10($O106))/AF$17))+AF$18/(1+EXP((AF$19-LOG10($O106))/AF$20)))</f>
        <v>0.42562112154776766</v>
      </c>
      <c r="AG106" s="18">
        <f ca="1">MAX(-AC106+MIN(AC106,AngCal!$B$30),AG$11+AG$12/(1+EXP((AG$13-LOG10($O106))/AG$14))+AG$15/(1+EXP((AG$16-LOG10($O106))/AG$17))+AG$18/(1+EXP((AG$19-LOG10($O106))/AG$20)))</f>
        <v>0.42233640084522278</v>
      </c>
      <c r="AH106" s="18">
        <f ca="1">MAX(-AD106+MIN(AD106,AngCal!$B$30),AH$11+AH$12/(1+EXP((AH$13-LOG10($O106))/AH$14))+AH$15/(1+EXP((AH$16-LOG10($O106))/AH$17))+AH$18/(1+EXP((AH$19-LOG10($O106))/AH$20)))</f>
        <v>0.3757649596983848</v>
      </c>
      <c r="AI106" s="18">
        <f ca="1">MAX(-AE106+MIN(AE106,AngCal!$B$30),AI$11+AI$12/(1+EXP((AI$13-LOG10($O106))/AI$14))+AI$15/(1+EXP((AI$16-LOG10($O106))/AI$17))+AI$18/(1+EXP((AI$19-LOG10($O106))/AI$20)))</f>
        <v>0.41623891873419427</v>
      </c>
      <c r="AJ106" s="18">
        <f t="shared" ca="1" si="16"/>
        <v>2.565784857275756</v>
      </c>
      <c r="AK106" s="18">
        <f t="shared" ca="1" si="16"/>
        <v>2.1848051159806601</v>
      </c>
      <c r="AL106" s="18">
        <f t="shared" ca="1" si="16"/>
        <v>2.0068622887989438</v>
      </c>
      <c r="AM106" s="18">
        <f t="shared" ca="1" si="16"/>
        <v>1.9523838660258963</v>
      </c>
      <c r="AN106" s="18">
        <f t="shared" ca="1" si="17"/>
        <v>1</v>
      </c>
      <c r="AO106" s="18">
        <f t="shared" ca="1" si="17"/>
        <v>1</v>
      </c>
      <c r="AP106" s="18">
        <f t="shared" ca="1" si="17"/>
        <v>1</v>
      </c>
      <c r="AQ106" s="18">
        <f t="shared" ca="1" si="17"/>
        <v>1</v>
      </c>
      <c r="AR106" s="18">
        <f t="shared" ca="1" si="18"/>
        <v>0</v>
      </c>
      <c r="AS106" s="18">
        <f t="shared" ca="1" si="18"/>
        <v>0</v>
      </c>
      <c r="AT106" s="18">
        <f t="shared" ca="1" si="18"/>
        <v>0</v>
      </c>
      <c r="AU106" s="18">
        <f t="shared" ca="1" si="18"/>
        <v>0</v>
      </c>
    </row>
    <row r="107" spans="2:47" x14ac:dyDescent="0.15">
      <c r="B107">
        <v>774.68299999999999</v>
      </c>
      <c r="C107">
        <v>1</v>
      </c>
      <c r="D107" s="18">
        <v>5.9909999999999998E-2</v>
      </c>
      <c r="E107" s="18">
        <v>-1.915E-2</v>
      </c>
      <c r="F107" s="18">
        <v>0.94469999999999998</v>
      </c>
      <c r="G107" s="18">
        <v>0.14929999999999999</v>
      </c>
      <c r="H107" s="18">
        <v>-3.6259999999999999E-3</v>
      </c>
      <c r="I107" s="18">
        <v>2.5510000000000002</v>
      </c>
      <c r="J107" s="18">
        <v>7.4569999999999997E-2</v>
      </c>
      <c r="K107" s="18">
        <v>-3.7130000000000003E-2</v>
      </c>
      <c r="L107" s="18">
        <v>-8.2890000000000005E-2</v>
      </c>
      <c r="M107" s="18">
        <v>0.13039999999999999</v>
      </c>
      <c r="O107" s="18">
        <f>MAX(MIN(Angle!A120,AngPhoton!$P$3),AngPhoton!$P$2)</f>
        <v>3.5716999999999999</v>
      </c>
      <c r="P107" s="18">
        <f t="shared" ca="1" si="13"/>
        <v>2.1590816837101762E-2</v>
      </c>
      <c r="Q107" s="18">
        <f t="shared" ca="1" si="13"/>
        <v>1.729464378761518E-2</v>
      </c>
      <c r="R107" s="18">
        <f t="shared" ca="1" si="13"/>
        <v>1.273791608751125E-2</v>
      </c>
      <c r="S107" s="18">
        <f t="shared" ca="1" si="13"/>
        <v>1.1048303871228994E-2</v>
      </c>
      <c r="T107" s="18">
        <f ca="1">MAX(-P107+MIN(P107,AngCal!$B$30),T$11+T$12/(1+EXP((T$13-LOG10($O107))/T$14))+T$15/(1+EXP((T$16-LOG10($O107))/T$17))+T$18/(1+EXP((T$19-LOG10($O107))/T$20)))</f>
        <v>-1.1707772097334397E-2</v>
      </c>
      <c r="U107" s="18">
        <f ca="1">MAX(-Q107+MIN(Q107,AngCal!$B$30),U$11+U$12/(1+EXP((U$13-LOG10($O107))/U$14))+U$15/(1+EXP((U$16-LOG10($O107))/U$17))+U$18/(1+EXP((U$19-LOG10($O107))/U$20)))</f>
        <v>-1.0080046117487031E-2</v>
      </c>
      <c r="V107" s="18">
        <f ca="1">MAX(-R107+MIN(R107,AngCal!$B$30),V$11+V$12/(1+EXP((V$13-LOG10($O107))/V$14))+V$15/(1+EXP((V$16-LOG10($O107))/V$17))+V$18/(1+EXP((V$19-LOG10($O107))/V$20)))</f>
        <v>-5.5784613236099199E-3</v>
      </c>
      <c r="W107" s="18">
        <f ca="1">MAX(-S107+MIN(S107,AngCal!$B$30),W$11+W$12/(1+EXP((W$13-LOG10($O107))/W$14))+W$15/(1+EXP((W$16-LOG10($O107))/W$17))+W$18/(1+EXP((W$19-LOG10($O107))/W$20)))</f>
        <v>-4.3741763924807532E-3</v>
      </c>
      <c r="X107" s="18">
        <f t="shared" ca="1" si="14"/>
        <v>0.22935543561024982</v>
      </c>
      <c r="Y107" s="18">
        <f t="shared" ca="1" si="14"/>
        <v>0.38777773474449495</v>
      </c>
      <c r="Z107" s="18">
        <f t="shared" ca="1" si="14"/>
        <v>0.45666738964953141</v>
      </c>
      <c r="AA107" s="18">
        <f t="shared" ca="1" si="14"/>
        <v>0.52184285900774541</v>
      </c>
      <c r="AB107" s="18">
        <f t="shared" ca="1" si="15"/>
        <v>1.8859267218425384E-2</v>
      </c>
      <c r="AC107" s="18">
        <f t="shared" ca="1" si="15"/>
        <v>1.7778719703521323E-2</v>
      </c>
      <c r="AD107" s="18">
        <f t="shared" ca="1" si="15"/>
        <v>2.0700287668561967E-2</v>
      </c>
      <c r="AE107" s="18">
        <f t="shared" ca="1" si="15"/>
        <v>1.6317721128875917E-2</v>
      </c>
      <c r="AF107" s="18">
        <f ca="1">MAX(-AB107+MIN(AB107,AngCal!$B$30),AF$11+AF$12/(1+EXP((AF$13-LOG10($O107))/AF$14))+AF$15/(1+EXP((AF$16-LOG10($O107))/AF$17))+AF$18/(1+EXP((AF$19-LOG10($O107))/AF$20)))</f>
        <v>0.45407764798419398</v>
      </c>
      <c r="AG107" s="18">
        <f ca="1">MAX(-AC107+MIN(AC107,AngCal!$B$30),AG$11+AG$12/(1+EXP((AG$13-LOG10($O107))/AG$14))+AG$15/(1+EXP((AG$16-LOG10($O107))/AG$17))+AG$18/(1+EXP((AG$19-LOG10($O107))/AG$20)))</f>
        <v>0.44844263786784766</v>
      </c>
      <c r="AH107" s="18">
        <f ca="1">MAX(-AD107+MIN(AD107,AngCal!$B$30),AH$11+AH$12/(1+EXP((AH$13-LOG10($O107))/AH$14))+AH$15/(1+EXP((AH$16-LOG10($O107))/AH$17))+AH$18/(1+EXP((AH$19-LOG10($O107))/AH$20)))</f>
        <v>0.40925968630268739</v>
      </c>
      <c r="AI107" s="18">
        <f ca="1">MAX(-AE107+MIN(AE107,AngCal!$B$30),AI$11+AI$12/(1+EXP((AI$13-LOG10($O107))/AI$14))+AI$15/(1+EXP((AI$16-LOG10($O107))/AI$17))+AI$18/(1+EXP((AI$19-LOG10($O107))/AI$20)))</f>
        <v>0.44070802314327784</v>
      </c>
      <c r="AJ107" s="18">
        <f t="shared" ca="1" si="16"/>
        <v>2.5660769331333531</v>
      </c>
      <c r="AK107" s="18">
        <f t="shared" ca="1" si="16"/>
        <v>2.3510090196852191</v>
      </c>
      <c r="AL107" s="18">
        <f t="shared" ca="1" si="16"/>
        <v>2.1063976014175694</v>
      </c>
      <c r="AM107" s="18">
        <f t="shared" ca="1" si="16"/>
        <v>2.0013893355340264</v>
      </c>
      <c r="AN107" s="18">
        <f t="shared" ca="1" si="17"/>
        <v>1</v>
      </c>
      <c r="AO107" s="18">
        <f t="shared" ca="1" si="17"/>
        <v>1</v>
      </c>
      <c r="AP107" s="18">
        <f t="shared" ca="1" si="17"/>
        <v>1</v>
      </c>
      <c r="AQ107" s="18">
        <f t="shared" ca="1" si="17"/>
        <v>1</v>
      </c>
      <c r="AR107" s="18">
        <f t="shared" ca="1" si="18"/>
        <v>0</v>
      </c>
      <c r="AS107" s="18">
        <f t="shared" ca="1" si="18"/>
        <v>0</v>
      </c>
      <c r="AT107" s="18">
        <f t="shared" ca="1" si="18"/>
        <v>0</v>
      </c>
      <c r="AU107" s="18">
        <f t="shared" ca="1" si="18"/>
        <v>0</v>
      </c>
    </row>
    <row r="108" spans="2:47" x14ac:dyDescent="0.15">
      <c r="B108">
        <v>774.68299999999999</v>
      </c>
      <c r="C108">
        <v>3</v>
      </c>
      <c r="D108" s="18">
        <v>-7.4719999999999995E-2</v>
      </c>
      <c r="E108" s="18">
        <v>-0.5131</v>
      </c>
      <c r="F108" s="18">
        <v>-0.54849999999999999</v>
      </c>
      <c r="G108" s="18">
        <v>0.5635</v>
      </c>
      <c r="H108" s="18">
        <v>1.0820000000000001</v>
      </c>
      <c r="I108" s="18">
        <v>-0.69359999999999999</v>
      </c>
      <c r="J108" s="18">
        <v>0.86760000000000004</v>
      </c>
      <c r="K108" s="18">
        <v>-0.49430000000000002</v>
      </c>
      <c r="L108" s="18">
        <v>-8.1860000000000002E-2</v>
      </c>
      <c r="M108" s="18">
        <v>0.91349999999999998</v>
      </c>
      <c r="O108" s="18">
        <f>MAX(MIN(Angle!A121,AngPhoton!$P$3),AngPhoton!$P$2)</f>
        <v>4.4965000000000002</v>
      </c>
      <c r="P108" s="18">
        <f t="shared" ca="1" si="13"/>
        <v>1.7238106619076932E-2</v>
      </c>
      <c r="Q108" s="18">
        <f t="shared" ca="1" si="13"/>
        <v>1.4991619473026713E-2</v>
      </c>
      <c r="R108" s="18">
        <f t="shared" ca="1" si="13"/>
        <v>1.0846159492224158E-2</v>
      </c>
      <c r="S108" s="18">
        <f t="shared" ca="1" si="13"/>
        <v>9.0927840592740158E-3</v>
      </c>
      <c r="T108" s="18">
        <f ca="1">MAX(-P108+MIN(P108,AngCal!$B$30),T$11+T$12/(1+EXP((T$13-LOG10($O108))/T$14))+T$15/(1+EXP((T$16-LOG10($O108))/T$17))+T$18/(1+EXP((T$19-LOG10($O108))/T$20)))</f>
        <v>-7.9522833652341963E-3</v>
      </c>
      <c r="U108" s="18">
        <f ca="1">MAX(-Q108+MIN(Q108,AngCal!$B$30),U$11+U$12/(1+EXP((U$13-LOG10($O108))/U$14))+U$15/(1+EXP((U$16-LOG10($O108))/U$17))+U$18/(1+EXP((U$19-LOG10($O108))/U$20)))</f>
        <v>-8.1396432577984443E-3</v>
      </c>
      <c r="V108" s="18">
        <f ca="1">MAX(-R108+MIN(R108,AngCal!$B$30),V$11+V$12/(1+EXP((V$13-LOG10($O108))/V$14))+V$15/(1+EXP((V$16-LOG10($O108))/V$17))+V$18/(1+EXP((V$19-LOG10($O108))/V$20)))</f>
        <v>-4.1148828092239034E-3</v>
      </c>
      <c r="W108" s="18">
        <f ca="1">MAX(-S108+MIN(S108,AngCal!$B$30),W$11+W$12/(1+EXP((W$13-LOG10($O108))/W$14))+W$15/(1+EXP((W$16-LOG10($O108))/W$17))+W$18/(1+EXP((W$19-LOG10($O108))/W$20)))</f>
        <v>-2.8534347277505596E-3</v>
      </c>
      <c r="X108" s="18">
        <f t="shared" ca="1" si="14"/>
        <v>0.22935107031656848</v>
      </c>
      <c r="Y108" s="18">
        <f t="shared" ca="1" si="14"/>
        <v>0.39308295421294687</v>
      </c>
      <c r="Z108" s="18">
        <f t="shared" ca="1" si="14"/>
        <v>0.45666738964953141</v>
      </c>
      <c r="AA108" s="18">
        <f t="shared" ca="1" si="14"/>
        <v>0.52221378071160984</v>
      </c>
      <c r="AB108" s="18">
        <f t="shared" ca="1" si="15"/>
        <v>1.6563093258389994E-2</v>
      </c>
      <c r="AC108" s="18">
        <f t="shared" ca="1" si="15"/>
        <v>1.4868819039132564E-2</v>
      </c>
      <c r="AD108" s="18">
        <f t="shared" ca="1" si="15"/>
        <v>1.7868408194791033E-2</v>
      </c>
      <c r="AE108" s="18">
        <f t="shared" ca="1" si="15"/>
        <v>1.3030416757291942E-2</v>
      </c>
      <c r="AF108" s="18">
        <f ca="1">MAX(-AB108+MIN(AB108,AngCal!$B$30),AF$11+AF$12/(1+EXP((AF$13-LOG10($O108))/AF$14))+AF$15/(1+EXP((AF$16-LOG10($O108))/AF$17))+AF$18/(1+EXP((AF$19-LOG10($O108))/AF$20)))</f>
        <v>0.47928785038627408</v>
      </c>
      <c r="AG108" s="18">
        <f ca="1">MAX(-AC108+MIN(AC108,AngCal!$B$30),AG$11+AG$12/(1+EXP((AG$13-LOG10($O108))/AG$14))+AG$15/(1+EXP((AG$16-LOG10($O108))/AG$17))+AG$18/(1+EXP((AG$19-LOG10($O108))/AG$20)))</f>
        <v>0.47196833884181799</v>
      </c>
      <c r="AH108" s="18">
        <f ca="1">MAX(-AD108+MIN(AD108,AngCal!$B$30),AH$11+AH$12/(1+EXP((AH$13-LOG10($O108))/AH$14))+AH$15/(1+EXP((AH$16-LOG10($O108))/AH$17))+AH$18/(1+EXP((AH$19-LOG10($O108))/AH$20)))</f>
        <v>0.44110643138382288</v>
      </c>
      <c r="AI108" s="18">
        <f ca="1">MAX(-AE108+MIN(AE108,AngCal!$B$30),AI$11+AI$12/(1+EXP((AI$13-LOG10($O108))/AI$14))+AI$15/(1+EXP((AI$16-LOG10($O108))/AI$17))+AI$18/(1+EXP((AI$19-LOG10($O108))/AI$20)))</f>
        <v>0.45875419280809138</v>
      </c>
      <c r="AJ108" s="18">
        <f t="shared" ca="1" si="16"/>
        <v>2.5661880094619716</v>
      </c>
      <c r="AK108" s="18">
        <f t="shared" ca="1" si="16"/>
        <v>2.5837893400335572</v>
      </c>
      <c r="AL108" s="18">
        <f t="shared" ca="1" si="16"/>
        <v>2.2007132706035812</v>
      </c>
      <c r="AM108" s="18">
        <f t="shared" ca="1" si="16"/>
        <v>2.039912364763099</v>
      </c>
      <c r="AN108" s="18">
        <f t="shared" ca="1" si="17"/>
        <v>1</v>
      </c>
      <c r="AO108" s="18">
        <f t="shared" ca="1" si="17"/>
        <v>1</v>
      </c>
      <c r="AP108" s="18">
        <f t="shared" ca="1" si="17"/>
        <v>1</v>
      </c>
      <c r="AQ108" s="18">
        <f t="shared" ca="1" si="17"/>
        <v>1</v>
      </c>
      <c r="AR108" s="18">
        <f t="shared" ca="1" si="18"/>
        <v>0</v>
      </c>
      <c r="AS108" s="18">
        <f t="shared" ca="1" si="18"/>
        <v>0</v>
      </c>
      <c r="AT108" s="18">
        <f t="shared" ca="1" si="18"/>
        <v>0</v>
      </c>
      <c r="AU108" s="18">
        <f t="shared" ca="1" si="18"/>
        <v>0</v>
      </c>
    </row>
    <row r="109" spans="2:47" x14ac:dyDescent="0.15">
      <c r="B109">
        <v>774.68299999999999</v>
      </c>
      <c r="C109">
        <v>5</v>
      </c>
      <c r="D109" s="18">
        <v>5.9089999999999997E-2</v>
      </c>
      <c r="E109" s="18">
        <v>-1.6969999999999999E-2</v>
      </c>
      <c r="F109" s="18">
        <v>0.93410000000000004</v>
      </c>
      <c r="G109" s="18">
        <v>0.14729999999999999</v>
      </c>
      <c r="H109" s="18">
        <v>-3.4550000000000002E-3</v>
      </c>
      <c r="I109" s="18">
        <v>2.5550000000000002</v>
      </c>
      <c r="J109" s="18">
        <v>7.0919999999999997E-2</v>
      </c>
      <c r="K109" s="18">
        <v>-3.866E-2</v>
      </c>
      <c r="L109" s="18">
        <v>-8.1360000000000002E-2</v>
      </c>
      <c r="M109" s="18">
        <v>0.13070000000000001</v>
      </c>
      <c r="O109" s="18">
        <f>MAX(MIN(Angle!A122,AngPhoton!$P$3),AngPhoton!$P$2)</f>
        <v>5.6607000000000003</v>
      </c>
      <c r="P109" s="18">
        <f t="shared" ca="1" si="13"/>
        <v>1.371283713472346E-2</v>
      </c>
      <c r="Q109" s="18">
        <f t="shared" ca="1" si="13"/>
        <v>1.2923151123038198E-2</v>
      </c>
      <c r="R109" s="18">
        <f t="shared" ca="1" si="13"/>
        <v>9.1307579460839783E-3</v>
      </c>
      <c r="S109" s="18">
        <f t="shared" ca="1" si="13"/>
        <v>7.4878124189629164E-3</v>
      </c>
      <c r="T109" s="18">
        <f ca="1">MAX(-P109+MIN(P109,AngCal!$B$30),T$11+T$12/(1+EXP((T$13-LOG10($O109))/T$14))+T$15/(1+EXP((T$16-LOG10($O109))/T$17))+T$18/(1+EXP((T$19-LOG10($O109))/T$20)))</f>
        <v>-5.3079350927626324E-3</v>
      </c>
      <c r="U109" s="18">
        <f ca="1">MAX(-Q109+MIN(Q109,AngCal!$B$30),U$11+U$12/(1+EXP((U$13-LOG10($O109))/U$14))+U$15/(1+EXP((U$16-LOG10($O109))/U$17))+U$18/(1+EXP((U$19-LOG10($O109))/U$20)))</f>
        <v>-6.7242484698181414E-3</v>
      </c>
      <c r="V109" s="18">
        <f ca="1">MAX(-R109+MIN(R109,AngCal!$B$30),V$11+V$12/(1+EXP((V$13-LOG10($O109))/V$14))+V$15/(1+EXP((V$16-LOG10($O109))/V$17))+V$18/(1+EXP((V$19-LOG10($O109))/V$20)))</f>
        <v>-2.9748279854859734E-3</v>
      </c>
      <c r="W109" s="18">
        <f ca="1">MAX(-S109+MIN(S109,AngCal!$B$30),W$11+W$12/(1+EXP((W$13-LOG10($O109))/W$14))+W$15/(1+EXP((W$16-LOG10($O109))/W$17))+W$18/(1+EXP((W$19-LOG10($O109))/W$20)))</f>
        <v>-1.919824500843003E-3</v>
      </c>
      <c r="X109" s="18">
        <f t="shared" ca="1" si="14"/>
        <v>0.22935069780171802</v>
      </c>
      <c r="Y109" s="18">
        <f t="shared" ca="1" si="14"/>
        <v>0.39151890626756825</v>
      </c>
      <c r="Z109" s="18">
        <f t="shared" ca="1" si="14"/>
        <v>0.45666738964953141</v>
      </c>
      <c r="AA109" s="18">
        <f t="shared" ca="1" si="14"/>
        <v>0.52246576437970471</v>
      </c>
      <c r="AB109" s="18">
        <f t="shared" ca="1" si="15"/>
        <v>1.4129255234358299E-2</v>
      </c>
      <c r="AC109" s="18">
        <f t="shared" ca="1" si="15"/>
        <v>1.2363841427470823E-2</v>
      </c>
      <c r="AD109" s="18">
        <f t="shared" ca="1" si="15"/>
        <v>1.5284908703606562E-2</v>
      </c>
      <c r="AE109" s="18">
        <f t="shared" ca="1" si="15"/>
        <v>1.017867090370249E-2</v>
      </c>
      <c r="AF109" s="18">
        <f ca="1">MAX(-AB109+MIN(AB109,AngCal!$B$30),AF$11+AF$12/(1+EXP((AF$13-LOG10($O109))/AF$14))+AF$15/(1+EXP((AF$16-LOG10($O109))/AF$17))+AF$18/(1+EXP((AF$19-LOG10($O109))/AF$20)))</f>
        <v>0.50113586787854114</v>
      </c>
      <c r="AG109" s="18">
        <f ca="1">MAX(-AC109+MIN(AC109,AngCal!$B$30),AG$11+AG$12/(1+EXP((AG$13-LOG10($O109))/AG$14))+AG$15/(1+EXP((AG$16-LOG10($O109))/AG$17))+AG$18/(1+EXP((AG$19-LOG10($O109))/AG$20)))</f>
        <v>0.49291859229195284</v>
      </c>
      <c r="AH109" s="18">
        <f ca="1">MAX(-AD109+MIN(AD109,AngCal!$B$30),AH$11+AH$12/(1+EXP((AH$13-LOG10($O109))/AH$14))+AH$15/(1+EXP((AH$16-LOG10($O109))/AH$17))+AH$18/(1+EXP((AH$19-LOG10($O109))/AH$20)))</f>
        <v>0.47069864270367873</v>
      </c>
      <c r="AI109" s="18">
        <f ca="1">MAX(-AE109+MIN(AE109,AngCal!$B$30),AI$11+AI$12/(1+EXP((AI$13-LOG10($O109))/AI$14))+AI$15/(1+EXP((AI$16-LOG10($O109))/AI$17))+AI$18/(1+EXP((AI$19-LOG10($O109))/AI$20)))</f>
        <v>0.47159780325449402</v>
      </c>
      <c r="AJ109" s="18">
        <f t="shared" ca="1" si="16"/>
        <v>2.5662302438112325</v>
      </c>
      <c r="AK109" s="18">
        <f t="shared" ca="1" si="16"/>
        <v>2.7416528446600612</v>
      </c>
      <c r="AL109" s="18">
        <f t="shared" ca="1" si="16"/>
        <v>2.2879949362177987</v>
      </c>
      <c r="AM109" s="18">
        <f t="shared" ca="1" si="16"/>
        <v>2.0698996181549782</v>
      </c>
      <c r="AN109" s="18">
        <f t="shared" ca="1" si="17"/>
        <v>1</v>
      </c>
      <c r="AO109" s="18">
        <f t="shared" ca="1" si="17"/>
        <v>1</v>
      </c>
      <c r="AP109" s="18">
        <f t="shared" ca="1" si="17"/>
        <v>1</v>
      </c>
      <c r="AQ109" s="18">
        <f t="shared" ca="1" si="17"/>
        <v>1</v>
      </c>
      <c r="AR109" s="18">
        <f t="shared" ca="1" si="18"/>
        <v>0</v>
      </c>
      <c r="AS109" s="18">
        <f t="shared" ca="1" si="18"/>
        <v>0</v>
      </c>
      <c r="AT109" s="18">
        <f t="shared" ca="1" si="18"/>
        <v>0</v>
      </c>
      <c r="AU109" s="18">
        <f t="shared" ca="1" si="18"/>
        <v>0</v>
      </c>
    </row>
    <row r="110" spans="2:47" x14ac:dyDescent="0.15">
      <c r="B110">
        <v>774.68299999999999</v>
      </c>
      <c r="C110">
        <v>7</v>
      </c>
      <c r="D110" s="18">
        <v>-5.9589999999999997E-2</v>
      </c>
      <c r="E110" s="18">
        <v>-0.52769999999999995</v>
      </c>
      <c r="F110" s="18">
        <v>-0.54369999999999996</v>
      </c>
      <c r="G110" s="18">
        <v>0.52669999999999995</v>
      </c>
      <c r="H110" s="18">
        <v>1.631</v>
      </c>
      <c r="I110" s="18">
        <v>-0.56569999999999998</v>
      </c>
      <c r="J110" s="18">
        <v>0.81430000000000002</v>
      </c>
      <c r="K110" s="18">
        <v>-1.044</v>
      </c>
      <c r="L110" s="18">
        <v>-0.25850000000000001</v>
      </c>
      <c r="M110" s="18">
        <v>0.84550000000000003</v>
      </c>
      <c r="O110" s="18">
        <f>MAX(MIN(Angle!A123,AngPhoton!$P$3),AngPhoton!$P$2)</f>
        <v>7.1265000000000001</v>
      </c>
      <c r="P110" s="18">
        <f t="shared" ca="1" si="13"/>
        <v>1.0877178140762667E-2</v>
      </c>
      <c r="Q110" s="18">
        <f t="shared" ca="1" si="13"/>
        <v>1.0985415411257027E-2</v>
      </c>
      <c r="R110" s="18">
        <f t="shared" ca="1" si="13"/>
        <v>7.560399440799323E-3</v>
      </c>
      <c r="S110" s="18">
        <f t="shared" ca="1" si="13"/>
        <v>6.1843676237191281E-3</v>
      </c>
      <c r="T110" s="18">
        <f ca="1">MAX(-P110+MIN(P110,AngCal!$B$30),T$11+T$12/(1+EXP((T$13-LOG10($O110))/T$14))+T$15/(1+EXP((T$16-LOG10($O110))/T$17))+T$18/(1+EXP((T$19-LOG10($O110))/T$20)))</f>
        <v>-3.5027895663129211E-3</v>
      </c>
      <c r="U110" s="18">
        <f ca="1">MAX(-Q110+MIN(Q110,AngCal!$B$30),U$11+U$12/(1+EXP((U$13-LOG10($O110))/U$14))+U$15/(1+EXP((U$16-LOG10($O110))/U$17))+U$18/(1+EXP((U$19-LOG10($O110))/U$20)))</f>
        <v>-5.5928959749382938E-3</v>
      </c>
      <c r="V110" s="18">
        <f ca="1">MAX(-R110+MIN(R110,AngCal!$B$30),V$11+V$12/(1+EXP((V$13-LOG10($O110))/V$14))+V$15/(1+EXP((V$16-LOG10($O110))/V$17))+V$18/(1+EXP((V$19-LOG10($O110))/V$20)))</f>
        <v>-2.118759599329955E-3</v>
      </c>
      <c r="W110" s="18">
        <f ca="1">MAX(-S110+MIN(S110,AngCal!$B$30),W$11+W$12/(1+EXP((W$13-LOG10($O110))/W$14))+W$15/(1+EXP((W$16-LOG10($O110))/W$17))+W$18/(1+EXP((W$19-LOG10($O110))/W$20)))</f>
        <v>-1.357109532403207E-3</v>
      </c>
      <c r="X110" s="18">
        <f t="shared" ca="1" si="14"/>
        <v>0.22935066601019027</v>
      </c>
      <c r="Y110" s="18">
        <f t="shared" ca="1" si="14"/>
        <v>0.38532017137328906</v>
      </c>
      <c r="Z110" s="18">
        <f t="shared" ca="1" si="14"/>
        <v>0.45666738964953141</v>
      </c>
      <c r="AA110" s="18">
        <f t="shared" ca="1" si="14"/>
        <v>0.52263687491403144</v>
      </c>
      <c r="AB110" s="18">
        <f t="shared" ca="1" si="15"/>
        <v>1.1037545886717895E-2</v>
      </c>
      <c r="AC110" s="18">
        <f t="shared" ca="1" si="15"/>
        <v>1.0266815634847104E-2</v>
      </c>
      <c r="AD110" s="18">
        <f t="shared" ca="1" si="15"/>
        <v>1.2951040976674905E-2</v>
      </c>
      <c r="AE110" s="18">
        <f t="shared" ca="1" si="15"/>
        <v>7.7588632504473889E-3</v>
      </c>
      <c r="AF110" s="18">
        <f ca="1">MAX(-AB110+MIN(AB110,AngCal!$B$30),AF$11+AF$12/(1+EXP((AF$13-LOG10($O110))/AF$14))+AF$15/(1+EXP((AF$16-LOG10($O110))/AF$17))+AF$18/(1+EXP((AF$19-LOG10($O110))/AF$20)))</f>
        <v>0.51963488502991562</v>
      </c>
      <c r="AG110" s="18">
        <f ca="1">MAX(-AC110+MIN(AC110,AngCal!$B$30),AG$11+AG$12/(1+EXP((AG$13-LOG10($O110))/AG$14))+AG$15/(1+EXP((AG$16-LOG10($O110))/AG$17))+AG$18/(1+EXP((AG$19-LOG10($O110))/AG$20)))</f>
        <v>0.51135674264851705</v>
      </c>
      <c r="AH110" s="18">
        <f ca="1">MAX(-AD110+MIN(AD110,AngCal!$B$30),AH$11+AH$12/(1+EXP((AH$13-LOG10($O110))/AH$14))+AH$15/(1+EXP((AH$16-LOG10($O110))/AH$17))+AH$18/(1+EXP((AH$19-LOG10($O110))/AH$20)))</f>
        <v>0.49751938571734478</v>
      </c>
      <c r="AI110" s="18">
        <f ca="1">MAX(-AE110+MIN(AE110,AngCal!$B$30),AI$11+AI$12/(1+EXP((AI$13-LOG10($O110))/AI$14))+AI$15/(1+EXP((AI$16-LOG10($O110))/AI$17))+AI$18/(1+EXP((AI$19-LOG10($O110))/AI$20)))</f>
        <v>0.48051778161055375</v>
      </c>
      <c r="AJ110" s="18">
        <f t="shared" ca="1" si="16"/>
        <v>2.5662463059747265</v>
      </c>
      <c r="AK110" s="18">
        <f t="shared" ca="1" si="16"/>
        <v>2.8039016632456621</v>
      </c>
      <c r="AL110" s="18">
        <f t="shared" ca="1" si="16"/>
        <v>2.3667137526857447</v>
      </c>
      <c r="AM110" s="18">
        <f t="shared" ca="1" si="16"/>
        <v>2.0930756772579446</v>
      </c>
      <c r="AN110" s="18">
        <f t="shared" ca="1" si="17"/>
        <v>1</v>
      </c>
      <c r="AO110" s="18">
        <f t="shared" ca="1" si="17"/>
        <v>1</v>
      </c>
      <c r="AP110" s="18">
        <f t="shared" ca="1" si="17"/>
        <v>1</v>
      </c>
      <c r="AQ110" s="18">
        <f t="shared" ca="1" si="17"/>
        <v>1</v>
      </c>
      <c r="AR110" s="18">
        <f t="shared" ca="1" si="18"/>
        <v>0</v>
      </c>
      <c r="AS110" s="18">
        <f t="shared" ca="1" si="18"/>
        <v>0</v>
      </c>
      <c r="AT110" s="18">
        <f t="shared" ca="1" si="18"/>
        <v>0</v>
      </c>
      <c r="AU110" s="18">
        <f t="shared" ca="1" si="18"/>
        <v>0</v>
      </c>
    </row>
    <row r="111" spans="2:47" x14ac:dyDescent="0.15">
      <c r="B111">
        <v>774.68299999999999</v>
      </c>
      <c r="C111">
        <v>10</v>
      </c>
      <c r="D111" s="18">
        <v>3.0519999999999999E-2</v>
      </c>
      <c r="E111" s="18">
        <v>-0.1041</v>
      </c>
      <c r="F111" s="18">
        <v>-0.38719999999999999</v>
      </c>
      <c r="G111" s="18">
        <v>0.4713</v>
      </c>
      <c r="H111" s="18">
        <v>7.714E-2</v>
      </c>
      <c r="I111" s="18">
        <v>-1.5489999999999999</v>
      </c>
      <c r="J111" s="18">
        <v>0.19159999999999999</v>
      </c>
      <c r="K111" s="18">
        <v>-3.5509999999999999E-3</v>
      </c>
      <c r="L111" s="18">
        <v>2.5680000000000001</v>
      </c>
      <c r="M111" s="18">
        <v>3.2129999999999999E-2</v>
      </c>
      <c r="O111" s="18">
        <f>MAX(MIN(Angle!A124,AngPhoton!$P$3),AngPhoton!$P$2)</f>
        <v>8.9717000000000002</v>
      </c>
      <c r="P111" s="18">
        <f t="shared" ca="1" si="13"/>
        <v>8.6091218044291318E-3</v>
      </c>
      <c r="Q111" s="18">
        <f t="shared" ca="1" si="13"/>
        <v>9.1872069470172596E-3</v>
      </c>
      <c r="R111" s="18">
        <f t="shared" ca="1" si="13"/>
        <v>6.1441999640795969E-3</v>
      </c>
      <c r="S111" s="18">
        <f t="shared" ca="1" si="13"/>
        <v>5.1311489529213133E-3</v>
      </c>
      <c r="T111" s="18">
        <f ca="1">MAX(-P111+MIN(P111,AngCal!$B$30),T$11+T$12/(1+EXP((T$13-LOG10($O111))/T$14))+T$15/(1+EXP((T$16-LOG10($O111))/T$17))+T$18/(1+EXP((T$19-LOG10($O111))/T$20)))</f>
        <v>-2.2967782321289144E-3</v>
      </c>
      <c r="U111" s="18">
        <f ca="1">MAX(-Q111+MIN(Q111,AngCal!$B$30),U$11+U$12/(1+EXP((U$13-LOG10($O111))/U$14))+U$15/(1+EXP((U$16-LOG10($O111))/U$17))+U$18/(1+EXP((U$19-LOG10($O111))/U$20)))</f>
        <v>-4.6462887788740748E-3</v>
      </c>
      <c r="V111" s="18">
        <f ca="1">MAX(-R111+MIN(R111,AngCal!$B$30),V$11+V$12/(1+EXP((V$13-LOG10($O111))/V$14))+V$15/(1+EXP((V$16-LOG10($O111))/V$17))+V$18/(1+EXP((V$19-LOG10($O111))/V$20)))</f>
        <v>-1.4922496967166056E-3</v>
      </c>
      <c r="W111" s="18">
        <f ca="1">MAX(-S111+MIN(S111,AngCal!$B$30),W$11+W$12/(1+EXP((W$13-LOG10($O111))/W$14))+W$15/(1+EXP((W$16-LOG10($O111))/W$17))+W$18/(1+EXP((W$19-LOG10($O111))/W$20)))</f>
        <v>-1.006236348495379E-3</v>
      </c>
      <c r="X111" s="18">
        <f t="shared" ca="1" si="14"/>
        <v>0.22935066329781797</v>
      </c>
      <c r="Y111" s="18">
        <f t="shared" ca="1" si="14"/>
        <v>0.37637220406079192</v>
      </c>
      <c r="Z111" s="18">
        <f t="shared" ca="1" si="14"/>
        <v>0.45666738964953141</v>
      </c>
      <c r="AA111" s="18">
        <f t="shared" ca="1" si="14"/>
        <v>0.52275300155895399</v>
      </c>
      <c r="AB111" s="18">
        <f t="shared" ca="1" si="15"/>
        <v>7.8584400619584414E-3</v>
      </c>
      <c r="AC111" s="18">
        <f t="shared" ca="1" si="15"/>
        <v>8.5652440257669438E-3</v>
      </c>
      <c r="AD111" s="18">
        <f t="shared" ca="1" si="15"/>
        <v>1.0861381292381081E-2</v>
      </c>
      <c r="AE111" s="18">
        <f t="shared" ca="1" si="15"/>
        <v>5.7445706011711494E-3</v>
      </c>
      <c r="AF111" s="18">
        <f ca="1">MAX(-AB111+MIN(AB111,AngCal!$B$30),AF$11+AF$12/(1+EXP((AF$13-LOG10($O111))/AF$14))+AF$15/(1+EXP((AF$16-LOG10($O111))/AF$17))+AF$18/(1+EXP((AF$19-LOG10($O111))/AF$20)))</f>
        <v>0.53489389622435768</v>
      </c>
      <c r="AG111" s="18">
        <f ca="1">MAX(-AC111+MIN(AC111,AngCal!$B$30),AG$11+AG$12/(1+EXP((AG$13-LOG10($O111))/AG$14))+AG$15/(1+EXP((AG$16-LOG10($O111))/AG$17))+AG$18/(1+EXP((AG$19-LOG10($O111))/AG$20)))</f>
        <v>0.52738026718183795</v>
      </c>
      <c r="AH111" s="18">
        <f ca="1">MAX(-AD111+MIN(AD111,AngCal!$B$30),AH$11+AH$12/(1+EXP((AH$13-LOG10($O111))/AH$14))+AH$15/(1+EXP((AH$16-LOG10($O111))/AH$17))+AH$18/(1+EXP((AH$19-LOG10($O111))/AH$20)))</f>
        <v>0.52114284897617336</v>
      </c>
      <c r="AI111" s="18">
        <f ca="1">MAX(-AE111+MIN(AE111,AngCal!$B$30),AI$11+AI$12/(1+EXP((AI$13-LOG10($O111))/AI$14))+AI$15/(1+EXP((AI$16-LOG10($O111))/AI$17))+AI$18/(1+EXP((AI$19-LOG10($O111))/AI$20)))</f>
        <v>0.48661599423272006</v>
      </c>
      <c r="AJ111" s="18">
        <f t="shared" ca="1" si="16"/>
        <v>2.5662524211193434</v>
      </c>
      <c r="AK111" s="18">
        <f t="shared" ca="1" si="16"/>
        <v>2.8229671007513195</v>
      </c>
      <c r="AL111" s="18">
        <f t="shared" ca="1" si="16"/>
        <v>2.4356263185244149</v>
      </c>
      <c r="AM111" s="18">
        <f t="shared" ca="1" si="16"/>
        <v>2.11088668310747</v>
      </c>
      <c r="AN111" s="18">
        <f t="shared" ca="1" si="17"/>
        <v>1</v>
      </c>
      <c r="AO111" s="18">
        <f t="shared" ca="1" si="17"/>
        <v>1</v>
      </c>
      <c r="AP111" s="18">
        <f t="shared" ca="1" si="17"/>
        <v>1</v>
      </c>
      <c r="AQ111" s="18">
        <f t="shared" ca="1" si="17"/>
        <v>1</v>
      </c>
      <c r="AR111" s="18">
        <f t="shared" ca="1" si="18"/>
        <v>0</v>
      </c>
      <c r="AS111" s="18">
        <f t="shared" ca="1" si="18"/>
        <v>0</v>
      </c>
      <c r="AT111" s="18">
        <f t="shared" ca="1" si="18"/>
        <v>0</v>
      </c>
      <c r="AU111" s="18">
        <f t="shared" ca="1" si="18"/>
        <v>0</v>
      </c>
    </row>
    <row r="112" spans="2:47" x14ac:dyDescent="0.15">
      <c r="B112">
        <v>774.68299999999999</v>
      </c>
      <c r="C112">
        <v>15</v>
      </c>
      <c r="D112" s="18">
        <v>5.6370000000000003E-2</v>
      </c>
      <c r="E112" s="18">
        <v>-4.2869999999999998E-2</v>
      </c>
      <c r="F112" s="18">
        <v>-8.7330000000000005E-2</v>
      </c>
      <c r="G112" s="18">
        <v>0.1305</v>
      </c>
      <c r="H112" s="18">
        <v>-1.103E-2</v>
      </c>
      <c r="I112" s="18">
        <v>0.94299999999999995</v>
      </c>
      <c r="J112" s="18">
        <v>0.14050000000000001</v>
      </c>
      <c r="K112" s="18">
        <v>-2.48E-3</v>
      </c>
      <c r="L112" s="18">
        <v>2.5430000000000001</v>
      </c>
      <c r="M112" s="18">
        <v>7.3889999999999997E-2</v>
      </c>
      <c r="O112" s="18">
        <f>MAX(MIN(Angle!A125,AngPhoton!$P$3),AngPhoton!$P$2)</f>
        <v>11.295</v>
      </c>
      <c r="P112" s="18">
        <f t="shared" ca="1" si="13"/>
        <v>6.8024876403507961E-3</v>
      </c>
      <c r="Q112" s="18">
        <f t="shared" ca="1" si="13"/>
        <v>7.5603422275147547E-3</v>
      </c>
      <c r="R112" s="18">
        <f t="shared" ca="1" si="13"/>
        <v>4.9018700129766918E-3</v>
      </c>
      <c r="S112" s="18">
        <f t="shared" ca="1" si="13"/>
        <v>4.2802171382781903E-3</v>
      </c>
      <c r="T112" s="18">
        <f ca="1">MAX(-P112+MIN(P112,AngCal!$B$30),T$11+T$12/(1+EXP((T$13-LOG10($O112))/T$14))+T$15/(1+EXP((T$16-LOG10($O112))/T$17))+T$18/(1+EXP((T$19-LOG10($O112))/T$20)))</f>
        <v>-1.5023392348835641E-3</v>
      </c>
      <c r="U112" s="18">
        <f ca="1">MAX(-Q112+MIN(Q112,AngCal!$B$30),U$11+U$12/(1+EXP((U$13-LOG10($O112))/U$14))+U$15/(1+EXP((U$16-LOG10($O112))/U$17))+U$18/(1+EXP((U$19-LOG10($O112))/U$20)))</f>
        <v>-3.8419911484500364E-3</v>
      </c>
      <c r="V112" s="18">
        <f ca="1">MAX(-R112+MIN(R112,AngCal!$B$30),V$11+V$12/(1+EXP((V$13-LOG10($O112))/V$14))+V$15/(1+EXP((V$16-LOG10($O112))/V$17))+V$18/(1+EXP((V$19-LOG10($O112))/V$20)))</f>
        <v>-1.0417064179274495E-3</v>
      </c>
      <c r="W112" s="18">
        <f ca="1">MAX(-S112+MIN(S112,AngCal!$B$30),W$11+W$12/(1+EXP((W$13-LOG10($O112))/W$14))+W$15/(1+EXP((W$16-LOG10($O112))/W$17))+W$18/(1+EXP((W$19-LOG10($O112))/W$20)))</f>
        <v>-7.7308587536084258E-4</v>
      </c>
      <c r="X112" s="18">
        <f t="shared" ca="1" si="14"/>
        <v>0.22935066306634763</v>
      </c>
      <c r="Y112" s="18">
        <f t="shared" ca="1" si="14"/>
        <v>0.36608910602011302</v>
      </c>
      <c r="Z112" s="18">
        <f t="shared" ca="1" si="14"/>
        <v>0.45666738964953141</v>
      </c>
      <c r="AA112" s="18">
        <f t="shared" ca="1" si="14"/>
        <v>0.52283180783849859</v>
      </c>
      <c r="AB112" s="18">
        <f t="shared" ca="1" si="15"/>
        <v>5.4687421464554072E-3</v>
      </c>
      <c r="AC112" s="18">
        <f t="shared" ca="1" si="15"/>
        <v>7.2337106811618257E-3</v>
      </c>
      <c r="AD112" s="18">
        <f t="shared" ca="1" si="15"/>
        <v>9.0041886111718039E-3</v>
      </c>
      <c r="AE112" s="18">
        <f t="shared" ca="1" si="15"/>
        <v>4.0941271079727058E-3</v>
      </c>
      <c r="AF112" s="18">
        <f ca="1">MAX(-AB112+MIN(AB112,AngCal!$B$30),AF$11+AF$12/(1+EXP((AF$13-LOG10($O112))/AF$14))+AF$15/(1+EXP((AF$16-LOG10($O112))/AF$17))+AF$18/(1+EXP((AF$19-LOG10($O112))/AF$20)))</f>
        <v>0.54710611646727791</v>
      </c>
      <c r="AG112" s="18">
        <f ca="1">MAX(-AC112+MIN(AC112,AngCal!$B$30),AG$11+AG$12/(1+EXP((AG$13-LOG10($O112))/AG$14))+AG$15/(1+EXP((AG$16-LOG10($O112))/AG$17))+AG$18/(1+EXP((AG$19-LOG10($O112))/AG$20)))</f>
        <v>0.54112153179907074</v>
      </c>
      <c r="AH112" s="18">
        <f ca="1">MAX(-AD112+MIN(AD112,AngCal!$B$30),AH$11+AH$12/(1+EXP((AH$13-LOG10($O112))/AH$14))+AH$15/(1+EXP((AH$16-LOG10($O112))/AH$17))+AH$18/(1+EXP((AH$19-LOG10($O112))/AH$20)))</f>
        <v>0.54126144224962625</v>
      </c>
      <c r="AI112" s="18">
        <f ca="1">MAX(-AE112+MIN(AE112,AngCal!$B$30),AI$11+AI$12/(1+EXP((AI$13-LOG10($O112))/AI$14))+AI$15/(1+EXP((AI$16-LOG10($O112))/AI$17))+AI$18/(1+EXP((AI$19-LOG10($O112))/AI$20)))</f>
        <v>0.4907538265258039</v>
      </c>
      <c r="AJ112" s="18">
        <f t="shared" ca="1" si="16"/>
        <v>2.5662547671449873</v>
      </c>
      <c r="AK112" s="18">
        <f t="shared" ca="1" si="16"/>
        <v>2.8282902530814606</v>
      </c>
      <c r="AL112" s="18">
        <f t="shared" ca="1" si="16"/>
        <v>2.4938378071391885</v>
      </c>
      <c r="AM112" s="18">
        <f t="shared" ca="1" si="16"/>
        <v>2.1245215496964116</v>
      </c>
      <c r="AN112" s="18">
        <f t="shared" ca="1" si="17"/>
        <v>1</v>
      </c>
      <c r="AO112" s="18">
        <f t="shared" ca="1" si="17"/>
        <v>1</v>
      </c>
      <c r="AP112" s="18">
        <f t="shared" ca="1" si="17"/>
        <v>1</v>
      </c>
      <c r="AQ112" s="18">
        <f t="shared" ca="1" si="17"/>
        <v>1</v>
      </c>
      <c r="AR112" s="18">
        <f t="shared" ca="1" si="18"/>
        <v>0</v>
      </c>
      <c r="AS112" s="18">
        <f t="shared" ca="1" si="18"/>
        <v>0</v>
      </c>
      <c r="AT112" s="18">
        <f t="shared" ca="1" si="18"/>
        <v>0</v>
      </c>
      <c r="AU112" s="18">
        <f t="shared" ca="1" si="18"/>
        <v>0</v>
      </c>
    </row>
    <row r="113" spans="2:47" x14ac:dyDescent="0.15">
      <c r="B113">
        <v>774.68299999999999</v>
      </c>
      <c r="C113">
        <v>20</v>
      </c>
      <c r="D113" s="18">
        <v>2.8850000000000001E-2</v>
      </c>
      <c r="E113" s="18">
        <v>-0.1094</v>
      </c>
      <c r="F113" s="18">
        <v>-0.49009999999999998</v>
      </c>
      <c r="G113" s="18">
        <v>0.43909999999999999</v>
      </c>
      <c r="H113" s="18">
        <v>8.5449999999999998E-2</v>
      </c>
      <c r="I113" s="18">
        <v>-1.506</v>
      </c>
      <c r="J113" s="18">
        <v>0.19800000000000001</v>
      </c>
      <c r="K113" s="18">
        <v>-4.9280000000000001E-3</v>
      </c>
      <c r="L113" s="18">
        <v>1.679</v>
      </c>
      <c r="M113" s="18">
        <v>2.0950000000000002</v>
      </c>
      <c r="O113" s="18">
        <f>MAX(MIN(Angle!A126,AngPhoton!$P$3),AngPhoton!$P$2)</f>
        <v>14.218999999999999</v>
      </c>
      <c r="P113" s="18">
        <f t="shared" ca="1" si="13"/>
        <v>5.3688433106173772E-3</v>
      </c>
      <c r="Q113" s="18">
        <f t="shared" ca="1" si="13"/>
        <v>6.1294305862077403E-3</v>
      </c>
      <c r="R113" s="18">
        <f t="shared" ca="1" si="13"/>
        <v>3.8457112532703785E-3</v>
      </c>
      <c r="S113" s="18">
        <f t="shared" ca="1" si="13"/>
        <v>3.5909175824451189E-3</v>
      </c>
      <c r="T113" s="18">
        <f ca="1">MAX(-P113+MIN(P113,AngCal!$B$30),T$11+T$12/(1+EXP((T$13-LOG10($O113))/T$14))+T$15/(1+EXP((T$16-LOG10($O113))/T$17))+T$18/(1+EXP((T$19-LOG10($O113))/T$20)))</f>
        <v>-9.8414068669720918E-4</v>
      </c>
      <c r="U113" s="18">
        <f ca="1">MAX(-Q113+MIN(Q113,AngCal!$B$30),U$11+U$12/(1+EXP((U$13-LOG10($O113))/U$14))+U$15/(1+EXP((U$16-LOG10($O113))/U$17))+U$18/(1+EXP((U$19-LOG10($O113))/U$20)))</f>
        <v>-3.159162337481064E-3</v>
      </c>
      <c r="V113" s="18">
        <f ca="1">MAX(-R113+MIN(R113,AngCal!$B$30),V$11+V$12/(1+EXP((V$13-LOG10($O113))/V$14))+V$15/(1+EXP((V$16-LOG10($O113))/V$17))+V$18/(1+EXP((V$19-LOG10($O113))/V$20)))</f>
        <v>-7.2179625102996095E-4</v>
      </c>
      <c r="W113" s="18">
        <f ca="1">MAX(-S113+MIN(S113,AngCal!$B$30),W$11+W$12/(1+EXP((W$13-LOG10($O113))/W$14))+W$15/(1+EXP((W$16-LOG10($O113))/W$17))+W$18/(1+EXP((W$19-LOG10($O113))/W$20)))</f>
        <v>-6.0713487784570114E-4</v>
      </c>
      <c r="X113" s="18">
        <f t="shared" ca="1" si="14"/>
        <v>0.22935066304660215</v>
      </c>
      <c r="Y113" s="18">
        <f t="shared" ca="1" si="14"/>
        <v>0.35545199376159792</v>
      </c>
      <c r="Z113" s="18">
        <f t="shared" ca="1" si="14"/>
        <v>0.45666738964953141</v>
      </c>
      <c r="AA113" s="18">
        <f t="shared" ca="1" si="14"/>
        <v>0.52288525725234303</v>
      </c>
      <c r="AB113" s="18">
        <f t="shared" ca="1" si="15"/>
        <v>4.0832569801599362E-3</v>
      </c>
      <c r="AC113" s="18">
        <f t="shared" ca="1" si="15"/>
        <v>6.2393947778126013E-3</v>
      </c>
      <c r="AD113" s="18">
        <f t="shared" ca="1" si="15"/>
        <v>7.365170953057068E-3</v>
      </c>
      <c r="AE113" s="18">
        <f t="shared" ca="1" si="15"/>
        <v>2.760412479200888E-3</v>
      </c>
      <c r="AF113" s="18">
        <f ca="1">MAX(-AB113+MIN(AB113,AngCal!$B$30),AF$11+AF$12/(1+EXP((AF$13-LOG10($O113))/AF$14))+AF$15/(1+EXP((AF$16-LOG10($O113))/AF$17))+AF$18/(1+EXP((AF$19-LOG10($O113))/AF$20)))</f>
        <v>0.55651163982314411</v>
      </c>
      <c r="AG113" s="18">
        <f ca="1">MAX(-AC113+MIN(AC113,AngCal!$B$30),AG$11+AG$12/(1+EXP((AG$13-LOG10($O113))/AG$14))+AG$15/(1+EXP((AG$16-LOG10($O113))/AG$17))+AG$18/(1+EXP((AG$19-LOG10($O113))/AG$20)))</f>
        <v>0.55272272921372845</v>
      </c>
      <c r="AH113" s="18">
        <f ca="1">MAX(-AD113+MIN(AD113,AngCal!$B$30),AH$11+AH$12/(1+EXP((AH$13-LOG10($O113))/AH$14))+AH$15/(1+EXP((AH$16-LOG10($O113))/AH$17))+AH$18/(1+EXP((AH$19-LOG10($O113))/AH$20)))</f>
        <v>0.55766545132918555</v>
      </c>
      <c r="AI113" s="18">
        <f ca="1">MAX(-AE113+MIN(AE113,AngCal!$B$30),AI$11+AI$12/(1+EXP((AI$13-LOG10($O113))/AI$14))+AI$15/(1+EXP((AI$16-LOG10($O113))/AI$17))+AI$18/(1+EXP((AI$19-LOG10($O113))/AI$20)))</f>
        <v>0.49356042343926793</v>
      </c>
      <c r="AJ113" s="18">
        <f t="shared" ca="1" si="16"/>
        <v>2.5662557021348684</v>
      </c>
      <c r="AK113" s="18">
        <f t="shared" ca="1" si="16"/>
        <v>2.8297061697486243</v>
      </c>
      <c r="AL113" s="18">
        <f t="shared" ca="1" si="16"/>
        <v>2.5407203853059679</v>
      </c>
      <c r="AM113" s="18">
        <f t="shared" ca="1" si="16"/>
        <v>2.1349234734516789</v>
      </c>
      <c r="AN113" s="18">
        <f t="shared" ca="1" si="17"/>
        <v>1</v>
      </c>
      <c r="AO113" s="18">
        <f t="shared" ca="1" si="17"/>
        <v>1</v>
      </c>
      <c r="AP113" s="18">
        <f t="shared" ca="1" si="17"/>
        <v>1</v>
      </c>
      <c r="AQ113" s="18">
        <f t="shared" ca="1" si="17"/>
        <v>1</v>
      </c>
      <c r="AR113" s="18">
        <f t="shared" ca="1" si="18"/>
        <v>0</v>
      </c>
      <c r="AS113" s="18">
        <f t="shared" ca="1" si="18"/>
        <v>0</v>
      </c>
      <c r="AT113" s="18">
        <f t="shared" ca="1" si="18"/>
        <v>0</v>
      </c>
      <c r="AU113" s="18">
        <f t="shared" ca="1" si="18"/>
        <v>0</v>
      </c>
    </row>
    <row r="114" spans="2:47" x14ac:dyDescent="0.15">
      <c r="B114">
        <v>897.803</v>
      </c>
      <c r="C114">
        <v>1</v>
      </c>
      <c r="D114" s="18">
        <v>2.3709999999999998E-2</v>
      </c>
      <c r="E114" s="18">
        <v>21.55</v>
      </c>
      <c r="F114" s="18">
        <v>-0.32200000000000001</v>
      </c>
      <c r="G114" s="18">
        <v>0.36430000000000001</v>
      </c>
      <c r="H114" s="18">
        <v>1.523E-2</v>
      </c>
      <c r="I114" s="18">
        <v>-0.71850000000000003</v>
      </c>
      <c r="J114" s="18">
        <v>4.0910000000000002E-2</v>
      </c>
      <c r="K114" s="18">
        <v>-21.58</v>
      </c>
      <c r="L114" s="18">
        <v>-0.31669999999999998</v>
      </c>
      <c r="M114" s="18">
        <v>0.36409999999999998</v>
      </c>
      <c r="O114" s="18">
        <f>MAX(MIN(Angle!A127,AngPhoton!$P$3),AngPhoton!$P$2)</f>
        <v>17.901</v>
      </c>
      <c r="P114" s="18">
        <f t="shared" ca="1" si="13"/>
        <v>4.2335870063718306E-3</v>
      </c>
      <c r="Q114" s="18">
        <f t="shared" ca="1" si="13"/>
        <v>4.901803402734578E-3</v>
      </c>
      <c r="R114" s="18">
        <f t="shared" ca="1" si="13"/>
        <v>2.9727209981777331E-3</v>
      </c>
      <c r="S114" s="18">
        <f t="shared" ca="1" si="13"/>
        <v>3.0292961990540726E-3</v>
      </c>
      <c r="T114" s="18">
        <f ca="1">MAX(-P114+MIN(P114,AngCal!$B$30),T$11+T$12/(1+EXP((T$13-LOG10($O114))/T$14))+T$15/(1+EXP((T$16-LOG10($O114))/T$17))+T$18/(1+EXP((T$19-LOG10($O114))/T$20)))</f>
        <v>-6.4802294907300058E-4</v>
      </c>
      <c r="U114" s="18">
        <f ca="1">MAX(-Q114+MIN(Q114,AngCal!$B$30),U$11+U$12/(1+EXP((U$13-LOG10($O114))/U$14))+U$15/(1+EXP((U$16-LOG10($O114))/U$17))+U$18/(1+EXP((U$19-LOG10($O114))/U$20)))</f>
        <v>-2.5831050590781508E-3</v>
      </c>
      <c r="V114" s="18">
        <f ca="1">MAX(-R114+MIN(R114,AngCal!$B$30),V$11+V$12/(1+EXP((V$13-LOG10($O114))/V$14))+V$15/(1+EXP((V$16-LOG10($O114))/V$17))+V$18/(1+EXP((V$19-LOG10($O114))/V$20)))</f>
        <v>-4.9644983016949862E-4</v>
      </c>
      <c r="W114" s="18">
        <f ca="1">MAX(-S114+MIN(S114,AngCal!$B$30),W$11+W$12/(1+EXP((W$13-LOG10($O114))/W$14))+W$15/(1+EXP((W$16-LOG10($O114))/W$17))+W$18/(1+EXP((W$19-LOG10($O114))/W$20)))</f>
        <v>-4.8190755247623854E-4</v>
      </c>
      <c r="X114" s="18">
        <f t="shared" ca="1" si="14"/>
        <v>0.22935066304491628</v>
      </c>
      <c r="Y114" s="18">
        <f t="shared" ca="1" si="14"/>
        <v>0.34507934471340129</v>
      </c>
      <c r="Z114" s="18">
        <f t="shared" ca="1" si="14"/>
        <v>0.45666738964953141</v>
      </c>
      <c r="AA114" s="18">
        <f t="shared" ca="1" si="14"/>
        <v>0.52292152442779682</v>
      </c>
      <c r="AB114" s="18">
        <f t="shared" ca="1" si="15"/>
        <v>3.398874382838226E-3</v>
      </c>
      <c r="AC114" s="18">
        <f t="shared" ca="1" si="15"/>
        <v>5.5437759727969826E-3</v>
      </c>
      <c r="AD114" s="18">
        <f t="shared" ca="1" si="15"/>
        <v>5.9262079716853322E-3</v>
      </c>
      <c r="AE114" s="18">
        <f t="shared" ca="1" si="15"/>
        <v>1.6943384581882591E-3</v>
      </c>
      <c r="AF114" s="18">
        <f ca="1">MAX(-AB114+MIN(AB114,AngCal!$B$30),AF$11+AF$12/(1+EXP((AF$13-LOG10($O114))/AF$14))+AF$15/(1+EXP((AF$16-LOG10($O114))/AF$17))+AF$18/(1+EXP((AF$19-LOG10($O114))/AF$20)))</f>
        <v>0.56339347299164311</v>
      </c>
      <c r="AG114" s="18">
        <f ca="1">MAX(-AC114+MIN(AC114,AngCal!$B$30),AG$11+AG$12/(1+EXP((AG$13-LOG10($O114))/AG$14))+AG$15/(1+EXP((AG$16-LOG10($O114))/AG$17))+AG$18/(1+EXP((AG$19-LOG10($O114))/AG$20)))</f>
        <v>0.562347869775492</v>
      </c>
      <c r="AH114" s="18">
        <f ca="1">MAX(-AD114+MIN(AD114,AngCal!$B$30),AH$11+AH$12/(1+EXP((AH$13-LOG10($O114))/AH$14))+AH$15/(1+EXP((AH$16-LOG10($O114))/AH$17))+AH$18/(1+EXP((AH$19-LOG10($O114))/AH$20)))</f>
        <v>0.5702670279000408</v>
      </c>
      <c r="AI114" s="18">
        <f ca="1">MAX(-AE114+MIN(AE114,AngCal!$B$30),AI$11+AI$12/(1+EXP((AI$13-LOG10($O114))/AI$14))+AI$15/(1+EXP((AI$16-LOG10($O114))/AI$17))+AI$18/(1+EXP((AI$19-LOG10($O114))/AI$20)))</f>
        <v>0.49548247487488495</v>
      </c>
      <c r="AJ114" s="18">
        <f t="shared" ca="1" si="16"/>
        <v>2.5662561447069248</v>
      </c>
      <c r="AK114" s="18">
        <f t="shared" ca="1" si="16"/>
        <v>2.830057561643609</v>
      </c>
      <c r="AL114" s="18">
        <f t="shared" ca="1" si="16"/>
        <v>2.5759595665395976</v>
      </c>
      <c r="AM114" s="18">
        <f t="shared" ca="1" si="16"/>
        <v>2.1428452443271078</v>
      </c>
      <c r="AN114" s="18">
        <f t="shared" ca="1" si="17"/>
        <v>1</v>
      </c>
      <c r="AO114" s="18">
        <f t="shared" ca="1" si="17"/>
        <v>1</v>
      </c>
      <c r="AP114" s="18">
        <f t="shared" ca="1" si="17"/>
        <v>1</v>
      </c>
      <c r="AQ114" s="18">
        <f t="shared" ca="1" si="17"/>
        <v>1</v>
      </c>
      <c r="AR114" s="18">
        <f t="shared" ca="1" si="18"/>
        <v>0</v>
      </c>
      <c r="AS114" s="18">
        <f t="shared" ca="1" si="18"/>
        <v>0</v>
      </c>
      <c r="AT114" s="18">
        <f t="shared" ca="1" si="18"/>
        <v>0</v>
      </c>
      <c r="AU114" s="18">
        <f t="shared" ca="1" si="18"/>
        <v>0</v>
      </c>
    </row>
    <row r="115" spans="2:47" x14ac:dyDescent="0.15">
      <c r="B115">
        <v>897.803</v>
      </c>
      <c r="C115">
        <v>3</v>
      </c>
      <c r="D115" s="18">
        <v>1.8929999999999999E-2</v>
      </c>
      <c r="E115" s="18">
        <v>0.36099999999999999</v>
      </c>
      <c r="F115" s="18">
        <v>-0.32250000000000001</v>
      </c>
      <c r="G115" s="18">
        <v>0.42659999999999998</v>
      </c>
      <c r="H115" s="18">
        <v>-0.43120000000000003</v>
      </c>
      <c r="I115" s="18">
        <v>7.9509999999999997E-2</v>
      </c>
      <c r="J115" s="18">
        <v>0.35070000000000001</v>
      </c>
      <c r="K115" s="18">
        <v>5.1249999999999997E-2</v>
      </c>
      <c r="L115" s="18">
        <v>0.55089999999999995</v>
      </c>
      <c r="M115" s="18">
        <v>0.12470000000000001</v>
      </c>
      <c r="O115" s="18">
        <f>MAX(MIN(Angle!A128,AngPhoton!$P$3),AngPhoton!$P$2)</f>
        <v>22.536000000000001</v>
      </c>
      <c r="P115" s="18">
        <f t="shared" ca="1" si="13"/>
        <v>3.3368185882544366E-3</v>
      </c>
      <c r="Q115" s="18">
        <f t="shared" ca="1" si="13"/>
        <v>3.8718783906465937E-3</v>
      </c>
      <c r="R115" s="18">
        <f t="shared" ca="1" si="13"/>
        <v>2.2687808229628903E-3</v>
      </c>
      <c r="S115" s="18">
        <f t="shared" ca="1" si="13"/>
        <v>2.5688450933406964E-3</v>
      </c>
      <c r="T115" s="18">
        <f ca="1">MAX(-P115+MIN(P115,AngCal!$B$30),T$11+T$12/(1+EXP((T$13-LOG10($O115))/T$14))+T$15/(1+EXP((T$16-LOG10($O115))/T$17))+T$18/(1+EXP((T$19-LOG10($O115))/T$20)))</f>
        <v>-4.3096313015464523E-4</v>
      </c>
      <c r="U115" s="18">
        <f ca="1">MAX(-Q115+MIN(Q115,AngCal!$B$30),U$11+U$12/(1+EXP((U$13-LOG10($O115))/U$14))+U$15/(1+EXP((U$16-LOG10($O115))/U$17))+U$18/(1+EXP((U$19-LOG10($O115))/U$20)))</f>
        <v>-2.101553155194346E-3</v>
      </c>
      <c r="V115" s="18">
        <f ca="1">MAX(-R115+MIN(R115,AngCal!$B$30),V$11+V$12/(1+EXP((V$13-LOG10($O115))/V$14))+V$15/(1+EXP((V$16-LOG10($O115))/V$17))+V$18/(1+EXP((V$19-LOG10($O115))/V$20)))</f>
        <v>-3.3871029270781186E-4</v>
      </c>
      <c r="W115" s="18">
        <f ca="1">MAX(-S115+MIN(S115,AngCal!$B$30),W$11+W$12/(1+EXP((W$13-LOG10($O115))/W$14))+W$15/(1+EXP((W$16-LOG10($O115))/W$17))+W$18/(1+EXP((W$19-LOG10($O115))/W$20)))</f>
        <v>-3.8356466759559282E-4</v>
      </c>
      <c r="X115" s="18">
        <f t="shared" ca="1" si="14"/>
        <v>0.22935066304477242</v>
      </c>
      <c r="Y115" s="18">
        <f t="shared" ca="1" si="14"/>
        <v>0.33534057589207233</v>
      </c>
      <c r="Z115" s="18">
        <f t="shared" ca="1" si="14"/>
        <v>0.45666738964953141</v>
      </c>
      <c r="AA115" s="18">
        <f t="shared" ca="1" si="14"/>
        <v>0.52294612159901299</v>
      </c>
      <c r="AB115" s="18">
        <f t="shared" ca="1" si="15"/>
        <v>3.0878622610155163E-3</v>
      </c>
      <c r="AC115" s="18">
        <f t="shared" ca="1" si="15"/>
        <v>5.1074420350690208E-3</v>
      </c>
      <c r="AD115" s="18">
        <f t="shared" ca="1" si="15"/>
        <v>4.6695940520364437E-3</v>
      </c>
      <c r="AE115" s="18">
        <f t="shared" ca="1" si="15"/>
        <v>8.5113486105722804E-4</v>
      </c>
      <c r="AF115" s="18">
        <f ca="1">MAX(-AB115+MIN(AB115,AngCal!$B$30),AF$11+AF$12/(1+EXP((AF$13-LOG10($O115))/AF$14))+AF$15/(1+EXP((AF$16-LOG10($O115))/AF$17))+AF$18/(1+EXP((AF$19-LOG10($O115))/AF$20)))</f>
        <v>0.56804191402346793</v>
      </c>
      <c r="AG115" s="18">
        <f ca="1">MAX(-AC115+MIN(AC115,AngCal!$B$30),AG$11+AG$12/(1+EXP((AG$13-LOG10($O115))/AG$14))+AG$15/(1+EXP((AG$16-LOG10($O115))/AG$17))+AG$18/(1+EXP((AG$19-LOG10($O115))/AG$20)))</f>
        <v>0.57015478272389775</v>
      </c>
      <c r="AH115" s="18">
        <f ca="1">MAX(-AD115+MIN(AD115,AngCal!$B$30),AH$11+AH$12/(1+EXP((AH$13-LOG10($O115))/AH$14))+AH$15/(1+EXP((AH$16-LOG10($O115))/AH$17))+AH$18/(1+EXP((AH$19-LOG10($O115))/AH$20)))</f>
        <v>0.57905999173754119</v>
      </c>
      <c r="AI115" s="18">
        <f ca="1">MAX(-AE115+MIN(AE115,AngCal!$B$30),AI$11+AI$12/(1+EXP((AI$13-LOG10($O115))/AI$14))+AI$15/(1+EXP((AI$16-LOG10($O115))/AI$17))+AI$18/(1+EXP((AI$19-LOG10($O115))/AI$20)))</f>
        <v>0.49682586939159468</v>
      </c>
      <c r="AJ115" s="18">
        <f t="shared" ca="1" si="16"/>
        <v>2.5662564860505168</v>
      </c>
      <c r="AK115" s="18">
        <f t="shared" ca="1" si="16"/>
        <v>2.8301288116502881</v>
      </c>
      <c r="AL115" s="18">
        <f t="shared" ca="1" si="16"/>
        <v>2.5994216919838879</v>
      </c>
      <c r="AM115" s="18">
        <f t="shared" ca="1" si="16"/>
        <v>2.1488656956601302</v>
      </c>
      <c r="AN115" s="18">
        <f t="shared" ca="1" si="17"/>
        <v>1</v>
      </c>
      <c r="AO115" s="18">
        <f t="shared" ca="1" si="17"/>
        <v>1</v>
      </c>
      <c r="AP115" s="18">
        <f t="shared" ca="1" si="17"/>
        <v>1</v>
      </c>
      <c r="AQ115" s="18">
        <f t="shared" ca="1" si="17"/>
        <v>1</v>
      </c>
      <c r="AR115" s="18">
        <f t="shared" ca="1" si="18"/>
        <v>0</v>
      </c>
      <c r="AS115" s="18">
        <f t="shared" ca="1" si="18"/>
        <v>0</v>
      </c>
      <c r="AT115" s="18">
        <f t="shared" ca="1" si="18"/>
        <v>0</v>
      </c>
      <c r="AU115" s="18">
        <f t="shared" ca="1" si="18"/>
        <v>0</v>
      </c>
    </row>
    <row r="116" spans="2:47" x14ac:dyDescent="0.15">
      <c r="B116">
        <v>897.803</v>
      </c>
      <c r="C116">
        <v>5</v>
      </c>
      <c r="D116" s="18">
        <v>2.1160000000000002E-2</v>
      </c>
      <c r="E116" s="18">
        <v>0.38240000000000002</v>
      </c>
      <c r="F116" s="18">
        <v>-0.30459999999999998</v>
      </c>
      <c r="G116" s="18">
        <v>0.41460000000000002</v>
      </c>
      <c r="H116" s="18">
        <v>-0.45800000000000002</v>
      </c>
      <c r="I116" s="18">
        <v>6.5970000000000001E-2</v>
      </c>
      <c r="J116" s="18">
        <v>0.34599999999999997</v>
      </c>
      <c r="K116" s="18">
        <v>5.4460000000000001E-2</v>
      </c>
      <c r="L116" s="18">
        <v>0.54310000000000003</v>
      </c>
      <c r="M116" s="18">
        <v>0.13189999999999999</v>
      </c>
      <c r="O116" s="18">
        <f>MAX(MIN(Angle!A129,AngPhoton!$P$3),AngPhoton!$P$2)</f>
        <v>28.370999999999999</v>
      </c>
      <c r="P116" s="18">
        <f t="shared" ca="1" si="13"/>
        <v>2.6295435117160426E-3</v>
      </c>
      <c r="Q116" s="18">
        <f t="shared" ca="1" si="13"/>
        <v>3.0237684707979801E-3</v>
      </c>
      <c r="R116" s="18">
        <f t="shared" ca="1" si="13"/>
        <v>1.7123127675821581E-3</v>
      </c>
      <c r="S116" s="18">
        <f t="shared" ca="1" si="13"/>
        <v>2.1885862045279286E-3</v>
      </c>
      <c r="T116" s="18">
        <f ca="1">MAX(-P116+MIN(P116,AngCal!$B$30),T$11+T$12/(1+EXP((T$13-LOG10($O116))/T$14))+T$15/(1+EXP((T$16-LOG10($O116))/T$17))+T$18/(1+EXP((T$19-LOG10($O116))/T$20)))</f>
        <v>-2.9113877623685065E-4</v>
      </c>
      <c r="U116" s="18">
        <f ca="1">MAX(-Q116+MIN(Q116,AngCal!$B$30),U$11+U$12/(1+EXP((U$13-LOG10($O116))/U$14))+U$15/(1+EXP((U$16-LOG10($O116))/U$17))+U$18/(1+EXP((U$19-LOG10($O116))/U$20)))</f>
        <v>-1.7024717952793568E-3</v>
      </c>
      <c r="V116" s="18">
        <f ca="1">MAX(-R116+MIN(R116,AngCal!$B$30),V$11+V$12/(1+EXP((V$13-LOG10($O116))/V$14))+V$15/(1+EXP((V$16-LOG10($O116))/V$17))+V$18/(1+EXP((V$19-LOG10($O116))/V$20)))</f>
        <v>-2.2873644542758045E-4</v>
      </c>
      <c r="W116" s="18">
        <f ca="1">MAX(-S116+MIN(S116,AngCal!$B$30),W$11+W$12/(1+EXP((W$13-LOG10($O116))/W$14))+W$15/(1+EXP((W$16-LOG10($O116))/W$17))+W$18/(1+EXP((W$19-LOG10($O116))/W$20)))</f>
        <v>-3.044299644401928E-4</v>
      </c>
      <c r="X116" s="18">
        <f t="shared" ca="1" si="14"/>
        <v>0.22935066304476018</v>
      </c>
      <c r="Y116" s="18">
        <f t="shared" ca="1" si="14"/>
        <v>0.32642302797814798</v>
      </c>
      <c r="Z116" s="18">
        <f t="shared" ca="1" si="14"/>
        <v>0.45666738964953141</v>
      </c>
      <c r="AA116" s="18">
        <f t="shared" ca="1" si="14"/>
        <v>0.52296280452066146</v>
      </c>
      <c r="AB116" s="18">
        <f t="shared" ca="1" si="15"/>
        <v>2.95186410883392E-3</v>
      </c>
      <c r="AC116" s="18">
        <f t="shared" ca="1" si="15"/>
        <v>4.8910562351886233E-3</v>
      </c>
      <c r="AD116" s="18">
        <f t="shared" ca="1" si="15"/>
        <v>3.576839481166133E-3</v>
      </c>
      <c r="AE116" s="18">
        <f t="shared" ca="1" si="15"/>
        <v>1.9071438494307053E-4</v>
      </c>
      <c r="AF116" s="18">
        <f ca="1">MAX(-AB116+MIN(AB116,AngCal!$B$30),AF$11+AF$12/(1+EXP((AF$13-LOG10($O116))/AF$14))+AF$15/(1+EXP((AF$16-LOG10($O116))/AF$17))+AF$18/(1+EXP((AF$19-LOG10($O116))/AF$20)))</f>
        <v>0.57075226765140441</v>
      </c>
      <c r="AG116" s="18">
        <f ca="1">MAX(-AC116+MIN(AC116,AngCal!$B$30),AG$11+AG$12/(1+EXP((AG$13-LOG10($O116))/AG$14))+AG$15/(1+EXP((AG$16-LOG10($O116))/AG$17))+AG$18/(1+EXP((AG$19-LOG10($O116))/AG$20)))</f>
        <v>0.57630521219884479</v>
      </c>
      <c r="AH116" s="18">
        <f ca="1">MAX(-AD116+MIN(AD116,AngCal!$B$30),AH$11+AH$12/(1+EXP((AH$13-LOG10($O116))/AH$14))+AH$15/(1+EXP((AH$16-LOG10($O116))/AH$17))+AH$18/(1+EXP((AH$19-LOG10($O116))/AH$20)))</f>
        <v>0.58412824863731738</v>
      </c>
      <c r="AI116" s="18">
        <f ca="1">MAX(-AE116+MIN(AE116,AngCal!$B$30),AI$11+AI$12/(1+EXP((AI$13-LOG10($O116))/AI$14))+AI$15/(1+EXP((AI$16-LOG10($O116))/AI$17))+AI$18/(1+EXP((AI$19-LOG10($O116))/AI$20)))</f>
        <v>0.49779878382125264</v>
      </c>
      <c r="AJ116" s="18">
        <f t="shared" ca="1" si="16"/>
        <v>2.5662569594675779</v>
      </c>
      <c r="AK116" s="18">
        <f t="shared" ca="1" si="16"/>
        <v>2.8301317327187991</v>
      </c>
      <c r="AL116" s="18">
        <f t="shared" ca="1" si="16"/>
        <v>2.6111692961553752</v>
      </c>
      <c r="AM116" s="18">
        <f t="shared" ca="1" si="16"/>
        <v>2.1534356955903182</v>
      </c>
      <c r="AN116" s="18">
        <f t="shared" ca="1" si="17"/>
        <v>1</v>
      </c>
      <c r="AO116" s="18">
        <f t="shared" ca="1" si="17"/>
        <v>1</v>
      </c>
      <c r="AP116" s="18">
        <f t="shared" ca="1" si="17"/>
        <v>1</v>
      </c>
      <c r="AQ116" s="18">
        <f t="shared" ca="1" si="17"/>
        <v>1</v>
      </c>
      <c r="AR116" s="18">
        <f t="shared" ca="1" si="18"/>
        <v>0</v>
      </c>
      <c r="AS116" s="18">
        <f t="shared" ca="1" si="18"/>
        <v>0</v>
      </c>
      <c r="AT116" s="18">
        <f t="shared" ca="1" si="18"/>
        <v>0</v>
      </c>
      <c r="AU116" s="18">
        <f t="shared" ca="1" si="18"/>
        <v>0</v>
      </c>
    </row>
    <row r="117" spans="2:47" x14ac:dyDescent="0.15">
      <c r="B117">
        <v>897.803</v>
      </c>
      <c r="C117">
        <v>7</v>
      </c>
      <c r="D117" s="18">
        <v>1.7829999999999999E-2</v>
      </c>
      <c r="E117" s="18">
        <v>-8.8800000000000004E-2</v>
      </c>
      <c r="F117" s="18">
        <v>5.3629999999999997E-2</v>
      </c>
      <c r="G117" s="18">
        <v>0.11600000000000001</v>
      </c>
      <c r="H117" s="18">
        <v>0.1588</v>
      </c>
      <c r="I117" s="18">
        <v>-0.5766</v>
      </c>
      <c r="J117" s="18">
        <v>0.50680000000000003</v>
      </c>
      <c r="K117" s="18">
        <v>-8.7859999999999994E-2</v>
      </c>
      <c r="L117" s="18">
        <v>0.36109999999999998</v>
      </c>
      <c r="M117" s="18">
        <v>0.44819999999999999</v>
      </c>
      <c r="O117" s="18">
        <f>MAX(MIN(Angle!A130,AngPhoton!$P$3),AngPhoton!$P$2)</f>
        <v>35.716999999999999</v>
      </c>
      <c r="P117" s="18">
        <f t="shared" ca="1" si="13"/>
        <v>2.0724172754993664E-3</v>
      </c>
      <c r="Q117" s="18">
        <f t="shared" ca="1" si="13"/>
        <v>2.3363428730753671E-3</v>
      </c>
      <c r="R117" s="18">
        <f t="shared" ca="1" si="13"/>
        <v>1.2793741883649484E-3</v>
      </c>
      <c r="S117" s="18">
        <f t="shared" ca="1" si="13"/>
        <v>1.8722550924740525E-3</v>
      </c>
      <c r="T117" s="18">
        <f ca="1">MAX(-P117+MIN(P117,AngCal!$B$30),T$11+T$12/(1+EXP((T$13-LOG10($O117))/T$14))+T$15/(1+EXP((T$16-LOG10($O117))/T$17))+T$18/(1+EXP((T$19-LOG10($O117))/T$20)))</f>
        <v>-2.0121406480704158E-4</v>
      </c>
      <c r="U117" s="18">
        <f ca="1">MAX(-Q117+MIN(Q117,AngCal!$B$30),U$11+U$12/(1+EXP((U$13-LOG10($O117))/U$14))+U$15/(1+EXP((U$16-LOG10($O117))/U$17))+U$18/(1+EXP((U$19-LOG10($O117))/U$20)))</f>
        <v>-1.3363428730753671E-3</v>
      </c>
      <c r="V117" s="18">
        <f ca="1">MAX(-R117+MIN(R117,AngCal!$B$30),V$11+V$12/(1+EXP((V$13-LOG10($O117))/V$14))+V$15/(1+EXP((V$16-LOG10($O117))/V$17))+V$18/(1+EXP((V$19-LOG10($O117))/V$20)))</f>
        <v>-1.5227807725092662E-4</v>
      </c>
      <c r="W117" s="18">
        <f ca="1">MAX(-S117+MIN(S117,AngCal!$B$30),W$11+W$12/(1+EXP((W$13-LOG10($O117))/W$14))+W$15/(1+EXP((W$16-LOG10($O117))/W$17))+W$18/(1+EXP((W$19-LOG10($O117))/W$20)))</f>
        <v>-2.3992352863439967E-4</v>
      </c>
      <c r="X117" s="18">
        <f t="shared" ca="1" si="14"/>
        <v>0.22935066304475915</v>
      </c>
      <c r="Y117" s="18">
        <f t="shared" ca="1" si="14"/>
        <v>0.31839841099196814</v>
      </c>
      <c r="Z117" s="18">
        <f t="shared" ca="1" si="14"/>
        <v>0.45666738964953141</v>
      </c>
      <c r="AA117" s="18">
        <f t="shared" ca="1" si="14"/>
        <v>0.52297411968529317</v>
      </c>
      <c r="AB117" s="18">
        <f t="shared" ca="1" si="15"/>
        <v>2.8933987679523421E-3</v>
      </c>
      <c r="AC117" s="18">
        <f t="shared" ca="1" si="15"/>
        <v>4.8573696127208743E-3</v>
      </c>
      <c r="AD117" s="18">
        <f t="shared" ca="1" si="15"/>
        <v>2.6300446282958578E-3</v>
      </c>
      <c r="AE117" s="18">
        <f t="shared" ca="1" si="15"/>
        <v>0</v>
      </c>
      <c r="AF117" s="18">
        <f ca="1">MAX(-AB117+MIN(AB117,AngCal!$B$30),AF$11+AF$12/(1+EXP((AF$13-LOG10($O117))/AF$14))+AF$15/(1+EXP((AF$16-LOG10($O117))/AF$17))+AF$18/(1+EXP((AF$19-LOG10($O117))/AF$20)))</f>
        <v>0.5718099522917689</v>
      </c>
      <c r="AG117" s="18">
        <f ca="1">MAX(-AC117+MIN(AC117,AngCal!$B$30),AG$11+AG$12/(1+EXP((AG$13-LOG10($O117))/AG$14))+AG$15/(1+EXP((AG$16-LOG10($O117))/AG$17))+AG$18/(1+EXP((AG$19-LOG10($O117))/AG$20)))</f>
        <v>0.58095622852328921</v>
      </c>
      <c r="AH117" s="18">
        <f ca="1">MAX(-AD117+MIN(AD117,AngCal!$B$30),AH$11+AH$12/(1+EXP((AH$13-LOG10($O117))/AH$14))+AH$15/(1+EXP((AH$16-LOG10($O117))/AH$17))+AH$18/(1+EXP((AH$19-LOG10($O117))/AH$20)))</f>
        <v>0.58562451255309889</v>
      </c>
      <c r="AI117" s="18">
        <f ca="1">MAX(-AE117+MIN(AE117,AngCal!$B$30),AI$11+AI$12/(1+EXP((AI$13-LOG10($O117))/AI$14))+AI$15/(1+EXP((AI$16-LOG10($O117))/AI$17))+AI$18/(1+EXP((AI$19-LOG10($O117))/AI$20)))</f>
        <v>0.49854003885369891</v>
      </c>
      <c r="AJ117" s="18">
        <f t="shared" ca="1" si="16"/>
        <v>2.5662578212769089</v>
      </c>
      <c r="AK117" s="18">
        <f t="shared" ca="1" si="16"/>
        <v>2.8301215620547513</v>
      </c>
      <c r="AL117" s="18">
        <f t="shared" ca="1" si="16"/>
        <v>2.6114020119690835</v>
      </c>
      <c r="AM117" s="18">
        <f t="shared" ca="1" si="16"/>
        <v>2.1569015050428963</v>
      </c>
      <c r="AN117" s="18">
        <f t="shared" ca="1" si="17"/>
        <v>1</v>
      </c>
      <c r="AO117" s="18">
        <f t="shared" ca="1" si="17"/>
        <v>1</v>
      </c>
      <c r="AP117" s="18">
        <f t="shared" ca="1" si="17"/>
        <v>1</v>
      </c>
      <c r="AQ117" s="18">
        <f t="shared" ca="1" si="17"/>
        <v>1</v>
      </c>
      <c r="AR117" s="18">
        <f t="shared" ca="1" si="18"/>
        <v>0</v>
      </c>
      <c r="AS117" s="18">
        <f t="shared" ca="1" si="18"/>
        <v>0</v>
      </c>
      <c r="AT117" s="18">
        <f t="shared" ca="1" si="18"/>
        <v>0</v>
      </c>
      <c r="AU117" s="18">
        <f t="shared" ca="1" si="18"/>
        <v>0</v>
      </c>
    </row>
    <row r="118" spans="2:47" x14ac:dyDescent="0.15">
      <c r="B118">
        <v>897.803</v>
      </c>
      <c r="C118">
        <v>10</v>
      </c>
      <c r="D118" s="18">
        <v>-6.2690000000000003E-3</v>
      </c>
      <c r="E118" s="18">
        <v>0.11260000000000001</v>
      </c>
      <c r="F118" s="18">
        <v>-1.7470000000000001</v>
      </c>
      <c r="G118" s="18">
        <v>0.36059999999999998</v>
      </c>
      <c r="H118" s="18">
        <v>-0.28079999999999999</v>
      </c>
      <c r="I118" s="18">
        <v>-0.46350000000000002</v>
      </c>
      <c r="J118" s="18">
        <v>0.41060000000000002</v>
      </c>
      <c r="K118" s="18">
        <v>0.17449999999999999</v>
      </c>
      <c r="L118" s="18">
        <v>-0.68140000000000001</v>
      </c>
      <c r="M118" s="18">
        <v>0.14760000000000001</v>
      </c>
      <c r="O118" s="18">
        <f>MAX(MIN(Angle!A131,AngPhoton!$P$3),AngPhoton!$P$2)</f>
        <v>44.965000000000003</v>
      </c>
      <c r="P118" s="18">
        <f t="shared" ca="1" si="13"/>
        <v>1.6340246861589192E-3</v>
      </c>
      <c r="Q118" s="18">
        <f t="shared" ca="1" si="13"/>
        <v>1.7866702591481098E-3</v>
      </c>
      <c r="R118" s="18">
        <f t="shared" ca="1" si="13"/>
        <v>9.4681005971095078E-4</v>
      </c>
      <c r="S118" s="18">
        <f t="shared" ca="1" si="13"/>
        <v>1.6072803182858308E-3</v>
      </c>
      <c r="T118" s="18">
        <f ca="1">MAX(-P118+MIN(P118,AngCal!$B$30),T$11+T$12/(1+EXP((T$13-LOG10($O118))/T$14))+T$15/(1+EXP((T$16-LOG10($O118))/T$17))+T$18/(1+EXP((T$19-LOG10($O118))/T$20)))</f>
        <v>-1.4344533643001652E-4</v>
      </c>
      <c r="U118" s="18">
        <f ca="1">MAX(-Q118+MIN(Q118,AngCal!$B$30),U$11+U$12/(1+EXP((U$13-LOG10($O118))/U$14))+U$15/(1+EXP((U$16-LOG10($O118))/U$17))+U$18/(1+EXP((U$19-LOG10($O118))/U$20)))</f>
        <v>-7.8667025914810982E-4</v>
      </c>
      <c r="V118" s="18">
        <f ca="1">MAX(-R118+MIN(R118,AngCal!$B$30),V$11+V$12/(1+EXP((V$13-LOG10($O118))/V$14))+V$15/(1+EXP((V$16-LOG10($O118))/V$17))+V$18/(1+EXP((V$19-LOG10($O118))/V$20)))</f>
        <v>0</v>
      </c>
      <c r="W118" s="18">
        <f ca="1">MAX(-S118+MIN(S118,AngCal!$B$30),W$11+W$12/(1+EXP((W$13-LOG10($O118))/W$14))+W$15/(1+EXP((W$16-LOG10($O118))/W$17))+W$18/(1+EXP((W$19-LOG10($O118))/W$20)))</f>
        <v>-1.8703714210022149E-4</v>
      </c>
      <c r="X118" s="18">
        <f t="shared" ca="1" si="14"/>
        <v>0.22935066304475907</v>
      </c>
      <c r="Y118" s="18">
        <f t="shared" ca="1" si="14"/>
        <v>0.31126706216940941</v>
      </c>
      <c r="Z118" s="18">
        <f t="shared" ca="1" si="14"/>
        <v>0.45666738964953141</v>
      </c>
      <c r="AA118" s="18">
        <f t="shared" ca="1" si="14"/>
        <v>0.52298179370538866</v>
      </c>
      <c r="AB118" s="18">
        <f t="shared" ca="1" si="15"/>
        <v>2.8684496895685458E-3</v>
      </c>
      <c r="AC118" s="18">
        <f t="shared" ca="1" si="15"/>
        <v>4.9721714392423344E-3</v>
      </c>
      <c r="AD118" s="18">
        <f t="shared" ca="1" si="15"/>
        <v>1.812343419300172E-3</v>
      </c>
      <c r="AE118" s="18">
        <f t="shared" ca="1" si="15"/>
        <v>0</v>
      </c>
      <c r="AF118" s="18">
        <f ca="1">MAX(-AB118+MIN(AB118,AngCal!$B$30),AF$11+AF$12/(1+EXP((AF$13-LOG10($O118))/AF$14))+AF$15/(1+EXP((AF$16-LOG10($O118))/AF$17))+AF$18/(1+EXP((AF$19-LOG10($O118))/AF$20)))</f>
        <v>0.5714833925300481</v>
      </c>
      <c r="AG118" s="18">
        <f ca="1">MAX(-AC118+MIN(AC118,AngCal!$B$30),AG$11+AG$12/(1+EXP((AG$13-LOG10($O118))/AG$14))+AG$15/(1+EXP((AG$16-LOG10($O118))/AG$17))+AG$18/(1+EXP((AG$19-LOG10($O118))/AG$20)))</f>
        <v>0.58425801698665969</v>
      </c>
      <c r="AH118" s="18">
        <f ca="1">MAX(-AD118+MIN(AD118,AngCal!$B$30),AH$11+AH$12/(1+EXP((AH$13-LOG10($O118))/AH$14))+AH$15/(1+EXP((AH$16-LOG10($O118))/AH$17))+AH$18/(1+EXP((AH$19-LOG10($O118))/AH$20)))</f>
        <v>0.58375720676058029</v>
      </c>
      <c r="AI118" s="18">
        <f ca="1">MAX(-AE118+MIN(AE118,AngCal!$B$30),AI$11+AI$12/(1+EXP((AI$13-LOG10($O118))/AI$14))+AI$15/(1+EXP((AI$16-LOG10($O118))/AI$17))+AI$18/(1+EXP((AI$19-LOG10($O118))/AI$20)))</f>
        <v>0.49913958843777617</v>
      </c>
      <c r="AJ118" s="18">
        <f t="shared" ca="1" si="16"/>
        <v>2.5662595014584149</v>
      </c>
      <c r="AK118" s="18">
        <f t="shared" ca="1" si="16"/>
        <v>2.8301115324968125</v>
      </c>
      <c r="AL118" s="18">
        <f t="shared" ca="1" si="16"/>
        <v>2.6004314057795628</v>
      </c>
      <c r="AM118" s="18">
        <f t="shared" ca="1" si="16"/>
        <v>2.1595279333831163</v>
      </c>
      <c r="AN118" s="18">
        <f t="shared" ca="1" si="17"/>
        <v>1</v>
      </c>
      <c r="AO118" s="18">
        <f t="shared" ca="1" si="17"/>
        <v>1</v>
      </c>
      <c r="AP118" s="18">
        <f t="shared" ca="1" si="17"/>
        <v>1</v>
      </c>
      <c r="AQ118" s="18">
        <f t="shared" ca="1" si="17"/>
        <v>1</v>
      </c>
      <c r="AR118" s="18">
        <f t="shared" ca="1" si="18"/>
        <v>0</v>
      </c>
      <c r="AS118" s="18">
        <f t="shared" ca="1" si="18"/>
        <v>0</v>
      </c>
      <c r="AT118" s="18">
        <f t="shared" ca="1" si="18"/>
        <v>0</v>
      </c>
      <c r="AU118" s="18">
        <f t="shared" ca="1" si="18"/>
        <v>0</v>
      </c>
    </row>
    <row r="119" spans="2:47" x14ac:dyDescent="0.15">
      <c r="B119">
        <v>897.803</v>
      </c>
      <c r="C119">
        <v>15</v>
      </c>
      <c r="D119" s="18">
        <v>2.588E-2</v>
      </c>
      <c r="E119" s="18">
        <v>0.1938</v>
      </c>
      <c r="F119" s="18">
        <v>-0.30599999999999999</v>
      </c>
      <c r="G119" s="18">
        <v>0.49609999999999999</v>
      </c>
      <c r="H119" s="18">
        <v>-0.1157</v>
      </c>
      <c r="I119" s="18">
        <v>0.36259999999999998</v>
      </c>
      <c r="J119" s="18">
        <v>0.42970000000000003</v>
      </c>
      <c r="K119" s="18">
        <v>-0.104</v>
      </c>
      <c r="L119" s="18">
        <v>6.6089999999999996E-2</v>
      </c>
      <c r="M119" s="18">
        <v>0.10979999999999999</v>
      </c>
      <c r="O119" s="18">
        <f>MAX(MIN(Angle!A132,AngPhoton!$P$3),AngPhoton!$P$2)</f>
        <v>56.606999999999999</v>
      </c>
      <c r="P119" s="18">
        <f t="shared" ref="P119:S161" ca="1" si="19">MAX(0,P$11+P$12/(1+EXP((P$13-LOG10($O119))/P$14))+P$15/(1+EXP((P$16-LOG10($O119))/P$17))+P$18/(1+EXP((P$19-LOG10($O119))/P$20)))</f>
        <v>1.2893460233166232E-3</v>
      </c>
      <c r="Q119" s="18">
        <f t="shared" ca="1" si="19"/>
        <v>1.3522707729132222E-3</v>
      </c>
      <c r="R119" s="18">
        <f t="shared" ca="1" si="19"/>
        <v>6.9393157914147963E-4</v>
      </c>
      <c r="S119" s="18">
        <f t="shared" ca="1" si="19"/>
        <v>1.3839053390554204E-3</v>
      </c>
      <c r="T119" s="18">
        <f ca="1">MAX(-P119+MIN(P119,AngCal!$B$30),T$11+T$12/(1+EXP((T$13-LOG10($O119))/T$14))+T$15/(1+EXP((T$16-LOG10($O119))/T$17))+T$18/(1+EXP((T$19-LOG10($O119))/T$20)))</f>
        <v>-1.0636048654266879E-4</v>
      </c>
      <c r="U119" s="18">
        <f ca="1">MAX(-Q119+MIN(Q119,AngCal!$B$30),U$11+U$12/(1+EXP((U$13-LOG10($O119))/U$14))+U$15/(1+EXP((U$16-LOG10($O119))/U$17))+U$18/(1+EXP((U$19-LOG10($O119))/U$20)))</f>
        <v>-3.5227077291322215E-4</v>
      </c>
      <c r="V119" s="18">
        <f ca="1">MAX(-R119+MIN(R119,AngCal!$B$30),V$11+V$12/(1+EXP((V$13-LOG10($O119))/V$14))+V$15/(1+EXP((V$16-LOG10($O119))/V$17))+V$18/(1+EXP((V$19-LOG10($O119))/V$20)))</f>
        <v>0</v>
      </c>
      <c r="W119" s="18">
        <f ca="1">MAX(-S119+MIN(S119,AngCal!$B$30),W$11+W$12/(1+EXP((W$13-LOG10($O119))/W$14))+W$15/(1+EXP((W$16-LOG10($O119))/W$17))+W$18/(1+EXP((W$19-LOG10($O119))/W$20)))</f>
        <v>-1.4360084726942543E-4</v>
      </c>
      <c r="X119" s="18">
        <f t="shared" ref="X119:AA161" ca="1" si="20">10^(X$11+X$12/(1+EXP((X$13-LOG10($O119))/X$14))+X$15/(1+EXP((X$16-LOG10($O119))/X$17))+X$18/(1+EXP((X$19-LOG10($O119))/X$20)))</f>
        <v>0.22935066304475907</v>
      </c>
      <c r="Y119" s="18">
        <f t="shared" ca="1" si="20"/>
        <v>0.30498717326376634</v>
      </c>
      <c r="Z119" s="18">
        <f t="shared" ca="1" si="20"/>
        <v>0.45666738964953141</v>
      </c>
      <c r="AA119" s="18">
        <f t="shared" ca="1" si="20"/>
        <v>0.52298699805807425</v>
      </c>
      <c r="AB119" s="18">
        <f t="shared" ref="AB119:AE161" ca="1" si="21">MAX(0,AB$11+AB$12/(1+EXP((AB$13-LOG10($O119))/AB$14))+AB$15/(1+EXP((AB$16-LOG10($O119))/AB$17))+AB$18/(1+EXP((AB$19-LOG10($O119))/AB$20)))</f>
        <v>2.8578365172000535E-3</v>
      </c>
      <c r="AC119" s="18">
        <f t="shared" ca="1" si="21"/>
        <v>5.2048075049995757E-3</v>
      </c>
      <c r="AD119" s="18">
        <f t="shared" ca="1" si="21"/>
        <v>1.1080776714895574E-3</v>
      </c>
      <c r="AE119" s="18">
        <f t="shared" ca="1" si="21"/>
        <v>0</v>
      </c>
      <c r="AF119" s="18">
        <f ca="1">MAX(-AB119+MIN(AB119,AngCal!$B$30),AF$11+AF$12/(1+EXP((AF$13-LOG10($O119))/AF$14))+AF$15/(1+EXP((AF$16-LOG10($O119))/AF$17))+AF$18/(1+EXP((AF$19-LOG10($O119))/AF$20)))</f>
        <v>0.57001952477124818</v>
      </c>
      <c r="AG119" s="18">
        <f ca="1">MAX(-AC119+MIN(AC119,AngCal!$B$30),AG$11+AG$12/(1+EXP((AG$13-LOG10($O119))/AG$14))+AG$15/(1+EXP((AG$16-LOG10($O119))/AG$17))+AG$18/(1+EXP((AG$19-LOG10($O119))/AG$20)))</f>
        <v>0.5863529281980806</v>
      </c>
      <c r="AH119" s="18">
        <f ca="1">MAX(-AD119+MIN(AD119,AngCal!$B$30),AH$11+AH$12/(1+EXP((AH$13-LOG10($O119))/AH$14))+AH$15/(1+EXP((AH$16-LOG10($O119))/AH$17))+AH$18/(1+EXP((AH$19-LOG10($O119))/AH$20)))</f>
        <v>0.57877850395960251</v>
      </c>
      <c r="AI119" s="18">
        <f ca="1">MAX(-AE119+MIN(AE119,AngCal!$B$30),AI$11+AI$12/(1+EXP((AI$13-LOG10($O119))/AI$14))+AI$15/(1+EXP((AI$16-LOG10($O119))/AI$17))+AI$18/(1+EXP((AI$19-LOG10($O119))/AI$20)))</f>
        <v>0.49965148934488296</v>
      </c>
      <c r="AJ119" s="18">
        <f t="shared" ref="AJ119:AM161" ca="1" si="22">10^(AJ$11+AJ$12/(1+EXP((AJ$13-LOG10($O119))/AJ$14))+AJ$15/(1+EXP((AJ$16-LOG10($O119))/AJ$17))+AJ$18/(1+EXP((AJ$19-LOG10($O119))/AJ$20)))</f>
        <v>2.566262823012107</v>
      </c>
      <c r="AK119" s="18">
        <f t="shared" ca="1" si="22"/>
        <v>2.8301040047131436</v>
      </c>
      <c r="AL119" s="18">
        <f t="shared" ca="1" si="22"/>
        <v>2.5786668893987352</v>
      </c>
      <c r="AM119" s="18">
        <f t="shared" ca="1" si="22"/>
        <v>2.1615171415360441</v>
      </c>
      <c r="AN119" s="18">
        <f t="shared" ref="AN119:AQ161" ca="1" si="23">MAX(0.1,MIN(1,AN$11+AN$12/(1+EXP((AN$13-LOG10($O119))/AN$14))+AN$15/(1+EXP((AN$16-LOG10($O119))/AN$17))+AN$18/(1+EXP((AN$19-LOG10($O119))/AN$20))))</f>
        <v>1</v>
      </c>
      <c r="AO119" s="18">
        <f t="shared" ca="1" si="23"/>
        <v>1</v>
      </c>
      <c r="AP119" s="18">
        <f t="shared" ca="1" si="23"/>
        <v>1</v>
      </c>
      <c r="AQ119" s="18">
        <f t="shared" ca="1" si="23"/>
        <v>1</v>
      </c>
      <c r="AR119" s="18">
        <f t="shared" ref="AR119:AU161" ca="1" si="24">MAX(0,AR$11+AR$12/(1+EXP((AR$13-LOG10($O119))/AR$14))+AR$15/(1+EXP((AR$16-LOG10($O119))/AR$17))+AR$18/(1+EXP((AR$19-LOG10($O119))/AR$20)))</f>
        <v>0</v>
      </c>
      <c r="AS119" s="18">
        <f t="shared" ca="1" si="24"/>
        <v>0</v>
      </c>
      <c r="AT119" s="18">
        <f t="shared" ca="1" si="24"/>
        <v>0</v>
      </c>
      <c r="AU119" s="18">
        <f t="shared" ca="1" si="24"/>
        <v>0</v>
      </c>
    </row>
    <row r="120" spans="2:47" x14ac:dyDescent="0.15">
      <c r="B120">
        <v>897.803</v>
      </c>
      <c r="C120">
        <v>20</v>
      </c>
      <c r="D120" s="18">
        <v>3.024E-2</v>
      </c>
      <c r="E120" s="18">
        <v>-0.11749999999999999</v>
      </c>
      <c r="F120" s="18">
        <v>4.582E-2</v>
      </c>
      <c r="G120" s="18">
        <v>0.1187</v>
      </c>
      <c r="H120" s="18">
        <v>0.35909999999999997</v>
      </c>
      <c r="I120" s="18">
        <v>-0.1981</v>
      </c>
      <c r="J120" s="18">
        <v>0.39979999999999999</v>
      </c>
      <c r="K120" s="18">
        <v>-0.27179999999999999</v>
      </c>
      <c r="L120" s="18">
        <v>6.2460000000000002E-2</v>
      </c>
      <c r="M120" s="18">
        <v>0.40579999999999999</v>
      </c>
      <c r="O120" s="18">
        <f>MAX(MIN(Angle!A133,AngPhoton!$P$3),AngPhoton!$P$2)</f>
        <v>71.265000000000001</v>
      </c>
      <c r="P120" s="18">
        <f t="shared" ca="1" si="19"/>
        <v>1.0184801461314563E-3</v>
      </c>
      <c r="Q120" s="18">
        <f t="shared" ca="1" si="19"/>
        <v>1.0124383819960087E-3</v>
      </c>
      <c r="R120" s="18">
        <f t="shared" ca="1" si="19"/>
        <v>5.0317478548307648E-4</v>
      </c>
      <c r="S120" s="18">
        <f t="shared" ca="1" si="19"/>
        <v>1.1944887374600519E-3</v>
      </c>
      <c r="T120" s="18">
        <f ca="1">MAX(-P120+MIN(P120,AngCal!$B$30),T$11+T$12/(1+EXP((T$13-LOG10($O120))/T$14))+T$15/(1+EXP((T$16-LOG10($O120))/T$17))+T$18/(1+EXP((T$19-LOG10($O120))/T$20)))</f>
        <v>-1.84801461314563E-5</v>
      </c>
      <c r="U120" s="18">
        <f ca="1">MAX(-Q120+MIN(Q120,AngCal!$B$30),U$11+U$12/(1+EXP((U$13-LOG10($O120))/U$14))+U$15/(1+EXP((U$16-LOG10($O120))/U$17))+U$18/(1+EXP((U$19-LOG10($O120))/U$20)))</f>
        <v>-1.2438381996008642E-5</v>
      </c>
      <c r="V120" s="18">
        <f ca="1">MAX(-R120+MIN(R120,AngCal!$B$30),V$11+V$12/(1+EXP((V$13-LOG10($O120))/V$14))+V$15/(1+EXP((V$16-LOG10($O120))/V$17))+V$18/(1+EXP((V$19-LOG10($O120))/V$20)))</f>
        <v>0</v>
      </c>
      <c r="W120" s="18">
        <f ca="1">MAX(-S120+MIN(S120,AngCal!$B$30),W$11+W$12/(1+EXP((W$13-LOG10($O120))/W$14))+W$15/(1+EXP((W$16-LOG10($O120))/W$17))+W$18/(1+EXP((W$19-LOG10($O120))/W$20)))</f>
        <v>-1.0793129867779985E-4</v>
      </c>
      <c r="X120" s="18">
        <f t="shared" ca="1" si="20"/>
        <v>0.22935066304475907</v>
      </c>
      <c r="Y120" s="18">
        <f t="shared" ca="1" si="20"/>
        <v>0.29949356997705179</v>
      </c>
      <c r="Z120" s="18">
        <f t="shared" ca="1" si="20"/>
        <v>0.45666738964953141</v>
      </c>
      <c r="AA120" s="18">
        <f t="shared" ca="1" si="20"/>
        <v>0.52299052797553647</v>
      </c>
      <c r="AB120" s="18">
        <f t="shared" ca="1" si="21"/>
        <v>2.8533273229199544E-3</v>
      </c>
      <c r="AC120" s="18">
        <f t="shared" ca="1" si="21"/>
        <v>5.5284617102319411E-3</v>
      </c>
      <c r="AD120" s="18">
        <f t="shared" ca="1" si="21"/>
        <v>5.0283932021748267E-4</v>
      </c>
      <c r="AE120" s="18">
        <f t="shared" ca="1" si="21"/>
        <v>0</v>
      </c>
      <c r="AF120" s="18">
        <f ca="1">MAX(-AB120+MIN(AB120,AngCal!$B$30),AF$11+AF$12/(1+EXP((AF$13-LOG10($O120))/AF$14))+AF$15/(1+EXP((AF$16-LOG10($O120))/AF$17))+AF$18/(1+EXP((AF$19-LOG10($O120))/AF$20)))</f>
        <v>0.56764055757454335</v>
      </c>
      <c r="AG120" s="18">
        <f ca="1">MAX(-AC120+MIN(AC120,AngCal!$B$30),AG$11+AG$12/(1+EXP((AG$13-LOG10($O120))/AG$14))+AG$15/(1+EXP((AG$16-LOG10($O120))/AG$17))+AG$18/(1+EXP((AG$19-LOG10($O120))/AG$20)))</f>
        <v>0.58737461960436232</v>
      </c>
      <c r="AH120" s="18">
        <f ca="1">MAX(-AD120+MIN(AD120,AngCal!$B$30),AH$11+AH$12/(1+EXP((AH$13-LOG10($O120))/AH$14))+AH$15/(1+EXP((AH$16-LOG10($O120))/AH$17))+AH$18/(1+EXP((AH$19-LOG10($O120))/AH$20)))</f>
        <v>0.57097186106706799</v>
      </c>
      <c r="AI120" s="18">
        <f ca="1">MAX(-AE120+MIN(AE120,AngCal!$B$30),AI$11+AI$12/(1+EXP((AI$13-LOG10($O120))/AI$14))+AI$15/(1+EXP((AI$16-LOG10($O120))/AI$17))+AI$18/(1+EXP((AI$19-LOG10($O120))/AI$20)))</f>
        <v>0.50010078421392701</v>
      </c>
      <c r="AJ120" s="18">
        <f t="shared" ca="1" si="22"/>
        <v>2.5662694083058231</v>
      </c>
      <c r="AK120" s="18">
        <f t="shared" ca="1" si="22"/>
        <v>2.830098787521524</v>
      </c>
      <c r="AL120" s="18">
        <f t="shared" ca="1" si="22"/>
        <v>2.5466035577747421</v>
      </c>
      <c r="AM120" s="18">
        <f t="shared" ca="1" si="22"/>
        <v>2.1630233300252035</v>
      </c>
      <c r="AN120" s="18">
        <f t="shared" ca="1" si="23"/>
        <v>1</v>
      </c>
      <c r="AO120" s="18">
        <f t="shared" ca="1" si="23"/>
        <v>1</v>
      </c>
      <c r="AP120" s="18">
        <f t="shared" ca="1" si="23"/>
        <v>1</v>
      </c>
      <c r="AQ120" s="18">
        <f t="shared" ca="1" si="23"/>
        <v>1</v>
      </c>
      <c r="AR120" s="18">
        <f t="shared" ca="1" si="24"/>
        <v>0</v>
      </c>
      <c r="AS120" s="18">
        <f t="shared" ca="1" si="24"/>
        <v>0</v>
      </c>
      <c r="AT120" s="18">
        <f t="shared" ca="1" si="24"/>
        <v>0</v>
      </c>
      <c r="AU120" s="18">
        <f t="shared" ca="1" si="24"/>
        <v>0</v>
      </c>
    </row>
    <row r="121" spans="2:47" x14ac:dyDescent="0.15">
      <c r="B121">
        <v>1036.3610000000001</v>
      </c>
      <c r="C121">
        <v>1</v>
      </c>
      <c r="D121" s="18">
        <v>-9.7970000000000002E-3</v>
      </c>
      <c r="E121" s="18">
        <v>0.21510000000000001</v>
      </c>
      <c r="F121" s="18">
        <v>-1.0680000000000001</v>
      </c>
      <c r="G121" s="18">
        <v>0.5837</v>
      </c>
      <c r="H121" s="18">
        <v>0.1052</v>
      </c>
      <c r="I121" s="18">
        <v>-0.28179999999999999</v>
      </c>
      <c r="J121" s="18">
        <v>0.36459999999999998</v>
      </c>
      <c r="K121" s="18">
        <v>-0.31059999999999999</v>
      </c>
      <c r="L121" s="18">
        <v>-0.39879999999999999</v>
      </c>
      <c r="M121" s="18">
        <v>0.48359999999999997</v>
      </c>
      <c r="O121" s="18">
        <f>MAX(MIN(Angle!A134,AngPhoton!$P$3),AngPhoton!$P$2)</f>
        <v>89.715999999999994</v>
      </c>
      <c r="P121" s="18">
        <f t="shared" ca="1" si="19"/>
        <v>8.0577382069663139E-4</v>
      </c>
      <c r="Q121" s="18">
        <f t="shared" ca="1" si="19"/>
        <v>7.4910017329303524E-4</v>
      </c>
      <c r="R121" s="18">
        <f t="shared" ca="1" si="19"/>
        <v>3.6025484752036374E-4</v>
      </c>
      <c r="S121" s="18">
        <f t="shared" ca="1" si="19"/>
        <v>1.0330953301643311E-3</v>
      </c>
      <c r="T121" s="18">
        <f ca="1">MAX(-P121+MIN(P121,AngCal!$B$30),T$11+T$12/(1+EXP((T$13-LOG10($O121))/T$14))+T$15/(1+EXP((T$16-LOG10($O121))/T$17))+T$18/(1+EXP((T$19-LOG10($O121))/T$20)))</f>
        <v>0</v>
      </c>
      <c r="U121" s="18">
        <f ca="1">MAX(-Q121+MIN(Q121,AngCal!$B$30),U$11+U$12/(1+EXP((U$13-LOG10($O121))/U$14))+U$15/(1+EXP((U$16-LOG10($O121))/U$17))+U$18/(1+EXP((U$19-LOG10($O121))/U$20)))</f>
        <v>0</v>
      </c>
      <c r="V121" s="18">
        <f ca="1">MAX(-R121+MIN(R121,AngCal!$B$30),V$11+V$12/(1+EXP((V$13-LOG10($O121))/V$14))+V$15/(1+EXP((V$16-LOG10($O121))/V$17))+V$18/(1+EXP((V$19-LOG10($O121))/V$20)))</f>
        <v>0</v>
      </c>
      <c r="W121" s="18">
        <f ca="1">MAX(-S121+MIN(S121,AngCal!$B$30),W$11+W$12/(1+EXP((W$13-LOG10($O121))/W$14))+W$15/(1+EXP((W$16-LOG10($O121))/W$17))+W$18/(1+EXP((W$19-LOG10($O121))/W$20)))</f>
        <v>-3.3095330164331117E-5</v>
      </c>
      <c r="X121" s="18">
        <f t="shared" ca="1" si="20"/>
        <v>0.22935066304475907</v>
      </c>
      <c r="Y121" s="18">
        <f t="shared" ca="1" si="20"/>
        <v>0.29471336400689424</v>
      </c>
      <c r="Z121" s="18">
        <f t="shared" ca="1" si="20"/>
        <v>0.45666738964953141</v>
      </c>
      <c r="AA121" s="18">
        <f t="shared" ca="1" si="20"/>
        <v>0.52299292161532307</v>
      </c>
      <c r="AB121" s="18">
        <f t="shared" ca="1" si="21"/>
        <v>2.8514138342689652E-3</v>
      </c>
      <c r="AC121" s="18">
        <f t="shared" ca="1" si="21"/>
        <v>5.9199457082855789E-3</v>
      </c>
      <c r="AD121" s="18">
        <f t="shared" ca="1" si="21"/>
        <v>0</v>
      </c>
      <c r="AE121" s="18">
        <f t="shared" ca="1" si="21"/>
        <v>0</v>
      </c>
      <c r="AF121" s="18">
        <f ca="1">MAX(-AB121+MIN(AB121,AngCal!$B$30),AF$11+AF$12/(1+EXP((AF$13-LOG10($O121))/AF$14))+AF$15/(1+EXP((AF$16-LOG10($O121))/AF$17))+AF$18/(1+EXP((AF$19-LOG10($O121))/AF$20)))</f>
        <v>0.56454425187085422</v>
      </c>
      <c r="AG121" s="18">
        <f ca="1">MAX(-AC121+MIN(AC121,AngCal!$B$30),AG$11+AG$12/(1+EXP((AG$13-LOG10($O121))/AG$14))+AG$15/(1+EXP((AG$16-LOG10($O121))/AG$17))+AG$18/(1+EXP((AG$19-LOG10($O121))/AG$20)))</f>
        <v>0.58744697081694131</v>
      </c>
      <c r="AH121" s="18">
        <f ca="1">MAX(-AD121+MIN(AD121,AngCal!$B$30),AH$11+AH$12/(1+EXP((AH$13-LOG10($O121))/AH$14))+AH$15/(1+EXP((AH$16-LOG10($O121))/AH$17))+AH$18/(1+EXP((AH$19-LOG10($O121))/AH$20)))</f>
        <v>0.56064805062927026</v>
      </c>
      <c r="AI121" s="18">
        <f ca="1">MAX(-AE121+MIN(AE121,AngCal!$B$30),AI$11+AI$12/(1+EXP((AI$13-LOG10($O121))/AI$14))+AI$15/(1+EXP((AI$16-LOG10($O121))/AI$17))+AI$18/(1+EXP((AI$19-LOG10($O121))/AI$20)))</f>
        <v>0.50048496259536601</v>
      </c>
      <c r="AJ121" s="18">
        <f t="shared" ca="1" si="22"/>
        <v>2.5662824677774054</v>
      </c>
      <c r="AK121" s="18">
        <f t="shared" ca="1" si="22"/>
        <v>2.8300952770911261</v>
      </c>
      <c r="AL121" s="18">
        <f t="shared" ca="1" si="22"/>
        <v>2.5048431292124533</v>
      </c>
      <c r="AM121" s="18">
        <f t="shared" ca="1" si="22"/>
        <v>2.164163176529283</v>
      </c>
      <c r="AN121" s="18">
        <f t="shared" ca="1" si="23"/>
        <v>1</v>
      </c>
      <c r="AO121" s="18">
        <f t="shared" ca="1" si="23"/>
        <v>1</v>
      </c>
      <c r="AP121" s="18">
        <f t="shared" ca="1" si="23"/>
        <v>1</v>
      </c>
      <c r="AQ121" s="18">
        <f t="shared" ca="1" si="23"/>
        <v>1</v>
      </c>
      <c r="AR121" s="18">
        <f t="shared" ca="1" si="24"/>
        <v>0</v>
      </c>
      <c r="AS121" s="18">
        <f t="shared" ca="1" si="24"/>
        <v>0</v>
      </c>
      <c r="AT121" s="18">
        <f t="shared" ca="1" si="24"/>
        <v>0</v>
      </c>
      <c r="AU121" s="18">
        <f t="shared" ca="1" si="24"/>
        <v>0</v>
      </c>
    </row>
    <row r="122" spans="2:47" x14ac:dyDescent="0.15">
      <c r="B122">
        <v>1036.3610000000001</v>
      </c>
      <c r="C122">
        <v>3</v>
      </c>
      <c r="D122" s="18">
        <v>8.8629999999999994E-3</v>
      </c>
      <c r="E122" s="18">
        <v>4.8370000000000003E-2</v>
      </c>
      <c r="F122" s="18">
        <v>-1.59</v>
      </c>
      <c r="G122" s="18">
        <v>0.28699999999999998</v>
      </c>
      <c r="H122" s="18">
        <v>-5.7029999999999997E-2</v>
      </c>
      <c r="I122" s="18">
        <v>8.924E-2</v>
      </c>
      <c r="J122" s="18">
        <v>0.45660000000000001</v>
      </c>
      <c r="K122" s="18">
        <v>-2.017E-4</v>
      </c>
      <c r="L122" s="18">
        <v>3.06</v>
      </c>
      <c r="M122" s="18">
        <v>3.04E-2</v>
      </c>
      <c r="O122" s="18">
        <f>MAX(MIN(Angle!A135,AngPhoton!$P$3),AngPhoton!$P$2)</f>
        <v>112.94</v>
      </c>
      <c r="P122" s="18">
        <f t="shared" ca="1" si="19"/>
        <v>6.388034930580877E-4</v>
      </c>
      <c r="Q122" s="18">
        <f t="shared" ca="1" si="19"/>
        <v>5.4678207024086434E-4</v>
      </c>
      <c r="R122" s="18">
        <f t="shared" ca="1" si="19"/>
        <v>2.5374894611238097E-4</v>
      </c>
      <c r="S122" s="18">
        <f t="shared" ca="1" si="19"/>
        <v>8.9498374491461807E-4</v>
      </c>
      <c r="T122" s="18">
        <f ca="1">MAX(-P122+MIN(P122,AngCal!$B$30),T$11+T$12/(1+EXP((T$13-LOG10($O122))/T$14))+T$15/(1+EXP((T$16-LOG10($O122))/T$17))+T$18/(1+EXP((T$19-LOG10($O122))/T$20)))</f>
        <v>0</v>
      </c>
      <c r="U122" s="18">
        <f ca="1">MAX(-Q122+MIN(Q122,AngCal!$B$30),U$11+U$12/(1+EXP((U$13-LOG10($O122))/U$14))+U$15/(1+EXP((U$16-LOG10($O122))/U$17))+U$18/(1+EXP((U$19-LOG10($O122))/U$20)))</f>
        <v>0</v>
      </c>
      <c r="V122" s="18">
        <f ca="1">MAX(-R122+MIN(R122,AngCal!$B$30),V$11+V$12/(1+EXP((V$13-LOG10($O122))/V$14))+V$15/(1+EXP((V$16-LOG10($O122))/V$17))+V$18/(1+EXP((V$19-LOG10($O122))/V$20)))</f>
        <v>0</v>
      </c>
      <c r="W122" s="18">
        <f ca="1">MAX(-S122+MIN(S122,AngCal!$B$30),W$11+W$12/(1+EXP((W$13-LOG10($O122))/W$14))+W$15/(1+EXP((W$16-LOG10($O122))/W$17))+W$18/(1+EXP((W$19-LOG10($O122))/W$20)))</f>
        <v>0</v>
      </c>
      <c r="X122" s="18">
        <f t="shared" ca="1" si="20"/>
        <v>0.22935066304475907</v>
      </c>
      <c r="Y122" s="18">
        <f t="shared" ca="1" si="20"/>
        <v>0.29057017519764639</v>
      </c>
      <c r="Z122" s="18">
        <f t="shared" ca="1" si="20"/>
        <v>0.45666738964953141</v>
      </c>
      <c r="AA122" s="18">
        <f t="shared" ca="1" si="20"/>
        <v>0.5229945447722002</v>
      </c>
      <c r="AB122" s="18">
        <f t="shared" ca="1" si="21"/>
        <v>2.8506048986536446E-3</v>
      </c>
      <c r="AC122" s="18">
        <f t="shared" ca="1" si="21"/>
        <v>6.3596655088644649E-3</v>
      </c>
      <c r="AD122" s="18">
        <f t="shared" ca="1" si="21"/>
        <v>0</v>
      </c>
      <c r="AE122" s="18">
        <f t="shared" ca="1" si="21"/>
        <v>0</v>
      </c>
      <c r="AF122" s="18">
        <f ca="1">MAX(-AB122+MIN(AB122,AngCal!$B$30),AF$11+AF$12/(1+EXP((AF$13-LOG10($O122))/AF$14))+AF$15/(1+EXP((AF$16-LOG10($O122))/AF$17))+AF$18/(1+EXP((AF$19-LOG10($O122))/AF$20)))</f>
        <v>0.56090306336208806</v>
      </c>
      <c r="AG122" s="18">
        <f ca="1">MAX(-AC122+MIN(AC122,AngCal!$B$30),AG$11+AG$12/(1+EXP((AG$13-LOG10($O122))/AG$14))+AG$15/(1+EXP((AG$16-LOG10($O122))/AG$17))+AG$18/(1+EXP((AG$19-LOG10($O122))/AG$20)))</f>
        <v>0.58668496894140765</v>
      </c>
      <c r="AH122" s="18">
        <f ca="1">MAX(-AD122+MIN(AD122,AngCal!$B$30),AH$11+AH$12/(1+EXP((AH$13-LOG10($O122))/AH$14))+AH$15/(1+EXP((AH$16-LOG10($O122))/AH$17))+AH$18/(1+EXP((AH$19-LOG10($O122))/AH$20)))</f>
        <v>0.54813655764040981</v>
      </c>
      <c r="AI122" s="18">
        <f ca="1">MAX(-AE122+MIN(AE122,AngCal!$B$30),AI$11+AI$12/(1+EXP((AI$13-LOG10($O122))/AI$14))+AI$15/(1+EXP((AI$16-LOG10($O122))/AI$17))+AI$18/(1+EXP((AI$19-LOG10($O122))/AI$20)))</f>
        <v>0.50077133846532207</v>
      </c>
      <c r="AJ122" s="18">
        <f t="shared" ca="1" si="22"/>
        <v>2.5663083654616408</v>
      </c>
      <c r="AK122" s="18">
        <f t="shared" ca="1" si="22"/>
        <v>2.8300929423133798</v>
      </c>
      <c r="AL122" s="18">
        <f t="shared" ca="1" si="22"/>
        <v>2.4540894842097374</v>
      </c>
      <c r="AM122" s="18">
        <f t="shared" ca="1" si="22"/>
        <v>2.1650255936505731</v>
      </c>
      <c r="AN122" s="18">
        <f t="shared" ca="1" si="23"/>
        <v>1</v>
      </c>
      <c r="AO122" s="18">
        <f t="shared" ca="1" si="23"/>
        <v>1</v>
      </c>
      <c r="AP122" s="18">
        <f t="shared" ca="1" si="23"/>
        <v>1</v>
      </c>
      <c r="AQ122" s="18">
        <f t="shared" ca="1" si="23"/>
        <v>1</v>
      </c>
      <c r="AR122" s="18">
        <f t="shared" ca="1" si="24"/>
        <v>0</v>
      </c>
      <c r="AS122" s="18">
        <f t="shared" ca="1" si="24"/>
        <v>0</v>
      </c>
      <c r="AT122" s="18">
        <f t="shared" ca="1" si="24"/>
        <v>0</v>
      </c>
      <c r="AU122" s="18">
        <f t="shared" ca="1" si="24"/>
        <v>0</v>
      </c>
    </row>
    <row r="123" spans="2:47" x14ac:dyDescent="0.15">
      <c r="B123">
        <v>1036.3610000000001</v>
      </c>
      <c r="C123">
        <v>5</v>
      </c>
      <c r="D123" s="18">
        <v>-1.5129999999999999E-2</v>
      </c>
      <c r="E123" s="18">
        <v>0.308</v>
      </c>
      <c r="F123" s="18">
        <v>-1.081</v>
      </c>
      <c r="G123" s="18">
        <v>0.62229999999999996</v>
      </c>
      <c r="H123" s="18">
        <v>-2.3199999999999998</v>
      </c>
      <c r="I123" s="18">
        <v>-0.59289999999999998</v>
      </c>
      <c r="J123" s="18">
        <v>0.49769999999999998</v>
      </c>
      <c r="K123" s="18">
        <v>2.0270000000000001</v>
      </c>
      <c r="L123" s="18">
        <v>-0.58889999999999998</v>
      </c>
      <c r="M123" s="18">
        <v>0.48470000000000002</v>
      </c>
      <c r="O123" s="18">
        <f>MAX(MIN(Angle!A136,AngPhoton!$P$3),AngPhoton!$P$2)</f>
        <v>142.19</v>
      </c>
      <c r="P123" s="18">
        <f t="shared" ca="1" si="19"/>
        <v>5.077014721227846E-4</v>
      </c>
      <c r="Q123" s="18">
        <f t="shared" ca="1" si="19"/>
        <v>3.9253132546125669E-4</v>
      </c>
      <c r="R123" s="18">
        <f t="shared" ca="1" si="19"/>
        <v>1.7468813500284841E-4</v>
      </c>
      <c r="S123" s="18">
        <f t="shared" ca="1" si="19"/>
        <v>7.7629235842360117E-4</v>
      </c>
      <c r="T123" s="18">
        <f ca="1">MAX(-P123+MIN(P123,AngCal!$B$30),T$11+T$12/(1+EXP((T$13-LOG10($O123))/T$14))+T$15/(1+EXP((T$16-LOG10($O123))/T$17))+T$18/(1+EXP((T$19-LOG10($O123))/T$20)))</f>
        <v>0</v>
      </c>
      <c r="U123" s="18">
        <f ca="1">MAX(-Q123+MIN(Q123,AngCal!$B$30),U$11+U$12/(1+EXP((U$13-LOG10($O123))/U$14))+U$15/(1+EXP((U$16-LOG10($O123))/U$17))+U$18/(1+EXP((U$19-LOG10($O123))/U$20)))</f>
        <v>0</v>
      </c>
      <c r="V123" s="18">
        <f ca="1">MAX(-R123+MIN(R123,AngCal!$B$30),V$11+V$12/(1+EXP((V$13-LOG10($O123))/V$14))+V$15/(1+EXP((V$16-LOG10($O123))/V$17))+V$18/(1+EXP((V$19-LOG10($O123))/V$20)))</f>
        <v>1.1771845849981033E-6</v>
      </c>
      <c r="W123" s="18">
        <f ca="1">MAX(-S123+MIN(S123,AngCal!$B$30),W$11+W$12/(1+EXP((W$13-LOG10($O123))/W$14))+W$15/(1+EXP((W$16-LOG10($O123))/W$17))+W$18/(1+EXP((W$19-LOG10($O123))/W$20)))</f>
        <v>0</v>
      </c>
      <c r="X123" s="18">
        <f t="shared" ca="1" si="20"/>
        <v>0.22935066304475907</v>
      </c>
      <c r="Y123" s="18">
        <f t="shared" ca="1" si="20"/>
        <v>0.28698793094694564</v>
      </c>
      <c r="Z123" s="18">
        <f t="shared" ca="1" si="20"/>
        <v>0.45666738964953141</v>
      </c>
      <c r="AA123" s="18">
        <f t="shared" ca="1" si="20"/>
        <v>0.52299564605101945</v>
      </c>
      <c r="AB123" s="18">
        <f t="shared" ca="1" si="21"/>
        <v>2.8502733479317957E-3</v>
      </c>
      <c r="AC123" s="18">
        <f t="shared" ca="1" si="21"/>
        <v>6.8315967312962966E-3</v>
      </c>
      <c r="AD123" s="18">
        <f t="shared" ca="1" si="21"/>
        <v>0</v>
      </c>
      <c r="AE123" s="18">
        <f t="shared" ca="1" si="21"/>
        <v>0</v>
      </c>
      <c r="AF123" s="18">
        <f ca="1">MAX(-AB123+MIN(AB123,AngCal!$B$30),AF$11+AF$12/(1+EXP((AF$13-LOG10($O123))/AF$14))+AF$15/(1+EXP((AF$16-LOG10($O123))/AF$17))+AF$18/(1+EXP((AF$19-LOG10($O123))/AF$20)))</f>
        <v>0.55686280632501739</v>
      </c>
      <c r="AG123" s="18">
        <f ca="1">MAX(-AC123+MIN(AC123,AngCal!$B$30),AG$11+AG$12/(1+EXP((AG$13-LOG10($O123))/AG$14))+AG$15/(1+EXP((AG$16-LOG10($O123))/AG$17))+AG$18/(1+EXP((AG$19-LOG10($O123))/AG$20)))</f>
        <v>0.58519316729155257</v>
      </c>
      <c r="AH123" s="18">
        <f ca="1">MAX(-AD123+MIN(AD123,AngCal!$B$30),AH$11+AH$12/(1+EXP((AH$13-LOG10($O123))/AH$14))+AH$15/(1+EXP((AH$16-LOG10($O123))/AH$17))+AH$18/(1+EXP((AH$19-LOG10($O123))/AH$20)))</f>
        <v>0.53377495518896168</v>
      </c>
      <c r="AI123" s="18">
        <f ca="1">MAX(-AE123+MIN(AE123,AngCal!$B$30),AI$11+AI$12/(1+EXP((AI$13-LOG10($O123))/AI$14))+AI$15/(1+EXP((AI$16-LOG10($O123))/AI$17))+AI$18/(1+EXP((AI$19-LOG10($O123))/AI$20)))</f>
        <v>0.50088952113646434</v>
      </c>
      <c r="AJ123" s="18">
        <f t="shared" ca="1" si="22"/>
        <v>2.5663597590801461</v>
      </c>
      <c r="AK123" s="18">
        <f t="shared" ca="1" si="22"/>
        <v>2.8300913959622225</v>
      </c>
      <c r="AL123" s="18">
        <f t="shared" ca="1" si="22"/>
        <v>2.395125551958202</v>
      </c>
      <c r="AM123" s="18">
        <f t="shared" ca="1" si="22"/>
        <v>2.1656783566084536</v>
      </c>
      <c r="AN123" s="18">
        <f t="shared" ca="1" si="23"/>
        <v>1</v>
      </c>
      <c r="AO123" s="18">
        <f t="shared" ca="1" si="23"/>
        <v>1</v>
      </c>
      <c r="AP123" s="18">
        <f t="shared" ca="1" si="23"/>
        <v>1</v>
      </c>
      <c r="AQ123" s="18">
        <f t="shared" ca="1" si="23"/>
        <v>1</v>
      </c>
      <c r="AR123" s="18">
        <f t="shared" ca="1" si="24"/>
        <v>0</v>
      </c>
      <c r="AS123" s="18">
        <f t="shared" ca="1" si="24"/>
        <v>0</v>
      </c>
      <c r="AT123" s="18">
        <f t="shared" ca="1" si="24"/>
        <v>0</v>
      </c>
      <c r="AU123" s="18">
        <f t="shared" ca="1" si="24"/>
        <v>0</v>
      </c>
    </row>
    <row r="124" spans="2:47" x14ac:dyDescent="0.15">
      <c r="B124">
        <v>1036.3610000000001</v>
      </c>
      <c r="C124">
        <v>7</v>
      </c>
      <c r="D124" s="18">
        <v>3.1689999999999999E-3</v>
      </c>
      <c r="E124" s="18">
        <v>4.7359999999999999E-2</v>
      </c>
      <c r="F124" s="18">
        <v>-1.6279999999999999</v>
      </c>
      <c r="G124" s="18">
        <v>0.22189999999999999</v>
      </c>
      <c r="H124" s="18">
        <v>-0.1356</v>
      </c>
      <c r="I124" s="18">
        <v>0.32050000000000001</v>
      </c>
      <c r="J124" s="18">
        <v>0.32550000000000001</v>
      </c>
      <c r="K124" s="18">
        <v>8.5029999999999994E-2</v>
      </c>
      <c r="L124" s="18">
        <v>0.39660000000000001</v>
      </c>
      <c r="M124" s="18">
        <v>0.27739999999999998</v>
      </c>
      <c r="O124" s="18">
        <f>MAX(MIN(Angle!A137,AngPhoton!$P$3),AngPhoton!$P$2)</f>
        <v>179.01</v>
      </c>
      <c r="P124" s="18">
        <f t="shared" ca="1" si="19"/>
        <v>4.048493982471979E-4</v>
      </c>
      <c r="Q124" s="18">
        <f t="shared" ca="1" si="19"/>
        <v>2.759542891165867E-4</v>
      </c>
      <c r="R124" s="18">
        <f t="shared" ca="1" si="19"/>
        <v>1.1625478422794266E-4</v>
      </c>
      <c r="S124" s="18">
        <f t="shared" ca="1" si="19"/>
        <v>6.7403537082032922E-4</v>
      </c>
      <c r="T124" s="18">
        <f ca="1">MAX(-P124+MIN(P124,AngCal!$B$30),T$11+T$12/(1+EXP((T$13-LOG10($O124))/T$14))+T$15/(1+EXP((T$16-LOG10($O124))/T$17))+T$18/(1+EXP((T$19-LOG10($O124))/T$20)))</f>
        <v>0</v>
      </c>
      <c r="U124" s="18">
        <f ca="1">MAX(-Q124+MIN(Q124,AngCal!$B$30),U$11+U$12/(1+EXP((U$13-LOG10($O124))/U$14))+U$15/(1+EXP((U$16-LOG10($O124))/U$17))+U$18/(1+EXP((U$19-LOG10($O124))/U$20)))</f>
        <v>0</v>
      </c>
      <c r="V124" s="18">
        <f ca="1">MAX(-R124+MIN(R124,AngCal!$B$30),V$11+V$12/(1+EXP((V$13-LOG10($O124))/V$14))+V$15/(1+EXP((V$16-LOG10($O124))/V$17))+V$18/(1+EXP((V$19-LOG10($O124))/V$20)))</f>
        <v>6.9946142860419225E-6</v>
      </c>
      <c r="W124" s="18">
        <f ca="1">MAX(-S124+MIN(S124,AngCal!$B$30),W$11+W$12/(1+EXP((W$13-LOG10($O124))/W$14))+W$15/(1+EXP((W$16-LOG10($O124))/W$17))+W$18/(1+EXP((W$19-LOG10($O124))/W$20)))</f>
        <v>0</v>
      </c>
      <c r="X124" s="18">
        <f t="shared" ca="1" si="20"/>
        <v>0.22935066304475907</v>
      </c>
      <c r="Y124" s="18">
        <f t="shared" ca="1" si="20"/>
        <v>0.28389987556063695</v>
      </c>
      <c r="Z124" s="18">
        <f t="shared" ca="1" si="20"/>
        <v>0.45666738964953141</v>
      </c>
      <c r="AA124" s="18">
        <f t="shared" ca="1" si="20"/>
        <v>0.52299639277363519</v>
      </c>
      <c r="AB124" s="18">
        <f t="shared" ca="1" si="21"/>
        <v>2.8501755978818412E-3</v>
      </c>
      <c r="AC124" s="18">
        <f t="shared" ca="1" si="21"/>
        <v>7.3221022476518405E-3</v>
      </c>
      <c r="AD124" s="18">
        <f t="shared" ca="1" si="21"/>
        <v>0</v>
      </c>
      <c r="AE124" s="18">
        <f t="shared" ca="1" si="21"/>
        <v>0</v>
      </c>
      <c r="AF124" s="18">
        <f ca="1">MAX(-AB124+MIN(AB124,AngCal!$B$30),AF$11+AF$12/(1+EXP((AF$13-LOG10($O124))/AF$14))+AF$15/(1+EXP((AF$16-LOG10($O124))/AF$17))+AF$18/(1+EXP((AF$19-LOG10($O124))/AF$20)))</f>
        <v>0.5525515034887436</v>
      </c>
      <c r="AG124" s="18">
        <f ca="1">MAX(-AC124+MIN(AC124,AngCal!$B$30),AG$11+AG$12/(1+EXP((AG$13-LOG10($O124))/AG$14))+AG$15/(1+EXP((AG$16-LOG10($O124))/AG$17))+AG$18/(1+EXP((AG$19-LOG10($O124))/AG$20)))</f>
        <v>0.58306844555957393</v>
      </c>
      <c r="AH124" s="18">
        <f ca="1">MAX(-AD124+MIN(AD124,AngCal!$B$30),AH$11+AH$12/(1+EXP((AH$13-LOG10($O124))/AH$14))+AH$15/(1+EXP((AH$16-LOG10($O124))/AH$17))+AH$18/(1+EXP((AH$19-LOG10($O124))/AH$20)))</f>
        <v>0.51793596592112534</v>
      </c>
      <c r="AI124" s="18">
        <f ca="1">MAX(-AE124+MIN(AE124,AngCal!$B$30),AI$11+AI$12/(1+EXP((AI$13-LOG10($O124))/AI$14))+AI$15/(1+EXP((AI$16-LOG10($O124))/AI$17))+AI$18/(1+EXP((AI$19-LOG10($O124))/AI$20)))</f>
        <v>0.50071897373460272</v>
      </c>
      <c r="AJ124" s="18">
        <f t="shared" ca="1" si="22"/>
        <v>2.5664616988066915</v>
      </c>
      <c r="AK124" s="18">
        <f t="shared" ca="1" si="22"/>
        <v>2.8300903744444494</v>
      </c>
      <c r="AL124" s="18">
        <f t="shared" ca="1" si="22"/>
        <v>2.3289288118984413</v>
      </c>
      <c r="AM124" s="18">
        <f t="shared" ca="1" si="22"/>
        <v>2.1661720673212228</v>
      </c>
      <c r="AN124" s="18">
        <f t="shared" ca="1" si="23"/>
        <v>1</v>
      </c>
      <c r="AO124" s="18">
        <f t="shared" ca="1" si="23"/>
        <v>1</v>
      </c>
      <c r="AP124" s="18">
        <f t="shared" ca="1" si="23"/>
        <v>1</v>
      </c>
      <c r="AQ124" s="18">
        <f t="shared" ca="1" si="23"/>
        <v>1</v>
      </c>
      <c r="AR124" s="18">
        <f t="shared" ca="1" si="24"/>
        <v>0</v>
      </c>
      <c r="AS124" s="18">
        <f t="shared" ca="1" si="24"/>
        <v>0</v>
      </c>
      <c r="AT124" s="18">
        <f t="shared" ca="1" si="24"/>
        <v>0</v>
      </c>
      <c r="AU124" s="18">
        <f t="shared" ca="1" si="24"/>
        <v>0</v>
      </c>
    </row>
    <row r="125" spans="2:47" x14ac:dyDescent="0.15">
      <c r="B125">
        <v>1036.3610000000001</v>
      </c>
      <c r="C125">
        <v>10</v>
      </c>
      <c r="D125" s="18">
        <v>8.3160000000000005E-3</v>
      </c>
      <c r="E125" s="18">
        <v>4.086E-2</v>
      </c>
      <c r="F125" s="18">
        <v>-1.597</v>
      </c>
      <c r="G125" s="18">
        <v>0.2059</v>
      </c>
      <c r="H125" s="18">
        <v>-0.13900000000000001</v>
      </c>
      <c r="I125" s="18">
        <v>0.32129999999999997</v>
      </c>
      <c r="J125" s="18">
        <v>0.29909999999999998</v>
      </c>
      <c r="K125" s="18">
        <v>8.9779999999999999E-2</v>
      </c>
      <c r="L125" s="18">
        <v>0.39200000000000002</v>
      </c>
      <c r="M125" s="18">
        <v>0.253</v>
      </c>
      <c r="O125" s="18">
        <f>MAX(MIN(Angle!A138,AngPhoton!$P$3),AngPhoton!$P$2)</f>
        <v>225.36</v>
      </c>
      <c r="P125" s="18">
        <f t="shared" ca="1" si="19"/>
        <v>3.2416958106162852E-4</v>
      </c>
      <c r="Q125" s="18">
        <f t="shared" ca="1" si="19"/>
        <v>1.8857975720874831E-4</v>
      </c>
      <c r="R125" s="18">
        <f t="shared" ca="1" si="19"/>
        <v>7.3200322116523386E-5</v>
      </c>
      <c r="S125" s="18">
        <f t="shared" ca="1" si="19"/>
        <v>5.857057180672226E-4</v>
      </c>
      <c r="T125" s="18">
        <f ca="1">MAX(-P125+MIN(P125,AngCal!$B$30),T$11+T$12/(1+EXP((T$13-LOG10($O125))/T$14))+T$15/(1+EXP((T$16-LOG10($O125))/T$17))+T$18/(1+EXP((T$19-LOG10($O125))/T$20)))</f>
        <v>0</v>
      </c>
      <c r="U125" s="18">
        <f ca="1">MAX(-Q125+MIN(Q125,AngCal!$B$30),U$11+U$12/(1+EXP((U$13-LOG10($O125))/U$14))+U$15/(1+EXP((U$16-LOG10($O125))/U$17))+U$18/(1+EXP((U$19-LOG10($O125))/U$20)))</f>
        <v>0</v>
      </c>
      <c r="V125" s="18">
        <f ca="1">MAX(-R125+MIN(R125,AngCal!$B$30),V$11+V$12/(1+EXP((V$13-LOG10($O125))/V$14))+V$15/(1+EXP((V$16-LOG10($O125))/V$17))+V$18/(1+EXP((V$19-LOG10($O125))/V$20)))</f>
        <v>1.1014346052294621E-5</v>
      </c>
      <c r="W125" s="18">
        <f ca="1">MAX(-S125+MIN(S125,AngCal!$B$30),W$11+W$12/(1+EXP((W$13-LOG10($O125))/W$14))+W$15/(1+EXP((W$16-LOG10($O125))/W$17))+W$18/(1+EXP((W$19-LOG10($O125))/W$20)))</f>
        <v>0</v>
      </c>
      <c r="X125" s="18">
        <f t="shared" ca="1" si="20"/>
        <v>0.22935066304475907</v>
      </c>
      <c r="Y125" s="18">
        <f t="shared" ca="1" si="20"/>
        <v>0.28124272810447959</v>
      </c>
      <c r="Z125" s="18">
        <f t="shared" ca="1" si="20"/>
        <v>0.45666738964953141</v>
      </c>
      <c r="AA125" s="18">
        <f t="shared" ca="1" si="20"/>
        <v>0.52299689913198966</v>
      </c>
      <c r="AB125" s="18">
        <f t="shared" ca="1" si="21"/>
        <v>2.8502879198288138E-3</v>
      </c>
      <c r="AC125" s="18">
        <f t="shared" ca="1" si="21"/>
        <v>7.8203774886589639E-3</v>
      </c>
      <c r="AD125" s="18">
        <f t="shared" ca="1" si="21"/>
        <v>0</v>
      </c>
      <c r="AE125" s="18">
        <f t="shared" ca="1" si="21"/>
        <v>0</v>
      </c>
      <c r="AF125" s="18">
        <f ca="1">MAX(-AB125+MIN(AB125,AngCal!$B$30),AF$11+AF$12/(1+EXP((AF$13-LOG10($O125))/AF$14))+AF$15/(1+EXP((AF$16-LOG10($O125))/AF$17))+AF$18/(1+EXP((AF$19-LOG10($O125))/AF$20)))</f>
        <v>0.54807474634891251</v>
      </c>
      <c r="AG125" s="18">
        <f ca="1">MAX(-AC125+MIN(AC125,AngCal!$B$30),AG$11+AG$12/(1+EXP((AG$13-LOG10($O125))/AG$14))+AG$15/(1+EXP((AG$16-LOG10($O125))/AG$17))+AG$18/(1+EXP((AG$19-LOG10($O125))/AG$20)))</f>
        <v>0.5803987208375172</v>
      </c>
      <c r="AH125" s="18">
        <f ca="1">MAX(-AD125+MIN(AD125,AngCal!$B$30),AH$11+AH$12/(1+EXP((AH$13-LOG10($O125))/AH$14))+AH$15/(1+EXP((AH$16-LOG10($O125))/AH$17))+AH$18/(1+EXP((AH$19-LOG10($O125))/AH$20)))</f>
        <v>0.50101041358687937</v>
      </c>
      <c r="AI125" s="18">
        <f ca="1">MAX(-AE125+MIN(AE125,AngCal!$B$30),AI$11+AI$12/(1+EXP((AI$13-LOG10($O125))/AI$14))+AI$15/(1+EXP((AI$16-LOG10($O125))/AI$17))+AI$18/(1+EXP((AI$19-LOG10($O125))/AI$20)))</f>
        <v>0.50007324810464104</v>
      </c>
      <c r="AJ125" s="18">
        <f t="shared" ca="1" si="22"/>
        <v>2.5666638857124555</v>
      </c>
      <c r="AK125" s="18">
        <f t="shared" ca="1" si="22"/>
        <v>2.830089700117401</v>
      </c>
      <c r="AL125" s="18">
        <f t="shared" ca="1" si="22"/>
        <v>2.2565899520068551</v>
      </c>
      <c r="AM125" s="18">
        <f t="shared" ca="1" si="22"/>
        <v>2.1665454718056743</v>
      </c>
      <c r="AN125" s="18">
        <f t="shared" ca="1" si="23"/>
        <v>1</v>
      </c>
      <c r="AO125" s="18">
        <f t="shared" ca="1" si="23"/>
        <v>1</v>
      </c>
      <c r="AP125" s="18">
        <f t="shared" ca="1" si="23"/>
        <v>1</v>
      </c>
      <c r="AQ125" s="18">
        <f t="shared" ca="1" si="23"/>
        <v>1</v>
      </c>
      <c r="AR125" s="18">
        <f t="shared" ca="1" si="24"/>
        <v>0</v>
      </c>
      <c r="AS125" s="18">
        <f t="shared" ca="1" si="24"/>
        <v>0</v>
      </c>
      <c r="AT125" s="18">
        <f t="shared" ca="1" si="24"/>
        <v>0</v>
      </c>
      <c r="AU125" s="18">
        <f t="shared" ca="1" si="24"/>
        <v>0</v>
      </c>
    </row>
    <row r="126" spans="2:47" x14ac:dyDescent="0.15">
      <c r="B126">
        <v>1036.3610000000001</v>
      </c>
      <c r="C126">
        <v>15</v>
      </c>
      <c r="D126" s="18">
        <v>5.1939999999999998E-3</v>
      </c>
      <c r="E126" s="18">
        <v>7.1489999999999998E-2</v>
      </c>
      <c r="F126" s="18">
        <v>-1.573</v>
      </c>
      <c r="G126" s="18">
        <v>0.33040000000000003</v>
      </c>
      <c r="H126" s="18">
        <v>-3.0519999999999999E-2</v>
      </c>
      <c r="I126" s="18">
        <v>9.282E-2</v>
      </c>
      <c r="J126" s="18">
        <v>0.29520000000000002</v>
      </c>
      <c r="K126" s="18">
        <v>-4.6170000000000003E-2</v>
      </c>
      <c r="L126" s="18">
        <v>-0.86919999999999997</v>
      </c>
      <c r="M126" s="18">
        <v>0.73760000000000003</v>
      </c>
      <c r="O126" s="18">
        <f>MAX(MIN(Angle!A139,AngPhoton!$P$3),AngPhoton!$P$2)</f>
        <v>283.70999999999998</v>
      </c>
      <c r="P126" s="18">
        <f t="shared" ca="1" si="19"/>
        <v>2.6088647547650723E-4</v>
      </c>
      <c r="Q126" s="18">
        <f t="shared" ca="1" si="19"/>
        <v>1.2367170431687446E-4</v>
      </c>
      <c r="R126" s="18">
        <f t="shared" ca="1" si="19"/>
        <v>4.1560554910030634E-5</v>
      </c>
      <c r="S126" s="18">
        <f t="shared" ca="1" si="19"/>
        <v>5.0923908728725542E-4</v>
      </c>
      <c r="T126" s="18">
        <f ca="1">MAX(-P126+MIN(P126,AngCal!$B$30),T$11+T$12/(1+EXP((T$13-LOG10($O126))/T$14))+T$15/(1+EXP((T$16-LOG10($O126))/T$17))+T$18/(1+EXP((T$19-LOG10($O126))/T$20)))</f>
        <v>0</v>
      </c>
      <c r="U126" s="18">
        <f ca="1">MAX(-Q126+MIN(Q126,AngCal!$B$30),U$11+U$12/(1+EXP((U$13-LOG10($O126))/U$14))+U$15/(1+EXP((U$16-LOG10($O126))/U$17))+U$18/(1+EXP((U$19-LOG10($O126))/U$20)))</f>
        <v>0</v>
      </c>
      <c r="V126" s="18">
        <f ca="1">MAX(-R126+MIN(R126,AngCal!$B$30),V$11+V$12/(1+EXP((V$13-LOG10($O126))/V$14))+V$15/(1+EXP((V$16-LOG10($O126))/V$17))+V$18/(1+EXP((V$19-LOG10($O126))/V$20)))</f>
        <v>1.3791869553671232E-5</v>
      </c>
      <c r="W126" s="18">
        <f ca="1">MAX(-S126+MIN(S126,AngCal!$B$30),W$11+W$12/(1+EXP((W$13-LOG10($O126))/W$14))+W$15/(1+EXP((W$16-LOG10($O126))/W$17))+W$18/(1+EXP((W$19-LOG10($O126))/W$20)))</f>
        <v>4.42603982885037E-6</v>
      </c>
      <c r="X126" s="18">
        <f t="shared" ca="1" si="20"/>
        <v>0.22935066304475907</v>
      </c>
      <c r="Y126" s="18">
        <f t="shared" ca="1" si="20"/>
        <v>0.27895968565627466</v>
      </c>
      <c r="Z126" s="18">
        <f t="shared" ca="1" si="20"/>
        <v>0.45666738964953141</v>
      </c>
      <c r="AA126" s="18">
        <f t="shared" ca="1" si="20"/>
        <v>0.52299724252826807</v>
      </c>
      <c r="AB126" s="18">
        <f t="shared" ca="1" si="21"/>
        <v>2.8508864466855717E-3</v>
      </c>
      <c r="AC126" s="18">
        <f t="shared" ca="1" si="21"/>
        <v>8.3178530991411259E-3</v>
      </c>
      <c r="AD126" s="18">
        <f t="shared" ca="1" si="21"/>
        <v>0</v>
      </c>
      <c r="AE126" s="18">
        <f t="shared" ca="1" si="21"/>
        <v>0</v>
      </c>
      <c r="AF126" s="18">
        <f ca="1">MAX(-AB126+MIN(AB126,AngCal!$B$30),AF$11+AF$12/(1+EXP((AF$13-LOG10($O126))/AF$14))+AF$15/(1+EXP((AF$16-LOG10($O126))/AF$17))+AF$18/(1+EXP((AF$19-LOG10($O126))/AF$20)))</f>
        <v>0.54352003454940812</v>
      </c>
      <c r="AG126" s="18">
        <f ca="1">MAX(-AC126+MIN(AC126,AngCal!$B$30),AG$11+AG$12/(1+EXP((AG$13-LOG10($O126))/AG$14))+AG$15/(1+EXP((AG$16-LOG10($O126))/AG$17))+AG$18/(1+EXP((AG$19-LOG10($O126))/AG$20)))</f>
        <v>0.57726362288812327</v>
      </c>
      <c r="AH126" s="18">
        <f ca="1">MAX(-AD126+MIN(AD126,AngCal!$B$30),AH$11+AH$12/(1+EXP((AH$13-LOG10($O126))/AH$14))+AH$15/(1+EXP((AH$16-LOG10($O126))/AH$17))+AH$18/(1+EXP((AH$19-LOG10($O126))/AH$20)))</f>
        <v>0.48342451244814871</v>
      </c>
      <c r="AI126" s="18">
        <f ca="1">MAX(-AE126+MIN(AE126,AngCal!$B$30),AI$11+AI$12/(1+EXP((AI$13-LOG10($O126))/AI$14))+AI$15/(1+EXP((AI$16-LOG10($O126))/AI$17))+AI$18/(1+EXP((AI$19-LOG10($O126))/AI$20)))</f>
        <v>0.49868088738124755</v>
      </c>
      <c r="AJ126" s="18">
        <f t="shared" ca="1" si="22"/>
        <v>2.5670648948618213</v>
      </c>
      <c r="AK126" s="18">
        <f t="shared" ca="1" si="22"/>
        <v>2.8300892550873864</v>
      </c>
      <c r="AL126" s="18">
        <f t="shared" ca="1" si="22"/>
        <v>2.179351532928512</v>
      </c>
      <c r="AM126" s="18">
        <f t="shared" ca="1" si="22"/>
        <v>2.1668278892653894</v>
      </c>
      <c r="AN126" s="18">
        <f t="shared" ca="1" si="23"/>
        <v>1</v>
      </c>
      <c r="AO126" s="18">
        <f t="shared" ca="1" si="23"/>
        <v>1</v>
      </c>
      <c r="AP126" s="18">
        <f t="shared" ca="1" si="23"/>
        <v>1</v>
      </c>
      <c r="AQ126" s="18">
        <f t="shared" ca="1" si="23"/>
        <v>1</v>
      </c>
      <c r="AR126" s="18">
        <f t="shared" ca="1" si="24"/>
        <v>0</v>
      </c>
      <c r="AS126" s="18">
        <f t="shared" ca="1" si="24"/>
        <v>0</v>
      </c>
      <c r="AT126" s="18">
        <f t="shared" ca="1" si="24"/>
        <v>0</v>
      </c>
      <c r="AU126" s="18">
        <f t="shared" ca="1" si="24"/>
        <v>0</v>
      </c>
    </row>
    <row r="127" spans="2:47" x14ac:dyDescent="0.15">
      <c r="B127">
        <v>1036.3610000000001</v>
      </c>
      <c r="C127">
        <v>20</v>
      </c>
      <c r="D127" s="18">
        <v>4.0480000000000004E-3</v>
      </c>
      <c r="E127" s="18">
        <v>-6.1669999999999997E-3</v>
      </c>
      <c r="F127" s="18">
        <v>0.11509999999999999</v>
      </c>
      <c r="G127" s="18">
        <v>0.12820000000000001</v>
      </c>
      <c r="H127" s="18">
        <v>-0.13900000000000001</v>
      </c>
      <c r="I127" s="18">
        <v>-0.42730000000000001</v>
      </c>
      <c r="J127" s="18">
        <v>0.49349999999999999</v>
      </c>
      <c r="K127" s="18">
        <v>0.1411</v>
      </c>
      <c r="L127" s="18">
        <v>-1.026</v>
      </c>
      <c r="M127" s="18">
        <v>0.53900000000000003</v>
      </c>
      <c r="O127" s="18">
        <f>MAX(MIN(Angle!A140,AngPhoton!$P$3),AngPhoton!$P$2)</f>
        <v>357.17</v>
      </c>
      <c r="P127" s="18">
        <f t="shared" ca="1" si="19"/>
        <v>2.1125267789492974E-4</v>
      </c>
      <c r="Q127" s="18">
        <f t="shared" ca="1" si="19"/>
        <v>7.5928330495508844E-5</v>
      </c>
      <c r="R127" s="18">
        <f t="shared" ca="1" si="19"/>
        <v>1.8362906408567192E-5</v>
      </c>
      <c r="S127" s="18">
        <f t="shared" ca="1" si="19"/>
        <v>4.4292470400234679E-4</v>
      </c>
      <c r="T127" s="18">
        <f ca="1">MAX(-P127+MIN(P127,AngCal!$B$30),T$11+T$12/(1+EXP((T$13-LOG10($O127))/T$14))+T$15/(1+EXP((T$16-LOG10($O127))/T$17))+T$18/(1+EXP((T$19-LOG10($O127))/T$20)))</f>
        <v>0</v>
      </c>
      <c r="U127" s="18">
        <f ca="1">MAX(-Q127+MIN(Q127,AngCal!$B$30),U$11+U$12/(1+EXP((U$13-LOG10($O127))/U$14))+U$15/(1+EXP((U$16-LOG10($O127))/U$17))+U$18/(1+EXP((U$19-LOG10($O127))/U$20)))</f>
        <v>0</v>
      </c>
      <c r="V127" s="18">
        <f ca="1">MAX(-R127+MIN(R127,AngCal!$B$30),V$11+V$12/(1+EXP((V$13-LOG10($O127))/V$14))+V$15/(1+EXP((V$16-LOG10($O127))/V$17))+V$18/(1+EXP((V$19-LOG10($O127))/V$20)))</f>
        <v>1.5711006189335353E-5</v>
      </c>
      <c r="W127" s="18">
        <f ca="1">MAX(-S127+MIN(S127,AngCal!$B$30),W$11+W$12/(1+EXP((W$13-LOG10($O127))/W$14))+W$15/(1+EXP((W$16-LOG10($O127))/W$17))+W$18/(1+EXP((W$19-LOG10($O127))/W$20)))</f>
        <v>1.304133972601651E-5</v>
      </c>
      <c r="X127" s="18">
        <f t="shared" ca="1" si="20"/>
        <v>0.22935066304475907</v>
      </c>
      <c r="Y127" s="18">
        <f t="shared" ca="1" si="20"/>
        <v>0.27700045150664115</v>
      </c>
      <c r="Z127" s="18">
        <f t="shared" ca="1" si="20"/>
        <v>0.45666738964953141</v>
      </c>
      <c r="AA127" s="18">
        <f t="shared" ca="1" si="20"/>
        <v>0.52299747541829311</v>
      </c>
      <c r="AB127" s="18">
        <f t="shared" ca="1" si="21"/>
        <v>2.8531133055525611E-3</v>
      </c>
      <c r="AC127" s="18">
        <f t="shared" ca="1" si="21"/>
        <v>8.8078351542819882E-3</v>
      </c>
      <c r="AD127" s="18">
        <f t="shared" ca="1" si="21"/>
        <v>0</v>
      </c>
      <c r="AE127" s="18">
        <f t="shared" ca="1" si="21"/>
        <v>0</v>
      </c>
      <c r="AF127" s="18">
        <f ca="1">MAX(-AB127+MIN(AB127,AngCal!$B$30),AF$11+AF$12/(1+EXP((AF$13-LOG10($O127))/AF$14))+AF$15/(1+EXP((AF$16-LOG10($O127))/AF$17))+AF$18/(1+EXP((AF$19-LOG10($O127))/AF$20)))</f>
        <v>0.53895973653720031</v>
      </c>
      <c r="AG127" s="18">
        <f ca="1">MAX(-AC127+MIN(AC127,AngCal!$B$30),AG$11+AG$12/(1+EXP((AG$13-LOG10($O127))/AG$14))+AG$15/(1+EXP((AG$16-LOG10($O127))/AG$17))+AG$18/(1+EXP((AG$19-LOG10($O127))/AG$20)))</f>
        <v>0.57373521118837034</v>
      </c>
      <c r="AH127" s="18">
        <f ca="1">MAX(-AD127+MIN(AD127,AngCal!$B$30),AH$11+AH$12/(1+EXP((AH$13-LOG10($O127))/AH$14))+AH$15/(1+EXP((AH$16-LOG10($O127))/AH$17))+AH$18/(1+EXP((AH$19-LOG10($O127))/AH$20)))</f>
        <v>0.46565682343983328</v>
      </c>
      <c r="AI127" s="18">
        <f ca="1">MAX(-AE127+MIN(AE127,AngCal!$B$30),AI$11+AI$12/(1+EXP((AI$13-LOG10($O127))/AI$14))+AI$15/(1+EXP((AI$16-LOG10($O127))/AI$17))+AI$18/(1+EXP((AI$19-LOG10($O127))/AI$20)))</f>
        <v>0.49616869118419826</v>
      </c>
      <c r="AJ127" s="18">
        <f t="shared" ca="1" si="22"/>
        <v>2.5678601889427495</v>
      </c>
      <c r="AK127" s="18">
        <f t="shared" ca="1" si="22"/>
        <v>2.8300889614134612</v>
      </c>
      <c r="AL127" s="18">
        <f t="shared" ca="1" si="22"/>
        <v>2.0986312419646294</v>
      </c>
      <c r="AM127" s="18">
        <f t="shared" ca="1" si="22"/>
        <v>2.1670414876113244</v>
      </c>
      <c r="AN127" s="18">
        <f t="shared" ca="1" si="23"/>
        <v>1</v>
      </c>
      <c r="AO127" s="18">
        <f t="shared" ca="1" si="23"/>
        <v>1</v>
      </c>
      <c r="AP127" s="18">
        <f t="shared" ca="1" si="23"/>
        <v>1</v>
      </c>
      <c r="AQ127" s="18">
        <f t="shared" ca="1" si="23"/>
        <v>1</v>
      </c>
      <c r="AR127" s="18">
        <f t="shared" ca="1" si="24"/>
        <v>0</v>
      </c>
      <c r="AS127" s="18">
        <f t="shared" ca="1" si="24"/>
        <v>0</v>
      </c>
      <c r="AT127" s="18">
        <f t="shared" ca="1" si="24"/>
        <v>0</v>
      </c>
      <c r="AU127" s="18">
        <f t="shared" ca="1" si="24"/>
        <v>0</v>
      </c>
    </row>
    <row r="128" spans="2:47" x14ac:dyDescent="0.15">
      <c r="B128">
        <v>0.76500000000000001</v>
      </c>
      <c r="C128">
        <v>1</v>
      </c>
      <c r="D128" s="18">
        <v>-0.21</v>
      </c>
      <c r="E128" s="18">
        <v>0.60899999999999999</v>
      </c>
      <c r="F128" s="18">
        <v>-1.427</v>
      </c>
      <c r="G128" s="18">
        <v>0.50180000000000002</v>
      </c>
      <c r="H128" s="18">
        <v>-0.74429999999999996</v>
      </c>
      <c r="I128" s="18">
        <v>-0.12540000000000001</v>
      </c>
      <c r="J128" s="18">
        <v>0.61170000000000002</v>
      </c>
      <c r="K128" s="18">
        <v>-0.35460000000000003</v>
      </c>
      <c r="L128" s="18">
        <v>2.323</v>
      </c>
      <c r="M128" s="18">
        <v>0.63100000000000001</v>
      </c>
      <c r="O128" s="18">
        <f>MAX(MIN(Angle!A141,AngPhoton!$P$3),AngPhoton!$P$2)</f>
        <v>449.65</v>
      </c>
      <c r="P128" s="18">
        <f t="shared" ca="1" si="19"/>
        <v>1.7232920897783388E-4</v>
      </c>
      <c r="Q128" s="18">
        <f t="shared" ca="1" si="19"/>
        <v>4.1210577425107586E-5</v>
      </c>
      <c r="R128" s="18">
        <f t="shared" ca="1" si="19"/>
        <v>1.3904545363291332E-6</v>
      </c>
      <c r="S128" s="18">
        <f t="shared" ca="1" si="19"/>
        <v>3.8533545560325011E-4</v>
      </c>
      <c r="T128" s="18">
        <f ca="1">MAX(-P128+MIN(P128,AngCal!$B$30),T$11+T$12/(1+EXP((T$13-LOG10($O128))/T$14))+T$15/(1+EXP((T$16-LOG10($O128))/T$17))+T$18/(1+EXP((T$19-LOG10($O128))/T$20)))</f>
        <v>0</v>
      </c>
      <c r="U128" s="18">
        <f ca="1">MAX(-Q128+MIN(Q128,AngCal!$B$30),U$11+U$12/(1+EXP((U$13-LOG10($O128))/U$14))+U$15/(1+EXP((U$16-LOG10($O128))/U$17))+U$18/(1+EXP((U$19-LOG10($O128))/U$20)))</f>
        <v>0</v>
      </c>
      <c r="V128" s="18">
        <f ca="1">MAX(-R128+MIN(R128,AngCal!$B$30),V$11+V$12/(1+EXP((V$13-LOG10($O128))/V$14))+V$15/(1+EXP((V$16-LOG10($O128))/V$17))+V$18/(1+EXP((V$19-LOG10($O128))/V$20)))</f>
        <v>1.7036926124903984E-5</v>
      </c>
      <c r="W128" s="18">
        <f ca="1">MAX(-S128+MIN(S128,AngCal!$B$30),W$11+W$12/(1+EXP((W$13-LOG10($O128))/W$14))+W$15/(1+EXP((W$16-LOG10($O128))/W$17))+W$18/(1+EXP((W$19-LOG10($O128))/W$20)))</f>
        <v>2.0040346149413635E-5</v>
      </c>
      <c r="X128" s="18">
        <f t="shared" ca="1" si="20"/>
        <v>0.22935066304475907</v>
      </c>
      <c r="Y128" s="18">
        <f t="shared" ca="1" si="20"/>
        <v>0.27532089731954573</v>
      </c>
      <c r="Z128" s="18">
        <f t="shared" ca="1" si="20"/>
        <v>0.45666738964953141</v>
      </c>
      <c r="AA128" s="18">
        <f t="shared" ca="1" si="20"/>
        <v>0.52299763335760718</v>
      </c>
      <c r="AB128" s="18">
        <f t="shared" ca="1" si="21"/>
        <v>2.861121641855386E-3</v>
      </c>
      <c r="AC128" s="18">
        <f t="shared" ca="1" si="21"/>
        <v>9.2851817651527432E-3</v>
      </c>
      <c r="AD128" s="18">
        <f t="shared" ca="1" si="21"/>
        <v>0</v>
      </c>
      <c r="AE128" s="18">
        <f t="shared" ca="1" si="21"/>
        <v>0</v>
      </c>
      <c r="AF128" s="18">
        <f ca="1">MAX(-AB128+MIN(AB128,AngCal!$B$30),AF$11+AF$12/(1+EXP((AF$13-LOG10($O128))/AF$14))+AF$15/(1+EXP((AF$16-LOG10($O128))/AF$17))+AF$18/(1+EXP((AF$19-LOG10($O128))/AF$20)))</f>
        <v>0.53445474002704008</v>
      </c>
      <c r="AG128" s="18">
        <f ca="1">MAX(-AC128+MIN(AC128,AngCal!$B$30),AG$11+AG$12/(1+EXP((AG$13-LOG10($O128))/AG$14))+AG$15/(1+EXP((AG$16-LOG10($O128))/AG$17))+AG$18/(1+EXP((AG$19-LOG10($O128))/AG$20)))</f>
        <v>0.56987878978164153</v>
      </c>
      <c r="AH128" s="18">
        <f ca="1">MAX(-AD128+MIN(AD128,AngCal!$B$30),AH$11+AH$12/(1+EXP((AH$13-LOG10($O128))/AH$14))+AH$15/(1+EXP((AH$16-LOG10($O128))/AH$17))+AH$18/(1+EXP((AH$19-LOG10($O128))/AH$20)))</f>
        <v>0.44826103943373397</v>
      </c>
      <c r="AI128" s="18">
        <f ca="1">MAX(-AE128+MIN(AE128,AngCal!$B$30),AI$11+AI$12/(1+EXP((AI$13-LOG10($O128))/AI$14))+AI$15/(1+EXP((AI$16-LOG10($O128))/AI$17))+AI$18/(1+EXP((AI$19-LOG10($O128))/AI$20)))</f>
        <v>0.49205787037240911</v>
      </c>
      <c r="AJ128" s="18">
        <f t="shared" ca="1" si="22"/>
        <v>2.5694370515180349</v>
      </c>
      <c r="AK128" s="18">
        <f t="shared" ca="1" si="22"/>
        <v>2.8300887676372684</v>
      </c>
      <c r="AL128" s="18">
        <f t="shared" ca="1" si="22"/>
        <v>2.0160678946224797</v>
      </c>
      <c r="AM128" s="18">
        <f t="shared" ca="1" si="22"/>
        <v>2.1672030247192624</v>
      </c>
      <c r="AN128" s="18">
        <f t="shared" ca="1" si="23"/>
        <v>1</v>
      </c>
      <c r="AO128" s="18">
        <f t="shared" ca="1" si="23"/>
        <v>1</v>
      </c>
      <c r="AP128" s="18">
        <f t="shared" ca="1" si="23"/>
        <v>1</v>
      </c>
      <c r="AQ128" s="18">
        <f t="shared" ca="1" si="23"/>
        <v>1</v>
      </c>
      <c r="AR128" s="18">
        <f t="shared" ca="1" si="24"/>
        <v>0</v>
      </c>
      <c r="AS128" s="18">
        <f t="shared" ca="1" si="24"/>
        <v>0</v>
      </c>
      <c r="AT128" s="18">
        <f t="shared" ca="1" si="24"/>
        <v>0</v>
      </c>
      <c r="AU128" s="18">
        <f t="shared" ca="1" si="24"/>
        <v>0</v>
      </c>
    </row>
    <row r="129" spans="2:47" x14ac:dyDescent="0.15">
      <c r="B129">
        <v>0.76500000000000001</v>
      </c>
      <c r="C129">
        <v>3</v>
      </c>
      <c r="D129" s="18">
        <v>-0.10979999999999999</v>
      </c>
      <c r="E129" s="18">
        <v>0.2203</v>
      </c>
      <c r="F129" s="18">
        <v>-1.5</v>
      </c>
      <c r="G129" s="18">
        <v>0.26650000000000001</v>
      </c>
      <c r="H129" s="18">
        <v>-0.55930000000000002</v>
      </c>
      <c r="I129" s="18">
        <v>0.39229999999999998</v>
      </c>
      <c r="J129" s="18">
        <v>0.45960000000000001</v>
      </c>
      <c r="K129" s="18">
        <v>-0.19320000000000001</v>
      </c>
      <c r="L129" s="18">
        <v>2.4900000000000002</v>
      </c>
      <c r="M129" s="18">
        <v>0.1101</v>
      </c>
      <c r="O129" s="18">
        <f>MAX(MIN(Angle!A142,AngPhoton!$P$3),AngPhoton!$P$2)</f>
        <v>566.08000000000004</v>
      </c>
      <c r="P129" s="18">
        <f t="shared" ca="1" si="19"/>
        <v>1.418059779469405E-4</v>
      </c>
      <c r="Q129" s="18">
        <f t="shared" ca="1" si="19"/>
        <v>1.6304913250664299E-5</v>
      </c>
      <c r="R129" s="18">
        <f t="shared" ca="1" si="19"/>
        <v>0</v>
      </c>
      <c r="S129" s="18">
        <f t="shared" ca="1" si="19"/>
        <v>3.3526411546109386E-4</v>
      </c>
      <c r="T129" s="18">
        <f ca="1">MAX(-P129+MIN(P129,AngCal!$B$30),T$11+T$12/(1+EXP((T$13-LOG10($O129))/T$14))+T$15/(1+EXP((T$16-LOG10($O129))/T$17))+T$18/(1+EXP((T$19-LOG10($O129))/T$20)))</f>
        <v>0</v>
      </c>
      <c r="U129" s="18">
        <f ca="1">MAX(-Q129+MIN(Q129,AngCal!$B$30),U$11+U$12/(1+EXP((U$13-LOG10($O129))/U$14))+U$15/(1+EXP((U$16-LOG10($O129))/U$17))+U$18/(1+EXP((U$19-LOG10($O129))/U$20)))</f>
        <v>0</v>
      </c>
      <c r="V129" s="18">
        <f ca="1">MAX(-R129+MIN(R129,AngCal!$B$30),V$11+V$12/(1+EXP((V$13-LOG10($O129))/V$14))+V$15/(1+EXP((V$16-LOG10($O129))/V$17))+V$18/(1+EXP((V$19-LOG10($O129))/V$20)))</f>
        <v>1.7953000322791512E-5</v>
      </c>
      <c r="W129" s="18">
        <f ca="1">MAX(-S129+MIN(S129,AngCal!$B$30),W$11+W$12/(1+EXP((W$13-LOG10($O129))/W$14))+W$15/(1+EXP((W$16-LOG10($O129))/W$17))+W$18/(1+EXP((W$19-LOG10($O129))/W$20)))</f>
        <v>2.5722401990113664E-5</v>
      </c>
      <c r="X129" s="18">
        <f t="shared" ca="1" si="20"/>
        <v>0.22935066304475907</v>
      </c>
      <c r="Y129" s="18">
        <f t="shared" ca="1" si="20"/>
        <v>0.27388228718741292</v>
      </c>
      <c r="Z129" s="18">
        <f t="shared" ca="1" si="20"/>
        <v>0.45666738964953141</v>
      </c>
      <c r="AA129" s="18">
        <f t="shared" ca="1" si="20"/>
        <v>0.52299774047152647</v>
      </c>
      <c r="AB129" s="18">
        <f t="shared" ca="1" si="21"/>
        <v>2.889784773925133E-3</v>
      </c>
      <c r="AC129" s="18">
        <f t="shared" ca="1" si="21"/>
        <v>9.7461097382974295E-3</v>
      </c>
      <c r="AD129" s="18">
        <f t="shared" ca="1" si="21"/>
        <v>0</v>
      </c>
      <c r="AE129" s="18">
        <f t="shared" ca="1" si="21"/>
        <v>3.1351966315687138E-4</v>
      </c>
      <c r="AF129" s="18">
        <f ca="1">MAX(-AB129+MIN(AB129,AngCal!$B$30),AF$11+AF$12/(1+EXP((AF$13-LOG10($O129))/AF$14))+AF$15/(1+EXP((AF$16-LOG10($O129))/AF$17))+AF$18/(1+EXP((AF$19-LOG10($O129))/AF$20)))</f>
        <v>0.53005907376863737</v>
      </c>
      <c r="AG129" s="18">
        <f ca="1">MAX(-AC129+MIN(AC129,AngCal!$B$30),AG$11+AG$12/(1+EXP((AG$13-LOG10($O129))/AG$14))+AG$15/(1+EXP((AG$16-LOG10($O129))/AG$17))+AG$18/(1+EXP((AG$19-LOG10($O129))/AG$20)))</f>
        <v>0.56575291262219274</v>
      </c>
      <c r="AH129" s="18">
        <f ca="1">MAX(-AD129+MIN(AD129,AngCal!$B$30),AH$11+AH$12/(1+EXP((AH$13-LOG10($O129))/AH$14))+AH$15/(1+EXP((AH$16-LOG10($O129))/AH$17))+AH$18/(1+EXP((AH$19-LOG10($O129))/AH$20)))</f>
        <v>0.43189155175793792</v>
      </c>
      <c r="AI129" s="18">
        <f ca="1">MAX(-AE129+MIN(AE129,AngCal!$B$30),AI$11+AI$12/(1+EXP((AI$13-LOG10($O129))/AI$14))+AI$15/(1+EXP((AI$16-LOG10($O129))/AI$17))+AI$18/(1+EXP((AI$19-LOG10($O129))/AI$20)))</f>
        <v>0.48579213882001004</v>
      </c>
      <c r="AJ129" s="18">
        <f t="shared" ca="1" si="22"/>
        <v>2.5725623688835162</v>
      </c>
      <c r="AK129" s="18">
        <f t="shared" ca="1" si="22"/>
        <v>2.8300886397753326</v>
      </c>
      <c r="AL129" s="18">
        <f t="shared" ca="1" si="22"/>
        <v>1.9336038851536645</v>
      </c>
      <c r="AM129" s="18">
        <f t="shared" ca="1" si="22"/>
        <v>2.1673251944369238</v>
      </c>
      <c r="AN129" s="18">
        <f t="shared" ca="1" si="23"/>
        <v>1</v>
      </c>
      <c r="AO129" s="18">
        <f t="shared" ca="1" si="23"/>
        <v>1</v>
      </c>
      <c r="AP129" s="18">
        <f t="shared" ca="1" si="23"/>
        <v>1</v>
      </c>
      <c r="AQ129" s="18">
        <f t="shared" ca="1" si="23"/>
        <v>1</v>
      </c>
      <c r="AR129" s="18">
        <f t="shared" ca="1" si="24"/>
        <v>0</v>
      </c>
      <c r="AS129" s="18">
        <f t="shared" ca="1" si="24"/>
        <v>0</v>
      </c>
      <c r="AT129" s="18">
        <f t="shared" ca="1" si="24"/>
        <v>0</v>
      </c>
      <c r="AU129" s="18">
        <f t="shared" ca="1" si="24"/>
        <v>0</v>
      </c>
    </row>
    <row r="130" spans="2:47" x14ac:dyDescent="0.15">
      <c r="B130">
        <v>0.76500000000000001</v>
      </c>
      <c r="C130">
        <v>5</v>
      </c>
      <c r="D130" s="18">
        <v>-9.5899999999999999E-2</v>
      </c>
      <c r="E130" s="18">
        <v>0.21840000000000001</v>
      </c>
      <c r="F130" s="18">
        <v>-1.5349999999999999</v>
      </c>
      <c r="G130" s="18">
        <v>0.2306</v>
      </c>
      <c r="H130" s="18">
        <v>-0.60819999999999996</v>
      </c>
      <c r="I130" s="18">
        <v>0.35120000000000001</v>
      </c>
      <c r="J130" s="18">
        <v>0.4834</v>
      </c>
      <c r="K130" s="18">
        <v>-0.16600000000000001</v>
      </c>
      <c r="L130" s="18">
        <v>2.532</v>
      </c>
      <c r="M130" s="18">
        <v>7.6149999999999995E-2</v>
      </c>
      <c r="O130" s="18">
        <f>MAX(MIN(Angle!A143,AngPhoton!$P$3),AngPhoton!$P$2)</f>
        <v>712.65</v>
      </c>
      <c r="P130" s="18">
        <f t="shared" ca="1" si="19"/>
        <v>1.1787348081557236E-4</v>
      </c>
      <c r="Q130" s="18">
        <f t="shared" ca="1" si="19"/>
        <v>0</v>
      </c>
      <c r="R130" s="18">
        <f t="shared" ca="1" si="19"/>
        <v>0</v>
      </c>
      <c r="S130" s="18">
        <f t="shared" ca="1" si="19"/>
        <v>2.9169271268707914E-4</v>
      </c>
      <c r="T130" s="18">
        <f ca="1">MAX(-P130+MIN(P130,AngCal!$B$30),T$11+T$12/(1+EXP((T$13-LOG10($O130))/T$14))+T$15/(1+EXP((T$16-LOG10($O130))/T$17))+T$18/(1+EXP((T$19-LOG10($O130))/T$20)))</f>
        <v>0</v>
      </c>
      <c r="U130" s="18">
        <f ca="1">MAX(-Q130+MIN(Q130,AngCal!$B$30),U$11+U$12/(1+EXP((U$13-LOG10($O130))/U$14))+U$15/(1+EXP((U$16-LOG10($O130))/U$17))+U$18/(1+EXP((U$19-LOG10($O130))/U$20)))</f>
        <v>0</v>
      </c>
      <c r="V130" s="18">
        <f ca="1">MAX(-R130+MIN(R130,AngCal!$B$30),V$11+V$12/(1+EXP((V$13-LOG10($O130))/V$14))+V$15/(1+EXP((V$16-LOG10($O130))/V$17))+V$18/(1+EXP((V$19-LOG10($O130))/V$20)))</f>
        <v>1.8585846631662128E-5</v>
      </c>
      <c r="W130" s="18">
        <f ca="1">MAX(-S130+MIN(S130,AngCal!$B$30),W$11+W$12/(1+EXP((W$13-LOG10($O130))/W$14))+W$15/(1+EXP((W$16-LOG10($O130))/W$17))+W$18/(1+EXP((W$19-LOG10($O130))/W$20)))</f>
        <v>3.0332160602154074E-5</v>
      </c>
      <c r="X130" s="18">
        <f t="shared" ca="1" si="20"/>
        <v>0.22935066304475907</v>
      </c>
      <c r="Y130" s="18">
        <f t="shared" ca="1" si="20"/>
        <v>0.27265105919071803</v>
      </c>
      <c r="Z130" s="18">
        <f t="shared" ca="1" si="20"/>
        <v>0.45666738964953141</v>
      </c>
      <c r="AA130" s="18">
        <f t="shared" ca="1" si="20"/>
        <v>0.52299781310985294</v>
      </c>
      <c r="AB130" s="18">
        <f t="shared" ca="1" si="21"/>
        <v>2.9919773908845238E-3</v>
      </c>
      <c r="AC130" s="18">
        <f t="shared" ca="1" si="21"/>
        <v>1.0187867734196651E-2</v>
      </c>
      <c r="AD130" s="18">
        <f t="shared" ca="1" si="21"/>
        <v>0</v>
      </c>
      <c r="AE130" s="18">
        <f t="shared" ca="1" si="21"/>
        <v>1.150771961273462E-3</v>
      </c>
      <c r="AF130" s="18">
        <f ca="1">MAX(-AB130+MIN(AB130,AngCal!$B$30),AF$11+AF$12/(1+EXP((AF$13-LOG10($O130))/AF$14))+AF$15/(1+EXP((AF$16-LOG10($O130))/AF$17))+AF$18/(1+EXP((AF$19-LOG10($O130))/AF$20)))</f>
        <v>0.52583101811185906</v>
      </c>
      <c r="AG130" s="18">
        <f ca="1">MAX(-AC130+MIN(AC130,AngCal!$B$30),AG$11+AG$12/(1+EXP((AG$13-LOG10($O130))/AG$14))+AG$15/(1+EXP((AG$16-LOG10($O130))/AG$17))+AG$18/(1+EXP((AG$19-LOG10($O130))/AG$20)))</f>
        <v>0.56141069453020243</v>
      </c>
      <c r="AH130" s="18">
        <f ca="1">MAX(-AD130+MIN(AD130,AngCal!$B$30),AH$11+AH$12/(1+EXP((AH$13-LOG10($O130))/AH$14))+AH$15/(1+EXP((AH$16-LOG10($O130))/AH$17))+AH$18/(1+EXP((AH$19-LOG10($O130))/AH$20)))</f>
        <v>0.41734135035472453</v>
      </c>
      <c r="AI130" s="18">
        <f ca="1">MAX(-AE130+MIN(AE130,AngCal!$B$30),AI$11+AI$12/(1+EXP((AI$13-LOG10($O130))/AI$14))+AI$15/(1+EXP((AI$16-LOG10($O130))/AI$17))+AI$18/(1+EXP((AI$19-LOG10($O130))/AI$20)))</f>
        <v>0.47683327607490333</v>
      </c>
      <c r="AJ130" s="18">
        <f t="shared" ca="1" si="22"/>
        <v>2.5787507819531683</v>
      </c>
      <c r="AK130" s="18">
        <f t="shared" ca="1" si="22"/>
        <v>2.8300885554142452</v>
      </c>
      <c r="AL130" s="18">
        <f t="shared" ca="1" si="22"/>
        <v>1.8537085883385531</v>
      </c>
      <c r="AM130" s="18">
        <f t="shared" ca="1" si="22"/>
        <v>2.1674176108095944</v>
      </c>
      <c r="AN130" s="18">
        <f t="shared" ca="1" si="23"/>
        <v>1</v>
      </c>
      <c r="AO130" s="18">
        <f t="shared" ca="1" si="23"/>
        <v>1</v>
      </c>
      <c r="AP130" s="18">
        <f t="shared" ca="1" si="23"/>
        <v>1</v>
      </c>
      <c r="AQ130" s="18">
        <f t="shared" ca="1" si="23"/>
        <v>1</v>
      </c>
      <c r="AR130" s="18">
        <f t="shared" ca="1" si="24"/>
        <v>0</v>
      </c>
      <c r="AS130" s="18">
        <f t="shared" ca="1" si="24"/>
        <v>0</v>
      </c>
      <c r="AT130" s="18">
        <f t="shared" ca="1" si="24"/>
        <v>0</v>
      </c>
      <c r="AU130" s="18">
        <f t="shared" ca="1" si="24"/>
        <v>0</v>
      </c>
    </row>
    <row r="131" spans="2:47" x14ac:dyDescent="0.15">
      <c r="B131">
        <v>0.76500000000000001</v>
      </c>
      <c r="C131">
        <v>7</v>
      </c>
      <c r="D131" s="18">
        <v>-0.6996</v>
      </c>
      <c r="E131" s="18">
        <v>-3.07</v>
      </c>
      <c r="F131" s="18">
        <v>0.3906</v>
      </c>
      <c r="G131" s="18">
        <v>0.6704</v>
      </c>
      <c r="H131" s="18">
        <v>7.4080000000000004</v>
      </c>
      <c r="I131" s="18">
        <v>2.0339999999999998</v>
      </c>
      <c r="J131" s="18">
        <v>1.74</v>
      </c>
      <c r="K131" s="18">
        <v>-2.6320000000000001</v>
      </c>
      <c r="L131" s="18">
        <v>2.6280000000000001</v>
      </c>
      <c r="M131" s="18">
        <v>0.56620000000000004</v>
      </c>
      <c r="O131" s="18">
        <f>MAX(MIN(Angle!A144,AngPhoton!$P$3),AngPhoton!$P$2)</f>
        <v>897.16</v>
      </c>
      <c r="P131" s="18">
        <f t="shared" ca="1" si="19"/>
        <v>9.9109306431255373E-5</v>
      </c>
      <c r="Q131" s="18">
        <f t="shared" ca="1" si="19"/>
        <v>0</v>
      </c>
      <c r="R131" s="18">
        <f t="shared" ca="1" si="19"/>
        <v>0</v>
      </c>
      <c r="S131" s="18">
        <f t="shared" ca="1" si="19"/>
        <v>2.5374917200960551E-4</v>
      </c>
      <c r="T131" s="18">
        <f ca="1">MAX(-P131+MIN(P131,AngCal!$B$30),T$11+T$12/(1+EXP((T$13-LOG10($O131))/T$14))+T$15/(1+EXP((T$16-LOG10($O131))/T$17))+T$18/(1+EXP((T$19-LOG10($O131))/T$20)))</f>
        <v>0</v>
      </c>
      <c r="U131" s="18">
        <f ca="1">MAX(-Q131+MIN(Q131,AngCal!$B$30),U$11+U$12/(1+EXP((U$13-LOG10($O131))/U$14))+U$15/(1+EXP((U$16-LOG10($O131))/U$17))+U$18/(1+EXP((U$19-LOG10($O131))/U$20)))</f>
        <v>0</v>
      </c>
      <c r="V131" s="18">
        <f ca="1">MAX(-R131+MIN(R131,AngCal!$B$30),V$11+V$12/(1+EXP((V$13-LOG10($O131))/V$14))+V$15/(1+EXP((V$16-LOG10($O131))/V$17))+V$18/(1+EXP((V$19-LOG10($O131))/V$20)))</f>
        <v>1.90230323751997E-5</v>
      </c>
      <c r="W131" s="18">
        <f ca="1">MAX(-S131+MIN(S131,AngCal!$B$30),W$11+W$12/(1+EXP((W$13-LOG10($O131))/W$14))+W$15/(1+EXP((W$16-LOG10($O131))/W$17))+W$18/(1+EXP((W$19-LOG10($O131))/W$20)))</f>
        <v>3.4070160791349613E-5</v>
      </c>
      <c r="X131" s="18">
        <f t="shared" ca="1" si="20"/>
        <v>0.22935066304475907</v>
      </c>
      <c r="Y131" s="18">
        <f t="shared" ca="1" si="20"/>
        <v>0.27159796914881995</v>
      </c>
      <c r="Z131" s="18">
        <f t="shared" ca="1" si="20"/>
        <v>0.45666738964953141</v>
      </c>
      <c r="AA131" s="18">
        <f t="shared" ca="1" si="20"/>
        <v>0.52299786236971602</v>
      </c>
      <c r="AB131" s="18">
        <f t="shared" ca="1" si="21"/>
        <v>3.3520157756108588E-3</v>
      </c>
      <c r="AC131" s="18">
        <f t="shared" ca="1" si="21"/>
        <v>1.0608632932942091E-2</v>
      </c>
      <c r="AD131" s="18">
        <f t="shared" ca="1" si="21"/>
        <v>0</v>
      </c>
      <c r="AE131" s="18">
        <f t="shared" ca="1" si="21"/>
        <v>2.2744875697237078E-3</v>
      </c>
      <c r="AF131" s="18">
        <f ca="1">MAX(-AB131+MIN(AB131,AngCal!$B$30),AF$11+AF$12/(1+EXP((AF$13-LOG10($O131))/AF$14))+AF$15/(1+EXP((AF$16-LOG10($O131))/AF$17))+AF$18/(1+EXP((AF$19-LOG10($O131))/AF$20)))</f>
        <v>0.5218549691183999</v>
      </c>
      <c r="AG131" s="18">
        <f ca="1">MAX(-AC131+MIN(AC131,AngCal!$B$30),AG$11+AG$12/(1+EXP((AG$13-LOG10($O131))/AG$14))+AG$15/(1+EXP((AG$16-LOG10($O131))/AG$17))+AG$18/(1+EXP((AG$19-LOG10($O131))/AG$20)))</f>
        <v>0.5568994521996431</v>
      </c>
      <c r="AH131" s="18">
        <f ca="1">MAX(-AD131+MIN(AD131,AngCal!$B$30),AH$11+AH$12/(1+EXP((AH$13-LOG10($O131))/AH$14))+AH$15/(1+EXP((AH$16-LOG10($O131))/AH$17))+AH$18/(1+EXP((AH$19-LOG10($O131))/AH$20)))</f>
        <v>0.40557809028210146</v>
      </c>
      <c r="AI131" s="18">
        <f ca="1">MAX(-AE131+MIN(AE131,AngCal!$B$30),AI$11+AI$12/(1+EXP((AI$13-LOG10($O131))/AI$14))+AI$15/(1+EXP((AI$16-LOG10($O131))/AI$17))+AI$18/(1+EXP((AI$19-LOG10($O131))/AI$20)))</f>
        <v>0.46486641535895701</v>
      </c>
      <c r="AJ131" s="18">
        <f t="shared" ca="1" si="22"/>
        <v>2.5909829699031324</v>
      </c>
      <c r="AK131" s="18">
        <f t="shared" ca="1" si="22"/>
        <v>2.8300884997534643</v>
      </c>
      <c r="AL131" s="18">
        <f t="shared" ca="1" si="22"/>
        <v>1.7797903505360808</v>
      </c>
      <c r="AM131" s="18">
        <f t="shared" ca="1" si="22"/>
        <v>2.167487755200654</v>
      </c>
      <c r="AN131" s="18">
        <f t="shared" ca="1" si="23"/>
        <v>1</v>
      </c>
      <c r="AO131" s="18">
        <f t="shared" ca="1" si="23"/>
        <v>1</v>
      </c>
      <c r="AP131" s="18">
        <f t="shared" ca="1" si="23"/>
        <v>1</v>
      </c>
      <c r="AQ131" s="18">
        <f t="shared" ca="1" si="23"/>
        <v>1</v>
      </c>
      <c r="AR131" s="18">
        <f t="shared" ca="1" si="24"/>
        <v>0</v>
      </c>
      <c r="AS131" s="18">
        <f t="shared" ca="1" si="24"/>
        <v>0</v>
      </c>
      <c r="AT131" s="18">
        <f t="shared" ca="1" si="24"/>
        <v>0</v>
      </c>
      <c r="AU131" s="18">
        <f t="shared" ca="1" si="24"/>
        <v>0</v>
      </c>
    </row>
    <row r="132" spans="2:47" x14ac:dyDescent="0.15">
      <c r="B132">
        <v>0.76500000000000001</v>
      </c>
      <c r="C132">
        <v>10</v>
      </c>
      <c r="D132" s="18">
        <v>-0.6452</v>
      </c>
      <c r="E132" s="18">
        <v>-2.532</v>
      </c>
      <c r="F132" s="18">
        <v>0.25659999999999999</v>
      </c>
      <c r="G132" s="18">
        <v>0.59309999999999996</v>
      </c>
      <c r="H132" s="18">
        <v>10.98</v>
      </c>
      <c r="I132" s="18">
        <v>2.778</v>
      </c>
      <c r="J132" s="18">
        <v>1.661</v>
      </c>
      <c r="K132" s="18">
        <v>-5.5380000000000003</v>
      </c>
      <c r="L132" s="18">
        <v>2.6309999999999998</v>
      </c>
      <c r="M132" s="18">
        <v>0.78180000000000005</v>
      </c>
      <c r="O132" s="18">
        <f>MAX(MIN(Angle!A145,AngPhoton!$P$3),AngPhoton!$P$2)</f>
        <v>1129.4000000000001</v>
      </c>
      <c r="P132" s="18">
        <f t="shared" ca="1" si="19"/>
        <v>8.4399131309254027E-5</v>
      </c>
      <c r="Q132" s="18">
        <f t="shared" ca="1" si="19"/>
        <v>0</v>
      </c>
      <c r="R132" s="18">
        <f t="shared" ca="1" si="19"/>
        <v>0</v>
      </c>
      <c r="S132" s="18">
        <f t="shared" ca="1" si="19"/>
        <v>2.2069011557335205E-4</v>
      </c>
      <c r="T132" s="18">
        <f ca="1">MAX(-P132+MIN(P132,AngCal!$B$30),T$11+T$12/(1+EXP((T$13-LOG10($O132))/T$14))+T$15/(1+EXP((T$16-LOG10($O132))/T$17))+T$18/(1+EXP((T$19-LOG10($O132))/T$20)))</f>
        <v>0</v>
      </c>
      <c r="U132" s="18">
        <f ca="1">MAX(-Q132+MIN(Q132,AngCal!$B$30),U$11+U$12/(1+EXP((U$13-LOG10($O132))/U$14))+U$15/(1+EXP((U$16-LOG10($O132))/U$17))+U$18/(1+EXP((U$19-LOG10($O132))/U$20)))</f>
        <v>0</v>
      </c>
      <c r="V132" s="18">
        <f ca="1">MAX(-R132+MIN(R132,AngCal!$B$30),V$11+V$12/(1+EXP((V$13-LOG10($O132))/V$14))+V$15/(1+EXP((V$16-LOG10($O132))/V$17))+V$18/(1+EXP((V$19-LOG10($O132))/V$20)))</f>
        <v>1.932502593755131E-5</v>
      </c>
      <c r="W132" s="18">
        <f ca="1">MAX(-S132+MIN(S132,AngCal!$B$30),W$11+W$12/(1+EXP((W$13-LOG10($O132))/W$14))+W$15/(1+EXP((W$16-LOG10($O132))/W$17))+W$18/(1+EXP((W$19-LOG10($O132))/W$20)))</f>
        <v>3.7099758902640889E-5</v>
      </c>
      <c r="X132" s="18">
        <f t="shared" ca="1" si="20"/>
        <v>0.22935066304475907</v>
      </c>
      <c r="Y132" s="18">
        <f t="shared" ca="1" si="20"/>
        <v>0.27069781006801263</v>
      </c>
      <c r="Z132" s="18">
        <f t="shared" ca="1" si="20"/>
        <v>0.45666738964953141</v>
      </c>
      <c r="AA132" s="18">
        <f t="shared" ca="1" si="20"/>
        <v>0.52299789577307199</v>
      </c>
      <c r="AB132" s="18">
        <f t="shared" ca="1" si="21"/>
        <v>4.5693460479567741E-3</v>
      </c>
      <c r="AC132" s="18">
        <f t="shared" ca="1" si="21"/>
        <v>1.1007257187987993E-2</v>
      </c>
      <c r="AD132" s="18">
        <f t="shared" ca="1" si="21"/>
        <v>0</v>
      </c>
      <c r="AE132" s="18">
        <f t="shared" ca="1" si="21"/>
        <v>3.7630692912817097E-3</v>
      </c>
      <c r="AF132" s="18">
        <f ca="1">MAX(-AB132+MIN(AB132,AngCal!$B$30),AF$11+AF$12/(1+EXP((AF$13-LOG10($O132))/AF$14))+AF$15/(1+EXP((AF$16-LOG10($O132))/AF$17))+AF$18/(1+EXP((AF$19-LOG10($O132))/AF$20)))</f>
        <v>0.51829668976278687</v>
      </c>
      <c r="AG132" s="18">
        <f ca="1">MAX(-AC132+MIN(AC132,AngCal!$B$30),AG$11+AG$12/(1+EXP((AG$13-LOG10($O132))/AG$14))+AG$15/(1+EXP((AG$16-LOG10($O132))/AG$17))+AG$18/(1+EXP((AG$19-LOG10($O132))/AG$20)))</f>
        <v>0.55226196598438215</v>
      </c>
      <c r="AH132" s="18">
        <f ca="1">MAX(-AD132+MIN(AD132,AngCal!$B$30),AH$11+AH$12/(1+EXP((AH$13-LOG10($O132))/AH$14))+AH$15/(1+EXP((AH$16-LOG10($O132))/AH$17))+AH$18/(1+EXP((AH$19-LOG10($O132))/AH$20)))</f>
        <v>0.39778714080695077</v>
      </c>
      <c r="AI132" s="18">
        <f ca="1">MAX(-AE132+MIN(AE132,AngCal!$B$30),AI$11+AI$12/(1+EXP((AI$13-LOG10($O132))/AI$14))+AI$15/(1+EXP((AI$16-LOG10($O132))/AI$17))+AI$18/(1+EXP((AI$19-LOG10($O132))/AI$20)))</f>
        <v>0.45016524835711186</v>
      </c>
      <c r="AJ132" s="18">
        <f t="shared" ca="1" si="22"/>
        <v>2.6150748828015336</v>
      </c>
      <c r="AK132" s="18">
        <f t="shared" ca="1" si="22"/>
        <v>2.8300884630314536</v>
      </c>
      <c r="AL132" s="18">
        <f t="shared" ca="1" si="22"/>
        <v>1.717065732319959</v>
      </c>
      <c r="AM132" s="18">
        <f t="shared" ca="1" si="22"/>
        <v>2.1675428521909694</v>
      </c>
      <c r="AN132" s="18">
        <f t="shared" ca="1" si="23"/>
        <v>1</v>
      </c>
      <c r="AO132" s="18">
        <f t="shared" ca="1" si="23"/>
        <v>1</v>
      </c>
      <c r="AP132" s="18">
        <f t="shared" ca="1" si="23"/>
        <v>1</v>
      </c>
      <c r="AQ132" s="18">
        <f t="shared" ca="1" si="23"/>
        <v>1</v>
      </c>
      <c r="AR132" s="18">
        <f t="shared" ca="1" si="24"/>
        <v>0</v>
      </c>
      <c r="AS132" s="18">
        <f t="shared" ca="1" si="24"/>
        <v>0</v>
      </c>
      <c r="AT132" s="18">
        <f t="shared" ca="1" si="24"/>
        <v>0</v>
      </c>
      <c r="AU132" s="18">
        <f t="shared" ca="1" si="24"/>
        <v>0</v>
      </c>
    </row>
    <row r="133" spans="2:47" x14ac:dyDescent="0.15">
      <c r="B133">
        <v>0.76500000000000001</v>
      </c>
      <c r="C133">
        <v>15</v>
      </c>
      <c r="D133" s="18">
        <v>-0.17330000000000001</v>
      </c>
      <c r="E133" s="18">
        <v>0.31159999999999999</v>
      </c>
      <c r="F133" s="18">
        <v>-1.4610000000000001</v>
      </c>
      <c r="G133" s="18">
        <v>0.25209999999999999</v>
      </c>
      <c r="H133" s="18">
        <v>-0.62990000000000002</v>
      </c>
      <c r="I133" s="18">
        <v>0.17519999999999999</v>
      </c>
      <c r="J133" s="18">
        <v>0.36959999999999998</v>
      </c>
      <c r="K133" s="18">
        <v>-0.16250000000000001</v>
      </c>
      <c r="L133" s="18">
        <v>1.7549999999999999</v>
      </c>
      <c r="M133" s="18">
        <v>0.28710000000000002</v>
      </c>
      <c r="O133" s="18">
        <f>MAX(MIN(Angle!A146,AngPhoton!$P$3),AngPhoton!$P$2)</f>
        <v>1421.9</v>
      </c>
      <c r="P133" s="18">
        <f t="shared" ca="1" si="19"/>
        <v>7.2860977357563916E-5</v>
      </c>
      <c r="Q133" s="18">
        <f t="shared" ca="1" si="19"/>
        <v>0</v>
      </c>
      <c r="R133" s="18">
        <f t="shared" ca="1" si="19"/>
        <v>0</v>
      </c>
      <c r="S133" s="18">
        <f t="shared" ca="1" si="19"/>
        <v>1.918566258836546E-4</v>
      </c>
      <c r="T133" s="18">
        <f ca="1">MAX(-P133+MIN(P133,AngCal!$B$30),T$11+T$12/(1+EXP((T$13-LOG10($O133))/T$14))+T$15/(1+EXP((T$16-LOG10($O133))/T$17))+T$18/(1+EXP((T$19-LOG10($O133))/T$20)))</f>
        <v>0</v>
      </c>
      <c r="U133" s="18">
        <f ca="1">MAX(-Q133+MIN(Q133,AngCal!$B$30),U$11+U$12/(1+EXP((U$13-LOG10($O133))/U$14))+U$15/(1+EXP((U$16-LOG10($O133))/U$17))+U$18/(1+EXP((U$19-LOG10($O133))/U$20)))</f>
        <v>0</v>
      </c>
      <c r="V133" s="18">
        <f ca="1">MAX(-R133+MIN(R133,AngCal!$B$30),V$11+V$12/(1+EXP((V$13-LOG10($O133))/V$14))+V$15/(1+EXP((V$16-LOG10($O133))/V$17))+V$18/(1+EXP((V$19-LOG10($O133))/V$20)))</f>
        <v>1.9533745659820745E-5</v>
      </c>
      <c r="W133" s="18">
        <f ca="1">MAX(-S133+MIN(S133,AngCal!$B$30),W$11+W$12/(1+EXP((W$13-LOG10($O133))/W$14))+W$15/(1+EXP((W$16-LOG10($O133))/W$17))+W$18/(1+EXP((W$19-LOG10($O133))/W$20)))</f>
        <v>3.9555767232645617E-5</v>
      </c>
      <c r="X133" s="18">
        <f t="shared" ca="1" si="20"/>
        <v>0.22935066304475907</v>
      </c>
      <c r="Y133" s="18">
        <f t="shared" ca="1" si="20"/>
        <v>0.26992829142582103</v>
      </c>
      <c r="Z133" s="18">
        <f t="shared" ca="1" si="20"/>
        <v>0.45666738964953141</v>
      </c>
      <c r="AA133" s="18">
        <f t="shared" ca="1" si="20"/>
        <v>0.52299791843639754</v>
      </c>
      <c r="AB133" s="18">
        <f t="shared" ca="1" si="21"/>
        <v>8.1789684110009486E-3</v>
      </c>
      <c r="AC133" s="18">
        <f t="shared" ca="1" si="21"/>
        <v>1.1383427718876273E-2</v>
      </c>
      <c r="AD133" s="18">
        <f t="shared" ca="1" si="21"/>
        <v>0</v>
      </c>
      <c r="AE133" s="18">
        <f t="shared" ca="1" si="21"/>
        <v>5.7088773003636465E-3</v>
      </c>
      <c r="AF133" s="18">
        <f ca="1">MAX(-AB133+MIN(AB133,AngCal!$B$30),AF$11+AF$12/(1+EXP((AF$13-LOG10($O133))/AF$14))+AF$15/(1+EXP((AF$16-LOG10($O133))/AF$17))+AF$18/(1+EXP((AF$19-LOG10($O133))/AF$20)))</f>
        <v>0.51553463813407197</v>
      </c>
      <c r="AG133" s="18">
        <f ca="1">MAX(-AC133+MIN(AC133,AngCal!$B$30),AG$11+AG$12/(1+EXP((AG$13-LOG10($O133))/AG$14))+AG$15/(1+EXP((AG$16-LOG10($O133))/AG$17))+AG$18/(1+EXP((AG$19-LOG10($O133))/AG$20)))</f>
        <v>0.54753309947127748</v>
      </c>
      <c r="AH133" s="18">
        <f ca="1">MAX(-AD133+MIN(AD133,AngCal!$B$30),AH$11+AH$12/(1+EXP((AH$13-LOG10($O133))/AH$14))+AH$15/(1+EXP((AH$16-LOG10($O133))/AH$17))+AH$18/(1+EXP((AH$19-LOG10($O133))/AH$20)))</f>
        <v>0.3954027447361026</v>
      </c>
      <c r="AI133" s="18">
        <f ca="1">MAX(-AE133+MIN(AE133,AngCal!$B$30),AI$11+AI$12/(1+EXP((AI$13-LOG10($O133))/AI$14))+AI$15/(1+EXP((AI$16-LOG10($O133))/AI$17))+AI$18/(1+EXP((AI$19-LOG10($O133))/AI$20)))</f>
        <v>0.43410506085171319</v>
      </c>
      <c r="AJ133" s="18">
        <f t="shared" ca="1" si="22"/>
        <v>2.6622392649035458</v>
      </c>
      <c r="AK133" s="18">
        <f t="shared" ca="1" si="22"/>
        <v>2.8300884387911101</v>
      </c>
      <c r="AL133" s="18">
        <f t="shared" ca="1" si="22"/>
        <v>1.6741861886581739</v>
      </c>
      <c r="AM133" s="18">
        <f t="shared" ca="1" si="22"/>
        <v>2.167600840263364</v>
      </c>
      <c r="AN133" s="18">
        <f t="shared" ca="1" si="23"/>
        <v>1</v>
      </c>
      <c r="AO133" s="18">
        <f t="shared" ca="1" si="23"/>
        <v>1</v>
      </c>
      <c r="AP133" s="18">
        <f t="shared" ca="1" si="23"/>
        <v>1</v>
      </c>
      <c r="AQ133" s="18">
        <f t="shared" ca="1" si="23"/>
        <v>1</v>
      </c>
      <c r="AR133" s="18">
        <f t="shared" ca="1" si="24"/>
        <v>0</v>
      </c>
      <c r="AS133" s="18">
        <f t="shared" ca="1" si="24"/>
        <v>0</v>
      </c>
      <c r="AT133" s="18">
        <f t="shared" ca="1" si="24"/>
        <v>0</v>
      </c>
      <c r="AU133" s="18">
        <f t="shared" ca="1" si="24"/>
        <v>0</v>
      </c>
    </row>
    <row r="134" spans="2:47" x14ac:dyDescent="0.15">
      <c r="B134">
        <v>0.76500000000000001</v>
      </c>
      <c r="C134">
        <v>20</v>
      </c>
      <c r="D134" s="18">
        <v>-0.24729999999999999</v>
      </c>
      <c r="E134" s="18">
        <v>0.44109999999999999</v>
      </c>
      <c r="F134" s="18">
        <v>-1.9239999999999999</v>
      </c>
      <c r="G134" s="18">
        <v>0.67379999999999995</v>
      </c>
      <c r="H134" s="18">
        <v>-0.47749999999999998</v>
      </c>
      <c r="I134" s="18">
        <v>-2.1340000000000001E-2</v>
      </c>
      <c r="J134" s="18">
        <v>0.33500000000000002</v>
      </c>
      <c r="K134" s="18">
        <v>-0.38719999999999999</v>
      </c>
      <c r="L134" s="18">
        <v>0.99970000000000003</v>
      </c>
      <c r="M134" s="18">
        <v>0.43740000000000001</v>
      </c>
      <c r="O134" s="18">
        <f>MAX(MIN(Angle!A147,AngPhoton!$P$3),AngPhoton!$P$2)</f>
        <v>1790.1</v>
      </c>
      <c r="P134" s="18">
        <f t="shared" ca="1" si="19"/>
        <v>6.3816536401695156E-5</v>
      </c>
      <c r="Q134" s="18">
        <f t="shared" ca="1" si="19"/>
        <v>0</v>
      </c>
      <c r="R134" s="18">
        <f t="shared" ca="1" si="19"/>
        <v>0</v>
      </c>
      <c r="S134" s="18">
        <f t="shared" ca="1" si="19"/>
        <v>1.6671388873948367E-4</v>
      </c>
      <c r="T134" s="18">
        <f ca="1">MAX(-P134+MIN(P134,AngCal!$B$30),T$11+T$12/(1+EXP((T$13-LOG10($O134))/T$14))+T$15/(1+EXP((T$16-LOG10($O134))/T$17))+T$18/(1+EXP((T$19-LOG10($O134))/T$20)))</f>
        <v>0</v>
      </c>
      <c r="U134" s="18">
        <f ca="1">MAX(-Q134+MIN(Q134,AngCal!$B$30),U$11+U$12/(1+EXP((U$13-LOG10($O134))/U$14))+U$15/(1+EXP((U$16-LOG10($O134))/U$17))+U$18/(1+EXP((U$19-LOG10($O134))/U$20)))</f>
        <v>0</v>
      </c>
      <c r="V134" s="18">
        <f ca="1">MAX(-R134+MIN(R134,AngCal!$B$30),V$11+V$12/(1+EXP((V$13-LOG10($O134))/V$14))+V$15/(1+EXP((V$16-LOG10($O134))/V$17))+V$18/(1+EXP((V$19-LOG10($O134))/V$20)))</f>
        <v>1.967790897017957E-5</v>
      </c>
      <c r="W134" s="18">
        <f ca="1">MAX(-S134+MIN(S134,AngCal!$B$30),W$11+W$12/(1+EXP((W$13-LOG10($O134))/W$14))+W$15/(1+EXP((W$16-LOG10($O134))/W$17))+W$18/(1+EXP((W$19-LOG10($O134))/W$20)))</f>
        <v>4.1545042466742399E-5</v>
      </c>
      <c r="X134" s="18">
        <f t="shared" ca="1" si="20"/>
        <v>0.22935066304475907</v>
      </c>
      <c r="Y134" s="18">
        <f t="shared" ca="1" si="20"/>
        <v>0.26927110697593604</v>
      </c>
      <c r="Z134" s="18">
        <f t="shared" ca="1" si="20"/>
        <v>0.45666738964953141</v>
      </c>
      <c r="AA134" s="18">
        <f t="shared" ca="1" si="20"/>
        <v>0.5229979338031977</v>
      </c>
      <c r="AB134" s="18">
        <f t="shared" ca="1" si="21"/>
        <v>1.5720506625120922E-2</v>
      </c>
      <c r="AC134" s="18">
        <f t="shared" ca="1" si="21"/>
        <v>1.1736829802869882E-2</v>
      </c>
      <c r="AD134" s="18">
        <f t="shared" ca="1" si="21"/>
        <v>0</v>
      </c>
      <c r="AE134" s="18">
        <f t="shared" ca="1" si="21"/>
        <v>8.2094812880256843E-3</v>
      </c>
      <c r="AF134" s="18">
        <f ca="1">MAX(-AB134+MIN(AB134,AngCal!$B$30),AF$11+AF$12/(1+EXP((AF$13-LOG10($O134))/AF$14))+AF$15/(1+EXP((AF$16-LOG10($O134))/AF$17))+AF$18/(1+EXP((AF$19-LOG10($O134))/AF$20)))</f>
        <v>0.51449384139294385</v>
      </c>
      <c r="AG134" s="18">
        <f ca="1">MAX(-AC134+MIN(AC134,AngCal!$B$30),AG$11+AG$12/(1+EXP((AG$13-LOG10($O134))/AG$14))+AG$15/(1+EXP((AG$16-LOG10($O134))/AG$17))+AG$18/(1+EXP((AG$19-LOG10($O134))/AG$20)))</f>
        <v>0.54274892587676149</v>
      </c>
      <c r="AH134" s="18">
        <f ca="1">MAX(-AD134+MIN(AD134,AngCal!$B$30),AH$11+AH$12/(1+EXP((AH$13-LOG10($O134))/AH$14))+AH$15/(1+EXP((AH$16-LOG10($O134))/AH$17))+AH$18/(1+EXP((AH$19-LOG10($O134))/AH$20)))</f>
        <v>0.40012839718005733</v>
      </c>
      <c r="AI134" s="18">
        <f ca="1">MAX(-AE134+MIN(AE134,AngCal!$B$30),AI$11+AI$12/(1+EXP((AI$13-LOG10($O134))/AI$14))+AI$15/(1+EXP((AI$16-LOG10($O134))/AI$17))+AI$18/(1+EXP((AI$19-LOG10($O134))/AI$20)))</f>
        <v>0.41977893061898586</v>
      </c>
      <c r="AJ134" s="18">
        <f t="shared" ca="1" si="22"/>
        <v>2.753302740991916</v>
      </c>
      <c r="AK134" s="18">
        <f t="shared" ca="1" si="22"/>
        <v>2.8300884228001348</v>
      </c>
      <c r="AL134" s="18">
        <f t="shared" ca="1" si="22"/>
        <v>1.6665114021329419</v>
      </c>
      <c r="AM134" s="18">
        <f t="shared" ca="1" si="22"/>
        <v>2.1677736922828199</v>
      </c>
      <c r="AN134" s="18">
        <f t="shared" ca="1" si="23"/>
        <v>1</v>
      </c>
      <c r="AO134" s="18">
        <f t="shared" ca="1" si="23"/>
        <v>1</v>
      </c>
      <c r="AP134" s="18">
        <f t="shared" ca="1" si="23"/>
        <v>1</v>
      </c>
      <c r="AQ134" s="18">
        <f t="shared" ca="1" si="23"/>
        <v>1</v>
      </c>
      <c r="AR134" s="18">
        <f t="shared" ca="1" si="24"/>
        <v>0</v>
      </c>
      <c r="AS134" s="18">
        <f t="shared" ca="1" si="24"/>
        <v>0</v>
      </c>
      <c r="AT134" s="18">
        <f t="shared" ca="1" si="24"/>
        <v>0</v>
      </c>
      <c r="AU134" s="18">
        <f t="shared" ca="1" si="24"/>
        <v>0</v>
      </c>
    </row>
    <row r="135" spans="2:47" x14ac:dyDescent="0.15">
      <c r="B135">
        <v>1.901</v>
      </c>
      <c r="C135">
        <v>1</v>
      </c>
      <c r="D135" s="18">
        <v>-0.11210000000000001</v>
      </c>
      <c r="E135" s="18">
        <v>0.19689999999999999</v>
      </c>
      <c r="F135" s="18">
        <v>-1.5129999999999999</v>
      </c>
      <c r="G135" s="18">
        <v>0.25159999999999999</v>
      </c>
      <c r="H135" s="18">
        <v>-0.55500000000000005</v>
      </c>
      <c r="I135" s="18">
        <v>0.40510000000000002</v>
      </c>
      <c r="J135" s="18">
        <v>0.4173</v>
      </c>
      <c r="K135" s="18">
        <v>0.42080000000000001</v>
      </c>
      <c r="L135" s="18">
        <v>3.6909999999999998</v>
      </c>
      <c r="M135" s="18">
        <v>0.29370000000000002</v>
      </c>
      <c r="O135" s="18">
        <f>MAX(MIN(Angle!A148,AngPhoton!$P$3),AngPhoton!$P$2)</f>
        <v>2253.6</v>
      </c>
      <c r="P135" s="18">
        <f t="shared" ca="1" si="19"/>
        <v>5.6726496223735712E-5</v>
      </c>
      <c r="Q135" s="18">
        <f t="shared" ca="1" si="19"/>
        <v>0</v>
      </c>
      <c r="R135" s="18">
        <f t="shared" ca="1" si="19"/>
        <v>0</v>
      </c>
      <c r="S135" s="18">
        <f t="shared" ca="1" si="19"/>
        <v>1.4478168871825958E-4</v>
      </c>
      <c r="T135" s="18">
        <f ca="1">MAX(-P135+MIN(P135,AngCal!$B$30),T$11+T$12/(1+EXP((T$13-LOG10($O135))/T$14))+T$15/(1+EXP((T$16-LOG10($O135))/T$17))+T$18/(1+EXP((T$19-LOG10($O135))/T$20)))</f>
        <v>0</v>
      </c>
      <c r="U135" s="18">
        <f ca="1">MAX(-Q135+MIN(Q135,AngCal!$B$30),U$11+U$12/(1+EXP((U$13-LOG10($O135))/U$14))+U$15/(1+EXP((U$16-LOG10($O135))/U$17))+U$18/(1+EXP((U$19-LOG10($O135))/U$20)))</f>
        <v>0</v>
      </c>
      <c r="V135" s="18">
        <f ca="1">MAX(-R135+MIN(R135,AngCal!$B$30),V$11+V$12/(1+EXP((V$13-LOG10($O135))/V$14))+V$15/(1+EXP((V$16-LOG10($O135))/V$17))+V$18/(1+EXP((V$19-LOG10($O135))/V$20)))</f>
        <v>1.977749097211573E-5</v>
      </c>
      <c r="W135" s="18">
        <f ca="1">MAX(-S135+MIN(S135,AngCal!$B$30),W$11+W$12/(1+EXP((W$13-LOG10($O135))/W$14))+W$15/(1+EXP((W$16-LOG10($O135))/W$17))+W$18/(1+EXP((W$19-LOG10($O135))/W$20)))</f>
        <v>4.3156022868917621E-5</v>
      </c>
      <c r="X135" s="18">
        <f t="shared" ca="1" si="20"/>
        <v>0.22935066304475907</v>
      </c>
      <c r="Y135" s="18">
        <f t="shared" ca="1" si="20"/>
        <v>0.26871002323564303</v>
      </c>
      <c r="Z135" s="18">
        <f t="shared" ca="1" si="20"/>
        <v>0.45666738964953141</v>
      </c>
      <c r="AA135" s="18">
        <f t="shared" ca="1" si="20"/>
        <v>0.52299794422350732</v>
      </c>
      <c r="AB135" s="18">
        <f t="shared" ca="1" si="21"/>
        <v>2.4125707645912143E-2</v>
      </c>
      <c r="AC135" s="18">
        <f t="shared" ca="1" si="21"/>
        <v>1.2067718785204918E-2</v>
      </c>
      <c r="AD135" s="18">
        <f t="shared" ca="1" si="21"/>
        <v>0</v>
      </c>
      <c r="AE135" s="18">
        <f t="shared" ca="1" si="21"/>
        <v>1.1358981539173973E-2</v>
      </c>
      <c r="AF135" s="18">
        <f ca="1">MAX(-AB135+MIN(AB135,AngCal!$B$30),AF$11+AF$12/(1+EXP((AF$13-LOG10($O135))/AF$14))+AF$15/(1+EXP((AF$16-LOG10($O135))/AF$17))+AF$18/(1+EXP((AF$19-LOG10($O135))/AF$20)))</f>
        <v>0.51742134376601123</v>
      </c>
      <c r="AG135" s="18">
        <f ca="1">MAX(-AC135+MIN(AC135,AngCal!$B$30),AG$11+AG$12/(1+EXP((AG$13-LOG10($O135))/AG$14))+AG$15/(1+EXP((AG$16-LOG10($O135))/AG$17))+AG$18/(1+EXP((AG$19-LOG10($O135))/AG$20)))</f>
        <v>0.53793884623978649</v>
      </c>
      <c r="AH135" s="18">
        <f ca="1">MAX(-AD135+MIN(AD135,AngCal!$B$30),AH$11+AH$12/(1+EXP((AH$13-LOG10($O135))/AH$14))+AH$15/(1+EXP((AH$16-LOG10($O135))/AH$17))+AH$18/(1+EXP((AH$19-LOG10($O135))/AH$20)))</f>
        <v>0.41388588755113964</v>
      </c>
      <c r="AI135" s="18">
        <f ca="1">MAX(-AE135+MIN(AE135,AngCal!$B$30),AI$11+AI$12/(1+EXP((AI$13-LOG10($O135))/AI$14))+AI$15/(1+EXP((AI$16-LOG10($O135))/AI$17))+AI$18/(1+EXP((AI$19-LOG10($O135))/AI$20)))</f>
        <v>0.41233272979758018</v>
      </c>
      <c r="AJ135" s="18">
        <f t="shared" ca="1" si="22"/>
        <v>2.9245598430110968</v>
      </c>
      <c r="AK135" s="18">
        <f t="shared" ca="1" si="22"/>
        <v>2.830088412250197</v>
      </c>
      <c r="AL135" s="18">
        <f t="shared" ca="1" si="22"/>
        <v>1.7218348988558514</v>
      </c>
      <c r="AM135" s="18">
        <f t="shared" ca="1" si="22"/>
        <v>2.1689245758310158</v>
      </c>
      <c r="AN135" s="18">
        <f t="shared" ca="1" si="23"/>
        <v>1</v>
      </c>
      <c r="AO135" s="18">
        <f t="shared" ca="1" si="23"/>
        <v>1</v>
      </c>
      <c r="AP135" s="18">
        <f t="shared" ca="1" si="23"/>
        <v>1</v>
      </c>
      <c r="AQ135" s="18">
        <f t="shared" ca="1" si="23"/>
        <v>1</v>
      </c>
      <c r="AR135" s="18">
        <f t="shared" ca="1" si="24"/>
        <v>0</v>
      </c>
      <c r="AS135" s="18">
        <f t="shared" ca="1" si="24"/>
        <v>0</v>
      </c>
      <c r="AT135" s="18">
        <f t="shared" ca="1" si="24"/>
        <v>0</v>
      </c>
      <c r="AU135" s="18">
        <f t="shared" ca="1" si="24"/>
        <v>0</v>
      </c>
    </row>
    <row r="136" spans="2:47" x14ac:dyDescent="0.15">
      <c r="B136">
        <v>1.901</v>
      </c>
      <c r="C136">
        <v>3</v>
      </c>
      <c r="D136" s="18">
        <v>-0.1145</v>
      </c>
      <c r="E136" s="18">
        <v>0.1983</v>
      </c>
      <c r="F136" s="18">
        <v>-1.5129999999999999</v>
      </c>
      <c r="G136" s="18">
        <v>0.25259999999999999</v>
      </c>
      <c r="H136" s="18">
        <v>-0.56640000000000001</v>
      </c>
      <c r="I136" s="18">
        <v>0.34739999999999999</v>
      </c>
      <c r="J136" s="18">
        <v>0.39179999999999998</v>
      </c>
      <c r="K136" s="18">
        <v>0.48909999999999998</v>
      </c>
      <c r="L136" s="18">
        <v>3.7330000000000001</v>
      </c>
      <c r="M136" s="18">
        <v>0.3201</v>
      </c>
      <c r="O136" s="18">
        <f>MAX(MIN(Angle!A149,AngPhoton!$P$3),AngPhoton!$P$2)</f>
        <v>2837.1</v>
      </c>
      <c r="P136" s="18">
        <f t="shared" ca="1" si="19"/>
        <v>5.1168166417092653E-5</v>
      </c>
      <c r="Q136" s="18">
        <f t="shared" ca="1" si="19"/>
        <v>0</v>
      </c>
      <c r="R136" s="18">
        <f t="shared" ca="1" si="19"/>
        <v>0</v>
      </c>
      <c r="S136" s="18">
        <f t="shared" ca="1" si="19"/>
        <v>1.2564411718445079E-4</v>
      </c>
      <c r="T136" s="18">
        <f ca="1">MAX(-P136+MIN(P136,AngCal!$B$30),T$11+T$12/(1+EXP((T$13-LOG10($O136))/T$14))+T$15/(1+EXP((T$16-LOG10($O136))/T$17))+T$18/(1+EXP((T$19-LOG10($O136))/T$20)))</f>
        <v>0</v>
      </c>
      <c r="U136" s="18">
        <f ca="1">MAX(-Q136+MIN(Q136,AngCal!$B$30),U$11+U$12/(1+EXP((U$13-LOG10($O136))/U$14))+U$15/(1+EXP((U$16-LOG10($O136))/U$17))+U$18/(1+EXP((U$19-LOG10($O136))/U$20)))</f>
        <v>0</v>
      </c>
      <c r="V136" s="18">
        <f ca="1">MAX(-R136+MIN(R136,AngCal!$B$30),V$11+V$12/(1+EXP((V$13-LOG10($O136))/V$14))+V$15/(1+EXP((V$16-LOG10($O136))/V$17))+V$18/(1+EXP((V$19-LOG10($O136))/V$20)))</f>
        <v>1.9846284055567709E-5</v>
      </c>
      <c r="W136" s="18">
        <f ca="1">MAX(-S136+MIN(S136,AngCal!$B$30),W$11+W$12/(1+EXP((W$13-LOG10($O136))/W$14))+W$15/(1+EXP((W$16-LOG10($O136))/W$17))+W$18/(1+EXP((W$19-LOG10($O136))/W$20)))</f>
        <v>4.4460510544300919E-5</v>
      </c>
      <c r="X136" s="18">
        <f t="shared" ca="1" si="20"/>
        <v>0.22935066304475907</v>
      </c>
      <c r="Y136" s="18">
        <f t="shared" ca="1" si="20"/>
        <v>0.26823109937265643</v>
      </c>
      <c r="Z136" s="18">
        <f t="shared" ca="1" si="20"/>
        <v>0.45666738964953141</v>
      </c>
      <c r="AA136" s="18">
        <f t="shared" ca="1" si="20"/>
        <v>0.52299795129021642</v>
      </c>
      <c r="AB136" s="18">
        <f t="shared" ca="1" si="21"/>
        <v>2.8869983217088967E-2</v>
      </c>
      <c r="AC136" s="18">
        <f t="shared" ca="1" si="21"/>
        <v>1.2376205066199863E-2</v>
      </c>
      <c r="AD136" s="18">
        <f t="shared" ca="1" si="21"/>
        <v>3.3395316230273881E-3</v>
      </c>
      <c r="AE136" s="18">
        <f t="shared" ca="1" si="21"/>
        <v>1.5228846466173212E-2</v>
      </c>
      <c r="AF136" s="18">
        <f ca="1">MAX(-AB136+MIN(AB136,AngCal!$B$30),AF$11+AF$12/(1+EXP((AF$13-LOG10($O136))/AF$14))+AF$15/(1+EXP((AF$16-LOG10($O136))/AF$17))+AF$18/(1+EXP((AF$19-LOG10($O136))/AF$20)))</f>
        <v>0.52961320699458592</v>
      </c>
      <c r="AG136" s="18">
        <f ca="1">MAX(-AC136+MIN(AC136,AngCal!$B$30),AG$11+AG$12/(1+EXP((AG$13-LOG10($O136))/AG$14))+AG$15/(1+EXP((AG$16-LOG10($O136))/AG$17))+AG$18/(1+EXP((AG$19-LOG10($O136))/AG$20)))</f>
        <v>0.53312859824138648</v>
      </c>
      <c r="AH136" s="18">
        <f ca="1">MAX(-AD136+MIN(AD136,AngCal!$B$30),AH$11+AH$12/(1+EXP((AH$13-LOG10($O136))/AH$14))+AH$15/(1+EXP((AH$16-LOG10($O136))/AH$17))+AH$18/(1+EXP((AH$19-LOG10($O136))/AH$20)))</f>
        <v>0.43870038597653199</v>
      </c>
      <c r="AI136" s="18">
        <f ca="1">MAX(-AE136+MIN(AE136,AngCal!$B$30),AI$11+AI$12/(1+EXP((AI$13-LOG10($O136))/AI$14))+AI$15/(1+EXP((AI$16-LOG10($O136))/AI$17))+AI$18/(1+EXP((AI$19-LOG10($O136))/AI$20)))</f>
        <v>0.41868246839052192</v>
      </c>
      <c r="AJ136" s="18">
        <f t="shared" ca="1" si="22"/>
        <v>3.2307195524159602</v>
      </c>
      <c r="AK136" s="18">
        <f t="shared" ca="1" si="22"/>
        <v>2.8300884052893052</v>
      </c>
      <c r="AL136" s="18">
        <f t="shared" ca="1" si="22"/>
        <v>1.8901546642312683</v>
      </c>
      <c r="AM136" s="18">
        <f t="shared" ca="1" si="22"/>
        <v>2.1778430625087055</v>
      </c>
      <c r="AN136" s="18">
        <f t="shared" ca="1" si="23"/>
        <v>1</v>
      </c>
      <c r="AO136" s="18">
        <f t="shared" ca="1" si="23"/>
        <v>1</v>
      </c>
      <c r="AP136" s="18">
        <f t="shared" ca="1" si="23"/>
        <v>1</v>
      </c>
      <c r="AQ136" s="18">
        <f t="shared" ca="1" si="23"/>
        <v>1</v>
      </c>
      <c r="AR136" s="18">
        <f t="shared" ca="1" si="24"/>
        <v>0</v>
      </c>
      <c r="AS136" s="18">
        <f t="shared" ca="1" si="24"/>
        <v>0</v>
      </c>
      <c r="AT136" s="18">
        <f t="shared" ca="1" si="24"/>
        <v>0</v>
      </c>
      <c r="AU136" s="18">
        <f t="shared" ca="1" si="24"/>
        <v>0</v>
      </c>
    </row>
    <row r="137" spans="2:47" x14ac:dyDescent="0.15">
      <c r="B137">
        <v>1.901</v>
      </c>
      <c r="C137">
        <v>5</v>
      </c>
      <c r="D137" s="18">
        <v>-0.12609999999999999</v>
      </c>
      <c r="E137" s="18">
        <v>-0.63119999999999998</v>
      </c>
      <c r="F137" s="18">
        <v>0.35010000000000002</v>
      </c>
      <c r="G137" s="18">
        <v>0.40789999999999998</v>
      </c>
      <c r="H137" s="18">
        <v>0.72889999999999999</v>
      </c>
      <c r="I137" s="18">
        <v>3.931</v>
      </c>
      <c r="J137" s="18">
        <v>0.50949999999999995</v>
      </c>
      <c r="K137" s="18">
        <v>0.22009999999999999</v>
      </c>
      <c r="L137" s="18">
        <v>-1.536</v>
      </c>
      <c r="M137" s="18">
        <v>0.26069999999999999</v>
      </c>
      <c r="O137" s="18">
        <f>MAX(MIN(Angle!A150,AngPhoton!$P$3),AngPhoton!$P$2)</f>
        <v>3571.7</v>
      </c>
      <c r="P137" s="18">
        <f t="shared" ca="1" si="19"/>
        <v>4.6810519421930374E-5</v>
      </c>
      <c r="Q137" s="18">
        <f t="shared" ca="1" si="19"/>
        <v>0</v>
      </c>
      <c r="R137" s="18">
        <f t="shared" ca="1" si="19"/>
        <v>0</v>
      </c>
      <c r="S137" s="18">
        <f t="shared" ca="1" si="19"/>
        <v>1.0894131323296169E-4</v>
      </c>
      <c r="T137" s="18">
        <f ca="1">MAX(-P137+MIN(P137,AngCal!$B$30),T$11+T$12/(1+EXP((T$13-LOG10($O137))/T$14))+T$15/(1+EXP((T$16-LOG10($O137))/T$17))+T$18/(1+EXP((T$19-LOG10($O137))/T$20)))</f>
        <v>0</v>
      </c>
      <c r="U137" s="18">
        <f ca="1">MAX(-Q137+MIN(Q137,AngCal!$B$30),U$11+U$12/(1+EXP((U$13-LOG10($O137))/U$14))+U$15/(1+EXP((U$16-LOG10($O137))/U$17))+U$18/(1+EXP((U$19-LOG10($O137))/U$20)))</f>
        <v>0</v>
      </c>
      <c r="V137" s="18">
        <f ca="1">MAX(-R137+MIN(R137,AngCal!$B$30),V$11+V$12/(1+EXP((V$13-LOG10($O137))/V$14))+V$15/(1+EXP((V$16-LOG10($O137))/V$17))+V$18/(1+EXP((V$19-LOG10($O137))/V$20)))</f>
        <v>1.9893809471656365E-5</v>
      </c>
      <c r="W137" s="18">
        <f ca="1">MAX(-S137+MIN(S137,AngCal!$B$30),W$11+W$12/(1+EXP((W$13-LOG10($O137))/W$14))+W$15/(1+EXP((W$16-LOG10($O137))/W$17))+W$18/(1+EXP((W$19-LOG10($O137))/W$20)))</f>
        <v>4.5516699488247492E-5</v>
      </c>
      <c r="X137" s="18">
        <f t="shared" ca="1" si="20"/>
        <v>0.22935066304475907</v>
      </c>
      <c r="Y137" s="18">
        <f t="shared" ca="1" si="20"/>
        <v>0.26782240010929914</v>
      </c>
      <c r="Z137" s="18">
        <f t="shared" ca="1" si="20"/>
        <v>0.45666738964953141</v>
      </c>
      <c r="AA137" s="18">
        <f t="shared" ca="1" si="20"/>
        <v>0.52299795608282351</v>
      </c>
      <c r="AB137" s="18">
        <f t="shared" ca="1" si="21"/>
        <v>3.0597570545750064E-2</v>
      </c>
      <c r="AC137" s="18">
        <f t="shared" ca="1" si="21"/>
        <v>1.2654874116773086E-2</v>
      </c>
      <c r="AD137" s="18">
        <f t="shared" ca="1" si="21"/>
        <v>2.4907955177931686E-2</v>
      </c>
      <c r="AE137" s="18">
        <f t="shared" ca="1" si="21"/>
        <v>1.984311333019604E-2</v>
      </c>
      <c r="AF137" s="18">
        <f ca="1">MAX(-AB137+MIN(AB137,AngCal!$B$30),AF$11+AF$12/(1+EXP((AF$13-LOG10($O137))/AF$14))+AF$15/(1+EXP((AF$16-LOG10($O137))/AF$17))+AF$18/(1+EXP((AF$19-LOG10($O137))/AF$20)))</f>
        <v>0.56242939194083863</v>
      </c>
      <c r="AG137" s="18">
        <f ca="1">MAX(-AC137+MIN(AC137,AngCal!$B$30),AG$11+AG$12/(1+EXP((AG$13-LOG10($O137))/AG$14))+AG$15/(1+EXP((AG$16-LOG10($O137))/AG$17))+AG$18/(1+EXP((AG$19-LOG10($O137))/AG$20)))</f>
        <v>0.52834083711291158</v>
      </c>
      <c r="AH137" s="18">
        <f ca="1">MAX(-AD137+MIN(AD137,AngCal!$B$30),AH$11+AH$12/(1+EXP((AH$13-LOG10($O137))/AH$14))+AH$15/(1+EXP((AH$16-LOG10($O137))/AH$17))+AH$18/(1+EXP((AH$19-LOG10($O137))/AH$20)))</f>
        <v>0.47645529243298573</v>
      </c>
      <c r="AI137" s="18">
        <f ca="1">MAX(-AE137+MIN(AE137,AngCal!$B$30),AI$11+AI$12/(1+EXP((AI$13-LOG10($O137))/AI$14))+AI$15/(1+EXP((AI$16-LOG10($O137))/AI$17))+AI$18/(1+EXP((AI$19-LOG10($O137))/AI$20)))</f>
        <v>0.44622160539654199</v>
      </c>
      <c r="AJ137" s="18">
        <f t="shared" ca="1" si="22"/>
        <v>3.7294740186324913</v>
      </c>
      <c r="AK137" s="18">
        <f t="shared" ca="1" si="22"/>
        <v>2.830088400696293</v>
      </c>
      <c r="AL137" s="18">
        <f t="shared" ca="1" si="22"/>
        <v>2.254503403555939</v>
      </c>
      <c r="AM137" s="18">
        <f t="shared" ca="1" si="22"/>
        <v>2.246898549146342</v>
      </c>
      <c r="AN137" s="18">
        <f t="shared" ca="1" si="23"/>
        <v>1</v>
      </c>
      <c r="AO137" s="18">
        <f t="shared" ca="1" si="23"/>
        <v>1</v>
      </c>
      <c r="AP137" s="18">
        <f t="shared" ca="1" si="23"/>
        <v>1</v>
      </c>
      <c r="AQ137" s="18">
        <f t="shared" ca="1" si="23"/>
        <v>1</v>
      </c>
      <c r="AR137" s="18">
        <f t="shared" ca="1" si="24"/>
        <v>0</v>
      </c>
      <c r="AS137" s="18">
        <f t="shared" ca="1" si="24"/>
        <v>0</v>
      </c>
      <c r="AT137" s="18">
        <f t="shared" ca="1" si="24"/>
        <v>0</v>
      </c>
      <c r="AU137" s="18">
        <f t="shared" ca="1" si="24"/>
        <v>0</v>
      </c>
    </row>
    <row r="138" spans="2:47" x14ac:dyDescent="0.15">
      <c r="B138">
        <v>1.901</v>
      </c>
      <c r="C138">
        <v>7</v>
      </c>
      <c r="D138" s="18">
        <v>-0.18529999999999999</v>
      </c>
      <c r="E138" s="18">
        <v>-0.66820000000000002</v>
      </c>
      <c r="F138" s="18">
        <v>0.26989999999999997</v>
      </c>
      <c r="G138" s="18">
        <v>0.39800000000000002</v>
      </c>
      <c r="H138" s="18">
        <v>0.80600000000000005</v>
      </c>
      <c r="I138" s="18">
        <v>3.9809999999999999</v>
      </c>
      <c r="J138" s="18">
        <v>0.51600000000000001</v>
      </c>
      <c r="K138" s="18">
        <v>0.29899999999999999</v>
      </c>
      <c r="L138" s="18">
        <v>-1.609</v>
      </c>
      <c r="M138" s="18">
        <v>0.31159999999999999</v>
      </c>
      <c r="O138" s="18">
        <f>MAX(MIN(Angle!A151,AngPhoton!$P$3),AngPhoton!$P$2)</f>
        <v>4496.5</v>
      </c>
      <c r="P138" s="18">
        <f t="shared" ca="1" si="19"/>
        <v>4.3394347660152821E-5</v>
      </c>
      <c r="Q138" s="18">
        <f t="shared" ca="1" si="19"/>
        <v>0</v>
      </c>
      <c r="R138" s="18">
        <f t="shared" ca="1" si="19"/>
        <v>0</v>
      </c>
      <c r="S138" s="18">
        <f t="shared" ca="1" si="19"/>
        <v>9.436191767160651E-5</v>
      </c>
      <c r="T138" s="18">
        <f ca="1">MAX(-P138+MIN(P138,AngCal!$B$30),T$11+T$12/(1+EXP((T$13-LOG10($O138))/T$14))+T$15/(1+EXP((T$16-LOG10($O138))/T$17))+T$18/(1+EXP((T$19-LOG10($O138))/T$20)))</f>
        <v>0</v>
      </c>
      <c r="U138" s="18">
        <f ca="1">MAX(-Q138+MIN(Q138,AngCal!$B$30),U$11+U$12/(1+EXP((U$13-LOG10($O138))/U$14))+U$15/(1+EXP((U$16-LOG10($O138))/U$17))+U$18/(1+EXP((U$19-LOG10($O138))/U$20)))</f>
        <v>0</v>
      </c>
      <c r="V138" s="18">
        <f ca="1">MAX(-R138+MIN(R138,AngCal!$B$30),V$11+V$12/(1+EXP((V$13-LOG10($O138))/V$14))+V$15/(1+EXP((V$16-LOG10($O138))/V$17))+V$18/(1+EXP((V$19-LOG10($O138))/V$20)))</f>
        <v>1.9926640982582955E-5</v>
      </c>
      <c r="W138" s="18">
        <f ca="1">MAX(-S138+MIN(S138,AngCal!$B$30),W$11+W$12/(1+EXP((W$13-LOG10($O138))/W$14))+W$15/(1+EXP((W$16-LOG10($O138))/W$17))+W$18/(1+EXP((W$19-LOG10($O138))/W$20)))</f>
        <v>4.6371715070214758E-5</v>
      </c>
      <c r="X138" s="18">
        <f t="shared" ca="1" si="20"/>
        <v>0.22935066304475907</v>
      </c>
      <c r="Y138" s="18">
        <f t="shared" ca="1" si="20"/>
        <v>0.267473725277041</v>
      </c>
      <c r="Z138" s="18">
        <f t="shared" ca="1" si="20"/>
        <v>0.45666738964953141</v>
      </c>
      <c r="AA138" s="18">
        <f t="shared" ca="1" si="20"/>
        <v>0.52299795933302817</v>
      </c>
      <c r="AB138" s="18">
        <f t="shared" ca="1" si="21"/>
        <v>3.112164420017445E-2</v>
      </c>
      <c r="AC138" s="18">
        <f t="shared" ca="1" si="21"/>
        <v>1.275462286748244E-2</v>
      </c>
      <c r="AD138" s="18">
        <f t="shared" ca="1" si="21"/>
        <v>3.8404838986992401E-2</v>
      </c>
      <c r="AE138" s="18">
        <f t="shared" ca="1" si="21"/>
        <v>2.5152344678684199E-2</v>
      </c>
      <c r="AF138" s="18">
        <f ca="1">MAX(-AB138+MIN(AB138,AngCal!$B$30),AF$11+AF$12/(1+EXP((AF$13-LOG10($O138))/AF$14))+AF$15/(1+EXP((AF$16-LOG10($O138))/AF$17))+AF$18/(1+EXP((AF$19-LOG10($O138))/AF$20)))</f>
        <v>0.6348950268665835</v>
      </c>
      <c r="AG138" s="18">
        <f ca="1">MAX(-AC138+MIN(AC138,AngCal!$B$30),AG$11+AG$12/(1+EXP((AG$13-LOG10($O138))/AG$14))+AG$15/(1+EXP((AG$16-LOG10($O138))/AG$17))+AG$18/(1+EXP((AG$19-LOG10($O138))/AG$20)))</f>
        <v>0.52359565281363585</v>
      </c>
      <c r="AH138" s="18">
        <f ca="1">MAX(-AD138+MIN(AD138,AngCal!$B$30),AH$11+AH$12/(1+EXP((AH$13-LOG10($O138))/AH$14))+AH$15/(1+EXP((AH$16-LOG10($O138))/AH$17))+AH$18/(1+EXP((AH$19-LOG10($O138))/AH$20)))</f>
        <v>0.5284987941586976</v>
      </c>
      <c r="AI138" s="18">
        <f ca="1">MAX(-AE138+MIN(AE138,AngCal!$B$30),AI$11+AI$12/(1+EXP((AI$13-LOG10($O138))/AI$14))+AI$15/(1+EXP((AI$16-LOG10($O138))/AI$17))+AI$18/(1+EXP((AI$19-LOG10($O138))/AI$20)))</f>
        <v>0.50064750938569658</v>
      </c>
      <c r="AJ138" s="18">
        <f t="shared" ca="1" si="22"/>
        <v>4.4265610828505446</v>
      </c>
      <c r="AK138" s="18">
        <f t="shared" ca="1" si="22"/>
        <v>2.8300883976657869</v>
      </c>
      <c r="AL138" s="18">
        <f t="shared" ca="1" si="22"/>
        <v>2.9204495521170997</v>
      </c>
      <c r="AM138" s="18">
        <f t="shared" ca="1" si="22"/>
        <v>2.7166848870159179</v>
      </c>
      <c r="AN138" s="18">
        <f t="shared" ca="1" si="23"/>
        <v>1</v>
      </c>
      <c r="AO138" s="18">
        <f t="shared" ca="1" si="23"/>
        <v>1</v>
      </c>
      <c r="AP138" s="18">
        <f t="shared" ca="1" si="23"/>
        <v>1</v>
      </c>
      <c r="AQ138" s="18">
        <f t="shared" ca="1" si="23"/>
        <v>1</v>
      </c>
      <c r="AR138" s="18">
        <f t="shared" ca="1" si="24"/>
        <v>0</v>
      </c>
      <c r="AS138" s="18">
        <f t="shared" ca="1" si="24"/>
        <v>0</v>
      </c>
      <c r="AT138" s="18">
        <f t="shared" ca="1" si="24"/>
        <v>0</v>
      </c>
      <c r="AU138" s="18">
        <f t="shared" ca="1" si="24"/>
        <v>0</v>
      </c>
    </row>
    <row r="139" spans="2:47" x14ac:dyDescent="0.15">
      <c r="B139">
        <v>1.901</v>
      </c>
      <c r="C139">
        <v>10</v>
      </c>
      <c r="D139" s="18">
        <v>-0.22969999999999999</v>
      </c>
      <c r="E139" s="18">
        <v>-0.83579999999999999</v>
      </c>
      <c r="F139" s="18">
        <v>0.2873</v>
      </c>
      <c r="G139" s="18">
        <v>0.47120000000000001</v>
      </c>
      <c r="H139" s="18">
        <v>0.97099999999999997</v>
      </c>
      <c r="I139" s="18">
        <v>3.9380000000000002</v>
      </c>
      <c r="J139" s="18">
        <v>0.68430000000000002</v>
      </c>
      <c r="K139" s="18">
        <v>0.40529999999999999</v>
      </c>
      <c r="L139" s="18">
        <v>-1.599</v>
      </c>
      <c r="M139" s="18">
        <v>0.39290000000000003</v>
      </c>
      <c r="O139" s="18">
        <f>MAX(MIN(Angle!A152,AngPhoton!$P$3),AngPhoton!$P$2)</f>
        <v>5660.8</v>
      </c>
      <c r="P139" s="18">
        <f t="shared" ca="1" si="19"/>
        <v>4.0716164269011257E-5</v>
      </c>
      <c r="Q139" s="18">
        <f t="shared" ca="1" si="19"/>
        <v>0</v>
      </c>
      <c r="R139" s="18">
        <f t="shared" ca="1" si="19"/>
        <v>0</v>
      </c>
      <c r="S139" s="18">
        <f t="shared" ca="1" si="19"/>
        <v>8.163404899969029E-5</v>
      </c>
      <c r="T139" s="18">
        <f ca="1">MAX(-P139+MIN(P139,AngCal!$B$30),T$11+T$12/(1+EXP((T$13-LOG10($O139))/T$14))+T$15/(1+EXP((T$16-LOG10($O139))/T$17))+T$18/(1+EXP((T$19-LOG10($O139))/T$20)))</f>
        <v>0</v>
      </c>
      <c r="U139" s="18">
        <f ca="1">MAX(-Q139+MIN(Q139,AngCal!$B$30),U$11+U$12/(1+EXP((U$13-LOG10($O139))/U$14))+U$15/(1+EXP((U$16-LOG10($O139))/U$17))+U$18/(1+EXP((U$19-LOG10($O139))/U$20)))</f>
        <v>0</v>
      </c>
      <c r="V139" s="18">
        <f ca="1">MAX(-R139+MIN(R139,AngCal!$B$30),V$11+V$12/(1+EXP((V$13-LOG10($O139))/V$14))+V$15/(1+EXP((V$16-LOG10($O139))/V$17))+V$18/(1+EXP((V$19-LOG10($O139))/V$20)))</f>
        <v>1.9949322491434607E-5</v>
      </c>
      <c r="W139" s="18">
        <f ca="1">MAX(-S139+MIN(S139,AngCal!$B$30),W$11+W$12/(1+EXP((W$13-LOG10($O139))/W$14))+W$15/(1+EXP((W$16-LOG10($O139))/W$17))+W$18/(1+EXP((W$19-LOG10($O139))/W$20)))</f>
        <v>4.7063831730972255E-5</v>
      </c>
      <c r="X139" s="18">
        <f t="shared" ca="1" si="20"/>
        <v>0.22935066304475907</v>
      </c>
      <c r="Y139" s="18">
        <f t="shared" ca="1" si="20"/>
        <v>0.26717631157316973</v>
      </c>
      <c r="Z139" s="18">
        <f t="shared" ca="1" si="20"/>
        <v>0.45666738964953141</v>
      </c>
      <c r="AA139" s="18">
        <f t="shared" ca="1" si="20"/>
        <v>0.52299796153730471</v>
      </c>
      <c r="AB139" s="18">
        <f t="shared" ca="1" si="21"/>
        <v>3.1271521576843583E-2</v>
      </c>
      <c r="AC139" s="18">
        <f t="shared" ca="1" si="21"/>
        <v>1.0552920543084125E-2</v>
      </c>
      <c r="AD139" s="18">
        <f t="shared" ca="1" si="21"/>
        <v>4.0328000999057673E-2</v>
      </c>
      <c r="AE139" s="18">
        <f t="shared" ca="1" si="21"/>
        <v>3.1017388281389224E-2</v>
      </c>
      <c r="AF139" s="18">
        <f ca="1">MAX(-AB139+MIN(AB139,AngCal!$B$30),AF$11+AF$12/(1+EXP((AF$13-LOG10($O139))/AF$14))+AF$15/(1+EXP((AF$16-LOG10($O139))/AF$17))+AF$18/(1+EXP((AF$19-LOG10($O139))/AF$20)))</f>
        <v>0.76130734682132495</v>
      </c>
      <c r="AG139" s="18">
        <f ca="1">MAX(-AC139+MIN(AC139,AngCal!$B$30),AG$11+AG$12/(1+EXP((AG$13-LOG10($O139))/AG$14))+AG$15/(1+EXP((AG$16-LOG10($O139))/AG$17))+AG$18/(1+EXP((AG$19-LOG10($O139))/AG$20)))</f>
        <v>0.51891011608000248</v>
      </c>
      <c r="AH139" s="18">
        <f ca="1">MAX(-AD139+MIN(AD139,AngCal!$B$30),AH$11+AH$12/(1+EXP((AH$13-LOG10($O139))/AH$14))+AH$15/(1+EXP((AH$16-LOG10($O139))/AH$17))+AH$18/(1+EXP((AH$19-LOG10($O139))/AH$20)))</f>
        <v>0.59514664631857572</v>
      </c>
      <c r="AI139" s="18">
        <f ca="1">MAX(-AE139+MIN(AE139,AngCal!$B$30),AI$11+AI$12/(1+EXP((AI$13-LOG10($O139))/AI$14))+AI$15/(1+EXP((AI$16-LOG10($O139))/AI$17))+AI$18/(1+EXP((AI$19-LOG10($O139))/AI$20)))</f>
        <v>0.58374296760956623</v>
      </c>
      <c r="AJ139" s="18">
        <f t="shared" ca="1" si="22"/>
        <v>5.2146613248074116</v>
      </c>
      <c r="AK139" s="18">
        <f t="shared" ca="1" si="22"/>
        <v>2.830088395666166</v>
      </c>
      <c r="AL139" s="18">
        <f t="shared" ca="1" si="22"/>
        <v>3.9304139615279019</v>
      </c>
      <c r="AM139" s="18">
        <f t="shared" ca="1" si="22"/>
        <v>4.2830562888221193</v>
      </c>
      <c r="AN139" s="18">
        <f t="shared" ca="1" si="23"/>
        <v>1</v>
      </c>
      <c r="AO139" s="18">
        <f t="shared" ca="1" si="23"/>
        <v>1</v>
      </c>
      <c r="AP139" s="18">
        <f t="shared" ca="1" si="23"/>
        <v>1</v>
      </c>
      <c r="AQ139" s="18">
        <f t="shared" ca="1" si="23"/>
        <v>1</v>
      </c>
      <c r="AR139" s="18">
        <f t="shared" ca="1" si="24"/>
        <v>0</v>
      </c>
      <c r="AS139" s="18">
        <f t="shared" ca="1" si="24"/>
        <v>0</v>
      </c>
      <c r="AT139" s="18">
        <f t="shared" ca="1" si="24"/>
        <v>0</v>
      </c>
      <c r="AU139" s="18">
        <f t="shared" ca="1" si="24"/>
        <v>0</v>
      </c>
    </row>
    <row r="140" spans="2:47" x14ac:dyDescent="0.15">
      <c r="B140">
        <v>1.901</v>
      </c>
      <c r="C140">
        <v>15</v>
      </c>
      <c r="D140" s="18">
        <v>-0.2059</v>
      </c>
      <c r="E140" s="18">
        <v>-0.89190000000000003</v>
      </c>
      <c r="F140" s="18">
        <v>0.31530000000000002</v>
      </c>
      <c r="G140" s="18">
        <v>0.46879999999999999</v>
      </c>
      <c r="H140" s="18">
        <v>0.9758</v>
      </c>
      <c r="I140" s="18">
        <v>3.7789999999999999</v>
      </c>
      <c r="J140" s="18">
        <v>0.65280000000000005</v>
      </c>
      <c r="K140" s="18">
        <v>0.38069999999999998</v>
      </c>
      <c r="L140" s="18">
        <v>-1.5309999999999999</v>
      </c>
      <c r="M140" s="18">
        <v>0.379</v>
      </c>
      <c r="O140" s="18">
        <f>MAX(MIN(Angle!A153,AngPhoton!$P$3),AngPhoton!$P$2)</f>
        <v>7126.5</v>
      </c>
      <c r="P140" s="18">
        <f t="shared" ca="1" si="19"/>
        <v>3.8616733490787203E-5</v>
      </c>
      <c r="Q140" s="18">
        <f t="shared" ca="1" si="19"/>
        <v>0</v>
      </c>
      <c r="R140" s="18">
        <f t="shared" ca="1" si="19"/>
        <v>0</v>
      </c>
      <c r="S140" s="18">
        <f t="shared" ca="1" si="19"/>
        <v>7.0522538471569363E-5</v>
      </c>
      <c r="T140" s="18">
        <f ca="1">MAX(-P140+MIN(P140,AngCal!$B$30),T$11+T$12/(1+EXP((T$13-LOG10($O140))/T$14))+T$15/(1+EXP((T$16-LOG10($O140))/T$17))+T$18/(1+EXP((T$19-LOG10($O140))/T$20)))</f>
        <v>0</v>
      </c>
      <c r="U140" s="18">
        <f ca="1">MAX(-Q140+MIN(Q140,AngCal!$B$30),U$11+U$12/(1+EXP((U$13-LOG10($O140))/U$14))+U$15/(1+EXP((U$16-LOG10($O140))/U$17))+U$18/(1+EXP((U$19-LOG10($O140))/U$20)))</f>
        <v>0</v>
      </c>
      <c r="V140" s="18">
        <f ca="1">MAX(-R140+MIN(R140,AngCal!$B$30),V$11+V$12/(1+EXP((V$13-LOG10($O140))/V$14))+V$15/(1+EXP((V$16-LOG10($O140))/V$17))+V$18/(1+EXP((V$19-LOG10($O140))/V$20)))</f>
        <v>1.9964990617606093E-5</v>
      </c>
      <c r="W140" s="18">
        <f ca="1">MAX(-S140+MIN(S140,AngCal!$B$30),W$11+W$12/(1+EXP((W$13-LOG10($O140))/W$14))+W$15/(1+EXP((W$16-LOG10($O140))/W$17))+W$18/(1+EXP((W$19-LOG10($O140))/W$20)))</f>
        <v>4.7623992005717264E-5</v>
      </c>
      <c r="X140" s="18">
        <f t="shared" ca="1" si="20"/>
        <v>0.22935066304475907</v>
      </c>
      <c r="Y140" s="18">
        <f t="shared" ca="1" si="20"/>
        <v>0.26692269253194534</v>
      </c>
      <c r="Z140" s="18">
        <f t="shared" ca="1" si="20"/>
        <v>0.45666738964953141</v>
      </c>
      <c r="AA140" s="18">
        <f t="shared" ca="1" si="20"/>
        <v>0.52299796303211399</v>
      </c>
      <c r="AB140" s="18">
        <f t="shared" ca="1" si="21"/>
        <v>3.1313648449715674E-2</v>
      </c>
      <c r="AC140" s="18">
        <f t="shared" ca="1" si="21"/>
        <v>3.3833987024575445E-3</v>
      </c>
      <c r="AD140" s="18">
        <f t="shared" ca="1" si="21"/>
        <v>4.0493944838089331E-2</v>
      </c>
      <c r="AE140" s="18">
        <f t="shared" ca="1" si="21"/>
        <v>3.7211439005651888E-2</v>
      </c>
      <c r="AF140" s="18">
        <f ca="1">MAX(-AB140+MIN(AB140,AngCal!$B$30),AF$11+AF$12/(1+EXP((AF$13-LOG10($O140))/AF$14))+AF$15/(1+EXP((AF$16-LOG10($O140))/AF$17))+AF$18/(1+EXP((AF$19-LOG10($O140))/AF$20)))</f>
        <v>0.91825217555730887</v>
      </c>
      <c r="AG140" s="18">
        <f ca="1">MAX(-AC140+MIN(AC140,AngCal!$B$30),AG$11+AG$12/(1+EXP((AG$13-LOG10($O140))/AG$14))+AG$15/(1+EXP((AG$16-LOG10($O140))/AG$17))+AG$18/(1+EXP((AG$19-LOG10($O140))/AG$20)))</f>
        <v>0.51429946554758776</v>
      </c>
      <c r="AH140" s="18">
        <f ca="1">MAX(-AD140+MIN(AD140,AngCal!$B$30),AH$11+AH$12/(1+EXP((AH$13-LOG10($O140))/AH$14))+AH$15/(1+EXP((AH$16-LOG10($O140))/AH$17))+AH$18/(1+EXP((AH$19-LOG10($O140))/AH$20)))</f>
        <v>0.67517380244825176</v>
      </c>
      <c r="AI140" s="18">
        <f ca="1">MAX(-AE140+MIN(AE140,AngCal!$B$30),AI$11+AI$12/(1+EXP((AI$13-LOG10($O140))/AI$14))+AI$15/(1+EXP((AI$16-LOG10($O140))/AI$17))+AI$18/(1+EXP((AI$19-LOG10($O140))/AI$20)))</f>
        <v>0.69223965931433273</v>
      </c>
      <c r="AJ140" s="18">
        <f t="shared" ca="1" si="22"/>
        <v>5.9184595912246314</v>
      </c>
      <c r="AK140" s="18">
        <f t="shared" ca="1" si="22"/>
        <v>2.8300883943468564</v>
      </c>
      <c r="AL140" s="18">
        <f t="shared" ca="1" si="22"/>
        <v>5.1242366708535725</v>
      </c>
      <c r="AM140" s="18">
        <f t="shared" ca="1" si="22"/>
        <v>5.4066196083478211</v>
      </c>
      <c r="AN140" s="18">
        <f t="shared" ca="1" si="23"/>
        <v>1</v>
      </c>
      <c r="AO140" s="18">
        <f t="shared" ca="1" si="23"/>
        <v>1</v>
      </c>
      <c r="AP140" s="18">
        <f t="shared" ca="1" si="23"/>
        <v>1</v>
      </c>
      <c r="AQ140" s="18">
        <f t="shared" ca="1" si="23"/>
        <v>1</v>
      </c>
      <c r="AR140" s="18">
        <f t="shared" ca="1" si="24"/>
        <v>0</v>
      </c>
      <c r="AS140" s="18">
        <f t="shared" ca="1" si="24"/>
        <v>0</v>
      </c>
      <c r="AT140" s="18">
        <f t="shared" ca="1" si="24"/>
        <v>0</v>
      </c>
      <c r="AU140" s="18">
        <f t="shared" ca="1" si="24"/>
        <v>0</v>
      </c>
    </row>
    <row r="141" spans="2:47" x14ac:dyDescent="0.15">
      <c r="B141">
        <v>1.901</v>
      </c>
      <c r="C141">
        <v>20</v>
      </c>
      <c r="D141" s="18">
        <v>-0.155</v>
      </c>
      <c r="E141" s="18">
        <v>0.27979999999999999</v>
      </c>
      <c r="F141" s="18">
        <v>-1.532</v>
      </c>
      <c r="G141" s="18">
        <v>0.28410000000000002</v>
      </c>
      <c r="H141" s="18">
        <v>-0.84850000000000003</v>
      </c>
      <c r="I141" s="18">
        <v>0.3468</v>
      </c>
      <c r="J141" s="18">
        <v>0.4118</v>
      </c>
      <c r="K141" s="18">
        <v>0.93559999999999999</v>
      </c>
      <c r="L141" s="18">
        <v>3.694</v>
      </c>
      <c r="M141" s="18">
        <v>0.55059999999999998</v>
      </c>
      <c r="O141" s="18">
        <f>MAX(MIN(Angle!A154,AngPhoton!$P$3),AngPhoton!$P$2)</f>
        <v>8971.7000000000007</v>
      </c>
      <c r="P141" s="18">
        <f t="shared" ca="1" si="19"/>
        <v>3.6970911964501196E-5</v>
      </c>
      <c r="Q141" s="18">
        <f t="shared" ca="1" si="19"/>
        <v>0</v>
      </c>
      <c r="R141" s="18">
        <f t="shared" ca="1" si="19"/>
        <v>0</v>
      </c>
      <c r="S141" s="18">
        <f t="shared" ca="1" si="19"/>
        <v>6.0820996477577161E-5</v>
      </c>
      <c r="T141" s="18">
        <f ca="1">MAX(-P141+MIN(P141,AngCal!$B$30),T$11+T$12/(1+EXP((T$13-LOG10($O141))/T$14))+T$15/(1+EXP((T$16-LOG10($O141))/T$17))+T$18/(1+EXP((T$19-LOG10($O141))/T$20)))</f>
        <v>0</v>
      </c>
      <c r="U141" s="18">
        <f ca="1">MAX(-Q141+MIN(Q141,AngCal!$B$30),U$11+U$12/(1+EXP((U$13-LOG10($O141))/U$14))+U$15/(1+EXP((U$16-LOG10($O141))/U$17))+U$18/(1+EXP((U$19-LOG10($O141))/U$20)))</f>
        <v>0</v>
      </c>
      <c r="V141" s="18">
        <f ca="1">MAX(-R141+MIN(R141,AngCal!$B$30),V$11+V$12/(1+EXP((V$13-LOG10($O141))/V$14))+V$15/(1+EXP((V$16-LOG10($O141))/V$17))+V$18/(1+EXP((V$19-LOG10($O141))/V$20)))</f>
        <v>1.9975814584648199E-5</v>
      </c>
      <c r="W141" s="18">
        <f ca="1">MAX(-S141+MIN(S141,AngCal!$B$30),W$11+W$12/(1+EXP((W$13-LOG10($O141))/W$14))+W$15/(1+EXP((W$16-LOG10($O141))/W$17))+W$18/(1+EXP((W$19-LOG10($O141))/W$20)))</f>
        <v>4.8077346686110911E-5</v>
      </c>
      <c r="X141" s="18">
        <f t="shared" ca="1" si="20"/>
        <v>0.22935066304475907</v>
      </c>
      <c r="Y141" s="18">
        <f t="shared" ca="1" si="20"/>
        <v>0.26670644538829769</v>
      </c>
      <c r="Z141" s="18">
        <f t="shared" ca="1" si="20"/>
        <v>0.45666738964953141</v>
      </c>
      <c r="AA141" s="18">
        <f t="shared" ca="1" si="20"/>
        <v>0.52299796404586252</v>
      </c>
      <c r="AB141" s="18">
        <f t="shared" ca="1" si="21"/>
        <v>3.1325432706987531E-2</v>
      </c>
      <c r="AC141" s="18">
        <f t="shared" ca="1" si="21"/>
        <v>1.8205466939385864E-3</v>
      </c>
      <c r="AD141" s="18">
        <f t="shared" ca="1" si="21"/>
        <v>4.0491287932953098E-2</v>
      </c>
      <c r="AE141" s="18">
        <f t="shared" ca="1" si="21"/>
        <v>4.3450817101629416E-2</v>
      </c>
      <c r="AF141" s="18">
        <f ca="1">MAX(-AB141+MIN(AB141,AngCal!$B$30),AF$11+AF$12/(1+EXP((AF$13-LOG10($O141))/AF$14))+AF$15/(1+EXP((AF$16-LOG10($O141))/AF$17))+AF$18/(1+EXP((AF$19-LOG10($O141))/AF$20)))</f>
        <v>1.0491175026120343</v>
      </c>
      <c r="AG141" s="18">
        <f ca="1">MAX(-AC141+MIN(AC141,AngCal!$B$30),AG$11+AG$12/(1+EXP((AG$13-LOG10($O141))/AG$14))+AG$15/(1+EXP((AG$16-LOG10($O141))/AG$17))+AG$18/(1+EXP((AG$19-LOG10($O141))/AG$20)))</f>
        <v>0.50977612851740273</v>
      </c>
      <c r="AH141" s="18">
        <f ca="1">MAX(-AD141+MIN(AD141,AngCal!$B$30),AH$11+AH$12/(1+EXP((AH$13-LOG10($O141))/AH$14))+AH$15/(1+EXP((AH$16-LOG10($O141))/AH$17))+AH$18/(1+EXP((AH$19-LOG10($O141))/AH$20)))</f>
        <v>0.76555318175036724</v>
      </c>
      <c r="AI141" s="18">
        <f ca="1">MAX(-AE141+MIN(AE141,AngCal!$B$30),AI$11+AI$12/(1+EXP((AI$13-LOG10($O141))/AI$14))+AI$15/(1+EXP((AI$16-LOG10($O141))/AI$17))+AI$18/(1+EXP((AI$19-LOG10($O141))/AI$20)))</f>
        <v>0.81849808217979891</v>
      </c>
      <c r="AJ141" s="18">
        <f t="shared" ca="1" si="22"/>
        <v>6.4284739817736725</v>
      </c>
      <c r="AK141" s="18">
        <f t="shared" ca="1" si="22"/>
        <v>2.8300883934763577</v>
      </c>
      <c r="AL141" s="18">
        <f t="shared" ca="1" si="22"/>
        <v>6.1840704458406783</v>
      </c>
      <c r="AM141" s="18">
        <f t="shared" ca="1" si="22"/>
        <v>5.6346410950832855</v>
      </c>
      <c r="AN141" s="18">
        <f t="shared" ca="1" si="23"/>
        <v>1</v>
      </c>
      <c r="AO141" s="18">
        <f t="shared" ca="1" si="23"/>
        <v>1</v>
      </c>
      <c r="AP141" s="18">
        <f t="shared" ca="1" si="23"/>
        <v>1</v>
      </c>
      <c r="AQ141" s="18">
        <f t="shared" ca="1" si="23"/>
        <v>1</v>
      </c>
      <c r="AR141" s="18">
        <f t="shared" ca="1" si="24"/>
        <v>0</v>
      </c>
      <c r="AS141" s="18">
        <f t="shared" ca="1" si="24"/>
        <v>0</v>
      </c>
      <c r="AT141" s="18">
        <f t="shared" ca="1" si="24"/>
        <v>0</v>
      </c>
      <c r="AU141" s="18">
        <f t="shared" ca="1" si="24"/>
        <v>0</v>
      </c>
    </row>
    <row r="142" spans="2:47" x14ac:dyDescent="0.15">
      <c r="B142">
        <v>4.0910000000000002</v>
      </c>
      <c r="C142">
        <v>1</v>
      </c>
      <c r="D142" s="18">
        <v>-0.1197</v>
      </c>
      <c r="E142" s="18">
        <v>0.20519999999999999</v>
      </c>
      <c r="F142" s="18">
        <v>-1.47</v>
      </c>
      <c r="G142" s="18">
        <v>0.27279999999999999</v>
      </c>
      <c r="H142" s="18">
        <v>-0.6482</v>
      </c>
      <c r="I142" s="18">
        <v>0.48220000000000002</v>
      </c>
      <c r="J142" s="18">
        <v>0.49130000000000001</v>
      </c>
      <c r="K142" s="18">
        <v>0.68120000000000003</v>
      </c>
      <c r="L142" s="18">
        <v>2.923</v>
      </c>
      <c r="M142" s="18">
        <v>0.81330000000000002</v>
      </c>
      <c r="O142" s="18">
        <f>MAX(MIN(Angle!A155,AngPhoton!$P$3),AngPhoton!$P$2)</f>
        <v>10000</v>
      </c>
      <c r="P142" s="18">
        <f t="shared" ca="1" si="19"/>
        <v>3.6323712776842321E-5</v>
      </c>
      <c r="Q142" s="18">
        <f t="shared" ca="1" si="19"/>
        <v>0</v>
      </c>
      <c r="R142" s="18">
        <f t="shared" ca="1" si="19"/>
        <v>0</v>
      </c>
      <c r="S142" s="18">
        <f t="shared" ca="1" si="19"/>
        <v>5.6685730473758633E-5</v>
      </c>
      <c r="T142" s="18">
        <f ca="1">MAX(-P142+MIN(P142,AngCal!$B$30),T$11+T$12/(1+EXP((T$13-LOG10($O142))/T$14))+T$15/(1+EXP((T$16-LOG10($O142))/T$17))+T$18/(1+EXP((T$19-LOG10($O142))/T$20)))</f>
        <v>0</v>
      </c>
      <c r="U142" s="18">
        <f ca="1">MAX(-Q142+MIN(Q142,AngCal!$B$30),U$11+U$12/(1+EXP((U$13-LOG10($O142))/U$14))+U$15/(1+EXP((U$16-LOG10($O142))/U$17))+U$18/(1+EXP((U$19-LOG10($O142))/U$20)))</f>
        <v>0</v>
      </c>
      <c r="V142" s="18">
        <f ca="1">MAX(-R142+MIN(R142,AngCal!$B$30),V$11+V$12/(1+EXP((V$13-LOG10($O142))/V$14))+V$15/(1+EXP((V$16-LOG10($O142))/V$17))+V$18/(1+EXP((V$19-LOG10($O142))/V$20)))</f>
        <v>1.9979683232203282E-5</v>
      </c>
      <c r="W142" s="18">
        <f ca="1">MAX(-S142+MIN(S142,AngCal!$B$30),W$11+W$12/(1+EXP((W$13-LOG10($O142))/W$14))+W$15/(1+EXP((W$16-LOG10($O142))/W$17))+W$18/(1+EXP((W$19-LOG10($O142))/W$20)))</f>
        <v>4.8259932858982918E-5</v>
      </c>
      <c r="X142" s="18">
        <f t="shared" ca="1" si="20"/>
        <v>0.22935066304475907</v>
      </c>
      <c r="Y142" s="18">
        <f t="shared" ca="1" si="20"/>
        <v>0.26661589655750734</v>
      </c>
      <c r="Z142" s="18">
        <f t="shared" ca="1" si="20"/>
        <v>0.45666738964953141</v>
      </c>
      <c r="AA142" s="18">
        <f t="shared" ca="1" si="20"/>
        <v>0.52299796440313773</v>
      </c>
      <c r="AB142" s="18">
        <f t="shared" ca="1" si="21"/>
        <v>3.1327496343365416E-2</v>
      </c>
      <c r="AC142" s="18">
        <f t="shared" ca="1" si="21"/>
        <v>1.8258963333036733E-3</v>
      </c>
      <c r="AD142" s="18">
        <f t="shared" ca="1" si="21"/>
        <v>4.0484031633094456E-2</v>
      </c>
      <c r="AE142" s="18">
        <f t="shared" ca="1" si="21"/>
        <v>4.6322331300110382E-2</v>
      </c>
      <c r="AF142" s="18">
        <f ca="1">MAX(-AB142+MIN(AB142,AngCal!$B$30),AF$11+AF$12/(1+EXP((AF$13-LOG10($O142))/AF$14))+AF$15/(1+EXP((AF$16-LOG10($O142))/AF$17))+AF$18/(1+EXP((AF$19-LOG10($O142))/AF$20)))</f>
        <v>1.091991760069162</v>
      </c>
      <c r="AG142" s="18">
        <f ca="1">MAX(-AC142+MIN(AC142,AngCal!$B$30),AG$11+AG$12/(1+EXP((AG$13-LOG10($O142))/AG$14))+AG$15/(1+EXP((AG$16-LOG10($O142))/AG$17))+AG$18/(1+EXP((AG$19-LOG10($O142))/AG$20)))</f>
        <v>0.50767784338432187</v>
      </c>
      <c r="AH142" s="18">
        <f ca="1">MAX(-AD142+MIN(AD142,AngCal!$B$30),AH$11+AH$12/(1+EXP((AH$13-LOG10($O142))/AH$14))+AH$15/(1+EXP((AH$16-LOG10($O142))/AH$17))+AH$18/(1+EXP((AH$19-LOG10($O142))/AH$20)))</f>
        <v>0.81044513199236889</v>
      </c>
      <c r="AI142" s="18">
        <f ca="1">MAX(-AE142+MIN(AE142,AngCal!$B$30),AI$11+AI$12/(1+EXP((AI$13-LOG10($O142))/AI$14))+AI$15/(1+EXP((AI$16-LOG10($O142))/AI$17))+AI$18/(1+EXP((AI$19-LOG10($O142))/AI$20)))</f>
        <v>0.88134250662920621</v>
      </c>
      <c r="AJ142" s="18">
        <f t="shared" ca="1" si="22"/>
        <v>6.5991473355883521</v>
      </c>
      <c r="AK142" s="18">
        <f t="shared" ca="1" si="22"/>
        <v>2.8300883931759144</v>
      </c>
      <c r="AL142" s="18">
        <f t="shared" ca="1" si="22"/>
        <v>6.5674804577333044</v>
      </c>
      <c r="AM142" s="18">
        <f t="shared" ca="1" si="22"/>
        <v>5.6566977483502274</v>
      </c>
      <c r="AN142" s="18">
        <f t="shared" ca="1" si="23"/>
        <v>1</v>
      </c>
      <c r="AO142" s="18">
        <f t="shared" ca="1" si="23"/>
        <v>1</v>
      </c>
      <c r="AP142" s="18">
        <f t="shared" ca="1" si="23"/>
        <v>1</v>
      </c>
      <c r="AQ142" s="18">
        <f t="shared" ca="1" si="23"/>
        <v>1</v>
      </c>
      <c r="AR142" s="18">
        <f t="shared" ca="1" si="24"/>
        <v>0</v>
      </c>
      <c r="AS142" s="18">
        <f t="shared" ca="1" si="24"/>
        <v>0</v>
      </c>
      <c r="AT142" s="18">
        <f t="shared" ca="1" si="24"/>
        <v>0</v>
      </c>
      <c r="AU142" s="18">
        <f t="shared" ca="1" si="24"/>
        <v>0</v>
      </c>
    </row>
    <row r="143" spans="2:47" x14ac:dyDescent="0.15">
      <c r="B143">
        <v>4.0910000000000002</v>
      </c>
      <c r="C143">
        <v>3</v>
      </c>
      <c r="D143" s="18">
        <v>-0.38140000000000002</v>
      </c>
      <c r="E143" s="18">
        <v>-2.794</v>
      </c>
      <c r="F143" s="18">
        <v>0.3196</v>
      </c>
      <c r="G143" s="18">
        <v>0.7046</v>
      </c>
      <c r="H143" s="18">
        <v>2.4119999999999999</v>
      </c>
      <c r="I143" s="18">
        <v>3.2840000000000001E-2</v>
      </c>
      <c r="J143" s="18">
        <v>1.075</v>
      </c>
      <c r="K143" s="18">
        <v>1.0009999999999999</v>
      </c>
      <c r="L143" s="18">
        <v>2.1120000000000001</v>
      </c>
      <c r="M143" s="18">
        <v>1.468</v>
      </c>
      <c r="O143" s="18">
        <f>MAX(MIN(Angle!A156,AngPhoton!$P$3),AngPhoton!$P$2)</f>
        <v>10000</v>
      </c>
      <c r="P143" s="18">
        <f t="shared" ca="1" si="19"/>
        <v>3.6323712776842321E-5</v>
      </c>
      <c r="Q143" s="18">
        <f t="shared" ca="1" si="19"/>
        <v>0</v>
      </c>
      <c r="R143" s="18">
        <f t="shared" ca="1" si="19"/>
        <v>0</v>
      </c>
      <c r="S143" s="18">
        <f t="shared" ca="1" si="19"/>
        <v>5.6685730473758633E-5</v>
      </c>
      <c r="T143" s="18">
        <f ca="1">MAX(-P143+MIN(P143,AngCal!$B$30),T$11+T$12/(1+EXP((T$13-LOG10($O143))/T$14))+T$15/(1+EXP((T$16-LOG10($O143))/T$17))+T$18/(1+EXP((T$19-LOG10($O143))/T$20)))</f>
        <v>0</v>
      </c>
      <c r="U143" s="18">
        <f ca="1">MAX(-Q143+MIN(Q143,AngCal!$B$30),U$11+U$12/(1+EXP((U$13-LOG10($O143))/U$14))+U$15/(1+EXP((U$16-LOG10($O143))/U$17))+U$18/(1+EXP((U$19-LOG10($O143))/U$20)))</f>
        <v>0</v>
      </c>
      <c r="V143" s="18">
        <f ca="1">MAX(-R143+MIN(R143,AngCal!$B$30),V$11+V$12/(1+EXP((V$13-LOG10($O143))/V$14))+V$15/(1+EXP((V$16-LOG10($O143))/V$17))+V$18/(1+EXP((V$19-LOG10($O143))/V$20)))</f>
        <v>1.9979683232203282E-5</v>
      </c>
      <c r="W143" s="18">
        <f ca="1">MAX(-S143+MIN(S143,AngCal!$B$30),W$11+W$12/(1+EXP((W$13-LOG10($O143))/W$14))+W$15/(1+EXP((W$16-LOG10($O143))/W$17))+W$18/(1+EXP((W$19-LOG10($O143))/W$20)))</f>
        <v>4.8259932858982918E-5</v>
      </c>
      <c r="X143" s="18">
        <f t="shared" ca="1" si="20"/>
        <v>0.22935066304475907</v>
      </c>
      <c r="Y143" s="18">
        <f t="shared" ca="1" si="20"/>
        <v>0.26661589655750734</v>
      </c>
      <c r="Z143" s="18">
        <f t="shared" ca="1" si="20"/>
        <v>0.45666738964953141</v>
      </c>
      <c r="AA143" s="18">
        <f t="shared" ca="1" si="20"/>
        <v>0.52299796440313773</v>
      </c>
      <c r="AB143" s="18">
        <f t="shared" ca="1" si="21"/>
        <v>3.1327496343365416E-2</v>
      </c>
      <c r="AC143" s="18">
        <f t="shared" ca="1" si="21"/>
        <v>1.8258963333036733E-3</v>
      </c>
      <c r="AD143" s="18">
        <f t="shared" ca="1" si="21"/>
        <v>4.0484031633094456E-2</v>
      </c>
      <c r="AE143" s="18">
        <f t="shared" ca="1" si="21"/>
        <v>4.6322331300110382E-2</v>
      </c>
      <c r="AF143" s="18">
        <f ca="1">MAX(-AB143+MIN(AB143,AngCal!$B$30),AF$11+AF$12/(1+EXP((AF$13-LOG10($O143))/AF$14))+AF$15/(1+EXP((AF$16-LOG10($O143))/AF$17))+AF$18/(1+EXP((AF$19-LOG10($O143))/AF$20)))</f>
        <v>1.091991760069162</v>
      </c>
      <c r="AG143" s="18">
        <f ca="1">MAX(-AC143+MIN(AC143,AngCal!$B$30),AG$11+AG$12/(1+EXP((AG$13-LOG10($O143))/AG$14))+AG$15/(1+EXP((AG$16-LOG10($O143))/AG$17))+AG$18/(1+EXP((AG$19-LOG10($O143))/AG$20)))</f>
        <v>0.50767784338432187</v>
      </c>
      <c r="AH143" s="18">
        <f ca="1">MAX(-AD143+MIN(AD143,AngCal!$B$30),AH$11+AH$12/(1+EXP((AH$13-LOG10($O143))/AH$14))+AH$15/(1+EXP((AH$16-LOG10($O143))/AH$17))+AH$18/(1+EXP((AH$19-LOG10($O143))/AH$20)))</f>
        <v>0.81044513199236889</v>
      </c>
      <c r="AI143" s="18">
        <f ca="1">MAX(-AE143+MIN(AE143,AngCal!$B$30),AI$11+AI$12/(1+EXP((AI$13-LOG10($O143))/AI$14))+AI$15/(1+EXP((AI$16-LOG10($O143))/AI$17))+AI$18/(1+EXP((AI$19-LOG10($O143))/AI$20)))</f>
        <v>0.88134250662920621</v>
      </c>
      <c r="AJ143" s="18">
        <f t="shared" ca="1" si="22"/>
        <v>6.5991473355883521</v>
      </c>
      <c r="AK143" s="18">
        <f t="shared" ca="1" si="22"/>
        <v>2.8300883931759144</v>
      </c>
      <c r="AL143" s="18">
        <f t="shared" ca="1" si="22"/>
        <v>6.5674804577333044</v>
      </c>
      <c r="AM143" s="18">
        <f t="shared" ca="1" si="22"/>
        <v>5.6566977483502274</v>
      </c>
      <c r="AN143" s="18">
        <f t="shared" ca="1" si="23"/>
        <v>1</v>
      </c>
      <c r="AO143" s="18">
        <f t="shared" ca="1" si="23"/>
        <v>1</v>
      </c>
      <c r="AP143" s="18">
        <f t="shared" ca="1" si="23"/>
        <v>1</v>
      </c>
      <c r="AQ143" s="18">
        <f t="shared" ca="1" si="23"/>
        <v>1</v>
      </c>
      <c r="AR143" s="18">
        <f t="shared" ca="1" si="24"/>
        <v>0</v>
      </c>
      <c r="AS143" s="18">
        <f t="shared" ca="1" si="24"/>
        <v>0</v>
      </c>
      <c r="AT143" s="18">
        <f t="shared" ca="1" si="24"/>
        <v>0</v>
      </c>
      <c r="AU143" s="18">
        <f t="shared" ca="1" si="24"/>
        <v>0</v>
      </c>
    </row>
    <row r="144" spans="2:47" x14ac:dyDescent="0.15">
      <c r="B144">
        <v>4.0910000000000002</v>
      </c>
      <c r="C144">
        <v>5</v>
      </c>
      <c r="D144" s="18">
        <v>-0.1381</v>
      </c>
      <c r="E144" s="18">
        <v>0.26440000000000002</v>
      </c>
      <c r="F144" s="18">
        <v>-1.3859999999999999</v>
      </c>
      <c r="G144" s="18">
        <v>0.3216</v>
      </c>
      <c r="H144" s="18">
        <v>-0.75519999999999998</v>
      </c>
      <c r="I144" s="18">
        <v>0.35349999999999998</v>
      </c>
      <c r="J144" s="18">
        <v>0.49030000000000001</v>
      </c>
      <c r="K144" s="18">
        <v>0.72909999999999997</v>
      </c>
      <c r="L144" s="18">
        <v>2.7610000000000001</v>
      </c>
      <c r="M144" s="18">
        <v>0.79190000000000005</v>
      </c>
      <c r="O144" s="18">
        <f>MAX(MIN(Angle!A157,AngPhoton!$P$3),AngPhoton!$P$2)</f>
        <v>10000</v>
      </c>
      <c r="P144" s="18">
        <f t="shared" ca="1" si="19"/>
        <v>3.6323712776842321E-5</v>
      </c>
      <c r="Q144" s="18">
        <f t="shared" ca="1" si="19"/>
        <v>0</v>
      </c>
      <c r="R144" s="18">
        <f t="shared" ca="1" si="19"/>
        <v>0</v>
      </c>
      <c r="S144" s="18">
        <f t="shared" ca="1" si="19"/>
        <v>5.6685730473758633E-5</v>
      </c>
      <c r="T144" s="18">
        <f ca="1">MAX(-P144+MIN(P144,AngCal!$B$30),T$11+T$12/(1+EXP((T$13-LOG10($O144))/T$14))+T$15/(1+EXP((T$16-LOG10($O144))/T$17))+T$18/(1+EXP((T$19-LOG10($O144))/T$20)))</f>
        <v>0</v>
      </c>
      <c r="U144" s="18">
        <f ca="1">MAX(-Q144+MIN(Q144,AngCal!$B$30),U$11+U$12/(1+EXP((U$13-LOG10($O144))/U$14))+U$15/(1+EXP((U$16-LOG10($O144))/U$17))+U$18/(1+EXP((U$19-LOG10($O144))/U$20)))</f>
        <v>0</v>
      </c>
      <c r="V144" s="18">
        <f ca="1">MAX(-R144+MIN(R144,AngCal!$B$30),V$11+V$12/(1+EXP((V$13-LOG10($O144))/V$14))+V$15/(1+EXP((V$16-LOG10($O144))/V$17))+V$18/(1+EXP((V$19-LOG10($O144))/V$20)))</f>
        <v>1.9979683232203282E-5</v>
      </c>
      <c r="W144" s="18">
        <f ca="1">MAX(-S144+MIN(S144,AngCal!$B$30),W$11+W$12/(1+EXP((W$13-LOG10($O144))/W$14))+W$15/(1+EXP((W$16-LOG10($O144))/W$17))+W$18/(1+EXP((W$19-LOG10($O144))/W$20)))</f>
        <v>4.8259932858982918E-5</v>
      </c>
      <c r="X144" s="18">
        <f t="shared" ca="1" si="20"/>
        <v>0.22935066304475907</v>
      </c>
      <c r="Y144" s="18">
        <f t="shared" ca="1" si="20"/>
        <v>0.26661589655750734</v>
      </c>
      <c r="Z144" s="18">
        <f t="shared" ca="1" si="20"/>
        <v>0.45666738964953141</v>
      </c>
      <c r="AA144" s="18">
        <f t="shared" ca="1" si="20"/>
        <v>0.52299796440313773</v>
      </c>
      <c r="AB144" s="18">
        <f t="shared" ca="1" si="21"/>
        <v>3.1327496343365416E-2</v>
      </c>
      <c r="AC144" s="18">
        <f t="shared" ca="1" si="21"/>
        <v>1.8258963333036733E-3</v>
      </c>
      <c r="AD144" s="18">
        <f t="shared" ca="1" si="21"/>
        <v>4.0484031633094456E-2</v>
      </c>
      <c r="AE144" s="18">
        <f t="shared" ca="1" si="21"/>
        <v>4.6322331300110382E-2</v>
      </c>
      <c r="AF144" s="18">
        <f ca="1">MAX(-AB144+MIN(AB144,AngCal!$B$30),AF$11+AF$12/(1+EXP((AF$13-LOG10($O144))/AF$14))+AF$15/(1+EXP((AF$16-LOG10($O144))/AF$17))+AF$18/(1+EXP((AF$19-LOG10($O144))/AF$20)))</f>
        <v>1.091991760069162</v>
      </c>
      <c r="AG144" s="18">
        <f ca="1">MAX(-AC144+MIN(AC144,AngCal!$B$30),AG$11+AG$12/(1+EXP((AG$13-LOG10($O144))/AG$14))+AG$15/(1+EXP((AG$16-LOG10($O144))/AG$17))+AG$18/(1+EXP((AG$19-LOG10($O144))/AG$20)))</f>
        <v>0.50767784338432187</v>
      </c>
      <c r="AH144" s="18">
        <f ca="1">MAX(-AD144+MIN(AD144,AngCal!$B$30),AH$11+AH$12/(1+EXP((AH$13-LOG10($O144))/AH$14))+AH$15/(1+EXP((AH$16-LOG10($O144))/AH$17))+AH$18/(1+EXP((AH$19-LOG10($O144))/AH$20)))</f>
        <v>0.81044513199236889</v>
      </c>
      <c r="AI144" s="18">
        <f ca="1">MAX(-AE144+MIN(AE144,AngCal!$B$30),AI$11+AI$12/(1+EXP((AI$13-LOG10($O144))/AI$14))+AI$15/(1+EXP((AI$16-LOG10($O144))/AI$17))+AI$18/(1+EXP((AI$19-LOG10($O144))/AI$20)))</f>
        <v>0.88134250662920621</v>
      </c>
      <c r="AJ144" s="18">
        <f t="shared" ca="1" si="22"/>
        <v>6.5991473355883521</v>
      </c>
      <c r="AK144" s="18">
        <f t="shared" ca="1" si="22"/>
        <v>2.8300883931759144</v>
      </c>
      <c r="AL144" s="18">
        <f t="shared" ca="1" si="22"/>
        <v>6.5674804577333044</v>
      </c>
      <c r="AM144" s="18">
        <f t="shared" ca="1" si="22"/>
        <v>5.6566977483502274</v>
      </c>
      <c r="AN144" s="18">
        <f t="shared" ca="1" si="23"/>
        <v>1</v>
      </c>
      <c r="AO144" s="18">
        <f t="shared" ca="1" si="23"/>
        <v>1</v>
      </c>
      <c r="AP144" s="18">
        <f t="shared" ca="1" si="23"/>
        <v>1</v>
      </c>
      <c r="AQ144" s="18">
        <f t="shared" ca="1" si="23"/>
        <v>1</v>
      </c>
      <c r="AR144" s="18">
        <f t="shared" ca="1" si="24"/>
        <v>0</v>
      </c>
      <c r="AS144" s="18">
        <f t="shared" ca="1" si="24"/>
        <v>0</v>
      </c>
      <c r="AT144" s="18">
        <f t="shared" ca="1" si="24"/>
        <v>0</v>
      </c>
      <c r="AU144" s="18">
        <f t="shared" ca="1" si="24"/>
        <v>0</v>
      </c>
    </row>
    <row r="145" spans="2:47" x14ac:dyDescent="0.15">
      <c r="B145">
        <v>4.0910000000000002</v>
      </c>
      <c r="C145">
        <v>7</v>
      </c>
      <c r="D145" s="18">
        <v>-0.43440000000000001</v>
      </c>
      <c r="E145" s="18">
        <v>-3.613</v>
      </c>
      <c r="F145" s="18">
        <v>0.36649999999999999</v>
      </c>
      <c r="G145" s="18">
        <v>0.70079999999999998</v>
      </c>
      <c r="H145" s="18">
        <v>4.1399999999999997</v>
      </c>
      <c r="I145" s="18">
        <v>0.44030000000000002</v>
      </c>
      <c r="J145" s="18">
        <v>1.131</v>
      </c>
      <c r="K145" s="18">
        <v>3.0269999999999998E-2</v>
      </c>
      <c r="L145" s="18">
        <v>3.2709999999999999</v>
      </c>
      <c r="M145" s="18">
        <v>0.1361</v>
      </c>
      <c r="O145" s="18">
        <f>MAX(MIN(Angle!A158,AngPhoton!$P$3),AngPhoton!$P$2)</f>
        <v>10000</v>
      </c>
      <c r="P145" s="18">
        <f t="shared" ca="1" si="19"/>
        <v>3.6323712776842321E-5</v>
      </c>
      <c r="Q145" s="18">
        <f t="shared" ca="1" si="19"/>
        <v>0</v>
      </c>
      <c r="R145" s="18">
        <f t="shared" ca="1" si="19"/>
        <v>0</v>
      </c>
      <c r="S145" s="18">
        <f t="shared" ca="1" si="19"/>
        <v>5.6685730473758633E-5</v>
      </c>
      <c r="T145" s="18">
        <f ca="1">MAX(-P145+MIN(P145,AngCal!$B$30),T$11+T$12/(1+EXP((T$13-LOG10($O145))/T$14))+T$15/(1+EXP((T$16-LOG10($O145))/T$17))+T$18/(1+EXP((T$19-LOG10($O145))/T$20)))</f>
        <v>0</v>
      </c>
      <c r="U145" s="18">
        <f ca="1">MAX(-Q145+MIN(Q145,AngCal!$B$30),U$11+U$12/(1+EXP((U$13-LOG10($O145))/U$14))+U$15/(1+EXP((U$16-LOG10($O145))/U$17))+U$18/(1+EXP((U$19-LOG10($O145))/U$20)))</f>
        <v>0</v>
      </c>
      <c r="V145" s="18">
        <f ca="1">MAX(-R145+MIN(R145,AngCal!$B$30),V$11+V$12/(1+EXP((V$13-LOG10($O145))/V$14))+V$15/(1+EXP((V$16-LOG10($O145))/V$17))+V$18/(1+EXP((V$19-LOG10($O145))/V$20)))</f>
        <v>1.9979683232203282E-5</v>
      </c>
      <c r="W145" s="18">
        <f ca="1">MAX(-S145+MIN(S145,AngCal!$B$30),W$11+W$12/(1+EXP((W$13-LOG10($O145))/W$14))+W$15/(1+EXP((W$16-LOG10($O145))/W$17))+W$18/(1+EXP((W$19-LOG10($O145))/W$20)))</f>
        <v>4.8259932858982918E-5</v>
      </c>
      <c r="X145" s="18">
        <f t="shared" ca="1" si="20"/>
        <v>0.22935066304475907</v>
      </c>
      <c r="Y145" s="18">
        <f t="shared" ca="1" si="20"/>
        <v>0.26661589655750734</v>
      </c>
      <c r="Z145" s="18">
        <f t="shared" ca="1" si="20"/>
        <v>0.45666738964953141</v>
      </c>
      <c r="AA145" s="18">
        <f t="shared" ca="1" si="20"/>
        <v>0.52299796440313773</v>
      </c>
      <c r="AB145" s="18">
        <f t="shared" ca="1" si="21"/>
        <v>3.1327496343365416E-2</v>
      </c>
      <c r="AC145" s="18">
        <f t="shared" ca="1" si="21"/>
        <v>1.8258963333036733E-3</v>
      </c>
      <c r="AD145" s="18">
        <f t="shared" ca="1" si="21"/>
        <v>4.0484031633094456E-2</v>
      </c>
      <c r="AE145" s="18">
        <f t="shared" ca="1" si="21"/>
        <v>4.6322331300110382E-2</v>
      </c>
      <c r="AF145" s="18">
        <f ca="1">MAX(-AB145+MIN(AB145,AngCal!$B$30),AF$11+AF$12/(1+EXP((AF$13-LOG10($O145))/AF$14))+AF$15/(1+EXP((AF$16-LOG10($O145))/AF$17))+AF$18/(1+EXP((AF$19-LOG10($O145))/AF$20)))</f>
        <v>1.091991760069162</v>
      </c>
      <c r="AG145" s="18">
        <f ca="1">MAX(-AC145+MIN(AC145,AngCal!$B$30),AG$11+AG$12/(1+EXP((AG$13-LOG10($O145))/AG$14))+AG$15/(1+EXP((AG$16-LOG10($O145))/AG$17))+AG$18/(1+EXP((AG$19-LOG10($O145))/AG$20)))</f>
        <v>0.50767784338432187</v>
      </c>
      <c r="AH145" s="18">
        <f ca="1">MAX(-AD145+MIN(AD145,AngCal!$B$30),AH$11+AH$12/(1+EXP((AH$13-LOG10($O145))/AH$14))+AH$15/(1+EXP((AH$16-LOG10($O145))/AH$17))+AH$18/(1+EXP((AH$19-LOG10($O145))/AH$20)))</f>
        <v>0.81044513199236889</v>
      </c>
      <c r="AI145" s="18">
        <f ca="1">MAX(-AE145+MIN(AE145,AngCal!$B$30),AI$11+AI$12/(1+EXP((AI$13-LOG10($O145))/AI$14))+AI$15/(1+EXP((AI$16-LOG10($O145))/AI$17))+AI$18/(1+EXP((AI$19-LOG10($O145))/AI$20)))</f>
        <v>0.88134250662920621</v>
      </c>
      <c r="AJ145" s="18">
        <f t="shared" ca="1" si="22"/>
        <v>6.5991473355883521</v>
      </c>
      <c r="AK145" s="18">
        <f t="shared" ca="1" si="22"/>
        <v>2.8300883931759144</v>
      </c>
      <c r="AL145" s="18">
        <f t="shared" ca="1" si="22"/>
        <v>6.5674804577333044</v>
      </c>
      <c r="AM145" s="18">
        <f t="shared" ca="1" si="22"/>
        <v>5.6566977483502274</v>
      </c>
      <c r="AN145" s="18">
        <f t="shared" ca="1" si="23"/>
        <v>1</v>
      </c>
      <c r="AO145" s="18">
        <f t="shared" ca="1" si="23"/>
        <v>1</v>
      </c>
      <c r="AP145" s="18">
        <f t="shared" ca="1" si="23"/>
        <v>1</v>
      </c>
      <c r="AQ145" s="18">
        <f t="shared" ca="1" si="23"/>
        <v>1</v>
      </c>
      <c r="AR145" s="18">
        <f t="shared" ca="1" si="24"/>
        <v>0</v>
      </c>
      <c r="AS145" s="18">
        <f t="shared" ca="1" si="24"/>
        <v>0</v>
      </c>
      <c r="AT145" s="18">
        <f t="shared" ca="1" si="24"/>
        <v>0</v>
      </c>
      <c r="AU145" s="18">
        <f t="shared" ca="1" si="24"/>
        <v>0</v>
      </c>
    </row>
    <row r="146" spans="2:47" x14ac:dyDescent="0.15">
      <c r="B146">
        <v>4.0910000000000002</v>
      </c>
      <c r="C146">
        <v>10</v>
      </c>
      <c r="D146" s="18">
        <v>-0.31790000000000002</v>
      </c>
      <c r="E146" s="18">
        <v>3.0569999999999999</v>
      </c>
      <c r="F146" s="18">
        <v>0.875</v>
      </c>
      <c r="G146" s="18">
        <v>1.115</v>
      </c>
      <c r="H146" s="18">
        <v>-2.2890000000000001</v>
      </c>
      <c r="I146" s="18">
        <v>0.69020000000000004</v>
      </c>
      <c r="J146" s="18">
        <v>0.57840000000000003</v>
      </c>
      <c r="K146" s="18">
        <v>-0.30649999999999999</v>
      </c>
      <c r="L146" s="18">
        <v>-0.31979999999999997</v>
      </c>
      <c r="M146" s="18">
        <v>0.253</v>
      </c>
      <c r="O146" s="18">
        <f>MAX(MIN(Angle!A159,AngPhoton!$P$3),AngPhoton!$P$2)</f>
        <v>10000</v>
      </c>
      <c r="P146" s="18">
        <f t="shared" ca="1" si="19"/>
        <v>3.6323712776842321E-5</v>
      </c>
      <c r="Q146" s="18">
        <f t="shared" ca="1" si="19"/>
        <v>0</v>
      </c>
      <c r="R146" s="18">
        <f t="shared" ca="1" si="19"/>
        <v>0</v>
      </c>
      <c r="S146" s="18">
        <f t="shared" ca="1" si="19"/>
        <v>5.6685730473758633E-5</v>
      </c>
      <c r="T146" s="18">
        <f ca="1">MAX(-P146+MIN(P146,AngCal!$B$30),T$11+T$12/(1+EXP((T$13-LOG10($O146))/T$14))+T$15/(1+EXP((T$16-LOG10($O146))/T$17))+T$18/(1+EXP((T$19-LOG10($O146))/T$20)))</f>
        <v>0</v>
      </c>
      <c r="U146" s="18">
        <f ca="1">MAX(-Q146+MIN(Q146,AngCal!$B$30),U$11+U$12/(1+EXP((U$13-LOG10($O146))/U$14))+U$15/(1+EXP((U$16-LOG10($O146))/U$17))+U$18/(1+EXP((U$19-LOG10($O146))/U$20)))</f>
        <v>0</v>
      </c>
      <c r="V146" s="18">
        <f ca="1">MAX(-R146+MIN(R146,AngCal!$B$30),V$11+V$12/(1+EXP((V$13-LOG10($O146))/V$14))+V$15/(1+EXP((V$16-LOG10($O146))/V$17))+V$18/(1+EXP((V$19-LOG10($O146))/V$20)))</f>
        <v>1.9979683232203282E-5</v>
      </c>
      <c r="W146" s="18">
        <f ca="1">MAX(-S146+MIN(S146,AngCal!$B$30),W$11+W$12/(1+EXP((W$13-LOG10($O146))/W$14))+W$15/(1+EXP((W$16-LOG10($O146))/W$17))+W$18/(1+EXP((W$19-LOG10($O146))/W$20)))</f>
        <v>4.8259932858982918E-5</v>
      </c>
      <c r="X146" s="18">
        <f t="shared" ca="1" si="20"/>
        <v>0.22935066304475907</v>
      </c>
      <c r="Y146" s="18">
        <f t="shared" ca="1" si="20"/>
        <v>0.26661589655750734</v>
      </c>
      <c r="Z146" s="18">
        <f t="shared" ca="1" si="20"/>
        <v>0.45666738964953141</v>
      </c>
      <c r="AA146" s="18">
        <f t="shared" ca="1" si="20"/>
        <v>0.52299796440313773</v>
      </c>
      <c r="AB146" s="18">
        <f t="shared" ca="1" si="21"/>
        <v>3.1327496343365416E-2</v>
      </c>
      <c r="AC146" s="18">
        <f t="shared" ca="1" si="21"/>
        <v>1.8258963333036733E-3</v>
      </c>
      <c r="AD146" s="18">
        <f t="shared" ca="1" si="21"/>
        <v>4.0484031633094456E-2</v>
      </c>
      <c r="AE146" s="18">
        <f t="shared" ca="1" si="21"/>
        <v>4.6322331300110382E-2</v>
      </c>
      <c r="AF146" s="18">
        <f ca="1">MAX(-AB146+MIN(AB146,AngCal!$B$30),AF$11+AF$12/(1+EXP((AF$13-LOG10($O146))/AF$14))+AF$15/(1+EXP((AF$16-LOG10($O146))/AF$17))+AF$18/(1+EXP((AF$19-LOG10($O146))/AF$20)))</f>
        <v>1.091991760069162</v>
      </c>
      <c r="AG146" s="18">
        <f ca="1">MAX(-AC146+MIN(AC146,AngCal!$B$30),AG$11+AG$12/(1+EXP((AG$13-LOG10($O146))/AG$14))+AG$15/(1+EXP((AG$16-LOG10($O146))/AG$17))+AG$18/(1+EXP((AG$19-LOG10($O146))/AG$20)))</f>
        <v>0.50767784338432187</v>
      </c>
      <c r="AH146" s="18">
        <f ca="1">MAX(-AD146+MIN(AD146,AngCal!$B$30),AH$11+AH$12/(1+EXP((AH$13-LOG10($O146))/AH$14))+AH$15/(1+EXP((AH$16-LOG10($O146))/AH$17))+AH$18/(1+EXP((AH$19-LOG10($O146))/AH$20)))</f>
        <v>0.81044513199236889</v>
      </c>
      <c r="AI146" s="18">
        <f ca="1">MAX(-AE146+MIN(AE146,AngCal!$B$30),AI$11+AI$12/(1+EXP((AI$13-LOG10($O146))/AI$14))+AI$15/(1+EXP((AI$16-LOG10($O146))/AI$17))+AI$18/(1+EXP((AI$19-LOG10($O146))/AI$20)))</f>
        <v>0.88134250662920621</v>
      </c>
      <c r="AJ146" s="18">
        <f t="shared" ca="1" si="22"/>
        <v>6.5991473355883521</v>
      </c>
      <c r="AK146" s="18">
        <f t="shared" ca="1" si="22"/>
        <v>2.8300883931759144</v>
      </c>
      <c r="AL146" s="18">
        <f t="shared" ca="1" si="22"/>
        <v>6.5674804577333044</v>
      </c>
      <c r="AM146" s="18">
        <f t="shared" ca="1" si="22"/>
        <v>5.6566977483502274</v>
      </c>
      <c r="AN146" s="18">
        <f t="shared" ca="1" si="23"/>
        <v>1</v>
      </c>
      <c r="AO146" s="18">
        <f t="shared" ca="1" si="23"/>
        <v>1</v>
      </c>
      <c r="AP146" s="18">
        <f t="shared" ca="1" si="23"/>
        <v>1</v>
      </c>
      <c r="AQ146" s="18">
        <f t="shared" ca="1" si="23"/>
        <v>1</v>
      </c>
      <c r="AR146" s="18">
        <f t="shared" ca="1" si="24"/>
        <v>0</v>
      </c>
      <c r="AS146" s="18">
        <f t="shared" ca="1" si="24"/>
        <v>0</v>
      </c>
      <c r="AT146" s="18">
        <f t="shared" ca="1" si="24"/>
        <v>0</v>
      </c>
      <c r="AU146" s="18">
        <f t="shared" ca="1" si="24"/>
        <v>0</v>
      </c>
    </row>
    <row r="147" spans="2:47" x14ac:dyDescent="0.15">
      <c r="B147">
        <v>4.0910000000000002</v>
      </c>
      <c r="C147">
        <v>15</v>
      </c>
      <c r="D147" s="18">
        <v>-0.1799</v>
      </c>
      <c r="E147" s="18">
        <v>0.31979999999999997</v>
      </c>
      <c r="F147" s="18">
        <v>-1.4039999999999999</v>
      </c>
      <c r="G147" s="18">
        <v>0.30790000000000001</v>
      </c>
      <c r="H147" s="18">
        <v>-0.80930000000000002</v>
      </c>
      <c r="I147" s="18">
        <v>0.30359999999999998</v>
      </c>
      <c r="J147" s="18">
        <v>0.46150000000000002</v>
      </c>
      <c r="K147" s="18">
        <v>0.70169999999999999</v>
      </c>
      <c r="L147" s="18">
        <v>2.6819999999999999</v>
      </c>
      <c r="M147" s="18">
        <v>0.56389999999999996</v>
      </c>
      <c r="O147" s="18">
        <f>MAX(MIN(Angle!A160,AngPhoton!$P$3),AngPhoton!$P$2)</f>
        <v>10000</v>
      </c>
      <c r="P147" s="18">
        <f t="shared" ca="1" si="19"/>
        <v>3.6323712776842321E-5</v>
      </c>
      <c r="Q147" s="18">
        <f t="shared" ca="1" si="19"/>
        <v>0</v>
      </c>
      <c r="R147" s="18">
        <f t="shared" ca="1" si="19"/>
        <v>0</v>
      </c>
      <c r="S147" s="18">
        <f t="shared" ca="1" si="19"/>
        <v>5.6685730473758633E-5</v>
      </c>
      <c r="T147" s="18">
        <f ca="1">MAX(-P147+MIN(P147,AngCal!$B$30),T$11+T$12/(1+EXP((T$13-LOG10($O147))/T$14))+T$15/(1+EXP((T$16-LOG10($O147))/T$17))+T$18/(1+EXP((T$19-LOG10($O147))/T$20)))</f>
        <v>0</v>
      </c>
      <c r="U147" s="18">
        <f ca="1">MAX(-Q147+MIN(Q147,AngCal!$B$30),U$11+U$12/(1+EXP((U$13-LOG10($O147))/U$14))+U$15/(1+EXP((U$16-LOG10($O147))/U$17))+U$18/(1+EXP((U$19-LOG10($O147))/U$20)))</f>
        <v>0</v>
      </c>
      <c r="V147" s="18">
        <f ca="1">MAX(-R147+MIN(R147,AngCal!$B$30),V$11+V$12/(1+EXP((V$13-LOG10($O147))/V$14))+V$15/(1+EXP((V$16-LOG10($O147))/V$17))+V$18/(1+EXP((V$19-LOG10($O147))/V$20)))</f>
        <v>1.9979683232203282E-5</v>
      </c>
      <c r="W147" s="18">
        <f ca="1">MAX(-S147+MIN(S147,AngCal!$B$30),W$11+W$12/(1+EXP((W$13-LOG10($O147))/W$14))+W$15/(1+EXP((W$16-LOG10($O147))/W$17))+W$18/(1+EXP((W$19-LOG10($O147))/W$20)))</f>
        <v>4.8259932858982918E-5</v>
      </c>
      <c r="X147" s="18">
        <f t="shared" ca="1" si="20"/>
        <v>0.22935066304475907</v>
      </c>
      <c r="Y147" s="18">
        <f t="shared" ca="1" si="20"/>
        <v>0.26661589655750734</v>
      </c>
      <c r="Z147" s="18">
        <f t="shared" ca="1" si="20"/>
        <v>0.45666738964953141</v>
      </c>
      <c r="AA147" s="18">
        <f t="shared" ca="1" si="20"/>
        <v>0.52299796440313773</v>
      </c>
      <c r="AB147" s="18">
        <f t="shared" ca="1" si="21"/>
        <v>3.1327496343365416E-2</v>
      </c>
      <c r="AC147" s="18">
        <f t="shared" ca="1" si="21"/>
        <v>1.8258963333036733E-3</v>
      </c>
      <c r="AD147" s="18">
        <f t="shared" ca="1" si="21"/>
        <v>4.0484031633094456E-2</v>
      </c>
      <c r="AE147" s="18">
        <f t="shared" ca="1" si="21"/>
        <v>4.6322331300110382E-2</v>
      </c>
      <c r="AF147" s="18">
        <f ca="1">MAX(-AB147+MIN(AB147,AngCal!$B$30),AF$11+AF$12/(1+EXP((AF$13-LOG10($O147))/AF$14))+AF$15/(1+EXP((AF$16-LOG10($O147))/AF$17))+AF$18/(1+EXP((AF$19-LOG10($O147))/AF$20)))</f>
        <v>1.091991760069162</v>
      </c>
      <c r="AG147" s="18">
        <f ca="1">MAX(-AC147+MIN(AC147,AngCal!$B$30),AG$11+AG$12/(1+EXP((AG$13-LOG10($O147))/AG$14))+AG$15/(1+EXP((AG$16-LOG10($O147))/AG$17))+AG$18/(1+EXP((AG$19-LOG10($O147))/AG$20)))</f>
        <v>0.50767784338432187</v>
      </c>
      <c r="AH147" s="18">
        <f ca="1">MAX(-AD147+MIN(AD147,AngCal!$B$30),AH$11+AH$12/(1+EXP((AH$13-LOG10($O147))/AH$14))+AH$15/(1+EXP((AH$16-LOG10($O147))/AH$17))+AH$18/(1+EXP((AH$19-LOG10($O147))/AH$20)))</f>
        <v>0.81044513199236889</v>
      </c>
      <c r="AI147" s="18">
        <f ca="1">MAX(-AE147+MIN(AE147,AngCal!$B$30),AI$11+AI$12/(1+EXP((AI$13-LOG10($O147))/AI$14))+AI$15/(1+EXP((AI$16-LOG10($O147))/AI$17))+AI$18/(1+EXP((AI$19-LOG10($O147))/AI$20)))</f>
        <v>0.88134250662920621</v>
      </c>
      <c r="AJ147" s="18">
        <f t="shared" ca="1" si="22"/>
        <v>6.5991473355883521</v>
      </c>
      <c r="AK147" s="18">
        <f t="shared" ca="1" si="22"/>
        <v>2.8300883931759144</v>
      </c>
      <c r="AL147" s="18">
        <f t="shared" ca="1" si="22"/>
        <v>6.5674804577333044</v>
      </c>
      <c r="AM147" s="18">
        <f t="shared" ca="1" si="22"/>
        <v>5.6566977483502274</v>
      </c>
      <c r="AN147" s="18">
        <f t="shared" ca="1" si="23"/>
        <v>1</v>
      </c>
      <c r="AO147" s="18">
        <f t="shared" ca="1" si="23"/>
        <v>1</v>
      </c>
      <c r="AP147" s="18">
        <f t="shared" ca="1" si="23"/>
        <v>1</v>
      </c>
      <c r="AQ147" s="18">
        <f t="shared" ca="1" si="23"/>
        <v>1</v>
      </c>
      <c r="AR147" s="18">
        <f t="shared" ca="1" si="24"/>
        <v>0</v>
      </c>
      <c r="AS147" s="18">
        <f t="shared" ca="1" si="24"/>
        <v>0</v>
      </c>
      <c r="AT147" s="18">
        <f t="shared" ca="1" si="24"/>
        <v>0</v>
      </c>
      <c r="AU147" s="18">
        <f t="shared" ca="1" si="24"/>
        <v>0</v>
      </c>
    </row>
    <row r="148" spans="2:47" x14ac:dyDescent="0.15">
      <c r="B148">
        <v>4.0910000000000002</v>
      </c>
      <c r="C148">
        <v>20</v>
      </c>
      <c r="D148" s="18">
        <v>-0.18</v>
      </c>
      <c r="E148" s="18">
        <v>0.33119999999999999</v>
      </c>
      <c r="F148" s="18">
        <v>-1.3660000000000001</v>
      </c>
      <c r="G148" s="18">
        <v>0.29659999999999997</v>
      </c>
      <c r="H148" s="18">
        <v>-0.84089999999999998</v>
      </c>
      <c r="I148" s="18">
        <v>0.2898</v>
      </c>
      <c r="J148" s="18">
        <v>0.4632</v>
      </c>
      <c r="K148" s="18">
        <v>0.70720000000000005</v>
      </c>
      <c r="L148" s="18">
        <v>2.6680000000000001</v>
      </c>
      <c r="M148" s="18">
        <v>0.51019999999999999</v>
      </c>
      <c r="O148" s="18">
        <f>MAX(MIN(Angle!A161,AngPhoton!$P$3),AngPhoton!$P$2)</f>
        <v>10000</v>
      </c>
      <c r="P148" s="18">
        <f t="shared" ca="1" si="19"/>
        <v>3.6323712776842321E-5</v>
      </c>
      <c r="Q148" s="18">
        <f t="shared" ca="1" si="19"/>
        <v>0</v>
      </c>
      <c r="R148" s="18">
        <f t="shared" ca="1" si="19"/>
        <v>0</v>
      </c>
      <c r="S148" s="18">
        <f t="shared" ca="1" si="19"/>
        <v>5.6685730473758633E-5</v>
      </c>
      <c r="T148" s="18">
        <f ca="1">MAX(-P148+MIN(P148,AngCal!$B$30),T$11+T$12/(1+EXP((T$13-LOG10($O148))/T$14))+T$15/(1+EXP((T$16-LOG10($O148))/T$17))+T$18/(1+EXP((T$19-LOG10($O148))/T$20)))</f>
        <v>0</v>
      </c>
      <c r="U148" s="18">
        <f ca="1">MAX(-Q148+MIN(Q148,AngCal!$B$30),U$11+U$12/(1+EXP((U$13-LOG10($O148))/U$14))+U$15/(1+EXP((U$16-LOG10($O148))/U$17))+U$18/(1+EXP((U$19-LOG10($O148))/U$20)))</f>
        <v>0</v>
      </c>
      <c r="V148" s="18">
        <f ca="1">MAX(-R148+MIN(R148,AngCal!$B$30),V$11+V$12/(1+EXP((V$13-LOG10($O148))/V$14))+V$15/(1+EXP((V$16-LOG10($O148))/V$17))+V$18/(1+EXP((V$19-LOG10($O148))/V$20)))</f>
        <v>1.9979683232203282E-5</v>
      </c>
      <c r="W148" s="18">
        <f ca="1">MAX(-S148+MIN(S148,AngCal!$B$30),W$11+W$12/(1+EXP((W$13-LOG10($O148))/W$14))+W$15/(1+EXP((W$16-LOG10($O148))/W$17))+W$18/(1+EXP((W$19-LOG10($O148))/W$20)))</f>
        <v>4.8259932858982918E-5</v>
      </c>
      <c r="X148" s="18">
        <f t="shared" ca="1" si="20"/>
        <v>0.22935066304475907</v>
      </c>
      <c r="Y148" s="18">
        <f t="shared" ca="1" si="20"/>
        <v>0.26661589655750734</v>
      </c>
      <c r="Z148" s="18">
        <f t="shared" ca="1" si="20"/>
        <v>0.45666738964953141</v>
      </c>
      <c r="AA148" s="18">
        <f t="shared" ca="1" si="20"/>
        <v>0.52299796440313773</v>
      </c>
      <c r="AB148" s="18">
        <f t="shared" ca="1" si="21"/>
        <v>3.1327496343365416E-2</v>
      </c>
      <c r="AC148" s="18">
        <f t="shared" ca="1" si="21"/>
        <v>1.8258963333036733E-3</v>
      </c>
      <c r="AD148" s="18">
        <f t="shared" ca="1" si="21"/>
        <v>4.0484031633094456E-2</v>
      </c>
      <c r="AE148" s="18">
        <f t="shared" ca="1" si="21"/>
        <v>4.6322331300110382E-2</v>
      </c>
      <c r="AF148" s="18">
        <f ca="1">MAX(-AB148+MIN(AB148,AngCal!$B$30),AF$11+AF$12/(1+EXP((AF$13-LOG10($O148))/AF$14))+AF$15/(1+EXP((AF$16-LOG10($O148))/AF$17))+AF$18/(1+EXP((AF$19-LOG10($O148))/AF$20)))</f>
        <v>1.091991760069162</v>
      </c>
      <c r="AG148" s="18">
        <f ca="1">MAX(-AC148+MIN(AC148,AngCal!$B$30),AG$11+AG$12/(1+EXP((AG$13-LOG10($O148))/AG$14))+AG$15/(1+EXP((AG$16-LOG10($O148))/AG$17))+AG$18/(1+EXP((AG$19-LOG10($O148))/AG$20)))</f>
        <v>0.50767784338432187</v>
      </c>
      <c r="AH148" s="18">
        <f ca="1">MAX(-AD148+MIN(AD148,AngCal!$B$30),AH$11+AH$12/(1+EXP((AH$13-LOG10($O148))/AH$14))+AH$15/(1+EXP((AH$16-LOG10($O148))/AH$17))+AH$18/(1+EXP((AH$19-LOG10($O148))/AH$20)))</f>
        <v>0.81044513199236889</v>
      </c>
      <c r="AI148" s="18">
        <f ca="1">MAX(-AE148+MIN(AE148,AngCal!$B$30),AI$11+AI$12/(1+EXP((AI$13-LOG10($O148))/AI$14))+AI$15/(1+EXP((AI$16-LOG10($O148))/AI$17))+AI$18/(1+EXP((AI$19-LOG10($O148))/AI$20)))</f>
        <v>0.88134250662920621</v>
      </c>
      <c r="AJ148" s="18">
        <f t="shared" ca="1" si="22"/>
        <v>6.5991473355883521</v>
      </c>
      <c r="AK148" s="18">
        <f t="shared" ca="1" si="22"/>
        <v>2.8300883931759144</v>
      </c>
      <c r="AL148" s="18">
        <f t="shared" ca="1" si="22"/>
        <v>6.5674804577333044</v>
      </c>
      <c r="AM148" s="18">
        <f t="shared" ca="1" si="22"/>
        <v>5.6566977483502274</v>
      </c>
      <c r="AN148" s="18">
        <f t="shared" ca="1" si="23"/>
        <v>1</v>
      </c>
      <c r="AO148" s="18">
        <f t="shared" ca="1" si="23"/>
        <v>1</v>
      </c>
      <c r="AP148" s="18">
        <f t="shared" ca="1" si="23"/>
        <v>1</v>
      </c>
      <c r="AQ148" s="18">
        <f t="shared" ca="1" si="23"/>
        <v>1</v>
      </c>
      <c r="AR148" s="18">
        <f t="shared" ca="1" si="24"/>
        <v>0</v>
      </c>
      <c r="AS148" s="18">
        <f t="shared" ca="1" si="24"/>
        <v>0</v>
      </c>
      <c r="AT148" s="18">
        <f t="shared" ca="1" si="24"/>
        <v>0</v>
      </c>
      <c r="AU148" s="18">
        <f t="shared" ca="1" si="24"/>
        <v>0</v>
      </c>
    </row>
    <row r="149" spans="2:47" x14ac:dyDescent="0.15">
      <c r="B149">
        <v>9.5030000000000001</v>
      </c>
      <c r="C149">
        <v>1</v>
      </c>
      <c r="D149" s="18">
        <v>-0.121</v>
      </c>
      <c r="E149" s="18">
        <v>0.16900000000000001</v>
      </c>
      <c r="F149" s="18">
        <v>-1.601</v>
      </c>
      <c r="G149" s="18">
        <v>0.31159999999999999</v>
      </c>
      <c r="H149" s="18">
        <v>-0.34849999999999998</v>
      </c>
      <c r="I149" s="18">
        <v>0.29189999999999999</v>
      </c>
      <c r="J149" s="18">
        <v>0.42299999999999999</v>
      </c>
      <c r="K149" s="18">
        <v>0.30049999999999999</v>
      </c>
      <c r="L149" s="18">
        <v>2.524</v>
      </c>
      <c r="M149" s="18">
        <v>0.45100000000000001</v>
      </c>
      <c r="O149" s="18">
        <f>MAX(MIN(Angle!A162,AngPhoton!$P$3),AngPhoton!$P$2)</f>
        <v>10000</v>
      </c>
      <c r="P149" s="18">
        <f t="shared" ca="1" si="19"/>
        <v>3.6323712776842321E-5</v>
      </c>
      <c r="Q149" s="18">
        <f t="shared" ca="1" si="19"/>
        <v>0</v>
      </c>
      <c r="R149" s="18">
        <f t="shared" ca="1" si="19"/>
        <v>0</v>
      </c>
      <c r="S149" s="18">
        <f t="shared" ca="1" si="19"/>
        <v>5.6685730473758633E-5</v>
      </c>
      <c r="T149" s="18">
        <f ca="1">MAX(-P149+MIN(P149,AngCal!$B$30),T$11+T$12/(1+EXP((T$13-LOG10($O149))/T$14))+T$15/(1+EXP((T$16-LOG10($O149))/T$17))+T$18/(1+EXP((T$19-LOG10($O149))/T$20)))</f>
        <v>0</v>
      </c>
      <c r="U149" s="18">
        <f ca="1">MAX(-Q149+MIN(Q149,AngCal!$B$30),U$11+U$12/(1+EXP((U$13-LOG10($O149))/U$14))+U$15/(1+EXP((U$16-LOG10($O149))/U$17))+U$18/(1+EXP((U$19-LOG10($O149))/U$20)))</f>
        <v>0</v>
      </c>
      <c r="V149" s="18">
        <f ca="1">MAX(-R149+MIN(R149,AngCal!$B$30),V$11+V$12/(1+EXP((V$13-LOG10($O149))/V$14))+V$15/(1+EXP((V$16-LOG10($O149))/V$17))+V$18/(1+EXP((V$19-LOG10($O149))/V$20)))</f>
        <v>1.9979683232203282E-5</v>
      </c>
      <c r="W149" s="18">
        <f ca="1">MAX(-S149+MIN(S149,AngCal!$B$30),W$11+W$12/(1+EXP((W$13-LOG10($O149))/W$14))+W$15/(1+EXP((W$16-LOG10($O149))/W$17))+W$18/(1+EXP((W$19-LOG10($O149))/W$20)))</f>
        <v>4.8259932858982918E-5</v>
      </c>
      <c r="X149" s="18">
        <f t="shared" ca="1" si="20"/>
        <v>0.22935066304475907</v>
      </c>
      <c r="Y149" s="18">
        <f t="shared" ca="1" si="20"/>
        <v>0.26661589655750734</v>
      </c>
      <c r="Z149" s="18">
        <f t="shared" ca="1" si="20"/>
        <v>0.45666738964953141</v>
      </c>
      <c r="AA149" s="18">
        <f t="shared" ca="1" si="20"/>
        <v>0.52299796440313773</v>
      </c>
      <c r="AB149" s="18">
        <f t="shared" ca="1" si="21"/>
        <v>3.1327496343365416E-2</v>
      </c>
      <c r="AC149" s="18">
        <f t="shared" ca="1" si="21"/>
        <v>1.8258963333036733E-3</v>
      </c>
      <c r="AD149" s="18">
        <f t="shared" ca="1" si="21"/>
        <v>4.0484031633094456E-2</v>
      </c>
      <c r="AE149" s="18">
        <f t="shared" ca="1" si="21"/>
        <v>4.6322331300110382E-2</v>
      </c>
      <c r="AF149" s="18">
        <f ca="1">MAX(-AB149+MIN(AB149,AngCal!$B$30),AF$11+AF$12/(1+EXP((AF$13-LOG10($O149))/AF$14))+AF$15/(1+EXP((AF$16-LOG10($O149))/AF$17))+AF$18/(1+EXP((AF$19-LOG10($O149))/AF$20)))</f>
        <v>1.091991760069162</v>
      </c>
      <c r="AG149" s="18">
        <f ca="1">MAX(-AC149+MIN(AC149,AngCal!$B$30),AG$11+AG$12/(1+EXP((AG$13-LOG10($O149))/AG$14))+AG$15/(1+EXP((AG$16-LOG10($O149))/AG$17))+AG$18/(1+EXP((AG$19-LOG10($O149))/AG$20)))</f>
        <v>0.50767784338432187</v>
      </c>
      <c r="AH149" s="18">
        <f ca="1">MAX(-AD149+MIN(AD149,AngCal!$B$30),AH$11+AH$12/(1+EXP((AH$13-LOG10($O149))/AH$14))+AH$15/(1+EXP((AH$16-LOG10($O149))/AH$17))+AH$18/(1+EXP((AH$19-LOG10($O149))/AH$20)))</f>
        <v>0.81044513199236889</v>
      </c>
      <c r="AI149" s="18">
        <f ca="1">MAX(-AE149+MIN(AE149,AngCal!$B$30),AI$11+AI$12/(1+EXP((AI$13-LOG10($O149))/AI$14))+AI$15/(1+EXP((AI$16-LOG10($O149))/AI$17))+AI$18/(1+EXP((AI$19-LOG10($O149))/AI$20)))</f>
        <v>0.88134250662920621</v>
      </c>
      <c r="AJ149" s="18">
        <f t="shared" ca="1" si="22"/>
        <v>6.5991473355883521</v>
      </c>
      <c r="AK149" s="18">
        <f t="shared" ca="1" si="22"/>
        <v>2.8300883931759144</v>
      </c>
      <c r="AL149" s="18">
        <f t="shared" ca="1" si="22"/>
        <v>6.5674804577333044</v>
      </c>
      <c r="AM149" s="18">
        <f t="shared" ca="1" si="22"/>
        <v>5.6566977483502274</v>
      </c>
      <c r="AN149" s="18">
        <f t="shared" ca="1" si="23"/>
        <v>1</v>
      </c>
      <c r="AO149" s="18">
        <f t="shared" ca="1" si="23"/>
        <v>1</v>
      </c>
      <c r="AP149" s="18">
        <f t="shared" ca="1" si="23"/>
        <v>1</v>
      </c>
      <c r="AQ149" s="18">
        <f t="shared" ca="1" si="23"/>
        <v>1</v>
      </c>
      <c r="AR149" s="18">
        <f t="shared" ca="1" si="24"/>
        <v>0</v>
      </c>
      <c r="AS149" s="18">
        <f t="shared" ca="1" si="24"/>
        <v>0</v>
      </c>
      <c r="AT149" s="18">
        <f t="shared" ca="1" si="24"/>
        <v>0</v>
      </c>
      <c r="AU149" s="18">
        <f t="shared" ca="1" si="24"/>
        <v>0</v>
      </c>
    </row>
    <row r="150" spans="2:47" x14ac:dyDescent="0.15">
      <c r="B150">
        <v>9.5030000000000001</v>
      </c>
      <c r="C150">
        <v>3</v>
      </c>
      <c r="D150" s="18">
        <v>-7.6700000000000004E-2</v>
      </c>
      <c r="E150" s="18">
        <v>0.1142</v>
      </c>
      <c r="F150" s="18">
        <v>-1.486</v>
      </c>
      <c r="G150" s="18">
        <v>0.34389999999999998</v>
      </c>
      <c r="H150" s="18">
        <v>-0.32929999999999998</v>
      </c>
      <c r="I150" s="18">
        <v>0.2402</v>
      </c>
      <c r="J150" s="18">
        <v>0.36680000000000001</v>
      </c>
      <c r="K150" s="18">
        <v>0.2918</v>
      </c>
      <c r="L150" s="18">
        <v>2.548</v>
      </c>
      <c r="M150" s="18">
        <v>0.4234</v>
      </c>
      <c r="O150" s="18">
        <f>MAX(MIN(Angle!A163,AngPhoton!$P$3),AngPhoton!$P$2)</f>
        <v>10000</v>
      </c>
      <c r="P150" s="18">
        <f t="shared" ca="1" si="19"/>
        <v>3.6323712776842321E-5</v>
      </c>
      <c r="Q150" s="18">
        <f t="shared" ca="1" si="19"/>
        <v>0</v>
      </c>
      <c r="R150" s="18">
        <f t="shared" ca="1" si="19"/>
        <v>0</v>
      </c>
      <c r="S150" s="18">
        <f t="shared" ca="1" si="19"/>
        <v>5.6685730473758633E-5</v>
      </c>
      <c r="T150" s="18">
        <f ca="1">MAX(-P150+MIN(P150,AngCal!$B$30),T$11+T$12/(1+EXP((T$13-LOG10($O150))/T$14))+T$15/(1+EXP((T$16-LOG10($O150))/T$17))+T$18/(1+EXP((T$19-LOG10($O150))/T$20)))</f>
        <v>0</v>
      </c>
      <c r="U150" s="18">
        <f ca="1">MAX(-Q150+MIN(Q150,AngCal!$B$30),U$11+U$12/(1+EXP((U$13-LOG10($O150))/U$14))+U$15/(1+EXP((U$16-LOG10($O150))/U$17))+U$18/(1+EXP((U$19-LOG10($O150))/U$20)))</f>
        <v>0</v>
      </c>
      <c r="V150" s="18">
        <f ca="1">MAX(-R150+MIN(R150,AngCal!$B$30),V$11+V$12/(1+EXP((V$13-LOG10($O150))/V$14))+V$15/(1+EXP((V$16-LOG10($O150))/V$17))+V$18/(1+EXP((V$19-LOG10($O150))/V$20)))</f>
        <v>1.9979683232203282E-5</v>
      </c>
      <c r="W150" s="18">
        <f ca="1">MAX(-S150+MIN(S150,AngCal!$B$30),W$11+W$12/(1+EXP((W$13-LOG10($O150))/W$14))+W$15/(1+EXP((W$16-LOG10($O150))/W$17))+W$18/(1+EXP((W$19-LOG10($O150))/W$20)))</f>
        <v>4.8259932858982918E-5</v>
      </c>
      <c r="X150" s="18">
        <f t="shared" ca="1" si="20"/>
        <v>0.22935066304475907</v>
      </c>
      <c r="Y150" s="18">
        <f t="shared" ca="1" si="20"/>
        <v>0.26661589655750734</v>
      </c>
      <c r="Z150" s="18">
        <f t="shared" ca="1" si="20"/>
        <v>0.45666738964953141</v>
      </c>
      <c r="AA150" s="18">
        <f t="shared" ca="1" si="20"/>
        <v>0.52299796440313773</v>
      </c>
      <c r="AB150" s="18">
        <f t="shared" ca="1" si="21"/>
        <v>3.1327496343365416E-2</v>
      </c>
      <c r="AC150" s="18">
        <f t="shared" ca="1" si="21"/>
        <v>1.8258963333036733E-3</v>
      </c>
      <c r="AD150" s="18">
        <f t="shared" ca="1" si="21"/>
        <v>4.0484031633094456E-2</v>
      </c>
      <c r="AE150" s="18">
        <f t="shared" ca="1" si="21"/>
        <v>4.6322331300110382E-2</v>
      </c>
      <c r="AF150" s="18">
        <f ca="1">MAX(-AB150+MIN(AB150,AngCal!$B$30),AF$11+AF$12/(1+EXP((AF$13-LOG10($O150))/AF$14))+AF$15/(1+EXP((AF$16-LOG10($O150))/AF$17))+AF$18/(1+EXP((AF$19-LOG10($O150))/AF$20)))</f>
        <v>1.091991760069162</v>
      </c>
      <c r="AG150" s="18">
        <f ca="1">MAX(-AC150+MIN(AC150,AngCal!$B$30),AG$11+AG$12/(1+EXP((AG$13-LOG10($O150))/AG$14))+AG$15/(1+EXP((AG$16-LOG10($O150))/AG$17))+AG$18/(1+EXP((AG$19-LOG10($O150))/AG$20)))</f>
        <v>0.50767784338432187</v>
      </c>
      <c r="AH150" s="18">
        <f ca="1">MAX(-AD150+MIN(AD150,AngCal!$B$30),AH$11+AH$12/(1+EXP((AH$13-LOG10($O150))/AH$14))+AH$15/(1+EXP((AH$16-LOG10($O150))/AH$17))+AH$18/(1+EXP((AH$19-LOG10($O150))/AH$20)))</f>
        <v>0.81044513199236889</v>
      </c>
      <c r="AI150" s="18">
        <f ca="1">MAX(-AE150+MIN(AE150,AngCal!$B$30),AI$11+AI$12/(1+EXP((AI$13-LOG10($O150))/AI$14))+AI$15/(1+EXP((AI$16-LOG10($O150))/AI$17))+AI$18/(1+EXP((AI$19-LOG10($O150))/AI$20)))</f>
        <v>0.88134250662920621</v>
      </c>
      <c r="AJ150" s="18">
        <f t="shared" ca="1" si="22"/>
        <v>6.5991473355883521</v>
      </c>
      <c r="AK150" s="18">
        <f t="shared" ca="1" si="22"/>
        <v>2.8300883931759144</v>
      </c>
      <c r="AL150" s="18">
        <f t="shared" ca="1" si="22"/>
        <v>6.5674804577333044</v>
      </c>
      <c r="AM150" s="18">
        <f t="shared" ca="1" si="22"/>
        <v>5.6566977483502274</v>
      </c>
      <c r="AN150" s="18">
        <f t="shared" ca="1" si="23"/>
        <v>1</v>
      </c>
      <c r="AO150" s="18">
        <f t="shared" ca="1" si="23"/>
        <v>1</v>
      </c>
      <c r="AP150" s="18">
        <f t="shared" ca="1" si="23"/>
        <v>1</v>
      </c>
      <c r="AQ150" s="18">
        <f t="shared" ca="1" si="23"/>
        <v>1</v>
      </c>
      <c r="AR150" s="18">
        <f t="shared" ca="1" si="24"/>
        <v>0</v>
      </c>
      <c r="AS150" s="18">
        <f t="shared" ca="1" si="24"/>
        <v>0</v>
      </c>
      <c r="AT150" s="18">
        <f t="shared" ca="1" si="24"/>
        <v>0</v>
      </c>
      <c r="AU150" s="18">
        <f t="shared" ca="1" si="24"/>
        <v>0</v>
      </c>
    </row>
    <row r="151" spans="2:47" x14ac:dyDescent="0.15">
      <c r="B151">
        <v>9.5030000000000001</v>
      </c>
      <c r="C151">
        <v>5</v>
      </c>
      <c r="D151" s="18">
        <v>-0.18890000000000001</v>
      </c>
      <c r="E151" s="18">
        <v>-0.69069999999999998</v>
      </c>
      <c r="F151" s="18">
        <v>-0.1045</v>
      </c>
      <c r="G151" s="18">
        <v>0.5504</v>
      </c>
      <c r="H151" s="18">
        <v>0.3523</v>
      </c>
      <c r="I151" s="18">
        <v>2.415</v>
      </c>
      <c r="J151" s="18">
        <v>0.46970000000000001</v>
      </c>
      <c r="K151" s="18">
        <v>0.5272</v>
      </c>
      <c r="L151" s="18">
        <v>-1.2450000000000001</v>
      </c>
      <c r="M151" s="18">
        <v>0.57609999999999995</v>
      </c>
      <c r="O151" s="18">
        <f>MAX(MIN(Angle!A164,AngPhoton!$P$3),AngPhoton!$P$2)</f>
        <v>10000</v>
      </c>
      <c r="P151" s="18">
        <f t="shared" ca="1" si="19"/>
        <v>3.6323712776842321E-5</v>
      </c>
      <c r="Q151" s="18">
        <f t="shared" ca="1" si="19"/>
        <v>0</v>
      </c>
      <c r="R151" s="18">
        <f t="shared" ca="1" si="19"/>
        <v>0</v>
      </c>
      <c r="S151" s="18">
        <f t="shared" ca="1" si="19"/>
        <v>5.6685730473758633E-5</v>
      </c>
      <c r="T151" s="18">
        <f ca="1">MAX(-P151+MIN(P151,AngCal!$B$30),T$11+T$12/(1+EXP((T$13-LOG10($O151))/T$14))+T$15/(1+EXP((T$16-LOG10($O151))/T$17))+T$18/(1+EXP((T$19-LOG10($O151))/T$20)))</f>
        <v>0</v>
      </c>
      <c r="U151" s="18">
        <f ca="1">MAX(-Q151+MIN(Q151,AngCal!$B$30),U$11+U$12/(1+EXP((U$13-LOG10($O151))/U$14))+U$15/(1+EXP((U$16-LOG10($O151))/U$17))+U$18/(1+EXP((U$19-LOG10($O151))/U$20)))</f>
        <v>0</v>
      </c>
      <c r="V151" s="18">
        <f ca="1">MAX(-R151+MIN(R151,AngCal!$B$30),V$11+V$12/(1+EXP((V$13-LOG10($O151))/V$14))+V$15/(1+EXP((V$16-LOG10($O151))/V$17))+V$18/(1+EXP((V$19-LOG10($O151))/V$20)))</f>
        <v>1.9979683232203282E-5</v>
      </c>
      <c r="W151" s="18">
        <f ca="1">MAX(-S151+MIN(S151,AngCal!$B$30),W$11+W$12/(1+EXP((W$13-LOG10($O151))/W$14))+W$15/(1+EXP((W$16-LOG10($O151))/W$17))+W$18/(1+EXP((W$19-LOG10($O151))/W$20)))</f>
        <v>4.8259932858982918E-5</v>
      </c>
      <c r="X151" s="18">
        <f t="shared" ca="1" si="20"/>
        <v>0.22935066304475907</v>
      </c>
      <c r="Y151" s="18">
        <f t="shared" ca="1" si="20"/>
        <v>0.26661589655750734</v>
      </c>
      <c r="Z151" s="18">
        <f t="shared" ca="1" si="20"/>
        <v>0.45666738964953141</v>
      </c>
      <c r="AA151" s="18">
        <f t="shared" ca="1" si="20"/>
        <v>0.52299796440313773</v>
      </c>
      <c r="AB151" s="18">
        <f t="shared" ca="1" si="21"/>
        <v>3.1327496343365416E-2</v>
      </c>
      <c r="AC151" s="18">
        <f t="shared" ca="1" si="21"/>
        <v>1.8258963333036733E-3</v>
      </c>
      <c r="AD151" s="18">
        <f t="shared" ca="1" si="21"/>
        <v>4.0484031633094456E-2</v>
      </c>
      <c r="AE151" s="18">
        <f t="shared" ca="1" si="21"/>
        <v>4.6322331300110382E-2</v>
      </c>
      <c r="AF151" s="18">
        <f ca="1">MAX(-AB151+MIN(AB151,AngCal!$B$30),AF$11+AF$12/(1+EXP((AF$13-LOG10($O151))/AF$14))+AF$15/(1+EXP((AF$16-LOG10($O151))/AF$17))+AF$18/(1+EXP((AF$19-LOG10($O151))/AF$20)))</f>
        <v>1.091991760069162</v>
      </c>
      <c r="AG151" s="18">
        <f ca="1">MAX(-AC151+MIN(AC151,AngCal!$B$30),AG$11+AG$12/(1+EXP((AG$13-LOG10($O151))/AG$14))+AG$15/(1+EXP((AG$16-LOG10($O151))/AG$17))+AG$18/(1+EXP((AG$19-LOG10($O151))/AG$20)))</f>
        <v>0.50767784338432187</v>
      </c>
      <c r="AH151" s="18">
        <f ca="1">MAX(-AD151+MIN(AD151,AngCal!$B$30),AH$11+AH$12/(1+EXP((AH$13-LOG10($O151))/AH$14))+AH$15/(1+EXP((AH$16-LOG10($O151))/AH$17))+AH$18/(1+EXP((AH$19-LOG10($O151))/AH$20)))</f>
        <v>0.81044513199236889</v>
      </c>
      <c r="AI151" s="18">
        <f ca="1">MAX(-AE151+MIN(AE151,AngCal!$B$30),AI$11+AI$12/(1+EXP((AI$13-LOG10($O151))/AI$14))+AI$15/(1+EXP((AI$16-LOG10($O151))/AI$17))+AI$18/(1+EXP((AI$19-LOG10($O151))/AI$20)))</f>
        <v>0.88134250662920621</v>
      </c>
      <c r="AJ151" s="18">
        <f t="shared" ca="1" si="22"/>
        <v>6.5991473355883521</v>
      </c>
      <c r="AK151" s="18">
        <f t="shared" ca="1" si="22"/>
        <v>2.8300883931759144</v>
      </c>
      <c r="AL151" s="18">
        <f t="shared" ca="1" si="22"/>
        <v>6.5674804577333044</v>
      </c>
      <c r="AM151" s="18">
        <f t="shared" ca="1" si="22"/>
        <v>5.6566977483502274</v>
      </c>
      <c r="AN151" s="18">
        <f t="shared" ca="1" si="23"/>
        <v>1</v>
      </c>
      <c r="AO151" s="18">
        <f t="shared" ca="1" si="23"/>
        <v>1</v>
      </c>
      <c r="AP151" s="18">
        <f t="shared" ca="1" si="23"/>
        <v>1</v>
      </c>
      <c r="AQ151" s="18">
        <f t="shared" ca="1" si="23"/>
        <v>1</v>
      </c>
      <c r="AR151" s="18">
        <f t="shared" ca="1" si="24"/>
        <v>0</v>
      </c>
      <c r="AS151" s="18">
        <f t="shared" ca="1" si="24"/>
        <v>0</v>
      </c>
      <c r="AT151" s="18">
        <f t="shared" ca="1" si="24"/>
        <v>0</v>
      </c>
      <c r="AU151" s="18">
        <f t="shared" ca="1" si="24"/>
        <v>0</v>
      </c>
    </row>
    <row r="152" spans="2:47" x14ac:dyDescent="0.15">
      <c r="B152">
        <v>9.5030000000000001</v>
      </c>
      <c r="C152">
        <v>7</v>
      </c>
      <c r="D152" s="18">
        <v>-0.19950000000000001</v>
      </c>
      <c r="E152" s="18">
        <v>-0.66649999999999998</v>
      </c>
      <c r="F152" s="18">
        <v>-8.831E-2</v>
      </c>
      <c r="G152" s="18">
        <v>0.51739999999999997</v>
      </c>
      <c r="H152" s="18">
        <v>0.35730000000000001</v>
      </c>
      <c r="I152" s="18">
        <v>2.4049999999999998</v>
      </c>
      <c r="J152" s="18">
        <v>0.46610000000000001</v>
      </c>
      <c r="K152" s="18">
        <v>0.50880000000000003</v>
      </c>
      <c r="L152" s="18">
        <v>-1.2729999999999999</v>
      </c>
      <c r="M152" s="18">
        <v>0.56589999999999996</v>
      </c>
      <c r="O152" s="18">
        <f>MAX(MIN(Angle!A165,AngPhoton!$P$3),AngPhoton!$P$2)</f>
        <v>10000</v>
      </c>
      <c r="P152" s="18">
        <f t="shared" ca="1" si="19"/>
        <v>3.6323712776842321E-5</v>
      </c>
      <c r="Q152" s="18">
        <f t="shared" ca="1" si="19"/>
        <v>0</v>
      </c>
      <c r="R152" s="18">
        <f t="shared" ca="1" si="19"/>
        <v>0</v>
      </c>
      <c r="S152" s="18">
        <f t="shared" ca="1" si="19"/>
        <v>5.6685730473758633E-5</v>
      </c>
      <c r="T152" s="18">
        <f ca="1">MAX(-P152+MIN(P152,AngCal!$B$30),T$11+T$12/(1+EXP((T$13-LOG10($O152))/T$14))+T$15/(1+EXP((T$16-LOG10($O152))/T$17))+T$18/(1+EXP((T$19-LOG10($O152))/T$20)))</f>
        <v>0</v>
      </c>
      <c r="U152" s="18">
        <f ca="1">MAX(-Q152+MIN(Q152,AngCal!$B$30),U$11+U$12/(1+EXP((U$13-LOG10($O152))/U$14))+U$15/(1+EXP((U$16-LOG10($O152))/U$17))+U$18/(1+EXP((U$19-LOG10($O152))/U$20)))</f>
        <v>0</v>
      </c>
      <c r="V152" s="18">
        <f ca="1">MAX(-R152+MIN(R152,AngCal!$B$30),V$11+V$12/(1+EXP((V$13-LOG10($O152))/V$14))+V$15/(1+EXP((V$16-LOG10($O152))/V$17))+V$18/(1+EXP((V$19-LOG10($O152))/V$20)))</f>
        <v>1.9979683232203282E-5</v>
      </c>
      <c r="W152" s="18">
        <f ca="1">MAX(-S152+MIN(S152,AngCal!$B$30),W$11+W$12/(1+EXP((W$13-LOG10($O152))/W$14))+W$15/(1+EXP((W$16-LOG10($O152))/W$17))+W$18/(1+EXP((W$19-LOG10($O152))/W$20)))</f>
        <v>4.8259932858982918E-5</v>
      </c>
      <c r="X152" s="18">
        <f t="shared" ca="1" si="20"/>
        <v>0.22935066304475907</v>
      </c>
      <c r="Y152" s="18">
        <f t="shared" ca="1" si="20"/>
        <v>0.26661589655750734</v>
      </c>
      <c r="Z152" s="18">
        <f t="shared" ca="1" si="20"/>
        <v>0.45666738964953141</v>
      </c>
      <c r="AA152" s="18">
        <f t="shared" ca="1" si="20"/>
        <v>0.52299796440313773</v>
      </c>
      <c r="AB152" s="18">
        <f t="shared" ca="1" si="21"/>
        <v>3.1327496343365416E-2</v>
      </c>
      <c r="AC152" s="18">
        <f t="shared" ca="1" si="21"/>
        <v>1.8258963333036733E-3</v>
      </c>
      <c r="AD152" s="18">
        <f t="shared" ca="1" si="21"/>
        <v>4.0484031633094456E-2</v>
      </c>
      <c r="AE152" s="18">
        <f t="shared" ca="1" si="21"/>
        <v>4.6322331300110382E-2</v>
      </c>
      <c r="AF152" s="18">
        <f ca="1">MAX(-AB152+MIN(AB152,AngCal!$B$30),AF$11+AF$12/(1+EXP((AF$13-LOG10($O152))/AF$14))+AF$15/(1+EXP((AF$16-LOG10($O152))/AF$17))+AF$18/(1+EXP((AF$19-LOG10($O152))/AF$20)))</f>
        <v>1.091991760069162</v>
      </c>
      <c r="AG152" s="18">
        <f ca="1">MAX(-AC152+MIN(AC152,AngCal!$B$30),AG$11+AG$12/(1+EXP((AG$13-LOG10($O152))/AG$14))+AG$15/(1+EXP((AG$16-LOG10($O152))/AG$17))+AG$18/(1+EXP((AG$19-LOG10($O152))/AG$20)))</f>
        <v>0.50767784338432187</v>
      </c>
      <c r="AH152" s="18">
        <f ca="1">MAX(-AD152+MIN(AD152,AngCal!$B$30),AH$11+AH$12/(1+EXP((AH$13-LOG10($O152))/AH$14))+AH$15/(1+EXP((AH$16-LOG10($O152))/AH$17))+AH$18/(1+EXP((AH$19-LOG10($O152))/AH$20)))</f>
        <v>0.81044513199236889</v>
      </c>
      <c r="AI152" s="18">
        <f ca="1">MAX(-AE152+MIN(AE152,AngCal!$B$30),AI$11+AI$12/(1+EXP((AI$13-LOG10($O152))/AI$14))+AI$15/(1+EXP((AI$16-LOG10($O152))/AI$17))+AI$18/(1+EXP((AI$19-LOG10($O152))/AI$20)))</f>
        <v>0.88134250662920621</v>
      </c>
      <c r="AJ152" s="18">
        <f t="shared" ca="1" si="22"/>
        <v>6.5991473355883521</v>
      </c>
      <c r="AK152" s="18">
        <f t="shared" ca="1" si="22"/>
        <v>2.8300883931759144</v>
      </c>
      <c r="AL152" s="18">
        <f t="shared" ca="1" si="22"/>
        <v>6.5674804577333044</v>
      </c>
      <c r="AM152" s="18">
        <f t="shared" ca="1" si="22"/>
        <v>5.6566977483502274</v>
      </c>
      <c r="AN152" s="18">
        <f t="shared" ca="1" si="23"/>
        <v>1</v>
      </c>
      <c r="AO152" s="18">
        <f t="shared" ca="1" si="23"/>
        <v>1</v>
      </c>
      <c r="AP152" s="18">
        <f t="shared" ca="1" si="23"/>
        <v>1</v>
      </c>
      <c r="AQ152" s="18">
        <f t="shared" ca="1" si="23"/>
        <v>1</v>
      </c>
      <c r="AR152" s="18">
        <f t="shared" ca="1" si="24"/>
        <v>0</v>
      </c>
      <c r="AS152" s="18">
        <f t="shared" ca="1" si="24"/>
        <v>0</v>
      </c>
      <c r="AT152" s="18">
        <f t="shared" ca="1" si="24"/>
        <v>0</v>
      </c>
      <c r="AU152" s="18">
        <f t="shared" ca="1" si="24"/>
        <v>0</v>
      </c>
    </row>
    <row r="153" spans="2:47" x14ac:dyDescent="0.15">
      <c r="B153">
        <v>9.5030000000000001</v>
      </c>
      <c r="C153">
        <v>10</v>
      </c>
      <c r="D153" s="18">
        <v>-0.1668</v>
      </c>
      <c r="E153" s="18">
        <v>0.33300000000000002</v>
      </c>
      <c r="F153" s="18">
        <v>2.4790000000000001</v>
      </c>
      <c r="G153" s="18">
        <v>0.43959999999999999</v>
      </c>
      <c r="H153" s="18">
        <v>-0.43030000000000002</v>
      </c>
      <c r="I153" s="18">
        <v>4.734E-2</v>
      </c>
      <c r="J153" s="18">
        <v>0.37819999999999998</v>
      </c>
      <c r="K153" s="18">
        <v>0.2641</v>
      </c>
      <c r="L153" s="18">
        <v>-1.48</v>
      </c>
      <c r="M153" s="18">
        <v>0.35249999999999998</v>
      </c>
      <c r="O153" s="18">
        <f>MAX(MIN(Angle!A166,AngPhoton!$P$3),AngPhoton!$P$2)</f>
        <v>10000</v>
      </c>
      <c r="P153" s="18">
        <f t="shared" ca="1" si="19"/>
        <v>3.6323712776842321E-5</v>
      </c>
      <c r="Q153" s="18">
        <f t="shared" ca="1" si="19"/>
        <v>0</v>
      </c>
      <c r="R153" s="18">
        <f t="shared" ca="1" si="19"/>
        <v>0</v>
      </c>
      <c r="S153" s="18">
        <f t="shared" ca="1" si="19"/>
        <v>5.6685730473758633E-5</v>
      </c>
      <c r="T153" s="18">
        <f ca="1">MAX(-P153+MIN(P153,AngCal!$B$30),T$11+T$12/(1+EXP((T$13-LOG10($O153))/T$14))+T$15/(1+EXP((T$16-LOG10($O153))/T$17))+T$18/(1+EXP((T$19-LOG10($O153))/T$20)))</f>
        <v>0</v>
      </c>
      <c r="U153" s="18">
        <f ca="1">MAX(-Q153+MIN(Q153,AngCal!$B$30),U$11+U$12/(1+EXP((U$13-LOG10($O153))/U$14))+U$15/(1+EXP((U$16-LOG10($O153))/U$17))+U$18/(1+EXP((U$19-LOG10($O153))/U$20)))</f>
        <v>0</v>
      </c>
      <c r="V153" s="18">
        <f ca="1">MAX(-R153+MIN(R153,AngCal!$B$30),V$11+V$12/(1+EXP((V$13-LOG10($O153))/V$14))+V$15/(1+EXP((V$16-LOG10($O153))/V$17))+V$18/(1+EXP((V$19-LOG10($O153))/V$20)))</f>
        <v>1.9979683232203282E-5</v>
      </c>
      <c r="W153" s="18">
        <f ca="1">MAX(-S153+MIN(S153,AngCal!$B$30),W$11+W$12/(1+EXP((W$13-LOG10($O153))/W$14))+W$15/(1+EXP((W$16-LOG10($O153))/W$17))+W$18/(1+EXP((W$19-LOG10($O153))/W$20)))</f>
        <v>4.8259932858982918E-5</v>
      </c>
      <c r="X153" s="18">
        <f t="shared" ca="1" si="20"/>
        <v>0.22935066304475907</v>
      </c>
      <c r="Y153" s="18">
        <f t="shared" ca="1" si="20"/>
        <v>0.26661589655750734</v>
      </c>
      <c r="Z153" s="18">
        <f t="shared" ca="1" si="20"/>
        <v>0.45666738964953141</v>
      </c>
      <c r="AA153" s="18">
        <f t="shared" ca="1" si="20"/>
        <v>0.52299796440313773</v>
      </c>
      <c r="AB153" s="18">
        <f t="shared" ca="1" si="21"/>
        <v>3.1327496343365416E-2</v>
      </c>
      <c r="AC153" s="18">
        <f t="shared" ca="1" si="21"/>
        <v>1.8258963333036733E-3</v>
      </c>
      <c r="AD153" s="18">
        <f t="shared" ca="1" si="21"/>
        <v>4.0484031633094456E-2</v>
      </c>
      <c r="AE153" s="18">
        <f t="shared" ca="1" si="21"/>
        <v>4.6322331300110382E-2</v>
      </c>
      <c r="AF153" s="18">
        <f ca="1">MAX(-AB153+MIN(AB153,AngCal!$B$30),AF$11+AF$12/(1+EXP((AF$13-LOG10($O153))/AF$14))+AF$15/(1+EXP((AF$16-LOG10($O153))/AF$17))+AF$18/(1+EXP((AF$19-LOG10($O153))/AF$20)))</f>
        <v>1.091991760069162</v>
      </c>
      <c r="AG153" s="18">
        <f ca="1">MAX(-AC153+MIN(AC153,AngCal!$B$30),AG$11+AG$12/(1+EXP((AG$13-LOG10($O153))/AG$14))+AG$15/(1+EXP((AG$16-LOG10($O153))/AG$17))+AG$18/(1+EXP((AG$19-LOG10($O153))/AG$20)))</f>
        <v>0.50767784338432187</v>
      </c>
      <c r="AH153" s="18">
        <f ca="1">MAX(-AD153+MIN(AD153,AngCal!$B$30),AH$11+AH$12/(1+EXP((AH$13-LOG10($O153))/AH$14))+AH$15/(1+EXP((AH$16-LOG10($O153))/AH$17))+AH$18/(1+EXP((AH$19-LOG10($O153))/AH$20)))</f>
        <v>0.81044513199236889</v>
      </c>
      <c r="AI153" s="18">
        <f ca="1">MAX(-AE153+MIN(AE153,AngCal!$B$30),AI$11+AI$12/(1+EXP((AI$13-LOG10($O153))/AI$14))+AI$15/(1+EXP((AI$16-LOG10($O153))/AI$17))+AI$18/(1+EXP((AI$19-LOG10($O153))/AI$20)))</f>
        <v>0.88134250662920621</v>
      </c>
      <c r="AJ153" s="18">
        <f t="shared" ca="1" si="22"/>
        <v>6.5991473355883521</v>
      </c>
      <c r="AK153" s="18">
        <f t="shared" ca="1" si="22"/>
        <v>2.8300883931759144</v>
      </c>
      <c r="AL153" s="18">
        <f t="shared" ca="1" si="22"/>
        <v>6.5674804577333044</v>
      </c>
      <c r="AM153" s="18">
        <f t="shared" ca="1" si="22"/>
        <v>5.6566977483502274</v>
      </c>
      <c r="AN153" s="18">
        <f t="shared" ca="1" si="23"/>
        <v>1</v>
      </c>
      <c r="AO153" s="18">
        <f t="shared" ca="1" si="23"/>
        <v>1</v>
      </c>
      <c r="AP153" s="18">
        <f t="shared" ca="1" si="23"/>
        <v>1</v>
      </c>
      <c r="AQ153" s="18">
        <f t="shared" ca="1" si="23"/>
        <v>1</v>
      </c>
      <c r="AR153" s="18">
        <f t="shared" ca="1" si="24"/>
        <v>0</v>
      </c>
      <c r="AS153" s="18">
        <f t="shared" ca="1" si="24"/>
        <v>0</v>
      </c>
      <c r="AT153" s="18">
        <f t="shared" ca="1" si="24"/>
        <v>0</v>
      </c>
      <c r="AU153" s="18">
        <f t="shared" ca="1" si="24"/>
        <v>0</v>
      </c>
    </row>
    <row r="154" spans="2:47" x14ac:dyDescent="0.15">
      <c r="B154">
        <v>9.5030000000000001</v>
      </c>
      <c r="C154">
        <v>15</v>
      </c>
      <c r="D154" s="18">
        <v>-0.17050000000000001</v>
      </c>
      <c r="E154" s="18">
        <v>0.25140000000000001</v>
      </c>
      <c r="F154" s="18">
        <v>-1.4910000000000001</v>
      </c>
      <c r="G154" s="18">
        <v>0.29509999999999997</v>
      </c>
      <c r="H154" s="18">
        <v>-0.41720000000000002</v>
      </c>
      <c r="I154" s="18">
        <v>4.5839999999999999E-2</v>
      </c>
      <c r="J154" s="18">
        <v>0.34870000000000001</v>
      </c>
      <c r="K154" s="18">
        <v>0.33629999999999999</v>
      </c>
      <c r="L154" s="18">
        <v>2.4830000000000001</v>
      </c>
      <c r="M154" s="18">
        <v>0.43149999999999999</v>
      </c>
      <c r="O154" s="18">
        <f>MAX(MIN(Angle!A167,AngPhoton!$P$3),AngPhoton!$P$2)</f>
        <v>10000</v>
      </c>
      <c r="P154" s="18">
        <f t="shared" ca="1" si="19"/>
        <v>3.6323712776842321E-5</v>
      </c>
      <c r="Q154" s="18">
        <f t="shared" ca="1" si="19"/>
        <v>0</v>
      </c>
      <c r="R154" s="18">
        <f t="shared" ca="1" si="19"/>
        <v>0</v>
      </c>
      <c r="S154" s="18">
        <f t="shared" ca="1" si="19"/>
        <v>5.6685730473758633E-5</v>
      </c>
      <c r="T154" s="18">
        <f ca="1">MAX(-P154+MIN(P154,AngCal!$B$30),T$11+T$12/(1+EXP((T$13-LOG10($O154))/T$14))+T$15/(1+EXP((T$16-LOG10($O154))/T$17))+T$18/(1+EXP((T$19-LOG10($O154))/T$20)))</f>
        <v>0</v>
      </c>
      <c r="U154" s="18">
        <f ca="1">MAX(-Q154+MIN(Q154,AngCal!$B$30),U$11+U$12/(1+EXP((U$13-LOG10($O154))/U$14))+U$15/(1+EXP((U$16-LOG10($O154))/U$17))+U$18/(1+EXP((U$19-LOG10($O154))/U$20)))</f>
        <v>0</v>
      </c>
      <c r="V154" s="18">
        <f ca="1">MAX(-R154+MIN(R154,AngCal!$B$30),V$11+V$12/(1+EXP((V$13-LOG10($O154))/V$14))+V$15/(1+EXP((V$16-LOG10($O154))/V$17))+V$18/(1+EXP((V$19-LOG10($O154))/V$20)))</f>
        <v>1.9979683232203282E-5</v>
      </c>
      <c r="W154" s="18">
        <f ca="1">MAX(-S154+MIN(S154,AngCal!$B$30),W$11+W$12/(1+EXP((W$13-LOG10($O154))/W$14))+W$15/(1+EXP((W$16-LOG10($O154))/W$17))+W$18/(1+EXP((W$19-LOG10($O154))/W$20)))</f>
        <v>4.8259932858982918E-5</v>
      </c>
      <c r="X154" s="18">
        <f t="shared" ca="1" si="20"/>
        <v>0.22935066304475907</v>
      </c>
      <c r="Y154" s="18">
        <f t="shared" ca="1" si="20"/>
        <v>0.26661589655750734</v>
      </c>
      <c r="Z154" s="18">
        <f t="shared" ca="1" si="20"/>
        <v>0.45666738964953141</v>
      </c>
      <c r="AA154" s="18">
        <f t="shared" ca="1" si="20"/>
        <v>0.52299796440313773</v>
      </c>
      <c r="AB154" s="18">
        <f t="shared" ca="1" si="21"/>
        <v>3.1327496343365416E-2</v>
      </c>
      <c r="AC154" s="18">
        <f t="shared" ca="1" si="21"/>
        <v>1.8258963333036733E-3</v>
      </c>
      <c r="AD154" s="18">
        <f t="shared" ca="1" si="21"/>
        <v>4.0484031633094456E-2</v>
      </c>
      <c r="AE154" s="18">
        <f t="shared" ca="1" si="21"/>
        <v>4.6322331300110382E-2</v>
      </c>
      <c r="AF154" s="18">
        <f ca="1">MAX(-AB154+MIN(AB154,AngCal!$B$30),AF$11+AF$12/(1+EXP((AF$13-LOG10($O154))/AF$14))+AF$15/(1+EXP((AF$16-LOG10($O154))/AF$17))+AF$18/(1+EXP((AF$19-LOG10($O154))/AF$20)))</f>
        <v>1.091991760069162</v>
      </c>
      <c r="AG154" s="18">
        <f ca="1">MAX(-AC154+MIN(AC154,AngCal!$B$30),AG$11+AG$12/(1+EXP((AG$13-LOG10($O154))/AG$14))+AG$15/(1+EXP((AG$16-LOG10($O154))/AG$17))+AG$18/(1+EXP((AG$19-LOG10($O154))/AG$20)))</f>
        <v>0.50767784338432187</v>
      </c>
      <c r="AH154" s="18">
        <f ca="1">MAX(-AD154+MIN(AD154,AngCal!$B$30),AH$11+AH$12/(1+EXP((AH$13-LOG10($O154))/AH$14))+AH$15/(1+EXP((AH$16-LOG10($O154))/AH$17))+AH$18/(1+EXP((AH$19-LOG10($O154))/AH$20)))</f>
        <v>0.81044513199236889</v>
      </c>
      <c r="AI154" s="18">
        <f ca="1">MAX(-AE154+MIN(AE154,AngCal!$B$30),AI$11+AI$12/(1+EXP((AI$13-LOG10($O154))/AI$14))+AI$15/(1+EXP((AI$16-LOG10($O154))/AI$17))+AI$18/(1+EXP((AI$19-LOG10($O154))/AI$20)))</f>
        <v>0.88134250662920621</v>
      </c>
      <c r="AJ154" s="18">
        <f t="shared" ca="1" si="22"/>
        <v>6.5991473355883521</v>
      </c>
      <c r="AK154" s="18">
        <f t="shared" ca="1" si="22"/>
        <v>2.8300883931759144</v>
      </c>
      <c r="AL154" s="18">
        <f t="shared" ca="1" si="22"/>
        <v>6.5674804577333044</v>
      </c>
      <c r="AM154" s="18">
        <f t="shared" ca="1" si="22"/>
        <v>5.6566977483502274</v>
      </c>
      <c r="AN154" s="18">
        <f t="shared" ca="1" si="23"/>
        <v>1</v>
      </c>
      <c r="AO154" s="18">
        <f t="shared" ca="1" si="23"/>
        <v>1</v>
      </c>
      <c r="AP154" s="18">
        <f t="shared" ca="1" si="23"/>
        <v>1</v>
      </c>
      <c r="AQ154" s="18">
        <f t="shared" ca="1" si="23"/>
        <v>1</v>
      </c>
      <c r="AR154" s="18">
        <f t="shared" ca="1" si="24"/>
        <v>0</v>
      </c>
      <c r="AS154" s="18">
        <f t="shared" ca="1" si="24"/>
        <v>0</v>
      </c>
      <c r="AT154" s="18">
        <f t="shared" ca="1" si="24"/>
        <v>0</v>
      </c>
      <c r="AU154" s="18">
        <f t="shared" ca="1" si="24"/>
        <v>0</v>
      </c>
    </row>
    <row r="155" spans="2:47" x14ac:dyDescent="0.15">
      <c r="B155">
        <v>9.5030000000000001</v>
      </c>
      <c r="C155">
        <v>20</v>
      </c>
      <c r="D155" s="18">
        <v>-7.9039999999999999E-2</v>
      </c>
      <c r="E155" s="18">
        <v>-1.462</v>
      </c>
      <c r="F155" s="18">
        <v>-0.45450000000000002</v>
      </c>
      <c r="G155" s="18">
        <v>0.53590000000000004</v>
      </c>
      <c r="H155" s="18">
        <v>0.4042</v>
      </c>
      <c r="I155" s="18">
        <v>2.3290000000000002</v>
      </c>
      <c r="J155" s="18">
        <v>0.46379999999999999</v>
      </c>
      <c r="K155" s="18">
        <v>1.1359999999999999</v>
      </c>
      <c r="L155" s="18">
        <v>-0.86950000000000005</v>
      </c>
      <c r="M155" s="18">
        <v>0.47160000000000002</v>
      </c>
      <c r="O155" s="18">
        <f>MAX(MIN(Angle!A168,AngPhoton!$P$3),AngPhoton!$P$2)</f>
        <v>10000</v>
      </c>
      <c r="P155" s="18">
        <f t="shared" ca="1" si="19"/>
        <v>3.6323712776842321E-5</v>
      </c>
      <c r="Q155" s="18">
        <f t="shared" ca="1" si="19"/>
        <v>0</v>
      </c>
      <c r="R155" s="18">
        <f t="shared" ca="1" si="19"/>
        <v>0</v>
      </c>
      <c r="S155" s="18">
        <f t="shared" ca="1" si="19"/>
        <v>5.6685730473758633E-5</v>
      </c>
      <c r="T155" s="18">
        <f ca="1">MAX(-P155+MIN(P155,AngCal!$B$30),T$11+T$12/(1+EXP((T$13-LOG10($O155))/T$14))+T$15/(1+EXP((T$16-LOG10($O155))/T$17))+T$18/(1+EXP((T$19-LOG10($O155))/T$20)))</f>
        <v>0</v>
      </c>
      <c r="U155" s="18">
        <f ca="1">MAX(-Q155+MIN(Q155,AngCal!$B$30),U$11+U$12/(1+EXP((U$13-LOG10($O155))/U$14))+U$15/(1+EXP((U$16-LOG10($O155))/U$17))+U$18/(1+EXP((U$19-LOG10($O155))/U$20)))</f>
        <v>0</v>
      </c>
      <c r="V155" s="18">
        <f ca="1">MAX(-R155+MIN(R155,AngCal!$B$30),V$11+V$12/(1+EXP((V$13-LOG10($O155))/V$14))+V$15/(1+EXP((V$16-LOG10($O155))/V$17))+V$18/(1+EXP((V$19-LOG10($O155))/V$20)))</f>
        <v>1.9979683232203282E-5</v>
      </c>
      <c r="W155" s="18">
        <f ca="1">MAX(-S155+MIN(S155,AngCal!$B$30),W$11+W$12/(1+EXP((W$13-LOG10($O155))/W$14))+W$15/(1+EXP((W$16-LOG10($O155))/W$17))+W$18/(1+EXP((W$19-LOG10($O155))/W$20)))</f>
        <v>4.8259932858982918E-5</v>
      </c>
      <c r="X155" s="18">
        <f t="shared" ca="1" si="20"/>
        <v>0.22935066304475907</v>
      </c>
      <c r="Y155" s="18">
        <f t="shared" ca="1" si="20"/>
        <v>0.26661589655750734</v>
      </c>
      <c r="Z155" s="18">
        <f t="shared" ca="1" si="20"/>
        <v>0.45666738964953141</v>
      </c>
      <c r="AA155" s="18">
        <f t="shared" ca="1" si="20"/>
        <v>0.52299796440313773</v>
      </c>
      <c r="AB155" s="18">
        <f t="shared" ca="1" si="21"/>
        <v>3.1327496343365416E-2</v>
      </c>
      <c r="AC155" s="18">
        <f t="shared" ca="1" si="21"/>
        <v>1.8258963333036733E-3</v>
      </c>
      <c r="AD155" s="18">
        <f t="shared" ca="1" si="21"/>
        <v>4.0484031633094456E-2</v>
      </c>
      <c r="AE155" s="18">
        <f t="shared" ca="1" si="21"/>
        <v>4.6322331300110382E-2</v>
      </c>
      <c r="AF155" s="18">
        <f ca="1">MAX(-AB155+MIN(AB155,AngCal!$B$30),AF$11+AF$12/(1+EXP((AF$13-LOG10($O155))/AF$14))+AF$15/(1+EXP((AF$16-LOG10($O155))/AF$17))+AF$18/(1+EXP((AF$19-LOG10($O155))/AF$20)))</f>
        <v>1.091991760069162</v>
      </c>
      <c r="AG155" s="18">
        <f ca="1">MAX(-AC155+MIN(AC155,AngCal!$B$30),AG$11+AG$12/(1+EXP((AG$13-LOG10($O155))/AG$14))+AG$15/(1+EXP((AG$16-LOG10($O155))/AG$17))+AG$18/(1+EXP((AG$19-LOG10($O155))/AG$20)))</f>
        <v>0.50767784338432187</v>
      </c>
      <c r="AH155" s="18">
        <f ca="1">MAX(-AD155+MIN(AD155,AngCal!$B$30),AH$11+AH$12/(1+EXP((AH$13-LOG10($O155))/AH$14))+AH$15/(1+EXP((AH$16-LOG10($O155))/AH$17))+AH$18/(1+EXP((AH$19-LOG10($O155))/AH$20)))</f>
        <v>0.81044513199236889</v>
      </c>
      <c r="AI155" s="18">
        <f ca="1">MAX(-AE155+MIN(AE155,AngCal!$B$30),AI$11+AI$12/(1+EXP((AI$13-LOG10($O155))/AI$14))+AI$15/(1+EXP((AI$16-LOG10($O155))/AI$17))+AI$18/(1+EXP((AI$19-LOG10($O155))/AI$20)))</f>
        <v>0.88134250662920621</v>
      </c>
      <c r="AJ155" s="18">
        <f t="shared" ca="1" si="22"/>
        <v>6.5991473355883521</v>
      </c>
      <c r="AK155" s="18">
        <f t="shared" ca="1" si="22"/>
        <v>2.8300883931759144</v>
      </c>
      <c r="AL155" s="18">
        <f t="shared" ca="1" si="22"/>
        <v>6.5674804577333044</v>
      </c>
      <c r="AM155" s="18">
        <f t="shared" ca="1" si="22"/>
        <v>5.6566977483502274</v>
      </c>
      <c r="AN155" s="18">
        <f t="shared" ca="1" si="23"/>
        <v>1</v>
      </c>
      <c r="AO155" s="18">
        <f t="shared" ca="1" si="23"/>
        <v>1</v>
      </c>
      <c r="AP155" s="18">
        <f t="shared" ca="1" si="23"/>
        <v>1</v>
      </c>
      <c r="AQ155" s="18">
        <f t="shared" ca="1" si="23"/>
        <v>1</v>
      </c>
      <c r="AR155" s="18">
        <f t="shared" ca="1" si="24"/>
        <v>0</v>
      </c>
      <c r="AS155" s="18">
        <f t="shared" ca="1" si="24"/>
        <v>0</v>
      </c>
      <c r="AT155" s="18">
        <f t="shared" ca="1" si="24"/>
        <v>0</v>
      </c>
      <c r="AU155" s="18">
        <f t="shared" ca="1" si="24"/>
        <v>0</v>
      </c>
    </row>
    <row r="156" spans="2:47" x14ac:dyDescent="0.15">
      <c r="B156">
        <v>17.103000000000002</v>
      </c>
      <c r="C156">
        <v>1</v>
      </c>
      <c r="D156" s="18">
        <v>-5.7329999999999999E-2</v>
      </c>
      <c r="E156" s="18">
        <v>-0.51039999999999996</v>
      </c>
      <c r="F156" s="18">
        <v>-0.32569999999999999</v>
      </c>
      <c r="G156" s="18">
        <v>0.58379999999999999</v>
      </c>
      <c r="H156" s="18">
        <v>0.2079</v>
      </c>
      <c r="I156" s="18">
        <v>2.319</v>
      </c>
      <c r="J156" s="18">
        <v>0.44429999999999997</v>
      </c>
      <c r="K156" s="18">
        <v>0.35980000000000001</v>
      </c>
      <c r="L156" s="18">
        <v>-1.05</v>
      </c>
      <c r="M156" s="18">
        <v>0.5262</v>
      </c>
      <c r="O156" s="18">
        <f>MAX(MIN(Angle!A169,AngPhoton!$P$3),AngPhoton!$P$2)</f>
        <v>10000</v>
      </c>
      <c r="P156" s="18">
        <f t="shared" ca="1" si="19"/>
        <v>3.6323712776842321E-5</v>
      </c>
      <c r="Q156" s="18">
        <f t="shared" ca="1" si="19"/>
        <v>0</v>
      </c>
      <c r="R156" s="18">
        <f t="shared" ca="1" si="19"/>
        <v>0</v>
      </c>
      <c r="S156" s="18">
        <f t="shared" ca="1" si="19"/>
        <v>5.6685730473758633E-5</v>
      </c>
      <c r="T156" s="18">
        <f ca="1">MAX(-P156+MIN(P156,AngCal!$B$30),T$11+T$12/(1+EXP((T$13-LOG10($O156))/T$14))+T$15/(1+EXP((T$16-LOG10($O156))/T$17))+T$18/(1+EXP((T$19-LOG10($O156))/T$20)))</f>
        <v>0</v>
      </c>
      <c r="U156" s="18">
        <f ca="1">MAX(-Q156+MIN(Q156,AngCal!$B$30),U$11+U$12/(1+EXP((U$13-LOG10($O156))/U$14))+U$15/(1+EXP((U$16-LOG10($O156))/U$17))+U$18/(1+EXP((U$19-LOG10($O156))/U$20)))</f>
        <v>0</v>
      </c>
      <c r="V156" s="18">
        <f ca="1">MAX(-R156+MIN(R156,AngCal!$B$30),V$11+V$12/(1+EXP((V$13-LOG10($O156))/V$14))+V$15/(1+EXP((V$16-LOG10($O156))/V$17))+V$18/(1+EXP((V$19-LOG10($O156))/V$20)))</f>
        <v>1.9979683232203282E-5</v>
      </c>
      <c r="W156" s="18">
        <f ca="1">MAX(-S156+MIN(S156,AngCal!$B$30),W$11+W$12/(1+EXP((W$13-LOG10($O156))/W$14))+W$15/(1+EXP((W$16-LOG10($O156))/W$17))+W$18/(1+EXP((W$19-LOG10($O156))/W$20)))</f>
        <v>4.8259932858982918E-5</v>
      </c>
      <c r="X156" s="18">
        <f t="shared" ca="1" si="20"/>
        <v>0.22935066304475907</v>
      </c>
      <c r="Y156" s="18">
        <f t="shared" ca="1" si="20"/>
        <v>0.26661589655750734</v>
      </c>
      <c r="Z156" s="18">
        <f t="shared" ca="1" si="20"/>
        <v>0.45666738964953141</v>
      </c>
      <c r="AA156" s="18">
        <f t="shared" ca="1" si="20"/>
        <v>0.52299796440313773</v>
      </c>
      <c r="AB156" s="18">
        <f t="shared" ca="1" si="21"/>
        <v>3.1327496343365416E-2</v>
      </c>
      <c r="AC156" s="18">
        <f t="shared" ca="1" si="21"/>
        <v>1.8258963333036733E-3</v>
      </c>
      <c r="AD156" s="18">
        <f t="shared" ca="1" si="21"/>
        <v>4.0484031633094456E-2</v>
      </c>
      <c r="AE156" s="18">
        <f t="shared" ca="1" si="21"/>
        <v>4.6322331300110382E-2</v>
      </c>
      <c r="AF156" s="18">
        <f ca="1">MAX(-AB156+MIN(AB156,AngCal!$B$30),AF$11+AF$12/(1+EXP((AF$13-LOG10($O156))/AF$14))+AF$15/(1+EXP((AF$16-LOG10($O156))/AF$17))+AF$18/(1+EXP((AF$19-LOG10($O156))/AF$20)))</f>
        <v>1.091991760069162</v>
      </c>
      <c r="AG156" s="18">
        <f ca="1">MAX(-AC156+MIN(AC156,AngCal!$B$30),AG$11+AG$12/(1+EXP((AG$13-LOG10($O156))/AG$14))+AG$15/(1+EXP((AG$16-LOG10($O156))/AG$17))+AG$18/(1+EXP((AG$19-LOG10($O156))/AG$20)))</f>
        <v>0.50767784338432187</v>
      </c>
      <c r="AH156" s="18">
        <f ca="1">MAX(-AD156+MIN(AD156,AngCal!$B$30),AH$11+AH$12/(1+EXP((AH$13-LOG10($O156))/AH$14))+AH$15/(1+EXP((AH$16-LOG10($O156))/AH$17))+AH$18/(1+EXP((AH$19-LOG10($O156))/AH$20)))</f>
        <v>0.81044513199236889</v>
      </c>
      <c r="AI156" s="18">
        <f ca="1">MAX(-AE156+MIN(AE156,AngCal!$B$30),AI$11+AI$12/(1+EXP((AI$13-LOG10($O156))/AI$14))+AI$15/(1+EXP((AI$16-LOG10($O156))/AI$17))+AI$18/(1+EXP((AI$19-LOG10($O156))/AI$20)))</f>
        <v>0.88134250662920621</v>
      </c>
      <c r="AJ156" s="18">
        <f t="shared" ca="1" si="22"/>
        <v>6.5991473355883521</v>
      </c>
      <c r="AK156" s="18">
        <f t="shared" ca="1" si="22"/>
        <v>2.8300883931759144</v>
      </c>
      <c r="AL156" s="18">
        <f t="shared" ca="1" si="22"/>
        <v>6.5674804577333044</v>
      </c>
      <c r="AM156" s="18">
        <f t="shared" ca="1" si="22"/>
        <v>5.6566977483502274</v>
      </c>
      <c r="AN156" s="18">
        <f t="shared" ca="1" si="23"/>
        <v>1</v>
      </c>
      <c r="AO156" s="18">
        <f t="shared" ca="1" si="23"/>
        <v>1</v>
      </c>
      <c r="AP156" s="18">
        <f t="shared" ca="1" si="23"/>
        <v>1</v>
      </c>
      <c r="AQ156" s="18">
        <f t="shared" ca="1" si="23"/>
        <v>1</v>
      </c>
      <c r="AR156" s="18">
        <f t="shared" ca="1" si="24"/>
        <v>0</v>
      </c>
      <c r="AS156" s="18">
        <f t="shared" ca="1" si="24"/>
        <v>0</v>
      </c>
      <c r="AT156" s="18">
        <f t="shared" ca="1" si="24"/>
        <v>0</v>
      </c>
      <c r="AU156" s="18">
        <f t="shared" ca="1" si="24"/>
        <v>0</v>
      </c>
    </row>
    <row r="157" spans="2:47" x14ac:dyDescent="0.15">
      <c r="B157">
        <v>17.103000000000002</v>
      </c>
      <c r="C157">
        <v>3</v>
      </c>
      <c r="D157" s="18">
        <v>-5.8409999999999997E-2</v>
      </c>
      <c r="E157" s="18">
        <v>-0.50970000000000004</v>
      </c>
      <c r="F157" s="18">
        <v>-0.27860000000000001</v>
      </c>
      <c r="G157" s="18">
        <v>0.51160000000000005</v>
      </c>
      <c r="H157" s="18">
        <v>0.2051</v>
      </c>
      <c r="I157" s="18">
        <v>2.3109999999999999</v>
      </c>
      <c r="J157" s="18">
        <v>0.4481</v>
      </c>
      <c r="K157" s="18">
        <v>0.36309999999999998</v>
      </c>
      <c r="L157" s="18">
        <v>-0.9214</v>
      </c>
      <c r="M157" s="18">
        <v>0.53029999999999999</v>
      </c>
      <c r="O157" s="18">
        <f>MAX(MIN(Angle!A170,AngPhoton!$P$3),AngPhoton!$P$2)</f>
        <v>10000</v>
      </c>
      <c r="P157" s="18">
        <f t="shared" ca="1" si="19"/>
        <v>3.6323712776842321E-5</v>
      </c>
      <c r="Q157" s="18">
        <f t="shared" ca="1" si="19"/>
        <v>0</v>
      </c>
      <c r="R157" s="18">
        <f t="shared" ca="1" si="19"/>
        <v>0</v>
      </c>
      <c r="S157" s="18">
        <f t="shared" ca="1" si="19"/>
        <v>5.6685730473758633E-5</v>
      </c>
      <c r="T157" s="18">
        <f ca="1">MAX(-P157+MIN(P157,AngCal!$B$30),T$11+T$12/(1+EXP((T$13-LOG10($O157))/T$14))+T$15/(1+EXP((T$16-LOG10($O157))/T$17))+T$18/(1+EXP((T$19-LOG10($O157))/T$20)))</f>
        <v>0</v>
      </c>
      <c r="U157" s="18">
        <f ca="1">MAX(-Q157+MIN(Q157,AngCal!$B$30),U$11+U$12/(1+EXP((U$13-LOG10($O157))/U$14))+U$15/(1+EXP((U$16-LOG10($O157))/U$17))+U$18/(1+EXP((U$19-LOG10($O157))/U$20)))</f>
        <v>0</v>
      </c>
      <c r="V157" s="18">
        <f ca="1">MAX(-R157+MIN(R157,AngCal!$B$30),V$11+V$12/(1+EXP((V$13-LOG10($O157))/V$14))+V$15/(1+EXP((V$16-LOG10($O157))/V$17))+V$18/(1+EXP((V$19-LOG10($O157))/V$20)))</f>
        <v>1.9979683232203282E-5</v>
      </c>
      <c r="W157" s="18">
        <f ca="1">MAX(-S157+MIN(S157,AngCal!$B$30),W$11+W$12/(1+EXP((W$13-LOG10($O157))/W$14))+W$15/(1+EXP((W$16-LOG10($O157))/W$17))+W$18/(1+EXP((W$19-LOG10($O157))/W$20)))</f>
        <v>4.8259932858982918E-5</v>
      </c>
      <c r="X157" s="18">
        <f t="shared" ca="1" si="20"/>
        <v>0.22935066304475907</v>
      </c>
      <c r="Y157" s="18">
        <f t="shared" ca="1" si="20"/>
        <v>0.26661589655750734</v>
      </c>
      <c r="Z157" s="18">
        <f t="shared" ca="1" si="20"/>
        <v>0.45666738964953141</v>
      </c>
      <c r="AA157" s="18">
        <f t="shared" ca="1" si="20"/>
        <v>0.52299796440313773</v>
      </c>
      <c r="AB157" s="18">
        <f t="shared" ca="1" si="21"/>
        <v>3.1327496343365416E-2</v>
      </c>
      <c r="AC157" s="18">
        <f t="shared" ca="1" si="21"/>
        <v>1.8258963333036733E-3</v>
      </c>
      <c r="AD157" s="18">
        <f t="shared" ca="1" si="21"/>
        <v>4.0484031633094456E-2</v>
      </c>
      <c r="AE157" s="18">
        <f t="shared" ca="1" si="21"/>
        <v>4.6322331300110382E-2</v>
      </c>
      <c r="AF157" s="18">
        <f ca="1">MAX(-AB157+MIN(AB157,AngCal!$B$30),AF$11+AF$12/(1+EXP((AF$13-LOG10($O157))/AF$14))+AF$15/(1+EXP((AF$16-LOG10($O157))/AF$17))+AF$18/(1+EXP((AF$19-LOG10($O157))/AF$20)))</f>
        <v>1.091991760069162</v>
      </c>
      <c r="AG157" s="18">
        <f ca="1">MAX(-AC157+MIN(AC157,AngCal!$B$30),AG$11+AG$12/(1+EXP((AG$13-LOG10($O157))/AG$14))+AG$15/(1+EXP((AG$16-LOG10($O157))/AG$17))+AG$18/(1+EXP((AG$19-LOG10($O157))/AG$20)))</f>
        <v>0.50767784338432187</v>
      </c>
      <c r="AH157" s="18">
        <f ca="1">MAX(-AD157+MIN(AD157,AngCal!$B$30),AH$11+AH$12/(1+EXP((AH$13-LOG10($O157))/AH$14))+AH$15/(1+EXP((AH$16-LOG10($O157))/AH$17))+AH$18/(1+EXP((AH$19-LOG10($O157))/AH$20)))</f>
        <v>0.81044513199236889</v>
      </c>
      <c r="AI157" s="18">
        <f ca="1">MAX(-AE157+MIN(AE157,AngCal!$B$30),AI$11+AI$12/(1+EXP((AI$13-LOG10($O157))/AI$14))+AI$15/(1+EXP((AI$16-LOG10($O157))/AI$17))+AI$18/(1+EXP((AI$19-LOG10($O157))/AI$20)))</f>
        <v>0.88134250662920621</v>
      </c>
      <c r="AJ157" s="18">
        <f t="shared" ca="1" si="22"/>
        <v>6.5991473355883521</v>
      </c>
      <c r="AK157" s="18">
        <f t="shared" ca="1" si="22"/>
        <v>2.8300883931759144</v>
      </c>
      <c r="AL157" s="18">
        <f t="shared" ca="1" si="22"/>
        <v>6.5674804577333044</v>
      </c>
      <c r="AM157" s="18">
        <f t="shared" ca="1" si="22"/>
        <v>5.6566977483502274</v>
      </c>
      <c r="AN157" s="18">
        <f t="shared" ca="1" si="23"/>
        <v>1</v>
      </c>
      <c r="AO157" s="18">
        <f t="shared" ca="1" si="23"/>
        <v>1</v>
      </c>
      <c r="AP157" s="18">
        <f t="shared" ca="1" si="23"/>
        <v>1</v>
      </c>
      <c r="AQ157" s="18">
        <f t="shared" ca="1" si="23"/>
        <v>1</v>
      </c>
      <c r="AR157" s="18">
        <f t="shared" ca="1" si="24"/>
        <v>0</v>
      </c>
      <c r="AS157" s="18">
        <f t="shared" ca="1" si="24"/>
        <v>0</v>
      </c>
      <c r="AT157" s="18">
        <f t="shared" ca="1" si="24"/>
        <v>0</v>
      </c>
      <c r="AU157" s="18">
        <f t="shared" ca="1" si="24"/>
        <v>0</v>
      </c>
    </row>
    <row r="158" spans="2:47" x14ac:dyDescent="0.15">
      <c r="B158">
        <v>17.103000000000002</v>
      </c>
      <c r="C158">
        <v>5</v>
      </c>
      <c r="D158" s="18">
        <v>-5.6000000000000001E-2</v>
      </c>
      <c r="E158" s="18">
        <v>9.486E-2</v>
      </c>
      <c r="F158" s="18">
        <v>-1.5249999999999999</v>
      </c>
      <c r="G158" s="18">
        <v>0.39140000000000003</v>
      </c>
      <c r="H158" s="18">
        <v>-0.2263</v>
      </c>
      <c r="I158" s="18">
        <v>-2.1829999999999999E-2</v>
      </c>
      <c r="J158" s="18">
        <v>0.31380000000000002</v>
      </c>
      <c r="K158" s="18">
        <v>0.18740000000000001</v>
      </c>
      <c r="L158" s="18">
        <v>2.38</v>
      </c>
      <c r="M158" s="18">
        <v>0.43180000000000002</v>
      </c>
      <c r="O158" s="18">
        <f>MAX(MIN(Angle!A171,AngPhoton!$P$3),AngPhoton!$P$2)</f>
        <v>10000</v>
      </c>
      <c r="P158" s="18">
        <f t="shared" ca="1" si="19"/>
        <v>3.6323712776842321E-5</v>
      </c>
      <c r="Q158" s="18">
        <f t="shared" ca="1" si="19"/>
        <v>0</v>
      </c>
      <c r="R158" s="18">
        <f t="shared" ca="1" si="19"/>
        <v>0</v>
      </c>
      <c r="S158" s="18">
        <f t="shared" ca="1" si="19"/>
        <v>5.6685730473758633E-5</v>
      </c>
      <c r="T158" s="18">
        <f ca="1">MAX(-P158+MIN(P158,AngCal!$B$30),T$11+T$12/(1+EXP((T$13-LOG10($O158))/T$14))+T$15/(1+EXP((T$16-LOG10($O158))/T$17))+T$18/(1+EXP((T$19-LOG10($O158))/T$20)))</f>
        <v>0</v>
      </c>
      <c r="U158" s="18">
        <f ca="1">MAX(-Q158+MIN(Q158,AngCal!$B$30),U$11+U$12/(1+EXP((U$13-LOG10($O158))/U$14))+U$15/(1+EXP((U$16-LOG10($O158))/U$17))+U$18/(1+EXP((U$19-LOG10($O158))/U$20)))</f>
        <v>0</v>
      </c>
      <c r="V158" s="18">
        <f ca="1">MAX(-R158+MIN(R158,AngCal!$B$30),V$11+V$12/(1+EXP((V$13-LOG10($O158))/V$14))+V$15/(1+EXP((V$16-LOG10($O158))/V$17))+V$18/(1+EXP((V$19-LOG10($O158))/V$20)))</f>
        <v>1.9979683232203282E-5</v>
      </c>
      <c r="W158" s="18">
        <f ca="1">MAX(-S158+MIN(S158,AngCal!$B$30),W$11+W$12/(1+EXP((W$13-LOG10($O158))/W$14))+W$15/(1+EXP((W$16-LOG10($O158))/W$17))+W$18/(1+EXP((W$19-LOG10($O158))/W$20)))</f>
        <v>4.8259932858982918E-5</v>
      </c>
      <c r="X158" s="18">
        <f t="shared" ca="1" si="20"/>
        <v>0.22935066304475907</v>
      </c>
      <c r="Y158" s="18">
        <f t="shared" ca="1" si="20"/>
        <v>0.26661589655750734</v>
      </c>
      <c r="Z158" s="18">
        <f t="shared" ca="1" si="20"/>
        <v>0.45666738964953141</v>
      </c>
      <c r="AA158" s="18">
        <f t="shared" ca="1" si="20"/>
        <v>0.52299796440313773</v>
      </c>
      <c r="AB158" s="18">
        <f t="shared" ca="1" si="21"/>
        <v>3.1327496343365416E-2</v>
      </c>
      <c r="AC158" s="18">
        <f t="shared" ca="1" si="21"/>
        <v>1.8258963333036733E-3</v>
      </c>
      <c r="AD158" s="18">
        <f t="shared" ca="1" si="21"/>
        <v>4.0484031633094456E-2</v>
      </c>
      <c r="AE158" s="18">
        <f t="shared" ca="1" si="21"/>
        <v>4.6322331300110382E-2</v>
      </c>
      <c r="AF158" s="18">
        <f ca="1">MAX(-AB158+MIN(AB158,AngCal!$B$30),AF$11+AF$12/(1+EXP((AF$13-LOG10($O158))/AF$14))+AF$15/(1+EXP((AF$16-LOG10($O158))/AF$17))+AF$18/(1+EXP((AF$19-LOG10($O158))/AF$20)))</f>
        <v>1.091991760069162</v>
      </c>
      <c r="AG158" s="18">
        <f ca="1">MAX(-AC158+MIN(AC158,AngCal!$B$30),AG$11+AG$12/(1+EXP((AG$13-LOG10($O158))/AG$14))+AG$15/(1+EXP((AG$16-LOG10($O158))/AG$17))+AG$18/(1+EXP((AG$19-LOG10($O158))/AG$20)))</f>
        <v>0.50767784338432187</v>
      </c>
      <c r="AH158" s="18">
        <f ca="1">MAX(-AD158+MIN(AD158,AngCal!$B$30),AH$11+AH$12/(1+EXP((AH$13-LOG10($O158))/AH$14))+AH$15/(1+EXP((AH$16-LOG10($O158))/AH$17))+AH$18/(1+EXP((AH$19-LOG10($O158))/AH$20)))</f>
        <v>0.81044513199236889</v>
      </c>
      <c r="AI158" s="18">
        <f ca="1">MAX(-AE158+MIN(AE158,AngCal!$B$30),AI$11+AI$12/(1+EXP((AI$13-LOG10($O158))/AI$14))+AI$15/(1+EXP((AI$16-LOG10($O158))/AI$17))+AI$18/(1+EXP((AI$19-LOG10($O158))/AI$20)))</f>
        <v>0.88134250662920621</v>
      </c>
      <c r="AJ158" s="18">
        <f t="shared" ca="1" si="22"/>
        <v>6.5991473355883521</v>
      </c>
      <c r="AK158" s="18">
        <f t="shared" ca="1" si="22"/>
        <v>2.8300883931759144</v>
      </c>
      <c r="AL158" s="18">
        <f t="shared" ca="1" si="22"/>
        <v>6.5674804577333044</v>
      </c>
      <c r="AM158" s="18">
        <f t="shared" ca="1" si="22"/>
        <v>5.6566977483502274</v>
      </c>
      <c r="AN158" s="18">
        <f t="shared" ca="1" si="23"/>
        <v>1</v>
      </c>
      <c r="AO158" s="18">
        <f t="shared" ca="1" si="23"/>
        <v>1</v>
      </c>
      <c r="AP158" s="18">
        <f t="shared" ca="1" si="23"/>
        <v>1</v>
      </c>
      <c r="AQ158" s="18">
        <f t="shared" ca="1" si="23"/>
        <v>1</v>
      </c>
      <c r="AR158" s="18">
        <f t="shared" ca="1" si="24"/>
        <v>0</v>
      </c>
      <c r="AS158" s="18">
        <f t="shared" ca="1" si="24"/>
        <v>0</v>
      </c>
      <c r="AT158" s="18">
        <f t="shared" ca="1" si="24"/>
        <v>0</v>
      </c>
      <c r="AU158" s="18">
        <f t="shared" ca="1" si="24"/>
        <v>0</v>
      </c>
    </row>
    <row r="159" spans="2:47" x14ac:dyDescent="0.15">
      <c r="B159">
        <v>17.103000000000002</v>
      </c>
      <c r="C159">
        <v>7</v>
      </c>
      <c r="D159" s="18">
        <v>-6.701E-2</v>
      </c>
      <c r="E159" s="18">
        <v>0.40129999999999999</v>
      </c>
      <c r="F159" s="18">
        <v>-0.42080000000000001</v>
      </c>
      <c r="G159" s="18">
        <v>0.73170000000000002</v>
      </c>
      <c r="H159" s="18">
        <v>-0.49909999999999999</v>
      </c>
      <c r="I159" s="18">
        <v>-8.1079999999999999E-2</v>
      </c>
      <c r="J159" s="18">
        <v>0.40389999999999998</v>
      </c>
      <c r="K159" s="18">
        <v>0.1648</v>
      </c>
      <c r="L159" s="18">
        <v>2.4060000000000001</v>
      </c>
      <c r="M159" s="18">
        <v>0.4178</v>
      </c>
      <c r="O159" s="18">
        <f>MAX(MIN(Angle!A172,AngPhoton!$P$3),AngPhoton!$P$2)</f>
        <v>10000</v>
      </c>
      <c r="P159" s="18">
        <f t="shared" ca="1" si="19"/>
        <v>3.6323712776842321E-5</v>
      </c>
      <c r="Q159" s="18">
        <f t="shared" ca="1" si="19"/>
        <v>0</v>
      </c>
      <c r="R159" s="18">
        <f t="shared" ca="1" si="19"/>
        <v>0</v>
      </c>
      <c r="S159" s="18">
        <f t="shared" ca="1" si="19"/>
        <v>5.6685730473758633E-5</v>
      </c>
      <c r="T159" s="18">
        <f ca="1">MAX(-P159+MIN(P159,AngCal!$B$30),T$11+T$12/(1+EXP((T$13-LOG10($O159))/T$14))+T$15/(1+EXP((T$16-LOG10($O159))/T$17))+T$18/(1+EXP((T$19-LOG10($O159))/T$20)))</f>
        <v>0</v>
      </c>
      <c r="U159" s="18">
        <f ca="1">MAX(-Q159+MIN(Q159,AngCal!$B$30),U$11+U$12/(1+EXP((U$13-LOG10($O159))/U$14))+U$15/(1+EXP((U$16-LOG10($O159))/U$17))+U$18/(1+EXP((U$19-LOG10($O159))/U$20)))</f>
        <v>0</v>
      </c>
      <c r="V159" s="18">
        <f ca="1">MAX(-R159+MIN(R159,AngCal!$B$30),V$11+V$12/(1+EXP((V$13-LOG10($O159))/V$14))+V$15/(1+EXP((V$16-LOG10($O159))/V$17))+V$18/(1+EXP((V$19-LOG10($O159))/V$20)))</f>
        <v>1.9979683232203282E-5</v>
      </c>
      <c r="W159" s="18">
        <f ca="1">MAX(-S159+MIN(S159,AngCal!$B$30),W$11+W$12/(1+EXP((W$13-LOG10($O159))/W$14))+W$15/(1+EXP((W$16-LOG10($O159))/W$17))+W$18/(1+EXP((W$19-LOG10($O159))/W$20)))</f>
        <v>4.8259932858982918E-5</v>
      </c>
      <c r="X159" s="18">
        <f t="shared" ca="1" si="20"/>
        <v>0.22935066304475907</v>
      </c>
      <c r="Y159" s="18">
        <f t="shared" ca="1" si="20"/>
        <v>0.26661589655750734</v>
      </c>
      <c r="Z159" s="18">
        <f t="shared" ca="1" si="20"/>
        <v>0.45666738964953141</v>
      </c>
      <c r="AA159" s="18">
        <f t="shared" ca="1" si="20"/>
        <v>0.52299796440313773</v>
      </c>
      <c r="AB159" s="18">
        <f t="shared" ca="1" si="21"/>
        <v>3.1327496343365416E-2</v>
      </c>
      <c r="AC159" s="18">
        <f t="shared" ca="1" si="21"/>
        <v>1.8258963333036733E-3</v>
      </c>
      <c r="AD159" s="18">
        <f t="shared" ca="1" si="21"/>
        <v>4.0484031633094456E-2</v>
      </c>
      <c r="AE159" s="18">
        <f t="shared" ca="1" si="21"/>
        <v>4.6322331300110382E-2</v>
      </c>
      <c r="AF159" s="18">
        <f ca="1">MAX(-AB159+MIN(AB159,AngCal!$B$30),AF$11+AF$12/(1+EXP((AF$13-LOG10($O159))/AF$14))+AF$15/(1+EXP((AF$16-LOG10($O159))/AF$17))+AF$18/(1+EXP((AF$19-LOG10($O159))/AF$20)))</f>
        <v>1.091991760069162</v>
      </c>
      <c r="AG159" s="18">
        <f ca="1">MAX(-AC159+MIN(AC159,AngCal!$B$30),AG$11+AG$12/(1+EXP((AG$13-LOG10($O159))/AG$14))+AG$15/(1+EXP((AG$16-LOG10($O159))/AG$17))+AG$18/(1+EXP((AG$19-LOG10($O159))/AG$20)))</f>
        <v>0.50767784338432187</v>
      </c>
      <c r="AH159" s="18">
        <f ca="1">MAX(-AD159+MIN(AD159,AngCal!$B$30),AH$11+AH$12/(1+EXP((AH$13-LOG10($O159))/AH$14))+AH$15/(1+EXP((AH$16-LOG10($O159))/AH$17))+AH$18/(1+EXP((AH$19-LOG10($O159))/AH$20)))</f>
        <v>0.81044513199236889</v>
      </c>
      <c r="AI159" s="18">
        <f ca="1">MAX(-AE159+MIN(AE159,AngCal!$B$30),AI$11+AI$12/(1+EXP((AI$13-LOG10($O159))/AI$14))+AI$15/(1+EXP((AI$16-LOG10($O159))/AI$17))+AI$18/(1+EXP((AI$19-LOG10($O159))/AI$20)))</f>
        <v>0.88134250662920621</v>
      </c>
      <c r="AJ159" s="18">
        <f t="shared" ca="1" si="22"/>
        <v>6.5991473355883521</v>
      </c>
      <c r="AK159" s="18">
        <f t="shared" ca="1" si="22"/>
        <v>2.8300883931759144</v>
      </c>
      <c r="AL159" s="18">
        <f t="shared" ca="1" si="22"/>
        <v>6.5674804577333044</v>
      </c>
      <c r="AM159" s="18">
        <f t="shared" ca="1" si="22"/>
        <v>5.6566977483502274</v>
      </c>
      <c r="AN159" s="18">
        <f t="shared" ca="1" si="23"/>
        <v>1</v>
      </c>
      <c r="AO159" s="18">
        <f t="shared" ca="1" si="23"/>
        <v>1</v>
      </c>
      <c r="AP159" s="18">
        <f t="shared" ca="1" si="23"/>
        <v>1</v>
      </c>
      <c r="AQ159" s="18">
        <f t="shared" ca="1" si="23"/>
        <v>1</v>
      </c>
      <c r="AR159" s="18">
        <f t="shared" ca="1" si="24"/>
        <v>0</v>
      </c>
      <c r="AS159" s="18">
        <f t="shared" ca="1" si="24"/>
        <v>0</v>
      </c>
      <c r="AT159" s="18">
        <f t="shared" ca="1" si="24"/>
        <v>0</v>
      </c>
      <c r="AU159" s="18">
        <f t="shared" ca="1" si="24"/>
        <v>0</v>
      </c>
    </row>
    <row r="160" spans="2:47" x14ac:dyDescent="0.15">
      <c r="B160">
        <v>17.103000000000002</v>
      </c>
      <c r="C160">
        <v>10</v>
      </c>
      <c r="D160" s="18">
        <v>-6.132E-2</v>
      </c>
      <c r="E160" s="18">
        <v>0.49569999999999997</v>
      </c>
      <c r="F160" s="18">
        <v>-0.24859999999999999</v>
      </c>
      <c r="G160" s="18">
        <v>0.70660000000000001</v>
      </c>
      <c r="H160" s="18">
        <v>-0.58989999999999998</v>
      </c>
      <c r="I160" s="18">
        <v>-6.7559999999999995E-2</v>
      </c>
      <c r="J160" s="18">
        <v>0.40339999999999998</v>
      </c>
      <c r="K160" s="18">
        <v>0.1555</v>
      </c>
      <c r="L160" s="18">
        <v>2.3929999999999998</v>
      </c>
      <c r="M160" s="18">
        <v>0.42449999999999999</v>
      </c>
      <c r="O160" s="18">
        <f>MAX(MIN(Angle!A173,AngPhoton!$P$3),AngPhoton!$P$2)</f>
        <v>10000</v>
      </c>
      <c r="P160" s="18">
        <f t="shared" ca="1" si="19"/>
        <v>3.6323712776842321E-5</v>
      </c>
      <c r="Q160" s="18">
        <f t="shared" ca="1" si="19"/>
        <v>0</v>
      </c>
      <c r="R160" s="18">
        <f t="shared" ca="1" si="19"/>
        <v>0</v>
      </c>
      <c r="S160" s="18">
        <f t="shared" ca="1" si="19"/>
        <v>5.6685730473758633E-5</v>
      </c>
      <c r="T160" s="18">
        <f ca="1">MAX(-P160+MIN(P160,AngCal!$B$30),T$11+T$12/(1+EXP((T$13-LOG10($O160))/T$14))+T$15/(1+EXP((T$16-LOG10($O160))/T$17))+T$18/(1+EXP((T$19-LOG10($O160))/T$20)))</f>
        <v>0</v>
      </c>
      <c r="U160" s="18">
        <f ca="1">MAX(-Q160+MIN(Q160,AngCal!$B$30),U$11+U$12/(1+EXP((U$13-LOG10($O160))/U$14))+U$15/(1+EXP((U$16-LOG10($O160))/U$17))+U$18/(1+EXP((U$19-LOG10($O160))/U$20)))</f>
        <v>0</v>
      </c>
      <c r="V160" s="18">
        <f ca="1">MAX(-R160+MIN(R160,AngCal!$B$30),V$11+V$12/(1+EXP((V$13-LOG10($O160))/V$14))+V$15/(1+EXP((V$16-LOG10($O160))/V$17))+V$18/(1+EXP((V$19-LOG10($O160))/V$20)))</f>
        <v>1.9979683232203282E-5</v>
      </c>
      <c r="W160" s="18">
        <f ca="1">MAX(-S160+MIN(S160,AngCal!$B$30),W$11+W$12/(1+EXP((W$13-LOG10($O160))/W$14))+W$15/(1+EXP((W$16-LOG10($O160))/W$17))+W$18/(1+EXP((W$19-LOG10($O160))/W$20)))</f>
        <v>4.8259932858982918E-5</v>
      </c>
      <c r="X160" s="18">
        <f t="shared" ca="1" si="20"/>
        <v>0.22935066304475907</v>
      </c>
      <c r="Y160" s="18">
        <f t="shared" ca="1" si="20"/>
        <v>0.26661589655750734</v>
      </c>
      <c r="Z160" s="18">
        <f t="shared" ca="1" si="20"/>
        <v>0.45666738964953141</v>
      </c>
      <c r="AA160" s="18">
        <f t="shared" ca="1" si="20"/>
        <v>0.52299796440313773</v>
      </c>
      <c r="AB160" s="18">
        <f t="shared" ca="1" si="21"/>
        <v>3.1327496343365416E-2</v>
      </c>
      <c r="AC160" s="18">
        <f t="shared" ca="1" si="21"/>
        <v>1.8258963333036733E-3</v>
      </c>
      <c r="AD160" s="18">
        <f t="shared" ca="1" si="21"/>
        <v>4.0484031633094456E-2</v>
      </c>
      <c r="AE160" s="18">
        <f t="shared" ca="1" si="21"/>
        <v>4.6322331300110382E-2</v>
      </c>
      <c r="AF160" s="18">
        <f ca="1">MAX(-AB160+MIN(AB160,AngCal!$B$30),AF$11+AF$12/(1+EXP((AF$13-LOG10($O160))/AF$14))+AF$15/(1+EXP((AF$16-LOG10($O160))/AF$17))+AF$18/(1+EXP((AF$19-LOG10($O160))/AF$20)))</f>
        <v>1.091991760069162</v>
      </c>
      <c r="AG160" s="18">
        <f ca="1">MAX(-AC160+MIN(AC160,AngCal!$B$30),AG$11+AG$12/(1+EXP((AG$13-LOG10($O160))/AG$14))+AG$15/(1+EXP((AG$16-LOG10($O160))/AG$17))+AG$18/(1+EXP((AG$19-LOG10($O160))/AG$20)))</f>
        <v>0.50767784338432187</v>
      </c>
      <c r="AH160" s="18">
        <f ca="1">MAX(-AD160+MIN(AD160,AngCal!$B$30),AH$11+AH$12/(1+EXP((AH$13-LOG10($O160))/AH$14))+AH$15/(1+EXP((AH$16-LOG10($O160))/AH$17))+AH$18/(1+EXP((AH$19-LOG10($O160))/AH$20)))</f>
        <v>0.81044513199236889</v>
      </c>
      <c r="AI160" s="18">
        <f ca="1">MAX(-AE160+MIN(AE160,AngCal!$B$30),AI$11+AI$12/(1+EXP((AI$13-LOG10($O160))/AI$14))+AI$15/(1+EXP((AI$16-LOG10($O160))/AI$17))+AI$18/(1+EXP((AI$19-LOG10($O160))/AI$20)))</f>
        <v>0.88134250662920621</v>
      </c>
      <c r="AJ160" s="18">
        <f t="shared" ca="1" si="22"/>
        <v>6.5991473355883521</v>
      </c>
      <c r="AK160" s="18">
        <f t="shared" ca="1" si="22"/>
        <v>2.8300883931759144</v>
      </c>
      <c r="AL160" s="18">
        <f t="shared" ca="1" si="22"/>
        <v>6.5674804577333044</v>
      </c>
      <c r="AM160" s="18">
        <f t="shared" ca="1" si="22"/>
        <v>5.6566977483502274</v>
      </c>
      <c r="AN160" s="18">
        <f t="shared" ca="1" si="23"/>
        <v>1</v>
      </c>
      <c r="AO160" s="18">
        <f t="shared" ca="1" si="23"/>
        <v>1</v>
      </c>
      <c r="AP160" s="18">
        <f t="shared" ca="1" si="23"/>
        <v>1</v>
      </c>
      <c r="AQ160" s="18">
        <f t="shared" ca="1" si="23"/>
        <v>1</v>
      </c>
      <c r="AR160" s="18">
        <f t="shared" ca="1" si="24"/>
        <v>0</v>
      </c>
      <c r="AS160" s="18">
        <f t="shared" ca="1" si="24"/>
        <v>0</v>
      </c>
      <c r="AT160" s="18">
        <f t="shared" ca="1" si="24"/>
        <v>0</v>
      </c>
      <c r="AU160" s="18">
        <f t="shared" ca="1" si="24"/>
        <v>0</v>
      </c>
    </row>
    <row r="161" spans="2:47" x14ac:dyDescent="0.15">
      <c r="B161">
        <v>17.103000000000002</v>
      </c>
      <c r="C161">
        <v>15</v>
      </c>
      <c r="D161" s="18">
        <v>-4.1540000000000001E-2</v>
      </c>
      <c r="E161" s="18">
        <v>-0.46929999999999999</v>
      </c>
      <c r="F161" s="18">
        <v>-0.17730000000000001</v>
      </c>
      <c r="G161" s="18">
        <v>0.36230000000000001</v>
      </c>
      <c r="H161" s="18">
        <v>0.2266</v>
      </c>
      <c r="I161" s="18">
        <v>2.0659999999999998</v>
      </c>
      <c r="J161" s="18">
        <v>0.50760000000000005</v>
      </c>
      <c r="K161" s="18">
        <v>0.28420000000000001</v>
      </c>
      <c r="L161" s="18">
        <v>-0.72799999999999998</v>
      </c>
      <c r="M161" s="18">
        <v>0.47149999999999997</v>
      </c>
      <c r="O161" s="18">
        <f>MAX(MIN(Angle!A174,AngPhoton!$P$3),AngPhoton!$P$2)</f>
        <v>10000</v>
      </c>
      <c r="P161" s="18">
        <f t="shared" ca="1" si="19"/>
        <v>3.6323712776842321E-5</v>
      </c>
      <c r="Q161" s="18">
        <f t="shared" ca="1" si="19"/>
        <v>0</v>
      </c>
      <c r="R161" s="18">
        <f t="shared" ca="1" si="19"/>
        <v>0</v>
      </c>
      <c r="S161" s="18">
        <f t="shared" ca="1" si="19"/>
        <v>5.6685730473758633E-5</v>
      </c>
      <c r="T161" s="18">
        <f ca="1">MAX(-P161+MIN(P161,AngCal!$B$30),T$11+T$12/(1+EXP((T$13-LOG10($O161))/T$14))+T$15/(1+EXP((T$16-LOG10($O161))/T$17))+T$18/(1+EXP((T$19-LOG10($O161))/T$20)))</f>
        <v>0</v>
      </c>
      <c r="U161" s="18">
        <f ca="1">MAX(-Q161+MIN(Q161,AngCal!$B$30),U$11+U$12/(1+EXP((U$13-LOG10($O161))/U$14))+U$15/(1+EXP((U$16-LOG10($O161))/U$17))+U$18/(1+EXP((U$19-LOG10($O161))/U$20)))</f>
        <v>0</v>
      </c>
      <c r="V161" s="18">
        <f ca="1">MAX(-R161+MIN(R161,AngCal!$B$30),V$11+V$12/(1+EXP((V$13-LOG10($O161))/V$14))+V$15/(1+EXP((V$16-LOG10($O161))/V$17))+V$18/(1+EXP((V$19-LOG10($O161))/V$20)))</f>
        <v>1.9979683232203282E-5</v>
      </c>
      <c r="W161" s="18">
        <f ca="1">MAX(-S161+MIN(S161,AngCal!$B$30),W$11+W$12/(1+EXP((W$13-LOG10($O161))/W$14))+W$15/(1+EXP((W$16-LOG10($O161))/W$17))+W$18/(1+EXP((W$19-LOG10($O161))/W$20)))</f>
        <v>4.8259932858982918E-5</v>
      </c>
      <c r="X161" s="18">
        <f t="shared" ca="1" si="20"/>
        <v>0.22935066304475907</v>
      </c>
      <c r="Y161" s="18">
        <f t="shared" ca="1" si="20"/>
        <v>0.26661589655750734</v>
      </c>
      <c r="Z161" s="18">
        <f t="shared" ca="1" si="20"/>
        <v>0.45666738964953141</v>
      </c>
      <c r="AA161" s="18">
        <f t="shared" ca="1" si="20"/>
        <v>0.52299796440313773</v>
      </c>
      <c r="AB161" s="18">
        <f t="shared" ca="1" si="21"/>
        <v>3.1327496343365416E-2</v>
      </c>
      <c r="AC161" s="18">
        <f t="shared" ca="1" si="21"/>
        <v>1.8258963333036733E-3</v>
      </c>
      <c r="AD161" s="18">
        <f t="shared" ca="1" si="21"/>
        <v>4.0484031633094456E-2</v>
      </c>
      <c r="AE161" s="18">
        <f t="shared" ca="1" si="21"/>
        <v>4.6322331300110382E-2</v>
      </c>
      <c r="AF161" s="18">
        <f ca="1">MAX(-AB161+MIN(AB161,AngCal!$B$30),AF$11+AF$12/(1+EXP((AF$13-LOG10($O161))/AF$14))+AF$15/(1+EXP((AF$16-LOG10($O161))/AF$17))+AF$18/(1+EXP((AF$19-LOG10($O161))/AF$20)))</f>
        <v>1.091991760069162</v>
      </c>
      <c r="AG161" s="18">
        <f ca="1">MAX(-AC161+MIN(AC161,AngCal!$B$30),AG$11+AG$12/(1+EXP((AG$13-LOG10($O161))/AG$14))+AG$15/(1+EXP((AG$16-LOG10($O161))/AG$17))+AG$18/(1+EXP((AG$19-LOG10($O161))/AG$20)))</f>
        <v>0.50767784338432187</v>
      </c>
      <c r="AH161" s="18">
        <f ca="1">MAX(-AD161+MIN(AD161,AngCal!$B$30),AH$11+AH$12/(1+EXP((AH$13-LOG10($O161))/AH$14))+AH$15/(1+EXP((AH$16-LOG10($O161))/AH$17))+AH$18/(1+EXP((AH$19-LOG10($O161))/AH$20)))</f>
        <v>0.81044513199236889</v>
      </c>
      <c r="AI161" s="18">
        <f ca="1">MAX(-AE161+MIN(AE161,AngCal!$B$30),AI$11+AI$12/(1+EXP((AI$13-LOG10($O161))/AI$14))+AI$15/(1+EXP((AI$16-LOG10($O161))/AI$17))+AI$18/(1+EXP((AI$19-LOG10($O161))/AI$20)))</f>
        <v>0.88134250662920621</v>
      </c>
      <c r="AJ161" s="18">
        <f t="shared" ca="1" si="22"/>
        <v>6.5991473355883521</v>
      </c>
      <c r="AK161" s="18">
        <f t="shared" ca="1" si="22"/>
        <v>2.8300883931759144</v>
      </c>
      <c r="AL161" s="18">
        <f t="shared" ca="1" si="22"/>
        <v>6.5674804577333044</v>
      </c>
      <c r="AM161" s="18">
        <f t="shared" ca="1" si="22"/>
        <v>5.6566977483502274</v>
      </c>
      <c r="AN161" s="18">
        <f t="shared" ca="1" si="23"/>
        <v>1</v>
      </c>
      <c r="AO161" s="18">
        <f t="shared" ca="1" si="23"/>
        <v>1</v>
      </c>
      <c r="AP161" s="18">
        <f t="shared" ca="1" si="23"/>
        <v>1</v>
      </c>
      <c r="AQ161" s="18">
        <f t="shared" ca="1" si="23"/>
        <v>1</v>
      </c>
      <c r="AR161" s="18">
        <f t="shared" ca="1" si="24"/>
        <v>0</v>
      </c>
      <c r="AS161" s="18">
        <f t="shared" ca="1" si="24"/>
        <v>0</v>
      </c>
      <c r="AT161" s="18">
        <f t="shared" ca="1" si="24"/>
        <v>0</v>
      </c>
      <c r="AU161" s="18">
        <f t="shared" ca="1" si="24"/>
        <v>0</v>
      </c>
    </row>
    <row r="162" spans="2:47" x14ac:dyDescent="0.15">
      <c r="B162">
        <v>17.103000000000002</v>
      </c>
      <c r="C162">
        <v>20</v>
      </c>
      <c r="D162" s="18">
        <v>-6.6199999999999995E-2</v>
      </c>
      <c r="E162" s="18">
        <v>0.46210000000000001</v>
      </c>
      <c r="F162" s="18">
        <v>-0.29420000000000002</v>
      </c>
      <c r="G162" s="18">
        <v>0.78249999999999997</v>
      </c>
      <c r="H162" s="18">
        <v>-0.55110000000000003</v>
      </c>
      <c r="I162" s="18">
        <v>-8.0740000000000006E-2</v>
      </c>
      <c r="J162" s="18">
        <v>0.376</v>
      </c>
      <c r="K162" s="18">
        <v>0.1552</v>
      </c>
      <c r="L162" s="18">
        <v>2.226</v>
      </c>
      <c r="M162" s="18">
        <v>0.45469999999999999</v>
      </c>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spans="2:47" x14ac:dyDescent="0.15">
      <c r="B163">
        <v>31.263000000000002</v>
      </c>
      <c r="C163">
        <v>1</v>
      </c>
      <c r="D163" s="18">
        <v>-4.9709999999999997E-2</v>
      </c>
      <c r="E163" s="18">
        <v>2.1389999999999998</v>
      </c>
      <c r="F163" s="18">
        <v>0.39750000000000002</v>
      </c>
      <c r="G163" s="18">
        <v>0.5948</v>
      </c>
      <c r="H163" s="18">
        <v>-1.2849999999999999</v>
      </c>
      <c r="I163" s="18">
        <v>0.69799999999999995</v>
      </c>
      <c r="J163" s="18">
        <v>0.44819999999999999</v>
      </c>
      <c r="K163" s="18">
        <v>-0.80459999999999998</v>
      </c>
      <c r="L163" s="18">
        <v>-0.22409999999999999</v>
      </c>
      <c r="M163" s="18">
        <v>0.39760000000000001</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2:47" x14ac:dyDescent="0.15">
      <c r="B164">
        <v>31.263000000000002</v>
      </c>
      <c r="C164">
        <v>3</v>
      </c>
      <c r="D164" s="18">
        <v>-6.2960000000000002E-2</v>
      </c>
      <c r="E164" s="18">
        <v>-0.36280000000000001</v>
      </c>
      <c r="F164" s="18">
        <v>-0.3553</v>
      </c>
      <c r="G164" s="18">
        <v>0.40799999999999997</v>
      </c>
      <c r="H164" s="18">
        <v>8.9029999999999998E-2</v>
      </c>
      <c r="I164" s="18">
        <v>2.4950000000000001</v>
      </c>
      <c r="J164" s="18">
        <v>0.35170000000000001</v>
      </c>
      <c r="K164" s="18">
        <v>0.3367</v>
      </c>
      <c r="L164" s="18">
        <v>-0.73270000000000002</v>
      </c>
      <c r="M164" s="18">
        <v>0.64249999999999996</v>
      </c>
      <c r="O164" s="18"/>
      <c r="AJ164" s="18"/>
      <c r="AK164" s="18"/>
      <c r="AL164" s="18"/>
      <c r="AM164" s="18"/>
      <c r="AN164" s="18"/>
      <c r="AO164" s="18"/>
      <c r="AP164" s="18"/>
      <c r="AQ164" s="18"/>
      <c r="AR164" s="18"/>
      <c r="AS164" s="18"/>
      <c r="AT164" s="18"/>
      <c r="AU164" s="18"/>
    </row>
    <row r="165" spans="2:47" x14ac:dyDescent="0.15">
      <c r="B165">
        <v>31.263000000000002</v>
      </c>
      <c r="C165">
        <v>5</v>
      </c>
      <c r="D165" s="18">
        <v>-7.034E-2</v>
      </c>
      <c r="E165" s="18">
        <v>-0.51439999999999997</v>
      </c>
      <c r="F165" s="18">
        <v>-0.21679999999999999</v>
      </c>
      <c r="G165" s="18">
        <v>0.4385</v>
      </c>
      <c r="H165" s="18">
        <v>0.53749999999999998</v>
      </c>
      <c r="I165" s="18">
        <v>-0.2999</v>
      </c>
      <c r="J165" s="18">
        <v>0.76459999999999995</v>
      </c>
      <c r="K165" s="18">
        <v>4.7260000000000003E-2</v>
      </c>
      <c r="L165" s="18">
        <v>2.8029999999999999</v>
      </c>
      <c r="M165" s="18">
        <v>0.18240000000000001</v>
      </c>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spans="2:47" x14ac:dyDescent="0.15">
      <c r="B166">
        <v>31.263000000000002</v>
      </c>
      <c r="C166">
        <v>7</v>
      </c>
      <c r="D166" s="18">
        <v>-6.8210000000000007E-2</v>
      </c>
      <c r="E166" s="18">
        <v>-0.52410000000000001</v>
      </c>
      <c r="F166" s="18">
        <v>-0.2109</v>
      </c>
      <c r="G166" s="18">
        <v>0.43190000000000001</v>
      </c>
      <c r="H166" s="18">
        <v>0.55000000000000004</v>
      </c>
      <c r="I166" s="18">
        <v>-0.25540000000000002</v>
      </c>
      <c r="J166" s="18">
        <v>0.76859999999999995</v>
      </c>
      <c r="K166" s="18">
        <v>4.224E-2</v>
      </c>
      <c r="L166" s="18">
        <v>2.8180000000000001</v>
      </c>
      <c r="M166" s="18">
        <v>0.16800000000000001</v>
      </c>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spans="2:47" x14ac:dyDescent="0.15">
      <c r="B167">
        <v>31.263000000000002</v>
      </c>
      <c r="C167">
        <v>10</v>
      </c>
      <c r="D167" s="18">
        <v>-5.67E-2</v>
      </c>
      <c r="E167" s="18">
        <v>-0.24560000000000001</v>
      </c>
      <c r="F167" s="18">
        <v>-0.27439999999999998</v>
      </c>
      <c r="G167" s="18">
        <v>0.32740000000000002</v>
      </c>
      <c r="H167" s="18">
        <v>9.4890000000000002E-2</v>
      </c>
      <c r="I167" s="18">
        <v>2.2410000000000001</v>
      </c>
      <c r="J167" s="18">
        <v>0.43099999999999999</v>
      </c>
      <c r="K167" s="18">
        <v>0.2074</v>
      </c>
      <c r="L167" s="18">
        <v>-0.82479999999999998</v>
      </c>
      <c r="M167" s="18">
        <v>0.81799999999999995</v>
      </c>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spans="2:47" x14ac:dyDescent="0.15">
      <c r="B168">
        <v>31.263000000000002</v>
      </c>
      <c r="C168">
        <v>15</v>
      </c>
      <c r="D168" s="18">
        <v>-4.2209999999999998E-2</v>
      </c>
      <c r="E168" s="18">
        <v>-0.26450000000000001</v>
      </c>
      <c r="F168" s="18">
        <v>-0.26500000000000001</v>
      </c>
      <c r="G168" s="18">
        <v>0.3332</v>
      </c>
      <c r="H168" s="18">
        <v>0.1055</v>
      </c>
      <c r="I168" s="18">
        <v>2.0510000000000002</v>
      </c>
      <c r="J168" s="18">
        <v>0.4763</v>
      </c>
      <c r="K168" s="18">
        <v>0.20130000000000001</v>
      </c>
      <c r="L168" s="18">
        <v>-0.71970000000000001</v>
      </c>
      <c r="M168" s="18">
        <v>0.77339999999999998</v>
      </c>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spans="2:47" x14ac:dyDescent="0.15">
      <c r="B169">
        <v>31.263000000000002</v>
      </c>
      <c r="C169">
        <v>20</v>
      </c>
      <c r="D169" s="18">
        <v>-3.2079999999999997E-2</v>
      </c>
      <c r="E169" s="18">
        <v>-0.29120000000000001</v>
      </c>
      <c r="F169" s="18">
        <v>-0.25869999999999999</v>
      </c>
      <c r="G169" s="18">
        <v>0.35139999999999999</v>
      </c>
      <c r="H169" s="18">
        <v>0.1118</v>
      </c>
      <c r="I169" s="18">
        <v>1.895</v>
      </c>
      <c r="J169" s="18">
        <v>0.50670000000000004</v>
      </c>
      <c r="K169" s="18">
        <v>0.2114</v>
      </c>
      <c r="L169" s="18">
        <v>-0.62</v>
      </c>
      <c r="M169" s="18">
        <v>0.78510000000000002</v>
      </c>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spans="2:47" x14ac:dyDescent="0.15">
      <c r="B170">
        <v>49.982999999999997</v>
      </c>
      <c r="C170">
        <v>1</v>
      </c>
      <c r="D170" s="18">
        <v>-7.1480000000000002E-2</v>
      </c>
      <c r="E170" s="18">
        <v>-0.96989999999999998</v>
      </c>
      <c r="F170" s="18">
        <v>-0.42620000000000002</v>
      </c>
      <c r="G170" s="18">
        <v>0.48080000000000001</v>
      </c>
      <c r="H170" s="18">
        <v>3.6580000000000001E-2</v>
      </c>
      <c r="I170" s="18">
        <v>2.8460000000000001</v>
      </c>
      <c r="J170" s="18">
        <v>0.19950000000000001</v>
      </c>
      <c r="K170" s="18">
        <v>1.0049999999999999</v>
      </c>
      <c r="L170" s="18">
        <v>-0.50009999999999999</v>
      </c>
      <c r="M170" s="18">
        <v>0.57350000000000001</v>
      </c>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spans="2:47" x14ac:dyDescent="0.15">
      <c r="B171">
        <v>49.982999999999997</v>
      </c>
      <c r="C171">
        <v>3</v>
      </c>
      <c r="D171" s="18">
        <v>-7.5969999999999996E-2</v>
      </c>
      <c r="E171" s="18">
        <v>-0.4118</v>
      </c>
      <c r="F171" s="18">
        <v>-0.3775</v>
      </c>
      <c r="G171" s="18">
        <v>0.41949999999999998</v>
      </c>
      <c r="H171" s="18">
        <v>3.4410000000000003E-2</v>
      </c>
      <c r="I171" s="18">
        <v>2.875</v>
      </c>
      <c r="J171" s="18">
        <v>0.1799</v>
      </c>
      <c r="K171" s="18">
        <v>0.45329999999999998</v>
      </c>
      <c r="L171" s="18">
        <v>-0.54690000000000005</v>
      </c>
      <c r="M171" s="18">
        <v>0.65369999999999995</v>
      </c>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spans="2:47" x14ac:dyDescent="0.15">
      <c r="B172">
        <v>49.982999999999997</v>
      </c>
      <c r="C172">
        <v>5</v>
      </c>
      <c r="D172" s="18">
        <v>-7.4370000000000006E-2</v>
      </c>
      <c r="E172" s="18">
        <v>-0.84719999999999995</v>
      </c>
      <c r="F172" s="18">
        <v>-0.37890000000000001</v>
      </c>
      <c r="G172" s="18">
        <v>0.45619999999999999</v>
      </c>
      <c r="H172" s="18">
        <v>3.2070000000000001E-2</v>
      </c>
      <c r="I172" s="18">
        <v>2.9</v>
      </c>
      <c r="J172" s="18">
        <v>0.18010000000000001</v>
      </c>
      <c r="K172" s="18">
        <v>0.88949999999999996</v>
      </c>
      <c r="L172" s="18">
        <v>-0.44700000000000001</v>
      </c>
      <c r="M172" s="18">
        <v>0.57589999999999997</v>
      </c>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spans="2:47" x14ac:dyDescent="0.15">
      <c r="B173">
        <v>49.982999999999997</v>
      </c>
      <c r="C173">
        <v>7</v>
      </c>
      <c r="D173" s="18">
        <v>-8.0680000000000002E-2</v>
      </c>
      <c r="E173" s="18">
        <v>-0.36099999999999999</v>
      </c>
      <c r="F173" s="18">
        <v>-0.34010000000000001</v>
      </c>
      <c r="G173" s="18">
        <v>0.3871</v>
      </c>
      <c r="H173" s="18">
        <v>0.41410000000000002</v>
      </c>
      <c r="I173" s="18">
        <v>-0.49709999999999999</v>
      </c>
      <c r="J173" s="18">
        <v>0.69220000000000004</v>
      </c>
      <c r="K173" s="18">
        <v>2.76E-2</v>
      </c>
      <c r="L173" s="18">
        <v>2.931</v>
      </c>
      <c r="M173" s="18">
        <v>0.1537</v>
      </c>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47" x14ac:dyDescent="0.15">
      <c r="B174">
        <v>49.982999999999997</v>
      </c>
      <c r="C174">
        <v>10</v>
      </c>
      <c r="D174" s="18">
        <v>-7.8659999999999994E-2</v>
      </c>
      <c r="E174" s="18">
        <v>-0.36409999999999998</v>
      </c>
      <c r="F174" s="18">
        <v>-0.33389999999999997</v>
      </c>
      <c r="G174" s="18">
        <v>0.38900000000000001</v>
      </c>
      <c r="H174" s="18">
        <v>0.41949999999999998</v>
      </c>
      <c r="I174" s="18">
        <v>-0.4572</v>
      </c>
      <c r="J174" s="18">
        <v>0.70760000000000001</v>
      </c>
      <c r="K174" s="18">
        <v>2.3199999999999998E-2</v>
      </c>
      <c r="L174" s="18">
        <v>2.9660000000000002</v>
      </c>
      <c r="M174" s="18">
        <v>0.1391</v>
      </c>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47" x14ac:dyDescent="0.15">
      <c r="B175">
        <v>49.982999999999997</v>
      </c>
      <c r="C175">
        <v>15</v>
      </c>
      <c r="D175" s="18">
        <v>-5.7180000000000002E-2</v>
      </c>
      <c r="E175" s="18">
        <v>-0.30009999999999998</v>
      </c>
      <c r="F175" s="18">
        <v>-0.31080000000000002</v>
      </c>
      <c r="G175" s="18">
        <v>0.34510000000000002</v>
      </c>
      <c r="H175" s="18">
        <v>0.3377</v>
      </c>
      <c r="I175" s="18">
        <v>-0.32700000000000001</v>
      </c>
      <c r="J175" s="18">
        <v>0.70699999999999996</v>
      </c>
      <c r="K175" s="18">
        <v>1.9619999999999999E-2</v>
      </c>
      <c r="L175" s="18">
        <v>3.012</v>
      </c>
      <c r="M175" s="18">
        <v>0.1236</v>
      </c>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47" x14ac:dyDescent="0.15">
      <c r="B176">
        <v>49.982999999999997</v>
      </c>
      <c r="C176">
        <v>20</v>
      </c>
      <c r="D176" s="18">
        <v>-5.1929999999999997E-2</v>
      </c>
      <c r="E176" s="18">
        <v>-0.28749999999999998</v>
      </c>
      <c r="F176" s="18">
        <v>-0.30669999999999997</v>
      </c>
      <c r="G176" s="18">
        <v>0.33</v>
      </c>
      <c r="H176" s="18">
        <v>0.32240000000000002</v>
      </c>
      <c r="I176" s="18">
        <v>-0.27289999999999998</v>
      </c>
      <c r="J176" s="18">
        <v>0.70340000000000003</v>
      </c>
      <c r="K176" s="18">
        <v>1.702E-2</v>
      </c>
      <c r="L176" s="18">
        <v>3.0470000000000002</v>
      </c>
      <c r="M176" s="18">
        <v>0.1081</v>
      </c>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x14ac:dyDescent="0.15">
      <c r="B177">
        <v>67.763000000000005</v>
      </c>
      <c r="C177">
        <v>1</v>
      </c>
      <c r="D177" s="18">
        <v>-3.082E-2</v>
      </c>
      <c r="E177" s="18">
        <v>-0.17730000000000001</v>
      </c>
      <c r="F177" s="18">
        <v>-0.41470000000000001</v>
      </c>
      <c r="G177" s="18">
        <v>0.3024</v>
      </c>
      <c r="H177" s="18">
        <v>0.18010000000000001</v>
      </c>
      <c r="I177" s="18">
        <v>-0.48749999999999999</v>
      </c>
      <c r="J177" s="18">
        <v>0.59989999999999999</v>
      </c>
      <c r="K177" s="18">
        <v>2.8049999999999999E-2</v>
      </c>
      <c r="L177" s="18">
        <v>2.81</v>
      </c>
      <c r="M177" s="18">
        <v>0.16550000000000001</v>
      </c>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x14ac:dyDescent="0.15">
      <c r="B178">
        <v>67.763000000000005</v>
      </c>
      <c r="C178">
        <v>3</v>
      </c>
      <c r="D178" s="18">
        <v>-3.6040000000000003E-2</v>
      </c>
      <c r="E178" s="18">
        <v>-0.56920000000000004</v>
      </c>
      <c r="F178" s="18">
        <v>-0.4753</v>
      </c>
      <c r="G178" s="18">
        <v>0.3831</v>
      </c>
      <c r="H178" s="18">
        <v>2.7519999999999999E-2</v>
      </c>
      <c r="I178" s="18">
        <v>2.84</v>
      </c>
      <c r="J178" s="18">
        <v>0.16109999999999999</v>
      </c>
      <c r="K178" s="18">
        <v>0.57769999999999999</v>
      </c>
      <c r="L178" s="18">
        <v>-0.50860000000000005</v>
      </c>
      <c r="M178" s="18">
        <v>0.4849</v>
      </c>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x14ac:dyDescent="0.15">
      <c r="B179">
        <v>67.763000000000005</v>
      </c>
      <c r="C179">
        <v>5</v>
      </c>
      <c r="D179" s="18">
        <v>-4.0469999999999999E-2</v>
      </c>
      <c r="E179" s="18">
        <v>-0.22409999999999999</v>
      </c>
      <c r="F179" s="18">
        <v>-0.44169999999999998</v>
      </c>
      <c r="G179" s="18">
        <v>0.31819999999999998</v>
      </c>
      <c r="H179" s="18">
        <v>0.24049999999999999</v>
      </c>
      <c r="I179" s="18">
        <v>-0.5202</v>
      </c>
      <c r="J179" s="18">
        <v>0.621</v>
      </c>
      <c r="K179" s="18">
        <v>2.41E-2</v>
      </c>
      <c r="L179" s="18">
        <v>2.8660000000000001</v>
      </c>
      <c r="M179" s="18">
        <v>0.14299999999999999</v>
      </c>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x14ac:dyDescent="0.15">
      <c r="B180">
        <v>67.763000000000005</v>
      </c>
      <c r="C180">
        <v>7</v>
      </c>
      <c r="D180" s="18">
        <v>-3.8339999999999999E-2</v>
      </c>
      <c r="E180" s="18">
        <v>-0.2135</v>
      </c>
      <c r="F180" s="18">
        <v>-0.40100000000000002</v>
      </c>
      <c r="G180" s="18">
        <v>0.30769999999999997</v>
      </c>
      <c r="H180" s="18">
        <v>0.23</v>
      </c>
      <c r="I180" s="18">
        <v>-0.43590000000000001</v>
      </c>
      <c r="J180" s="18">
        <v>0.63219999999999998</v>
      </c>
      <c r="K180" s="18">
        <v>2.1829999999999999E-2</v>
      </c>
      <c r="L180" s="18">
        <v>2.8639999999999999</v>
      </c>
      <c r="M180" s="18">
        <v>0.14430000000000001</v>
      </c>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x14ac:dyDescent="0.15">
      <c r="B181">
        <v>67.763000000000005</v>
      </c>
      <c r="C181">
        <v>10</v>
      </c>
      <c r="D181" s="18">
        <v>-3.4279999999999998E-2</v>
      </c>
      <c r="E181" s="18">
        <v>-0.2041</v>
      </c>
      <c r="F181" s="18">
        <v>-0.38529999999999998</v>
      </c>
      <c r="G181" s="18">
        <v>0.29530000000000001</v>
      </c>
      <c r="H181" s="18">
        <v>0.21929999999999999</v>
      </c>
      <c r="I181" s="18">
        <v>-0.36009999999999998</v>
      </c>
      <c r="J181" s="18">
        <v>0.6411</v>
      </c>
      <c r="K181" s="18">
        <v>1.9089999999999999E-2</v>
      </c>
      <c r="L181" s="18">
        <v>2.8780000000000001</v>
      </c>
      <c r="M181" s="18">
        <v>0.13200000000000001</v>
      </c>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x14ac:dyDescent="0.15">
      <c r="B182">
        <v>67.763000000000005</v>
      </c>
      <c r="C182">
        <v>15</v>
      </c>
      <c r="D182" s="18">
        <v>-3.0079999999999999E-2</v>
      </c>
      <c r="E182" s="18">
        <v>-0.20749999999999999</v>
      </c>
      <c r="F182" s="18">
        <v>-0.37230000000000002</v>
      </c>
      <c r="G182" s="18">
        <v>0.28739999999999999</v>
      </c>
      <c r="H182" s="18">
        <v>0.22140000000000001</v>
      </c>
      <c r="I182" s="18">
        <v>-0.28570000000000001</v>
      </c>
      <c r="J182" s="18">
        <v>0.63019999999999998</v>
      </c>
      <c r="K182" s="18">
        <v>1.618E-2</v>
      </c>
      <c r="L182" s="18">
        <v>2.8940000000000001</v>
      </c>
      <c r="M182" s="18">
        <v>0.1206</v>
      </c>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x14ac:dyDescent="0.15">
      <c r="B183">
        <v>67.763000000000005</v>
      </c>
      <c r="C183">
        <v>20</v>
      </c>
      <c r="D183" s="18">
        <v>-3.4200000000000001E-2</v>
      </c>
      <c r="E183" s="18">
        <v>-0.2049</v>
      </c>
      <c r="F183" s="18">
        <v>-0.38450000000000001</v>
      </c>
      <c r="G183" s="18">
        <v>0.28699999999999998</v>
      </c>
      <c r="H183" s="18">
        <v>0.22620000000000001</v>
      </c>
      <c r="I183" s="18">
        <v>-0.29899999999999999</v>
      </c>
      <c r="J183" s="18">
        <v>0.67249999999999999</v>
      </c>
      <c r="K183" s="18">
        <v>1.2930000000000001E-2</v>
      </c>
      <c r="L183" s="18">
        <v>2.9249999999999998</v>
      </c>
      <c r="M183" s="18">
        <v>0.1066</v>
      </c>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x14ac:dyDescent="0.15">
      <c r="B184">
        <v>92.162999999999997</v>
      </c>
      <c r="C184">
        <v>1</v>
      </c>
      <c r="D184" s="18">
        <v>-7.2319999999999995E-2</v>
      </c>
      <c r="E184" s="18">
        <v>-0.25</v>
      </c>
      <c r="F184" s="18">
        <v>-0.59789999999999999</v>
      </c>
      <c r="G184" s="18">
        <v>0.33650000000000002</v>
      </c>
      <c r="H184" s="18">
        <v>0.30280000000000001</v>
      </c>
      <c r="I184" s="18">
        <v>-0.84919999999999995</v>
      </c>
      <c r="J184" s="18">
        <v>0.56989999999999996</v>
      </c>
      <c r="K184" s="18">
        <v>1.9460000000000002E-2</v>
      </c>
      <c r="L184" s="18">
        <v>2.8170000000000002</v>
      </c>
      <c r="M184" s="18">
        <v>0.15140000000000001</v>
      </c>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x14ac:dyDescent="0.15">
      <c r="B185">
        <v>92.162999999999997</v>
      </c>
      <c r="C185">
        <v>3</v>
      </c>
      <c r="D185" s="18">
        <v>-6.3990000000000005E-2</v>
      </c>
      <c r="E185" s="18">
        <v>-0.23069999999999999</v>
      </c>
      <c r="F185" s="18">
        <v>-0.56389999999999996</v>
      </c>
      <c r="G185" s="18">
        <v>0.33050000000000002</v>
      </c>
      <c r="H185" s="18">
        <v>0.27629999999999999</v>
      </c>
      <c r="I185" s="18">
        <v>-0.79110000000000003</v>
      </c>
      <c r="J185" s="18">
        <v>0.58699999999999997</v>
      </c>
      <c r="K185" s="18">
        <v>1.8370000000000001E-2</v>
      </c>
      <c r="L185" s="18">
        <v>2.8220000000000001</v>
      </c>
      <c r="M185" s="18">
        <v>0.14929999999999999</v>
      </c>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x14ac:dyDescent="0.15">
      <c r="B186">
        <v>92.162999999999997</v>
      </c>
      <c r="C186">
        <v>5</v>
      </c>
      <c r="D186" s="18">
        <v>-6.3310000000000005E-2</v>
      </c>
      <c r="E186" s="18">
        <v>-0.2429</v>
      </c>
      <c r="F186" s="18">
        <v>-0.54269999999999996</v>
      </c>
      <c r="G186" s="18">
        <v>0.3347</v>
      </c>
      <c r="H186" s="18">
        <v>0.2903</v>
      </c>
      <c r="I186" s="18">
        <v>-0.74029999999999996</v>
      </c>
      <c r="J186" s="18">
        <v>0.59909999999999997</v>
      </c>
      <c r="K186" s="18">
        <v>1.5900000000000001E-2</v>
      </c>
      <c r="L186" s="18">
        <v>2.8220000000000001</v>
      </c>
      <c r="M186" s="18">
        <v>0.15079999999999999</v>
      </c>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x14ac:dyDescent="0.15">
      <c r="B187">
        <v>92.162999999999997</v>
      </c>
      <c r="C187">
        <v>7</v>
      </c>
      <c r="D187" s="18">
        <v>-6.3219999999999998E-2</v>
      </c>
      <c r="E187" s="18">
        <v>-0.23119999999999999</v>
      </c>
      <c r="F187" s="18">
        <v>-0.52700000000000002</v>
      </c>
      <c r="G187" s="18">
        <v>0.33100000000000002</v>
      </c>
      <c r="H187" s="18">
        <v>0.28039999999999998</v>
      </c>
      <c r="I187" s="18">
        <v>-0.72499999999999998</v>
      </c>
      <c r="J187" s="18">
        <v>0.62450000000000006</v>
      </c>
      <c r="K187" s="18">
        <v>1.4E-2</v>
      </c>
      <c r="L187" s="18">
        <v>2.8260000000000001</v>
      </c>
      <c r="M187" s="18">
        <v>0.14419999999999999</v>
      </c>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x14ac:dyDescent="0.15">
      <c r="B188">
        <v>92.162999999999997</v>
      </c>
      <c r="C188">
        <v>10</v>
      </c>
      <c r="D188" s="18">
        <v>-6.361E-2</v>
      </c>
      <c r="E188" s="18">
        <v>-0.23849999999999999</v>
      </c>
      <c r="F188" s="18">
        <v>-0.51600000000000001</v>
      </c>
      <c r="G188" s="18">
        <v>0.3301</v>
      </c>
      <c r="H188" s="18">
        <v>0.2898</v>
      </c>
      <c r="I188" s="18">
        <v>-0.69730000000000003</v>
      </c>
      <c r="J188" s="18">
        <v>0.62590000000000001</v>
      </c>
      <c r="K188" s="18">
        <v>1.231E-2</v>
      </c>
      <c r="L188" s="18">
        <v>2.8439999999999999</v>
      </c>
      <c r="M188" s="18">
        <v>0.13469999999999999</v>
      </c>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x14ac:dyDescent="0.15">
      <c r="B189">
        <v>92.162999999999997</v>
      </c>
      <c r="C189">
        <v>15</v>
      </c>
      <c r="D189" s="18">
        <v>-6.1830000000000003E-2</v>
      </c>
      <c r="E189" s="18">
        <v>-0.23580000000000001</v>
      </c>
      <c r="F189" s="18">
        <v>-0.50570000000000004</v>
      </c>
      <c r="G189" s="18">
        <v>0.33300000000000002</v>
      </c>
      <c r="H189" s="18">
        <v>0.28760000000000002</v>
      </c>
      <c r="I189" s="18">
        <v>-0.67579999999999996</v>
      </c>
      <c r="J189" s="18">
        <v>0.64600000000000002</v>
      </c>
      <c r="K189" s="18">
        <v>1.0109999999999999E-2</v>
      </c>
      <c r="L189" s="18">
        <v>2.8380000000000001</v>
      </c>
      <c r="M189" s="18">
        <v>0.1147</v>
      </c>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x14ac:dyDescent="0.15">
      <c r="B190">
        <v>92.162999999999997</v>
      </c>
      <c r="C190">
        <v>20</v>
      </c>
      <c r="D190" s="18">
        <v>-6.9889999999999994E-2</v>
      </c>
      <c r="E190" s="18">
        <v>-0.25979999999999998</v>
      </c>
      <c r="F190" s="18">
        <v>-0.5151</v>
      </c>
      <c r="G190" s="18">
        <v>0.34399999999999997</v>
      </c>
      <c r="H190" s="18">
        <v>0.32090000000000002</v>
      </c>
      <c r="I190" s="18">
        <v>-0.70189999999999997</v>
      </c>
      <c r="J190" s="18">
        <v>0.64980000000000004</v>
      </c>
      <c r="K190" s="18">
        <v>8.8020000000000008E-3</v>
      </c>
      <c r="L190" s="18">
        <v>2.847</v>
      </c>
      <c r="M190" s="18">
        <v>0.1019</v>
      </c>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x14ac:dyDescent="0.15">
      <c r="B191">
        <v>125.563</v>
      </c>
      <c r="C191">
        <v>1</v>
      </c>
      <c r="D191" s="18">
        <v>-3.984E-2</v>
      </c>
      <c r="E191" s="18">
        <v>-0.1857</v>
      </c>
      <c r="F191" s="18">
        <v>-0.60909999999999997</v>
      </c>
      <c r="G191" s="18">
        <v>0.28739999999999999</v>
      </c>
      <c r="H191" s="18">
        <v>0.21190000000000001</v>
      </c>
      <c r="I191" s="18">
        <v>-0.71719999999999995</v>
      </c>
      <c r="J191" s="18">
        <v>0.49209999999999998</v>
      </c>
      <c r="K191" s="18">
        <v>1.367E-2</v>
      </c>
      <c r="L191" s="18">
        <v>2.871</v>
      </c>
      <c r="M191" s="18">
        <v>0.14199999999999999</v>
      </c>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x14ac:dyDescent="0.15">
      <c r="B192">
        <v>125.563</v>
      </c>
      <c r="C192">
        <v>3</v>
      </c>
      <c r="D192" s="18">
        <v>-0.1192</v>
      </c>
      <c r="E192" s="18">
        <v>0.18329999999999999</v>
      </c>
      <c r="F192" s="18">
        <v>-1.9990000000000001</v>
      </c>
      <c r="G192" s="18">
        <v>1.478</v>
      </c>
      <c r="H192" s="18">
        <v>-1.1050000000000001E-2</v>
      </c>
      <c r="I192" s="18">
        <v>-0.94510000000000005</v>
      </c>
      <c r="J192" s="18">
        <v>5.1569999999999998E-2</v>
      </c>
      <c r="K192" s="18">
        <v>-5.3060000000000003E-2</v>
      </c>
      <c r="L192" s="18">
        <v>-0.46029999999999999</v>
      </c>
      <c r="M192" s="18">
        <v>0.14549999999999999</v>
      </c>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x14ac:dyDescent="0.15">
      <c r="B193">
        <v>125.563</v>
      </c>
      <c r="C193">
        <v>5</v>
      </c>
      <c r="D193" s="18">
        <v>-6.9440000000000002E-2</v>
      </c>
      <c r="E193" s="18">
        <v>9.7820000000000004E-2</v>
      </c>
      <c r="F193" s="18">
        <v>-1.6339999999999999</v>
      </c>
      <c r="G193" s="18">
        <v>1.7809999999999999</v>
      </c>
      <c r="H193" s="18">
        <v>-2.27</v>
      </c>
      <c r="I193" s="18">
        <v>-0.52239999999999998</v>
      </c>
      <c r="J193" s="18">
        <v>0.30930000000000002</v>
      </c>
      <c r="K193" s="18">
        <v>2.242</v>
      </c>
      <c r="L193" s="18">
        <v>-0.52339999999999998</v>
      </c>
      <c r="M193" s="18">
        <v>0.31830000000000003</v>
      </c>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x14ac:dyDescent="0.15">
      <c r="B194">
        <v>125.563</v>
      </c>
      <c r="C194">
        <v>7</v>
      </c>
      <c r="D194" s="18">
        <v>-6.9779999999999995E-2</v>
      </c>
      <c r="E194" s="18">
        <v>9.5060000000000006E-2</v>
      </c>
      <c r="F194" s="18">
        <v>-1.712</v>
      </c>
      <c r="G194" s="18">
        <v>1.7829999999999999</v>
      </c>
      <c r="H194" s="18">
        <v>-2.657</v>
      </c>
      <c r="I194" s="18">
        <v>-0.5181</v>
      </c>
      <c r="J194" s="18">
        <v>0.31919999999999998</v>
      </c>
      <c r="K194" s="18">
        <v>2.6320000000000001</v>
      </c>
      <c r="L194" s="18">
        <v>-0.51859999999999995</v>
      </c>
      <c r="M194" s="18">
        <v>0.32779999999999998</v>
      </c>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x14ac:dyDescent="0.15">
      <c r="B195">
        <v>125.563</v>
      </c>
      <c r="C195">
        <v>10</v>
      </c>
      <c r="D195" s="18">
        <v>-4.4519999999999997E-2</v>
      </c>
      <c r="E195" s="18">
        <v>-0.15890000000000001</v>
      </c>
      <c r="F195" s="18">
        <v>-0.58030000000000004</v>
      </c>
      <c r="G195" s="18">
        <v>0.28149999999999997</v>
      </c>
      <c r="H195" s="18">
        <v>0.19400000000000001</v>
      </c>
      <c r="I195" s="18">
        <v>-0.7077</v>
      </c>
      <c r="J195" s="18">
        <v>0.57730000000000004</v>
      </c>
      <c r="K195" s="18">
        <v>9.3449999999999991E-3</v>
      </c>
      <c r="L195" s="18">
        <v>2.8780000000000001</v>
      </c>
      <c r="M195" s="18">
        <v>0.14330000000000001</v>
      </c>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x14ac:dyDescent="0.15">
      <c r="B196">
        <v>125.563</v>
      </c>
      <c r="C196">
        <v>15</v>
      </c>
      <c r="D196" s="18">
        <v>-5.008E-2</v>
      </c>
      <c r="E196" s="18">
        <v>-0.1676</v>
      </c>
      <c r="F196" s="18">
        <v>-0.59940000000000004</v>
      </c>
      <c r="G196" s="18">
        <v>0.2964</v>
      </c>
      <c r="H196" s="18">
        <v>0.21029999999999999</v>
      </c>
      <c r="I196" s="18">
        <v>-0.74980000000000002</v>
      </c>
      <c r="J196" s="18">
        <v>0.60570000000000002</v>
      </c>
      <c r="K196" s="18">
        <v>7.3629999999999998E-3</v>
      </c>
      <c r="L196" s="18">
        <v>2.8639999999999999</v>
      </c>
      <c r="M196" s="18">
        <v>0.1295</v>
      </c>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x14ac:dyDescent="0.15">
      <c r="B197">
        <v>125.563</v>
      </c>
      <c r="C197">
        <v>20</v>
      </c>
      <c r="D197" s="18">
        <v>-3.3890000000000003E-2</v>
      </c>
      <c r="E197" s="18">
        <v>-0.15</v>
      </c>
      <c r="F197" s="18">
        <v>-0.56299999999999994</v>
      </c>
      <c r="G197" s="18">
        <v>0.2878</v>
      </c>
      <c r="H197" s="18">
        <v>0.17730000000000001</v>
      </c>
      <c r="I197" s="18">
        <v>-0.60760000000000003</v>
      </c>
      <c r="J197" s="18">
        <v>0.59940000000000004</v>
      </c>
      <c r="K197" s="18">
        <v>6.594E-3</v>
      </c>
      <c r="L197" s="18">
        <v>2.8439999999999999</v>
      </c>
      <c r="M197" s="18">
        <v>0.12540000000000001</v>
      </c>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x14ac:dyDescent="0.15">
      <c r="B198">
        <v>171.16300000000001</v>
      </c>
      <c r="C198">
        <v>1</v>
      </c>
      <c r="D198" s="18">
        <v>-5.2139999999999999E-2</v>
      </c>
      <c r="E198" s="18">
        <v>-0.16789999999999999</v>
      </c>
      <c r="F198" s="18">
        <v>-0.65169999999999995</v>
      </c>
      <c r="G198" s="18">
        <v>0.2616</v>
      </c>
      <c r="H198" s="18">
        <v>0.21060000000000001</v>
      </c>
      <c r="I198" s="18">
        <v>-0.85450000000000004</v>
      </c>
      <c r="J198" s="18">
        <v>0.50270000000000004</v>
      </c>
      <c r="K198" s="18">
        <v>9.4590000000000004E-3</v>
      </c>
      <c r="L198" s="18">
        <v>2.8730000000000002</v>
      </c>
      <c r="M198" s="18">
        <v>9.6740000000000007E-2</v>
      </c>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x14ac:dyDescent="0.15">
      <c r="B199">
        <v>171.16300000000001</v>
      </c>
      <c r="C199">
        <v>3</v>
      </c>
      <c r="D199" s="18">
        <v>-4.5420000000000002E-2</v>
      </c>
      <c r="E199" s="18">
        <v>-0.17119999999999999</v>
      </c>
      <c r="F199" s="18">
        <v>-0.62749999999999995</v>
      </c>
      <c r="G199" s="18">
        <v>0.26129999999999998</v>
      </c>
      <c r="H199" s="18">
        <v>0.2077</v>
      </c>
      <c r="I199" s="18">
        <v>-0.77439999999999998</v>
      </c>
      <c r="J199" s="18">
        <v>0.47639999999999999</v>
      </c>
      <c r="K199" s="18">
        <v>8.9999999999999993E-3</v>
      </c>
      <c r="L199" s="18">
        <v>2.8879999999999999</v>
      </c>
      <c r="M199" s="18">
        <v>7.7240000000000003E-2</v>
      </c>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x14ac:dyDescent="0.15">
      <c r="B200">
        <v>171.16300000000001</v>
      </c>
      <c r="C200">
        <v>5</v>
      </c>
      <c r="D200" s="18">
        <v>-4.8329999999999998E-2</v>
      </c>
      <c r="E200" s="18">
        <v>-0.1857</v>
      </c>
      <c r="F200" s="18">
        <v>-0.63570000000000004</v>
      </c>
      <c r="G200" s="18">
        <v>0.27460000000000001</v>
      </c>
      <c r="H200" s="18">
        <v>0.22589999999999999</v>
      </c>
      <c r="I200" s="18">
        <v>-0.77910000000000001</v>
      </c>
      <c r="J200" s="18">
        <v>0.48259999999999997</v>
      </c>
      <c r="K200" s="18">
        <v>8.1080000000000006E-3</v>
      </c>
      <c r="L200" s="18">
        <v>2.89</v>
      </c>
      <c r="M200" s="18">
        <v>7.7859999999999999E-2</v>
      </c>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x14ac:dyDescent="0.15">
      <c r="B201">
        <v>171.16300000000001</v>
      </c>
      <c r="C201">
        <v>7</v>
      </c>
      <c r="D201" s="18">
        <v>-4.9849999999999998E-2</v>
      </c>
      <c r="E201" s="18">
        <v>-0.18559999999999999</v>
      </c>
      <c r="F201" s="18">
        <v>-0.61040000000000005</v>
      </c>
      <c r="G201" s="18">
        <v>0.26600000000000001</v>
      </c>
      <c r="H201" s="18">
        <v>0.2283</v>
      </c>
      <c r="I201" s="18">
        <v>-0.7581</v>
      </c>
      <c r="J201" s="18">
        <v>0.48309999999999997</v>
      </c>
      <c r="K201" s="18">
        <v>7.1919999999999996E-3</v>
      </c>
      <c r="L201" s="18">
        <v>2.91</v>
      </c>
      <c r="M201" s="18">
        <v>7.0709999999999995E-2</v>
      </c>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x14ac:dyDescent="0.15">
      <c r="B202">
        <v>171.16300000000001</v>
      </c>
      <c r="C202">
        <v>10</v>
      </c>
      <c r="D202" s="18">
        <v>-5.3519999999999998E-2</v>
      </c>
      <c r="E202" s="18">
        <v>-0.1923</v>
      </c>
      <c r="F202" s="18">
        <v>-0.61650000000000005</v>
      </c>
      <c r="G202" s="18">
        <v>0.27100000000000002</v>
      </c>
      <c r="H202" s="18">
        <v>0.2399</v>
      </c>
      <c r="I202" s="18">
        <v>-0.77270000000000005</v>
      </c>
      <c r="J202" s="18">
        <v>0.49149999999999999</v>
      </c>
      <c r="K202" s="18">
        <v>5.9569999999999996E-3</v>
      </c>
      <c r="L202" s="18">
        <v>2.9159999999999999</v>
      </c>
      <c r="M202" s="18">
        <v>6.6299999999999998E-2</v>
      </c>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x14ac:dyDescent="0.15">
      <c r="B203">
        <v>171.16300000000001</v>
      </c>
      <c r="C203">
        <v>15</v>
      </c>
      <c r="D203" s="18">
        <v>-3.5729999999999998E-2</v>
      </c>
      <c r="E203" s="18">
        <v>2.801E-2</v>
      </c>
      <c r="F203" s="18">
        <v>-1.506</v>
      </c>
      <c r="G203" s="18">
        <v>2.4929999999999999</v>
      </c>
      <c r="H203" s="18">
        <v>-0.2903</v>
      </c>
      <c r="I203" s="18">
        <v>-0.54579999999999995</v>
      </c>
      <c r="J203" s="18">
        <v>0.27400000000000002</v>
      </c>
      <c r="K203" s="18">
        <v>0.29799999999999999</v>
      </c>
      <c r="L203" s="18">
        <v>-0.54559999999999997</v>
      </c>
      <c r="M203" s="18">
        <v>0.372</v>
      </c>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x14ac:dyDescent="0.15">
      <c r="B204">
        <v>171.16300000000001</v>
      </c>
      <c r="C204">
        <v>20</v>
      </c>
      <c r="D204" s="18">
        <v>-6.5299999999999997E-2</v>
      </c>
      <c r="E204" s="18">
        <v>-0.20480000000000001</v>
      </c>
      <c r="F204" s="18">
        <v>-0.65400000000000003</v>
      </c>
      <c r="G204" s="18">
        <v>0.2802</v>
      </c>
      <c r="H204" s="18">
        <v>0.2661</v>
      </c>
      <c r="I204" s="18">
        <v>-0.86040000000000005</v>
      </c>
      <c r="J204" s="18">
        <v>0.52859999999999996</v>
      </c>
      <c r="K204" s="18">
        <v>3.9110000000000004E-3</v>
      </c>
      <c r="L204" s="18">
        <v>2.9039999999999999</v>
      </c>
      <c r="M204" s="18">
        <v>7.3660000000000003E-2</v>
      </c>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x14ac:dyDescent="0.15">
      <c r="B205">
        <v>233.56299999999999</v>
      </c>
      <c r="C205">
        <v>1</v>
      </c>
      <c r="D205" s="18">
        <v>-1.459E-3</v>
      </c>
      <c r="E205" s="18">
        <v>-2.9690000000000001E-2</v>
      </c>
      <c r="F205" s="18">
        <v>-0.54859999999999998</v>
      </c>
      <c r="G205" s="18">
        <v>0.14649999999999999</v>
      </c>
      <c r="H205" s="18">
        <v>2.2280000000000001E-2</v>
      </c>
      <c r="I205" s="18">
        <v>0.36230000000000001</v>
      </c>
      <c r="J205" s="18">
        <v>0.1066</v>
      </c>
      <c r="K205" s="18">
        <v>8.8679999999999991E-3</v>
      </c>
      <c r="L205" s="18">
        <v>2.8849999999999998</v>
      </c>
      <c r="M205" s="18">
        <v>0.11559999999999999</v>
      </c>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x14ac:dyDescent="0.15">
      <c r="B206">
        <v>233.56299999999999</v>
      </c>
      <c r="C206">
        <v>3</v>
      </c>
      <c r="D206" s="18">
        <v>-2.8969999999999998E-3</v>
      </c>
      <c r="E206" s="18">
        <v>-2.7789999999999999E-2</v>
      </c>
      <c r="F206" s="18">
        <v>-0.54379999999999995</v>
      </c>
      <c r="G206" s="18">
        <v>0.12180000000000001</v>
      </c>
      <c r="H206" s="18">
        <v>2.2440000000000002E-2</v>
      </c>
      <c r="I206" s="18">
        <v>0.38390000000000002</v>
      </c>
      <c r="J206" s="18">
        <v>0.10150000000000001</v>
      </c>
      <c r="K206" s="18">
        <v>8.2529999999999999E-3</v>
      </c>
      <c r="L206" s="18">
        <v>2.915</v>
      </c>
      <c r="M206" s="18">
        <v>0.1144</v>
      </c>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x14ac:dyDescent="0.15">
      <c r="B207">
        <v>233.56299999999999</v>
      </c>
      <c r="C207">
        <v>5</v>
      </c>
      <c r="D207" s="18">
        <v>-2.5799999999999998E-3</v>
      </c>
      <c r="E207" s="18">
        <v>-2.836E-2</v>
      </c>
      <c r="F207" s="18">
        <v>-0.53910000000000002</v>
      </c>
      <c r="G207" s="18">
        <v>0.12690000000000001</v>
      </c>
      <c r="H207" s="18">
        <v>2.3359999999999999E-2</v>
      </c>
      <c r="I207" s="18">
        <v>0.39269999999999999</v>
      </c>
      <c r="J207" s="18">
        <v>0.1132</v>
      </c>
      <c r="K207" s="18">
        <v>7.5830000000000003E-3</v>
      </c>
      <c r="L207" s="18">
        <v>2.907</v>
      </c>
      <c r="M207" s="18">
        <v>0.11360000000000001</v>
      </c>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x14ac:dyDescent="0.15">
      <c r="B208">
        <v>233.56299999999999</v>
      </c>
      <c r="C208">
        <v>7</v>
      </c>
      <c r="D208" s="18">
        <v>-2.3980000000000001E-2</v>
      </c>
      <c r="E208" s="18">
        <v>-0.1082</v>
      </c>
      <c r="F208" s="18">
        <v>-0.56530000000000002</v>
      </c>
      <c r="G208" s="18">
        <v>0.27329999999999999</v>
      </c>
      <c r="H208" s="18">
        <v>0.17810000000000001</v>
      </c>
      <c r="I208" s="18">
        <v>-5.806E-2</v>
      </c>
      <c r="J208" s="18">
        <v>0.8054</v>
      </c>
      <c r="K208" s="18">
        <v>-4.5929999999999999E-2</v>
      </c>
      <c r="L208" s="18">
        <v>1.2569999999999999</v>
      </c>
      <c r="M208" s="18">
        <v>0.33379999999999999</v>
      </c>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x14ac:dyDescent="0.15">
      <c r="B209">
        <v>233.56299999999999</v>
      </c>
      <c r="C209">
        <v>10</v>
      </c>
      <c r="D209" s="18">
        <v>-1.2359999999999999E-2</v>
      </c>
      <c r="E209" s="18">
        <v>-0.1028</v>
      </c>
      <c r="F209" s="18">
        <v>-0.5161</v>
      </c>
      <c r="G209" s="18">
        <v>0.26490000000000002</v>
      </c>
      <c r="H209" s="18">
        <v>0.2152</v>
      </c>
      <c r="I209" s="18">
        <v>0.34960000000000002</v>
      </c>
      <c r="J209" s="18">
        <v>0.69179999999999997</v>
      </c>
      <c r="K209" s="18">
        <v>-0.1</v>
      </c>
      <c r="L209" s="18">
        <v>1.0820000000000001</v>
      </c>
      <c r="M209" s="18">
        <v>0.44130000000000003</v>
      </c>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x14ac:dyDescent="0.15">
      <c r="B210">
        <v>233.56299999999999</v>
      </c>
      <c r="C210">
        <v>15</v>
      </c>
      <c r="D210" s="18">
        <v>-2.2270000000000002E-2</v>
      </c>
      <c r="E210" s="18">
        <v>3.875E-2</v>
      </c>
      <c r="F210" s="18">
        <v>-1.9990000000000001</v>
      </c>
      <c r="G210" s="18">
        <v>2.085</v>
      </c>
      <c r="H210" s="18">
        <v>-3.6839999999999998E-2</v>
      </c>
      <c r="I210" s="18">
        <v>-0.58409999999999995</v>
      </c>
      <c r="J210" s="18">
        <v>0.1749</v>
      </c>
      <c r="K210" s="18">
        <v>2.036E-2</v>
      </c>
      <c r="L210" s="18">
        <v>0.37880000000000003</v>
      </c>
      <c r="M210" s="18">
        <v>0.10199999999999999</v>
      </c>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x14ac:dyDescent="0.15">
      <c r="B211">
        <v>233.56299999999999</v>
      </c>
      <c r="C211">
        <v>20</v>
      </c>
      <c r="D211" s="18">
        <v>-1.142E-2</v>
      </c>
      <c r="E211" s="18">
        <v>-0.1104</v>
      </c>
      <c r="F211" s="18">
        <v>-0.52010000000000001</v>
      </c>
      <c r="G211" s="18">
        <v>0.28160000000000002</v>
      </c>
      <c r="H211" s="18">
        <v>0.26129999999999998</v>
      </c>
      <c r="I211" s="18">
        <v>0.39579999999999999</v>
      </c>
      <c r="J211" s="18">
        <v>0.69399999999999995</v>
      </c>
      <c r="K211" s="18">
        <v>-0.13950000000000001</v>
      </c>
      <c r="L211" s="18">
        <v>1.026</v>
      </c>
      <c r="M211" s="18">
        <v>0.50839999999999996</v>
      </c>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x14ac:dyDescent="0.15">
      <c r="B212">
        <v>364.96300000000002</v>
      </c>
      <c r="C212">
        <v>1</v>
      </c>
      <c r="D212" s="18">
        <v>-6.6249999999999998E-3</v>
      </c>
      <c r="E212" s="18">
        <v>-7.9000000000000001E-2</v>
      </c>
      <c r="F212" s="18">
        <v>-0.28320000000000001</v>
      </c>
      <c r="G212" s="18">
        <v>0.28170000000000001</v>
      </c>
      <c r="H212" s="18">
        <v>6.5790000000000001E-2</v>
      </c>
      <c r="I212" s="18">
        <v>6.3070000000000001E-2</v>
      </c>
      <c r="J212" s="18">
        <v>0.2316</v>
      </c>
      <c r="K212" s="18">
        <v>1.983E-2</v>
      </c>
      <c r="L212" s="18">
        <v>-0.1736</v>
      </c>
      <c r="M212" s="18">
        <v>2.4969999999999999</v>
      </c>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x14ac:dyDescent="0.15">
      <c r="B213">
        <v>364.96300000000002</v>
      </c>
      <c r="C213">
        <v>3</v>
      </c>
      <c r="D213" s="18">
        <v>-8.1209999999999997E-3</v>
      </c>
      <c r="E213" s="18">
        <v>-1.7780000000000001E-2</v>
      </c>
      <c r="F213" s="18">
        <v>-0.51859999999999995</v>
      </c>
      <c r="G213" s="18">
        <v>0.1061</v>
      </c>
      <c r="H213" s="18">
        <v>1.899E-2</v>
      </c>
      <c r="I213" s="18">
        <v>0.36230000000000001</v>
      </c>
      <c r="J213" s="18">
        <v>0.14480000000000001</v>
      </c>
      <c r="K213" s="18">
        <v>6.9100000000000003E-3</v>
      </c>
      <c r="L213" s="18">
        <v>2.8279999999999998</v>
      </c>
      <c r="M213" s="18">
        <v>0.1164</v>
      </c>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x14ac:dyDescent="0.15">
      <c r="B214">
        <v>364.96300000000002</v>
      </c>
      <c r="C214">
        <v>5</v>
      </c>
      <c r="D214" s="18">
        <v>-8.9820000000000004E-3</v>
      </c>
      <c r="E214" s="18">
        <v>6.2950000000000002E-3</v>
      </c>
      <c r="F214" s="18">
        <v>2.8420000000000001</v>
      </c>
      <c r="G214" s="18">
        <v>0.1132</v>
      </c>
      <c r="H214" s="18">
        <v>-1.8239999999999999E-2</v>
      </c>
      <c r="I214" s="18">
        <v>-0.49609999999999999</v>
      </c>
      <c r="J214" s="18">
        <v>8.2960000000000006E-2</v>
      </c>
      <c r="K214" s="18">
        <v>2.0920000000000001E-2</v>
      </c>
      <c r="L214" s="18">
        <v>0.32290000000000002</v>
      </c>
      <c r="M214" s="18">
        <v>9.7049999999999997E-2</v>
      </c>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x14ac:dyDescent="0.15">
      <c r="B215">
        <v>364.96300000000002</v>
      </c>
      <c r="C215">
        <v>7</v>
      </c>
      <c r="D215" s="18">
        <v>-8.5229999999999993E-3</v>
      </c>
      <c r="E215" s="18">
        <v>-1.813E-2</v>
      </c>
      <c r="F215" s="18">
        <v>-0.50749999999999995</v>
      </c>
      <c r="G215" s="18">
        <v>8.5269999999999999E-2</v>
      </c>
      <c r="H215" s="18">
        <v>2.0480000000000002E-2</v>
      </c>
      <c r="I215" s="18">
        <v>0.32100000000000001</v>
      </c>
      <c r="J215" s="18">
        <v>0.1027</v>
      </c>
      <c r="K215" s="18">
        <v>6.1669999999999997E-3</v>
      </c>
      <c r="L215" s="18">
        <v>2.871</v>
      </c>
      <c r="M215" s="18">
        <v>0.10979999999999999</v>
      </c>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x14ac:dyDescent="0.15">
      <c r="B216">
        <v>364.96300000000002</v>
      </c>
      <c r="C216">
        <v>10</v>
      </c>
      <c r="D216" s="18">
        <v>-8.9470000000000001E-3</v>
      </c>
      <c r="E216" s="18">
        <v>-1.8450000000000001E-2</v>
      </c>
      <c r="F216" s="18">
        <v>-0.50900000000000001</v>
      </c>
      <c r="G216" s="18">
        <v>8.3479999999999999E-2</v>
      </c>
      <c r="H216" s="18">
        <v>2.181E-2</v>
      </c>
      <c r="I216" s="18">
        <v>0.31309999999999999</v>
      </c>
      <c r="J216" s="18">
        <v>0.10879999999999999</v>
      </c>
      <c r="K216" s="18">
        <v>5.5950000000000001E-3</v>
      </c>
      <c r="L216" s="18">
        <v>2.8679999999999999</v>
      </c>
      <c r="M216" s="18">
        <v>0.12139999999999999</v>
      </c>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x14ac:dyDescent="0.15">
      <c r="B217">
        <v>364.96300000000002</v>
      </c>
      <c r="C217">
        <v>15</v>
      </c>
      <c r="D217" s="18">
        <v>-4.0689999999999997E-2</v>
      </c>
      <c r="E217" s="18">
        <v>-0.15459999999999999</v>
      </c>
      <c r="F217" s="18">
        <v>-0.61350000000000005</v>
      </c>
      <c r="G217" s="18">
        <v>0.28970000000000001</v>
      </c>
      <c r="H217" s="18">
        <v>0.34839999999999999</v>
      </c>
      <c r="I217" s="18">
        <v>-7.5730000000000006E-2</v>
      </c>
      <c r="J217" s="18">
        <v>0.73660000000000003</v>
      </c>
      <c r="K217" s="18">
        <v>-0.1532</v>
      </c>
      <c r="L217" s="18">
        <v>0.7772</v>
      </c>
      <c r="M217" s="18">
        <v>0.53549999999999998</v>
      </c>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x14ac:dyDescent="0.15">
      <c r="B218">
        <v>364.96300000000002</v>
      </c>
      <c r="C218">
        <v>20</v>
      </c>
      <c r="D218" s="18">
        <v>-1.328E-2</v>
      </c>
      <c r="E218" s="18">
        <v>-0.15140000000000001</v>
      </c>
      <c r="F218" s="18">
        <v>-0.50180000000000002</v>
      </c>
      <c r="G218" s="18">
        <v>0.3004</v>
      </c>
      <c r="H218" s="18">
        <v>5.3380000000000001</v>
      </c>
      <c r="I218" s="18">
        <v>0.40389999999999998</v>
      </c>
      <c r="J218" s="18">
        <v>0.53120000000000001</v>
      </c>
      <c r="K218" s="18">
        <v>-5.173</v>
      </c>
      <c r="L218" s="18">
        <v>0.42949999999999999</v>
      </c>
      <c r="M218" s="18">
        <v>0.52510000000000001</v>
      </c>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x14ac:dyDescent="0.15">
      <c r="B219">
        <v>483.56299999999999</v>
      </c>
      <c r="C219">
        <v>1</v>
      </c>
      <c r="D219" s="18">
        <v>4.3279999999999999E-2</v>
      </c>
      <c r="E219" s="18">
        <v>-0.1966</v>
      </c>
      <c r="F219" s="18">
        <v>-0.87129999999999996</v>
      </c>
      <c r="G219" s="18">
        <v>0.60160000000000002</v>
      </c>
      <c r="H219" s="18">
        <v>-6.2030000000000003</v>
      </c>
      <c r="I219" s="18">
        <v>0.51529999999999998</v>
      </c>
      <c r="J219" s="18">
        <v>0.64580000000000004</v>
      </c>
      <c r="K219" s="18">
        <v>6.3559999999999999</v>
      </c>
      <c r="L219" s="18">
        <v>0.49590000000000001</v>
      </c>
      <c r="M219" s="18">
        <v>0.65010000000000001</v>
      </c>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x14ac:dyDescent="0.15">
      <c r="B220">
        <v>483.56299999999999</v>
      </c>
      <c r="C220">
        <v>3</v>
      </c>
      <c r="D220" s="18">
        <v>2.1000000000000001E-2</v>
      </c>
      <c r="E220" s="18">
        <v>-7.3950000000000002E-2</v>
      </c>
      <c r="F220" s="18">
        <v>-0.68689999999999996</v>
      </c>
      <c r="G220" s="18">
        <v>0.63460000000000005</v>
      </c>
      <c r="H220" s="18">
        <v>4.1439999999999998E-2</v>
      </c>
      <c r="I220" s="18">
        <v>0.2462</v>
      </c>
      <c r="J220" s="18">
        <v>0.1648</v>
      </c>
      <c r="K220" s="18">
        <v>1.1509999999999999E-2</v>
      </c>
      <c r="L220" s="18">
        <v>2.1259999999999999</v>
      </c>
      <c r="M220" s="18">
        <v>0.66720000000000002</v>
      </c>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x14ac:dyDescent="0.15">
      <c r="B221">
        <v>483.56299999999999</v>
      </c>
      <c r="C221">
        <v>5</v>
      </c>
      <c r="D221" s="18">
        <v>6.0780000000000001E-2</v>
      </c>
      <c r="E221" s="18">
        <v>-0.1188</v>
      </c>
      <c r="F221" s="18">
        <v>-1.3979999999999999</v>
      </c>
      <c r="G221" s="18">
        <v>0.67769999999999997</v>
      </c>
      <c r="H221" s="18">
        <v>2.384E-2</v>
      </c>
      <c r="I221" s="18">
        <v>5.6579999999999998E-2</v>
      </c>
      <c r="J221" s="18">
        <v>1.5289999999999999</v>
      </c>
      <c r="K221" s="18">
        <v>3.4209999999999997E-2</v>
      </c>
      <c r="L221" s="18">
        <v>0.1855</v>
      </c>
      <c r="M221" s="18">
        <v>0.2326</v>
      </c>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x14ac:dyDescent="0.15">
      <c r="B222">
        <v>483.56299999999999</v>
      </c>
      <c r="C222">
        <v>7</v>
      </c>
      <c r="D222" s="18">
        <v>5.0090000000000003E-2</v>
      </c>
      <c r="E222" s="18">
        <v>-0.1196</v>
      </c>
      <c r="F222" s="18">
        <v>-1.103</v>
      </c>
      <c r="G222" s="18">
        <v>0.62280000000000002</v>
      </c>
      <c r="H222" s="18">
        <v>0.2452</v>
      </c>
      <c r="I222" s="18">
        <v>0.76280000000000003</v>
      </c>
      <c r="J222" s="18">
        <v>0.5423</v>
      </c>
      <c r="K222" s="18">
        <v>-0.1757</v>
      </c>
      <c r="L222" s="18">
        <v>1</v>
      </c>
      <c r="M222" s="18">
        <v>0.44690000000000002</v>
      </c>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x14ac:dyDescent="0.15">
      <c r="B223">
        <v>483.56299999999999</v>
      </c>
      <c r="C223">
        <v>10</v>
      </c>
      <c r="D223" s="18">
        <v>5.3749999999999999E-2</v>
      </c>
      <c r="E223" s="18">
        <v>-0.13</v>
      </c>
      <c r="F223" s="18">
        <v>-1.101</v>
      </c>
      <c r="G223" s="18">
        <v>0.62360000000000004</v>
      </c>
      <c r="H223" s="18">
        <v>0.16</v>
      </c>
      <c r="I223" s="18">
        <v>0.58699999999999997</v>
      </c>
      <c r="J223" s="18">
        <v>0.5786</v>
      </c>
      <c r="K223" s="18">
        <v>-8.3699999999999997E-2</v>
      </c>
      <c r="L223" s="18">
        <v>1.0469999999999999</v>
      </c>
      <c r="M223" s="18">
        <v>0.40860000000000002</v>
      </c>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x14ac:dyDescent="0.15">
      <c r="B224">
        <v>483.56299999999999</v>
      </c>
      <c r="C224">
        <v>15</v>
      </c>
      <c r="D224" s="18">
        <v>2.3050000000000001E-2</v>
      </c>
      <c r="E224" s="18">
        <v>-6.5970000000000001E-2</v>
      </c>
      <c r="F224" s="18">
        <v>-0.94299999999999995</v>
      </c>
      <c r="G224" s="18">
        <v>0.4597</v>
      </c>
      <c r="H224" s="18">
        <v>3.8280000000000002E-2</v>
      </c>
      <c r="I224" s="18">
        <v>0.1754</v>
      </c>
      <c r="J224" s="18">
        <v>0.1862</v>
      </c>
      <c r="K224" s="18">
        <v>4.646E-3</v>
      </c>
      <c r="L224" s="18">
        <v>2.5649999999999999</v>
      </c>
      <c r="M224" s="18">
        <v>0.22109999999999999</v>
      </c>
      <c r="O224" s="18"/>
      <c r="P224" s="157" t="s">
        <v>651</v>
      </c>
      <c r="Q224" s="157"/>
      <c r="R224" s="157"/>
      <c r="S224" s="157"/>
      <c r="T224" s="157" t="s">
        <v>650</v>
      </c>
      <c r="U224" s="157"/>
      <c r="V224" s="157"/>
      <c r="W224" s="157"/>
      <c r="X224" s="157" t="s">
        <v>652</v>
      </c>
      <c r="Y224" s="157"/>
      <c r="Z224" s="157"/>
      <c r="AA224" s="157"/>
      <c r="AB224" s="157" t="s">
        <v>653</v>
      </c>
      <c r="AC224" s="157"/>
      <c r="AD224" s="157"/>
      <c r="AE224" s="157"/>
      <c r="AF224" s="157" t="s">
        <v>654</v>
      </c>
      <c r="AG224" s="157"/>
      <c r="AH224" s="157"/>
      <c r="AI224" s="157"/>
    </row>
    <row r="225" spans="2:35" x14ac:dyDescent="0.15">
      <c r="B225">
        <v>483.56299999999999</v>
      </c>
      <c r="C225">
        <v>20</v>
      </c>
      <c r="D225" s="18">
        <v>2.989E-2</v>
      </c>
      <c r="E225" s="18">
        <v>-7.5689999999999993E-2</v>
      </c>
      <c r="F225" s="18">
        <v>-0.99339999999999995</v>
      </c>
      <c r="G225" s="18">
        <v>0.47949999999999998</v>
      </c>
      <c r="H225" s="18">
        <v>4.181E-2</v>
      </c>
      <c r="I225" s="18">
        <v>0.16289999999999999</v>
      </c>
      <c r="J225" s="18">
        <v>0.20119999999999999</v>
      </c>
      <c r="K225" s="18">
        <v>3.993E-3</v>
      </c>
      <c r="L225" s="18">
        <v>2.637</v>
      </c>
      <c r="M225" s="18">
        <v>0.15620000000000001</v>
      </c>
      <c r="O225" s="18">
        <f>O82</f>
        <v>1.1294E-2</v>
      </c>
      <c r="P225" s="18">
        <f t="shared" ref="P225:S229" ca="1" si="25">MAX(1E-20,(T225+X225+AB225+AF225)*2*ACOS(-1))</f>
        <v>0.75769261362709872</v>
      </c>
      <c r="Q225" s="18">
        <f t="shared" ca="1" si="25"/>
        <v>0.60073960007967064</v>
      </c>
      <c r="R225" s="18">
        <f t="shared" ca="1" si="25"/>
        <v>0.77304016149082788</v>
      </c>
      <c r="S225" s="18">
        <f t="shared" ca="1" si="25"/>
        <v>0.53016842056777069</v>
      </c>
      <c r="T225" s="18">
        <f t="shared" ref="T225:W229" ca="1" si="26">MAX(0,P82*(1-ABS($P$6))+T82*(1-ABS($P$6)^(X82+1))/(X82+1))</f>
        <v>3.7648331636472528E-2</v>
      </c>
      <c r="U225" s="18">
        <f t="shared" ca="1" si="26"/>
        <v>3.5380986248276625E-2</v>
      </c>
      <c r="V225" s="18">
        <f t="shared" ca="1" si="26"/>
        <v>3.6338089219799967E-2</v>
      </c>
      <c r="W225" s="18">
        <f t="shared" ca="1" si="26"/>
        <v>3.0725942872155111E-2</v>
      </c>
      <c r="X225" s="18">
        <f t="shared" ref="X225:AA229" ca="1" si="27">MAX(0,(P82+T82*ABS($P$6)^X82+AB82+AF82*$P$7^AJ82)*0.5*($P$7-$P$6))</f>
        <v>3.887974373735106E-3</v>
      </c>
      <c r="Y225" s="18">
        <f t="shared" ca="1" si="27"/>
        <v>3.7741904710270838E-3</v>
      </c>
      <c r="Z225" s="18">
        <f t="shared" ca="1" si="27"/>
        <v>1.9120391238751863E-3</v>
      </c>
      <c r="AA225" s="18">
        <f t="shared" ca="1" si="27"/>
        <v>1.9793392980408534E-3</v>
      </c>
      <c r="AB225" s="18">
        <f t="shared" ref="AB225:AE229" ca="1" si="28">MAX(0,AB82*(AN82-($P$7))+AF82*(AN82^(AJ82+1)-$P$7^(AJ82+1))/(AJ82+1))</f>
        <v>7.9054218792762698E-2</v>
      </c>
      <c r="AC225" s="18">
        <f t="shared" ca="1" si="28"/>
        <v>5.6455500144424242E-2</v>
      </c>
      <c r="AD225" s="18">
        <f t="shared" ca="1" si="28"/>
        <v>8.478303456614715E-2</v>
      </c>
      <c r="AE225" s="18">
        <f t="shared" ca="1" si="28"/>
        <v>5.1673642634387625E-2</v>
      </c>
      <c r="AF225" s="18">
        <f t="shared" ref="AF225:AI229" ca="1" si="29">IF(AN82&lt;1,MAX(0,(AB82+AF82*AN82^AJ82+AR82)*0.5*(1-AN82)),0)</f>
        <v>0</v>
      </c>
      <c r="AG225" s="18">
        <f t="shared" ca="1" si="29"/>
        <v>0</v>
      </c>
      <c r="AH225" s="18">
        <f t="shared" ca="1" si="29"/>
        <v>0</v>
      </c>
      <c r="AI225" s="18">
        <f t="shared" ca="1" si="29"/>
        <v>0</v>
      </c>
    </row>
    <row r="226" spans="2:35" x14ac:dyDescent="0.15">
      <c r="B226">
        <v>631.56299999999999</v>
      </c>
      <c r="C226">
        <v>1</v>
      </c>
      <c r="D226" s="18">
        <v>8.9999999999999993E-3</v>
      </c>
      <c r="E226" s="18">
        <v>-2.9000000000000001E-2</v>
      </c>
      <c r="F226" s="18">
        <v>-1.0469999999999999</v>
      </c>
      <c r="G226" s="18">
        <v>0.20399999999999999</v>
      </c>
      <c r="H226" s="18">
        <v>1.546E-2</v>
      </c>
      <c r="I226" s="18">
        <v>0.37080000000000002</v>
      </c>
      <c r="J226" s="18">
        <v>0.1021</v>
      </c>
      <c r="K226" s="18">
        <v>4.5370000000000002E-3</v>
      </c>
      <c r="L226" s="18">
        <v>2.7160000000000002</v>
      </c>
      <c r="M226" s="18">
        <v>0.16239999999999999</v>
      </c>
      <c r="O226" s="18">
        <f>O83</f>
        <v>1.4219000000000001E-2</v>
      </c>
      <c r="P226" s="18">
        <f t="shared" ca="1" si="25"/>
        <v>0.7573678872342029</v>
      </c>
      <c r="Q226" s="18">
        <f t="shared" ca="1" si="25"/>
        <v>0.65897693105305777</v>
      </c>
      <c r="R226" s="18">
        <f t="shared" ca="1" si="25"/>
        <v>0.78087145288197879</v>
      </c>
      <c r="S226" s="18">
        <f t="shared" ca="1" si="25"/>
        <v>0.55053751775215654</v>
      </c>
      <c r="T226" s="18">
        <f t="shared" ca="1" si="26"/>
        <v>4.0310442702005227E-2</v>
      </c>
      <c r="U226" s="18">
        <f t="shared" ca="1" si="26"/>
        <v>3.9022081683583787E-2</v>
      </c>
      <c r="V226" s="18">
        <f t="shared" ca="1" si="26"/>
        <v>3.9112389278757084E-2</v>
      </c>
      <c r="W226" s="18">
        <f t="shared" ca="1" si="26"/>
        <v>3.4882967346047594E-2</v>
      </c>
      <c r="X226" s="18">
        <f t="shared" ca="1" si="27"/>
        <v>4.1635648218935669E-3</v>
      </c>
      <c r="Y226" s="18">
        <f t="shared" ca="1" si="27"/>
        <v>3.9559781721083109E-3</v>
      </c>
      <c r="Z226" s="18">
        <f t="shared" ca="1" si="27"/>
        <v>2.3428484086390347E-3</v>
      </c>
      <c r="AA226" s="18">
        <f t="shared" ca="1" si="27"/>
        <v>2.0595355602294934E-3</v>
      </c>
      <c r="AB226" s="18">
        <f t="shared" ca="1" si="28"/>
        <v>7.6064835468489772E-2</v>
      </c>
      <c r="AC226" s="18">
        <f t="shared" ca="1" si="28"/>
        <v>6.1901376104929157E-2</v>
      </c>
      <c r="AD226" s="18">
        <f t="shared" ca="1" si="28"/>
        <v>8.2824313958120843E-2</v>
      </c>
      <c r="AE226" s="18">
        <f t="shared" ca="1" si="28"/>
        <v>5.067826440152072E-2</v>
      </c>
      <c r="AF226" s="18">
        <f t="shared" ca="1" si="29"/>
        <v>0</v>
      </c>
      <c r="AG226" s="18">
        <f t="shared" ca="1" si="29"/>
        <v>0</v>
      </c>
      <c r="AH226" s="18">
        <f t="shared" ca="1" si="29"/>
        <v>0</v>
      </c>
      <c r="AI226" s="18">
        <f t="shared" ca="1" si="29"/>
        <v>0</v>
      </c>
    </row>
    <row r="227" spans="2:35" x14ac:dyDescent="0.15">
      <c r="B227">
        <v>631.56299999999999</v>
      </c>
      <c r="C227">
        <v>3</v>
      </c>
      <c r="D227" s="18">
        <v>9.7890000000000008E-3</v>
      </c>
      <c r="E227" s="18">
        <v>-3.1579999999999997E-2</v>
      </c>
      <c r="F227" s="18">
        <v>-0.96399999999999997</v>
      </c>
      <c r="G227" s="18">
        <v>0.21560000000000001</v>
      </c>
      <c r="H227" s="18">
        <v>1.7399999999999999E-2</v>
      </c>
      <c r="I227" s="18">
        <v>0.33129999999999998</v>
      </c>
      <c r="J227" s="18">
        <v>9.6820000000000003E-2</v>
      </c>
      <c r="K227" s="18">
        <v>4.3959999999999997E-3</v>
      </c>
      <c r="L227" s="18">
        <v>2.7170000000000001</v>
      </c>
      <c r="M227" s="18">
        <v>0.156</v>
      </c>
      <c r="O227" s="18">
        <f>O84</f>
        <v>1.7901E-2</v>
      </c>
      <c r="P227" s="18">
        <f t="shared" ca="1" si="25"/>
        <v>0.77573240967106927</v>
      </c>
      <c r="Q227" s="18">
        <f t="shared" ca="1" si="25"/>
        <v>0.73221014380032923</v>
      </c>
      <c r="R227" s="18">
        <f t="shared" ca="1" si="25"/>
        <v>0.7973055132251059</v>
      </c>
      <c r="S227" s="18">
        <f t="shared" ca="1" si="25"/>
        <v>0.58961312790148424</v>
      </c>
      <c r="T227" s="18">
        <f t="shared" ca="1" si="26"/>
        <v>4.4881108134432135E-2</v>
      </c>
      <c r="U227" s="18">
        <f t="shared" ca="1" si="26"/>
        <v>4.3402875752980144E-2</v>
      </c>
      <c r="V227" s="18">
        <f t="shared" ca="1" si="26"/>
        <v>4.2707417643244941E-2</v>
      </c>
      <c r="W227" s="18">
        <f t="shared" ca="1" si="26"/>
        <v>3.956870090168927E-2</v>
      </c>
      <c r="X227" s="18">
        <f t="shared" ca="1" si="27"/>
        <v>4.4309955485766035E-3</v>
      </c>
      <c r="Y227" s="18">
        <f t="shared" ca="1" si="27"/>
        <v>4.1578495537362764E-3</v>
      </c>
      <c r="Z227" s="18">
        <f t="shared" ca="1" si="27"/>
        <v>2.8226101819165969E-3</v>
      </c>
      <c r="AA227" s="18">
        <f t="shared" ca="1" si="27"/>
        <v>2.2781291688603539E-3</v>
      </c>
      <c r="AB227" s="18">
        <f t="shared" ca="1" si="28"/>
        <v>7.4149543832729148E-2</v>
      </c>
      <c r="AC227" s="18">
        <f t="shared" ca="1" si="28"/>
        <v>6.8974138461133483E-2</v>
      </c>
      <c r="AD227" s="18">
        <f t="shared" ca="1" si="28"/>
        <v>8.1365085759034617E-2</v>
      </c>
      <c r="AE227" s="18">
        <f t="shared" ca="1" si="28"/>
        <v>5.1993013746845507E-2</v>
      </c>
      <c r="AF227" s="18">
        <f t="shared" ca="1" si="29"/>
        <v>0</v>
      </c>
      <c r="AG227" s="18">
        <f t="shared" ca="1" si="29"/>
        <v>0</v>
      </c>
      <c r="AH227" s="18">
        <f t="shared" ca="1" si="29"/>
        <v>0</v>
      </c>
      <c r="AI227" s="18">
        <f t="shared" ca="1" si="29"/>
        <v>0</v>
      </c>
    </row>
    <row r="228" spans="2:35" x14ac:dyDescent="0.15">
      <c r="B228">
        <v>631.56299999999999</v>
      </c>
      <c r="C228">
        <v>5</v>
      </c>
      <c r="D228" s="18">
        <v>8.4729999999999996E-3</v>
      </c>
      <c r="E228" s="18">
        <v>-2.912E-2</v>
      </c>
      <c r="F228" s="18">
        <v>-0.98209999999999997</v>
      </c>
      <c r="G228" s="18">
        <v>0.1986</v>
      </c>
      <c r="H228" s="18">
        <v>1.6480000000000002E-2</v>
      </c>
      <c r="I228" s="18">
        <v>0.34260000000000002</v>
      </c>
      <c r="J228" s="18">
        <v>9.5659999999999995E-2</v>
      </c>
      <c r="K228" s="18">
        <v>4.1710000000000002E-3</v>
      </c>
      <c r="L228" s="18">
        <v>2.641</v>
      </c>
      <c r="M228" s="18">
        <v>0.15529999999999999</v>
      </c>
      <c r="O228" s="18">
        <f>O85</f>
        <v>2.2536E-2</v>
      </c>
      <c r="P228" s="18">
        <f t="shared" ca="1" si="25"/>
        <v>0.80541905505212052</v>
      </c>
      <c r="Q228" s="18">
        <f t="shared" ca="1" si="25"/>
        <v>0.81712395002458038</v>
      </c>
      <c r="R228" s="18">
        <f t="shared" ca="1" si="25"/>
        <v>0.82085300202258138</v>
      </c>
      <c r="S228" s="18">
        <f t="shared" ca="1" si="25"/>
        <v>0.68130260132127962</v>
      </c>
      <c r="T228" s="18">
        <f t="shared" ca="1" si="26"/>
        <v>4.9438787373406075E-2</v>
      </c>
      <c r="U228" s="18">
        <f t="shared" ca="1" si="26"/>
        <v>4.8104937320219546E-2</v>
      </c>
      <c r="V228" s="18">
        <f t="shared" ca="1" si="26"/>
        <v>4.6959192668584192E-2</v>
      </c>
      <c r="W228" s="18">
        <f t="shared" ca="1" si="26"/>
        <v>4.4733367637741883E-2</v>
      </c>
      <c r="X228" s="18">
        <f t="shared" ca="1" si="27"/>
        <v>4.6709839564546387E-3</v>
      </c>
      <c r="Y228" s="18">
        <f t="shared" ca="1" si="27"/>
        <v>4.4091432401690235E-3</v>
      </c>
      <c r="Z228" s="18">
        <f t="shared" ca="1" si="27"/>
        <v>3.3344304581761201E-3</v>
      </c>
      <c r="AA228" s="18">
        <f t="shared" ca="1" si="27"/>
        <v>2.9101876268495404E-3</v>
      </c>
      <c r="AB228" s="18">
        <f t="shared" ca="1" si="28"/>
        <v>7.4076652542087659E-2</v>
      </c>
      <c r="AC228" s="18">
        <f t="shared" ca="1" si="28"/>
        <v>7.753523520479827E-2</v>
      </c>
      <c r="AD228" s="18">
        <f t="shared" ca="1" si="28"/>
        <v>8.0349189696955078E-2</v>
      </c>
      <c r="AE228" s="18">
        <f t="shared" ca="1" si="28"/>
        <v>6.078912147705709E-2</v>
      </c>
      <c r="AF228" s="18">
        <f t="shared" ca="1" si="29"/>
        <v>0</v>
      </c>
      <c r="AG228" s="18">
        <f t="shared" ca="1" si="29"/>
        <v>0</v>
      </c>
      <c r="AH228" s="18">
        <f t="shared" ca="1" si="29"/>
        <v>0</v>
      </c>
      <c r="AI228" s="18">
        <f t="shared" ca="1" si="29"/>
        <v>0</v>
      </c>
    </row>
    <row r="229" spans="2:35" x14ac:dyDescent="0.15">
      <c r="B229">
        <v>631.56299999999999</v>
      </c>
      <c r="C229">
        <v>7</v>
      </c>
      <c r="D229" s="18">
        <v>8.6149999999999994E-3</v>
      </c>
      <c r="E229" s="18">
        <v>-2.852E-2</v>
      </c>
      <c r="F229" s="18">
        <v>-1.0389999999999999</v>
      </c>
      <c r="G229" s="18">
        <v>0.19439999999999999</v>
      </c>
      <c r="H229" s="18">
        <v>1.601E-2</v>
      </c>
      <c r="I229" s="18">
        <v>0.35909999999999997</v>
      </c>
      <c r="J229" s="18">
        <v>0.1017</v>
      </c>
      <c r="K229" s="18">
        <v>3.8939999999999999E-3</v>
      </c>
      <c r="L229" s="18">
        <v>2.6920000000000002</v>
      </c>
      <c r="M229" s="18">
        <v>0.11990000000000001</v>
      </c>
      <c r="O229" s="18">
        <f>O86</f>
        <v>2.8371E-2</v>
      </c>
      <c r="P229" s="18">
        <f t="shared" ca="1" si="25"/>
        <v>0.84873897726054026</v>
      </c>
      <c r="Q229" s="18">
        <f t="shared" ca="1" si="25"/>
        <v>0.90083947408289078</v>
      </c>
      <c r="R229" s="18">
        <f t="shared" ca="1" si="25"/>
        <v>0.84885953262513891</v>
      </c>
      <c r="S229" s="18">
        <f t="shared" ca="1" si="25"/>
        <v>0.77346739753417704</v>
      </c>
      <c r="T229" s="18">
        <f t="shared" ca="1" si="26"/>
        <v>5.343579734346289E-2</v>
      </c>
      <c r="U229" s="18">
        <f t="shared" ca="1" si="26"/>
        <v>5.2631464567136403E-2</v>
      </c>
      <c r="V229" s="18">
        <f t="shared" ca="1" si="26"/>
        <v>5.1525608364076214E-2</v>
      </c>
      <c r="W229" s="18">
        <f t="shared" ca="1" si="26"/>
        <v>5.0909155079714274E-2</v>
      </c>
      <c r="X229" s="18">
        <f t="shared" ca="1" si="27"/>
        <v>4.8670048108813146E-3</v>
      </c>
      <c r="Y229" s="18">
        <f t="shared" ca="1" si="27"/>
        <v>4.7233706875465711E-3</v>
      </c>
      <c r="Z229" s="18">
        <f t="shared" ca="1" si="27"/>
        <v>3.8488020752561222E-3</v>
      </c>
      <c r="AA229" s="18">
        <f t="shared" ca="1" si="27"/>
        <v>3.5582606915484025E-3</v>
      </c>
      <c r="AB229" s="18">
        <f t="shared" ca="1" si="28"/>
        <v>7.6778201471430552E-2</v>
      </c>
      <c r="AC229" s="18">
        <f t="shared" ca="1" si="28"/>
        <v>8.6018219977912452E-2</v>
      </c>
      <c r="AD229" s="18">
        <f t="shared" ca="1" si="28"/>
        <v>7.9725780168634505E-2</v>
      </c>
      <c r="AE229" s="18">
        <f t="shared" ca="1" si="28"/>
        <v>6.8633743866725661E-2</v>
      </c>
      <c r="AF229" s="18">
        <f t="shared" ca="1" si="29"/>
        <v>0</v>
      </c>
      <c r="AG229" s="18">
        <f t="shared" ca="1" si="29"/>
        <v>0</v>
      </c>
      <c r="AH229" s="18">
        <f t="shared" ca="1" si="29"/>
        <v>0</v>
      </c>
      <c r="AI229" s="18">
        <f t="shared" ca="1" si="29"/>
        <v>0</v>
      </c>
    </row>
    <row r="230" spans="2:35" x14ac:dyDescent="0.15">
      <c r="B230">
        <v>631.56299999999999</v>
      </c>
      <c r="C230">
        <v>10</v>
      </c>
      <c r="D230" s="18">
        <v>7.2709999999999995E-4</v>
      </c>
      <c r="E230" s="18">
        <v>-1.9789999999999999E-2</v>
      </c>
      <c r="F230" s="18">
        <v>-1.0089999999999999</v>
      </c>
      <c r="G230" s="18">
        <v>0.1265</v>
      </c>
      <c r="H230" s="18">
        <v>1.426E-2</v>
      </c>
      <c r="I230" s="18">
        <v>0.3261</v>
      </c>
      <c r="J230" s="18">
        <v>0.16950000000000001</v>
      </c>
      <c r="K230" s="18">
        <v>4.8040000000000001E-3</v>
      </c>
      <c r="L230" s="18">
        <v>3.4710000000000001</v>
      </c>
      <c r="M230" s="18">
        <v>2.4009999999999998</v>
      </c>
      <c r="O230" s="18">
        <f t="shared" ref="O230:O293" si="30">O87</f>
        <v>3.5716999999999999E-2</v>
      </c>
      <c r="P230" s="18">
        <f t="shared" ref="P230:S293" ca="1" si="31">MAX(1E-20,(T230+X230+AB230+AF230)*2*ACOS(-1))</f>
        <v>0.9149996111236276</v>
      </c>
      <c r="Q230" s="18">
        <f t="shared" ca="1" si="31"/>
        <v>0.96186396465561597</v>
      </c>
      <c r="R230" s="18">
        <f t="shared" ca="1" si="31"/>
        <v>0.87987055796940383</v>
      </c>
      <c r="S230" s="18">
        <f t="shared" ca="1" si="31"/>
        <v>0.85693761504588706</v>
      </c>
      <c r="T230" s="18">
        <f t="shared" ref="T230:W245" ca="1" si="32">MAX(0,P87*(1-ABS($P$6))+T87*(1-ABS($P$6)^(X87+1))/(X87+1))</f>
        <v>5.8601256040828609E-2</v>
      </c>
      <c r="U230" s="18">
        <f t="shared" ca="1" si="32"/>
        <v>5.6683396158447905E-2</v>
      </c>
      <c r="V230" s="18">
        <f t="shared" ca="1" si="32"/>
        <v>5.6237995312770163E-2</v>
      </c>
      <c r="W230" s="18">
        <f t="shared" ca="1" si="32"/>
        <v>5.7402956309111047E-2</v>
      </c>
      <c r="X230" s="18">
        <f t="shared" ref="X230:AA245" ca="1" si="33">MAX(0,(P87+T87*ABS($P$6)^X87+AB87+AF87*$P$7^AJ87)*0.5*($P$7-$P$6))</f>
        <v>5.057820510654727E-3</v>
      </c>
      <c r="Y230" s="18">
        <f t="shared" ca="1" si="33"/>
        <v>5.1097517035216759E-3</v>
      </c>
      <c r="Z230" s="18">
        <f t="shared" ca="1" si="33"/>
        <v>4.3400972517494809E-3</v>
      </c>
      <c r="AA230" s="18">
        <f t="shared" ca="1" si="33"/>
        <v>4.1700019462334115E-3</v>
      </c>
      <c r="AB230" s="18">
        <f t="shared" ref="AB230:AE245" ca="1" si="34">MAX(0,AB87*(AN87-($P$7))+AF87*(AN87^(AJ87+1)-$P$7^(AJ87+1))/(AJ87+1))</f>
        <v>8.1967634486003971E-2</v>
      </c>
      <c r="AC230" s="18">
        <f t="shared" ca="1" si="34"/>
        <v>9.1292256694939816E-2</v>
      </c>
      <c r="AD230" s="18">
        <f t="shared" ca="1" si="34"/>
        <v>7.945765601733501E-2</v>
      </c>
      <c r="AE230" s="18">
        <f t="shared" ca="1" si="34"/>
        <v>7.4812899100588207E-2</v>
      </c>
      <c r="AF230" s="18">
        <f t="shared" ref="AF230:AI245" ca="1" si="35">IF(AN87&lt;1,MAX(0,(AB87+AF87*AN87^AJ87+AR87)*0.5*(1-AN87)),0)</f>
        <v>0</v>
      </c>
      <c r="AG230" s="18">
        <f t="shared" ca="1" si="35"/>
        <v>0</v>
      </c>
      <c r="AH230" s="18">
        <f t="shared" ca="1" si="35"/>
        <v>0</v>
      </c>
      <c r="AI230" s="18">
        <f t="shared" ca="1" si="35"/>
        <v>0</v>
      </c>
    </row>
    <row r="231" spans="2:35" x14ac:dyDescent="0.15">
      <c r="B231">
        <v>631.56299999999999</v>
      </c>
      <c r="C231">
        <v>15</v>
      </c>
      <c r="D231" s="18">
        <v>1.12E-2</v>
      </c>
      <c r="E231" s="18">
        <v>-2.963E-2</v>
      </c>
      <c r="F231" s="18">
        <v>-1.1040000000000001</v>
      </c>
      <c r="G231" s="18">
        <v>0.11260000000000001</v>
      </c>
      <c r="H231" s="18">
        <v>1.406E-2</v>
      </c>
      <c r="I231" s="18">
        <v>0.3427</v>
      </c>
      <c r="J231" s="18">
        <v>9.5439999999999997E-2</v>
      </c>
      <c r="K231" s="18">
        <v>4.3810000000000003E-3</v>
      </c>
      <c r="L231" s="18">
        <v>3.4180000000000001</v>
      </c>
      <c r="M231" s="18">
        <v>2.5</v>
      </c>
      <c r="O231" s="18">
        <f t="shared" si="30"/>
        <v>4.4964999999999998E-2</v>
      </c>
      <c r="P231" s="18">
        <f t="shared" ca="1" si="31"/>
        <v>0.9769057821914926</v>
      </c>
      <c r="Q231" s="18">
        <f t="shared" ca="1" si="31"/>
        <v>0.98491419646359246</v>
      </c>
      <c r="R231" s="18">
        <f t="shared" ca="1" si="31"/>
        <v>0.9180255920180852</v>
      </c>
      <c r="S231" s="18">
        <f t="shared" ca="1" si="31"/>
        <v>0.91576373457148497</v>
      </c>
      <c r="T231" s="18">
        <f t="shared" ca="1" si="32"/>
        <v>6.4290979157434591E-2</v>
      </c>
      <c r="U231" s="18">
        <f t="shared" ca="1" si="32"/>
        <v>6.0166934650842496E-2</v>
      </c>
      <c r="V231" s="18">
        <f t="shared" ca="1" si="32"/>
        <v>6.1756308485907491E-2</v>
      </c>
      <c r="W231" s="18">
        <f t="shared" ca="1" si="32"/>
        <v>6.2183674402702435E-2</v>
      </c>
      <c r="X231" s="18">
        <f t="shared" ca="1" si="33"/>
        <v>5.5207822099763125E-3</v>
      </c>
      <c r="Y231" s="18">
        <f t="shared" ca="1" si="33"/>
        <v>5.5921975571323933E-3</v>
      </c>
      <c r="Z231" s="18">
        <f t="shared" ca="1" si="33"/>
        <v>4.8244260001994799E-3</v>
      </c>
      <c r="AA231" s="18">
        <f t="shared" ca="1" si="33"/>
        <v>4.5983374485514348E-3</v>
      </c>
      <c r="AB231" s="18">
        <f t="shared" ca="1" si="34"/>
        <v>8.5667622803419607E-2</v>
      </c>
      <c r="AC231" s="18">
        <f t="shared" ca="1" si="34"/>
        <v>9.0994830680588001E-2</v>
      </c>
      <c r="AD231" s="18">
        <f t="shared" ca="1" si="34"/>
        <v>7.9527576368434896E-2</v>
      </c>
      <c r="AE231" s="18">
        <f t="shared" ca="1" si="34"/>
        <v>7.896631321009237E-2</v>
      </c>
      <c r="AF231" s="18">
        <f t="shared" ca="1" si="35"/>
        <v>0</v>
      </c>
      <c r="AG231" s="18">
        <f t="shared" ca="1" si="35"/>
        <v>0</v>
      </c>
      <c r="AH231" s="18">
        <f t="shared" ca="1" si="35"/>
        <v>0</v>
      </c>
      <c r="AI231" s="18">
        <f t="shared" ca="1" si="35"/>
        <v>0</v>
      </c>
    </row>
    <row r="232" spans="2:35" x14ac:dyDescent="0.15">
      <c r="B232">
        <v>631.56299999999999</v>
      </c>
      <c r="C232">
        <v>20</v>
      </c>
      <c r="D232" s="18">
        <v>-1.2919999999999999E-2</v>
      </c>
      <c r="E232" s="18">
        <v>-7.5950000000000004E-2</v>
      </c>
      <c r="F232" s="18">
        <v>-1.054</v>
      </c>
      <c r="G232" s="18">
        <v>0.216</v>
      </c>
      <c r="H232" s="18">
        <v>0.2082</v>
      </c>
      <c r="I232" s="18">
        <v>0.2228</v>
      </c>
      <c r="J232" s="18">
        <v>0.89270000000000005</v>
      </c>
      <c r="K232" s="18">
        <v>-0.1193</v>
      </c>
      <c r="L232" s="18">
        <v>0.8891</v>
      </c>
      <c r="M232" s="18">
        <v>0.68479999999999996</v>
      </c>
      <c r="O232" s="18">
        <f t="shared" si="30"/>
        <v>5.6606999999999998E-2</v>
      </c>
      <c r="P232" s="18">
        <f t="shared" ca="1" si="31"/>
        <v>0.97662779079913142</v>
      </c>
      <c r="Q232" s="18">
        <f t="shared" ca="1" si="31"/>
        <v>0.97510094580586792</v>
      </c>
      <c r="R232" s="18">
        <f t="shared" ca="1" si="31"/>
        <v>0.94119031637168538</v>
      </c>
      <c r="S232" s="18">
        <f t="shared" ca="1" si="31"/>
        <v>0.95349437657314151</v>
      </c>
      <c r="T232" s="18">
        <f t="shared" ca="1" si="32"/>
        <v>6.5326283854552664E-2</v>
      </c>
      <c r="U232" s="18">
        <f t="shared" ca="1" si="32"/>
        <v>6.301392026642165E-2</v>
      </c>
      <c r="V232" s="18">
        <f t="shared" ca="1" si="32"/>
        <v>6.4842944400762575E-2</v>
      </c>
      <c r="W232" s="18">
        <f t="shared" ca="1" si="32"/>
        <v>6.5666326966903721E-2</v>
      </c>
      <c r="X232" s="18">
        <f t="shared" ca="1" si="33"/>
        <v>5.9054137506107211E-3</v>
      </c>
      <c r="Y232" s="18">
        <f t="shared" ca="1" si="33"/>
        <v>6.0116828848579794E-3</v>
      </c>
      <c r="Z232" s="18">
        <f t="shared" ca="1" si="33"/>
        <v>5.0107181488989114E-3</v>
      </c>
      <c r="AA232" s="18">
        <f t="shared" ca="1" si="33"/>
        <v>4.9005078352467469E-3</v>
      </c>
      <c r="AB232" s="18">
        <f t="shared" ca="1" si="34"/>
        <v>8.4203442861435829E-2</v>
      </c>
      <c r="AC232" s="18">
        <f t="shared" ca="1" si="34"/>
        <v>8.6166532387306607E-2</v>
      </c>
      <c r="AD232" s="18">
        <f t="shared" ca="1" si="34"/>
        <v>7.9941428691117061E-2</v>
      </c>
      <c r="AE232" s="18">
        <f t="shared" ca="1" si="34"/>
        <v>8.1186508439790112E-2</v>
      </c>
      <c r="AF232" s="18">
        <f t="shared" ca="1" si="35"/>
        <v>0</v>
      </c>
      <c r="AG232" s="18">
        <f t="shared" ca="1" si="35"/>
        <v>0</v>
      </c>
      <c r="AH232" s="18">
        <f t="shared" ca="1" si="35"/>
        <v>0</v>
      </c>
      <c r="AI232" s="18">
        <f t="shared" ca="1" si="35"/>
        <v>0</v>
      </c>
    </row>
    <row r="233" spans="2:35" x14ac:dyDescent="0.15">
      <c r="B233">
        <v>774.68299999999999</v>
      </c>
      <c r="C233">
        <v>1</v>
      </c>
      <c r="D233" s="18">
        <v>-6.1009999999999997E-3</v>
      </c>
      <c r="E233" s="18">
        <v>-1.325E-2</v>
      </c>
      <c r="F233" s="18">
        <v>-0.58899999999999997</v>
      </c>
      <c r="G233" s="18">
        <v>3.0329999999999999E-2</v>
      </c>
      <c r="H233" s="18">
        <v>1.554E-2</v>
      </c>
      <c r="I233" s="18">
        <v>0.40970000000000001</v>
      </c>
      <c r="J233" s="18">
        <v>0.19639999999999999</v>
      </c>
      <c r="K233" s="18">
        <v>3.81E-3</v>
      </c>
      <c r="L233" s="18">
        <v>2.5710000000000002</v>
      </c>
      <c r="M233" s="18">
        <v>3.5299999999999998E-2</v>
      </c>
      <c r="O233" s="18">
        <f t="shared" si="30"/>
        <v>7.1263999999999994E-2</v>
      </c>
      <c r="P233" s="18">
        <f t="shared" ca="1" si="31"/>
        <v>0.94713983690352144</v>
      </c>
      <c r="Q233" s="18">
        <f t="shared" ca="1" si="31"/>
        <v>0.95232913223755034</v>
      </c>
      <c r="R233" s="18">
        <f t="shared" ca="1" si="31"/>
        <v>0.9674549384882728</v>
      </c>
      <c r="S233" s="18">
        <f t="shared" ca="1" si="31"/>
        <v>0.97371768179555729</v>
      </c>
      <c r="T233" s="18">
        <f t="shared" ca="1" si="32"/>
        <v>6.4848139422514384E-2</v>
      </c>
      <c r="U233" s="18">
        <f t="shared" ca="1" si="32"/>
        <v>6.5077155839245254E-2</v>
      </c>
      <c r="V233" s="18">
        <f t="shared" ca="1" si="32"/>
        <v>6.8024028930639274E-2</v>
      </c>
      <c r="W233" s="18">
        <f t="shared" ca="1" si="32"/>
        <v>6.7849763015913112E-2</v>
      </c>
      <c r="X233" s="18">
        <f t="shared" ca="1" si="33"/>
        <v>6.0299692187201874E-3</v>
      </c>
      <c r="Y233" s="18">
        <f t="shared" ca="1" si="33"/>
        <v>6.2487262363003599E-3</v>
      </c>
      <c r="Z233" s="18">
        <f t="shared" ca="1" si="33"/>
        <v>5.2234554390383006E-3</v>
      </c>
      <c r="AA233" s="18">
        <f t="shared" ca="1" si="33"/>
        <v>5.111727651295808E-3</v>
      </c>
      <c r="AB233" s="18">
        <f t="shared" ca="1" si="34"/>
        <v>7.9863878201212407E-2</v>
      </c>
      <c r="AC233" s="18">
        <f t="shared" ca="1" si="34"/>
        <v>8.0242006770475799E-2</v>
      </c>
      <c r="AD233" s="18">
        <f t="shared" ca="1" si="34"/>
        <v>8.0727751309396592E-2</v>
      </c>
      <c r="AE233" s="18">
        <f t="shared" ca="1" si="34"/>
        <v>8.2010491566535254E-2</v>
      </c>
      <c r="AF233" s="18">
        <f t="shared" ca="1" si="35"/>
        <v>0</v>
      </c>
      <c r="AG233" s="18">
        <f t="shared" ca="1" si="35"/>
        <v>0</v>
      </c>
      <c r="AH233" s="18">
        <f t="shared" ca="1" si="35"/>
        <v>0</v>
      </c>
      <c r="AI233" s="18">
        <f t="shared" ca="1" si="35"/>
        <v>0</v>
      </c>
    </row>
    <row r="234" spans="2:35" x14ac:dyDescent="0.15">
      <c r="B234">
        <v>774.68299999999999</v>
      </c>
      <c r="C234">
        <v>3</v>
      </c>
      <c r="D234" s="18">
        <v>1.277E-2</v>
      </c>
      <c r="E234" s="18">
        <v>-4.2250000000000003E-2</v>
      </c>
      <c r="F234" s="18">
        <v>-1.097</v>
      </c>
      <c r="G234" s="18">
        <v>0.99099999999999999</v>
      </c>
      <c r="H234" s="18">
        <v>2.0240000000000001E-2</v>
      </c>
      <c r="I234" s="18">
        <v>0.34720000000000001</v>
      </c>
      <c r="J234" s="18">
        <v>0.1074</v>
      </c>
      <c r="K234" s="18">
        <v>9.2339999999999992E-3</v>
      </c>
      <c r="L234" s="18">
        <v>2.6030000000000002</v>
      </c>
      <c r="M234" s="18">
        <v>0.30220000000000002</v>
      </c>
      <c r="O234" s="18">
        <f t="shared" si="30"/>
        <v>8.9717000000000005E-2</v>
      </c>
      <c r="P234" s="18">
        <f t="shared" ca="1" si="31"/>
        <v>0.92298292352252387</v>
      </c>
      <c r="Q234" s="18">
        <f t="shared" ca="1" si="31"/>
        <v>0.93712473655957629</v>
      </c>
      <c r="R234" s="18">
        <f t="shared" ca="1" si="31"/>
        <v>0.98662284094498198</v>
      </c>
      <c r="S234" s="18">
        <f t="shared" ca="1" si="31"/>
        <v>0.98112665053044779</v>
      </c>
      <c r="T234" s="18">
        <f t="shared" ca="1" si="32"/>
        <v>6.4470170652650177E-2</v>
      </c>
      <c r="U234" s="18">
        <f t="shared" ca="1" si="32"/>
        <v>6.6299496995716536E-2</v>
      </c>
      <c r="V234" s="18">
        <f t="shared" ca="1" si="32"/>
        <v>6.9682093389725405E-2</v>
      </c>
      <c r="W234" s="18">
        <f t="shared" ca="1" si="32"/>
        <v>6.8593506291178719E-2</v>
      </c>
      <c r="X234" s="18">
        <f t="shared" ca="1" si="33"/>
        <v>6.0516036450247177E-3</v>
      </c>
      <c r="Y234" s="18">
        <f t="shared" ca="1" si="33"/>
        <v>6.4147270618841795E-3</v>
      </c>
      <c r="Z234" s="18">
        <f t="shared" ca="1" si="33"/>
        <v>5.4106174174441196E-3</v>
      </c>
      <c r="AA234" s="18">
        <f t="shared" ca="1" si="33"/>
        <v>5.2449925798503157E-3</v>
      </c>
      <c r="AB234" s="18">
        <f t="shared" ca="1" si="34"/>
        <v>7.6375520370343591E-2</v>
      </c>
      <c r="AC234" s="18">
        <f t="shared" ca="1" si="34"/>
        <v>7.6433810059546053E-2</v>
      </c>
      <c r="AD234" s="18">
        <f t="shared" ca="1" si="34"/>
        <v>8.1933191296593197E-2</v>
      </c>
      <c r="AE234" s="18">
        <f t="shared" ca="1" si="34"/>
        <v>8.2312657360086292E-2</v>
      </c>
      <c r="AF234" s="18">
        <f t="shared" ca="1" si="35"/>
        <v>0</v>
      </c>
      <c r="AG234" s="18">
        <f t="shared" ca="1" si="35"/>
        <v>0</v>
      </c>
      <c r="AH234" s="18">
        <f t="shared" ca="1" si="35"/>
        <v>0</v>
      </c>
      <c r="AI234" s="18">
        <f t="shared" ca="1" si="35"/>
        <v>0</v>
      </c>
    </row>
    <row r="235" spans="2:35" x14ac:dyDescent="0.15">
      <c r="B235">
        <v>774.68299999999999</v>
      </c>
      <c r="C235">
        <v>5</v>
      </c>
      <c r="D235" s="18">
        <v>-5.0720000000000001E-3</v>
      </c>
      <c r="E235" s="18">
        <v>-1.346E-2</v>
      </c>
      <c r="F235" s="18">
        <v>-0.58919999999999995</v>
      </c>
      <c r="G235" s="18">
        <v>3.0849999999999999E-2</v>
      </c>
      <c r="H235" s="18">
        <v>1.495E-2</v>
      </c>
      <c r="I235" s="18">
        <v>0.40450000000000003</v>
      </c>
      <c r="J235" s="18">
        <v>0.1842</v>
      </c>
      <c r="K235" s="18">
        <v>3.5820000000000001E-3</v>
      </c>
      <c r="L235" s="18">
        <v>2.5750000000000002</v>
      </c>
      <c r="M235" s="18">
        <v>3.0089999999999999E-2</v>
      </c>
      <c r="O235" s="18">
        <f t="shared" si="30"/>
        <v>0.11294</v>
      </c>
      <c r="P235" s="18">
        <f t="shared" ca="1" si="31"/>
        <v>0.92508234085446817</v>
      </c>
      <c r="Q235" s="18">
        <f t="shared" ca="1" si="31"/>
        <v>0.94530758253015867</v>
      </c>
      <c r="R235" s="18">
        <f t="shared" ca="1" si="31"/>
        <v>0.99449571934909498</v>
      </c>
      <c r="S235" s="18">
        <f t="shared" ca="1" si="31"/>
        <v>0.98247888958466545</v>
      </c>
      <c r="T235" s="18">
        <f t="shared" ca="1" si="32"/>
        <v>6.5286813444332181E-2</v>
      </c>
      <c r="U235" s="18">
        <f t="shared" ca="1" si="32"/>
        <v>6.7171418109657474E-2</v>
      </c>
      <c r="V235" s="18">
        <f t="shared" ca="1" si="32"/>
        <v>6.9143770636870827E-2</v>
      </c>
      <c r="W235" s="18">
        <f t="shared" ca="1" si="32"/>
        <v>6.7944899378009252E-2</v>
      </c>
      <c r="X235" s="18">
        <f t="shared" ca="1" si="33"/>
        <v>6.1767607839495657E-3</v>
      </c>
      <c r="Y235" s="18">
        <f t="shared" ca="1" si="33"/>
        <v>6.6824511852654235E-3</v>
      </c>
      <c r="Z235" s="18">
        <f t="shared" ca="1" si="33"/>
        <v>5.521204452860474E-3</v>
      </c>
      <c r="AA235" s="18">
        <f t="shared" ca="1" si="33"/>
        <v>5.3139229476831563E-3</v>
      </c>
      <c r="AB235" s="18">
        <f t="shared" ca="1" si="34"/>
        <v>7.5767853085728462E-2</v>
      </c>
      <c r="AC235" s="18">
        <f t="shared" ca="1" si="34"/>
        <v>7.6596505207001647E-2</v>
      </c>
      <c r="AD235" s="18">
        <f t="shared" ca="1" si="34"/>
        <v>8.3613934528407444E-2</v>
      </c>
      <c r="AE235" s="18">
        <f t="shared" ca="1" si="34"/>
        <v>8.3107549435143535E-2</v>
      </c>
      <c r="AF235" s="18">
        <f t="shared" ca="1" si="35"/>
        <v>0</v>
      </c>
      <c r="AG235" s="18">
        <f t="shared" ca="1" si="35"/>
        <v>0</v>
      </c>
      <c r="AH235" s="18">
        <f t="shared" ca="1" si="35"/>
        <v>0</v>
      </c>
      <c r="AI235" s="18">
        <f t="shared" ca="1" si="35"/>
        <v>0</v>
      </c>
    </row>
    <row r="236" spans="2:35" x14ac:dyDescent="0.15">
      <c r="B236">
        <v>774.68299999999999</v>
      </c>
      <c r="C236">
        <v>7</v>
      </c>
      <c r="D236" s="18">
        <v>1.8499999999999999E-2</v>
      </c>
      <c r="E236" s="18">
        <v>-4.2630000000000001E-2</v>
      </c>
      <c r="F236" s="18">
        <v>-1.5529999999999999</v>
      </c>
      <c r="G236" s="18">
        <v>0.93830000000000002</v>
      </c>
      <c r="H236" s="18">
        <v>1.6660000000000001E-2</v>
      </c>
      <c r="I236" s="18">
        <v>0.34870000000000001</v>
      </c>
      <c r="J236" s="18">
        <v>9.4619999999999996E-2</v>
      </c>
      <c r="K236" s="18">
        <v>7.4729999999999996E-3</v>
      </c>
      <c r="L236" s="18">
        <v>2.6459999999999999</v>
      </c>
      <c r="M236" s="18">
        <v>0.2326</v>
      </c>
      <c r="O236" s="18">
        <f t="shared" si="30"/>
        <v>0.14219000000000001</v>
      </c>
      <c r="P236" s="18">
        <f t="shared" ca="1" si="31"/>
        <v>0.95921435863777138</v>
      </c>
      <c r="Q236" s="18">
        <f t="shared" ca="1" si="31"/>
        <v>0.9800362804942655</v>
      </c>
      <c r="R236" s="18">
        <f t="shared" ca="1" si="31"/>
        <v>0.99792995782747362</v>
      </c>
      <c r="S236" s="18">
        <f t="shared" ca="1" si="31"/>
        <v>0.98775735759306416</v>
      </c>
      <c r="T236" s="18">
        <f t="shared" ca="1" si="32"/>
        <v>6.7407712552314439E-2</v>
      </c>
      <c r="U236" s="18">
        <f t="shared" ca="1" si="32"/>
        <v>6.8650882630657703E-2</v>
      </c>
      <c r="V236" s="18">
        <f t="shared" ca="1" si="32"/>
        <v>6.7415274507451717E-2</v>
      </c>
      <c r="W236" s="18">
        <f t="shared" ca="1" si="32"/>
        <v>6.6579635787392677E-2</v>
      </c>
      <c r="X236" s="18">
        <f t="shared" ca="1" si="33"/>
        <v>6.523459470116926E-3</v>
      </c>
      <c r="Y236" s="18">
        <f t="shared" ca="1" si="33"/>
        <v>6.9844926796022227E-3</v>
      </c>
      <c r="Z236" s="18">
        <f t="shared" ca="1" si="33"/>
        <v>5.581956417356539E-3</v>
      </c>
      <c r="AA236" s="18">
        <f t="shared" ca="1" si="33"/>
        <v>5.3607321349851671E-3</v>
      </c>
      <c r="AB236" s="18">
        <f t="shared" ca="1" si="34"/>
        <v>7.8732534639492022E-2</v>
      </c>
      <c r="AC236" s="18">
        <f t="shared" ca="1" si="34"/>
        <v>8.0342243139797695E-2</v>
      </c>
      <c r="AD236" s="18">
        <f t="shared" ca="1" si="34"/>
        <v>8.5828254722920827E-2</v>
      </c>
      <c r="AE236" s="18">
        <f t="shared" ca="1" si="34"/>
        <v>8.5266098113947211E-2</v>
      </c>
      <c r="AF236" s="18">
        <f t="shared" ca="1" si="35"/>
        <v>0</v>
      </c>
      <c r="AG236" s="18">
        <f t="shared" ca="1" si="35"/>
        <v>0</v>
      </c>
      <c r="AH236" s="18">
        <f t="shared" ca="1" si="35"/>
        <v>0</v>
      </c>
      <c r="AI236" s="18">
        <f t="shared" ca="1" si="35"/>
        <v>0</v>
      </c>
    </row>
    <row r="237" spans="2:35" x14ac:dyDescent="0.15">
      <c r="B237">
        <v>774.68299999999999</v>
      </c>
      <c r="C237">
        <v>10</v>
      </c>
      <c r="D237" s="18">
        <v>1.9350000000000001E-3</v>
      </c>
      <c r="E237" s="18">
        <v>-1.391E-2</v>
      </c>
      <c r="F237" s="18">
        <v>-1.498</v>
      </c>
      <c r="G237" s="18">
        <v>8.6080000000000004E-2</v>
      </c>
      <c r="H237" s="18">
        <v>7.1739999999999998E-3</v>
      </c>
      <c r="I237" s="18">
        <v>0.43809999999999999</v>
      </c>
      <c r="J237" s="18">
        <v>5.7049999999999997E-2</v>
      </c>
      <c r="K237" s="18">
        <v>4.7999999999999996E-3</v>
      </c>
      <c r="L237" s="18">
        <v>2.5579999999999998</v>
      </c>
      <c r="M237" s="18">
        <v>3.1199999999999999E-2</v>
      </c>
      <c r="O237" s="18">
        <f t="shared" si="30"/>
        <v>0.17901</v>
      </c>
      <c r="P237" s="18">
        <f t="shared" ca="1" si="31"/>
        <v>1.0080818123749553</v>
      </c>
      <c r="Q237" s="18">
        <f t="shared" ca="1" si="31"/>
        <v>0.98618511953185783</v>
      </c>
      <c r="R237" s="18">
        <f t="shared" ca="1" si="31"/>
        <v>1.0064448873456286</v>
      </c>
      <c r="S237" s="18">
        <f t="shared" ca="1" si="31"/>
        <v>1.0053344140135543</v>
      </c>
      <c r="T237" s="18">
        <f t="shared" ca="1" si="32"/>
        <v>6.8454652991837173E-2</v>
      </c>
      <c r="U237" s="18">
        <f t="shared" ca="1" si="32"/>
        <v>7.086704931554165E-2</v>
      </c>
      <c r="V237" s="18">
        <f t="shared" ca="1" si="32"/>
        <v>6.5879524537585665E-2</v>
      </c>
      <c r="W237" s="18">
        <f t="shared" ca="1" si="32"/>
        <v>6.5452698113446561E-2</v>
      </c>
      <c r="X237" s="18">
        <f t="shared" ca="1" si="33"/>
        <v>7.028357488781424E-3</v>
      </c>
      <c r="Y237" s="18">
        <f t="shared" ca="1" si="33"/>
        <v>6.8071536862856679E-3</v>
      </c>
      <c r="Z237" s="18">
        <f t="shared" ca="1" si="33"/>
        <v>5.6805321977585954E-3</v>
      </c>
      <c r="AA237" s="18">
        <f t="shared" ca="1" si="33"/>
        <v>5.4668310307426152E-3</v>
      </c>
      <c r="AB237" s="18">
        <f t="shared" ca="1" si="34"/>
        <v>8.4958192999892129E-2</v>
      </c>
      <c r="AC237" s="18">
        <f t="shared" ca="1" si="34"/>
        <v>7.9282033575339528E-2</v>
      </c>
      <c r="AD237" s="18">
        <f t="shared" ca="1" si="34"/>
        <v>8.8620622035278276E-2</v>
      </c>
      <c r="AE237" s="18">
        <f t="shared" ca="1" si="34"/>
        <v>8.9084412306461996E-2</v>
      </c>
      <c r="AF237" s="18">
        <f t="shared" ca="1" si="35"/>
        <v>0</v>
      </c>
      <c r="AG237" s="18">
        <f t="shared" ca="1" si="35"/>
        <v>0</v>
      </c>
      <c r="AH237" s="18">
        <f t="shared" ca="1" si="35"/>
        <v>0</v>
      </c>
      <c r="AI237" s="18">
        <f t="shared" ca="1" si="35"/>
        <v>0</v>
      </c>
    </row>
    <row r="238" spans="2:35" x14ac:dyDescent="0.15">
      <c r="B238">
        <v>774.68299999999999</v>
      </c>
      <c r="C238">
        <v>15</v>
      </c>
      <c r="D238" s="18">
        <v>-7.3169999999999995E-4</v>
      </c>
      <c r="E238" s="18">
        <v>-1.107E-2</v>
      </c>
      <c r="F238" s="18">
        <v>-1.3779999999999999</v>
      </c>
      <c r="G238" s="18">
        <v>3.9010000000000003E-2</v>
      </c>
      <c r="H238" s="18">
        <v>8.8330000000000006E-3</v>
      </c>
      <c r="I238" s="18">
        <v>0.56630000000000003</v>
      </c>
      <c r="J238" s="18">
        <v>0.12379999999999999</v>
      </c>
      <c r="K238" s="18">
        <v>2.9729999999999999E-3</v>
      </c>
      <c r="L238" s="18">
        <v>2.5609999999999999</v>
      </c>
      <c r="M238" s="18">
        <v>3.4590000000000003E-2</v>
      </c>
      <c r="O238" s="18">
        <f t="shared" si="30"/>
        <v>0.22536</v>
      </c>
      <c r="P238" s="18">
        <f t="shared" ca="1" si="31"/>
        <v>1.0413129690186087</v>
      </c>
      <c r="Q238" s="18">
        <f t="shared" ca="1" si="31"/>
        <v>0.9777108794760192</v>
      </c>
      <c r="R238" s="18">
        <f t="shared" ca="1" si="31"/>
        <v>0.9987896033801984</v>
      </c>
      <c r="S238" s="18">
        <f t="shared" ca="1" si="31"/>
        <v>1.0121733053236752</v>
      </c>
      <c r="T238" s="18">
        <f t="shared" ca="1" si="32"/>
        <v>6.5716192259024253E-2</v>
      </c>
      <c r="U238" s="18">
        <f t="shared" ca="1" si="32"/>
        <v>7.1909106759358674E-2</v>
      </c>
      <c r="V238" s="18">
        <f t="shared" ca="1" si="32"/>
        <v>6.1350155477239418E-2</v>
      </c>
      <c r="W238" s="18">
        <f t="shared" ca="1" si="32"/>
        <v>6.1674005591455305E-2</v>
      </c>
      <c r="X238" s="18">
        <f t="shared" ca="1" si="33"/>
        <v>7.3990565565864074E-3</v>
      </c>
      <c r="Y238" s="18">
        <f t="shared" ca="1" si="33"/>
        <v>6.9499835138704218E-3</v>
      </c>
      <c r="Z238" s="18">
        <f t="shared" ca="1" si="33"/>
        <v>5.5976545864298601E-3</v>
      </c>
      <c r="AA238" s="18">
        <f t="shared" ca="1" si="33"/>
        <v>5.4875586936847069E-3</v>
      </c>
      <c r="AB238" s="18">
        <f t="shared" ca="1" si="34"/>
        <v>9.2614857509398574E-2</v>
      </c>
      <c r="AC238" s="18">
        <f t="shared" ca="1" si="34"/>
        <v>7.6748429110103697E-2</v>
      </c>
      <c r="AD238" s="18">
        <f t="shared" ca="1" si="34"/>
        <v>9.2014492423082905E-2</v>
      </c>
      <c r="AE238" s="18">
        <f t="shared" ca="1" si="34"/>
        <v>9.3930820522785147E-2</v>
      </c>
      <c r="AF238" s="18">
        <f t="shared" ca="1" si="35"/>
        <v>0</v>
      </c>
      <c r="AG238" s="18">
        <f t="shared" ca="1" si="35"/>
        <v>0</v>
      </c>
      <c r="AH238" s="18">
        <f t="shared" ca="1" si="35"/>
        <v>0</v>
      </c>
      <c r="AI238" s="18">
        <f t="shared" ca="1" si="35"/>
        <v>0</v>
      </c>
    </row>
    <row r="239" spans="2:35" x14ac:dyDescent="0.15">
      <c r="B239">
        <v>774.68299999999999</v>
      </c>
      <c r="C239">
        <v>20</v>
      </c>
      <c r="D239" s="18">
        <v>3.382E-3</v>
      </c>
      <c r="E239" s="18">
        <v>-1.451E-2</v>
      </c>
      <c r="F239" s="18">
        <v>-1.397</v>
      </c>
      <c r="G239" s="18">
        <v>3.6909999999999998E-2</v>
      </c>
      <c r="H239" s="18">
        <v>7.7380000000000001E-3</v>
      </c>
      <c r="I239" s="18">
        <v>0.49259999999999998</v>
      </c>
      <c r="J239" s="18">
        <v>9.529E-2</v>
      </c>
      <c r="K239" s="18">
        <v>3.385E-3</v>
      </c>
      <c r="L239" s="18">
        <v>2.6070000000000002</v>
      </c>
      <c r="M239" s="18">
        <v>5.3609999999999998E-2</v>
      </c>
      <c r="O239" s="18">
        <f t="shared" si="30"/>
        <v>0.28371000000000002</v>
      </c>
      <c r="P239" s="18">
        <f t="shared" ca="1" si="31"/>
        <v>1.0445218416198789</v>
      </c>
      <c r="Q239" s="18">
        <f t="shared" ca="1" si="31"/>
        <v>0.98114485912618532</v>
      </c>
      <c r="R239" s="18">
        <f t="shared" ca="1" si="31"/>
        <v>0.98223149352291605</v>
      </c>
      <c r="S239" s="18">
        <f t="shared" ca="1" si="31"/>
        <v>0.99911434962049139</v>
      </c>
      <c r="T239" s="18">
        <f t="shared" ca="1" si="32"/>
        <v>6.1103857709805989E-2</v>
      </c>
      <c r="U239" s="18">
        <f t="shared" ca="1" si="32"/>
        <v>6.746948970008973E-2</v>
      </c>
      <c r="V239" s="18">
        <f t="shared" ca="1" si="32"/>
        <v>5.4944852026379547E-2</v>
      </c>
      <c r="W239" s="18">
        <f t="shared" ca="1" si="32"/>
        <v>5.4944134859402194E-2</v>
      </c>
      <c r="X239" s="18">
        <f t="shared" ca="1" si="33"/>
        <v>7.3456851694252718E-3</v>
      </c>
      <c r="Y239" s="18">
        <f t="shared" ca="1" si="33"/>
        <v>7.1403214717977075E-3</v>
      </c>
      <c r="Z239" s="18">
        <f t="shared" ca="1" si="33"/>
        <v>5.3792808964756751E-3</v>
      </c>
      <c r="AA239" s="18">
        <f t="shared" ca="1" si="33"/>
        <v>5.3248010757960748E-3</v>
      </c>
      <c r="AB239" s="18">
        <f t="shared" ca="1" si="34"/>
        <v>9.7791271382022288E-2</v>
      </c>
      <c r="AC239" s="18">
        <f t="shared" ca="1" si="34"/>
        <v>8.1544243047246279E-2</v>
      </c>
      <c r="AD239" s="18">
        <f t="shared" ca="1" si="34"/>
        <v>9.6002864531851861E-2</v>
      </c>
      <c r="AE239" s="18">
        <f t="shared" ca="1" si="34"/>
        <v>9.8745051520947064E-2</v>
      </c>
      <c r="AF239" s="18">
        <f t="shared" ca="1" si="35"/>
        <v>0</v>
      </c>
      <c r="AG239" s="18">
        <f t="shared" ca="1" si="35"/>
        <v>0</v>
      </c>
      <c r="AH239" s="18">
        <f t="shared" ca="1" si="35"/>
        <v>0</v>
      </c>
      <c r="AI239" s="18">
        <f t="shared" ca="1" si="35"/>
        <v>0</v>
      </c>
    </row>
    <row r="240" spans="2:35" x14ac:dyDescent="0.15">
      <c r="B240">
        <v>897.803</v>
      </c>
      <c r="C240">
        <v>1</v>
      </c>
      <c r="D240" s="18">
        <v>3.1179999999999999E-2</v>
      </c>
      <c r="E240" s="18">
        <v>4.1050000000000003E-2</v>
      </c>
      <c r="F240" s="18">
        <v>0.3644</v>
      </c>
      <c r="G240" s="18">
        <v>0.15240000000000001</v>
      </c>
      <c r="H240" s="18">
        <v>-9.7650000000000001E-2</v>
      </c>
      <c r="I240" s="18">
        <v>-0.71289999999999998</v>
      </c>
      <c r="J240" s="18">
        <v>0.1148</v>
      </c>
      <c r="K240" s="18">
        <v>2.5420000000000002E-2</v>
      </c>
      <c r="L240" s="18">
        <v>4.4609999999999997E-2</v>
      </c>
      <c r="M240" s="18">
        <v>0.10539999999999999</v>
      </c>
      <c r="O240" s="18">
        <f t="shared" si="30"/>
        <v>0.35716999999999999</v>
      </c>
      <c r="P240" s="18">
        <f t="shared" ca="1" si="31"/>
        <v>1.0114950355878447</v>
      </c>
      <c r="Q240" s="18">
        <f t="shared" ca="1" si="31"/>
        <v>0.95123544181120889</v>
      </c>
      <c r="R240" s="18">
        <f t="shared" ca="1" si="31"/>
        <v>0.96369274836930896</v>
      </c>
      <c r="S240" s="18">
        <f t="shared" ca="1" si="31"/>
        <v>0.97637750990814542</v>
      </c>
      <c r="T240" s="18">
        <f t="shared" ca="1" si="32"/>
        <v>5.5669397325265442E-2</v>
      </c>
      <c r="U240" s="18">
        <f t="shared" ca="1" si="32"/>
        <v>5.5662681379262224E-2</v>
      </c>
      <c r="V240" s="18">
        <f t="shared" ca="1" si="32"/>
        <v>4.7739619362279183E-2</v>
      </c>
      <c r="W240" s="18">
        <f t="shared" ca="1" si="32"/>
        <v>4.7248498698538685E-2</v>
      </c>
      <c r="X240" s="18">
        <f t="shared" ca="1" si="33"/>
        <v>6.9604265909115632E-3</v>
      </c>
      <c r="Y240" s="18">
        <f t="shared" ca="1" si="33"/>
        <v>6.9034399407497688E-3</v>
      </c>
      <c r="Z240" s="18">
        <f t="shared" ca="1" si="33"/>
        <v>5.093836132382879E-3</v>
      </c>
      <c r="AA240" s="18">
        <f t="shared" ca="1" si="33"/>
        <v>5.0623265061492395E-3</v>
      </c>
      <c r="AB240" s="18">
        <f t="shared" ca="1" si="34"/>
        <v>9.8354610910541096E-2</v>
      </c>
      <c r="AC240" s="18">
        <f t="shared" ca="1" si="34"/>
        <v>8.8827701288444888E-2</v>
      </c>
      <c r="AD240" s="18">
        <f t="shared" ca="1" si="34"/>
        <v>0.10054300903012753</v>
      </c>
      <c r="AE240" s="18">
        <f t="shared" ca="1" si="34"/>
        <v>0.10308448182094943</v>
      </c>
      <c r="AF240" s="18">
        <f t="shared" ca="1" si="35"/>
        <v>0</v>
      </c>
      <c r="AG240" s="18">
        <f t="shared" ca="1" si="35"/>
        <v>0</v>
      </c>
      <c r="AH240" s="18">
        <f t="shared" ca="1" si="35"/>
        <v>0</v>
      </c>
      <c r="AI240" s="18">
        <f t="shared" ca="1" si="35"/>
        <v>0</v>
      </c>
    </row>
    <row r="241" spans="2:35" x14ac:dyDescent="0.15">
      <c r="B241">
        <v>897.803</v>
      </c>
      <c r="C241">
        <v>3</v>
      </c>
      <c r="D241" s="18">
        <v>3.1620000000000002E-2</v>
      </c>
      <c r="E241" s="18">
        <v>-0.1061</v>
      </c>
      <c r="F241" s="18">
        <v>-0.65369999999999995</v>
      </c>
      <c r="G241" s="18">
        <v>0.1484</v>
      </c>
      <c r="H241" s="18">
        <v>6.6669999999999993E-2</v>
      </c>
      <c r="I241" s="18">
        <v>0.1429</v>
      </c>
      <c r="J241" s="18">
        <v>0.11559999999999999</v>
      </c>
      <c r="K241" s="18">
        <v>7.8279999999999999E-3</v>
      </c>
      <c r="L241" s="18">
        <v>1.085</v>
      </c>
      <c r="M241" s="18">
        <v>0.16289999999999999</v>
      </c>
      <c r="O241" s="18">
        <f t="shared" si="30"/>
        <v>0.44964999999999999</v>
      </c>
      <c r="P241" s="18">
        <f t="shared" ca="1" si="31"/>
        <v>0.96296571365079009</v>
      </c>
      <c r="Q241" s="18">
        <f t="shared" ca="1" si="31"/>
        <v>0.92223705918736565</v>
      </c>
      <c r="R241" s="18">
        <f t="shared" ca="1" si="31"/>
        <v>0.94610744603203389</v>
      </c>
      <c r="S241" s="18">
        <f t="shared" ca="1" si="31"/>
        <v>0.95252207894836149</v>
      </c>
      <c r="T241" s="18">
        <f t="shared" ca="1" si="32"/>
        <v>4.8117795257047617E-2</v>
      </c>
      <c r="U241" s="18">
        <f t="shared" ca="1" si="32"/>
        <v>4.3675220862259841E-2</v>
      </c>
      <c r="V241" s="18">
        <f t="shared" ca="1" si="32"/>
        <v>4.0264982774816827E-2</v>
      </c>
      <c r="W241" s="18">
        <f t="shared" ca="1" si="32"/>
        <v>3.9534059807058895E-2</v>
      </c>
      <c r="X241" s="18">
        <f t="shared" ca="1" si="33"/>
        <v>6.4268517891682463E-3</v>
      </c>
      <c r="Y241" s="18">
        <f t="shared" ca="1" si="33"/>
        <v>6.1346498394154883E-3</v>
      </c>
      <c r="Z241" s="18">
        <f t="shared" ca="1" si="33"/>
        <v>4.7570519607678429E-3</v>
      </c>
      <c r="AA241" s="18">
        <f t="shared" ca="1" si="33"/>
        <v>4.7291705128464524E-3</v>
      </c>
      <c r="AB241" s="18">
        <f t="shared" ca="1" si="34"/>
        <v>9.871610630932201E-2</v>
      </c>
      <c r="AC241" s="18">
        <f t="shared" ca="1" si="34"/>
        <v>9.6968715970526753E-2</v>
      </c>
      <c r="AD241" s="18">
        <f t="shared" ca="1" si="34"/>
        <v>0.10555564199646214</v>
      </c>
      <c r="AE241" s="18">
        <f t="shared" ca="1" si="34"/>
        <v>0.10733536694889498</v>
      </c>
      <c r="AF241" s="18">
        <f t="shared" ca="1" si="35"/>
        <v>0</v>
      </c>
      <c r="AG241" s="18">
        <f t="shared" ca="1" si="35"/>
        <v>0</v>
      </c>
      <c r="AH241" s="18">
        <f t="shared" ca="1" si="35"/>
        <v>0</v>
      </c>
      <c r="AI241" s="18">
        <f t="shared" ca="1" si="35"/>
        <v>0</v>
      </c>
    </row>
    <row r="242" spans="2:35" x14ac:dyDescent="0.15">
      <c r="B242">
        <v>897.803</v>
      </c>
      <c r="C242">
        <v>5</v>
      </c>
      <c r="D242" s="18">
        <v>3.09E-2</v>
      </c>
      <c r="E242" s="18">
        <v>-0.10539999999999999</v>
      </c>
      <c r="F242" s="18">
        <v>-0.65249999999999997</v>
      </c>
      <c r="G242" s="18">
        <v>0.14610000000000001</v>
      </c>
      <c r="H242" s="18">
        <v>6.7019999999999996E-2</v>
      </c>
      <c r="I242" s="18">
        <v>0.1467</v>
      </c>
      <c r="J242" s="18">
        <v>0.1154</v>
      </c>
      <c r="K242" s="18">
        <v>7.5050000000000004E-3</v>
      </c>
      <c r="L242" s="18">
        <v>1.0920000000000001</v>
      </c>
      <c r="M242" s="18">
        <v>0.16</v>
      </c>
      <c r="O242" s="18">
        <f t="shared" si="30"/>
        <v>0.56608000000000003</v>
      </c>
      <c r="P242" s="18">
        <f t="shared" ca="1" si="31"/>
        <v>0.93613326626211257</v>
      </c>
      <c r="Q242" s="18">
        <f t="shared" ca="1" si="31"/>
        <v>0.92682888022846199</v>
      </c>
      <c r="R242" s="18">
        <f t="shared" ca="1" si="31"/>
        <v>0.93233446045663182</v>
      </c>
      <c r="S242" s="18">
        <f t="shared" ca="1" si="31"/>
        <v>0.93537882802880434</v>
      </c>
      <c r="T242" s="18">
        <f t="shared" ca="1" si="32"/>
        <v>4.0500512630877797E-2</v>
      </c>
      <c r="U242" s="18">
        <f t="shared" ca="1" si="32"/>
        <v>3.6604183478197459E-2</v>
      </c>
      <c r="V242" s="18">
        <f t="shared" ca="1" si="32"/>
        <v>3.3071968625248152E-2</v>
      </c>
      <c r="W242" s="18">
        <f t="shared" ca="1" si="32"/>
        <v>3.2315461982300432E-2</v>
      </c>
      <c r="X242" s="18">
        <f t="shared" ca="1" si="33"/>
        <v>5.9354130685435706E-3</v>
      </c>
      <c r="Y242" s="18">
        <f t="shared" ca="1" si="33"/>
        <v>5.4683014783673822E-3</v>
      </c>
      <c r="Z242" s="18">
        <f t="shared" ca="1" si="33"/>
        <v>4.3835571827251724E-3</v>
      </c>
      <c r="AA242" s="18">
        <f t="shared" ca="1" si="33"/>
        <v>4.3490765358183596E-3</v>
      </c>
      <c r="AB242" s="18">
        <f t="shared" ca="1" si="34"/>
        <v>0.10255431101895526</v>
      </c>
      <c r="AC242" s="18">
        <f t="shared" ca="1" si="34"/>
        <v>0.10543691273212111</v>
      </c>
      <c r="AD242" s="18">
        <f t="shared" ca="1" si="34"/>
        <v>0.11093011218861487</v>
      </c>
      <c r="AE242" s="18">
        <f t="shared" ca="1" si="34"/>
        <v>0.11220562562616931</v>
      </c>
      <c r="AF242" s="18">
        <f t="shared" ca="1" si="35"/>
        <v>0</v>
      </c>
      <c r="AG242" s="18">
        <f t="shared" ca="1" si="35"/>
        <v>0</v>
      </c>
      <c r="AH242" s="18">
        <f t="shared" ca="1" si="35"/>
        <v>0</v>
      </c>
      <c r="AI242" s="18">
        <f t="shared" ca="1" si="35"/>
        <v>0</v>
      </c>
    </row>
    <row r="243" spans="2:35" x14ac:dyDescent="0.15">
      <c r="B243">
        <v>897.803</v>
      </c>
      <c r="C243">
        <v>7</v>
      </c>
      <c r="D243" s="18">
        <v>3.0609999999999998E-2</v>
      </c>
      <c r="E243" s="18">
        <v>-0.1226</v>
      </c>
      <c r="F243" s="18">
        <v>-0.58240000000000003</v>
      </c>
      <c r="G243" s="18">
        <v>0.17810000000000001</v>
      </c>
      <c r="H243" s="18">
        <v>8.5070000000000007E-2</v>
      </c>
      <c r="I243" s="18">
        <v>0.1023</v>
      </c>
      <c r="J243" s="18">
        <v>0.1414</v>
      </c>
      <c r="K243" s="18">
        <v>6.9350000000000002E-3</v>
      </c>
      <c r="L243" s="18">
        <v>1.216</v>
      </c>
      <c r="M243" s="18">
        <v>0.32029999999999997</v>
      </c>
      <c r="O243" s="18">
        <f t="shared" si="30"/>
        <v>0.71264000000000005</v>
      </c>
      <c r="P243" s="18">
        <f t="shared" ca="1" si="31"/>
        <v>0.9302198834827049</v>
      </c>
      <c r="Q243" s="18">
        <f t="shared" ca="1" si="31"/>
        <v>0.95212043144530678</v>
      </c>
      <c r="R243" s="18">
        <f t="shared" ca="1" si="31"/>
        <v>0.92465047119416299</v>
      </c>
      <c r="S243" s="18">
        <f t="shared" ca="1" si="31"/>
        <v>0.93038129503167222</v>
      </c>
      <c r="T243" s="18">
        <f t="shared" ca="1" si="32"/>
        <v>3.3088248042960823E-2</v>
      </c>
      <c r="U243" s="18">
        <f t="shared" ca="1" si="32"/>
        <v>3.2587216922848578E-2</v>
      </c>
      <c r="V243" s="18">
        <f t="shared" ca="1" si="32"/>
        <v>2.6641883087452238E-2</v>
      </c>
      <c r="W243" s="18">
        <f t="shared" ca="1" si="32"/>
        <v>2.5880280948904801E-2</v>
      </c>
      <c r="X243" s="18">
        <f t="shared" ca="1" si="33"/>
        <v>5.4494064582430776E-3</v>
      </c>
      <c r="Y243" s="18">
        <f t="shared" ca="1" si="33"/>
        <v>5.025702416811168E-3</v>
      </c>
      <c r="Z243" s="18">
        <f t="shared" ca="1" si="33"/>
        <v>3.9887980505703699E-3</v>
      </c>
      <c r="AA243" s="18">
        <f t="shared" ca="1" si="33"/>
        <v>3.9431623695953223E-3</v>
      </c>
      <c r="AB243" s="18">
        <f t="shared" ca="1" si="34"/>
        <v>0.10951143811743552</v>
      </c>
      <c r="AC243" s="18">
        <f t="shared" ca="1" si="34"/>
        <v>0.11392175374364891</v>
      </c>
      <c r="AD243" s="18">
        <f t="shared" ca="1" si="34"/>
        <v>0.11653201198477861</v>
      </c>
      <c r="AE243" s="18">
        <f t="shared" ca="1" si="34"/>
        <v>0.11825133874602956</v>
      </c>
      <c r="AF243" s="18">
        <f t="shared" ca="1" si="35"/>
        <v>0</v>
      </c>
      <c r="AG243" s="18">
        <f t="shared" ca="1" si="35"/>
        <v>0</v>
      </c>
      <c r="AH243" s="18">
        <f t="shared" ca="1" si="35"/>
        <v>0</v>
      </c>
      <c r="AI243" s="18">
        <f t="shared" ca="1" si="35"/>
        <v>0</v>
      </c>
    </row>
    <row r="244" spans="2:35" x14ac:dyDescent="0.15">
      <c r="B244">
        <v>897.803</v>
      </c>
      <c r="C244">
        <v>10</v>
      </c>
      <c r="D244" s="18">
        <v>3.6850000000000001E-2</v>
      </c>
      <c r="E244" s="18">
        <v>-0.1016</v>
      </c>
      <c r="F244" s="18">
        <v>-0.66090000000000004</v>
      </c>
      <c r="G244" s="18">
        <v>9.3340000000000006E-2</v>
      </c>
      <c r="H244" s="18">
        <v>7.6850000000000002E-2</v>
      </c>
      <c r="I244" s="18">
        <v>0.1658</v>
      </c>
      <c r="J244" s="18">
        <v>0.22500000000000001</v>
      </c>
      <c r="K244" s="18">
        <v>-1.214E-2</v>
      </c>
      <c r="L244" s="18">
        <v>-1.909</v>
      </c>
      <c r="M244" s="18">
        <v>3.2960000000000003E-2</v>
      </c>
      <c r="O244" s="18">
        <f t="shared" si="30"/>
        <v>0.89717000000000002</v>
      </c>
      <c r="P244" s="18">
        <f t="shared" ca="1" si="31"/>
        <v>0.9397647343370289</v>
      </c>
      <c r="Q244" s="18">
        <f t="shared" ca="1" si="31"/>
        <v>0.97238235928129579</v>
      </c>
      <c r="R244" s="18">
        <f t="shared" ca="1" si="31"/>
        <v>0.92413390050745459</v>
      </c>
      <c r="S244" s="18">
        <f t="shared" ca="1" si="31"/>
        <v>0.93939236852667984</v>
      </c>
      <c r="T244" s="18">
        <f t="shared" ca="1" si="32"/>
        <v>2.6492590490664561E-2</v>
      </c>
      <c r="U244" s="18">
        <f t="shared" ca="1" si="32"/>
        <v>2.7988338792680888E-2</v>
      </c>
      <c r="V244" s="18">
        <f t="shared" ca="1" si="32"/>
        <v>2.1274732719568996E-2</v>
      </c>
      <c r="W244" s="18">
        <f t="shared" ca="1" si="32"/>
        <v>2.0370272265273947E-2</v>
      </c>
      <c r="X244" s="18">
        <f t="shared" ca="1" si="33"/>
        <v>4.9624239075405571E-3</v>
      </c>
      <c r="Y244" s="18">
        <f t="shared" ca="1" si="33"/>
        <v>4.5710287097023407E-3</v>
      </c>
      <c r="Z244" s="18">
        <f t="shared" ca="1" si="33"/>
        <v>3.5874538495924871E-3</v>
      </c>
      <c r="AA244" s="18">
        <f t="shared" ca="1" si="33"/>
        <v>3.5257830971443514E-3</v>
      </c>
      <c r="AB244" s="18">
        <f t="shared" ca="1" si="34"/>
        <v>0.11811318841497487</v>
      </c>
      <c r="AC244" s="18">
        <f t="shared" ca="1" si="34"/>
        <v>0.12220009155259434</v>
      </c>
      <c r="AD244" s="18">
        <f t="shared" ca="1" si="34"/>
        <v>0.12221829177539373</v>
      </c>
      <c r="AE244" s="18">
        <f t="shared" ca="1" si="34"/>
        <v>0.12561288359140621</v>
      </c>
      <c r="AF244" s="18">
        <f t="shared" ca="1" si="35"/>
        <v>0</v>
      </c>
      <c r="AG244" s="18">
        <f t="shared" ca="1" si="35"/>
        <v>0</v>
      </c>
      <c r="AH244" s="18">
        <f t="shared" ca="1" si="35"/>
        <v>0</v>
      </c>
      <c r="AI244" s="18">
        <f t="shared" ca="1" si="35"/>
        <v>0</v>
      </c>
    </row>
    <row r="245" spans="2:35" x14ac:dyDescent="0.15">
      <c r="B245">
        <v>897.803</v>
      </c>
      <c r="C245">
        <v>15</v>
      </c>
      <c r="D245" s="18">
        <v>2.6780000000000002E-2</v>
      </c>
      <c r="E245" s="18">
        <v>-0.1188</v>
      </c>
      <c r="F245" s="18">
        <v>-0.56289999999999996</v>
      </c>
      <c r="G245" s="18">
        <v>0.14849999999999999</v>
      </c>
      <c r="H245" s="18">
        <v>7.0660000000000001E-2</v>
      </c>
      <c r="I245" s="18">
        <v>0.1081</v>
      </c>
      <c r="J245" s="18">
        <v>0.1137</v>
      </c>
      <c r="K245" s="18">
        <v>2.1350000000000001E-2</v>
      </c>
      <c r="L245" s="18">
        <v>0.39560000000000001</v>
      </c>
      <c r="M245" s="18">
        <v>0.43109999999999998</v>
      </c>
      <c r="O245" s="18">
        <f t="shared" si="30"/>
        <v>1.1294</v>
      </c>
      <c r="P245" s="18">
        <f t="shared" ca="1" si="31"/>
        <v>0.95866558231610899</v>
      </c>
      <c r="Q245" s="18">
        <f t="shared" ca="1" si="31"/>
        <v>0.97605219527325415</v>
      </c>
      <c r="R245" s="18">
        <f t="shared" ca="1" si="31"/>
        <v>0.9305561770048083</v>
      </c>
      <c r="S245" s="18">
        <f t="shared" ca="1" si="31"/>
        <v>0.96072202936898488</v>
      </c>
      <c r="T245" s="18">
        <f t="shared" ca="1" si="32"/>
        <v>2.1266136212271351E-2</v>
      </c>
      <c r="U245" s="18">
        <f t="shared" ca="1" si="32"/>
        <v>2.1309651899743147E-2</v>
      </c>
      <c r="V245" s="18">
        <f t="shared" ca="1" si="32"/>
        <v>1.7065027549652591E-2</v>
      </c>
      <c r="W245" s="18">
        <f t="shared" ca="1" si="32"/>
        <v>1.5890497964262507E-2</v>
      </c>
      <c r="X245" s="18">
        <f t="shared" ca="1" si="33"/>
        <v>4.4720045381693866E-3</v>
      </c>
      <c r="Y245" s="18">
        <f t="shared" ca="1" si="33"/>
        <v>3.9312358521925153E-3</v>
      </c>
      <c r="Z245" s="18">
        <f t="shared" ca="1" si="33"/>
        <v>3.19331574194061E-3</v>
      </c>
      <c r="AA245" s="18">
        <f t="shared" ca="1" si="33"/>
        <v>3.1087568930115972E-3</v>
      </c>
      <c r="AB245" s="18">
        <f t="shared" ca="1" si="34"/>
        <v>0.1268382254472383</v>
      </c>
      <c r="AC245" s="18">
        <f t="shared" ca="1" si="34"/>
        <v>0.13010264384149861</v>
      </c>
      <c r="AD245" s="18">
        <f t="shared" ca="1" si="34"/>
        <v>0.12784427210341875</v>
      </c>
      <c r="AE245" s="18">
        <f t="shared" ca="1" si="34"/>
        <v>0.13390440505407689</v>
      </c>
      <c r="AF245" s="18">
        <f t="shared" ca="1" si="35"/>
        <v>0</v>
      </c>
      <c r="AG245" s="18">
        <f t="shared" ca="1" si="35"/>
        <v>0</v>
      </c>
      <c r="AH245" s="18">
        <f t="shared" ca="1" si="35"/>
        <v>0</v>
      </c>
      <c r="AI245" s="18">
        <f t="shared" ca="1" si="35"/>
        <v>0</v>
      </c>
    </row>
    <row r="246" spans="2:35" x14ac:dyDescent="0.15">
      <c r="B246">
        <v>897.803</v>
      </c>
      <c r="C246">
        <v>20</v>
      </c>
      <c r="D246" s="18">
        <v>2.6759999999999999E-2</v>
      </c>
      <c r="E246" s="18">
        <v>-0.1492</v>
      </c>
      <c r="F246" s="18">
        <v>-0.52249999999999996</v>
      </c>
      <c r="G246" s="18">
        <v>0.14849999999999999</v>
      </c>
      <c r="H246" s="18">
        <v>7.6200000000000004E-2</v>
      </c>
      <c r="I246" s="18">
        <v>8.8349999999999998E-2</v>
      </c>
      <c r="J246" s="18">
        <v>0.1212</v>
      </c>
      <c r="K246" s="18">
        <v>4.6269999999999999E-2</v>
      </c>
      <c r="L246" s="18">
        <v>-0.16470000000000001</v>
      </c>
      <c r="M246" s="18">
        <v>0.49059999999999998</v>
      </c>
      <c r="O246" s="18">
        <f t="shared" si="30"/>
        <v>1.4218999999999999</v>
      </c>
      <c r="P246" s="18">
        <f t="shared" ca="1" si="31"/>
        <v>0.97309085700434472</v>
      </c>
      <c r="Q246" s="18">
        <f t="shared" ca="1" si="31"/>
        <v>0.97860847264956918</v>
      </c>
      <c r="R246" s="18">
        <f t="shared" ca="1" si="31"/>
        <v>0.94274210374464484</v>
      </c>
      <c r="S246" s="18">
        <f t="shared" ca="1" si="31"/>
        <v>0.99005103821029961</v>
      </c>
      <c r="T246" s="18">
        <f t="shared" ref="T246:W261" ca="1" si="36">MAX(0,P103*(1-ABS($P$6))+T103*(1-ABS($P$6)^(X103+1))/(X103+1))</f>
        <v>1.7112114532404021E-2</v>
      </c>
      <c r="U246" s="18">
        <f t="shared" ca="1" si="36"/>
        <v>1.503911621850796E-2</v>
      </c>
      <c r="V246" s="18">
        <f t="shared" ca="1" si="36"/>
        <v>1.3938099648007454E-2</v>
      </c>
      <c r="W246" s="18">
        <f t="shared" ca="1" si="36"/>
        <v>1.2551054145544511E-2</v>
      </c>
      <c r="X246" s="18">
        <f t="shared" ref="X246:AA261" ca="1" si="37">MAX(0,(P103+T103*ABS($P$6)^X103+AB103+AF103*$P$7^AJ103)*0.5*($P$7-$P$6))</f>
        <v>3.8836330787067699E-3</v>
      </c>
      <c r="Y246" s="18">
        <f t="shared" ca="1" si="37"/>
        <v>3.209801458217516E-3</v>
      </c>
      <c r="Z246" s="18">
        <f t="shared" ca="1" si="37"/>
        <v>2.8183737080862384E-3</v>
      </c>
      <c r="AA246" s="18">
        <f t="shared" ca="1" si="37"/>
        <v>2.7040703044144713E-3</v>
      </c>
      <c r="AB246" s="18">
        <f t="shared" ref="AB246:AE261" ca="1" si="38">MAX(0,AB103*(AN103-($P$7))+AF103*(AN103^(AJ103+1)-$P$7^(AJ103+1))/(AJ103+1))</f>
        <v>0.13387647235865938</v>
      </c>
      <c r="AC246" s="18">
        <f t="shared" ca="1" si="38"/>
        <v>0.13750145809706332</v>
      </c>
      <c r="AD246" s="18">
        <f t="shared" ca="1" si="38"/>
        <v>0.13328559251571895</v>
      </c>
      <c r="AE246" s="18">
        <f t="shared" ca="1" si="38"/>
        <v>0.14231639219447317</v>
      </c>
      <c r="AF246" s="18">
        <f t="shared" ref="AF246:AI261" ca="1" si="39">IF(AN103&lt;1,MAX(0,(AB103+AF103*AN103^AJ103+AR103)*0.5*(1-AN103)),0)</f>
        <v>0</v>
      </c>
      <c r="AG246" s="18">
        <f t="shared" ca="1" si="39"/>
        <v>0</v>
      </c>
      <c r="AH246" s="18">
        <f t="shared" ca="1" si="39"/>
        <v>0</v>
      </c>
      <c r="AI246" s="18">
        <f t="shared" ca="1" si="39"/>
        <v>0</v>
      </c>
    </row>
    <row r="247" spans="2:35" x14ac:dyDescent="0.15">
      <c r="B247">
        <v>1036.3610000000001</v>
      </c>
      <c r="C247">
        <v>1</v>
      </c>
      <c r="D247" s="18">
        <v>2.5680000000000001E-2</v>
      </c>
      <c r="E247" s="18">
        <v>-8.0409999999999995E-2</v>
      </c>
      <c r="F247" s="18">
        <v>-0.55559999999999998</v>
      </c>
      <c r="G247" s="18">
        <v>0.58589999999999998</v>
      </c>
      <c r="H247" s="18">
        <v>-0.1948</v>
      </c>
      <c r="I247" s="18">
        <v>-0.49909999999999999</v>
      </c>
      <c r="J247" s="18">
        <v>0.24940000000000001</v>
      </c>
      <c r="K247" s="18">
        <v>0.24959999999999999</v>
      </c>
      <c r="L247" s="18">
        <v>-0.52710000000000001</v>
      </c>
      <c r="M247" s="18">
        <v>0.44419999999999998</v>
      </c>
      <c r="O247" s="18">
        <f t="shared" si="30"/>
        <v>1.7901</v>
      </c>
      <c r="P247" s="18">
        <f t="shared" ca="1" si="31"/>
        <v>0.9743305348161958</v>
      </c>
      <c r="Q247" s="18">
        <f t="shared" ca="1" si="31"/>
        <v>0.99567963406112592</v>
      </c>
      <c r="R247" s="18">
        <f t="shared" ca="1" si="31"/>
        <v>0.9590215940021366</v>
      </c>
      <c r="S247" s="18">
        <f t="shared" ca="1" si="31"/>
        <v>1.021635662451249</v>
      </c>
      <c r="T247" s="18">
        <f t="shared" ca="1" si="36"/>
        <v>1.4443162682885442E-2</v>
      </c>
      <c r="U247" s="18">
        <f t="shared" ca="1" si="36"/>
        <v>1.1643366342208566E-2</v>
      </c>
      <c r="V247" s="18">
        <f t="shared" ca="1" si="36"/>
        <v>1.1728802875094542E-2</v>
      </c>
      <c r="W247" s="18">
        <f t="shared" ca="1" si="36"/>
        <v>1.038979077291137E-2</v>
      </c>
      <c r="X247" s="18">
        <f t="shared" ca="1" si="37"/>
        <v>3.2065356775962794E-3</v>
      </c>
      <c r="Y247" s="18">
        <f t="shared" ca="1" si="37"/>
        <v>2.6172559866446516E-3</v>
      </c>
      <c r="Z247" s="18">
        <f t="shared" ca="1" si="37"/>
        <v>2.4727986741801054E-3</v>
      </c>
      <c r="AA247" s="18">
        <f t="shared" ca="1" si="37"/>
        <v>2.3239531365641152E-3</v>
      </c>
      <c r="AB247" s="18">
        <f t="shared" ca="1" si="38"/>
        <v>0.13741982246088588</v>
      </c>
      <c r="AC247" s="18">
        <f t="shared" ca="1" si="38"/>
        <v>0.14420671316790445</v>
      </c>
      <c r="AD247" s="18">
        <f t="shared" ca="1" si="38"/>
        <v>0.13843142566803415</v>
      </c>
      <c r="AE247" s="18">
        <f t="shared" ca="1" si="38"/>
        <v>0.14988462180860385</v>
      </c>
      <c r="AF247" s="18">
        <f t="shared" ca="1" si="39"/>
        <v>0</v>
      </c>
      <c r="AG247" s="18">
        <f t="shared" ca="1" si="39"/>
        <v>0</v>
      </c>
      <c r="AH247" s="18">
        <f t="shared" ca="1" si="39"/>
        <v>0</v>
      </c>
      <c r="AI247" s="18">
        <f t="shared" ca="1" si="39"/>
        <v>0</v>
      </c>
    </row>
    <row r="248" spans="2:35" x14ac:dyDescent="0.15">
      <c r="B248">
        <v>1036.3610000000001</v>
      </c>
      <c r="C248">
        <v>3</v>
      </c>
      <c r="D248" s="18">
        <v>2.4850000000000001E-2</v>
      </c>
      <c r="E248" s="18">
        <v>-8.6010000000000003E-2</v>
      </c>
      <c r="F248" s="18">
        <v>-0.46610000000000001</v>
      </c>
      <c r="G248" s="18">
        <v>0.24229999999999999</v>
      </c>
      <c r="H248" s="18">
        <v>3.1449999999999999E-2</v>
      </c>
      <c r="I248" s="18">
        <v>-1.341</v>
      </c>
      <c r="J248" s="18">
        <v>0.26219999999999999</v>
      </c>
      <c r="K248" s="18">
        <v>2.971E-2</v>
      </c>
      <c r="L248" s="18">
        <v>0.29670000000000002</v>
      </c>
      <c r="M248" s="18">
        <v>0.19889999999999999</v>
      </c>
      <c r="O248" s="18">
        <f t="shared" si="30"/>
        <v>2.2536</v>
      </c>
      <c r="P248" s="18">
        <f t="shared" ca="1" si="31"/>
        <v>0.96886922310680668</v>
      </c>
      <c r="Q248" s="18">
        <f t="shared" ca="1" si="31"/>
        <v>1.0199148515676268</v>
      </c>
      <c r="R248" s="18">
        <f t="shared" ca="1" si="31"/>
        <v>0.97754006804201754</v>
      </c>
      <c r="S248" s="18">
        <f t="shared" ca="1" si="31"/>
        <v>1.049415996304033</v>
      </c>
      <c r="T248" s="18">
        <f t="shared" ca="1" si="36"/>
        <v>1.3186258318638042E-2</v>
      </c>
      <c r="U248" s="18">
        <f t="shared" ca="1" si="36"/>
        <v>1.040571623213885E-2</v>
      </c>
      <c r="V248" s="18">
        <f t="shared" ca="1" si="36"/>
        <v>1.0218357401775699E-2</v>
      </c>
      <c r="W248" s="18">
        <f t="shared" ca="1" si="36"/>
        <v>9.1736979735915544E-3</v>
      </c>
      <c r="X248" s="18">
        <f t="shared" ca="1" si="37"/>
        <v>2.5588166021255523E-3</v>
      </c>
      <c r="Y248" s="18">
        <f t="shared" ca="1" si="37"/>
        <v>2.1970775145098904E-3</v>
      </c>
      <c r="Z248" s="18">
        <f t="shared" ca="1" si="37"/>
        <v>2.1620070338369316E-3</v>
      </c>
      <c r="AA248" s="18">
        <f t="shared" ca="1" si="37"/>
        <v>1.9757121143570582E-3</v>
      </c>
      <c r="AB248" s="18">
        <f t="shared" ca="1" si="38"/>
        <v>0.13845525114628907</v>
      </c>
      <c r="AC248" s="18">
        <f t="shared" ca="1" si="38"/>
        <v>0.14972169641317579</v>
      </c>
      <c r="AD248" s="18">
        <f t="shared" ca="1" si="38"/>
        <v>0.14319996946366217</v>
      </c>
      <c r="AE248" s="18">
        <f t="shared" ca="1" si="38"/>
        <v>0.15587033308354442</v>
      </c>
      <c r="AF248" s="18">
        <f t="shared" ca="1" si="39"/>
        <v>0</v>
      </c>
      <c r="AG248" s="18">
        <f t="shared" ca="1" si="39"/>
        <v>0</v>
      </c>
      <c r="AH248" s="18">
        <f t="shared" ca="1" si="39"/>
        <v>0</v>
      </c>
      <c r="AI248" s="18">
        <f t="shared" ca="1" si="39"/>
        <v>0</v>
      </c>
    </row>
    <row r="249" spans="2:35" x14ac:dyDescent="0.15">
      <c r="B249">
        <v>1036.3610000000001</v>
      </c>
      <c r="C249">
        <v>5</v>
      </c>
      <c r="D249" s="18">
        <v>2.4119999999999999E-2</v>
      </c>
      <c r="E249" s="18">
        <v>-0.51129999999999998</v>
      </c>
      <c r="F249" s="18">
        <v>-0.52839999999999998</v>
      </c>
      <c r="G249" s="18">
        <v>0.1623</v>
      </c>
      <c r="H249" s="18">
        <v>0.3362</v>
      </c>
      <c r="I249" s="18">
        <v>-0.52810000000000001</v>
      </c>
      <c r="J249" s="18">
        <v>0.13600000000000001</v>
      </c>
      <c r="K249" s="18">
        <v>0.151</v>
      </c>
      <c r="L249" s="18">
        <v>-0.5746</v>
      </c>
      <c r="M249" s="18">
        <v>0.36020000000000002</v>
      </c>
      <c r="O249" s="18">
        <f t="shared" si="30"/>
        <v>2.8371</v>
      </c>
      <c r="P249" s="18">
        <f t="shared" ca="1" si="31"/>
        <v>0.97437089140336341</v>
      </c>
      <c r="Q249" s="18">
        <f t="shared" ca="1" si="31"/>
        <v>1.0326934289301004</v>
      </c>
      <c r="R249" s="18">
        <f t="shared" ca="1" si="31"/>
        <v>0.99639694225764786</v>
      </c>
      <c r="S249" s="18">
        <f t="shared" ca="1" si="31"/>
        <v>1.0683900856191191</v>
      </c>
      <c r="T249" s="18">
        <f t="shared" ca="1" si="36"/>
        <v>1.2240531366798082E-2</v>
      </c>
      <c r="U249" s="18">
        <f t="shared" ca="1" si="36"/>
        <v>9.8587192123174607E-3</v>
      </c>
      <c r="V249" s="18">
        <f t="shared" ca="1" si="36"/>
        <v>9.1613839645527488E-3</v>
      </c>
      <c r="W249" s="18">
        <f t="shared" ca="1" si="36"/>
        <v>8.4047105084599782E-3</v>
      </c>
      <c r="X249" s="18">
        <f t="shared" ca="1" si="37"/>
        <v>2.059985678295568E-3</v>
      </c>
      <c r="Y249" s="18">
        <f t="shared" ca="1" si="37"/>
        <v>1.8825362162010742E-3</v>
      </c>
      <c r="Z249" s="18">
        <f t="shared" ca="1" si="37"/>
        <v>1.8854892946162903E-3</v>
      </c>
      <c r="AA249" s="18">
        <f t="shared" ca="1" si="37"/>
        <v>1.660448921574513E-3</v>
      </c>
      <c r="AB249" s="18">
        <f t="shared" ca="1" si="38"/>
        <v>0.14077542672660798</v>
      </c>
      <c r="AC249" s="18">
        <f t="shared" ca="1" si="38"/>
        <v>0.15261700848422588</v>
      </c>
      <c r="AD249" s="18">
        <f t="shared" ca="1" si="38"/>
        <v>0.14753462538278544</v>
      </c>
      <c r="AE249" s="18">
        <f t="shared" ca="1" si="38"/>
        <v>0.15997440384662159</v>
      </c>
      <c r="AF249" s="18">
        <f t="shared" ca="1" si="39"/>
        <v>0</v>
      </c>
      <c r="AG249" s="18">
        <f t="shared" ca="1" si="39"/>
        <v>0</v>
      </c>
      <c r="AH249" s="18">
        <f t="shared" ca="1" si="39"/>
        <v>0</v>
      </c>
      <c r="AI249" s="18">
        <f t="shared" ca="1" si="39"/>
        <v>0</v>
      </c>
    </row>
    <row r="250" spans="2:35" x14ac:dyDescent="0.15">
      <c r="B250">
        <v>1036.3610000000001</v>
      </c>
      <c r="C250">
        <v>7</v>
      </c>
      <c r="D250" s="18">
        <v>2.4740000000000002E-2</v>
      </c>
      <c r="E250" s="18">
        <v>-8.0649999999999999E-2</v>
      </c>
      <c r="F250" s="18">
        <v>-0.4839</v>
      </c>
      <c r="G250" s="18">
        <v>0.20810000000000001</v>
      </c>
      <c r="H250" s="18">
        <v>3.9710000000000002E-2</v>
      </c>
      <c r="I250" s="18">
        <v>-1.177</v>
      </c>
      <c r="J250" s="18">
        <v>0.62139999999999995</v>
      </c>
      <c r="K250" s="18">
        <v>1.6209999999999999E-2</v>
      </c>
      <c r="L250" s="18">
        <v>0.3614</v>
      </c>
      <c r="M250" s="18">
        <v>0.1502</v>
      </c>
      <c r="O250" s="18">
        <f t="shared" si="30"/>
        <v>3.5716999999999999</v>
      </c>
      <c r="P250" s="18">
        <f t="shared" ca="1" si="31"/>
        <v>0.99407328786232285</v>
      </c>
      <c r="Q250" s="18">
        <f t="shared" ca="1" si="31"/>
        <v>1.0153800409865017</v>
      </c>
      <c r="R250" s="18">
        <f t="shared" ca="1" si="31"/>
        <v>1.0138479793371629</v>
      </c>
      <c r="S250" s="18">
        <f t="shared" ca="1" si="31"/>
        <v>1.0766068999734837</v>
      </c>
      <c r="T250" s="18">
        <f t="shared" ca="1" si="36"/>
        <v>1.1227306168537021E-2</v>
      </c>
      <c r="U250" s="18">
        <f t="shared" ca="1" si="36"/>
        <v>9.2801259716601917E-3</v>
      </c>
      <c r="V250" s="18">
        <f t="shared" ca="1" si="36"/>
        <v>8.3201661521636779E-3</v>
      </c>
      <c r="W250" s="18">
        <f t="shared" ca="1" si="36"/>
        <v>7.6517256048013321E-3</v>
      </c>
      <c r="X250" s="18">
        <f t="shared" ca="1" si="37"/>
        <v>1.7384434251705304E-3</v>
      </c>
      <c r="Y250" s="18">
        <f t="shared" ca="1" si="37"/>
        <v>1.6155212630303139E-3</v>
      </c>
      <c r="Z250" s="18">
        <f t="shared" ca="1" si="37"/>
        <v>1.6380906058956358E-3</v>
      </c>
      <c r="AA250" s="18">
        <f t="shared" ca="1" si="37"/>
        <v>1.3773538165897786E-3</v>
      </c>
      <c r="AB250" s="18">
        <f t="shared" ca="1" si="38"/>
        <v>0.14524592796519373</v>
      </c>
      <c r="AC250" s="18">
        <f t="shared" ca="1" si="38"/>
        <v>0.15070710540516252</v>
      </c>
      <c r="AD250" s="18">
        <f t="shared" ca="1" si="38"/>
        <v>0.15140066069717992</v>
      </c>
      <c r="AE250" s="18">
        <f t="shared" ca="1" si="38"/>
        <v>0.16231823047623056</v>
      </c>
      <c r="AF250" s="18">
        <f t="shared" ca="1" si="39"/>
        <v>0</v>
      </c>
      <c r="AG250" s="18">
        <f t="shared" ca="1" si="39"/>
        <v>0</v>
      </c>
      <c r="AH250" s="18">
        <f t="shared" ca="1" si="39"/>
        <v>0</v>
      </c>
      <c r="AI250" s="18">
        <f t="shared" ca="1" si="39"/>
        <v>0</v>
      </c>
    </row>
    <row r="251" spans="2:35" x14ac:dyDescent="0.15">
      <c r="B251">
        <v>1036.3610000000001</v>
      </c>
      <c r="C251">
        <v>10</v>
      </c>
      <c r="D251" s="18">
        <v>3.3410000000000002E-2</v>
      </c>
      <c r="E251" s="18">
        <v>-0.12379999999999999</v>
      </c>
      <c r="F251" s="18">
        <v>-0.38100000000000001</v>
      </c>
      <c r="G251" s="18">
        <v>0.26989999999999997</v>
      </c>
      <c r="H251" s="18">
        <v>6.7159999999999997E-2</v>
      </c>
      <c r="I251" s="18">
        <v>6.132E-2</v>
      </c>
      <c r="J251" s="18">
        <v>0.2702</v>
      </c>
      <c r="K251" s="18">
        <v>2.325E-2</v>
      </c>
      <c r="L251" s="18">
        <v>-1.236</v>
      </c>
      <c r="M251" s="18">
        <v>8.4220000000000003E-2</v>
      </c>
      <c r="O251" s="18">
        <f t="shared" si="30"/>
        <v>4.4965000000000002</v>
      </c>
      <c r="P251" s="18">
        <f t="shared" ca="1" si="31"/>
        <v>1.015996806924486</v>
      </c>
      <c r="Q251" s="18">
        <f t="shared" ca="1" si="31"/>
        <v>0.97819708526646132</v>
      </c>
      <c r="R251" s="18">
        <f t="shared" ca="1" si="31"/>
        <v>1.0286146458330405</v>
      </c>
      <c r="S251" s="18">
        <f t="shared" ca="1" si="31"/>
        <v>1.0755739457022835</v>
      </c>
      <c r="T251" s="18">
        <f t="shared" ca="1" si="36"/>
        <v>1.0070219633367634E-2</v>
      </c>
      <c r="U251" s="18">
        <f t="shared" ca="1" si="36"/>
        <v>8.4891275388707284E-3</v>
      </c>
      <c r="V251" s="18">
        <f t="shared" ca="1" si="36"/>
        <v>7.5149513594503052E-3</v>
      </c>
      <c r="W251" s="18">
        <f t="shared" ca="1" si="36"/>
        <v>6.7832238931250354E-3</v>
      </c>
      <c r="X251" s="18">
        <f t="shared" ca="1" si="37"/>
        <v>1.5010289183539683E-3</v>
      </c>
      <c r="Y251" s="18">
        <f t="shared" ca="1" si="37"/>
        <v>1.3779243628013773E-3</v>
      </c>
      <c r="Z251" s="18">
        <f t="shared" ca="1" si="37"/>
        <v>1.413567225193286E-3</v>
      </c>
      <c r="AA251" s="18">
        <f t="shared" ca="1" si="37"/>
        <v>1.1271934133143555E-3</v>
      </c>
      <c r="AB251" s="18">
        <f t="shared" ca="1" si="38"/>
        <v>0.15012966543589237</v>
      </c>
      <c r="AC251" s="18">
        <f t="shared" ca="1" si="38"/>
        <v>0.14581784953656943</v>
      </c>
      <c r="AD251" s="18">
        <f t="shared" ca="1" si="38"/>
        <v>0.15478058683640405</v>
      </c>
      <c r="AE251" s="18">
        <f t="shared" ca="1" si="38"/>
        <v>0.16327249281293288</v>
      </c>
      <c r="AF251" s="18">
        <f t="shared" ca="1" si="39"/>
        <v>0</v>
      </c>
      <c r="AG251" s="18">
        <f t="shared" ca="1" si="39"/>
        <v>0</v>
      </c>
      <c r="AH251" s="18">
        <f t="shared" ca="1" si="39"/>
        <v>0</v>
      </c>
      <c r="AI251" s="18">
        <f t="shared" ca="1" si="39"/>
        <v>0</v>
      </c>
    </row>
    <row r="252" spans="2:35" x14ac:dyDescent="0.15">
      <c r="B252">
        <v>1036.3610000000001</v>
      </c>
      <c r="C252">
        <v>15</v>
      </c>
      <c r="D252" s="18">
        <v>1.8939999999999999E-2</v>
      </c>
      <c r="E252" s="18">
        <v>-0.1157</v>
      </c>
      <c r="F252" s="18">
        <v>-0.52580000000000005</v>
      </c>
      <c r="G252" s="18">
        <v>0.24390000000000001</v>
      </c>
      <c r="H252" s="18">
        <v>7.782E-2</v>
      </c>
      <c r="I252" s="18">
        <v>-1.054</v>
      </c>
      <c r="J252" s="18">
        <v>0.47199999999999998</v>
      </c>
      <c r="K252" s="18">
        <v>1.899E-2</v>
      </c>
      <c r="L252" s="18">
        <v>0.33210000000000001</v>
      </c>
      <c r="M252" s="18">
        <v>0.1414</v>
      </c>
      <c r="O252" s="18">
        <f t="shared" si="30"/>
        <v>5.6607000000000003</v>
      </c>
      <c r="P252" s="18">
        <f t="shared" ca="1" si="31"/>
        <v>1.0306331161732891</v>
      </c>
      <c r="Q252" s="18">
        <f t="shared" ca="1" si="31"/>
        <v>0.95610287526015181</v>
      </c>
      <c r="R252" s="18">
        <f t="shared" ca="1" si="31"/>
        <v>1.0400908441084187</v>
      </c>
      <c r="S252" s="18">
        <f t="shared" ca="1" si="31"/>
        <v>1.0684605651368408</v>
      </c>
      <c r="T252" s="18">
        <f t="shared" ca="1" si="36"/>
        <v>8.8181211088376038E-3</v>
      </c>
      <c r="U252" s="18">
        <f t="shared" ca="1" si="36"/>
        <v>7.5194585324573644E-3</v>
      </c>
      <c r="V252" s="18">
        <f t="shared" ca="1" si="36"/>
        <v>6.6580026681459731E-3</v>
      </c>
      <c r="W252" s="18">
        <f t="shared" ca="1" si="36"/>
        <v>5.8656057266403341E-3</v>
      </c>
      <c r="X252" s="18">
        <f t="shared" ca="1" si="37"/>
        <v>1.2700841670606074E-3</v>
      </c>
      <c r="Y252" s="18">
        <f t="shared" ca="1" si="37"/>
        <v>1.1669810461707052E-3</v>
      </c>
      <c r="Z252" s="18">
        <f t="shared" ca="1" si="37"/>
        <v>1.2077426661958462E-3</v>
      </c>
      <c r="AA252" s="18">
        <f t="shared" ca="1" si="37"/>
        <v>9.1106928583860488E-4</v>
      </c>
      <c r="AB252" s="18">
        <f t="shared" ca="1" si="38"/>
        <v>0.1539421496772844</v>
      </c>
      <c r="AC252" s="18">
        <f t="shared" ca="1" si="38"/>
        <v>0.1434820591233989</v>
      </c>
      <c r="AD252" s="18">
        <f t="shared" ca="1" si="38"/>
        <v>0.15766985377013495</v>
      </c>
      <c r="AE252" s="18">
        <f t="shared" ca="1" si="38"/>
        <v>0.16327410542780929</v>
      </c>
      <c r="AF252" s="18">
        <f t="shared" ca="1" si="39"/>
        <v>0</v>
      </c>
      <c r="AG252" s="18">
        <f t="shared" ca="1" si="39"/>
        <v>0</v>
      </c>
      <c r="AH252" s="18">
        <f t="shared" ca="1" si="39"/>
        <v>0</v>
      </c>
      <c r="AI252" s="18">
        <f t="shared" ca="1" si="39"/>
        <v>0</v>
      </c>
    </row>
    <row r="253" spans="2:35" x14ac:dyDescent="0.15">
      <c r="B253">
        <v>1036.3610000000001</v>
      </c>
      <c r="C253">
        <v>20</v>
      </c>
      <c r="D253" s="18">
        <v>1.11E-7</v>
      </c>
      <c r="E253" s="18">
        <v>-0.19259999999999999</v>
      </c>
      <c r="F253" s="18">
        <v>-0.52380000000000004</v>
      </c>
      <c r="G253" s="18">
        <v>0.24460000000000001</v>
      </c>
      <c r="H253" s="18">
        <v>0.25779999999999997</v>
      </c>
      <c r="I253" s="18">
        <v>-0.4965</v>
      </c>
      <c r="J253" s="18">
        <v>0.59470000000000001</v>
      </c>
      <c r="K253" s="18">
        <v>-6.5170000000000006E-2</v>
      </c>
      <c r="L253" s="18">
        <v>0.47349999999999998</v>
      </c>
      <c r="M253" s="18">
        <v>0.54449999999999998</v>
      </c>
      <c r="O253" s="18">
        <f t="shared" si="30"/>
        <v>7.1265000000000001</v>
      </c>
      <c r="P253" s="18">
        <f t="shared" ca="1" si="31"/>
        <v>1.0352600463449368</v>
      </c>
      <c r="Q253" s="18">
        <f t="shared" ca="1" si="31"/>
        <v>0.9526831132318353</v>
      </c>
      <c r="R253" s="18">
        <f t="shared" ca="1" si="31"/>
        <v>1.0482803601774993</v>
      </c>
      <c r="S253" s="18">
        <f t="shared" ca="1" si="31"/>
        <v>1.0582804864882818</v>
      </c>
      <c r="T253" s="18">
        <f t="shared" ca="1" si="36"/>
        <v>7.5556851498636219E-3</v>
      </c>
      <c r="U253" s="18">
        <f t="shared" ca="1" si="36"/>
        <v>6.4625278481726433E-3</v>
      </c>
      <c r="V253" s="18">
        <f t="shared" ca="1" si="36"/>
        <v>5.7463704119681581E-3</v>
      </c>
      <c r="W253" s="18">
        <f t="shared" ca="1" si="36"/>
        <v>4.9931717767842873E-3</v>
      </c>
      <c r="X253" s="18">
        <f t="shared" ca="1" si="37"/>
        <v>1.0195427573607913E-3</v>
      </c>
      <c r="Y253" s="18">
        <f t="shared" ca="1" si="37"/>
        <v>9.8019794695696633E-4</v>
      </c>
      <c r="Z253" s="18">
        <f t="shared" ca="1" si="37"/>
        <v>1.019330707849303E-3</v>
      </c>
      <c r="AA253" s="18">
        <f t="shared" ca="1" si="37"/>
        <v>7.2843251730868503E-4</v>
      </c>
      <c r="AB253" s="18">
        <f t="shared" ca="1" si="38"/>
        <v>0.15619152585411694</v>
      </c>
      <c r="AC253" s="18">
        <f t="shared" ca="1" si="38"/>
        <v>0.14418150087589282</v>
      </c>
      <c r="AD253" s="18">
        <f t="shared" ca="1" si="38"/>
        <v>0.16007329994858396</v>
      </c>
      <c r="AE253" s="18">
        <f t="shared" ca="1" si="38"/>
        <v>0.16270896630821285</v>
      </c>
      <c r="AF253" s="18">
        <f t="shared" ca="1" si="39"/>
        <v>0</v>
      </c>
      <c r="AG253" s="18">
        <f t="shared" ca="1" si="39"/>
        <v>0</v>
      </c>
      <c r="AH253" s="18">
        <f t="shared" ca="1" si="39"/>
        <v>0</v>
      </c>
      <c r="AI253" s="18">
        <f t="shared" ca="1" si="39"/>
        <v>0</v>
      </c>
    </row>
    <row r="254" spans="2:35" x14ac:dyDescent="0.15">
      <c r="B254">
        <v>0.76500000000000001</v>
      </c>
      <c r="C254">
        <v>1</v>
      </c>
      <c r="D254" s="18">
        <v>-0.28620000000000001</v>
      </c>
      <c r="E254" s="18">
        <v>-1.7509999999999999</v>
      </c>
      <c r="F254" s="18">
        <v>3.306</v>
      </c>
      <c r="G254" s="18">
        <v>1.046</v>
      </c>
      <c r="H254" s="18">
        <v>-2.1139999999999999</v>
      </c>
      <c r="I254" s="18">
        <v>-1.4279999999999999</v>
      </c>
      <c r="J254" s="18">
        <v>0.14119999999999999</v>
      </c>
      <c r="K254" s="18">
        <v>2.2789999999999999</v>
      </c>
      <c r="L254" s="18">
        <v>-1.4730000000000001</v>
      </c>
      <c r="M254" s="18">
        <v>3.0769999999999999E-2</v>
      </c>
      <c r="O254" s="18">
        <f t="shared" si="30"/>
        <v>8.9717000000000002</v>
      </c>
      <c r="P254" s="18">
        <f t="shared" ca="1" si="31"/>
        <v>1.0341180018067087</v>
      </c>
      <c r="Q254" s="18">
        <f t="shared" ca="1" si="31"/>
        <v>0.95699683203983577</v>
      </c>
      <c r="R254" s="18">
        <f t="shared" ca="1" si="31"/>
        <v>1.053536833109155</v>
      </c>
      <c r="S254" s="18">
        <f t="shared" ca="1" si="31"/>
        <v>1.0471838567821192</v>
      </c>
      <c r="T254" s="18">
        <f t="shared" ca="1" si="36"/>
        <v>6.3573717447602106E-3</v>
      </c>
      <c r="U254" s="18">
        <f t="shared" ca="1" si="36"/>
        <v>5.4067562673932781E-3</v>
      </c>
      <c r="V254" s="18">
        <f t="shared" ca="1" si="36"/>
        <v>4.8256038321412183E-3</v>
      </c>
      <c r="W254" s="18">
        <f t="shared" ca="1" si="36"/>
        <v>4.2206919178046868E-3</v>
      </c>
      <c r="X254" s="18">
        <f t="shared" ca="1" si="37"/>
        <v>7.7786812744974664E-4</v>
      </c>
      <c r="Y254" s="18">
        <f t="shared" ca="1" si="37"/>
        <v>8.1799200841841692E-4</v>
      </c>
      <c r="Z254" s="18">
        <f t="shared" ca="1" si="37"/>
        <v>8.4894716875136245E-4</v>
      </c>
      <c r="AA254" s="18">
        <f t="shared" ca="1" si="37"/>
        <v>5.76911637274497E-4</v>
      </c>
      <c r="AB254" s="18">
        <f t="shared" ca="1" si="38"/>
        <v>0.15744975185564128</v>
      </c>
      <c r="AC254" s="18">
        <f t="shared" ca="1" si="38"/>
        <v>0.1460860280666125</v>
      </c>
      <c r="AD254" s="18">
        <f t="shared" ca="1" si="38"/>
        <v>0.16200104371781063</v>
      </c>
      <c r="AE254" s="18">
        <f t="shared" ca="1" si="38"/>
        <v>0.16186688357783049</v>
      </c>
      <c r="AF254" s="18">
        <f t="shared" ca="1" si="39"/>
        <v>0</v>
      </c>
      <c r="AG254" s="18">
        <f t="shared" ca="1" si="39"/>
        <v>0</v>
      </c>
      <c r="AH254" s="18">
        <f t="shared" ca="1" si="39"/>
        <v>0</v>
      </c>
      <c r="AI254" s="18">
        <f t="shared" ca="1" si="39"/>
        <v>0</v>
      </c>
    </row>
    <row r="255" spans="2:35" x14ac:dyDescent="0.15">
      <c r="B255">
        <v>0.76500000000000001</v>
      </c>
      <c r="C255">
        <v>3</v>
      </c>
      <c r="D255" s="18">
        <v>3.2629999999999998E-3</v>
      </c>
      <c r="E255" s="18">
        <v>-0.57040000000000002</v>
      </c>
      <c r="F255" s="18">
        <v>0.65629999999999999</v>
      </c>
      <c r="G255" s="18">
        <v>0.12189999999999999</v>
      </c>
      <c r="H255" s="18">
        <v>8.5099999999999995E-2</v>
      </c>
      <c r="I255" s="18">
        <v>1.5820000000000001</v>
      </c>
      <c r="J255" s="18">
        <v>0.11459999999999999</v>
      </c>
      <c r="K255" s="18">
        <v>-0.73829999999999996</v>
      </c>
      <c r="L255" s="18">
        <v>2.927</v>
      </c>
      <c r="M255" s="18">
        <v>0.19009999999999999</v>
      </c>
      <c r="O255" s="18">
        <f t="shared" si="30"/>
        <v>11.295</v>
      </c>
      <c r="P255" s="18">
        <f t="shared" ca="1" si="31"/>
        <v>1.0333521283661171</v>
      </c>
      <c r="Q255" s="18">
        <f t="shared" ca="1" si="31"/>
        <v>0.96331743960082938</v>
      </c>
      <c r="R255" s="18">
        <f t="shared" ca="1" si="31"/>
        <v>1.0563080765410611</v>
      </c>
      <c r="S255" s="18">
        <f t="shared" ca="1" si="31"/>
        <v>1.0364610876143474</v>
      </c>
      <c r="T255" s="18">
        <f t="shared" ca="1" si="36"/>
        <v>5.2710417146386492E-3</v>
      </c>
      <c r="U255" s="18">
        <f t="shared" ca="1" si="36"/>
        <v>4.4168863929488237E-3</v>
      </c>
      <c r="V255" s="18">
        <f t="shared" ca="1" si="36"/>
        <v>3.9507502830499319E-3</v>
      </c>
      <c r="W255" s="18">
        <f t="shared" ca="1" si="36"/>
        <v>3.5638435566736912E-3</v>
      </c>
      <c r="X255" s="18">
        <f t="shared" ca="1" si="37"/>
        <v>5.8831330664118415E-4</v>
      </c>
      <c r="Y255" s="18">
        <f t="shared" ca="1" si="37"/>
        <v>6.8120405620594217E-4</v>
      </c>
      <c r="Z255" s="18">
        <f t="shared" ca="1" si="37"/>
        <v>6.9745248902633916E-4</v>
      </c>
      <c r="AA255" s="18">
        <f t="shared" ca="1" si="37"/>
        <v>4.5288950686410683E-4</v>
      </c>
      <c r="AB255" s="18">
        <f t="shared" ca="1" si="38"/>
        <v>0.15860374416271847</v>
      </c>
      <c r="AC255" s="18">
        <f t="shared" ca="1" si="38"/>
        <v>0.14821864182994557</v>
      </c>
      <c r="AD255" s="18">
        <f t="shared" ca="1" si="38"/>
        <v>0.16346844903732571</v>
      </c>
      <c r="AE255" s="18">
        <f t="shared" ca="1" si="38"/>
        <v>0.16094117235268762</v>
      </c>
      <c r="AF255" s="18">
        <f t="shared" ca="1" si="39"/>
        <v>0</v>
      </c>
      <c r="AG255" s="18">
        <f t="shared" ca="1" si="39"/>
        <v>0</v>
      </c>
      <c r="AH255" s="18">
        <f t="shared" ca="1" si="39"/>
        <v>0</v>
      </c>
      <c r="AI255" s="18">
        <f t="shared" ca="1" si="39"/>
        <v>0</v>
      </c>
    </row>
    <row r="256" spans="2:35" x14ac:dyDescent="0.15">
      <c r="B256">
        <v>0.76500000000000001</v>
      </c>
      <c r="C256">
        <v>5</v>
      </c>
      <c r="D256" s="18">
        <v>0.50870000000000004</v>
      </c>
      <c r="E256" s="18">
        <v>-0.66979999999999995</v>
      </c>
      <c r="F256" s="18">
        <v>0.14280000000000001</v>
      </c>
      <c r="G256" s="18">
        <v>0.26469999999999999</v>
      </c>
      <c r="H256" s="18">
        <v>-0.38240000000000002</v>
      </c>
      <c r="I256" s="18">
        <v>0.60199999999999998</v>
      </c>
      <c r="J256" s="18">
        <v>0.14799999999999999</v>
      </c>
      <c r="K256" s="18">
        <v>-0.66049999999999998</v>
      </c>
      <c r="L256" s="18">
        <v>2.9420000000000002</v>
      </c>
      <c r="M256" s="18">
        <v>0.21029999999999999</v>
      </c>
      <c r="O256" s="18">
        <f t="shared" si="30"/>
        <v>14.218999999999999</v>
      </c>
      <c r="P256" s="18">
        <f t="shared" ca="1" si="31"/>
        <v>1.0348745798761043</v>
      </c>
      <c r="Q256" s="18">
        <f t="shared" ca="1" si="31"/>
        <v>0.96982968288829841</v>
      </c>
      <c r="R256" s="18">
        <f t="shared" ca="1" si="31"/>
        <v>1.0569759816452418</v>
      </c>
      <c r="S256" s="18">
        <f t="shared" ca="1" si="31"/>
        <v>1.0267850133659622</v>
      </c>
      <c r="T256" s="18">
        <f t="shared" ca="1" si="36"/>
        <v>4.3199995055082816E-3</v>
      </c>
      <c r="U256" s="18">
        <f t="shared" ca="1" si="36"/>
        <v>3.5324308626555933E-3</v>
      </c>
      <c r="V256" s="18">
        <f t="shared" ca="1" si="36"/>
        <v>3.1642215572239376E-3</v>
      </c>
      <c r="W256" s="18">
        <f t="shared" ca="1" si="36"/>
        <v>3.0168595906951041E-3</v>
      </c>
      <c r="X256" s="18">
        <f t="shared" ca="1" si="37"/>
        <v>4.6060625283818161E-4</v>
      </c>
      <c r="Y256" s="18">
        <f t="shared" ca="1" si="37"/>
        <v>5.6973360536820012E-4</v>
      </c>
      <c r="Z256" s="18">
        <f t="shared" ca="1" si="37"/>
        <v>5.651527466962236E-4</v>
      </c>
      <c r="AA256" s="18">
        <f t="shared" ca="1" si="37"/>
        <v>3.5241062974498738E-4</v>
      </c>
      <c r="AB256" s="18">
        <f t="shared" ca="1" si="38"/>
        <v>0.15992479910908403</v>
      </c>
      <c r="AC256" s="18">
        <f t="shared" ca="1" si="38"/>
        <v>0.15025102352089423</v>
      </c>
      <c r="AD256" s="18">
        <f t="shared" ca="1" si="38"/>
        <v>0.1644935779043285</v>
      </c>
      <c r="AE256" s="18">
        <f t="shared" ca="1" si="38"/>
        <v>0.16004864014943063</v>
      </c>
      <c r="AF256" s="18">
        <f t="shared" ca="1" si="39"/>
        <v>0</v>
      </c>
      <c r="AG256" s="18">
        <f t="shared" ca="1" si="39"/>
        <v>0</v>
      </c>
      <c r="AH256" s="18">
        <f t="shared" ca="1" si="39"/>
        <v>0</v>
      </c>
      <c r="AI256" s="18">
        <f t="shared" ca="1" si="39"/>
        <v>0</v>
      </c>
    </row>
    <row r="257" spans="2:35" x14ac:dyDescent="0.15">
      <c r="B257">
        <v>0.76500000000000001</v>
      </c>
      <c r="C257">
        <v>7</v>
      </c>
      <c r="D257" s="18">
        <v>-0.36220000000000002</v>
      </c>
      <c r="E257" s="18">
        <v>2.7210000000000001</v>
      </c>
      <c r="F257" s="18">
        <v>-0.83440000000000003</v>
      </c>
      <c r="G257" s="18">
        <v>6.3329999999999997E-2</v>
      </c>
      <c r="H257" s="18">
        <v>-4.3730000000000002</v>
      </c>
      <c r="I257" s="18">
        <v>-0.84960000000000002</v>
      </c>
      <c r="J257" s="18">
        <v>9.912E-2</v>
      </c>
      <c r="K257" s="18">
        <v>1.5429999999999999</v>
      </c>
      <c r="L257" s="18">
        <v>-1.1950000000000001</v>
      </c>
      <c r="M257" s="18">
        <v>0.1225</v>
      </c>
      <c r="O257" s="18">
        <f t="shared" si="30"/>
        <v>17.901</v>
      </c>
      <c r="P257" s="18">
        <f t="shared" ca="1" si="31"/>
        <v>1.0372945567273306</v>
      </c>
      <c r="Q257" s="18">
        <f t="shared" ca="1" si="31"/>
        <v>0.97604645434660131</v>
      </c>
      <c r="R257" s="18">
        <f t="shared" ca="1" si="31"/>
        <v>1.055812192137368</v>
      </c>
      <c r="S257" s="18">
        <f t="shared" ca="1" si="31"/>
        <v>1.0184233470672559</v>
      </c>
      <c r="T257" s="18">
        <f t="shared" ca="1" si="36"/>
        <v>3.5080398942815829E-3</v>
      </c>
      <c r="U257" s="18">
        <f t="shared" ca="1" si="36"/>
        <v>2.7704534850846538E-3</v>
      </c>
      <c r="V257" s="18">
        <f t="shared" ca="1" si="36"/>
        <v>2.4876114509493276E-3</v>
      </c>
      <c r="W257" s="18">
        <f t="shared" ca="1" si="36"/>
        <v>2.5646982387408255E-3</v>
      </c>
      <c r="X257" s="18">
        <f t="shared" ca="1" si="37"/>
        <v>3.7823615311804093E-4</v>
      </c>
      <c r="Y257" s="18">
        <f t="shared" ca="1" si="37"/>
        <v>4.8219063749889413E-4</v>
      </c>
      <c r="Z257" s="18">
        <f t="shared" ca="1" si="37"/>
        <v>4.5132202482866201E-4</v>
      </c>
      <c r="AA257" s="18">
        <f t="shared" ca="1" si="37"/>
        <v>2.7152451981969172E-4</v>
      </c>
      <c r="AB257" s="18">
        <f t="shared" ca="1" si="38"/>
        <v>0.16120428009807147</v>
      </c>
      <c r="AC257" s="18">
        <f t="shared" ca="1" si="38"/>
        <v>0.152089973773996</v>
      </c>
      <c r="AD257" s="18">
        <f t="shared" ca="1" si="38"/>
        <v>0.1650987958795741</v>
      </c>
      <c r="AE257" s="18">
        <f t="shared" ca="1" si="38"/>
        <v>0.15925088708738616</v>
      </c>
      <c r="AF257" s="18">
        <f t="shared" ca="1" si="39"/>
        <v>0</v>
      </c>
      <c r="AG257" s="18">
        <f t="shared" ca="1" si="39"/>
        <v>0</v>
      </c>
      <c r="AH257" s="18">
        <f t="shared" ca="1" si="39"/>
        <v>0</v>
      </c>
      <c r="AI257" s="18">
        <f t="shared" ca="1" si="39"/>
        <v>0</v>
      </c>
    </row>
    <row r="258" spans="2:35" x14ac:dyDescent="0.15">
      <c r="B258">
        <v>0.76500000000000001</v>
      </c>
      <c r="C258">
        <v>10</v>
      </c>
      <c r="D258" s="18">
        <v>-6.1879999999999998E-2</v>
      </c>
      <c r="E258" s="18">
        <v>-15.43</v>
      </c>
      <c r="F258" s="18">
        <v>-9.0209999999999999E-2</v>
      </c>
      <c r="G258" s="18">
        <v>0.16619999999999999</v>
      </c>
      <c r="H258" s="18">
        <v>14.94</v>
      </c>
      <c r="I258" s="18">
        <v>-0.1069</v>
      </c>
      <c r="J258" s="18">
        <v>0.15060000000000001</v>
      </c>
      <c r="K258" s="18">
        <v>-1.9079999999999999</v>
      </c>
      <c r="L258" s="18">
        <v>3.8959999999999999</v>
      </c>
      <c r="M258" s="18">
        <v>0.50060000000000004</v>
      </c>
      <c r="O258" s="18">
        <f t="shared" si="30"/>
        <v>22.536000000000001</v>
      </c>
      <c r="P258" s="18">
        <f t="shared" ca="1" si="31"/>
        <v>1.0390118472551026</v>
      </c>
      <c r="Q258" s="18">
        <f t="shared" ca="1" si="31"/>
        <v>0.98181502038230617</v>
      </c>
      <c r="R258" s="18">
        <f t="shared" ca="1" si="31"/>
        <v>1.0529928544547478</v>
      </c>
      <c r="S258" s="18">
        <f t="shared" ca="1" si="31"/>
        <v>1.0114244123522633</v>
      </c>
      <c r="T258" s="18">
        <f t="shared" ca="1" si="36"/>
        <v>2.8282334977506695E-3</v>
      </c>
      <c r="U258" s="18">
        <f t="shared" ca="1" si="36"/>
        <v>2.1333046142803513E-3</v>
      </c>
      <c r="V258" s="18">
        <f t="shared" ca="1" si="36"/>
        <v>1.9257777255099937E-3</v>
      </c>
      <c r="W258" s="18">
        <f t="shared" ca="1" si="36"/>
        <v>2.1911746088701016E-3</v>
      </c>
      <c r="X258" s="18">
        <f t="shared" ca="1" si="37"/>
        <v>3.2341320626273236E-4</v>
      </c>
      <c r="Y258" s="18">
        <f t="shared" ca="1" si="37"/>
        <v>4.1641477711840022E-4</v>
      </c>
      <c r="Z258" s="18">
        <f t="shared" ca="1" si="37"/>
        <v>3.5462314847604893E-4</v>
      </c>
      <c r="AA258" s="18">
        <f t="shared" ca="1" si="37"/>
        <v>2.0675449848801673E-4</v>
      </c>
      <c r="AB258" s="18">
        <f t="shared" ca="1" si="38"/>
        <v>0.16221222471767749</v>
      </c>
      <c r="AC258" s="18">
        <f t="shared" ca="1" si="38"/>
        <v>0.15371099430431526</v>
      </c>
      <c r="AD258" s="18">
        <f t="shared" ca="1" si="38"/>
        <v>0.16530861695293178</v>
      </c>
      <c r="AE258" s="18">
        <f t="shared" ca="1" si="38"/>
        <v>0.15857526568232003</v>
      </c>
      <c r="AF258" s="18">
        <f t="shared" ca="1" si="39"/>
        <v>0</v>
      </c>
      <c r="AG258" s="18">
        <f t="shared" ca="1" si="39"/>
        <v>0</v>
      </c>
      <c r="AH258" s="18">
        <f t="shared" ca="1" si="39"/>
        <v>0</v>
      </c>
      <c r="AI258" s="18">
        <f t="shared" ca="1" si="39"/>
        <v>0</v>
      </c>
    </row>
    <row r="259" spans="2:35" x14ac:dyDescent="0.15">
      <c r="B259">
        <v>0.76500000000000001</v>
      </c>
      <c r="C259">
        <v>15</v>
      </c>
      <c r="D259" s="18">
        <v>-0.15379999999999999</v>
      </c>
      <c r="E259" s="18">
        <v>0.75329999999999997</v>
      </c>
      <c r="F259" s="18">
        <v>-1.369</v>
      </c>
      <c r="G259" s="18">
        <v>4.641E-2</v>
      </c>
      <c r="H259" s="18">
        <v>4.9639999999999997E-2</v>
      </c>
      <c r="I259" s="18">
        <v>-0.31929999999999997</v>
      </c>
      <c r="J259" s="18">
        <v>4.9340000000000002E-2</v>
      </c>
      <c r="K259" s="18">
        <v>-3.2869999999999999</v>
      </c>
      <c r="L259" s="18">
        <v>2.9089999999999998</v>
      </c>
      <c r="M259" s="18">
        <v>2.4900000000000002</v>
      </c>
      <c r="O259" s="18">
        <f t="shared" si="30"/>
        <v>28.370999999999999</v>
      </c>
      <c r="P259" s="18">
        <f t="shared" ca="1" si="31"/>
        <v>1.0392075329857327</v>
      </c>
      <c r="Q259" s="18">
        <f t="shared" ca="1" si="31"/>
        <v>0.9870508801059662</v>
      </c>
      <c r="R259" s="18">
        <f t="shared" ca="1" si="31"/>
        <v>1.0486363550303643</v>
      </c>
      <c r="S259" s="18">
        <f t="shared" ca="1" si="31"/>
        <v>1.0057138704271835</v>
      </c>
      <c r="T259" s="18">
        <f t="shared" ca="1" si="36"/>
        <v>2.2671997726485E-3</v>
      </c>
      <c r="U259" s="18">
        <f t="shared" ca="1" si="36"/>
        <v>1.6132110505490203E-3</v>
      </c>
      <c r="V259" s="18">
        <f t="shared" ca="1" si="36"/>
        <v>1.4716688724078445E-3</v>
      </c>
      <c r="W259" s="18">
        <f t="shared" ca="1" si="36"/>
        <v>1.8813499626052651E-3</v>
      </c>
      <c r="X259" s="18">
        <f t="shared" ca="1" si="37"/>
        <v>2.8482855031706898E-4</v>
      </c>
      <c r="Y259" s="18">
        <f t="shared" ca="1" si="37"/>
        <v>3.6971698780159852E-4</v>
      </c>
      <c r="Z259" s="18">
        <f t="shared" ca="1" si="37"/>
        <v>2.7324800331957451E-4</v>
      </c>
      <c r="AA259" s="18">
        <f t="shared" ca="1" si="37"/>
        <v>1.5508285528558475E-4</v>
      </c>
      <c r="AB259" s="18">
        <f t="shared" ca="1" si="38"/>
        <v>0.16284298745004769</v>
      </c>
      <c r="AC259" s="18">
        <f t="shared" ca="1" si="38"/>
        <v>0.15511109861371963</v>
      </c>
      <c r="AD259" s="18">
        <f t="shared" ca="1" si="38"/>
        <v>0.16515074253322279</v>
      </c>
      <c r="AE259" s="18">
        <f t="shared" ca="1" si="38"/>
        <v>0.15802790099667735</v>
      </c>
      <c r="AF259" s="18">
        <f t="shared" ca="1" si="39"/>
        <v>0</v>
      </c>
      <c r="AG259" s="18">
        <f t="shared" ca="1" si="39"/>
        <v>0</v>
      </c>
      <c r="AH259" s="18">
        <f t="shared" ca="1" si="39"/>
        <v>0</v>
      </c>
      <c r="AI259" s="18">
        <f t="shared" ca="1" si="39"/>
        <v>0</v>
      </c>
    </row>
    <row r="260" spans="2:35" x14ac:dyDescent="0.15">
      <c r="B260">
        <v>0.76500000000000001</v>
      </c>
      <c r="C260">
        <v>20</v>
      </c>
      <c r="D260" s="18">
        <v>0.60670000000000002</v>
      </c>
      <c r="E260" s="18">
        <v>-0.92900000000000005</v>
      </c>
      <c r="F260" s="18">
        <v>3.4239999999999999</v>
      </c>
      <c r="G260" s="18">
        <v>0.34549999999999997</v>
      </c>
      <c r="H260" s="18">
        <v>-0.64159999999999995</v>
      </c>
      <c r="I260" s="18">
        <v>0.64</v>
      </c>
      <c r="J260" s="18">
        <v>0.23</v>
      </c>
      <c r="K260" s="18">
        <v>-0.63819999999999999</v>
      </c>
      <c r="L260" s="18">
        <v>-1.1819999999999999</v>
      </c>
      <c r="M260" s="18">
        <v>6.2140000000000001E-2</v>
      </c>
      <c r="O260" s="18">
        <f t="shared" si="30"/>
        <v>35.716999999999999</v>
      </c>
      <c r="P260" s="18">
        <f t="shared" ca="1" si="31"/>
        <v>1.0376652520620391</v>
      </c>
      <c r="Q260" s="18">
        <f t="shared" ca="1" si="31"/>
        <v>0.99185881364082329</v>
      </c>
      <c r="R260" s="18">
        <f t="shared" ca="1" si="31"/>
        <v>1.0428367829851379</v>
      </c>
      <c r="S260" s="18">
        <f t="shared" ca="1" si="31"/>
        <v>1.0031805991187039</v>
      </c>
      <c r="T260" s="18">
        <f t="shared" ca="1" si="36"/>
        <v>1.8092381410376984E-3</v>
      </c>
      <c r="U260" s="18">
        <f t="shared" ca="1" si="36"/>
        <v>1.2254401193802871E-3</v>
      </c>
      <c r="V260" s="18">
        <f t="shared" ca="1" si="36"/>
        <v>1.112197593468691E-3</v>
      </c>
      <c r="W260" s="18">
        <f t="shared" ca="1" si="36"/>
        <v>1.6227503201417148E-3</v>
      </c>
      <c r="X260" s="18">
        <f t="shared" ca="1" si="37"/>
        <v>2.5633499293953278E-4</v>
      </c>
      <c r="Y260" s="18">
        <f t="shared" ca="1" si="37"/>
        <v>3.3998368764617375E-4</v>
      </c>
      <c r="Z260" s="18">
        <f t="shared" ca="1" si="37"/>
        <v>2.0525645421889873E-4</v>
      </c>
      <c r="AA260" s="18">
        <f t="shared" ca="1" si="37"/>
        <v>1.3005595693795684E-4</v>
      </c>
      <c r="AB260" s="18">
        <f t="shared" ca="1" si="38"/>
        <v>0.16308398100639382</v>
      </c>
      <c r="AC260" s="18">
        <f t="shared" ca="1" si="38"/>
        <v>0.1562938092331736</v>
      </c>
      <c r="AD260" s="18">
        <f t="shared" ca="1" si="38"/>
        <v>0.16465517480244724</v>
      </c>
      <c r="AE260" s="18">
        <f t="shared" ca="1" si="38"/>
        <v>0.15790834488655114</v>
      </c>
      <c r="AF260" s="18">
        <f t="shared" ca="1" si="39"/>
        <v>0</v>
      </c>
      <c r="AG260" s="18">
        <f t="shared" ca="1" si="39"/>
        <v>0</v>
      </c>
      <c r="AH260" s="18">
        <f t="shared" ca="1" si="39"/>
        <v>0</v>
      </c>
      <c r="AI260" s="18">
        <f t="shared" ca="1" si="39"/>
        <v>0</v>
      </c>
    </row>
    <row r="261" spans="2:35" x14ac:dyDescent="0.15">
      <c r="B261">
        <v>1.901</v>
      </c>
      <c r="C261">
        <v>1</v>
      </c>
      <c r="D261" s="18">
        <v>5.1749999999999997E-2</v>
      </c>
      <c r="E261" s="18">
        <v>-1.401</v>
      </c>
      <c r="F261" s="18">
        <v>3.0670000000000002</v>
      </c>
      <c r="G261" s="18">
        <v>0.27050000000000002</v>
      </c>
      <c r="H261" s="18">
        <v>-0.70860000000000001</v>
      </c>
      <c r="I261" s="18">
        <v>0.41860000000000003</v>
      </c>
      <c r="J261" s="18">
        <v>0.2203</v>
      </c>
      <c r="K261" s="18">
        <v>1.0629999999999999</v>
      </c>
      <c r="L261" s="18">
        <v>3.2229999999999999</v>
      </c>
      <c r="M261" s="18">
        <v>0.4723</v>
      </c>
      <c r="O261" s="18">
        <f t="shared" si="30"/>
        <v>44.965000000000003</v>
      </c>
      <c r="P261" s="18">
        <f t="shared" ca="1" si="31"/>
        <v>1.0344750930661133</v>
      </c>
      <c r="Q261" s="18">
        <f t="shared" ca="1" si="31"/>
        <v>0.99716077868030339</v>
      </c>
      <c r="R261" s="18">
        <f t="shared" ca="1" si="31"/>
        <v>1.0361175293090439</v>
      </c>
      <c r="S261" s="18">
        <f t="shared" ca="1" si="31"/>
        <v>1.0021015163052438</v>
      </c>
      <c r="T261" s="18">
        <f t="shared" ca="1" si="36"/>
        <v>1.4385744957787715E-3</v>
      </c>
      <c r="U261" s="18">
        <f t="shared" ca="1" si="36"/>
        <v>1.1092113931670453E-3</v>
      </c>
      <c r="V261" s="18">
        <f t="shared" ca="1" si="36"/>
        <v>8.9946955672540315E-4</v>
      </c>
      <c r="W261" s="18">
        <f t="shared" ca="1" si="36"/>
        <v>1.4053881730367584E-3</v>
      </c>
      <c r="X261" s="18">
        <f t="shared" ca="1" si="37"/>
        <v>2.346133763567327E-4</v>
      </c>
      <c r="Y261" s="18">
        <f t="shared" ca="1" si="37"/>
        <v>3.2853578771261077E-4</v>
      </c>
      <c r="Z261" s="18">
        <f t="shared" ca="1" si="37"/>
        <v>1.500347833108587E-4</v>
      </c>
      <c r="AA261" s="18">
        <f t="shared" ca="1" si="37"/>
        <v>1.1710045866931734E-4</v>
      </c>
      <c r="AB261" s="18">
        <f t="shared" ca="1" si="38"/>
        <v>0.1629686366947849</v>
      </c>
      <c r="AC261" s="18">
        <f t="shared" ca="1" si="38"/>
        <v>0.15726531980345407</v>
      </c>
      <c r="AD261" s="18">
        <f t="shared" ca="1" si="38"/>
        <v>0.16385372207365984</v>
      </c>
      <c r="AE261" s="18">
        <f t="shared" ca="1" si="38"/>
        <v>0.15796692116815705</v>
      </c>
      <c r="AF261" s="18">
        <f t="shared" ca="1" si="39"/>
        <v>0</v>
      </c>
      <c r="AG261" s="18">
        <f t="shared" ca="1" si="39"/>
        <v>0</v>
      </c>
      <c r="AH261" s="18">
        <f t="shared" ca="1" si="39"/>
        <v>0</v>
      </c>
      <c r="AI261" s="18">
        <f t="shared" ca="1" si="39"/>
        <v>0</v>
      </c>
    </row>
    <row r="262" spans="2:35" x14ac:dyDescent="0.15">
      <c r="B262">
        <v>1.901</v>
      </c>
      <c r="C262">
        <v>3</v>
      </c>
      <c r="D262" s="18">
        <v>5.4980000000000001E-2</v>
      </c>
      <c r="E262" s="18">
        <v>0.59630000000000005</v>
      </c>
      <c r="F262" s="18">
        <v>0.44040000000000001</v>
      </c>
      <c r="G262" s="18">
        <v>8.7749999999999995E-2</v>
      </c>
      <c r="H262" s="18">
        <v>-1.296</v>
      </c>
      <c r="I262" s="18">
        <v>0.41210000000000002</v>
      </c>
      <c r="J262" s="18">
        <v>0.16850000000000001</v>
      </c>
      <c r="K262" s="18">
        <v>-2.04</v>
      </c>
      <c r="L262" s="18">
        <v>3.8879999999999999</v>
      </c>
      <c r="M262" s="18">
        <v>0.36349999999999999</v>
      </c>
      <c r="O262" s="18">
        <f t="shared" si="30"/>
        <v>56.606999999999999</v>
      </c>
      <c r="P262" s="18">
        <f t="shared" ca="1" si="31"/>
        <v>1.0298531707732135</v>
      </c>
      <c r="Q262" s="18">
        <f t="shared" ca="1" si="31"/>
        <v>1.0014177956266812</v>
      </c>
      <c r="R262" s="18">
        <f t="shared" ca="1" si="31"/>
        <v>1.0275610253669878</v>
      </c>
      <c r="S262" s="18">
        <f t="shared" ca="1" si="31"/>
        <v>1.0012702241251052</v>
      </c>
      <c r="T262" s="18">
        <f t="shared" ref="T262:W277" ca="1" si="40">MAX(0,P119*(1-ABS($P$6))+T119*(1-ABS($P$6)^(X119+1))/(X119+1))</f>
        <v>1.1405372258522176E-3</v>
      </c>
      <c r="U262" s="18">
        <f t="shared" ca="1" si="40"/>
        <v>1.0201283523384559E-3</v>
      </c>
      <c r="V262" s="18">
        <f t="shared" ca="1" si="40"/>
        <v>6.5923500018440565E-4</v>
      </c>
      <c r="W262" s="18">
        <f t="shared" ca="1" si="40"/>
        <v>1.2214051521403418E-3</v>
      </c>
      <c r="X262" s="18">
        <f t="shared" ref="X262:AA277" ca="1" si="41">MAX(0,(P119+T119*ABS($P$6)^X119+AB119+AF119*$P$7^AJ119)*0.5*($P$7-$P$6))</f>
        <v>2.1774787441651469E-4</v>
      </c>
      <c r="Y262" s="18">
        <f t="shared" ca="1" si="41"/>
        <v>3.2688641532412272E-4</v>
      </c>
      <c r="Z262" s="18">
        <f t="shared" ca="1" si="41"/>
        <v>1.0288130333306527E-4</v>
      </c>
      <c r="AA262" s="18">
        <f t="shared" ca="1" si="41"/>
        <v>1.0619463378374407E-4</v>
      </c>
      <c r="AB262" s="18">
        <f t="shared" ref="AB262:AE277" ca="1" si="42">MAX(0,AB119*(AN119-($P$7))+AF119*(AN119^(AJ119+1)-$P$7^(AJ119+1))/(AJ119+1))</f>
        <v>0.16254793768715003</v>
      </c>
      <c r="AC262" s="18">
        <f t="shared" ca="1" si="42"/>
        <v>0.15803357750651315</v>
      </c>
      <c r="AD262" s="18">
        <f t="shared" ca="1" si="42"/>
        <v>0.16277930021221509</v>
      </c>
      <c r="AE262" s="18">
        <f t="shared" ca="1" si="42"/>
        <v>0.15802950575431632</v>
      </c>
      <c r="AF262" s="18">
        <f t="shared" ref="AF262:AI277" ca="1" si="43">IF(AN119&lt;1,MAX(0,(AB119+AF119*AN119^AJ119+AR119)*0.5*(1-AN119)),0)</f>
        <v>0</v>
      </c>
      <c r="AG262" s="18">
        <f t="shared" ca="1" si="43"/>
        <v>0</v>
      </c>
      <c r="AH262" s="18">
        <f t="shared" ca="1" si="43"/>
        <v>0</v>
      </c>
      <c r="AI262" s="18">
        <f t="shared" ca="1" si="43"/>
        <v>0</v>
      </c>
    </row>
    <row r="263" spans="2:35" x14ac:dyDescent="0.15">
      <c r="B263">
        <v>1.901</v>
      </c>
      <c r="C263">
        <v>5</v>
      </c>
      <c r="D263" s="18">
        <v>-1.486</v>
      </c>
      <c r="E263" s="18">
        <v>7.8710000000000004</v>
      </c>
      <c r="F263" s="18">
        <v>-0.1439</v>
      </c>
      <c r="G263" s="18">
        <v>1.3959999999999999</v>
      </c>
      <c r="H263" s="18">
        <v>-5.9560000000000004</v>
      </c>
      <c r="I263" s="18">
        <v>0.1474</v>
      </c>
      <c r="J263" s="18">
        <v>0.68110000000000004</v>
      </c>
      <c r="K263" s="18">
        <v>-1.46</v>
      </c>
      <c r="L263" s="18">
        <v>3.069</v>
      </c>
      <c r="M263" s="18">
        <v>0.32729999999999998</v>
      </c>
      <c r="O263" s="18">
        <f t="shared" si="30"/>
        <v>71.265000000000001</v>
      </c>
      <c r="P263" s="18">
        <f t="shared" ca="1" si="31"/>
        <v>1.0243812293130967</v>
      </c>
      <c r="Q263" s="18">
        <f t="shared" ca="1" si="31"/>
        <v>1.0046395255773453</v>
      </c>
      <c r="R263" s="18">
        <f t="shared" ca="1" si="31"/>
        <v>1.0179209543687384</v>
      </c>
      <c r="S263" s="18">
        <f t="shared" ca="1" si="31"/>
        <v>1.000647131646456</v>
      </c>
      <c r="T263" s="18">
        <f t="shared" ca="1" si="40"/>
        <v>9.5290179464869312E-4</v>
      </c>
      <c r="U263" s="18">
        <f t="shared" ca="1" si="40"/>
        <v>9.5243987150213296E-4</v>
      </c>
      <c r="V263" s="18">
        <f t="shared" ca="1" si="40"/>
        <v>4.7801604620892265E-4</v>
      </c>
      <c r="W263" s="18">
        <f t="shared" ca="1" si="40"/>
        <v>1.0646358914713269E-3</v>
      </c>
      <c r="X263" s="18">
        <f t="shared" ca="1" si="41"/>
        <v>2.061347357201494E-4</v>
      </c>
      <c r="Y263" s="18">
        <f t="shared" ca="1" si="41"/>
        <v>3.3289863757037972E-4</v>
      </c>
      <c r="Z263" s="18">
        <f t="shared" ca="1" si="41"/>
        <v>6.4180309887286823E-5</v>
      </c>
      <c r="AA263" s="18">
        <f t="shared" ca="1" si="41"/>
        <v>9.6957220268843137E-5</v>
      </c>
      <c r="AB263" s="18">
        <f t="shared" ca="1" si="42"/>
        <v>0.16187629972536285</v>
      </c>
      <c r="AC263" s="18">
        <f t="shared" ca="1" si="42"/>
        <v>0.15860800801205863</v>
      </c>
      <c r="AD263" s="18">
        <f t="shared" ca="1" si="42"/>
        <v>0.16146495520850815</v>
      </c>
      <c r="AE263" s="18">
        <f t="shared" ca="1" si="42"/>
        <v>0.15809634418051985</v>
      </c>
      <c r="AF263" s="18">
        <f t="shared" ca="1" si="43"/>
        <v>0</v>
      </c>
      <c r="AG263" s="18">
        <f t="shared" ca="1" si="43"/>
        <v>0</v>
      </c>
      <c r="AH263" s="18">
        <f t="shared" ca="1" si="43"/>
        <v>0</v>
      </c>
      <c r="AI263" s="18">
        <f t="shared" ca="1" si="43"/>
        <v>0</v>
      </c>
    </row>
    <row r="264" spans="2:35" x14ac:dyDescent="0.15">
      <c r="B264">
        <v>1.901</v>
      </c>
      <c r="C264">
        <v>7</v>
      </c>
      <c r="D264" s="18">
        <v>4.9610000000000001E-2</v>
      </c>
      <c r="E264" s="18">
        <v>2.4220000000000002</v>
      </c>
      <c r="F264" s="18">
        <v>-1.37</v>
      </c>
      <c r="G264" s="18">
        <v>0.03</v>
      </c>
      <c r="H264" s="18">
        <v>-2.0539999999999998</v>
      </c>
      <c r="I264" s="18">
        <v>-1.337</v>
      </c>
      <c r="J264" s="18">
        <v>0.1043</v>
      </c>
      <c r="K264" s="18">
        <v>-2.585</v>
      </c>
      <c r="L264" s="18">
        <v>2.5339999999999998</v>
      </c>
      <c r="M264" s="18">
        <v>2.4990000000000001</v>
      </c>
      <c r="O264" s="18">
        <f t="shared" si="30"/>
        <v>89.715999999999994</v>
      </c>
      <c r="P264" s="18">
        <f t="shared" ca="1" si="31"/>
        <v>1.017668578548371</v>
      </c>
      <c r="Q264" s="18">
        <f t="shared" ca="1" si="31"/>
        <v>1.0056247748292304</v>
      </c>
      <c r="R264" s="18">
        <f t="shared" ca="1" si="31"/>
        <v>1.0074151458500626</v>
      </c>
      <c r="S264" s="18">
        <f t="shared" ca="1" si="31"/>
        <v>1.0003480923556176</v>
      </c>
      <c r="T264" s="18">
        <f t="shared" ca="1" si="40"/>
        <v>7.6548512966179974E-4</v>
      </c>
      <c r="U264" s="18">
        <f t="shared" ca="1" si="40"/>
        <v>7.1164516462838342E-4</v>
      </c>
      <c r="V264" s="18">
        <f t="shared" ca="1" si="40"/>
        <v>3.4224210514434552E-4</v>
      </c>
      <c r="W264" s="18">
        <f t="shared" ca="1" si="40"/>
        <v>9.5993689039532138E-4</v>
      </c>
      <c r="X264" s="18">
        <f t="shared" ca="1" si="41"/>
        <v>1.9579709614648739E-4</v>
      </c>
      <c r="Y264" s="18">
        <f t="shared" ca="1" si="41"/>
        <v>3.3956030531010124E-4</v>
      </c>
      <c r="Z264" s="18">
        <f t="shared" ca="1" si="41"/>
        <v>3.3457613018558707E-5</v>
      </c>
      <c r="AA264" s="18">
        <f t="shared" ca="1" si="41"/>
        <v>8.9567164152552802E-5</v>
      </c>
      <c r="AB264" s="18">
        <f t="shared" ca="1" si="42"/>
        <v>0.16100570247946772</v>
      </c>
      <c r="AC264" s="18">
        <f t="shared" ca="1" si="42"/>
        <v>0.15899894833980777</v>
      </c>
      <c r="AD264" s="18">
        <f t="shared" ca="1" si="42"/>
        <v>0.15995940048951726</v>
      </c>
      <c r="AE264" s="18">
        <f t="shared" ca="1" si="42"/>
        <v>0.15816083965639652</v>
      </c>
      <c r="AF264" s="18">
        <f t="shared" ca="1" si="43"/>
        <v>0</v>
      </c>
      <c r="AG264" s="18">
        <f t="shared" ca="1" si="43"/>
        <v>0</v>
      </c>
      <c r="AH264" s="18">
        <f t="shared" ca="1" si="43"/>
        <v>0</v>
      </c>
      <c r="AI264" s="18">
        <f t="shared" ca="1" si="43"/>
        <v>0</v>
      </c>
    </row>
    <row r="265" spans="2:35" x14ac:dyDescent="0.15">
      <c r="B265">
        <v>1.901</v>
      </c>
      <c r="C265">
        <v>10</v>
      </c>
      <c r="D265" s="18">
        <v>0.47560000000000002</v>
      </c>
      <c r="E265" s="18">
        <v>-2.3639999999999999</v>
      </c>
      <c r="F265" s="18">
        <v>-1.26</v>
      </c>
      <c r="G265" s="18">
        <v>0.93200000000000005</v>
      </c>
      <c r="H265" s="18">
        <v>1.1080000000000001</v>
      </c>
      <c r="I265" s="18">
        <v>-1.4059999999999999</v>
      </c>
      <c r="J265" s="18">
        <v>3.431E-2</v>
      </c>
      <c r="K265" s="18">
        <v>-0.49769999999999998</v>
      </c>
      <c r="L265" s="18">
        <v>2.9390000000000001</v>
      </c>
      <c r="M265" s="18">
        <v>9.1319999999999998E-2</v>
      </c>
      <c r="O265" s="18">
        <f t="shared" si="30"/>
        <v>112.94</v>
      </c>
      <c r="P265" s="18">
        <f t="shared" ca="1" si="31"/>
        <v>1.0101916754683027</v>
      </c>
      <c r="Q265" s="18">
        <f t="shared" ca="1" si="31"/>
        <v>1.0058669168208025</v>
      </c>
      <c r="R265" s="18">
        <f t="shared" ca="1" si="31"/>
        <v>0.99876441723583997</v>
      </c>
      <c r="S265" s="18">
        <f t="shared" ca="1" si="31"/>
        <v>0.99991499270549011</v>
      </c>
      <c r="T265" s="18">
        <f t="shared" ca="1" si="40"/>
        <v>6.0686331840518332E-4</v>
      </c>
      <c r="U265" s="18">
        <f t="shared" ca="1" si="40"/>
        <v>5.1944296672882108E-4</v>
      </c>
      <c r="V265" s="18">
        <f t="shared" ca="1" si="40"/>
        <v>2.4106149880676191E-4</v>
      </c>
      <c r="W265" s="18">
        <f t="shared" ca="1" si="40"/>
        <v>8.5023455766888715E-4</v>
      </c>
      <c r="X265" s="18">
        <f t="shared" ca="1" si="41"/>
        <v>1.8732369029840723E-4</v>
      </c>
      <c r="Y265" s="18">
        <f t="shared" ca="1" si="41"/>
        <v>3.5142250989768587E-4</v>
      </c>
      <c r="Z265" s="18">
        <f t="shared" ca="1" si="41"/>
        <v>3.0267280152497877E-5</v>
      </c>
      <c r="AA265" s="18">
        <f t="shared" ca="1" si="41"/>
        <v>8.2930093260637162E-5</v>
      </c>
      <c r="AB265" s="18">
        <f t="shared" ca="1" si="42"/>
        <v>0.15998281161236053</v>
      </c>
      <c r="AC265" s="18">
        <f t="shared" ca="1" si="42"/>
        <v>0.15921782642800852</v>
      </c>
      <c r="AD265" s="18">
        <f t="shared" ca="1" si="42"/>
        <v>0.15868696520842085</v>
      </c>
      <c r="AE265" s="18">
        <f t="shared" ca="1" si="42"/>
        <v>0.15820824910984571</v>
      </c>
      <c r="AF265" s="18">
        <f t="shared" ca="1" si="43"/>
        <v>0</v>
      </c>
      <c r="AG265" s="18">
        <f t="shared" ca="1" si="43"/>
        <v>0</v>
      </c>
      <c r="AH265" s="18">
        <f t="shared" ca="1" si="43"/>
        <v>0</v>
      </c>
      <c r="AI265" s="18">
        <f t="shared" ca="1" si="43"/>
        <v>0</v>
      </c>
    </row>
    <row r="266" spans="2:35" x14ac:dyDescent="0.15">
      <c r="B266">
        <v>1.901</v>
      </c>
      <c r="C266">
        <v>15</v>
      </c>
      <c r="D266" s="18">
        <v>1.0670000000000001E-2</v>
      </c>
      <c r="E266" s="18">
        <v>-0.27889999999999998</v>
      </c>
      <c r="F266" s="18">
        <v>-0.51519999999999999</v>
      </c>
      <c r="G266" s="18">
        <v>4.3430000000000003E-2</v>
      </c>
      <c r="H266" s="18">
        <v>-0.47939999999999999</v>
      </c>
      <c r="I266" s="18">
        <v>0.70720000000000005</v>
      </c>
      <c r="J266" s="18">
        <v>0.19409999999999999</v>
      </c>
      <c r="K266" s="18">
        <v>-0.93420000000000003</v>
      </c>
      <c r="L266" s="18">
        <v>3.5990000000000002</v>
      </c>
      <c r="M266" s="18">
        <v>0.47849999999999998</v>
      </c>
      <c r="O266" s="18">
        <f t="shared" si="30"/>
        <v>142.19</v>
      </c>
      <c r="P266" s="18">
        <f t="shared" ca="1" si="31"/>
        <v>1.002233092167645</v>
      </c>
      <c r="Q266" s="18">
        <f t="shared" ca="1" si="31"/>
        <v>1.0054160092260331</v>
      </c>
      <c r="R266" s="18">
        <f t="shared" ca="1" si="31"/>
        <v>0.98902327124807976</v>
      </c>
      <c r="S266" s="18">
        <f t="shared" ca="1" si="31"/>
        <v>0.999198544256517</v>
      </c>
      <c r="T266" s="18">
        <f t="shared" ca="1" si="40"/>
        <v>4.8231639851664535E-4</v>
      </c>
      <c r="U266" s="18">
        <f t="shared" ca="1" si="40"/>
        <v>3.7290475918819383E-4</v>
      </c>
      <c r="V266" s="18">
        <f t="shared" ca="1" si="40"/>
        <v>1.6675157607182943E-4</v>
      </c>
      <c r="W266" s="18">
        <f t="shared" ca="1" si="40"/>
        <v>7.3747774050242105E-4</v>
      </c>
      <c r="X266" s="18">
        <f t="shared" ca="1" si="41"/>
        <v>1.8065746344693055E-4</v>
      </c>
      <c r="Y266" s="18">
        <f t="shared" ca="1" si="41"/>
        <v>3.6729105077132123E-4</v>
      </c>
      <c r="Z266" s="18">
        <f t="shared" ca="1" si="41"/>
        <v>2.9176083028601287E-5</v>
      </c>
      <c r="AA266" s="18">
        <f t="shared" ca="1" si="41"/>
        <v>7.6929927150664207E-5</v>
      </c>
      <c r="AB266" s="18">
        <f t="shared" ca="1" si="42"/>
        <v>0.15884737688679226</v>
      </c>
      <c r="AC266" s="18">
        <f t="shared" ca="1" si="42"/>
        <v>0.1592767319220903</v>
      </c>
      <c r="AD266" s="18">
        <f t="shared" ca="1" si="42"/>
        <v>0.15721201479294789</v>
      </c>
      <c r="AE266" s="18">
        <f t="shared" ca="1" si="42"/>
        <v>0.15821297978099755</v>
      </c>
      <c r="AF266" s="18">
        <f t="shared" ca="1" si="43"/>
        <v>0</v>
      </c>
      <c r="AG266" s="18">
        <f t="shared" ca="1" si="43"/>
        <v>0</v>
      </c>
      <c r="AH266" s="18">
        <f t="shared" ca="1" si="43"/>
        <v>0</v>
      </c>
      <c r="AI266" s="18">
        <f t="shared" ca="1" si="43"/>
        <v>0</v>
      </c>
    </row>
    <row r="267" spans="2:35" x14ac:dyDescent="0.15">
      <c r="B267">
        <v>1.901</v>
      </c>
      <c r="C267">
        <v>20</v>
      </c>
      <c r="D267" s="18">
        <v>0.66849999999999998</v>
      </c>
      <c r="E267" s="18">
        <v>-2.5289999999999999</v>
      </c>
      <c r="F267" s="18">
        <v>-1.2729999999999999</v>
      </c>
      <c r="G267" s="18">
        <v>0.92520000000000002</v>
      </c>
      <c r="H267" s="18">
        <v>1.014</v>
      </c>
      <c r="I267" s="18">
        <v>-1.403</v>
      </c>
      <c r="J267" s="18">
        <v>3.032E-2</v>
      </c>
      <c r="K267" s="18">
        <v>-0.46100000000000002</v>
      </c>
      <c r="L267" s="18">
        <v>2.8919999999999999</v>
      </c>
      <c r="M267" s="18">
        <v>7.4069999999999997E-2</v>
      </c>
      <c r="O267" s="18">
        <f t="shared" si="30"/>
        <v>179.01</v>
      </c>
      <c r="P267" s="18">
        <f t="shared" ca="1" si="31"/>
        <v>0.9939623306845693</v>
      </c>
      <c r="Q267" s="18">
        <f t="shared" ca="1" si="31"/>
        <v>1.0042800619552665</v>
      </c>
      <c r="R267" s="18">
        <f t="shared" ca="1" si="31"/>
        <v>0.97844505657235148</v>
      </c>
      <c r="S267" s="18">
        <f t="shared" ca="1" si="31"/>
        <v>0.99806228984802614</v>
      </c>
      <c r="T267" s="18">
        <f t="shared" ca="1" si="40"/>
        <v>3.8460692833483799E-4</v>
      </c>
      <c r="U267" s="18">
        <f t="shared" ca="1" si="40"/>
        <v>2.6215657466075734E-4</v>
      </c>
      <c r="V267" s="18">
        <f t="shared" ca="1" si="40"/>
        <v>1.1518271001067406E-4</v>
      </c>
      <c r="W267" s="18">
        <f t="shared" ca="1" si="40"/>
        <v>6.4033360227931278E-4</v>
      </c>
      <c r="X267" s="18">
        <f t="shared" ca="1" si="41"/>
        <v>1.7540732703966034E-4</v>
      </c>
      <c r="Y267" s="18">
        <f t="shared" ca="1" si="41"/>
        <v>3.8596540116002365E-4</v>
      </c>
      <c r="Z267" s="18">
        <f t="shared" ca="1" si="41"/>
        <v>3.0069732417268964E-5</v>
      </c>
      <c r="AA267" s="18">
        <f t="shared" ca="1" si="41"/>
        <v>7.1747787273798063E-5</v>
      </c>
      <c r="AB267" s="18">
        <f t="shared" ca="1" si="42"/>
        <v>0.15763400392021579</v>
      </c>
      <c r="AC267" s="18">
        <f t="shared" ca="1" si="42"/>
        <v>0.1591880141329948</v>
      </c>
      <c r="AD267" s="18">
        <f t="shared" ca="1" si="42"/>
        <v>0.15557911485489098</v>
      </c>
      <c r="AE267" s="18">
        <f t="shared" ca="1" si="42"/>
        <v>0.15813446555337624</v>
      </c>
      <c r="AF267" s="18">
        <f t="shared" ca="1" si="43"/>
        <v>0</v>
      </c>
      <c r="AG267" s="18">
        <f t="shared" ca="1" si="43"/>
        <v>0</v>
      </c>
      <c r="AH267" s="18">
        <f t="shared" ca="1" si="43"/>
        <v>0</v>
      </c>
      <c r="AI267" s="18">
        <f t="shared" ca="1" si="43"/>
        <v>0</v>
      </c>
    </row>
    <row r="268" spans="2:35" x14ac:dyDescent="0.15">
      <c r="B268">
        <v>4.0910000000000002</v>
      </c>
      <c r="C268">
        <v>1</v>
      </c>
      <c r="D268" s="18">
        <v>-0.45669999999999999</v>
      </c>
      <c r="E268" s="18">
        <v>0.77010000000000001</v>
      </c>
      <c r="F268" s="18">
        <v>-1.208</v>
      </c>
      <c r="G268" s="18">
        <v>4.2889999999999998E-2</v>
      </c>
      <c r="H268" s="18">
        <v>-0.94279999999999997</v>
      </c>
      <c r="I268" s="18">
        <v>0.19869999999999999</v>
      </c>
      <c r="J268" s="18">
        <v>0.28539999999999999</v>
      </c>
      <c r="K268" s="18">
        <v>-0.71409999999999996</v>
      </c>
      <c r="L268" s="18">
        <v>3.7210000000000001</v>
      </c>
      <c r="M268" s="18">
        <v>0.21329999999999999</v>
      </c>
      <c r="O268" s="18">
        <f t="shared" si="30"/>
        <v>225.36</v>
      </c>
      <c r="P268" s="18">
        <f t="shared" ca="1" si="31"/>
        <v>0.98551398645310739</v>
      </c>
      <c r="Q268" s="18">
        <f t="shared" ca="1" si="31"/>
        <v>1.0024822369932562</v>
      </c>
      <c r="R268" s="18">
        <f t="shared" ca="1" si="31"/>
        <v>0.96727141552223839</v>
      </c>
      <c r="S268" s="18">
        <f t="shared" ca="1" si="31"/>
        <v>0.99610846466021652</v>
      </c>
      <c r="T268" s="18">
        <f t="shared" ca="1" si="40"/>
        <v>3.079611020085471E-4</v>
      </c>
      <c r="U268" s="18">
        <f t="shared" ca="1" si="40"/>
        <v>1.7915076934831088E-4</v>
      </c>
      <c r="V268" s="18">
        <f t="shared" ca="1" si="40"/>
        <v>7.7005381657188396E-5</v>
      </c>
      <c r="W268" s="18">
        <f t="shared" ca="1" si="40"/>
        <v>5.5642043216386141E-4</v>
      </c>
      <c r="X268" s="18">
        <f t="shared" ca="1" si="41"/>
        <v>1.7126881173822842E-4</v>
      </c>
      <c r="Y268" s="18">
        <f t="shared" ca="1" si="41"/>
        <v>4.064826897929754E-4</v>
      </c>
      <c r="Z268" s="18">
        <f t="shared" ca="1" si="41"/>
        <v>3.283547802722631E-5</v>
      </c>
      <c r="AA268" s="18">
        <f t="shared" ca="1" si="41"/>
        <v>6.7239760224590525E-5</v>
      </c>
      <c r="AB268" s="18">
        <f t="shared" ca="1" si="42"/>
        <v>0.15637019251646445</v>
      </c>
      <c r="AC268" s="18">
        <f t="shared" ca="1" si="42"/>
        <v>0.15896436992015633</v>
      </c>
      <c r="AD268" s="18">
        <f t="shared" ca="1" si="42"/>
        <v>0.15383618623217449</v>
      </c>
      <c r="AE268" s="18">
        <f t="shared" ca="1" si="42"/>
        <v>0.15791192581396354</v>
      </c>
      <c r="AF268" s="18">
        <f t="shared" ca="1" si="43"/>
        <v>0</v>
      </c>
      <c r="AG268" s="18">
        <f t="shared" ca="1" si="43"/>
        <v>0</v>
      </c>
      <c r="AH268" s="18">
        <f t="shared" ca="1" si="43"/>
        <v>0</v>
      </c>
      <c r="AI268" s="18">
        <f t="shared" ca="1" si="43"/>
        <v>0</v>
      </c>
    </row>
    <row r="269" spans="2:35" x14ac:dyDescent="0.15">
      <c r="B269">
        <v>4.0910000000000002</v>
      </c>
      <c r="C269">
        <v>3</v>
      </c>
      <c r="D269" s="18">
        <v>-0.12859999999999999</v>
      </c>
      <c r="E269" s="18">
        <v>1.0960000000000001</v>
      </c>
      <c r="F269" s="18">
        <v>-1.07</v>
      </c>
      <c r="G269" s="18">
        <v>3.0269999999999998E-2</v>
      </c>
      <c r="H269" s="18">
        <v>-1.6879999999999999</v>
      </c>
      <c r="I269" s="18">
        <v>-0.67079999999999995</v>
      </c>
      <c r="J269" s="18">
        <v>0.82609999999999995</v>
      </c>
      <c r="K269" s="18">
        <v>-2.5680000000000001</v>
      </c>
      <c r="L269" s="18">
        <v>3.9180000000000001</v>
      </c>
      <c r="M269" s="18">
        <v>9.6339999999999995E-2</v>
      </c>
      <c r="O269" s="18">
        <f t="shared" si="30"/>
        <v>283.70999999999998</v>
      </c>
      <c r="P269" s="18">
        <f t="shared" ca="1" si="31"/>
        <v>0.97698817830443563</v>
      </c>
      <c r="Q269" s="18">
        <f t="shared" ca="1" si="31"/>
        <v>1.0000570325584752</v>
      </c>
      <c r="R269" s="18">
        <f t="shared" ca="1" si="31"/>
        <v>0.955839498053489</v>
      </c>
      <c r="S269" s="18">
        <f t="shared" ca="1" si="31"/>
        <v>0.99279476370039699</v>
      </c>
      <c r="T269" s="18">
        <f t="shared" ca="1" si="40"/>
        <v>2.4784215170268185E-4</v>
      </c>
      <c r="U269" s="18">
        <f t="shared" ca="1" si="40"/>
        <v>1.1748811910103074E-4</v>
      </c>
      <c r="V269" s="18">
        <f t="shared" ca="1" si="40"/>
        <v>4.8830095239462176E-5</v>
      </c>
      <c r="W269" s="18">
        <f t="shared" ca="1" si="40"/>
        <v>4.8665294219307417E-4</v>
      </c>
      <c r="X269" s="18">
        <f t="shared" ca="1" si="41"/>
        <v>1.6801538383577516E-4</v>
      </c>
      <c r="Y269" s="18">
        <f t="shared" ca="1" si="41"/>
        <v>4.2807847778175061E-4</v>
      </c>
      <c r="Z269" s="18">
        <f t="shared" ca="1" si="41"/>
        <v>3.7563537858497763E-5</v>
      </c>
      <c r="AA269" s="18">
        <f t="shared" ca="1" si="41"/>
        <v>6.3324933445732404E-5</v>
      </c>
      <c r="AB269" s="18">
        <f t="shared" ca="1" si="42"/>
        <v>0.15507664038395849</v>
      </c>
      <c r="AC269" s="18">
        <f t="shared" ca="1" si="42"/>
        <v>0.15861845350861106</v>
      </c>
      <c r="AD269" s="18">
        <f t="shared" ca="1" si="42"/>
        <v>0.1520401872845909</v>
      </c>
      <c r="AE269" s="18">
        <f t="shared" ca="1" si="42"/>
        <v>0.15745821624302955</v>
      </c>
      <c r="AF269" s="18">
        <f t="shared" ca="1" si="43"/>
        <v>0</v>
      </c>
      <c r="AG269" s="18">
        <f t="shared" ca="1" si="43"/>
        <v>0</v>
      </c>
      <c r="AH269" s="18">
        <f t="shared" ca="1" si="43"/>
        <v>0</v>
      </c>
      <c r="AI269" s="18">
        <f t="shared" ca="1" si="43"/>
        <v>0</v>
      </c>
    </row>
    <row r="270" spans="2:35" x14ac:dyDescent="0.15">
      <c r="B270">
        <v>4.0910000000000002</v>
      </c>
      <c r="C270">
        <v>5</v>
      </c>
      <c r="D270" s="18">
        <v>-0.15490000000000001</v>
      </c>
      <c r="E270" s="18">
        <v>1.129</v>
      </c>
      <c r="F270" s="18">
        <v>-1.079</v>
      </c>
      <c r="G270" s="18">
        <v>3.0609999999999998E-2</v>
      </c>
      <c r="H270" s="18">
        <v>-1.6659999999999999</v>
      </c>
      <c r="I270" s="18">
        <v>-0.65900000000000003</v>
      </c>
      <c r="J270" s="18">
        <v>0.68459999999999999</v>
      </c>
      <c r="K270" s="18">
        <v>-0.45040000000000002</v>
      </c>
      <c r="L270" s="18">
        <v>3.617</v>
      </c>
      <c r="M270" s="18">
        <v>0.1144</v>
      </c>
      <c r="O270" s="18">
        <f t="shared" si="30"/>
        <v>357.17</v>
      </c>
      <c r="P270" s="18">
        <f t="shared" ca="1" si="31"/>
        <v>0.96844538826704818</v>
      </c>
      <c r="Q270" s="18">
        <f t="shared" ca="1" si="31"/>
        <v>0.99704731273166125</v>
      </c>
      <c r="R270" s="18">
        <f t="shared" ca="1" si="31"/>
        <v>0.94459384777196109</v>
      </c>
      <c r="S270" s="18">
        <f t="shared" ca="1" si="31"/>
        <v>0.98736216847244707</v>
      </c>
      <c r="T270" s="18">
        <f t="shared" ca="1" si="40"/>
        <v>2.0069004400018325E-4</v>
      </c>
      <c r="U270" s="18">
        <f t="shared" ca="1" si="40"/>
        <v>7.2131913970733397E-5</v>
      </c>
      <c r="V270" s="18">
        <f t="shared" ca="1" si="40"/>
        <v>2.8093041896552854E-5</v>
      </c>
      <c r="W270" s="18">
        <f t="shared" ca="1" si="40"/>
        <v>4.2925204827075098E-4</v>
      </c>
      <c r="X270" s="18">
        <f t="shared" ca="1" si="41"/>
        <v>1.6551144959744315E-4</v>
      </c>
      <c r="Y270" s="18">
        <f t="shared" ca="1" si="41"/>
        <v>4.5015372958522254E-4</v>
      </c>
      <c r="Z270" s="18">
        <f t="shared" ca="1" si="41"/>
        <v>4.4434690171430411E-5</v>
      </c>
      <c r="AA270" s="18">
        <f t="shared" ca="1" si="41"/>
        <v>5.9884545904342738E-5</v>
      </c>
      <c r="AB270" s="18">
        <f t="shared" ca="1" si="42"/>
        <v>0.15376666916365292</v>
      </c>
      <c r="AC270" s="18">
        <f t="shared" ca="1" si="42"/>
        <v>0.15816272267417875</v>
      </c>
      <c r="AD270" s="18">
        <f t="shared" ca="1" si="42"/>
        <v>0.15026425235503293</v>
      </c>
      <c r="AE270" s="18">
        <f t="shared" ca="1" si="42"/>
        <v>0.1566544331401476</v>
      </c>
      <c r="AF270" s="18">
        <f t="shared" ca="1" si="43"/>
        <v>0</v>
      </c>
      <c r="AG270" s="18">
        <f t="shared" ca="1" si="43"/>
        <v>0</v>
      </c>
      <c r="AH270" s="18">
        <f t="shared" ca="1" si="43"/>
        <v>0</v>
      </c>
      <c r="AI270" s="18">
        <f t="shared" ca="1" si="43"/>
        <v>0</v>
      </c>
    </row>
    <row r="271" spans="2:35" x14ac:dyDescent="0.15">
      <c r="B271">
        <v>4.0910000000000002</v>
      </c>
      <c r="C271">
        <v>7</v>
      </c>
      <c r="D271" s="18">
        <v>0.91349999999999998</v>
      </c>
      <c r="E271" s="18">
        <v>1.1579999999999999</v>
      </c>
      <c r="F271" s="18">
        <v>-1.107</v>
      </c>
      <c r="G271" s="18">
        <v>5.2880000000000003E-2</v>
      </c>
      <c r="H271" s="18">
        <v>-9.9580000000000002</v>
      </c>
      <c r="I271" s="18">
        <v>2.516</v>
      </c>
      <c r="J271" s="18">
        <v>2.4950000000000001</v>
      </c>
      <c r="K271" s="18">
        <v>3.609</v>
      </c>
      <c r="L271" s="18">
        <v>2.0779999999999998</v>
      </c>
      <c r="M271" s="18">
        <v>0.89429999999999998</v>
      </c>
      <c r="O271" s="18">
        <f t="shared" si="30"/>
        <v>449.65</v>
      </c>
      <c r="P271" s="18">
        <f t="shared" ca="1" si="31"/>
        <v>0.95990110423984087</v>
      </c>
      <c r="Q271" s="18">
        <f t="shared" ca="1" si="31"/>
        <v>0.99350190985385112</v>
      </c>
      <c r="R271" s="18">
        <f t="shared" ca="1" si="31"/>
        <v>0.93414106805035257</v>
      </c>
      <c r="S271" s="18">
        <f t="shared" ca="1" si="31"/>
        <v>0.9788225775940711</v>
      </c>
      <c r="T271" s="18">
        <f t="shared" ca="1" si="40"/>
        <v>1.6371274852894219E-4</v>
      </c>
      <c r="U271" s="18">
        <f t="shared" ca="1" si="40"/>
        <v>3.9150048553852206E-5</v>
      </c>
      <c r="V271" s="18">
        <f t="shared" ca="1" si="40"/>
        <v>1.2867867206516501E-5</v>
      </c>
      <c r="W271" s="18">
        <f t="shared" ca="1" si="40"/>
        <v>3.7908984878291254E-4</v>
      </c>
      <c r="X271" s="18">
        <f t="shared" ca="1" si="41"/>
        <v>1.6380548845192509E-4</v>
      </c>
      <c r="Y271" s="18">
        <f t="shared" ca="1" si="41"/>
        <v>4.7224507780893246E-4</v>
      </c>
      <c r="Z271" s="18">
        <f t="shared" ca="1" si="41"/>
        <v>5.368578206946006E-5</v>
      </c>
      <c r="AA271" s="18">
        <f t="shared" ca="1" si="41"/>
        <v>5.6748544588393152E-5</v>
      </c>
      <c r="AB271" s="18">
        <f t="shared" ca="1" si="42"/>
        <v>0.15244548738215849</v>
      </c>
      <c r="AC271" s="18">
        <f t="shared" ca="1" si="42"/>
        <v>0.15760934479811622</v>
      </c>
      <c r="AD271" s="18">
        <f t="shared" ca="1" si="42"/>
        <v>0.14860661487608023</v>
      </c>
      <c r="AE271" s="18">
        <f t="shared" ca="1" si="42"/>
        <v>0.15534861324067539</v>
      </c>
      <c r="AF271" s="18">
        <f t="shared" ca="1" si="43"/>
        <v>0</v>
      </c>
      <c r="AG271" s="18">
        <f t="shared" ca="1" si="43"/>
        <v>0</v>
      </c>
      <c r="AH271" s="18">
        <f t="shared" ca="1" si="43"/>
        <v>0</v>
      </c>
      <c r="AI271" s="18">
        <f t="shared" ca="1" si="43"/>
        <v>0</v>
      </c>
    </row>
    <row r="272" spans="2:35" x14ac:dyDescent="0.15">
      <c r="B272">
        <v>4.0910000000000002</v>
      </c>
      <c r="C272">
        <v>10</v>
      </c>
      <c r="D272" s="18">
        <v>-0.18390000000000001</v>
      </c>
      <c r="E272" s="18">
        <v>1.2969999999999999</v>
      </c>
      <c r="F272" s="18">
        <v>-1.0840000000000001</v>
      </c>
      <c r="G272" s="18">
        <v>4.1860000000000001E-2</v>
      </c>
      <c r="H272" s="18">
        <v>-1.871</v>
      </c>
      <c r="I272" s="18">
        <v>-0.65810000000000002</v>
      </c>
      <c r="J272" s="18">
        <v>0.66339999999999999</v>
      </c>
      <c r="K272" s="18">
        <v>-1.242</v>
      </c>
      <c r="L272" s="18">
        <v>3.9119999999999999</v>
      </c>
      <c r="M272" s="18">
        <v>0.1265</v>
      </c>
      <c r="O272" s="18">
        <f t="shared" si="30"/>
        <v>566.08000000000004</v>
      </c>
      <c r="P272" s="18">
        <f t="shared" ca="1" si="31"/>
        <v>0.95133466049278148</v>
      </c>
      <c r="Q272" s="18">
        <f t="shared" ca="1" si="31"/>
        <v>0.98947293029392025</v>
      </c>
      <c r="R272" s="18">
        <f t="shared" ca="1" si="31"/>
        <v>0.92537489177748067</v>
      </c>
      <c r="S272" s="18">
        <f t="shared" ca="1" si="31"/>
        <v>0.96803204101917484</v>
      </c>
      <c r="T272" s="18">
        <f t="shared" ca="1" si="40"/>
        <v>1.3471567904959348E-4</v>
      </c>
      <c r="U272" s="18">
        <f t="shared" ca="1" si="40"/>
        <v>1.5489667588131084E-5</v>
      </c>
      <c r="V272" s="18">
        <f t="shared" ca="1" si="40"/>
        <v>1.2167813218761061E-5</v>
      </c>
      <c r="W272" s="18">
        <f t="shared" ca="1" si="40"/>
        <v>3.3521397643242244E-4</v>
      </c>
      <c r="X272" s="18">
        <f t="shared" ca="1" si="41"/>
        <v>1.6350055906064057E-4</v>
      </c>
      <c r="Y272" s="18">
        <f t="shared" ca="1" si="41"/>
        <v>4.940032956461739E-4</v>
      </c>
      <c r="Z272" s="18">
        <f t="shared" ca="1" si="41"/>
        <v>6.6095570225401047E-5</v>
      </c>
      <c r="AA272" s="18">
        <f t="shared" ca="1" si="41"/>
        <v>6.9492173898937342E-5</v>
      </c>
      <c r="AB272" s="18">
        <f t="shared" ca="1" si="42"/>
        <v>0.15111139751396596</v>
      </c>
      <c r="AC272" s="18">
        <f t="shared" ca="1" si="42"/>
        <v>0.1569700149486655</v>
      </c>
      <c r="AD272" s="18">
        <f t="shared" ca="1" si="42"/>
        <v>0.14719972485606958</v>
      </c>
      <c r="AE272" s="18">
        <f t="shared" ca="1" si="42"/>
        <v>0.1536623782492067</v>
      </c>
      <c r="AF272" s="18">
        <f t="shared" ca="1" si="43"/>
        <v>0</v>
      </c>
      <c r="AG272" s="18">
        <f t="shared" ca="1" si="43"/>
        <v>0</v>
      </c>
      <c r="AH272" s="18">
        <f t="shared" ca="1" si="43"/>
        <v>0</v>
      </c>
      <c r="AI272" s="18">
        <f t="shared" ca="1" si="43"/>
        <v>0</v>
      </c>
    </row>
    <row r="273" spans="2:35" x14ac:dyDescent="0.15">
      <c r="B273">
        <v>4.0910000000000002</v>
      </c>
      <c r="C273">
        <v>15</v>
      </c>
      <c r="D273" s="18">
        <v>-0.2351</v>
      </c>
      <c r="E273" s="18">
        <v>0.54330000000000001</v>
      </c>
      <c r="F273" s="18">
        <v>0.55079999999999996</v>
      </c>
      <c r="G273" s="18">
        <v>0.11310000000000001</v>
      </c>
      <c r="H273" s="18">
        <v>-1.071</v>
      </c>
      <c r="I273" s="18">
        <v>0.58389999999999997</v>
      </c>
      <c r="J273" s="18">
        <v>0.186</v>
      </c>
      <c r="K273" s="18">
        <v>-0.30180000000000001</v>
      </c>
      <c r="L273" s="18">
        <v>3.629</v>
      </c>
      <c r="M273" s="18">
        <v>0.1105</v>
      </c>
      <c r="O273" s="18">
        <f t="shared" si="30"/>
        <v>712.65</v>
      </c>
      <c r="P273" s="18">
        <f t="shared" ca="1" si="31"/>
        <v>0.94278981427061193</v>
      </c>
      <c r="Q273" s="18">
        <f t="shared" ca="1" si="31"/>
        <v>0.98502261789784518</v>
      </c>
      <c r="R273" s="18">
        <f t="shared" ca="1" si="31"/>
        <v>0.91929671583699457</v>
      </c>
      <c r="S273" s="18">
        <f t="shared" ca="1" si="31"/>
        <v>0.95523529478379343</v>
      </c>
      <c r="T273" s="18">
        <f t="shared" ca="1" si="40"/>
        <v>1.1197980677479373E-4</v>
      </c>
      <c r="U273" s="18">
        <f t="shared" ca="1" si="40"/>
        <v>0</v>
      </c>
      <c r="V273" s="18">
        <f t="shared" ca="1" si="40"/>
        <v>1.259673070018863E-5</v>
      </c>
      <c r="W273" s="18">
        <f t="shared" ca="1" si="40"/>
        <v>2.9681632210017659E-4</v>
      </c>
      <c r="X273" s="18">
        <f t="shared" ca="1" si="41"/>
        <v>1.6710125691477544E-4</v>
      </c>
      <c r="Y273" s="18">
        <f t="shared" ca="1" si="41"/>
        <v>5.1523080191177243E-4</v>
      </c>
      <c r="Z273" s="18">
        <f t="shared" ca="1" si="41"/>
        <v>8.109607989966624E-5</v>
      </c>
      <c r="AA273" s="18">
        <f t="shared" ca="1" si="41"/>
        <v>1.0853595945749885E-4</v>
      </c>
      <c r="AB273" s="18">
        <f t="shared" ca="1" si="42"/>
        <v>0.14977057817416825</v>
      </c>
      <c r="AC273" s="18">
        <f t="shared" ca="1" si="42"/>
        <v>0.15625598789384956</v>
      </c>
      <c r="AD273" s="18">
        <f t="shared" ca="1" si="42"/>
        <v>0.14621692368300332</v>
      </c>
      <c r="AE273" s="18">
        <f t="shared" ca="1" si="42"/>
        <v>0.15162506669912684</v>
      </c>
      <c r="AF273" s="18">
        <f t="shared" ca="1" si="43"/>
        <v>0</v>
      </c>
      <c r="AG273" s="18">
        <f t="shared" ca="1" si="43"/>
        <v>0</v>
      </c>
      <c r="AH273" s="18">
        <f t="shared" ca="1" si="43"/>
        <v>0</v>
      </c>
      <c r="AI273" s="18">
        <f t="shared" ca="1" si="43"/>
        <v>0</v>
      </c>
    </row>
    <row r="274" spans="2:35" x14ac:dyDescent="0.15">
      <c r="B274">
        <v>4.0910000000000002</v>
      </c>
      <c r="C274">
        <v>20</v>
      </c>
      <c r="D274" s="18">
        <v>-0.251</v>
      </c>
      <c r="E274" s="18">
        <v>0.57179999999999997</v>
      </c>
      <c r="F274" s="18">
        <v>0.5423</v>
      </c>
      <c r="G274" s="18">
        <v>0.1222</v>
      </c>
      <c r="H274" s="18">
        <v>-1.117</v>
      </c>
      <c r="I274" s="18">
        <v>0.59279999999999999</v>
      </c>
      <c r="J274" s="18">
        <v>0.19769999999999999</v>
      </c>
      <c r="K274" s="18">
        <v>-0.27410000000000001</v>
      </c>
      <c r="L274" s="18">
        <v>3.645</v>
      </c>
      <c r="M274" s="18">
        <v>0.1166</v>
      </c>
      <c r="O274" s="18">
        <f t="shared" si="30"/>
        <v>897.16</v>
      </c>
      <c r="P274" s="18">
        <f t="shared" ca="1" si="31"/>
        <v>0.93483021085417628</v>
      </c>
      <c r="Q274" s="18">
        <f t="shared" ca="1" si="31"/>
        <v>0.98026555437602003</v>
      </c>
      <c r="R274" s="18">
        <f t="shared" ca="1" si="31"/>
        <v>0.91720883783814022</v>
      </c>
      <c r="S274" s="18">
        <f t="shared" ca="1" si="31"/>
        <v>0.93830997879865896</v>
      </c>
      <c r="T274" s="18">
        <f t="shared" ca="1" si="40"/>
        <v>9.4153841109692602E-5</v>
      </c>
      <c r="U274" s="18">
        <f t="shared" ca="1" si="40"/>
        <v>0</v>
      </c>
      <c r="V274" s="18">
        <f t="shared" ca="1" si="40"/>
        <v>1.2893037410689664E-5</v>
      </c>
      <c r="W274" s="18">
        <f t="shared" ca="1" si="40"/>
        <v>2.6319871399461844E-4</v>
      </c>
      <c r="X274" s="18">
        <f t="shared" ca="1" si="41"/>
        <v>1.8366265294551842E-4</v>
      </c>
      <c r="Y274" s="18">
        <f t="shared" ca="1" si="41"/>
        <v>5.3622215598716171E-4</v>
      </c>
      <c r="Z274" s="18">
        <f t="shared" ca="1" si="41"/>
        <v>9.8300351987358698E-5</v>
      </c>
      <c r="AA274" s="18">
        <f t="shared" ca="1" si="41"/>
        <v>1.6195028982549933E-4</v>
      </c>
      <c r="AB274" s="18">
        <f t="shared" ca="1" si="42"/>
        <v>0.14850503251502575</v>
      </c>
      <c r="AC274" s="18">
        <f t="shared" ca="1" si="42"/>
        <v>0.15547788636567353</v>
      </c>
      <c r="AD274" s="18">
        <f t="shared" ca="1" si="42"/>
        <v>0.14586712700011462</v>
      </c>
      <c r="AE274" s="18">
        <f t="shared" ca="1" si="42"/>
        <v>0.14891152227443796</v>
      </c>
      <c r="AF274" s="18">
        <f t="shared" ca="1" si="43"/>
        <v>0</v>
      </c>
      <c r="AG274" s="18">
        <f t="shared" ca="1" si="43"/>
        <v>0</v>
      </c>
      <c r="AH274" s="18">
        <f t="shared" ca="1" si="43"/>
        <v>0</v>
      </c>
      <c r="AI274" s="18">
        <f t="shared" ca="1" si="43"/>
        <v>0</v>
      </c>
    </row>
    <row r="275" spans="2:35" x14ac:dyDescent="0.15">
      <c r="B275">
        <v>9.5030000000000001</v>
      </c>
      <c r="C275">
        <v>1</v>
      </c>
      <c r="D275" s="18">
        <v>-0.61280000000000001</v>
      </c>
      <c r="E275" s="18">
        <v>0.95660000000000001</v>
      </c>
      <c r="F275" s="18">
        <v>-0.47760000000000002</v>
      </c>
      <c r="G275" s="18">
        <v>4.0730000000000002E-2</v>
      </c>
      <c r="H275" s="18">
        <v>-0.93630000000000002</v>
      </c>
      <c r="I275" s="18">
        <v>-1.3610000000000001E-2</v>
      </c>
      <c r="J275" s="18">
        <v>0.39400000000000002</v>
      </c>
      <c r="K275" s="18">
        <v>-1.6870000000000001</v>
      </c>
      <c r="L275" s="18">
        <v>3.5339999999999998</v>
      </c>
      <c r="M275" s="18">
        <v>3.058E-2</v>
      </c>
      <c r="O275" s="18">
        <f t="shared" si="30"/>
        <v>1129.4000000000001</v>
      </c>
      <c r="P275" s="18">
        <f t="shared" ca="1" si="31"/>
        <v>0.93011318174157886</v>
      </c>
      <c r="Q275" s="18">
        <f t="shared" ca="1" si="31"/>
        <v>0.97516226378350079</v>
      </c>
      <c r="R275" s="18">
        <f t="shared" ca="1" si="31"/>
        <v>0.92042315159103238</v>
      </c>
      <c r="S275" s="18">
        <f t="shared" ca="1" si="31"/>
        <v>0.91828556331452849</v>
      </c>
      <c r="T275" s="18">
        <f t="shared" ca="1" si="40"/>
        <v>8.0179174743791329E-5</v>
      </c>
      <c r="U275" s="18">
        <f t="shared" ca="1" si="40"/>
        <v>0</v>
      </c>
      <c r="V275" s="18">
        <f t="shared" ca="1" si="40"/>
        <v>1.3097716360942771E-5</v>
      </c>
      <c r="W275" s="18">
        <f t="shared" ca="1" si="40"/>
        <v>2.3376108356784823E-4</v>
      </c>
      <c r="X275" s="18">
        <f t="shared" ca="1" si="41"/>
        <v>2.4294986307622942E-4</v>
      </c>
      <c r="Y275" s="18">
        <f t="shared" ca="1" si="41"/>
        <v>5.5610514988174134E-4</v>
      </c>
      <c r="Z275" s="18">
        <f t="shared" ca="1" si="41"/>
        <v>1.1630177545696884E-4</v>
      </c>
      <c r="AA275" s="18">
        <f t="shared" ca="1" si="41"/>
        <v>2.3363977546149136E-4</v>
      </c>
      <c r="AB275" s="18">
        <f t="shared" ca="1" si="42"/>
        <v>0.14770898147128267</v>
      </c>
      <c r="AC275" s="18">
        <f t="shared" ca="1" si="42"/>
        <v>0.15464578944794516</v>
      </c>
      <c r="AD275" s="18">
        <f t="shared" ca="1" si="42"/>
        <v>0.14636049482011579</v>
      </c>
      <c r="AE275" s="18">
        <f t="shared" ca="1" si="42"/>
        <v>0.14568228571240352</v>
      </c>
      <c r="AF275" s="18">
        <f t="shared" ca="1" si="43"/>
        <v>0</v>
      </c>
      <c r="AG275" s="18">
        <f t="shared" ca="1" si="43"/>
        <v>0</v>
      </c>
      <c r="AH275" s="18">
        <f t="shared" ca="1" si="43"/>
        <v>0</v>
      </c>
      <c r="AI275" s="18">
        <f t="shared" ca="1" si="43"/>
        <v>0</v>
      </c>
    </row>
    <row r="276" spans="2:35" x14ac:dyDescent="0.15">
      <c r="B276">
        <v>9.5030000000000001</v>
      </c>
      <c r="C276">
        <v>3</v>
      </c>
      <c r="D276" s="18">
        <v>-0.1293</v>
      </c>
      <c r="E276" s="18">
        <v>-0.72</v>
      </c>
      <c r="F276" s="18">
        <v>0.7389</v>
      </c>
      <c r="G276" s="18">
        <v>0.20230000000000001</v>
      </c>
      <c r="H276" s="18">
        <v>0.50029999999999997</v>
      </c>
      <c r="I276" s="18">
        <v>1.7450000000000001</v>
      </c>
      <c r="J276" s="18">
        <v>9.8409999999999997E-2</v>
      </c>
      <c r="K276" s="18">
        <v>-0.56330000000000002</v>
      </c>
      <c r="L276" s="18">
        <v>2.5640000000000001</v>
      </c>
      <c r="M276" s="18">
        <v>6.1289999999999997E-2</v>
      </c>
      <c r="O276" s="18">
        <f t="shared" si="30"/>
        <v>1421.9</v>
      </c>
      <c r="P276" s="18">
        <f t="shared" ca="1" si="31"/>
        <v>0.93637433785650825</v>
      </c>
      <c r="Q276" s="18">
        <f t="shared" ca="1" si="31"/>
        <v>0.96976797720091357</v>
      </c>
      <c r="R276" s="18">
        <f t="shared" ca="1" si="31"/>
        <v>0.92962681095251332</v>
      </c>
      <c r="S276" s="18">
        <f t="shared" ca="1" si="31"/>
        <v>0.89846221694055617</v>
      </c>
      <c r="T276" s="18">
        <f t="shared" ca="1" si="40"/>
        <v>6.9217928489685715E-5</v>
      </c>
      <c r="U276" s="18">
        <f t="shared" ca="1" si="40"/>
        <v>0</v>
      </c>
      <c r="V276" s="18">
        <f t="shared" ca="1" si="40"/>
        <v>1.323917809714193E-5</v>
      </c>
      <c r="W276" s="18">
        <f t="shared" ca="1" si="40"/>
        <v>2.079650531502066E-4</v>
      </c>
      <c r="X276" s="18">
        <f t="shared" ca="1" si="41"/>
        <v>4.2145434627939565E-4</v>
      </c>
      <c r="Y276" s="18">
        <f t="shared" ca="1" si="41"/>
        <v>5.7486450719393129E-4</v>
      </c>
      <c r="Z276" s="18">
        <f t="shared" ca="1" si="41"/>
        <v>1.314212990952963E-4</v>
      </c>
      <c r="AA276" s="18">
        <f t="shared" ca="1" si="41"/>
        <v>3.2829312953854629E-4</v>
      </c>
      <c r="AB276" s="18">
        <f t="shared" ca="1" si="42"/>
        <v>0.14853793217949465</v>
      </c>
      <c r="AC276" s="18">
        <f t="shared" ca="1" si="42"/>
        <v>0.15376850271655992</v>
      </c>
      <c r="AD276" s="18">
        <f t="shared" ca="1" si="42"/>
        <v>0.14781004171665496</v>
      </c>
      <c r="AE276" s="18">
        <f t="shared" ca="1" si="42"/>
        <v>0.14245844482470357</v>
      </c>
      <c r="AF276" s="18">
        <f t="shared" ca="1" si="43"/>
        <v>0</v>
      </c>
      <c r="AG276" s="18">
        <f t="shared" ca="1" si="43"/>
        <v>0</v>
      </c>
      <c r="AH276" s="18">
        <f t="shared" ca="1" si="43"/>
        <v>0</v>
      </c>
      <c r="AI276" s="18">
        <f t="shared" ca="1" si="43"/>
        <v>0</v>
      </c>
    </row>
    <row r="277" spans="2:35" x14ac:dyDescent="0.15">
      <c r="B277">
        <v>9.5030000000000001</v>
      </c>
      <c r="C277">
        <v>5</v>
      </c>
      <c r="D277" s="18">
        <v>-0.53959999999999997</v>
      </c>
      <c r="E277" s="18">
        <v>1.4450000000000001</v>
      </c>
      <c r="F277" s="18">
        <v>-0.96879999999999999</v>
      </c>
      <c r="G277" s="18">
        <v>3.0009999999999998E-2</v>
      </c>
      <c r="H277" s="18">
        <v>-1.5269999999999999</v>
      </c>
      <c r="I277" s="18">
        <v>-0.56369999999999998</v>
      </c>
      <c r="J277" s="18">
        <v>0.54859999999999998</v>
      </c>
      <c r="K277" s="18">
        <v>-0.39560000000000001</v>
      </c>
      <c r="L277" s="18">
        <v>3.3969999999999998</v>
      </c>
      <c r="M277" s="18">
        <v>4.7500000000000001E-2</v>
      </c>
      <c r="O277" s="18">
        <f t="shared" si="30"/>
        <v>1790.1</v>
      </c>
      <c r="P277" s="18">
        <f t="shared" ca="1" si="31"/>
        <v>0.96049100731423431</v>
      </c>
      <c r="Q277" s="18">
        <f t="shared" ca="1" si="31"/>
        <v>0.96413989737304673</v>
      </c>
      <c r="R277" s="18">
        <f t="shared" ca="1" si="31"/>
        <v>0.94345396784750202</v>
      </c>
      <c r="S277" s="18">
        <f t="shared" ca="1" si="31"/>
        <v>0.885557082126194</v>
      </c>
      <c r="T277" s="18">
        <f t="shared" ca="1" si="40"/>
        <v>6.0625709581610399E-5</v>
      </c>
      <c r="U277" s="18">
        <f t="shared" ca="1" si="40"/>
        <v>0</v>
      </c>
      <c r="V277" s="18">
        <f t="shared" ca="1" si="40"/>
        <v>1.3336886123761723E-5</v>
      </c>
      <c r="W277" s="18">
        <f t="shared" ca="1" si="40"/>
        <v>1.853719790980192E-4</v>
      </c>
      <c r="X277" s="18">
        <f t="shared" ca="1" si="41"/>
        <v>7.9594934593572397E-4</v>
      </c>
      <c r="Y277" s="18">
        <f t="shared" ca="1" si="41"/>
        <v>5.9248486694462937E-4</v>
      </c>
      <c r="Z277" s="18">
        <f t="shared" ca="1" si="41"/>
        <v>1.3607811108750075E-4</v>
      </c>
      <c r="AA277" s="18">
        <f t="shared" ca="1" si="41"/>
        <v>4.5098662065456676E-4</v>
      </c>
      <c r="AB277" s="18">
        <f t="shared" ca="1" si="42"/>
        <v>0.15201031655385686</v>
      </c>
      <c r="AC277" s="18">
        <f t="shared" ca="1" si="42"/>
        <v>0.15285514563208843</v>
      </c>
      <c r="AD277" s="18">
        <f t="shared" ca="1" si="42"/>
        <v>0.15000594756538077</v>
      </c>
      <c r="AE277" s="18">
        <f t="shared" ca="1" si="42"/>
        <v>0.1403044284106667</v>
      </c>
      <c r="AF277" s="18">
        <f t="shared" ca="1" si="43"/>
        <v>0</v>
      </c>
      <c r="AG277" s="18">
        <f t="shared" ca="1" si="43"/>
        <v>0</v>
      </c>
      <c r="AH277" s="18">
        <f t="shared" ca="1" si="43"/>
        <v>0</v>
      </c>
      <c r="AI277" s="18">
        <f t="shared" ca="1" si="43"/>
        <v>0</v>
      </c>
    </row>
    <row r="278" spans="2:35" x14ac:dyDescent="0.15">
      <c r="B278">
        <v>9.5030000000000001</v>
      </c>
      <c r="C278">
        <v>7</v>
      </c>
      <c r="D278" s="18">
        <v>-0.60840000000000005</v>
      </c>
      <c r="E278" s="18">
        <v>1.347</v>
      </c>
      <c r="F278" s="18">
        <v>-0.97660000000000002</v>
      </c>
      <c r="G278" s="18">
        <v>3.3739999999999999E-2</v>
      </c>
      <c r="H278" s="18">
        <v>-1.383</v>
      </c>
      <c r="I278" s="18">
        <v>-0.47149999999999997</v>
      </c>
      <c r="J278" s="18">
        <v>0.54769999999999996</v>
      </c>
      <c r="K278" s="18">
        <v>-2.7069999999999999</v>
      </c>
      <c r="L278" s="18">
        <v>3.55</v>
      </c>
      <c r="M278" s="18">
        <v>3.3919999999999999E-2</v>
      </c>
      <c r="O278" s="18">
        <f t="shared" si="30"/>
        <v>2253.6</v>
      </c>
      <c r="P278" s="18">
        <f t="shared" ca="1" si="31"/>
        <v>0.98034865280308403</v>
      </c>
      <c r="Q278" s="18">
        <f t="shared" ca="1" si="31"/>
        <v>0.95832786262818626</v>
      </c>
      <c r="R278" s="18">
        <f t="shared" ca="1" si="31"/>
        <v>0.95598859316985729</v>
      </c>
      <c r="S278" s="18">
        <f t="shared" ca="1" si="31"/>
        <v>0.89014565026093784</v>
      </c>
      <c r="T278" s="18">
        <f t="shared" ref="T278:W293" ca="1" si="44">MAX(0,P135*(1-ABS($P$6))+T135*(1-ABS($P$6)^(X135+1))/(X135+1))</f>
        <v>5.3890171412548923E-5</v>
      </c>
      <c r="U278" s="18">
        <f t="shared" ca="1" si="44"/>
        <v>0</v>
      </c>
      <c r="V278" s="18">
        <f t="shared" ca="1" si="44"/>
        <v>1.3404378753278988E-5</v>
      </c>
      <c r="W278" s="18">
        <f t="shared" ca="1" si="44"/>
        <v>1.6558311927999557E-4</v>
      </c>
      <c r="X278" s="18">
        <f t="shared" ref="X278:AA293" ca="1" si="45">MAX(0,(P135+T135*ABS($P$6)^X135+AB135+AF135*$P$7^AJ135)*0.5*($P$7-$P$6))</f>
        <v>1.2131756186114322E-3</v>
      </c>
      <c r="Y278" s="18">
        <f t="shared" ca="1" si="45"/>
        <v>6.0897930215145874E-4</v>
      </c>
      <c r="Z278" s="18">
        <f t="shared" ca="1" si="45"/>
        <v>1.1929145529925286E-4</v>
      </c>
      <c r="AA278" s="18">
        <f t="shared" ca="1" si="45"/>
        <v>6.0671144434251711E-4</v>
      </c>
      <c r="AB278" s="18">
        <f t="shared" ref="AB278:AE293" ca="1" si="46">MAX(0,AB135*(AN135-($P$7))+AF135*(AN135^(AJ135+1)-$P$7^(AJ135+1))/(AJ135+1))</f>
        <v>0.15476026825706712</v>
      </c>
      <c r="AC278" s="18">
        <f t="shared" ca="1" si="46"/>
        <v>0.15191363713781522</v>
      </c>
      <c r="AD278" s="18">
        <f t="shared" ca="1" si="46"/>
        <v>0.15201761430839719</v>
      </c>
      <c r="AE278" s="18">
        <f t="shared" ca="1" si="46"/>
        <v>0.14089878574715523</v>
      </c>
      <c r="AF278" s="18">
        <f t="shared" ref="AF278:AI293" ca="1" si="47">IF(AN135&lt;1,MAX(0,(AB135+AF135*AN135^AJ135+AR135)*0.5*(1-AN135)),0)</f>
        <v>0</v>
      </c>
      <c r="AG278" s="18">
        <f t="shared" ca="1" si="47"/>
        <v>0</v>
      </c>
      <c r="AH278" s="18">
        <f t="shared" ca="1" si="47"/>
        <v>0</v>
      </c>
      <c r="AI278" s="18">
        <f t="shared" ca="1" si="47"/>
        <v>0</v>
      </c>
    </row>
    <row r="279" spans="2:35" x14ac:dyDescent="0.15">
      <c r="B279">
        <v>9.5030000000000001</v>
      </c>
      <c r="C279">
        <v>10</v>
      </c>
      <c r="D279" s="18">
        <v>-0.61929999999999996</v>
      </c>
      <c r="E279" s="18">
        <v>0.98860000000000003</v>
      </c>
      <c r="F279" s="18">
        <v>-1.091</v>
      </c>
      <c r="G279" s="18">
        <v>3.0130000000000001E-2</v>
      </c>
      <c r="H279" s="18">
        <v>-1.0269999999999999</v>
      </c>
      <c r="I279" s="18">
        <v>-0.36799999999999999</v>
      </c>
      <c r="J279" s="18">
        <v>0.57699999999999996</v>
      </c>
      <c r="K279" s="18">
        <v>-0.3458</v>
      </c>
      <c r="L279" s="18">
        <v>3.407</v>
      </c>
      <c r="M279" s="18">
        <v>3.7909999999999999E-2</v>
      </c>
      <c r="O279" s="18">
        <f t="shared" si="30"/>
        <v>2837.1</v>
      </c>
      <c r="P279" s="18">
        <f t="shared" ca="1" si="31"/>
        <v>0.96827147255492962</v>
      </c>
      <c r="Q279" s="18">
        <f t="shared" ca="1" si="31"/>
        <v>0.95237479049436513</v>
      </c>
      <c r="R279" s="18">
        <f t="shared" ca="1" si="31"/>
        <v>0.97511512373537712</v>
      </c>
      <c r="S279" s="18">
        <f t="shared" ca="1" si="31"/>
        <v>0.92460472938347726</v>
      </c>
      <c r="T279" s="18">
        <f t="shared" ca="1" si="44"/>
        <v>4.8609758096238015E-5</v>
      </c>
      <c r="U279" s="18">
        <f t="shared" ca="1" si="44"/>
        <v>0</v>
      </c>
      <c r="V279" s="18">
        <f t="shared" ca="1" si="44"/>
        <v>1.3451003906464311E-5</v>
      </c>
      <c r="W279" s="18">
        <f t="shared" ca="1" si="44"/>
        <v>1.4825001371133068E-4</v>
      </c>
      <c r="X279" s="18">
        <f t="shared" ca="1" si="45"/>
        <v>1.4477158793510052E-3</v>
      </c>
      <c r="Y279" s="18">
        <f t="shared" ca="1" si="45"/>
        <v>6.2435360047793801E-4</v>
      </c>
      <c r="Z279" s="18">
        <f t="shared" ca="1" si="45"/>
        <v>2.4343539137000608E-4</v>
      </c>
      <c r="AA279" s="18">
        <f t="shared" ca="1" si="45"/>
        <v>7.989081241713044E-4</v>
      </c>
      <c r="AB279" s="18">
        <f t="shared" ca="1" si="46"/>
        <v>0.15260886547453828</v>
      </c>
      <c r="AC279" s="18">
        <f t="shared" ca="1" si="46"/>
        <v>0.1509508019828085</v>
      </c>
      <c r="AD279" s="18">
        <f t="shared" ca="1" si="46"/>
        <v>0.15493750563087397</v>
      </c>
      <c r="AE279" s="18">
        <f t="shared" ca="1" si="46"/>
        <v>0.14620825494964199</v>
      </c>
      <c r="AF279" s="18">
        <f t="shared" ca="1" si="47"/>
        <v>0</v>
      </c>
      <c r="AG279" s="18">
        <f t="shared" ca="1" si="47"/>
        <v>0</v>
      </c>
      <c r="AH279" s="18">
        <f t="shared" ca="1" si="47"/>
        <v>0</v>
      </c>
      <c r="AI279" s="18">
        <f t="shared" ca="1" si="47"/>
        <v>0</v>
      </c>
    </row>
    <row r="280" spans="2:35" x14ac:dyDescent="0.15">
      <c r="B280">
        <v>9.5030000000000001</v>
      </c>
      <c r="C280">
        <v>15</v>
      </c>
      <c r="D280" s="18">
        <v>0.1208</v>
      </c>
      <c r="E280" s="18">
        <v>3.29</v>
      </c>
      <c r="F280" s="18">
        <v>-1.64</v>
      </c>
      <c r="G280" s="18">
        <v>0.5887</v>
      </c>
      <c r="H280" s="18">
        <v>-8.0540000000000003</v>
      </c>
      <c r="I280" s="18">
        <v>0.60929999999999995</v>
      </c>
      <c r="J280" s="18">
        <v>2.4990000000000001</v>
      </c>
      <c r="K280" s="18">
        <v>2.012</v>
      </c>
      <c r="L280" s="18">
        <v>1.9670000000000001</v>
      </c>
      <c r="M280" s="18">
        <v>0.57430000000000003</v>
      </c>
      <c r="O280" s="18">
        <f t="shared" si="30"/>
        <v>3571.7</v>
      </c>
      <c r="P280" s="18">
        <f t="shared" ca="1" si="31"/>
        <v>0.93974313383866936</v>
      </c>
      <c r="Q280" s="18">
        <f t="shared" ca="1" si="31"/>
        <v>0.94627126096875414</v>
      </c>
      <c r="R280" s="18">
        <f t="shared" ca="1" si="31"/>
        <v>1.076559139674113</v>
      </c>
      <c r="S280" s="18">
        <f t="shared" ca="1" si="31"/>
        <v>0.98916582592230684</v>
      </c>
      <c r="T280" s="18">
        <f t="shared" ca="1" si="44"/>
        <v>4.4469993450833856E-5</v>
      </c>
      <c r="U280" s="18">
        <f t="shared" ca="1" si="44"/>
        <v>0</v>
      </c>
      <c r="V280" s="18">
        <f t="shared" ca="1" si="44"/>
        <v>1.3483214699964744E-5</v>
      </c>
      <c r="W280" s="18">
        <f t="shared" ca="1" si="44"/>
        <v>1.33068605918934E-4</v>
      </c>
      <c r="X280" s="18">
        <f t="shared" ca="1" si="45"/>
        <v>1.5326143110562017E-3</v>
      </c>
      <c r="Y280" s="18">
        <f t="shared" ca="1" si="45"/>
        <v>6.3823727105552465E-4</v>
      </c>
      <c r="Z280" s="18">
        <f t="shared" ca="1" si="45"/>
        <v>1.2734363422294481E-3</v>
      </c>
      <c r="AA280" s="18">
        <f t="shared" ca="1" si="45"/>
        <v>1.0246995917051452E-3</v>
      </c>
      <c r="AB280" s="18">
        <f t="shared" ca="1" si="46"/>
        <v>0.14798768068258578</v>
      </c>
      <c r="AC280" s="18">
        <f t="shared" ca="1" si="46"/>
        <v>0.14996551141792258</v>
      </c>
      <c r="AD280" s="18">
        <f t="shared" ca="1" si="46"/>
        <v>0.17005278905296384</v>
      </c>
      <c r="AE280" s="18">
        <f t="shared" ca="1" si="46"/>
        <v>0.1562728625354883</v>
      </c>
      <c r="AF280" s="18">
        <f t="shared" ca="1" si="47"/>
        <v>0</v>
      </c>
      <c r="AG280" s="18">
        <f t="shared" ca="1" si="47"/>
        <v>0</v>
      </c>
      <c r="AH280" s="18">
        <f t="shared" ca="1" si="47"/>
        <v>0</v>
      </c>
      <c r="AI280" s="18">
        <f t="shared" ca="1" si="47"/>
        <v>0</v>
      </c>
    </row>
    <row r="281" spans="2:35" x14ac:dyDescent="0.15">
      <c r="B281">
        <v>9.5030000000000001</v>
      </c>
      <c r="C281">
        <v>20</v>
      </c>
      <c r="D281" s="18">
        <v>0.2495</v>
      </c>
      <c r="E281" s="18">
        <v>-0.49080000000000001</v>
      </c>
      <c r="F281" s="18">
        <v>-0.64039999999999997</v>
      </c>
      <c r="G281" s="18">
        <v>0.22289999999999999</v>
      </c>
      <c r="H281" s="18">
        <v>-0.47049999999999997</v>
      </c>
      <c r="I281" s="18">
        <v>0.53339999999999999</v>
      </c>
      <c r="J281" s="18">
        <v>0.2097</v>
      </c>
      <c r="K281" s="18">
        <v>-0.26900000000000002</v>
      </c>
      <c r="L281" s="18">
        <v>3.42</v>
      </c>
      <c r="M281" s="18">
        <v>4.2599999999999999E-2</v>
      </c>
      <c r="O281" s="18">
        <f t="shared" si="30"/>
        <v>4496.5</v>
      </c>
      <c r="P281" s="18">
        <f t="shared" ca="1" si="31"/>
        <v>0.93093406461619133</v>
      </c>
      <c r="Q281" s="18">
        <f t="shared" ca="1" si="31"/>
        <v>0.93911339018768702</v>
      </c>
      <c r="R281" s="18">
        <f t="shared" ca="1" si="31"/>
        <v>1.0884197418867403</v>
      </c>
      <c r="S281" s="18">
        <f t="shared" ca="1" si="31"/>
        <v>1.0052177274463829</v>
      </c>
      <c r="T281" s="18">
        <f t="shared" ca="1" si="44"/>
        <v>4.1224630277145176E-5</v>
      </c>
      <c r="U281" s="18">
        <f t="shared" ca="1" si="44"/>
        <v>0</v>
      </c>
      <c r="V281" s="18">
        <f t="shared" ca="1" si="44"/>
        <v>1.35054665623533E-5</v>
      </c>
      <c r="W281" s="18">
        <f t="shared" ca="1" si="44"/>
        <v>1.1977372424829779E-4</v>
      </c>
      <c r="X281" s="18">
        <f t="shared" ca="1" si="45"/>
        <v>1.5583072093200078E-3</v>
      </c>
      <c r="Y281" s="18">
        <f t="shared" ca="1" si="45"/>
        <v>6.4317536931704402E-4</v>
      </c>
      <c r="Z281" s="18">
        <f t="shared" ca="1" si="45"/>
        <v>1.9246876201471778E-3</v>
      </c>
      <c r="AA281" s="18">
        <f t="shared" ca="1" si="45"/>
        <v>1.2701308836704272E-3</v>
      </c>
      <c r="AB281" s="18">
        <f t="shared" ca="1" si="46"/>
        <v>0.1465632262366996</v>
      </c>
      <c r="AC281" s="18">
        <f t="shared" ca="1" si="46"/>
        <v>0.1488213628028412</v>
      </c>
      <c r="AD281" s="18">
        <f t="shared" ca="1" si="46"/>
        <v>0.17128918899337003</v>
      </c>
      <c r="AE281" s="18">
        <f t="shared" ca="1" si="46"/>
        <v>0.15859546559877474</v>
      </c>
      <c r="AF281" s="18">
        <f t="shared" ca="1" si="47"/>
        <v>0</v>
      </c>
      <c r="AG281" s="18">
        <f t="shared" ca="1" si="47"/>
        <v>0</v>
      </c>
      <c r="AH281" s="18">
        <f t="shared" ca="1" si="47"/>
        <v>0</v>
      </c>
      <c r="AI281" s="18">
        <f t="shared" ca="1" si="47"/>
        <v>0</v>
      </c>
    </row>
    <row r="282" spans="2:35" x14ac:dyDescent="0.15">
      <c r="B282">
        <v>17.103000000000002</v>
      </c>
      <c r="C282">
        <v>1</v>
      </c>
      <c r="D282" s="18">
        <v>-0.12189999999999999</v>
      </c>
      <c r="E282" s="18">
        <v>-0.61929999999999996</v>
      </c>
      <c r="F282" s="18">
        <v>0.65129999999999999</v>
      </c>
      <c r="G282" s="18">
        <v>0.22989999999999999</v>
      </c>
      <c r="H282" s="18">
        <v>0.79220000000000002</v>
      </c>
      <c r="I282" s="18">
        <v>1.784</v>
      </c>
      <c r="J282" s="18">
        <v>0.1444</v>
      </c>
      <c r="K282" s="18">
        <v>-1.101</v>
      </c>
      <c r="L282" s="18">
        <v>2.448</v>
      </c>
      <c r="M282" s="18">
        <v>0.28739999999999999</v>
      </c>
      <c r="O282" s="18">
        <f t="shared" si="30"/>
        <v>5660.8</v>
      </c>
      <c r="P282" s="18">
        <f t="shared" ca="1" si="31"/>
        <v>0.966442284716029</v>
      </c>
      <c r="Q282" s="18">
        <f t="shared" ca="1" si="31"/>
        <v>0.91759292913224111</v>
      </c>
      <c r="R282" s="18">
        <f t="shared" ca="1" si="31"/>
        <v>1.0119146818204612</v>
      </c>
      <c r="S282" s="18">
        <f t="shared" ca="1" si="31"/>
        <v>0.88984718672155383</v>
      </c>
      <c r="T282" s="18">
        <f t="shared" ca="1" si="44"/>
        <v>3.8680356055560695E-5</v>
      </c>
      <c r="U282" s="18">
        <f t="shared" ca="1" si="44"/>
        <v>0</v>
      </c>
      <c r="V282" s="18">
        <f t="shared" ca="1" si="44"/>
        <v>1.352083916627824E-5</v>
      </c>
      <c r="W282" s="18">
        <f t="shared" ca="1" si="44"/>
        <v>1.0813194998598349E-4</v>
      </c>
      <c r="X282" s="18">
        <f t="shared" ca="1" si="45"/>
        <v>1.5656181402110695E-3</v>
      </c>
      <c r="Y282" s="18">
        <f t="shared" ca="1" si="45"/>
        <v>5.330415340071556E-4</v>
      </c>
      <c r="Z282" s="18">
        <f t="shared" ca="1" si="45"/>
        <v>2.0168830976904253E-3</v>
      </c>
      <c r="AA282" s="18">
        <f t="shared" ca="1" si="45"/>
        <v>1.5555204025980689E-3</v>
      </c>
      <c r="AB282" s="18">
        <f t="shared" ca="1" si="46"/>
        <v>0.15220976832931427</v>
      </c>
      <c r="AC282" s="18">
        <f t="shared" ca="1" si="46"/>
        <v>0.14550640888356023</v>
      </c>
      <c r="AD282" s="18">
        <f t="shared" ca="1" si="46"/>
        <v>0.15902081966213219</v>
      </c>
      <c r="AE282" s="18">
        <f t="shared" ca="1" si="46"/>
        <v>0.139959926010568</v>
      </c>
      <c r="AF282" s="18">
        <f t="shared" ca="1" si="47"/>
        <v>0</v>
      </c>
      <c r="AG282" s="18">
        <f t="shared" ca="1" si="47"/>
        <v>0</v>
      </c>
      <c r="AH282" s="18">
        <f t="shared" ca="1" si="47"/>
        <v>0</v>
      </c>
      <c r="AI282" s="18">
        <f t="shared" ca="1" si="47"/>
        <v>0</v>
      </c>
    </row>
    <row r="283" spans="2:35" x14ac:dyDescent="0.15">
      <c r="B283">
        <v>17.103000000000002</v>
      </c>
      <c r="C283">
        <v>3</v>
      </c>
      <c r="D283" s="18">
        <v>-0.13789999999999999</v>
      </c>
      <c r="E283" s="18">
        <v>-0.58399999999999996</v>
      </c>
      <c r="F283" s="18">
        <v>0.61350000000000005</v>
      </c>
      <c r="G283" s="18">
        <v>0.22720000000000001</v>
      </c>
      <c r="H283" s="18">
        <v>0.84889999999999999</v>
      </c>
      <c r="I283" s="18">
        <v>1.7889999999999999</v>
      </c>
      <c r="J283" s="18">
        <v>0.1454</v>
      </c>
      <c r="K283" s="18">
        <v>-1.248</v>
      </c>
      <c r="L283" s="18">
        <v>2.4340000000000002</v>
      </c>
      <c r="M283" s="18">
        <v>0.33110000000000001</v>
      </c>
      <c r="O283" s="18">
        <f t="shared" si="30"/>
        <v>7126.5</v>
      </c>
      <c r="P283" s="18">
        <f t="shared" ca="1" si="31"/>
        <v>1.0309275273893954</v>
      </c>
      <c r="Q283" s="18">
        <f t="shared" ca="1" si="31"/>
        <v>0.86498159029331823</v>
      </c>
      <c r="R283" s="18">
        <f t="shared" ca="1" si="31"/>
        <v>0.94721490015533027</v>
      </c>
      <c r="S283" s="18">
        <f t="shared" ca="1" si="31"/>
        <v>0.9133495349830052</v>
      </c>
      <c r="T283" s="18">
        <f t="shared" ca="1" si="44"/>
        <v>3.6685896816247843E-5</v>
      </c>
      <c r="U283" s="18">
        <f t="shared" ca="1" si="44"/>
        <v>0</v>
      </c>
      <c r="V283" s="18">
        <f t="shared" ca="1" si="44"/>
        <v>1.3531458384755088E-5</v>
      </c>
      <c r="W283" s="18">
        <f t="shared" ca="1" si="44"/>
        <v>9.7939977650967369E-5</v>
      </c>
      <c r="X283" s="18">
        <f t="shared" ca="1" si="45"/>
        <v>1.5676141750401934E-3</v>
      </c>
      <c r="Y283" s="18">
        <f t="shared" ca="1" si="45"/>
        <v>1.7451750152370192E-4</v>
      </c>
      <c r="Z283" s="18">
        <f t="shared" ca="1" si="45"/>
        <v>2.0249586694561878E-3</v>
      </c>
      <c r="AA283" s="18">
        <f t="shared" ca="1" si="45"/>
        <v>1.8645982803476996E-3</v>
      </c>
      <c r="AB283" s="18">
        <f t="shared" ca="1" si="46"/>
        <v>0.16247291188167118</v>
      </c>
      <c r="AC283" s="18">
        <f t="shared" ca="1" si="46"/>
        <v>0.1374915782771465</v>
      </c>
      <c r="AD283" s="18">
        <f t="shared" ca="1" si="46"/>
        <v>0.14871544340217599</v>
      </c>
      <c r="AE283" s="18">
        <f t="shared" ca="1" si="46"/>
        <v>0.14340155500523061</v>
      </c>
      <c r="AF283" s="18">
        <f t="shared" ca="1" si="47"/>
        <v>0</v>
      </c>
      <c r="AG283" s="18">
        <f t="shared" ca="1" si="47"/>
        <v>0</v>
      </c>
      <c r="AH283" s="18">
        <f t="shared" ca="1" si="47"/>
        <v>0</v>
      </c>
      <c r="AI283" s="18">
        <f t="shared" ca="1" si="47"/>
        <v>0</v>
      </c>
    </row>
    <row r="284" spans="2:35" x14ac:dyDescent="0.15">
      <c r="B284">
        <v>17.103000000000002</v>
      </c>
      <c r="C284">
        <v>5</v>
      </c>
      <c r="D284" s="18">
        <v>-0.15920000000000001</v>
      </c>
      <c r="E284" s="18">
        <v>-0.58250000000000002</v>
      </c>
      <c r="F284" s="18">
        <v>0.67659999999999998</v>
      </c>
      <c r="G284" s="18">
        <v>0.25009999999999999</v>
      </c>
      <c r="H284" s="18">
        <v>1.0029999999999999</v>
      </c>
      <c r="I284" s="18">
        <v>1.7749999999999999</v>
      </c>
      <c r="J284" s="18">
        <v>0.15540000000000001</v>
      </c>
      <c r="K284" s="18">
        <v>-1.484</v>
      </c>
      <c r="L284" s="18">
        <v>2.4119999999999999</v>
      </c>
      <c r="M284" s="18">
        <v>0.40010000000000001</v>
      </c>
      <c r="O284" s="18">
        <f t="shared" si="30"/>
        <v>8971.7000000000007</v>
      </c>
      <c r="P284" s="18">
        <f t="shared" ca="1" si="31"/>
        <v>1.0844250841681615</v>
      </c>
      <c r="Q284" s="18">
        <f t="shared" ca="1" si="31"/>
        <v>0.8477412371748686</v>
      </c>
      <c r="R284" s="18">
        <f t="shared" ca="1" si="31"/>
        <v>0.92405345633827984</v>
      </c>
      <c r="S284" s="18">
        <f t="shared" ca="1" si="31"/>
        <v>1.0487310362549125</v>
      </c>
      <c r="T284" s="18">
        <f t="shared" ca="1" si="44"/>
        <v>3.5122366366276137E-5</v>
      </c>
      <c r="U284" s="18">
        <f t="shared" ca="1" si="44"/>
        <v>0</v>
      </c>
      <c r="V284" s="18">
        <f t="shared" ca="1" si="44"/>
        <v>1.3538794429253855E-5</v>
      </c>
      <c r="W284" s="18">
        <f t="shared" ca="1" si="44"/>
        <v>8.9018078772404297E-5</v>
      </c>
      <c r="X284" s="18">
        <f t="shared" ca="1" si="45"/>
        <v>1.5681204080159811E-3</v>
      </c>
      <c r="Y284" s="18">
        <f t="shared" ca="1" si="45"/>
        <v>9.632786850364563E-5</v>
      </c>
      <c r="Z284" s="18">
        <f t="shared" ca="1" si="45"/>
        <v>2.0248190354674052E-3</v>
      </c>
      <c r="AA284" s="18">
        <f t="shared" ca="1" si="45"/>
        <v>2.176085550489688E-3</v>
      </c>
      <c r="AB284" s="18">
        <f t="shared" ca="1" si="46"/>
        <v>0.17098836978382531</v>
      </c>
      <c r="AC284" s="18">
        <f t="shared" ca="1" si="46"/>
        <v>0.13482588049071553</v>
      </c>
      <c r="AD284" s="18">
        <f t="shared" ca="1" si="46"/>
        <v>0.14502931742749145</v>
      </c>
      <c r="AE284" s="18">
        <f t="shared" ca="1" si="46"/>
        <v>0.16464562476459293</v>
      </c>
      <c r="AF284" s="18">
        <f t="shared" ca="1" si="47"/>
        <v>0</v>
      </c>
      <c r="AG284" s="18">
        <f t="shared" ca="1" si="47"/>
        <v>0</v>
      </c>
      <c r="AH284" s="18">
        <f t="shared" ca="1" si="47"/>
        <v>0</v>
      </c>
      <c r="AI284" s="18">
        <f t="shared" ca="1" si="47"/>
        <v>0</v>
      </c>
    </row>
    <row r="285" spans="2:35" x14ac:dyDescent="0.15">
      <c r="B285">
        <v>17.103000000000002</v>
      </c>
      <c r="C285">
        <v>7</v>
      </c>
      <c r="D285" s="18">
        <v>-0.17050000000000001</v>
      </c>
      <c r="E285" s="18">
        <v>-0.57840000000000003</v>
      </c>
      <c r="F285" s="18">
        <v>0.73</v>
      </c>
      <c r="G285" s="18">
        <v>0.24640000000000001</v>
      </c>
      <c r="H285" s="18">
        <v>1.2030000000000001</v>
      </c>
      <c r="I285" s="18">
        <v>1.7749999999999999</v>
      </c>
      <c r="J285" s="18">
        <v>0.1663</v>
      </c>
      <c r="K285" s="18">
        <v>-1.7090000000000001</v>
      </c>
      <c r="L285" s="18">
        <v>2.3410000000000002</v>
      </c>
      <c r="M285" s="18">
        <v>0.4546</v>
      </c>
      <c r="O285" s="18">
        <f t="shared" si="30"/>
        <v>10000</v>
      </c>
      <c r="P285" s="18">
        <f t="shared" ca="1" si="31"/>
        <v>1.099953699883836</v>
      </c>
      <c r="Q285" s="18">
        <f t="shared" ca="1" si="31"/>
        <v>0.84433255288783537</v>
      </c>
      <c r="R285" s="18">
        <f t="shared" ca="1" si="31"/>
        <v>0.92735791109169063</v>
      </c>
      <c r="S285" s="18">
        <f t="shared" ca="1" si="31"/>
        <v>1.1234978528001864</v>
      </c>
      <c r="T285" s="18">
        <f t="shared" ca="1" si="44"/>
        <v>3.4507527138000202E-5</v>
      </c>
      <c r="U285" s="18">
        <f t="shared" ca="1" si="44"/>
        <v>0</v>
      </c>
      <c r="V285" s="18">
        <f t="shared" ca="1" si="44"/>
        <v>1.3541416441174598E-5</v>
      </c>
      <c r="W285" s="18">
        <f t="shared" ca="1" si="44"/>
        <v>8.5208210957091722E-5</v>
      </c>
      <c r="X285" s="18">
        <f t="shared" ca="1" si="45"/>
        <v>1.5681911445498244E-3</v>
      </c>
      <c r="Y285" s="18">
        <f t="shared" ca="1" si="45"/>
        <v>9.6573532995090363E-5</v>
      </c>
      <c r="Z285" s="18">
        <f t="shared" ca="1" si="45"/>
        <v>2.0244560408130929E-3</v>
      </c>
      <c r="AA285" s="18">
        <f t="shared" ca="1" si="45"/>
        <v>2.3194564177336139E-3</v>
      </c>
      <c r="AB285" s="18">
        <f t="shared" ca="1" si="46"/>
        <v>0.1734603698370438</v>
      </c>
      <c r="AC285" s="18">
        <f t="shared" ca="1" si="46"/>
        <v>0.13428312587250307</v>
      </c>
      <c r="AD285" s="18">
        <f t="shared" ca="1" si="46"/>
        <v>0.14555559810836269</v>
      </c>
      <c r="AE285" s="18">
        <f t="shared" ca="1" si="46"/>
        <v>0.17640557219758957</v>
      </c>
      <c r="AF285" s="18">
        <f t="shared" ca="1" si="47"/>
        <v>0</v>
      </c>
      <c r="AG285" s="18">
        <f t="shared" ca="1" si="47"/>
        <v>0</v>
      </c>
      <c r="AH285" s="18">
        <f t="shared" ca="1" si="47"/>
        <v>0</v>
      </c>
      <c r="AI285" s="18">
        <f t="shared" ca="1" si="47"/>
        <v>0</v>
      </c>
    </row>
    <row r="286" spans="2:35" x14ac:dyDescent="0.15">
      <c r="B286">
        <v>17.103000000000002</v>
      </c>
      <c r="C286">
        <v>10</v>
      </c>
      <c r="D286" s="18">
        <v>-0.2112</v>
      </c>
      <c r="E286" s="18">
        <v>-0.69699999999999995</v>
      </c>
      <c r="F286" s="18">
        <v>0.84919999999999995</v>
      </c>
      <c r="G286" s="18">
        <v>0.24779999999999999</v>
      </c>
      <c r="H286" s="18">
        <v>1.032</v>
      </c>
      <c r="I286" s="18">
        <v>1.7490000000000001</v>
      </c>
      <c r="J286" s="18">
        <v>0.16389999999999999</v>
      </c>
      <c r="K286" s="18">
        <v>-1.734</v>
      </c>
      <c r="L286" s="18">
        <v>2.7050000000000001</v>
      </c>
      <c r="M286" s="18">
        <v>0.4637</v>
      </c>
      <c r="O286" s="18">
        <f t="shared" si="30"/>
        <v>10000</v>
      </c>
      <c r="P286" s="18">
        <f t="shared" ca="1" si="31"/>
        <v>1.099953699883836</v>
      </c>
      <c r="Q286" s="18">
        <f t="shared" ca="1" si="31"/>
        <v>0.84433255288783537</v>
      </c>
      <c r="R286" s="18">
        <f t="shared" ca="1" si="31"/>
        <v>0.92735791109169063</v>
      </c>
      <c r="S286" s="18">
        <f t="shared" ca="1" si="31"/>
        <v>1.1234978528001864</v>
      </c>
      <c r="T286" s="18">
        <f t="shared" ca="1" si="44"/>
        <v>3.4507527138000202E-5</v>
      </c>
      <c r="U286" s="18">
        <f t="shared" ca="1" si="44"/>
        <v>0</v>
      </c>
      <c r="V286" s="18">
        <f t="shared" ca="1" si="44"/>
        <v>1.3541416441174598E-5</v>
      </c>
      <c r="W286" s="18">
        <f t="shared" ca="1" si="44"/>
        <v>8.5208210957091722E-5</v>
      </c>
      <c r="X286" s="18">
        <f t="shared" ca="1" si="45"/>
        <v>1.5681911445498244E-3</v>
      </c>
      <c r="Y286" s="18">
        <f t="shared" ca="1" si="45"/>
        <v>9.6573532995090363E-5</v>
      </c>
      <c r="Z286" s="18">
        <f t="shared" ca="1" si="45"/>
        <v>2.0244560408130929E-3</v>
      </c>
      <c r="AA286" s="18">
        <f t="shared" ca="1" si="45"/>
        <v>2.3194564177336139E-3</v>
      </c>
      <c r="AB286" s="18">
        <f t="shared" ca="1" si="46"/>
        <v>0.1734603698370438</v>
      </c>
      <c r="AC286" s="18">
        <f t="shared" ca="1" si="46"/>
        <v>0.13428312587250307</v>
      </c>
      <c r="AD286" s="18">
        <f t="shared" ca="1" si="46"/>
        <v>0.14555559810836269</v>
      </c>
      <c r="AE286" s="18">
        <f t="shared" ca="1" si="46"/>
        <v>0.17640557219758957</v>
      </c>
      <c r="AF286" s="18">
        <f t="shared" ca="1" si="47"/>
        <v>0</v>
      </c>
      <c r="AG286" s="18">
        <f t="shared" ca="1" si="47"/>
        <v>0</v>
      </c>
      <c r="AH286" s="18">
        <f t="shared" ca="1" si="47"/>
        <v>0</v>
      </c>
      <c r="AI286" s="18">
        <f t="shared" ca="1" si="47"/>
        <v>0</v>
      </c>
    </row>
    <row r="287" spans="2:35" x14ac:dyDescent="0.15">
      <c r="B287">
        <v>17.103000000000002</v>
      </c>
      <c r="C287">
        <v>15</v>
      </c>
      <c r="D287" s="18">
        <v>-0.29930000000000001</v>
      </c>
      <c r="E287" s="18">
        <v>1.7789999999999999</v>
      </c>
      <c r="F287" s="18">
        <v>-1.08</v>
      </c>
      <c r="G287" s="18">
        <v>3.381E-2</v>
      </c>
      <c r="H287" s="18">
        <v>-2.0720000000000001</v>
      </c>
      <c r="I287" s="18">
        <v>-0.66069999999999995</v>
      </c>
      <c r="J287" s="18">
        <v>0.40739999999999998</v>
      </c>
      <c r="K287" s="18">
        <v>-0.47389999999999999</v>
      </c>
      <c r="L287" s="18">
        <v>2.6379999999999999</v>
      </c>
      <c r="M287" s="18">
        <v>7.7530000000000002E-2</v>
      </c>
      <c r="O287" s="18">
        <f t="shared" si="30"/>
        <v>10000</v>
      </c>
      <c r="P287" s="18">
        <f t="shared" ca="1" si="31"/>
        <v>1.099953699883836</v>
      </c>
      <c r="Q287" s="18">
        <f t="shared" ca="1" si="31"/>
        <v>0.84433255288783537</v>
      </c>
      <c r="R287" s="18">
        <f t="shared" ca="1" si="31"/>
        <v>0.92735791109169063</v>
      </c>
      <c r="S287" s="18">
        <f t="shared" ca="1" si="31"/>
        <v>1.1234978528001864</v>
      </c>
      <c r="T287" s="18">
        <f t="shared" ca="1" si="44"/>
        <v>3.4507527138000202E-5</v>
      </c>
      <c r="U287" s="18">
        <f t="shared" ca="1" si="44"/>
        <v>0</v>
      </c>
      <c r="V287" s="18">
        <f t="shared" ca="1" si="44"/>
        <v>1.3541416441174598E-5</v>
      </c>
      <c r="W287" s="18">
        <f t="shared" ca="1" si="44"/>
        <v>8.5208210957091722E-5</v>
      </c>
      <c r="X287" s="18">
        <f t="shared" ca="1" si="45"/>
        <v>1.5681911445498244E-3</v>
      </c>
      <c r="Y287" s="18">
        <f t="shared" ca="1" si="45"/>
        <v>9.6573532995090363E-5</v>
      </c>
      <c r="Z287" s="18">
        <f t="shared" ca="1" si="45"/>
        <v>2.0244560408130929E-3</v>
      </c>
      <c r="AA287" s="18">
        <f t="shared" ca="1" si="45"/>
        <v>2.3194564177336139E-3</v>
      </c>
      <c r="AB287" s="18">
        <f t="shared" ca="1" si="46"/>
        <v>0.1734603698370438</v>
      </c>
      <c r="AC287" s="18">
        <f t="shared" ca="1" si="46"/>
        <v>0.13428312587250307</v>
      </c>
      <c r="AD287" s="18">
        <f t="shared" ca="1" si="46"/>
        <v>0.14555559810836269</v>
      </c>
      <c r="AE287" s="18">
        <f t="shared" ca="1" si="46"/>
        <v>0.17640557219758957</v>
      </c>
      <c r="AF287" s="18">
        <f t="shared" ca="1" si="47"/>
        <v>0</v>
      </c>
      <c r="AG287" s="18">
        <f t="shared" ca="1" si="47"/>
        <v>0</v>
      </c>
      <c r="AH287" s="18">
        <f t="shared" ca="1" si="47"/>
        <v>0</v>
      </c>
      <c r="AI287" s="18">
        <f t="shared" ca="1" si="47"/>
        <v>0</v>
      </c>
    </row>
    <row r="288" spans="2:35" x14ac:dyDescent="0.15">
      <c r="B288">
        <v>17.103000000000002</v>
      </c>
      <c r="C288">
        <v>20</v>
      </c>
      <c r="D288" s="18">
        <v>-4.9359999999999999</v>
      </c>
      <c r="E288" s="18">
        <v>11.56</v>
      </c>
      <c r="F288" s="18">
        <v>-1.1819999999999999</v>
      </c>
      <c r="G288" s="18">
        <v>1.9490000000000001</v>
      </c>
      <c r="H288" s="18">
        <v>-5.4080000000000004</v>
      </c>
      <c r="I288" s="18">
        <v>1.1140000000000001E-2</v>
      </c>
      <c r="J288" s="18">
        <v>0.61799999999999999</v>
      </c>
      <c r="K288" s="18">
        <v>-1.4650000000000001</v>
      </c>
      <c r="L288" s="18">
        <v>2.7</v>
      </c>
      <c r="M288" s="18">
        <v>0.19750000000000001</v>
      </c>
      <c r="O288" s="18">
        <f t="shared" si="30"/>
        <v>10000</v>
      </c>
      <c r="P288" s="18">
        <f t="shared" ca="1" si="31"/>
        <v>1.099953699883836</v>
      </c>
      <c r="Q288" s="18">
        <f t="shared" ca="1" si="31"/>
        <v>0.84433255288783537</v>
      </c>
      <c r="R288" s="18">
        <f t="shared" ca="1" si="31"/>
        <v>0.92735791109169063</v>
      </c>
      <c r="S288" s="18">
        <f t="shared" ca="1" si="31"/>
        <v>1.1234978528001864</v>
      </c>
      <c r="T288" s="18">
        <f t="shared" ca="1" si="44"/>
        <v>3.4507527138000202E-5</v>
      </c>
      <c r="U288" s="18">
        <f t="shared" ca="1" si="44"/>
        <v>0</v>
      </c>
      <c r="V288" s="18">
        <f t="shared" ca="1" si="44"/>
        <v>1.3541416441174598E-5</v>
      </c>
      <c r="W288" s="18">
        <f t="shared" ca="1" si="44"/>
        <v>8.5208210957091722E-5</v>
      </c>
      <c r="X288" s="18">
        <f t="shared" ca="1" si="45"/>
        <v>1.5681911445498244E-3</v>
      </c>
      <c r="Y288" s="18">
        <f t="shared" ca="1" si="45"/>
        <v>9.6573532995090363E-5</v>
      </c>
      <c r="Z288" s="18">
        <f t="shared" ca="1" si="45"/>
        <v>2.0244560408130929E-3</v>
      </c>
      <c r="AA288" s="18">
        <f t="shared" ca="1" si="45"/>
        <v>2.3194564177336139E-3</v>
      </c>
      <c r="AB288" s="18">
        <f t="shared" ca="1" si="46"/>
        <v>0.1734603698370438</v>
      </c>
      <c r="AC288" s="18">
        <f t="shared" ca="1" si="46"/>
        <v>0.13428312587250307</v>
      </c>
      <c r="AD288" s="18">
        <f t="shared" ca="1" si="46"/>
        <v>0.14555559810836269</v>
      </c>
      <c r="AE288" s="18">
        <f t="shared" ca="1" si="46"/>
        <v>0.17640557219758957</v>
      </c>
      <c r="AF288" s="18">
        <f t="shared" ca="1" si="47"/>
        <v>0</v>
      </c>
      <c r="AG288" s="18">
        <f t="shared" ca="1" si="47"/>
        <v>0</v>
      </c>
      <c r="AH288" s="18">
        <f t="shared" ca="1" si="47"/>
        <v>0</v>
      </c>
      <c r="AI288" s="18">
        <f t="shared" ca="1" si="47"/>
        <v>0</v>
      </c>
    </row>
    <row r="289" spans="2:35" x14ac:dyDescent="0.15">
      <c r="B289">
        <v>31.263000000000002</v>
      </c>
      <c r="C289">
        <v>1</v>
      </c>
      <c r="D289" s="18">
        <v>-0.20349999999999999</v>
      </c>
      <c r="E289" s="18">
        <v>0.19239999999999999</v>
      </c>
      <c r="F289" s="18">
        <v>-0.62560000000000004</v>
      </c>
      <c r="G289" s="18">
        <v>7.9930000000000001E-2</v>
      </c>
      <c r="H289" s="18">
        <v>-0.51060000000000005</v>
      </c>
      <c r="I289" s="18">
        <v>9.2759999999999995E-2</v>
      </c>
      <c r="J289" s="18">
        <v>0.35210000000000002</v>
      </c>
      <c r="K289" s="18">
        <v>-0.1792</v>
      </c>
      <c r="L289" s="18">
        <v>2.31</v>
      </c>
      <c r="M289" s="18">
        <v>3.3799999999999997E-2</v>
      </c>
      <c r="O289" s="18">
        <f t="shared" si="30"/>
        <v>10000</v>
      </c>
      <c r="P289" s="18">
        <f t="shared" ca="1" si="31"/>
        <v>1.099953699883836</v>
      </c>
      <c r="Q289" s="18">
        <f t="shared" ca="1" si="31"/>
        <v>0.84433255288783537</v>
      </c>
      <c r="R289" s="18">
        <f t="shared" ca="1" si="31"/>
        <v>0.92735791109169063</v>
      </c>
      <c r="S289" s="18">
        <f t="shared" ca="1" si="31"/>
        <v>1.1234978528001864</v>
      </c>
      <c r="T289" s="18">
        <f t="shared" ca="1" si="44"/>
        <v>3.4507527138000202E-5</v>
      </c>
      <c r="U289" s="18">
        <f t="shared" ca="1" si="44"/>
        <v>0</v>
      </c>
      <c r="V289" s="18">
        <f t="shared" ca="1" si="44"/>
        <v>1.3541416441174598E-5</v>
      </c>
      <c r="W289" s="18">
        <f t="shared" ca="1" si="44"/>
        <v>8.5208210957091722E-5</v>
      </c>
      <c r="X289" s="18">
        <f t="shared" ca="1" si="45"/>
        <v>1.5681911445498244E-3</v>
      </c>
      <c r="Y289" s="18">
        <f t="shared" ca="1" si="45"/>
        <v>9.6573532995090363E-5</v>
      </c>
      <c r="Z289" s="18">
        <f t="shared" ca="1" si="45"/>
        <v>2.0244560408130929E-3</v>
      </c>
      <c r="AA289" s="18">
        <f t="shared" ca="1" si="45"/>
        <v>2.3194564177336139E-3</v>
      </c>
      <c r="AB289" s="18">
        <f t="shared" ca="1" si="46"/>
        <v>0.1734603698370438</v>
      </c>
      <c r="AC289" s="18">
        <f t="shared" ca="1" si="46"/>
        <v>0.13428312587250307</v>
      </c>
      <c r="AD289" s="18">
        <f t="shared" ca="1" si="46"/>
        <v>0.14555559810836269</v>
      </c>
      <c r="AE289" s="18">
        <f t="shared" ca="1" si="46"/>
        <v>0.17640557219758957</v>
      </c>
      <c r="AF289" s="18">
        <f t="shared" ca="1" si="47"/>
        <v>0</v>
      </c>
      <c r="AG289" s="18">
        <f t="shared" ca="1" si="47"/>
        <v>0</v>
      </c>
      <c r="AH289" s="18">
        <f t="shared" ca="1" si="47"/>
        <v>0</v>
      </c>
      <c r="AI289" s="18">
        <f t="shared" ca="1" si="47"/>
        <v>0</v>
      </c>
    </row>
    <row r="290" spans="2:35" x14ac:dyDescent="0.15">
      <c r="B290">
        <v>31.263000000000002</v>
      </c>
      <c r="C290">
        <v>3</v>
      </c>
      <c r="D290" s="18">
        <v>-0.22</v>
      </c>
      <c r="E290" s="18">
        <v>-0.85899999999999999</v>
      </c>
      <c r="F290" s="18">
        <v>0.82069999999999999</v>
      </c>
      <c r="G290" s="18">
        <v>0.25750000000000001</v>
      </c>
      <c r="H290" s="18">
        <v>2.0089999999999999</v>
      </c>
      <c r="I290" s="18">
        <v>1.9590000000000001</v>
      </c>
      <c r="J290" s="18">
        <v>0.36370000000000002</v>
      </c>
      <c r="K290" s="18">
        <v>-1.4590000000000001</v>
      </c>
      <c r="L290" s="18">
        <v>2.2639999999999998</v>
      </c>
      <c r="M290" s="18">
        <v>0.1951</v>
      </c>
      <c r="O290" s="18">
        <f t="shared" si="30"/>
        <v>10000</v>
      </c>
      <c r="P290" s="18">
        <f t="shared" ca="1" si="31"/>
        <v>1.099953699883836</v>
      </c>
      <c r="Q290" s="18">
        <f t="shared" ca="1" si="31"/>
        <v>0.84433255288783537</v>
      </c>
      <c r="R290" s="18">
        <f t="shared" ca="1" si="31"/>
        <v>0.92735791109169063</v>
      </c>
      <c r="S290" s="18">
        <f t="shared" ca="1" si="31"/>
        <v>1.1234978528001864</v>
      </c>
      <c r="T290" s="18">
        <f t="shared" ca="1" si="44"/>
        <v>3.4507527138000202E-5</v>
      </c>
      <c r="U290" s="18">
        <f t="shared" ca="1" si="44"/>
        <v>0</v>
      </c>
      <c r="V290" s="18">
        <f t="shared" ca="1" si="44"/>
        <v>1.3541416441174598E-5</v>
      </c>
      <c r="W290" s="18">
        <f t="shared" ca="1" si="44"/>
        <v>8.5208210957091722E-5</v>
      </c>
      <c r="X290" s="18">
        <f t="shared" ca="1" si="45"/>
        <v>1.5681911445498244E-3</v>
      </c>
      <c r="Y290" s="18">
        <f t="shared" ca="1" si="45"/>
        <v>9.6573532995090363E-5</v>
      </c>
      <c r="Z290" s="18">
        <f t="shared" ca="1" si="45"/>
        <v>2.0244560408130929E-3</v>
      </c>
      <c r="AA290" s="18">
        <f t="shared" ca="1" si="45"/>
        <v>2.3194564177336139E-3</v>
      </c>
      <c r="AB290" s="18">
        <f t="shared" ca="1" si="46"/>
        <v>0.1734603698370438</v>
      </c>
      <c r="AC290" s="18">
        <f t="shared" ca="1" si="46"/>
        <v>0.13428312587250307</v>
      </c>
      <c r="AD290" s="18">
        <f t="shared" ca="1" si="46"/>
        <v>0.14555559810836269</v>
      </c>
      <c r="AE290" s="18">
        <f t="shared" ca="1" si="46"/>
        <v>0.17640557219758957</v>
      </c>
      <c r="AF290" s="18">
        <f t="shared" ca="1" si="47"/>
        <v>0</v>
      </c>
      <c r="AG290" s="18">
        <f t="shared" ca="1" si="47"/>
        <v>0</v>
      </c>
      <c r="AH290" s="18">
        <f t="shared" ca="1" si="47"/>
        <v>0</v>
      </c>
      <c r="AI290" s="18">
        <f t="shared" ca="1" si="47"/>
        <v>0</v>
      </c>
    </row>
    <row r="291" spans="2:35" x14ac:dyDescent="0.15">
      <c r="B291">
        <v>31.263000000000002</v>
      </c>
      <c r="C291">
        <v>5</v>
      </c>
      <c r="D291" s="18">
        <v>-0.48620000000000002</v>
      </c>
      <c r="E291" s="18">
        <v>1.4330000000000001</v>
      </c>
      <c r="F291" s="18">
        <v>1.323</v>
      </c>
      <c r="G291" s="18">
        <v>1.49</v>
      </c>
      <c r="H291" s="18">
        <v>1.9990000000000001</v>
      </c>
      <c r="I291" s="18">
        <v>1.6830000000000001</v>
      </c>
      <c r="J291" s="18">
        <v>0.2157</v>
      </c>
      <c r="K291" s="18">
        <v>-3.2679999999999998</v>
      </c>
      <c r="L291" s="18">
        <v>1.486</v>
      </c>
      <c r="M291" s="18">
        <v>0.49809999999999999</v>
      </c>
      <c r="O291" s="18">
        <f t="shared" si="30"/>
        <v>10000</v>
      </c>
      <c r="P291" s="18">
        <f t="shared" ca="1" si="31"/>
        <v>1.099953699883836</v>
      </c>
      <c r="Q291" s="18">
        <f t="shared" ca="1" si="31"/>
        <v>0.84433255288783537</v>
      </c>
      <c r="R291" s="18">
        <f t="shared" ca="1" si="31"/>
        <v>0.92735791109169063</v>
      </c>
      <c r="S291" s="18">
        <f t="shared" ca="1" si="31"/>
        <v>1.1234978528001864</v>
      </c>
      <c r="T291" s="18">
        <f t="shared" ca="1" si="44"/>
        <v>3.4507527138000202E-5</v>
      </c>
      <c r="U291" s="18">
        <f t="shared" ca="1" si="44"/>
        <v>0</v>
      </c>
      <c r="V291" s="18">
        <f t="shared" ca="1" si="44"/>
        <v>1.3541416441174598E-5</v>
      </c>
      <c r="W291" s="18">
        <f t="shared" ca="1" si="44"/>
        <v>8.5208210957091722E-5</v>
      </c>
      <c r="X291" s="18">
        <f t="shared" ca="1" si="45"/>
        <v>1.5681911445498244E-3</v>
      </c>
      <c r="Y291" s="18">
        <f t="shared" ca="1" si="45"/>
        <v>9.6573532995090363E-5</v>
      </c>
      <c r="Z291" s="18">
        <f t="shared" ca="1" si="45"/>
        <v>2.0244560408130929E-3</v>
      </c>
      <c r="AA291" s="18">
        <f t="shared" ca="1" si="45"/>
        <v>2.3194564177336139E-3</v>
      </c>
      <c r="AB291" s="18">
        <f t="shared" ca="1" si="46"/>
        <v>0.1734603698370438</v>
      </c>
      <c r="AC291" s="18">
        <f t="shared" ca="1" si="46"/>
        <v>0.13428312587250307</v>
      </c>
      <c r="AD291" s="18">
        <f t="shared" ca="1" si="46"/>
        <v>0.14555559810836269</v>
      </c>
      <c r="AE291" s="18">
        <f t="shared" ca="1" si="46"/>
        <v>0.17640557219758957</v>
      </c>
      <c r="AF291" s="18">
        <f t="shared" ca="1" si="47"/>
        <v>0</v>
      </c>
      <c r="AG291" s="18">
        <f t="shared" ca="1" si="47"/>
        <v>0</v>
      </c>
      <c r="AH291" s="18">
        <f t="shared" ca="1" si="47"/>
        <v>0</v>
      </c>
      <c r="AI291" s="18">
        <f t="shared" ca="1" si="47"/>
        <v>0</v>
      </c>
    </row>
    <row r="292" spans="2:35" x14ac:dyDescent="0.15">
      <c r="B292">
        <v>31.263000000000002</v>
      </c>
      <c r="C292">
        <v>7</v>
      </c>
      <c r="D292" s="18">
        <v>-0.3861</v>
      </c>
      <c r="E292" s="18">
        <v>0.2399</v>
      </c>
      <c r="F292" s="18">
        <v>-0.4617</v>
      </c>
      <c r="G292" s="18">
        <v>0.03</v>
      </c>
      <c r="H292" s="18">
        <v>-1.859</v>
      </c>
      <c r="I292" s="18">
        <v>1.3460000000000001</v>
      </c>
      <c r="J292" s="18">
        <v>0.43640000000000001</v>
      </c>
      <c r="K292" s="18">
        <v>1.4430000000000001</v>
      </c>
      <c r="L292" s="18">
        <v>1.6559999999999999</v>
      </c>
      <c r="M292" s="18">
        <v>0.18609999999999999</v>
      </c>
      <c r="O292" s="18">
        <f t="shared" si="30"/>
        <v>10000</v>
      </c>
      <c r="P292" s="18">
        <f t="shared" ca="1" si="31"/>
        <v>1.099953699883836</v>
      </c>
      <c r="Q292" s="18">
        <f t="shared" ca="1" si="31"/>
        <v>0.84433255288783537</v>
      </c>
      <c r="R292" s="18">
        <f t="shared" ca="1" si="31"/>
        <v>0.92735791109169063</v>
      </c>
      <c r="S292" s="18">
        <f t="shared" ca="1" si="31"/>
        <v>1.1234978528001864</v>
      </c>
      <c r="T292" s="18">
        <f t="shared" ca="1" si="44"/>
        <v>3.4507527138000202E-5</v>
      </c>
      <c r="U292" s="18">
        <f t="shared" ca="1" si="44"/>
        <v>0</v>
      </c>
      <c r="V292" s="18">
        <f t="shared" ca="1" si="44"/>
        <v>1.3541416441174598E-5</v>
      </c>
      <c r="W292" s="18">
        <f t="shared" ca="1" si="44"/>
        <v>8.5208210957091722E-5</v>
      </c>
      <c r="X292" s="18">
        <f t="shared" ca="1" si="45"/>
        <v>1.5681911445498244E-3</v>
      </c>
      <c r="Y292" s="18">
        <f t="shared" ca="1" si="45"/>
        <v>9.6573532995090363E-5</v>
      </c>
      <c r="Z292" s="18">
        <f t="shared" ca="1" si="45"/>
        <v>2.0244560408130929E-3</v>
      </c>
      <c r="AA292" s="18">
        <f t="shared" ca="1" si="45"/>
        <v>2.3194564177336139E-3</v>
      </c>
      <c r="AB292" s="18">
        <f t="shared" ca="1" si="46"/>
        <v>0.1734603698370438</v>
      </c>
      <c r="AC292" s="18">
        <f t="shared" ca="1" si="46"/>
        <v>0.13428312587250307</v>
      </c>
      <c r="AD292" s="18">
        <f t="shared" ca="1" si="46"/>
        <v>0.14555559810836269</v>
      </c>
      <c r="AE292" s="18">
        <f t="shared" ca="1" si="46"/>
        <v>0.17640557219758957</v>
      </c>
      <c r="AF292" s="18">
        <f t="shared" ca="1" si="47"/>
        <v>0</v>
      </c>
      <c r="AG292" s="18">
        <f t="shared" ca="1" si="47"/>
        <v>0</v>
      </c>
      <c r="AH292" s="18">
        <f t="shared" ca="1" si="47"/>
        <v>0</v>
      </c>
      <c r="AI292" s="18">
        <f t="shared" ca="1" si="47"/>
        <v>0</v>
      </c>
    </row>
    <row r="293" spans="2:35" x14ac:dyDescent="0.15">
      <c r="B293">
        <v>31.263000000000002</v>
      </c>
      <c r="C293">
        <v>10</v>
      </c>
      <c r="D293" s="18">
        <v>-0.22309999999999999</v>
      </c>
      <c r="E293" s="18">
        <v>2.5760000000000001</v>
      </c>
      <c r="F293" s="18">
        <v>1.179</v>
      </c>
      <c r="G293" s="18">
        <v>0.47460000000000002</v>
      </c>
      <c r="H293" s="18">
        <v>-2.2959999999999998</v>
      </c>
      <c r="I293" s="18">
        <v>0.75349999999999995</v>
      </c>
      <c r="J293" s="18">
        <v>0.3276</v>
      </c>
      <c r="K293" s="18">
        <v>-0.85609999999999997</v>
      </c>
      <c r="L293" s="18">
        <v>2.31</v>
      </c>
      <c r="M293" s="18">
        <v>0.1641</v>
      </c>
      <c r="O293" s="18">
        <f t="shared" si="30"/>
        <v>10000</v>
      </c>
      <c r="P293" s="18">
        <f t="shared" ca="1" si="31"/>
        <v>1.099953699883836</v>
      </c>
      <c r="Q293" s="18">
        <f t="shared" ca="1" si="31"/>
        <v>0.84433255288783537</v>
      </c>
      <c r="R293" s="18">
        <f t="shared" ca="1" si="31"/>
        <v>0.92735791109169063</v>
      </c>
      <c r="S293" s="18">
        <f t="shared" ref="S293:S304" ca="1" si="48">MAX(1E-20,(W293+AA293+AE293+AI293)*2*ACOS(-1))</f>
        <v>1.1234978528001864</v>
      </c>
      <c r="T293" s="18">
        <f t="shared" ca="1" si="44"/>
        <v>3.4507527138000202E-5</v>
      </c>
      <c r="U293" s="18">
        <f t="shared" ca="1" si="44"/>
        <v>0</v>
      </c>
      <c r="V293" s="18">
        <f t="shared" ca="1" si="44"/>
        <v>1.3541416441174598E-5</v>
      </c>
      <c r="W293" s="18">
        <f t="shared" ca="1" si="44"/>
        <v>8.5208210957091722E-5</v>
      </c>
      <c r="X293" s="18">
        <f t="shared" ca="1" si="45"/>
        <v>1.5681911445498244E-3</v>
      </c>
      <c r="Y293" s="18">
        <f t="shared" ca="1" si="45"/>
        <v>9.6573532995090363E-5</v>
      </c>
      <c r="Z293" s="18">
        <f t="shared" ca="1" si="45"/>
        <v>2.0244560408130929E-3</v>
      </c>
      <c r="AA293" s="18">
        <f t="shared" ca="1" si="45"/>
        <v>2.3194564177336139E-3</v>
      </c>
      <c r="AB293" s="18">
        <f t="shared" ca="1" si="46"/>
        <v>0.1734603698370438</v>
      </c>
      <c r="AC293" s="18">
        <f t="shared" ca="1" si="46"/>
        <v>0.13428312587250307</v>
      </c>
      <c r="AD293" s="18">
        <f t="shared" ca="1" si="46"/>
        <v>0.14555559810836269</v>
      </c>
      <c r="AE293" s="18">
        <f t="shared" ca="1" si="46"/>
        <v>0.17640557219758957</v>
      </c>
      <c r="AF293" s="18">
        <f t="shared" ca="1" si="47"/>
        <v>0</v>
      </c>
      <c r="AG293" s="18">
        <f t="shared" ca="1" si="47"/>
        <v>0</v>
      </c>
      <c r="AH293" s="18">
        <f t="shared" ca="1" si="47"/>
        <v>0</v>
      </c>
      <c r="AI293" s="18">
        <f t="shared" ca="1" si="47"/>
        <v>0</v>
      </c>
    </row>
    <row r="294" spans="2:35" x14ac:dyDescent="0.15">
      <c r="B294">
        <v>31.263000000000002</v>
      </c>
      <c r="C294">
        <v>15</v>
      </c>
      <c r="D294" s="18">
        <v>-0.25119999999999998</v>
      </c>
      <c r="E294" s="18">
        <v>-0.77400000000000002</v>
      </c>
      <c r="F294" s="18">
        <v>0.65459999999999996</v>
      </c>
      <c r="G294" s="18">
        <v>0.19500000000000001</v>
      </c>
      <c r="H294" s="18">
        <v>2.238</v>
      </c>
      <c r="I294" s="18">
        <v>2.0299999999999998</v>
      </c>
      <c r="J294" s="18">
        <v>0.40039999999999998</v>
      </c>
      <c r="K294" s="18">
        <v>-2.1160000000000001</v>
      </c>
      <c r="L294" s="18">
        <v>2.2799999999999998</v>
      </c>
      <c r="M294" s="18">
        <v>0.23630000000000001</v>
      </c>
      <c r="O294" s="18">
        <f t="shared" ref="O294:O304" si="49">O151</f>
        <v>10000</v>
      </c>
      <c r="P294" s="18">
        <f t="shared" ref="P294:R304" ca="1" si="50">MAX(1E-20,(T294+X294+AB294+AF294)*2*ACOS(-1))</f>
        <v>1.099953699883836</v>
      </c>
      <c r="Q294" s="18">
        <f t="shared" ca="1" si="50"/>
        <v>0.84433255288783537</v>
      </c>
      <c r="R294" s="18">
        <f t="shared" ca="1" si="50"/>
        <v>0.92735791109169063</v>
      </c>
      <c r="S294" s="18">
        <f t="shared" ca="1" si="48"/>
        <v>1.1234978528001864</v>
      </c>
      <c r="T294" s="18">
        <f t="shared" ref="T294:W304" ca="1" si="51">MAX(0,P151*(1-ABS($P$6))+T151*(1-ABS($P$6)^(X151+1))/(X151+1))</f>
        <v>3.4507527138000202E-5</v>
      </c>
      <c r="U294" s="18">
        <f t="shared" ca="1" si="51"/>
        <v>0</v>
      </c>
      <c r="V294" s="18">
        <f t="shared" ca="1" si="51"/>
        <v>1.3541416441174598E-5</v>
      </c>
      <c r="W294" s="18">
        <f t="shared" ca="1" si="51"/>
        <v>8.5208210957091722E-5</v>
      </c>
      <c r="X294" s="18">
        <f t="shared" ref="X294:AA304" ca="1" si="52">MAX(0,(P151+T151*ABS($P$6)^X151+AB151+AF151*$P$7^AJ151)*0.5*($P$7-$P$6))</f>
        <v>1.5681911445498244E-3</v>
      </c>
      <c r="Y294" s="18">
        <f t="shared" ca="1" si="52"/>
        <v>9.6573532995090363E-5</v>
      </c>
      <c r="Z294" s="18">
        <f t="shared" ca="1" si="52"/>
        <v>2.0244560408130929E-3</v>
      </c>
      <c r="AA294" s="18">
        <f t="shared" ca="1" si="52"/>
        <v>2.3194564177336139E-3</v>
      </c>
      <c r="AB294" s="18">
        <f t="shared" ref="AB294:AE304" ca="1" si="53">MAX(0,AB151*(AN151-($P$7))+AF151*(AN151^(AJ151+1)-$P$7^(AJ151+1))/(AJ151+1))</f>
        <v>0.1734603698370438</v>
      </c>
      <c r="AC294" s="18">
        <f t="shared" ca="1" si="53"/>
        <v>0.13428312587250307</v>
      </c>
      <c r="AD294" s="18">
        <f t="shared" ca="1" si="53"/>
        <v>0.14555559810836269</v>
      </c>
      <c r="AE294" s="18">
        <f t="shared" ca="1" si="53"/>
        <v>0.17640557219758957</v>
      </c>
      <c r="AF294" s="18">
        <f t="shared" ref="AF294:AI304" ca="1" si="54">IF(AN151&lt;1,MAX(0,(AB151+AF151*AN151^AJ151+AR151)*0.5*(1-AN151)),0)</f>
        <v>0</v>
      </c>
      <c r="AG294" s="18">
        <f t="shared" ca="1" si="54"/>
        <v>0</v>
      </c>
      <c r="AH294" s="18">
        <f t="shared" ca="1" si="54"/>
        <v>0</v>
      </c>
      <c r="AI294" s="18">
        <f t="shared" ca="1" si="54"/>
        <v>0</v>
      </c>
    </row>
    <row r="295" spans="2:35" x14ac:dyDescent="0.15">
      <c r="B295">
        <v>31.263000000000002</v>
      </c>
      <c r="C295">
        <v>20</v>
      </c>
      <c r="D295" s="18">
        <v>-0.32740000000000002</v>
      </c>
      <c r="E295" s="18">
        <v>-1.72</v>
      </c>
      <c r="F295" s="18">
        <v>0.71550000000000002</v>
      </c>
      <c r="G295" s="18">
        <v>0.28160000000000002</v>
      </c>
      <c r="H295" s="18">
        <v>2.9969999999999999</v>
      </c>
      <c r="I295" s="18">
        <v>1.611</v>
      </c>
      <c r="J295" s="18">
        <v>0.61170000000000002</v>
      </c>
      <c r="K295" s="18">
        <v>-2.056</v>
      </c>
      <c r="L295" s="18">
        <v>2.335</v>
      </c>
      <c r="M295" s="18">
        <v>0.24179999999999999</v>
      </c>
      <c r="O295" s="18">
        <f t="shared" si="49"/>
        <v>10000</v>
      </c>
      <c r="P295" s="18">
        <f t="shared" ca="1" si="50"/>
        <v>1.099953699883836</v>
      </c>
      <c r="Q295" s="18">
        <f t="shared" ca="1" si="50"/>
        <v>0.84433255288783537</v>
      </c>
      <c r="R295" s="18">
        <f t="shared" ca="1" si="50"/>
        <v>0.92735791109169063</v>
      </c>
      <c r="S295" s="18">
        <f t="shared" ca="1" si="48"/>
        <v>1.1234978528001864</v>
      </c>
      <c r="T295" s="18">
        <f t="shared" ca="1" si="51"/>
        <v>3.4507527138000202E-5</v>
      </c>
      <c r="U295" s="18">
        <f t="shared" ca="1" si="51"/>
        <v>0</v>
      </c>
      <c r="V295" s="18">
        <f t="shared" ca="1" si="51"/>
        <v>1.3541416441174598E-5</v>
      </c>
      <c r="W295" s="18">
        <f t="shared" ca="1" si="51"/>
        <v>8.5208210957091722E-5</v>
      </c>
      <c r="X295" s="18">
        <f t="shared" ca="1" si="52"/>
        <v>1.5681911445498244E-3</v>
      </c>
      <c r="Y295" s="18">
        <f t="shared" ca="1" si="52"/>
        <v>9.6573532995090363E-5</v>
      </c>
      <c r="Z295" s="18">
        <f t="shared" ca="1" si="52"/>
        <v>2.0244560408130929E-3</v>
      </c>
      <c r="AA295" s="18">
        <f t="shared" ca="1" si="52"/>
        <v>2.3194564177336139E-3</v>
      </c>
      <c r="AB295" s="18">
        <f t="shared" ca="1" si="53"/>
        <v>0.1734603698370438</v>
      </c>
      <c r="AC295" s="18">
        <f t="shared" ca="1" si="53"/>
        <v>0.13428312587250307</v>
      </c>
      <c r="AD295" s="18">
        <f t="shared" ca="1" si="53"/>
        <v>0.14555559810836269</v>
      </c>
      <c r="AE295" s="18">
        <f t="shared" ca="1" si="53"/>
        <v>0.17640557219758957</v>
      </c>
      <c r="AF295" s="18">
        <f t="shared" ca="1" si="54"/>
        <v>0</v>
      </c>
      <c r="AG295" s="18">
        <f t="shared" ca="1" si="54"/>
        <v>0</v>
      </c>
      <c r="AH295" s="18">
        <f t="shared" ca="1" si="54"/>
        <v>0</v>
      </c>
      <c r="AI295" s="18">
        <f t="shared" ca="1" si="54"/>
        <v>0</v>
      </c>
    </row>
    <row r="296" spans="2:35" x14ac:dyDescent="0.15">
      <c r="B296">
        <v>49.982999999999997</v>
      </c>
      <c r="C296">
        <v>1</v>
      </c>
      <c r="D296" s="18">
        <v>-0.45700000000000002</v>
      </c>
      <c r="E296" s="18">
        <v>0.37509999999999999</v>
      </c>
      <c r="F296" s="18">
        <v>-0.4763</v>
      </c>
      <c r="G296" s="18">
        <v>3.2759999999999997E-2</v>
      </c>
      <c r="H296" s="18">
        <v>-0.35549999999999998</v>
      </c>
      <c r="I296" s="18">
        <v>0.25559999999999999</v>
      </c>
      <c r="J296" s="18">
        <v>0.2238</v>
      </c>
      <c r="K296" s="18">
        <v>67.290000000000006</v>
      </c>
      <c r="L296" s="18">
        <v>4.6859999999999999</v>
      </c>
      <c r="M296" s="18">
        <v>3.3529999999999997E-2</v>
      </c>
      <c r="O296" s="18">
        <f t="shared" si="49"/>
        <v>10000</v>
      </c>
      <c r="P296" s="18">
        <f t="shared" ca="1" si="50"/>
        <v>1.099953699883836</v>
      </c>
      <c r="Q296" s="18">
        <f t="shared" ca="1" si="50"/>
        <v>0.84433255288783537</v>
      </c>
      <c r="R296" s="18">
        <f t="shared" ca="1" si="50"/>
        <v>0.92735791109169063</v>
      </c>
      <c r="S296" s="18">
        <f t="shared" ca="1" si="48"/>
        <v>1.1234978528001864</v>
      </c>
      <c r="T296" s="18">
        <f t="shared" ca="1" si="51"/>
        <v>3.4507527138000202E-5</v>
      </c>
      <c r="U296" s="18">
        <f t="shared" ca="1" si="51"/>
        <v>0</v>
      </c>
      <c r="V296" s="18">
        <f t="shared" ca="1" si="51"/>
        <v>1.3541416441174598E-5</v>
      </c>
      <c r="W296" s="18">
        <f t="shared" ca="1" si="51"/>
        <v>8.5208210957091722E-5</v>
      </c>
      <c r="X296" s="18">
        <f t="shared" ca="1" si="52"/>
        <v>1.5681911445498244E-3</v>
      </c>
      <c r="Y296" s="18">
        <f t="shared" ca="1" si="52"/>
        <v>9.6573532995090363E-5</v>
      </c>
      <c r="Z296" s="18">
        <f t="shared" ca="1" si="52"/>
        <v>2.0244560408130929E-3</v>
      </c>
      <c r="AA296" s="18">
        <f t="shared" ca="1" si="52"/>
        <v>2.3194564177336139E-3</v>
      </c>
      <c r="AB296" s="18">
        <f t="shared" ca="1" si="53"/>
        <v>0.1734603698370438</v>
      </c>
      <c r="AC296" s="18">
        <f t="shared" ca="1" si="53"/>
        <v>0.13428312587250307</v>
      </c>
      <c r="AD296" s="18">
        <f t="shared" ca="1" si="53"/>
        <v>0.14555559810836269</v>
      </c>
      <c r="AE296" s="18">
        <f t="shared" ca="1" si="53"/>
        <v>0.17640557219758957</v>
      </c>
      <c r="AF296" s="18">
        <f t="shared" ca="1" si="54"/>
        <v>0</v>
      </c>
      <c r="AG296" s="18">
        <f t="shared" ca="1" si="54"/>
        <v>0</v>
      </c>
      <c r="AH296" s="18">
        <f t="shared" ca="1" si="54"/>
        <v>0</v>
      </c>
      <c r="AI296" s="18">
        <f t="shared" ca="1" si="54"/>
        <v>0</v>
      </c>
    </row>
    <row r="297" spans="2:35" x14ac:dyDescent="0.15">
      <c r="B297">
        <v>49.982999999999997</v>
      </c>
      <c r="C297">
        <v>3</v>
      </c>
      <c r="D297" s="18">
        <v>-0.40210000000000001</v>
      </c>
      <c r="E297" s="18">
        <v>0.57599999999999996</v>
      </c>
      <c r="F297" s="18">
        <v>-0.4778</v>
      </c>
      <c r="G297" s="18">
        <v>0.03</v>
      </c>
      <c r="H297" s="18">
        <v>-0.96899999999999997</v>
      </c>
      <c r="I297" s="18">
        <v>0.40589999999999998</v>
      </c>
      <c r="J297" s="18">
        <v>0.73009999999999997</v>
      </c>
      <c r="K297" s="18">
        <v>0.36530000000000001</v>
      </c>
      <c r="L297" s="18">
        <v>1.7170000000000001</v>
      </c>
      <c r="M297" s="18">
        <v>0.1061</v>
      </c>
      <c r="O297" s="18">
        <f t="shared" si="49"/>
        <v>10000</v>
      </c>
      <c r="P297" s="18">
        <f t="shared" ca="1" si="50"/>
        <v>1.099953699883836</v>
      </c>
      <c r="Q297" s="18">
        <f t="shared" ca="1" si="50"/>
        <v>0.84433255288783537</v>
      </c>
      <c r="R297" s="18">
        <f t="shared" ca="1" si="50"/>
        <v>0.92735791109169063</v>
      </c>
      <c r="S297" s="18">
        <f t="shared" ca="1" si="48"/>
        <v>1.1234978528001864</v>
      </c>
      <c r="T297" s="18">
        <f t="shared" ca="1" si="51"/>
        <v>3.4507527138000202E-5</v>
      </c>
      <c r="U297" s="18">
        <f t="shared" ca="1" si="51"/>
        <v>0</v>
      </c>
      <c r="V297" s="18">
        <f t="shared" ca="1" si="51"/>
        <v>1.3541416441174598E-5</v>
      </c>
      <c r="W297" s="18">
        <f t="shared" ca="1" si="51"/>
        <v>8.5208210957091722E-5</v>
      </c>
      <c r="X297" s="18">
        <f t="shared" ca="1" si="52"/>
        <v>1.5681911445498244E-3</v>
      </c>
      <c r="Y297" s="18">
        <f t="shared" ca="1" si="52"/>
        <v>9.6573532995090363E-5</v>
      </c>
      <c r="Z297" s="18">
        <f t="shared" ca="1" si="52"/>
        <v>2.0244560408130929E-3</v>
      </c>
      <c r="AA297" s="18">
        <f t="shared" ca="1" si="52"/>
        <v>2.3194564177336139E-3</v>
      </c>
      <c r="AB297" s="18">
        <f t="shared" ca="1" si="53"/>
        <v>0.1734603698370438</v>
      </c>
      <c r="AC297" s="18">
        <f t="shared" ca="1" si="53"/>
        <v>0.13428312587250307</v>
      </c>
      <c r="AD297" s="18">
        <f t="shared" ca="1" si="53"/>
        <v>0.14555559810836269</v>
      </c>
      <c r="AE297" s="18">
        <f t="shared" ca="1" si="53"/>
        <v>0.17640557219758957</v>
      </c>
      <c r="AF297" s="18">
        <f t="shared" ca="1" si="54"/>
        <v>0</v>
      </c>
      <c r="AG297" s="18">
        <f t="shared" ca="1" si="54"/>
        <v>0</v>
      </c>
      <c r="AH297" s="18">
        <f t="shared" ca="1" si="54"/>
        <v>0</v>
      </c>
      <c r="AI297" s="18">
        <f t="shared" ca="1" si="54"/>
        <v>0</v>
      </c>
    </row>
    <row r="298" spans="2:35" x14ac:dyDescent="0.15">
      <c r="B298">
        <v>49.982999999999997</v>
      </c>
      <c r="C298">
        <v>5</v>
      </c>
      <c r="D298" s="18">
        <v>-0.40489999999999998</v>
      </c>
      <c r="E298" s="18">
        <v>0.52529999999999999</v>
      </c>
      <c r="F298" s="18">
        <v>-0.48320000000000002</v>
      </c>
      <c r="G298" s="18">
        <v>0.03</v>
      </c>
      <c r="H298" s="18">
        <v>-1.194</v>
      </c>
      <c r="I298" s="18">
        <v>0.87350000000000005</v>
      </c>
      <c r="J298" s="18">
        <v>0.80789999999999995</v>
      </c>
      <c r="K298" s="18">
        <v>0.55569999999999997</v>
      </c>
      <c r="L298" s="18">
        <v>1.732</v>
      </c>
      <c r="M298" s="18">
        <v>0.1666</v>
      </c>
      <c r="O298" s="18">
        <f t="shared" si="49"/>
        <v>10000</v>
      </c>
      <c r="P298" s="18">
        <f t="shared" ca="1" si="50"/>
        <v>1.099953699883836</v>
      </c>
      <c r="Q298" s="18">
        <f t="shared" ca="1" si="50"/>
        <v>0.84433255288783537</v>
      </c>
      <c r="R298" s="18">
        <f t="shared" ca="1" si="50"/>
        <v>0.92735791109169063</v>
      </c>
      <c r="S298" s="18">
        <f t="shared" ca="1" si="48"/>
        <v>1.1234978528001864</v>
      </c>
      <c r="T298" s="18">
        <f t="shared" ca="1" si="51"/>
        <v>3.4507527138000202E-5</v>
      </c>
      <c r="U298" s="18">
        <f t="shared" ca="1" si="51"/>
        <v>0</v>
      </c>
      <c r="V298" s="18">
        <f t="shared" ca="1" si="51"/>
        <v>1.3541416441174598E-5</v>
      </c>
      <c r="W298" s="18">
        <f t="shared" ca="1" si="51"/>
        <v>8.5208210957091722E-5</v>
      </c>
      <c r="X298" s="18">
        <f t="shared" ca="1" si="52"/>
        <v>1.5681911445498244E-3</v>
      </c>
      <c r="Y298" s="18">
        <f t="shared" ca="1" si="52"/>
        <v>9.6573532995090363E-5</v>
      </c>
      <c r="Z298" s="18">
        <f t="shared" ca="1" si="52"/>
        <v>2.0244560408130929E-3</v>
      </c>
      <c r="AA298" s="18">
        <f t="shared" ca="1" si="52"/>
        <v>2.3194564177336139E-3</v>
      </c>
      <c r="AB298" s="18">
        <f t="shared" ca="1" si="53"/>
        <v>0.1734603698370438</v>
      </c>
      <c r="AC298" s="18">
        <f t="shared" ca="1" si="53"/>
        <v>0.13428312587250307</v>
      </c>
      <c r="AD298" s="18">
        <f t="shared" ca="1" si="53"/>
        <v>0.14555559810836269</v>
      </c>
      <c r="AE298" s="18">
        <f t="shared" ca="1" si="53"/>
        <v>0.17640557219758957</v>
      </c>
      <c r="AF298" s="18">
        <f t="shared" ca="1" si="54"/>
        <v>0</v>
      </c>
      <c r="AG298" s="18">
        <f t="shared" ca="1" si="54"/>
        <v>0</v>
      </c>
      <c r="AH298" s="18">
        <f t="shared" ca="1" si="54"/>
        <v>0</v>
      </c>
      <c r="AI298" s="18">
        <f t="shared" ca="1" si="54"/>
        <v>0</v>
      </c>
    </row>
    <row r="299" spans="2:35" x14ac:dyDescent="0.15">
      <c r="B299">
        <v>49.982999999999997</v>
      </c>
      <c r="C299">
        <v>7</v>
      </c>
      <c r="D299" s="18">
        <v>-0.42120000000000002</v>
      </c>
      <c r="E299" s="18">
        <v>0.73219999999999996</v>
      </c>
      <c r="F299" s="18">
        <v>-0.47070000000000001</v>
      </c>
      <c r="G299" s="18">
        <v>3.0020000000000002E-2</v>
      </c>
      <c r="H299" s="18">
        <v>2.6070000000000002</v>
      </c>
      <c r="I299" s="18">
        <v>1.7689999999999999</v>
      </c>
      <c r="J299" s="18">
        <v>0.51500000000000001</v>
      </c>
      <c r="K299" s="18">
        <v>-3.6829999999999998</v>
      </c>
      <c r="L299" s="18">
        <v>1.504</v>
      </c>
      <c r="M299" s="18">
        <v>0.8901</v>
      </c>
      <c r="O299" s="18">
        <f t="shared" si="49"/>
        <v>10000</v>
      </c>
      <c r="P299" s="18">
        <f t="shared" ca="1" si="50"/>
        <v>1.099953699883836</v>
      </c>
      <c r="Q299" s="18">
        <f t="shared" ca="1" si="50"/>
        <v>0.84433255288783537</v>
      </c>
      <c r="R299" s="18">
        <f t="shared" ca="1" si="50"/>
        <v>0.92735791109169063</v>
      </c>
      <c r="S299" s="18">
        <f t="shared" ca="1" si="48"/>
        <v>1.1234978528001864</v>
      </c>
      <c r="T299" s="18">
        <f t="shared" ca="1" si="51"/>
        <v>3.4507527138000202E-5</v>
      </c>
      <c r="U299" s="18">
        <f t="shared" ca="1" si="51"/>
        <v>0</v>
      </c>
      <c r="V299" s="18">
        <f t="shared" ca="1" si="51"/>
        <v>1.3541416441174598E-5</v>
      </c>
      <c r="W299" s="18">
        <f t="shared" ca="1" si="51"/>
        <v>8.5208210957091722E-5</v>
      </c>
      <c r="X299" s="18">
        <f t="shared" ca="1" si="52"/>
        <v>1.5681911445498244E-3</v>
      </c>
      <c r="Y299" s="18">
        <f t="shared" ca="1" si="52"/>
        <v>9.6573532995090363E-5</v>
      </c>
      <c r="Z299" s="18">
        <f t="shared" ca="1" si="52"/>
        <v>2.0244560408130929E-3</v>
      </c>
      <c r="AA299" s="18">
        <f t="shared" ca="1" si="52"/>
        <v>2.3194564177336139E-3</v>
      </c>
      <c r="AB299" s="18">
        <f t="shared" ca="1" si="53"/>
        <v>0.1734603698370438</v>
      </c>
      <c r="AC299" s="18">
        <f t="shared" ca="1" si="53"/>
        <v>0.13428312587250307</v>
      </c>
      <c r="AD299" s="18">
        <f t="shared" ca="1" si="53"/>
        <v>0.14555559810836269</v>
      </c>
      <c r="AE299" s="18">
        <f t="shared" ca="1" si="53"/>
        <v>0.17640557219758957</v>
      </c>
      <c r="AF299" s="18">
        <f t="shared" ca="1" si="54"/>
        <v>0</v>
      </c>
      <c r="AG299" s="18">
        <f t="shared" ca="1" si="54"/>
        <v>0</v>
      </c>
      <c r="AH299" s="18">
        <f t="shared" ca="1" si="54"/>
        <v>0</v>
      </c>
      <c r="AI299" s="18">
        <f t="shared" ca="1" si="54"/>
        <v>0</v>
      </c>
    </row>
    <row r="300" spans="2:35" x14ac:dyDescent="0.15">
      <c r="B300">
        <v>49.982999999999997</v>
      </c>
      <c r="C300">
        <v>10</v>
      </c>
      <c r="D300" s="18">
        <v>-0.4592</v>
      </c>
      <c r="E300" s="18">
        <v>0.44519999999999998</v>
      </c>
      <c r="F300" s="18">
        <v>-0.44890000000000002</v>
      </c>
      <c r="G300" s="18">
        <v>0.03</v>
      </c>
      <c r="H300" s="18">
        <v>-1.52</v>
      </c>
      <c r="I300" s="18">
        <v>0.81579999999999997</v>
      </c>
      <c r="J300" s="18">
        <v>0.39119999999999999</v>
      </c>
      <c r="K300" s="18">
        <v>1.1299999999999999</v>
      </c>
      <c r="L300" s="18">
        <v>1.248</v>
      </c>
      <c r="M300" s="18">
        <v>0.33379999999999999</v>
      </c>
      <c r="O300" s="18">
        <f t="shared" si="49"/>
        <v>10000</v>
      </c>
      <c r="P300" s="18">
        <f t="shared" ca="1" si="50"/>
        <v>1.099953699883836</v>
      </c>
      <c r="Q300" s="18">
        <f t="shared" ca="1" si="50"/>
        <v>0.84433255288783537</v>
      </c>
      <c r="R300" s="18">
        <f t="shared" ca="1" si="50"/>
        <v>0.92735791109169063</v>
      </c>
      <c r="S300" s="18">
        <f t="shared" ca="1" si="48"/>
        <v>1.1234978528001864</v>
      </c>
      <c r="T300" s="18">
        <f t="shared" ca="1" si="51"/>
        <v>3.4507527138000202E-5</v>
      </c>
      <c r="U300" s="18">
        <f t="shared" ca="1" si="51"/>
        <v>0</v>
      </c>
      <c r="V300" s="18">
        <f t="shared" ca="1" si="51"/>
        <v>1.3541416441174598E-5</v>
      </c>
      <c r="W300" s="18">
        <f t="shared" ca="1" si="51"/>
        <v>8.5208210957091722E-5</v>
      </c>
      <c r="X300" s="18">
        <f t="shared" ca="1" si="52"/>
        <v>1.5681911445498244E-3</v>
      </c>
      <c r="Y300" s="18">
        <f t="shared" ca="1" si="52"/>
        <v>9.6573532995090363E-5</v>
      </c>
      <c r="Z300" s="18">
        <f t="shared" ca="1" si="52"/>
        <v>2.0244560408130929E-3</v>
      </c>
      <c r="AA300" s="18">
        <f t="shared" ca="1" si="52"/>
        <v>2.3194564177336139E-3</v>
      </c>
      <c r="AB300" s="18">
        <f t="shared" ca="1" si="53"/>
        <v>0.1734603698370438</v>
      </c>
      <c r="AC300" s="18">
        <f t="shared" ca="1" si="53"/>
        <v>0.13428312587250307</v>
      </c>
      <c r="AD300" s="18">
        <f t="shared" ca="1" si="53"/>
        <v>0.14555559810836269</v>
      </c>
      <c r="AE300" s="18">
        <f t="shared" ca="1" si="53"/>
        <v>0.17640557219758957</v>
      </c>
      <c r="AF300" s="18">
        <f t="shared" ca="1" si="54"/>
        <v>0</v>
      </c>
      <c r="AG300" s="18">
        <f t="shared" ca="1" si="54"/>
        <v>0</v>
      </c>
      <c r="AH300" s="18">
        <f t="shared" ca="1" si="54"/>
        <v>0</v>
      </c>
      <c r="AI300" s="18">
        <f t="shared" ca="1" si="54"/>
        <v>0</v>
      </c>
    </row>
    <row r="301" spans="2:35" x14ac:dyDescent="0.15">
      <c r="B301">
        <v>49.982999999999997</v>
      </c>
      <c r="C301">
        <v>15</v>
      </c>
      <c r="D301" s="18">
        <v>-0.47599999999999998</v>
      </c>
      <c r="E301" s="18">
        <v>0.43359999999999999</v>
      </c>
      <c r="F301" s="18">
        <v>-0.5161</v>
      </c>
      <c r="G301" s="18">
        <v>0.1293</v>
      </c>
      <c r="H301" s="18">
        <v>-0.63490000000000002</v>
      </c>
      <c r="I301" s="18">
        <v>0.40989999999999999</v>
      </c>
      <c r="J301" s="18">
        <v>0.31430000000000002</v>
      </c>
      <c r="K301" s="18">
        <v>0.27129999999999999</v>
      </c>
      <c r="L301" s="18">
        <v>1.6839999999999999</v>
      </c>
      <c r="M301" s="18">
        <v>0.18970000000000001</v>
      </c>
      <c r="O301" s="18">
        <f t="shared" si="49"/>
        <v>10000</v>
      </c>
      <c r="P301" s="18">
        <f t="shared" ca="1" si="50"/>
        <v>1.099953699883836</v>
      </c>
      <c r="Q301" s="18">
        <f t="shared" ca="1" si="50"/>
        <v>0.84433255288783537</v>
      </c>
      <c r="R301" s="18">
        <f t="shared" ca="1" si="50"/>
        <v>0.92735791109169063</v>
      </c>
      <c r="S301" s="18">
        <f t="shared" ca="1" si="48"/>
        <v>1.1234978528001864</v>
      </c>
      <c r="T301" s="18">
        <f t="shared" ca="1" si="51"/>
        <v>3.4507527138000202E-5</v>
      </c>
      <c r="U301" s="18">
        <f t="shared" ca="1" si="51"/>
        <v>0</v>
      </c>
      <c r="V301" s="18">
        <f t="shared" ca="1" si="51"/>
        <v>1.3541416441174598E-5</v>
      </c>
      <c r="W301" s="18">
        <f t="shared" ca="1" si="51"/>
        <v>8.5208210957091722E-5</v>
      </c>
      <c r="X301" s="18">
        <f t="shared" ca="1" si="52"/>
        <v>1.5681911445498244E-3</v>
      </c>
      <c r="Y301" s="18">
        <f t="shared" ca="1" si="52"/>
        <v>9.6573532995090363E-5</v>
      </c>
      <c r="Z301" s="18">
        <f t="shared" ca="1" si="52"/>
        <v>2.0244560408130929E-3</v>
      </c>
      <c r="AA301" s="18">
        <f t="shared" ca="1" si="52"/>
        <v>2.3194564177336139E-3</v>
      </c>
      <c r="AB301" s="18">
        <f t="shared" ca="1" si="53"/>
        <v>0.1734603698370438</v>
      </c>
      <c r="AC301" s="18">
        <f t="shared" ca="1" si="53"/>
        <v>0.13428312587250307</v>
      </c>
      <c r="AD301" s="18">
        <f t="shared" ca="1" si="53"/>
        <v>0.14555559810836269</v>
      </c>
      <c r="AE301" s="18">
        <f t="shared" ca="1" si="53"/>
        <v>0.17640557219758957</v>
      </c>
      <c r="AF301" s="18">
        <f t="shared" ca="1" si="54"/>
        <v>0</v>
      </c>
      <c r="AG301" s="18">
        <f t="shared" ca="1" si="54"/>
        <v>0</v>
      </c>
      <c r="AH301" s="18">
        <f t="shared" ca="1" si="54"/>
        <v>0</v>
      </c>
      <c r="AI301" s="18">
        <f t="shared" ca="1" si="54"/>
        <v>0</v>
      </c>
    </row>
    <row r="302" spans="2:35" x14ac:dyDescent="0.15">
      <c r="B302">
        <v>49.982999999999997</v>
      </c>
      <c r="C302">
        <v>20</v>
      </c>
      <c r="D302" s="18">
        <v>-1.18</v>
      </c>
      <c r="E302" s="18">
        <v>0.83260000000000001</v>
      </c>
      <c r="F302" s="18">
        <v>-2</v>
      </c>
      <c r="G302" s="18">
        <v>3.3140000000000003E-2</v>
      </c>
      <c r="H302" s="18">
        <v>-1.306</v>
      </c>
      <c r="I302" s="18">
        <v>0.55189999999999995</v>
      </c>
      <c r="J302" s="18">
        <v>0.28110000000000002</v>
      </c>
      <c r="K302" s="18">
        <v>1.2829999999999999</v>
      </c>
      <c r="L302" s="18">
        <v>0.6865</v>
      </c>
      <c r="M302" s="18">
        <v>0.57069999999999999</v>
      </c>
      <c r="O302" s="18">
        <f t="shared" si="49"/>
        <v>10000</v>
      </c>
      <c r="P302" s="18">
        <f t="shared" ca="1" si="50"/>
        <v>1.099953699883836</v>
      </c>
      <c r="Q302" s="18">
        <f t="shared" ca="1" si="50"/>
        <v>0.84433255288783537</v>
      </c>
      <c r="R302" s="18">
        <f t="shared" ca="1" si="50"/>
        <v>0.92735791109169063</v>
      </c>
      <c r="S302" s="18">
        <f t="shared" ca="1" si="48"/>
        <v>1.1234978528001864</v>
      </c>
      <c r="T302" s="18">
        <f t="shared" ca="1" si="51"/>
        <v>3.4507527138000202E-5</v>
      </c>
      <c r="U302" s="18">
        <f t="shared" ca="1" si="51"/>
        <v>0</v>
      </c>
      <c r="V302" s="18">
        <f t="shared" ca="1" si="51"/>
        <v>1.3541416441174598E-5</v>
      </c>
      <c r="W302" s="18">
        <f t="shared" ca="1" si="51"/>
        <v>8.5208210957091722E-5</v>
      </c>
      <c r="X302" s="18">
        <f t="shared" ca="1" si="52"/>
        <v>1.5681911445498244E-3</v>
      </c>
      <c r="Y302" s="18">
        <f t="shared" ca="1" si="52"/>
        <v>9.6573532995090363E-5</v>
      </c>
      <c r="Z302" s="18">
        <f t="shared" ca="1" si="52"/>
        <v>2.0244560408130929E-3</v>
      </c>
      <c r="AA302" s="18">
        <f t="shared" ca="1" si="52"/>
        <v>2.3194564177336139E-3</v>
      </c>
      <c r="AB302" s="18">
        <f t="shared" ca="1" si="53"/>
        <v>0.1734603698370438</v>
      </c>
      <c r="AC302" s="18">
        <f t="shared" ca="1" si="53"/>
        <v>0.13428312587250307</v>
      </c>
      <c r="AD302" s="18">
        <f t="shared" ca="1" si="53"/>
        <v>0.14555559810836269</v>
      </c>
      <c r="AE302" s="18">
        <f t="shared" ca="1" si="53"/>
        <v>0.17640557219758957</v>
      </c>
      <c r="AF302" s="18">
        <f t="shared" ca="1" si="54"/>
        <v>0</v>
      </c>
      <c r="AG302" s="18">
        <f t="shared" ca="1" si="54"/>
        <v>0</v>
      </c>
      <c r="AH302" s="18">
        <f t="shared" ca="1" si="54"/>
        <v>0</v>
      </c>
      <c r="AI302" s="18">
        <f t="shared" ca="1" si="54"/>
        <v>0</v>
      </c>
    </row>
    <row r="303" spans="2:35" x14ac:dyDescent="0.15">
      <c r="B303">
        <v>67.763000000000005</v>
      </c>
      <c r="C303">
        <v>1</v>
      </c>
      <c r="D303" s="18">
        <v>-5.0599999999999999E-2</v>
      </c>
      <c r="E303" s="18">
        <v>-0.2792</v>
      </c>
      <c r="F303" s="18">
        <v>-8.4339999999999998E-2</v>
      </c>
      <c r="G303" s="18">
        <v>0.13400000000000001</v>
      </c>
      <c r="H303" s="18">
        <v>1.0389999999999999</v>
      </c>
      <c r="I303" s="18">
        <v>1.6459999999999999</v>
      </c>
      <c r="J303" s="18">
        <v>0.14860000000000001</v>
      </c>
      <c r="K303" s="18">
        <v>-1.0649999999999999</v>
      </c>
      <c r="L303" s="18">
        <v>1.528</v>
      </c>
      <c r="M303" s="18">
        <v>0.23169999999999999</v>
      </c>
      <c r="O303" s="18">
        <f t="shared" si="49"/>
        <v>10000</v>
      </c>
      <c r="P303" s="18">
        <f t="shared" ca="1" si="50"/>
        <v>1.099953699883836</v>
      </c>
      <c r="Q303" s="18">
        <f t="shared" ca="1" si="50"/>
        <v>0.84433255288783537</v>
      </c>
      <c r="R303" s="18">
        <f t="shared" ca="1" si="50"/>
        <v>0.92735791109169063</v>
      </c>
      <c r="S303" s="18">
        <f t="shared" ca="1" si="48"/>
        <v>1.1234978528001864</v>
      </c>
      <c r="T303" s="18">
        <f t="shared" ca="1" si="51"/>
        <v>3.4507527138000202E-5</v>
      </c>
      <c r="U303" s="18">
        <f t="shared" ca="1" si="51"/>
        <v>0</v>
      </c>
      <c r="V303" s="18">
        <f t="shared" ca="1" si="51"/>
        <v>1.3541416441174598E-5</v>
      </c>
      <c r="W303" s="18">
        <f t="shared" ca="1" si="51"/>
        <v>8.5208210957091722E-5</v>
      </c>
      <c r="X303" s="18">
        <f t="shared" ca="1" si="52"/>
        <v>1.5681911445498244E-3</v>
      </c>
      <c r="Y303" s="18">
        <f t="shared" ca="1" si="52"/>
        <v>9.6573532995090363E-5</v>
      </c>
      <c r="Z303" s="18">
        <f t="shared" ca="1" si="52"/>
        <v>2.0244560408130929E-3</v>
      </c>
      <c r="AA303" s="18">
        <f t="shared" ca="1" si="52"/>
        <v>2.3194564177336139E-3</v>
      </c>
      <c r="AB303" s="18">
        <f t="shared" ca="1" si="53"/>
        <v>0.1734603698370438</v>
      </c>
      <c r="AC303" s="18">
        <f t="shared" ca="1" si="53"/>
        <v>0.13428312587250307</v>
      </c>
      <c r="AD303" s="18">
        <f t="shared" ca="1" si="53"/>
        <v>0.14555559810836269</v>
      </c>
      <c r="AE303" s="18">
        <f t="shared" ca="1" si="53"/>
        <v>0.17640557219758957</v>
      </c>
      <c r="AF303" s="18">
        <f t="shared" ca="1" si="54"/>
        <v>0</v>
      </c>
      <c r="AG303" s="18">
        <f t="shared" ca="1" si="54"/>
        <v>0</v>
      </c>
      <c r="AH303" s="18">
        <f t="shared" ca="1" si="54"/>
        <v>0</v>
      </c>
      <c r="AI303" s="18">
        <f t="shared" ca="1" si="54"/>
        <v>0</v>
      </c>
    </row>
    <row r="304" spans="2:35" x14ac:dyDescent="0.15">
      <c r="B304">
        <v>67.763000000000005</v>
      </c>
      <c r="C304">
        <v>3</v>
      </c>
      <c r="D304" s="18">
        <v>-0.17949999999999999</v>
      </c>
      <c r="E304" s="18">
        <v>-0.12609999999999999</v>
      </c>
      <c r="F304" s="18">
        <v>-0.1389</v>
      </c>
      <c r="G304" s="18">
        <v>0.1114</v>
      </c>
      <c r="H304" s="18">
        <v>-0.37780000000000002</v>
      </c>
      <c r="I304" s="18">
        <v>1.1220000000000001</v>
      </c>
      <c r="J304" s="18">
        <v>0.124</v>
      </c>
      <c r="K304" s="18">
        <v>0.38290000000000002</v>
      </c>
      <c r="L304" s="18">
        <v>1.704</v>
      </c>
      <c r="M304" s="18">
        <v>0.1174</v>
      </c>
      <c r="O304" s="18">
        <f t="shared" si="49"/>
        <v>10000</v>
      </c>
      <c r="P304" s="18">
        <f t="shared" ca="1" si="50"/>
        <v>1.099953699883836</v>
      </c>
      <c r="Q304" s="18">
        <f t="shared" ca="1" si="50"/>
        <v>0.84433255288783537</v>
      </c>
      <c r="R304" s="18">
        <f t="shared" ca="1" si="50"/>
        <v>0.92735791109169063</v>
      </c>
      <c r="S304" s="18">
        <f t="shared" ca="1" si="48"/>
        <v>1.1234978528001864</v>
      </c>
      <c r="T304" s="18">
        <f t="shared" ca="1" si="51"/>
        <v>3.4507527138000202E-5</v>
      </c>
      <c r="U304" s="18">
        <f t="shared" ca="1" si="51"/>
        <v>0</v>
      </c>
      <c r="V304" s="18">
        <f t="shared" ca="1" si="51"/>
        <v>1.3541416441174598E-5</v>
      </c>
      <c r="W304" s="18">
        <f t="shared" ca="1" si="51"/>
        <v>8.5208210957091722E-5</v>
      </c>
      <c r="X304" s="18">
        <f t="shared" ca="1" si="52"/>
        <v>1.5681911445498244E-3</v>
      </c>
      <c r="Y304" s="18">
        <f t="shared" ca="1" si="52"/>
        <v>9.6573532995090363E-5</v>
      </c>
      <c r="Z304" s="18">
        <f t="shared" ca="1" si="52"/>
        <v>2.0244560408130929E-3</v>
      </c>
      <c r="AA304" s="18">
        <f t="shared" ca="1" si="52"/>
        <v>2.3194564177336139E-3</v>
      </c>
      <c r="AB304" s="18">
        <f t="shared" ca="1" si="53"/>
        <v>0.1734603698370438</v>
      </c>
      <c r="AC304" s="18">
        <f t="shared" ca="1" si="53"/>
        <v>0.13428312587250307</v>
      </c>
      <c r="AD304" s="18">
        <f t="shared" ca="1" si="53"/>
        <v>0.14555559810836269</v>
      </c>
      <c r="AE304" s="18">
        <f t="shared" ca="1" si="53"/>
        <v>0.17640557219758957</v>
      </c>
      <c r="AF304" s="18">
        <f t="shared" ca="1" si="54"/>
        <v>0</v>
      </c>
      <c r="AG304" s="18">
        <f t="shared" ca="1" si="54"/>
        <v>0</v>
      </c>
      <c r="AH304" s="18">
        <f t="shared" ca="1" si="54"/>
        <v>0</v>
      </c>
      <c r="AI304" s="18">
        <f t="shared" ca="1" si="54"/>
        <v>0</v>
      </c>
    </row>
    <row r="305" spans="2:35" x14ac:dyDescent="0.15">
      <c r="B305">
        <v>67.763000000000005</v>
      </c>
      <c r="C305">
        <v>5</v>
      </c>
      <c r="D305" s="18">
        <v>-0.16039999999999999</v>
      </c>
      <c r="E305" s="18">
        <v>-0.1794</v>
      </c>
      <c r="F305" s="18">
        <v>-4.8039999999999999E-2</v>
      </c>
      <c r="G305" s="18">
        <v>0.1201</v>
      </c>
      <c r="H305" s="18">
        <v>-0.34499999999999997</v>
      </c>
      <c r="I305" s="18">
        <v>1.1419999999999999</v>
      </c>
      <c r="J305" s="18">
        <v>0.1353</v>
      </c>
      <c r="K305" s="18">
        <v>0.38109999999999999</v>
      </c>
      <c r="L305" s="18">
        <v>1.708</v>
      </c>
      <c r="M305" s="18">
        <v>0.14419999999999999</v>
      </c>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x14ac:dyDescent="0.15">
      <c r="B306">
        <v>67.763000000000005</v>
      </c>
      <c r="C306">
        <v>7</v>
      </c>
      <c r="D306" s="18">
        <v>-6.5140000000000003E-2</v>
      </c>
      <c r="E306" s="18">
        <v>-0.3291</v>
      </c>
      <c r="F306" s="18">
        <v>1.38E-2</v>
      </c>
      <c r="G306" s="18">
        <v>0.1444</v>
      </c>
      <c r="H306" s="18">
        <v>0.66249999999999998</v>
      </c>
      <c r="I306" s="18">
        <v>1.647</v>
      </c>
      <c r="J306" s="18">
        <v>0.15279999999999999</v>
      </c>
      <c r="K306" s="18">
        <v>-0.64219999999999999</v>
      </c>
      <c r="L306" s="18">
        <v>1.472</v>
      </c>
      <c r="M306" s="18">
        <v>0.2495</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x14ac:dyDescent="0.15">
      <c r="B307">
        <v>67.763000000000005</v>
      </c>
      <c r="C307">
        <v>10</v>
      </c>
      <c r="D307" s="18">
        <v>-7.9420000000000004E-2</v>
      </c>
      <c r="E307" s="18">
        <v>-0.34060000000000001</v>
      </c>
      <c r="F307" s="18">
        <v>5.8590000000000003E-2</v>
      </c>
      <c r="G307" s="18">
        <v>0.14130000000000001</v>
      </c>
      <c r="H307" s="18">
        <v>0.51890000000000003</v>
      </c>
      <c r="I307" s="18">
        <v>1.645</v>
      </c>
      <c r="J307" s="18">
        <v>0.15770000000000001</v>
      </c>
      <c r="K307" s="18">
        <v>-0.47460000000000002</v>
      </c>
      <c r="L307" s="18">
        <v>1.4159999999999999</v>
      </c>
      <c r="M307" s="18">
        <v>0.25619999999999998</v>
      </c>
      <c r="O307" s="18"/>
      <c r="AF307" s="18"/>
      <c r="AG307" s="18"/>
      <c r="AH307" s="18"/>
      <c r="AI307" s="18"/>
    </row>
    <row r="308" spans="2:35" x14ac:dyDescent="0.15">
      <c r="B308">
        <v>67.763000000000005</v>
      </c>
      <c r="C308">
        <v>15</v>
      </c>
      <c r="D308" s="18">
        <v>-9.3679999999999999E-2</v>
      </c>
      <c r="E308" s="18">
        <v>-0.34050000000000002</v>
      </c>
      <c r="F308" s="18">
        <v>9.1020000000000004E-2</v>
      </c>
      <c r="G308" s="18">
        <v>0.13339999999999999</v>
      </c>
      <c r="H308" s="18">
        <v>0.37909999999999999</v>
      </c>
      <c r="I308" s="18">
        <v>1.673</v>
      </c>
      <c r="J308" s="18">
        <v>0.15409999999999999</v>
      </c>
      <c r="K308" s="18">
        <v>-0.34560000000000002</v>
      </c>
      <c r="L308" s="18">
        <v>1.3380000000000001</v>
      </c>
      <c r="M308" s="18">
        <v>0.33069999999999999</v>
      </c>
      <c r="O308" s="18"/>
      <c r="AF308" s="18"/>
      <c r="AG308" s="18"/>
      <c r="AH308" s="18"/>
      <c r="AI308" s="18"/>
    </row>
    <row r="309" spans="2:35" x14ac:dyDescent="0.15">
      <c r="B309">
        <v>67.763000000000005</v>
      </c>
      <c r="C309">
        <v>20</v>
      </c>
      <c r="D309" s="18">
        <v>-0.1244</v>
      </c>
      <c r="E309" s="18">
        <v>-0.46</v>
      </c>
      <c r="F309" s="18">
        <v>0.12920000000000001</v>
      </c>
      <c r="G309" s="18">
        <v>0.1908</v>
      </c>
      <c r="H309" s="18">
        <v>0.10589999999999999</v>
      </c>
      <c r="I309" s="18">
        <v>1.649</v>
      </c>
      <c r="J309" s="18">
        <v>5.7829999999999999E-2</v>
      </c>
      <c r="K309" s="18">
        <v>5.0819999999999997E-2</v>
      </c>
      <c r="L309" s="18">
        <v>-0.51170000000000004</v>
      </c>
      <c r="M309" s="18">
        <v>3.4169999999999999E-2</v>
      </c>
      <c r="O309" s="18"/>
      <c r="AF309" s="18"/>
      <c r="AG309" s="18"/>
      <c r="AH309" s="18"/>
      <c r="AI309" s="18"/>
    </row>
    <row r="310" spans="2:35" x14ac:dyDescent="0.15">
      <c r="B310">
        <v>92.162999999999997</v>
      </c>
      <c r="C310">
        <v>1</v>
      </c>
      <c r="D310" s="18">
        <v>1.2E-2</v>
      </c>
      <c r="E310" s="18">
        <v>-0.45879999999999999</v>
      </c>
      <c r="F310" s="18">
        <v>-0.1096</v>
      </c>
      <c r="G310" s="18">
        <v>0.14050000000000001</v>
      </c>
      <c r="H310" s="18">
        <v>-1.647</v>
      </c>
      <c r="I310" s="18">
        <v>1.0960000000000001</v>
      </c>
      <c r="J310" s="18">
        <v>0.1547</v>
      </c>
      <c r="K310" s="18">
        <v>1.8029999999999999</v>
      </c>
      <c r="L310" s="18">
        <v>1.1100000000000001</v>
      </c>
      <c r="M310" s="18">
        <v>0.27800000000000002</v>
      </c>
      <c r="O310" s="18"/>
      <c r="AF310" s="18"/>
      <c r="AG310" s="18"/>
      <c r="AH310" s="18"/>
      <c r="AI310" s="18"/>
    </row>
    <row r="311" spans="2:35" x14ac:dyDescent="0.15">
      <c r="B311">
        <v>92.162999999999997</v>
      </c>
      <c r="C311">
        <v>3</v>
      </c>
      <c r="D311" s="18">
        <v>0.1081</v>
      </c>
      <c r="E311" s="18">
        <v>-0.55669999999999997</v>
      </c>
      <c r="F311" s="18">
        <v>-0.15820000000000001</v>
      </c>
      <c r="G311" s="18">
        <v>0.16320000000000001</v>
      </c>
      <c r="H311" s="18">
        <v>-1.105</v>
      </c>
      <c r="I311" s="18">
        <v>1.0880000000000001</v>
      </c>
      <c r="J311" s="18">
        <v>0.14149999999999999</v>
      </c>
      <c r="K311" s="18">
        <v>1.1910000000000001</v>
      </c>
      <c r="L311" s="18">
        <v>1.079</v>
      </c>
      <c r="M311" s="18">
        <v>0.29360000000000003</v>
      </c>
      <c r="O311" s="18"/>
      <c r="AF311" s="18"/>
      <c r="AG311" s="18"/>
      <c r="AH311" s="18"/>
      <c r="AI311" s="18"/>
    </row>
    <row r="312" spans="2:35" x14ac:dyDescent="0.15">
      <c r="B312">
        <v>92.162999999999997</v>
      </c>
      <c r="C312">
        <v>5</v>
      </c>
      <c r="D312" s="18">
        <v>0.1298</v>
      </c>
      <c r="E312" s="18">
        <v>-0.61280000000000001</v>
      </c>
      <c r="F312" s="18">
        <v>-0.14349999999999999</v>
      </c>
      <c r="G312" s="18">
        <v>0.16750000000000001</v>
      </c>
      <c r="H312" s="18">
        <v>-0.57489999999999997</v>
      </c>
      <c r="I312" s="18">
        <v>1.0820000000000001</v>
      </c>
      <c r="J312" s="18">
        <v>0.13250000000000001</v>
      </c>
      <c r="K312" s="18">
        <v>0.54039999999999999</v>
      </c>
      <c r="L312" s="18">
        <v>0.83709999999999996</v>
      </c>
      <c r="M312" s="18">
        <v>0.3357</v>
      </c>
      <c r="O312" s="18"/>
      <c r="AF312" s="18"/>
      <c r="AG312" s="18"/>
      <c r="AH312" s="18"/>
      <c r="AI312" s="18"/>
    </row>
    <row r="313" spans="2:35" x14ac:dyDescent="0.15">
      <c r="B313">
        <v>92.162999999999997</v>
      </c>
      <c r="C313">
        <v>7</v>
      </c>
      <c r="D313" s="18">
        <v>0.1487</v>
      </c>
      <c r="E313" s="18">
        <v>-0.59379999999999999</v>
      </c>
      <c r="F313" s="18">
        <v>-0.13270000000000001</v>
      </c>
      <c r="G313" s="18">
        <v>0.1774</v>
      </c>
      <c r="H313" s="18">
        <v>-0.23549999999999999</v>
      </c>
      <c r="I313" s="18">
        <v>1.151</v>
      </c>
      <c r="J313" s="18">
        <v>8.158E-2</v>
      </c>
      <c r="K313" s="18">
        <v>0.1208</v>
      </c>
      <c r="L313" s="18">
        <v>0.4289</v>
      </c>
      <c r="M313" s="18">
        <v>6.1260000000000002E-2</v>
      </c>
      <c r="O313" s="18"/>
      <c r="AF313" s="18"/>
      <c r="AG313" s="18"/>
      <c r="AH313" s="18"/>
      <c r="AI313" s="18"/>
    </row>
    <row r="314" spans="2:35" x14ac:dyDescent="0.15">
      <c r="B314">
        <v>92.162999999999997</v>
      </c>
      <c r="C314">
        <v>10</v>
      </c>
      <c r="D314" s="18">
        <v>0.14810000000000001</v>
      </c>
      <c r="E314" s="18">
        <v>-0.69099999999999995</v>
      </c>
      <c r="F314" s="18">
        <v>-9.1020000000000004E-2</v>
      </c>
      <c r="G314" s="18">
        <v>0.18379999999999999</v>
      </c>
      <c r="H314" s="18">
        <v>0.47310000000000002</v>
      </c>
      <c r="I314" s="18">
        <v>0.73860000000000003</v>
      </c>
      <c r="J314" s="18">
        <v>0.33650000000000002</v>
      </c>
      <c r="K314" s="18">
        <v>-0.47449999999999998</v>
      </c>
      <c r="L314" s="18">
        <v>1.095</v>
      </c>
      <c r="M314" s="18">
        <v>0.158</v>
      </c>
      <c r="O314" s="18"/>
      <c r="AF314" s="18"/>
      <c r="AG314" s="18"/>
      <c r="AH314" s="18"/>
      <c r="AI314" s="18"/>
    </row>
    <row r="315" spans="2:35" x14ac:dyDescent="0.15">
      <c r="B315">
        <v>92.162999999999997</v>
      </c>
      <c r="C315">
        <v>15</v>
      </c>
      <c r="D315" s="18">
        <v>0.1835</v>
      </c>
      <c r="E315" s="18">
        <v>-0.1356</v>
      </c>
      <c r="F315" s="18">
        <v>-0.33679999999999999</v>
      </c>
      <c r="G315" s="18">
        <v>4.7730000000000002E-2</v>
      </c>
      <c r="H315" s="18">
        <v>-1.5640000000000001</v>
      </c>
      <c r="I315" s="18">
        <v>0.37530000000000002</v>
      </c>
      <c r="J315" s="18">
        <v>0.2515</v>
      </c>
      <c r="K315" s="18">
        <v>0.99690000000000001</v>
      </c>
      <c r="L315" s="18">
        <v>0.47970000000000002</v>
      </c>
      <c r="M315" s="18">
        <v>0.14319999999999999</v>
      </c>
      <c r="O315" s="18"/>
      <c r="AF315" s="18"/>
      <c r="AG315" s="18"/>
      <c r="AH315" s="18"/>
      <c r="AI315" s="18"/>
    </row>
    <row r="316" spans="2:35" x14ac:dyDescent="0.15">
      <c r="B316">
        <v>92.162999999999997</v>
      </c>
      <c r="C316">
        <v>20</v>
      </c>
      <c r="D316" s="18">
        <v>0.16930000000000001</v>
      </c>
      <c r="E316" s="18">
        <v>-0.2104</v>
      </c>
      <c r="F316" s="18">
        <v>0.1205</v>
      </c>
      <c r="G316" s="18">
        <v>3.058E-2</v>
      </c>
      <c r="H316" s="18">
        <v>-9.3869999999999995E-2</v>
      </c>
      <c r="I316" s="18">
        <v>1.0640000000000001</v>
      </c>
      <c r="J316" s="18">
        <v>6.8720000000000003E-2</v>
      </c>
      <c r="K316" s="18">
        <v>-0.35470000000000002</v>
      </c>
      <c r="L316" s="18">
        <v>-0.2767</v>
      </c>
      <c r="M316" s="18">
        <v>9.3090000000000006E-2</v>
      </c>
      <c r="O316" s="18"/>
      <c r="AF316" s="18"/>
      <c r="AG316" s="18"/>
      <c r="AH316" s="18"/>
      <c r="AI316" s="18"/>
    </row>
    <row r="317" spans="2:35" x14ac:dyDescent="0.15">
      <c r="B317">
        <v>125.563</v>
      </c>
      <c r="C317">
        <v>1</v>
      </c>
      <c r="D317" s="18">
        <v>4.5960000000000001E-2</v>
      </c>
      <c r="E317" s="18">
        <v>-0.34449999999999997</v>
      </c>
      <c r="F317" s="18">
        <v>-0.28360000000000002</v>
      </c>
      <c r="G317" s="18">
        <v>8.8980000000000004E-2</v>
      </c>
      <c r="H317" s="18">
        <v>0.42280000000000001</v>
      </c>
      <c r="I317" s="18">
        <v>0.33900000000000002</v>
      </c>
      <c r="J317" s="18">
        <v>0.1024</v>
      </c>
      <c r="K317" s="18">
        <v>-0.21840000000000001</v>
      </c>
      <c r="L317" s="18">
        <v>0.13730000000000001</v>
      </c>
      <c r="M317" s="18">
        <v>3.005E-2</v>
      </c>
      <c r="O317" s="18"/>
      <c r="AF317" s="18"/>
      <c r="AG317" s="18"/>
      <c r="AH317" s="18"/>
      <c r="AI317" s="18"/>
    </row>
    <row r="318" spans="2:35" x14ac:dyDescent="0.15">
      <c r="B318">
        <v>125.563</v>
      </c>
      <c r="C318">
        <v>3</v>
      </c>
      <c r="D318" s="18">
        <v>-2.8590000000000001E-2</v>
      </c>
      <c r="E318" s="18">
        <v>-0.2455</v>
      </c>
      <c r="F318" s="18">
        <v>0.1348</v>
      </c>
      <c r="G318" s="18">
        <v>0.03</v>
      </c>
      <c r="H318" s="18">
        <v>0.46629999999999999</v>
      </c>
      <c r="I318" s="18">
        <v>0.35370000000000001</v>
      </c>
      <c r="J318" s="18">
        <v>0.11070000000000001</v>
      </c>
      <c r="K318" s="18">
        <v>-0.2797</v>
      </c>
      <c r="L318" s="18">
        <v>-0.1963</v>
      </c>
      <c r="M318" s="18">
        <v>7.5240000000000001E-2</v>
      </c>
      <c r="O318" s="18"/>
      <c r="AF318" s="18"/>
      <c r="AG318" s="18"/>
      <c r="AH318" s="18"/>
      <c r="AI318" s="18"/>
    </row>
    <row r="319" spans="2:35" x14ac:dyDescent="0.15">
      <c r="B319">
        <v>125.563</v>
      </c>
      <c r="C319">
        <v>5</v>
      </c>
      <c r="D319" s="18">
        <v>6.5500000000000003E-2</v>
      </c>
      <c r="E319" s="18">
        <v>0.2122</v>
      </c>
      <c r="F319" s="18">
        <v>0.7077</v>
      </c>
      <c r="G319" s="18">
        <v>6.3930000000000001E-2</v>
      </c>
      <c r="H319" s="18">
        <v>-1.0820000000000001</v>
      </c>
      <c r="I319" s="18">
        <v>-0.14929999999999999</v>
      </c>
      <c r="J319" s="18">
        <v>0.32400000000000001</v>
      </c>
      <c r="K319" s="18">
        <v>0.50980000000000003</v>
      </c>
      <c r="L319" s="18">
        <v>-0.47460000000000002</v>
      </c>
      <c r="M319" s="18">
        <v>0.36299999999999999</v>
      </c>
      <c r="O319" s="18"/>
      <c r="AF319" s="18"/>
      <c r="AG319" s="18"/>
      <c r="AH319" s="18"/>
      <c r="AI319" s="18"/>
    </row>
    <row r="320" spans="2:35" x14ac:dyDescent="0.15">
      <c r="B320">
        <v>125.563</v>
      </c>
      <c r="C320">
        <v>7</v>
      </c>
      <c r="D320" s="18">
        <v>6.5269999999999995E-2</v>
      </c>
      <c r="E320" s="18">
        <v>-0.19400000000000001</v>
      </c>
      <c r="F320" s="18">
        <v>-0.32319999999999999</v>
      </c>
      <c r="G320" s="18">
        <v>8.7559999999999999E-2</v>
      </c>
      <c r="H320" s="18">
        <v>-0.29520000000000002</v>
      </c>
      <c r="I320" s="18">
        <v>0.14180000000000001</v>
      </c>
      <c r="J320" s="18">
        <v>3.406E-2</v>
      </c>
      <c r="K320" s="18">
        <v>0.14410000000000001</v>
      </c>
      <c r="L320" s="18">
        <v>0.69230000000000003</v>
      </c>
      <c r="M320" s="18">
        <v>3.431E-2</v>
      </c>
      <c r="O320" s="18"/>
      <c r="AF320" s="18"/>
      <c r="AG320" s="18"/>
      <c r="AH320" s="18"/>
      <c r="AI320" s="18"/>
    </row>
    <row r="321" spans="2:35" x14ac:dyDescent="0.15">
      <c r="B321">
        <v>125.563</v>
      </c>
      <c r="C321">
        <v>10</v>
      </c>
      <c r="D321" s="18">
        <v>8.9899999999999994E-2</v>
      </c>
      <c r="E321" s="18">
        <v>-0.21909999999999999</v>
      </c>
      <c r="F321" s="18">
        <v>-0.36520000000000002</v>
      </c>
      <c r="G321" s="18">
        <v>6.1749999999999999E-2</v>
      </c>
      <c r="H321" s="18">
        <v>1.3440000000000001</v>
      </c>
      <c r="I321" s="18">
        <v>0.24399999999999999</v>
      </c>
      <c r="J321" s="18">
        <v>0.1764</v>
      </c>
      <c r="K321" s="18">
        <v>-1.5589999999999999</v>
      </c>
      <c r="L321" s="18">
        <v>0.18959999999999999</v>
      </c>
      <c r="M321" s="18">
        <v>0.13969999999999999</v>
      </c>
      <c r="O321" s="18"/>
      <c r="AF321" s="18"/>
      <c r="AG321" s="18"/>
      <c r="AH321" s="18"/>
      <c r="AI321" s="18"/>
    </row>
    <row r="322" spans="2:35" x14ac:dyDescent="0.15">
      <c r="B322">
        <v>125.563</v>
      </c>
      <c r="C322">
        <v>15</v>
      </c>
      <c r="D322" s="18">
        <v>0.1066</v>
      </c>
      <c r="E322" s="18">
        <v>-0.2082</v>
      </c>
      <c r="F322" s="18">
        <v>0.1439</v>
      </c>
      <c r="G322" s="18">
        <v>3.0339999999999999E-2</v>
      </c>
      <c r="H322" s="18">
        <v>-0.83589999999999998</v>
      </c>
      <c r="I322" s="18">
        <v>0.18360000000000001</v>
      </c>
      <c r="J322" s="18">
        <v>0.26690000000000003</v>
      </c>
      <c r="K322" s="18">
        <v>0.56200000000000006</v>
      </c>
      <c r="L322" s="18">
        <v>0.51060000000000005</v>
      </c>
      <c r="M322" s="18">
        <v>0.14960000000000001</v>
      </c>
      <c r="O322" s="18"/>
      <c r="AF322" s="18"/>
      <c r="AG322" s="18"/>
      <c r="AH322" s="18"/>
      <c r="AI322" s="18"/>
    </row>
    <row r="323" spans="2:35" x14ac:dyDescent="0.15">
      <c r="B323">
        <v>125.563</v>
      </c>
      <c r="C323">
        <v>20</v>
      </c>
      <c r="D323" s="18">
        <v>0.25069999999999998</v>
      </c>
      <c r="E323" s="18">
        <v>-0.33739999999999998</v>
      </c>
      <c r="F323" s="18">
        <v>0.13239999999999999</v>
      </c>
      <c r="G323" s="18">
        <v>3.0880000000000001E-2</v>
      </c>
      <c r="H323" s="18">
        <v>0.34460000000000002</v>
      </c>
      <c r="I323" s="18">
        <v>0.30159999999999998</v>
      </c>
      <c r="J323" s="18">
        <v>0.15010000000000001</v>
      </c>
      <c r="K323" s="18">
        <v>-0.55069999999999997</v>
      </c>
      <c r="L323" s="18">
        <v>-0.2591</v>
      </c>
      <c r="M323" s="18">
        <v>0.1048</v>
      </c>
      <c r="O323" s="18"/>
      <c r="AF323" s="18"/>
      <c r="AG323" s="18"/>
      <c r="AH323" s="18"/>
      <c r="AI323" s="18"/>
    </row>
    <row r="324" spans="2:35" x14ac:dyDescent="0.15">
      <c r="B324">
        <v>171.16300000000001</v>
      </c>
      <c r="C324">
        <v>1</v>
      </c>
      <c r="D324" s="18">
        <v>-0.81499999999999995</v>
      </c>
      <c r="E324" s="18">
        <v>1.1399999999999999</v>
      </c>
      <c r="F324" s="18">
        <v>-0.5867</v>
      </c>
      <c r="G324" s="18">
        <v>3.0939999999999999E-2</v>
      </c>
      <c r="H324" s="18">
        <v>-1.2909999999999999</v>
      </c>
      <c r="I324" s="18">
        <v>-4.7620000000000003E-2</v>
      </c>
      <c r="J324" s="18">
        <v>0.31330000000000002</v>
      </c>
      <c r="K324" s="18">
        <v>0.6431</v>
      </c>
      <c r="L324" s="18">
        <v>0.3115</v>
      </c>
      <c r="M324" s="18">
        <v>0.19500000000000001</v>
      </c>
      <c r="O324" s="18"/>
      <c r="AF324" s="18"/>
      <c r="AG324" s="18"/>
      <c r="AH324" s="18"/>
      <c r="AI324" s="18"/>
    </row>
    <row r="325" spans="2:35" x14ac:dyDescent="0.15">
      <c r="B325">
        <v>171.16300000000001</v>
      </c>
      <c r="C325">
        <v>3</v>
      </c>
      <c r="D325" s="18">
        <v>-0.72950000000000004</v>
      </c>
      <c r="E325" s="18">
        <v>-1.425</v>
      </c>
      <c r="F325" s="18">
        <v>-0.43980000000000002</v>
      </c>
      <c r="G325" s="18">
        <v>5.3490000000000003E-2</v>
      </c>
      <c r="H325" s="18">
        <v>-0.24929999999999999</v>
      </c>
      <c r="I325" s="18">
        <v>-4.7649999999999998E-2</v>
      </c>
      <c r="J325" s="18">
        <v>5.1409999999999997E-2</v>
      </c>
      <c r="K325" s="18">
        <v>2.0190000000000001</v>
      </c>
      <c r="L325" s="18">
        <v>-0.52829999999999999</v>
      </c>
      <c r="M325" s="18">
        <v>5.246E-2</v>
      </c>
      <c r="O325" s="18"/>
      <c r="AF325" s="18"/>
      <c r="AG325" s="18"/>
      <c r="AH325" s="18"/>
      <c r="AI325" s="18"/>
    </row>
    <row r="326" spans="2:35" x14ac:dyDescent="0.15">
      <c r="B326">
        <v>171.16300000000001</v>
      </c>
      <c r="C326">
        <v>5</v>
      </c>
      <c r="D326" s="18">
        <v>-2.5169999999999999</v>
      </c>
      <c r="E326" s="18">
        <v>-0.98809999999999998</v>
      </c>
      <c r="F326" s="18">
        <v>-6.1600000000000002E-2</v>
      </c>
      <c r="G326" s="18">
        <v>0.113</v>
      </c>
      <c r="H326" s="18">
        <v>7.9370000000000003</v>
      </c>
      <c r="I326" s="18">
        <v>1.0149999999999999</v>
      </c>
      <c r="J326" s="18">
        <v>2.2709999999999999</v>
      </c>
      <c r="K326" s="18">
        <v>-3.181</v>
      </c>
      <c r="L326" s="18">
        <v>1.8939999999999999</v>
      </c>
      <c r="M326" s="18">
        <v>0.78080000000000005</v>
      </c>
      <c r="O326" s="18"/>
      <c r="AF326" s="18"/>
      <c r="AG326" s="18"/>
      <c r="AH326" s="18"/>
      <c r="AI326" s="18"/>
    </row>
    <row r="327" spans="2:35" x14ac:dyDescent="0.15">
      <c r="B327">
        <v>171.16300000000001</v>
      </c>
      <c r="C327">
        <v>7</v>
      </c>
      <c r="D327" s="18">
        <v>-0.73250000000000004</v>
      </c>
      <c r="E327" s="18">
        <v>-1.7370000000000001</v>
      </c>
      <c r="F327" s="18">
        <v>-0.15670000000000001</v>
      </c>
      <c r="G327" s="18">
        <v>0.32040000000000002</v>
      </c>
      <c r="H327" s="18">
        <v>1.518</v>
      </c>
      <c r="I327" s="18">
        <v>-0.59870000000000001</v>
      </c>
      <c r="J327" s="18">
        <v>4.1889999999999997E-2</v>
      </c>
      <c r="K327" s="18">
        <v>0.501</v>
      </c>
      <c r="L327" s="18">
        <v>0.40339999999999998</v>
      </c>
      <c r="M327" s="18">
        <v>7.0099999999999996E-2</v>
      </c>
      <c r="O327" s="18"/>
      <c r="AF327" s="18"/>
      <c r="AG327" s="18"/>
      <c r="AH327" s="18"/>
      <c r="AI327" s="18"/>
    </row>
    <row r="328" spans="2:35" x14ac:dyDescent="0.15">
      <c r="B328">
        <v>171.16300000000001</v>
      </c>
      <c r="C328">
        <v>10</v>
      </c>
      <c r="D328" s="18">
        <v>-0.76819999999999999</v>
      </c>
      <c r="E328" s="18">
        <v>-4.1950000000000003</v>
      </c>
      <c r="F328" s="18">
        <v>-0.39489999999999997</v>
      </c>
      <c r="G328" s="18">
        <v>0.15529999999999999</v>
      </c>
      <c r="H328" s="18">
        <v>5.55</v>
      </c>
      <c r="I328" s="18">
        <v>-0.58179999999999998</v>
      </c>
      <c r="J328" s="18">
        <v>0.16009999999999999</v>
      </c>
      <c r="K328" s="18">
        <v>-1.0780000000000001</v>
      </c>
      <c r="L328" s="18">
        <v>-0.90720000000000001</v>
      </c>
      <c r="M328" s="18">
        <v>6.8599999999999994E-2</v>
      </c>
      <c r="O328" s="18"/>
      <c r="AF328" s="18"/>
      <c r="AG328" s="18"/>
      <c r="AH328" s="18"/>
      <c r="AI328" s="18"/>
    </row>
    <row r="329" spans="2:35" x14ac:dyDescent="0.15">
      <c r="B329">
        <v>171.16300000000001</v>
      </c>
      <c r="C329">
        <v>15</v>
      </c>
      <c r="D329" s="18">
        <v>0.37830000000000003</v>
      </c>
      <c r="E329" s="18">
        <v>1.665</v>
      </c>
      <c r="F329" s="18">
        <v>-0.1666</v>
      </c>
      <c r="G329" s="18">
        <v>7.2309999999999999E-2</v>
      </c>
      <c r="H329" s="18">
        <v>-3.7280000000000002</v>
      </c>
      <c r="I329" s="18">
        <v>-0.17480000000000001</v>
      </c>
      <c r="J329" s="18">
        <v>0.11940000000000001</v>
      </c>
      <c r="K329" s="18">
        <v>1.2929999999999999</v>
      </c>
      <c r="L329" s="18">
        <v>-9.1120000000000007E-2</v>
      </c>
      <c r="M329" s="18">
        <v>0.214</v>
      </c>
      <c r="O329" s="18"/>
      <c r="AF329" s="18"/>
      <c r="AG329" s="18"/>
      <c r="AH329" s="18"/>
      <c r="AI329" s="18"/>
    </row>
    <row r="330" spans="2:35" x14ac:dyDescent="0.15">
      <c r="B330">
        <v>171.16300000000001</v>
      </c>
      <c r="C330">
        <v>20</v>
      </c>
      <c r="D330" s="18">
        <v>-0.74719999999999998</v>
      </c>
      <c r="E330" s="18">
        <v>1.0469999999999999</v>
      </c>
      <c r="F330" s="18">
        <v>-0.58589999999999998</v>
      </c>
      <c r="G330" s="18">
        <v>3.005E-2</v>
      </c>
      <c r="H330" s="18">
        <v>3.302</v>
      </c>
      <c r="I330" s="18">
        <v>0.37969999999999998</v>
      </c>
      <c r="J330" s="18">
        <v>0.28689999999999999</v>
      </c>
      <c r="K330" s="18">
        <v>-4.0670000000000002</v>
      </c>
      <c r="L330" s="18">
        <v>0.25469999999999998</v>
      </c>
      <c r="M330" s="18">
        <v>0.32019999999999998</v>
      </c>
      <c r="O330" s="18"/>
      <c r="AF330" s="18"/>
      <c r="AG330" s="18"/>
      <c r="AH330" s="18"/>
      <c r="AI330" s="18"/>
    </row>
    <row r="331" spans="2:35" x14ac:dyDescent="0.15">
      <c r="B331">
        <v>233.56299999999999</v>
      </c>
      <c r="C331">
        <v>1</v>
      </c>
      <c r="D331" s="18">
        <v>0.1578</v>
      </c>
      <c r="E331" s="18">
        <v>-1.1100000000000001</v>
      </c>
      <c r="F331" s="18">
        <v>-0.36370000000000002</v>
      </c>
      <c r="G331" s="18">
        <v>0.19209999999999999</v>
      </c>
      <c r="H331" s="18">
        <v>0.34599999999999997</v>
      </c>
      <c r="I331" s="18">
        <v>-0.64439999999999997</v>
      </c>
      <c r="J331" s="18">
        <v>9.733E-2</v>
      </c>
      <c r="K331" s="18">
        <v>0.31409999999999999</v>
      </c>
      <c r="L331" s="18">
        <v>-0.1174</v>
      </c>
      <c r="M331" s="18">
        <v>0.3417</v>
      </c>
      <c r="O331" s="18"/>
      <c r="AF331" s="18"/>
      <c r="AG331" s="18"/>
      <c r="AH331" s="18"/>
      <c r="AI331" s="18"/>
    </row>
    <row r="332" spans="2:35" x14ac:dyDescent="0.15">
      <c r="B332">
        <v>233.56299999999999</v>
      </c>
      <c r="C332">
        <v>3</v>
      </c>
      <c r="D332" s="18">
        <v>0.1212</v>
      </c>
      <c r="E332" s="18">
        <v>-1.3049999999999999</v>
      </c>
      <c r="F332" s="18">
        <v>-0.3604</v>
      </c>
      <c r="G332" s="18">
        <v>0.21460000000000001</v>
      </c>
      <c r="H332" s="18">
        <v>0.47099999999999997</v>
      </c>
      <c r="I332" s="18">
        <v>-0.63990000000000002</v>
      </c>
      <c r="J332" s="18">
        <v>0.12770000000000001</v>
      </c>
      <c r="K332" s="18">
        <v>0.34089999999999998</v>
      </c>
      <c r="L332" s="18">
        <v>-8.9969999999999994E-2</v>
      </c>
      <c r="M332" s="18">
        <v>0.37530000000000002</v>
      </c>
      <c r="O332" s="18"/>
      <c r="AF332" s="18"/>
      <c r="AG332" s="18"/>
      <c r="AH332" s="18"/>
      <c r="AI332" s="18"/>
    </row>
    <row r="333" spans="2:35" x14ac:dyDescent="0.15">
      <c r="B333">
        <v>233.56299999999999</v>
      </c>
      <c r="C333">
        <v>5</v>
      </c>
      <c r="D333" s="18">
        <v>0.1772</v>
      </c>
      <c r="E333" s="18">
        <v>-0.63919999999999999</v>
      </c>
      <c r="F333" s="18">
        <v>-0.26179999999999998</v>
      </c>
      <c r="G333" s="18">
        <v>9.6960000000000005E-2</v>
      </c>
      <c r="H333" s="18">
        <v>0.3105</v>
      </c>
      <c r="I333" s="18">
        <v>-3.143E-2</v>
      </c>
      <c r="J333" s="18">
        <v>0.20430000000000001</v>
      </c>
      <c r="K333" s="18">
        <v>-0.25729999999999997</v>
      </c>
      <c r="L333" s="18">
        <v>0.1205</v>
      </c>
      <c r="M333" s="18">
        <v>3.3340000000000002E-2</v>
      </c>
      <c r="O333" s="18"/>
      <c r="AF333" s="18"/>
      <c r="AG333" s="18"/>
      <c r="AH333" s="18"/>
      <c r="AI333" s="18"/>
    </row>
    <row r="334" spans="2:35" x14ac:dyDescent="0.15">
      <c r="B334">
        <v>233.56299999999999</v>
      </c>
      <c r="C334">
        <v>7</v>
      </c>
      <c r="D334" s="18">
        <v>6.8379999999999996E-2</v>
      </c>
      <c r="E334" s="18">
        <v>-0.34389999999999998</v>
      </c>
      <c r="F334" s="18">
        <v>-0.22739999999999999</v>
      </c>
      <c r="G334" s="18">
        <v>7.5660000000000005E-2</v>
      </c>
      <c r="H334" s="18">
        <v>-1.0509999999999999</v>
      </c>
      <c r="I334" s="18">
        <v>0.17879999999999999</v>
      </c>
      <c r="J334" s="18">
        <v>3.031E-2</v>
      </c>
      <c r="K334" s="18">
        <v>0.93130000000000002</v>
      </c>
      <c r="L334" s="18">
        <v>0.19769999999999999</v>
      </c>
      <c r="M334" s="18">
        <v>3.005E-2</v>
      </c>
      <c r="O334" s="18"/>
      <c r="AF334" s="18"/>
      <c r="AG334" s="18"/>
      <c r="AH334" s="18"/>
      <c r="AI334" s="18"/>
    </row>
    <row r="335" spans="2:35" x14ac:dyDescent="0.15">
      <c r="B335">
        <v>233.56299999999999</v>
      </c>
      <c r="C335">
        <v>10</v>
      </c>
      <c r="D335" s="18">
        <v>0.22120000000000001</v>
      </c>
      <c r="E335" s="18">
        <v>-0.46729999999999999</v>
      </c>
      <c r="F335" s="18">
        <v>-0.2681</v>
      </c>
      <c r="G335" s="18">
        <v>9.7850000000000006E-2</v>
      </c>
      <c r="H335" s="18">
        <v>-1.2569999999999999</v>
      </c>
      <c r="I335" s="18">
        <v>0.2034</v>
      </c>
      <c r="J335" s="18">
        <v>4.0099999999999997E-2</v>
      </c>
      <c r="K335" s="18">
        <v>0.98960000000000004</v>
      </c>
      <c r="L335" s="18">
        <v>0.22459999999999999</v>
      </c>
      <c r="M335" s="18">
        <v>3.5860000000000003E-2</v>
      </c>
      <c r="O335" s="18"/>
      <c r="AF335" s="18"/>
      <c r="AG335" s="18"/>
      <c r="AH335" s="18"/>
      <c r="AI335" s="18"/>
    </row>
    <row r="336" spans="2:35" x14ac:dyDescent="0.15">
      <c r="B336">
        <v>233.56299999999999</v>
      </c>
      <c r="C336">
        <v>15</v>
      </c>
      <c r="D336" s="18">
        <v>0.23119999999999999</v>
      </c>
      <c r="E336" s="18">
        <v>0.27460000000000001</v>
      </c>
      <c r="F336" s="18">
        <v>-0.27360000000000001</v>
      </c>
      <c r="G336" s="18">
        <v>0.27550000000000002</v>
      </c>
      <c r="H336" s="18">
        <v>-0.65529999999999999</v>
      </c>
      <c r="I336" s="18">
        <v>-0.30070000000000002</v>
      </c>
      <c r="J336" s="18">
        <v>0.1114</v>
      </c>
      <c r="K336" s="18">
        <v>-0.2944</v>
      </c>
      <c r="L336" s="18">
        <v>0.1444</v>
      </c>
      <c r="M336" s="18">
        <v>3.057E-2</v>
      </c>
      <c r="O336" s="18"/>
      <c r="AF336" s="18"/>
      <c r="AG336" s="18"/>
      <c r="AH336" s="18"/>
      <c r="AI336" s="18"/>
    </row>
    <row r="337" spans="2:35" x14ac:dyDescent="0.15">
      <c r="B337">
        <v>233.56299999999999</v>
      </c>
      <c r="C337">
        <v>20</v>
      </c>
      <c r="D337" s="18">
        <v>0.19969999999999999</v>
      </c>
      <c r="E337" s="18">
        <v>-0.37690000000000001</v>
      </c>
      <c r="F337" s="18">
        <v>-0.22750000000000001</v>
      </c>
      <c r="G337" s="18">
        <v>7.3349999999999999E-2</v>
      </c>
      <c r="H337" s="18">
        <v>-0.62409999999999999</v>
      </c>
      <c r="I337" s="18">
        <v>0.18629999999999999</v>
      </c>
      <c r="J337" s="18">
        <v>5.2339999999999998E-2</v>
      </c>
      <c r="K337" s="18">
        <v>0.3014</v>
      </c>
      <c r="L337" s="18">
        <v>0.26619999999999999</v>
      </c>
      <c r="M337" s="18">
        <v>3.0040000000000001E-2</v>
      </c>
      <c r="O337" s="18"/>
      <c r="AF337" s="18"/>
      <c r="AG337" s="18"/>
      <c r="AH337" s="18"/>
      <c r="AI337" s="18"/>
    </row>
    <row r="338" spans="2:35" x14ac:dyDescent="0.15">
      <c r="B338">
        <v>364.96300000000002</v>
      </c>
      <c r="C338">
        <v>1</v>
      </c>
      <c r="D338" s="18">
        <v>0.7228</v>
      </c>
      <c r="E338" s="18">
        <v>-0.28539999999999999</v>
      </c>
      <c r="F338" s="18">
        <v>-0.50470000000000004</v>
      </c>
      <c r="G338" s="18">
        <v>3.3009999999999998E-2</v>
      </c>
      <c r="H338" s="18">
        <v>-1.119</v>
      </c>
      <c r="I338" s="18">
        <v>-0.21820000000000001</v>
      </c>
      <c r="J338" s="18">
        <v>8.5089999999999999E-2</v>
      </c>
      <c r="K338" s="18">
        <v>0.49469999999999997</v>
      </c>
      <c r="L338" s="18">
        <v>-0.121</v>
      </c>
      <c r="M338" s="18">
        <v>8.8499999999999995E-2</v>
      </c>
      <c r="O338" s="18"/>
      <c r="AF338" s="18"/>
      <c r="AG338" s="18"/>
      <c r="AH338" s="18"/>
      <c r="AI338" s="18"/>
    </row>
    <row r="339" spans="2:35" x14ac:dyDescent="0.15">
      <c r="B339">
        <v>364.96300000000002</v>
      </c>
      <c r="C339">
        <v>3</v>
      </c>
      <c r="D339" s="18">
        <v>0.20930000000000001</v>
      </c>
      <c r="E339" s="18">
        <v>0.20219999999999999</v>
      </c>
      <c r="F339" s="18">
        <v>-0.46600000000000003</v>
      </c>
      <c r="G339" s="18">
        <v>9.2880000000000004E-2</v>
      </c>
      <c r="H339" s="18">
        <v>-0.60619999999999996</v>
      </c>
      <c r="I339" s="18">
        <v>-0.21709999999999999</v>
      </c>
      <c r="J339" s="18">
        <v>0.1474</v>
      </c>
      <c r="K339" s="18">
        <v>6.0900000000000003E-2</v>
      </c>
      <c r="L339" s="18">
        <v>0.24260000000000001</v>
      </c>
      <c r="M339" s="18">
        <v>4.5019999999999998E-2</v>
      </c>
      <c r="O339" s="18"/>
      <c r="AF339" s="18"/>
      <c r="AG339" s="18"/>
      <c r="AH339" s="18"/>
      <c r="AI339" s="18"/>
    </row>
    <row r="340" spans="2:35" x14ac:dyDescent="0.15">
      <c r="B340">
        <v>364.96300000000002</v>
      </c>
      <c r="C340">
        <v>5</v>
      </c>
      <c r="D340" s="18">
        <v>6.0519999999999997E-2</v>
      </c>
      <c r="E340" s="18">
        <v>-0.61750000000000005</v>
      </c>
      <c r="F340" s="18">
        <v>-0.24679999999999999</v>
      </c>
      <c r="G340" s="18">
        <v>0.1075</v>
      </c>
      <c r="H340" s="18">
        <v>0.43080000000000002</v>
      </c>
      <c r="I340" s="18">
        <v>-0.4642</v>
      </c>
      <c r="J340" s="18">
        <v>0.19159999999999999</v>
      </c>
      <c r="K340" s="18">
        <v>-0.1409</v>
      </c>
      <c r="L340" s="18">
        <v>-0.77129999999999999</v>
      </c>
      <c r="M340" s="18">
        <v>0.129</v>
      </c>
      <c r="O340" s="18"/>
      <c r="AF340" s="18"/>
      <c r="AG340" s="18"/>
      <c r="AH340" s="18"/>
      <c r="AI340" s="18"/>
    </row>
    <row r="341" spans="2:35" x14ac:dyDescent="0.15">
      <c r="B341">
        <v>364.96300000000002</v>
      </c>
      <c r="C341">
        <v>7</v>
      </c>
      <c r="D341" s="18">
        <v>0.104</v>
      </c>
      <c r="E341" s="18">
        <v>-0.67810000000000004</v>
      </c>
      <c r="F341" s="18">
        <v>-0.23719999999999999</v>
      </c>
      <c r="G341" s="18">
        <v>0.1186</v>
      </c>
      <c r="H341" s="18">
        <v>0.4753</v>
      </c>
      <c r="I341" s="18">
        <v>-0.4123</v>
      </c>
      <c r="J341" s="18">
        <v>0.19570000000000001</v>
      </c>
      <c r="K341" s="18">
        <v>-0.115</v>
      </c>
      <c r="L341" s="18">
        <v>-0.78500000000000003</v>
      </c>
      <c r="M341" s="18">
        <v>0.1283</v>
      </c>
      <c r="O341" s="18"/>
      <c r="AF341" s="18"/>
      <c r="AG341" s="18"/>
      <c r="AH341" s="18"/>
      <c r="AI341" s="18"/>
    </row>
    <row r="342" spans="2:35" x14ac:dyDescent="0.15">
      <c r="B342">
        <v>364.96300000000002</v>
      </c>
      <c r="C342">
        <v>10</v>
      </c>
      <c r="D342" s="18">
        <v>5.2470000000000003E-2</v>
      </c>
      <c r="E342" s="18">
        <v>-0.27110000000000001</v>
      </c>
      <c r="F342" s="18">
        <v>-0.20039999999999999</v>
      </c>
      <c r="G342" s="18">
        <v>8.5639999999999994E-2</v>
      </c>
      <c r="H342" s="18">
        <v>-6.4170000000000005E-2</v>
      </c>
      <c r="I342" s="18">
        <v>-0.3705</v>
      </c>
      <c r="J342" s="18">
        <v>5.3030000000000001E-2</v>
      </c>
      <c r="K342" s="18">
        <v>6.3530000000000003E-2</v>
      </c>
      <c r="L342" s="18">
        <v>-0.44469999999999998</v>
      </c>
      <c r="M342" s="18">
        <v>4.1759999999999999E-2</v>
      </c>
      <c r="O342" s="18"/>
      <c r="AF342" s="18"/>
      <c r="AG342" s="18"/>
      <c r="AH342" s="18"/>
      <c r="AI342" s="18"/>
    </row>
    <row r="343" spans="2:35" x14ac:dyDescent="0.15">
      <c r="B343">
        <v>364.96300000000002</v>
      </c>
      <c r="C343">
        <v>15</v>
      </c>
      <c r="D343" s="18">
        <v>0.21240000000000001</v>
      </c>
      <c r="E343" s="18">
        <v>-0.76100000000000001</v>
      </c>
      <c r="F343" s="18">
        <v>-0.32240000000000002</v>
      </c>
      <c r="G343" s="18">
        <v>0.1351</v>
      </c>
      <c r="H343" s="18">
        <v>0.4985</v>
      </c>
      <c r="I343" s="18">
        <v>-0.56920000000000004</v>
      </c>
      <c r="J343" s="18">
        <v>0.2288</v>
      </c>
      <c r="K343" s="18">
        <v>-0.13370000000000001</v>
      </c>
      <c r="L343" s="18">
        <v>-0.97950000000000004</v>
      </c>
      <c r="M343" s="18">
        <v>0.1389</v>
      </c>
      <c r="O343" s="18"/>
      <c r="AF343" s="18"/>
      <c r="AG343" s="18"/>
      <c r="AH343" s="18"/>
      <c r="AI343" s="18"/>
    </row>
    <row r="344" spans="2:35" x14ac:dyDescent="0.15">
      <c r="B344">
        <v>364.96300000000002</v>
      </c>
      <c r="C344">
        <v>20</v>
      </c>
      <c r="D344" s="18">
        <v>0.38159999999999999</v>
      </c>
      <c r="E344" s="18">
        <v>0.15670000000000001</v>
      </c>
      <c r="F344" s="18">
        <v>0.29720000000000002</v>
      </c>
      <c r="G344" s="18">
        <v>6.2140000000000001E-2</v>
      </c>
      <c r="H344" s="18">
        <v>-0.62229999999999996</v>
      </c>
      <c r="I344" s="18">
        <v>-8.1479999999999997E-2</v>
      </c>
      <c r="J344" s="18">
        <v>0.17879999999999999</v>
      </c>
      <c r="K344" s="18">
        <v>9.708E-2</v>
      </c>
      <c r="L344" s="18">
        <v>-0.55400000000000005</v>
      </c>
      <c r="M344" s="18">
        <v>7.7079999999999996E-2</v>
      </c>
      <c r="O344" s="18"/>
      <c r="AF344" s="18"/>
      <c r="AG344" s="18"/>
      <c r="AH344" s="18"/>
      <c r="AI344" s="18"/>
    </row>
    <row r="345" spans="2:35" x14ac:dyDescent="0.15">
      <c r="B345">
        <v>483.56299999999999</v>
      </c>
      <c r="C345">
        <v>1</v>
      </c>
      <c r="D345" s="18">
        <v>0.86660000000000004</v>
      </c>
      <c r="E345" s="18">
        <v>-1.7170000000000001</v>
      </c>
      <c r="F345" s="18">
        <v>-0.39550000000000002</v>
      </c>
      <c r="G345" s="18">
        <v>3.1230000000000001E-2</v>
      </c>
      <c r="H345" s="18">
        <v>2.4769999999999999</v>
      </c>
      <c r="I345" s="18">
        <v>-0.2626</v>
      </c>
      <c r="J345" s="18">
        <v>6.4750000000000002E-2</v>
      </c>
      <c r="K345" s="18">
        <v>-1.72</v>
      </c>
      <c r="L345" s="18">
        <v>-0.22500000000000001</v>
      </c>
      <c r="M345" s="18">
        <v>3.023E-2</v>
      </c>
      <c r="O345" s="18"/>
      <c r="AF345" s="18"/>
      <c r="AG345" s="18"/>
      <c r="AH345" s="18"/>
      <c r="AI345" s="18"/>
    </row>
    <row r="346" spans="2:35" x14ac:dyDescent="0.15">
      <c r="B346">
        <v>483.56299999999999</v>
      </c>
      <c r="C346">
        <v>3</v>
      </c>
      <c r="D346" s="18">
        <v>0.40560000000000002</v>
      </c>
      <c r="E346" s="18">
        <v>-0.57369999999999999</v>
      </c>
      <c r="F346" s="18">
        <v>-0.73170000000000002</v>
      </c>
      <c r="G346" s="18">
        <v>3.058E-2</v>
      </c>
      <c r="H346" s="18">
        <v>-0.24329999999999999</v>
      </c>
      <c r="I346" s="18">
        <v>-0.31180000000000002</v>
      </c>
      <c r="J346" s="18">
        <v>0.1186</v>
      </c>
      <c r="K346" s="18">
        <v>0.18340000000000001</v>
      </c>
      <c r="L346" s="18">
        <v>-0.68969999999999998</v>
      </c>
      <c r="M346" s="18">
        <v>3.2669999999999998E-2</v>
      </c>
      <c r="O346" s="18"/>
      <c r="AF346" s="18"/>
      <c r="AG346" s="18"/>
      <c r="AH346" s="18"/>
      <c r="AI346" s="18"/>
    </row>
    <row r="347" spans="2:35" x14ac:dyDescent="0.15">
      <c r="B347">
        <v>483.56299999999999</v>
      </c>
      <c r="C347">
        <v>5</v>
      </c>
      <c r="D347" s="18">
        <v>0.90820000000000001</v>
      </c>
      <c r="E347" s="18">
        <v>-0.50570000000000004</v>
      </c>
      <c r="F347" s="18">
        <v>-0.38269999999999998</v>
      </c>
      <c r="G347" s="18">
        <v>3.0009999999999998E-2</v>
      </c>
      <c r="H347" s="18">
        <v>0.8286</v>
      </c>
      <c r="I347" s="18">
        <v>-0.51949999999999996</v>
      </c>
      <c r="J347" s="18">
        <v>3.0130000000000001E-2</v>
      </c>
      <c r="K347" s="18">
        <v>-1.2350000000000001</v>
      </c>
      <c r="L347" s="18">
        <v>-0.49130000000000001</v>
      </c>
      <c r="M347" s="18">
        <v>3.1890000000000002E-2</v>
      </c>
      <c r="O347" s="18"/>
      <c r="AF347" s="18"/>
      <c r="AG347" s="18"/>
      <c r="AH347" s="18"/>
      <c r="AI347" s="18"/>
    </row>
    <row r="348" spans="2:35" x14ac:dyDescent="0.15">
      <c r="B348">
        <v>483.56299999999999</v>
      </c>
      <c r="C348">
        <v>7</v>
      </c>
      <c r="D348" s="18">
        <v>0.88829999999999998</v>
      </c>
      <c r="E348" s="18">
        <v>0.63009999999999999</v>
      </c>
      <c r="F348" s="18">
        <v>-0.59019999999999995</v>
      </c>
      <c r="G348" s="18">
        <v>3.022E-2</v>
      </c>
      <c r="H348" s="18">
        <v>-2.95</v>
      </c>
      <c r="I348" s="18">
        <v>-0.40820000000000001</v>
      </c>
      <c r="J348" s="18">
        <v>9.5839999999999995E-2</v>
      </c>
      <c r="K348" s="18">
        <v>1.4019999999999999</v>
      </c>
      <c r="L348" s="18">
        <v>-0.2797</v>
      </c>
      <c r="M348" s="18">
        <v>0.12280000000000001</v>
      </c>
      <c r="O348" s="18"/>
      <c r="AF348" s="18"/>
      <c r="AG348" s="18"/>
      <c r="AH348" s="18"/>
      <c r="AI348" s="18"/>
    </row>
    <row r="349" spans="2:35" x14ac:dyDescent="0.15">
      <c r="B349">
        <v>483.56299999999999</v>
      </c>
      <c r="C349">
        <v>10</v>
      </c>
      <c r="D349" s="18">
        <v>0.88749999999999996</v>
      </c>
      <c r="E349" s="18">
        <v>0.629</v>
      </c>
      <c r="F349" s="18">
        <v>-0.59189999999999998</v>
      </c>
      <c r="G349" s="18">
        <v>3.005E-2</v>
      </c>
      <c r="H349" s="18">
        <v>-2.9489999999999998</v>
      </c>
      <c r="I349" s="18">
        <v>-0.40279999999999999</v>
      </c>
      <c r="J349" s="18">
        <v>9.6809999999999993E-2</v>
      </c>
      <c r="K349" s="18">
        <v>1.411</v>
      </c>
      <c r="L349" s="18">
        <v>-0.26450000000000001</v>
      </c>
      <c r="M349" s="18">
        <v>0.1181</v>
      </c>
      <c r="O349" s="18"/>
      <c r="AF349" s="18"/>
      <c r="AG349" s="18"/>
      <c r="AH349" s="18"/>
      <c r="AI349" s="18"/>
    </row>
    <row r="350" spans="2:35" x14ac:dyDescent="0.15">
      <c r="B350">
        <v>483.56299999999999</v>
      </c>
      <c r="C350">
        <v>15</v>
      </c>
      <c r="D350" s="18">
        <v>0.44890000000000002</v>
      </c>
      <c r="E350" s="18">
        <v>2.294</v>
      </c>
      <c r="F350" s="18">
        <v>-0.70950000000000002</v>
      </c>
      <c r="G350" s="18">
        <v>3.0030000000000001E-2</v>
      </c>
      <c r="H350" s="18">
        <v>0.6542</v>
      </c>
      <c r="I350" s="18">
        <v>-0.52800000000000002</v>
      </c>
      <c r="J350" s="18">
        <v>3.0009999999999998E-2</v>
      </c>
      <c r="K350" s="18">
        <v>-3.4889999999999999</v>
      </c>
      <c r="L350" s="18">
        <v>-0.71199999999999997</v>
      </c>
      <c r="M350" s="18">
        <v>7.9640000000000002E-2</v>
      </c>
      <c r="O350" s="18"/>
      <c r="AF350" s="18"/>
      <c r="AG350" s="18"/>
      <c r="AH350" s="18"/>
      <c r="AI350" s="18"/>
    </row>
    <row r="351" spans="2:35" x14ac:dyDescent="0.15">
      <c r="B351">
        <v>483.56299999999999</v>
      </c>
      <c r="C351">
        <v>20</v>
      </c>
      <c r="D351" s="18">
        <v>0.62</v>
      </c>
      <c r="E351" s="18">
        <v>-2.137</v>
      </c>
      <c r="F351" s="18">
        <v>-0.73519999999999996</v>
      </c>
      <c r="G351" s="18">
        <v>3.0669999999999999E-2</v>
      </c>
      <c r="H351" s="18">
        <v>3.27</v>
      </c>
      <c r="I351" s="18">
        <v>-0.74380000000000002</v>
      </c>
      <c r="J351" s="18">
        <v>3.039E-2</v>
      </c>
      <c r="K351" s="18">
        <v>-1.8220000000000001</v>
      </c>
      <c r="L351" s="18">
        <v>-0.81910000000000005</v>
      </c>
      <c r="M351" s="18">
        <v>3.0839999999999999E-2</v>
      </c>
      <c r="O351" s="18"/>
      <c r="AF351" s="18"/>
      <c r="AG351" s="18"/>
      <c r="AH351" s="18"/>
      <c r="AI351" s="18"/>
    </row>
    <row r="352" spans="2:35" x14ac:dyDescent="0.15">
      <c r="B352">
        <v>631.56299999999999</v>
      </c>
      <c r="C352">
        <v>1</v>
      </c>
      <c r="D352" s="18">
        <v>-4.727E-2</v>
      </c>
      <c r="E352" s="18">
        <v>0.68069999999999997</v>
      </c>
      <c r="F352" s="18">
        <v>-0.31900000000000001</v>
      </c>
      <c r="G352" s="18">
        <v>4.0779999999999997E-2</v>
      </c>
      <c r="H352" s="18">
        <v>-0.50570000000000004</v>
      </c>
      <c r="I352" s="18">
        <v>-0.32500000000000001</v>
      </c>
      <c r="J352" s="18">
        <v>4.0239999999999998E-2</v>
      </c>
      <c r="K352" s="18">
        <v>-0.17499999999999999</v>
      </c>
      <c r="L352" s="18">
        <v>-0.30180000000000001</v>
      </c>
      <c r="M352" s="18">
        <v>4.0629999999999999E-2</v>
      </c>
      <c r="O352" s="18"/>
      <c r="AF352" s="18"/>
      <c r="AG352" s="18"/>
      <c r="AH352" s="18"/>
      <c r="AI352" s="18"/>
    </row>
    <row r="353" spans="2:35" x14ac:dyDescent="0.15">
      <c r="B353">
        <v>631.56299999999999</v>
      </c>
      <c r="C353">
        <v>3</v>
      </c>
      <c r="D353" s="18">
        <v>-0.1103</v>
      </c>
      <c r="E353" s="18">
        <v>7.8980000000000006E-5</v>
      </c>
      <c r="F353" s="18">
        <v>-1.9730000000000001</v>
      </c>
      <c r="G353" s="18">
        <v>0.1135</v>
      </c>
      <c r="H353" s="18">
        <v>2.7330000000000001E-5</v>
      </c>
      <c r="I353" s="18">
        <v>-1.9830000000000001</v>
      </c>
      <c r="J353" s="18">
        <v>5.0560000000000001E-2</v>
      </c>
      <c r="K353" s="18">
        <v>-1.4970000000000001E-4</v>
      </c>
      <c r="L353" s="18">
        <v>-1.9830000000000001</v>
      </c>
      <c r="M353" s="18">
        <v>3.0630000000000001E-2</v>
      </c>
      <c r="O353" s="18"/>
      <c r="AF353" s="18"/>
      <c r="AG353" s="18"/>
      <c r="AH353" s="18"/>
      <c r="AI353" s="18"/>
    </row>
    <row r="354" spans="2:35" x14ac:dyDescent="0.15">
      <c r="B354">
        <v>631.56299999999999</v>
      </c>
      <c r="C354">
        <v>5</v>
      </c>
      <c r="D354" s="18">
        <v>-6.8930000000000005E-2</v>
      </c>
      <c r="E354" s="18">
        <v>1.046E-5</v>
      </c>
      <c r="F354" s="18">
        <v>-1.101</v>
      </c>
      <c r="G354" s="18">
        <v>0.5333</v>
      </c>
      <c r="H354" s="18">
        <v>-2.8719999999999999E-5</v>
      </c>
      <c r="I354" s="18">
        <v>-1.792</v>
      </c>
      <c r="J354" s="18">
        <v>0.3735</v>
      </c>
      <c r="K354" s="18">
        <v>1.4920000000000001E-8</v>
      </c>
      <c r="L354" s="18">
        <v>3.1489999999999997E-2</v>
      </c>
      <c r="M354" s="18">
        <v>0.61560000000000004</v>
      </c>
      <c r="O354" s="18"/>
      <c r="AF354" s="18"/>
      <c r="AG354" s="18"/>
      <c r="AH354" s="18"/>
      <c r="AI354" s="18"/>
    </row>
    <row r="355" spans="2:35" x14ac:dyDescent="0.15">
      <c r="B355">
        <v>631.56299999999999</v>
      </c>
      <c r="C355">
        <v>7</v>
      </c>
      <c r="D355" s="18">
        <v>-9.3860000000000002E-3</v>
      </c>
      <c r="E355" s="18">
        <v>-8.8230000000000003E-2</v>
      </c>
      <c r="F355" s="18">
        <v>-0.4219</v>
      </c>
      <c r="G355" s="18">
        <v>1.107</v>
      </c>
      <c r="H355" s="18">
        <v>0.1595</v>
      </c>
      <c r="I355" s="18">
        <v>-0.38829999999999998</v>
      </c>
      <c r="J355" s="18">
        <v>1.0149999999999999</v>
      </c>
      <c r="K355" s="18">
        <v>-7.1919999999999998E-2</v>
      </c>
      <c r="L355" s="18">
        <v>-0.35930000000000001</v>
      </c>
      <c r="M355" s="18">
        <v>0.92689999999999995</v>
      </c>
      <c r="O355" s="18"/>
      <c r="AF355" s="18"/>
      <c r="AG355" s="18"/>
      <c r="AH355" s="18"/>
      <c r="AI355" s="18"/>
    </row>
    <row r="356" spans="2:35" x14ac:dyDescent="0.15">
      <c r="B356">
        <v>631.56299999999999</v>
      </c>
      <c r="C356">
        <v>10</v>
      </c>
      <c r="D356" s="18">
        <v>0.63160000000000005</v>
      </c>
      <c r="E356" s="18">
        <v>1.8000000000000001E-4</v>
      </c>
      <c r="F356" s="18">
        <v>-1.8440000000000001</v>
      </c>
      <c r="G356" s="18">
        <v>0.18920000000000001</v>
      </c>
      <c r="H356" s="18">
        <v>2.9799999999999999E-8</v>
      </c>
      <c r="I356" s="18">
        <v>8.8840000000000002E-2</v>
      </c>
      <c r="J356" s="18">
        <v>2.3109999999999999</v>
      </c>
      <c r="K356" s="18">
        <v>1.511E-7</v>
      </c>
      <c r="L356" s="18">
        <v>-1.742</v>
      </c>
      <c r="M356" s="18">
        <v>4.6780000000000002E-2</v>
      </c>
      <c r="O356" s="18"/>
      <c r="AF356" s="18"/>
      <c r="AG356" s="18"/>
      <c r="AH356" s="18"/>
      <c r="AI356" s="18"/>
    </row>
    <row r="357" spans="2:35" x14ac:dyDescent="0.15">
      <c r="B357">
        <v>631.56299999999999</v>
      </c>
      <c r="C357">
        <v>15</v>
      </c>
      <c r="D357" s="18">
        <v>2.2839999999999999E-2</v>
      </c>
      <c r="E357" s="18">
        <v>1.531E-6</v>
      </c>
      <c r="F357" s="18">
        <v>-1.917</v>
      </c>
      <c r="G357" s="18">
        <v>0.17749999999999999</v>
      </c>
      <c r="H357" s="18">
        <v>-6.2050000000000003E-7</v>
      </c>
      <c r="I357" s="18">
        <v>-1.9910000000000001</v>
      </c>
      <c r="J357" s="18">
        <v>0.39069999999999999</v>
      </c>
      <c r="K357" s="18">
        <v>8.7829999999999996E-10</v>
      </c>
      <c r="L357" s="18">
        <v>1.1519999999999999E-4</v>
      </c>
      <c r="M357" s="18">
        <v>6.6299999999999998E-2</v>
      </c>
      <c r="O357" s="18"/>
      <c r="AF357" s="18"/>
      <c r="AG357" s="18"/>
      <c r="AH357" s="18"/>
      <c r="AI357" s="18"/>
    </row>
    <row r="358" spans="2:35" x14ac:dyDescent="0.15">
      <c r="B358">
        <v>631.56299999999999</v>
      </c>
      <c r="C358">
        <v>20</v>
      </c>
      <c r="D358" s="18">
        <v>1.091</v>
      </c>
      <c r="E358" s="18">
        <v>6.1850000000000004E-3</v>
      </c>
      <c r="F358" s="18">
        <v>-1.9950000000000001</v>
      </c>
      <c r="G358" s="18">
        <v>1.101</v>
      </c>
      <c r="H358" s="18">
        <v>-1.2489999999999999E-3</v>
      </c>
      <c r="I358" s="18">
        <v>-1.333</v>
      </c>
      <c r="J358" s="18">
        <v>0.2316</v>
      </c>
      <c r="K358" s="18">
        <v>-1.6869999999999999E-3</v>
      </c>
      <c r="L358" s="18">
        <v>2.234E-5</v>
      </c>
      <c r="M358" s="18">
        <v>0.62319999999999998</v>
      </c>
      <c r="O358" s="18"/>
      <c r="AF358" s="18"/>
      <c r="AG358" s="18"/>
      <c r="AH358" s="18"/>
      <c r="AI358" s="18"/>
    </row>
    <row r="359" spans="2:35" x14ac:dyDescent="0.15">
      <c r="B359">
        <v>774.68299999999999</v>
      </c>
      <c r="C359">
        <v>1</v>
      </c>
      <c r="D359" s="18">
        <v>0.39479999999999998</v>
      </c>
      <c r="E359" s="18">
        <v>3.3839999999999999E-4</v>
      </c>
      <c r="F359" s="18">
        <v>-1.98</v>
      </c>
      <c r="G359" s="18">
        <v>8.5750000000000007E-2</v>
      </c>
      <c r="H359" s="18">
        <v>-4.2370000000000003E-5</v>
      </c>
      <c r="I359" s="18">
        <v>-2</v>
      </c>
      <c r="J359" s="18">
        <v>0.17319999999999999</v>
      </c>
      <c r="K359" s="18">
        <v>-1E-4</v>
      </c>
      <c r="L359" s="18">
        <v>-2</v>
      </c>
      <c r="M359" s="18">
        <v>0.17319999999999999</v>
      </c>
      <c r="O359" s="18"/>
      <c r="AF359" s="18"/>
      <c r="AG359" s="18"/>
      <c r="AH359" s="18"/>
      <c r="AI359" s="18"/>
    </row>
    <row r="360" spans="2:35" x14ac:dyDescent="0.15">
      <c r="B360">
        <v>774.68299999999999</v>
      </c>
      <c r="C360">
        <v>3</v>
      </c>
      <c r="D360" s="18">
        <v>-0.15429999999999999</v>
      </c>
      <c r="E360" s="18">
        <v>-5.8980000000000002E-4</v>
      </c>
      <c r="F360" s="18">
        <v>-2</v>
      </c>
      <c r="G360" s="18">
        <v>8.3280000000000007E-2</v>
      </c>
      <c r="H360" s="18">
        <v>4.9530000000000002E-5</v>
      </c>
      <c r="I360" s="18">
        <v>-1.756</v>
      </c>
      <c r="J360" s="18">
        <v>6.2700000000000006E-2</v>
      </c>
      <c r="K360" s="18">
        <v>3.2670000000000003E-4</v>
      </c>
      <c r="L360" s="18">
        <v>-1.946</v>
      </c>
      <c r="M360" s="18">
        <v>4.8480000000000002E-2</v>
      </c>
      <c r="O360" s="18"/>
      <c r="AF360" s="18"/>
      <c r="AG360" s="18"/>
      <c r="AH360" s="18"/>
      <c r="AI360" s="18"/>
    </row>
    <row r="361" spans="2:35" x14ac:dyDescent="0.15">
      <c r="B361">
        <v>774.68299999999999</v>
      </c>
      <c r="C361">
        <v>5</v>
      </c>
      <c r="D361" s="18">
        <v>0.38069999999999998</v>
      </c>
      <c r="E361" s="18">
        <v>3.0660000000000003E-4</v>
      </c>
      <c r="F361" s="18">
        <v>-1.9910000000000001</v>
      </c>
      <c r="G361" s="18">
        <v>4.9489999999999999E-2</v>
      </c>
      <c r="H361" s="18">
        <v>-1.175E-4</v>
      </c>
      <c r="I361" s="18">
        <v>-1.9890000000000001</v>
      </c>
      <c r="J361" s="18">
        <v>5.8630000000000002E-2</v>
      </c>
      <c r="K361" s="18">
        <v>-1.208E-9</v>
      </c>
      <c r="L361" s="18">
        <v>-1.9890000000000001</v>
      </c>
      <c r="M361" s="18">
        <v>4.2479999999999997E-2</v>
      </c>
      <c r="O361" s="18"/>
      <c r="AF361" s="18"/>
      <c r="AG361" s="18"/>
      <c r="AH361" s="18"/>
      <c r="AI361" s="18"/>
    </row>
    <row r="362" spans="2:35" x14ac:dyDescent="0.15">
      <c r="B362">
        <v>774.68299999999999</v>
      </c>
      <c r="C362">
        <v>7</v>
      </c>
      <c r="D362" s="18">
        <v>-0.18990000000000001</v>
      </c>
      <c r="E362" s="18">
        <v>-2.8709999999999999E-3</v>
      </c>
      <c r="F362" s="18">
        <v>-2</v>
      </c>
      <c r="G362" s="18">
        <v>1.2749999999999999</v>
      </c>
      <c r="H362" s="18">
        <v>1.408E-3</v>
      </c>
      <c r="I362" s="18">
        <v>-1.5049999999999999</v>
      </c>
      <c r="J362" s="18">
        <v>0.69140000000000001</v>
      </c>
      <c r="K362" s="18">
        <v>4.4319999999999999E-4</v>
      </c>
      <c r="L362" s="18">
        <v>0.65259999999999996</v>
      </c>
      <c r="M362" s="18">
        <v>0.74519999999999997</v>
      </c>
      <c r="O362" s="18"/>
      <c r="AF362" s="18"/>
      <c r="AG362" s="18"/>
      <c r="AH362" s="18"/>
      <c r="AI362" s="18"/>
    </row>
    <row r="363" spans="2:35" x14ac:dyDescent="0.15">
      <c r="B363">
        <v>774.68299999999999</v>
      </c>
      <c r="C363">
        <v>10</v>
      </c>
      <c r="D363" s="18">
        <v>1.299E-3</v>
      </c>
      <c r="E363" s="18">
        <v>-1.727E-4</v>
      </c>
      <c r="F363" s="18">
        <v>-1.982</v>
      </c>
      <c r="G363" s="18">
        <v>7.077E-2</v>
      </c>
      <c r="H363" s="18">
        <v>1.9210000000000001E-4</v>
      </c>
      <c r="I363" s="18">
        <v>-1.978</v>
      </c>
      <c r="J363" s="18">
        <v>7.2889999999999996E-2</v>
      </c>
      <c r="K363" s="18">
        <v>-1.772E-5</v>
      </c>
      <c r="L363" s="18">
        <v>-1.921</v>
      </c>
      <c r="M363" s="18">
        <v>7.7850000000000003E-2</v>
      </c>
      <c r="O363" s="18"/>
      <c r="AF363" s="18"/>
      <c r="AG363" s="18"/>
      <c r="AH363" s="18"/>
      <c r="AI363" s="18"/>
    </row>
    <row r="364" spans="2:35" x14ac:dyDescent="0.15">
      <c r="B364">
        <v>774.68299999999999</v>
      </c>
      <c r="C364">
        <v>15</v>
      </c>
      <c r="D364" s="18">
        <v>0.69299999999999995</v>
      </c>
      <c r="E364" s="18">
        <v>-2.4359999999999998E-3</v>
      </c>
      <c r="F364" s="18">
        <v>-1.9490000000000001</v>
      </c>
      <c r="G364" s="18">
        <v>0.2177</v>
      </c>
      <c r="H364" s="18">
        <v>2.5149999999999999E-3</v>
      </c>
      <c r="I364" s="18">
        <v>-1.964</v>
      </c>
      <c r="J364" s="18">
        <v>0.2205</v>
      </c>
      <c r="K364" s="18">
        <v>7.3719999999999999E-6</v>
      </c>
      <c r="L364" s="18">
        <v>1.5410000000000001E-3</v>
      </c>
      <c r="M364" s="18">
        <v>2.1459999999999999</v>
      </c>
      <c r="O364" s="18"/>
      <c r="AF364" s="18"/>
      <c r="AG364" s="18"/>
      <c r="AH364" s="18"/>
      <c r="AI364" s="18"/>
    </row>
    <row r="365" spans="2:35" x14ac:dyDescent="0.15">
      <c r="B365">
        <v>774.68299999999999</v>
      </c>
      <c r="C365">
        <v>20</v>
      </c>
      <c r="D365" s="18">
        <v>0.1691</v>
      </c>
      <c r="E365" s="18">
        <v>4.4870000000000002E-5</v>
      </c>
      <c r="F365" s="18">
        <v>-1.9730000000000001</v>
      </c>
      <c r="G365" s="18">
        <v>2.1749999999999998</v>
      </c>
      <c r="H365" s="18">
        <v>2.9519999999999999E-11</v>
      </c>
      <c r="I365" s="18">
        <v>1.288</v>
      </c>
      <c r="J365" s="18">
        <v>0.16520000000000001</v>
      </c>
      <c r="K365" s="18">
        <v>-1.3149999999999999E-5</v>
      </c>
      <c r="L365" s="18">
        <v>2.1029999999999998E-3</v>
      </c>
      <c r="M365" s="18">
        <v>0.55320000000000003</v>
      </c>
      <c r="O365" s="18"/>
      <c r="AF365" s="18"/>
      <c r="AG365" s="18"/>
      <c r="AH365" s="18"/>
      <c r="AI365" s="18"/>
    </row>
    <row r="366" spans="2:35" x14ac:dyDescent="0.15">
      <c r="B366">
        <v>897.803</v>
      </c>
      <c r="C366">
        <v>1</v>
      </c>
      <c r="D366" s="18">
        <v>1.7549999999999999</v>
      </c>
      <c r="E366" s="18">
        <v>-2.0219999999999998</v>
      </c>
      <c r="F366" s="18">
        <v>-1.998</v>
      </c>
      <c r="G366" s="18">
        <v>5.8939999999999999E-2</v>
      </c>
      <c r="H366" s="18">
        <v>-0.76029999999999998</v>
      </c>
      <c r="I366" s="18">
        <v>0.15440000000000001</v>
      </c>
      <c r="J366" s="18">
        <v>4.4600000000000001E-2</v>
      </c>
      <c r="K366" s="18">
        <v>-0.23269999999999999</v>
      </c>
      <c r="L366" s="18">
        <v>-1.0940000000000001</v>
      </c>
      <c r="M366" s="18">
        <v>0.41860000000000003</v>
      </c>
      <c r="O366" s="18"/>
      <c r="AF366" s="18"/>
      <c r="AG366" s="18"/>
      <c r="AH366" s="18"/>
      <c r="AI366" s="18"/>
    </row>
    <row r="367" spans="2:35" x14ac:dyDescent="0.15">
      <c r="B367">
        <v>897.803</v>
      </c>
      <c r="C367">
        <v>3</v>
      </c>
      <c r="D367" s="18">
        <v>1.556</v>
      </c>
      <c r="E367" s="18">
        <v>-1.8049999999999999</v>
      </c>
      <c r="F367" s="18">
        <v>-1.998</v>
      </c>
      <c r="G367" s="18">
        <v>4.9270000000000001E-2</v>
      </c>
      <c r="H367" s="18">
        <v>-0.28539999999999999</v>
      </c>
      <c r="I367" s="18">
        <v>-0.39069999999999999</v>
      </c>
      <c r="J367" s="18">
        <v>3.0790000000000001E-2</v>
      </c>
      <c r="K367" s="18">
        <v>-0.1216</v>
      </c>
      <c r="L367" s="18">
        <v>0.185</v>
      </c>
      <c r="M367" s="18">
        <v>3.9949999999999999E-2</v>
      </c>
      <c r="O367" s="18"/>
      <c r="P367" s="18" t="s">
        <v>62</v>
      </c>
      <c r="Q367" s="18" t="s">
        <v>655</v>
      </c>
      <c r="R367" s="18" t="s">
        <v>64</v>
      </c>
      <c r="S367" s="18" t="s">
        <v>656</v>
      </c>
      <c r="T367" s="18" t="s">
        <v>62</v>
      </c>
      <c r="U367" s="18" t="s">
        <v>655</v>
      </c>
      <c r="V367" s="18" t="s">
        <v>64</v>
      </c>
      <c r="W367" s="18" t="s">
        <v>656</v>
      </c>
      <c r="X367" s="18" t="s">
        <v>62</v>
      </c>
      <c r="Y367" s="18" t="s">
        <v>655</v>
      </c>
      <c r="Z367" s="18" t="s">
        <v>64</v>
      </c>
      <c r="AA367" s="18" t="s">
        <v>656</v>
      </c>
      <c r="AB367" s="18" t="s">
        <v>62</v>
      </c>
      <c r="AC367" s="18" t="s">
        <v>655</v>
      </c>
      <c r="AD367" s="18" t="s">
        <v>64</v>
      </c>
      <c r="AE367" s="18" t="s">
        <v>656</v>
      </c>
      <c r="AF367" s="18"/>
      <c r="AG367" s="18"/>
      <c r="AH367" s="18"/>
      <c r="AI367" s="18"/>
    </row>
    <row r="368" spans="2:35" x14ac:dyDescent="0.15">
      <c r="B368">
        <v>897.803</v>
      </c>
      <c r="C368">
        <v>5</v>
      </c>
      <c r="D368" s="18">
        <v>1.597</v>
      </c>
      <c r="E368" s="18">
        <v>-1.831</v>
      </c>
      <c r="F368" s="18">
        <v>-2</v>
      </c>
      <c r="G368" s="18">
        <v>6.7500000000000004E-2</v>
      </c>
      <c r="H368" s="18">
        <v>-1.7969999999999999</v>
      </c>
      <c r="I368" s="18">
        <v>-0.12909999999999999</v>
      </c>
      <c r="J368" s="18">
        <v>0.1084</v>
      </c>
      <c r="K368" s="18">
        <v>1.381</v>
      </c>
      <c r="L368" s="18">
        <v>-9.7369999999999998E-2</v>
      </c>
      <c r="M368" s="18">
        <v>5.722E-2</v>
      </c>
      <c r="O368" s="18">
        <f t="shared" ref="O368:O377" si="55">O82</f>
        <v>1.1294E-2</v>
      </c>
      <c r="P368">
        <f ca="1">IF(P$1&lt;=$P$6,$P82+$T82*ABS(P$1)^$X82, IF(P$1&lt;=$P$7, ($P82+$T82*ABS($P$6)^$X82)*(1-Q$1)+($AB82+$AF82*$P$7^$AJ82)*Q$1,IF(P$1&lt;=$AN82, $AB82+$AF82*P$1^$AJ82, ($AB82+$AF82*$AN82^$AJ82)*(1-(P$1-$AN82)/(1-$AN82))+$AR82*(P$1-$AN82)/(1-$AN82))))</f>
        <v>0.28279494048020892</v>
      </c>
      <c r="Q368">
        <f ca="1">IF(P$1&lt;=$P$6,$Q82+$U82*ABS(P$1)^$Y82, IF(P$1&lt;=$P$7, ($Q82+$U82*ABS($P$6)^$Y82)*(1-Q$1)+($AC82+$AG82*$P$7^$AK82)*Q$1,IF(P$1&lt;=$AO82, $AC82+$AG82*P$1^$AK82, ($AC82+$AG82*$AO82^$AK82)*(1-(P$1-$AO82)/(1-$AO82))+$AS82*(P$1-$AO82)/(1-$AO82))))</f>
        <v>0.30577769524265075</v>
      </c>
      <c r="R368">
        <f ca="1">IF(P$1&lt;=$P$6,$R82+$V82*ABS(P$1)^$Z82, IF(P$1&lt;=$P$7, ($R82+$V82*ABS($P$6)^$Z82)*(1-Q$1)+($AD82+$AH82*$P$7^$AL82)*Q$1,IF(P$1&lt;=$AP82, $AD82+$AH82*P$1^$AL82, ($AD82+$AH82*$AP82^$AL82)*(1-(P$1-$AP82)/(1-$AP82))+$AT82*(P$1-$AP82)/(1-$AP82))))</f>
        <v>0.15137361579194103</v>
      </c>
      <c r="S368">
        <f ca="1">IF(P$1&lt;=$P$6,$S82+$W82*ABS(P$1)^$AA82, IF(P$1&lt;=$P$7, ($S82+$W82*ABS($P$6)^$AA82)*(1-Q$1)+($AE82+$AI82*$P$7^$AM82)*Q$1,IF(P$1&lt;=$AQ82, $AE82+$AI82*P$1^$AM82, ($AE82+$AI82*$AQ82^$AM82)*(1-(P$1-$AQ82)/(1-$AQ82))+$AU82*(P$1-$AQ82)/(1-$AQ82))))</f>
        <v>7.4250129623257846E-2</v>
      </c>
      <c r="T368">
        <f ca="1">IF(T$1&lt;=$P$6,$P82+$T82*ABS(T$1)^$X82, IF(T$1&lt;=$P$7, ($P82+$T82*ABS($P$6)^$X82)*(1-U$1)+($AB82+$AF82*$P$7^$AJ82)*U$1,IF(T$1&lt;=$AN82, $AB82+$AF82*T$1^$AJ82, ($AB82+$AF82*$AN82^$AJ82)*(1-(T$1-$AN82)/(1-$AN82))+$AR82*(T$1-$AN82)/(1-$AN82))))</f>
        <v>5.2924030875099198E-2</v>
      </c>
      <c r="U368">
        <f ca="1">IF(T$1&lt;=$P$6,$Q82+$U82*ABS(T$1)^$Y82, IF(T$1&lt;=$P$7, ($Q82+$U82*ABS($P$6)^$Y82)*(1-U$1)+($AC82+$AG82*$P$7^$AK82)*U$1,IF(T$1&lt;=$AO82, $AC82+$AG82*T$1^$AK82, ($AC82+$AG82*$AO82^$AK82)*(1-(T$1-$AO82)/(1-$AO82))+$AS82*(T$1-$AO82)/(1-$AO82))))</f>
        <v>4.3300634042814597E-2</v>
      </c>
      <c r="V368">
        <f ca="1">IF(T$1&lt;=$P$6,$R82+$V82*ABS(T$1)^$Z82, IF(T$1&lt;=$P$7, ($R82+$V82*ABS($P$6)^$Z82)*(1-U$1)+($AD82+$AH82*$P$7^$AL82)*U$1,IF(T$1&lt;=$AP82, $AD82+$AH82*T$1^$AL82, ($AD82+$AH82*$AP82^$AL82)*(1-(T$1-$AP82)/(1-$AP82))+$AT82*(T$1-$AP82)/(1-$AP82))))</f>
        <v>8.8294231153045397E-2</v>
      </c>
      <c r="W368">
        <f ca="1">IF(T$1&lt;=$P$6,$S82+$W82*ABS(T$1)^$AA82, IF(T$1&lt;=$P$7, ($S82+$W82*ABS($P$6)^$AA82)*(1-U$1)+($AE82+$AI82*$P$7^$AM82)*U$1,IF(T$1&lt;=$AQ82, $AE82+$AI82*T$1^$AM82, ($AE82+$AI82*$AQ82^$AM82)*(1-(T$1-$AQ82)/(1-$AQ82))+$AU82*(T$1-$AQ82)/(1-$AQ82))))</f>
        <v>5.5640450046978977E-2</v>
      </c>
      <c r="X368">
        <f ca="1">IF(X$1&lt;=$P$6,$P82+$T82*ABS(X$1)^$X82, IF(X$1&lt;=$P$7, ($P82+$T82*ABS($P$6)^$X82)*(1-Y$1)+($AB82+$AF82*$P$7^$AJ82)*Y$1,IF(X$1&lt;=$AN82, $AB82+$AF82*X$1^$AJ82, ($AB82+$AF82*$AN82^$AJ82)*(1-(X$1-$AN82)/(1-$AN82))+$AR82*(X$1-$AN82)/(1-$AN82))))</f>
        <v>3.8879743737351057E-2</v>
      </c>
      <c r="Y368">
        <f ca="1">IF(X$1&lt;=$P$6,$Q82+$U82*ABS(X$1)^$Y82, IF(X$1&lt;=$P$7, ($Q82+$U82*ABS($P$6)^$Y82)*(1-Y$1)+($AC82+$AG82*$P$7^$AK82)*Y$1,IF(X$1&lt;=$AO82, $AC82+$AG82*X$1^$AK82, ($AC82+$AG82*$AO82^$AK82)*(1-(X$1-$AO82)/(1-$AO82))+$AS82*(X$1-$AO82)/(1-$AO82))))</f>
        <v>3.7741904710270835E-2</v>
      </c>
      <c r="Z368">
        <f ca="1">IF(X$1&lt;=$P$6,$R82+$V82*ABS(X$1)^$Z82, IF(X$1&lt;=$P$7, ($R82+$V82*ABS($P$6)^$Z82)*(1-Y$1)+($AD82+$AH82*$P$7^$AL82)*Y$1,IF(X$1&lt;=$AP82, $AD82+$AH82*X$1^$AL82, ($AD82+$AH82*$AP82^$AL82)*(1-(X$1-$AP82)/(1-$AP82))+$AT82*(X$1-$AP82)/(1-$AP82))))</f>
        <v>1.9120391238751866E-2</v>
      </c>
      <c r="AA368">
        <f ca="1">IF(X$1&lt;=$P$6,$S82+$W82*ABS(X$1)^$AA82, IF(X$1&lt;=$P$7, ($S82+$W82*ABS($P$6)^$AA82)*(1-Y$1)+($AE82+$AI82*$P$7^$AM82)*Y$1,IF(X$1&lt;=$AQ82, $AE82+$AI82*X$1^$AM82, ($AE82+$AI82*$AQ82^$AM82)*(1-(X$1-$AQ82)/(1-$AQ82))+$AU82*(X$1-$AQ82)/(1-$AQ82))))</f>
        <v>1.9793392980408532E-2</v>
      </c>
      <c r="AB368">
        <f ca="1">IF(AB$1&lt;=$P$6,$P82+$T82*ABS(AB$1)^$X82, IF(AB$1&lt;=$P$7, ($P82+$T82*ABS($P$6)^$X82)*(1-AC$1)+($AB82+$AF82*$P$7^$AJ82)*AC$1,IF(AB$1&lt;=$AN82, $AB82+$AF82*AB$1^$AJ82, ($AB82+$AF82*$AN82^$AJ82)*(1-(AB$1-$AN82)/(1-$AN82))+$AR82*(AB$1-$AN82)/(1-$AN82))))</f>
        <v>6.1409955748038716E-2</v>
      </c>
      <c r="AC368">
        <f ca="1">IF(AB$1&lt;=$P$6,$Q82+$U82*ABS(AB$1)^$Y82, IF(AB$1&lt;=$P$7, ($Q82+$U82*ABS($P$6)^$Y82)*(1-AC$1)+($AC82+$AG82*$P$7^$AK82)*AC$1,IF(AB$1&lt;=$AO82, $AC82+$AG82*AB$1^$AK82, ($AC82+$AG82*$AO82^$AK82)*(1-(AB$1-$AO82)/(1-$AO82))+$AS82*(AB$1-$AO82)/(1-$AO82))))</f>
        <v>5.9048948031161994E-2</v>
      </c>
      <c r="AD368">
        <f ca="1">IF(AB$1&lt;=$P$6,$R82+$V82*ABS(AB$1)^$Z82, IF(AB$1&lt;=$P$7, ($R82+$V82*ABS($P$6)^$Z82)*(1-AC$1)+($AD82+$AH82*$P$7^$AL82)*AC$1,IF(AB$1&lt;=$AP82, $AD82+$AH82*AB$1^$AL82, ($AD82+$AH82*$AP82^$AL82)*(1-(AB$1-$AP82)/(1-$AP82))+$AT82*(AB$1-$AP82)/(1-$AP82))))</f>
        <v>4.7644335015717049E-2</v>
      </c>
      <c r="AE368">
        <f ca="1">IF(AB$1&lt;=$P$6,$S82+$W82*ABS(AB$1)^$AA82, IF(AB$1&lt;=$P$7, ($S82+$W82*ABS($P$6)^$AA82)*(1-AC$1)+($AE82+$AI82*$P$7^$AM82)*AC$1,IF(AB$1&lt;=$AQ82, $AE82+$AI82*AB$1^$AM82, ($AE82+$AI82*$AQ82^$AM82)*(1-(AB$1-$AQ82)/(1-$AQ82))+$AU82*(AB$1-$AQ82)/(1-$AQ82))))</f>
        <v>4.2688863824136863E-2</v>
      </c>
      <c r="AF368" s="18"/>
      <c r="AG368" s="18"/>
      <c r="AH368" s="18"/>
      <c r="AI368" s="18"/>
    </row>
    <row r="369" spans="2:35" x14ac:dyDescent="0.15">
      <c r="B369">
        <v>897.803</v>
      </c>
      <c r="C369">
        <v>7</v>
      </c>
      <c r="D369" s="18">
        <v>3.0059999999999998</v>
      </c>
      <c r="E369" s="18">
        <v>-5.36</v>
      </c>
      <c r="F369" s="18">
        <v>-2</v>
      </c>
      <c r="G369" s="18">
        <v>0.57640000000000002</v>
      </c>
      <c r="H369" s="18">
        <v>-2.6629999999999998</v>
      </c>
      <c r="I369" s="18">
        <v>-0.54249999999999998</v>
      </c>
      <c r="J369" s="18">
        <v>0.13400000000000001</v>
      </c>
      <c r="K369" s="18">
        <v>4.5170000000000003</v>
      </c>
      <c r="L369" s="18">
        <v>-0.82389999999999997</v>
      </c>
      <c r="M369" s="18">
        <v>0.3145</v>
      </c>
      <c r="O369" s="18">
        <f t="shared" si="55"/>
        <v>1.4219000000000001E-2</v>
      </c>
      <c r="P369">
        <f ca="1">IF(P$1&lt;=$P$6,$P83+$T83*ABS(P$1)^$X83, IF(P$1&lt;=$P$7, ($P83+$T83*ABS($P$6)^$X83)*(1-Q$1)+($AB83+$AF83*$P$7^$AJ83)*Q$1,IF(P$1&lt;=$AN83, $AB83+$AF83*P$1^$AJ83, ($AB83+$AF83*$AN83^$AJ83)*(1-(P$1-$AN83)/(1-$AN83))+$AR83*(P$1-$AN83)/(1-$AN83))))</f>
        <v>0.25170996570104381</v>
      </c>
      <c r="Q369">
        <f ca="1">IF(P$1&lt;=$P$6,$Q83+$U83*ABS(P$1)^$Y83, IF(P$1&lt;=$P$7, ($Q83+$U83*ABS($P$6)^$Y83)*(1-Q$1)+($AC83+$AG83*$P$7^$AK83)*Q$1,IF(P$1&lt;=$AO83, $AC83+$AG83*P$1^$AK83, ($AC83+$AG83*$AO83^$AK83)*(1-(P$1-$AO83)/(1-$AO83))+$AS83*(P$1-$AO83)/(1-$AO83))))</f>
        <v>0.27484281136343491</v>
      </c>
      <c r="R369">
        <f ca="1">IF(P$1&lt;=$P$6,$R83+$V83*ABS(P$1)^$Z83, IF(P$1&lt;=$P$7, ($R83+$V83*ABS($P$6)^$Z83)*(1-Q$1)+($AD83+$AH83*$P$7^$AL83)*Q$1,IF(P$1&lt;=$AP83, $AD83+$AH83*P$1^$AL83, ($AD83+$AH83*$AP83^$AL83)*(1-(P$1-$AP83)/(1-$AP83))+$AT83*(P$1-$AP83)/(1-$AP83))))</f>
        <v>0.14319492675337386</v>
      </c>
      <c r="S369">
        <f ca="1">IF(P$1&lt;=$P$6,$S83+$W83*ABS(P$1)^$AA83, IF(P$1&lt;=$P$7, ($S83+$W83*ABS($P$6)^$AA83)*(1-Q$1)+($AE83+$AI83*$P$7^$AM83)*Q$1,IF(P$1&lt;=$AQ83, $AE83+$AI83*P$1^$AM83, ($AE83+$AI83*$AQ83^$AM83)*(1-(P$1-$AQ83)/(1-$AQ83))+$AU83*(P$1-$AQ83)/(1-$AQ83))))</f>
        <v>7.428695846811785E-2</v>
      </c>
      <c r="T369">
        <f ca="1">IF(T$1&lt;=$P$6,$P83+$T83*ABS(T$1)^$X83, IF(T$1&lt;=$P$7, ($P83+$T83*ABS($P$6)^$X83)*(1-U$1)+($AB83+$AF83*$P$7^$AJ83)*U$1,IF(T$1&lt;=$AN83, $AB83+$AF83*T$1^$AJ83, ($AB83+$AF83*$AN83^$AJ83)*(1-(T$1-$AN83)/(1-$AN83))+$AR83*(T$1-$AN83)/(1-$AN83))))</f>
        <v>5.313425327148534E-2</v>
      </c>
      <c r="U369">
        <f ca="1">IF(T$1&lt;=$P$6,$Q83+$U83*ABS(T$1)^$Y83, IF(T$1&lt;=$P$7, ($Q83+$U83*ABS($P$6)^$Y83)*(1-U$1)+($AC83+$AG83*$P$7^$AK83)*U$1,IF(T$1&lt;=$AO83, $AC83+$AG83*T$1^$AK83, ($AC83+$AG83*$AO83^$AK83)*(1-(T$1-$AO83)/(1-$AO83))+$AS83*(T$1-$AO83)/(1-$AO83))))</f>
        <v>4.5690444906884918E-2</v>
      </c>
      <c r="V369">
        <f ca="1">IF(T$1&lt;=$P$6,$R83+$V83*ABS(T$1)^$Z83, IF(T$1&lt;=$P$7, ($R83+$V83*ABS($P$6)^$Z83)*(1-U$1)+($AD83+$AH83*$P$7^$AL83)*U$1,IF(T$1&lt;=$AP83, $AD83+$AH83*T$1^$AL83, ($AD83+$AH83*$AP83^$AL83)*(1-(T$1-$AP83)/(1-$AP83))+$AT83*(T$1-$AP83)/(1-$AP83))))</f>
        <v>8.6252988090260441E-2</v>
      </c>
      <c r="W369">
        <f ca="1">IF(T$1&lt;=$P$6,$S83+$W83*ABS(T$1)^$AA83, IF(T$1&lt;=$P$7, ($S83+$W83*ABS($P$6)^$AA83)*(1-U$1)+($AE83+$AI83*$P$7^$AM83)*U$1,IF(T$1&lt;=$AQ83, $AE83+$AI83*T$1^$AM83, ($AE83+$AI83*$AQ83^$AM83)*(1-(T$1-$AQ83)/(1-$AQ83))+$AU83*(T$1-$AQ83)/(1-$AQ83))))</f>
        <v>5.4508642327206348E-2</v>
      </c>
      <c r="X369">
        <f ca="1">IF(X$1&lt;=$P$6,$P83+$T83*ABS(X$1)^$X83, IF(X$1&lt;=$P$7, ($P83+$T83*ABS($P$6)^$X83)*(1-Y$1)+($AB83+$AF83*$P$7^$AJ83)*Y$1,IF(X$1&lt;=$AN83, $AB83+$AF83*X$1^$AJ83, ($AB83+$AF83*$AN83^$AJ83)*(1-(X$1-$AN83)/(1-$AN83))+$AR83*(X$1-$AN83)/(1-$AN83))))</f>
        <v>4.1635648218935666E-2</v>
      </c>
      <c r="Y369">
        <f ca="1">IF(X$1&lt;=$P$6,$Q83+$U83*ABS(X$1)^$Y83, IF(X$1&lt;=$P$7, ($Q83+$U83*ABS($P$6)^$Y83)*(1-Y$1)+($AC83+$AG83*$P$7^$AK83)*Y$1,IF(X$1&lt;=$AO83, $AC83+$AG83*X$1^$AK83, ($AC83+$AG83*$AO83^$AK83)*(1-(X$1-$AO83)/(1-$AO83))+$AS83*(X$1-$AO83)/(1-$AO83))))</f>
        <v>3.9559781721083112E-2</v>
      </c>
      <c r="Z369">
        <f ca="1">IF(X$1&lt;=$P$6,$R83+$V83*ABS(X$1)^$Z83, IF(X$1&lt;=$P$7, ($R83+$V83*ABS($P$6)^$Z83)*(1-Y$1)+($AD83+$AH83*$P$7^$AL83)*Y$1,IF(X$1&lt;=$AP83, $AD83+$AH83*X$1^$AL83, ($AD83+$AH83*$AP83^$AL83)*(1-(X$1-$AP83)/(1-$AP83))+$AT83*(X$1-$AP83)/(1-$AP83))))</f>
        <v>2.3428484086390346E-2</v>
      </c>
      <c r="AA369">
        <f ca="1">IF(X$1&lt;=$P$6,$S83+$W83*ABS(X$1)^$AA83, IF(X$1&lt;=$P$7, ($S83+$W83*ABS($P$6)^$AA83)*(1-Y$1)+($AE83+$AI83*$P$7^$AM83)*Y$1,IF(X$1&lt;=$AQ83, $AE83+$AI83*X$1^$AM83, ($AE83+$AI83*$AQ83^$AM83)*(1-(X$1-$AQ83)/(1-$AQ83))+$AU83*(X$1-$AQ83)/(1-$AQ83))))</f>
        <v>2.0595355602294932E-2</v>
      </c>
      <c r="AB369">
        <f ca="1">IF(AB$1&lt;=$P$6,$P83+$T83*ABS(AB$1)^$X83, IF(AB$1&lt;=$P$7, ($P83+$T83*ABS($P$6)^$X83)*(1-AC$1)+($AB83+$AF83*$P$7^$AJ83)*AC$1,IF(AB$1&lt;=$AN83, $AB83+$AF83*AB$1^$AJ83, ($AB83+$AF83*$AN83^$AJ83)*(1-(AB$1-$AN83)/(1-$AN83))+$AR83*(AB$1-$AN83)/(1-$AN83))))</f>
        <v>5.932238050427889E-2</v>
      </c>
      <c r="AC369">
        <f ca="1">IF(AB$1&lt;=$P$6,$Q83+$U83*ABS(AB$1)^$Y83, IF(AB$1&lt;=$P$7, ($Q83+$U83*ABS($P$6)^$Y83)*(1-AC$1)+($AC83+$AG83*$P$7^$AK83)*AC$1,IF(AB$1&lt;=$AO83, $AC83+$AG83*AB$1^$AK83, ($AC83+$AG83*$AO83^$AK83)*(1-(AB$1-$AO83)/(1-$AO83))+$AS83*(AB$1-$AO83)/(1-$AO83))))</f>
        <v>6.0386337260527362E-2</v>
      </c>
      <c r="AD369">
        <f ca="1">IF(AB$1&lt;=$P$6,$R83+$V83*ABS(AB$1)^$Z83, IF(AB$1&lt;=$P$7, ($R83+$V83*ABS($P$6)^$Z83)*(1-AC$1)+($AD83+$AH83*$P$7^$AL83)*AC$1,IF(AB$1&lt;=$AP83, $AD83+$AH83*AB$1^$AL83, ($AD83+$AH83*$AP83^$AL83)*(1-(AB$1-$AP83)/(1-$AP83))+$AT83*(AB$1-$AP83)/(1-$AP83))))</f>
        <v>5.0525734747221246E-2</v>
      </c>
      <c r="AE369">
        <f ca="1">IF(AB$1&lt;=$P$6,$S83+$W83*ABS(AB$1)^$AA83, IF(AB$1&lt;=$P$7, ($S83+$W83*ABS($P$6)^$AA83)*(1-AC$1)+($AE83+$AI83*$P$7^$AM83)*AC$1,IF(AB$1&lt;=$AQ83, $AE83+$AI83*AB$1^$AM83, ($AE83+$AI83*$AQ83^$AM83)*(1-(AB$1-$AQ83)/(1-$AQ83))+$AU83*(AB$1-$AQ83)/(1-$AQ83))))</f>
        <v>4.7824984096200326E-2</v>
      </c>
      <c r="AF369" s="18"/>
      <c r="AG369" s="18"/>
      <c r="AH369" s="18"/>
      <c r="AI369" s="18"/>
    </row>
    <row r="370" spans="2:35" x14ac:dyDescent="0.15">
      <c r="B370">
        <v>897.803</v>
      </c>
      <c r="C370">
        <v>10</v>
      </c>
      <c r="D370" s="18">
        <v>0.2868</v>
      </c>
      <c r="E370" s="18">
        <v>-0.62890000000000001</v>
      </c>
      <c r="F370" s="18">
        <v>-1.4219999999999999</v>
      </c>
      <c r="G370" s="18">
        <v>3.9949999999999999E-2</v>
      </c>
      <c r="H370" s="18">
        <v>-0.13059999999999999</v>
      </c>
      <c r="I370" s="18">
        <v>0.16370000000000001</v>
      </c>
      <c r="J370" s="18">
        <v>4.0629999999999999E-2</v>
      </c>
      <c r="K370" s="18">
        <v>-0.1668</v>
      </c>
      <c r="L370" s="18">
        <v>-0.41010000000000002</v>
      </c>
      <c r="M370" s="18">
        <v>4.7719999999999999E-2</v>
      </c>
      <c r="O370" s="18">
        <f t="shared" si="55"/>
        <v>1.7901E-2</v>
      </c>
      <c r="P370">
        <f ca="1">IF(P$1&lt;=$P$6,$P84+$T84*ABS(P$1)^$X84, IF(P$1&lt;=$P$7, ($P84+$T84*ABS($P$6)^$X84)*(1-Q$1)+($AB84+$AF84*$P$7^$AJ84)*Q$1,IF(P$1&lt;=$AN84, $AB84+$AF84*P$1^$AJ84, ($AB84+$AF84*$AN84^$AJ84)*(1-(P$1-$AN84)/(1-$AN84))+$AR84*(P$1-$AN84)/(1-$AN84))))</f>
        <v>0.22177582098009935</v>
      </c>
      <c r="Q370">
        <f ca="1">IF(P$1&lt;=$P$6,$Q84+$U84*ABS(P$1)^$Y84, IF(P$1&lt;=$P$7, ($Q84+$U84*ABS($P$6)^$Y84)*(1-Q$1)+($AC84+$AG84*$P$7^$AK84)*Q$1,IF(P$1&lt;=$AO84, $AC84+$AG84*P$1^$AK84, ($AC84+$AG84*$AO84^$AK84)*(1-(P$1-$AO84)/(1-$AO84))+$AS84*(P$1-$AO84)/(1-$AO84))))</f>
        <v>0.24295392972352653</v>
      </c>
      <c r="R370">
        <f ca="1">IF(P$1&lt;=$P$6,$R84+$V84*ABS(P$1)^$Z84, IF(P$1&lt;=$P$7, ($R84+$V84*ABS($P$6)^$Z84)*(1-Q$1)+($AD84+$AH84*$P$7^$AL84)*Q$1,IF(P$1&lt;=$AP84, $AD84+$AH84*P$1^$AL84, ($AD84+$AH84*$AP84^$AL84)*(1-(P$1-$AP84)/(1-$AP84))+$AT84*(P$1-$AP84)/(1-$AP84))))</f>
        <v>0.13588420985959954</v>
      </c>
      <c r="S370">
        <f ca="1">IF(P$1&lt;=$P$6,$S84+$W84*ABS(P$1)^$AA84, IF(P$1&lt;=$P$7, ($S84+$W84*ABS($P$6)^$AA84)*(1-Q$1)+($AE84+$AI84*$P$7^$AM84)*Q$1,IF(P$1&lt;=$AQ84, $AE84+$AI84*P$1^$AM84, ($AE84+$AI84*$AQ84^$AM84)*(1-(P$1-$AQ84)/(1-$AQ84))+$AU84*(P$1-$AQ84)/(1-$AQ84))))</f>
        <v>7.709908560713058E-2</v>
      </c>
      <c r="T370">
        <f ca="1">IF(T$1&lt;=$P$6,$P84+$T84*ABS(T$1)^$X84, IF(T$1&lt;=$P$7, ($P84+$T84*ABS($P$6)^$X84)*(1-U$1)+($AB84+$AF84*$P$7^$AJ84)*U$1,IF(T$1&lt;=$AN84, $AB84+$AF84*T$1^$AJ84, ($AB84+$AF84*$AN84^$AJ84)*(1-(T$1-$AN84)/(1-$AN84))+$AR84*(T$1-$AN84)/(1-$AN84))))</f>
        <v>5.4032388193645142E-2</v>
      </c>
      <c r="U370">
        <f ca="1">IF(T$1&lt;=$P$6,$Q84+$U84*ABS(T$1)^$Y84, IF(T$1&lt;=$P$7, ($Q84+$U84*ABS($P$6)^$Y84)*(1-U$1)+($AC84+$AG84*$P$7^$AK84)*U$1,IF(T$1&lt;=$AO84, $AC84+$AG84*T$1^$AK84, ($AC84+$AG84*$AO84^$AK84)*(1-(T$1-$AO84)/(1-$AO84))+$AS84*(T$1-$AO84)/(1-$AO84))))</f>
        <v>4.9115778755633284E-2</v>
      </c>
      <c r="V370">
        <f ca="1">IF(T$1&lt;=$P$6,$R84+$V84*ABS(T$1)^$Z84, IF(T$1&lt;=$P$7, ($R84+$V84*ABS($P$6)^$Z84)*(1-U$1)+($AD84+$AH84*$P$7^$AL84)*U$1,IF(T$1&lt;=$AP84, $AD84+$AH84*T$1^$AL84, ($AD84+$AH84*$AP84^$AL84)*(1-(T$1-$AP84)/(1-$AP84))+$AT84*(T$1-$AP84)/(1-$AP84))))</f>
        <v>8.4735743832888746E-2</v>
      </c>
      <c r="W370">
        <f ca="1">IF(T$1&lt;=$P$6,$S84+$W84*ABS(T$1)^$AA84, IF(T$1&lt;=$P$7, ($S84+$W84*ABS($P$6)^$AA84)*(1-U$1)+($AE84+$AI84*$P$7^$AM84)*U$1,IF(T$1&lt;=$AQ84, $AE84+$AI84*T$1^$AM84, ($AE84+$AI84*$AQ84^$AM84)*(1-(T$1-$AQ84)/(1-$AQ84))+$AU84*(T$1-$AQ84)/(1-$AQ84))))</f>
        <v>5.5754345896985816E-2</v>
      </c>
      <c r="X370">
        <f ca="1">IF(X$1&lt;=$P$6,$P84+$T84*ABS(X$1)^$X84, IF(X$1&lt;=$P$7, ($P84+$T84*ABS($P$6)^$X84)*(1-Y$1)+($AB84+$AF84*$P$7^$AJ84)*Y$1,IF(X$1&lt;=$AN84, $AB84+$AF84*X$1^$AJ84, ($AB84+$AF84*$AN84^$AJ84)*(1-(X$1-$AN84)/(1-$AN84))+$AR84*(X$1-$AN84)/(1-$AN84))))</f>
        <v>4.4309955485766037E-2</v>
      </c>
      <c r="Y370">
        <f ca="1">IF(X$1&lt;=$P$6,$Q84+$U84*ABS(X$1)^$Y84, IF(X$1&lt;=$P$7, ($Q84+$U84*ABS($P$6)^$Y84)*(1-Y$1)+($AC84+$AG84*$P$7^$AK84)*Y$1,IF(X$1&lt;=$AO84, $AC84+$AG84*X$1^$AK84, ($AC84+$AG84*$AO84^$AK84)*(1-(X$1-$AO84)/(1-$AO84))+$AS84*(X$1-$AO84)/(1-$AO84))))</f>
        <v>4.1578495537362758E-2</v>
      </c>
      <c r="Z370">
        <f ca="1">IF(X$1&lt;=$P$6,$R84+$V84*ABS(X$1)^$Z84, IF(X$1&lt;=$P$7, ($R84+$V84*ABS($P$6)^$Z84)*(1-Y$1)+($AD84+$AH84*$P$7^$AL84)*Y$1,IF(X$1&lt;=$AP84, $AD84+$AH84*X$1^$AL84, ($AD84+$AH84*$AP84^$AL84)*(1-(X$1-$AP84)/(1-$AP84))+$AT84*(X$1-$AP84)/(1-$AP84))))</f>
        <v>2.8226101819165968E-2</v>
      </c>
      <c r="AA370">
        <f ca="1">IF(X$1&lt;=$P$6,$S84+$W84*ABS(X$1)^$AA84, IF(X$1&lt;=$P$7, ($S84+$W84*ABS($P$6)^$AA84)*(1-Y$1)+($AE84+$AI84*$P$7^$AM84)*Y$1,IF(X$1&lt;=$AQ84, $AE84+$AI84*X$1^$AM84, ($AE84+$AI84*$AQ84^$AM84)*(1-(X$1-$AQ84)/(1-$AQ84))+$AU84*(X$1-$AQ84)/(1-$AQ84))))</f>
        <v>2.2781291688603537E-2</v>
      </c>
      <c r="AB370">
        <f ca="1">IF(AB$1&lt;=$P$6,$P84+$T84*ABS(AB$1)^$X84, IF(AB$1&lt;=$P$7, ($P84+$T84*ABS($P$6)^$X84)*(1-AC$1)+($AB84+$AF84*$P$7^$AJ84)*AC$1,IF(AB$1&lt;=$AN84, $AB84+$AF84*AB$1^$AJ84, ($AB84+$AF84*$AN84^$AJ84)*(1-(AB$1-$AN84)/(1-$AN84))+$AR84*(AB$1-$AN84)/(1-$AN84))))</f>
        <v>6.3157901135920264E-2</v>
      </c>
      <c r="AC370">
        <f ca="1">IF(AB$1&lt;=$P$6,$Q84+$U84*ABS(AB$1)^$Y84, IF(AB$1&lt;=$P$7, ($Q84+$U84*ABS($P$6)^$Y84)*(1-AC$1)+($AC84+$AG84*$P$7^$AK84)*AC$1,IF(AB$1&lt;=$AO84, $AC84+$AG84*AB$1^$AK84, ($AC84+$AG84*$AO84^$AK84)*(1-(AB$1-$AO84)/(1-$AO84))+$AS84*(AB$1-$AO84)/(1-$AO84))))</f>
        <v>6.197982157121143E-2</v>
      </c>
      <c r="AD370">
        <f ca="1">IF(AB$1&lt;=$P$6,$R84+$V84*ABS(AB$1)^$Z84, IF(AB$1&lt;=$P$7, ($R84+$V84*ABS($P$6)^$Z84)*(1-AC$1)+($AD84+$AH84*$P$7^$AL84)*AC$1,IF(AB$1&lt;=$AP84, $AD84+$AH84*AB$1^$AL84, ($AD84+$AH84*$AP84^$AL84)*(1-(AB$1-$AP84)/(1-$AP84))+$AT84*(AB$1-$AP84)/(1-$AP84))))</f>
        <v>5.4260216085445831E-2</v>
      </c>
      <c r="AE370">
        <f ca="1">IF(AB$1&lt;=$P$6,$S84+$W84*ABS(AB$1)^$AA84, IF(AB$1&lt;=$P$7, ($S84+$W84*ABS($P$6)^$AA84)*(1-AC$1)+($AE84+$AI84*$P$7^$AM84)*AC$1,IF(AB$1&lt;=$AQ84, $AE84+$AI84*AB$1^$AM84, ($AE84+$AI84*$AQ84^$AM84)*(1-(AB$1-$AQ84)/(1-$AQ84))+$AU84*(AB$1-$AQ84)/(1-$AQ84))))</f>
        <v>5.3642044573519815E-2</v>
      </c>
      <c r="AF370" s="18"/>
      <c r="AG370" s="18"/>
      <c r="AH370" s="18"/>
      <c r="AI370" s="18"/>
    </row>
    <row r="371" spans="2:35" x14ac:dyDescent="0.15">
      <c r="B371">
        <v>897.803</v>
      </c>
      <c r="C371">
        <v>15</v>
      </c>
      <c r="D371" s="18">
        <v>3.0230000000000001</v>
      </c>
      <c r="E371" s="18">
        <v>-5.4989999999999997</v>
      </c>
      <c r="F371" s="18">
        <v>-0.51129999999999998</v>
      </c>
      <c r="G371" s="18">
        <v>0.16</v>
      </c>
      <c r="H371" s="18">
        <v>-9.9600000000000009</v>
      </c>
      <c r="I371" s="18">
        <v>-1.325</v>
      </c>
      <c r="J371" s="18">
        <v>0.62180000000000002</v>
      </c>
      <c r="K371" s="18">
        <v>11.86</v>
      </c>
      <c r="L371" s="18">
        <v>-0.7036</v>
      </c>
      <c r="M371" s="18">
        <v>0.34599999999999997</v>
      </c>
      <c r="O371" s="18">
        <f t="shared" si="55"/>
        <v>2.2536E-2</v>
      </c>
      <c r="P371">
        <f ca="1">IF(P$1&lt;=$P$6,$P85+$T85*ABS(P$1)^$X85, IF(P$1&lt;=$P$7, ($P85+$T85*ABS($P$6)^$X85)*(1-Q$1)+($AB85+$AF85*$P$7^$AJ85)*Q$1,IF(P$1&lt;=$AN85, $AB85+$AF85*P$1^$AJ85, ($AB85+$AF85*$AN85^$AJ85)*(1-(P$1-$AN85)/(1-$AN85))+$AR85*(P$1-$AN85)/(1-$AN85))))</f>
        <v>0.19349487827328332</v>
      </c>
      <c r="Q371">
        <f ca="1">IF(P$1&lt;=$P$6,$Q85+$U85*ABS(P$1)^$Y85, IF(P$1&lt;=$P$7, ($Q85+$U85*ABS($P$6)^$Y85)*(1-Q$1)+($AC85+$AG85*$P$7^$AK85)*Q$1,IF(P$1&lt;=$AO85, $AC85+$AG85*P$1^$AK85, ($AC85+$AG85*$AO85^$AK85)*(1-(P$1-$AO85)/(1-$AO85))+$AS85*(P$1-$AO85)/(1-$AO85))))</f>
        <v>0.21110237281568936</v>
      </c>
      <c r="R371">
        <f ca="1">IF(P$1&lt;=$P$6,$R85+$V85*ABS(P$1)^$Z85, IF(P$1&lt;=$P$7, ($R85+$V85*ABS($P$6)^$Z85)*(1-Q$1)+($AD85+$AH85*$P$7^$AL85)*Q$1,IF(P$1&lt;=$AP85, $AD85+$AH85*P$1^$AL85, ($AD85+$AH85*$AP85^$AL85)*(1-(P$1-$AP85)/(1-$AP85))+$AT85*(P$1-$AP85)/(1-$AP85))))</f>
        <v>0.12945596223029082</v>
      </c>
      <c r="S371">
        <f ca="1">IF(P$1&lt;=$P$6,$S85+$W85*ABS(P$1)^$AA85, IF(P$1&lt;=$P$7, ($S85+$W85*ABS($P$6)^$AA85)*(1-Q$1)+($AE85+$AI85*$P$7^$AM85)*Q$1,IF(P$1&lt;=$AQ85, $AE85+$AI85*P$1^$AM85, ($AE85+$AI85*$AQ85^$AM85)*(1-(P$1-$AQ85)/(1-$AQ85))+$AU85*(P$1-$AQ85)/(1-$AQ85))))</f>
        <v>8.8223300394834281E-2</v>
      </c>
      <c r="T371">
        <f ca="1">IF(T$1&lt;=$P$6,$P85+$T85*ABS(T$1)^$X85, IF(T$1&lt;=$P$7, ($P85+$T85*ABS($P$6)^$X85)*(1-U$1)+($AB85+$AF85*$P$7^$AJ85)*U$1,IF(T$1&lt;=$AN85, $AB85+$AF85*T$1^$AJ85, ($AB85+$AF85*$AN85^$AJ85)*(1-(T$1-$AN85)/(1-$AN85))+$AR85*(T$1-$AN85)/(1-$AN85))))</f>
        <v>5.6844965822269326E-2</v>
      </c>
      <c r="U371">
        <f ca="1">IF(T$1&lt;=$P$6,$Q85+$U85*ABS(T$1)^$Y85, IF(T$1&lt;=$P$7, ($Q85+$U85*ABS($P$6)^$Y85)*(1-U$1)+($AC85+$AG85*$P$7^$AK85)*U$1,IF(T$1&lt;=$AO85, $AC85+$AG85*T$1^$AK85, ($AC85+$AG85*$AO85^$AK85)*(1-(T$1-$AO85)/(1-$AO85))+$AS85*(T$1-$AO85)/(1-$AO85))))</f>
        <v>5.7847535961950455E-2</v>
      </c>
      <c r="V371">
        <f ca="1">IF(T$1&lt;=$P$6,$R85+$V85*ABS(T$1)^$Z85, IF(T$1&lt;=$P$7, ($R85+$V85*ABS($P$6)^$Z85)*(1-U$1)+($AD85+$AH85*$P$7^$AL85)*U$1,IF(T$1&lt;=$AP85, $AD85+$AH85*T$1^$AL85, ($AD85+$AH85*$AP85^$AL85)*(1-(T$1-$AP85)/(1-$AP85))+$AT85*(T$1-$AP85)/(1-$AP85))))</f>
        <v>8.3682664763208445E-2</v>
      </c>
      <c r="W371">
        <f ca="1">IF(T$1&lt;=$P$6,$S85+$W85*ABS(T$1)^$AA85, IF(T$1&lt;=$P$7, ($S85+$W85*ABS($P$6)^$AA85)*(1-U$1)+($AE85+$AI85*$P$7^$AM85)*U$1,IF(T$1&lt;=$AQ85, $AE85+$AI85*T$1^$AM85, ($AE85+$AI85*$AQ85^$AM85)*(1-(T$1-$AQ85)/(1-$AQ85))+$AU85*(T$1-$AQ85)/(1-$AQ85))))</f>
        <v>6.4784601606941841E-2</v>
      </c>
      <c r="X371">
        <f ca="1">IF(X$1&lt;=$P$6,$P85+$T85*ABS(X$1)^$X85, IF(X$1&lt;=$P$7, ($P85+$T85*ABS($P$6)^$X85)*(1-Y$1)+($AB85+$AF85*$P$7^$AJ85)*Y$1,IF(X$1&lt;=$AN85, $AB85+$AF85*X$1^$AJ85, ($AB85+$AF85*$AN85^$AJ85)*(1-(X$1-$AN85)/(1-$AN85))+$AR85*(X$1-$AN85)/(1-$AN85))))</f>
        <v>4.6709839564546385E-2</v>
      </c>
      <c r="Y371">
        <f ca="1">IF(X$1&lt;=$P$6,$Q85+$U85*ABS(X$1)^$Y85, IF(X$1&lt;=$P$7, ($Q85+$U85*ABS($P$6)^$Y85)*(1-Y$1)+($AC85+$AG85*$P$7^$AK85)*Y$1,IF(X$1&lt;=$AO85, $AC85+$AG85*X$1^$AK85, ($AC85+$AG85*$AO85^$AK85)*(1-(X$1-$AO85)/(1-$AO85))+$AS85*(X$1-$AO85)/(1-$AO85))))</f>
        <v>4.4091432401690236E-2</v>
      </c>
      <c r="Z371">
        <f ca="1">IF(X$1&lt;=$P$6,$R85+$V85*ABS(X$1)^$Z85, IF(X$1&lt;=$P$7, ($R85+$V85*ABS($P$6)^$Z85)*(1-Y$1)+($AD85+$AH85*$P$7^$AL85)*Y$1,IF(X$1&lt;=$AP85, $AD85+$AH85*X$1^$AL85, ($AD85+$AH85*$AP85^$AL85)*(1-(X$1-$AP85)/(1-$AP85))+$AT85*(X$1-$AP85)/(1-$AP85))))</f>
        <v>3.33443045817612E-2</v>
      </c>
      <c r="AA371">
        <f ca="1">IF(X$1&lt;=$P$6,$S85+$W85*ABS(X$1)^$AA85, IF(X$1&lt;=$P$7, ($S85+$W85*ABS($P$6)^$AA85)*(1-Y$1)+($AE85+$AI85*$P$7^$AM85)*Y$1,IF(X$1&lt;=$AQ85, $AE85+$AI85*X$1^$AM85, ($AE85+$AI85*$AQ85^$AM85)*(1-(X$1-$AQ85)/(1-$AQ85))+$AU85*(X$1-$AQ85)/(1-$AQ85))))</f>
        <v>2.9101876268495402E-2</v>
      </c>
      <c r="AB371">
        <f ca="1">IF(AB$1&lt;=$P$6,$P85+$T85*ABS(AB$1)^$X85, IF(AB$1&lt;=$P$7, ($P85+$T85*ABS($P$6)^$X85)*(1-AC$1)+($AB85+$AF85*$P$7^$AJ85)*AC$1,IF(AB$1&lt;=$AN85, $AB85+$AF85*AB$1^$AJ85, ($AB85+$AF85*$AN85^$AJ85)*(1-(AB$1-$AN85)/(1-$AN85))+$AR85*(AB$1-$AN85)/(1-$AN85))))</f>
        <v>6.7878163659782831E-2</v>
      </c>
      <c r="AC371">
        <f ca="1">IF(AB$1&lt;=$P$6,$Q85+$U85*ABS(AB$1)^$Y85, IF(AB$1&lt;=$P$7, ($Q85+$U85*ABS($P$6)^$Y85)*(1-AC$1)+($AC85+$AG85*$P$7^$AK85)*AC$1,IF(AB$1&lt;=$AO85, $AC85+$AG85*AB$1^$AK85, ($AC85+$AG85*$AO85^$AK85)*(1-(AB$1-$AO85)/(1-$AO85))+$AS85*(AB$1-$AO85)/(1-$AO85))))</f>
        <v>6.3864484285154177E-2</v>
      </c>
      <c r="AD371">
        <f ca="1">IF(AB$1&lt;=$P$6,$R85+$V85*ABS(AB$1)^$Z85, IF(AB$1&lt;=$P$7, ($R85+$V85*ABS($P$6)^$Z85)*(1-AC$1)+($AD85+$AH85*$P$7^$AL85)*AC$1,IF(AB$1&lt;=$AP85, $AD85+$AH85*AB$1^$AL85, ($AD85+$AH85*$AP85^$AL85)*(1-(AB$1-$AP85)/(1-$AP85))+$AT85*(AB$1-$AP85)/(1-$AP85))))</f>
        <v>5.868706477938123E-2</v>
      </c>
      <c r="AE371">
        <f ca="1">IF(AB$1&lt;=$P$6,$S85+$W85*ABS(AB$1)^$AA85, IF(AB$1&lt;=$P$7, ($S85+$W85*ABS($P$6)^$AA85)*(1-AC$1)+($AE85+$AI85*$P$7^$AM85)*AC$1,IF(AB$1&lt;=$AQ85, $AE85+$AI85*AB$1^$AM85, ($AE85+$AI85*$AQ85^$AM85)*(1-(AB$1-$AQ85)/(1-$AQ85))+$AU85*(AB$1-$AQ85)/(1-$AQ85))))</f>
        <v>5.9962454685614827E-2</v>
      </c>
      <c r="AF371" s="18"/>
      <c r="AG371" s="18"/>
      <c r="AH371" s="18"/>
      <c r="AI371" s="18"/>
    </row>
    <row r="372" spans="2:35" x14ac:dyDescent="0.15">
      <c r="B372">
        <v>897.803</v>
      </c>
      <c r="C372">
        <v>20</v>
      </c>
      <c r="D372" s="18">
        <v>1.57</v>
      </c>
      <c r="E372" s="18">
        <v>-4.2949999999999999</v>
      </c>
      <c r="F372" s="18">
        <v>-0.56530000000000002</v>
      </c>
      <c r="G372" s="18">
        <v>0.1386</v>
      </c>
      <c r="H372" s="18">
        <v>11.3</v>
      </c>
      <c r="I372" s="18">
        <v>-0.86990000000000001</v>
      </c>
      <c r="J372" s="18">
        <v>0.30649999999999999</v>
      </c>
      <c r="K372" s="18">
        <v>-8.9949999999999992</v>
      </c>
      <c r="L372" s="18">
        <v>-1.2270000000000001</v>
      </c>
      <c r="M372" s="18">
        <v>0.38240000000000002</v>
      </c>
      <c r="O372" s="18">
        <f t="shared" si="55"/>
        <v>2.8371E-2</v>
      </c>
      <c r="P372">
        <f ca="1">IF(P$1&lt;=$P$6,$P86+$T86*ABS(P$1)^$X86, IF(P$1&lt;=$P$7, ($P86+$T86*ABS($P$6)^$X86)*(1-Q$1)+($AB86+$AF86*$P$7^$AJ86)*Q$1,IF(P$1&lt;=$AN86, $AB86+$AF86*P$1^$AJ86, ($AB86+$AF86*$AN86^$AJ86)*(1-(P$1-$AN86)/(1-$AN86))+$AR86*(P$1-$AN86)/(1-$AN86))))</f>
        <v>0.16740721409115278</v>
      </c>
      <c r="Q372">
        <f ca="1">IF(P$1&lt;=$P$6,$Q86+$U86*ABS(P$1)^$Y86, IF(P$1&lt;=$P$7, ($Q86+$U86*ABS($P$6)^$Y86)*(1-Q$1)+($AC86+$AG86*$P$7^$AK86)*Q$1,IF(P$1&lt;=$AO86, $AC86+$AG86*P$1^$AK86, ($AC86+$AG86*$AO86^$AK86)*(1-(P$1-$AO86)/(1-$AO86))+$AS86*(P$1-$AO86)/(1-$AO86))))</f>
        <v>0.1804365139202195</v>
      </c>
      <c r="R372">
        <f ca="1">IF(P$1&lt;=$P$6,$R86+$V86*ABS(P$1)^$Z86, IF(P$1&lt;=$P$7, ($R86+$V86*ABS($P$6)^$Z86)*(1-Q$1)+($AD86+$AH86*$P$7^$AL86)*Q$1,IF(P$1&lt;=$AP86, $AD86+$AH86*P$1^$AL86, ($AD86+$AH86*$AP86^$AL86)*(1-(P$1-$AP86)/(1-$AP86))+$AT86*(P$1-$AP86)/(1-$AP86))))</f>
        <v>0.12393970638994747</v>
      </c>
      <c r="S372">
        <f ca="1">IF(P$1&lt;=$P$6,$S86+$W86*ABS(P$1)^$AA86, IF(P$1&lt;=$P$7, ($S86+$W86*ABS($P$6)^$AA86)*(1-Q$1)+($AE86+$AI86*$P$7^$AM86)*Q$1,IF(P$1&lt;=$AQ86, $AE86+$AI86*P$1^$AM86, ($AE86+$AI86*$AQ86^$AM86)*(1-(P$1-$AQ86)/(1-$AQ86))+$AU86*(P$1-$AQ86)/(1-$AQ86))))</f>
        <v>9.8880468494586413E-2</v>
      </c>
      <c r="T372">
        <f ca="1">IF(T$1&lt;=$P$6,$P86+$T86*ABS(T$1)^$X86, IF(T$1&lt;=$P$7, ($P86+$T86*ABS($P$6)^$X86)*(1-U$1)+($AB86+$AF86*$P$7^$AJ86)*U$1,IF(T$1&lt;=$AN86, $AB86+$AF86*T$1^$AJ86, ($AB86+$AF86*$AN86^$AJ86)*(1-(T$1-$AN86)/(1-$AN86))+$AR86*(T$1-$AN86)/(1-$AN86))))</f>
        <v>6.455585755680629E-2</v>
      </c>
      <c r="U372">
        <f ca="1">IF(T$1&lt;=$P$6,$Q86+$U86*ABS(T$1)^$Y86, IF(T$1&lt;=$P$7, ($Q86+$U86*ABS($P$6)^$Y86)*(1-U$1)+($AC86+$AG86*$P$7^$AK86)*U$1,IF(T$1&lt;=$AO86, $AC86+$AG86*T$1^$AK86, ($AC86+$AG86*$AO86^$AK86)*(1-(T$1-$AO86)/(1-$AO86))+$AS86*(T$1-$AO86)/(1-$AO86))))</f>
        <v>7.4549189257798118E-2</v>
      </c>
      <c r="V372">
        <f ca="1">IF(T$1&lt;=$P$6,$R86+$V86*ABS(T$1)^$Z86, IF(T$1&lt;=$P$7, ($R86+$V86*ABS($P$6)^$Z86)*(1-U$1)+($AD86+$AH86*$P$7^$AL86)*U$1,IF(T$1&lt;=$AP86, $AD86+$AH86*T$1^$AL86, ($AD86+$AH86*$AP86^$AL86)*(1-(T$1-$AP86)/(1-$AP86))+$AT86*(T$1-$AP86)/(1-$AP86))))</f>
        <v>8.3038782882158851E-2</v>
      </c>
      <c r="W372">
        <f ca="1">IF(T$1&lt;=$P$6,$S86+$W86*ABS(T$1)^$AA86, IF(T$1&lt;=$P$7, ($S86+$W86*ABS($P$6)^$AA86)*(1-U$1)+($AE86+$AI86*$P$7^$AM86)*U$1,IF(T$1&lt;=$AQ86, $AE86+$AI86*T$1^$AM86, ($AE86+$AI86*$AQ86^$AM86)*(1-(T$1-$AQ86)/(1-$AQ86))+$AU86*(T$1-$AQ86)/(1-$AQ86))))</f>
        <v>7.266532961794829E-2</v>
      </c>
      <c r="X372">
        <f ca="1">IF(X$1&lt;=$P$6,$P86+$T86*ABS(X$1)^$X86, IF(X$1&lt;=$P$7, ($P86+$T86*ABS($P$6)^$X86)*(1-Y$1)+($AB86+$AF86*$P$7^$AJ86)*Y$1,IF(X$1&lt;=$AN86, $AB86+$AF86*X$1^$AJ86, ($AB86+$AF86*$AN86^$AJ86)*(1-(X$1-$AN86)/(1-$AN86))+$AR86*(X$1-$AN86)/(1-$AN86))))</f>
        <v>4.8670048108813133E-2</v>
      </c>
      <c r="Y372">
        <f ca="1">IF(X$1&lt;=$P$6,$Q86+$U86*ABS(X$1)^$Y86, IF(X$1&lt;=$P$7, ($Q86+$U86*ABS($P$6)^$Y86)*(1-Y$1)+($AC86+$AG86*$P$7^$AK86)*Y$1,IF(X$1&lt;=$AO86, $AC86+$AG86*X$1^$AK86, ($AC86+$AG86*$AO86^$AK86)*(1-(X$1-$AO86)/(1-$AO86))+$AS86*(X$1-$AO86)/(1-$AO86))))</f>
        <v>4.7233706875465714E-2</v>
      </c>
      <c r="Z372">
        <f ca="1">IF(X$1&lt;=$P$6,$R86+$V86*ABS(X$1)^$Z86, IF(X$1&lt;=$P$7, ($R86+$V86*ABS($P$6)^$Z86)*(1-Y$1)+($AD86+$AH86*$P$7^$AL86)*Y$1,IF(X$1&lt;=$AP86, $AD86+$AH86*X$1^$AL86, ($AD86+$AH86*$AP86^$AL86)*(1-(X$1-$AP86)/(1-$AP86))+$AT86*(X$1-$AP86)/(1-$AP86))))</f>
        <v>3.8488020752561219E-2</v>
      </c>
      <c r="AA372">
        <f ca="1">IF(X$1&lt;=$P$6,$S86+$W86*ABS(X$1)^$AA86, IF(X$1&lt;=$P$7, ($S86+$W86*ABS($P$6)^$AA86)*(1-Y$1)+($AE86+$AI86*$P$7^$AM86)*Y$1,IF(X$1&lt;=$AQ86, $AE86+$AI86*X$1^$AM86, ($AE86+$AI86*$AQ86^$AM86)*(1-(X$1-$AQ86)/(1-$AQ86))+$AU86*(X$1-$AQ86)/(1-$AQ86))))</f>
        <v>3.5582606915484025E-2</v>
      </c>
      <c r="AB372">
        <f ca="1">IF(AB$1&lt;=$P$6,$P86+$T86*ABS(AB$1)^$X86, IF(AB$1&lt;=$P$7, ($P86+$T86*ABS($P$6)^$X86)*(1-AC$1)+($AB86+$AF86*$P$7^$AJ86)*AC$1,IF(AB$1&lt;=$AN86, $AB86+$AF86*AB$1^$AJ86, ($AB86+$AF86*$AN86^$AJ86)*(1-(AB$1-$AN86)/(1-$AN86))+$AR86*(AB$1-$AN86)/(1-$AN86))))</f>
        <v>7.1761709994396572E-2</v>
      </c>
      <c r="AC372">
        <f ca="1">IF(AB$1&lt;=$P$6,$Q86+$U86*ABS(AB$1)^$Y86, IF(AB$1&lt;=$P$7, ($Q86+$U86*ABS($P$6)^$Y86)*(1-AC$1)+($AC86+$AG86*$P$7^$AK86)*AC$1,IF(AB$1&lt;=$AO86, $AC86+$AG86*AB$1^$AK86, ($AC86+$AG86*$AO86^$AK86)*(1-(AB$1-$AO86)/(1-$AO86))+$AS86*(AB$1-$AO86)/(1-$AO86))))</f>
        <v>6.6070328946006548E-2</v>
      </c>
      <c r="AD372">
        <f ca="1">IF(AB$1&lt;=$P$6,$R86+$V86*ABS(AB$1)^$Z86, IF(AB$1&lt;=$P$7, ($R86+$V86*ABS($P$6)^$Z86)*(1-AC$1)+($AD86+$AH86*$P$7^$AL86)*AC$1,IF(AB$1&lt;=$AP86, $AD86+$AH86*AB$1^$AL86, ($AD86+$AH86*$AP86^$AL86)*(1-(AB$1-$AP86)/(1-$AP86))+$AT86*(AB$1-$AP86)/(1-$AP86))))</f>
        <v>6.3505988884790768E-2</v>
      </c>
      <c r="AE372">
        <f ca="1">IF(AB$1&lt;=$P$6,$S86+$W86*ABS(AB$1)^$AA86, IF(AB$1&lt;=$P$7, ($S86+$W86*ABS($P$6)^$AA86)*(1-AC$1)+($AE86+$AI86*$P$7^$AM86)*AC$1,IF(AB$1&lt;=$AQ86, $AE86+$AI86*AB$1^$AM86, ($AE86+$AI86*$AQ86^$AM86)*(1-(AB$1-$AQ86)/(1-$AQ86))+$AU86*(AB$1-$AQ86)/(1-$AQ86))))</f>
        <v>6.6516170171086006E-2</v>
      </c>
      <c r="AF372" s="18"/>
      <c r="AG372" s="18"/>
      <c r="AH372" s="18"/>
      <c r="AI372" s="18"/>
    </row>
    <row r="373" spans="2:35" x14ac:dyDescent="0.15">
      <c r="B373">
        <v>1036.3610000000001</v>
      </c>
      <c r="C373">
        <v>1</v>
      </c>
      <c r="D373" s="18">
        <v>-0.33210000000000001</v>
      </c>
      <c r="E373" s="18">
        <v>-0.33389999999999997</v>
      </c>
      <c r="F373" s="18">
        <v>-0.79339999999999999</v>
      </c>
      <c r="G373" s="18">
        <v>3.1220000000000001E-2</v>
      </c>
      <c r="H373" s="18">
        <v>0.87719999999999998</v>
      </c>
      <c r="I373" s="18">
        <v>-0.89700000000000002</v>
      </c>
      <c r="J373" s="18">
        <v>0.2059</v>
      </c>
      <c r="K373" s="18">
        <v>-0.53649999999999998</v>
      </c>
      <c r="L373" s="18">
        <v>-0.77459999999999996</v>
      </c>
      <c r="M373" s="18">
        <v>0.22520000000000001</v>
      </c>
      <c r="O373" s="18">
        <f t="shared" si="55"/>
        <v>3.5716999999999999E-2</v>
      </c>
      <c r="P373">
        <f t="shared" ref="P373:P436" ca="1" si="56">IF(P$1&lt;=$P$6,$P87+$T87*ABS(P$1)^$X87, IF(P$1&lt;=$P$7, ($P87+$T87*ABS($P$6)^$X87)*(1-Q$1)+($AB87+$AF87*$P$7^$AJ87)*Q$1,IF(P$1&lt;=$AN87, $AB87+$AF87*P$1^$AJ87, ($AB87+$AF87*$AN87^$AJ87)*(1-(P$1-$AN87)/(1-$AN87))+$AR87*(P$1-$AN87)/(1-$AN87))))</f>
        <v>0.14408079232309332</v>
      </c>
      <c r="Q373">
        <f t="shared" ref="Q373:Q436" ca="1" si="57">IF(P$1&lt;=$P$6,$Q87+$U87*ABS(P$1)^$Y87, IF(P$1&lt;=$P$7, ($Q87+$U87*ABS($P$6)^$Y87)*(1-Q$1)+($AC87+$AG87*$P$7^$AK87)*Q$1,IF(P$1&lt;=$AO87, $AC87+$AG87*P$1^$AK87, ($AC87+$AG87*$AO87^$AK87)*(1-(P$1-$AO87)/(1-$AO87))+$AS87*(P$1-$AO87)/(1-$AO87))))</f>
        <v>0.15219709977265075</v>
      </c>
      <c r="R373">
        <f t="shared" ref="R373:R436" ca="1" si="58">IF(P$1&lt;=$P$6,$R87+$V87*ABS(P$1)^$Z87, IF(P$1&lt;=$P$7, ($R87+$V87*ABS($P$6)^$Z87)*(1-Q$1)+($AD87+$AH87*$P$7^$AL87)*Q$1,IF(P$1&lt;=$AP87, $AD87+$AH87*P$1^$AL87, ($AD87+$AH87*$AP87^$AL87)*(1-(P$1-$AP87)/(1-$AP87))+$AT87*(P$1-$AP87)/(1-$AP87))))</f>
        <v>0.11939032210728717</v>
      </c>
      <c r="S373">
        <f t="shared" ref="S373:S436" ca="1" si="59">IF(P$1&lt;=$P$6,$S87+$W87*ABS(P$1)^$AA87, IF(P$1&lt;=$P$7, ($S87+$W87*ABS($P$6)^$AA87)*(1-Q$1)+($AE87+$AI87*$P$7^$AM87)*Q$1,IF(P$1&lt;=$AQ87, $AE87+$AI87*P$1^$AM87, ($AE87+$AI87*$AQ87^$AM87)*(1-(P$1-$AQ87)/(1-$AQ87))+$AU87*(P$1-$AQ87)/(1-$AQ87))))</f>
        <v>0.10839363919224262</v>
      </c>
      <c r="T373">
        <f t="shared" ref="T373:T436" ca="1" si="60">IF(T$1&lt;=$P$6,$P87+$T87*ABS(T$1)^$X87, IF(T$1&lt;=$P$7, ($P87+$T87*ABS($P$6)^$X87)*(1-U$1)+($AB87+$AF87*$P$7^$AJ87)*U$1,IF(T$1&lt;=$AN87, $AB87+$AF87*T$1^$AJ87, ($AB87+$AF87*$AN87^$AJ87)*(1-(T$1-$AN87)/(1-$AN87))+$AR87*(T$1-$AN87)/(1-$AN87))))</f>
        <v>7.8342394927505138E-2</v>
      </c>
      <c r="U373">
        <f t="shared" ref="U373:U436" ca="1" si="61">IF(T$1&lt;=$P$6,$Q87+$U87*ABS(T$1)^$Y87, IF(T$1&lt;=$P$7, ($Q87+$U87*ABS($P$6)^$Y87)*(1-U$1)+($AC87+$AG87*$P$7^$AK87)*U$1,IF(T$1&lt;=$AO87, $AC87+$AG87*T$1^$AK87, ($AC87+$AG87*$AO87^$AK87)*(1-(T$1-$AO87)/(1-$AO87))+$AS87*(T$1-$AO87)/(1-$AO87))))</f>
        <v>8.9804872597370369E-2</v>
      </c>
      <c r="V373">
        <f t="shared" ref="V373:V436" ca="1" si="62">IF(T$1&lt;=$P$6,$R87+$V87*ABS(T$1)^$Z87, IF(T$1&lt;=$P$7, ($R87+$V87*ABS($P$6)^$Z87)*(1-U$1)+($AD87+$AH87*$P$7^$AL87)*U$1,IF(T$1&lt;=$AP87, $AD87+$AH87*T$1^$AL87, ($AD87+$AH87*$AP87^$AL87)*(1-(T$1-$AP87)/(1-$AP87))+$AT87*(T$1-$AP87)/(1-$AP87))))</f>
        <v>8.2762334199350807E-2</v>
      </c>
      <c r="W373">
        <f t="shared" ref="W373:W436" ca="1" si="63">IF(T$1&lt;=$P$6,$S87+$W87*ABS(T$1)^$AA87, IF(T$1&lt;=$P$7, ($S87+$W87*ABS($P$6)^$AA87)*(1-U$1)+($AE87+$AI87*$P$7^$AM87)*U$1,IF(T$1&lt;=$AQ87, $AE87+$AI87*T$1^$AM87, ($AE87+$AI87*$AQ87^$AM87)*(1-(T$1-$AQ87)/(1-$AQ87))+$AU87*(T$1-$AQ87)/(1-$AQ87))))</f>
        <v>7.8563461422470546E-2</v>
      </c>
      <c r="X373">
        <f t="shared" ref="X373:X436" ca="1" si="64">IF(X$1&lt;=$P$6,$P87+$T87*ABS(X$1)^$X87, IF(X$1&lt;=$P$7, ($P87+$T87*ABS($P$6)^$X87)*(1-Y$1)+($AB87+$AF87*$P$7^$AJ87)*Y$1,IF(X$1&lt;=$AN87, $AB87+$AF87*X$1^$AJ87, ($AB87+$AF87*$AN87^$AJ87)*(1-(X$1-$AN87)/(1-$AN87))+$AR87*(X$1-$AN87)/(1-$AN87))))</f>
        <v>5.0578205106547265E-2</v>
      </c>
      <c r="Y373">
        <f t="shared" ref="Y373:Y436" ca="1" si="65">IF(X$1&lt;=$P$6,$Q87+$U87*ABS(X$1)^$Y87, IF(X$1&lt;=$P$7, ($Q87+$U87*ABS($P$6)^$Y87)*(1-Y$1)+($AC87+$AG87*$P$7^$AK87)*Y$1,IF(X$1&lt;=$AO87, $AC87+$AG87*X$1^$AK87, ($AC87+$AG87*$AO87^$AK87)*(1-(X$1-$AO87)/(1-$AO87))+$AS87*(X$1-$AO87)/(1-$AO87))))</f>
        <v>5.1097517035216755E-2</v>
      </c>
      <c r="Z373">
        <f t="shared" ref="Z373:Z436" ca="1" si="66">IF(X$1&lt;=$P$6,$R87+$V87*ABS(X$1)^$Z87, IF(X$1&lt;=$P$7, ($R87+$V87*ABS($P$6)^$Z87)*(1-Y$1)+($AD87+$AH87*$P$7^$AL87)*Y$1,IF(X$1&lt;=$AP87, $AD87+$AH87*X$1^$AL87, ($AD87+$AH87*$AP87^$AL87)*(1-(X$1-$AP87)/(1-$AP87))+$AT87*(X$1-$AP87)/(1-$AP87))))</f>
        <v>4.3400972517494807E-2</v>
      </c>
      <c r="AA373">
        <f t="shared" ref="AA373:AA436" ca="1" si="67">IF(X$1&lt;=$P$6,$S87+$W87*ABS(X$1)^$AA87, IF(X$1&lt;=$P$7, ($S87+$W87*ABS($P$6)^$AA87)*(1-Y$1)+($AE87+$AI87*$P$7^$AM87)*Y$1,IF(X$1&lt;=$AQ87, $AE87+$AI87*X$1^$AM87, ($AE87+$AI87*$AQ87^$AM87)*(1-(X$1-$AQ87)/(1-$AQ87))+$AU87*(X$1-$AQ87)/(1-$AQ87))))</f>
        <v>4.1700019462334106E-2</v>
      </c>
      <c r="AB373">
        <f t="shared" ref="AB373:AB436" ca="1" si="68">IF(AB$1&lt;=$P$6,$P87+$T87*ABS(AB$1)^$X87, IF(AB$1&lt;=$P$7, ($P87+$T87*ABS($P$6)^$X87)*(1-AC$1)+($AB87+$AF87*$P$7^$AJ87)*AC$1,IF(AB$1&lt;=$AN87, $AB87+$AF87*AB$1^$AJ87, ($AB87+$AF87*$AN87^$AJ87)*(1-(AB$1-$AN87)/(1-$AN87))+$AR87*(AB$1-$AN87)/(1-$AN87))))</f>
        <v>7.4444794168539663E-2</v>
      </c>
      <c r="AC373">
        <f t="shared" ref="AC373:AC436" ca="1" si="69">IF(AB$1&lt;=$P$6,$Q87+$U87*ABS(AB$1)^$Y87, IF(AB$1&lt;=$P$7, ($Q87+$U87*ABS($P$6)^$Y87)*(1-AC$1)+($AC87+$AG87*$P$7^$AK87)*AC$1,IF(AB$1&lt;=$AO87, $AC87+$AG87*AB$1^$AK87, ($AC87+$AG87*$AO87^$AK87)*(1-(AB$1-$AO87)/(1-$AO87))+$AS87*(AB$1-$AO87)/(1-$AO87))))</f>
        <v>6.8612276772299363E-2</v>
      </c>
      <c r="AD373">
        <f t="shared" ref="AD373:AD436" ca="1" si="70">IF(AB$1&lt;=$P$6,$R87+$V87*ABS(AB$1)^$Z87, IF(AB$1&lt;=$P$7, ($R87+$V87*ABS($P$6)^$Z87)*(1-AC$1)+($AD87+$AH87*$P$7^$AL87)*AC$1,IF(AB$1&lt;=$AP87, $AD87+$AH87*AB$1^$AL87, ($AD87+$AH87*$AP87^$AL87)*(1-(AB$1-$AP87)/(1-$AP87))+$AT87*(AB$1-$AP87)/(1-$AP87))))</f>
        <v>6.8632990471571925E-2</v>
      </c>
      <c r="AE373">
        <f t="shared" ref="AE373:AE436" ca="1" si="71">IF(AB$1&lt;=$P$6,$S87+$W87*ABS(AB$1)^$AA87, IF(AB$1&lt;=$P$7, ($S87+$W87*ABS($P$6)^$AA87)*(1-AC$1)+($AE87+$AI87*$P$7^$AM87)*AC$1,IF(AB$1&lt;=$AQ87, $AE87+$AI87*AB$1^$AM87, ($AE87+$AI87*$AQ87^$AM87)*(1-(AB$1-$AQ87)/(1-$AQ87))+$AU87*(AB$1-$AQ87)/(1-$AQ87))))</f>
        <v>7.2959114689080298E-2</v>
      </c>
      <c r="AF373" s="18"/>
      <c r="AG373" s="18"/>
      <c r="AH373" s="18"/>
      <c r="AI373" s="18"/>
    </row>
    <row r="374" spans="2:35" x14ac:dyDescent="0.15">
      <c r="B374">
        <v>1036.3610000000001</v>
      </c>
      <c r="C374">
        <v>3</v>
      </c>
      <c r="D374" s="18">
        <v>-0.28560000000000002</v>
      </c>
      <c r="E374" s="18">
        <v>0.1236</v>
      </c>
      <c r="F374" s="18">
        <v>-1.2829999999999999</v>
      </c>
      <c r="G374" s="18">
        <v>3.2120000000000003E-2</v>
      </c>
      <c r="H374" s="18">
        <v>-0.25469999999999998</v>
      </c>
      <c r="I374" s="18">
        <v>-0.79079999999999995</v>
      </c>
      <c r="J374" s="18">
        <v>3.2230000000000002E-2</v>
      </c>
      <c r="K374" s="18">
        <v>1.438E-2</v>
      </c>
      <c r="L374" s="18">
        <v>-4.1360000000000002E-4</v>
      </c>
      <c r="M374" s="18">
        <v>1.6</v>
      </c>
      <c r="O374" s="18">
        <f t="shared" si="55"/>
        <v>4.4964999999999998E-2</v>
      </c>
      <c r="P374">
        <f t="shared" ca="1" si="56"/>
        <v>0.1240963064044783</v>
      </c>
      <c r="Q374">
        <f t="shared" ca="1" si="57"/>
        <v>0.12763070301964319</v>
      </c>
      <c r="R374">
        <f t="shared" ca="1" si="58"/>
        <v>0.11589619054555433</v>
      </c>
      <c r="S374">
        <f t="shared" ca="1" si="59"/>
        <v>0.11638215303487912</v>
      </c>
      <c r="T374">
        <f t="shared" ca="1" si="60"/>
        <v>8.8718186410222333E-2</v>
      </c>
      <c r="U374">
        <f t="shared" ca="1" si="61"/>
        <v>9.4689118040971076E-2</v>
      </c>
      <c r="V374">
        <f t="shared" ca="1" si="62"/>
        <v>8.2830805224334364E-2</v>
      </c>
      <c r="W374">
        <f t="shared" ca="1" si="63"/>
        <v>8.2008867348698389E-2</v>
      </c>
      <c r="X374">
        <f t="shared" ca="1" si="64"/>
        <v>5.5207822099763132E-2</v>
      </c>
      <c r="Y374">
        <f t="shared" ca="1" si="65"/>
        <v>5.5921975571323924E-2</v>
      </c>
      <c r="Z374">
        <f t="shared" ca="1" si="66"/>
        <v>4.8244260001994797E-2</v>
      </c>
      <c r="AA374">
        <f t="shared" ca="1" si="67"/>
        <v>4.5983374485514344E-2</v>
      </c>
      <c r="AB374">
        <f t="shared" ca="1" si="68"/>
        <v>7.5789916219938663E-2</v>
      </c>
      <c r="AC374">
        <f t="shared" ca="1" si="69"/>
        <v>7.147126572063045E-2</v>
      </c>
      <c r="AD374">
        <f t="shared" ca="1" si="70"/>
        <v>7.4704236017798992E-2</v>
      </c>
      <c r="AE374">
        <f t="shared" ca="1" si="71"/>
        <v>7.8900822473302851E-2</v>
      </c>
      <c r="AF374" s="18"/>
      <c r="AG374" s="18"/>
      <c r="AH374" s="18"/>
      <c r="AI374" s="18"/>
    </row>
    <row r="375" spans="2:35" x14ac:dyDescent="0.15">
      <c r="B375">
        <v>1036.3610000000001</v>
      </c>
      <c r="C375">
        <v>5</v>
      </c>
      <c r="D375" s="18">
        <v>-0.30869999999999997</v>
      </c>
      <c r="E375" s="18">
        <v>-0.35959999999999998</v>
      </c>
      <c r="F375" s="18">
        <v>-0.79269999999999996</v>
      </c>
      <c r="G375" s="18">
        <v>3.0329999999999999E-2</v>
      </c>
      <c r="H375" s="18">
        <v>0.82330000000000003</v>
      </c>
      <c r="I375" s="18">
        <v>-0.81840000000000002</v>
      </c>
      <c r="J375" s="18">
        <v>0.185</v>
      </c>
      <c r="K375" s="18">
        <v>-0.53010000000000002</v>
      </c>
      <c r="L375" s="18">
        <v>-0.69840000000000002</v>
      </c>
      <c r="M375" s="18">
        <v>0.184</v>
      </c>
      <c r="O375" s="18">
        <f t="shared" si="55"/>
        <v>5.6606999999999998E-2</v>
      </c>
      <c r="P375">
        <f t="shared" ca="1" si="56"/>
        <v>0.10802436565410002</v>
      </c>
      <c r="Q375">
        <f t="shared" ca="1" si="57"/>
        <v>0.10788741073092914</v>
      </c>
      <c r="R375">
        <f t="shared" ca="1" si="58"/>
        <v>0.11358354480227027</v>
      </c>
      <c r="S375">
        <f t="shared" ca="1" si="59"/>
        <v>0.1227900766831708</v>
      </c>
      <c r="T375">
        <f t="shared" ca="1" si="60"/>
        <v>8.9171509195294124E-2</v>
      </c>
      <c r="U375">
        <f t="shared" ca="1" si="61"/>
        <v>9.1120864111277011E-2</v>
      </c>
      <c r="V375">
        <f t="shared" ca="1" si="62"/>
        <v>8.3243450267923791E-2</v>
      </c>
      <c r="W375">
        <f t="shared" ca="1" si="63"/>
        <v>8.3056454435136998E-2</v>
      </c>
      <c r="X375">
        <f t="shared" ca="1" si="64"/>
        <v>5.9054137506107211E-2</v>
      </c>
      <c r="Y375">
        <f t="shared" ca="1" si="65"/>
        <v>6.0116828848579801E-2</v>
      </c>
      <c r="Z375">
        <f t="shared" ca="1" si="66"/>
        <v>5.0107181488989107E-2</v>
      </c>
      <c r="AA375">
        <f t="shared" ca="1" si="67"/>
        <v>4.9005078352467465E-2</v>
      </c>
      <c r="AB375">
        <f t="shared" ca="1" si="68"/>
        <v>7.5905782999768884E-2</v>
      </c>
      <c r="AC375">
        <f t="shared" ca="1" si="69"/>
        <v>7.4559977355547091E-2</v>
      </c>
      <c r="AD375">
        <f t="shared" ca="1" si="70"/>
        <v>8.2254934074755329E-2</v>
      </c>
      <c r="AE375">
        <f t="shared" ca="1" si="71"/>
        <v>8.3929808027770753E-2</v>
      </c>
      <c r="AF375" s="18"/>
      <c r="AG375" s="18"/>
      <c r="AH375" s="18"/>
      <c r="AI375" s="18"/>
    </row>
    <row r="376" spans="2:35" x14ac:dyDescent="0.15">
      <c r="B376">
        <v>1036.3610000000001</v>
      </c>
      <c r="C376">
        <v>7</v>
      </c>
      <c r="D376" s="18">
        <v>-0.46300000000000002</v>
      </c>
      <c r="E376" s="18">
        <v>0.36880000000000002</v>
      </c>
      <c r="F376" s="18">
        <v>-1.633</v>
      </c>
      <c r="G376" s="18">
        <v>0.4083</v>
      </c>
      <c r="H376" s="18">
        <v>-0.2</v>
      </c>
      <c r="I376" s="18">
        <v>-0.78139999999999998</v>
      </c>
      <c r="J376" s="18">
        <v>3.0609999999999998E-2</v>
      </c>
      <c r="K376" s="18">
        <v>-5.8020000000000002E-2</v>
      </c>
      <c r="L376" s="18">
        <v>7.9279999999999993E-6</v>
      </c>
      <c r="M376" s="18">
        <v>2.4870000000000001</v>
      </c>
      <c r="O376" s="18">
        <f t="shared" si="55"/>
        <v>7.1263999999999994E-2</v>
      </c>
      <c r="P376">
        <f t="shared" ca="1" si="56"/>
        <v>9.6399313933807601E-2</v>
      </c>
      <c r="Q376">
        <f t="shared" ca="1" si="57"/>
        <v>9.392070295987287E-2</v>
      </c>
      <c r="R376">
        <f t="shared" ca="1" si="58"/>
        <v>0.11261718259580653</v>
      </c>
      <c r="S376">
        <f t="shared" ca="1" si="59"/>
        <v>0.12781371507912848</v>
      </c>
      <c r="T376">
        <f t="shared" ca="1" si="60"/>
        <v>8.4844844613257406E-2</v>
      </c>
      <c r="U376">
        <f t="shared" ca="1" si="61"/>
        <v>8.5051522135380128E-2</v>
      </c>
      <c r="V376">
        <f t="shared" ca="1" si="62"/>
        <v>8.4019703779916188E-2</v>
      </c>
      <c r="W376">
        <f t="shared" ca="1" si="63"/>
        <v>8.2385889216303673E-2</v>
      </c>
      <c r="X376">
        <f t="shared" ca="1" si="64"/>
        <v>6.0299692187201881E-2</v>
      </c>
      <c r="Y376">
        <f t="shared" ca="1" si="65"/>
        <v>6.2487262363003601E-2</v>
      </c>
      <c r="Z376">
        <f t="shared" ca="1" si="66"/>
        <v>5.2234554390383006E-2</v>
      </c>
      <c r="AA376">
        <f t="shared" ca="1" si="67"/>
        <v>5.1117276512958075E-2</v>
      </c>
      <c r="AB376">
        <f t="shared" ca="1" si="68"/>
        <v>7.523573894818017E-2</v>
      </c>
      <c r="AC376">
        <f t="shared" ca="1" si="69"/>
        <v>7.7662416417595553E-2</v>
      </c>
      <c r="AD376">
        <f t="shared" ca="1" si="70"/>
        <v>8.8802377013638106E-2</v>
      </c>
      <c r="AE376">
        <f t="shared" ca="1" si="71"/>
        <v>8.7627717247016151E-2</v>
      </c>
      <c r="AF376" s="18"/>
      <c r="AG376" s="18"/>
      <c r="AH376" s="18"/>
      <c r="AI376" s="18"/>
    </row>
    <row r="377" spans="2:35" x14ac:dyDescent="0.15">
      <c r="B377">
        <v>1036.3610000000001</v>
      </c>
      <c r="C377">
        <v>10</v>
      </c>
      <c r="D377" s="18">
        <v>-0.3458</v>
      </c>
      <c r="E377" s="18">
        <v>-0.44490000000000002</v>
      </c>
      <c r="F377" s="18">
        <v>-1.3640000000000001</v>
      </c>
      <c r="G377" s="18">
        <v>3.5279999999999999E-2</v>
      </c>
      <c r="H377" s="18">
        <v>0.64780000000000004</v>
      </c>
      <c r="I377" s="18">
        <v>-1.3280000000000001</v>
      </c>
      <c r="J377" s="18">
        <v>4.4299999999999999E-2</v>
      </c>
      <c r="K377" s="18">
        <v>-0.19750000000000001</v>
      </c>
      <c r="L377" s="18">
        <v>-0.78039999999999998</v>
      </c>
      <c r="M377" s="18">
        <v>3.4610000000000002E-2</v>
      </c>
      <c r="O377" s="18">
        <f t="shared" si="55"/>
        <v>8.9717000000000005E-2</v>
      </c>
      <c r="P377">
        <f t="shared" ca="1" si="56"/>
        <v>8.9694447715199604E-2</v>
      </c>
      <c r="Q377">
        <f t="shared" ca="1" si="57"/>
        <v>8.6408702418927036E-2</v>
      </c>
      <c r="R377">
        <f t="shared" ca="1" si="58"/>
        <v>0.1131974957495597</v>
      </c>
      <c r="S377">
        <f t="shared" ca="1" si="59"/>
        <v>0.13180123616768843</v>
      </c>
      <c r="T377">
        <f t="shared" ca="1" si="60"/>
        <v>8.1124708018888492E-2</v>
      </c>
      <c r="U377">
        <f t="shared" ca="1" si="61"/>
        <v>8.0960567096803521E-2</v>
      </c>
      <c r="V377">
        <f t="shared" ca="1" si="62"/>
        <v>8.5193035218188773E-2</v>
      </c>
      <c r="W377">
        <f t="shared" ca="1" si="63"/>
        <v>8.1264759759575506E-2</v>
      </c>
      <c r="X377">
        <f t="shared" ca="1" si="64"/>
        <v>6.0516036450247182E-2</v>
      </c>
      <c r="Y377">
        <f t="shared" ca="1" si="65"/>
        <v>6.414727061884179E-2</v>
      </c>
      <c r="Z377">
        <f t="shared" ca="1" si="66"/>
        <v>5.4106174174441191E-2</v>
      </c>
      <c r="AA377">
        <f t="shared" ca="1" si="67"/>
        <v>5.2449925798503154E-2</v>
      </c>
      <c r="AB377">
        <f t="shared" ca="1" si="68"/>
        <v>7.4568315899986221E-2</v>
      </c>
      <c r="AC377">
        <f t="shared" ca="1" si="69"/>
        <v>8.033383215976013E-2</v>
      </c>
      <c r="AD377">
        <f t="shared" ca="1" si="70"/>
        <v>9.1264584895454956E-2</v>
      </c>
      <c r="AE377">
        <f t="shared" ca="1" si="71"/>
        <v>8.9575308133697601E-2</v>
      </c>
      <c r="AF377" s="18"/>
      <c r="AG377" s="18"/>
      <c r="AH377" s="18"/>
      <c r="AI377" s="18"/>
    </row>
    <row r="378" spans="2:35" x14ac:dyDescent="0.15">
      <c r="B378">
        <v>1036.3610000000001</v>
      </c>
      <c r="C378">
        <v>15</v>
      </c>
      <c r="D378" s="18">
        <v>-0.21260000000000001</v>
      </c>
      <c r="E378" s="18">
        <v>-0.16850000000000001</v>
      </c>
      <c r="F378" s="18">
        <v>-1.5289999999999999</v>
      </c>
      <c r="G378" s="18">
        <v>4.2720000000000001E-2</v>
      </c>
      <c r="H378" s="18">
        <v>-0.34839999999999999</v>
      </c>
      <c r="I378" s="18">
        <v>-0.75700000000000001</v>
      </c>
      <c r="J378" s="18">
        <v>5.135E-2</v>
      </c>
      <c r="K378" s="18">
        <v>0.44800000000000001</v>
      </c>
      <c r="L378" s="18">
        <v>-1.0289999999999999</v>
      </c>
      <c r="M378" s="18">
        <v>0.25750000000000001</v>
      </c>
      <c r="O378" s="18">
        <f t="shared" ref="O378:O415" si="72">O92</f>
        <v>0.11294</v>
      </c>
      <c r="P378">
        <f t="shared" ca="1" si="56"/>
        <v>8.8288690599109723E-2</v>
      </c>
      <c r="Q378">
        <f t="shared" ca="1" si="57"/>
        <v>8.5694402858365604E-2</v>
      </c>
      <c r="R378">
        <f t="shared" ca="1" si="58"/>
        <v>0.11555112687467917</v>
      </c>
      <c r="S378">
        <f t="shared" ca="1" si="59"/>
        <v>0.13518195969518548</v>
      </c>
      <c r="T378">
        <f t="shared" ca="1" si="60"/>
        <v>8.0471422792482594E-2</v>
      </c>
      <c r="U378">
        <f t="shared" ca="1" si="61"/>
        <v>8.1114733925333096E-2</v>
      </c>
      <c r="V378">
        <f t="shared" ca="1" si="62"/>
        <v>8.6800368323694477E-2</v>
      </c>
      <c r="W378">
        <f t="shared" ca="1" si="63"/>
        <v>8.1232292579156498E-2</v>
      </c>
      <c r="X378">
        <f t="shared" ca="1" si="64"/>
        <v>6.1767607839495656E-2</v>
      </c>
      <c r="Y378">
        <f t="shared" ca="1" si="65"/>
        <v>6.6824511852654228E-2</v>
      </c>
      <c r="Z378">
        <f t="shared" ca="1" si="66"/>
        <v>5.5212044528604745E-2</v>
      </c>
      <c r="AA378">
        <f t="shared" ca="1" si="67"/>
        <v>5.3139229476831557E-2</v>
      </c>
      <c r="AB378">
        <f t="shared" ca="1" si="68"/>
        <v>7.4646831509975073E-2</v>
      </c>
      <c r="AC378">
        <f t="shared" ca="1" si="69"/>
        <v>8.176728665083155E-2</v>
      </c>
      <c r="AD378">
        <f t="shared" ca="1" si="70"/>
        <v>8.9949185156893263E-2</v>
      </c>
      <c r="AE378">
        <f t="shared" ca="1" si="71"/>
        <v>8.9372929618583258E-2</v>
      </c>
      <c r="AF378" s="18"/>
      <c r="AG378" s="18"/>
      <c r="AH378" s="18"/>
      <c r="AI378" s="18"/>
    </row>
    <row r="379" spans="2:35" x14ac:dyDescent="0.15">
      <c r="B379">
        <v>1036.3610000000001</v>
      </c>
      <c r="C379">
        <v>20</v>
      </c>
      <c r="D379" s="18">
        <v>-0.18110000000000001</v>
      </c>
      <c r="E379" s="18">
        <v>-1.462</v>
      </c>
      <c r="F379" s="18">
        <v>-1.135</v>
      </c>
      <c r="G379" s="18">
        <v>3.6049999999999999E-2</v>
      </c>
      <c r="H379" s="18">
        <v>3.2669999999999999</v>
      </c>
      <c r="I379" s="18">
        <v>-1.1459999999999999</v>
      </c>
      <c r="J379" s="18">
        <v>7.3400000000000007E-2</v>
      </c>
      <c r="K379" s="18">
        <v>-1.861</v>
      </c>
      <c r="L379" s="18">
        <v>-1.163</v>
      </c>
      <c r="M379" s="18">
        <v>0.14230000000000001</v>
      </c>
      <c r="O379" s="18">
        <f t="shared" si="72"/>
        <v>0.14219000000000001</v>
      </c>
      <c r="P379">
        <f t="shared" ca="1" si="56"/>
        <v>9.243573197708288E-2</v>
      </c>
      <c r="Q379">
        <f t="shared" ca="1" si="57"/>
        <v>9.176616955761023E-2</v>
      </c>
      <c r="R379">
        <f t="shared" ca="1" si="58"/>
        <v>0.11992387079575015</v>
      </c>
      <c r="S379">
        <f t="shared" ca="1" si="59"/>
        <v>0.13844744292269953</v>
      </c>
      <c r="T379">
        <f t="shared" ca="1" si="60"/>
        <v>8.3667799259778367E-2</v>
      </c>
      <c r="U379">
        <f t="shared" ca="1" si="61"/>
        <v>8.5164642935460999E-2</v>
      </c>
      <c r="V379">
        <f t="shared" ca="1" si="62"/>
        <v>8.8872153884617028E-2</v>
      </c>
      <c r="W379">
        <f t="shared" ca="1" si="63"/>
        <v>8.3541633900843362E-2</v>
      </c>
      <c r="X379">
        <f t="shared" ca="1" si="64"/>
        <v>6.5234594701169268E-2</v>
      </c>
      <c r="Y379">
        <f t="shared" ca="1" si="65"/>
        <v>6.9844926796022208E-2</v>
      </c>
      <c r="Z379">
        <f t="shared" ca="1" si="66"/>
        <v>5.5819564173565386E-2</v>
      </c>
      <c r="AA379">
        <f t="shared" ca="1" si="67"/>
        <v>5.3607321349851661E-2</v>
      </c>
      <c r="AB379">
        <f t="shared" ca="1" si="68"/>
        <v>7.4781573121883368E-2</v>
      </c>
      <c r="AC379">
        <f t="shared" ca="1" si="69"/>
        <v>8.0710989690853482E-2</v>
      </c>
      <c r="AD379">
        <f t="shared" ca="1" si="70"/>
        <v>8.6050390892638245E-2</v>
      </c>
      <c r="AE379">
        <f t="shared" ca="1" si="71"/>
        <v>8.6696103448383743E-2</v>
      </c>
      <c r="AF379" s="18"/>
      <c r="AG379" s="18"/>
      <c r="AH379" s="18"/>
      <c r="AI379" s="18"/>
    </row>
    <row r="380" spans="2:35" x14ac:dyDescent="0.15">
      <c r="B380">
        <v>0.76500000000000001</v>
      </c>
      <c r="C380">
        <v>1</v>
      </c>
      <c r="D380" s="18">
        <v>0.13420000000000001</v>
      </c>
      <c r="E380" s="18">
        <v>-0.1492</v>
      </c>
      <c r="F380" s="18">
        <v>-1.1140000000000001</v>
      </c>
      <c r="G380" s="18">
        <v>1.319</v>
      </c>
      <c r="H380" s="18">
        <v>8.004E-2</v>
      </c>
      <c r="I380" s="18">
        <v>2.0680000000000001</v>
      </c>
      <c r="J380" s="18">
        <v>0.27829999999999999</v>
      </c>
      <c r="K380" s="18">
        <v>0.2089</v>
      </c>
      <c r="L380" s="18">
        <v>2.9239999999999999</v>
      </c>
      <c r="M380" s="18">
        <v>0.18540000000000001</v>
      </c>
      <c r="O380" s="18">
        <f t="shared" si="72"/>
        <v>0.17901</v>
      </c>
      <c r="P380">
        <f t="shared" ca="1" si="56"/>
        <v>0.10223534520618939</v>
      </c>
      <c r="Q380">
        <f t="shared" ca="1" si="57"/>
        <v>0.10427018015291173</v>
      </c>
      <c r="R380">
        <f t="shared" ca="1" si="58"/>
        <v>0.12655882876103677</v>
      </c>
      <c r="S380">
        <f t="shared" ca="1" si="59"/>
        <v>0.14216063040341015</v>
      </c>
      <c r="T380">
        <f t="shared" ca="1" si="60"/>
        <v>9.0368369838303902E-2</v>
      </c>
      <c r="U380">
        <f t="shared" ca="1" si="61"/>
        <v>8.2486568866858831E-2</v>
      </c>
      <c r="V380">
        <f t="shared" ca="1" si="62"/>
        <v>9.1414350625761365E-2</v>
      </c>
      <c r="W380">
        <f t="shared" ca="1" si="63"/>
        <v>8.8445454691662595E-2</v>
      </c>
      <c r="X380">
        <f t="shared" ca="1" si="64"/>
        <v>7.028357488781424E-2</v>
      </c>
      <c r="Y380">
        <f t="shared" ca="1" si="65"/>
        <v>6.8071536862856677E-2</v>
      </c>
      <c r="Z380">
        <f t="shared" ca="1" si="66"/>
        <v>5.6805321977585949E-2</v>
      </c>
      <c r="AA380">
        <f t="shared" ca="1" si="67"/>
        <v>5.4668310307426152E-2</v>
      </c>
      <c r="AB380">
        <f t="shared" ca="1" si="68"/>
        <v>7.12411352403967E-2</v>
      </c>
      <c r="AC380">
        <f t="shared" ca="1" si="69"/>
        <v>7.5711161529291776E-2</v>
      </c>
      <c r="AD380">
        <f t="shared" ca="1" si="70"/>
        <v>8.0157514866489421E-2</v>
      </c>
      <c r="AE380">
        <f t="shared" ca="1" si="71"/>
        <v>8.1405694375835003E-2</v>
      </c>
      <c r="AF380" s="18"/>
      <c r="AG380" s="18"/>
      <c r="AH380" s="18"/>
      <c r="AI380" s="18"/>
    </row>
    <row r="381" spans="2:35" x14ac:dyDescent="0.15">
      <c r="B381">
        <v>0.76500000000000001</v>
      </c>
      <c r="C381">
        <v>3</v>
      </c>
      <c r="D381" s="18">
        <v>0.12479999999999999</v>
      </c>
      <c r="E381" s="18">
        <v>-0.1421</v>
      </c>
      <c r="F381" s="18">
        <v>-0.93740000000000001</v>
      </c>
      <c r="G381" s="18">
        <v>1.3029999999999999</v>
      </c>
      <c r="H381" s="18">
        <v>7.6689999999999994E-2</v>
      </c>
      <c r="I381" s="18">
        <v>2.0449999999999999</v>
      </c>
      <c r="J381" s="18">
        <v>0.28010000000000002</v>
      </c>
      <c r="K381" s="18">
        <v>0.2167</v>
      </c>
      <c r="L381" s="18">
        <v>2.9239999999999999</v>
      </c>
      <c r="M381" s="18">
        <v>0.1903</v>
      </c>
      <c r="O381" s="18">
        <f t="shared" si="72"/>
        <v>0.22536</v>
      </c>
      <c r="P381">
        <f t="shared" ca="1" si="56"/>
        <v>0.11760818195968172</v>
      </c>
      <c r="Q381">
        <f t="shared" ca="1" si="57"/>
        <v>0.12255778657115395</v>
      </c>
      <c r="R381">
        <f t="shared" ca="1" si="58"/>
        <v>0.13568448254007137</v>
      </c>
      <c r="S381">
        <f t="shared" ca="1" si="59"/>
        <v>0.14700795984939699</v>
      </c>
      <c r="T381">
        <f t="shared" ca="1" si="60"/>
        <v>9.8436403717260673E-2</v>
      </c>
      <c r="U381">
        <f t="shared" ca="1" si="61"/>
        <v>7.4264069697009175E-2</v>
      </c>
      <c r="V381">
        <f t="shared" ca="1" si="62"/>
        <v>9.4399200119037796E-2</v>
      </c>
      <c r="W381">
        <f t="shared" ca="1" si="63"/>
        <v>9.4667446307362568E-2</v>
      </c>
      <c r="X381">
        <f t="shared" ca="1" si="64"/>
        <v>7.3990565565864058E-2</v>
      </c>
      <c r="Y381">
        <f t="shared" ca="1" si="65"/>
        <v>6.9499835138704225E-2</v>
      </c>
      <c r="Z381">
        <f t="shared" ca="1" si="66"/>
        <v>5.5976545864298587E-2</v>
      </c>
      <c r="AA381">
        <f t="shared" ca="1" si="67"/>
        <v>5.4875586936847055E-2</v>
      </c>
      <c r="AB381">
        <f t="shared" ca="1" si="68"/>
        <v>6.1242846192174703E-2</v>
      </c>
      <c r="AC381">
        <f t="shared" ca="1" si="69"/>
        <v>6.6111479975105053E-2</v>
      </c>
      <c r="AD381">
        <f t="shared" ca="1" si="70"/>
        <v>7.2529689386355733E-2</v>
      </c>
      <c r="AE381">
        <f t="shared" ca="1" si="71"/>
        <v>7.3680669676902122E-2</v>
      </c>
      <c r="AF381" s="18"/>
      <c r="AG381" s="18"/>
      <c r="AH381" s="18"/>
      <c r="AI381" s="18"/>
    </row>
    <row r="382" spans="2:35" x14ac:dyDescent="0.15">
      <c r="B382">
        <v>0.76500000000000001</v>
      </c>
      <c r="C382">
        <v>5</v>
      </c>
      <c r="D382" s="18">
        <v>0.1124</v>
      </c>
      <c r="E382" s="18">
        <v>-0.1326</v>
      </c>
      <c r="F382" s="18">
        <v>-0.68630000000000002</v>
      </c>
      <c r="G382" s="18">
        <v>1.3</v>
      </c>
      <c r="H382" s="18">
        <v>7.8600000000000003E-2</v>
      </c>
      <c r="I382" s="18">
        <v>2.0590000000000002</v>
      </c>
      <c r="J382" s="18">
        <v>0.28649999999999998</v>
      </c>
      <c r="K382" s="18">
        <v>0.21640000000000001</v>
      </c>
      <c r="L382" s="18">
        <v>2.9239999999999999</v>
      </c>
      <c r="M382" s="18">
        <v>0.1893</v>
      </c>
      <c r="O382" s="18">
        <f t="shared" si="72"/>
        <v>0.28371000000000002</v>
      </c>
      <c r="P382">
        <f t="shared" ca="1" si="56"/>
        <v>0.13828490912201974</v>
      </c>
      <c r="Q382">
        <f t="shared" ca="1" si="57"/>
        <v>0.14575997940940189</v>
      </c>
      <c r="R382">
        <f t="shared" ca="1" si="58"/>
        <v>0.14749565282551591</v>
      </c>
      <c r="S382">
        <f t="shared" ca="1" si="59"/>
        <v>0.15385330418717386</v>
      </c>
      <c r="T382">
        <f t="shared" ca="1" si="60"/>
        <v>0.10261908842684345</v>
      </c>
      <c r="U382">
        <f t="shared" ca="1" si="61"/>
        <v>7.5850720191370263E-2</v>
      </c>
      <c r="V382">
        <f t="shared" ca="1" si="62"/>
        <v>9.7755063501986955E-2</v>
      </c>
      <c r="W382">
        <f t="shared" ca="1" si="63"/>
        <v>0.10036215275447488</v>
      </c>
      <c r="X382">
        <f t="shared" ca="1" si="64"/>
        <v>7.3456851694252714E-2</v>
      </c>
      <c r="Y382">
        <f t="shared" ca="1" si="65"/>
        <v>7.1403214717977087E-2</v>
      </c>
      <c r="Z382">
        <f t="shared" ca="1" si="66"/>
        <v>5.3792808964756744E-2</v>
      </c>
      <c r="AA382">
        <f t="shared" ca="1" si="67"/>
        <v>5.3248010757960748E-2</v>
      </c>
      <c r="AB382">
        <f t="shared" ca="1" si="68"/>
        <v>5.0076695524786018E-2</v>
      </c>
      <c r="AC382">
        <f t="shared" ca="1" si="69"/>
        <v>5.3468397265853271E-2</v>
      </c>
      <c r="AD382">
        <f t="shared" ca="1" si="70"/>
        <v>6.3460539557959633E-2</v>
      </c>
      <c r="AE382">
        <f t="shared" ca="1" si="71"/>
        <v>6.4093886217349669E-2</v>
      </c>
      <c r="AF382" s="18"/>
      <c r="AG382" s="18"/>
      <c r="AH382" s="18"/>
      <c r="AI382" s="18"/>
    </row>
    <row r="383" spans="2:35" x14ac:dyDescent="0.15">
      <c r="B383">
        <v>0.76500000000000001</v>
      </c>
      <c r="C383">
        <v>7</v>
      </c>
      <c r="D383" s="18">
        <v>9.9519999999999997E-2</v>
      </c>
      <c r="E383" s="18">
        <v>-0.1179</v>
      </c>
      <c r="F383" s="18">
        <v>-0.47660000000000002</v>
      </c>
      <c r="G383" s="18">
        <v>1.2050000000000001</v>
      </c>
      <c r="H383" s="18">
        <v>7.1580000000000005E-2</v>
      </c>
      <c r="I383" s="18">
        <v>2.0459999999999998</v>
      </c>
      <c r="J383" s="18">
        <v>0.27300000000000002</v>
      </c>
      <c r="K383" s="18">
        <v>0.2223</v>
      </c>
      <c r="L383" s="18">
        <v>2.923</v>
      </c>
      <c r="M383" s="18">
        <v>0.19289999999999999</v>
      </c>
      <c r="O383" s="18">
        <f t="shared" si="72"/>
        <v>0.35716999999999999</v>
      </c>
      <c r="P383">
        <f t="shared" ca="1" si="56"/>
        <v>0.16380242377650581</v>
      </c>
      <c r="Q383">
        <f t="shared" ca="1" si="57"/>
        <v>0.17286942513722731</v>
      </c>
      <c r="R383">
        <f t="shared" ca="1" si="58"/>
        <v>0.16213387979789481</v>
      </c>
      <c r="S383">
        <f t="shared" ca="1" si="59"/>
        <v>0.16377667210186578</v>
      </c>
      <c r="T383">
        <f t="shared" ca="1" si="60"/>
        <v>9.8313851111605038E-2</v>
      </c>
      <c r="U383">
        <f t="shared" ca="1" si="61"/>
        <v>8.0370140667125944E-2</v>
      </c>
      <c r="V383">
        <f t="shared" ca="1" si="62"/>
        <v>0.10136241138058308</v>
      </c>
      <c r="W383">
        <f t="shared" ca="1" si="63"/>
        <v>0.10472434457931445</v>
      </c>
      <c r="X383">
        <f t="shared" ca="1" si="64"/>
        <v>6.9604265909115642E-2</v>
      </c>
      <c r="Y383">
        <f t="shared" ca="1" si="65"/>
        <v>6.9034399407497685E-2</v>
      </c>
      <c r="Z383">
        <f t="shared" ca="1" si="66"/>
        <v>5.0938361323828785E-2</v>
      </c>
      <c r="AA383">
        <f t="shared" ca="1" si="67"/>
        <v>5.0623265061492388E-2</v>
      </c>
      <c r="AB383">
        <f t="shared" ca="1" si="68"/>
        <v>4.220667212368806E-2</v>
      </c>
      <c r="AC383">
        <f t="shared" ca="1" si="69"/>
        <v>4.1378590223986635E-2</v>
      </c>
      <c r="AD383">
        <f t="shared" ca="1" si="70"/>
        <v>5.3456390902100352E-2</v>
      </c>
      <c r="AE383">
        <f t="shared" ca="1" si="71"/>
        <v>5.353684922515009E-2</v>
      </c>
      <c r="AF383" s="18"/>
      <c r="AG383" s="18"/>
      <c r="AH383" s="18"/>
      <c r="AI383" s="18"/>
    </row>
    <row r="384" spans="2:35" x14ac:dyDescent="0.15">
      <c r="B384">
        <v>0.76500000000000001</v>
      </c>
      <c r="C384">
        <v>10</v>
      </c>
      <c r="D384" s="18">
        <v>9.5509999999999998E-2</v>
      </c>
      <c r="E384" s="18">
        <v>-0.1143</v>
      </c>
      <c r="F384" s="18">
        <v>-0.41020000000000001</v>
      </c>
      <c r="G384" s="18">
        <v>1.2090000000000001</v>
      </c>
      <c r="H384" s="18">
        <v>7.0749999999999993E-2</v>
      </c>
      <c r="I384" s="18">
        <v>2.0720000000000001</v>
      </c>
      <c r="J384" s="18">
        <v>0.27850000000000003</v>
      </c>
      <c r="K384" s="18">
        <v>0.22639999999999999</v>
      </c>
      <c r="L384" s="18">
        <v>2.9329999999999998</v>
      </c>
      <c r="M384" s="18">
        <v>0.18659999999999999</v>
      </c>
      <c r="O384" s="18">
        <f t="shared" si="72"/>
        <v>0.44964999999999999</v>
      </c>
      <c r="P384">
        <f t="shared" ca="1" si="56"/>
        <v>0.19351055424265665</v>
      </c>
      <c r="Q384">
        <f t="shared" ca="1" si="57"/>
        <v>0.20282223576601893</v>
      </c>
      <c r="R384">
        <f t="shared" ca="1" si="58"/>
        <v>0.17966740495515379</v>
      </c>
      <c r="S384">
        <f t="shared" ca="1" si="59"/>
        <v>0.17804584470719145</v>
      </c>
      <c r="T384">
        <f t="shared" ca="1" si="60"/>
        <v>9.1133973404136009E-2</v>
      </c>
      <c r="U384">
        <f t="shared" ca="1" si="61"/>
        <v>8.5569540059980659E-2</v>
      </c>
      <c r="V384">
        <f t="shared" ca="1" si="62"/>
        <v>0.10505716267607081</v>
      </c>
      <c r="W384">
        <f t="shared" ca="1" si="63"/>
        <v>0.10806728687181233</v>
      </c>
      <c r="X384">
        <f t="shared" ca="1" si="64"/>
        <v>6.4268517891682475E-2</v>
      </c>
      <c r="Y384">
        <f t="shared" ca="1" si="65"/>
        <v>6.1346498394154889E-2</v>
      </c>
      <c r="Z384">
        <f t="shared" ca="1" si="66"/>
        <v>4.7570519607678427E-2</v>
      </c>
      <c r="AA384">
        <f t="shared" ca="1" si="67"/>
        <v>4.729170512846452E-2</v>
      </c>
      <c r="AB384">
        <f t="shared" ca="1" si="68"/>
        <v>3.562353406302729E-2</v>
      </c>
      <c r="AC384">
        <f t="shared" ca="1" si="69"/>
        <v>3.2790847496863437E-2</v>
      </c>
      <c r="AD384">
        <f t="shared" ca="1" si="70"/>
        <v>4.3248353603975838E-2</v>
      </c>
      <c r="AE384">
        <f t="shared" ca="1" si="71"/>
        <v>4.2984738826462567E-2</v>
      </c>
      <c r="AF384" s="18"/>
      <c r="AG384" s="18"/>
      <c r="AH384" s="18"/>
      <c r="AI384" s="18"/>
    </row>
    <row r="385" spans="2:35" x14ac:dyDescent="0.15">
      <c r="B385">
        <v>0.76500000000000001</v>
      </c>
      <c r="C385">
        <v>15</v>
      </c>
      <c r="D385" s="18">
        <v>7.6230000000000006E-2</v>
      </c>
      <c r="E385" s="18">
        <v>-5.1020000000000003E-2</v>
      </c>
      <c r="F385" s="18">
        <v>-1.099</v>
      </c>
      <c r="G385" s="18">
        <v>0.56920000000000004</v>
      </c>
      <c r="H385" s="18">
        <v>-1.9779999999999999E-2</v>
      </c>
      <c r="I385" s="18">
        <v>0.48049999999999998</v>
      </c>
      <c r="J385" s="18">
        <v>0.23730000000000001</v>
      </c>
      <c r="K385" s="18">
        <v>0.30030000000000001</v>
      </c>
      <c r="L385" s="18">
        <v>2.9060000000000001</v>
      </c>
      <c r="M385" s="18">
        <v>0.29870000000000002</v>
      </c>
      <c r="O385" s="18">
        <f t="shared" si="72"/>
        <v>0.56608000000000003</v>
      </c>
      <c r="P385">
        <f t="shared" ca="1" si="56"/>
        <v>0.22659292862394964</v>
      </c>
      <c r="Q385">
        <f t="shared" ca="1" si="57"/>
        <v>0.23457736249651984</v>
      </c>
      <c r="R385">
        <f t="shared" ca="1" si="58"/>
        <v>0.20007641357382885</v>
      </c>
      <c r="S385">
        <f t="shared" ca="1" si="59"/>
        <v>0.19794963466255289</v>
      </c>
      <c r="T385">
        <f t="shared" ca="1" si="60"/>
        <v>8.8210465263574289E-2</v>
      </c>
      <c r="U385">
        <f t="shared" ca="1" si="61"/>
        <v>9.08936615921076E-2</v>
      </c>
      <c r="V385">
        <f t="shared" ca="1" si="62"/>
        <v>0.1086431568291875</v>
      </c>
      <c r="W385">
        <f t="shared" ca="1" si="63"/>
        <v>0.1110627243318642</v>
      </c>
      <c r="X385">
        <f t="shared" ca="1" si="64"/>
        <v>5.9354130685435699E-2</v>
      </c>
      <c r="Y385">
        <f t="shared" ca="1" si="65"/>
        <v>5.4683014783673815E-2</v>
      </c>
      <c r="Z385">
        <f t="shared" ca="1" si="66"/>
        <v>4.3835571827251722E-2</v>
      </c>
      <c r="AA385">
        <f t="shared" ca="1" si="67"/>
        <v>4.3490765358183595E-2</v>
      </c>
      <c r="AB385">
        <f t="shared" ca="1" si="68"/>
        <v>2.8674237347652162E-2</v>
      </c>
      <c r="AC385">
        <f t="shared" ca="1" si="69"/>
        <v>2.7847390533312796E-2</v>
      </c>
      <c r="AD385">
        <f t="shared" ca="1" si="70"/>
        <v>3.3657817158375014E-2</v>
      </c>
      <c r="AE385">
        <f t="shared" ca="1" si="71"/>
        <v>3.3230212911445352E-2</v>
      </c>
      <c r="AF385" s="18"/>
      <c r="AG385" s="18"/>
      <c r="AH385" s="18"/>
      <c r="AI385" s="18"/>
    </row>
    <row r="386" spans="2:35" x14ac:dyDescent="0.15">
      <c r="B386">
        <v>0.76500000000000001</v>
      </c>
      <c r="C386">
        <v>20</v>
      </c>
      <c r="D386" s="18">
        <v>7.0970000000000005E-2</v>
      </c>
      <c r="E386" s="18">
        <v>-3.755E-2</v>
      </c>
      <c r="F386" s="18">
        <v>0.21759999999999999</v>
      </c>
      <c r="G386" s="18">
        <v>0.3538</v>
      </c>
      <c r="H386" s="18">
        <v>0.30180000000000001</v>
      </c>
      <c r="I386" s="18">
        <v>2.9329999999999998</v>
      </c>
      <c r="J386" s="18">
        <v>0.28249999999999997</v>
      </c>
      <c r="K386" s="18">
        <v>-2.8080000000000001E-2</v>
      </c>
      <c r="L386" s="18">
        <v>-1.726</v>
      </c>
      <c r="M386" s="18">
        <v>0.34689999999999999</v>
      </c>
      <c r="O386" s="18">
        <f t="shared" si="72"/>
        <v>0.71264000000000005</v>
      </c>
      <c r="P386">
        <f t="shared" ca="1" si="56"/>
        <v>0.26206930685045071</v>
      </c>
      <c r="Q386">
        <f t="shared" ca="1" si="57"/>
        <v>0.26716846018586593</v>
      </c>
      <c r="R386">
        <f t="shared" ca="1" si="58"/>
        <v>0.22323416891568562</v>
      </c>
      <c r="S386">
        <f t="shared" ca="1" si="59"/>
        <v>0.2244111157704104</v>
      </c>
      <c r="T386">
        <f t="shared" ca="1" si="60"/>
        <v>8.963674521506107E-2</v>
      </c>
      <c r="U386">
        <f t="shared" ca="1" si="61"/>
        <v>9.610137838830915E-2</v>
      </c>
      <c r="V386">
        <f t="shared" ca="1" si="62"/>
        <v>0.11191087500725337</v>
      </c>
      <c r="W386">
        <f t="shared" ca="1" si="63"/>
        <v>0.11422641163051117</v>
      </c>
      <c r="X386">
        <f t="shared" ca="1" si="64"/>
        <v>5.4494064582430779E-2</v>
      </c>
      <c r="Y386">
        <f t="shared" ca="1" si="65"/>
        <v>5.0257024168111675E-2</v>
      </c>
      <c r="Z386">
        <f t="shared" ca="1" si="66"/>
        <v>3.9887980505703691E-2</v>
      </c>
      <c r="AA386">
        <f t="shared" ca="1" si="67"/>
        <v>3.9431623695953218E-2</v>
      </c>
      <c r="AB386">
        <f t="shared" ca="1" si="68"/>
        <v>2.1834017623394299E-2</v>
      </c>
      <c r="AC386">
        <f t="shared" ca="1" si="69"/>
        <v>2.4335151630629132E-2</v>
      </c>
      <c r="AD386">
        <f t="shared" ca="1" si="70"/>
        <v>2.5389292593821975E-2</v>
      </c>
      <c r="AE386">
        <f t="shared" ca="1" si="71"/>
        <v>2.4758104342226309E-2</v>
      </c>
      <c r="AF386" s="18"/>
      <c r="AG386" s="18"/>
      <c r="AH386" s="18"/>
      <c r="AI386" s="18"/>
    </row>
    <row r="387" spans="2:35" x14ac:dyDescent="0.15">
      <c r="B387">
        <v>1.901</v>
      </c>
      <c r="C387">
        <v>1</v>
      </c>
      <c r="D387" s="18">
        <v>0.1915</v>
      </c>
      <c r="E387" s="18">
        <v>-0.27779999999999999</v>
      </c>
      <c r="F387" s="18">
        <v>-9.9199999999999997E-2</v>
      </c>
      <c r="G387" s="18">
        <v>2.2149999999999999</v>
      </c>
      <c r="H387" s="18">
        <v>0.38129999999999997</v>
      </c>
      <c r="I387" s="18">
        <v>2.6440000000000001</v>
      </c>
      <c r="J387" s="18">
        <v>0.41849999999999998</v>
      </c>
      <c r="K387" s="18">
        <v>2.1010000000000001E-2</v>
      </c>
      <c r="L387" s="18">
        <v>-0.39589999999999997</v>
      </c>
      <c r="M387" s="18">
        <v>0.21940000000000001</v>
      </c>
      <c r="O387" s="18">
        <f t="shared" si="72"/>
        <v>0.89717000000000002</v>
      </c>
      <c r="P387">
        <f t="shared" ca="1" si="56"/>
        <v>0.29878090821629744</v>
      </c>
      <c r="Q387">
        <f t="shared" ca="1" si="57"/>
        <v>0.29976324075924654</v>
      </c>
      <c r="R387">
        <f t="shared" ca="1" si="58"/>
        <v>0.24891148046548645</v>
      </c>
      <c r="S387">
        <f t="shared" ca="1" si="59"/>
        <v>0.25743037569089666</v>
      </c>
      <c r="T387">
        <f t="shared" ca="1" si="60"/>
        <v>9.3358184863706672E-2</v>
      </c>
      <c r="U387">
        <f t="shared" ca="1" si="61"/>
        <v>0.10104751746070963</v>
      </c>
      <c r="V387">
        <f t="shared" ca="1" si="62"/>
        <v>0.11466387795273078</v>
      </c>
      <c r="W387">
        <f t="shared" ca="1" si="63"/>
        <v>0.11771412437070536</v>
      </c>
      <c r="X387">
        <f t="shared" ca="1" si="64"/>
        <v>4.9624239075405571E-2</v>
      </c>
      <c r="Y387">
        <f t="shared" ca="1" si="65"/>
        <v>4.5710287097023405E-2</v>
      </c>
      <c r="Z387">
        <f t="shared" ca="1" si="66"/>
        <v>3.5874538495924861E-2</v>
      </c>
      <c r="AA387">
        <f t="shared" ca="1" si="67"/>
        <v>3.5257830971443513E-2</v>
      </c>
      <c r="AB387">
        <f t="shared" ca="1" si="68"/>
        <v>1.6172979929847273E-2</v>
      </c>
      <c r="AC387">
        <f t="shared" ca="1" si="69"/>
        <v>1.9535067326960878E-2</v>
      </c>
      <c r="AD387">
        <f t="shared" ca="1" si="70"/>
        <v>1.88523206902259E-2</v>
      </c>
      <c r="AE387">
        <f t="shared" ca="1" si="71"/>
        <v>1.7798557799213757E-2</v>
      </c>
      <c r="AF387" s="18"/>
      <c r="AG387" s="18"/>
      <c r="AH387" s="18"/>
      <c r="AI387" s="18"/>
    </row>
    <row r="388" spans="2:35" x14ac:dyDescent="0.15">
      <c r="B388">
        <v>1.901</v>
      </c>
      <c r="C388">
        <v>3</v>
      </c>
      <c r="D388" s="18">
        <v>0.21529999999999999</v>
      </c>
      <c r="E388" s="18">
        <v>-0.26150000000000001</v>
      </c>
      <c r="F388" s="18">
        <v>-1.1850000000000001</v>
      </c>
      <c r="G388" s="18">
        <v>1.87</v>
      </c>
      <c r="H388" s="18">
        <v>0.35959999999999998</v>
      </c>
      <c r="I388" s="18">
        <v>2.6589999999999998</v>
      </c>
      <c r="J388" s="18">
        <v>0.4002</v>
      </c>
      <c r="K388" s="18">
        <v>2.546E-2</v>
      </c>
      <c r="L388" s="18">
        <v>-0.48609999999999998</v>
      </c>
      <c r="M388" s="18">
        <v>0.22450000000000001</v>
      </c>
      <c r="O388" s="18">
        <f t="shared" si="72"/>
        <v>1.1294</v>
      </c>
      <c r="P388">
        <f t="shared" ca="1" si="56"/>
        <v>0.33519359199033572</v>
      </c>
      <c r="Q388">
        <f t="shared" ca="1" si="57"/>
        <v>0.33165214907060137</v>
      </c>
      <c r="R388">
        <f t="shared" ca="1" si="58"/>
        <v>0.27674946716165993</v>
      </c>
      <c r="S388">
        <f t="shared" ca="1" si="59"/>
        <v>0.29553410390442769</v>
      </c>
      <c r="T388">
        <f t="shared" ca="1" si="60"/>
        <v>9.7497300482327381E-2</v>
      </c>
      <c r="U388">
        <f t="shared" ca="1" si="61"/>
        <v>0.10563443425380822</v>
      </c>
      <c r="V388">
        <f t="shared" ca="1" si="62"/>
        <v>0.11674098443677904</v>
      </c>
      <c r="W388">
        <f t="shared" ca="1" si="63"/>
        <v>0.12129290169595244</v>
      </c>
      <c r="X388">
        <f t="shared" ca="1" si="64"/>
        <v>4.4720045381693857E-2</v>
      </c>
      <c r="Y388">
        <f t="shared" ca="1" si="65"/>
        <v>3.9312358521925148E-2</v>
      </c>
      <c r="Z388">
        <f t="shared" ca="1" si="66"/>
        <v>3.1933157419406104E-2</v>
      </c>
      <c r="AA388">
        <f t="shared" ca="1" si="67"/>
        <v>3.108756893011597E-2</v>
      </c>
      <c r="AB388">
        <f t="shared" ca="1" si="68"/>
        <v>1.2377501309149108E-2</v>
      </c>
      <c r="AC388">
        <f t="shared" ca="1" si="69"/>
        <v>1.3030519593156771E-2</v>
      </c>
      <c r="AD388">
        <f t="shared" ca="1" si="70"/>
        <v>1.4117803878255744E-2</v>
      </c>
      <c r="AE388">
        <f t="shared" ca="1" si="71"/>
        <v>1.2486039418031078E-2</v>
      </c>
      <c r="AF388" s="18"/>
      <c r="AG388" s="18"/>
      <c r="AH388" s="18"/>
      <c r="AI388" s="18"/>
    </row>
    <row r="389" spans="2:35" x14ac:dyDescent="0.15">
      <c r="B389">
        <v>1.901</v>
      </c>
      <c r="C389">
        <v>5</v>
      </c>
      <c r="D389" s="18">
        <v>0.19620000000000001</v>
      </c>
      <c r="E389" s="18">
        <v>-0.38390000000000002</v>
      </c>
      <c r="F389" s="18">
        <v>0.81689999999999996</v>
      </c>
      <c r="G389" s="18">
        <v>2.2469999999999999</v>
      </c>
      <c r="H389" s="18">
        <v>0.4294</v>
      </c>
      <c r="I389" s="18">
        <v>2.649</v>
      </c>
      <c r="J389" s="18">
        <v>0.44080000000000003</v>
      </c>
      <c r="K389" s="18">
        <v>4.1840000000000002E-2</v>
      </c>
      <c r="L389" s="18">
        <v>-0.2142</v>
      </c>
      <c r="M389" s="18">
        <v>0.34139999999999998</v>
      </c>
      <c r="O389" s="18">
        <f t="shared" si="72"/>
        <v>1.4218999999999999</v>
      </c>
      <c r="P389">
        <f t="shared" ca="1" si="56"/>
        <v>0.36917798669042562</v>
      </c>
      <c r="Q389">
        <f t="shared" ca="1" si="57"/>
        <v>0.36231434771073012</v>
      </c>
      <c r="R389">
        <f t="shared" ca="1" si="58"/>
        <v>0.30631752734165507</v>
      </c>
      <c r="S389">
        <f t="shared" ca="1" si="59"/>
        <v>0.33581922508897455</v>
      </c>
      <c r="T389">
        <f t="shared" ca="1" si="60"/>
        <v>0.10007084895669077</v>
      </c>
      <c r="U389">
        <f t="shared" ca="1" si="61"/>
        <v>0.1097780279442374</v>
      </c>
      <c r="V389">
        <f t="shared" ca="1" si="62"/>
        <v>0.1180408788639792</v>
      </c>
      <c r="W389">
        <f t="shared" ca="1" si="63"/>
        <v>0.12447153274880637</v>
      </c>
      <c r="X389">
        <f t="shared" ca="1" si="64"/>
        <v>3.8836330787067691E-2</v>
      </c>
      <c r="Y389">
        <f t="shared" ca="1" si="65"/>
        <v>3.2098014582175156E-2</v>
      </c>
      <c r="Z389">
        <f t="shared" ca="1" si="66"/>
        <v>2.8183737080862383E-2</v>
      </c>
      <c r="AA389">
        <f t="shared" ca="1" si="67"/>
        <v>2.7040703044144708E-2</v>
      </c>
      <c r="AB389">
        <f t="shared" ca="1" si="68"/>
        <v>1.0468732794180959E-2</v>
      </c>
      <c r="AC389">
        <f t="shared" ca="1" si="69"/>
        <v>7.9770910094046632E-3</v>
      </c>
      <c r="AD389">
        <f t="shared" ca="1" si="70"/>
        <v>1.0980766632014863E-2</v>
      </c>
      <c r="AE389">
        <f t="shared" ca="1" si="71"/>
        <v>8.9365213477439441E-3</v>
      </c>
      <c r="AF389" s="18"/>
      <c r="AG389" s="18"/>
      <c r="AH389" s="18"/>
      <c r="AI389" s="18"/>
    </row>
    <row r="390" spans="2:35" x14ac:dyDescent="0.15">
      <c r="B390">
        <v>1.901</v>
      </c>
      <c r="C390">
        <v>7</v>
      </c>
      <c r="D390" s="18">
        <v>0.23649999999999999</v>
      </c>
      <c r="E390" s="18">
        <v>-0.27829999999999999</v>
      </c>
      <c r="F390" s="18">
        <v>-1.518</v>
      </c>
      <c r="G390" s="18">
        <v>1.8029999999999999</v>
      </c>
      <c r="H390" s="18">
        <v>0.35170000000000001</v>
      </c>
      <c r="I390" s="18">
        <v>2.6669999999999998</v>
      </c>
      <c r="J390" s="18">
        <v>0.38300000000000001</v>
      </c>
      <c r="K390" s="18">
        <v>2.9329999999999998E-2</v>
      </c>
      <c r="L390" s="18">
        <v>-0.435</v>
      </c>
      <c r="M390" s="18">
        <v>0.20960000000000001</v>
      </c>
      <c r="O390" s="18">
        <f t="shared" si="72"/>
        <v>1.7901</v>
      </c>
      <c r="P390">
        <f t="shared" ca="1" si="56"/>
        <v>0.39841782444820772</v>
      </c>
      <c r="Q390">
        <f t="shared" ca="1" si="57"/>
        <v>0.39132663125283496</v>
      </c>
      <c r="R390">
        <f t="shared" ca="1" si="58"/>
        <v>0.33705344914443119</v>
      </c>
      <c r="S390">
        <f t="shared" ca="1" si="59"/>
        <v>0.37459735369725067</v>
      </c>
      <c r="T390">
        <f t="shared" ca="1" si="60"/>
        <v>9.9197672036020632E-2</v>
      </c>
      <c r="U390">
        <f t="shared" ca="1" si="61"/>
        <v>0.11327119470324268</v>
      </c>
      <c r="V390">
        <f t="shared" ca="1" si="62"/>
        <v>0.11852833717457956</v>
      </c>
      <c r="W390">
        <f t="shared" ca="1" si="63"/>
        <v>0.12672933820866233</v>
      </c>
      <c r="X390">
        <f t="shared" ca="1" si="64"/>
        <v>3.2065356775962783E-2</v>
      </c>
      <c r="Y390">
        <f t="shared" ca="1" si="65"/>
        <v>2.6172559866446517E-2</v>
      </c>
      <c r="Z390">
        <f t="shared" ca="1" si="66"/>
        <v>2.4727986741801052E-2</v>
      </c>
      <c r="AA390">
        <f t="shared" ca="1" si="67"/>
        <v>2.323953136564115E-2</v>
      </c>
      <c r="AB390">
        <f t="shared" ca="1" si="68"/>
        <v>9.9268406741871915E-3</v>
      </c>
      <c r="AC390">
        <f t="shared" ca="1" si="69"/>
        <v>6.3805581171345951E-3</v>
      </c>
      <c r="AD390">
        <f t="shared" ca="1" si="70"/>
        <v>9.0968120898510287E-3</v>
      </c>
      <c r="AE390">
        <f t="shared" ca="1" si="71"/>
        <v>7.1415898008465595E-3</v>
      </c>
      <c r="AF390" s="18"/>
      <c r="AG390" s="18"/>
      <c r="AH390" s="18"/>
      <c r="AI390" s="18"/>
    </row>
    <row r="391" spans="2:35" x14ac:dyDescent="0.15">
      <c r="B391">
        <v>1.901</v>
      </c>
      <c r="C391">
        <v>10</v>
      </c>
      <c r="D391" s="18">
        <v>0.26079999999999998</v>
      </c>
      <c r="E391" s="18">
        <v>-0.29630000000000001</v>
      </c>
      <c r="F391" s="18">
        <v>-1.794</v>
      </c>
      <c r="G391" s="18">
        <v>1.603</v>
      </c>
      <c r="H391" s="18">
        <v>0.3412</v>
      </c>
      <c r="I391" s="18">
        <v>2.67</v>
      </c>
      <c r="J391" s="18">
        <v>0.36890000000000001</v>
      </c>
      <c r="K391" s="18">
        <v>3.5000000000000003E-2</v>
      </c>
      <c r="L391" s="18">
        <v>-0.42820000000000003</v>
      </c>
      <c r="M391" s="18">
        <v>0.21079999999999999</v>
      </c>
      <c r="O391" s="18">
        <f t="shared" si="72"/>
        <v>2.2536</v>
      </c>
      <c r="P391">
        <f t="shared" ca="1" si="56"/>
        <v>0.42353638818556039</v>
      </c>
      <c r="Q391">
        <f t="shared" ca="1" si="57"/>
        <v>0.41841359194101146</v>
      </c>
      <c r="R391">
        <f t="shared" ca="1" si="58"/>
        <v>0.36834367407268775</v>
      </c>
      <c r="S391">
        <f t="shared" ca="1" si="59"/>
        <v>0.40867786568851833</v>
      </c>
      <c r="T391">
        <f t="shared" ca="1" si="60"/>
        <v>9.5968036047254887E-2</v>
      </c>
      <c r="U391">
        <f t="shared" ca="1" si="61"/>
        <v>0.11539342849158091</v>
      </c>
      <c r="V391">
        <f t="shared" ca="1" si="62"/>
        <v>0.11823849299655687</v>
      </c>
      <c r="W391">
        <f t="shared" ca="1" si="63"/>
        <v>0.12775900406048124</v>
      </c>
      <c r="X391">
        <f t="shared" ca="1" si="64"/>
        <v>2.5588166021255521E-2</v>
      </c>
      <c r="Y391">
        <f t="shared" ca="1" si="65"/>
        <v>2.19707751450989E-2</v>
      </c>
      <c r="Z391">
        <f t="shared" ca="1" si="66"/>
        <v>2.1620070338369317E-2</v>
      </c>
      <c r="AA391">
        <f t="shared" ca="1" si="67"/>
        <v>1.9757121143570582E-2</v>
      </c>
      <c r="AB391">
        <f t="shared" ca="1" si="68"/>
        <v>1.0011574467505675E-2</v>
      </c>
      <c r="AC391">
        <f t="shared" ca="1" si="69"/>
        <v>6.6818086943702462E-3</v>
      </c>
      <c r="AD391">
        <f t="shared" ca="1" si="70"/>
        <v>8.0739629126909684E-3</v>
      </c>
      <c r="AE391">
        <f t="shared" ca="1" si="71"/>
        <v>6.6835633167171681E-3</v>
      </c>
      <c r="AF391" s="18"/>
      <c r="AG391" s="18"/>
      <c r="AH391" s="18"/>
      <c r="AI391" s="18"/>
    </row>
    <row r="392" spans="2:35" x14ac:dyDescent="0.15">
      <c r="B392">
        <v>1.901</v>
      </c>
      <c r="C392">
        <v>15</v>
      </c>
      <c r="D392" s="18">
        <v>0.24129999999999999</v>
      </c>
      <c r="E392" s="18">
        <v>-0.39100000000000001</v>
      </c>
      <c r="F392" s="18">
        <v>-0.23350000000000001</v>
      </c>
      <c r="G392" s="18">
        <v>2.1789999999999998</v>
      </c>
      <c r="H392" s="18">
        <v>0.39579999999999999</v>
      </c>
      <c r="I392" s="18">
        <v>2.637</v>
      </c>
      <c r="J392" s="18">
        <v>0.4108</v>
      </c>
      <c r="K392" s="18">
        <v>4.7509999999999997E-2</v>
      </c>
      <c r="L392" s="18">
        <v>-0.1797</v>
      </c>
      <c r="M392" s="18">
        <v>0.2409</v>
      </c>
      <c r="O392" s="18">
        <f t="shared" si="72"/>
        <v>2.8371</v>
      </c>
      <c r="P392">
        <f t="shared" ca="1" si="56"/>
        <v>0.44816389077700503</v>
      </c>
      <c r="Q392">
        <f t="shared" ca="1" si="57"/>
        <v>0.44340664048923584</v>
      </c>
      <c r="R392">
        <f t="shared" ca="1" si="58"/>
        <v>0.39953422305285546</v>
      </c>
      <c r="S392">
        <f t="shared" ca="1" si="59"/>
        <v>0.43625020089850541</v>
      </c>
      <c r="T392">
        <f t="shared" ca="1" si="60"/>
        <v>9.4428876617148522E-2</v>
      </c>
      <c r="U392">
        <f t="shared" ca="1" si="61"/>
        <v>0.11395974280094272</v>
      </c>
      <c r="V392">
        <f t="shared" ca="1" si="62"/>
        <v>0.11726472564741913</v>
      </c>
      <c r="W392">
        <f t="shared" ca="1" si="63"/>
        <v>0.12756280846670548</v>
      </c>
      <c r="X392">
        <f t="shared" ca="1" si="64"/>
        <v>2.0599856782955679E-2</v>
      </c>
      <c r="Y392">
        <f t="shared" ca="1" si="65"/>
        <v>1.8825362162010736E-2</v>
      </c>
      <c r="Z392">
        <f t="shared" ca="1" si="66"/>
        <v>1.8854892946162903E-2</v>
      </c>
      <c r="AA392">
        <f t="shared" ca="1" si="67"/>
        <v>1.6604489215745134E-2</v>
      </c>
      <c r="AB392">
        <f t="shared" ca="1" si="68"/>
        <v>1.0105405592096342E-2</v>
      </c>
      <c r="AC392">
        <f t="shared" ca="1" si="69"/>
        <v>7.154064534179029E-3</v>
      </c>
      <c r="AD392">
        <f t="shared" ca="1" si="70"/>
        <v>7.5346108649788045E-3</v>
      </c>
      <c r="AE392">
        <f t="shared" ca="1" si="71"/>
        <v>6.7551173106403465E-3</v>
      </c>
      <c r="AF392" s="18"/>
      <c r="AG392" s="18"/>
      <c r="AH392" s="18"/>
      <c r="AI392" s="18"/>
    </row>
    <row r="393" spans="2:35" x14ac:dyDescent="0.15">
      <c r="B393">
        <v>1.901</v>
      </c>
      <c r="C393">
        <v>20</v>
      </c>
      <c r="D393" s="18">
        <v>0.24709999999999999</v>
      </c>
      <c r="E393" s="18">
        <v>-0.28610000000000002</v>
      </c>
      <c r="F393" s="18">
        <v>-1.49</v>
      </c>
      <c r="G393" s="18">
        <v>1.4179999999999999</v>
      </c>
      <c r="H393" s="18">
        <v>0.32279999999999998</v>
      </c>
      <c r="I393" s="18">
        <v>2.6419999999999999</v>
      </c>
      <c r="J393" s="18">
        <v>0.34039999999999998</v>
      </c>
      <c r="K393" s="18">
        <v>4.0349999999999997E-2</v>
      </c>
      <c r="L393" s="18">
        <v>-0.28079999999999999</v>
      </c>
      <c r="M393" s="18">
        <v>0.17480000000000001</v>
      </c>
      <c r="O393" s="18">
        <f t="shared" si="72"/>
        <v>3.5716999999999999</v>
      </c>
      <c r="P393">
        <f t="shared" ca="1" si="56"/>
        <v>0.47293691520261938</v>
      </c>
      <c r="Q393">
        <f t="shared" ca="1" si="57"/>
        <v>0.46622135757136896</v>
      </c>
      <c r="R393">
        <f t="shared" ca="1" si="58"/>
        <v>0.42995997397124935</v>
      </c>
      <c r="S393">
        <f t="shared" ca="1" si="59"/>
        <v>0.45702574427215376</v>
      </c>
      <c r="T393">
        <f t="shared" ca="1" si="60"/>
        <v>9.5536070092595099E-2</v>
      </c>
      <c r="U393">
        <f t="shared" ca="1" si="61"/>
        <v>0.10567746251676224</v>
      </c>
      <c r="V393">
        <f t="shared" ca="1" si="62"/>
        <v>0.11574109268171823</v>
      </c>
      <c r="W393">
        <f t="shared" ca="1" si="63"/>
        <v>0.12638867598719558</v>
      </c>
      <c r="X393">
        <f t="shared" ca="1" si="64"/>
        <v>1.73844342517053E-2</v>
      </c>
      <c r="Y393">
        <f t="shared" ca="1" si="65"/>
        <v>1.6155212630303138E-2</v>
      </c>
      <c r="Z393">
        <f t="shared" ca="1" si="66"/>
        <v>1.6380906058956358E-2</v>
      </c>
      <c r="AA393">
        <f t="shared" ca="1" si="67"/>
        <v>1.3773538165897787E-2</v>
      </c>
      <c r="AB393">
        <f t="shared" ca="1" si="68"/>
        <v>9.8830447397673642E-3</v>
      </c>
      <c r="AC393">
        <f t="shared" ca="1" si="69"/>
        <v>7.2145976701281488E-3</v>
      </c>
      <c r="AD393">
        <f t="shared" ca="1" si="70"/>
        <v>7.1594547639013302E-3</v>
      </c>
      <c r="AE393">
        <f t="shared" ca="1" si="71"/>
        <v>6.6741274787482409E-3</v>
      </c>
      <c r="AF393" s="18"/>
      <c r="AG393" s="18"/>
      <c r="AH393" s="18"/>
      <c r="AI393" s="18"/>
    </row>
    <row r="394" spans="2:35" x14ac:dyDescent="0.15">
      <c r="B394">
        <v>4.0910000000000002</v>
      </c>
      <c r="C394">
        <v>1</v>
      </c>
      <c r="D394" s="18">
        <v>0.20019999999999999</v>
      </c>
      <c r="E394" s="18">
        <v>0.2142</v>
      </c>
      <c r="F394" s="18">
        <v>-1.0049999999999999</v>
      </c>
      <c r="G394" s="18">
        <v>0.3901</v>
      </c>
      <c r="H394" s="18">
        <v>0.33839999999999998</v>
      </c>
      <c r="I394" s="18">
        <v>2.976</v>
      </c>
      <c r="J394" s="18">
        <v>0.54730000000000001</v>
      </c>
      <c r="K394" s="18">
        <v>-0.29609999999999997</v>
      </c>
      <c r="L394" s="18">
        <v>-1.4670000000000001</v>
      </c>
      <c r="M394" s="18">
        <v>0.42799999999999999</v>
      </c>
      <c r="O394" s="18">
        <f t="shared" si="72"/>
        <v>4.4965000000000002</v>
      </c>
      <c r="P394">
        <f t="shared" ca="1" si="56"/>
        <v>0.49585094364466409</v>
      </c>
      <c r="Q394">
        <f t="shared" ca="1" si="57"/>
        <v>0.48683715788095056</v>
      </c>
      <c r="R394">
        <f t="shared" ca="1" si="58"/>
        <v>0.4589748395786139</v>
      </c>
      <c r="S394">
        <f t="shared" ca="1" si="59"/>
        <v>0.47178460956538332</v>
      </c>
      <c r="T394">
        <f t="shared" ca="1" si="60"/>
        <v>9.7490729338081519E-2</v>
      </c>
      <c r="U394">
        <f t="shared" ca="1" si="61"/>
        <v>9.359420018072856E-2</v>
      </c>
      <c r="V394">
        <f t="shared" ca="1" si="62"/>
        <v>0.11382231978582204</v>
      </c>
      <c r="W394">
        <f t="shared" ca="1" si="63"/>
        <v>0.12458957693442799</v>
      </c>
      <c r="X394">
        <f t="shared" ca="1" si="64"/>
        <v>1.5010289183539683E-2</v>
      </c>
      <c r="Y394">
        <f t="shared" ca="1" si="65"/>
        <v>1.3779243628013773E-2</v>
      </c>
      <c r="Z394">
        <f t="shared" ca="1" si="66"/>
        <v>1.413567225193286E-2</v>
      </c>
      <c r="AA394">
        <f t="shared" ca="1" si="67"/>
        <v>1.1271934133143553E-2</v>
      </c>
      <c r="AB394">
        <f t="shared" ca="1" si="68"/>
        <v>9.2858232538427354E-3</v>
      </c>
      <c r="AC394">
        <f t="shared" ca="1" si="69"/>
        <v>6.8519762152282684E-3</v>
      </c>
      <c r="AD394">
        <f t="shared" ca="1" si="70"/>
        <v>6.7312766830002549E-3</v>
      </c>
      <c r="AE394">
        <f t="shared" ca="1" si="71"/>
        <v>6.2393493315234562E-3</v>
      </c>
      <c r="AF394" s="18"/>
      <c r="AG394" s="18"/>
      <c r="AH394" s="18"/>
      <c r="AI394" s="18"/>
    </row>
    <row r="395" spans="2:35" x14ac:dyDescent="0.15">
      <c r="B395">
        <v>4.0910000000000002</v>
      </c>
      <c r="C395">
        <v>3</v>
      </c>
      <c r="D395" s="18">
        <v>0.21529999999999999</v>
      </c>
      <c r="E395" s="18">
        <v>0.2432</v>
      </c>
      <c r="F395" s="18">
        <v>-1.01</v>
      </c>
      <c r="G395" s="18">
        <v>0.36599999999999999</v>
      </c>
      <c r="H395" s="18">
        <v>0.32850000000000001</v>
      </c>
      <c r="I395" s="18">
        <v>2.9660000000000002</v>
      </c>
      <c r="J395" s="18">
        <v>0.53320000000000001</v>
      </c>
      <c r="K395" s="18">
        <v>-0.33639999999999998</v>
      </c>
      <c r="L395" s="18">
        <v>-1.4790000000000001</v>
      </c>
      <c r="M395" s="18">
        <v>0.40489999999999998</v>
      </c>
      <c r="O395" s="18">
        <f t="shared" si="72"/>
        <v>5.6607000000000003</v>
      </c>
      <c r="P395">
        <f t="shared" ca="1" si="56"/>
        <v>0.5152651231128994</v>
      </c>
      <c r="Q395">
        <f t="shared" ca="1" si="57"/>
        <v>0.50528243371942372</v>
      </c>
      <c r="R395">
        <f t="shared" ca="1" si="58"/>
        <v>0.48598355140728527</v>
      </c>
      <c r="S395">
        <f t="shared" ca="1" si="59"/>
        <v>0.48177647415819652</v>
      </c>
      <c r="T395">
        <f t="shared" ca="1" si="60"/>
        <v>9.8743446628806103E-2</v>
      </c>
      <c r="U395">
        <f t="shared" ca="1" si="61"/>
        <v>8.6061799572587028E-2</v>
      </c>
      <c r="V395">
        <f t="shared" ca="1" si="62"/>
        <v>0.11166511249413891</v>
      </c>
      <c r="W395">
        <f t="shared" ca="1" si="63"/>
        <v>0.12250198281323005</v>
      </c>
      <c r="X395">
        <f t="shared" ca="1" si="64"/>
        <v>1.2700841670606075E-2</v>
      </c>
      <c r="Y395">
        <f t="shared" ca="1" si="65"/>
        <v>1.166981046170705E-2</v>
      </c>
      <c r="Z395">
        <f t="shared" ca="1" si="66"/>
        <v>1.2077426661958462E-2</v>
      </c>
      <c r="AA395">
        <f t="shared" ca="1" si="67"/>
        <v>9.1106928583860464E-3</v>
      </c>
      <c r="AB395">
        <f t="shared" ca="1" si="68"/>
        <v>8.4049020419608277E-3</v>
      </c>
      <c r="AC395">
        <f t="shared" ca="1" si="69"/>
        <v>6.1989026532200571E-3</v>
      </c>
      <c r="AD395">
        <f t="shared" ca="1" si="70"/>
        <v>6.1559299605980049E-3</v>
      </c>
      <c r="AE395">
        <f t="shared" ca="1" si="71"/>
        <v>5.5679879181199134E-3</v>
      </c>
      <c r="AF395" s="18"/>
      <c r="AG395" s="18"/>
      <c r="AH395" s="18"/>
      <c r="AI395" s="18"/>
    </row>
    <row r="396" spans="2:35" x14ac:dyDescent="0.15">
      <c r="B396">
        <v>4.0910000000000002</v>
      </c>
      <c r="C396">
        <v>5</v>
      </c>
      <c r="D396" s="18">
        <v>0.16109999999999999</v>
      </c>
      <c r="E396" s="18">
        <v>-8.9160000000000003E-2</v>
      </c>
      <c r="F396" s="18">
        <v>-1.5840000000000001</v>
      </c>
      <c r="G396" s="18">
        <v>0.1174</v>
      </c>
      <c r="H396" s="18">
        <v>5.5509999999999997E-2</v>
      </c>
      <c r="I396" s="18">
        <v>-0.52380000000000004</v>
      </c>
      <c r="J396" s="18">
        <v>0.27739999999999998</v>
      </c>
      <c r="K396" s="18">
        <v>0.32329999999999998</v>
      </c>
      <c r="L396" s="18">
        <v>2.976</v>
      </c>
      <c r="M396" s="18">
        <v>0.52890000000000004</v>
      </c>
      <c r="O396" s="18">
        <f t="shared" si="72"/>
        <v>7.1265000000000001</v>
      </c>
      <c r="P396">
        <f t="shared" ca="1" si="56"/>
        <v>0.53067243091663352</v>
      </c>
      <c r="Q396">
        <f t="shared" ca="1" si="57"/>
        <v>0.52162355828336415</v>
      </c>
      <c r="R396">
        <f t="shared" ca="1" si="58"/>
        <v>0.51047042669401965</v>
      </c>
      <c r="S396">
        <f t="shared" ca="1" si="59"/>
        <v>0.48827664486100114</v>
      </c>
      <c r="T396">
        <f t="shared" ca="1" si="60"/>
        <v>9.8774223537360969E-2</v>
      </c>
      <c r="U396">
        <f t="shared" ca="1" si="61"/>
        <v>8.3492844305452715E-2</v>
      </c>
      <c r="V396">
        <f t="shared" ca="1" si="62"/>
        <v>0.10941346626217693</v>
      </c>
      <c r="W396">
        <f t="shared" ca="1" si="63"/>
        <v>0.12038285119331492</v>
      </c>
      <c r="X396">
        <f t="shared" ca="1" si="64"/>
        <v>1.0195427573607915E-2</v>
      </c>
      <c r="Y396">
        <f t="shared" ca="1" si="65"/>
        <v>9.8019794695696633E-3</v>
      </c>
      <c r="Z396">
        <f t="shared" ca="1" si="66"/>
        <v>1.0193307078493028E-2</v>
      </c>
      <c r="AA396">
        <f t="shared" ca="1" si="67"/>
        <v>7.2843251730868499E-3</v>
      </c>
      <c r="AB396">
        <f t="shared" ca="1" si="68"/>
        <v>7.3743885744497455E-3</v>
      </c>
      <c r="AC396">
        <f t="shared" ca="1" si="69"/>
        <v>5.392519436318733E-3</v>
      </c>
      <c r="AD396">
        <f t="shared" ca="1" si="70"/>
        <v>5.441639841469368E-3</v>
      </c>
      <c r="AE396">
        <f t="shared" ca="1" si="71"/>
        <v>4.827258091315921E-3</v>
      </c>
      <c r="AF396" s="18"/>
      <c r="AG396" s="18"/>
      <c r="AH396" s="18"/>
      <c r="AI396" s="18"/>
    </row>
    <row r="397" spans="2:35" x14ac:dyDescent="0.15">
      <c r="B397">
        <v>4.0910000000000002</v>
      </c>
      <c r="C397">
        <v>7</v>
      </c>
      <c r="D397" s="18">
        <v>0.217</v>
      </c>
      <c r="E397" s="18">
        <v>0.30180000000000001</v>
      </c>
      <c r="F397" s="18">
        <v>-0.93169999999999997</v>
      </c>
      <c r="G397" s="18">
        <v>0.40870000000000001</v>
      </c>
      <c r="H397" s="18">
        <v>0.314</v>
      </c>
      <c r="I397" s="18">
        <v>2.9580000000000002</v>
      </c>
      <c r="J397" s="18">
        <v>0.53010000000000002</v>
      </c>
      <c r="K397" s="18">
        <v>-0.38729999999999998</v>
      </c>
      <c r="L397" s="18">
        <v>-1.371</v>
      </c>
      <c r="M397" s="18">
        <v>0.45400000000000001</v>
      </c>
      <c r="O397" s="18">
        <f t="shared" si="72"/>
        <v>8.9717000000000002</v>
      </c>
      <c r="P397">
        <f t="shared" ca="1" si="56"/>
        <v>0.54275233628631614</v>
      </c>
      <c r="Q397">
        <f t="shared" ca="1" si="57"/>
        <v>0.53594551120760492</v>
      </c>
      <c r="R397">
        <f t="shared" ca="1" si="58"/>
        <v>0.53200423026855448</v>
      </c>
      <c r="S397">
        <f t="shared" ca="1" si="59"/>
        <v>0.49236056483389123</v>
      </c>
      <c r="T397">
        <f t="shared" ca="1" si="60"/>
        <v>9.8171111096113317E-2</v>
      </c>
      <c r="U397">
        <f t="shared" ca="1" si="61"/>
        <v>8.3094382638890643E-2</v>
      </c>
      <c r="V397">
        <f t="shared" ca="1" si="62"/>
        <v>0.1071910801764324</v>
      </c>
      <c r="W397">
        <f t="shared" ca="1" si="63"/>
        <v>0.11839845477456054</v>
      </c>
      <c r="X397">
        <f t="shared" ca="1" si="64"/>
        <v>7.7786812744974664E-3</v>
      </c>
      <c r="Y397">
        <f t="shared" ca="1" si="65"/>
        <v>8.1799200841841686E-3</v>
      </c>
      <c r="Z397">
        <f t="shared" ca="1" si="66"/>
        <v>8.4894716875136243E-3</v>
      </c>
      <c r="AA397">
        <f t="shared" ca="1" si="67"/>
        <v>5.7691163727449698E-3</v>
      </c>
      <c r="AB397">
        <f t="shared" ca="1" si="68"/>
        <v>6.3123435723002174E-3</v>
      </c>
      <c r="AC397">
        <f t="shared" ca="1" si="69"/>
        <v>4.5409181681431848E-3</v>
      </c>
      <c r="AD397">
        <f t="shared" ca="1" si="70"/>
        <v>4.6519502673629913E-3</v>
      </c>
      <c r="AE397">
        <f t="shared" ca="1" si="71"/>
        <v>4.1249126044259343E-3</v>
      </c>
      <c r="AF397" s="18"/>
      <c r="AG397" s="18"/>
      <c r="AH397" s="18"/>
      <c r="AI397" s="18"/>
    </row>
    <row r="398" spans="2:35" x14ac:dyDescent="0.15">
      <c r="B398">
        <v>4.0910000000000002</v>
      </c>
      <c r="C398">
        <v>10</v>
      </c>
      <c r="D398" s="18">
        <v>0.25779999999999997</v>
      </c>
      <c r="E398" s="18">
        <v>0.37080000000000002</v>
      </c>
      <c r="F398" s="18">
        <v>-1.012</v>
      </c>
      <c r="G398" s="18">
        <v>0.40010000000000001</v>
      </c>
      <c r="H398" s="18">
        <v>0.30409999999999998</v>
      </c>
      <c r="I398" s="18">
        <v>2.927</v>
      </c>
      <c r="J398" s="18">
        <v>0.54279999999999995</v>
      </c>
      <c r="K398" s="18">
        <v>-0.49399999999999999</v>
      </c>
      <c r="L398" s="18">
        <v>-1.4430000000000001</v>
      </c>
      <c r="M398" s="18">
        <v>0.43280000000000002</v>
      </c>
      <c r="O398" s="18">
        <f t="shared" si="72"/>
        <v>11.295</v>
      </c>
      <c r="P398">
        <f t="shared" ca="1" si="56"/>
        <v>0.55257485861373334</v>
      </c>
      <c r="Q398">
        <f t="shared" ca="1" si="57"/>
        <v>0.5483552424802326</v>
      </c>
      <c r="R398">
        <f t="shared" ca="1" si="58"/>
        <v>0.55026563086079805</v>
      </c>
      <c r="S398">
        <f t="shared" ca="1" si="59"/>
        <v>0.49484795363377659</v>
      </c>
      <c r="T398">
        <f t="shared" ca="1" si="60"/>
        <v>9.7843201300863616E-2</v>
      </c>
      <c r="U398">
        <f t="shared" ca="1" si="61"/>
        <v>8.3423121070851924E-2</v>
      </c>
      <c r="V398">
        <f t="shared" ca="1" si="62"/>
        <v>0.10509616063139408</v>
      </c>
      <c r="W398">
        <f t="shared" ca="1" si="63"/>
        <v>0.11663725511204029</v>
      </c>
      <c r="X398">
        <f t="shared" ca="1" si="64"/>
        <v>5.8831330664118409E-3</v>
      </c>
      <c r="Y398">
        <f t="shared" ca="1" si="65"/>
        <v>6.8120405620594217E-3</v>
      </c>
      <c r="Z398">
        <f t="shared" ca="1" si="66"/>
        <v>6.9745248902633918E-3</v>
      </c>
      <c r="AA398">
        <f t="shared" ca="1" si="67"/>
        <v>4.5288950686410683E-3</v>
      </c>
      <c r="AB398">
        <f t="shared" ca="1" si="68"/>
        <v>5.300148405467232E-3</v>
      </c>
      <c r="AC398">
        <f t="shared" ca="1" si="69"/>
        <v>3.7183510790647183E-3</v>
      </c>
      <c r="AD398">
        <f t="shared" ca="1" si="70"/>
        <v>3.8601635950492423E-3</v>
      </c>
      <c r="AE398">
        <f t="shared" ca="1" si="71"/>
        <v>3.5071312629173478E-3</v>
      </c>
      <c r="AF398" s="18"/>
      <c r="AG398" s="18"/>
      <c r="AH398" s="18"/>
      <c r="AI398" s="18"/>
    </row>
    <row r="399" spans="2:35" x14ac:dyDescent="0.15">
      <c r="B399">
        <v>4.0910000000000002</v>
      </c>
      <c r="C399">
        <v>15</v>
      </c>
      <c r="D399" s="18">
        <v>0.19800000000000001</v>
      </c>
      <c r="E399" s="18">
        <v>-0.15260000000000001</v>
      </c>
      <c r="F399" s="18">
        <v>-1.573</v>
      </c>
      <c r="G399" s="18">
        <v>0.12770000000000001</v>
      </c>
      <c r="H399" s="18">
        <v>9.1649999999999995E-2</v>
      </c>
      <c r="I399" s="18">
        <v>-0.69510000000000005</v>
      </c>
      <c r="J399" s="18">
        <v>0.33929999999999999</v>
      </c>
      <c r="K399" s="18">
        <v>0.2923</v>
      </c>
      <c r="L399" s="18">
        <v>2.903</v>
      </c>
      <c r="M399" s="18">
        <v>0.56189999999999996</v>
      </c>
      <c r="O399" s="18">
        <f t="shared" si="72"/>
        <v>14.218999999999999</v>
      </c>
      <c r="P399">
        <f t="shared" ca="1" si="56"/>
        <v>0.5605948968033041</v>
      </c>
      <c r="Q399">
        <f t="shared" ca="1" si="57"/>
        <v>0.55896212399154099</v>
      </c>
      <c r="R399">
        <f t="shared" ca="1" si="58"/>
        <v>0.56503062228224266</v>
      </c>
      <c r="S399">
        <f t="shared" ca="1" si="59"/>
        <v>0.49632083591846882</v>
      </c>
      <c r="T399">
        <f t="shared" ca="1" si="60"/>
        <v>9.804570206725581E-2</v>
      </c>
      <c r="U399">
        <f t="shared" ca="1" si="61"/>
        <v>8.3985902133585463E-2</v>
      </c>
      <c r="V399">
        <f t="shared" ca="1" si="62"/>
        <v>0.10320382220212218</v>
      </c>
      <c r="W399">
        <f t="shared" ca="1" si="63"/>
        <v>0.11513402025513421</v>
      </c>
      <c r="X399">
        <f t="shared" ca="1" si="64"/>
        <v>4.6060625283818168E-3</v>
      </c>
      <c r="Y399">
        <f t="shared" ca="1" si="65"/>
        <v>5.6973360536820006E-3</v>
      </c>
      <c r="Z399">
        <f t="shared" ca="1" si="66"/>
        <v>5.6515274669622362E-3</v>
      </c>
      <c r="AA399">
        <f t="shared" ca="1" si="67"/>
        <v>3.5241062974498737E-3</v>
      </c>
      <c r="AB399">
        <f t="shared" ca="1" si="68"/>
        <v>4.384702623920168E-3</v>
      </c>
      <c r="AC399">
        <f t="shared" ca="1" si="69"/>
        <v>2.9702682487266763E-3</v>
      </c>
      <c r="AD399">
        <f t="shared" ca="1" si="70"/>
        <v>3.1239150022404176E-3</v>
      </c>
      <c r="AE399">
        <f t="shared" ca="1" si="71"/>
        <v>2.9837827045994178E-3</v>
      </c>
      <c r="AF399" s="18"/>
      <c r="AG399" s="18"/>
      <c r="AH399" s="18"/>
      <c r="AI399" s="18"/>
    </row>
    <row r="400" spans="2:35" x14ac:dyDescent="0.15">
      <c r="B400">
        <v>4.0910000000000002</v>
      </c>
      <c r="C400">
        <v>20</v>
      </c>
      <c r="D400" s="18">
        <v>0.31519999999999998</v>
      </c>
      <c r="E400" s="18">
        <v>0.48060000000000003</v>
      </c>
      <c r="F400" s="18">
        <v>-1.0129999999999999</v>
      </c>
      <c r="G400" s="18">
        <v>0.33150000000000002</v>
      </c>
      <c r="H400" s="18">
        <v>0.30130000000000001</v>
      </c>
      <c r="I400" s="18">
        <v>2.9049999999999998</v>
      </c>
      <c r="J400" s="18">
        <v>0.62150000000000005</v>
      </c>
      <c r="K400" s="18">
        <v>-0.66190000000000004</v>
      </c>
      <c r="L400" s="18">
        <v>-1.407</v>
      </c>
      <c r="M400" s="18">
        <v>0.38040000000000002</v>
      </c>
      <c r="O400" s="18">
        <f t="shared" si="72"/>
        <v>17.901</v>
      </c>
      <c r="P400">
        <f t="shared" ca="1" si="56"/>
        <v>0.56679234737448136</v>
      </c>
      <c r="Q400">
        <f t="shared" ca="1" si="57"/>
        <v>0.56789164574828899</v>
      </c>
      <c r="R400">
        <f t="shared" ca="1" si="58"/>
        <v>0.57619323587172611</v>
      </c>
      <c r="S400">
        <f t="shared" ca="1" si="59"/>
        <v>0.49717681333307323</v>
      </c>
      <c r="T400">
        <f t="shared" ca="1" si="60"/>
        <v>9.8523231612135692E-2</v>
      </c>
      <c r="U400">
        <f t="shared" ca="1" si="61"/>
        <v>8.4624900956182941E-2</v>
      </c>
      <c r="V400">
        <f t="shared" ca="1" si="62"/>
        <v>0.10156567886946576</v>
      </c>
      <c r="W400">
        <f t="shared" ca="1" si="63"/>
        <v>0.1138878144430554</v>
      </c>
      <c r="X400">
        <f t="shared" ca="1" si="64"/>
        <v>3.7823615311804093E-3</v>
      </c>
      <c r="Y400">
        <f t="shared" ca="1" si="65"/>
        <v>4.8219063749889417E-3</v>
      </c>
      <c r="Z400">
        <f t="shared" ca="1" si="66"/>
        <v>4.5132202482866205E-3</v>
      </c>
      <c r="AA400">
        <f t="shared" ca="1" si="67"/>
        <v>2.7152451981969175E-3</v>
      </c>
      <c r="AB400">
        <f t="shared" ca="1" si="68"/>
        <v>3.58556405729883E-3</v>
      </c>
      <c r="AC400">
        <f t="shared" ca="1" si="69"/>
        <v>2.3186983436564272E-3</v>
      </c>
      <c r="AD400">
        <f t="shared" ca="1" si="70"/>
        <v>2.4762711680082344E-3</v>
      </c>
      <c r="AE400">
        <f t="shared" ca="1" si="71"/>
        <v>2.5473886465778341E-3</v>
      </c>
      <c r="AF400" s="18"/>
      <c r="AG400" s="18"/>
      <c r="AH400" s="18"/>
      <c r="AI400" s="18"/>
    </row>
    <row r="401" spans="2:35" x14ac:dyDescent="0.15">
      <c r="B401">
        <v>9.5030000000000001</v>
      </c>
      <c r="C401">
        <v>1</v>
      </c>
      <c r="D401" s="18">
        <v>0.30159999999999998</v>
      </c>
      <c r="E401" s="18">
        <v>0.81869999999999998</v>
      </c>
      <c r="F401" s="18">
        <v>4.0620000000000003E-2</v>
      </c>
      <c r="G401" s="18">
        <v>0.81040000000000001</v>
      </c>
      <c r="H401" s="18">
        <v>-0.75019999999999998</v>
      </c>
      <c r="I401" s="18">
        <v>-1.0620000000000001</v>
      </c>
      <c r="J401" s="18">
        <v>1.085</v>
      </c>
      <c r="K401" s="18">
        <v>-7.8869999999999996E-2</v>
      </c>
      <c r="L401" s="18">
        <v>1.792</v>
      </c>
      <c r="M401" s="18">
        <v>9.6829999999999999E-2</v>
      </c>
      <c r="O401" s="18">
        <f t="shared" si="72"/>
        <v>22.536000000000001</v>
      </c>
      <c r="P401">
        <f t="shared" ca="1" si="56"/>
        <v>0.57112977628448347</v>
      </c>
      <c r="Q401">
        <f t="shared" ca="1" si="57"/>
        <v>0.57526222475896671</v>
      </c>
      <c r="R401">
        <f t="shared" ca="1" si="58"/>
        <v>0.58372958578957768</v>
      </c>
      <c r="S401">
        <f t="shared" ca="1" si="59"/>
        <v>0.49767700425265188</v>
      </c>
      <c r="T401">
        <f t="shared" ca="1" si="60"/>
        <v>9.8997047859480602E-2</v>
      </c>
      <c r="U401">
        <f t="shared" ca="1" si="61"/>
        <v>8.5282467739841203E-2</v>
      </c>
      <c r="V401">
        <f t="shared" ca="1" si="62"/>
        <v>0.10021716685555666</v>
      </c>
      <c r="W401">
        <f t="shared" ca="1" si="63"/>
        <v>0.1128803182088466</v>
      </c>
      <c r="X401">
        <f t="shared" ca="1" si="64"/>
        <v>3.2341320626273233E-3</v>
      </c>
      <c r="Y401">
        <f t="shared" ca="1" si="65"/>
        <v>4.1641477711840021E-3</v>
      </c>
      <c r="Z401">
        <f t="shared" ca="1" si="66"/>
        <v>3.5462314847604891E-3</v>
      </c>
      <c r="AA401">
        <f t="shared" ca="1" si="67"/>
        <v>2.0675449848801672E-3</v>
      </c>
      <c r="AB401">
        <f t="shared" ca="1" si="68"/>
        <v>2.9058554580997913E-3</v>
      </c>
      <c r="AC401">
        <f t="shared" ca="1" si="69"/>
        <v>1.7703252354522477E-3</v>
      </c>
      <c r="AD401">
        <f t="shared" ca="1" si="70"/>
        <v>1.9300705302550784E-3</v>
      </c>
      <c r="AE401">
        <f t="shared" ca="1" si="71"/>
        <v>2.1852804257451036E-3</v>
      </c>
      <c r="AF401" s="18"/>
      <c r="AG401" s="18"/>
      <c r="AH401" s="18"/>
      <c r="AI401" s="18"/>
    </row>
    <row r="402" spans="2:35" x14ac:dyDescent="0.15">
      <c r="B402">
        <v>9.5030000000000001</v>
      </c>
      <c r="C402">
        <v>3</v>
      </c>
      <c r="D402" s="18">
        <v>0.1075</v>
      </c>
      <c r="E402" s="18">
        <v>0.1492</v>
      </c>
      <c r="F402" s="18">
        <v>0.80210000000000004</v>
      </c>
      <c r="G402" s="18">
        <v>0.22539999999999999</v>
      </c>
      <c r="H402" s="18">
        <v>-4.7989999999999998E-2</v>
      </c>
      <c r="I402" s="18">
        <v>1.7609999999999999</v>
      </c>
      <c r="J402" s="18">
        <v>9.4060000000000005E-2</v>
      </c>
      <c r="K402" s="18">
        <v>7.9530000000000003E-2</v>
      </c>
      <c r="L402" s="18">
        <v>-0.1988</v>
      </c>
      <c r="M402" s="18">
        <v>0.15640000000000001</v>
      </c>
      <c r="O402" s="18">
        <f t="shared" si="72"/>
        <v>28.370999999999999</v>
      </c>
      <c r="P402">
        <f t="shared" ca="1" si="56"/>
        <v>0.57370413176023838</v>
      </c>
      <c r="Q402">
        <f t="shared" ca="1" si="57"/>
        <v>0.58119626843403338</v>
      </c>
      <c r="R402">
        <f t="shared" ca="1" si="58"/>
        <v>0.58770508811848354</v>
      </c>
      <c r="S402">
        <f t="shared" ca="1" si="59"/>
        <v>0.4979894982061957</v>
      </c>
      <c r="T402">
        <f t="shared" ca="1" si="60"/>
        <v>9.9318638909422399E-2</v>
      </c>
      <c r="U402">
        <f t="shared" ca="1" si="61"/>
        <v>8.5930789740433666E-2</v>
      </c>
      <c r="V402">
        <f t="shared" ca="1" si="62"/>
        <v>9.9179048526108954E-2</v>
      </c>
      <c r="W402">
        <f t="shared" ca="1" si="63"/>
        <v>0.1120842747912507</v>
      </c>
      <c r="X402">
        <f t="shared" ca="1" si="64"/>
        <v>2.8482855031706899E-3</v>
      </c>
      <c r="Y402">
        <f t="shared" ca="1" si="65"/>
        <v>3.6971698780159852E-3</v>
      </c>
      <c r="Z402">
        <f t="shared" ca="1" si="66"/>
        <v>2.7324800331957446E-3</v>
      </c>
      <c r="AA402">
        <f t="shared" ca="1" si="67"/>
        <v>1.5508285528558472E-3</v>
      </c>
      <c r="AB402">
        <f t="shared" ca="1" si="68"/>
        <v>2.338404735479192E-3</v>
      </c>
      <c r="AC402">
        <f t="shared" ca="1" si="69"/>
        <v>1.3212966755186233E-3</v>
      </c>
      <c r="AD402">
        <f t="shared" ca="1" si="70"/>
        <v>1.4835763221545777E-3</v>
      </c>
      <c r="AE402">
        <f t="shared" ca="1" si="71"/>
        <v>1.8841562400877358E-3</v>
      </c>
      <c r="AF402" s="18"/>
      <c r="AG402" s="18"/>
      <c r="AH402" s="18"/>
      <c r="AI402" s="18"/>
    </row>
    <row r="403" spans="2:35" x14ac:dyDescent="0.15">
      <c r="B403">
        <v>9.5030000000000001</v>
      </c>
      <c r="C403">
        <v>5</v>
      </c>
      <c r="D403" s="18">
        <v>0.1104</v>
      </c>
      <c r="E403" s="18">
        <v>0.15709999999999999</v>
      </c>
      <c r="F403" s="18">
        <v>0.78380000000000005</v>
      </c>
      <c r="G403" s="18">
        <v>0.23649999999999999</v>
      </c>
      <c r="H403" s="18">
        <v>8.7520000000000001E-2</v>
      </c>
      <c r="I403" s="18">
        <v>-0.18140000000000001</v>
      </c>
      <c r="J403" s="18">
        <v>0.13719999999999999</v>
      </c>
      <c r="K403" s="18">
        <v>-6.1190000000000001E-2</v>
      </c>
      <c r="L403" s="18">
        <v>1.8380000000000001</v>
      </c>
      <c r="M403" s="18">
        <v>0.16389999999999999</v>
      </c>
      <c r="O403" s="18">
        <f t="shared" si="72"/>
        <v>35.716999999999999</v>
      </c>
      <c r="P403">
        <f t="shared" ca="1" si="56"/>
        <v>0.57470335105972126</v>
      </c>
      <c r="Q403">
        <f t="shared" ca="1" si="57"/>
        <v>0.58581359813601008</v>
      </c>
      <c r="R403">
        <f t="shared" ca="1" si="58"/>
        <v>0.58825455718139474</v>
      </c>
      <c r="S403">
        <f t="shared" ca="1" si="59"/>
        <v>0.49854003885369891</v>
      </c>
      <c r="T403">
        <f t="shared" ca="1" si="60"/>
        <v>9.9438697153427819E-2</v>
      </c>
      <c r="U403">
        <f t="shared" ca="1" si="61"/>
        <v>8.6551702492522906E-2</v>
      </c>
      <c r="V403">
        <f t="shared" ca="1" si="62"/>
        <v>9.8461682413256049E-2</v>
      </c>
      <c r="W403">
        <f t="shared" ca="1" si="63"/>
        <v>0.11179129639050178</v>
      </c>
      <c r="X403">
        <f t="shared" ca="1" si="64"/>
        <v>2.5633499293953275E-3</v>
      </c>
      <c r="Y403">
        <f t="shared" ca="1" si="65"/>
        <v>3.3998368764617372E-3</v>
      </c>
      <c r="Z403">
        <f t="shared" ca="1" si="66"/>
        <v>2.0525645421889871E-3</v>
      </c>
      <c r="AA403">
        <f t="shared" ca="1" si="67"/>
        <v>1.3005595693795684E-3</v>
      </c>
      <c r="AB403">
        <f t="shared" ca="1" si="68"/>
        <v>1.8712032106923248E-3</v>
      </c>
      <c r="AC403">
        <f t="shared" ca="1" si="69"/>
        <v>1E-3</v>
      </c>
      <c r="AD403">
        <f t="shared" ca="1" si="70"/>
        <v>1.1270961111140218E-3</v>
      </c>
      <c r="AE403">
        <f t="shared" ca="1" si="71"/>
        <v>1.6323315638396528E-3</v>
      </c>
      <c r="AF403" s="18"/>
      <c r="AG403" s="18"/>
      <c r="AH403" s="18"/>
      <c r="AI403" s="18"/>
    </row>
    <row r="404" spans="2:35" x14ac:dyDescent="0.15">
      <c r="B404">
        <v>9.5030000000000001</v>
      </c>
      <c r="C404">
        <v>7</v>
      </c>
      <c r="D404" s="18">
        <v>0.25180000000000002</v>
      </c>
      <c r="E404" s="18">
        <v>0.53669999999999995</v>
      </c>
      <c r="F404" s="18">
        <v>0.50419999999999998</v>
      </c>
      <c r="G404" s="18">
        <v>0.4491</v>
      </c>
      <c r="H404" s="18">
        <v>-0.71199999999999997</v>
      </c>
      <c r="I404" s="18">
        <v>-7.3080000000000006E-2</v>
      </c>
      <c r="J404" s="18">
        <v>1.077</v>
      </c>
      <c r="K404" s="18">
        <v>0.18909999999999999</v>
      </c>
      <c r="L404" s="18">
        <v>-0.56659999999999999</v>
      </c>
      <c r="M404" s="18">
        <v>0.26729999999999998</v>
      </c>
      <c r="O404" s="18">
        <f t="shared" si="72"/>
        <v>44.965000000000003</v>
      </c>
      <c r="P404">
        <f t="shared" ca="1" si="56"/>
        <v>0.57435184221961666</v>
      </c>
      <c r="Q404">
        <f t="shared" ca="1" si="57"/>
        <v>0.58923018842590202</v>
      </c>
      <c r="R404">
        <f t="shared" ca="1" si="58"/>
        <v>0.58556955017988044</v>
      </c>
      <c r="S404">
        <f t="shared" ca="1" si="59"/>
        <v>0.49913958843777617</v>
      </c>
      <c r="T404">
        <f t="shared" ca="1" si="60"/>
        <v>9.9358498833798603E-2</v>
      </c>
      <c r="U404">
        <f t="shared" ca="1" si="61"/>
        <v>8.7131374501539766E-2</v>
      </c>
      <c r="V404">
        <f t="shared" ca="1" si="62"/>
        <v>9.8067587667546197E-2</v>
      </c>
      <c r="W404">
        <f t="shared" ca="1" si="63"/>
        <v>0.11172216219829138</v>
      </c>
      <c r="X404">
        <f t="shared" ca="1" si="64"/>
        <v>2.3461337635673264E-3</v>
      </c>
      <c r="Y404">
        <f t="shared" ca="1" si="65"/>
        <v>3.2853578771261075E-3</v>
      </c>
      <c r="Z404">
        <f t="shared" ca="1" si="66"/>
        <v>1.5003478331085869E-3</v>
      </c>
      <c r="AA404">
        <f t="shared" ca="1" si="67"/>
        <v>1.1710045866931734E-3</v>
      </c>
      <c r="AB404">
        <f t="shared" ca="1" si="68"/>
        <v>1.4905793497289026E-3</v>
      </c>
      <c r="AC404">
        <f t="shared" ca="1" si="69"/>
        <v>1E-3</v>
      </c>
      <c r="AD404">
        <f t="shared" ca="1" si="70"/>
        <v>9.4681005971095078E-4</v>
      </c>
      <c r="AE404">
        <f t="shared" ca="1" si="71"/>
        <v>1.4202431761856094E-3</v>
      </c>
      <c r="AF404" s="18"/>
      <c r="AG404" s="18"/>
      <c r="AH404" s="18"/>
      <c r="AI404" s="18"/>
    </row>
    <row r="405" spans="2:35" x14ac:dyDescent="0.15">
      <c r="B405">
        <v>9.5030000000000001</v>
      </c>
      <c r="C405">
        <v>10</v>
      </c>
      <c r="D405" s="18">
        <v>0.47639999999999999</v>
      </c>
      <c r="E405" s="18">
        <v>-1.3440000000000001</v>
      </c>
      <c r="F405" s="18">
        <v>-0.7006</v>
      </c>
      <c r="G405" s="18">
        <v>1.284</v>
      </c>
      <c r="H405" s="18">
        <v>1.06</v>
      </c>
      <c r="I405" s="18">
        <v>-9.6460000000000004E-2</v>
      </c>
      <c r="J405" s="18">
        <v>0.64370000000000005</v>
      </c>
      <c r="K405" s="18">
        <v>5.8999999999999997E-2</v>
      </c>
      <c r="L405" s="18">
        <v>1.01</v>
      </c>
      <c r="M405" s="18">
        <v>0.1135</v>
      </c>
      <c r="O405" s="18">
        <f t="shared" si="72"/>
        <v>56.606999999999999</v>
      </c>
      <c r="P405">
        <f t="shared" ca="1" si="56"/>
        <v>0.57287736128844824</v>
      </c>
      <c r="Q405">
        <f t="shared" ca="1" si="57"/>
        <v>0.59155773570308012</v>
      </c>
      <c r="R405">
        <f t="shared" ca="1" si="58"/>
        <v>0.57988658163109208</v>
      </c>
      <c r="S405">
        <f t="shared" ca="1" si="59"/>
        <v>0.49965148934488296</v>
      </c>
      <c r="T405">
        <f t="shared" ca="1" si="60"/>
        <v>9.9100502615157085E-2</v>
      </c>
      <c r="U405">
        <f t="shared" ca="1" si="61"/>
        <v>8.7659030229938775E-2</v>
      </c>
      <c r="V405">
        <f t="shared" ca="1" si="62"/>
        <v>9.7993025639144513E-2</v>
      </c>
      <c r="W405">
        <f t="shared" ca="1" si="63"/>
        <v>0.11168264491278726</v>
      </c>
      <c r="X405">
        <f t="shared" ca="1" si="64"/>
        <v>2.1774787441651467E-3</v>
      </c>
      <c r="Y405">
        <f t="shared" ca="1" si="65"/>
        <v>3.2688641532412272E-3</v>
      </c>
      <c r="Z405">
        <f t="shared" ca="1" si="66"/>
        <v>1.0288130333306526E-3</v>
      </c>
      <c r="AA405">
        <f t="shared" ca="1" si="67"/>
        <v>1.0619463378374406E-3</v>
      </c>
      <c r="AB405">
        <f t="shared" ca="1" si="68"/>
        <v>1.1829855367739544E-3</v>
      </c>
      <c r="AC405">
        <f t="shared" ca="1" si="69"/>
        <v>1E-3</v>
      </c>
      <c r="AD405">
        <f t="shared" ca="1" si="70"/>
        <v>6.9393157914147963E-4</v>
      </c>
      <c r="AE405">
        <f t="shared" ca="1" si="71"/>
        <v>1.240304491785995E-3</v>
      </c>
      <c r="AF405" s="18"/>
      <c r="AG405" s="18"/>
      <c r="AH405" s="18"/>
      <c r="AI405" s="18"/>
    </row>
    <row r="406" spans="2:35" x14ac:dyDescent="0.15">
      <c r="B406">
        <v>9.5030000000000001</v>
      </c>
      <c r="C406">
        <v>15</v>
      </c>
      <c r="D406" s="18">
        <v>0.65449999999999997</v>
      </c>
      <c r="E406" s="18">
        <v>1</v>
      </c>
      <c r="F406" s="18">
        <v>7.4329999999999993E-2</v>
      </c>
      <c r="G406" s="18">
        <v>0.66159999999999997</v>
      </c>
      <c r="H406" s="18">
        <v>-1.95</v>
      </c>
      <c r="I406" s="18">
        <v>-0.26690000000000003</v>
      </c>
      <c r="J406" s="18">
        <v>1.8680000000000001</v>
      </c>
      <c r="K406" s="18">
        <v>0.43130000000000002</v>
      </c>
      <c r="L406" s="18">
        <v>1.1659999999999999</v>
      </c>
      <c r="M406" s="18">
        <v>1.202</v>
      </c>
      <c r="O406" s="18">
        <f t="shared" si="72"/>
        <v>71.265000000000001</v>
      </c>
      <c r="P406">
        <f t="shared" ca="1" si="56"/>
        <v>0.57049388489746333</v>
      </c>
      <c r="Q406">
        <f t="shared" ca="1" si="57"/>
        <v>0.59290308131459424</v>
      </c>
      <c r="R406">
        <f t="shared" ca="1" si="58"/>
        <v>0.57147470038728543</v>
      </c>
      <c r="S406">
        <f t="shared" ca="1" si="59"/>
        <v>0.50010078421392701</v>
      </c>
      <c r="T406">
        <f t="shared" ca="1" si="60"/>
        <v>9.8693888749743067E-2</v>
      </c>
      <c r="U406">
        <f t="shared" ca="1" si="61"/>
        <v>8.8126655598332451E-2</v>
      </c>
      <c r="V406">
        <f t="shared" ca="1" si="62"/>
        <v>9.8228957358710428E-2</v>
      </c>
      <c r="W406">
        <f t="shared" ca="1" si="63"/>
        <v>0.11166643001047209</v>
      </c>
      <c r="X406">
        <f t="shared" ca="1" si="64"/>
        <v>2.0613473572014939E-3</v>
      </c>
      <c r="Y406">
        <f t="shared" ca="1" si="65"/>
        <v>3.328986375703797E-3</v>
      </c>
      <c r="Z406">
        <f t="shared" ca="1" si="66"/>
        <v>6.4180309887286826E-4</v>
      </c>
      <c r="AA406">
        <f t="shared" ca="1" si="67"/>
        <v>9.6957220268843129E-4</v>
      </c>
      <c r="AB406">
        <f t="shared" ca="1" si="68"/>
        <v>1E-3</v>
      </c>
      <c r="AC406">
        <f t="shared" ca="1" si="69"/>
        <v>1E-3</v>
      </c>
      <c r="AD406">
        <f t="shared" ca="1" si="70"/>
        <v>5.0317478548307648E-4</v>
      </c>
      <c r="AE406">
        <f t="shared" ca="1" si="71"/>
        <v>1.086557438782252E-3</v>
      </c>
      <c r="AF406" s="18"/>
      <c r="AG406" s="18"/>
      <c r="AH406" s="18"/>
      <c r="AI406" s="18"/>
    </row>
    <row r="407" spans="2:35" x14ac:dyDescent="0.15">
      <c r="B407">
        <v>9.5030000000000001</v>
      </c>
      <c r="C407">
        <v>20</v>
      </c>
      <c r="D407" s="18">
        <v>0.65920000000000001</v>
      </c>
      <c r="E407" s="18">
        <v>1.349</v>
      </c>
      <c r="F407" s="18">
        <v>1.477E-2</v>
      </c>
      <c r="G407" s="18">
        <v>0.76559999999999995</v>
      </c>
      <c r="H407" s="18">
        <v>-1.58</v>
      </c>
      <c r="I407" s="18">
        <v>-0.36</v>
      </c>
      <c r="J407" s="18">
        <v>1.998</v>
      </c>
      <c r="K407" s="18">
        <v>-0.2964</v>
      </c>
      <c r="L407" s="18">
        <v>-1.3680000000000001</v>
      </c>
      <c r="M407" s="18">
        <v>0.73540000000000005</v>
      </c>
      <c r="O407" s="18">
        <f t="shared" si="72"/>
        <v>89.715999999999994</v>
      </c>
      <c r="P407">
        <f t="shared" ca="1" si="56"/>
        <v>0.56739566570512323</v>
      </c>
      <c r="Q407">
        <f t="shared" ca="1" si="57"/>
        <v>0.59336691652522688</v>
      </c>
      <c r="R407">
        <f t="shared" ca="1" si="58"/>
        <v>0.56064805062927026</v>
      </c>
      <c r="S407">
        <f t="shared" ca="1" si="59"/>
        <v>0.50048496259536601</v>
      </c>
      <c r="T407">
        <f t="shared" ca="1" si="60"/>
        <v>9.8168331473086151E-2</v>
      </c>
      <c r="U407">
        <f t="shared" ca="1" si="61"/>
        <v>8.8528514824525978E-2</v>
      </c>
      <c r="V407">
        <f t="shared" ca="1" si="62"/>
        <v>9.8777356687153733E-2</v>
      </c>
      <c r="W407">
        <f t="shared" ca="1" si="63"/>
        <v>0.11166395390306633</v>
      </c>
      <c r="X407">
        <f t="shared" ca="1" si="64"/>
        <v>1.9579709614648737E-3</v>
      </c>
      <c r="Y407">
        <f t="shared" ca="1" si="65"/>
        <v>3.3956030531010124E-3</v>
      </c>
      <c r="Z407">
        <f t="shared" ca="1" si="66"/>
        <v>3.3457613018558709E-4</v>
      </c>
      <c r="AA407">
        <f t="shared" ca="1" si="67"/>
        <v>8.9567164152552791E-4</v>
      </c>
      <c r="AB407">
        <f t="shared" ca="1" si="68"/>
        <v>8.0577382069663139E-4</v>
      </c>
      <c r="AC407">
        <f t="shared" ca="1" si="69"/>
        <v>7.4910017329303524E-4</v>
      </c>
      <c r="AD407">
        <f t="shared" ca="1" si="70"/>
        <v>3.6025484752036374E-4</v>
      </c>
      <c r="AE407">
        <f t="shared" ca="1" si="71"/>
        <v>1E-3</v>
      </c>
      <c r="AF407" s="18"/>
      <c r="AG407" s="18"/>
      <c r="AH407" s="18"/>
      <c r="AI407" s="18"/>
    </row>
    <row r="408" spans="2:35" x14ac:dyDescent="0.15">
      <c r="B408">
        <v>17.103000000000002</v>
      </c>
      <c r="C408">
        <v>1</v>
      </c>
      <c r="D408" s="18">
        <v>0.21829999999999999</v>
      </c>
      <c r="E408" s="18">
        <v>0.84889999999999999</v>
      </c>
      <c r="F408" s="18">
        <v>0.61519999999999997</v>
      </c>
      <c r="G408" s="18">
        <v>0.58050000000000002</v>
      </c>
      <c r="H408" s="18">
        <v>-0.69810000000000005</v>
      </c>
      <c r="I408" s="18">
        <v>1.607</v>
      </c>
      <c r="J408" s="18">
        <v>0.86399999999999999</v>
      </c>
      <c r="K408" s="18">
        <v>-0.28360000000000002</v>
      </c>
      <c r="L408" s="18">
        <v>-0.99929999999999997</v>
      </c>
      <c r="M408" s="18">
        <v>1.4450000000000001</v>
      </c>
      <c r="O408" s="18">
        <f t="shared" si="72"/>
        <v>112.94</v>
      </c>
      <c r="P408">
        <f t="shared" ca="1" si="56"/>
        <v>0.56375366826074169</v>
      </c>
      <c r="Q408">
        <f t="shared" ca="1" si="57"/>
        <v>0.59304463445027211</v>
      </c>
      <c r="R408">
        <f t="shared" ca="1" si="58"/>
        <v>0.54813655764040981</v>
      </c>
      <c r="S408">
        <f t="shared" ca="1" si="59"/>
        <v>0.50077133846532207</v>
      </c>
      <c r="T408">
        <f t="shared" ca="1" si="60"/>
        <v>9.7551049028700279E-2</v>
      </c>
      <c r="U408">
        <f t="shared" ca="1" si="61"/>
        <v>8.8861213133367242E-2</v>
      </c>
      <c r="V408">
        <f t="shared" ca="1" si="62"/>
        <v>0.1000309103631928</v>
      </c>
      <c r="W408">
        <f t="shared" ca="1" si="63"/>
        <v>0.11166107871762324</v>
      </c>
      <c r="X408">
        <f t="shared" ca="1" si="64"/>
        <v>1.8732369029840722E-3</v>
      </c>
      <c r="Y408">
        <f t="shared" ca="1" si="65"/>
        <v>3.5142250989768586E-3</v>
      </c>
      <c r="Z408">
        <f t="shared" ca="1" si="66"/>
        <v>3.0267280152497874E-4</v>
      </c>
      <c r="AA408">
        <f t="shared" ca="1" si="67"/>
        <v>8.2930093260637151E-4</v>
      </c>
      <c r="AB408">
        <f t="shared" ca="1" si="68"/>
        <v>6.388034930580877E-4</v>
      </c>
      <c r="AC408">
        <f t="shared" ca="1" si="69"/>
        <v>5.4678207024086434E-4</v>
      </c>
      <c r="AD408">
        <f t="shared" ca="1" si="70"/>
        <v>2.5374894611238097E-4</v>
      </c>
      <c r="AE408">
        <f t="shared" ca="1" si="71"/>
        <v>8.9498374491461807E-4</v>
      </c>
      <c r="AF408" s="18"/>
      <c r="AG408" s="18"/>
      <c r="AH408" s="18"/>
      <c r="AI408" s="18"/>
    </row>
    <row r="409" spans="2:35" x14ac:dyDescent="0.15">
      <c r="B409">
        <v>17.103000000000002</v>
      </c>
      <c r="C409">
        <v>3</v>
      </c>
      <c r="D409" s="18">
        <v>0.27789999999999998</v>
      </c>
      <c r="E409" s="18">
        <v>0.89859999999999995</v>
      </c>
      <c r="F409" s="18">
        <v>0.4914</v>
      </c>
      <c r="G409" s="18">
        <v>0.58279999999999998</v>
      </c>
      <c r="H409" s="18">
        <v>-0.57779999999999998</v>
      </c>
      <c r="I409" s="18">
        <v>1.4630000000000001</v>
      </c>
      <c r="J409" s="18">
        <v>0.95669999999999999</v>
      </c>
      <c r="K409" s="18">
        <v>-0.57420000000000004</v>
      </c>
      <c r="L409" s="18">
        <v>7.9649999999999999E-2</v>
      </c>
      <c r="M409" s="18">
        <v>1.9259999999999999</v>
      </c>
      <c r="O409" s="18">
        <f t="shared" si="72"/>
        <v>142.19</v>
      </c>
      <c r="P409">
        <f t="shared" ca="1" si="56"/>
        <v>0.55971307967294914</v>
      </c>
      <c r="Q409">
        <f t="shared" ca="1" si="57"/>
        <v>0.59202476402284887</v>
      </c>
      <c r="R409">
        <f t="shared" ca="1" si="58"/>
        <v>0.53377495518896168</v>
      </c>
      <c r="S409">
        <f t="shared" ca="1" si="59"/>
        <v>0.50088952113646434</v>
      </c>
      <c r="T409">
        <f t="shared" ca="1" si="60"/>
        <v>9.6865228790330271E-2</v>
      </c>
      <c r="U409">
        <f t="shared" ca="1" si="61"/>
        <v>8.9123450562391807E-2</v>
      </c>
      <c r="V409">
        <f t="shared" ca="1" si="62"/>
        <v>0.1014737144975138</v>
      </c>
      <c r="W409">
        <f t="shared" ca="1" si="63"/>
        <v>0.11163690811974482</v>
      </c>
      <c r="X409">
        <f t="shared" ca="1" si="64"/>
        <v>1.8065746344693055E-3</v>
      </c>
      <c r="Y409">
        <f t="shared" ca="1" si="65"/>
        <v>3.6729105077132123E-3</v>
      </c>
      <c r="Z409">
        <f t="shared" ca="1" si="66"/>
        <v>2.9176083028601286E-4</v>
      </c>
      <c r="AA409">
        <f t="shared" ca="1" si="67"/>
        <v>7.6929927150664202E-4</v>
      </c>
      <c r="AB409">
        <f t="shared" ca="1" si="68"/>
        <v>5.077014721227846E-4</v>
      </c>
      <c r="AC409">
        <f t="shared" ca="1" si="69"/>
        <v>3.9253132546125669E-4</v>
      </c>
      <c r="AD409">
        <f t="shared" ca="1" si="70"/>
        <v>1.7586531958784651E-4</v>
      </c>
      <c r="AE409">
        <f t="shared" ca="1" si="71"/>
        <v>7.7629235842360117E-4</v>
      </c>
      <c r="AF409" s="18"/>
      <c r="AG409" s="18"/>
      <c r="AH409" s="18"/>
      <c r="AI409" s="18"/>
    </row>
    <row r="410" spans="2:35" x14ac:dyDescent="0.15">
      <c r="B410">
        <v>17.103000000000002</v>
      </c>
      <c r="C410">
        <v>5</v>
      </c>
      <c r="D410" s="18">
        <v>0.29409999999999997</v>
      </c>
      <c r="E410" s="18">
        <v>0.9103</v>
      </c>
      <c r="F410" s="18">
        <v>0.45490000000000003</v>
      </c>
      <c r="G410" s="18">
        <v>0.56240000000000001</v>
      </c>
      <c r="H410" s="18">
        <v>-0.67410000000000003</v>
      </c>
      <c r="I410" s="18">
        <v>1.3560000000000001</v>
      </c>
      <c r="J410" s="18">
        <v>1.071</v>
      </c>
      <c r="K410" s="18">
        <v>-0.56000000000000005</v>
      </c>
      <c r="L410" s="18">
        <v>0.4481</v>
      </c>
      <c r="M410" s="18">
        <v>2.3380000000000001</v>
      </c>
      <c r="O410" s="18">
        <f t="shared" si="72"/>
        <v>179.01</v>
      </c>
      <c r="P410">
        <f t="shared" ca="1" si="56"/>
        <v>0.55540167908662541</v>
      </c>
      <c r="Q410">
        <f t="shared" ca="1" si="57"/>
        <v>0.59039054780722577</v>
      </c>
      <c r="R410">
        <f t="shared" ca="1" si="58"/>
        <v>0.51793596592112534</v>
      </c>
      <c r="S410">
        <f t="shared" ca="1" si="59"/>
        <v>0.50071897373460272</v>
      </c>
      <c r="T410">
        <f t="shared" ca="1" si="60"/>
        <v>9.6130663909355124E-2</v>
      </c>
      <c r="U410">
        <f t="shared" ca="1" si="61"/>
        <v>8.9315228537358779E-2</v>
      </c>
      <c r="V410">
        <f t="shared" ca="1" si="62"/>
        <v>0.10308575112030266</v>
      </c>
      <c r="W410">
        <f t="shared" ca="1" si="63"/>
        <v>0.11156071278190248</v>
      </c>
      <c r="X410">
        <f t="shared" ca="1" si="64"/>
        <v>1.7540732703966032E-3</v>
      </c>
      <c r="Y410">
        <f t="shared" ca="1" si="65"/>
        <v>3.8596540116002361E-3</v>
      </c>
      <c r="Z410">
        <f t="shared" ca="1" si="66"/>
        <v>3.0069732417268961E-4</v>
      </c>
      <c r="AA410">
        <f t="shared" ca="1" si="67"/>
        <v>7.1747787273798063E-4</v>
      </c>
      <c r="AB410">
        <f t="shared" ca="1" si="68"/>
        <v>4.048493982471979E-4</v>
      </c>
      <c r="AC410">
        <f t="shared" ca="1" si="69"/>
        <v>2.759542891165867E-4</v>
      </c>
      <c r="AD410">
        <f t="shared" ca="1" si="70"/>
        <v>1.2324939851398459E-4</v>
      </c>
      <c r="AE410">
        <f t="shared" ca="1" si="71"/>
        <v>6.7403537082032922E-4</v>
      </c>
      <c r="AF410" s="18"/>
      <c r="AG410" s="18"/>
      <c r="AH410" s="18"/>
      <c r="AI410" s="18"/>
    </row>
    <row r="411" spans="2:35" x14ac:dyDescent="0.15">
      <c r="B411">
        <v>17.103000000000002</v>
      </c>
      <c r="C411">
        <v>7</v>
      </c>
      <c r="D411" s="18">
        <v>0.21840000000000001</v>
      </c>
      <c r="E411" s="18">
        <v>0.63339999999999996</v>
      </c>
      <c r="F411" s="18">
        <v>0.40210000000000001</v>
      </c>
      <c r="G411" s="18">
        <v>0.65259999999999996</v>
      </c>
      <c r="H411" s="18">
        <v>-0.47789999999999999</v>
      </c>
      <c r="I411" s="18">
        <v>2.3889999999999998</v>
      </c>
      <c r="J411" s="18">
        <v>0.56740000000000002</v>
      </c>
      <c r="K411" s="18">
        <v>-0.26390000000000002</v>
      </c>
      <c r="L411" s="18">
        <v>-1.6080000000000001</v>
      </c>
      <c r="M411" s="18">
        <v>0.60780000000000001</v>
      </c>
      <c r="O411" s="18">
        <f t="shared" si="72"/>
        <v>225.36</v>
      </c>
      <c r="P411">
        <f t="shared" ca="1" si="56"/>
        <v>0.55092503426874129</v>
      </c>
      <c r="Q411">
        <f t="shared" ca="1" si="57"/>
        <v>0.58821909832617614</v>
      </c>
      <c r="R411">
        <f t="shared" ca="1" si="58"/>
        <v>0.50101041358687937</v>
      </c>
      <c r="S411">
        <f t="shared" ca="1" si="59"/>
        <v>0.50007324810464104</v>
      </c>
      <c r="T411">
        <f t="shared" ca="1" si="60"/>
        <v>9.5362054274865507E-2</v>
      </c>
      <c r="U411">
        <f t="shared" ca="1" si="61"/>
        <v>8.9438115889311998E-2</v>
      </c>
      <c r="V411">
        <f t="shared" ca="1" si="62"/>
        <v>0.10484446052345743</v>
      </c>
      <c r="W411">
        <f t="shared" ca="1" si="63"/>
        <v>0.11138801078259769</v>
      </c>
      <c r="X411">
        <f t="shared" ca="1" si="64"/>
        <v>1.7126881173822842E-3</v>
      </c>
      <c r="Y411">
        <f t="shared" ca="1" si="65"/>
        <v>4.0648268979297537E-3</v>
      </c>
      <c r="Z411">
        <f t="shared" ca="1" si="66"/>
        <v>3.2835478027226308E-4</v>
      </c>
      <c r="AA411">
        <f t="shared" ca="1" si="67"/>
        <v>6.723976022459052E-4</v>
      </c>
      <c r="AB411">
        <f t="shared" ca="1" si="68"/>
        <v>3.2416958106162852E-4</v>
      </c>
      <c r="AC411">
        <f t="shared" ca="1" si="69"/>
        <v>1.8857975720874831E-4</v>
      </c>
      <c r="AD411">
        <f t="shared" ca="1" si="70"/>
        <v>8.4214668168818008E-5</v>
      </c>
      <c r="AE411">
        <f t="shared" ca="1" si="71"/>
        <v>5.857057180672226E-4</v>
      </c>
      <c r="AF411" s="18"/>
      <c r="AG411" s="18"/>
      <c r="AH411" s="18"/>
      <c r="AI411" s="18"/>
    </row>
    <row r="412" spans="2:35" x14ac:dyDescent="0.15">
      <c r="B412">
        <v>17.103000000000002</v>
      </c>
      <c r="C412">
        <v>10</v>
      </c>
      <c r="D412" s="18">
        <v>0.18609999999999999</v>
      </c>
      <c r="E412" s="18">
        <v>0.58189999999999997</v>
      </c>
      <c r="F412" s="18">
        <v>0.44690000000000002</v>
      </c>
      <c r="G412" s="18">
        <v>0.60340000000000005</v>
      </c>
      <c r="H412" s="18">
        <v>-0.49199999999999999</v>
      </c>
      <c r="I412" s="18">
        <v>2.5019999999999998</v>
      </c>
      <c r="J412" s="18">
        <v>0.55289999999999995</v>
      </c>
      <c r="K412" s="18">
        <v>-0.17460000000000001</v>
      </c>
      <c r="L412" s="18">
        <v>-1.621</v>
      </c>
      <c r="M412" s="18">
        <v>0.40799999999999997</v>
      </c>
      <c r="O412" s="18">
        <f t="shared" si="72"/>
        <v>283.70999999999998</v>
      </c>
      <c r="P412">
        <f t="shared" ca="1" si="56"/>
        <v>0.54637092099609363</v>
      </c>
      <c r="Q412">
        <f t="shared" ca="1" si="57"/>
        <v>0.5855814759872644</v>
      </c>
      <c r="R412">
        <f t="shared" ca="1" si="58"/>
        <v>0.48342451244814871</v>
      </c>
      <c r="S412">
        <f t="shared" ca="1" si="59"/>
        <v>0.49868088738124755</v>
      </c>
      <c r="T412">
        <f t="shared" ca="1" si="60"/>
        <v>9.4568347287074458E-2</v>
      </c>
      <c r="U412">
        <f t="shared" ca="1" si="61"/>
        <v>8.9494747884025477E-2</v>
      </c>
      <c r="V412">
        <f t="shared" ca="1" si="62"/>
        <v>0.10672802807208841</v>
      </c>
      <c r="W412">
        <f t="shared" ca="1" si="63"/>
        <v>0.11105612950639421</v>
      </c>
      <c r="X412">
        <f t="shared" ca="1" si="64"/>
        <v>1.6801538383577515E-3</v>
      </c>
      <c r="Y412">
        <f t="shared" ca="1" si="65"/>
        <v>4.2807847778175059E-3</v>
      </c>
      <c r="Z412">
        <f t="shared" ca="1" si="66"/>
        <v>3.7563537858497758E-4</v>
      </c>
      <c r="AA412">
        <f t="shared" ca="1" si="67"/>
        <v>6.3324933445732404E-4</v>
      </c>
      <c r="AB412">
        <f t="shared" ca="1" si="68"/>
        <v>2.6088647547650723E-4</v>
      </c>
      <c r="AC412">
        <f t="shared" ca="1" si="69"/>
        <v>1.2367170431687446E-4</v>
      </c>
      <c r="AD412">
        <f t="shared" ca="1" si="70"/>
        <v>5.5352424463701866E-5</v>
      </c>
      <c r="AE412">
        <f t="shared" ca="1" si="71"/>
        <v>5.1366512711610579E-4</v>
      </c>
      <c r="AF412" s="18"/>
      <c r="AG412" s="18"/>
      <c r="AH412" s="18"/>
      <c r="AI412" s="18"/>
    </row>
    <row r="413" spans="2:35" x14ac:dyDescent="0.15">
      <c r="B413">
        <v>17.103000000000002</v>
      </c>
      <c r="C413">
        <v>15</v>
      </c>
      <c r="D413" s="18">
        <v>0.31950000000000001</v>
      </c>
      <c r="E413" s="18">
        <v>-1.3380000000000001</v>
      </c>
      <c r="F413" s="18">
        <v>0.78059999999999996</v>
      </c>
      <c r="G413" s="18">
        <v>1.57</v>
      </c>
      <c r="H413" s="18">
        <v>1.103</v>
      </c>
      <c r="I413" s="18">
        <v>0.35399999999999998</v>
      </c>
      <c r="J413" s="18">
        <v>0.58809999999999996</v>
      </c>
      <c r="K413" s="18">
        <v>-0.11559999999999999</v>
      </c>
      <c r="L413" s="18">
        <v>2.9020000000000001</v>
      </c>
      <c r="M413" s="18">
        <v>0.2165</v>
      </c>
      <c r="O413" s="18">
        <f t="shared" si="72"/>
        <v>357.17</v>
      </c>
      <c r="P413">
        <f t="shared" ca="1" si="56"/>
        <v>0.54181284984275291</v>
      </c>
      <c r="Q413">
        <f t="shared" ca="1" si="57"/>
        <v>0.5825430463426523</v>
      </c>
      <c r="R413">
        <f t="shared" ca="1" si="58"/>
        <v>0.46565682343983328</v>
      </c>
      <c r="S413">
        <f t="shared" ca="1" si="59"/>
        <v>0.49616869118419826</v>
      </c>
      <c r="T413">
        <f t="shared" ca="1" si="60"/>
        <v>9.3750915060666157E-2</v>
      </c>
      <c r="U413">
        <f t="shared" ca="1" si="61"/>
        <v>8.9488568370389029E-2</v>
      </c>
      <c r="V413">
        <f t="shared" ca="1" si="62"/>
        <v>0.10872139534266427</v>
      </c>
      <c r="W413">
        <f t="shared" ca="1" si="63"/>
        <v>0.11048030555513956</v>
      </c>
      <c r="X413">
        <f t="shared" ca="1" si="64"/>
        <v>1.6551144959744313E-3</v>
      </c>
      <c r="Y413">
        <f t="shared" ca="1" si="65"/>
        <v>4.5015372958522254E-3</v>
      </c>
      <c r="Z413">
        <f t="shared" ca="1" si="66"/>
        <v>4.4434690171430406E-4</v>
      </c>
      <c r="AA413">
        <f t="shared" ca="1" si="67"/>
        <v>5.9884545904342738E-4</v>
      </c>
      <c r="AB413">
        <f t="shared" ca="1" si="68"/>
        <v>2.1125267789492974E-4</v>
      </c>
      <c r="AC413">
        <f t="shared" ca="1" si="69"/>
        <v>7.5928330495508844E-5</v>
      </c>
      <c r="AD413">
        <f t="shared" ca="1" si="70"/>
        <v>3.4073912597902545E-5</v>
      </c>
      <c r="AE413">
        <f t="shared" ca="1" si="71"/>
        <v>4.559660437283633E-4</v>
      </c>
      <c r="AF413" s="18"/>
      <c r="AG413" s="18"/>
      <c r="AH413" s="18"/>
      <c r="AI413" s="18"/>
    </row>
    <row r="414" spans="2:35" x14ac:dyDescent="0.15">
      <c r="B414">
        <v>17.103000000000002</v>
      </c>
      <c r="C414">
        <v>20</v>
      </c>
      <c r="D414" s="18">
        <v>0.112</v>
      </c>
      <c r="E414" s="18">
        <v>0.15690000000000001</v>
      </c>
      <c r="F414" s="18">
        <v>-0.11</v>
      </c>
      <c r="G414" s="18">
        <v>0.15079999999999999</v>
      </c>
      <c r="H414" s="18">
        <v>0.23799999999999999</v>
      </c>
      <c r="I414" s="18">
        <v>0.70169999999999999</v>
      </c>
      <c r="J414" s="18">
        <v>0.2157</v>
      </c>
      <c r="K414" s="18">
        <v>-0.39389999999999997</v>
      </c>
      <c r="L414" s="18">
        <v>2.9020000000000001</v>
      </c>
      <c r="M414" s="18">
        <v>0.3377</v>
      </c>
      <c r="O414" s="18">
        <f t="shared" si="72"/>
        <v>449.65</v>
      </c>
      <c r="P414">
        <f t="shared" ca="1" si="56"/>
        <v>0.53731586166889544</v>
      </c>
      <c r="Q414">
        <f t="shared" ca="1" si="57"/>
        <v>0.57916397154679422</v>
      </c>
      <c r="R414">
        <f t="shared" ca="1" si="58"/>
        <v>0.44826103943373397</v>
      </c>
      <c r="S414">
        <f t="shared" ca="1" si="59"/>
        <v>0.49205787037240911</v>
      </c>
      <c r="T414">
        <f t="shared" ca="1" si="60"/>
        <v>9.2900670158781007E-2</v>
      </c>
      <c r="U414">
        <f t="shared" ca="1" si="61"/>
        <v>8.9423621733380171E-2</v>
      </c>
      <c r="V414">
        <f t="shared" ca="1" si="62"/>
        <v>0.11082406712626602</v>
      </c>
      <c r="W414">
        <f t="shared" ca="1" si="63"/>
        <v>0.1095526949584186</v>
      </c>
      <c r="X414">
        <f t="shared" ca="1" si="64"/>
        <v>1.6380548845192507E-3</v>
      </c>
      <c r="Y414">
        <f t="shared" ca="1" si="65"/>
        <v>4.7224507780893243E-3</v>
      </c>
      <c r="Z414">
        <f t="shared" ca="1" si="66"/>
        <v>5.3685782069460056E-4</v>
      </c>
      <c r="AA414">
        <f t="shared" ca="1" si="67"/>
        <v>5.6748544588393151E-4</v>
      </c>
      <c r="AB414">
        <f t="shared" ca="1" si="68"/>
        <v>1.7232920897783388E-4</v>
      </c>
      <c r="AC414">
        <f t="shared" ca="1" si="69"/>
        <v>4.1210577425107586E-5</v>
      </c>
      <c r="AD414">
        <f t="shared" ca="1" si="70"/>
        <v>1.8427380661233117E-5</v>
      </c>
      <c r="AE414">
        <f t="shared" ca="1" si="71"/>
        <v>4.0537580175266374E-4</v>
      </c>
      <c r="AF414" s="18"/>
      <c r="AG414" s="18"/>
      <c r="AH414" s="18"/>
      <c r="AI414" s="18"/>
    </row>
    <row r="415" spans="2:35" x14ac:dyDescent="0.15">
      <c r="B415">
        <v>31.263000000000002</v>
      </c>
      <c r="C415">
        <v>1</v>
      </c>
      <c r="D415" s="18">
        <v>0.2046</v>
      </c>
      <c r="E415" s="18">
        <v>0.64880000000000004</v>
      </c>
      <c r="F415" s="18">
        <v>0.36420000000000002</v>
      </c>
      <c r="G415" s="18">
        <v>0.499</v>
      </c>
      <c r="H415" s="18">
        <v>-0.19769999999999999</v>
      </c>
      <c r="I415" s="18">
        <v>3.1909999999999998</v>
      </c>
      <c r="J415" s="18">
        <v>0.65439999999999998</v>
      </c>
      <c r="K415" s="18">
        <v>-0.73570000000000002</v>
      </c>
      <c r="L415" s="18">
        <v>0.42799999999999999</v>
      </c>
      <c r="M415" s="18">
        <v>1.0609999999999999</v>
      </c>
      <c r="O415" s="18">
        <f t="shared" si="72"/>
        <v>566.08000000000004</v>
      </c>
      <c r="P415">
        <f t="shared" ca="1" si="56"/>
        <v>0.53294885854256246</v>
      </c>
      <c r="Q415">
        <f t="shared" ca="1" si="57"/>
        <v>0.57549902236049022</v>
      </c>
      <c r="R415">
        <f t="shared" ca="1" si="58"/>
        <v>0.43189155175793792</v>
      </c>
      <c r="S415">
        <f t="shared" ca="1" si="59"/>
        <v>0.48610565848316689</v>
      </c>
      <c r="T415">
        <f t="shared" ca="1" si="60"/>
        <v>9.1995556234499731E-2</v>
      </c>
      <c r="U415">
        <f t="shared" ca="1" si="61"/>
        <v>8.9304360819413009E-2</v>
      </c>
      <c r="V415">
        <f t="shared" ca="1" si="62"/>
        <v>0.11305816692450617</v>
      </c>
      <c r="W415">
        <f t="shared" ca="1" si="63"/>
        <v>0.1084620417203261</v>
      </c>
      <c r="X415">
        <f t="shared" ca="1" si="64"/>
        <v>1.6350055906064057E-3</v>
      </c>
      <c r="Y415">
        <f t="shared" ca="1" si="65"/>
        <v>4.9400329564617384E-3</v>
      </c>
      <c r="Z415">
        <f t="shared" ca="1" si="66"/>
        <v>6.6095570225401044E-4</v>
      </c>
      <c r="AA415">
        <f t="shared" ca="1" si="67"/>
        <v>6.9492173898937342E-4</v>
      </c>
      <c r="AB415">
        <f t="shared" ca="1" si="68"/>
        <v>1.418059779469405E-4</v>
      </c>
      <c r="AC415">
        <f t="shared" ca="1" si="69"/>
        <v>1.6304913250664299E-5</v>
      </c>
      <c r="AD415">
        <f t="shared" ca="1" si="70"/>
        <v>1.7953000322791512E-5</v>
      </c>
      <c r="AE415">
        <f t="shared" ca="1" si="71"/>
        <v>3.6098651745120752E-4</v>
      </c>
      <c r="AF415" s="18"/>
      <c r="AG415" s="18"/>
      <c r="AH415" s="18"/>
      <c r="AI415" s="18"/>
    </row>
    <row r="416" spans="2:35" x14ac:dyDescent="0.15">
      <c r="B416">
        <v>31.263000000000002</v>
      </c>
      <c r="C416">
        <v>3</v>
      </c>
      <c r="D416" s="18">
        <v>0.2742</v>
      </c>
      <c r="E416" s="18">
        <v>-0.90090000000000003</v>
      </c>
      <c r="F416" s="18">
        <v>0.21709999999999999</v>
      </c>
      <c r="G416" s="18">
        <v>1.2450000000000001</v>
      </c>
      <c r="H416" s="18">
        <v>-0.22639999999999999</v>
      </c>
      <c r="I416" s="18">
        <v>3.097</v>
      </c>
      <c r="J416" s="18">
        <v>0.80779999999999996</v>
      </c>
      <c r="K416" s="18">
        <v>0.74219999999999997</v>
      </c>
      <c r="L416" s="18">
        <v>0.31240000000000001</v>
      </c>
      <c r="M416" s="18">
        <v>0.55049999999999999</v>
      </c>
      <c r="O416" s="18">
        <f>O130</f>
        <v>712.65</v>
      </c>
      <c r="P416">
        <f t="shared" ca="1" si="56"/>
        <v>0.52882299550274359</v>
      </c>
      <c r="Q416">
        <f t="shared" ca="1" si="57"/>
        <v>0.57159856226439909</v>
      </c>
      <c r="R416">
        <f t="shared" ca="1" si="58"/>
        <v>0.41734135035472453</v>
      </c>
      <c r="S416">
        <f t="shared" ca="1" si="59"/>
        <v>0.47798404803617678</v>
      </c>
      <c r="T416">
        <f t="shared" ca="1" si="60"/>
        <v>9.1008633356335467E-2</v>
      </c>
      <c r="U416">
        <f t="shared" ca="1" si="61"/>
        <v>8.9135504786214875E-2</v>
      </c>
      <c r="V416">
        <f t="shared" ca="1" si="62"/>
        <v>0.11547009646046687</v>
      </c>
      <c r="W416">
        <f t="shared" ca="1" si="63"/>
        <v>0.10729804495647294</v>
      </c>
      <c r="X416">
        <f t="shared" ca="1" si="64"/>
        <v>1.6710125691477542E-3</v>
      </c>
      <c r="Y416">
        <f t="shared" ca="1" si="65"/>
        <v>5.1523080191177243E-3</v>
      </c>
      <c r="Z416">
        <f t="shared" ca="1" si="66"/>
        <v>8.1096079899666234E-4</v>
      </c>
      <c r="AA416">
        <f t="shared" ca="1" si="67"/>
        <v>1.0853595945749884E-3</v>
      </c>
      <c r="AB416">
        <f t="shared" ca="1" si="68"/>
        <v>1.1787348081557236E-4</v>
      </c>
      <c r="AC416">
        <f t="shared" ca="1" si="69"/>
        <v>0</v>
      </c>
      <c r="AD416">
        <f t="shared" ca="1" si="70"/>
        <v>1.8585846631662128E-5</v>
      </c>
      <c r="AE416">
        <f t="shared" ca="1" si="71"/>
        <v>3.2202487328923321E-4</v>
      </c>
      <c r="AF416" s="18"/>
      <c r="AG416" s="18"/>
      <c r="AH416" s="18"/>
      <c r="AI416" s="18"/>
    </row>
    <row r="417" spans="2:35" x14ac:dyDescent="0.15">
      <c r="B417">
        <v>31.263000000000002</v>
      </c>
      <c r="C417">
        <v>5</v>
      </c>
      <c r="D417" s="18">
        <v>0.28889999999999999</v>
      </c>
      <c r="E417" s="18">
        <v>-0.97319999999999995</v>
      </c>
      <c r="F417" s="18">
        <v>0.1111</v>
      </c>
      <c r="G417" s="18">
        <v>1.177</v>
      </c>
      <c r="H417" s="18">
        <v>-0.26340000000000002</v>
      </c>
      <c r="I417" s="18">
        <v>3.23</v>
      </c>
      <c r="J417" s="18">
        <v>0.69799999999999995</v>
      </c>
      <c r="K417" s="18">
        <v>0.81489999999999996</v>
      </c>
      <c r="L417" s="18">
        <v>0.26989999999999997</v>
      </c>
      <c r="M417" s="18">
        <v>0.54879999999999995</v>
      </c>
      <c r="O417" s="18">
        <f t="shared" ref="O417:O447" si="73">O131</f>
        <v>897.16</v>
      </c>
      <c r="P417">
        <f t="shared" ca="1" si="56"/>
        <v>0.52520698489401074</v>
      </c>
      <c r="Q417">
        <f t="shared" ca="1" si="57"/>
        <v>0.56750808513258522</v>
      </c>
      <c r="R417">
        <f t="shared" ca="1" si="58"/>
        <v>0.40557809028210146</v>
      </c>
      <c r="S417">
        <f t="shared" ca="1" si="59"/>
        <v>0.46714090292868071</v>
      </c>
      <c r="T417">
        <f t="shared" ca="1" si="60"/>
        <v>8.9965643903857292E-2</v>
      </c>
      <c r="U417">
        <f t="shared" ca="1" si="61"/>
        <v>8.8921885514939694E-2</v>
      </c>
      <c r="V417">
        <f t="shared" ca="1" si="62"/>
        <v>0.11811476886903655</v>
      </c>
      <c r="W417">
        <f t="shared" ca="1" si="63"/>
        <v>0.10575280104403323</v>
      </c>
      <c r="X417">
        <f t="shared" ca="1" si="64"/>
        <v>1.8366265294551842E-3</v>
      </c>
      <c r="Y417">
        <f t="shared" ca="1" si="65"/>
        <v>5.3622215598716173E-3</v>
      </c>
      <c r="Z417">
        <f t="shared" ca="1" si="66"/>
        <v>9.8300351987358698E-4</v>
      </c>
      <c r="AA417">
        <f t="shared" ca="1" si="67"/>
        <v>1.6195028982549931E-3</v>
      </c>
      <c r="AB417">
        <f t="shared" ca="1" si="68"/>
        <v>9.9109306431255373E-5</v>
      </c>
      <c r="AC417">
        <f t="shared" ca="1" si="69"/>
        <v>0</v>
      </c>
      <c r="AD417">
        <f t="shared" ca="1" si="70"/>
        <v>1.90230323751997E-5</v>
      </c>
      <c r="AE417">
        <f t="shared" ca="1" si="71"/>
        <v>2.8781933280095512E-4</v>
      </c>
      <c r="AF417" s="18"/>
      <c r="AG417" s="18"/>
      <c r="AH417" s="18"/>
      <c r="AI417" s="18"/>
    </row>
    <row r="418" spans="2:35" x14ac:dyDescent="0.15">
      <c r="B418">
        <v>31.263000000000002</v>
      </c>
      <c r="C418">
        <v>7</v>
      </c>
      <c r="D418" s="18">
        <v>0.31950000000000001</v>
      </c>
      <c r="E418" s="18">
        <v>-1.133</v>
      </c>
      <c r="F418" s="18">
        <v>0.20119999999999999</v>
      </c>
      <c r="G418" s="18">
        <v>1.2370000000000001</v>
      </c>
      <c r="H418" s="18">
        <v>-0.21829999999999999</v>
      </c>
      <c r="I418" s="18">
        <v>3.1829999999999998</v>
      </c>
      <c r="J418" s="18">
        <v>0.68730000000000002</v>
      </c>
      <c r="K418" s="18">
        <v>0.90249999999999997</v>
      </c>
      <c r="L418" s="18">
        <v>0.28039999999999998</v>
      </c>
      <c r="M418" s="18">
        <v>0.55579999999999996</v>
      </c>
      <c r="O418" s="18">
        <f t="shared" si="73"/>
        <v>1129.4000000000001</v>
      </c>
      <c r="P418">
        <f t="shared" ca="1" si="56"/>
        <v>0.52286603581074365</v>
      </c>
      <c r="Q418">
        <f t="shared" ca="1" si="57"/>
        <v>0.56326922317237016</v>
      </c>
      <c r="R418">
        <f t="shared" ca="1" si="58"/>
        <v>0.39778714080695077</v>
      </c>
      <c r="S418">
        <f t="shared" ca="1" si="59"/>
        <v>0.45392831764839359</v>
      </c>
      <c r="T418">
        <f t="shared" ca="1" si="60"/>
        <v>8.9167805485461035E-2</v>
      </c>
      <c r="U418">
        <f t="shared" ca="1" si="61"/>
        <v>8.8668371350696037E-2</v>
      </c>
      <c r="V418">
        <f t="shared" ca="1" si="62"/>
        <v>0.12099361419175478</v>
      </c>
      <c r="W418">
        <f t="shared" ca="1" si="63"/>
        <v>0.10396510623146221</v>
      </c>
      <c r="X418">
        <f t="shared" ca="1" si="64"/>
        <v>2.4294986307622939E-3</v>
      </c>
      <c r="Y418">
        <f t="shared" ca="1" si="65"/>
        <v>5.5610514988174127E-3</v>
      </c>
      <c r="Z418">
        <f t="shared" ca="1" si="66"/>
        <v>1.1630177545696883E-3</v>
      </c>
      <c r="AA418">
        <f t="shared" ca="1" si="67"/>
        <v>2.3363977546149136E-3</v>
      </c>
      <c r="AB418">
        <f t="shared" ca="1" si="68"/>
        <v>8.4399131309254027E-5</v>
      </c>
      <c r="AC418">
        <f t="shared" ca="1" si="69"/>
        <v>0</v>
      </c>
      <c r="AD418">
        <f t="shared" ca="1" si="70"/>
        <v>1.932502593755131E-5</v>
      </c>
      <c r="AE418">
        <f t="shared" ca="1" si="71"/>
        <v>2.5778987447599294E-4</v>
      </c>
      <c r="AF418" s="18"/>
      <c r="AG418" s="18"/>
      <c r="AH418" s="18"/>
      <c r="AI418" s="18"/>
    </row>
    <row r="419" spans="2:35" x14ac:dyDescent="0.15">
      <c r="B419">
        <v>31.263000000000002</v>
      </c>
      <c r="C419">
        <v>10</v>
      </c>
      <c r="D419" s="18">
        <v>0.27500000000000002</v>
      </c>
      <c r="E419" s="18">
        <v>-0.62029999999999996</v>
      </c>
      <c r="F419" s="18">
        <v>-1.2150000000000001</v>
      </c>
      <c r="G419" s="18">
        <v>0.55389999999999995</v>
      </c>
      <c r="H419" s="18">
        <v>0.74560000000000004</v>
      </c>
      <c r="I419" s="18">
        <v>-0.25619999999999998</v>
      </c>
      <c r="J419" s="18">
        <v>0.65239999999999998</v>
      </c>
      <c r="K419" s="18">
        <v>-0.4496</v>
      </c>
      <c r="L419" s="18">
        <v>2.5960000000000001</v>
      </c>
      <c r="M419" s="18">
        <v>0.64590000000000003</v>
      </c>
      <c r="O419" s="18">
        <f t="shared" si="73"/>
        <v>1421.9</v>
      </c>
      <c r="P419">
        <f t="shared" ca="1" si="56"/>
        <v>0.52371360654507293</v>
      </c>
      <c r="Q419">
        <f t="shared" ca="1" si="57"/>
        <v>0.55891652719015372</v>
      </c>
      <c r="R419">
        <f t="shared" ca="1" si="58"/>
        <v>0.3954027447361026</v>
      </c>
      <c r="S419">
        <f t="shared" ca="1" si="59"/>
        <v>0.43981393815207681</v>
      </c>
      <c r="T419">
        <f t="shared" ca="1" si="60"/>
        <v>8.9620133111511138E-2</v>
      </c>
      <c r="U419">
        <f t="shared" ca="1" si="61"/>
        <v>8.837955252817245E-2</v>
      </c>
      <c r="V419">
        <f t="shared" ca="1" si="62"/>
        <v>0.12389660857458178</v>
      </c>
      <c r="W419">
        <f t="shared" ca="1" si="63"/>
        <v>0.10233220208711274</v>
      </c>
      <c r="X419">
        <f t="shared" ca="1" si="64"/>
        <v>4.2145434627939562E-3</v>
      </c>
      <c r="Y419">
        <f t="shared" ca="1" si="65"/>
        <v>5.7486450719393132E-3</v>
      </c>
      <c r="Z419">
        <f t="shared" ca="1" si="66"/>
        <v>1.3142129909529631E-3</v>
      </c>
      <c r="AA419">
        <f t="shared" ca="1" si="67"/>
        <v>3.2829312953854624E-3</v>
      </c>
      <c r="AB419">
        <f t="shared" ca="1" si="68"/>
        <v>7.2860977357563916E-5</v>
      </c>
      <c r="AC419">
        <f t="shared" ca="1" si="69"/>
        <v>0</v>
      </c>
      <c r="AD419">
        <f t="shared" ca="1" si="70"/>
        <v>1.9533745659820745E-5</v>
      </c>
      <c r="AE419">
        <f t="shared" ca="1" si="71"/>
        <v>2.3141239311630021E-4</v>
      </c>
      <c r="AF419" s="18"/>
      <c r="AG419" s="18"/>
      <c r="AH419" s="18"/>
      <c r="AI419" s="18"/>
    </row>
    <row r="420" spans="2:35" x14ac:dyDescent="0.15">
      <c r="B420">
        <v>31.263000000000002</v>
      </c>
      <c r="C420">
        <v>15</v>
      </c>
      <c r="D420" s="18">
        <v>9.7250000000000003E-2</v>
      </c>
      <c r="E420" s="18">
        <v>5.339E-2</v>
      </c>
      <c r="F420" s="18">
        <v>-0.19450000000000001</v>
      </c>
      <c r="G420" s="18">
        <v>0.1153</v>
      </c>
      <c r="H420" s="18">
        <v>7.2779999999999997E-2</v>
      </c>
      <c r="I420" s="18">
        <v>2.06</v>
      </c>
      <c r="J420" s="18">
        <v>0.23980000000000001</v>
      </c>
      <c r="K420" s="18">
        <v>-0.25209999999999999</v>
      </c>
      <c r="L420" s="18">
        <v>3.133</v>
      </c>
      <c r="M420" s="18">
        <v>0.33679999999999999</v>
      </c>
      <c r="O420" s="18">
        <f t="shared" si="73"/>
        <v>1790.1</v>
      </c>
      <c r="P420">
        <f t="shared" ca="1" si="56"/>
        <v>0.53021434801806477</v>
      </c>
      <c r="Q420">
        <f t="shared" ca="1" si="57"/>
        <v>0.55448575567963132</v>
      </c>
      <c r="R420">
        <f t="shared" ca="1" si="58"/>
        <v>0.40012839718005733</v>
      </c>
      <c r="S420">
        <f t="shared" ca="1" si="59"/>
        <v>0.42798841190701153</v>
      </c>
      <c r="T420">
        <f t="shared" ca="1" si="60"/>
        <v>9.2025589494789339E-2</v>
      </c>
      <c r="U420">
        <f t="shared" ca="1" si="61"/>
        <v>8.8060187313990457E-2</v>
      </c>
      <c r="V420">
        <f t="shared" ca="1" si="62"/>
        <v>0.12604611206756849</v>
      </c>
      <c r="W420">
        <f t="shared" ca="1" si="63"/>
        <v>0.10163289482963012</v>
      </c>
      <c r="X420">
        <f t="shared" ca="1" si="64"/>
        <v>7.9594934593572395E-3</v>
      </c>
      <c r="Y420">
        <f t="shared" ca="1" si="65"/>
        <v>5.9248486694462935E-3</v>
      </c>
      <c r="Z420">
        <f t="shared" ca="1" si="66"/>
        <v>1.3607811108750075E-3</v>
      </c>
      <c r="AA420">
        <f t="shared" ca="1" si="67"/>
        <v>4.5098662065456672E-3</v>
      </c>
      <c r="AB420">
        <f t="shared" ca="1" si="68"/>
        <v>6.3816536401695156E-5</v>
      </c>
      <c r="AC420">
        <f t="shared" ca="1" si="69"/>
        <v>0</v>
      </c>
      <c r="AD420">
        <f t="shared" ca="1" si="70"/>
        <v>1.967790897017957E-5</v>
      </c>
      <c r="AE420">
        <f t="shared" ca="1" si="71"/>
        <v>2.0825893120622607E-4</v>
      </c>
      <c r="AF420" s="18"/>
      <c r="AG420" s="18"/>
      <c r="AH420" s="18"/>
      <c r="AI420" s="18"/>
    </row>
    <row r="421" spans="2:35" x14ac:dyDescent="0.15">
      <c r="B421">
        <v>31.263000000000002</v>
      </c>
      <c r="C421">
        <v>20</v>
      </c>
      <c r="D421" s="18">
        <v>0.1933</v>
      </c>
      <c r="E421" s="18">
        <v>0.2863</v>
      </c>
      <c r="F421" s="18">
        <v>0.1197</v>
      </c>
      <c r="G421" s="18">
        <v>0.54430000000000001</v>
      </c>
      <c r="H421" s="18">
        <v>0.36809999999999998</v>
      </c>
      <c r="I421" s="18">
        <v>0.63219999999999998</v>
      </c>
      <c r="J421" s="18">
        <v>0.34649999999999997</v>
      </c>
      <c r="K421" s="18">
        <v>-1.226</v>
      </c>
      <c r="L421" s="18">
        <v>2.4390000000000001</v>
      </c>
      <c r="M421" s="18">
        <v>1.61</v>
      </c>
      <c r="O421" s="18">
        <f t="shared" si="73"/>
        <v>2253.6</v>
      </c>
      <c r="P421">
        <f t="shared" ca="1" si="56"/>
        <v>0.54154705141192339</v>
      </c>
      <c r="Q421">
        <f t="shared" ca="1" si="57"/>
        <v>0.55000656502499146</v>
      </c>
      <c r="R421">
        <f t="shared" ca="1" si="58"/>
        <v>0.41388588755113964</v>
      </c>
      <c r="S421">
        <f t="shared" ca="1" si="59"/>
        <v>0.42369171133675415</v>
      </c>
      <c r="T421">
        <f t="shared" ca="1" si="60"/>
        <v>9.2275431854341672E-2</v>
      </c>
      <c r="U421">
        <f t="shared" ca="1" si="61"/>
        <v>8.7714665694574964E-2</v>
      </c>
      <c r="V421">
        <f t="shared" ca="1" si="62"/>
        <v>0.12547484451451349</v>
      </c>
      <c r="W421">
        <f t="shared" ca="1" si="63"/>
        <v>0.10305203884361828</v>
      </c>
      <c r="X421">
        <f t="shared" ca="1" si="64"/>
        <v>1.2131756186114321E-2</v>
      </c>
      <c r="Y421">
        <f t="shared" ca="1" si="65"/>
        <v>6.0897930215145866E-3</v>
      </c>
      <c r="Z421">
        <f t="shared" ca="1" si="66"/>
        <v>1.1929145529925285E-3</v>
      </c>
      <c r="AA421">
        <f t="shared" ca="1" si="67"/>
        <v>6.0671144434251709E-3</v>
      </c>
      <c r="AB421">
        <f t="shared" ca="1" si="68"/>
        <v>5.6726496223735712E-5</v>
      </c>
      <c r="AC421">
        <f t="shared" ca="1" si="69"/>
        <v>0</v>
      </c>
      <c r="AD421">
        <f t="shared" ca="1" si="70"/>
        <v>1.977749097211573E-5</v>
      </c>
      <c r="AE421">
        <f t="shared" ca="1" si="71"/>
        <v>1.879377115871772E-4</v>
      </c>
      <c r="AF421" s="18"/>
      <c r="AG421" s="18"/>
      <c r="AH421" s="18"/>
      <c r="AI421" s="18"/>
    </row>
    <row r="422" spans="2:35" x14ac:dyDescent="0.15">
      <c r="B422">
        <v>49.982999999999997</v>
      </c>
      <c r="C422">
        <v>1</v>
      </c>
      <c r="D422" s="18">
        <v>8.0280000000000004E-2</v>
      </c>
      <c r="E422" s="18">
        <v>-4.8390000000000002E-2</v>
      </c>
      <c r="F422" s="18">
        <v>1.7450000000000001</v>
      </c>
      <c r="G422" s="18">
        <v>0.22670000000000001</v>
      </c>
      <c r="H422" s="18">
        <v>6.6500000000000004E-2</v>
      </c>
      <c r="I422" s="18">
        <v>0.45469999999999999</v>
      </c>
      <c r="J422" s="18">
        <v>0.31950000000000001</v>
      </c>
      <c r="K422" s="18">
        <v>-0.13539999999999999</v>
      </c>
      <c r="L422" s="18">
        <v>2.8119999999999998</v>
      </c>
      <c r="M422" s="18">
        <v>0.4622</v>
      </c>
      <c r="O422" s="18">
        <f t="shared" si="73"/>
        <v>2837.1</v>
      </c>
      <c r="P422">
        <f t="shared" ca="1" si="56"/>
        <v>0.55848319021167492</v>
      </c>
      <c r="Q422">
        <f t="shared" ca="1" si="57"/>
        <v>0.54550480330758633</v>
      </c>
      <c r="R422">
        <f t="shared" ca="1" si="58"/>
        <v>0.44203991759955941</v>
      </c>
      <c r="S422">
        <f t="shared" ca="1" si="59"/>
        <v>0.43391131485669515</v>
      </c>
      <c r="T422">
        <f t="shared" ca="1" si="60"/>
        <v>8.5287674979906053E-2</v>
      </c>
      <c r="U422">
        <f t="shared" ca="1" si="61"/>
        <v>8.7346717501814317E-2</v>
      </c>
      <c r="V422">
        <f t="shared" ca="1" si="62"/>
        <v>0.12169130400998072</v>
      </c>
      <c r="W422">
        <f t="shared" ca="1" si="63"/>
        <v>0.10776015169226034</v>
      </c>
      <c r="X422">
        <f t="shared" ca="1" si="64"/>
        <v>1.4477158793510051E-2</v>
      </c>
      <c r="Y422">
        <f t="shared" ca="1" si="65"/>
        <v>6.2435360047793792E-3</v>
      </c>
      <c r="Z422">
        <f t="shared" ca="1" si="66"/>
        <v>2.4343539137000607E-3</v>
      </c>
      <c r="AA422">
        <f t="shared" ca="1" si="67"/>
        <v>7.989081241713044E-3</v>
      </c>
      <c r="AB422">
        <f t="shared" ca="1" si="68"/>
        <v>5.1168166417092653E-5</v>
      </c>
      <c r="AC422">
        <f t="shared" ca="1" si="69"/>
        <v>0</v>
      </c>
      <c r="AD422">
        <f t="shared" ca="1" si="70"/>
        <v>1.9846284055567709E-5</v>
      </c>
      <c r="AE422">
        <f t="shared" ca="1" si="71"/>
        <v>1.7010462772875171E-4</v>
      </c>
      <c r="AF422" s="18"/>
      <c r="AG422" s="18"/>
      <c r="AH422" s="18"/>
      <c r="AI422" s="18"/>
    </row>
    <row r="423" spans="2:35" x14ac:dyDescent="0.15">
      <c r="B423">
        <v>49.982999999999997</v>
      </c>
      <c r="C423">
        <v>3</v>
      </c>
      <c r="D423" s="18">
        <v>8.097E-2</v>
      </c>
      <c r="E423" s="18">
        <v>-5.5050000000000002E-2</v>
      </c>
      <c r="F423" s="18">
        <v>1.78</v>
      </c>
      <c r="G423" s="18">
        <v>0.25569999999999998</v>
      </c>
      <c r="H423" s="18">
        <v>6.8739999999999996E-2</v>
      </c>
      <c r="I423" s="18">
        <v>0.43759999999999999</v>
      </c>
      <c r="J423" s="18">
        <v>0.30049999999999999</v>
      </c>
      <c r="K423" s="18">
        <v>-0.12839999999999999</v>
      </c>
      <c r="L423" s="18">
        <v>2.7829999999999999</v>
      </c>
      <c r="M423" s="18">
        <v>0.44650000000000001</v>
      </c>
      <c r="O423" s="18">
        <f t="shared" si="73"/>
        <v>3571.7</v>
      </c>
      <c r="P423">
        <f t="shared" ca="1" si="56"/>
        <v>0.5930269624865887</v>
      </c>
      <c r="Q423">
        <f t="shared" ca="1" si="57"/>
        <v>0.54099571122968471</v>
      </c>
      <c r="R423">
        <f t="shared" ca="1" si="58"/>
        <v>0.50136324761091744</v>
      </c>
      <c r="S423">
        <f t="shared" ca="1" si="59"/>
        <v>0.46606471872673805</v>
      </c>
      <c r="T423">
        <f t="shared" ca="1" si="60"/>
        <v>7.2999386896201224E-2</v>
      </c>
      <c r="U423">
        <f t="shared" ca="1" si="61"/>
        <v>8.6952114136873815E-2</v>
      </c>
      <c r="V423">
        <f t="shared" ca="1" si="62"/>
        <v>0.12475817047358145</v>
      </c>
      <c r="W423">
        <f t="shared" ca="1" si="63"/>
        <v>0.11385152906544485</v>
      </c>
      <c r="X423">
        <f t="shared" ca="1" si="64"/>
        <v>1.5326143110562017E-2</v>
      </c>
      <c r="Y423">
        <f t="shared" ca="1" si="65"/>
        <v>6.3823727105552465E-3</v>
      </c>
      <c r="Z423">
        <f t="shared" ca="1" si="66"/>
        <v>1.2734363422294479E-2</v>
      </c>
      <c r="AA423">
        <f t="shared" ca="1" si="67"/>
        <v>1.0246995917051452E-2</v>
      </c>
      <c r="AB423">
        <f t="shared" ca="1" si="68"/>
        <v>4.6810519421930374E-5</v>
      </c>
      <c r="AC423">
        <f t="shared" ca="1" si="69"/>
        <v>0</v>
      </c>
      <c r="AD423">
        <f t="shared" ca="1" si="70"/>
        <v>1.9893809471656365E-5</v>
      </c>
      <c r="AE423">
        <f t="shared" ca="1" si="71"/>
        <v>1.5445801272120918E-4</v>
      </c>
      <c r="AF423" s="18"/>
      <c r="AG423" s="18"/>
      <c r="AH423" s="18"/>
      <c r="AI423" s="18"/>
    </row>
    <row r="424" spans="2:35" x14ac:dyDescent="0.15">
      <c r="B424">
        <v>49.982999999999997</v>
      </c>
      <c r="C424">
        <v>5</v>
      </c>
      <c r="D424" s="18">
        <v>7.9780000000000004E-2</v>
      </c>
      <c r="E424" s="18">
        <v>8.5569999999999993E-2</v>
      </c>
      <c r="F424" s="18">
        <v>0.47920000000000001</v>
      </c>
      <c r="G424" s="18">
        <v>0.33529999999999999</v>
      </c>
      <c r="H424" s="18">
        <v>-0.1135</v>
      </c>
      <c r="I424" s="18">
        <v>1.823</v>
      </c>
      <c r="J424" s="18">
        <v>0.3528</v>
      </c>
      <c r="K424" s="18">
        <v>-5.6349999999999997E-2</v>
      </c>
      <c r="L424" s="18">
        <v>2.8290000000000002</v>
      </c>
      <c r="M424" s="18">
        <v>0.32019999999999998</v>
      </c>
      <c r="O424" s="18">
        <f t="shared" si="73"/>
        <v>4496.5</v>
      </c>
      <c r="P424">
        <f t="shared" ca="1" si="56"/>
        <v>0.66601667106675799</v>
      </c>
      <c r="Q424">
        <f t="shared" ca="1" si="57"/>
        <v>0.53635027568111826</v>
      </c>
      <c r="R424">
        <f t="shared" ca="1" si="58"/>
        <v>0.56690363314569003</v>
      </c>
      <c r="S424">
        <f t="shared" ca="1" si="59"/>
        <v>0.52579985406438079</v>
      </c>
      <c r="T424">
        <f t="shared" ca="1" si="60"/>
        <v>6.0645580639321905E-2</v>
      </c>
      <c r="U424">
        <f t="shared" ca="1" si="61"/>
        <v>8.6384577699042772E-2</v>
      </c>
      <c r="V424">
        <f t="shared" ca="1" si="62"/>
        <v>0.10821217820708232</v>
      </c>
      <c r="W424">
        <f t="shared" ca="1" si="63"/>
        <v>0.10131260506956111</v>
      </c>
      <c r="X424">
        <f t="shared" ca="1" si="64"/>
        <v>1.5583072093200078E-2</v>
      </c>
      <c r="Y424">
        <f t="shared" ca="1" si="65"/>
        <v>6.4317536931704396E-3</v>
      </c>
      <c r="Z424">
        <f t="shared" ca="1" si="66"/>
        <v>1.9246876201471776E-2</v>
      </c>
      <c r="AA424">
        <f t="shared" ca="1" si="67"/>
        <v>1.270130883670427E-2</v>
      </c>
      <c r="AB424">
        <f t="shared" ca="1" si="68"/>
        <v>4.3394347660152821E-5</v>
      </c>
      <c r="AC424">
        <f t="shared" ca="1" si="69"/>
        <v>0</v>
      </c>
      <c r="AD424">
        <f t="shared" ca="1" si="70"/>
        <v>1.9926640982582955E-5</v>
      </c>
      <c r="AE424">
        <f t="shared" ca="1" si="71"/>
        <v>1.4073363274182127E-4</v>
      </c>
      <c r="AF424" s="18"/>
      <c r="AG424" s="18"/>
      <c r="AH424" s="18"/>
      <c r="AI424" s="18"/>
    </row>
    <row r="425" spans="2:35" x14ac:dyDescent="0.15">
      <c r="B425">
        <v>49.982999999999997</v>
      </c>
      <c r="C425">
        <v>7</v>
      </c>
      <c r="D425" s="18">
        <v>8.1689999999999999E-2</v>
      </c>
      <c r="E425" s="18">
        <v>8.7609999999999993E-2</v>
      </c>
      <c r="F425" s="18">
        <v>0.44090000000000001</v>
      </c>
      <c r="G425" s="18">
        <v>0.2923</v>
      </c>
      <c r="H425" s="18">
        <v>-0.1368</v>
      </c>
      <c r="I425" s="18">
        <v>1.962</v>
      </c>
      <c r="J425" s="18">
        <v>0.42309999999999998</v>
      </c>
      <c r="K425" s="18">
        <v>-6.7729999999999999E-2</v>
      </c>
      <c r="L425" s="18">
        <v>3.1579999999999999</v>
      </c>
      <c r="M425" s="18">
        <v>0.38569999999999999</v>
      </c>
      <c r="O425" s="18">
        <f t="shared" si="73"/>
        <v>5660.8</v>
      </c>
      <c r="P425">
        <f t="shared" ca="1" si="56"/>
        <v>0.79257886839816849</v>
      </c>
      <c r="Q425">
        <f t="shared" ca="1" si="57"/>
        <v>0.52946303662308658</v>
      </c>
      <c r="R425">
        <f t="shared" ca="1" si="58"/>
        <v>0.63547464731763337</v>
      </c>
      <c r="S425">
        <f t="shared" ca="1" si="59"/>
        <v>0.61476035589095546</v>
      </c>
      <c r="T425">
        <f t="shared" ca="1" si="60"/>
        <v>5.1773253236165773E-2</v>
      </c>
      <c r="U425">
        <f t="shared" ca="1" si="61"/>
        <v>8.3523977992191842E-2</v>
      </c>
      <c r="V425">
        <f t="shared" ca="1" si="62"/>
        <v>7.9362759144430223E-2</v>
      </c>
      <c r="W425">
        <f t="shared" ca="1" si="63"/>
        <v>6.1001642101713695E-2</v>
      </c>
      <c r="X425">
        <f t="shared" ca="1" si="64"/>
        <v>1.5656181402110694E-2</v>
      </c>
      <c r="Y425">
        <f t="shared" ca="1" si="65"/>
        <v>5.3304153400715558E-3</v>
      </c>
      <c r="Z425">
        <f t="shared" ca="1" si="66"/>
        <v>2.0168830976904254E-2</v>
      </c>
      <c r="AA425">
        <f t="shared" ca="1" si="67"/>
        <v>1.5555204025980689E-2</v>
      </c>
      <c r="AB425">
        <f t="shared" ca="1" si="68"/>
        <v>4.0716164269011257E-5</v>
      </c>
      <c r="AC425">
        <f t="shared" ca="1" si="69"/>
        <v>0</v>
      </c>
      <c r="AD425">
        <f t="shared" ca="1" si="70"/>
        <v>1.9949322491434607E-5</v>
      </c>
      <c r="AE425">
        <f t="shared" ca="1" si="71"/>
        <v>1.2869788073066254E-4</v>
      </c>
      <c r="AF425" s="18"/>
      <c r="AG425" s="18"/>
      <c r="AH425" s="18"/>
      <c r="AI425" s="18"/>
    </row>
    <row r="426" spans="2:35" x14ac:dyDescent="0.15">
      <c r="B426">
        <v>49.982999999999997</v>
      </c>
      <c r="C426">
        <v>10</v>
      </c>
      <c r="D426" s="18">
        <v>8.6739999999999998E-2</v>
      </c>
      <c r="E426" s="18">
        <v>8.7999999999999995E-2</v>
      </c>
      <c r="F426" s="18">
        <v>0.36780000000000002</v>
      </c>
      <c r="G426" s="18">
        <v>0.26600000000000001</v>
      </c>
      <c r="H426" s="18">
        <v>-0.18079999999999999</v>
      </c>
      <c r="I426" s="18">
        <v>2.27</v>
      </c>
      <c r="J426" s="18">
        <v>0.43780000000000002</v>
      </c>
      <c r="K426" s="18">
        <v>-2.4899999999999999E-2</v>
      </c>
      <c r="L426" s="18">
        <v>2.8650000000000002</v>
      </c>
      <c r="M426" s="18">
        <v>2.5</v>
      </c>
      <c r="O426" s="18">
        <f t="shared" si="73"/>
        <v>7126.5</v>
      </c>
      <c r="P426">
        <f t="shared" ca="1" si="56"/>
        <v>0.94956582400702449</v>
      </c>
      <c r="Q426">
        <f t="shared" ca="1" si="57"/>
        <v>0.51768286425004528</v>
      </c>
      <c r="R426">
        <f t="shared" ca="1" si="58"/>
        <v>0.71566774728634108</v>
      </c>
      <c r="S426">
        <f t="shared" ca="1" si="59"/>
        <v>0.72945109831998467</v>
      </c>
      <c r="T426">
        <f t="shared" ca="1" si="60"/>
        <v>4.6495617469813406E-2</v>
      </c>
      <c r="U426">
        <f t="shared" ca="1" si="61"/>
        <v>7.5706089507451918E-2</v>
      </c>
      <c r="V426">
        <f t="shared" ca="1" si="62"/>
        <v>5.9852219165861725E-2</v>
      </c>
      <c r="W426">
        <f t="shared" ca="1" si="63"/>
        <v>5.353074928360102E-2</v>
      </c>
      <c r="X426">
        <f t="shared" ca="1" si="64"/>
        <v>1.5676141750401933E-2</v>
      </c>
      <c r="Y426">
        <f t="shared" ca="1" si="65"/>
        <v>1.7451750152370192E-3</v>
      </c>
      <c r="Z426">
        <f t="shared" ca="1" si="66"/>
        <v>2.0249586694561877E-2</v>
      </c>
      <c r="AA426">
        <f t="shared" ca="1" si="67"/>
        <v>1.8645982803476995E-2</v>
      </c>
      <c r="AB426">
        <f t="shared" ca="1" si="68"/>
        <v>3.8616733490787203E-5</v>
      </c>
      <c r="AC426">
        <f t="shared" ca="1" si="69"/>
        <v>0</v>
      </c>
      <c r="AD426">
        <f t="shared" ca="1" si="70"/>
        <v>1.9964990617606093E-5</v>
      </c>
      <c r="AE426">
        <f t="shared" ca="1" si="71"/>
        <v>1.1814653047728663E-4</v>
      </c>
      <c r="AF426" s="18"/>
      <c r="AG426" s="18"/>
      <c r="AH426" s="18"/>
      <c r="AI426" s="18"/>
    </row>
    <row r="427" spans="2:35" x14ac:dyDescent="0.15">
      <c r="B427">
        <v>49.982999999999997</v>
      </c>
      <c r="C427">
        <v>15</v>
      </c>
      <c r="D427" s="18">
        <v>8.2640000000000005E-2</v>
      </c>
      <c r="E427" s="18">
        <v>0.1171</v>
      </c>
      <c r="F427" s="18">
        <v>0.44519999999999998</v>
      </c>
      <c r="G427" s="18">
        <v>0.27950000000000003</v>
      </c>
      <c r="H427" s="18">
        <v>-0.20080000000000001</v>
      </c>
      <c r="I427" s="18">
        <v>1.982</v>
      </c>
      <c r="J427" s="18">
        <v>0.4652</v>
      </c>
      <c r="K427" s="18">
        <v>-2.111E-2</v>
      </c>
      <c r="L427" s="18">
        <v>2.968</v>
      </c>
      <c r="M427" s="18">
        <v>0.19950000000000001</v>
      </c>
      <c r="O427" s="18">
        <f t="shared" si="73"/>
        <v>8971.7000000000007</v>
      </c>
      <c r="P427">
        <f t="shared" ca="1" si="56"/>
        <v>1.0804429353190219</v>
      </c>
      <c r="Q427">
        <f t="shared" ca="1" si="57"/>
        <v>0.51159667521134133</v>
      </c>
      <c r="R427">
        <f t="shared" ca="1" si="58"/>
        <v>0.80604446968332033</v>
      </c>
      <c r="S427">
        <f t="shared" ca="1" si="59"/>
        <v>0.86194889928142837</v>
      </c>
      <c r="T427">
        <f t="shared" ca="1" si="60"/>
        <v>4.3505807101600548E-2</v>
      </c>
      <c r="U427">
        <f t="shared" ca="1" si="61"/>
        <v>7.3507149178586834E-2</v>
      </c>
      <c r="V427">
        <f t="shared" ca="1" si="62"/>
        <v>5.1020228308574292E-2</v>
      </c>
      <c r="W427">
        <f t="shared" ca="1" si="63"/>
        <v>5.9925675166893733E-2</v>
      </c>
      <c r="X427">
        <f t="shared" ca="1" si="64"/>
        <v>1.568120408015981E-2</v>
      </c>
      <c r="Y427">
        <f t="shared" ca="1" si="65"/>
        <v>9.632786850364563E-4</v>
      </c>
      <c r="Z427">
        <f t="shared" ca="1" si="66"/>
        <v>2.0248190354674053E-2</v>
      </c>
      <c r="AA427">
        <f t="shared" ca="1" si="67"/>
        <v>2.176085550489688E-2</v>
      </c>
      <c r="AB427">
        <f t="shared" ca="1" si="68"/>
        <v>3.6970911964501196E-5</v>
      </c>
      <c r="AC427">
        <f t="shared" ca="1" si="69"/>
        <v>0</v>
      </c>
      <c r="AD427">
        <f t="shared" ca="1" si="70"/>
        <v>1.9975814584648199E-5</v>
      </c>
      <c r="AE427">
        <f t="shared" ca="1" si="71"/>
        <v>1.0889834316368807E-4</v>
      </c>
      <c r="AF427" s="18"/>
      <c r="AG427" s="18"/>
      <c r="AH427" s="18"/>
      <c r="AI427" s="18"/>
    </row>
    <row r="428" spans="2:35" x14ac:dyDescent="0.15">
      <c r="B428">
        <v>49.982999999999997</v>
      </c>
      <c r="C428">
        <v>20</v>
      </c>
      <c r="D428" s="18">
        <v>8.4690000000000001E-2</v>
      </c>
      <c r="E428" s="18">
        <v>0.1152</v>
      </c>
      <c r="F428" s="18">
        <v>0.44159999999999999</v>
      </c>
      <c r="G428" s="18">
        <v>0.2762</v>
      </c>
      <c r="H428" s="18">
        <v>-0.23280000000000001</v>
      </c>
      <c r="I428" s="18">
        <v>2.1749999999999998</v>
      </c>
      <c r="J428" s="18">
        <v>0.47670000000000001</v>
      </c>
      <c r="K428" s="18">
        <v>1.4590000000000001E-2</v>
      </c>
      <c r="L428" s="18">
        <v>3.6</v>
      </c>
      <c r="M428" s="18">
        <v>0.1198</v>
      </c>
      <c r="O428" s="18">
        <f t="shared" si="73"/>
        <v>10000</v>
      </c>
      <c r="P428">
        <f t="shared" ca="1" si="56"/>
        <v>1.1233192564125274</v>
      </c>
      <c r="Q428">
        <f t="shared" ca="1" si="57"/>
        <v>0.50950373971762553</v>
      </c>
      <c r="R428">
        <f t="shared" ca="1" si="58"/>
        <v>0.85092916362546334</v>
      </c>
      <c r="S428">
        <f t="shared" ca="1" si="59"/>
        <v>0.92766483792931664</v>
      </c>
      <c r="T428">
        <f t="shared" ca="1" si="60"/>
        <v>4.2591118345341836E-2</v>
      </c>
      <c r="U428">
        <f t="shared" ca="1" si="61"/>
        <v>7.3217430225601302E-2</v>
      </c>
      <c r="V428">
        <f t="shared" ca="1" si="62"/>
        <v>4.9029089424519591E-2</v>
      </c>
      <c r="W428">
        <f t="shared" ca="1" si="63"/>
        <v>6.3792979466326186E-2</v>
      </c>
      <c r="X428">
        <f t="shared" ca="1" si="64"/>
        <v>1.5681911445498242E-2</v>
      </c>
      <c r="Y428">
        <f t="shared" ca="1" si="65"/>
        <v>9.6573532995090352E-4</v>
      </c>
      <c r="Z428">
        <f t="shared" ca="1" si="66"/>
        <v>2.0244560408130927E-2</v>
      </c>
      <c r="AA428">
        <f t="shared" ca="1" si="67"/>
        <v>2.3194564177336136E-2</v>
      </c>
      <c r="AB428">
        <f t="shared" ca="1" si="68"/>
        <v>3.6323712776842321E-5</v>
      </c>
      <c r="AC428">
        <f t="shared" ca="1" si="69"/>
        <v>0</v>
      </c>
      <c r="AD428">
        <f t="shared" ca="1" si="70"/>
        <v>1.9979683232203282E-5</v>
      </c>
      <c r="AE428">
        <f t="shared" ca="1" si="71"/>
        <v>1.0494566333274155E-4</v>
      </c>
      <c r="AF428" s="18"/>
      <c r="AG428" s="18"/>
      <c r="AH428" s="18"/>
      <c r="AI428" s="18"/>
    </row>
    <row r="429" spans="2:35" x14ac:dyDescent="0.15">
      <c r="B429">
        <v>67.763000000000005</v>
      </c>
      <c r="C429">
        <v>1</v>
      </c>
      <c r="D429" s="18">
        <v>4.3490000000000001E-2</v>
      </c>
      <c r="E429" s="18">
        <v>0.1041</v>
      </c>
      <c r="F429" s="18">
        <v>0.87839999999999996</v>
      </c>
      <c r="G429" s="18">
        <v>2.1749999999999998</v>
      </c>
      <c r="H429" s="18">
        <v>-8.2159999999999997E-2</v>
      </c>
      <c r="I429" s="18">
        <v>1.597</v>
      </c>
      <c r="J429" s="18">
        <v>0.25729999999999997</v>
      </c>
      <c r="K429" s="18">
        <v>-0.10150000000000001</v>
      </c>
      <c r="L429" s="18">
        <v>3.395</v>
      </c>
      <c r="M429" s="18">
        <v>0.28849999999999998</v>
      </c>
      <c r="O429" s="18">
        <f t="shared" si="73"/>
        <v>10000</v>
      </c>
      <c r="P429">
        <f t="shared" ca="1" si="56"/>
        <v>1.1233192564125274</v>
      </c>
      <c r="Q429">
        <f t="shared" ca="1" si="57"/>
        <v>0.50950373971762553</v>
      </c>
      <c r="R429">
        <f t="shared" ca="1" si="58"/>
        <v>0.85092916362546334</v>
      </c>
      <c r="S429">
        <f t="shared" ca="1" si="59"/>
        <v>0.92766483792931664</v>
      </c>
      <c r="T429">
        <f t="shared" ca="1" si="60"/>
        <v>4.2591118345341836E-2</v>
      </c>
      <c r="U429">
        <f t="shared" ca="1" si="61"/>
        <v>7.3217430225601302E-2</v>
      </c>
      <c r="V429">
        <f t="shared" ca="1" si="62"/>
        <v>4.9029089424519591E-2</v>
      </c>
      <c r="W429">
        <f t="shared" ca="1" si="63"/>
        <v>6.3792979466326186E-2</v>
      </c>
      <c r="X429">
        <f t="shared" ca="1" si="64"/>
        <v>1.5681911445498242E-2</v>
      </c>
      <c r="Y429">
        <f t="shared" ca="1" si="65"/>
        <v>9.6573532995090352E-4</v>
      </c>
      <c r="Z429">
        <f t="shared" ca="1" si="66"/>
        <v>2.0244560408130927E-2</v>
      </c>
      <c r="AA429">
        <f t="shared" ca="1" si="67"/>
        <v>2.3194564177336136E-2</v>
      </c>
      <c r="AB429">
        <f t="shared" ca="1" si="68"/>
        <v>3.6323712776842321E-5</v>
      </c>
      <c r="AC429">
        <f t="shared" ca="1" si="69"/>
        <v>0</v>
      </c>
      <c r="AD429">
        <f t="shared" ca="1" si="70"/>
        <v>1.9979683232203282E-5</v>
      </c>
      <c r="AE429">
        <f t="shared" ca="1" si="71"/>
        <v>1.0494566333274155E-4</v>
      </c>
      <c r="AF429" s="18"/>
      <c r="AG429" s="18"/>
      <c r="AH429" s="18"/>
      <c r="AI429" s="18"/>
    </row>
    <row r="430" spans="2:35" x14ac:dyDescent="0.15">
      <c r="B430">
        <v>67.763000000000005</v>
      </c>
      <c r="C430">
        <v>3</v>
      </c>
      <c r="D430" s="18">
        <v>3.022E-2</v>
      </c>
      <c r="E430" s="18">
        <v>9.5729999999999996E-2</v>
      </c>
      <c r="F430" s="18">
        <v>-0.66749999999999998</v>
      </c>
      <c r="G430" s="18">
        <v>2.157</v>
      </c>
      <c r="H430" s="18">
        <v>-8.1339999999999996E-2</v>
      </c>
      <c r="I430" s="18">
        <v>1.6779999999999999</v>
      </c>
      <c r="J430" s="18">
        <v>0.34610000000000002</v>
      </c>
      <c r="K430" s="18">
        <v>-7.8109999999999999E-2</v>
      </c>
      <c r="L430" s="18">
        <v>3.2919999999999998</v>
      </c>
      <c r="M430" s="18">
        <v>0.26840000000000003</v>
      </c>
      <c r="O430" s="18">
        <f t="shared" si="73"/>
        <v>10000</v>
      </c>
      <c r="P430">
        <f t="shared" ca="1" si="56"/>
        <v>1.1233192564125274</v>
      </c>
      <c r="Q430">
        <f t="shared" ca="1" si="57"/>
        <v>0.50950373971762553</v>
      </c>
      <c r="R430">
        <f t="shared" ca="1" si="58"/>
        <v>0.85092916362546334</v>
      </c>
      <c r="S430">
        <f t="shared" ca="1" si="59"/>
        <v>0.92766483792931664</v>
      </c>
      <c r="T430">
        <f t="shared" ca="1" si="60"/>
        <v>4.2591118345341836E-2</v>
      </c>
      <c r="U430">
        <f t="shared" ca="1" si="61"/>
        <v>7.3217430225601302E-2</v>
      </c>
      <c r="V430">
        <f t="shared" ca="1" si="62"/>
        <v>4.9029089424519591E-2</v>
      </c>
      <c r="W430">
        <f t="shared" ca="1" si="63"/>
        <v>6.3792979466326186E-2</v>
      </c>
      <c r="X430">
        <f t="shared" ca="1" si="64"/>
        <v>1.5681911445498242E-2</v>
      </c>
      <c r="Y430">
        <f t="shared" ca="1" si="65"/>
        <v>9.6573532995090352E-4</v>
      </c>
      <c r="Z430">
        <f t="shared" ca="1" si="66"/>
        <v>2.0244560408130927E-2</v>
      </c>
      <c r="AA430">
        <f t="shared" ca="1" si="67"/>
        <v>2.3194564177336136E-2</v>
      </c>
      <c r="AB430">
        <f t="shared" ca="1" si="68"/>
        <v>3.6323712776842321E-5</v>
      </c>
      <c r="AC430">
        <f t="shared" ca="1" si="69"/>
        <v>0</v>
      </c>
      <c r="AD430">
        <f t="shared" ca="1" si="70"/>
        <v>1.9979683232203282E-5</v>
      </c>
      <c r="AE430">
        <f t="shared" ca="1" si="71"/>
        <v>1.0494566333274155E-4</v>
      </c>
      <c r="AF430" s="18"/>
      <c r="AG430" s="18"/>
      <c r="AH430" s="18"/>
      <c r="AI430" s="18"/>
    </row>
    <row r="431" spans="2:35" x14ac:dyDescent="0.15">
      <c r="B431">
        <v>67.763000000000005</v>
      </c>
      <c r="C431">
        <v>5</v>
      </c>
      <c r="D431" s="18">
        <v>3.739E-2</v>
      </c>
      <c r="E431" s="18">
        <v>0.1089</v>
      </c>
      <c r="F431" s="18">
        <v>0.52370000000000005</v>
      </c>
      <c r="G431" s="18">
        <v>2.141</v>
      </c>
      <c r="H431" s="18">
        <v>-9.74E-2</v>
      </c>
      <c r="I431" s="18">
        <v>1.738</v>
      </c>
      <c r="J431" s="18">
        <v>0.34100000000000003</v>
      </c>
      <c r="K431" s="18">
        <v>-7.1379999999999999E-2</v>
      </c>
      <c r="L431" s="18">
        <v>3.3420000000000001</v>
      </c>
      <c r="M431" s="18">
        <v>0.23230000000000001</v>
      </c>
      <c r="O431" s="18">
        <f t="shared" si="73"/>
        <v>10000</v>
      </c>
      <c r="P431">
        <f t="shared" ca="1" si="56"/>
        <v>1.1233192564125274</v>
      </c>
      <c r="Q431">
        <f t="shared" ca="1" si="57"/>
        <v>0.50950373971762553</v>
      </c>
      <c r="R431">
        <f t="shared" ca="1" si="58"/>
        <v>0.85092916362546334</v>
      </c>
      <c r="S431">
        <f t="shared" ca="1" si="59"/>
        <v>0.92766483792931664</v>
      </c>
      <c r="T431">
        <f t="shared" ca="1" si="60"/>
        <v>4.2591118345341836E-2</v>
      </c>
      <c r="U431">
        <f t="shared" ca="1" si="61"/>
        <v>7.3217430225601302E-2</v>
      </c>
      <c r="V431">
        <f t="shared" ca="1" si="62"/>
        <v>4.9029089424519591E-2</v>
      </c>
      <c r="W431">
        <f t="shared" ca="1" si="63"/>
        <v>6.3792979466326186E-2</v>
      </c>
      <c r="X431">
        <f t="shared" ca="1" si="64"/>
        <v>1.5681911445498242E-2</v>
      </c>
      <c r="Y431">
        <f t="shared" ca="1" si="65"/>
        <v>9.6573532995090352E-4</v>
      </c>
      <c r="Z431">
        <f t="shared" ca="1" si="66"/>
        <v>2.0244560408130927E-2</v>
      </c>
      <c r="AA431">
        <f t="shared" ca="1" si="67"/>
        <v>2.3194564177336136E-2</v>
      </c>
      <c r="AB431">
        <f t="shared" ca="1" si="68"/>
        <v>3.6323712776842321E-5</v>
      </c>
      <c r="AC431">
        <f t="shared" ca="1" si="69"/>
        <v>0</v>
      </c>
      <c r="AD431">
        <f t="shared" ca="1" si="70"/>
        <v>1.9979683232203282E-5</v>
      </c>
      <c r="AE431">
        <f t="shared" ca="1" si="71"/>
        <v>1.0494566333274155E-4</v>
      </c>
      <c r="AF431" s="18"/>
      <c r="AG431" s="18"/>
      <c r="AH431" s="18"/>
      <c r="AI431" s="18"/>
    </row>
    <row r="432" spans="2:35" x14ac:dyDescent="0.15">
      <c r="B432">
        <v>67.763000000000005</v>
      </c>
      <c r="C432">
        <v>7</v>
      </c>
      <c r="D432" s="18">
        <v>2.7859999999999999E-2</v>
      </c>
      <c r="E432" s="18">
        <v>0.1217</v>
      </c>
      <c r="F432" s="18">
        <v>0.19869999999999999</v>
      </c>
      <c r="G432" s="18">
        <v>2.181</v>
      </c>
      <c r="H432" s="18">
        <v>-0.10440000000000001</v>
      </c>
      <c r="I432" s="18">
        <v>1.7629999999999999</v>
      </c>
      <c r="J432" s="18">
        <v>0.32140000000000002</v>
      </c>
      <c r="K432" s="18">
        <v>-6.4890000000000003E-2</v>
      </c>
      <c r="L432" s="18">
        <v>3.3580000000000001</v>
      </c>
      <c r="M432" s="18">
        <v>0.20660000000000001</v>
      </c>
      <c r="O432" s="18">
        <f t="shared" si="73"/>
        <v>10000</v>
      </c>
      <c r="P432">
        <f t="shared" ca="1" si="56"/>
        <v>1.1233192564125274</v>
      </c>
      <c r="Q432">
        <f t="shared" ca="1" si="57"/>
        <v>0.50950373971762553</v>
      </c>
      <c r="R432">
        <f t="shared" ca="1" si="58"/>
        <v>0.85092916362546334</v>
      </c>
      <c r="S432">
        <f t="shared" ca="1" si="59"/>
        <v>0.92766483792931664</v>
      </c>
      <c r="T432">
        <f t="shared" ca="1" si="60"/>
        <v>4.2591118345341836E-2</v>
      </c>
      <c r="U432">
        <f t="shared" ca="1" si="61"/>
        <v>7.3217430225601302E-2</v>
      </c>
      <c r="V432">
        <f t="shared" ca="1" si="62"/>
        <v>4.9029089424519591E-2</v>
      </c>
      <c r="W432">
        <f t="shared" ca="1" si="63"/>
        <v>6.3792979466326186E-2</v>
      </c>
      <c r="X432">
        <f t="shared" ca="1" si="64"/>
        <v>1.5681911445498242E-2</v>
      </c>
      <c r="Y432">
        <f t="shared" ca="1" si="65"/>
        <v>9.6573532995090352E-4</v>
      </c>
      <c r="Z432">
        <f t="shared" ca="1" si="66"/>
        <v>2.0244560408130927E-2</v>
      </c>
      <c r="AA432">
        <f t="shared" ca="1" si="67"/>
        <v>2.3194564177336136E-2</v>
      </c>
      <c r="AB432">
        <f t="shared" ca="1" si="68"/>
        <v>3.6323712776842321E-5</v>
      </c>
      <c r="AC432">
        <f t="shared" ca="1" si="69"/>
        <v>0</v>
      </c>
      <c r="AD432">
        <f t="shared" ca="1" si="70"/>
        <v>1.9979683232203282E-5</v>
      </c>
      <c r="AE432">
        <f t="shared" ca="1" si="71"/>
        <v>1.0494566333274155E-4</v>
      </c>
      <c r="AF432" s="18"/>
      <c r="AG432" s="18"/>
      <c r="AH432" s="18"/>
      <c r="AI432" s="18"/>
    </row>
    <row r="433" spans="2:35" x14ac:dyDescent="0.15">
      <c r="B433">
        <v>67.763000000000005</v>
      </c>
      <c r="C433">
        <v>10</v>
      </c>
      <c r="D433" s="18">
        <v>2.8490000000000001E-2</v>
      </c>
      <c r="E433" s="18">
        <v>0.13550000000000001</v>
      </c>
      <c r="F433" s="18">
        <v>0.22140000000000001</v>
      </c>
      <c r="G433" s="18">
        <v>1.601</v>
      </c>
      <c r="H433" s="18">
        <v>-0.1409</v>
      </c>
      <c r="I433" s="18">
        <v>1.75</v>
      </c>
      <c r="J433" s="18">
        <v>0.46150000000000002</v>
      </c>
      <c r="K433" s="18">
        <v>-4.8959999999999997E-2</v>
      </c>
      <c r="L433" s="18">
        <v>3.4369999999999998</v>
      </c>
      <c r="M433" s="18">
        <v>0.16250000000000001</v>
      </c>
      <c r="O433" s="18">
        <f t="shared" si="73"/>
        <v>10000</v>
      </c>
      <c r="P433">
        <f t="shared" ca="1" si="56"/>
        <v>1.1233192564125274</v>
      </c>
      <c r="Q433">
        <f t="shared" ca="1" si="57"/>
        <v>0.50950373971762553</v>
      </c>
      <c r="R433">
        <f t="shared" ca="1" si="58"/>
        <v>0.85092916362546334</v>
      </c>
      <c r="S433">
        <f t="shared" ca="1" si="59"/>
        <v>0.92766483792931664</v>
      </c>
      <c r="T433">
        <f t="shared" ca="1" si="60"/>
        <v>4.2591118345341836E-2</v>
      </c>
      <c r="U433">
        <f t="shared" ca="1" si="61"/>
        <v>7.3217430225601302E-2</v>
      </c>
      <c r="V433">
        <f t="shared" ca="1" si="62"/>
        <v>4.9029089424519591E-2</v>
      </c>
      <c r="W433">
        <f t="shared" ca="1" si="63"/>
        <v>6.3792979466326186E-2</v>
      </c>
      <c r="X433">
        <f t="shared" ca="1" si="64"/>
        <v>1.5681911445498242E-2</v>
      </c>
      <c r="Y433">
        <f t="shared" ca="1" si="65"/>
        <v>9.6573532995090352E-4</v>
      </c>
      <c r="Z433">
        <f t="shared" ca="1" si="66"/>
        <v>2.0244560408130927E-2</v>
      </c>
      <c r="AA433">
        <f t="shared" ca="1" si="67"/>
        <v>2.3194564177336136E-2</v>
      </c>
      <c r="AB433">
        <f t="shared" ca="1" si="68"/>
        <v>3.6323712776842321E-5</v>
      </c>
      <c r="AC433">
        <f t="shared" ca="1" si="69"/>
        <v>0</v>
      </c>
      <c r="AD433">
        <f t="shared" ca="1" si="70"/>
        <v>1.9979683232203282E-5</v>
      </c>
      <c r="AE433">
        <f t="shared" ca="1" si="71"/>
        <v>1.0494566333274155E-4</v>
      </c>
      <c r="AF433" s="18"/>
      <c r="AG433" s="18"/>
      <c r="AH433" s="18"/>
      <c r="AI433" s="18"/>
    </row>
    <row r="434" spans="2:35" x14ac:dyDescent="0.15">
      <c r="B434">
        <v>67.763000000000005</v>
      </c>
      <c r="C434">
        <v>15</v>
      </c>
      <c r="D434" s="18">
        <v>-3.588E-3</v>
      </c>
      <c r="E434" s="18">
        <v>0.25409999999999999</v>
      </c>
      <c r="F434" s="18">
        <v>0.30909999999999999</v>
      </c>
      <c r="G434" s="18">
        <v>1.919</v>
      </c>
      <c r="H434" s="18">
        <v>-0.31719999999999998</v>
      </c>
      <c r="I434" s="18">
        <v>2.2869999999999999</v>
      </c>
      <c r="J434" s="18">
        <v>0.92910000000000004</v>
      </c>
      <c r="K434" s="18">
        <v>2.8500000000000001E-2</v>
      </c>
      <c r="L434" s="18">
        <v>3.0459999999999998</v>
      </c>
      <c r="M434" s="18">
        <v>0.14149999999999999</v>
      </c>
      <c r="O434" s="18">
        <f t="shared" si="73"/>
        <v>10000</v>
      </c>
      <c r="P434">
        <f t="shared" ca="1" si="56"/>
        <v>1.1233192564125274</v>
      </c>
      <c r="Q434">
        <f t="shared" ca="1" si="57"/>
        <v>0.50950373971762553</v>
      </c>
      <c r="R434">
        <f t="shared" ca="1" si="58"/>
        <v>0.85092916362546334</v>
      </c>
      <c r="S434">
        <f t="shared" ca="1" si="59"/>
        <v>0.92766483792931664</v>
      </c>
      <c r="T434">
        <f t="shared" ca="1" si="60"/>
        <v>4.2591118345341836E-2</v>
      </c>
      <c r="U434">
        <f t="shared" ca="1" si="61"/>
        <v>7.3217430225601302E-2</v>
      </c>
      <c r="V434">
        <f t="shared" ca="1" si="62"/>
        <v>4.9029089424519591E-2</v>
      </c>
      <c r="W434">
        <f t="shared" ca="1" si="63"/>
        <v>6.3792979466326186E-2</v>
      </c>
      <c r="X434">
        <f t="shared" ca="1" si="64"/>
        <v>1.5681911445498242E-2</v>
      </c>
      <c r="Y434">
        <f t="shared" ca="1" si="65"/>
        <v>9.6573532995090352E-4</v>
      </c>
      <c r="Z434">
        <f t="shared" ca="1" si="66"/>
        <v>2.0244560408130927E-2</v>
      </c>
      <c r="AA434">
        <f t="shared" ca="1" si="67"/>
        <v>2.3194564177336136E-2</v>
      </c>
      <c r="AB434">
        <f t="shared" ca="1" si="68"/>
        <v>3.6323712776842321E-5</v>
      </c>
      <c r="AC434">
        <f t="shared" ca="1" si="69"/>
        <v>0</v>
      </c>
      <c r="AD434">
        <f t="shared" ca="1" si="70"/>
        <v>1.9979683232203282E-5</v>
      </c>
      <c r="AE434">
        <f t="shared" ca="1" si="71"/>
        <v>1.0494566333274155E-4</v>
      </c>
      <c r="AF434" s="18"/>
      <c r="AG434" s="18"/>
      <c r="AH434" s="18"/>
      <c r="AI434" s="18"/>
    </row>
    <row r="435" spans="2:35" x14ac:dyDescent="0.15">
      <c r="B435">
        <v>67.763000000000005</v>
      </c>
      <c r="C435">
        <v>20</v>
      </c>
      <c r="D435" s="18">
        <v>-1.4250000000000001E-3</v>
      </c>
      <c r="E435" s="18">
        <v>0.122</v>
      </c>
      <c r="F435" s="18">
        <v>-1.4219999999999999</v>
      </c>
      <c r="G435" s="18">
        <v>1.575</v>
      </c>
      <c r="H435" s="18">
        <v>-0.1157</v>
      </c>
      <c r="I435" s="18">
        <v>1.8380000000000001</v>
      </c>
      <c r="J435" s="18">
        <v>0.32990000000000003</v>
      </c>
      <c r="K435" s="18">
        <v>-3.3270000000000001E-2</v>
      </c>
      <c r="L435" s="18">
        <v>3.5470000000000002</v>
      </c>
      <c r="M435" s="18">
        <v>0.1132</v>
      </c>
      <c r="O435" s="18">
        <f t="shared" si="73"/>
        <v>10000</v>
      </c>
      <c r="P435">
        <f t="shared" ca="1" si="56"/>
        <v>1.1233192564125274</v>
      </c>
      <c r="Q435">
        <f t="shared" ca="1" si="57"/>
        <v>0.50950373971762553</v>
      </c>
      <c r="R435">
        <f t="shared" ca="1" si="58"/>
        <v>0.85092916362546334</v>
      </c>
      <c r="S435">
        <f t="shared" ca="1" si="59"/>
        <v>0.92766483792931664</v>
      </c>
      <c r="T435">
        <f t="shared" ca="1" si="60"/>
        <v>4.2591118345341836E-2</v>
      </c>
      <c r="U435">
        <f t="shared" ca="1" si="61"/>
        <v>7.3217430225601302E-2</v>
      </c>
      <c r="V435">
        <f t="shared" ca="1" si="62"/>
        <v>4.9029089424519591E-2</v>
      </c>
      <c r="W435">
        <f t="shared" ca="1" si="63"/>
        <v>6.3792979466326186E-2</v>
      </c>
      <c r="X435">
        <f t="shared" ca="1" si="64"/>
        <v>1.5681911445498242E-2</v>
      </c>
      <c r="Y435">
        <f t="shared" ca="1" si="65"/>
        <v>9.6573532995090352E-4</v>
      </c>
      <c r="Z435">
        <f t="shared" ca="1" si="66"/>
        <v>2.0244560408130927E-2</v>
      </c>
      <c r="AA435">
        <f t="shared" ca="1" si="67"/>
        <v>2.3194564177336136E-2</v>
      </c>
      <c r="AB435">
        <f t="shared" ca="1" si="68"/>
        <v>3.6323712776842321E-5</v>
      </c>
      <c r="AC435">
        <f t="shared" ca="1" si="69"/>
        <v>0</v>
      </c>
      <c r="AD435">
        <f t="shared" ca="1" si="70"/>
        <v>1.9979683232203282E-5</v>
      </c>
      <c r="AE435">
        <f t="shared" ca="1" si="71"/>
        <v>1.0494566333274155E-4</v>
      </c>
      <c r="AF435" s="18"/>
      <c r="AG435" s="18"/>
      <c r="AH435" s="18"/>
      <c r="AI435" s="18"/>
    </row>
    <row r="436" spans="2:35" x14ac:dyDescent="0.15">
      <c r="B436">
        <v>92.162999999999997</v>
      </c>
      <c r="C436">
        <v>1</v>
      </c>
      <c r="D436" s="18">
        <v>7.4249999999999997E-2</v>
      </c>
      <c r="E436" s="18">
        <v>-9.1160000000000005E-2</v>
      </c>
      <c r="F436" s="18">
        <v>1.181</v>
      </c>
      <c r="G436" s="18">
        <v>0.4194</v>
      </c>
      <c r="H436" s="18">
        <v>-6.055E-2</v>
      </c>
      <c r="I436" s="18">
        <v>2.9089999999999998</v>
      </c>
      <c r="J436" s="18">
        <v>0.1782</v>
      </c>
      <c r="K436" s="18">
        <v>6.2899999999999998E-2</v>
      </c>
      <c r="L436" s="18">
        <v>2.2170000000000001</v>
      </c>
      <c r="M436" s="18">
        <v>0.59260000000000002</v>
      </c>
      <c r="O436" s="18">
        <f t="shared" si="73"/>
        <v>10000</v>
      </c>
      <c r="P436">
        <f t="shared" ca="1" si="56"/>
        <v>1.1233192564125274</v>
      </c>
      <c r="Q436">
        <f t="shared" ca="1" si="57"/>
        <v>0.50950373971762553</v>
      </c>
      <c r="R436">
        <f t="shared" ca="1" si="58"/>
        <v>0.85092916362546334</v>
      </c>
      <c r="S436">
        <f t="shared" ca="1" si="59"/>
        <v>0.92766483792931664</v>
      </c>
      <c r="T436">
        <f t="shared" ca="1" si="60"/>
        <v>4.2591118345341836E-2</v>
      </c>
      <c r="U436">
        <f t="shared" ca="1" si="61"/>
        <v>7.3217430225601302E-2</v>
      </c>
      <c r="V436">
        <f t="shared" ca="1" si="62"/>
        <v>4.9029089424519591E-2</v>
      </c>
      <c r="W436">
        <f t="shared" ca="1" si="63"/>
        <v>6.3792979466326186E-2</v>
      </c>
      <c r="X436">
        <f t="shared" ca="1" si="64"/>
        <v>1.5681911445498242E-2</v>
      </c>
      <c r="Y436">
        <f t="shared" ca="1" si="65"/>
        <v>9.6573532995090352E-4</v>
      </c>
      <c r="Z436">
        <f t="shared" ca="1" si="66"/>
        <v>2.0244560408130927E-2</v>
      </c>
      <c r="AA436">
        <f t="shared" ca="1" si="67"/>
        <v>2.3194564177336136E-2</v>
      </c>
      <c r="AB436">
        <f t="shared" ca="1" si="68"/>
        <v>3.6323712776842321E-5</v>
      </c>
      <c r="AC436">
        <f t="shared" ca="1" si="69"/>
        <v>0</v>
      </c>
      <c r="AD436">
        <f t="shared" ca="1" si="70"/>
        <v>1.9979683232203282E-5</v>
      </c>
      <c r="AE436">
        <f t="shared" ca="1" si="71"/>
        <v>1.0494566333274155E-4</v>
      </c>
      <c r="AF436" s="18"/>
      <c r="AG436" s="18"/>
      <c r="AH436" s="18"/>
      <c r="AI436" s="18"/>
    </row>
    <row r="437" spans="2:35" x14ac:dyDescent="0.15">
      <c r="B437">
        <v>92.162999999999997</v>
      </c>
      <c r="C437">
        <v>3</v>
      </c>
      <c r="D437" s="18">
        <v>7.3649999999999993E-2</v>
      </c>
      <c r="E437" s="18">
        <v>-2.716E-2</v>
      </c>
      <c r="F437" s="18">
        <v>1.252</v>
      </c>
      <c r="G437" s="18">
        <v>0.16869999999999999</v>
      </c>
      <c r="H437" s="18">
        <v>-2.545E-2</v>
      </c>
      <c r="I437" s="18">
        <v>0.47649999999999998</v>
      </c>
      <c r="J437" s="18">
        <v>0.17100000000000001</v>
      </c>
      <c r="K437" s="18">
        <v>-4.4560000000000002E-2</v>
      </c>
      <c r="L437" s="18">
        <v>2.9870000000000001</v>
      </c>
      <c r="M437" s="18">
        <v>0.15049999999999999</v>
      </c>
      <c r="O437" s="18">
        <f t="shared" si="73"/>
        <v>10000</v>
      </c>
      <c r="P437">
        <f t="shared" ref="P437:P447" ca="1" si="74">IF(P$1&lt;=$P$6,$P151+$T151*ABS(P$1)^$X151, IF(P$1&lt;=$P$7, ($P151+$T151*ABS($P$6)^$X151)*(1-Q$1)+($AB151+$AF151*$P$7^$AJ151)*Q$1,IF(P$1&lt;=$AN151, $AB151+$AF151*P$1^$AJ151, ($AB151+$AF151*$AN151^$AJ151)*(1-(P$1-$AN151)/(1-$AN151))+$AR151*(P$1-$AN151)/(1-$AN151))))</f>
        <v>1.1233192564125274</v>
      </c>
      <c r="Q437">
        <f t="shared" ref="Q437:Q447" ca="1" si="75">IF(P$1&lt;=$P$6,$Q151+$U151*ABS(P$1)^$Y151, IF(P$1&lt;=$P$7, ($Q151+$U151*ABS($P$6)^$Y151)*(1-Q$1)+($AC151+$AG151*$P$7^$AK151)*Q$1,IF(P$1&lt;=$AO151, $AC151+$AG151*P$1^$AK151, ($AC151+$AG151*$AO151^$AK151)*(1-(P$1-$AO151)/(1-$AO151))+$AS151*(P$1-$AO151)/(1-$AO151))))</f>
        <v>0.50950373971762553</v>
      </c>
      <c r="R437">
        <f t="shared" ref="R437:R447" ca="1" si="76">IF(P$1&lt;=$P$6,$R151+$V151*ABS(P$1)^$Z151, IF(P$1&lt;=$P$7, ($R151+$V151*ABS($P$6)^$Z151)*(1-Q$1)+($AD151+$AH151*$P$7^$AL151)*Q$1,IF(P$1&lt;=$AP151, $AD151+$AH151*P$1^$AL151, ($AD151+$AH151*$AP151^$AL151)*(1-(P$1-$AP151)/(1-$AP151))+$AT151*(P$1-$AP151)/(1-$AP151))))</f>
        <v>0.85092916362546334</v>
      </c>
      <c r="S437">
        <f t="shared" ref="S437:S447" ca="1" si="77">IF(P$1&lt;=$P$6,$S151+$W151*ABS(P$1)^$AA151, IF(P$1&lt;=$P$7, ($S151+$W151*ABS($P$6)^$AA151)*(1-Q$1)+($AE151+$AI151*$P$7^$AM151)*Q$1,IF(P$1&lt;=$AQ151, $AE151+$AI151*P$1^$AM151, ($AE151+$AI151*$AQ151^$AM151)*(1-(P$1-$AQ151)/(1-$AQ151))+$AU151*(P$1-$AQ151)/(1-$AQ151))))</f>
        <v>0.92766483792931664</v>
      </c>
      <c r="T437">
        <f t="shared" ref="T437:T447" ca="1" si="78">IF(T$1&lt;=$P$6,$P151+$T151*ABS(T$1)^$X151, IF(T$1&lt;=$P$7, ($P151+$T151*ABS($P$6)^$X151)*(1-U$1)+($AB151+$AF151*$P$7^$AJ151)*U$1,IF(T$1&lt;=$AN151, $AB151+$AF151*T$1^$AJ151, ($AB151+$AF151*$AN151^$AJ151)*(1-(T$1-$AN151)/(1-$AN151))+$AR151*(T$1-$AN151)/(1-$AN151))))</f>
        <v>4.2591118345341836E-2</v>
      </c>
      <c r="U437">
        <f t="shared" ref="U437:U447" ca="1" si="79">IF(T$1&lt;=$P$6,$Q151+$U151*ABS(T$1)^$Y151, IF(T$1&lt;=$P$7, ($Q151+$U151*ABS($P$6)^$Y151)*(1-U$1)+($AC151+$AG151*$P$7^$AK151)*U$1,IF(T$1&lt;=$AO151, $AC151+$AG151*T$1^$AK151, ($AC151+$AG151*$AO151^$AK151)*(1-(T$1-$AO151)/(1-$AO151))+$AS151*(T$1-$AO151)/(1-$AO151))))</f>
        <v>7.3217430225601302E-2</v>
      </c>
      <c r="V437">
        <f t="shared" ref="V437:V447" ca="1" si="80">IF(T$1&lt;=$P$6,$R151+$V151*ABS(T$1)^$Z151, IF(T$1&lt;=$P$7, ($R151+$V151*ABS($P$6)^$Z151)*(1-U$1)+($AD151+$AH151*$P$7^$AL151)*U$1,IF(T$1&lt;=$AP151, $AD151+$AH151*T$1^$AL151, ($AD151+$AH151*$AP151^$AL151)*(1-(T$1-$AP151)/(1-$AP151))+$AT151*(T$1-$AP151)/(1-$AP151))))</f>
        <v>4.9029089424519591E-2</v>
      </c>
      <c r="W437">
        <f t="shared" ref="W437:W447" ca="1" si="81">IF(T$1&lt;=$P$6,$S151+$W151*ABS(T$1)^$AA151, IF(T$1&lt;=$P$7, ($S151+$W151*ABS($P$6)^$AA151)*(1-U$1)+($AE151+$AI151*$P$7^$AM151)*U$1,IF(T$1&lt;=$AQ151, $AE151+$AI151*T$1^$AM151, ($AE151+$AI151*$AQ151^$AM151)*(1-(T$1-$AQ151)/(1-$AQ151))+$AU151*(T$1-$AQ151)/(1-$AQ151))))</f>
        <v>6.3792979466326186E-2</v>
      </c>
      <c r="X437">
        <f t="shared" ref="X437:X447" ca="1" si="82">IF(X$1&lt;=$P$6,$P151+$T151*ABS(X$1)^$X151, IF(X$1&lt;=$P$7, ($P151+$T151*ABS($P$6)^$X151)*(1-Y$1)+($AB151+$AF151*$P$7^$AJ151)*Y$1,IF(X$1&lt;=$AN151, $AB151+$AF151*X$1^$AJ151, ($AB151+$AF151*$AN151^$AJ151)*(1-(X$1-$AN151)/(1-$AN151))+$AR151*(X$1-$AN151)/(1-$AN151))))</f>
        <v>1.5681911445498242E-2</v>
      </c>
      <c r="Y437">
        <f t="shared" ref="Y437:Y447" ca="1" si="83">IF(X$1&lt;=$P$6,$Q151+$U151*ABS(X$1)^$Y151, IF(X$1&lt;=$P$7, ($Q151+$U151*ABS($P$6)^$Y151)*(1-Y$1)+($AC151+$AG151*$P$7^$AK151)*Y$1,IF(X$1&lt;=$AO151, $AC151+$AG151*X$1^$AK151, ($AC151+$AG151*$AO151^$AK151)*(1-(X$1-$AO151)/(1-$AO151))+$AS151*(X$1-$AO151)/(1-$AO151))))</f>
        <v>9.6573532995090352E-4</v>
      </c>
      <c r="Z437">
        <f t="shared" ref="Z437:Z447" ca="1" si="84">IF(X$1&lt;=$P$6,$R151+$V151*ABS(X$1)^$Z151, IF(X$1&lt;=$P$7, ($R151+$V151*ABS($P$6)^$Z151)*(1-Y$1)+($AD151+$AH151*$P$7^$AL151)*Y$1,IF(X$1&lt;=$AP151, $AD151+$AH151*X$1^$AL151, ($AD151+$AH151*$AP151^$AL151)*(1-(X$1-$AP151)/(1-$AP151))+$AT151*(X$1-$AP151)/(1-$AP151))))</f>
        <v>2.0244560408130927E-2</v>
      </c>
      <c r="AA437">
        <f t="shared" ref="AA437:AA447" ca="1" si="85">IF(X$1&lt;=$P$6,$S151+$W151*ABS(X$1)^$AA151, IF(X$1&lt;=$P$7, ($S151+$W151*ABS($P$6)^$AA151)*(1-Y$1)+($AE151+$AI151*$P$7^$AM151)*Y$1,IF(X$1&lt;=$AQ151, $AE151+$AI151*X$1^$AM151, ($AE151+$AI151*$AQ151^$AM151)*(1-(X$1-$AQ151)/(1-$AQ151))+$AU151*(X$1-$AQ151)/(1-$AQ151))))</f>
        <v>2.3194564177336136E-2</v>
      </c>
      <c r="AB437">
        <f t="shared" ref="AB437:AB447" ca="1" si="86">IF(AB$1&lt;=$P$6,$P151+$T151*ABS(AB$1)^$X151, IF(AB$1&lt;=$P$7, ($P151+$T151*ABS($P$6)^$X151)*(1-AC$1)+($AB151+$AF151*$P$7^$AJ151)*AC$1,IF(AB$1&lt;=$AN151, $AB151+$AF151*AB$1^$AJ151, ($AB151+$AF151*$AN151^$AJ151)*(1-(AB$1-$AN151)/(1-$AN151))+$AR151*(AB$1-$AN151)/(1-$AN151))))</f>
        <v>3.6323712776842321E-5</v>
      </c>
      <c r="AC437">
        <f t="shared" ref="AC437:AC447" ca="1" si="87">IF(AB$1&lt;=$P$6,$Q151+$U151*ABS(AB$1)^$Y151, IF(AB$1&lt;=$P$7, ($Q151+$U151*ABS($P$6)^$Y151)*(1-AC$1)+($AC151+$AG151*$P$7^$AK151)*AC$1,IF(AB$1&lt;=$AO151, $AC151+$AG151*AB$1^$AK151, ($AC151+$AG151*$AO151^$AK151)*(1-(AB$1-$AO151)/(1-$AO151))+$AS151*(AB$1-$AO151)/(1-$AO151))))</f>
        <v>0</v>
      </c>
      <c r="AD437">
        <f t="shared" ref="AD437:AD447" ca="1" si="88">IF(AB$1&lt;=$P$6,$R151+$V151*ABS(AB$1)^$Z151, IF(AB$1&lt;=$P$7, ($R151+$V151*ABS($P$6)^$Z151)*(1-AC$1)+($AD151+$AH151*$P$7^$AL151)*AC$1,IF(AB$1&lt;=$AP151, $AD151+$AH151*AB$1^$AL151, ($AD151+$AH151*$AP151^$AL151)*(1-(AB$1-$AP151)/(1-$AP151))+$AT151*(AB$1-$AP151)/(1-$AP151))))</f>
        <v>1.9979683232203282E-5</v>
      </c>
      <c r="AE437">
        <f t="shared" ref="AE437:AE447" ca="1" si="89">IF(AB$1&lt;=$P$6,$S151+$W151*ABS(AB$1)^$AA151, IF(AB$1&lt;=$P$7, ($S151+$W151*ABS($P$6)^$AA151)*(1-AC$1)+($AE151+$AI151*$P$7^$AM151)*AC$1,IF(AB$1&lt;=$AQ151, $AE151+$AI151*AB$1^$AM151, ($AE151+$AI151*$AQ151^$AM151)*(1-(AB$1-$AQ151)/(1-$AQ151))+$AU151*(AB$1-$AQ151)/(1-$AQ151))))</f>
        <v>1.0494566333274155E-4</v>
      </c>
      <c r="AF437" s="18"/>
      <c r="AG437" s="18"/>
      <c r="AH437" s="18"/>
      <c r="AI437" s="18"/>
    </row>
    <row r="438" spans="2:35" x14ac:dyDescent="0.15">
      <c r="B438">
        <v>92.162999999999997</v>
      </c>
      <c r="C438">
        <v>5</v>
      </c>
      <c r="D438" s="18">
        <v>7.4079999999999993E-2</v>
      </c>
      <c r="E438" s="18">
        <v>-4.079E-2</v>
      </c>
      <c r="F438" s="18">
        <v>1.1819999999999999</v>
      </c>
      <c r="G438" s="18">
        <v>0.1696</v>
      </c>
      <c r="H438" s="18">
        <v>-4.1020000000000001E-2</v>
      </c>
      <c r="I438" s="18">
        <v>3.1659999999999999</v>
      </c>
      <c r="J438" s="18">
        <v>0.2079</v>
      </c>
      <c r="K438" s="18">
        <v>-1.8429999999999998E-2</v>
      </c>
      <c r="L438" s="18">
        <v>0.32679999999999998</v>
      </c>
      <c r="M438" s="18">
        <v>0.22589999999999999</v>
      </c>
      <c r="O438" s="18">
        <f t="shared" si="73"/>
        <v>10000</v>
      </c>
      <c r="P438">
        <f t="shared" ca="1" si="74"/>
        <v>1.1233192564125274</v>
      </c>
      <c r="Q438">
        <f t="shared" ca="1" si="75"/>
        <v>0.50950373971762553</v>
      </c>
      <c r="R438">
        <f t="shared" ca="1" si="76"/>
        <v>0.85092916362546334</v>
      </c>
      <c r="S438">
        <f t="shared" ca="1" si="77"/>
        <v>0.92766483792931664</v>
      </c>
      <c r="T438">
        <f t="shared" ca="1" si="78"/>
        <v>4.2591118345341836E-2</v>
      </c>
      <c r="U438">
        <f t="shared" ca="1" si="79"/>
        <v>7.3217430225601302E-2</v>
      </c>
      <c r="V438">
        <f t="shared" ca="1" si="80"/>
        <v>4.9029089424519591E-2</v>
      </c>
      <c r="W438">
        <f t="shared" ca="1" si="81"/>
        <v>6.3792979466326186E-2</v>
      </c>
      <c r="X438">
        <f t="shared" ca="1" si="82"/>
        <v>1.5681911445498242E-2</v>
      </c>
      <c r="Y438">
        <f t="shared" ca="1" si="83"/>
        <v>9.6573532995090352E-4</v>
      </c>
      <c r="Z438">
        <f t="shared" ca="1" si="84"/>
        <v>2.0244560408130927E-2</v>
      </c>
      <c r="AA438">
        <f t="shared" ca="1" si="85"/>
        <v>2.3194564177336136E-2</v>
      </c>
      <c r="AB438">
        <f t="shared" ca="1" si="86"/>
        <v>3.6323712776842321E-5</v>
      </c>
      <c r="AC438">
        <f t="shared" ca="1" si="87"/>
        <v>0</v>
      </c>
      <c r="AD438">
        <f t="shared" ca="1" si="88"/>
        <v>1.9979683232203282E-5</v>
      </c>
      <c r="AE438">
        <f t="shared" ca="1" si="89"/>
        <v>1.0494566333274155E-4</v>
      </c>
      <c r="AF438" s="18"/>
      <c r="AG438" s="18"/>
      <c r="AH438" s="18"/>
      <c r="AI438" s="18"/>
    </row>
    <row r="439" spans="2:35" x14ac:dyDescent="0.15">
      <c r="B439">
        <v>92.162999999999997</v>
      </c>
      <c r="C439">
        <v>7</v>
      </c>
      <c r="D439" s="18">
        <v>8.2220000000000001E-2</v>
      </c>
      <c r="E439" s="18">
        <v>-1.315E-2</v>
      </c>
      <c r="F439" s="18">
        <v>-0.38640000000000002</v>
      </c>
      <c r="G439" s="18">
        <v>0.26369999999999999</v>
      </c>
      <c r="H439" s="18">
        <v>-5.7770000000000002E-2</v>
      </c>
      <c r="I439" s="18">
        <v>0.93899999999999995</v>
      </c>
      <c r="J439" s="18">
        <v>0.29699999999999999</v>
      </c>
      <c r="K439" s="18">
        <v>-2.9340000000000001E-2</v>
      </c>
      <c r="L439" s="18">
        <v>2.8530000000000002</v>
      </c>
      <c r="M439" s="18">
        <v>0.154</v>
      </c>
      <c r="O439" s="18">
        <f t="shared" si="73"/>
        <v>10000</v>
      </c>
      <c r="P439">
        <f t="shared" ca="1" si="74"/>
        <v>1.1233192564125274</v>
      </c>
      <c r="Q439">
        <f t="shared" ca="1" si="75"/>
        <v>0.50950373971762553</v>
      </c>
      <c r="R439">
        <f t="shared" ca="1" si="76"/>
        <v>0.85092916362546334</v>
      </c>
      <c r="S439">
        <f t="shared" ca="1" si="77"/>
        <v>0.92766483792931664</v>
      </c>
      <c r="T439">
        <f t="shared" ca="1" si="78"/>
        <v>4.2591118345341836E-2</v>
      </c>
      <c r="U439">
        <f t="shared" ca="1" si="79"/>
        <v>7.3217430225601302E-2</v>
      </c>
      <c r="V439">
        <f t="shared" ca="1" si="80"/>
        <v>4.9029089424519591E-2</v>
      </c>
      <c r="W439">
        <f t="shared" ca="1" si="81"/>
        <v>6.3792979466326186E-2</v>
      </c>
      <c r="X439">
        <f t="shared" ca="1" si="82"/>
        <v>1.5681911445498242E-2</v>
      </c>
      <c r="Y439">
        <f t="shared" ca="1" si="83"/>
        <v>9.6573532995090352E-4</v>
      </c>
      <c r="Z439">
        <f t="shared" ca="1" si="84"/>
        <v>2.0244560408130927E-2</v>
      </c>
      <c r="AA439">
        <f t="shared" ca="1" si="85"/>
        <v>2.3194564177336136E-2</v>
      </c>
      <c r="AB439">
        <f t="shared" ca="1" si="86"/>
        <v>3.6323712776842321E-5</v>
      </c>
      <c r="AC439">
        <f t="shared" ca="1" si="87"/>
        <v>0</v>
      </c>
      <c r="AD439">
        <f t="shared" ca="1" si="88"/>
        <v>1.9979683232203282E-5</v>
      </c>
      <c r="AE439">
        <f t="shared" ca="1" si="89"/>
        <v>1.0494566333274155E-4</v>
      </c>
      <c r="AF439" s="18"/>
      <c r="AG439" s="18"/>
      <c r="AH439" s="18"/>
      <c r="AI439" s="18"/>
    </row>
    <row r="440" spans="2:35" x14ac:dyDescent="0.15">
      <c r="B440">
        <v>92.162999999999997</v>
      </c>
      <c r="C440">
        <v>10</v>
      </c>
      <c r="D440" s="18">
        <v>7.1800000000000003E-2</v>
      </c>
      <c r="E440" s="18">
        <v>-3.2329999999999998E-2</v>
      </c>
      <c r="F440" s="18">
        <v>1.1359999999999999</v>
      </c>
      <c r="G440" s="18">
        <v>0.17580000000000001</v>
      </c>
      <c r="H440" s="18">
        <v>-3.1759999999999997E-2</v>
      </c>
      <c r="I440" s="18">
        <v>0.34620000000000001</v>
      </c>
      <c r="J440" s="18">
        <v>0.25069999999999998</v>
      </c>
      <c r="K440" s="18">
        <v>-2.427E-2</v>
      </c>
      <c r="L440" s="18">
        <v>3.008</v>
      </c>
      <c r="M440" s="18">
        <v>0.1174</v>
      </c>
      <c r="O440" s="18">
        <f t="shared" si="73"/>
        <v>10000</v>
      </c>
      <c r="P440">
        <f t="shared" ca="1" si="74"/>
        <v>1.1233192564125274</v>
      </c>
      <c r="Q440">
        <f t="shared" ca="1" si="75"/>
        <v>0.50950373971762553</v>
      </c>
      <c r="R440">
        <f t="shared" ca="1" si="76"/>
        <v>0.85092916362546334</v>
      </c>
      <c r="S440">
        <f t="shared" ca="1" si="77"/>
        <v>0.92766483792931664</v>
      </c>
      <c r="T440">
        <f t="shared" ca="1" si="78"/>
        <v>4.2591118345341836E-2</v>
      </c>
      <c r="U440">
        <f t="shared" ca="1" si="79"/>
        <v>7.3217430225601302E-2</v>
      </c>
      <c r="V440">
        <f t="shared" ca="1" si="80"/>
        <v>4.9029089424519591E-2</v>
      </c>
      <c r="W440">
        <f t="shared" ca="1" si="81"/>
        <v>6.3792979466326186E-2</v>
      </c>
      <c r="X440">
        <f t="shared" ca="1" si="82"/>
        <v>1.5681911445498242E-2</v>
      </c>
      <c r="Y440">
        <f t="shared" ca="1" si="83"/>
        <v>9.6573532995090352E-4</v>
      </c>
      <c r="Z440">
        <f t="shared" ca="1" si="84"/>
        <v>2.0244560408130927E-2</v>
      </c>
      <c r="AA440">
        <f t="shared" ca="1" si="85"/>
        <v>2.3194564177336136E-2</v>
      </c>
      <c r="AB440">
        <f t="shared" ca="1" si="86"/>
        <v>3.6323712776842321E-5</v>
      </c>
      <c r="AC440">
        <f t="shared" ca="1" si="87"/>
        <v>0</v>
      </c>
      <c r="AD440">
        <f t="shared" ca="1" si="88"/>
        <v>1.9979683232203282E-5</v>
      </c>
      <c r="AE440">
        <f t="shared" ca="1" si="89"/>
        <v>1.0494566333274155E-4</v>
      </c>
      <c r="AF440" s="18"/>
      <c r="AG440" s="18"/>
      <c r="AH440" s="18"/>
      <c r="AI440" s="18"/>
    </row>
    <row r="441" spans="2:35" x14ac:dyDescent="0.15">
      <c r="B441">
        <v>92.162999999999997</v>
      </c>
      <c r="C441">
        <v>15</v>
      </c>
      <c r="D441" s="18">
        <v>5.493E-2</v>
      </c>
      <c r="E441" s="18">
        <v>-7.7950000000000005E-2</v>
      </c>
      <c r="F441" s="18">
        <v>0.72699999999999998</v>
      </c>
      <c r="G441" s="18">
        <v>0.3574</v>
      </c>
      <c r="H441" s="18">
        <v>-1.5570000000000001E-2</v>
      </c>
      <c r="I441" s="18">
        <v>3.0939999999999999</v>
      </c>
      <c r="J441" s="18">
        <v>7.4929999999999997E-2</v>
      </c>
      <c r="K441" s="18">
        <v>2.2329999999999999E-2</v>
      </c>
      <c r="L441" s="18">
        <v>-1.645</v>
      </c>
      <c r="M441" s="18">
        <v>0.12529999999999999</v>
      </c>
      <c r="O441" s="18">
        <f t="shared" si="73"/>
        <v>10000</v>
      </c>
      <c r="P441">
        <f t="shared" ca="1" si="74"/>
        <v>1.1233192564125274</v>
      </c>
      <c r="Q441">
        <f t="shared" ca="1" si="75"/>
        <v>0.50950373971762553</v>
      </c>
      <c r="R441">
        <f t="shared" ca="1" si="76"/>
        <v>0.85092916362546334</v>
      </c>
      <c r="S441">
        <f t="shared" ca="1" si="77"/>
        <v>0.92766483792931664</v>
      </c>
      <c r="T441">
        <f t="shared" ca="1" si="78"/>
        <v>4.2591118345341836E-2</v>
      </c>
      <c r="U441">
        <f t="shared" ca="1" si="79"/>
        <v>7.3217430225601302E-2</v>
      </c>
      <c r="V441">
        <f t="shared" ca="1" si="80"/>
        <v>4.9029089424519591E-2</v>
      </c>
      <c r="W441">
        <f t="shared" ca="1" si="81"/>
        <v>6.3792979466326186E-2</v>
      </c>
      <c r="X441">
        <f t="shared" ca="1" si="82"/>
        <v>1.5681911445498242E-2</v>
      </c>
      <c r="Y441">
        <f t="shared" ca="1" si="83"/>
        <v>9.6573532995090352E-4</v>
      </c>
      <c r="Z441">
        <f t="shared" ca="1" si="84"/>
        <v>2.0244560408130927E-2</v>
      </c>
      <c r="AA441">
        <f t="shared" ca="1" si="85"/>
        <v>2.3194564177336136E-2</v>
      </c>
      <c r="AB441">
        <f t="shared" ca="1" si="86"/>
        <v>3.6323712776842321E-5</v>
      </c>
      <c r="AC441">
        <f t="shared" ca="1" si="87"/>
        <v>0</v>
      </c>
      <c r="AD441">
        <f t="shared" ca="1" si="88"/>
        <v>1.9979683232203282E-5</v>
      </c>
      <c r="AE441">
        <f t="shared" ca="1" si="89"/>
        <v>1.0494566333274155E-4</v>
      </c>
      <c r="AF441" s="18"/>
      <c r="AG441" s="18"/>
      <c r="AH441" s="18"/>
      <c r="AI441" s="18"/>
    </row>
    <row r="442" spans="2:35" x14ac:dyDescent="0.15">
      <c r="B442">
        <v>92.162999999999997</v>
      </c>
      <c r="C442">
        <v>20</v>
      </c>
      <c r="D442" s="18">
        <v>3.9070000000000001E-2</v>
      </c>
      <c r="E442" s="18">
        <v>-0.161</v>
      </c>
      <c r="F442" s="18">
        <v>0.82320000000000004</v>
      </c>
      <c r="G442" s="18">
        <v>0.45540000000000003</v>
      </c>
      <c r="H442" s="18">
        <v>-4.9320000000000003E-2</v>
      </c>
      <c r="I442" s="18">
        <v>3.3660000000000001</v>
      </c>
      <c r="J442" s="18">
        <v>0.24429999999999999</v>
      </c>
      <c r="K442" s="18">
        <v>0.1613</v>
      </c>
      <c r="L442" s="18">
        <v>0.99409999999999998</v>
      </c>
      <c r="M442" s="18">
        <v>1.6140000000000001</v>
      </c>
      <c r="O442" s="18">
        <f t="shared" si="73"/>
        <v>10000</v>
      </c>
      <c r="P442">
        <f t="shared" ca="1" si="74"/>
        <v>1.1233192564125274</v>
      </c>
      <c r="Q442">
        <f t="shared" ca="1" si="75"/>
        <v>0.50950373971762553</v>
      </c>
      <c r="R442">
        <f t="shared" ca="1" si="76"/>
        <v>0.85092916362546334</v>
      </c>
      <c r="S442">
        <f t="shared" ca="1" si="77"/>
        <v>0.92766483792931664</v>
      </c>
      <c r="T442">
        <f t="shared" ca="1" si="78"/>
        <v>4.2591118345341836E-2</v>
      </c>
      <c r="U442">
        <f t="shared" ca="1" si="79"/>
        <v>7.3217430225601302E-2</v>
      </c>
      <c r="V442">
        <f t="shared" ca="1" si="80"/>
        <v>4.9029089424519591E-2</v>
      </c>
      <c r="W442">
        <f t="shared" ca="1" si="81"/>
        <v>6.3792979466326186E-2</v>
      </c>
      <c r="X442">
        <f t="shared" ca="1" si="82"/>
        <v>1.5681911445498242E-2</v>
      </c>
      <c r="Y442">
        <f t="shared" ca="1" si="83"/>
        <v>9.6573532995090352E-4</v>
      </c>
      <c r="Z442">
        <f t="shared" ca="1" si="84"/>
        <v>2.0244560408130927E-2</v>
      </c>
      <c r="AA442">
        <f t="shared" ca="1" si="85"/>
        <v>2.3194564177336136E-2</v>
      </c>
      <c r="AB442">
        <f t="shared" ca="1" si="86"/>
        <v>3.6323712776842321E-5</v>
      </c>
      <c r="AC442">
        <f t="shared" ca="1" si="87"/>
        <v>0</v>
      </c>
      <c r="AD442">
        <f t="shared" ca="1" si="88"/>
        <v>1.9979683232203282E-5</v>
      </c>
      <c r="AE442">
        <f t="shared" ca="1" si="89"/>
        <v>1.0494566333274155E-4</v>
      </c>
      <c r="AF442" s="18"/>
      <c r="AG442" s="18"/>
      <c r="AH442" s="18"/>
      <c r="AI442" s="18"/>
    </row>
    <row r="443" spans="2:35" x14ac:dyDescent="0.15">
      <c r="B443">
        <v>125.563</v>
      </c>
      <c r="C443">
        <v>1</v>
      </c>
      <c r="D443" s="18">
        <v>6.8379999999999996E-2</v>
      </c>
      <c r="E443" s="18">
        <v>6.1009999999999997E-3</v>
      </c>
      <c r="F443" s="18">
        <v>-1.82</v>
      </c>
      <c r="G443" s="18">
        <v>5.8340000000000003E-2</v>
      </c>
      <c r="H443" s="18">
        <v>-7.1840000000000001E-2</v>
      </c>
      <c r="I443" s="18">
        <v>0.5484</v>
      </c>
      <c r="J443" s="18">
        <v>0.21390000000000001</v>
      </c>
      <c r="K443" s="18">
        <v>-1.367E-2</v>
      </c>
      <c r="L443" s="18">
        <v>2.8290000000000002</v>
      </c>
      <c r="M443" s="18">
        <v>0.1976</v>
      </c>
      <c r="O443" s="18">
        <f t="shared" si="73"/>
        <v>10000</v>
      </c>
      <c r="P443">
        <f t="shared" ca="1" si="74"/>
        <v>1.1233192564125274</v>
      </c>
      <c r="Q443">
        <f t="shared" ca="1" si="75"/>
        <v>0.50950373971762553</v>
      </c>
      <c r="R443">
        <f t="shared" ca="1" si="76"/>
        <v>0.85092916362546334</v>
      </c>
      <c r="S443">
        <f t="shared" ca="1" si="77"/>
        <v>0.92766483792931664</v>
      </c>
      <c r="T443">
        <f t="shared" ca="1" si="78"/>
        <v>4.2591118345341836E-2</v>
      </c>
      <c r="U443">
        <f t="shared" ca="1" si="79"/>
        <v>7.3217430225601302E-2</v>
      </c>
      <c r="V443">
        <f t="shared" ca="1" si="80"/>
        <v>4.9029089424519591E-2</v>
      </c>
      <c r="W443">
        <f t="shared" ca="1" si="81"/>
        <v>6.3792979466326186E-2</v>
      </c>
      <c r="X443">
        <f t="shared" ca="1" si="82"/>
        <v>1.5681911445498242E-2</v>
      </c>
      <c r="Y443">
        <f t="shared" ca="1" si="83"/>
        <v>9.6573532995090352E-4</v>
      </c>
      <c r="Z443">
        <f t="shared" ca="1" si="84"/>
        <v>2.0244560408130927E-2</v>
      </c>
      <c r="AA443">
        <f t="shared" ca="1" si="85"/>
        <v>2.3194564177336136E-2</v>
      </c>
      <c r="AB443">
        <f t="shared" ca="1" si="86"/>
        <v>3.6323712776842321E-5</v>
      </c>
      <c r="AC443">
        <f t="shared" ca="1" si="87"/>
        <v>0</v>
      </c>
      <c r="AD443">
        <f t="shared" ca="1" si="88"/>
        <v>1.9979683232203282E-5</v>
      </c>
      <c r="AE443">
        <f t="shared" ca="1" si="89"/>
        <v>1.0494566333274155E-4</v>
      </c>
      <c r="AF443" s="18"/>
      <c r="AG443" s="18"/>
      <c r="AH443" s="18"/>
      <c r="AI443" s="18"/>
    </row>
    <row r="444" spans="2:35" x14ac:dyDescent="0.15">
      <c r="B444">
        <v>125.563</v>
      </c>
      <c r="C444">
        <v>3</v>
      </c>
      <c r="D444" s="18">
        <v>6.3460000000000003E-2</v>
      </c>
      <c r="E444" s="18">
        <v>-1.899E-2</v>
      </c>
      <c r="F444" s="18">
        <v>0.97550000000000003</v>
      </c>
      <c r="G444" s="18">
        <v>6.6790000000000002E-2</v>
      </c>
      <c r="H444" s="18">
        <v>-2.495E-2</v>
      </c>
      <c r="I444" s="18">
        <v>2.9710000000000001</v>
      </c>
      <c r="J444" s="18">
        <v>9.7390000000000004E-2</v>
      </c>
      <c r="K444" s="18">
        <v>-3.8699999999999998E-2</v>
      </c>
      <c r="L444" s="18">
        <v>0.45710000000000001</v>
      </c>
      <c r="M444" s="18">
        <v>0.1376</v>
      </c>
      <c r="O444" s="18">
        <f t="shared" si="73"/>
        <v>10000</v>
      </c>
      <c r="P444">
        <f t="shared" ca="1" si="74"/>
        <v>1.1233192564125274</v>
      </c>
      <c r="Q444">
        <f t="shared" ca="1" si="75"/>
        <v>0.50950373971762553</v>
      </c>
      <c r="R444">
        <f t="shared" ca="1" si="76"/>
        <v>0.85092916362546334</v>
      </c>
      <c r="S444">
        <f t="shared" ca="1" si="77"/>
        <v>0.92766483792931664</v>
      </c>
      <c r="T444">
        <f t="shared" ca="1" si="78"/>
        <v>4.2591118345341836E-2</v>
      </c>
      <c r="U444">
        <f t="shared" ca="1" si="79"/>
        <v>7.3217430225601302E-2</v>
      </c>
      <c r="V444">
        <f t="shared" ca="1" si="80"/>
        <v>4.9029089424519591E-2</v>
      </c>
      <c r="W444">
        <f t="shared" ca="1" si="81"/>
        <v>6.3792979466326186E-2</v>
      </c>
      <c r="X444">
        <f t="shared" ca="1" si="82"/>
        <v>1.5681911445498242E-2</v>
      </c>
      <c r="Y444">
        <f t="shared" ca="1" si="83"/>
        <v>9.6573532995090352E-4</v>
      </c>
      <c r="Z444">
        <f t="shared" ca="1" si="84"/>
        <v>2.0244560408130927E-2</v>
      </c>
      <c r="AA444">
        <f t="shared" ca="1" si="85"/>
        <v>2.3194564177336136E-2</v>
      </c>
      <c r="AB444">
        <f t="shared" ca="1" si="86"/>
        <v>3.6323712776842321E-5</v>
      </c>
      <c r="AC444">
        <f t="shared" ca="1" si="87"/>
        <v>0</v>
      </c>
      <c r="AD444">
        <f t="shared" ca="1" si="88"/>
        <v>1.9979683232203282E-5</v>
      </c>
      <c r="AE444">
        <f t="shared" ca="1" si="89"/>
        <v>1.0494566333274155E-4</v>
      </c>
      <c r="AF444" s="18"/>
      <c r="AG444" s="18"/>
      <c r="AH444" s="18"/>
      <c r="AI444" s="18"/>
    </row>
    <row r="445" spans="2:35" x14ac:dyDescent="0.15">
      <c r="B445">
        <v>125.563</v>
      </c>
      <c r="C445">
        <v>5</v>
      </c>
      <c r="D445" s="18">
        <v>6.2469999999999998E-2</v>
      </c>
      <c r="E445" s="18">
        <v>-2.5229999999999999E-2</v>
      </c>
      <c r="F445" s="18">
        <v>1.0209999999999999</v>
      </c>
      <c r="G445" s="18">
        <v>6.7100000000000007E-2</v>
      </c>
      <c r="H445" s="18">
        <v>-2.2200000000000001E-2</v>
      </c>
      <c r="I445" s="18">
        <v>3.0129999999999999</v>
      </c>
      <c r="J445" s="18">
        <v>8.7609999999999993E-2</v>
      </c>
      <c r="K445" s="18">
        <v>-3.4979999999999997E-2</v>
      </c>
      <c r="L445" s="18">
        <v>0.43149999999999999</v>
      </c>
      <c r="M445" s="18">
        <v>0.1573</v>
      </c>
      <c r="O445" s="18">
        <f t="shared" si="73"/>
        <v>10000</v>
      </c>
      <c r="P445">
        <f t="shared" ca="1" si="74"/>
        <v>1.1233192564125274</v>
      </c>
      <c r="Q445">
        <f t="shared" ca="1" si="75"/>
        <v>0.50950373971762553</v>
      </c>
      <c r="R445">
        <f t="shared" ca="1" si="76"/>
        <v>0.85092916362546334</v>
      </c>
      <c r="S445">
        <f t="shared" ca="1" si="77"/>
        <v>0.92766483792931664</v>
      </c>
      <c r="T445">
        <f t="shared" ca="1" si="78"/>
        <v>4.2591118345341836E-2</v>
      </c>
      <c r="U445">
        <f t="shared" ca="1" si="79"/>
        <v>7.3217430225601302E-2</v>
      </c>
      <c r="V445">
        <f t="shared" ca="1" si="80"/>
        <v>4.9029089424519591E-2</v>
      </c>
      <c r="W445">
        <f t="shared" ca="1" si="81"/>
        <v>6.3792979466326186E-2</v>
      </c>
      <c r="X445">
        <f t="shared" ca="1" si="82"/>
        <v>1.5681911445498242E-2</v>
      </c>
      <c r="Y445">
        <f t="shared" ca="1" si="83"/>
        <v>9.6573532995090352E-4</v>
      </c>
      <c r="Z445">
        <f t="shared" ca="1" si="84"/>
        <v>2.0244560408130927E-2</v>
      </c>
      <c r="AA445">
        <f t="shared" ca="1" si="85"/>
        <v>2.3194564177336136E-2</v>
      </c>
      <c r="AB445">
        <f t="shared" ca="1" si="86"/>
        <v>3.6323712776842321E-5</v>
      </c>
      <c r="AC445">
        <f t="shared" ca="1" si="87"/>
        <v>0</v>
      </c>
      <c r="AD445">
        <f t="shared" ca="1" si="88"/>
        <v>1.9979683232203282E-5</v>
      </c>
      <c r="AE445">
        <f t="shared" ca="1" si="89"/>
        <v>1.0494566333274155E-4</v>
      </c>
      <c r="AF445" s="18"/>
      <c r="AG445" s="18"/>
      <c r="AH445" s="18"/>
      <c r="AI445" s="18"/>
    </row>
    <row r="446" spans="2:35" x14ac:dyDescent="0.15">
      <c r="B446">
        <v>125.563</v>
      </c>
      <c r="C446">
        <v>7</v>
      </c>
      <c r="D446" s="18">
        <v>-8.7209999999999996E-3</v>
      </c>
      <c r="E446" s="18">
        <v>0.2697</v>
      </c>
      <c r="F446" s="18">
        <v>0.85750000000000004</v>
      </c>
      <c r="G446" s="18">
        <v>2.19</v>
      </c>
      <c r="H446" s="18">
        <v>-0.16980000000000001</v>
      </c>
      <c r="I446" s="18">
        <v>0.61019999999999996</v>
      </c>
      <c r="J446" s="18">
        <v>0.46110000000000001</v>
      </c>
      <c r="K446" s="18">
        <v>-4.3479999999999998E-2</v>
      </c>
      <c r="L446" s="18">
        <v>2.8079999999999998</v>
      </c>
      <c r="M446" s="18">
        <v>0.2475</v>
      </c>
      <c r="O446" s="18">
        <f t="shared" si="73"/>
        <v>10000</v>
      </c>
      <c r="P446">
        <f t="shared" ca="1" si="74"/>
        <v>1.1233192564125274</v>
      </c>
      <c r="Q446">
        <f t="shared" ca="1" si="75"/>
        <v>0.50950373971762553</v>
      </c>
      <c r="R446">
        <f t="shared" ca="1" si="76"/>
        <v>0.85092916362546334</v>
      </c>
      <c r="S446">
        <f t="shared" ca="1" si="77"/>
        <v>0.92766483792931664</v>
      </c>
      <c r="T446">
        <f t="shared" ca="1" si="78"/>
        <v>4.2591118345341836E-2</v>
      </c>
      <c r="U446">
        <f t="shared" ca="1" si="79"/>
        <v>7.3217430225601302E-2</v>
      </c>
      <c r="V446">
        <f t="shared" ca="1" si="80"/>
        <v>4.9029089424519591E-2</v>
      </c>
      <c r="W446">
        <f t="shared" ca="1" si="81"/>
        <v>6.3792979466326186E-2</v>
      </c>
      <c r="X446">
        <f t="shared" ca="1" si="82"/>
        <v>1.5681911445498242E-2</v>
      </c>
      <c r="Y446">
        <f t="shared" ca="1" si="83"/>
        <v>9.6573532995090352E-4</v>
      </c>
      <c r="Z446">
        <f t="shared" ca="1" si="84"/>
        <v>2.0244560408130927E-2</v>
      </c>
      <c r="AA446">
        <f t="shared" ca="1" si="85"/>
        <v>2.3194564177336136E-2</v>
      </c>
      <c r="AB446">
        <f t="shared" ca="1" si="86"/>
        <v>3.6323712776842321E-5</v>
      </c>
      <c r="AC446">
        <f t="shared" ca="1" si="87"/>
        <v>0</v>
      </c>
      <c r="AD446">
        <f t="shared" ca="1" si="88"/>
        <v>1.9979683232203282E-5</v>
      </c>
      <c r="AE446">
        <f t="shared" ca="1" si="89"/>
        <v>1.0494566333274155E-4</v>
      </c>
      <c r="AF446" s="18"/>
      <c r="AG446" s="18"/>
      <c r="AH446" s="18"/>
      <c r="AI446" s="18"/>
    </row>
    <row r="447" spans="2:35" x14ac:dyDescent="0.15">
      <c r="B447">
        <v>125.563</v>
      </c>
      <c r="C447">
        <v>10</v>
      </c>
      <c r="D447" s="18">
        <v>-6.3060000000000005E-2</v>
      </c>
      <c r="E447" s="18">
        <v>0.31419999999999998</v>
      </c>
      <c r="F447" s="18">
        <v>-0.63319999999999999</v>
      </c>
      <c r="G447" s="18">
        <v>1.958</v>
      </c>
      <c r="H447" s="18">
        <v>-0.2019</v>
      </c>
      <c r="I447" s="18">
        <v>0.51429999999999998</v>
      </c>
      <c r="J447" s="18">
        <v>0.53269999999999995</v>
      </c>
      <c r="K447" s="18">
        <v>-3.7010000000000001E-2</v>
      </c>
      <c r="L447" s="18">
        <v>2.98</v>
      </c>
      <c r="M447" s="18">
        <v>0.17419999999999999</v>
      </c>
      <c r="O447" s="18">
        <f t="shared" si="73"/>
        <v>10000</v>
      </c>
      <c r="P447">
        <f t="shared" ca="1" si="74"/>
        <v>1.1233192564125274</v>
      </c>
      <c r="Q447">
        <f t="shared" ca="1" si="75"/>
        <v>0.50950373971762553</v>
      </c>
      <c r="R447">
        <f t="shared" ca="1" si="76"/>
        <v>0.85092916362546334</v>
      </c>
      <c r="S447">
        <f t="shared" ca="1" si="77"/>
        <v>0.92766483792931664</v>
      </c>
      <c r="T447">
        <f t="shared" ca="1" si="78"/>
        <v>4.2591118345341836E-2</v>
      </c>
      <c r="U447">
        <f t="shared" ca="1" si="79"/>
        <v>7.3217430225601302E-2</v>
      </c>
      <c r="V447">
        <f t="shared" ca="1" si="80"/>
        <v>4.9029089424519591E-2</v>
      </c>
      <c r="W447">
        <f t="shared" ca="1" si="81"/>
        <v>6.3792979466326186E-2</v>
      </c>
      <c r="X447">
        <f t="shared" ca="1" si="82"/>
        <v>1.5681911445498242E-2</v>
      </c>
      <c r="Y447">
        <f t="shared" ca="1" si="83"/>
        <v>9.6573532995090352E-4</v>
      </c>
      <c r="Z447">
        <f t="shared" ca="1" si="84"/>
        <v>2.0244560408130927E-2</v>
      </c>
      <c r="AA447">
        <f t="shared" ca="1" si="85"/>
        <v>2.3194564177336136E-2</v>
      </c>
      <c r="AB447">
        <f t="shared" ca="1" si="86"/>
        <v>3.6323712776842321E-5</v>
      </c>
      <c r="AC447">
        <f t="shared" ca="1" si="87"/>
        <v>0</v>
      </c>
      <c r="AD447">
        <f t="shared" ca="1" si="88"/>
        <v>1.9979683232203282E-5</v>
      </c>
      <c r="AE447">
        <f t="shared" ca="1" si="89"/>
        <v>1.0494566333274155E-4</v>
      </c>
      <c r="AF447" s="18"/>
      <c r="AG447" s="18"/>
      <c r="AH447" s="18"/>
      <c r="AI447" s="18"/>
    </row>
    <row r="448" spans="2:35" x14ac:dyDescent="0.15">
      <c r="B448">
        <v>125.563</v>
      </c>
      <c r="C448">
        <v>15</v>
      </c>
      <c r="D448" s="18">
        <v>-9.1939999999999994E-2</v>
      </c>
      <c r="E448" s="18">
        <v>0.31459999999999999</v>
      </c>
      <c r="F448" s="18">
        <v>-1.302</v>
      </c>
      <c r="G448" s="18">
        <v>2.306</v>
      </c>
      <c r="H448" s="18">
        <v>-0.18099999999999999</v>
      </c>
      <c r="I448" s="18">
        <v>0.54290000000000005</v>
      </c>
      <c r="J448" s="18">
        <v>0.51119999999999999</v>
      </c>
      <c r="K448" s="18">
        <v>-2.146E-2</v>
      </c>
      <c r="L448" s="18">
        <v>3.0150000000000001</v>
      </c>
      <c r="M448" s="18">
        <v>0.1221</v>
      </c>
      <c r="O448" s="18"/>
      <c r="T448" s="18"/>
      <c r="U448" s="18"/>
      <c r="V448" s="18"/>
      <c r="W448" s="18"/>
      <c r="X448" s="18"/>
      <c r="Y448" s="18"/>
      <c r="Z448" s="18"/>
      <c r="AA448" s="18"/>
      <c r="AB448" s="18"/>
      <c r="AC448" s="18"/>
      <c r="AD448" s="18"/>
      <c r="AE448" s="18"/>
      <c r="AF448" s="18"/>
      <c r="AG448" s="18"/>
      <c r="AH448" s="18"/>
      <c r="AI448" s="18"/>
    </row>
    <row r="449" spans="2:35" x14ac:dyDescent="0.15">
      <c r="B449">
        <v>125.563</v>
      </c>
      <c r="C449">
        <v>20</v>
      </c>
      <c r="D449" s="18">
        <v>1.456E-2</v>
      </c>
      <c r="E449" s="18">
        <v>6.0999999999999999E-2</v>
      </c>
      <c r="F449" s="18">
        <v>-1.6719999999999999</v>
      </c>
      <c r="G449" s="18">
        <v>0.18629999999999999</v>
      </c>
      <c r="H449" s="18">
        <v>-8.3150000000000002E-2</v>
      </c>
      <c r="I449" s="18">
        <v>0.55610000000000004</v>
      </c>
      <c r="J449" s="18">
        <v>0.38519999999999999</v>
      </c>
      <c r="K449" s="18">
        <v>-9.0799999999999995E-3</v>
      </c>
      <c r="L449" s="18">
        <v>3.141</v>
      </c>
      <c r="M449" s="18">
        <v>0.18920000000000001</v>
      </c>
      <c r="O449" s="18"/>
      <c r="T449" s="18"/>
      <c r="U449" s="18"/>
      <c r="V449" s="18"/>
      <c r="W449" s="18"/>
      <c r="X449" s="18"/>
      <c r="Y449" s="18"/>
      <c r="Z449" s="18"/>
      <c r="AA449" s="18"/>
      <c r="AB449" s="18"/>
      <c r="AC449" s="18"/>
      <c r="AD449" s="18"/>
      <c r="AE449" s="18"/>
      <c r="AF449" s="18"/>
      <c r="AG449" s="18"/>
      <c r="AH449" s="18"/>
      <c r="AI449" s="18"/>
    </row>
    <row r="450" spans="2:35" x14ac:dyDescent="0.15">
      <c r="B450">
        <v>171.16300000000001</v>
      </c>
      <c r="C450">
        <v>1</v>
      </c>
      <c r="D450" s="18">
        <v>5.8869999999999999E-2</v>
      </c>
      <c r="E450" s="18">
        <v>-5.5739999999999998E-2</v>
      </c>
      <c r="F450" s="18">
        <v>0.85729999999999995</v>
      </c>
      <c r="G450" s="18">
        <v>0.20269999999999999</v>
      </c>
      <c r="H450" s="18">
        <v>1.15E-2</v>
      </c>
      <c r="I450" s="18">
        <v>1.722</v>
      </c>
      <c r="J450" s="18">
        <v>0.158</v>
      </c>
      <c r="K450" s="18">
        <v>-1.891E-2</v>
      </c>
      <c r="L450" s="18">
        <v>8.7849999999999998E-2</v>
      </c>
      <c r="M450" s="18">
        <v>9.2999999999999999E-2</v>
      </c>
      <c r="O450" s="18"/>
      <c r="AF450" s="18"/>
      <c r="AG450" s="18"/>
      <c r="AH450" s="18"/>
      <c r="AI450" s="18"/>
    </row>
    <row r="451" spans="2:35" x14ac:dyDescent="0.15">
      <c r="B451">
        <v>171.16300000000001</v>
      </c>
      <c r="C451">
        <v>3</v>
      </c>
      <c r="D451" s="18">
        <v>5.901E-2</v>
      </c>
      <c r="E451" s="18">
        <v>-1.975E-2</v>
      </c>
      <c r="F451" s="18">
        <v>7.6550000000000007E-2</v>
      </c>
      <c r="G451" s="18">
        <v>9.9650000000000002E-2</v>
      </c>
      <c r="H451" s="18">
        <v>-5.5910000000000001E-2</v>
      </c>
      <c r="I451" s="18">
        <v>0.82609999999999995</v>
      </c>
      <c r="J451" s="18">
        <v>0.2072</v>
      </c>
      <c r="K451" s="18">
        <v>1.242E-2</v>
      </c>
      <c r="L451" s="18">
        <v>1.7210000000000001</v>
      </c>
      <c r="M451" s="18">
        <v>0.21279999999999999</v>
      </c>
      <c r="O451" s="18"/>
      <c r="P451" s="18"/>
      <c r="Q451" s="18"/>
      <c r="R451" s="18"/>
      <c r="S451" s="18"/>
      <c r="T451" s="18"/>
      <c r="U451" s="18"/>
      <c r="W451" s="18"/>
      <c r="X451" s="18"/>
      <c r="Y451" s="18"/>
      <c r="Z451" s="18"/>
      <c r="AA451" s="18"/>
      <c r="AB451" s="18"/>
      <c r="AC451" s="18"/>
      <c r="AD451" s="18"/>
      <c r="AE451" s="18"/>
      <c r="AF451" s="18"/>
      <c r="AG451" s="18"/>
      <c r="AH451" s="18"/>
      <c r="AI451" s="18"/>
    </row>
    <row r="452" spans="2:35" x14ac:dyDescent="0.15">
      <c r="B452">
        <v>171.16300000000001</v>
      </c>
      <c r="C452">
        <v>5</v>
      </c>
      <c r="D452" s="18">
        <v>5.9049999999999998E-2</v>
      </c>
      <c r="E452" s="18">
        <v>-5.5660000000000001E-2</v>
      </c>
      <c r="F452" s="18">
        <v>0.81559999999999999</v>
      </c>
      <c r="G452" s="18">
        <v>0.2253</v>
      </c>
      <c r="H452" s="18">
        <v>1.43E-2</v>
      </c>
      <c r="I452" s="18">
        <v>1.853</v>
      </c>
      <c r="J452" s="18">
        <v>0.21870000000000001</v>
      </c>
      <c r="K452" s="18">
        <v>-2.196E-2</v>
      </c>
      <c r="L452" s="18">
        <v>0.1105</v>
      </c>
      <c r="M452" s="18">
        <v>0.10059999999999999</v>
      </c>
      <c r="O452" s="18"/>
      <c r="P452" s="18"/>
      <c r="Q452" s="18"/>
      <c r="R452" s="18"/>
      <c r="S452" s="18"/>
      <c r="T452" s="18"/>
      <c r="U452" s="18"/>
      <c r="W452" s="18"/>
      <c r="X452" s="18"/>
      <c r="Y452" s="18"/>
      <c r="Z452" s="18"/>
      <c r="AA452" s="18"/>
      <c r="AB452" s="18"/>
      <c r="AC452" s="18"/>
      <c r="AD452" s="18"/>
      <c r="AE452" s="18"/>
      <c r="AF452" s="18"/>
      <c r="AG452" s="18"/>
      <c r="AH452" s="18"/>
      <c r="AI452" s="18"/>
    </row>
    <row r="453" spans="2:35" x14ac:dyDescent="0.15">
      <c r="B453">
        <v>171.16300000000001</v>
      </c>
      <c r="C453">
        <v>7</v>
      </c>
      <c r="D453" s="18">
        <v>6.3229999999999995E-2</v>
      </c>
      <c r="E453" s="18">
        <v>-5.0680000000000003E-2</v>
      </c>
      <c r="F453" s="18">
        <v>0.89359999999999995</v>
      </c>
      <c r="G453" s="18">
        <v>0.24279999999999999</v>
      </c>
      <c r="H453" s="18">
        <v>1.9650000000000001E-2</v>
      </c>
      <c r="I453" s="18">
        <v>1.869</v>
      </c>
      <c r="J453" s="18">
        <v>0.21740000000000001</v>
      </c>
      <c r="K453" s="18">
        <v>-3.6580000000000001E-2</v>
      </c>
      <c r="L453" s="18">
        <v>0.13750000000000001</v>
      </c>
      <c r="M453" s="18">
        <v>0.16139999999999999</v>
      </c>
      <c r="O453" s="18"/>
      <c r="P453" s="18"/>
      <c r="Q453" s="18"/>
      <c r="R453" s="18"/>
      <c r="S453" s="18"/>
      <c r="T453" s="18"/>
      <c r="U453" s="18"/>
      <c r="W453" s="18"/>
      <c r="X453" s="18"/>
      <c r="Y453" s="18"/>
      <c r="Z453" s="18"/>
      <c r="AA453" s="18"/>
      <c r="AB453" s="18"/>
      <c r="AC453" s="18"/>
      <c r="AD453" s="18"/>
      <c r="AE453" s="18"/>
      <c r="AF453" s="18"/>
      <c r="AG453" s="18"/>
      <c r="AH453" s="18"/>
      <c r="AI453" s="18"/>
    </row>
    <row r="454" spans="2:35" x14ac:dyDescent="0.15">
      <c r="B454">
        <v>171.16300000000001</v>
      </c>
      <c r="C454">
        <v>10</v>
      </c>
      <c r="D454" s="18">
        <v>-5.9290000000000002E-2</v>
      </c>
      <c r="E454" s="18">
        <v>0.31979999999999997</v>
      </c>
      <c r="F454" s="18">
        <v>-0.2465</v>
      </c>
      <c r="G454" s="18">
        <v>2.4039999999999999</v>
      </c>
      <c r="H454" s="18">
        <v>-0.1903</v>
      </c>
      <c r="I454" s="18">
        <v>0.4168</v>
      </c>
      <c r="J454" s="18">
        <v>0.48520000000000002</v>
      </c>
      <c r="K454" s="18">
        <v>-3.058E-2</v>
      </c>
      <c r="L454" s="18">
        <v>3.294</v>
      </c>
      <c r="M454" s="18">
        <v>0.33310000000000001</v>
      </c>
      <c r="O454" s="18"/>
      <c r="P454" s="18"/>
      <c r="Q454" s="18"/>
      <c r="R454" s="18"/>
      <c r="S454" s="18"/>
      <c r="T454" s="18"/>
      <c r="U454" s="18"/>
      <c r="W454" s="18"/>
      <c r="X454" s="18"/>
      <c r="Y454" s="18"/>
      <c r="Z454" s="18"/>
      <c r="AA454" s="18"/>
      <c r="AB454" s="18"/>
      <c r="AC454" s="18"/>
      <c r="AD454" s="18"/>
      <c r="AE454" s="18"/>
      <c r="AF454" s="18"/>
      <c r="AG454" s="18"/>
      <c r="AH454" s="18"/>
      <c r="AI454" s="18"/>
    </row>
    <row r="455" spans="2:35" x14ac:dyDescent="0.15">
      <c r="B455">
        <v>171.16300000000001</v>
      </c>
      <c r="C455">
        <v>15</v>
      </c>
      <c r="D455" s="18">
        <v>5.7660000000000003E-2</v>
      </c>
      <c r="E455" s="18">
        <v>1.023E-2</v>
      </c>
      <c r="F455" s="18">
        <v>2.0390000000000001</v>
      </c>
      <c r="G455" s="18">
        <v>7.2160000000000002E-2</v>
      </c>
      <c r="H455" s="18">
        <v>-7.9229999999999995E-2</v>
      </c>
      <c r="I455" s="18">
        <v>0.5323</v>
      </c>
      <c r="J455" s="18">
        <v>0.31709999999999999</v>
      </c>
      <c r="K455" s="18">
        <v>6.9699999999999996E-3</v>
      </c>
      <c r="L455" s="18">
        <v>2.5099999999999998</v>
      </c>
      <c r="M455" s="18">
        <v>0.12759999999999999</v>
      </c>
      <c r="O455" s="18"/>
      <c r="P455" s="18"/>
      <c r="Q455" s="18"/>
      <c r="R455" s="18"/>
      <c r="S455" s="18"/>
      <c r="T455" s="18"/>
      <c r="U455" s="18"/>
      <c r="W455" s="18"/>
      <c r="X455" s="18"/>
      <c r="Y455" s="18"/>
      <c r="Z455" s="18"/>
      <c r="AA455" s="18"/>
      <c r="AB455" s="18"/>
      <c r="AC455" s="18"/>
      <c r="AD455" s="18"/>
      <c r="AE455" s="18"/>
      <c r="AF455" s="18"/>
      <c r="AG455" s="18"/>
      <c r="AH455" s="18"/>
      <c r="AI455" s="18"/>
    </row>
    <row r="456" spans="2:35" x14ac:dyDescent="0.15">
      <c r="B456">
        <v>171.16300000000001</v>
      </c>
      <c r="C456">
        <v>20</v>
      </c>
      <c r="D456" s="18">
        <v>3.8530000000000002E-2</v>
      </c>
      <c r="E456" s="18">
        <v>7.0250000000000007E-2</v>
      </c>
      <c r="F456" s="18">
        <v>-1.383</v>
      </c>
      <c r="G456" s="18">
        <v>0.12839999999999999</v>
      </c>
      <c r="H456" s="18">
        <v>-0.22239999999999999</v>
      </c>
      <c r="I456" s="18">
        <v>0.74170000000000003</v>
      </c>
      <c r="J456" s="18">
        <v>0.80249999999999999</v>
      </c>
      <c r="K456" s="18">
        <v>0.1024</v>
      </c>
      <c r="L456" s="18">
        <v>1.873</v>
      </c>
      <c r="M456" s="18">
        <v>0.35020000000000001</v>
      </c>
      <c r="O456" s="18"/>
      <c r="P456" s="18"/>
      <c r="Q456" s="18"/>
      <c r="R456" s="18"/>
      <c r="S456" s="18"/>
      <c r="T456" s="18"/>
      <c r="U456" s="18"/>
      <c r="W456" s="18"/>
      <c r="X456" s="18"/>
      <c r="Y456" s="18"/>
      <c r="Z456" s="18"/>
      <c r="AA456" s="18"/>
      <c r="AB456" s="18"/>
      <c r="AC456" s="18"/>
      <c r="AD456" s="18"/>
      <c r="AE456" s="18"/>
      <c r="AF456" s="18"/>
      <c r="AG456" s="18"/>
      <c r="AH456" s="18"/>
      <c r="AI456" s="18"/>
    </row>
    <row r="457" spans="2:35" x14ac:dyDescent="0.15">
      <c r="B457">
        <v>233.56299999999999</v>
      </c>
      <c r="C457">
        <v>1</v>
      </c>
      <c r="D457" s="18">
        <v>3.0509999999999999E-2</v>
      </c>
      <c r="E457" s="18">
        <v>-0.14399999999999999</v>
      </c>
      <c r="F457" s="18">
        <v>0.18090000000000001</v>
      </c>
      <c r="G457" s="18">
        <v>0.73280000000000001</v>
      </c>
      <c r="H457" s="18">
        <v>7.9939999999999997E-2</v>
      </c>
      <c r="I457" s="18">
        <v>-1.4950000000000001</v>
      </c>
      <c r="J457" s="18">
        <v>0.22020000000000001</v>
      </c>
      <c r="K457" s="18">
        <v>2.5170000000000001E-2</v>
      </c>
      <c r="L457" s="18">
        <v>1.9339999999999999</v>
      </c>
      <c r="M457" s="18">
        <v>0.1656</v>
      </c>
      <c r="O457" s="18"/>
      <c r="P457" s="18"/>
      <c r="Q457" s="18"/>
      <c r="R457" s="18"/>
      <c r="S457" s="18"/>
      <c r="T457" s="18"/>
      <c r="U457" s="18"/>
      <c r="W457" s="18"/>
      <c r="X457" s="18"/>
      <c r="Y457" s="18"/>
      <c r="Z457" s="18"/>
      <c r="AA457" s="18"/>
      <c r="AB457" s="18"/>
      <c r="AC457" s="18"/>
      <c r="AD457" s="18"/>
      <c r="AE457" s="18"/>
      <c r="AF457" s="18"/>
      <c r="AG457" s="18"/>
      <c r="AH457" s="18"/>
      <c r="AI457" s="18"/>
    </row>
    <row r="458" spans="2:35" x14ac:dyDescent="0.15">
      <c r="B458">
        <v>233.56299999999999</v>
      </c>
      <c r="C458">
        <v>3</v>
      </c>
      <c r="D458" s="18">
        <v>6.1969999999999997E-2</v>
      </c>
      <c r="E458" s="18">
        <v>-3.2140000000000002E-2</v>
      </c>
      <c r="F458" s="18">
        <v>2.7050000000000001E-2</v>
      </c>
      <c r="G458" s="18">
        <v>0.11</v>
      </c>
      <c r="H458" s="18">
        <v>-4.616E-2</v>
      </c>
      <c r="I458" s="18">
        <v>0.80579999999999996</v>
      </c>
      <c r="J458" s="18">
        <v>0.26889999999999997</v>
      </c>
      <c r="K458" s="18">
        <v>1.0959999999999999E-2</v>
      </c>
      <c r="L458" s="18">
        <v>1.881</v>
      </c>
      <c r="M458" s="18">
        <v>0.10340000000000001</v>
      </c>
      <c r="O458" s="18"/>
      <c r="P458" s="18"/>
      <c r="Q458" s="18"/>
      <c r="R458" s="18"/>
      <c r="S458" s="18"/>
      <c r="T458" s="18"/>
      <c r="U458" s="18"/>
      <c r="W458" s="18"/>
      <c r="X458" s="18"/>
      <c r="Y458" s="18"/>
      <c r="Z458" s="18"/>
      <c r="AA458" s="18"/>
      <c r="AB458" s="18"/>
      <c r="AC458" s="18"/>
      <c r="AD458" s="18"/>
      <c r="AE458" s="18"/>
      <c r="AF458" s="18"/>
      <c r="AG458" s="18"/>
      <c r="AH458" s="18"/>
      <c r="AI458" s="18"/>
    </row>
    <row r="459" spans="2:35" x14ac:dyDescent="0.15">
      <c r="B459">
        <v>233.56299999999999</v>
      </c>
      <c r="C459">
        <v>5</v>
      </c>
      <c r="D459" s="18">
        <v>6.1359999999999998E-2</v>
      </c>
      <c r="E459" s="18">
        <v>-1.7739999999999999E-2</v>
      </c>
      <c r="F459" s="18">
        <v>0.57530000000000003</v>
      </c>
      <c r="G459" s="18">
        <v>0.1111</v>
      </c>
      <c r="H459" s="18">
        <v>-1.187E-2</v>
      </c>
      <c r="I459" s="18">
        <v>3.0739999999999998</v>
      </c>
      <c r="J459" s="18">
        <v>8.9560000000000001E-2</v>
      </c>
      <c r="K459" s="18">
        <v>-4.5679999999999998E-2</v>
      </c>
      <c r="L459" s="18">
        <v>-8.963E-7</v>
      </c>
      <c r="M459" s="18">
        <v>0.10780000000000001</v>
      </c>
      <c r="O459" s="18"/>
      <c r="P459" s="18"/>
      <c r="Q459" s="18"/>
      <c r="R459" s="18"/>
      <c r="S459" s="18"/>
      <c r="T459" s="18"/>
      <c r="U459" s="18"/>
      <c r="W459" s="18"/>
      <c r="X459" s="18"/>
      <c r="Y459" s="18"/>
      <c r="Z459" s="18"/>
      <c r="AA459" s="18"/>
      <c r="AB459" s="18"/>
      <c r="AC459" s="18"/>
      <c r="AD459" s="18"/>
      <c r="AE459" s="18"/>
      <c r="AF459" s="18"/>
      <c r="AG459" s="18"/>
      <c r="AH459" s="18"/>
      <c r="AI459" s="18"/>
    </row>
    <row r="460" spans="2:35" x14ac:dyDescent="0.15">
      <c r="B460">
        <v>233.56299999999999</v>
      </c>
      <c r="C460">
        <v>7</v>
      </c>
      <c r="D460" s="18">
        <v>6.0810000000000003E-2</v>
      </c>
      <c r="E460" s="18">
        <v>-3.9019999999999999E-2</v>
      </c>
      <c r="F460" s="18">
        <v>3.517E-2</v>
      </c>
      <c r="G460" s="18">
        <v>0.1229</v>
      </c>
      <c r="H460" s="18">
        <v>-3.8159999999999999E-2</v>
      </c>
      <c r="I460" s="18">
        <v>0.78220000000000001</v>
      </c>
      <c r="J460" s="18">
        <v>0.246</v>
      </c>
      <c r="K460" s="18">
        <v>1.027E-2</v>
      </c>
      <c r="L460" s="18">
        <v>1.992</v>
      </c>
      <c r="M460" s="18">
        <v>9.9919999999999995E-2</v>
      </c>
      <c r="O460" s="18"/>
      <c r="P460" s="18"/>
      <c r="Q460" s="18"/>
      <c r="R460" s="18"/>
      <c r="S460" s="18"/>
      <c r="T460" s="18"/>
      <c r="U460" s="18"/>
      <c r="W460" s="18"/>
      <c r="X460" s="18"/>
      <c r="Y460" s="18"/>
      <c r="Z460" s="18"/>
      <c r="AA460" s="18"/>
      <c r="AB460" s="18"/>
      <c r="AC460" s="18"/>
      <c r="AD460" s="18"/>
      <c r="AE460" s="18"/>
      <c r="AF460" s="18"/>
      <c r="AG460" s="18"/>
      <c r="AH460" s="18"/>
      <c r="AI460" s="18"/>
    </row>
    <row r="461" spans="2:35" x14ac:dyDescent="0.15">
      <c r="B461">
        <v>233.56299999999999</v>
      </c>
      <c r="C461">
        <v>10</v>
      </c>
      <c r="D461" s="18">
        <v>5.9380000000000002E-2</v>
      </c>
      <c r="E461" s="18">
        <v>-4.0169999999999997E-2</v>
      </c>
      <c r="F461" s="18">
        <v>4.3040000000000002E-2</v>
      </c>
      <c r="G461" s="18">
        <v>0.12039999999999999</v>
      </c>
      <c r="H461" s="18">
        <v>-3.6179999999999997E-2</v>
      </c>
      <c r="I461" s="18">
        <v>0.75900000000000001</v>
      </c>
      <c r="J461" s="18">
        <v>0.24030000000000001</v>
      </c>
      <c r="K461" s="18">
        <v>1.056E-2</v>
      </c>
      <c r="L461" s="18">
        <v>2.0339999999999998</v>
      </c>
      <c r="M461" s="18">
        <v>0.1024</v>
      </c>
      <c r="O461" s="18"/>
      <c r="P461" s="18"/>
      <c r="Q461" s="18"/>
      <c r="R461" s="18"/>
      <c r="S461" s="18"/>
      <c r="T461" s="18"/>
      <c r="U461" s="18"/>
      <c r="W461" s="18"/>
      <c r="X461" s="18"/>
      <c r="Y461" s="18"/>
      <c r="Z461" s="18"/>
      <c r="AA461" s="18"/>
      <c r="AB461" s="18"/>
      <c r="AC461" s="18"/>
      <c r="AD461" s="18"/>
      <c r="AE461" s="18"/>
      <c r="AF461" s="18"/>
      <c r="AG461" s="18"/>
      <c r="AH461" s="18"/>
      <c r="AI461" s="18"/>
    </row>
    <row r="462" spans="2:35" x14ac:dyDescent="0.15">
      <c r="B462">
        <v>233.56299999999999</v>
      </c>
      <c r="C462">
        <v>15</v>
      </c>
      <c r="D462" s="18">
        <v>4.9239999999999999E-2</v>
      </c>
      <c r="E462" s="18">
        <v>-3.3770000000000001E-2</v>
      </c>
      <c r="F462" s="18">
        <v>0.1241</v>
      </c>
      <c r="G462" s="18">
        <v>0.1037</v>
      </c>
      <c r="H462" s="18">
        <v>-3.3660000000000002E-2</v>
      </c>
      <c r="I462" s="18">
        <v>0.80679999999999996</v>
      </c>
      <c r="J462" s="18">
        <v>0.22450000000000001</v>
      </c>
      <c r="K462" s="18">
        <v>1.102E-2</v>
      </c>
      <c r="L462" s="18">
        <v>2.1480000000000001</v>
      </c>
      <c r="M462" s="18">
        <v>0.1091</v>
      </c>
      <c r="O462" s="18"/>
      <c r="P462" s="18"/>
      <c r="Q462" s="18"/>
      <c r="R462" s="18"/>
      <c r="S462" s="18"/>
      <c r="T462" s="18"/>
      <c r="U462" s="18"/>
      <c r="W462" s="18"/>
      <c r="X462" s="18"/>
      <c r="Y462" s="18"/>
      <c r="Z462" s="18"/>
      <c r="AA462" s="18"/>
      <c r="AB462" s="18"/>
      <c r="AC462" s="18"/>
      <c r="AD462" s="18"/>
      <c r="AE462" s="18"/>
      <c r="AF462" s="18"/>
      <c r="AG462" s="18"/>
      <c r="AH462" s="18"/>
      <c r="AI462" s="18"/>
    </row>
    <row r="463" spans="2:35" x14ac:dyDescent="0.15">
      <c r="B463">
        <v>233.56299999999999</v>
      </c>
      <c r="C463">
        <v>20</v>
      </c>
      <c r="D463" s="18">
        <v>4.836E-2</v>
      </c>
      <c r="E463" s="18">
        <v>-3.3430000000000001E-2</v>
      </c>
      <c r="F463" s="18">
        <v>0.12670000000000001</v>
      </c>
      <c r="G463" s="18">
        <v>0.10440000000000001</v>
      </c>
      <c r="H463" s="18">
        <v>-3.7659999999999999E-2</v>
      </c>
      <c r="I463" s="18">
        <v>0.74519999999999997</v>
      </c>
      <c r="J463" s="18">
        <v>0.2097</v>
      </c>
      <c r="K463" s="18">
        <v>1.5140000000000001E-2</v>
      </c>
      <c r="L463" s="18">
        <v>2.11</v>
      </c>
      <c r="M463" s="18">
        <v>0.12770000000000001</v>
      </c>
      <c r="O463" s="18"/>
      <c r="P463" s="18"/>
      <c r="Q463" s="18"/>
      <c r="R463" s="18"/>
      <c r="S463" s="18"/>
      <c r="T463" s="18"/>
      <c r="U463" s="18"/>
      <c r="W463" s="18"/>
      <c r="X463" s="18"/>
      <c r="Y463" s="18"/>
      <c r="Z463" s="18"/>
      <c r="AA463" s="18"/>
      <c r="AB463" s="18"/>
      <c r="AC463" s="18"/>
      <c r="AD463" s="18"/>
      <c r="AE463" s="18"/>
      <c r="AF463" s="18"/>
      <c r="AG463" s="18"/>
      <c r="AH463" s="18"/>
      <c r="AI463" s="18"/>
    </row>
    <row r="464" spans="2:35" x14ac:dyDescent="0.15">
      <c r="B464">
        <v>364.96300000000002</v>
      </c>
      <c r="C464">
        <v>1</v>
      </c>
      <c r="D464" s="18">
        <v>6.4219999999999999E-2</v>
      </c>
      <c r="E464" s="18">
        <v>-3.5720000000000002E-2</v>
      </c>
      <c r="F464" s="18">
        <v>0.20760000000000001</v>
      </c>
      <c r="G464" s="18">
        <v>0.16120000000000001</v>
      </c>
      <c r="H464" s="18">
        <v>-0.1115</v>
      </c>
      <c r="I464" s="18">
        <v>1.5529999999999999</v>
      </c>
      <c r="J464" s="18">
        <v>0.49780000000000002</v>
      </c>
      <c r="K464" s="18">
        <v>7.7630000000000005E-2</v>
      </c>
      <c r="L464" s="18">
        <v>1.782</v>
      </c>
      <c r="M464" s="18">
        <v>0.249</v>
      </c>
      <c r="O464" s="18"/>
      <c r="P464" s="18"/>
      <c r="Q464" s="18"/>
      <c r="R464" s="18"/>
      <c r="S464" s="18"/>
      <c r="T464" s="18"/>
      <c r="U464" s="18"/>
      <c r="W464" s="18"/>
      <c r="X464" s="18"/>
      <c r="Y464" s="18"/>
      <c r="Z464" s="18"/>
      <c r="AA464" s="18"/>
      <c r="AB464" s="18"/>
      <c r="AC464" s="18"/>
      <c r="AD464" s="18"/>
      <c r="AE464" s="18"/>
      <c r="AF464" s="18"/>
      <c r="AG464" s="18"/>
      <c r="AH464" s="18"/>
      <c r="AI464" s="18"/>
    </row>
    <row r="465" spans="2:35" x14ac:dyDescent="0.15">
      <c r="B465">
        <v>364.96300000000002</v>
      </c>
      <c r="C465">
        <v>3</v>
      </c>
      <c r="D465" s="18">
        <v>6.4100000000000004E-2</v>
      </c>
      <c r="E465" s="18">
        <v>-3.7199999999999997E-2</v>
      </c>
      <c r="F465" s="18">
        <v>0.2009</v>
      </c>
      <c r="G465" s="18">
        <v>0.15970000000000001</v>
      </c>
      <c r="H465" s="18">
        <v>-0.10489999999999999</v>
      </c>
      <c r="I465" s="18">
        <v>1.552</v>
      </c>
      <c r="J465" s="18">
        <v>0.50609999999999999</v>
      </c>
      <c r="K465" s="18">
        <v>7.2590000000000002E-2</v>
      </c>
      <c r="L465" s="18">
        <v>1.786</v>
      </c>
      <c r="M465" s="18">
        <v>0.245</v>
      </c>
      <c r="O465" s="18"/>
      <c r="P465" s="18"/>
      <c r="Q465" s="18"/>
      <c r="R465" s="18"/>
      <c r="S465" s="18"/>
      <c r="T465" s="18"/>
      <c r="U465" s="18"/>
      <c r="W465" s="18"/>
      <c r="X465" s="18"/>
      <c r="Y465" s="18"/>
      <c r="Z465" s="18"/>
      <c r="AA465" s="18"/>
      <c r="AB465" s="18"/>
      <c r="AC465" s="18"/>
      <c r="AD465" s="18"/>
      <c r="AE465" s="18"/>
      <c r="AF465" s="18"/>
      <c r="AG465" s="18"/>
      <c r="AH465" s="18"/>
      <c r="AI465" s="18"/>
    </row>
    <row r="466" spans="2:35" x14ac:dyDescent="0.15">
      <c r="B466">
        <v>364.96300000000002</v>
      </c>
      <c r="C466">
        <v>5</v>
      </c>
      <c r="D466" s="18">
        <v>6.2719999999999998E-2</v>
      </c>
      <c r="E466" s="18">
        <v>-4.394E-2</v>
      </c>
      <c r="F466" s="18">
        <v>9.0459999999999999E-2</v>
      </c>
      <c r="G466" s="18">
        <v>0.1075</v>
      </c>
      <c r="H466" s="18">
        <v>-1.7080000000000001E-2</v>
      </c>
      <c r="I466" s="18">
        <v>0.624</v>
      </c>
      <c r="J466" s="18">
        <v>8.6620000000000003E-2</v>
      </c>
      <c r="K466" s="18">
        <v>-7.5630000000000003E-3</v>
      </c>
      <c r="L466" s="18">
        <v>3.1560000000000001</v>
      </c>
      <c r="M466" s="18">
        <v>8.5010000000000002E-2</v>
      </c>
      <c r="O466" s="18"/>
      <c r="P466" s="18"/>
      <c r="Q466" s="18"/>
      <c r="R466" s="18"/>
      <c r="S466" s="18"/>
      <c r="T466" s="18"/>
      <c r="U466" s="18"/>
      <c r="W466" s="18"/>
      <c r="X466" s="18"/>
      <c r="Y466" s="18"/>
      <c r="Z466" s="18"/>
      <c r="AA466" s="18"/>
      <c r="AB466" s="18"/>
      <c r="AC466" s="18"/>
      <c r="AD466" s="18"/>
      <c r="AE466" s="18"/>
      <c r="AF466" s="18"/>
      <c r="AG466" s="18"/>
      <c r="AH466" s="18"/>
      <c r="AI466" s="18"/>
    </row>
    <row r="467" spans="2:35" x14ac:dyDescent="0.15">
      <c r="B467">
        <v>364.96300000000002</v>
      </c>
      <c r="C467">
        <v>7</v>
      </c>
      <c r="D467" s="18">
        <v>2.7869999999999999E-2</v>
      </c>
      <c r="E467" s="18">
        <v>-0.2326</v>
      </c>
      <c r="F467" s="18">
        <v>0.29420000000000002</v>
      </c>
      <c r="G467" s="18">
        <v>0.80130000000000001</v>
      </c>
      <c r="H467" s="18">
        <v>0.1183</v>
      </c>
      <c r="I467" s="18">
        <v>-1.4510000000000001</v>
      </c>
      <c r="J467" s="18">
        <v>0.39760000000000001</v>
      </c>
      <c r="K467" s="18">
        <v>7.9850000000000004E-2</v>
      </c>
      <c r="L467" s="18">
        <v>1.4670000000000001</v>
      </c>
      <c r="M467" s="18">
        <v>0.40229999999999999</v>
      </c>
      <c r="O467" s="18"/>
      <c r="P467" s="18"/>
      <c r="Q467" s="18"/>
      <c r="R467" s="18"/>
      <c r="S467" s="18"/>
      <c r="T467" s="18"/>
      <c r="U467" s="18"/>
      <c r="W467" s="18"/>
      <c r="X467" s="18"/>
      <c r="Y467" s="18"/>
      <c r="Z467" s="18"/>
      <c r="AA467" s="18"/>
      <c r="AB467" s="18"/>
      <c r="AC467" s="18"/>
      <c r="AD467" s="18"/>
      <c r="AE467" s="18"/>
      <c r="AF467" s="18"/>
      <c r="AG467" s="18"/>
      <c r="AH467" s="18"/>
      <c r="AI467" s="18"/>
    </row>
    <row r="468" spans="2:35" x14ac:dyDescent="0.15">
      <c r="B468">
        <v>364.96300000000002</v>
      </c>
      <c r="C468">
        <v>10</v>
      </c>
      <c r="D468" s="18">
        <v>6.3719999999999999E-2</v>
      </c>
      <c r="E468" s="18">
        <v>-4.7980000000000002E-2</v>
      </c>
      <c r="F468" s="18">
        <v>0.1434</v>
      </c>
      <c r="G468" s="18">
        <v>0.1588</v>
      </c>
      <c r="H468" s="18">
        <v>-8.1519999999999995E-2</v>
      </c>
      <c r="I468" s="18">
        <v>1.7470000000000001</v>
      </c>
      <c r="J468" s="18">
        <v>0.56079999999999997</v>
      </c>
      <c r="K468" s="18">
        <v>5.7660000000000003E-2</v>
      </c>
      <c r="L468" s="18">
        <v>1.853</v>
      </c>
      <c r="M468" s="18">
        <v>0.25469999999999998</v>
      </c>
      <c r="O468" s="18"/>
      <c r="P468" s="18"/>
      <c r="Q468" s="18"/>
      <c r="R468" s="18"/>
      <c r="S468" s="18"/>
      <c r="T468" s="18"/>
      <c r="U468" s="18"/>
      <c r="W468" s="18"/>
      <c r="X468" s="18"/>
      <c r="Y468" s="18"/>
      <c r="Z468" s="18"/>
      <c r="AA468" s="18"/>
      <c r="AB468" s="18"/>
      <c r="AC468" s="18"/>
      <c r="AD468" s="18"/>
      <c r="AE468" s="18"/>
      <c r="AF468" s="18"/>
      <c r="AG468" s="18"/>
      <c r="AH468" s="18"/>
      <c r="AI468" s="18"/>
    </row>
    <row r="469" spans="2:35" x14ac:dyDescent="0.15">
      <c r="B469">
        <v>364.96300000000002</v>
      </c>
      <c r="C469">
        <v>15</v>
      </c>
      <c r="D469" s="18">
        <v>-4.0590000000000001E-2</v>
      </c>
      <c r="E469" s="18">
        <v>0.1867</v>
      </c>
      <c r="F469" s="18">
        <v>-1.714</v>
      </c>
      <c r="G469" s="18">
        <v>1.0900000000000001</v>
      </c>
      <c r="H469" s="18">
        <v>-0.1401</v>
      </c>
      <c r="I469" s="18">
        <v>-3.0069999999999997E-8</v>
      </c>
      <c r="J469" s="18">
        <v>0.3392</v>
      </c>
      <c r="K469" s="18">
        <v>-8.4790000000000004E-3</v>
      </c>
      <c r="L469" s="18">
        <v>2.84</v>
      </c>
      <c r="M469" s="18">
        <v>0.11940000000000001</v>
      </c>
      <c r="O469" s="18"/>
      <c r="P469" s="18"/>
      <c r="Q469" s="18"/>
      <c r="R469" s="18"/>
      <c r="S469" s="18"/>
      <c r="T469" s="18"/>
      <c r="U469" s="18"/>
      <c r="W469" s="18"/>
      <c r="X469" s="18"/>
      <c r="Y469" s="18"/>
      <c r="Z469" s="18"/>
      <c r="AA469" s="18"/>
      <c r="AB469" s="18"/>
      <c r="AC469" s="18"/>
      <c r="AD469" s="18"/>
      <c r="AE469" s="18"/>
      <c r="AF469" s="18"/>
      <c r="AG469" s="18"/>
      <c r="AH469" s="18"/>
      <c r="AI469" s="18"/>
    </row>
    <row r="470" spans="2:35" x14ac:dyDescent="0.15">
      <c r="B470">
        <v>364.96300000000002</v>
      </c>
      <c r="C470">
        <v>20</v>
      </c>
      <c r="D470" s="18">
        <v>5.4530000000000002E-2</v>
      </c>
      <c r="E470" s="18">
        <v>-3.8089999999999999E-2</v>
      </c>
      <c r="F470" s="18">
        <v>8.974E-2</v>
      </c>
      <c r="G470" s="18">
        <v>0.1024</v>
      </c>
      <c r="H470" s="18">
        <v>-2.6069999999999999E-2</v>
      </c>
      <c r="I470" s="18">
        <v>0.65</v>
      </c>
      <c r="J470" s="18">
        <v>0.19850000000000001</v>
      </c>
      <c r="K470" s="18">
        <v>8.3300000000000006E-3</v>
      </c>
      <c r="L470" s="18">
        <v>1.8109999999999999</v>
      </c>
      <c r="M470" s="18">
        <v>8.8590000000000002E-2</v>
      </c>
      <c r="O470" s="18"/>
      <c r="P470" s="18"/>
      <c r="Q470" s="18"/>
      <c r="R470" s="18"/>
      <c r="S470" s="18"/>
      <c r="T470" s="18"/>
      <c r="U470" s="18"/>
      <c r="W470" s="18"/>
      <c r="X470" s="18"/>
      <c r="Y470" s="18"/>
      <c r="Z470" s="18"/>
      <c r="AA470" s="18"/>
      <c r="AB470" s="18"/>
      <c r="AC470" s="18"/>
      <c r="AD470" s="18"/>
      <c r="AE470" s="18"/>
      <c r="AF470" s="18"/>
      <c r="AG470" s="18"/>
      <c r="AH470" s="18"/>
      <c r="AI470" s="18"/>
    </row>
    <row r="471" spans="2:35" x14ac:dyDescent="0.15">
      <c r="B471">
        <v>483.56299999999999</v>
      </c>
      <c r="C471">
        <v>1</v>
      </c>
      <c r="D471" s="18">
        <v>6.2710000000000002E-2</v>
      </c>
      <c r="E471" s="18">
        <v>-3.5499999999999997E-2</v>
      </c>
      <c r="F471" s="18">
        <v>0.13700000000000001</v>
      </c>
      <c r="G471" s="18">
        <v>0.1171</v>
      </c>
      <c r="H471" s="18">
        <v>-2.1129999999999999E-2</v>
      </c>
      <c r="I471" s="18">
        <v>0.72589999999999999</v>
      </c>
      <c r="J471" s="18">
        <v>0.1016</v>
      </c>
      <c r="K471" s="18">
        <v>-8.4950000000000008E-3</v>
      </c>
      <c r="L471" s="18">
        <v>3.2069999999999999</v>
      </c>
      <c r="M471" s="18">
        <v>0.1414</v>
      </c>
      <c r="O471" s="18"/>
      <c r="P471" s="18"/>
      <c r="Q471" s="18"/>
      <c r="R471" s="18"/>
      <c r="S471" s="18"/>
      <c r="T471" s="18"/>
      <c r="U471" s="18"/>
      <c r="W471" s="18"/>
      <c r="X471" s="18"/>
      <c r="Y471" s="18"/>
      <c r="Z471" s="18"/>
      <c r="AA471" s="18"/>
      <c r="AB471" s="18"/>
      <c r="AC471" s="18"/>
      <c r="AD471" s="18"/>
      <c r="AE471" s="18"/>
      <c r="AF471" s="18"/>
      <c r="AG471" s="18"/>
      <c r="AH471" s="18"/>
      <c r="AI471" s="18"/>
    </row>
    <row r="472" spans="2:35" x14ac:dyDescent="0.15">
      <c r="B472">
        <v>483.56299999999999</v>
      </c>
      <c r="C472">
        <v>3</v>
      </c>
      <c r="D472" s="18">
        <v>6.1769999999999999E-2</v>
      </c>
      <c r="E472" s="18">
        <v>-3.5180000000000003E-2</v>
      </c>
      <c r="F472" s="18">
        <v>0.13569999999999999</v>
      </c>
      <c r="G472" s="18">
        <v>0.1119</v>
      </c>
      <c r="H472" s="18">
        <v>-2.0840000000000001E-2</v>
      </c>
      <c r="I472" s="18">
        <v>0.7087</v>
      </c>
      <c r="J472" s="18">
        <v>9.9959999999999993E-2</v>
      </c>
      <c r="K472" s="18">
        <v>-7.9279999999999993E-3</v>
      </c>
      <c r="L472" s="18">
        <v>3.218</v>
      </c>
      <c r="M472" s="18">
        <v>0.13700000000000001</v>
      </c>
      <c r="O472" s="18"/>
      <c r="P472" s="18"/>
      <c r="Q472" s="18"/>
      <c r="R472" s="18"/>
      <c r="S472" s="18"/>
      <c r="T472" s="18"/>
      <c r="U472" s="18"/>
      <c r="W472" s="18"/>
      <c r="X472" s="18"/>
      <c r="Y472" s="18"/>
      <c r="Z472" s="18"/>
      <c r="AA472" s="18"/>
      <c r="AB472" s="18"/>
      <c r="AC472" s="18"/>
      <c r="AD472" s="18"/>
      <c r="AE472" s="18"/>
      <c r="AF472" s="18"/>
      <c r="AG472" s="18"/>
      <c r="AH472" s="18"/>
      <c r="AI472" s="18"/>
    </row>
    <row r="473" spans="2:35" x14ac:dyDescent="0.15">
      <c r="B473">
        <v>483.56299999999999</v>
      </c>
      <c r="C473">
        <v>5</v>
      </c>
      <c r="D473" s="18">
        <v>6.2539999999999998E-2</v>
      </c>
      <c r="E473" s="18">
        <v>-3.9940000000000003E-2</v>
      </c>
      <c r="F473" s="18">
        <v>8.2409999999999997E-2</v>
      </c>
      <c r="G473" s="18">
        <v>0.11890000000000001</v>
      </c>
      <c r="H473" s="18">
        <v>-1.746E-2</v>
      </c>
      <c r="I473" s="18">
        <v>0.63819999999999999</v>
      </c>
      <c r="J473" s="18">
        <v>9.1009999999999994E-2</v>
      </c>
      <c r="K473" s="18">
        <v>-7.3460000000000001E-3</v>
      </c>
      <c r="L473" s="18">
        <v>3.298</v>
      </c>
      <c r="M473" s="18">
        <v>0.13539999999999999</v>
      </c>
      <c r="O473" s="18"/>
      <c r="P473" s="18"/>
      <c r="Q473" s="18"/>
      <c r="R473" s="18"/>
      <c r="S473" s="18"/>
      <c r="T473" s="18"/>
      <c r="U473" s="18"/>
      <c r="W473" s="18"/>
      <c r="X473" s="18"/>
      <c r="Y473" s="18"/>
      <c r="Z473" s="18"/>
      <c r="AA473" s="18"/>
      <c r="AB473" s="18"/>
      <c r="AC473" s="18"/>
      <c r="AD473" s="18"/>
      <c r="AE473" s="18"/>
      <c r="AF473" s="18"/>
      <c r="AG473" s="18"/>
      <c r="AH473" s="18"/>
      <c r="AI473" s="18"/>
    </row>
    <row r="474" spans="2:35" x14ac:dyDescent="0.15">
      <c r="B474">
        <v>483.56299999999999</v>
      </c>
      <c r="C474">
        <v>7</v>
      </c>
      <c r="D474" s="18">
        <v>-5.9569999999999996E-3</v>
      </c>
      <c r="E474" s="18">
        <v>-0.17130000000000001</v>
      </c>
      <c r="F474" s="18">
        <v>1.2410000000000001</v>
      </c>
      <c r="G474" s="18">
        <v>2.1890000000000001</v>
      </c>
      <c r="H474" s="18">
        <v>0.36630000000000001</v>
      </c>
      <c r="I474" s="18">
        <v>-0.60880000000000001</v>
      </c>
      <c r="J474" s="18">
        <v>1.2030000000000001</v>
      </c>
      <c r="K474" s="18">
        <v>-0.2215</v>
      </c>
      <c r="L474" s="18">
        <v>-6.3419999999999995E-8</v>
      </c>
      <c r="M474" s="18">
        <v>0.48609999999999998</v>
      </c>
      <c r="O474" s="18"/>
      <c r="P474" s="18"/>
      <c r="Q474" s="18"/>
      <c r="R474" s="18"/>
      <c r="S474" s="18"/>
      <c r="T474" s="18"/>
      <c r="U474" s="18"/>
      <c r="W474" s="18"/>
      <c r="X474" s="18"/>
      <c r="Y474" s="18"/>
      <c r="Z474" s="18"/>
      <c r="AA474" s="18"/>
      <c r="AB474" s="18"/>
      <c r="AC474" s="18"/>
      <c r="AD474" s="18"/>
      <c r="AE474" s="18"/>
      <c r="AF474" s="18"/>
      <c r="AG474" s="18"/>
      <c r="AH474" s="18"/>
      <c r="AI474" s="18"/>
    </row>
    <row r="475" spans="2:35" x14ac:dyDescent="0.15">
      <c r="B475">
        <v>483.56299999999999</v>
      </c>
      <c r="C475">
        <v>10</v>
      </c>
      <c r="D475" s="18">
        <v>-1.04E-2</v>
      </c>
      <c r="E475" s="18">
        <v>-0.15190000000000001</v>
      </c>
      <c r="F475" s="18">
        <v>1.52</v>
      </c>
      <c r="G475" s="18">
        <v>1.9</v>
      </c>
      <c r="H475" s="18">
        <v>0.40450000000000003</v>
      </c>
      <c r="I475" s="18">
        <v>-0.47470000000000001</v>
      </c>
      <c r="J475" s="18">
        <v>1.107</v>
      </c>
      <c r="K475" s="18">
        <v>-0.2702</v>
      </c>
      <c r="L475" s="18">
        <v>-2.7269999999999999E-2</v>
      </c>
      <c r="M475" s="18">
        <v>0.50529999999999997</v>
      </c>
      <c r="O475" s="18"/>
      <c r="P475" s="18"/>
      <c r="Q475" s="18"/>
      <c r="R475" s="18"/>
      <c r="S475" s="18"/>
      <c r="T475" s="18"/>
      <c r="U475" s="18"/>
      <c r="W475" s="18"/>
      <c r="X475" s="18"/>
      <c r="Y475" s="18"/>
      <c r="Z475" s="18"/>
      <c r="AA475" s="18"/>
      <c r="AB475" s="18"/>
      <c r="AC475" s="18"/>
      <c r="AD475" s="18"/>
      <c r="AE475" s="18"/>
      <c r="AF475" s="18"/>
      <c r="AG475" s="18"/>
      <c r="AH475" s="18"/>
      <c r="AI475" s="18"/>
    </row>
    <row r="476" spans="2:35" x14ac:dyDescent="0.15">
      <c r="B476">
        <v>483.56299999999999</v>
      </c>
      <c r="C476">
        <v>15</v>
      </c>
      <c r="D476" s="18">
        <v>-8.116E-3</v>
      </c>
      <c r="E476" s="18">
        <v>-0.25219999999999998</v>
      </c>
      <c r="F476" s="18">
        <v>6.9979999999999995E-8</v>
      </c>
      <c r="G476" s="18">
        <v>0.49430000000000002</v>
      </c>
      <c r="H476" s="18">
        <v>-1.8259999999999998E-2</v>
      </c>
      <c r="I476" s="18">
        <v>3.0739999999999998</v>
      </c>
      <c r="J476" s="18">
        <v>0.2505</v>
      </c>
      <c r="K476" s="18">
        <v>0.27960000000000002</v>
      </c>
      <c r="L476" s="18">
        <v>-0.6351</v>
      </c>
      <c r="M476" s="18">
        <v>1.0289999999999999</v>
      </c>
      <c r="O476" s="18"/>
      <c r="P476" s="18"/>
      <c r="Q476" s="18"/>
      <c r="R476" s="18"/>
      <c r="S476" s="18"/>
      <c r="T476" s="18"/>
      <c r="U476" s="18"/>
      <c r="W476" s="18"/>
      <c r="X476" s="18"/>
      <c r="Y476" s="18"/>
      <c r="Z476" s="18"/>
      <c r="AA476" s="18"/>
      <c r="AB476" s="18"/>
      <c r="AC476" s="18"/>
      <c r="AD476" s="18"/>
      <c r="AE476" s="18"/>
      <c r="AF476" s="18"/>
      <c r="AG476" s="18"/>
      <c r="AH476" s="18"/>
      <c r="AI476" s="18"/>
    </row>
    <row r="477" spans="2:35" x14ac:dyDescent="0.15">
      <c r="B477">
        <v>483.56299999999999</v>
      </c>
      <c r="C477">
        <v>20</v>
      </c>
      <c r="D477" s="18">
        <v>3.3500000000000002E-2</v>
      </c>
      <c r="E477" s="18">
        <v>-0.35630000000000001</v>
      </c>
      <c r="F477" s="18">
        <v>-5.0529999999999998E-4</v>
      </c>
      <c r="G477" s="18">
        <v>0.7329</v>
      </c>
      <c r="H477" s="18">
        <v>0.1865</v>
      </c>
      <c r="I477" s="18">
        <v>-1.2649999999999999</v>
      </c>
      <c r="J477" s="18">
        <v>0.52359999999999995</v>
      </c>
      <c r="K477" s="18">
        <v>0.1353</v>
      </c>
      <c r="L477" s="18">
        <v>0.98299999999999998</v>
      </c>
      <c r="M477" s="18">
        <v>0.52710000000000001</v>
      </c>
      <c r="O477" s="18"/>
      <c r="P477" s="18"/>
      <c r="Q477" s="18"/>
      <c r="R477" s="18"/>
      <c r="S477" s="18"/>
      <c r="T477" s="18"/>
      <c r="U477" s="18"/>
      <c r="W477" s="18"/>
      <c r="X477" s="18"/>
      <c r="Y477" s="18"/>
      <c r="Z477" s="18"/>
      <c r="AA477" s="18"/>
      <c r="AB477" s="18"/>
      <c r="AC477" s="18"/>
      <c r="AD477" s="18"/>
      <c r="AE477" s="18"/>
      <c r="AF477" s="18"/>
      <c r="AG477" s="18"/>
      <c r="AH477" s="18"/>
      <c r="AI477" s="18"/>
    </row>
    <row r="478" spans="2:35" x14ac:dyDescent="0.15">
      <c r="B478">
        <v>631.56299999999999</v>
      </c>
      <c r="C478">
        <v>1</v>
      </c>
      <c r="D478" s="18">
        <v>-2.3009999999999999E-2</v>
      </c>
      <c r="E478" s="18">
        <v>-0.1265</v>
      </c>
      <c r="F478" s="18">
        <v>2.8940000000000001</v>
      </c>
      <c r="G478" s="18">
        <v>1.3160000000000001</v>
      </c>
      <c r="H478" s="18">
        <v>0.32579999999999998</v>
      </c>
      <c r="I478" s="18">
        <v>-0.28970000000000001</v>
      </c>
      <c r="J478" s="18">
        <v>1.323</v>
      </c>
      <c r="K478" s="18">
        <v>-0.20499999999999999</v>
      </c>
      <c r="L478" s="18">
        <v>0.13339999999999999</v>
      </c>
      <c r="M478" s="18">
        <v>0.45889999999999997</v>
      </c>
      <c r="O478" s="18"/>
      <c r="P478" s="18"/>
      <c r="Q478" s="18"/>
      <c r="R478" s="18"/>
      <c r="S478" s="18"/>
      <c r="T478" s="18"/>
      <c r="U478" s="18"/>
      <c r="W478" s="18"/>
      <c r="X478" s="18"/>
      <c r="Y478" s="18"/>
      <c r="Z478" s="18"/>
      <c r="AA478" s="18"/>
      <c r="AB478" s="18"/>
      <c r="AC478" s="18"/>
      <c r="AD478" s="18"/>
      <c r="AE478" s="18"/>
      <c r="AF478" s="18"/>
      <c r="AG478" s="18"/>
      <c r="AH478" s="18"/>
      <c r="AI478" s="18"/>
    </row>
    <row r="479" spans="2:35" x14ac:dyDescent="0.15">
      <c r="B479">
        <v>631.56299999999999</v>
      </c>
      <c r="C479">
        <v>3</v>
      </c>
      <c r="D479" s="18">
        <v>5.246E-2</v>
      </c>
      <c r="E479" s="18">
        <v>2.6710000000000001E-2</v>
      </c>
      <c r="F479" s="18">
        <v>1.7490000000000001</v>
      </c>
      <c r="G479" s="18">
        <v>0.1741</v>
      </c>
      <c r="H479" s="18">
        <v>5.2880000000000003E-2</v>
      </c>
      <c r="I479" s="18">
        <v>-1.7849999999999999</v>
      </c>
      <c r="J479" s="18">
        <v>0.32400000000000001</v>
      </c>
      <c r="K479" s="18">
        <v>-0.12970000000000001</v>
      </c>
      <c r="L479" s="18">
        <v>0.31609999999999999</v>
      </c>
      <c r="M479" s="18">
        <v>0.78269999999999995</v>
      </c>
      <c r="O479" s="18"/>
      <c r="P479" s="18"/>
      <c r="Q479" s="18"/>
      <c r="R479" s="18"/>
      <c r="S479" s="18"/>
      <c r="T479" s="18"/>
      <c r="U479" s="18"/>
      <c r="W479" s="18"/>
      <c r="X479" s="18"/>
      <c r="Y479" s="18"/>
      <c r="Z479" s="18"/>
      <c r="AA479" s="18"/>
      <c r="AB479" s="18"/>
      <c r="AC479" s="18"/>
      <c r="AD479" s="18"/>
      <c r="AE479" s="18"/>
      <c r="AF479" s="18"/>
      <c r="AG479" s="18"/>
      <c r="AH479" s="18"/>
      <c r="AI479" s="18"/>
    </row>
    <row r="480" spans="2:35" x14ac:dyDescent="0.15">
      <c r="B480">
        <v>631.56299999999999</v>
      </c>
      <c r="C480">
        <v>5</v>
      </c>
      <c r="D480" s="18">
        <v>2.699E-2</v>
      </c>
      <c r="E480" s="18">
        <v>-0.24410000000000001</v>
      </c>
      <c r="F480" s="18">
        <v>0.69589999999999996</v>
      </c>
      <c r="G480" s="18">
        <v>0.9123</v>
      </c>
      <c r="H480" s="18">
        <v>0.1067</v>
      </c>
      <c r="I480" s="18">
        <v>-1.546</v>
      </c>
      <c r="J480" s="18">
        <v>0.43719999999999998</v>
      </c>
      <c r="K480" s="18">
        <v>0.1043</v>
      </c>
      <c r="L480" s="18">
        <v>1.6419999999999999</v>
      </c>
      <c r="M480" s="18">
        <v>0.43030000000000002</v>
      </c>
      <c r="O480" s="18"/>
      <c r="P480" s="18"/>
      <c r="Q480" s="18"/>
      <c r="R480" s="18"/>
      <c r="S480" s="18"/>
      <c r="T480" s="18"/>
      <c r="U480" s="18"/>
      <c r="W480" s="18"/>
      <c r="X480" s="18"/>
      <c r="Y480" s="18"/>
      <c r="Z480" s="18"/>
      <c r="AA480" s="18"/>
      <c r="AB480" s="18"/>
      <c r="AC480" s="18"/>
      <c r="AD480" s="18"/>
      <c r="AE480" s="18"/>
      <c r="AF480" s="18"/>
      <c r="AG480" s="18"/>
      <c r="AH480" s="18"/>
      <c r="AI480" s="18"/>
    </row>
    <row r="481" spans="2:35" x14ac:dyDescent="0.15">
      <c r="B481">
        <v>631.56299999999999</v>
      </c>
      <c r="C481">
        <v>7</v>
      </c>
      <c r="D481" s="18">
        <v>-6.0080000000000001E-2</v>
      </c>
      <c r="E481" s="18">
        <v>0.25790000000000002</v>
      </c>
      <c r="F481" s="18">
        <v>-1.302</v>
      </c>
      <c r="G481" s="18">
        <v>0.58919999999999995</v>
      </c>
      <c r="H481" s="18">
        <v>-0.19059999999999999</v>
      </c>
      <c r="I481" s="18">
        <v>-0.317</v>
      </c>
      <c r="J481" s="18">
        <v>0.49469999999999997</v>
      </c>
      <c r="K481" s="18">
        <v>-3.0219999999999999E-3</v>
      </c>
      <c r="L481" s="18">
        <v>3.6890000000000001</v>
      </c>
      <c r="M481" s="18">
        <v>2.4969999999999999</v>
      </c>
      <c r="O481" s="18"/>
      <c r="P481" s="18"/>
      <c r="Q481" s="18"/>
      <c r="R481" s="18"/>
      <c r="S481" s="18"/>
      <c r="T481" s="18"/>
      <c r="U481" s="18"/>
      <c r="W481" s="18"/>
      <c r="X481" s="18"/>
      <c r="Y481" s="18"/>
      <c r="Z481" s="18"/>
      <c r="AA481" s="18"/>
      <c r="AB481" s="18"/>
      <c r="AC481" s="18"/>
      <c r="AD481" s="18"/>
      <c r="AE481" s="18"/>
      <c r="AF481" s="18"/>
      <c r="AG481" s="18"/>
      <c r="AH481" s="18"/>
      <c r="AI481" s="18"/>
    </row>
    <row r="482" spans="2:35" x14ac:dyDescent="0.15">
      <c r="B482">
        <v>631.56299999999999</v>
      </c>
      <c r="C482">
        <v>10</v>
      </c>
      <c r="D482" s="18">
        <v>-9.4469999999999998E-2</v>
      </c>
      <c r="E482" s="18">
        <v>0.30969999999999998</v>
      </c>
      <c r="F482" s="18">
        <v>-1.508</v>
      </c>
      <c r="G482" s="18">
        <v>1.1459999999999999</v>
      </c>
      <c r="H482" s="18">
        <v>-0.18479999999999999</v>
      </c>
      <c r="I482" s="18">
        <v>-3.0380000000000001E-2</v>
      </c>
      <c r="J482" s="18">
        <v>0.43009999999999998</v>
      </c>
      <c r="K482" s="18">
        <v>-4.478E-2</v>
      </c>
      <c r="L482" s="18">
        <v>3.4359999999999999</v>
      </c>
      <c r="M482" s="18">
        <v>1.056</v>
      </c>
      <c r="O482" s="18"/>
      <c r="P482" s="18"/>
      <c r="Q482" s="18"/>
      <c r="R482" s="18"/>
      <c r="S482" s="18"/>
      <c r="T482" s="18"/>
      <c r="U482" s="18"/>
      <c r="W482" s="18"/>
      <c r="X482" s="18"/>
      <c r="Y482" s="18"/>
      <c r="Z482" s="18"/>
      <c r="AA482" s="18"/>
      <c r="AB482" s="18"/>
      <c r="AC482" s="18"/>
      <c r="AD482" s="18"/>
      <c r="AE482" s="18"/>
      <c r="AF482" s="18"/>
      <c r="AG482" s="18"/>
      <c r="AH482" s="18"/>
      <c r="AI482" s="18"/>
    </row>
    <row r="483" spans="2:35" x14ac:dyDescent="0.15">
      <c r="B483">
        <v>631.56299999999999</v>
      </c>
      <c r="C483">
        <v>15</v>
      </c>
      <c r="D483" s="18">
        <v>-1.519E-2</v>
      </c>
      <c r="E483" s="18">
        <v>0.2223</v>
      </c>
      <c r="F483" s="18">
        <v>-1.5309999999999999</v>
      </c>
      <c r="G483" s="18">
        <v>0.59140000000000004</v>
      </c>
      <c r="H483" s="18">
        <v>-0.29570000000000002</v>
      </c>
      <c r="I483" s="18">
        <v>9.9220000000000003E-3</v>
      </c>
      <c r="J483" s="18">
        <v>0.8276</v>
      </c>
      <c r="K483" s="18">
        <v>9.0730000000000005E-2</v>
      </c>
      <c r="L483" s="18">
        <v>1.3149999999999999</v>
      </c>
      <c r="M483" s="18">
        <v>0.51900000000000002</v>
      </c>
      <c r="O483" s="18"/>
      <c r="P483" s="18"/>
      <c r="Q483" s="18"/>
      <c r="R483" s="18"/>
      <c r="S483" s="18"/>
      <c r="T483" s="18"/>
      <c r="U483" s="18"/>
      <c r="W483" s="18"/>
      <c r="X483" s="18"/>
      <c r="Y483" s="18"/>
      <c r="Z483" s="18"/>
      <c r="AA483" s="18"/>
      <c r="AB483" s="18"/>
      <c r="AC483" s="18"/>
      <c r="AD483" s="18"/>
      <c r="AE483" s="18"/>
      <c r="AF483" s="18"/>
      <c r="AG483" s="18"/>
      <c r="AH483" s="18"/>
      <c r="AI483" s="18"/>
    </row>
    <row r="484" spans="2:35" x14ac:dyDescent="0.15">
      <c r="B484">
        <v>631.56299999999999</v>
      </c>
      <c r="C484">
        <v>20</v>
      </c>
      <c r="D484" s="18">
        <v>-3.3340000000000002E-2</v>
      </c>
      <c r="E484" s="18">
        <v>0.2344</v>
      </c>
      <c r="F484" s="18">
        <v>-1.5580000000000001</v>
      </c>
      <c r="G484" s="18">
        <v>0.65769999999999995</v>
      </c>
      <c r="H484" s="18">
        <v>-0.28449999999999998</v>
      </c>
      <c r="I484" s="18">
        <v>0.13200000000000001</v>
      </c>
      <c r="J484" s="18">
        <v>0.79069999999999996</v>
      </c>
      <c r="K484" s="18">
        <v>8.4599999999999995E-2</v>
      </c>
      <c r="L484" s="18">
        <v>1.458</v>
      </c>
      <c r="M484" s="18">
        <v>0.39129999999999998</v>
      </c>
      <c r="O484" s="18"/>
      <c r="P484" s="18"/>
      <c r="Q484" s="18"/>
      <c r="R484" s="18"/>
      <c r="S484" s="18"/>
      <c r="T484" s="18"/>
      <c r="U484" s="18"/>
      <c r="W484" s="18"/>
      <c r="X484" s="18"/>
      <c r="Y484" s="18"/>
      <c r="Z484" s="18"/>
      <c r="AA484" s="18"/>
      <c r="AB484" s="18"/>
      <c r="AC484" s="18"/>
      <c r="AD484" s="18"/>
      <c r="AE484" s="18"/>
      <c r="AF484" s="18"/>
      <c r="AG484" s="18"/>
      <c r="AH484" s="18"/>
      <c r="AI484" s="18"/>
    </row>
    <row r="485" spans="2:35" x14ac:dyDescent="0.15">
      <c r="B485">
        <v>774.68299999999999</v>
      </c>
      <c r="C485">
        <v>1</v>
      </c>
      <c r="D485" s="18">
        <v>1.435E-2</v>
      </c>
      <c r="E485" s="18">
        <v>8.0909999999999996E-2</v>
      </c>
      <c r="F485" s="18">
        <v>-1.55</v>
      </c>
      <c r="G485" s="18">
        <v>0.34110000000000001</v>
      </c>
      <c r="H485" s="18">
        <v>-0.1133</v>
      </c>
      <c r="I485" s="18">
        <v>0.31680000000000003</v>
      </c>
      <c r="J485" s="18">
        <v>0.70289999999999997</v>
      </c>
      <c r="K485" s="18">
        <v>2.9590000000000002E-2</v>
      </c>
      <c r="L485" s="18">
        <v>1.915</v>
      </c>
      <c r="M485" s="18">
        <v>0.35020000000000001</v>
      </c>
      <c r="O485" s="18"/>
      <c r="P485" s="18"/>
      <c r="Q485" s="18"/>
      <c r="R485" s="18"/>
      <c r="S485" s="18"/>
      <c r="T485" s="18"/>
      <c r="U485" s="18"/>
      <c r="W485" s="18"/>
      <c r="X485" s="18"/>
      <c r="Y485" s="18"/>
      <c r="Z485" s="18"/>
      <c r="AA485" s="18"/>
      <c r="AB485" s="18"/>
      <c r="AC485" s="18"/>
      <c r="AD485" s="18"/>
      <c r="AE485" s="18"/>
      <c r="AF485" s="18"/>
      <c r="AG485" s="18"/>
      <c r="AH485" s="18"/>
      <c r="AI485" s="18"/>
    </row>
    <row r="486" spans="2:35" x14ac:dyDescent="0.15">
      <c r="B486">
        <v>774.68299999999999</v>
      </c>
      <c r="C486">
        <v>3</v>
      </c>
      <c r="D486" s="18">
        <v>1.239E-2</v>
      </c>
      <c r="E486" s="18">
        <v>7.8850000000000003E-2</v>
      </c>
      <c r="F486" s="18">
        <v>-1.59</v>
      </c>
      <c r="G486" s="18">
        <v>0.3266</v>
      </c>
      <c r="H486" s="18">
        <v>-0.10290000000000001</v>
      </c>
      <c r="I486" s="18">
        <v>0.2893</v>
      </c>
      <c r="J486" s="18">
        <v>0.68</v>
      </c>
      <c r="K486" s="18">
        <v>2.1260000000000001E-2</v>
      </c>
      <c r="L486" s="18">
        <v>1.863</v>
      </c>
      <c r="M486" s="18">
        <v>0.2301</v>
      </c>
      <c r="O486" s="18"/>
      <c r="P486" s="18"/>
      <c r="Q486" s="18"/>
      <c r="R486" s="18"/>
      <c r="S486" s="18"/>
      <c r="T486" s="18"/>
      <c r="U486" s="18"/>
      <c r="W486" s="18"/>
      <c r="X486" s="18"/>
      <c r="Y486" s="18"/>
      <c r="Z486" s="18"/>
      <c r="AA486" s="18"/>
      <c r="AB486" s="18"/>
      <c r="AC486" s="18"/>
      <c r="AD486" s="18"/>
      <c r="AE486" s="18"/>
      <c r="AF486" s="18"/>
      <c r="AG486" s="18"/>
      <c r="AH486" s="18"/>
      <c r="AI486" s="18"/>
    </row>
    <row r="487" spans="2:35" x14ac:dyDescent="0.15">
      <c r="B487">
        <v>774.68299999999999</v>
      </c>
      <c r="C487">
        <v>5</v>
      </c>
      <c r="D487" s="18">
        <v>1.66E-2</v>
      </c>
      <c r="E487" s="18">
        <v>5.6649999999999999E-2</v>
      </c>
      <c r="F487" s="18">
        <v>-1.621</v>
      </c>
      <c r="G487" s="18">
        <v>0.216</v>
      </c>
      <c r="H487" s="18">
        <v>-0.12180000000000001</v>
      </c>
      <c r="I487" s="18">
        <v>0.79169999999999996</v>
      </c>
      <c r="J487" s="18">
        <v>0.55259999999999998</v>
      </c>
      <c r="K487" s="18">
        <v>5.9159999999999997E-2</v>
      </c>
      <c r="L487" s="18">
        <v>1.514</v>
      </c>
      <c r="M487" s="18">
        <v>0.40529999999999999</v>
      </c>
      <c r="O487" s="18"/>
      <c r="P487" s="18"/>
      <c r="Q487" s="18"/>
      <c r="R487" s="18"/>
      <c r="S487" s="18"/>
      <c r="T487" s="18"/>
      <c r="U487" s="18"/>
      <c r="W487" s="18"/>
      <c r="X487" s="18"/>
      <c r="Y487" s="18"/>
      <c r="Z487" s="18"/>
      <c r="AA487" s="18"/>
      <c r="AB487" s="18"/>
      <c r="AC487" s="18"/>
      <c r="AD487" s="18"/>
      <c r="AE487" s="18"/>
      <c r="AF487" s="18"/>
      <c r="AG487" s="18"/>
      <c r="AH487" s="18"/>
      <c r="AI487" s="18"/>
    </row>
    <row r="488" spans="2:35" x14ac:dyDescent="0.15">
      <c r="B488">
        <v>774.68299999999999</v>
      </c>
      <c r="C488">
        <v>7</v>
      </c>
      <c r="D488" s="18">
        <v>1.3509999999999999E-2</v>
      </c>
      <c r="E488" s="18">
        <v>-1.7489999999999999E-2</v>
      </c>
      <c r="F488" s="18">
        <v>0.81059999999999999</v>
      </c>
      <c r="G488" s="18">
        <v>0.12429999999999999</v>
      </c>
      <c r="H488" s="18">
        <v>5.9459999999999999E-2</v>
      </c>
      <c r="I488" s="18">
        <v>-1.609</v>
      </c>
      <c r="J488" s="18">
        <v>0.29620000000000002</v>
      </c>
      <c r="K488" s="18">
        <v>-4.5949999999999998E-2</v>
      </c>
      <c r="L488" s="18">
        <v>-7.2150000000000006E-2</v>
      </c>
      <c r="M488" s="18">
        <v>0.186</v>
      </c>
      <c r="O488" s="18"/>
      <c r="P488" s="18"/>
      <c r="Q488" s="18"/>
      <c r="R488" s="18"/>
      <c r="S488" s="18"/>
      <c r="T488" s="18"/>
      <c r="U488" s="18"/>
      <c r="W488" s="18"/>
      <c r="X488" s="18"/>
      <c r="Y488" s="18"/>
      <c r="Z488" s="18"/>
      <c r="AA488" s="18"/>
      <c r="AB488" s="18"/>
      <c r="AC488" s="18"/>
      <c r="AD488" s="18"/>
      <c r="AE488" s="18"/>
      <c r="AF488" s="18"/>
      <c r="AG488" s="18"/>
      <c r="AH488" s="18"/>
      <c r="AI488" s="18"/>
    </row>
    <row r="489" spans="2:35" x14ac:dyDescent="0.15">
      <c r="B489">
        <v>774.68299999999999</v>
      </c>
      <c r="C489">
        <v>10</v>
      </c>
      <c r="D489" s="18">
        <v>-3.6909999999999998E-2</v>
      </c>
      <c r="E489" s="18">
        <v>0.13669999999999999</v>
      </c>
      <c r="F489" s="18">
        <v>-1.6120000000000001</v>
      </c>
      <c r="G489" s="18">
        <v>0.19769999999999999</v>
      </c>
      <c r="H489" s="18">
        <v>-0.121</v>
      </c>
      <c r="I489" s="18">
        <v>0.1661</v>
      </c>
      <c r="J489" s="18">
        <v>0.77200000000000002</v>
      </c>
      <c r="K489" s="18">
        <v>3.2840000000000001E-2</v>
      </c>
      <c r="L489" s="18">
        <v>1.9339999999999999</v>
      </c>
      <c r="M489" s="18">
        <v>0.3947</v>
      </c>
      <c r="O489" s="18"/>
      <c r="P489" s="18"/>
      <c r="Q489" s="18"/>
      <c r="R489" s="18"/>
      <c r="S489" s="18"/>
      <c r="T489" s="18"/>
      <c r="U489" s="18"/>
      <c r="W489" s="18"/>
      <c r="X489" s="18"/>
      <c r="Y489" s="18"/>
      <c r="Z489" s="18"/>
      <c r="AA489" s="18"/>
      <c r="AB489" s="18"/>
      <c r="AC489" s="18"/>
      <c r="AD489" s="18"/>
      <c r="AE489" s="18"/>
      <c r="AF489" s="18"/>
      <c r="AG489" s="18"/>
      <c r="AH489" s="18"/>
      <c r="AI489" s="18"/>
    </row>
    <row r="490" spans="2:35" x14ac:dyDescent="0.15">
      <c r="B490">
        <v>774.68299999999999</v>
      </c>
      <c r="C490">
        <v>15</v>
      </c>
      <c r="D490" s="18">
        <v>7.5040000000000003E-3</v>
      </c>
      <c r="E490" s="18">
        <v>6.3780000000000003E-2</v>
      </c>
      <c r="F490" s="18">
        <v>-1.599</v>
      </c>
      <c r="G490" s="18">
        <v>0.28649999999999998</v>
      </c>
      <c r="H490" s="18">
        <v>-4.4850000000000001E-2</v>
      </c>
      <c r="I490" s="18">
        <v>-6.5350000000000005E-2</v>
      </c>
      <c r="J490" s="18">
        <v>0.1988</v>
      </c>
      <c r="K490" s="18">
        <v>-1.6959999999999999E-2</v>
      </c>
      <c r="L490" s="18">
        <v>0.70709999999999995</v>
      </c>
      <c r="M490" s="18">
        <v>0.1032</v>
      </c>
      <c r="O490" s="18"/>
      <c r="P490" s="18"/>
      <c r="Q490" s="18"/>
      <c r="R490" s="18"/>
      <c r="S490" s="18"/>
      <c r="T490" s="18"/>
      <c r="U490" s="18"/>
      <c r="W490" s="18"/>
      <c r="X490" s="18"/>
      <c r="Y490" s="18"/>
      <c r="Z490" s="18"/>
      <c r="AA490" s="18"/>
      <c r="AB490" s="18"/>
      <c r="AC490" s="18"/>
      <c r="AD490" s="18"/>
      <c r="AE490" s="18"/>
      <c r="AF490" s="18"/>
      <c r="AG490" s="18"/>
      <c r="AH490" s="18"/>
      <c r="AI490" s="18"/>
    </row>
    <row r="491" spans="2:35" x14ac:dyDescent="0.15">
      <c r="B491">
        <v>774.68299999999999</v>
      </c>
      <c r="C491">
        <v>20</v>
      </c>
      <c r="D491" s="18">
        <v>7.1009999999999997E-4</v>
      </c>
      <c r="E491" s="18">
        <v>-0.1133</v>
      </c>
      <c r="F491" s="18">
        <v>-6.0810000000000003E-2</v>
      </c>
      <c r="G491" s="18">
        <v>0.58179999999999998</v>
      </c>
      <c r="H491" s="18">
        <v>0.10539999999999999</v>
      </c>
      <c r="I491" s="18">
        <v>-1.4510000000000001</v>
      </c>
      <c r="J491" s="18">
        <v>0.37709999999999999</v>
      </c>
      <c r="K491" s="18">
        <v>2.018E-2</v>
      </c>
      <c r="L491" s="18">
        <v>1.9330000000000001</v>
      </c>
      <c r="M491" s="18">
        <v>0.38040000000000002</v>
      </c>
      <c r="O491" s="18"/>
      <c r="P491" s="18"/>
      <c r="Q491" s="18"/>
      <c r="R491" s="18"/>
      <c r="S491" s="18"/>
      <c r="T491" s="18"/>
      <c r="U491" s="18"/>
      <c r="W491" s="18"/>
      <c r="X491" s="18"/>
      <c r="Y491" s="18"/>
      <c r="Z491" s="18"/>
      <c r="AA491" s="18"/>
      <c r="AB491" s="18"/>
      <c r="AC491" s="18"/>
      <c r="AD491" s="18"/>
      <c r="AE491" s="18"/>
      <c r="AF491" s="18"/>
      <c r="AG491" s="18"/>
      <c r="AH491" s="18"/>
      <c r="AI491" s="18"/>
    </row>
    <row r="492" spans="2:35" x14ac:dyDescent="0.15">
      <c r="B492">
        <v>897.803</v>
      </c>
      <c r="C492">
        <v>1</v>
      </c>
      <c r="D492" s="18">
        <v>-4.8570000000000002E-2</v>
      </c>
      <c r="E492" s="18">
        <v>-0.18410000000000001</v>
      </c>
      <c r="F492" s="18">
        <v>0.11899999999999999</v>
      </c>
      <c r="G492" s="18">
        <v>0.54979999999999996</v>
      </c>
      <c r="H492" s="18">
        <v>0.29709999999999998</v>
      </c>
      <c r="I492" s="18">
        <v>-1.242</v>
      </c>
      <c r="J492" s="18">
        <v>1.4750000000000001</v>
      </c>
      <c r="K492" s="18">
        <v>-4.0750000000000001E-2</v>
      </c>
      <c r="L492" s="18">
        <v>-1.268</v>
      </c>
      <c r="M492" s="18">
        <v>1.4870000000000001</v>
      </c>
      <c r="O492" s="18"/>
      <c r="P492" s="18"/>
      <c r="Q492" s="18"/>
      <c r="R492" s="18"/>
      <c r="S492" s="18"/>
      <c r="T492" s="18"/>
      <c r="U492" s="18"/>
      <c r="W492" s="18"/>
      <c r="X492" s="18"/>
      <c r="Y492" s="18"/>
      <c r="Z492" s="18"/>
      <c r="AA492" s="18"/>
      <c r="AB492" s="18"/>
      <c r="AC492" s="18"/>
      <c r="AD492" s="18"/>
      <c r="AE492" s="18"/>
      <c r="AF492" s="18"/>
      <c r="AG492" s="18"/>
      <c r="AH492" s="18"/>
      <c r="AI492" s="18"/>
    </row>
    <row r="493" spans="2:35" x14ac:dyDescent="0.15">
      <c r="B493">
        <v>897.803</v>
      </c>
      <c r="C493">
        <v>3</v>
      </c>
      <c r="D493" s="18">
        <v>5.4300000000000001E-2</v>
      </c>
      <c r="E493" s="18">
        <v>-9.9080000000000001E-2</v>
      </c>
      <c r="F493" s="18">
        <v>6.6299999999999998E-2</v>
      </c>
      <c r="G493" s="18">
        <v>0.44479999999999997</v>
      </c>
      <c r="H493" s="18">
        <v>4.3150000000000001E-2</v>
      </c>
      <c r="I493" s="18">
        <v>-0.98640000000000005</v>
      </c>
      <c r="J493" s="18">
        <v>0.37159999999999999</v>
      </c>
      <c r="K493" s="18">
        <v>1.448E-2</v>
      </c>
      <c r="L493" s="18">
        <v>2.1120000000000001</v>
      </c>
      <c r="M493" s="18">
        <v>0.50429999999999997</v>
      </c>
      <c r="O493" s="18"/>
      <c r="P493" s="18"/>
      <c r="Q493" s="18"/>
      <c r="R493" s="18"/>
      <c r="S493" s="18"/>
      <c r="T493" s="18"/>
      <c r="U493" s="18"/>
      <c r="W493" s="18"/>
      <c r="X493" s="18"/>
      <c r="Y493" s="18"/>
      <c r="Z493" s="18"/>
      <c r="AA493" s="18"/>
      <c r="AB493" s="18"/>
      <c r="AC493" s="18"/>
      <c r="AD493" s="18"/>
      <c r="AE493" s="18"/>
      <c r="AF493" s="18"/>
      <c r="AG493" s="18"/>
      <c r="AH493" s="18"/>
      <c r="AI493" s="18"/>
    </row>
    <row r="494" spans="2:35" x14ac:dyDescent="0.15">
      <c r="B494">
        <v>897.803</v>
      </c>
      <c r="C494">
        <v>5</v>
      </c>
      <c r="D494" s="18">
        <v>2.462E-2</v>
      </c>
      <c r="E494" s="18">
        <v>-8.1769999999999995E-2</v>
      </c>
      <c r="F494" s="18">
        <v>-3.5310000000000001E-2</v>
      </c>
      <c r="G494" s="18">
        <v>0.24560000000000001</v>
      </c>
      <c r="H494" s="18">
        <v>9.1480000000000006E-2</v>
      </c>
      <c r="I494" s="18">
        <v>-0.87460000000000004</v>
      </c>
      <c r="J494" s="18">
        <v>1.1140000000000001</v>
      </c>
      <c r="K494" s="18">
        <v>-2.162E-2</v>
      </c>
      <c r="L494" s="18">
        <v>1.0229999999999999</v>
      </c>
      <c r="M494" s="18">
        <v>0.17319999999999999</v>
      </c>
      <c r="O494" s="18"/>
      <c r="P494" s="18"/>
      <c r="Q494" s="18"/>
      <c r="R494" s="18"/>
      <c r="S494" s="18"/>
      <c r="T494" s="18"/>
      <c r="U494" s="18"/>
      <c r="W494" s="18"/>
      <c r="X494" s="18"/>
      <c r="Y494" s="18"/>
      <c r="Z494" s="18"/>
      <c r="AA494" s="18"/>
      <c r="AB494" s="18"/>
      <c r="AC494" s="18"/>
      <c r="AD494" s="18"/>
      <c r="AE494" s="18"/>
    </row>
    <row r="495" spans="2:35" x14ac:dyDescent="0.15">
      <c r="B495">
        <v>897.803</v>
      </c>
      <c r="C495">
        <v>7</v>
      </c>
      <c r="D495" s="18">
        <v>-6.1120000000000001E-2</v>
      </c>
      <c r="E495" s="18">
        <v>-0.2838</v>
      </c>
      <c r="F495" s="18">
        <v>0.2046</v>
      </c>
      <c r="G495" s="18">
        <v>0.64780000000000004</v>
      </c>
      <c r="H495" s="18">
        <v>0.40679999999999999</v>
      </c>
      <c r="I495" s="18">
        <v>-0.4304</v>
      </c>
      <c r="J495" s="18">
        <v>1.6359999999999999</v>
      </c>
      <c r="K495" s="18">
        <v>-1.0999999999999999E-2</v>
      </c>
      <c r="L495" s="18">
        <v>2.3380000000000001</v>
      </c>
      <c r="M495" s="18">
        <v>0.1055</v>
      </c>
      <c r="O495" s="18"/>
      <c r="P495" s="18"/>
      <c r="Q495" s="18"/>
      <c r="R495" s="18"/>
      <c r="S495" s="18"/>
      <c r="T495" s="18"/>
      <c r="U495" s="18"/>
      <c r="W495" s="18"/>
      <c r="X495" s="18"/>
      <c r="Y495" s="18"/>
      <c r="Z495" s="18"/>
      <c r="AA495" s="18"/>
      <c r="AB495" s="18"/>
      <c r="AC495" s="18"/>
      <c r="AD495" s="18"/>
      <c r="AE495" s="18"/>
    </row>
    <row r="496" spans="2:35" x14ac:dyDescent="0.15">
      <c r="B496">
        <v>897.803</v>
      </c>
      <c r="C496">
        <v>10</v>
      </c>
      <c r="D496" s="18">
        <v>5.0200000000000002E-2</v>
      </c>
      <c r="E496" s="18">
        <v>-3.2210000000000003E-2</v>
      </c>
      <c r="F496" s="18">
        <v>0.3009</v>
      </c>
      <c r="G496" s="18">
        <v>8.9279999999999998E-2</v>
      </c>
      <c r="H496" s="18">
        <v>-1.5140000000000001E-2</v>
      </c>
      <c r="I496" s="18">
        <v>0.86990000000000001</v>
      </c>
      <c r="J496" s="18">
        <v>0.1167</v>
      </c>
      <c r="K496" s="18">
        <v>2.8479999999999998E-2</v>
      </c>
      <c r="L496" s="18">
        <v>3.2679999999999998</v>
      </c>
      <c r="M496" s="18">
        <v>7.8380000000000005E-2</v>
      </c>
      <c r="O496" s="18"/>
      <c r="P496" s="18"/>
      <c r="Q496" s="18"/>
      <c r="R496" s="18"/>
      <c r="S496" s="18"/>
      <c r="T496" s="18"/>
      <c r="U496" s="18"/>
      <c r="W496" s="18"/>
      <c r="X496" s="18"/>
      <c r="Y496" s="18"/>
      <c r="Z496" s="18"/>
      <c r="AA496" s="18"/>
      <c r="AB496" s="18"/>
      <c r="AC496" s="18"/>
      <c r="AD496" s="18"/>
      <c r="AE496" s="18"/>
    </row>
    <row r="497" spans="2:31" x14ac:dyDescent="0.15">
      <c r="B497">
        <v>897.803</v>
      </c>
      <c r="C497">
        <v>15</v>
      </c>
      <c r="D497" s="18">
        <v>3.565E-3</v>
      </c>
      <c r="E497" s="18">
        <v>-0.17610000000000001</v>
      </c>
      <c r="F497" s="18">
        <v>2.72E-7</v>
      </c>
      <c r="G497" s="18">
        <v>0.54630000000000001</v>
      </c>
      <c r="H497" s="18">
        <v>0.1885</v>
      </c>
      <c r="I497" s="18">
        <v>-0.6885</v>
      </c>
      <c r="J497" s="18">
        <v>1.0740000000000001</v>
      </c>
      <c r="K497" s="18">
        <v>-1.192E-2</v>
      </c>
      <c r="L497" s="18">
        <v>3.7959999999999998</v>
      </c>
      <c r="M497" s="18">
        <v>3.4130000000000001E-2</v>
      </c>
      <c r="O497" s="18"/>
      <c r="P497" s="18"/>
      <c r="Q497" s="18"/>
      <c r="R497" s="18"/>
      <c r="S497" s="18"/>
      <c r="T497" s="18"/>
      <c r="U497" s="18"/>
      <c r="W497" s="18"/>
      <c r="X497" s="18"/>
      <c r="Y497" s="18"/>
      <c r="Z497" s="18"/>
      <c r="AA497" s="18"/>
      <c r="AB497" s="18"/>
      <c r="AC497" s="18"/>
      <c r="AD497" s="18"/>
      <c r="AE497" s="18"/>
    </row>
    <row r="498" spans="2:31" x14ac:dyDescent="0.15">
      <c r="B498">
        <v>897.803</v>
      </c>
      <c r="C498">
        <v>20</v>
      </c>
      <c r="D498" s="18">
        <v>4.1110000000000001E-2</v>
      </c>
      <c r="E498" s="18">
        <v>-0.27900000000000003</v>
      </c>
      <c r="F498" s="18">
        <v>0.2984</v>
      </c>
      <c r="G498" s="18">
        <v>0.33350000000000002</v>
      </c>
      <c r="H498" s="18">
        <v>0.15290000000000001</v>
      </c>
      <c r="I498" s="18">
        <v>6.0409999999999998E-2</v>
      </c>
      <c r="J498" s="18">
        <v>0.62029999999999996</v>
      </c>
      <c r="K498" s="18">
        <v>9.5380000000000006E-2</v>
      </c>
      <c r="L498" s="18">
        <v>0.4718</v>
      </c>
      <c r="M498" s="18">
        <v>0.19220000000000001</v>
      </c>
      <c r="O498" s="18"/>
      <c r="P498" s="18"/>
      <c r="Q498" s="18"/>
      <c r="R498" s="18"/>
      <c r="S498" s="18"/>
      <c r="T498" s="18"/>
      <c r="U498" s="18"/>
      <c r="W498" s="18"/>
      <c r="X498" s="18"/>
      <c r="Y498" s="18"/>
      <c r="Z498" s="18"/>
      <c r="AA498" s="18"/>
      <c r="AB498" s="18"/>
      <c r="AC498" s="18"/>
      <c r="AD498" s="18"/>
      <c r="AE498" s="18"/>
    </row>
    <row r="499" spans="2:31" x14ac:dyDescent="0.15">
      <c r="B499">
        <v>1036.3610000000001</v>
      </c>
      <c r="C499">
        <v>1</v>
      </c>
      <c r="D499" s="18">
        <v>1.4790000000000001E-3</v>
      </c>
      <c r="E499" s="18">
        <v>5.679E-2</v>
      </c>
      <c r="F499" s="18">
        <v>-1.623</v>
      </c>
      <c r="G499" s="18">
        <v>0.19719999999999999</v>
      </c>
      <c r="H499" s="18">
        <v>-5.7750000000000003E-2</v>
      </c>
      <c r="I499" s="18">
        <v>0.4249</v>
      </c>
      <c r="J499" s="18">
        <v>0.37240000000000001</v>
      </c>
      <c r="K499" s="18">
        <v>2.179E-2</v>
      </c>
      <c r="L499" s="18">
        <v>3.528</v>
      </c>
      <c r="M499" s="18">
        <v>3.6830000000000002E-2</v>
      </c>
      <c r="O499" s="18"/>
      <c r="P499" s="18"/>
      <c r="Q499" s="18"/>
      <c r="R499" s="18"/>
      <c r="S499" s="18"/>
      <c r="T499" s="18"/>
      <c r="U499" s="18"/>
      <c r="W499" s="18"/>
      <c r="X499" s="18"/>
      <c r="Y499" s="18"/>
      <c r="Z499" s="18"/>
      <c r="AA499" s="18"/>
      <c r="AB499" s="18"/>
      <c r="AC499" s="18"/>
      <c r="AD499" s="18"/>
      <c r="AE499" s="18"/>
    </row>
    <row r="500" spans="2:31" x14ac:dyDescent="0.15">
      <c r="B500">
        <v>1036.3610000000001</v>
      </c>
      <c r="C500">
        <v>3</v>
      </c>
      <c r="D500" s="18">
        <v>-1.0670000000000001E-2</v>
      </c>
      <c r="E500" s="18">
        <v>7.442E-2</v>
      </c>
      <c r="F500" s="18">
        <v>-1.671</v>
      </c>
      <c r="G500" s="18">
        <v>0.26829999999999998</v>
      </c>
      <c r="H500" s="18">
        <v>-6.4320000000000002E-2</v>
      </c>
      <c r="I500" s="18">
        <v>0.3367</v>
      </c>
      <c r="J500" s="18">
        <v>0.42380000000000001</v>
      </c>
      <c r="K500" s="18">
        <v>1.06E-2</v>
      </c>
      <c r="L500" s="18">
        <v>2.976</v>
      </c>
      <c r="M500" s="18">
        <v>0.1535</v>
      </c>
      <c r="O500" s="18"/>
      <c r="P500" s="18"/>
      <c r="Q500" s="18"/>
      <c r="R500" s="18"/>
      <c r="S500" s="18"/>
      <c r="T500" s="18"/>
      <c r="U500" s="18"/>
      <c r="W500" s="18"/>
      <c r="X500" s="18"/>
      <c r="Y500" s="18"/>
      <c r="Z500" s="18"/>
      <c r="AA500" s="18"/>
      <c r="AB500" s="18"/>
      <c r="AC500" s="18"/>
      <c r="AD500" s="18"/>
      <c r="AE500" s="18"/>
    </row>
    <row r="501" spans="2:31" x14ac:dyDescent="0.15">
      <c r="B501">
        <v>1036.3610000000001</v>
      </c>
      <c r="C501">
        <v>5</v>
      </c>
      <c r="D501" s="18">
        <v>-7.9389999999999999E-3</v>
      </c>
      <c r="E501" s="18">
        <v>6.8400000000000002E-2</v>
      </c>
      <c r="F501" s="18">
        <v>-1.663</v>
      </c>
      <c r="G501" s="18">
        <v>0.2349</v>
      </c>
      <c r="H501" s="18">
        <v>-6.0159999999999998E-2</v>
      </c>
      <c r="I501" s="18">
        <v>0.35780000000000001</v>
      </c>
      <c r="J501" s="18">
        <v>0.37240000000000001</v>
      </c>
      <c r="K501" s="18">
        <v>2.034E-2</v>
      </c>
      <c r="L501" s="18">
        <v>3.46</v>
      </c>
      <c r="M501" s="18">
        <v>7.9299999999999995E-2</v>
      </c>
      <c r="O501" s="18"/>
      <c r="P501" s="18"/>
      <c r="Q501" s="18"/>
      <c r="R501" s="18"/>
      <c r="S501" s="18"/>
      <c r="T501" s="18"/>
      <c r="U501" s="18"/>
      <c r="W501" s="18"/>
      <c r="X501" s="18"/>
      <c r="Y501" s="18"/>
      <c r="Z501" s="18"/>
      <c r="AA501" s="18"/>
      <c r="AB501" s="18"/>
      <c r="AC501" s="18"/>
      <c r="AD501" s="18"/>
      <c r="AE501" s="18"/>
    </row>
    <row r="502" spans="2:31" x14ac:dyDescent="0.15">
      <c r="B502">
        <v>1036.3610000000001</v>
      </c>
      <c r="C502">
        <v>7</v>
      </c>
      <c r="D502" s="18">
        <v>1.41E-2</v>
      </c>
      <c r="E502" s="18">
        <v>4.9619999999999997E-2</v>
      </c>
      <c r="F502" s="18">
        <v>-1.4710000000000001</v>
      </c>
      <c r="G502" s="18">
        <v>0.2056</v>
      </c>
      <c r="H502" s="18">
        <v>-6.4839999999999995E-2</v>
      </c>
      <c r="I502" s="18">
        <v>0.28610000000000002</v>
      </c>
      <c r="J502" s="18">
        <v>0.44059999999999999</v>
      </c>
      <c r="K502" s="18">
        <v>1.1639999999999999E-2</v>
      </c>
      <c r="L502" s="18">
        <v>2.964</v>
      </c>
      <c r="M502" s="18">
        <v>0.16300000000000001</v>
      </c>
      <c r="O502" s="18"/>
      <c r="P502" s="18"/>
      <c r="Q502" s="18"/>
      <c r="R502" s="18"/>
      <c r="S502" s="18"/>
      <c r="T502" s="18"/>
      <c r="U502" s="18"/>
      <c r="W502" s="18"/>
      <c r="X502" s="18"/>
      <c r="Y502" s="18"/>
      <c r="Z502" s="18"/>
      <c r="AA502" s="18"/>
      <c r="AB502" s="18"/>
      <c r="AC502" s="18"/>
      <c r="AD502" s="18"/>
      <c r="AE502" s="18"/>
    </row>
    <row r="503" spans="2:31" x14ac:dyDescent="0.15">
      <c r="B503">
        <v>1036.3610000000001</v>
      </c>
      <c r="C503">
        <v>10</v>
      </c>
      <c r="D503" s="18">
        <v>-6.8010000000000001E-2</v>
      </c>
      <c r="E503" s="18">
        <v>0.18720000000000001</v>
      </c>
      <c r="F503" s="18">
        <v>-1.734</v>
      </c>
      <c r="G503" s="18">
        <v>0.53659999999999997</v>
      </c>
      <c r="H503" s="18">
        <v>-0.1222</v>
      </c>
      <c r="I503" s="18">
        <v>-0.22520000000000001</v>
      </c>
      <c r="J503" s="18">
        <v>0.60170000000000001</v>
      </c>
      <c r="K503" s="18">
        <v>4.3389999999999998E-2</v>
      </c>
      <c r="L503" s="18">
        <v>3.5289999999999999</v>
      </c>
      <c r="M503" s="18">
        <v>4.2009999999999999E-2</v>
      </c>
      <c r="O503" s="18"/>
      <c r="P503" s="18"/>
      <c r="Q503" s="18"/>
      <c r="R503" s="18"/>
      <c r="S503" s="18"/>
      <c r="T503" s="18"/>
      <c r="U503" s="18"/>
      <c r="W503" s="18"/>
      <c r="X503" s="18"/>
      <c r="Y503" s="18"/>
      <c r="Z503" s="18"/>
      <c r="AA503" s="18"/>
      <c r="AB503" s="18"/>
      <c r="AC503" s="18"/>
      <c r="AD503" s="18"/>
      <c r="AE503" s="18"/>
    </row>
    <row r="504" spans="2:31" x14ac:dyDescent="0.15">
      <c r="B504">
        <v>1036.3610000000001</v>
      </c>
      <c r="C504">
        <v>15</v>
      </c>
      <c r="D504" s="18">
        <v>-4.9540000000000001E-2</v>
      </c>
      <c r="E504" s="18">
        <v>0.1149</v>
      </c>
      <c r="F504" s="18">
        <v>-1.7050000000000001</v>
      </c>
      <c r="G504" s="18">
        <v>0.25629999999999997</v>
      </c>
      <c r="H504" s="18">
        <v>-6.7580000000000001E-2</v>
      </c>
      <c r="I504" s="18">
        <v>0.17979999999999999</v>
      </c>
      <c r="J504" s="18">
        <v>0.38390000000000002</v>
      </c>
      <c r="K504" s="18">
        <v>8.0750000000000002E-2</v>
      </c>
      <c r="L504" s="18">
        <v>3.8679999999999999</v>
      </c>
      <c r="M504" s="18">
        <v>0.32190000000000002</v>
      </c>
      <c r="O504" s="18"/>
      <c r="P504" s="18"/>
      <c r="Q504" s="18"/>
      <c r="R504" s="18"/>
      <c r="S504" s="18"/>
      <c r="T504" s="18"/>
      <c r="U504" s="18"/>
      <c r="W504" s="18"/>
      <c r="X504" s="18"/>
      <c r="Y504" s="18"/>
      <c r="Z504" s="18"/>
      <c r="AA504" s="18"/>
      <c r="AB504" s="18"/>
      <c r="AC504" s="18"/>
      <c r="AD504" s="18"/>
      <c r="AE504" s="18"/>
    </row>
    <row r="505" spans="2:31" x14ac:dyDescent="0.15">
      <c r="B505">
        <v>1036.3610000000001</v>
      </c>
      <c r="C505">
        <v>20</v>
      </c>
      <c r="D505" s="18">
        <v>-4.4819999999999999E-3</v>
      </c>
      <c r="E505" s="18">
        <v>5.851E-2</v>
      </c>
      <c r="F505" s="18">
        <v>-1.611</v>
      </c>
      <c r="G505" s="18">
        <v>0.2132</v>
      </c>
      <c r="H505" s="18">
        <v>-5.4890000000000001E-2</v>
      </c>
      <c r="I505" s="18">
        <v>0.36309999999999998</v>
      </c>
      <c r="J505" s="18">
        <v>0.39019999999999999</v>
      </c>
      <c r="K505" s="18">
        <v>2.1520000000000001E-2</v>
      </c>
      <c r="L505" s="18">
        <v>3.53</v>
      </c>
      <c r="M505" s="18">
        <v>4.5109999999999997E-2</v>
      </c>
      <c r="O505" s="18"/>
      <c r="P505" s="18"/>
      <c r="Q505" s="18"/>
      <c r="R505" s="18"/>
      <c r="S505" s="18"/>
      <c r="T505" s="18"/>
      <c r="U505" s="18"/>
      <c r="W505" s="18"/>
      <c r="X505" s="18"/>
      <c r="Y505" s="18"/>
      <c r="Z505" s="18"/>
      <c r="AA505" s="18"/>
      <c r="AB505" s="18"/>
      <c r="AC505" s="18"/>
      <c r="AD505" s="18"/>
      <c r="AE505" s="18"/>
    </row>
    <row r="506" spans="2:31" x14ac:dyDescent="0.15">
      <c r="B506">
        <v>0.76500000000000001</v>
      </c>
      <c r="C506">
        <v>1</v>
      </c>
      <c r="D506" s="18">
        <v>-0.1129</v>
      </c>
      <c r="E506" s="18">
        <v>0.1431</v>
      </c>
      <c r="F506" s="18">
        <v>-0.54510000000000003</v>
      </c>
      <c r="G506" s="18">
        <v>1.609</v>
      </c>
      <c r="H506" s="18">
        <v>-8.6459999999999995E-2</v>
      </c>
      <c r="I506" s="18">
        <v>2.1019999999999999</v>
      </c>
      <c r="J506" s="18">
        <v>0.31890000000000002</v>
      </c>
      <c r="K506" s="18">
        <v>-0.19259999999999999</v>
      </c>
      <c r="L506" s="18">
        <v>2.9289999999999998</v>
      </c>
      <c r="M506" s="18">
        <v>0.1694</v>
      </c>
      <c r="O506" s="18"/>
      <c r="P506" s="18"/>
      <c r="Q506" s="18"/>
      <c r="R506" s="18"/>
      <c r="S506" s="18"/>
      <c r="T506" s="18"/>
      <c r="U506" s="18"/>
      <c r="W506" s="18"/>
      <c r="X506" s="18"/>
      <c r="Y506" s="18"/>
      <c r="Z506" s="18"/>
      <c r="AA506" s="18"/>
      <c r="AB506" s="18"/>
      <c r="AC506" s="18"/>
      <c r="AD506" s="18"/>
      <c r="AE506" s="18"/>
    </row>
    <row r="507" spans="2:31" x14ac:dyDescent="0.15">
      <c r="B507">
        <v>0.76500000000000001</v>
      </c>
      <c r="C507">
        <v>3</v>
      </c>
      <c r="D507" s="18">
        <v>-0.1055</v>
      </c>
      <c r="E507" s="18">
        <v>0.13669999999999999</v>
      </c>
      <c r="F507" s="18">
        <v>-0.38440000000000002</v>
      </c>
      <c r="G507" s="18">
        <v>1.56</v>
      </c>
      <c r="H507" s="18">
        <v>-8.7510000000000004E-2</v>
      </c>
      <c r="I507" s="18">
        <v>2.1160000000000001</v>
      </c>
      <c r="J507" s="18">
        <v>0.32600000000000001</v>
      </c>
      <c r="K507" s="18">
        <v>-0.193</v>
      </c>
      <c r="L507" s="18">
        <v>2.9260000000000002</v>
      </c>
      <c r="M507" s="18">
        <v>0.17080000000000001</v>
      </c>
      <c r="O507" s="18"/>
      <c r="P507" s="18"/>
      <c r="Q507" s="18"/>
      <c r="R507" s="18"/>
      <c r="S507" s="18"/>
      <c r="T507" s="18"/>
      <c r="U507" s="18"/>
      <c r="W507" s="18"/>
      <c r="X507" s="18"/>
      <c r="Y507" s="18"/>
      <c r="Z507" s="18"/>
      <c r="AA507" s="18"/>
      <c r="AB507" s="18"/>
      <c r="AC507" s="18"/>
      <c r="AD507" s="18"/>
      <c r="AE507" s="18"/>
    </row>
    <row r="508" spans="2:31" x14ac:dyDescent="0.15">
      <c r="B508">
        <v>0.76500000000000001</v>
      </c>
      <c r="C508">
        <v>5</v>
      </c>
      <c r="D508" s="18">
        <v>-8.4360000000000004E-2</v>
      </c>
      <c r="E508" s="18">
        <v>0.106</v>
      </c>
      <c r="F508" s="18">
        <v>-0.13189999999999999</v>
      </c>
      <c r="G508" s="18">
        <v>1.2370000000000001</v>
      </c>
      <c r="H508" s="18">
        <v>-8.2820000000000005E-2</v>
      </c>
      <c r="I508" s="18">
        <v>2.1240000000000001</v>
      </c>
      <c r="J508" s="18">
        <v>0.3196</v>
      </c>
      <c r="K508" s="18">
        <v>-0.19289999999999999</v>
      </c>
      <c r="L508" s="18">
        <v>2.9260000000000002</v>
      </c>
      <c r="M508" s="18">
        <v>0.1704</v>
      </c>
      <c r="O508" s="18"/>
      <c r="P508" s="18"/>
      <c r="Q508" s="18"/>
      <c r="R508" s="18"/>
      <c r="S508" s="18"/>
      <c r="T508" s="18"/>
      <c r="U508" s="18"/>
      <c r="W508" s="18"/>
      <c r="X508" s="18"/>
      <c r="Y508" s="18"/>
      <c r="Z508" s="18"/>
      <c r="AA508" s="18"/>
      <c r="AB508" s="18"/>
      <c r="AC508" s="18"/>
      <c r="AD508" s="18"/>
      <c r="AE508" s="18"/>
    </row>
    <row r="509" spans="2:31" x14ac:dyDescent="0.15">
      <c r="B509">
        <v>0.76500000000000001</v>
      </c>
      <c r="C509">
        <v>7</v>
      </c>
      <c r="D509" s="18">
        <v>-7.238E-2</v>
      </c>
      <c r="E509" s="18">
        <v>9.0639999999999998E-2</v>
      </c>
      <c r="F509" s="18">
        <v>7.2609999999999994E-2</v>
      </c>
      <c r="G509" s="18">
        <v>1.052</v>
      </c>
      <c r="H509" s="18">
        <v>-8.2269999999999996E-2</v>
      </c>
      <c r="I509" s="18">
        <v>2.157</v>
      </c>
      <c r="J509" s="18">
        <v>0.33150000000000002</v>
      </c>
      <c r="K509" s="18">
        <v>-0.18609999999999999</v>
      </c>
      <c r="L509" s="18">
        <v>2.927</v>
      </c>
      <c r="M509" s="18">
        <v>0.16819999999999999</v>
      </c>
      <c r="O509" s="18"/>
      <c r="P509" s="18"/>
      <c r="Q509" s="18"/>
      <c r="R509" s="18"/>
      <c r="S509" s="18"/>
      <c r="T509" s="18"/>
      <c r="U509" s="18"/>
      <c r="W509" s="18"/>
      <c r="X509" s="18"/>
      <c r="Y509" s="18"/>
      <c r="Z509" s="18"/>
      <c r="AA509" s="18"/>
      <c r="AB509" s="18"/>
      <c r="AC509" s="18"/>
      <c r="AD509" s="18"/>
      <c r="AE509" s="18"/>
    </row>
    <row r="510" spans="2:31" x14ac:dyDescent="0.15">
      <c r="B510">
        <v>0.76500000000000001</v>
      </c>
      <c r="C510">
        <v>10</v>
      </c>
      <c r="D510" s="18">
        <v>-6.7409999999999998E-2</v>
      </c>
      <c r="E510" s="18">
        <v>8.5339999999999999E-2</v>
      </c>
      <c r="F510" s="18">
        <v>0.17910000000000001</v>
      </c>
      <c r="G510" s="18">
        <v>1.01</v>
      </c>
      <c r="H510" s="18">
        <v>-8.4830000000000003E-2</v>
      </c>
      <c r="I510" s="18">
        <v>2.2000000000000002</v>
      </c>
      <c r="J510" s="18">
        <v>0.33629999999999999</v>
      </c>
      <c r="K510" s="18">
        <v>-0.1923</v>
      </c>
      <c r="L510" s="18">
        <v>2.9460000000000002</v>
      </c>
      <c r="M510" s="18">
        <v>0.16320000000000001</v>
      </c>
      <c r="O510" s="18"/>
      <c r="P510" s="114" t="s">
        <v>676</v>
      </c>
      <c r="Q510" t="s">
        <v>657</v>
      </c>
      <c r="R510" t="s">
        <v>659</v>
      </c>
      <c r="S510" t="s">
        <v>658</v>
      </c>
      <c r="T510" s="114" t="s">
        <v>676</v>
      </c>
      <c r="U510" t="s">
        <v>657</v>
      </c>
      <c r="V510" t="s">
        <v>659</v>
      </c>
      <c r="W510" t="s">
        <v>658</v>
      </c>
      <c r="X510" s="114" t="s">
        <v>676</v>
      </c>
      <c r="Y510" t="s">
        <v>657</v>
      </c>
      <c r="Z510" t="s">
        <v>659</v>
      </c>
      <c r="AA510" t="s">
        <v>658</v>
      </c>
      <c r="AB510" s="114" t="s">
        <v>676</v>
      </c>
      <c r="AC510" t="s">
        <v>657</v>
      </c>
      <c r="AD510" t="s">
        <v>659</v>
      </c>
      <c r="AE510" t="s">
        <v>658</v>
      </c>
    </row>
    <row r="511" spans="2:31" x14ac:dyDescent="0.15">
      <c r="B511">
        <v>0.76500000000000001</v>
      </c>
      <c r="C511">
        <v>15</v>
      </c>
      <c r="D511" s="18">
        <v>-5.9400000000000001E-2</v>
      </c>
      <c r="E511" s="18">
        <v>3.1060000000000001E-2</v>
      </c>
      <c r="F511" s="18">
        <v>-1.0489999999999999</v>
      </c>
      <c r="G511" s="18">
        <v>0.59030000000000005</v>
      </c>
      <c r="H511" s="18">
        <v>2.0590000000000001E-2</v>
      </c>
      <c r="I511" s="18">
        <v>0.40100000000000002</v>
      </c>
      <c r="J511" s="18">
        <v>0.23119999999999999</v>
      </c>
      <c r="K511" s="18">
        <v>-0.27310000000000001</v>
      </c>
      <c r="L511" s="18">
        <v>2.9140000000000001</v>
      </c>
      <c r="M511" s="18">
        <v>0.27739999999999998</v>
      </c>
      <c r="O511" s="18">
        <f>O82</f>
        <v>1.1294E-2</v>
      </c>
      <c r="P511" s="113">
        <f ca="1">R511*P661</f>
        <v>0.19982831067617973</v>
      </c>
      <c r="Q511" s="18">
        <f ca="1">P368/$P225*(1-AngCal!$C$28)+Q368/$Q225*AngCal!$C$28</f>
        <v>0.37323175044093476</v>
      </c>
      <c r="R511" s="18">
        <f ca="1">Q511*(1-AngCal!$B$28)+S511*AngCal!$B$28</f>
        <v>0.19982831067617973</v>
      </c>
      <c r="S511" s="18">
        <f ca="1">R368/$R225*(1-AngCal!$C$28)+S368/$S225*AngCal!$C$28</f>
        <v>0.19581597869380177</v>
      </c>
      <c r="T511" s="113">
        <f ca="1">V511*T661</f>
        <v>0.11321347528398375</v>
      </c>
      <c r="U511" s="18">
        <f ca="1">T368/$P225*(1-AngCal!$C$28)+U368/$Q225*AngCal!$C$28</f>
        <v>6.9848946555978911E-2</v>
      </c>
      <c r="V511">
        <f ca="1">U511*(1-AngCal!$B$28)+W511*AngCal!$B$28</f>
        <v>0.11321347528398375</v>
      </c>
      <c r="W511" s="18">
        <f ca="1">V368/$R225*(1-AngCal!$C$28)+W368/$S225*AngCal!$C$28</f>
        <v>0.11421687455767847</v>
      </c>
      <c r="X511" s="113">
        <f ca="1">Z511*X661</f>
        <v>2.5335123139622211E-2</v>
      </c>
      <c r="Y511" s="18">
        <f ca="1">X368/$P225*(1-AngCal!$C$28)+Y368/$Q225*AngCal!$C$28</f>
        <v>5.1313346650210145E-2</v>
      </c>
      <c r="Z511" s="18">
        <f ca="1">Y511*(1-AngCal!$B$28)+AA511*AngCal!$B$28</f>
        <v>2.5335123139622211E-2</v>
      </c>
      <c r="AA511" s="18">
        <f ca="1">Z368/$R225*(1-AngCal!$C$28)+AA368/$S225*AngCal!$C$28</f>
        <v>2.4734020548010983E-2</v>
      </c>
      <c r="AB511" s="113">
        <f ca="1">AD511*AB661</f>
        <v>6.2071524812868158E-2</v>
      </c>
      <c r="AC511" s="18">
        <f ca="1">AB368/$P225*(1-AngCal!$C$28)+AC368/$Q225*AngCal!$C$28</f>
        <v>8.1048639835707648E-2</v>
      </c>
      <c r="AD511" s="18">
        <f ca="1">AC511*(1-AngCal!$B$28)+AE511*AngCal!$B$28</f>
        <v>6.2071524812868158E-2</v>
      </c>
      <c r="AE511" s="18">
        <f ca="1">AD368/$R225*(1-AngCal!$C$28)+AE368/$S225*AngCal!$C$28</f>
        <v>6.1632418843328554E-2</v>
      </c>
    </row>
    <row r="512" spans="2:31" x14ac:dyDescent="0.15">
      <c r="B512">
        <v>0.76500000000000001</v>
      </c>
      <c r="C512">
        <v>20</v>
      </c>
      <c r="D512" s="18">
        <v>-6.2429999999999999E-2</v>
      </c>
      <c r="E512" s="18">
        <v>2.2440000000000002E-2</v>
      </c>
      <c r="F512" s="18">
        <v>-1.9710000000000001</v>
      </c>
      <c r="G512" s="18">
        <v>0.2316</v>
      </c>
      <c r="H512" s="18">
        <v>-0.2732</v>
      </c>
      <c r="I512" s="18">
        <v>2.9369999999999998</v>
      </c>
      <c r="J512" s="18">
        <v>0.25700000000000001</v>
      </c>
      <c r="K512" s="18">
        <v>3.2230000000000002E-2</v>
      </c>
      <c r="L512" s="18">
        <v>0.24629999999999999</v>
      </c>
      <c r="M512" s="18">
        <v>0.30719999999999997</v>
      </c>
      <c r="O512" s="18">
        <f>O83</f>
        <v>1.4219000000000001E-2</v>
      </c>
      <c r="P512" s="113">
        <f ca="1">R512*P662</f>
        <v>0.18674737909791453</v>
      </c>
      <c r="Q512" s="18">
        <f ca="1">P369/$P226*(1-AngCal!$C$28)+Q369/$Q226*AngCal!$C$28</f>
        <v>0.33234834740650532</v>
      </c>
      <c r="R512" s="18">
        <f ca="1">Q512*(1-AngCal!$B$28)+S512*AngCal!$B$28</f>
        <v>0.18674737909791453</v>
      </c>
      <c r="S512" s="18">
        <f ca="1">R369/$R226*(1-AngCal!$C$28)+S369/$S226*AngCal!$C$28</f>
        <v>0.18337836045213501</v>
      </c>
      <c r="T512" s="113">
        <f ca="1">V512*T662</f>
        <v>0.10954592448252395</v>
      </c>
      <c r="U512" s="18">
        <f ca="1">T369/$P226*(1-AngCal!$C$28)+U369/$Q226*AngCal!$C$28</f>
        <v>7.0156464470026436E-2</v>
      </c>
      <c r="V512">
        <f ca="1">U512*(1-AngCal!$B$28)+W512*AngCal!$B$28</f>
        <v>0.10954592448252395</v>
      </c>
      <c r="W512" s="18">
        <f ca="1">V369/$R226*(1-AngCal!$C$28)+W369/$S226*AngCal!$C$28</f>
        <v>0.11045734579222317</v>
      </c>
      <c r="X512" s="113">
        <f ca="1">Z512*X662</f>
        <v>3.0567730141481168E-2</v>
      </c>
      <c r="Y512" s="18">
        <f ca="1">X369/$P226*(1-AngCal!$C$28)+Y369/$Q226*AngCal!$C$28</f>
        <v>5.4974139940079825E-2</v>
      </c>
      <c r="Z512" s="18">
        <f ca="1">Y512*(1-AngCal!$B$28)+AA512*AngCal!$B$28</f>
        <v>3.0567730141481168E-2</v>
      </c>
      <c r="AA512" s="18">
        <f ca="1">Z369/$R226*(1-AngCal!$C$28)+AA369/$S226*AngCal!$C$28</f>
        <v>3.000299729222056E-2</v>
      </c>
      <c r="AB512" s="113">
        <f ca="1">AD512*AB662</f>
        <v>6.5012376330468732E-2</v>
      </c>
      <c r="AC512" s="18">
        <f ca="1">AB369/$P226*(1-AngCal!$C$28)+AC369/$Q226*AngCal!$C$28</f>
        <v>7.8327034330588768E-2</v>
      </c>
      <c r="AD512" s="18">
        <f ca="1">AC512*(1-AngCal!$B$28)+AE512*AngCal!$B$28</f>
        <v>6.5012376330468732E-2</v>
      </c>
      <c r="AE512" s="18">
        <f ca="1">AD369/$R226*(1-AngCal!$C$28)+AE369/$S226*AngCal!$C$28</f>
        <v>6.4704292314368583E-2</v>
      </c>
    </row>
    <row r="513" spans="2:31" x14ac:dyDescent="0.15">
      <c r="B513">
        <v>1.901</v>
      </c>
      <c r="C513">
        <v>1</v>
      </c>
      <c r="D513" s="18">
        <v>-0.1285</v>
      </c>
      <c r="E513" s="18">
        <v>0.27710000000000001</v>
      </c>
      <c r="F513" s="18">
        <v>1.7709999999999999</v>
      </c>
      <c r="G513" s="18">
        <v>2.262</v>
      </c>
      <c r="H513" s="18">
        <v>-0.36699999999999999</v>
      </c>
      <c r="I513" s="18">
        <v>2.6739999999999999</v>
      </c>
      <c r="J513" s="18">
        <v>0.43009999999999998</v>
      </c>
      <c r="K513" s="18">
        <v>-2.6710000000000001E-2</v>
      </c>
      <c r="L513" s="18">
        <v>-0.54279999999999995</v>
      </c>
      <c r="M513" s="18">
        <v>0.2198</v>
      </c>
      <c r="O513" s="18">
        <f>O84</f>
        <v>1.7901E-2</v>
      </c>
      <c r="P513" s="113">
        <f ca="1">R513*P663</f>
        <v>0.17304052808471326</v>
      </c>
      <c r="Q513" s="18">
        <f ca="1">P370/$P227*(1-AngCal!$C$28)+Q370/$Q227*AngCal!$C$28</f>
        <v>0.28589216876234175</v>
      </c>
      <c r="R513" s="18">
        <f ca="1">Q513*(1-AngCal!$B$28)+S513*AngCal!$B$28</f>
        <v>0.17304052808471326</v>
      </c>
      <c r="S513" s="18">
        <f ca="1">R370/$R227*(1-AngCal!$C$28)+S370/$S227*AngCal!$C$28</f>
        <v>0.17042928664815954</v>
      </c>
      <c r="T513" s="113">
        <f ca="1">V513*T663</f>
        <v>0.10544936165294017</v>
      </c>
      <c r="U513" s="18">
        <f ca="1">T370/$P227*(1-AngCal!$C$28)+U370/$Q227*AngCal!$C$28</f>
        <v>6.9653385007539231E-2</v>
      </c>
      <c r="V513">
        <f ca="1">U513*(1-AngCal!$B$28)+W513*AngCal!$B$28</f>
        <v>0.10544936165294017</v>
      </c>
      <c r="W513" s="18">
        <f ca="1">V370/$R227*(1-AngCal!$C$28)+W370/$S227*AngCal!$C$28</f>
        <v>0.10627763439152969</v>
      </c>
      <c r="X513" s="113">
        <f ca="1">Z513*X663</f>
        <v>3.5893032827571357E-2</v>
      </c>
      <c r="Y513" s="18">
        <f ca="1">X370/$P227*(1-AngCal!$C$28)+Y370/$Q227*AngCal!$C$28</f>
        <v>5.7120155008805948E-2</v>
      </c>
      <c r="Z513" s="18">
        <f ca="1">Y513*(1-AngCal!$B$28)+AA513*AngCal!$B$28</f>
        <v>3.5893032827571357E-2</v>
      </c>
      <c r="AA513" s="18">
        <f ca="1">Z370/$R227*(1-AngCal!$C$28)+AA370/$S227*AngCal!$C$28</f>
        <v>3.5401864593901031E-2</v>
      </c>
      <c r="AB513" s="113">
        <f ca="1">AD513*AB663</f>
        <v>6.8356686652591356E-2</v>
      </c>
      <c r="AC513" s="18">
        <f ca="1">AB370/$P227*(1-AngCal!$C$28)+AC370/$Q227*AngCal!$C$28</f>
        <v>8.1417123158101457E-2</v>
      </c>
      <c r="AD513" s="18">
        <f ca="1">AC513*(1-AngCal!$B$28)+AE513*AngCal!$B$28</f>
        <v>6.8356686652591356E-2</v>
      </c>
      <c r="AE513" s="18">
        <f ca="1">AD370/$R227*(1-AngCal!$C$28)+AE370/$S227*AngCal!$C$28</f>
        <v>6.8054484994043138E-2</v>
      </c>
    </row>
    <row r="514" spans="2:31" x14ac:dyDescent="0.15">
      <c r="B514">
        <v>1.901</v>
      </c>
      <c r="C514">
        <v>3</v>
      </c>
      <c r="D514" s="18">
        <v>-9.3100000000000002E-2</v>
      </c>
      <c r="E514" s="18">
        <v>2.4150000000000001E-2</v>
      </c>
      <c r="F514" s="18">
        <v>-1.6639999999999999</v>
      </c>
      <c r="G514" s="18">
        <v>0.1613</v>
      </c>
      <c r="H514" s="18">
        <v>3.2680000000000001E-2</v>
      </c>
      <c r="I514" s="18">
        <v>0.65249999999999997</v>
      </c>
      <c r="J514" s="18">
        <v>0.2918</v>
      </c>
      <c r="K514" s="18">
        <v>-0.2757</v>
      </c>
      <c r="L514" s="18">
        <v>2.6859999999999999</v>
      </c>
      <c r="M514" s="18">
        <v>0.35610000000000003</v>
      </c>
      <c r="O514" s="18">
        <f>O85</f>
        <v>2.2536E-2</v>
      </c>
      <c r="P514" s="113">
        <f ca="1">R514*P664</f>
        <v>0.15957556817404259</v>
      </c>
      <c r="Q514" s="18">
        <f ca="1">P371/$P228*(1-AngCal!$C$28)+Q371/$Q228*AngCal!$C$28</f>
        <v>0.24024124716140696</v>
      </c>
      <c r="R514" s="18">
        <f ca="1">Q514*(1-AngCal!$B$28)+S514*AngCal!$B$28</f>
        <v>0.15957556817404259</v>
      </c>
      <c r="S514" s="18">
        <f ca="1">R371/$R228*(1-AngCal!$C$28)+S371/$S228*AngCal!$C$28</f>
        <v>0.15770906838533988</v>
      </c>
      <c r="T514" s="113">
        <f ca="1">V514*T664</f>
        <v>0.10123658402960131</v>
      </c>
      <c r="U514" s="18">
        <f ca="1">T371/$P228*(1-AngCal!$C$28)+U371/$Q228*AngCal!$C$28</f>
        <v>7.0578123854532784E-2</v>
      </c>
      <c r="V514">
        <f ca="1">U514*(1-AngCal!$B$28)+W514*AngCal!$B$28</f>
        <v>0.10123658402960131</v>
      </c>
      <c r="W514" s="18">
        <f ca="1">V371/$R228*(1-AngCal!$C$28)+W371/$S228*AngCal!$C$28</f>
        <v>0.10194598126219238</v>
      </c>
      <c r="X514" s="113">
        <f ca="1">Z514*X664</f>
        <v>4.1014425670591825E-2</v>
      </c>
      <c r="Y514" s="18">
        <f ca="1">X371/$P228*(1-AngCal!$C$28)+Y371/$Q228*AngCal!$C$28</f>
        <v>5.7994455521695701E-2</v>
      </c>
      <c r="Z514" s="18">
        <f ca="1">Y514*(1-AngCal!$B$28)+AA514*AngCal!$B$28</f>
        <v>4.1014425670591825E-2</v>
      </c>
      <c r="AA514" s="18">
        <f ca="1">Z371/$R228*(1-AngCal!$C$28)+AA371/$S228*AngCal!$C$28</f>
        <v>4.0621529676569193E-2</v>
      </c>
      <c r="AB514" s="113">
        <f ca="1">AD514*AB664</f>
        <v>7.1784280017375593E-2</v>
      </c>
      <c r="AC514" s="18">
        <f ca="1">AB371/$P228*(1-AngCal!$C$28)+AC371/$Q228*AngCal!$C$28</f>
        <v>8.427682860742633E-2</v>
      </c>
      <c r="AD514" s="18">
        <f ca="1">AC514*(1-AngCal!$B$28)+AE514*AngCal!$B$28</f>
        <v>7.1784280017375593E-2</v>
      </c>
      <c r="AE514" s="18">
        <f ca="1">AD371/$R228*(1-AngCal!$C$28)+AE371/$S228*AngCal!$C$28</f>
        <v>7.1495218552866752E-2</v>
      </c>
    </row>
    <row r="515" spans="2:31" x14ac:dyDescent="0.15">
      <c r="B515">
        <v>1.901</v>
      </c>
      <c r="C515">
        <v>5</v>
      </c>
      <c r="D515" s="18">
        <v>-0.14990000000000001</v>
      </c>
      <c r="E515" s="18">
        <v>0.36309999999999998</v>
      </c>
      <c r="F515" s="18">
        <v>1.823</v>
      </c>
      <c r="G515" s="18">
        <v>2.419</v>
      </c>
      <c r="H515" s="18">
        <v>-0.39069999999999999</v>
      </c>
      <c r="I515" s="18">
        <v>2.6789999999999998</v>
      </c>
      <c r="J515" s="18">
        <v>0.43990000000000001</v>
      </c>
      <c r="K515" s="18">
        <v>-4.0439999999999997E-2</v>
      </c>
      <c r="L515" s="18">
        <v>-0.43519999999999998</v>
      </c>
      <c r="M515" s="18">
        <v>0.2878</v>
      </c>
      <c r="O515" s="18">
        <f>O86</f>
        <v>2.8371E-2</v>
      </c>
      <c r="P515" s="113">
        <f ca="1">R515*P665</f>
        <v>0.14716602128323003</v>
      </c>
      <c r="Q515" s="18">
        <f ca="1">P372/$P229*(1-AngCal!$C$28)+Q372/$Q229*AngCal!$C$28</f>
        <v>0.19724228364236326</v>
      </c>
      <c r="R515" s="18">
        <f ca="1">Q515*(1-AngCal!$B$28)+S515*AngCal!$B$28</f>
        <v>0.14716602128323003</v>
      </c>
      <c r="S515" s="18">
        <f ca="1">R372/$R229*(1-AngCal!$C$28)+S372/$S229*AngCal!$C$28</f>
        <v>0.14600732114848022</v>
      </c>
      <c r="T515" s="113">
        <f ca="1">V515*T665</f>
        <v>9.7331758651190814E-2</v>
      </c>
      <c r="U515" s="18">
        <f ca="1">T372/$P229*(1-AngCal!$C$28)+U372/$Q229*AngCal!$C$28</f>
        <v>7.6060908343307254E-2</v>
      </c>
      <c r="V515">
        <f ca="1">U515*(1-AngCal!$B$28)+W515*AngCal!$B$28</f>
        <v>9.7331758651190814E-2</v>
      </c>
      <c r="W515" s="18">
        <f ca="1">V372/$R229*(1-AngCal!$C$28)+W372/$S229*AngCal!$C$28</f>
        <v>9.7823938697321838E-2</v>
      </c>
      <c r="X515" s="113">
        <f ca="1">Z515*X665</f>
        <v>4.561231442968737E-2</v>
      </c>
      <c r="Y515" s="18">
        <f ca="1">X372/$P229*(1-AngCal!$C$28)+Y372/$Q229*AngCal!$C$28</f>
        <v>5.7343953103113729E-2</v>
      </c>
      <c r="Z515" s="18">
        <f ca="1">Y515*(1-AngCal!$B$28)+AA515*AngCal!$B$28</f>
        <v>4.561231442968737E-2</v>
      </c>
      <c r="AA515" s="18">
        <f ca="1">Z372/$R229*(1-AngCal!$C$28)+AA372/$S229*AngCal!$C$28</f>
        <v>4.5340859439411803E-2</v>
      </c>
      <c r="AB515" s="113">
        <f ca="1">AD515*AB665</f>
        <v>7.5033528573287961E-2</v>
      </c>
      <c r="AC515" s="18">
        <f ca="1">AB372/$P229*(1-AngCal!$C$28)+AC372/$Q229*AngCal!$C$28</f>
        <v>8.4550977293420135E-2</v>
      </c>
      <c r="AD515" s="18">
        <f ca="1">AC515*(1-AngCal!$B$28)+AE515*AngCal!$B$28</f>
        <v>7.5033528573287961E-2</v>
      </c>
      <c r="AE515" s="18">
        <f ca="1">AD372/$R229*(1-AngCal!$C$28)+AE372/$S229*AngCal!$C$28</f>
        <v>7.4813307083205438E-2</v>
      </c>
    </row>
    <row r="516" spans="2:31" x14ac:dyDescent="0.15">
      <c r="B516">
        <v>1.901</v>
      </c>
      <c r="C516">
        <v>7</v>
      </c>
      <c r="D516" s="18">
        <v>-9.733E-2</v>
      </c>
      <c r="E516" s="18">
        <v>2.9430000000000001E-2</v>
      </c>
      <c r="F516" s="18">
        <v>-1.637</v>
      </c>
      <c r="G516" s="18">
        <v>0.1681</v>
      </c>
      <c r="H516" s="18">
        <v>3.1179999999999999E-2</v>
      </c>
      <c r="I516" s="18">
        <v>0.72889999999999999</v>
      </c>
      <c r="J516" s="18">
        <v>0.26860000000000001</v>
      </c>
      <c r="K516" s="18">
        <v>-0.27139999999999997</v>
      </c>
      <c r="L516" s="18">
        <v>2.68</v>
      </c>
      <c r="M516" s="18">
        <v>0.34150000000000003</v>
      </c>
      <c r="O516" s="18">
        <f t="shared" ref="O516:O540" si="90">O87</f>
        <v>3.5716999999999999E-2</v>
      </c>
      <c r="P516" s="113">
        <f t="shared" ref="P516:P579" ca="1" si="91">R516*P666</f>
        <v>0.13618322223613619</v>
      </c>
      <c r="Q516" s="18">
        <f ca="1">P373/$P230*(1-AngCal!$C$28)+Q373/$Q230*AngCal!$C$28</f>
        <v>0.1574654137242319</v>
      </c>
      <c r="R516" s="18">
        <f ca="1">Q516*(1-AngCal!$B$28)+S516*AngCal!$B$28</f>
        <v>0.13618322223613619</v>
      </c>
      <c r="S516" s="18">
        <f ca="1">R373/$R230*(1-AngCal!$C$28)+S373/$S230*AngCal!$C$28</f>
        <v>0.13569077976972016</v>
      </c>
      <c r="T516" s="113">
        <f t="shared" ref="T516:T579" ca="1" si="92">V516*T666</f>
        <v>9.3871028012951691E-2</v>
      </c>
      <c r="U516" s="18">
        <f ca="1">T373/$P230*(1-AngCal!$C$28)+U373/$Q230*AngCal!$C$28</f>
        <v>8.5620140134595235E-2</v>
      </c>
      <c r="V516">
        <f ca="1">U516*(1-AngCal!$B$28)+W516*AngCal!$B$28</f>
        <v>9.3871028012951691E-2</v>
      </c>
      <c r="W516" s="18">
        <f ca="1">V373/$R230*(1-AngCal!$C$28)+W373/$S230*AngCal!$C$28</f>
        <v>9.4061942918459082E-2</v>
      </c>
      <c r="X516" s="113">
        <f t="shared" ref="X516:X579" ca="1" si="93">Z516*X666</f>
        <v>4.94611089936964E-2</v>
      </c>
      <c r="Y516" s="18">
        <f ca="1">X373/$P230*(1-AngCal!$C$28)+Y373/$Q230*AngCal!$C$28</f>
        <v>5.5276750385103206E-2</v>
      </c>
      <c r="Z516" s="18">
        <f ca="1">Y516*(1-AngCal!$B$28)+AA516*AngCal!$B$28</f>
        <v>4.94611089936964E-2</v>
      </c>
      <c r="AA516" s="18">
        <f ca="1">Z373/$R230*(1-AngCal!$C$28)+AA373/$S230*AngCal!$C$28</f>
        <v>4.9326542551505641E-2</v>
      </c>
      <c r="AB516" s="113">
        <f t="shared" ref="AB516:AB579" ca="1" si="94">AD516*AB666</f>
        <v>7.8079427401107696E-2</v>
      </c>
      <c r="AC516" s="18">
        <f ca="1">AB373/$P230*(1-AngCal!$C$28)+AC373/$Q230*AngCal!$C$28</f>
        <v>8.1360465363609066E-2</v>
      </c>
      <c r="AD516" s="18">
        <f ca="1">AC516*(1-AngCal!$B$28)+AE516*AngCal!$B$28</f>
        <v>7.8079427401107696E-2</v>
      </c>
      <c r="AE516" s="18">
        <f ca="1">AD373/$R230*(1-AngCal!$C$28)+AE373/$S230*AngCal!$C$28</f>
        <v>7.8003508413743899E-2</v>
      </c>
    </row>
    <row r="517" spans="2:31" x14ac:dyDescent="0.15">
      <c r="B517">
        <v>1.901</v>
      </c>
      <c r="C517">
        <v>10</v>
      </c>
      <c r="D517" s="18">
        <v>-0.10489999999999999</v>
      </c>
      <c r="E517" s="18">
        <v>3.7609999999999998E-2</v>
      </c>
      <c r="F517" s="18">
        <v>-1.6140000000000001</v>
      </c>
      <c r="G517" s="18">
        <v>0.1757</v>
      </c>
      <c r="H517" s="18">
        <v>3.0769999999999999E-2</v>
      </c>
      <c r="I517" s="18">
        <v>0.77810000000000001</v>
      </c>
      <c r="J517" s="18">
        <v>0.27360000000000001</v>
      </c>
      <c r="K517" s="18">
        <v>-0.26919999999999999</v>
      </c>
      <c r="L517" s="18">
        <v>2.6789999999999998</v>
      </c>
      <c r="M517" s="18">
        <v>0.33239999999999997</v>
      </c>
      <c r="O517" s="18">
        <f t="shared" si="90"/>
        <v>4.4964999999999998E-2</v>
      </c>
      <c r="P517" s="113">
        <f t="shared" ca="1" si="91"/>
        <v>0.12626280518462357</v>
      </c>
      <c r="Q517" s="18">
        <f ca="1">P374/$P231*(1-AngCal!$C$28)+Q374/$Q231*AngCal!$C$28</f>
        <v>0.12702996406275033</v>
      </c>
      <c r="R517" s="18">
        <f ca="1">Q517*(1-AngCal!$B$28)+S517*AngCal!$B$28</f>
        <v>0.12626280518462357</v>
      </c>
      <c r="S517" s="18">
        <f ca="1">R374/$R231*(1-AngCal!$C$28)+S374/$S231*AngCal!$C$28</f>
        <v>0.12624505411747952</v>
      </c>
      <c r="T517" s="113">
        <f t="shared" ca="1" si="92"/>
        <v>9.0240426413343067E-2</v>
      </c>
      <c r="U517" s="18">
        <f ca="1">T374/$P231*(1-AngCal!$C$28)+U374/$Q231*AngCal!$C$28</f>
        <v>9.0815499332188243E-2</v>
      </c>
      <c r="V517">
        <f ca="1">U517*(1-AngCal!$B$28)+W517*AngCal!$B$28</f>
        <v>9.0240426413343067E-2</v>
      </c>
      <c r="W517" s="18">
        <f ca="1">V374/$R231*(1-AngCal!$C$28)+W374/$S231*AngCal!$C$28</f>
        <v>9.0227119967590821E-2</v>
      </c>
      <c r="X517" s="113">
        <f t="shared" ca="1" si="93"/>
        <v>5.2641769085404501E-2</v>
      </c>
      <c r="Y517" s="18">
        <f ca="1">X374/$P231*(1-AngCal!$C$28)+Y374/$Q231*AngCal!$C$28</f>
        <v>5.6512944345477649E-2</v>
      </c>
      <c r="Z517" s="18">
        <f ca="1">Y517*(1-AngCal!$B$28)+AA517*AngCal!$B$28</f>
        <v>5.2641769085404501E-2</v>
      </c>
      <c r="AA517" s="18">
        <f ca="1">Z374/$R231*(1-AngCal!$C$28)+AA374/$S231*AngCal!$C$28</f>
        <v>5.2552195081991111E-2</v>
      </c>
      <c r="AB517" s="113">
        <f t="shared" ca="1" si="94"/>
        <v>8.1289107955769338E-2</v>
      </c>
      <c r="AC517" s="18">
        <f ca="1">AB374/$P231*(1-AngCal!$C$28)+AC374/$Q231*AngCal!$C$28</f>
        <v>7.7581602649458334E-2</v>
      </c>
      <c r="AD517" s="18">
        <f ca="1">AC517*(1-AngCal!$B$28)+AE517*AngCal!$B$28</f>
        <v>8.1289107955769338E-2</v>
      </c>
      <c r="AE517" s="18">
        <f ca="1">AD374/$R231*(1-AngCal!$C$28)+AE374/$S231*AngCal!$C$28</f>
        <v>8.1374894847514562E-2</v>
      </c>
    </row>
    <row r="518" spans="2:31" x14ac:dyDescent="0.15">
      <c r="B518">
        <v>1.901</v>
      </c>
      <c r="C518">
        <v>15</v>
      </c>
      <c r="D518" s="18">
        <v>-0.21149999999999999</v>
      </c>
      <c r="E518" s="18">
        <v>0.39419999999999999</v>
      </c>
      <c r="F518" s="18">
        <v>8.9429999999999996E-2</v>
      </c>
      <c r="G518" s="18">
        <v>2.1589999999999998</v>
      </c>
      <c r="H518" s="18">
        <v>-0.36459999999999998</v>
      </c>
      <c r="I518" s="18">
        <v>2.6349999999999998</v>
      </c>
      <c r="J518" s="18">
        <v>0.42</v>
      </c>
      <c r="K518" s="18">
        <v>-6.744E-2</v>
      </c>
      <c r="L518" s="18">
        <v>-0.29409999999999997</v>
      </c>
      <c r="M518" s="18">
        <v>0.28920000000000001</v>
      </c>
      <c r="O518" s="18">
        <f t="shared" si="90"/>
        <v>5.6606999999999998E-2</v>
      </c>
      <c r="P518" s="113">
        <f t="shared" ca="1" si="91"/>
        <v>0.12045297691843278</v>
      </c>
      <c r="Q518" s="18">
        <f ca="1">P375/$P232*(1-AngCal!$C$28)+Q375/$Q232*AngCal!$C$28</f>
        <v>0.11060955532066977</v>
      </c>
      <c r="R518" s="18">
        <f ca="1">Q518*(1-AngCal!$B$28)+S518*AngCal!$B$28</f>
        <v>0.12045297691843278</v>
      </c>
      <c r="S518" s="18">
        <f ca="1">R375/$R232*(1-AngCal!$C$28)+S375/$S232*AngCal!$C$28</f>
        <v>0.12068074100054277</v>
      </c>
      <c r="T518" s="113">
        <f t="shared" ca="1" si="92"/>
        <v>8.8509559721300951E-2</v>
      </c>
      <c r="U518" s="18">
        <f ca="1">T375/$P232*(1-AngCal!$C$28)+U375/$Q232*AngCal!$C$28</f>
        <v>9.1305520931704201E-2</v>
      </c>
      <c r="V518">
        <f ca="1">U518*(1-AngCal!$B$28)+W518*AngCal!$B$28</f>
        <v>8.8509559721300951E-2</v>
      </c>
      <c r="W518" s="18">
        <f ca="1">V375/$R232*(1-AngCal!$C$28)+W375/$S232*AngCal!$C$28</f>
        <v>8.8444864784446131E-2</v>
      </c>
      <c r="X518" s="113">
        <f t="shared" ca="1" si="93"/>
        <v>5.3401590716992069E-2</v>
      </c>
      <c r="Y518" s="18">
        <f ca="1">X375/$P232*(1-AngCal!$C$28)+Y375/$Q232*AngCal!$C$28</f>
        <v>6.0467394090624654E-2</v>
      </c>
      <c r="Z518" s="18">
        <f ca="1">Y518*(1-AngCal!$B$28)+AA518*AngCal!$B$28</f>
        <v>5.3401590716992069E-2</v>
      </c>
      <c r="AA518" s="18">
        <f ca="1">Z375/$R232*(1-AngCal!$C$28)+AA375/$S232*AngCal!$C$28</f>
        <v>5.3238097138688885E-2</v>
      </c>
      <c r="AB518" s="113">
        <f t="shared" ca="1" si="94"/>
        <v>8.7175839652277889E-2</v>
      </c>
      <c r="AC518" s="18">
        <f ca="1">AB375/$P232*(1-AngCal!$C$28)+AC375/$Q232*AngCal!$C$28</f>
        <v>7.7722325449758628E-2</v>
      </c>
      <c r="AD518" s="18">
        <f ca="1">AC518*(1-AngCal!$B$28)+AE518*AngCal!$B$28</f>
        <v>8.7175839652277889E-2</v>
      </c>
      <c r="AE518" s="18">
        <f ca="1">AD375/$R232*(1-AngCal!$C$28)+AE375/$S232*AngCal!$C$28</f>
        <v>8.7394581780070119E-2</v>
      </c>
    </row>
    <row r="519" spans="2:31" x14ac:dyDescent="0.15">
      <c r="B519">
        <v>1.901</v>
      </c>
      <c r="C519">
        <v>20</v>
      </c>
      <c r="D519" s="18">
        <v>-0.2717</v>
      </c>
      <c r="E519" s="18">
        <v>0.33689999999999998</v>
      </c>
      <c r="F519" s="18">
        <v>-1.778</v>
      </c>
      <c r="G519" s="18">
        <v>1.59</v>
      </c>
      <c r="H519" s="18">
        <v>-0.28649999999999998</v>
      </c>
      <c r="I519" s="18">
        <v>2.6309999999999998</v>
      </c>
      <c r="J519" s="18">
        <v>0.33779999999999999</v>
      </c>
      <c r="K519" s="18">
        <v>-6.0639999999999999E-2</v>
      </c>
      <c r="L519" s="18">
        <v>-0.38129999999999997</v>
      </c>
      <c r="M519" s="18">
        <v>0.2303</v>
      </c>
      <c r="O519" s="18">
        <f t="shared" si="90"/>
        <v>7.1263999999999994E-2</v>
      </c>
      <c r="P519" s="113">
        <f t="shared" ca="1" si="91"/>
        <v>0.11607483222426483</v>
      </c>
      <c r="Q519" s="18">
        <f ca="1">P376/$P233*(1-AngCal!$C$28)+Q376/$Q233*AngCal!$C$28</f>
        <v>0.10177938903822829</v>
      </c>
      <c r="R519" s="18">
        <f ca="1">Q519*(1-AngCal!$B$28)+S519*AngCal!$B$28</f>
        <v>0.11607483222426483</v>
      </c>
      <c r="S519" s="18">
        <f ca="1">R376/$R233*(1-AngCal!$C$28)+S376/$S233*AngCal!$C$28</f>
        <v>0.11640561034478779</v>
      </c>
      <c r="T519" s="113">
        <f t="shared" ca="1" si="92"/>
        <v>8.690794528396463E-2</v>
      </c>
      <c r="U519" s="18">
        <f ca="1">T376/$P233*(1-AngCal!$C$28)+U376/$Q233*AngCal!$C$28</f>
        <v>8.9580061261745836E-2</v>
      </c>
      <c r="V519">
        <f ca="1">U519*(1-AngCal!$B$28)+W519*AngCal!$B$28</f>
        <v>8.690794528396463E-2</v>
      </c>
      <c r="W519" s="18">
        <f ca="1">V376/$R233*(1-AngCal!$C$28)+W376/$S233*AngCal!$C$28</f>
        <v>8.6846115966087087E-2</v>
      </c>
      <c r="X519" s="113">
        <f t="shared" ca="1" si="93"/>
        <v>5.4210484322420885E-2</v>
      </c>
      <c r="Y519" s="18">
        <f ca="1">X376/$P233*(1-AngCal!$C$28)+Y376/$Q233*AngCal!$C$28</f>
        <v>6.3665036394561655E-2</v>
      </c>
      <c r="Z519" s="18">
        <f ca="1">Y519*(1-AngCal!$B$28)+AA519*AngCal!$B$28</f>
        <v>5.4210484322420885E-2</v>
      </c>
      <c r="AA519" s="18">
        <f ca="1">Z376/$R233*(1-AngCal!$C$28)+AA376/$S233*AngCal!$C$28</f>
        <v>5.3991718179664014E-2</v>
      </c>
      <c r="AB519" s="113">
        <f t="shared" ca="1" si="94"/>
        <v>9.151026401275747E-2</v>
      </c>
      <c r="AC519" s="18">
        <f ca="1">AB376/$P233*(1-AngCal!$C$28)+AC376/$Q233*AngCal!$C$28</f>
        <v>7.9434668479522436E-2</v>
      </c>
      <c r="AD519" s="18">
        <f ca="1">AC519*(1-AngCal!$B$28)+AE519*AngCal!$B$28</f>
        <v>9.151026401275747E-2</v>
      </c>
      <c r="AE519" s="18">
        <f ca="1">AD376/$R233*(1-AngCal!$C$28)+AE376/$S233*AngCal!$C$28</f>
        <v>9.1789677721216725E-2</v>
      </c>
    </row>
    <row r="520" spans="2:31" x14ac:dyDescent="0.15">
      <c r="B520">
        <v>4.0910000000000002</v>
      </c>
      <c r="C520">
        <v>1</v>
      </c>
      <c r="D520" s="18">
        <v>-0.187</v>
      </c>
      <c r="E520" s="18">
        <v>-0.21510000000000001</v>
      </c>
      <c r="F520" s="18">
        <v>-0.90080000000000005</v>
      </c>
      <c r="G520" s="18">
        <v>0.374</v>
      </c>
      <c r="H520" s="18">
        <v>-0.32690000000000002</v>
      </c>
      <c r="I520" s="18">
        <v>3.262</v>
      </c>
      <c r="J520" s="18">
        <v>0.61380000000000001</v>
      </c>
      <c r="K520" s="18">
        <v>0.2838</v>
      </c>
      <c r="L520" s="18">
        <v>-1.554</v>
      </c>
      <c r="M520" s="18">
        <v>0.45739999999999997</v>
      </c>
      <c r="O520" s="18">
        <f t="shared" si="90"/>
        <v>8.9717000000000005E-2</v>
      </c>
      <c r="P520" s="113">
        <f t="shared" ca="1" si="91"/>
        <v>0.11433531016630374</v>
      </c>
      <c r="Q520" s="18">
        <f ca="1">P377/$P234*(1-AngCal!$C$28)+Q377/$Q234*AngCal!$C$28</f>
        <v>9.7178881027272609E-2</v>
      </c>
      <c r="R520" s="18">
        <f ca="1">Q520*(1-AngCal!$B$28)+S520*AngCal!$B$28</f>
        <v>0.11433531016630374</v>
      </c>
      <c r="S520" s="18">
        <f ca="1">R377/$R234*(1-AngCal!$C$28)+S377/$S234*AngCal!$C$28</f>
        <v>0.11473228781237191</v>
      </c>
      <c r="T520" s="113">
        <f t="shared" ca="1" si="92"/>
        <v>8.6383089554686807E-2</v>
      </c>
      <c r="U520" s="18">
        <f ca="1">T377/$P234*(1-AngCal!$C$28)+U377/$Q234*AngCal!$C$28</f>
        <v>8.7894050855545192E-2</v>
      </c>
      <c r="V520">
        <f ca="1">U520*(1-AngCal!$B$28)+W520*AngCal!$B$28</f>
        <v>8.6383089554686807E-2</v>
      </c>
      <c r="W520" s="18">
        <f ca="1">V377/$R234*(1-AngCal!$C$28)+W377/$S234*AngCal!$C$28</f>
        <v>8.6348127858657059E-2</v>
      </c>
      <c r="X520" s="113">
        <f t="shared" ca="1" si="93"/>
        <v>5.5082346224342951E-2</v>
      </c>
      <c r="Y520" s="18">
        <f ca="1">X377/$P234*(1-AngCal!$C$28)+Y377/$Q234*AngCal!$C$28</f>
        <v>6.5565716231553217E-2</v>
      </c>
      <c r="Z520" s="18">
        <f ca="1">Y520*(1-AngCal!$B$28)+AA520*AngCal!$B$28</f>
        <v>5.5082346224342951E-2</v>
      </c>
      <c r="AA520" s="18">
        <f ca="1">Z377/$R234*(1-AngCal!$C$28)+AA377/$S234*AngCal!$C$28</f>
        <v>5.4839774561288884E-2</v>
      </c>
      <c r="AB520" s="113">
        <f t="shared" ca="1" si="94"/>
        <v>9.2237139964149298E-2</v>
      </c>
      <c r="AC520" s="18">
        <f ca="1">AB377/$P234*(1-AngCal!$C$28)+AC377/$Q234*AngCal!$C$28</f>
        <v>8.079056935896442E-2</v>
      </c>
      <c r="AD520" s="18">
        <f ca="1">AC520*(1-AngCal!$B$28)+AE520*AngCal!$B$28</f>
        <v>9.2237139964149298E-2</v>
      </c>
      <c r="AE520" s="18">
        <f ca="1">AD377/$R234*(1-AngCal!$C$28)+AE377/$S234*AngCal!$C$28</f>
        <v>9.2501998846937536E-2</v>
      </c>
    </row>
    <row r="521" spans="2:31" x14ac:dyDescent="0.15">
      <c r="B521">
        <v>4.0910000000000002</v>
      </c>
      <c r="C521">
        <v>3</v>
      </c>
      <c r="D521" s="18">
        <v>-7.2980000000000003E-2</v>
      </c>
      <c r="E521" s="18">
        <v>-3.952E-2</v>
      </c>
      <c r="F521" s="18">
        <v>-0.44829999999999998</v>
      </c>
      <c r="G521" s="18">
        <v>0.1081</v>
      </c>
      <c r="H521" s="18">
        <v>-1.7600000000000001E-2</v>
      </c>
      <c r="I521" s="18">
        <v>0.5272</v>
      </c>
      <c r="J521" s="18">
        <v>0.26529999999999998</v>
      </c>
      <c r="K521" s="18">
        <v>-0.28129999999999999</v>
      </c>
      <c r="L521" s="18">
        <v>3.1659999999999999</v>
      </c>
      <c r="M521" s="18">
        <v>0.51719999999999999</v>
      </c>
      <c r="O521" s="18">
        <f t="shared" si="90"/>
        <v>0.11294</v>
      </c>
      <c r="P521" s="113">
        <f t="shared" ca="1" si="91"/>
        <v>0.11572135923390234</v>
      </c>
      <c r="Q521" s="18">
        <f ca="1">P378/$P235*(1-AngCal!$C$28)+Q378/$Q235*AngCal!$C$28</f>
        <v>9.5438737396673648E-2</v>
      </c>
      <c r="R521" s="18">
        <f ca="1">Q521*(1-AngCal!$B$28)+S521*AngCal!$B$28</f>
        <v>0.11572135923390234</v>
      </c>
      <c r="S521" s="18">
        <f ca="1">R378/$R235*(1-AngCal!$C$28)+S378/$S235*AngCal!$C$28</f>
        <v>0.11619067294760027</v>
      </c>
      <c r="T521" s="113">
        <f t="shared" ca="1" si="92"/>
        <v>8.727417358667193E-2</v>
      </c>
      <c r="U521" s="18">
        <f ca="1">T378/$P235*(1-AngCal!$C$28)+U378/$Q235*AngCal!$C$28</f>
        <v>8.6988389291004928E-2</v>
      </c>
      <c r="V521">
        <f ca="1">U521*(1-AngCal!$B$28)+W521*AngCal!$B$28</f>
        <v>8.727417358667193E-2</v>
      </c>
      <c r="W521" s="18">
        <f ca="1">V378/$R235*(1-AngCal!$C$28)+W378/$S235*AngCal!$C$28</f>
        <v>8.7280786266738256E-2</v>
      </c>
      <c r="X521" s="113">
        <f t="shared" ca="1" si="93"/>
        <v>5.5772102796091717E-2</v>
      </c>
      <c r="Y521" s="18">
        <f ca="1">X378/$P235*(1-AngCal!$C$28)+Y378/$Q235*AngCal!$C$28</f>
        <v>6.6769848597956094E-2</v>
      </c>
      <c r="Z521" s="18">
        <f ca="1">Y521*(1-AngCal!$B$28)+AA521*AngCal!$B$28</f>
        <v>5.5772102796091717E-2</v>
      </c>
      <c r="AA521" s="18">
        <f ca="1">Z378/$R235*(1-AngCal!$C$28)+AA378/$S235*AngCal!$C$28</f>
        <v>5.5517629140466734E-2</v>
      </c>
      <c r="AB521" s="113">
        <f t="shared" ca="1" si="94"/>
        <v>9.0226419021232893E-2</v>
      </c>
      <c r="AC521" s="18">
        <f ca="1">AB378/$P235*(1-AngCal!$C$28)+AC378/$Q235*AngCal!$C$28</f>
        <v>8.0692094328626188E-2</v>
      </c>
      <c r="AD521" s="18">
        <f ca="1">AC521*(1-AngCal!$B$28)+AE521*AngCal!$B$28</f>
        <v>9.0226419021232893E-2</v>
      </c>
      <c r="AE521" s="18">
        <f ca="1">AD378/$R235*(1-AngCal!$C$28)+AE378/$S235*AngCal!$C$28</f>
        <v>9.0447030999555922E-2</v>
      </c>
    </row>
    <row r="522" spans="2:31" x14ac:dyDescent="0.15">
      <c r="B522">
        <v>4.0910000000000002</v>
      </c>
      <c r="C522">
        <v>5</v>
      </c>
      <c r="D522" s="18">
        <v>-7.399E-2</v>
      </c>
      <c r="E522" s="18">
        <v>-3.075E-2</v>
      </c>
      <c r="F522" s="18">
        <v>-0.49990000000000001</v>
      </c>
      <c r="G522" s="18">
        <v>8.1470000000000001E-2</v>
      </c>
      <c r="H522" s="18">
        <v>-2.462E-2</v>
      </c>
      <c r="I522" s="18">
        <v>-4.5540000000000001E-5</v>
      </c>
      <c r="J522" s="18">
        <v>0.16209999999999999</v>
      </c>
      <c r="K522" s="18">
        <v>-0.2944</v>
      </c>
      <c r="L522" s="18">
        <v>3.2050000000000001</v>
      </c>
      <c r="M522" s="18">
        <v>0.5706</v>
      </c>
      <c r="O522" s="18">
        <f t="shared" si="90"/>
        <v>0.14219000000000001</v>
      </c>
      <c r="P522" s="113">
        <f t="shared" ca="1" si="91"/>
        <v>0.1196342381456983</v>
      </c>
      <c r="Q522" s="18">
        <f ca="1">P379/$P236*(1-AngCal!$C$28)+Q379/$Q236*AngCal!$C$28</f>
        <v>9.6366084540639607E-2</v>
      </c>
      <c r="R522" s="18">
        <f ca="1">Q522*(1-AngCal!$B$28)+S522*AngCal!$B$28</f>
        <v>0.1196342381456983</v>
      </c>
      <c r="S522" s="18">
        <f ca="1">R379/$R236*(1-AngCal!$C$28)+S379/$S236*AngCal!$C$28</f>
        <v>0.12017263321448768</v>
      </c>
      <c r="T522" s="113">
        <f t="shared" ca="1" si="92"/>
        <v>8.9015092066808271E-2</v>
      </c>
      <c r="U522" s="18">
        <f ca="1">T379/$P236*(1-AngCal!$C$28)+U379/$Q236*AngCal!$C$28</f>
        <v>8.722534072425607E-2</v>
      </c>
      <c r="V522">
        <f ca="1">U522*(1-AngCal!$B$28)+W522*AngCal!$B$28</f>
        <v>8.9015092066808271E-2</v>
      </c>
      <c r="W522" s="18">
        <f ca="1">V379/$R236*(1-AngCal!$C$28)+W379/$S236*AngCal!$C$28</f>
        <v>8.9056504604886927E-2</v>
      </c>
      <c r="X522" s="113">
        <f t="shared" ca="1" si="93"/>
        <v>5.6208388811837734E-2</v>
      </c>
      <c r="Y522" s="18">
        <f ca="1">X379/$P236*(1-AngCal!$C$28)+Y379/$Q236*AngCal!$C$28</f>
        <v>6.8008359251223269E-2</v>
      </c>
      <c r="Z522" s="18">
        <f ca="1">Y522*(1-AngCal!$B$28)+AA522*AngCal!$B$28</f>
        <v>5.6208388811837734E-2</v>
      </c>
      <c r="AA522" s="18">
        <f ca="1">Z379/$R236*(1-AngCal!$C$28)+AA379/$S236*AngCal!$C$28</f>
        <v>5.5935352712615641E-2</v>
      </c>
      <c r="AB522" s="113">
        <f t="shared" ca="1" si="94"/>
        <v>8.6041912759877867E-2</v>
      </c>
      <c r="AC522" s="18">
        <f ca="1">AB379/$P236*(1-AngCal!$C$28)+AC379/$Q236*AngCal!$C$28</f>
        <v>7.7961273669927597E-2</v>
      </c>
      <c r="AD522" s="18">
        <f ca="1">AC522*(1-AngCal!$B$28)+AE522*AngCal!$B$28</f>
        <v>8.6041912759877867E-2</v>
      </c>
      <c r="AE522" s="18">
        <f ca="1">AD379/$R236*(1-AngCal!$C$28)+AE379/$S236*AngCal!$C$28</f>
        <v>8.6228888327967199E-2</v>
      </c>
    </row>
    <row r="523" spans="2:31" x14ac:dyDescent="0.15">
      <c r="B523">
        <v>4.0910000000000002</v>
      </c>
      <c r="C523">
        <v>7</v>
      </c>
      <c r="D523" s="18">
        <v>-0.23730000000000001</v>
      </c>
      <c r="E523" s="18">
        <v>-0.4224</v>
      </c>
      <c r="F523" s="18">
        <v>-0.87409999999999999</v>
      </c>
      <c r="G523" s="18">
        <v>0.3972</v>
      </c>
      <c r="H523" s="18">
        <v>-0.33600000000000002</v>
      </c>
      <c r="I523" s="18">
        <v>3.3679999999999999</v>
      </c>
      <c r="J523" s="18">
        <v>0.67169999999999996</v>
      </c>
      <c r="K523" s="18">
        <v>0.53169999999999995</v>
      </c>
      <c r="L523" s="18">
        <v>-1.36</v>
      </c>
      <c r="M523" s="18">
        <v>0.51139999999999997</v>
      </c>
      <c r="O523" s="18">
        <f t="shared" si="90"/>
        <v>0.17901</v>
      </c>
      <c r="P523" s="113">
        <f t="shared" ca="1" si="91"/>
        <v>0.12519810095269518</v>
      </c>
      <c r="Q523" s="18">
        <f ca="1">P380/$P237*(1-AngCal!$C$28)+Q380/$Q237*AngCal!$C$28</f>
        <v>0.10141572236615556</v>
      </c>
      <c r="R523" s="18">
        <f ca="1">Q523*(1-AngCal!$B$28)+S523*AngCal!$B$28</f>
        <v>0.12519810095269518</v>
      </c>
      <c r="S523" s="18">
        <f ca="1">R380/$R237*(1-AngCal!$C$28)+S380/$S237*AngCal!$C$28</f>
        <v>0.12574839452443315</v>
      </c>
      <c r="T523" s="113">
        <f t="shared" ca="1" si="92"/>
        <v>9.0802167001353379E-2</v>
      </c>
      <c r="U523" s="18">
        <f ca="1">T380/$P237*(1-AngCal!$C$28)+U380/$Q237*AngCal!$C$28</f>
        <v>8.9643884780942221E-2</v>
      </c>
      <c r="V523">
        <f ca="1">U523*(1-AngCal!$B$28)+W523*AngCal!$B$28</f>
        <v>9.0802167001353379E-2</v>
      </c>
      <c r="W523" s="18">
        <f ca="1">V380/$R237*(1-AngCal!$C$28)+W380/$S237*AngCal!$C$28</f>
        <v>9.0828968158261678E-2</v>
      </c>
      <c r="X523" s="113">
        <f t="shared" ca="1" si="93"/>
        <v>5.6741862380513916E-2</v>
      </c>
      <c r="Y523" s="18">
        <f ca="1">X380/$P237*(1-AngCal!$C$28)+Y380/$Q237*AngCal!$C$28</f>
        <v>6.9720110039712055E-2</v>
      </c>
      <c r="Z523" s="18">
        <f ca="1">Y523*(1-AngCal!$B$28)+AA523*AngCal!$B$28</f>
        <v>5.6741862380513916E-2</v>
      </c>
      <c r="AA523" s="18">
        <f ca="1">Z380/$R237*(1-AngCal!$C$28)+AA380/$S237*AngCal!$C$28</f>
        <v>5.6441562465882077E-2</v>
      </c>
      <c r="AB523" s="113">
        <f t="shared" ca="1" si="94"/>
        <v>7.9441261043763423E-2</v>
      </c>
      <c r="AC523" s="18">
        <f ca="1">AB380/$P237*(1-AngCal!$C$28)+AC380/$Q237*AngCal!$C$28</f>
        <v>7.0669993611489346E-2</v>
      </c>
      <c r="AD523" s="18">
        <f ca="1">AC523*(1-AngCal!$B$28)+AE523*AngCal!$B$28</f>
        <v>7.9441261043763423E-2</v>
      </c>
      <c r="AE523" s="18">
        <f ca="1">AD380/$R237*(1-AngCal!$C$28)+AE380/$S237*AngCal!$C$28</f>
        <v>7.9644216861088885E-2</v>
      </c>
    </row>
    <row r="524" spans="2:31" x14ac:dyDescent="0.15">
      <c r="B524">
        <v>4.0910000000000002</v>
      </c>
      <c r="C524">
        <v>10</v>
      </c>
      <c r="D524" s="18">
        <v>-0.2838</v>
      </c>
      <c r="E524" s="18">
        <v>-0.57310000000000005</v>
      </c>
      <c r="F524" s="18">
        <v>-0.85960000000000003</v>
      </c>
      <c r="G524" s="18">
        <v>0.41820000000000002</v>
      </c>
      <c r="H524" s="18">
        <v>-0.40639999999999998</v>
      </c>
      <c r="I524" s="18">
        <v>3.6110000000000002</v>
      </c>
      <c r="J524" s="18">
        <v>0.83599999999999997</v>
      </c>
      <c r="K524" s="18">
        <v>0.73599999999999999</v>
      </c>
      <c r="L524" s="18">
        <v>-1.302</v>
      </c>
      <c r="M524" s="18">
        <v>0.55789999999999995</v>
      </c>
      <c r="O524" s="18">
        <f t="shared" si="90"/>
        <v>0.22536</v>
      </c>
      <c r="P524" s="113">
        <f t="shared" ca="1" si="91"/>
        <v>0.13533086877851808</v>
      </c>
      <c r="Q524" s="18">
        <f ca="1">P381/$P238*(1-AngCal!$C$28)+Q381/$Q238*AngCal!$C$28</f>
        <v>0.11294220417759918</v>
      </c>
      <c r="R524" s="18">
        <f ca="1">Q524*(1-AngCal!$B$28)+S524*AngCal!$B$28</f>
        <v>0.13533086877851808</v>
      </c>
      <c r="S524" s="18">
        <f ca="1">R381/$R238*(1-AngCal!$C$28)+S381/$S238*AngCal!$C$28</f>
        <v>0.13584891360590368</v>
      </c>
      <c r="T524" s="113">
        <f t="shared" ca="1" si="92"/>
        <v>9.4513993619788697E-2</v>
      </c>
      <c r="U524" s="18">
        <f ca="1">T381/$P238*(1-AngCal!$C$28)+U381/$Q238*AngCal!$C$28</f>
        <v>9.4531045560714205E-2</v>
      </c>
      <c r="V524">
        <f ca="1">U524*(1-AngCal!$B$28)+W524*AngCal!$B$28</f>
        <v>9.4513993619788697E-2</v>
      </c>
      <c r="W524" s="18">
        <f ca="1">V381/$R238*(1-AngCal!$C$28)+W381/$S238*AngCal!$C$28</f>
        <v>9.4513599059865144E-2</v>
      </c>
      <c r="X524" s="113">
        <f t="shared" ca="1" si="93"/>
        <v>5.6383854787665812E-2</v>
      </c>
      <c r="Y524" s="18">
        <f ca="1">X381/$P238*(1-AngCal!$C$28)+Y381/$Q238*AngCal!$C$28</f>
        <v>7.1055069673814669E-2</v>
      </c>
      <c r="Z524" s="18">
        <f ca="1">Y524*(1-AngCal!$B$28)+AA524*AngCal!$B$28</f>
        <v>5.6383854787665812E-2</v>
      </c>
      <c r="AA524" s="18">
        <f ca="1">Z381/$R238*(1-AngCal!$C$28)+AA381/$S238*AngCal!$C$28</f>
        <v>5.604438179458162E-2</v>
      </c>
      <c r="AB524" s="113">
        <f t="shared" ca="1" si="94"/>
        <v>7.2305391298428265E-2</v>
      </c>
      <c r="AC524" s="18">
        <f ca="1">AB381/$P238*(1-AngCal!$C$28)+AC381/$Q238*AngCal!$C$28</f>
        <v>5.8813102318214065E-2</v>
      </c>
      <c r="AD524" s="18">
        <f ca="1">AC524*(1-AngCal!$B$28)+AE524*AngCal!$B$28</f>
        <v>7.2305391298428265E-2</v>
      </c>
      <c r="AE524" s="18">
        <f ca="1">AD381/$R238*(1-AngCal!$C$28)+AE381/$S238*AngCal!$C$28</f>
        <v>7.2617585466342352E-2</v>
      </c>
    </row>
    <row r="525" spans="2:31" x14ac:dyDescent="0.15">
      <c r="B525">
        <v>4.0910000000000002</v>
      </c>
      <c r="C525">
        <v>15</v>
      </c>
      <c r="D525" s="18">
        <v>-7.5870000000000007E-2</v>
      </c>
      <c r="E525" s="18">
        <v>-5.994E-2</v>
      </c>
      <c r="F525" s="18">
        <v>-0.32200000000000001</v>
      </c>
      <c r="G525" s="18">
        <v>0.1308</v>
      </c>
      <c r="H525" s="18">
        <v>-4.6489999999999997E-2</v>
      </c>
      <c r="I525" s="18">
        <v>1.6719999999999999</v>
      </c>
      <c r="J525" s="18">
        <v>0.44429999999999997</v>
      </c>
      <c r="K525" s="18">
        <v>-0.20860000000000001</v>
      </c>
      <c r="L525" s="18">
        <v>3.3050000000000002</v>
      </c>
      <c r="M525" s="18">
        <v>0.48099999999999998</v>
      </c>
      <c r="O525" s="18">
        <f t="shared" si="90"/>
        <v>0.28371000000000002</v>
      </c>
      <c r="P525" s="113">
        <f t="shared" ca="1" si="91"/>
        <v>0.14976189149799474</v>
      </c>
      <c r="Q525" s="18">
        <f ca="1">P382/$P239*(1-AngCal!$C$28)+Q382/$Q239*AngCal!$C$28</f>
        <v>0.1323906342710488</v>
      </c>
      <c r="R525" s="18">
        <f ca="1">Q525*(1-AngCal!$B$28)+S525*AngCal!$B$28</f>
        <v>0.14976189149799474</v>
      </c>
      <c r="S525" s="18">
        <f ca="1">R382/$R239*(1-AngCal!$C$28)+S382/$S239*AngCal!$C$28</f>
        <v>0.15016383998898397</v>
      </c>
      <c r="T525" s="113">
        <f t="shared" ca="1" si="92"/>
        <v>9.9494534770842247E-2</v>
      </c>
      <c r="U525" s="18">
        <f ca="1">T382/$P239*(1-AngCal!$C$28)+U382/$Q239*AngCal!$C$28</f>
        <v>9.8245038387802769E-2</v>
      </c>
      <c r="V525">
        <f ca="1">U525*(1-AngCal!$B$28)+W525*AngCal!$B$28</f>
        <v>9.9494534770842247E-2</v>
      </c>
      <c r="W525" s="18">
        <f ca="1">V382/$R239*(1-AngCal!$C$28)+W382/$S239*AngCal!$C$28</f>
        <v>9.9523446505847823E-2</v>
      </c>
      <c r="X525" s="113">
        <f t="shared" ca="1" si="93"/>
        <v>5.511781116420604E-2</v>
      </c>
      <c r="Y525" s="18">
        <f ca="1">X382/$P239*(1-AngCal!$C$28)+Y382/$Q239*AngCal!$C$28</f>
        <v>7.0325816816174377E-2</v>
      </c>
      <c r="Z525" s="18">
        <f ca="1">Y525*(1-AngCal!$B$28)+AA525*AngCal!$B$28</f>
        <v>5.511781116420604E-2</v>
      </c>
      <c r="AA525" s="18">
        <f ca="1">Z382/$R239*(1-AngCal!$C$28)+AA382/$S239*AngCal!$C$28</f>
        <v>5.4765917525023571E-2</v>
      </c>
      <c r="AB525" s="113">
        <f t="shared" ca="1" si="94"/>
        <v>6.4231621019539817E-2</v>
      </c>
      <c r="AC525" s="18">
        <f ca="1">AB382/$P239*(1-AngCal!$C$28)+AC382/$Q239*AngCal!$C$28</f>
        <v>4.7942219616131175E-2</v>
      </c>
      <c r="AD525" s="18">
        <f ca="1">AC525*(1-AngCal!$B$28)+AE525*AngCal!$B$28</f>
        <v>6.4231621019539817E-2</v>
      </c>
      <c r="AE525" s="18">
        <f ca="1">AD382/$R239*(1-AngCal!$C$28)+AE382/$S239*AngCal!$C$28</f>
        <v>6.4608536761888158E-2</v>
      </c>
    </row>
    <row r="526" spans="2:31" x14ac:dyDescent="0.15">
      <c r="B526">
        <v>4.0910000000000002</v>
      </c>
      <c r="C526">
        <v>20</v>
      </c>
      <c r="D526" s="18">
        <v>-7.6219999999999996E-2</v>
      </c>
      <c r="E526" s="18">
        <v>-6.1670000000000003E-2</v>
      </c>
      <c r="F526" s="18">
        <v>-0.32150000000000001</v>
      </c>
      <c r="G526" s="18">
        <v>0.12239999999999999</v>
      </c>
      <c r="H526" s="18">
        <v>-0.1103</v>
      </c>
      <c r="I526" s="18">
        <v>2.181</v>
      </c>
      <c r="J526" s="18">
        <v>0.51100000000000001</v>
      </c>
      <c r="K526" s="18">
        <v>-0.1062</v>
      </c>
      <c r="L526" s="18">
        <v>3.35</v>
      </c>
      <c r="M526" s="18">
        <v>0.28570000000000001</v>
      </c>
      <c r="O526" s="18">
        <f t="shared" si="90"/>
        <v>0.35716999999999999</v>
      </c>
      <c r="P526" s="113">
        <f t="shared" ca="1" si="91"/>
        <v>0.16809978661702943</v>
      </c>
      <c r="Q526" s="18">
        <f ca="1">P383/$P240*(1-AngCal!$C$28)+Q383/$Q240*AngCal!$C$28</f>
        <v>0.16194090728414667</v>
      </c>
      <c r="R526" s="18">
        <f ca="1">Q526*(1-AngCal!$B$28)+S526*AngCal!$B$28</f>
        <v>0.16809978661702943</v>
      </c>
      <c r="S526" s="18">
        <f ca="1">R383/$R240*(1-AngCal!$C$28)+S383/$S240*AngCal!$C$28</f>
        <v>0.16824229514256075</v>
      </c>
      <c r="T526" s="113">
        <f t="shared" ca="1" si="92"/>
        <v>0.10500067672733811</v>
      </c>
      <c r="U526" s="18">
        <f ca="1">T383/$P240*(1-AngCal!$C$28)+U383/$Q240*AngCal!$C$28</f>
        <v>9.7196573045431264E-2</v>
      </c>
      <c r="V526">
        <f ca="1">U526*(1-AngCal!$B$28)+W526*AngCal!$B$28</f>
        <v>0.10500067672733811</v>
      </c>
      <c r="W526" s="18">
        <f ca="1">V383/$R240*(1-AngCal!$C$28)+W383/$S240*AngCal!$C$28</f>
        <v>0.10518125362269376</v>
      </c>
      <c r="X526" s="113">
        <f t="shared" ca="1" si="93"/>
        <v>5.3218317561263544E-2</v>
      </c>
      <c r="Y526" s="18">
        <f ca="1">X383/$P240*(1-AngCal!$C$28)+Y383/$Q240*AngCal!$C$28</f>
        <v>6.8813255092907241E-2</v>
      </c>
      <c r="Z526" s="18">
        <f ca="1">Y526*(1-AngCal!$B$28)+AA526*AngCal!$B$28</f>
        <v>5.3218317561263544E-2</v>
      </c>
      <c r="AA526" s="18">
        <f ca="1">Z383/$R240*(1-AngCal!$C$28)+AA383/$S240*AngCal!$C$28</f>
        <v>5.2857470817356457E-2</v>
      </c>
      <c r="AB526" s="113">
        <f t="shared" ca="1" si="94"/>
        <v>5.5159555900684686E-2</v>
      </c>
      <c r="AC526" s="18">
        <f ca="1">AB383/$P240*(1-AngCal!$C$28)+AC383/$Q240*AngCal!$C$28</f>
        <v>4.1727018560362039E-2</v>
      </c>
      <c r="AD526" s="18">
        <f ca="1">AC526*(1-AngCal!$B$28)+AE526*AngCal!$B$28</f>
        <v>5.5159555900684686E-2</v>
      </c>
      <c r="AE526" s="18">
        <f ca="1">AD383/$R240*(1-AngCal!$C$28)+AE383/$S240*AngCal!$C$28</f>
        <v>5.547036749270489E-2</v>
      </c>
    </row>
    <row r="527" spans="2:31" x14ac:dyDescent="0.15">
      <c r="B527">
        <v>9.5030000000000001</v>
      </c>
      <c r="C527">
        <v>1</v>
      </c>
      <c r="D527" s="18">
        <v>-0.14399999999999999</v>
      </c>
      <c r="E527" s="18">
        <v>-0.1472</v>
      </c>
      <c r="F527" s="18">
        <v>-0.63990000000000002</v>
      </c>
      <c r="G527" s="18">
        <v>0.2351</v>
      </c>
      <c r="H527" s="18">
        <v>-0.59909999999999997</v>
      </c>
      <c r="I527" s="18">
        <v>0.4582</v>
      </c>
      <c r="J527" s="18">
        <v>0.44969999999999999</v>
      </c>
      <c r="K527" s="18">
        <v>0.70440000000000003</v>
      </c>
      <c r="L527" s="18">
        <v>0.29749999999999999</v>
      </c>
      <c r="M527" s="18">
        <v>0.95640000000000003</v>
      </c>
      <c r="O527" s="18">
        <f t="shared" si="90"/>
        <v>0.44964999999999999</v>
      </c>
      <c r="P527" s="113">
        <f t="shared" ca="1" si="91"/>
        <v>0.19015161517963916</v>
      </c>
      <c r="Q527" s="18">
        <f ca="1">P384/$P241*(1-AngCal!$C$28)+Q384/$Q241*AngCal!$C$28</f>
        <v>0.20095269384931738</v>
      </c>
      <c r="R527" s="18">
        <f ca="1">Q527*(1-AngCal!$B$28)+S527*AngCal!$B$28</f>
        <v>0.19015161517963916</v>
      </c>
      <c r="S527" s="18">
        <f ca="1">R384/$R241*(1-AngCal!$C$28)+S384/$S241*AngCal!$C$28</f>
        <v>0.18990169214783931</v>
      </c>
      <c r="T527" s="113">
        <f t="shared" ca="1" si="92"/>
        <v>0.11067051913910295</v>
      </c>
      <c r="U527" s="18">
        <f ca="1">T384/$P241*(1-AngCal!$C$28)+U384/$Q241*AngCal!$C$28</f>
        <v>9.4638855893040483E-2</v>
      </c>
      <c r="V527">
        <f ca="1">U527*(1-AngCal!$B$28)+W527*AngCal!$B$28</f>
        <v>0.11067051913910295</v>
      </c>
      <c r="W527" s="18">
        <f ca="1">V384/$R241*(1-AngCal!$C$28)+W384/$S241*AngCal!$C$28</f>
        <v>0.11104147115285859</v>
      </c>
      <c r="X527" s="113">
        <f t="shared" ca="1" si="93"/>
        <v>5.065249922917555E-2</v>
      </c>
      <c r="Y527" s="18">
        <f ca="1">X384/$P241*(1-AngCal!$C$28)+Y384/$Q241*AngCal!$C$28</f>
        <v>6.6740193322177635E-2</v>
      </c>
      <c r="Z527" s="18">
        <f ca="1">Y527*(1-AngCal!$B$28)+AA527*AngCal!$B$28</f>
        <v>5.065249922917555E-2</v>
      </c>
      <c r="AA527" s="18">
        <f ca="1">Z384/$R241*(1-AngCal!$C$28)+AA384/$S241*AngCal!$C$28</f>
        <v>5.028025073387675E-2</v>
      </c>
      <c r="AB527" s="113">
        <f t="shared" ca="1" si="94"/>
        <v>4.5514715321141076E-2</v>
      </c>
      <c r="AC527" s="18">
        <f ca="1">AB384/$P241*(1-AngCal!$C$28)+AC384/$Q241*AngCal!$C$28</f>
        <v>3.699356431702179E-2</v>
      </c>
      <c r="AD527" s="18">
        <f ca="1">AC527*(1-AngCal!$B$28)+AE527*AngCal!$B$28</f>
        <v>4.5514715321141076E-2</v>
      </c>
      <c r="AE527" s="18">
        <f ca="1">AD384/$R241*(1-AngCal!$C$28)+AE384/$S241*AngCal!$C$28</f>
        <v>4.5711883766858662E-2</v>
      </c>
    </row>
    <row r="528" spans="2:31" x14ac:dyDescent="0.15">
      <c r="B528">
        <v>9.5030000000000001</v>
      </c>
      <c r="C528">
        <v>3</v>
      </c>
      <c r="D528" s="18">
        <v>-7.9500000000000001E-2</v>
      </c>
      <c r="E528" s="18">
        <v>-0.20499999999999999</v>
      </c>
      <c r="F528" s="18">
        <v>-0.30480000000000002</v>
      </c>
      <c r="G528" s="18">
        <v>0.2641</v>
      </c>
      <c r="H528" s="18">
        <v>-0.3145</v>
      </c>
      <c r="I528" s="18">
        <v>0.7843</v>
      </c>
      <c r="J528" s="18">
        <v>0.29949999999999999</v>
      </c>
      <c r="K528" s="18">
        <v>0.40860000000000002</v>
      </c>
      <c r="L528" s="18">
        <v>1.0009999999999999</v>
      </c>
      <c r="M528" s="18">
        <v>0.83689999999999998</v>
      </c>
      <c r="O528" s="18">
        <f t="shared" si="90"/>
        <v>0.56608000000000003</v>
      </c>
      <c r="P528" s="113">
        <f t="shared" ca="1" si="91"/>
        <v>0.21521815304154268</v>
      </c>
      <c r="Q528" s="18">
        <f ca="1">P385/$P242*(1-AngCal!$C$28)+Q385/$Q242*AngCal!$C$28</f>
        <v>0.24205199920809647</v>
      </c>
      <c r="R528" s="18">
        <f ca="1">Q528*(1-AngCal!$B$28)+S528*AngCal!$B$28</f>
        <v>0.21521815304154268</v>
      </c>
      <c r="S528" s="18">
        <f ca="1">R385/$R242*(1-AngCal!$C$28)+S385/$S242*AngCal!$C$28</f>
        <v>0.21459725244504738</v>
      </c>
      <c r="T528" s="113">
        <f t="shared" ca="1" si="92"/>
        <v>0.11602377925224876</v>
      </c>
      <c r="U528" s="18">
        <f ca="1">T385/$P242*(1-AngCal!$C$28)+U385/$Q242*AngCal!$C$28</f>
        <v>9.4228533951998039E-2</v>
      </c>
      <c r="V528">
        <f ca="1">U528*(1-AngCal!$B$28)+W528*AngCal!$B$28</f>
        <v>0.11602377925224876</v>
      </c>
      <c r="W528" s="18">
        <f ca="1">V385/$R242*(1-AngCal!$C$28)+W385/$S242*AngCal!$C$28</f>
        <v>0.11652809312226545</v>
      </c>
      <c r="X528" s="113">
        <f t="shared" ca="1" si="93"/>
        <v>4.7387590305290404E-2</v>
      </c>
      <c r="Y528" s="18">
        <f ca="1">X385/$P242*(1-AngCal!$C$28)+Y385/$Q242*AngCal!$C$28</f>
        <v>6.3403505488519668E-2</v>
      </c>
      <c r="Z528" s="18">
        <f ca="1">Y528*(1-AngCal!$B$28)+AA528*AngCal!$B$28</f>
        <v>4.7387590305290404E-2</v>
      </c>
      <c r="AA528" s="18">
        <f ca="1">Z385/$R242*(1-AngCal!$C$28)+AA385/$S242*AngCal!$C$28</f>
        <v>4.7017002681400688E-2</v>
      </c>
      <c r="AB528" s="113">
        <f t="shared" ca="1" si="94"/>
        <v>3.5976874524058289E-2</v>
      </c>
      <c r="AC528" s="18">
        <f ca="1">AB385/$P242*(1-AngCal!$C$28)+AC385/$Q242*AngCal!$C$28</f>
        <v>3.0630507835861395E-2</v>
      </c>
      <c r="AD528" s="18">
        <f ca="1">AC528*(1-AngCal!$B$28)+AE528*AngCal!$B$28</f>
        <v>3.5976874524058289E-2</v>
      </c>
      <c r="AE528" s="18">
        <f ca="1">AD385/$R242*(1-AngCal!$C$28)+AE385/$S242*AngCal!$C$28</f>
        <v>3.6100582554773678E-2</v>
      </c>
    </row>
    <row r="529" spans="2:31" x14ac:dyDescent="0.15">
      <c r="B529">
        <v>9.5030000000000001</v>
      </c>
      <c r="C529">
        <v>5</v>
      </c>
      <c r="D529" s="18">
        <v>-6.6739999999999994E-2</v>
      </c>
      <c r="E529" s="18">
        <v>-0.1459</v>
      </c>
      <c r="F529" s="18">
        <v>-0.22889999999999999</v>
      </c>
      <c r="G529" s="18">
        <v>0.18759999999999999</v>
      </c>
      <c r="H529" s="18">
        <v>-0.20130000000000001</v>
      </c>
      <c r="I529" s="18">
        <v>0.8367</v>
      </c>
      <c r="J529" s="18">
        <v>0.23130000000000001</v>
      </c>
      <c r="K529" s="18">
        <v>0.2087</v>
      </c>
      <c r="L529" s="18">
        <v>1.8720000000000001</v>
      </c>
      <c r="M529" s="18">
        <v>0.55479999999999996</v>
      </c>
      <c r="O529" s="18">
        <f t="shared" si="90"/>
        <v>0.71264000000000005</v>
      </c>
      <c r="P529" s="113">
        <f t="shared" ca="1" si="91"/>
        <v>0.24233693036138093</v>
      </c>
      <c r="Q529" s="18">
        <f ca="1">P386/$P243*(1-AngCal!$C$28)+Q386/$Q243*AngCal!$C$28</f>
        <v>0.28172834348506293</v>
      </c>
      <c r="R529" s="18">
        <f ca="1">Q529*(1-AngCal!$B$28)+S529*AngCal!$B$28</f>
        <v>0.24233693036138093</v>
      </c>
      <c r="S529" s="18">
        <f ca="1">R386/$R243*(1-AngCal!$C$28)+S386/$S243*AngCal!$C$28</f>
        <v>0.24142546385920755</v>
      </c>
      <c r="T529" s="113">
        <f t="shared" ca="1" si="92"/>
        <v>0.12047254894321577</v>
      </c>
      <c r="U529" s="18">
        <f ca="1">T386/$P243*(1-AngCal!$C$28)+U386/$Q243*AngCal!$C$28</f>
        <v>9.6360814046959301E-2</v>
      </c>
      <c r="V529">
        <f ca="1">U529*(1-AngCal!$B$28)+W529*AngCal!$B$28</f>
        <v>0.12047254894321577</v>
      </c>
      <c r="W529" s="18">
        <f ca="1">V386/$R243*(1-AngCal!$C$28)+W386/$S243*AngCal!$C$28</f>
        <v>0.12103046339523654</v>
      </c>
      <c r="X529" s="113">
        <f t="shared" ca="1" si="93"/>
        <v>4.3487702440586314E-2</v>
      </c>
      <c r="Y529" s="18">
        <f ca="1">X386/$P243*(1-AngCal!$C$28)+Y386/$Q243*AngCal!$C$28</f>
        <v>5.8581917619743032E-2</v>
      </c>
      <c r="Z529" s="18">
        <f ca="1">Y529*(1-AngCal!$B$28)+AA529*AngCal!$B$28</f>
        <v>4.3487702440586314E-2</v>
      </c>
      <c r="AA529" s="18">
        <f ca="1">Z386/$R243*(1-AngCal!$C$28)+AA386/$S243*AngCal!$C$28</f>
        <v>4.31384417662053E-2</v>
      </c>
      <c r="AB529" s="113">
        <f t="shared" ca="1" si="94"/>
        <v>2.7368106065553351E-2</v>
      </c>
      <c r="AC529" s="18">
        <f ca="1">AB386/$P243*(1-AngCal!$C$28)+AC386/$Q243*AngCal!$C$28</f>
        <v>2.3471888755644134E-2</v>
      </c>
      <c r="AD529" s="18">
        <f ca="1">AC529*(1-AngCal!$B$28)+AE529*AngCal!$B$28</f>
        <v>2.7368106065553351E-2</v>
      </c>
      <c r="AE529" s="18">
        <f ca="1">AD386/$R243*(1-AngCal!$C$28)+AE386/$S243*AngCal!$C$28</f>
        <v>2.7458259509706772E-2</v>
      </c>
    </row>
    <row r="530" spans="2:31" x14ac:dyDescent="0.15">
      <c r="B530">
        <v>9.5030000000000001</v>
      </c>
      <c r="C530">
        <v>7</v>
      </c>
      <c r="D530" s="18">
        <v>-0.30120000000000002</v>
      </c>
      <c r="E530" s="18">
        <v>1.732</v>
      </c>
      <c r="F530" s="18">
        <v>0.1285</v>
      </c>
      <c r="G530" s="18">
        <v>1.079</v>
      </c>
      <c r="H530" s="18">
        <v>-1.3420000000000001</v>
      </c>
      <c r="I530" s="18">
        <v>0.37790000000000001</v>
      </c>
      <c r="J530" s="18">
        <v>0.62529999999999997</v>
      </c>
      <c r="K530" s="18">
        <v>-0.24060000000000001</v>
      </c>
      <c r="L530" s="18">
        <v>-0.68600000000000005</v>
      </c>
      <c r="M530" s="18">
        <v>0.30830000000000002</v>
      </c>
      <c r="O530" s="18">
        <f t="shared" si="90"/>
        <v>0.89717000000000002</v>
      </c>
      <c r="P530" s="113">
        <f t="shared" ca="1" si="91"/>
        <v>0.270444477995824</v>
      </c>
      <c r="Q530" s="18">
        <f ca="1">P387/$P244*(1-AngCal!$C$28)+Q387/$Q244*AngCal!$C$28</f>
        <v>0.31793160277191812</v>
      </c>
      <c r="R530" s="18">
        <f ca="1">Q530*(1-AngCal!$B$28)+S530*AngCal!$B$28</f>
        <v>0.270444477995824</v>
      </c>
      <c r="S530" s="18">
        <f ca="1">R387/$R244*(1-AngCal!$C$28)+S387/$S244*AngCal!$C$28</f>
        <v>0.26934568716590285</v>
      </c>
      <c r="T530" s="113">
        <f t="shared" ca="1" si="92"/>
        <v>0.12351773212207047</v>
      </c>
      <c r="U530" s="18">
        <f ca="1">T387/$P244*(1-AngCal!$C$28)+U387/$Q244*AngCal!$C$28</f>
        <v>9.9342081536574797E-2</v>
      </c>
      <c r="V530">
        <f ca="1">U530*(1-AngCal!$B$28)+W530*AngCal!$B$28</f>
        <v>0.12351773212207047</v>
      </c>
      <c r="W530" s="18">
        <f ca="1">V387/$R244*(1-AngCal!$C$28)+W387/$S244*AngCal!$C$28</f>
        <v>0.12407712550071724</v>
      </c>
      <c r="X530" s="113">
        <f t="shared" ca="1" si="93"/>
        <v>3.9135916638575581E-2</v>
      </c>
      <c r="Y530" s="18">
        <f ca="1">X387/$P244*(1-AngCal!$C$28)+Y387/$Q244*AngCal!$C$28</f>
        <v>5.2804959860952579E-2</v>
      </c>
      <c r="Z530" s="18">
        <f ca="1">Y530*(1-AngCal!$B$28)+AA530*AngCal!$B$28</f>
        <v>3.9135916638575581E-2</v>
      </c>
      <c r="AA530" s="18">
        <f ca="1">Z387/$R244*(1-AngCal!$C$28)+AA387/$S244*AngCal!$C$28</f>
        <v>3.8819632605432676E-2</v>
      </c>
      <c r="AB530" s="113">
        <f t="shared" ca="1" si="94"/>
        <v>2.0327836375246659E-2</v>
      </c>
      <c r="AC530" s="18">
        <f ca="1">AB387/$P244*(1-AngCal!$C$28)+AC387/$Q244*AngCal!$C$28</f>
        <v>1.7209605062757271E-2</v>
      </c>
      <c r="AD530" s="18">
        <f ca="1">AC530*(1-AngCal!$B$28)+AE530*AngCal!$B$28</f>
        <v>2.0327836375246659E-2</v>
      </c>
      <c r="AE530" s="18">
        <f ca="1">AD387/$R244*(1-AngCal!$C$28)+AE387/$S244*AngCal!$C$28</f>
        <v>2.0399988226677792E-2</v>
      </c>
    </row>
    <row r="531" spans="2:31" x14ac:dyDescent="0.15">
      <c r="B531">
        <v>9.5030000000000001</v>
      </c>
      <c r="C531">
        <v>10</v>
      </c>
      <c r="D531" s="18">
        <v>-0.50700000000000001</v>
      </c>
      <c r="E531" s="18">
        <v>2.2320000000000002</v>
      </c>
      <c r="F531" s="18">
        <v>-0.4728</v>
      </c>
      <c r="G531" s="18">
        <v>1.198</v>
      </c>
      <c r="H531" s="18">
        <v>-1.734</v>
      </c>
      <c r="I531" s="18">
        <v>-0.2329</v>
      </c>
      <c r="J531" s="18">
        <v>0.66969999999999996</v>
      </c>
      <c r="K531" s="18">
        <v>-0.14280000000000001</v>
      </c>
      <c r="L531" s="18">
        <v>1.0409999999999999</v>
      </c>
      <c r="M531" s="18">
        <v>0.20619999999999999</v>
      </c>
      <c r="O531" s="18">
        <f t="shared" si="90"/>
        <v>1.1294</v>
      </c>
      <c r="P531" s="113">
        <f t="shared" ca="1" si="91"/>
        <v>0.29858372910004194</v>
      </c>
      <c r="Q531" s="18">
        <f ca="1">P388/$P245*(1-AngCal!$C$28)+Q388/$Q245*AngCal!$C$28</f>
        <v>0.34964600604573437</v>
      </c>
      <c r="R531" s="18">
        <f ca="1">Q531*(1-AngCal!$B$28)+S531*AngCal!$B$28</f>
        <v>0.29858372910004194</v>
      </c>
      <c r="S531" s="18">
        <f ca="1">R388/$R245*(1-AngCal!$C$28)+S388/$S245*AngCal!$C$28</f>
        <v>0.29740221385928206</v>
      </c>
      <c r="T531" s="113">
        <f t="shared" ca="1" si="92"/>
        <v>0.1249157561566878</v>
      </c>
      <c r="U531" s="18">
        <f ca="1">T388/$P245*(1-AngCal!$C$28)+U388/$Q245*AngCal!$C$28</f>
        <v>0.10170105434136548</v>
      </c>
      <c r="V531">
        <f ca="1">U531*(1-AngCal!$B$28)+W531*AngCal!$B$28</f>
        <v>0.1249157561566878</v>
      </c>
      <c r="W531" s="18">
        <f ca="1">V388/$R245*(1-AngCal!$C$28)+W388/$S245*AngCal!$C$28</f>
        <v>0.12545291441999187</v>
      </c>
      <c r="X531" s="113">
        <f t="shared" ca="1" si="93"/>
        <v>3.4595099670310422E-2</v>
      </c>
      <c r="Y531" s="18">
        <f ca="1">X388/$P245*(1-AngCal!$C$28)+Y388/$Q245*AngCal!$C$28</f>
        <v>4.6648222494492284E-2</v>
      </c>
      <c r="Z531" s="18">
        <f ca="1">Y531*(1-AngCal!$B$28)+AA531*AngCal!$B$28</f>
        <v>3.4595099670310422E-2</v>
      </c>
      <c r="AA531" s="18">
        <f ca="1">Z388/$R245*(1-AngCal!$C$28)+AA388/$S245*AngCal!$C$28</f>
        <v>3.4316205951358807E-2</v>
      </c>
      <c r="AB531" s="113">
        <f t="shared" ca="1" si="94"/>
        <v>1.5120246194634542E-2</v>
      </c>
      <c r="AC531" s="18">
        <f ca="1">AB388/$P245*(1-AngCal!$C$28)+AC388/$Q245*AngCal!$C$28</f>
        <v>1.2911177304650297E-2</v>
      </c>
      <c r="AD531" s="18">
        <f ca="1">AC531*(1-AngCal!$B$28)+AE531*AngCal!$B$28</f>
        <v>1.5120246194634542E-2</v>
      </c>
      <c r="AE531" s="18">
        <f ca="1">AD388/$R245*(1-AngCal!$C$28)+AE388/$S245*AngCal!$C$28</f>
        <v>1.5171361200026504E-2</v>
      </c>
    </row>
    <row r="532" spans="2:31" x14ac:dyDescent="0.15">
      <c r="B532">
        <v>9.5030000000000001</v>
      </c>
      <c r="C532">
        <v>15</v>
      </c>
      <c r="D532" s="18">
        <v>-0.57709999999999995</v>
      </c>
      <c r="E532" s="18">
        <v>2.67</v>
      </c>
      <c r="F532" s="18">
        <v>-0.30719999999999997</v>
      </c>
      <c r="G532" s="18">
        <v>1.319</v>
      </c>
      <c r="H532" s="18">
        <v>-2.0129999999999999</v>
      </c>
      <c r="I532" s="18">
        <v>-0.14069999999999999</v>
      </c>
      <c r="J532" s="18">
        <v>0.72019999999999995</v>
      </c>
      <c r="K532" s="18">
        <v>-0.18229999999999999</v>
      </c>
      <c r="L532" s="18">
        <v>1.24</v>
      </c>
      <c r="M532" s="18">
        <v>0.38300000000000001</v>
      </c>
      <c r="O532" s="18">
        <f t="shared" si="90"/>
        <v>1.4218999999999999</v>
      </c>
      <c r="P532" s="113">
        <f t="shared" ca="1" si="91"/>
        <v>0.32615362099675005</v>
      </c>
      <c r="Q532" s="18">
        <f ca="1">P389/$P246*(1-AngCal!$C$28)+Q389/$Q246*AngCal!$C$28</f>
        <v>0.37938696477627815</v>
      </c>
      <c r="R532" s="18">
        <f ca="1">Q532*(1-AngCal!$B$28)+S532*AngCal!$B$28</f>
        <v>0.32615362099675005</v>
      </c>
      <c r="S532" s="18">
        <f ca="1">R389/$R246*(1-AngCal!$C$28)+S389/$S246*AngCal!$C$28</f>
        <v>0.32492187006917167</v>
      </c>
      <c r="T532" s="113">
        <f t="shared" ca="1" si="92"/>
        <v>0.12470419610482807</v>
      </c>
      <c r="U532" s="18">
        <f ca="1">T389/$P246*(1-AngCal!$C$28)+U389/$Q246*AngCal!$C$28</f>
        <v>0.10283813503783025</v>
      </c>
      <c r="V532">
        <f ca="1">U532*(1-AngCal!$B$28)+W532*AngCal!$B$28</f>
        <v>0.12470419610482807</v>
      </c>
      <c r="W532" s="18">
        <f ca="1">V389/$R246*(1-AngCal!$C$28)+W389/$S246*AngCal!$C$28</f>
        <v>0.12521014856036625</v>
      </c>
      <c r="X532" s="113">
        <f t="shared" ca="1" si="93"/>
        <v>3.0121978665545217E-2</v>
      </c>
      <c r="Y532" s="18">
        <f ca="1">X389/$P246*(1-AngCal!$C$28)+Y389/$Q246*AngCal!$C$28</f>
        <v>3.9910282279935441E-2</v>
      </c>
      <c r="Z532" s="18">
        <f ca="1">Y532*(1-AngCal!$B$28)+AA532*AngCal!$B$28</f>
        <v>3.0121978665545217E-2</v>
      </c>
      <c r="AA532" s="18">
        <f ca="1">Z389/$R246*(1-AngCal!$C$28)+AA389/$S246*AngCal!$C$28</f>
        <v>2.989548994249264E-2</v>
      </c>
      <c r="AB532" s="113">
        <f t="shared" ca="1" si="94"/>
        <v>1.1627573248165169E-2</v>
      </c>
      <c r="AC532" s="18">
        <f ca="1">AB389/$P246*(1-AngCal!$C$28)+AC389/$Q246*AngCal!$C$28</f>
        <v>1.0758227475704478E-2</v>
      </c>
      <c r="AD532" s="18">
        <f ca="1">AC532*(1-AngCal!$B$28)+AE532*AngCal!$B$28</f>
        <v>1.1627573248165169E-2</v>
      </c>
      <c r="AE532" s="18">
        <f ca="1">AD389/$R246*(1-AngCal!$C$28)+AE389/$S246*AngCal!$C$28</f>
        <v>1.1647688788268187E-2</v>
      </c>
    </row>
    <row r="533" spans="2:31" x14ac:dyDescent="0.15">
      <c r="B533">
        <v>9.5030000000000001</v>
      </c>
      <c r="C533">
        <v>20</v>
      </c>
      <c r="D533" s="18">
        <v>-0.75270000000000004</v>
      </c>
      <c r="E533" s="18">
        <v>2.5920000000000001</v>
      </c>
      <c r="F533" s="18">
        <v>-0.19450000000000001</v>
      </c>
      <c r="G533" s="18">
        <v>1.7669999999999999</v>
      </c>
      <c r="H533" s="18">
        <v>-1.6339999999999999</v>
      </c>
      <c r="I533" s="18">
        <v>0.29670000000000002</v>
      </c>
      <c r="J533" s="18">
        <v>0.77310000000000001</v>
      </c>
      <c r="K533" s="18">
        <v>-0.18820000000000001</v>
      </c>
      <c r="L533" s="18">
        <v>-0.61470000000000002</v>
      </c>
      <c r="M533" s="18">
        <v>0.35799999999999998</v>
      </c>
      <c r="O533" s="18">
        <f t="shared" si="90"/>
        <v>1.7901</v>
      </c>
      <c r="P533" s="113">
        <f t="shared" ca="1" si="91"/>
        <v>0.35275499396927357</v>
      </c>
      <c r="Q533" s="18">
        <f ca="1">P390/$P247*(1-AngCal!$C$28)+Q390/$Q247*AngCal!$C$28</f>
        <v>0.4089144394138976</v>
      </c>
      <c r="R533" s="18">
        <f ca="1">Q533*(1-AngCal!$B$28)+S533*AngCal!$B$28</f>
        <v>0.35275499396927357</v>
      </c>
      <c r="S533" s="18">
        <f ca="1">R390/$R247*(1-AngCal!$C$28)+S390/$S247*AngCal!$C$28</f>
        <v>0.35145553682254238</v>
      </c>
      <c r="T533" s="113">
        <f t="shared" ca="1" si="92"/>
        <v>0.12310037435589509</v>
      </c>
      <c r="U533" s="18">
        <f ca="1">T390/$P247*(1-AngCal!$C$28)+U390/$Q247*AngCal!$C$28</f>
        <v>0.10181110874733484</v>
      </c>
      <c r="V533">
        <f ca="1">U533*(1-AngCal!$B$28)+W533*AngCal!$B$28</f>
        <v>0.12310037435589509</v>
      </c>
      <c r="W533" s="18">
        <f ca="1">V390/$R247*(1-AngCal!$C$28)+W390/$S247*AngCal!$C$28</f>
        <v>0.12359298050833617</v>
      </c>
      <c r="X533" s="113">
        <f t="shared" ca="1" si="93"/>
        <v>2.5945745649998301E-2</v>
      </c>
      <c r="Y533" s="18">
        <f ca="1">X390/$P247*(1-AngCal!$C$28)+Y390/$Q247*AngCal!$C$28</f>
        <v>3.2910142533931576E-2</v>
      </c>
      <c r="Z533" s="18">
        <f ca="1">Y533*(1-AngCal!$B$28)+AA533*AngCal!$B$28</f>
        <v>2.5945745649998301E-2</v>
      </c>
      <c r="AA533" s="18">
        <f ca="1">Z390/$R247*(1-AngCal!$C$28)+AA390/$S247*AngCal!$C$28</f>
        <v>2.5784598487097216E-2</v>
      </c>
      <c r="AB533" s="113">
        <f t="shared" ca="1" si="94"/>
        <v>9.50140871954612E-3</v>
      </c>
      <c r="AC533" s="18">
        <f ca="1">AB390/$P247*(1-AngCal!$C$28)+AC390/$Q247*AngCal!$C$28</f>
        <v>1.0188370701180845E-2</v>
      </c>
      <c r="AD533" s="18">
        <f ca="1">AC533*(1-AngCal!$B$28)+AE533*AngCal!$B$28</f>
        <v>9.50140871954612E-3</v>
      </c>
      <c r="AE533" s="18">
        <f ca="1">AD390/$R247*(1-AngCal!$C$28)+AE390/$S247*AngCal!$C$28</f>
        <v>9.4855133051683534E-3</v>
      </c>
    </row>
    <row r="534" spans="2:31" x14ac:dyDescent="0.15">
      <c r="B534">
        <v>17.103000000000002</v>
      </c>
      <c r="C534">
        <v>1</v>
      </c>
      <c r="D534" s="18">
        <v>-0.13270000000000001</v>
      </c>
      <c r="E534" s="18">
        <v>-1.113</v>
      </c>
      <c r="F534" s="18">
        <v>0.51700000000000002</v>
      </c>
      <c r="G534" s="18">
        <v>0.63349999999999995</v>
      </c>
      <c r="H534" s="18">
        <v>1.19</v>
      </c>
      <c r="I534" s="18">
        <v>1.4239999999999999</v>
      </c>
      <c r="J534" s="18">
        <v>0.99009999999999998</v>
      </c>
      <c r="K534" s="18">
        <v>0.1101</v>
      </c>
      <c r="L534" s="18">
        <v>-1.8220000000000001</v>
      </c>
      <c r="M534" s="18">
        <v>0.438</v>
      </c>
      <c r="O534" s="18">
        <f t="shared" si="90"/>
        <v>2.2536</v>
      </c>
      <c r="P534" s="113">
        <f t="shared" ca="1" si="91"/>
        <v>0.37817130404241051</v>
      </c>
      <c r="Q534" s="18">
        <f ca="1">P391/$P248*(1-AngCal!$C$28)+Q391/$Q248*AngCal!$C$28</f>
        <v>0.43714505331012088</v>
      </c>
      <c r="R534" s="18">
        <f ca="1">Q534*(1-AngCal!$B$28)+S534*AngCal!$B$28</f>
        <v>0.37817130404241051</v>
      </c>
      <c r="S534" s="18">
        <f ca="1">R391/$R248*(1-AngCal!$C$28)+S391/$S248*AngCal!$C$28</f>
        <v>0.3768067275344209</v>
      </c>
      <c r="T534" s="113">
        <f t="shared" ca="1" si="92"/>
        <v>0.12045977923116738</v>
      </c>
      <c r="U534" s="18">
        <f ca="1">T391/$P248*(1-AngCal!$C$28)+U391/$Q248*AngCal!$C$28</f>
        <v>9.9051588964216189E-2</v>
      </c>
      <c r="V534">
        <f ca="1">U534*(1-AngCal!$B$28)+W534*AngCal!$B$28</f>
        <v>0.12045977923116738</v>
      </c>
      <c r="W534" s="18">
        <f ca="1">V391/$R248*(1-AngCal!$C$28)+W391/$S248*AngCal!$C$28</f>
        <v>0.1209551371468434</v>
      </c>
      <c r="X534" s="113">
        <f t="shared" ca="1" si="93"/>
        <v>2.221391237474513E-2</v>
      </c>
      <c r="Y534" s="18">
        <f ca="1">X391/$P248*(1-AngCal!$C$28)+Y391/$Q248*AngCal!$C$28</f>
        <v>2.6410340437075398E-2</v>
      </c>
      <c r="Z534" s="18">
        <f ca="1">Y534*(1-AngCal!$B$28)+AA534*AngCal!$B$28</f>
        <v>2.221391237474513E-2</v>
      </c>
      <c r="AA534" s="18">
        <f ca="1">Z391/$R248*(1-AngCal!$C$28)+AA391/$S248*AngCal!$C$28</f>
        <v>2.2116812440919835E-2</v>
      </c>
      <c r="AB534" s="113">
        <f t="shared" ca="1" si="94"/>
        <v>8.3063696034288148E-3</v>
      </c>
      <c r="AC534" s="18">
        <f ca="1">AB391/$P248*(1-AngCal!$C$28)+AC391/$Q248*AngCal!$C$28</f>
        <v>1.0333256778868715E-2</v>
      </c>
      <c r="AD534" s="18">
        <f ca="1">AC534*(1-AngCal!$B$28)+AE534*AngCal!$B$28</f>
        <v>8.3063696034288148E-3</v>
      </c>
      <c r="AE534" s="18">
        <f ca="1">AD391/$R248*(1-AngCal!$C$28)+AE391/$S248*AngCal!$C$28</f>
        <v>8.2594700479775383E-3</v>
      </c>
    </row>
    <row r="535" spans="2:31" x14ac:dyDescent="0.15">
      <c r="B535">
        <v>17.103000000000002</v>
      </c>
      <c r="C535">
        <v>3</v>
      </c>
      <c r="D535" s="18">
        <v>-0.2414</v>
      </c>
      <c r="E535" s="18">
        <v>-0.68769999999999998</v>
      </c>
      <c r="F535" s="18">
        <v>0.30030000000000001</v>
      </c>
      <c r="G535" s="18">
        <v>0.52829999999999999</v>
      </c>
      <c r="H535" s="18">
        <v>1.1839999999999999</v>
      </c>
      <c r="I535" s="18">
        <v>2.1970000000000001</v>
      </c>
      <c r="J535" s="18">
        <v>2.4750000000000001</v>
      </c>
      <c r="K535" s="18">
        <v>0.113</v>
      </c>
      <c r="L535" s="18">
        <v>2.1560000000000001</v>
      </c>
      <c r="M535" s="18">
        <v>0.2492</v>
      </c>
      <c r="O535" s="18">
        <f t="shared" si="90"/>
        <v>2.8371</v>
      </c>
      <c r="P535" s="113">
        <f t="shared" ca="1" si="91"/>
        <v>0.40231267431481649</v>
      </c>
      <c r="Q535" s="18">
        <f ca="1">P392/$P249*(1-AngCal!$C$28)+Q392/$Q249*AngCal!$C$28</f>
        <v>0.45995205186345944</v>
      </c>
      <c r="R535" s="18">
        <f ca="1">Q535*(1-AngCal!$B$28)+S535*AngCal!$B$28</f>
        <v>0.40231267431481649</v>
      </c>
      <c r="S535" s="18">
        <f ca="1">R392/$R249*(1-AngCal!$C$28)+S392/$S249*AngCal!$C$28</f>
        <v>0.40097897344765648</v>
      </c>
      <c r="T535" s="113">
        <f t="shared" ca="1" si="92"/>
        <v>0.11721890478578643</v>
      </c>
      <c r="U535" s="18">
        <f ca="1">T392/$P249*(1-AngCal!$C$28)+U392/$Q249*AngCal!$C$28</f>
        <v>9.6912661749515974E-2</v>
      </c>
      <c r="V535">
        <f ca="1">U535*(1-AngCal!$B$28)+W535*AngCal!$B$28</f>
        <v>0.11721890478578643</v>
      </c>
      <c r="W535" s="18">
        <f ca="1">V392/$R249*(1-AngCal!$C$28)+W392/$S249*AngCal!$C$28</f>
        <v>0.11768876506356929</v>
      </c>
      <c r="X535" s="113">
        <f t="shared" ca="1" si="93"/>
        <v>1.897324902625298E-2</v>
      </c>
      <c r="Y535" s="18">
        <f ca="1">X392/$P249*(1-AngCal!$C$28)+Y392/$Q249*AngCal!$C$28</f>
        <v>2.1141699700497202E-2</v>
      </c>
      <c r="Z535" s="18">
        <f ca="1">Y535*(1-AngCal!$B$28)+AA535*AngCal!$B$28</f>
        <v>1.897324902625298E-2</v>
      </c>
      <c r="AA535" s="18">
        <f ca="1">Z392/$R249*(1-AngCal!$C$28)+AA392/$S249*AngCal!$C$28</f>
        <v>1.8923073873993699E-2</v>
      </c>
      <c r="AB535" s="113">
        <f t="shared" ca="1" si="94"/>
        <v>7.6253913839977698E-3</v>
      </c>
      <c r="AC535" s="18">
        <f ca="1">AB392/$P249*(1-AngCal!$C$28)+AC392/$Q249*AngCal!$C$28</f>
        <v>1.0371210471550278E-2</v>
      </c>
      <c r="AD535" s="18">
        <f ca="1">AC535*(1-AngCal!$B$28)+AE535*AngCal!$B$28</f>
        <v>7.6253913839977698E-3</v>
      </c>
      <c r="AE535" s="18">
        <f ca="1">AD392/$R249*(1-AngCal!$C$28)+AE392/$S249*AngCal!$C$28</f>
        <v>7.5618566712045455E-3</v>
      </c>
    </row>
    <row r="536" spans="2:31" x14ac:dyDescent="0.15">
      <c r="B536">
        <v>17.103000000000002</v>
      </c>
      <c r="C536">
        <v>5</v>
      </c>
      <c r="D536" s="18">
        <v>-0.2596</v>
      </c>
      <c r="E536" s="18">
        <v>-1.325</v>
      </c>
      <c r="F536" s="18">
        <v>0.34839999999999999</v>
      </c>
      <c r="G536" s="18">
        <v>0.627</v>
      </c>
      <c r="H536" s="18">
        <v>1.294</v>
      </c>
      <c r="I536" s="18">
        <v>1.2609999999999999</v>
      </c>
      <c r="J536" s="18">
        <v>1.1619999999999999</v>
      </c>
      <c r="K536" s="18">
        <v>0.39900000000000002</v>
      </c>
      <c r="L536" s="18">
        <v>-0.95709999999999995</v>
      </c>
      <c r="M536" s="18">
        <v>1.615</v>
      </c>
      <c r="O536" s="18">
        <f t="shared" si="90"/>
        <v>3.5716999999999999</v>
      </c>
      <c r="P536" s="113">
        <f t="shared" ca="1" si="91"/>
        <v>0.42525574719372711</v>
      </c>
      <c r="Q536" s="18">
        <f ca="1">P393/$P250*(1-AngCal!$C$28)+Q393/$Q250*AngCal!$C$28</f>
        <v>0.47575658754459982</v>
      </c>
      <c r="R536" s="18">
        <f ca="1">Q536*(1-AngCal!$B$28)+S536*AngCal!$B$28</f>
        <v>0.42525574719372711</v>
      </c>
      <c r="S536" s="18">
        <f ca="1">R393/$R250*(1-AngCal!$C$28)+S393/$S250*AngCal!$C$28</f>
        <v>0.42408722287176637</v>
      </c>
      <c r="T536" s="113">
        <f t="shared" ca="1" si="92"/>
        <v>0.11375189345760875</v>
      </c>
      <c r="U536" s="18">
        <f ca="1">T393/$P250*(1-AngCal!$C$28)+U393/$Q250*AngCal!$C$28</f>
        <v>9.6105660678236282E-2</v>
      </c>
      <c r="V536">
        <f ca="1">U536*(1-AngCal!$B$28)+W536*AngCal!$B$28</f>
        <v>0.11375189345760875</v>
      </c>
      <c r="W536" s="18">
        <f ca="1">V393/$R250*(1-AngCal!$C$28)+W393/$S250*AngCal!$C$28</f>
        <v>0.11416020452828426</v>
      </c>
      <c r="X536" s="113">
        <f t="shared" ca="1" si="93"/>
        <v>1.6187261305218512E-2</v>
      </c>
      <c r="Y536" s="18">
        <f ca="1">X393/$P250*(1-AngCal!$C$28)+Y393/$Q250*AngCal!$C$28</f>
        <v>1.7488081074071682E-2</v>
      </c>
      <c r="Z536" s="18">
        <f ca="1">Y536*(1-AngCal!$B$28)+AA536*AngCal!$B$28</f>
        <v>1.6187261305218512E-2</v>
      </c>
      <c r="AA536" s="18">
        <f ca="1">Z393/$R250*(1-AngCal!$C$28)+AA393/$S250*AngCal!$C$28</f>
        <v>1.6157162013249682E-2</v>
      </c>
      <c r="AB536" s="113">
        <f t="shared" ca="1" si="94"/>
        <v>7.1268042307578551E-3</v>
      </c>
      <c r="AC536" s="18">
        <f ca="1">AB393/$P250*(1-AngCal!$C$28)+AC393/$Q250*AngCal!$C$28</f>
        <v>9.9419679217214278E-3</v>
      </c>
      <c r="AD536" s="18">
        <f ca="1">AC536*(1-AngCal!$B$28)+AE536*AngCal!$B$28</f>
        <v>7.1268042307578551E-3</v>
      </c>
      <c r="AE536" s="18">
        <f ca="1">AD393/$R250*(1-AngCal!$C$28)+AE393/$S250*AngCal!$C$28</f>
        <v>7.0616649732655815E-3</v>
      </c>
    </row>
    <row r="537" spans="2:31" x14ac:dyDescent="0.15">
      <c r="B537">
        <v>17.103000000000002</v>
      </c>
      <c r="C537">
        <v>7</v>
      </c>
      <c r="D537" s="18">
        <v>-0.38269999999999998</v>
      </c>
      <c r="E537" s="18">
        <v>1.6579999999999999</v>
      </c>
      <c r="F537" s="18">
        <v>0.2467</v>
      </c>
      <c r="G537" s="18">
        <v>1.659</v>
      </c>
      <c r="H537" s="18">
        <v>-1.3120000000000001</v>
      </c>
      <c r="I537" s="18">
        <v>0.20710000000000001</v>
      </c>
      <c r="J537" s="18">
        <v>0.67130000000000001</v>
      </c>
      <c r="K537" s="18">
        <v>0.1678</v>
      </c>
      <c r="L537" s="18">
        <v>2.4689999999999999</v>
      </c>
      <c r="M537" s="18">
        <v>0.29239999999999999</v>
      </c>
      <c r="O537" s="18">
        <f t="shared" si="90"/>
        <v>4.4965000000000002</v>
      </c>
      <c r="P537" s="113">
        <f t="shared" ca="1" si="91"/>
        <v>0.44715295182873571</v>
      </c>
      <c r="Q537" s="18">
        <f ca="1">P394/$P251*(1-AngCal!$C$28)+Q394/$Q251*AngCal!$C$28</f>
        <v>0.48804380118639312</v>
      </c>
      <c r="R537" s="18">
        <f ca="1">Q537*(1-AngCal!$B$28)+S537*AngCal!$B$28</f>
        <v>0.44715295182873571</v>
      </c>
      <c r="S537" s="18">
        <f ca="1">R394/$R251*(1-AngCal!$C$28)+S394/$S251*AngCal!$C$28</f>
        <v>0.44620679030571803</v>
      </c>
      <c r="T537" s="113">
        <f t="shared" ca="1" si="92"/>
        <v>0.11032348819755922</v>
      </c>
      <c r="U537" s="18">
        <f ca="1">T394/$P251*(1-AngCal!$C$28)+U394/$Q251*AngCal!$C$28</f>
        <v>9.5955743830725956E-2</v>
      </c>
      <c r="V537">
        <f ca="1">U537*(1-AngCal!$B$28)+W537*AngCal!$B$28</f>
        <v>0.11032348819755922</v>
      </c>
      <c r="W537" s="18">
        <f ca="1">V394/$R251*(1-AngCal!$C$28)+W394/$S251*AngCal!$C$28</f>
        <v>0.11065593927416925</v>
      </c>
      <c r="X537" s="113">
        <f t="shared" ca="1" si="93"/>
        <v>1.3765765438935684E-2</v>
      </c>
      <c r="Y537" s="18">
        <f ca="1">X394/$P251*(1-AngCal!$C$28)+Y394/$Q251*AngCal!$C$28</f>
        <v>1.4773953108157083E-2</v>
      </c>
      <c r="Z537" s="18">
        <f ca="1">Y537*(1-AngCal!$B$28)+AA537*AngCal!$B$28</f>
        <v>1.3765765438935684E-2</v>
      </c>
      <c r="AA537" s="18">
        <f ca="1">Z394/$R251*(1-AngCal!$C$28)+AA394/$S251*AngCal!$C$28</f>
        <v>1.3742437276386292E-2</v>
      </c>
      <c r="AB537" s="113">
        <f t="shared" ca="1" si="94"/>
        <v>6.6027223233937667E-3</v>
      </c>
      <c r="AC537" s="18">
        <f ca="1">AB394/$P251*(1-AngCal!$C$28)+AC394/$Q251*AngCal!$C$28</f>
        <v>9.1396185406839615E-3</v>
      </c>
      <c r="AD537" s="18">
        <f ca="1">AC537*(1-AngCal!$B$28)+AE537*AngCal!$B$28</f>
        <v>6.6027223233937667E-3</v>
      </c>
      <c r="AE537" s="18">
        <f ca="1">AD394/$R251*(1-AngCal!$C$28)+AE394/$S251*AngCal!$C$28</f>
        <v>6.5440218164002709E-3</v>
      </c>
    </row>
    <row r="538" spans="2:31" x14ac:dyDescent="0.15">
      <c r="B538">
        <v>17.103000000000002</v>
      </c>
      <c r="C538">
        <v>10</v>
      </c>
      <c r="D538" s="18">
        <v>-0.51160000000000005</v>
      </c>
      <c r="E538" s="18">
        <v>-1.0620000000000001</v>
      </c>
      <c r="F538" s="18">
        <v>0.20930000000000001</v>
      </c>
      <c r="G538" s="18">
        <v>0.60070000000000001</v>
      </c>
      <c r="H538" s="18">
        <v>1.726</v>
      </c>
      <c r="I538" s="18">
        <v>0.51900000000000002</v>
      </c>
      <c r="J538" s="18">
        <v>2.3879999999999999</v>
      </c>
      <c r="K538" s="18">
        <v>0.15759999999999999</v>
      </c>
      <c r="L538" s="18">
        <v>2.5609999999999999</v>
      </c>
      <c r="M538" s="18">
        <v>0.245</v>
      </c>
      <c r="O538" s="18">
        <f t="shared" si="90"/>
        <v>5.6607000000000003</v>
      </c>
      <c r="P538" s="113">
        <f t="shared" ca="1" si="91"/>
        <v>0.46799056422508356</v>
      </c>
      <c r="Q538" s="18">
        <f ca="1">P395/$P252*(1-AngCal!$C$28)+Q395/$Q252*AngCal!$C$28</f>
        <v>0.49995009380841932</v>
      </c>
      <c r="R538" s="18">
        <f ca="1">Q538*(1-AngCal!$B$28)+S538*AngCal!$B$28</f>
        <v>0.46799056422508356</v>
      </c>
      <c r="S538" s="18">
        <f ca="1">R395/$R252*(1-AngCal!$C$28)+S395/$S252*AngCal!$C$28</f>
        <v>0.46725106192418953</v>
      </c>
      <c r="T538" s="113">
        <f t="shared" ca="1" si="92"/>
        <v>0.10709966035436708</v>
      </c>
      <c r="U538" s="18">
        <f ca="1">T395/$P252*(1-AngCal!$C$28)+U395/$Q252*AngCal!$C$28</f>
        <v>9.5808532715732697E-2</v>
      </c>
      <c r="V538">
        <f ca="1">U538*(1-AngCal!$B$28)+W538*AngCal!$B$28</f>
        <v>0.10709966035436708</v>
      </c>
      <c r="W538" s="18">
        <f ca="1">V395/$R252*(1-AngCal!$C$28)+W395/$S252*AngCal!$C$28</f>
        <v>0.10736092248736205</v>
      </c>
      <c r="X538" s="113">
        <f t="shared" ca="1" si="93"/>
        <v>1.1627985542740258E-2</v>
      </c>
      <c r="Y538" s="18">
        <f ca="1">X395/$P252*(1-AngCal!$C$28)+Y395/$Q252*AngCal!$C$28</f>
        <v>1.2323339383624633E-2</v>
      </c>
      <c r="Z538" s="18">
        <f ca="1">Y538*(1-AngCal!$B$28)+AA538*AngCal!$B$28</f>
        <v>1.1627985542740258E-2</v>
      </c>
      <c r="AA538" s="18">
        <f ca="1">Z395/$R252*(1-AngCal!$C$28)+AA395/$S252*AngCal!$C$28</f>
        <v>1.1611895951561244E-2</v>
      </c>
      <c r="AB538" s="113">
        <f t="shared" ca="1" si="94"/>
        <v>5.9692244543879912E-3</v>
      </c>
      <c r="AC538" s="18">
        <f ca="1">AB395/$P252*(1-AngCal!$C$28)+AC395/$Q252*AngCal!$C$28</f>
        <v>8.1550863348618038E-3</v>
      </c>
      <c r="AD538" s="18">
        <f ca="1">AC538*(1-AngCal!$B$28)+AE538*AngCal!$B$28</f>
        <v>5.9692244543879912E-3</v>
      </c>
      <c r="AE538" s="18">
        <f ca="1">AD395/$R252*(1-AngCal!$C$28)+AE395/$S252*AngCal!$C$28</f>
        <v>5.9186464292693194E-3</v>
      </c>
    </row>
    <row r="539" spans="2:31" x14ac:dyDescent="0.15">
      <c r="B539">
        <v>17.103000000000002</v>
      </c>
      <c r="C539">
        <v>15</v>
      </c>
      <c r="D539" s="18">
        <v>-0.4229</v>
      </c>
      <c r="E539" s="18">
        <v>1.8120000000000001</v>
      </c>
      <c r="F539" s="18">
        <v>0.36799999999999999</v>
      </c>
      <c r="G539" s="18">
        <v>1.724</v>
      </c>
      <c r="H539" s="18">
        <v>-1.395</v>
      </c>
      <c r="I539" s="18">
        <v>0.21690000000000001</v>
      </c>
      <c r="J539" s="18">
        <v>0.64239999999999997</v>
      </c>
      <c r="K539" s="18">
        <v>0.188</v>
      </c>
      <c r="L539" s="18">
        <v>2.8069999999999999</v>
      </c>
      <c r="M539" s="18">
        <v>0.24610000000000001</v>
      </c>
      <c r="O539" s="18">
        <f t="shared" si="90"/>
        <v>7.1265000000000001</v>
      </c>
      <c r="P539" s="113">
        <f t="shared" ca="1" si="91"/>
        <v>0.4875396530195803</v>
      </c>
      <c r="Q539" s="18">
        <f ca="1">P396/$P253*(1-AngCal!$C$28)+Q396/$Q253*AngCal!$C$28</f>
        <v>0.51259819481125757</v>
      </c>
      <c r="R539" s="18">
        <f ca="1">Q539*(1-AngCal!$B$28)+S539*AngCal!$B$28</f>
        <v>0.4875396530195803</v>
      </c>
      <c r="S539" s="18">
        <f ca="1">R396/$R253*(1-AngCal!$C$28)+S396/$S253*AngCal!$C$28</f>
        <v>0.48695983067696186</v>
      </c>
      <c r="T539" s="113">
        <f t="shared" ca="1" si="92"/>
        <v>0.10417151166096886</v>
      </c>
      <c r="U539" s="18">
        <f ca="1">T396/$P253*(1-AngCal!$C$28)+U396/$Q253*AngCal!$C$28</f>
        <v>9.5410060386364529E-2</v>
      </c>
      <c r="V539">
        <f ca="1">U539*(1-AngCal!$B$28)+W539*AngCal!$B$28</f>
        <v>0.10417151166096886</v>
      </c>
      <c r="W539" s="18">
        <f ca="1">V396/$R253*(1-AngCal!$C$28)+W396/$S253*AngCal!$C$28</f>
        <v>0.10437424034506436</v>
      </c>
      <c r="X539" s="113">
        <f t="shared" ca="1" si="93"/>
        <v>9.7266488197336725E-3</v>
      </c>
      <c r="Y539" s="18">
        <f ca="1">X396/$P253*(1-AngCal!$C$28)+Y396/$Q253*AngCal!$C$28</f>
        <v>9.8481802805040486E-3</v>
      </c>
      <c r="Z539" s="18">
        <f ca="1">Y539*(1-AngCal!$B$28)+AA539*AngCal!$B$28</f>
        <v>9.7266488197336725E-3</v>
      </c>
      <c r="AA539" s="18">
        <f ca="1">Z396/$R253*(1-AngCal!$C$28)+AA396/$S253*AngCal!$C$28</f>
        <v>9.7238367384533033E-3</v>
      </c>
      <c r="AB539" s="113">
        <f t="shared" ca="1" si="94"/>
        <v>5.234713417594899E-3</v>
      </c>
      <c r="AC539" s="18">
        <f ca="1">AB396/$P253*(1-AngCal!$C$28)+AC396/$Q253*AngCal!$C$28</f>
        <v>7.1232233876749873E-3</v>
      </c>
      <c r="AD539" s="18">
        <f ca="1">AC539*(1-AngCal!$B$28)+AE539*AngCal!$B$28</f>
        <v>5.234713417594899E-3</v>
      </c>
      <c r="AE539" s="18">
        <f ca="1">AD396/$R253*(1-AngCal!$C$28)+AE396/$S253*AngCal!$C$28</f>
        <v>5.1910157322302272E-3</v>
      </c>
    </row>
    <row r="540" spans="2:31" x14ac:dyDescent="0.15">
      <c r="B540">
        <v>17.103000000000002</v>
      </c>
      <c r="C540">
        <v>20</v>
      </c>
      <c r="D540" s="18">
        <v>-5.2909999999999999E-2</v>
      </c>
      <c r="E540" s="18">
        <v>-3.8109999999999998E-2</v>
      </c>
      <c r="F540" s="18">
        <v>3.843</v>
      </c>
      <c r="G540" s="18">
        <v>4.165E-2</v>
      </c>
      <c r="H540" s="18">
        <v>-0.47210000000000002</v>
      </c>
      <c r="I540" s="18">
        <v>0.31190000000000001</v>
      </c>
      <c r="J540" s="18">
        <v>0.35299999999999998</v>
      </c>
      <c r="K540" s="18">
        <v>0.58160000000000001</v>
      </c>
      <c r="L540" s="18">
        <v>2.9430000000000001</v>
      </c>
      <c r="M540" s="18">
        <v>0.44059999999999999</v>
      </c>
      <c r="O540" s="18">
        <f t="shared" si="90"/>
        <v>8.9717000000000002</v>
      </c>
      <c r="P540" s="113">
        <f t="shared" ca="1" si="91"/>
        <v>0.50541925094175277</v>
      </c>
      <c r="Q540" s="18">
        <f ca="1">P397/$P254*(1-AngCal!$C$28)+Q397/$Q254*AngCal!$C$28</f>
        <v>0.52484565140348871</v>
      </c>
      <c r="R540" s="18">
        <f ca="1">Q540*(1-AngCal!$B$28)+S540*AngCal!$B$28</f>
        <v>0.50541925094175277</v>
      </c>
      <c r="S540" s="18">
        <f ca="1">R397/$R254*(1-AngCal!$C$28)+S397/$S254*AngCal!$C$28</f>
        <v>0.50496974908653669</v>
      </c>
      <c r="T540" s="113">
        <f t="shared" ca="1" si="92"/>
        <v>0.10158997515825249</v>
      </c>
      <c r="U540" s="18">
        <f ca="1">T397/$P254*(1-AngCal!$C$28)+U397/$Q254*AngCal!$C$28</f>
        <v>9.4932213658981343E-2</v>
      </c>
      <c r="V540">
        <f ca="1">U540*(1-AngCal!$B$28)+W540*AngCal!$B$28</f>
        <v>0.10158997515825249</v>
      </c>
      <c r="W540" s="18">
        <f ca="1">V397/$R254*(1-AngCal!$C$28)+W397/$S254*AngCal!$C$28</f>
        <v>0.10174402717377659</v>
      </c>
      <c r="X540" s="113">
        <f t="shared" ca="1" si="93"/>
        <v>8.0459458243729125E-3</v>
      </c>
      <c r="Y540" s="18">
        <f ca="1">X397/$P254*(1-AngCal!$C$28)+Y397/$Q254*AngCal!$C$28</f>
        <v>7.5220441583139681E-3</v>
      </c>
      <c r="Z540" s="18">
        <f ca="1">Y540*(1-AngCal!$B$28)+AA540*AngCal!$B$28</f>
        <v>8.0459458243729125E-3</v>
      </c>
      <c r="AA540" s="18">
        <f ca="1">Z397/$R254*(1-AngCal!$C$28)+AA397/$S254*AngCal!$C$28</f>
        <v>8.0580682333239746E-3</v>
      </c>
      <c r="AB540" s="113">
        <f t="shared" ca="1" si="94"/>
        <v>4.4537422044851078E-3</v>
      </c>
      <c r="AC540" s="18">
        <f ca="1">AB397/$P254*(1-AngCal!$C$28)+AC397/$Q254*AngCal!$C$28</f>
        <v>6.1040844093922702E-3</v>
      </c>
      <c r="AD540" s="18">
        <f ca="1">AC540*(1-AngCal!$B$28)+AE540*AngCal!$B$28</f>
        <v>4.4537422044851078E-3</v>
      </c>
      <c r="AE540" s="18">
        <f ca="1">AD397/$R254*(1-AngCal!$C$28)+AE397/$S254*AngCal!$C$28</f>
        <v>4.4155554140754101E-3</v>
      </c>
    </row>
    <row r="541" spans="2:31" x14ac:dyDescent="0.15">
      <c r="B541">
        <v>31.263000000000002</v>
      </c>
      <c r="C541">
        <v>1</v>
      </c>
      <c r="D541" s="18">
        <v>-9.8860000000000003E-2</v>
      </c>
      <c r="E541" s="18">
        <v>-0.57289999999999996</v>
      </c>
      <c r="F541" s="18">
        <v>0.44369999999999998</v>
      </c>
      <c r="G541" s="18">
        <v>0.21060000000000001</v>
      </c>
      <c r="H541" s="18">
        <v>0.1842</v>
      </c>
      <c r="I541" s="18">
        <v>-0.84889999999999999</v>
      </c>
      <c r="J541" s="18">
        <v>0.23269999999999999</v>
      </c>
      <c r="K541" s="18">
        <v>1.052</v>
      </c>
      <c r="L541" s="18">
        <v>2.367</v>
      </c>
      <c r="M541" s="18">
        <v>0.41260000000000002</v>
      </c>
      <c r="O541" s="18">
        <f>O112</f>
        <v>11.295</v>
      </c>
      <c r="P541" s="113">
        <f t="shared" ca="1" si="91"/>
        <v>0.52124515760680434</v>
      </c>
      <c r="Q541" s="18">
        <f ca="1">P398/$P255*(1-AngCal!$C$28)+Q398/$Q255*AngCal!$C$28</f>
        <v>0.53474013692451194</v>
      </c>
      <c r="R541" s="18">
        <f ca="1">Q541*(1-AngCal!$B$28)+S541*AngCal!$B$28</f>
        <v>0.52124515760680434</v>
      </c>
      <c r="S541" s="18">
        <f ca="1">R398/$R255*(1-AngCal!$C$28)+S398/$S255*AngCal!$C$28</f>
        <v>0.52093290118794999</v>
      </c>
      <c r="T541" s="113">
        <f t="shared" ca="1" si="92"/>
        <v>9.9385104487514919E-2</v>
      </c>
      <c r="U541" s="18">
        <f ca="1">T398/$P255*(1-AngCal!$C$28)+U398/$Q255*AngCal!$C$28</f>
        <v>9.4685246795367051E-2</v>
      </c>
      <c r="V541">
        <f ca="1">U541*(1-AngCal!$B$28)+W541*AngCal!$B$28</f>
        <v>9.9385104487514919E-2</v>
      </c>
      <c r="W541" s="18">
        <f ca="1">V398/$R255*(1-AngCal!$C$28)+W398/$S255*AngCal!$C$28</f>
        <v>9.9493853133772528E-2</v>
      </c>
      <c r="X541" s="113">
        <f t="shared" ca="1" si="93"/>
        <v>6.5821690286006667E-3</v>
      </c>
      <c r="Y541" s="18">
        <f ca="1">X398/$P255*(1-AngCal!$C$28)+Y398/$Q255*AngCal!$C$28</f>
        <v>5.6932510273278733E-3</v>
      </c>
      <c r="Z541" s="18">
        <f ca="1">Y541*(1-AngCal!$B$28)+AA541*AngCal!$B$28</f>
        <v>6.5821690286006667E-3</v>
      </c>
      <c r="AA541" s="18">
        <f ca="1">Z398/$R255*(1-AngCal!$C$28)+AA398/$S255*AngCal!$C$28</f>
        <v>6.6027374448388741E-3</v>
      </c>
      <c r="AB541" s="113">
        <f t="shared" ca="1" si="94"/>
        <v>3.6877425699483042E-3</v>
      </c>
      <c r="AC541" s="18">
        <f ca="1">AB398/$P255*(1-AngCal!$C$28)+AC398/$Q255*AngCal!$C$28</f>
        <v>5.1290825847018408E-3</v>
      </c>
      <c r="AD541" s="18">
        <f ca="1">AC541*(1-AngCal!$B$28)+AE541*AngCal!$B$28</f>
        <v>3.6877425699483042E-3</v>
      </c>
      <c r="AE541" s="18">
        <f ca="1">AD398/$R255*(1-AngCal!$C$28)+AE398/$S255*AngCal!$C$28</f>
        <v>3.654391820698333E-3</v>
      </c>
    </row>
    <row r="542" spans="2:31" x14ac:dyDescent="0.15">
      <c r="B542">
        <v>31.263000000000002</v>
      </c>
      <c r="C542">
        <v>3</v>
      </c>
      <c r="D542" s="18">
        <v>-0.24740000000000001</v>
      </c>
      <c r="E542" s="18">
        <v>0.69520000000000004</v>
      </c>
      <c r="F542" s="18">
        <v>-0.27660000000000001</v>
      </c>
      <c r="G542" s="18">
        <v>1.0760000000000001</v>
      </c>
      <c r="H542" s="18">
        <v>-0.75860000000000005</v>
      </c>
      <c r="I542" s="18">
        <v>0.40679999999999999</v>
      </c>
      <c r="J542" s="18">
        <v>0.27150000000000002</v>
      </c>
      <c r="K542" s="18">
        <v>0.89529999999999998</v>
      </c>
      <c r="L542" s="18">
        <v>2.4649999999999999</v>
      </c>
      <c r="M542" s="18">
        <v>0.3962</v>
      </c>
      <c r="O542" s="18">
        <f t="shared" ref="O542:O583" si="95">O113</f>
        <v>14.218999999999999</v>
      </c>
      <c r="P542" s="113">
        <f t="shared" ca="1" si="91"/>
        <v>0.53473406885450003</v>
      </c>
      <c r="Q542" s="18">
        <f ca="1">P399/$P256*(1-AngCal!$C$28)+Q399/$Q256*AngCal!$C$28</f>
        <v>0.54170322443364949</v>
      </c>
      <c r="R542" s="18">
        <f ca="1">Q542*(1-AngCal!$B$28)+S542*AngCal!$B$28</f>
        <v>0.53473406885450003</v>
      </c>
      <c r="S542" s="18">
        <f ca="1">R399/$R256*(1-AngCal!$C$28)+S399/$S256*AngCal!$C$28</f>
        <v>0.53457281158152825</v>
      </c>
      <c r="T542" s="113">
        <f t="shared" ca="1" si="92"/>
        <v>9.7575087690248766E-2</v>
      </c>
      <c r="U542" s="18">
        <f ca="1">T399/$P256*(1-AngCal!$C$28)+U399/$Q256*AngCal!$C$28</f>
        <v>9.4741627607660334E-2</v>
      </c>
      <c r="V542">
        <f ca="1">U542*(1-AngCal!$B$28)+W542*AngCal!$B$28</f>
        <v>9.7575087690248766E-2</v>
      </c>
      <c r="W542" s="18">
        <f ca="1">V399/$R256*(1-AngCal!$C$28)+W399/$S256*AngCal!$C$28</f>
        <v>9.7640650302648985E-2</v>
      </c>
      <c r="X542" s="113">
        <f t="shared" ca="1" si="93"/>
        <v>5.3266191590323449E-3</v>
      </c>
      <c r="Y542" s="18">
        <f ca="1">X399/$P256*(1-AngCal!$C$28)+Y399/$Q256*AngCal!$C$28</f>
        <v>4.450841307681223E-3</v>
      </c>
      <c r="Z542" s="18">
        <f ca="1">Y542*(1-AngCal!$B$28)+AA542*AngCal!$B$28</f>
        <v>5.3266191590323449E-3</v>
      </c>
      <c r="AA542" s="18">
        <f ca="1">Z399/$R256*(1-AngCal!$C$28)+AA399/$S256*AngCal!$C$28</f>
        <v>5.3468835291463485E-3</v>
      </c>
      <c r="AB542" s="113">
        <f t="shared" ca="1" si="94"/>
        <v>2.9845011218745522E-3</v>
      </c>
      <c r="AC542" s="18">
        <f ca="1">AB399/$P256*(1-AngCal!$C$28)+AC399/$Q256*AngCal!$C$28</f>
        <v>4.2369410836674594E-3</v>
      </c>
      <c r="AD542" s="18">
        <f ca="1">AC542*(1-AngCal!$B$28)+AE542*AngCal!$B$28</f>
        <v>2.9845011218745522E-3</v>
      </c>
      <c r="AE542" s="18">
        <f ca="1">AD399/$R256*(1-AngCal!$C$28)+AE399/$S256*AngCal!$C$28</f>
        <v>2.9555212762525317E-3</v>
      </c>
    </row>
    <row r="543" spans="2:31" x14ac:dyDescent="0.15">
      <c r="B543">
        <v>31.263000000000002</v>
      </c>
      <c r="C543">
        <v>5</v>
      </c>
      <c r="D543" s="18">
        <v>-0.1595</v>
      </c>
      <c r="E543" s="18">
        <v>1.0209999999999999</v>
      </c>
      <c r="F543" s="18">
        <v>-0.59360000000000002</v>
      </c>
      <c r="G543" s="18">
        <v>0.48480000000000001</v>
      </c>
      <c r="H543" s="18">
        <v>-1.57</v>
      </c>
      <c r="I543" s="18">
        <v>0.20699999999999999</v>
      </c>
      <c r="J543" s="18">
        <v>0.56340000000000001</v>
      </c>
      <c r="K543" s="18">
        <v>1.2310000000000001</v>
      </c>
      <c r="L543" s="18">
        <v>2.2610000000000001</v>
      </c>
      <c r="M543" s="18">
        <v>0.4511</v>
      </c>
      <c r="O543" s="18">
        <f t="shared" si="95"/>
        <v>17.901</v>
      </c>
      <c r="P543" s="113">
        <f t="shared" ca="1" si="91"/>
        <v>0.54574995879823018</v>
      </c>
      <c r="Q543" s="18">
        <f ca="1">P400/$P257*(1-AngCal!$C$28)+Q400/$Q257*AngCal!$C$28</f>
        <v>0.54641407659817864</v>
      </c>
      <c r="R543" s="18">
        <f ca="1">Q543*(1-AngCal!$B$28)+S543*AngCal!$B$28</f>
        <v>0.54574995879823018</v>
      </c>
      <c r="S543" s="18">
        <f ca="1">R400/$R257*(1-AngCal!$C$28)+S400/$S257*AngCal!$C$28</f>
        <v>0.54573459196875773</v>
      </c>
      <c r="T543" s="113">
        <f t="shared" ca="1" si="92"/>
        <v>9.6169233430110551E-2</v>
      </c>
      <c r="U543" s="18">
        <f ca="1">T400/$P257*(1-AngCal!$C$28)+U400/$Q257*AngCal!$C$28</f>
        <v>9.4980958854133934E-2</v>
      </c>
      <c r="V543">
        <f ca="1">U543*(1-AngCal!$B$28)+W543*AngCal!$B$28</f>
        <v>9.6169233430110551E-2</v>
      </c>
      <c r="W543" s="18">
        <f ca="1">V400/$R257*(1-AngCal!$C$28)+W400/$S257*AngCal!$C$28</f>
        <v>9.6196728571449772E-2</v>
      </c>
      <c r="X543" s="113">
        <f t="shared" ca="1" si="93"/>
        <v>4.2604344297479018E-3</v>
      </c>
      <c r="Y543" s="18">
        <f ca="1">X400/$P257*(1-AngCal!$C$28)+Y400/$Q257*AngCal!$C$28</f>
        <v>3.6463717144277498E-3</v>
      </c>
      <c r="Z543" s="18">
        <f ca="1">Y543*(1-AngCal!$B$28)+AA543*AngCal!$B$28</f>
        <v>4.2604344297479018E-3</v>
      </c>
      <c r="AA543" s="18">
        <f ca="1">Z400/$R257*(1-AngCal!$C$28)+AA400/$S257*AngCal!$C$28</f>
        <v>4.2746430491109747E-3</v>
      </c>
      <c r="AB543" s="113">
        <f t="shared" ca="1" si="94"/>
        <v>2.3705029169462915E-3</v>
      </c>
      <c r="AC543" s="18">
        <f ca="1">AB400/$P257*(1-AngCal!$C$28)+AC400/$Q257*AngCal!$C$28</f>
        <v>3.4566498339789831E-3</v>
      </c>
      <c r="AD543" s="18">
        <f ca="1">AC543*(1-AngCal!$B$28)+AE543*AngCal!$B$28</f>
        <v>2.3705029169462915E-3</v>
      </c>
      <c r="AE543" s="18">
        <f ca="1">AD400/$R257*(1-AngCal!$C$28)+AE400/$S257*AngCal!$C$28</f>
        <v>2.3453708779355101E-3</v>
      </c>
    </row>
    <row r="544" spans="2:31" x14ac:dyDescent="0.15">
      <c r="B544">
        <v>31.263000000000002</v>
      </c>
      <c r="C544">
        <v>7</v>
      </c>
      <c r="D544" s="18">
        <v>-0.20580000000000001</v>
      </c>
      <c r="E544" s="18">
        <v>0.80669999999999997</v>
      </c>
      <c r="F544" s="18">
        <v>-0.41170000000000001</v>
      </c>
      <c r="G544" s="18">
        <v>0.57940000000000003</v>
      </c>
      <c r="H544" s="18">
        <v>-1.228</v>
      </c>
      <c r="I544" s="18">
        <v>0.34770000000000001</v>
      </c>
      <c r="J544" s="18">
        <v>0.37069999999999997</v>
      </c>
      <c r="K544" s="18">
        <v>1.141</v>
      </c>
      <c r="L544" s="18">
        <v>2.2989999999999999</v>
      </c>
      <c r="M544" s="18">
        <v>0.40129999999999999</v>
      </c>
      <c r="O544" s="18">
        <f t="shared" si="95"/>
        <v>22.536000000000001</v>
      </c>
      <c r="P544" s="113">
        <f t="shared" ca="1" si="91"/>
        <v>0.55424729275539142</v>
      </c>
      <c r="Q544" s="18">
        <f ca="1">P401/$P258*(1-AngCal!$C$28)+Q401/$Q258*AngCal!$C$28</f>
        <v>0.54968552841174412</v>
      </c>
      <c r="R544" s="18">
        <f ca="1">Q544*(1-AngCal!$B$28)+S544*AngCal!$B$28</f>
        <v>0.55424729275539142</v>
      </c>
      <c r="S544" s="18">
        <f ca="1">R401/$R258*(1-AngCal!$C$28)+S401/$S258*AngCal!$C$28</f>
        <v>0.55435284609964408</v>
      </c>
      <c r="T544" s="113">
        <f t="shared" ca="1" si="92"/>
        <v>9.517604907100484E-2</v>
      </c>
      <c r="U544" s="18">
        <f ca="1">T401/$P258*(1-AngCal!$C$28)+U401/$Q258*AngCal!$C$28</f>
        <v>9.5279999088570946E-2</v>
      </c>
      <c r="V544">
        <f ca="1">U544*(1-AngCal!$B$28)+W544*AngCal!$B$28</f>
        <v>9.517604907100484E-2</v>
      </c>
      <c r="W544" s="18">
        <f ca="1">V401/$R258*(1-AngCal!$C$28)+W401/$S258*AngCal!$C$28</f>
        <v>9.5173643801647931E-2</v>
      </c>
      <c r="X544" s="113">
        <f t="shared" ca="1" si="93"/>
        <v>3.361995671485412E-3</v>
      </c>
      <c r="Y544" s="18">
        <f ca="1">X401/$P258*(1-AngCal!$C$28)+Y401/$Q258*AngCal!$C$28</f>
        <v>3.1126998899688825E-3</v>
      </c>
      <c r="Z544" s="18">
        <f ca="1">Y544*(1-AngCal!$B$28)+AA544*AngCal!$B$28</f>
        <v>3.361995671485412E-3</v>
      </c>
      <c r="AA544" s="18">
        <f ca="1">Z401/$R258*(1-AngCal!$C$28)+AA401/$S258*AngCal!$C$28</f>
        <v>3.3677640543883559E-3</v>
      </c>
      <c r="AB544" s="113">
        <f t="shared" ca="1" si="94"/>
        <v>1.8547349116898148E-3</v>
      </c>
      <c r="AC544" s="18">
        <f ca="1">AB401/$P258*(1-AngCal!$C$28)+AC401/$Q258*AngCal!$C$28</f>
        <v>2.7967491090468127E-3</v>
      </c>
      <c r="AD544" s="18">
        <f ca="1">AC544*(1-AngCal!$B$28)+AE544*AngCal!$B$28</f>
        <v>1.8547349116898148E-3</v>
      </c>
      <c r="AE544" s="18">
        <f ca="1">AD401/$R258*(1-AngCal!$C$28)+AE401/$S258*AngCal!$C$28</f>
        <v>1.8329379179448393E-3</v>
      </c>
    </row>
    <row r="545" spans="2:31" x14ac:dyDescent="0.15">
      <c r="B545">
        <v>31.263000000000002</v>
      </c>
      <c r="C545">
        <v>10</v>
      </c>
      <c r="D545" s="18">
        <v>-0.2238</v>
      </c>
      <c r="E545" s="18">
        <v>0.1946</v>
      </c>
      <c r="F545" s="18">
        <v>-1.5249999999999999</v>
      </c>
      <c r="G545" s="18">
        <v>9.3219999999999997E-2</v>
      </c>
      <c r="H545" s="18">
        <v>0.36509999999999998</v>
      </c>
      <c r="I545" s="18">
        <v>2.629</v>
      </c>
      <c r="J545" s="18">
        <v>6.3530000000000003E-2</v>
      </c>
      <c r="K545" s="18">
        <v>0.26269999999999999</v>
      </c>
      <c r="L545" s="18">
        <v>3.4220000000000002</v>
      </c>
      <c r="M545" s="18">
        <v>0.1149</v>
      </c>
      <c r="O545" s="18">
        <f t="shared" si="95"/>
        <v>28.370999999999999</v>
      </c>
      <c r="P545" s="113">
        <f t="shared" ca="1" si="91"/>
        <v>0.56025729714018246</v>
      </c>
      <c r="Q545" s="18">
        <f ca="1">P402/$P259*(1-AngCal!$C$28)+Q402/$Q259*AngCal!$C$28</f>
        <v>0.55205925048670212</v>
      </c>
      <c r="R545" s="18">
        <f ca="1">Q545*(1-AngCal!$B$28)+S545*AngCal!$B$28</f>
        <v>0.56025729714018246</v>
      </c>
      <c r="S545" s="18">
        <f ca="1">R402/$R259*(1-AngCal!$C$28)+S402/$S259*AngCal!$C$28</f>
        <v>0.56044698936788806</v>
      </c>
      <c r="T545" s="113">
        <f t="shared" ca="1" si="92"/>
        <v>9.4601512054665618E-2</v>
      </c>
      <c r="U545" s="18">
        <f ca="1">T402/$P259*(1-AngCal!$C$28)+U402/$Q259*AngCal!$C$28</f>
        <v>9.5571515560584325E-2</v>
      </c>
      <c r="V545">
        <f ca="1">U545*(1-AngCal!$B$28)+W545*AngCal!$B$28</f>
        <v>9.4601512054665618E-2</v>
      </c>
      <c r="W545" s="18">
        <f ca="1">V402/$R259*(1-AngCal!$C$28)+W402/$S259*AngCal!$C$28</f>
        <v>9.4579067424414368E-2</v>
      </c>
      <c r="X545" s="113">
        <f t="shared" ca="1" si="93"/>
        <v>2.6088009001586721E-3</v>
      </c>
      <c r="Y545" s="18">
        <f ca="1">X402/$P259*(1-AngCal!$C$28)+Y402/$Q259*AngCal!$C$28</f>
        <v>2.7408245348138696E-3</v>
      </c>
      <c r="Z545" s="18">
        <f ca="1">Y545*(1-AngCal!$B$28)+AA545*AngCal!$B$28</f>
        <v>2.6088009001586721E-3</v>
      </c>
      <c r="AA545" s="18">
        <f ca="1">Z402/$R259*(1-AngCal!$C$28)+AA402/$S259*AngCal!$C$28</f>
        <v>2.6057460435048741E-3</v>
      </c>
      <c r="AB545" s="113">
        <f t="shared" ca="1" si="94"/>
        <v>1.4336604283893925E-3</v>
      </c>
      <c r="AC545" s="18">
        <f ca="1">AB402/$P259*(1-AngCal!$C$28)+AC402/$Q259*AngCal!$C$28</f>
        <v>2.2501807014049966E-3</v>
      </c>
      <c r="AD545" s="18">
        <f ca="1">AC545*(1-AngCal!$B$28)+AE545*AngCal!$B$28</f>
        <v>1.4336604283893925E-3</v>
      </c>
      <c r="AE545" s="18">
        <f ca="1">AD402/$R259*(1-AngCal!$C$28)+AE402/$S259*AngCal!$C$28</f>
        <v>1.4147672022219934E-3</v>
      </c>
    </row>
    <row r="546" spans="2:31" x14ac:dyDescent="0.15">
      <c r="B546">
        <v>31.263000000000002</v>
      </c>
      <c r="C546">
        <v>15</v>
      </c>
      <c r="D546" s="18">
        <v>-7.8030000000000002E-2</v>
      </c>
      <c r="E546" s="18">
        <v>0.18490000000000001</v>
      </c>
      <c r="F546" s="18">
        <v>-0.96360000000000001</v>
      </c>
      <c r="G546" s="18">
        <v>0.2104</v>
      </c>
      <c r="H546" s="18">
        <v>-0.44500000000000001</v>
      </c>
      <c r="I546" s="18">
        <v>1.4490000000000001</v>
      </c>
      <c r="J546" s="18">
        <v>0.79790000000000005</v>
      </c>
      <c r="K546" s="18">
        <v>1.097</v>
      </c>
      <c r="L546" s="18">
        <v>2.9590000000000001</v>
      </c>
      <c r="M546" s="18">
        <v>0.69069999999999998</v>
      </c>
      <c r="O546" s="18">
        <f t="shared" si="95"/>
        <v>35.716999999999999</v>
      </c>
      <c r="P546" s="113">
        <f t="shared" ca="1" si="91"/>
        <v>0.56385896239019984</v>
      </c>
      <c r="Q546" s="18">
        <f ca="1">P403/$P260*(1-AngCal!$C$28)+Q403/$Q260*AngCal!$C$28</f>
        <v>0.55384272521188882</v>
      </c>
      <c r="R546" s="18">
        <f ca="1">Q546*(1-AngCal!$B$28)+S546*AngCal!$B$28</f>
        <v>0.56385896239019984</v>
      </c>
      <c r="S546" s="18">
        <f ca="1">R403/$R260*(1-AngCal!$C$28)+S403/$S260*AngCal!$C$28</f>
        <v>0.56409072520198811</v>
      </c>
      <c r="T546" s="113">
        <f t="shared" ca="1" si="92"/>
        <v>9.4449090651165177E-2</v>
      </c>
      <c r="U546" s="18">
        <f ca="1">T403/$P260*(1-AngCal!$C$28)+U403/$Q260*AngCal!$C$28</f>
        <v>9.5829263778298576E-2</v>
      </c>
      <c r="V546">
        <f ca="1">U546*(1-AngCal!$B$28)+W546*AngCal!$B$28</f>
        <v>9.4449090651165177E-2</v>
      </c>
      <c r="W546" s="18">
        <f ca="1">V403/$R260*(1-AngCal!$C$28)+W403/$S260*AngCal!$C$28</f>
        <v>9.4417155224816501E-2</v>
      </c>
      <c r="X546" s="113">
        <f t="shared" ca="1" si="93"/>
        <v>1.9796051685018723E-3</v>
      </c>
      <c r="Y546" s="18">
        <f ca="1">X403/$P260*(1-AngCal!$C$28)+Y403/$Q260*AngCal!$C$28</f>
        <v>2.4703052591396519E-3</v>
      </c>
      <c r="Z546" s="18">
        <f ca="1">Y546*(1-AngCal!$B$28)+AA546*AngCal!$B$28</f>
        <v>1.9796051685018723E-3</v>
      </c>
      <c r="AA546" s="18">
        <f ca="1">Z403/$R260*(1-AngCal!$C$28)+AA403/$S260*AngCal!$C$28</f>
        <v>1.9682510011907006E-3</v>
      </c>
      <c r="AB546" s="113">
        <f t="shared" ca="1" si="94"/>
        <v>1.0971374703653695E-3</v>
      </c>
      <c r="AC546" s="18">
        <f ca="1">AB403/$P260*(1-AngCal!$C$28)+AC403/$Q260*AngCal!$C$28</f>
        <v>1.8032821345553265E-3</v>
      </c>
      <c r="AD546" s="18">
        <f ca="1">AC546*(1-AngCal!$B$28)+AE546*AngCal!$B$28</f>
        <v>1.0971374703653695E-3</v>
      </c>
      <c r="AE546" s="18">
        <f ca="1">AD403/$R260*(1-AngCal!$C$28)+AE403/$S260*AngCal!$C$28</f>
        <v>1.0807981934504555E-3</v>
      </c>
    </row>
    <row r="547" spans="2:31" x14ac:dyDescent="0.15">
      <c r="B547">
        <v>31.263000000000002</v>
      </c>
      <c r="C547">
        <v>20</v>
      </c>
      <c r="D547" s="18">
        <v>0.42509999999999998</v>
      </c>
      <c r="E547" s="18">
        <v>2.718</v>
      </c>
      <c r="F547" s="18">
        <v>-0.62350000000000005</v>
      </c>
      <c r="G547" s="18">
        <v>0.24529999999999999</v>
      </c>
      <c r="H547" s="18">
        <v>-6.8529999999999998</v>
      </c>
      <c r="I547" s="18">
        <v>0.10829999999999999</v>
      </c>
      <c r="J547" s="18">
        <v>0.71379999999999999</v>
      </c>
      <c r="K547" s="18">
        <v>4.1630000000000003</v>
      </c>
      <c r="L547" s="18">
        <v>2.1869999999999998</v>
      </c>
      <c r="M547" s="18">
        <v>0.26650000000000001</v>
      </c>
      <c r="O547" s="18">
        <f t="shared" si="95"/>
        <v>44.965000000000003</v>
      </c>
      <c r="P547" s="113">
        <f t="shared" ca="1" si="91"/>
        <v>0.56493251337324013</v>
      </c>
      <c r="Q547" s="18">
        <f ca="1">P404/$P261*(1-AngCal!$C$28)+Q404/$Q261*AngCal!$C$28</f>
        <v>0.55521089494506548</v>
      </c>
      <c r="R547" s="18">
        <f ca="1">Q547*(1-AngCal!$B$28)+S547*AngCal!$B$28</f>
        <v>0.56493251337324013</v>
      </c>
      <c r="S547" s="18">
        <f ca="1">R404/$R261*(1-AngCal!$C$28)+S404/$S261*AngCal!$C$28</f>
        <v>0.56515745908707815</v>
      </c>
      <c r="T547" s="113">
        <f t="shared" ca="1" si="92"/>
        <v>9.4680716236821116E-2</v>
      </c>
      <c r="U547" s="18">
        <f ca="1">T404/$P261*(1-AngCal!$C$28)+U404/$Q261*AngCal!$C$28</f>
        <v>9.604726058633932E-2</v>
      </c>
      <c r="V547">
        <f ca="1">U547*(1-AngCal!$B$28)+W547*AngCal!$B$28</f>
        <v>9.4680716236821116E-2</v>
      </c>
      <c r="W547" s="18">
        <f ca="1">V404/$R261*(1-AngCal!$C$28)+W404/$S261*AngCal!$C$28</f>
        <v>9.464909616281135E-2</v>
      </c>
      <c r="X547" s="113">
        <f t="shared" ca="1" si="93"/>
        <v>1.4665902608817602E-3</v>
      </c>
      <c r="Y547" s="18">
        <f ca="1">X404/$P261*(1-AngCal!$C$28)+Y404/$Q261*AngCal!$C$28</f>
        <v>2.2679461103442778E-3</v>
      </c>
      <c r="Z547" s="18">
        <f ca="1">Y547*(1-AngCal!$B$28)+AA547*AngCal!$B$28</f>
        <v>1.4665902608817602E-3</v>
      </c>
      <c r="AA547" s="18">
        <f ca="1">Z404/$R261*(1-AngCal!$C$28)+AA404/$S261*AngCal!$C$28</f>
        <v>1.448047919919977E-3</v>
      </c>
      <c r="AB547" s="113">
        <f t="shared" ca="1" si="94"/>
        <v>9.2572620798669902E-4</v>
      </c>
      <c r="AC547" s="18">
        <f ca="1">AB404/$P261*(1-AngCal!$C$28)+AC404/$Q261*AngCal!$C$28</f>
        <v>1.4409040485556085E-3</v>
      </c>
      <c r="AD547" s="18">
        <f ca="1">AC547*(1-AngCal!$B$28)+AE547*AngCal!$B$28</f>
        <v>9.2572620798669902E-4</v>
      </c>
      <c r="AE547" s="18">
        <f ca="1">AD404/$R261*(1-AngCal!$C$28)+AE404/$S261*AngCal!$C$28</f>
        <v>9.1380565710759702E-4</v>
      </c>
    </row>
    <row r="548" spans="2:31" x14ac:dyDescent="0.15">
      <c r="B548">
        <v>49.982999999999997</v>
      </c>
      <c r="C548">
        <v>1</v>
      </c>
      <c r="D548" s="18">
        <v>0.63819999999999999</v>
      </c>
      <c r="E548" s="18">
        <v>-0.70450000000000002</v>
      </c>
      <c r="F548" s="18">
        <v>-1.524</v>
      </c>
      <c r="G548" s="18">
        <v>0.123</v>
      </c>
      <c r="H548" s="18">
        <v>0.68149999999999999</v>
      </c>
      <c r="I548" s="18">
        <v>0.39589999999999997</v>
      </c>
      <c r="J548" s="18">
        <v>0.80769999999999997</v>
      </c>
      <c r="K548" s="18">
        <v>-0.37080000000000002</v>
      </c>
      <c r="L548" s="18">
        <v>3.1240000000000001</v>
      </c>
      <c r="M548" s="18">
        <v>1.7569999999999999</v>
      </c>
      <c r="O548" s="18">
        <f t="shared" si="95"/>
        <v>56.606999999999999</v>
      </c>
      <c r="P548" s="113">
        <f t="shared" ca="1" si="91"/>
        <v>0.56415065868662695</v>
      </c>
      <c r="Q548" s="18">
        <f ca="1">P405/$P262*(1-AngCal!$C$28)+Q405/$Q262*AngCal!$C$28</f>
        <v>0.55627091079239199</v>
      </c>
      <c r="R548" s="18">
        <f ca="1">Q548*(1-AngCal!$B$28)+S548*AngCal!$B$28</f>
        <v>0.56415065868662695</v>
      </c>
      <c r="S548" s="18">
        <f ca="1">R405/$R262*(1-AngCal!$C$28)+S405/$S262*AngCal!$C$28</f>
        <v>0.56433298589150827</v>
      </c>
      <c r="T548" s="113">
        <f t="shared" ca="1" si="92"/>
        <v>9.5384197176725929E-2</v>
      </c>
      <c r="U548" s="18">
        <f ca="1">T405/$P262*(1-AngCal!$C$28)+U405/$Q262*AngCal!$C$28</f>
        <v>9.6227797736207821E-2</v>
      </c>
      <c r="V548">
        <f ca="1">U548*(1-AngCal!$B$28)+W548*AngCal!$B$28</f>
        <v>9.5384197176725929E-2</v>
      </c>
      <c r="W548" s="18">
        <f ca="1">V405/$R262*(1-AngCal!$C$28)+W405/$S262*AngCal!$C$28</f>
        <v>9.5364677347651292E-2</v>
      </c>
      <c r="X548" s="113">
        <f t="shared" ca="1" si="93"/>
        <v>1.0263925544787718E-3</v>
      </c>
      <c r="Y548" s="18">
        <f ca="1">X405/$P262*(1-AngCal!$C$28)+Y405/$Q262*AngCal!$C$28</f>
        <v>2.1143584405632272E-3</v>
      </c>
      <c r="Z548" s="18">
        <f ca="1">Y548*(1-AngCal!$B$28)+AA548*AngCal!$B$28</f>
        <v>1.0263925544787718E-3</v>
      </c>
      <c r="AA548" s="18">
        <f ca="1">Z405/$R262*(1-AngCal!$C$28)+AA405/$S262*AngCal!$C$28</f>
        <v>1.0012184268697985E-3</v>
      </c>
      <c r="AB548" s="113">
        <f t="shared" ca="1" si="94"/>
        <v>6.8602465064631973E-4</v>
      </c>
      <c r="AC548" s="18">
        <f ca="1">AB405/$P262*(1-AngCal!$C$28)+AC405/$Q262*AngCal!$C$28</f>
        <v>1.1486933966380558E-3</v>
      </c>
      <c r="AD548" s="18">
        <f ca="1">AC548*(1-AngCal!$B$28)+AE548*AngCal!$B$28</f>
        <v>6.8602465064631973E-4</v>
      </c>
      <c r="AE548" s="18">
        <f ca="1">AD405/$R262*(1-AngCal!$C$28)+AE405/$S262*AngCal!$C$28</f>
        <v>6.7531909250221494E-4</v>
      </c>
    </row>
    <row r="549" spans="2:31" x14ac:dyDescent="0.15">
      <c r="B549">
        <v>49.982999999999997</v>
      </c>
      <c r="C549">
        <v>3</v>
      </c>
      <c r="D549" s="18">
        <v>0.73619999999999997</v>
      </c>
      <c r="E549" s="18">
        <v>-0.73980000000000001</v>
      </c>
      <c r="F549" s="18">
        <v>-1.516</v>
      </c>
      <c r="G549" s="18">
        <v>0.11749999999999999</v>
      </c>
      <c r="H549" s="18">
        <v>0.77410000000000001</v>
      </c>
      <c r="I549" s="18">
        <v>0.32040000000000002</v>
      </c>
      <c r="J549" s="18">
        <v>0.80379999999999996</v>
      </c>
      <c r="K549" s="18">
        <v>-0.59570000000000001</v>
      </c>
      <c r="L549" s="18">
        <v>2.5110000000000001</v>
      </c>
      <c r="M549" s="18">
        <v>2.4980000000000002</v>
      </c>
      <c r="O549" s="18">
        <f t="shared" si="95"/>
        <v>71.265000000000001</v>
      </c>
      <c r="P549" s="113">
        <f t="shared" ca="1" si="91"/>
        <v>0.5613119073711591</v>
      </c>
      <c r="Q549" s="18">
        <f ca="1">P406/$P263*(1-AngCal!$C$28)+Q406/$Q263*AngCal!$C$28</f>
        <v>0.5569155979947138</v>
      </c>
      <c r="R549" s="18">
        <f ca="1">Q549*(1-AngCal!$B$28)+S549*AngCal!$B$28</f>
        <v>0.5613119073711591</v>
      </c>
      <c r="S549" s="18">
        <f ca="1">R406/$R263*(1-AngCal!$C$28)+S406/$S263*AngCal!$C$28</f>
        <v>0.56141363230083452</v>
      </c>
      <c r="T549" s="113">
        <f t="shared" ca="1" si="92"/>
        <v>9.6496093721533532E-2</v>
      </c>
      <c r="U549" s="18">
        <f ca="1">T406/$P263*(1-AngCal!$C$28)+U406/$Q263*AngCal!$C$28</f>
        <v>9.6344882086450062E-2</v>
      </c>
      <c r="V549">
        <f ca="1">U549*(1-AngCal!$B$28)+W549*AngCal!$B$28</f>
        <v>9.6496093721533532E-2</v>
      </c>
      <c r="W549" s="18">
        <f ca="1">V406/$R263*(1-AngCal!$C$28)+W406/$S263*AngCal!$C$28</f>
        <v>9.6499592563773204E-2</v>
      </c>
      <c r="X549" s="113">
        <f t="shared" ca="1" si="93"/>
        <v>6.6175343512514669E-4</v>
      </c>
      <c r="Y549" s="18">
        <f ca="1">X406/$P263*(1-AngCal!$C$28)+Y406/$Q263*AngCal!$C$28</f>
        <v>2.0122853662437172E-3</v>
      </c>
      <c r="Z549" s="18">
        <f ca="1">Y549*(1-AngCal!$B$28)+AA549*AngCal!$B$28</f>
        <v>6.6175343512514669E-4</v>
      </c>
      <c r="AA549" s="18">
        <f ca="1">Z406/$R263*(1-AngCal!$C$28)+AA406/$S263*AngCal!$C$28</f>
        <v>6.3050386782820592E-4</v>
      </c>
      <c r="AB549" s="113">
        <f t="shared" ca="1" si="94"/>
        <v>5.0521415156659991E-4</v>
      </c>
      <c r="AC549" s="18">
        <f ca="1">AB406/$P263*(1-AngCal!$C$28)+AC406/$Q263*AngCal!$C$28</f>
        <v>9.7619906669956685E-4</v>
      </c>
      <c r="AD549" s="18">
        <f ca="1">AC549*(1-AngCal!$B$28)+AE549*AngCal!$B$28</f>
        <v>5.0521415156659991E-4</v>
      </c>
      <c r="AE549" s="18">
        <f ca="1">AD406/$R263*(1-AngCal!$C$28)+AE406/$S263*AngCal!$C$28</f>
        <v>4.943161679927488E-4</v>
      </c>
    </row>
    <row r="550" spans="2:31" x14ac:dyDescent="0.15">
      <c r="B550">
        <v>49.982999999999997</v>
      </c>
      <c r="C550">
        <v>5</v>
      </c>
      <c r="D550" s="18">
        <v>0.72660000000000002</v>
      </c>
      <c r="E550" s="18">
        <v>-0.74650000000000005</v>
      </c>
      <c r="F550" s="18">
        <v>-1.5649999999999999</v>
      </c>
      <c r="G550" s="18">
        <v>0.13980000000000001</v>
      </c>
      <c r="H550" s="18">
        <v>0.29389999999999999</v>
      </c>
      <c r="I550" s="18">
        <v>-0.19750000000000001</v>
      </c>
      <c r="J550" s="18">
        <v>0.32679999999999998</v>
      </c>
      <c r="K550" s="18">
        <v>0.1537</v>
      </c>
      <c r="L550" s="18">
        <v>1.3759999999999999</v>
      </c>
      <c r="M550" s="18">
        <v>0.44819999999999999</v>
      </c>
      <c r="O550" s="18">
        <f t="shared" si="95"/>
        <v>89.715999999999994</v>
      </c>
      <c r="P550" s="113">
        <f t="shared" ca="1" si="91"/>
        <v>0.55654450547400314</v>
      </c>
      <c r="Q550" s="18">
        <f ca="1">P407/$P264*(1-AngCal!$C$28)+Q407/$Q264*AngCal!$C$28</f>
        <v>0.55754464436198981</v>
      </c>
      <c r="R550" s="18">
        <f ca="1">Q550*(1-AngCal!$B$28)+S550*AngCal!$B$28</f>
        <v>0.55654450547400314</v>
      </c>
      <c r="S550" s="18">
        <f ca="1">R407/$R264*(1-AngCal!$C$28)+S407/$S264*AngCal!$C$28</f>
        <v>0.55652136354987225</v>
      </c>
      <c r="T550" s="113">
        <f t="shared" ca="1" si="92"/>
        <v>9.8014423473134438E-2</v>
      </c>
      <c r="U550" s="18">
        <f ca="1">T407/$P264*(1-AngCal!$C$28)+U407/$Q264*AngCal!$C$28</f>
        <v>9.646395058508736E-2</v>
      </c>
      <c r="V550">
        <f ca="1">U550*(1-AngCal!$B$28)+W550*AngCal!$B$28</f>
        <v>9.8014423473134438E-2</v>
      </c>
      <c r="W550" s="18">
        <f ca="1">V407/$R264*(1-AngCal!$C$28)+W407/$S264*AngCal!$C$28</f>
        <v>9.8050299416339262E-2</v>
      </c>
      <c r="X550" s="113">
        <f t="shared" ca="1" si="93"/>
        <v>3.68114121585369E-4</v>
      </c>
      <c r="Y550" s="18">
        <f ca="1">X407/$P264*(1-AngCal!$C$28)+Y407/$Q264*AngCal!$C$28</f>
        <v>1.9239770223207387E-3</v>
      </c>
      <c r="Z550" s="18">
        <f ca="1">Y550*(1-AngCal!$B$28)+AA550*AngCal!$B$28</f>
        <v>3.68114121585369E-4</v>
      </c>
      <c r="AA550" s="18">
        <f ca="1">Z407/$R264*(1-AngCal!$C$28)+AA407/$S264*AngCal!$C$28</f>
        <v>3.3211346043767273E-4</v>
      </c>
      <c r="AB550" s="113">
        <f t="shared" ca="1" si="94"/>
        <v>3.674223519650964E-4</v>
      </c>
      <c r="AC550" s="18">
        <f ca="1">AB407/$P264*(1-AngCal!$C$28)+AC407/$Q264*AngCal!$C$28</f>
        <v>7.9178412076553269E-4</v>
      </c>
      <c r="AD550" s="18">
        <f ca="1">AC550*(1-AngCal!$B$28)+AE550*AngCal!$B$28</f>
        <v>3.674223519650964E-4</v>
      </c>
      <c r="AE550" s="18">
        <f ca="1">AD407/$R264*(1-AngCal!$C$28)+AE407/$S264*AngCal!$C$28</f>
        <v>3.5760316787413263E-4</v>
      </c>
    </row>
    <row r="551" spans="2:31" x14ac:dyDescent="0.15">
      <c r="B551">
        <v>49.982999999999997</v>
      </c>
      <c r="C551">
        <v>7</v>
      </c>
      <c r="D551" s="18">
        <v>0.68779999999999997</v>
      </c>
      <c r="E551" s="18">
        <v>-0.59460000000000002</v>
      </c>
      <c r="F551" s="18">
        <v>-1.5169999999999999</v>
      </c>
      <c r="G551" s="18">
        <v>0.13220000000000001</v>
      </c>
      <c r="H551" s="18">
        <v>1.3080000000000001</v>
      </c>
      <c r="I551" s="18">
        <v>0.35220000000000001</v>
      </c>
      <c r="J551" s="18">
        <v>0.94140000000000001</v>
      </c>
      <c r="K551" s="18">
        <v>-1.4690000000000001</v>
      </c>
      <c r="L551" s="18">
        <v>1.9330000000000001</v>
      </c>
      <c r="M551" s="18">
        <v>2.4580000000000002</v>
      </c>
      <c r="O551" s="18">
        <f t="shared" si="95"/>
        <v>112.94</v>
      </c>
      <c r="P551" s="113">
        <f t="shared" ca="1" si="91"/>
        <v>0.54902388733832796</v>
      </c>
      <c r="Q551" s="18">
        <f ca="1">P408/$P265*(1-AngCal!$C$28)+Q408/$Q265*AngCal!$C$28</f>
        <v>0.55806604028824314</v>
      </c>
      <c r="R551" s="18">
        <f ca="1">Q551*(1-AngCal!$B$28)+S551*AngCal!$B$28</f>
        <v>0.54902388733832796</v>
      </c>
      <c r="S551" s="18">
        <f ca="1">R408/$R265*(1-AngCal!$C$28)+S408/$S265*AngCal!$C$28</f>
        <v>0.54881466357944686</v>
      </c>
      <c r="T551" s="113">
        <f t="shared" ca="1" si="92"/>
        <v>0.10007352038559802</v>
      </c>
      <c r="U551" s="18">
        <f ca="1">T408/$P265*(1-AngCal!$C$28)+U408/$Q265*AngCal!$C$28</f>
        <v>9.6566870820310166E-2</v>
      </c>
      <c r="V551">
        <f ca="1">U551*(1-AngCal!$B$28)+W551*AngCal!$B$28</f>
        <v>0.10007352038559802</v>
      </c>
      <c r="W551" s="18">
        <f ca="1">V408/$R265*(1-AngCal!$C$28)+W408/$S265*AngCal!$C$28</f>
        <v>0.10015465973451107</v>
      </c>
      <c r="X551" s="113">
        <f t="shared" ca="1" si="93"/>
        <v>3.3813033373750992E-4</v>
      </c>
      <c r="Y551" s="18">
        <f ca="1">X408/$P265*(1-AngCal!$C$28)+Y408/$Q265*AngCal!$C$28</f>
        <v>1.8543380909525717E-3</v>
      </c>
      <c r="Z551" s="18">
        <f ca="1">Y551*(1-AngCal!$B$28)+AA551*AngCal!$B$28</f>
        <v>3.3813033373750992E-4</v>
      </c>
      <c r="AA551" s="18">
        <f ca="1">Z408/$R265*(1-AngCal!$C$28)+AA408/$S265*AngCal!$C$28</f>
        <v>3.0304724147326936E-4</v>
      </c>
      <c r="AB551" s="113">
        <f t="shared" ca="1" si="94"/>
        <v>2.6261818058639577E-4</v>
      </c>
      <c r="AC551" s="18">
        <f ca="1">AB408/$P265*(1-AngCal!$C$28)+AC408/$Q265*AngCal!$C$28</f>
        <v>6.3235869842419008E-4</v>
      </c>
      <c r="AD551" s="18">
        <f ca="1">AC551*(1-AngCal!$B$28)+AE551*AngCal!$B$28</f>
        <v>2.6261818058639577E-4</v>
      </c>
      <c r="AE551" s="18">
        <f ca="1">AD408/$R265*(1-AngCal!$C$28)+AE408/$S265*AngCal!$C$28</f>
        <v>2.5406286180544092E-4</v>
      </c>
    </row>
    <row r="552" spans="2:31" x14ac:dyDescent="0.15">
      <c r="B552">
        <v>49.982999999999997</v>
      </c>
      <c r="C552">
        <v>10</v>
      </c>
      <c r="D552" s="18">
        <v>2.0289999999999999</v>
      </c>
      <c r="E552" s="18">
        <v>8.0619999999999994</v>
      </c>
      <c r="F552" s="18">
        <v>0.21659999999999999</v>
      </c>
      <c r="G552" s="18">
        <v>0.83550000000000002</v>
      </c>
      <c r="H552" s="18">
        <v>-1.365</v>
      </c>
      <c r="I552" s="18">
        <v>0.53739999999999999</v>
      </c>
      <c r="J552" s="18">
        <v>0.37430000000000002</v>
      </c>
      <c r="K552" s="18">
        <v>-8.6229999999999993</v>
      </c>
      <c r="L552" s="18">
        <v>-0.4854</v>
      </c>
      <c r="M552" s="18">
        <v>1.381</v>
      </c>
      <c r="O552" s="18">
        <f t="shared" si="95"/>
        <v>142.19</v>
      </c>
      <c r="P552" s="113">
        <f t="shared" ca="1" si="91"/>
        <v>0.54012350669235876</v>
      </c>
      <c r="Q552" s="18">
        <f ca="1">P409/$P266*(1-AngCal!$C$28)+Q409/$Q266*AngCal!$C$28</f>
        <v>0.55846597368122541</v>
      </c>
      <c r="R552" s="18">
        <f ca="1">Q552*(1-AngCal!$B$28)+S552*AngCal!$B$28</f>
        <v>0.54012350669235876</v>
      </c>
      <c r="S552" s="18">
        <f ca="1">R409/$R266*(1-AngCal!$C$28)+S409/$S266*AngCal!$C$28</f>
        <v>0.53969908565990987</v>
      </c>
      <c r="T552" s="113">
        <f t="shared" ca="1" si="92"/>
        <v>0.10246535245686565</v>
      </c>
      <c r="U552" s="18">
        <f ca="1">T409/$P266*(1-AngCal!$C$28)+U409/$Q266*AngCal!$C$28</f>
        <v>9.6649401768234056E-2</v>
      </c>
      <c r="V552">
        <f ca="1">U552*(1-AngCal!$B$28)+W552*AngCal!$B$28</f>
        <v>0.10246535245686565</v>
      </c>
      <c r="W552" s="18">
        <f ca="1">V409/$R266*(1-AngCal!$C$28)+W409/$S266*AngCal!$C$28</f>
        <v>0.10259992605579533</v>
      </c>
      <c r="X552" s="113">
        <f t="shared" ca="1" si="93"/>
        <v>3.2909283795678524E-4</v>
      </c>
      <c r="Y552" s="18">
        <f ca="1">X409/$P266*(1-AngCal!$C$28)+Y409/$Q266*AngCal!$C$28</f>
        <v>1.8025493755769112E-3</v>
      </c>
      <c r="Z552" s="18">
        <f ca="1">Y552*(1-AngCal!$B$28)+AA552*AngCal!$B$28</f>
        <v>3.2909283795678524E-4</v>
      </c>
      <c r="AA552" s="18">
        <f ca="1">Z409/$R266*(1-AngCal!$C$28)+AA409/$S266*AngCal!$C$28</f>
        <v>2.9499895378379786E-4</v>
      </c>
      <c r="AB552" s="113">
        <f t="shared" ca="1" si="94"/>
        <v>1.8525205910782796E-4</v>
      </c>
      <c r="AC552" s="18">
        <f ca="1">AB409/$P266*(1-AngCal!$C$28)+AC409/$Q266*AngCal!$C$28</f>
        <v>5.0657025405608999E-4</v>
      </c>
      <c r="AD552" s="18">
        <f ca="1">AC552*(1-AngCal!$B$28)+AE552*AngCal!$B$28</f>
        <v>1.8525205910782796E-4</v>
      </c>
      <c r="AE552" s="18">
        <f ca="1">AD409/$R266*(1-AngCal!$C$28)+AE409/$S266*AngCal!$C$28</f>
        <v>1.778171704351471E-4</v>
      </c>
    </row>
    <row r="553" spans="2:31" x14ac:dyDescent="0.15">
      <c r="B553">
        <v>49.982999999999997</v>
      </c>
      <c r="C553">
        <v>15</v>
      </c>
      <c r="D553" s="18">
        <v>2.5840000000000001</v>
      </c>
      <c r="E553" s="18">
        <v>2.4969999999999999</v>
      </c>
      <c r="F553" s="18">
        <v>-0.58660000000000001</v>
      </c>
      <c r="G553" s="18">
        <v>0.47849999999999998</v>
      </c>
      <c r="H553" s="18">
        <v>3.004</v>
      </c>
      <c r="I553" s="18">
        <v>1.4279999999999999</v>
      </c>
      <c r="J553" s="18">
        <v>0.63800000000000001</v>
      </c>
      <c r="K553" s="18">
        <v>-8.39</v>
      </c>
      <c r="L553" s="18">
        <v>-0.32100000000000001</v>
      </c>
      <c r="M553" s="18">
        <v>1.7350000000000001</v>
      </c>
      <c r="O553" s="18">
        <f t="shared" si="95"/>
        <v>179.01</v>
      </c>
      <c r="P553" s="113">
        <f t="shared" ca="1" si="91"/>
        <v>0.53001154677204698</v>
      </c>
      <c r="Q553" s="18">
        <f ca="1">P410/$P267*(1-AngCal!$C$28)+Q410/$Q267*AngCal!$C$28</f>
        <v>0.55877538005298943</v>
      </c>
      <c r="R553" s="18">
        <f ca="1">Q553*(1-AngCal!$B$28)+S553*AngCal!$B$28</f>
        <v>0.53001154677204698</v>
      </c>
      <c r="S553" s="18">
        <f ca="1">R410/$R267*(1-AngCal!$C$28)+S410/$S267*AngCal!$C$28</f>
        <v>0.5293459887625549</v>
      </c>
      <c r="T553" s="113">
        <f t="shared" ca="1" si="92"/>
        <v>0.10516126398702359</v>
      </c>
      <c r="U553" s="18">
        <f ca="1">T410/$P267*(1-AngCal!$C$28)+U410/$Q267*AngCal!$C$28</f>
        <v>9.6714594649826707E-2</v>
      </c>
      <c r="V553">
        <f ca="1">U553*(1-AngCal!$B$28)+W553*AngCal!$B$28</f>
        <v>0.10516126398702359</v>
      </c>
      <c r="W553" s="18">
        <f ca="1">V410/$R267*(1-AngCal!$C$28)+W410/$S267*AngCal!$C$28</f>
        <v>0.10535670902301701</v>
      </c>
      <c r="X553" s="113">
        <f t="shared" ca="1" si="93"/>
        <v>3.4028148257301432E-4</v>
      </c>
      <c r="Y553" s="18">
        <f ca="1">X410/$P267*(1-AngCal!$C$28)+Y410/$Q267*AngCal!$C$28</f>
        <v>1.7647281151877501E-3</v>
      </c>
      <c r="Z553" s="18">
        <f ca="1">Y553*(1-AngCal!$B$28)+AA553*AngCal!$B$28</f>
        <v>3.4028148257301432E-4</v>
      </c>
      <c r="AA553" s="18">
        <f ca="1">Z410/$R267*(1-AngCal!$C$28)+AA410/$S267*AngCal!$C$28</f>
        <v>3.0732162440074063E-4</v>
      </c>
      <c r="AB553" s="113">
        <f t="shared" ca="1" si="94"/>
        <v>1.3232727061507509E-4</v>
      </c>
      <c r="AC553" s="18">
        <f ca="1">AB410/$P267*(1-AngCal!$C$28)+AC410/$Q267*AngCal!$C$28</f>
        <v>4.0730859284009982E-4</v>
      </c>
      <c r="AD553" s="18">
        <f ca="1">AC553*(1-AngCal!$B$28)+AE553*AngCal!$B$28</f>
        <v>1.3232727061507509E-4</v>
      </c>
      <c r="AE553" s="18">
        <f ca="1">AD410/$R267*(1-AngCal!$C$28)+AE410/$S267*AngCal!$C$28</f>
        <v>1.2596455742312892E-4</v>
      </c>
    </row>
    <row r="554" spans="2:31" x14ac:dyDescent="0.15">
      <c r="B554">
        <v>49.982999999999997</v>
      </c>
      <c r="C554">
        <v>20</v>
      </c>
      <c r="D554" s="18">
        <v>0.29189999999999999</v>
      </c>
      <c r="E554" s="18">
        <v>-0.64539999999999997</v>
      </c>
      <c r="F554" s="18">
        <v>-1.506</v>
      </c>
      <c r="G554" s="18">
        <v>9.6369999999999997E-2</v>
      </c>
      <c r="H554" s="18">
        <v>1.452</v>
      </c>
      <c r="I554" s="18">
        <v>1.0920000000000001</v>
      </c>
      <c r="J554" s="18">
        <v>1.9470000000000001</v>
      </c>
      <c r="K554" s="18">
        <v>-0.52470000000000006</v>
      </c>
      <c r="L554" s="18">
        <v>3.327</v>
      </c>
      <c r="M554" s="18">
        <v>0.22239999999999999</v>
      </c>
      <c r="O554" s="18">
        <f t="shared" si="95"/>
        <v>225.36</v>
      </c>
      <c r="P554" s="113">
        <f t="shared" ca="1" si="91"/>
        <v>0.51889119552618046</v>
      </c>
      <c r="Q554" s="18">
        <f ca="1">P411/$P268*(1-AngCal!$C$28)+Q411/$Q268*AngCal!$C$28</f>
        <v>0.55902304974030459</v>
      </c>
      <c r="R554" s="18">
        <f ca="1">Q554*(1-AngCal!$B$28)+S554*AngCal!$B$28</f>
        <v>0.51889119552618046</v>
      </c>
      <c r="S554" s="18">
        <f ca="1">R411/$R268*(1-AngCal!$C$28)+S411/$S268*AngCal!$C$28</f>
        <v>0.5179625961720159</v>
      </c>
      <c r="T554" s="113">
        <f t="shared" ca="1" si="92"/>
        <v>0.10812899985035436</v>
      </c>
      <c r="U554" s="18">
        <f ca="1">T411/$P268*(1-AngCal!$C$28)+U411/$Q268*AngCal!$C$28</f>
        <v>9.6763775639629665E-2</v>
      </c>
      <c r="V554">
        <f ca="1">U554*(1-AngCal!$B$28)+W554*AngCal!$B$28</f>
        <v>0.10812899985035436</v>
      </c>
      <c r="W554" s="18">
        <f ca="1">V411/$R268*(1-AngCal!$C$28)+W411/$S268*AngCal!$C$28</f>
        <v>0.10839197648247569</v>
      </c>
      <c r="X554" s="113">
        <f t="shared" ca="1" si="93"/>
        <v>3.7109034149766654E-4</v>
      </c>
      <c r="Y554" s="18">
        <f ca="1">X411/$P268*(1-AngCal!$C$28)+Y411/$Q268*AngCal!$C$28</f>
        <v>1.7378628217609544E-3</v>
      </c>
      <c r="Z554" s="18">
        <f ca="1">Y554*(1-AngCal!$B$28)+AA554*AngCal!$B$28</f>
        <v>3.7109034149766654E-4</v>
      </c>
      <c r="AA554" s="18">
        <f ca="1">Z411/$R268*(1-AngCal!$C$28)+AA411/$S268*AngCal!$C$28</f>
        <v>3.3946498883664564E-4</v>
      </c>
      <c r="AB554" s="113">
        <f t="shared" ca="1" si="94"/>
        <v>9.2534154572955678E-5</v>
      </c>
      <c r="AC554" s="18">
        <f ca="1">AB411/$P268*(1-AngCal!$C$28)+AC411/$Q268*AngCal!$C$28</f>
        <v>3.2893453113570103E-4</v>
      </c>
      <c r="AD554" s="18">
        <f ca="1">AC554*(1-AngCal!$B$28)+AE554*AngCal!$B$28</f>
        <v>9.2534154572955678E-5</v>
      </c>
      <c r="AE554" s="18">
        <f ca="1">AD411/$R268*(1-AngCal!$C$28)+AE411/$S268*AngCal!$C$28</f>
        <v>8.7064154711270737E-5</v>
      </c>
    </row>
    <row r="555" spans="2:31" x14ac:dyDescent="0.15">
      <c r="B555">
        <v>67.763000000000005</v>
      </c>
      <c r="C555">
        <v>1</v>
      </c>
      <c r="D555" s="18">
        <v>0.43309999999999998</v>
      </c>
      <c r="E555" s="18">
        <v>-0.70099999999999996</v>
      </c>
      <c r="F555" s="18">
        <v>-1.5449999999999999</v>
      </c>
      <c r="G555" s="18">
        <v>0.14299999999999999</v>
      </c>
      <c r="H555" s="18">
        <v>1.103</v>
      </c>
      <c r="I555" s="18">
        <v>0.88759999999999994</v>
      </c>
      <c r="J555" s="18">
        <v>1.5369999999999999</v>
      </c>
      <c r="K555" s="18">
        <v>-0.30840000000000001</v>
      </c>
      <c r="L555" s="18">
        <v>2.351</v>
      </c>
      <c r="M555" s="18">
        <v>0.14269999999999999</v>
      </c>
      <c r="O555" s="18">
        <f t="shared" si="95"/>
        <v>283.70999999999998</v>
      </c>
      <c r="P555" s="113">
        <f t="shared" ca="1" si="91"/>
        <v>0.50696858206098194</v>
      </c>
      <c r="Q555" s="18">
        <f ca="1">P412/$P269*(1-AngCal!$C$28)+Q412/$Q269*AngCal!$C$28</f>
        <v>0.55924005338971572</v>
      </c>
      <c r="R555" s="18">
        <f ca="1">Q555*(1-AngCal!$B$28)+S555*AngCal!$B$28</f>
        <v>0.50696858206098194</v>
      </c>
      <c r="S555" s="18">
        <f ca="1">R412/$R269*(1-AngCal!$C$28)+S412/$S269*AngCal!$C$28</f>
        <v>0.50575908762152466</v>
      </c>
      <c r="T555" s="113">
        <f t="shared" ca="1" si="92"/>
        <v>0.11132280672262067</v>
      </c>
      <c r="U555" s="18">
        <f ca="1">T412/$P269*(1-AngCal!$C$28)+U412/$Q269*AngCal!$C$28</f>
        <v>9.6795794859256087E-2</v>
      </c>
      <c r="V555">
        <f ca="1">U555*(1-AngCal!$B$28)+W555*AngCal!$B$28</f>
        <v>0.11132280672262067</v>
      </c>
      <c r="W555" s="18">
        <f ca="1">V412/$R269*(1-AngCal!$C$28)+W412/$S269*AngCal!$C$28</f>
        <v>0.11165894304371578</v>
      </c>
      <c r="X555" s="113">
        <f t="shared" ca="1" si="93"/>
        <v>4.2299474806686116E-4</v>
      </c>
      <c r="Y555" s="18">
        <f ca="1">X412/$P269*(1-AngCal!$C$28)+Y412/$Q269*AngCal!$C$28</f>
        <v>1.7197279103966854E-3</v>
      </c>
      <c r="Z555" s="18">
        <f ca="1">Y555*(1-AngCal!$B$28)+AA555*AngCal!$B$28</f>
        <v>4.2299474806686116E-4</v>
      </c>
      <c r="AA555" s="18">
        <f ca="1">Z412/$R269*(1-AngCal!$C$28)+AA412/$S269*AngCal!$C$28</f>
        <v>3.9299001490306372E-4</v>
      </c>
      <c r="AB555" s="113">
        <f t="shared" ca="1" si="94"/>
        <v>6.2639120691609709E-5</v>
      </c>
      <c r="AC555" s="18">
        <f ca="1">AB412/$P269*(1-AngCal!$C$28)+AC412/$Q269*AngCal!$C$28</f>
        <v>2.6703135336732128E-4</v>
      </c>
      <c r="AD555" s="18">
        <f ca="1">AC555*(1-AngCal!$B$28)+AE555*AngCal!$B$28</f>
        <v>6.2639120691609709E-5</v>
      </c>
      <c r="AE555" s="18">
        <f ca="1">AD412/$R269*(1-AngCal!$C$28)+AE412/$S269*AngCal!$C$28</f>
        <v>5.7909748003115404E-5</v>
      </c>
    </row>
    <row r="556" spans="2:31" x14ac:dyDescent="0.15">
      <c r="B556">
        <v>67.763000000000005</v>
      </c>
      <c r="C556">
        <v>3</v>
      </c>
      <c r="D556" s="18">
        <v>0.44679999999999997</v>
      </c>
      <c r="E556" s="18">
        <v>-0.62580000000000002</v>
      </c>
      <c r="F556" s="18">
        <v>-1.504</v>
      </c>
      <c r="G556" s="18">
        <v>0.18770000000000001</v>
      </c>
      <c r="H556" s="18">
        <v>0.8357</v>
      </c>
      <c r="I556" s="18">
        <v>0.54690000000000005</v>
      </c>
      <c r="J556" s="18">
        <v>1.081</v>
      </c>
      <c r="K556" s="18">
        <v>-0.25390000000000001</v>
      </c>
      <c r="L556" s="18">
        <v>2.302</v>
      </c>
      <c r="M556" s="18">
        <v>0.1258</v>
      </c>
      <c r="O556" s="18">
        <f t="shared" si="95"/>
        <v>357.17</v>
      </c>
      <c r="P556" s="113">
        <f t="shared" ca="1" si="91"/>
        <v>0.494474256477971</v>
      </c>
      <c r="Q556" s="18">
        <f ca="1">P413/$P270*(1-AngCal!$C$28)+Q413/$Q270*AngCal!$C$28</f>
        <v>0.55946660122186298</v>
      </c>
      <c r="R556" s="18">
        <f ca="1">Q556*(1-AngCal!$B$28)+S556*AngCal!$B$28</f>
        <v>0.494474256477971</v>
      </c>
      <c r="S556" s="18">
        <f ca="1">R413/$R270*(1-AngCal!$C$28)+S413/$S270*AngCal!$C$28</f>
        <v>0.49297041743198999</v>
      </c>
      <c r="T556" s="113">
        <f t="shared" ca="1" si="92"/>
        <v>0.11468486034572081</v>
      </c>
      <c r="U556" s="18">
        <f ca="1">T413/$P270*(1-AngCal!$C$28)+U413/$Q270*AngCal!$C$28</f>
        <v>9.6805577471359081E-2</v>
      </c>
      <c r="V556">
        <f ca="1">U556*(1-AngCal!$B$28)+W556*AngCal!$B$28</f>
        <v>0.11468486034572081</v>
      </c>
      <c r="W556" s="18">
        <f ca="1">V413/$R270*(1-AngCal!$C$28)+W413/$S270*AngCal!$C$28</f>
        <v>0.11509856389506277</v>
      </c>
      <c r="X556" s="113">
        <f t="shared" ca="1" si="93"/>
        <v>4.9842272416026408E-4</v>
      </c>
      <c r="Y556" s="18">
        <f ca="1">X413/$P270*(1-AngCal!$C$28)+Y413/$Q270*AngCal!$C$28</f>
        <v>1.7090426739871413E-3</v>
      </c>
      <c r="Z556" s="18">
        <f ca="1">Y556*(1-AngCal!$B$28)+AA556*AngCal!$B$28</f>
        <v>4.9842272416026408E-4</v>
      </c>
      <c r="AA556" s="18">
        <f ca="1">Z413/$R270*(1-AngCal!$C$28)+AA413/$S270*AngCal!$C$28</f>
        <v>4.7041053968580998E-4</v>
      </c>
      <c r="AB556" s="113">
        <f t="shared" ca="1" si="94"/>
        <v>4.0189992172248085E-5</v>
      </c>
      <c r="AC556" s="18">
        <f ca="1">AB413/$P270*(1-AngCal!$C$28)+AC413/$Q270*AngCal!$C$28</f>
        <v>2.1813587059663601E-4</v>
      </c>
      <c r="AD556" s="18">
        <f ca="1">AC556*(1-AngCal!$B$28)+AE556*AngCal!$B$28</f>
        <v>4.0189992172248085E-5</v>
      </c>
      <c r="AE556" s="18">
        <f ca="1">AD413/$R270*(1-AngCal!$C$28)+AE413/$S270*AngCal!$C$28</f>
        <v>3.6072554017023931E-5</v>
      </c>
    </row>
    <row r="557" spans="2:31" x14ac:dyDescent="0.15">
      <c r="B557">
        <v>67.763000000000005</v>
      </c>
      <c r="C557">
        <v>5</v>
      </c>
      <c r="D557" s="18">
        <v>0.44650000000000001</v>
      </c>
      <c r="E557" s="18">
        <v>-0.63319999999999999</v>
      </c>
      <c r="F557" s="18">
        <v>-1.53</v>
      </c>
      <c r="G557" s="18">
        <v>0.14760000000000001</v>
      </c>
      <c r="H557" s="18">
        <v>0.83899999999999997</v>
      </c>
      <c r="I557" s="18">
        <v>0.42759999999999998</v>
      </c>
      <c r="J557" s="18">
        <v>1.0609999999999999</v>
      </c>
      <c r="K557" s="18">
        <v>-0.25430000000000003</v>
      </c>
      <c r="L557" s="18">
        <v>2.3730000000000002</v>
      </c>
      <c r="M557" s="18">
        <v>0.12759999999999999</v>
      </c>
      <c r="O557" s="18">
        <f t="shared" si="95"/>
        <v>449.65</v>
      </c>
      <c r="P557" s="113">
        <f t="shared" ca="1" si="91"/>
        <v>0.48167130673955605</v>
      </c>
      <c r="Q557" s="18">
        <f ca="1">P414/$P271*(1-AngCal!$C$28)+Q414/$Q271*AngCal!$C$28</f>
        <v>0.55976168721506303</v>
      </c>
      <c r="R557" s="18">
        <f ca="1">Q557*(1-AngCal!$B$28)+S557*AngCal!$B$28</f>
        <v>0.48167130673955605</v>
      </c>
      <c r="S557" s="18">
        <f ca="1">R414/$R271*(1-AngCal!$C$28)+S414/$S271*AngCal!$C$28</f>
        <v>0.47986439603742115</v>
      </c>
      <c r="T557" s="113">
        <f t="shared" ca="1" si="92"/>
        <v>0.11814311926191352</v>
      </c>
      <c r="U557" s="18">
        <f ca="1">T414/$P271*(1-AngCal!$C$28)+U414/$Q271*AngCal!$C$28</f>
        <v>9.6781501498896957E-2</v>
      </c>
      <c r="V557">
        <f ca="1">U557*(1-AngCal!$B$28)+W557*AngCal!$B$28</f>
        <v>0.11814311926191352</v>
      </c>
      <c r="W557" s="18">
        <f ca="1">V414/$R271*(1-AngCal!$C$28)+W414/$S271*AngCal!$C$28</f>
        <v>0.11863739954990644</v>
      </c>
      <c r="X557" s="113">
        <f t="shared" ca="1" si="93"/>
        <v>6.0030301637478494E-4</v>
      </c>
      <c r="Y557" s="18">
        <f ca="1">X414/$P271*(1-AngCal!$C$28)+Y414/$Q271*AngCal!$C$28</f>
        <v>1.7064829671348794E-3</v>
      </c>
      <c r="Z557" s="18">
        <f ca="1">Y557*(1-AngCal!$B$28)+AA557*AngCal!$B$28</f>
        <v>6.0030301637478494E-4</v>
      </c>
      <c r="AA557" s="18">
        <f ca="1">Z414/$R271*(1-AngCal!$C$28)+AA414/$S271*AngCal!$C$28</f>
        <v>5.7470743879730864E-4</v>
      </c>
      <c r="AB557" s="113">
        <f t="shared" ca="1" si="94"/>
        <v>2.3340528870447995E-5</v>
      </c>
      <c r="AC557" s="18">
        <f ca="1">AB414/$P271*(1-AngCal!$C$28)+AC414/$Q271*AngCal!$C$28</f>
        <v>1.7952808702548977E-4</v>
      </c>
      <c r="AD557" s="18">
        <f ca="1">AC557*(1-AngCal!$B$28)+AE557*AngCal!$B$28</f>
        <v>2.3340528870447995E-5</v>
      </c>
      <c r="AE557" s="18">
        <f ca="1">AD414/$R271*(1-AngCal!$C$28)+AE414/$S271*AngCal!$C$28</f>
        <v>1.972655018764236E-5</v>
      </c>
    </row>
    <row r="558" spans="2:31" x14ac:dyDescent="0.15">
      <c r="B558">
        <v>67.763000000000005</v>
      </c>
      <c r="C558">
        <v>7</v>
      </c>
      <c r="D558" s="18">
        <v>0.46629999999999999</v>
      </c>
      <c r="E558" s="18">
        <v>-0.69650000000000001</v>
      </c>
      <c r="F558" s="18">
        <v>-1.5529999999999999</v>
      </c>
      <c r="G558" s="18">
        <v>0.1646</v>
      </c>
      <c r="H558" s="18">
        <v>0.8881</v>
      </c>
      <c r="I558" s="18">
        <v>0.27910000000000001</v>
      </c>
      <c r="J558" s="18">
        <v>1.123</v>
      </c>
      <c r="K558" s="18">
        <v>-0.2485</v>
      </c>
      <c r="L558" s="18">
        <v>2.4820000000000002</v>
      </c>
      <c r="M558" s="18">
        <v>9.0609999999999996E-2</v>
      </c>
      <c r="O558" s="18">
        <f t="shared" si="95"/>
        <v>566.08000000000004</v>
      </c>
      <c r="P558" s="113">
        <f t="shared" ca="1" si="91"/>
        <v>0.46883497015967218</v>
      </c>
      <c r="Q558" s="18">
        <f ca="1">P415/$P272*(1-AngCal!$C$28)+Q415/$Q272*AngCal!$C$28</f>
        <v>0.56021175373395993</v>
      </c>
      <c r="R558" s="18">
        <f ca="1">Q558*(1-AngCal!$B$28)+S558*AngCal!$B$28</f>
        <v>0.46883497015967218</v>
      </c>
      <c r="S558" s="18">
        <f ca="1">R415/$R272*(1-AngCal!$C$28)+S415/$S272*AngCal!$C$28</f>
        <v>0.46672062922341778</v>
      </c>
      <c r="T558" s="113">
        <f t="shared" ca="1" si="92"/>
        <v>0.12159942476957224</v>
      </c>
      <c r="U558" s="18">
        <f ca="1">T415/$P272*(1-AngCal!$C$28)+U415/$Q272*AngCal!$C$28</f>
        <v>9.6701571019021826E-2</v>
      </c>
      <c r="V558">
        <f ca="1">U558*(1-AngCal!$B$28)+W558*AngCal!$B$28</f>
        <v>0.12159942476957224</v>
      </c>
      <c r="W558" s="18">
        <f ca="1">V415/$R272*(1-AngCal!$C$28)+W415/$S272*AngCal!$C$28</f>
        <v>0.12217552899813558</v>
      </c>
      <c r="X558" s="113">
        <f t="shared" ca="1" si="93"/>
        <v>7.3697185216321391E-4</v>
      </c>
      <c r="Y558" s="18">
        <f ca="1">X415/$P272*(1-AngCal!$C$28)+Y415/$Q272*AngCal!$C$28</f>
        <v>1.7186439835583094E-3</v>
      </c>
      <c r="Z558" s="18">
        <f ca="1">Y558*(1-AngCal!$B$28)+AA558*AngCal!$B$28</f>
        <v>7.3697185216321391E-4</v>
      </c>
      <c r="AA558" s="18">
        <f ca="1">Z415/$R272*(1-AngCal!$C$28)+AA415/$S272*AngCal!$C$28</f>
        <v>7.1425722496579961E-4</v>
      </c>
      <c r="AB558" s="113">
        <f t="shared" ca="1" si="94"/>
        <v>2.2333084305065995E-5</v>
      </c>
      <c r="AC558" s="18">
        <f ca="1">AB415/$P272*(1-AngCal!$C$28)+AC415/$Q272*AngCal!$C$28</f>
        <v>1.4906003516521355E-4</v>
      </c>
      <c r="AD558" s="18">
        <f ca="1">AC558*(1-AngCal!$B$28)+AE558*AngCal!$B$28</f>
        <v>2.2333084305065995E-5</v>
      </c>
      <c r="AE558" s="18">
        <f ca="1">AD415/$R272*(1-AngCal!$C$28)+AE415/$S272*AngCal!$C$28</f>
        <v>1.9400786083904858E-5</v>
      </c>
    </row>
    <row r="559" spans="2:31" x14ac:dyDescent="0.15">
      <c r="B559">
        <v>67.763000000000005</v>
      </c>
      <c r="C559">
        <v>10</v>
      </c>
      <c r="D559" s="18">
        <v>4.4510000000000001E-2</v>
      </c>
      <c r="E559" s="18">
        <v>0.16869999999999999</v>
      </c>
      <c r="F559" s="18">
        <v>-0.2135</v>
      </c>
      <c r="G559" s="18">
        <v>0.13170000000000001</v>
      </c>
      <c r="H559" s="18">
        <v>0.30430000000000001</v>
      </c>
      <c r="I559" s="18">
        <v>1.0129999999999999</v>
      </c>
      <c r="J559" s="18">
        <v>0.30549999999999999</v>
      </c>
      <c r="K559" s="18">
        <v>-0.1598</v>
      </c>
      <c r="L559" s="18">
        <v>2.629</v>
      </c>
      <c r="M559" s="18">
        <v>5.305E-2</v>
      </c>
      <c r="O559" s="18">
        <f t="shared" si="95"/>
        <v>712.65</v>
      </c>
      <c r="P559" s="113">
        <f t="shared" ca="1" si="91"/>
        <v>0.45639729879549928</v>
      </c>
      <c r="Q559" s="18">
        <f ca="1">P416/$P273*(1-AngCal!$C$28)+Q416/$Q273*AngCal!$C$28</f>
        <v>0.56091292830933559</v>
      </c>
      <c r="R559" s="18">
        <f ca="1">Q559*(1-AngCal!$B$28)+S559*AngCal!$B$28</f>
        <v>0.45639729879549928</v>
      </c>
      <c r="S559" s="18">
        <f ca="1">R416/$R273*(1-AngCal!$C$28)+S416/$S273*AngCal!$C$28</f>
        <v>0.45397894190750654</v>
      </c>
      <c r="T559" s="113">
        <f t="shared" ca="1" si="92"/>
        <v>0.12494943212256851</v>
      </c>
      <c r="U559" s="18">
        <f ca="1">T416/$P273*(1-AngCal!$C$28)+U416/$Q273*AngCal!$C$28</f>
        <v>9.6531201312080539E-2</v>
      </c>
      <c r="V559">
        <f ca="1">U559*(1-AngCal!$B$28)+W559*AngCal!$B$28</f>
        <v>0.12494943212256851</v>
      </c>
      <c r="W559" s="18">
        <f ca="1">V416/$R273*(1-AngCal!$C$28)+W416/$S273*AngCal!$C$28</f>
        <v>0.12560699333656869</v>
      </c>
      <c r="X559" s="113">
        <f t="shared" ca="1" si="93"/>
        <v>9.0228706550129752E-4</v>
      </c>
      <c r="Y559" s="18">
        <f ca="1">X416/$P273*(1-AngCal!$C$28)+Y416/$Q273*AngCal!$C$28</f>
        <v>1.7724126245896397E-3</v>
      </c>
      <c r="Z559" s="18">
        <f ca="1">Y559*(1-AngCal!$B$28)+AA559*AngCal!$B$28</f>
        <v>9.0228706550129752E-4</v>
      </c>
      <c r="AA559" s="18">
        <f ca="1">Z416/$R273*(1-AngCal!$C$28)+AA416/$S273*AngCal!$C$28</f>
        <v>8.8215348214129607E-4</v>
      </c>
      <c r="AB559" s="113">
        <f t="shared" ca="1" si="94"/>
        <v>2.2587757001109589E-5</v>
      </c>
      <c r="AC559" s="18">
        <f ca="1">AB416/$P273*(1-AngCal!$C$28)+AC416/$Q273*AngCal!$C$28</f>
        <v>1.2502625615102241E-4</v>
      </c>
      <c r="AD559" s="18">
        <f ca="1">AC559*(1-AngCal!$B$28)+AE559*AngCal!$B$28</f>
        <v>2.2587757001109589E-5</v>
      </c>
      <c r="AE559" s="18">
        <f ca="1">AD416/$R273*(1-AngCal!$C$28)+AE416/$S273*AngCal!$C$28</f>
        <v>2.021746223115811E-5</v>
      </c>
    </row>
    <row r="560" spans="2:31" x14ac:dyDescent="0.15">
      <c r="B560">
        <v>67.763000000000005</v>
      </c>
      <c r="C560">
        <v>15</v>
      </c>
      <c r="D560" s="18">
        <v>0.15820000000000001</v>
      </c>
      <c r="E560" s="18">
        <v>-0.1845</v>
      </c>
      <c r="F560" s="18">
        <v>-1.5469999999999999</v>
      </c>
      <c r="G560" s="18">
        <v>0.16900000000000001</v>
      </c>
      <c r="H560" s="18">
        <v>0.63959999999999995</v>
      </c>
      <c r="I560" s="18">
        <v>0.43709999999999999</v>
      </c>
      <c r="J560" s="18">
        <v>0.54759999999999998</v>
      </c>
      <c r="K560" s="18">
        <v>-0.23760000000000001</v>
      </c>
      <c r="L560" s="18">
        <v>2.7669999999999999</v>
      </c>
      <c r="M560" s="18">
        <v>5.7329999999999999E-2</v>
      </c>
      <c r="O560" s="18">
        <f t="shared" si="95"/>
        <v>897.16</v>
      </c>
      <c r="P560" s="113">
        <f t="shared" ca="1" si="91"/>
        <v>0.44489285009909579</v>
      </c>
      <c r="Q560" s="18">
        <f ca="1">P417/$P274*(1-AngCal!$C$28)+Q417/$Q274*AngCal!$C$28</f>
        <v>0.5618207229461667</v>
      </c>
      <c r="R560" s="18">
        <f ca="1">Q560*(1-AngCal!$B$28)+S560*AngCal!$B$28</f>
        <v>0.44489285009909579</v>
      </c>
      <c r="S560" s="18">
        <f ca="1">R417/$R274*(1-AngCal!$C$28)+S417/$S274*AngCal!$C$28</f>
        <v>0.4421872899066786</v>
      </c>
      <c r="T560" s="113">
        <f t="shared" ca="1" si="92"/>
        <v>0.12804042846725056</v>
      </c>
      <c r="U560" s="18">
        <f ca="1">T417/$P274*(1-AngCal!$C$28)+U417/$Q274*AngCal!$C$28</f>
        <v>9.6237416013388755E-2</v>
      </c>
      <c r="V560">
        <f ca="1">U560*(1-AngCal!$B$28)+W560*AngCal!$B$28</f>
        <v>0.12804042846725056</v>
      </c>
      <c r="W560" s="18">
        <f ca="1">V417/$R274*(1-AngCal!$C$28)+W417/$S274*AngCal!$C$28</f>
        <v>0.12877630916360647</v>
      </c>
      <c r="X560" s="113">
        <f t="shared" ca="1" si="93"/>
        <v>1.0919275667605934E-3</v>
      </c>
      <c r="Y560" s="18">
        <f ca="1">X417/$P274*(1-AngCal!$C$28)+Y417/$Q274*AngCal!$C$28</f>
        <v>1.9646632170530897E-3</v>
      </c>
      <c r="Z560" s="18">
        <f ca="1">Y560*(1-AngCal!$B$28)+AA560*AngCal!$B$28</f>
        <v>1.0919275667605934E-3</v>
      </c>
      <c r="AA560" s="18">
        <f ca="1">Z417/$R274*(1-AngCal!$C$28)+AA417/$S274*AngCal!$C$28</f>
        <v>1.0717335892559917E-3</v>
      </c>
      <c r="AB560" s="113">
        <f t="shared" ca="1" si="94"/>
        <v>2.2668738250657052E-5</v>
      </c>
      <c r="AC560" s="18">
        <f ca="1">AB417/$P274*(1-AngCal!$C$28)+AC417/$Q274*AngCal!$C$28</f>
        <v>1.0601851039954826E-4</v>
      </c>
      <c r="AD560" s="18">
        <f ca="1">AC560*(1-AngCal!$B$28)+AE560*AngCal!$B$28</f>
        <v>2.2668738250657052E-5</v>
      </c>
      <c r="AE560" s="18">
        <f ca="1">AD417/$R274*(1-AngCal!$C$28)+AE417/$S274*AngCal!$C$28</f>
        <v>2.07401320074902E-5</v>
      </c>
    </row>
    <row r="561" spans="2:31" x14ac:dyDescent="0.15">
      <c r="B561">
        <v>67.763000000000005</v>
      </c>
      <c r="C561">
        <v>20</v>
      </c>
      <c r="D561" s="18">
        <v>0.61739999999999995</v>
      </c>
      <c r="E561" s="18">
        <v>-0.66590000000000005</v>
      </c>
      <c r="F561" s="18">
        <v>-1.591</v>
      </c>
      <c r="G561" s="18">
        <v>0.1719</v>
      </c>
      <c r="H561" s="18">
        <v>0.86460000000000004</v>
      </c>
      <c r="I561" s="18">
        <v>0.52200000000000002</v>
      </c>
      <c r="J561" s="18">
        <v>0.57110000000000005</v>
      </c>
      <c r="K561" s="18">
        <v>-0.44419999999999998</v>
      </c>
      <c r="L561" s="18">
        <v>2.3199999999999998</v>
      </c>
      <c r="M561" s="18">
        <v>0.44209999999999999</v>
      </c>
      <c r="O561" s="18">
        <f t="shared" si="95"/>
        <v>1129.4000000000001</v>
      </c>
      <c r="P561" s="113">
        <f t="shared" ca="1" si="91"/>
        <v>0.43511797717599632</v>
      </c>
      <c r="Q561" s="18">
        <f ca="1">P418/$P275*(1-AngCal!$C$28)+Q418/$Q275*AngCal!$C$28</f>
        <v>0.56215312939841322</v>
      </c>
      <c r="R561" s="18">
        <f ca="1">Q561*(1-AngCal!$B$28)+S561*AngCal!$B$28</f>
        <v>0.43511797717599632</v>
      </c>
      <c r="S561" s="18">
        <f ca="1">R418/$R275*(1-AngCal!$C$28)+S418/$S275*AngCal!$C$28</f>
        <v>0.43217854757275576</v>
      </c>
      <c r="T561" s="113">
        <f t="shared" ca="1" si="92"/>
        <v>0.13064952913493899</v>
      </c>
      <c r="U561" s="18">
        <f ca="1">T418/$P275*(1-AngCal!$C$28)+U418/$Q275*AngCal!$C$28</f>
        <v>9.5867693562303763E-2</v>
      </c>
      <c r="V561">
        <f ca="1">U561*(1-AngCal!$B$28)+W561*AngCal!$B$28</f>
        <v>0.13064952913493899</v>
      </c>
      <c r="W561" s="18">
        <f ca="1">V418/$R275*(1-AngCal!$C$28)+W418/$S275*AngCal!$C$28</f>
        <v>0.13145433595689837</v>
      </c>
      <c r="X561" s="113">
        <f t="shared" ca="1" si="93"/>
        <v>1.2940649455109574E-3</v>
      </c>
      <c r="Y561" s="18">
        <f ca="1">X418/$P275*(1-AngCal!$C$28)+Y418/$Q275*AngCal!$C$28</f>
        <v>2.6120462309900923E-3</v>
      </c>
      <c r="Z561" s="18">
        <f ca="1">Y561*(1-AngCal!$B$28)+AA561*AngCal!$B$28</f>
        <v>1.2940649455109574E-3</v>
      </c>
      <c r="AA561" s="18">
        <f ca="1">Z418/$R275*(1-AngCal!$C$28)+AA418/$S275*AngCal!$C$28</f>
        <v>1.2635685581781704E-3</v>
      </c>
      <c r="AB561" s="113">
        <f t="shared" ca="1" si="94"/>
        <v>2.2573116243410069E-5</v>
      </c>
      <c r="AC561" s="18">
        <f ca="1">AB418/$P275*(1-AngCal!$C$28)+AC418/$Q275*AngCal!$C$28</f>
        <v>9.0740710879101748E-5</v>
      </c>
      <c r="AD561" s="18">
        <f ca="1">AC561*(1-AngCal!$B$28)+AE561*AngCal!$B$28</f>
        <v>2.2573116243410069E-5</v>
      </c>
      <c r="AE561" s="18">
        <f ca="1">AD418/$R275*(1-AngCal!$C$28)+AE418/$S275*AngCal!$C$28</f>
        <v>2.0995806009601457E-5</v>
      </c>
    </row>
    <row r="562" spans="2:31" x14ac:dyDescent="0.15">
      <c r="B562">
        <v>92.162999999999997</v>
      </c>
      <c r="C562">
        <v>1</v>
      </c>
      <c r="D562" s="18">
        <v>2.478E-2</v>
      </c>
      <c r="E562" s="18">
        <v>-0.15659999999999999</v>
      </c>
      <c r="F562" s="18">
        <v>-1.3839999999999999</v>
      </c>
      <c r="G562" s="18">
        <v>0.2752</v>
      </c>
      <c r="H562" s="18">
        <v>0.72929999999999995</v>
      </c>
      <c r="I562" s="18">
        <v>0.62709999999999999</v>
      </c>
      <c r="J562" s="18">
        <v>0.91420000000000001</v>
      </c>
      <c r="K562" s="18">
        <v>-0.23449999999999999</v>
      </c>
      <c r="L562" s="18">
        <v>2.0019999999999998</v>
      </c>
      <c r="M562" s="18">
        <v>0.15920000000000001</v>
      </c>
      <c r="O562" s="18">
        <f t="shared" si="95"/>
        <v>1421.9</v>
      </c>
      <c r="P562" s="113">
        <f t="shared" ca="1" si="91"/>
        <v>0.42836458229314139</v>
      </c>
      <c r="Q562" s="18">
        <f ca="1">P419/$P276*(1-AngCal!$C$28)+Q419/$Q276*AngCal!$C$28</f>
        <v>0.55929940128851308</v>
      </c>
      <c r="R562" s="18">
        <f ca="1">Q562*(1-AngCal!$B$28)+S562*AngCal!$B$28</f>
        <v>0.42836458229314139</v>
      </c>
      <c r="S562" s="18">
        <f ca="1">R419/$R276*(1-AngCal!$C$28)+S419/$S276*AngCal!$C$28</f>
        <v>0.42533491942962082</v>
      </c>
      <c r="T562" s="113">
        <f t="shared" ca="1" si="92"/>
        <v>0.13242607156869435</v>
      </c>
      <c r="U562" s="18">
        <f ca="1">T419/$P276*(1-AngCal!$C$28)+U419/$Q276*AngCal!$C$28</f>
        <v>9.5709727924266005E-2</v>
      </c>
      <c r="V562">
        <f ca="1">U562*(1-AngCal!$B$28)+W562*AngCal!$B$28</f>
        <v>0.13242607156869435</v>
      </c>
      <c r="W562" s="18">
        <f ca="1">V419/$R276*(1-AngCal!$C$28)+W419/$S276*AngCal!$C$28</f>
        <v>0.13327564041277484</v>
      </c>
      <c r="X562" s="113">
        <f t="shared" ca="1" si="93"/>
        <v>1.4835182584945084E-3</v>
      </c>
      <c r="Y562" s="18">
        <f ca="1">X419/$P276*(1-AngCal!$C$28)+Y419/$Q276*AngCal!$C$28</f>
        <v>4.5009173066848833E-3</v>
      </c>
      <c r="Z562" s="18">
        <f ca="1">Y562*(1-AngCal!$B$28)+AA562*AngCal!$B$28</f>
        <v>1.4835182584945084E-3</v>
      </c>
      <c r="AA562" s="18">
        <f ca="1">Z419/$R276*(1-AngCal!$C$28)+AA419/$S276*AngCal!$C$28</f>
        <v>1.4136995356302121E-3</v>
      </c>
      <c r="AB562" s="113">
        <f t="shared" ca="1" si="94"/>
        <v>2.2297000427951542E-5</v>
      </c>
      <c r="AC562" s="18">
        <f ca="1">AB419/$P276*(1-AngCal!$C$28)+AC419/$Q276*AngCal!$C$28</f>
        <v>7.7811804971452848E-5</v>
      </c>
      <c r="AD562" s="18">
        <f ca="1">AC562*(1-AngCal!$B$28)+AE562*AngCal!$B$28</f>
        <v>2.2297000427951542E-5</v>
      </c>
      <c r="AE562" s="18">
        <f ca="1">AD419/$R276*(1-AngCal!$C$28)+AE419/$S276*AngCal!$C$28</f>
        <v>2.101245944037059E-5</v>
      </c>
    </row>
    <row r="563" spans="2:31" x14ac:dyDescent="0.15">
      <c r="B563">
        <v>92.162999999999997</v>
      </c>
      <c r="C563">
        <v>3</v>
      </c>
      <c r="D563" s="18">
        <v>7.3370000000000005E-2</v>
      </c>
      <c r="E563" s="18">
        <v>1.044</v>
      </c>
      <c r="F563" s="18">
        <v>0.4113</v>
      </c>
      <c r="G563" s="18">
        <v>0.40100000000000002</v>
      </c>
      <c r="H563" s="18">
        <v>-0.9899</v>
      </c>
      <c r="I563" s="18">
        <v>0.22950000000000001</v>
      </c>
      <c r="J563" s="18">
        <v>0.63129999999999997</v>
      </c>
      <c r="K563" s="18">
        <v>0.1794</v>
      </c>
      <c r="L563" s="18">
        <v>-0.61350000000000005</v>
      </c>
      <c r="M563" s="18">
        <v>0.2344</v>
      </c>
      <c r="O563" s="18">
        <f t="shared" si="95"/>
        <v>1790.1</v>
      </c>
      <c r="P563" s="113">
        <f t="shared" ca="1" si="91"/>
        <v>0.42700297453573116</v>
      </c>
      <c r="Q563" s="18">
        <f ca="1">P420/$P277*(1-AngCal!$C$28)+Q420/$Q277*AngCal!$C$28</f>
        <v>0.5520242708993941</v>
      </c>
      <c r="R563" s="18">
        <f ca="1">Q563*(1-AngCal!$B$28)+S563*AngCal!$B$28</f>
        <v>0.42700297453573116</v>
      </c>
      <c r="S563" s="18">
        <f ca="1">R420/$R277*(1-AngCal!$C$28)+S420/$S277*AngCal!$C$28</f>
        <v>0.42411014296007843</v>
      </c>
      <c r="T563" s="113">
        <f t="shared" ca="1" si="92"/>
        <v>0.13274607136934174</v>
      </c>
      <c r="U563" s="18">
        <f ca="1">T420/$P277*(1-AngCal!$C$28)+U420/$Q277*AngCal!$C$28</f>
        <v>9.5810985000385582E-2</v>
      </c>
      <c r="V563">
        <f ca="1">U563*(1-AngCal!$B$28)+W563*AngCal!$B$28</f>
        <v>0.13274607136934174</v>
      </c>
      <c r="W563" s="18">
        <f ca="1">V420/$R277*(1-AngCal!$C$28)+W420/$S277*AngCal!$C$28</f>
        <v>0.13360070163798637</v>
      </c>
      <c r="X563" s="113">
        <f t="shared" ca="1" si="93"/>
        <v>1.5971323081368765E-3</v>
      </c>
      <c r="Y563" s="18">
        <f ca="1">X420/$P277*(1-AngCal!$C$28)+Y420/$Q277*AngCal!$C$28</f>
        <v>8.2869005526807725E-3</v>
      </c>
      <c r="Z563" s="18">
        <f ca="1">Y563*(1-AngCal!$B$28)+AA563*AngCal!$B$28</f>
        <v>1.5971323081368765E-3</v>
      </c>
      <c r="AA563" s="18">
        <f ca="1">Z420/$R277*(1-AngCal!$C$28)+AA420/$S277*AngCal!$C$28</f>
        <v>1.4423396978017282E-3</v>
      </c>
      <c r="AB563" s="113">
        <f t="shared" ca="1" si="94"/>
        <v>2.1888214257759881E-5</v>
      </c>
      <c r="AC563" s="18">
        <f ca="1">AB420/$P277*(1-AngCal!$C$28)+AC420/$Q277*AngCal!$C$28</f>
        <v>6.6441576147747251E-5</v>
      </c>
      <c r="AD563" s="18">
        <f ca="1">AC563*(1-AngCal!$B$28)+AE563*AngCal!$B$28</f>
        <v>2.1888214257759881E-5</v>
      </c>
      <c r="AE563" s="18">
        <f ca="1">AD420/$R277*(1-AngCal!$C$28)+AE420/$S277*AngCal!$C$28</f>
        <v>2.0857306917766091E-5</v>
      </c>
    </row>
    <row r="564" spans="2:31" x14ac:dyDescent="0.15">
      <c r="B564">
        <v>92.162999999999997</v>
      </c>
      <c r="C564">
        <v>5</v>
      </c>
      <c r="D564" s="18">
        <v>0.13919999999999999</v>
      </c>
      <c r="E564" s="18">
        <v>1.266</v>
      </c>
      <c r="F564" s="18">
        <v>0.2109</v>
      </c>
      <c r="G564" s="18">
        <v>0.58220000000000005</v>
      </c>
      <c r="H564" s="18">
        <v>-2.3519999999999999</v>
      </c>
      <c r="I564" s="18">
        <v>0.65700000000000003</v>
      </c>
      <c r="J564" s="18">
        <v>1.369</v>
      </c>
      <c r="K564" s="18">
        <v>2.1800000000000002</v>
      </c>
      <c r="L564" s="18">
        <v>3.7970000000000002</v>
      </c>
      <c r="M564" s="18">
        <v>2.4369999999999998</v>
      </c>
      <c r="O564" s="18">
        <f t="shared" si="95"/>
        <v>2253.6</v>
      </c>
      <c r="P564" s="113">
        <f t="shared" ca="1" si="91"/>
        <v>0.43564188476688842</v>
      </c>
      <c r="Q564" s="18">
        <f ca="1">P421/$P278*(1-AngCal!$C$28)+Q421/$Q278*AngCal!$C$28</f>
        <v>0.55240250482671927</v>
      </c>
      <c r="R564" s="18">
        <f ca="1">Q564*(1-AngCal!$B$28)+S564*AngCal!$B$28</f>
        <v>0.43564188476688842</v>
      </c>
      <c r="S564" s="18">
        <f ca="1">R421/$R278*(1-AngCal!$C$28)+S421/$S278*AngCal!$C$28</f>
        <v>0.43294019458828586</v>
      </c>
      <c r="T564" s="113">
        <f t="shared" ca="1" si="92"/>
        <v>0.13041177691601477</v>
      </c>
      <c r="U564" s="18">
        <f ca="1">T421/$P278*(1-AngCal!$C$28)+U421/$Q278*AngCal!$C$28</f>
        <v>9.4125117212637624E-2</v>
      </c>
      <c r="V564">
        <f ca="1">U564*(1-AngCal!$B$28)+W564*AngCal!$B$28</f>
        <v>0.13041177691601477</v>
      </c>
      <c r="W564" s="18">
        <f ca="1">V421/$R278*(1-AngCal!$C$28)+W421/$S278*AngCal!$C$28</f>
        <v>0.13125140342780164</v>
      </c>
      <c r="X564" s="113">
        <f t="shared" ca="1" si="93"/>
        <v>1.4994776435197465E-3</v>
      </c>
      <c r="Y564" s="18">
        <f ca="1">X421/$P278*(1-AngCal!$C$28)+Y421/$Q278*AngCal!$C$28</f>
        <v>1.237494043718663E-2</v>
      </c>
      <c r="Z564" s="18">
        <f ca="1">Y564*(1-AngCal!$B$28)+AA564*AngCal!$B$28</f>
        <v>1.4994776435197465E-3</v>
      </c>
      <c r="AA564" s="18">
        <f ca="1">Z421/$R278*(1-AngCal!$C$28)+AA421/$S278*AngCal!$C$28</f>
        <v>1.247833459013433E-3</v>
      </c>
      <c r="AB564" s="113">
        <f t="shared" ca="1" si="94"/>
        <v>2.1528740556632044E-5</v>
      </c>
      <c r="AC564" s="18">
        <f ca="1">AB421/$P278*(1-AngCal!$C$28)+AC421/$Q278*AngCal!$C$28</f>
        <v>5.7863593795471843E-5</v>
      </c>
      <c r="AD564" s="18">
        <f ca="1">AC564*(1-AngCal!$B$28)+AE564*AngCal!$B$28</f>
        <v>2.1528740556632044E-5</v>
      </c>
      <c r="AE564" s="18">
        <f ca="1">AD421/$R278*(1-AngCal!$C$28)+AE421/$S278*AngCal!$C$28</f>
        <v>2.0687998908582922E-5</v>
      </c>
    </row>
    <row r="565" spans="2:31" x14ac:dyDescent="0.15">
      <c r="B565">
        <v>92.162999999999997</v>
      </c>
      <c r="C565">
        <v>7</v>
      </c>
      <c r="D565" s="18">
        <v>1.014E-2</v>
      </c>
      <c r="E565" s="18">
        <v>0.14449999999999999</v>
      </c>
      <c r="F565" s="18">
        <v>-0.28310000000000002</v>
      </c>
      <c r="G565" s="18">
        <v>0.13100000000000001</v>
      </c>
      <c r="H565" s="18">
        <v>0.316</v>
      </c>
      <c r="I565" s="18">
        <v>0.69669999999999999</v>
      </c>
      <c r="J565" s="18">
        <v>0.2485</v>
      </c>
      <c r="K565" s="18">
        <v>-0.14460000000000001</v>
      </c>
      <c r="L565" s="18">
        <v>2.052</v>
      </c>
      <c r="M565" s="18">
        <v>0.1154</v>
      </c>
      <c r="O565" s="18">
        <f t="shared" si="95"/>
        <v>2837.1</v>
      </c>
      <c r="P565" s="113">
        <f t="shared" ca="1" si="91"/>
        <v>0.45611291440198642</v>
      </c>
      <c r="Q565" s="18">
        <f ca="1">P422/$P279*(1-AngCal!$C$28)+Q422/$Q279*AngCal!$C$28</f>
        <v>0.57678368726286355</v>
      </c>
      <c r="R565" s="18">
        <f ca="1">Q565*(1-AngCal!$B$28)+S565*AngCal!$B$28</f>
        <v>0.45611291440198642</v>
      </c>
      <c r="S565" s="18">
        <f ca="1">R422/$R279*(1-AngCal!$C$28)+S422/$S279*AngCal!$C$28</f>
        <v>0.45332074832993613</v>
      </c>
      <c r="T565" s="113">
        <f t="shared" ca="1" si="92"/>
        <v>0.12396654553211622</v>
      </c>
      <c r="U565" s="18">
        <f ca="1">T422/$P279*(1-AngCal!$C$28)+U422/$Q279*AngCal!$C$28</f>
        <v>8.8082399820023319E-2</v>
      </c>
      <c r="V565">
        <f ca="1">U565*(1-AngCal!$B$28)+W565*AngCal!$B$28</f>
        <v>0.12396654553211622</v>
      </c>
      <c r="W565" s="18">
        <f ca="1">V422/$R279*(1-AngCal!$C$28)+W422/$S279*AngCal!$C$28</f>
        <v>0.12479685838920988</v>
      </c>
      <c r="X565" s="113">
        <f t="shared" ca="1" si="93"/>
        <v>2.7781551178851964E-3</v>
      </c>
      <c r="Y565" s="18">
        <f ca="1">X422/$P279*(1-AngCal!$C$28)+Y422/$Q279*AngCal!$C$28</f>
        <v>1.4951549440272049E-2</v>
      </c>
      <c r="Z565" s="18">
        <f ca="1">Y565*(1-AngCal!$B$28)+AA565*AngCal!$B$28</f>
        <v>2.7781551178851964E-3</v>
      </c>
      <c r="AA565" s="18">
        <f ca="1">Z422/$R279*(1-AngCal!$C$28)+AA422/$S279*AngCal!$C$28</f>
        <v>2.4964784715621803E-3</v>
      </c>
      <c r="AB565" s="113">
        <f t="shared" ca="1" si="94"/>
        <v>2.1087582326166437E-5</v>
      </c>
      <c r="AC565" s="18">
        <f ca="1">AB422/$P279*(1-AngCal!$C$28)+AC422/$Q279*AngCal!$C$28</f>
        <v>5.2844855877120665E-5</v>
      </c>
      <c r="AD565" s="18">
        <f ca="1">AC565*(1-AngCal!$B$28)+AE565*AngCal!$B$28</f>
        <v>2.1087582326166437E-5</v>
      </c>
      <c r="AE565" s="18">
        <f ca="1">AD422/$R279*(1-AngCal!$C$28)+AE422/$S279*AngCal!$C$28</f>
        <v>2.0352759969040861E-5</v>
      </c>
    </row>
    <row r="566" spans="2:31" x14ac:dyDescent="0.15">
      <c r="B566">
        <v>92.162999999999997</v>
      </c>
      <c r="C566">
        <v>10</v>
      </c>
      <c r="D566" s="18">
        <v>0.1452</v>
      </c>
      <c r="E566" s="18">
        <v>-0.51149999999999995</v>
      </c>
      <c r="F566" s="18">
        <v>-0.91800000000000004</v>
      </c>
      <c r="G566" s="18">
        <v>0.81940000000000002</v>
      </c>
      <c r="H566" s="18">
        <v>0.96899999999999997</v>
      </c>
      <c r="I566" s="18">
        <v>0.20449999999999999</v>
      </c>
      <c r="J566" s="18">
        <v>0.57410000000000005</v>
      </c>
      <c r="K566" s="18">
        <v>-0.26879999999999998</v>
      </c>
      <c r="L566" s="18">
        <v>2.0270000000000001</v>
      </c>
      <c r="M566" s="18">
        <v>0.2034</v>
      </c>
      <c r="O566" s="18">
        <f t="shared" si="95"/>
        <v>3571.7</v>
      </c>
      <c r="P566" s="113">
        <f t="shared" ca="1" si="91"/>
        <v>0.46944827573718179</v>
      </c>
      <c r="Q566" s="18">
        <f ca="1">P423/$P280*(1-AngCal!$C$28)+Q423/$Q280*AngCal!$C$28</f>
        <v>0.63105218982998901</v>
      </c>
      <c r="R566" s="18">
        <f ca="1">Q566*(1-AngCal!$B$28)+S566*AngCal!$B$28</f>
        <v>0.46944827573718179</v>
      </c>
      <c r="S566" s="18">
        <f ca="1">R423/$R280*(1-AngCal!$C$28)+S423/$S280*AngCal!$C$28</f>
        <v>0.46570896956268093</v>
      </c>
      <c r="T566" s="113">
        <f t="shared" ca="1" si="92"/>
        <v>0.11502199319564459</v>
      </c>
      <c r="U566" s="18">
        <f ca="1">T423/$P280*(1-AngCal!$C$28)+U423/$Q280*AngCal!$C$28</f>
        <v>7.768014925313986E-2</v>
      </c>
      <c r="V566">
        <f ca="1">U566*(1-AngCal!$B$28)+W566*AngCal!$B$28</f>
        <v>0.11502199319564459</v>
      </c>
      <c r="W566" s="18">
        <f ca="1">V423/$R280*(1-AngCal!$C$28)+W423/$S280*AngCal!$C$28</f>
        <v>0.11588603531000369</v>
      </c>
      <c r="X566" s="113">
        <f t="shared" ca="1" si="93"/>
        <v>1.1930082821169233E-2</v>
      </c>
      <c r="Y566" s="18">
        <f ca="1">X423/$P280*(1-AngCal!$C$28)+Y423/$Q280*AngCal!$C$28</f>
        <v>1.630886415520556E-2</v>
      </c>
      <c r="Z566" s="18">
        <f ca="1">Y566*(1-AngCal!$B$28)+AA566*AngCal!$B$28</f>
        <v>1.1930082821169233E-2</v>
      </c>
      <c r="AA566" s="18">
        <f ca="1">Z423/$R280*(1-AngCal!$C$28)+AA423/$S280*AngCal!$C$28</f>
        <v>1.1828763467791764E-2</v>
      </c>
      <c r="AB566" s="113">
        <f t="shared" ca="1" si="94"/>
        <v>1.9187676139301582E-5</v>
      </c>
      <c r="AC566" s="18">
        <f ca="1">AB423/$P280*(1-AngCal!$C$28)+AC423/$Q280*AngCal!$C$28</f>
        <v>4.9812036647417086E-5</v>
      </c>
      <c r="AD566" s="18">
        <f ca="1">AC566*(1-AngCal!$B$28)+AE566*AngCal!$B$28</f>
        <v>1.9187676139301582E-5</v>
      </c>
      <c r="AE566" s="18">
        <f ca="1">AD423/$R280*(1-AngCal!$C$28)+AE423/$S280*AngCal!$C$28</f>
        <v>1.8479067929030311E-5</v>
      </c>
    </row>
    <row r="567" spans="2:31" x14ac:dyDescent="0.15">
      <c r="B567">
        <v>92.162999999999997</v>
      </c>
      <c r="C567">
        <v>15</v>
      </c>
      <c r="D567" s="18">
        <v>0.16220000000000001</v>
      </c>
      <c r="E567" s="18">
        <v>-0.53700000000000003</v>
      </c>
      <c r="F567" s="18">
        <v>-1.046</v>
      </c>
      <c r="G567" s="18">
        <v>0.75049999999999994</v>
      </c>
      <c r="H567" s="18">
        <v>0.996</v>
      </c>
      <c r="I567" s="18">
        <v>0.1085</v>
      </c>
      <c r="J567" s="18">
        <v>0.55020000000000002</v>
      </c>
      <c r="K567" s="18">
        <v>-0.2843</v>
      </c>
      <c r="L567" s="18">
        <v>2.1680000000000001</v>
      </c>
      <c r="M567" s="18">
        <v>0.18790000000000001</v>
      </c>
      <c r="O567" s="18">
        <f t="shared" si="95"/>
        <v>4496.5</v>
      </c>
      <c r="P567" s="113">
        <f t="shared" ca="1" si="91"/>
        <v>0.52525066117543362</v>
      </c>
      <c r="Q567" s="18">
        <f ca="1">P424/$P281*(1-AngCal!$C$28)+Q424/$Q281*AngCal!$C$28</f>
        <v>0.71542840291416943</v>
      </c>
      <c r="R567" s="18">
        <f ca="1">Q567*(1-AngCal!$B$28)+S567*AngCal!$B$28</f>
        <v>0.52525066117543362</v>
      </c>
      <c r="S567" s="18">
        <f ca="1">R424/$R281*(1-AngCal!$C$28)+S424/$S281*AngCal!$C$28</f>
        <v>0.52085019347681161</v>
      </c>
      <c r="T567" s="113">
        <f t="shared" ca="1" si="92"/>
        <v>9.864618935378415E-2</v>
      </c>
      <c r="U567" s="18">
        <f ca="1">T424/$P281*(1-AngCal!$C$28)+U424/$Q281*AngCal!$C$28</f>
        <v>6.5144872171290752E-2</v>
      </c>
      <c r="V567">
        <f ca="1">U567*(1-AngCal!$B$28)+W567*AngCal!$B$28</f>
        <v>9.864618935378415E-2</v>
      </c>
      <c r="W567" s="18">
        <f ca="1">V424/$R281*(1-AngCal!$C$28)+W424/$S281*AngCal!$C$28</f>
        <v>9.9421366631498267E-2</v>
      </c>
      <c r="X567" s="113">
        <f t="shared" ca="1" si="93"/>
        <v>1.766196930645697E-2</v>
      </c>
      <c r="Y567" s="18">
        <f ca="1">X424/$P281*(1-AngCal!$C$28)+Y424/$Q281*AngCal!$C$28</f>
        <v>1.6739179159401284E-2</v>
      </c>
      <c r="Z567" s="18">
        <f ca="1">Y567*(1-AngCal!$B$28)+AA567*AngCal!$B$28</f>
        <v>1.766196930645697E-2</v>
      </c>
      <c r="AA567" s="18">
        <f ca="1">Z424/$R281*(1-AngCal!$C$28)+AA424/$S281*AngCal!$C$28</f>
        <v>1.76833214804685E-2</v>
      </c>
      <c r="AB567" s="113">
        <f t="shared" ca="1" si="94"/>
        <v>1.8948014285514383E-5</v>
      </c>
      <c r="AC567" s="18">
        <f ca="1">AB424/$P281*(1-AngCal!$C$28)+AC424/$Q281*AngCal!$C$28</f>
        <v>4.6613771382448649E-5</v>
      </c>
      <c r="AD567" s="18">
        <f ca="1">AC567*(1-AngCal!$B$28)+AE567*AngCal!$B$28</f>
        <v>1.8948014285514383E-5</v>
      </c>
      <c r="AE567" s="18">
        <f ca="1">AD424/$R281*(1-AngCal!$C$28)+AE424/$S281*AngCal!$C$28</f>
        <v>1.8307864342887397E-5</v>
      </c>
    </row>
    <row r="568" spans="2:31" x14ac:dyDescent="0.15">
      <c r="B568">
        <v>92.162999999999997</v>
      </c>
      <c r="C568">
        <v>20</v>
      </c>
      <c r="D568" s="18">
        <v>0.30149999999999999</v>
      </c>
      <c r="E568" s="18">
        <v>1.4710000000000001</v>
      </c>
      <c r="F568" s="18">
        <v>0.31030000000000002</v>
      </c>
      <c r="G568" s="18">
        <v>0.47720000000000001</v>
      </c>
      <c r="H568" s="18">
        <v>-1.343</v>
      </c>
      <c r="I568" s="18">
        <v>0.14080000000000001</v>
      </c>
      <c r="J568" s="18">
        <v>1.17</v>
      </c>
      <c r="K568" s="18">
        <v>-0.1704</v>
      </c>
      <c r="L568" s="18">
        <v>2.165</v>
      </c>
      <c r="M568" s="18">
        <v>0.12330000000000001</v>
      </c>
      <c r="O568" s="18">
        <f t="shared" si="95"/>
        <v>5660.8</v>
      </c>
      <c r="P568" s="113">
        <f t="shared" ca="1" si="91"/>
        <v>0.63233690381240848</v>
      </c>
      <c r="Q568" s="18">
        <f ca="1">P425/$P282*(1-AngCal!$C$28)+Q425/$Q282*AngCal!$C$28</f>
        <v>0.82009953510162581</v>
      </c>
      <c r="R568" s="18">
        <f ca="1">Q568*(1-AngCal!$B$28)+S568*AngCal!$B$28</f>
        <v>0.63233690381240848</v>
      </c>
      <c r="S568" s="18">
        <f ca="1">R425/$R282*(1-AngCal!$C$28)+S425/$S282*AngCal!$C$28</f>
        <v>0.62799231865516347</v>
      </c>
      <c r="T568" s="113">
        <f t="shared" ca="1" si="92"/>
        <v>7.7866151664280264E-2</v>
      </c>
      <c r="U568" s="18">
        <f ca="1">T425/$P282*(1-AngCal!$C$28)+U425/$Q282*AngCal!$C$28</f>
        <v>5.3570972685014887E-2</v>
      </c>
      <c r="V568">
        <f ca="1">U568*(1-AngCal!$B$28)+W568*AngCal!$B$28</f>
        <v>7.7866151664280264E-2</v>
      </c>
      <c r="W568" s="18">
        <f ca="1">V425/$R282*(1-AngCal!$C$28)+W425/$S282*AngCal!$C$28</f>
        <v>7.8428310775820076E-2</v>
      </c>
      <c r="X568" s="113">
        <f t="shared" ca="1" si="93"/>
        <v>1.984696476351187E-2</v>
      </c>
      <c r="Y568" s="18">
        <f ca="1">X425/$P282*(1-AngCal!$C$28)+Y425/$Q282*AngCal!$C$28</f>
        <v>1.6199810014222389E-2</v>
      </c>
      <c r="Z568" s="18">
        <f ca="1">Y568*(1-AngCal!$B$28)+AA568*AngCal!$B$28</f>
        <v>1.984696476351187E-2</v>
      </c>
      <c r="AA568" s="18">
        <f ca="1">Z425/$R282*(1-AngCal!$C$28)+AA425/$S282*AngCal!$C$28</f>
        <v>1.9931355221193148E-2</v>
      </c>
      <c r="AB568" s="113">
        <f t="shared" ca="1" si="94"/>
        <v>2.0221367637834135E-5</v>
      </c>
      <c r="AC568" s="18">
        <f ca="1">AB425/$P282*(1-AngCal!$C$28)+AC425/$Q282*AngCal!$C$28</f>
        <v>4.2129949106039931E-5</v>
      </c>
      <c r="AD568" s="18">
        <f ca="1">AC568*(1-AngCal!$B$28)+AE568*AngCal!$B$28</f>
        <v>2.0221367637834135E-5</v>
      </c>
      <c r="AE568" s="18">
        <f ca="1">AD425/$R282*(1-AngCal!$C$28)+AE425/$S282*AngCal!$C$28</f>
        <v>1.9714431315044517E-5</v>
      </c>
    </row>
    <row r="569" spans="2:31" x14ac:dyDescent="0.15">
      <c r="B569">
        <v>125.563</v>
      </c>
      <c r="C569">
        <v>1</v>
      </c>
      <c r="D569" s="18">
        <v>1.933E-2</v>
      </c>
      <c r="E569" s="18">
        <v>0.11360000000000001</v>
      </c>
      <c r="F569" s="18">
        <v>-0.20810000000000001</v>
      </c>
      <c r="G569" s="18">
        <v>0.1439</v>
      </c>
      <c r="H569" s="18">
        <v>0.18840000000000001</v>
      </c>
      <c r="I569" s="18">
        <v>0.62609999999999999</v>
      </c>
      <c r="J569" s="18">
        <v>0.15890000000000001</v>
      </c>
      <c r="K569" s="18">
        <v>7.3359999999999995E-2</v>
      </c>
      <c r="L569" s="18">
        <v>3.0990000000000002</v>
      </c>
      <c r="M569" s="18">
        <v>9.4170000000000004E-2</v>
      </c>
      <c r="O569" s="18">
        <f t="shared" si="95"/>
        <v>7126.5</v>
      </c>
      <c r="P569" s="113">
        <f t="shared" ca="1" si="91"/>
        <v>0.759293024956329</v>
      </c>
      <c r="Q569" s="18">
        <f ca="1">P426/$P283*(1-AngCal!$C$28)+Q426/$Q283*AngCal!$C$28</f>
        <v>0.92107912416656279</v>
      </c>
      <c r="R569" s="18">
        <f ca="1">Q569*(1-AngCal!$B$28)+S569*AngCal!$B$28</f>
        <v>0.759293024956329</v>
      </c>
      <c r="S569" s="18">
        <f ca="1">R426/$R283*(1-AngCal!$C$28)+S426/$S283*AngCal!$C$28</f>
        <v>0.75554950325314918</v>
      </c>
      <c r="T569" s="113">
        <f t="shared" ca="1" si="92"/>
        <v>6.2778540990218304E-2</v>
      </c>
      <c r="U569" s="18">
        <f ca="1">T426/$P283*(1-AngCal!$C$28)+U426/$Q283*AngCal!$C$28</f>
        <v>4.5100762405242648E-2</v>
      </c>
      <c r="V569">
        <f ca="1">U569*(1-AngCal!$B$28)+W569*AngCal!$B$28</f>
        <v>6.2778540990218304E-2</v>
      </c>
      <c r="W569" s="18">
        <f ca="1">V426/$R283*(1-AngCal!$C$28)+W426/$S283*AngCal!$C$28</f>
        <v>6.3187581990155325E-2</v>
      </c>
      <c r="X569" s="113">
        <f t="shared" ca="1" si="93"/>
        <v>2.1238441919929862E-2</v>
      </c>
      <c r="Y569" s="18">
        <f ca="1">X426/$P283*(1-AngCal!$C$28)+Y426/$Q283*AngCal!$C$28</f>
        <v>1.520586203581005E-2</v>
      </c>
      <c r="Z569" s="18">
        <f ca="1">Y569*(1-AngCal!$B$28)+AA569*AngCal!$B$28</f>
        <v>2.1238441919929862E-2</v>
      </c>
      <c r="AA569" s="18">
        <f ca="1">Z426/$R283*(1-AngCal!$C$28)+AA426/$S283*AngCal!$C$28</f>
        <v>2.1378028039087248E-2</v>
      </c>
      <c r="AB569" s="113">
        <f t="shared" ca="1" si="94"/>
        <v>2.1448028099128E-5</v>
      </c>
      <c r="AC569" s="18">
        <f ca="1">AB426/$P283*(1-AngCal!$C$28)+AC426/$Q283*AngCal!$C$28</f>
        <v>3.7458242664812594E-5</v>
      </c>
      <c r="AD569" s="18">
        <f ca="1">AC569*(1-AngCal!$B$28)+AE569*AngCal!$B$28</f>
        <v>2.1448028099128E-5</v>
      </c>
      <c r="AE569" s="18">
        <f ca="1">AD426/$R283*(1-AngCal!$C$28)+AE426/$S283*AngCal!$C$28</f>
        <v>2.1077572380176989E-5</v>
      </c>
    </row>
    <row r="570" spans="2:31" x14ac:dyDescent="0.15">
      <c r="B570">
        <v>125.563</v>
      </c>
      <c r="C570">
        <v>3</v>
      </c>
      <c r="D570" s="18">
        <v>8.9880000000000002E-2</v>
      </c>
      <c r="E570" s="18">
        <v>0.77880000000000005</v>
      </c>
      <c r="F570" s="18">
        <v>0.2424</v>
      </c>
      <c r="G570" s="18">
        <v>0.245</v>
      </c>
      <c r="H570" s="18">
        <v>-7.7530000000000002E-2</v>
      </c>
      <c r="I570" s="18">
        <v>-1.597</v>
      </c>
      <c r="J570" s="18">
        <v>0.16170000000000001</v>
      </c>
      <c r="K570" s="18">
        <v>-0.4466</v>
      </c>
      <c r="L570" s="18">
        <v>0.20069999999999999</v>
      </c>
      <c r="M570" s="18">
        <v>0.1716</v>
      </c>
      <c r="O570" s="18">
        <f t="shared" si="95"/>
        <v>8971.7000000000007</v>
      </c>
      <c r="P570" s="113">
        <f t="shared" ca="1" si="91"/>
        <v>0.8750971571721099</v>
      </c>
      <c r="Q570" s="18">
        <f ca="1">P427/$P284*(1-AngCal!$C$28)+Q427/$Q284*AngCal!$C$28</f>
        <v>0.99632787095459507</v>
      </c>
      <c r="R570" s="18">
        <f ca="1">Q570*(1-AngCal!$B$28)+S570*AngCal!$B$28</f>
        <v>0.8750971571721099</v>
      </c>
      <c r="S570" s="18">
        <f ca="1">R427/$R284*(1-AngCal!$C$28)+S427/$S284*AngCal!$C$28</f>
        <v>0.8722920347892098</v>
      </c>
      <c r="T570" s="113">
        <f t="shared" ca="1" si="92"/>
        <v>5.4872129454592855E-2</v>
      </c>
      <c r="U570" s="18">
        <f ca="1">T427/$P284*(1-AngCal!$C$28)+U427/$Q284*AngCal!$C$28</f>
        <v>4.0118776056321942E-2</v>
      </c>
      <c r="V570">
        <f ca="1">U570*(1-AngCal!$B$28)+W570*AngCal!$B$28</f>
        <v>5.4872129454592855E-2</v>
      </c>
      <c r="W570" s="18">
        <f ca="1">V427/$R284*(1-AngCal!$C$28)+W427/$S284*AngCal!$C$28</f>
        <v>5.5213503026925181E-2</v>
      </c>
      <c r="X570" s="113">
        <f t="shared" ca="1" si="93"/>
        <v>2.1743828726949764E-2</v>
      </c>
      <c r="Y570" s="18">
        <f ca="1">X427/$P284*(1-AngCal!$C$28)+Y427/$Q284*AngCal!$C$28</f>
        <v>1.4460384870374439E-2</v>
      </c>
      <c r="Z570" s="18">
        <f ca="1">Y570*(1-AngCal!$B$28)+AA570*AngCal!$B$28</f>
        <v>2.1743828726949764E-2</v>
      </c>
      <c r="AA570" s="18">
        <f ca="1">Z427/$R284*(1-AngCal!$C$28)+AA427/$S284*AngCal!$C$28</f>
        <v>2.1912358225368234E-2</v>
      </c>
      <c r="AB570" s="113">
        <f t="shared" ca="1" si="94"/>
        <v>2.189972460177314E-5</v>
      </c>
      <c r="AC570" s="18">
        <f ca="1">AB427/$P284*(1-AngCal!$C$28)+AC427/$Q284*AngCal!$C$28</f>
        <v>3.4092638121572745E-5</v>
      </c>
      <c r="AD570" s="18">
        <f ca="1">AC570*(1-AngCal!$B$28)+AE570*AngCal!$B$28</f>
        <v>2.189972460177314E-5</v>
      </c>
      <c r="AE570" s="18">
        <f ca="1">AD427/$R284*(1-AngCal!$C$28)+AE427/$S284*AngCal!$C$28</f>
        <v>2.1617596306393125E-5</v>
      </c>
    </row>
    <row r="571" spans="2:31" x14ac:dyDescent="0.15">
      <c r="B571">
        <v>125.563</v>
      </c>
      <c r="C571">
        <v>5</v>
      </c>
      <c r="D571" s="18">
        <v>0.1404</v>
      </c>
      <c r="E571" s="18">
        <v>0.31669999999999998</v>
      </c>
      <c r="F571" s="18">
        <v>-0.61480000000000001</v>
      </c>
      <c r="G571" s="18">
        <v>0.32329999999999998</v>
      </c>
      <c r="H571" s="18">
        <v>0.49609999999999999</v>
      </c>
      <c r="I571" s="18">
        <v>0.38219999999999998</v>
      </c>
      <c r="J571" s="18">
        <v>0.3251</v>
      </c>
      <c r="K571" s="18">
        <v>-0.61019999999999996</v>
      </c>
      <c r="L571" s="18">
        <v>-0.52080000000000004</v>
      </c>
      <c r="M571" s="18">
        <v>0.69210000000000005</v>
      </c>
      <c r="O571" s="18">
        <f t="shared" si="95"/>
        <v>10000</v>
      </c>
      <c r="P571" s="113">
        <f t="shared" ca="1" si="91"/>
        <v>0.919928678823418</v>
      </c>
      <c r="Q571" s="18">
        <f ca="1">P428/$P285*(1-AngCal!$C$28)+Q428/$Q285*AngCal!$C$28</f>
        <v>1.0212423091364291</v>
      </c>
      <c r="R571" s="18">
        <f ca="1">Q571*(1-AngCal!$B$28)+S571*AngCal!$B$28</f>
        <v>0.919928678823418</v>
      </c>
      <c r="S571" s="18">
        <f ca="1">R428/$R285*(1-AngCal!$C$28)+S428/$S285*AngCal!$C$28</f>
        <v>0.91758441206776897</v>
      </c>
      <c r="T571" s="113">
        <f t="shared" ca="1" si="92"/>
        <v>5.2549669778684915E-2</v>
      </c>
      <c r="U571" s="18">
        <f ca="1">T428/$P285*(1-AngCal!$C$28)+U428/$Q285*AngCal!$C$28</f>
        <v>3.8720828294718047E-2</v>
      </c>
      <c r="V571">
        <f ca="1">U571*(1-AngCal!$B$28)+W571*AngCal!$B$28</f>
        <v>5.2549669778684915E-2</v>
      </c>
      <c r="W571" s="18">
        <f ca="1">V428/$R285*(1-AngCal!$C$28)+W428/$S285*AngCal!$C$28</f>
        <v>5.2869651337531902E-2</v>
      </c>
      <c r="X571" s="113">
        <f t="shared" ca="1" si="93"/>
        <v>2.1659086192129855E-2</v>
      </c>
      <c r="Y571" s="18">
        <f ca="1">X428/$P285*(1-AngCal!$C$28)+Y428/$Q285*AngCal!$C$28</f>
        <v>1.4256883218952196E-2</v>
      </c>
      <c r="Z571" s="18">
        <f ca="1">Y571*(1-AngCal!$B$28)+AA571*AngCal!$B$28</f>
        <v>2.1659086192129855E-2</v>
      </c>
      <c r="AA571" s="18">
        <f ca="1">Z428/$R285*(1-AngCal!$C$28)+AA428/$S285*AngCal!$C$28</f>
        <v>2.1830363623359748E-2</v>
      </c>
      <c r="AB571" s="113">
        <f t="shared" ca="1" si="94"/>
        <v>2.1804322510465748E-5</v>
      </c>
      <c r="AC571" s="18">
        <f ca="1">AB428/$P285*(1-AngCal!$C$28)+AC428/$Q285*AngCal!$C$28</f>
        <v>3.302294703920574E-5</v>
      </c>
      <c r="AD571" s="18">
        <f ca="1">AC571*(1-AngCal!$B$28)+AE571*AngCal!$B$28</f>
        <v>2.1804322510465748E-5</v>
      </c>
      <c r="AE571" s="18">
        <f ca="1">AD428/$R285*(1-AngCal!$C$28)+AE428/$S285*AngCal!$C$28</f>
        <v>2.1544738005936774E-5</v>
      </c>
    </row>
    <row r="572" spans="2:31" x14ac:dyDescent="0.15">
      <c r="B572">
        <v>125.563</v>
      </c>
      <c r="C572">
        <v>7</v>
      </c>
      <c r="D572" s="18">
        <v>0.38950000000000001</v>
      </c>
      <c r="E572" s="18">
        <v>1.343</v>
      </c>
      <c r="F572" s="18">
        <v>0.3095</v>
      </c>
      <c r="G572" s="18">
        <v>0.63160000000000005</v>
      </c>
      <c r="H572" s="18">
        <v>-1.825</v>
      </c>
      <c r="I572" s="18">
        <v>0.52659999999999996</v>
      </c>
      <c r="J572" s="18">
        <v>1.6830000000000001</v>
      </c>
      <c r="K572" s="18">
        <v>0.26729999999999998</v>
      </c>
      <c r="L572" s="18">
        <v>3.0859999999999999</v>
      </c>
      <c r="M572" s="18">
        <v>0.21260000000000001</v>
      </c>
      <c r="O572" s="18">
        <f t="shared" si="95"/>
        <v>10000</v>
      </c>
      <c r="P572" s="113">
        <f t="shared" ca="1" si="91"/>
        <v>0.919928678823418</v>
      </c>
      <c r="Q572" s="18">
        <f ca="1">P429/$P286*(1-AngCal!$C$28)+Q429/$Q286*AngCal!$C$28</f>
        <v>1.0212423091364291</v>
      </c>
      <c r="R572" s="18">
        <f ca="1">Q572*(1-AngCal!$B$28)+S572*AngCal!$B$28</f>
        <v>0.919928678823418</v>
      </c>
      <c r="S572" s="18">
        <f ca="1">R429/$R286*(1-AngCal!$C$28)+S429/$S286*AngCal!$C$28</f>
        <v>0.91758441206776897</v>
      </c>
      <c r="T572" s="113">
        <f t="shared" ca="1" si="92"/>
        <v>5.2549669778684915E-2</v>
      </c>
      <c r="U572" s="18">
        <f ca="1">T429/$P286*(1-AngCal!$C$28)+U429/$Q286*AngCal!$C$28</f>
        <v>3.8720828294718047E-2</v>
      </c>
      <c r="V572">
        <f ca="1">U572*(1-AngCal!$B$28)+W572*AngCal!$B$28</f>
        <v>5.2549669778684915E-2</v>
      </c>
      <c r="W572" s="18">
        <f ca="1">V429/$R286*(1-AngCal!$C$28)+W429/$S286*AngCal!$C$28</f>
        <v>5.2869651337531902E-2</v>
      </c>
      <c r="X572" s="113">
        <f t="shared" ca="1" si="93"/>
        <v>2.1659086192129855E-2</v>
      </c>
      <c r="Y572" s="18">
        <f ca="1">X429/$P286*(1-AngCal!$C$28)+Y429/$Q286*AngCal!$C$28</f>
        <v>1.4256883218952196E-2</v>
      </c>
      <c r="Z572" s="18">
        <f ca="1">Y572*(1-AngCal!$B$28)+AA572*AngCal!$B$28</f>
        <v>2.1659086192129855E-2</v>
      </c>
      <c r="AA572" s="18">
        <f ca="1">Z429/$R286*(1-AngCal!$C$28)+AA429/$S286*AngCal!$C$28</f>
        <v>2.1830363623359748E-2</v>
      </c>
      <c r="AB572" s="113">
        <f t="shared" ca="1" si="94"/>
        <v>2.1804322510465748E-5</v>
      </c>
      <c r="AC572" s="18">
        <f ca="1">AB429/$P286*(1-AngCal!$C$28)+AC429/$Q286*AngCal!$C$28</f>
        <v>3.302294703920574E-5</v>
      </c>
      <c r="AD572" s="18">
        <f ca="1">AC572*(1-AngCal!$B$28)+AE572*AngCal!$B$28</f>
        <v>2.1804322510465748E-5</v>
      </c>
      <c r="AE572" s="18">
        <f ca="1">AD429/$R286*(1-AngCal!$C$28)+AE429/$S286*AngCal!$C$28</f>
        <v>2.1544738005936774E-5</v>
      </c>
    </row>
    <row r="573" spans="2:31" x14ac:dyDescent="0.15">
      <c r="B573">
        <v>125.563</v>
      </c>
      <c r="C573">
        <v>10</v>
      </c>
      <c r="D573" s="18">
        <v>0.15670000000000001</v>
      </c>
      <c r="E573" s="18">
        <v>-0.51700000000000002</v>
      </c>
      <c r="F573" s="18">
        <v>-1.0880000000000001</v>
      </c>
      <c r="G573" s="18">
        <v>0.63170000000000004</v>
      </c>
      <c r="H573" s="18">
        <v>0.84389999999999998</v>
      </c>
      <c r="I573" s="18">
        <v>9.2820000000000003E-3</v>
      </c>
      <c r="J573" s="18">
        <v>0.60509999999999997</v>
      </c>
      <c r="K573" s="18">
        <v>-0.128</v>
      </c>
      <c r="L573" s="18">
        <v>1.9790000000000001</v>
      </c>
      <c r="M573" s="18">
        <v>0.1108</v>
      </c>
      <c r="O573" s="18">
        <f t="shared" si="95"/>
        <v>10000</v>
      </c>
      <c r="P573" s="113">
        <f t="shared" ca="1" si="91"/>
        <v>0.919928678823418</v>
      </c>
      <c r="Q573" s="18">
        <f ca="1">P430/$P287*(1-AngCal!$C$28)+Q430/$Q287*AngCal!$C$28</f>
        <v>1.0212423091364291</v>
      </c>
      <c r="R573" s="18">
        <f ca="1">Q573*(1-AngCal!$B$28)+S573*AngCal!$B$28</f>
        <v>0.919928678823418</v>
      </c>
      <c r="S573" s="18">
        <f ca="1">R430/$R287*(1-AngCal!$C$28)+S430/$S287*AngCal!$C$28</f>
        <v>0.91758441206776897</v>
      </c>
      <c r="T573" s="113">
        <f t="shared" ca="1" si="92"/>
        <v>5.2549669778684915E-2</v>
      </c>
      <c r="U573" s="18">
        <f ca="1">T430/$P287*(1-AngCal!$C$28)+U430/$Q287*AngCal!$C$28</f>
        <v>3.8720828294718047E-2</v>
      </c>
      <c r="V573">
        <f ca="1">U573*(1-AngCal!$B$28)+W573*AngCal!$B$28</f>
        <v>5.2549669778684915E-2</v>
      </c>
      <c r="W573" s="18">
        <f ca="1">V430/$R287*(1-AngCal!$C$28)+W430/$S287*AngCal!$C$28</f>
        <v>5.2869651337531902E-2</v>
      </c>
      <c r="X573" s="113">
        <f t="shared" ca="1" si="93"/>
        <v>2.1659086192129855E-2</v>
      </c>
      <c r="Y573" s="18">
        <f ca="1">X430/$P287*(1-AngCal!$C$28)+Y430/$Q287*AngCal!$C$28</f>
        <v>1.4256883218952196E-2</v>
      </c>
      <c r="Z573" s="18">
        <f ca="1">Y573*(1-AngCal!$B$28)+AA573*AngCal!$B$28</f>
        <v>2.1659086192129855E-2</v>
      </c>
      <c r="AA573" s="18">
        <f ca="1">Z430/$R287*(1-AngCal!$C$28)+AA430/$S287*AngCal!$C$28</f>
        <v>2.1830363623359748E-2</v>
      </c>
      <c r="AB573" s="113">
        <f t="shared" ca="1" si="94"/>
        <v>2.1804322510465748E-5</v>
      </c>
      <c r="AC573" s="18">
        <f ca="1">AB430/$P287*(1-AngCal!$C$28)+AC430/$Q287*AngCal!$C$28</f>
        <v>3.302294703920574E-5</v>
      </c>
      <c r="AD573" s="18">
        <f ca="1">AC573*(1-AngCal!$B$28)+AE573*AngCal!$B$28</f>
        <v>2.1804322510465748E-5</v>
      </c>
      <c r="AE573" s="18">
        <f ca="1">AD430/$R287*(1-AngCal!$C$28)+AE430/$S287*AngCal!$C$28</f>
        <v>2.1544738005936774E-5</v>
      </c>
    </row>
    <row r="574" spans="2:31" x14ac:dyDescent="0.15">
      <c r="B574">
        <v>125.563</v>
      </c>
      <c r="C574">
        <v>15</v>
      </c>
      <c r="D574" s="18">
        <v>0.16930000000000001</v>
      </c>
      <c r="E574" s="18">
        <v>1.663</v>
      </c>
      <c r="F574" s="18">
        <v>0.25069999999999998</v>
      </c>
      <c r="G574" s="18">
        <v>0.58420000000000005</v>
      </c>
      <c r="H574" s="18">
        <v>-2.4260000000000002</v>
      </c>
      <c r="I574" s="18">
        <v>0.47199999999999998</v>
      </c>
      <c r="J574" s="18">
        <v>1.151</v>
      </c>
      <c r="K574" s="18">
        <v>1.76</v>
      </c>
      <c r="L574" s="18">
        <v>3.9</v>
      </c>
      <c r="M574" s="18">
        <v>2.3860000000000001</v>
      </c>
      <c r="O574" s="18">
        <f t="shared" si="95"/>
        <v>10000</v>
      </c>
      <c r="P574" s="113">
        <f t="shared" ca="1" si="91"/>
        <v>0.919928678823418</v>
      </c>
      <c r="Q574" s="18">
        <f ca="1">P431/$P288*(1-AngCal!$C$28)+Q431/$Q288*AngCal!$C$28</f>
        <v>1.0212423091364291</v>
      </c>
      <c r="R574" s="18">
        <f ca="1">Q574*(1-AngCal!$B$28)+S574*AngCal!$B$28</f>
        <v>0.919928678823418</v>
      </c>
      <c r="S574" s="18">
        <f ca="1">R431/$R288*(1-AngCal!$C$28)+S431/$S288*AngCal!$C$28</f>
        <v>0.91758441206776897</v>
      </c>
      <c r="T574" s="113">
        <f t="shared" ca="1" si="92"/>
        <v>5.2549669778684915E-2</v>
      </c>
      <c r="U574" s="18">
        <f ca="1">T431/$P288*(1-AngCal!$C$28)+U431/$Q288*AngCal!$C$28</f>
        <v>3.8720828294718047E-2</v>
      </c>
      <c r="V574">
        <f ca="1">U574*(1-AngCal!$B$28)+W574*AngCal!$B$28</f>
        <v>5.2549669778684915E-2</v>
      </c>
      <c r="W574" s="18">
        <f ca="1">V431/$R288*(1-AngCal!$C$28)+W431/$S288*AngCal!$C$28</f>
        <v>5.2869651337531902E-2</v>
      </c>
      <c r="X574" s="113">
        <f t="shared" ca="1" si="93"/>
        <v>2.1659086192129855E-2</v>
      </c>
      <c r="Y574" s="18">
        <f ca="1">X431/$P288*(1-AngCal!$C$28)+Y431/$Q288*AngCal!$C$28</f>
        <v>1.4256883218952196E-2</v>
      </c>
      <c r="Z574" s="18">
        <f ca="1">Y574*(1-AngCal!$B$28)+AA574*AngCal!$B$28</f>
        <v>2.1659086192129855E-2</v>
      </c>
      <c r="AA574" s="18">
        <f ca="1">Z431/$R288*(1-AngCal!$C$28)+AA431/$S288*AngCal!$C$28</f>
        <v>2.1830363623359748E-2</v>
      </c>
      <c r="AB574" s="113">
        <f t="shared" ca="1" si="94"/>
        <v>2.1804322510465748E-5</v>
      </c>
      <c r="AC574" s="18">
        <f ca="1">AB431/$P288*(1-AngCal!$C$28)+AC431/$Q288*AngCal!$C$28</f>
        <v>3.302294703920574E-5</v>
      </c>
      <c r="AD574" s="18">
        <f ca="1">AC574*(1-AngCal!$B$28)+AE574*AngCal!$B$28</f>
        <v>2.1804322510465748E-5</v>
      </c>
      <c r="AE574" s="18">
        <f ca="1">AD431/$R288*(1-AngCal!$C$28)+AE431/$S288*AngCal!$C$28</f>
        <v>2.1544738005936774E-5</v>
      </c>
    </row>
    <row r="575" spans="2:31" x14ac:dyDescent="0.15">
      <c r="B575">
        <v>125.563</v>
      </c>
      <c r="C575">
        <v>20</v>
      </c>
      <c r="D575" s="18">
        <v>0.15429999999999999</v>
      </c>
      <c r="E575" s="18">
        <v>1.444</v>
      </c>
      <c r="F575" s="18">
        <v>-0.1852</v>
      </c>
      <c r="G575" s="18">
        <v>0.52759999999999996</v>
      </c>
      <c r="H575" s="18">
        <v>-1.175</v>
      </c>
      <c r="I575" s="18">
        <v>-0.57320000000000004</v>
      </c>
      <c r="J575" s="18">
        <v>0.62419999999999998</v>
      </c>
      <c r="K575" s="18">
        <v>-6.3600000000000004E-2</v>
      </c>
      <c r="L575" s="18">
        <v>2.3519999999999999</v>
      </c>
      <c r="M575" s="18">
        <v>4.9599999999999998E-2</v>
      </c>
      <c r="O575" s="18">
        <f t="shared" si="95"/>
        <v>10000</v>
      </c>
      <c r="P575" s="113">
        <f t="shared" ca="1" si="91"/>
        <v>0.919928678823418</v>
      </c>
      <c r="Q575" s="18">
        <f ca="1">P432/$P289*(1-AngCal!$C$28)+Q432/$Q289*AngCal!$C$28</f>
        <v>1.0212423091364291</v>
      </c>
      <c r="R575" s="18">
        <f ca="1">Q575*(1-AngCal!$B$28)+S575*AngCal!$B$28</f>
        <v>0.919928678823418</v>
      </c>
      <c r="S575" s="18">
        <f ca="1">R432/$R289*(1-AngCal!$C$28)+S432/$S289*AngCal!$C$28</f>
        <v>0.91758441206776897</v>
      </c>
      <c r="T575" s="113">
        <f t="shared" ca="1" si="92"/>
        <v>5.2549669778684915E-2</v>
      </c>
      <c r="U575" s="18">
        <f ca="1">T432/$P289*(1-AngCal!$C$28)+U432/$Q289*AngCal!$C$28</f>
        <v>3.8720828294718047E-2</v>
      </c>
      <c r="V575">
        <f ca="1">U575*(1-AngCal!$B$28)+W575*AngCal!$B$28</f>
        <v>5.2549669778684915E-2</v>
      </c>
      <c r="W575" s="18">
        <f ca="1">V432/$R289*(1-AngCal!$C$28)+W432/$S289*AngCal!$C$28</f>
        <v>5.2869651337531902E-2</v>
      </c>
      <c r="X575" s="113">
        <f t="shared" ca="1" si="93"/>
        <v>2.1659086192129855E-2</v>
      </c>
      <c r="Y575" s="18">
        <f ca="1">X432/$P289*(1-AngCal!$C$28)+Y432/$Q289*AngCal!$C$28</f>
        <v>1.4256883218952196E-2</v>
      </c>
      <c r="Z575" s="18">
        <f ca="1">Y575*(1-AngCal!$B$28)+AA575*AngCal!$B$28</f>
        <v>2.1659086192129855E-2</v>
      </c>
      <c r="AA575" s="18">
        <f ca="1">Z432/$R289*(1-AngCal!$C$28)+AA432/$S289*AngCal!$C$28</f>
        <v>2.1830363623359748E-2</v>
      </c>
      <c r="AB575" s="113">
        <f t="shared" ca="1" si="94"/>
        <v>2.1804322510465748E-5</v>
      </c>
      <c r="AC575" s="18">
        <f ca="1">AB432/$P289*(1-AngCal!$C$28)+AC432/$Q289*AngCal!$C$28</f>
        <v>3.302294703920574E-5</v>
      </c>
      <c r="AD575" s="18">
        <f ca="1">AC575*(1-AngCal!$B$28)+AE575*AngCal!$B$28</f>
        <v>2.1804322510465748E-5</v>
      </c>
      <c r="AE575" s="18">
        <f ca="1">AD432/$R289*(1-AngCal!$C$28)+AE432/$S289*AngCal!$C$28</f>
        <v>2.1544738005936774E-5</v>
      </c>
    </row>
    <row r="576" spans="2:31" x14ac:dyDescent="0.15">
      <c r="B576">
        <v>171.16300000000001</v>
      </c>
      <c r="C576">
        <v>1</v>
      </c>
      <c r="D576" s="18">
        <v>3.456E-2</v>
      </c>
      <c r="E576" s="18">
        <v>0.1323</v>
      </c>
      <c r="F576" s="18">
        <v>-0.2228</v>
      </c>
      <c r="G576" s="18">
        <v>0.13270000000000001</v>
      </c>
      <c r="H576" s="18">
        <v>0.1749</v>
      </c>
      <c r="I576" s="18">
        <v>2.97</v>
      </c>
      <c r="J576" s="18">
        <v>0.21629999999999999</v>
      </c>
      <c r="K576" s="18">
        <v>0.15690000000000001</v>
      </c>
      <c r="L576" s="18">
        <v>0.7167</v>
      </c>
      <c r="M576" s="18">
        <v>0.1731</v>
      </c>
      <c r="O576" s="18">
        <f t="shared" si="95"/>
        <v>10000</v>
      </c>
      <c r="P576" s="113">
        <f t="shared" ca="1" si="91"/>
        <v>0.919928678823418</v>
      </c>
      <c r="Q576" s="18">
        <f ca="1">P433/$P290*(1-AngCal!$C$28)+Q433/$Q290*AngCal!$C$28</f>
        <v>1.0212423091364291</v>
      </c>
      <c r="R576" s="18">
        <f ca="1">Q576*(1-AngCal!$B$28)+S576*AngCal!$B$28</f>
        <v>0.919928678823418</v>
      </c>
      <c r="S576" s="18">
        <f ca="1">R433/$R290*(1-AngCal!$C$28)+S433/$S290*AngCal!$C$28</f>
        <v>0.91758441206776897</v>
      </c>
      <c r="T576" s="113">
        <f t="shared" ca="1" si="92"/>
        <v>5.2549669778684915E-2</v>
      </c>
      <c r="U576" s="18">
        <f ca="1">T433/$P290*(1-AngCal!$C$28)+U433/$Q290*AngCal!$C$28</f>
        <v>3.8720828294718047E-2</v>
      </c>
      <c r="V576">
        <f ca="1">U576*(1-AngCal!$B$28)+W576*AngCal!$B$28</f>
        <v>5.2549669778684915E-2</v>
      </c>
      <c r="W576" s="18">
        <f ca="1">V433/$R290*(1-AngCal!$C$28)+W433/$S290*AngCal!$C$28</f>
        <v>5.2869651337531902E-2</v>
      </c>
      <c r="X576" s="113">
        <f t="shared" ca="1" si="93"/>
        <v>2.1659086192129855E-2</v>
      </c>
      <c r="Y576" s="18">
        <f ca="1">X433/$P290*(1-AngCal!$C$28)+Y433/$Q290*AngCal!$C$28</f>
        <v>1.4256883218952196E-2</v>
      </c>
      <c r="Z576" s="18">
        <f ca="1">Y576*(1-AngCal!$B$28)+AA576*AngCal!$B$28</f>
        <v>2.1659086192129855E-2</v>
      </c>
      <c r="AA576" s="18">
        <f ca="1">Z433/$R290*(1-AngCal!$C$28)+AA433/$S290*AngCal!$C$28</f>
        <v>2.1830363623359748E-2</v>
      </c>
      <c r="AB576" s="113">
        <f t="shared" ca="1" si="94"/>
        <v>2.1804322510465748E-5</v>
      </c>
      <c r="AC576" s="18">
        <f ca="1">AB433/$P290*(1-AngCal!$C$28)+AC433/$Q290*AngCal!$C$28</f>
        <v>3.302294703920574E-5</v>
      </c>
      <c r="AD576" s="18">
        <f ca="1">AC576*(1-AngCal!$B$28)+AE576*AngCal!$B$28</f>
        <v>2.1804322510465748E-5</v>
      </c>
      <c r="AE576" s="18">
        <f ca="1">AD433/$R290*(1-AngCal!$C$28)+AE433/$S290*AngCal!$C$28</f>
        <v>2.1544738005936774E-5</v>
      </c>
    </row>
    <row r="577" spans="2:31" x14ac:dyDescent="0.15">
      <c r="B577">
        <v>171.16300000000001</v>
      </c>
      <c r="C577">
        <v>3</v>
      </c>
      <c r="D577" s="18">
        <v>3.4439999999999998E-2</v>
      </c>
      <c r="E577" s="18">
        <v>0.1293</v>
      </c>
      <c r="F577" s="18">
        <v>-0.23930000000000001</v>
      </c>
      <c r="G577" s="18">
        <v>0.12790000000000001</v>
      </c>
      <c r="H577" s="18">
        <v>0.16109999999999999</v>
      </c>
      <c r="I577" s="18">
        <v>0.65490000000000004</v>
      </c>
      <c r="J577" s="18">
        <v>0.18140000000000001</v>
      </c>
      <c r="K577" s="18">
        <v>0.17080000000000001</v>
      </c>
      <c r="L577" s="18">
        <v>2.9660000000000002</v>
      </c>
      <c r="M577" s="18">
        <v>0.20960000000000001</v>
      </c>
      <c r="O577" s="18">
        <f t="shared" si="95"/>
        <v>10000</v>
      </c>
      <c r="P577" s="113">
        <f t="shared" ca="1" si="91"/>
        <v>0.919928678823418</v>
      </c>
      <c r="Q577" s="18">
        <f ca="1">P434/$P291*(1-AngCal!$C$28)+Q434/$Q291*AngCal!$C$28</f>
        <v>1.0212423091364291</v>
      </c>
      <c r="R577" s="18">
        <f ca="1">Q577*(1-AngCal!$B$28)+S577*AngCal!$B$28</f>
        <v>0.919928678823418</v>
      </c>
      <c r="S577" s="18">
        <f ca="1">R434/$R291*(1-AngCal!$C$28)+S434/$S291*AngCal!$C$28</f>
        <v>0.91758441206776897</v>
      </c>
      <c r="T577" s="113">
        <f t="shared" ca="1" si="92"/>
        <v>5.2549669778684915E-2</v>
      </c>
      <c r="U577" s="18">
        <f ca="1">T434/$P291*(1-AngCal!$C$28)+U434/$Q291*AngCal!$C$28</f>
        <v>3.8720828294718047E-2</v>
      </c>
      <c r="V577">
        <f ca="1">U577*(1-AngCal!$B$28)+W577*AngCal!$B$28</f>
        <v>5.2549669778684915E-2</v>
      </c>
      <c r="W577" s="18">
        <f ca="1">V434/$R291*(1-AngCal!$C$28)+W434/$S291*AngCal!$C$28</f>
        <v>5.2869651337531902E-2</v>
      </c>
      <c r="X577" s="113">
        <f t="shared" ca="1" si="93"/>
        <v>2.1659086192129855E-2</v>
      </c>
      <c r="Y577" s="18">
        <f ca="1">X434/$P291*(1-AngCal!$C$28)+Y434/$Q291*AngCal!$C$28</f>
        <v>1.4256883218952196E-2</v>
      </c>
      <c r="Z577" s="18">
        <f ca="1">Y577*(1-AngCal!$B$28)+AA577*AngCal!$B$28</f>
        <v>2.1659086192129855E-2</v>
      </c>
      <c r="AA577" s="18">
        <f ca="1">Z434/$R291*(1-AngCal!$C$28)+AA434/$S291*AngCal!$C$28</f>
        <v>2.1830363623359748E-2</v>
      </c>
      <c r="AB577" s="113">
        <f t="shared" ca="1" si="94"/>
        <v>2.1804322510465748E-5</v>
      </c>
      <c r="AC577" s="18">
        <f ca="1">AB434/$P291*(1-AngCal!$C$28)+AC434/$Q291*AngCal!$C$28</f>
        <v>3.302294703920574E-5</v>
      </c>
      <c r="AD577" s="18">
        <f ca="1">AC577*(1-AngCal!$B$28)+AE577*AngCal!$B$28</f>
        <v>2.1804322510465748E-5</v>
      </c>
      <c r="AE577" s="18">
        <f ca="1">AD434/$R291*(1-AngCal!$C$28)+AE434/$S291*AngCal!$C$28</f>
        <v>2.1544738005936774E-5</v>
      </c>
    </row>
    <row r="578" spans="2:31" x14ac:dyDescent="0.15">
      <c r="B578">
        <v>171.16300000000001</v>
      </c>
      <c r="C578">
        <v>5</v>
      </c>
      <c r="D578" s="18">
        <v>3.4819999999999997E-2</v>
      </c>
      <c r="E578" s="18">
        <v>0.1242</v>
      </c>
      <c r="F578" s="18">
        <v>-0.25369999999999998</v>
      </c>
      <c r="G578" s="18">
        <v>0.12379999999999999</v>
      </c>
      <c r="H578" s="18">
        <v>0.1762</v>
      </c>
      <c r="I578" s="18">
        <v>0.58930000000000005</v>
      </c>
      <c r="J578" s="18">
        <v>0.20069999999999999</v>
      </c>
      <c r="K578" s="18">
        <v>0.15609999999999999</v>
      </c>
      <c r="L578" s="18">
        <v>2.9950000000000001</v>
      </c>
      <c r="M578" s="18">
        <v>0.18720000000000001</v>
      </c>
      <c r="O578" s="18">
        <f t="shared" si="95"/>
        <v>10000</v>
      </c>
      <c r="P578" s="113">
        <f t="shared" ca="1" si="91"/>
        <v>0.919928678823418</v>
      </c>
      <c r="Q578" s="18">
        <f ca="1">P435/$P292*(1-AngCal!$C$28)+Q435/$Q292*AngCal!$C$28</f>
        <v>1.0212423091364291</v>
      </c>
      <c r="R578" s="18">
        <f ca="1">Q578*(1-AngCal!$B$28)+S578*AngCal!$B$28</f>
        <v>0.919928678823418</v>
      </c>
      <c r="S578" s="18">
        <f ca="1">R435/$R292*(1-AngCal!$C$28)+S435/$S292*AngCal!$C$28</f>
        <v>0.91758441206776897</v>
      </c>
      <c r="T578" s="113">
        <f t="shared" ca="1" si="92"/>
        <v>5.2549669778684915E-2</v>
      </c>
      <c r="U578" s="18">
        <f ca="1">T435/$P292*(1-AngCal!$C$28)+U435/$Q292*AngCal!$C$28</f>
        <v>3.8720828294718047E-2</v>
      </c>
      <c r="V578">
        <f ca="1">U578*(1-AngCal!$B$28)+W578*AngCal!$B$28</f>
        <v>5.2549669778684915E-2</v>
      </c>
      <c r="W578" s="18">
        <f ca="1">V435/$R292*(1-AngCal!$C$28)+W435/$S292*AngCal!$C$28</f>
        <v>5.2869651337531902E-2</v>
      </c>
      <c r="X578" s="113">
        <f t="shared" ca="1" si="93"/>
        <v>2.1659086192129855E-2</v>
      </c>
      <c r="Y578" s="18">
        <f ca="1">X435/$P292*(1-AngCal!$C$28)+Y435/$Q292*AngCal!$C$28</f>
        <v>1.4256883218952196E-2</v>
      </c>
      <c r="Z578" s="18">
        <f ca="1">Y578*(1-AngCal!$B$28)+AA578*AngCal!$B$28</f>
        <v>2.1659086192129855E-2</v>
      </c>
      <c r="AA578" s="18">
        <f ca="1">Z435/$R292*(1-AngCal!$C$28)+AA435/$S292*AngCal!$C$28</f>
        <v>2.1830363623359748E-2</v>
      </c>
      <c r="AB578" s="113">
        <f t="shared" ca="1" si="94"/>
        <v>2.1804322510465748E-5</v>
      </c>
      <c r="AC578" s="18">
        <f ca="1">AB435/$P292*(1-AngCal!$C$28)+AC435/$Q292*AngCal!$C$28</f>
        <v>3.302294703920574E-5</v>
      </c>
      <c r="AD578" s="18">
        <f ca="1">AC578*(1-AngCal!$B$28)+AE578*AngCal!$B$28</f>
        <v>2.1804322510465748E-5</v>
      </c>
      <c r="AE578" s="18">
        <f ca="1">AD435/$R292*(1-AngCal!$C$28)+AE435/$S292*AngCal!$C$28</f>
        <v>2.1544738005936774E-5</v>
      </c>
    </row>
    <row r="579" spans="2:31" x14ac:dyDescent="0.15">
      <c r="B579">
        <v>171.16300000000001</v>
      </c>
      <c r="C579">
        <v>7</v>
      </c>
      <c r="D579" s="18">
        <v>0.13869999999999999</v>
      </c>
      <c r="E579" s="18">
        <v>-0.15129999999999999</v>
      </c>
      <c r="F579" s="18">
        <v>-1.571</v>
      </c>
      <c r="G579" s="18">
        <v>0.20699999999999999</v>
      </c>
      <c r="H579" s="18">
        <v>0.35820000000000002</v>
      </c>
      <c r="I579" s="18">
        <v>8.0869999999999997E-2</v>
      </c>
      <c r="J579" s="18">
        <v>0.40439999999999998</v>
      </c>
      <c r="K579" s="18">
        <v>0.14580000000000001</v>
      </c>
      <c r="L579" s="18">
        <v>3.0390000000000001</v>
      </c>
      <c r="M579" s="18">
        <v>0.17349999999999999</v>
      </c>
      <c r="O579" s="18">
        <f t="shared" si="95"/>
        <v>10000</v>
      </c>
      <c r="P579" s="113">
        <f t="shared" ca="1" si="91"/>
        <v>0.919928678823418</v>
      </c>
      <c r="Q579" s="18">
        <f ca="1">P436/$P293*(1-AngCal!$C$28)+Q436/$Q293*AngCal!$C$28</f>
        <v>1.0212423091364291</v>
      </c>
      <c r="R579" s="18">
        <f ca="1">Q579*(1-AngCal!$B$28)+S579*AngCal!$B$28</f>
        <v>0.919928678823418</v>
      </c>
      <c r="S579" s="18">
        <f ca="1">R436/$R293*(1-AngCal!$C$28)+S436/$S293*AngCal!$C$28</f>
        <v>0.91758441206776897</v>
      </c>
      <c r="T579" s="113">
        <f t="shared" ca="1" si="92"/>
        <v>5.2549669778684915E-2</v>
      </c>
      <c r="U579" s="18">
        <f ca="1">T436/$P293*(1-AngCal!$C$28)+U436/$Q293*AngCal!$C$28</f>
        <v>3.8720828294718047E-2</v>
      </c>
      <c r="V579">
        <f ca="1">U579*(1-AngCal!$B$28)+W579*AngCal!$B$28</f>
        <v>5.2549669778684915E-2</v>
      </c>
      <c r="W579" s="18">
        <f ca="1">V436/$R293*(1-AngCal!$C$28)+W436/$S293*AngCal!$C$28</f>
        <v>5.2869651337531902E-2</v>
      </c>
      <c r="X579" s="113">
        <f t="shared" ca="1" si="93"/>
        <v>2.1659086192129855E-2</v>
      </c>
      <c r="Y579" s="18">
        <f ca="1">X436/$P293*(1-AngCal!$C$28)+Y436/$Q293*AngCal!$C$28</f>
        <v>1.4256883218952196E-2</v>
      </c>
      <c r="Z579" s="18">
        <f ca="1">Y579*(1-AngCal!$B$28)+AA579*AngCal!$B$28</f>
        <v>2.1659086192129855E-2</v>
      </c>
      <c r="AA579" s="18">
        <f ca="1">Z436/$R293*(1-AngCal!$C$28)+AA436/$S293*AngCal!$C$28</f>
        <v>2.1830363623359748E-2</v>
      </c>
      <c r="AB579" s="113">
        <f t="shared" ca="1" si="94"/>
        <v>2.1804322510465748E-5</v>
      </c>
      <c r="AC579" s="18">
        <f ca="1">AB436/$P293*(1-AngCal!$C$28)+AC436/$Q293*AngCal!$C$28</f>
        <v>3.302294703920574E-5</v>
      </c>
      <c r="AD579" s="18">
        <f ca="1">AC579*(1-AngCal!$B$28)+AE579*AngCal!$B$28</f>
        <v>2.1804322510465748E-5</v>
      </c>
      <c r="AE579" s="18">
        <f ca="1">AD436/$R293*(1-AngCal!$C$28)+AE436/$S293*AngCal!$C$28</f>
        <v>2.1544738005936774E-5</v>
      </c>
    </row>
    <row r="580" spans="2:31" x14ac:dyDescent="0.15">
      <c r="B580">
        <v>171.16300000000001</v>
      </c>
      <c r="C580">
        <v>10</v>
      </c>
      <c r="D580" s="18">
        <v>0.15079999999999999</v>
      </c>
      <c r="E580" s="18">
        <v>-0.16619999999999999</v>
      </c>
      <c r="F580" s="18">
        <v>-1.5609999999999999</v>
      </c>
      <c r="G580" s="18">
        <v>0.21160000000000001</v>
      </c>
      <c r="H580" s="18">
        <v>0.36859999999999998</v>
      </c>
      <c r="I580" s="18">
        <v>6.8010000000000001E-2</v>
      </c>
      <c r="J580" s="18">
        <v>0.3861</v>
      </c>
      <c r="K580" s="18">
        <v>0.1376</v>
      </c>
      <c r="L580" s="18">
        <v>3.073</v>
      </c>
      <c r="M580" s="18">
        <v>0.1636</v>
      </c>
      <c r="O580" s="18">
        <f t="shared" si="95"/>
        <v>10000</v>
      </c>
      <c r="P580" s="113">
        <f t="shared" ref="P580:P590" ca="1" si="96">R580*P730</f>
        <v>0.919928678823418</v>
      </c>
      <c r="Q580" s="18">
        <f ca="1">P437/$P294*(1-AngCal!$C$28)+Q437/$Q294*AngCal!$C$28</f>
        <v>1.0212423091364291</v>
      </c>
      <c r="R580" s="18">
        <f ca="1">Q580*(1-AngCal!$B$28)+S580*AngCal!$B$28</f>
        <v>0.919928678823418</v>
      </c>
      <c r="S580" s="18">
        <f ca="1">R437/$R294*(1-AngCal!$C$28)+S437/$S294*AngCal!$C$28</f>
        <v>0.91758441206776897</v>
      </c>
      <c r="T580" s="113">
        <f t="shared" ref="T580:T590" ca="1" si="97">V580*T730</f>
        <v>5.2549669778684915E-2</v>
      </c>
      <c r="U580" s="18">
        <f ca="1">T437/$P294*(1-AngCal!$C$28)+U437/$Q294*AngCal!$C$28</f>
        <v>3.8720828294718047E-2</v>
      </c>
      <c r="V580">
        <f ca="1">U580*(1-AngCal!$B$28)+W580*AngCal!$B$28</f>
        <v>5.2549669778684915E-2</v>
      </c>
      <c r="W580" s="18">
        <f ca="1">V437/$R294*(1-AngCal!$C$28)+W437/$S294*AngCal!$C$28</f>
        <v>5.2869651337531902E-2</v>
      </c>
      <c r="X580" s="113">
        <f t="shared" ref="X580:X590" ca="1" si="98">Z580*X730</f>
        <v>2.1659086192129855E-2</v>
      </c>
      <c r="Y580" s="18">
        <f ca="1">X437/$P294*(1-AngCal!$C$28)+Y437/$Q294*AngCal!$C$28</f>
        <v>1.4256883218952196E-2</v>
      </c>
      <c r="Z580" s="18">
        <f ca="1">Y580*(1-AngCal!$B$28)+AA580*AngCal!$B$28</f>
        <v>2.1659086192129855E-2</v>
      </c>
      <c r="AA580" s="18">
        <f ca="1">Z437/$R294*(1-AngCal!$C$28)+AA437/$S294*AngCal!$C$28</f>
        <v>2.1830363623359748E-2</v>
      </c>
      <c r="AB580" s="113">
        <f t="shared" ref="AB580:AB590" ca="1" si="99">AD580*AB730</f>
        <v>2.1804322510465748E-5</v>
      </c>
      <c r="AC580" s="18">
        <f ca="1">AB437/$P294*(1-AngCal!$C$28)+AC437/$Q294*AngCal!$C$28</f>
        <v>3.302294703920574E-5</v>
      </c>
      <c r="AD580" s="18">
        <f ca="1">AC580*(1-AngCal!$B$28)+AE580*AngCal!$B$28</f>
        <v>2.1804322510465748E-5</v>
      </c>
      <c r="AE580" s="18">
        <f ca="1">AD437/$R294*(1-AngCal!$C$28)+AE437/$S294*AngCal!$C$28</f>
        <v>2.1544738005936774E-5</v>
      </c>
    </row>
    <row r="581" spans="2:31" x14ac:dyDescent="0.15">
      <c r="B581">
        <v>171.16300000000001</v>
      </c>
      <c r="C581">
        <v>15</v>
      </c>
      <c r="D581" s="18">
        <v>0.15959999999999999</v>
      </c>
      <c r="E581" s="18">
        <v>-0.16289999999999999</v>
      </c>
      <c r="F581" s="18">
        <v>-1.6020000000000001</v>
      </c>
      <c r="G581" s="18">
        <v>0.2036</v>
      </c>
      <c r="H581" s="18">
        <v>0.3649</v>
      </c>
      <c r="I581" s="18">
        <v>7.6679999999999998E-2</v>
      </c>
      <c r="J581" s="18">
        <v>0.3755</v>
      </c>
      <c r="K581" s="18">
        <v>0.1313</v>
      </c>
      <c r="L581" s="18">
        <v>3.1219999999999999</v>
      </c>
      <c r="M581" s="18">
        <v>0.1595</v>
      </c>
      <c r="O581" s="18">
        <f t="shared" si="95"/>
        <v>10000</v>
      </c>
      <c r="P581" s="113">
        <f t="shared" ca="1" si="96"/>
        <v>0.919928678823418</v>
      </c>
      <c r="Q581" s="18">
        <f ca="1">P438/$P295*(1-AngCal!$C$28)+Q438/$Q295*AngCal!$C$28</f>
        <v>1.0212423091364291</v>
      </c>
      <c r="R581" s="18">
        <f ca="1">Q581*(1-AngCal!$B$28)+S581*AngCal!$B$28</f>
        <v>0.919928678823418</v>
      </c>
      <c r="S581" s="18">
        <f ca="1">R438/$R295*(1-AngCal!$C$28)+S438/$S295*AngCal!$C$28</f>
        <v>0.91758441206776897</v>
      </c>
      <c r="T581" s="113">
        <f t="shared" ca="1" si="97"/>
        <v>5.2549669778684915E-2</v>
      </c>
      <c r="U581" s="18">
        <f ca="1">T438/$P295*(1-AngCal!$C$28)+U438/$Q295*AngCal!$C$28</f>
        <v>3.8720828294718047E-2</v>
      </c>
      <c r="V581">
        <f ca="1">U581*(1-AngCal!$B$28)+W581*AngCal!$B$28</f>
        <v>5.2549669778684915E-2</v>
      </c>
      <c r="W581" s="18">
        <f ca="1">V438/$R295*(1-AngCal!$C$28)+W438/$S295*AngCal!$C$28</f>
        <v>5.2869651337531902E-2</v>
      </c>
      <c r="X581" s="113">
        <f t="shared" ca="1" si="98"/>
        <v>2.1659086192129855E-2</v>
      </c>
      <c r="Y581" s="18">
        <f ca="1">X438/$P295*(1-AngCal!$C$28)+Y438/$Q295*AngCal!$C$28</f>
        <v>1.4256883218952196E-2</v>
      </c>
      <c r="Z581" s="18">
        <f ca="1">Y581*(1-AngCal!$B$28)+AA581*AngCal!$B$28</f>
        <v>2.1659086192129855E-2</v>
      </c>
      <c r="AA581" s="18">
        <f ca="1">Z438/$R295*(1-AngCal!$C$28)+AA438/$S295*AngCal!$C$28</f>
        <v>2.1830363623359748E-2</v>
      </c>
      <c r="AB581" s="113">
        <f t="shared" ca="1" si="99"/>
        <v>2.1804322510465748E-5</v>
      </c>
      <c r="AC581" s="18">
        <f ca="1">AB438/$P295*(1-AngCal!$C$28)+AC438/$Q295*AngCal!$C$28</f>
        <v>3.302294703920574E-5</v>
      </c>
      <c r="AD581" s="18">
        <f ca="1">AC581*(1-AngCal!$B$28)+AE581*AngCal!$B$28</f>
        <v>2.1804322510465748E-5</v>
      </c>
      <c r="AE581" s="18">
        <f ca="1">AD438/$R295*(1-AngCal!$C$28)+AE438/$S295*AngCal!$C$28</f>
        <v>2.1544738005936774E-5</v>
      </c>
    </row>
    <row r="582" spans="2:31" x14ac:dyDescent="0.15">
      <c r="B582">
        <v>171.16300000000001</v>
      </c>
      <c r="C582">
        <v>20</v>
      </c>
      <c r="D582" s="18">
        <v>3.1600000000000003E-2</v>
      </c>
      <c r="E582" s="18">
        <v>0.14380000000000001</v>
      </c>
      <c r="F582" s="18">
        <v>-0.25009999999999999</v>
      </c>
      <c r="G582" s="18">
        <v>0.11940000000000001</v>
      </c>
      <c r="H582" s="18">
        <v>0.20349999999999999</v>
      </c>
      <c r="I582" s="18">
        <v>0.501</v>
      </c>
      <c r="J582" s="18">
        <v>0.1817</v>
      </c>
      <c r="K582" s="18">
        <v>0.12379999999999999</v>
      </c>
      <c r="L582" s="18">
        <v>3.2469999999999999</v>
      </c>
      <c r="M582" s="18">
        <v>0.14699999999999999</v>
      </c>
      <c r="O582" s="18">
        <f t="shared" si="95"/>
        <v>10000</v>
      </c>
      <c r="P582" s="113">
        <f t="shared" ca="1" si="96"/>
        <v>0.919928678823418</v>
      </c>
      <c r="Q582" s="18">
        <f ca="1">P439/$P296*(1-AngCal!$C$28)+Q439/$Q296*AngCal!$C$28</f>
        <v>1.0212423091364291</v>
      </c>
      <c r="R582" s="18">
        <f ca="1">Q582*(1-AngCal!$B$28)+S582*AngCal!$B$28</f>
        <v>0.919928678823418</v>
      </c>
      <c r="S582" s="18">
        <f ca="1">R439/$R296*(1-AngCal!$C$28)+S439/$S296*AngCal!$C$28</f>
        <v>0.91758441206776897</v>
      </c>
      <c r="T582" s="113">
        <f t="shared" ca="1" si="97"/>
        <v>5.2549669778684915E-2</v>
      </c>
      <c r="U582" s="18">
        <f ca="1">T439/$P296*(1-AngCal!$C$28)+U439/$Q296*AngCal!$C$28</f>
        <v>3.8720828294718047E-2</v>
      </c>
      <c r="V582">
        <f ca="1">U582*(1-AngCal!$B$28)+W582*AngCal!$B$28</f>
        <v>5.2549669778684915E-2</v>
      </c>
      <c r="W582" s="18">
        <f ca="1">V439/$R296*(1-AngCal!$C$28)+W439/$S296*AngCal!$C$28</f>
        <v>5.2869651337531902E-2</v>
      </c>
      <c r="X582" s="113">
        <f t="shared" ca="1" si="98"/>
        <v>2.1659086192129855E-2</v>
      </c>
      <c r="Y582" s="18">
        <f ca="1">X439/$P296*(1-AngCal!$C$28)+Y439/$Q296*AngCal!$C$28</f>
        <v>1.4256883218952196E-2</v>
      </c>
      <c r="Z582" s="18">
        <f ca="1">Y582*(1-AngCal!$B$28)+AA582*AngCal!$B$28</f>
        <v>2.1659086192129855E-2</v>
      </c>
      <c r="AA582" s="18">
        <f ca="1">Z439/$R296*(1-AngCal!$C$28)+AA439/$S296*AngCal!$C$28</f>
        <v>2.1830363623359748E-2</v>
      </c>
      <c r="AB582" s="113">
        <f t="shared" ca="1" si="99"/>
        <v>2.1804322510465748E-5</v>
      </c>
      <c r="AC582" s="18">
        <f ca="1">AB439/$P296*(1-AngCal!$C$28)+AC439/$Q296*AngCal!$C$28</f>
        <v>3.302294703920574E-5</v>
      </c>
      <c r="AD582" s="18">
        <f ca="1">AC582*(1-AngCal!$B$28)+AE582*AngCal!$B$28</f>
        <v>2.1804322510465748E-5</v>
      </c>
      <c r="AE582" s="18">
        <f ca="1">AD439/$R296*(1-AngCal!$C$28)+AE439/$S296*AngCal!$C$28</f>
        <v>2.1544738005936774E-5</v>
      </c>
    </row>
    <row r="583" spans="2:31" x14ac:dyDescent="0.15">
      <c r="B583">
        <v>233.56299999999999</v>
      </c>
      <c r="C583">
        <v>1</v>
      </c>
      <c r="D583" s="18">
        <v>3.0929999999999999E-2</v>
      </c>
      <c r="E583" s="18">
        <v>0.1709</v>
      </c>
      <c r="F583" s="18">
        <v>-0.25729999999999997</v>
      </c>
      <c r="G583" s="18">
        <v>0.13059999999999999</v>
      </c>
      <c r="H583" s="18">
        <v>0.16919999999999999</v>
      </c>
      <c r="I583" s="18">
        <v>0.72270000000000001</v>
      </c>
      <c r="J583" s="18">
        <v>0.25230000000000002</v>
      </c>
      <c r="K583" s="18">
        <v>0.2334</v>
      </c>
      <c r="L583" s="18">
        <v>2.968</v>
      </c>
      <c r="M583" s="18">
        <v>0.29210000000000003</v>
      </c>
      <c r="O583" s="18">
        <f t="shared" si="95"/>
        <v>10000</v>
      </c>
      <c r="P583" s="113">
        <f t="shared" ca="1" si="96"/>
        <v>0.919928678823418</v>
      </c>
      <c r="Q583" s="18">
        <f ca="1">P440/$P297*(1-AngCal!$C$28)+Q440/$Q297*AngCal!$C$28</f>
        <v>1.0212423091364291</v>
      </c>
      <c r="R583" s="18">
        <f ca="1">Q583*(1-AngCal!$B$28)+S583*AngCal!$B$28</f>
        <v>0.919928678823418</v>
      </c>
      <c r="S583" s="18">
        <f ca="1">R440/$R297*(1-AngCal!$C$28)+S440/$S297*AngCal!$C$28</f>
        <v>0.91758441206776897</v>
      </c>
      <c r="T583" s="113">
        <f t="shared" ca="1" si="97"/>
        <v>5.2549669778684915E-2</v>
      </c>
      <c r="U583" s="18">
        <f ca="1">T440/$P297*(1-AngCal!$C$28)+U440/$Q297*AngCal!$C$28</f>
        <v>3.8720828294718047E-2</v>
      </c>
      <c r="V583">
        <f ca="1">U583*(1-AngCal!$B$28)+W583*AngCal!$B$28</f>
        <v>5.2549669778684915E-2</v>
      </c>
      <c r="W583" s="18">
        <f ca="1">V440/$R297*(1-AngCal!$C$28)+W440/$S297*AngCal!$C$28</f>
        <v>5.2869651337531902E-2</v>
      </c>
      <c r="X583" s="113">
        <f t="shared" ca="1" si="98"/>
        <v>2.1659086192129855E-2</v>
      </c>
      <c r="Y583" s="18">
        <f ca="1">X440/$P297*(1-AngCal!$C$28)+Y440/$Q297*AngCal!$C$28</f>
        <v>1.4256883218952196E-2</v>
      </c>
      <c r="Z583" s="18">
        <f ca="1">Y583*(1-AngCal!$B$28)+AA583*AngCal!$B$28</f>
        <v>2.1659086192129855E-2</v>
      </c>
      <c r="AA583" s="18">
        <f ca="1">Z440/$R297*(1-AngCal!$C$28)+AA440/$S297*AngCal!$C$28</f>
        <v>2.1830363623359748E-2</v>
      </c>
      <c r="AB583" s="113">
        <f t="shared" ca="1" si="99"/>
        <v>2.1804322510465748E-5</v>
      </c>
      <c r="AC583" s="18">
        <f ca="1">AB440/$P297*(1-AngCal!$C$28)+AC440/$Q297*AngCal!$C$28</f>
        <v>3.302294703920574E-5</v>
      </c>
      <c r="AD583" s="18">
        <f ca="1">AC583*(1-AngCal!$B$28)+AE583*AngCal!$B$28</f>
        <v>2.1804322510465748E-5</v>
      </c>
      <c r="AE583" s="18">
        <f ca="1">AD440/$R297*(1-AngCal!$C$28)+AE440/$S297*AngCal!$C$28</f>
        <v>2.1544738005936774E-5</v>
      </c>
    </row>
    <row r="584" spans="2:31" x14ac:dyDescent="0.15">
      <c r="B584">
        <v>233.56299999999999</v>
      </c>
      <c r="C584">
        <v>3</v>
      </c>
      <c r="D584" s="18">
        <v>0.31259999999999999</v>
      </c>
      <c r="E584" s="18">
        <v>1.44</v>
      </c>
      <c r="F584" s="18">
        <v>-0.26779999999999998</v>
      </c>
      <c r="G584" s="18">
        <v>0.52929999999999999</v>
      </c>
      <c r="H584" s="18">
        <v>0.80940000000000001</v>
      </c>
      <c r="I584" s="18">
        <v>2.649</v>
      </c>
      <c r="J584" s="18">
        <v>1.3109999999999999</v>
      </c>
      <c r="K584" s="18">
        <v>-1.742</v>
      </c>
      <c r="L584" s="18">
        <v>-0.50729999999999997</v>
      </c>
      <c r="M584" s="18">
        <v>0.84970000000000001</v>
      </c>
      <c r="O584" s="18">
        <f>O155</f>
        <v>10000</v>
      </c>
      <c r="P584" s="113">
        <f t="shared" ca="1" si="96"/>
        <v>0.919928678823418</v>
      </c>
      <c r="Q584" s="18">
        <f ca="1">P441/$P298*(1-AngCal!$C$28)+Q441/$Q298*AngCal!$C$28</f>
        <v>1.0212423091364291</v>
      </c>
      <c r="R584" s="18">
        <f ca="1">Q584*(1-AngCal!$B$28)+S584*AngCal!$B$28</f>
        <v>0.919928678823418</v>
      </c>
      <c r="S584" s="18">
        <f ca="1">R441/$R298*(1-AngCal!$C$28)+S441/$S298*AngCal!$C$28</f>
        <v>0.91758441206776897</v>
      </c>
      <c r="T584" s="113">
        <f t="shared" ca="1" si="97"/>
        <v>5.2549669778684915E-2</v>
      </c>
      <c r="U584" s="18">
        <f ca="1">T441/$P298*(1-AngCal!$C$28)+U441/$Q298*AngCal!$C$28</f>
        <v>3.8720828294718047E-2</v>
      </c>
      <c r="V584">
        <f ca="1">U584*(1-AngCal!$B$28)+W584*AngCal!$B$28</f>
        <v>5.2549669778684915E-2</v>
      </c>
      <c r="W584" s="18">
        <f ca="1">V441/$R298*(1-AngCal!$C$28)+W441/$S298*AngCal!$C$28</f>
        <v>5.2869651337531902E-2</v>
      </c>
      <c r="X584" s="113">
        <f t="shared" ca="1" si="98"/>
        <v>2.1659086192129855E-2</v>
      </c>
      <c r="Y584" s="18">
        <f ca="1">X441/$P298*(1-AngCal!$C$28)+Y441/$Q298*AngCal!$C$28</f>
        <v>1.4256883218952196E-2</v>
      </c>
      <c r="Z584" s="18">
        <f ca="1">Y584*(1-AngCal!$B$28)+AA584*AngCal!$B$28</f>
        <v>2.1659086192129855E-2</v>
      </c>
      <c r="AA584" s="18">
        <f ca="1">Z441/$R298*(1-AngCal!$C$28)+AA441/$S298*AngCal!$C$28</f>
        <v>2.1830363623359748E-2</v>
      </c>
      <c r="AB584" s="113">
        <f t="shared" ca="1" si="99"/>
        <v>2.1804322510465748E-5</v>
      </c>
      <c r="AC584" s="18">
        <f ca="1">AB441/$P298*(1-AngCal!$C$28)+AC441/$Q298*AngCal!$C$28</f>
        <v>3.302294703920574E-5</v>
      </c>
      <c r="AD584" s="18">
        <f ca="1">AC584*(1-AngCal!$B$28)+AE584*AngCal!$B$28</f>
        <v>2.1804322510465748E-5</v>
      </c>
      <c r="AE584" s="18">
        <f ca="1">AD441/$R298*(1-AngCal!$C$28)+AE441/$S298*AngCal!$C$28</f>
        <v>2.1544738005936774E-5</v>
      </c>
    </row>
    <row r="585" spans="2:31" x14ac:dyDescent="0.15">
      <c r="B585">
        <v>233.56299999999999</v>
      </c>
      <c r="C585">
        <v>5</v>
      </c>
      <c r="D585" s="18">
        <v>0.28189999999999998</v>
      </c>
      <c r="E585" s="18">
        <v>1.419</v>
      </c>
      <c r="F585" s="18">
        <v>-0.28489999999999999</v>
      </c>
      <c r="G585" s="18">
        <v>0.50770000000000004</v>
      </c>
      <c r="H585" s="18">
        <v>0.6512</v>
      </c>
      <c r="I585" s="18">
        <v>2.593</v>
      </c>
      <c r="J585" s="18">
        <v>1.2490000000000001</v>
      </c>
      <c r="K585" s="18">
        <v>-1.6060000000000001</v>
      </c>
      <c r="L585" s="18">
        <v>-0.53849999999999998</v>
      </c>
      <c r="M585" s="18">
        <v>0.78059999999999996</v>
      </c>
      <c r="O585" s="18">
        <f t="shared" ref="O585:O590" si="100">O156</f>
        <v>10000</v>
      </c>
      <c r="P585" s="113">
        <f t="shared" ca="1" si="96"/>
        <v>0.919928678823418</v>
      </c>
      <c r="Q585" s="18">
        <f ca="1">P442/$P299*(1-AngCal!$C$28)+Q442/$Q299*AngCal!$C$28</f>
        <v>1.0212423091364291</v>
      </c>
      <c r="R585" s="18">
        <f ca="1">Q585*(1-AngCal!$B$28)+S585*AngCal!$B$28</f>
        <v>0.919928678823418</v>
      </c>
      <c r="S585" s="18">
        <f ca="1">R442/$R299*(1-AngCal!$C$28)+S442/$S299*AngCal!$C$28</f>
        <v>0.91758441206776897</v>
      </c>
      <c r="T585" s="113">
        <f t="shared" ca="1" si="97"/>
        <v>5.2549669778684915E-2</v>
      </c>
      <c r="U585" s="18">
        <f ca="1">T442/$P299*(1-AngCal!$C$28)+U442/$Q299*AngCal!$C$28</f>
        <v>3.8720828294718047E-2</v>
      </c>
      <c r="V585">
        <f ca="1">U585*(1-AngCal!$B$28)+W585*AngCal!$B$28</f>
        <v>5.2549669778684915E-2</v>
      </c>
      <c r="W585" s="18">
        <f ca="1">V442/$R299*(1-AngCal!$C$28)+W442/$S299*AngCal!$C$28</f>
        <v>5.2869651337531902E-2</v>
      </c>
      <c r="X585" s="113">
        <f t="shared" ca="1" si="98"/>
        <v>2.1659086192129855E-2</v>
      </c>
      <c r="Y585" s="18">
        <f ca="1">X442/$P299*(1-AngCal!$C$28)+Y442/$Q299*AngCal!$C$28</f>
        <v>1.4256883218952196E-2</v>
      </c>
      <c r="Z585" s="18">
        <f ca="1">Y585*(1-AngCal!$B$28)+AA585*AngCal!$B$28</f>
        <v>2.1659086192129855E-2</v>
      </c>
      <c r="AA585" s="18">
        <f ca="1">Z442/$R299*(1-AngCal!$C$28)+AA442/$S299*AngCal!$C$28</f>
        <v>2.1830363623359748E-2</v>
      </c>
      <c r="AB585" s="113">
        <f t="shared" ca="1" si="99"/>
        <v>2.1804322510465748E-5</v>
      </c>
      <c r="AC585" s="18">
        <f ca="1">AB442/$P299*(1-AngCal!$C$28)+AC442/$Q299*AngCal!$C$28</f>
        <v>3.302294703920574E-5</v>
      </c>
      <c r="AD585" s="18">
        <f ca="1">AC585*(1-AngCal!$B$28)+AE585*AngCal!$B$28</f>
        <v>2.1804322510465748E-5</v>
      </c>
      <c r="AE585" s="18">
        <f ca="1">AD442/$R299*(1-AngCal!$C$28)+AE442/$S299*AngCal!$C$28</f>
        <v>2.1544738005936774E-5</v>
      </c>
    </row>
    <row r="586" spans="2:31" x14ac:dyDescent="0.15">
      <c r="B586">
        <v>233.56299999999999</v>
      </c>
      <c r="C586">
        <v>7</v>
      </c>
      <c r="D586" s="18">
        <v>0.29470000000000002</v>
      </c>
      <c r="E586" s="18">
        <v>1.4570000000000001</v>
      </c>
      <c r="F586" s="18">
        <v>-0.26200000000000001</v>
      </c>
      <c r="G586" s="18">
        <v>0.51229999999999998</v>
      </c>
      <c r="H586" s="18">
        <v>0.70909999999999995</v>
      </c>
      <c r="I586" s="18">
        <v>2.984</v>
      </c>
      <c r="J586" s="18">
        <v>1.2010000000000001</v>
      </c>
      <c r="K586" s="18">
        <v>-1.635</v>
      </c>
      <c r="L586" s="18">
        <v>-0.50780000000000003</v>
      </c>
      <c r="M586" s="18">
        <v>0.80410000000000004</v>
      </c>
      <c r="O586" s="18">
        <f t="shared" si="100"/>
        <v>10000</v>
      </c>
      <c r="P586" s="113">
        <f t="shared" ca="1" si="96"/>
        <v>0.919928678823418</v>
      </c>
      <c r="Q586" s="18">
        <f ca="1">P443/$P300*(1-AngCal!$C$28)+Q443/$Q300*AngCal!$C$28</f>
        <v>1.0212423091364291</v>
      </c>
      <c r="R586" s="18">
        <f ca="1">Q586*(1-AngCal!$B$28)+S586*AngCal!$B$28</f>
        <v>0.919928678823418</v>
      </c>
      <c r="S586" s="18">
        <f ca="1">R443/$R300*(1-AngCal!$C$28)+S443/$S300*AngCal!$C$28</f>
        <v>0.91758441206776897</v>
      </c>
      <c r="T586" s="113">
        <f t="shared" ca="1" si="97"/>
        <v>5.2549669778684915E-2</v>
      </c>
      <c r="U586" s="18">
        <f ca="1">T443/$P300*(1-AngCal!$C$28)+U443/$Q300*AngCal!$C$28</f>
        <v>3.8720828294718047E-2</v>
      </c>
      <c r="V586">
        <f ca="1">U586*(1-AngCal!$B$28)+W586*AngCal!$B$28</f>
        <v>5.2549669778684915E-2</v>
      </c>
      <c r="W586" s="18">
        <f ca="1">V443/$R300*(1-AngCal!$C$28)+W443/$S300*AngCal!$C$28</f>
        <v>5.2869651337531902E-2</v>
      </c>
      <c r="X586" s="113">
        <f t="shared" ca="1" si="98"/>
        <v>2.1659086192129855E-2</v>
      </c>
      <c r="Y586" s="18">
        <f ca="1">X443/$P300*(1-AngCal!$C$28)+Y443/$Q300*AngCal!$C$28</f>
        <v>1.4256883218952196E-2</v>
      </c>
      <c r="Z586" s="18">
        <f ca="1">Y586*(1-AngCal!$B$28)+AA586*AngCal!$B$28</f>
        <v>2.1659086192129855E-2</v>
      </c>
      <c r="AA586" s="18">
        <f ca="1">Z443/$R300*(1-AngCal!$C$28)+AA443/$S300*AngCal!$C$28</f>
        <v>2.1830363623359748E-2</v>
      </c>
      <c r="AB586" s="113">
        <f t="shared" ca="1" si="99"/>
        <v>2.1804322510465748E-5</v>
      </c>
      <c r="AC586" s="18">
        <f ca="1">AB443/$P300*(1-AngCal!$C$28)+AC443/$Q300*AngCal!$C$28</f>
        <v>3.302294703920574E-5</v>
      </c>
      <c r="AD586" s="18">
        <f ca="1">AC586*(1-AngCal!$B$28)+AE586*AngCal!$B$28</f>
        <v>2.1804322510465748E-5</v>
      </c>
      <c r="AE586" s="18">
        <f ca="1">AD443/$R300*(1-AngCal!$C$28)+AE443/$S300*AngCal!$C$28</f>
        <v>2.1544738005936774E-5</v>
      </c>
    </row>
    <row r="587" spans="2:31" x14ac:dyDescent="0.15">
      <c r="B587">
        <v>233.56299999999999</v>
      </c>
      <c r="C587">
        <v>10</v>
      </c>
      <c r="D587" s="18">
        <v>0.29210000000000003</v>
      </c>
      <c r="E587" s="18">
        <v>1.4510000000000001</v>
      </c>
      <c r="F587" s="18">
        <v>-0.25990000000000002</v>
      </c>
      <c r="G587" s="18">
        <v>0.50390000000000001</v>
      </c>
      <c r="H587" s="18">
        <v>0.69410000000000005</v>
      </c>
      <c r="I587" s="18">
        <v>3.0190000000000001</v>
      </c>
      <c r="J587" s="18">
        <v>1.19</v>
      </c>
      <c r="K587" s="18">
        <v>-1.613</v>
      </c>
      <c r="L587" s="18">
        <v>-0.50370000000000004</v>
      </c>
      <c r="M587" s="18">
        <v>0.79330000000000001</v>
      </c>
      <c r="O587" s="18">
        <f t="shared" si="100"/>
        <v>10000</v>
      </c>
      <c r="P587" s="113">
        <f t="shared" ca="1" si="96"/>
        <v>0.919928678823418</v>
      </c>
      <c r="Q587" s="18">
        <f ca="1">P444/$P301*(1-AngCal!$C$28)+Q444/$Q301*AngCal!$C$28</f>
        <v>1.0212423091364291</v>
      </c>
      <c r="R587" s="18">
        <f ca="1">Q587*(1-AngCal!$B$28)+S587*AngCal!$B$28</f>
        <v>0.919928678823418</v>
      </c>
      <c r="S587" s="18">
        <f ca="1">R444/$R301*(1-AngCal!$C$28)+S444/$S301*AngCal!$C$28</f>
        <v>0.91758441206776897</v>
      </c>
      <c r="T587" s="113">
        <f t="shared" ca="1" si="97"/>
        <v>5.2549669778684915E-2</v>
      </c>
      <c r="U587" s="18">
        <f ca="1">T444/$P301*(1-AngCal!$C$28)+U444/$Q301*AngCal!$C$28</f>
        <v>3.8720828294718047E-2</v>
      </c>
      <c r="V587">
        <f ca="1">U587*(1-AngCal!$B$28)+W587*AngCal!$B$28</f>
        <v>5.2549669778684915E-2</v>
      </c>
      <c r="W587" s="18">
        <f ca="1">V444/$R301*(1-AngCal!$C$28)+W444/$S301*AngCal!$C$28</f>
        <v>5.2869651337531902E-2</v>
      </c>
      <c r="X587" s="113">
        <f t="shared" ca="1" si="98"/>
        <v>2.1659086192129855E-2</v>
      </c>
      <c r="Y587" s="18">
        <f ca="1">X444/$P301*(1-AngCal!$C$28)+Y444/$Q301*AngCal!$C$28</f>
        <v>1.4256883218952196E-2</v>
      </c>
      <c r="Z587" s="18">
        <f ca="1">Y587*(1-AngCal!$B$28)+AA587*AngCal!$B$28</f>
        <v>2.1659086192129855E-2</v>
      </c>
      <c r="AA587" s="18">
        <f ca="1">Z444/$R301*(1-AngCal!$C$28)+AA444/$S301*AngCal!$C$28</f>
        <v>2.1830363623359748E-2</v>
      </c>
      <c r="AB587" s="113">
        <f t="shared" ca="1" si="99"/>
        <v>2.1804322510465748E-5</v>
      </c>
      <c r="AC587" s="18">
        <f ca="1">AB444/$P301*(1-AngCal!$C$28)+AC444/$Q301*AngCal!$C$28</f>
        <v>3.302294703920574E-5</v>
      </c>
      <c r="AD587" s="18">
        <f ca="1">AC587*(1-AngCal!$B$28)+AE587*AngCal!$B$28</f>
        <v>2.1804322510465748E-5</v>
      </c>
      <c r="AE587" s="18">
        <f ca="1">AD444/$R301*(1-AngCal!$C$28)+AE444/$S301*AngCal!$C$28</f>
        <v>2.1544738005936774E-5</v>
      </c>
    </row>
    <row r="588" spans="2:31" x14ac:dyDescent="0.15">
      <c r="B588">
        <v>233.56299999999999</v>
      </c>
      <c r="C588">
        <v>15</v>
      </c>
      <c r="D588" s="18">
        <v>4.8059999999999999E-2</v>
      </c>
      <c r="E588" s="18">
        <v>0.1825</v>
      </c>
      <c r="F588" s="18">
        <v>-0.21840000000000001</v>
      </c>
      <c r="G588" s="18">
        <v>0.13059999999999999</v>
      </c>
      <c r="H588" s="18">
        <v>0.13900000000000001</v>
      </c>
      <c r="I588" s="18">
        <v>0.5696</v>
      </c>
      <c r="J588" s="18">
        <v>0.24049999999999999</v>
      </c>
      <c r="K588" s="18">
        <v>0.2626</v>
      </c>
      <c r="L588" s="18">
        <v>3.077</v>
      </c>
      <c r="M588" s="18">
        <v>0.39889999999999998</v>
      </c>
      <c r="O588" s="18">
        <f t="shared" si="100"/>
        <v>10000</v>
      </c>
      <c r="P588" s="113">
        <f t="shared" ca="1" si="96"/>
        <v>0.919928678823418</v>
      </c>
      <c r="Q588" s="18">
        <f ca="1">P445/$P302*(1-AngCal!$C$28)+Q445/$Q302*AngCal!$C$28</f>
        <v>1.0212423091364291</v>
      </c>
      <c r="R588" s="18">
        <f ca="1">Q588*(1-AngCal!$B$28)+S588*AngCal!$B$28</f>
        <v>0.919928678823418</v>
      </c>
      <c r="S588" s="18">
        <f ca="1">R445/$R302*(1-AngCal!$C$28)+S445/$S302*AngCal!$C$28</f>
        <v>0.91758441206776897</v>
      </c>
      <c r="T588" s="113">
        <f t="shared" ca="1" si="97"/>
        <v>5.2549669778684915E-2</v>
      </c>
      <c r="U588" s="18">
        <f ca="1">T445/$P302*(1-AngCal!$C$28)+U445/$Q302*AngCal!$C$28</f>
        <v>3.8720828294718047E-2</v>
      </c>
      <c r="V588">
        <f ca="1">U588*(1-AngCal!$B$28)+W588*AngCal!$B$28</f>
        <v>5.2549669778684915E-2</v>
      </c>
      <c r="W588" s="18">
        <f ca="1">V445/$R302*(1-AngCal!$C$28)+W445/$S302*AngCal!$C$28</f>
        <v>5.2869651337531902E-2</v>
      </c>
      <c r="X588" s="113">
        <f t="shared" ca="1" si="98"/>
        <v>2.1659086192129855E-2</v>
      </c>
      <c r="Y588" s="18">
        <f ca="1">X445/$P302*(1-AngCal!$C$28)+Y445/$Q302*AngCal!$C$28</f>
        <v>1.4256883218952196E-2</v>
      </c>
      <c r="Z588" s="18">
        <f ca="1">Y588*(1-AngCal!$B$28)+AA588*AngCal!$B$28</f>
        <v>2.1659086192129855E-2</v>
      </c>
      <c r="AA588" s="18">
        <f ca="1">Z445/$R302*(1-AngCal!$C$28)+AA445/$S302*AngCal!$C$28</f>
        <v>2.1830363623359748E-2</v>
      </c>
      <c r="AB588" s="113">
        <f t="shared" ca="1" si="99"/>
        <v>2.1804322510465748E-5</v>
      </c>
      <c r="AC588" s="18">
        <f ca="1">AB445/$P302*(1-AngCal!$C$28)+AC445/$Q302*AngCal!$C$28</f>
        <v>3.302294703920574E-5</v>
      </c>
      <c r="AD588" s="18">
        <f ca="1">AC588*(1-AngCal!$B$28)+AE588*AngCal!$B$28</f>
        <v>2.1804322510465748E-5</v>
      </c>
      <c r="AE588" s="18">
        <f ca="1">AD445/$R302*(1-AngCal!$C$28)+AE445/$S302*AngCal!$C$28</f>
        <v>2.1544738005936774E-5</v>
      </c>
    </row>
    <row r="589" spans="2:31" x14ac:dyDescent="0.15">
      <c r="B589">
        <v>233.56299999999999</v>
      </c>
      <c r="C589">
        <v>20</v>
      </c>
      <c r="D589" s="18">
        <v>4.8680000000000001E-2</v>
      </c>
      <c r="E589" s="18">
        <v>0.17369999999999999</v>
      </c>
      <c r="F589" s="18">
        <v>-0.23400000000000001</v>
      </c>
      <c r="G589" s="18">
        <v>0.1241</v>
      </c>
      <c r="H589" s="18">
        <v>0.1409</v>
      </c>
      <c r="I589" s="18">
        <v>0.49409999999999998</v>
      </c>
      <c r="J589" s="18">
        <v>0.2276</v>
      </c>
      <c r="K589" s="18">
        <v>0.2923</v>
      </c>
      <c r="L589" s="18">
        <v>3.1589999999999998</v>
      </c>
      <c r="M589" s="18">
        <v>0.47260000000000002</v>
      </c>
      <c r="O589" s="18">
        <f t="shared" si="100"/>
        <v>10000</v>
      </c>
      <c r="P589" s="113">
        <f t="shared" ca="1" si="96"/>
        <v>0.919928678823418</v>
      </c>
      <c r="Q589" s="18">
        <f ca="1">P446/$P303*(1-AngCal!$C$28)+Q446/$Q303*AngCal!$C$28</f>
        <v>1.0212423091364291</v>
      </c>
      <c r="R589" s="18">
        <f ca="1">Q589*(1-AngCal!$B$28)+S589*AngCal!$B$28</f>
        <v>0.919928678823418</v>
      </c>
      <c r="S589" s="18">
        <f ca="1">R446/$R303*(1-AngCal!$C$28)+S446/$S303*AngCal!$C$28</f>
        <v>0.91758441206776897</v>
      </c>
      <c r="T589" s="113">
        <f t="shared" ca="1" si="97"/>
        <v>5.2549669778684915E-2</v>
      </c>
      <c r="U589" s="18">
        <f ca="1">T446/$P303*(1-AngCal!$C$28)+U446/$Q303*AngCal!$C$28</f>
        <v>3.8720828294718047E-2</v>
      </c>
      <c r="V589">
        <f ca="1">U589*(1-AngCal!$B$28)+W589*AngCal!$B$28</f>
        <v>5.2549669778684915E-2</v>
      </c>
      <c r="W589" s="18">
        <f ca="1">V446/$R303*(1-AngCal!$C$28)+W446/$S303*AngCal!$C$28</f>
        <v>5.2869651337531902E-2</v>
      </c>
      <c r="X589" s="113">
        <f t="shared" ca="1" si="98"/>
        <v>2.1659086192129855E-2</v>
      </c>
      <c r="Y589" s="18">
        <f ca="1">X446/$P303*(1-AngCal!$C$28)+Y446/$Q303*AngCal!$C$28</f>
        <v>1.4256883218952196E-2</v>
      </c>
      <c r="Z589" s="18">
        <f ca="1">Y589*(1-AngCal!$B$28)+AA589*AngCal!$B$28</f>
        <v>2.1659086192129855E-2</v>
      </c>
      <c r="AA589" s="18">
        <f ca="1">Z446/$R303*(1-AngCal!$C$28)+AA446/$S303*AngCal!$C$28</f>
        <v>2.1830363623359748E-2</v>
      </c>
      <c r="AB589" s="113">
        <f t="shared" ca="1" si="99"/>
        <v>2.1804322510465748E-5</v>
      </c>
      <c r="AC589" s="18">
        <f ca="1">AB446/$P303*(1-AngCal!$C$28)+AC446/$Q303*AngCal!$C$28</f>
        <v>3.302294703920574E-5</v>
      </c>
      <c r="AD589" s="18">
        <f ca="1">AC589*(1-AngCal!$B$28)+AE589*AngCal!$B$28</f>
        <v>2.1804322510465748E-5</v>
      </c>
      <c r="AE589" s="18">
        <f ca="1">AD446/$R303*(1-AngCal!$C$28)+AE446/$S303*AngCal!$C$28</f>
        <v>2.1544738005936774E-5</v>
      </c>
    </row>
    <row r="590" spans="2:31" x14ac:dyDescent="0.15">
      <c r="B590">
        <v>364.96300000000002</v>
      </c>
      <c r="C590">
        <v>1</v>
      </c>
      <c r="D590" s="18">
        <v>0.46639999999999998</v>
      </c>
      <c r="E590" s="18">
        <v>2.1440000000000001</v>
      </c>
      <c r="F590" s="18">
        <v>-0.28810000000000002</v>
      </c>
      <c r="G590" s="18">
        <v>0.57030000000000003</v>
      </c>
      <c r="H590" s="18">
        <v>0.73599999999999999</v>
      </c>
      <c r="I590" s="18">
        <v>2.4329999999999998</v>
      </c>
      <c r="J590" s="18">
        <v>1.3080000000000001</v>
      </c>
      <c r="K590" s="18">
        <v>-2.4449999999999998</v>
      </c>
      <c r="L590" s="18">
        <v>-0.65280000000000005</v>
      </c>
      <c r="M590" s="18">
        <v>0.83479999999999999</v>
      </c>
      <c r="O590" s="18">
        <f t="shared" si="100"/>
        <v>10000</v>
      </c>
      <c r="P590" s="113">
        <f t="shared" ca="1" si="96"/>
        <v>0.919928678823418</v>
      </c>
      <c r="Q590" s="18">
        <f ca="1">P447/$P304*(1-AngCal!$C$28)+Q447/$Q304*AngCal!$C$28</f>
        <v>1.0212423091364291</v>
      </c>
      <c r="R590" s="18">
        <f ca="1">Q590*(1-AngCal!$B$28)+S590*AngCal!$B$28</f>
        <v>0.919928678823418</v>
      </c>
      <c r="S590" s="18">
        <f ca="1">R447/$R304*(1-AngCal!$C$28)+S447/$S304*AngCal!$C$28</f>
        <v>0.91758441206776897</v>
      </c>
      <c r="T590" s="113">
        <f t="shared" ca="1" si="97"/>
        <v>5.2549669778684915E-2</v>
      </c>
      <c r="U590" s="18">
        <f ca="1">T447/$P304*(1-AngCal!$C$28)+U447/$Q304*AngCal!$C$28</f>
        <v>3.8720828294718047E-2</v>
      </c>
      <c r="V590">
        <f ca="1">U590*(1-AngCal!$B$28)+W590*AngCal!$B$28</f>
        <v>5.2549669778684915E-2</v>
      </c>
      <c r="W590" s="18">
        <f ca="1">V447/$R304*(1-AngCal!$C$28)+W447/$S304*AngCal!$C$28</f>
        <v>5.2869651337531902E-2</v>
      </c>
      <c r="X590" s="113">
        <f t="shared" ca="1" si="98"/>
        <v>2.1659086192129855E-2</v>
      </c>
      <c r="Y590" s="18">
        <f ca="1">X447/$P304*(1-AngCal!$C$28)+Y447/$Q304*AngCal!$C$28</f>
        <v>1.4256883218952196E-2</v>
      </c>
      <c r="Z590" s="18">
        <f ca="1">Y590*(1-AngCal!$B$28)+AA590*AngCal!$B$28</f>
        <v>2.1659086192129855E-2</v>
      </c>
      <c r="AA590" s="18">
        <f ca="1">Z447/$R304*(1-AngCal!$C$28)+AA447/$S304*AngCal!$C$28</f>
        <v>2.1830363623359748E-2</v>
      </c>
      <c r="AB590" s="113">
        <f t="shared" ca="1" si="99"/>
        <v>2.1804322510465748E-5</v>
      </c>
      <c r="AC590" s="18">
        <f ca="1">AB447/$P304*(1-AngCal!$C$28)+AC447/$Q304*AngCal!$C$28</f>
        <v>3.302294703920574E-5</v>
      </c>
      <c r="AD590" s="18">
        <f ca="1">AC590*(1-AngCal!$B$28)+AE590*AngCal!$B$28</f>
        <v>2.1804322510465748E-5</v>
      </c>
      <c r="AE590" s="18">
        <f ca="1">AD447/$R304*(1-AngCal!$C$28)+AE447/$S304*AngCal!$C$28</f>
        <v>2.1544738005936774E-5</v>
      </c>
    </row>
    <row r="591" spans="2:31" x14ac:dyDescent="0.15">
      <c r="B591">
        <v>364.96300000000002</v>
      </c>
      <c r="C591">
        <v>3</v>
      </c>
      <c r="D591" s="18">
        <v>0.4718</v>
      </c>
      <c r="E591" s="18">
        <v>2.1909999999999998</v>
      </c>
      <c r="F591" s="18">
        <v>-0.2772</v>
      </c>
      <c r="G591" s="18">
        <v>0.56950000000000001</v>
      </c>
      <c r="H591" s="18">
        <v>0.71030000000000004</v>
      </c>
      <c r="I591" s="18">
        <v>2.617</v>
      </c>
      <c r="J591" s="18">
        <v>1.2589999999999999</v>
      </c>
      <c r="K591" s="18">
        <v>-2.4609999999999999</v>
      </c>
      <c r="L591" s="18">
        <v>-0.63690000000000002</v>
      </c>
      <c r="M591" s="18">
        <v>0.83630000000000004</v>
      </c>
      <c r="O591" s="18"/>
      <c r="P591" s="18"/>
      <c r="Q591" s="18"/>
      <c r="S591" s="18"/>
    </row>
    <row r="592" spans="2:31" x14ac:dyDescent="0.15">
      <c r="B592">
        <v>364.96300000000002</v>
      </c>
      <c r="C592">
        <v>5</v>
      </c>
      <c r="D592" s="18">
        <v>0.46860000000000002</v>
      </c>
      <c r="E592" s="18">
        <v>2.2959999999999998</v>
      </c>
      <c r="F592" s="18">
        <v>-0.28260000000000002</v>
      </c>
      <c r="G592" s="18">
        <v>0.57069999999999999</v>
      </c>
      <c r="H592" s="18">
        <v>0.55640000000000001</v>
      </c>
      <c r="I592" s="18">
        <v>2.57</v>
      </c>
      <c r="J592" s="18">
        <v>1.105</v>
      </c>
      <c r="K592" s="18">
        <v>-2.4849999999999999</v>
      </c>
      <c r="L592" s="18">
        <v>-0.64429999999999998</v>
      </c>
      <c r="M592" s="18">
        <v>0.81499999999999995</v>
      </c>
      <c r="O592" s="18"/>
      <c r="P592" s="18"/>
      <c r="Q592" s="18"/>
      <c r="S592" s="18"/>
    </row>
    <row r="593" spans="2:22" x14ac:dyDescent="0.15">
      <c r="B593">
        <v>364.96300000000002</v>
      </c>
      <c r="C593">
        <v>7</v>
      </c>
      <c r="D593" s="18">
        <v>0.47260000000000002</v>
      </c>
      <c r="E593" s="18">
        <v>2.3260000000000001</v>
      </c>
      <c r="F593" s="18">
        <v>-0.26629999999999998</v>
      </c>
      <c r="G593" s="18">
        <v>0.54890000000000005</v>
      </c>
      <c r="H593" s="18">
        <v>0.72199999999999998</v>
      </c>
      <c r="I593" s="18">
        <v>2.8860000000000001</v>
      </c>
      <c r="J593" s="18">
        <v>1.2370000000000001</v>
      </c>
      <c r="K593" s="18">
        <v>-2.5680000000000001</v>
      </c>
      <c r="L593" s="18">
        <v>-0.59130000000000005</v>
      </c>
      <c r="M593" s="18">
        <v>0.81689999999999996</v>
      </c>
      <c r="O593" s="18"/>
      <c r="P593" s="18"/>
      <c r="Q593" s="18"/>
      <c r="S593" s="18"/>
    </row>
    <row r="594" spans="2:22" x14ac:dyDescent="0.15">
      <c r="B594">
        <v>364.96300000000002</v>
      </c>
      <c r="C594">
        <v>10</v>
      </c>
      <c r="D594" s="18">
        <v>0.23649999999999999</v>
      </c>
      <c r="E594" s="18">
        <v>-1.837</v>
      </c>
      <c r="F594" s="18">
        <v>-1.7</v>
      </c>
      <c r="G594" s="18">
        <v>0.91579999999999995</v>
      </c>
      <c r="H594" s="18">
        <v>1.756</v>
      </c>
      <c r="I594" s="18">
        <v>-1.36</v>
      </c>
      <c r="J594" s="18">
        <v>1.8540000000000001</v>
      </c>
      <c r="K594" s="18">
        <v>0.62260000000000004</v>
      </c>
      <c r="L594" s="18">
        <v>-0.27260000000000001</v>
      </c>
      <c r="M594" s="18">
        <v>0.36799999999999999</v>
      </c>
      <c r="O594" s="18" t="s">
        <v>670</v>
      </c>
      <c r="P594" s="18"/>
      <c r="Q594" s="18"/>
      <c r="S594" s="18"/>
    </row>
    <row r="595" spans="2:22" x14ac:dyDescent="0.15">
      <c r="B595">
        <v>364.96300000000002</v>
      </c>
      <c r="C595">
        <v>15</v>
      </c>
      <c r="D595" s="18">
        <v>-9.6619999999999998E-2</v>
      </c>
      <c r="E595" s="18">
        <v>0.97560000000000002</v>
      </c>
      <c r="F595" s="18">
        <v>-0.15720000000000001</v>
      </c>
      <c r="G595" s="18">
        <v>2.4990000000000001</v>
      </c>
      <c r="H595" s="18">
        <v>-0.3251</v>
      </c>
      <c r="I595" s="18">
        <v>-1.5349999999999999</v>
      </c>
      <c r="J595" s="18">
        <v>0.21870000000000001</v>
      </c>
      <c r="K595" s="18">
        <v>0.3004</v>
      </c>
      <c r="L595" s="18">
        <v>-9.8860000000000003E-2</v>
      </c>
      <c r="M595" s="18">
        <v>0.23760000000000001</v>
      </c>
      <c r="O595" s="18" t="s">
        <v>627</v>
      </c>
      <c r="P595" s="18" t="s">
        <v>628</v>
      </c>
      <c r="Q595" s="18" t="s">
        <v>629</v>
      </c>
      <c r="R595" t="s">
        <v>630</v>
      </c>
      <c r="S595" s="18" t="s">
        <v>631</v>
      </c>
      <c r="T595" t="s">
        <v>632</v>
      </c>
      <c r="U595" t="s">
        <v>633</v>
      </c>
      <c r="V595" t="s">
        <v>671</v>
      </c>
    </row>
    <row r="596" spans="2:22" x14ac:dyDescent="0.15">
      <c r="B596">
        <v>364.96300000000002</v>
      </c>
      <c r="C596">
        <v>20</v>
      </c>
      <c r="D596" s="18">
        <v>0.40720000000000001</v>
      </c>
      <c r="E596" s="18">
        <v>2.7349999999999999</v>
      </c>
      <c r="F596" s="18">
        <v>-0.42499999999999999</v>
      </c>
      <c r="G596" s="18">
        <v>0.5514</v>
      </c>
      <c r="H596" s="18">
        <v>-2.6259999999999999</v>
      </c>
      <c r="I596" s="18">
        <v>-0.77969999999999995</v>
      </c>
      <c r="J596" s="18">
        <v>0.65369999999999995</v>
      </c>
      <c r="K596" s="18">
        <v>0.2283</v>
      </c>
      <c r="L596" s="18">
        <v>2.9820000000000002</v>
      </c>
      <c r="M596" s="18">
        <v>0.45760000000000001</v>
      </c>
      <c r="O596" s="115">
        <v>0.19567000000000001</v>
      </c>
      <c r="P596" s="115">
        <v>0.55733999999999995</v>
      </c>
      <c r="Q596" s="115">
        <v>-0.69520999999999999</v>
      </c>
      <c r="R596" s="115">
        <v>0.36230000000000001</v>
      </c>
      <c r="S596" s="115">
        <v>0.24698999999999999</v>
      </c>
      <c r="T596" s="115">
        <v>1.7508999999999999</v>
      </c>
      <c r="U596" s="115">
        <v>0.21581</v>
      </c>
      <c r="V596" s="18">
        <v>0.42096</v>
      </c>
    </row>
    <row r="597" spans="2:22" x14ac:dyDescent="0.15">
      <c r="B597">
        <v>483.56299999999999</v>
      </c>
      <c r="C597">
        <v>1</v>
      </c>
      <c r="D597" s="18">
        <v>0.54979999999999996</v>
      </c>
      <c r="E597" s="18">
        <v>3.13</v>
      </c>
      <c r="F597" s="18">
        <v>-0.36580000000000001</v>
      </c>
      <c r="G597" s="18">
        <v>0.61870000000000003</v>
      </c>
      <c r="H597" s="18">
        <v>0.70899999999999996</v>
      </c>
      <c r="I597" s="18">
        <v>2.7879999999999998</v>
      </c>
      <c r="J597" s="18">
        <v>1.323</v>
      </c>
      <c r="K597" s="18">
        <v>-3.3220000000000001</v>
      </c>
      <c r="L597" s="18">
        <v>-0.74390000000000001</v>
      </c>
      <c r="M597" s="18">
        <v>0.7823</v>
      </c>
      <c r="O597" s="115">
        <v>0.54915000000000003</v>
      </c>
      <c r="P597" s="115">
        <v>0.45084999999999997</v>
      </c>
      <c r="Q597" s="115">
        <v>-0.80996000000000001</v>
      </c>
      <c r="R597" s="115">
        <v>0.20469999999999999</v>
      </c>
      <c r="S597" s="115">
        <v>0</v>
      </c>
      <c r="T597" s="115">
        <v>0</v>
      </c>
      <c r="U597" s="115">
        <v>1</v>
      </c>
      <c r="V597" s="18">
        <v>0.89583000000000002</v>
      </c>
    </row>
    <row r="598" spans="2:22" x14ac:dyDescent="0.15">
      <c r="B598">
        <v>483.56299999999999</v>
      </c>
      <c r="C598">
        <v>3</v>
      </c>
      <c r="D598" s="18">
        <v>0.59</v>
      </c>
      <c r="E598" s="18">
        <v>3.3050000000000002</v>
      </c>
      <c r="F598" s="18">
        <v>-0.30669999999999997</v>
      </c>
      <c r="G598" s="18">
        <v>0.63160000000000005</v>
      </c>
      <c r="H598" s="18">
        <v>0.77</v>
      </c>
      <c r="I598" s="18">
        <v>2.8439999999999999</v>
      </c>
      <c r="J598" s="18">
        <v>1.268</v>
      </c>
      <c r="K598" s="18">
        <v>-3.5779999999999998</v>
      </c>
      <c r="L598" s="18">
        <v>-0.65949999999999998</v>
      </c>
      <c r="M598" s="18">
        <v>0.83289999999999997</v>
      </c>
      <c r="O598" s="115">
        <v>0.95564000000000004</v>
      </c>
      <c r="P598" s="115">
        <v>-0.59372000000000003</v>
      </c>
      <c r="Q598" s="115">
        <v>-0.67451000000000005</v>
      </c>
      <c r="R598" s="115">
        <v>0.11899</v>
      </c>
      <c r="S598" s="115">
        <v>0</v>
      </c>
      <c r="T598" s="115">
        <v>0</v>
      </c>
      <c r="U598" s="115">
        <v>1</v>
      </c>
      <c r="V598" s="18">
        <v>0.81518999999999997</v>
      </c>
    </row>
    <row r="599" spans="2:22" x14ac:dyDescent="0.15">
      <c r="B599">
        <v>483.56299999999999</v>
      </c>
      <c r="C599">
        <v>5</v>
      </c>
      <c r="D599" s="18">
        <v>0.29830000000000001</v>
      </c>
      <c r="E599" s="18">
        <v>0.7177</v>
      </c>
      <c r="F599" s="18">
        <v>0.1032</v>
      </c>
      <c r="G599" s="18">
        <v>0.47789999999999999</v>
      </c>
      <c r="H599" s="18">
        <v>-0.37580000000000002</v>
      </c>
      <c r="I599" s="18">
        <v>-1.6279999999999999</v>
      </c>
      <c r="J599" s="18">
        <v>0.27960000000000002</v>
      </c>
      <c r="K599" s="18">
        <v>0.23519999999999999</v>
      </c>
      <c r="L599" s="18">
        <v>3.012</v>
      </c>
      <c r="M599" s="18">
        <v>0.29239999999999999</v>
      </c>
    </row>
    <row r="600" spans="2:22" x14ac:dyDescent="0.15">
      <c r="B600">
        <v>483.56299999999999</v>
      </c>
      <c r="C600">
        <v>7</v>
      </c>
      <c r="D600" s="18">
        <v>0.62709999999999999</v>
      </c>
      <c r="E600" s="18">
        <v>3.6309999999999998</v>
      </c>
      <c r="F600" s="18">
        <v>-0.24529999999999999</v>
      </c>
      <c r="G600" s="18">
        <v>0.63529999999999998</v>
      </c>
      <c r="H600" s="18">
        <v>0.72919999999999996</v>
      </c>
      <c r="I600" s="18">
        <v>3.5750000000000002</v>
      </c>
      <c r="J600" s="18">
        <v>0.86509999999999998</v>
      </c>
      <c r="K600" s="18">
        <v>-3.8010000000000002</v>
      </c>
      <c r="L600" s="18">
        <v>-0.59689999999999999</v>
      </c>
      <c r="M600" s="18">
        <v>0.85819999999999996</v>
      </c>
      <c r="O600" s="18"/>
    </row>
    <row r="601" spans="2:22" x14ac:dyDescent="0.15">
      <c r="B601">
        <v>483.56299999999999</v>
      </c>
      <c r="C601">
        <v>10</v>
      </c>
      <c r="D601" s="18">
        <v>0.62239999999999995</v>
      </c>
      <c r="E601" s="18">
        <v>3.6459999999999999</v>
      </c>
      <c r="F601" s="18">
        <v>-0.25569999999999998</v>
      </c>
      <c r="G601" s="18">
        <v>0.62629999999999997</v>
      </c>
      <c r="H601" s="18">
        <v>0.66990000000000005</v>
      </c>
      <c r="I601" s="18">
        <v>3.5539999999999998</v>
      </c>
      <c r="J601" s="18">
        <v>0.81799999999999995</v>
      </c>
      <c r="K601" s="18">
        <v>-3.7850000000000001</v>
      </c>
      <c r="L601" s="18">
        <v>-0.60909999999999997</v>
      </c>
      <c r="M601" s="18">
        <v>0.84119999999999995</v>
      </c>
      <c r="O601" s="18"/>
      <c r="Q601" s="18"/>
      <c r="R601" s="18"/>
      <c r="S601" s="18"/>
    </row>
    <row r="602" spans="2:22" x14ac:dyDescent="0.15">
      <c r="B602">
        <v>483.56299999999999</v>
      </c>
      <c r="C602">
        <v>15</v>
      </c>
      <c r="D602" s="18">
        <v>0.66100000000000003</v>
      </c>
      <c r="E602" s="18">
        <v>3.6560000000000001</v>
      </c>
      <c r="F602" s="18">
        <v>-0.26790000000000003</v>
      </c>
      <c r="G602" s="18">
        <v>0.61650000000000005</v>
      </c>
      <c r="H602" s="18">
        <v>0.68359999999999999</v>
      </c>
      <c r="I602" s="18">
        <v>3.2309999999999999</v>
      </c>
      <c r="J602" s="18">
        <v>0.99480000000000002</v>
      </c>
      <c r="K602" s="18">
        <v>-3.9060000000000001</v>
      </c>
      <c r="L602" s="18">
        <v>-0.60709999999999997</v>
      </c>
      <c r="M602" s="18">
        <v>0.84689999999999999</v>
      </c>
      <c r="O602" s="18"/>
      <c r="Q602" s="18"/>
      <c r="R602" s="18"/>
      <c r="S602" s="18"/>
    </row>
    <row r="603" spans="2:22" x14ac:dyDescent="0.15">
      <c r="B603">
        <v>483.56299999999999</v>
      </c>
      <c r="C603">
        <v>20</v>
      </c>
      <c r="D603" s="18">
        <v>0.49409999999999998</v>
      </c>
      <c r="E603" s="18">
        <v>2.032</v>
      </c>
      <c r="F603" s="18">
        <v>-0.54349999999999998</v>
      </c>
      <c r="G603" s="18">
        <v>0.59409999999999996</v>
      </c>
      <c r="H603" s="18">
        <v>-1.847</v>
      </c>
      <c r="I603" s="18">
        <v>-1.2569999999999999</v>
      </c>
      <c r="J603" s="18">
        <v>0.57899999999999996</v>
      </c>
      <c r="K603" s="18">
        <v>0.20699999999999999</v>
      </c>
      <c r="L603" s="18">
        <v>3.2349999999999999</v>
      </c>
      <c r="M603" s="18">
        <v>0.2127</v>
      </c>
      <c r="O603" s="18"/>
      <c r="Q603" s="18"/>
      <c r="R603" s="18"/>
      <c r="S603" s="18"/>
    </row>
    <row r="604" spans="2:22" x14ac:dyDescent="0.15">
      <c r="B604">
        <v>631.56299999999999</v>
      </c>
      <c r="C604">
        <v>1</v>
      </c>
      <c r="D604" s="18">
        <v>0.2666</v>
      </c>
      <c r="E604" s="18">
        <v>0.86419999999999997</v>
      </c>
      <c r="F604" s="18">
        <v>-1.548</v>
      </c>
      <c r="G604" s="18">
        <v>0.60089999999999999</v>
      </c>
      <c r="H604" s="18">
        <v>0.95699999999999996</v>
      </c>
      <c r="I604" s="18">
        <v>0.13250000000000001</v>
      </c>
      <c r="J604" s="18">
        <v>0.71489999999999998</v>
      </c>
      <c r="K604" s="18">
        <v>-1.2889999999999999</v>
      </c>
      <c r="L604" s="18">
        <v>-1.5880000000000001</v>
      </c>
      <c r="M604" s="18">
        <v>0.42480000000000001</v>
      </c>
      <c r="O604" s="18"/>
      <c r="Q604" s="18"/>
      <c r="R604" s="18"/>
      <c r="S604" s="18"/>
    </row>
    <row r="605" spans="2:22" x14ac:dyDescent="0.15">
      <c r="B605">
        <v>631.56299999999999</v>
      </c>
      <c r="C605">
        <v>3</v>
      </c>
      <c r="D605" s="18">
        <v>3.7249999999999998E-2</v>
      </c>
      <c r="E605" s="18">
        <v>0.25230000000000002</v>
      </c>
      <c r="F605" s="18">
        <v>-0.2278</v>
      </c>
      <c r="G605" s="18">
        <v>0.13100000000000001</v>
      </c>
      <c r="H605" s="18">
        <v>0.39560000000000001</v>
      </c>
      <c r="I605" s="18">
        <v>0.66879999999999995</v>
      </c>
      <c r="J605" s="18">
        <v>0.22770000000000001</v>
      </c>
      <c r="K605" s="18">
        <v>0.29199999999999998</v>
      </c>
      <c r="L605" s="18">
        <v>3.403</v>
      </c>
      <c r="M605" s="18">
        <v>0.35420000000000001</v>
      </c>
      <c r="O605" s="18"/>
      <c r="Q605" s="18"/>
      <c r="R605" s="18"/>
      <c r="S605" s="18"/>
    </row>
    <row r="606" spans="2:22" x14ac:dyDescent="0.15">
      <c r="B606">
        <v>631.56299999999999</v>
      </c>
      <c r="C606">
        <v>5</v>
      </c>
      <c r="D606" s="18">
        <v>3.653E-2</v>
      </c>
      <c r="E606" s="18">
        <v>1.0940000000000001</v>
      </c>
      <c r="F606" s="18">
        <v>-1.3149999999999999</v>
      </c>
      <c r="G606" s="18">
        <v>2.3919999999999999</v>
      </c>
      <c r="H606" s="18">
        <v>0.72789999999999999</v>
      </c>
      <c r="I606" s="18">
        <v>-0.16189999999999999</v>
      </c>
      <c r="J606" s="18">
        <v>0.49519999999999997</v>
      </c>
      <c r="K606" s="18">
        <v>-0.91569999999999996</v>
      </c>
      <c r="L606" s="18">
        <v>-1.6279999999999999</v>
      </c>
      <c r="M606" s="18">
        <v>0.48409999999999997</v>
      </c>
      <c r="O606" s="18"/>
      <c r="Q606" s="18"/>
      <c r="R606" s="18"/>
      <c r="S606" s="18"/>
    </row>
    <row r="607" spans="2:22" x14ac:dyDescent="0.15">
      <c r="B607">
        <v>631.56299999999999</v>
      </c>
      <c r="C607">
        <v>7</v>
      </c>
      <c r="D607" s="18">
        <v>6.0670000000000002E-2</v>
      </c>
      <c r="E607" s="18">
        <v>0.25190000000000001</v>
      </c>
      <c r="F607" s="18">
        <v>-0.1923</v>
      </c>
      <c r="G607" s="18">
        <v>0.12529999999999999</v>
      </c>
      <c r="H607" s="18">
        <v>0.37659999999999999</v>
      </c>
      <c r="I607" s="18">
        <v>0.62749999999999995</v>
      </c>
      <c r="J607" s="18">
        <v>0.21260000000000001</v>
      </c>
      <c r="K607" s="18">
        <v>0.29980000000000001</v>
      </c>
      <c r="L607" s="18">
        <v>3.4510000000000001</v>
      </c>
      <c r="M607" s="18">
        <v>0.3543</v>
      </c>
      <c r="O607" s="18"/>
      <c r="Q607" s="18"/>
      <c r="R607" s="18"/>
      <c r="S607" s="18"/>
    </row>
    <row r="608" spans="2:22" x14ac:dyDescent="0.15">
      <c r="B608">
        <v>631.56299999999999</v>
      </c>
      <c r="C608">
        <v>10</v>
      </c>
      <c r="D608" s="18">
        <v>0.17530000000000001</v>
      </c>
      <c r="E608" s="18">
        <v>1.3640000000000001</v>
      </c>
      <c r="F608" s="18">
        <v>-0.37630000000000002</v>
      </c>
      <c r="G608" s="18">
        <v>0.73350000000000004</v>
      </c>
      <c r="H608" s="18">
        <v>-0.64639999999999997</v>
      </c>
      <c r="I608" s="18">
        <v>-1.494</v>
      </c>
      <c r="J608" s="18">
        <v>0.26800000000000002</v>
      </c>
      <c r="K608" s="18">
        <v>-0.1016</v>
      </c>
      <c r="L608" s="18">
        <v>-0.71479999999999999</v>
      </c>
      <c r="M608" s="18">
        <v>0.1171</v>
      </c>
      <c r="O608" s="18"/>
      <c r="Q608" s="18"/>
      <c r="R608" s="18"/>
      <c r="S608" s="18"/>
    </row>
    <row r="609" spans="2:19" x14ac:dyDescent="0.15">
      <c r="B609">
        <v>631.56299999999999</v>
      </c>
      <c r="C609">
        <v>15</v>
      </c>
      <c r="D609" s="18">
        <v>0.69279999999999997</v>
      </c>
      <c r="E609" s="18">
        <v>3.9569999999999999</v>
      </c>
      <c r="F609" s="18">
        <v>-0.1593</v>
      </c>
      <c r="G609" s="18">
        <v>0.64270000000000005</v>
      </c>
      <c r="H609" s="18">
        <v>0.77839999999999998</v>
      </c>
      <c r="I609" s="18">
        <v>3.9359999999999999</v>
      </c>
      <c r="J609" s="18">
        <v>0.80289999999999995</v>
      </c>
      <c r="K609" s="18">
        <v>-4.133</v>
      </c>
      <c r="L609" s="18">
        <v>-0.50690000000000002</v>
      </c>
      <c r="M609" s="18">
        <v>0.91020000000000001</v>
      </c>
      <c r="O609" s="18"/>
      <c r="Q609" s="18"/>
      <c r="R609" s="18"/>
      <c r="S609" s="18"/>
    </row>
    <row r="610" spans="2:19" x14ac:dyDescent="0.15">
      <c r="B610">
        <v>631.56299999999999</v>
      </c>
      <c r="C610">
        <v>20</v>
      </c>
      <c r="D610" s="18">
        <v>0.59160000000000001</v>
      </c>
      <c r="E610" s="18">
        <v>4.4390000000000001</v>
      </c>
      <c r="F610" s="18">
        <v>-0.35549999999999998</v>
      </c>
      <c r="G610" s="18">
        <v>0.61409999999999998</v>
      </c>
      <c r="H610" s="18">
        <v>-4.3920000000000003</v>
      </c>
      <c r="I610" s="18">
        <v>-0.67969999999999997</v>
      </c>
      <c r="J610" s="18">
        <v>0.74129999999999996</v>
      </c>
      <c r="K610" s="18">
        <v>0.44890000000000002</v>
      </c>
      <c r="L610" s="18">
        <v>3.7789999999999999</v>
      </c>
      <c r="M610" s="18">
        <v>0.76780000000000004</v>
      </c>
      <c r="O610" s="18"/>
      <c r="Q610" s="18"/>
      <c r="R610" s="18"/>
      <c r="S610" s="18"/>
    </row>
    <row r="611" spans="2:19" x14ac:dyDescent="0.15">
      <c r="B611">
        <v>774.68299999999999</v>
      </c>
      <c r="C611">
        <v>1</v>
      </c>
      <c r="D611" s="18">
        <v>0.25109999999999999</v>
      </c>
      <c r="E611" s="18">
        <v>-0.29949999999999999</v>
      </c>
      <c r="F611" s="18">
        <v>-1.4830000000000001</v>
      </c>
      <c r="G611" s="18">
        <v>0.2225</v>
      </c>
      <c r="H611" s="18">
        <v>0.71719999999999995</v>
      </c>
      <c r="I611" s="18">
        <v>0.16220000000000001</v>
      </c>
      <c r="J611" s="18">
        <v>0.42759999999999998</v>
      </c>
      <c r="K611" s="18">
        <v>0.27010000000000001</v>
      </c>
      <c r="L611" s="18">
        <v>3.5630000000000002</v>
      </c>
      <c r="M611" s="18">
        <v>0.1976</v>
      </c>
      <c r="O611" s="18"/>
      <c r="Q611" s="18"/>
      <c r="R611" s="18"/>
      <c r="S611" s="18"/>
    </row>
    <row r="612" spans="2:19" x14ac:dyDescent="0.15">
      <c r="B612">
        <v>774.68299999999999</v>
      </c>
      <c r="C612">
        <v>3</v>
      </c>
      <c r="D612" s="18">
        <v>0.25459999999999999</v>
      </c>
      <c r="E612" s="18">
        <v>-0.3654</v>
      </c>
      <c r="F612" s="18">
        <v>-1.468</v>
      </c>
      <c r="G612" s="18">
        <v>0.25640000000000002</v>
      </c>
      <c r="H612" s="18">
        <v>0.64870000000000005</v>
      </c>
      <c r="I612" s="18">
        <v>0.1255</v>
      </c>
      <c r="J612" s="18">
        <v>0.5796</v>
      </c>
      <c r="K612" s="18">
        <v>0.17730000000000001</v>
      </c>
      <c r="L612" s="18">
        <v>0.15890000000000001</v>
      </c>
      <c r="M612" s="18">
        <v>0.33279999999999998</v>
      </c>
      <c r="O612" s="18"/>
      <c r="Q612" s="18"/>
      <c r="R612" s="18"/>
      <c r="S612" s="18"/>
    </row>
    <row r="613" spans="2:19" x14ac:dyDescent="0.15">
      <c r="B613">
        <v>774.68299999999999</v>
      </c>
      <c r="C613">
        <v>5</v>
      </c>
      <c r="D613" s="18">
        <v>0.43680000000000002</v>
      </c>
      <c r="E613" s="18">
        <v>2.4649999999999999</v>
      </c>
      <c r="F613" s="18">
        <v>-0.69389999999999996</v>
      </c>
      <c r="G613" s="18">
        <v>0.67</v>
      </c>
      <c r="H613" s="18">
        <v>-2.4359999999999999</v>
      </c>
      <c r="I613" s="18">
        <v>-1.167</v>
      </c>
      <c r="J613" s="18">
        <v>0.6129</v>
      </c>
      <c r="K613" s="18">
        <v>0.25390000000000001</v>
      </c>
      <c r="L613" s="18">
        <v>-8.9449999999999999E-6</v>
      </c>
      <c r="M613" s="18">
        <v>0.4047</v>
      </c>
      <c r="O613" s="18"/>
      <c r="Q613" s="18"/>
      <c r="R613" s="18"/>
      <c r="S613" s="18"/>
    </row>
    <row r="614" spans="2:19" x14ac:dyDescent="0.15">
      <c r="B614">
        <v>774.68299999999999</v>
      </c>
      <c r="C614">
        <v>7</v>
      </c>
      <c r="D614" s="18">
        <v>0.438</v>
      </c>
      <c r="E614" s="18">
        <v>2.093</v>
      </c>
      <c r="F614" s="18">
        <v>-0.7046</v>
      </c>
      <c r="G614" s="18">
        <v>0.58889999999999998</v>
      </c>
      <c r="H614" s="18">
        <v>-2.133</v>
      </c>
      <c r="I614" s="18">
        <v>-1.153</v>
      </c>
      <c r="J614" s="18">
        <v>0.57179999999999997</v>
      </c>
      <c r="K614" s="18">
        <v>0.30930000000000002</v>
      </c>
      <c r="L614" s="18">
        <v>0.30109999999999998</v>
      </c>
      <c r="M614" s="18">
        <v>0.39169999999999999</v>
      </c>
      <c r="O614" s="18"/>
      <c r="Q614" s="18"/>
      <c r="R614" s="18"/>
      <c r="S614" s="18"/>
    </row>
    <row r="615" spans="2:19" x14ac:dyDescent="0.15">
      <c r="B615">
        <v>774.68299999999999</v>
      </c>
      <c r="C615">
        <v>10</v>
      </c>
      <c r="D615" s="18">
        <v>6.1679999999999999E-2</v>
      </c>
      <c r="E615" s="18">
        <v>0.2727</v>
      </c>
      <c r="F615" s="18">
        <v>-0.16750000000000001</v>
      </c>
      <c r="G615" s="18">
        <v>0.1191</v>
      </c>
      <c r="H615" s="18">
        <v>0.32</v>
      </c>
      <c r="I615" s="18">
        <v>0.58520000000000005</v>
      </c>
      <c r="J615" s="18">
        <v>0.19969999999999999</v>
      </c>
      <c r="K615" s="18">
        <v>0.29049999999999998</v>
      </c>
      <c r="L615" s="18">
        <v>3.5529999999999999</v>
      </c>
      <c r="M615" s="18">
        <v>0.21360000000000001</v>
      </c>
      <c r="O615" s="18"/>
      <c r="Q615" s="18"/>
      <c r="R615" s="18"/>
      <c r="S615" s="18"/>
    </row>
    <row r="616" spans="2:19" x14ac:dyDescent="0.15">
      <c r="B616">
        <v>774.68299999999999</v>
      </c>
      <c r="C616">
        <v>15</v>
      </c>
      <c r="D616" s="18">
        <v>0.2621</v>
      </c>
      <c r="E616" s="18">
        <v>0.70789999999999997</v>
      </c>
      <c r="F616" s="18">
        <v>5.9270000000000003E-2</v>
      </c>
      <c r="G616" s="18">
        <v>0.36840000000000001</v>
      </c>
      <c r="H616" s="18">
        <v>0.26529999999999998</v>
      </c>
      <c r="I616" s="18">
        <v>3.5470000000000002</v>
      </c>
      <c r="J616" s="18">
        <v>0.1832</v>
      </c>
      <c r="K616" s="18">
        <v>-0.30890000000000001</v>
      </c>
      <c r="L616" s="18">
        <v>-1.4590000000000001</v>
      </c>
      <c r="M616" s="18">
        <v>0.2346</v>
      </c>
      <c r="O616" s="18"/>
      <c r="Q616" s="18"/>
      <c r="R616" s="18"/>
      <c r="S616" s="18"/>
    </row>
    <row r="617" spans="2:19" x14ac:dyDescent="0.15">
      <c r="B617">
        <v>774.68299999999999</v>
      </c>
      <c r="C617">
        <v>20</v>
      </c>
      <c r="D617" s="18">
        <v>0.25190000000000001</v>
      </c>
      <c r="E617" s="18">
        <v>-0.29099999999999998</v>
      </c>
      <c r="F617" s="18">
        <v>-1.4390000000000001</v>
      </c>
      <c r="G617" s="18">
        <v>0.2288</v>
      </c>
      <c r="H617" s="18">
        <v>0.6956</v>
      </c>
      <c r="I617" s="18">
        <v>4.6519999999999999E-2</v>
      </c>
      <c r="J617" s="18">
        <v>0.35239999999999999</v>
      </c>
      <c r="K617" s="18">
        <v>0.27210000000000001</v>
      </c>
      <c r="L617" s="18">
        <v>3.5720000000000001</v>
      </c>
      <c r="M617" s="18">
        <v>0.18529999999999999</v>
      </c>
      <c r="O617" s="18"/>
      <c r="Q617" s="18"/>
      <c r="R617" s="18"/>
      <c r="S617" s="18"/>
    </row>
    <row r="618" spans="2:19" x14ac:dyDescent="0.15">
      <c r="B618">
        <v>897.803</v>
      </c>
      <c r="C618">
        <v>1</v>
      </c>
      <c r="D618" s="18">
        <v>0.78869999999999996</v>
      </c>
      <c r="E618" s="18">
        <v>2.5960000000000001</v>
      </c>
      <c r="F618" s="18">
        <v>-1.0209999999999999</v>
      </c>
      <c r="G618" s="18">
        <v>0.58350000000000002</v>
      </c>
      <c r="H618" s="18">
        <v>-3.2839999999999998</v>
      </c>
      <c r="I618" s="18">
        <v>-1.38</v>
      </c>
      <c r="J618" s="18">
        <v>0.66569999999999996</v>
      </c>
      <c r="K618" s="18">
        <v>0.46360000000000001</v>
      </c>
      <c r="L618" s="18">
        <v>0.2475</v>
      </c>
      <c r="M618" s="18">
        <v>0.36759999999999998</v>
      </c>
      <c r="O618" s="18"/>
      <c r="Q618" s="18"/>
      <c r="R618" s="18"/>
      <c r="S618" s="18"/>
    </row>
    <row r="619" spans="2:19" x14ac:dyDescent="0.15">
      <c r="B619">
        <v>897.803</v>
      </c>
      <c r="C619">
        <v>3</v>
      </c>
      <c r="D619" s="18">
        <v>0.19889999999999999</v>
      </c>
      <c r="E619" s="18">
        <v>-0.29399999999999998</v>
      </c>
      <c r="F619" s="18">
        <v>1.7989999999999999</v>
      </c>
      <c r="G619" s="18">
        <v>0.35099999999999998</v>
      </c>
      <c r="H619" s="18">
        <v>0.95469999999999999</v>
      </c>
      <c r="I619" s="18">
        <v>0.39939999999999998</v>
      </c>
      <c r="J619" s="18">
        <v>0.66839999999999999</v>
      </c>
      <c r="K619" s="18">
        <v>-0.29909999999999998</v>
      </c>
      <c r="L619" s="18">
        <v>-1.4690000000000001</v>
      </c>
      <c r="M619" s="18">
        <v>0.16689999999999999</v>
      </c>
      <c r="O619" s="18"/>
      <c r="Q619" s="18"/>
      <c r="R619" s="18"/>
      <c r="S619" s="18"/>
    </row>
    <row r="620" spans="2:19" x14ac:dyDescent="0.15">
      <c r="B620">
        <v>897.803</v>
      </c>
      <c r="C620">
        <v>5</v>
      </c>
      <c r="D620" s="18">
        <v>0.81040000000000001</v>
      </c>
      <c r="E620" s="18">
        <v>2.661</v>
      </c>
      <c r="F620" s="18">
        <v>-1.002</v>
      </c>
      <c r="G620" s="18">
        <v>0.56779999999999997</v>
      </c>
      <c r="H620" s="18">
        <v>-3.4129999999999998</v>
      </c>
      <c r="I620" s="18">
        <v>-1.34</v>
      </c>
      <c r="J620" s="18">
        <v>0.67689999999999995</v>
      </c>
      <c r="K620" s="18">
        <v>0.50290000000000001</v>
      </c>
      <c r="L620" s="18">
        <v>0.25790000000000002</v>
      </c>
      <c r="M620" s="18">
        <v>0.32590000000000002</v>
      </c>
      <c r="O620" s="18"/>
      <c r="Q620" s="18"/>
      <c r="R620" s="18"/>
      <c r="S620" s="18"/>
    </row>
    <row r="621" spans="2:19" x14ac:dyDescent="0.15">
      <c r="B621">
        <v>897.803</v>
      </c>
      <c r="C621">
        <v>7</v>
      </c>
      <c r="D621" s="18">
        <v>0.19270000000000001</v>
      </c>
      <c r="E621" s="18">
        <v>0.53890000000000005</v>
      </c>
      <c r="F621" s="18">
        <v>4.0779999999999997E-2</v>
      </c>
      <c r="G621" s="18">
        <v>0.31530000000000002</v>
      </c>
      <c r="H621" s="18">
        <v>-0.185</v>
      </c>
      <c r="I621" s="18">
        <v>-1.4350000000000001</v>
      </c>
      <c r="J621" s="18">
        <v>8.695E-2</v>
      </c>
      <c r="K621" s="18">
        <v>0.55469999999999997</v>
      </c>
      <c r="L621" s="18">
        <v>3.7839999999999998</v>
      </c>
      <c r="M621" s="18">
        <v>7.2789999999999994E-2</v>
      </c>
      <c r="O621" s="18"/>
      <c r="Q621" s="18"/>
      <c r="R621" s="18"/>
      <c r="S621" s="18"/>
    </row>
    <row r="622" spans="2:19" x14ac:dyDescent="0.15">
      <c r="B622">
        <v>897.803</v>
      </c>
      <c r="C622">
        <v>10</v>
      </c>
      <c r="D622" s="18">
        <v>0.86319999999999997</v>
      </c>
      <c r="E622" s="18">
        <v>2.4489999999999998</v>
      </c>
      <c r="F622" s="18">
        <v>-0.17630000000000001</v>
      </c>
      <c r="G622" s="18">
        <v>0.6401</v>
      </c>
      <c r="H622" s="18">
        <v>-2.8479999999999999</v>
      </c>
      <c r="I622" s="18">
        <v>-0.89629999999999999</v>
      </c>
      <c r="J622" s="18">
        <v>1.069</v>
      </c>
      <c r="K622" s="18">
        <v>0.70420000000000005</v>
      </c>
      <c r="L622" s="18">
        <v>3.8069999999999999</v>
      </c>
      <c r="M622" s="18">
        <v>0.1085</v>
      </c>
      <c r="O622" s="18"/>
      <c r="Q622" s="18"/>
      <c r="R622" s="18"/>
      <c r="S622" s="18"/>
    </row>
    <row r="623" spans="2:19" x14ac:dyDescent="0.15">
      <c r="B623">
        <v>897.803</v>
      </c>
      <c r="C623">
        <v>15</v>
      </c>
      <c r="D623" s="18">
        <v>0.47920000000000001</v>
      </c>
      <c r="E623" s="18">
        <v>4.5069999999999997</v>
      </c>
      <c r="F623" s="18">
        <v>-1.002</v>
      </c>
      <c r="G623" s="18">
        <v>0.70379999999999998</v>
      </c>
      <c r="H623" s="18">
        <v>-4.1210000000000004</v>
      </c>
      <c r="I623" s="18">
        <v>-1.35</v>
      </c>
      <c r="J623" s="18">
        <v>0.59909999999999997</v>
      </c>
      <c r="K623" s="18">
        <v>-0.45789999999999997</v>
      </c>
      <c r="L623" s="18">
        <v>1.972</v>
      </c>
      <c r="M623" s="18">
        <v>1.6479999999999999</v>
      </c>
      <c r="O623" s="18"/>
      <c r="Q623" s="18"/>
      <c r="R623" s="18"/>
      <c r="S623" s="18"/>
    </row>
    <row r="624" spans="2:19" x14ac:dyDescent="0.15">
      <c r="B624">
        <v>897.803</v>
      </c>
      <c r="C624">
        <v>20</v>
      </c>
      <c r="D624" s="18">
        <v>0.71619999999999995</v>
      </c>
      <c r="E624" s="18">
        <v>2.4159999999999999</v>
      </c>
      <c r="F624" s="18">
        <v>-0.94410000000000005</v>
      </c>
      <c r="G624" s="18">
        <v>0.57640000000000002</v>
      </c>
      <c r="H624" s="18">
        <v>-3.133</v>
      </c>
      <c r="I624" s="18">
        <v>-1.2529999999999999</v>
      </c>
      <c r="J624" s="18">
        <v>0.71050000000000002</v>
      </c>
      <c r="K624" s="18">
        <v>0.53890000000000005</v>
      </c>
      <c r="L624" s="18">
        <v>0.17699999999999999</v>
      </c>
      <c r="M624" s="18">
        <v>0.30819999999999997</v>
      </c>
      <c r="O624" s="18"/>
      <c r="Q624" s="18"/>
      <c r="R624" s="18"/>
      <c r="S624" s="18"/>
    </row>
    <row r="625" spans="2:19" x14ac:dyDescent="0.15">
      <c r="B625">
        <v>1036.3610000000001</v>
      </c>
      <c r="C625">
        <v>1</v>
      </c>
      <c r="D625" s="18">
        <v>0.33710000000000001</v>
      </c>
      <c r="E625" s="18">
        <v>2.86</v>
      </c>
      <c r="F625" s="18">
        <v>0.25540000000000002</v>
      </c>
      <c r="G625" s="18">
        <v>0.67359999999999998</v>
      </c>
      <c r="H625" s="18">
        <v>-2.1789999999999998</v>
      </c>
      <c r="I625" s="18">
        <v>0.56599999999999995</v>
      </c>
      <c r="J625" s="18">
        <v>0.79</v>
      </c>
      <c r="K625" s="18">
        <v>-0.60319999999999996</v>
      </c>
      <c r="L625" s="18">
        <v>-1.474</v>
      </c>
      <c r="M625" s="18">
        <v>0.63039999999999996</v>
      </c>
      <c r="O625" s="18"/>
      <c r="Q625" s="18"/>
      <c r="R625" s="18"/>
      <c r="S625" s="18"/>
    </row>
    <row r="626" spans="2:19" x14ac:dyDescent="0.15">
      <c r="B626">
        <v>1036.3610000000001</v>
      </c>
      <c r="C626">
        <v>3</v>
      </c>
      <c r="D626" s="18">
        <v>0.43280000000000002</v>
      </c>
      <c r="E626" s="18">
        <v>3.113</v>
      </c>
      <c r="F626" s="18">
        <v>7.1069999999999994E-2</v>
      </c>
      <c r="G626" s="18">
        <v>0.72060000000000002</v>
      </c>
      <c r="H626" s="18">
        <v>-2.0830000000000002</v>
      </c>
      <c r="I626" s="18">
        <v>-0.59619999999999995</v>
      </c>
      <c r="J626" s="18">
        <v>0.93400000000000005</v>
      </c>
      <c r="K626" s="18">
        <v>-1.1100000000000001</v>
      </c>
      <c r="L626" s="18">
        <v>0.86260000000000003</v>
      </c>
      <c r="M626" s="18">
        <v>0.95350000000000001</v>
      </c>
      <c r="O626" s="18"/>
      <c r="Q626" s="18"/>
      <c r="R626" s="18"/>
      <c r="S626" s="18"/>
    </row>
    <row r="627" spans="2:19" x14ac:dyDescent="0.15">
      <c r="B627">
        <v>1036.3610000000001</v>
      </c>
      <c r="C627">
        <v>5</v>
      </c>
      <c r="D627" s="18">
        <v>0.34370000000000001</v>
      </c>
      <c r="E627" s="18">
        <v>2.9449999999999998</v>
      </c>
      <c r="F627" s="18">
        <v>0.22739999999999999</v>
      </c>
      <c r="G627" s="18">
        <v>0.69389999999999996</v>
      </c>
      <c r="H627" s="18">
        <v>-2.29</v>
      </c>
      <c r="I627" s="18">
        <v>0.52949999999999997</v>
      </c>
      <c r="J627" s="18">
        <v>0.83189999999999997</v>
      </c>
      <c r="K627" s="18">
        <v>-0.59540000000000004</v>
      </c>
      <c r="L627" s="18">
        <v>-1.4910000000000001</v>
      </c>
      <c r="M627" s="18">
        <v>0.61199999999999999</v>
      </c>
      <c r="O627" s="18"/>
      <c r="Q627" s="18"/>
      <c r="R627" s="18"/>
      <c r="S627" s="18"/>
    </row>
    <row r="628" spans="2:19" x14ac:dyDescent="0.15">
      <c r="B628">
        <v>1036.3610000000001</v>
      </c>
      <c r="C628">
        <v>7</v>
      </c>
      <c r="D628" s="18">
        <v>0.47949999999999998</v>
      </c>
      <c r="E628" s="18">
        <v>2.0139999999999998</v>
      </c>
      <c r="F628" s="18">
        <v>0.14610000000000001</v>
      </c>
      <c r="G628" s="18">
        <v>0.55820000000000003</v>
      </c>
      <c r="H628" s="18">
        <v>-1.9730000000000001</v>
      </c>
      <c r="I628" s="18">
        <v>-0.20380000000000001</v>
      </c>
      <c r="J628" s="18">
        <v>1.1599999999999999</v>
      </c>
      <c r="K628" s="18">
        <v>-0.17349999999999999</v>
      </c>
      <c r="L628" s="18">
        <v>0.3251</v>
      </c>
      <c r="M628" s="18">
        <v>0.222</v>
      </c>
      <c r="O628" s="18"/>
      <c r="Q628" s="18"/>
      <c r="R628" s="18"/>
      <c r="S628" s="18"/>
    </row>
    <row r="629" spans="2:19" x14ac:dyDescent="0.15">
      <c r="B629">
        <v>1036.3610000000001</v>
      </c>
      <c r="C629">
        <v>10</v>
      </c>
      <c r="D629" s="18">
        <v>0.90139999999999998</v>
      </c>
      <c r="E629" s="18">
        <v>1.897</v>
      </c>
      <c r="F629" s="18">
        <v>0.34100000000000003</v>
      </c>
      <c r="G629" s="18">
        <v>0.68440000000000001</v>
      </c>
      <c r="H629" s="18">
        <v>-3.5190000000000001</v>
      </c>
      <c r="I629" s="18">
        <v>1.046</v>
      </c>
      <c r="J629" s="18">
        <v>2.4969999999999999</v>
      </c>
      <c r="K629" s="18">
        <v>1.5429999999999999</v>
      </c>
      <c r="L629" s="18">
        <v>4.0469999999999997</v>
      </c>
      <c r="M629" s="18">
        <v>0.31919999999999998</v>
      </c>
      <c r="O629" s="18"/>
      <c r="Q629" s="18"/>
      <c r="R629" s="18"/>
      <c r="S629" s="18"/>
    </row>
    <row r="630" spans="2:19" x14ac:dyDescent="0.15">
      <c r="B630">
        <v>1036.3610000000001</v>
      </c>
      <c r="C630">
        <v>15</v>
      </c>
      <c r="D630" s="18">
        <v>7.4179999999999996E-2</v>
      </c>
      <c r="E630" s="18">
        <v>0.42409999999999998</v>
      </c>
      <c r="F630" s="18">
        <v>0.11509999999999999</v>
      </c>
      <c r="G630" s="18">
        <v>0.23680000000000001</v>
      </c>
      <c r="H630" s="18">
        <v>4.0590000000000002</v>
      </c>
      <c r="I630" s="18">
        <v>3.7810000000000001</v>
      </c>
      <c r="J630" s="18">
        <v>0.33539999999999998</v>
      </c>
      <c r="K630" s="18">
        <v>-2.802</v>
      </c>
      <c r="L630" s="18">
        <v>3.5459999999999998</v>
      </c>
      <c r="M630" s="18">
        <v>0.30480000000000002</v>
      </c>
      <c r="O630" s="18"/>
      <c r="Q630" s="18"/>
      <c r="R630" s="18"/>
      <c r="S630" s="18"/>
    </row>
    <row r="631" spans="2:19" x14ac:dyDescent="0.15">
      <c r="B631">
        <v>1036.3610000000001</v>
      </c>
      <c r="C631">
        <v>20</v>
      </c>
      <c r="D631" s="18">
        <v>0.40510000000000002</v>
      </c>
      <c r="E631" s="18">
        <v>2.8010000000000002</v>
      </c>
      <c r="F631" s="18">
        <v>0.15479999999999999</v>
      </c>
      <c r="G631" s="18">
        <v>0.65239999999999998</v>
      </c>
      <c r="H631" s="18">
        <v>-2.0390000000000001</v>
      </c>
      <c r="I631" s="18">
        <v>0.4824</v>
      </c>
      <c r="J631" s="18">
        <v>0.75860000000000005</v>
      </c>
      <c r="K631" s="18">
        <v>-0.75570000000000004</v>
      </c>
      <c r="L631" s="18">
        <v>-1.4390000000000001</v>
      </c>
      <c r="M631" s="18">
        <v>0.63529999999999998</v>
      </c>
      <c r="O631" s="18"/>
      <c r="Q631" s="18"/>
      <c r="R631" s="18"/>
      <c r="S631" s="18"/>
    </row>
    <row r="632" spans="2:19" x14ac:dyDescent="0.15">
      <c r="B632">
        <v>0.76500000000000001</v>
      </c>
      <c r="C632">
        <v>1</v>
      </c>
      <c r="D632" s="18">
        <v>-0.27139999999999997</v>
      </c>
      <c r="E632" s="18">
        <v>-0.57320000000000004</v>
      </c>
      <c r="F632" s="18">
        <v>-0.50949999999999995</v>
      </c>
      <c r="G632" s="18">
        <v>0.82020000000000004</v>
      </c>
      <c r="H632" s="18">
        <v>1.095</v>
      </c>
      <c r="I632" s="18">
        <v>3.96</v>
      </c>
      <c r="J632" s="18">
        <v>1.123</v>
      </c>
      <c r="K632" s="18">
        <v>-7.3510000000000006E-2</v>
      </c>
      <c r="L632" s="18">
        <v>3.6779999999999999</v>
      </c>
      <c r="M632" s="18">
        <v>3.0259999999999999E-2</v>
      </c>
      <c r="O632" s="18"/>
      <c r="Q632" s="18"/>
      <c r="R632" s="18"/>
      <c r="S632" s="18"/>
    </row>
    <row r="633" spans="2:19" x14ac:dyDescent="0.15">
      <c r="B633">
        <v>0.76500000000000001</v>
      </c>
      <c r="C633">
        <v>3</v>
      </c>
      <c r="D633" s="18">
        <v>-0.31690000000000002</v>
      </c>
      <c r="E633" s="18">
        <v>-0.41339999999999999</v>
      </c>
      <c r="F633" s="18">
        <v>-0.71009999999999995</v>
      </c>
      <c r="G633" s="18">
        <v>0.48609999999999998</v>
      </c>
      <c r="H633" s="18">
        <v>-0.2409</v>
      </c>
      <c r="I633" s="18">
        <v>1.5620000000000001</v>
      </c>
      <c r="J633" s="18">
        <v>6.8659999999999999E-2</v>
      </c>
      <c r="K633" s="18">
        <v>0.58809999999999996</v>
      </c>
      <c r="L633" s="18">
        <v>2.012</v>
      </c>
      <c r="M633" s="18">
        <v>0.61750000000000005</v>
      </c>
      <c r="O633" s="18"/>
      <c r="Q633" s="18"/>
      <c r="R633" s="18"/>
      <c r="S633" s="18"/>
    </row>
    <row r="634" spans="2:19" x14ac:dyDescent="0.15">
      <c r="B634">
        <v>0.76500000000000001</v>
      </c>
      <c r="C634">
        <v>5</v>
      </c>
      <c r="D634" s="18">
        <v>-0.30270000000000002</v>
      </c>
      <c r="E634" s="18">
        <v>-0.4476</v>
      </c>
      <c r="F634" s="18">
        <v>-0.77170000000000005</v>
      </c>
      <c r="G634" s="18">
        <v>0.40550000000000003</v>
      </c>
      <c r="H634" s="18">
        <v>-0.15989999999999999</v>
      </c>
      <c r="I634" s="18">
        <v>1.4690000000000001</v>
      </c>
      <c r="J634" s="18">
        <v>7.5029999999999999E-2</v>
      </c>
      <c r="K634" s="18">
        <v>0.60640000000000005</v>
      </c>
      <c r="L634" s="18">
        <v>2.36</v>
      </c>
      <c r="M634" s="18">
        <v>0.84250000000000003</v>
      </c>
      <c r="O634" s="18"/>
      <c r="Q634" s="18"/>
      <c r="R634" s="18"/>
      <c r="S634" s="18"/>
    </row>
    <row r="635" spans="2:19" x14ac:dyDescent="0.15">
      <c r="B635">
        <v>0.76500000000000001</v>
      </c>
      <c r="C635">
        <v>7</v>
      </c>
      <c r="D635" s="18">
        <v>-0.33550000000000002</v>
      </c>
      <c r="E635" s="18">
        <v>-1.4790000000000001</v>
      </c>
      <c r="F635" s="18">
        <v>-0.49480000000000002</v>
      </c>
      <c r="G635" s="18">
        <v>0.75580000000000003</v>
      </c>
      <c r="H635" s="18">
        <v>1.5740000000000001</v>
      </c>
      <c r="I635" s="18">
        <v>0.5242</v>
      </c>
      <c r="J635" s="18">
        <v>1.3560000000000001</v>
      </c>
      <c r="K635" s="18">
        <v>-0.1394</v>
      </c>
      <c r="L635" s="18">
        <v>1.56</v>
      </c>
      <c r="M635" s="18">
        <v>7.9259999999999997E-2</v>
      </c>
      <c r="O635" s="18"/>
      <c r="Q635" s="18"/>
      <c r="R635" s="18"/>
      <c r="S635" s="18"/>
    </row>
    <row r="636" spans="2:19" x14ac:dyDescent="0.15">
      <c r="B636">
        <v>0.76500000000000001</v>
      </c>
      <c r="C636">
        <v>10</v>
      </c>
      <c r="D636" s="18">
        <v>-0.32969999999999999</v>
      </c>
      <c r="E636" s="18">
        <v>-0.379</v>
      </c>
      <c r="F636" s="18">
        <v>-0.74329999999999996</v>
      </c>
      <c r="G636" s="18">
        <v>0.33179999999999998</v>
      </c>
      <c r="H636" s="18">
        <v>0.1676</v>
      </c>
      <c r="I636" s="18">
        <v>2.093</v>
      </c>
      <c r="J636" s="18">
        <v>5.1200000000000002E-2</v>
      </c>
      <c r="K636" s="18">
        <v>0.13789999999999999</v>
      </c>
      <c r="L636" s="18">
        <v>3.274</v>
      </c>
      <c r="M636" s="18">
        <v>6.9080000000000003E-2</v>
      </c>
      <c r="O636" s="18"/>
      <c r="Q636" s="18"/>
      <c r="R636" s="18"/>
      <c r="S636" s="18"/>
    </row>
    <row r="637" spans="2:19" x14ac:dyDescent="0.15">
      <c r="B637">
        <v>0.76500000000000001</v>
      </c>
      <c r="C637">
        <v>15</v>
      </c>
      <c r="D637" s="18">
        <v>-0.41489999999999999</v>
      </c>
      <c r="E637" s="18">
        <v>-0.3468</v>
      </c>
      <c r="F637" s="18">
        <v>-0.26769999999999999</v>
      </c>
      <c r="G637" s="18">
        <v>0.28599999999999998</v>
      </c>
      <c r="H637" s="18">
        <v>-0.56310000000000004</v>
      </c>
      <c r="I637" s="18">
        <v>2.548</v>
      </c>
      <c r="J637" s="18">
        <v>0.16869999999999999</v>
      </c>
      <c r="K637" s="18">
        <v>0.95709999999999995</v>
      </c>
      <c r="L637" s="18">
        <v>2.516</v>
      </c>
      <c r="M637" s="18">
        <v>0.35670000000000002</v>
      </c>
      <c r="O637" s="18"/>
      <c r="Q637" s="18"/>
      <c r="R637" s="18"/>
      <c r="S637" s="18"/>
    </row>
    <row r="638" spans="2:19" x14ac:dyDescent="0.15">
      <c r="B638">
        <v>0.76500000000000001</v>
      </c>
      <c r="C638">
        <v>20</v>
      </c>
      <c r="D638" s="18">
        <v>-0.3271</v>
      </c>
      <c r="E638" s="18">
        <v>-0.35930000000000001</v>
      </c>
      <c r="F638" s="18">
        <v>-0.71619999999999995</v>
      </c>
      <c r="G638" s="18">
        <v>0.21340000000000001</v>
      </c>
      <c r="H638" s="18">
        <v>0.1618</v>
      </c>
      <c r="I638" s="18">
        <v>1.9470000000000001</v>
      </c>
      <c r="J638" s="18">
        <v>6.9739999999999996E-2</v>
      </c>
      <c r="K638" s="18">
        <v>0.12559999999999999</v>
      </c>
      <c r="L638" s="18">
        <v>3.2480000000000002</v>
      </c>
      <c r="M638" s="18">
        <v>6.3740000000000005E-2</v>
      </c>
      <c r="O638" s="18"/>
      <c r="Q638" s="18"/>
      <c r="R638" s="18"/>
      <c r="S638" s="18"/>
    </row>
    <row r="639" spans="2:19" x14ac:dyDescent="0.15">
      <c r="B639">
        <v>1.901</v>
      </c>
      <c r="C639">
        <v>1</v>
      </c>
      <c r="D639" s="18">
        <v>-0.35099999999999998</v>
      </c>
      <c r="E639" s="18">
        <v>-0.37340000000000001</v>
      </c>
      <c r="F639" s="18">
        <v>-0.184</v>
      </c>
      <c r="G639" s="18">
        <v>0.2175</v>
      </c>
      <c r="H639" s="18">
        <v>5.1560000000000002E-2</v>
      </c>
      <c r="I639" s="18">
        <v>2.0089999999999999</v>
      </c>
      <c r="J639" s="18">
        <v>0.14979999999999999</v>
      </c>
      <c r="K639" s="18">
        <v>0.65980000000000005</v>
      </c>
      <c r="L639" s="18">
        <v>3.5</v>
      </c>
      <c r="M639" s="18">
        <v>0.57169999999999999</v>
      </c>
      <c r="O639" s="18"/>
      <c r="Q639" s="18"/>
      <c r="R639" s="18"/>
      <c r="S639" s="18"/>
    </row>
    <row r="640" spans="2:19" x14ac:dyDescent="0.15">
      <c r="B640">
        <v>1.901</v>
      </c>
      <c r="C640">
        <v>3</v>
      </c>
      <c r="D640" s="18">
        <v>-0.36799999999999999</v>
      </c>
      <c r="E640" s="18">
        <v>-0.19919999999999999</v>
      </c>
      <c r="F640" s="18">
        <v>0.4783</v>
      </c>
      <c r="G640" s="18">
        <v>5.4829999999999997E-2</v>
      </c>
      <c r="H640" s="18">
        <v>-0.3004</v>
      </c>
      <c r="I640" s="18">
        <v>-0.40910000000000002</v>
      </c>
      <c r="J640" s="18">
        <v>0.1201</v>
      </c>
      <c r="K640" s="18">
        <v>1.0820000000000001</v>
      </c>
      <c r="L640" s="18">
        <v>3.5939999999999999</v>
      </c>
      <c r="M640" s="18">
        <v>1.1339999999999999</v>
      </c>
      <c r="O640" s="18"/>
      <c r="Q640" s="18"/>
      <c r="R640" s="18"/>
      <c r="S640" s="18"/>
    </row>
    <row r="641" spans="2:19" x14ac:dyDescent="0.15">
      <c r="B641">
        <v>1.901</v>
      </c>
      <c r="C641">
        <v>5</v>
      </c>
      <c r="D641" s="18">
        <v>-0.36070000000000002</v>
      </c>
      <c r="E641" s="18">
        <v>-0.57969999999999999</v>
      </c>
      <c r="F641" s="18">
        <v>0.2059</v>
      </c>
      <c r="G641" s="18">
        <v>0.3674</v>
      </c>
      <c r="H641" s="18">
        <v>0.22800000000000001</v>
      </c>
      <c r="I641" s="18">
        <v>0.97950000000000004</v>
      </c>
      <c r="J641" s="18">
        <v>0.1681</v>
      </c>
      <c r="K641" s="18">
        <v>0.64390000000000003</v>
      </c>
      <c r="L641" s="18">
        <v>3.33</v>
      </c>
      <c r="M641" s="18">
        <v>0.54400000000000004</v>
      </c>
      <c r="O641" s="18"/>
      <c r="Q641" s="18"/>
      <c r="R641" s="18"/>
      <c r="S641" s="18"/>
    </row>
    <row r="642" spans="2:19" x14ac:dyDescent="0.15">
      <c r="B642">
        <v>1.901</v>
      </c>
      <c r="C642">
        <v>7</v>
      </c>
      <c r="D642" s="18">
        <v>-0.40810000000000002</v>
      </c>
      <c r="E642" s="18">
        <v>-0.35649999999999998</v>
      </c>
      <c r="F642" s="18">
        <v>-0.3785</v>
      </c>
      <c r="G642" s="18">
        <v>0.1089</v>
      </c>
      <c r="H642" s="18">
        <v>-0.22239999999999999</v>
      </c>
      <c r="I642" s="18">
        <v>0.57620000000000005</v>
      </c>
      <c r="J642" s="18">
        <v>7.6869999999999994E-2</v>
      </c>
      <c r="K642" s="18">
        <v>1.26</v>
      </c>
      <c r="L642" s="18">
        <v>3.5009999999999999</v>
      </c>
      <c r="M642" s="18">
        <v>1.4850000000000001</v>
      </c>
      <c r="O642" s="18"/>
      <c r="Q642" s="18"/>
      <c r="R642" s="18"/>
      <c r="S642" s="18"/>
    </row>
    <row r="643" spans="2:19" x14ac:dyDescent="0.15">
      <c r="B643">
        <v>1.901</v>
      </c>
      <c r="C643">
        <v>10</v>
      </c>
      <c r="D643" s="18">
        <v>-0.73529999999999995</v>
      </c>
      <c r="E643" s="18">
        <v>-0.27</v>
      </c>
      <c r="F643" s="18">
        <v>-0.39860000000000001</v>
      </c>
      <c r="G643" s="18">
        <v>8.3419999999999994E-2</v>
      </c>
      <c r="H643" s="18">
        <v>-1.7709999999999999</v>
      </c>
      <c r="I643" s="18">
        <v>0.41120000000000001</v>
      </c>
      <c r="J643" s="18">
        <v>0.8327</v>
      </c>
      <c r="K643" s="18">
        <v>2.9220000000000002</v>
      </c>
      <c r="L643" s="18">
        <v>1.032</v>
      </c>
      <c r="M643" s="18">
        <v>1.667</v>
      </c>
      <c r="O643" s="18"/>
      <c r="Q643" s="18"/>
      <c r="R643" s="18"/>
      <c r="S643" s="18"/>
    </row>
    <row r="644" spans="2:19" x14ac:dyDescent="0.15">
      <c r="B644">
        <v>1.901</v>
      </c>
      <c r="C644">
        <v>15</v>
      </c>
      <c r="D644" s="18">
        <v>-0.38540000000000002</v>
      </c>
      <c r="E644" s="18">
        <v>-0.39140000000000003</v>
      </c>
      <c r="F644" s="18">
        <v>-7.5630000000000003E-2</v>
      </c>
      <c r="G644" s="18">
        <v>0.23980000000000001</v>
      </c>
      <c r="H644" s="18">
        <v>6.8589999999999998E-2</v>
      </c>
      <c r="I644" s="18">
        <v>0.86990000000000001</v>
      </c>
      <c r="J644" s="18">
        <v>0.1181</v>
      </c>
      <c r="K644" s="18">
        <v>0.77739999999999998</v>
      </c>
      <c r="L644" s="18">
        <v>3.581</v>
      </c>
      <c r="M644" s="18">
        <v>0.58640000000000003</v>
      </c>
      <c r="O644" s="18"/>
      <c r="Q644" s="18"/>
      <c r="R644" s="18"/>
      <c r="S644" s="18"/>
    </row>
    <row r="645" spans="2:19" x14ac:dyDescent="0.15">
      <c r="B645">
        <v>1.901</v>
      </c>
      <c r="C645">
        <v>20</v>
      </c>
      <c r="D645" s="18">
        <v>-0.4098</v>
      </c>
      <c r="E645" s="18">
        <v>-0.2888</v>
      </c>
      <c r="F645" s="18">
        <v>-0.16059999999999999</v>
      </c>
      <c r="G645" s="18">
        <v>0.10349999999999999</v>
      </c>
      <c r="H645" s="18">
        <v>0.14249999999999999</v>
      </c>
      <c r="I645" s="18">
        <v>2.2109999999999999</v>
      </c>
      <c r="J645" s="18">
        <v>0.13800000000000001</v>
      </c>
      <c r="K645" s="18">
        <v>0.41970000000000002</v>
      </c>
      <c r="L645" s="18">
        <v>3.4910000000000001</v>
      </c>
      <c r="M645" s="18">
        <v>0.23860000000000001</v>
      </c>
      <c r="O645" s="18"/>
      <c r="Q645" s="18"/>
      <c r="R645" s="18"/>
      <c r="S645" s="18"/>
    </row>
    <row r="646" spans="2:19" x14ac:dyDescent="0.15">
      <c r="B646">
        <v>4.0910000000000002</v>
      </c>
      <c r="C646">
        <v>1</v>
      </c>
      <c r="D646" s="18">
        <v>-1.5680000000000001</v>
      </c>
      <c r="E646" s="18">
        <v>-2.4039999999999999</v>
      </c>
      <c r="F646" s="18">
        <v>-0.58930000000000005</v>
      </c>
      <c r="G646" s="18">
        <v>0.71460000000000001</v>
      </c>
      <c r="H646" s="18">
        <v>2.9649999999999999</v>
      </c>
      <c r="I646" s="18">
        <v>-1.889</v>
      </c>
      <c r="J646" s="18">
        <v>0.80910000000000004</v>
      </c>
      <c r="K646" s="18">
        <v>0.62360000000000004</v>
      </c>
      <c r="L646" s="18">
        <v>2.0739999999999998</v>
      </c>
      <c r="M646" s="18">
        <v>0.28070000000000001</v>
      </c>
      <c r="O646" s="18"/>
      <c r="Q646" s="18"/>
      <c r="R646" s="18"/>
      <c r="S646" s="18"/>
    </row>
    <row r="647" spans="2:19" x14ac:dyDescent="0.15">
      <c r="B647">
        <v>4.0910000000000002</v>
      </c>
      <c r="C647">
        <v>3</v>
      </c>
      <c r="D647" s="18">
        <v>-2.109</v>
      </c>
      <c r="E647" s="18">
        <v>3.3679999999999999</v>
      </c>
      <c r="F647" s="18">
        <v>-1.8460000000000001</v>
      </c>
      <c r="G647" s="18">
        <v>0.19600000000000001</v>
      </c>
      <c r="H647" s="18">
        <v>-2.3410000000000002</v>
      </c>
      <c r="I647" s="18">
        <v>-1.1519999999999999</v>
      </c>
      <c r="J647" s="18">
        <v>0.87580000000000002</v>
      </c>
      <c r="K647" s="18">
        <v>0.71240000000000003</v>
      </c>
      <c r="L647" s="18">
        <v>2.0550000000000002</v>
      </c>
      <c r="M647" s="18">
        <v>0.38890000000000002</v>
      </c>
      <c r="O647" s="18"/>
      <c r="Q647" s="18"/>
      <c r="R647" s="18"/>
      <c r="S647" s="18"/>
    </row>
    <row r="648" spans="2:19" x14ac:dyDescent="0.15">
      <c r="B648">
        <v>4.0910000000000002</v>
      </c>
      <c r="C648">
        <v>5</v>
      </c>
      <c r="D648" s="18">
        <v>-1.9450000000000001</v>
      </c>
      <c r="E648" s="18">
        <v>3.806</v>
      </c>
      <c r="F648" s="18">
        <v>-1.764</v>
      </c>
      <c r="G648" s="18">
        <v>0.19969999999999999</v>
      </c>
      <c r="H648" s="18">
        <v>-2.81</v>
      </c>
      <c r="I648" s="18">
        <v>-1.397</v>
      </c>
      <c r="J648" s="18">
        <v>0.71589999999999998</v>
      </c>
      <c r="K648" s="18">
        <v>0.56110000000000004</v>
      </c>
      <c r="L648" s="18">
        <v>2.1549999999999998</v>
      </c>
      <c r="M648" s="18">
        <v>0.23699999999999999</v>
      </c>
      <c r="O648" s="18"/>
      <c r="Q648" s="18"/>
      <c r="R648" s="18"/>
      <c r="S648" s="18"/>
    </row>
    <row r="649" spans="2:19" x14ac:dyDescent="0.15">
      <c r="B649">
        <v>4.0910000000000002</v>
      </c>
      <c r="C649">
        <v>7</v>
      </c>
      <c r="D649" s="18">
        <v>-0.30130000000000001</v>
      </c>
      <c r="E649" s="18">
        <v>-0.62109999999999999</v>
      </c>
      <c r="F649" s="18">
        <v>0.1681</v>
      </c>
      <c r="G649" s="18">
        <v>0.32519999999999999</v>
      </c>
      <c r="H649" s="18">
        <v>0.3997</v>
      </c>
      <c r="I649" s="18">
        <v>2.0019999999999998</v>
      </c>
      <c r="J649" s="18">
        <v>0.18179999999999999</v>
      </c>
      <c r="K649" s="18">
        <v>0.16470000000000001</v>
      </c>
      <c r="L649" s="18">
        <v>2.8410000000000002</v>
      </c>
      <c r="M649" s="18">
        <v>0.31619999999999998</v>
      </c>
      <c r="O649" s="18"/>
      <c r="Q649" s="18"/>
      <c r="R649" s="18"/>
      <c r="S649" s="18"/>
    </row>
    <row r="650" spans="2:19" x14ac:dyDescent="0.15">
      <c r="B650">
        <v>4.0910000000000002</v>
      </c>
      <c r="C650">
        <v>10</v>
      </c>
      <c r="D650" s="18">
        <v>-0.97789999999999999</v>
      </c>
      <c r="E650" s="18">
        <v>-1.1399999999999999</v>
      </c>
      <c r="F650" s="18">
        <v>-0.70709999999999995</v>
      </c>
      <c r="G650" s="18">
        <v>0.2072</v>
      </c>
      <c r="H650" s="18">
        <v>4.9569999999999999</v>
      </c>
      <c r="I650" s="18">
        <v>8.7150000000000005E-2</v>
      </c>
      <c r="J650" s="18">
        <v>0.90390000000000004</v>
      </c>
      <c r="K650" s="18">
        <v>-3.0950000000000002</v>
      </c>
      <c r="L650" s="18">
        <v>0.43669999999999998</v>
      </c>
      <c r="M650" s="18">
        <v>0.42730000000000001</v>
      </c>
      <c r="O650" s="18"/>
      <c r="Q650" s="18"/>
      <c r="R650" s="18"/>
      <c r="S650" s="18"/>
    </row>
    <row r="651" spans="2:19" x14ac:dyDescent="0.15">
      <c r="B651">
        <v>4.0910000000000002</v>
      </c>
      <c r="C651">
        <v>15</v>
      </c>
      <c r="D651" s="18">
        <v>-5.4</v>
      </c>
      <c r="E651" s="18">
        <v>-5.1029999999999998</v>
      </c>
      <c r="F651" s="18">
        <v>-0.82210000000000005</v>
      </c>
      <c r="G651" s="18">
        <v>0.25640000000000002</v>
      </c>
      <c r="H651" s="18">
        <v>14.97</v>
      </c>
      <c r="I651" s="18">
        <v>-0.98939999999999995</v>
      </c>
      <c r="J651" s="18">
        <v>0.92649999999999999</v>
      </c>
      <c r="K651" s="18">
        <v>-4.7119999999999997</v>
      </c>
      <c r="L651" s="18">
        <v>0.36580000000000001</v>
      </c>
      <c r="M651" s="18">
        <v>0.42230000000000001</v>
      </c>
      <c r="O651" s="18"/>
      <c r="Q651" s="18"/>
      <c r="R651" s="18"/>
      <c r="S651" s="18"/>
    </row>
    <row r="652" spans="2:19" x14ac:dyDescent="0.15">
      <c r="B652">
        <v>4.0910000000000002</v>
      </c>
      <c r="C652">
        <v>20</v>
      </c>
      <c r="D652" s="18">
        <v>-3.9780000000000002</v>
      </c>
      <c r="E652" s="18">
        <v>-3.5219999999999998</v>
      </c>
      <c r="F652" s="18">
        <v>-0.72960000000000003</v>
      </c>
      <c r="G652" s="18">
        <v>0.19209999999999999</v>
      </c>
      <c r="H652" s="18">
        <v>11.16</v>
      </c>
      <c r="I652" s="18">
        <v>-0.79259999999999997</v>
      </c>
      <c r="J652" s="18">
        <v>0.97860000000000003</v>
      </c>
      <c r="K652" s="18">
        <v>-3.875</v>
      </c>
      <c r="L652" s="18">
        <v>0.47070000000000001</v>
      </c>
      <c r="M652" s="18">
        <v>0.38669999999999999</v>
      </c>
      <c r="O652" s="18"/>
      <c r="Q652" s="18"/>
      <c r="R652" s="18"/>
      <c r="S652" s="18"/>
    </row>
    <row r="653" spans="2:19" x14ac:dyDescent="0.15">
      <c r="B653">
        <v>9.5030000000000001</v>
      </c>
      <c r="C653">
        <v>1</v>
      </c>
      <c r="D653" s="18">
        <v>-0.6542</v>
      </c>
      <c r="E653" s="18">
        <v>2.6480000000000001</v>
      </c>
      <c r="F653" s="18">
        <v>-0.16520000000000001</v>
      </c>
      <c r="G653" s="18">
        <v>1.2509999999999999</v>
      </c>
      <c r="H653" s="18">
        <v>-2.8450000000000002</v>
      </c>
      <c r="I653" s="18">
        <v>0.27350000000000002</v>
      </c>
      <c r="J653" s="18">
        <v>0.68920000000000003</v>
      </c>
      <c r="K653" s="18">
        <v>0.62409999999999999</v>
      </c>
      <c r="L653" s="18">
        <v>1.8620000000000001</v>
      </c>
      <c r="M653" s="18">
        <v>9.0649999999999994E-2</v>
      </c>
      <c r="O653" s="18"/>
      <c r="Q653" s="18"/>
      <c r="R653" s="18"/>
      <c r="S653" s="18"/>
    </row>
    <row r="654" spans="2:19" x14ac:dyDescent="0.15">
      <c r="B654">
        <v>9.5030000000000001</v>
      </c>
      <c r="C654">
        <v>3</v>
      </c>
      <c r="D654" s="18">
        <v>0.1643</v>
      </c>
      <c r="E654" s="18">
        <v>-0.63009999999999999</v>
      </c>
      <c r="F654" s="18">
        <v>-1.462</v>
      </c>
      <c r="G654" s="18">
        <v>8.7739999999999999E-2</v>
      </c>
      <c r="H654" s="18">
        <v>-1.081</v>
      </c>
      <c r="I654" s="18">
        <v>1.095</v>
      </c>
      <c r="J654" s="18">
        <v>0.26390000000000002</v>
      </c>
      <c r="K654" s="18">
        <v>1.2230000000000001</v>
      </c>
      <c r="L654" s="18">
        <v>1.778</v>
      </c>
      <c r="M654" s="18">
        <v>0.2626</v>
      </c>
      <c r="O654" s="18"/>
      <c r="Q654" s="18"/>
      <c r="R654" s="18"/>
      <c r="S654" s="18"/>
    </row>
    <row r="655" spans="2:19" x14ac:dyDescent="0.15">
      <c r="B655">
        <v>9.5030000000000001</v>
      </c>
      <c r="C655">
        <v>5</v>
      </c>
      <c r="D655" s="18">
        <v>-1.762E-2</v>
      </c>
      <c r="E655" s="18">
        <v>-0.2949</v>
      </c>
      <c r="F655" s="18">
        <v>-1.4570000000000001</v>
      </c>
      <c r="G655" s="18">
        <v>9.7879999999999995E-2</v>
      </c>
      <c r="H655" s="18">
        <v>5.0890000000000004</v>
      </c>
      <c r="I655" s="18">
        <v>1.254</v>
      </c>
      <c r="J655" s="18">
        <v>0.58199999999999996</v>
      </c>
      <c r="K655" s="18">
        <v>-5.0170000000000003</v>
      </c>
      <c r="L655" s="18">
        <v>0.98909999999999998</v>
      </c>
      <c r="M655" s="18">
        <v>0.53690000000000004</v>
      </c>
      <c r="O655" s="18"/>
      <c r="Q655" s="18"/>
      <c r="R655" s="18"/>
      <c r="S655" s="18"/>
    </row>
    <row r="656" spans="2:19" x14ac:dyDescent="0.15">
      <c r="B656">
        <v>9.5030000000000001</v>
      </c>
      <c r="C656">
        <v>7</v>
      </c>
      <c r="D656" s="18">
        <v>-0.18140000000000001</v>
      </c>
      <c r="E656" s="18">
        <v>-0.27150000000000002</v>
      </c>
      <c r="F656" s="18">
        <v>-0.44</v>
      </c>
      <c r="G656" s="18">
        <v>7.0639999999999994E-2</v>
      </c>
      <c r="H656" s="18">
        <v>-0.49220000000000003</v>
      </c>
      <c r="I656" s="18">
        <v>0.6119</v>
      </c>
      <c r="J656" s="18">
        <v>0.2273</v>
      </c>
      <c r="K656" s="18">
        <v>0.67120000000000002</v>
      </c>
      <c r="L656" s="18">
        <v>2.3380000000000001</v>
      </c>
      <c r="M656" s="18">
        <v>0.28189999999999998</v>
      </c>
      <c r="O656" s="18"/>
      <c r="Q656" s="18"/>
      <c r="R656" s="18"/>
      <c r="S656" s="18"/>
    </row>
    <row r="657" spans="2:28" x14ac:dyDescent="0.15">
      <c r="B657">
        <v>9.5030000000000001</v>
      </c>
      <c r="C657">
        <v>10</v>
      </c>
      <c r="D657" s="18">
        <v>-0.6169</v>
      </c>
      <c r="E657" s="18">
        <v>-1.724</v>
      </c>
      <c r="F657" s="18">
        <v>-4.4409999999999998E-2</v>
      </c>
      <c r="G657" s="18">
        <v>0.4541</v>
      </c>
      <c r="H657" s="18">
        <v>1.679</v>
      </c>
      <c r="I657" s="18">
        <v>-0.48399999999999999</v>
      </c>
      <c r="J657" s="18">
        <v>1.079</v>
      </c>
      <c r="K657" s="18">
        <v>0.40189999999999998</v>
      </c>
      <c r="L657" s="18">
        <v>2.5640000000000001</v>
      </c>
      <c r="M657" s="18">
        <v>0.19409999999999999</v>
      </c>
      <c r="O657" s="18"/>
      <c r="Q657" s="18"/>
      <c r="R657" s="18"/>
      <c r="S657" s="18"/>
    </row>
    <row r="658" spans="2:28" x14ac:dyDescent="0.15">
      <c r="B658">
        <v>9.5030000000000001</v>
      </c>
      <c r="C658">
        <v>15</v>
      </c>
      <c r="D658" s="18">
        <v>-0.26469999999999999</v>
      </c>
      <c r="E658" s="18">
        <v>-0.89449999999999996</v>
      </c>
      <c r="F658" s="18">
        <v>0.19600000000000001</v>
      </c>
      <c r="G658" s="18">
        <v>0.2379</v>
      </c>
      <c r="H658" s="18">
        <v>-0.42780000000000001</v>
      </c>
      <c r="I658" s="18">
        <v>3.8919999999999999</v>
      </c>
      <c r="J658" s="18">
        <v>8.695E-2</v>
      </c>
      <c r="K658" s="18">
        <v>1.2070000000000001</v>
      </c>
      <c r="L658" s="18">
        <v>2.5750000000000002</v>
      </c>
      <c r="M658" s="18">
        <v>1.0029999999999999</v>
      </c>
      <c r="O658" s="18"/>
      <c r="Q658" s="18"/>
      <c r="R658" s="18"/>
      <c r="S658" s="18"/>
    </row>
    <row r="659" spans="2:28" x14ac:dyDescent="0.15">
      <c r="B659">
        <v>9.5030000000000001</v>
      </c>
      <c r="C659">
        <v>20</v>
      </c>
      <c r="D659" s="18">
        <v>-0.2364</v>
      </c>
      <c r="E659" s="18">
        <v>-0.68520000000000003</v>
      </c>
      <c r="F659" s="18">
        <v>0.13370000000000001</v>
      </c>
      <c r="G659" s="18">
        <v>0.2324</v>
      </c>
      <c r="H659" s="18">
        <v>-4.6470000000000002</v>
      </c>
      <c r="I659" s="18">
        <v>3.9889999999999999</v>
      </c>
      <c r="J659" s="18">
        <v>0.82220000000000004</v>
      </c>
      <c r="K659" s="18">
        <v>3.1139999999999999</v>
      </c>
      <c r="L659" s="18">
        <v>2.97</v>
      </c>
      <c r="M659" s="18">
        <v>0.58420000000000005</v>
      </c>
      <c r="O659" s="18"/>
      <c r="Q659" s="18"/>
      <c r="R659" s="18"/>
      <c r="S659" s="18"/>
    </row>
    <row r="660" spans="2:28" x14ac:dyDescent="0.15">
      <c r="B660">
        <v>17.103000000000002</v>
      </c>
      <c r="C660">
        <v>1</v>
      </c>
      <c r="D660" s="18">
        <v>-2.9299999999999999E-3</v>
      </c>
      <c r="E660" s="18">
        <v>-0.66559999999999997</v>
      </c>
      <c r="F660" s="18">
        <v>0.64180000000000004</v>
      </c>
      <c r="G660" s="18">
        <v>0.23849999999999999</v>
      </c>
      <c r="H660" s="18">
        <v>-0.1487</v>
      </c>
      <c r="I660" s="18">
        <v>-1.5820000000000001</v>
      </c>
      <c r="J660" s="18">
        <v>4.3439999999999999E-2</v>
      </c>
      <c r="K660" s="18">
        <v>1.462</v>
      </c>
      <c r="L660" s="18">
        <v>2.8279999999999998</v>
      </c>
      <c r="M660" s="18">
        <v>0.43559999999999999</v>
      </c>
      <c r="O660" s="18"/>
      <c r="P660" t="s">
        <v>672</v>
      </c>
      <c r="Q660" t="s">
        <v>673</v>
      </c>
      <c r="R660" t="s">
        <v>674</v>
      </c>
      <c r="S660" t="s">
        <v>675</v>
      </c>
      <c r="T660" t="s">
        <v>672</v>
      </c>
      <c r="X660" t="s">
        <v>672</v>
      </c>
      <c r="AB660" t="s">
        <v>672</v>
      </c>
    </row>
    <row r="661" spans="2:28" x14ac:dyDescent="0.15">
      <c r="B661">
        <v>17.103000000000002</v>
      </c>
      <c r="C661">
        <v>3</v>
      </c>
      <c r="D661" s="18">
        <v>-0.1346</v>
      </c>
      <c r="E661" s="18">
        <v>5.0349999999999999E-2</v>
      </c>
      <c r="F661" s="18">
        <v>-1.08</v>
      </c>
      <c r="G661" s="18">
        <v>3.2059999999999998E-2</v>
      </c>
      <c r="H661" s="18">
        <v>-0.5524</v>
      </c>
      <c r="I661" s="18">
        <v>0.22650000000000001</v>
      </c>
      <c r="J661" s="18">
        <v>0.25140000000000001</v>
      </c>
      <c r="K661" s="18">
        <v>1.2789999999999999</v>
      </c>
      <c r="L661" s="18">
        <v>3.0289999999999999</v>
      </c>
      <c r="M661" s="18">
        <v>0.31290000000000001</v>
      </c>
      <c r="O661" s="18">
        <f>O82</f>
        <v>1.1294E-2</v>
      </c>
      <c r="P661">
        <f>IF(R$1=3,IF(P$1&lt;0,0,$Q661+($R661-$Q661)*P$1^$S661),1)</f>
        <v>1</v>
      </c>
      <c r="Q661" s="18">
        <f>$O$596+$P$596/(1+EXP(($Q$596-LOG10($O661))/$R$596))+$S$596/(1+EXP(($T$596-LOG10($O661))/$U$596))</f>
        <v>0.21272687985276376</v>
      </c>
      <c r="R661" s="18">
        <f>$O$597+$P$597/(1+EXP(($Q$597-LOG10($O661))/$R$597))+$S$597/(1+EXP(($T$597-LOG10($O661))/$U$597))</f>
        <v>0.55088649147967772</v>
      </c>
      <c r="S661" s="18">
        <f>$O$598+$P$598/(1+EXP(($Q$598-LOG10($O661))/$R$598))+$S$598/(1+EXP(($T$598-LOG10($O661))/$U$598))</f>
        <v>0.95562655282188613</v>
      </c>
      <c r="T661">
        <f>IF(V$1=3,IF(T$1&lt;0,0,$Q661+($R661-$Q661)*T$1^$S661),1)</f>
        <v>1</v>
      </c>
      <c r="X661">
        <f>IF(Z$1=3,IF(X$1&lt;0,0,$Q661+($R661-$Q661)*X$1^$S661),1)</f>
        <v>1</v>
      </c>
      <c r="AB661">
        <f>IF(AD$1=3,IF(AB$1&lt;0,0,$Q661+($R661-$Q661)*AB$1^$S661),1)</f>
        <v>1</v>
      </c>
    </row>
    <row r="662" spans="2:28" x14ac:dyDescent="0.15">
      <c r="B662">
        <v>17.103000000000002</v>
      </c>
      <c r="C662">
        <v>5</v>
      </c>
      <c r="D662" s="18">
        <v>-0.14419999999999999</v>
      </c>
      <c r="E662" s="18">
        <v>-0.62560000000000004</v>
      </c>
      <c r="F662" s="18">
        <v>0.48899999999999999</v>
      </c>
      <c r="G662" s="18">
        <v>0.29980000000000001</v>
      </c>
      <c r="H662" s="18">
        <v>1.0169999999999999</v>
      </c>
      <c r="I662" s="18">
        <v>2.7240000000000002</v>
      </c>
      <c r="J662" s="18">
        <v>0.35360000000000003</v>
      </c>
      <c r="K662" s="18">
        <v>0.39369999999999999</v>
      </c>
      <c r="L662" s="18">
        <v>3.4169999999999998</v>
      </c>
      <c r="M662" s="18">
        <v>0.1421</v>
      </c>
      <c r="O662" s="18">
        <f>O83</f>
        <v>1.4219000000000001E-2</v>
      </c>
      <c r="P662">
        <f>IF(R$1=3,IF(P$1&lt;0,0,$Q662+($R662-$Q662)*P$1^$S662),1)</f>
        <v>1</v>
      </c>
      <c r="Q662" s="18">
        <f>$O$596+$P$596/(1+EXP(($Q$596-LOG10($O662))/$R$596))+$S$596/(1+EXP(($T$596-LOG10($O662))/$U$596))</f>
        <v>0.21793338634193476</v>
      </c>
      <c r="R662" s="18">
        <f>$O$597+$P$597/(1+EXP(($Q$597-LOG10($O662))/$R$597))+$S$597/(1+EXP(($T$597-LOG10($O662))/$U$597))</f>
        <v>0.55197375213455946</v>
      </c>
      <c r="S662" s="18">
        <f>$O$598+$P$598/(1+EXP(($Q$598-LOG10($O662))/$R$598))+$S$598/(1+EXP(($T$598-LOG10($O662))/$U$598))</f>
        <v>0.95560883408742392</v>
      </c>
      <c r="T662">
        <f>IF(V$1=3,IF(T$1&lt;0,0,$Q662+($R662-$Q662)*T$1^$S662),1)</f>
        <v>1</v>
      </c>
      <c r="X662">
        <f>IF(Z$1=3,IF(X$1&lt;0,0,$Q662+($R662-$Q662)*X$1^$S662),1)</f>
        <v>1</v>
      </c>
      <c r="AB662">
        <f>IF(AD$1=3,IF(AB$1&lt;0,0,$Q662+($R662-$Q662)*AB$1^$S662),1)</f>
        <v>1</v>
      </c>
    </row>
    <row r="663" spans="2:28" x14ac:dyDescent="0.15">
      <c r="B663">
        <v>17.103000000000002</v>
      </c>
      <c r="C663">
        <v>7</v>
      </c>
      <c r="D663" s="18">
        <v>-0.127</v>
      </c>
      <c r="E663" s="18">
        <v>-0.1678</v>
      </c>
      <c r="F663" s="18">
        <v>-0.28239999999999998</v>
      </c>
      <c r="G663" s="18">
        <v>0.1147</v>
      </c>
      <c r="H663" s="18">
        <v>-0.4919</v>
      </c>
      <c r="I663" s="18">
        <v>0.64149999999999996</v>
      </c>
      <c r="J663" s="18">
        <v>0.27500000000000002</v>
      </c>
      <c r="K663" s="18">
        <v>1.5009999999999999</v>
      </c>
      <c r="L663" s="18">
        <v>3.0110000000000001</v>
      </c>
      <c r="M663" s="18">
        <v>0.4415</v>
      </c>
      <c r="O663" s="18">
        <f>O84</f>
        <v>1.7901E-2</v>
      </c>
      <c r="P663">
        <f>IF(R$1=3,IF(P$1&lt;0,0,$Q663+($R663-$Q663)*P$1^$S663),1)</f>
        <v>1</v>
      </c>
      <c r="Q663" s="18">
        <f>$O$596+$P$596/(1+EXP(($Q$596-LOG10($O663))/$R$596))+$S$596/(1+EXP(($T$596-LOG10($O663))/$U$596))</f>
        <v>0.22464293206226563</v>
      </c>
      <c r="R663" s="18">
        <f>$O$597+$P$597/(1+EXP(($Q$597-LOG10($O663))/$R$597))+$S$597/(1+EXP(($T$597-LOG10($O663))/$U$597))</f>
        <v>0.55373453527730365</v>
      </c>
      <c r="S663" s="18">
        <f>$O$598+$P$598/(1+EXP(($Q$598-LOG10($O663))/$R$598))+$S$598/(1+EXP(($T$598-LOG10($O663))/$U$598))</f>
        <v>0.95556777893304856</v>
      </c>
      <c r="T663">
        <f>IF(V$1=3,IF(T$1&lt;0,0,$Q663+($R663-$Q663)*T$1^$S663),1)</f>
        <v>1</v>
      </c>
      <c r="X663">
        <f>IF(Z$1=3,IF(X$1&lt;0,0,$Q663+($R663-$Q663)*X$1^$S663),1)</f>
        <v>1</v>
      </c>
      <c r="AB663">
        <f>IF(AD$1=3,IF(AB$1&lt;0,0,$Q663+($R663-$Q663)*AB$1^$S663),1)</f>
        <v>1</v>
      </c>
    </row>
    <row r="664" spans="2:28" x14ac:dyDescent="0.15">
      <c r="B664">
        <v>17.103000000000002</v>
      </c>
      <c r="C664">
        <v>10</v>
      </c>
      <c r="D664" s="18">
        <v>-0.13439999999999999</v>
      </c>
      <c r="E664" s="18">
        <v>-0.1744</v>
      </c>
      <c r="F664" s="18">
        <v>-0.42349999999999999</v>
      </c>
      <c r="G664" s="18">
        <v>9.8350000000000007E-2</v>
      </c>
      <c r="H664" s="18">
        <v>-0.61129999999999995</v>
      </c>
      <c r="I664" s="18">
        <v>0.74470000000000003</v>
      </c>
      <c r="J664" s="18">
        <v>0.31009999999999999</v>
      </c>
      <c r="K664" s="18">
        <v>2.0179999999999998</v>
      </c>
      <c r="L664" s="18">
        <v>3.254</v>
      </c>
      <c r="M664" s="18">
        <v>0.61639999999999995</v>
      </c>
      <c r="O664" s="18">
        <f>O85</f>
        <v>2.2536E-2</v>
      </c>
      <c r="P664">
        <f>IF(R$1=3,IF(P$1&lt;0,0,$Q664+($R664-$Q664)*P$1^$S664),1)</f>
        <v>1</v>
      </c>
      <c r="Q664" s="18">
        <f>$O$596+$P$596/(1+EXP(($Q$596-LOG10($O664))/$R$596))+$S$596/(1+EXP(($T$596-LOG10($O664))/$U$596))</f>
        <v>0.23323175324085774</v>
      </c>
      <c r="R664" s="18">
        <f>$O$597+$P$597/(1+EXP(($Q$597-LOG10($O664))/$R$597))+$S$597/(1+EXP(($T$597-LOG10($O664))/$U$597))</f>
        <v>0.55657476846518039</v>
      </c>
      <c r="S664" s="18">
        <f>$O$598+$P$598/(1+EXP(($Q$598-LOG10($O664))/$R$598))+$S$598/(1+EXP(($T$598-LOG10($O664))/$U$598))</f>
        <v>0.95547266890297888</v>
      </c>
      <c r="T664">
        <f>IF(V$1=3,IF(T$1&lt;0,0,$Q664+($R664-$Q664)*T$1^$S664),1)</f>
        <v>1</v>
      </c>
      <c r="X664">
        <f>IF(Z$1=3,IF(X$1&lt;0,0,$Q664+($R664-$Q664)*X$1^$S664),1)</f>
        <v>1</v>
      </c>
      <c r="AB664">
        <f>IF(AD$1=3,IF(AB$1&lt;0,0,$Q664+($R664-$Q664)*AB$1^$S664),1)</f>
        <v>1</v>
      </c>
    </row>
    <row r="665" spans="2:28" x14ac:dyDescent="0.15">
      <c r="B665">
        <v>17.103000000000002</v>
      </c>
      <c r="C665">
        <v>15</v>
      </c>
      <c r="D665" s="18">
        <v>-0.1888</v>
      </c>
      <c r="E665" s="18">
        <v>0.65600000000000003</v>
      </c>
      <c r="F665" s="18">
        <v>3.4180000000000001</v>
      </c>
      <c r="G665" s="18">
        <v>0.1694</v>
      </c>
      <c r="H665" s="18">
        <v>-0.73099999999999998</v>
      </c>
      <c r="I665" s="18">
        <v>0.4461</v>
      </c>
      <c r="J665" s="18">
        <v>0.2928</v>
      </c>
      <c r="K665" s="18">
        <v>1.05</v>
      </c>
      <c r="L665" s="18">
        <v>2.8069999999999999</v>
      </c>
      <c r="M665" s="18">
        <v>0.72240000000000004</v>
      </c>
      <c r="O665" s="18">
        <f>O86</f>
        <v>2.8371E-2</v>
      </c>
      <c r="P665">
        <f>IF(R$1=3,IF(P$1&lt;0,0,$Q665+($R665-$Q665)*P$1^$S665),1)</f>
        <v>1</v>
      </c>
      <c r="Q665" s="18">
        <f>$O$596+$P$596/(1+EXP(($Q$596-LOG10($O665))/$R$596))+$S$596/(1+EXP(($T$596-LOG10($O665))/$U$596))</f>
        <v>0.24413292690918337</v>
      </c>
      <c r="R665" s="18">
        <f>$O$597+$P$597/(1+EXP(($Q$597-LOG10($O665))/$R$597))+$S$597/(1+EXP(($T$597-LOG10($O665))/$U$597))</f>
        <v>0.56112727188229494</v>
      </c>
      <c r="S665" s="18">
        <f>$O$598+$P$598/(1+EXP(($Q$598-LOG10($O665))/$R$598))+$S$598/(1+EXP(($T$598-LOG10($O665))/$U$598))</f>
        <v>0.9552523931186484</v>
      </c>
      <c r="T665">
        <f>IF(V$1=3,IF(T$1&lt;0,0,$Q665+($R665-$Q665)*T$1^$S665),1)</f>
        <v>1</v>
      </c>
      <c r="X665">
        <f>IF(Z$1=3,IF(X$1&lt;0,0,$Q665+($R665-$Q665)*X$1^$S665),1)</f>
        <v>1</v>
      </c>
      <c r="AB665">
        <f>IF(AD$1=3,IF(AB$1&lt;0,0,$Q665+($R665-$Q665)*AB$1^$S665),1)</f>
        <v>1</v>
      </c>
    </row>
    <row r="666" spans="2:28" x14ac:dyDescent="0.15">
      <c r="B666">
        <v>17.103000000000002</v>
      </c>
      <c r="C666">
        <v>20</v>
      </c>
      <c r="D666" s="18">
        <v>0.4975</v>
      </c>
      <c r="E666" s="18">
        <v>0.67320000000000002</v>
      </c>
      <c r="F666" s="18">
        <v>-0.86960000000000004</v>
      </c>
      <c r="G666" s="18">
        <v>0.15049999999999999</v>
      </c>
      <c r="H666" s="18">
        <v>-2.1019999999999999</v>
      </c>
      <c r="I666" s="18">
        <v>-1.028</v>
      </c>
      <c r="J666" s="18">
        <v>0.85960000000000003</v>
      </c>
      <c r="K666" s="18">
        <v>1.873</v>
      </c>
      <c r="L666" s="18">
        <v>3.3340000000000001</v>
      </c>
      <c r="M666" s="18">
        <v>0.52210000000000001</v>
      </c>
      <c r="O666" s="18">
        <f t="shared" ref="O666:O698" si="101">O87</f>
        <v>3.5716999999999999E-2</v>
      </c>
      <c r="P666">
        <f t="shared" ref="P666:P698" si="102">IF(R$1=3,IF(P$1&lt;0,0,$Q666+($R666-$Q666)*P$1^$S666),1)</f>
        <v>1</v>
      </c>
      <c r="Q666" s="18">
        <f t="shared" ref="Q666:Q698" si="103">$O$596+$P$596/(1+EXP(($Q$596-LOG10($O666))/$R$596))+$S$596/(1+EXP(($T$596-LOG10($O666))/$U$596))</f>
        <v>0.25781994239313927</v>
      </c>
      <c r="R666" s="18">
        <f t="shared" ref="R666:R698" si="104">$O$597+$P$597/(1+EXP(($Q$597-LOG10($O666))/$R$597))+$S$597/(1+EXP(($T$597-LOG10($O666))/$U$597))</f>
        <v>0.5683505069759498</v>
      </c>
      <c r="S666" s="18">
        <f t="shared" ref="S666:S698" si="105">$O$598+$P$598/(1+EXP(($Q$598-LOG10($O666))/$R$598))+$S$598/(1+EXP(($T$598-LOG10($O666))/$U$598))</f>
        <v>0.95474256424899628</v>
      </c>
      <c r="T666">
        <f t="shared" ref="T666:T698" si="106">IF(V$1=3,IF(T$1&lt;0,0,$Q666+($R666-$Q666)*T$1^$S666),1)</f>
        <v>1</v>
      </c>
      <c r="X666">
        <f t="shared" ref="X666:X698" si="107">IF(Z$1=3,IF(X$1&lt;0,0,$Q666+($R666-$Q666)*X$1^$S666),1)</f>
        <v>1</v>
      </c>
      <c r="AB666">
        <f t="shared" ref="AB666:AB698" si="108">IF(AD$1=3,IF(AB$1&lt;0,0,$Q666+($R666-$Q666)*AB$1^$S666),1)</f>
        <v>1</v>
      </c>
    </row>
    <row r="667" spans="2:28" x14ac:dyDescent="0.15">
      <c r="B667">
        <v>31.263000000000002</v>
      </c>
      <c r="C667">
        <v>1</v>
      </c>
      <c r="D667" s="18">
        <v>-0.1138</v>
      </c>
      <c r="E667" s="18">
        <v>-0.1211</v>
      </c>
      <c r="F667" s="18">
        <v>3.1680000000000001</v>
      </c>
      <c r="G667" s="18">
        <v>0.25530000000000003</v>
      </c>
      <c r="H667" s="18">
        <v>0.24279999999999999</v>
      </c>
      <c r="I667" s="18">
        <v>2.633</v>
      </c>
      <c r="J667" s="18">
        <v>3.3239999999999999E-2</v>
      </c>
      <c r="K667" s="18">
        <v>-2.9760000000000002E-2</v>
      </c>
      <c r="L667" s="18">
        <v>2.4900000000000002</v>
      </c>
      <c r="M667" s="18">
        <v>3.0439999999999998E-2</v>
      </c>
      <c r="O667" s="18">
        <f t="shared" si="101"/>
        <v>4.4964999999999998E-2</v>
      </c>
      <c r="P667">
        <f t="shared" si="102"/>
        <v>1</v>
      </c>
      <c r="Q667" s="18">
        <f t="shared" si="103"/>
        <v>0.27477148418885938</v>
      </c>
      <c r="R667" s="18">
        <f t="shared" si="104"/>
        <v>0.57962730812950136</v>
      </c>
      <c r="S667" s="18">
        <f t="shared" si="105"/>
        <v>0.95356450295556905</v>
      </c>
      <c r="T667">
        <f t="shared" si="106"/>
        <v>1</v>
      </c>
      <c r="X667">
        <f t="shared" si="107"/>
        <v>1</v>
      </c>
      <c r="AB667">
        <f t="shared" si="108"/>
        <v>1</v>
      </c>
    </row>
    <row r="668" spans="2:28" x14ac:dyDescent="0.15">
      <c r="B668">
        <v>31.263000000000002</v>
      </c>
      <c r="C668">
        <v>3</v>
      </c>
      <c r="D668" s="18">
        <v>-0.15809999999999999</v>
      </c>
      <c r="E668" s="18">
        <v>-0.29899999999999999</v>
      </c>
      <c r="F668" s="18">
        <v>3.637</v>
      </c>
      <c r="G668" s="18">
        <v>0.59189999999999998</v>
      </c>
      <c r="H668" s="18">
        <v>0.29499999999999998</v>
      </c>
      <c r="I668" s="18">
        <v>2.63</v>
      </c>
      <c r="J668" s="18">
        <v>3.3989999999999999E-2</v>
      </c>
      <c r="K668" s="18">
        <v>7.0360000000000006E-2</v>
      </c>
      <c r="L668" s="18">
        <v>3.9990000000000001</v>
      </c>
      <c r="M668" s="18">
        <v>0.11509999999999999</v>
      </c>
      <c r="O668" s="18">
        <f t="shared" si="101"/>
        <v>5.6606999999999998E-2</v>
      </c>
      <c r="P668">
        <f t="shared" si="102"/>
        <v>1</v>
      </c>
      <c r="Q668" s="18">
        <f t="shared" si="103"/>
        <v>0.29541437324158454</v>
      </c>
      <c r="R668" s="18">
        <f t="shared" si="104"/>
        <v>0.5967952624941637</v>
      </c>
      <c r="S668" s="18">
        <f t="shared" si="105"/>
        <v>0.95085265566531818</v>
      </c>
      <c r="T668">
        <f t="shared" si="106"/>
        <v>1</v>
      </c>
      <c r="X668">
        <f t="shared" si="107"/>
        <v>1</v>
      </c>
      <c r="AB668">
        <f t="shared" si="108"/>
        <v>1</v>
      </c>
    </row>
    <row r="669" spans="2:28" x14ac:dyDescent="0.15">
      <c r="B669">
        <v>31.263000000000002</v>
      </c>
      <c r="C669">
        <v>5</v>
      </c>
      <c r="D669" s="18">
        <v>-0.17610000000000001</v>
      </c>
      <c r="E669" s="18">
        <v>-4.5600000000000002E-2</v>
      </c>
      <c r="F669" s="18">
        <v>3.1640000000000001</v>
      </c>
      <c r="G669" s="18">
        <v>7.5029999999999999E-2</v>
      </c>
      <c r="H669" s="18">
        <v>0.36720000000000003</v>
      </c>
      <c r="I669" s="18">
        <v>2.7480000000000002</v>
      </c>
      <c r="J669" s="18">
        <v>3.005E-2</v>
      </c>
      <c r="K669" s="18">
        <v>-0.29409999999999997</v>
      </c>
      <c r="L669" s="18">
        <v>3.2349999999999999</v>
      </c>
      <c r="M669" s="18">
        <v>0.28120000000000001</v>
      </c>
      <c r="O669" s="18">
        <f t="shared" si="101"/>
        <v>7.1263999999999994E-2</v>
      </c>
      <c r="P669">
        <f t="shared" si="102"/>
        <v>1</v>
      </c>
      <c r="Q669" s="18">
        <f t="shared" si="103"/>
        <v>0.32004460753516817</v>
      </c>
      <c r="R669" s="18">
        <f t="shared" si="104"/>
        <v>0.62196033558913066</v>
      </c>
      <c r="S669" s="18">
        <f t="shared" si="105"/>
        <v>0.94466283495567882</v>
      </c>
      <c r="T669">
        <f t="shared" si="106"/>
        <v>1</v>
      </c>
      <c r="X669">
        <f t="shared" si="107"/>
        <v>1</v>
      </c>
      <c r="AB669">
        <f t="shared" si="108"/>
        <v>1</v>
      </c>
    </row>
    <row r="670" spans="2:28" x14ac:dyDescent="0.15">
      <c r="B670">
        <v>31.263000000000002</v>
      </c>
      <c r="C670">
        <v>7</v>
      </c>
      <c r="D670" s="18">
        <v>-0.1535</v>
      </c>
      <c r="E670" s="18">
        <v>3.6790000000000003E-2</v>
      </c>
      <c r="F670" s="18">
        <v>3.7</v>
      </c>
      <c r="G670" s="18">
        <v>0.1285</v>
      </c>
      <c r="H670" s="18">
        <v>-0.35780000000000001</v>
      </c>
      <c r="I670" s="18">
        <v>3.33</v>
      </c>
      <c r="J670" s="18">
        <v>0.3145</v>
      </c>
      <c r="K670" s="18">
        <v>0.31840000000000002</v>
      </c>
      <c r="L670" s="18">
        <v>2.738</v>
      </c>
      <c r="M670" s="18">
        <v>3.0210000000000001E-2</v>
      </c>
      <c r="O670" s="18">
        <f t="shared" si="101"/>
        <v>8.9717000000000005E-2</v>
      </c>
      <c r="P670">
        <f t="shared" si="102"/>
        <v>1</v>
      </c>
      <c r="Q670" s="18">
        <f t="shared" si="103"/>
        <v>0.3487240372613799</v>
      </c>
      <c r="R670" s="18">
        <f t="shared" si="104"/>
        <v>0.65686794326766951</v>
      </c>
      <c r="S670" s="18">
        <f t="shared" si="105"/>
        <v>0.93080641442270873</v>
      </c>
      <c r="T670">
        <f t="shared" si="106"/>
        <v>1</v>
      </c>
      <c r="X670">
        <f t="shared" si="107"/>
        <v>1</v>
      </c>
      <c r="AB670">
        <f t="shared" si="108"/>
        <v>1</v>
      </c>
    </row>
    <row r="671" spans="2:28" x14ac:dyDescent="0.15">
      <c r="B671">
        <v>31.263000000000002</v>
      </c>
      <c r="C671">
        <v>10</v>
      </c>
      <c r="D671" s="18">
        <v>-0.2044</v>
      </c>
      <c r="E671" s="18">
        <v>0.20610000000000001</v>
      </c>
      <c r="F671" s="18">
        <v>-0.8014</v>
      </c>
      <c r="G671" s="18">
        <v>3.3660000000000002E-2</v>
      </c>
      <c r="H671" s="18">
        <v>0.15820000000000001</v>
      </c>
      <c r="I671" s="18">
        <v>2.8069999999999999</v>
      </c>
      <c r="J671" s="18">
        <v>3.0009999999999998E-2</v>
      </c>
      <c r="K671" s="18">
        <v>-0.28370000000000001</v>
      </c>
      <c r="L671" s="18">
        <v>3.726</v>
      </c>
      <c r="M671" s="18">
        <v>2.4809999999999999</v>
      </c>
      <c r="O671" s="18">
        <f t="shared" si="101"/>
        <v>0.11294</v>
      </c>
      <c r="P671">
        <f t="shared" si="102"/>
        <v>1</v>
      </c>
      <c r="Q671" s="18">
        <f t="shared" si="103"/>
        <v>0.38117241534432178</v>
      </c>
      <c r="R671" s="18">
        <f t="shared" si="104"/>
        <v>0.70173998806755677</v>
      </c>
      <c r="S671" s="18">
        <f t="shared" si="105"/>
        <v>0.90110933669692683</v>
      </c>
      <c r="T671">
        <f t="shared" si="106"/>
        <v>1</v>
      </c>
      <c r="X671">
        <f t="shared" si="107"/>
        <v>1</v>
      </c>
      <c r="AB671">
        <f t="shared" si="108"/>
        <v>1</v>
      </c>
    </row>
    <row r="672" spans="2:28" x14ac:dyDescent="0.15">
      <c r="B672">
        <v>31.263000000000002</v>
      </c>
      <c r="C672">
        <v>15</v>
      </c>
      <c r="D672" s="18">
        <v>0.89229999999999998</v>
      </c>
      <c r="E672" s="18">
        <v>0.76700000000000002</v>
      </c>
      <c r="F672" s="18">
        <v>2.2839999999999998</v>
      </c>
      <c r="G672" s="18">
        <v>0.1045</v>
      </c>
      <c r="H672" s="18">
        <v>0.85150000000000003</v>
      </c>
      <c r="I672" s="18">
        <v>2.5310000000000001</v>
      </c>
      <c r="J672" s="18">
        <v>4.5449999999999997E-2</v>
      </c>
      <c r="K672" s="18">
        <v>-2.5510000000000002</v>
      </c>
      <c r="L672" s="18">
        <v>2.5760000000000001</v>
      </c>
      <c r="M672" s="18">
        <v>0.16159999999999999</v>
      </c>
      <c r="O672" s="18">
        <f t="shared" si="101"/>
        <v>0.14219000000000001</v>
      </c>
      <c r="P672">
        <f t="shared" si="102"/>
        <v>1</v>
      </c>
      <c r="Q672" s="18">
        <f t="shared" si="103"/>
        <v>0.41675631917098938</v>
      </c>
      <c r="R672" s="18">
        <f t="shared" si="104"/>
        <v>0.7541638829591305</v>
      </c>
      <c r="S672" s="18">
        <f t="shared" si="105"/>
        <v>0.84289787063070409</v>
      </c>
      <c r="T672">
        <f t="shared" si="106"/>
        <v>1</v>
      </c>
      <c r="X672">
        <f t="shared" si="107"/>
        <v>1</v>
      </c>
      <c r="AB672">
        <f t="shared" si="108"/>
        <v>1</v>
      </c>
    </row>
    <row r="673" spans="2:28" x14ac:dyDescent="0.15">
      <c r="B673">
        <v>31.263000000000002</v>
      </c>
      <c r="C673">
        <v>20</v>
      </c>
      <c r="D673" s="18">
        <v>8.1110000000000002E-2</v>
      </c>
      <c r="E673" s="18">
        <v>1.5960000000000001</v>
      </c>
      <c r="F673" s="18">
        <v>3.133</v>
      </c>
      <c r="G673" s="18">
        <v>1.3160000000000001</v>
      </c>
      <c r="H673" s="18">
        <v>-1.7190000000000001</v>
      </c>
      <c r="I673" s="18">
        <v>3.9649999999999999</v>
      </c>
      <c r="J673" s="18">
        <v>0.56799999999999995</v>
      </c>
      <c r="K673" s="18">
        <v>-0.46300000000000002</v>
      </c>
      <c r="L673" s="18">
        <v>1.0149999999999999</v>
      </c>
      <c r="M673" s="18">
        <v>0.7117</v>
      </c>
      <c r="O673" s="18">
        <f t="shared" si="101"/>
        <v>0.17901</v>
      </c>
      <c r="P673">
        <f t="shared" si="102"/>
        <v>1</v>
      </c>
      <c r="Q673" s="18">
        <f t="shared" si="103"/>
        <v>0.45441158146244054</v>
      </c>
      <c r="R673" s="18">
        <f t="shared" si="104"/>
        <v>0.8089054859836402</v>
      </c>
      <c r="S673" s="18">
        <f t="shared" si="105"/>
        <v>0.74664820073687888</v>
      </c>
      <c r="T673">
        <f t="shared" si="106"/>
        <v>1</v>
      </c>
      <c r="X673">
        <f t="shared" si="107"/>
        <v>1</v>
      </c>
      <c r="AB673">
        <f t="shared" si="108"/>
        <v>1</v>
      </c>
    </row>
    <row r="674" spans="2:28" x14ac:dyDescent="0.15">
      <c r="B674">
        <v>49.982999999999997</v>
      </c>
      <c r="C674">
        <v>1</v>
      </c>
      <c r="D674" s="18">
        <v>0.16320000000000001</v>
      </c>
      <c r="E674" s="18">
        <v>-0.16819999999999999</v>
      </c>
      <c r="F674" s="18">
        <v>-0.56989999999999996</v>
      </c>
      <c r="G674" s="18">
        <v>6.3259999999999997E-2</v>
      </c>
      <c r="H674" s="18">
        <v>0.20799999999999999</v>
      </c>
      <c r="I674" s="18">
        <v>0.37669999999999998</v>
      </c>
      <c r="J674" s="18">
        <v>0.12709999999999999</v>
      </c>
      <c r="K674" s="18">
        <v>-0.30259999999999998</v>
      </c>
      <c r="L674" s="18">
        <v>1.9850000000000001</v>
      </c>
      <c r="M674" s="18">
        <v>0.94740000000000002</v>
      </c>
      <c r="O674" s="18">
        <f t="shared" si="101"/>
        <v>0.22536</v>
      </c>
      <c r="P674">
        <f t="shared" si="102"/>
        <v>1</v>
      </c>
      <c r="Q674" s="18">
        <f t="shared" si="103"/>
        <v>0.49281004355494035</v>
      </c>
      <c r="R674" s="18">
        <f t="shared" si="104"/>
        <v>0.85978968744466622</v>
      </c>
      <c r="S674" s="18">
        <f t="shared" si="105"/>
        <v>0.62476724885180956</v>
      </c>
      <c r="T674">
        <f t="shared" si="106"/>
        <v>1</v>
      </c>
      <c r="X674">
        <f t="shared" si="107"/>
        <v>1</v>
      </c>
      <c r="AB674">
        <f t="shared" si="108"/>
        <v>1</v>
      </c>
    </row>
    <row r="675" spans="2:28" x14ac:dyDescent="0.15">
      <c r="B675">
        <v>49.982999999999997</v>
      </c>
      <c r="C675">
        <v>3</v>
      </c>
      <c r="D675" s="18">
        <v>0.17</v>
      </c>
      <c r="E675" s="18">
        <v>-0.2031</v>
      </c>
      <c r="F675" s="18">
        <v>-0.57410000000000005</v>
      </c>
      <c r="G675" s="18">
        <v>6.5269999999999995E-2</v>
      </c>
      <c r="H675" s="18">
        <v>0.22420000000000001</v>
      </c>
      <c r="I675" s="18">
        <v>0.39879999999999999</v>
      </c>
      <c r="J675" s="18">
        <v>0.14269999999999999</v>
      </c>
      <c r="K675" s="18">
        <v>-0.26869999999999999</v>
      </c>
      <c r="L675" s="18">
        <v>2.004</v>
      </c>
      <c r="M675" s="18">
        <v>0.70530000000000004</v>
      </c>
      <c r="O675" s="18">
        <f t="shared" si="101"/>
        <v>0.28371000000000002</v>
      </c>
      <c r="P675">
        <f t="shared" si="102"/>
        <v>1</v>
      </c>
      <c r="Q675" s="18">
        <f t="shared" si="103"/>
        <v>0.53051708862569258</v>
      </c>
      <c r="R675" s="18">
        <f t="shared" si="104"/>
        <v>0.90222405499178371</v>
      </c>
      <c r="S675" s="18">
        <f t="shared" si="105"/>
        <v>0.51349592303967828</v>
      </c>
      <c r="T675">
        <f t="shared" si="106"/>
        <v>1</v>
      </c>
      <c r="X675">
        <f t="shared" si="107"/>
        <v>1</v>
      </c>
      <c r="AB675">
        <f t="shared" si="108"/>
        <v>1</v>
      </c>
    </row>
    <row r="676" spans="2:28" x14ac:dyDescent="0.15">
      <c r="B676">
        <v>49.982999999999997</v>
      </c>
      <c r="C676">
        <v>5</v>
      </c>
      <c r="D676" s="18">
        <v>0.18210000000000001</v>
      </c>
      <c r="E676" s="18">
        <v>0.62039999999999995</v>
      </c>
      <c r="F676" s="18">
        <v>0.52910000000000001</v>
      </c>
      <c r="G676" s="18">
        <v>0.25359999999999999</v>
      </c>
      <c r="H676" s="18">
        <v>-1.0620000000000001</v>
      </c>
      <c r="I676" s="18">
        <v>0.83240000000000003</v>
      </c>
      <c r="J676" s="18">
        <v>0.75919999999999999</v>
      </c>
      <c r="K676" s="18">
        <v>0.39529999999999998</v>
      </c>
      <c r="L676" s="18">
        <v>2.984</v>
      </c>
      <c r="M676" s="18">
        <v>0.73409999999999997</v>
      </c>
      <c r="O676" s="18">
        <f t="shared" si="101"/>
        <v>0.35716999999999999</v>
      </c>
      <c r="P676">
        <f t="shared" si="102"/>
        <v>1</v>
      </c>
      <c r="Q676" s="18">
        <f t="shared" si="103"/>
        <v>0.56619786555757423</v>
      </c>
      <c r="R676" s="18">
        <f t="shared" si="104"/>
        <v>0.93452344066189241</v>
      </c>
      <c r="S676" s="18">
        <f t="shared" si="105"/>
        <v>0.43843458877493402</v>
      </c>
      <c r="T676">
        <f t="shared" si="106"/>
        <v>1</v>
      </c>
      <c r="X676">
        <f t="shared" si="107"/>
        <v>1</v>
      </c>
      <c r="AB676">
        <f t="shared" si="108"/>
        <v>1</v>
      </c>
    </row>
    <row r="677" spans="2:28" x14ac:dyDescent="0.15">
      <c r="B677">
        <v>49.982999999999997</v>
      </c>
      <c r="C677">
        <v>7</v>
      </c>
      <c r="D677" s="18">
        <v>0.12189999999999999</v>
      </c>
      <c r="E677" s="18">
        <v>-0.1115</v>
      </c>
      <c r="F677" s="18">
        <v>-0.48770000000000002</v>
      </c>
      <c r="G677" s="18">
        <v>4.5069999999999999E-2</v>
      </c>
      <c r="H677" s="18">
        <v>0.26750000000000002</v>
      </c>
      <c r="I677" s="18">
        <v>0.4466</v>
      </c>
      <c r="J677" s="18">
        <v>0.1542</v>
      </c>
      <c r="K677" s="18">
        <v>-0.38590000000000002</v>
      </c>
      <c r="L677" s="18">
        <v>1.867</v>
      </c>
      <c r="M677" s="18">
        <v>0.88049999999999995</v>
      </c>
      <c r="O677" s="18">
        <f t="shared" si="101"/>
        <v>0.44964999999999999</v>
      </c>
      <c r="P677">
        <f t="shared" si="102"/>
        <v>1</v>
      </c>
      <c r="Q677" s="18">
        <f t="shared" si="103"/>
        <v>0.59879469633849081</v>
      </c>
      <c r="R677" s="18">
        <f t="shared" si="104"/>
        <v>0.9574390642159184</v>
      </c>
      <c r="S677" s="18">
        <f t="shared" si="105"/>
        <v>0.39754899457766024</v>
      </c>
      <c r="T677">
        <f t="shared" si="106"/>
        <v>1</v>
      </c>
      <c r="X677">
        <f t="shared" si="107"/>
        <v>1</v>
      </c>
      <c r="AB677">
        <f t="shared" si="108"/>
        <v>1</v>
      </c>
    </row>
    <row r="678" spans="2:28" x14ac:dyDescent="0.15">
      <c r="B678">
        <v>49.982999999999997</v>
      </c>
      <c r="C678">
        <v>10</v>
      </c>
      <c r="D678" s="18">
        <v>7.9079999999999998E-2</v>
      </c>
      <c r="E678" s="18">
        <v>-0.1072</v>
      </c>
      <c r="F678" s="18">
        <v>-0.45119999999999999</v>
      </c>
      <c r="G678" s="18">
        <v>5.2909999999999999E-2</v>
      </c>
      <c r="H678" s="18">
        <v>0.25259999999999999</v>
      </c>
      <c r="I678" s="18">
        <v>0.45340000000000003</v>
      </c>
      <c r="J678" s="18">
        <v>0.15620000000000001</v>
      </c>
      <c r="K678" s="18">
        <v>-0.2626</v>
      </c>
      <c r="L678" s="18">
        <v>1.893</v>
      </c>
      <c r="M678" s="18">
        <v>0.39029999999999998</v>
      </c>
      <c r="O678" s="18">
        <f t="shared" si="101"/>
        <v>0.56608000000000003</v>
      </c>
      <c r="P678">
        <f t="shared" si="102"/>
        <v>1</v>
      </c>
      <c r="Q678" s="18">
        <f t="shared" si="103"/>
        <v>0.62763437821780765</v>
      </c>
      <c r="R678" s="18">
        <f t="shared" si="104"/>
        <v>0.97289908646105072</v>
      </c>
      <c r="S678" s="18">
        <f t="shared" si="105"/>
        <v>0.37783776238848976</v>
      </c>
      <c r="T678">
        <f t="shared" si="106"/>
        <v>1</v>
      </c>
      <c r="X678">
        <f t="shared" si="107"/>
        <v>1</v>
      </c>
      <c r="AB678">
        <f t="shared" si="108"/>
        <v>1</v>
      </c>
    </row>
    <row r="679" spans="2:28" x14ac:dyDescent="0.15">
      <c r="B679">
        <v>49.982999999999997</v>
      </c>
      <c r="C679">
        <v>15</v>
      </c>
      <c r="D679" s="18">
        <v>7.3160000000000003E-2</v>
      </c>
      <c r="E679" s="18">
        <v>-0.95660000000000001</v>
      </c>
      <c r="F679" s="18">
        <v>0.62860000000000005</v>
      </c>
      <c r="G679" s="18">
        <v>0.91290000000000004</v>
      </c>
      <c r="H679" s="18">
        <v>0.60750000000000004</v>
      </c>
      <c r="I679" s="18">
        <v>0.48089999999999999</v>
      </c>
      <c r="J679" s="18">
        <v>0.22140000000000001</v>
      </c>
      <c r="K679" s="18">
        <v>0.1883</v>
      </c>
      <c r="L679" s="18">
        <v>-0.80149999999999999</v>
      </c>
      <c r="M679" s="18">
        <v>4.0390000000000002E-2</v>
      </c>
      <c r="O679" s="18">
        <f t="shared" si="101"/>
        <v>0.71264000000000005</v>
      </c>
      <c r="P679">
        <f t="shared" si="102"/>
        <v>1</v>
      </c>
      <c r="Q679" s="18">
        <f t="shared" si="103"/>
        <v>0.65243240528813784</v>
      </c>
      <c r="R679" s="18">
        <f t="shared" si="104"/>
        <v>0.98297660980679002</v>
      </c>
      <c r="S679" s="18">
        <f t="shared" si="105"/>
        <v>0.36889582162670542</v>
      </c>
      <c r="T679">
        <f t="shared" si="106"/>
        <v>1</v>
      </c>
      <c r="X679">
        <f t="shared" si="107"/>
        <v>1</v>
      </c>
      <c r="AB679">
        <f t="shared" si="108"/>
        <v>1</v>
      </c>
    </row>
    <row r="680" spans="2:28" x14ac:dyDescent="0.15">
      <c r="B680">
        <v>49.982999999999997</v>
      </c>
      <c r="C680">
        <v>20</v>
      </c>
      <c r="D680" s="18">
        <v>0.12130000000000001</v>
      </c>
      <c r="E680" s="18">
        <v>-9.6530000000000005E-2</v>
      </c>
      <c r="F680" s="18">
        <v>-0.36480000000000001</v>
      </c>
      <c r="G680" s="18">
        <v>6.2579999999999997E-2</v>
      </c>
      <c r="H680" s="18">
        <v>0.3039</v>
      </c>
      <c r="I680" s="18">
        <v>0.53649999999999998</v>
      </c>
      <c r="J680" s="18">
        <v>0.16239999999999999</v>
      </c>
      <c r="K680" s="18">
        <v>-0.39169999999999999</v>
      </c>
      <c r="L680" s="18">
        <v>1.845</v>
      </c>
      <c r="M680" s="18">
        <v>0.54400000000000004</v>
      </c>
      <c r="O680" s="18">
        <f t="shared" si="101"/>
        <v>0.89717000000000002</v>
      </c>
      <c r="P680">
        <f t="shared" si="102"/>
        <v>1</v>
      </c>
      <c r="Q680" s="18">
        <f t="shared" si="103"/>
        <v>0.67324775015060578</v>
      </c>
      <c r="R680" s="18">
        <f t="shared" si="104"/>
        <v>0.98940113749731684</v>
      </c>
      <c r="S680" s="18">
        <f t="shared" si="105"/>
        <v>0.36495043699982421</v>
      </c>
      <c r="T680">
        <f t="shared" si="106"/>
        <v>1</v>
      </c>
      <c r="X680">
        <f t="shared" si="107"/>
        <v>1</v>
      </c>
      <c r="AB680">
        <f t="shared" si="108"/>
        <v>1</v>
      </c>
    </row>
    <row r="681" spans="2:28" x14ac:dyDescent="0.15">
      <c r="B681">
        <v>67.763000000000005</v>
      </c>
      <c r="C681">
        <v>1</v>
      </c>
      <c r="D681" s="18">
        <v>9.0819999999999998E-2</v>
      </c>
      <c r="E681" s="18">
        <v>0.61519999999999997</v>
      </c>
      <c r="F681" s="18">
        <v>-0.3634</v>
      </c>
      <c r="G681" s="18">
        <v>0.2681</v>
      </c>
      <c r="H681" s="18">
        <v>-0.65429999999999999</v>
      </c>
      <c r="I681" s="18">
        <v>-0.45710000000000001</v>
      </c>
      <c r="J681" s="18">
        <v>0.1956</v>
      </c>
      <c r="K681" s="18">
        <v>-9.6439999999999998E-2</v>
      </c>
      <c r="L681" s="18">
        <v>1.718</v>
      </c>
      <c r="M681" s="18">
        <v>0.33689999999999998</v>
      </c>
      <c r="O681" s="18">
        <f t="shared" si="101"/>
        <v>1.1294</v>
      </c>
      <c r="P681">
        <f t="shared" si="102"/>
        <v>1</v>
      </c>
      <c r="Q681" s="18">
        <f t="shared" si="103"/>
        <v>0.69036430159041218</v>
      </c>
      <c r="R681" s="18">
        <f t="shared" si="104"/>
        <v>0.99343676583727492</v>
      </c>
      <c r="S681" s="18">
        <f t="shared" si="105"/>
        <v>0.3632318415269945</v>
      </c>
      <c r="T681">
        <f t="shared" si="106"/>
        <v>1</v>
      </c>
      <c r="X681">
        <f t="shared" si="107"/>
        <v>1</v>
      </c>
      <c r="AB681">
        <f t="shared" si="108"/>
        <v>1</v>
      </c>
    </row>
    <row r="682" spans="2:28" x14ac:dyDescent="0.15">
      <c r="B682">
        <v>67.763000000000005</v>
      </c>
      <c r="C682">
        <v>3</v>
      </c>
      <c r="D682" s="18">
        <v>7.6740000000000003E-2</v>
      </c>
      <c r="E682" s="18">
        <v>9.9260000000000001E-2</v>
      </c>
      <c r="F682" s="18">
        <v>0.29020000000000001</v>
      </c>
      <c r="G682" s="18">
        <v>9.0410000000000004E-2</v>
      </c>
      <c r="H682" s="18">
        <v>-0.16059999999999999</v>
      </c>
      <c r="I682" s="18">
        <v>-2.3009999999999999E-2</v>
      </c>
      <c r="J682" s="18">
        <v>0.15379999999999999</v>
      </c>
      <c r="K682" s="18">
        <v>-6.2539999999999998E-2</v>
      </c>
      <c r="L682" s="18">
        <v>2.3380000000000001</v>
      </c>
      <c r="M682" s="18">
        <v>3.7629999999999997E-2</v>
      </c>
      <c r="O682" s="18">
        <f t="shared" si="101"/>
        <v>1.4218999999999999</v>
      </c>
      <c r="P682">
        <f t="shared" si="102"/>
        <v>1</v>
      </c>
      <c r="Q682" s="18">
        <f t="shared" si="103"/>
        <v>0.70422669496483714</v>
      </c>
      <c r="R682" s="18">
        <f t="shared" si="104"/>
        <v>0.99595086781274944</v>
      </c>
      <c r="S682" s="18">
        <f t="shared" si="105"/>
        <v>0.36248671620418338</v>
      </c>
      <c r="T682">
        <f t="shared" si="106"/>
        <v>1</v>
      </c>
      <c r="X682">
        <f t="shared" si="107"/>
        <v>1</v>
      </c>
      <c r="AB682">
        <f t="shared" si="108"/>
        <v>1</v>
      </c>
    </row>
    <row r="683" spans="2:28" x14ac:dyDescent="0.15">
      <c r="B683">
        <v>67.763000000000005</v>
      </c>
      <c r="C683">
        <v>5</v>
      </c>
      <c r="D683" s="18">
        <v>6.3070000000000001E-2</v>
      </c>
      <c r="E683" s="18">
        <v>-8.1390000000000004E-2</v>
      </c>
      <c r="F683" s="18">
        <v>-0.31280000000000002</v>
      </c>
      <c r="G683" s="18">
        <v>5.6230000000000002E-2</v>
      </c>
      <c r="H683" s="18">
        <v>4.2029999999999998E-2</v>
      </c>
      <c r="I683" s="18">
        <v>0.40189999999999998</v>
      </c>
      <c r="J683" s="18">
        <v>4.9239999999999999E-2</v>
      </c>
      <c r="K683" s="18">
        <v>-6.7430000000000004E-2</v>
      </c>
      <c r="L683" s="18">
        <v>2.298</v>
      </c>
      <c r="M683" s="18">
        <v>5.3109999999999997E-2</v>
      </c>
      <c r="O683" s="18">
        <f t="shared" si="101"/>
        <v>1.7901</v>
      </c>
      <c r="P683">
        <f t="shared" si="102"/>
        <v>1</v>
      </c>
      <c r="Q683" s="18">
        <f t="shared" si="103"/>
        <v>0.71531525884052571</v>
      </c>
      <c r="R683" s="18">
        <f t="shared" si="104"/>
        <v>0.99750716727086175</v>
      </c>
      <c r="S683" s="18">
        <f t="shared" si="105"/>
        <v>0.36216467369113869</v>
      </c>
      <c r="T683">
        <f t="shared" si="106"/>
        <v>1</v>
      </c>
      <c r="X683">
        <f t="shared" si="107"/>
        <v>1</v>
      </c>
      <c r="AB683">
        <f t="shared" si="108"/>
        <v>1</v>
      </c>
    </row>
    <row r="684" spans="2:28" x14ac:dyDescent="0.15">
      <c r="B684">
        <v>67.763000000000005</v>
      </c>
      <c r="C684">
        <v>7</v>
      </c>
      <c r="D684" s="18">
        <v>4.8390000000000002E-2</v>
      </c>
      <c r="E684" s="18">
        <v>-5.6399999999999999E-2</v>
      </c>
      <c r="F684" s="18">
        <v>-0.2505</v>
      </c>
      <c r="G684" s="18">
        <v>5.1999999999999998E-2</v>
      </c>
      <c r="H684" s="18">
        <v>3.9730000000000001E-2</v>
      </c>
      <c r="I684" s="18">
        <v>0.41539999999999999</v>
      </c>
      <c r="J684" s="18">
        <v>5.1029999999999999E-2</v>
      </c>
      <c r="K684" s="18">
        <v>-7.0430000000000006E-2</v>
      </c>
      <c r="L684" s="18">
        <v>2.3239999999999998</v>
      </c>
      <c r="M684" s="18">
        <v>6.5019999999999994E-2</v>
      </c>
      <c r="O684" s="18">
        <f t="shared" si="101"/>
        <v>2.2536</v>
      </c>
      <c r="P684">
        <f t="shared" si="102"/>
        <v>1</v>
      </c>
      <c r="Q684" s="18">
        <f t="shared" si="103"/>
        <v>0.72412466777194162</v>
      </c>
      <c r="R684" s="18">
        <f t="shared" si="104"/>
        <v>0.99846728406544216</v>
      </c>
      <c r="S684" s="18">
        <f t="shared" si="105"/>
        <v>0.36202561039879255</v>
      </c>
      <c r="T684">
        <f t="shared" si="106"/>
        <v>1</v>
      </c>
      <c r="X684">
        <f t="shared" si="107"/>
        <v>1</v>
      </c>
      <c r="AB684">
        <f t="shared" si="108"/>
        <v>1</v>
      </c>
    </row>
    <row r="685" spans="2:28" x14ac:dyDescent="0.15">
      <c r="B685">
        <v>67.763000000000005</v>
      </c>
      <c r="C685">
        <v>10</v>
      </c>
      <c r="D685" s="18">
        <v>-0.1656</v>
      </c>
      <c r="E685" s="18">
        <v>0.2495</v>
      </c>
      <c r="F685" s="18">
        <v>-1.216</v>
      </c>
      <c r="G685" s="18">
        <v>3.0179999999999998E-2</v>
      </c>
      <c r="H685" s="18">
        <v>-6.3659999999999994E-2</v>
      </c>
      <c r="I685" s="18">
        <v>-0.625</v>
      </c>
      <c r="J685" s="18">
        <v>6.9320000000000007E-2</v>
      </c>
      <c r="K685" s="18">
        <v>-5.9389999999999998E-2</v>
      </c>
      <c r="L685" s="18">
        <v>2.589</v>
      </c>
      <c r="M685" s="18">
        <v>4.1700000000000001E-2</v>
      </c>
      <c r="O685" s="18">
        <f t="shared" si="101"/>
        <v>2.8371</v>
      </c>
      <c r="P685">
        <f t="shared" si="102"/>
        <v>1</v>
      </c>
      <c r="Q685" s="18">
        <f t="shared" si="103"/>
        <v>0.73112104048133375</v>
      </c>
      <c r="R685" s="18">
        <f t="shared" si="104"/>
        <v>0.99905837966395628</v>
      </c>
      <c r="S685" s="18">
        <f t="shared" si="105"/>
        <v>0.36196558002678703</v>
      </c>
      <c r="T685">
        <f t="shared" si="106"/>
        <v>1</v>
      </c>
      <c r="X685">
        <f t="shared" si="107"/>
        <v>1</v>
      </c>
      <c r="AB685">
        <f t="shared" si="108"/>
        <v>1</v>
      </c>
    </row>
    <row r="686" spans="2:28" x14ac:dyDescent="0.15">
      <c r="B686">
        <v>67.763000000000005</v>
      </c>
      <c r="C686">
        <v>15</v>
      </c>
      <c r="D686" s="18">
        <v>-0.32129999999999997</v>
      </c>
      <c r="E686" s="18">
        <v>0.34050000000000002</v>
      </c>
      <c r="F686" s="18">
        <v>-0.85750000000000004</v>
      </c>
      <c r="G686" s="18">
        <v>5.0509999999999999E-2</v>
      </c>
      <c r="H686" s="18">
        <v>-0.1517</v>
      </c>
      <c r="I686" s="18">
        <v>2.782</v>
      </c>
      <c r="J686" s="18">
        <v>6.3280000000000003E-2</v>
      </c>
      <c r="K686" s="18">
        <v>0.37980000000000003</v>
      </c>
      <c r="L686" s="18">
        <v>4.0229999999999997</v>
      </c>
      <c r="M686" s="18">
        <v>0.53710000000000002</v>
      </c>
      <c r="O686" s="18">
        <f t="shared" si="101"/>
        <v>3.5716999999999999</v>
      </c>
      <c r="P686">
        <f t="shared" si="102"/>
        <v>1</v>
      </c>
      <c r="Q686" s="18">
        <f t="shared" si="103"/>
        <v>0.73673141915335794</v>
      </c>
      <c r="R686" s="18">
        <f t="shared" si="104"/>
        <v>0.99942181826744036</v>
      </c>
      <c r="S686" s="18">
        <f t="shared" si="105"/>
        <v>0.36193967017881878</v>
      </c>
      <c r="T686">
        <f t="shared" si="106"/>
        <v>1</v>
      </c>
      <c r="X686">
        <f t="shared" si="107"/>
        <v>1</v>
      </c>
      <c r="AB686">
        <f t="shared" si="108"/>
        <v>1</v>
      </c>
    </row>
    <row r="687" spans="2:28" x14ac:dyDescent="0.15">
      <c r="B687">
        <v>67.763000000000005</v>
      </c>
      <c r="C687">
        <v>20</v>
      </c>
      <c r="D687" s="18">
        <v>1.4120000000000001E-2</v>
      </c>
      <c r="E687" s="18">
        <v>-8.795E-2</v>
      </c>
      <c r="F687" s="18">
        <v>-0.35909999999999997</v>
      </c>
      <c r="G687" s="18">
        <v>4.5519999999999998E-2</v>
      </c>
      <c r="H687" s="18">
        <v>0.14979999999999999</v>
      </c>
      <c r="I687" s="18">
        <v>0.43930000000000002</v>
      </c>
      <c r="J687" s="18">
        <v>0.13039999999999999</v>
      </c>
      <c r="K687" s="18">
        <v>-8.6819999999999994E-2</v>
      </c>
      <c r="L687" s="18">
        <v>2.101</v>
      </c>
      <c r="M687" s="18">
        <v>7.9680000000000001E-2</v>
      </c>
      <c r="O687" s="18">
        <f t="shared" si="101"/>
        <v>4.4965000000000002</v>
      </c>
      <c r="P687">
        <f t="shared" si="102"/>
        <v>1</v>
      </c>
      <c r="Q687" s="18">
        <f t="shared" si="103"/>
        <v>0.74134946467557195</v>
      </c>
      <c r="R687" s="18">
        <f t="shared" si="104"/>
        <v>0.9996450893658555</v>
      </c>
      <c r="S687" s="18">
        <f t="shared" si="105"/>
        <v>0.36192848855648263</v>
      </c>
      <c r="T687">
        <f t="shared" si="106"/>
        <v>1</v>
      </c>
      <c r="X687">
        <f t="shared" si="107"/>
        <v>1</v>
      </c>
      <c r="AB687">
        <f t="shared" si="108"/>
        <v>1</v>
      </c>
    </row>
    <row r="688" spans="2:28" x14ac:dyDescent="0.15">
      <c r="B688">
        <v>92.162999999999997</v>
      </c>
      <c r="C688">
        <v>1</v>
      </c>
      <c r="D688" s="18">
        <v>-0.32900000000000001</v>
      </c>
      <c r="E688" s="18">
        <v>0.15679999999999999</v>
      </c>
      <c r="F688" s="18">
        <v>-0.74680000000000002</v>
      </c>
      <c r="G688" s="18">
        <v>8.7050000000000002E-2</v>
      </c>
      <c r="H688" s="18">
        <v>0.1258</v>
      </c>
      <c r="I688" s="18">
        <v>-0.74539999999999995</v>
      </c>
      <c r="J688" s="18">
        <v>8.7790000000000007E-2</v>
      </c>
      <c r="K688" s="18">
        <v>0.1474</v>
      </c>
      <c r="L688" s="18">
        <v>3.6219999999999999</v>
      </c>
      <c r="M688" s="18">
        <v>0.1101</v>
      </c>
      <c r="O688" s="18">
        <f t="shared" si="101"/>
        <v>5.6607000000000003</v>
      </c>
      <c r="P688">
        <f t="shared" si="102"/>
        <v>1</v>
      </c>
      <c r="Q688" s="18">
        <f t="shared" si="103"/>
        <v>0.74535399477415809</v>
      </c>
      <c r="R688" s="18">
        <f t="shared" si="104"/>
        <v>0.99978217929243862</v>
      </c>
      <c r="S688" s="18">
        <f t="shared" si="105"/>
        <v>0.36192366327589598</v>
      </c>
      <c r="T688">
        <f t="shared" si="106"/>
        <v>1</v>
      </c>
      <c r="X688">
        <f t="shared" si="107"/>
        <v>1</v>
      </c>
      <c r="AB688">
        <f t="shared" si="108"/>
        <v>1</v>
      </c>
    </row>
    <row r="689" spans="2:28" x14ac:dyDescent="0.15">
      <c r="B689">
        <v>92.162999999999997</v>
      </c>
      <c r="C689">
        <v>3</v>
      </c>
      <c r="D689" s="18">
        <v>-0.26550000000000001</v>
      </c>
      <c r="E689" s="18">
        <v>0.46160000000000001</v>
      </c>
      <c r="F689" s="18">
        <v>-0.75339999999999996</v>
      </c>
      <c r="G689" s="18">
        <v>3.0370000000000001E-2</v>
      </c>
      <c r="H689" s="18">
        <v>-0.23780000000000001</v>
      </c>
      <c r="I689" s="18">
        <v>-1.6279999999999999</v>
      </c>
      <c r="J689" s="18">
        <v>4.9630000000000001E-2</v>
      </c>
      <c r="K689" s="18">
        <v>0.1178</v>
      </c>
      <c r="L689" s="18">
        <v>3.6930000000000001</v>
      </c>
      <c r="M689" s="18">
        <v>8.8700000000000001E-2</v>
      </c>
      <c r="O689" s="18">
        <f t="shared" si="101"/>
        <v>7.1265000000000001</v>
      </c>
      <c r="P689">
        <f t="shared" si="102"/>
        <v>1</v>
      </c>
      <c r="Q689" s="18">
        <f t="shared" si="103"/>
        <v>0.74913837027502694</v>
      </c>
      <c r="R689" s="18">
        <f t="shared" si="104"/>
        <v>0.99986633867266794</v>
      </c>
      <c r="S689" s="18">
        <f t="shared" si="105"/>
        <v>0.36192158075544745</v>
      </c>
      <c r="T689">
        <f t="shared" si="106"/>
        <v>1</v>
      </c>
      <c r="X689">
        <f t="shared" si="107"/>
        <v>1</v>
      </c>
      <c r="AB689">
        <f t="shared" si="108"/>
        <v>1</v>
      </c>
    </row>
    <row r="690" spans="2:28" x14ac:dyDescent="0.15">
      <c r="B690">
        <v>92.162999999999997</v>
      </c>
      <c r="C690">
        <v>5</v>
      </c>
      <c r="D690" s="18">
        <v>-0.31719999999999998</v>
      </c>
      <c r="E690" s="18">
        <v>0.29470000000000002</v>
      </c>
      <c r="F690" s="18">
        <v>-0.64939999999999998</v>
      </c>
      <c r="G690" s="18">
        <v>0.1799</v>
      </c>
      <c r="H690" s="18">
        <v>-8.3309999999999995E-2</v>
      </c>
      <c r="I690" s="18">
        <v>1.1970000000000001</v>
      </c>
      <c r="J690" s="18">
        <v>0.11210000000000001</v>
      </c>
      <c r="K690" s="18">
        <v>0.38879999999999998</v>
      </c>
      <c r="L690" s="18">
        <v>4.4939999999999998</v>
      </c>
      <c r="M690" s="18">
        <v>1.1319999999999999</v>
      </c>
      <c r="O690" s="18">
        <f t="shared" si="101"/>
        <v>8.9717000000000002</v>
      </c>
      <c r="P690">
        <f t="shared" si="102"/>
        <v>1</v>
      </c>
      <c r="Q690" s="18">
        <f t="shared" si="103"/>
        <v>0.75314786154949454</v>
      </c>
      <c r="R690" s="18">
        <f t="shared" si="104"/>
        <v>0.99991798423036626</v>
      </c>
      <c r="S690" s="18">
        <f t="shared" si="105"/>
        <v>0.36192068216113371</v>
      </c>
      <c r="T690">
        <f t="shared" si="106"/>
        <v>1</v>
      </c>
      <c r="X690">
        <f t="shared" si="107"/>
        <v>1</v>
      </c>
      <c r="AB690">
        <f t="shared" si="108"/>
        <v>1</v>
      </c>
    </row>
    <row r="691" spans="2:28" x14ac:dyDescent="0.15">
      <c r="B691">
        <v>92.162999999999997</v>
      </c>
      <c r="C691">
        <v>7</v>
      </c>
      <c r="D691" s="18">
        <v>0.1045</v>
      </c>
      <c r="E691" s="18">
        <v>-0.13750000000000001</v>
      </c>
      <c r="F691" s="18">
        <v>-0.64870000000000005</v>
      </c>
      <c r="G691" s="18">
        <v>4.2299999999999997E-2</v>
      </c>
      <c r="H691" s="18">
        <v>-6.3210000000000002E-2</v>
      </c>
      <c r="I691" s="18">
        <v>2.488</v>
      </c>
      <c r="J691" s="18">
        <v>0.18629999999999999</v>
      </c>
      <c r="K691" s="18">
        <v>0.248</v>
      </c>
      <c r="L691" s="18">
        <v>3.6440000000000001</v>
      </c>
      <c r="M691" s="18">
        <v>0.25469999999999998</v>
      </c>
      <c r="O691" s="18">
        <f t="shared" si="101"/>
        <v>11.295</v>
      </c>
      <c r="P691">
        <f t="shared" si="102"/>
        <v>1</v>
      </c>
      <c r="Q691" s="18">
        <f t="shared" si="103"/>
        <v>0.75793099906130335</v>
      </c>
      <c r="R691" s="18">
        <f t="shared" si="104"/>
        <v>0.99994967983322791</v>
      </c>
      <c r="S691" s="18">
        <f t="shared" si="105"/>
        <v>0.36192029434813844</v>
      </c>
      <c r="T691">
        <f t="shared" si="106"/>
        <v>1</v>
      </c>
      <c r="X691">
        <f t="shared" si="107"/>
        <v>1</v>
      </c>
      <c r="AB691">
        <f t="shared" si="108"/>
        <v>1</v>
      </c>
    </row>
    <row r="692" spans="2:28" x14ac:dyDescent="0.15">
      <c r="B692">
        <v>92.162999999999997</v>
      </c>
      <c r="C692">
        <v>10</v>
      </c>
      <c r="D692" s="18">
        <v>-0.46289999999999998</v>
      </c>
      <c r="E692" s="18">
        <v>0.1283</v>
      </c>
      <c r="F692" s="18">
        <v>-4.3020000000000003E-2</v>
      </c>
      <c r="G692" s="18">
        <v>0.152</v>
      </c>
      <c r="H692" s="18">
        <v>0.29930000000000001</v>
      </c>
      <c r="I692" s="18">
        <v>-0.74339999999999995</v>
      </c>
      <c r="J692" s="18">
        <v>3.5090000000000003E-2</v>
      </c>
      <c r="K692" s="18">
        <v>0.13830000000000001</v>
      </c>
      <c r="L692" s="18">
        <v>3.6440000000000001</v>
      </c>
      <c r="M692" s="18">
        <v>0.11799999999999999</v>
      </c>
      <c r="O692" s="18">
        <f t="shared" si="101"/>
        <v>14.218999999999999</v>
      </c>
      <c r="P692">
        <f t="shared" si="102"/>
        <v>1</v>
      </c>
      <c r="Q692" s="18">
        <f t="shared" si="103"/>
        <v>0.76418506605654812</v>
      </c>
      <c r="R692" s="18">
        <f t="shared" si="104"/>
        <v>0.99996912294956197</v>
      </c>
      <c r="S692" s="18">
        <f t="shared" si="105"/>
        <v>0.36192012703988941</v>
      </c>
      <c r="T692">
        <f t="shared" si="106"/>
        <v>1</v>
      </c>
      <c r="X692">
        <f t="shared" si="107"/>
        <v>1</v>
      </c>
      <c r="AB692">
        <f t="shared" si="108"/>
        <v>1</v>
      </c>
    </row>
    <row r="693" spans="2:28" x14ac:dyDescent="0.15">
      <c r="B693">
        <v>92.162999999999997</v>
      </c>
      <c r="C693">
        <v>15</v>
      </c>
      <c r="D693" s="18">
        <v>-0.64580000000000004</v>
      </c>
      <c r="E693" s="18">
        <v>1.288</v>
      </c>
      <c r="F693" s="18">
        <v>-0.7258</v>
      </c>
      <c r="G693" s="18">
        <v>3.032E-2</v>
      </c>
      <c r="H693" s="18">
        <v>-0.67900000000000005</v>
      </c>
      <c r="I693" s="18">
        <v>-0.67449999999999999</v>
      </c>
      <c r="J693" s="18">
        <v>3.0700000000000002E-2</v>
      </c>
      <c r="K693" s="18">
        <v>0.14360000000000001</v>
      </c>
      <c r="L693" s="18">
        <v>3.6480000000000001</v>
      </c>
      <c r="M693" s="18">
        <v>0.1293</v>
      </c>
      <c r="O693" s="18">
        <f t="shared" si="101"/>
        <v>17.901</v>
      </c>
      <c r="P693">
        <f t="shared" si="102"/>
        <v>1</v>
      </c>
      <c r="Q693" s="18">
        <f t="shared" si="103"/>
        <v>0.77279565010403883</v>
      </c>
      <c r="R693" s="18">
        <f t="shared" si="104"/>
        <v>0.99998105614428334</v>
      </c>
      <c r="S693" s="18">
        <f t="shared" si="105"/>
        <v>0.36192005481836442</v>
      </c>
      <c r="T693">
        <f t="shared" si="106"/>
        <v>1</v>
      </c>
      <c r="X693">
        <f t="shared" si="107"/>
        <v>1</v>
      </c>
      <c r="AB693">
        <f t="shared" si="108"/>
        <v>1</v>
      </c>
    </row>
    <row r="694" spans="2:28" x14ac:dyDescent="0.15">
      <c r="B694">
        <v>92.162999999999997</v>
      </c>
      <c r="C694">
        <v>20</v>
      </c>
      <c r="D694" s="18">
        <v>0.1016</v>
      </c>
      <c r="E694" s="18">
        <v>0.48359999999999997</v>
      </c>
      <c r="F694" s="18">
        <v>-0.39069999999999999</v>
      </c>
      <c r="G694" s="18">
        <v>0.35570000000000002</v>
      </c>
      <c r="H694" s="18">
        <v>-1.252</v>
      </c>
      <c r="I694" s="18">
        <v>5.3769999999999998E-2</v>
      </c>
      <c r="J694" s="18">
        <v>1.762</v>
      </c>
      <c r="K694" s="18">
        <v>0.79930000000000001</v>
      </c>
      <c r="L694" s="18">
        <v>2.6139999999999999</v>
      </c>
      <c r="M694" s="18">
        <v>1.599</v>
      </c>
      <c r="O694" s="18">
        <f t="shared" si="101"/>
        <v>22.536000000000001</v>
      </c>
      <c r="P694">
        <f t="shared" si="102"/>
        <v>1</v>
      </c>
      <c r="Q694" s="18">
        <f t="shared" si="103"/>
        <v>0.78478651857917003</v>
      </c>
      <c r="R694" s="18">
        <f t="shared" si="104"/>
        <v>0.9999883770878395</v>
      </c>
      <c r="S694" s="18">
        <f t="shared" si="105"/>
        <v>0.36192002365613307</v>
      </c>
      <c r="T694">
        <f t="shared" si="106"/>
        <v>1</v>
      </c>
      <c r="X694">
        <f t="shared" si="107"/>
        <v>1</v>
      </c>
      <c r="AB694">
        <f t="shared" si="108"/>
        <v>1</v>
      </c>
    </row>
    <row r="695" spans="2:28" x14ac:dyDescent="0.15">
      <c r="B695">
        <v>125.563</v>
      </c>
      <c r="C695">
        <v>1</v>
      </c>
      <c r="D695" s="18">
        <v>0.22889999999999999</v>
      </c>
      <c r="E695" s="18">
        <v>-0.30599999999999999</v>
      </c>
      <c r="F695" s="18">
        <v>-0.88949999999999996</v>
      </c>
      <c r="G695" s="18">
        <v>4.2169999999999999E-2</v>
      </c>
      <c r="H695" s="18">
        <v>6.7360000000000003E-2</v>
      </c>
      <c r="I695" s="18">
        <v>1.927</v>
      </c>
      <c r="J695" s="18">
        <v>8.5849999999999996E-2</v>
      </c>
      <c r="K695" s="18">
        <v>0.15620000000000001</v>
      </c>
      <c r="L695" s="18">
        <v>3.17</v>
      </c>
      <c r="M695" s="18">
        <v>8.4029999999999994E-2</v>
      </c>
      <c r="O695" s="18">
        <f t="shared" si="101"/>
        <v>28.370999999999999</v>
      </c>
      <c r="P695">
        <f t="shared" si="102"/>
        <v>1</v>
      </c>
      <c r="Q695" s="18">
        <f t="shared" si="103"/>
        <v>0.80113988125303293</v>
      </c>
      <c r="R695" s="18">
        <f t="shared" si="104"/>
        <v>0.99999286880220628</v>
      </c>
      <c r="S695" s="18">
        <f t="shared" si="105"/>
        <v>0.36192001020863651</v>
      </c>
      <c r="T695">
        <f t="shared" si="106"/>
        <v>1</v>
      </c>
      <c r="X695">
        <f t="shared" si="107"/>
        <v>1</v>
      </c>
      <c r="AB695">
        <f t="shared" si="108"/>
        <v>1</v>
      </c>
    </row>
    <row r="696" spans="2:28" x14ac:dyDescent="0.15">
      <c r="B696">
        <v>125.563</v>
      </c>
      <c r="C696">
        <v>3</v>
      </c>
      <c r="D696" s="18">
        <v>0.1308</v>
      </c>
      <c r="E696" s="18">
        <v>-1.0389999999999999</v>
      </c>
      <c r="F696" s="18">
        <v>-1.3640000000000001</v>
      </c>
      <c r="G696" s="18">
        <v>0.33429999999999999</v>
      </c>
      <c r="H696" s="18">
        <v>0.83109999999999995</v>
      </c>
      <c r="I696" s="18">
        <v>-0.45500000000000002</v>
      </c>
      <c r="J696" s="18">
        <v>0.1076</v>
      </c>
      <c r="K696" s="18">
        <v>0.22220000000000001</v>
      </c>
      <c r="L696" s="18">
        <v>2.87</v>
      </c>
      <c r="M696" s="18">
        <v>0.84240000000000004</v>
      </c>
      <c r="O696" s="18">
        <f t="shared" si="101"/>
        <v>35.716999999999999</v>
      </c>
      <c r="P696">
        <f t="shared" si="102"/>
        <v>1</v>
      </c>
      <c r="Q696" s="18">
        <f t="shared" si="103"/>
        <v>0.82238998348002079</v>
      </c>
      <c r="R696" s="18">
        <f t="shared" si="104"/>
        <v>0.99999562474882586</v>
      </c>
      <c r="S696" s="18">
        <f t="shared" si="105"/>
        <v>0.36192000440537142</v>
      </c>
      <c r="T696">
        <f t="shared" si="106"/>
        <v>1</v>
      </c>
      <c r="X696">
        <f t="shared" si="107"/>
        <v>1</v>
      </c>
      <c r="AB696">
        <f t="shared" si="108"/>
        <v>1</v>
      </c>
    </row>
    <row r="697" spans="2:28" x14ac:dyDescent="0.15">
      <c r="B697">
        <v>125.563</v>
      </c>
      <c r="C697">
        <v>5</v>
      </c>
      <c r="D697" s="18">
        <v>-0.26140000000000002</v>
      </c>
      <c r="E697" s="18">
        <v>0.2447</v>
      </c>
      <c r="F697" s="18">
        <v>-6.3039999999999999E-2</v>
      </c>
      <c r="G697" s="18">
        <v>0.1593</v>
      </c>
      <c r="H697" s="18">
        <v>-5.355E-2</v>
      </c>
      <c r="I697" s="18">
        <v>1.0680000000000001</v>
      </c>
      <c r="J697" s="18">
        <v>5.0119999999999998E-2</v>
      </c>
      <c r="K697" s="18">
        <v>0.1888</v>
      </c>
      <c r="L697" s="18">
        <v>2.782</v>
      </c>
      <c r="M697" s="18">
        <v>0.67830000000000001</v>
      </c>
      <c r="O697" s="18">
        <f t="shared" si="101"/>
        <v>44.965000000000003</v>
      </c>
      <c r="P697">
        <f t="shared" si="102"/>
        <v>1</v>
      </c>
      <c r="Q697" s="18">
        <f t="shared" si="103"/>
        <v>0.84807781589197018</v>
      </c>
      <c r="R697" s="18">
        <f t="shared" si="104"/>
        <v>0.99999731562015315</v>
      </c>
      <c r="S697" s="18">
        <f t="shared" si="105"/>
        <v>0.36192000190107776</v>
      </c>
      <c r="T697">
        <f t="shared" si="106"/>
        <v>1</v>
      </c>
      <c r="X697">
        <f t="shared" si="107"/>
        <v>1</v>
      </c>
      <c r="AB697">
        <f t="shared" si="108"/>
        <v>1</v>
      </c>
    </row>
    <row r="698" spans="2:28" x14ac:dyDescent="0.15">
      <c r="B698">
        <v>125.563</v>
      </c>
      <c r="C698">
        <v>7</v>
      </c>
      <c r="D698" s="18">
        <v>-0.1459</v>
      </c>
      <c r="E698" s="18">
        <v>-0.58760000000000001</v>
      </c>
      <c r="F698" s="18">
        <v>-1.571</v>
      </c>
      <c r="G698" s="18">
        <v>0.1454</v>
      </c>
      <c r="H698" s="18">
        <v>0.69940000000000002</v>
      </c>
      <c r="I698" s="18">
        <v>-0.77910000000000001</v>
      </c>
      <c r="J698" s="18">
        <v>0.12529999999999999</v>
      </c>
      <c r="K698" s="18">
        <v>0.17680000000000001</v>
      </c>
      <c r="L698" s="18">
        <v>3.1539999999999999</v>
      </c>
      <c r="M698" s="18">
        <v>7.3039999999999994E-2</v>
      </c>
      <c r="O698" s="18">
        <f t="shared" si="101"/>
        <v>56.606999999999999</v>
      </c>
      <c r="P698">
        <f t="shared" si="102"/>
        <v>1</v>
      </c>
      <c r="Q698" s="18">
        <f t="shared" si="103"/>
        <v>0.87642145240512248</v>
      </c>
      <c r="R698" s="18">
        <f t="shared" si="104"/>
        <v>0.99999835300234308</v>
      </c>
      <c r="S698" s="18">
        <f t="shared" si="105"/>
        <v>0.3619200008204122</v>
      </c>
      <c r="T698">
        <f t="shared" si="106"/>
        <v>1</v>
      </c>
      <c r="X698">
        <f t="shared" si="107"/>
        <v>1</v>
      </c>
      <c r="AB698">
        <f t="shared" si="108"/>
        <v>1</v>
      </c>
    </row>
    <row r="699" spans="2:28" x14ac:dyDescent="0.15">
      <c r="B699">
        <v>125.563</v>
      </c>
      <c r="C699">
        <v>10</v>
      </c>
      <c r="D699" s="18">
        <v>-0.4093</v>
      </c>
      <c r="E699" s="18">
        <v>0.31169999999999998</v>
      </c>
      <c r="F699" s="18">
        <v>-0.76449999999999996</v>
      </c>
      <c r="G699" s="18">
        <v>4.3580000000000001E-2</v>
      </c>
      <c r="H699" s="18">
        <v>7.8240000000000004E-2</v>
      </c>
      <c r="I699" s="18">
        <v>6.1890000000000001E-2</v>
      </c>
      <c r="J699" s="18">
        <v>0.20399999999999999</v>
      </c>
      <c r="K699" s="18">
        <v>0.11310000000000001</v>
      </c>
      <c r="L699" s="18">
        <v>3.1230000000000002</v>
      </c>
      <c r="M699" s="18">
        <v>0.15340000000000001</v>
      </c>
      <c r="O699" s="18">
        <f>O120</f>
        <v>71.265000000000001</v>
      </c>
      <c r="P699">
        <f>IF(R$1=3,IF(P$1&lt;0,0,$Q699+($R699-$Q699)*P$1^$S699),1)</f>
        <v>1</v>
      </c>
      <c r="Q699" s="18">
        <f>$O$596+$P$596/(1+EXP(($Q$596-LOG10($O699))/$R$596))+$S$596/(1+EXP(($T$596-LOG10($O699))/$U$596))</f>
        <v>0.90466012578897337</v>
      </c>
      <c r="R699" s="18">
        <f>$O$597+$P$597/(1+EXP(($Q$597-LOG10($O699))/$R$597))+$S$597/(1+EXP(($T$597-LOG10($O699))/$U$597))</f>
        <v>0.99999898954006328</v>
      </c>
      <c r="S699" s="18">
        <f>$O$598+$P$598/(1+EXP(($Q$598-LOG10($O699))/$R$598))+$S$598/(1+EXP(($T$598-LOG10($O699))/$U$598))</f>
        <v>0.36192000035401828</v>
      </c>
      <c r="T699">
        <f>IF(V$1=3,IF(T$1&lt;0,0,$Q699+($R699-$Q699)*T$1^$S699),1)</f>
        <v>1</v>
      </c>
      <c r="X699">
        <f>IF(Z$1=3,IF(X$1&lt;0,0,$Q699+($R699-$Q699)*X$1^$S699),1)</f>
        <v>1</v>
      </c>
      <c r="AB699">
        <f>IF(AD$1=3,IF(AB$1&lt;0,0,$Q699+($R699-$Q699)*AB$1^$S699),1)</f>
        <v>1</v>
      </c>
    </row>
    <row r="700" spans="2:28" x14ac:dyDescent="0.15">
      <c r="B700">
        <v>125.563</v>
      </c>
      <c r="C700">
        <v>15</v>
      </c>
      <c r="D700" s="18">
        <v>-0.2104</v>
      </c>
      <c r="E700" s="18">
        <v>0.63749999999999996</v>
      </c>
      <c r="F700" s="18">
        <v>-0.77500000000000002</v>
      </c>
      <c r="G700" s="18">
        <v>0.1328</v>
      </c>
      <c r="H700" s="18">
        <v>-0.45829999999999999</v>
      </c>
      <c r="I700" s="18">
        <v>-1.554</v>
      </c>
      <c r="J700" s="18">
        <v>0.16209999999999999</v>
      </c>
      <c r="K700" s="18">
        <v>0.17810000000000001</v>
      </c>
      <c r="L700" s="18">
        <v>3.1890000000000001</v>
      </c>
      <c r="M700" s="18">
        <v>0.23219999999999999</v>
      </c>
      <c r="O700" s="18">
        <f t="shared" ref="O700:O740" si="109">O121</f>
        <v>89.715999999999994</v>
      </c>
      <c r="P700">
        <f t="shared" ref="P700:P740" si="110">IF(R$1=3,IF(P$1&lt;0,0,$Q700+($R700-$Q700)*P$1^$S700),1)</f>
        <v>1</v>
      </c>
      <c r="Q700" s="18">
        <f t="shared" ref="Q700:Q740" si="111">$O$596+$P$596/(1+EXP(($Q$596-LOG10($O700))/$R$596))+$S$596/(1+EXP(($T$596-LOG10($O700))/$U$596))</f>
        <v>0.93004129028452431</v>
      </c>
      <c r="R700" s="18">
        <f t="shared" ref="R700:R740" si="112">$O$597+$P$597/(1+EXP(($Q$597-LOG10($O700))/$R$597))+$S$597/(1+EXP(($T$597-LOG10($O700))/$U$597))</f>
        <v>0.99999938002870847</v>
      </c>
      <c r="S700" s="18">
        <f t="shared" ref="S700:S740" si="113">$O$598+$P$598/(1+EXP(($Q$598-LOG10($O700))/$R$598))+$S$598/(1+EXP(($T$598-LOG10($O700))/$U$598))</f>
        <v>0.36192000015277948</v>
      </c>
      <c r="T700">
        <f t="shared" ref="T700:T740" si="114">IF(V$1=3,IF(T$1&lt;0,0,$Q700+($R700-$Q700)*T$1^$S700),1)</f>
        <v>1</v>
      </c>
      <c r="X700">
        <f t="shared" ref="X700:X740" si="115">IF(Z$1=3,IF(X$1&lt;0,0,$Q700+($R700-$Q700)*X$1^$S700),1)</f>
        <v>1</v>
      </c>
      <c r="AB700">
        <f t="shared" ref="AB700:AB740" si="116">IF(AD$1=3,IF(AB$1&lt;0,0,$Q700+($R700-$Q700)*AB$1^$S700),1)</f>
        <v>1</v>
      </c>
    </row>
    <row r="701" spans="2:28" x14ac:dyDescent="0.15">
      <c r="B701">
        <v>125.563</v>
      </c>
      <c r="C701">
        <v>20</v>
      </c>
      <c r="D701" s="18">
        <v>-0.40910000000000002</v>
      </c>
      <c r="E701" s="18">
        <v>0.1191</v>
      </c>
      <c r="F701" s="18">
        <v>-1.4019999999999999</v>
      </c>
      <c r="G701" s="18">
        <v>5.7770000000000002E-2</v>
      </c>
      <c r="H701" s="18">
        <v>0.26040000000000002</v>
      </c>
      <c r="I701" s="18">
        <v>-0.79459999999999997</v>
      </c>
      <c r="J701" s="18">
        <v>0.30330000000000001</v>
      </c>
      <c r="K701" s="18">
        <v>0.55489999999999995</v>
      </c>
      <c r="L701" s="18">
        <v>4.6589999999999998</v>
      </c>
      <c r="M701" s="18">
        <v>0.76370000000000005</v>
      </c>
      <c r="O701" s="18">
        <f t="shared" si="109"/>
        <v>112.94</v>
      </c>
      <c r="P701">
        <f t="shared" si="110"/>
        <v>1</v>
      </c>
      <c r="Q701" s="18">
        <f t="shared" si="111"/>
        <v>0.95082458712863582</v>
      </c>
      <c r="R701" s="18">
        <f t="shared" si="112"/>
        <v>0.9999996195852997</v>
      </c>
      <c r="S701" s="18">
        <f t="shared" si="113"/>
        <v>0.36192000006594194</v>
      </c>
      <c r="T701">
        <f t="shared" si="114"/>
        <v>1</v>
      </c>
      <c r="X701">
        <f t="shared" si="115"/>
        <v>1</v>
      </c>
      <c r="AB701">
        <f t="shared" si="116"/>
        <v>1</v>
      </c>
    </row>
    <row r="702" spans="2:28" x14ac:dyDescent="0.15">
      <c r="B702">
        <v>171.16300000000001</v>
      </c>
      <c r="C702">
        <v>1</v>
      </c>
      <c r="D702" s="18">
        <v>-0.501</v>
      </c>
      <c r="E702" s="18">
        <v>0.23230000000000001</v>
      </c>
      <c r="F702" s="18">
        <v>-1.4259999999999999</v>
      </c>
      <c r="G702" s="18">
        <v>5.8889999999999998E-2</v>
      </c>
      <c r="H702" s="18">
        <v>0.2475</v>
      </c>
      <c r="I702" s="18">
        <v>-0.4466</v>
      </c>
      <c r="J702" s="18">
        <v>6.9629999999999997E-2</v>
      </c>
      <c r="K702" s="18">
        <v>0.34079999999999999</v>
      </c>
      <c r="L702" s="18">
        <v>2.8580000000000001</v>
      </c>
      <c r="M702" s="18">
        <v>0.27360000000000001</v>
      </c>
      <c r="O702" s="18">
        <f t="shared" si="109"/>
        <v>142.19</v>
      </c>
      <c r="P702">
        <f t="shared" si="110"/>
        <v>1</v>
      </c>
      <c r="Q702" s="18">
        <f t="shared" si="111"/>
        <v>0.96658991001178141</v>
      </c>
      <c r="R702" s="18">
        <f t="shared" si="112"/>
        <v>0.99999976662686674</v>
      </c>
      <c r="S702" s="18">
        <f t="shared" si="113"/>
        <v>0.36192000002845115</v>
      </c>
      <c r="T702">
        <f t="shared" si="114"/>
        <v>1</v>
      </c>
      <c r="X702">
        <f t="shared" si="115"/>
        <v>1</v>
      </c>
      <c r="AB702">
        <f t="shared" si="116"/>
        <v>1</v>
      </c>
    </row>
    <row r="703" spans="2:28" x14ac:dyDescent="0.15">
      <c r="B703">
        <v>171.16300000000001</v>
      </c>
      <c r="C703">
        <v>3</v>
      </c>
      <c r="D703" s="18">
        <v>-0.49940000000000001</v>
      </c>
      <c r="E703" s="18">
        <v>0.24779999999999999</v>
      </c>
      <c r="F703" s="18">
        <v>-1.4330000000000001</v>
      </c>
      <c r="G703" s="18">
        <v>5.969E-2</v>
      </c>
      <c r="H703" s="18">
        <v>0.22989999999999999</v>
      </c>
      <c r="I703" s="18">
        <v>-0.45450000000000002</v>
      </c>
      <c r="J703" s="18">
        <v>0.1171</v>
      </c>
      <c r="K703" s="18">
        <v>0.34050000000000002</v>
      </c>
      <c r="L703" s="18">
        <v>2.8620000000000001</v>
      </c>
      <c r="M703" s="18">
        <v>0.2671</v>
      </c>
      <c r="O703" s="18">
        <f t="shared" si="109"/>
        <v>179.01</v>
      </c>
      <c r="P703">
        <f t="shared" si="110"/>
        <v>1</v>
      </c>
      <c r="Q703" s="18">
        <f t="shared" si="111"/>
        <v>0.97785710342837118</v>
      </c>
      <c r="R703" s="18">
        <f t="shared" si="112"/>
        <v>0.99999985682340875</v>
      </c>
      <c r="S703" s="18">
        <f t="shared" si="113"/>
        <v>0.36192000001227687</v>
      </c>
      <c r="T703">
        <f t="shared" si="114"/>
        <v>1</v>
      </c>
      <c r="X703">
        <f t="shared" si="115"/>
        <v>1</v>
      </c>
      <c r="AB703">
        <f t="shared" si="116"/>
        <v>1</v>
      </c>
    </row>
    <row r="704" spans="2:28" x14ac:dyDescent="0.15">
      <c r="B704">
        <v>171.16300000000001</v>
      </c>
      <c r="C704">
        <v>5</v>
      </c>
      <c r="D704" s="18">
        <v>-0.49280000000000002</v>
      </c>
      <c r="E704" s="18">
        <v>0.2581</v>
      </c>
      <c r="F704" s="18">
        <v>-1.431</v>
      </c>
      <c r="G704" s="18">
        <v>6.0999999999999999E-2</v>
      </c>
      <c r="H704" s="18">
        <v>0.2167</v>
      </c>
      <c r="I704" s="18">
        <v>-0.43330000000000002</v>
      </c>
      <c r="J704" s="18">
        <v>3.1829999999999997E-2</v>
      </c>
      <c r="K704" s="18">
        <v>0.34</v>
      </c>
      <c r="L704" s="18">
        <v>2.8889999999999998</v>
      </c>
      <c r="M704" s="18">
        <v>0.2712</v>
      </c>
      <c r="O704" s="18">
        <f t="shared" si="109"/>
        <v>225.36</v>
      </c>
      <c r="P704">
        <f t="shared" si="110"/>
        <v>1</v>
      </c>
      <c r="Q704" s="18">
        <f t="shared" si="111"/>
        <v>0.98557547382332011</v>
      </c>
      <c r="R704" s="18">
        <f t="shared" si="112"/>
        <v>0.99999991215610229</v>
      </c>
      <c r="S704" s="18">
        <f t="shared" si="113"/>
        <v>0.361920000005298</v>
      </c>
      <c r="T704">
        <f t="shared" si="114"/>
        <v>1</v>
      </c>
      <c r="X704">
        <f t="shared" si="115"/>
        <v>1</v>
      </c>
      <c r="AB704">
        <f t="shared" si="116"/>
        <v>1</v>
      </c>
    </row>
    <row r="705" spans="2:28" x14ac:dyDescent="0.15">
      <c r="B705">
        <v>171.16300000000001</v>
      </c>
      <c r="C705">
        <v>7</v>
      </c>
      <c r="D705" s="18">
        <v>0.15310000000000001</v>
      </c>
      <c r="E705" s="18">
        <v>-0.87460000000000004</v>
      </c>
      <c r="F705" s="18">
        <v>-1.3580000000000001</v>
      </c>
      <c r="G705" s="18">
        <v>0.13270000000000001</v>
      </c>
      <c r="H705" s="18">
        <v>0.69489999999999996</v>
      </c>
      <c r="I705" s="18">
        <v>-0.67889999999999995</v>
      </c>
      <c r="J705" s="18">
        <v>8.5470000000000004E-2</v>
      </c>
      <c r="K705" s="18">
        <v>0.3569</v>
      </c>
      <c r="L705" s="18">
        <v>2.8980000000000001</v>
      </c>
      <c r="M705" s="18">
        <v>0.30180000000000001</v>
      </c>
      <c r="O705" s="18">
        <f t="shared" si="109"/>
        <v>283.70999999999998</v>
      </c>
      <c r="P705">
        <f t="shared" si="110"/>
        <v>1</v>
      </c>
      <c r="Q705" s="18">
        <f t="shared" si="111"/>
        <v>0.99071111272191892</v>
      </c>
      <c r="R705" s="18">
        <f t="shared" si="112"/>
        <v>0.9999999461042115</v>
      </c>
      <c r="S705" s="18">
        <f t="shared" si="113"/>
        <v>0.3619200000022863</v>
      </c>
      <c r="T705">
        <f t="shared" si="114"/>
        <v>1</v>
      </c>
      <c r="X705">
        <f t="shared" si="115"/>
        <v>1</v>
      </c>
      <c r="AB705">
        <f t="shared" si="116"/>
        <v>1</v>
      </c>
    </row>
    <row r="706" spans="2:28" x14ac:dyDescent="0.15">
      <c r="B706">
        <v>171.16300000000001</v>
      </c>
      <c r="C706">
        <v>10</v>
      </c>
      <c r="D706" s="18">
        <v>-1.142E-2</v>
      </c>
      <c r="E706" s="18">
        <v>-0.49730000000000002</v>
      </c>
      <c r="F706" s="18">
        <v>-1.4410000000000001</v>
      </c>
      <c r="G706" s="18">
        <v>8.4989999999999996E-2</v>
      </c>
      <c r="H706" s="18">
        <v>0.49020000000000002</v>
      </c>
      <c r="I706" s="18">
        <v>-0.78800000000000003</v>
      </c>
      <c r="J706" s="18">
        <v>4.0410000000000001E-2</v>
      </c>
      <c r="K706" s="18">
        <v>0.34620000000000001</v>
      </c>
      <c r="L706" s="18">
        <v>2.9249999999999998</v>
      </c>
      <c r="M706" s="18">
        <v>0.28689999999999999</v>
      </c>
      <c r="O706" s="18">
        <f t="shared" si="109"/>
        <v>357.17</v>
      </c>
      <c r="P706">
        <f t="shared" si="110"/>
        <v>1</v>
      </c>
      <c r="Q706" s="18">
        <f t="shared" si="111"/>
        <v>0.99406266223578765</v>
      </c>
      <c r="R706" s="18">
        <f t="shared" si="112"/>
        <v>0.99999996693315918</v>
      </c>
      <c r="S706" s="18">
        <f t="shared" si="113"/>
        <v>0.36192000000098667</v>
      </c>
      <c r="T706">
        <f t="shared" si="114"/>
        <v>1</v>
      </c>
      <c r="X706">
        <f t="shared" si="115"/>
        <v>1</v>
      </c>
      <c r="AB706">
        <f t="shared" si="116"/>
        <v>1</v>
      </c>
    </row>
    <row r="707" spans="2:28" x14ac:dyDescent="0.15">
      <c r="B707">
        <v>171.16300000000001</v>
      </c>
      <c r="C707">
        <v>15</v>
      </c>
      <c r="D707" s="18">
        <v>0.112</v>
      </c>
      <c r="E707" s="18">
        <v>0.72209999999999996</v>
      </c>
      <c r="F707" s="18">
        <v>-0.52759999999999996</v>
      </c>
      <c r="G707" s="18">
        <v>0.1182</v>
      </c>
      <c r="H707" s="18">
        <v>-0.85419999999999996</v>
      </c>
      <c r="I707" s="18">
        <v>-1.41</v>
      </c>
      <c r="J707" s="18">
        <v>0.10150000000000001</v>
      </c>
      <c r="K707" s="18">
        <v>0.35959999999999998</v>
      </c>
      <c r="L707" s="18">
        <v>2.9510000000000001</v>
      </c>
      <c r="M707" s="18">
        <v>0.32100000000000001</v>
      </c>
      <c r="O707" s="18">
        <f t="shared" si="109"/>
        <v>449.65</v>
      </c>
      <c r="P707">
        <f t="shared" si="110"/>
        <v>1</v>
      </c>
      <c r="Q707" s="18">
        <f t="shared" si="111"/>
        <v>0.99622243251782983</v>
      </c>
      <c r="R707" s="18">
        <f t="shared" si="112"/>
        <v>0.9999999797123349</v>
      </c>
      <c r="S707" s="18">
        <f t="shared" si="113"/>
        <v>0.36192000000042579</v>
      </c>
      <c r="T707">
        <f t="shared" si="114"/>
        <v>1</v>
      </c>
      <c r="X707">
        <f t="shared" si="115"/>
        <v>1</v>
      </c>
      <c r="AB707">
        <f t="shared" si="116"/>
        <v>1</v>
      </c>
    </row>
    <row r="708" spans="2:28" x14ac:dyDescent="0.15">
      <c r="B708">
        <v>171.16300000000001</v>
      </c>
      <c r="C708">
        <v>20</v>
      </c>
      <c r="D708" s="18">
        <v>-1.5880000000000001</v>
      </c>
      <c r="E708" s="18">
        <v>2.597</v>
      </c>
      <c r="F708" s="18">
        <v>-1.389</v>
      </c>
      <c r="G708" s="18">
        <v>0.21740000000000001</v>
      </c>
      <c r="H708" s="18">
        <v>-1.0329999999999999</v>
      </c>
      <c r="I708" s="18">
        <v>-0.7923</v>
      </c>
      <c r="J708" s="18">
        <v>8.3140000000000006E-2</v>
      </c>
      <c r="K708" s="18">
        <v>0.40720000000000001</v>
      </c>
      <c r="L708" s="18">
        <v>3.0289999999999999</v>
      </c>
      <c r="M708" s="18">
        <v>0.47499999999999998</v>
      </c>
      <c r="O708" s="18">
        <f t="shared" si="109"/>
        <v>566.08000000000004</v>
      </c>
      <c r="P708">
        <f t="shared" si="110"/>
        <v>1</v>
      </c>
      <c r="Q708" s="18">
        <f t="shared" si="111"/>
        <v>0.99760316573692887</v>
      </c>
      <c r="R708" s="18">
        <f t="shared" si="112"/>
        <v>0.99999998755302522</v>
      </c>
      <c r="S708" s="18">
        <f t="shared" si="113"/>
        <v>0.36192000000018376</v>
      </c>
      <c r="T708">
        <f t="shared" si="114"/>
        <v>1</v>
      </c>
      <c r="X708">
        <f t="shared" si="115"/>
        <v>1</v>
      </c>
      <c r="AB708">
        <f t="shared" si="116"/>
        <v>1</v>
      </c>
    </row>
    <row r="709" spans="2:28" x14ac:dyDescent="0.15">
      <c r="B709">
        <v>233.56299999999999</v>
      </c>
      <c r="C709">
        <v>1</v>
      </c>
      <c r="D709" s="18">
        <v>-0.9042</v>
      </c>
      <c r="E709" s="18">
        <v>1.726</v>
      </c>
      <c r="F709" s="18">
        <v>-1.349</v>
      </c>
      <c r="G709" s="18">
        <v>0.188</v>
      </c>
      <c r="H709" s="18">
        <v>-0.72619999999999996</v>
      </c>
      <c r="I709" s="18">
        <v>-0.86070000000000002</v>
      </c>
      <c r="J709" s="18">
        <v>9.2399999999999996E-2</v>
      </c>
      <c r="K709" s="18">
        <v>0.3826</v>
      </c>
      <c r="L709" s="18">
        <v>2.9159999999999999</v>
      </c>
      <c r="M709" s="18">
        <v>0.41320000000000001</v>
      </c>
      <c r="O709" s="18">
        <f t="shared" si="109"/>
        <v>712.65</v>
      </c>
      <c r="P709">
        <f t="shared" si="110"/>
        <v>1</v>
      </c>
      <c r="Q709" s="18">
        <f t="shared" si="111"/>
        <v>0.99848142092489012</v>
      </c>
      <c r="R709" s="18">
        <f t="shared" si="112"/>
        <v>0.99999999236330228</v>
      </c>
      <c r="S709" s="18">
        <f t="shared" si="113"/>
        <v>0.36192000000007929</v>
      </c>
      <c r="T709">
        <f t="shared" si="114"/>
        <v>1</v>
      </c>
      <c r="X709">
        <f t="shared" si="115"/>
        <v>1</v>
      </c>
      <c r="AB709">
        <f t="shared" si="116"/>
        <v>1</v>
      </c>
    </row>
    <row r="710" spans="2:28" x14ac:dyDescent="0.15">
      <c r="B710">
        <v>233.56299999999999</v>
      </c>
      <c r="C710">
        <v>3</v>
      </c>
      <c r="D710" s="18">
        <v>0.2102</v>
      </c>
      <c r="E710" s="18">
        <v>-2.5049999999999999</v>
      </c>
      <c r="F710" s="18">
        <v>-1.075</v>
      </c>
      <c r="G710" s="18">
        <v>0.20960000000000001</v>
      </c>
      <c r="H710" s="18">
        <v>0.44950000000000001</v>
      </c>
      <c r="I710" s="18">
        <v>3</v>
      </c>
      <c r="J710" s="18">
        <v>0.5151</v>
      </c>
      <c r="K710" s="18">
        <v>2.371</v>
      </c>
      <c r="L710" s="18">
        <v>-0.81469999999999998</v>
      </c>
      <c r="M710" s="18">
        <v>0.10580000000000001</v>
      </c>
      <c r="O710" s="18">
        <f t="shared" si="109"/>
        <v>897.16</v>
      </c>
      <c r="P710">
        <f t="shared" si="110"/>
        <v>1</v>
      </c>
      <c r="Q710" s="18">
        <f t="shared" si="111"/>
        <v>0.99903841482274436</v>
      </c>
      <c r="R710" s="18">
        <f t="shared" si="112"/>
        <v>0.99999999531448092</v>
      </c>
      <c r="S710" s="18">
        <f t="shared" si="113"/>
        <v>0.36192000000003433</v>
      </c>
      <c r="T710">
        <f t="shared" si="114"/>
        <v>1</v>
      </c>
      <c r="X710">
        <f t="shared" si="115"/>
        <v>1</v>
      </c>
      <c r="AB710">
        <f t="shared" si="116"/>
        <v>1</v>
      </c>
    </row>
    <row r="711" spans="2:28" x14ac:dyDescent="0.15">
      <c r="B711">
        <v>233.56299999999999</v>
      </c>
      <c r="C711">
        <v>5</v>
      </c>
      <c r="D711" s="18">
        <v>0.1691</v>
      </c>
      <c r="E711" s="18">
        <v>2.3849999999999998</v>
      </c>
      <c r="F711" s="18">
        <v>-0.77180000000000004</v>
      </c>
      <c r="G711" s="18">
        <v>9.9330000000000002E-2</v>
      </c>
      <c r="H711" s="18">
        <v>-2.8279999999999998</v>
      </c>
      <c r="I711" s="18">
        <v>-1.0309999999999999</v>
      </c>
      <c r="J711" s="18">
        <v>0.27679999999999999</v>
      </c>
      <c r="K711" s="18">
        <v>1.05</v>
      </c>
      <c r="L711" s="18">
        <v>2.577</v>
      </c>
      <c r="M711" s="18">
        <v>2.25</v>
      </c>
      <c r="O711" s="18">
        <f t="shared" si="109"/>
        <v>1129.4000000000001</v>
      </c>
      <c r="P711">
        <f t="shared" si="110"/>
        <v>1</v>
      </c>
      <c r="Q711" s="18">
        <f t="shared" si="111"/>
        <v>0.99939105478310153</v>
      </c>
      <c r="R711" s="18">
        <f t="shared" si="112"/>
        <v>0.99999999712496468</v>
      </c>
      <c r="S711" s="18">
        <f t="shared" si="113"/>
        <v>0.36192000000001479</v>
      </c>
      <c r="T711">
        <f t="shared" si="114"/>
        <v>1</v>
      </c>
      <c r="X711">
        <f t="shared" si="115"/>
        <v>1</v>
      </c>
      <c r="AB711">
        <f t="shared" si="116"/>
        <v>1</v>
      </c>
    </row>
    <row r="712" spans="2:28" x14ac:dyDescent="0.15">
      <c r="B712">
        <v>233.56299999999999</v>
      </c>
      <c r="C712">
        <v>7</v>
      </c>
      <c r="D712" s="18">
        <v>0.19020000000000001</v>
      </c>
      <c r="E712" s="18">
        <v>1.859</v>
      </c>
      <c r="F712" s="18">
        <v>-0.80120000000000002</v>
      </c>
      <c r="G712" s="18">
        <v>8.4440000000000001E-2</v>
      </c>
      <c r="H712" s="18">
        <v>0.46400000000000002</v>
      </c>
      <c r="I712" s="18">
        <v>3.02</v>
      </c>
      <c r="J712" s="18">
        <v>0.53049999999999997</v>
      </c>
      <c r="K712" s="18">
        <v>-1.98</v>
      </c>
      <c r="L712" s="18">
        <v>-1.1319999999999999</v>
      </c>
      <c r="M712" s="18">
        <v>0.20569999999999999</v>
      </c>
      <c r="O712" s="18">
        <f t="shared" si="109"/>
        <v>1421.9</v>
      </c>
      <c r="P712">
        <f t="shared" si="110"/>
        <v>1</v>
      </c>
      <c r="Q712" s="18">
        <f t="shared" si="111"/>
        <v>0.99961426067034587</v>
      </c>
      <c r="R712" s="18">
        <f t="shared" si="112"/>
        <v>0.99999999823625163</v>
      </c>
      <c r="S712" s="18">
        <f t="shared" si="113"/>
        <v>0.36192000000000635</v>
      </c>
      <c r="T712">
        <f t="shared" si="114"/>
        <v>1</v>
      </c>
      <c r="X712">
        <f t="shared" si="115"/>
        <v>1</v>
      </c>
      <c r="AB712">
        <f t="shared" si="116"/>
        <v>1</v>
      </c>
    </row>
    <row r="713" spans="2:28" x14ac:dyDescent="0.15">
      <c r="B713">
        <v>233.56299999999999</v>
      </c>
      <c r="C713">
        <v>10</v>
      </c>
      <c r="D713" s="18">
        <v>0.1759</v>
      </c>
      <c r="E713" s="18">
        <v>1.94</v>
      </c>
      <c r="F713" s="18">
        <v>-0.80159999999999998</v>
      </c>
      <c r="G713" s="18">
        <v>8.8690000000000005E-2</v>
      </c>
      <c r="H713" s="18">
        <v>0.48149999999999998</v>
      </c>
      <c r="I713" s="18">
        <v>3.032</v>
      </c>
      <c r="J713" s="18">
        <v>0.55769999999999997</v>
      </c>
      <c r="K713" s="18">
        <v>-2.0539999999999998</v>
      </c>
      <c r="L713" s="18">
        <v>-1.1140000000000001</v>
      </c>
      <c r="M713" s="18">
        <v>0.21279999999999999</v>
      </c>
      <c r="O713" s="18">
        <f t="shared" si="109"/>
        <v>1790.1</v>
      </c>
      <c r="P713">
        <f t="shared" si="110"/>
        <v>1</v>
      </c>
      <c r="Q713" s="18">
        <f t="shared" si="111"/>
        <v>0.99975542425557251</v>
      </c>
      <c r="R713" s="18">
        <f t="shared" si="112"/>
        <v>0.99999999891792424</v>
      </c>
      <c r="S713" s="18">
        <f t="shared" si="113"/>
        <v>0.3619200000000028</v>
      </c>
      <c r="T713">
        <f t="shared" si="114"/>
        <v>1</v>
      </c>
      <c r="X713">
        <f t="shared" si="115"/>
        <v>1</v>
      </c>
      <c r="AB713">
        <f t="shared" si="116"/>
        <v>1</v>
      </c>
    </row>
    <row r="714" spans="2:28" x14ac:dyDescent="0.15">
      <c r="B714">
        <v>233.56299999999999</v>
      </c>
      <c r="C714">
        <v>15</v>
      </c>
      <c r="D714" s="18">
        <v>-0.3785</v>
      </c>
      <c r="E714" s="18">
        <v>0.20130000000000001</v>
      </c>
      <c r="F714" s="18">
        <v>-1.353</v>
      </c>
      <c r="G714" s="18">
        <v>5.534E-2</v>
      </c>
      <c r="H714" s="18">
        <v>0.24529999999999999</v>
      </c>
      <c r="I714" s="18">
        <v>-0.49259999999999998</v>
      </c>
      <c r="J714" s="18">
        <v>3.8670000000000003E-2</v>
      </c>
      <c r="K714" s="18">
        <v>0.4355</v>
      </c>
      <c r="L714" s="18">
        <v>2.96</v>
      </c>
      <c r="M714" s="18">
        <v>0.48230000000000001</v>
      </c>
      <c r="O714" s="18">
        <f t="shared" si="109"/>
        <v>2253.6</v>
      </c>
      <c r="P714">
        <f t="shared" si="110"/>
        <v>1</v>
      </c>
      <c r="Q714" s="18">
        <f t="shared" si="111"/>
        <v>0.99984473334542789</v>
      </c>
      <c r="R714" s="18">
        <f t="shared" si="112"/>
        <v>0.99999999933610828</v>
      </c>
      <c r="S714" s="18">
        <f t="shared" si="113"/>
        <v>0.36192000000000124</v>
      </c>
      <c r="T714">
        <f t="shared" si="114"/>
        <v>1</v>
      </c>
      <c r="X714">
        <f t="shared" si="115"/>
        <v>1</v>
      </c>
      <c r="AB714">
        <f t="shared" si="116"/>
        <v>1</v>
      </c>
    </row>
    <row r="715" spans="2:28" x14ac:dyDescent="0.15">
      <c r="B715">
        <v>233.56299999999999</v>
      </c>
      <c r="C715">
        <v>20</v>
      </c>
      <c r="D715" s="18">
        <v>-2.043E-2</v>
      </c>
      <c r="E715" s="18">
        <v>1.075</v>
      </c>
      <c r="F715" s="18">
        <v>-0.94030000000000002</v>
      </c>
      <c r="G715" s="18">
        <v>0.4173</v>
      </c>
      <c r="H715" s="18">
        <v>-1.2190000000000001</v>
      </c>
      <c r="I715" s="18">
        <v>-1.165</v>
      </c>
      <c r="J715" s="18">
        <v>1.028</v>
      </c>
      <c r="K715" s="18">
        <v>0.80779999999999996</v>
      </c>
      <c r="L715" s="18">
        <v>2.8730000000000002</v>
      </c>
      <c r="M715" s="18">
        <v>0.90380000000000005</v>
      </c>
      <c r="O715" s="18">
        <f t="shared" si="109"/>
        <v>2837.1</v>
      </c>
      <c r="P715">
        <f t="shared" si="110"/>
        <v>1</v>
      </c>
      <c r="Q715" s="18">
        <f t="shared" si="111"/>
        <v>0.99990127623033787</v>
      </c>
      <c r="R715" s="18">
        <f t="shared" si="112"/>
        <v>0.9999999995926756</v>
      </c>
      <c r="S715" s="18">
        <f t="shared" si="113"/>
        <v>0.36192000000000057</v>
      </c>
      <c r="T715">
        <f t="shared" si="114"/>
        <v>1</v>
      </c>
      <c r="X715">
        <f t="shared" si="115"/>
        <v>1</v>
      </c>
      <c r="AB715">
        <f t="shared" si="116"/>
        <v>1</v>
      </c>
    </row>
    <row r="716" spans="2:28" x14ac:dyDescent="0.15">
      <c r="B716">
        <v>364.96300000000002</v>
      </c>
      <c r="C716">
        <v>1</v>
      </c>
      <c r="D716" s="18">
        <v>0.3866</v>
      </c>
      <c r="E716" s="18">
        <v>-1.302</v>
      </c>
      <c r="F716" s="18">
        <v>-1.1879999999999999</v>
      </c>
      <c r="G716" s="18">
        <v>0.19270000000000001</v>
      </c>
      <c r="H716" s="18">
        <v>1.137</v>
      </c>
      <c r="I716" s="18">
        <v>-0.77310000000000001</v>
      </c>
      <c r="J716" s="18">
        <v>8.4709999999999994E-2</v>
      </c>
      <c r="K716" s="18">
        <v>0.56420000000000003</v>
      </c>
      <c r="L716" s="18">
        <v>3.218</v>
      </c>
      <c r="M716" s="18">
        <v>1.4159999999999999</v>
      </c>
      <c r="O716" s="18">
        <f t="shared" si="109"/>
        <v>3571.7</v>
      </c>
      <c r="P716">
        <f t="shared" si="110"/>
        <v>1</v>
      </c>
      <c r="Q716" s="18">
        <f t="shared" si="111"/>
        <v>0.99993710895417887</v>
      </c>
      <c r="R716" s="18">
        <f t="shared" si="112"/>
        <v>0.99999999975009302</v>
      </c>
      <c r="S716" s="18">
        <f t="shared" si="113"/>
        <v>0.36192000000000024</v>
      </c>
      <c r="T716">
        <f t="shared" si="114"/>
        <v>1</v>
      </c>
      <c r="X716">
        <f t="shared" si="115"/>
        <v>1</v>
      </c>
      <c r="AB716">
        <f t="shared" si="116"/>
        <v>1</v>
      </c>
    </row>
    <row r="717" spans="2:28" x14ac:dyDescent="0.15">
      <c r="B717">
        <v>364.96300000000002</v>
      </c>
      <c r="C717">
        <v>3</v>
      </c>
      <c r="D717" s="18">
        <v>0.3911</v>
      </c>
      <c r="E717" s="18">
        <v>-1.2290000000000001</v>
      </c>
      <c r="F717" s="18">
        <v>-1.2</v>
      </c>
      <c r="G717" s="18">
        <v>0.19570000000000001</v>
      </c>
      <c r="H717" s="18">
        <v>1.0609999999999999</v>
      </c>
      <c r="I717" s="18">
        <v>-0.77249999999999996</v>
      </c>
      <c r="J717" s="18">
        <v>8.2659999999999997E-2</v>
      </c>
      <c r="K717" s="18">
        <v>0.56930000000000003</v>
      </c>
      <c r="L717" s="18">
        <v>3.2679999999999998</v>
      </c>
      <c r="M717" s="18">
        <v>1.4179999999999999</v>
      </c>
      <c r="O717" s="18">
        <f t="shared" si="109"/>
        <v>4496.5</v>
      </c>
      <c r="P717">
        <f t="shared" si="110"/>
        <v>1</v>
      </c>
      <c r="Q717" s="18">
        <f t="shared" si="111"/>
        <v>0.99995984393001924</v>
      </c>
      <c r="R717" s="18">
        <f t="shared" si="112"/>
        <v>0.99999999984667332</v>
      </c>
      <c r="S717" s="18">
        <f t="shared" si="113"/>
        <v>0.36192000000000013</v>
      </c>
      <c r="T717">
        <f t="shared" si="114"/>
        <v>1</v>
      </c>
      <c r="X717">
        <f t="shared" si="115"/>
        <v>1</v>
      </c>
      <c r="AB717">
        <f t="shared" si="116"/>
        <v>1</v>
      </c>
    </row>
    <row r="718" spans="2:28" x14ac:dyDescent="0.15">
      <c r="B718">
        <v>364.96300000000002</v>
      </c>
      <c r="C718">
        <v>5</v>
      </c>
      <c r="D718" s="18">
        <v>0.85740000000000005</v>
      </c>
      <c r="E718" s="18">
        <v>0.86250000000000004</v>
      </c>
      <c r="F718" s="18">
        <v>-0.71</v>
      </c>
      <c r="G718" s="18">
        <v>7.1290000000000006E-2</v>
      </c>
      <c r="H718" s="18">
        <v>8.4039999999999999</v>
      </c>
      <c r="I718" s="18">
        <v>-1.9930000000000001</v>
      </c>
      <c r="J718" s="18">
        <v>1.2250000000000001</v>
      </c>
      <c r="K718" s="18">
        <v>-9.5410000000000004</v>
      </c>
      <c r="L718" s="18">
        <v>-1.913</v>
      </c>
      <c r="M718" s="18">
        <v>0.92479999999999996</v>
      </c>
      <c r="O718" s="18">
        <f t="shared" si="109"/>
        <v>5660.8</v>
      </c>
      <c r="P718">
        <f t="shared" si="110"/>
        <v>1</v>
      </c>
      <c r="Q718" s="18">
        <f t="shared" si="111"/>
        <v>0.99997429116357628</v>
      </c>
      <c r="R718" s="18">
        <f t="shared" si="112"/>
        <v>0.99999999990593036</v>
      </c>
      <c r="S718" s="18">
        <f t="shared" si="113"/>
        <v>0.36192000000000002</v>
      </c>
      <c r="T718">
        <f t="shared" si="114"/>
        <v>1</v>
      </c>
      <c r="X718">
        <f t="shared" si="115"/>
        <v>1</v>
      </c>
      <c r="AB718">
        <f t="shared" si="116"/>
        <v>1</v>
      </c>
    </row>
    <row r="719" spans="2:28" x14ac:dyDescent="0.15">
      <c r="B719">
        <v>364.96300000000002</v>
      </c>
      <c r="C719">
        <v>7</v>
      </c>
      <c r="D719" s="18">
        <v>0.20699999999999999</v>
      </c>
      <c r="E719" s="18">
        <v>0.1023</v>
      </c>
      <c r="F719" s="18">
        <v>-1.2170000000000001</v>
      </c>
      <c r="G719" s="18">
        <v>6.1460000000000001E-2</v>
      </c>
      <c r="H719" s="18">
        <v>6.8440000000000001E-2</v>
      </c>
      <c r="I719" s="18">
        <v>1.238</v>
      </c>
      <c r="J719" s="18">
        <v>0.17860000000000001</v>
      </c>
      <c r="K719" s="18">
        <v>0.27929999999999999</v>
      </c>
      <c r="L719" s="18">
        <v>3.37</v>
      </c>
      <c r="M719" s="18">
        <v>0.47539999999999999</v>
      </c>
      <c r="O719" s="18">
        <f t="shared" si="109"/>
        <v>7126.5</v>
      </c>
      <c r="P719">
        <f t="shared" si="110"/>
        <v>1</v>
      </c>
      <c r="Q719" s="18">
        <f t="shared" si="111"/>
        <v>0.99998348800952064</v>
      </c>
      <c r="R719" s="18">
        <f t="shared" si="112"/>
        <v>0.99999999994228461</v>
      </c>
      <c r="S719" s="18">
        <f t="shared" si="113"/>
        <v>0.36192000000000002</v>
      </c>
      <c r="T719">
        <f t="shared" si="114"/>
        <v>1</v>
      </c>
      <c r="X719">
        <f t="shared" si="115"/>
        <v>1</v>
      </c>
      <c r="AB719">
        <f t="shared" si="116"/>
        <v>1</v>
      </c>
    </row>
    <row r="720" spans="2:28" x14ac:dyDescent="0.15">
      <c r="B720">
        <v>364.96300000000002</v>
      </c>
      <c r="C720">
        <v>10</v>
      </c>
      <c r="D720" s="18">
        <v>0.17130000000000001</v>
      </c>
      <c r="E720" s="18">
        <v>-2.54</v>
      </c>
      <c r="F720" s="18">
        <v>-0.97740000000000005</v>
      </c>
      <c r="G720" s="18">
        <v>0.21329999999999999</v>
      </c>
      <c r="H720" s="18">
        <v>0.85509999999999997</v>
      </c>
      <c r="I720" s="18">
        <v>0.5776</v>
      </c>
      <c r="J720" s="18">
        <v>2.4940000000000002</v>
      </c>
      <c r="K720" s="18">
        <v>2.2309999999999999</v>
      </c>
      <c r="L720" s="18">
        <v>-0.79349999999999998</v>
      </c>
      <c r="M720" s="18">
        <v>0.1144</v>
      </c>
      <c r="O720" s="18">
        <f t="shared" si="109"/>
        <v>8971.7000000000007</v>
      </c>
      <c r="P720">
        <f t="shared" si="110"/>
        <v>1</v>
      </c>
      <c r="Q720" s="18">
        <f t="shared" si="111"/>
        <v>0.99998935577810744</v>
      </c>
      <c r="R720" s="18">
        <f t="shared" si="112"/>
        <v>0.99999999996458944</v>
      </c>
      <c r="S720" s="18">
        <f t="shared" si="113"/>
        <v>0.36192000000000002</v>
      </c>
      <c r="T720">
        <f t="shared" si="114"/>
        <v>1</v>
      </c>
      <c r="X720">
        <f t="shared" si="115"/>
        <v>1</v>
      </c>
      <c r="AB720">
        <f t="shared" si="116"/>
        <v>1</v>
      </c>
    </row>
    <row r="721" spans="2:28" x14ac:dyDescent="0.15">
      <c r="B721">
        <v>364.96300000000002</v>
      </c>
      <c r="C721">
        <v>15</v>
      </c>
      <c r="D721" s="18">
        <v>-1.504E-2</v>
      </c>
      <c r="E721" s="18">
        <v>0.33350000000000002</v>
      </c>
      <c r="F721" s="18">
        <v>3.9649999999999999</v>
      </c>
      <c r="G721" s="18">
        <v>0.43059999999999998</v>
      </c>
      <c r="H721" s="18">
        <v>-0.49930000000000002</v>
      </c>
      <c r="I721" s="18">
        <v>-0.3448</v>
      </c>
      <c r="J721" s="18">
        <v>0.17280000000000001</v>
      </c>
      <c r="K721" s="18">
        <v>0.95179999999999998</v>
      </c>
      <c r="L721" s="18">
        <v>-0.80769999999999997</v>
      </c>
      <c r="M721" s="18">
        <v>0.83819999999999995</v>
      </c>
      <c r="O721" s="18">
        <f t="shared" si="109"/>
        <v>10000</v>
      </c>
      <c r="P721">
        <f t="shared" si="110"/>
        <v>1</v>
      </c>
      <c r="Q721" s="18">
        <f t="shared" si="111"/>
        <v>0.99999133291238462</v>
      </c>
      <c r="R721" s="18">
        <f t="shared" si="112"/>
        <v>0.99999999997187117</v>
      </c>
      <c r="S721" s="18">
        <f t="shared" si="113"/>
        <v>0.36192000000000002</v>
      </c>
      <c r="T721">
        <f t="shared" si="114"/>
        <v>1</v>
      </c>
      <c r="X721">
        <f t="shared" si="115"/>
        <v>1</v>
      </c>
      <c r="AB721">
        <f t="shared" si="116"/>
        <v>1</v>
      </c>
    </row>
    <row r="722" spans="2:28" x14ac:dyDescent="0.15">
      <c r="B722">
        <v>364.96300000000002</v>
      </c>
      <c r="C722">
        <v>20</v>
      </c>
      <c r="D722" s="18">
        <v>0.2215</v>
      </c>
      <c r="E722" s="18">
        <v>2.629</v>
      </c>
      <c r="F722" s="18">
        <v>-0.81200000000000006</v>
      </c>
      <c r="G722" s="18">
        <v>4.8640000000000003E-2</v>
      </c>
      <c r="H722" s="18">
        <v>-2.7450000000000001</v>
      </c>
      <c r="I722" s="18">
        <v>-1.131</v>
      </c>
      <c r="J722" s="18">
        <v>0.13020000000000001</v>
      </c>
      <c r="K722" s="18">
        <v>0.78739999999999999</v>
      </c>
      <c r="L722" s="18">
        <v>3.21</v>
      </c>
      <c r="M722" s="18">
        <v>2.097</v>
      </c>
      <c r="O722" s="18">
        <f t="shared" si="109"/>
        <v>10000</v>
      </c>
      <c r="P722">
        <f t="shared" si="110"/>
        <v>1</v>
      </c>
      <c r="Q722" s="18">
        <f t="shared" si="111"/>
        <v>0.99999133291238462</v>
      </c>
      <c r="R722" s="18">
        <f t="shared" si="112"/>
        <v>0.99999999997187117</v>
      </c>
      <c r="S722" s="18">
        <f t="shared" si="113"/>
        <v>0.36192000000000002</v>
      </c>
      <c r="T722">
        <f t="shared" si="114"/>
        <v>1</v>
      </c>
      <c r="X722">
        <f t="shared" si="115"/>
        <v>1</v>
      </c>
      <c r="AB722">
        <f t="shared" si="116"/>
        <v>1</v>
      </c>
    </row>
    <row r="723" spans="2:28" x14ac:dyDescent="0.15">
      <c r="B723">
        <v>483.56299999999999</v>
      </c>
      <c r="C723">
        <v>1</v>
      </c>
      <c r="D723" s="18">
        <v>0.35930000000000001</v>
      </c>
      <c r="E723" s="18">
        <v>1.377</v>
      </c>
      <c r="F723" s="18">
        <v>-0.71630000000000005</v>
      </c>
      <c r="G723" s="18">
        <v>6.2170000000000003E-2</v>
      </c>
      <c r="H723" s="18">
        <v>0.85729999999999995</v>
      </c>
      <c r="I723" s="18">
        <v>1.143</v>
      </c>
      <c r="J723" s="18">
        <v>2.4900000000000002</v>
      </c>
      <c r="K723" s="18">
        <v>-1.732</v>
      </c>
      <c r="L723" s="18">
        <v>-1.2629999999999999</v>
      </c>
      <c r="M723" s="18">
        <v>0.1303</v>
      </c>
      <c r="O723" s="18">
        <f t="shared" si="109"/>
        <v>10000</v>
      </c>
      <c r="P723">
        <f t="shared" si="110"/>
        <v>1</v>
      </c>
      <c r="Q723" s="18">
        <f t="shared" si="111"/>
        <v>0.99999133291238462</v>
      </c>
      <c r="R723" s="18">
        <f t="shared" si="112"/>
        <v>0.99999999997187117</v>
      </c>
      <c r="S723" s="18">
        <f t="shared" si="113"/>
        <v>0.36192000000000002</v>
      </c>
      <c r="T723">
        <f t="shared" si="114"/>
        <v>1</v>
      </c>
      <c r="X723">
        <f t="shared" si="115"/>
        <v>1</v>
      </c>
      <c r="AB723">
        <f t="shared" si="116"/>
        <v>1</v>
      </c>
    </row>
    <row r="724" spans="2:28" x14ac:dyDescent="0.15">
      <c r="B724">
        <v>483.56299999999999</v>
      </c>
      <c r="C724">
        <v>3</v>
      </c>
      <c r="D724" s="18">
        <v>0.41889999999999999</v>
      </c>
      <c r="E724" s="18">
        <v>-1.8280000000000001</v>
      </c>
      <c r="F724" s="18">
        <v>-1.2509999999999999</v>
      </c>
      <c r="G724" s="18">
        <v>0.14019999999999999</v>
      </c>
      <c r="H724" s="18">
        <v>1.4930000000000001</v>
      </c>
      <c r="I724" s="18">
        <v>-0.71379999999999999</v>
      </c>
      <c r="J724" s="18">
        <v>6.8150000000000002E-2</v>
      </c>
      <c r="K724" s="18">
        <v>0.78039999999999998</v>
      </c>
      <c r="L724" s="18">
        <v>1.6579999999999999</v>
      </c>
      <c r="M724" s="18">
        <v>2.2770000000000001</v>
      </c>
      <c r="O724" s="18">
        <f t="shared" si="109"/>
        <v>10000</v>
      </c>
      <c r="P724">
        <f t="shared" si="110"/>
        <v>1</v>
      </c>
      <c r="Q724" s="18">
        <f t="shared" si="111"/>
        <v>0.99999133291238462</v>
      </c>
      <c r="R724" s="18">
        <f t="shared" si="112"/>
        <v>0.99999999997187117</v>
      </c>
      <c r="S724" s="18">
        <f t="shared" si="113"/>
        <v>0.36192000000000002</v>
      </c>
      <c r="T724">
        <f t="shared" si="114"/>
        <v>1</v>
      </c>
      <c r="X724">
        <f t="shared" si="115"/>
        <v>1</v>
      </c>
      <c r="AB724">
        <f t="shared" si="116"/>
        <v>1</v>
      </c>
    </row>
    <row r="725" spans="2:28" x14ac:dyDescent="0.15">
      <c r="B725">
        <v>483.56299999999999</v>
      </c>
      <c r="C725">
        <v>5</v>
      </c>
      <c r="D725" s="18">
        <v>0.50990000000000002</v>
      </c>
      <c r="E725" s="18">
        <v>-2.306</v>
      </c>
      <c r="F725" s="18">
        <v>-1.2430000000000001</v>
      </c>
      <c r="G725" s="18">
        <v>0.16139999999999999</v>
      </c>
      <c r="H725" s="18">
        <v>1.8149999999999999</v>
      </c>
      <c r="I725" s="18">
        <v>-0.79679999999999995</v>
      </c>
      <c r="J725" s="18">
        <v>5.4629999999999998E-2</v>
      </c>
      <c r="K725" s="18">
        <v>0.77190000000000003</v>
      </c>
      <c r="L725" s="18">
        <v>0.98329999999999995</v>
      </c>
      <c r="M725" s="18">
        <v>1.901</v>
      </c>
      <c r="O725" s="18">
        <f t="shared" si="109"/>
        <v>10000</v>
      </c>
      <c r="P725">
        <f t="shared" si="110"/>
        <v>1</v>
      </c>
      <c r="Q725" s="18">
        <f t="shared" si="111"/>
        <v>0.99999133291238462</v>
      </c>
      <c r="R725" s="18">
        <f t="shared" si="112"/>
        <v>0.99999999997187117</v>
      </c>
      <c r="S725" s="18">
        <f t="shared" si="113"/>
        <v>0.36192000000000002</v>
      </c>
      <c r="T725">
        <f t="shared" si="114"/>
        <v>1</v>
      </c>
      <c r="X725">
        <f t="shared" si="115"/>
        <v>1</v>
      </c>
      <c r="AB725">
        <f t="shared" si="116"/>
        <v>1</v>
      </c>
    </row>
    <row r="726" spans="2:28" x14ac:dyDescent="0.15">
      <c r="B726">
        <v>483.56299999999999</v>
      </c>
      <c r="C726">
        <v>7</v>
      </c>
      <c r="D726" s="18">
        <v>-0.32129999999999997</v>
      </c>
      <c r="E726" s="18">
        <v>-0.42</v>
      </c>
      <c r="F726" s="18">
        <v>-1.546</v>
      </c>
      <c r="G726" s="18">
        <v>0.12839999999999999</v>
      </c>
      <c r="H726" s="18">
        <v>10.59</v>
      </c>
      <c r="I726" s="18">
        <v>2.556</v>
      </c>
      <c r="J726" s="18">
        <v>2.4079999999999999</v>
      </c>
      <c r="K726" s="18">
        <v>-7.36</v>
      </c>
      <c r="L726" s="18">
        <v>2.2229999999999999</v>
      </c>
      <c r="M726" s="18">
        <v>1.77</v>
      </c>
      <c r="O726" s="18">
        <f t="shared" si="109"/>
        <v>10000</v>
      </c>
      <c r="P726">
        <f t="shared" si="110"/>
        <v>1</v>
      </c>
      <c r="Q726" s="18">
        <f t="shared" si="111"/>
        <v>0.99999133291238462</v>
      </c>
      <c r="R726" s="18">
        <f t="shared" si="112"/>
        <v>0.99999999997187117</v>
      </c>
      <c r="S726" s="18">
        <f t="shared" si="113"/>
        <v>0.36192000000000002</v>
      </c>
      <c r="T726">
        <f t="shared" si="114"/>
        <v>1</v>
      </c>
      <c r="X726">
        <f t="shared" si="115"/>
        <v>1</v>
      </c>
      <c r="AB726">
        <f t="shared" si="116"/>
        <v>1</v>
      </c>
    </row>
    <row r="727" spans="2:28" x14ac:dyDescent="0.15">
      <c r="B727">
        <v>483.56299999999999</v>
      </c>
      <c r="C727">
        <v>10</v>
      </c>
      <c r="D727" s="18">
        <v>0.44900000000000001</v>
      </c>
      <c r="E727" s="18">
        <v>-0.18490000000000001</v>
      </c>
      <c r="F727" s="18">
        <v>-1.603</v>
      </c>
      <c r="G727" s="18">
        <v>0.10979999999999999</v>
      </c>
      <c r="H727" s="18">
        <v>0.25230000000000002</v>
      </c>
      <c r="I727" s="18">
        <v>0.47299999999999998</v>
      </c>
      <c r="J727" s="18">
        <v>0.61080000000000001</v>
      </c>
      <c r="K727" s="18">
        <v>0.20430000000000001</v>
      </c>
      <c r="L727" s="18">
        <v>3.3839999999999999</v>
      </c>
      <c r="M727" s="18">
        <v>0.373</v>
      </c>
      <c r="O727" s="18">
        <f t="shared" si="109"/>
        <v>10000</v>
      </c>
      <c r="P727">
        <f t="shared" si="110"/>
        <v>1</v>
      </c>
      <c r="Q727" s="18">
        <f t="shared" si="111"/>
        <v>0.99999133291238462</v>
      </c>
      <c r="R727" s="18">
        <f t="shared" si="112"/>
        <v>0.99999999997187117</v>
      </c>
      <c r="S727" s="18">
        <f t="shared" si="113"/>
        <v>0.36192000000000002</v>
      </c>
      <c r="T727">
        <f t="shared" si="114"/>
        <v>1</v>
      </c>
      <c r="X727">
        <f t="shared" si="115"/>
        <v>1</v>
      </c>
      <c r="AB727">
        <f t="shared" si="116"/>
        <v>1</v>
      </c>
    </row>
    <row r="728" spans="2:28" x14ac:dyDescent="0.15">
      <c r="B728">
        <v>483.56299999999999</v>
      </c>
      <c r="C728">
        <v>15</v>
      </c>
      <c r="D728" s="18">
        <v>0.43759999999999999</v>
      </c>
      <c r="E728" s="18">
        <v>-0.59940000000000004</v>
      </c>
      <c r="F728" s="18">
        <v>-1.3540000000000001</v>
      </c>
      <c r="G728" s="18">
        <v>0.18720000000000001</v>
      </c>
      <c r="H728" s="18">
        <v>0.72199999999999998</v>
      </c>
      <c r="I728" s="18">
        <v>2.9020000000000001</v>
      </c>
      <c r="J728" s="18">
        <v>2.1469999999999998</v>
      </c>
      <c r="K728" s="18">
        <v>0.37659999999999999</v>
      </c>
      <c r="L728" s="18">
        <v>-0.76849999999999996</v>
      </c>
      <c r="M728" s="18">
        <v>3.0009999999999998E-2</v>
      </c>
      <c r="O728" s="18">
        <f t="shared" si="109"/>
        <v>10000</v>
      </c>
      <c r="P728">
        <f t="shared" si="110"/>
        <v>1</v>
      </c>
      <c r="Q728" s="18">
        <f t="shared" si="111"/>
        <v>0.99999133291238462</v>
      </c>
      <c r="R728" s="18">
        <f t="shared" si="112"/>
        <v>0.99999999997187117</v>
      </c>
      <c r="S728" s="18">
        <f t="shared" si="113"/>
        <v>0.36192000000000002</v>
      </c>
      <c r="T728">
        <f t="shared" si="114"/>
        <v>1</v>
      </c>
      <c r="X728">
        <f t="shared" si="115"/>
        <v>1</v>
      </c>
      <c r="AB728">
        <f t="shared" si="116"/>
        <v>1</v>
      </c>
    </row>
    <row r="729" spans="2:28" x14ac:dyDescent="0.15">
      <c r="B729">
        <v>483.56299999999999</v>
      </c>
      <c r="C729">
        <v>20</v>
      </c>
      <c r="D729" s="18">
        <v>0.55159999999999998</v>
      </c>
      <c r="E729" s="18">
        <v>0.13350000000000001</v>
      </c>
      <c r="F729" s="18">
        <v>0.79159999999999997</v>
      </c>
      <c r="G729" s="18">
        <v>0.1363</v>
      </c>
      <c r="H729" s="18">
        <v>0.23319999999999999</v>
      </c>
      <c r="I729" s="18">
        <v>3.298</v>
      </c>
      <c r="J729" s="18">
        <v>0.42899999999999999</v>
      </c>
      <c r="K729" s="18">
        <v>-0.1988</v>
      </c>
      <c r="L729" s="18">
        <v>-1.63</v>
      </c>
      <c r="M729" s="18">
        <v>0.1046</v>
      </c>
      <c r="O729" s="18">
        <f t="shared" si="109"/>
        <v>10000</v>
      </c>
      <c r="P729">
        <f t="shared" si="110"/>
        <v>1</v>
      </c>
      <c r="Q729" s="18">
        <f t="shared" si="111"/>
        <v>0.99999133291238462</v>
      </c>
      <c r="R729" s="18">
        <f t="shared" si="112"/>
        <v>0.99999999997187117</v>
      </c>
      <c r="S729" s="18">
        <f t="shared" si="113"/>
        <v>0.36192000000000002</v>
      </c>
      <c r="T729">
        <f t="shared" si="114"/>
        <v>1</v>
      </c>
      <c r="X729">
        <f t="shared" si="115"/>
        <v>1</v>
      </c>
      <c r="AB729">
        <f t="shared" si="116"/>
        <v>1</v>
      </c>
    </row>
    <row r="730" spans="2:28" x14ac:dyDescent="0.15">
      <c r="B730">
        <v>631.56299999999999</v>
      </c>
      <c r="C730">
        <v>1</v>
      </c>
      <c r="D730" s="18">
        <v>0.36449999999999999</v>
      </c>
      <c r="E730" s="18">
        <v>-1.506</v>
      </c>
      <c r="F730" s="18">
        <v>-1.0189999999999999</v>
      </c>
      <c r="G730" s="18">
        <v>0.22700000000000001</v>
      </c>
      <c r="H730" s="18">
        <v>0.58309999999999995</v>
      </c>
      <c r="I730" s="18">
        <v>-0.16450000000000001</v>
      </c>
      <c r="J730" s="18">
        <v>0.99970000000000003</v>
      </c>
      <c r="K730" s="18">
        <v>1.1950000000000001</v>
      </c>
      <c r="L730" s="18">
        <v>-0.81979999999999997</v>
      </c>
      <c r="M730" s="18">
        <v>7.1209999999999996E-2</v>
      </c>
      <c r="O730" s="18">
        <f t="shared" si="109"/>
        <v>10000</v>
      </c>
      <c r="P730">
        <f t="shared" si="110"/>
        <v>1</v>
      </c>
      <c r="Q730" s="18">
        <f t="shared" si="111"/>
        <v>0.99999133291238462</v>
      </c>
      <c r="R730" s="18">
        <f t="shared" si="112"/>
        <v>0.99999999997187117</v>
      </c>
      <c r="S730" s="18">
        <f t="shared" si="113"/>
        <v>0.36192000000000002</v>
      </c>
      <c r="T730">
        <f t="shared" si="114"/>
        <v>1</v>
      </c>
      <c r="X730">
        <f t="shared" si="115"/>
        <v>1</v>
      </c>
      <c r="AB730">
        <f t="shared" si="116"/>
        <v>1</v>
      </c>
    </row>
    <row r="731" spans="2:28" x14ac:dyDescent="0.15">
      <c r="B731">
        <v>631.56299999999999</v>
      </c>
      <c r="C731">
        <v>3</v>
      </c>
      <c r="D731" s="18">
        <v>0.84499999999999997</v>
      </c>
      <c r="E731" s="18">
        <v>-0.77149999999999996</v>
      </c>
      <c r="F731" s="18">
        <v>-0.84209999999999996</v>
      </c>
      <c r="G731" s="18">
        <v>7.6149999999999995E-2</v>
      </c>
      <c r="H731" s="18">
        <v>0.4844</v>
      </c>
      <c r="I731" s="18">
        <v>-0.21310000000000001</v>
      </c>
      <c r="J731" s="18">
        <v>0.48470000000000002</v>
      </c>
      <c r="K731" s="18">
        <v>0.16270000000000001</v>
      </c>
      <c r="L731" s="18">
        <v>3.3940000000000001</v>
      </c>
      <c r="M731" s="18">
        <v>0.2414</v>
      </c>
      <c r="O731" s="18">
        <f t="shared" si="109"/>
        <v>10000</v>
      </c>
      <c r="P731">
        <f t="shared" si="110"/>
        <v>1</v>
      </c>
      <c r="Q731" s="18">
        <f t="shared" si="111"/>
        <v>0.99999133291238462</v>
      </c>
      <c r="R731" s="18">
        <f t="shared" si="112"/>
        <v>0.99999999997187117</v>
      </c>
      <c r="S731" s="18">
        <f t="shared" si="113"/>
        <v>0.36192000000000002</v>
      </c>
      <c r="T731">
        <f t="shared" si="114"/>
        <v>1</v>
      </c>
      <c r="X731">
        <f t="shared" si="115"/>
        <v>1</v>
      </c>
      <c r="AB731">
        <f t="shared" si="116"/>
        <v>1</v>
      </c>
    </row>
    <row r="732" spans="2:28" x14ac:dyDescent="0.15">
      <c r="B732">
        <v>631.56299999999999</v>
      </c>
      <c r="C732">
        <v>5</v>
      </c>
      <c r="D732" s="18">
        <v>0.60189999999999999</v>
      </c>
      <c r="E732" s="18">
        <v>1.8009999999999999</v>
      </c>
      <c r="F732" s="18">
        <v>0.3982</v>
      </c>
      <c r="G732" s="18">
        <v>1.49</v>
      </c>
      <c r="H732" s="18">
        <v>0.76359999999999995</v>
      </c>
      <c r="I732" s="18">
        <v>-0.17230000000000001</v>
      </c>
      <c r="J732" s="18">
        <v>0.52470000000000006</v>
      </c>
      <c r="K732" s="18">
        <v>-2.41</v>
      </c>
      <c r="L732" s="18">
        <v>-0.45140000000000002</v>
      </c>
      <c r="M732" s="18">
        <v>1.1859999999999999</v>
      </c>
      <c r="O732" s="18">
        <f t="shared" si="109"/>
        <v>10000</v>
      </c>
      <c r="P732">
        <f t="shared" si="110"/>
        <v>1</v>
      </c>
      <c r="Q732" s="18">
        <f t="shared" si="111"/>
        <v>0.99999133291238462</v>
      </c>
      <c r="R732" s="18">
        <f t="shared" si="112"/>
        <v>0.99999999997187117</v>
      </c>
      <c r="S732" s="18">
        <f t="shared" si="113"/>
        <v>0.36192000000000002</v>
      </c>
      <c r="T732">
        <f t="shared" si="114"/>
        <v>1</v>
      </c>
      <c r="X732">
        <f t="shared" si="115"/>
        <v>1</v>
      </c>
      <c r="AB732">
        <f t="shared" si="116"/>
        <v>1</v>
      </c>
    </row>
    <row r="733" spans="2:28" x14ac:dyDescent="0.15">
      <c r="B733">
        <v>631.56299999999999</v>
      </c>
      <c r="C733">
        <v>7</v>
      </c>
      <c r="D733" s="18">
        <v>-0.20349999999999999</v>
      </c>
      <c r="E733" s="18">
        <v>0.59919999999999995</v>
      </c>
      <c r="F733" s="18">
        <v>-0.44919999999999999</v>
      </c>
      <c r="G733" s="18">
        <v>6.4680000000000001E-2</v>
      </c>
      <c r="H733" s="18">
        <v>0.15340000000000001</v>
      </c>
      <c r="I733" s="18">
        <v>0.6371</v>
      </c>
      <c r="J733" s="18">
        <v>9.085E-2</v>
      </c>
      <c r="K733" s="18">
        <v>0.18890000000000001</v>
      </c>
      <c r="L733" s="18">
        <v>3.4319999999999999</v>
      </c>
      <c r="M733" s="18">
        <v>0.29299999999999998</v>
      </c>
      <c r="O733" s="18">
        <f t="shared" si="109"/>
        <v>10000</v>
      </c>
      <c r="P733">
        <f t="shared" si="110"/>
        <v>1</v>
      </c>
      <c r="Q733" s="18">
        <f t="shared" si="111"/>
        <v>0.99999133291238462</v>
      </c>
      <c r="R733" s="18">
        <f t="shared" si="112"/>
        <v>0.99999999997187117</v>
      </c>
      <c r="S733" s="18">
        <f t="shared" si="113"/>
        <v>0.36192000000000002</v>
      </c>
      <c r="T733">
        <f t="shared" si="114"/>
        <v>1</v>
      </c>
      <c r="X733">
        <f t="shared" si="115"/>
        <v>1</v>
      </c>
      <c r="AB733">
        <f t="shared" si="116"/>
        <v>1</v>
      </c>
    </row>
    <row r="734" spans="2:28" x14ac:dyDescent="0.15">
      <c r="B734">
        <v>631.56299999999999</v>
      </c>
      <c r="C734">
        <v>10</v>
      </c>
      <c r="D734" s="18">
        <v>0.21920000000000001</v>
      </c>
      <c r="E734" s="18">
        <v>0.18129999999999999</v>
      </c>
      <c r="F734" s="18">
        <v>-0.74460000000000004</v>
      </c>
      <c r="G734" s="18">
        <v>0.10979999999999999</v>
      </c>
      <c r="H734" s="18">
        <v>0.16719999999999999</v>
      </c>
      <c r="I734" s="18">
        <v>0.75519999999999998</v>
      </c>
      <c r="J734" s="18">
        <v>0.17680000000000001</v>
      </c>
      <c r="K734" s="18">
        <v>0.1968</v>
      </c>
      <c r="L734" s="18">
        <v>3.8879999999999999</v>
      </c>
      <c r="M734" s="18">
        <v>0.4506</v>
      </c>
      <c r="O734" s="18">
        <f t="shared" si="109"/>
        <v>10000</v>
      </c>
      <c r="P734">
        <f t="shared" si="110"/>
        <v>1</v>
      </c>
      <c r="Q734" s="18">
        <f t="shared" si="111"/>
        <v>0.99999133291238462</v>
      </c>
      <c r="R734" s="18">
        <f t="shared" si="112"/>
        <v>0.99999999997187117</v>
      </c>
      <c r="S734" s="18">
        <f t="shared" si="113"/>
        <v>0.36192000000000002</v>
      </c>
      <c r="T734">
        <f t="shared" si="114"/>
        <v>1</v>
      </c>
      <c r="X734">
        <f t="shared" si="115"/>
        <v>1</v>
      </c>
      <c r="AB734">
        <f t="shared" si="116"/>
        <v>1</v>
      </c>
    </row>
    <row r="735" spans="2:28" x14ac:dyDescent="0.15">
      <c r="B735">
        <v>631.56299999999999</v>
      </c>
      <c r="C735">
        <v>15</v>
      </c>
      <c r="D735" s="18">
        <v>0.26850000000000002</v>
      </c>
      <c r="E735" s="18">
        <v>0.1056</v>
      </c>
      <c r="F735" s="18">
        <v>-0.54590000000000005</v>
      </c>
      <c r="G735" s="18">
        <v>6.4060000000000006E-2</v>
      </c>
      <c r="H735" s="18">
        <v>0.17169999999999999</v>
      </c>
      <c r="I735" s="18">
        <v>0.4541</v>
      </c>
      <c r="J735" s="18">
        <v>0.19400000000000001</v>
      </c>
      <c r="K735" s="18">
        <v>0.24010000000000001</v>
      </c>
      <c r="L735" s="18">
        <v>3.62</v>
      </c>
      <c r="M735" s="18">
        <v>0.37269999999999998</v>
      </c>
      <c r="O735" s="18">
        <f t="shared" si="109"/>
        <v>10000</v>
      </c>
      <c r="P735">
        <f t="shared" si="110"/>
        <v>1</v>
      </c>
      <c r="Q735" s="18">
        <f t="shared" si="111"/>
        <v>0.99999133291238462</v>
      </c>
      <c r="R735" s="18">
        <f t="shared" si="112"/>
        <v>0.99999999997187117</v>
      </c>
      <c r="S735" s="18">
        <f t="shared" si="113"/>
        <v>0.36192000000000002</v>
      </c>
      <c r="T735">
        <f t="shared" si="114"/>
        <v>1</v>
      </c>
      <c r="X735">
        <f t="shared" si="115"/>
        <v>1</v>
      </c>
      <c r="AB735">
        <f t="shared" si="116"/>
        <v>1</v>
      </c>
    </row>
    <row r="736" spans="2:28" x14ac:dyDescent="0.15">
      <c r="B736">
        <v>631.56299999999999</v>
      </c>
      <c r="C736">
        <v>20</v>
      </c>
      <c r="D736" s="18">
        <v>0.20219999999999999</v>
      </c>
      <c r="E736" s="18">
        <v>0.69189999999999996</v>
      </c>
      <c r="F736" s="18">
        <v>-0.8871</v>
      </c>
      <c r="G736" s="18">
        <v>0.123</v>
      </c>
      <c r="H736" s="18">
        <v>-0.63590000000000002</v>
      </c>
      <c r="I736" s="18">
        <v>-1.1160000000000001</v>
      </c>
      <c r="J736" s="18">
        <v>3.0099999999999998E-2</v>
      </c>
      <c r="K736" s="18">
        <v>0.63319999999999999</v>
      </c>
      <c r="L736" s="18">
        <v>2.423</v>
      </c>
      <c r="M736" s="18">
        <v>2.496</v>
      </c>
      <c r="O736" s="18">
        <f t="shared" si="109"/>
        <v>10000</v>
      </c>
      <c r="P736">
        <f t="shared" si="110"/>
        <v>1</v>
      </c>
      <c r="Q736" s="18">
        <f t="shared" si="111"/>
        <v>0.99999133291238462</v>
      </c>
      <c r="R736" s="18">
        <f t="shared" si="112"/>
        <v>0.99999999997187117</v>
      </c>
      <c r="S736" s="18">
        <f t="shared" si="113"/>
        <v>0.36192000000000002</v>
      </c>
      <c r="T736">
        <f t="shared" si="114"/>
        <v>1</v>
      </c>
      <c r="X736">
        <f t="shared" si="115"/>
        <v>1</v>
      </c>
      <c r="AB736">
        <f t="shared" si="116"/>
        <v>1</v>
      </c>
    </row>
    <row r="737" spans="2:28" x14ac:dyDescent="0.15">
      <c r="B737">
        <v>774.68299999999999</v>
      </c>
      <c r="C737">
        <v>1</v>
      </c>
      <c r="D737" s="18">
        <v>0.2379</v>
      </c>
      <c r="E737" s="18">
        <v>-0.40129999999999999</v>
      </c>
      <c r="F737" s="18">
        <v>-1.077</v>
      </c>
      <c r="G737" s="18">
        <v>5.713E-2</v>
      </c>
      <c r="H737" s="18">
        <v>0.69589999999999996</v>
      </c>
      <c r="I737" s="18">
        <v>-0.29070000000000001</v>
      </c>
      <c r="J737" s="18">
        <v>0.36159999999999998</v>
      </c>
      <c r="K737" s="18">
        <v>0.15679999999999999</v>
      </c>
      <c r="L737" s="18">
        <v>3.2410000000000001</v>
      </c>
      <c r="M737" s="18">
        <v>0.18479999999999999</v>
      </c>
      <c r="O737" s="18">
        <f t="shared" si="109"/>
        <v>10000</v>
      </c>
      <c r="P737">
        <f t="shared" si="110"/>
        <v>1</v>
      </c>
      <c r="Q737" s="18">
        <f t="shared" si="111"/>
        <v>0.99999133291238462</v>
      </c>
      <c r="R737" s="18">
        <f t="shared" si="112"/>
        <v>0.99999999997187117</v>
      </c>
      <c r="S737" s="18">
        <f t="shared" si="113"/>
        <v>0.36192000000000002</v>
      </c>
      <c r="T737">
        <f t="shared" si="114"/>
        <v>1</v>
      </c>
      <c r="X737">
        <f t="shared" si="115"/>
        <v>1</v>
      </c>
      <c r="AB737">
        <f t="shared" si="116"/>
        <v>1</v>
      </c>
    </row>
    <row r="738" spans="2:28" x14ac:dyDescent="0.15">
      <c r="B738">
        <v>774.68299999999999</v>
      </c>
      <c r="C738">
        <v>3</v>
      </c>
      <c r="D738" s="18">
        <v>0.21079999999999999</v>
      </c>
      <c r="E738" s="18">
        <v>-0.49220000000000003</v>
      </c>
      <c r="F738" s="18">
        <v>-1.079</v>
      </c>
      <c r="G738" s="18">
        <v>5.1020000000000003E-2</v>
      </c>
      <c r="H738" s="18">
        <v>0.83409999999999995</v>
      </c>
      <c r="I738" s="18">
        <v>-0.41070000000000001</v>
      </c>
      <c r="J738" s="18">
        <v>0.42620000000000002</v>
      </c>
      <c r="K738" s="18">
        <v>0.1057</v>
      </c>
      <c r="L738" s="18">
        <v>3.407</v>
      </c>
      <c r="M738" s="18">
        <v>0.10390000000000001</v>
      </c>
      <c r="O738" s="18">
        <f t="shared" si="109"/>
        <v>10000</v>
      </c>
      <c r="P738">
        <f t="shared" si="110"/>
        <v>1</v>
      </c>
      <c r="Q738" s="18">
        <f t="shared" si="111"/>
        <v>0.99999133291238462</v>
      </c>
      <c r="R738" s="18">
        <f t="shared" si="112"/>
        <v>0.99999999997187117</v>
      </c>
      <c r="S738" s="18">
        <f t="shared" si="113"/>
        <v>0.36192000000000002</v>
      </c>
      <c r="T738">
        <f t="shared" si="114"/>
        <v>1</v>
      </c>
      <c r="X738">
        <f t="shared" si="115"/>
        <v>1</v>
      </c>
      <c r="AB738">
        <f t="shared" si="116"/>
        <v>1</v>
      </c>
    </row>
    <row r="739" spans="2:28" x14ac:dyDescent="0.15">
      <c r="B739">
        <v>774.68299999999999</v>
      </c>
      <c r="C739">
        <v>5</v>
      </c>
      <c r="D739" s="18">
        <v>0.20019999999999999</v>
      </c>
      <c r="E739" s="18">
        <v>0.8599</v>
      </c>
      <c r="F739" s="18">
        <v>-0.45800000000000002</v>
      </c>
      <c r="G739" s="18">
        <v>0.4093</v>
      </c>
      <c r="H739" s="18">
        <v>-0.5121</v>
      </c>
      <c r="I739" s="18">
        <v>-1.06</v>
      </c>
      <c r="J739" s="18">
        <v>4.5409999999999999E-2</v>
      </c>
      <c r="K739" s="18">
        <v>0.1145</v>
      </c>
      <c r="L739" s="18">
        <v>3.39</v>
      </c>
      <c r="M739" s="18">
        <v>0.1229</v>
      </c>
      <c r="O739" s="18">
        <f t="shared" si="109"/>
        <v>10000</v>
      </c>
      <c r="P739">
        <f t="shared" si="110"/>
        <v>1</v>
      </c>
      <c r="Q739" s="18">
        <f t="shared" si="111"/>
        <v>0.99999133291238462</v>
      </c>
      <c r="R739" s="18">
        <f t="shared" si="112"/>
        <v>0.99999999997187117</v>
      </c>
      <c r="S739" s="18">
        <f t="shared" si="113"/>
        <v>0.36192000000000002</v>
      </c>
      <c r="T739">
        <f t="shared" si="114"/>
        <v>1</v>
      </c>
      <c r="X739">
        <f t="shared" si="115"/>
        <v>1</v>
      </c>
      <c r="AB739">
        <f t="shared" si="116"/>
        <v>1</v>
      </c>
    </row>
    <row r="740" spans="2:28" x14ac:dyDescent="0.15">
      <c r="B740">
        <v>774.68299999999999</v>
      </c>
      <c r="C740">
        <v>7</v>
      </c>
      <c r="D740" s="18">
        <v>0.25430000000000003</v>
      </c>
      <c r="E740" s="18">
        <v>0.45119999999999999</v>
      </c>
      <c r="F740" s="18">
        <v>0.1704</v>
      </c>
      <c r="G740" s="18">
        <v>0.46160000000000001</v>
      </c>
      <c r="H740" s="18">
        <v>0.76239999999999997</v>
      </c>
      <c r="I740" s="18">
        <v>-0.80310000000000004</v>
      </c>
      <c r="J740" s="18">
        <v>6.4350000000000004E-2</v>
      </c>
      <c r="K740" s="18">
        <v>-0.88570000000000004</v>
      </c>
      <c r="L740" s="18">
        <v>-0.96899999999999997</v>
      </c>
      <c r="M740" s="18">
        <v>8.992E-2</v>
      </c>
      <c r="O740" s="18">
        <f t="shared" si="109"/>
        <v>10000</v>
      </c>
      <c r="P740">
        <f t="shared" si="110"/>
        <v>1</v>
      </c>
      <c r="Q740" s="18">
        <f t="shared" si="111"/>
        <v>0.99999133291238462</v>
      </c>
      <c r="R740" s="18">
        <f t="shared" si="112"/>
        <v>0.99999999997187117</v>
      </c>
      <c r="S740" s="18">
        <f t="shared" si="113"/>
        <v>0.36192000000000002</v>
      </c>
      <c r="T740">
        <f t="shared" si="114"/>
        <v>1</v>
      </c>
      <c r="X740">
        <f t="shared" si="115"/>
        <v>1</v>
      </c>
      <c r="AB740">
        <f t="shared" si="116"/>
        <v>1</v>
      </c>
    </row>
    <row r="741" spans="2:28" x14ac:dyDescent="0.15">
      <c r="B741">
        <v>774.68299999999999</v>
      </c>
      <c r="C741">
        <v>10</v>
      </c>
      <c r="D741" s="18">
        <v>-0.48380000000000001</v>
      </c>
      <c r="E741" s="18">
        <v>2.7970000000000002</v>
      </c>
      <c r="F741" s="18">
        <v>-0.97829999999999995</v>
      </c>
      <c r="G741" s="18">
        <v>0.36670000000000003</v>
      </c>
      <c r="H741" s="18">
        <v>-1.79</v>
      </c>
      <c r="I741" s="18">
        <v>-0.81869999999999998</v>
      </c>
      <c r="J741" s="18">
        <v>0.1067</v>
      </c>
      <c r="K741" s="18">
        <v>0.16589999999999999</v>
      </c>
      <c r="L741" s="18">
        <v>3.2290000000000001</v>
      </c>
      <c r="M741" s="18">
        <v>0.18579999999999999</v>
      </c>
      <c r="O741" s="18"/>
      <c r="Q741" s="18"/>
      <c r="R741" s="18"/>
      <c r="S741" s="18"/>
    </row>
    <row r="742" spans="2:28" x14ac:dyDescent="0.15">
      <c r="B742">
        <v>774.68299999999999</v>
      </c>
      <c r="C742">
        <v>15</v>
      </c>
      <c r="D742" s="18">
        <v>0.1883</v>
      </c>
      <c r="E742" s="18">
        <v>0.79800000000000004</v>
      </c>
      <c r="F742" s="18">
        <v>-0.47070000000000001</v>
      </c>
      <c r="G742" s="18">
        <v>0.4163</v>
      </c>
      <c r="H742" s="18">
        <v>-0.45650000000000002</v>
      </c>
      <c r="I742" s="18">
        <v>-1.1559999999999999</v>
      </c>
      <c r="J742" s="18">
        <v>8.2769999999999996E-2</v>
      </c>
      <c r="K742" s="18">
        <v>0.15620000000000001</v>
      </c>
      <c r="L742" s="18">
        <v>3.262</v>
      </c>
      <c r="M742" s="18">
        <v>0.16300000000000001</v>
      </c>
      <c r="O742" s="18"/>
      <c r="Q742" s="18"/>
      <c r="R742" s="18"/>
      <c r="S742" s="18"/>
    </row>
    <row r="743" spans="2:28" x14ac:dyDescent="0.15">
      <c r="B743">
        <v>774.68299999999999</v>
      </c>
      <c r="C743">
        <v>20</v>
      </c>
      <c r="D743" s="18">
        <v>0.18110000000000001</v>
      </c>
      <c r="E743" s="18">
        <v>-0.43869999999999998</v>
      </c>
      <c r="F743" s="18">
        <v>-1.073</v>
      </c>
      <c r="G743" s="18">
        <v>5.9330000000000001E-2</v>
      </c>
      <c r="H743" s="18">
        <v>0.78090000000000004</v>
      </c>
      <c r="I743" s="18">
        <v>-0.37509999999999999</v>
      </c>
      <c r="J743" s="18">
        <v>0.34610000000000002</v>
      </c>
      <c r="K743" s="18">
        <v>0.16300000000000001</v>
      </c>
      <c r="L743" s="18">
        <v>3.2629999999999999</v>
      </c>
      <c r="M743" s="18">
        <v>0.17269999999999999</v>
      </c>
      <c r="O743" s="18"/>
      <c r="Q743" s="18"/>
      <c r="R743" s="18"/>
      <c r="S743" s="18"/>
    </row>
    <row r="744" spans="2:28" x14ac:dyDescent="0.15">
      <c r="B744">
        <v>897.803</v>
      </c>
      <c r="C744">
        <v>1</v>
      </c>
      <c r="D744" s="18">
        <v>1.431</v>
      </c>
      <c r="E744" s="18">
        <v>-1.8080000000000001</v>
      </c>
      <c r="F744" s="18">
        <v>-1.6259999999999999</v>
      </c>
      <c r="G744" s="18">
        <v>0.2707</v>
      </c>
      <c r="H744" s="18">
        <v>0.64580000000000004</v>
      </c>
      <c r="I744" s="18">
        <v>-0.76080000000000003</v>
      </c>
      <c r="J744" s="18">
        <v>4.0649999999999999E-2</v>
      </c>
      <c r="K744" s="18">
        <v>0.45669999999999999</v>
      </c>
      <c r="L744" s="18">
        <v>3.5139999999999998</v>
      </c>
      <c r="M744" s="18">
        <v>2.4990000000000001</v>
      </c>
      <c r="O744" s="18"/>
      <c r="Q744" s="18"/>
      <c r="R744" s="18"/>
      <c r="S744" s="18"/>
    </row>
    <row r="745" spans="2:28" x14ac:dyDescent="0.15">
      <c r="B745">
        <v>897.803</v>
      </c>
      <c r="C745">
        <v>3</v>
      </c>
      <c r="D745" s="18">
        <v>0.81779999999999997</v>
      </c>
      <c r="E745" s="18">
        <v>-0.88680000000000003</v>
      </c>
      <c r="F745" s="18">
        <v>-1.4</v>
      </c>
      <c r="G745" s="18">
        <v>4.5289999999999997E-2</v>
      </c>
      <c r="H745" s="18">
        <v>0.41270000000000001</v>
      </c>
      <c r="I745" s="18">
        <v>-0.99829999999999997</v>
      </c>
      <c r="J745" s="18">
        <v>3.057E-2</v>
      </c>
      <c r="K745" s="18">
        <v>0.12590000000000001</v>
      </c>
      <c r="L745" s="18">
        <v>0.75249999999999995</v>
      </c>
      <c r="M745" s="18">
        <v>0.26140000000000002</v>
      </c>
    </row>
    <row r="746" spans="2:28" x14ac:dyDescent="0.15">
      <c r="B746">
        <v>897.803</v>
      </c>
      <c r="C746">
        <v>5</v>
      </c>
      <c r="D746" s="18">
        <v>0.99980000000000002</v>
      </c>
      <c r="E746" s="18">
        <v>1.423</v>
      </c>
      <c r="F746" s="18">
        <v>-0.83589999999999998</v>
      </c>
      <c r="G746" s="18">
        <v>6.6400000000000001E-2</v>
      </c>
      <c r="H746" s="18">
        <v>-2.246</v>
      </c>
      <c r="I746" s="18">
        <v>-1.145</v>
      </c>
      <c r="J746" s="18">
        <v>0.34110000000000001</v>
      </c>
      <c r="K746" s="18">
        <v>0.28499999999999998</v>
      </c>
      <c r="L746" s="18">
        <v>0.4531</v>
      </c>
      <c r="M746" s="18">
        <v>0.21729999999999999</v>
      </c>
    </row>
    <row r="747" spans="2:28" x14ac:dyDescent="0.15">
      <c r="B747">
        <v>897.803</v>
      </c>
      <c r="C747">
        <v>7</v>
      </c>
      <c r="D747" s="18">
        <v>0.53700000000000003</v>
      </c>
      <c r="E747" s="18">
        <v>-1.393</v>
      </c>
      <c r="F747" s="18">
        <v>-1.395</v>
      </c>
      <c r="G747" s="18">
        <v>3.0470000000000001E-2</v>
      </c>
      <c r="H747" s="18">
        <v>1.2569999999999999</v>
      </c>
      <c r="I747" s="18">
        <v>-1.3</v>
      </c>
      <c r="J747" s="18">
        <v>0.25380000000000003</v>
      </c>
      <c r="K747" s="18">
        <v>0.62050000000000005</v>
      </c>
      <c r="L747" s="18">
        <v>3.7639999999999998</v>
      </c>
      <c r="M747" s="18">
        <v>0.2102</v>
      </c>
    </row>
    <row r="748" spans="2:28" x14ac:dyDescent="0.15">
      <c r="B748">
        <v>897.803</v>
      </c>
      <c r="C748">
        <v>10</v>
      </c>
      <c r="D748" s="18">
        <v>0.82540000000000002</v>
      </c>
      <c r="E748" s="18">
        <v>-1.35</v>
      </c>
      <c r="F748" s="18">
        <v>-1.4139999999999999</v>
      </c>
      <c r="G748" s="18">
        <v>0.1241</v>
      </c>
      <c r="H748" s="18">
        <v>0.93389999999999995</v>
      </c>
      <c r="I748" s="18">
        <v>-0.51619999999999999</v>
      </c>
      <c r="J748" s="18">
        <v>0.10349999999999999</v>
      </c>
      <c r="K748" s="18">
        <v>0.44340000000000002</v>
      </c>
      <c r="L748" s="18">
        <v>3.633</v>
      </c>
      <c r="M748" s="18">
        <v>0.14599999999999999</v>
      </c>
    </row>
    <row r="749" spans="2:28" x14ac:dyDescent="0.15">
      <c r="B749">
        <v>897.803</v>
      </c>
      <c r="C749">
        <v>15</v>
      </c>
      <c r="D749" s="18">
        <v>1.5940000000000001</v>
      </c>
      <c r="E749" s="18">
        <v>-2.327</v>
      </c>
      <c r="F749" s="18">
        <v>-1.5589999999999999</v>
      </c>
      <c r="G749" s="18">
        <v>0.24049999999999999</v>
      </c>
      <c r="H749" s="18">
        <v>1.052</v>
      </c>
      <c r="I749" s="18">
        <v>-0.76639999999999997</v>
      </c>
      <c r="J749" s="18">
        <v>4.4150000000000002E-2</v>
      </c>
      <c r="K749" s="18">
        <v>0.1328</v>
      </c>
      <c r="L749" s="18">
        <v>0.58720000000000006</v>
      </c>
      <c r="M749" s="18">
        <v>7.7310000000000004E-2</v>
      </c>
    </row>
    <row r="750" spans="2:28" x14ac:dyDescent="0.15">
      <c r="B750">
        <v>897.803</v>
      </c>
      <c r="C750">
        <v>20</v>
      </c>
      <c r="D750" s="18">
        <v>1.345</v>
      </c>
      <c r="E750" s="18">
        <v>1.532</v>
      </c>
      <c r="F750" s="18">
        <v>-0.83899999999999997</v>
      </c>
      <c r="G750" s="18">
        <v>5.1920000000000001E-2</v>
      </c>
      <c r="H750" s="18">
        <v>0.25430000000000003</v>
      </c>
      <c r="I750" s="18">
        <v>0.48720000000000002</v>
      </c>
      <c r="J750" s="18">
        <v>0.1595</v>
      </c>
      <c r="K750" s="18">
        <v>-2.6920000000000002</v>
      </c>
      <c r="L750" s="18">
        <v>-1.3069999999999999</v>
      </c>
      <c r="M750" s="18">
        <v>0.36930000000000002</v>
      </c>
    </row>
    <row r="751" spans="2:28" x14ac:dyDescent="0.15">
      <c r="B751">
        <v>1036.3610000000001</v>
      </c>
      <c r="C751">
        <v>1</v>
      </c>
      <c r="D751" s="18">
        <v>9.1759999999999994E-2</v>
      </c>
      <c r="E751" s="18">
        <v>0.65700000000000003</v>
      </c>
      <c r="F751" s="18">
        <v>-1.5389999999999999E-2</v>
      </c>
      <c r="G751" s="18">
        <v>0.36409999999999998</v>
      </c>
      <c r="H751" s="18">
        <v>-0.68979999999999997</v>
      </c>
      <c r="I751" s="18">
        <v>1.587</v>
      </c>
      <c r="J751" s="18">
        <v>2.5</v>
      </c>
      <c r="K751" s="18">
        <v>0.31940000000000002</v>
      </c>
      <c r="L751" s="18">
        <v>3.7480000000000002</v>
      </c>
      <c r="M751" s="18">
        <v>6.9389999999999993E-2</v>
      </c>
    </row>
    <row r="752" spans="2:28" x14ac:dyDescent="0.15">
      <c r="B752">
        <v>1036.3610000000001</v>
      </c>
      <c r="C752">
        <v>3</v>
      </c>
      <c r="D752" s="18">
        <v>-5.2769999999999997E-2</v>
      </c>
      <c r="E752" s="18">
        <v>0.26400000000000001</v>
      </c>
      <c r="F752" s="18">
        <v>-0.33860000000000001</v>
      </c>
      <c r="G752" s="18">
        <v>0.1426</v>
      </c>
      <c r="H752" s="18">
        <v>0.2104</v>
      </c>
      <c r="I752" s="18">
        <v>0.44990000000000002</v>
      </c>
      <c r="J752" s="18">
        <v>0.24610000000000001</v>
      </c>
      <c r="K752" s="18">
        <v>-8.0140000000000003E-2</v>
      </c>
      <c r="L752" s="18">
        <v>1.897</v>
      </c>
      <c r="M752" s="18">
        <v>0.23549999999999999</v>
      </c>
    </row>
    <row r="753" spans="2:13" x14ac:dyDescent="0.15">
      <c r="B753">
        <v>1036.3610000000001</v>
      </c>
      <c r="C753">
        <v>5</v>
      </c>
      <c r="D753" s="18">
        <v>-6.8709999999999993E-2</v>
      </c>
      <c r="E753" s="18">
        <v>0.34949999999999998</v>
      </c>
      <c r="F753" s="18">
        <v>-0.15210000000000001</v>
      </c>
      <c r="G753" s="18">
        <v>0.19980000000000001</v>
      </c>
      <c r="H753" s="18">
        <v>4.2850000000000001</v>
      </c>
      <c r="I753" s="18">
        <v>4.0119999999999996</v>
      </c>
      <c r="J753" s="18">
        <v>0.95140000000000002</v>
      </c>
      <c r="K753" s="18">
        <v>-2.2149999999999999</v>
      </c>
      <c r="L753" s="18">
        <v>3.0150000000000001</v>
      </c>
      <c r="M753" s="18">
        <v>0.60009999999999997</v>
      </c>
    </row>
    <row r="754" spans="2:13" x14ac:dyDescent="0.15">
      <c r="B754">
        <v>1036.3610000000001</v>
      </c>
      <c r="C754">
        <v>7</v>
      </c>
      <c r="D754" s="18">
        <v>0.2112</v>
      </c>
      <c r="E754" s="18">
        <v>1.4950000000000001</v>
      </c>
      <c r="F754" s="18">
        <v>-0.91879999999999995</v>
      </c>
      <c r="G754" s="18">
        <v>0.82179999999999997</v>
      </c>
      <c r="H754" s="18">
        <v>-1.155</v>
      </c>
      <c r="I754" s="18">
        <v>-1.7430000000000001</v>
      </c>
      <c r="J754" s="18">
        <v>0.41339999999999999</v>
      </c>
      <c r="K754" s="18">
        <v>-0.19850000000000001</v>
      </c>
      <c r="L754" s="18">
        <v>1.6719999999999999</v>
      </c>
      <c r="M754" s="18">
        <v>0.3246</v>
      </c>
    </row>
    <row r="755" spans="2:13" x14ac:dyDescent="0.15">
      <c r="B755">
        <v>1036.3610000000001</v>
      </c>
      <c r="C755">
        <v>10</v>
      </c>
      <c r="D755" s="18">
        <v>-0.12809999999999999</v>
      </c>
      <c r="E755" s="18">
        <v>0.6401</v>
      </c>
      <c r="F755" s="18">
        <v>-1.206E-2</v>
      </c>
      <c r="G755" s="18">
        <v>0.57750000000000001</v>
      </c>
      <c r="H755" s="18">
        <v>-0.57469999999999999</v>
      </c>
      <c r="I755" s="18">
        <v>3.0670000000000002</v>
      </c>
      <c r="J755" s="18">
        <v>0.67530000000000001</v>
      </c>
      <c r="K755" s="18">
        <v>0.86780000000000002</v>
      </c>
      <c r="L755" s="18">
        <v>3.7040000000000002</v>
      </c>
      <c r="M755" s="18">
        <v>0.1472</v>
      </c>
    </row>
    <row r="756" spans="2:13" x14ac:dyDescent="0.15">
      <c r="B756">
        <v>1036.3610000000001</v>
      </c>
      <c r="C756">
        <v>15</v>
      </c>
      <c r="D756" s="18">
        <v>-0.48299999999999998</v>
      </c>
      <c r="E756" s="18">
        <v>2.0409999999999999</v>
      </c>
      <c r="F756" s="18">
        <v>-0.89639999999999997</v>
      </c>
      <c r="G756" s="18">
        <v>0.35780000000000001</v>
      </c>
      <c r="H756" s="18">
        <v>-1.222</v>
      </c>
      <c r="I756" s="18">
        <v>-0.7359</v>
      </c>
      <c r="J756" s="18">
        <v>0.1527</v>
      </c>
      <c r="K756" s="18">
        <v>0.41760000000000003</v>
      </c>
      <c r="L756" s="18">
        <v>3.71</v>
      </c>
      <c r="M756" s="18">
        <v>4.8349999999999997E-2</v>
      </c>
    </row>
    <row r="757" spans="2:13" x14ac:dyDescent="0.15">
      <c r="B757">
        <v>1036.3610000000001</v>
      </c>
      <c r="C757">
        <v>20</v>
      </c>
      <c r="D757" s="18">
        <v>0.16420000000000001</v>
      </c>
      <c r="E757" s="18">
        <v>0.61439999999999995</v>
      </c>
      <c r="F757" s="18">
        <v>3.286E-2</v>
      </c>
      <c r="G757" s="18">
        <v>0.33529999999999999</v>
      </c>
      <c r="H757" s="18">
        <v>-0.71289999999999998</v>
      </c>
      <c r="I757" s="18">
        <v>0.92700000000000005</v>
      </c>
      <c r="J757" s="18">
        <v>2.4929999999999999</v>
      </c>
      <c r="K757" s="18">
        <v>0.32440000000000002</v>
      </c>
      <c r="L757" s="18">
        <v>3.7480000000000002</v>
      </c>
      <c r="M757" s="18">
        <v>6.9739999999999996E-2</v>
      </c>
    </row>
    <row r="758" spans="2:13" x14ac:dyDescent="0.15">
      <c r="B758">
        <v>0.76500000000000001</v>
      </c>
      <c r="C758">
        <v>1</v>
      </c>
      <c r="D758" s="18">
        <v>1</v>
      </c>
      <c r="E758" s="18">
        <v>0</v>
      </c>
      <c r="F758" s="18">
        <v>0</v>
      </c>
      <c r="G758" s="18">
        <v>0</v>
      </c>
      <c r="H758" s="18">
        <v>0</v>
      </c>
      <c r="I758" s="18">
        <v>0</v>
      </c>
      <c r="J758" s="18">
        <v>0</v>
      </c>
      <c r="K758" s="18">
        <v>0</v>
      </c>
      <c r="L758" s="18">
        <v>0</v>
      </c>
      <c r="M758" s="18">
        <v>0</v>
      </c>
    </row>
    <row r="759" spans="2:13" x14ac:dyDescent="0.15">
      <c r="B759">
        <v>0.76500000000000001</v>
      </c>
      <c r="C759">
        <v>3</v>
      </c>
      <c r="D759" s="18">
        <v>1</v>
      </c>
      <c r="E759" s="18">
        <v>0</v>
      </c>
      <c r="F759" s="18">
        <v>0</v>
      </c>
      <c r="G759" s="18">
        <v>0</v>
      </c>
      <c r="H759" s="18">
        <v>0</v>
      </c>
      <c r="I759" s="18">
        <v>0</v>
      </c>
      <c r="J759" s="18">
        <v>0</v>
      </c>
      <c r="K759" s="18">
        <v>0</v>
      </c>
      <c r="L759" s="18">
        <v>0</v>
      </c>
      <c r="M759" s="18">
        <v>0</v>
      </c>
    </row>
    <row r="760" spans="2:13" x14ac:dyDescent="0.15">
      <c r="B760">
        <v>0.76500000000000001</v>
      </c>
      <c r="C760">
        <v>5</v>
      </c>
      <c r="D760" s="18">
        <v>1</v>
      </c>
      <c r="E760" s="18">
        <v>0</v>
      </c>
      <c r="F760" s="18">
        <v>0</v>
      </c>
      <c r="G760" s="18">
        <v>0</v>
      </c>
      <c r="H760" s="18">
        <v>0</v>
      </c>
      <c r="I760" s="18">
        <v>0</v>
      </c>
      <c r="J760" s="18">
        <v>0</v>
      </c>
      <c r="K760" s="18">
        <v>0</v>
      </c>
      <c r="L760" s="18">
        <v>0</v>
      </c>
      <c r="M760" s="18">
        <v>0</v>
      </c>
    </row>
    <row r="761" spans="2:13" x14ac:dyDescent="0.15">
      <c r="B761">
        <v>0.76500000000000001</v>
      </c>
      <c r="C761">
        <v>7</v>
      </c>
      <c r="D761" s="18">
        <v>1</v>
      </c>
      <c r="E761" s="18">
        <v>0</v>
      </c>
      <c r="F761" s="18">
        <v>0</v>
      </c>
      <c r="G761" s="18">
        <v>0</v>
      </c>
      <c r="H761" s="18">
        <v>0</v>
      </c>
      <c r="I761" s="18">
        <v>0</v>
      </c>
      <c r="J761" s="18">
        <v>0</v>
      </c>
      <c r="K761" s="18">
        <v>0</v>
      </c>
      <c r="L761" s="18">
        <v>0</v>
      </c>
      <c r="M761" s="18">
        <v>0</v>
      </c>
    </row>
    <row r="762" spans="2:13" x14ac:dyDescent="0.15">
      <c r="B762">
        <v>0.76500000000000001</v>
      </c>
      <c r="C762">
        <v>10</v>
      </c>
      <c r="D762" s="18">
        <v>1</v>
      </c>
      <c r="E762" s="18">
        <v>0</v>
      </c>
      <c r="F762" s="18">
        <v>0</v>
      </c>
      <c r="G762" s="18">
        <v>0</v>
      </c>
      <c r="H762" s="18">
        <v>0</v>
      </c>
      <c r="I762" s="18">
        <v>0</v>
      </c>
      <c r="J762" s="18">
        <v>0</v>
      </c>
      <c r="K762" s="18">
        <v>0</v>
      </c>
      <c r="L762" s="18">
        <v>0</v>
      </c>
      <c r="M762" s="18">
        <v>0</v>
      </c>
    </row>
    <row r="763" spans="2:13" x14ac:dyDescent="0.15">
      <c r="B763">
        <v>0.76500000000000001</v>
      </c>
      <c r="C763">
        <v>15</v>
      </c>
      <c r="D763" s="18">
        <v>1</v>
      </c>
      <c r="E763" s="18">
        <v>0</v>
      </c>
      <c r="F763" s="18">
        <v>0</v>
      </c>
      <c r="G763" s="18">
        <v>0</v>
      </c>
      <c r="H763" s="18">
        <v>0</v>
      </c>
      <c r="I763" s="18">
        <v>0</v>
      </c>
      <c r="J763" s="18">
        <v>0</v>
      </c>
      <c r="K763" s="18">
        <v>0</v>
      </c>
      <c r="L763" s="18">
        <v>0</v>
      </c>
      <c r="M763" s="18">
        <v>0</v>
      </c>
    </row>
    <row r="764" spans="2:13" x14ac:dyDescent="0.15">
      <c r="B764">
        <v>0.76500000000000001</v>
      </c>
      <c r="C764">
        <v>20</v>
      </c>
      <c r="D764" s="18">
        <v>1</v>
      </c>
      <c r="E764" s="18">
        <v>0</v>
      </c>
      <c r="F764" s="18">
        <v>0</v>
      </c>
      <c r="G764" s="18">
        <v>0</v>
      </c>
      <c r="H764" s="18">
        <v>0</v>
      </c>
      <c r="I764" s="18">
        <v>0</v>
      </c>
      <c r="J764" s="18">
        <v>0</v>
      </c>
      <c r="K764" s="18">
        <v>0</v>
      </c>
      <c r="L764" s="18">
        <v>0</v>
      </c>
      <c r="M764" s="18">
        <v>0</v>
      </c>
    </row>
    <row r="765" spans="2:13" x14ac:dyDescent="0.15">
      <c r="B765">
        <v>1.901</v>
      </c>
      <c r="C765">
        <v>1</v>
      </c>
      <c r="D765" s="18">
        <v>1</v>
      </c>
      <c r="E765" s="18">
        <v>0</v>
      </c>
      <c r="F765" s="18">
        <v>0</v>
      </c>
      <c r="G765" s="18">
        <v>0</v>
      </c>
      <c r="H765" s="18">
        <v>0</v>
      </c>
      <c r="I765" s="18">
        <v>0</v>
      </c>
      <c r="J765" s="18">
        <v>0</v>
      </c>
      <c r="K765" s="18">
        <v>0</v>
      </c>
      <c r="L765" s="18">
        <v>0</v>
      </c>
      <c r="M765" s="18">
        <v>0</v>
      </c>
    </row>
    <row r="766" spans="2:13" x14ac:dyDescent="0.15">
      <c r="B766">
        <v>1.901</v>
      </c>
      <c r="C766">
        <v>3</v>
      </c>
      <c r="D766" s="18">
        <v>1</v>
      </c>
      <c r="E766" s="18">
        <v>0</v>
      </c>
      <c r="F766" s="18">
        <v>0</v>
      </c>
      <c r="G766" s="18">
        <v>0</v>
      </c>
      <c r="H766" s="18">
        <v>0</v>
      </c>
      <c r="I766" s="18">
        <v>0</v>
      </c>
      <c r="J766" s="18">
        <v>0</v>
      </c>
      <c r="K766" s="18">
        <v>0</v>
      </c>
      <c r="L766" s="18">
        <v>0</v>
      </c>
      <c r="M766" s="18">
        <v>0</v>
      </c>
    </row>
    <row r="767" spans="2:13" x14ac:dyDescent="0.15">
      <c r="B767">
        <v>1.901</v>
      </c>
      <c r="C767">
        <v>5</v>
      </c>
      <c r="D767" s="18">
        <v>1</v>
      </c>
      <c r="E767" s="18">
        <v>0</v>
      </c>
      <c r="F767" s="18">
        <v>0</v>
      </c>
      <c r="G767" s="18">
        <v>0</v>
      </c>
      <c r="H767" s="18">
        <v>0</v>
      </c>
      <c r="I767" s="18">
        <v>0</v>
      </c>
      <c r="J767" s="18">
        <v>0</v>
      </c>
      <c r="K767" s="18">
        <v>0</v>
      </c>
      <c r="L767" s="18">
        <v>0</v>
      </c>
      <c r="M767" s="18">
        <v>0</v>
      </c>
    </row>
    <row r="768" spans="2:13" x14ac:dyDescent="0.15">
      <c r="B768">
        <v>1.901</v>
      </c>
      <c r="C768">
        <v>7</v>
      </c>
      <c r="D768" s="18">
        <v>1</v>
      </c>
      <c r="E768" s="18">
        <v>0</v>
      </c>
      <c r="F768" s="18">
        <v>0</v>
      </c>
      <c r="G768" s="18">
        <v>0</v>
      </c>
      <c r="H768" s="18">
        <v>0</v>
      </c>
      <c r="I768" s="18">
        <v>0</v>
      </c>
      <c r="J768" s="18">
        <v>0</v>
      </c>
      <c r="K768" s="18">
        <v>0</v>
      </c>
      <c r="L768" s="18">
        <v>0</v>
      </c>
      <c r="M768" s="18">
        <v>0</v>
      </c>
    </row>
    <row r="769" spans="2:13" x14ac:dyDescent="0.15">
      <c r="B769">
        <v>1.901</v>
      </c>
      <c r="C769">
        <v>10</v>
      </c>
      <c r="D769" s="18">
        <v>1</v>
      </c>
      <c r="E769" s="18">
        <v>0</v>
      </c>
      <c r="F769" s="18">
        <v>0</v>
      </c>
      <c r="G769" s="18">
        <v>0</v>
      </c>
      <c r="H769" s="18">
        <v>0</v>
      </c>
      <c r="I769" s="18">
        <v>0</v>
      </c>
      <c r="J769" s="18">
        <v>0</v>
      </c>
      <c r="K769" s="18">
        <v>0</v>
      </c>
      <c r="L769" s="18">
        <v>0</v>
      </c>
      <c r="M769" s="18">
        <v>0</v>
      </c>
    </row>
    <row r="770" spans="2:13" x14ac:dyDescent="0.15">
      <c r="B770">
        <v>1.901</v>
      </c>
      <c r="C770">
        <v>15</v>
      </c>
      <c r="D770" s="18">
        <v>1</v>
      </c>
      <c r="E770" s="18">
        <v>0</v>
      </c>
      <c r="F770" s="18">
        <v>0</v>
      </c>
      <c r="G770" s="18">
        <v>0</v>
      </c>
      <c r="H770" s="18">
        <v>0</v>
      </c>
      <c r="I770" s="18">
        <v>0</v>
      </c>
      <c r="J770" s="18">
        <v>0</v>
      </c>
      <c r="K770" s="18">
        <v>0</v>
      </c>
      <c r="L770" s="18">
        <v>0</v>
      </c>
      <c r="M770" s="18">
        <v>0</v>
      </c>
    </row>
    <row r="771" spans="2:13" x14ac:dyDescent="0.15">
      <c r="B771">
        <v>1.901</v>
      </c>
      <c r="C771">
        <v>20</v>
      </c>
      <c r="D771" s="18">
        <v>1</v>
      </c>
      <c r="E771" s="18">
        <v>0</v>
      </c>
      <c r="F771" s="18">
        <v>0</v>
      </c>
      <c r="G771" s="18">
        <v>0</v>
      </c>
      <c r="H771" s="18">
        <v>0</v>
      </c>
      <c r="I771" s="18">
        <v>0</v>
      </c>
      <c r="J771" s="18">
        <v>0</v>
      </c>
      <c r="K771" s="18">
        <v>0</v>
      </c>
      <c r="L771" s="18">
        <v>0</v>
      </c>
      <c r="M771" s="18">
        <v>0</v>
      </c>
    </row>
    <row r="772" spans="2:13" x14ac:dyDescent="0.15">
      <c r="B772">
        <v>4.0910000000000002</v>
      </c>
      <c r="C772">
        <v>1</v>
      </c>
      <c r="D772" s="18">
        <v>1</v>
      </c>
      <c r="E772" s="18">
        <v>0</v>
      </c>
      <c r="F772" s="18">
        <v>0</v>
      </c>
      <c r="G772" s="18">
        <v>0</v>
      </c>
      <c r="H772" s="18">
        <v>0</v>
      </c>
      <c r="I772" s="18">
        <v>0</v>
      </c>
      <c r="J772" s="18">
        <v>0</v>
      </c>
      <c r="K772" s="18">
        <v>0</v>
      </c>
      <c r="L772" s="18">
        <v>0</v>
      </c>
      <c r="M772" s="18">
        <v>0</v>
      </c>
    </row>
    <row r="773" spans="2:13" x14ac:dyDescent="0.15">
      <c r="B773">
        <v>4.0910000000000002</v>
      </c>
      <c r="C773">
        <v>3</v>
      </c>
      <c r="D773" s="18">
        <v>1</v>
      </c>
      <c r="E773" s="18">
        <v>0</v>
      </c>
      <c r="F773" s="18">
        <v>0</v>
      </c>
      <c r="G773" s="18">
        <v>0</v>
      </c>
      <c r="H773" s="18">
        <v>0</v>
      </c>
      <c r="I773" s="18">
        <v>0</v>
      </c>
      <c r="J773" s="18">
        <v>0</v>
      </c>
      <c r="K773" s="18">
        <v>0</v>
      </c>
      <c r="L773" s="18">
        <v>0</v>
      </c>
      <c r="M773" s="18">
        <v>0</v>
      </c>
    </row>
    <row r="774" spans="2:13" x14ac:dyDescent="0.15">
      <c r="B774">
        <v>4.0910000000000002</v>
      </c>
      <c r="C774">
        <v>5</v>
      </c>
      <c r="D774" s="18">
        <v>1</v>
      </c>
      <c r="E774" s="18">
        <v>0</v>
      </c>
      <c r="F774" s="18">
        <v>0</v>
      </c>
      <c r="G774" s="18">
        <v>0</v>
      </c>
      <c r="H774" s="18">
        <v>0</v>
      </c>
      <c r="I774" s="18">
        <v>0</v>
      </c>
      <c r="J774" s="18">
        <v>0</v>
      </c>
      <c r="K774" s="18">
        <v>0</v>
      </c>
      <c r="L774" s="18">
        <v>0</v>
      </c>
      <c r="M774" s="18">
        <v>0</v>
      </c>
    </row>
    <row r="775" spans="2:13" x14ac:dyDescent="0.15">
      <c r="B775">
        <v>4.0910000000000002</v>
      </c>
      <c r="C775">
        <v>7</v>
      </c>
      <c r="D775" s="18">
        <v>1</v>
      </c>
      <c r="E775" s="18">
        <v>0</v>
      </c>
      <c r="F775" s="18">
        <v>0</v>
      </c>
      <c r="G775" s="18">
        <v>0</v>
      </c>
      <c r="H775" s="18">
        <v>0</v>
      </c>
      <c r="I775" s="18">
        <v>0</v>
      </c>
      <c r="J775" s="18">
        <v>0</v>
      </c>
      <c r="K775" s="18">
        <v>0</v>
      </c>
      <c r="L775" s="18">
        <v>0</v>
      </c>
      <c r="M775" s="18">
        <v>0</v>
      </c>
    </row>
    <row r="776" spans="2:13" x14ac:dyDescent="0.15">
      <c r="B776">
        <v>4.0910000000000002</v>
      </c>
      <c r="C776">
        <v>10</v>
      </c>
      <c r="D776" s="18">
        <v>1</v>
      </c>
      <c r="E776" s="18">
        <v>0</v>
      </c>
      <c r="F776" s="18">
        <v>0</v>
      </c>
      <c r="G776" s="18">
        <v>0</v>
      </c>
      <c r="H776" s="18">
        <v>0</v>
      </c>
      <c r="I776" s="18">
        <v>0</v>
      </c>
      <c r="J776" s="18">
        <v>0</v>
      </c>
      <c r="K776" s="18">
        <v>0</v>
      </c>
      <c r="L776" s="18">
        <v>0</v>
      </c>
      <c r="M776" s="18">
        <v>0</v>
      </c>
    </row>
    <row r="777" spans="2:13" x14ac:dyDescent="0.15">
      <c r="B777">
        <v>4.0910000000000002</v>
      </c>
      <c r="C777">
        <v>15</v>
      </c>
      <c r="D777" s="18">
        <v>1</v>
      </c>
      <c r="E777" s="18">
        <v>0</v>
      </c>
      <c r="F777" s="18">
        <v>0</v>
      </c>
      <c r="G777" s="18">
        <v>0</v>
      </c>
      <c r="H777" s="18">
        <v>0</v>
      </c>
      <c r="I777" s="18">
        <v>0</v>
      </c>
      <c r="J777" s="18">
        <v>0</v>
      </c>
      <c r="K777" s="18">
        <v>0</v>
      </c>
      <c r="L777" s="18">
        <v>0</v>
      </c>
      <c r="M777" s="18">
        <v>0</v>
      </c>
    </row>
    <row r="778" spans="2:13" x14ac:dyDescent="0.15">
      <c r="B778">
        <v>4.0910000000000002</v>
      </c>
      <c r="C778">
        <v>20</v>
      </c>
      <c r="D778" s="18">
        <v>1</v>
      </c>
      <c r="E778" s="18">
        <v>0</v>
      </c>
      <c r="F778" s="18">
        <v>0</v>
      </c>
      <c r="G778" s="18">
        <v>0</v>
      </c>
      <c r="H778" s="18">
        <v>0</v>
      </c>
      <c r="I778" s="18">
        <v>0</v>
      </c>
      <c r="J778" s="18">
        <v>0</v>
      </c>
      <c r="K778" s="18">
        <v>0</v>
      </c>
      <c r="L778" s="18">
        <v>0</v>
      </c>
      <c r="M778" s="18">
        <v>0</v>
      </c>
    </row>
    <row r="779" spans="2:13" x14ac:dyDescent="0.15">
      <c r="B779">
        <v>9.5030000000000001</v>
      </c>
      <c r="C779">
        <v>1</v>
      </c>
      <c r="D779" s="18">
        <v>1</v>
      </c>
      <c r="E779" s="18">
        <v>0</v>
      </c>
      <c r="F779" s="18">
        <v>0</v>
      </c>
      <c r="G779" s="18">
        <v>0</v>
      </c>
      <c r="H779" s="18">
        <v>0</v>
      </c>
      <c r="I779" s="18">
        <v>0</v>
      </c>
      <c r="J779" s="18">
        <v>0</v>
      </c>
      <c r="K779" s="18">
        <v>0</v>
      </c>
      <c r="L779" s="18">
        <v>0</v>
      </c>
      <c r="M779" s="18">
        <v>0</v>
      </c>
    </row>
    <row r="780" spans="2:13" x14ac:dyDescent="0.15">
      <c r="B780">
        <v>9.5030000000000001</v>
      </c>
      <c r="C780">
        <v>3</v>
      </c>
      <c r="D780" s="18">
        <v>1</v>
      </c>
      <c r="E780" s="18">
        <v>0</v>
      </c>
      <c r="F780" s="18">
        <v>0</v>
      </c>
      <c r="G780" s="18">
        <v>0</v>
      </c>
      <c r="H780" s="18">
        <v>0</v>
      </c>
      <c r="I780" s="18">
        <v>0</v>
      </c>
      <c r="J780" s="18">
        <v>0</v>
      </c>
      <c r="K780" s="18">
        <v>0</v>
      </c>
      <c r="L780" s="18">
        <v>0</v>
      </c>
      <c r="M780" s="18">
        <v>0</v>
      </c>
    </row>
    <row r="781" spans="2:13" x14ac:dyDescent="0.15">
      <c r="B781">
        <v>9.5030000000000001</v>
      </c>
      <c r="C781">
        <v>5</v>
      </c>
      <c r="D781" s="18">
        <v>1</v>
      </c>
      <c r="E781" s="18">
        <v>0</v>
      </c>
      <c r="F781" s="18">
        <v>0</v>
      </c>
      <c r="G781" s="18">
        <v>0</v>
      </c>
      <c r="H781" s="18">
        <v>0</v>
      </c>
      <c r="I781" s="18">
        <v>0</v>
      </c>
      <c r="J781" s="18">
        <v>0</v>
      </c>
      <c r="K781" s="18">
        <v>0</v>
      </c>
      <c r="L781" s="18">
        <v>0</v>
      </c>
      <c r="M781" s="18">
        <v>0</v>
      </c>
    </row>
    <row r="782" spans="2:13" x14ac:dyDescent="0.15">
      <c r="B782">
        <v>9.5030000000000001</v>
      </c>
      <c r="C782">
        <v>7</v>
      </c>
      <c r="D782" s="18">
        <v>1</v>
      </c>
      <c r="E782" s="18">
        <v>0</v>
      </c>
      <c r="F782" s="18">
        <v>0</v>
      </c>
      <c r="G782" s="18">
        <v>0</v>
      </c>
      <c r="H782" s="18">
        <v>0</v>
      </c>
      <c r="I782" s="18">
        <v>0</v>
      </c>
      <c r="J782" s="18">
        <v>0</v>
      </c>
      <c r="K782" s="18">
        <v>0</v>
      </c>
      <c r="L782" s="18">
        <v>0</v>
      </c>
      <c r="M782" s="18">
        <v>0</v>
      </c>
    </row>
    <row r="783" spans="2:13" x14ac:dyDescent="0.15">
      <c r="B783">
        <v>9.5030000000000001</v>
      </c>
      <c r="C783">
        <v>10</v>
      </c>
      <c r="D783" s="18">
        <v>1</v>
      </c>
      <c r="E783" s="18">
        <v>0</v>
      </c>
      <c r="F783" s="18">
        <v>0</v>
      </c>
      <c r="G783" s="18">
        <v>0</v>
      </c>
      <c r="H783" s="18">
        <v>0</v>
      </c>
      <c r="I783" s="18">
        <v>0</v>
      </c>
      <c r="J783" s="18">
        <v>0</v>
      </c>
      <c r="K783" s="18">
        <v>0</v>
      </c>
      <c r="L783" s="18">
        <v>0</v>
      </c>
      <c r="M783" s="18">
        <v>0</v>
      </c>
    </row>
    <row r="784" spans="2:13" x14ac:dyDescent="0.15">
      <c r="B784">
        <v>9.5030000000000001</v>
      </c>
      <c r="C784">
        <v>15</v>
      </c>
      <c r="D784" s="18">
        <v>1</v>
      </c>
      <c r="E784" s="18">
        <v>0</v>
      </c>
      <c r="F784" s="18">
        <v>0</v>
      </c>
      <c r="G784" s="18">
        <v>0</v>
      </c>
      <c r="H784" s="18">
        <v>0</v>
      </c>
      <c r="I784" s="18">
        <v>0</v>
      </c>
      <c r="J784" s="18">
        <v>0</v>
      </c>
      <c r="K784" s="18">
        <v>0</v>
      </c>
      <c r="L784" s="18">
        <v>0</v>
      </c>
      <c r="M784" s="18">
        <v>0</v>
      </c>
    </row>
    <row r="785" spans="2:13" x14ac:dyDescent="0.15">
      <c r="B785">
        <v>9.5030000000000001</v>
      </c>
      <c r="C785">
        <v>20</v>
      </c>
      <c r="D785" s="18">
        <v>1</v>
      </c>
      <c r="E785" s="18">
        <v>0</v>
      </c>
      <c r="F785" s="18">
        <v>0</v>
      </c>
      <c r="G785" s="18">
        <v>0</v>
      </c>
      <c r="H785" s="18">
        <v>0</v>
      </c>
      <c r="I785" s="18">
        <v>0</v>
      </c>
      <c r="J785" s="18">
        <v>0</v>
      </c>
      <c r="K785" s="18">
        <v>0</v>
      </c>
      <c r="L785" s="18">
        <v>0</v>
      </c>
      <c r="M785" s="18">
        <v>0</v>
      </c>
    </row>
    <row r="786" spans="2:13" x14ac:dyDescent="0.15">
      <c r="B786">
        <v>17.103000000000002</v>
      </c>
      <c r="C786">
        <v>1</v>
      </c>
      <c r="D786" s="18">
        <v>1</v>
      </c>
      <c r="E786" s="18">
        <v>0</v>
      </c>
      <c r="F786" s="18">
        <v>0</v>
      </c>
      <c r="G786" s="18">
        <v>0</v>
      </c>
      <c r="H786" s="18">
        <v>0</v>
      </c>
      <c r="I786" s="18">
        <v>0</v>
      </c>
      <c r="J786" s="18">
        <v>0</v>
      </c>
      <c r="K786" s="18">
        <v>0</v>
      </c>
      <c r="L786" s="18">
        <v>0</v>
      </c>
      <c r="M786" s="18">
        <v>0</v>
      </c>
    </row>
    <row r="787" spans="2:13" x14ac:dyDescent="0.15">
      <c r="B787">
        <v>17.103000000000002</v>
      </c>
      <c r="C787">
        <v>3</v>
      </c>
      <c r="D787" s="18">
        <v>1</v>
      </c>
      <c r="E787" s="18">
        <v>0</v>
      </c>
      <c r="F787" s="18">
        <v>0</v>
      </c>
      <c r="G787" s="18">
        <v>0</v>
      </c>
      <c r="H787" s="18">
        <v>0</v>
      </c>
      <c r="I787" s="18">
        <v>0</v>
      </c>
      <c r="J787" s="18">
        <v>0</v>
      </c>
      <c r="K787" s="18">
        <v>0</v>
      </c>
      <c r="L787" s="18">
        <v>0</v>
      </c>
      <c r="M787" s="18">
        <v>0</v>
      </c>
    </row>
    <row r="788" spans="2:13" x14ac:dyDescent="0.15">
      <c r="B788">
        <v>17.103000000000002</v>
      </c>
      <c r="C788">
        <v>5</v>
      </c>
      <c r="D788" s="18">
        <v>1</v>
      </c>
      <c r="E788" s="18">
        <v>0</v>
      </c>
      <c r="F788" s="18">
        <v>0</v>
      </c>
      <c r="G788" s="18">
        <v>0</v>
      </c>
      <c r="H788" s="18">
        <v>0</v>
      </c>
      <c r="I788" s="18">
        <v>0</v>
      </c>
      <c r="J788" s="18">
        <v>0</v>
      </c>
      <c r="K788" s="18">
        <v>0</v>
      </c>
      <c r="L788" s="18">
        <v>0</v>
      </c>
      <c r="M788" s="18">
        <v>0</v>
      </c>
    </row>
    <row r="789" spans="2:13" x14ac:dyDescent="0.15">
      <c r="B789">
        <v>17.103000000000002</v>
      </c>
      <c r="C789">
        <v>7</v>
      </c>
      <c r="D789" s="18">
        <v>1</v>
      </c>
      <c r="E789" s="18">
        <v>0</v>
      </c>
      <c r="F789" s="18">
        <v>0</v>
      </c>
      <c r="G789" s="18">
        <v>0</v>
      </c>
      <c r="H789" s="18">
        <v>0</v>
      </c>
      <c r="I789" s="18">
        <v>0</v>
      </c>
      <c r="J789" s="18">
        <v>0</v>
      </c>
      <c r="K789" s="18">
        <v>0</v>
      </c>
      <c r="L789" s="18">
        <v>0</v>
      </c>
      <c r="M789" s="18">
        <v>0</v>
      </c>
    </row>
    <row r="790" spans="2:13" x14ac:dyDescent="0.15">
      <c r="B790">
        <v>17.103000000000002</v>
      </c>
      <c r="C790">
        <v>10</v>
      </c>
      <c r="D790" s="18">
        <v>1</v>
      </c>
      <c r="E790" s="18">
        <v>0</v>
      </c>
      <c r="F790" s="18">
        <v>0</v>
      </c>
      <c r="G790" s="18">
        <v>0</v>
      </c>
      <c r="H790" s="18">
        <v>0</v>
      </c>
      <c r="I790" s="18">
        <v>0</v>
      </c>
      <c r="J790" s="18">
        <v>0</v>
      </c>
      <c r="K790" s="18">
        <v>0</v>
      </c>
      <c r="L790" s="18">
        <v>0</v>
      </c>
      <c r="M790" s="18">
        <v>0</v>
      </c>
    </row>
    <row r="791" spans="2:13" x14ac:dyDescent="0.15">
      <c r="B791">
        <v>17.103000000000002</v>
      </c>
      <c r="C791">
        <v>15</v>
      </c>
      <c r="D791" s="18">
        <v>1</v>
      </c>
      <c r="E791" s="18">
        <v>0</v>
      </c>
      <c r="F791" s="18">
        <v>0</v>
      </c>
      <c r="G791" s="18">
        <v>0</v>
      </c>
      <c r="H791" s="18">
        <v>0</v>
      </c>
      <c r="I791" s="18">
        <v>0</v>
      </c>
      <c r="J791" s="18">
        <v>0</v>
      </c>
      <c r="K791" s="18">
        <v>0</v>
      </c>
      <c r="L791" s="18">
        <v>0</v>
      </c>
      <c r="M791" s="18">
        <v>0</v>
      </c>
    </row>
    <row r="792" spans="2:13" x14ac:dyDescent="0.15">
      <c r="B792">
        <v>17.103000000000002</v>
      </c>
      <c r="C792">
        <v>20</v>
      </c>
      <c r="D792" s="18">
        <v>1</v>
      </c>
      <c r="E792" s="18">
        <v>0</v>
      </c>
      <c r="F792" s="18">
        <v>0</v>
      </c>
      <c r="G792" s="18">
        <v>0</v>
      </c>
      <c r="H792" s="18">
        <v>0</v>
      </c>
      <c r="I792" s="18">
        <v>0</v>
      </c>
      <c r="J792" s="18">
        <v>0</v>
      </c>
      <c r="K792" s="18">
        <v>0</v>
      </c>
      <c r="L792" s="18">
        <v>0</v>
      </c>
      <c r="M792" s="18">
        <v>0</v>
      </c>
    </row>
    <row r="793" spans="2:13" x14ac:dyDescent="0.15">
      <c r="B793">
        <v>31.263000000000002</v>
      </c>
      <c r="C793">
        <v>1</v>
      </c>
      <c r="D793" s="18">
        <v>0.19900000000000001</v>
      </c>
      <c r="E793" s="18">
        <v>4.879E-2</v>
      </c>
      <c r="F793" s="18">
        <v>-1.002</v>
      </c>
      <c r="G793" s="18">
        <v>4.308E-2</v>
      </c>
      <c r="H793" s="18">
        <v>-0.18090000000000001</v>
      </c>
      <c r="I793" s="18">
        <v>0.86460000000000004</v>
      </c>
      <c r="J793" s="18">
        <v>2.5</v>
      </c>
      <c r="K793" s="18">
        <v>0.24149999999999999</v>
      </c>
      <c r="L793" s="18">
        <v>2.7919999999999998</v>
      </c>
      <c r="M793" s="18">
        <v>0.1404</v>
      </c>
    </row>
    <row r="794" spans="2:13" x14ac:dyDescent="0.15">
      <c r="B794">
        <v>31.263000000000002</v>
      </c>
      <c r="C794">
        <v>3</v>
      </c>
      <c r="D794" s="18">
        <v>0.19900000000000001</v>
      </c>
      <c r="E794" s="18">
        <v>4.879E-2</v>
      </c>
      <c r="F794" s="18">
        <v>-1.002</v>
      </c>
      <c r="G794" s="18">
        <v>4.308E-2</v>
      </c>
      <c r="H794" s="18">
        <v>-0.18090000000000001</v>
      </c>
      <c r="I794" s="18">
        <v>0.86460000000000004</v>
      </c>
      <c r="J794" s="18">
        <v>2.5</v>
      </c>
      <c r="K794" s="18">
        <v>0.24149999999999999</v>
      </c>
      <c r="L794" s="18">
        <v>2.7919999999999998</v>
      </c>
      <c r="M794" s="18">
        <v>0.1404</v>
      </c>
    </row>
    <row r="795" spans="2:13" x14ac:dyDescent="0.15">
      <c r="B795">
        <v>31.263000000000002</v>
      </c>
      <c r="C795">
        <v>5</v>
      </c>
      <c r="D795" s="18">
        <v>0.14979999999999999</v>
      </c>
      <c r="E795" s="18">
        <v>6.0290000000000003E-2</v>
      </c>
      <c r="F795" s="18">
        <v>2.8769999999999998</v>
      </c>
      <c r="G795" s="18">
        <v>6.583E-2</v>
      </c>
      <c r="H795" s="18">
        <v>0.1328</v>
      </c>
      <c r="I795" s="18">
        <v>2.863</v>
      </c>
      <c r="J795" s="18">
        <v>6.5259999999999999E-2</v>
      </c>
      <c r="K795" s="18">
        <v>8.4159999999999999E-3</v>
      </c>
      <c r="L795" s="18">
        <v>-1.0760000000000001</v>
      </c>
      <c r="M795" s="18">
        <v>5.3260000000000002E-2</v>
      </c>
    </row>
    <row r="796" spans="2:13" x14ac:dyDescent="0.15">
      <c r="B796">
        <v>31.263000000000002</v>
      </c>
      <c r="C796">
        <v>7</v>
      </c>
      <c r="D796" s="18">
        <v>8.5989999999999997E-2</v>
      </c>
      <c r="E796" s="18">
        <v>0.1593</v>
      </c>
      <c r="F796" s="18">
        <v>2.8889999999999998</v>
      </c>
      <c r="G796" s="18">
        <v>9.0399999999999994E-2</v>
      </c>
      <c r="H796" s="18">
        <v>-0.32719999999999999</v>
      </c>
      <c r="I796" s="18">
        <v>1.0329999999999999</v>
      </c>
      <c r="J796" s="18">
        <v>1.0609999999999999</v>
      </c>
      <c r="K796" s="18">
        <v>0.72950000000000004</v>
      </c>
      <c r="L796" s="18">
        <v>3.008</v>
      </c>
      <c r="M796" s="18">
        <v>2.5</v>
      </c>
    </row>
    <row r="797" spans="2:13" x14ac:dyDescent="0.15">
      <c r="B797">
        <v>31.263000000000002</v>
      </c>
      <c r="C797">
        <v>10</v>
      </c>
      <c r="D797" s="18">
        <v>0.14799999999999999</v>
      </c>
      <c r="E797" s="18">
        <v>-0.11360000000000001</v>
      </c>
      <c r="F797" s="18">
        <v>-0.46200000000000002</v>
      </c>
      <c r="G797" s="18">
        <v>3.0089999999999999E-2</v>
      </c>
      <c r="H797" s="18">
        <v>0.20230000000000001</v>
      </c>
      <c r="I797" s="18">
        <v>2.9569999999999999</v>
      </c>
      <c r="J797" s="18">
        <v>7.1050000000000002E-2</v>
      </c>
      <c r="K797" s="18">
        <v>0.1149</v>
      </c>
      <c r="L797" s="18">
        <v>-0.92330000000000001</v>
      </c>
      <c r="M797" s="18">
        <v>6.6850000000000007E-2</v>
      </c>
    </row>
    <row r="798" spans="2:13" x14ac:dyDescent="0.15">
      <c r="B798">
        <v>31.263000000000002</v>
      </c>
      <c r="C798">
        <v>15</v>
      </c>
      <c r="D798" s="18">
        <v>0.15620000000000001</v>
      </c>
      <c r="E798" s="18">
        <v>9.4619999999999996E-2</v>
      </c>
      <c r="F798" s="18">
        <v>2.86</v>
      </c>
      <c r="G798" s="18">
        <v>0.03</v>
      </c>
      <c r="H798" s="18">
        <v>0.1384</v>
      </c>
      <c r="I798" s="18">
        <v>3.1709999999999998</v>
      </c>
      <c r="J798" s="18">
        <v>3.1600000000000003E-2</v>
      </c>
      <c r="K798" s="18">
        <v>-4.0309999999999999E-2</v>
      </c>
      <c r="L798" s="18">
        <v>3.2639999999999998</v>
      </c>
      <c r="M798" s="18">
        <v>3.9379999999999998E-2</v>
      </c>
    </row>
    <row r="799" spans="2:13" x14ac:dyDescent="0.15">
      <c r="B799">
        <v>31.263000000000002</v>
      </c>
      <c r="C799">
        <v>20</v>
      </c>
      <c r="D799" s="18">
        <v>0.16619999999999999</v>
      </c>
      <c r="E799" s="18">
        <v>-1.66E-2</v>
      </c>
      <c r="F799" s="18">
        <v>-0.39340000000000003</v>
      </c>
      <c r="G799" s="18">
        <v>3.424E-2</v>
      </c>
      <c r="H799" s="18">
        <v>-5.5100000000000003E-2</v>
      </c>
      <c r="I799" s="18">
        <v>2.8050000000000002</v>
      </c>
      <c r="J799" s="18">
        <v>3.109E-2</v>
      </c>
      <c r="K799" s="18">
        <v>0.25750000000000001</v>
      </c>
      <c r="L799" s="18">
        <v>3.0049999999999999</v>
      </c>
      <c r="M799" s="18">
        <v>8.967E-2</v>
      </c>
    </row>
    <row r="800" spans="2:13" x14ac:dyDescent="0.15">
      <c r="B800">
        <v>49.982999999999997</v>
      </c>
      <c r="C800">
        <v>1</v>
      </c>
      <c r="D800" s="18">
        <v>0.14810000000000001</v>
      </c>
      <c r="E800" s="18">
        <v>0.1042</v>
      </c>
      <c r="F800" s="18">
        <v>-1.0389999999999999</v>
      </c>
      <c r="G800" s="18">
        <v>5.2310000000000002E-2</v>
      </c>
      <c r="H800" s="18">
        <v>-0.55269999999999997</v>
      </c>
      <c r="I800" s="18">
        <v>2.2679999999999998</v>
      </c>
      <c r="J800" s="18">
        <v>0.58150000000000002</v>
      </c>
      <c r="K800" s="18">
        <v>1.0940000000000001</v>
      </c>
      <c r="L800" s="18">
        <v>2.8580000000000001</v>
      </c>
      <c r="M800" s="18">
        <v>0.61880000000000002</v>
      </c>
    </row>
    <row r="801" spans="2:13" x14ac:dyDescent="0.15">
      <c r="B801">
        <v>49.982999999999997</v>
      </c>
      <c r="C801">
        <v>3</v>
      </c>
      <c r="D801" s="18">
        <v>0.14879999999999999</v>
      </c>
      <c r="E801" s="18">
        <v>0.1051</v>
      </c>
      <c r="F801" s="18">
        <v>-1.0409999999999999</v>
      </c>
      <c r="G801" s="18">
        <v>4.5789999999999997E-2</v>
      </c>
      <c r="H801" s="18">
        <v>-0.69469999999999998</v>
      </c>
      <c r="I801" s="18">
        <v>3.5459999999999998</v>
      </c>
      <c r="J801" s="18">
        <v>0.71889999999999998</v>
      </c>
      <c r="K801" s="18">
        <v>1.1180000000000001</v>
      </c>
      <c r="L801" s="18">
        <v>3.3359999999999999</v>
      </c>
      <c r="M801" s="18">
        <v>0.51990000000000003</v>
      </c>
    </row>
    <row r="802" spans="2:13" x14ac:dyDescent="0.15">
      <c r="B802">
        <v>49.982999999999997</v>
      </c>
      <c r="C802">
        <v>5</v>
      </c>
      <c r="D802" s="18">
        <v>0.1482</v>
      </c>
      <c r="E802" s="18">
        <v>0.1046</v>
      </c>
      <c r="F802" s="18">
        <v>-1.038</v>
      </c>
      <c r="G802" s="18">
        <v>5.8090000000000003E-2</v>
      </c>
      <c r="H802" s="18">
        <v>-0.78759999999999997</v>
      </c>
      <c r="I802" s="18">
        <v>2.7770000000000001</v>
      </c>
      <c r="J802" s="18">
        <v>0.59560000000000002</v>
      </c>
      <c r="K802" s="18">
        <v>1.3460000000000001</v>
      </c>
      <c r="L802" s="18">
        <v>3.0720000000000001</v>
      </c>
      <c r="M802" s="18">
        <v>0.56379999999999997</v>
      </c>
    </row>
    <row r="803" spans="2:13" x14ac:dyDescent="0.15">
      <c r="B803">
        <v>49.982999999999997</v>
      </c>
      <c r="C803">
        <v>7</v>
      </c>
      <c r="D803" s="18">
        <v>0.1487</v>
      </c>
      <c r="E803" s="18">
        <v>0.10440000000000001</v>
      </c>
      <c r="F803" s="18">
        <v>-1.0409999999999999</v>
      </c>
      <c r="G803" s="18">
        <v>4.3790000000000003E-2</v>
      </c>
      <c r="H803" s="18">
        <v>-0.76919999999999999</v>
      </c>
      <c r="I803" s="18">
        <v>3.5369999999999999</v>
      </c>
      <c r="J803" s="18">
        <v>0.64580000000000004</v>
      </c>
      <c r="K803" s="18">
        <v>1.228</v>
      </c>
      <c r="L803" s="18">
        <v>3.37</v>
      </c>
      <c r="M803" s="18">
        <v>0.4819</v>
      </c>
    </row>
    <row r="804" spans="2:13" x14ac:dyDescent="0.15">
      <c r="B804">
        <v>49.982999999999997</v>
      </c>
      <c r="C804">
        <v>10</v>
      </c>
      <c r="D804" s="18">
        <v>0.14849999999999999</v>
      </c>
      <c r="E804" s="18">
        <v>9.8989999999999995E-2</v>
      </c>
      <c r="F804" s="18">
        <v>-1.0449999999999999</v>
      </c>
      <c r="G804" s="18">
        <v>4.1910000000000003E-2</v>
      </c>
      <c r="H804" s="18">
        <v>-9.3679999999999999E-2</v>
      </c>
      <c r="I804" s="18">
        <v>2.9140000000000001</v>
      </c>
      <c r="J804" s="18">
        <v>4.5929999999999999E-2</v>
      </c>
      <c r="K804" s="18">
        <v>0.64510000000000001</v>
      </c>
      <c r="L804" s="18">
        <v>3.3319999999999999</v>
      </c>
      <c r="M804" s="18">
        <v>0.34639999999999999</v>
      </c>
    </row>
    <row r="805" spans="2:13" x14ac:dyDescent="0.15">
      <c r="B805">
        <v>49.982999999999997</v>
      </c>
      <c r="C805">
        <v>15</v>
      </c>
      <c r="D805" s="18">
        <v>-9.9010000000000001E-2</v>
      </c>
      <c r="E805" s="18">
        <v>2.12</v>
      </c>
      <c r="F805" s="18">
        <v>2.7330000000000001</v>
      </c>
      <c r="G805" s="18">
        <v>2.5</v>
      </c>
      <c r="H805" s="18">
        <v>-2.548</v>
      </c>
      <c r="I805" s="18">
        <v>3.2530000000000001</v>
      </c>
      <c r="J805" s="18">
        <v>1.3089999999999999</v>
      </c>
      <c r="K805" s="18">
        <v>2.3370000000000002</v>
      </c>
      <c r="L805" s="18">
        <v>3.97</v>
      </c>
      <c r="M805" s="18">
        <v>0.72889999999999999</v>
      </c>
    </row>
    <row r="806" spans="2:13" x14ac:dyDescent="0.15">
      <c r="B806">
        <v>49.982999999999997</v>
      </c>
      <c r="C806">
        <v>20</v>
      </c>
      <c r="D806" s="18">
        <v>0.14910000000000001</v>
      </c>
      <c r="E806" s="18">
        <v>0.25719999999999998</v>
      </c>
      <c r="F806" s="18">
        <v>-1.008</v>
      </c>
      <c r="G806" s="18">
        <v>3.1150000000000001E-2</v>
      </c>
      <c r="H806" s="18">
        <v>-0.15679999999999999</v>
      </c>
      <c r="I806" s="18">
        <v>-0.97350000000000003</v>
      </c>
      <c r="J806" s="18">
        <v>3.184E-2</v>
      </c>
      <c r="K806" s="18">
        <v>1.272</v>
      </c>
      <c r="L806" s="18">
        <v>4</v>
      </c>
      <c r="M806" s="18">
        <v>0.3589</v>
      </c>
    </row>
    <row r="807" spans="2:13" x14ac:dyDescent="0.15">
      <c r="B807">
        <v>67.763000000000005</v>
      </c>
      <c r="C807">
        <v>1</v>
      </c>
      <c r="D807" s="18">
        <v>0.1477</v>
      </c>
      <c r="E807" s="18">
        <v>0.2392</v>
      </c>
      <c r="F807" s="18">
        <v>-1.05</v>
      </c>
      <c r="G807" s="18">
        <v>0.03</v>
      </c>
      <c r="H807" s="18">
        <v>-1.1459999999999999</v>
      </c>
      <c r="I807" s="18">
        <v>3.726</v>
      </c>
      <c r="J807" s="18">
        <v>0.6825</v>
      </c>
      <c r="K807" s="18">
        <v>0.86699999999999999</v>
      </c>
      <c r="L807" s="18">
        <v>2.754</v>
      </c>
      <c r="M807" s="18">
        <v>0.2268</v>
      </c>
    </row>
    <row r="808" spans="2:13" x14ac:dyDescent="0.15">
      <c r="B808">
        <v>67.763000000000005</v>
      </c>
      <c r="C808">
        <v>3</v>
      </c>
      <c r="D808" s="18">
        <v>0.1464</v>
      </c>
      <c r="E808" s="18">
        <v>0.24840000000000001</v>
      </c>
      <c r="F808" s="18">
        <v>-1.042</v>
      </c>
      <c r="G808" s="18">
        <v>4.1140000000000003E-2</v>
      </c>
      <c r="H808" s="18">
        <v>0.36399999999999999</v>
      </c>
      <c r="I808" s="18">
        <v>2.653</v>
      </c>
      <c r="J808" s="18">
        <v>0.12670000000000001</v>
      </c>
      <c r="K808" s="18">
        <v>-4.7210000000000002E-2</v>
      </c>
      <c r="L808" s="18">
        <v>-2.0619999999999999E-2</v>
      </c>
      <c r="M808" s="18">
        <v>3.023E-2</v>
      </c>
    </row>
    <row r="809" spans="2:13" x14ac:dyDescent="0.15">
      <c r="B809">
        <v>67.763000000000005</v>
      </c>
      <c r="C809">
        <v>5</v>
      </c>
      <c r="D809" s="18">
        <v>0.16070000000000001</v>
      </c>
      <c r="E809" s="18">
        <v>-5.9790000000000003E-2</v>
      </c>
      <c r="F809" s="18">
        <v>-0.96399999999999997</v>
      </c>
      <c r="G809" s="18">
        <v>0.46870000000000001</v>
      </c>
      <c r="H809" s="18">
        <v>0.247</v>
      </c>
      <c r="I809" s="18">
        <v>-1.054</v>
      </c>
      <c r="J809" s="18">
        <v>0.03</v>
      </c>
      <c r="K809" s="18">
        <v>0.36909999999999998</v>
      </c>
      <c r="L809" s="18">
        <v>2.7320000000000002</v>
      </c>
      <c r="M809" s="18">
        <v>0.13400000000000001</v>
      </c>
    </row>
    <row r="810" spans="2:13" x14ac:dyDescent="0.15">
      <c r="B810">
        <v>67.763000000000005</v>
      </c>
      <c r="C810">
        <v>7</v>
      </c>
      <c r="D810" s="18">
        <v>0.14680000000000001</v>
      </c>
      <c r="E810" s="18">
        <v>0.2051</v>
      </c>
      <c r="F810" s="18">
        <v>-1.052</v>
      </c>
      <c r="G810" s="18">
        <v>3.9050000000000001E-2</v>
      </c>
      <c r="H810" s="18">
        <v>-5.8889999999999998E-2</v>
      </c>
      <c r="I810" s="18">
        <v>2.2759999999999998</v>
      </c>
      <c r="J810" s="18">
        <v>7.0290000000000005E-2</v>
      </c>
      <c r="K810" s="18">
        <v>0.4128</v>
      </c>
      <c r="L810" s="18">
        <v>2.7120000000000002</v>
      </c>
      <c r="M810" s="18">
        <v>0.15379999999999999</v>
      </c>
    </row>
    <row r="811" spans="2:13" x14ac:dyDescent="0.15">
      <c r="B811">
        <v>67.763000000000005</v>
      </c>
      <c r="C811">
        <v>10</v>
      </c>
      <c r="D811" s="18">
        <v>5.5980000000000002E-2</v>
      </c>
      <c r="E811" s="18">
        <v>0.77969999999999995</v>
      </c>
      <c r="F811" s="18">
        <v>-0.24890000000000001</v>
      </c>
      <c r="G811" s="18">
        <v>0.71730000000000005</v>
      </c>
      <c r="H811" s="18">
        <v>-0.46039999999999998</v>
      </c>
      <c r="I811" s="18">
        <v>0.33729999999999999</v>
      </c>
      <c r="J811" s="18">
        <v>0.4194</v>
      </c>
      <c r="K811" s="18">
        <v>0.33160000000000001</v>
      </c>
      <c r="L811" s="18">
        <v>2.8570000000000002</v>
      </c>
      <c r="M811" s="18">
        <v>0.1052</v>
      </c>
    </row>
    <row r="812" spans="2:13" x14ac:dyDescent="0.15">
      <c r="B812">
        <v>67.763000000000005</v>
      </c>
      <c r="C812">
        <v>15</v>
      </c>
      <c r="D812" s="18">
        <v>0.1028</v>
      </c>
      <c r="E812" s="18">
        <v>-0.79</v>
      </c>
      <c r="F812" s="18">
        <v>0.28789999999999999</v>
      </c>
      <c r="G812" s="18">
        <v>0.3614</v>
      </c>
      <c r="H812" s="18">
        <v>1.04</v>
      </c>
      <c r="I812" s="18">
        <v>-1.398E-5</v>
      </c>
      <c r="J812" s="18">
        <v>0.53190000000000004</v>
      </c>
      <c r="K812" s="18">
        <v>0.35470000000000002</v>
      </c>
      <c r="L812" s="18">
        <v>2.9980000000000002</v>
      </c>
      <c r="M812" s="18">
        <v>0.1108</v>
      </c>
    </row>
    <row r="813" spans="2:13" x14ac:dyDescent="0.15">
      <c r="B813">
        <v>67.763000000000005</v>
      </c>
      <c r="C813">
        <v>20</v>
      </c>
      <c r="D813" s="18">
        <v>0.14829999999999999</v>
      </c>
      <c r="E813" s="18">
        <v>3.3399999999999999E-2</v>
      </c>
      <c r="F813" s="18">
        <v>1.72</v>
      </c>
      <c r="G813" s="18">
        <v>4.9340000000000002E-2</v>
      </c>
      <c r="H813" s="18">
        <v>0.16289999999999999</v>
      </c>
      <c r="I813" s="18">
        <v>-0.85189999999999999</v>
      </c>
      <c r="J813" s="18">
        <v>0.03</v>
      </c>
      <c r="K813" s="18">
        <v>0.31090000000000001</v>
      </c>
      <c r="L813" s="18">
        <v>2.9769999999999999</v>
      </c>
      <c r="M813" s="18">
        <v>0.1258</v>
      </c>
    </row>
    <row r="814" spans="2:13" x14ac:dyDescent="0.15">
      <c r="B814">
        <v>92.162999999999997</v>
      </c>
      <c r="C814">
        <v>1</v>
      </c>
      <c r="D814" s="18">
        <v>1.107</v>
      </c>
      <c r="E814" s="18">
        <v>-2.0750000000000002</v>
      </c>
      <c r="F814" s="18">
        <v>-0.77559999999999996</v>
      </c>
      <c r="G814" s="18">
        <v>0.28910000000000002</v>
      </c>
      <c r="H814" s="18">
        <v>0.48859999999999998</v>
      </c>
      <c r="I814" s="18">
        <v>2.4900000000000002</v>
      </c>
      <c r="J814" s="18">
        <v>0.16850000000000001</v>
      </c>
      <c r="K814" s="18">
        <v>1.4119999999999999</v>
      </c>
      <c r="L814" s="18">
        <v>-0.64229999999999998</v>
      </c>
      <c r="M814" s="18">
        <v>0.1583</v>
      </c>
    </row>
    <row r="815" spans="2:13" x14ac:dyDescent="0.15">
      <c r="B815">
        <v>92.162999999999997</v>
      </c>
      <c r="C815">
        <v>3</v>
      </c>
      <c r="D815" s="18">
        <v>1.0189999999999999</v>
      </c>
      <c r="E815" s="18">
        <v>-0.10780000000000001</v>
      </c>
      <c r="F815" s="18">
        <v>0.34970000000000001</v>
      </c>
      <c r="G815" s="18">
        <v>0.03</v>
      </c>
      <c r="H815" s="18">
        <v>0.48770000000000002</v>
      </c>
      <c r="I815" s="18">
        <v>2.4900000000000002</v>
      </c>
      <c r="J815" s="18">
        <v>0.16789999999999999</v>
      </c>
      <c r="K815" s="18">
        <v>-0.46639999999999998</v>
      </c>
      <c r="L815" s="18">
        <v>-1.175</v>
      </c>
      <c r="M815" s="18">
        <v>3.5180000000000003E-2</v>
      </c>
    </row>
    <row r="816" spans="2:13" x14ac:dyDescent="0.15">
      <c r="B816">
        <v>92.162999999999997</v>
      </c>
      <c r="C816">
        <v>5</v>
      </c>
      <c r="D816" s="18">
        <v>1.022</v>
      </c>
      <c r="E816" s="18">
        <v>-0.4914</v>
      </c>
      <c r="F816" s="18">
        <v>-1.1839999999999999</v>
      </c>
      <c r="G816" s="18">
        <v>4.8239999999999998E-2</v>
      </c>
      <c r="H816" s="18">
        <v>0.51170000000000004</v>
      </c>
      <c r="I816" s="18">
        <v>2.6</v>
      </c>
      <c r="J816" s="18">
        <v>0.20830000000000001</v>
      </c>
      <c r="K816" s="18">
        <v>-8.9829999999999993E-2</v>
      </c>
      <c r="L816" s="18">
        <v>0.3281</v>
      </c>
      <c r="M816" s="18">
        <v>0.17100000000000001</v>
      </c>
    </row>
    <row r="817" spans="2:13" x14ac:dyDescent="0.15">
      <c r="B817">
        <v>92.162999999999997</v>
      </c>
      <c r="C817">
        <v>7</v>
      </c>
      <c r="D817" s="18">
        <v>1.0189999999999999</v>
      </c>
      <c r="E817" s="18">
        <v>-0.49109999999999998</v>
      </c>
      <c r="F817" s="18">
        <v>-1.17</v>
      </c>
      <c r="G817" s="18">
        <v>3.1280000000000002E-2</v>
      </c>
      <c r="H817" s="18">
        <v>0.57340000000000002</v>
      </c>
      <c r="I817" s="18">
        <v>2.6520000000000001</v>
      </c>
      <c r="J817" s="18">
        <v>0.26600000000000001</v>
      </c>
      <c r="K817" s="18">
        <v>-0.12520000000000001</v>
      </c>
      <c r="L817" s="18">
        <v>0.44829999999999998</v>
      </c>
      <c r="M817" s="18">
        <v>0.22470000000000001</v>
      </c>
    </row>
    <row r="818" spans="2:13" x14ac:dyDescent="0.15">
      <c r="B818">
        <v>92.162999999999997</v>
      </c>
      <c r="C818">
        <v>10</v>
      </c>
      <c r="D818" s="18">
        <v>1.1220000000000001</v>
      </c>
      <c r="E818" s="18">
        <v>1.6359999999999999</v>
      </c>
      <c r="F818" s="18">
        <v>-0.68330000000000002</v>
      </c>
      <c r="G818" s="18">
        <v>0.16950000000000001</v>
      </c>
      <c r="H818" s="18">
        <v>-2.3740000000000001</v>
      </c>
      <c r="I818" s="18">
        <v>-0.79969999999999997</v>
      </c>
      <c r="J818" s="18">
        <v>0.28370000000000001</v>
      </c>
      <c r="K818" s="18">
        <v>0.60399999999999998</v>
      </c>
      <c r="L818" s="18">
        <v>2.7210000000000001</v>
      </c>
      <c r="M818" s="18">
        <v>0.28179999999999999</v>
      </c>
    </row>
    <row r="819" spans="2:13" x14ac:dyDescent="0.15">
      <c r="B819">
        <v>92.162999999999997</v>
      </c>
      <c r="C819">
        <v>15</v>
      </c>
      <c r="D819" s="18">
        <v>1.119</v>
      </c>
      <c r="E819" s="18">
        <v>1.3580000000000001</v>
      </c>
      <c r="F819" s="18">
        <v>-0.70530000000000004</v>
      </c>
      <c r="G819" s="18">
        <v>0.13900000000000001</v>
      </c>
      <c r="H819" s="18">
        <v>-2.1040000000000001</v>
      </c>
      <c r="I819" s="18">
        <v>-0.83299999999999996</v>
      </c>
      <c r="J819" s="18">
        <v>0.27239999999999998</v>
      </c>
      <c r="K819" s="18">
        <v>0.60009999999999997</v>
      </c>
      <c r="L819" s="18">
        <v>2.7389999999999999</v>
      </c>
      <c r="M819" s="18">
        <v>0.253</v>
      </c>
    </row>
    <row r="820" spans="2:13" x14ac:dyDescent="0.15">
      <c r="B820">
        <v>92.162999999999997</v>
      </c>
      <c r="C820">
        <v>20</v>
      </c>
      <c r="D820" s="18">
        <v>0.14779999999999999</v>
      </c>
      <c r="E820" s="18">
        <v>0.39269999999999999</v>
      </c>
      <c r="F820" s="18">
        <v>-1.0249999999999999</v>
      </c>
      <c r="G820" s="18">
        <v>0.03</v>
      </c>
      <c r="H820" s="18">
        <v>-0.2049</v>
      </c>
      <c r="I820" s="18">
        <v>0.27129999999999999</v>
      </c>
      <c r="J820" s="18">
        <v>0.26850000000000002</v>
      </c>
      <c r="K820" s="18">
        <v>0.67520000000000002</v>
      </c>
      <c r="L820" s="18">
        <v>2.8290000000000002</v>
      </c>
      <c r="M820" s="18">
        <v>0.31030000000000002</v>
      </c>
    </row>
    <row r="821" spans="2:13" x14ac:dyDescent="0.15">
      <c r="B821">
        <v>125.563</v>
      </c>
      <c r="C821">
        <v>1</v>
      </c>
      <c r="D821" s="18">
        <v>0.96950000000000003</v>
      </c>
      <c r="E821" s="18">
        <v>-0.44690000000000002</v>
      </c>
      <c r="F821" s="18">
        <v>0.2437</v>
      </c>
      <c r="G821" s="18">
        <v>0.28039999999999998</v>
      </c>
      <c r="H821" s="18">
        <v>0.93620000000000003</v>
      </c>
      <c r="I821" s="18">
        <v>2.4300000000000002</v>
      </c>
      <c r="J821" s="18">
        <v>0.2712</v>
      </c>
      <c r="K821" s="18">
        <v>-0.49270000000000003</v>
      </c>
      <c r="L821" s="18">
        <v>2.6890000000000001</v>
      </c>
      <c r="M821" s="18">
        <v>0.2374</v>
      </c>
    </row>
    <row r="822" spans="2:13" x14ac:dyDescent="0.15">
      <c r="B822">
        <v>125.563</v>
      </c>
      <c r="C822">
        <v>3</v>
      </c>
      <c r="D822" s="18">
        <v>0.96740000000000004</v>
      </c>
      <c r="E822" s="18">
        <v>-0.44619999999999999</v>
      </c>
      <c r="F822" s="18">
        <v>0.24859999999999999</v>
      </c>
      <c r="G822" s="18">
        <v>0.28249999999999997</v>
      </c>
      <c r="H822" s="18">
        <v>0.76629999999999998</v>
      </c>
      <c r="I822" s="18">
        <v>2.403</v>
      </c>
      <c r="J822" s="18">
        <v>0.27629999999999999</v>
      </c>
      <c r="K822" s="18">
        <v>-0.31950000000000001</v>
      </c>
      <c r="L822" s="18">
        <v>2.7629999999999999</v>
      </c>
      <c r="M822" s="18">
        <v>0.21540000000000001</v>
      </c>
    </row>
    <row r="823" spans="2:13" x14ac:dyDescent="0.15">
      <c r="B823">
        <v>125.563</v>
      </c>
      <c r="C823">
        <v>5</v>
      </c>
      <c r="D823" s="18">
        <v>1.0760000000000001</v>
      </c>
      <c r="E823" s="18">
        <v>-1.0289999999999999</v>
      </c>
      <c r="F823" s="18">
        <v>-0.49759999999999999</v>
      </c>
      <c r="G823" s="18">
        <v>0.40789999999999998</v>
      </c>
      <c r="H823" s="18">
        <v>0.43490000000000001</v>
      </c>
      <c r="I823" s="18">
        <v>2.2839999999999998</v>
      </c>
      <c r="J823" s="18">
        <v>0.17419999999999999</v>
      </c>
      <c r="K823" s="18">
        <v>0.4904</v>
      </c>
      <c r="L823" s="18">
        <v>-0.625</v>
      </c>
      <c r="M823" s="18">
        <v>4.5609999999999998E-2</v>
      </c>
    </row>
    <row r="824" spans="2:13" x14ac:dyDescent="0.15">
      <c r="B824">
        <v>125.563</v>
      </c>
      <c r="C824">
        <v>7</v>
      </c>
      <c r="D824" s="18">
        <v>1.0620000000000001</v>
      </c>
      <c r="E824" s="18">
        <v>-1.0960000000000001</v>
      </c>
      <c r="F824" s="18">
        <v>-0.52459999999999996</v>
      </c>
      <c r="G824" s="18">
        <v>0.34470000000000001</v>
      </c>
      <c r="H824" s="18">
        <v>0.42659999999999998</v>
      </c>
      <c r="I824" s="18">
        <v>2.3559999999999999</v>
      </c>
      <c r="J824" s="18">
        <v>0.1648</v>
      </c>
      <c r="K824" s="18">
        <v>0.57789999999999997</v>
      </c>
      <c r="L824" s="18">
        <v>-0.62539999999999996</v>
      </c>
      <c r="M824" s="18">
        <v>5.4940000000000003E-2</v>
      </c>
    </row>
    <row r="825" spans="2:13" x14ac:dyDescent="0.15">
      <c r="B825">
        <v>125.563</v>
      </c>
      <c r="C825">
        <v>10</v>
      </c>
      <c r="D825" s="18">
        <v>1.0609999999999999</v>
      </c>
      <c r="E825" s="18">
        <v>-1.226</v>
      </c>
      <c r="F825" s="18">
        <v>-0.58430000000000004</v>
      </c>
      <c r="G825" s="18">
        <v>0.33069999999999999</v>
      </c>
      <c r="H825" s="18">
        <v>0.4269</v>
      </c>
      <c r="I825" s="18">
        <v>2.3980000000000001</v>
      </c>
      <c r="J825" s="18">
        <v>0.1469</v>
      </c>
      <c r="K825" s="18">
        <v>0.70789999999999997</v>
      </c>
      <c r="L825" s="18">
        <v>-0.64659999999999995</v>
      </c>
      <c r="M825" s="18">
        <v>7.22E-2</v>
      </c>
    </row>
    <row r="826" spans="2:13" x14ac:dyDescent="0.15">
      <c r="B826">
        <v>125.563</v>
      </c>
      <c r="C826">
        <v>15</v>
      </c>
      <c r="D826" s="18">
        <v>1.016</v>
      </c>
      <c r="E826" s="18">
        <v>-0.2079</v>
      </c>
      <c r="F826" s="18">
        <v>-1.1859999999999999</v>
      </c>
      <c r="G826" s="18">
        <v>5.6529999999999997E-2</v>
      </c>
      <c r="H826" s="18">
        <v>0.42030000000000001</v>
      </c>
      <c r="I826" s="18">
        <v>2.4670000000000001</v>
      </c>
      <c r="J826" s="18">
        <v>0.13739999999999999</v>
      </c>
      <c r="K826" s="18">
        <v>-0.26090000000000002</v>
      </c>
      <c r="L826" s="18">
        <v>0.1147</v>
      </c>
      <c r="M826" s="18">
        <v>0.1358</v>
      </c>
    </row>
    <row r="827" spans="2:13" x14ac:dyDescent="0.15">
      <c r="B827">
        <v>125.563</v>
      </c>
      <c r="C827">
        <v>20</v>
      </c>
      <c r="D827" s="18">
        <v>1.0960000000000001</v>
      </c>
      <c r="E827" s="18">
        <v>3.1429999999999998</v>
      </c>
      <c r="F827" s="18">
        <v>-0.82689999999999997</v>
      </c>
      <c r="G827" s="18">
        <v>8.3650000000000002E-2</v>
      </c>
      <c r="H827" s="18">
        <v>-3.665</v>
      </c>
      <c r="I827" s="18">
        <v>-0.87</v>
      </c>
      <c r="J827" s="18">
        <v>0.16600000000000001</v>
      </c>
      <c r="K827" s="18">
        <v>0.39100000000000001</v>
      </c>
      <c r="L827" s="18">
        <v>2.5880000000000001</v>
      </c>
      <c r="M827" s="18">
        <v>0.11600000000000001</v>
      </c>
    </row>
    <row r="828" spans="2:13" x14ac:dyDescent="0.15">
      <c r="B828">
        <v>171.16300000000001</v>
      </c>
      <c r="C828">
        <v>1</v>
      </c>
      <c r="D828" s="18">
        <v>1.0129999999999999</v>
      </c>
      <c r="E828" s="18">
        <v>-0.38750000000000001</v>
      </c>
      <c r="F828" s="18">
        <v>0.85570000000000002</v>
      </c>
      <c r="G828" s="18">
        <v>0.2407</v>
      </c>
      <c r="H828" s="18">
        <v>0.45860000000000001</v>
      </c>
      <c r="I828" s="18">
        <v>1.514</v>
      </c>
      <c r="J828" s="18">
        <v>0.30320000000000003</v>
      </c>
      <c r="K828" s="18">
        <v>-0.15459999999999999</v>
      </c>
      <c r="L828" s="18">
        <v>1.597</v>
      </c>
      <c r="M828" s="18">
        <v>1.5289999999999999</v>
      </c>
    </row>
    <row r="829" spans="2:13" x14ac:dyDescent="0.15">
      <c r="B829">
        <v>171.16300000000001</v>
      </c>
      <c r="C829">
        <v>3</v>
      </c>
      <c r="D829" s="18">
        <v>1.0209999999999999</v>
      </c>
      <c r="E829" s="18">
        <v>-0.28939999999999999</v>
      </c>
      <c r="F829" s="18">
        <v>0.71819999999999995</v>
      </c>
      <c r="G829" s="18">
        <v>0.1905</v>
      </c>
      <c r="H829" s="18">
        <v>0.34279999999999999</v>
      </c>
      <c r="I829" s="18">
        <v>1.5960000000000001</v>
      </c>
      <c r="J829" s="18">
        <v>0.27789999999999998</v>
      </c>
      <c r="K829" s="18">
        <v>-0.1343</v>
      </c>
      <c r="L829" s="18">
        <v>1.0029999999999999</v>
      </c>
      <c r="M829" s="18">
        <v>1.702</v>
      </c>
    </row>
    <row r="830" spans="2:13" x14ac:dyDescent="0.15">
      <c r="B830">
        <v>171.16300000000001</v>
      </c>
      <c r="C830">
        <v>5</v>
      </c>
      <c r="D830" s="18">
        <v>0.98050000000000004</v>
      </c>
      <c r="E830" s="18">
        <v>-0.1082</v>
      </c>
      <c r="F830" s="18">
        <v>0.75170000000000003</v>
      </c>
      <c r="G830" s="18">
        <v>3.023E-2</v>
      </c>
      <c r="H830" s="18">
        <v>0.22339999999999999</v>
      </c>
      <c r="I830" s="18">
        <v>1.8640000000000001</v>
      </c>
      <c r="J830" s="18">
        <v>0.1537</v>
      </c>
      <c r="K830" s="18">
        <v>-0.1285</v>
      </c>
      <c r="L830" s="18">
        <v>0.30559999999999998</v>
      </c>
      <c r="M830" s="18">
        <v>3.107E-2</v>
      </c>
    </row>
    <row r="831" spans="2:13" x14ac:dyDescent="0.15">
      <c r="B831">
        <v>171.16300000000001</v>
      </c>
      <c r="C831">
        <v>7</v>
      </c>
      <c r="D831" s="18">
        <v>0.96</v>
      </c>
      <c r="E831" s="18">
        <v>-0.28100000000000003</v>
      </c>
      <c r="F831" s="18">
        <v>0.39150000000000001</v>
      </c>
      <c r="G831" s="18">
        <v>0.1852</v>
      </c>
      <c r="H831" s="18">
        <v>0.2278</v>
      </c>
      <c r="I831" s="18">
        <v>1.9019999999999999</v>
      </c>
      <c r="J831" s="18">
        <v>0.1191</v>
      </c>
      <c r="K831" s="18">
        <v>5.9889999999999999E-2</v>
      </c>
      <c r="L831" s="18">
        <v>-0.26769999999999999</v>
      </c>
      <c r="M831" s="18">
        <v>3.0970000000000001E-2</v>
      </c>
    </row>
    <row r="832" spans="2:13" x14ac:dyDescent="0.15">
      <c r="B832">
        <v>171.16300000000001</v>
      </c>
      <c r="C832">
        <v>10</v>
      </c>
      <c r="D832" s="18">
        <v>0.95509999999999995</v>
      </c>
      <c r="E832" s="18">
        <v>-0.29920000000000002</v>
      </c>
      <c r="F832" s="18">
        <v>0.30070000000000002</v>
      </c>
      <c r="G832" s="18">
        <v>0.1444</v>
      </c>
      <c r="H832" s="18">
        <v>0.22189999999999999</v>
      </c>
      <c r="I832" s="18">
        <v>2.0110000000000001</v>
      </c>
      <c r="J832" s="18">
        <v>0.1137</v>
      </c>
      <c r="K832" s="18">
        <v>8.8859999999999995E-2</v>
      </c>
      <c r="L832" s="18">
        <v>-3.1099999999999999E-2</v>
      </c>
      <c r="M832" s="18">
        <v>0.1066</v>
      </c>
    </row>
    <row r="833" spans="2:13" x14ac:dyDescent="0.15">
      <c r="B833">
        <v>171.16300000000001</v>
      </c>
      <c r="C833">
        <v>15</v>
      </c>
      <c r="D833" s="18">
        <v>0.95309999999999995</v>
      </c>
      <c r="E833" s="18">
        <v>-0.2253</v>
      </c>
      <c r="F833" s="18">
        <v>0.27760000000000001</v>
      </c>
      <c r="G833" s="18">
        <v>0.1163</v>
      </c>
      <c r="H833" s="18">
        <v>0.22009999999999999</v>
      </c>
      <c r="I833" s="18">
        <v>2.1139999999999999</v>
      </c>
      <c r="J833" s="18">
        <v>0.1119</v>
      </c>
      <c r="K833" s="18">
        <v>1.8710000000000001E-2</v>
      </c>
      <c r="L833" s="18">
        <v>-0.53200000000000003</v>
      </c>
      <c r="M833" s="18">
        <v>3.0329999999999999E-2</v>
      </c>
    </row>
    <row r="834" spans="2:13" x14ac:dyDescent="0.15">
      <c r="B834">
        <v>171.16300000000001</v>
      </c>
      <c r="C834">
        <v>20</v>
      </c>
      <c r="D834" s="18">
        <v>1.1910000000000001</v>
      </c>
      <c r="E834" s="18">
        <v>0.26840000000000003</v>
      </c>
      <c r="F834" s="18">
        <v>-0.60929999999999995</v>
      </c>
      <c r="G834" s="18">
        <v>0.03</v>
      </c>
      <c r="H834" s="18">
        <v>0.51739999999999997</v>
      </c>
      <c r="I834" s="18">
        <v>1.99</v>
      </c>
      <c r="J834" s="18">
        <v>0.22370000000000001</v>
      </c>
      <c r="K834" s="18">
        <v>-1.04</v>
      </c>
      <c r="L834" s="18">
        <v>-0.14610000000000001</v>
      </c>
      <c r="M834" s="18">
        <v>1.002</v>
      </c>
    </row>
    <row r="835" spans="2:13" x14ac:dyDescent="0.15">
      <c r="B835">
        <v>233.56299999999999</v>
      </c>
      <c r="C835">
        <v>1</v>
      </c>
      <c r="D835" s="18">
        <v>1</v>
      </c>
      <c r="E835" s="18">
        <v>0</v>
      </c>
      <c r="F835" s="18">
        <v>0</v>
      </c>
      <c r="G835" s="18">
        <v>0</v>
      </c>
      <c r="H835" s="18">
        <v>0</v>
      </c>
      <c r="I835" s="18">
        <v>0</v>
      </c>
      <c r="J835" s="18">
        <v>0</v>
      </c>
      <c r="K835" s="18">
        <v>0</v>
      </c>
      <c r="L835" s="18">
        <v>0</v>
      </c>
      <c r="M835" s="18">
        <v>0</v>
      </c>
    </row>
    <row r="836" spans="2:13" x14ac:dyDescent="0.15">
      <c r="B836">
        <v>233.56299999999999</v>
      </c>
      <c r="C836">
        <v>3</v>
      </c>
      <c r="D836" s="18">
        <v>1</v>
      </c>
      <c r="E836" s="18">
        <v>0</v>
      </c>
      <c r="F836" s="18">
        <v>0</v>
      </c>
      <c r="G836" s="18">
        <v>0</v>
      </c>
      <c r="H836" s="18">
        <v>0</v>
      </c>
      <c r="I836" s="18">
        <v>0</v>
      </c>
      <c r="J836" s="18">
        <v>0</v>
      </c>
      <c r="K836" s="18">
        <v>0</v>
      </c>
      <c r="L836" s="18">
        <v>0</v>
      </c>
      <c r="M836" s="18">
        <v>0</v>
      </c>
    </row>
    <row r="837" spans="2:13" x14ac:dyDescent="0.15">
      <c r="B837">
        <v>233.56299999999999</v>
      </c>
      <c r="C837">
        <v>5</v>
      </c>
      <c r="D837" s="18">
        <v>1</v>
      </c>
      <c r="E837" s="18">
        <v>0</v>
      </c>
      <c r="F837" s="18">
        <v>0</v>
      </c>
      <c r="G837" s="18">
        <v>0</v>
      </c>
      <c r="H837" s="18">
        <v>0</v>
      </c>
      <c r="I837" s="18">
        <v>0</v>
      </c>
      <c r="J837" s="18">
        <v>0</v>
      </c>
      <c r="K837" s="18">
        <v>0</v>
      </c>
      <c r="L837" s="18">
        <v>0</v>
      </c>
      <c r="M837" s="18">
        <v>0</v>
      </c>
    </row>
    <row r="838" spans="2:13" x14ac:dyDescent="0.15">
      <c r="B838">
        <v>233.56299999999999</v>
      </c>
      <c r="C838">
        <v>7</v>
      </c>
      <c r="D838" s="18">
        <v>1</v>
      </c>
      <c r="E838" s="18">
        <v>0</v>
      </c>
      <c r="F838" s="18">
        <v>0</v>
      </c>
      <c r="G838" s="18">
        <v>0</v>
      </c>
      <c r="H838" s="18">
        <v>0</v>
      </c>
      <c r="I838" s="18">
        <v>0</v>
      </c>
      <c r="J838" s="18">
        <v>0</v>
      </c>
      <c r="K838" s="18">
        <v>0</v>
      </c>
      <c r="L838" s="18">
        <v>0</v>
      </c>
      <c r="M838" s="18">
        <v>0</v>
      </c>
    </row>
    <row r="839" spans="2:13" x14ac:dyDescent="0.15">
      <c r="B839">
        <v>233.56299999999999</v>
      </c>
      <c r="C839">
        <v>10</v>
      </c>
      <c r="D839" s="18">
        <v>1</v>
      </c>
      <c r="E839" s="18">
        <v>0</v>
      </c>
      <c r="F839" s="18">
        <v>0</v>
      </c>
      <c r="G839" s="18">
        <v>0</v>
      </c>
      <c r="H839" s="18">
        <v>0</v>
      </c>
      <c r="I839" s="18">
        <v>0</v>
      </c>
      <c r="J839" s="18">
        <v>0</v>
      </c>
      <c r="K839" s="18">
        <v>0</v>
      </c>
      <c r="L839" s="18">
        <v>0</v>
      </c>
      <c r="M839" s="18">
        <v>0</v>
      </c>
    </row>
    <row r="840" spans="2:13" x14ac:dyDescent="0.15">
      <c r="B840">
        <v>233.56299999999999</v>
      </c>
      <c r="C840">
        <v>15</v>
      </c>
      <c r="D840" s="18">
        <v>1</v>
      </c>
      <c r="E840" s="18">
        <v>0</v>
      </c>
      <c r="F840" s="18">
        <v>0</v>
      </c>
      <c r="G840" s="18">
        <v>0</v>
      </c>
      <c r="H840" s="18">
        <v>0</v>
      </c>
      <c r="I840" s="18">
        <v>0</v>
      </c>
      <c r="J840" s="18">
        <v>0</v>
      </c>
      <c r="K840" s="18">
        <v>0</v>
      </c>
      <c r="L840" s="18">
        <v>0</v>
      </c>
      <c r="M840" s="18">
        <v>0</v>
      </c>
    </row>
    <row r="841" spans="2:13" x14ac:dyDescent="0.15">
      <c r="B841">
        <v>233.56299999999999</v>
      </c>
      <c r="C841">
        <v>20</v>
      </c>
      <c r="D841" s="18">
        <v>1</v>
      </c>
      <c r="E841" s="18">
        <v>0</v>
      </c>
      <c r="F841" s="18">
        <v>0</v>
      </c>
      <c r="G841" s="18">
        <v>0</v>
      </c>
      <c r="H841" s="18">
        <v>0</v>
      </c>
      <c r="I841" s="18">
        <v>0</v>
      </c>
      <c r="J841" s="18">
        <v>0</v>
      </c>
      <c r="K841" s="18">
        <v>0</v>
      </c>
      <c r="L841" s="18">
        <v>0</v>
      </c>
      <c r="M841" s="18">
        <v>0</v>
      </c>
    </row>
    <row r="842" spans="2:13" x14ac:dyDescent="0.15">
      <c r="B842">
        <v>364.96300000000002</v>
      </c>
      <c r="C842">
        <v>1</v>
      </c>
      <c r="D842" s="18">
        <v>1</v>
      </c>
      <c r="E842" s="18">
        <v>0</v>
      </c>
      <c r="F842" s="18">
        <v>0</v>
      </c>
      <c r="G842" s="18">
        <v>0</v>
      </c>
      <c r="H842" s="18">
        <v>0</v>
      </c>
      <c r="I842" s="18">
        <v>0</v>
      </c>
      <c r="J842" s="18">
        <v>0</v>
      </c>
      <c r="K842" s="18">
        <v>0</v>
      </c>
      <c r="L842" s="18">
        <v>0</v>
      </c>
      <c r="M842" s="18">
        <v>0</v>
      </c>
    </row>
    <row r="843" spans="2:13" x14ac:dyDescent="0.15">
      <c r="B843">
        <v>364.96300000000002</v>
      </c>
      <c r="C843">
        <v>3</v>
      </c>
      <c r="D843" s="18">
        <v>1</v>
      </c>
      <c r="E843" s="18">
        <v>0</v>
      </c>
      <c r="F843" s="18">
        <v>0</v>
      </c>
      <c r="G843" s="18">
        <v>0</v>
      </c>
      <c r="H843" s="18">
        <v>0</v>
      </c>
      <c r="I843" s="18">
        <v>0</v>
      </c>
      <c r="J843" s="18">
        <v>0</v>
      </c>
      <c r="K843" s="18">
        <v>0</v>
      </c>
      <c r="L843" s="18">
        <v>0</v>
      </c>
      <c r="M843" s="18">
        <v>0</v>
      </c>
    </row>
    <row r="844" spans="2:13" x14ac:dyDescent="0.15">
      <c r="B844">
        <v>364.96300000000002</v>
      </c>
      <c r="C844">
        <v>5</v>
      </c>
      <c r="D844" s="18">
        <v>1</v>
      </c>
      <c r="E844" s="18">
        <v>0</v>
      </c>
      <c r="F844" s="18">
        <v>0</v>
      </c>
      <c r="G844" s="18">
        <v>0</v>
      </c>
      <c r="H844" s="18">
        <v>0</v>
      </c>
      <c r="I844" s="18">
        <v>0</v>
      </c>
      <c r="J844" s="18">
        <v>0</v>
      </c>
      <c r="K844" s="18">
        <v>0</v>
      </c>
      <c r="L844" s="18">
        <v>0</v>
      </c>
      <c r="M844" s="18">
        <v>0</v>
      </c>
    </row>
    <row r="845" spans="2:13" x14ac:dyDescent="0.15">
      <c r="B845">
        <v>364.96300000000002</v>
      </c>
      <c r="C845">
        <v>7</v>
      </c>
      <c r="D845" s="18">
        <v>1</v>
      </c>
      <c r="E845" s="18">
        <v>0</v>
      </c>
      <c r="F845" s="18">
        <v>0</v>
      </c>
      <c r="G845" s="18">
        <v>0</v>
      </c>
      <c r="H845" s="18">
        <v>0</v>
      </c>
      <c r="I845" s="18">
        <v>0</v>
      </c>
      <c r="J845" s="18">
        <v>0</v>
      </c>
      <c r="K845" s="18">
        <v>0</v>
      </c>
      <c r="L845" s="18">
        <v>0</v>
      </c>
      <c r="M845" s="18">
        <v>0</v>
      </c>
    </row>
    <row r="846" spans="2:13" x14ac:dyDescent="0.15">
      <c r="B846">
        <v>364.96300000000002</v>
      </c>
      <c r="C846">
        <v>10</v>
      </c>
      <c r="D846" s="18">
        <v>1</v>
      </c>
      <c r="E846" s="18">
        <v>0</v>
      </c>
      <c r="F846" s="18">
        <v>0</v>
      </c>
      <c r="G846" s="18">
        <v>0</v>
      </c>
      <c r="H846" s="18">
        <v>0</v>
      </c>
      <c r="I846" s="18">
        <v>0</v>
      </c>
      <c r="J846" s="18">
        <v>0</v>
      </c>
      <c r="K846" s="18">
        <v>0</v>
      </c>
      <c r="L846" s="18">
        <v>0</v>
      </c>
      <c r="M846" s="18">
        <v>0</v>
      </c>
    </row>
    <row r="847" spans="2:13" x14ac:dyDescent="0.15">
      <c r="B847">
        <v>364.96300000000002</v>
      </c>
      <c r="C847">
        <v>15</v>
      </c>
      <c r="D847" s="18">
        <v>1</v>
      </c>
      <c r="E847" s="18">
        <v>0</v>
      </c>
      <c r="F847" s="18">
        <v>0</v>
      </c>
      <c r="G847" s="18">
        <v>0</v>
      </c>
      <c r="H847" s="18">
        <v>0</v>
      </c>
      <c r="I847" s="18">
        <v>0</v>
      </c>
      <c r="J847" s="18">
        <v>0</v>
      </c>
      <c r="K847" s="18">
        <v>0</v>
      </c>
      <c r="L847" s="18">
        <v>0</v>
      </c>
      <c r="M847" s="18">
        <v>0</v>
      </c>
    </row>
    <row r="848" spans="2:13" x14ac:dyDescent="0.15">
      <c r="B848">
        <v>364.96300000000002</v>
      </c>
      <c r="C848">
        <v>20</v>
      </c>
      <c r="D848" s="18">
        <v>1</v>
      </c>
      <c r="E848" s="18">
        <v>0</v>
      </c>
      <c r="F848" s="18">
        <v>0</v>
      </c>
      <c r="G848" s="18">
        <v>0</v>
      </c>
      <c r="H848" s="18">
        <v>0</v>
      </c>
      <c r="I848" s="18">
        <v>0</v>
      </c>
      <c r="J848" s="18">
        <v>0</v>
      </c>
      <c r="K848" s="18">
        <v>0</v>
      </c>
      <c r="L848" s="18">
        <v>0</v>
      </c>
      <c r="M848" s="18">
        <v>0</v>
      </c>
    </row>
    <row r="849" spans="2:13" x14ac:dyDescent="0.15">
      <c r="B849">
        <v>483.56299999999999</v>
      </c>
      <c r="C849">
        <v>1</v>
      </c>
      <c r="D849" s="18">
        <v>1</v>
      </c>
      <c r="E849" s="18">
        <v>0</v>
      </c>
      <c r="F849" s="18">
        <v>0</v>
      </c>
      <c r="G849" s="18">
        <v>0</v>
      </c>
      <c r="H849" s="18">
        <v>0</v>
      </c>
      <c r="I849" s="18">
        <v>0</v>
      </c>
      <c r="J849" s="18">
        <v>0</v>
      </c>
      <c r="K849" s="18">
        <v>0</v>
      </c>
      <c r="L849" s="18">
        <v>0</v>
      </c>
      <c r="M849" s="18">
        <v>0</v>
      </c>
    </row>
    <row r="850" spans="2:13" x14ac:dyDescent="0.15">
      <c r="B850">
        <v>483.56299999999999</v>
      </c>
      <c r="C850">
        <v>3</v>
      </c>
      <c r="D850" s="18">
        <v>1</v>
      </c>
      <c r="E850" s="18">
        <v>0</v>
      </c>
      <c r="F850" s="18">
        <v>0</v>
      </c>
      <c r="G850" s="18">
        <v>0</v>
      </c>
      <c r="H850" s="18">
        <v>0</v>
      </c>
      <c r="I850" s="18">
        <v>0</v>
      </c>
      <c r="J850" s="18">
        <v>0</v>
      </c>
      <c r="K850" s="18">
        <v>0</v>
      </c>
      <c r="L850" s="18">
        <v>0</v>
      </c>
      <c r="M850" s="18">
        <v>0</v>
      </c>
    </row>
    <row r="851" spans="2:13" x14ac:dyDescent="0.15">
      <c r="B851">
        <v>483.56299999999999</v>
      </c>
      <c r="C851">
        <v>5</v>
      </c>
      <c r="D851" s="18">
        <v>1</v>
      </c>
      <c r="E851" s="18">
        <v>0</v>
      </c>
      <c r="F851" s="18">
        <v>0</v>
      </c>
      <c r="G851" s="18">
        <v>0</v>
      </c>
      <c r="H851" s="18">
        <v>0</v>
      </c>
      <c r="I851" s="18">
        <v>0</v>
      </c>
      <c r="J851" s="18">
        <v>0</v>
      </c>
      <c r="K851" s="18">
        <v>0</v>
      </c>
      <c r="L851" s="18">
        <v>0</v>
      </c>
      <c r="M851" s="18">
        <v>0</v>
      </c>
    </row>
    <row r="852" spans="2:13" x14ac:dyDescent="0.15">
      <c r="B852">
        <v>483.56299999999999</v>
      </c>
      <c r="C852">
        <v>7</v>
      </c>
      <c r="D852" s="18">
        <v>1</v>
      </c>
      <c r="E852" s="18">
        <v>0</v>
      </c>
      <c r="F852" s="18">
        <v>0</v>
      </c>
      <c r="G852" s="18">
        <v>0</v>
      </c>
      <c r="H852" s="18">
        <v>0</v>
      </c>
      <c r="I852" s="18">
        <v>0</v>
      </c>
      <c r="J852" s="18">
        <v>0</v>
      </c>
      <c r="K852" s="18">
        <v>0</v>
      </c>
      <c r="L852" s="18">
        <v>0</v>
      </c>
      <c r="M852" s="18">
        <v>0</v>
      </c>
    </row>
    <row r="853" spans="2:13" x14ac:dyDescent="0.15">
      <c r="B853">
        <v>483.56299999999999</v>
      </c>
      <c r="C853">
        <v>10</v>
      </c>
      <c r="D853" s="18">
        <v>1</v>
      </c>
      <c r="E853" s="18">
        <v>0</v>
      </c>
      <c r="F853" s="18">
        <v>0</v>
      </c>
      <c r="G853" s="18">
        <v>0</v>
      </c>
      <c r="H853" s="18">
        <v>0</v>
      </c>
      <c r="I853" s="18">
        <v>0</v>
      </c>
      <c r="J853" s="18">
        <v>0</v>
      </c>
      <c r="K853" s="18">
        <v>0</v>
      </c>
      <c r="L853" s="18">
        <v>0</v>
      </c>
      <c r="M853" s="18">
        <v>0</v>
      </c>
    </row>
    <row r="854" spans="2:13" x14ac:dyDescent="0.15">
      <c r="B854">
        <v>483.56299999999999</v>
      </c>
      <c r="C854">
        <v>15</v>
      </c>
      <c r="D854" s="18">
        <v>1</v>
      </c>
      <c r="E854" s="18">
        <v>0</v>
      </c>
      <c r="F854" s="18">
        <v>0</v>
      </c>
      <c r="G854" s="18">
        <v>0</v>
      </c>
      <c r="H854" s="18">
        <v>0</v>
      </c>
      <c r="I854" s="18">
        <v>0</v>
      </c>
      <c r="J854" s="18">
        <v>0</v>
      </c>
      <c r="K854" s="18">
        <v>0</v>
      </c>
      <c r="L854" s="18">
        <v>0</v>
      </c>
      <c r="M854" s="18">
        <v>0</v>
      </c>
    </row>
    <row r="855" spans="2:13" x14ac:dyDescent="0.15">
      <c r="B855">
        <v>483.56299999999999</v>
      </c>
      <c r="C855">
        <v>20</v>
      </c>
      <c r="D855" s="18">
        <v>1</v>
      </c>
      <c r="E855" s="18">
        <v>0</v>
      </c>
      <c r="F855" s="18">
        <v>0</v>
      </c>
      <c r="G855" s="18">
        <v>0</v>
      </c>
      <c r="H855" s="18">
        <v>0</v>
      </c>
      <c r="I855" s="18">
        <v>0</v>
      </c>
      <c r="J855" s="18">
        <v>0</v>
      </c>
      <c r="K855" s="18">
        <v>0</v>
      </c>
      <c r="L855" s="18">
        <v>0</v>
      </c>
      <c r="M855" s="18">
        <v>0</v>
      </c>
    </row>
    <row r="856" spans="2:13" x14ac:dyDescent="0.15">
      <c r="B856">
        <v>631.56299999999999</v>
      </c>
      <c r="C856">
        <v>1</v>
      </c>
      <c r="D856" s="18">
        <v>1</v>
      </c>
      <c r="E856" s="18">
        <v>0</v>
      </c>
      <c r="F856" s="18">
        <v>0</v>
      </c>
      <c r="G856" s="18">
        <v>0</v>
      </c>
      <c r="H856" s="18">
        <v>0</v>
      </c>
      <c r="I856" s="18">
        <v>0</v>
      </c>
      <c r="J856" s="18">
        <v>0</v>
      </c>
      <c r="K856" s="18">
        <v>0</v>
      </c>
      <c r="L856" s="18">
        <v>0</v>
      </c>
      <c r="M856" s="18">
        <v>0</v>
      </c>
    </row>
    <row r="857" spans="2:13" x14ac:dyDescent="0.15">
      <c r="B857">
        <v>631.56299999999999</v>
      </c>
      <c r="C857">
        <v>3</v>
      </c>
      <c r="D857" s="18">
        <v>1</v>
      </c>
      <c r="E857" s="18">
        <v>0</v>
      </c>
      <c r="F857" s="18">
        <v>0</v>
      </c>
      <c r="G857" s="18">
        <v>0</v>
      </c>
      <c r="H857" s="18">
        <v>0</v>
      </c>
      <c r="I857" s="18">
        <v>0</v>
      </c>
      <c r="J857" s="18">
        <v>0</v>
      </c>
      <c r="K857" s="18">
        <v>0</v>
      </c>
      <c r="L857" s="18">
        <v>0</v>
      </c>
      <c r="M857" s="18">
        <v>0</v>
      </c>
    </row>
    <row r="858" spans="2:13" x14ac:dyDescent="0.15">
      <c r="B858">
        <v>631.56299999999999</v>
      </c>
      <c r="C858">
        <v>5</v>
      </c>
      <c r="D858" s="18">
        <v>1</v>
      </c>
      <c r="E858" s="18">
        <v>0</v>
      </c>
      <c r="F858" s="18">
        <v>0</v>
      </c>
      <c r="G858" s="18">
        <v>0</v>
      </c>
      <c r="H858" s="18">
        <v>0</v>
      </c>
      <c r="I858" s="18">
        <v>0</v>
      </c>
      <c r="J858" s="18">
        <v>0</v>
      </c>
      <c r="K858" s="18">
        <v>0</v>
      </c>
      <c r="L858" s="18">
        <v>0</v>
      </c>
      <c r="M858" s="18">
        <v>0</v>
      </c>
    </row>
    <row r="859" spans="2:13" x14ac:dyDescent="0.15">
      <c r="B859">
        <v>631.56299999999999</v>
      </c>
      <c r="C859">
        <v>7</v>
      </c>
      <c r="D859" s="18">
        <v>1</v>
      </c>
      <c r="E859" s="18">
        <v>0</v>
      </c>
      <c r="F859" s="18">
        <v>0</v>
      </c>
      <c r="G859" s="18">
        <v>0</v>
      </c>
      <c r="H859" s="18">
        <v>0</v>
      </c>
      <c r="I859" s="18">
        <v>0</v>
      </c>
      <c r="J859" s="18">
        <v>0</v>
      </c>
      <c r="K859" s="18">
        <v>0</v>
      </c>
      <c r="L859" s="18">
        <v>0</v>
      </c>
      <c r="M859" s="18">
        <v>0</v>
      </c>
    </row>
    <row r="860" spans="2:13" x14ac:dyDescent="0.15">
      <c r="B860">
        <v>631.56299999999999</v>
      </c>
      <c r="C860">
        <v>10</v>
      </c>
      <c r="D860" s="18">
        <v>1</v>
      </c>
      <c r="E860" s="18">
        <v>0</v>
      </c>
      <c r="F860" s="18">
        <v>0</v>
      </c>
      <c r="G860" s="18">
        <v>0</v>
      </c>
      <c r="H860" s="18">
        <v>0</v>
      </c>
      <c r="I860" s="18">
        <v>0</v>
      </c>
      <c r="J860" s="18">
        <v>0</v>
      </c>
      <c r="K860" s="18">
        <v>0</v>
      </c>
      <c r="L860" s="18">
        <v>0</v>
      </c>
      <c r="M860" s="18">
        <v>0</v>
      </c>
    </row>
    <row r="861" spans="2:13" x14ac:dyDescent="0.15">
      <c r="B861">
        <v>631.56299999999999</v>
      </c>
      <c r="C861">
        <v>15</v>
      </c>
      <c r="D861" s="18">
        <v>1</v>
      </c>
      <c r="E861" s="18">
        <v>0</v>
      </c>
      <c r="F861" s="18">
        <v>0</v>
      </c>
      <c r="G861" s="18">
        <v>0</v>
      </c>
      <c r="H861" s="18">
        <v>0</v>
      </c>
      <c r="I861" s="18">
        <v>0</v>
      </c>
      <c r="J861" s="18">
        <v>0</v>
      </c>
      <c r="K861" s="18">
        <v>0</v>
      </c>
      <c r="L861" s="18">
        <v>0</v>
      </c>
      <c r="M861" s="18">
        <v>0</v>
      </c>
    </row>
    <row r="862" spans="2:13" x14ac:dyDescent="0.15">
      <c r="B862">
        <v>631.56299999999999</v>
      </c>
      <c r="C862">
        <v>20</v>
      </c>
      <c r="D862" s="18">
        <v>1</v>
      </c>
      <c r="E862" s="18">
        <v>0</v>
      </c>
      <c r="F862" s="18">
        <v>0</v>
      </c>
      <c r="G862" s="18">
        <v>0</v>
      </c>
      <c r="H862" s="18">
        <v>0</v>
      </c>
      <c r="I862" s="18">
        <v>0</v>
      </c>
      <c r="J862" s="18">
        <v>0</v>
      </c>
      <c r="K862" s="18">
        <v>0</v>
      </c>
      <c r="L862" s="18">
        <v>0</v>
      </c>
      <c r="M862" s="18">
        <v>0</v>
      </c>
    </row>
    <row r="863" spans="2:13" x14ac:dyDescent="0.15">
      <c r="B863">
        <v>774.68299999999999</v>
      </c>
      <c r="C863">
        <v>1</v>
      </c>
      <c r="D863" s="18">
        <v>1</v>
      </c>
      <c r="E863" s="18">
        <v>0</v>
      </c>
      <c r="F863" s="18">
        <v>0</v>
      </c>
      <c r="G863" s="18">
        <v>0</v>
      </c>
      <c r="H863" s="18">
        <v>0</v>
      </c>
      <c r="I863" s="18">
        <v>0</v>
      </c>
      <c r="J863" s="18">
        <v>0</v>
      </c>
      <c r="K863" s="18">
        <v>0</v>
      </c>
      <c r="L863" s="18">
        <v>0</v>
      </c>
      <c r="M863" s="18">
        <v>0</v>
      </c>
    </row>
    <row r="864" spans="2:13" x14ac:dyDescent="0.15">
      <c r="B864">
        <v>774.68299999999999</v>
      </c>
      <c r="C864">
        <v>3</v>
      </c>
      <c r="D864" s="18">
        <v>1</v>
      </c>
      <c r="E864" s="18">
        <v>0</v>
      </c>
      <c r="F864" s="18">
        <v>0</v>
      </c>
      <c r="G864" s="18">
        <v>0</v>
      </c>
      <c r="H864" s="18">
        <v>0</v>
      </c>
      <c r="I864" s="18">
        <v>0</v>
      </c>
      <c r="J864" s="18">
        <v>0</v>
      </c>
      <c r="K864" s="18">
        <v>0</v>
      </c>
      <c r="L864" s="18">
        <v>0</v>
      </c>
      <c r="M864" s="18">
        <v>0</v>
      </c>
    </row>
    <row r="865" spans="2:13" x14ac:dyDescent="0.15">
      <c r="B865">
        <v>774.68299999999999</v>
      </c>
      <c r="C865">
        <v>5</v>
      </c>
      <c r="D865" s="18">
        <v>1</v>
      </c>
      <c r="E865" s="18">
        <v>0</v>
      </c>
      <c r="F865" s="18">
        <v>0</v>
      </c>
      <c r="G865" s="18">
        <v>0</v>
      </c>
      <c r="H865" s="18">
        <v>0</v>
      </c>
      <c r="I865" s="18">
        <v>0</v>
      </c>
      <c r="J865" s="18">
        <v>0</v>
      </c>
      <c r="K865" s="18">
        <v>0</v>
      </c>
      <c r="L865" s="18">
        <v>0</v>
      </c>
      <c r="M865" s="18">
        <v>0</v>
      </c>
    </row>
    <row r="866" spans="2:13" x14ac:dyDescent="0.15">
      <c r="B866">
        <v>774.68299999999999</v>
      </c>
      <c r="C866">
        <v>7</v>
      </c>
      <c r="D866" s="18">
        <v>1</v>
      </c>
      <c r="E866" s="18">
        <v>0</v>
      </c>
      <c r="F866" s="18">
        <v>0</v>
      </c>
      <c r="G866" s="18">
        <v>0</v>
      </c>
      <c r="H866" s="18">
        <v>0</v>
      </c>
      <c r="I866" s="18">
        <v>0</v>
      </c>
      <c r="J866" s="18">
        <v>0</v>
      </c>
      <c r="K866" s="18">
        <v>0</v>
      </c>
      <c r="L866" s="18">
        <v>0</v>
      </c>
      <c r="M866" s="18">
        <v>0</v>
      </c>
    </row>
    <row r="867" spans="2:13" x14ac:dyDescent="0.15">
      <c r="B867">
        <v>774.68299999999999</v>
      </c>
      <c r="C867">
        <v>10</v>
      </c>
      <c r="D867" s="18">
        <v>1</v>
      </c>
      <c r="E867" s="18">
        <v>0</v>
      </c>
      <c r="F867" s="18">
        <v>0</v>
      </c>
      <c r="G867" s="18">
        <v>0</v>
      </c>
      <c r="H867" s="18">
        <v>0</v>
      </c>
      <c r="I867" s="18">
        <v>0</v>
      </c>
      <c r="J867" s="18">
        <v>0</v>
      </c>
      <c r="K867" s="18">
        <v>0</v>
      </c>
      <c r="L867" s="18">
        <v>0</v>
      </c>
      <c r="M867" s="18">
        <v>0</v>
      </c>
    </row>
    <row r="868" spans="2:13" x14ac:dyDescent="0.15">
      <c r="B868">
        <v>774.68299999999999</v>
      </c>
      <c r="C868">
        <v>15</v>
      </c>
      <c r="D868" s="18">
        <v>1</v>
      </c>
      <c r="E868" s="18">
        <v>0</v>
      </c>
      <c r="F868" s="18">
        <v>0</v>
      </c>
      <c r="G868" s="18">
        <v>0</v>
      </c>
      <c r="H868" s="18">
        <v>0</v>
      </c>
      <c r="I868" s="18">
        <v>0</v>
      </c>
      <c r="J868" s="18">
        <v>0</v>
      </c>
      <c r="K868" s="18">
        <v>0</v>
      </c>
      <c r="L868" s="18">
        <v>0</v>
      </c>
      <c r="M868" s="18">
        <v>0</v>
      </c>
    </row>
    <row r="869" spans="2:13" x14ac:dyDescent="0.15">
      <c r="B869">
        <v>774.68299999999999</v>
      </c>
      <c r="C869">
        <v>20</v>
      </c>
      <c r="D869" s="18">
        <v>1</v>
      </c>
      <c r="E869" s="18">
        <v>0</v>
      </c>
      <c r="F869" s="18">
        <v>0</v>
      </c>
      <c r="G869" s="18">
        <v>0</v>
      </c>
      <c r="H869" s="18">
        <v>0</v>
      </c>
      <c r="I869" s="18">
        <v>0</v>
      </c>
      <c r="J869" s="18">
        <v>0</v>
      </c>
      <c r="K869" s="18">
        <v>0</v>
      </c>
      <c r="L869" s="18">
        <v>0</v>
      </c>
      <c r="M869" s="18">
        <v>0</v>
      </c>
    </row>
    <row r="870" spans="2:13" x14ac:dyDescent="0.15">
      <c r="B870">
        <v>897.803</v>
      </c>
      <c r="C870">
        <v>1</v>
      </c>
      <c r="D870" s="18">
        <v>1</v>
      </c>
      <c r="E870" s="18">
        <v>0</v>
      </c>
      <c r="F870" s="18">
        <v>0</v>
      </c>
      <c r="G870" s="18">
        <v>0</v>
      </c>
      <c r="H870" s="18">
        <v>0</v>
      </c>
      <c r="I870" s="18">
        <v>0</v>
      </c>
      <c r="J870" s="18">
        <v>0</v>
      </c>
      <c r="K870" s="18">
        <v>0</v>
      </c>
      <c r="L870" s="18">
        <v>0</v>
      </c>
      <c r="M870" s="18">
        <v>0</v>
      </c>
    </row>
    <row r="871" spans="2:13" x14ac:dyDescent="0.15">
      <c r="B871">
        <v>897.803</v>
      </c>
      <c r="C871">
        <v>3</v>
      </c>
      <c r="D871" s="18">
        <v>1</v>
      </c>
      <c r="E871" s="18">
        <v>0</v>
      </c>
      <c r="F871" s="18">
        <v>0</v>
      </c>
      <c r="G871" s="18">
        <v>0</v>
      </c>
      <c r="H871" s="18">
        <v>0</v>
      </c>
      <c r="I871" s="18">
        <v>0</v>
      </c>
      <c r="J871" s="18">
        <v>0</v>
      </c>
      <c r="K871" s="18">
        <v>0</v>
      </c>
      <c r="L871" s="18">
        <v>0</v>
      </c>
      <c r="M871" s="18">
        <v>0</v>
      </c>
    </row>
    <row r="872" spans="2:13" x14ac:dyDescent="0.15">
      <c r="B872">
        <v>897.803</v>
      </c>
      <c r="C872">
        <v>5</v>
      </c>
      <c r="D872" s="18">
        <v>1</v>
      </c>
      <c r="E872" s="18">
        <v>0</v>
      </c>
      <c r="F872" s="18">
        <v>0</v>
      </c>
      <c r="G872" s="18">
        <v>0</v>
      </c>
      <c r="H872" s="18">
        <v>0</v>
      </c>
      <c r="I872" s="18">
        <v>0</v>
      </c>
      <c r="J872" s="18">
        <v>0</v>
      </c>
      <c r="K872" s="18">
        <v>0</v>
      </c>
      <c r="L872" s="18">
        <v>0</v>
      </c>
      <c r="M872" s="18">
        <v>0</v>
      </c>
    </row>
    <row r="873" spans="2:13" x14ac:dyDescent="0.15">
      <c r="B873">
        <v>897.803</v>
      </c>
      <c r="C873">
        <v>7</v>
      </c>
      <c r="D873" s="18">
        <v>1</v>
      </c>
      <c r="E873" s="18">
        <v>0</v>
      </c>
      <c r="F873" s="18">
        <v>0</v>
      </c>
      <c r="G873" s="18">
        <v>0</v>
      </c>
      <c r="H873" s="18">
        <v>0</v>
      </c>
      <c r="I873" s="18">
        <v>0</v>
      </c>
      <c r="J873" s="18">
        <v>0</v>
      </c>
      <c r="K873" s="18">
        <v>0</v>
      </c>
      <c r="L873" s="18">
        <v>0</v>
      </c>
      <c r="M873" s="18">
        <v>0</v>
      </c>
    </row>
    <row r="874" spans="2:13" x14ac:dyDescent="0.15">
      <c r="B874">
        <v>897.803</v>
      </c>
      <c r="C874">
        <v>10</v>
      </c>
      <c r="D874" s="18">
        <v>1</v>
      </c>
      <c r="E874" s="18">
        <v>0</v>
      </c>
      <c r="F874" s="18">
        <v>0</v>
      </c>
      <c r="G874" s="18">
        <v>0</v>
      </c>
      <c r="H874" s="18">
        <v>0</v>
      </c>
      <c r="I874" s="18">
        <v>0</v>
      </c>
      <c r="J874" s="18">
        <v>0</v>
      </c>
      <c r="K874" s="18">
        <v>0</v>
      </c>
      <c r="L874" s="18">
        <v>0</v>
      </c>
      <c r="M874" s="18">
        <v>0</v>
      </c>
    </row>
    <row r="875" spans="2:13" x14ac:dyDescent="0.15">
      <c r="B875">
        <v>897.803</v>
      </c>
      <c r="C875">
        <v>15</v>
      </c>
      <c r="D875" s="18">
        <v>1</v>
      </c>
      <c r="E875" s="18">
        <v>0</v>
      </c>
      <c r="F875" s="18">
        <v>0</v>
      </c>
      <c r="G875" s="18">
        <v>0</v>
      </c>
      <c r="H875" s="18">
        <v>0</v>
      </c>
      <c r="I875" s="18">
        <v>0</v>
      </c>
      <c r="J875" s="18">
        <v>0</v>
      </c>
      <c r="K875" s="18">
        <v>0</v>
      </c>
      <c r="L875" s="18">
        <v>0</v>
      </c>
      <c r="M875" s="18">
        <v>0</v>
      </c>
    </row>
    <row r="876" spans="2:13" x14ac:dyDescent="0.15">
      <c r="B876">
        <v>897.803</v>
      </c>
      <c r="C876">
        <v>20</v>
      </c>
      <c r="D876" s="18">
        <v>1</v>
      </c>
      <c r="E876" s="18">
        <v>0</v>
      </c>
      <c r="F876" s="18">
        <v>0</v>
      </c>
      <c r="G876" s="18">
        <v>0</v>
      </c>
      <c r="H876" s="18">
        <v>0</v>
      </c>
      <c r="I876" s="18">
        <v>0</v>
      </c>
      <c r="J876" s="18">
        <v>0</v>
      </c>
      <c r="K876" s="18">
        <v>0</v>
      </c>
      <c r="L876" s="18">
        <v>0</v>
      </c>
      <c r="M876" s="18">
        <v>0</v>
      </c>
    </row>
    <row r="877" spans="2:13" x14ac:dyDescent="0.15">
      <c r="B877">
        <v>1036.3610000000001</v>
      </c>
      <c r="C877">
        <v>1</v>
      </c>
      <c r="D877" s="18">
        <v>1</v>
      </c>
      <c r="E877" s="18">
        <v>0</v>
      </c>
      <c r="F877" s="18">
        <v>0</v>
      </c>
      <c r="G877" s="18">
        <v>0</v>
      </c>
      <c r="H877" s="18">
        <v>0</v>
      </c>
      <c r="I877" s="18">
        <v>0</v>
      </c>
      <c r="J877" s="18">
        <v>0</v>
      </c>
      <c r="K877" s="18">
        <v>0</v>
      </c>
      <c r="L877" s="18">
        <v>0</v>
      </c>
      <c r="M877" s="18">
        <v>0</v>
      </c>
    </row>
    <row r="878" spans="2:13" x14ac:dyDescent="0.15">
      <c r="B878">
        <v>1036.3610000000001</v>
      </c>
      <c r="C878">
        <v>3</v>
      </c>
      <c r="D878" s="18">
        <v>1</v>
      </c>
      <c r="E878" s="18">
        <v>0</v>
      </c>
      <c r="F878" s="18">
        <v>0</v>
      </c>
      <c r="G878" s="18">
        <v>0</v>
      </c>
      <c r="H878" s="18">
        <v>0</v>
      </c>
      <c r="I878" s="18">
        <v>0</v>
      </c>
      <c r="J878" s="18">
        <v>0</v>
      </c>
      <c r="K878" s="18">
        <v>0</v>
      </c>
      <c r="L878" s="18">
        <v>0</v>
      </c>
      <c r="M878" s="18">
        <v>0</v>
      </c>
    </row>
    <row r="879" spans="2:13" x14ac:dyDescent="0.15">
      <c r="B879">
        <v>1036.3610000000001</v>
      </c>
      <c r="C879">
        <v>5</v>
      </c>
      <c r="D879" s="18">
        <v>1</v>
      </c>
      <c r="E879" s="18">
        <v>0</v>
      </c>
      <c r="F879" s="18">
        <v>0</v>
      </c>
      <c r="G879" s="18">
        <v>0</v>
      </c>
      <c r="H879" s="18">
        <v>0</v>
      </c>
      <c r="I879" s="18">
        <v>0</v>
      </c>
      <c r="J879" s="18">
        <v>0</v>
      </c>
      <c r="K879" s="18">
        <v>0</v>
      </c>
      <c r="L879" s="18">
        <v>0</v>
      </c>
      <c r="M879" s="18">
        <v>0</v>
      </c>
    </row>
    <row r="880" spans="2:13" x14ac:dyDescent="0.15">
      <c r="B880">
        <v>1036.3610000000001</v>
      </c>
      <c r="C880">
        <v>7</v>
      </c>
      <c r="D880" s="18">
        <v>1</v>
      </c>
      <c r="E880" s="18">
        <v>0</v>
      </c>
      <c r="F880" s="18">
        <v>0</v>
      </c>
      <c r="G880" s="18">
        <v>0</v>
      </c>
      <c r="H880" s="18">
        <v>0</v>
      </c>
      <c r="I880" s="18">
        <v>0</v>
      </c>
      <c r="J880" s="18">
        <v>0</v>
      </c>
      <c r="K880" s="18">
        <v>0</v>
      </c>
      <c r="L880" s="18">
        <v>0</v>
      </c>
      <c r="M880" s="18">
        <v>0</v>
      </c>
    </row>
    <row r="881" spans="2:13" x14ac:dyDescent="0.15">
      <c r="B881">
        <v>1036.3610000000001</v>
      </c>
      <c r="C881">
        <v>10</v>
      </c>
      <c r="D881" s="18">
        <v>1</v>
      </c>
      <c r="E881" s="18">
        <v>0</v>
      </c>
      <c r="F881" s="18">
        <v>0</v>
      </c>
      <c r="G881" s="18">
        <v>0</v>
      </c>
      <c r="H881" s="18">
        <v>0</v>
      </c>
      <c r="I881" s="18">
        <v>0</v>
      </c>
      <c r="J881" s="18">
        <v>0</v>
      </c>
      <c r="K881" s="18">
        <v>0</v>
      </c>
      <c r="L881" s="18">
        <v>0</v>
      </c>
      <c r="M881" s="18">
        <v>0</v>
      </c>
    </row>
    <row r="882" spans="2:13" x14ac:dyDescent="0.15">
      <c r="B882">
        <v>1036.3610000000001</v>
      </c>
      <c r="C882">
        <v>15</v>
      </c>
      <c r="D882" s="18">
        <v>1</v>
      </c>
      <c r="E882" s="18">
        <v>0</v>
      </c>
      <c r="F882" s="18">
        <v>0</v>
      </c>
      <c r="G882" s="18">
        <v>0</v>
      </c>
      <c r="H882" s="18">
        <v>0</v>
      </c>
      <c r="I882" s="18">
        <v>0</v>
      </c>
      <c r="J882" s="18">
        <v>0</v>
      </c>
      <c r="K882" s="18">
        <v>0</v>
      </c>
      <c r="L882" s="18">
        <v>0</v>
      </c>
      <c r="M882" s="18">
        <v>0</v>
      </c>
    </row>
    <row r="883" spans="2:13" x14ac:dyDescent="0.15">
      <c r="B883">
        <v>1036.3610000000001</v>
      </c>
      <c r="C883">
        <v>20</v>
      </c>
      <c r="D883" s="18">
        <v>1</v>
      </c>
      <c r="E883" s="18">
        <v>0</v>
      </c>
      <c r="F883" s="18">
        <v>0</v>
      </c>
      <c r="G883" s="18">
        <v>0</v>
      </c>
      <c r="H883" s="18">
        <v>0</v>
      </c>
      <c r="I883" s="18">
        <v>0</v>
      </c>
      <c r="J883" s="18">
        <v>0</v>
      </c>
      <c r="K883" s="18">
        <v>0</v>
      </c>
      <c r="L883" s="18">
        <v>0</v>
      </c>
      <c r="M883" s="18">
        <v>0</v>
      </c>
    </row>
    <row r="884" spans="2:13" x14ac:dyDescent="0.15">
      <c r="B884">
        <v>0.76500000000000001</v>
      </c>
      <c r="C884">
        <v>1</v>
      </c>
      <c r="D884" s="18">
        <v>0</v>
      </c>
      <c r="E884" s="18">
        <v>0</v>
      </c>
      <c r="F884" s="18">
        <v>0</v>
      </c>
      <c r="G884" s="18">
        <v>0</v>
      </c>
      <c r="H884" s="18">
        <v>0</v>
      </c>
      <c r="I884" s="18">
        <v>0</v>
      </c>
      <c r="J884" s="18">
        <v>0</v>
      </c>
      <c r="K884" s="18">
        <v>0</v>
      </c>
      <c r="L884" s="18">
        <v>0</v>
      </c>
      <c r="M884" s="18">
        <v>0</v>
      </c>
    </row>
    <row r="885" spans="2:13" x14ac:dyDescent="0.15">
      <c r="B885">
        <v>0.76500000000000001</v>
      </c>
      <c r="C885">
        <v>3</v>
      </c>
      <c r="D885" s="18">
        <v>0</v>
      </c>
      <c r="E885" s="18">
        <v>0</v>
      </c>
      <c r="F885" s="18">
        <v>0</v>
      </c>
      <c r="G885" s="18">
        <v>0</v>
      </c>
      <c r="H885" s="18">
        <v>0</v>
      </c>
      <c r="I885" s="18">
        <v>0</v>
      </c>
      <c r="J885" s="18">
        <v>0</v>
      </c>
      <c r="K885" s="18">
        <v>0</v>
      </c>
      <c r="L885" s="18">
        <v>0</v>
      </c>
      <c r="M885" s="18">
        <v>0</v>
      </c>
    </row>
    <row r="886" spans="2:13" x14ac:dyDescent="0.15">
      <c r="B886">
        <v>0.76500000000000001</v>
      </c>
      <c r="C886">
        <v>5</v>
      </c>
      <c r="D886" s="18">
        <v>0</v>
      </c>
      <c r="E886" s="18">
        <v>0</v>
      </c>
      <c r="F886" s="18">
        <v>0</v>
      </c>
      <c r="G886" s="18">
        <v>0</v>
      </c>
      <c r="H886" s="18">
        <v>0</v>
      </c>
      <c r="I886" s="18">
        <v>0</v>
      </c>
      <c r="J886" s="18">
        <v>0</v>
      </c>
      <c r="K886" s="18">
        <v>0</v>
      </c>
      <c r="L886" s="18">
        <v>0</v>
      </c>
      <c r="M886" s="18">
        <v>0</v>
      </c>
    </row>
    <row r="887" spans="2:13" x14ac:dyDescent="0.15">
      <c r="B887">
        <v>0.76500000000000001</v>
      </c>
      <c r="C887">
        <v>7</v>
      </c>
      <c r="D887" s="18">
        <v>0</v>
      </c>
      <c r="E887" s="18">
        <v>0</v>
      </c>
      <c r="F887" s="18">
        <v>0</v>
      </c>
      <c r="G887" s="18">
        <v>0</v>
      </c>
      <c r="H887" s="18">
        <v>0</v>
      </c>
      <c r="I887" s="18">
        <v>0</v>
      </c>
      <c r="J887" s="18">
        <v>0</v>
      </c>
      <c r="K887" s="18">
        <v>0</v>
      </c>
      <c r="L887" s="18">
        <v>0</v>
      </c>
      <c r="M887" s="18">
        <v>0</v>
      </c>
    </row>
    <row r="888" spans="2:13" x14ac:dyDescent="0.15">
      <c r="B888">
        <v>0.76500000000000001</v>
      </c>
      <c r="C888">
        <v>10</v>
      </c>
      <c r="D888" s="18">
        <v>0</v>
      </c>
      <c r="E888" s="18">
        <v>0</v>
      </c>
      <c r="F888" s="18">
        <v>0</v>
      </c>
      <c r="G888" s="18">
        <v>0</v>
      </c>
      <c r="H888" s="18">
        <v>0</v>
      </c>
      <c r="I888" s="18">
        <v>0</v>
      </c>
      <c r="J888" s="18">
        <v>0</v>
      </c>
      <c r="K888" s="18">
        <v>0</v>
      </c>
      <c r="L888" s="18">
        <v>0</v>
      </c>
      <c r="M888" s="18">
        <v>0</v>
      </c>
    </row>
    <row r="889" spans="2:13" x14ac:dyDescent="0.15">
      <c r="B889">
        <v>0.76500000000000001</v>
      </c>
      <c r="C889">
        <v>15</v>
      </c>
      <c r="D889" s="18">
        <v>0</v>
      </c>
      <c r="E889" s="18">
        <v>0</v>
      </c>
      <c r="F889" s="18">
        <v>0</v>
      </c>
      <c r="G889" s="18">
        <v>0</v>
      </c>
      <c r="H889" s="18">
        <v>0</v>
      </c>
      <c r="I889" s="18">
        <v>0</v>
      </c>
      <c r="J889" s="18">
        <v>0</v>
      </c>
      <c r="K889" s="18">
        <v>0</v>
      </c>
      <c r="L889" s="18">
        <v>0</v>
      </c>
      <c r="M889" s="18">
        <v>0</v>
      </c>
    </row>
    <row r="890" spans="2:13" x14ac:dyDescent="0.15">
      <c r="B890">
        <v>0.76500000000000001</v>
      </c>
      <c r="C890">
        <v>20</v>
      </c>
      <c r="D890" s="18">
        <v>0</v>
      </c>
      <c r="E890" s="18">
        <v>0</v>
      </c>
      <c r="F890" s="18">
        <v>0</v>
      </c>
      <c r="G890" s="18">
        <v>0</v>
      </c>
      <c r="H890" s="18">
        <v>0</v>
      </c>
      <c r="I890" s="18">
        <v>0</v>
      </c>
      <c r="J890" s="18">
        <v>0</v>
      </c>
      <c r="K890" s="18">
        <v>0</v>
      </c>
      <c r="L890" s="18">
        <v>0</v>
      </c>
      <c r="M890" s="18">
        <v>0</v>
      </c>
    </row>
    <row r="891" spans="2:13" x14ac:dyDescent="0.15">
      <c r="B891">
        <v>1.901</v>
      </c>
      <c r="C891">
        <v>1</v>
      </c>
      <c r="D891" s="18">
        <v>0</v>
      </c>
      <c r="E891" s="18">
        <v>0</v>
      </c>
      <c r="F891" s="18">
        <v>0</v>
      </c>
      <c r="G891" s="18">
        <v>0</v>
      </c>
      <c r="H891" s="18">
        <v>0</v>
      </c>
      <c r="I891" s="18">
        <v>0</v>
      </c>
      <c r="J891" s="18">
        <v>0</v>
      </c>
      <c r="K891" s="18">
        <v>0</v>
      </c>
      <c r="L891" s="18">
        <v>0</v>
      </c>
      <c r="M891" s="18">
        <v>0</v>
      </c>
    </row>
    <row r="892" spans="2:13" x14ac:dyDescent="0.15">
      <c r="B892">
        <v>1.901</v>
      </c>
      <c r="C892">
        <v>3</v>
      </c>
      <c r="D892" s="18">
        <v>0</v>
      </c>
      <c r="E892" s="18">
        <v>0</v>
      </c>
      <c r="F892" s="18">
        <v>0</v>
      </c>
      <c r="G892" s="18">
        <v>0</v>
      </c>
      <c r="H892" s="18">
        <v>0</v>
      </c>
      <c r="I892" s="18">
        <v>0</v>
      </c>
      <c r="J892" s="18">
        <v>0</v>
      </c>
      <c r="K892" s="18">
        <v>0</v>
      </c>
      <c r="L892" s="18">
        <v>0</v>
      </c>
      <c r="M892" s="18">
        <v>0</v>
      </c>
    </row>
    <row r="893" spans="2:13" x14ac:dyDescent="0.15">
      <c r="B893">
        <v>1.901</v>
      </c>
      <c r="C893">
        <v>5</v>
      </c>
      <c r="D893" s="18">
        <v>0</v>
      </c>
      <c r="E893" s="18">
        <v>0</v>
      </c>
      <c r="F893" s="18">
        <v>0</v>
      </c>
      <c r="G893" s="18">
        <v>0</v>
      </c>
      <c r="H893" s="18">
        <v>0</v>
      </c>
      <c r="I893" s="18">
        <v>0</v>
      </c>
      <c r="J893" s="18">
        <v>0</v>
      </c>
      <c r="K893" s="18">
        <v>0</v>
      </c>
      <c r="L893" s="18">
        <v>0</v>
      </c>
      <c r="M893" s="18">
        <v>0</v>
      </c>
    </row>
    <row r="894" spans="2:13" x14ac:dyDescent="0.15">
      <c r="B894">
        <v>1.901</v>
      </c>
      <c r="C894">
        <v>7</v>
      </c>
      <c r="D894" s="18">
        <v>0</v>
      </c>
      <c r="E894" s="18">
        <v>0</v>
      </c>
      <c r="F894" s="18">
        <v>0</v>
      </c>
      <c r="G894" s="18">
        <v>0</v>
      </c>
      <c r="H894" s="18">
        <v>0</v>
      </c>
      <c r="I894" s="18">
        <v>0</v>
      </c>
      <c r="J894" s="18">
        <v>0</v>
      </c>
      <c r="K894" s="18">
        <v>0</v>
      </c>
      <c r="L894" s="18">
        <v>0</v>
      </c>
      <c r="M894" s="18">
        <v>0</v>
      </c>
    </row>
    <row r="895" spans="2:13" x14ac:dyDescent="0.15">
      <c r="B895">
        <v>1.901</v>
      </c>
      <c r="C895">
        <v>10</v>
      </c>
      <c r="D895" s="18">
        <v>0</v>
      </c>
      <c r="E895" s="18">
        <v>0</v>
      </c>
      <c r="F895" s="18">
        <v>0</v>
      </c>
      <c r="G895" s="18">
        <v>0</v>
      </c>
      <c r="H895" s="18">
        <v>0</v>
      </c>
      <c r="I895" s="18">
        <v>0</v>
      </c>
      <c r="J895" s="18">
        <v>0</v>
      </c>
      <c r="K895" s="18">
        <v>0</v>
      </c>
      <c r="L895" s="18">
        <v>0</v>
      </c>
      <c r="M895" s="18">
        <v>0</v>
      </c>
    </row>
    <row r="896" spans="2:13" x14ac:dyDescent="0.15">
      <c r="B896">
        <v>1.901</v>
      </c>
      <c r="C896">
        <v>15</v>
      </c>
      <c r="D896" s="18">
        <v>0</v>
      </c>
      <c r="E896" s="18">
        <v>0</v>
      </c>
      <c r="F896" s="18">
        <v>0</v>
      </c>
      <c r="G896" s="18">
        <v>0</v>
      </c>
      <c r="H896" s="18">
        <v>0</v>
      </c>
      <c r="I896" s="18">
        <v>0</v>
      </c>
      <c r="J896" s="18">
        <v>0</v>
      </c>
      <c r="K896" s="18">
        <v>0</v>
      </c>
      <c r="L896" s="18">
        <v>0</v>
      </c>
      <c r="M896" s="18">
        <v>0</v>
      </c>
    </row>
    <row r="897" spans="2:13" x14ac:dyDescent="0.15">
      <c r="B897">
        <v>1.901</v>
      </c>
      <c r="C897">
        <v>20</v>
      </c>
      <c r="D897" s="18">
        <v>0</v>
      </c>
      <c r="E897" s="18">
        <v>0</v>
      </c>
      <c r="F897" s="18">
        <v>0</v>
      </c>
      <c r="G897" s="18">
        <v>0</v>
      </c>
      <c r="H897" s="18">
        <v>0</v>
      </c>
      <c r="I897" s="18">
        <v>0</v>
      </c>
      <c r="J897" s="18">
        <v>0</v>
      </c>
      <c r="K897" s="18">
        <v>0</v>
      </c>
      <c r="L897" s="18">
        <v>0</v>
      </c>
      <c r="M897" s="18">
        <v>0</v>
      </c>
    </row>
    <row r="898" spans="2:13" x14ac:dyDescent="0.15">
      <c r="B898">
        <v>4.0910000000000002</v>
      </c>
      <c r="C898">
        <v>1</v>
      </c>
      <c r="D898" s="18">
        <v>0</v>
      </c>
      <c r="E898" s="18">
        <v>0</v>
      </c>
      <c r="F898" s="18">
        <v>0</v>
      </c>
      <c r="G898" s="18">
        <v>0</v>
      </c>
      <c r="H898" s="18">
        <v>0</v>
      </c>
      <c r="I898" s="18">
        <v>0</v>
      </c>
      <c r="J898" s="18">
        <v>0</v>
      </c>
      <c r="K898" s="18">
        <v>0</v>
      </c>
      <c r="L898" s="18">
        <v>0</v>
      </c>
      <c r="M898" s="18">
        <v>0</v>
      </c>
    </row>
    <row r="899" spans="2:13" x14ac:dyDescent="0.15">
      <c r="B899">
        <v>4.0910000000000002</v>
      </c>
      <c r="C899">
        <v>3</v>
      </c>
      <c r="D899" s="18">
        <v>0</v>
      </c>
      <c r="E899" s="18">
        <v>0</v>
      </c>
      <c r="F899" s="18">
        <v>0</v>
      </c>
      <c r="G899" s="18">
        <v>0</v>
      </c>
      <c r="H899" s="18">
        <v>0</v>
      </c>
      <c r="I899" s="18">
        <v>0</v>
      </c>
      <c r="J899" s="18">
        <v>0</v>
      </c>
      <c r="K899" s="18">
        <v>0</v>
      </c>
      <c r="L899" s="18">
        <v>0</v>
      </c>
      <c r="M899" s="18">
        <v>0</v>
      </c>
    </row>
    <row r="900" spans="2:13" x14ac:dyDescent="0.15">
      <c r="B900">
        <v>4.0910000000000002</v>
      </c>
      <c r="C900">
        <v>5</v>
      </c>
      <c r="D900" s="18">
        <v>0</v>
      </c>
      <c r="E900" s="18">
        <v>0</v>
      </c>
      <c r="F900" s="18">
        <v>0</v>
      </c>
      <c r="G900" s="18">
        <v>0</v>
      </c>
      <c r="H900" s="18">
        <v>0</v>
      </c>
      <c r="I900" s="18">
        <v>0</v>
      </c>
      <c r="J900" s="18">
        <v>0</v>
      </c>
      <c r="K900" s="18">
        <v>0</v>
      </c>
      <c r="L900" s="18">
        <v>0</v>
      </c>
      <c r="M900" s="18">
        <v>0</v>
      </c>
    </row>
    <row r="901" spans="2:13" x14ac:dyDescent="0.15">
      <c r="B901">
        <v>4.0910000000000002</v>
      </c>
      <c r="C901">
        <v>7</v>
      </c>
      <c r="D901" s="18">
        <v>0</v>
      </c>
      <c r="E901" s="18">
        <v>0</v>
      </c>
      <c r="F901" s="18">
        <v>0</v>
      </c>
      <c r="G901" s="18">
        <v>0</v>
      </c>
      <c r="H901" s="18">
        <v>0</v>
      </c>
      <c r="I901" s="18">
        <v>0</v>
      </c>
      <c r="J901" s="18">
        <v>0</v>
      </c>
      <c r="K901" s="18">
        <v>0</v>
      </c>
      <c r="L901" s="18">
        <v>0</v>
      </c>
      <c r="M901" s="18">
        <v>0</v>
      </c>
    </row>
    <row r="902" spans="2:13" x14ac:dyDescent="0.15">
      <c r="B902">
        <v>4.0910000000000002</v>
      </c>
      <c r="C902">
        <v>10</v>
      </c>
      <c r="D902" s="18">
        <v>0</v>
      </c>
      <c r="E902" s="18">
        <v>0</v>
      </c>
      <c r="F902" s="18">
        <v>0</v>
      </c>
      <c r="G902" s="18">
        <v>0</v>
      </c>
      <c r="H902" s="18">
        <v>0</v>
      </c>
      <c r="I902" s="18">
        <v>0</v>
      </c>
      <c r="J902" s="18">
        <v>0</v>
      </c>
      <c r="K902" s="18">
        <v>0</v>
      </c>
      <c r="L902" s="18">
        <v>0</v>
      </c>
      <c r="M902" s="18">
        <v>0</v>
      </c>
    </row>
    <row r="903" spans="2:13" x14ac:dyDescent="0.15">
      <c r="B903">
        <v>4.0910000000000002</v>
      </c>
      <c r="C903">
        <v>15</v>
      </c>
      <c r="D903" s="18">
        <v>0</v>
      </c>
      <c r="E903" s="18">
        <v>0</v>
      </c>
      <c r="F903" s="18">
        <v>0</v>
      </c>
      <c r="G903" s="18">
        <v>0</v>
      </c>
      <c r="H903" s="18">
        <v>0</v>
      </c>
      <c r="I903" s="18">
        <v>0</v>
      </c>
      <c r="J903" s="18">
        <v>0</v>
      </c>
      <c r="K903" s="18">
        <v>0</v>
      </c>
      <c r="L903" s="18">
        <v>0</v>
      </c>
      <c r="M903" s="18">
        <v>0</v>
      </c>
    </row>
    <row r="904" spans="2:13" x14ac:dyDescent="0.15">
      <c r="B904">
        <v>4.0910000000000002</v>
      </c>
      <c r="C904">
        <v>20</v>
      </c>
      <c r="D904" s="18">
        <v>0</v>
      </c>
      <c r="E904" s="18">
        <v>0</v>
      </c>
      <c r="F904" s="18">
        <v>0</v>
      </c>
      <c r="G904" s="18">
        <v>0</v>
      </c>
      <c r="H904" s="18">
        <v>0</v>
      </c>
      <c r="I904" s="18">
        <v>0</v>
      </c>
      <c r="J904" s="18">
        <v>0</v>
      </c>
      <c r="K904" s="18">
        <v>0</v>
      </c>
      <c r="L904" s="18">
        <v>0</v>
      </c>
      <c r="M904" s="18">
        <v>0</v>
      </c>
    </row>
    <row r="905" spans="2:13" x14ac:dyDescent="0.15">
      <c r="B905">
        <v>9.5030000000000001</v>
      </c>
      <c r="C905">
        <v>1</v>
      </c>
      <c r="D905" s="18">
        <v>0</v>
      </c>
      <c r="E905" s="18">
        <v>0</v>
      </c>
      <c r="F905" s="18">
        <v>0</v>
      </c>
      <c r="G905" s="18">
        <v>0</v>
      </c>
      <c r="H905" s="18">
        <v>0</v>
      </c>
      <c r="I905" s="18">
        <v>0</v>
      </c>
      <c r="J905" s="18">
        <v>0</v>
      </c>
      <c r="K905" s="18">
        <v>0</v>
      </c>
      <c r="L905" s="18">
        <v>0</v>
      </c>
      <c r="M905" s="18">
        <v>0</v>
      </c>
    </row>
    <row r="906" spans="2:13" x14ac:dyDescent="0.15">
      <c r="B906">
        <v>9.5030000000000001</v>
      </c>
      <c r="C906">
        <v>3</v>
      </c>
      <c r="D906" s="18">
        <v>0</v>
      </c>
      <c r="E906" s="18">
        <v>0</v>
      </c>
      <c r="F906" s="18">
        <v>0</v>
      </c>
      <c r="G906" s="18">
        <v>0</v>
      </c>
      <c r="H906" s="18">
        <v>0</v>
      </c>
      <c r="I906" s="18">
        <v>0</v>
      </c>
      <c r="J906" s="18">
        <v>0</v>
      </c>
      <c r="K906" s="18">
        <v>0</v>
      </c>
      <c r="L906" s="18">
        <v>0</v>
      </c>
      <c r="M906" s="18">
        <v>0</v>
      </c>
    </row>
    <row r="907" spans="2:13" x14ac:dyDescent="0.15">
      <c r="B907">
        <v>9.5030000000000001</v>
      </c>
      <c r="C907">
        <v>5</v>
      </c>
      <c r="D907" s="18">
        <v>0</v>
      </c>
      <c r="E907" s="18">
        <v>0</v>
      </c>
      <c r="F907" s="18">
        <v>0</v>
      </c>
      <c r="G907" s="18">
        <v>0</v>
      </c>
      <c r="H907" s="18">
        <v>0</v>
      </c>
      <c r="I907" s="18">
        <v>0</v>
      </c>
      <c r="J907" s="18">
        <v>0</v>
      </c>
      <c r="K907" s="18">
        <v>0</v>
      </c>
      <c r="L907" s="18">
        <v>0</v>
      </c>
      <c r="M907" s="18">
        <v>0</v>
      </c>
    </row>
    <row r="908" spans="2:13" x14ac:dyDescent="0.15">
      <c r="B908">
        <v>9.5030000000000001</v>
      </c>
      <c r="C908">
        <v>7</v>
      </c>
      <c r="D908" s="18">
        <v>0</v>
      </c>
      <c r="E908" s="18">
        <v>0</v>
      </c>
      <c r="F908" s="18">
        <v>0</v>
      </c>
      <c r="G908" s="18">
        <v>0</v>
      </c>
      <c r="H908" s="18">
        <v>0</v>
      </c>
      <c r="I908" s="18">
        <v>0</v>
      </c>
      <c r="J908" s="18">
        <v>0</v>
      </c>
      <c r="K908" s="18">
        <v>0</v>
      </c>
      <c r="L908" s="18">
        <v>0</v>
      </c>
      <c r="M908" s="18">
        <v>0</v>
      </c>
    </row>
    <row r="909" spans="2:13" x14ac:dyDescent="0.15">
      <c r="B909">
        <v>9.5030000000000001</v>
      </c>
      <c r="C909">
        <v>10</v>
      </c>
      <c r="D909" s="18">
        <v>0</v>
      </c>
      <c r="E909" s="18">
        <v>0</v>
      </c>
      <c r="F909" s="18">
        <v>0</v>
      </c>
      <c r="G909" s="18">
        <v>0</v>
      </c>
      <c r="H909" s="18">
        <v>0</v>
      </c>
      <c r="I909" s="18">
        <v>0</v>
      </c>
      <c r="J909" s="18">
        <v>0</v>
      </c>
      <c r="K909" s="18">
        <v>0</v>
      </c>
      <c r="L909" s="18">
        <v>0</v>
      </c>
      <c r="M909" s="18">
        <v>0</v>
      </c>
    </row>
    <row r="910" spans="2:13" x14ac:dyDescent="0.15">
      <c r="B910">
        <v>9.5030000000000001</v>
      </c>
      <c r="C910">
        <v>15</v>
      </c>
      <c r="D910" s="18">
        <v>0</v>
      </c>
      <c r="E910" s="18">
        <v>0</v>
      </c>
      <c r="F910" s="18">
        <v>0</v>
      </c>
      <c r="G910" s="18">
        <v>0</v>
      </c>
      <c r="H910" s="18">
        <v>0</v>
      </c>
      <c r="I910" s="18">
        <v>0</v>
      </c>
      <c r="J910" s="18">
        <v>0</v>
      </c>
      <c r="K910" s="18">
        <v>0</v>
      </c>
      <c r="L910" s="18">
        <v>0</v>
      </c>
      <c r="M910" s="18">
        <v>0</v>
      </c>
    </row>
    <row r="911" spans="2:13" x14ac:dyDescent="0.15">
      <c r="B911">
        <v>9.5030000000000001</v>
      </c>
      <c r="C911">
        <v>20</v>
      </c>
      <c r="D911" s="18">
        <v>0</v>
      </c>
      <c r="E911" s="18">
        <v>0</v>
      </c>
      <c r="F911" s="18">
        <v>0</v>
      </c>
      <c r="G911" s="18">
        <v>0</v>
      </c>
      <c r="H911" s="18">
        <v>0</v>
      </c>
      <c r="I911" s="18">
        <v>0</v>
      </c>
      <c r="J911" s="18">
        <v>0</v>
      </c>
      <c r="K911" s="18">
        <v>0</v>
      </c>
      <c r="L911" s="18">
        <v>0</v>
      </c>
      <c r="M911" s="18">
        <v>0</v>
      </c>
    </row>
    <row r="912" spans="2:13" x14ac:dyDescent="0.15">
      <c r="B912">
        <v>17.103000000000002</v>
      </c>
      <c r="C912">
        <v>1</v>
      </c>
      <c r="D912" s="18">
        <v>0</v>
      </c>
      <c r="E912" s="18">
        <v>0</v>
      </c>
      <c r="F912" s="18">
        <v>0</v>
      </c>
      <c r="G912" s="18">
        <v>0</v>
      </c>
      <c r="H912" s="18">
        <v>0</v>
      </c>
      <c r="I912" s="18">
        <v>0</v>
      </c>
      <c r="J912" s="18">
        <v>0</v>
      </c>
      <c r="K912" s="18">
        <v>0</v>
      </c>
      <c r="L912" s="18">
        <v>0</v>
      </c>
      <c r="M912" s="18">
        <v>0</v>
      </c>
    </row>
    <row r="913" spans="2:13" x14ac:dyDescent="0.15">
      <c r="B913">
        <v>17.103000000000002</v>
      </c>
      <c r="C913">
        <v>3</v>
      </c>
      <c r="D913" s="18">
        <v>0</v>
      </c>
      <c r="E913" s="18">
        <v>0</v>
      </c>
      <c r="F913" s="18">
        <v>0</v>
      </c>
      <c r="G913" s="18">
        <v>0</v>
      </c>
      <c r="H913" s="18">
        <v>0</v>
      </c>
      <c r="I913" s="18">
        <v>0</v>
      </c>
      <c r="J913" s="18">
        <v>0</v>
      </c>
      <c r="K913" s="18">
        <v>0</v>
      </c>
      <c r="L913" s="18">
        <v>0</v>
      </c>
      <c r="M913" s="18">
        <v>0</v>
      </c>
    </row>
    <row r="914" spans="2:13" x14ac:dyDescent="0.15">
      <c r="B914">
        <v>17.103000000000002</v>
      </c>
      <c r="C914">
        <v>5</v>
      </c>
      <c r="D914" s="18">
        <v>0</v>
      </c>
      <c r="E914" s="18">
        <v>0</v>
      </c>
      <c r="F914" s="18">
        <v>0</v>
      </c>
      <c r="G914" s="18">
        <v>0</v>
      </c>
      <c r="H914" s="18">
        <v>0</v>
      </c>
      <c r="I914" s="18">
        <v>0</v>
      </c>
      <c r="J914" s="18">
        <v>0</v>
      </c>
      <c r="K914" s="18">
        <v>0</v>
      </c>
      <c r="L914" s="18">
        <v>0</v>
      </c>
      <c r="M914" s="18">
        <v>0</v>
      </c>
    </row>
    <row r="915" spans="2:13" x14ac:dyDescent="0.15">
      <c r="B915">
        <v>17.103000000000002</v>
      </c>
      <c r="C915">
        <v>7</v>
      </c>
      <c r="D915" s="18">
        <v>0</v>
      </c>
      <c r="E915" s="18">
        <v>0</v>
      </c>
      <c r="F915" s="18">
        <v>0</v>
      </c>
      <c r="G915" s="18">
        <v>0</v>
      </c>
      <c r="H915" s="18">
        <v>0</v>
      </c>
      <c r="I915" s="18">
        <v>0</v>
      </c>
      <c r="J915" s="18">
        <v>0</v>
      </c>
      <c r="K915" s="18">
        <v>0</v>
      </c>
      <c r="L915" s="18">
        <v>0</v>
      </c>
      <c r="M915" s="18">
        <v>0</v>
      </c>
    </row>
    <row r="916" spans="2:13" x14ac:dyDescent="0.15">
      <c r="B916">
        <v>17.103000000000002</v>
      </c>
      <c r="C916">
        <v>10</v>
      </c>
      <c r="D916" s="18">
        <v>0</v>
      </c>
      <c r="E916" s="18">
        <v>0</v>
      </c>
      <c r="F916" s="18">
        <v>0</v>
      </c>
      <c r="G916" s="18">
        <v>0</v>
      </c>
      <c r="H916" s="18">
        <v>0</v>
      </c>
      <c r="I916" s="18">
        <v>0</v>
      </c>
      <c r="J916" s="18">
        <v>0</v>
      </c>
      <c r="K916" s="18">
        <v>0</v>
      </c>
      <c r="L916" s="18">
        <v>0</v>
      </c>
      <c r="M916" s="18">
        <v>0</v>
      </c>
    </row>
    <row r="917" spans="2:13" x14ac:dyDescent="0.15">
      <c r="B917">
        <v>17.103000000000002</v>
      </c>
      <c r="C917">
        <v>15</v>
      </c>
      <c r="D917" s="18">
        <v>0</v>
      </c>
      <c r="E917" s="18">
        <v>0</v>
      </c>
      <c r="F917" s="18">
        <v>0</v>
      </c>
      <c r="G917" s="18">
        <v>0</v>
      </c>
      <c r="H917" s="18">
        <v>0</v>
      </c>
      <c r="I917" s="18">
        <v>0</v>
      </c>
      <c r="J917" s="18">
        <v>0</v>
      </c>
      <c r="K917" s="18">
        <v>0</v>
      </c>
      <c r="L917" s="18">
        <v>0</v>
      </c>
      <c r="M917" s="18">
        <v>0</v>
      </c>
    </row>
    <row r="918" spans="2:13" x14ac:dyDescent="0.15">
      <c r="B918">
        <v>17.103000000000002</v>
      </c>
      <c r="C918">
        <v>20</v>
      </c>
      <c r="D918" s="18">
        <v>0</v>
      </c>
      <c r="E918" s="18">
        <v>0</v>
      </c>
      <c r="F918" s="18">
        <v>0</v>
      </c>
      <c r="G918" s="18">
        <v>0</v>
      </c>
      <c r="H918" s="18">
        <v>0</v>
      </c>
      <c r="I918" s="18">
        <v>0</v>
      </c>
      <c r="J918" s="18">
        <v>0</v>
      </c>
      <c r="K918" s="18">
        <v>0</v>
      </c>
      <c r="L918" s="18">
        <v>0</v>
      </c>
      <c r="M918" s="18">
        <v>0</v>
      </c>
    </row>
    <row r="919" spans="2:13" x14ac:dyDescent="0.15">
      <c r="B919">
        <v>31.263000000000002</v>
      </c>
      <c r="C919">
        <v>1</v>
      </c>
      <c r="D919" s="18">
        <v>6.8470000000000003E-2</v>
      </c>
      <c r="E919" s="18">
        <v>0.1024</v>
      </c>
      <c r="F919" s="18">
        <v>2.2839999999999998</v>
      </c>
      <c r="G919" s="18">
        <v>0.29289999999999999</v>
      </c>
      <c r="H919" s="18">
        <v>0.1104</v>
      </c>
      <c r="I919" s="18">
        <v>4.024</v>
      </c>
      <c r="J919" s="18">
        <v>0.25480000000000003</v>
      </c>
      <c r="K919" s="18">
        <v>-4.1829999999999999E-2</v>
      </c>
      <c r="L919" s="18">
        <v>-0.2195</v>
      </c>
      <c r="M919" s="18">
        <v>0.30830000000000002</v>
      </c>
    </row>
    <row r="920" spans="2:13" x14ac:dyDescent="0.15">
      <c r="B920">
        <v>31.263000000000002</v>
      </c>
      <c r="C920">
        <v>3</v>
      </c>
      <c r="D920" s="18">
        <v>6.7589999999999997E-2</v>
      </c>
      <c r="E920" s="18">
        <v>-4.8379999999999999E-2</v>
      </c>
      <c r="F920" s="18">
        <v>-0.16320000000000001</v>
      </c>
      <c r="G920" s="18">
        <v>0.34</v>
      </c>
      <c r="H920" s="18">
        <v>0.1293</v>
      </c>
      <c r="I920" s="18">
        <v>3.157</v>
      </c>
      <c r="J920" s="18">
        <v>0.70089999999999997</v>
      </c>
      <c r="K920" s="18">
        <v>4.5199999999999997E-2</v>
      </c>
      <c r="L920" s="18">
        <v>2.1869999999999998</v>
      </c>
      <c r="M920" s="18">
        <v>0.19989999999999999</v>
      </c>
    </row>
    <row r="921" spans="2:13" x14ac:dyDescent="0.15">
      <c r="B921">
        <v>31.263000000000002</v>
      </c>
      <c r="C921">
        <v>5</v>
      </c>
      <c r="D921" s="18">
        <v>6.6229999999999997E-2</v>
      </c>
      <c r="E921" s="18">
        <v>-6.3219999999999998E-2</v>
      </c>
      <c r="F921" s="18">
        <v>-6.6470000000000001E-2</v>
      </c>
      <c r="G921" s="18">
        <v>0.41410000000000002</v>
      </c>
      <c r="H921" s="18">
        <v>0.17849999999999999</v>
      </c>
      <c r="I921" s="18">
        <v>3.2160000000000002</v>
      </c>
      <c r="J921" s="18">
        <v>0.96809999999999996</v>
      </c>
      <c r="K921" s="18">
        <v>3.8219999999999997E-2</v>
      </c>
      <c r="L921" s="18">
        <v>2.2869999999999999</v>
      </c>
      <c r="M921" s="18">
        <v>0.18740000000000001</v>
      </c>
    </row>
    <row r="922" spans="2:13" x14ac:dyDescent="0.15">
      <c r="B922">
        <v>31.263000000000002</v>
      </c>
      <c r="C922">
        <v>7</v>
      </c>
      <c r="D922" s="18">
        <v>6.5040000000000001E-2</v>
      </c>
      <c r="E922" s="18">
        <v>-4.4929999999999998E-2</v>
      </c>
      <c r="F922" s="18">
        <v>-0.2089</v>
      </c>
      <c r="G922" s="18">
        <v>0.28410000000000002</v>
      </c>
      <c r="H922" s="18">
        <v>3.0099999999999998E-2</v>
      </c>
      <c r="I922" s="18">
        <v>2.1280000000000001</v>
      </c>
      <c r="J922" s="18">
        <v>0.1847</v>
      </c>
      <c r="K922" s="18">
        <v>0.1237</v>
      </c>
      <c r="L922" s="18">
        <v>2.9089999999999998</v>
      </c>
      <c r="M922" s="18">
        <v>0.50090000000000001</v>
      </c>
    </row>
    <row r="923" spans="2:13" x14ac:dyDescent="0.15">
      <c r="B923">
        <v>31.263000000000002</v>
      </c>
      <c r="C923">
        <v>10</v>
      </c>
      <c r="D923" s="18">
        <v>6.3500000000000001E-2</v>
      </c>
      <c r="E923" s="18">
        <v>-4.4740000000000002E-2</v>
      </c>
      <c r="F923" s="18">
        <v>-0.21340000000000001</v>
      </c>
      <c r="G923" s="18">
        <v>0.27010000000000001</v>
      </c>
      <c r="H923" s="18">
        <v>3.2000000000000001E-2</v>
      </c>
      <c r="I923" s="18">
        <v>2.16</v>
      </c>
      <c r="J923" s="18">
        <v>0.19950000000000001</v>
      </c>
      <c r="K923" s="18">
        <v>0.12909999999999999</v>
      </c>
      <c r="L923" s="18">
        <v>3.02</v>
      </c>
      <c r="M923" s="18">
        <v>0.50380000000000003</v>
      </c>
    </row>
    <row r="924" spans="2:13" x14ac:dyDescent="0.15">
      <c r="B924">
        <v>31.263000000000002</v>
      </c>
      <c r="C924">
        <v>15</v>
      </c>
      <c r="D924" s="18">
        <v>6.087E-2</v>
      </c>
      <c r="E924" s="18">
        <v>-4.3569999999999998E-2</v>
      </c>
      <c r="F924" s="18">
        <v>-0.20549999999999999</v>
      </c>
      <c r="G924" s="18">
        <v>0.254</v>
      </c>
      <c r="H924" s="18">
        <v>2.6380000000000001E-2</v>
      </c>
      <c r="I924" s="18">
        <v>2.1669999999999998</v>
      </c>
      <c r="J924" s="18">
        <v>0.19539999999999999</v>
      </c>
      <c r="K924" s="18">
        <v>0.14069999999999999</v>
      </c>
      <c r="L924" s="18">
        <v>3.0529999999999999</v>
      </c>
      <c r="M924" s="18">
        <v>0.48959999999999998</v>
      </c>
    </row>
    <row r="925" spans="2:13" x14ac:dyDescent="0.15">
      <c r="B925">
        <v>31.263000000000002</v>
      </c>
      <c r="C925">
        <v>20</v>
      </c>
      <c r="D925" s="18">
        <v>5.8950000000000002E-2</v>
      </c>
      <c r="E925" s="18">
        <v>6.2100000000000002E-2</v>
      </c>
      <c r="F925" s="18">
        <v>2.3410000000000002</v>
      </c>
      <c r="G925" s="18">
        <v>0.28560000000000002</v>
      </c>
      <c r="H925" s="18">
        <v>0.1414</v>
      </c>
      <c r="I925" s="18">
        <v>3.625</v>
      </c>
      <c r="J925" s="18">
        <v>0.48430000000000001</v>
      </c>
      <c r="K925" s="18">
        <v>-4.2090000000000002E-2</v>
      </c>
      <c r="L925" s="18">
        <v>-0.21129999999999999</v>
      </c>
      <c r="M925" s="18">
        <v>0.23519999999999999</v>
      </c>
    </row>
    <row r="926" spans="2:13" x14ac:dyDescent="0.15">
      <c r="B926">
        <v>49.982999999999997</v>
      </c>
      <c r="C926">
        <v>1</v>
      </c>
      <c r="D926" s="18">
        <v>7.5590000000000004E-2</v>
      </c>
      <c r="E926" s="18">
        <v>-3.3399999999999999E-2</v>
      </c>
      <c r="F926" s="18">
        <v>0.17299999999999999</v>
      </c>
      <c r="G926" s="18">
        <v>0.34139999999999998</v>
      </c>
      <c r="H926" s="18">
        <v>5.1659999999999998E-2</v>
      </c>
      <c r="I926" s="18">
        <v>2.2389999999999999</v>
      </c>
      <c r="J926" s="18">
        <v>0.25090000000000001</v>
      </c>
      <c r="K926" s="18">
        <v>9.572E-2</v>
      </c>
      <c r="L926" s="18">
        <v>2.5299999999999998</v>
      </c>
      <c r="M926" s="18">
        <v>0.4829</v>
      </c>
    </row>
    <row r="927" spans="2:13" x14ac:dyDescent="0.15">
      <c r="B927">
        <v>49.982999999999997</v>
      </c>
      <c r="C927">
        <v>3</v>
      </c>
      <c r="D927" s="18">
        <v>7.492E-2</v>
      </c>
      <c r="E927" s="18">
        <v>-3.619E-2</v>
      </c>
      <c r="F927" s="18">
        <v>0.1527</v>
      </c>
      <c r="G927" s="18">
        <v>0.3387</v>
      </c>
      <c r="H927" s="18">
        <v>7.3510000000000006E-2</v>
      </c>
      <c r="I927" s="18">
        <v>2.6480000000000001</v>
      </c>
      <c r="J927" s="18">
        <v>0.62709999999999999</v>
      </c>
      <c r="K927" s="18">
        <v>8.1720000000000001E-2</v>
      </c>
      <c r="L927" s="18">
        <v>2.3250000000000002</v>
      </c>
      <c r="M927" s="18">
        <v>0.2873</v>
      </c>
    </row>
    <row r="928" spans="2:13" x14ac:dyDescent="0.15">
      <c r="B928">
        <v>49.982999999999997</v>
      </c>
      <c r="C928">
        <v>5</v>
      </c>
      <c r="D928" s="18">
        <v>7.3730000000000004E-2</v>
      </c>
      <c r="E928" s="18">
        <v>-3.5499999999999997E-2</v>
      </c>
      <c r="F928" s="18">
        <v>0.1198</v>
      </c>
      <c r="G928" s="18">
        <v>0.31169999999999998</v>
      </c>
      <c r="H928" s="18">
        <v>6.5479999999999997E-2</v>
      </c>
      <c r="I928" s="18">
        <v>2.794</v>
      </c>
      <c r="J928" s="18">
        <v>0.64300000000000002</v>
      </c>
      <c r="K928" s="18">
        <v>9.2060000000000003E-2</v>
      </c>
      <c r="L928" s="18">
        <v>2.3620000000000001</v>
      </c>
      <c r="M928" s="18">
        <v>0.30819999999999997</v>
      </c>
    </row>
    <row r="929" spans="2:13" x14ac:dyDescent="0.15">
      <c r="B929">
        <v>49.982999999999997</v>
      </c>
      <c r="C929">
        <v>7</v>
      </c>
      <c r="D929" s="18">
        <v>7.1989999999999998E-2</v>
      </c>
      <c r="E929" s="18">
        <v>-3.1260000000000003E-2</v>
      </c>
      <c r="F929" s="18">
        <v>6.4890000000000003E-2</v>
      </c>
      <c r="G929" s="18">
        <v>0.2545</v>
      </c>
      <c r="H929" s="18">
        <v>4.7710000000000002E-2</v>
      </c>
      <c r="I929" s="18">
        <v>2.153</v>
      </c>
      <c r="J929" s="18">
        <v>0.27479999999999999</v>
      </c>
      <c r="K929" s="18">
        <v>0.1003</v>
      </c>
      <c r="L929" s="18">
        <v>2.702</v>
      </c>
      <c r="M929" s="18">
        <v>0.38140000000000002</v>
      </c>
    </row>
    <row r="930" spans="2:13" x14ac:dyDescent="0.15">
      <c r="B930">
        <v>49.982999999999997</v>
      </c>
      <c r="C930">
        <v>10</v>
      </c>
      <c r="D930" s="18">
        <v>7.0400000000000004E-2</v>
      </c>
      <c r="E930" s="18">
        <v>-3.2050000000000002E-2</v>
      </c>
      <c r="F930" s="18">
        <v>5.2830000000000002E-2</v>
      </c>
      <c r="G930" s="18">
        <v>0.24</v>
      </c>
      <c r="H930" s="18">
        <v>3.1669999999999997E-2</v>
      </c>
      <c r="I930" s="18">
        <v>2.0960000000000001</v>
      </c>
      <c r="J930" s="18">
        <v>0.24640000000000001</v>
      </c>
      <c r="K930" s="18">
        <v>0.12039999999999999</v>
      </c>
      <c r="L930" s="18">
        <v>2.706</v>
      </c>
      <c r="M930" s="18">
        <v>0.38769999999999999</v>
      </c>
    </row>
    <row r="931" spans="2:13" x14ac:dyDescent="0.15">
      <c r="B931">
        <v>49.982999999999997</v>
      </c>
      <c r="C931">
        <v>15</v>
      </c>
      <c r="D931" s="18">
        <v>6.7720000000000002E-2</v>
      </c>
      <c r="E931" s="18">
        <v>-3.1329999999999997E-2</v>
      </c>
      <c r="F931" s="18">
        <v>4.616E-2</v>
      </c>
      <c r="G931" s="18">
        <v>0.2142</v>
      </c>
      <c r="H931" s="18">
        <v>3.2379999999999999E-2</v>
      </c>
      <c r="I931" s="18">
        <v>2.077</v>
      </c>
      <c r="J931" s="18">
        <v>0.2417</v>
      </c>
      <c r="K931" s="18">
        <v>0.12429999999999999</v>
      </c>
      <c r="L931" s="18">
        <v>2.7930000000000001</v>
      </c>
      <c r="M931" s="18">
        <v>0.3826</v>
      </c>
    </row>
    <row r="932" spans="2:13" x14ac:dyDescent="0.15">
      <c r="B932">
        <v>49.982999999999997</v>
      </c>
      <c r="C932">
        <v>20</v>
      </c>
      <c r="D932" s="18">
        <v>6.5430000000000002E-2</v>
      </c>
      <c r="E932" s="18">
        <v>-3.1210000000000002E-2</v>
      </c>
      <c r="F932" s="18">
        <v>4.376E-2</v>
      </c>
      <c r="G932" s="18">
        <v>0.19969999999999999</v>
      </c>
      <c r="H932" s="18">
        <v>4.8169999999999998E-2</v>
      </c>
      <c r="I932" s="18">
        <v>2.1619999999999999</v>
      </c>
      <c r="J932" s="18">
        <v>0.27160000000000001</v>
      </c>
      <c r="K932" s="18">
        <v>0.113</v>
      </c>
      <c r="L932" s="18">
        <v>2.956</v>
      </c>
      <c r="M932" s="18">
        <v>0.38129999999999997</v>
      </c>
    </row>
    <row r="933" spans="2:13" x14ac:dyDescent="0.15">
      <c r="B933">
        <v>67.763000000000005</v>
      </c>
      <c r="C933">
        <v>1</v>
      </c>
      <c r="D933" s="18">
        <v>0.13139999999999999</v>
      </c>
      <c r="E933" s="18">
        <v>-0.10630000000000001</v>
      </c>
      <c r="F933" s="18">
        <v>-3.1530000000000002E-2</v>
      </c>
      <c r="G933" s="18">
        <v>2.4929999999999999</v>
      </c>
      <c r="H933" s="18">
        <v>6.3039999999999999E-2</v>
      </c>
      <c r="I933" s="18">
        <v>2.17</v>
      </c>
      <c r="J933" s="18">
        <v>0.3952</v>
      </c>
      <c r="K933" s="18">
        <v>0.1069</v>
      </c>
      <c r="L933" s="18">
        <v>2.4790000000000001</v>
      </c>
      <c r="M933" s="18">
        <v>0.35510000000000003</v>
      </c>
    </row>
    <row r="934" spans="2:13" x14ac:dyDescent="0.15">
      <c r="B934">
        <v>67.763000000000005</v>
      </c>
      <c r="C934">
        <v>3</v>
      </c>
      <c r="D934" s="18">
        <v>0.26179999999999998</v>
      </c>
      <c r="E934" s="18">
        <v>-0.4143</v>
      </c>
      <c r="F934" s="18">
        <v>-0.83689999999999998</v>
      </c>
      <c r="G934" s="18">
        <v>1.998</v>
      </c>
      <c r="H934" s="18">
        <v>0.26889999999999997</v>
      </c>
      <c r="I934" s="18">
        <v>2.2970000000000002</v>
      </c>
      <c r="J934" s="18">
        <v>0.55979999999999996</v>
      </c>
      <c r="K934" s="18">
        <v>7.7579999999999996E-2</v>
      </c>
      <c r="L934" s="18">
        <v>-0.57020000000000004</v>
      </c>
      <c r="M934" s="18">
        <v>0.28349999999999997</v>
      </c>
    </row>
    <row r="935" spans="2:13" x14ac:dyDescent="0.15">
      <c r="B935">
        <v>67.763000000000005</v>
      </c>
      <c r="C935">
        <v>5</v>
      </c>
      <c r="D935" s="18">
        <v>0.14030000000000001</v>
      </c>
      <c r="E935" s="18">
        <v>-0.1183</v>
      </c>
      <c r="F935" s="18">
        <v>-0.47910000000000003</v>
      </c>
      <c r="G935" s="18">
        <v>2.5</v>
      </c>
      <c r="H935" s="18">
        <v>5.3010000000000002E-2</v>
      </c>
      <c r="I935" s="18">
        <v>1.9850000000000001</v>
      </c>
      <c r="J935" s="18">
        <v>0.34289999999999998</v>
      </c>
      <c r="K935" s="18">
        <v>0.1211</v>
      </c>
      <c r="L935" s="18">
        <v>2.597</v>
      </c>
      <c r="M935" s="18">
        <v>0.33889999999999998</v>
      </c>
    </row>
    <row r="936" spans="2:13" x14ac:dyDescent="0.15">
      <c r="B936">
        <v>67.763000000000005</v>
      </c>
      <c r="C936">
        <v>7</v>
      </c>
      <c r="D936" s="18">
        <v>0.15590000000000001</v>
      </c>
      <c r="E936" s="18">
        <v>0.1991</v>
      </c>
      <c r="F936" s="18">
        <v>2.4079999999999999</v>
      </c>
      <c r="G936" s="18">
        <v>0.45290000000000002</v>
      </c>
      <c r="H936" s="18">
        <v>-1.6539999999999999E-2</v>
      </c>
      <c r="I936" s="18">
        <v>1.385</v>
      </c>
      <c r="J936" s="18">
        <v>0.37590000000000001</v>
      </c>
      <c r="K936" s="18">
        <v>-0.1328</v>
      </c>
      <c r="L936" s="18">
        <v>-1.238</v>
      </c>
      <c r="M936" s="18">
        <v>2.4990000000000001</v>
      </c>
    </row>
    <row r="937" spans="2:13" x14ac:dyDescent="0.15">
      <c r="B937">
        <v>67.763000000000005</v>
      </c>
      <c r="C937">
        <v>10</v>
      </c>
      <c r="D937" s="18">
        <v>0.13500000000000001</v>
      </c>
      <c r="E937" s="18">
        <v>-0.12909999999999999</v>
      </c>
      <c r="F937" s="18">
        <v>6.5559999999999993E-2</v>
      </c>
      <c r="G937" s="18">
        <v>2.1619999999999999</v>
      </c>
      <c r="H937" s="18">
        <v>6.1710000000000001E-2</v>
      </c>
      <c r="I937" s="18">
        <v>1.976</v>
      </c>
      <c r="J937" s="18">
        <v>0.37909999999999999</v>
      </c>
      <c r="K937" s="18">
        <v>0.1298</v>
      </c>
      <c r="L937" s="18">
        <v>2.698</v>
      </c>
      <c r="M937" s="18">
        <v>0.35339999999999999</v>
      </c>
    </row>
    <row r="938" spans="2:13" x14ac:dyDescent="0.15">
      <c r="B938">
        <v>67.763000000000005</v>
      </c>
      <c r="C938">
        <v>15</v>
      </c>
      <c r="D938" s="18">
        <v>0.25359999999999999</v>
      </c>
      <c r="E938" s="18">
        <v>-0.71730000000000005</v>
      </c>
      <c r="F938" s="18">
        <v>1.4590000000000001</v>
      </c>
      <c r="G938" s="18">
        <v>2.4660000000000002</v>
      </c>
      <c r="H938" s="18">
        <v>0.49690000000000001</v>
      </c>
      <c r="I938" s="18">
        <v>2.52</v>
      </c>
      <c r="J938" s="18">
        <v>0.7923</v>
      </c>
      <c r="K938" s="18">
        <v>6.3850000000000004E-2</v>
      </c>
      <c r="L938" s="18">
        <v>-0.58350000000000002</v>
      </c>
      <c r="M938" s="18">
        <v>0.23449999999999999</v>
      </c>
    </row>
    <row r="939" spans="2:13" x14ac:dyDescent="0.15">
      <c r="B939">
        <v>67.763000000000005</v>
      </c>
      <c r="C939">
        <v>20</v>
      </c>
      <c r="D939" s="18">
        <v>0.15010000000000001</v>
      </c>
      <c r="E939" s="18">
        <v>-0.1371</v>
      </c>
      <c r="F939" s="18">
        <v>-0.80659999999999998</v>
      </c>
      <c r="G939" s="18">
        <v>1.786</v>
      </c>
      <c r="H939" s="18">
        <v>5.8470000000000001E-2</v>
      </c>
      <c r="I939" s="18">
        <v>1.9319999999999999</v>
      </c>
      <c r="J939" s="18">
        <v>0.3881</v>
      </c>
      <c r="K939" s="18">
        <v>0.13780000000000001</v>
      </c>
      <c r="L939" s="18">
        <v>2.8069999999999999</v>
      </c>
      <c r="M939" s="18">
        <v>0.373</v>
      </c>
    </row>
    <row r="940" spans="2:13" x14ac:dyDescent="0.15">
      <c r="B940">
        <v>92.162999999999997</v>
      </c>
      <c r="C940">
        <v>1</v>
      </c>
      <c r="D940" s="18">
        <v>9.2950000000000005E-2</v>
      </c>
      <c r="E940" s="18">
        <v>1.239E-2</v>
      </c>
      <c r="F940" s="18">
        <v>-0.3856</v>
      </c>
      <c r="G940" s="18">
        <v>0.18149999999999999</v>
      </c>
      <c r="H940" s="18">
        <v>6.268E-2</v>
      </c>
      <c r="I940" s="18">
        <v>2.0979999999999999</v>
      </c>
      <c r="J940" s="18">
        <v>0.23899999999999999</v>
      </c>
      <c r="K940" s="18">
        <v>9.2069999999999999E-2</v>
      </c>
      <c r="L940" s="18">
        <v>2.7650000000000001</v>
      </c>
      <c r="M940" s="18">
        <v>0.3</v>
      </c>
    </row>
    <row r="941" spans="2:13" x14ac:dyDescent="0.15">
      <c r="B941">
        <v>92.162999999999997</v>
      </c>
      <c r="C941">
        <v>3</v>
      </c>
      <c r="D941" s="18">
        <v>0.23760000000000001</v>
      </c>
      <c r="E941" s="18">
        <v>-1.246</v>
      </c>
      <c r="F941" s="18">
        <v>3.5009999999999999</v>
      </c>
      <c r="G941" s="18">
        <v>2.5</v>
      </c>
      <c r="H941" s="18">
        <v>0.7107</v>
      </c>
      <c r="I941" s="18">
        <v>2.5550000000000002</v>
      </c>
      <c r="J941" s="18">
        <v>0.8327</v>
      </c>
      <c r="K941" s="18">
        <v>0.1011</v>
      </c>
      <c r="L941" s="18">
        <v>-0.48720000000000002</v>
      </c>
      <c r="M941" s="18">
        <v>0.2417</v>
      </c>
    </row>
    <row r="942" spans="2:13" x14ac:dyDescent="0.15">
      <c r="B942">
        <v>92.162999999999997</v>
      </c>
      <c r="C942">
        <v>5</v>
      </c>
      <c r="D942" s="18">
        <v>9.2579999999999996E-2</v>
      </c>
      <c r="E942" s="18">
        <v>1.013E-2</v>
      </c>
      <c r="F942" s="18">
        <v>-0.38140000000000002</v>
      </c>
      <c r="G942" s="18">
        <v>0.23130000000000001</v>
      </c>
      <c r="H942" s="18">
        <v>5.0610000000000002E-2</v>
      </c>
      <c r="I942" s="18">
        <v>2.056</v>
      </c>
      <c r="J942" s="18">
        <v>0.20949999999999999</v>
      </c>
      <c r="K942" s="18">
        <v>0.1067</v>
      </c>
      <c r="L942" s="18">
        <v>2.774</v>
      </c>
      <c r="M942" s="18">
        <v>0.28589999999999999</v>
      </c>
    </row>
    <row r="943" spans="2:13" x14ac:dyDescent="0.15">
      <c r="B943">
        <v>92.162999999999997</v>
      </c>
      <c r="C943">
        <v>7</v>
      </c>
      <c r="D943" s="18">
        <v>9.2060000000000003E-2</v>
      </c>
      <c r="E943" s="18">
        <v>8.5369999999999994E-3</v>
      </c>
      <c r="F943" s="18">
        <v>-0.42449999999999999</v>
      </c>
      <c r="G943" s="18">
        <v>0.18149999999999999</v>
      </c>
      <c r="H943" s="18">
        <v>5.1909999999999998E-2</v>
      </c>
      <c r="I943" s="18">
        <v>2.073</v>
      </c>
      <c r="J943" s="18">
        <v>0.2056</v>
      </c>
      <c r="K943" s="18">
        <v>0.1081</v>
      </c>
      <c r="L943" s="18">
        <v>2.823</v>
      </c>
      <c r="M943" s="18">
        <v>0.28120000000000001</v>
      </c>
    </row>
    <row r="944" spans="2:13" x14ac:dyDescent="0.15">
      <c r="B944">
        <v>92.162999999999997</v>
      </c>
      <c r="C944">
        <v>10</v>
      </c>
      <c r="D944" s="18">
        <v>0.1177</v>
      </c>
      <c r="E944" s="18">
        <v>-2.5590000000000002E-2</v>
      </c>
      <c r="F944" s="18">
        <v>-1.7490000000000001</v>
      </c>
      <c r="G944" s="18">
        <v>0.10920000000000001</v>
      </c>
      <c r="H944" s="18">
        <v>5.9229999999999998E-2</v>
      </c>
      <c r="I944" s="18">
        <v>2.1960000000000002</v>
      </c>
      <c r="J944" s="18">
        <v>0.31730000000000003</v>
      </c>
      <c r="K944" s="18">
        <v>0.1154</v>
      </c>
      <c r="L944" s="18">
        <v>2.8460000000000001</v>
      </c>
      <c r="M944" s="18">
        <v>0.36170000000000002</v>
      </c>
    </row>
    <row r="945" spans="2:13" x14ac:dyDescent="0.15">
      <c r="B945">
        <v>92.162999999999997</v>
      </c>
      <c r="C945">
        <v>15</v>
      </c>
      <c r="D945" s="18">
        <v>0.1179</v>
      </c>
      <c r="E945" s="18">
        <v>-2.7689999999999999E-2</v>
      </c>
      <c r="F945" s="18">
        <v>-1.7270000000000001</v>
      </c>
      <c r="G945" s="18">
        <v>0.1187</v>
      </c>
      <c r="H945" s="18">
        <v>5.2159999999999998E-2</v>
      </c>
      <c r="I945" s="18">
        <v>2.0790000000000002</v>
      </c>
      <c r="J945" s="18">
        <v>0.25140000000000001</v>
      </c>
      <c r="K945" s="18">
        <v>0.1232</v>
      </c>
      <c r="L945" s="18">
        <v>2.9260000000000002</v>
      </c>
      <c r="M945" s="18">
        <v>0.31559999999999999</v>
      </c>
    </row>
    <row r="946" spans="2:13" x14ac:dyDescent="0.15">
      <c r="B946">
        <v>92.162999999999997</v>
      </c>
      <c r="C946">
        <v>20</v>
      </c>
      <c r="D946" s="18">
        <v>0.25030000000000002</v>
      </c>
      <c r="E946" s="18">
        <v>-0.76219999999999999</v>
      </c>
      <c r="F946" s="18">
        <v>1.796</v>
      </c>
      <c r="G946" s="18">
        <v>2.5</v>
      </c>
      <c r="H946" s="18">
        <v>0.58530000000000004</v>
      </c>
      <c r="I946" s="18">
        <v>2.7109999999999999</v>
      </c>
      <c r="J946" s="18">
        <v>0.87790000000000001</v>
      </c>
      <c r="K946" s="18">
        <v>8.0839999999999995E-2</v>
      </c>
      <c r="L946" s="18">
        <v>-0.5353</v>
      </c>
      <c r="M946" s="18">
        <v>0.20169999999999999</v>
      </c>
    </row>
    <row r="947" spans="2:13" x14ac:dyDescent="0.15">
      <c r="B947">
        <v>125.563</v>
      </c>
      <c r="C947">
        <v>1</v>
      </c>
      <c r="D947" s="18">
        <v>0.14929999999999999</v>
      </c>
      <c r="E947" s="18">
        <v>0.1454</v>
      </c>
      <c r="F947" s="18">
        <v>-0.49919999999999998</v>
      </c>
      <c r="G947" s="18">
        <v>0.25659999999999999</v>
      </c>
      <c r="H947" s="18">
        <v>0.1986</v>
      </c>
      <c r="I947" s="18">
        <v>2.5230000000000001</v>
      </c>
      <c r="J947" s="18">
        <v>0.48299999999999998</v>
      </c>
      <c r="K947" s="18">
        <v>-0.16089999999999999</v>
      </c>
      <c r="L947" s="18">
        <v>-1.0489999999999999</v>
      </c>
      <c r="M947" s="18">
        <v>0.61319999999999997</v>
      </c>
    </row>
    <row r="948" spans="2:13" x14ac:dyDescent="0.15">
      <c r="B948">
        <v>125.563</v>
      </c>
      <c r="C948">
        <v>3</v>
      </c>
      <c r="D948" s="18">
        <v>0.14940000000000001</v>
      </c>
      <c r="E948" s="18">
        <v>0.1464</v>
      </c>
      <c r="F948" s="18">
        <v>-0.49009999999999998</v>
      </c>
      <c r="G948" s="18">
        <v>0.254</v>
      </c>
      <c r="H948" s="18">
        <v>0.1996</v>
      </c>
      <c r="I948" s="18">
        <v>2.5409999999999999</v>
      </c>
      <c r="J948" s="18">
        <v>0.4758</v>
      </c>
      <c r="K948" s="18">
        <v>-0.1628</v>
      </c>
      <c r="L948" s="18">
        <v>-1.026</v>
      </c>
      <c r="M948" s="18">
        <v>0.62960000000000005</v>
      </c>
    </row>
    <row r="949" spans="2:13" x14ac:dyDescent="0.15">
      <c r="B949">
        <v>125.563</v>
      </c>
      <c r="C949">
        <v>5</v>
      </c>
      <c r="D949" s="18">
        <v>0.14649999999999999</v>
      </c>
      <c r="E949" s="18">
        <v>0.16070000000000001</v>
      </c>
      <c r="F949" s="18">
        <v>-0.48249999999999998</v>
      </c>
      <c r="G949" s="18">
        <v>0.26029999999999998</v>
      </c>
      <c r="H949" s="18">
        <v>0.20549999999999999</v>
      </c>
      <c r="I949" s="18">
        <v>2.573</v>
      </c>
      <c r="J949" s="18">
        <v>0.48570000000000002</v>
      </c>
      <c r="K949" s="18">
        <v>-0.17780000000000001</v>
      </c>
      <c r="L949" s="18">
        <v>-0.90759999999999996</v>
      </c>
      <c r="M949" s="18">
        <v>0.62929999999999997</v>
      </c>
    </row>
    <row r="950" spans="2:13" x14ac:dyDescent="0.15">
      <c r="B950">
        <v>125.563</v>
      </c>
      <c r="C950">
        <v>7</v>
      </c>
      <c r="D950" s="18">
        <v>0.14119999999999999</v>
      </c>
      <c r="E950" s="18">
        <v>0.16550000000000001</v>
      </c>
      <c r="F950" s="18">
        <v>-0.47310000000000002</v>
      </c>
      <c r="G950" s="18">
        <v>0.26069999999999999</v>
      </c>
      <c r="H950" s="18">
        <v>0.21290000000000001</v>
      </c>
      <c r="I950" s="18">
        <v>2.6080000000000001</v>
      </c>
      <c r="J950" s="18">
        <v>0.501</v>
      </c>
      <c r="K950" s="18">
        <v>-0.18160000000000001</v>
      </c>
      <c r="L950" s="18">
        <v>-0.81189999999999996</v>
      </c>
      <c r="M950" s="18">
        <v>0.62549999999999994</v>
      </c>
    </row>
    <row r="951" spans="2:13" x14ac:dyDescent="0.15">
      <c r="B951">
        <v>125.563</v>
      </c>
      <c r="C951">
        <v>10</v>
      </c>
      <c r="D951" s="18">
        <v>0.1283</v>
      </c>
      <c r="E951" s="18">
        <v>0.2019</v>
      </c>
      <c r="F951" s="18">
        <v>-0.46160000000000001</v>
      </c>
      <c r="G951" s="18">
        <v>0.27439999999999998</v>
      </c>
      <c r="H951" s="18">
        <v>0.2238</v>
      </c>
      <c r="I951" s="18">
        <v>2.6659999999999999</v>
      </c>
      <c r="J951" s="18">
        <v>0.53080000000000005</v>
      </c>
      <c r="K951" s="18">
        <v>-0.2104</v>
      </c>
      <c r="L951" s="18">
        <v>-0.62139999999999995</v>
      </c>
      <c r="M951" s="18">
        <v>0.54710000000000003</v>
      </c>
    </row>
    <row r="952" spans="2:13" x14ac:dyDescent="0.15">
      <c r="B952">
        <v>125.563</v>
      </c>
      <c r="C952">
        <v>15</v>
      </c>
      <c r="D952" s="18">
        <v>0.1191</v>
      </c>
      <c r="E952" s="18">
        <v>0.22900000000000001</v>
      </c>
      <c r="F952" s="18">
        <v>-0.43980000000000002</v>
      </c>
      <c r="G952" s="18">
        <v>0.27829999999999999</v>
      </c>
      <c r="H952" s="18">
        <v>0.2387</v>
      </c>
      <c r="I952" s="18">
        <v>2.7559999999999998</v>
      </c>
      <c r="J952" s="18">
        <v>0.57089999999999996</v>
      </c>
      <c r="K952" s="18">
        <v>-0.2334</v>
      </c>
      <c r="L952" s="18">
        <v>-0.50829999999999997</v>
      </c>
      <c r="M952" s="18">
        <v>0.49440000000000001</v>
      </c>
    </row>
    <row r="953" spans="2:13" x14ac:dyDescent="0.15">
      <c r="B953">
        <v>125.563</v>
      </c>
      <c r="C953">
        <v>20</v>
      </c>
      <c r="D953" s="18">
        <v>0.1105</v>
      </c>
      <c r="E953" s="18">
        <v>0.25009999999999999</v>
      </c>
      <c r="F953" s="18">
        <v>-0.41120000000000001</v>
      </c>
      <c r="G953" s="18">
        <v>0.2787</v>
      </c>
      <c r="H953" s="18">
        <v>0.25509999999999999</v>
      </c>
      <c r="I953" s="18">
        <v>2.859</v>
      </c>
      <c r="J953" s="18">
        <v>0.61760000000000004</v>
      </c>
      <c r="K953" s="18">
        <v>-0.25209999999999999</v>
      </c>
      <c r="L953" s="18">
        <v>-0.41620000000000001</v>
      </c>
      <c r="M953" s="18">
        <v>0.45319999999999999</v>
      </c>
    </row>
    <row r="954" spans="2:13" x14ac:dyDescent="0.15">
      <c r="B954">
        <v>171.16300000000001</v>
      </c>
      <c r="C954">
        <v>1</v>
      </c>
      <c r="D954" s="18">
        <v>0.21360000000000001</v>
      </c>
      <c r="E954" s="18">
        <v>0.33689999999999998</v>
      </c>
      <c r="F954" s="18">
        <v>-0.57699999999999996</v>
      </c>
      <c r="G954" s="18">
        <v>0.34989999999999999</v>
      </c>
      <c r="H954" s="18">
        <v>0.17499999999999999</v>
      </c>
      <c r="I954" s="18">
        <v>2.41</v>
      </c>
      <c r="J954" s="18">
        <v>0.4143</v>
      </c>
      <c r="K954" s="18">
        <v>-0.34710000000000002</v>
      </c>
      <c r="L954" s="18">
        <v>-1.181</v>
      </c>
      <c r="M954" s="18">
        <v>0.48349999999999999</v>
      </c>
    </row>
    <row r="955" spans="2:13" x14ac:dyDescent="0.15">
      <c r="B955">
        <v>171.16300000000001</v>
      </c>
      <c r="C955">
        <v>3</v>
      </c>
      <c r="D955" s="18">
        <v>0.21940000000000001</v>
      </c>
      <c r="E955" s="18">
        <v>0.17979999999999999</v>
      </c>
      <c r="F955" s="18">
        <v>-0.44769999999999999</v>
      </c>
      <c r="G955" s="18">
        <v>0.27489999999999998</v>
      </c>
      <c r="H955" s="18">
        <v>0.1734</v>
      </c>
      <c r="I955" s="18">
        <v>2.4319999999999999</v>
      </c>
      <c r="J955" s="18">
        <v>0.40439999999999998</v>
      </c>
      <c r="K955" s="18">
        <v>-0.19439999999999999</v>
      </c>
      <c r="L955" s="18">
        <v>-1.579</v>
      </c>
      <c r="M955" s="18">
        <v>0.42959999999999998</v>
      </c>
    </row>
    <row r="956" spans="2:13" x14ac:dyDescent="0.15">
      <c r="B956">
        <v>171.16300000000001</v>
      </c>
      <c r="C956">
        <v>5</v>
      </c>
      <c r="D956" s="18">
        <v>0.21870000000000001</v>
      </c>
      <c r="E956" s="18">
        <v>0.27539999999999998</v>
      </c>
      <c r="F956" s="18">
        <v>-0.51149999999999995</v>
      </c>
      <c r="G956" s="18">
        <v>0.31330000000000002</v>
      </c>
      <c r="H956" s="18">
        <v>0.1744</v>
      </c>
      <c r="I956" s="18">
        <v>2.4569999999999999</v>
      </c>
      <c r="J956" s="18">
        <v>0.40050000000000002</v>
      </c>
      <c r="K956" s="18">
        <v>-0.29060000000000002</v>
      </c>
      <c r="L956" s="18">
        <v>-1.2589999999999999</v>
      </c>
      <c r="M956" s="18">
        <v>0.51339999999999997</v>
      </c>
    </row>
    <row r="957" spans="2:13" x14ac:dyDescent="0.15">
      <c r="B957">
        <v>171.16300000000001</v>
      </c>
      <c r="C957">
        <v>7</v>
      </c>
      <c r="D957" s="18">
        <v>0.21940000000000001</v>
      </c>
      <c r="E957" s="18">
        <v>0.30940000000000001</v>
      </c>
      <c r="F957" s="18">
        <v>-0.50949999999999995</v>
      </c>
      <c r="G957" s="18">
        <v>0.31680000000000003</v>
      </c>
      <c r="H957" s="18">
        <v>0.1792</v>
      </c>
      <c r="I957" s="18">
        <v>2.4740000000000002</v>
      </c>
      <c r="J957" s="18">
        <v>0.41289999999999999</v>
      </c>
      <c r="K957" s="18">
        <v>-0.32950000000000002</v>
      </c>
      <c r="L957" s="18">
        <v>-1.157</v>
      </c>
      <c r="M957" s="18">
        <v>0.53969999999999996</v>
      </c>
    </row>
    <row r="958" spans="2:13" x14ac:dyDescent="0.15">
      <c r="B958">
        <v>171.16300000000001</v>
      </c>
      <c r="C958">
        <v>10</v>
      </c>
      <c r="D958" s="18">
        <v>0.21829999999999999</v>
      </c>
      <c r="E958" s="18">
        <v>0.35870000000000002</v>
      </c>
      <c r="F958" s="18">
        <v>-0.50590000000000002</v>
      </c>
      <c r="G958" s="18">
        <v>0.32519999999999999</v>
      </c>
      <c r="H958" s="18">
        <v>0.18740000000000001</v>
      </c>
      <c r="I958" s="18">
        <v>2.4900000000000002</v>
      </c>
      <c r="J958" s="18">
        <v>0.43569999999999998</v>
      </c>
      <c r="K958" s="18">
        <v>-0.38469999999999999</v>
      </c>
      <c r="L958" s="18">
        <v>-1.032</v>
      </c>
      <c r="M958" s="18">
        <v>0.56030000000000002</v>
      </c>
    </row>
    <row r="959" spans="2:13" x14ac:dyDescent="0.15">
      <c r="B959">
        <v>171.16300000000001</v>
      </c>
      <c r="C959">
        <v>15</v>
      </c>
      <c r="D959" s="18">
        <v>0.21940000000000001</v>
      </c>
      <c r="E959" s="18">
        <v>0.3674</v>
      </c>
      <c r="F959" s="18">
        <v>-0.4839</v>
      </c>
      <c r="G959" s="18">
        <v>0.3221</v>
      </c>
      <c r="H959" s="18">
        <v>0.2</v>
      </c>
      <c r="I959" s="18">
        <v>2.5110000000000001</v>
      </c>
      <c r="J959" s="18">
        <v>0.47839999999999999</v>
      </c>
      <c r="K959" s="18">
        <v>-0.40479999999999999</v>
      </c>
      <c r="L959" s="18">
        <v>-0.96379999999999999</v>
      </c>
      <c r="M959" s="18">
        <v>0.59240000000000004</v>
      </c>
    </row>
    <row r="960" spans="2:13" x14ac:dyDescent="0.15">
      <c r="B960">
        <v>171.16300000000001</v>
      </c>
      <c r="C960">
        <v>20</v>
      </c>
      <c r="D960" s="18">
        <v>0.22689999999999999</v>
      </c>
      <c r="E960" s="18">
        <v>0.29959999999999998</v>
      </c>
      <c r="F960" s="18">
        <v>-0.45660000000000001</v>
      </c>
      <c r="G960" s="18">
        <v>0.29699999999999999</v>
      </c>
      <c r="H960" s="18">
        <v>0.2084</v>
      </c>
      <c r="I960" s="18">
        <v>2.54</v>
      </c>
      <c r="J960" s="18">
        <v>0.51119999999999999</v>
      </c>
      <c r="K960" s="18">
        <v>-0.35299999999999998</v>
      </c>
      <c r="L960" s="18">
        <v>-1.052</v>
      </c>
      <c r="M960" s="18">
        <v>0.6583</v>
      </c>
    </row>
    <row r="961" spans="2:13" x14ac:dyDescent="0.15">
      <c r="B961">
        <v>233.56299999999999</v>
      </c>
      <c r="C961">
        <v>1</v>
      </c>
      <c r="D961" s="18">
        <v>0</v>
      </c>
      <c r="E961" s="18">
        <v>0</v>
      </c>
      <c r="F961" s="18">
        <v>0</v>
      </c>
      <c r="G961" s="18">
        <v>0</v>
      </c>
      <c r="H961" s="18">
        <v>0</v>
      </c>
      <c r="I961" s="18">
        <v>0</v>
      </c>
      <c r="J961" s="18">
        <v>0</v>
      </c>
      <c r="K961" s="18">
        <v>0</v>
      </c>
      <c r="L961" s="18">
        <v>0</v>
      </c>
      <c r="M961" s="18">
        <v>0</v>
      </c>
    </row>
    <row r="962" spans="2:13" x14ac:dyDescent="0.15">
      <c r="B962">
        <v>233.56299999999999</v>
      </c>
      <c r="C962">
        <v>3</v>
      </c>
      <c r="D962" s="18">
        <v>0</v>
      </c>
      <c r="E962" s="18">
        <v>0</v>
      </c>
      <c r="F962" s="18">
        <v>0</v>
      </c>
      <c r="G962" s="18">
        <v>0</v>
      </c>
      <c r="H962" s="18">
        <v>0</v>
      </c>
      <c r="I962" s="18">
        <v>0</v>
      </c>
      <c r="J962" s="18">
        <v>0</v>
      </c>
      <c r="K962" s="18">
        <v>0</v>
      </c>
      <c r="L962" s="18">
        <v>0</v>
      </c>
      <c r="M962" s="18">
        <v>0</v>
      </c>
    </row>
    <row r="963" spans="2:13" x14ac:dyDescent="0.15">
      <c r="B963">
        <v>233.56299999999999</v>
      </c>
      <c r="C963">
        <v>5</v>
      </c>
      <c r="D963" s="18">
        <v>0</v>
      </c>
      <c r="E963" s="18">
        <v>0</v>
      </c>
      <c r="F963" s="18">
        <v>0</v>
      </c>
      <c r="G963" s="18">
        <v>0</v>
      </c>
      <c r="H963" s="18">
        <v>0</v>
      </c>
      <c r="I963" s="18">
        <v>0</v>
      </c>
      <c r="J963" s="18">
        <v>0</v>
      </c>
      <c r="K963" s="18">
        <v>0</v>
      </c>
      <c r="L963" s="18">
        <v>0</v>
      </c>
      <c r="M963" s="18">
        <v>0</v>
      </c>
    </row>
    <row r="964" spans="2:13" x14ac:dyDescent="0.15">
      <c r="B964">
        <v>233.56299999999999</v>
      </c>
      <c r="C964">
        <v>7</v>
      </c>
      <c r="D964" s="18">
        <v>0</v>
      </c>
      <c r="E964" s="18">
        <v>0</v>
      </c>
      <c r="F964" s="18">
        <v>0</v>
      </c>
      <c r="G964" s="18">
        <v>0</v>
      </c>
      <c r="H964" s="18">
        <v>0</v>
      </c>
      <c r="I964" s="18">
        <v>0</v>
      </c>
      <c r="J964" s="18">
        <v>0</v>
      </c>
      <c r="K964" s="18">
        <v>0</v>
      </c>
      <c r="L964" s="18">
        <v>0</v>
      </c>
      <c r="M964" s="18">
        <v>0</v>
      </c>
    </row>
    <row r="965" spans="2:13" x14ac:dyDescent="0.15">
      <c r="B965">
        <v>233.56299999999999</v>
      </c>
      <c r="C965">
        <v>10</v>
      </c>
      <c r="D965" s="18">
        <v>0</v>
      </c>
      <c r="E965" s="18">
        <v>0</v>
      </c>
      <c r="F965" s="18">
        <v>0</v>
      </c>
      <c r="G965" s="18">
        <v>0</v>
      </c>
      <c r="H965" s="18">
        <v>0</v>
      </c>
      <c r="I965" s="18">
        <v>0</v>
      </c>
      <c r="J965" s="18">
        <v>0</v>
      </c>
      <c r="K965" s="18">
        <v>0</v>
      </c>
      <c r="L965" s="18">
        <v>0</v>
      </c>
      <c r="M965" s="18">
        <v>0</v>
      </c>
    </row>
    <row r="966" spans="2:13" x14ac:dyDescent="0.15">
      <c r="B966">
        <v>233.56299999999999</v>
      </c>
      <c r="C966">
        <v>15</v>
      </c>
      <c r="D966" s="18">
        <v>0</v>
      </c>
      <c r="E966" s="18">
        <v>0</v>
      </c>
      <c r="F966" s="18">
        <v>0</v>
      </c>
      <c r="G966" s="18">
        <v>0</v>
      </c>
      <c r="H966" s="18">
        <v>0</v>
      </c>
      <c r="I966" s="18">
        <v>0</v>
      </c>
      <c r="J966" s="18">
        <v>0</v>
      </c>
      <c r="K966" s="18">
        <v>0</v>
      </c>
      <c r="L966" s="18">
        <v>0</v>
      </c>
      <c r="M966" s="18">
        <v>0</v>
      </c>
    </row>
    <row r="967" spans="2:13" x14ac:dyDescent="0.15">
      <c r="B967">
        <v>233.56299999999999</v>
      </c>
      <c r="C967">
        <v>20</v>
      </c>
      <c r="D967" s="18">
        <v>0</v>
      </c>
      <c r="E967" s="18">
        <v>0</v>
      </c>
      <c r="F967" s="18">
        <v>0</v>
      </c>
      <c r="G967" s="18">
        <v>0</v>
      </c>
      <c r="H967" s="18">
        <v>0</v>
      </c>
      <c r="I967" s="18">
        <v>0</v>
      </c>
      <c r="J967" s="18">
        <v>0</v>
      </c>
      <c r="K967" s="18">
        <v>0</v>
      </c>
      <c r="L967" s="18">
        <v>0</v>
      </c>
      <c r="M967" s="18">
        <v>0</v>
      </c>
    </row>
    <row r="968" spans="2:13" x14ac:dyDescent="0.15">
      <c r="B968">
        <v>364.96300000000002</v>
      </c>
      <c r="C968">
        <v>1</v>
      </c>
      <c r="D968" s="18">
        <v>0</v>
      </c>
      <c r="E968" s="18">
        <v>0</v>
      </c>
      <c r="F968" s="18">
        <v>0</v>
      </c>
      <c r="G968" s="18">
        <v>0</v>
      </c>
      <c r="H968" s="18">
        <v>0</v>
      </c>
      <c r="I968" s="18">
        <v>0</v>
      </c>
      <c r="J968" s="18">
        <v>0</v>
      </c>
      <c r="K968" s="18">
        <v>0</v>
      </c>
      <c r="L968" s="18">
        <v>0</v>
      </c>
      <c r="M968" s="18">
        <v>0</v>
      </c>
    </row>
    <row r="969" spans="2:13" x14ac:dyDescent="0.15">
      <c r="B969">
        <v>364.96300000000002</v>
      </c>
      <c r="C969">
        <v>3</v>
      </c>
      <c r="D969" s="18">
        <v>0</v>
      </c>
      <c r="E969" s="18">
        <v>0</v>
      </c>
      <c r="F969" s="18">
        <v>0</v>
      </c>
      <c r="G969" s="18">
        <v>0</v>
      </c>
      <c r="H969" s="18">
        <v>0</v>
      </c>
      <c r="I969" s="18">
        <v>0</v>
      </c>
      <c r="J969" s="18">
        <v>0</v>
      </c>
      <c r="K969" s="18">
        <v>0</v>
      </c>
      <c r="L969" s="18">
        <v>0</v>
      </c>
      <c r="M969" s="18">
        <v>0</v>
      </c>
    </row>
    <row r="970" spans="2:13" x14ac:dyDescent="0.15">
      <c r="B970">
        <v>364.96300000000002</v>
      </c>
      <c r="C970">
        <v>5</v>
      </c>
      <c r="D970" s="18">
        <v>0</v>
      </c>
      <c r="E970" s="18">
        <v>0</v>
      </c>
      <c r="F970" s="18">
        <v>0</v>
      </c>
      <c r="G970" s="18">
        <v>0</v>
      </c>
      <c r="H970" s="18">
        <v>0</v>
      </c>
      <c r="I970" s="18">
        <v>0</v>
      </c>
      <c r="J970" s="18">
        <v>0</v>
      </c>
      <c r="K970" s="18">
        <v>0</v>
      </c>
      <c r="L970" s="18">
        <v>0</v>
      </c>
      <c r="M970" s="18">
        <v>0</v>
      </c>
    </row>
    <row r="971" spans="2:13" x14ac:dyDescent="0.15">
      <c r="B971">
        <v>364.96300000000002</v>
      </c>
      <c r="C971">
        <v>7</v>
      </c>
      <c r="D971" s="18">
        <v>0</v>
      </c>
      <c r="E971" s="18">
        <v>0</v>
      </c>
      <c r="F971" s="18">
        <v>0</v>
      </c>
      <c r="G971" s="18">
        <v>0</v>
      </c>
      <c r="H971" s="18">
        <v>0</v>
      </c>
      <c r="I971" s="18">
        <v>0</v>
      </c>
      <c r="J971" s="18">
        <v>0</v>
      </c>
      <c r="K971" s="18">
        <v>0</v>
      </c>
      <c r="L971" s="18">
        <v>0</v>
      </c>
      <c r="M971" s="18">
        <v>0</v>
      </c>
    </row>
    <row r="972" spans="2:13" x14ac:dyDescent="0.15">
      <c r="B972">
        <v>364.96300000000002</v>
      </c>
      <c r="C972">
        <v>10</v>
      </c>
      <c r="D972" s="18">
        <v>0</v>
      </c>
      <c r="E972" s="18">
        <v>0</v>
      </c>
      <c r="F972" s="18">
        <v>0</v>
      </c>
      <c r="G972" s="18">
        <v>0</v>
      </c>
      <c r="H972" s="18">
        <v>0</v>
      </c>
      <c r="I972" s="18">
        <v>0</v>
      </c>
      <c r="J972" s="18">
        <v>0</v>
      </c>
      <c r="K972" s="18">
        <v>0</v>
      </c>
      <c r="L972" s="18">
        <v>0</v>
      </c>
      <c r="M972" s="18">
        <v>0</v>
      </c>
    </row>
    <row r="973" spans="2:13" x14ac:dyDescent="0.15">
      <c r="B973">
        <v>364.96300000000002</v>
      </c>
      <c r="C973">
        <v>15</v>
      </c>
      <c r="D973" s="18">
        <v>0</v>
      </c>
      <c r="E973" s="18">
        <v>0</v>
      </c>
      <c r="F973" s="18">
        <v>0</v>
      </c>
      <c r="G973" s="18">
        <v>0</v>
      </c>
      <c r="H973" s="18">
        <v>0</v>
      </c>
      <c r="I973" s="18">
        <v>0</v>
      </c>
      <c r="J973" s="18">
        <v>0</v>
      </c>
      <c r="K973" s="18">
        <v>0</v>
      </c>
      <c r="L973" s="18">
        <v>0</v>
      </c>
      <c r="M973" s="18">
        <v>0</v>
      </c>
    </row>
    <row r="974" spans="2:13" x14ac:dyDescent="0.15">
      <c r="B974">
        <v>364.96300000000002</v>
      </c>
      <c r="C974">
        <v>20</v>
      </c>
      <c r="D974" s="18">
        <v>0</v>
      </c>
      <c r="E974" s="18">
        <v>0</v>
      </c>
      <c r="F974" s="18">
        <v>0</v>
      </c>
      <c r="G974" s="18">
        <v>0</v>
      </c>
      <c r="H974" s="18">
        <v>0</v>
      </c>
      <c r="I974" s="18">
        <v>0</v>
      </c>
      <c r="J974" s="18">
        <v>0</v>
      </c>
      <c r="K974" s="18">
        <v>0</v>
      </c>
      <c r="L974" s="18">
        <v>0</v>
      </c>
      <c r="M974" s="18">
        <v>0</v>
      </c>
    </row>
    <row r="975" spans="2:13" x14ac:dyDescent="0.15">
      <c r="B975">
        <v>483.56299999999999</v>
      </c>
      <c r="C975">
        <v>1</v>
      </c>
      <c r="D975" s="18">
        <v>0</v>
      </c>
      <c r="E975" s="18">
        <v>0</v>
      </c>
      <c r="F975" s="18">
        <v>0</v>
      </c>
      <c r="G975" s="18">
        <v>0</v>
      </c>
      <c r="H975" s="18">
        <v>0</v>
      </c>
      <c r="I975" s="18">
        <v>0</v>
      </c>
      <c r="J975" s="18">
        <v>0</v>
      </c>
      <c r="K975" s="18">
        <v>0</v>
      </c>
      <c r="L975" s="18">
        <v>0</v>
      </c>
      <c r="M975" s="18">
        <v>0</v>
      </c>
    </row>
    <row r="976" spans="2:13" x14ac:dyDescent="0.15">
      <c r="B976">
        <v>483.56299999999999</v>
      </c>
      <c r="C976">
        <v>3</v>
      </c>
      <c r="D976" s="18">
        <v>0</v>
      </c>
      <c r="E976" s="18">
        <v>0</v>
      </c>
      <c r="F976" s="18">
        <v>0</v>
      </c>
      <c r="G976" s="18">
        <v>0</v>
      </c>
      <c r="H976" s="18">
        <v>0</v>
      </c>
      <c r="I976" s="18">
        <v>0</v>
      </c>
      <c r="J976" s="18">
        <v>0</v>
      </c>
      <c r="K976" s="18">
        <v>0</v>
      </c>
      <c r="L976" s="18">
        <v>0</v>
      </c>
      <c r="M976" s="18">
        <v>0</v>
      </c>
    </row>
    <row r="977" spans="2:13" x14ac:dyDescent="0.15">
      <c r="B977">
        <v>483.56299999999999</v>
      </c>
      <c r="C977">
        <v>5</v>
      </c>
      <c r="D977" s="18">
        <v>0</v>
      </c>
      <c r="E977" s="18">
        <v>0</v>
      </c>
      <c r="F977" s="18">
        <v>0</v>
      </c>
      <c r="G977" s="18">
        <v>0</v>
      </c>
      <c r="H977" s="18">
        <v>0</v>
      </c>
      <c r="I977" s="18">
        <v>0</v>
      </c>
      <c r="J977" s="18">
        <v>0</v>
      </c>
      <c r="K977" s="18">
        <v>0</v>
      </c>
      <c r="L977" s="18">
        <v>0</v>
      </c>
      <c r="M977" s="18">
        <v>0</v>
      </c>
    </row>
    <row r="978" spans="2:13" x14ac:dyDescent="0.15">
      <c r="B978">
        <v>483.56299999999999</v>
      </c>
      <c r="C978">
        <v>7</v>
      </c>
      <c r="D978" s="18">
        <v>0</v>
      </c>
      <c r="E978" s="18">
        <v>0</v>
      </c>
      <c r="F978" s="18">
        <v>0</v>
      </c>
      <c r="G978" s="18">
        <v>0</v>
      </c>
      <c r="H978" s="18">
        <v>0</v>
      </c>
      <c r="I978" s="18">
        <v>0</v>
      </c>
      <c r="J978" s="18">
        <v>0</v>
      </c>
      <c r="K978" s="18">
        <v>0</v>
      </c>
      <c r="L978" s="18">
        <v>0</v>
      </c>
      <c r="M978" s="18">
        <v>0</v>
      </c>
    </row>
    <row r="979" spans="2:13" x14ac:dyDescent="0.15">
      <c r="B979">
        <v>483.56299999999999</v>
      </c>
      <c r="C979">
        <v>10</v>
      </c>
      <c r="D979" s="18">
        <v>0</v>
      </c>
      <c r="E979" s="18">
        <v>0</v>
      </c>
      <c r="F979" s="18">
        <v>0</v>
      </c>
      <c r="G979" s="18">
        <v>0</v>
      </c>
      <c r="H979" s="18">
        <v>0</v>
      </c>
      <c r="I979" s="18">
        <v>0</v>
      </c>
      <c r="J979" s="18">
        <v>0</v>
      </c>
      <c r="K979" s="18">
        <v>0</v>
      </c>
      <c r="L979" s="18">
        <v>0</v>
      </c>
      <c r="M979" s="18">
        <v>0</v>
      </c>
    </row>
    <row r="980" spans="2:13" x14ac:dyDescent="0.15">
      <c r="B980">
        <v>483.56299999999999</v>
      </c>
      <c r="C980">
        <v>15</v>
      </c>
      <c r="D980" s="18">
        <v>0</v>
      </c>
      <c r="E980" s="18">
        <v>0</v>
      </c>
      <c r="F980" s="18">
        <v>0</v>
      </c>
      <c r="G980" s="18">
        <v>0</v>
      </c>
      <c r="H980" s="18">
        <v>0</v>
      </c>
      <c r="I980" s="18">
        <v>0</v>
      </c>
      <c r="J980" s="18">
        <v>0</v>
      </c>
      <c r="K980" s="18">
        <v>0</v>
      </c>
      <c r="L980" s="18">
        <v>0</v>
      </c>
      <c r="M980" s="18">
        <v>0</v>
      </c>
    </row>
    <row r="981" spans="2:13" x14ac:dyDescent="0.15">
      <c r="B981">
        <v>483.56299999999999</v>
      </c>
      <c r="C981">
        <v>20</v>
      </c>
      <c r="D981" s="18">
        <v>0</v>
      </c>
      <c r="E981" s="18">
        <v>0</v>
      </c>
      <c r="F981" s="18">
        <v>0</v>
      </c>
      <c r="G981" s="18">
        <v>0</v>
      </c>
      <c r="H981" s="18">
        <v>0</v>
      </c>
      <c r="I981" s="18">
        <v>0</v>
      </c>
      <c r="J981" s="18">
        <v>0</v>
      </c>
      <c r="K981" s="18">
        <v>0</v>
      </c>
      <c r="L981" s="18">
        <v>0</v>
      </c>
      <c r="M981" s="18">
        <v>0</v>
      </c>
    </row>
    <row r="982" spans="2:13" x14ac:dyDescent="0.15">
      <c r="B982">
        <v>631.56299999999999</v>
      </c>
      <c r="C982">
        <v>1</v>
      </c>
      <c r="D982" s="18">
        <v>0</v>
      </c>
      <c r="E982" s="18">
        <v>0</v>
      </c>
      <c r="F982" s="18">
        <v>0</v>
      </c>
      <c r="G982" s="18">
        <v>0</v>
      </c>
      <c r="H982" s="18">
        <v>0</v>
      </c>
      <c r="I982" s="18">
        <v>0</v>
      </c>
      <c r="J982" s="18">
        <v>0</v>
      </c>
      <c r="K982" s="18">
        <v>0</v>
      </c>
      <c r="L982" s="18">
        <v>0</v>
      </c>
      <c r="M982" s="18">
        <v>0</v>
      </c>
    </row>
    <row r="983" spans="2:13" x14ac:dyDescent="0.15">
      <c r="B983">
        <v>631.56299999999999</v>
      </c>
      <c r="C983">
        <v>3</v>
      </c>
      <c r="D983" s="18">
        <v>0</v>
      </c>
      <c r="E983" s="18">
        <v>0</v>
      </c>
      <c r="F983" s="18">
        <v>0</v>
      </c>
      <c r="G983" s="18">
        <v>0</v>
      </c>
      <c r="H983" s="18">
        <v>0</v>
      </c>
      <c r="I983" s="18">
        <v>0</v>
      </c>
      <c r="J983" s="18">
        <v>0</v>
      </c>
      <c r="K983" s="18">
        <v>0</v>
      </c>
      <c r="L983" s="18">
        <v>0</v>
      </c>
      <c r="M983" s="18">
        <v>0</v>
      </c>
    </row>
    <row r="984" spans="2:13" x14ac:dyDescent="0.15">
      <c r="B984">
        <v>631.56299999999999</v>
      </c>
      <c r="C984">
        <v>5</v>
      </c>
      <c r="D984" s="18">
        <v>0</v>
      </c>
      <c r="E984" s="18">
        <v>0</v>
      </c>
      <c r="F984" s="18">
        <v>0</v>
      </c>
      <c r="G984" s="18">
        <v>0</v>
      </c>
      <c r="H984" s="18">
        <v>0</v>
      </c>
      <c r="I984" s="18">
        <v>0</v>
      </c>
      <c r="J984" s="18">
        <v>0</v>
      </c>
      <c r="K984" s="18">
        <v>0</v>
      </c>
      <c r="L984" s="18">
        <v>0</v>
      </c>
      <c r="M984" s="18">
        <v>0</v>
      </c>
    </row>
    <row r="985" spans="2:13" x14ac:dyDescent="0.15">
      <c r="B985">
        <v>631.56299999999999</v>
      </c>
      <c r="C985">
        <v>7</v>
      </c>
      <c r="D985" s="18">
        <v>0</v>
      </c>
      <c r="E985" s="18">
        <v>0</v>
      </c>
      <c r="F985" s="18">
        <v>0</v>
      </c>
      <c r="G985" s="18">
        <v>0</v>
      </c>
      <c r="H985" s="18">
        <v>0</v>
      </c>
      <c r="I985" s="18">
        <v>0</v>
      </c>
      <c r="J985" s="18">
        <v>0</v>
      </c>
      <c r="K985" s="18">
        <v>0</v>
      </c>
      <c r="L985" s="18">
        <v>0</v>
      </c>
      <c r="M985" s="18">
        <v>0</v>
      </c>
    </row>
    <row r="986" spans="2:13" x14ac:dyDescent="0.15">
      <c r="B986">
        <v>631.56299999999999</v>
      </c>
      <c r="C986">
        <v>10</v>
      </c>
      <c r="D986" s="18">
        <v>0</v>
      </c>
      <c r="E986" s="18">
        <v>0</v>
      </c>
      <c r="F986" s="18">
        <v>0</v>
      </c>
      <c r="G986" s="18">
        <v>0</v>
      </c>
      <c r="H986" s="18">
        <v>0</v>
      </c>
      <c r="I986" s="18">
        <v>0</v>
      </c>
      <c r="J986" s="18">
        <v>0</v>
      </c>
      <c r="K986" s="18">
        <v>0</v>
      </c>
      <c r="L986" s="18">
        <v>0</v>
      </c>
      <c r="M986" s="18">
        <v>0</v>
      </c>
    </row>
    <row r="987" spans="2:13" x14ac:dyDescent="0.15">
      <c r="B987">
        <v>631.56299999999999</v>
      </c>
      <c r="C987">
        <v>15</v>
      </c>
      <c r="D987" s="18">
        <v>0</v>
      </c>
      <c r="E987" s="18">
        <v>0</v>
      </c>
      <c r="F987" s="18">
        <v>0</v>
      </c>
      <c r="G987" s="18">
        <v>0</v>
      </c>
      <c r="H987" s="18">
        <v>0</v>
      </c>
      <c r="I987" s="18">
        <v>0</v>
      </c>
      <c r="J987" s="18">
        <v>0</v>
      </c>
      <c r="K987" s="18">
        <v>0</v>
      </c>
      <c r="L987" s="18">
        <v>0</v>
      </c>
      <c r="M987" s="18">
        <v>0</v>
      </c>
    </row>
    <row r="988" spans="2:13" x14ac:dyDescent="0.15">
      <c r="B988">
        <v>631.56299999999999</v>
      </c>
      <c r="C988">
        <v>20</v>
      </c>
      <c r="D988" s="18">
        <v>0</v>
      </c>
      <c r="E988" s="18">
        <v>0</v>
      </c>
      <c r="F988" s="18">
        <v>0</v>
      </c>
      <c r="G988" s="18">
        <v>0</v>
      </c>
      <c r="H988" s="18">
        <v>0</v>
      </c>
      <c r="I988" s="18">
        <v>0</v>
      </c>
      <c r="J988" s="18">
        <v>0</v>
      </c>
      <c r="K988" s="18">
        <v>0</v>
      </c>
      <c r="L988" s="18">
        <v>0</v>
      </c>
      <c r="M988" s="18">
        <v>0</v>
      </c>
    </row>
    <row r="989" spans="2:13" x14ac:dyDescent="0.15">
      <c r="B989">
        <v>774.68299999999999</v>
      </c>
      <c r="C989">
        <v>1</v>
      </c>
      <c r="D989" s="18">
        <v>0</v>
      </c>
      <c r="E989" s="18">
        <v>0</v>
      </c>
      <c r="F989" s="18">
        <v>0</v>
      </c>
      <c r="G989" s="18">
        <v>0</v>
      </c>
      <c r="H989" s="18">
        <v>0</v>
      </c>
      <c r="I989" s="18">
        <v>0</v>
      </c>
      <c r="J989" s="18">
        <v>0</v>
      </c>
      <c r="K989" s="18">
        <v>0</v>
      </c>
      <c r="L989" s="18">
        <v>0</v>
      </c>
      <c r="M989" s="18">
        <v>0</v>
      </c>
    </row>
    <row r="990" spans="2:13" x14ac:dyDescent="0.15">
      <c r="B990">
        <v>774.68299999999999</v>
      </c>
      <c r="C990">
        <v>3</v>
      </c>
      <c r="D990" s="18">
        <v>0</v>
      </c>
      <c r="E990" s="18">
        <v>0</v>
      </c>
      <c r="F990" s="18">
        <v>0</v>
      </c>
      <c r="G990" s="18">
        <v>0</v>
      </c>
      <c r="H990" s="18">
        <v>0</v>
      </c>
      <c r="I990" s="18">
        <v>0</v>
      </c>
      <c r="J990" s="18">
        <v>0</v>
      </c>
      <c r="K990" s="18">
        <v>0</v>
      </c>
      <c r="L990" s="18">
        <v>0</v>
      </c>
      <c r="M990" s="18">
        <v>0</v>
      </c>
    </row>
    <row r="991" spans="2:13" x14ac:dyDescent="0.15">
      <c r="B991">
        <v>774.68299999999999</v>
      </c>
      <c r="C991">
        <v>5</v>
      </c>
      <c r="D991" s="18">
        <v>0</v>
      </c>
      <c r="E991" s="18">
        <v>0</v>
      </c>
      <c r="F991" s="18">
        <v>0</v>
      </c>
      <c r="G991" s="18">
        <v>0</v>
      </c>
      <c r="H991" s="18">
        <v>0</v>
      </c>
      <c r="I991" s="18">
        <v>0</v>
      </c>
      <c r="J991" s="18">
        <v>0</v>
      </c>
      <c r="K991" s="18">
        <v>0</v>
      </c>
      <c r="L991" s="18">
        <v>0</v>
      </c>
      <c r="M991" s="18">
        <v>0</v>
      </c>
    </row>
    <row r="992" spans="2:13" x14ac:dyDescent="0.15">
      <c r="B992">
        <v>774.68299999999999</v>
      </c>
      <c r="C992">
        <v>7</v>
      </c>
      <c r="D992" s="18">
        <v>0</v>
      </c>
      <c r="E992" s="18">
        <v>0</v>
      </c>
      <c r="F992" s="18">
        <v>0</v>
      </c>
      <c r="G992" s="18">
        <v>0</v>
      </c>
      <c r="H992" s="18">
        <v>0</v>
      </c>
      <c r="I992" s="18">
        <v>0</v>
      </c>
      <c r="J992" s="18">
        <v>0</v>
      </c>
      <c r="K992" s="18">
        <v>0</v>
      </c>
      <c r="L992" s="18">
        <v>0</v>
      </c>
      <c r="M992" s="18">
        <v>0</v>
      </c>
    </row>
    <row r="993" spans="2:13" x14ac:dyDescent="0.15">
      <c r="B993">
        <v>774.68299999999999</v>
      </c>
      <c r="C993">
        <v>10</v>
      </c>
      <c r="D993" s="18">
        <v>0</v>
      </c>
      <c r="E993" s="18">
        <v>0</v>
      </c>
      <c r="F993" s="18">
        <v>0</v>
      </c>
      <c r="G993" s="18">
        <v>0</v>
      </c>
      <c r="H993" s="18">
        <v>0</v>
      </c>
      <c r="I993" s="18">
        <v>0</v>
      </c>
      <c r="J993" s="18">
        <v>0</v>
      </c>
      <c r="K993" s="18">
        <v>0</v>
      </c>
      <c r="L993" s="18">
        <v>0</v>
      </c>
      <c r="M993" s="18">
        <v>0</v>
      </c>
    </row>
    <row r="994" spans="2:13" x14ac:dyDescent="0.15">
      <c r="B994">
        <v>774.68299999999999</v>
      </c>
      <c r="C994">
        <v>15</v>
      </c>
      <c r="D994" s="18">
        <v>0</v>
      </c>
      <c r="E994" s="18">
        <v>0</v>
      </c>
      <c r="F994" s="18">
        <v>0</v>
      </c>
      <c r="G994" s="18">
        <v>0</v>
      </c>
      <c r="H994" s="18">
        <v>0</v>
      </c>
      <c r="I994" s="18">
        <v>0</v>
      </c>
      <c r="J994" s="18">
        <v>0</v>
      </c>
      <c r="K994" s="18">
        <v>0</v>
      </c>
      <c r="L994" s="18">
        <v>0</v>
      </c>
      <c r="M994" s="18">
        <v>0</v>
      </c>
    </row>
    <row r="995" spans="2:13" x14ac:dyDescent="0.15">
      <c r="B995">
        <v>774.68299999999999</v>
      </c>
      <c r="C995">
        <v>20</v>
      </c>
      <c r="D995" s="18">
        <v>0</v>
      </c>
      <c r="E995" s="18">
        <v>0</v>
      </c>
      <c r="F995" s="18">
        <v>0</v>
      </c>
      <c r="G995" s="18">
        <v>0</v>
      </c>
      <c r="H995" s="18">
        <v>0</v>
      </c>
      <c r="I995" s="18">
        <v>0</v>
      </c>
      <c r="J995" s="18">
        <v>0</v>
      </c>
      <c r="K995" s="18">
        <v>0</v>
      </c>
      <c r="L995" s="18">
        <v>0</v>
      </c>
      <c r="M995" s="18">
        <v>0</v>
      </c>
    </row>
    <row r="996" spans="2:13" x14ac:dyDescent="0.15">
      <c r="B996">
        <v>897.803</v>
      </c>
      <c r="C996">
        <v>1</v>
      </c>
      <c r="D996" s="18">
        <v>0</v>
      </c>
      <c r="E996" s="18">
        <v>0</v>
      </c>
      <c r="F996" s="18">
        <v>0</v>
      </c>
      <c r="G996" s="18">
        <v>0</v>
      </c>
      <c r="H996" s="18">
        <v>0</v>
      </c>
      <c r="I996" s="18">
        <v>0</v>
      </c>
      <c r="J996" s="18">
        <v>0</v>
      </c>
      <c r="K996" s="18">
        <v>0</v>
      </c>
      <c r="L996" s="18">
        <v>0</v>
      </c>
      <c r="M996" s="18">
        <v>0</v>
      </c>
    </row>
    <row r="997" spans="2:13" x14ac:dyDescent="0.15">
      <c r="B997">
        <v>897.803</v>
      </c>
      <c r="C997">
        <v>3</v>
      </c>
      <c r="D997" s="18">
        <v>0</v>
      </c>
      <c r="E997" s="18">
        <v>0</v>
      </c>
      <c r="F997" s="18">
        <v>0</v>
      </c>
      <c r="G997" s="18">
        <v>0</v>
      </c>
      <c r="H997" s="18">
        <v>0</v>
      </c>
      <c r="I997" s="18">
        <v>0</v>
      </c>
      <c r="J997" s="18">
        <v>0</v>
      </c>
      <c r="K997" s="18">
        <v>0</v>
      </c>
      <c r="L997" s="18">
        <v>0</v>
      </c>
      <c r="M997" s="18">
        <v>0</v>
      </c>
    </row>
    <row r="998" spans="2:13" x14ac:dyDescent="0.15">
      <c r="B998">
        <v>897.803</v>
      </c>
      <c r="C998">
        <v>5</v>
      </c>
      <c r="D998" s="18">
        <v>0</v>
      </c>
      <c r="E998" s="18">
        <v>0</v>
      </c>
      <c r="F998" s="18">
        <v>0</v>
      </c>
      <c r="G998" s="18">
        <v>0</v>
      </c>
      <c r="H998" s="18">
        <v>0</v>
      </c>
      <c r="I998" s="18">
        <v>0</v>
      </c>
      <c r="J998" s="18">
        <v>0</v>
      </c>
      <c r="K998" s="18">
        <v>0</v>
      </c>
      <c r="L998" s="18">
        <v>0</v>
      </c>
      <c r="M998" s="18">
        <v>0</v>
      </c>
    </row>
    <row r="999" spans="2:13" x14ac:dyDescent="0.15">
      <c r="B999">
        <v>897.803</v>
      </c>
      <c r="C999">
        <v>7</v>
      </c>
      <c r="D999" s="18">
        <v>0</v>
      </c>
      <c r="E999" s="18">
        <v>0</v>
      </c>
      <c r="F999" s="18">
        <v>0</v>
      </c>
      <c r="G999" s="18">
        <v>0</v>
      </c>
      <c r="H999" s="18">
        <v>0</v>
      </c>
      <c r="I999" s="18">
        <v>0</v>
      </c>
      <c r="J999" s="18">
        <v>0</v>
      </c>
      <c r="K999" s="18">
        <v>0</v>
      </c>
      <c r="L999" s="18">
        <v>0</v>
      </c>
      <c r="M999" s="18">
        <v>0</v>
      </c>
    </row>
    <row r="1000" spans="2:13" x14ac:dyDescent="0.15">
      <c r="B1000">
        <v>897.803</v>
      </c>
      <c r="C1000">
        <v>10</v>
      </c>
      <c r="D1000" s="18">
        <v>0</v>
      </c>
      <c r="E1000" s="18">
        <v>0</v>
      </c>
      <c r="F1000" s="18">
        <v>0</v>
      </c>
      <c r="G1000" s="18">
        <v>0</v>
      </c>
      <c r="H1000" s="18">
        <v>0</v>
      </c>
      <c r="I1000" s="18">
        <v>0</v>
      </c>
      <c r="J1000" s="18">
        <v>0</v>
      </c>
      <c r="K1000" s="18">
        <v>0</v>
      </c>
      <c r="L1000" s="18">
        <v>0</v>
      </c>
      <c r="M1000" s="18">
        <v>0</v>
      </c>
    </row>
    <row r="1001" spans="2:13" x14ac:dyDescent="0.15">
      <c r="B1001">
        <v>897.803</v>
      </c>
      <c r="C1001">
        <v>15</v>
      </c>
      <c r="D1001" s="18">
        <v>0</v>
      </c>
      <c r="E1001" s="18">
        <v>0</v>
      </c>
      <c r="F1001" s="18">
        <v>0</v>
      </c>
      <c r="G1001" s="18">
        <v>0</v>
      </c>
      <c r="H1001" s="18">
        <v>0</v>
      </c>
      <c r="I1001" s="18">
        <v>0</v>
      </c>
      <c r="J1001" s="18">
        <v>0</v>
      </c>
      <c r="K1001" s="18">
        <v>0</v>
      </c>
      <c r="L1001" s="18">
        <v>0</v>
      </c>
      <c r="M1001" s="18">
        <v>0</v>
      </c>
    </row>
    <row r="1002" spans="2:13" x14ac:dyDescent="0.15">
      <c r="B1002">
        <v>897.803</v>
      </c>
      <c r="C1002">
        <v>20</v>
      </c>
      <c r="D1002" s="18">
        <v>0</v>
      </c>
      <c r="E1002" s="18">
        <v>0</v>
      </c>
      <c r="F1002" s="18">
        <v>0</v>
      </c>
      <c r="G1002" s="18">
        <v>0</v>
      </c>
      <c r="H1002" s="18">
        <v>0</v>
      </c>
      <c r="I1002" s="18">
        <v>0</v>
      </c>
      <c r="J1002" s="18">
        <v>0</v>
      </c>
      <c r="K1002" s="18">
        <v>0</v>
      </c>
      <c r="L1002" s="18">
        <v>0</v>
      </c>
      <c r="M1002" s="18">
        <v>0</v>
      </c>
    </row>
    <row r="1003" spans="2:13" x14ac:dyDescent="0.15">
      <c r="B1003">
        <v>1036.3610000000001</v>
      </c>
      <c r="C1003">
        <v>1</v>
      </c>
      <c r="D1003" s="18">
        <v>0</v>
      </c>
      <c r="E1003" s="18">
        <v>0</v>
      </c>
      <c r="F1003" s="18">
        <v>0</v>
      </c>
      <c r="G1003" s="18">
        <v>0</v>
      </c>
      <c r="H1003" s="18">
        <v>0</v>
      </c>
      <c r="I1003" s="18">
        <v>0</v>
      </c>
      <c r="J1003" s="18">
        <v>0</v>
      </c>
      <c r="K1003" s="18">
        <v>0</v>
      </c>
      <c r="L1003" s="18">
        <v>0</v>
      </c>
      <c r="M1003" s="18">
        <v>0</v>
      </c>
    </row>
    <row r="1004" spans="2:13" x14ac:dyDescent="0.15">
      <c r="B1004">
        <v>1036.3610000000001</v>
      </c>
      <c r="C1004">
        <v>3</v>
      </c>
      <c r="D1004" s="18">
        <v>0</v>
      </c>
      <c r="E1004" s="18">
        <v>0</v>
      </c>
      <c r="F1004" s="18">
        <v>0</v>
      </c>
      <c r="G1004" s="18">
        <v>0</v>
      </c>
      <c r="H1004" s="18">
        <v>0</v>
      </c>
      <c r="I1004" s="18">
        <v>0</v>
      </c>
      <c r="J1004" s="18">
        <v>0</v>
      </c>
      <c r="K1004" s="18">
        <v>0</v>
      </c>
      <c r="L1004" s="18">
        <v>0</v>
      </c>
      <c r="M1004" s="18">
        <v>0</v>
      </c>
    </row>
    <row r="1005" spans="2:13" x14ac:dyDescent="0.15">
      <c r="B1005">
        <v>1036.3610000000001</v>
      </c>
      <c r="C1005">
        <v>5</v>
      </c>
      <c r="D1005" s="18">
        <v>0</v>
      </c>
      <c r="E1005" s="18">
        <v>0</v>
      </c>
      <c r="F1005" s="18">
        <v>0</v>
      </c>
      <c r="G1005" s="18">
        <v>0</v>
      </c>
      <c r="H1005" s="18">
        <v>0</v>
      </c>
      <c r="I1005" s="18">
        <v>0</v>
      </c>
      <c r="J1005" s="18">
        <v>0</v>
      </c>
      <c r="K1005" s="18">
        <v>0</v>
      </c>
      <c r="L1005" s="18">
        <v>0</v>
      </c>
      <c r="M1005" s="18">
        <v>0</v>
      </c>
    </row>
    <row r="1006" spans="2:13" x14ac:dyDescent="0.15">
      <c r="B1006">
        <v>1036.3610000000001</v>
      </c>
      <c r="C1006">
        <v>7</v>
      </c>
      <c r="D1006" s="18">
        <v>0</v>
      </c>
      <c r="E1006" s="18">
        <v>0</v>
      </c>
      <c r="F1006" s="18">
        <v>0</v>
      </c>
      <c r="G1006" s="18">
        <v>0</v>
      </c>
      <c r="H1006" s="18">
        <v>0</v>
      </c>
      <c r="I1006" s="18">
        <v>0</v>
      </c>
      <c r="J1006" s="18">
        <v>0</v>
      </c>
      <c r="K1006" s="18">
        <v>0</v>
      </c>
      <c r="L1006" s="18">
        <v>0</v>
      </c>
      <c r="M1006" s="18">
        <v>0</v>
      </c>
    </row>
    <row r="1007" spans="2:13" x14ac:dyDescent="0.15">
      <c r="B1007">
        <v>1036.3610000000001</v>
      </c>
      <c r="C1007">
        <v>10</v>
      </c>
      <c r="D1007" s="18">
        <v>0</v>
      </c>
      <c r="E1007" s="18">
        <v>0</v>
      </c>
      <c r="F1007" s="18">
        <v>0</v>
      </c>
      <c r="G1007" s="18">
        <v>0</v>
      </c>
      <c r="H1007" s="18">
        <v>0</v>
      </c>
      <c r="I1007" s="18">
        <v>0</v>
      </c>
      <c r="J1007" s="18">
        <v>0</v>
      </c>
      <c r="K1007" s="18">
        <v>0</v>
      </c>
      <c r="L1007" s="18">
        <v>0</v>
      </c>
      <c r="M1007" s="18">
        <v>0</v>
      </c>
    </row>
    <row r="1008" spans="2:13" x14ac:dyDescent="0.15">
      <c r="B1008">
        <v>1036.3610000000001</v>
      </c>
      <c r="C1008">
        <v>15</v>
      </c>
      <c r="D1008" s="18">
        <v>0</v>
      </c>
      <c r="E1008" s="18">
        <v>0</v>
      </c>
      <c r="F1008" s="18">
        <v>0</v>
      </c>
      <c r="G1008" s="18">
        <v>0</v>
      </c>
      <c r="H1008" s="18">
        <v>0</v>
      </c>
      <c r="I1008" s="18">
        <v>0</v>
      </c>
      <c r="J1008" s="18">
        <v>0</v>
      </c>
      <c r="K1008" s="18">
        <v>0</v>
      </c>
      <c r="L1008" s="18">
        <v>0</v>
      </c>
      <c r="M1008" s="18">
        <v>0</v>
      </c>
    </row>
    <row r="1009" spans="2:13" x14ac:dyDescent="0.15">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224:S224"/>
    <mergeCell ref="T224:W224"/>
    <mergeCell ref="X224:AA224"/>
    <mergeCell ref="AB224:AE224"/>
    <mergeCell ref="AF224:AI224"/>
  </mergeCells>
  <phoneticPr fontId="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CG175"/>
  <sheetViews>
    <sheetView topLeftCell="F1" workbookViewId="0">
      <selection activeCell="R34" sqref="R34:R35"/>
    </sheetView>
  </sheetViews>
  <sheetFormatPr defaultRowHeight="13.5" x14ac:dyDescent="0.15"/>
  <cols>
    <col min="1" max="1" width="21.75" customWidth="1"/>
    <col min="2" max="85" width="9.625" customWidth="1"/>
  </cols>
  <sheetData>
    <row r="1" spans="1:85" s="26" customFormat="1" ht="17.45" customHeight="1" x14ac:dyDescent="0.15">
      <c r="A1" t="s">
        <v>46</v>
      </c>
      <c r="B1" s="73">
        <f ca="1">Data!B11</f>
        <v>1033.2274527998859</v>
      </c>
      <c r="D1"/>
      <c r="E1" t="s">
        <v>33</v>
      </c>
      <c r="F1" t="s">
        <v>79</v>
      </c>
      <c r="G1" s="26" t="s">
        <v>73</v>
      </c>
      <c r="H1" s="26" t="s">
        <v>80</v>
      </c>
      <c r="I1" s="26" t="s">
        <v>320</v>
      </c>
      <c r="J1" s="26" t="s">
        <v>321</v>
      </c>
      <c r="K1" s="26" t="s">
        <v>323</v>
      </c>
      <c r="L1" s="26" t="s">
        <v>325</v>
      </c>
      <c r="M1" s="26" t="s">
        <v>319</v>
      </c>
      <c r="N1" s="26" t="s">
        <v>81</v>
      </c>
      <c r="O1" s="26" t="s">
        <v>92</v>
      </c>
      <c r="R1" s="26">
        <f>COLUMN()</f>
        <v>18</v>
      </c>
      <c r="S1" s="26">
        <f>COLUMN()</f>
        <v>19</v>
      </c>
      <c r="T1" s="26">
        <f>COLUMN()</f>
        <v>20</v>
      </c>
      <c r="U1" s="26">
        <f>COLUMN()</f>
        <v>21</v>
      </c>
      <c r="V1" s="26">
        <f>COLUMN()</f>
        <v>22</v>
      </c>
      <c r="W1" s="26">
        <f>COLUMN()</f>
        <v>23</v>
      </c>
      <c r="X1" s="26">
        <f>COLUMN()</f>
        <v>24</v>
      </c>
      <c r="Z1" s="26">
        <f>COLUMN()</f>
        <v>26</v>
      </c>
      <c r="AA1" s="26">
        <f>COLUMN()</f>
        <v>27</v>
      </c>
      <c r="AB1" s="26">
        <f>COLUMN()</f>
        <v>28</v>
      </c>
      <c r="AC1" s="26">
        <f>COLUMN()</f>
        <v>29</v>
      </c>
      <c r="AD1" s="26">
        <f>COLUMN()</f>
        <v>30</v>
      </c>
      <c r="AE1" s="26">
        <f>COLUMN()</f>
        <v>31</v>
      </c>
      <c r="AF1" s="26">
        <f>COLUMN()</f>
        <v>32</v>
      </c>
      <c r="AG1" s="26">
        <f>COLUMN()</f>
        <v>33</v>
      </c>
      <c r="AH1" s="26">
        <f>COLUMN()</f>
        <v>34</v>
      </c>
      <c r="AI1" s="26">
        <f>COLUMN()</f>
        <v>35</v>
      </c>
      <c r="AJ1" s="26">
        <f>COLUMN()</f>
        <v>36</v>
      </c>
      <c r="AK1" s="26">
        <f>COLUMN()</f>
        <v>37</v>
      </c>
      <c r="AL1" s="26">
        <f>COLUMN()</f>
        <v>38</v>
      </c>
      <c r="AM1" s="26">
        <f>COLUMN()</f>
        <v>39</v>
      </c>
      <c r="AN1" s="26">
        <f>COLUMN()</f>
        <v>40</v>
      </c>
      <c r="AO1" s="26">
        <f>COLUMN()</f>
        <v>41</v>
      </c>
      <c r="AP1" s="26">
        <f>COLUMN()</f>
        <v>42</v>
      </c>
      <c r="AQ1" s="26">
        <f>COLUMN()</f>
        <v>43</v>
      </c>
      <c r="AR1" s="26">
        <f>COLUMN()</f>
        <v>44</v>
      </c>
      <c r="AS1" s="26">
        <f>COLUMN()</f>
        <v>45</v>
      </c>
      <c r="AT1" s="26">
        <f>COLUMN()</f>
        <v>46</v>
      </c>
      <c r="AU1" s="26">
        <f>COLUMN()</f>
        <v>47</v>
      </c>
      <c r="AV1" s="26">
        <f>COLUMN()</f>
        <v>48</v>
      </c>
      <c r="AW1" s="26">
        <f>COLUMN()</f>
        <v>49</v>
      </c>
      <c r="AX1" s="26">
        <f>COLUMN()</f>
        <v>50</v>
      </c>
      <c r="AY1" s="26">
        <f>COLUMN()</f>
        <v>51</v>
      </c>
      <c r="AZ1" s="26">
        <f>COLUMN()</f>
        <v>52</v>
      </c>
      <c r="BA1" s="26">
        <f>COLUMN()</f>
        <v>53</v>
      </c>
      <c r="BB1" s="26">
        <f>COLUMN()</f>
        <v>54</v>
      </c>
      <c r="BC1" s="26">
        <f>COLUMN()</f>
        <v>55</v>
      </c>
      <c r="BD1" s="26">
        <f>COLUMN()</f>
        <v>56</v>
      </c>
      <c r="BE1" s="26">
        <f>COLUMN()</f>
        <v>57</v>
      </c>
      <c r="BF1" s="26">
        <f>COLUMN()</f>
        <v>58</v>
      </c>
      <c r="BG1" s="26">
        <f>COLUMN()</f>
        <v>59</v>
      </c>
      <c r="BH1" s="26">
        <f>COLUMN()</f>
        <v>60</v>
      </c>
      <c r="BI1" s="26">
        <f>COLUMN()</f>
        <v>61</v>
      </c>
      <c r="BJ1" s="26">
        <f>COLUMN()</f>
        <v>62</v>
      </c>
      <c r="BK1" s="26">
        <f>COLUMN()</f>
        <v>63</v>
      </c>
      <c r="BL1" s="26">
        <f>COLUMN()</f>
        <v>64</v>
      </c>
      <c r="BM1" s="26">
        <f>COLUMN()</f>
        <v>65</v>
      </c>
      <c r="BN1" s="26">
        <f>COLUMN()</f>
        <v>66</v>
      </c>
      <c r="BO1" s="26">
        <f>COLUMN()</f>
        <v>67</v>
      </c>
      <c r="BP1" s="26">
        <f>COLUMN()</f>
        <v>68</v>
      </c>
      <c r="BQ1" s="26">
        <f>COLUMN()</f>
        <v>69</v>
      </c>
      <c r="BR1" s="26">
        <f>COLUMN()</f>
        <v>70</v>
      </c>
      <c r="BS1" s="26">
        <f>COLUMN()</f>
        <v>71</v>
      </c>
      <c r="BT1" s="26">
        <f>COLUMN()</f>
        <v>72</v>
      </c>
      <c r="BU1" s="26">
        <f>COLUMN()</f>
        <v>73</v>
      </c>
      <c r="BV1" s="26">
        <f>COLUMN()</f>
        <v>74</v>
      </c>
      <c r="BW1" s="26">
        <f>COLUMN()</f>
        <v>75</v>
      </c>
      <c r="BX1" s="26">
        <f>COLUMN()</f>
        <v>76</v>
      </c>
      <c r="BY1" s="26">
        <f>COLUMN()</f>
        <v>77</v>
      </c>
      <c r="BZ1" s="26">
        <f>COLUMN()</f>
        <v>78</v>
      </c>
      <c r="CA1" s="26">
        <f>COLUMN()</f>
        <v>79</v>
      </c>
      <c r="CB1" s="26">
        <f>COLUMN()</f>
        <v>80</v>
      </c>
      <c r="CC1" s="26">
        <f>COLUMN()</f>
        <v>81</v>
      </c>
      <c r="CD1" s="26">
        <f>COLUMN()</f>
        <v>82</v>
      </c>
      <c r="CE1" s="26">
        <f>COLUMN()</f>
        <v>83</v>
      </c>
      <c r="CF1" s="26">
        <f>COLUMN()</f>
        <v>84</v>
      </c>
      <c r="CG1" s="26">
        <f>COLUMN()</f>
        <v>85</v>
      </c>
    </row>
    <row r="2" spans="1:85" ht="15" customHeight="1" x14ac:dyDescent="0.15">
      <c r="A2" s="26" t="s">
        <v>56</v>
      </c>
      <c r="B2" s="73">
        <f ca="1">Data!B12</f>
        <v>10</v>
      </c>
      <c r="D2" s="18"/>
      <c r="E2" s="18">
        <f>Main!D35</f>
        <v>1.1294E-8</v>
      </c>
      <c r="F2">
        <f t="shared" ref="F2:F33" ca="1" si="0">($R$62*($E2/$S$62)^$T$62*EXP(-$E2/$S$62)+B$41*EXP(-((LOG10($E2)-LOG10($V$62))^2)/(2*LOG10($W$62)^2))+$X$62*LOG10($E2/$Y$62)*(1+TANH($Z$62*LOG10($E2/$AA$62)))*(1-TANH($AB$62*LOG10($E2/B$42))))</f>
        <v>1.1613350841493237E-3</v>
      </c>
      <c r="G2" s="18">
        <f t="shared" ref="G2:G33" si="1">CHOOSE($B$43,10^(B$44+B$45*LOG10($E2/B$46)*(1-TANH(B$47*LOG10($E2/B$48)))),10^(B$4/B$51*(B$44+B$45*LOG10($E2/B$46)*(1-TANH(B$47*LOG10($E2/B$48))))),10^(B$4/B$51*(B$44+B$45*LOG10($E2/B$46)*(1-TANH(B$47*LOG10($E2/B$48))))),1)</f>
        <v>0.61748442180986585</v>
      </c>
      <c r="H2" s="18">
        <f t="shared" ref="H2:H33" si="2">CHOOSE($B$43,B$49*(($E2/B$52)^2)*EXP(-$E2/B$52),0,0,0)</f>
        <v>2.3969117794838755E-2</v>
      </c>
      <c r="I2" s="18">
        <f t="shared" ref="I2:I33" ca="1" si="3">10^(B$66+(B$67*LOG10($E2)+B$68)*(1-TANH(B$69*LOG10($E2/B$70)))+(B$71*LOG10($E2)+B$72)*(1+TANH(B$73*LOG10($E2/B$74))))</f>
        <v>0.99266176513817483</v>
      </c>
      <c r="J2" s="18">
        <f t="shared" ref="J2:J33" ca="1" si="4">10^(C$66+(C$67*LOG10($E2)+C$68)*(1-TANH(C$69*LOG10($E2/C$70)))+(C$71*LOG10($E2)+C$72)*(1+TANH(C$73*LOG10($E2/C$74))))</f>
        <v>0.91138280448746578</v>
      </c>
      <c r="K2" s="18">
        <f t="shared" ref="K2:K33" ca="1" si="5">(I2-J2)/($B$6^$B$19-$C$6^$B$19)</f>
        <v>-3.0020439765809169E-10</v>
      </c>
      <c r="L2" s="18">
        <f t="shared" ref="L2:L33" ca="1" si="6">I2-K2*$B$6^$B$19</f>
        <v>1.0022438253634396</v>
      </c>
      <c r="M2" s="18">
        <f t="shared" ref="M2:M33" ca="1" si="7">L2+K2*$B$3^$B$19</f>
        <v>0.96781106510525439</v>
      </c>
      <c r="N2" s="18">
        <f ca="1">$B$21*(F2*M2*G2+H2)/E2</f>
        <v>17858.810577269069</v>
      </c>
      <c r="O2" s="18">
        <f ca="1">N2*DCC!C3*DCC!D3</f>
        <v>7.3367268800104995E-5</v>
      </c>
      <c r="P2" s="18"/>
      <c r="R2" t="s">
        <v>291</v>
      </c>
      <c r="Z2" s="26" t="s">
        <v>294</v>
      </c>
      <c r="AL2" s="26" t="s">
        <v>295</v>
      </c>
      <c r="AX2" s="26" t="s">
        <v>296</v>
      </c>
      <c r="BJ2" s="26" t="s">
        <v>297</v>
      </c>
      <c r="BV2" s="26" t="s">
        <v>298</v>
      </c>
    </row>
    <row r="3" spans="1:85" s="26" customFormat="1" x14ac:dyDescent="0.15">
      <c r="A3" s="26" t="s">
        <v>192</v>
      </c>
      <c r="B3" s="73">
        <f ca="1">Data!B9</f>
        <v>573.22066525976641</v>
      </c>
      <c r="C3"/>
      <c r="D3"/>
      <c r="E3" s="18">
        <f>Main!D36</f>
        <v>1.4219E-8</v>
      </c>
      <c r="F3">
        <f t="shared" ca="1" si="0"/>
        <v>1.5174689174908388E-3</v>
      </c>
      <c r="G3" s="18">
        <f t="shared" si="1"/>
        <v>0.61381551870717488</v>
      </c>
      <c r="H3" s="18">
        <f t="shared" si="2"/>
        <v>3.3797310135833314E-2</v>
      </c>
      <c r="I3" s="18">
        <f t="shared" ca="1" si="3"/>
        <v>0.99032886163107747</v>
      </c>
      <c r="J3" s="18">
        <f t="shared" ca="1" si="4"/>
        <v>0.90963314083458435</v>
      </c>
      <c r="K3" s="18">
        <f t="shared" ca="1" si="5"/>
        <v>-2.9805019726326222E-10</v>
      </c>
      <c r="L3" s="18">
        <f t="shared" ca="1" si="6"/>
        <v>0.99984216311036256</v>
      </c>
      <c r="M3" s="18">
        <f t="shared" ca="1" si="7"/>
        <v>0.96565648472813226</v>
      </c>
      <c r="N3" s="18">
        <f t="shared" ref="N3:N66" ca="1" si="8">$B$21*(F3*M3*G3+H3)/E3</f>
        <v>19955.92576010741</v>
      </c>
      <c r="O3" s="18">
        <f ca="1">N3*DCC!C4*DCC!D4</f>
        <v>1.0647438210852357E-4</v>
      </c>
      <c r="P3" s="18"/>
      <c r="R3" t="s">
        <v>292</v>
      </c>
      <c r="S3" t="s">
        <v>272</v>
      </c>
      <c r="T3" t="s">
        <v>273</v>
      </c>
      <c r="U3" t="s">
        <v>274</v>
      </c>
      <c r="V3" t="s">
        <v>275</v>
      </c>
      <c r="W3" t="s">
        <v>276</v>
      </c>
      <c r="X3" t="s">
        <v>277</v>
      </c>
      <c r="Y3"/>
      <c r="Z3" t="s">
        <v>272</v>
      </c>
      <c r="AA3" t="s">
        <v>273</v>
      </c>
      <c r="AB3" t="s">
        <v>274</v>
      </c>
      <c r="AC3" t="s">
        <v>275</v>
      </c>
      <c r="AD3" t="s">
        <v>276</v>
      </c>
      <c r="AE3" t="s">
        <v>277</v>
      </c>
      <c r="AF3" t="s">
        <v>278</v>
      </c>
      <c r="AG3" t="s">
        <v>279</v>
      </c>
      <c r="AH3" t="s">
        <v>280</v>
      </c>
      <c r="AI3" t="s">
        <v>281</v>
      </c>
      <c r="AJ3"/>
      <c r="AK3"/>
      <c r="AL3" t="s">
        <v>272</v>
      </c>
      <c r="AM3" t="s">
        <v>273</v>
      </c>
      <c r="AN3" t="s">
        <v>274</v>
      </c>
      <c r="AO3" t="s">
        <v>275</v>
      </c>
      <c r="AP3" t="s">
        <v>276</v>
      </c>
      <c r="AQ3" t="s">
        <v>277</v>
      </c>
      <c r="AR3" t="s">
        <v>278</v>
      </c>
      <c r="AS3" t="s">
        <v>279</v>
      </c>
      <c r="AT3" t="s">
        <v>280</v>
      </c>
      <c r="AU3" t="s">
        <v>281</v>
      </c>
      <c r="AV3"/>
      <c r="AW3"/>
      <c r="AX3" t="s">
        <v>272</v>
      </c>
      <c r="AY3" t="s">
        <v>273</v>
      </c>
      <c r="AZ3" t="s">
        <v>274</v>
      </c>
      <c r="BA3" t="s">
        <v>275</v>
      </c>
      <c r="BB3" t="s">
        <v>276</v>
      </c>
      <c r="BC3" t="s">
        <v>277</v>
      </c>
      <c r="BD3" t="s">
        <v>278</v>
      </c>
      <c r="BE3" t="s">
        <v>279</v>
      </c>
      <c r="BF3" t="s">
        <v>280</v>
      </c>
      <c r="BG3" t="s">
        <v>281</v>
      </c>
      <c r="BH3"/>
      <c r="BI3"/>
      <c r="BJ3" t="s">
        <v>272</v>
      </c>
      <c r="BK3" t="s">
        <v>273</v>
      </c>
      <c r="BL3" t="s">
        <v>274</v>
      </c>
      <c r="BM3" t="s">
        <v>275</v>
      </c>
      <c r="BN3" t="s">
        <v>276</v>
      </c>
      <c r="BO3" t="s">
        <v>277</v>
      </c>
      <c r="BP3" t="s">
        <v>278</v>
      </c>
      <c r="BQ3" t="s">
        <v>279</v>
      </c>
      <c r="BR3" t="s">
        <v>280</v>
      </c>
      <c r="BS3" t="s">
        <v>281</v>
      </c>
      <c r="BT3"/>
      <c r="BU3"/>
      <c r="BV3" t="s">
        <v>272</v>
      </c>
      <c r="BW3" t="s">
        <v>273</v>
      </c>
      <c r="BX3" t="s">
        <v>274</v>
      </c>
      <c r="BY3" t="s">
        <v>275</v>
      </c>
      <c r="BZ3" t="s">
        <v>276</v>
      </c>
      <c r="CA3" t="s">
        <v>277</v>
      </c>
      <c r="CB3" t="s">
        <v>278</v>
      </c>
      <c r="CC3" t="s">
        <v>279</v>
      </c>
      <c r="CD3" t="s">
        <v>280</v>
      </c>
      <c r="CE3" t="s">
        <v>281</v>
      </c>
      <c r="CF3"/>
      <c r="CG3"/>
    </row>
    <row r="4" spans="1:85" s="26" customFormat="1" x14ac:dyDescent="0.15">
      <c r="A4" s="26" t="s">
        <v>45</v>
      </c>
      <c r="B4" s="73">
        <f>Main!B27</f>
        <v>0.2</v>
      </c>
      <c r="C4"/>
      <c r="D4" s="18"/>
      <c r="E4" s="18">
        <f>Main!D37</f>
        <v>1.7900999999999999E-8</v>
      </c>
      <c r="F4">
        <f t="shared" ca="1" si="0"/>
        <v>1.9722674259960203E-3</v>
      </c>
      <c r="G4" s="18">
        <f t="shared" si="1"/>
        <v>0.61016889184315604</v>
      </c>
      <c r="H4" s="18">
        <f t="shared" si="2"/>
        <v>4.6231259189649487E-2</v>
      </c>
      <c r="I4" s="18">
        <f t="shared" ca="1" si="3"/>
        <v>0.9880017408497862</v>
      </c>
      <c r="J4" s="18">
        <f t="shared" ca="1" si="4"/>
        <v>0.90788709773898346</v>
      </c>
      <c r="K4" s="18">
        <f t="shared" ca="1" si="5"/>
        <v>-2.9590398285268561E-10</v>
      </c>
      <c r="L4" s="18">
        <f t="shared" ca="1" si="6"/>
        <v>0.99744653848336184</v>
      </c>
      <c r="M4" s="18">
        <f t="shared" ca="1" si="7"/>
        <v>0.96350702600289229</v>
      </c>
      <c r="N4" s="18">
        <f t="shared" ca="1" si="8"/>
        <v>21650.518315110778</v>
      </c>
      <c r="O4" s="18">
        <f ca="1">N4*DCC!C5*DCC!D5</f>
        <v>1.4989416512359879E-4</v>
      </c>
      <c r="P4" s="18"/>
      <c r="R4">
        <v>0</v>
      </c>
      <c r="S4" s="18">
        <f>S5</f>
        <v>0.239764</v>
      </c>
      <c r="T4" s="18">
        <f t="shared" ref="T4:CE4" si="9">T5</f>
        <v>-1.5259099999999999E-2</v>
      </c>
      <c r="U4" s="18">
        <f t="shared" si="9"/>
        <v>0.50287899999999996</v>
      </c>
      <c r="V4" s="18">
        <f t="shared" si="9"/>
        <v>0.24021300000000001</v>
      </c>
      <c r="W4" s="18">
        <f t="shared" si="9"/>
        <v>-2.0025600000000001E-2</v>
      </c>
      <c r="X4" s="18">
        <f t="shared" si="9"/>
        <v>0.61960599999999999</v>
      </c>
      <c r="Y4" s="18"/>
      <c r="Z4" s="18">
        <f t="shared" si="9"/>
        <v>0.2412</v>
      </c>
      <c r="AA4" s="18">
        <f t="shared" si="9"/>
        <v>2.215E-2</v>
      </c>
      <c r="AB4" s="18">
        <f t="shared" si="9"/>
        <v>0.20580000000000001</v>
      </c>
      <c r="AC4" s="18">
        <f t="shared" si="9"/>
        <v>9.9369999999999994</v>
      </c>
      <c r="AD4" s="18">
        <f t="shared" si="9"/>
        <v>2.93</v>
      </c>
      <c r="AE4" s="18">
        <f t="shared" si="9"/>
        <v>1.111</v>
      </c>
      <c r="AF4" s="18">
        <f t="shared" si="9"/>
        <v>-2.5399999999999999E-2</v>
      </c>
      <c r="AG4" s="18">
        <f t="shared" si="9"/>
        <v>-0.66669999999999996</v>
      </c>
      <c r="AH4" s="18">
        <f t="shared" si="9"/>
        <v>7.351</v>
      </c>
      <c r="AI4" s="18">
        <f t="shared" si="9"/>
        <v>2.9940000000000002</v>
      </c>
      <c r="AJ4" s="18"/>
      <c r="AK4" s="18"/>
      <c r="AL4" s="18">
        <f t="shared" si="9"/>
        <v>1.9099999999999999E-2</v>
      </c>
      <c r="AM4" s="18">
        <f t="shared" si="9"/>
        <v>-1.7009999999999999E-4</v>
      </c>
      <c r="AN4" s="18">
        <f t="shared" si="9"/>
        <v>7.3150000000000003E-3</v>
      </c>
      <c r="AO4" s="18">
        <f t="shared" si="9"/>
        <v>3.24</v>
      </c>
      <c r="AP4" s="18">
        <f t="shared" si="9"/>
        <v>3.008</v>
      </c>
      <c r="AQ4" s="18">
        <f t="shared" si="9"/>
        <v>9.5659999999999999E-3</v>
      </c>
      <c r="AR4" s="18">
        <f t="shared" si="9"/>
        <v>3.2499999999999997E-5</v>
      </c>
      <c r="AS4" s="18">
        <f t="shared" si="9"/>
        <v>1.2359999999999999E-2</v>
      </c>
      <c r="AT4" s="18">
        <f t="shared" si="9"/>
        <v>8.4610000000000003</v>
      </c>
      <c r="AU4" s="18">
        <f t="shared" si="9"/>
        <v>3</v>
      </c>
      <c r="AV4" s="18"/>
      <c r="AW4" s="18"/>
      <c r="AX4" s="18">
        <f t="shared" si="9"/>
        <v>-0.42020000000000002</v>
      </c>
      <c r="AY4" s="18">
        <f t="shared" si="9"/>
        <v>-3.7269999999999998E-3</v>
      </c>
      <c r="AZ4" s="18">
        <f t="shared" si="9"/>
        <v>4.4139999999999999E-2</v>
      </c>
      <c r="BA4" s="18">
        <f t="shared" si="9"/>
        <v>7.0860000000000003</v>
      </c>
      <c r="BB4" s="18">
        <f t="shared" si="9"/>
        <v>2.8180000000000001</v>
      </c>
      <c r="BC4" s="18">
        <f t="shared" si="9"/>
        <v>-0.65710000000000002</v>
      </c>
      <c r="BD4" s="18">
        <f t="shared" si="9"/>
        <v>6.0980000000000001E-3</v>
      </c>
      <c r="BE4" s="18">
        <f t="shared" si="9"/>
        <v>0.25669999999999998</v>
      </c>
      <c r="BF4" s="18">
        <f t="shared" si="9"/>
        <v>9.3640000000000008</v>
      </c>
      <c r="BG4" s="18">
        <f t="shared" si="9"/>
        <v>2.9729999999999999</v>
      </c>
      <c r="BH4" s="18"/>
      <c r="BI4" s="18"/>
      <c r="BJ4" s="18">
        <f t="shared" si="9"/>
        <v>9.4319999999999994E-3</v>
      </c>
      <c r="BK4" s="18">
        <f t="shared" si="9"/>
        <v>2.4910000000000002E-3</v>
      </c>
      <c r="BL4" s="18">
        <f t="shared" si="9"/>
        <v>-0.51329999999999998</v>
      </c>
      <c r="BM4" s="18">
        <f t="shared" si="9"/>
        <v>5.266</v>
      </c>
      <c r="BN4" s="18">
        <f t="shared" si="9"/>
        <v>2.976</v>
      </c>
      <c r="BO4" s="18">
        <f t="shared" si="9"/>
        <v>-0.51129999999999998</v>
      </c>
      <c r="BP4" s="18">
        <f t="shared" si="9"/>
        <v>5.024E-2</v>
      </c>
      <c r="BQ4" s="18">
        <f t="shared" si="9"/>
        <v>0.92649999999999999</v>
      </c>
      <c r="BR4" s="18">
        <f t="shared" si="9"/>
        <v>-3.778</v>
      </c>
      <c r="BS4" s="18">
        <f t="shared" si="9"/>
        <v>2.9969999999999999</v>
      </c>
      <c r="BT4" s="18"/>
      <c r="BU4" s="18"/>
      <c r="BV4" s="18">
        <f t="shared" si="9"/>
        <v>-0.35980000000000001</v>
      </c>
      <c r="BW4" s="18">
        <f t="shared" si="9"/>
        <v>-2.324E-2</v>
      </c>
      <c r="BX4" s="18">
        <f t="shared" si="9"/>
        <v>1.5149999999999999</v>
      </c>
      <c r="BY4" s="18">
        <f t="shared" si="9"/>
        <v>5.9340000000000002</v>
      </c>
      <c r="BZ4" s="18">
        <f t="shared" si="9"/>
        <v>2.96</v>
      </c>
      <c r="CA4" s="18">
        <f t="shared" si="9"/>
        <v>1.6240000000000001</v>
      </c>
      <c r="CB4" s="18">
        <f t="shared" si="9"/>
        <v>-0.2099</v>
      </c>
      <c r="CC4" s="18">
        <f t="shared" si="9"/>
        <v>-2.7810000000000001</v>
      </c>
      <c r="CD4" s="18">
        <f t="shared" si="9"/>
        <v>-1.633</v>
      </c>
      <c r="CE4" s="18">
        <f t="shared" si="9"/>
        <v>3</v>
      </c>
      <c r="CF4" s="18"/>
      <c r="CG4" s="18"/>
    </row>
    <row r="5" spans="1:85" s="26" customFormat="1" x14ac:dyDescent="0.15">
      <c r="D5" s="18"/>
      <c r="E5" s="18">
        <f>Main!D38</f>
        <v>2.2536000000000001E-8</v>
      </c>
      <c r="F5">
        <f t="shared" ca="1" si="0"/>
        <v>2.5466312902898292E-3</v>
      </c>
      <c r="G5" s="18">
        <f t="shared" si="1"/>
        <v>0.60654424718266342</v>
      </c>
      <c r="H5" s="18">
        <f t="shared" si="2"/>
        <v>6.0871865046167262E-2</v>
      </c>
      <c r="I5" s="18">
        <f t="shared" ca="1" si="3"/>
        <v>0.98568028739579183</v>
      </c>
      <c r="J5" s="18">
        <f t="shared" ca="1" si="4"/>
        <v>0.90614459770805822</v>
      </c>
      <c r="K5" s="18">
        <f t="shared" ca="1" si="5"/>
        <v>-2.9376561442064489E-10</v>
      </c>
      <c r="L5" s="18">
        <f t="shared" ca="1" si="6"/>
        <v>0.99505683161516212</v>
      </c>
      <c r="M5" s="18">
        <f t="shared" ca="1" si="7"/>
        <v>0.96136258512059591</v>
      </c>
      <c r="N5" s="18">
        <f t="shared" ca="1" si="8"/>
        <v>22628.674182487139</v>
      </c>
      <c r="O5" s="18">
        <f ca="1">N5*DCC!C6*DCC!D6</f>
        <v>2.0311338685591562E-4</v>
      </c>
      <c r="P5" s="18"/>
      <c r="R5" s="64">
        <v>0.15</v>
      </c>
      <c r="S5" s="63">
        <v>0.239764</v>
      </c>
      <c r="T5" s="63">
        <v>-1.5259099999999999E-2</v>
      </c>
      <c r="U5" s="63">
        <v>0.50287899999999996</v>
      </c>
      <c r="V5" s="63">
        <v>0.24021300000000001</v>
      </c>
      <c r="W5" s="63">
        <v>-2.0025600000000001E-2</v>
      </c>
      <c r="X5" s="63">
        <v>0.61960599999999999</v>
      </c>
      <c r="Y5" s="61"/>
      <c r="Z5" s="65">
        <v>0.2412</v>
      </c>
      <c r="AA5" s="65">
        <v>2.215E-2</v>
      </c>
      <c r="AB5" s="65">
        <v>0.20580000000000001</v>
      </c>
      <c r="AC5" s="65">
        <v>9.9369999999999994</v>
      </c>
      <c r="AD5" s="65">
        <v>2.93</v>
      </c>
      <c r="AE5" s="65">
        <v>1.111</v>
      </c>
      <c r="AF5" s="65">
        <v>-2.5399999999999999E-2</v>
      </c>
      <c r="AG5" s="65">
        <v>-0.66669999999999996</v>
      </c>
      <c r="AH5" s="65">
        <v>7.351</v>
      </c>
      <c r="AI5" s="65">
        <v>2.9940000000000002</v>
      </c>
      <c r="AJ5" s="61"/>
      <c r="AL5" s="65">
        <v>1.9099999999999999E-2</v>
      </c>
      <c r="AM5" s="65">
        <v>-1.7009999999999999E-4</v>
      </c>
      <c r="AN5" s="65">
        <v>7.3150000000000003E-3</v>
      </c>
      <c r="AO5" s="65">
        <v>3.24</v>
      </c>
      <c r="AP5" s="65">
        <v>3.008</v>
      </c>
      <c r="AQ5" s="65">
        <v>9.5659999999999999E-3</v>
      </c>
      <c r="AR5" s="65">
        <v>3.2499999999999997E-5</v>
      </c>
      <c r="AS5" s="65">
        <v>1.2359999999999999E-2</v>
      </c>
      <c r="AT5" s="65">
        <v>8.4610000000000003</v>
      </c>
      <c r="AU5" s="65">
        <v>3</v>
      </c>
      <c r="AV5" s="61"/>
      <c r="AX5" s="65">
        <v>-0.42020000000000002</v>
      </c>
      <c r="AY5" s="65">
        <v>-3.7269999999999998E-3</v>
      </c>
      <c r="AZ5" s="65">
        <v>4.4139999999999999E-2</v>
      </c>
      <c r="BA5" s="65">
        <v>7.0860000000000003</v>
      </c>
      <c r="BB5" s="65">
        <v>2.8180000000000001</v>
      </c>
      <c r="BC5" s="65">
        <v>-0.65710000000000002</v>
      </c>
      <c r="BD5" s="65">
        <v>6.0980000000000001E-3</v>
      </c>
      <c r="BE5" s="65">
        <v>0.25669999999999998</v>
      </c>
      <c r="BF5" s="65">
        <v>9.3640000000000008</v>
      </c>
      <c r="BG5" s="65">
        <v>2.9729999999999999</v>
      </c>
      <c r="BH5" s="61"/>
      <c r="BJ5" s="65">
        <v>9.4319999999999994E-3</v>
      </c>
      <c r="BK5" s="65">
        <v>2.4910000000000002E-3</v>
      </c>
      <c r="BL5" s="65">
        <v>-0.51329999999999998</v>
      </c>
      <c r="BM5" s="65">
        <v>5.266</v>
      </c>
      <c r="BN5" s="65">
        <v>2.976</v>
      </c>
      <c r="BO5" s="65">
        <v>-0.51129999999999998</v>
      </c>
      <c r="BP5" s="65">
        <v>5.024E-2</v>
      </c>
      <c r="BQ5" s="65">
        <v>0.92649999999999999</v>
      </c>
      <c r="BR5" s="65">
        <v>-3.778</v>
      </c>
      <c r="BS5" s="65">
        <v>2.9969999999999999</v>
      </c>
      <c r="BT5" s="61"/>
      <c r="BV5" s="65">
        <v>-0.35980000000000001</v>
      </c>
      <c r="BW5" s="65">
        <v>-2.324E-2</v>
      </c>
      <c r="BX5" s="65">
        <v>1.5149999999999999</v>
      </c>
      <c r="BY5" s="65">
        <v>5.9340000000000002</v>
      </c>
      <c r="BZ5" s="65">
        <v>2.96</v>
      </c>
      <c r="CA5" s="65">
        <v>1.6240000000000001</v>
      </c>
      <c r="CB5" s="65">
        <v>-0.2099</v>
      </c>
      <c r="CC5" s="65">
        <v>-2.7810000000000001</v>
      </c>
      <c r="CD5" s="65">
        <v>-1.633</v>
      </c>
      <c r="CE5" s="65">
        <v>3</v>
      </c>
      <c r="CF5" s="61"/>
    </row>
    <row r="6" spans="1:85" ht="15" customHeight="1" x14ac:dyDescent="0.15">
      <c r="A6" s="26" t="s">
        <v>299</v>
      </c>
      <c r="B6">
        <f>Data!$B$8</f>
        <v>370</v>
      </c>
      <c r="C6">
        <f>Data!$B$7</f>
        <v>798.99633343229857</v>
      </c>
      <c r="D6" s="18"/>
      <c r="E6" s="18">
        <f>Main!D39</f>
        <v>2.8371E-8</v>
      </c>
      <c r="F6">
        <f t="shared" ca="1" si="0"/>
        <v>3.2621371268420269E-3</v>
      </c>
      <c r="G6" s="18">
        <f t="shared" si="1"/>
        <v>0.60294120094907167</v>
      </c>
      <c r="H6" s="18">
        <f t="shared" si="2"/>
        <v>7.6392002709524148E-2</v>
      </c>
      <c r="I6" s="18">
        <f t="shared" ca="1" si="3"/>
        <v>0.98336432613570401</v>
      </c>
      <c r="J6" s="18">
        <f t="shared" ca="1" si="4"/>
        <v>0.90440551912209666</v>
      </c>
      <c r="K6" s="18">
        <f t="shared" ca="1" si="5"/>
        <v>-2.9163489431400246E-10</v>
      </c>
      <c r="L6" s="18">
        <f t="shared" ca="1" si="6"/>
        <v>0.99267286106359054</v>
      </c>
      <c r="M6" s="18">
        <f t="shared" ca="1" si="7"/>
        <v>0.95922300330943466</v>
      </c>
      <c r="N6" s="18">
        <f t="shared" ca="1" si="8"/>
        <v>22564.242241693668</v>
      </c>
      <c r="O6" s="18">
        <f ca="1">N6*DCC!C7*DCC!D7</f>
        <v>2.6498186642900083E-4</v>
      </c>
      <c r="P6" s="18"/>
      <c r="R6" s="64">
        <v>0.46</v>
      </c>
      <c r="S6" s="63">
        <v>0.222136</v>
      </c>
      <c r="T6" s="63">
        <v>-1.44741E-2</v>
      </c>
      <c r="U6" s="63">
        <v>0.49534299999999998</v>
      </c>
      <c r="V6" s="63">
        <v>0.217057</v>
      </c>
      <c r="W6" s="63">
        <v>-1.8868200000000002E-2</v>
      </c>
      <c r="X6" s="63">
        <v>0.62175000000000002</v>
      </c>
      <c r="Y6" s="61"/>
      <c r="Z6" s="65">
        <v>0.1978</v>
      </c>
      <c r="AA6" s="65">
        <v>2.298E-2</v>
      </c>
      <c r="AB6" s="65">
        <v>0.23169999999999999</v>
      </c>
      <c r="AC6" s="65">
        <v>10.18</v>
      </c>
      <c r="AD6" s="65">
        <v>2.9220000000000002</v>
      </c>
      <c r="AE6" s="65">
        <v>1.046</v>
      </c>
      <c r="AF6" s="65">
        <v>-2.2530000000000001E-2</v>
      </c>
      <c r="AG6" s="65">
        <v>-0.61150000000000004</v>
      </c>
      <c r="AH6" s="65">
        <v>7.5359999999999996</v>
      </c>
      <c r="AI6" s="65">
        <v>2.992</v>
      </c>
      <c r="AJ6" s="61"/>
      <c r="AK6" s="26"/>
      <c r="AL6" s="65">
        <v>1.678E-2</v>
      </c>
      <c r="AM6" s="65">
        <v>-1.707E-4</v>
      </c>
      <c r="AN6" s="65">
        <v>6.8950000000000001E-3</v>
      </c>
      <c r="AO6" s="65">
        <v>3.8490000000000002</v>
      </c>
      <c r="AP6" s="65">
        <v>3.0030000000000001</v>
      </c>
      <c r="AQ6" s="65">
        <v>7.2300000000000003E-3</v>
      </c>
      <c r="AR6" s="65">
        <v>1.237E-4</v>
      </c>
      <c r="AS6" s="65">
        <v>1.257E-2</v>
      </c>
      <c r="AT6" s="65">
        <v>8.3930000000000007</v>
      </c>
      <c r="AU6" s="65">
        <v>2.996</v>
      </c>
      <c r="AV6" s="61"/>
      <c r="AW6" s="26"/>
      <c r="AX6" s="63">
        <v>-0.40289999999999998</v>
      </c>
      <c r="AY6" s="63">
        <v>-3.5010000000000002E-3</v>
      </c>
      <c r="AZ6" s="63">
        <v>4.1770000000000002E-2</v>
      </c>
      <c r="BA6" s="63">
        <v>7.7409999999999997</v>
      </c>
      <c r="BB6" s="63">
        <v>2.7829999999999999</v>
      </c>
      <c r="BC6" s="63">
        <v>-0.64529999999999998</v>
      </c>
      <c r="BD6" s="63">
        <v>6.8869999999999999E-3</v>
      </c>
      <c r="BE6" s="63">
        <v>0.26219999999999999</v>
      </c>
      <c r="BF6" s="63">
        <v>9.3840000000000003</v>
      </c>
      <c r="BG6" s="63">
        <v>2.972</v>
      </c>
      <c r="BH6" s="61"/>
      <c r="BI6" s="26"/>
      <c r="BJ6" s="63">
        <v>7.7960000000000002E-2</v>
      </c>
      <c r="BK6" s="63">
        <v>2.042E-3</v>
      </c>
      <c r="BL6" s="63">
        <v>-0.5302</v>
      </c>
      <c r="BM6" s="63">
        <v>5.1360000000000001</v>
      </c>
      <c r="BN6" s="63">
        <v>2.9769999999999999</v>
      </c>
      <c r="BO6" s="63">
        <v>-0.46579999999999999</v>
      </c>
      <c r="BP6" s="63">
        <v>5.3220000000000003E-2</v>
      </c>
      <c r="BQ6" s="63">
        <v>0.78420000000000001</v>
      </c>
      <c r="BR6" s="63">
        <v>-2.7959999999999998</v>
      </c>
      <c r="BS6" s="63">
        <v>3</v>
      </c>
      <c r="BT6" s="61"/>
      <c r="BU6" s="26"/>
      <c r="BV6" s="63">
        <v>-0.53010000000000002</v>
      </c>
      <c r="BW6" s="63">
        <v>-2.18E-2</v>
      </c>
      <c r="BX6" s="63">
        <v>1.569</v>
      </c>
      <c r="BY6" s="63">
        <v>5.8079999999999998</v>
      </c>
      <c r="BZ6" s="63">
        <v>2.96</v>
      </c>
      <c r="CA6" s="63">
        <v>1.5249999999999999</v>
      </c>
      <c r="CB6" s="63">
        <v>-0.21859999999999999</v>
      </c>
      <c r="CC6" s="63">
        <v>-2.6669999999999998</v>
      </c>
      <c r="CD6" s="63">
        <v>-1.246</v>
      </c>
      <c r="CE6" s="63">
        <v>3</v>
      </c>
      <c r="CF6" s="61"/>
      <c r="CG6" s="26"/>
    </row>
    <row r="7" spans="1:85" ht="15" customHeight="1" x14ac:dyDescent="0.15">
      <c r="A7" s="26" t="s">
        <v>293</v>
      </c>
      <c r="B7">
        <f ca="1">$B$2*10^(S33+T33*$B$2+U33/$B$2)</f>
        <v>10</v>
      </c>
      <c r="C7">
        <f ca="1">$B$2*10^(V33+W33*$B$2+X33/$B$2)</f>
        <v>10</v>
      </c>
      <c r="D7" s="18"/>
      <c r="E7" s="18">
        <f>Main!D40</f>
        <v>3.5717000000000001E-8</v>
      </c>
      <c r="F7">
        <f t="shared" ca="1" si="0"/>
        <v>4.1387467894337584E-3</v>
      </c>
      <c r="G7" s="18">
        <f t="shared" si="1"/>
        <v>0.59935947320714411</v>
      </c>
      <c r="H7" s="18">
        <f t="shared" si="2"/>
        <v>9.0247559252330495E-2</v>
      </c>
      <c r="I7" s="18">
        <f t="shared" ca="1" si="3"/>
        <v>0.98105374625515918</v>
      </c>
      <c r="J7" s="18">
        <f t="shared" ca="1" si="4"/>
        <v>0.90266978948961507</v>
      </c>
      <c r="K7" s="18">
        <f t="shared" ca="1" si="5"/>
        <v>-2.8951168098693928E-10</v>
      </c>
      <c r="L7" s="18">
        <f t="shared" ca="1" si="6"/>
        <v>0.99029451149635983</v>
      </c>
      <c r="M7" s="18">
        <f t="shared" ca="1" si="7"/>
        <v>0.95708818147210417</v>
      </c>
      <c r="N7" s="18">
        <f t="shared" ca="1" si="8"/>
        <v>21207.513037847137</v>
      </c>
      <c r="O7" s="18">
        <f ca="1">N7*DCC!C8*DCC!D8</f>
        <v>3.2796730941307651E-4</v>
      </c>
      <c r="P7" s="18"/>
      <c r="R7" s="64">
        <v>1.24</v>
      </c>
      <c r="S7" s="63">
        <v>0.18632799999999999</v>
      </c>
      <c r="T7" s="63">
        <v>-1.2710600000000001E-2</v>
      </c>
      <c r="U7" s="63">
        <v>0.50228799999999996</v>
      </c>
      <c r="V7" s="63">
        <v>0.19012899999999999</v>
      </c>
      <c r="W7" s="63">
        <v>-1.7409600000000001E-2</v>
      </c>
      <c r="X7" s="63">
        <v>0.61282999999999999</v>
      </c>
      <c r="Y7" s="18"/>
      <c r="Z7" s="63">
        <v>0.43819999999999998</v>
      </c>
      <c r="AA7" s="63">
        <v>7.0159999999999997E-3</v>
      </c>
      <c r="AB7" s="63">
        <v>-8.0259999999999998E-2</v>
      </c>
      <c r="AC7" s="63">
        <v>-2.6080000000000001</v>
      </c>
      <c r="AD7" s="63">
        <v>2.879</v>
      </c>
      <c r="AE7" s="63">
        <v>0.93400000000000005</v>
      </c>
      <c r="AF7" s="63">
        <v>-1.915E-2</v>
      </c>
      <c r="AG7" s="63">
        <v>-0.53180000000000005</v>
      </c>
      <c r="AH7" s="63">
        <v>7.4130000000000003</v>
      </c>
      <c r="AI7" s="63">
        <v>2.9990000000000001</v>
      </c>
      <c r="AJ7" s="18"/>
      <c r="AL7" s="63">
        <v>1.406E-2</v>
      </c>
      <c r="AM7" s="63">
        <v>-1.7090000000000001E-4</v>
      </c>
      <c r="AN7" s="63">
        <v>5.8979999999999996E-3</v>
      </c>
      <c r="AO7" s="63">
        <v>4.1529999999999996</v>
      </c>
      <c r="AP7" s="63">
        <v>3.0030000000000001</v>
      </c>
      <c r="AQ7" s="63">
        <v>3.2550000000000001E-3</v>
      </c>
      <c r="AR7" s="63">
        <v>2.6909999999999998E-4</v>
      </c>
      <c r="AS7" s="63">
        <v>1.359E-2</v>
      </c>
      <c r="AT7" s="63">
        <v>8.1739999999999995</v>
      </c>
      <c r="AU7" s="63">
        <v>2.992</v>
      </c>
      <c r="AV7" s="18"/>
      <c r="AX7" s="63">
        <v>-0.36969999999999997</v>
      </c>
      <c r="AY7" s="63">
        <v>-2.905E-3</v>
      </c>
      <c r="AZ7" s="63">
        <v>4.0259999999999997E-2</v>
      </c>
      <c r="BA7" s="63">
        <v>8.9250000000000007</v>
      </c>
      <c r="BB7" s="63">
        <v>2.8050000000000002</v>
      </c>
      <c r="BC7" s="63">
        <v>-0.61199999999999999</v>
      </c>
      <c r="BD7" s="63">
        <v>8.064E-3</v>
      </c>
      <c r="BE7" s="63">
        <v>0.26440000000000002</v>
      </c>
      <c r="BF7" s="63">
        <v>9.2919999999999998</v>
      </c>
      <c r="BG7" s="63">
        <v>2.9729999999999999</v>
      </c>
      <c r="BH7" s="18"/>
      <c r="BJ7" s="63">
        <v>0.1308</v>
      </c>
      <c r="BK7" s="63">
        <v>3.3080000000000002E-3</v>
      </c>
      <c r="BL7" s="63">
        <v>-0.51490000000000002</v>
      </c>
      <c r="BM7" s="63">
        <v>4.9000000000000004</v>
      </c>
      <c r="BN7" s="63">
        <v>2.98</v>
      </c>
      <c r="BO7" s="63">
        <v>-0.35909999999999997</v>
      </c>
      <c r="BP7" s="63">
        <v>5.0380000000000001E-2</v>
      </c>
      <c r="BQ7" s="63">
        <v>0.99609999999999999</v>
      </c>
      <c r="BR7" s="63">
        <v>-4.3410000000000002</v>
      </c>
      <c r="BS7" s="63">
        <v>2.9969999999999999</v>
      </c>
      <c r="BT7" s="18"/>
      <c r="BV7" s="63">
        <v>-0.6351</v>
      </c>
      <c r="BW7" s="63">
        <v>-2.52E-2</v>
      </c>
      <c r="BX7" s="63">
        <v>1.5169999999999999</v>
      </c>
      <c r="BY7" s="63">
        <v>5.6349999999999998</v>
      </c>
      <c r="BZ7" s="63">
        <v>2.964</v>
      </c>
      <c r="CA7" s="63">
        <v>1.19</v>
      </c>
      <c r="CB7" s="63">
        <v>-0.20300000000000001</v>
      </c>
      <c r="CC7" s="63">
        <v>-3.2519999999999998</v>
      </c>
      <c r="CD7" s="63">
        <v>-2.843</v>
      </c>
      <c r="CE7" s="63">
        <v>2.9980000000000002</v>
      </c>
      <c r="CF7" s="18"/>
    </row>
    <row r="8" spans="1:85" ht="15" customHeight="1" x14ac:dyDescent="0.15">
      <c r="A8" t="s">
        <v>12</v>
      </c>
      <c r="B8" s="18">
        <f ca="1">S39+T39*$B$7+U39/(1+EXP(($B$7-V39)/W39))</f>
        <v>87.722553068029526</v>
      </c>
      <c r="C8" s="18">
        <f ca="1">X39+Y39*$C$7+Z39/(1+EXP(($C$7-AA39)/AB39))</f>
        <v>87.34387678246182</v>
      </c>
      <c r="D8" s="18"/>
      <c r="E8" s="18">
        <f>Main!D41</f>
        <v>4.4964999999999999E-8</v>
      </c>
      <c r="F8">
        <f t="shared" ca="1" si="0"/>
        <v>5.1914854870237833E-3</v>
      </c>
      <c r="G8" s="18">
        <f t="shared" si="1"/>
        <v>0.59579905406949019</v>
      </c>
      <c r="H8" s="18">
        <f t="shared" si="2"/>
        <v>9.8805358532952192E-2</v>
      </c>
      <c r="I8" s="18">
        <f t="shared" ca="1" si="3"/>
        <v>0.97874861026065307</v>
      </c>
      <c r="J8" s="18">
        <f t="shared" ca="1" si="4"/>
        <v>0.9009374676316283</v>
      </c>
      <c r="K8" s="18">
        <f t="shared" ca="1" si="5"/>
        <v>-2.873959880518042E-10</v>
      </c>
      <c r="L8" s="18">
        <f t="shared" ca="1" si="6"/>
        <v>0.98792184585445098</v>
      </c>
      <c r="M8" s="18">
        <f t="shared" ca="1" si="7"/>
        <v>0.95495818098828011</v>
      </c>
      <c r="N8" s="18">
        <f t="shared" ca="1" si="8"/>
        <v>18507.624540736826</v>
      </c>
      <c r="O8" s="18">
        <f ca="1">N8*DCC!C9*DCC!D9</f>
        <v>3.7615420992825503E-4</v>
      </c>
      <c r="P8" s="18"/>
      <c r="R8" s="64">
        <v>2.9</v>
      </c>
      <c r="S8" s="63">
        <v>0.140039</v>
      </c>
      <c r="T8" s="63">
        <v>-1.02787E-2</v>
      </c>
      <c r="U8" s="63">
        <v>0.48670099999999999</v>
      </c>
      <c r="V8" s="63">
        <v>0.14072599999999999</v>
      </c>
      <c r="W8" s="63">
        <v>-1.4504299999999999E-2</v>
      </c>
      <c r="X8" s="63">
        <v>0.62047200000000002</v>
      </c>
      <c r="Y8" s="18"/>
      <c r="Z8" s="63">
        <v>0.3871</v>
      </c>
      <c r="AA8" s="63">
        <v>5.744E-3</v>
      </c>
      <c r="AB8" s="63">
        <v>-7.1999999999999995E-2</v>
      </c>
      <c r="AC8" s="63">
        <v>-0.83919999999999995</v>
      </c>
      <c r="AD8" s="63">
        <v>2.831</v>
      </c>
      <c r="AE8" s="63">
        <v>0.76529999999999998</v>
      </c>
      <c r="AF8" s="63">
        <v>-1.4319999999999999E-2</v>
      </c>
      <c r="AG8" s="63">
        <v>-0.40439999999999998</v>
      </c>
      <c r="AH8" s="63">
        <v>7.5949999999999998</v>
      </c>
      <c r="AI8" s="63">
        <v>2.996</v>
      </c>
      <c r="AJ8" s="18"/>
      <c r="AL8" s="63">
        <v>1.124E-2</v>
      </c>
      <c r="AM8" s="63">
        <v>-1.6249999999999999E-4</v>
      </c>
      <c r="AN8" s="63">
        <v>4.9709999999999997E-3</v>
      </c>
      <c r="AO8" s="63">
        <v>4.423</v>
      </c>
      <c r="AP8" s="63">
        <v>3.0059999999999998</v>
      </c>
      <c r="AQ8" s="63">
        <v>9.324E-4</v>
      </c>
      <c r="AR8" s="63">
        <v>4.0000000000000002E-4</v>
      </c>
      <c r="AS8" s="63">
        <v>1.3089999999999999E-2</v>
      </c>
      <c r="AT8" s="63">
        <v>7.8019999999999996</v>
      </c>
      <c r="AU8" s="63">
        <v>3</v>
      </c>
      <c r="AV8" s="18"/>
      <c r="AX8" s="63">
        <v>-0.33129999999999998</v>
      </c>
      <c r="AY8" s="63">
        <v>-1.392E-3</v>
      </c>
      <c r="AZ8" s="63">
        <v>5.0630000000000001E-2</v>
      </c>
      <c r="BA8" s="63">
        <v>9.52</v>
      </c>
      <c r="BB8" s="63">
        <v>2.9089999999999998</v>
      </c>
      <c r="BC8" s="63">
        <v>-0.53200000000000003</v>
      </c>
      <c r="BD8" s="63">
        <v>8.5679999999999992E-3</v>
      </c>
      <c r="BE8" s="63">
        <v>0.24030000000000001</v>
      </c>
      <c r="BF8" s="63">
        <v>9.0779999999999994</v>
      </c>
      <c r="BG8" s="63">
        <v>2.968</v>
      </c>
      <c r="BH8" s="18"/>
      <c r="BJ8" s="63">
        <v>0.19259999999999999</v>
      </c>
      <c r="BK8" s="63">
        <v>3.2859999999999999E-3</v>
      </c>
      <c r="BL8" s="63">
        <v>-0.51049999999999995</v>
      </c>
      <c r="BM8" s="63">
        <v>4.4749999999999996</v>
      </c>
      <c r="BN8" s="63">
        <v>2.9830000000000001</v>
      </c>
      <c r="BO8" s="63">
        <v>6.9550000000000001E-2</v>
      </c>
      <c r="BP8" s="63">
        <v>2.6380000000000001E-2</v>
      </c>
      <c r="BQ8" s="63">
        <v>-0.20649999999999999</v>
      </c>
      <c r="BR8" s="63">
        <v>11.68</v>
      </c>
      <c r="BS8" s="63">
        <v>3.036</v>
      </c>
      <c r="BT8" s="18"/>
      <c r="BV8" s="63">
        <v>-0.76770000000000005</v>
      </c>
      <c r="BW8" s="63">
        <v>-2.3009999999999999E-2</v>
      </c>
      <c r="BX8" s="63">
        <v>1.498</v>
      </c>
      <c r="BY8" s="63">
        <v>5.2939999999999996</v>
      </c>
      <c r="BZ8" s="63">
        <v>2.97</v>
      </c>
      <c r="CA8" s="63">
        <v>-0.78490000000000004</v>
      </c>
      <c r="CB8" s="63">
        <v>-8.7319999999999995E-2</v>
      </c>
      <c r="CC8" s="63">
        <v>1.0860000000000001</v>
      </c>
      <c r="CD8" s="63">
        <v>12.12</v>
      </c>
      <c r="CE8" s="63">
        <v>3.0169999999999999</v>
      </c>
      <c r="CF8" s="18"/>
    </row>
    <row r="9" spans="1:85" ht="15" customHeight="1" x14ac:dyDescent="0.15">
      <c r="A9" t="s">
        <v>13</v>
      </c>
      <c r="B9" s="18">
        <f ca="1">S40+T40*$B$7+U40/(1+EXP(($B$7-V40)/W40))</f>
        <v>7.9496890759181635E-3</v>
      </c>
      <c r="C9" s="18">
        <f ca="1">X40+Y40*$C$7+Z40/(1+EXP(($C$7-AA40)/AB40))</f>
        <v>7.9535028201426269E-3</v>
      </c>
      <c r="D9" s="18"/>
      <c r="E9" s="18">
        <f>Main!D42</f>
        <v>5.6608E-8</v>
      </c>
      <c r="F9">
        <f t="shared" ca="1" si="0"/>
        <v>6.4266165037474912E-3</v>
      </c>
      <c r="G9" s="18">
        <f t="shared" si="1"/>
        <v>0.59225966648156481</v>
      </c>
      <c r="H9" s="18">
        <f t="shared" si="2"/>
        <v>9.8294065760477292E-2</v>
      </c>
      <c r="I9" s="18">
        <f t="shared" ca="1" si="3"/>
        <v>0.97644880744471774</v>
      </c>
      <c r="J9" s="18">
        <f t="shared" ca="1" si="4"/>
        <v>0.89920848353838334</v>
      </c>
      <c r="K9" s="18">
        <f t="shared" ca="1" si="5"/>
        <v>-2.8528766519130841E-10</v>
      </c>
      <c r="L9" s="18">
        <f t="shared" ca="1" si="6"/>
        <v>0.98555474863250037</v>
      </c>
      <c r="M9" s="18">
        <f t="shared" ca="1" si="7"/>
        <v>0.95283290359364925</v>
      </c>
      <c r="N9" s="18">
        <f t="shared" ca="1" si="8"/>
        <v>14724.371929740619</v>
      </c>
      <c r="O9" s="18">
        <f ca="1">N9*DCC!C10*DCC!D10</f>
        <v>3.9262743302885501E-4</v>
      </c>
      <c r="P9" s="18"/>
      <c r="R9" s="64">
        <v>6.7</v>
      </c>
      <c r="S9" s="63">
        <v>8.0511299999999994E-2</v>
      </c>
      <c r="T9" s="63">
        <v>-7.0759300000000002E-3</v>
      </c>
      <c r="U9" s="63">
        <v>0.46174399999999999</v>
      </c>
      <c r="V9" s="63">
        <v>7.6162999999999995E-2</v>
      </c>
      <c r="W9" s="63">
        <v>-1.042E-2</v>
      </c>
      <c r="X9" s="63">
        <v>0.61154799999999998</v>
      </c>
      <c r="Y9" s="18"/>
      <c r="Z9" s="63">
        <v>0.31519999999999998</v>
      </c>
      <c r="AA9" s="63">
        <v>3.8440000000000002E-3</v>
      </c>
      <c r="AB9" s="63">
        <v>-4.6339999999999999E-2</v>
      </c>
      <c r="AC9" s="63">
        <v>1.423</v>
      </c>
      <c r="AD9" s="63">
        <v>2.6059999999999999</v>
      </c>
      <c r="AE9" s="63">
        <v>0.52410000000000001</v>
      </c>
      <c r="AF9" s="63">
        <v>-6.9820000000000004E-3</v>
      </c>
      <c r="AG9" s="63">
        <v>-0.2384</v>
      </c>
      <c r="AH9" s="63">
        <v>7.4290000000000003</v>
      </c>
      <c r="AI9" s="63">
        <v>3.0089999999999999</v>
      </c>
      <c r="AJ9" s="18"/>
      <c r="AL9" s="63">
        <v>7.8919999999999997E-3</v>
      </c>
      <c r="AM9" s="63">
        <v>-1.3559999999999999E-4</v>
      </c>
      <c r="AN9" s="63">
        <v>4.7530000000000003E-3</v>
      </c>
      <c r="AO9" s="63">
        <v>4.9619999999999997</v>
      </c>
      <c r="AP9" s="63">
        <v>2.9940000000000002</v>
      </c>
      <c r="AQ9" s="63">
        <v>-9.0169999999999996E-4</v>
      </c>
      <c r="AR9" s="63">
        <v>3.5080000000000002E-4</v>
      </c>
      <c r="AS9" s="63">
        <v>1.1809999999999999E-2</v>
      </c>
      <c r="AT9" s="63">
        <v>7.694</v>
      </c>
      <c r="AU9" s="63">
        <v>2.9929999999999999</v>
      </c>
      <c r="AV9" s="18"/>
      <c r="AX9" s="63">
        <v>-0.27089999999999997</v>
      </c>
      <c r="AY9" s="63">
        <v>-3.46E-7</v>
      </c>
      <c r="AZ9" s="63">
        <v>5.9589999999999997E-2</v>
      </c>
      <c r="BA9" s="63">
        <v>9.6280000000000001</v>
      </c>
      <c r="BB9" s="63">
        <v>2.9649999999999999</v>
      </c>
      <c r="BC9" s="63">
        <v>-0.41980000000000001</v>
      </c>
      <c r="BD9" s="63">
        <v>7.6639999999999998E-3</v>
      </c>
      <c r="BE9" s="63">
        <v>0.20269999999999999</v>
      </c>
      <c r="BF9" s="63">
        <v>8.8659999999999997</v>
      </c>
      <c r="BG9" s="63">
        <v>2.9590000000000001</v>
      </c>
      <c r="BH9" s="18"/>
      <c r="BJ9" s="63">
        <v>0.23760000000000001</v>
      </c>
      <c r="BK9" s="63">
        <v>3.6380000000000002E-3</v>
      </c>
      <c r="BL9" s="63">
        <v>-0.49630000000000002</v>
      </c>
      <c r="BM9" s="63">
        <v>3.754</v>
      </c>
      <c r="BN9" s="63">
        <v>2.988</v>
      </c>
      <c r="BO9" s="63">
        <v>7.6770000000000005E-2</v>
      </c>
      <c r="BP9" s="63">
        <v>2.1919999999999999E-2</v>
      </c>
      <c r="BQ9" s="63">
        <v>-0.1326</v>
      </c>
      <c r="BR9" s="63">
        <v>8.2859999999999996</v>
      </c>
      <c r="BS9" s="63">
        <v>2.95</v>
      </c>
      <c r="BT9" s="18"/>
      <c r="BV9" s="63">
        <v>-0.82010000000000005</v>
      </c>
      <c r="BW9" s="63">
        <v>-2.1780000000000001E-2</v>
      </c>
      <c r="BX9" s="63">
        <v>1.401</v>
      </c>
      <c r="BY9" s="63">
        <v>4.7489999999999997</v>
      </c>
      <c r="BZ9" s="63">
        <v>2.9780000000000002</v>
      </c>
      <c r="CA9" s="63">
        <v>-0.54920000000000002</v>
      </c>
      <c r="CB9" s="63">
        <v>-7.349E-2</v>
      </c>
      <c r="CC9" s="63">
        <v>0.67</v>
      </c>
      <c r="CD9" s="63">
        <v>9.9710000000000001</v>
      </c>
      <c r="CE9" s="63">
        <v>2.9689999999999999</v>
      </c>
      <c r="CF9" s="18"/>
    </row>
    <row r="10" spans="1:85" ht="15" customHeight="1" x14ac:dyDescent="0.15">
      <c r="A10" t="s">
        <v>14</v>
      </c>
      <c r="B10" s="18">
        <f ca="1">S41+T41*$B$7+U41/(1+EXP(($B$7-V41)/W41))</f>
        <v>0.99465063552091459</v>
      </c>
      <c r="C10" s="18">
        <f ca="1">X41+Y41*$C$7+Z41/(1+EXP(($C$7-AA41)/AB41))</f>
        <v>0.99655543797356261</v>
      </c>
      <c r="D10" s="18"/>
      <c r="E10" s="18">
        <f>Main!D43</f>
        <v>7.1264999999999997E-8</v>
      </c>
      <c r="F10">
        <f t="shared" ca="1" si="0"/>
        <v>7.8374999904340745E-3</v>
      </c>
      <c r="G10" s="18">
        <f t="shared" si="1"/>
        <v>0.58874148074037214</v>
      </c>
      <c r="H10" s="18">
        <f t="shared" si="2"/>
        <v>8.6677442168101387E-2</v>
      </c>
      <c r="I10" s="18">
        <f t="shared" ca="1" si="3"/>
        <v>0.97415451756407689</v>
      </c>
      <c r="J10" s="18">
        <f t="shared" ca="1" si="4"/>
        <v>0.89748298711176266</v>
      </c>
      <c r="K10" s="18">
        <f t="shared" ca="1" si="5"/>
        <v>-2.8318682267451256E-10</v>
      </c>
      <c r="L10" s="18">
        <f t="shared" ca="1" si="6"/>
        <v>0.98319340310684966</v>
      </c>
      <c r="M10" s="18">
        <f t="shared" ca="1" si="7"/>
        <v>0.95071251991694328</v>
      </c>
      <c r="N10" s="18">
        <f t="shared" ca="1" si="8"/>
        <v>10450.177919250358</v>
      </c>
      <c r="O10" s="18">
        <f ca="1">N10*DCC!C11*DCC!D11</f>
        <v>3.6497495724227026E-4</v>
      </c>
      <c r="P10" s="18"/>
      <c r="R10" s="64">
        <v>13.2</v>
      </c>
      <c r="S10" s="63">
        <v>2.4570000000000002E-2</v>
      </c>
      <c r="T10" s="63">
        <v>-3.8202000000000002E-3</v>
      </c>
      <c r="U10" s="63">
        <v>0.412661</v>
      </c>
      <c r="V10" s="63">
        <v>1.4234699999999999E-2</v>
      </c>
      <c r="W10" s="63">
        <v>-6.2560200000000002E-3</v>
      </c>
      <c r="X10" s="63">
        <v>0.57592100000000002</v>
      </c>
      <c r="Y10" s="18"/>
      <c r="Z10" s="63">
        <v>0.2291</v>
      </c>
      <c r="AA10" s="63">
        <v>2.8900000000000002E-3</v>
      </c>
      <c r="AB10" s="63">
        <v>-3.4320000000000003E-2</v>
      </c>
      <c r="AC10" s="63">
        <v>2.7869999999999999</v>
      </c>
      <c r="AD10" s="63">
        <v>2.41</v>
      </c>
      <c r="AE10" s="63">
        <v>0.32919999999999999</v>
      </c>
      <c r="AF10" s="63">
        <v>-1.781E-3</v>
      </c>
      <c r="AG10" s="63">
        <v>-0.1177</v>
      </c>
      <c r="AH10" s="63">
        <v>7.7610000000000001</v>
      </c>
      <c r="AI10" s="63">
        <v>3.0369999999999999</v>
      </c>
      <c r="AJ10" s="18"/>
      <c r="AL10" s="63">
        <v>5.8310000000000002E-3</v>
      </c>
      <c r="AM10" s="63">
        <v>-9.7510000000000007E-5</v>
      </c>
      <c r="AN10" s="63">
        <v>4.339E-3</v>
      </c>
      <c r="AO10" s="63">
        <v>5.3040000000000003</v>
      </c>
      <c r="AP10" s="63">
        <v>2.9790000000000001</v>
      </c>
      <c r="AQ10" s="63">
        <v>-2.3419999999999999E-3</v>
      </c>
      <c r="AR10" s="63">
        <v>3.2929999999999998E-4</v>
      </c>
      <c r="AS10" s="63">
        <v>1.1089999999999999E-2</v>
      </c>
      <c r="AT10" s="63">
        <v>7.7569999999999997</v>
      </c>
      <c r="AU10" s="63">
        <v>2.9870000000000001</v>
      </c>
      <c r="AV10" s="18"/>
      <c r="AX10" s="63">
        <v>-0.1976</v>
      </c>
      <c r="AY10" s="63">
        <v>4.7619999999999997E-4</v>
      </c>
      <c r="AZ10" s="63">
        <v>5.6480000000000002E-2</v>
      </c>
      <c r="BA10" s="63">
        <v>9.3070000000000004</v>
      </c>
      <c r="BB10" s="63">
        <v>2.9380000000000002</v>
      </c>
      <c r="BC10" s="63">
        <v>-0.32619999999999999</v>
      </c>
      <c r="BD10" s="63">
        <v>6.9979999999999999E-3</v>
      </c>
      <c r="BE10" s="63">
        <v>0.1807</v>
      </c>
      <c r="BF10" s="63">
        <v>8.7720000000000002</v>
      </c>
      <c r="BG10" s="63">
        <v>2.9609999999999999</v>
      </c>
      <c r="BH10" s="18"/>
      <c r="BJ10" s="63">
        <v>0.24560000000000001</v>
      </c>
      <c r="BK10" s="63">
        <v>3.2620000000000001E-3</v>
      </c>
      <c r="BL10" s="63">
        <v>-0.48320000000000002</v>
      </c>
      <c r="BM10" s="63">
        <v>3.1070000000000002</v>
      </c>
      <c r="BN10" s="63">
        <v>2.9929999999999999</v>
      </c>
      <c r="BO10" s="63">
        <v>8.5339999999999999E-2</v>
      </c>
      <c r="BP10" s="63">
        <v>2.087E-2</v>
      </c>
      <c r="BQ10" s="63">
        <v>-0.1013</v>
      </c>
      <c r="BR10" s="63">
        <v>7.2279999999999998</v>
      </c>
      <c r="BS10" s="63">
        <v>2.968</v>
      </c>
      <c r="BT10" s="18"/>
      <c r="BV10" s="63">
        <v>-0.79630000000000001</v>
      </c>
      <c r="BW10" s="63">
        <v>-1.7989999999999999E-2</v>
      </c>
      <c r="BX10" s="63">
        <v>1.3069999999999999</v>
      </c>
      <c r="BY10" s="63">
        <v>4.282</v>
      </c>
      <c r="BZ10" s="63">
        <v>2.9860000000000002</v>
      </c>
      <c r="CA10" s="63">
        <v>-0.4753</v>
      </c>
      <c r="CB10" s="63">
        <v>-6.9379999999999997E-2</v>
      </c>
      <c r="CC10" s="63">
        <v>0.51019999999999999</v>
      </c>
      <c r="CD10" s="63">
        <v>9.6150000000000002</v>
      </c>
      <c r="CE10" s="63">
        <v>2.9660000000000002</v>
      </c>
      <c r="CF10" s="18"/>
    </row>
    <row r="11" spans="1:85" ht="15" customHeight="1" x14ac:dyDescent="0.15">
      <c r="A11" t="s">
        <v>15</v>
      </c>
      <c r="B11" s="18">
        <f ca="1">S42+T42*$B$7+U42/(1+EXP(($B$7-V42)/W42))</f>
        <v>8.3717704882364501E-3</v>
      </c>
      <c r="C11" s="18">
        <f ca="1">X42+Y42*$C$7+Z42/(1+EXP(($C$7-AA42)/AB42))</f>
        <v>8.3203505452703504E-3</v>
      </c>
      <c r="D11" s="18"/>
      <c r="E11" s="18">
        <f>Main!D44</f>
        <v>8.9716999999999995E-8</v>
      </c>
      <c r="F11">
        <f t="shared" ca="1" si="0"/>
        <v>9.4022637027934876E-3</v>
      </c>
      <c r="G11" s="18">
        <f t="shared" si="1"/>
        <v>0.58524420675779742</v>
      </c>
      <c r="H11" s="18">
        <f t="shared" si="2"/>
        <v>6.5668776183662667E-2</v>
      </c>
      <c r="I11" s="18">
        <f t="shared" ca="1" si="3"/>
        <v>0.97186562095964901</v>
      </c>
      <c r="J11" s="18">
        <f t="shared" ca="1" si="4"/>
        <v>0.89576090491978111</v>
      </c>
      <c r="K11" s="18">
        <f t="shared" ca="1" si="5"/>
        <v>-2.810932897613196E-10</v>
      </c>
      <c r="L11" s="18">
        <f t="shared" ca="1" si="6"/>
        <v>0.98083768416865758</v>
      </c>
      <c r="M11" s="18">
        <f t="shared" ca="1" si="7"/>
        <v>0.94859692443282095</v>
      </c>
      <c r="N11" s="18">
        <f t="shared" ca="1" si="8"/>
        <v>6461.796005299997</v>
      </c>
      <c r="O11" s="18">
        <f ca="1">N11*DCC!C12*DCC!D12</f>
        <v>2.9515707352162812E-4</v>
      </c>
      <c r="P11" s="18"/>
      <c r="R11" s="64">
        <v>24.1</v>
      </c>
      <c r="S11" s="63">
        <v>-3.5198399999999998E-2</v>
      </c>
      <c r="T11" s="63">
        <v>0</v>
      </c>
      <c r="U11" s="63">
        <v>0.37653700000000001</v>
      </c>
      <c r="V11" s="63">
        <v>-3.4569599999999999E-2</v>
      </c>
      <c r="W11" s="63">
        <v>-2.2297300000000001E-3</v>
      </c>
      <c r="X11" s="63">
        <v>0.48264200000000002</v>
      </c>
      <c r="Y11" s="18"/>
      <c r="Z11" s="63">
        <v>0.12740000000000001</v>
      </c>
      <c r="AA11" s="63">
        <v>3.539E-3</v>
      </c>
      <c r="AB11" s="63">
        <v>0</v>
      </c>
      <c r="AC11" s="63">
        <v>0</v>
      </c>
      <c r="AD11" s="63">
        <v>3</v>
      </c>
      <c r="AE11" s="63">
        <v>0.20230000000000001</v>
      </c>
      <c r="AF11" s="63">
        <v>3.7379999999999998E-4</v>
      </c>
      <c r="AG11" s="63">
        <v>-6.2880000000000005E-2</v>
      </c>
      <c r="AH11" s="63">
        <v>10.7</v>
      </c>
      <c r="AI11" s="63">
        <v>3.0209999999999999</v>
      </c>
      <c r="AJ11" s="18"/>
      <c r="AL11" s="63">
        <v>3.5439999999999998E-3</v>
      </c>
      <c r="AM11" s="63">
        <v>-3.9719999999999999E-5</v>
      </c>
      <c r="AN11" s="63">
        <v>4.4279999999999996E-3</v>
      </c>
      <c r="AO11" s="63">
        <v>5.6539999999999999</v>
      </c>
      <c r="AP11" s="63">
        <v>2.9710000000000001</v>
      </c>
      <c r="AQ11" s="63">
        <v>-3.0079999999999998E-3</v>
      </c>
      <c r="AR11" s="63">
        <v>3.0889999999999997E-4</v>
      </c>
      <c r="AS11" s="63">
        <v>9.8480000000000009E-3</v>
      </c>
      <c r="AT11" s="63">
        <v>7.7750000000000004</v>
      </c>
      <c r="AU11" s="63">
        <v>2.9830000000000001</v>
      </c>
      <c r="AV11" s="18"/>
      <c r="AX11" s="63">
        <v>-0.13289999999999999</v>
      </c>
      <c r="AY11" s="63">
        <v>7.0969999999999996E-4</v>
      </c>
      <c r="AZ11" s="63">
        <v>5.5500000000000001E-2</v>
      </c>
      <c r="BA11" s="63">
        <v>8.5890000000000004</v>
      </c>
      <c r="BB11" s="63">
        <v>2.9119999999999999</v>
      </c>
      <c r="BC11" s="63">
        <v>-0.24030000000000001</v>
      </c>
      <c r="BD11" s="63">
        <v>6.156E-3</v>
      </c>
      <c r="BE11" s="63">
        <v>0.1585</v>
      </c>
      <c r="BF11" s="63">
        <v>8.6370000000000005</v>
      </c>
      <c r="BG11" s="63">
        <v>2.9630000000000001</v>
      </c>
      <c r="BH11" s="18"/>
      <c r="BJ11" s="63">
        <v>0.2316</v>
      </c>
      <c r="BK11" s="63">
        <v>2.317E-3</v>
      </c>
      <c r="BL11" s="63">
        <v>-0.46029999999999999</v>
      </c>
      <c r="BM11" s="63">
        <v>2.8290000000000002</v>
      </c>
      <c r="BN11" s="63">
        <v>2.9969999999999999</v>
      </c>
      <c r="BO11" s="63">
        <v>9.0260000000000007E-2</v>
      </c>
      <c r="BP11" s="63">
        <v>1.7489999999999999E-2</v>
      </c>
      <c r="BQ11" s="63">
        <v>-9.6979999999999997E-2</v>
      </c>
      <c r="BR11" s="63">
        <v>6.3390000000000004</v>
      </c>
      <c r="BS11" s="63">
        <v>2.9790000000000001</v>
      </c>
      <c r="BT11" s="18"/>
      <c r="BV11" s="63">
        <v>-0.72989999999999999</v>
      </c>
      <c r="BW11" s="63">
        <v>-1.346E-2</v>
      </c>
      <c r="BX11" s="63">
        <v>1.216</v>
      </c>
      <c r="BY11" s="63">
        <v>4.0460000000000003</v>
      </c>
      <c r="BZ11" s="63">
        <v>2.9910000000000001</v>
      </c>
      <c r="CA11" s="63">
        <v>-0.38769999999999999</v>
      </c>
      <c r="CB11" s="63">
        <v>-5.9769999999999997E-2</v>
      </c>
      <c r="CC11" s="63">
        <v>0.40379999999999999</v>
      </c>
      <c r="CD11" s="63">
        <v>8.9510000000000005</v>
      </c>
      <c r="CE11" s="63">
        <v>2.9609999999999999</v>
      </c>
      <c r="CF11" s="18"/>
    </row>
    <row r="12" spans="1:85" ht="15" customHeight="1" x14ac:dyDescent="0.15">
      <c r="D12" s="18"/>
      <c r="E12" s="18">
        <f>Main!D45</f>
        <v>1.1295E-7</v>
      </c>
      <c r="F12">
        <f t="shared" ca="1" si="0"/>
        <v>1.1083724350051671E-2</v>
      </c>
      <c r="G12" s="18">
        <f t="shared" si="1"/>
        <v>0.5817672700475387</v>
      </c>
      <c r="H12" s="18">
        <f t="shared" si="2"/>
        <v>4.1094467697495335E-2</v>
      </c>
      <c r="I12" s="18">
        <f t="shared" ca="1" si="3"/>
        <v>0.96958180895649482</v>
      </c>
      <c r="J12" s="18">
        <f t="shared" ca="1" si="4"/>
        <v>0.89404202315070769</v>
      </c>
      <c r="K12" s="18">
        <f t="shared" ca="1" si="5"/>
        <v>-2.7900671607382023E-10</v>
      </c>
      <c r="L12" s="18">
        <f t="shared" ca="1" si="6"/>
        <v>0.97848727195946372</v>
      </c>
      <c r="M12" s="18">
        <f t="shared" ca="1" si="7"/>
        <v>0.94648583747036963</v>
      </c>
      <c r="N12" s="18">
        <f t="shared" ca="1" si="8"/>
        <v>3417.3159270761894</v>
      </c>
      <c r="O12" s="18">
        <f ca="1">N12*DCC!C13*DCC!D13</f>
        <v>2.0432854895346069E-4</v>
      </c>
      <c r="P12" s="18"/>
      <c r="R12" s="64">
        <v>40.6</v>
      </c>
      <c r="S12" s="63">
        <v>-3.1756199999999998E-2</v>
      </c>
      <c r="T12" s="63">
        <v>0</v>
      </c>
      <c r="U12" s="63">
        <v>0.246833</v>
      </c>
      <c r="V12" s="63">
        <v>-5.0107100000000002E-2</v>
      </c>
      <c r="W12" s="63">
        <v>0</v>
      </c>
      <c r="X12" s="63">
        <v>0.31101499999999999</v>
      </c>
      <c r="Z12" s="63">
        <v>9.5399999999999999E-2</v>
      </c>
      <c r="AA12" s="63">
        <v>7.5109999999999999E-4</v>
      </c>
      <c r="AB12" s="63">
        <v>-4.7840000000000001E-2</v>
      </c>
      <c r="AC12" s="63">
        <v>1.907</v>
      </c>
      <c r="AD12" s="63">
        <v>2.9260000000000002</v>
      </c>
      <c r="AE12" s="63">
        <v>5.2449999999999997E-2</v>
      </c>
      <c r="AF12" s="63">
        <v>4.2469999999999999E-3</v>
      </c>
      <c r="AG12" s="63">
        <v>6.8879999999999997E-2</v>
      </c>
      <c r="AH12" s="63">
        <v>-1.2210000000000001</v>
      </c>
      <c r="AI12" s="63">
        <v>2.976</v>
      </c>
      <c r="AJ12" s="18"/>
      <c r="AL12" s="63">
        <v>1.379E-3</v>
      </c>
      <c r="AM12" s="63">
        <v>9.8679999999999994E-6</v>
      </c>
      <c r="AN12" s="63">
        <v>4.4590000000000003E-3</v>
      </c>
      <c r="AO12" s="63">
        <v>6.2679999999999998</v>
      </c>
      <c r="AP12" s="63">
        <v>2.9550000000000001</v>
      </c>
      <c r="AQ12" s="63">
        <v>-3.8920000000000001E-3</v>
      </c>
      <c r="AR12" s="63">
        <v>3.0229999999999998E-4</v>
      </c>
      <c r="AS12" s="63">
        <v>8.9110000000000005E-3</v>
      </c>
      <c r="AT12" s="63">
        <v>7.7610000000000001</v>
      </c>
      <c r="AU12" s="63">
        <v>2.972</v>
      </c>
      <c r="AV12" s="18"/>
      <c r="AX12" s="63">
        <v>-8.7290000000000006E-2</v>
      </c>
      <c r="AY12" s="63">
        <v>8.0270000000000005E-4</v>
      </c>
      <c r="AZ12" s="63">
        <v>5.799E-2</v>
      </c>
      <c r="BA12" s="63">
        <v>7.8170000000000002</v>
      </c>
      <c r="BB12" s="63">
        <v>2.9039999999999999</v>
      </c>
      <c r="BC12" s="63">
        <v>-0.17660000000000001</v>
      </c>
      <c r="BD12" s="63">
        <v>5.5009999999999998E-3</v>
      </c>
      <c r="BE12" s="63">
        <v>0.14219999999999999</v>
      </c>
      <c r="BF12" s="63">
        <v>8.3640000000000008</v>
      </c>
      <c r="BG12" s="63">
        <v>2.9649999999999999</v>
      </c>
      <c r="BH12" s="18"/>
      <c r="BJ12" s="63">
        <v>0.2006</v>
      </c>
      <c r="BK12" s="63">
        <v>1.9120000000000001E-3</v>
      </c>
      <c r="BL12" s="63">
        <v>-0.42180000000000001</v>
      </c>
      <c r="BM12" s="63">
        <v>2.6960000000000002</v>
      </c>
      <c r="BN12" s="63">
        <v>2.9980000000000002</v>
      </c>
      <c r="BO12" s="63">
        <v>8.1250000000000003E-2</v>
      </c>
      <c r="BP12" s="63">
        <v>1.438E-2</v>
      </c>
      <c r="BQ12" s="63">
        <v>-9.6500000000000002E-2</v>
      </c>
      <c r="BR12" s="63">
        <v>5.8869999999999996</v>
      </c>
      <c r="BS12" s="63">
        <v>2.9830000000000001</v>
      </c>
      <c r="BT12" s="18"/>
      <c r="BV12" s="63">
        <v>-0.62519999999999998</v>
      </c>
      <c r="BW12" s="63">
        <v>-1.094E-2</v>
      </c>
      <c r="BX12" s="63">
        <v>1.0960000000000001</v>
      </c>
      <c r="BY12" s="63">
        <v>3.9470000000000001</v>
      </c>
      <c r="BZ12" s="63">
        <v>2.996</v>
      </c>
      <c r="CA12" s="63">
        <v>-0.3024</v>
      </c>
      <c r="CB12" s="63">
        <v>-5.0990000000000001E-2</v>
      </c>
      <c r="CC12" s="63">
        <v>0.34229999999999999</v>
      </c>
      <c r="CD12" s="63">
        <v>8.5060000000000002</v>
      </c>
      <c r="CE12" s="63">
        <v>2.9580000000000002</v>
      </c>
      <c r="CF12" s="18"/>
    </row>
    <row r="13" spans="1:85" ht="15" customHeight="1" x14ac:dyDescent="0.25">
      <c r="A13" s="19" t="s">
        <v>16</v>
      </c>
      <c r="B13" s="18">
        <f ca="1">B8*(EXP(-B9*$B$1)-B10*EXP(-B11*$B$1))</f>
        <v>8.4809654702669747E-3</v>
      </c>
      <c r="C13" s="18">
        <f ca="1">C8*(EXP(-C9*$B$1)-C10*EXP(-C11*$B$1))</f>
        <v>7.4903557869061745E-3</v>
      </c>
      <c r="D13" s="18"/>
      <c r="E13" s="18">
        <f>Main!D46</f>
        <v>1.4219E-7</v>
      </c>
      <c r="F13">
        <f t="shared" ca="1" si="0"/>
        <v>1.2831513173334716E-2</v>
      </c>
      <c r="G13" s="18">
        <f t="shared" si="1"/>
        <v>0.57831199550205037</v>
      </c>
      <c r="H13" s="18">
        <f t="shared" si="2"/>
        <v>2.0220792436071212E-2</v>
      </c>
      <c r="I13" s="18">
        <f t="shared" ca="1" si="3"/>
        <v>0.96730402268976157</v>
      </c>
      <c r="J13" s="18">
        <f t="shared" ca="1" si="4"/>
        <v>0.89232707116174881</v>
      </c>
      <c r="K13" s="18">
        <f t="shared" ca="1" si="5"/>
        <v>-2.7692788381528906E-10</v>
      </c>
      <c r="L13" s="18">
        <f t="shared" ca="1" si="6"/>
        <v>0.97614313258113428</v>
      </c>
      <c r="M13" s="18">
        <f t="shared" ca="1" si="7"/>
        <v>0.94438013541452237</v>
      </c>
      <c r="N13" s="18">
        <f t="shared" ca="1" si="8"/>
        <v>1566.0636342954531</v>
      </c>
      <c r="O13" s="18">
        <f ca="1">N13*DCC!C14*DCC!D14</f>
        <v>1.2262985083694102E-4</v>
      </c>
      <c r="P13" s="18"/>
      <c r="R13" s="64">
        <v>58.8</v>
      </c>
      <c r="S13" s="63">
        <v>-2.7443599999999999E-2</v>
      </c>
      <c r="T13" s="63">
        <v>0</v>
      </c>
      <c r="U13" s="63">
        <v>0.17574899999999999</v>
      </c>
      <c r="V13" s="63">
        <v>-3.1557000000000002E-2</v>
      </c>
      <c r="W13" s="63">
        <v>0</v>
      </c>
      <c r="X13" s="63">
        <v>0.134128</v>
      </c>
      <c r="Z13" s="63">
        <v>-0.121</v>
      </c>
      <c r="AA13" s="63">
        <v>9.2409999999999992E-3</v>
      </c>
      <c r="AB13" s="63">
        <v>0.1434</v>
      </c>
      <c r="AC13" s="63">
        <v>12.08</v>
      </c>
      <c r="AD13" s="63">
        <v>2.8570000000000002</v>
      </c>
      <c r="AE13" s="63">
        <v>2.5190000000000001E-2</v>
      </c>
      <c r="AF13" s="63">
        <v>3.0539999999999999E-3</v>
      </c>
      <c r="AG13" s="63">
        <v>2.4680000000000001E-2</v>
      </c>
      <c r="AH13" s="63">
        <v>0.65659999999999996</v>
      </c>
      <c r="AI13" s="63">
        <v>2.835</v>
      </c>
      <c r="AJ13" s="18"/>
      <c r="AL13" s="63">
        <v>3.0049999999999999E-5</v>
      </c>
      <c r="AM13" s="63">
        <v>3.8909999999999998E-5</v>
      </c>
      <c r="AN13" s="63">
        <v>4.2900000000000004E-3</v>
      </c>
      <c r="AO13" s="63">
        <v>6.6669999999999998</v>
      </c>
      <c r="AP13" s="63">
        <v>2.9449999999999998</v>
      </c>
      <c r="AQ13" s="63">
        <v>-4.1989999999999996E-3</v>
      </c>
      <c r="AR13" s="63">
        <v>2.9020000000000001E-4</v>
      </c>
      <c r="AS13" s="63">
        <v>7.9989999999999992E-3</v>
      </c>
      <c r="AT13" s="63">
        <v>7.6909999999999998</v>
      </c>
      <c r="AU13" s="63">
        <v>2.964</v>
      </c>
      <c r="AV13" s="18"/>
      <c r="AX13" s="63">
        <v>-6.3619999999999996E-2</v>
      </c>
      <c r="AY13" s="63">
        <v>8.8909999999999998E-4</v>
      </c>
      <c r="AZ13" s="63">
        <v>6.1219999999999997E-2</v>
      </c>
      <c r="BA13" s="63">
        <v>7.2770000000000001</v>
      </c>
      <c r="BB13" s="63">
        <v>2.91</v>
      </c>
      <c r="BC13" s="63">
        <v>-0.13500000000000001</v>
      </c>
      <c r="BD13" s="63">
        <v>4.9170000000000004E-3</v>
      </c>
      <c r="BE13" s="63">
        <v>0.127</v>
      </c>
      <c r="BF13" s="63">
        <v>8.048</v>
      </c>
      <c r="BG13" s="63">
        <v>2.9580000000000002</v>
      </c>
      <c r="BH13" s="18"/>
      <c r="BJ13" s="63">
        <v>0.1699</v>
      </c>
      <c r="BK13" s="63">
        <v>1.5150000000000001E-3</v>
      </c>
      <c r="BL13" s="63">
        <v>-0.38550000000000001</v>
      </c>
      <c r="BM13" s="63">
        <v>2.6629999999999998</v>
      </c>
      <c r="BN13" s="63">
        <v>3</v>
      </c>
      <c r="BO13" s="63">
        <v>7.5730000000000006E-2</v>
      </c>
      <c r="BP13" s="63">
        <v>1.14E-2</v>
      </c>
      <c r="BQ13" s="63">
        <v>-0.10150000000000001</v>
      </c>
      <c r="BR13" s="63">
        <v>5.64</v>
      </c>
      <c r="BS13" s="63">
        <v>2.9830000000000001</v>
      </c>
      <c r="BT13" s="18"/>
      <c r="BV13" s="63">
        <v>-0.52769999999999995</v>
      </c>
      <c r="BW13" s="63">
        <v>-8.8649999999999996E-3</v>
      </c>
      <c r="BX13" s="63">
        <v>0.9899</v>
      </c>
      <c r="BY13" s="63">
        <v>3.923</v>
      </c>
      <c r="BZ13" s="63">
        <v>2.9990000000000001</v>
      </c>
      <c r="CA13" s="63">
        <v>-0.2641</v>
      </c>
      <c r="CB13" s="63">
        <v>-4.0869999999999997E-2</v>
      </c>
      <c r="CC13" s="63">
        <v>0.33090000000000003</v>
      </c>
      <c r="CD13" s="63">
        <v>7.9429999999999996</v>
      </c>
      <c r="CE13" s="63">
        <v>2.9630000000000001</v>
      </c>
      <c r="CF13" s="18"/>
    </row>
    <row r="14" spans="1:85" ht="15" customHeight="1" x14ac:dyDescent="0.15">
      <c r="D14" s="18"/>
      <c r="E14" s="18">
        <f>Main!D47</f>
        <v>1.7901000000000001E-7</v>
      </c>
      <c r="F14">
        <f t="shared" ca="1" si="0"/>
        <v>1.4590905831666759E-2</v>
      </c>
      <c r="G14" s="18">
        <f t="shared" si="1"/>
        <v>0.57487639373899857</v>
      </c>
      <c r="H14" s="18">
        <f t="shared" si="2"/>
        <v>7.3482806531443559E-3</v>
      </c>
      <c r="I14" s="18">
        <f t="shared" ca="1" si="3"/>
        <v>0.96503102017316322</v>
      </c>
      <c r="J14" s="18">
        <f t="shared" ca="1" si="4"/>
        <v>0.89061513745527143</v>
      </c>
      <c r="K14" s="18">
        <f t="shared" ca="1" si="5"/>
        <v>-2.7485557232362337E-10</v>
      </c>
      <c r="L14" s="18">
        <f t="shared" ca="1" si="6"/>
        <v>0.97380398508573629</v>
      </c>
      <c r="M14" s="18">
        <f t="shared" ca="1" si="7"/>
        <v>0.94227867732450765</v>
      </c>
      <c r="N14" s="18">
        <f t="shared" ca="1" si="8"/>
        <v>696.79303923254838</v>
      </c>
      <c r="O14" s="18">
        <f ca="1">N14*DCC!C15*DCC!D15</f>
        <v>7.1348487256900486E-5</v>
      </c>
      <c r="P14" s="18"/>
      <c r="R14" s="64">
        <v>79.900000000000006</v>
      </c>
      <c r="S14" s="63">
        <v>-1.96081E-2</v>
      </c>
      <c r="T14" s="63">
        <v>0</v>
      </c>
      <c r="U14" s="63">
        <v>0.13131699999999999</v>
      </c>
      <c r="V14" s="63">
        <v>-1.55999E-2</v>
      </c>
      <c r="W14" s="63">
        <v>0</v>
      </c>
      <c r="X14" s="63">
        <v>4.2967900000000003E-2</v>
      </c>
      <c r="Z14" s="63">
        <v>-0.1782</v>
      </c>
      <c r="AA14" s="63">
        <v>1.0880000000000001E-2</v>
      </c>
      <c r="AB14" s="63">
        <v>0.17519999999999999</v>
      </c>
      <c r="AC14" s="63">
        <v>12.1</v>
      </c>
      <c r="AD14" s="63">
        <v>2.9009999999999998</v>
      </c>
      <c r="AE14" s="63">
        <v>9.5329999999999998E-3</v>
      </c>
      <c r="AF14" s="63">
        <v>2.8400000000000001E-3</v>
      </c>
      <c r="AG14" s="63">
        <v>1.201E-2</v>
      </c>
      <c r="AH14" s="63">
        <v>0.442</v>
      </c>
      <c r="AI14" s="63">
        <v>2.6349999999999998</v>
      </c>
      <c r="AJ14" s="18"/>
      <c r="AL14" s="63">
        <v>-8.7109999999999998E-4</v>
      </c>
      <c r="AM14" s="63">
        <v>6.3990000000000002E-5</v>
      </c>
      <c r="AN14" s="63">
        <v>4.2240000000000003E-3</v>
      </c>
      <c r="AO14" s="63">
        <v>6.7519999999999998</v>
      </c>
      <c r="AP14" s="63">
        <v>2.9340000000000002</v>
      </c>
      <c r="AQ14" s="63">
        <v>-4.2009999999999999E-3</v>
      </c>
      <c r="AR14" s="63">
        <v>2.3670000000000001E-4</v>
      </c>
      <c r="AS14" s="63">
        <v>7.1250000000000003E-3</v>
      </c>
      <c r="AT14" s="63">
        <v>7.7080000000000002</v>
      </c>
      <c r="AU14" s="63">
        <v>2.9609999999999999</v>
      </c>
      <c r="AV14" s="18"/>
      <c r="AX14" s="63">
        <v>-5.0689999999999999E-2</v>
      </c>
      <c r="AY14" s="63">
        <v>9.9740000000000007E-4</v>
      </c>
      <c r="AZ14" s="63">
        <v>6.4479999999999996E-2</v>
      </c>
      <c r="BA14" s="63">
        <v>6.875</v>
      </c>
      <c r="BB14" s="63">
        <v>2.9209999999999998</v>
      </c>
      <c r="BC14" s="63">
        <v>-0.1085</v>
      </c>
      <c r="BD14" s="63">
        <v>4.0080000000000003E-3</v>
      </c>
      <c r="BE14" s="63">
        <v>0.115</v>
      </c>
      <c r="BF14" s="63">
        <v>7.9080000000000004</v>
      </c>
      <c r="BG14" s="63">
        <v>2.9510000000000001</v>
      </c>
      <c r="BH14" s="18"/>
      <c r="BJ14" s="63">
        <v>0.13719999999999999</v>
      </c>
      <c r="BK14" s="63">
        <v>1.436E-3</v>
      </c>
      <c r="BL14" s="63">
        <v>-0.34770000000000001</v>
      </c>
      <c r="BM14" s="63">
        <v>2.645</v>
      </c>
      <c r="BN14" s="63">
        <v>2.9980000000000002</v>
      </c>
      <c r="BO14" s="63">
        <v>5.0869999999999999E-2</v>
      </c>
      <c r="BP14" s="63">
        <v>1.059E-2</v>
      </c>
      <c r="BQ14" s="63">
        <v>-8.5870000000000002E-2</v>
      </c>
      <c r="BR14" s="63">
        <v>5.6210000000000004</v>
      </c>
      <c r="BS14" s="63">
        <v>2.9750000000000001</v>
      </c>
      <c r="BT14" s="18"/>
      <c r="BV14" s="63">
        <v>-0.42570000000000002</v>
      </c>
      <c r="BW14" s="63">
        <v>-8.0599999999999995E-3</v>
      </c>
      <c r="BX14" s="63">
        <v>0.88080000000000003</v>
      </c>
      <c r="BY14" s="63">
        <v>3.9180000000000001</v>
      </c>
      <c r="BZ14" s="63">
        <v>3</v>
      </c>
      <c r="CA14" s="63">
        <v>-0.1855</v>
      </c>
      <c r="CB14" s="63">
        <v>-3.7569999999999999E-2</v>
      </c>
      <c r="CC14" s="63">
        <v>0.2792</v>
      </c>
      <c r="CD14" s="63">
        <v>8.0869999999999997</v>
      </c>
      <c r="CE14" s="63">
        <v>2.9670000000000001</v>
      </c>
      <c r="CF14" s="18"/>
    </row>
    <row r="15" spans="1:85" ht="15" customHeight="1" x14ac:dyDescent="0.15">
      <c r="A15" t="s">
        <v>62</v>
      </c>
      <c r="B15" s="18">
        <f ca="1">S49+T49*$B$2+U49/(1+EXP(($B$2-V49)/W49))</f>
        <v>0.22700226850605437</v>
      </c>
      <c r="D15" s="18"/>
      <c r="E15" s="18">
        <f>Main!D48</f>
        <v>2.2536E-7</v>
      </c>
      <c r="F15">
        <f t="shared" ca="1" si="0"/>
        <v>1.6307286134820194E-2</v>
      </c>
      <c r="G15" s="18">
        <f t="shared" si="1"/>
        <v>0.57146152445706877</v>
      </c>
      <c r="H15" s="18">
        <f t="shared" si="2"/>
        <v>1.8239076645218391E-3</v>
      </c>
      <c r="I15" s="18">
        <f t="shared" ca="1" si="3"/>
        <v>0.96276356963562804</v>
      </c>
      <c r="J15" s="18">
        <f t="shared" ca="1" si="4"/>
        <v>0.8889068271359124</v>
      </c>
      <c r="K15" s="18">
        <f t="shared" ca="1" si="5"/>
        <v>-2.7279038409951036E-10</v>
      </c>
      <c r="L15" s="18">
        <f t="shared" ca="1" si="6"/>
        <v>0.97147061693308845</v>
      </c>
      <c r="M15" s="18">
        <f t="shared" ca="1" si="7"/>
        <v>0.94018218155468847</v>
      </c>
      <c r="N15" s="18">
        <f t="shared" ca="1" si="8"/>
        <v>384.13557643164796</v>
      </c>
      <c r="O15" s="18">
        <f ca="1">N15*DCC!C16*DCC!D16</f>
        <v>5.1390171580494923E-5</v>
      </c>
      <c r="P15" s="18"/>
      <c r="R15" s="64">
        <v>109.05</v>
      </c>
      <c r="S15" s="63">
        <v>-1.47972E-2</v>
      </c>
      <c r="T15" s="63">
        <v>0</v>
      </c>
      <c r="U15" s="63">
        <v>0.12352200000000001</v>
      </c>
      <c r="V15" s="63">
        <v>-6.6905899999999997E-3</v>
      </c>
      <c r="W15" s="63">
        <v>0</v>
      </c>
      <c r="X15" s="63">
        <v>1.6772599999999999E-2</v>
      </c>
      <c r="Z15" s="63">
        <v>-0.21049999999999999</v>
      </c>
      <c r="AA15" s="63">
        <v>1.1480000000000001E-2</v>
      </c>
      <c r="AB15" s="63">
        <v>0.1913</v>
      </c>
      <c r="AC15" s="63">
        <v>12.08</v>
      </c>
      <c r="AD15" s="63">
        <v>2.9140000000000001</v>
      </c>
      <c r="AE15" s="63">
        <v>-1.897E-3</v>
      </c>
      <c r="AF15" s="63">
        <v>2.3579999999999999E-3</v>
      </c>
      <c r="AG15" s="63">
        <v>1.377E-3</v>
      </c>
      <c r="AH15" s="63">
        <v>1.1779999999999999</v>
      </c>
      <c r="AI15" s="63">
        <v>2.0680000000000001</v>
      </c>
      <c r="AJ15" s="18"/>
      <c r="AL15" s="63">
        <v>-1.5150000000000001E-3</v>
      </c>
      <c r="AM15" s="63">
        <v>8.2109999999999998E-5</v>
      </c>
      <c r="AN15" s="63">
        <v>4.1469999999999996E-3</v>
      </c>
      <c r="AO15" s="63">
        <v>6.8339999999999996</v>
      </c>
      <c r="AP15" s="63">
        <v>2.9260000000000002</v>
      </c>
      <c r="AQ15" s="63">
        <v>-4.3930000000000002E-3</v>
      </c>
      <c r="AR15" s="63">
        <v>2.519E-4</v>
      </c>
      <c r="AS15" s="63">
        <v>6.6699999999999997E-3</v>
      </c>
      <c r="AT15" s="63">
        <v>7.6609999999999996</v>
      </c>
      <c r="AU15" s="63">
        <v>2.9550000000000001</v>
      </c>
      <c r="AV15" s="18"/>
      <c r="AX15" s="63">
        <v>-4.231E-2</v>
      </c>
      <c r="AY15" s="63">
        <v>1.1609999999999999E-3</v>
      </c>
      <c r="AZ15" s="63">
        <v>6.7159999999999997E-2</v>
      </c>
      <c r="BA15" s="63">
        <v>6.56</v>
      </c>
      <c r="BB15" s="63">
        <v>2.9279999999999999</v>
      </c>
      <c r="BC15" s="63">
        <v>-8.7609999999999993E-2</v>
      </c>
      <c r="BD15" s="63">
        <v>3.5599999999999998E-3</v>
      </c>
      <c r="BE15" s="63">
        <v>0.1041</v>
      </c>
      <c r="BF15" s="63">
        <v>7.742</v>
      </c>
      <c r="BG15" s="63">
        <v>2.9489999999999998</v>
      </c>
      <c r="BH15" s="18"/>
      <c r="BJ15" s="63">
        <v>9.9519999999999997E-2</v>
      </c>
      <c r="BK15" s="63">
        <v>1.4319999999999999E-3</v>
      </c>
      <c r="BL15" s="63">
        <v>-0.30349999999999999</v>
      </c>
      <c r="BM15" s="63">
        <v>2.6459999999999999</v>
      </c>
      <c r="BN15" s="63">
        <v>3</v>
      </c>
      <c r="BO15" s="63">
        <v>3.1850000000000003E-2</v>
      </c>
      <c r="BP15" s="63">
        <v>8.3350000000000004E-3</v>
      </c>
      <c r="BQ15" s="63">
        <v>-7.9350000000000004E-2</v>
      </c>
      <c r="BR15" s="63">
        <v>5.5110000000000001</v>
      </c>
      <c r="BS15" s="63">
        <v>2.9820000000000002</v>
      </c>
      <c r="BT15" s="18"/>
      <c r="BV15" s="63">
        <v>-0.31090000000000001</v>
      </c>
      <c r="BW15" s="63">
        <v>-7.3990000000000002E-3</v>
      </c>
      <c r="BX15" s="63">
        <v>0.75629999999999997</v>
      </c>
      <c r="BY15" s="63">
        <v>3.9449999999999998</v>
      </c>
      <c r="BZ15" s="63">
        <v>3.004</v>
      </c>
      <c r="CA15" s="63">
        <v>-0.11890000000000001</v>
      </c>
      <c r="CB15" s="63">
        <v>-2.9729999999999999E-2</v>
      </c>
      <c r="CC15" s="63">
        <v>0.24540000000000001</v>
      </c>
      <c r="CD15" s="63">
        <v>7.8789999999999996</v>
      </c>
      <c r="CE15" s="63">
        <v>2.972</v>
      </c>
      <c r="CF15" s="18"/>
    </row>
    <row r="16" spans="1:85" ht="15" customHeight="1" x14ac:dyDescent="0.15">
      <c r="A16" t="s">
        <v>63</v>
      </c>
      <c r="B16" s="18">
        <f ca="1">S50+T50*$B$2+U50/(1+EXP(($B$2-V50)/W50))</f>
        <v>2.6082377845857707E-3</v>
      </c>
      <c r="D16" s="18"/>
      <c r="E16" s="18">
        <f>Main!D49</f>
        <v>2.8370999999999999E-7</v>
      </c>
      <c r="F16">
        <f t="shared" ca="1" si="0"/>
        <v>1.7935348059432685E-2</v>
      </c>
      <c r="G16" s="18">
        <f t="shared" si="1"/>
        <v>0.56806703085330534</v>
      </c>
      <c r="H16" s="18">
        <f t="shared" si="2"/>
        <v>2.80127114101752E-4</v>
      </c>
      <c r="I16" s="18">
        <f t="shared" ca="1" si="3"/>
        <v>0.96050150485524055</v>
      </c>
      <c r="J16" s="18">
        <f t="shared" ca="1" si="4"/>
        <v>0.88720204525427959</v>
      </c>
      <c r="K16" s="18">
        <f t="shared" ca="1" si="5"/>
        <v>-2.7073205589739719E-10</v>
      </c>
      <c r="L16" s="18">
        <f t="shared" ca="1" si="6"/>
        <v>0.96914285349888418</v>
      </c>
      <c r="M16" s="18">
        <f t="shared" ca="1" si="7"/>
        <v>0.93809050367442315</v>
      </c>
      <c r="N16" s="18">
        <f t="shared" ca="1" si="8"/>
        <v>283.58103590254086</v>
      </c>
      <c r="O16" s="18">
        <f ca="1">N16*DCC!C17*DCC!D17</f>
        <v>4.9521675479065486E-5</v>
      </c>
      <c r="P16" s="18"/>
      <c r="R16" s="64">
        <v>148.5</v>
      </c>
      <c r="S16" s="63">
        <v>0</v>
      </c>
      <c r="T16" s="63">
        <v>0</v>
      </c>
      <c r="U16" s="63">
        <v>0</v>
      </c>
      <c r="V16" s="63">
        <v>0</v>
      </c>
      <c r="W16" s="63">
        <v>0</v>
      </c>
      <c r="X16" s="63">
        <v>0</v>
      </c>
      <c r="Z16" s="63">
        <v>-0.33289999999999997</v>
      </c>
      <c r="AA16" s="63">
        <v>1.737E-2</v>
      </c>
      <c r="AB16" s="63">
        <v>0.26190000000000002</v>
      </c>
      <c r="AC16" s="63">
        <v>12.24</v>
      </c>
      <c r="AD16" s="63">
        <v>2.9359999999999999</v>
      </c>
      <c r="AE16" s="63">
        <v>5.2639999999999999E-2</v>
      </c>
      <c r="AF16" s="63">
        <v>-1.4859999999999999E-3</v>
      </c>
      <c r="AG16" s="63">
        <v>-6.4030000000000004E-2</v>
      </c>
      <c r="AH16" s="63">
        <v>9.6950000000000003</v>
      </c>
      <c r="AI16" s="63">
        <v>3.0369999999999999</v>
      </c>
      <c r="AJ16" s="18"/>
      <c r="AL16" s="63">
        <v>-1.872E-3</v>
      </c>
      <c r="AM16" s="63">
        <v>9.8510000000000004E-5</v>
      </c>
      <c r="AN16" s="63">
        <v>4.0679999999999996E-3</v>
      </c>
      <c r="AO16" s="63">
        <v>6.798</v>
      </c>
      <c r="AP16" s="63">
        <v>2.9220000000000002</v>
      </c>
      <c r="AQ16" s="63">
        <v>-3.761E-3</v>
      </c>
      <c r="AR16" s="63">
        <v>1.962E-4</v>
      </c>
      <c r="AS16" s="63">
        <v>5.6010000000000001E-3</v>
      </c>
      <c r="AT16" s="63">
        <v>7.6529999999999996</v>
      </c>
      <c r="AU16" s="63">
        <v>2.9460000000000002</v>
      </c>
      <c r="AV16" s="18"/>
      <c r="AX16" s="63">
        <v>-3.7289999999999997E-2</v>
      </c>
      <c r="AY16" s="63">
        <v>1.4009999999999999E-3</v>
      </c>
      <c r="AZ16" s="63">
        <v>6.9059999999999996E-2</v>
      </c>
      <c r="BA16" s="63">
        <v>6.3689999999999998</v>
      </c>
      <c r="BB16" s="63">
        <v>2.9329999999999998</v>
      </c>
      <c r="BC16" s="63">
        <v>-6.9139999999999993E-2</v>
      </c>
      <c r="BD16" s="63">
        <v>3.0539999999999999E-3</v>
      </c>
      <c r="BE16" s="63">
        <v>9.1910000000000006E-2</v>
      </c>
      <c r="BF16" s="63">
        <v>7.5780000000000003</v>
      </c>
      <c r="BG16" s="63">
        <v>2.948</v>
      </c>
      <c r="BH16" s="18"/>
      <c r="BJ16" s="63">
        <v>5.4059999999999997E-2</v>
      </c>
      <c r="BK16" s="63">
        <v>1.6429999999999999E-3</v>
      </c>
      <c r="BL16" s="63">
        <v>-0.25019999999999998</v>
      </c>
      <c r="BM16" s="63">
        <v>2.6080000000000001</v>
      </c>
      <c r="BN16" s="63">
        <v>3.0019999999999998</v>
      </c>
      <c r="BO16" s="63">
        <v>-2.9199999999999999E-3</v>
      </c>
      <c r="BP16" s="63">
        <v>7.4949999999999999E-3</v>
      </c>
      <c r="BQ16" s="63">
        <v>-5.663E-2</v>
      </c>
      <c r="BR16" s="63">
        <v>5.49</v>
      </c>
      <c r="BS16" s="63">
        <v>2.97</v>
      </c>
      <c r="BT16" s="18"/>
      <c r="BV16" s="63">
        <v>-0.1714</v>
      </c>
      <c r="BW16" s="63">
        <v>-7.4679999999999998E-3</v>
      </c>
      <c r="BX16" s="63">
        <v>0.60240000000000005</v>
      </c>
      <c r="BY16" s="63">
        <v>3.9689999999999999</v>
      </c>
      <c r="BZ16" s="63">
        <v>3.008</v>
      </c>
      <c r="CA16" s="63">
        <v>-1.8530000000000001E-2</v>
      </c>
      <c r="CB16" s="63">
        <v>-2.5930000000000002E-2</v>
      </c>
      <c r="CC16" s="63">
        <v>0.17849999999999999</v>
      </c>
      <c r="CD16" s="63">
        <v>8.3829999999999991</v>
      </c>
      <c r="CE16" s="63">
        <v>2.9929999999999999</v>
      </c>
      <c r="CF16" s="18"/>
    </row>
    <row r="17" spans="1:85" ht="15" customHeight="1" x14ac:dyDescent="0.15">
      <c r="A17" t="s">
        <v>12</v>
      </c>
      <c r="B17" s="18">
        <f ca="1">B13-B18*$B$6^B19</f>
        <v>8.5977494641775905E-3</v>
      </c>
      <c r="D17" s="18"/>
      <c r="E17" s="18">
        <f>Main!D50</f>
        <v>3.5717000000000001E-7</v>
      </c>
      <c r="F17">
        <f t="shared" ca="1" si="0"/>
        <v>1.9442777093220349E-2</v>
      </c>
      <c r="G17" s="18">
        <f t="shared" si="1"/>
        <v>0.56469265500346055</v>
      </c>
      <c r="H17" s="18">
        <f t="shared" si="2"/>
        <v>2.3508499051259951E-5</v>
      </c>
      <c r="I17" s="18">
        <f t="shared" ca="1" si="3"/>
        <v>0.95824472355886037</v>
      </c>
      <c r="J17" s="18">
        <f t="shared" ca="1" si="4"/>
        <v>0.88550074899181486</v>
      </c>
      <c r="K17" s="18">
        <f t="shared" ca="1" si="5"/>
        <v>-2.6868036812137718E-10</v>
      </c>
      <c r="L17" s="18">
        <f t="shared" ca="1" si="6"/>
        <v>0.96682058550082128</v>
      </c>
      <c r="M17" s="18">
        <f t="shared" ca="1" si="7"/>
        <v>0.93600355958855963</v>
      </c>
      <c r="N17" s="18">
        <f t="shared" ca="1" si="8"/>
        <v>235.83987570554962</v>
      </c>
      <c r="O17" s="18">
        <f ca="1">N17*DCC!C18*DCC!D18</f>
        <v>5.3693037167813107E-5</v>
      </c>
      <c r="P17" s="18"/>
      <c r="R17" s="64">
        <v>202.5</v>
      </c>
      <c r="S17" s="63">
        <v>0</v>
      </c>
      <c r="T17" s="63">
        <v>0</v>
      </c>
      <c r="U17" s="63">
        <v>0</v>
      </c>
      <c r="V17" s="63">
        <v>0</v>
      </c>
      <c r="W17" s="63">
        <v>0</v>
      </c>
      <c r="X17" s="63">
        <v>0</v>
      </c>
      <c r="Z17" s="63">
        <v>-0.35880000000000001</v>
      </c>
      <c r="AA17" s="63">
        <v>1.789E-2</v>
      </c>
      <c r="AB17" s="63">
        <v>0.2722</v>
      </c>
      <c r="AC17" s="63">
        <v>12.32</v>
      </c>
      <c r="AD17" s="63">
        <v>2.9470000000000001</v>
      </c>
      <c r="AE17" s="63">
        <v>1.4659999999999999E-2</v>
      </c>
      <c r="AF17" s="63">
        <v>-4.4939999999999997E-4</v>
      </c>
      <c r="AG17" s="63">
        <v>-4.1230000000000003E-2</v>
      </c>
      <c r="AH17" s="63">
        <v>9.5939999999999994</v>
      </c>
      <c r="AI17" s="63">
        <v>3.0939999999999999</v>
      </c>
      <c r="AJ17" s="18"/>
      <c r="AL17" s="63">
        <v>-1.838E-3</v>
      </c>
      <c r="AM17" s="63">
        <v>1.078E-4</v>
      </c>
      <c r="AN17" s="63">
        <v>3.8500000000000001E-3</v>
      </c>
      <c r="AO17" s="63">
        <v>6.6920000000000002</v>
      </c>
      <c r="AP17" s="63">
        <v>2.92</v>
      </c>
      <c r="AQ17" s="63">
        <v>-2.885E-3</v>
      </c>
      <c r="AR17" s="63">
        <v>1.652E-4</v>
      </c>
      <c r="AS17" s="63">
        <v>4.6160000000000003E-3</v>
      </c>
      <c r="AT17" s="63">
        <v>7.4969999999999999</v>
      </c>
      <c r="AU17" s="63">
        <v>2.9350000000000001</v>
      </c>
      <c r="AV17" s="18"/>
      <c r="AX17" s="63">
        <v>-3.0700000000000002E-2</v>
      </c>
      <c r="AY17" s="63">
        <v>1.5679999999999999E-3</v>
      </c>
      <c r="AZ17" s="63">
        <v>6.7030000000000006E-2</v>
      </c>
      <c r="BA17" s="63">
        <v>6.2519999999999998</v>
      </c>
      <c r="BB17" s="63">
        <v>2.9319999999999999</v>
      </c>
      <c r="BC17" s="63">
        <v>-4.8280000000000003E-2</v>
      </c>
      <c r="BD17" s="63">
        <v>2.5590000000000001E-3</v>
      </c>
      <c r="BE17" s="63">
        <v>7.6539999999999997E-2</v>
      </c>
      <c r="BF17" s="63">
        <v>7.3319999999999999</v>
      </c>
      <c r="BG17" s="63">
        <v>2.9369999999999998</v>
      </c>
      <c r="BH17" s="18"/>
      <c r="BJ17" s="63">
        <v>2.875E-3</v>
      </c>
      <c r="BK17" s="63">
        <v>1.9989999999999999E-3</v>
      </c>
      <c r="BL17" s="63">
        <v>-0.19139999999999999</v>
      </c>
      <c r="BM17" s="63">
        <v>2.4039999999999999</v>
      </c>
      <c r="BN17" s="63">
        <v>3.0049999999999999</v>
      </c>
      <c r="BO17" s="63">
        <v>-3.2199999999999999E-2</v>
      </c>
      <c r="BP17" s="63">
        <v>5.5250000000000004E-3</v>
      </c>
      <c r="BQ17" s="63">
        <v>-3.9669999999999997E-2</v>
      </c>
      <c r="BR17" s="63">
        <v>5.3230000000000004</v>
      </c>
      <c r="BS17" s="63">
        <v>2.9580000000000002</v>
      </c>
      <c r="BT17" s="18"/>
      <c r="BV17" s="63">
        <v>-1.291E-2</v>
      </c>
      <c r="BW17" s="63">
        <v>-8.0099999999999998E-3</v>
      </c>
      <c r="BX17" s="63">
        <v>0.42570000000000002</v>
      </c>
      <c r="BY17" s="63">
        <v>3.9020000000000001</v>
      </c>
      <c r="BZ17" s="63">
        <v>3.0219999999999998</v>
      </c>
      <c r="CA17" s="63">
        <v>8.4669999999999995E-2</v>
      </c>
      <c r="CB17" s="63">
        <v>-1.9259999999999999E-2</v>
      </c>
      <c r="CC17" s="63">
        <v>0.1087</v>
      </c>
      <c r="CD17" s="63">
        <v>8.6669999999999998</v>
      </c>
      <c r="CE17" s="63">
        <v>2.9750000000000001</v>
      </c>
      <c r="CF17" s="18"/>
    </row>
    <row r="18" spans="1:85" ht="15" customHeight="1" x14ac:dyDescent="0.15">
      <c r="A18" t="s">
        <v>13</v>
      </c>
      <c r="B18" s="18">
        <f ca="1">(B13-C13)/($B$6^B19-$C$6^B19)</f>
        <v>-3.6588236479252723E-12</v>
      </c>
      <c r="D18" s="18"/>
      <c r="E18" s="18">
        <f>Main!D51</f>
        <v>4.4965000000000001E-7</v>
      </c>
      <c r="F18">
        <f t="shared" ca="1" si="0"/>
        <v>2.081150718456138E-2</v>
      </c>
      <c r="G18" s="18">
        <f t="shared" si="1"/>
        <v>0.56133839466870428</v>
      </c>
      <c r="H18" s="18">
        <f t="shared" si="2"/>
        <v>9.2189615162350458E-7</v>
      </c>
      <c r="I18" s="18">
        <f t="shared" ca="1" si="3"/>
        <v>0.95599329411666201</v>
      </c>
      <c r="J18" s="18">
        <f t="shared" ca="1" si="4"/>
        <v>0.88380302881134853</v>
      </c>
      <c r="K18" s="18">
        <f t="shared" ca="1" si="5"/>
        <v>-2.6663523917207478E-10</v>
      </c>
      <c r="L18" s="18">
        <f t="shared" ca="1" si="6"/>
        <v>0.96450387870454846</v>
      </c>
      <c r="M18" s="18">
        <f t="shared" ca="1" si="7"/>
        <v>0.93392142442200887</v>
      </c>
      <c r="N18" s="18">
        <f t="shared" ca="1" si="8"/>
        <v>198.45070304994223</v>
      </c>
      <c r="O18" s="18">
        <f ca="1">N18*DCC!C19*DCC!D19</f>
        <v>5.8832314400836015E-5</v>
      </c>
      <c r="P18" s="18"/>
      <c r="R18" s="64">
        <v>299.5</v>
      </c>
      <c r="S18" s="63">
        <v>0</v>
      </c>
      <c r="T18" s="63">
        <v>0</v>
      </c>
      <c r="U18" s="63">
        <v>0</v>
      </c>
      <c r="V18" s="63">
        <v>0</v>
      </c>
      <c r="W18" s="63">
        <v>0</v>
      </c>
      <c r="X18" s="63">
        <v>0</v>
      </c>
      <c r="Z18" s="63">
        <v>-0.36420000000000002</v>
      </c>
      <c r="AA18" s="63">
        <v>1.762E-2</v>
      </c>
      <c r="AB18" s="63">
        <v>0.27229999999999999</v>
      </c>
      <c r="AC18" s="63">
        <v>12.4</v>
      </c>
      <c r="AD18" s="63">
        <v>2.9430000000000001</v>
      </c>
      <c r="AE18" s="63">
        <v>-3.0640000000000001E-2</v>
      </c>
      <c r="AF18" s="63">
        <v>1.606E-3</v>
      </c>
      <c r="AG18" s="63">
        <v>-4.4339999999999996E-3</v>
      </c>
      <c r="AH18" s="63">
        <v>7.907</v>
      </c>
      <c r="AI18" s="63">
        <v>3.8079999999999998</v>
      </c>
      <c r="AJ18" s="18"/>
      <c r="AL18" s="63">
        <v>-1.6360000000000001E-3</v>
      </c>
      <c r="AM18" s="63">
        <v>1.2219999999999999E-4</v>
      </c>
      <c r="AN18" s="63">
        <v>3.5409999999999999E-3</v>
      </c>
      <c r="AO18" s="63">
        <v>6.6959999999999997</v>
      </c>
      <c r="AP18" s="63">
        <v>2.923</v>
      </c>
      <c r="AQ18" s="63">
        <v>-1.4660000000000001E-3</v>
      </c>
      <c r="AR18" s="63">
        <v>1.2750000000000001E-4</v>
      </c>
      <c r="AS18" s="63">
        <v>3.2460000000000002E-3</v>
      </c>
      <c r="AT18" s="63">
        <v>7.2130000000000001</v>
      </c>
      <c r="AU18" s="63">
        <v>2.9089999999999998</v>
      </c>
      <c r="AV18" s="18"/>
      <c r="AX18" s="63">
        <v>-2.2190000000000001E-2</v>
      </c>
      <c r="AY18" s="63">
        <v>1.892E-3</v>
      </c>
      <c r="AZ18" s="63">
        <v>6.2859999999999999E-2</v>
      </c>
      <c r="BA18" s="63">
        <v>6.274</v>
      </c>
      <c r="BB18" s="63">
        <v>2.9289999999999998</v>
      </c>
      <c r="BC18" s="63">
        <v>-2.0140000000000002E-2</v>
      </c>
      <c r="BD18" s="63">
        <v>1.853E-3</v>
      </c>
      <c r="BE18" s="63">
        <v>5.4820000000000001E-2</v>
      </c>
      <c r="BF18" s="63">
        <v>7.04</v>
      </c>
      <c r="BG18" s="63">
        <v>2.911</v>
      </c>
      <c r="BH18" s="18"/>
      <c r="BJ18" s="63">
        <v>-5.7509999999999999E-2</v>
      </c>
      <c r="BK18" s="63">
        <v>2.31E-3</v>
      </c>
      <c r="BL18" s="63">
        <v>-0.1227</v>
      </c>
      <c r="BM18" s="63">
        <v>1.357</v>
      </c>
      <c r="BN18" s="63">
        <v>3.0070000000000001</v>
      </c>
      <c r="BO18" s="63">
        <v>-7.1550000000000002E-2</v>
      </c>
      <c r="BP18" s="63">
        <v>3.5690000000000001E-3</v>
      </c>
      <c r="BQ18" s="63">
        <v>-7.9349999999999993E-3</v>
      </c>
      <c r="BR18" s="63">
        <v>3.2349999999999999</v>
      </c>
      <c r="BS18" s="63">
        <v>2.4550000000000001</v>
      </c>
      <c r="BT18" s="18"/>
      <c r="BV18" s="63">
        <v>0.1862</v>
      </c>
      <c r="BW18" s="63">
        <v>-8.6910000000000008E-3</v>
      </c>
      <c r="BX18" s="63">
        <v>0.19889999999999999</v>
      </c>
      <c r="BY18" s="63">
        <v>2.8109999999999999</v>
      </c>
      <c r="BZ18" s="63">
        <v>3.0590000000000002</v>
      </c>
      <c r="CA18" s="63">
        <v>0.15479999999999999</v>
      </c>
      <c r="CB18" s="63">
        <v>-9.4140000000000005E-3</v>
      </c>
      <c r="CC18" s="63">
        <v>5.9970000000000002E-2</v>
      </c>
      <c r="CD18" s="63">
        <v>13.77</v>
      </c>
      <c r="CE18" s="63">
        <v>2.9670000000000001</v>
      </c>
      <c r="CF18" s="18"/>
    </row>
    <row r="19" spans="1:85" ht="15" customHeight="1" x14ac:dyDescent="0.15">
      <c r="A19" t="s">
        <v>390</v>
      </c>
      <c r="B19" s="18">
        <f ca="1">B15+B16*$B$1</f>
        <v>2.9219051509700278</v>
      </c>
      <c r="D19" s="18"/>
      <c r="E19" s="18">
        <f>Main!D52</f>
        <v>5.6608000000000005E-7</v>
      </c>
      <c r="F19">
        <f t="shared" ca="1" si="0"/>
        <v>2.2036576344997987E-2</v>
      </c>
      <c r="G19" s="18">
        <f t="shared" si="1"/>
        <v>0.55800399745826701</v>
      </c>
      <c r="H19" s="18">
        <f t="shared" si="2"/>
        <v>1.3870501635568769E-8</v>
      </c>
      <c r="I19" s="18">
        <f t="shared" ca="1" si="3"/>
        <v>0.95374711735718398</v>
      </c>
      <c r="J19" s="18">
        <f t="shared" ca="1" si="4"/>
        <v>0.88210885420680596</v>
      </c>
      <c r="K19" s="18">
        <f t="shared" ca="1" si="5"/>
        <v>-2.6459641543341374E-10</v>
      </c>
      <c r="L19" s="18">
        <f t="shared" ca="1" si="6"/>
        <v>0.96219262584357113</v>
      </c>
      <c r="M19" s="18">
        <f t="shared" ca="1" si="7"/>
        <v>0.93184401999746247</v>
      </c>
      <c r="N19" s="18">
        <f t="shared" ca="1" si="8"/>
        <v>165.53860612185773</v>
      </c>
      <c r="O19" s="18">
        <f ca="1">N19*DCC!C20*DCC!D20</f>
        <v>6.361233528654282E-5</v>
      </c>
      <c r="P19" s="18"/>
      <c r="R19" s="64">
        <v>424.5</v>
      </c>
      <c r="S19" s="63">
        <v>0</v>
      </c>
      <c r="T19" s="63">
        <v>0</v>
      </c>
      <c r="U19" s="63">
        <v>0</v>
      </c>
      <c r="V19" s="63">
        <v>0</v>
      </c>
      <c r="W19" s="63">
        <v>0</v>
      </c>
      <c r="X19" s="63">
        <v>0</v>
      </c>
      <c r="Z19" s="63">
        <v>-0.36709999999999998</v>
      </c>
      <c r="AA19" s="63">
        <v>1.7479999999999999E-2</v>
      </c>
      <c r="AB19" s="63">
        <v>0.2732</v>
      </c>
      <c r="AC19" s="63">
        <v>12.48</v>
      </c>
      <c r="AD19" s="63">
        <v>2.9449999999999998</v>
      </c>
      <c r="AE19" s="63">
        <v>-5.5899999999999998E-2</v>
      </c>
      <c r="AF19" s="63">
        <v>2.8289999999999999E-3</v>
      </c>
      <c r="AG19" s="63">
        <v>1.9359999999999999E-2</v>
      </c>
      <c r="AH19" s="63">
        <v>9.2360000000000007</v>
      </c>
      <c r="AI19" s="63">
        <v>0.45860000000000001</v>
      </c>
      <c r="AJ19" s="18"/>
      <c r="AL19" s="63">
        <v>-1.2719999999999999E-3</v>
      </c>
      <c r="AM19" s="63">
        <v>1.3070000000000001E-4</v>
      </c>
      <c r="AN19" s="63">
        <v>3.0899999999999999E-3</v>
      </c>
      <c r="AO19" s="63">
        <v>6.5039999999999996</v>
      </c>
      <c r="AP19" s="63">
        <v>2.9180000000000001</v>
      </c>
      <c r="AQ19" s="63">
        <v>-3.9310000000000001E-4</v>
      </c>
      <c r="AR19" s="63">
        <v>9.8380000000000003E-5</v>
      </c>
      <c r="AS19" s="63">
        <v>2.1080000000000001E-3</v>
      </c>
      <c r="AT19" s="63">
        <v>6.6139999999999999</v>
      </c>
      <c r="AU19" s="63">
        <v>2.8530000000000002</v>
      </c>
      <c r="AV19" s="18"/>
      <c r="AX19" s="63">
        <v>-1.3129999999999999E-2</v>
      </c>
      <c r="AY19" s="63">
        <v>2.1740000000000002E-3</v>
      </c>
      <c r="AZ19" s="63">
        <v>5.7419999999999999E-2</v>
      </c>
      <c r="BA19" s="63">
        <v>6.2009999999999996</v>
      </c>
      <c r="BB19" s="63">
        <v>2.93</v>
      </c>
      <c r="BC19" s="63">
        <v>2.8119999999999998E-3</v>
      </c>
      <c r="BD19" s="63">
        <v>1.397E-3</v>
      </c>
      <c r="BE19" s="63">
        <v>3.6600000000000001E-2</v>
      </c>
      <c r="BF19" s="63">
        <v>6.3730000000000002</v>
      </c>
      <c r="BG19" s="63">
        <v>2.851</v>
      </c>
      <c r="BH19" s="18"/>
      <c r="BJ19" s="63">
        <v>-0.1507</v>
      </c>
      <c r="BK19" s="63">
        <v>3.539E-3</v>
      </c>
      <c r="BL19" s="63">
        <v>2.4420000000000001E-2</v>
      </c>
      <c r="BM19" s="63">
        <v>17.25</v>
      </c>
      <c r="BN19" s="63">
        <v>3.044</v>
      </c>
      <c r="BO19" s="63">
        <v>-0.1011</v>
      </c>
      <c r="BP19" s="63">
        <v>8.0570000000000001E-4</v>
      </c>
      <c r="BQ19" s="63">
        <v>1.528E-2</v>
      </c>
      <c r="BR19" s="63">
        <v>7.9080000000000004</v>
      </c>
      <c r="BS19" s="63">
        <v>2.734</v>
      </c>
      <c r="BT19" s="18"/>
      <c r="BV19" s="63">
        <v>0.38059999999999999</v>
      </c>
      <c r="BW19" s="63">
        <v>-8.3719999999999992E-3</v>
      </c>
      <c r="BX19" s="63">
        <v>-6.6750000000000004E-2</v>
      </c>
      <c r="BY19" s="63">
        <v>5.6909999999999998</v>
      </c>
      <c r="BZ19" s="63">
        <v>2.0979999999999999</v>
      </c>
      <c r="CA19" s="63">
        <v>0.31559999999999999</v>
      </c>
      <c r="CB19" s="63">
        <v>-1.9889999999999999E-3</v>
      </c>
      <c r="CC19" s="63">
        <v>-8.7239999999999998E-2</v>
      </c>
      <c r="CD19" s="63">
        <v>6.4989999999999997</v>
      </c>
      <c r="CE19" s="63">
        <v>2.8879999999999999</v>
      </c>
      <c r="CF19" s="18"/>
    </row>
    <row r="20" spans="1:85" ht="15" customHeight="1" x14ac:dyDescent="0.15">
      <c r="D20" s="18"/>
      <c r="E20" s="18">
        <f>Main!D53</f>
        <v>7.1264000000000001E-7</v>
      </c>
      <c r="F20">
        <f t="shared" ca="1" si="0"/>
        <v>2.3122840739635667E-2</v>
      </c>
      <c r="G20" s="18">
        <f t="shared" si="1"/>
        <v>0.55468983568518193</v>
      </c>
      <c r="H20" s="18">
        <f t="shared" si="2"/>
        <v>6.252719773199683E-11</v>
      </c>
      <c r="I20" s="18">
        <f t="shared" ca="1" si="3"/>
        <v>0.95150651616334703</v>
      </c>
      <c r="J20" s="18">
        <f t="shared" ca="1" si="4"/>
        <v>0.88041851918786795</v>
      </c>
      <c r="K20" s="18">
        <f t="shared" ca="1" si="5"/>
        <v>-2.6256400354890324E-10</v>
      </c>
      <c r="L20" s="18">
        <f t="shared" ca="1" si="6"/>
        <v>0.95988715320470586</v>
      </c>
      <c r="M20" s="18">
        <f t="shared" ca="1" si="7"/>
        <v>0.92977166036996928</v>
      </c>
      <c r="N20" s="18">
        <f t="shared" ca="1" si="8"/>
        <v>136.85145897059195</v>
      </c>
      <c r="O20" s="18">
        <f ca="1">N20*DCC!C21*DCC!D21</f>
        <v>6.791290765531298E-5</v>
      </c>
      <c r="P20" s="18"/>
      <c r="R20" s="64">
        <v>558</v>
      </c>
      <c r="S20" s="63">
        <v>0</v>
      </c>
      <c r="T20" s="63">
        <v>0</v>
      </c>
      <c r="U20" s="63">
        <v>0</v>
      </c>
      <c r="V20" s="63">
        <v>0</v>
      </c>
      <c r="W20" s="63">
        <v>0</v>
      </c>
      <c r="X20" s="63">
        <v>0</v>
      </c>
      <c r="Z20" s="63">
        <v>2.547E-2</v>
      </c>
      <c r="AA20" s="63">
        <v>-2.3259999999999999E-3</v>
      </c>
      <c r="AB20" s="63">
        <v>-0.7742</v>
      </c>
      <c r="AC20" s="63">
        <v>-4.8920000000000003</v>
      </c>
      <c r="AD20" s="63">
        <v>2.9990000000000001</v>
      </c>
      <c r="AE20" s="63">
        <v>-6.5710000000000005E-2</v>
      </c>
      <c r="AF20" s="63">
        <v>3.7269999999999998E-3</v>
      </c>
      <c r="AG20" s="63">
        <v>4.3270000000000003E-2</v>
      </c>
      <c r="AH20" s="63">
        <v>8.5039999999999996</v>
      </c>
      <c r="AI20" s="63">
        <v>2.6160000000000001</v>
      </c>
      <c r="AJ20" s="18"/>
      <c r="AL20" s="63">
        <v>-1.1119999999999999E-3</v>
      </c>
      <c r="AM20" s="63">
        <v>1.438E-4</v>
      </c>
      <c r="AN20" s="63">
        <v>2.7239999999999999E-3</v>
      </c>
      <c r="AO20" s="63">
        <v>6.5069999999999997</v>
      </c>
      <c r="AP20" s="63">
        <v>2.92</v>
      </c>
      <c r="AQ20" s="63">
        <v>5.7390000000000002E-4</v>
      </c>
      <c r="AR20" s="63">
        <v>5.3369999999999999E-5</v>
      </c>
      <c r="AS20" s="63">
        <v>9.7879999999999994E-4</v>
      </c>
      <c r="AT20" s="63">
        <v>5.9279999999999999</v>
      </c>
      <c r="AU20" s="63">
        <v>2.5409999999999999</v>
      </c>
      <c r="AV20" s="18"/>
      <c r="AX20" s="63">
        <v>-7.6880000000000004E-3</v>
      </c>
      <c r="AY20" s="63">
        <v>2.4910000000000002E-3</v>
      </c>
      <c r="AZ20" s="63">
        <v>5.2600000000000001E-2</v>
      </c>
      <c r="BA20" s="63">
        <v>6.18</v>
      </c>
      <c r="BB20" s="63">
        <v>2.9319999999999999</v>
      </c>
      <c r="BC20" s="63">
        <v>2.0039999999999999E-2</v>
      </c>
      <c r="BD20" s="63">
        <v>7.6880000000000004E-4</v>
      </c>
      <c r="BE20" s="63">
        <v>2.019E-2</v>
      </c>
      <c r="BF20" s="63">
        <v>5.6440000000000001</v>
      </c>
      <c r="BG20" s="63">
        <v>2.6440000000000001</v>
      </c>
      <c r="BH20" s="18"/>
      <c r="BJ20" s="63">
        <v>-0.16900000000000001</v>
      </c>
      <c r="BK20" s="63">
        <v>2.836E-3</v>
      </c>
      <c r="BL20" s="63">
        <v>5.0459999999999998E-2</v>
      </c>
      <c r="BM20" s="63">
        <v>6.55</v>
      </c>
      <c r="BN20" s="63">
        <v>2.7879999999999998</v>
      </c>
      <c r="BO20" s="63">
        <v>-0.1198</v>
      </c>
      <c r="BP20" s="63">
        <v>-1.4760000000000001E-3</v>
      </c>
      <c r="BQ20" s="63">
        <v>3.6209999999999999E-2</v>
      </c>
      <c r="BR20" s="63">
        <v>7.8550000000000004</v>
      </c>
      <c r="BS20" s="63">
        <v>2.8239999999999998</v>
      </c>
      <c r="BT20" s="18"/>
      <c r="BV20" s="63">
        <v>0.53180000000000005</v>
      </c>
      <c r="BW20" s="63">
        <v>-7.9760000000000005E-3</v>
      </c>
      <c r="BX20" s="63">
        <v>-0.25969999999999999</v>
      </c>
      <c r="BY20" s="63">
        <v>5.6050000000000004</v>
      </c>
      <c r="BZ20" s="63">
        <v>2.8580000000000001</v>
      </c>
      <c r="CA20" s="63">
        <v>0.38069999999999998</v>
      </c>
      <c r="CB20" s="63">
        <v>6.3020000000000003E-3</v>
      </c>
      <c r="CC20" s="63">
        <v>-0.16109999999999999</v>
      </c>
      <c r="CD20" s="63">
        <v>7.5579999999999998</v>
      </c>
      <c r="CE20" s="63">
        <v>2.875</v>
      </c>
      <c r="CF20" s="18"/>
    </row>
    <row r="21" spans="1:85" ht="15" customHeight="1" x14ac:dyDescent="0.25">
      <c r="A21" s="19" t="s">
        <v>194</v>
      </c>
      <c r="B21" s="18">
        <f ca="1">B17+B18*$B$3^B19</f>
        <v>8.1780907300657932E-3</v>
      </c>
      <c r="D21" s="18"/>
      <c r="E21" s="18">
        <f>Main!D54</f>
        <v>8.9716999999999998E-7</v>
      </c>
      <c r="F21">
        <f t="shared" ca="1" si="0"/>
        <v>2.4082162950534721E-2</v>
      </c>
      <c r="G21" s="18">
        <f t="shared" si="1"/>
        <v>0.55139504470771905</v>
      </c>
      <c r="H21" s="18">
        <f t="shared" si="2"/>
        <v>6.1725359911104648E-14</v>
      </c>
      <c r="I21" s="18">
        <f t="shared" ca="1" si="3"/>
        <v>0.94927097778264657</v>
      </c>
      <c r="J21" s="18">
        <f t="shared" ca="1" si="4"/>
        <v>0.87873169440114007</v>
      </c>
      <c r="K21" s="18">
        <f t="shared" ca="1" si="5"/>
        <v>-2.6053732613267443E-10</v>
      </c>
      <c r="L21" s="18">
        <f t="shared" ca="1" si="6"/>
        <v>0.95758692641433862</v>
      </c>
      <c r="M21" s="18">
        <f t="shared" ca="1" si="7"/>
        <v>0.9277038888605309</v>
      </c>
      <c r="N21" s="18">
        <f t="shared" ca="1" si="8"/>
        <v>112.2909893157495</v>
      </c>
      <c r="O21" s="18">
        <f ca="1">N21*DCC!C22*DCC!D22</f>
        <v>7.1917480523783601E-5</v>
      </c>
      <c r="P21" s="18"/>
      <c r="R21" s="64">
        <v>666</v>
      </c>
      <c r="S21" s="63">
        <v>0</v>
      </c>
      <c r="T21" s="63">
        <v>0</v>
      </c>
      <c r="U21" s="63">
        <v>0</v>
      </c>
      <c r="V21" s="63">
        <v>0</v>
      </c>
      <c r="W21" s="63">
        <v>0</v>
      </c>
      <c r="X21" s="63">
        <v>0</v>
      </c>
      <c r="Z21" s="63">
        <v>1.4250000000000001E-2</v>
      </c>
      <c r="AA21" s="63">
        <v>-2.5999999999999999E-3</v>
      </c>
      <c r="AB21" s="63">
        <v>-0.55900000000000005</v>
      </c>
      <c r="AC21" s="63">
        <v>-4.0759999999999996</v>
      </c>
      <c r="AD21" s="63">
        <v>3</v>
      </c>
      <c r="AE21" s="63">
        <v>-8.3330000000000001E-2</v>
      </c>
      <c r="AF21" s="63">
        <v>3.934E-3</v>
      </c>
      <c r="AG21" s="63">
        <v>5.5160000000000001E-2</v>
      </c>
      <c r="AH21" s="63">
        <v>8.1620000000000008</v>
      </c>
      <c r="AI21" s="63">
        <v>2.694</v>
      </c>
      <c r="AJ21" s="18"/>
      <c r="AL21" s="63">
        <v>-1.09E-3</v>
      </c>
      <c r="AM21" s="63">
        <v>1.4899999999999999E-4</v>
      </c>
      <c r="AN21" s="63">
        <v>2.4740000000000001E-3</v>
      </c>
      <c r="AO21" s="63">
        <v>6.093</v>
      </c>
      <c r="AP21" s="63">
        <v>2.919</v>
      </c>
      <c r="AQ21" s="63">
        <v>7.6230000000000004E-4</v>
      </c>
      <c r="AR21" s="63">
        <v>4.0250000000000003E-5</v>
      </c>
      <c r="AS21" s="63">
        <v>5.0259999999999997E-4</v>
      </c>
      <c r="AT21" s="63">
        <v>5.1230000000000002</v>
      </c>
      <c r="AU21" s="63">
        <v>1.8540000000000001</v>
      </c>
      <c r="AV21" s="18"/>
      <c r="AX21" s="63">
        <v>-6.019E-3</v>
      </c>
      <c r="AY21" s="63">
        <v>2.6570000000000001E-3</v>
      </c>
      <c r="AZ21" s="63">
        <v>4.9750000000000003E-2</v>
      </c>
      <c r="BA21" s="63">
        <v>5.9669999999999996</v>
      </c>
      <c r="BB21" s="63">
        <v>2.9319999999999999</v>
      </c>
      <c r="BC21" s="63">
        <v>2.5669999999999998E-2</v>
      </c>
      <c r="BD21" s="63">
        <v>8.072E-4</v>
      </c>
      <c r="BE21" s="63">
        <v>1.362E-2</v>
      </c>
      <c r="BF21" s="63">
        <v>4.7229999999999999</v>
      </c>
      <c r="BG21" s="63">
        <v>2.4950000000000001</v>
      </c>
      <c r="BH21" s="18"/>
      <c r="BJ21" s="63">
        <v>-0.20749999999999999</v>
      </c>
      <c r="BK21" s="63">
        <v>3.0699999999999998E-3</v>
      </c>
      <c r="BL21" s="63">
        <v>9.4589999999999994E-2</v>
      </c>
      <c r="BM21" s="63">
        <v>6.1550000000000002</v>
      </c>
      <c r="BN21" s="63">
        <v>2.8809999999999998</v>
      </c>
      <c r="BO21" s="63">
        <v>-0.1469</v>
      </c>
      <c r="BP21" s="63">
        <v>-1.34E-3</v>
      </c>
      <c r="BQ21" s="63">
        <v>6.5310000000000007E-2</v>
      </c>
      <c r="BR21" s="63">
        <v>7.6079999999999997</v>
      </c>
      <c r="BS21" s="63">
        <v>2.899</v>
      </c>
      <c r="BT21" s="18"/>
      <c r="BV21" s="63">
        <v>0.65090000000000003</v>
      </c>
      <c r="BW21" s="63">
        <v>-7.8899999999999994E-3</v>
      </c>
      <c r="BX21" s="63">
        <v>-0.40010000000000001</v>
      </c>
      <c r="BY21" s="63">
        <v>5.7679999999999998</v>
      </c>
      <c r="BZ21" s="63">
        <v>2.899</v>
      </c>
      <c r="CA21" s="63">
        <v>0.46339999999999998</v>
      </c>
      <c r="CB21" s="63">
        <v>6.5469999999999999E-3</v>
      </c>
      <c r="CC21" s="63">
        <v>-0.25459999999999999</v>
      </c>
      <c r="CD21" s="63">
        <v>7.532</v>
      </c>
      <c r="CE21" s="63">
        <v>2.9</v>
      </c>
      <c r="CF21" s="18"/>
    </row>
    <row r="22" spans="1:85" ht="15" customHeight="1" x14ac:dyDescent="0.15">
      <c r="D22" s="18"/>
      <c r="E22" s="18">
        <f>Main!D55</f>
        <v>1.1293999999999999E-6</v>
      </c>
      <c r="F22">
        <f t="shared" ca="1" si="0"/>
        <v>2.4929265822675933E-2</v>
      </c>
      <c r="G22" s="18">
        <f t="shared" si="1"/>
        <v>0.54812095858370002</v>
      </c>
      <c r="H22" s="18">
        <f t="shared" si="2"/>
        <v>9.0398538758881333E-18</v>
      </c>
      <c r="I22" s="18">
        <f t="shared" ca="1" si="3"/>
        <v>0.94704148257849086</v>
      </c>
      <c r="J22" s="18">
        <f t="shared" ca="1" si="4"/>
        <v>0.87704918518429853</v>
      </c>
      <c r="K22" s="18">
        <f t="shared" ca="1" si="5"/>
        <v>-2.5851702964346686E-10</v>
      </c>
      <c r="L22" s="18">
        <f t="shared" ca="1" si="6"/>
        <v>0.95529294646984098</v>
      </c>
      <c r="M22" s="18">
        <f t="shared" ca="1" si="7"/>
        <v>0.92564163231917462</v>
      </c>
      <c r="N22" s="18">
        <f t="shared" ca="1" si="8"/>
        <v>91.586806838266526</v>
      </c>
      <c r="O22" s="18">
        <f ca="1">N22*DCC!C23*DCC!D23</f>
        <v>7.5409967167741412E-5</v>
      </c>
      <c r="P22" s="18"/>
      <c r="R22" s="64">
        <v>718</v>
      </c>
      <c r="S22" s="63">
        <v>0</v>
      </c>
      <c r="T22" s="63">
        <v>0</v>
      </c>
      <c r="U22" s="63">
        <v>0</v>
      </c>
      <c r="V22" s="63">
        <v>0</v>
      </c>
      <c r="W22" s="63">
        <v>0</v>
      </c>
      <c r="X22" s="63">
        <v>0</v>
      </c>
      <c r="Z22" s="63">
        <v>1.099E-2</v>
      </c>
      <c r="AA22" s="63">
        <v>-2.7420000000000001E-3</v>
      </c>
      <c r="AB22" s="63">
        <v>-0.47799999999999998</v>
      </c>
      <c r="AC22" s="63">
        <v>-3.8</v>
      </c>
      <c r="AD22" s="63">
        <v>3</v>
      </c>
      <c r="AE22" s="63">
        <v>-0.1143</v>
      </c>
      <c r="AF22" s="63">
        <v>4.0790000000000002E-3</v>
      </c>
      <c r="AG22" s="63">
        <v>7.7600000000000002E-2</v>
      </c>
      <c r="AH22" s="63">
        <v>8.7379999999999995</v>
      </c>
      <c r="AI22" s="63">
        <v>2.831</v>
      </c>
      <c r="AJ22" s="18"/>
      <c r="AL22" s="63">
        <v>-1.4339999999999999E-3</v>
      </c>
      <c r="AM22" s="63">
        <v>1.7139999999999999E-4</v>
      </c>
      <c r="AN22" s="63">
        <v>2.7989999999999998E-3</v>
      </c>
      <c r="AO22" s="63">
        <v>6.0609999999999999</v>
      </c>
      <c r="AP22" s="63">
        <v>2.9359999999999999</v>
      </c>
      <c r="AQ22" s="63">
        <v>7.8100000000000001E-4</v>
      </c>
      <c r="AR22" s="63">
        <v>9.4450000000000005E-5</v>
      </c>
      <c r="AS22" s="63">
        <v>8.8999999999999995E-4</v>
      </c>
      <c r="AT22" s="63">
        <v>2.3879999999999999</v>
      </c>
      <c r="AU22" s="63">
        <v>2.7240000000000002</v>
      </c>
      <c r="AV22" s="18"/>
      <c r="AX22" s="63">
        <v>-7.3899999999999999E-3</v>
      </c>
      <c r="AY22" s="63">
        <v>2.7360000000000002E-3</v>
      </c>
      <c r="AZ22" s="63">
        <v>4.9759999999999999E-2</v>
      </c>
      <c r="BA22" s="63">
        <v>5.9080000000000004</v>
      </c>
      <c r="BB22" s="63">
        <v>2.9380000000000002</v>
      </c>
      <c r="BC22" s="63">
        <v>2.588E-2</v>
      </c>
      <c r="BD22" s="63">
        <v>1.6459999999999999E-3</v>
      </c>
      <c r="BE22" s="63">
        <v>2.0910000000000002E-2</v>
      </c>
      <c r="BF22" s="63">
        <v>2.7490000000000001</v>
      </c>
      <c r="BG22" s="63">
        <v>2.7730000000000001</v>
      </c>
      <c r="BH22" s="18"/>
      <c r="BJ22" s="63">
        <v>-0.21820000000000001</v>
      </c>
      <c r="BK22" s="63">
        <v>3.2820000000000002E-3</v>
      </c>
      <c r="BL22" s="63">
        <v>0.1099</v>
      </c>
      <c r="BM22" s="63">
        <v>6.09</v>
      </c>
      <c r="BN22" s="63">
        <v>2.8919999999999999</v>
      </c>
      <c r="BO22" s="63">
        <v>-0.1394</v>
      </c>
      <c r="BP22" s="63">
        <v>-7.1659999999999996E-3</v>
      </c>
      <c r="BQ22" s="63">
        <v>5.3469999999999997E-2</v>
      </c>
      <c r="BR22" s="63">
        <v>11.37</v>
      </c>
      <c r="BS22" s="63">
        <v>3.0430000000000001</v>
      </c>
      <c r="BT22" s="18"/>
      <c r="BV22" s="63">
        <v>0.68230000000000002</v>
      </c>
      <c r="BW22" s="63">
        <v>-8.0850000000000002E-3</v>
      </c>
      <c r="BX22" s="63">
        <v>-0.44540000000000002</v>
      </c>
      <c r="BY22" s="63">
        <v>5.8010000000000002</v>
      </c>
      <c r="BZ22" s="63">
        <v>2.9039999999999999</v>
      </c>
      <c r="CA22" s="63">
        <v>0.4491</v>
      </c>
      <c r="CB22" s="63">
        <v>2.6980000000000001E-2</v>
      </c>
      <c r="CC22" s="63">
        <v>-0.2268</v>
      </c>
      <c r="CD22" s="63">
        <v>11.07</v>
      </c>
      <c r="CE22" s="63">
        <v>3.0249999999999999</v>
      </c>
      <c r="CF22" s="18"/>
    </row>
    <row r="23" spans="1:85" ht="15" customHeight="1" x14ac:dyDescent="0.15">
      <c r="D23" s="18"/>
      <c r="E23" s="18">
        <f>Main!D56</f>
        <v>1.4219000000000001E-6</v>
      </c>
      <c r="F23">
        <f t="shared" ca="1" si="0"/>
        <v>2.5681030722628333E-2</v>
      </c>
      <c r="G23" s="18">
        <f t="shared" si="1"/>
        <v>0.5448648764000269</v>
      </c>
      <c r="H23" s="18">
        <f t="shared" si="2"/>
        <v>1.1883887005074439E-22</v>
      </c>
      <c r="I23" s="18">
        <f t="shared" ca="1" si="3"/>
        <v>0.94481626334173463</v>
      </c>
      <c r="J23" s="18">
        <f t="shared" ca="1" si="4"/>
        <v>0.87536973263525852</v>
      </c>
      <c r="K23" s="18">
        <f t="shared" ca="1" si="5"/>
        <v>-2.5650123664567253E-10</v>
      </c>
      <c r="L23" s="18">
        <f t="shared" ca="1" si="6"/>
        <v>0.95300338623722591</v>
      </c>
      <c r="M23" s="18">
        <f t="shared" ca="1" si="7"/>
        <v>0.9235832789494991</v>
      </c>
      <c r="N23" s="18">
        <f t="shared" ca="1" si="8"/>
        <v>74.329326065810207</v>
      </c>
      <c r="O23" s="18">
        <f ca="1">N23*DCC!C24*DCC!D24</f>
        <v>7.8412734770712394E-5</v>
      </c>
      <c r="P23" s="18"/>
      <c r="R23" s="64">
        <v>755.5</v>
      </c>
      <c r="S23" s="63">
        <v>0</v>
      </c>
      <c r="T23" s="63">
        <v>0</v>
      </c>
      <c r="U23" s="63">
        <v>0</v>
      </c>
      <c r="V23" s="63">
        <v>0</v>
      </c>
      <c r="W23" s="63">
        <v>0</v>
      </c>
      <c r="X23" s="63">
        <v>0</v>
      </c>
      <c r="Z23" s="63">
        <v>1.206E-2</v>
      </c>
      <c r="AA23" s="63">
        <v>-2.905E-3</v>
      </c>
      <c r="AB23" s="63">
        <v>-0.40600000000000003</v>
      </c>
      <c r="AC23" s="63">
        <v>-3.548</v>
      </c>
      <c r="AD23" s="63">
        <v>3.0009999999999999</v>
      </c>
      <c r="AE23" s="63">
        <v>-0.13089999999999999</v>
      </c>
      <c r="AF23" s="63">
        <v>3.8839999999999999E-3</v>
      </c>
      <c r="AG23" s="63">
        <v>9.5310000000000006E-2</v>
      </c>
      <c r="AH23" s="63">
        <v>9.0079999999999991</v>
      </c>
      <c r="AI23" s="63">
        <v>2.879</v>
      </c>
      <c r="AJ23" s="18"/>
      <c r="AL23" s="63">
        <v>-1.2570000000000001E-3</v>
      </c>
      <c r="AM23" s="63">
        <v>1.562E-4</v>
      </c>
      <c r="AN23" s="63">
        <v>2.5040000000000001E-3</v>
      </c>
      <c r="AO23" s="63">
        <v>6.2089999999999996</v>
      </c>
      <c r="AP23" s="63">
        <v>2.911</v>
      </c>
      <c r="AQ23" s="63">
        <v>6.089E-4</v>
      </c>
      <c r="AR23" s="63">
        <v>1.9880000000000001E-4</v>
      </c>
      <c r="AS23" s="63">
        <v>1.9040000000000001E-3</v>
      </c>
      <c r="AT23" s="63">
        <v>1.319</v>
      </c>
      <c r="AU23" s="63">
        <v>2.8959999999999999</v>
      </c>
      <c r="AV23" s="18"/>
      <c r="AX23" s="63">
        <v>-6.927E-3</v>
      </c>
      <c r="AY23" s="63">
        <v>2.6610000000000002E-3</v>
      </c>
      <c r="AZ23" s="63">
        <v>4.6339999999999999E-2</v>
      </c>
      <c r="BA23" s="63">
        <v>5.9219999999999997</v>
      </c>
      <c r="BB23" s="63">
        <v>2.9319999999999999</v>
      </c>
      <c r="BC23" s="63">
        <v>2.188E-2</v>
      </c>
      <c r="BD23" s="63">
        <v>2.5430000000000001E-3</v>
      </c>
      <c r="BE23" s="63">
        <v>3.0120000000000001E-2</v>
      </c>
      <c r="BF23" s="63">
        <v>1.6359999999999999</v>
      </c>
      <c r="BG23" s="63">
        <v>2.8679999999999999</v>
      </c>
      <c r="BH23" s="18"/>
      <c r="BJ23" s="63">
        <v>-0.22239999999999999</v>
      </c>
      <c r="BK23" s="63">
        <v>3.2230000000000002E-3</v>
      </c>
      <c r="BL23" s="63">
        <v>0.1187</v>
      </c>
      <c r="BM23" s="63">
        <v>6.1050000000000004</v>
      </c>
      <c r="BN23" s="63">
        <v>2.8940000000000001</v>
      </c>
      <c r="BO23" s="63">
        <v>-2.988E-2</v>
      </c>
      <c r="BP23" s="63">
        <v>-1.8589999999999999E-2</v>
      </c>
      <c r="BQ23" s="63">
        <v>-0.2026</v>
      </c>
      <c r="BR23" s="63">
        <v>-1.121</v>
      </c>
      <c r="BS23" s="63">
        <v>3.0009999999999999</v>
      </c>
      <c r="BT23" s="18"/>
      <c r="BV23" s="63">
        <v>0.69910000000000005</v>
      </c>
      <c r="BW23" s="63">
        <v>-7.7790000000000003E-3</v>
      </c>
      <c r="BX23" s="63">
        <v>-0.47520000000000001</v>
      </c>
      <c r="BY23" s="63">
        <v>5.8680000000000003</v>
      </c>
      <c r="BZ23" s="63">
        <v>2.9089999999999998</v>
      </c>
      <c r="CA23" s="63">
        <v>7.7000000000000002E-3</v>
      </c>
      <c r="CB23" s="63">
        <v>7.0050000000000001E-2</v>
      </c>
      <c r="CC23" s="63">
        <v>1.008</v>
      </c>
      <c r="CD23" s="63">
        <v>-2.46</v>
      </c>
      <c r="CE23" s="63">
        <v>2.9990000000000001</v>
      </c>
      <c r="CF23" s="18"/>
    </row>
    <row r="24" spans="1:85" ht="15" customHeight="1" x14ac:dyDescent="0.15">
      <c r="D24" s="18"/>
      <c r="E24" s="18">
        <f>Main!D57</f>
        <v>1.7901E-6</v>
      </c>
      <c r="F24">
        <f t="shared" ca="1" si="0"/>
        <v>2.6352709063068851E-2</v>
      </c>
      <c r="G24" s="18">
        <f t="shared" si="1"/>
        <v>0.54162871381932343</v>
      </c>
      <c r="H24" s="18">
        <f t="shared" si="2"/>
        <v>7.5628565167090116E-29</v>
      </c>
      <c r="I24" s="18">
        <f t="shared" ca="1" si="3"/>
        <v>0.9425967003197121</v>
      </c>
      <c r="J24" s="18">
        <f t="shared" ca="1" si="4"/>
        <v>0.87369446377102933</v>
      </c>
      <c r="K24" s="18">
        <f t="shared" ca="1" si="5"/>
        <v>-2.5449088244723039E-10</v>
      </c>
      <c r="L24" s="18">
        <f t="shared" ca="1" si="6"/>
        <v>0.9507196558174108</v>
      </c>
      <c r="M24" s="18">
        <f t="shared" ca="1" si="7"/>
        <v>0.92153013157473262</v>
      </c>
      <c r="N24" s="18">
        <f t="shared" ca="1" si="8"/>
        <v>60.091233541983662</v>
      </c>
      <c r="O24" s="18">
        <f ca="1">N24*DCC!C25*DCC!D25</f>
        <v>8.119926097399657E-5</v>
      </c>
      <c r="P24" s="18"/>
      <c r="R24" s="64">
        <v>794.5</v>
      </c>
      <c r="S24" s="63">
        <v>0</v>
      </c>
      <c r="T24" s="63">
        <v>0</v>
      </c>
      <c r="U24" s="63">
        <v>0</v>
      </c>
      <c r="V24" s="63">
        <v>0</v>
      </c>
      <c r="W24" s="63">
        <v>0</v>
      </c>
      <c r="X24" s="63">
        <v>0</v>
      </c>
      <c r="Z24" s="63">
        <v>1.427E-2</v>
      </c>
      <c r="AA24" s="63">
        <v>-3.1110000000000001E-3</v>
      </c>
      <c r="AB24" s="63">
        <v>-0.3533</v>
      </c>
      <c r="AC24" s="63">
        <v>-3.379</v>
      </c>
      <c r="AD24" s="63">
        <v>3.0009999999999999</v>
      </c>
      <c r="AE24" s="63">
        <v>-9.9360000000000004E-2</v>
      </c>
      <c r="AF24" s="63">
        <v>3.437E-3</v>
      </c>
      <c r="AG24" s="63">
        <v>7.8509999999999996E-2</v>
      </c>
      <c r="AH24" s="63">
        <v>7.9820000000000002</v>
      </c>
      <c r="AI24" s="63">
        <v>2.8170000000000002</v>
      </c>
      <c r="AJ24" s="18"/>
      <c r="AL24" s="63">
        <v>-1.276E-3</v>
      </c>
      <c r="AM24" s="63">
        <v>1.583E-4</v>
      </c>
      <c r="AN24" s="63">
        <v>1.983E-3</v>
      </c>
      <c r="AO24" s="63">
        <v>6.266</v>
      </c>
      <c r="AP24" s="63">
        <v>2.9049999999999998</v>
      </c>
      <c r="AQ24" s="63">
        <v>4.1770000000000002E-4</v>
      </c>
      <c r="AR24" s="63">
        <v>1.109E-4</v>
      </c>
      <c r="AS24" s="63">
        <v>4.3219999999999999E-4</v>
      </c>
      <c r="AT24" s="63">
        <v>2.0070000000000001</v>
      </c>
      <c r="AU24" s="63">
        <v>2.6230000000000002</v>
      </c>
      <c r="AV24" s="18"/>
      <c r="AX24" s="63">
        <v>-1.295E-2</v>
      </c>
      <c r="AY24" s="63">
        <v>2.7330000000000002E-3</v>
      </c>
      <c r="AZ24" s="63">
        <v>4.3909999999999998E-2</v>
      </c>
      <c r="BA24" s="63">
        <v>5.8840000000000003</v>
      </c>
      <c r="BB24" s="63">
        <v>2.927</v>
      </c>
      <c r="BC24" s="63">
        <v>1.788E-2</v>
      </c>
      <c r="BD24" s="63">
        <v>1.7750000000000001E-3</v>
      </c>
      <c r="BE24" s="63">
        <v>1.4630000000000001E-2</v>
      </c>
      <c r="BF24" s="63">
        <v>2.859</v>
      </c>
      <c r="BG24" s="63">
        <v>2.6930000000000001</v>
      </c>
      <c r="BH24" s="18"/>
      <c r="BJ24" s="63">
        <v>-0.22140000000000001</v>
      </c>
      <c r="BK24" s="63">
        <v>2.6909999999999998E-3</v>
      </c>
      <c r="BL24" s="63">
        <v>0.1212</v>
      </c>
      <c r="BM24" s="63">
        <v>6.2089999999999996</v>
      </c>
      <c r="BN24" s="63">
        <v>2.9</v>
      </c>
      <c r="BO24" s="63">
        <v>-0.12590000000000001</v>
      </c>
      <c r="BP24" s="63">
        <v>-8.9420000000000003E-3</v>
      </c>
      <c r="BQ24" s="63">
        <v>4.326E-2</v>
      </c>
      <c r="BR24" s="63">
        <v>11.22</v>
      </c>
      <c r="BS24" s="63">
        <v>3.0640000000000001</v>
      </c>
      <c r="BT24" s="18"/>
      <c r="BV24" s="63">
        <v>0.69940000000000002</v>
      </c>
      <c r="BW24" s="63">
        <v>-6.051E-3</v>
      </c>
      <c r="BX24" s="63">
        <v>-0.48480000000000001</v>
      </c>
      <c r="BY24" s="63">
        <v>5.9939999999999998</v>
      </c>
      <c r="BZ24" s="63">
        <v>2.9119999999999999</v>
      </c>
      <c r="CA24" s="63">
        <v>0.37880000000000003</v>
      </c>
      <c r="CB24" s="63">
        <v>3.4139999999999997E-2</v>
      </c>
      <c r="CC24" s="63">
        <v>-0.17549999999999999</v>
      </c>
      <c r="CD24" s="63">
        <v>10.97</v>
      </c>
      <c r="CE24" s="63">
        <v>3.01</v>
      </c>
      <c r="CF24" s="18"/>
    </row>
    <row r="25" spans="1:85" ht="15" customHeight="1" x14ac:dyDescent="0.15">
      <c r="D25" s="18"/>
      <c r="E25" s="18">
        <f>Main!D58</f>
        <v>2.2535999999999999E-6</v>
      </c>
      <c r="F25">
        <f t="shared" ca="1" si="0"/>
        <v>2.6958727383457601E-2</v>
      </c>
      <c r="G25" s="18">
        <f t="shared" si="1"/>
        <v>0.53841224166050172</v>
      </c>
      <c r="H25" s="18">
        <f t="shared" si="2"/>
        <v>1.063812892605814E-36</v>
      </c>
      <c r="I25" s="18">
        <f t="shared" ca="1" si="3"/>
        <v>0.94038271577575661</v>
      </c>
      <c r="J25" s="18">
        <f t="shared" ca="1" si="4"/>
        <v>0.87202341742681011</v>
      </c>
      <c r="K25" s="18">
        <f t="shared" ca="1" si="5"/>
        <v>-2.5248553648915587E-10</v>
      </c>
      <c r="L25" s="18">
        <f t="shared" ca="1" si="6"/>
        <v>0.94844166373095207</v>
      </c>
      <c r="M25" s="18">
        <f t="shared" ca="1" si="7"/>
        <v>0.91948214809956597</v>
      </c>
      <c r="N25" s="18">
        <f t="shared" ca="1" si="8"/>
        <v>48.432033600432824</v>
      </c>
      <c r="O25" s="18">
        <f ca="1">N25*DCC!C26*DCC!D26</f>
        <v>8.3559103952672483E-5</v>
      </c>
      <c r="P25" s="18"/>
      <c r="R25" s="64">
        <v>834.5</v>
      </c>
      <c r="S25" s="63">
        <v>0</v>
      </c>
      <c r="T25" s="63">
        <v>0</v>
      </c>
      <c r="U25" s="63">
        <v>0</v>
      </c>
      <c r="V25" s="63">
        <v>0</v>
      </c>
      <c r="W25" s="63">
        <v>0</v>
      </c>
      <c r="X25" s="63">
        <v>0</v>
      </c>
      <c r="Z25" s="63">
        <v>1.5259999999999999E-2</v>
      </c>
      <c r="AA25" s="63">
        <v>-3.016E-3</v>
      </c>
      <c r="AB25" s="63">
        <v>-0.32750000000000001</v>
      </c>
      <c r="AC25" s="63">
        <v>-3.7240000000000002</v>
      </c>
      <c r="AD25" s="63">
        <v>3</v>
      </c>
      <c r="AE25" s="63">
        <v>-8.7110000000000007E-2</v>
      </c>
      <c r="AF25" s="63">
        <v>3.8159999999999999E-3</v>
      </c>
      <c r="AG25" s="63">
        <v>7.6780000000000001E-2</v>
      </c>
      <c r="AH25" s="63">
        <v>7.2160000000000002</v>
      </c>
      <c r="AI25" s="63">
        <v>2.8260000000000001</v>
      </c>
      <c r="AJ25" s="18"/>
      <c r="AL25" s="63">
        <v>-6.0219999999999996E-3</v>
      </c>
      <c r="AM25" s="63">
        <v>1.63E-4</v>
      </c>
      <c r="AN25" s="63">
        <v>1.9269999999999999E-3</v>
      </c>
      <c r="AO25" s="63">
        <v>5.97</v>
      </c>
      <c r="AP25" s="63">
        <v>2.8940000000000001</v>
      </c>
      <c r="AQ25" s="63">
        <v>-4.0429999999999997E-3</v>
      </c>
      <c r="AR25" s="63">
        <v>1.2349999999999999E-4</v>
      </c>
      <c r="AS25" s="63">
        <v>4.8799999999999999E-4</v>
      </c>
      <c r="AT25" s="63">
        <v>0.87360000000000004</v>
      </c>
      <c r="AU25" s="63">
        <v>2.7519999999999998</v>
      </c>
      <c r="AV25" s="18"/>
      <c r="AX25" s="63">
        <v>-4.1489999999999999E-2</v>
      </c>
      <c r="AY25" s="63">
        <v>2.6220000000000002E-3</v>
      </c>
      <c r="AZ25" s="63">
        <v>4.0680000000000001E-2</v>
      </c>
      <c r="BA25" s="63">
        <v>6.133</v>
      </c>
      <c r="BB25" s="63">
        <v>2.915</v>
      </c>
      <c r="BC25" s="63">
        <v>-1.125E-2</v>
      </c>
      <c r="BD25" s="63">
        <v>5.4640000000000005E-4</v>
      </c>
      <c r="BE25" s="63">
        <v>4.6080000000000001E-3</v>
      </c>
      <c r="BF25" s="63">
        <v>4.1900000000000004</v>
      </c>
      <c r="BG25" s="63">
        <v>1.8819999999999999</v>
      </c>
      <c r="BH25" s="18"/>
      <c r="BJ25" s="63">
        <v>-0.2306</v>
      </c>
      <c r="BK25" s="63">
        <v>2.8700000000000002E-3</v>
      </c>
      <c r="BL25" s="63">
        <v>0.1328</v>
      </c>
      <c r="BM25" s="63">
        <v>6.3879999999999999</v>
      </c>
      <c r="BN25" s="63">
        <v>2.915</v>
      </c>
      <c r="BO25" s="63">
        <v>-0.13880000000000001</v>
      </c>
      <c r="BP25" s="63">
        <v>-5.8300000000000001E-3</v>
      </c>
      <c r="BQ25" s="63">
        <v>6.1249999999999999E-2</v>
      </c>
      <c r="BR25" s="63">
        <v>8.4969999999999999</v>
      </c>
      <c r="BS25" s="63">
        <v>2.8410000000000002</v>
      </c>
      <c r="BT25" s="18"/>
      <c r="BV25" s="63">
        <v>0.72719999999999996</v>
      </c>
      <c r="BW25" s="63">
        <v>-6.5279999999999999E-3</v>
      </c>
      <c r="BX25" s="63">
        <v>-0.52180000000000004</v>
      </c>
      <c r="BY25" s="63">
        <v>6.1589999999999998</v>
      </c>
      <c r="BZ25" s="63">
        <v>2.9209999999999998</v>
      </c>
      <c r="CA25" s="63">
        <v>0.42959999999999998</v>
      </c>
      <c r="CB25" s="63">
        <v>2.2440000000000002E-2</v>
      </c>
      <c r="CC25" s="63">
        <v>-0.2407</v>
      </c>
      <c r="CD25" s="63">
        <v>8.468</v>
      </c>
      <c r="CE25" s="63">
        <v>2.8559999999999999</v>
      </c>
      <c r="CF25" s="18"/>
    </row>
    <row r="26" spans="1:85" ht="15" customHeight="1" x14ac:dyDescent="0.15">
      <c r="D26" s="18"/>
      <c r="E26" s="18">
        <f>Main!D59</f>
        <v>2.8370999999999999E-6</v>
      </c>
      <c r="F26">
        <f t="shared" ca="1" si="0"/>
        <v>2.7511698825879657E-2</v>
      </c>
      <c r="G26" s="18">
        <f t="shared" si="1"/>
        <v>0.53521515805753128</v>
      </c>
      <c r="H26" s="18">
        <f t="shared" si="2"/>
        <v>1.2314808457160415E-46</v>
      </c>
      <c r="I26" s="18">
        <f t="shared" ca="1" si="3"/>
        <v>0.938174181785283</v>
      </c>
      <c r="J26" s="18">
        <f t="shared" ca="1" si="4"/>
        <v>0.87035660835699535</v>
      </c>
      <c r="K26" s="18">
        <f t="shared" ca="1" si="5"/>
        <v>-2.5048467178566081E-10</v>
      </c>
      <c r="L26" s="18">
        <f t="shared" ca="1" si="6"/>
        <v>0.94616926523269296</v>
      </c>
      <c r="M26" s="18">
        <f t="shared" ca="1" si="7"/>
        <v>0.91743924422291123</v>
      </c>
      <c r="N26" s="18">
        <f t="shared" ca="1" si="8"/>
        <v>38.940399926838218</v>
      </c>
      <c r="O26" s="18">
        <f ca="1">N26*DCC!C27*DCC!D27</f>
        <v>8.5532475823663559E-5</v>
      </c>
      <c r="P26" s="18"/>
      <c r="R26" s="64">
        <v>876.5</v>
      </c>
      <c r="S26" s="63">
        <v>0</v>
      </c>
      <c r="T26" s="63">
        <v>0</v>
      </c>
      <c r="U26" s="63">
        <v>0</v>
      </c>
      <c r="V26" s="63">
        <v>0</v>
      </c>
      <c r="W26" s="63">
        <v>0</v>
      </c>
      <c r="X26" s="63">
        <v>0</v>
      </c>
      <c r="Z26" s="63">
        <v>1.644E-2</v>
      </c>
      <c r="AA26" s="63">
        <v>-3.1329999999999999E-3</v>
      </c>
      <c r="AB26" s="63">
        <v>-0.23330000000000001</v>
      </c>
      <c r="AC26" s="63">
        <v>-3.121</v>
      </c>
      <c r="AD26" s="63">
        <v>3.0019999999999998</v>
      </c>
      <c r="AE26" s="63">
        <v>-8.7999999999999995E-2</v>
      </c>
      <c r="AF26" s="63">
        <v>2.7920000000000002E-3</v>
      </c>
      <c r="AG26" s="63">
        <v>7.5800000000000006E-2</v>
      </c>
      <c r="AH26" s="63">
        <v>7.4790000000000001</v>
      </c>
      <c r="AI26" s="63">
        <v>2.8279999999999998</v>
      </c>
      <c r="AJ26" s="18"/>
      <c r="AL26" s="63">
        <v>-6.5199999999999998E-3</v>
      </c>
      <c r="AM26" s="63">
        <v>1.7000000000000001E-4</v>
      </c>
      <c r="AN26" s="63">
        <v>1.9369999999999999E-3</v>
      </c>
      <c r="AO26" s="63">
        <v>6.8949999999999996</v>
      </c>
      <c r="AP26" s="63">
        <v>2.8839999999999999</v>
      </c>
      <c r="AQ26" s="63">
        <v>-4.7549999999999997E-3</v>
      </c>
      <c r="AR26" s="63">
        <v>1.132E-4</v>
      </c>
      <c r="AS26" s="63">
        <v>6.2419999999999999E-4</v>
      </c>
      <c r="AT26" s="63">
        <v>1.8680000000000001</v>
      </c>
      <c r="AU26" s="63">
        <v>2.7050000000000001</v>
      </c>
      <c r="AV26" s="18"/>
      <c r="AX26" s="63">
        <v>-5.3929999999999999E-2</v>
      </c>
      <c r="AY26" s="63">
        <v>2.699E-3</v>
      </c>
      <c r="AZ26" s="63">
        <v>3.9669999999999997E-2</v>
      </c>
      <c r="BA26" s="63">
        <v>6.3940000000000001</v>
      </c>
      <c r="BB26" s="63">
        <v>2.907</v>
      </c>
      <c r="BC26" s="63">
        <v>-2.47E-2</v>
      </c>
      <c r="BD26" s="63">
        <v>1.33E-3</v>
      </c>
      <c r="BE26" s="63">
        <v>1.2749999999999999E-2</v>
      </c>
      <c r="BF26" s="63">
        <v>3.6779999999999999</v>
      </c>
      <c r="BG26" s="63">
        <v>2.556</v>
      </c>
      <c r="BH26" s="18"/>
      <c r="BJ26" s="63">
        <v>-0.2465</v>
      </c>
      <c r="BK26" s="63">
        <v>3.2569999999999999E-3</v>
      </c>
      <c r="BL26" s="63">
        <v>0.15210000000000001</v>
      </c>
      <c r="BM26" s="63">
        <v>6.44</v>
      </c>
      <c r="BN26" s="63">
        <v>2.9220000000000002</v>
      </c>
      <c r="BO26" s="63">
        <v>-0.11749999999999999</v>
      </c>
      <c r="BP26" s="63">
        <v>-7.2370000000000004E-3</v>
      </c>
      <c r="BQ26" s="63">
        <v>5.092E-2</v>
      </c>
      <c r="BR26" s="63">
        <v>10.130000000000001</v>
      </c>
      <c r="BS26" s="63">
        <v>2.9580000000000002</v>
      </c>
      <c r="BT26" s="18"/>
      <c r="BV26" s="63">
        <v>0.77849999999999997</v>
      </c>
      <c r="BW26" s="63">
        <v>-7.646E-3</v>
      </c>
      <c r="BX26" s="63">
        <v>-0.5847</v>
      </c>
      <c r="BY26" s="63">
        <v>6.242</v>
      </c>
      <c r="BZ26" s="63">
        <v>2.9279999999999999</v>
      </c>
      <c r="CA26" s="63">
        <v>0.37280000000000002</v>
      </c>
      <c r="CB26" s="63">
        <v>2.8039999999999999E-2</v>
      </c>
      <c r="CC26" s="63">
        <v>-0.20830000000000001</v>
      </c>
      <c r="CD26" s="63">
        <v>10.210000000000001</v>
      </c>
      <c r="CE26" s="63">
        <v>2.9689999999999999</v>
      </c>
      <c r="CF26" s="18"/>
    </row>
    <row r="27" spans="1:85" ht="15" customHeight="1" x14ac:dyDescent="0.15">
      <c r="D27" s="18"/>
      <c r="E27" s="18">
        <f>Main!D60</f>
        <v>3.5717E-6</v>
      </c>
      <c r="F27">
        <f t="shared" ca="1" si="0"/>
        <v>2.8022306426645206E-2</v>
      </c>
      <c r="G27" s="18">
        <f t="shared" si="1"/>
        <v>0.53203726176253652</v>
      </c>
      <c r="H27" s="18">
        <f t="shared" si="2"/>
        <v>3.3815768764415382E-59</v>
      </c>
      <c r="I27" s="18">
        <f t="shared" ca="1" si="3"/>
        <v>0.93597103989126829</v>
      </c>
      <c r="J27" s="18">
        <f t="shared" ca="1" si="4"/>
        <v>0.86869411957875309</v>
      </c>
      <c r="K27" s="18">
        <f t="shared" ca="1" si="5"/>
        <v>-2.4848776580085203E-10</v>
      </c>
      <c r="L27" s="18">
        <f t="shared" ca="1" si="6"/>
        <v>0.94390238518707248</v>
      </c>
      <c r="M27" s="18">
        <f t="shared" ca="1" si="7"/>
        <v>0.91540140474288356</v>
      </c>
      <c r="N27" s="18">
        <f t="shared" ca="1" si="8"/>
        <v>31.248879735844497</v>
      </c>
      <c r="O27" s="18">
        <f ca="1">N27*DCC!C28*DCC!D28</f>
        <v>8.7375621356855084E-5</v>
      </c>
      <c r="P27" s="18"/>
      <c r="R27" s="64">
        <v>920</v>
      </c>
      <c r="S27" s="63">
        <v>0</v>
      </c>
      <c r="T27" s="63">
        <v>0</v>
      </c>
      <c r="U27" s="63">
        <v>0</v>
      </c>
      <c r="V27" s="63">
        <v>0</v>
      </c>
      <c r="W27" s="63">
        <v>0</v>
      </c>
      <c r="X27" s="63">
        <v>0</v>
      </c>
      <c r="Z27" s="63">
        <v>1.4670000000000001E-2</v>
      </c>
      <c r="AA27" s="63">
        <v>-3.251E-3</v>
      </c>
      <c r="AB27" s="63">
        <v>-0.20130000000000001</v>
      </c>
      <c r="AC27" s="63">
        <v>-3.3090000000000002</v>
      </c>
      <c r="AD27" s="63">
        <v>3.0019999999999998</v>
      </c>
      <c r="AE27" s="63">
        <v>-7.9899999999999999E-2</v>
      </c>
      <c r="AF27" s="63">
        <v>3.1749999999999999E-3</v>
      </c>
      <c r="AG27" s="63">
        <v>7.646E-2</v>
      </c>
      <c r="AH27" s="63">
        <v>6.9870000000000001</v>
      </c>
      <c r="AI27" s="63">
        <v>2.8359999999999999</v>
      </c>
      <c r="AJ27" s="18"/>
      <c r="AL27" s="63">
        <v>-6.2789999999999999E-3</v>
      </c>
      <c r="AM27" s="63">
        <v>1.6880000000000001E-4</v>
      </c>
      <c r="AN27" s="63">
        <v>1.5299999999999999E-3</v>
      </c>
      <c r="AO27" s="63">
        <v>7.1340000000000003</v>
      </c>
      <c r="AP27" s="63">
        <v>2.875</v>
      </c>
      <c r="AQ27" s="63">
        <v>-4.2659999999999998E-3</v>
      </c>
      <c r="AR27" s="63">
        <v>-7.3960000000000003E-5</v>
      </c>
      <c r="AS27" s="63">
        <v>-1.075E-3</v>
      </c>
      <c r="AT27" s="63">
        <v>9.8079999999999998</v>
      </c>
      <c r="AU27" s="63">
        <v>2.8820000000000001</v>
      </c>
      <c r="AV27" s="18"/>
      <c r="AX27" s="63">
        <v>-5.296E-2</v>
      </c>
      <c r="AY27" s="63">
        <v>2.503E-3</v>
      </c>
      <c r="AZ27" s="63">
        <v>3.4349999999999999E-2</v>
      </c>
      <c r="BA27" s="63">
        <v>6.1280000000000001</v>
      </c>
      <c r="BB27" s="63">
        <v>2.899</v>
      </c>
      <c r="BC27" s="63">
        <v>-3.2149999999999998E-2</v>
      </c>
      <c r="BD27" s="63">
        <v>2.031E-4</v>
      </c>
      <c r="BE27" s="63">
        <v>7.4070000000000004E-3</v>
      </c>
      <c r="BF27" s="63">
        <v>4.702</v>
      </c>
      <c r="BG27" s="63">
        <v>1.88</v>
      </c>
      <c r="BH27" s="18"/>
      <c r="BJ27" s="63">
        <v>-0.249</v>
      </c>
      <c r="BK27" s="63">
        <v>2.7889999999999998E-3</v>
      </c>
      <c r="BL27" s="63">
        <v>0.15820000000000001</v>
      </c>
      <c r="BM27" s="63">
        <v>6.5789999999999997</v>
      </c>
      <c r="BN27" s="63">
        <v>2.9279999999999999</v>
      </c>
      <c r="BO27" s="63">
        <v>-0.11940000000000001</v>
      </c>
      <c r="BP27" s="63">
        <v>-5.973E-3</v>
      </c>
      <c r="BQ27" s="63">
        <v>5.0790000000000002E-2</v>
      </c>
      <c r="BR27" s="63">
        <v>9.3439999999999994</v>
      </c>
      <c r="BS27" s="63">
        <v>2.8879999999999999</v>
      </c>
      <c r="BT27" s="18"/>
      <c r="BV27" s="63">
        <v>0.78890000000000005</v>
      </c>
      <c r="BW27" s="63">
        <v>-6.1130000000000004E-3</v>
      </c>
      <c r="BX27" s="63">
        <v>-0.60399999999999998</v>
      </c>
      <c r="BY27" s="63">
        <v>6.3819999999999997</v>
      </c>
      <c r="BZ27" s="63">
        <v>2.93</v>
      </c>
      <c r="CA27" s="63">
        <v>0.37480000000000002</v>
      </c>
      <c r="CB27" s="63">
        <v>2.2700000000000001E-2</v>
      </c>
      <c r="CC27" s="63">
        <v>-0.20619999999999999</v>
      </c>
      <c r="CD27" s="63">
        <v>9.2200000000000006</v>
      </c>
      <c r="CE27" s="63">
        <v>2.891</v>
      </c>
      <c r="CF27" s="18"/>
    </row>
    <row r="28" spans="1:85" ht="15" customHeight="1" x14ac:dyDescent="0.15">
      <c r="D28" s="18"/>
      <c r="E28" s="18">
        <f>Main!D61</f>
        <v>4.4965000000000001E-6</v>
      </c>
      <c r="F28">
        <f t="shared" ca="1" si="0"/>
        <v>2.8499391933670817E-2</v>
      </c>
      <c r="G28" s="18">
        <f t="shared" si="1"/>
        <v>0.52887860140248499</v>
      </c>
      <c r="H28" s="18">
        <f t="shared" si="2"/>
        <v>4.6099587406176978E-75</v>
      </c>
      <c r="I28" s="18">
        <f t="shared" ca="1" si="3"/>
        <v>0.93377340657913233</v>
      </c>
      <c r="J28" s="18">
        <f t="shared" ca="1" si="4"/>
        <v>0.8670361842124984</v>
      </c>
      <c r="K28" s="18">
        <f t="shared" ca="1" si="5"/>
        <v>-2.4649438774257609E-10</v>
      </c>
      <c r="L28" s="18">
        <f t="shared" ca="1" si="6"/>
        <v>0.9416411263292912</v>
      </c>
      <c r="M28" s="18">
        <f t="shared" ca="1" si="7"/>
        <v>0.91336878180556169</v>
      </c>
      <c r="N28" s="18">
        <f t="shared" ca="1" si="8"/>
        <v>25.038890447929305</v>
      </c>
      <c r="O28" s="18">
        <f ca="1">N28*DCC!C29*DCC!D29</f>
        <v>8.9111910773864754E-5</v>
      </c>
      <c r="P28" s="18"/>
      <c r="R28" s="64">
        <v>965</v>
      </c>
      <c r="S28" s="63">
        <v>0</v>
      </c>
      <c r="T28" s="63">
        <v>0</v>
      </c>
      <c r="U28" s="63">
        <v>0</v>
      </c>
      <c r="V28" s="63">
        <v>0</v>
      </c>
      <c r="W28" s="63">
        <v>0</v>
      </c>
      <c r="X28" s="63">
        <v>0</v>
      </c>
      <c r="Z28" s="63">
        <v>1.363E-2</v>
      </c>
      <c r="AA28" s="63">
        <v>-3.4659999999999999E-3</v>
      </c>
      <c r="AB28" s="63">
        <v>-0.1525</v>
      </c>
      <c r="AC28" s="63">
        <v>-3.3170000000000002</v>
      </c>
      <c r="AD28" s="63">
        <v>3.0030000000000001</v>
      </c>
      <c r="AE28" s="63">
        <v>-0.1172</v>
      </c>
      <c r="AF28" s="63">
        <v>2.4190000000000001E-3</v>
      </c>
      <c r="AG28" s="63">
        <v>0.1002</v>
      </c>
      <c r="AH28" s="63">
        <v>8.2959999999999994</v>
      </c>
      <c r="AI28" s="63">
        <v>2.8860000000000001</v>
      </c>
      <c r="AJ28" s="18"/>
      <c r="AL28" s="63">
        <v>-6.6800000000000002E-3</v>
      </c>
      <c r="AM28" s="63">
        <v>1.8430000000000001E-4</v>
      </c>
      <c r="AN28" s="63">
        <v>1.8E-3</v>
      </c>
      <c r="AO28" s="63">
        <v>6.2430000000000003</v>
      </c>
      <c r="AP28" s="63">
        <v>2.8620000000000001</v>
      </c>
      <c r="AQ28" s="63">
        <v>-5.6259999999999999E-3</v>
      </c>
      <c r="AR28" s="63">
        <v>1.1400000000000001E-4</v>
      </c>
      <c r="AS28" s="63">
        <v>1.91E-3</v>
      </c>
      <c r="AT28" s="63">
        <v>-1.087</v>
      </c>
      <c r="AU28" s="63">
        <v>2.94</v>
      </c>
      <c r="AV28" s="18"/>
      <c r="AX28" s="63">
        <v>-5.7919999999999999E-2</v>
      </c>
      <c r="AY28" s="63">
        <v>2.771E-3</v>
      </c>
      <c r="AZ28" s="63">
        <v>3.6339999999999997E-2</v>
      </c>
      <c r="BA28" s="63">
        <v>5.9930000000000003</v>
      </c>
      <c r="BB28" s="63">
        <v>2.895</v>
      </c>
      <c r="BC28" s="63">
        <v>-3.7589999999999998E-2</v>
      </c>
      <c r="BD28" s="63">
        <v>2.1749999999999999E-3</v>
      </c>
      <c r="BE28" s="63">
        <v>3.1649999999999998E-2</v>
      </c>
      <c r="BF28" s="63">
        <v>1.407</v>
      </c>
      <c r="BG28" s="63">
        <v>2.8740000000000001</v>
      </c>
      <c r="BH28" s="18"/>
      <c r="BJ28" s="63">
        <v>-0.24260000000000001</v>
      </c>
      <c r="BK28" s="63">
        <v>2.7409999999999999E-3</v>
      </c>
      <c r="BL28" s="63">
        <v>0.1588</v>
      </c>
      <c r="BM28" s="63">
        <v>6.7069999999999999</v>
      </c>
      <c r="BN28" s="63">
        <v>2.9260000000000002</v>
      </c>
      <c r="BO28" s="63">
        <v>-1.064E-2</v>
      </c>
      <c r="BP28" s="63">
        <v>-1.9290000000000002E-2</v>
      </c>
      <c r="BQ28" s="63">
        <v>-0.31380000000000002</v>
      </c>
      <c r="BR28" s="63">
        <v>-2.8029999999999999</v>
      </c>
      <c r="BS28" s="63">
        <v>2.9990000000000001</v>
      </c>
      <c r="BT28" s="18"/>
      <c r="BV28" s="63">
        <v>0.77149999999999996</v>
      </c>
      <c r="BW28" s="63">
        <v>-5.816E-3</v>
      </c>
      <c r="BX28" s="63">
        <v>-0.60319999999999996</v>
      </c>
      <c r="BY28" s="63">
        <v>6.5049999999999999</v>
      </c>
      <c r="BZ28" s="63">
        <v>2.9289999999999998</v>
      </c>
      <c r="CA28" s="63">
        <v>-6.2950000000000006E-2</v>
      </c>
      <c r="CB28" s="63">
        <v>7.3980000000000004E-2</v>
      </c>
      <c r="CC28" s="63">
        <v>1.335</v>
      </c>
      <c r="CD28" s="63">
        <v>-3.1989999999999998</v>
      </c>
      <c r="CE28" s="63">
        <v>2.9969999999999999</v>
      </c>
      <c r="CF28" s="18"/>
    </row>
    <row r="29" spans="1:85" ht="15" customHeight="1" x14ac:dyDescent="0.15">
      <c r="D29" s="18"/>
      <c r="E29" s="18">
        <f>Main!D62</f>
        <v>5.6608000000000001E-6</v>
      </c>
      <c r="F29">
        <f t="shared" ca="1" si="0"/>
        <v>2.895022963815444E-2</v>
      </c>
      <c r="G29" s="18">
        <f t="shared" si="1"/>
        <v>0.52573900106735272</v>
      </c>
      <c r="H29" s="18">
        <f t="shared" si="2"/>
        <v>4.3425102698666504E-95</v>
      </c>
      <c r="I29" s="18">
        <f t="shared" ca="1" si="3"/>
        <v>0.93158124473800352</v>
      </c>
      <c r="J29" s="18">
        <f t="shared" ca="1" si="4"/>
        <v>0.86538294015008543</v>
      </c>
      <c r="K29" s="18">
        <f t="shared" ca="1" si="5"/>
        <v>-2.4450389123706726E-10</v>
      </c>
      <c r="L29" s="18">
        <f t="shared" ca="1" si="6"/>
        <v>0.93938543091722626</v>
      </c>
      <c r="M29" s="18">
        <f t="shared" ca="1" si="7"/>
        <v>0.91134139180642082</v>
      </c>
      <c r="N29" s="18">
        <f t="shared" ca="1" si="8"/>
        <v>20.039063318887816</v>
      </c>
      <c r="O29" s="18">
        <f ca="1">N29*DCC!C30*DCC!D30</f>
        <v>9.0470325099375188E-5</v>
      </c>
      <c r="P29" s="18"/>
      <c r="R29" s="64">
        <v>1000</v>
      </c>
      <c r="S29" s="63">
        <v>0</v>
      </c>
      <c r="T29" s="63">
        <v>0</v>
      </c>
      <c r="U29" s="63">
        <v>0</v>
      </c>
      <c r="V29" s="63">
        <v>0</v>
      </c>
      <c r="W29" s="63">
        <v>0</v>
      </c>
      <c r="X29" s="63">
        <v>0</v>
      </c>
      <c r="Z29" s="63">
        <v>1.5140000000000001E-2</v>
      </c>
      <c r="AA29" s="63">
        <v>-3.6979999999999999E-3</v>
      </c>
      <c r="AB29" s="63">
        <v>-3.6880000000000003E-2</v>
      </c>
      <c r="AC29" s="63">
        <v>2.157</v>
      </c>
      <c r="AD29" s="63">
        <v>2.9350000000000001</v>
      </c>
      <c r="AE29" s="63">
        <v>-8.3479999999999999E-2</v>
      </c>
      <c r="AF29" s="63">
        <v>3.0630000000000002E-3</v>
      </c>
      <c r="AG29" s="63">
        <v>8.3140000000000006E-2</v>
      </c>
      <c r="AH29" s="63">
        <v>6.6820000000000004</v>
      </c>
      <c r="AI29" s="63">
        <v>2.8580000000000001</v>
      </c>
      <c r="AJ29" s="18"/>
      <c r="AL29" s="63">
        <v>-6.2500000000000003E-3</v>
      </c>
      <c r="AM29" s="63">
        <v>1.5789999999999999E-4</v>
      </c>
      <c r="AN29" s="63">
        <v>1.0449999999999999E-3</v>
      </c>
      <c r="AO29" s="63">
        <v>4.6619999999999999</v>
      </c>
      <c r="AP29" s="63">
        <v>2.8410000000000002</v>
      </c>
      <c r="AQ29" s="63">
        <v>-5.208E-3</v>
      </c>
      <c r="AR29" s="63">
        <v>-1.772E-4</v>
      </c>
      <c r="AS29" s="63">
        <v>-1.25E-3</v>
      </c>
      <c r="AT29" s="63">
        <v>8.8179999999999996</v>
      </c>
      <c r="AU29" s="63">
        <v>3.0670000000000002</v>
      </c>
      <c r="AV29" s="18"/>
      <c r="AX29" s="63">
        <v>-5.7829999999999999E-2</v>
      </c>
      <c r="AY29" s="63">
        <v>2.5300000000000001E-3</v>
      </c>
      <c r="AZ29" s="63">
        <v>3.0030000000000001E-2</v>
      </c>
      <c r="BA29" s="63">
        <v>6.5460000000000003</v>
      </c>
      <c r="BB29" s="63">
        <v>2.8809999999999998</v>
      </c>
      <c r="BC29" s="63">
        <v>-4.1500000000000002E-2</v>
      </c>
      <c r="BD29" s="63">
        <v>-7.1860000000000001E-4</v>
      </c>
      <c r="BE29" s="63">
        <v>5.1000000000000004E-3</v>
      </c>
      <c r="BF29" s="63">
        <v>5.3319999999999999</v>
      </c>
      <c r="BG29" s="63">
        <v>0.93930000000000002</v>
      </c>
      <c r="BH29" s="18"/>
      <c r="BJ29" s="63">
        <v>-0.2379</v>
      </c>
      <c r="BK29" s="63">
        <v>3.127E-3</v>
      </c>
      <c r="BL29" s="63">
        <v>0.16200000000000001</v>
      </c>
      <c r="BM29" s="63">
        <v>6.6760000000000002</v>
      </c>
      <c r="BN29" s="63">
        <v>2.9249999999999998</v>
      </c>
      <c r="BO29" s="63">
        <v>-0.1782</v>
      </c>
      <c r="BP29" s="63">
        <v>7.917E-4</v>
      </c>
      <c r="BQ29" s="63">
        <v>0.1221</v>
      </c>
      <c r="BR29" s="63">
        <v>8.0030000000000001</v>
      </c>
      <c r="BS29" s="63">
        <v>2.9529999999999998</v>
      </c>
      <c r="BT29" s="18"/>
      <c r="BV29" s="63">
        <v>0.7611</v>
      </c>
      <c r="BW29" s="63">
        <v>-7.0949999999999997E-3</v>
      </c>
      <c r="BX29" s="63">
        <v>-0.61419999999999997</v>
      </c>
      <c r="BY29" s="63">
        <v>6.4770000000000003</v>
      </c>
      <c r="BZ29" s="63">
        <v>2.9289999999999998</v>
      </c>
      <c r="CA29" s="63">
        <v>0.59689999999999999</v>
      </c>
      <c r="CB29" s="63">
        <v>-7.7559999999999999E-4</v>
      </c>
      <c r="CC29" s="63">
        <v>-0.45540000000000003</v>
      </c>
      <c r="CD29" s="63">
        <v>8.1280000000000001</v>
      </c>
      <c r="CE29" s="63">
        <v>2.9620000000000002</v>
      </c>
      <c r="CF29" s="18"/>
    </row>
    <row r="30" spans="1:85" ht="15" customHeight="1" x14ac:dyDescent="0.15">
      <c r="D30" s="18"/>
      <c r="E30" s="18">
        <f>Main!D63</f>
        <v>7.1264000000000001E-6</v>
      </c>
      <c r="F30">
        <f t="shared" ca="1" si="0"/>
        <v>2.9380638628075269E-2</v>
      </c>
      <c r="G30" s="18">
        <f t="shared" si="1"/>
        <v>0.52261888642245768</v>
      </c>
      <c r="H30" s="18">
        <f t="shared" si="2"/>
        <v>2.3858652698850169E-120</v>
      </c>
      <c r="I30" s="18">
        <f t="shared" ca="1" si="3"/>
        <v>0.92939494095325759</v>
      </c>
      <c r="J30" s="18">
        <f t="shared" ca="1" si="4"/>
        <v>0.86373486828427948</v>
      </c>
      <c r="K30" s="18">
        <f t="shared" ca="1" si="5"/>
        <v>-2.4251592795933651E-10</v>
      </c>
      <c r="L30" s="18">
        <f t="shared" ca="1" si="6"/>
        <v>0.93713567441825818</v>
      </c>
      <c r="M30" s="18">
        <f t="shared" ca="1" si="7"/>
        <v>0.90931965016492378</v>
      </c>
      <c r="N30" s="18">
        <f t="shared" ca="1" si="8"/>
        <v>16.023029675374218</v>
      </c>
      <c r="O30" s="18">
        <f ca="1">N30*DCC!C31*DCC!D31</f>
        <v>9.1503704508551114E-5</v>
      </c>
      <c r="P30" s="18"/>
      <c r="R30" s="64">
        <v>1024</v>
      </c>
      <c r="S30" s="63">
        <v>0</v>
      </c>
      <c r="T30" s="63">
        <v>0</v>
      </c>
      <c r="U30" s="63">
        <v>0</v>
      </c>
      <c r="V30" s="63">
        <v>0</v>
      </c>
      <c r="W30" s="63">
        <v>0</v>
      </c>
      <c r="X30" s="63">
        <v>0</v>
      </c>
      <c r="Z30" s="63">
        <v>1.898E-2</v>
      </c>
      <c r="AA30" s="63">
        <v>-3.9880000000000002E-3</v>
      </c>
      <c r="AB30" s="63">
        <v>-3.1329999999999997E-2</v>
      </c>
      <c r="AC30" s="63">
        <v>3.383</v>
      </c>
      <c r="AD30" s="63">
        <v>2.8180000000000001</v>
      </c>
      <c r="AE30" s="63">
        <v>-6.3700000000000007E-2</v>
      </c>
      <c r="AF30" s="63">
        <v>2.9689999999999999E-3</v>
      </c>
      <c r="AG30" s="63">
        <v>8.0729999999999996E-2</v>
      </c>
      <c r="AH30" s="63">
        <v>5.7629999999999999</v>
      </c>
      <c r="AI30" s="63">
        <v>2.86</v>
      </c>
      <c r="AJ30" s="18"/>
      <c r="AL30" s="63">
        <v>-7.1310000000000002E-3</v>
      </c>
      <c r="AM30" s="63">
        <v>1.5430000000000001E-4</v>
      </c>
      <c r="AN30" s="63">
        <v>1.918E-3</v>
      </c>
      <c r="AO30" s="63">
        <v>6.827</v>
      </c>
      <c r="AP30" s="63">
        <v>2.891</v>
      </c>
      <c r="AQ30" s="63">
        <v>-5.4200000000000003E-3</v>
      </c>
      <c r="AR30" s="63">
        <v>1.12E-4</v>
      </c>
      <c r="AS30" s="63">
        <v>1.039E-3</v>
      </c>
      <c r="AT30" s="63">
        <v>4.6319999999999997</v>
      </c>
      <c r="AU30" s="63">
        <v>2.7309999999999999</v>
      </c>
      <c r="AV30" s="18"/>
      <c r="AX30" s="63">
        <v>-6.3700000000000007E-2</v>
      </c>
      <c r="AY30" s="63">
        <v>2.5569999999999998E-3</v>
      </c>
      <c r="AZ30" s="63">
        <v>3.5560000000000001E-2</v>
      </c>
      <c r="BA30" s="63">
        <v>6.3019999999999996</v>
      </c>
      <c r="BB30" s="63">
        <v>2.895</v>
      </c>
      <c r="BC30" s="63">
        <v>-4.8719999999999999E-2</v>
      </c>
      <c r="BD30" s="63">
        <v>2.3580000000000001E-4</v>
      </c>
      <c r="BE30" s="63">
        <v>1.34E-2</v>
      </c>
      <c r="BF30" s="63">
        <v>6.7720000000000002</v>
      </c>
      <c r="BG30" s="63">
        <v>2.254</v>
      </c>
      <c r="BH30" s="18"/>
      <c r="BJ30" s="63">
        <v>-0.23569999999999999</v>
      </c>
      <c r="BK30" s="63">
        <v>2.6809999999999998E-3</v>
      </c>
      <c r="BL30" s="63">
        <v>0.15989999999999999</v>
      </c>
      <c r="BM30" s="63">
        <v>6.6040000000000001</v>
      </c>
      <c r="BN30" s="63">
        <v>2.9220000000000002</v>
      </c>
      <c r="BO30" s="63">
        <v>-0.17080000000000001</v>
      </c>
      <c r="BP30" s="63">
        <v>8.0579999999999992E-3</v>
      </c>
      <c r="BQ30" s="63">
        <v>0.15609999999999999</v>
      </c>
      <c r="BR30" s="63">
        <v>6.8840000000000003</v>
      </c>
      <c r="BS30" s="63">
        <v>2.9729999999999999</v>
      </c>
      <c r="BT30" s="18"/>
      <c r="BV30" s="63">
        <v>0.75370000000000004</v>
      </c>
      <c r="BW30" s="63">
        <v>-5.6169999999999996E-3</v>
      </c>
      <c r="BX30" s="63">
        <v>-0.60729999999999995</v>
      </c>
      <c r="BY30" s="63">
        <v>6.444</v>
      </c>
      <c r="BZ30" s="63">
        <v>2.9260000000000002</v>
      </c>
      <c r="CA30" s="63">
        <v>0.59330000000000005</v>
      </c>
      <c r="CB30" s="63">
        <v>-2.546E-2</v>
      </c>
      <c r="CC30" s="63">
        <v>-0.56110000000000004</v>
      </c>
      <c r="CD30" s="63">
        <v>6.952</v>
      </c>
      <c r="CE30" s="63">
        <v>2.976</v>
      </c>
      <c r="CF30" s="18"/>
    </row>
    <row r="31" spans="1:85" ht="15" customHeight="1" x14ac:dyDescent="0.15">
      <c r="A31" t="s">
        <v>312</v>
      </c>
      <c r="D31" s="18"/>
      <c r="E31" s="18">
        <f>Main!D64</f>
        <v>8.9716000000000006E-6</v>
      </c>
      <c r="F31">
        <f t="shared" ca="1" si="0"/>
        <v>2.9795438462913108E-2</v>
      </c>
      <c r="G31" s="18">
        <f t="shared" si="1"/>
        <v>0.51951768457793435</v>
      </c>
      <c r="H31" s="18">
        <f t="shared" si="2"/>
        <v>3.336093460440816E-152</v>
      </c>
      <c r="I31" s="18">
        <f t="shared" ca="1" si="3"/>
        <v>0.92721418593066884</v>
      </c>
      <c r="J31" s="18">
        <f t="shared" ca="1" si="4"/>
        <v>0.86209195172202535</v>
      </c>
      <c r="K31" s="18">
        <f t="shared" ca="1" si="5"/>
        <v>-2.4052941792365853E-10</v>
      </c>
      <c r="L31" s="18">
        <f t="shared" ca="1" si="6"/>
        <v>0.93489151306668672</v>
      </c>
      <c r="M31" s="18">
        <f t="shared" ca="1" si="7"/>
        <v>0.90730333698727172</v>
      </c>
      <c r="N31" s="18">
        <f t="shared" ca="1" si="8"/>
        <v>12.802201156391451</v>
      </c>
      <c r="O31" s="18">
        <f ca="1">N31*DCC!C32*DCC!D32</f>
        <v>9.2477234417069918E-5</v>
      </c>
      <c r="P31" s="18"/>
      <c r="R31">
        <v>10000</v>
      </c>
      <c r="S31" s="18">
        <f>S30</f>
        <v>0</v>
      </c>
      <c r="T31" s="18">
        <f t="shared" ref="T31:CE31" si="10">T30</f>
        <v>0</v>
      </c>
      <c r="U31" s="18">
        <f t="shared" si="10"/>
        <v>0</v>
      </c>
      <c r="V31" s="18">
        <f t="shared" si="10"/>
        <v>0</v>
      </c>
      <c r="W31" s="18">
        <f t="shared" si="10"/>
        <v>0</v>
      </c>
      <c r="X31" s="18">
        <f t="shared" si="10"/>
        <v>0</v>
      </c>
      <c r="Y31" s="18"/>
      <c r="Z31" s="18">
        <f t="shared" si="10"/>
        <v>1.898E-2</v>
      </c>
      <c r="AA31" s="18">
        <f t="shared" si="10"/>
        <v>-3.9880000000000002E-3</v>
      </c>
      <c r="AB31" s="18">
        <f t="shared" si="10"/>
        <v>-3.1329999999999997E-2</v>
      </c>
      <c r="AC31" s="18">
        <f t="shared" si="10"/>
        <v>3.383</v>
      </c>
      <c r="AD31" s="18">
        <f t="shared" si="10"/>
        <v>2.8180000000000001</v>
      </c>
      <c r="AE31" s="18">
        <f t="shared" si="10"/>
        <v>-6.3700000000000007E-2</v>
      </c>
      <c r="AF31" s="18">
        <f t="shared" si="10"/>
        <v>2.9689999999999999E-3</v>
      </c>
      <c r="AG31" s="18">
        <f t="shared" si="10"/>
        <v>8.0729999999999996E-2</v>
      </c>
      <c r="AH31" s="18">
        <f t="shared" si="10"/>
        <v>5.7629999999999999</v>
      </c>
      <c r="AI31" s="18">
        <f t="shared" si="10"/>
        <v>2.86</v>
      </c>
      <c r="AJ31" s="18"/>
      <c r="AK31" s="18"/>
      <c r="AL31" s="18">
        <f t="shared" si="10"/>
        <v>-7.1310000000000002E-3</v>
      </c>
      <c r="AM31" s="18">
        <f t="shared" si="10"/>
        <v>1.5430000000000001E-4</v>
      </c>
      <c r="AN31" s="18">
        <f t="shared" si="10"/>
        <v>1.918E-3</v>
      </c>
      <c r="AO31" s="18">
        <f t="shared" si="10"/>
        <v>6.827</v>
      </c>
      <c r="AP31" s="18">
        <f t="shared" si="10"/>
        <v>2.891</v>
      </c>
      <c r="AQ31" s="18">
        <f t="shared" si="10"/>
        <v>-5.4200000000000003E-3</v>
      </c>
      <c r="AR31" s="18">
        <f t="shared" si="10"/>
        <v>1.12E-4</v>
      </c>
      <c r="AS31" s="18">
        <f t="shared" si="10"/>
        <v>1.039E-3</v>
      </c>
      <c r="AT31" s="18">
        <f t="shared" si="10"/>
        <v>4.6319999999999997</v>
      </c>
      <c r="AU31" s="18">
        <f t="shared" si="10"/>
        <v>2.7309999999999999</v>
      </c>
      <c r="AV31" s="18"/>
      <c r="AW31" s="18"/>
      <c r="AX31" s="18">
        <f t="shared" si="10"/>
        <v>-6.3700000000000007E-2</v>
      </c>
      <c r="AY31" s="18">
        <f t="shared" si="10"/>
        <v>2.5569999999999998E-3</v>
      </c>
      <c r="AZ31" s="18">
        <f t="shared" si="10"/>
        <v>3.5560000000000001E-2</v>
      </c>
      <c r="BA31" s="18">
        <f t="shared" si="10"/>
        <v>6.3019999999999996</v>
      </c>
      <c r="BB31" s="18">
        <f t="shared" si="10"/>
        <v>2.895</v>
      </c>
      <c r="BC31" s="18">
        <f t="shared" si="10"/>
        <v>-4.8719999999999999E-2</v>
      </c>
      <c r="BD31" s="18">
        <f t="shared" si="10"/>
        <v>2.3580000000000001E-4</v>
      </c>
      <c r="BE31" s="18">
        <f t="shared" si="10"/>
        <v>1.34E-2</v>
      </c>
      <c r="BF31" s="18">
        <f t="shared" si="10"/>
        <v>6.7720000000000002</v>
      </c>
      <c r="BG31" s="18">
        <f t="shared" si="10"/>
        <v>2.254</v>
      </c>
      <c r="BH31" s="18"/>
      <c r="BI31" s="18"/>
      <c r="BJ31" s="18">
        <f t="shared" si="10"/>
        <v>-0.23569999999999999</v>
      </c>
      <c r="BK31" s="18">
        <f t="shared" si="10"/>
        <v>2.6809999999999998E-3</v>
      </c>
      <c r="BL31" s="18">
        <f t="shared" si="10"/>
        <v>0.15989999999999999</v>
      </c>
      <c r="BM31" s="18">
        <f t="shared" si="10"/>
        <v>6.6040000000000001</v>
      </c>
      <c r="BN31" s="18">
        <f t="shared" si="10"/>
        <v>2.9220000000000002</v>
      </c>
      <c r="BO31" s="18">
        <f t="shared" si="10"/>
        <v>-0.17080000000000001</v>
      </c>
      <c r="BP31" s="18">
        <f t="shared" si="10"/>
        <v>8.0579999999999992E-3</v>
      </c>
      <c r="BQ31" s="18">
        <f t="shared" si="10"/>
        <v>0.15609999999999999</v>
      </c>
      <c r="BR31" s="18">
        <f t="shared" si="10"/>
        <v>6.8840000000000003</v>
      </c>
      <c r="BS31" s="18">
        <f t="shared" si="10"/>
        <v>2.9729999999999999</v>
      </c>
      <c r="BT31" s="18"/>
      <c r="BU31" s="18"/>
      <c r="BV31" s="18">
        <f t="shared" si="10"/>
        <v>0.75370000000000004</v>
      </c>
      <c r="BW31" s="18">
        <f t="shared" si="10"/>
        <v>-5.6169999999999996E-3</v>
      </c>
      <c r="BX31" s="18">
        <f t="shared" si="10"/>
        <v>-0.60729999999999995</v>
      </c>
      <c r="BY31" s="18">
        <f t="shared" si="10"/>
        <v>6.444</v>
      </c>
      <c r="BZ31" s="18">
        <f t="shared" si="10"/>
        <v>2.9260000000000002</v>
      </c>
      <c r="CA31" s="18">
        <f t="shared" si="10"/>
        <v>0.59330000000000005</v>
      </c>
      <c r="CB31" s="18">
        <f t="shared" si="10"/>
        <v>-2.546E-2</v>
      </c>
      <c r="CC31" s="18">
        <f t="shared" si="10"/>
        <v>-0.56110000000000004</v>
      </c>
      <c r="CD31" s="18">
        <f t="shared" si="10"/>
        <v>6.952</v>
      </c>
      <c r="CE31" s="18">
        <f t="shared" si="10"/>
        <v>2.976</v>
      </c>
      <c r="CF31" s="18"/>
      <c r="CG31" s="18"/>
    </row>
    <row r="32" spans="1:85" ht="15" customHeight="1" x14ac:dyDescent="0.15">
      <c r="A32" t="s">
        <v>17</v>
      </c>
      <c r="B32" s="18">
        <f ca="1">S43+T43*$B$2+U43/(1+EXP(($B$2-V43)/W43))</f>
        <v>1.5496685262902959E-2</v>
      </c>
      <c r="D32" s="18"/>
      <c r="E32" s="18">
        <f>Main!D65</f>
        <v>1.1294000000000001E-5</v>
      </c>
      <c r="F32">
        <f t="shared" ca="1" si="0"/>
        <v>3.0198322502212053E-2</v>
      </c>
      <c r="G32" s="18">
        <f t="shared" si="1"/>
        <v>0.5164363133775195</v>
      </c>
      <c r="H32" s="18">
        <f t="shared" si="2"/>
        <v>2.3931712686578073E-192</v>
      </c>
      <c r="I32" s="18">
        <f t="shared" ca="1" si="3"/>
        <v>0.92503972192112771</v>
      </c>
      <c r="J32" s="18">
        <f t="shared" ca="1" si="4"/>
        <v>0.86045499629163347</v>
      </c>
      <c r="K32" s="18">
        <f t="shared" ca="1" si="5"/>
        <v>-2.3854412630639732E-10</v>
      </c>
      <c r="L32" s="18">
        <f t="shared" ca="1" si="6"/>
        <v>0.93265368161819495</v>
      </c>
      <c r="M32" s="18">
        <f t="shared" ca="1" si="7"/>
        <v>0.90529321396288365</v>
      </c>
      <c r="N32" s="18">
        <f t="shared" ca="1" si="8"/>
        <v>10.223344532743678</v>
      </c>
      <c r="O32" s="18">
        <f ca="1">N32*DCC!C33*DCC!D33</f>
        <v>9.327164668618409E-5</v>
      </c>
      <c r="P32" s="18"/>
    </row>
    <row r="33" spans="1:85" ht="15" customHeight="1" x14ac:dyDescent="0.15">
      <c r="A33" t="s">
        <v>18</v>
      </c>
      <c r="B33" s="18">
        <f>S54</f>
        <v>1.984E-4</v>
      </c>
      <c r="C33" s="18"/>
      <c r="D33" s="18"/>
      <c r="E33" s="18">
        <f>Main!D66</f>
        <v>1.4219000000000001E-5</v>
      </c>
      <c r="F33">
        <f t="shared" ca="1" si="0"/>
        <v>3.0592621555403564E-2</v>
      </c>
      <c r="G33" s="18">
        <f t="shared" si="1"/>
        <v>0.51337281558740977</v>
      </c>
      <c r="H33" s="18">
        <f t="shared" si="2"/>
        <v>5.8420052000347519E-243</v>
      </c>
      <c r="I33" s="18">
        <f t="shared" ca="1" si="3"/>
        <v>0.92287026409107908</v>
      </c>
      <c r="J33" s="18">
        <f t="shared" ca="1" si="4"/>
        <v>0.85882331709290027</v>
      </c>
      <c r="K33" s="18">
        <f t="shared" ca="1" si="5"/>
        <v>-2.3655783724961128E-10</v>
      </c>
      <c r="L33" s="18">
        <f t="shared" ca="1" si="6"/>
        <v>0.93042082451246821</v>
      </c>
      <c r="M33" s="18">
        <f t="shared" ca="1" si="7"/>
        <v>0.90328817968530106</v>
      </c>
      <c r="N33" s="18">
        <f t="shared" ca="1" si="8"/>
        <v>8.1594100599231609</v>
      </c>
      <c r="O33" s="18">
        <f ca="1">N33*DCC!C34*DCC!D34</f>
        <v>9.3893537718124751E-5</v>
      </c>
      <c r="P33" s="18"/>
      <c r="R33">
        <f ca="1">$B$1</f>
        <v>1033.2274527998859</v>
      </c>
      <c r="S33">
        <f t="shared" ref="S33:X33" ca="1" si="11">TREND(S34:S35,$R34:$R35,$R$33,TRUE)</f>
        <v>0</v>
      </c>
      <c r="T33">
        <f t="shared" ca="1" si="11"/>
        <v>0</v>
      </c>
      <c r="U33">
        <f t="shared" ca="1" si="11"/>
        <v>0</v>
      </c>
      <c r="V33">
        <f t="shared" ca="1" si="11"/>
        <v>0</v>
      </c>
      <c r="W33">
        <f t="shared" ca="1" si="11"/>
        <v>0</v>
      </c>
      <c r="X33">
        <f t="shared" ca="1" si="11"/>
        <v>0</v>
      </c>
      <c r="Z33">
        <f t="shared" ref="Z33:AK33" ca="1" si="12">TREND(Z34:Z35,$R34:$R35,$R$33,TRUE)</f>
        <v>1.898E-2</v>
      </c>
      <c r="AA33">
        <f t="shared" ca="1" si="12"/>
        <v>-3.9880000000000002E-3</v>
      </c>
      <c r="AB33">
        <f t="shared" ca="1" si="12"/>
        <v>-3.1329999999999997E-2</v>
      </c>
      <c r="AC33">
        <f t="shared" ca="1" si="12"/>
        <v>3.383</v>
      </c>
      <c r="AD33">
        <f t="shared" ca="1" si="12"/>
        <v>2.8180000000000001</v>
      </c>
      <c r="AE33">
        <f t="shared" ca="1" si="12"/>
        <v>-6.3700000000000007E-2</v>
      </c>
      <c r="AF33">
        <f t="shared" ca="1" si="12"/>
        <v>2.9689999999999999E-3</v>
      </c>
      <c r="AG33">
        <f t="shared" ca="1" si="12"/>
        <v>8.0729999999999996E-2</v>
      </c>
      <c r="AH33">
        <f t="shared" ca="1" si="12"/>
        <v>5.7629999999999999</v>
      </c>
      <c r="AI33">
        <f t="shared" ca="1" si="12"/>
        <v>2.86</v>
      </c>
      <c r="AJ33">
        <f t="shared" ca="1" si="12"/>
        <v>-2.3632457915615308E-2</v>
      </c>
      <c r="AK33">
        <f t="shared" ca="1" si="12"/>
        <v>-1.9058343132393435E-2</v>
      </c>
      <c r="AL33">
        <f t="shared" ref="AL33:AW33" ca="1" si="13">TREND(AL34:AL35,$R34:$R35,$R$33,TRUE)</f>
        <v>-7.1310000000000002E-3</v>
      </c>
      <c r="AM33">
        <f t="shared" ca="1" si="13"/>
        <v>1.5430000000000001E-4</v>
      </c>
      <c r="AN33">
        <f t="shared" ca="1" si="13"/>
        <v>1.918E-3</v>
      </c>
      <c r="AO33">
        <f t="shared" ca="1" si="13"/>
        <v>6.827</v>
      </c>
      <c r="AP33">
        <f t="shared" ca="1" si="13"/>
        <v>2.891</v>
      </c>
      <c r="AQ33">
        <f t="shared" ca="1" si="13"/>
        <v>-5.4200000000000003E-3</v>
      </c>
      <c r="AR33">
        <f t="shared" ca="1" si="13"/>
        <v>1.12E-4</v>
      </c>
      <c r="AS33">
        <f t="shared" ca="1" si="13"/>
        <v>1.039E-3</v>
      </c>
      <c r="AT33">
        <f t="shared" ca="1" si="13"/>
        <v>4.6319999999999997</v>
      </c>
      <c r="AU33">
        <f t="shared" ca="1" si="13"/>
        <v>2.7309999999999999</v>
      </c>
      <c r="AV33">
        <f t="shared" ca="1" si="13"/>
        <v>-5.1081157509326952E-3</v>
      </c>
      <c r="AW33">
        <f t="shared" ca="1" si="13"/>
        <v>-4.1723438977237376E-3</v>
      </c>
      <c r="AX33">
        <f t="shared" ref="AX33:BI33" ca="1" si="14">TREND(AX34:AX35,$R34:$R35,$R$33,TRUE)</f>
        <v>-6.3700000000000007E-2</v>
      </c>
      <c r="AY33">
        <f t="shared" ca="1" si="14"/>
        <v>2.5569999999999998E-3</v>
      </c>
      <c r="AZ33">
        <f t="shared" ca="1" si="14"/>
        <v>3.5560000000000001E-2</v>
      </c>
      <c r="BA33">
        <f t="shared" ca="1" si="14"/>
        <v>6.3019999999999996</v>
      </c>
      <c r="BB33">
        <f t="shared" ca="1" si="14"/>
        <v>2.895</v>
      </c>
      <c r="BC33">
        <f t="shared" ca="1" si="14"/>
        <v>-4.8719999999999999E-2</v>
      </c>
      <c r="BD33">
        <f t="shared" ca="1" si="14"/>
        <v>2.3580000000000001E-4</v>
      </c>
      <c r="BE33">
        <f t="shared" ca="1" si="14"/>
        <v>1.34E-2</v>
      </c>
      <c r="BF33">
        <f t="shared" ca="1" si="14"/>
        <v>6.7720000000000002</v>
      </c>
      <c r="BG33">
        <f t="shared" ca="1" si="14"/>
        <v>2.254</v>
      </c>
      <c r="BH33">
        <f t="shared" ca="1" si="14"/>
        <v>-3.0378011576241603E-2</v>
      </c>
      <c r="BI33">
        <f t="shared" ca="1" si="14"/>
        <v>-4.377890245318037E-2</v>
      </c>
      <c r="BJ33">
        <f t="shared" ref="BJ33:BU33" ca="1" si="15">TREND(BJ34:BJ35,$R34:$R35,$R$33,TRUE)</f>
        <v>-0.23569999999999999</v>
      </c>
      <c r="BK33">
        <f t="shared" ca="1" si="15"/>
        <v>2.6809999999999998E-3</v>
      </c>
      <c r="BL33">
        <f t="shared" ca="1" si="15"/>
        <v>0.15989999999999999</v>
      </c>
      <c r="BM33">
        <f t="shared" ca="1" si="15"/>
        <v>6.6040000000000001</v>
      </c>
      <c r="BN33">
        <f t="shared" ca="1" si="15"/>
        <v>2.9220000000000002</v>
      </c>
      <c r="BO33">
        <f t="shared" ca="1" si="15"/>
        <v>-0.17080000000000001</v>
      </c>
      <c r="BP33">
        <f t="shared" ca="1" si="15"/>
        <v>8.0579999999999992E-3</v>
      </c>
      <c r="BQ33">
        <f t="shared" ca="1" si="15"/>
        <v>0.15609999999999999</v>
      </c>
      <c r="BR33">
        <f t="shared" ca="1" si="15"/>
        <v>6.8840000000000003</v>
      </c>
      <c r="BS33">
        <f t="shared" ca="1" si="15"/>
        <v>2.9729999999999999</v>
      </c>
      <c r="BT33">
        <f t="shared" ca="1" si="15"/>
        <v>-0.17079149709632246</v>
      </c>
      <c r="BU33">
        <f t="shared" ca="1" si="15"/>
        <v>-4.969796917283309E-2</v>
      </c>
      <c r="BV33">
        <f t="shared" ref="BV33:CG33" ca="1" si="16">TREND(BV34:BV35,$R34:$R35,$R$33,TRUE)</f>
        <v>0.75370000000000004</v>
      </c>
      <c r="BW33">
        <f t="shared" ca="1" si="16"/>
        <v>-5.6169999999999996E-3</v>
      </c>
      <c r="BX33">
        <f t="shared" ca="1" si="16"/>
        <v>-0.60729999999999995</v>
      </c>
      <c r="BY33">
        <f t="shared" ca="1" si="16"/>
        <v>6.444</v>
      </c>
      <c r="BZ33">
        <f t="shared" ca="1" si="16"/>
        <v>2.9260000000000002</v>
      </c>
      <c r="CA33">
        <f t="shared" ca="1" si="16"/>
        <v>0.59330000000000005</v>
      </c>
      <c r="CB33">
        <f t="shared" ca="1" si="16"/>
        <v>-2.546E-2</v>
      </c>
      <c r="CC33">
        <f t="shared" ca="1" si="16"/>
        <v>-0.56110000000000004</v>
      </c>
      <c r="CD33">
        <f t="shared" ca="1" si="16"/>
        <v>6.952</v>
      </c>
      <c r="CE33">
        <f t="shared" ca="1" si="16"/>
        <v>2.976</v>
      </c>
      <c r="CF33">
        <f t="shared" ca="1" si="16"/>
        <v>0.55860242495634138</v>
      </c>
      <c r="CG33">
        <f t="shared" ca="1" si="16"/>
        <v>0.19045100958069494</v>
      </c>
    </row>
    <row r="34" spans="1:85" ht="15" customHeight="1" x14ac:dyDescent="0.15">
      <c r="A34" t="s">
        <v>19</v>
      </c>
      <c r="B34" s="18">
        <f>T54</f>
        <v>0.56730000000000003</v>
      </c>
      <c r="D34" s="18"/>
      <c r="E34" s="18">
        <f>Main!D67</f>
        <v>1.7901E-5</v>
      </c>
      <c r="F34">
        <f t="shared" ref="F34:F65" ca="1" si="17">($R$62*($E34/$S$62)^$T$62*EXP(-$E34/$S$62)+B$41*EXP(-((LOG10($E34)-LOG10($V$62))^2)/(2*LOG10($W$62)^2))+$X$62*LOG10($E34/$Y$62)*(1+TANH($Z$62*LOG10($E34/$AA$62)))*(1-TANH($AB$62*LOG10($E34/B$42))))</f>
        <v>3.0980598689545186E-2</v>
      </c>
      <c r="G34" s="18">
        <f t="shared" ref="G34:G65" si="18">CHOOSE($B$43,10^(B$44+B$45*LOG10($E34/B$46)*(1-TANH(B$47*LOG10($E34/B$48)))),10^(B$4/B$51*(B$44+B$45*LOG10($E34/B$46)*(1-TANH(B$47*LOG10($E34/B$48))))),10^(B$4/B$51*(B$44+B$45*LOG10($E34/B$46)*(1-TANH(B$47*LOG10($E34/B$48))))),1)</f>
        <v>0.51032900912525114</v>
      </c>
      <c r="H34" s="18">
        <f t="shared" ref="H34:H65" si="19">CHOOSE($B$43,B$49*(($E34/B$52)^2)*EXP(-$E34/B$52),0,0,0)</f>
        <v>1.0085260517850386E-306</v>
      </c>
      <c r="I34" s="18">
        <f t="shared" ref="I34:I65" ca="1" si="20">10^(B$66+(B$67*LOG10($E34)+B$68)*(1-TANH(B$69*LOG10($E34/B$70)))+(B$71*LOG10($E34)+B$72)*(1+TANH(B$73*LOG10($E34/B$74))))</f>
        <v>0.92070719891667618</v>
      </c>
      <c r="J34" s="18">
        <f t="shared" ref="J34:J65" ca="1" si="21">10^(C$66+(C$67*LOG10($E34)+C$68)*(1-TANH(C$69*LOG10($E34/C$70)))+(C$71*LOG10($E34)+C$72)*(1+TANH(C$73*LOG10($E34/C$74))))</f>
        <v>0.85719827933274528</v>
      </c>
      <c r="K34" s="18">
        <f t="shared" ref="K34:K65" ca="1" si="22">(I34-J34)/($B$6^$B$19-$C$6^$B$19)</f>
        <v>-2.3457062931136088E-10</v>
      </c>
      <c r="L34" s="18">
        <f t="shared" ref="L34:L65" ca="1" si="23">I34-K34*$B$6^$B$19</f>
        <v>0.92819433073311153</v>
      </c>
      <c r="M34" s="18">
        <f t="shared" ref="M34:M65" ca="1" si="24">L34+K34*$B$3^$B$19</f>
        <v>0.90128961412769837</v>
      </c>
      <c r="N34" s="18">
        <f t="shared" ca="1" si="8"/>
        <v>6.5099711000023701</v>
      </c>
      <c r="O34" s="18">
        <f ca="1">N34*DCC!C35*DCC!D35</f>
        <v>9.4485500248012381E-5</v>
      </c>
      <c r="P34" s="18"/>
      <c r="R34">
        <f t="shared" ref="R34:X34" ca="1" si="25">INDIRECT(ADDRESS(MATCH($B$1,$R4:$R31)+3,R$1))</f>
        <v>1024</v>
      </c>
      <c r="S34">
        <f t="shared" ca="1" si="25"/>
        <v>0</v>
      </c>
      <c r="T34">
        <f t="shared" ca="1" si="25"/>
        <v>0</v>
      </c>
      <c r="U34">
        <f t="shared" ca="1" si="25"/>
        <v>0</v>
      </c>
      <c r="V34">
        <f t="shared" ca="1" si="25"/>
        <v>0</v>
      </c>
      <c r="W34">
        <f t="shared" ca="1" si="25"/>
        <v>0</v>
      </c>
      <c r="X34">
        <f t="shared" ca="1" si="25"/>
        <v>0</v>
      </c>
      <c r="Z34">
        <f t="shared" ref="Z34:AI34" ca="1" si="26">INDIRECT(ADDRESS(MATCH($B$1,$R4:$R31)+3,Z$1))</f>
        <v>1.898E-2</v>
      </c>
      <c r="AA34">
        <f t="shared" ca="1" si="26"/>
        <v>-3.9880000000000002E-3</v>
      </c>
      <c r="AB34">
        <f t="shared" ca="1" si="26"/>
        <v>-3.1329999999999997E-2</v>
      </c>
      <c r="AC34">
        <f t="shared" ca="1" si="26"/>
        <v>3.383</v>
      </c>
      <c r="AD34">
        <f t="shared" ca="1" si="26"/>
        <v>2.8180000000000001</v>
      </c>
      <c r="AE34">
        <f t="shared" ca="1" si="26"/>
        <v>-6.3700000000000007E-2</v>
      </c>
      <c r="AF34">
        <f t="shared" ca="1" si="26"/>
        <v>2.9689999999999999E-3</v>
      </c>
      <c r="AG34">
        <f t="shared" ca="1" si="26"/>
        <v>8.0729999999999996E-2</v>
      </c>
      <c r="AH34">
        <f t="shared" ca="1" si="26"/>
        <v>5.7629999999999999</v>
      </c>
      <c r="AI34">
        <f t="shared" ca="1" si="26"/>
        <v>2.86</v>
      </c>
      <c r="AJ34">
        <f ca="1">Z34+AA34*$B$2+AB34/(1+EXP(($B$2-AC34)/AD34))</f>
        <v>-2.3632457915615308E-2</v>
      </c>
      <c r="AK34">
        <f ca="1">AE34+AF34*$B$2+AG34/(1+EXP(($B$2-AH34)/AI34))</f>
        <v>-1.9058343132393435E-2</v>
      </c>
      <c r="AL34">
        <f t="shared" ref="AL34:AU34" ca="1" si="27">INDIRECT(ADDRESS(MATCH($B$1,$R4:$R31)+3,AL$1))</f>
        <v>-7.1310000000000002E-3</v>
      </c>
      <c r="AM34">
        <f t="shared" ca="1" si="27"/>
        <v>1.5430000000000001E-4</v>
      </c>
      <c r="AN34">
        <f t="shared" ca="1" si="27"/>
        <v>1.918E-3</v>
      </c>
      <c r="AO34">
        <f t="shared" ca="1" si="27"/>
        <v>6.827</v>
      </c>
      <c r="AP34">
        <f t="shared" ca="1" si="27"/>
        <v>2.891</v>
      </c>
      <c r="AQ34">
        <f t="shared" ca="1" si="27"/>
        <v>-5.4200000000000003E-3</v>
      </c>
      <c r="AR34">
        <f t="shared" ca="1" si="27"/>
        <v>1.12E-4</v>
      </c>
      <c r="AS34">
        <f t="shared" ca="1" si="27"/>
        <v>1.039E-3</v>
      </c>
      <c r="AT34">
        <f t="shared" ca="1" si="27"/>
        <v>4.6319999999999997</v>
      </c>
      <c r="AU34">
        <f t="shared" ca="1" si="27"/>
        <v>2.7309999999999999</v>
      </c>
      <c r="AV34">
        <f ca="1">AL34+AM34*$B$2+AN34/(1+EXP(($B$2-AO34)/AP34))</f>
        <v>-5.1081157509326952E-3</v>
      </c>
      <c r="AW34">
        <f ca="1">AQ34+AR34*$B$2+AS34/(1+EXP(($B$2-AT34)/AU34))</f>
        <v>-4.1723438977237376E-3</v>
      </c>
      <c r="AX34">
        <f t="shared" ref="AX34:BG34" ca="1" si="28">INDIRECT(ADDRESS(MATCH($B$1,$R4:$R31)+3,AX$1))</f>
        <v>-6.3700000000000007E-2</v>
      </c>
      <c r="AY34">
        <f t="shared" ca="1" si="28"/>
        <v>2.5569999999999998E-3</v>
      </c>
      <c r="AZ34">
        <f t="shared" ca="1" si="28"/>
        <v>3.5560000000000001E-2</v>
      </c>
      <c r="BA34">
        <f t="shared" ca="1" si="28"/>
        <v>6.3019999999999996</v>
      </c>
      <c r="BB34">
        <f t="shared" ca="1" si="28"/>
        <v>2.895</v>
      </c>
      <c r="BC34">
        <f t="shared" ca="1" si="28"/>
        <v>-4.8719999999999999E-2</v>
      </c>
      <c r="BD34">
        <f t="shared" ca="1" si="28"/>
        <v>2.3580000000000001E-4</v>
      </c>
      <c r="BE34">
        <f t="shared" ca="1" si="28"/>
        <v>1.34E-2</v>
      </c>
      <c r="BF34">
        <f t="shared" ca="1" si="28"/>
        <v>6.7720000000000002</v>
      </c>
      <c r="BG34">
        <f t="shared" ca="1" si="28"/>
        <v>2.254</v>
      </c>
      <c r="BH34">
        <f ca="1">AX34+AY34*$B$2+AZ34/(1+EXP(($B$2-BA34)/BB34))</f>
        <v>-3.0378011576241603E-2</v>
      </c>
      <c r="BI34">
        <f ca="1">BC34+BD34*$B$2+BE34/(1+EXP(($B$2-BF34)/BG34))</f>
        <v>-4.377890245318037E-2</v>
      </c>
      <c r="BJ34">
        <f t="shared" ref="BJ34:BS34" ca="1" si="29">INDIRECT(ADDRESS(MATCH($B$1,$R4:$R31)+3,BJ$1))</f>
        <v>-0.23569999999999999</v>
      </c>
      <c r="BK34">
        <f t="shared" ca="1" si="29"/>
        <v>2.6809999999999998E-3</v>
      </c>
      <c r="BL34">
        <f t="shared" ca="1" si="29"/>
        <v>0.15989999999999999</v>
      </c>
      <c r="BM34">
        <f t="shared" ca="1" si="29"/>
        <v>6.6040000000000001</v>
      </c>
      <c r="BN34">
        <f t="shared" ca="1" si="29"/>
        <v>2.9220000000000002</v>
      </c>
      <c r="BO34">
        <f t="shared" ca="1" si="29"/>
        <v>-0.17080000000000001</v>
      </c>
      <c r="BP34">
        <f t="shared" ca="1" si="29"/>
        <v>8.0579999999999992E-3</v>
      </c>
      <c r="BQ34">
        <f t="shared" ca="1" si="29"/>
        <v>0.15609999999999999</v>
      </c>
      <c r="BR34">
        <f t="shared" ca="1" si="29"/>
        <v>6.8840000000000003</v>
      </c>
      <c r="BS34">
        <f t="shared" ca="1" si="29"/>
        <v>2.9729999999999999</v>
      </c>
      <c r="BT34">
        <f ca="1">BJ34+BK34*$B$2+BL34/(1+EXP(($B$2-BM34)/BN34))</f>
        <v>-0.17079149709632246</v>
      </c>
      <c r="BU34">
        <f ca="1">BO34+BP34*$B$2+BQ34/(1+EXP(($B$2-BR34)/BS34))</f>
        <v>-4.969796917283309E-2</v>
      </c>
      <c r="BV34">
        <f t="shared" ref="BV34:CE34" ca="1" si="30">INDIRECT(ADDRESS(MATCH($B$1,$R4:$R31)+3,BV$1))</f>
        <v>0.75370000000000004</v>
      </c>
      <c r="BW34">
        <f t="shared" ca="1" si="30"/>
        <v>-5.6169999999999996E-3</v>
      </c>
      <c r="BX34">
        <f t="shared" ca="1" si="30"/>
        <v>-0.60729999999999995</v>
      </c>
      <c r="BY34">
        <f t="shared" ca="1" si="30"/>
        <v>6.444</v>
      </c>
      <c r="BZ34">
        <f t="shared" ca="1" si="30"/>
        <v>2.9260000000000002</v>
      </c>
      <c r="CA34">
        <f t="shared" ca="1" si="30"/>
        <v>0.59330000000000005</v>
      </c>
      <c r="CB34">
        <f t="shared" ca="1" si="30"/>
        <v>-2.546E-2</v>
      </c>
      <c r="CC34">
        <f t="shared" ca="1" si="30"/>
        <v>-0.56110000000000004</v>
      </c>
      <c r="CD34">
        <f t="shared" ca="1" si="30"/>
        <v>6.952</v>
      </c>
      <c r="CE34">
        <f t="shared" ca="1" si="30"/>
        <v>2.976</v>
      </c>
      <c r="CF34">
        <f ca="1">BV34+BW34*$B$2+BX34/(1+EXP(($B$2-BY34)/BZ34))</f>
        <v>0.55860242495634138</v>
      </c>
      <c r="CG34">
        <f ca="1">CA34+CB34*$B$2+CC34/(1+EXP(($B$2-CD34)/CE34))</f>
        <v>0.19045100958069494</v>
      </c>
    </row>
    <row r="35" spans="1:85" ht="15" customHeight="1" x14ac:dyDescent="0.15">
      <c r="A35" t="s">
        <v>20</v>
      </c>
      <c r="B35" s="18">
        <f>U54</f>
        <v>1.147E-3</v>
      </c>
      <c r="D35" s="18"/>
      <c r="E35" s="18">
        <f>Main!D68</f>
        <v>2.2535999999999999E-5</v>
      </c>
      <c r="F35">
        <f t="shared" ca="1" si="17"/>
        <v>3.136431233684913E-2</v>
      </c>
      <c r="G35" s="18">
        <f t="shared" si="18"/>
        <v>0.50730487859939888</v>
      </c>
      <c r="H35" s="18">
        <f t="shared" si="19"/>
        <v>0</v>
      </c>
      <c r="I35" s="18">
        <f t="shared" ca="1" si="20"/>
        <v>0.91855062417846911</v>
      </c>
      <c r="J35" s="18">
        <f t="shared" ca="1" si="21"/>
        <v>0.85558032282737084</v>
      </c>
      <c r="K35" s="18">
        <f t="shared" ca="1" si="22"/>
        <v>-2.3258123918062257E-10</v>
      </c>
      <c r="L35" s="18">
        <f t="shared" ca="1" si="23"/>
        <v>0.92597425773774034</v>
      </c>
      <c r="M35" s="18">
        <f t="shared" ca="1" si="24"/>
        <v>0.89929771964658645</v>
      </c>
      <c r="N35" s="18">
        <f t="shared" ca="1" si="8"/>
        <v>5.1925823344435926</v>
      </c>
      <c r="O35" s="18">
        <f ca="1">N35*DCC!C36*DCC!D36</f>
        <v>9.5000465294651975E-5</v>
      </c>
      <c r="P35" s="18"/>
      <c r="R35">
        <f t="shared" ref="R35:X35" ca="1" si="31">INDIRECT(ADDRESS(MATCH($B$1,$R4:$R31)+4,R$1))</f>
        <v>10000</v>
      </c>
      <c r="S35">
        <f t="shared" ca="1" si="31"/>
        <v>0</v>
      </c>
      <c r="T35">
        <f t="shared" ca="1" si="31"/>
        <v>0</v>
      </c>
      <c r="U35">
        <f t="shared" ca="1" si="31"/>
        <v>0</v>
      </c>
      <c r="V35">
        <f t="shared" ca="1" si="31"/>
        <v>0</v>
      </c>
      <c r="W35">
        <f t="shared" ca="1" si="31"/>
        <v>0</v>
      </c>
      <c r="X35">
        <f t="shared" ca="1" si="31"/>
        <v>0</v>
      </c>
      <c r="Z35">
        <f t="shared" ref="Z35:AI35" ca="1" si="32">INDIRECT(ADDRESS(MATCH($B$1,$R4:$R31)+4,Z$1))</f>
        <v>1.898E-2</v>
      </c>
      <c r="AA35">
        <f t="shared" ca="1" si="32"/>
        <v>-3.9880000000000002E-3</v>
      </c>
      <c r="AB35">
        <f t="shared" ca="1" si="32"/>
        <v>-3.1329999999999997E-2</v>
      </c>
      <c r="AC35">
        <f t="shared" ca="1" si="32"/>
        <v>3.383</v>
      </c>
      <c r="AD35">
        <f t="shared" ca="1" si="32"/>
        <v>2.8180000000000001</v>
      </c>
      <c r="AE35">
        <f t="shared" ca="1" si="32"/>
        <v>-6.3700000000000007E-2</v>
      </c>
      <c r="AF35">
        <f t="shared" ca="1" si="32"/>
        <v>2.9689999999999999E-3</v>
      </c>
      <c r="AG35">
        <f t="shared" ca="1" si="32"/>
        <v>8.0729999999999996E-2</v>
      </c>
      <c r="AH35">
        <f t="shared" ca="1" si="32"/>
        <v>5.7629999999999999</v>
      </c>
      <c r="AI35">
        <f t="shared" ca="1" si="32"/>
        <v>2.86</v>
      </c>
      <c r="AJ35">
        <f ca="1">Z35+AA35*$B$2+AB35/(1+EXP(($B$2-AC35)/AD35))</f>
        <v>-2.3632457915615308E-2</v>
      </c>
      <c r="AK35">
        <f ca="1">AE35+AF35*$B$2+AG35/(1+EXP(($B$2-AH35)/AI35))</f>
        <v>-1.9058343132393435E-2</v>
      </c>
      <c r="AL35">
        <f t="shared" ref="AL35:AU35" ca="1" si="33">INDIRECT(ADDRESS(MATCH($B$1,$R4:$R31)+4,AL$1))</f>
        <v>-7.1310000000000002E-3</v>
      </c>
      <c r="AM35">
        <f t="shared" ca="1" si="33"/>
        <v>1.5430000000000001E-4</v>
      </c>
      <c r="AN35">
        <f t="shared" ca="1" si="33"/>
        <v>1.918E-3</v>
      </c>
      <c r="AO35">
        <f t="shared" ca="1" si="33"/>
        <v>6.827</v>
      </c>
      <c r="AP35">
        <f t="shared" ca="1" si="33"/>
        <v>2.891</v>
      </c>
      <c r="AQ35">
        <f t="shared" ca="1" si="33"/>
        <v>-5.4200000000000003E-3</v>
      </c>
      <c r="AR35">
        <f t="shared" ca="1" si="33"/>
        <v>1.12E-4</v>
      </c>
      <c r="AS35">
        <f t="shared" ca="1" si="33"/>
        <v>1.039E-3</v>
      </c>
      <c r="AT35">
        <f t="shared" ca="1" si="33"/>
        <v>4.6319999999999997</v>
      </c>
      <c r="AU35">
        <f t="shared" ca="1" si="33"/>
        <v>2.7309999999999999</v>
      </c>
      <c r="AV35">
        <f ca="1">AL35+AM35*$B$2+AN35/(1+EXP(($B$2-AO35)/AP35))</f>
        <v>-5.1081157509326952E-3</v>
      </c>
      <c r="AW35">
        <f ca="1">AQ35+AR35*$B$2+AS35/(1+EXP(($B$2-AT35)/AU35))</f>
        <v>-4.1723438977237376E-3</v>
      </c>
      <c r="AX35">
        <f t="shared" ref="AX35:BG35" ca="1" si="34">INDIRECT(ADDRESS(MATCH($B$1,$R4:$R31)+4,AX$1))</f>
        <v>-6.3700000000000007E-2</v>
      </c>
      <c r="AY35">
        <f t="shared" ca="1" si="34"/>
        <v>2.5569999999999998E-3</v>
      </c>
      <c r="AZ35">
        <f t="shared" ca="1" si="34"/>
        <v>3.5560000000000001E-2</v>
      </c>
      <c r="BA35">
        <f t="shared" ca="1" si="34"/>
        <v>6.3019999999999996</v>
      </c>
      <c r="BB35">
        <f t="shared" ca="1" si="34"/>
        <v>2.895</v>
      </c>
      <c r="BC35">
        <f t="shared" ca="1" si="34"/>
        <v>-4.8719999999999999E-2</v>
      </c>
      <c r="BD35">
        <f t="shared" ca="1" si="34"/>
        <v>2.3580000000000001E-4</v>
      </c>
      <c r="BE35">
        <f t="shared" ca="1" si="34"/>
        <v>1.34E-2</v>
      </c>
      <c r="BF35">
        <f t="shared" ca="1" si="34"/>
        <v>6.7720000000000002</v>
      </c>
      <c r="BG35">
        <f t="shared" ca="1" si="34"/>
        <v>2.254</v>
      </c>
      <c r="BH35">
        <f ca="1">AX35+AY35*$B$2+AZ35/(1+EXP(($B$2-BA35)/BB35))</f>
        <v>-3.0378011576241603E-2</v>
      </c>
      <c r="BI35">
        <f ca="1">BC35+BD35*$B$2+BE35/(1+EXP(($B$2-BF35)/BG35))</f>
        <v>-4.377890245318037E-2</v>
      </c>
      <c r="BJ35">
        <f t="shared" ref="BJ35:BS35" ca="1" si="35">INDIRECT(ADDRESS(MATCH($B$1,$R4:$R31)+4,BJ$1))</f>
        <v>-0.23569999999999999</v>
      </c>
      <c r="BK35">
        <f t="shared" ca="1" si="35"/>
        <v>2.6809999999999998E-3</v>
      </c>
      <c r="BL35">
        <f t="shared" ca="1" si="35"/>
        <v>0.15989999999999999</v>
      </c>
      <c r="BM35">
        <f t="shared" ca="1" si="35"/>
        <v>6.6040000000000001</v>
      </c>
      <c r="BN35">
        <f t="shared" ca="1" si="35"/>
        <v>2.9220000000000002</v>
      </c>
      <c r="BO35">
        <f t="shared" ca="1" si="35"/>
        <v>-0.17080000000000001</v>
      </c>
      <c r="BP35">
        <f t="shared" ca="1" si="35"/>
        <v>8.0579999999999992E-3</v>
      </c>
      <c r="BQ35">
        <f t="shared" ca="1" si="35"/>
        <v>0.15609999999999999</v>
      </c>
      <c r="BR35">
        <f t="shared" ca="1" si="35"/>
        <v>6.8840000000000003</v>
      </c>
      <c r="BS35">
        <f t="shared" ca="1" si="35"/>
        <v>2.9729999999999999</v>
      </c>
      <c r="BT35">
        <f ca="1">BJ35+BK35*$B$2+BL35/(1+EXP(($B$2-BM35)/BN35))</f>
        <v>-0.17079149709632246</v>
      </c>
      <c r="BU35">
        <f ca="1">BO35+BP35*$B$2+BQ35/(1+EXP(($B$2-BR35)/BS35))</f>
        <v>-4.969796917283309E-2</v>
      </c>
      <c r="BV35">
        <f t="shared" ref="BV35:CE35" ca="1" si="36">INDIRECT(ADDRESS(MATCH($B$1,$R4:$R31)+4,BV$1))</f>
        <v>0.75370000000000004</v>
      </c>
      <c r="BW35">
        <f t="shared" ca="1" si="36"/>
        <v>-5.6169999999999996E-3</v>
      </c>
      <c r="BX35">
        <f t="shared" ca="1" si="36"/>
        <v>-0.60729999999999995</v>
      </c>
      <c r="BY35">
        <f t="shared" ca="1" si="36"/>
        <v>6.444</v>
      </c>
      <c r="BZ35">
        <f t="shared" ca="1" si="36"/>
        <v>2.9260000000000002</v>
      </c>
      <c r="CA35">
        <f t="shared" ca="1" si="36"/>
        <v>0.59330000000000005</v>
      </c>
      <c r="CB35">
        <f t="shared" ca="1" si="36"/>
        <v>-2.546E-2</v>
      </c>
      <c r="CC35">
        <f t="shared" ca="1" si="36"/>
        <v>-0.56110000000000004</v>
      </c>
      <c r="CD35">
        <f t="shared" ca="1" si="36"/>
        <v>6.952</v>
      </c>
      <c r="CE35">
        <f t="shared" ca="1" si="36"/>
        <v>2.976</v>
      </c>
      <c r="CF35">
        <f ca="1">BV35+BW35*$B$2+BX35/(1+EXP(($B$2-BY35)/BZ35))</f>
        <v>0.55860242495634138</v>
      </c>
      <c r="CG35">
        <f ca="1">CA35+CB35*$B$2+CC35/(1+EXP(($B$2-CD35)/CE35))</f>
        <v>0.19045100958069494</v>
      </c>
    </row>
    <row r="36" spans="1:85" ht="15" customHeight="1" x14ac:dyDescent="0.15">
      <c r="A36" t="s">
        <v>21</v>
      </c>
      <c r="B36" s="18">
        <f ca="1">S44+T44*$B$2+U44/(1+EXP(($B$2-V44)/W44))</f>
        <v>832.14671756477264</v>
      </c>
      <c r="D36" s="18"/>
      <c r="E36" s="18">
        <f>Main!D69</f>
        <v>2.8371E-5</v>
      </c>
      <c r="F36">
        <f t="shared" ca="1" si="17"/>
        <v>3.1745489458065573E-2</v>
      </c>
      <c r="G36" s="18">
        <f t="shared" si="18"/>
        <v>0.50430038386415932</v>
      </c>
      <c r="H36" s="18">
        <f t="shared" si="19"/>
        <v>0</v>
      </c>
      <c r="I36" s="18">
        <f t="shared" ca="1" si="20"/>
        <v>0.91640062205819972</v>
      </c>
      <c r="J36" s="18">
        <f t="shared" ca="1" si="21"/>
        <v>0.8539699272641712</v>
      </c>
      <c r="K36" s="18">
        <f t="shared" ca="1" si="22"/>
        <v>-2.3058819866754771E-10</v>
      </c>
      <c r="L36" s="18">
        <f t="shared" ca="1" si="23"/>
        <v>0.92376064084574661</v>
      </c>
      <c r="M36" s="18">
        <f t="shared" ca="1" si="24"/>
        <v>0.89731269995938689</v>
      </c>
      <c r="N36" s="18">
        <f t="shared" ca="1" si="8"/>
        <v>4.140877867097605</v>
      </c>
      <c r="O36" s="18">
        <f ca="1">N36*DCC!C37*DCC!D37</f>
        <v>9.5441109732876333E-5</v>
      </c>
      <c r="P36" s="18"/>
    </row>
    <row r="37" spans="1:85" ht="15" customHeight="1" x14ac:dyDescent="0.15">
      <c r="A37" t="s">
        <v>22</v>
      </c>
      <c r="B37" s="18">
        <f ca="1">S45+T45*$B$2+U45/(1+EXP(($B$2-V45)/W45))</f>
        <v>2.1608260517428576E-3</v>
      </c>
      <c r="C37" s="18"/>
      <c r="D37" s="18"/>
      <c r="E37" s="18">
        <f>Main!D70</f>
        <v>3.5716999999999997E-5</v>
      </c>
      <c r="F37">
        <f t="shared" ca="1" si="17"/>
        <v>3.2125596740675721E-2</v>
      </c>
      <c r="G37" s="18">
        <f t="shared" si="18"/>
        <v>0.50131563243656818</v>
      </c>
      <c r="H37" s="18">
        <f t="shared" si="19"/>
        <v>0</v>
      </c>
      <c r="I37" s="18">
        <f t="shared" ca="1" si="20"/>
        <v>0.91425738186467631</v>
      </c>
      <c r="J37" s="18">
        <f t="shared" ca="1" si="21"/>
        <v>0.85236771134969624</v>
      </c>
      <c r="K37" s="18">
        <f t="shared" ca="1" si="22"/>
        <v>-2.2858992178863775E-10</v>
      </c>
      <c r="L37" s="18">
        <f t="shared" ca="1" si="23"/>
        <v>0.92155361874379738</v>
      </c>
      <c r="M37" s="18">
        <f t="shared" ca="1" si="24"/>
        <v>0.89533487566145964</v>
      </c>
      <c r="N37" s="18">
        <f t="shared" ca="1" si="8"/>
        <v>3.301603401307613</v>
      </c>
      <c r="O37" s="18">
        <f ca="1">N37*DCC!C38*DCC!D38</f>
        <v>9.5869002651164254E-5</v>
      </c>
      <c r="P37" s="18"/>
      <c r="R37" t="s">
        <v>290</v>
      </c>
    </row>
    <row r="38" spans="1:85" ht="15" customHeight="1" x14ac:dyDescent="0.15">
      <c r="A38" t="s">
        <v>23</v>
      </c>
      <c r="B38" s="18">
        <f ca="1">S46+T46*$B$2+U46/(1+EXP(($B$2-V46)/W46))</f>
        <v>2.6646659027472595</v>
      </c>
      <c r="D38" s="18"/>
      <c r="E38" s="18">
        <f>Main!D71</f>
        <v>4.4965000000000001E-5</v>
      </c>
      <c r="F38">
        <f t="shared" ca="1" si="17"/>
        <v>3.2505898351065335E-2</v>
      </c>
      <c r="G38" s="18">
        <f t="shared" si="18"/>
        <v>0.49835103082534726</v>
      </c>
      <c r="H38" s="18">
        <f t="shared" si="19"/>
        <v>0</v>
      </c>
      <c r="I38" s="18">
        <f t="shared" ca="1" si="20"/>
        <v>0.91212130957830428</v>
      </c>
      <c r="J38" s="18">
        <f t="shared" ca="1" si="21"/>
        <v>0.8507745219887608</v>
      </c>
      <c r="K38" s="18">
        <f t="shared" ca="1" si="22"/>
        <v>-2.265847799865676E-10</v>
      </c>
      <c r="L38" s="18">
        <f t="shared" ca="1" si="23"/>
        <v>0.91935354543126613</v>
      </c>
      <c r="M38" s="18">
        <f t="shared" ca="1" si="24"/>
        <v>0.89336478754399196</v>
      </c>
      <c r="N38" s="18">
        <f t="shared" ca="1" si="8"/>
        <v>2.6321079145566313</v>
      </c>
      <c r="O38" s="18">
        <f ca="1">N38*DCC!C39*DCC!D39</f>
        <v>9.6285219638476735E-5</v>
      </c>
      <c r="P38" s="18"/>
      <c r="S38" t="s">
        <v>272</v>
      </c>
      <c r="T38" t="s">
        <v>273</v>
      </c>
      <c r="U38" t="s">
        <v>274</v>
      </c>
      <c r="V38" t="s">
        <v>275</v>
      </c>
      <c r="W38" t="s">
        <v>276</v>
      </c>
      <c r="X38" t="s">
        <v>277</v>
      </c>
      <c r="Y38" t="s">
        <v>278</v>
      </c>
      <c r="Z38" t="s">
        <v>279</v>
      </c>
      <c r="AA38" t="s">
        <v>280</v>
      </c>
      <c r="AB38" t="s">
        <v>281</v>
      </c>
    </row>
    <row r="39" spans="1:85" ht="15" customHeight="1" x14ac:dyDescent="0.15">
      <c r="A39" t="s">
        <v>24</v>
      </c>
      <c r="B39" s="18">
        <f>U58</f>
        <v>0.3281</v>
      </c>
      <c r="D39" s="18"/>
      <c r="E39" s="18">
        <f>Main!D72</f>
        <v>5.6607000000000002E-5</v>
      </c>
      <c r="F39">
        <f t="shared" ca="1" si="17"/>
        <v>3.2887546512160887E-2</v>
      </c>
      <c r="G39" s="18">
        <f t="shared" si="18"/>
        <v>0.49540707791909888</v>
      </c>
      <c r="H39" s="18">
        <f t="shared" si="19"/>
        <v>0</v>
      </c>
      <c r="I39" s="18">
        <f t="shared" ca="1" si="20"/>
        <v>0.90999287970439957</v>
      </c>
      <c r="J39" s="18">
        <f t="shared" ca="1" si="21"/>
        <v>0.84919133151232062</v>
      </c>
      <c r="K39" s="18">
        <f t="shared" ca="1" si="22"/>
        <v>-2.2457093453892806E-10</v>
      </c>
      <c r="L39" s="18">
        <f t="shared" ca="1" si="23"/>
        <v>0.91716083672429227</v>
      </c>
      <c r="M39" s="18">
        <f t="shared" ca="1" si="24"/>
        <v>0.89140306232039335</v>
      </c>
      <c r="N39" s="18">
        <f t="shared" ca="1" si="8"/>
        <v>2.0982130767112648</v>
      </c>
      <c r="O39" s="18">
        <f ca="1">N39*DCC!C40*DCC!D40</f>
        <v>9.6612203072537724E-5</v>
      </c>
      <c r="P39" s="18"/>
      <c r="R39" t="s">
        <v>282</v>
      </c>
      <c r="S39" s="63">
        <v>112.855</v>
      </c>
      <c r="T39" s="63">
        <v>-3.0349499999999998</v>
      </c>
      <c r="U39" s="63">
        <v>60.6068</v>
      </c>
      <c r="V39" s="63">
        <v>6.7525599999999999</v>
      </c>
      <c r="W39" s="63">
        <v>1.3746</v>
      </c>
      <c r="X39" s="63">
        <v>115.80200000000001</v>
      </c>
      <c r="Y39" s="63">
        <v>-2.8582000000000001</v>
      </c>
      <c r="Z39" s="63">
        <v>47.563899999999997</v>
      </c>
      <c r="AA39" s="63">
        <v>5.0468400000000004</v>
      </c>
      <c r="AB39" s="63">
        <v>0.83275299999999997</v>
      </c>
    </row>
    <row r="40" spans="1:85" ht="15" customHeight="1" x14ac:dyDescent="0.15">
      <c r="D40" s="18"/>
      <c r="E40" s="18">
        <f>Main!D73</f>
        <v>7.1264000000000001E-5</v>
      </c>
      <c r="F40">
        <f t="shared" ca="1" si="17"/>
        <v>3.3271681334967967E-2</v>
      </c>
      <c r="G40" s="18">
        <f t="shared" si="18"/>
        <v>0.4924840309712657</v>
      </c>
      <c r="H40" s="18">
        <f t="shared" si="19"/>
        <v>0</v>
      </c>
      <c r="I40" s="18">
        <f t="shared" ca="1" si="20"/>
        <v>0.90787239057743396</v>
      </c>
      <c r="J40" s="18">
        <f t="shared" ca="1" si="21"/>
        <v>0.84761906609497428</v>
      </c>
      <c r="K40" s="18">
        <f t="shared" ca="1" si="22"/>
        <v>-2.2254606651391228E-10</v>
      </c>
      <c r="L40" s="18">
        <f t="shared" ca="1" si="23"/>
        <v>0.91497571694062985</v>
      </c>
      <c r="M40" s="18">
        <f t="shared" ca="1" si="24"/>
        <v>0.88945019028461114</v>
      </c>
      <c r="N40" s="18">
        <f t="shared" ca="1" si="8"/>
        <v>1.6725159269908874</v>
      </c>
      <c r="O40" s="18">
        <f ca="1">N40*DCC!C41*DCC!D41</f>
        <v>9.6860467229571768E-5</v>
      </c>
      <c r="P40" s="18"/>
      <c r="R40" t="s">
        <v>283</v>
      </c>
      <c r="S40" s="63">
        <v>8.0461200000000004E-3</v>
      </c>
      <c r="T40" s="63">
        <v>-2.1482199999999999E-5</v>
      </c>
      <c r="U40" s="63">
        <v>1.08329E-3</v>
      </c>
      <c r="V40" s="63">
        <v>2.6739099999999998</v>
      </c>
      <c r="W40" s="63">
        <v>3.4918900000000002</v>
      </c>
      <c r="X40" s="63">
        <v>8.1640099999999993E-3</v>
      </c>
      <c r="Y40" s="63">
        <v>-2.4266100000000001E-5</v>
      </c>
      <c r="Z40" s="63">
        <v>4.1521400000000001E-4</v>
      </c>
      <c r="AA40" s="63">
        <v>5.2657600000000002</v>
      </c>
      <c r="AB40" s="63">
        <v>1.9107700000000001</v>
      </c>
    </row>
    <row r="41" spans="1:85" ht="15" customHeight="1" x14ac:dyDescent="0.15">
      <c r="A41" t="s">
        <v>25</v>
      </c>
      <c r="B41" s="18">
        <f ca="1">B32+B33*B1/(1+B34*EXP(B35*B1))</f>
        <v>8.7281048395398478E-2</v>
      </c>
      <c r="C41" s="18"/>
      <c r="D41" s="18"/>
      <c r="E41" s="18">
        <f>Main!D74</f>
        <v>8.9716999999999995E-5</v>
      </c>
      <c r="F41">
        <f t="shared" ca="1" si="17"/>
        <v>3.36593993282066E-2</v>
      </c>
      <c r="G41" s="18">
        <f t="shared" si="18"/>
        <v>0.48958253732281309</v>
      </c>
      <c r="H41" s="18">
        <f t="shared" si="19"/>
        <v>0</v>
      </c>
      <c r="I41" s="18">
        <f t="shared" ca="1" si="20"/>
        <v>0.90576041768231763</v>
      </c>
      <c r="J41" s="18">
        <f t="shared" ca="1" si="21"/>
        <v>0.84605895436595546</v>
      </c>
      <c r="K41" s="18">
        <f t="shared" ca="1" si="22"/>
        <v>-2.2050776351848945E-10</v>
      </c>
      <c r="L41" s="18">
        <f t="shared" ca="1" si="23"/>
        <v>0.91279868456533331</v>
      </c>
      <c r="M41" s="18">
        <f t="shared" ca="1" si="24"/>
        <v>0.88750694661768281</v>
      </c>
      <c r="N41" s="18">
        <f t="shared" ca="1" si="8"/>
        <v>1.3331567707534067</v>
      </c>
      <c r="O41" s="18">
        <f ca="1">N41*DCC!C42*DCC!D42</f>
        <v>9.710725543294856E-5</v>
      </c>
      <c r="P41" s="18"/>
      <c r="R41" t="s">
        <v>284</v>
      </c>
      <c r="S41" s="63">
        <v>0.99074200000000001</v>
      </c>
      <c r="T41" s="63">
        <v>4.3260199999999998E-4</v>
      </c>
      <c r="U41" s="63">
        <v>-1.2923800000000001</v>
      </c>
      <c r="V41" s="63">
        <v>-4.9655699999999996</v>
      </c>
      <c r="W41" s="63">
        <v>1.8619300000000001</v>
      </c>
      <c r="X41" s="63">
        <v>0.99685400000000002</v>
      </c>
      <c r="Y41" s="63">
        <v>1.63506E-4</v>
      </c>
      <c r="Z41" s="63">
        <v>-4.5475300000000003E-2</v>
      </c>
      <c r="AA41" s="63">
        <v>-1.8679399999999999</v>
      </c>
      <c r="AB41" s="63">
        <v>3.8107600000000001</v>
      </c>
    </row>
    <row r="42" spans="1:85" ht="15" customHeight="1" x14ac:dyDescent="0.15">
      <c r="A42" t="s">
        <v>26</v>
      </c>
      <c r="B42">
        <f ca="1">B36*(EXP(-B37*B1)+B38*EXP(-B39*B1))</f>
        <v>89.244872775460294</v>
      </c>
      <c r="D42" s="18"/>
      <c r="E42" s="18">
        <f>Main!D75</f>
        <v>1.1294999999999999E-4</v>
      </c>
      <c r="F42">
        <f t="shared" ca="1" si="17"/>
        <v>3.4051838083671328E-2</v>
      </c>
      <c r="G42" s="18">
        <f t="shared" si="18"/>
        <v>0.48670333562095869</v>
      </c>
      <c r="H42" s="18">
        <f t="shared" si="19"/>
        <v>0</v>
      </c>
      <c r="I42" s="18">
        <f t="shared" ca="1" si="20"/>
        <v>0.90365759395558343</v>
      </c>
      <c r="J42" s="18">
        <f t="shared" ca="1" si="21"/>
        <v>0.84451237607732643</v>
      </c>
      <c r="K42" s="18">
        <f t="shared" ca="1" si="22"/>
        <v>-2.1845326718438842E-10</v>
      </c>
      <c r="L42" s="18">
        <f t="shared" ca="1" si="23"/>
        <v>0.91063028449208472</v>
      </c>
      <c r="M42" s="18">
        <f t="shared" ca="1" si="24"/>
        <v>0.88557419259184478</v>
      </c>
      <c r="N42" s="18">
        <f t="shared" ca="1" si="8"/>
        <v>1.0626629115959048</v>
      </c>
      <c r="O42" s="18">
        <f ca="1">N42*DCC!C43*DCC!D43</f>
        <v>9.730867456793795E-5</v>
      </c>
      <c r="P42" s="18"/>
      <c r="R42" t="s">
        <v>285</v>
      </c>
      <c r="S42" s="63">
        <v>8.6157200000000003E-3</v>
      </c>
      <c r="T42" s="63">
        <v>-3.5767299999999999E-5</v>
      </c>
      <c r="U42" s="63">
        <v>1.23255E-2</v>
      </c>
      <c r="V42" s="63">
        <v>-6.8638899999999996</v>
      </c>
      <c r="W42" s="63">
        <v>3.6061800000000002</v>
      </c>
      <c r="X42" s="63">
        <v>7.3078400000000003E-3</v>
      </c>
      <c r="Y42" s="63">
        <v>1.9334499999999999E-5</v>
      </c>
      <c r="Z42" s="63">
        <v>2.6584E-3</v>
      </c>
      <c r="AA42" s="63">
        <v>4.5708299999999999</v>
      </c>
      <c r="AB42" s="63">
        <v>6.7124699999999997</v>
      </c>
    </row>
    <row r="43" spans="1:85" ht="15" customHeight="1" x14ac:dyDescent="0.15">
      <c r="A43" s="26" t="s">
        <v>53</v>
      </c>
      <c r="B43">
        <f>Main!B13</f>
        <v>1</v>
      </c>
      <c r="D43" s="18"/>
      <c r="E43" s="18">
        <f>Main!D76</f>
        <v>1.4218999999999999E-4</v>
      </c>
      <c r="F43">
        <f t="shared" ca="1" si="17"/>
        <v>3.4450053725204592E-2</v>
      </c>
      <c r="G43" s="18">
        <f t="shared" si="18"/>
        <v>0.48384844645164671</v>
      </c>
      <c r="H43" s="18">
        <f t="shared" si="19"/>
        <v>0</v>
      </c>
      <c r="I43" s="18">
        <f t="shared" ca="1" si="20"/>
        <v>0.90156547691852951</v>
      </c>
      <c r="J43" s="18">
        <f t="shared" ca="1" si="21"/>
        <v>0.84298150952548423</v>
      </c>
      <c r="K43" s="18">
        <f t="shared" ca="1" si="22"/>
        <v>-2.1638028467453117E-10</v>
      </c>
      <c r="L43" s="18">
        <f t="shared" ca="1" si="23"/>
        <v>0.90847200105836801</v>
      </c>
      <c r="M43" s="18">
        <f t="shared" ca="1" si="24"/>
        <v>0.88365367552776874</v>
      </c>
      <c r="N43" s="18">
        <f t="shared" ca="1" si="8"/>
        <v>0.84715760311376243</v>
      </c>
      <c r="O43" s="18">
        <f ca="1">N43*DCC!C44*DCC!D44</f>
        <v>9.7474708292830836E-5</v>
      </c>
      <c r="P43" s="18"/>
      <c r="R43" t="s">
        <v>286</v>
      </c>
      <c r="S43" s="63">
        <v>1.5939499999999999E-2</v>
      </c>
      <c r="T43" s="63">
        <v>-4.8469800000000001E-5</v>
      </c>
      <c r="U43" s="63">
        <v>8.6072400000000004E-3</v>
      </c>
      <c r="V43" s="63">
        <v>7.0074899999999998</v>
      </c>
      <c r="W43" s="63">
        <v>0.56243900000000002</v>
      </c>
      <c r="X43" s="63">
        <v>1</v>
      </c>
      <c r="Y43" s="63">
        <v>1</v>
      </c>
      <c r="Z43" s="63">
        <v>1</v>
      </c>
      <c r="AA43" s="63">
        <v>1</v>
      </c>
      <c r="AB43" s="63">
        <v>1</v>
      </c>
    </row>
    <row r="44" spans="1:85" ht="15" customHeight="1" x14ac:dyDescent="0.15">
      <c r="A44" t="s">
        <v>27</v>
      </c>
      <c r="B44">
        <f>CHOOSE(B43,Ground!$B$2,Ground!$C$2,Ground!$D$2)</f>
        <v>-2.3498999999999999E-2</v>
      </c>
      <c r="D44" s="18"/>
      <c r="E44" s="18">
        <f>Main!D77</f>
        <v>1.7901000000000001E-4</v>
      </c>
      <c r="F44">
        <f t="shared" ca="1" si="17"/>
        <v>3.4855568066291601E-2</v>
      </c>
      <c r="G44" s="18">
        <f t="shared" si="18"/>
        <v>0.48101756585445815</v>
      </c>
      <c r="H44" s="18">
        <f t="shared" si="19"/>
        <v>0</v>
      </c>
      <c r="I44" s="18">
        <f t="shared" ca="1" si="20"/>
        <v>0.89948389758520908</v>
      </c>
      <c r="J44" s="18">
        <f t="shared" ca="1" si="21"/>
        <v>0.841467406438143</v>
      </c>
      <c r="K44" s="18">
        <f t="shared" ca="1" si="22"/>
        <v>-2.1428430727465317E-10</v>
      </c>
      <c r="L44" s="18">
        <f t="shared" ca="1" si="23"/>
        <v>0.90632352136704786</v>
      </c>
      <c r="M44" s="18">
        <f t="shared" ca="1" si="24"/>
        <v>0.88174559966757027</v>
      </c>
      <c r="N44" s="18">
        <f t="shared" ca="1" si="8"/>
        <v>0.67538441429899121</v>
      </c>
      <c r="O44" s="18">
        <f ca="1">N44*DCC!C45*DCC!D45</f>
        <v>9.7648131138419389E-5</v>
      </c>
      <c r="P44" s="18"/>
      <c r="R44" t="s">
        <v>287</v>
      </c>
      <c r="S44" s="63">
        <v>1728.67</v>
      </c>
      <c r="T44" s="63">
        <v>-28.470400000000001</v>
      </c>
      <c r="U44" s="63">
        <v>-1973.61</v>
      </c>
      <c r="V44" s="63">
        <v>2.7841999999999998</v>
      </c>
      <c r="W44" s="63">
        <v>9.0184099999999994</v>
      </c>
      <c r="X44" s="63">
        <v>1</v>
      </c>
      <c r="Y44" s="63">
        <v>1</v>
      </c>
      <c r="Z44" s="63">
        <v>1</v>
      </c>
      <c r="AA44" s="63">
        <v>1</v>
      </c>
      <c r="AB44" s="63">
        <v>1</v>
      </c>
    </row>
    <row r="45" spans="1:85" ht="15" customHeight="1" x14ac:dyDescent="0.15">
      <c r="A45" t="s">
        <v>28</v>
      </c>
      <c r="B45">
        <f>CHOOSE(B43,Ground!$B$3,Ground!$C$3,Ground!$D$3)</f>
        <v>-1.2938E-2</v>
      </c>
      <c r="D45" s="18"/>
      <c r="E45" s="18">
        <f>Main!D78</f>
        <v>2.2536E-4</v>
      </c>
      <c r="F45">
        <f t="shared" ca="1" si="17"/>
        <v>3.5269699063690908E-2</v>
      </c>
      <c r="G45" s="18">
        <f t="shared" si="18"/>
        <v>0.47821319747582453</v>
      </c>
      <c r="H45" s="18">
        <f t="shared" si="19"/>
        <v>0</v>
      </c>
      <c r="I45" s="18">
        <f t="shared" ca="1" si="20"/>
        <v>0.89741471027024367</v>
      </c>
      <c r="J45" s="18">
        <f t="shared" ca="1" si="21"/>
        <v>0.83997275241259339</v>
      </c>
      <c r="K45" s="18">
        <f t="shared" ca="1" si="22"/>
        <v>-2.1216226463652438E-10</v>
      </c>
      <c r="L45" s="18">
        <f t="shared" ca="1" si="23"/>
        <v>0.90418660173197729</v>
      </c>
      <c r="M45" s="18">
        <f t="shared" ca="1" si="24"/>
        <v>0.87985207348704708</v>
      </c>
      <c r="N45" s="18">
        <f t="shared" ca="1" si="8"/>
        <v>0.53852772102644308</v>
      </c>
      <c r="O45" s="18">
        <f ca="1">N45*DCC!C46*DCC!D46</f>
        <v>9.7752448208155712E-5</v>
      </c>
      <c r="P45" s="18"/>
      <c r="R45" t="s">
        <v>288</v>
      </c>
      <c r="S45" s="63">
        <v>8.0528200000000005E-4</v>
      </c>
      <c r="T45" s="63">
        <v>4.9752800000000002E-5</v>
      </c>
      <c r="U45" s="63">
        <v>1.2628699999999999E-3</v>
      </c>
      <c r="V45" s="63">
        <v>14.499000000000001</v>
      </c>
      <c r="W45" s="63">
        <v>5.9899100000000001</v>
      </c>
      <c r="X45" s="63">
        <v>1</v>
      </c>
      <c r="Y45" s="63">
        <v>1</v>
      </c>
      <c r="Z45" s="63">
        <v>1</v>
      </c>
      <c r="AA45" s="63">
        <v>1</v>
      </c>
      <c r="AB45" s="63">
        <v>1</v>
      </c>
    </row>
    <row r="46" spans="1:85" ht="15" customHeight="1" x14ac:dyDescent="0.15">
      <c r="A46" t="s">
        <v>29</v>
      </c>
      <c r="B46" s="18">
        <f>CHOOSE(B43,10^(Aircraft!$B$2+Aircraft!$C$2/(B4+Aircraft!$D$2)),Ground!$C$4,Ground!$D$4)</f>
        <v>7.4054115602582061E-16</v>
      </c>
      <c r="C46" s="18"/>
      <c r="D46" s="18"/>
      <c r="E46" s="18">
        <f>Main!D79</f>
        <v>2.8371000000000001E-4</v>
      </c>
      <c r="F46">
        <f t="shared" ca="1" si="17"/>
        <v>3.5694117350354056E-2</v>
      </c>
      <c r="G46" s="18">
        <f t="shared" si="18"/>
        <v>0.47543702555410766</v>
      </c>
      <c r="H46" s="18">
        <f t="shared" si="19"/>
        <v>0</v>
      </c>
      <c r="I46" s="18">
        <f t="shared" ca="1" si="20"/>
        <v>0.89535911936128587</v>
      </c>
      <c r="J46" s="18">
        <f t="shared" ca="1" si="21"/>
        <v>0.83849992966195486</v>
      </c>
      <c r="K46" s="18">
        <f t="shared" ca="1" si="22"/>
        <v>-2.1000980645371884E-10</v>
      </c>
      <c r="L46" s="18">
        <f t="shared" ca="1" si="23"/>
        <v>0.90206230768575402</v>
      </c>
      <c r="M46" s="18">
        <f t="shared" ca="1" si="24"/>
        <v>0.87797466148902992</v>
      </c>
      <c r="N46" s="18">
        <f t="shared" ca="1" si="8"/>
        <v>0.4294858997472254</v>
      </c>
      <c r="O46" s="18">
        <f ca="1">N46*DCC!C47*DCC!D47</f>
        <v>9.7791807017899568E-5</v>
      </c>
      <c r="P46" s="18"/>
      <c r="R46" t="s">
        <v>289</v>
      </c>
      <c r="S46" s="63">
        <v>-0.992421</v>
      </c>
      <c r="T46" s="63">
        <v>0.224381</v>
      </c>
      <c r="U46" s="63">
        <v>2.4425500000000002</v>
      </c>
      <c r="V46" s="63">
        <v>10.6884</v>
      </c>
      <c r="W46" s="63">
        <v>2.1712099999999999</v>
      </c>
      <c r="X46" s="63">
        <v>1</v>
      </c>
      <c r="Y46" s="63">
        <v>1</v>
      </c>
      <c r="Z46" s="63">
        <v>1</v>
      </c>
      <c r="AA46" s="63">
        <v>1</v>
      </c>
      <c r="AB46" s="63">
        <v>1</v>
      </c>
    </row>
    <row r="47" spans="1:85" ht="15" customHeight="1" x14ac:dyDescent="0.15">
      <c r="A47" t="s">
        <v>30</v>
      </c>
      <c r="B47">
        <f>CHOOSE(B43,Ground!$B$5,Ground!$C$5,Ground!$D$5)</f>
        <v>0.96889000000000003</v>
      </c>
      <c r="D47" s="18"/>
      <c r="E47" s="18">
        <f>Main!D80</f>
        <v>3.5717000000000002E-4</v>
      </c>
      <c r="F47">
        <f t="shared" ca="1" si="17"/>
        <v>3.6130716916432236E-2</v>
      </c>
      <c r="G47" s="18">
        <f t="shared" si="18"/>
        <v>0.47269124313948896</v>
      </c>
      <c r="H47" s="18">
        <f t="shared" si="19"/>
        <v>0</v>
      </c>
      <c r="I47" s="18">
        <f t="shared" ca="1" si="20"/>
        <v>0.89331863293488656</v>
      </c>
      <c r="J47" s="18">
        <f t="shared" ca="1" si="21"/>
        <v>0.83705173530872845</v>
      </c>
      <c r="K47" s="18">
        <f t="shared" ca="1" si="22"/>
        <v>-2.0782217162619372E-10</v>
      </c>
      <c r="L47" s="18">
        <f t="shared" ca="1" si="23"/>
        <v>0.89995199533797665</v>
      </c>
      <c r="M47" s="18">
        <f t="shared" ca="1" si="24"/>
        <v>0.87611526587044197</v>
      </c>
      <c r="N47" s="18">
        <f t="shared" ca="1" si="8"/>
        <v>0.34260392516056765</v>
      </c>
      <c r="O47" s="18">
        <f ca="1">N47*DCC!C48*DCC!D48</f>
        <v>9.7858024923566558E-5</v>
      </c>
      <c r="P47" s="18"/>
    </row>
    <row r="48" spans="1:85" ht="15" customHeight="1" x14ac:dyDescent="0.15">
      <c r="A48" t="s">
        <v>31</v>
      </c>
      <c r="B48">
        <f>CHOOSE(B43,Aircraft!$B$3+Aircraft!$C$3*B4+Aircraft!$D$3*B4^2,Ground!$C$6,Ground!$D$6)</f>
        <v>0.95478399999999997</v>
      </c>
      <c r="D48" s="18"/>
      <c r="E48" s="18">
        <f>Main!D81</f>
        <v>4.4965000000000001E-4</v>
      </c>
      <c r="F48">
        <f t="shared" ca="1" si="17"/>
        <v>3.658164097490213E-2</v>
      </c>
      <c r="G48" s="18">
        <f t="shared" si="18"/>
        <v>0.46997876840371727</v>
      </c>
      <c r="H48" s="18">
        <f t="shared" si="19"/>
        <v>0</v>
      </c>
      <c r="I48" s="18">
        <f t="shared" ca="1" si="20"/>
        <v>0.89129519893580134</v>
      </c>
      <c r="J48" s="18">
        <f t="shared" ca="1" si="21"/>
        <v>0.83563149736745868</v>
      </c>
      <c r="K48" s="18">
        <f t="shared" ca="1" si="22"/>
        <v>-2.055942628567348E-10</v>
      </c>
      <c r="L48" s="18">
        <f t="shared" ca="1" si="23"/>
        <v>0.89785744993555461</v>
      </c>
      <c r="M48" s="18">
        <f t="shared" ca="1" si="24"/>
        <v>0.87427625652656649</v>
      </c>
      <c r="N48" s="18">
        <f t="shared" ca="1" si="8"/>
        <v>0.27338043654451966</v>
      </c>
      <c r="O48" s="18">
        <f ca="1">N48*DCC!C49*DCC!D49</f>
        <v>9.7948236555875777E-5</v>
      </c>
      <c r="P48" s="18"/>
      <c r="R48" t="s">
        <v>300</v>
      </c>
    </row>
    <row r="49" spans="1:29" ht="15" customHeight="1" x14ac:dyDescent="0.15">
      <c r="A49" t="s">
        <v>32</v>
      </c>
      <c r="B49">
        <f>CHOOSE(B43,(Aircraft!$B$4+Aircraft!$C$4*EXP(-Aircraft!$D$4*B4))/(1+Aircraft!$E$4*EXP(-Aircraft!$F$4*B4)),0,0)</f>
        <v>0.18451572135563679</v>
      </c>
      <c r="D49" s="18"/>
      <c r="E49" s="18">
        <f>Main!D82</f>
        <v>5.6607000000000001E-4</v>
      </c>
      <c r="F49">
        <f t="shared" ca="1" si="17"/>
        <v>3.7049365477070759E-2</v>
      </c>
      <c r="G49" s="18">
        <f t="shared" si="18"/>
        <v>0.46730314706343917</v>
      </c>
      <c r="H49" s="18">
        <f t="shared" si="19"/>
        <v>0</v>
      </c>
      <c r="I49" s="18">
        <f t="shared" ca="1" si="20"/>
        <v>0.8892911001757422</v>
      </c>
      <c r="J49" s="18">
        <f t="shared" ca="1" si="21"/>
        <v>0.83424302007843743</v>
      </c>
      <c r="K49" s="18">
        <f t="shared" ca="1" si="22"/>
        <v>-2.033204607384654E-10</v>
      </c>
      <c r="L49" s="18">
        <f t="shared" ca="1" si="23"/>
        <v>0.89578077492742059</v>
      </c>
      <c r="M49" s="18">
        <f t="shared" ca="1" si="24"/>
        <v>0.87246038143949856</v>
      </c>
      <c r="N49" s="18">
        <f t="shared" ca="1" si="8"/>
        <v>0.21822624517192499</v>
      </c>
      <c r="O49" s="18">
        <f ca="1">N49*DCC!C50*DCC!D50</f>
        <v>9.8216718235078911E-5</v>
      </c>
      <c r="P49" s="18"/>
      <c r="S49" s="63">
        <v>0.1598</v>
      </c>
      <c r="T49" s="63">
        <v>8.4180000000000001E-3</v>
      </c>
      <c r="U49" s="63">
        <v>-1.431</v>
      </c>
      <c r="V49" s="63">
        <v>2.8580000000000001</v>
      </c>
      <c r="W49" s="63">
        <v>1.615</v>
      </c>
    </row>
    <row r="50" spans="1:29" ht="15" customHeight="1" x14ac:dyDescent="0.15">
      <c r="D50" s="18"/>
      <c r="E50" s="18">
        <f>Main!D83</f>
        <v>7.1265E-4</v>
      </c>
      <c r="F50">
        <f t="shared" ca="1" si="17"/>
        <v>3.7536850332111273E-2</v>
      </c>
      <c r="G50" s="18">
        <f t="shared" si="18"/>
        <v>0.46466820781419288</v>
      </c>
      <c r="H50" s="18">
        <f t="shared" si="19"/>
        <v>0</v>
      </c>
      <c r="I50" s="18">
        <f t="shared" ca="1" si="20"/>
        <v>0.88730864921379093</v>
      </c>
      <c r="J50" s="18">
        <f t="shared" ca="1" si="21"/>
        <v>0.83289040237901446</v>
      </c>
      <c r="K50" s="18">
        <f t="shared" ca="1" si="22"/>
        <v>-2.0099416727102193E-10</v>
      </c>
      <c r="L50" s="18">
        <f t="shared" ca="1" si="23"/>
        <v>0.89372407227468609</v>
      </c>
      <c r="M50" s="18">
        <f t="shared" ca="1" si="24"/>
        <v>0.87067049934595486</v>
      </c>
      <c r="N50" s="18">
        <f t="shared" ca="1" si="8"/>
        <v>0.17427305835496013</v>
      </c>
      <c r="O50" s="18">
        <f ca="1">N50*DCC!C51*DCC!D51</f>
        <v>9.864913166909934E-5</v>
      </c>
      <c r="P50" s="18"/>
      <c r="S50" s="63">
        <v>1.189E-2</v>
      </c>
      <c r="T50" s="63">
        <v>-3.5169999999999998E-4</v>
      </c>
      <c r="U50" s="63">
        <v>-1.1679999999999999E-2</v>
      </c>
      <c r="V50" s="63">
        <v>9.8279999999999994</v>
      </c>
      <c r="W50" s="63">
        <v>6.6749999999999998</v>
      </c>
    </row>
    <row r="51" spans="1:29" ht="15" customHeight="1" x14ac:dyDescent="0.15">
      <c r="A51" t="s">
        <v>34</v>
      </c>
      <c r="B51" s="29">
        <v>2.4500000000000002</v>
      </c>
      <c r="C51" s="29"/>
      <c r="D51" s="18"/>
      <c r="E51" s="18">
        <f>Main!D84</f>
        <v>8.9716000000000004E-4</v>
      </c>
      <c r="F51">
        <f t="shared" ca="1" si="17"/>
        <v>3.8047338279809106E-2</v>
      </c>
      <c r="G51" s="18">
        <f t="shared" si="18"/>
        <v>0.46207969852939357</v>
      </c>
      <c r="H51" s="18">
        <f t="shared" si="19"/>
        <v>0</v>
      </c>
      <c r="I51" s="18">
        <f t="shared" ca="1" si="20"/>
        <v>0.88535136052205354</v>
      </c>
      <c r="J51" s="18">
        <f t="shared" ca="1" si="21"/>
        <v>0.83157886548774429</v>
      </c>
      <c r="K51" s="18">
        <f t="shared" ca="1" si="22"/>
        <v>-1.9860907857471121E-10</v>
      </c>
      <c r="L51" s="18">
        <f t="shared" ca="1" si="23"/>
        <v>0.89169065523936375</v>
      </c>
      <c r="M51" s="18">
        <f t="shared" ca="1" si="24"/>
        <v>0.86891064654858252</v>
      </c>
      <c r="N51" s="18">
        <f t="shared" ca="1" si="8"/>
        <v>0.13925099552250364</v>
      </c>
      <c r="O51" s="18">
        <f ca="1">N51*DCC!C52*DCC!D52</f>
        <v>9.913936638553068E-5</v>
      </c>
      <c r="P51" s="18"/>
    </row>
    <row r="52" spans="1:29" ht="15" customHeight="1" x14ac:dyDescent="0.15">
      <c r="A52" t="s">
        <v>11</v>
      </c>
      <c r="B52" s="18">
        <v>2.4999999999999999E-8</v>
      </c>
      <c r="D52" s="18"/>
      <c r="E52" s="18">
        <f>Main!D85</f>
        <v>1.1295000000000001E-3</v>
      </c>
      <c r="F52">
        <f t="shared" ca="1" si="17"/>
        <v>3.8584917848426818E-2</v>
      </c>
      <c r="G52" s="18">
        <f t="shared" si="18"/>
        <v>0.45954297040513015</v>
      </c>
      <c r="H52" s="18">
        <f t="shared" si="19"/>
        <v>0</v>
      </c>
      <c r="I52" s="18">
        <f t="shared" ca="1" si="20"/>
        <v>0.88342212782688068</v>
      </c>
      <c r="J52" s="18">
        <f t="shared" ca="1" si="21"/>
        <v>0.83031354980517036</v>
      </c>
      <c r="K52" s="18">
        <f t="shared" ca="1" si="22"/>
        <v>-1.9615689654301979E-10</v>
      </c>
      <c r="L52" s="18">
        <f t="shared" ca="1" si="23"/>
        <v>0.88968315268507392</v>
      </c>
      <c r="M52" s="18">
        <f t="shared" ca="1" si="24"/>
        <v>0.8671844036849079</v>
      </c>
      <c r="N52" s="18">
        <f t="shared" ca="1" si="8"/>
        <v>0.11133221630138375</v>
      </c>
      <c r="O52" s="18">
        <f ca="1">N52*DCC!C53*DCC!D53</f>
        <v>9.9843183031218029E-5</v>
      </c>
      <c r="P52" s="18"/>
      <c r="R52" t="s">
        <v>301</v>
      </c>
    </row>
    <row r="53" spans="1:29" ht="13.5" customHeight="1" x14ac:dyDescent="0.15">
      <c r="B53" s="123"/>
      <c r="C53" s="123"/>
      <c r="D53" s="18"/>
      <c r="E53" s="18">
        <f>Main!D86</f>
        <v>1.4219E-3</v>
      </c>
      <c r="F53">
        <f t="shared" ca="1" si="17"/>
        <v>3.9153825473208489E-2</v>
      </c>
      <c r="G53" s="18">
        <f t="shared" si="18"/>
        <v>0.45706704380567764</v>
      </c>
      <c r="H53" s="18">
        <f t="shared" si="19"/>
        <v>0</v>
      </c>
      <c r="I53" s="18">
        <f t="shared" ca="1" si="20"/>
        <v>0.88152621197041225</v>
      </c>
      <c r="J53" s="18">
        <f t="shared" ca="1" si="21"/>
        <v>0.8291015198011753</v>
      </c>
      <c r="K53" s="18">
        <f t="shared" ca="1" si="22"/>
        <v>-1.9363095946453101E-10</v>
      </c>
      <c r="L53" s="18">
        <f t="shared" ca="1" si="23"/>
        <v>0.88770661282242791</v>
      </c>
      <c r="M53" s="18">
        <f t="shared" ca="1" si="24"/>
        <v>0.8654975830486602</v>
      </c>
      <c r="N53" s="18">
        <f t="shared" ca="1" si="8"/>
        <v>8.9084641882152468E-2</v>
      </c>
      <c r="O53" s="18">
        <f ca="1">N53*DCC!C54*DCC!D54</f>
        <v>1.0077086266285146E-4</v>
      </c>
      <c r="P53" s="18"/>
      <c r="R53" t="s">
        <v>302</v>
      </c>
      <c r="S53" t="s">
        <v>303</v>
      </c>
      <c r="T53" t="s">
        <v>304</v>
      </c>
      <c r="U53" t="s">
        <v>305</v>
      </c>
    </row>
    <row r="54" spans="1:29" x14ac:dyDescent="0.15">
      <c r="B54" s="30"/>
      <c r="C54" s="30"/>
      <c r="D54" s="18"/>
      <c r="E54" s="18">
        <f>Main!D87</f>
        <v>1.7901E-3</v>
      </c>
      <c r="F54">
        <f t="shared" ca="1" si="17"/>
        <v>3.9759683284338723E-2</v>
      </c>
      <c r="G54" s="18">
        <f t="shared" si="18"/>
        <v>0.45465968607932838</v>
      </c>
      <c r="H54" s="18">
        <f t="shared" si="19"/>
        <v>0</v>
      </c>
      <c r="I54" s="18">
        <f t="shared" ca="1" si="20"/>
        <v>0.87966736498140463</v>
      </c>
      <c r="J54" s="18">
        <f t="shared" ca="1" si="21"/>
        <v>0.82794927006713936</v>
      </c>
      <c r="K54" s="18">
        <f t="shared" ca="1" si="22"/>
        <v>-1.9102113766541594E-10</v>
      </c>
      <c r="L54" s="18">
        <f t="shared" ca="1" si="23"/>
        <v>0.88576446435665512</v>
      </c>
      <c r="M54" s="18">
        <f t="shared" ca="1" si="24"/>
        <v>0.86385477519557174</v>
      </c>
      <c r="N54" s="18">
        <f t="shared" ca="1" si="8"/>
        <v>7.1341910302601716E-2</v>
      </c>
      <c r="O54" s="18">
        <f ca="1">N54*DCC!C55*DCC!D55</f>
        <v>1.0178881240831894E-4</v>
      </c>
      <c r="P54" s="18"/>
      <c r="R54" s="63">
        <v>2.3369999999999998E-2</v>
      </c>
      <c r="S54" s="63">
        <v>1.984E-4</v>
      </c>
      <c r="T54" s="63">
        <v>0.56730000000000003</v>
      </c>
      <c r="U54" s="63">
        <v>1.147E-3</v>
      </c>
    </row>
    <row r="55" spans="1:29" x14ac:dyDescent="0.15">
      <c r="A55" s="18"/>
      <c r="B55" s="18"/>
      <c r="C55" s="18"/>
      <c r="D55" s="18"/>
      <c r="E55" s="18">
        <f>Main!D88</f>
        <v>2.2536000000000001E-3</v>
      </c>
      <c r="F55">
        <f t="shared" ca="1" si="17"/>
        <v>4.0408452635502794E-2</v>
      </c>
      <c r="G55" s="18">
        <f t="shared" si="18"/>
        <v>0.45233293496505372</v>
      </c>
      <c r="H55" s="18">
        <f t="shared" si="19"/>
        <v>0</v>
      </c>
      <c r="I55" s="18">
        <f t="shared" ca="1" si="20"/>
        <v>0.87785189364991956</v>
      </c>
      <c r="J55" s="18">
        <f t="shared" ca="1" si="21"/>
        <v>0.82686536712221292</v>
      </c>
      <c r="K55" s="18">
        <f t="shared" ca="1" si="22"/>
        <v>-1.88319084820814E-10</v>
      </c>
      <c r="L55" s="18">
        <f t="shared" ca="1" si="23"/>
        <v>0.8838627476760319</v>
      </c>
      <c r="M55" s="18">
        <f t="shared" ca="1" si="24"/>
        <v>0.86226297781835959</v>
      </c>
      <c r="N55" s="18">
        <f t="shared" ca="1" si="8"/>
        <v>5.7193313846644299E-2</v>
      </c>
      <c r="O55" s="18">
        <f ca="1">N55*DCC!C56*DCC!D56</f>
        <v>1.0352065330013552E-4</v>
      </c>
      <c r="P55" s="18"/>
    </row>
    <row r="56" spans="1:29" x14ac:dyDescent="0.15">
      <c r="A56" s="18"/>
      <c r="B56" s="18"/>
      <c r="C56" s="18"/>
      <c r="D56" s="18"/>
      <c r="E56" s="18">
        <f>Main!D89</f>
        <v>2.8371E-3</v>
      </c>
      <c r="F56">
        <f t="shared" ca="1" si="17"/>
        <v>4.1107339117816714E-2</v>
      </c>
      <c r="G56" s="18">
        <f t="shared" si="18"/>
        <v>0.45010018228041226</v>
      </c>
      <c r="H56" s="18">
        <f t="shared" si="19"/>
        <v>0</v>
      </c>
      <c r="I56" s="18">
        <f t="shared" ca="1" si="20"/>
        <v>0.87608622495561017</v>
      </c>
      <c r="J56" s="18">
        <f t="shared" ca="1" si="21"/>
        <v>0.82585891845824888</v>
      </c>
      <c r="K56" s="18">
        <f t="shared" ca="1" si="22"/>
        <v>-1.8551490044056267E-10</v>
      </c>
      <c r="L56" s="18">
        <f t="shared" ca="1" si="23"/>
        <v>0.88200757375187266</v>
      </c>
      <c r="M56" s="18">
        <f t="shared" ca="1" si="24"/>
        <v>0.86072943745199693</v>
      </c>
      <c r="N56" s="18">
        <f t="shared" ca="1" si="8"/>
        <v>4.590632125806722E-2</v>
      </c>
      <c r="O56" s="18">
        <f ca="1">N56*DCC!C57*DCC!D57</f>
        <v>1.0595357948880397E-4</v>
      </c>
      <c r="P56" s="18"/>
      <c r="R56" t="s">
        <v>306</v>
      </c>
    </row>
    <row r="57" spans="1:29" x14ac:dyDescent="0.15">
      <c r="A57" s="18"/>
      <c r="B57" s="18"/>
      <c r="C57" s="18"/>
      <c r="D57" s="18"/>
      <c r="E57" s="18">
        <f>Main!D90</f>
        <v>3.5717000000000001E-3</v>
      </c>
      <c r="F57">
        <f t="shared" ca="1" si="17"/>
        <v>4.1864708549158386E-2</v>
      </c>
      <c r="G57" s="18">
        <f t="shared" si="18"/>
        <v>0.44797774721080574</v>
      </c>
      <c r="H57" s="18">
        <f t="shared" si="19"/>
        <v>0</v>
      </c>
      <c r="I57" s="18">
        <f t="shared" ca="1" si="20"/>
        <v>0.87437785623762299</v>
      </c>
      <c r="J57" s="18">
        <f t="shared" ca="1" si="21"/>
        <v>0.82494020257646761</v>
      </c>
      <c r="K57" s="18">
        <f t="shared" ca="1" si="22"/>
        <v>-1.8259831228350026E-10</v>
      </c>
      <c r="L57" s="18">
        <f t="shared" ca="1" si="23"/>
        <v>0.88020611204926813</v>
      </c>
      <c r="M57" s="18">
        <f t="shared" ca="1" si="24"/>
        <v>0.85926250176422569</v>
      </c>
      <c r="N57" s="18">
        <f t="shared" ca="1" si="8"/>
        <v>3.6898382093239576E-2</v>
      </c>
      <c r="O57" s="18">
        <f ca="1">N57*DCC!C58*DCC!D58</f>
        <v>1.0858032731752697E-4</v>
      </c>
      <c r="P57" s="18"/>
      <c r="R57" t="s">
        <v>302</v>
      </c>
      <c r="S57" t="s">
        <v>303</v>
      </c>
      <c r="T57" t="s">
        <v>304</v>
      </c>
      <c r="U57" t="s">
        <v>305</v>
      </c>
    </row>
    <row r="58" spans="1:29" x14ac:dyDescent="0.15">
      <c r="A58" s="18"/>
      <c r="B58" s="18"/>
      <c r="C58" s="18"/>
      <c r="D58" s="18"/>
      <c r="E58" s="18">
        <f>Main!D91</f>
        <v>4.4964999999999996E-3</v>
      </c>
      <c r="F58">
        <f t="shared" ca="1" si="17"/>
        <v>4.2690223533095165E-2</v>
      </c>
      <c r="G58" s="18">
        <f t="shared" si="18"/>
        <v>0.4459855286898961</v>
      </c>
      <c r="H58" s="18">
        <f t="shared" si="19"/>
        <v>0</v>
      </c>
      <c r="I58" s="18">
        <f t="shared" ca="1" si="20"/>
        <v>0.87273554733154135</v>
      </c>
      <c r="J58" s="18">
        <f t="shared" ca="1" si="21"/>
        <v>0.82412078487850193</v>
      </c>
      <c r="K58" s="18">
        <f t="shared" ca="1" si="22"/>
        <v>-1.795589579722141E-10</v>
      </c>
      <c r="L58" s="18">
        <f t="shared" ca="1" si="23"/>
        <v>0.87846679165273578</v>
      </c>
      <c r="M58" s="18">
        <f t="shared" ca="1" si="24"/>
        <v>0.85787178838063716</v>
      </c>
      <c r="N58" s="18">
        <f t="shared" ca="1" si="8"/>
        <v>2.9706323661535507E-2</v>
      </c>
      <c r="O58" s="18">
        <f ca="1">N58*DCC!C59*DCC!D59</f>
        <v>1.1143389433574403E-4</v>
      </c>
      <c r="P58" s="18"/>
      <c r="R58" s="63">
        <v>561.29999999999995</v>
      </c>
      <c r="S58" s="63">
        <v>1.9E-3</v>
      </c>
      <c r="T58" s="63">
        <v>37270000</v>
      </c>
      <c r="U58" s="63">
        <v>0.3281</v>
      </c>
    </row>
    <row r="59" spans="1:29" x14ac:dyDescent="0.15">
      <c r="A59" s="18"/>
      <c r="B59" s="18"/>
      <c r="C59" s="18"/>
      <c r="D59" s="18"/>
      <c r="E59" s="18">
        <f>Main!D92</f>
        <v>5.6607000000000003E-3</v>
      </c>
      <c r="F59">
        <f t="shared" ca="1" si="17"/>
        <v>4.3595090502805169E-2</v>
      </c>
      <c r="G59" s="18">
        <f t="shared" si="18"/>
        <v>0.44414749461359038</v>
      </c>
      <c r="H59" s="18">
        <f t="shared" si="19"/>
        <v>0</v>
      </c>
      <c r="I59" s="18">
        <f t="shared" ca="1" si="20"/>
        <v>0.87116930400637838</v>
      </c>
      <c r="J59" s="18">
        <f t="shared" ca="1" si="21"/>
        <v>0.82341350742017172</v>
      </c>
      <c r="K59" s="18">
        <f t="shared" ca="1" si="22"/>
        <v>-1.7638636166196414E-10</v>
      </c>
      <c r="L59" s="18">
        <f t="shared" ca="1" si="23"/>
        <v>0.87679928395852158</v>
      </c>
      <c r="M59" s="18">
        <f t="shared" ca="1" si="24"/>
        <v>0.85656817025299503</v>
      </c>
      <c r="N59" s="18">
        <f t="shared" ca="1" si="8"/>
        <v>2.3961197432389697E-2</v>
      </c>
      <c r="O59" s="18">
        <f ca="1">N59*DCC!C60*DCC!D60</f>
        <v>1.1675653493999468E-4</v>
      </c>
      <c r="P59" s="18"/>
    </row>
    <row r="60" spans="1:29" x14ac:dyDescent="0.15">
      <c r="A60" s="18"/>
      <c r="B60" s="18"/>
      <c r="C60" s="18"/>
      <c r="D60" s="18"/>
      <c r="E60" s="18">
        <f>Main!D93</f>
        <v>7.1265E-3</v>
      </c>
      <c r="F60">
        <f t="shared" ca="1" si="17"/>
        <v>4.4592474213353994E-2</v>
      </c>
      <c r="G60" s="18">
        <f t="shared" si="18"/>
        <v>0.44249217332452451</v>
      </c>
      <c r="H60" s="18">
        <f t="shared" si="19"/>
        <v>0</v>
      </c>
      <c r="I60" s="18">
        <f t="shared" ca="1" si="20"/>
        <v>0.86969023060239126</v>
      </c>
      <c r="J60" s="18">
        <f t="shared" ca="1" si="21"/>
        <v>0.82283244908058695</v>
      </c>
      <c r="K60" s="18">
        <f t="shared" ca="1" si="22"/>
        <v>-1.7306953687313183E-10</v>
      </c>
      <c r="L60" s="18">
        <f t="shared" ca="1" si="23"/>
        <v>0.8752143426354394</v>
      </c>
      <c r="M60" s="18">
        <f t="shared" ca="1" si="24"/>
        <v>0.85536366117428775</v>
      </c>
      <c r="N60" s="18">
        <f t="shared" ca="1" si="8"/>
        <v>1.9368393245207231E-2</v>
      </c>
      <c r="O60" s="18">
        <f ca="1">N60*DCC!C61*DCC!D61</f>
        <v>1.2438526823969627E-4</v>
      </c>
      <c r="P60" s="18"/>
      <c r="R60" t="s">
        <v>307</v>
      </c>
    </row>
    <row r="61" spans="1:29" x14ac:dyDescent="0.15">
      <c r="A61" s="18"/>
      <c r="B61" s="18"/>
      <c r="C61" s="18"/>
      <c r="D61" s="18"/>
      <c r="E61" s="18">
        <f>Main!D94</f>
        <v>8.9717000000000009E-3</v>
      </c>
      <c r="F61">
        <f t="shared" ca="1" si="17"/>
        <v>4.5697253289900479E-2</v>
      </c>
      <c r="G61" s="18">
        <f t="shared" si="18"/>
        <v>0.44105443782633014</v>
      </c>
      <c r="H61" s="18">
        <f t="shared" si="19"/>
        <v>0</v>
      </c>
      <c r="I61" s="18">
        <f t="shared" ca="1" si="20"/>
        <v>0.8683114046161895</v>
      </c>
      <c r="J61" s="18">
        <f t="shared" ca="1" si="21"/>
        <v>0.82239327407085616</v>
      </c>
      <c r="K61" s="18">
        <f t="shared" ca="1" si="22"/>
        <v>-1.6959892955800439E-10</v>
      </c>
      <c r="L61" s="18">
        <f t="shared" ca="1" si="23"/>
        <v>0.8737247402296674</v>
      </c>
      <c r="M61" s="18">
        <f t="shared" ca="1" si="24"/>
        <v>0.85427212951819276</v>
      </c>
      <c r="N61" s="18">
        <f t="shared" ca="1" si="8"/>
        <v>1.5694797344221609E-2</v>
      </c>
      <c r="O61" s="18">
        <f ca="1">N61*DCC!C62*DCC!D62</f>
        <v>1.3257186418911342E-4</v>
      </c>
      <c r="P61" s="18"/>
      <c r="R61" t="s">
        <v>272</v>
      </c>
      <c r="S61" t="s">
        <v>273</v>
      </c>
      <c r="T61" t="s">
        <v>274</v>
      </c>
      <c r="U61" t="s">
        <v>275</v>
      </c>
      <c r="V61" t="s">
        <v>276</v>
      </c>
      <c r="W61" t="s">
        <v>277</v>
      </c>
      <c r="X61" t="s">
        <v>278</v>
      </c>
      <c r="Y61" t="s">
        <v>279</v>
      </c>
      <c r="Z61" t="s">
        <v>280</v>
      </c>
      <c r="AA61" t="s">
        <v>281</v>
      </c>
      <c r="AB61" t="s">
        <v>308</v>
      </c>
      <c r="AC61" t="s">
        <v>309</v>
      </c>
    </row>
    <row r="62" spans="1:29" x14ac:dyDescent="0.15">
      <c r="A62" s="18"/>
      <c r="B62" s="18"/>
      <c r="C62" s="18"/>
      <c r="D62" s="18"/>
      <c r="E62" s="18">
        <f>Main!D95</f>
        <v>1.1294E-2</v>
      </c>
      <c r="F62">
        <f t="shared" ca="1" si="17"/>
        <v>4.6926531463304728E-2</v>
      </c>
      <c r="G62" s="18">
        <f t="shared" si="18"/>
        <v>0.43987580336030957</v>
      </c>
      <c r="H62" s="18">
        <f t="shared" si="19"/>
        <v>0</v>
      </c>
      <c r="I62" s="18">
        <f t="shared" ca="1" si="20"/>
        <v>0.86704737809409516</v>
      </c>
      <c r="J62" s="18">
        <f t="shared" ca="1" si="21"/>
        <v>0.82211291192796421</v>
      </c>
      <c r="K62" s="18">
        <f t="shared" ca="1" si="22"/>
        <v>-1.659657584385408E-10</v>
      </c>
      <c r="L62" s="18">
        <f t="shared" ca="1" si="23"/>
        <v>0.87234474850270938</v>
      </c>
      <c r="M62" s="18">
        <f t="shared" ca="1" si="24"/>
        <v>0.85330885423879299</v>
      </c>
      <c r="N62" s="18">
        <f t="shared" ca="1" si="8"/>
        <v>1.2754367339091825E-2</v>
      </c>
      <c r="O62" s="18">
        <f ca="1">N62*DCC!C63*DCC!D63</f>
        <v>1.4661066714891977E-4</v>
      </c>
      <c r="P62" s="18"/>
      <c r="R62" s="63">
        <v>0.20948700000000001</v>
      </c>
      <c r="S62" s="63">
        <v>2.0775399999999999</v>
      </c>
      <c r="T62" s="63">
        <v>0.67516699999999996</v>
      </c>
      <c r="U62" s="63">
        <v>6.3797800000000002E-2</v>
      </c>
      <c r="V62" s="63">
        <v>123.027</v>
      </c>
      <c r="W62" s="63">
        <v>2.0122100000000001</v>
      </c>
      <c r="X62" s="63">
        <v>8.7259900000000005E-4</v>
      </c>
      <c r="Y62" s="63">
        <v>2.3593E-14</v>
      </c>
      <c r="Z62" s="63">
        <v>1.3391900000000001</v>
      </c>
      <c r="AA62" s="63">
        <v>1.2299099999999999E-7</v>
      </c>
      <c r="AB62" s="63">
        <v>1.1914499999999999</v>
      </c>
      <c r="AC62" s="63">
        <v>275.40899999999999</v>
      </c>
    </row>
    <row r="63" spans="1:29" x14ac:dyDescent="0.15">
      <c r="A63" s="18"/>
      <c r="B63" s="18"/>
      <c r="C63" s="18"/>
      <c r="D63" s="18"/>
      <c r="E63" s="18">
        <f>Main!D96</f>
        <v>1.4219000000000001E-2</v>
      </c>
      <c r="F63">
        <f t="shared" ca="1" si="17"/>
        <v>4.8301208594540387E-2</v>
      </c>
      <c r="G63" s="18">
        <f t="shared" si="18"/>
        <v>0.43900489939032666</v>
      </c>
      <c r="H63" s="18">
        <f t="shared" si="19"/>
        <v>0</v>
      </c>
      <c r="I63" s="18">
        <f t="shared" ca="1" si="20"/>
        <v>0.86591323844206491</v>
      </c>
      <c r="J63" s="18">
        <f t="shared" ca="1" si="21"/>
        <v>0.82200946976761136</v>
      </c>
      <c r="K63" s="18">
        <f t="shared" ca="1" si="22"/>
        <v>-1.6215887019612801E-10</v>
      </c>
      <c r="L63" s="18">
        <f t="shared" ca="1" si="23"/>
        <v>0.87108909886383612</v>
      </c>
      <c r="M63" s="18">
        <f t="shared" ca="1" si="24"/>
        <v>0.8524898460055863</v>
      </c>
      <c r="N63" s="18">
        <f t="shared" ca="1" si="8"/>
        <v>1.0396794261200232E-2</v>
      </c>
      <c r="O63" s="18">
        <f ca="1">N63*DCC!C64*DCC!D64</f>
        <v>1.6643929201665944E-4</v>
      </c>
      <c r="P63" s="18"/>
    </row>
    <row r="64" spans="1:29" x14ac:dyDescent="0.15">
      <c r="A64" s="18" t="s">
        <v>313</v>
      </c>
      <c r="B64" s="18"/>
      <c r="C64" s="18"/>
      <c r="D64" s="18"/>
      <c r="E64" s="18">
        <f>Main!D97</f>
        <v>1.7901E-2</v>
      </c>
      <c r="F64">
        <f t="shared" ca="1" si="17"/>
        <v>4.9843342178741104E-2</v>
      </c>
      <c r="G64" s="18">
        <f t="shared" si="18"/>
        <v>0.43850116627141661</v>
      </c>
      <c r="H64" s="18">
        <f t="shared" si="19"/>
        <v>0</v>
      </c>
      <c r="I64" s="18">
        <f t="shared" ca="1" si="20"/>
        <v>0.8649273420427096</v>
      </c>
      <c r="J64" s="18">
        <f t="shared" ca="1" si="21"/>
        <v>0.82210257535513975</v>
      </c>
      <c r="K64" s="18">
        <f t="shared" ca="1" si="22"/>
        <v>-1.5817356896994307E-10</v>
      </c>
      <c r="L64" s="18">
        <f t="shared" ca="1" si="23"/>
        <v>0.86997599781104129</v>
      </c>
      <c r="M64" s="18">
        <f t="shared" ca="1" si="24"/>
        <v>0.85183384992110089</v>
      </c>
      <c r="N64" s="18">
        <f t="shared" ca="1" si="8"/>
        <v>8.5056485576422529E-3</v>
      </c>
      <c r="O64" s="18">
        <f ca="1">N64*DCC!C65*DCC!D65</f>
        <v>1.8788813275162064E-4</v>
      </c>
      <c r="P64" s="18"/>
      <c r="R64" t="s">
        <v>311</v>
      </c>
    </row>
    <row r="65" spans="1:28" x14ac:dyDescent="0.15">
      <c r="B65" s="18" t="s">
        <v>203</v>
      </c>
      <c r="C65" s="18" t="s">
        <v>204</v>
      </c>
      <c r="D65" s="18"/>
      <c r="E65" s="18">
        <f>Main!D98</f>
        <v>2.2536E-2</v>
      </c>
      <c r="F65">
        <f t="shared" ca="1" si="17"/>
        <v>5.1578894100348965E-2</v>
      </c>
      <c r="G65" s="18">
        <f t="shared" si="18"/>
        <v>0.43843395512886779</v>
      </c>
      <c r="H65" s="18">
        <f t="shared" si="19"/>
        <v>0</v>
      </c>
      <c r="I65" s="18">
        <f t="shared" ca="1" si="20"/>
        <v>0.86410872953593354</v>
      </c>
      <c r="J65" s="18">
        <f t="shared" ca="1" si="21"/>
        <v>0.82241265175966205</v>
      </c>
      <c r="K65" s="18">
        <f t="shared" ca="1" si="22"/>
        <v>-1.5400474874823991E-10</v>
      </c>
      <c r="L65" s="18">
        <f t="shared" ca="1" si="23"/>
        <v>0.86902432300822863</v>
      </c>
      <c r="M65" s="18">
        <f t="shared" ca="1" si="24"/>
        <v>0.85136032929715166</v>
      </c>
      <c r="N65" s="18">
        <f t="shared" ca="1" si="8"/>
        <v>6.9865811460537459E-3</v>
      </c>
      <c r="O65" s="18">
        <f ca="1">N65*DCC!C66*DCC!D66</f>
        <v>2.1917829722198703E-4</v>
      </c>
      <c r="P65" s="18"/>
      <c r="R65" t="s">
        <v>310</v>
      </c>
      <c r="S65" t="s">
        <v>272</v>
      </c>
      <c r="T65" t="s">
        <v>273</v>
      </c>
      <c r="U65" t="s">
        <v>274</v>
      </c>
      <c r="V65" t="s">
        <v>275</v>
      </c>
      <c r="W65" t="s">
        <v>276</v>
      </c>
      <c r="X65" t="s">
        <v>277</v>
      </c>
      <c r="Y65" t="s">
        <v>278</v>
      </c>
      <c r="Z65" t="s">
        <v>279</v>
      </c>
      <c r="AA65" t="s">
        <v>280</v>
      </c>
      <c r="AB65" t="s">
        <v>281</v>
      </c>
    </row>
    <row r="66" spans="1:28" x14ac:dyDescent="0.15">
      <c r="A66" s="18" t="s">
        <v>62</v>
      </c>
      <c r="B66" s="18">
        <f ca="1">AJ33</f>
        <v>-2.3632457915615308E-2</v>
      </c>
      <c r="C66" s="18">
        <f ca="1">AK33</f>
        <v>-1.9058343132393435E-2</v>
      </c>
      <c r="D66" s="18"/>
      <c r="E66" s="18">
        <f>Main!D99</f>
        <v>2.8371E-2</v>
      </c>
      <c r="F66">
        <f t="shared" ref="F66:F97" ca="1" si="37">($R$62*($E66/$S$62)^$T$62*EXP(-$E66/$S$62)+B$41*EXP(-((LOG10($E66)-LOG10($V$62))^2)/(2*LOG10($W$62)^2))+$X$62*LOG10($E66/$Y$62)*(1+TANH($Z$62*LOG10($E66/$AA$62)))*(1-TANH($AB$62*LOG10($E66/B$42))))</f>
        <v>5.3537231458074638E-2</v>
      </c>
      <c r="G66" s="18">
        <f t="shared" ref="G66:G97" si="38">CHOOSE($B$43,10^(B$44+B$45*LOG10($E66/B$46)*(1-TANH(B$47*LOG10($E66/B$48)))),10^(B$4/B$51*(B$44+B$45*LOG10($E66/B$46)*(1-TANH(B$47*LOG10($E66/B$48))))),10^(B$4/B$51*(B$44+B$45*LOG10($E66/B$46)*(1-TANH(B$47*LOG10($E66/B$48))))),1)</f>
        <v>0.43888491335848739</v>
      </c>
      <c r="H66" s="18">
        <f t="shared" ref="H66:H97" si="39">CHOOSE($B$43,B$49*(($E66/B$52)^2)*EXP(-$E66/B$52),0,0,0)</f>
        <v>0</v>
      </c>
      <c r="I66" s="18">
        <f t="shared" ref="I66:I97" ca="1" si="40">10^(B$66+(B$67*LOG10($E66)+B$68)*(1-TANH(B$69*LOG10($E66/B$70)))+(B$71*LOG10($E66)+B$72)*(1+TANH(B$73*LOG10($E66/B$74))))</f>
        <v>0.86347782199187872</v>
      </c>
      <c r="J66" s="18">
        <f t="shared" ref="J66:J97" ca="1" si="41">10^(C$66+(C$67*LOG10($E66)+C$68)*(1-TANH(C$69*LOG10($E66/C$70)))+(C$71*LOG10($E66)+C$72)*(1+TANH(C$73*LOG10($E66/C$74))))</f>
        <v>0.82296088856563998</v>
      </c>
      <c r="K66" s="18">
        <f t="shared" ref="K66:K97" ca="1" si="42">(I66-J66)/($B$6^$B$19-$C$6^$B$19)</f>
        <v>-1.4964957101811677E-10</v>
      </c>
      <c r="L66" s="18">
        <f t="shared" ref="L66:L97" ca="1" si="43">I66-K66*$B$6^$B$19</f>
        <v>0.86825440492459705</v>
      </c>
      <c r="M66" s="18">
        <f t="shared" ref="M66:M97" ca="1" si="44">L66+K66*$B$3^$B$19</f>
        <v>0.85108994017389827</v>
      </c>
      <c r="N66" s="18">
        <f t="shared" ca="1" si="8"/>
        <v>5.7644688825554203E-3</v>
      </c>
      <c r="O66" s="18">
        <f ca="1">N66*DCC!C67*DCC!D67</f>
        <v>2.6108351080098322E-4</v>
      </c>
      <c r="P66" s="18"/>
      <c r="R66">
        <v>1</v>
      </c>
    </row>
    <row r="67" spans="1:28" x14ac:dyDescent="0.15">
      <c r="A67" s="18" t="s">
        <v>63</v>
      </c>
      <c r="B67" s="18">
        <f ca="1">AV33</f>
        <v>-5.1081157509326952E-3</v>
      </c>
      <c r="C67" s="18">
        <f ca="1">AW33</f>
        <v>-4.1723438977237376E-3</v>
      </c>
      <c r="D67" s="18"/>
      <c r="E67" s="18">
        <f>Main!D100</f>
        <v>3.5716999999999999E-2</v>
      </c>
      <c r="F67">
        <f t="shared" ca="1" si="37"/>
        <v>5.5751137203612633E-2</v>
      </c>
      <c r="G67" s="18">
        <f t="shared" si="38"/>
        <v>0.43994948451700694</v>
      </c>
      <c r="H67" s="18">
        <f t="shared" si="39"/>
        <v>0</v>
      </c>
      <c r="I67" s="18">
        <f t="shared" ca="1" si="40"/>
        <v>0.86305619082237106</v>
      </c>
      <c r="J67" s="18">
        <f t="shared" ca="1" si="41"/>
        <v>0.82376883109695664</v>
      </c>
      <c r="K67" s="18">
        <f t="shared" ca="1" si="42"/>
        <v>-1.4510813213556905E-10</v>
      </c>
      <c r="L67" s="18">
        <f t="shared" ca="1" si="43"/>
        <v>0.86768781804750683</v>
      </c>
      <c r="M67" s="18">
        <f t="shared" ca="1" si="44"/>
        <v>0.8510442459868881</v>
      </c>
      <c r="N67" s="18">
        <f t="shared" ref="N67:N130" ca="1" si="45">$B$21*(F67*M67*G67+H67)/E67</f>
        <v>4.7795348658537856E-3</v>
      </c>
      <c r="O67" s="18">
        <f ca="1">N67*DCC!C68*DCC!D68</f>
        <v>3.2401683725199662E-4</v>
      </c>
      <c r="P67" s="18"/>
      <c r="R67">
        <v>2</v>
      </c>
    </row>
    <row r="68" spans="1:28" x14ac:dyDescent="0.15">
      <c r="A68" s="18" t="s">
        <v>64</v>
      </c>
      <c r="B68" s="18">
        <f ca="1">BH33</f>
        <v>-3.0378011576241603E-2</v>
      </c>
      <c r="C68" s="18">
        <f ca="1">BI33</f>
        <v>-4.377890245318037E-2</v>
      </c>
      <c r="D68" s="18"/>
      <c r="E68" s="18">
        <f>Main!D101</f>
        <v>4.4964999999999998E-2</v>
      </c>
      <c r="F68">
        <f t="shared" ca="1" si="37"/>
        <v>5.8256560641890463E-2</v>
      </c>
      <c r="G68" s="18">
        <f t="shared" si="38"/>
        <v>0.44173806869881843</v>
      </c>
      <c r="H68" s="18">
        <f t="shared" si="39"/>
        <v>0</v>
      </c>
      <c r="I68" s="18">
        <f t="shared" ca="1" si="40"/>
        <v>0.86286611632981358</v>
      </c>
      <c r="J68" s="18">
        <f t="shared" ca="1" si="41"/>
        <v>0.82485776660181653</v>
      </c>
      <c r="K68" s="18">
        <f t="shared" ca="1" si="42"/>
        <v>-1.4038409995307815E-10</v>
      </c>
      <c r="L68" s="18">
        <f t="shared" ca="1" si="43"/>
        <v>0.8673469597515413</v>
      </c>
      <c r="M68" s="18">
        <f t="shared" ca="1" si="44"/>
        <v>0.85124522341638353</v>
      </c>
      <c r="N68" s="18">
        <f t="shared" ca="1" si="45"/>
        <v>3.9842050706755039E-3</v>
      </c>
      <c r="O68" s="18">
        <f ca="1">N68*DCC!C69*DCC!D69</f>
        <v>3.9964424768659817E-4</v>
      </c>
      <c r="P68" s="18"/>
      <c r="R68">
        <v>3</v>
      </c>
    </row>
    <row r="69" spans="1:28" x14ac:dyDescent="0.15">
      <c r="A69" s="18" t="s">
        <v>65</v>
      </c>
      <c r="B69" s="18">
        <f ca="1">S69+T69*$B$2+U69/(1+EXP(($B$2-V69)/W69))</f>
        <v>0.7478084220490171</v>
      </c>
      <c r="C69" s="18">
        <f ca="1">X69+Y69*$B$2+Z69/(1+EXP(($B$2-AA69)/AB69))</f>
        <v>0.68229633574511928</v>
      </c>
      <c r="D69" s="18"/>
      <c r="E69" s="18">
        <f>Main!D102</f>
        <v>5.6606999999999998E-2</v>
      </c>
      <c r="F69">
        <f t="shared" ca="1" si="37"/>
        <v>6.1092305598704988E-2</v>
      </c>
      <c r="G69" s="18">
        <f t="shared" si="38"/>
        <v>0.44437690292545617</v>
      </c>
      <c r="H69" s="18">
        <f t="shared" si="39"/>
        <v>0</v>
      </c>
      <c r="I69" s="18">
        <f t="shared" ca="1" si="40"/>
        <v>0.86292992129300894</v>
      </c>
      <c r="J69" s="18">
        <f t="shared" ca="1" si="41"/>
        <v>0.82624806612196977</v>
      </c>
      <c r="K69" s="18">
        <f t="shared" ca="1" si="42"/>
        <v>-1.3548468322481068E-10</v>
      </c>
      <c r="L69" s="18">
        <f t="shared" ca="1" si="43"/>
        <v>0.86725438290779056</v>
      </c>
      <c r="M69" s="18">
        <f t="shared" ca="1" si="44"/>
        <v>0.85171459850580034</v>
      </c>
      <c r="N69" s="18">
        <f t="shared" ca="1" si="45"/>
        <v>3.3405184117677364E-3</v>
      </c>
      <c r="O69" s="18">
        <f ca="1">N69*DCC!C70*DCC!D70</f>
        <v>5.0359587460861678E-4</v>
      </c>
      <c r="P69" s="18"/>
      <c r="R69">
        <v>4</v>
      </c>
      <c r="S69" s="63">
        <v>0.83409999999999995</v>
      </c>
      <c r="T69" s="63">
        <v>-8.6479999999999994E-3</v>
      </c>
      <c r="U69" s="63">
        <v>3.5959999999999999E-2</v>
      </c>
      <c r="V69" s="63">
        <v>7.6029999999999998</v>
      </c>
      <c r="W69" s="63">
        <v>0.45689999999999997</v>
      </c>
      <c r="X69" s="63">
        <v>0.76719999999999999</v>
      </c>
      <c r="Y69" s="63">
        <v>-8.6300000000000005E-3</v>
      </c>
      <c r="Z69" s="63">
        <v>7.5560000000000002E-2</v>
      </c>
      <c r="AA69" s="63">
        <v>8.1850000000000005</v>
      </c>
      <c r="AB69" s="63">
        <v>0.45689999999999997</v>
      </c>
    </row>
    <row r="70" spans="1:28" x14ac:dyDescent="0.15">
      <c r="A70" s="18" t="s">
        <v>314</v>
      </c>
      <c r="B70" s="18">
        <f ca="1">S70+T70*$B$2+U70/(1+EXP(($B$2-V70)/W70))</f>
        <v>0.73750658848897777</v>
      </c>
      <c r="C70" s="18">
        <f ca="1">X70+Y70*$B$2+Z70/(1+EXP(($B$2-AA70)/AB70))</f>
        <v>0.79652349841488879</v>
      </c>
      <c r="D70" s="18"/>
      <c r="E70" s="18">
        <f>Main!D103</f>
        <v>7.1263999999999994E-2</v>
      </c>
      <c r="F70">
        <f t="shared" ca="1" si="37"/>
        <v>6.4299520510659763E-2</v>
      </c>
      <c r="G70" s="18">
        <f t="shared" si="38"/>
        <v>0.44800880914277363</v>
      </c>
      <c r="H70" s="18">
        <f t="shared" si="39"/>
        <v>0</v>
      </c>
      <c r="I70" s="18">
        <f t="shared" ca="1" si="40"/>
        <v>0.86326925062326842</v>
      </c>
      <c r="J70" s="18">
        <f t="shared" ca="1" si="41"/>
        <v>0.82795860630358431</v>
      </c>
      <c r="K70" s="18">
        <f t="shared" ca="1" si="42"/>
        <v>-1.3042010655702709E-10</v>
      </c>
      <c r="L70" s="18">
        <f t="shared" ca="1" si="43"/>
        <v>0.86743205878118945</v>
      </c>
      <c r="M70" s="18">
        <f t="shared" ca="1" si="44"/>
        <v>0.85247316978103682</v>
      </c>
      <c r="N70" s="18">
        <f t="shared" ca="1" si="45"/>
        <v>2.8181021816145544E-3</v>
      </c>
      <c r="O70" s="18">
        <f ca="1">N70*DCC!C71*DCC!D71</f>
        <v>6.4206457066610175E-4</v>
      </c>
      <c r="P70" s="18"/>
      <c r="R70">
        <v>5</v>
      </c>
      <c r="S70" s="63">
        <v>1.073</v>
      </c>
      <c r="T70" s="63">
        <v>6.6030000000000004E-3</v>
      </c>
      <c r="U70" s="63">
        <v>-0.54790000000000005</v>
      </c>
      <c r="V70" s="63">
        <v>17.11</v>
      </c>
      <c r="W70" s="63">
        <v>7.0460000000000003</v>
      </c>
      <c r="X70" s="63">
        <v>1.173</v>
      </c>
      <c r="Y70" s="63">
        <v>-9.4879999999999999E-3</v>
      </c>
      <c r="Z70" s="63">
        <v>-0.56820000000000004</v>
      </c>
      <c r="AA70" s="63">
        <v>9.9540000000000006</v>
      </c>
      <c r="AB70" s="63">
        <v>2.61</v>
      </c>
    </row>
    <row r="71" spans="1:28" x14ac:dyDescent="0.15">
      <c r="A71" s="18" t="s">
        <v>316</v>
      </c>
      <c r="B71" s="18">
        <f ca="1">BT33</f>
        <v>-0.17079149709632246</v>
      </c>
      <c r="C71" s="18">
        <f ca="1">BU33</f>
        <v>-4.969796917283309E-2</v>
      </c>
      <c r="D71" s="18"/>
      <c r="E71" s="18">
        <f>Main!D104</f>
        <v>8.9717000000000005E-2</v>
      </c>
      <c r="F71">
        <f t="shared" ca="1" si="37"/>
        <v>6.7919511144820921E-2</v>
      </c>
      <c r="G71" s="18">
        <f t="shared" si="38"/>
        <v>0.45279201786491613</v>
      </c>
      <c r="H71" s="18">
        <f t="shared" si="39"/>
        <v>0</v>
      </c>
      <c r="I71" s="18">
        <f t="shared" ca="1" si="40"/>
        <v>0.86390413561897561</v>
      </c>
      <c r="J71" s="18">
        <f t="shared" ca="1" si="41"/>
        <v>0.83000559492794745</v>
      </c>
      <c r="K71" s="18">
        <f t="shared" ca="1" si="42"/>
        <v>-1.2520449213630099E-10</v>
      </c>
      <c r="L71" s="18">
        <f t="shared" ca="1" si="43"/>
        <v>0.86790046942848265</v>
      </c>
      <c r="M71" s="18">
        <f t="shared" ca="1" si="44"/>
        <v>0.85353979951622139</v>
      </c>
      <c r="N71" s="18">
        <f t="shared" ca="1" si="45"/>
        <v>2.3927331775959E-3</v>
      </c>
      <c r="O71" s="18">
        <f ca="1">N71*DCC!C72*DCC!D72</f>
        <v>8.4195687189718698E-4</v>
      </c>
      <c r="P71" s="18"/>
      <c r="R71">
        <v>6</v>
      </c>
    </row>
    <row r="72" spans="1:28" x14ac:dyDescent="0.15">
      <c r="A72" s="18" t="s">
        <v>315</v>
      </c>
      <c r="B72" s="18">
        <f ca="1">CF33</f>
        <v>0.55860242495634138</v>
      </c>
      <c r="C72" s="18">
        <f ca="1">CG33</f>
        <v>0.19045100958069494</v>
      </c>
      <c r="E72" s="18">
        <f>Main!D105</f>
        <v>0.11294</v>
      </c>
      <c r="F72">
        <f t="shared" ca="1" si="37"/>
        <v>7.1989677940022131E-2</v>
      </c>
      <c r="G72" s="18">
        <f t="shared" si="38"/>
        <v>0.4588955615629664</v>
      </c>
      <c r="H72" s="18">
        <f t="shared" si="39"/>
        <v>0</v>
      </c>
      <c r="I72" s="18">
        <f t="shared" ca="1" si="40"/>
        <v>0.86485145597991631</v>
      </c>
      <c r="J72" s="18">
        <f t="shared" ca="1" si="41"/>
        <v>0.83240071310257679</v>
      </c>
      <c r="K72" s="18">
        <f t="shared" ca="1" si="42"/>
        <v>-1.1985704099876838E-10</v>
      </c>
      <c r="L72" s="18">
        <f t="shared" ca="1" si="43"/>
        <v>0.86867710741684245</v>
      </c>
      <c r="M72" s="18">
        <f t="shared" ca="1" si="44"/>
        <v>0.85492977796343994</v>
      </c>
      <c r="N72" s="18">
        <f t="shared" ca="1" si="45"/>
        <v>2.0451194219893018E-3</v>
      </c>
      <c r="O72" s="18">
        <f ca="1">N72*DCC!C73*DCC!D73</f>
        <v>1.1121457296193358E-3</v>
      </c>
      <c r="P72" s="18"/>
      <c r="R72">
        <v>7</v>
      </c>
    </row>
    <row r="73" spans="1:28" x14ac:dyDescent="0.15">
      <c r="A73" s="18" t="s">
        <v>317</v>
      </c>
      <c r="B73" s="18">
        <f ca="1">S73+T73*$B$2+U73/(1+EXP(($B$2-V73)/W73))</f>
        <v>2.7187857109090849</v>
      </c>
      <c r="C73" s="18">
        <f ca="1">X73+Y73*$B$2+Z73/(1+EXP(($B$2-AA73)/AB73))</f>
        <v>2.1663645493561097</v>
      </c>
      <c r="E73" s="18">
        <f>Main!D106</f>
        <v>0.14219000000000001</v>
      </c>
      <c r="F73">
        <f t="shared" ca="1" si="37"/>
        <v>7.6545672752665855E-2</v>
      </c>
      <c r="G73" s="18">
        <f t="shared" si="38"/>
        <v>0.46650478331934775</v>
      </c>
      <c r="H73" s="18">
        <f t="shared" si="39"/>
        <v>0</v>
      </c>
      <c r="I73" s="18">
        <f t="shared" ca="1" si="40"/>
        <v>0.86612529598435972</v>
      </c>
      <c r="J73" s="18">
        <f t="shared" ca="1" si="41"/>
        <v>0.8351538549553873</v>
      </c>
      <c r="K73" s="18">
        <f t="shared" ca="1" si="42"/>
        <v>-1.1439322949345149E-10</v>
      </c>
      <c r="L73" s="18">
        <f t="shared" ca="1" si="43"/>
        <v>0.86977655100567086</v>
      </c>
      <c r="M73" s="18">
        <f t="shared" ca="1" si="44"/>
        <v>0.8566559082801315</v>
      </c>
      <c r="N73" s="18">
        <f t="shared" ca="1" si="45"/>
        <v>1.7594058443649271E-3</v>
      </c>
      <c r="O73" s="18">
        <f ca="1">N73*DCC!C74*DCC!D74</f>
        <v>1.4650402947273644E-3</v>
      </c>
      <c r="P73" s="18"/>
      <c r="R73">
        <v>8</v>
      </c>
      <c r="S73" s="63">
        <v>3.573</v>
      </c>
      <c r="T73" s="63">
        <v>-9.0260000000000007E-2</v>
      </c>
      <c r="U73" s="63">
        <v>0.35189999999999999</v>
      </c>
      <c r="V73" s="63">
        <v>8.8989999999999991</v>
      </c>
      <c r="W73" s="63">
        <v>0.59960000000000002</v>
      </c>
      <c r="X73" s="63">
        <v>0.28139999999999998</v>
      </c>
      <c r="Y73" s="63">
        <v>6.762E-2</v>
      </c>
      <c r="Z73" s="63">
        <v>2.7559999999999998</v>
      </c>
      <c r="AA73" s="63">
        <v>9.4280000000000008</v>
      </c>
      <c r="AB73" s="63">
        <v>2.3170000000000002</v>
      </c>
    </row>
    <row r="74" spans="1:28" x14ac:dyDescent="0.15">
      <c r="A74" s="18" t="s">
        <v>318</v>
      </c>
      <c r="B74" s="18">
        <f ca="1">S74+T74*$B$2+U74/(1+EXP(($B$2-V74)/W74))</f>
        <v>357.09999871598785</v>
      </c>
      <c r="C74" s="18">
        <f ca="1">X74+Y74*$B$2+Z74/(1+EXP(($B$2-AA74)/AB74))</f>
        <v>436.15966902672085</v>
      </c>
      <c r="E74" s="18">
        <f>Main!D107</f>
        <v>0.17901</v>
      </c>
      <c r="F74">
        <f t="shared" ca="1" si="37"/>
        <v>8.1604320829838317E-2</v>
      </c>
      <c r="G74" s="18">
        <f t="shared" si="38"/>
        <v>0.4757976312347631</v>
      </c>
      <c r="H74" s="18">
        <f t="shared" si="39"/>
        <v>0</v>
      </c>
      <c r="I74" s="18">
        <f t="shared" ca="1" si="40"/>
        <v>0.86773302934483754</v>
      </c>
      <c r="J74" s="18">
        <f t="shared" ca="1" si="41"/>
        <v>0.83826570593859895</v>
      </c>
      <c r="K74" s="18">
        <f t="shared" ca="1" si="42"/>
        <v>-1.0883776075560423E-10</v>
      </c>
      <c r="L74" s="18">
        <f t="shared" ca="1" si="43"/>
        <v>0.87120696239338313</v>
      </c>
      <c r="M74" s="18">
        <f t="shared" ca="1" si="44"/>
        <v>0.85872351927139523</v>
      </c>
      <c r="N74" s="18">
        <f t="shared" ca="1" si="45"/>
        <v>1.523222758368994E-3</v>
      </c>
      <c r="O74" s="18">
        <f ca="1">N74*DCC!C75*DCC!D75</f>
        <v>1.9623916083709044E-3</v>
      </c>
      <c r="P74" s="18"/>
      <c r="R74">
        <v>9</v>
      </c>
      <c r="S74" s="63">
        <v>168.6</v>
      </c>
      <c r="T74" s="63">
        <v>18.850000000000001</v>
      </c>
      <c r="U74" s="63">
        <v>-88.42</v>
      </c>
      <c r="V74" s="63">
        <v>5.8310000000000004</v>
      </c>
      <c r="W74" s="63">
        <v>0.23100000000000001</v>
      </c>
      <c r="X74" s="63">
        <v>1623</v>
      </c>
      <c r="Y74" s="63">
        <v>1.0409999999999999</v>
      </c>
      <c r="Z74" s="63">
        <v>-1550</v>
      </c>
      <c r="AA74" s="63">
        <v>16.170000000000002</v>
      </c>
      <c r="AB74" s="63">
        <v>5.0490000000000004</v>
      </c>
    </row>
    <row r="75" spans="1:28" x14ac:dyDescent="0.15">
      <c r="A75" s="18"/>
      <c r="B75" s="18"/>
      <c r="C75" s="18"/>
      <c r="E75" s="18">
        <f>Main!D108</f>
        <v>0.22536</v>
      </c>
      <c r="F75">
        <f t="shared" ca="1" si="37"/>
        <v>8.7163010219612924E-2</v>
      </c>
      <c r="G75" s="18">
        <f t="shared" si="38"/>
        <v>0.48694696827703488</v>
      </c>
      <c r="H75" s="18">
        <f t="shared" si="39"/>
        <v>0</v>
      </c>
      <c r="I75" s="18">
        <f t="shared" ca="1" si="40"/>
        <v>0.86967609945227697</v>
      </c>
      <c r="J75" s="18">
        <f t="shared" ca="1" si="41"/>
        <v>0.84173180201409947</v>
      </c>
      <c r="K75" s="18">
        <f t="shared" ca="1" si="42"/>
        <v>-1.0321245391483052E-10</v>
      </c>
      <c r="L75" s="18">
        <f t="shared" ca="1" si="43"/>
        <v>0.87297048140378875</v>
      </c>
      <c r="M75" s="18">
        <f t="shared" ca="1" si="44"/>
        <v>0.86113224815659983</v>
      </c>
      <c r="N75" s="18">
        <f t="shared" ca="1" si="45"/>
        <v>1.3263521031654912E-3</v>
      </c>
      <c r="O75" s="18">
        <f ca="1">N75*DCC!C76*DCC!D76</f>
        <v>2.6598015270458382E-3</v>
      </c>
      <c r="P75" s="18"/>
    </row>
    <row r="76" spans="1:28" x14ac:dyDescent="0.15">
      <c r="A76" s="18"/>
      <c r="B76" s="18"/>
      <c r="C76" s="18"/>
      <c r="E76" s="18">
        <f>Main!D109</f>
        <v>0.28371000000000002</v>
      </c>
      <c r="F76">
        <f t="shared" ca="1" si="37"/>
        <v>9.3184803408699016E-2</v>
      </c>
      <c r="G76" s="18">
        <f t="shared" si="38"/>
        <v>0.50010345482962926</v>
      </c>
      <c r="H76" s="18">
        <f t="shared" si="39"/>
        <v>0</v>
      </c>
      <c r="I76" s="18">
        <f t="shared" ca="1" si="40"/>
        <v>0.87194851661328832</v>
      </c>
      <c r="J76" s="18">
        <f t="shared" ca="1" si="41"/>
        <v>0.84554041773989586</v>
      </c>
      <c r="K76" s="18">
        <f t="shared" ca="1" si="42"/>
        <v>-9.7538493997867738E-11</v>
      </c>
      <c r="L76" s="18">
        <f t="shared" ca="1" si="43"/>
        <v>0.87506179453679711</v>
      </c>
      <c r="M76" s="18">
        <f t="shared" ca="1" si="44"/>
        <v>0.86387435156136783</v>
      </c>
      <c r="N76" s="18">
        <f t="shared" ca="1" si="45"/>
        <v>1.1604670367118526E-3</v>
      </c>
      <c r="O76" s="18">
        <f ca="1">N76*DCC!C77*DCC!D77</f>
        <v>3.5726382644592383E-3</v>
      </c>
      <c r="P76" s="18"/>
    </row>
    <row r="77" spans="1:28" x14ac:dyDescent="0.15">
      <c r="A77" s="18"/>
      <c r="B77" s="18"/>
      <c r="C77" s="18"/>
      <c r="E77" s="18">
        <f>Main!D110</f>
        <v>0.35716999999999999</v>
      </c>
      <c r="F77">
        <f t="shared" ca="1" si="37"/>
        <v>9.9581575345753875E-2</v>
      </c>
      <c r="G77" s="18">
        <f t="shared" si="38"/>
        <v>0.51537769484284301</v>
      </c>
      <c r="H77" s="18">
        <f t="shared" si="39"/>
        <v>0</v>
      </c>
      <c r="I77" s="18">
        <f t="shared" ca="1" si="40"/>
        <v>0.87453600396241693</v>
      </c>
      <c r="J77" s="18">
        <f t="shared" ca="1" si="41"/>
        <v>0.84967189426251977</v>
      </c>
      <c r="K77" s="18">
        <f t="shared" ca="1" si="42"/>
        <v>-9.1835759414293478E-11</v>
      </c>
      <c r="L77" s="18">
        <f t="shared" ca="1" si="43"/>
        <v>0.87746725941505321</v>
      </c>
      <c r="M77" s="18">
        <f t="shared" ca="1" si="44"/>
        <v>0.86693390710006757</v>
      </c>
      <c r="N77" s="18">
        <f t="shared" ca="1" si="45"/>
        <v>1.0187498338368075E-3</v>
      </c>
      <c r="O77" s="18">
        <f ca="1">N77*DCC!C78*DCC!D78</f>
        <v>4.9097373989472771E-3</v>
      </c>
      <c r="P77" s="18"/>
    </row>
    <row r="78" spans="1:28" x14ac:dyDescent="0.15">
      <c r="A78" s="18"/>
      <c r="B78" s="18"/>
      <c r="C78" s="18"/>
      <c r="E78" s="18">
        <f>Main!D111</f>
        <v>0.44964999999999999</v>
      </c>
      <c r="F78">
        <f t="shared" ca="1" si="37"/>
        <v>0.10619302276223955</v>
      </c>
      <c r="G78" s="18">
        <f t="shared" si="38"/>
        <v>0.53281953359851997</v>
      </c>
      <c r="H78" s="18">
        <f t="shared" si="39"/>
        <v>0</v>
      </c>
      <c r="I78" s="18">
        <f t="shared" ca="1" si="40"/>
        <v>0.87741548901985456</v>
      </c>
      <c r="J78" s="18">
        <f t="shared" ca="1" si="41"/>
        <v>0.85409825459038213</v>
      </c>
      <c r="K78" s="18">
        <f t="shared" ca="1" si="42"/>
        <v>-8.6122365011949991E-11</v>
      </c>
      <c r="L78" s="18">
        <f t="shared" ca="1" si="43"/>
        <v>0.88016438175668454</v>
      </c>
      <c r="M78" s="18">
        <f t="shared" ca="1" si="44"/>
        <v>0.87028634275906214</v>
      </c>
      <c r="N78" s="18">
        <f t="shared" ca="1" si="45"/>
        <v>8.9560315758001015E-4</v>
      </c>
      <c r="O78" s="18">
        <f ca="1">N78*DCC!C79*DCC!D79</f>
        <v>6.5864828941694237E-3</v>
      </c>
      <c r="P78" s="18"/>
    </row>
    <row r="79" spans="1:28" x14ac:dyDescent="0.15">
      <c r="A79" s="18"/>
      <c r="B79" s="18"/>
      <c r="C79" s="18"/>
      <c r="E79" s="18">
        <f>Main!D112</f>
        <v>0.56608000000000003</v>
      </c>
      <c r="F79">
        <f t="shared" ca="1" si="37"/>
        <v>0.11276416657716118</v>
      </c>
      <c r="G79" s="18">
        <f t="shared" si="38"/>
        <v>0.5524006516845823</v>
      </c>
      <c r="H79" s="18">
        <f t="shared" si="39"/>
        <v>0</v>
      </c>
      <c r="I79" s="18">
        <f t="shared" ca="1" si="40"/>
        <v>0.88055570737386346</v>
      </c>
      <c r="J79" s="18">
        <f t="shared" ca="1" si="41"/>
        <v>0.85878413964763867</v>
      </c>
      <c r="K79" s="18">
        <f t="shared" ca="1" si="42"/>
        <v>-8.0413434460749904E-11</v>
      </c>
      <c r="L79" s="18">
        <f t="shared" ca="1" si="43"/>
        <v>0.88312237987411391</v>
      </c>
      <c r="M79" s="18">
        <f t="shared" ca="1" si="44"/>
        <v>0.8738991422003014</v>
      </c>
      <c r="N79" s="18">
        <f t="shared" ca="1" si="45"/>
        <v>7.8643117841592925E-4</v>
      </c>
      <c r="O79" s="18">
        <f ca="1">N79*DCC!C80*DCC!D80</f>
        <v>8.805830690577587E-3</v>
      </c>
      <c r="P79" s="18"/>
    </row>
    <row r="80" spans="1:28" x14ac:dyDescent="0.15">
      <c r="A80" s="18"/>
      <c r="B80" s="18"/>
      <c r="C80" s="18"/>
      <c r="E80" s="18">
        <f>Main!D113</f>
        <v>0.71264000000000005</v>
      </c>
      <c r="F80">
        <f t="shared" ca="1" si="37"/>
        <v>0.11892082666385222</v>
      </c>
      <c r="G80" s="18">
        <f t="shared" si="38"/>
        <v>0.57399276987117431</v>
      </c>
      <c r="H80" s="18">
        <f t="shared" si="39"/>
        <v>0</v>
      </c>
      <c r="I80" s="18">
        <f t="shared" ca="1" si="40"/>
        <v>0.88391718689945531</v>
      </c>
      <c r="J80" s="18">
        <f t="shared" ca="1" si="41"/>
        <v>0.86368637055257891</v>
      </c>
      <c r="K80" s="18">
        <f t="shared" ca="1" si="42"/>
        <v>-7.4722658692025515E-11</v>
      </c>
      <c r="L80" s="18">
        <f t="shared" ca="1" si="43"/>
        <v>0.88630221863571368</v>
      </c>
      <c r="M80" s="18">
        <f t="shared" ca="1" si="44"/>
        <v>0.87773169997353528</v>
      </c>
      <c r="N80" s="18">
        <f t="shared" ca="1" si="45"/>
        <v>6.8755564813609358E-4</v>
      </c>
      <c r="O80" s="18">
        <f ca="1">N80*DCC!C81*DCC!D81</f>
        <v>1.1649325958334896E-2</v>
      </c>
      <c r="P80" s="18"/>
    </row>
    <row r="81" spans="1:16" x14ac:dyDescent="0.15">
      <c r="A81" s="18"/>
      <c r="B81" s="18"/>
      <c r="C81" s="18"/>
      <c r="E81" s="18">
        <f>Main!D114</f>
        <v>0.89717000000000002</v>
      </c>
      <c r="F81">
        <f t="shared" ca="1" si="37"/>
        <v>0.12415778557444127</v>
      </c>
      <c r="G81" s="18">
        <f t="shared" si="38"/>
        <v>0.597369819208596</v>
      </c>
      <c r="H81" s="18">
        <f t="shared" si="39"/>
        <v>0</v>
      </c>
      <c r="I81" s="18">
        <f t="shared" ca="1" si="40"/>
        <v>0.88745548648786876</v>
      </c>
      <c r="J81" s="18">
        <f t="shared" ca="1" si="41"/>
        <v>0.86875791917225476</v>
      </c>
      <c r="K81" s="18">
        <f t="shared" ca="1" si="42"/>
        <v>-6.9059592897323269E-11</v>
      </c>
      <c r="L81" s="18">
        <f t="shared" ca="1" si="43"/>
        <v>0.88965976191966334</v>
      </c>
      <c r="M81" s="18">
        <f t="shared" ca="1" si="44"/>
        <v>0.88173878399824845</v>
      </c>
      <c r="N81" s="18">
        <f t="shared" ca="1" si="45"/>
        <v>5.9612091662952728E-4</v>
      </c>
      <c r="O81" s="18">
        <f ca="1">N81*DCC!C82*DCC!D82</f>
        <v>1.5411346547645593E-2</v>
      </c>
      <c r="P81" s="18"/>
    </row>
    <row r="82" spans="1:16" x14ac:dyDescent="0.15">
      <c r="A82" s="18"/>
      <c r="B82" s="18"/>
      <c r="C82" s="18"/>
      <c r="E82" s="18">
        <f>Main!D115</f>
        <v>1.1294</v>
      </c>
      <c r="F82">
        <f t="shared" ca="1" si="37"/>
        <v>0.12783770725607024</v>
      </c>
      <c r="G82" s="18">
        <f t="shared" si="38"/>
        <v>0.62218509878485739</v>
      </c>
      <c r="H82" s="18">
        <f t="shared" si="39"/>
        <v>0</v>
      </c>
      <c r="I82" s="18">
        <f t="shared" ca="1" si="40"/>
        <v>0.8911194560215171</v>
      </c>
      <c r="J82" s="18">
        <f t="shared" ca="1" si="41"/>
        <v>0.87394434881783034</v>
      </c>
      <c r="K82" s="18">
        <f t="shared" ca="1" si="42"/>
        <v>-6.3436376050054164E-11</v>
      </c>
      <c r="L82" s="18">
        <f t="shared" ca="1" si="43"/>
        <v>0.89314424706563911</v>
      </c>
      <c r="M82" s="18">
        <f t="shared" ca="1" si="44"/>
        <v>0.88586823930153125</v>
      </c>
      <c r="N82" s="18">
        <f t="shared" ca="1" si="45"/>
        <v>5.1021338890347543E-4</v>
      </c>
      <c r="O82" s="18">
        <f ca="1">N82*DCC!C83*DCC!D83</f>
        <v>1.950993875584657E-2</v>
      </c>
      <c r="P82" s="18"/>
    </row>
    <row r="83" spans="1:16" x14ac:dyDescent="0.15">
      <c r="A83" s="18"/>
      <c r="B83" s="18"/>
      <c r="C83" s="18"/>
      <c r="E83" s="18">
        <f>Main!D116</f>
        <v>1.4218999999999999</v>
      </c>
      <c r="F83">
        <f t="shared" ca="1" si="37"/>
        <v>0.12923978203774641</v>
      </c>
      <c r="G83" s="18">
        <f t="shared" si="38"/>
        <v>0.64803098451316443</v>
      </c>
      <c r="H83" s="18">
        <f t="shared" si="39"/>
        <v>0</v>
      </c>
      <c r="I83" s="18">
        <f t="shared" ca="1" si="40"/>
        <v>0.89486030315919129</v>
      </c>
      <c r="J83" s="18">
        <f t="shared" ca="1" si="41"/>
        <v>0.87919551199337043</v>
      </c>
      <c r="K83" s="18">
        <f t="shared" ca="1" si="42"/>
        <v>-5.7858013423477814E-11</v>
      </c>
      <c r="L83" s="18">
        <f t="shared" ca="1" si="43"/>
        <v>0.89670704149301594</v>
      </c>
      <c r="M83" s="18">
        <f t="shared" ca="1" si="44"/>
        <v>0.89007085920932261</v>
      </c>
      <c r="N83" s="18">
        <f t="shared" ca="1" si="45"/>
        <v>4.287453679594534E-4</v>
      </c>
      <c r="O83" s="18">
        <f ca="1">N83*DCC!C84*DCC!D84</f>
        <v>2.3614930819514757E-2</v>
      </c>
      <c r="P83" s="18"/>
    </row>
    <row r="84" spans="1:16" x14ac:dyDescent="0.15">
      <c r="A84" s="18"/>
      <c r="B84" s="18"/>
      <c r="C84" s="18"/>
      <c r="E84" s="18">
        <f>Main!D117</f>
        <v>1.7901</v>
      </c>
      <c r="F84">
        <f t="shared" ca="1" si="37"/>
        <v>0.12764970511125207</v>
      </c>
      <c r="G84" s="18">
        <f t="shared" si="38"/>
        <v>0.67439889588973412</v>
      </c>
      <c r="H84" s="18">
        <f t="shared" si="39"/>
        <v>0</v>
      </c>
      <c r="I84" s="18">
        <f t="shared" ca="1" si="40"/>
        <v>0.89862422623794413</v>
      </c>
      <c r="J84" s="18">
        <f t="shared" ca="1" si="41"/>
        <v>0.88445390603310536</v>
      </c>
      <c r="K84" s="18">
        <f t="shared" ca="1" si="42"/>
        <v>-5.2338174696858639E-11</v>
      </c>
      <c r="L84" s="18">
        <f t="shared" ca="1" si="43"/>
        <v>0.90029477985387385</v>
      </c>
      <c r="M84" s="18">
        <f t="shared" ca="1" si="44"/>
        <v>0.89429171049264333</v>
      </c>
      <c r="N84" s="18">
        <f t="shared" ca="1" si="45"/>
        <v>3.5171468650106757E-4</v>
      </c>
      <c r="O84" s="18">
        <f ca="1">N84*DCC!C85*DCC!D85</f>
        <v>2.7685985964631177E-2</v>
      </c>
      <c r="P84" s="18"/>
    </row>
    <row r="85" spans="1:16" x14ac:dyDescent="0.15">
      <c r="A85" s="18"/>
      <c r="B85" s="18"/>
      <c r="C85" s="18"/>
      <c r="E85" s="18">
        <f>Main!D118</f>
        <v>2.2536</v>
      </c>
      <c r="F85">
        <f t="shared" ca="1" si="37"/>
        <v>0.12253734462738877</v>
      </c>
      <c r="G85" s="18">
        <f t="shared" si="38"/>
        <v>0.70076674837199315</v>
      </c>
      <c r="H85" s="18">
        <f t="shared" si="39"/>
        <v>0</v>
      </c>
      <c r="I85" s="18">
        <f t="shared" ca="1" si="40"/>
        <v>0.90236236535600822</v>
      </c>
      <c r="J85" s="18">
        <f t="shared" ca="1" si="41"/>
        <v>0.88966757296900922</v>
      </c>
      <c r="K85" s="18">
        <f t="shared" ca="1" si="42"/>
        <v>-4.6888302599134137E-11</v>
      </c>
      <c r="L85" s="18">
        <f t="shared" ca="1" si="43"/>
        <v>0.90385896748066141</v>
      </c>
      <c r="M85" s="18">
        <f t="shared" ca="1" si="44"/>
        <v>0.89848098602901061</v>
      </c>
      <c r="N85" s="18">
        <f t="shared" ca="1" si="45"/>
        <v>2.7997930587934754E-4</v>
      </c>
      <c r="O85" s="18">
        <f ca="1">N85*DCC!C86*DCC!D86</f>
        <v>3.1108952590851929E-2</v>
      </c>
      <c r="P85" s="18"/>
    </row>
    <row r="86" spans="1:16" x14ac:dyDescent="0.15">
      <c r="A86" s="18"/>
      <c r="B86" s="18"/>
      <c r="C86" s="18"/>
      <c r="E86" s="18">
        <f>Main!D119</f>
        <v>2.8371</v>
      </c>
      <c r="F86">
        <f t="shared" ca="1" si="37"/>
        <v>0.11378347386261514</v>
      </c>
      <c r="G86" s="18">
        <f t="shared" si="38"/>
        <v>0.72662337182574865</v>
      </c>
      <c r="H86" s="18">
        <f t="shared" si="39"/>
        <v>0</v>
      </c>
      <c r="I86" s="18">
        <f t="shared" ca="1" si="40"/>
        <v>0.90603065096390722</v>
      </c>
      <c r="J86" s="18">
        <f t="shared" ca="1" si="41"/>
        <v>0.89478887338148727</v>
      </c>
      <c r="K86" s="18">
        <f t="shared" ca="1" si="42"/>
        <v>-4.152158247002854E-11</v>
      </c>
      <c r="L86" s="18">
        <f t="shared" ca="1" si="43"/>
        <v>0.90735595567956051</v>
      </c>
      <c r="M86" s="18">
        <f t="shared" ca="1" si="44"/>
        <v>0.9025935247961886</v>
      </c>
      <c r="N86" s="18">
        <f t="shared" ca="1" si="45"/>
        <v>2.1510873480836673E-4</v>
      </c>
      <c r="O86" s="18">
        <f ca="1">N86*DCC!C87*DCC!D87</f>
        <v>3.3346254267130448E-2</v>
      </c>
      <c r="P86" s="18"/>
    </row>
    <row r="87" spans="1:16" x14ac:dyDescent="0.15">
      <c r="A87" s="18"/>
      <c r="B87" s="18"/>
      <c r="C87" s="18"/>
      <c r="E87" s="18">
        <f>Main!D120</f>
        <v>3.5716999999999999</v>
      </c>
      <c r="F87">
        <f t="shared" ca="1" si="37"/>
        <v>0.1019107270581287</v>
      </c>
      <c r="G87" s="18">
        <f t="shared" si="38"/>
        <v>0.75150436331934578</v>
      </c>
      <c r="H87" s="18">
        <f t="shared" si="39"/>
        <v>0</v>
      </c>
      <c r="I87" s="18">
        <f t="shared" ca="1" si="40"/>
        <v>0.90959145250155582</v>
      </c>
      <c r="J87" s="18">
        <f t="shared" ca="1" si="41"/>
        <v>0.89977602949338142</v>
      </c>
      <c r="K87" s="18">
        <f t="shared" ca="1" si="42"/>
        <v>-3.6253332084194942E-11</v>
      </c>
      <c r="L87" s="18">
        <f t="shared" ca="1" si="43"/>
        <v>0.91074860281016956</v>
      </c>
      <c r="M87" s="18">
        <f t="shared" ca="1" si="44"/>
        <v>0.90659042823993163</v>
      </c>
      <c r="N87" s="18">
        <f t="shared" ca="1" si="45"/>
        <v>1.5897889959109858E-4</v>
      </c>
      <c r="O87" s="18">
        <f ca="1">N87*DCC!C88*DCC!D88</f>
        <v>3.3892863587654309E-2</v>
      </c>
      <c r="P87" s="18"/>
    </row>
    <row r="88" spans="1:16" x14ac:dyDescent="0.15">
      <c r="A88" s="18"/>
      <c r="B88" s="18"/>
      <c r="C88" s="18"/>
      <c r="E88" s="18">
        <f>Main!D121</f>
        <v>4.4965000000000002</v>
      </c>
      <c r="F88">
        <f t="shared" ca="1" si="37"/>
        <v>8.8193169476343855E-2</v>
      </c>
      <c r="G88" s="18">
        <f t="shared" si="38"/>
        <v>0.77502053955967676</v>
      </c>
      <c r="H88" s="18">
        <f t="shared" si="39"/>
        <v>0</v>
      </c>
      <c r="I88" s="18">
        <f t="shared" ca="1" si="40"/>
        <v>0.91301502736474527</v>
      </c>
      <c r="J88" s="18">
        <f t="shared" ca="1" si="41"/>
        <v>0.90459452180157152</v>
      </c>
      <c r="K88" s="18">
        <f t="shared" ca="1" si="42"/>
        <v>-3.1101194950468819E-11</v>
      </c>
      <c r="L88" s="18">
        <f t="shared" ca="1" si="43"/>
        <v>0.91400772942180342</v>
      </c>
      <c r="M88" s="18">
        <f t="shared" ca="1" si="44"/>
        <v>0.9104404932393001</v>
      </c>
      <c r="N88" s="18">
        <f t="shared" ca="1" si="45"/>
        <v>1.1318191946185381E-4</v>
      </c>
      <c r="O88" s="18">
        <f ca="1">N88*DCC!C89*DCC!D89</f>
        <v>3.2779019528436114E-2</v>
      </c>
      <c r="P88" s="18"/>
    </row>
    <row r="89" spans="1:16" x14ac:dyDescent="0.15">
      <c r="A89" s="18"/>
      <c r="B89" s="18"/>
      <c r="C89" s="18"/>
      <c r="E89" s="18">
        <f>Main!D122</f>
        <v>5.6607000000000003</v>
      </c>
      <c r="F89">
        <f t="shared" ca="1" si="37"/>
        <v>7.4487061149882239E-2</v>
      </c>
      <c r="G89" s="18">
        <f t="shared" si="38"/>
        <v>0.7968782210751697</v>
      </c>
      <c r="H89" s="18">
        <f t="shared" si="39"/>
        <v>0</v>
      </c>
      <c r="I89" s="18">
        <f t="shared" ca="1" si="40"/>
        <v>0.9162812893338923</v>
      </c>
      <c r="J89" s="18">
        <f t="shared" ca="1" si="41"/>
        <v>0.90921891568149582</v>
      </c>
      <c r="K89" s="18">
        <f t="shared" ca="1" si="42"/>
        <v>-2.6084925439257163E-11</v>
      </c>
      <c r="L89" s="18">
        <f t="shared" ca="1" si="43"/>
        <v>0.91711387982383963</v>
      </c>
      <c r="M89" s="18">
        <f t="shared" ca="1" si="44"/>
        <v>0.91412199832240493</v>
      </c>
      <c r="N89" s="18">
        <f t="shared" ca="1" si="45"/>
        <v>7.8389653164325453E-5</v>
      </c>
      <c r="O89" s="18">
        <f ca="1">N89*DCC!C90*DCC!D90</f>
        <v>3.0400890682555498E-2</v>
      </c>
      <c r="P89" s="18"/>
    </row>
    <row r="90" spans="1:16" x14ac:dyDescent="0.15">
      <c r="A90" s="18"/>
      <c r="B90" s="18"/>
      <c r="C90" s="18"/>
      <c r="E90" s="18">
        <f>Main!D123</f>
        <v>7.1265000000000001</v>
      </c>
      <c r="F90">
        <f t="shared" ca="1" si="37"/>
        <v>6.2709580082641589E-2</v>
      </c>
      <c r="G90" s="18">
        <f t="shared" si="38"/>
        <v>0.81688873624387659</v>
      </c>
      <c r="H90" s="18">
        <f t="shared" si="39"/>
        <v>0</v>
      </c>
      <c r="I90" s="18">
        <f t="shared" ca="1" si="40"/>
        <v>0.91938199129222542</v>
      </c>
      <c r="J90" s="18">
        <f t="shared" ca="1" si="41"/>
        <v>0.91363499446891705</v>
      </c>
      <c r="K90" s="18">
        <f t="shared" ca="1" si="42"/>
        <v>-2.1226572114996709E-11</v>
      </c>
      <c r="L90" s="18">
        <f t="shared" ca="1" si="43"/>
        <v>0.92005951065559421</v>
      </c>
      <c r="M90" s="18">
        <f t="shared" ca="1" si="44"/>
        <v>0.91762487120846936</v>
      </c>
      <c r="N90" s="18">
        <f t="shared" ca="1" si="45"/>
        <v>5.3943312479938655E-5</v>
      </c>
      <c r="O90" s="18">
        <f ca="1">N90*DCC!C91*DCC!D91</f>
        <v>2.7678106437193286E-2</v>
      </c>
      <c r="P90" s="18"/>
    </row>
    <row r="91" spans="1:16" x14ac:dyDescent="0.15">
      <c r="A91" s="18"/>
      <c r="B91" s="18"/>
      <c r="C91" s="18"/>
      <c r="E91" s="18">
        <f>Main!D124</f>
        <v>8.9717000000000002</v>
      </c>
      <c r="F91">
        <f t="shared" ca="1" si="37"/>
        <v>5.4140686535053051E-2</v>
      </c>
      <c r="G91" s="18">
        <f t="shared" si="38"/>
        <v>0.8349531571452109</v>
      </c>
      <c r="H91" s="18">
        <f t="shared" si="39"/>
        <v>0</v>
      </c>
      <c r="I91" s="18">
        <f t="shared" ca="1" si="40"/>
        <v>0.92232135285261296</v>
      </c>
      <c r="J91" s="18">
        <f t="shared" ca="1" si="41"/>
        <v>0.91783891593996381</v>
      </c>
      <c r="K91" s="18">
        <f t="shared" ca="1" si="42"/>
        <v>-1.655591142688286E-11</v>
      </c>
      <c r="L91" s="18">
        <f t="shared" ca="1" si="43"/>
        <v>0.9228497919481562</v>
      </c>
      <c r="M91" s="18">
        <f t="shared" ca="1" si="44"/>
        <v>0.92095086663771863</v>
      </c>
      <c r="N91" s="18">
        <f t="shared" ca="1" si="45"/>
        <v>3.7948927989374326E-5</v>
      </c>
      <c r="O91" s="18">
        <f ca="1">N91*DCC!C92*DCC!D92</f>
        <v>2.5509718254377679E-2</v>
      </c>
      <c r="P91" s="18"/>
    </row>
    <row r="92" spans="1:16" x14ac:dyDescent="0.15">
      <c r="A92" s="18"/>
      <c r="B92" s="18"/>
      <c r="C92" s="18"/>
      <c r="E92" s="18">
        <f>Main!D125</f>
        <v>11.295</v>
      </c>
      <c r="F92">
        <f t="shared" ca="1" si="37"/>
        <v>4.8958002410381313E-2</v>
      </c>
      <c r="G92" s="18">
        <f t="shared" si="38"/>
        <v>0.85106390477602689</v>
      </c>
      <c r="H92" s="18">
        <f t="shared" si="39"/>
        <v>0</v>
      </c>
      <c r="I92" s="18">
        <f t="shared" ca="1" si="40"/>
        <v>0.92512182363387141</v>
      </c>
      <c r="J92" s="18">
        <f t="shared" ca="1" si="41"/>
        <v>0.92184218518509764</v>
      </c>
      <c r="K92" s="18">
        <f t="shared" ca="1" si="42"/>
        <v>-1.2113367065328716E-11</v>
      </c>
      <c r="L92" s="18">
        <f t="shared" ca="1" si="43"/>
        <v>0.92550846358204075</v>
      </c>
      <c r="M92" s="18">
        <f t="shared" ca="1" si="44"/>
        <v>0.92411908798550169</v>
      </c>
      <c r="N92" s="18">
        <f t="shared" ca="1" si="45"/>
        <v>2.7879147592574059E-5</v>
      </c>
      <c r="O92" s="18">
        <f ca="1">N92*DCC!C93*DCC!D93</f>
        <v>2.4303357834945048E-2</v>
      </c>
      <c r="P92" s="18"/>
    </row>
    <row r="93" spans="1:16" x14ac:dyDescent="0.15">
      <c r="A93" s="18"/>
      <c r="B93" s="18"/>
      <c r="C93" s="18"/>
      <c r="E93" s="18">
        <f>Main!D126</f>
        <v>14.218999999999999</v>
      </c>
      <c r="F93">
        <f t="shared" ca="1" si="37"/>
        <v>4.6445760517069272E-2</v>
      </c>
      <c r="G93" s="18">
        <f t="shared" si="38"/>
        <v>0.86527075655061858</v>
      </c>
      <c r="H93" s="18">
        <f t="shared" si="39"/>
        <v>0</v>
      </c>
      <c r="I93" s="18">
        <f t="shared" ca="1" si="40"/>
        <v>0.92782708498235689</v>
      </c>
      <c r="J93" s="18">
        <f t="shared" ca="1" si="41"/>
        <v>0.92567007585156902</v>
      </c>
      <c r="K93" s="18">
        <f t="shared" ca="1" si="42"/>
        <v>-7.9669279930134887E-12</v>
      </c>
      <c r="L93" s="18">
        <f t="shared" ca="1" si="43"/>
        <v>0.92808137700617443</v>
      </c>
      <c r="M93" s="18">
        <f t="shared" ca="1" si="44"/>
        <v>0.92716758852166969</v>
      </c>
      <c r="N93" s="18">
        <f t="shared" ca="1" si="45"/>
        <v>2.1430841103891237E-5</v>
      </c>
      <c r="O93" s="18">
        <f ca="1">N93*DCC!C94*DCC!D94</f>
        <v>2.4062626935481727E-2</v>
      </c>
      <c r="P93" s="18"/>
    </row>
    <row r="94" spans="1:16" x14ac:dyDescent="0.15">
      <c r="A94" s="18"/>
      <c r="B94" s="18"/>
      <c r="C94" s="18"/>
      <c r="E94" s="18">
        <f>Main!D127</f>
        <v>17.901</v>
      </c>
      <c r="F94">
        <f t="shared" ca="1" si="37"/>
        <v>4.5773419653617531E-2</v>
      </c>
      <c r="G94" s="18">
        <f t="shared" si="38"/>
        <v>0.87768675479144875</v>
      </c>
      <c r="H94" s="18">
        <f t="shared" si="39"/>
        <v>0</v>
      </c>
      <c r="I94" s="18">
        <f t="shared" ca="1" si="40"/>
        <v>0.93051631154549364</v>
      </c>
      <c r="J94" s="18">
        <f t="shared" ca="1" si="41"/>
        <v>0.92937166580328701</v>
      </c>
      <c r="K94" s="18">
        <f t="shared" ca="1" si="42"/>
        <v>-4.2277568859148877E-12</v>
      </c>
      <c r="L94" s="18">
        <f t="shared" ca="1" si="43"/>
        <v>0.93065125500872947</v>
      </c>
      <c r="M94" s="18">
        <f t="shared" ca="1" si="44"/>
        <v>0.93016634092879524</v>
      </c>
      <c r="N94" s="18">
        <f t="shared" ca="1" si="45"/>
        <v>1.7072147542547419E-5</v>
      </c>
      <c r="O94" s="18">
        <f ca="1">N94*DCC!C95*DCC!D95</f>
        <v>2.4510831898561295E-2</v>
      </c>
      <c r="P94" s="18"/>
    </row>
    <row r="95" spans="1:16" x14ac:dyDescent="0.15">
      <c r="A95" s="18"/>
      <c r="B95" s="18"/>
      <c r="C95" s="18"/>
      <c r="E95" s="18">
        <f>Main!D128</f>
        <v>22.536000000000001</v>
      </c>
      <c r="F95">
        <f t="shared" ca="1" si="37"/>
        <v>4.6750095545645055E-2</v>
      </c>
      <c r="G95" s="18">
        <f t="shared" si="38"/>
        <v>0.88844473289011749</v>
      </c>
      <c r="H95" s="18">
        <f t="shared" si="39"/>
        <v>0</v>
      </c>
      <c r="I95" s="18">
        <f t="shared" ca="1" si="40"/>
        <v>0.93331541778422789</v>
      </c>
      <c r="J95" s="18">
        <f t="shared" ca="1" si="41"/>
        <v>0.93301847647691016</v>
      </c>
      <c r="K95" s="18">
        <f t="shared" ca="1" si="42"/>
        <v>-1.0967547516534996E-12</v>
      </c>
      <c r="L95" s="18">
        <f t="shared" ca="1" si="43"/>
        <v>0.933350424500201</v>
      </c>
      <c r="M95" s="18">
        <f t="shared" ca="1" si="44"/>
        <v>0.93322462922964433</v>
      </c>
      <c r="N95" s="18">
        <f t="shared" ca="1" si="45"/>
        <v>1.406611624656725E-5</v>
      </c>
      <c r="O95" s="18">
        <f ca="1">N95*DCC!C96*DCC!D96</f>
        <v>2.5724374135319045E-2</v>
      </c>
      <c r="P95" s="18"/>
    </row>
    <row r="96" spans="1:16" x14ac:dyDescent="0.15">
      <c r="A96" s="18"/>
      <c r="B96" s="18"/>
      <c r="C96" s="18"/>
      <c r="E96" s="18">
        <f>Main!D129</f>
        <v>28.370999999999999</v>
      </c>
      <c r="F96">
        <f t="shared" ca="1" si="37"/>
        <v>4.9983417907516467E-2</v>
      </c>
      <c r="G96" s="18">
        <f t="shared" si="38"/>
        <v>0.89770095636079328</v>
      </c>
      <c r="H96" s="18">
        <f t="shared" si="39"/>
        <v>0</v>
      </c>
      <c r="I96" s="18">
        <f t="shared" ca="1" si="40"/>
        <v>0.93642669121207245</v>
      </c>
      <c r="J96" s="18">
        <f t="shared" ca="1" si="41"/>
        <v>0.93671776881692637</v>
      </c>
      <c r="K96" s="18">
        <f t="shared" ca="1" si="42"/>
        <v>1.0750971264562802E-12</v>
      </c>
      <c r="L96" s="18">
        <f t="shared" ca="1" si="43"/>
        <v>0.93639237577401069</v>
      </c>
      <c r="M96" s="18">
        <f t="shared" ca="1" si="44"/>
        <v>0.93651568696431409</v>
      </c>
      <c r="N96" s="18">
        <f t="shared" ca="1" si="45"/>
        <v>1.2112951410519797E-5</v>
      </c>
      <c r="O96" s="18">
        <f ca="1">N96*DCC!C97*DCC!D97</f>
        <v>2.814230052378941E-2</v>
      </c>
      <c r="P96" s="18"/>
    </row>
    <row r="97" spans="1:16" x14ac:dyDescent="0.15">
      <c r="A97" s="18"/>
      <c r="B97" s="18"/>
      <c r="C97" s="18"/>
      <c r="E97" s="18">
        <f>Main!D130</f>
        <v>35.716999999999999</v>
      </c>
      <c r="F97">
        <f t="shared" ca="1" si="37"/>
        <v>5.6446444593332354E-2</v>
      </c>
      <c r="G97" s="18">
        <f t="shared" si="38"/>
        <v>0.905617294130037</v>
      </c>
      <c r="H97" s="18">
        <f t="shared" si="39"/>
        <v>0</v>
      </c>
      <c r="I97" s="18">
        <f t="shared" ca="1" si="40"/>
        <v>0.94016875683017054</v>
      </c>
      <c r="J97" s="18">
        <f t="shared" ca="1" si="41"/>
        <v>0.94062270556716998</v>
      </c>
      <c r="K97" s="18">
        <f t="shared" ca="1" si="42"/>
        <v>1.6766627681696432E-12</v>
      </c>
      <c r="L97" s="18">
        <f t="shared" ca="1" si="43"/>
        <v>0.94011524034690985</v>
      </c>
      <c r="M97" s="18">
        <f t="shared" ca="1" si="44"/>
        <v>0.940307549745375</v>
      </c>
      <c r="N97" s="18">
        <f t="shared" ca="1" si="45"/>
        <v>1.1005966162816837E-5</v>
      </c>
      <c r="O97" s="18">
        <f ca="1">N97*DCC!C98*DCC!D98</f>
        <v>3.2661951455108328E-2</v>
      </c>
      <c r="P97" s="18"/>
    </row>
    <row r="98" spans="1:16" x14ac:dyDescent="0.15">
      <c r="A98" s="18"/>
      <c r="B98" s="18"/>
      <c r="C98" s="18"/>
      <c r="E98" s="18">
        <f>Main!D131</f>
        <v>44.965000000000003</v>
      </c>
      <c r="F98">
        <f t="shared" ref="F98:F129" ca="1" si="46">($R$62*($E98/$S$62)^$T$62*EXP(-$E98/$S$62)+B$41*EXP(-((LOG10($E98)-LOG10($V$62))^2)/(2*LOG10($W$62)^2))+$X$62*LOG10($E98/$Y$62)*(1+TANH($Z$62*LOG10($E98/$AA$62)))*(1-TANH($AB$62*LOG10($E98/B$42))))</f>
        <v>6.6720739127296022E-2</v>
      </c>
      <c r="G98" s="18">
        <f t="shared" ref="G98:G129" si="47">CHOOSE($B$43,10^(B$44+B$45*LOG10($E98/B$46)*(1-TANH(B$47*LOG10($E98/B$48)))),10^(B$4/B$51*(B$44+B$45*LOG10($E98/B$46)*(1-TANH(B$47*LOG10($E98/B$48))))),10^(B$4/B$51*(B$44+B$45*LOG10($E98/B$46)*(1-TANH(B$47*LOG10($E98/B$48))))),1)</f>
        <v>0.9123527065437862</v>
      </c>
      <c r="H98" s="18">
        <f t="shared" ref="H98:H129" si="48">CHOOSE($B$43,B$49*(($E98/B$52)^2)*EXP(-$E98/B$52),0,0,0)</f>
        <v>0</v>
      </c>
      <c r="I98" s="18">
        <f t="shared" ref="I98:I129" ca="1" si="49">10^(B$66+(B$67*LOG10($E98)+B$68)*(1-TANH(B$69*LOG10($E98/B$70)))+(B$71*LOG10($E98)+B$72)*(1+TANH(B$73*LOG10($E98/B$74))))</f>
        <v>0.94503918960708977</v>
      </c>
      <c r="J98" s="18">
        <f t="shared" ref="J98:J129" ca="1" si="50">10^(C$66+(C$67*LOG10($E98)+C$68)*(1-TANH(C$69*LOG10($E98/C$70)))+(C$71*LOG10($E98)+C$72)*(1+TANH(C$73*LOG10($E98/C$74))))</f>
        <v>0.94494809937362356</v>
      </c>
      <c r="K98" s="18">
        <f t="shared" ref="K98:K129" ca="1" si="51">(I98-J98)/($B$6^$B$19-$C$6^$B$19)</f>
        <v>-3.3644240097721984E-13</v>
      </c>
      <c r="L98" s="18">
        <f t="shared" ref="L98:L129" ca="1" si="52">I98-K98*$B$6^$B$19</f>
        <v>0.94504992832835322</v>
      </c>
      <c r="M98" s="18">
        <f t="shared" ref="M98:M129" ca="1" si="53">L98+K98*$B$3^$B$19</f>
        <v>0.94501133915169921</v>
      </c>
      <c r="N98" s="18">
        <f t="shared" ca="1" si="45"/>
        <v>1.0462559957030563E-5</v>
      </c>
      <c r="O98" s="18">
        <f ca="1">N98*DCC!C99*DCC!D99</f>
        <v>3.9720443458053263E-2</v>
      </c>
      <c r="P98" s="18"/>
    </row>
    <row r="99" spans="1:16" x14ac:dyDescent="0.15">
      <c r="A99" s="18"/>
      <c r="B99" s="18"/>
      <c r="C99" s="18"/>
      <c r="E99" s="18">
        <f>Main!D132</f>
        <v>56.606999999999999</v>
      </c>
      <c r="F99">
        <f t="shared" ca="1" si="46"/>
        <v>8.0178823817076361E-2</v>
      </c>
      <c r="G99" s="18">
        <f t="shared" si="47"/>
        <v>0.91805827974476251</v>
      </c>
      <c r="H99" s="18">
        <f t="shared" si="48"/>
        <v>0</v>
      </c>
      <c r="I99" s="18">
        <f t="shared" ca="1" si="49"/>
        <v>0.95180666713245066</v>
      </c>
      <c r="J99" s="18">
        <f t="shared" ca="1" si="50"/>
        <v>0.94999051421852843</v>
      </c>
      <c r="K99" s="18">
        <f t="shared" ca="1" si="51"/>
        <v>-6.7079732222714526E-12</v>
      </c>
      <c r="L99" s="18">
        <f t="shared" ca="1" si="52"/>
        <v>0.95202077526646434</v>
      </c>
      <c r="M99" s="18">
        <f t="shared" ca="1" si="53"/>
        <v>0.95125138602505865</v>
      </c>
      <c r="N99" s="18">
        <f t="shared" ca="1" si="45"/>
        <v>1.0115958071962762E-5</v>
      </c>
      <c r="O99" s="18">
        <f ca="1">N99*DCC!C100*DCC!D100</f>
        <v>4.9346192771557662E-2</v>
      </c>
      <c r="P99" s="18"/>
    </row>
    <row r="100" spans="1:16" x14ac:dyDescent="0.15">
      <c r="A100" s="18"/>
      <c r="B100" s="18"/>
      <c r="C100" s="18"/>
      <c r="E100" s="18">
        <f>Main!D133</f>
        <v>71.265000000000001</v>
      </c>
      <c r="F100">
        <f t="shared" ca="1" si="46"/>
        <v>9.4492242863298936E-2</v>
      </c>
      <c r="G100" s="18">
        <f t="shared" si="47"/>
        <v>0.9228744424134232</v>
      </c>
      <c r="H100" s="18">
        <f t="shared" si="48"/>
        <v>0</v>
      </c>
      <c r="I100" s="18">
        <f t="shared" ca="1" si="49"/>
        <v>0.96163837809252328</v>
      </c>
      <c r="J100" s="18">
        <f t="shared" ca="1" si="50"/>
        <v>0.95615101298476879</v>
      </c>
      <c r="K100" s="18">
        <f t="shared" ca="1" si="51"/>
        <v>-2.0267620595971489E-11</v>
      </c>
      <c r="L100" s="18">
        <f t="shared" ca="1" si="52"/>
        <v>0.96228528920604606</v>
      </c>
      <c r="M100" s="18">
        <f t="shared" ca="1" si="53"/>
        <v>0.95996063931274311</v>
      </c>
      <c r="N100" s="18">
        <f t="shared" ca="1" si="45"/>
        <v>9.6065586330266924E-6</v>
      </c>
      <c r="O100" s="18">
        <f ca="1">N100*DCC!C101*DCC!D101</f>
        <v>6.0419665282318721E-2</v>
      </c>
      <c r="P100" s="18"/>
    </row>
    <row r="101" spans="1:16" x14ac:dyDescent="0.15">
      <c r="A101" s="18"/>
      <c r="B101" s="18"/>
      <c r="C101" s="18"/>
      <c r="E101" s="18">
        <f>Main!D134</f>
        <v>89.715999999999994</v>
      </c>
      <c r="F101">
        <f t="shared" ca="1" si="46"/>
        <v>0.10593686524943451</v>
      </c>
      <c r="G101" s="18">
        <f t="shared" si="47"/>
        <v>0.92692637846982573</v>
      </c>
      <c r="H101" s="18">
        <f t="shared" si="48"/>
        <v>0</v>
      </c>
      <c r="I101" s="18">
        <f t="shared" ca="1" si="49"/>
        <v>0.97624113205043495</v>
      </c>
      <c r="J101" s="18">
        <f t="shared" ca="1" si="50"/>
        <v>0.96394797642442609</v>
      </c>
      <c r="K101" s="18">
        <f t="shared" ca="1" si="51"/>
        <v>-4.5404854472520563E-11</v>
      </c>
      <c r="L101" s="18">
        <f t="shared" ca="1" si="52"/>
        <v>0.97769038480445547</v>
      </c>
      <c r="M101" s="18">
        <f t="shared" ca="1" si="53"/>
        <v>0.9724825514722113</v>
      </c>
      <c r="N101" s="18">
        <f t="shared" ca="1" si="45"/>
        <v>8.7047479250516647E-6</v>
      </c>
      <c r="O101" s="18">
        <f ca="1">N101*DCC!C102*DCC!D102</f>
        <v>7.0400183402425418E-2</v>
      </c>
      <c r="P101" s="18"/>
    </row>
    <row r="102" spans="1:16" x14ac:dyDescent="0.15">
      <c r="A102" s="18"/>
      <c r="B102" s="18"/>
      <c r="C102" s="18"/>
      <c r="E102" s="18">
        <f>Main!D135</f>
        <v>112.94</v>
      </c>
      <c r="F102">
        <f t="shared" ca="1" si="46"/>
        <v>0.11067727820769852</v>
      </c>
      <c r="G102" s="18">
        <f t="shared" si="47"/>
        <v>0.93032652053443576</v>
      </c>
      <c r="H102" s="18">
        <f t="shared" si="48"/>
        <v>0</v>
      </c>
      <c r="I102" s="18">
        <f t="shared" ca="1" si="49"/>
        <v>0.99796607732524645</v>
      </c>
      <c r="J102" s="18">
        <f t="shared" ca="1" si="50"/>
        <v>0.9740137055222573</v>
      </c>
      <c r="K102" s="18">
        <f t="shared" ca="1" si="51"/>
        <v>-8.8468249249644992E-11</v>
      </c>
      <c r="L102" s="18">
        <f t="shared" ca="1" si="52"/>
        <v>1.0007898470599568</v>
      </c>
      <c r="M102" s="18">
        <f t="shared" ca="1" si="53"/>
        <v>0.99064274048644219</v>
      </c>
      <c r="N102" s="18">
        <f t="shared" ca="1" si="45"/>
        <v>7.3860981449214985E-6</v>
      </c>
      <c r="O102" s="18">
        <f ca="1">N102*DCC!C103*DCC!D103</f>
        <v>7.6812942818977922E-2</v>
      </c>
      <c r="P102" s="18"/>
    </row>
    <row r="103" spans="1:16" x14ac:dyDescent="0.15">
      <c r="A103" s="18"/>
      <c r="B103" s="18"/>
      <c r="C103" s="18"/>
      <c r="E103" s="18">
        <f>Main!D136</f>
        <v>142.19</v>
      </c>
      <c r="F103">
        <f t="shared" ca="1" si="46"/>
        <v>0.10645811900640015</v>
      </c>
      <c r="G103" s="18">
        <f t="shared" si="47"/>
        <v>0.93317516296032876</v>
      </c>
      <c r="H103" s="18">
        <f t="shared" si="48"/>
        <v>0</v>
      </c>
      <c r="I103" s="18">
        <f t="shared" ca="1" si="49"/>
        <v>1.0296913774199736</v>
      </c>
      <c r="J103" s="18">
        <f t="shared" ca="1" si="50"/>
        <v>0.98704163793640098</v>
      </c>
      <c r="K103" s="18">
        <f t="shared" ca="1" si="51"/>
        <v>-1.5752710479361624E-10</v>
      </c>
      <c r="L103" s="18">
        <f t="shared" ca="1" si="52"/>
        <v>1.0347193990512995</v>
      </c>
      <c r="M103" s="18">
        <f t="shared" ca="1" si="53"/>
        <v>1.0166513991291191</v>
      </c>
      <c r="N103" s="18">
        <f t="shared" ca="1" si="45"/>
        <v>5.8089400246727075E-6</v>
      </c>
      <c r="O103" s="18">
        <f ca="1">N103*DCC!C104*DCC!D104</f>
        <v>7.7659763395883014E-2</v>
      </c>
      <c r="P103" s="18"/>
    </row>
    <row r="104" spans="1:16" x14ac:dyDescent="0.15">
      <c r="A104" s="18"/>
      <c r="B104" s="18"/>
      <c r="C104" s="18"/>
      <c r="E104" s="18">
        <f>Main!D137</f>
        <v>179.01</v>
      </c>
      <c r="F104">
        <f t="shared" ca="1" si="46"/>
        <v>9.3730359272359953E-2</v>
      </c>
      <c r="G104" s="18">
        <f t="shared" si="47"/>
        <v>0.93555603080868055</v>
      </c>
      <c r="H104" s="18">
        <f t="shared" si="48"/>
        <v>0</v>
      </c>
      <c r="I104" s="18">
        <f t="shared" ca="1" si="49"/>
        <v>1.073956393334089</v>
      </c>
      <c r="J104" s="18">
        <f t="shared" ca="1" si="50"/>
        <v>1.0035998955585623</v>
      </c>
      <c r="K104" s="18">
        <f t="shared" ca="1" si="51"/>
        <v>-2.598622062455051E-10</v>
      </c>
      <c r="L104" s="18">
        <f t="shared" ca="1" si="52"/>
        <v>1.0822507931827898</v>
      </c>
      <c r="M104" s="18">
        <f t="shared" ca="1" si="53"/>
        <v>1.0524451903414707</v>
      </c>
      <c r="N104" s="18">
        <f t="shared" ca="1" si="45"/>
        <v>4.2162291251513826E-6</v>
      </c>
      <c r="O104" s="18">
        <f ca="1">N104*DCC!C105*DCC!D105</f>
        <v>7.2795291353776118E-2</v>
      </c>
      <c r="P104" s="18"/>
    </row>
    <row r="105" spans="1:16" x14ac:dyDescent="0.15">
      <c r="A105" s="18"/>
      <c r="B105" s="18"/>
      <c r="C105" s="18"/>
      <c r="E105" s="18">
        <f>Main!D138</f>
        <v>225.36</v>
      </c>
      <c r="F105">
        <f t="shared" ca="1" si="46"/>
        <v>7.5465306866926637E-2</v>
      </c>
      <c r="G105" s="18">
        <f t="shared" si="47"/>
        <v>0.93754305728767373</v>
      </c>
      <c r="H105" s="18">
        <f t="shared" si="48"/>
        <v>0</v>
      </c>
      <c r="I105" s="18">
        <f t="shared" ca="1" si="49"/>
        <v>1.1308698093475966</v>
      </c>
      <c r="J105" s="18">
        <f t="shared" ca="1" si="50"/>
        <v>1.0238328665028573</v>
      </c>
      <c r="K105" s="18">
        <f t="shared" ca="1" si="51"/>
        <v>-3.9534168124956492E-10</v>
      </c>
      <c r="L105" s="18">
        <f t="shared" ca="1" si="52"/>
        <v>1.1434885045727252</v>
      </c>
      <c r="M105" s="18">
        <f t="shared" ca="1" si="53"/>
        <v>1.0981437147004667</v>
      </c>
      <c r="N105" s="18">
        <f t="shared" ca="1" si="45"/>
        <v>2.819504779662937E-6</v>
      </c>
      <c r="O105" s="18">
        <f ca="1">N105*DCC!C106*DCC!D106</f>
        <v>6.3296867338102358E-2</v>
      </c>
      <c r="P105" s="18"/>
    </row>
    <row r="106" spans="1:16" x14ac:dyDescent="0.15">
      <c r="A106" s="18"/>
      <c r="B106" s="18"/>
      <c r="C106" s="18"/>
      <c r="E106" s="18">
        <f>Main!D139</f>
        <v>283.70999999999998</v>
      </c>
      <c r="F106">
        <f t="shared" ca="1" si="46"/>
        <v>5.5764601082623093E-2</v>
      </c>
      <c r="G106" s="18">
        <f t="shared" si="47"/>
        <v>0.93919943323854305</v>
      </c>
      <c r="H106" s="18">
        <f t="shared" si="48"/>
        <v>0</v>
      </c>
      <c r="I106" s="18">
        <f t="shared" ca="1" si="49"/>
        <v>1.1946617347953818</v>
      </c>
      <c r="J106" s="18">
        <f t="shared" ca="1" si="50"/>
        <v>1.0470141803125113</v>
      </c>
      <c r="K106" s="18">
        <f t="shared" ca="1" si="51"/>
        <v>-5.4533725338469574E-10</v>
      </c>
      <c r="L106" s="18">
        <f t="shared" ca="1" si="52"/>
        <v>1.2120680567739293</v>
      </c>
      <c r="M106" s="18">
        <f t="shared" ca="1" si="53"/>
        <v>1.1495191166113725</v>
      </c>
      <c r="N106" s="18">
        <f t="shared" ca="1" si="45"/>
        <v>1.7354411870609859E-6</v>
      </c>
      <c r="O106" s="18">
        <f ca="1">N106*DCC!C107*DCC!D107</f>
        <v>5.0906111787325667E-2</v>
      </c>
      <c r="P106" s="18"/>
    </row>
    <row r="107" spans="1:16" x14ac:dyDescent="0.15">
      <c r="A107" s="18"/>
      <c r="B107" s="18"/>
      <c r="C107" s="18"/>
      <c r="E107" s="18">
        <f>Main!D140</f>
        <v>357.17</v>
      </c>
      <c r="F107">
        <f t="shared" ca="1" si="46"/>
        <v>3.817524626315745E-2</v>
      </c>
      <c r="G107" s="18">
        <f t="shared" si="47"/>
        <v>0.9405787870351261</v>
      </c>
      <c r="H107" s="18">
        <f t="shared" si="48"/>
        <v>0</v>
      </c>
      <c r="I107" s="18">
        <f t="shared" ca="1" si="49"/>
        <v>1.2515590034007071</v>
      </c>
      <c r="J107" s="18">
        <f t="shared" ca="1" si="50"/>
        <v>1.0711831594424115</v>
      </c>
      <c r="K107" s="18">
        <f t="shared" ca="1" si="51"/>
        <v>-6.6621941464377837E-10</v>
      </c>
      <c r="L107" s="18">
        <f t="shared" ca="1" si="52"/>
        <v>1.2728236970699447</v>
      </c>
      <c r="M107" s="18">
        <f t="shared" ca="1" si="53"/>
        <v>1.1964098484963333</v>
      </c>
      <c r="N107" s="18">
        <f t="shared" ca="1" si="45"/>
        <v>9.8363496288203698E-7</v>
      </c>
      <c r="O107" s="18">
        <f ca="1">N107*DCC!C108*DCC!D108</f>
        <v>3.8257320011678669E-2</v>
      </c>
      <c r="P107" s="18"/>
    </row>
    <row r="108" spans="1:16" x14ac:dyDescent="0.15">
      <c r="A108" s="18"/>
      <c r="B108" s="18"/>
      <c r="C108" s="18"/>
      <c r="E108" s="18">
        <f>Main!D141</f>
        <v>449.65</v>
      </c>
      <c r="F108">
        <f t="shared" ca="1" si="46"/>
        <v>2.4638962175398408E-2</v>
      </c>
      <c r="G108" s="18">
        <f t="shared" si="47"/>
        <v>0.94172640319045964</v>
      </c>
      <c r="H108" s="18">
        <f t="shared" si="48"/>
        <v>0</v>
      </c>
      <c r="I108" s="18">
        <f t="shared" ca="1" si="49"/>
        <v>1.2839900325456546</v>
      </c>
      <c r="J108" s="18">
        <f t="shared" ca="1" si="50"/>
        <v>1.0932537188233142</v>
      </c>
      <c r="K108" s="18">
        <f t="shared" ca="1" si="51"/>
        <v>-7.0448588065256554E-10</v>
      </c>
      <c r="L108" s="18">
        <f t="shared" ca="1" si="52"/>
        <v>1.3064761326458594</v>
      </c>
      <c r="M108" s="18">
        <f t="shared" ca="1" si="53"/>
        <v>1.2256732076287069</v>
      </c>
      <c r="N108" s="18">
        <f t="shared" ca="1" si="45"/>
        <v>5.1724842538263094E-7</v>
      </c>
      <c r="O108" s="18">
        <f ca="1">N108*DCC!C109*DCC!D109</f>
        <v>2.6941569072969539E-2</v>
      </c>
      <c r="P108" s="18"/>
    </row>
    <row r="109" spans="1:16" x14ac:dyDescent="0.15">
      <c r="A109" s="18"/>
      <c r="B109" s="18"/>
      <c r="C109" s="18"/>
      <c r="E109" s="18">
        <f>Main!D142</f>
        <v>566.08000000000004</v>
      </c>
      <c r="F109">
        <f t="shared" ca="1" si="46"/>
        <v>1.5420922054528632E-2</v>
      </c>
      <c r="G109" s="18">
        <f t="shared" si="47"/>
        <v>0.94268055436281961</v>
      </c>
      <c r="H109" s="18">
        <f t="shared" si="48"/>
        <v>0</v>
      </c>
      <c r="I109" s="18">
        <f t="shared" ca="1" si="49"/>
        <v>1.2808360940750669</v>
      </c>
      <c r="J109" s="18">
        <f t="shared" ca="1" si="50"/>
        <v>1.1098611363070587</v>
      </c>
      <c r="K109" s="18">
        <f t="shared" ca="1" si="51"/>
        <v>-6.3149717713466848E-10</v>
      </c>
      <c r="L109" s="18">
        <f t="shared" ca="1" si="52"/>
        <v>1.3009925076072921</v>
      </c>
      <c r="M109" s="18">
        <f t="shared" ca="1" si="53"/>
        <v>1.2285612205454564</v>
      </c>
      <c r="N109" s="18">
        <f t="shared" ca="1" si="45"/>
        <v>2.5801550591985187E-7</v>
      </c>
      <c r="O109" s="18">
        <f ca="1">N109*DCC!C110*DCC!D110</f>
        <v>1.8173724818463306E-2</v>
      </c>
      <c r="P109" s="18"/>
    </row>
    <row r="110" spans="1:16" x14ac:dyDescent="0.15">
      <c r="A110" s="18"/>
      <c r="B110" s="18"/>
      <c r="C110" s="18"/>
      <c r="E110" s="18">
        <f>Main!D143</f>
        <v>712.65</v>
      </c>
      <c r="F110">
        <f t="shared" ca="1" si="46"/>
        <v>9.720711197105613E-3</v>
      </c>
      <c r="G110" s="18">
        <f t="shared" si="47"/>
        <v>0.94347330448295896</v>
      </c>
      <c r="H110" s="18">
        <f t="shared" si="48"/>
        <v>0</v>
      </c>
      <c r="I110" s="18">
        <f t="shared" ca="1" si="49"/>
        <v>1.2436812179505803</v>
      </c>
      <c r="J110" s="18">
        <f t="shared" ca="1" si="50"/>
        <v>1.1185874363101471</v>
      </c>
      <c r="K110" s="18">
        <f t="shared" ca="1" si="51"/>
        <v>-4.6203473897167111E-10</v>
      </c>
      <c r="L110" s="18">
        <f t="shared" ca="1" si="52"/>
        <v>1.2584286524636259</v>
      </c>
      <c r="M110" s="18">
        <f t="shared" ca="1" si="53"/>
        <v>1.2054343208613156</v>
      </c>
      <c r="N110" s="18">
        <f t="shared" ca="1" si="45"/>
        <v>1.2686646653985149E-7</v>
      </c>
      <c r="O110" s="18">
        <f ca="1">N110*DCC!C111*DCC!D111</f>
        <v>1.2087919572733355E-2</v>
      </c>
      <c r="P110" s="18"/>
    </row>
    <row r="111" spans="1:16" x14ac:dyDescent="0.15">
      <c r="A111" s="18"/>
      <c r="B111" s="18"/>
      <c r="C111" s="18"/>
      <c r="E111" s="18">
        <f>Main!D144</f>
        <v>897.16</v>
      </c>
      <c r="F111">
        <f t="shared" ca="1" si="46"/>
        <v>6.4056684329189695E-3</v>
      </c>
      <c r="G111" s="18">
        <f t="shared" si="47"/>
        <v>0.94413162387236249</v>
      </c>
      <c r="H111" s="18">
        <f t="shared" si="48"/>
        <v>0</v>
      </c>
      <c r="I111" s="18">
        <f t="shared" ca="1" si="49"/>
        <v>1.1829327186166108</v>
      </c>
      <c r="J111" s="18">
        <f t="shared" ca="1" si="50"/>
        <v>1.1187475350424374</v>
      </c>
      <c r="K111" s="18">
        <f t="shared" ca="1" si="51"/>
        <v>-2.3706841498951498E-10</v>
      </c>
      <c r="L111" s="18">
        <f t="shared" ca="1" si="52"/>
        <v>1.1904995758900501</v>
      </c>
      <c r="M111" s="18">
        <f t="shared" ca="1" si="53"/>
        <v>1.1633083689597012</v>
      </c>
      <c r="N111" s="18">
        <f t="shared" ca="1" si="45"/>
        <v>6.4131865703577867E-8</v>
      </c>
      <c r="O111" s="18">
        <f ca="1">N111*DCC!C112*DCC!D112</f>
        <v>8.2234379107726362E-3</v>
      </c>
      <c r="P111" s="18"/>
    </row>
    <row r="112" spans="1:16" x14ac:dyDescent="0.15">
      <c r="A112" s="18"/>
      <c r="B112" s="18"/>
      <c r="C112" s="18"/>
      <c r="E112" s="18">
        <f>Main!D145</f>
        <v>1129.4000000000001</v>
      </c>
      <c r="F112">
        <f t="shared" ca="1" si="46"/>
        <v>4.4994339781720231E-3</v>
      </c>
      <c r="G112" s="18">
        <f t="shared" si="47"/>
        <v>0.94467802549709345</v>
      </c>
      <c r="H112" s="18">
        <f t="shared" si="48"/>
        <v>0</v>
      </c>
      <c r="I112" s="18">
        <f t="shared" ca="1" si="49"/>
        <v>1.1101742721859438</v>
      </c>
      <c r="J112" s="18">
        <f t="shared" ca="1" si="50"/>
        <v>1.1112482655834304</v>
      </c>
      <c r="K112" s="18">
        <f t="shared" ca="1" si="51"/>
        <v>3.9668019669542597E-12</v>
      </c>
      <c r="L112" s="18">
        <f t="shared" ca="1" si="52"/>
        <v>1.110047658000257</v>
      </c>
      <c r="M112" s="18">
        <f t="shared" ca="1" si="53"/>
        <v>1.1105026411456917</v>
      </c>
      <c r="N112" s="18">
        <f t="shared" ca="1" si="45"/>
        <v>3.4179478621079965E-8</v>
      </c>
      <c r="O112" s="18">
        <f ca="1">N112*DCC!C113*DCC!D113</f>
        <v>5.876018848552573E-3</v>
      </c>
      <c r="P112" s="18"/>
    </row>
    <row r="113" spans="1:16" x14ac:dyDescent="0.15">
      <c r="A113" s="18"/>
      <c r="B113" s="18"/>
      <c r="C113" s="18"/>
      <c r="E113" s="18">
        <f>Main!D146</f>
        <v>1421.9</v>
      </c>
      <c r="F113">
        <f t="shared" ca="1" si="46"/>
        <v>3.3486461570516176E-3</v>
      </c>
      <c r="G113" s="18">
        <f t="shared" si="47"/>
        <v>0.94513163022391533</v>
      </c>
      <c r="H113" s="18">
        <f t="shared" si="48"/>
        <v>0</v>
      </c>
      <c r="I113" s="18">
        <f t="shared" ca="1" si="49"/>
        <v>1.0338188096761145</v>
      </c>
      <c r="J113" s="18">
        <f t="shared" ca="1" si="50"/>
        <v>1.0978350476873238</v>
      </c>
      <c r="K113" s="18">
        <f t="shared" ca="1" si="51"/>
        <v>2.3644441339598324E-10</v>
      </c>
      <c r="L113" s="18">
        <f t="shared" ca="1" si="52"/>
        <v>1.0262718695687678</v>
      </c>
      <c r="M113" s="18">
        <f t="shared" ca="1" si="53"/>
        <v>1.0533915049384119</v>
      </c>
      <c r="N113" s="18">
        <f t="shared" ca="1" si="45"/>
        <v>1.9174949938206708E-8</v>
      </c>
      <c r="O113" s="18">
        <f ca="1">N113*DCC!C114*DCC!D114</f>
        <v>4.4095734141539064E-3</v>
      </c>
      <c r="P113" s="18"/>
    </row>
    <row r="114" spans="1:16" x14ac:dyDescent="0.15">
      <c r="A114" s="18"/>
      <c r="B114" s="18"/>
      <c r="C114" s="18"/>
      <c r="E114" s="18">
        <f>Main!D147</f>
        <v>1790.1</v>
      </c>
      <c r="F114">
        <f t="shared" ca="1" si="46"/>
        <v>2.5890516420804918E-3</v>
      </c>
      <c r="G114" s="18">
        <f t="shared" si="47"/>
        <v>0.9455078605688727</v>
      </c>
      <c r="H114" s="18">
        <f t="shared" si="48"/>
        <v>0</v>
      </c>
      <c r="I114" s="18">
        <f t="shared" ca="1" si="49"/>
        <v>0.95878613171167559</v>
      </c>
      <c r="J114" s="18">
        <f t="shared" ca="1" si="50"/>
        <v>1.0803744664717931</v>
      </c>
      <c r="K114" s="18">
        <f t="shared" ca="1" si="51"/>
        <v>4.4908734691839434E-10</v>
      </c>
      <c r="L114" s="18">
        <f t="shared" ca="1" si="52"/>
        <v>0.94445195793492309</v>
      </c>
      <c r="M114" s="18">
        <f t="shared" ca="1" si="53"/>
        <v>0.9959612531752845</v>
      </c>
      <c r="N114" s="18">
        <f t="shared" ca="1" si="45"/>
        <v>1.1138403117832169E-8</v>
      </c>
      <c r="O114" s="18">
        <f ca="1">N114*DCC!C115*DCC!D115</f>
        <v>3.4144829748010705E-3</v>
      </c>
      <c r="P114" s="18"/>
    </row>
    <row r="115" spans="1:16" x14ac:dyDescent="0.15">
      <c r="A115" s="18"/>
      <c r="B115" s="18"/>
      <c r="C115" s="18"/>
      <c r="E115" s="18">
        <f>Main!D148</f>
        <v>2253.6</v>
      </c>
      <c r="F115">
        <f t="shared" ca="1" si="46"/>
        <v>2.0407130403203378E-3</v>
      </c>
      <c r="G115" s="18">
        <f t="shared" si="47"/>
        <v>0.94581985512809852</v>
      </c>
      <c r="H115" s="18">
        <f t="shared" si="48"/>
        <v>0</v>
      </c>
      <c r="I115" s="18">
        <f t="shared" ca="1" si="49"/>
        <v>0.88742047483697273</v>
      </c>
      <c r="J115" s="18">
        <f t="shared" ca="1" si="50"/>
        <v>1.0604189847481809</v>
      </c>
      <c r="K115" s="18">
        <f t="shared" ca="1" si="51"/>
        <v>6.3897118083028264E-10</v>
      </c>
      <c r="L115" s="18">
        <f t="shared" ca="1" si="52"/>
        <v>0.86702550266238954</v>
      </c>
      <c r="M115" s="18">
        <f t="shared" ca="1" si="53"/>
        <v>0.94031404091517212</v>
      </c>
      <c r="N115" s="18">
        <f t="shared" ca="1" si="45"/>
        <v>6.5862525228073601E-9</v>
      </c>
      <c r="O115" s="18">
        <f ca="1">N115*DCC!C116*DCC!D116</f>
        <v>2.7175649541276233E-3</v>
      </c>
      <c r="P115" s="18"/>
    </row>
    <row r="116" spans="1:16" x14ac:dyDescent="0.15">
      <c r="A116" s="18"/>
      <c r="B116" s="18"/>
      <c r="C116" s="18"/>
      <c r="E116" s="18">
        <f>Main!D149</f>
        <v>2837.1</v>
      </c>
      <c r="F116">
        <f t="shared" ca="1" si="46"/>
        <v>1.6207667891426367E-3</v>
      </c>
      <c r="G116" s="18">
        <f t="shared" si="47"/>
        <v>0.94607854599047503</v>
      </c>
      <c r="H116" s="18">
        <f t="shared" si="48"/>
        <v>0</v>
      </c>
      <c r="I116" s="18">
        <f t="shared" ca="1" si="49"/>
        <v>0.82062234876189932</v>
      </c>
      <c r="J116" s="18">
        <f t="shared" ca="1" si="50"/>
        <v>1.0390939865892728</v>
      </c>
      <c r="K116" s="18">
        <f t="shared" ca="1" si="51"/>
        <v>8.0692649013064429E-10</v>
      </c>
      <c r="L116" s="18">
        <f t="shared" ca="1" si="52"/>
        <v>0.79486650279125015</v>
      </c>
      <c r="M116" s="18">
        <f t="shared" ca="1" si="53"/>
        <v>0.8874191322576972</v>
      </c>
      <c r="N116" s="18">
        <f t="shared" ca="1" si="45"/>
        <v>3.9224172623724896E-9</v>
      </c>
      <c r="O116" s="18">
        <f ca="1">N116*DCC!C117*DCC!D117</f>
        <v>2.1932325201463048E-3</v>
      </c>
      <c r="P116" s="18"/>
    </row>
    <row r="117" spans="1:16" x14ac:dyDescent="0.15">
      <c r="A117" s="18"/>
      <c r="B117" s="18"/>
      <c r="C117" s="18"/>
      <c r="E117" s="18">
        <f>Main!D150</f>
        <v>3571.7</v>
      </c>
      <c r="F117">
        <f t="shared" ca="1" si="46"/>
        <v>1.28988425407562E-3</v>
      </c>
      <c r="G117" s="18">
        <f t="shared" si="47"/>
        <v>0.94629300966855334</v>
      </c>
      <c r="H117" s="18">
        <f t="shared" si="48"/>
        <v>0</v>
      </c>
      <c r="I117" s="18">
        <f t="shared" ca="1" si="49"/>
        <v>0.75857325226205752</v>
      </c>
      <c r="J117" s="18">
        <f t="shared" ca="1" si="50"/>
        <v>1.0171467765836806</v>
      </c>
      <c r="K117" s="18">
        <f t="shared" ca="1" si="51"/>
        <v>9.5504308246374702E-10</v>
      </c>
      <c r="L117" s="18">
        <f t="shared" ca="1" si="52"/>
        <v>0.72808975366816731</v>
      </c>
      <c r="M117" s="18">
        <f t="shared" ca="1" si="53"/>
        <v>0.83763101872373591</v>
      </c>
      <c r="N117" s="18">
        <f t="shared" ca="1" si="45"/>
        <v>2.3410251282401205E-9</v>
      </c>
      <c r="O117" s="18">
        <f ca="1">N117*DCC!C118*DCC!D118</f>
        <v>1.7649991617890218E-3</v>
      </c>
      <c r="P117" s="18"/>
    </row>
    <row r="118" spans="1:16" x14ac:dyDescent="0.15">
      <c r="A118" s="18"/>
      <c r="B118" s="18"/>
      <c r="C118" s="18"/>
      <c r="E118" s="18">
        <f>Main!D151</f>
        <v>4496.5</v>
      </c>
      <c r="F118">
        <f t="shared" ca="1" si="46"/>
        <v>1.0265130256170889E-3</v>
      </c>
      <c r="G118" s="18">
        <f t="shared" si="47"/>
        <v>0.94647077361738752</v>
      </c>
      <c r="H118" s="18">
        <f t="shared" si="48"/>
        <v>0</v>
      </c>
      <c r="I118" s="18">
        <f t="shared" ca="1" si="49"/>
        <v>0.70113441130869381</v>
      </c>
      <c r="J118" s="18">
        <f t="shared" ca="1" si="50"/>
        <v>0.99504549851305524</v>
      </c>
      <c r="K118" s="18">
        <f t="shared" ca="1" si="51"/>
        <v>1.0855626129177189E-9</v>
      </c>
      <c r="L118" s="18">
        <f t="shared" ca="1" si="52"/>
        <v>0.66648493109981199</v>
      </c>
      <c r="M118" s="18">
        <f t="shared" ca="1" si="53"/>
        <v>0.79099648884993001</v>
      </c>
      <c r="N118" s="18">
        <f t="shared" ca="1" si="45"/>
        <v>1.3977308627707707E-9</v>
      </c>
      <c r="O118" s="18">
        <f ca="1">N118*DCC!C119*DCC!D119</f>
        <v>1.4146307986779149E-3</v>
      </c>
      <c r="P118" s="18"/>
    </row>
    <row r="119" spans="1:16" x14ac:dyDescent="0.15">
      <c r="A119" s="18"/>
      <c r="B119" s="18"/>
      <c r="C119" s="18"/>
      <c r="E119" s="18">
        <f>Main!D152</f>
        <v>5660.8</v>
      </c>
      <c r="F119">
        <f t="shared" ca="1" si="46"/>
        <v>8.1639042666088117E-4</v>
      </c>
      <c r="G119" s="18">
        <f t="shared" si="47"/>
        <v>0.94661810419876113</v>
      </c>
      <c r="H119" s="18">
        <f t="shared" si="48"/>
        <v>0</v>
      </c>
      <c r="I119" s="18">
        <f t="shared" ca="1" si="49"/>
        <v>0.64803465139213923</v>
      </c>
      <c r="J119" s="18">
        <f t="shared" ca="1" si="50"/>
        <v>0.97306789207035627</v>
      </c>
      <c r="K119" s="18">
        <f t="shared" ca="1" si="51"/>
        <v>1.2005124998582332E-9</v>
      </c>
      <c r="L119" s="18">
        <f t="shared" ca="1" si="52"/>
        <v>0.60971614851688782</v>
      </c>
      <c r="M119" s="18">
        <f t="shared" ca="1" si="53"/>
        <v>0.74741219633312439</v>
      </c>
      <c r="N119" s="18">
        <f t="shared" ca="1" si="45"/>
        <v>8.3446284294286684E-10</v>
      </c>
      <c r="O119" s="18">
        <f ca="1">N119*DCC!C120*DCC!D120</f>
        <v>1.1538112305362542E-3</v>
      </c>
      <c r="P119" s="18"/>
    </row>
    <row r="120" spans="1:16" x14ac:dyDescent="0.15">
      <c r="A120" s="18"/>
      <c r="B120" s="18"/>
      <c r="C120" s="18"/>
      <c r="E120" s="18">
        <f>Main!D153</f>
        <v>7126.5</v>
      </c>
      <c r="F120">
        <f t="shared" ca="1" si="46"/>
        <v>6.48832317906185E-4</v>
      </c>
      <c r="G120" s="18">
        <f t="shared" si="47"/>
        <v>0.94674018744743971</v>
      </c>
      <c r="H120" s="18">
        <f t="shared" si="48"/>
        <v>0</v>
      </c>
      <c r="I120" s="18">
        <f t="shared" ca="1" si="49"/>
        <v>0.59897245802150756</v>
      </c>
      <c r="J120" s="18">
        <f t="shared" ca="1" si="50"/>
        <v>0.95137510070138864</v>
      </c>
      <c r="K120" s="18">
        <f t="shared" ca="1" si="51"/>
        <v>1.3016015735421502E-9</v>
      </c>
      <c r="L120" s="18">
        <f t="shared" ca="1" si="52"/>
        <v>0.55742734820874307</v>
      </c>
      <c r="M120" s="18">
        <f t="shared" ca="1" si="53"/>
        <v>0.70671808239877698</v>
      </c>
      <c r="N120" s="18">
        <f t="shared" ca="1" si="45"/>
        <v>4.9817866518663695E-10</v>
      </c>
      <c r="O120" s="18">
        <f ca="1">N120*DCC!C121*DCC!D121</f>
        <v>9.5101233609105526E-4</v>
      </c>
      <c r="P120" s="18"/>
    </row>
    <row r="121" spans="1:16" x14ac:dyDescent="0.15">
      <c r="A121" s="18"/>
      <c r="B121" s="18"/>
      <c r="C121" s="18"/>
      <c r="E121" s="18">
        <f>Main!D154</f>
        <v>8971.7000000000007</v>
      </c>
      <c r="F121">
        <f t="shared" ca="1" si="46"/>
        <v>5.1534900261389805E-4</v>
      </c>
      <c r="G121" s="18">
        <f t="shared" si="47"/>
        <v>0.94684134495259042</v>
      </c>
      <c r="H121" s="18">
        <f t="shared" si="48"/>
        <v>0</v>
      </c>
      <c r="I121" s="18">
        <f t="shared" ca="1" si="49"/>
        <v>0.55364133804907079</v>
      </c>
      <c r="J121" s="18">
        <f t="shared" ca="1" si="50"/>
        <v>0.93005297228315953</v>
      </c>
      <c r="K121" s="18">
        <f t="shared" ca="1" si="51"/>
        <v>1.3902789482305806E-9</v>
      </c>
      <c r="L121" s="18">
        <f t="shared" ca="1" si="52"/>
        <v>0.50926578354092022</v>
      </c>
      <c r="M121" s="18">
        <f t="shared" ca="1" si="53"/>
        <v>0.66872761051570928</v>
      </c>
      <c r="N121" s="18">
        <f t="shared" ca="1" si="45"/>
        <v>2.9744391569423633E-10</v>
      </c>
      <c r="O121" s="18">
        <f ca="1">N121*DCC!C122*DCC!D122</f>
        <v>7.7784381414069893E-4</v>
      </c>
      <c r="P121" s="18"/>
    </row>
    <row r="122" spans="1:16" x14ac:dyDescent="0.15">
      <c r="A122" s="18"/>
      <c r="B122" s="18"/>
      <c r="C122" s="18"/>
      <c r="E122" s="18">
        <f>Main!D155</f>
        <v>11294</v>
      </c>
      <c r="F122">
        <f t="shared" ca="1" si="46"/>
        <v>4.0914520321201067E-4</v>
      </c>
      <c r="G122" s="18">
        <f t="shared" si="47"/>
        <v>0.94692513681451052</v>
      </c>
      <c r="H122" s="18">
        <f t="shared" si="48"/>
        <v>0</v>
      </c>
      <c r="I122" s="18">
        <f t="shared" ca="1" si="49"/>
        <v>0.51176443086601608</v>
      </c>
      <c r="J122" s="18">
        <f t="shared" ca="1" si="50"/>
        <v>0.90915101908783424</v>
      </c>
      <c r="K122" s="18">
        <f t="shared" ca="1" si="51"/>
        <v>1.4677500843940026E-9</v>
      </c>
      <c r="L122" s="18">
        <f t="shared" ca="1" si="52"/>
        <v>0.46491611747015915</v>
      </c>
      <c r="M122" s="18">
        <f t="shared" ca="1" si="53"/>
        <v>0.63326370720943126</v>
      </c>
      <c r="N122" s="18">
        <f t="shared" ca="1" si="45"/>
        <v>1.7765680576825275E-10</v>
      </c>
      <c r="O122" s="18">
        <f ca="1">N122*DCC!C123*DCC!D123</f>
        <v>6.0720893267197267E-4</v>
      </c>
      <c r="P122" s="18"/>
    </row>
    <row r="123" spans="1:16" x14ac:dyDescent="0.15">
      <c r="A123" s="18"/>
      <c r="B123" s="18"/>
      <c r="C123" s="18"/>
      <c r="E123" s="18">
        <f>Main!D156</f>
        <v>14219</v>
      </c>
      <c r="F123">
        <f t="shared" ca="1" si="46"/>
        <v>3.2465972157847377E-4</v>
      </c>
      <c r="G123" s="18">
        <f t="shared" si="47"/>
        <v>0.9469945886172938</v>
      </c>
      <c r="H123" s="18">
        <f t="shared" si="48"/>
        <v>0</v>
      </c>
      <c r="I123" s="18">
        <f t="shared" ca="1" si="49"/>
        <v>0.47304609293854621</v>
      </c>
      <c r="J123" s="18">
        <f t="shared" ca="1" si="50"/>
        <v>0.88867377722995899</v>
      </c>
      <c r="K123" s="18">
        <f t="shared" ca="1" si="51"/>
        <v>1.5351236976188201E-9</v>
      </c>
      <c r="L123" s="18">
        <f t="shared" ca="1" si="52"/>
        <v>0.4240473179753369</v>
      </c>
      <c r="M123" s="18">
        <f t="shared" ca="1" si="53"/>
        <v>0.60012250760986419</v>
      </c>
      <c r="N123" s="18">
        <f t="shared" ca="1" si="45"/>
        <v>1.0612035514185921E-10</v>
      </c>
      <c r="O123" s="18">
        <f ca="1">N123*DCC!C124*DCC!D124</f>
        <v>4.5661508858581236E-4</v>
      </c>
      <c r="P123" s="18"/>
    </row>
    <row r="124" spans="1:16" x14ac:dyDescent="0.15">
      <c r="B124" s="18"/>
      <c r="C124" s="18"/>
      <c r="E124" s="18">
        <f>Main!D157</f>
        <v>17901</v>
      </c>
      <c r="F124">
        <f t="shared" ca="1" si="46"/>
        <v>2.5754303612993048E-4</v>
      </c>
      <c r="G124" s="18">
        <f t="shared" si="47"/>
        <v>0.94705211330171757</v>
      </c>
      <c r="H124" s="18">
        <f t="shared" si="48"/>
        <v>0</v>
      </c>
      <c r="I124" s="18">
        <f t="shared" ca="1" si="49"/>
        <v>0.43726699353232218</v>
      </c>
      <c r="J124" s="18">
        <f t="shared" ca="1" si="50"/>
        <v>0.86864008650251767</v>
      </c>
      <c r="K124" s="18">
        <f t="shared" ca="1" si="51"/>
        <v>1.5932794723783885E-9</v>
      </c>
      <c r="L124" s="18">
        <f t="shared" ca="1" si="52"/>
        <v>0.38641197615381095</v>
      </c>
      <c r="M124" s="18">
        <f t="shared" ca="1" si="53"/>
        <v>0.56915750061869574</v>
      </c>
      <c r="N124" s="18">
        <f t="shared" ca="1" si="45"/>
        <v>6.3420663923436842E-11</v>
      </c>
      <c r="O124" s="18">
        <f ca="1">N124*DCC!C125*DCC!D125</f>
        <v>3.4354237967624223E-4</v>
      </c>
      <c r="P124" s="18"/>
    </row>
    <row r="125" spans="1:16" x14ac:dyDescent="0.15">
      <c r="B125" s="18"/>
      <c r="C125" s="18"/>
      <c r="E125" s="18">
        <f>Main!D158</f>
        <v>22536</v>
      </c>
      <c r="F125">
        <f t="shared" ca="1" si="46"/>
        <v>2.0425117419290919E-4</v>
      </c>
      <c r="G125" s="18">
        <f t="shared" si="47"/>
        <v>0.94709975926917866</v>
      </c>
      <c r="H125" s="18">
        <f t="shared" si="48"/>
        <v>0</v>
      </c>
      <c r="I125" s="18">
        <f t="shared" ca="1" si="49"/>
        <v>0.40419980354979745</v>
      </c>
      <c r="J125" s="18">
        <f t="shared" ca="1" si="50"/>
        <v>0.84904750753508063</v>
      </c>
      <c r="K125" s="18">
        <f t="shared" ca="1" si="51"/>
        <v>1.6430480404195718E-9</v>
      </c>
      <c r="L125" s="18">
        <f t="shared" ca="1" si="52"/>
        <v>0.35175625042692005</v>
      </c>
      <c r="M125" s="18">
        <f t="shared" ca="1" si="53"/>
        <v>0.54021011622565485</v>
      </c>
      <c r="N125" s="18">
        <f t="shared" ca="1" si="45"/>
        <v>3.7922598782415631E-11</v>
      </c>
      <c r="O125" s="18">
        <f ca="1">N125*DCC!C126*DCC!D126</f>
        <v>2.5861376915826392E-4</v>
      </c>
      <c r="P125" s="18"/>
    </row>
    <row r="126" spans="1:16" x14ac:dyDescent="0.15">
      <c r="B126" s="18"/>
      <c r="C126" s="18"/>
      <c r="E126" s="18">
        <f>Main!D159</f>
        <v>28371</v>
      </c>
      <c r="F126">
        <f t="shared" ca="1" si="46"/>
        <v>1.6195235092098545E-4</v>
      </c>
      <c r="G126" s="18">
        <f t="shared" si="47"/>
        <v>0.94713922396043748</v>
      </c>
      <c r="H126" s="18">
        <f t="shared" si="48"/>
        <v>0</v>
      </c>
      <c r="I126" s="18">
        <f t="shared" ca="1" si="49"/>
        <v>0.37363512342672373</v>
      </c>
      <c r="J126" s="18">
        <f t="shared" ca="1" si="50"/>
        <v>0.82988922185374081</v>
      </c>
      <c r="K126" s="18">
        <f t="shared" ca="1" si="51"/>
        <v>1.685177636386563E-9</v>
      </c>
      <c r="L126" s="18">
        <f t="shared" ca="1" si="52"/>
        <v>0.31984685873742369</v>
      </c>
      <c r="M126" s="18">
        <f t="shared" ca="1" si="53"/>
        <v>0.51313289318199484</v>
      </c>
      <c r="N126" s="18">
        <f t="shared" ca="1" si="45"/>
        <v>2.2688626967975635E-11</v>
      </c>
      <c r="O126" s="18">
        <f ca="1">N126*DCC!C127*DCC!D127</f>
        <v>1.9478522043686207E-4</v>
      </c>
      <c r="P126" s="18"/>
    </row>
    <row r="127" spans="1:16" x14ac:dyDescent="0.15">
      <c r="B127" s="18"/>
      <c r="C127" s="18"/>
      <c r="E127" s="18">
        <f>Main!D160</f>
        <v>35717</v>
      </c>
      <c r="F127">
        <f t="shared" ca="1" si="46"/>
        <v>1.2838985494200862E-4</v>
      </c>
      <c r="G127" s="18">
        <f t="shared" si="47"/>
        <v>0.94717191191223149</v>
      </c>
      <c r="H127" s="18">
        <f t="shared" si="48"/>
        <v>0</v>
      </c>
      <c r="I127" s="18">
        <f t="shared" ca="1" si="49"/>
        <v>0.34538142403906807</v>
      </c>
      <c r="J127" s="18">
        <f t="shared" ca="1" si="50"/>
        <v>0.81115704454868487</v>
      </c>
      <c r="K127" s="18">
        <f t="shared" ca="1" si="51"/>
        <v>1.720345443389889E-9</v>
      </c>
      <c r="L127" s="18">
        <f t="shared" ca="1" si="52"/>
        <v>0.29047065732339811</v>
      </c>
      <c r="M127" s="18">
        <f t="shared" ca="1" si="53"/>
        <v>0.48779035908529744</v>
      </c>
      <c r="N127" s="18">
        <f t="shared" ca="1" si="45"/>
        <v>1.3582186263300523E-11</v>
      </c>
      <c r="O127" s="18">
        <f ca="1">N127*DCC!C128*DCC!D128</f>
        <v>1.4679844228355417E-4</v>
      </c>
      <c r="P127" s="18"/>
    </row>
    <row r="128" spans="1:16" x14ac:dyDescent="0.15">
      <c r="B128" s="18"/>
      <c r="C128" s="18"/>
      <c r="E128" s="18">
        <f>Main!D161</f>
        <v>44965</v>
      </c>
      <c r="F128">
        <f t="shared" ca="1" si="46"/>
        <v>1.0176810901786599E-4</v>
      </c>
      <c r="G128" s="18">
        <f t="shared" si="47"/>
        <v>0.94719898463779328</v>
      </c>
      <c r="H128" s="18">
        <f t="shared" si="48"/>
        <v>0</v>
      </c>
      <c r="I128" s="18">
        <f t="shared" ca="1" si="49"/>
        <v>0.31926431460565802</v>
      </c>
      <c r="J128" s="18">
        <f t="shared" ca="1" si="50"/>
        <v>0.79284329621189087</v>
      </c>
      <c r="K128" s="18">
        <f t="shared" ca="1" si="51"/>
        <v>1.7491672110277085E-9</v>
      </c>
      <c r="L128" s="18">
        <f t="shared" ca="1" si="52"/>
        <v>0.2634336016285122</v>
      </c>
      <c r="M128" s="18">
        <f t="shared" ca="1" si="53"/>
        <v>0.46405909445487303</v>
      </c>
      <c r="N128" s="18">
        <f t="shared" ca="1" si="45"/>
        <v>8.1358614396258732E-12</v>
      </c>
      <c r="O128" s="18">
        <f ca="1">N128*DCC!C129*DCC!D129</f>
        <v>1.1070108682995582E-4</v>
      </c>
      <c r="P128" s="18"/>
    </row>
    <row r="129" spans="1:16" x14ac:dyDescent="0.15">
      <c r="B129" s="18"/>
      <c r="C129" s="18"/>
      <c r="E129" s="18">
        <f>Main!D162</f>
        <v>56608</v>
      </c>
      <c r="F129">
        <f t="shared" ca="1" si="46"/>
        <v>8.0655989864754867E-5</v>
      </c>
      <c r="G129" s="18">
        <f t="shared" si="47"/>
        <v>0.94722140669100607</v>
      </c>
      <c r="H129" s="18">
        <f t="shared" si="48"/>
        <v>0</v>
      </c>
      <c r="I129" s="18">
        <f t="shared" ca="1" si="49"/>
        <v>0.29512095711352815</v>
      </c>
      <c r="J129" s="18">
        <f t="shared" ca="1" si="50"/>
        <v>0.7749385589122797</v>
      </c>
      <c r="K129" s="18">
        <f t="shared" ca="1" si="51"/>
        <v>1.7722095974228935E-9</v>
      </c>
      <c r="L129" s="18">
        <f t="shared" ca="1" si="52"/>
        <v>0.23855476678863227</v>
      </c>
      <c r="M129" s="18">
        <f t="shared" ca="1" si="53"/>
        <v>0.44182316882189121</v>
      </c>
      <c r="N129" s="18">
        <f t="shared" ca="1" si="45"/>
        <v>4.8765280786278172E-12</v>
      </c>
      <c r="O129" s="18">
        <f ca="1">N129*DCC!C130*DCC!D130</f>
        <v>8.3533170436786213E-5</v>
      </c>
      <c r="P129" s="18"/>
    </row>
    <row r="130" spans="1:16" x14ac:dyDescent="0.15">
      <c r="B130" s="18"/>
      <c r="C130" s="18"/>
      <c r="E130" s="18">
        <f>Main!D163</f>
        <v>71264</v>
      </c>
      <c r="F130">
        <f t="shared" ref="F130:F141" ca="1" si="54">($R$62*($E130/$S$62)^$T$62*EXP(-$E130/$S$62)+B$41*EXP(-((LOG10($E130)-LOG10($V$62))^2)/(2*LOG10($W$62)^2))+$X$62*LOG10($E130/$Y$62)*(1+TANH($Z$62*LOG10($E130/$AA$62)))*(1-TANH($AB$62*LOG10($E130/B$42))))</f>
        <v>6.3918786162885883E-5</v>
      </c>
      <c r="G130" s="18">
        <f t="shared" ref="G130:G141" si="55">CHOOSE($B$43,10^(B$44+B$45*LOG10($E130/B$46)*(1-TANH(B$47*LOG10($E130/B$48)))),10^(B$4/B$51*(B$44+B$45*LOG10($E130/B$46)*(1-TANH(B$47*LOG10($E130/B$48))))),10^(B$4/B$51*(B$44+B$45*LOG10($E130/B$46)*(1-TANH(B$47*LOG10($E130/B$48))))),1)</f>
        <v>0.94723997369419421</v>
      </c>
      <c r="H130" s="18">
        <f t="shared" ref="H130:H141" si="56">CHOOSE($B$43,B$49*(($E130/B$52)^2)*EXP(-$E130/B$52),0,0,0)</f>
        <v>0</v>
      </c>
      <c r="I130" s="18">
        <f t="shared" ref="I130:I141" ca="1" si="57">10^(B$66+(B$67*LOG10($E130)+B$68)*(1-TANH(B$69*LOG10($E130/B$70)))+(B$71*LOG10($E130)+B$72)*(1+TANH(B$73*LOG10($E130/B$74))))</f>
        <v>0.27280524506090498</v>
      </c>
      <c r="J130" s="18">
        <f t="shared" ref="J130:J141" ca="1" si="58">10^(C$66+(C$67*LOG10($E130)+C$68)*(1-TANH(C$69*LOG10($E130/C$70)))+(C$71*LOG10($E130)+C$72)*(1+TANH(C$73*LOG10($E130/C$74))))</f>
        <v>0.75743665759223366</v>
      </c>
      <c r="K130" s="18">
        <f t="shared" ref="K130:K139" ca="1" si="59">(I130-J130)/($B$6^$B$19-$C$6^$B$19)</f>
        <v>1.7899894403225059E-9</v>
      </c>
      <c r="L130" s="18">
        <f t="shared" ref="L130:L139" ca="1" si="60">I130-K130*$B$6^$B$19</f>
        <v>0.21567154964018481</v>
      </c>
      <c r="M130" s="18">
        <f t="shared" ref="M130:M139" ca="1" si="61">L130+K130*$B$3^$B$19</f>
        <v>0.42097925913451495</v>
      </c>
      <c r="N130" s="18">
        <f t="shared" ca="1" si="45"/>
        <v>2.9250343100205033E-12</v>
      </c>
      <c r="O130" s="18">
        <f ca="1">N130*DCC!C131*DCC!D131</f>
        <v>6.3077896890102557E-5</v>
      </c>
      <c r="P130" s="18"/>
    </row>
    <row r="131" spans="1:16" x14ac:dyDescent="0.15">
      <c r="B131" s="18"/>
      <c r="C131" s="18"/>
      <c r="E131" s="18">
        <f>Main!D164</f>
        <v>89716</v>
      </c>
      <c r="F131">
        <f t="shared" ca="1" si="54"/>
        <v>5.0649571133527423E-5</v>
      </c>
      <c r="G131" s="18">
        <f t="shared" si="55"/>
        <v>0.94725535073281619</v>
      </c>
      <c r="H131" s="18">
        <f t="shared" si="56"/>
        <v>0</v>
      </c>
      <c r="I131" s="18">
        <f t="shared" ca="1" si="57"/>
        <v>0.25217503711296047</v>
      </c>
      <c r="J131" s="18">
        <f t="shared" ca="1" si="58"/>
        <v>0.74032575689892677</v>
      </c>
      <c r="K131" s="18">
        <f t="shared" ca="1" si="59"/>
        <v>1.8029880257632391E-9</v>
      </c>
      <c r="L131" s="18">
        <f t="shared" ca="1" si="60"/>
        <v>0.19462644694216999</v>
      </c>
      <c r="M131" s="18">
        <f t="shared" ca="1" si="61"/>
        <v>0.40142506456332266</v>
      </c>
      <c r="N131" s="18">
        <f t="shared" ref="N131:N140" ca="1" si="62">$B$21*(F131*M131*G131+H131)/E131</f>
        <v>1.755615261920479E-12</v>
      </c>
      <c r="O131" s="18">
        <f ca="1">N131*DCC!C132*DCC!D132</f>
        <v>4.7662215601332413E-5</v>
      </c>
      <c r="P131" s="18"/>
    </row>
    <row r="132" spans="1:16" x14ac:dyDescent="0.15">
      <c r="A132" s="18"/>
      <c r="B132" s="18"/>
      <c r="C132" s="18"/>
      <c r="E132" s="18">
        <f>Main!D165</f>
        <v>112940</v>
      </c>
      <c r="F132">
        <f t="shared" ca="1" si="54"/>
        <v>4.0134067415304654E-5</v>
      </c>
      <c r="G132" s="18">
        <f t="shared" si="55"/>
        <v>0.94726808187666145</v>
      </c>
      <c r="H132" s="18">
        <f t="shared" si="56"/>
        <v>0</v>
      </c>
      <c r="I132" s="18">
        <f t="shared" ca="1" si="57"/>
        <v>0.23310850972806019</v>
      </c>
      <c r="J132" s="18">
        <f t="shared" ca="1" si="58"/>
        <v>0.72360226292248098</v>
      </c>
      <c r="K132" s="18">
        <f t="shared" ca="1" si="59"/>
        <v>1.8116420356994714E-9</v>
      </c>
      <c r="L132" s="18">
        <f t="shared" ca="1" si="60"/>
        <v>0.17528369694012652</v>
      </c>
      <c r="M132" s="18">
        <f t="shared" ca="1" si="61"/>
        <v>0.38307490977884029</v>
      </c>
      <c r="N132" s="18">
        <f t="shared" ca="1" si="62"/>
        <v>1.0545663973490479E-12</v>
      </c>
      <c r="O132" s="18">
        <f ca="1">N132*DCC!C133*DCC!D133</f>
        <v>3.6043771799057743E-5</v>
      </c>
      <c r="P132" s="18"/>
    </row>
    <row r="133" spans="1:16" x14ac:dyDescent="0.15">
      <c r="A133" s="18"/>
      <c r="B133" s="18"/>
      <c r="C133" s="18"/>
      <c r="E133" s="18">
        <f>Main!D166</f>
        <v>142190</v>
      </c>
      <c r="F133">
        <f t="shared" ca="1" si="54"/>
        <v>3.17964786292223E-5</v>
      </c>
      <c r="G133" s="18">
        <f t="shared" si="55"/>
        <v>0.94727862873276436</v>
      </c>
      <c r="H133" s="18">
        <f t="shared" si="56"/>
        <v>0</v>
      </c>
      <c r="I133" s="18">
        <f t="shared" ca="1" si="57"/>
        <v>0.21547583843236459</v>
      </c>
      <c r="J133" s="18">
        <f t="shared" ca="1" si="58"/>
        <v>0.70724705054781656</v>
      </c>
      <c r="K133" s="18">
        <f t="shared" ca="1" si="59"/>
        <v>1.81636033897071E-9</v>
      </c>
      <c r="L133" s="18">
        <f t="shared" ca="1" si="60"/>
        <v>0.15750042469901251</v>
      </c>
      <c r="M133" s="18">
        <f t="shared" ca="1" si="61"/>
        <v>0.36583281617012264</v>
      </c>
      <c r="N133" s="18">
        <f t="shared" ca="1" si="62"/>
        <v>6.337563088714738E-13</v>
      </c>
      <c r="O133" s="18">
        <f ca="1">N133*DCC!C134*DCC!D134</f>
        <v>2.7269291808374132E-5</v>
      </c>
      <c r="P133" s="18"/>
    </row>
    <row r="134" spans="1:16" x14ac:dyDescent="0.15">
      <c r="B134" s="18"/>
      <c r="C134" s="18"/>
      <c r="E134" s="18">
        <f>Main!D167</f>
        <v>179010</v>
      </c>
      <c r="F134">
        <f t="shared" ca="1" si="54"/>
        <v>2.5190322106491247E-5</v>
      </c>
      <c r="G134" s="18">
        <f t="shared" si="55"/>
        <v>0.94728736059153817</v>
      </c>
      <c r="H134" s="18">
        <f t="shared" si="56"/>
        <v>0</v>
      </c>
      <c r="I134" s="18">
        <f t="shared" ca="1" si="57"/>
        <v>0.19917864369960411</v>
      </c>
      <c r="J134" s="18">
        <f t="shared" ca="1" si="58"/>
        <v>0.69126134204742118</v>
      </c>
      <c r="K134" s="18">
        <f t="shared" ca="1" si="59"/>
        <v>1.8175108155026109E-9</v>
      </c>
      <c r="L134" s="18">
        <f t="shared" ca="1" si="60"/>
        <v>0.14116650853411306</v>
      </c>
      <c r="M134" s="18">
        <f t="shared" ca="1" si="61"/>
        <v>0.34963085704154462</v>
      </c>
      <c r="N134" s="18">
        <f t="shared" ca="1" si="62"/>
        <v>3.8115344561037682E-13</v>
      </c>
      <c r="O134" s="18">
        <f ca="1">N134*DCC!C135*DCC!D135</f>
        <v>2.0646640010717206E-5</v>
      </c>
      <c r="P134" s="18"/>
    </row>
    <row r="135" spans="1:16" x14ac:dyDescent="0.15">
      <c r="B135" s="18"/>
      <c r="C135" s="18"/>
      <c r="E135" s="18">
        <f>Main!D168</f>
        <v>225360</v>
      </c>
      <c r="F135">
        <f t="shared" ca="1" si="54"/>
        <v>1.9956094858609367E-5</v>
      </c>
      <c r="G135" s="18">
        <f t="shared" si="55"/>
        <v>0.94729459003730332</v>
      </c>
      <c r="H135" s="18">
        <f t="shared" si="56"/>
        <v>0</v>
      </c>
      <c r="I135" s="18">
        <f t="shared" ca="1" si="57"/>
        <v>0.18411504814700369</v>
      </c>
      <c r="J135" s="18">
        <f t="shared" ca="1" si="58"/>
        <v>0.67563631489343112</v>
      </c>
      <c r="K135" s="18">
        <f t="shared" ca="1" si="59"/>
        <v>1.8154371640389106E-9</v>
      </c>
      <c r="L135" s="18">
        <f t="shared" ca="1" si="60"/>
        <v>0.12616910073014787</v>
      </c>
      <c r="M135" s="18">
        <f t="shared" ca="1" si="61"/>
        <v>0.33439560614045749</v>
      </c>
      <c r="N135" s="18">
        <f t="shared" ca="1" si="62"/>
        <v>2.2940150852722381E-13</v>
      </c>
      <c r="O135" s="18">
        <f ca="1">N135*DCC!C136*DCC!D136</f>
        <v>1.5644072578255392E-5</v>
      </c>
      <c r="P135" s="18"/>
    </row>
    <row r="136" spans="1:16" x14ac:dyDescent="0.15">
      <c r="B136" s="18"/>
      <c r="C136" s="18"/>
      <c r="E136" s="18">
        <f>Main!D169</f>
        <v>283710</v>
      </c>
      <c r="F136">
        <f t="shared" ca="1" si="54"/>
        <v>1.5808826520931857E-5</v>
      </c>
      <c r="G136" s="18">
        <f t="shared" si="55"/>
        <v>0.94730057587908967</v>
      </c>
      <c r="H136" s="18">
        <f t="shared" si="56"/>
        <v>0</v>
      </c>
      <c r="I136" s="18">
        <f t="shared" ca="1" si="57"/>
        <v>0.17019069514473853</v>
      </c>
      <c r="J136" s="18">
        <f t="shared" ca="1" si="58"/>
        <v>0.66036297509237873</v>
      </c>
      <c r="K136" s="18">
        <f t="shared" ca="1" si="59"/>
        <v>1.8104546720614485E-9</v>
      </c>
      <c r="L136" s="18">
        <f t="shared" ca="1" si="60"/>
        <v>0.11240378116833988</v>
      </c>
      <c r="M136" s="18">
        <f t="shared" ca="1" si="61"/>
        <v>0.32005880610372428</v>
      </c>
      <c r="N136" s="18">
        <f t="shared" ca="1" si="62"/>
        <v>1.3816387228823357E-13</v>
      </c>
      <c r="O136" s="18">
        <f ca="1">N136*DCC!C137*DCC!D137</f>
        <v>1.1861572918475838E-5</v>
      </c>
      <c r="P136" s="18"/>
    </row>
    <row r="137" spans="1:16" x14ac:dyDescent="0.15">
      <c r="B137" s="18"/>
      <c r="C137" s="18"/>
      <c r="E137" s="18">
        <f>Main!D170</f>
        <v>357170</v>
      </c>
      <c r="F137">
        <f t="shared" ca="1" si="54"/>
        <v>1.2522854889424906E-5</v>
      </c>
      <c r="G137" s="18">
        <f t="shared" si="55"/>
        <v>0.94730553210837909</v>
      </c>
      <c r="H137" s="18">
        <f t="shared" si="56"/>
        <v>0</v>
      </c>
      <c r="I137" s="18">
        <f t="shared" ca="1" si="57"/>
        <v>0.15731892206339357</v>
      </c>
      <c r="J137" s="18">
        <f t="shared" ca="1" si="58"/>
        <v>0.64543298220404854</v>
      </c>
      <c r="K137" s="18">
        <f t="shared" ca="1" si="59"/>
        <v>1.8028526231122831E-9</v>
      </c>
      <c r="L137" s="18">
        <f t="shared" ca="1" si="60"/>
        <v>9.9774653735874685E-2</v>
      </c>
      <c r="M137" s="18">
        <f t="shared" ca="1" si="61"/>
        <v>0.30655774098153965</v>
      </c>
      <c r="N137" s="18">
        <f t="shared" ca="1" si="62"/>
        <v>8.3268867760277196E-14</v>
      </c>
      <c r="O137" s="18">
        <f ca="1">N137*DCC!C138*DCC!D138</f>
        <v>8.9998324577191751E-6</v>
      </c>
      <c r="P137" s="18"/>
    </row>
    <row r="138" spans="1:16" x14ac:dyDescent="0.15">
      <c r="B138" s="18"/>
      <c r="C138" s="18"/>
      <c r="E138" s="18">
        <f>Main!D171</f>
        <v>449650</v>
      </c>
      <c r="F138">
        <f t="shared" ca="1" si="54"/>
        <v>9.9195355374617576E-6</v>
      </c>
      <c r="G138" s="18">
        <f t="shared" si="55"/>
        <v>0.94730963557434056</v>
      </c>
      <c r="H138" s="18">
        <f t="shared" si="56"/>
        <v>0</v>
      </c>
      <c r="I138" s="18">
        <f t="shared" ca="1" si="57"/>
        <v>0.14542058842194325</v>
      </c>
      <c r="J138" s="18">
        <f t="shared" ca="1" si="58"/>
        <v>0.63083928224648889</v>
      </c>
      <c r="K138" s="18">
        <f t="shared" ca="1" si="59"/>
        <v>1.7928972691693011E-9</v>
      </c>
      <c r="L138" s="18">
        <f t="shared" ca="1" si="60"/>
        <v>8.8194079600246555E-2</v>
      </c>
      <c r="M138" s="18">
        <f t="shared" ca="1" si="61"/>
        <v>0.29383531043648448</v>
      </c>
      <c r="N138" s="18">
        <f t="shared" ca="1" si="62"/>
        <v>5.021860022978384E-14</v>
      </c>
      <c r="O138" s="18">
        <f ca="1">N138*DCC!C139*DCC!D139</f>
        <v>6.8330239714256759E-6</v>
      </c>
      <c r="P138" s="18"/>
    </row>
    <row r="139" spans="1:16" x14ac:dyDescent="0.15">
      <c r="B139" s="18"/>
      <c r="C139" s="18"/>
      <c r="E139" s="18">
        <f>Main!D172</f>
        <v>566080</v>
      </c>
      <c r="F139">
        <f t="shared" ca="1" si="54"/>
        <v>7.8570652221778879E-6</v>
      </c>
      <c r="G139" s="18">
        <f t="shared" si="55"/>
        <v>0.94731303304885162</v>
      </c>
      <c r="H139" s="18">
        <f t="shared" si="56"/>
        <v>0</v>
      </c>
      <c r="I139" s="18">
        <f t="shared" ca="1" si="57"/>
        <v>0.1344216453634548</v>
      </c>
      <c r="J139" s="18">
        <f t="shared" ca="1" si="58"/>
        <v>0.61657386428018934</v>
      </c>
      <c r="K139" s="18">
        <f t="shared" ca="1" si="59"/>
        <v>1.7808325217326454E-9</v>
      </c>
      <c r="L139" s="18">
        <f t="shared" ca="1" si="60"/>
        <v>7.7580224626551286E-2</v>
      </c>
      <c r="M139" s="18">
        <f t="shared" ca="1" si="61"/>
        <v>0.28183765642685688</v>
      </c>
      <c r="N139" s="18">
        <f t="shared" ca="1" si="62"/>
        <v>3.0305887218271402E-14</v>
      </c>
      <c r="O139" s="18">
        <f ca="1">N139*DCC!C140*DCC!D140</f>
        <v>5.1912893792959062E-6</v>
      </c>
      <c r="P139" s="18"/>
    </row>
    <row r="140" spans="1:16" x14ac:dyDescent="0.15">
      <c r="B140" s="18"/>
      <c r="C140" s="18"/>
      <c r="E140" s="18">
        <f>Main!D173</f>
        <v>712640</v>
      </c>
      <c r="F140">
        <f t="shared" ca="1" si="54"/>
        <v>6.2233740095991408E-6</v>
      </c>
      <c r="G140" s="18">
        <f t="shared" si="55"/>
        <v>0.94731584553514081</v>
      </c>
      <c r="H140" s="18">
        <f t="shared" si="56"/>
        <v>0</v>
      </c>
      <c r="I140" s="18">
        <f t="shared" ca="1" si="57"/>
        <v>0.12425556963069943</v>
      </c>
      <c r="J140" s="18">
        <f t="shared" ca="1" si="58"/>
        <v>0.60263149655699377</v>
      </c>
      <c r="K140" s="18">
        <f ca="1">(I140-J140)/($B$6^$B$19-$C$6^$B$19)</f>
        <v>1.7668847614107213E-9</v>
      </c>
      <c r="L140" s="18">
        <f ca="1">I140-K140*$B$6^$B$19</f>
        <v>6.7859339838548333E-2</v>
      </c>
      <c r="M140" s="18">
        <f ca="1">L140+K140*$B$3^$B$19</f>
        <v>0.27051699531628848</v>
      </c>
      <c r="N140" s="18">
        <f t="shared" ca="1" si="62"/>
        <v>1.8301934114177803E-14</v>
      </c>
      <c r="O140" s="18">
        <f ca="1">N140*DCC!C141*DCC!D141</f>
        <v>3.9467828086278602E-6</v>
      </c>
      <c r="P140" s="18"/>
    </row>
    <row r="141" spans="1:16" x14ac:dyDescent="0.15">
      <c r="B141" s="18"/>
      <c r="C141" s="18"/>
      <c r="E141" s="18">
        <f>Main!D174</f>
        <v>897160</v>
      </c>
      <c r="F141">
        <f t="shared" ca="1" si="54"/>
        <v>4.9291305386986781E-6</v>
      </c>
      <c r="G141" s="18">
        <f t="shared" si="55"/>
        <v>0.94731817413059816</v>
      </c>
      <c r="H141" s="18">
        <f t="shared" si="56"/>
        <v>0</v>
      </c>
      <c r="I141" s="18">
        <f t="shared" ca="1" si="57"/>
        <v>0.1148575940437368</v>
      </c>
      <c r="J141" s="18">
        <f t="shared" ca="1" si="58"/>
        <v>0.58900252036977307</v>
      </c>
      <c r="K141" s="18">
        <f ca="1">(I141-J141)/($B$6^$B$19-$C$6^$B$19)</f>
        <v>1.7512575317251703E-9</v>
      </c>
      <c r="L141" s="18">
        <f ca="1">I141-K141*$B$6^$B$19</f>
        <v>5.8960161261786513E-2</v>
      </c>
      <c r="M141" s="18">
        <f ca="1">L141+K141*$B$3^$B$19</f>
        <v>0.25982540910839325</v>
      </c>
      <c r="N141" s="18">
        <f ca="1">$B$21*(F141*M141*G141+H141)/E141</f>
        <v>1.1059355815837832E-14</v>
      </c>
      <c r="O141" s="18">
        <f ca="1">N141*DCC!C142*DCC!D142</f>
        <v>3.0024425780492447E-6</v>
      </c>
      <c r="P141" s="18"/>
    </row>
    <row r="142" spans="1:16" x14ac:dyDescent="0.15">
      <c r="B142" s="18"/>
      <c r="C142" s="18"/>
      <c r="E142" s="18"/>
      <c r="O142" s="18">
        <f ca="1">SUM(O2:O141)</f>
        <v>1.2061910726933289</v>
      </c>
      <c r="P142" s="18"/>
    </row>
    <row r="143" spans="1:16" x14ac:dyDescent="0.15">
      <c r="B143" s="18"/>
      <c r="C143" s="18"/>
      <c r="E143" s="18"/>
    </row>
    <row r="144" spans="1:16" x14ac:dyDescent="0.15">
      <c r="B144" s="18"/>
      <c r="C144" s="18"/>
      <c r="E144" s="18"/>
    </row>
    <row r="145" spans="2:5" x14ac:dyDescent="0.15">
      <c r="B145" s="18"/>
      <c r="C145" s="18"/>
      <c r="E145" s="18"/>
    </row>
    <row r="146" spans="2:5" x14ac:dyDescent="0.15">
      <c r="B146" s="18"/>
      <c r="C146" s="18"/>
      <c r="E146" s="18"/>
    </row>
    <row r="147" spans="2:5" x14ac:dyDescent="0.15">
      <c r="B147" s="18"/>
      <c r="C147" s="18"/>
      <c r="E147" s="18"/>
    </row>
    <row r="148" spans="2:5" x14ac:dyDescent="0.15">
      <c r="B148" s="18"/>
      <c r="C148" s="18"/>
      <c r="E148" s="18"/>
    </row>
    <row r="149" spans="2:5" x14ac:dyDescent="0.15">
      <c r="B149" s="18"/>
      <c r="C149" s="18"/>
      <c r="E149" s="18"/>
    </row>
    <row r="150" spans="2:5" x14ac:dyDescent="0.15">
      <c r="B150" s="18"/>
      <c r="C150" s="18"/>
      <c r="E150" s="18"/>
    </row>
    <row r="151" spans="2:5" x14ac:dyDescent="0.15">
      <c r="B151" s="18"/>
      <c r="C151" s="18"/>
      <c r="E151" s="18"/>
    </row>
    <row r="152" spans="2:5" x14ac:dyDescent="0.15">
      <c r="B152" s="18"/>
      <c r="C152" s="18"/>
    </row>
    <row r="153" spans="2:5" x14ac:dyDescent="0.15">
      <c r="B153" s="18"/>
      <c r="C153" s="18"/>
    </row>
    <row r="154" spans="2:5" x14ac:dyDescent="0.15">
      <c r="B154" s="18"/>
      <c r="C154" s="18"/>
    </row>
    <row r="155" spans="2:5" x14ac:dyDescent="0.15">
      <c r="B155" s="18"/>
      <c r="C155" s="18"/>
    </row>
    <row r="156" spans="2:5" x14ac:dyDescent="0.15">
      <c r="B156" s="18"/>
      <c r="C156" s="18"/>
    </row>
    <row r="157" spans="2:5" x14ac:dyDescent="0.15">
      <c r="B157" s="18"/>
      <c r="C157" s="18"/>
    </row>
    <row r="158" spans="2:5" x14ac:dyDescent="0.15">
      <c r="B158" s="18"/>
      <c r="C158" s="18"/>
    </row>
    <row r="159" spans="2:5" x14ac:dyDescent="0.15">
      <c r="B159" s="18"/>
      <c r="C159" s="18"/>
    </row>
    <row r="160" spans="2:5" x14ac:dyDescent="0.15">
      <c r="B160" s="18"/>
      <c r="C160" s="18"/>
    </row>
    <row r="161" spans="2:3" x14ac:dyDescent="0.15">
      <c r="B161" s="18"/>
      <c r="C161" s="18"/>
    </row>
    <row r="162" spans="2:3" x14ac:dyDescent="0.15">
      <c r="B162" s="18"/>
      <c r="C162" s="18"/>
    </row>
    <row r="163" spans="2:3" x14ac:dyDescent="0.15">
      <c r="B163" s="18"/>
      <c r="C163" s="18"/>
    </row>
    <row r="164" spans="2:3" x14ac:dyDescent="0.15">
      <c r="B164" s="18"/>
      <c r="C164" s="18"/>
    </row>
    <row r="165" spans="2:3" x14ac:dyDescent="0.15">
      <c r="B165" s="18"/>
      <c r="C165" s="18"/>
    </row>
    <row r="166" spans="2:3" x14ac:dyDescent="0.15">
      <c r="B166" s="18"/>
      <c r="C166" s="18"/>
    </row>
    <row r="167" spans="2:3" x14ac:dyDescent="0.15">
      <c r="B167" s="18"/>
      <c r="C167" s="18"/>
    </row>
    <row r="168" spans="2:3" x14ac:dyDescent="0.15">
      <c r="B168" s="18"/>
      <c r="C168" s="18"/>
    </row>
    <row r="169" spans="2:3" x14ac:dyDescent="0.15">
      <c r="B169" s="18"/>
      <c r="C169" s="18"/>
    </row>
    <row r="170" spans="2:3" x14ac:dyDescent="0.15">
      <c r="B170" s="18"/>
      <c r="C170" s="18"/>
    </row>
    <row r="171" spans="2:3" x14ac:dyDescent="0.15">
      <c r="B171" s="18"/>
      <c r="C171" s="18"/>
    </row>
    <row r="172" spans="2:3" x14ac:dyDescent="0.15">
      <c r="B172" s="18"/>
      <c r="C172" s="18"/>
    </row>
    <row r="173" spans="2:3" x14ac:dyDescent="0.15">
      <c r="B173" s="18"/>
      <c r="C173" s="18"/>
    </row>
    <row r="174" spans="2:3" x14ac:dyDescent="0.15">
      <c r="B174" s="18"/>
      <c r="C174" s="18"/>
    </row>
    <row r="175" spans="2:3" x14ac:dyDescent="0.15">
      <c r="B175" s="18"/>
      <c r="C175" s="18"/>
    </row>
  </sheetData>
  <mergeCells count="1">
    <mergeCell ref="B53:C53"/>
  </mergeCells>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O844"/>
  <sheetViews>
    <sheetView topLeftCell="A727" workbookViewId="0">
      <selection activeCell="G761" sqref="G761"/>
    </sheetView>
  </sheetViews>
  <sheetFormatPr defaultRowHeight="13.5" x14ac:dyDescent="0.15"/>
  <cols>
    <col min="1" max="1" width="18.25" customWidth="1"/>
    <col min="2" max="41" width="9.625" customWidth="1"/>
  </cols>
  <sheetData>
    <row r="1" spans="1:41" x14ac:dyDescent="0.15">
      <c r="A1" t="s">
        <v>46</v>
      </c>
      <c r="B1" s="73">
        <f ca="1">Main!B24</f>
        <v>1033.2274527998859</v>
      </c>
      <c r="D1" t="s">
        <v>347</v>
      </c>
      <c r="E1">
        <v>1</v>
      </c>
      <c r="F1">
        <v>2</v>
      </c>
      <c r="G1">
        <v>3</v>
      </c>
      <c r="H1">
        <v>3</v>
      </c>
      <c r="I1">
        <v>3</v>
      </c>
      <c r="J1">
        <v>4</v>
      </c>
      <c r="K1">
        <v>4</v>
      </c>
      <c r="L1">
        <v>4</v>
      </c>
      <c r="M1">
        <v>4</v>
      </c>
      <c r="N1">
        <v>5</v>
      </c>
      <c r="O1">
        <v>5</v>
      </c>
      <c r="P1">
        <v>5</v>
      </c>
      <c r="Q1">
        <v>5</v>
      </c>
      <c r="R1">
        <v>5</v>
      </c>
      <c r="S1">
        <v>5</v>
      </c>
      <c r="T1">
        <v>5</v>
      </c>
      <c r="U1">
        <v>5</v>
      </c>
      <c r="V1">
        <v>5</v>
      </c>
      <c r="W1">
        <v>5</v>
      </c>
      <c r="X1">
        <v>6</v>
      </c>
      <c r="Y1">
        <v>6</v>
      </c>
      <c r="Z1">
        <v>6</v>
      </c>
      <c r="AA1">
        <v>6</v>
      </c>
      <c r="AB1">
        <v>6</v>
      </c>
      <c r="AC1">
        <v>6</v>
      </c>
      <c r="AD1">
        <v>6</v>
      </c>
      <c r="AE1">
        <v>6</v>
      </c>
      <c r="AF1">
        <v>6</v>
      </c>
      <c r="AI1" s="26">
        <f>COLUMN()</f>
        <v>35</v>
      </c>
      <c r="AJ1" s="26">
        <f>COLUMN()</f>
        <v>36</v>
      </c>
      <c r="AK1" s="26">
        <f>COLUMN()</f>
        <v>37</v>
      </c>
      <c r="AL1" s="26">
        <f>COLUMN()</f>
        <v>38</v>
      </c>
      <c r="AM1" s="26">
        <f>COLUMN()</f>
        <v>39</v>
      </c>
      <c r="AN1" s="26">
        <f>COLUMN()</f>
        <v>40</v>
      </c>
      <c r="AO1" s="26">
        <f>COLUMN()</f>
        <v>41</v>
      </c>
    </row>
    <row r="2" spans="1:41" x14ac:dyDescent="0.15">
      <c r="A2" s="26" t="s">
        <v>56</v>
      </c>
      <c r="B2" s="73">
        <f ca="1">Main!B25</f>
        <v>10</v>
      </c>
      <c r="D2" t="s">
        <v>60</v>
      </c>
      <c r="E2">
        <v>1</v>
      </c>
      <c r="F2">
        <v>2</v>
      </c>
      <c r="G2">
        <v>3</v>
      </c>
      <c r="H2">
        <v>4</v>
      </c>
      <c r="I2">
        <v>5</v>
      </c>
      <c r="J2">
        <v>6</v>
      </c>
      <c r="K2">
        <v>7</v>
      </c>
      <c r="L2">
        <v>8</v>
      </c>
      <c r="M2">
        <v>9</v>
      </c>
      <c r="N2">
        <v>10</v>
      </c>
      <c r="O2">
        <v>11</v>
      </c>
      <c r="P2">
        <v>12</v>
      </c>
      <c r="Q2">
        <v>13</v>
      </c>
      <c r="R2">
        <v>14</v>
      </c>
      <c r="S2">
        <v>15</v>
      </c>
      <c r="T2">
        <v>16</v>
      </c>
      <c r="U2">
        <v>17</v>
      </c>
      <c r="V2">
        <v>18</v>
      </c>
      <c r="W2">
        <v>19</v>
      </c>
      <c r="X2">
        <v>20</v>
      </c>
      <c r="Y2">
        <v>21</v>
      </c>
      <c r="Z2">
        <v>22</v>
      </c>
      <c r="AA2">
        <v>23</v>
      </c>
      <c r="AB2">
        <v>24</v>
      </c>
      <c r="AC2">
        <v>25</v>
      </c>
      <c r="AD2">
        <v>26</v>
      </c>
      <c r="AE2">
        <v>27</v>
      </c>
      <c r="AF2">
        <v>28</v>
      </c>
      <c r="AI2" t="s">
        <v>355</v>
      </c>
    </row>
    <row r="3" spans="1:41" x14ac:dyDescent="0.15">
      <c r="A3" s="26" t="s">
        <v>192</v>
      </c>
      <c r="B3" s="73">
        <f ca="1">Data!B9</f>
        <v>573.22066525976641</v>
      </c>
      <c r="D3" t="s">
        <v>59</v>
      </c>
      <c r="E3">
        <v>1</v>
      </c>
      <c r="F3">
        <v>4</v>
      </c>
      <c r="G3">
        <v>7</v>
      </c>
      <c r="H3">
        <v>9</v>
      </c>
      <c r="I3">
        <v>11</v>
      </c>
      <c r="J3">
        <v>12</v>
      </c>
      <c r="K3">
        <v>14</v>
      </c>
      <c r="L3">
        <v>16</v>
      </c>
      <c r="M3">
        <v>19</v>
      </c>
      <c r="N3">
        <v>20</v>
      </c>
      <c r="O3">
        <v>23</v>
      </c>
      <c r="P3">
        <v>24</v>
      </c>
      <c r="Q3">
        <v>27</v>
      </c>
      <c r="R3">
        <v>28</v>
      </c>
      <c r="S3">
        <v>31</v>
      </c>
      <c r="T3">
        <v>32</v>
      </c>
      <c r="U3">
        <v>35</v>
      </c>
      <c r="V3">
        <v>40</v>
      </c>
      <c r="W3">
        <v>39</v>
      </c>
      <c r="X3">
        <v>40</v>
      </c>
      <c r="Y3">
        <v>45</v>
      </c>
      <c r="Z3">
        <v>48</v>
      </c>
      <c r="AA3">
        <v>51</v>
      </c>
      <c r="AB3">
        <v>52</v>
      </c>
      <c r="AC3">
        <v>55</v>
      </c>
      <c r="AD3">
        <v>56</v>
      </c>
      <c r="AE3">
        <v>59</v>
      </c>
      <c r="AF3">
        <v>59</v>
      </c>
      <c r="AI3" t="s">
        <v>292</v>
      </c>
      <c r="AJ3" t="s">
        <v>349</v>
      </c>
      <c r="AK3" t="s">
        <v>350</v>
      </c>
      <c r="AL3" t="s">
        <v>351</v>
      </c>
      <c r="AM3" t="s">
        <v>352</v>
      </c>
      <c r="AN3" t="s">
        <v>353</v>
      </c>
      <c r="AO3" t="s">
        <v>354</v>
      </c>
    </row>
    <row r="4" spans="1:41" s="26" customFormat="1" x14ac:dyDescent="0.15">
      <c r="A4" s="26" t="s">
        <v>333</v>
      </c>
      <c r="B4" s="74">
        <f ca="1">Main!B26</f>
        <v>89.6</v>
      </c>
      <c r="D4" s="61" t="s">
        <v>362</v>
      </c>
      <c r="E4" s="63">
        <v>18500</v>
      </c>
      <c r="F4" s="63">
        <v>3690</v>
      </c>
      <c r="G4" s="63">
        <v>19.5</v>
      </c>
      <c r="H4" s="63">
        <v>17.7</v>
      </c>
      <c r="I4" s="63">
        <v>49.2</v>
      </c>
      <c r="J4" s="63">
        <v>103</v>
      </c>
      <c r="K4" s="63">
        <v>36.700000000000003</v>
      </c>
      <c r="L4" s="63">
        <v>87.4</v>
      </c>
      <c r="M4" s="63">
        <v>3.19</v>
      </c>
      <c r="N4" s="63">
        <v>16.399999999999999</v>
      </c>
      <c r="O4" s="63">
        <v>4.43</v>
      </c>
      <c r="P4" s="63">
        <v>19.3</v>
      </c>
      <c r="Q4" s="63">
        <v>4.17</v>
      </c>
      <c r="R4" s="63">
        <v>13.4</v>
      </c>
      <c r="S4" s="63">
        <v>1.1499999999999999</v>
      </c>
      <c r="T4" s="63">
        <v>3.06</v>
      </c>
      <c r="U4" s="63">
        <v>1.3</v>
      </c>
      <c r="V4" s="63">
        <v>2.33</v>
      </c>
      <c r="W4" s="63">
        <v>1.87</v>
      </c>
      <c r="X4" s="63">
        <v>2.17</v>
      </c>
      <c r="Y4" s="63">
        <v>0.74</v>
      </c>
      <c r="Z4" s="63">
        <v>2.63</v>
      </c>
      <c r="AA4" s="63">
        <v>1.23</v>
      </c>
      <c r="AB4" s="63">
        <v>2.12</v>
      </c>
      <c r="AC4" s="63">
        <v>1.1399999999999999</v>
      </c>
      <c r="AD4" s="63">
        <v>9.32</v>
      </c>
      <c r="AE4" s="63">
        <v>0.1</v>
      </c>
      <c r="AF4" s="63">
        <v>0.48</v>
      </c>
      <c r="AI4">
        <v>0</v>
      </c>
      <c r="AJ4" s="18">
        <v>0.71657199999999999</v>
      </c>
      <c r="AK4" s="18">
        <v>0.71596800000000005</v>
      </c>
      <c r="AL4" s="18">
        <v>0.80704200000000004</v>
      </c>
      <c r="AM4" s="18">
        <v>0.69003000000000003</v>
      </c>
      <c r="AN4" s="18">
        <v>0.68868200000000002</v>
      </c>
      <c r="AO4" s="18">
        <v>0.69874700000000001</v>
      </c>
    </row>
    <row r="5" spans="1:41" s="26" customFormat="1" x14ac:dyDescent="0.15">
      <c r="A5" t="s">
        <v>348</v>
      </c>
      <c r="B5">
        <v>1.720313</v>
      </c>
      <c r="D5" s="61" t="s">
        <v>363</v>
      </c>
      <c r="E5" s="63">
        <v>2.85</v>
      </c>
      <c r="F5" s="63">
        <v>3.12</v>
      </c>
      <c r="G5" s="63">
        <v>3.41</v>
      </c>
      <c r="H5" s="63">
        <v>4.3</v>
      </c>
      <c r="I5" s="63">
        <v>3.93</v>
      </c>
      <c r="J5" s="63">
        <v>3.18</v>
      </c>
      <c r="K5" s="63">
        <v>3.77</v>
      </c>
      <c r="L5" s="63">
        <v>3.11</v>
      </c>
      <c r="M5" s="63">
        <v>4.05</v>
      </c>
      <c r="N5" s="63">
        <v>3.11</v>
      </c>
      <c r="O5" s="63">
        <v>3.14</v>
      </c>
      <c r="P5" s="63">
        <v>3.65</v>
      </c>
      <c r="Q5" s="63">
        <v>3.46</v>
      </c>
      <c r="R5" s="63">
        <v>3</v>
      </c>
      <c r="S5" s="63">
        <v>4.04</v>
      </c>
      <c r="T5" s="63">
        <v>3.3</v>
      </c>
      <c r="U5" s="63">
        <v>4.4000000000000004</v>
      </c>
      <c r="V5" s="63">
        <v>4.33</v>
      </c>
      <c r="W5" s="63">
        <v>4.49</v>
      </c>
      <c r="X5" s="63">
        <v>2.93</v>
      </c>
      <c r="Y5" s="63">
        <v>3.78</v>
      </c>
      <c r="Z5" s="63">
        <v>3.79</v>
      </c>
      <c r="AA5" s="63">
        <v>3.5</v>
      </c>
      <c r="AB5" s="63">
        <v>3.28</v>
      </c>
      <c r="AC5" s="63">
        <v>3.29</v>
      </c>
      <c r="AD5" s="63">
        <v>3.01</v>
      </c>
      <c r="AE5" s="63">
        <v>4.25</v>
      </c>
      <c r="AF5" s="63">
        <v>3.52</v>
      </c>
      <c r="AI5" s="63">
        <v>0.152</v>
      </c>
      <c r="AJ5" s="63">
        <v>0.71657199999999999</v>
      </c>
      <c r="AK5" s="63">
        <v>0.71596800000000005</v>
      </c>
      <c r="AL5" s="63">
        <v>0.80704200000000004</v>
      </c>
      <c r="AM5" s="63">
        <v>0.69003000000000003</v>
      </c>
      <c r="AN5" s="63">
        <v>0.68868200000000002</v>
      </c>
      <c r="AO5" s="63">
        <v>0.69874700000000001</v>
      </c>
    </row>
    <row r="6" spans="1:41" ht="15" customHeight="1" x14ac:dyDescent="0.15">
      <c r="A6" t="s">
        <v>61</v>
      </c>
      <c r="B6">
        <v>938.27</v>
      </c>
      <c r="D6" s="18" t="s">
        <v>364</v>
      </c>
      <c r="E6" s="63">
        <v>2.74</v>
      </c>
      <c r="F6" s="63">
        <v>2.77</v>
      </c>
      <c r="G6" s="63">
        <v>2.82</v>
      </c>
      <c r="H6" s="63">
        <v>3.05</v>
      </c>
      <c r="I6" s="63">
        <v>2.96</v>
      </c>
      <c r="J6" s="63">
        <v>2.76</v>
      </c>
      <c r="K6" s="63">
        <v>2.89</v>
      </c>
      <c r="L6" s="63">
        <v>2.7</v>
      </c>
      <c r="M6" s="63">
        <v>2.82</v>
      </c>
      <c r="N6" s="63">
        <v>2.76</v>
      </c>
      <c r="O6" s="63">
        <v>2.84</v>
      </c>
      <c r="P6" s="63">
        <v>2.7</v>
      </c>
      <c r="Q6" s="63">
        <v>2.77</v>
      </c>
      <c r="R6" s="63">
        <v>2.66</v>
      </c>
      <c r="S6" s="63">
        <v>2.89</v>
      </c>
      <c r="T6" s="63">
        <v>2.71</v>
      </c>
      <c r="U6" s="63">
        <v>3</v>
      </c>
      <c r="V6" s="63">
        <v>2.93</v>
      </c>
      <c r="W6" s="63">
        <v>3.05</v>
      </c>
      <c r="X6" s="63">
        <v>2.77</v>
      </c>
      <c r="Y6" s="63">
        <v>2.97</v>
      </c>
      <c r="Z6" s="63">
        <v>2.99</v>
      </c>
      <c r="AA6" s="63">
        <v>2.94</v>
      </c>
      <c r="AB6" s="63">
        <v>2.89</v>
      </c>
      <c r="AC6" s="63">
        <v>2.74</v>
      </c>
      <c r="AD6" s="63">
        <v>2.63</v>
      </c>
      <c r="AE6" s="63">
        <v>2.63</v>
      </c>
      <c r="AF6" s="63">
        <v>2.63</v>
      </c>
      <c r="AI6" s="63">
        <v>0.46300000000000002</v>
      </c>
      <c r="AJ6" s="63">
        <v>0.71657199999999999</v>
      </c>
      <c r="AK6" s="63">
        <v>0.71596800000000005</v>
      </c>
      <c r="AL6" s="63">
        <v>0.80704200000000004</v>
      </c>
      <c r="AM6" s="63">
        <v>0.69003000000000003</v>
      </c>
      <c r="AN6" s="63">
        <v>0.68868200000000002</v>
      </c>
      <c r="AO6" s="63">
        <v>0.69874700000000001</v>
      </c>
    </row>
    <row r="7" spans="1:41" ht="15" customHeight="1" x14ac:dyDescent="0.15">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I7" s="63">
        <v>1.24</v>
      </c>
      <c r="AJ7" s="63">
        <v>0.71657199999999999</v>
      </c>
      <c r="AK7" s="63">
        <v>0.71596800000000005</v>
      </c>
      <c r="AL7" s="63">
        <v>0.80704200000000004</v>
      </c>
      <c r="AM7" s="63">
        <v>0.69003000000000003</v>
      </c>
      <c r="AN7" s="63">
        <v>0.68868200000000002</v>
      </c>
      <c r="AO7" s="63">
        <v>0.69874700000000001</v>
      </c>
    </row>
    <row r="8" spans="1:41" ht="15" customHeight="1" x14ac:dyDescent="0.15">
      <c r="D8" s="18" t="s">
        <v>369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I8" s="63">
        <v>2.9</v>
      </c>
      <c r="AJ8" s="63">
        <v>0.71285799999999999</v>
      </c>
      <c r="AK8" s="63">
        <v>0.76067700000000005</v>
      </c>
      <c r="AL8" s="63">
        <v>0.83616000000000001</v>
      </c>
      <c r="AM8" s="63">
        <v>0.73720399999999997</v>
      </c>
      <c r="AN8" s="63">
        <v>0.71189999999999998</v>
      </c>
      <c r="AO8" s="63">
        <v>0.71182599999999996</v>
      </c>
    </row>
    <row r="9" spans="1:41" ht="15" customHeight="1" x14ac:dyDescent="0.15">
      <c r="D9" s="18">
        <f>dEdxTable!B5</f>
        <v>1.1294999999999999E-2</v>
      </c>
      <c r="E9" s="18">
        <f ca="1">$D9+dEdxTable!C5*Primary!$B$1</f>
        <v>40360.975283721942</v>
      </c>
      <c r="F9" s="18">
        <f ca="1">$D9+dEdxTable!D5*Primary!$B$1</f>
        <v>40401.271154381131</v>
      </c>
      <c r="G9" s="18">
        <f ca="1">$D9+dEdxTable!E5*Primary!$B$1</f>
        <v>51674.815891880688</v>
      </c>
      <c r="H9" s="18">
        <f ca="1">$D9+dEdxTable!F5*Primary!$B$1</f>
        <v>70902.145561033773</v>
      </c>
      <c r="I9" s="18">
        <f ca="1">$D9+dEdxTable!G5*Primary!$B$1</f>
        <v>90906.462274692371</v>
      </c>
      <c r="J9" s="18">
        <f ca="1">$D9+dEdxTable!H5*Primary!$B$1</f>
        <v>118418.20966039493</v>
      </c>
      <c r="K9" s="18">
        <f ca="1">$D9+dEdxTable!I5*Primary!$B$1</f>
        <v>137098.96200701687</v>
      </c>
      <c r="L9" s="18">
        <f ca="1">$D9+dEdxTable!J5*Primary!$B$1</f>
        <v>155769.3820791108</v>
      </c>
      <c r="M9" s="18">
        <f ca="1">$D9+dEdxTable!K5*Primary!$B$1</f>
        <v>165740.02699862971</v>
      </c>
      <c r="N9" s="18">
        <f ca="1">$D9+dEdxTable!L5*Primary!$B$1</f>
        <v>194577.4052062745</v>
      </c>
      <c r="O9" s="18">
        <f ca="1">$D9+dEdxTable!M5*Primary!$B$1</f>
        <v>198018.05262409814</v>
      </c>
      <c r="P9" s="18">
        <f ca="1">$D9+dEdxTable!N5*Primary!$B$1</f>
        <v>226607.45624307098</v>
      </c>
      <c r="Q9" s="18">
        <f ca="1">$D9+dEdxTable!O5*Primary!$B$1</f>
        <v>229025.20848262272</v>
      </c>
      <c r="R9" s="18">
        <f ca="1">$D9+dEdxTable!P5*Primary!$B$1</f>
        <v>257810.92531762755</v>
      </c>
      <c r="S9" s="18">
        <f ca="1">$D9+dEdxTable!Q5*Primary!$B$1</f>
        <v>259030.13371193138</v>
      </c>
      <c r="T9" s="18">
        <f ca="1">$D9+dEdxTable!R5*Primary!$B$1</f>
        <v>288725.0907054001</v>
      </c>
      <c r="U9" s="18">
        <f ca="1">$D9+dEdxTable!S5*Primary!$B$1</f>
        <v>288683.76160728809</v>
      </c>
      <c r="V9" s="18">
        <f ca="1">$D9+dEdxTable!T5*Primary!$B$1</f>
        <v>275582.43750578555</v>
      </c>
      <c r="W9" s="18">
        <f ca="1">$D9+dEdxTable!U5*Primary!$B$1</f>
        <v>318451.04452245281</v>
      </c>
      <c r="X9" s="18">
        <f ca="1">$D9+dEdxTable!V5*Primary!$B$1</f>
        <v>333319.18756824319</v>
      </c>
      <c r="Y9" s="18">
        <f ca="1">$D9+dEdxTable!W5*Primary!$B$1</f>
        <v>319680.58519128466</v>
      </c>
      <c r="Z9" s="18">
        <f ca="1">$D9+dEdxTable!X5*Primary!$B$1</f>
        <v>332916.22886165121</v>
      </c>
      <c r="AA9" s="18">
        <f ca="1">$D9+dEdxTable!Y5*Primary!$B$1</f>
        <v>332378.95058619528</v>
      </c>
      <c r="AB9" s="18">
        <f ca="1">$D9+dEdxTable!Z5*Primary!$B$1</f>
        <v>344664.02499998588</v>
      </c>
      <c r="AC9" s="18">
        <f ca="1">$D9+dEdxTable!AA5*Primary!$B$1</f>
        <v>361402.30973534402</v>
      </c>
      <c r="AD9" s="18">
        <f ca="1">$D9+dEdxTable!AB5*Primary!$B$1</f>
        <v>372261.5302642709</v>
      </c>
      <c r="AE9" s="18">
        <f ca="1">$D9+dEdxTable!AC5*Primary!$B$1</f>
        <v>370422.38539828704</v>
      </c>
      <c r="AF9" s="18">
        <f ca="1">$D9+dEdxTable!AD5*Primary!$B$1</f>
        <v>387201.99923175719</v>
      </c>
      <c r="AI9" s="63">
        <v>6.7</v>
      </c>
      <c r="AJ9" s="63">
        <v>0.76613799999999999</v>
      </c>
      <c r="AK9" s="63">
        <v>0.75585899999999995</v>
      </c>
      <c r="AL9" s="63">
        <v>0.80140900000000004</v>
      </c>
      <c r="AM9" s="63">
        <v>0.69392399999999999</v>
      </c>
      <c r="AN9" s="63">
        <v>0.65814099999999998</v>
      </c>
      <c r="AO9" s="63">
        <v>0.66223299999999996</v>
      </c>
    </row>
    <row r="10" spans="1:41" ht="15" customHeight="1" x14ac:dyDescent="0.15">
      <c r="D10" s="18">
        <f>dEdxTable!B6</f>
        <v>1.4219000000000001E-2</v>
      </c>
      <c r="E10" s="18">
        <f ca="1">$D10+dEdxTable!C6*Primary!$B$1</f>
        <v>40360.978207721942</v>
      </c>
      <c r="F10" s="18">
        <f ca="1">$D10+dEdxTable!D6*Primary!$B$1</f>
        <v>40401.274078381131</v>
      </c>
      <c r="G10" s="18">
        <f ca="1">$D10+dEdxTable!E6*Primary!$B$1</f>
        <v>51674.818815880688</v>
      </c>
      <c r="H10" s="18">
        <f ca="1">$D10+dEdxTable!F6*Primary!$B$1</f>
        <v>70902.148485033773</v>
      </c>
      <c r="I10" s="18">
        <f ca="1">$D10+dEdxTable!G6*Primary!$B$1</f>
        <v>90906.465198692371</v>
      </c>
      <c r="J10" s="18">
        <f ca="1">$D10+dEdxTable!H6*Primary!$B$1</f>
        <v>118418.21258439493</v>
      </c>
      <c r="K10" s="18">
        <f ca="1">$D10+dEdxTable!I6*Primary!$B$1</f>
        <v>137098.96493101688</v>
      </c>
      <c r="L10" s="18">
        <f ca="1">$D10+dEdxTable!J6*Primary!$B$1</f>
        <v>155769.3850031108</v>
      </c>
      <c r="M10" s="18">
        <f ca="1">$D10+dEdxTable!K6*Primary!$B$1</f>
        <v>165740.02992262971</v>
      </c>
      <c r="N10" s="18">
        <f ca="1">$D10+dEdxTable!L6*Primary!$B$1</f>
        <v>194577.4081302745</v>
      </c>
      <c r="O10" s="18">
        <f ca="1">$D10+dEdxTable!M6*Primary!$B$1</f>
        <v>198018.05554809814</v>
      </c>
      <c r="P10" s="18">
        <f ca="1">$D10+dEdxTable!N6*Primary!$B$1</f>
        <v>226607.45916707098</v>
      </c>
      <c r="Q10" s="18">
        <f ca="1">$D10+dEdxTable!O6*Primary!$B$1</f>
        <v>229025.21140662272</v>
      </c>
      <c r="R10" s="18">
        <f ca="1">$D10+dEdxTable!P6*Primary!$B$1</f>
        <v>257810.92824162755</v>
      </c>
      <c r="S10" s="18">
        <f ca="1">$D10+dEdxTable!Q6*Primary!$B$1</f>
        <v>259030.13663593138</v>
      </c>
      <c r="T10" s="18">
        <f ca="1">$D10+dEdxTable!R6*Primary!$B$1</f>
        <v>288725.09362940013</v>
      </c>
      <c r="U10" s="18">
        <f ca="1">$D10+dEdxTable!S6*Primary!$B$1</f>
        <v>288683.76453128812</v>
      </c>
      <c r="V10" s="18">
        <f ca="1">$D10+dEdxTable!T6*Primary!$B$1</f>
        <v>275582.44042978558</v>
      </c>
      <c r="W10" s="18">
        <f ca="1">$D10+dEdxTable!U6*Primary!$B$1</f>
        <v>318451.04744645284</v>
      </c>
      <c r="X10" s="18">
        <f ca="1">$D10+dEdxTable!V6*Primary!$B$1</f>
        <v>333319.19049224321</v>
      </c>
      <c r="Y10" s="18">
        <f ca="1">$D10+dEdxTable!W6*Primary!$B$1</f>
        <v>319680.58811528469</v>
      </c>
      <c r="Z10" s="18">
        <f ca="1">$D10+dEdxTable!X6*Primary!$B$1</f>
        <v>332916.23178565124</v>
      </c>
      <c r="AA10" s="18">
        <f ca="1">$D10+dEdxTable!Y6*Primary!$B$1</f>
        <v>332378.95351019531</v>
      </c>
      <c r="AB10" s="18">
        <f ca="1">$D10+dEdxTable!Z6*Primary!$B$1</f>
        <v>344664.02792398591</v>
      </c>
      <c r="AC10" s="18">
        <f ca="1">$D10+dEdxTable!AA6*Primary!$B$1</f>
        <v>361402.31265934405</v>
      </c>
      <c r="AD10" s="18">
        <f ca="1">$D10+dEdxTable!AB6*Primary!$B$1</f>
        <v>372261.53318827093</v>
      </c>
      <c r="AE10" s="18">
        <f ca="1">$D10+dEdxTable!AC6*Primary!$B$1</f>
        <v>370422.38832228706</v>
      </c>
      <c r="AF10" s="18">
        <f ca="1">$D10+dEdxTable!AD6*Primary!$B$1</f>
        <v>387202.00215575722</v>
      </c>
      <c r="AI10" s="63">
        <v>13.2</v>
      </c>
      <c r="AJ10" s="63">
        <v>0.75826199999999999</v>
      </c>
      <c r="AK10" s="63">
        <v>0.71618000000000004</v>
      </c>
      <c r="AL10" s="63">
        <v>0.77691900000000003</v>
      </c>
      <c r="AM10" s="63">
        <v>0.64826099999999998</v>
      </c>
      <c r="AN10" s="63">
        <v>0.62741800000000003</v>
      </c>
      <c r="AO10" s="63">
        <v>0.64249900000000004</v>
      </c>
    </row>
    <row r="11" spans="1:41" ht="15" customHeight="1" x14ac:dyDescent="0.15">
      <c r="D11" s="18">
        <f>dEdxTable!B7</f>
        <v>1.7901E-2</v>
      </c>
      <c r="E11" s="18">
        <f ca="1">$D11+dEdxTable!C7*Primary!$B$1</f>
        <v>40360.981889721945</v>
      </c>
      <c r="F11" s="18">
        <f ca="1">$D11+dEdxTable!D7*Primary!$B$1</f>
        <v>40401.277760381134</v>
      </c>
      <c r="G11" s="18">
        <f ca="1">$D11+dEdxTable!E7*Primary!$B$1</f>
        <v>51674.82249788069</v>
      </c>
      <c r="H11" s="18">
        <f ca="1">$D11+dEdxTable!F7*Primary!$B$1</f>
        <v>70902.152167033768</v>
      </c>
      <c r="I11" s="18">
        <f ca="1">$D11+dEdxTable!G7*Primary!$B$1</f>
        <v>90906.468880692366</v>
      </c>
      <c r="J11" s="18">
        <f ca="1">$D11+dEdxTable!H7*Primary!$B$1</f>
        <v>118418.21626639493</v>
      </c>
      <c r="K11" s="18">
        <f ca="1">$D11+dEdxTable!I7*Primary!$B$1</f>
        <v>137098.96861301688</v>
      </c>
      <c r="L11" s="18">
        <f ca="1">$D11+dEdxTable!J7*Primary!$B$1</f>
        <v>155769.38868511081</v>
      </c>
      <c r="M11" s="18">
        <f ca="1">$D11+dEdxTable!K7*Primary!$B$1</f>
        <v>165740.03360462972</v>
      </c>
      <c r="N11" s="18">
        <f ca="1">$D11+dEdxTable!L7*Primary!$B$1</f>
        <v>194577.41181227451</v>
      </c>
      <c r="O11" s="18">
        <f ca="1">$D11+dEdxTable!M7*Primary!$B$1</f>
        <v>198018.05923009815</v>
      </c>
      <c r="P11" s="18">
        <f ca="1">$D11+dEdxTable!N7*Primary!$B$1</f>
        <v>226607.46284907099</v>
      </c>
      <c r="Q11" s="18">
        <f ca="1">$D11+dEdxTable!O7*Primary!$B$1</f>
        <v>229025.21508862273</v>
      </c>
      <c r="R11" s="18">
        <f ca="1">$D11+dEdxTable!P7*Primary!$B$1</f>
        <v>257810.93192362756</v>
      </c>
      <c r="S11" s="18">
        <f ca="1">$D11+dEdxTable!Q7*Primary!$B$1</f>
        <v>259030.14031793139</v>
      </c>
      <c r="T11" s="18">
        <f ca="1">$D11+dEdxTable!R7*Primary!$B$1</f>
        <v>288725.09731140011</v>
      </c>
      <c r="U11" s="18">
        <f ca="1">$D11+dEdxTable!S7*Primary!$B$1</f>
        <v>288683.7682132881</v>
      </c>
      <c r="V11" s="18">
        <f ca="1">$D11+dEdxTable!T7*Primary!$B$1</f>
        <v>275582.44411178556</v>
      </c>
      <c r="W11" s="18">
        <f ca="1">$D11+dEdxTable!U7*Primary!$B$1</f>
        <v>318451.05112845282</v>
      </c>
      <c r="X11" s="18">
        <f ca="1">$D11+dEdxTable!V7*Primary!$B$1</f>
        <v>333319.1941742432</v>
      </c>
      <c r="Y11" s="18">
        <f ca="1">$D11+dEdxTable!W7*Primary!$B$1</f>
        <v>319680.59179728467</v>
      </c>
      <c r="Z11" s="18">
        <f ca="1">$D11+dEdxTable!X7*Primary!$B$1</f>
        <v>332916.23546765122</v>
      </c>
      <c r="AA11" s="18">
        <f ca="1">$D11+dEdxTable!Y7*Primary!$B$1</f>
        <v>332378.95719219529</v>
      </c>
      <c r="AB11" s="18">
        <f ca="1">$D11+dEdxTable!Z7*Primary!$B$1</f>
        <v>344664.03160598589</v>
      </c>
      <c r="AC11" s="18">
        <f ca="1">$D11+dEdxTable!AA7*Primary!$B$1</f>
        <v>361402.31634134403</v>
      </c>
      <c r="AD11" s="18">
        <f ca="1">$D11+dEdxTable!AB7*Primary!$B$1</f>
        <v>372261.53687027091</v>
      </c>
      <c r="AE11" s="18">
        <f ca="1">$D11+dEdxTable!AC7*Primary!$B$1</f>
        <v>370422.39200428704</v>
      </c>
      <c r="AF11" s="18">
        <f ca="1">$D11+dEdxTable!AD7*Primary!$B$1</f>
        <v>387202.0058377572</v>
      </c>
      <c r="AI11" s="63">
        <v>24.1</v>
      </c>
      <c r="AJ11" s="63">
        <v>0.72567899999999996</v>
      </c>
      <c r="AK11" s="63">
        <v>0.68320899999999996</v>
      </c>
      <c r="AL11" s="63">
        <v>0.76916099999999998</v>
      </c>
      <c r="AM11" s="63">
        <v>0.64255899999999999</v>
      </c>
      <c r="AN11" s="63">
        <v>0.65945699999999996</v>
      </c>
      <c r="AO11" s="63">
        <v>0.70908700000000002</v>
      </c>
    </row>
    <row r="12" spans="1:41" ht="15" customHeight="1" x14ac:dyDescent="0.15">
      <c r="D12" s="18">
        <f>dEdxTable!B8</f>
        <v>2.2536E-2</v>
      </c>
      <c r="E12" s="18">
        <f ca="1">$D12+dEdxTable!C8*Primary!$B$1</f>
        <v>40360.986524721942</v>
      </c>
      <c r="F12" s="18">
        <f ca="1">$D12+dEdxTable!D8*Primary!$B$1</f>
        <v>40401.282395381131</v>
      </c>
      <c r="G12" s="18">
        <f ca="1">$D12+dEdxTable!E8*Primary!$B$1</f>
        <v>51674.827132880688</v>
      </c>
      <c r="H12" s="18">
        <f ca="1">$D12+dEdxTable!F8*Primary!$B$1</f>
        <v>70902.156802033773</v>
      </c>
      <c r="I12" s="18">
        <f ca="1">$D12+dEdxTable!G8*Primary!$B$1</f>
        <v>90906.473515692371</v>
      </c>
      <c r="J12" s="18">
        <f ca="1">$D12+dEdxTable!H8*Primary!$B$1</f>
        <v>118418.22090139493</v>
      </c>
      <c r="K12" s="18">
        <f ca="1">$D12+dEdxTable!I8*Primary!$B$1</f>
        <v>137098.97324801688</v>
      </c>
      <c r="L12" s="18">
        <f ca="1">$D12+dEdxTable!J8*Primary!$B$1</f>
        <v>155769.3933201108</v>
      </c>
      <c r="M12" s="18">
        <f ca="1">$D12+dEdxTable!K8*Primary!$B$1</f>
        <v>165740.03823962971</v>
      </c>
      <c r="N12" s="18">
        <f ca="1">$D12+dEdxTable!L8*Primary!$B$1</f>
        <v>194577.4164472745</v>
      </c>
      <c r="O12" s="18">
        <f ca="1">$D12+dEdxTable!M8*Primary!$B$1</f>
        <v>198018.06386509814</v>
      </c>
      <c r="P12" s="18">
        <f ca="1">$D12+dEdxTable!N8*Primary!$B$1</f>
        <v>226607.46748407098</v>
      </c>
      <c r="Q12" s="18">
        <f ca="1">$D12+dEdxTable!O8*Primary!$B$1</f>
        <v>229025.21972362272</v>
      </c>
      <c r="R12" s="18">
        <f ca="1">$D12+dEdxTable!P8*Primary!$B$1</f>
        <v>257810.93655862755</v>
      </c>
      <c r="S12" s="18">
        <f ca="1">$D12+dEdxTable!Q8*Primary!$B$1</f>
        <v>259030.14495293138</v>
      </c>
      <c r="T12" s="18">
        <f ca="1">$D12+dEdxTable!R8*Primary!$B$1</f>
        <v>288725.10194640013</v>
      </c>
      <c r="U12" s="18">
        <f ca="1">$D12+dEdxTable!S8*Primary!$B$1</f>
        <v>288683.77284828812</v>
      </c>
      <c r="V12" s="18">
        <f ca="1">$D12+dEdxTable!T8*Primary!$B$1</f>
        <v>275582.44874678558</v>
      </c>
      <c r="W12" s="18">
        <f ca="1">$D12+dEdxTable!U8*Primary!$B$1</f>
        <v>318451.05576345284</v>
      </c>
      <c r="X12" s="18">
        <f ca="1">$D12+dEdxTable!V8*Primary!$B$1</f>
        <v>333319.19880924321</v>
      </c>
      <c r="Y12" s="18">
        <f ca="1">$D12+dEdxTable!W8*Primary!$B$1</f>
        <v>319680.59643228468</v>
      </c>
      <c r="Z12" s="18">
        <f ca="1">$D12+dEdxTable!X8*Primary!$B$1</f>
        <v>332916.24010265124</v>
      </c>
      <c r="AA12" s="18">
        <f ca="1">$D12+dEdxTable!Y8*Primary!$B$1</f>
        <v>332378.96182719531</v>
      </c>
      <c r="AB12" s="18">
        <f ca="1">$D12+dEdxTable!Z8*Primary!$B$1</f>
        <v>344664.03624098591</v>
      </c>
      <c r="AC12" s="18">
        <f ca="1">$D12+dEdxTable!AA8*Primary!$B$1</f>
        <v>361402.32097634405</v>
      </c>
      <c r="AD12" s="18">
        <f ca="1">$D12+dEdxTable!AB8*Primary!$B$1</f>
        <v>372261.54150527093</v>
      </c>
      <c r="AE12" s="18">
        <f ca="1">$D12+dEdxTable!AC8*Primary!$B$1</f>
        <v>370422.39663928706</v>
      </c>
      <c r="AF12" s="18">
        <f ca="1">$D12+dEdxTable!AD8*Primary!$B$1</f>
        <v>387202.01047275722</v>
      </c>
      <c r="AI12" s="63">
        <v>40.6</v>
      </c>
      <c r="AJ12" s="63">
        <v>0.69336500000000001</v>
      </c>
      <c r="AK12" s="63">
        <v>0.66890700000000003</v>
      </c>
      <c r="AL12" s="63">
        <v>0.78869</v>
      </c>
      <c r="AM12" s="63">
        <v>0.68389</v>
      </c>
      <c r="AN12" s="63">
        <v>0.75783400000000001</v>
      </c>
      <c r="AO12" s="63">
        <v>0.898455</v>
      </c>
    </row>
    <row r="13" spans="1:41" ht="15" customHeight="1" x14ac:dyDescent="0.15">
      <c r="D13" s="18">
        <f>dEdxTable!B9</f>
        <v>2.8371E-2</v>
      </c>
      <c r="E13" s="18">
        <f ca="1">$D13+dEdxTable!C9*Primary!$B$1</f>
        <v>40360.992359721946</v>
      </c>
      <c r="F13" s="18">
        <f ca="1">$D13+dEdxTable!D9*Primary!$B$1</f>
        <v>40401.288230381135</v>
      </c>
      <c r="G13" s="18">
        <f ca="1">$D13+dEdxTable!E9*Primary!$B$1</f>
        <v>51674.832967880691</v>
      </c>
      <c r="H13" s="18">
        <f ca="1">$D13+dEdxTable!F9*Primary!$B$1</f>
        <v>70902.162637033762</v>
      </c>
      <c r="I13" s="18">
        <f ca="1">$D13+dEdxTable!G9*Primary!$B$1</f>
        <v>90906.47935069236</v>
      </c>
      <c r="J13" s="18">
        <f ca="1">$D13+dEdxTable!H9*Primary!$B$1</f>
        <v>118418.22673639492</v>
      </c>
      <c r="K13" s="18">
        <f ca="1">$D13+dEdxTable!I9*Primary!$B$1</f>
        <v>137098.97908301686</v>
      </c>
      <c r="L13" s="18">
        <f ca="1">$D13+dEdxTable!J9*Primary!$B$1</f>
        <v>155769.39915511079</v>
      </c>
      <c r="M13" s="18">
        <f ca="1">$D13+dEdxTable!K9*Primary!$B$1</f>
        <v>165740.0440746297</v>
      </c>
      <c r="N13" s="18">
        <f ca="1">$D13+dEdxTable!L9*Primary!$B$1</f>
        <v>194577.42228227449</v>
      </c>
      <c r="O13" s="18">
        <f ca="1">$D13+dEdxTable!M9*Primary!$B$1</f>
        <v>198018.06970009813</v>
      </c>
      <c r="P13" s="18">
        <f ca="1">$D13+dEdxTable!N9*Primary!$B$1</f>
        <v>226607.47331907097</v>
      </c>
      <c r="Q13" s="18">
        <f ca="1">$D13+dEdxTable!O9*Primary!$B$1</f>
        <v>229025.22555862271</v>
      </c>
      <c r="R13" s="18">
        <f ca="1">$D13+dEdxTable!P9*Primary!$B$1</f>
        <v>257810.94239362754</v>
      </c>
      <c r="S13" s="18">
        <f ca="1">$D13+dEdxTable!Q9*Primary!$B$1</f>
        <v>259030.15078793137</v>
      </c>
      <c r="T13" s="18">
        <f ca="1">$D13+dEdxTable!R9*Primary!$B$1</f>
        <v>288725.10778140015</v>
      </c>
      <c r="U13" s="18">
        <f ca="1">$D13+dEdxTable!S9*Primary!$B$1</f>
        <v>288683.77868328814</v>
      </c>
      <c r="V13" s="18">
        <f ca="1">$D13+dEdxTable!T9*Primary!$B$1</f>
        <v>275582.4545817856</v>
      </c>
      <c r="W13" s="18">
        <f ca="1">$D13+dEdxTable!U9*Primary!$B$1</f>
        <v>318451.06159845286</v>
      </c>
      <c r="X13" s="18">
        <f ca="1">$D13+dEdxTable!V9*Primary!$B$1</f>
        <v>333319.20464424323</v>
      </c>
      <c r="Y13" s="18">
        <f ca="1">$D13+dEdxTable!W9*Primary!$B$1</f>
        <v>319680.6022672847</v>
      </c>
      <c r="Z13" s="18">
        <f ca="1">$D13+dEdxTable!X9*Primary!$B$1</f>
        <v>332916.24593765126</v>
      </c>
      <c r="AA13" s="18">
        <f ca="1">$D13+dEdxTable!Y9*Primary!$B$1</f>
        <v>332378.96766219533</v>
      </c>
      <c r="AB13" s="18">
        <f ca="1">$D13+dEdxTable!Z9*Primary!$B$1</f>
        <v>344664.04207598593</v>
      </c>
      <c r="AC13" s="18">
        <f ca="1">$D13+dEdxTable!AA9*Primary!$B$1</f>
        <v>361402.32681134407</v>
      </c>
      <c r="AD13" s="18">
        <f ca="1">$D13+dEdxTable!AB9*Primary!$B$1</f>
        <v>372261.54734027095</v>
      </c>
      <c r="AE13" s="18">
        <f ca="1">$D13+dEdxTable!AC9*Primary!$B$1</f>
        <v>370422.40247428708</v>
      </c>
      <c r="AF13" s="18">
        <f ca="1">$D13+dEdxTable!AD9*Primary!$B$1</f>
        <v>387202.01630775724</v>
      </c>
      <c r="AI13" s="63">
        <v>58.8</v>
      </c>
      <c r="AJ13" s="63">
        <v>0.67376499999999995</v>
      </c>
      <c r="AK13" s="63">
        <v>0.67507600000000001</v>
      </c>
      <c r="AL13" s="63">
        <v>0.81832499999999997</v>
      </c>
      <c r="AM13" s="63">
        <v>0.76392599999999999</v>
      </c>
      <c r="AN13" s="63">
        <v>0.92498800000000003</v>
      </c>
      <c r="AO13" s="63">
        <v>1.1559600000000001</v>
      </c>
    </row>
    <row r="14" spans="1:41" ht="15" customHeight="1" x14ac:dyDescent="0.15">
      <c r="D14" s="18">
        <f>dEdxTable!B10</f>
        <v>3.5716999999999999E-2</v>
      </c>
      <c r="E14" s="18">
        <f ca="1">$D14+dEdxTable!C10*Primary!$B$1</f>
        <v>40360.999705721944</v>
      </c>
      <c r="F14" s="18">
        <f ca="1">$D14+dEdxTable!D10*Primary!$B$1</f>
        <v>40401.295576381133</v>
      </c>
      <c r="G14" s="18">
        <f ca="1">$D14+dEdxTable!E10*Primary!$B$1</f>
        <v>51674.84031388069</v>
      </c>
      <c r="H14" s="18">
        <f ca="1">$D14+dEdxTable!F10*Primary!$B$1</f>
        <v>70902.169983033775</v>
      </c>
      <c r="I14" s="18">
        <f ca="1">$D14+dEdxTable!G10*Primary!$B$1</f>
        <v>90906.486696692373</v>
      </c>
      <c r="J14" s="18">
        <f ca="1">$D14+dEdxTable!H10*Primary!$B$1</f>
        <v>118418.23408239493</v>
      </c>
      <c r="K14" s="18">
        <f ca="1">$D14+dEdxTable!I10*Primary!$B$1</f>
        <v>137098.98642901686</v>
      </c>
      <c r="L14" s="18">
        <f ca="1">$D14+dEdxTable!J10*Primary!$B$1</f>
        <v>155769.40650111079</v>
      </c>
      <c r="M14" s="18">
        <f ca="1">$D14+dEdxTable!K10*Primary!$B$1</f>
        <v>165740.05142062969</v>
      </c>
      <c r="N14" s="18">
        <f ca="1">$D14+dEdxTable!L10*Primary!$B$1</f>
        <v>194577.42962827449</v>
      </c>
      <c r="O14" s="18">
        <f ca="1">$D14+dEdxTable!M10*Primary!$B$1</f>
        <v>198018.07704609813</v>
      </c>
      <c r="P14" s="18">
        <f ca="1">$D14+dEdxTable!N10*Primary!$B$1</f>
        <v>226607.48066507097</v>
      </c>
      <c r="Q14" s="18">
        <f ca="1">$D14+dEdxTable!O10*Primary!$B$1</f>
        <v>229025.23290462271</v>
      </c>
      <c r="R14" s="18">
        <f ca="1">$D14+dEdxTable!P10*Primary!$B$1</f>
        <v>257810.94973962754</v>
      </c>
      <c r="S14" s="18">
        <f ca="1">$D14+dEdxTable!Q10*Primary!$B$1</f>
        <v>259030.15813393137</v>
      </c>
      <c r="T14" s="18">
        <f ca="1">$D14+dEdxTable!R10*Primary!$B$1</f>
        <v>288725.11512740015</v>
      </c>
      <c r="U14" s="18">
        <f ca="1">$D14+dEdxTable!S10*Primary!$B$1</f>
        <v>288683.78602928814</v>
      </c>
      <c r="V14" s="18">
        <f ca="1">$D14+dEdxTable!T10*Primary!$B$1</f>
        <v>275582.4619277856</v>
      </c>
      <c r="W14" s="18">
        <f ca="1">$D14+dEdxTable!U10*Primary!$B$1</f>
        <v>318451.06894445285</v>
      </c>
      <c r="X14" s="18">
        <f ca="1">$D14+dEdxTable!V10*Primary!$B$1</f>
        <v>333319.21199024323</v>
      </c>
      <c r="Y14" s="18">
        <f ca="1">$D14+dEdxTable!W10*Primary!$B$1</f>
        <v>319680.6096132847</v>
      </c>
      <c r="Z14" s="18">
        <f ca="1">$D14+dEdxTable!X10*Primary!$B$1</f>
        <v>332916.25328365125</v>
      </c>
      <c r="AA14" s="18">
        <f ca="1">$D14+dEdxTable!Y10*Primary!$B$1</f>
        <v>332378.97500819532</v>
      </c>
      <c r="AB14" s="18">
        <f ca="1">$D14+dEdxTable!Z10*Primary!$B$1</f>
        <v>344664.04942198592</v>
      </c>
      <c r="AC14" s="18">
        <f ca="1">$D14+dEdxTable!AA10*Primary!$B$1</f>
        <v>361402.33415734407</v>
      </c>
      <c r="AD14" s="18">
        <f ca="1">$D14+dEdxTable!AB10*Primary!$B$1</f>
        <v>372261.55468627095</v>
      </c>
      <c r="AE14" s="18">
        <f ca="1">$D14+dEdxTable!AC10*Primary!$B$1</f>
        <v>370422.40982028708</v>
      </c>
      <c r="AF14" s="18">
        <f ca="1">$D14+dEdxTable!AD10*Primary!$B$1</f>
        <v>387202.02365375723</v>
      </c>
      <c r="AI14" s="63">
        <v>79.899000000000001</v>
      </c>
      <c r="AJ14" s="63">
        <v>0.66914200000000001</v>
      </c>
      <c r="AK14" s="63">
        <v>0.71094800000000002</v>
      </c>
      <c r="AL14" s="63">
        <v>0.87738000000000005</v>
      </c>
      <c r="AM14" s="63">
        <v>0.88344599999999995</v>
      </c>
      <c r="AN14" s="63">
        <v>1.28128</v>
      </c>
      <c r="AO14" s="63">
        <v>1.78017</v>
      </c>
    </row>
    <row r="15" spans="1:41" ht="15" customHeight="1" x14ac:dyDescent="0.15">
      <c r="D15" s="18">
        <f>dEdxTable!B11</f>
        <v>4.4964999999999998E-2</v>
      </c>
      <c r="E15" s="18">
        <f ca="1">$D15+dEdxTable!C11*Primary!$B$1</f>
        <v>40361.008953721946</v>
      </c>
      <c r="F15" s="18">
        <f ca="1">$D15+dEdxTable!D11*Primary!$B$1</f>
        <v>40401.304824381135</v>
      </c>
      <c r="G15" s="18">
        <f ca="1">$D15+dEdxTable!E11*Primary!$B$1</f>
        <v>51674.849561880692</v>
      </c>
      <c r="H15" s="18">
        <f ca="1">$D15+dEdxTable!F11*Primary!$B$1</f>
        <v>70902.179231033762</v>
      </c>
      <c r="I15" s="18">
        <f ca="1">$D15+dEdxTable!G11*Primary!$B$1</f>
        <v>90906.49594469236</v>
      </c>
      <c r="J15" s="18">
        <f ca="1">$D15+dEdxTable!H11*Primary!$B$1</f>
        <v>118418.24333039492</v>
      </c>
      <c r="K15" s="18">
        <f ca="1">$D15+dEdxTable!I11*Primary!$B$1</f>
        <v>137098.99567701688</v>
      </c>
      <c r="L15" s="18">
        <f ca="1">$D15+dEdxTable!J11*Primary!$B$1</f>
        <v>155769.41574911081</v>
      </c>
      <c r="M15" s="18">
        <f ca="1">$D15+dEdxTable!K11*Primary!$B$1</f>
        <v>165740.06066862971</v>
      </c>
      <c r="N15" s="18">
        <f ca="1">$D15+dEdxTable!L11*Primary!$B$1</f>
        <v>194577.43887627451</v>
      </c>
      <c r="O15" s="18">
        <f ca="1">$D15+dEdxTable!M11*Primary!$B$1</f>
        <v>198018.08629409815</v>
      </c>
      <c r="P15" s="18">
        <f ca="1">$D15+dEdxTable!N11*Primary!$B$1</f>
        <v>226607.48991307098</v>
      </c>
      <c r="Q15" s="18">
        <f ca="1">$D15+dEdxTable!O11*Primary!$B$1</f>
        <v>229025.24215262273</v>
      </c>
      <c r="R15" s="18">
        <f ca="1">$D15+dEdxTable!P11*Primary!$B$1</f>
        <v>257810.95898762756</v>
      </c>
      <c r="S15" s="18">
        <f ca="1">$D15+dEdxTable!Q11*Primary!$B$1</f>
        <v>259030.16738193139</v>
      </c>
      <c r="T15" s="18">
        <f ca="1">$D15+dEdxTable!R11*Primary!$B$1</f>
        <v>288725.12437540013</v>
      </c>
      <c r="U15" s="18">
        <f ca="1">$D15+dEdxTable!S11*Primary!$B$1</f>
        <v>288683.79527728813</v>
      </c>
      <c r="V15" s="18">
        <f ca="1">$D15+dEdxTable!T11*Primary!$B$1</f>
        <v>275582.47117578558</v>
      </c>
      <c r="W15" s="18">
        <f ca="1">$D15+dEdxTable!U11*Primary!$B$1</f>
        <v>318451.07819245284</v>
      </c>
      <c r="X15" s="18">
        <f ca="1">$D15+dEdxTable!V11*Primary!$B$1</f>
        <v>333319.22123824322</v>
      </c>
      <c r="Y15" s="18">
        <f ca="1">$D15+dEdxTable!W11*Primary!$B$1</f>
        <v>319680.61886128469</v>
      </c>
      <c r="Z15" s="18">
        <f ca="1">$D15+dEdxTable!X11*Primary!$B$1</f>
        <v>332916.26253165124</v>
      </c>
      <c r="AA15" s="18">
        <f ca="1">$D15+dEdxTable!Y11*Primary!$B$1</f>
        <v>332378.98425619531</v>
      </c>
      <c r="AB15" s="18">
        <f ca="1">$D15+dEdxTable!Z11*Primary!$B$1</f>
        <v>344664.05866998591</v>
      </c>
      <c r="AC15" s="18">
        <f ca="1">$D15+dEdxTable!AA11*Primary!$B$1</f>
        <v>361402.34340534406</v>
      </c>
      <c r="AD15" s="18">
        <f ca="1">$D15+dEdxTable!AB11*Primary!$B$1</f>
        <v>372261.56393427093</v>
      </c>
      <c r="AE15" s="18">
        <f ca="1">$D15+dEdxTable!AC11*Primary!$B$1</f>
        <v>370422.41906828707</v>
      </c>
      <c r="AF15" s="18">
        <f ca="1">$D15+dEdxTable!AD11*Primary!$B$1</f>
        <v>387202.03290175722</v>
      </c>
      <c r="AI15" s="63">
        <v>109.05</v>
      </c>
      <c r="AJ15" s="63">
        <v>0.68093400000000004</v>
      </c>
      <c r="AK15" s="63">
        <v>0.79489600000000005</v>
      </c>
      <c r="AL15" s="63">
        <v>1.01495</v>
      </c>
      <c r="AM15" s="63">
        <v>1.14141</v>
      </c>
      <c r="AN15" s="63">
        <v>2.0798100000000002</v>
      </c>
      <c r="AO15" s="63">
        <v>2.6916699999999998</v>
      </c>
    </row>
    <row r="16" spans="1:41" ht="15" customHeight="1" x14ac:dyDescent="0.15">
      <c r="D16" s="18">
        <f>dEdxTable!B12</f>
        <v>5.6606999999999998E-2</v>
      </c>
      <c r="E16" s="18">
        <f ca="1">$D16+dEdxTable!C12*Primary!$B$1</f>
        <v>40361.020595721944</v>
      </c>
      <c r="F16" s="18">
        <f ca="1">$D16+dEdxTable!D12*Primary!$B$1</f>
        <v>40401.316466381133</v>
      </c>
      <c r="G16" s="18">
        <f ca="1">$D16+dEdxTable!E12*Primary!$B$1</f>
        <v>51674.86120388069</v>
      </c>
      <c r="H16" s="18">
        <f ca="1">$D16+dEdxTable!F12*Primary!$B$1</f>
        <v>70902.190873033775</v>
      </c>
      <c r="I16" s="18">
        <f ca="1">$D16+dEdxTable!G12*Primary!$B$1</f>
        <v>90906.507586692373</v>
      </c>
      <c r="J16" s="18">
        <f ca="1">$D16+dEdxTable!H12*Primary!$B$1</f>
        <v>118418.25497239493</v>
      </c>
      <c r="K16" s="18">
        <f ca="1">$D16+dEdxTable!I12*Primary!$B$1</f>
        <v>137099.00731901688</v>
      </c>
      <c r="L16" s="18">
        <f ca="1">$D16+dEdxTable!J12*Primary!$B$1</f>
        <v>155769.4273911108</v>
      </c>
      <c r="M16" s="18">
        <f ca="1">$D16+dEdxTable!K12*Primary!$B$1</f>
        <v>165740.07231062971</v>
      </c>
      <c r="N16" s="18">
        <f ca="1">$D16+dEdxTable!L12*Primary!$B$1</f>
        <v>194577.45051827451</v>
      </c>
      <c r="O16" s="18">
        <f ca="1">$D16+dEdxTable!M12*Primary!$B$1</f>
        <v>198018.09793609814</v>
      </c>
      <c r="P16" s="18">
        <f ca="1">$D16+dEdxTable!N12*Primary!$B$1</f>
        <v>226607.50155507098</v>
      </c>
      <c r="Q16" s="18">
        <f ca="1">$D16+dEdxTable!O12*Primary!$B$1</f>
        <v>229025.25379462272</v>
      </c>
      <c r="R16" s="18">
        <f ca="1">$D16+dEdxTable!P12*Primary!$B$1</f>
        <v>257810.97062962755</v>
      </c>
      <c r="S16" s="18">
        <f ca="1">$D16+dEdxTable!Q12*Primary!$B$1</f>
        <v>259030.17902393139</v>
      </c>
      <c r="T16" s="18">
        <f ca="1">$D16+dEdxTable!R12*Primary!$B$1</f>
        <v>288725.13601740013</v>
      </c>
      <c r="U16" s="18">
        <f ca="1">$D16+dEdxTable!S12*Primary!$B$1</f>
        <v>288683.80691928812</v>
      </c>
      <c r="V16" s="18">
        <f ca="1">$D16+dEdxTable!T12*Primary!$B$1</f>
        <v>275582.48281778558</v>
      </c>
      <c r="W16" s="18">
        <f ca="1">$D16+dEdxTable!U12*Primary!$B$1</f>
        <v>318451.08983445284</v>
      </c>
      <c r="X16" s="18">
        <f ca="1">$D16+dEdxTable!V12*Primary!$B$1</f>
        <v>333319.23288024322</v>
      </c>
      <c r="Y16" s="18">
        <f ca="1">$D16+dEdxTable!W12*Primary!$B$1</f>
        <v>319680.63050328469</v>
      </c>
      <c r="Z16" s="18">
        <f ca="1">$D16+dEdxTable!X12*Primary!$B$1</f>
        <v>332916.27417365124</v>
      </c>
      <c r="AA16" s="18">
        <f ca="1">$D16+dEdxTable!Y12*Primary!$B$1</f>
        <v>332378.99589819531</v>
      </c>
      <c r="AB16" s="18">
        <f ca="1">$D16+dEdxTable!Z12*Primary!$B$1</f>
        <v>344664.07031198591</v>
      </c>
      <c r="AC16" s="18">
        <f ca="1">$D16+dEdxTable!AA12*Primary!$B$1</f>
        <v>361402.35504734406</v>
      </c>
      <c r="AD16" s="18">
        <f ca="1">$D16+dEdxTable!AB12*Primary!$B$1</f>
        <v>372261.57557627093</v>
      </c>
      <c r="AE16" s="18">
        <f ca="1">$D16+dEdxTable!AC12*Primary!$B$1</f>
        <v>370422.43071028707</v>
      </c>
      <c r="AF16" s="18">
        <f ca="1">$D16+dEdxTable!AD12*Primary!$B$1</f>
        <v>387202.04454375722</v>
      </c>
      <c r="AI16" s="63">
        <v>148.5</v>
      </c>
      <c r="AJ16" s="63">
        <v>0.715418</v>
      </c>
      <c r="AK16" s="63">
        <v>0.95674599999999999</v>
      </c>
      <c r="AL16" s="63">
        <v>1.26207</v>
      </c>
      <c r="AM16" s="63">
        <v>2.0646300000000002</v>
      </c>
      <c r="AN16" s="63">
        <v>3.4843000000000002</v>
      </c>
      <c r="AO16" s="63">
        <v>2.6916699999999998</v>
      </c>
    </row>
    <row r="17" spans="1:41" ht="15" customHeight="1" x14ac:dyDescent="0.15">
      <c r="A17" s="26"/>
      <c r="C17" s="18"/>
      <c r="D17" s="18">
        <f>dEdxTable!B13</f>
        <v>7.1263999999999994E-2</v>
      </c>
      <c r="E17" s="18">
        <f ca="1">$D17+dEdxTable!C13*Primary!$B$1</f>
        <v>40361.035252721944</v>
      </c>
      <c r="F17" s="18">
        <f ca="1">$D17+dEdxTable!D13*Primary!$B$1</f>
        <v>40401.331123381133</v>
      </c>
      <c r="G17" s="18">
        <f ca="1">$D17+dEdxTable!E13*Primary!$B$1</f>
        <v>51674.875860880689</v>
      </c>
      <c r="H17" s="18">
        <f ca="1">$D17+dEdxTable!F13*Primary!$B$1</f>
        <v>70902.205530033767</v>
      </c>
      <c r="I17" s="18">
        <f ca="1">$D17+dEdxTable!G13*Primary!$B$1</f>
        <v>90906.522243692365</v>
      </c>
      <c r="J17" s="18">
        <f ca="1">$D17+dEdxTable!H13*Primary!$B$1</f>
        <v>118418.26962939493</v>
      </c>
      <c r="K17" s="18">
        <f ca="1">$D17+dEdxTable!I13*Primary!$B$1</f>
        <v>137099.02197601687</v>
      </c>
      <c r="L17" s="18">
        <f ca="1">$D17+dEdxTable!J13*Primary!$B$1</f>
        <v>155769.4420481108</v>
      </c>
      <c r="M17" s="18">
        <f ca="1">$D17+dEdxTable!K13*Primary!$B$1</f>
        <v>165740.0869676297</v>
      </c>
      <c r="N17" s="18">
        <f ca="1">$D17+dEdxTable!L13*Primary!$B$1</f>
        <v>194577.4651752745</v>
      </c>
      <c r="O17" s="18">
        <f ca="1">$D17+dEdxTable!M13*Primary!$B$1</f>
        <v>198018.11259309814</v>
      </c>
      <c r="P17" s="18">
        <f ca="1">$D17+dEdxTable!N13*Primary!$B$1</f>
        <v>226607.51621207097</v>
      </c>
      <c r="Q17" s="18">
        <f ca="1">$D17+dEdxTable!O13*Primary!$B$1</f>
        <v>229025.26845162272</v>
      </c>
      <c r="R17" s="18">
        <f ca="1">$D17+dEdxTable!P13*Primary!$B$1</f>
        <v>257810.98528662755</v>
      </c>
      <c r="S17" s="18">
        <f ca="1">$D17+dEdxTable!Q13*Primary!$B$1</f>
        <v>259030.19368093138</v>
      </c>
      <c r="T17" s="18">
        <f ca="1">$D17+dEdxTable!R13*Primary!$B$1</f>
        <v>288725.15067440015</v>
      </c>
      <c r="U17" s="18">
        <f ca="1">$D17+dEdxTable!S13*Primary!$B$1</f>
        <v>288683.82157628814</v>
      </c>
      <c r="V17" s="18">
        <f ca="1">$D17+dEdxTable!T13*Primary!$B$1</f>
        <v>275582.4974747856</v>
      </c>
      <c r="W17" s="18">
        <f ca="1">$D17+dEdxTable!U13*Primary!$B$1</f>
        <v>318451.10449145286</v>
      </c>
      <c r="X17" s="18">
        <f ca="1">$D17+dEdxTable!V13*Primary!$B$1</f>
        <v>333319.24753724324</v>
      </c>
      <c r="Y17" s="18">
        <f ca="1">$D17+dEdxTable!W13*Primary!$B$1</f>
        <v>319680.64516028471</v>
      </c>
      <c r="Z17" s="18">
        <f ca="1">$D17+dEdxTable!X13*Primary!$B$1</f>
        <v>332916.28883065126</v>
      </c>
      <c r="AA17" s="18">
        <f ca="1">$D17+dEdxTable!Y13*Primary!$B$1</f>
        <v>332379.01055519533</v>
      </c>
      <c r="AB17" s="18">
        <f ca="1">$D17+dEdxTable!Z13*Primary!$B$1</f>
        <v>344664.08496898593</v>
      </c>
      <c r="AC17" s="18">
        <f ca="1">$D17+dEdxTable!AA13*Primary!$B$1</f>
        <v>361402.36970434408</v>
      </c>
      <c r="AD17" s="18">
        <f ca="1">$D17+dEdxTable!AB13*Primary!$B$1</f>
        <v>372261.59023327095</v>
      </c>
      <c r="AE17" s="18">
        <f ca="1">$D17+dEdxTable!AC13*Primary!$B$1</f>
        <v>370422.44536728709</v>
      </c>
      <c r="AF17" s="18">
        <f ca="1">$D17+dEdxTable!AD13*Primary!$B$1</f>
        <v>387202.05920075724</v>
      </c>
      <c r="AI17" s="63">
        <v>202.5</v>
      </c>
      <c r="AJ17" s="63">
        <v>0.79705499999999996</v>
      </c>
      <c r="AK17" s="63">
        <v>1.30467</v>
      </c>
      <c r="AL17" s="63">
        <v>1.6647099999999999</v>
      </c>
      <c r="AM17" s="63">
        <v>2.8624700000000001</v>
      </c>
      <c r="AN17" s="63">
        <v>2.32944</v>
      </c>
      <c r="AO17" s="63">
        <v>2.6916699999999998</v>
      </c>
    </row>
    <row r="18" spans="1:41" ht="15" customHeight="1" x14ac:dyDescent="0.15">
      <c r="A18" s="26"/>
      <c r="B18" s="18"/>
      <c r="D18" s="18">
        <f>dEdxTable!B14</f>
        <v>8.9716000000000004E-2</v>
      </c>
      <c r="E18" s="18">
        <f ca="1">$D18+dEdxTable!C14*Primary!$B$1</f>
        <v>40361.053704721948</v>
      </c>
      <c r="F18" s="18">
        <f ca="1">$D18+dEdxTable!D14*Primary!$B$1</f>
        <v>40401.349575381137</v>
      </c>
      <c r="G18" s="18">
        <f ca="1">$D18+dEdxTable!E14*Primary!$B$1</f>
        <v>51674.894312880693</v>
      </c>
      <c r="H18" s="18">
        <f ca="1">$D18+dEdxTable!F14*Primary!$B$1</f>
        <v>70902.223982033771</v>
      </c>
      <c r="I18" s="18">
        <f ca="1">$D18+dEdxTable!G14*Primary!$B$1</f>
        <v>90906.540695692369</v>
      </c>
      <c r="J18" s="18">
        <f ca="1">$D18+dEdxTable!H14*Primary!$B$1</f>
        <v>118418.28808139493</v>
      </c>
      <c r="K18" s="18">
        <f ca="1">$D18+dEdxTable!I14*Primary!$B$1</f>
        <v>137099.04042801686</v>
      </c>
      <c r="L18" s="18">
        <f ca="1">$D18+dEdxTable!J14*Primary!$B$1</f>
        <v>155769.46050011078</v>
      </c>
      <c r="M18" s="18">
        <f ca="1">$D18+dEdxTable!K14*Primary!$B$1</f>
        <v>165740.10541962969</v>
      </c>
      <c r="N18" s="18">
        <f ca="1">$D18+dEdxTable!L14*Primary!$B$1</f>
        <v>194577.48362727449</v>
      </c>
      <c r="O18" s="18">
        <f ca="1">$D18+dEdxTable!M14*Primary!$B$1</f>
        <v>198018.13104509813</v>
      </c>
      <c r="P18" s="18">
        <f ca="1">$D18+dEdxTable!N14*Primary!$B$1</f>
        <v>226607.53466407096</v>
      </c>
      <c r="Q18" s="18">
        <f ca="1">$D18+dEdxTable!O14*Primary!$B$1</f>
        <v>229025.28690362271</v>
      </c>
      <c r="R18" s="18">
        <f ca="1">$D18+dEdxTable!P14*Primary!$B$1</f>
        <v>257811.00373862754</v>
      </c>
      <c r="S18" s="18">
        <f ca="1">$D18+dEdxTable!Q14*Primary!$B$1</f>
        <v>259030.21213293137</v>
      </c>
      <c r="T18" s="18">
        <f ca="1">$D18+dEdxTable!R14*Primary!$B$1</f>
        <v>288725.16912640014</v>
      </c>
      <c r="U18" s="18">
        <f ca="1">$D18+dEdxTable!S14*Primary!$B$1</f>
        <v>288683.84002828813</v>
      </c>
      <c r="V18" s="18">
        <f ca="1">$D18+dEdxTable!T14*Primary!$B$1</f>
        <v>275582.51592678559</v>
      </c>
      <c r="W18" s="18">
        <f ca="1">$D18+dEdxTable!U14*Primary!$B$1</f>
        <v>318451.12294345285</v>
      </c>
      <c r="X18" s="18">
        <f ca="1">$D18+dEdxTable!V14*Primary!$B$1</f>
        <v>333319.26598924323</v>
      </c>
      <c r="Y18" s="18">
        <f ca="1">$D18+dEdxTable!W14*Primary!$B$1</f>
        <v>319680.6636122847</v>
      </c>
      <c r="Z18" s="18">
        <f ca="1">$D18+dEdxTable!X14*Primary!$B$1</f>
        <v>332916.30728265125</v>
      </c>
      <c r="AA18" s="18">
        <f ca="1">$D18+dEdxTable!Y14*Primary!$B$1</f>
        <v>332379.02900719532</v>
      </c>
      <c r="AB18" s="18">
        <f ca="1">$D18+dEdxTable!Z14*Primary!$B$1</f>
        <v>344664.10342098592</v>
      </c>
      <c r="AC18" s="18">
        <f ca="1">$D18+dEdxTable!AA14*Primary!$B$1</f>
        <v>361402.38815634407</v>
      </c>
      <c r="AD18" s="18">
        <f ca="1">$D18+dEdxTable!AB14*Primary!$B$1</f>
        <v>372261.60868527094</v>
      </c>
      <c r="AE18" s="18">
        <f ca="1">$D18+dEdxTable!AC14*Primary!$B$1</f>
        <v>370422.46381928708</v>
      </c>
      <c r="AF18" s="18">
        <f ca="1">$D18+dEdxTable!AD14*Primary!$B$1</f>
        <v>387202.07765275723</v>
      </c>
      <c r="AI18" s="63">
        <v>299.5</v>
      </c>
      <c r="AJ18" s="63">
        <v>1.14246</v>
      </c>
      <c r="AK18" s="63">
        <v>2.7508699999999999</v>
      </c>
      <c r="AL18" s="63">
        <v>2.4606499999999998</v>
      </c>
      <c r="AM18" s="63">
        <v>2.8624700000000001</v>
      </c>
      <c r="AN18" s="63">
        <v>2.32944</v>
      </c>
      <c r="AO18" s="63">
        <v>2.6916699999999998</v>
      </c>
    </row>
    <row r="19" spans="1:41" ht="15" customHeight="1" x14ac:dyDescent="0.15">
      <c r="D19" s="18">
        <f>dEdxTable!B15</f>
        <v>0.11294999999999999</v>
      </c>
      <c r="E19" s="18">
        <f ca="1">$D19+dEdxTable!C15*Primary!$B$1</f>
        <v>40361.076938721948</v>
      </c>
      <c r="F19" s="18">
        <f ca="1">$D19+dEdxTable!D15*Primary!$B$1</f>
        <v>40401.372809381137</v>
      </c>
      <c r="G19" s="18">
        <f ca="1">$D19+dEdxTable!E15*Primary!$B$1</f>
        <v>51674.917546880693</v>
      </c>
      <c r="H19" s="18">
        <f ca="1">$D19+dEdxTable!F15*Primary!$B$1</f>
        <v>70902.247216033764</v>
      </c>
      <c r="I19" s="18">
        <f ca="1">$D19+dEdxTable!G15*Primary!$B$1</f>
        <v>90906.563929692362</v>
      </c>
      <c r="J19" s="18">
        <f ca="1">$D19+dEdxTable!H15*Primary!$B$1</f>
        <v>118418.31131539492</v>
      </c>
      <c r="K19" s="18">
        <f ca="1">$D19+dEdxTable!I15*Primary!$B$1</f>
        <v>137099.06366201688</v>
      </c>
      <c r="L19" s="18">
        <f ca="1">$D19+dEdxTable!J15*Primary!$B$1</f>
        <v>155769.48373411081</v>
      </c>
      <c r="M19" s="18">
        <f ca="1">$D19+dEdxTable!K15*Primary!$B$1</f>
        <v>165740.12865362971</v>
      </c>
      <c r="N19" s="18">
        <f ca="1">$D19+dEdxTable!L15*Primary!$B$1</f>
        <v>194577.50686127451</v>
      </c>
      <c r="O19" s="18">
        <f ca="1">$D19+dEdxTable!M15*Primary!$B$1</f>
        <v>198018.15427909815</v>
      </c>
      <c r="P19" s="18">
        <f ca="1">$D19+dEdxTable!N15*Primary!$B$1</f>
        <v>226607.55789807098</v>
      </c>
      <c r="Q19" s="18">
        <f ca="1">$D19+dEdxTable!O15*Primary!$B$1</f>
        <v>229025.31013762273</v>
      </c>
      <c r="R19" s="18">
        <f ca="1">$D19+dEdxTable!P15*Primary!$B$1</f>
        <v>257811.02697262756</v>
      </c>
      <c r="S19" s="18">
        <f ca="1">$D19+dEdxTable!Q15*Primary!$B$1</f>
        <v>259030.23536693139</v>
      </c>
      <c r="T19" s="18">
        <f ca="1">$D19+dEdxTable!R15*Primary!$B$1</f>
        <v>288725.19236040011</v>
      </c>
      <c r="U19" s="18">
        <f ca="1">$D19+dEdxTable!S15*Primary!$B$1</f>
        <v>288683.8632622881</v>
      </c>
      <c r="V19" s="18">
        <f ca="1">$D19+dEdxTable!T15*Primary!$B$1</f>
        <v>275582.53916078556</v>
      </c>
      <c r="W19" s="18">
        <f ca="1">$D19+dEdxTable!U15*Primary!$B$1</f>
        <v>318451.14617745281</v>
      </c>
      <c r="X19" s="18">
        <f ca="1">$D19+dEdxTable!V15*Primary!$B$1</f>
        <v>333319.28922324319</v>
      </c>
      <c r="Y19" s="18">
        <f ca="1">$D19+dEdxTable!W15*Primary!$B$1</f>
        <v>319680.68684628466</v>
      </c>
      <c r="Z19" s="18">
        <f ca="1">$D19+dEdxTable!X15*Primary!$B$1</f>
        <v>332916.33051665121</v>
      </c>
      <c r="AA19" s="18">
        <f ca="1">$D19+dEdxTable!Y15*Primary!$B$1</f>
        <v>332379.05224119528</v>
      </c>
      <c r="AB19" s="18">
        <f ca="1">$D19+dEdxTable!Z15*Primary!$B$1</f>
        <v>344664.12665498588</v>
      </c>
      <c r="AC19" s="18">
        <f ca="1">$D19+dEdxTable!AA15*Primary!$B$1</f>
        <v>361402.41139034403</v>
      </c>
      <c r="AD19" s="18">
        <f ca="1">$D19+dEdxTable!AB15*Primary!$B$1</f>
        <v>372261.63191927091</v>
      </c>
      <c r="AE19" s="18">
        <f ca="1">$D19+dEdxTable!AC15*Primary!$B$1</f>
        <v>370422.48705328704</v>
      </c>
      <c r="AF19" s="18">
        <f ca="1">$D19+dEdxTable!AD15*Primary!$B$1</f>
        <v>387202.10088675719</v>
      </c>
      <c r="AI19" s="63">
        <v>424.5</v>
      </c>
      <c r="AJ19" s="63">
        <v>1.6487799999999999</v>
      </c>
      <c r="AK19" s="63">
        <v>6.2258800000000001</v>
      </c>
      <c r="AL19" s="63">
        <v>2.4606499999999998</v>
      </c>
      <c r="AM19" s="63">
        <v>2.8624700000000001</v>
      </c>
      <c r="AN19" s="63">
        <v>2.32944</v>
      </c>
      <c r="AO19" s="63">
        <v>2.6916699999999998</v>
      </c>
    </row>
    <row r="20" spans="1:41" ht="15" customHeight="1" x14ac:dyDescent="0.15">
      <c r="D20" s="18">
        <f>dEdxTable!B16</f>
        <v>0.14219000000000001</v>
      </c>
      <c r="E20" s="18">
        <f ca="1">$D20+dEdxTable!C16*Primary!$B$1</f>
        <v>40361.106178721944</v>
      </c>
      <c r="F20" s="18">
        <f ca="1">$D20+dEdxTable!D16*Primary!$B$1</f>
        <v>40401.402049381133</v>
      </c>
      <c r="G20" s="18">
        <f ca="1">$D20+dEdxTable!E16*Primary!$B$1</f>
        <v>51674.94678688069</v>
      </c>
      <c r="H20" s="18">
        <f ca="1">$D20+dEdxTable!F16*Primary!$B$1</f>
        <v>70902.276456033767</v>
      </c>
      <c r="I20" s="18">
        <f ca="1">$D20+dEdxTable!G16*Primary!$B$1</f>
        <v>90906.593169692365</v>
      </c>
      <c r="J20" s="18">
        <f ca="1">$D20+dEdxTable!H16*Primary!$B$1</f>
        <v>118418.34055539493</v>
      </c>
      <c r="K20" s="18">
        <f ca="1">$D20+dEdxTable!I16*Primary!$B$1</f>
        <v>137099.09290201688</v>
      </c>
      <c r="L20" s="18">
        <f ca="1">$D20+dEdxTable!J16*Primary!$B$1</f>
        <v>155769.51297411081</v>
      </c>
      <c r="M20" s="18">
        <f ca="1">$D20+dEdxTable!K16*Primary!$B$1</f>
        <v>165740.15789362972</v>
      </c>
      <c r="N20" s="18">
        <f ca="1">$D20+dEdxTable!L16*Primary!$B$1</f>
        <v>194577.53610127451</v>
      </c>
      <c r="O20" s="18">
        <f ca="1">$D20+dEdxTable!M16*Primary!$B$1</f>
        <v>198018.18351909815</v>
      </c>
      <c r="P20" s="18">
        <f ca="1">$D20+dEdxTable!N16*Primary!$B$1</f>
        <v>226607.58713807099</v>
      </c>
      <c r="Q20" s="18">
        <f ca="1">$D20+dEdxTable!O16*Primary!$B$1</f>
        <v>229025.33937762273</v>
      </c>
      <c r="R20" s="18">
        <f ca="1">$D20+dEdxTable!P16*Primary!$B$1</f>
        <v>257811.05621262756</v>
      </c>
      <c r="S20" s="18">
        <f ca="1">$D20+dEdxTable!Q16*Primary!$B$1</f>
        <v>259030.26460693139</v>
      </c>
      <c r="T20" s="18">
        <f ca="1">$D20+dEdxTable!R16*Primary!$B$1</f>
        <v>288725.22160040011</v>
      </c>
      <c r="U20" s="18">
        <f ca="1">$D20+dEdxTable!S16*Primary!$B$1</f>
        <v>288683.8925022881</v>
      </c>
      <c r="V20" s="18">
        <f ca="1">$D20+dEdxTable!T16*Primary!$B$1</f>
        <v>275582.56840078556</v>
      </c>
      <c r="W20" s="18">
        <f ca="1">$D20+dEdxTable!U16*Primary!$B$1</f>
        <v>318451.17541745282</v>
      </c>
      <c r="X20" s="18">
        <f ca="1">$D20+dEdxTable!V16*Primary!$B$1</f>
        <v>333319.31846324319</v>
      </c>
      <c r="Y20" s="18">
        <f ca="1">$D20+dEdxTable!W16*Primary!$B$1</f>
        <v>319680.71608628466</v>
      </c>
      <c r="Z20" s="18">
        <f ca="1">$D20+dEdxTable!X16*Primary!$B$1</f>
        <v>332916.35975665122</v>
      </c>
      <c r="AA20" s="18">
        <f ca="1">$D20+dEdxTable!Y16*Primary!$B$1</f>
        <v>332379.08148119529</v>
      </c>
      <c r="AB20" s="18">
        <f ca="1">$D20+dEdxTable!Z16*Primary!$B$1</f>
        <v>344664.15589498589</v>
      </c>
      <c r="AC20" s="18">
        <f ca="1">$D20+dEdxTable!AA16*Primary!$B$1</f>
        <v>361402.44063034403</v>
      </c>
      <c r="AD20" s="18">
        <f ca="1">$D20+dEdxTable!AB16*Primary!$B$1</f>
        <v>372261.66115927091</v>
      </c>
      <c r="AE20" s="18">
        <f ca="1">$D20+dEdxTable!AC16*Primary!$B$1</f>
        <v>370422.51629328704</v>
      </c>
      <c r="AF20" s="18">
        <f ca="1">$D20+dEdxTable!AD16*Primary!$B$1</f>
        <v>387202.1301267572</v>
      </c>
      <c r="AI20" s="63">
        <v>558</v>
      </c>
      <c r="AJ20" s="63">
        <v>2.6217999999999999</v>
      </c>
      <c r="AK20" s="63">
        <v>17.790700000000001</v>
      </c>
      <c r="AL20" s="63">
        <v>2.4606499999999998</v>
      </c>
      <c r="AM20" s="63">
        <v>2.8624700000000001</v>
      </c>
      <c r="AN20" s="63">
        <v>2.32944</v>
      </c>
      <c r="AO20" s="63">
        <v>2.6916699999999998</v>
      </c>
    </row>
    <row r="21" spans="1:41" ht="15" customHeight="1" x14ac:dyDescent="0.15">
      <c r="D21" s="18">
        <f>dEdxTable!B17</f>
        <v>0.17901</v>
      </c>
      <c r="E21" s="18">
        <f ca="1">$D21+dEdxTable!C17*Primary!$B$1</f>
        <v>40361.142998721945</v>
      </c>
      <c r="F21" s="18">
        <f ca="1">$D21+dEdxTable!D17*Primary!$B$1</f>
        <v>40401.438869381134</v>
      </c>
      <c r="G21" s="18">
        <f ca="1">$D21+dEdxTable!E17*Primary!$B$1</f>
        <v>51674.983606880691</v>
      </c>
      <c r="H21" s="18">
        <f ca="1">$D21+dEdxTable!F17*Primary!$B$1</f>
        <v>70902.313276033776</v>
      </c>
      <c r="I21" s="18">
        <f ca="1">$D21+dEdxTable!G17*Primary!$B$1</f>
        <v>90906.629989692374</v>
      </c>
      <c r="J21" s="18">
        <f ca="1">$D21+dEdxTable!H17*Primary!$B$1</f>
        <v>118418.37737539494</v>
      </c>
      <c r="K21" s="18">
        <f ca="1">$D21+dEdxTable!I17*Primary!$B$1</f>
        <v>137099.12972201686</v>
      </c>
      <c r="L21" s="18">
        <f ca="1">$D21+dEdxTable!J17*Primary!$B$1</f>
        <v>155769.54979411079</v>
      </c>
      <c r="M21" s="18">
        <f ca="1">$D21+dEdxTable!K17*Primary!$B$1</f>
        <v>165740.19471362969</v>
      </c>
      <c r="N21" s="18">
        <f ca="1">$D21+dEdxTable!L17*Primary!$B$1</f>
        <v>194577.57292127449</v>
      </c>
      <c r="O21" s="18">
        <f ca="1">$D21+dEdxTable!M17*Primary!$B$1</f>
        <v>198018.22033909813</v>
      </c>
      <c r="P21" s="18">
        <f ca="1">$D21+dEdxTable!N17*Primary!$B$1</f>
        <v>226607.62395807097</v>
      </c>
      <c r="Q21" s="18">
        <f ca="1">$D21+dEdxTable!O17*Primary!$B$1</f>
        <v>229025.37619762271</v>
      </c>
      <c r="R21" s="18">
        <f ca="1">$D21+dEdxTable!P17*Primary!$B$1</f>
        <v>257811.09303262754</v>
      </c>
      <c r="S21" s="18">
        <f ca="1">$D21+dEdxTable!Q17*Primary!$B$1</f>
        <v>259030.30142693137</v>
      </c>
      <c r="T21" s="18">
        <f ca="1">$D21+dEdxTable!R17*Primary!$B$1</f>
        <v>288725.25842040015</v>
      </c>
      <c r="U21" s="18">
        <f ca="1">$D21+dEdxTable!S17*Primary!$B$1</f>
        <v>288683.92932228814</v>
      </c>
      <c r="V21" s="18">
        <f ca="1">$D21+dEdxTable!T17*Primary!$B$1</f>
        <v>275582.6052207856</v>
      </c>
      <c r="W21" s="18">
        <f ca="1">$D21+dEdxTable!U17*Primary!$B$1</f>
        <v>318451.21223745286</v>
      </c>
      <c r="X21" s="18">
        <f ca="1">$D21+dEdxTable!V17*Primary!$B$1</f>
        <v>333319.35528324323</v>
      </c>
      <c r="Y21" s="18">
        <f ca="1">$D21+dEdxTable!W17*Primary!$B$1</f>
        <v>319680.7529062847</v>
      </c>
      <c r="Z21" s="18">
        <f ca="1">$D21+dEdxTable!X17*Primary!$B$1</f>
        <v>332916.39657665126</v>
      </c>
      <c r="AA21" s="18">
        <f ca="1">$D21+dEdxTable!Y17*Primary!$B$1</f>
        <v>332379.11830119533</v>
      </c>
      <c r="AB21" s="18">
        <f ca="1">$D21+dEdxTable!Z17*Primary!$B$1</f>
        <v>344664.19271498593</v>
      </c>
      <c r="AC21" s="18">
        <f ca="1">$D21+dEdxTable!AA17*Primary!$B$1</f>
        <v>361402.47745034407</v>
      </c>
      <c r="AD21" s="18">
        <f ca="1">$D21+dEdxTable!AB17*Primary!$B$1</f>
        <v>372261.69797927095</v>
      </c>
      <c r="AE21" s="18">
        <f ca="1">$D21+dEdxTable!AC17*Primary!$B$1</f>
        <v>370422.55311328708</v>
      </c>
      <c r="AF21" s="18">
        <f ca="1">$D21+dEdxTable!AD17*Primary!$B$1</f>
        <v>387202.16694675724</v>
      </c>
      <c r="AI21" s="63">
        <v>666</v>
      </c>
      <c r="AJ21" s="63">
        <v>3.3031199999999998</v>
      </c>
      <c r="AK21" s="63">
        <v>13.504799999999999</v>
      </c>
      <c r="AL21" s="63">
        <v>2.4606499999999998</v>
      </c>
      <c r="AM21" s="63">
        <v>2.8624700000000001</v>
      </c>
      <c r="AN21" s="63">
        <v>2.32944</v>
      </c>
      <c r="AO21" s="63">
        <v>2.6916699999999998</v>
      </c>
    </row>
    <row r="22" spans="1:41" ht="15" customHeight="1" x14ac:dyDescent="0.15">
      <c r="D22" s="18">
        <f>dEdxTable!B18</f>
        <v>0.22536</v>
      </c>
      <c r="E22" s="18">
        <f ca="1">$D22+dEdxTable!C18*Primary!$B$1</f>
        <v>40361.189348721942</v>
      </c>
      <c r="F22" s="18">
        <f ca="1">$D22+dEdxTable!D18*Primary!$B$1</f>
        <v>40401.485219381131</v>
      </c>
      <c r="G22" s="18">
        <f ca="1">$D22+dEdxTable!E18*Primary!$B$1</f>
        <v>51675.029956880688</v>
      </c>
      <c r="H22" s="18">
        <f ca="1">$D22+dEdxTable!F18*Primary!$B$1</f>
        <v>70902.359626033765</v>
      </c>
      <c r="I22" s="18">
        <f ca="1">$D22+dEdxTable!G18*Primary!$B$1</f>
        <v>90906.676339692363</v>
      </c>
      <c r="J22" s="18">
        <f ca="1">$D22+dEdxTable!H18*Primary!$B$1</f>
        <v>118418.42372539492</v>
      </c>
      <c r="K22" s="18">
        <f ca="1">$D22+dEdxTable!I18*Primary!$B$1</f>
        <v>137099.17607201688</v>
      </c>
      <c r="L22" s="18">
        <f ca="1">$D22+dEdxTable!J18*Primary!$B$1</f>
        <v>155769.59614411081</v>
      </c>
      <c r="M22" s="18">
        <f ca="1">$D22+dEdxTable!K18*Primary!$B$1</f>
        <v>165740.24106362971</v>
      </c>
      <c r="N22" s="18">
        <f ca="1">$D22+dEdxTable!L18*Primary!$B$1</f>
        <v>194577.61927127451</v>
      </c>
      <c r="O22" s="18">
        <f ca="1">$D22+dEdxTable!M18*Primary!$B$1</f>
        <v>198018.26668909815</v>
      </c>
      <c r="P22" s="18">
        <f ca="1">$D22+dEdxTable!N18*Primary!$B$1</f>
        <v>226607.67030807098</v>
      </c>
      <c r="Q22" s="18">
        <f ca="1">$D22+dEdxTable!O18*Primary!$B$1</f>
        <v>229025.42254762273</v>
      </c>
      <c r="R22" s="18">
        <f ca="1">$D22+dEdxTable!P18*Primary!$B$1</f>
        <v>257811.13938262756</v>
      </c>
      <c r="S22" s="18">
        <f ca="1">$D22+dEdxTable!Q18*Primary!$B$1</f>
        <v>259030.34777693139</v>
      </c>
      <c r="T22" s="18">
        <f ca="1">$D22+dEdxTable!R18*Primary!$B$1</f>
        <v>288725.30477040011</v>
      </c>
      <c r="U22" s="18">
        <f ca="1">$D22+dEdxTable!S18*Primary!$B$1</f>
        <v>288683.9756722881</v>
      </c>
      <c r="V22" s="18">
        <f ca="1">$D22+dEdxTable!T18*Primary!$B$1</f>
        <v>275582.65157078556</v>
      </c>
      <c r="W22" s="18">
        <f ca="1">$D22+dEdxTable!U18*Primary!$B$1</f>
        <v>318451.25858745282</v>
      </c>
      <c r="X22" s="18">
        <f ca="1">$D22+dEdxTable!V18*Primary!$B$1</f>
        <v>333319.40163324319</v>
      </c>
      <c r="Y22" s="18">
        <f ca="1">$D22+dEdxTable!W18*Primary!$B$1</f>
        <v>319680.79925628466</v>
      </c>
      <c r="Z22" s="18">
        <f ca="1">$D22+dEdxTable!X18*Primary!$B$1</f>
        <v>332916.44292665122</v>
      </c>
      <c r="AA22" s="18">
        <f ca="1">$D22+dEdxTable!Y18*Primary!$B$1</f>
        <v>332379.16465119529</v>
      </c>
      <c r="AB22" s="18">
        <f ca="1">$D22+dEdxTable!Z18*Primary!$B$1</f>
        <v>344664.23906498589</v>
      </c>
      <c r="AC22" s="18">
        <f ca="1">$D22+dEdxTable!AA18*Primary!$B$1</f>
        <v>361402.52380034403</v>
      </c>
      <c r="AD22" s="18">
        <f ca="1">$D22+dEdxTable!AB18*Primary!$B$1</f>
        <v>372261.74432927091</v>
      </c>
      <c r="AE22" s="18">
        <f ca="1">$D22+dEdxTable!AC18*Primary!$B$1</f>
        <v>370422.59946328704</v>
      </c>
      <c r="AF22" s="18">
        <f ca="1">$D22+dEdxTable!AD18*Primary!$B$1</f>
        <v>387202.2132967572</v>
      </c>
      <c r="AI22" s="63">
        <v>718</v>
      </c>
      <c r="AJ22" s="63">
        <v>3.9776799999999999</v>
      </c>
      <c r="AK22" s="63">
        <v>13.504799999999999</v>
      </c>
      <c r="AL22" s="63">
        <v>2.4606499999999998</v>
      </c>
      <c r="AM22" s="63">
        <v>2.8624700000000001</v>
      </c>
      <c r="AN22" s="63">
        <v>2.32944</v>
      </c>
      <c r="AO22" s="63">
        <v>2.6916699999999998</v>
      </c>
    </row>
    <row r="23" spans="1:41" ht="15" customHeight="1" x14ac:dyDescent="0.15">
      <c r="D23" s="18">
        <f>dEdxTable!B19</f>
        <v>0.28371000000000002</v>
      </c>
      <c r="E23" s="18">
        <f ca="1">$D23+dEdxTable!C19*Primary!$B$1</f>
        <v>40361.247698721949</v>
      </c>
      <c r="F23" s="18">
        <f ca="1">$D23+dEdxTable!D19*Primary!$B$1</f>
        <v>40401.543569381138</v>
      </c>
      <c r="G23" s="18">
        <f ca="1">$D23+dEdxTable!E19*Primary!$B$1</f>
        <v>51675.088306880694</v>
      </c>
      <c r="H23" s="18">
        <f ca="1">$D23+dEdxTable!F19*Primary!$B$1</f>
        <v>70902.417976033772</v>
      </c>
      <c r="I23" s="18">
        <f ca="1">$D23+dEdxTable!G19*Primary!$B$1</f>
        <v>90906.73468969237</v>
      </c>
      <c r="J23" s="18">
        <f ca="1">$D23+dEdxTable!H19*Primary!$B$1</f>
        <v>118418.48207539493</v>
      </c>
      <c r="K23" s="18">
        <f ca="1">$D23+dEdxTable!I19*Primary!$B$1</f>
        <v>137099.23442201686</v>
      </c>
      <c r="L23" s="18">
        <f ca="1">$D23+dEdxTable!J19*Primary!$B$1</f>
        <v>155769.65449411079</v>
      </c>
      <c r="M23" s="18">
        <f ca="1">$D23+dEdxTable!K19*Primary!$B$1</f>
        <v>165740.29941362969</v>
      </c>
      <c r="N23" s="18">
        <f ca="1">$D23+dEdxTable!L19*Primary!$B$1</f>
        <v>194577.67762127449</v>
      </c>
      <c r="O23" s="18">
        <f ca="1">$D23+dEdxTable!M19*Primary!$B$1</f>
        <v>198018.32503909813</v>
      </c>
      <c r="P23" s="18">
        <f ca="1">$D23+dEdxTable!N19*Primary!$B$1</f>
        <v>226607.72865807096</v>
      </c>
      <c r="Q23" s="18">
        <f ca="1">$D23+dEdxTable!O19*Primary!$B$1</f>
        <v>229025.48089762271</v>
      </c>
      <c r="R23" s="18">
        <f ca="1">$D23+dEdxTable!P19*Primary!$B$1</f>
        <v>257811.19773262754</v>
      </c>
      <c r="S23" s="18">
        <f ca="1">$D23+dEdxTable!Q19*Primary!$B$1</f>
        <v>259030.40612693137</v>
      </c>
      <c r="T23" s="18">
        <f ca="1">$D23+dEdxTable!R19*Primary!$B$1</f>
        <v>288725.36312040011</v>
      </c>
      <c r="U23" s="18">
        <f ca="1">$D23+dEdxTable!S19*Primary!$B$1</f>
        <v>288684.03402228811</v>
      </c>
      <c r="V23" s="18">
        <f ca="1">$D23+dEdxTable!T19*Primary!$B$1</f>
        <v>275582.70992078556</v>
      </c>
      <c r="W23" s="18">
        <f ca="1">$D23+dEdxTable!U19*Primary!$B$1</f>
        <v>318451.31693745282</v>
      </c>
      <c r="X23" s="18">
        <f ca="1">$D23+dEdxTable!V19*Primary!$B$1</f>
        <v>333319.4599832432</v>
      </c>
      <c r="Y23" s="18">
        <f ca="1">$D23+dEdxTable!W19*Primary!$B$1</f>
        <v>319680.85760628467</v>
      </c>
      <c r="Z23" s="18">
        <f ca="1">$D23+dEdxTable!X19*Primary!$B$1</f>
        <v>332916.50127665122</v>
      </c>
      <c r="AA23" s="18">
        <f ca="1">$D23+dEdxTable!Y19*Primary!$B$1</f>
        <v>332379.22300119529</v>
      </c>
      <c r="AB23" s="18">
        <f ca="1">$D23+dEdxTable!Z19*Primary!$B$1</f>
        <v>344664.29741498589</v>
      </c>
      <c r="AC23" s="18">
        <f ca="1">$D23+dEdxTable!AA19*Primary!$B$1</f>
        <v>361402.58215034404</v>
      </c>
      <c r="AD23" s="18">
        <f ca="1">$D23+dEdxTable!AB19*Primary!$B$1</f>
        <v>372261.80267927091</v>
      </c>
      <c r="AE23" s="18">
        <f ca="1">$D23+dEdxTable!AC19*Primary!$B$1</f>
        <v>370422.65781328705</v>
      </c>
      <c r="AF23" s="18">
        <f ca="1">$D23+dEdxTable!AD19*Primary!$B$1</f>
        <v>387202.2716467572</v>
      </c>
      <c r="AI23" s="63">
        <v>755.5</v>
      </c>
      <c r="AJ23" s="63">
        <v>4.6630399999999996</v>
      </c>
      <c r="AK23" s="63">
        <v>13.504799999999999</v>
      </c>
      <c r="AL23" s="63">
        <v>2.4606499999999998</v>
      </c>
      <c r="AM23" s="63">
        <v>2.8624700000000001</v>
      </c>
      <c r="AN23" s="63">
        <v>2.32944</v>
      </c>
      <c r="AO23" s="63">
        <v>2.6916699999999998</v>
      </c>
    </row>
    <row r="24" spans="1:41" ht="15" customHeight="1" x14ac:dyDescent="0.15">
      <c r="D24" s="18">
        <f>dEdxTable!B20</f>
        <v>0.35716999999999999</v>
      </c>
      <c r="E24" s="18">
        <f ca="1">$D24+dEdxTable!C20*Primary!$B$1</f>
        <v>40361.321158721948</v>
      </c>
      <c r="F24" s="18">
        <f ca="1">$D24+dEdxTable!D20*Primary!$B$1</f>
        <v>40401.617029381137</v>
      </c>
      <c r="G24" s="18">
        <f ca="1">$D24+dEdxTable!E20*Primary!$B$1</f>
        <v>51675.161766880694</v>
      </c>
      <c r="H24" s="18">
        <f ca="1">$D24+dEdxTable!F20*Primary!$B$1</f>
        <v>70902.491436033772</v>
      </c>
      <c r="I24" s="18">
        <f ca="1">$D24+dEdxTable!G20*Primary!$B$1</f>
        <v>90906.80814969237</v>
      </c>
      <c r="J24" s="18">
        <f ca="1">$D24+dEdxTable!H20*Primary!$B$1</f>
        <v>118418.55553539493</v>
      </c>
      <c r="K24" s="18">
        <f ca="1">$D24+dEdxTable!I20*Primary!$B$1</f>
        <v>137099.30788201687</v>
      </c>
      <c r="L24" s="18">
        <f ca="1">$D24+dEdxTable!J20*Primary!$B$1</f>
        <v>155769.7279541108</v>
      </c>
      <c r="M24" s="18">
        <f ca="1">$D24+dEdxTable!K20*Primary!$B$1</f>
        <v>165740.37287362971</v>
      </c>
      <c r="N24" s="18">
        <f ca="1">$D24+dEdxTable!L20*Primary!$B$1</f>
        <v>194577.7510812745</v>
      </c>
      <c r="O24" s="18">
        <f ca="1">$D24+dEdxTable!M20*Primary!$B$1</f>
        <v>198018.39849909814</v>
      </c>
      <c r="P24" s="18">
        <f ca="1">$D24+dEdxTable!N20*Primary!$B$1</f>
        <v>226607.80211807098</v>
      </c>
      <c r="Q24" s="18">
        <f ca="1">$D24+dEdxTable!O20*Primary!$B$1</f>
        <v>229025.55435762272</v>
      </c>
      <c r="R24" s="18">
        <f ca="1">$D24+dEdxTable!P20*Primary!$B$1</f>
        <v>257811.27119262755</v>
      </c>
      <c r="S24" s="18">
        <f ca="1">$D24+dEdxTable!Q20*Primary!$B$1</f>
        <v>259030.47958693138</v>
      </c>
      <c r="T24" s="18">
        <f ca="1">$D24+dEdxTable!R20*Primary!$B$1</f>
        <v>288725.4365804001</v>
      </c>
      <c r="U24" s="18">
        <f ca="1">$D24+dEdxTable!S20*Primary!$B$1</f>
        <v>288684.10748228809</v>
      </c>
      <c r="V24" s="18">
        <f ca="1">$D24+dEdxTable!T20*Primary!$B$1</f>
        <v>275582.78338078555</v>
      </c>
      <c r="W24" s="18">
        <f ca="1">$D24+dEdxTable!U20*Primary!$B$1</f>
        <v>318451.39039745281</v>
      </c>
      <c r="X24" s="18">
        <f ca="1">$D24+dEdxTable!V20*Primary!$B$1</f>
        <v>333319.53344324318</v>
      </c>
      <c r="Y24" s="18">
        <f ca="1">$D24+dEdxTable!W20*Primary!$B$1</f>
        <v>319680.93106628465</v>
      </c>
      <c r="Z24" s="18">
        <f ca="1">$D24+dEdxTable!X20*Primary!$B$1</f>
        <v>332916.57473665121</v>
      </c>
      <c r="AA24" s="18">
        <f ca="1">$D24+dEdxTable!Y20*Primary!$B$1</f>
        <v>332379.29646119528</v>
      </c>
      <c r="AB24" s="18">
        <f ca="1">$D24+dEdxTable!Z20*Primary!$B$1</f>
        <v>344664.37087498588</v>
      </c>
      <c r="AC24" s="18">
        <f ca="1">$D24+dEdxTable!AA20*Primary!$B$1</f>
        <v>361402.65561034402</v>
      </c>
      <c r="AD24" s="18">
        <f ca="1">$D24+dEdxTable!AB20*Primary!$B$1</f>
        <v>372261.8761392709</v>
      </c>
      <c r="AE24" s="18">
        <f ca="1">$D24+dEdxTable!AC20*Primary!$B$1</f>
        <v>370422.73127328703</v>
      </c>
      <c r="AF24" s="18">
        <f ca="1">$D24+dEdxTable!AD20*Primary!$B$1</f>
        <v>387202.34510675719</v>
      </c>
      <c r="AI24" s="63">
        <v>794.5</v>
      </c>
      <c r="AJ24" s="63">
        <v>4.88856</v>
      </c>
      <c r="AK24" s="63">
        <v>13.504799999999999</v>
      </c>
      <c r="AL24" s="63">
        <v>2.4606499999999998</v>
      </c>
      <c r="AM24" s="63">
        <v>2.8624700000000001</v>
      </c>
      <c r="AN24" s="63">
        <v>2.32944</v>
      </c>
      <c r="AO24" s="63">
        <v>2.6916699999999998</v>
      </c>
    </row>
    <row r="25" spans="1:41" ht="15" customHeight="1" x14ac:dyDescent="0.15">
      <c r="B25" s="18"/>
      <c r="D25" s="18">
        <f>dEdxTable!B21</f>
        <v>0.44964999999999999</v>
      </c>
      <c r="E25" s="18">
        <f ca="1">$D25+dEdxTable!C21*Primary!$B$1</f>
        <v>40361.413638721948</v>
      </c>
      <c r="F25" s="18">
        <f ca="1">$D25+dEdxTable!D21*Primary!$B$1</f>
        <v>40401.709509381137</v>
      </c>
      <c r="G25" s="18">
        <f ca="1">$D25+dEdxTable!E21*Primary!$B$1</f>
        <v>51675.254246880693</v>
      </c>
      <c r="H25" s="18">
        <f ca="1">$D25+dEdxTable!F21*Primary!$B$1</f>
        <v>70902.583916033764</v>
      </c>
      <c r="I25" s="18">
        <f ca="1">$D25+dEdxTable!G21*Primary!$B$1</f>
        <v>90906.900629692362</v>
      </c>
      <c r="J25" s="18">
        <f ca="1">$D25+dEdxTable!H21*Primary!$B$1</f>
        <v>118418.64801539492</v>
      </c>
      <c r="K25" s="18">
        <f ca="1">$D25+dEdxTable!I21*Primary!$B$1</f>
        <v>137099.40036201687</v>
      </c>
      <c r="L25" s="18">
        <f ca="1">$D25+dEdxTable!J21*Primary!$B$1</f>
        <v>155769.82043411079</v>
      </c>
      <c r="M25" s="18">
        <f ca="1">$D25+dEdxTable!K21*Primary!$B$1</f>
        <v>165740.4653536297</v>
      </c>
      <c r="N25" s="18">
        <f ca="1">$D25+dEdxTable!L21*Primary!$B$1</f>
        <v>194577.84356127449</v>
      </c>
      <c r="O25" s="18">
        <f ca="1">$D25+dEdxTable!M21*Primary!$B$1</f>
        <v>198018.49097909813</v>
      </c>
      <c r="P25" s="18">
        <f ca="1">$D25+dEdxTable!N21*Primary!$B$1</f>
        <v>226607.89459807097</v>
      </c>
      <c r="Q25" s="18">
        <f ca="1">$D25+dEdxTable!O21*Primary!$B$1</f>
        <v>229025.64683762271</v>
      </c>
      <c r="R25" s="18">
        <f ca="1">$D25+dEdxTable!P21*Primary!$B$1</f>
        <v>257811.36367262754</v>
      </c>
      <c r="S25" s="18">
        <f ca="1">$D25+dEdxTable!Q21*Primary!$B$1</f>
        <v>259030.57206693137</v>
      </c>
      <c r="T25" s="18">
        <f ca="1">$D25+dEdxTable!R21*Primary!$B$1</f>
        <v>288725.52906040015</v>
      </c>
      <c r="U25" s="18">
        <f ca="1">$D25+dEdxTable!S21*Primary!$B$1</f>
        <v>288684.19996228814</v>
      </c>
      <c r="V25" s="18">
        <f ca="1">$D25+dEdxTable!T21*Primary!$B$1</f>
        <v>275582.8758607856</v>
      </c>
      <c r="W25" s="18">
        <f ca="1">$D25+dEdxTable!U21*Primary!$B$1</f>
        <v>318451.48287745286</v>
      </c>
      <c r="X25" s="18">
        <f ca="1">$D25+dEdxTable!V21*Primary!$B$1</f>
        <v>333319.62592324323</v>
      </c>
      <c r="Y25" s="18">
        <f ca="1">$D25+dEdxTable!W21*Primary!$B$1</f>
        <v>319681.0235462847</v>
      </c>
      <c r="Z25" s="18">
        <f ca="1">$D25+dEdxTable!X21*Primary!$B$1</f>
        <v>332916.66721665126</v>
      </c>
      <c r="AA25" s="18">
        <f ca="1">$D25+dEdxTable!Y21*Primary!$B$1</f>
        <v>332379.38894119533</v>
      </c>
      <c r="AB25" s="18">
        <f ca="1">$D25+dEdxTable!Z21*Primary!$B$1</f>
        <v>344664.46335498593</v>
      </c>
      <c r="AC25" s="18">
        <f ca="1">$D25+dEdxTable!AA21*Primary!$B$1</f>
        <v>361402.74809034407</v>
      </c>
      <c r="AD25" s="18">
        <f ca="1">$D25+dEdxTable!AB21*Primary!$B$1</f>
        <v>372261.96861927095</v>
      </c>
      <c r="AE25" s="18">
        <f ca="1">$D25+dEdxTable!AC21*Primary!$B$1</f>
        <v>370422.82375328708</v>
      </c>
      <c r="AF25" s="18">
        <f ca="1">$D25+dEdxTable!AD21*Primary!$B$1</f>
        <v>387202.43758675724</v>
      </c>
      <c r="AI25" s="63">
        <v>834.5</v>
      </c>
      <c r="AJ25" s="63">
        <v>5.5087099999999998</v>
      </c>
      <c r="AK25" s="63">
        <v>13.504799999999999</v>
      </c>
      <c r="AL25" s="63">
        <v>2.4606499999999998</v>
      </c>
      <c r="AM25" s="63">
        <v>2.8624700000000001</v>
      </c>
      <c r="AN25" s="63">
        <v>2.32944</v>
      </c>
      <c r="AO25" s="63">
        <v>2.6916699999999998</v>
      </c>
    </row>
    <row r="26" spans="1:41" ht="15" customHeight="1" x14ac:dyDescent="0.15">
      <c r="B26" s="18"/>
      <c r="D26" s="18">
        <f>dEdxTable!B22</f>
        <v>0.56606999999999996</v>
      </c>
      <c r="E26" s="18">
        <f ca="1">$D26+dEdxTable!C22*Primary!$B$1</f>
        <v>40361.530058721946</v>
      </c>
      <c r="F26" s="18">
        <f ca="1">$D26+dEdxTable!D22*Primary!$B$1</f>
        <v>40401.825929381135</v>
      </c>
      <c r="G26" s="18">
        <f ca="1">$D26+dEdxTable!E22*Primary!$B$1</f>
        <v>51675.370666880692</v>
      </c>
      <c r="H26" s="18">
        <f ca="1">$D26+dEdxTable!F22*Primary!$B$1</f>
        <v>70902.700336033769</v>
      </c>
      <c r="I26" s="18">
        <f ca="1">$D26+dEdxTable!G22*Primary!$B$1</f>
        <v>90907.017049692367</v>
      </c>
      <c r="J26" s="18">
        <f ca="1">$D26+dEdxTable!H22*Primary!$B$1</f>
        <v>118418.76443539493</v>
      </c>
      <c r="K26" s="18">
        <f ca="1">$D26+dEdxTable!I22*Primary!$B$1</f>
        <v>137099.51678201687</v>
      </c>
      <c r="L26" s="18">
        <f ca="1">$D26+dEdxTable!J22*Primary!$B$1</f>
        <v>155769.9368541108</v>
      </c>
      <c r="M26" s="18">
        <f ca="1">$D26+dEdxTable!K22*Primary!$B$1</f>
        <v>165740.5817736297</v>
      </c>
      <c r="N26" s="18">
        <f ca="1">$D26+dEdxTable!L22*Primary!$B$1</f>
        <v>194577.9599812745</v>
      </c>
      <c r="O26" s="18">
        <f ca="1">$D26+dEdxTable!M22*Primary!$B$1</f>
        <v>198018.60739909814</v>
      </c>
      <c r="P26" s="18">
        <f ca="1">$D26+dEdxTable!N22*Primary!$B$1</f>
        <v>226608.01101807097</v>
      </c>
      <c r="Q26" s="18">
        <f ca="1">$D26+dEdxTable!O22*Primary!$B$1</f>
        <v>229025.76325762272</v>
      </c>
      <c r="R26" s="18">
        <f ca="1">$D26+dEdxTable!P22*Primary!$B$1</f>
        <v>257811.48009262755</v>
      </c>
      <c r="S26" s="18">
        <f ca="1">$D26+dEdxTable!Q22*Primary!$B$1</f>
        <v>259030.68848693138</v>
      </c>
      <c r="T26" s="18">
        <f ca="1">$D26+dEdxTable!R22*Primary!$B$1</f>
        <v>288725.64548040013</v>
      </c>
      <c r="U26" s="18">
        <f ca="1">$D26+dEdxTable!S22*Primary!$B$1</f>
        <v>288684.31638228812</v>
      </c>
      <c r="V26" s="18">
        <f ca="1">$D26+dEdxTable!T22*Primary!$B$1</f>
        <v>275582.99228078558</v>
      </c>
      <c r="W26" s="18">
        <f ca="1">$D26+dEdxTable!U22*Primary!$B$1</f>
        <v>318451.59929745283</v>
      </c>
      <c r="X26" s="18">
        <f ca="1">$D26+dEdxTable!V22*Primary!$B$1</f>
        <v>333319.74234324321</v>
      </c>
      <c r="Y26" s="18">
        <f ca="1">$D26+dEdxTable!W22*Primary!$B$1</f>
        <v>319681.13996628468</v>
      </c>
      <c r="Z26" s="18">
        <f ca="1">$D26+dEdxTable!X22*Primary!$B$1</f>
        <v>332916.78363665123</v>
      </c>
      <c r="AA26" s="18">
        <f ca="1">$D26+dEdxTable!Y22*Primary!$B$1</f>
        <v>332379.5053611953</v>
      </c>
      <c r="AB26" s="18">
        <f ca="1">$D26+dEdxTable!Z22*Primary!$B$1</f>
        <v>344664.5797749859</v>
      </c>
      <c r="AC26" s="18">
        <f ca="1">$D26+dEdxTable!AA22*Primary!$B$1</f>
        <v>361402.86451034405</v>
      </c>
      <c r="AD26" s="18">
        <f ca="1">$D26+dEdxTable!AB22*Primary!$B$1</f>
        <v>372262.08503927093</v>
      </c>
      <c r="AE26" s="18">
        <f ca="1">$D26+dEdxTable!AC22*Primary!$B$1</f>
        <v>370422.94017328706</v>
      </c>
      <c r="AF26" s="18">
        <f ca="1">$D26+dEdxTable!AD22*Primary!$B$1</f>
        <v>387202.55400675721</v>
      </c>
      <c r="AI26" s="63">
        <v>876.5</v>
      </c>
      <c r="AJ26" s="63">
        <v>6.3450899999999999</v>
      </c>
      <c r="AK26" s="63">
        <v>13.504799999999999</v>
      </c>
      <c r="AL26" s="63">
        <v>2.4606499999999998</v>
      </c>
      <c r="AM26" s="63">
        <v>2.8624700000000001</v>
      </c>
      <c r="AN26" s="63">
        <v>2.32944</v>
      </c>
      <c r="AO26" s="63">
        <v>2.6916699999999998</v>
      </c>
    </row>
    <row r="27" spans="1:41" ht="15" customHeight="1" x14ac:dyDescent="0.15">
      <c r="B27" s="18"/>
      <c r="D27" s="18">
        <f>dEdxTable!B23</f>
        <v>0.71264000000000005</v>
      </c>
      <c r="E27" s="18">
        <f ca="1">$D27+dEdxTable!C23*Primary!$B$1</f>
        <v>40361.676628721943</v>
      </c>
      <c r="F27" s="18">
        <f ca="1">$D27+dEdxTable!D23*Primary!$B$1</f>
        <v>40401.972499381132</v>
      </c>
      <c r="G27" s="18">
        <f ca="1">$D27+dEdxTable!E23*Primary!$B$1</f>
        <v>51675.517236880689</v>
      </c>
      <c r="H27" s="18">
        <f ca="1">$D27+dEdxTable!F23*Primary!$B$1</f>
        <v>70902.846906033767</v>
      </c>
      <c r="I27" s="18">
        <f ca="1">$D27+dEdxTable!G23*Primary!$B$1</f>
        <v>90907.163619692365</v>
      </c>
      <c r="J27" s="18">
        <f ca="1">$D27+dEdxTable!H23*Primary!$B$1</f>
        <v>118418.91100539493</v>
      </c>
      <c r="K27" s="18">
        <f ca="1">$D27+dEdxTable!I23*Primary!$B$1</f>
        <v>137099.66335201688</v>
      </c>
      <c r="L27" s="18">
        <f ca="1">$D27+dEdxTable!J23*Primary!$B$1</f>
        <v>155770.08342411081</v>
      </c>
      <c r="M27" s="18">
        <f ca="1">$D27+dEdxTable!K23*Primary!$B$1</f>
        <v>165740.72834362971</v>
      </c>
      <c r="N27" s="18">
        <f ca="1">$D27+dEdxTable!L23*Primary!$B$1</f>
        <v>194578.10655127451</v>
      </c>
      <c r="O27" s="18">
        <f ca="1">$D27+dEdxTable!M23*Primary!$B$1</f>
        <v>198018.75396909815</v>
      </c>
      <c r="P27" s="18">
        <f ca="1">$D27+dEdxTable!N23*Primary!$B$1</f>
        <v>226608.15758807099</v>
      </c>
      <c r="Q27" s="18">
        <f ca="1">$D27+dEdxTable!O23*Primary!$B$1</f>
        <v>229025.90982762273</v>
      </c>
      <c r="R27" s="18">
        <f ca="1">$D27+dEdxTable!P23*Primary!$B$1</f>
        <v>257811.62666262756</v>
      </c>
      <c r="S27" s="18">
        <f ca="1">$D27+dEdxTable!Q23*Primary!$B$1</f>
        <v>259030.83505693139</v>
      </c>
      <c r="T27" s="18">
        <f ca="1">$D27+dEdxTable!R23*Primary!$B$1</f>
        <v>288725.79205040011</v>
      </c>
      <c r="U27" s="18">
        <f ca="1">$D27+dEdxTable!S23*Primary!$B$1</f>
        <v>288684.4629522881</v>
      </c>
      <c r="V27" s="18">
        <f ca="1">$D27+dEdxTable!T23*Primary!$B$1</f>
        <v>275583.13885078556</v>
      </c>
      <c r="W27" s="18">
        <f ca="1">$D27+dEdxTable!U23*Primary!$B$1</f>
        <v>318451.74586745282</v>
      </c>
      <c r="X27" s="18">
        <f ca="1">$D27+dEdxTable!V23*Primary!$B$1</f>
        <v>333319.88891324319</v>
      </c>
      <c r="Y27" s="18">
        <f ca="1">$D27+dEdxTable!W23*Primary!$B$1</f>
        <v>319681.28653628466</v>
      </c>
      <c r="Z27" s="18">
        <f ca="1">$D27+dEdxTable!X23*Primary!$B$1</f>
        <v>332916.93020665122</v>
      </c>
      <c r="AA27" s="18">
        <f ca="1">$D27+dEdxTable!Y23*Primary!$B$1</f>
        <v>332379.65193119529</v>
      </c>
      <c r="AB27" s="18">
        <f ca="1">$D27+dEdxTable!Z23*Primary!$B$1</f>
        <v>344664.72634498589</v>
      </c>
      <c r="AC27" s="18">
        <f ca="1">$D27+dEdxTable!AA23*Primary!$B$1</f>
        <v>361403.01108034403</v>
      </c>
      <c r="AD27" s="18">
        <f ca="1">$D27+dEdxTable!AB23*Primary!$B$1</f>
        <v>372262.23160927091</v>
      </c>
      <c r="AE27" s="18">
        <f ca="1">$D27+dEdxTable!AC23*Primary!$B$1</f>
        <v>370423.08674328704</v>
      </c>
      <c r="AF27" s="18">
        <f ca="1">$D27+dEdxTable!AD23*Primary!$B$1</f>
        <v>387202.7005767572</v>
      </c>
      <c r="AI27" s="63">
        <v>920</v>
      </c>
      <c r="AJ27" s="63">
        <v>7.4029600000000002</v>
      </c>
      <c r="AK27" s="63">
        <v>13.504799999999999</v>
      </c>
      <c r="AL27" s="63">
        <v>2.4606499999999998</v>
      </c>
      <c r="AM27" s="63">
        <v>2.8624700000000001</v>
      </c>
      <c r="AN27" s="63">
        <v>2.32944</v>
      </c>
      <c r="AO27" s="63">
        <v>2.6916699999999998</v>
      </c>
    </row>
    <row r="28" spans="1:41" ht="15" customHeight="1" x14ac:dyDescent="0.15">
      <c r="B28" s="18"/>
      <c r="D28" s="18">
        <f>dEdxTable!B24</f>
        <v>0.89715999999999996</v>
      </c>
      <c r="E28" s="18">
        <f ca="1">$D28+dEdxTable!C24*Primary!$B$1</f>
        <v>40361.861148721946</v>
      </c>
      <c r="F28" s="18">
        <f ca="1">$D28+dEdxTable!D24*Primary!$B$1</f>
        <v>40402.157019381135</v>
      </c>
      <c r="G28" s="18">
        <f ca="1">$D28+dEdxTable!E24*Primary!$B$1</f>
        <v>51675.701756880691</v>
      </c>
      <c r="H28" s="18">
        <f ca="1">$D28+dEdxTable!F24*Primary!$B$1</f>
        <v>70903.031426033762</v>
      </c>
      <c r="I28" s="18">
        <f ca="1">$D28+dEdxTable!G24*Primary!$B$1</f>
        <v>90907.34813969236</v>
      </c>
      <c r="J28" s="18">
        <f ca="1">$D28+dEdxTable!H24*Primary!$B$1</f>
        <v>118419.09552539492</v>
      </c>
      <c r="K28" s="18">
        <f ca="1">$D28+dEdxTable!I24*Primary!$B$1</f>
        <v>137099.84787201686</v>
      </c>
      <c r="L28" s="18">
        <f ca="1">$D28+dEdxTable!J24*Primary!$B$1</f>
        <v>155770.26794411079</v>
      </c>
      <c r="M28" s="18">
        <f ca="1">$D28+dEdxTable!K24*Primary!$B$1</f>
        <v>165740.9128636297</v>
      </c>
      <c r="N28" s="18">
        <f ca="1">$D28+dEdxTable!L24*Primary!$B$1</f>
        <v>194578.29107127449</v>
      </c>
      <c r="O28" s="18">
        <f ca="1">$D28+dEdxTable!M24*Primary!$B$1</f>
        <v>198018.93848909813</v>
      </c>
      <c r="P28" s="18">
        <f ca="1">$D28+dEdxTable!N24*Primary!$B$1</f>
        <v>226608.34210807097</v>
      </c>
      <c r="Q28" s="18">
        <f ca="1">$D28+dEdxTable!O24*Primary!$B$1</f>
        <v>229026.09434762271</v>
      </c>
      <c r="R28" s="18">
        <f ca="1">$D28+dEdxTable!P24*Primary!$B$1</f>
        <v>257811.81118262754</v>
      </c>
      <c r="S28" s="18">
        <f ca="1">$D28+dEdxTable!Q24*Primary!$B$1</f>
        <v>259031.01957693137</v>
      </c>
      <c r="T28" s="18">
        <f ca="1">$D28+dEdxTable!R24*Primary!$B$1</f>
        <v>288725.97657040012</v>
      </c>
      <c r="U28" s="18">
        <f ca="1">$D28+dEdxTable!S24*Primary!$B$1</f>
        <v>288684.64747228811</v>
      </c>
      <c r="V28" s="18">
        <f ca="1">$D28+dEdxTable!T24*Primary!$B$1</f>
        <v>275583.32337078557</v>
      </c>
      <c r="W28" s="18">
        <f ca="1">$D28+dEdxTable!U24*Primary!$B$1</f>
        <v>318451.93038745283</v>
      </c>
      <c r="X28" s="18">
        <f ca="1">$D28+dEdxTable!V24*Primary!$B$1</f>
        <v>333320.0734332432</v>
      </c>
      <c r="Y28" s="18">
        <f ca="1">$D28+dEdxTable!W24*Primary!$B$1</f>
        <v>319681.47105628467</v>
      </c>
      <c r="Z28" s="18">
        <f ca="1">$D28+dEdxTable!X24*Primary!$B$1</f>
        <v>332917.11472665123</v>
      </c>
      <c r="AA28" s="18">
        <f ca="1">$D28+dEdxTable!Y24*Primary!$B$1</f>
        <v>332379.8364511953</v>
      </c>
      <c r="AB28" s="18">
        <f ca="1">$D28+dEdxTable!Z24*Primary!$B$1</f>
        <v>344664.9108649859</v>
      </c>
      <c r="AC28" s="18">
        <f ca="1">$D28+dEdxTable!AA24*Primary!$B$1</f>
        <v>361403.19560034404</v>
      </c>
      <c r="AD28" s="18">
        <f ca="1">$D28+dEdxTable!AB24*Primary!$B$1</f>
        <v>372262.41612927092</v>
      </c>
      <c r="AE28" s="18">
        <f ca="1">$D28+dEdxTable!AC24*Primary!$B$1</f>
        <v>370423.27126328705</v>
      </c>
      <c r="AF28" s="18">
        <f ca="1">$D28+dEdxTable!AD24*Primary!$B$1</f>
        <v>387202.88509675721</v>
      </c>
      <c r="AI28" s="63">
        <v>965</v>
      </c>
      <c r="AJ28" s="63">
        <v>8.5054700000000008</v>
      </c>
      <c r="AK28" s="63">
        <v>13.504799999999999</v>
      </c>
      <c r="AL28" s="63">
        <v>2.4606499999999998</v>
      </c>
      <c r="AM28" s="63">
        <v>2.8624700000000001</v>
      </c>
      <c r="AN28" s="63">
        <v>2.32944</v>
      </c>
      <c r="AO28" s="63">
        <v>2.6916699999999998</v>
      </c>
    </row>
    <row r="29" spans="1:41" x14ac:dyDescent="0.15">
      <c r="B29" s="18"/>
      <c r="D29" s="18">
        <f>dEdxTable!B25</f>
        <v>1.1294999999999999</v>
      </c>
      <c r="E29" s="18">
        <f ca="1">$D29+dEdxTable!C25*Primary!$B$1</f>
        <v>40362.093488721948</v>
      </c>
      <c r="F29" s="18">
        <f ca="1">$D29+dEdxTable!D25*Primary!$B$1</f>
        <v>40402.389359381137</v>
      </c>
      <c r="G29" s="18">
        <f ca="1">$D29+dEdxTable!E25*Primary!$B$1</f>
        <v>51675.934096880694</v>
      </c>
      <c r="H29" s="18">
        <f ca="1">$D29+dEdxTable!F25*Primary!$B$1</f>
        <v>70903.263766033764</v>
      </c>
      <c r="I29" s="18">
        <f ca="1">$D29+dEdxTable!G25*Primary!$B$1</f>
        <v>90907.580479692362</v>
      </c>
      <c r="J29" s="18">
        <f ca="1">$D29+dEdxTable!H25*Primary!$B$1</f>
        <v>118419.32786539492</v>
      </c>
      <c r="K29" s="18">
        <f ca="1">$D29+dEdxTable!I25*Primary!$B$1</f>
        <v>137100.08021201688</v>
      </c>
      <c r="L29" s="18">
        <f ca="1">$D29+dEdxTable!J25*Primary!$B$1</f>
        <v>155770.50028411081</v>
      </c>
      <c r="M29" s="18">
        <f ca="1">$D29+dEdxTable!K25*Primary!$B$1</f>
        <v>165741.14520362971</v>
      </c>
      <c r="N29" s="18">
        <f ca="1">$D29+dEdxTable!L25*Primary!$B$1</f>
        <v>194578.52341127451</v>
      </c>
      <c r="O29" s="18">
        <f ca="1">$D29+dEdxTable!M25*Primary!$B$1</f>
        <v>198019.17082909815</v>
      </c>
      <c r="P29" s="18">
        <f ca="1">$D29+dEdxTable!N25*Primary!$B$1</f>
        <v>226608.57444807098</v>
      </c>
      <c r="Q29" s="18">
        <f ca="1">$D29+dEdxTable!O25*Primary!$B$1</f>
        <v>229026.32668762273</v>
      </c>
      <c r="R29" s="18">
        <f ca="1">$D29+dEdxTable!P25*Primary!$B$1</f>
        <v>257812.04352262756</v>
      </c>
      <c r="S29" s="18">
        <f ca="1">$D29+dEdxTable!Q25*Primary!$B$1</f>
        <v>259031.25191693139</v>
      </c>
      <c r="T29" s="18">
        <f ca="1">$D29+dEdxTable!R25*Primary!$B$1</f>
        <v>288726.20891040011</v>
      </c>
      <c r="U29" s="18">
        <f ca="1">$D29+dEdxTable!S25*Primary!$B$1</f>
        <v>288684.8798122881</v>
      </c>
      <c r="V29" s="18">
        <f ca="1">$D29+dEdxTable!T25*Primary!$B$1</f>
        <v>275583.55571078556</v>
      </c>
      <c r="W29" s="18">
        <f ca="1">$D29+dEdxTable!U25*Primary!$B$1</f>
        <v>318452.16272745281</v>
      </c>
      <c r="X29" s="18">
        <f ca="1">$D29+dEdxTable!V25*Primary!$B$1</f>
        <v>333320.30577324319</v>
      </c>
      <c r="Y29" s="18">
        <f ca="1">$D29+dEdxTable!W25*Primary!$B$1</f>
        <v>319681.70339628466</v>
      </c>
      <c r="Z29" s="18">
        <f ca="1">$D29+dEdxTable!X25*Primary!$B$1</f>
        <v>332917.34706665121</v>
      </c>
      <c r="AA29" s="18">
        <f ca="1">$D29+dEdxTable!Y25*Primary!$B$1</f>
        <v>332380.06879119528</v>
      </c>
      <c r="AB29" s="18">
        <f ca="1">$D29+dEdxTable!Z25*Primary!$B$1</f>
        <v>344665.14320498588</v>
      </c>
      <c r="AC29" s="18">
        <f ca="1">$D29+dEdxTable!AA25*Primary!$B$1</f>
        <v>361403.42794034403</v>
      </c>
      <c r="AD29" s="18">
        <f ca="1">$D29+dEdxTable!AB25*Primary!$B$1</f>
        <v>372262.64846927091</v>
      </c>
      <c r="AE29" s="18">
        <f ca="1">$D29+dEdxTable!AC25*Primary!$B$1</f>
        <v>370423.50360328704</v>
      </c>
      <c r="AF29" s="18">
        <f ca="1">$D29+dEdxTable!AD25*Primary!$B$1</f>
        <v>387203.11743675719</v>
      </c>
      <c r="AI29" s="63">
        <v>1000</v>
      </c>
      <c r="AJ29" s="63">
        <v>8.9303299999999997</v>
      </c>
      <c r="AK29" s="63">
        <v>13.504799999999999</v>
      </c>
      <c r="AL29" s="63">
        <v>2.4606499999999998</v>
      </c>
      <c r="AM29" s="63">
        <v>2.8624700000000001</v>
      </c>
      <c r="AN29" s="63">
        <v>2.32944</v>
      </c>
      <c r="AO29" s="63">
        <v>2.6916699999999998</v>
      </c>
    </row>
    <row r="30" spans="1:41" x14ac:dyDescent="0.15">
      <c r="B30" s="18"/>
      <c r="D30" s="18">
        <f>dEdxTable!B26</f>
        <v>1.4218999999999999</v>
      </c>
      <c r="E30" s="18">
        <f ca="1">$D30+dEdxTable!C26*Primary!$B$1</f>
        <v>40362.385888721947</v>
      </c>
      <c r="F30" s="18">
        <f ca="1">$D30+dEdxTable!D26*Primary!$B$1</f>
        <v>40402.681759381136</v>
      </c>
      <c r="G30" s="18">
        <f ca="1">$D30+dEdxTable!E26*Primary!$B$1</f>
        <v>51676.226496880692</v>
      </c>
      <c r="H30" s="18">
        <f ca="1">$D30+dEdxTable!F26*Primary!$B$1</f>
        <v>70903.55616603377</v>
      </c>
      <c r="I30" s="18">
        <f ca="1">$D30+dEdxTable!G26*Primary!$B$1</f>
        <v>90907.872879692368</v>
      </c>
      <c r="J30" s="18">
        <f ca="1">$D30+dEdxTable!H26*Primary!$B$1</f>
        <v>118419.62026539493</v>
      </c>
      <c r="K30" s="18">
        <f ca="1">$D30+dEdxTable!I26*Primary!$B$1</f>
        <v>137100.37261201686</v>
      </c>
      <c r="L30" s="18">
        <f ca="1">$D30+dEdxTable!J26*Primary!$B$1</f>
        <v>155770.79268411078</v>
      </c>
      <c r="M30" s="18">
        <f ca="1">$D30+dEdxTable!K26*Primary!$B$1</f>
        <v>165741.43760362969</v>
      </c>
      <c r="N30" s="18">
        <f ca="1">$D30+dEdxTable!L26*Primary!$B$1</f>
        <v>194578.81581127449</v>
      </c>
      <c r="O30" s="18">
        <f ca="1">$D30+dEdxTable!M26*Primary!$B$1</f>
        <v>198019.46322909812</v>
      </c>
      <c r="P30" s="18">
        <f ca="1">$D30+dEdxTable!N26*Primary!$B$1</f>
        <v>226608.86684807096</v>
      </c>
      <c r="Q30" s="18">
        <f ca="1">$D30+dEdxTable!O26*Primary!$B$1</f>
        <v>229026.6190876227</v>
      </c>
      <c r="R30" s="18">
        <f ca="1">$D30+dEdxTable!P26*Primary!$B$1</f>
        <v>257812.33592262754</v>
      </c>
      <c r="S30" s="18">
        <f ca="1">$D30+dEdxTable!Q26*Primary!$B$1</f>
        <v>259031.54431693137</v>
      </c>
      <c r="T30" s="18">
        <f ca="1">$D30+dEdxTable!R26*Primary!$B$1</f>
        <v>288726.50131040014</v>
      </c>
      <c r="U30" s="18">
        <f ca="1">$D30+dEdxTable!S26*Primary!$B$1</f>
        <v>288685.17221228813</v>
      </c>
      <c r="V30" s="18">
        <f ca="1">$D30+dEdxTable!T26*Primary!$B$1</f>
        <v>275583.84811078559</v>
      </c>
      <c r="W30" s="18">
        <f ca="1">$D30+dEdxTable!U26*Primary!$B$1</f>
        <v>318452.45512745285</v>
      </c>
      <c r="X30" s="18">
        <f ca="1">$D30+dEdxTable!V26*Primary!$B$1</f>
        <v>333320.59817324323</v>
      </c>
      <c r="Y30" s="18">
        <f ca="1">$D30+dEdxTable!W26*Primary!$B$1</f>
        <v>319681.9957962847</v>
      </c>
      <c r="Z30" s="18">
        <f ca="1">$D30+dEdxTable!X26*Primary!$B$1</f>
        <v>332917.63946665125</v>
      </c>
      <c r="AA30" s="18">
        <f ca="1">$D30+dEdxTable!Y26*Primary!$B$1</f>
        <v>332380.36119119532</v>
      </c>
      <c r="AB30" s="18">
        <f ca="1">$D30+dEdxTable!Z26*Primary!$B$1</f>
        <v>344665.43560498592</v>
      </c>
      <c r="AC30" s="18">
        <f ca="1">$D30+dEdxTable!AA26*Primary!$B$1</f>
        <v>361403.72034034407</v>
      </c>
      <c r="AD30" s="18">
        <f ca="1">$D30+dEdxTable!AB26*Primary!$B$1</f>
        <v>372262.94086927094</v>
      </c>
      <c r="AE30" s="18">
        <f ca="1">$D30+dEdxTable!AC26*Primary!$B$1</f>
        <v>370423.79600328708</v>
      </c>
      <c r="AF30" s="18">
        <f ca="1">$D30+dEdxTable!AD26*Primary!$B$1</f>
        <v>387203.40983675723</v>
      </c>
      <c r="AI30" s="63">
        <v>1024</v>
      </c>
      <c r="AJ30" s="63">
        <v>9.1102500000000006</v>
      </c>
      <c r="AK30" s="63">
        <v>13.504799999999999</v>
      </c>
      <c r="AL30" s="63">
        <v>2.4606499999999998</v>
      </c>
      <c r="AM30" s="63">
        <v>2.8624700000000001</v>
      </c>
      <c r="AN30" s="63">
        <v>2.32944</v>
      </c>
      <c r="AO30" s="63">
        <v>2.6916699999999998</v>
      </c>
    </row>
    <row r="31" spans="1:41" x14ac:dyDescent="0.15">
      <c r="B31" s="18"/>
      <c r="D31" s="18">
        <f>dEdxTable!B27</f>
        <v>1.7901</v>
      </c>
      <c r="E31" s="18">
        <f ca="1">$D31+dEdxTable!C27*Primary!$B$1</f>
        <v>40362.754088721944</v>
      </c>
      <c r="F31" s="18">
        <f ca="1">$D31+dEdxTable!D27*Primary!$B$1</f>
        <v>40403.049959381133</v>
      </c>
      <c r="G31" s="18">
        <f ca="1">$D31+dEdxTable!E27*Primary!$B$1</f>
        <v>51676.594696880689</v>
      </c>
      <c r="H31" s="18">
        <f ca="1">$D31+dEdxTable!F27*Primary!$B$1</f>
        <v>70903.924366033767</v>
      </c>
      <c r="I31" s="18">
        <f ca="1">$D31+dEdxTable!G27*Primary!$B$1</f>
        <v>90908.241079692365</v>
      </c>
      <c r="J31" s="18">
        <f ca="1">$D31+dEdxTable!H27*Primary!$B$1</f>
        <v>118419.98846539493</v>
      </c>
      <c r="K31" s="18">
        <f ca="1">$D31+dEdxTable!I27*Primary!$B$1</f>
        <v>137100.74081201688</v>
      </c>
      <c r="L31" s="18">
        <f ca="1">$D31+dEdxTable!J27*Primary!$B$1</f>
        <v>155771.16088411081</v>
      </c>
      <c r="M31" s="18">
        <f ca="1">$D31+dEdxTable!K27*Primary!$B$1</f>
        <v>165741.80580362972</v>
      </c>
      <c r="N31" s="18">
        <f ca="1">$D31+dEdxTable!L27*Primary!$B$1</f>
        <v>194579.18401127451</v>
      </c>
      <c r="O31" s="18">
        <f ca="1">$D31+dEdxTable!M27*Primary!$B$1</f>
        <v>198019.83142909815</v>
      </c>
      <c r="P31" s="18">
        <f ca="1">$D31+dEdxTable!N27*Primary!$B$1</f>
        <v>226609.23504807099</v>
      </c>
      <c r="Q31" s="18">
        <f ca="1">$D31+dEdxTable!O27*Primary!$B$1</f>
        <v>229026.98728762273</v>
      </c>
      <c r="R31" s="18">
        <f ca="1">$D31+dEdxTable!P27*Primary!$B$1</f>
        <v>257812.70412262756</v>
      </c>
      <c r="S31" s="18">
        <f ca="1">$D31+dEdxTable!Q27*Primary!$B$1</f>
        <v>259031.91251693139</v>
      </c>
      <c r="T31" s="18">
        <f ca="1">$D31+dEdxTable!R27*Primary!$B$1</f>
        <v>288726.86951040011</v>
      </c>
      <c r="U31" s="18">
        <f ca="1">$D31+dEdxTable!S27*Primary!$B$1</f>
        <v>288685.5404122881</v>
      </c>
      <c r="V31" s="18">
        <f ca="1">$D31+dEdxTable!T27*Primary!$B$1</f>
        <v>275584.21631078556</v>
      </c>
      <c r="W31" s="18">
        <f ca="1">$D31+dEdxTable!U27*Primary!$B$1</f>
        <v>318452.82332745282</v>
      </c>
      <c r="X31" s="18">
        <f ca="1">$D31+dEdxTable!V27*Primary!$B$1</f>
        <v>333320.96637324319</v>
      </c>
      <c r="Y31" s="18">
        <f ca="1">$D31+dEdxTable!W27*Primary!$B$1</f>
        <v>319682.36399628466</v>
      </c>
      <c r="Z31" s="18">
        <f ca="1">$D31+dEdxTable!X27*Primary!$B$1</f>
        <v>332918.00766665122</v>
      </c>
      <c r="AA31" s="18">
        <f ca="1">$D31+dEdxTable!Y27*Primary!$B$1</f>
        <v>332380.72939119529</v>
      </c>
      <c r="AB31" s="18">
        <f ca="1">$D31+dEdxTable!Z27*Primary!$B$1</f>
        <v>344665.80380498589</v>
      </c>
      <c r="AC31" s="18">
        <f ca="1">$D31+dEdxTable!AA27*Primary!$B$1</f>
        <v>361404.08854034403</v>
      </c>
      <c r="AD31" s="18">
        <f ca="1">$D31+dEdxTable!AB27*Primary!$B$1</f>
        <v>372263.30906927091</v>
      </c>
      <c r="AE31" s="18">
        <f ca="1">$D31+dEdxTable!AC27*Primary!$B$1</f>
        <v>370424.16420328704</v>
      </c>
      <c r="AF31" s="18">
        <f ca="1">$D31+dEdxTable!AD27*Primary!$B$1</f>
        <v>387203.7780367572</v>
      </c>
      <c r="AI31">
        <v>10000</v>
      </c>
      <c r="AJ31" s="18">
        <v>9.1102500000000006</v>
      </c>
      <c r="AK31" s="18">
        <v>13.504799999999999</v>
      </c>
      <c r="AL31" s="18">
        <v>2.4606499999999998</v>
      </c>
      <c r="AM31" s="18">
        <v>2.8624700000000001</v>
      </c>
      <c r="AN31" s="18">
        <v>2.32944</v>
      </c>
      <c r="AO31" s="18">
        <v>2.6916699999999998</v>
      </c>
    </row>
    <row r="32" spans="1:41" x14ac:dyDescent="0.15">
      <c r="B32" s="18"/>
      <c r="D32" s="18">
        <f>dEdxTable!B28</f>
        <v>2.2536</v>
      </c>
      <c r="E32" s="18">
        <f ca="1">$D32+dEdxTable!C28*Primary!$B$1</f>
        <v>40363.217588721942</v>
      </c>
      <c r="F32" s="18">
        <f ca="1">$D32+dEdxTable!D28*Primary!$B$1</f>
        <v>40403.513459381131</v>
      </c>
      <c r="G32" s="18">
        <f ca="1">$D32+dEdxTable!E28*Primary!$B$1</f>
        <v>51677.058196880687</v>
      </c>
      <c r="H32" s="18">
        <f ca="1">$D32+dEdxTable!F28*Primary!$B$1</f>
        <v>70904.387866033765</v>
      </c>
      <c r="I32" s="18">
        <f ca="1">$D32+dEdxTable!G28*Primary!$B$1</f>
        <v>90908.704579692363</v>
      </c>
      <c r="J32" s="18">
        <f ca="1">$D32+dEdxTable!H28*Primary!$B$1</f>
        <v>118420.45196539492</v>
      </c>
      <c r="K32" s="18">
        <f ca="1">$D32+dEdxTable!I28*Primary!$B$1</f>
        <v>137101.20431201687</v>
      </c>
      <c r="L32" s="18">
        <f ca="1">$D32+dEdxTable!J28*Primary!$B$1</f>
        <v>155771.62438411079</v>
      </c>
      <c r="M32" s="18">
        <f ca="1">$D32+dEdxTable!K28*Primary!$B$1</f>
        <v>165742.2693036297</v>
      </c>
      <c r="N32" s="18">
        <f ca="1">$D32+dEdxTable!L28*Primary!$B$1</f>
        <v>194579.6475112745</v>
      </c>
      <c r="O32" s="18">
        <f ca="1">$D32+dEdxTable!M28*Primary!$B$1</f>
        <v>198020.29492909813</v>
      </c>
      <c r="P32" s="18">
        <f ca="1">$D32+dEdxTable!N28*Primary!$B$1</f>
        <v>226609.69854807097</v>
      </c>
      <c r="Q32" s="18">
        <f ca="1">$D32+dEdxTable!O28*Primary!$B$1</f>
        <v>229027.45078762271</v>
      </c>
      <c r="R32" s="18">
        <f ca="1">$D32+dEdxTable!P28*Primary!$B$1</f>
        <v>257813.16762262754</v>
      </c>
      <c r="S32" s="18">
        <f ca="1">$D32+dEdxTable!Q28*Primary!$B$1</f>
        <v>259032.37601693138</v>
      </c>
      <c r="T32" s="18">
        <f ca="1">$D32+dEdxTable!R28*Primary!$B$1</f>
        <v>288727.33301040012</v>
      </c>
      <c r="U32" s="18">
        <f ca="1">$D32+dEdxTable!S28*Primary!$B$1</f>
        <v>288686.00391228811</v>
      </c>
      <c r="V32" s="18">
        <f ca="1">$D32+dEdxTable!T28*Primary!$B$1</f>
        <v>275584.67981078557</v>
      </c>
      <c r="W32" s="18">
        <f ca="1">$D32+dEdxTable!U28*Primary!$B$1</f>
        <v>318453.28682745283</v>
      </c>
      <c r="X32" s="18">
        <f ca="1">$D32+dEdxTable!V28*Primary!$B$1</f>
        <v>333321.42987324321</v>
      </c>
      <c r="Y32" s="18">
        <f ca="1">$D32+dEdxTable!W28*Primary!$B$1</f>
        <v>319682.82749628468</v>
      </c>
      <c r="Z32" s="18">
        <f ca="1">$D32+dEdxTable!X28*Primary!$B$1</f>
        <v>332918.47116665123</v>
      </c>
      <c r="AA32" s="18">
        <f ca="1">$D32+dEdxTable!Y28*Primary!$B$1</f>
        <v>332381.1928911953</v>
      </c>
      <c r="AB32" s="18">
        <f ca="1">$D32+dEdxTable!Z28*Primary!$B$1</f>
        <v>344666.2673049859</v>
      </c>
      <c r="AC32" s="18">
        <f ca="1">$D32+dEdxTable!AA28*Primary!$B$1</f>
        <v>361404.55204034405</v>
      </c>
      <c r="AD32" s="18">
        <f ca="1">$D32+dEdxTable!AB28*Primary!$B$1</f>
        <v>372263.77256927092</v>
      </c>
      <c r="AE32" s="18">
        <f ca="1">$D32+dEdxTable!AC28*Primary!$B$1</f>
        <v>370424.62770328706</v>
      </c>
      <c r="AF32" s="18">
        <f ca="1">$D32+dEdxTable!AD28*Primary!$B$1</f>
        <v>387204.24153675721</v>
      </c>
    </row>
    <row r="33" spans="1:41" x14ac:dyDescent="0.15">
      <c r="B33" s="18"/>
      <c r="D33" s="18">
        <f>dEdxTable!B29</f>
        <v>2.8371</v>
      </c>
      <c r="E33" s="18">
        <f ca="1">$D33+dEdxTable!C29*Primary!$B$1</f>
        <v>40363.801088721943</v>
      </c>
      <c r="F33" s="18">
        <f ca="1">$D33+dEdxTable!D29*Primary!$B$1</f>
        <v>40404.096959381131</v>
      </c>
      <c r="G33" s="18">
        <f ca="1">$D33+dEdxTable!E29*Primary!$B$1</f>
        <v>51677.641696880688</v>
      </c>
      <c r="H33" s="18">
        <f ca="1">$D33+dEdxTable!F29*Primary!$B$1</f>
        <v>70904.971366033773</v>
      </c>
      <c r="I33" s="18">
        <f ca="1">$D33+dEdxTable!G29*Primary!$B$1</f>
        <v>90909.288079692371</v>
      </c>
      <c r="J33" s="18">
        <f ca="1">$D33+dEdxTable!H29*Primary!$B$1</f>
        <v>118421.03546539493</v>
      </c>
      <c r="K33" s="18">
        <f ca="1">$D33+dEdxTable!I29*Primary!$B$1</f>
        <v>137101.78781201688</v>
      </c>
      <c r="L33" s="18">
        <f ca="1">$D33+dEdxTable!J29*Primary!$B$1</f>
        <v>155772.2078841108</v>
      </c>
      <c r="M33" s="18">
        <f ca="1">$D33+dEdxTable!K29*Primary!$B$1</f>
        <v>165742.85280362971</v>
      </c>
      <c r="N33" s="18">
        <f ca="1">$D33+dEdxTable!L29*Primary!$B$1</f>
        <v>194580.2310112745</v>
      </c>
      <c r="O33" s="18">
        <f ca="1">$D33+dEdxTable!M29*Primary!$B$1</f>
        <v>198020.87842909814</v>
      </c>
      <c r="P33" s="18">
        <f ca="1">$D33+dEdxTable!N29*Primary!$B$1</f>
        <v>226610.28204807098</v>
      </c>
      <c r="Q33" s="18">
        <f ca="1">$D33+dEdxTable!O29*Primary!$B$1</f>
        <v>229028.03428762272</v>
      </c>
      <c r="R33" s="18">
        <f ca="1">$D33+dEdxTable!P29*Primary!$B$1</f>
        <v>257813.75112262755</v>
      </c>
      <c r="S33" s="18">
        <f ca="1">$D33+dEdxTable!Q29*Primary!$B$1</f>
        <v>259032.95951693138</v>
      </c>
      <c r="T33" s="18">
        <f ca="1">$D33+dEdxTable!R29*Primary!$B$1</f>
        <v>288727.91651040013</v>
      </c>
      <c r="U33" s="18">
        <f ca="1">$D33+dEdxTable!S29*Primary!$B$1</f>
        <v>288686.58741228812</v>
      </c>
      <c r="V33" s="18">
        <f ca="1">$D33+dEdxTable!T29*Primary!$B$1</f>
        <v>275585.26331078558</v>
      </c>
      <c r="W33" s="18">
        <f ca="1">$D33+dEdxTable!U29*Primary!$B$1</f>
        <v>318453.87032745284</v>
      </c>
      <c r="X33" s="18">
        <f ca="1">$D33+dEdxTable!V29*Primary!$B$1</f>
        <v>333322.01337324322</v>
      </c>
      <c r="Y33" s="18">
        <f ca="1">$D33+dEdxTable!W29*Primary!$B$1</f>
        <v>319683.41099628469</v>
      </c>
      <c r="Z33" s="18">
        <f ca="1">$D33+dEdxTable!X29*Primary!$B$1</f>
        <v>332919.05466665124</v>
      </c>
      <c r="AA33" s="18">
        <f ca="1">$D33+dEdxTable!Y29*Primary!$B$1</f>
        <v>332381.77639119531</v>
      </c>
      <c r="AB33" s="18">
        <f ca="1">$D33+dEdxTable!Z29*Primary!$B$1</f>
        <v>344666.85080498591</v>
      </c>
      <c r="AC33" s="18">
        <f ca="1">$D33+dEdxTable!AA29*Primary!$B$1</f>
        <v>361405.13554034405</v>
      </c>
      <c r="AD33" s="18">
        <f ca="1">$D33+dEdxTable!AB29*Primary!$B$1</f>
        <v>372264.35606927093</v>
      </c>
      <c r="AE33" s="18">
        <f ca="1">$D33+dEdxTable!AC29*Primary!$B$1</f>
        <v>370425.21120328706</v>
      </c>
      <c r="AF33" s="18">
        <f ca="1">$D33+dEdxTable!AD29*Primary!$B$1</f>
        <v>387204.82503675722</v>
      </c>
      <c r="AI33" s="73">
        <f ca="1">$B$1</f>
        <v>1033.2274527998859</v>
      </c>
      <c r="AJ33">
        <f t="shared" ref="AJ33:AO33" ca="1" si="0">TREND(AJ34:AJ35,$AI34:$AI35,$AI$33,TRUE)</f>
        <v>9.1102500000000006</v>
      </c>
      <c r="AK33">
        <f t="shared" ca="1" si="0"/>
        <v>13.504799999999999</v>
      </c>
      <c r="AL33">
        <f t="shared" ca="1" si="0"/>
        <v>2.4606499999999998</v>
      </c>
      <c r="AM33">
        <f t="shared" ca="1" si="0"/>
        <v>2.8624700000000001</v>
      </c>
      <c r="AN33">
        <f t="shared" ca="1" si="0"/>
        <v>2.32944</v>
      </c>
      <c r="AO33">
        <f t="shared" ca="1" si="0"/>
        <v>2.6916699999999998</v>
      </c>
    </row>
    <row r="34" spans="1:41" x14ac:dyDescent="0.15">
      <c r="B34" s="18"/>
      <c r="D34" s="18">
        <f>dEdxTable!B30</f>
        <v>3.5716999999999999</v>
      </c>
      <c r="E34" s="18">
        <f ca="1">$D34+dEdxTable!C30*Primary!$B$1</f>
        <v>40364.535688721946</v>
      </c>
      <c r="F34" s="18">
        <f ca="1">$D34+dEdxTable!D30*Primary!$B$1</f>
        <v>40404.831559381135</v>
      </c>
      <c r="G34" s="18">
        <f ca="1">$D34+dEdxTable!E30*Primary!$B$1</f>
        <v>51678.376296880691</v>
      </c>
      <c r="H34" s="18">
        <f ca="1">$D34+dEdxTable!F30*Primary!$B$1</f>
        <v>70905.705966033769</v>
      </c>
      <c r="I34" s="18">
        <f ca="1">$D34+dEdxTable!G30*Primary!$B$1</f>
        <v>90910.022679692367</v>
      </c>
      <c r="J34" s="18">
        <f ca="1">$D34+dEdxTable!H30*Primary!$B$1</f>
        <v>118421.77006539493</v>
      </c>
      <c r="K34" s="18">
        <f ca="1">$D34+dEdxTable!I30*Primary!$B$1</f>
        <v>137102.52241201687</v>
      </c>
      <c r="L34" s="18">
        <f ca="1">$D34+dEdxTable!J30*Primary!$B$1</f>
        <v>155772.9424841108</v>
      </c>
      <c r="M34" s="18">
        <f ca="1">$D34+dEdxTable!K30*Primary!$B$1</f>
        <v>165743.5874036297</v>
      </c>
      <c r="N34" s="18">
        <f ca="1">$D34+dEdxTable!L30*Primary!$B$1</f>
        <v>194580.9656112745</v>
      </c>
      <c r="O34" s="18">
        <f ca="1">$D34+dEdxTable!M30*Primary!$B$1</f>
        <v>198021.61302909814</v>
      </c>
      <c r="P34" s="18">
        <f ca="1">$D34+dEdxTable!N30*Primary!$B$1</f>
        <v>226611.01664807097</v>
      </c>
      <c r="Q34" s="18">
        <f ca="1">$D34+dEdxTable!O30*Primary!$B$1</f>
        <v>229028.76888762272</v>
      </c>
      <c r="R34" s="18">
        <f ca="1">$D34+dEdxTable!P30*Primary!$B$1</f>
        <v>257814.48572262755</v>
      </c>
      <c r="S34" s="18">
        <f ca="1">$D34+dEdxTable!Q30*Primary!$B$1</f>
        <v>259033.69411693138</v>
      </c>
      <c r="T34" s="18">
        <f ca="1">$D34+dEdxTable!R30*Primary!$B$1</f>
        <v>288728.6511104001</v>
      </c>
      <c r="U34" s="18">
        <f ca="1">$D34+dEdxTable!S30*Primary!$B$1</f>
        <v>288687.32201228809</v>
      </c>
      <c r="V34" s="18">
        <f ca="1">$D34+dEdxTable!T30*Primary!$B$1</f>
        <v>275585.99791078555</v>
      </c>
      <c r="W34" s="18">
        <f ca="1">$D34+dEdxTable!U30*Primary!$B$1</f>
        <v>318454.6049274528</v>
      </c>
      <c r="X34" s="18">
        <f ca="1">$D34+dEdxTable!V30*Primary!$B$1</f>
        <v>333322.74797324318</v>
      </c>
      <c r="Y34" s="18">
        <f ca="1">$D34+dEdxTable!W30*Primary!$B$1</f>
        <v>319684.14559628465</v>
      </c>
      <c r="Z34" s="18">
        <f ca="1">$D34+dEdxTable!X30*Primary!$B$1</f>
        <v>332919.78926665121</v>
      </c>
      <c r="AA34" s="18">
        <f ca="1">$D34+dEdxTable!Y30*Primary!$B$1</f>
        <v>332382.51099119527</v>
      </c>
      <c r="AB34" s="18">
        <f ca="1">$D34+dEdxTable!Z30*Primary!$B$1</f>
        <v>344667.58540498588</v>
      </c>
      <c r="AC34" s="18">
        <f ca="1">$D34+dEdxTable!AA30*Primary!$B$1</f>
        <v>361405.87014034402</v>
      </c>
      <c r="AD34" s="18">
        <f ca="1">$D34+dEdxTable!AB30*Primary!$B$1</f>
        <v>372265.0906692709</v>
      </c>
      <c r="AE34" s="18">
        <f ca="1">$D34+dEdxTable!AC30*Primary!$B$1</f>
        <v>370425.94580328703</v>
      </c>
      <c r="AF34" s="18">
        <f ca="1">$D34+dEdxTable!AD30*Primary!$B$1</f>
        <v>387205.55963675719</v>
      </c>
      <c r="AI34">
        <f ca="1">INDIRECT(ADDRESS(MATCH($B$1,$AI4:$AI31)+3,AI$1))</f>
        <v>1024</v>
      </c>
      <c r="AJ34">
        <f t="shared" ref="AJ34:AO34" ca="1" si="1">INDIRECT(ADDRESS(MATCH($B$1,$AI4:$AI31)+3,AJ$1))</f>
        <v>9.1102500000000006</v>
      </c>
      <c r="AK34">
        <f t="shared" ca="1" si="1"/>
        <v>13.504799999999999</v>
      </c>
      <c r="AL34">
        <f t="shared" ca="1" si="1"/>
        <v>2.4606499999999998</v>
      </c>
      <c r="AM34">
        <f t="shared" ca="1" si="1"/>
        <v>2.8624700000000001</v>
      </c>
      <c r="AN34">
        <f t="shared" ca="1" si="1"/>
        <v>2.32944</v>
      </c>
      <c r="AO34">
        <f t="shared" ca="1" si="1"/>
        <v>2.6916699999999998</v>
      </c>
    </row>
    <row r="35" spans="1:41" x14ac:dyDescent="0.15">
      <c r="B35" s="18"/>
      <c r="D35" s="18">
        <f>dEdxTable!B31</f>
        <v>4.4965000000000002</v>
      </c>
      <c r="E35" s="18">
        <f ca="1">$D35+dEdxTable!C31*Primary!$B$1</f>
        <v>40365.460488721947</v>
      </c>
      <c r="F35" s="18">
        <f ca="1">$D35+dEdxTable!D31*Primary!$B$1</f>
        <v>40405.756359381136</v>
      </c>
      <c r="G35" s="18">
        <f ca="1">$D35+dEdxTable!E31*Primary!$B$1</f>
        <v>51679.301096880692</v>
      </c>
      <c r="H35" s="18">
        <f ca="1">$D35+dEdxTable!F31*Primary!$B$1</f>
        <v>70906.630766033762</v>
      </c>
      <c r="I35" s="18">
        <f ca="1">$D35+dEdxTable!G31*Primary!$B$1</f>
        <v>90910.947479692361</v>
      </c>
      <c r="J35" s="18">
        <f ca="1">$D35+dEdxTable!H31*Primary!$B$1</f>
        <v>118422.69486539492</v>
      </c>
      <c r="K35" s="18">
        <f ca="1">$D35+dEdxTable!I31*Primary!$B$1</f>
        <v>137103.44721201688</v>
      </c>
      <c r="L35" s="18">
        <f ca="1">$D35+dEdxTable!J31*Primary!$B$1</f>
        <v>155773.86728411081</v>
      </c>
      <c r="M35" s="18">
        <f ca="1">$D35+dEdxTable!K31*Primary!$B$1</f>
        <v>165744.51220362971</v>
      </c>
      <c r="N35" s="18">
        <f ca="1">$D35+dEdxTable!L31*Primary!$B$1</f>
        <v>194581.89041127451</v>
      </c>
      <c r="O35" s="18">
        <f ca="1">$D35+dEdxTable!M31*Primary!$B$1</f>
        <v>198022.53782909815</v>
      </c>
      <c r="P35" s="18">
        <f ca="1">$D35+dEdxTable!N31*Primary!$B$1</f>
        <v>226611.94144807098</v>
      </c>
      <c r="Q35" s="18">
        <f ca="1">$D35+dEdxTable!O31*Primary!$B$1</f>
        <v>229029.69368762273</v>
      </c>
      <c r="R35" s="18">
        <f ca="1">$D35+dEdxTable!P31*Primary!$B$1</f>
        <v>257815.41052262756</v>
      </c>
      <c r="S35" s="18">
        <f ca="1">$D35+dEdxTable!Q31*Primary!$B$1</f>
        <v>259034.61891693139</v>
      </c>
      <c r="T35" s="18">
        <f ca="1">$D35+dEdxTable!R31*Primary!$B$1</f>
        <v>288729.57591040013</v>
      </c>
      <c r="U35" s="18">
        <f ca="1">$D35+dEdxTable!S31*Primary!$B$1</f>
        <v>288688.24681228813</v>
      </c>
      <c r="V35" s="18">
        <f ca="1">$D35+dEdxTable!T31*Primary!$B$1</f>
        <v>275586.92271078558</v>
      </c>
      <c r="W35" s="18">
        <f ca="1">$D35+dEdxTable!U31*Primary!$B$1</f>
        <v>318455.52972745284</v>
      </c>
      <c r="X35" s="18">
        <f ca="1">$D35+dEdxTable!V31*Primary!$B$1</f>
        <v>333323.67277324322</v>
      </c>
      <c r="Y35" s="18">
        <f ca="1">$D35+dEdxTable!W31*Primary!$B$1</f>
        <v>319685.07039628469</v>
      </c>
      <c r="Z35" s="18">
        <f ca="1">$D35+dEdxTable!X31*Primary!$B$1</f>
        <v>332920.71406665124</v>
      </c>
      <c r="AA35" s="18">
        <f ca="1">$D35+dEdxTable!Y31*Primary!$B$1</f>
        <v>332383.43579119531</v>
      </c>
      <c r="AB35" s="18">
        <f ca="1">$D35+dEdxTable!Z31*Primary!$B$1</f>
        <v>344668.51020498591</v>
      </c>
      <c r="AC35" s="18">
        <f ca="1">$D35+dEdxTable!AA31*Primary!$B$1</f>
        <v>361406.79494034406</v>
      </c>
      <c r="AD35" s="18">
        <f ca="1">$D35+dEdxTable!AB31*Primary!$B$1</f>
        <v>372266.01546927093</v>
      </c>
      <c r="AE35" s="18">
        <f ca="1">$D35+dEdxTable!AC31*Primary!$B$1</f>
        <v>370426.87060328707</v>
      </c>
      <c r="AF35" s="18">
        <f ca="1">$D35+dEdxTable!AD31*Primary!$B$1</f>
        <v>387206.48443675722</v>
      </c>
      <c r="AI35">
        <f ca="1">INDIRECT(ADDRESS(MATCH($B$1,$AI4:$AI31)+4,AI$1))</f>
        <v>10000</v>
      </c>
      <c r="AJ35">
        <f t="shared" ref="AJ35:AO35" ca="1" si="2">INDIRECT(ADDRESS(MATCH($B$1,$AI4:$AI31)+4,AJ$1))</f>
        <v>9.1102500000000006</v>
      </c>
      <c r="AK35">
        <f t="shared" ca="1" si="2"/>
        <v>13.504799999999999</v>
      </c>
      <c r="AL35">
        <f t="shared" ca="1" si="2"/>
        <v>2.4606499999999998</v>
      </c>
      <c r="AM35">
        <f t="shared" ca="1" si="2"/>
        <v>2.8624700000000001</v>
      </c>
      <c r="AN35">
        <f t="shared" ca="1" si="2"/>
        <v>2.32944</v>
      </c>
      <c r="AO35">
        <f t="shared" ca="1" si="2"/>
        <v>2.6916699999999998</v>
      </c>
    </row>
    <row r="36" spans="1:41" x14ac:dyDescent="0.15">
      <c r="B36" s="18"/>
      <c r="D36" s="18">
        <f>dEdxTable!B32</f>
        <v>5.6607000000000003</v>
      </c>
      <c r="E36" s="18">
        <f ca="1">$D36+dEdxTable!C32*Primary!$B$1</f>
        <v>40366.624688721946</v>
      </c>
      <c r="F36" s="18">
        <f ca="1">$D36+dEdxTable!D32*Primary!$B$1</f>
        <v>40406.920559381135</v>
      </c>
      <c r="G36" s="18">
        <f ca="1">$D36+dEdxTable!E32*Primary!$B$1</f>
        <v>51680.465296880691</v>
      </c>
      <c r="H36" s="18">
        <f ca="1">$D36+dEdxTable!F32*Primary!$B$1</f>
        <v>70907.794966033762</v>
      </c>
      <c r="I36" s="18">
        <f ca="1">$D36+dEdxTable!G32*Primary!$B$1</f>
        <v>90912.11167969236</v>
      </c>
      <c r="J36" s="18">
        <f ca="1">$D36+dEdxTable!H32*Primary!$B$1</f>
        <v>118423.85906539492</v>
      </c>
      <c r="K36" s="18">
        <f ca="1">$D36+dEdxTable!I32*Primary!$B$1</f>
        <v>137104.61141201688</v>
      </c>
      <c r="L36" s="18">
        <f ca="1">$D36+dEdxTable!J32*Primary!$B$1</f>
        <v>155775.0314841108</v>
      </c>
      <c r="M36" s="18">
        <f ca="1">$D36+dEdxTable!K32*Primary!$B$1</f>
        <v>165745.67640362971</v>
      </c>
      <c r="N36" s="18">
        <f ca="1">$D36+dEdxTable!L32*Primary!$B$1</f>
        <v>194583.05461127451</v>
      </c>
      <c r="O36" s="18">
        <f ca="1">$D36+dEdxTable!M32*Primary!$B$1</f>
        <v>198023.70202909815</v>
      </c>
      <c r="P36" s="18">
        <f ca="1">$D36+dEdxTable!N32*Primary!$B$1</f>
        <v>226613.10564807098</v>
      </c>
      <c r="Q36" s="18">
        <f ca="1">$D36+dEdxTable!O32*Primary!$B$1</f>
        <v>229030.85788762273</v>
      </c>
      <c r="R36" s="18">
        <f ca="1">$D36+dEdxTable!P32*Primary!$B$1</f>
        <v>257816.57472262756</v>
      </c>
      <c r="S36" s="18">
        <f ca="1">$D36+dEdxTable!Q32*Primary!$B$1</f>
        <v>259035.78311693139</v>
      </c>
      <c r="T36" s="18">
        <f ca="1">$D36+dEdxTable!R32*Primary!$B$1</f>
        <v>288730.74011040013</v>
      </c>
      <c r="U36" s="18">
        <f ca="1">$D36+dEdxTable!S32*Primary!$B$1</f>
        <v>288689.41101228812</v>
      </c>
      <c r="V36" s="18">
        <f ca="1">$D36+dEdxTable!T32*Primary!$B$1</f>
        <v>275588.08691078558</v>
      </c>
      <c r="W36" s="18">
        <f ca="1">$D36+dEdxTable!U32*Primary!$B$1</f>
        <v>318456.69392745284</v>
      </c>
      <c r="X36" s="18">
        <f ca="1">$D36+dEdxTable!V32*Primary!$B$1</f>
        <v>333324.83697324322</v>
      </c>
      <c r="Y36" s="18">
        <f ca="1">$D36+dEdxTable!W32*Primary!$B$1</f>
        <v>319686.23459628469</v>
      </c>
      <c r="Z36" s="18">
        <f ca="1">$D36+dEdxTable!X32*Primary!$B$1</f>
        <v>332921.87826665124</v>
      </c>
      <c r="AA36" s="18">
        <f ca="1">$D36+dEdxTable!Y32*Primary!$B$1</f>
        <v>332384.59999119531</v>
      </c>
      <c r="AB36" s="18">
        <f ca="1">$D36+dEdxTable!Z32*Primary!$B$1</f>
        <v>344669.67440498591</v>
      </c>
      <c r="AC36" s="18">
        <f ca="1">$D36+dEdxTable!AA32*Primary!$B$1</f>
        <v>361407.95914034406</v>
      </c>
      <c r="AD36" s="18">
        <f ca="1">$D36+dEdxTable!AB32*Primary!$B$1</f>
        <v>372267.17966927093</v>
      </c>
      <c r="AE36" s="18">
        <f ca="1">$D36+dEdxTable!AC32*Primary!$B$1</f>
        <v>370428.03480328707</v>
      </c>
      <c r="AF36" s="18">
        <f ca="1">$D36+dEdxTable!AD32*Primary!$B$1</f>
        <v>387207.64863675722</v>
      </c>
    </row>
    <row r="37" spans="1:41" x14ac:dyDescent="0.15">
      <c r="B37" s="18"/>
      <c r="D37" s="18">
        <f>dEdxTable!B33</f>
        <v>7.1264000000000003</v>
      </c>
      <c r="E37" s="18">
        <f ca="1">$D37+dEdxTable!C33*Primary!$B$1</f>
        <v>40368.090388721947</v>
      </c>
      <c r="F37" s="18">
        <f ca="1">$D37+dEdxTable!D33*Primary!$B$1</f>
        <v>40408.386259381135</v>
      </c>
      <c r="G37" s="18">
        <f ca="1">$D37+dEdxTable!E33*Primary!$B$1</f>
        <v>51681.930996880692</v>
      </c>
      <c r="H37" s="18">
        <f ca="1">$D37+dEdxTable!F33*Primary!$B$1</f>
        <v>70909.260666033762</v>
      </c>
      <c r="I37" s="18">
        <f ca="1">$D37+dEdxTable!G33*Primary!$B$1</f>
        <v>90913.57737969236</v>
      </c>
      <c r="J37" s="18">
        <f ca="1">$D37+dEdxTable!H33*Primary!$B$1</f>
        <v>118425.32476539492</v>
      </c>
      <c r="K37" s="18">
        <f ca="1">$D37+dEdxTable!I33*Primary!$B$1</f>
        <v>137106.07711201688</v>
      </c>
      <c r="L37" s="18">
        <f ca="1">$D37+dEdxTable!J33*Primary!$B$1</f>
        <v>155776.49718411081</v>
      </c>
      <c r="M37" s="18">
        <f ca="1">$D37+dEdxTable!K33*Primary!$B$1</f>
        <v>165747.14210362971</v>
      </c>
      <c r="N37" s="18">
        <f ca="1">$D37+dEdxTable!L33*Primary!$B$1</f>
        <v>194584.52031127451</v>
      </c>
      <c r="O37" s="18">
        <f ca="1">$D37+dEdxTable!M33*Primary!$B$1</f>
        <v>198025.16772909815</v>
      </c>
      <c r="P37" s="18">
        <f ca="1">$D37+dEdxTable!N33*Primary!$B$1</f>
        <v>226614.57134807098</v>
      </c>
      <c r="Q37" s="18">
        <f ca="1">$D37+dEdxTable!O33*Primary!$B$1</f>
        <v>229032.32358762273</v>
      </c>
      <c r="R37" s="18">
        <f ca="1">$D37+dEdxTable!P33*Primary!$B$1</f>
        <v>257818.04042262756</v>
      </c>
      <c r="S37" s="18">
        <f ca="1">$D37+dEdxTable!Q33*Primary!$B$1</f>
        <v>259037.24881693139</v>
      </c>
      <c r="T37" s="18">
        <f ca="1">$D37+dEdxTable!R33*Primary!$B$1</f>
        <v>288732.20581040013</v>
      </c>
      <c r="U37" s="18">
        <f ca="1">$D37+dEdxTable!S33*Primary!$B$1</f>
        <v>288690.87671228813</v>
      </c>
      <c r="V37" s="18">
        <f ca="1">$D37+dEdxTable!T33*Primary!$B$1</f>
        <v>275589.55261078558</v>
      </c>
      <c r="W37" s="18">
        <f ca="1">$D37+dEdxTable!U33*Primary!$B$1</f>
        <v>318458.15962745284</v>
      </c>
      <c r="X37" s="18">
        <f ca="1">$D37+dEdxTable!V33*Primary!$B$1</f>
        <v>333326.30267324322</v>
      </c>
      <c r="Y37" s="18">
        <f ca="1">$D37+dEdxTable!W33*Primary!$B$1</f>
        <v>319687.70029628469</v>
      </c>
      <c r="Z37" s="18">
        <f ca="1">$D37+dEdxTable!X33*Primary!$B$1</f>
        <v>332923.34396665124</v>
      </c>
      <c r="AA37" s="18">
        <f ca="1">$D37+dEdxTable!Y33*Primary!$B$1</f>
        <v>332386.06569119531</v>
      </c>
      <c r="AB37" s="18">
        <f ca="1">$D37+dEdxTable!Z33*Primary!$B$1</f>
        <v>344671.14010498591</v>
      </c>
      <c r="AC37" s="18">
        <f ca="1">$D37+dEdxTable!AA33*Primary!$B$1</f>
        <v>361409.42484034406</v>
      </c>
      <c r="AD37" s="18">
        <f ca="1">$D37+dEdxTable!AB33*Primary!$B$1</f>
        <v>372268.64536927093</v>
      </c>
      <c r="AE37" s="18">
        <f ca="1">$D37+dEdxTable!AC33*Primary!$B$1</f>
        <v>370429.50050328707</v>
      </c>
      <c r="AF37" s="18">
        <f ca="1">$D37+dEdxTable!AD33*Primary!$B$1</f>
        <v>387209.11433675722</v>
      </c>
      <c r="AI37" t="s">
        <v>356</v>
      </c>
    </row>
    <row r="38" spans="1:41" ht="15" x14ac:dyDescent="0.25">
      <c r="A38" s="19"/>
      <c r="B38" s="30"/>
      <c r="D38" s="18">
        <f>dEdxTable!B34</f>
        <v>8.9716000000000005</v>
      </c>
      <c r="E38" s="18">
        <f ca="1">$D38+dEdxTable!C34*Primary!$B$1</f>
        <v>40369.935588721943</v>
      </c>
      <c r="F38" s="18">
        <f ca="1">$D38+dEdxTable!D34*Primary!$B$1</f>
        <v>40410.231459381132</v>
      </c>
      <c r="G38" s="18">
        <f ca="1">$D38+dEdxTable!E34*Primary!$B$1</f>
        <v>51683.776196880688</v>
      </c>
      <c r="H38" s="18">
        <f ca="1">$D38+dEdxTable!F34*Primary!$B$1</f>
        <v>70911.105866033773</v>
      </c>
      <c r="I38" s="18">
        <f ca="1">$D38+dEdxTable!G34*Primary!$B$1</f>
        <v>90915.422579692371</v>
      </c>
      <c r="J38" s="18">
        <f ca="1">$D38+dEdxTable!H34*Primary!$B$1</f>
        <v>118427.16996539493</v>
      </c>
      <c r="K38" s="18">
        <f ca="1">$D38+dEdxTable!I34*Primary!$B$1</f>
        <v>137107.92231201686</v>
      </c>
      <c r="L38" s="18">
        <f ca="1">$D38+dEdxTable!J34*Primary!$B$1</f>
        <v>155778.34238411079</v>
      </c>
      <c r="M38" s="18">
        <f ca="1">$D38+dEdxTable!K34*Primary!$B$1</f>
        <v>165748.98730362969</v>
      </c>
      <c r="N38" s="18">
        <f ca="1">$D38+dEdxTable!L34*Primary!$B$1</f>
        <v>194586.36551127449</v>
      </c>
      <c r="O38" s="18">
        <f ca="1">$D38+dEdxTable!M34*Primary!$B$1</f>
        <v>198027.01292909813</v>
      </c>
      <c r="P38" s="18">
        <f ca="1">$D38+dEdxTable!N34*Primary!$B$1</f>
        <v>226616.41654807096</v>
      </c>
      <c r="Q38" s="18">
        <f ca="1">$D38+dEdxTable!O34*Primary!$B$1</f>
        <v>229034.16878762271</v>
      </c>
      <c r="R38" s="18">
        <f ca="1">$D38+dEdxTable!P34*Primary!$B$1</f>
        <v>257819.88562262754</v>
      </c>
      <c r="S38" s="18">
        <f ca="1">$D38+dEdxTable!Q34*Primary!$B$1</f>
        <v>259039.09401693137</v>
      </c>
      <c r="T38" s="18">
        <f ca="1">$D38+dEdxTable!R34*Primary!$B$1</f>
        <v>288734.05101040012</v>
      </c>
      <c r="U38" s="18">
        <f ca="1">$D38+dEdxTable!S34*Primary!$B$1</f>
        <v>288692.72191228811</v>
      </c>
      <c r="V38" s="18">
        <f ca="1">$D38+dEdxTable!T34*Primary!$B$1</f>
        <v>275591.39781078557</v>
      </c>
      <c r="W38" s="18">
        <f ca="1">$D38+dEdxTable!U34*Primary!$B$1</f>
        <v>318460.00482745282</v>
      </c>
      <c r="X38" s="18">
        <f ca="1">$D38+dEdxTable!V34*Primary!$B$1</f>
        <v>333328.1478732432</v>
      </c>
      <c r="Y38" s="18">
        <f ca="1">$D38+dEdxTable!W34*Primary!$B$1</f>
        <v>319689.54549628467</v>
      </c>
      <c r="Z38" s="18">
        <f ca="1">$D38+dEdxTable!X34*Primary!$B$1</f>
        <v>332925.18916665122</v>
      </c>
      <c r="AA38" s="18">
        <f ca="1">$D38+dEdxTable!Y34*Primary!$B$1</f>
        <v>332387.91089119529</v>
      </c>
      <c r="AB38" s="18">
        <f ca="1">$D38+dEdxTable!Z34*Primary!$B$1</f>
        <v>344672.98530498589</v>
      </c>
      <c r="AC38" s="18">
        <f ca="1">$D38+dEdxTable!AA34*Primary!$B$1</f>
        <v>361411.27004034404</v>
      </c>
      <c r="AD38" s="18">
        <f ca="1">$D38+dEdxTable!AB34*Primary!$B$1</f>
        <v>372270.49056927091</v>
      </c>
      <c r="AE38" s="18">
        <f ca="1">$D38+dEdxTable!AC34*Primary!$B$1</f>
        <v>370431.34570328705</v>
      </c>
      <c r="AF38" s="18">
        <f ca="1">$D38+dEdxTable!AD34*Primary!$B$1</f>
        <v>387210.9595367572</v>
      </c>
      <c r="AJ38" s="63">
        <v>1.3536299999999999E-2</v>
      </c>
      <c r="AK38" s="63">
        <v>2.5137400000000001E-2</v>
      </c>
      <c r="AL38" s="63">
        <v>3.8684099999999999E-2</v>
      </c>
      <c r="AM38" s="63">
        <v>5.0952900000000002E-2</v>
      </c>
      <c r="AN38" s="63">
        <v>6.7701200000000003E-2</v>
      </c>
      <c r="AO38" s="63">
        <v>8.33121E-2</v>
      </c>
    </row>
    <row r="39" spans="1:41" ht="15" x14ac:dyDescent="0.25">
      <c r="A39" s="19"/>
      <c r="B39" s="30"/>
      <c r="D39" s="18">
        <f>dEdxTable!B35</f>
        <v>11.295</v>
      </c>
      <c r="E39" s="18">
        <f ca="1">$D39+dEdxTable!C35*Primary!$B$1</f>
        <v>36669.171797887146</v>
      </c>
      <c r="F39" s="18">
        <f ca="1">$D39+dEdxTable!D35*Primary!$B$1</f>
        <v>36706.36798618795</v>
      </c>
      <c r="G39" s="18">
        <f ca="1">$D39+dEdxTable!E35*Primary!$B$1</f>
        <v>46962.183682679613</v>
      </c>
      <c r="H39" s="18">
        <f ca="1">$D39+dEdxTable!F35*Primary!$B$1</f>
        <v>64456.790913487275</v>
      </c>
      <c r="I39" s="18">
        <f ca="1">$D39+dEdxTable!G35*Primary!$B$1</f>
        <v>82624.029216067676</v>
      </c>
      <c r="J39" s="18">
        <f ca="1">$D39+dEdxTable!H35*Primary!$B$1</f>
        <v>107694.2601308041</v>
      </c>
      <c r="K39" s="18">
        <f ca="1">$D39+dEdxTable!I35*Primary!$B$1</f>
        <v>124732.18082747422</v>
      </c>
      <c r="L39" s="18">
        <f ca="1">$D39+dEdxTable!J35*Primary!$B$1</f>
        <v>141759.76924961637</v>
      </c>
      <c r="M39" s="18">
        <f ca="1">$D39+dEdxTable!K35*Primary!$B$1</f>
        <v>150852.17083425538</v>
      </c>
      <c r="N39" s="18">
        <f ca="1">$D39+dEdxTable!L35*Primary!$B$1</f>
        <v>177085.81586084445</v>
      </c>
      <c r="O39" s="18">
        <f ca="1">$D39+dEdxTable!M35*Primary!$B$1</f>
        <v>180536.79555319608</v>
      </c>
      <c r="P39" s="18">
        <f ca="1">$D39+dEdxTable!N35*Primary!$B$1</f>
        <v>206563.7950892252</v>
      </c>
      <c r="Q39" s="18">
        <f ca="1">$D39+dEdxTable!O35*Primary!$B$1</f>
        <v>209115.86689764092</v>
      </c>
      <c r="R39" s="18">
        <f ca="1">$D39+dEdxTable!P35*Primary!$B$1</f>
        <v>235318.51510064604</v>
      </c>
      <c r="S39" s="18">
        <f ca="1">$D39+dEdxTable!Q35*Primary!$B$1</f>
        <v>236827.02718173384</v>
      </c>
      <c r="T39" s="18">
        <f ca="1">$D39+dEdxTable!R35*Primary!$B$1</f>
        <v>263752.93460169883</v>
      </c>
      <c r="U39" s="18">
        <f ca="1">$D39+dEdxTable!S35*Primary!$B$1</f>
        <v>264155.8933082908</v>
      </c>
      <c r="V39" s="18">
        <f ca="1">$D39+dEdxTable!T35*Primary!$B$1</f>
        <v>252532.08446429213</v>
      </c>
      <c r="W39" s="18">
        <f ca="1">$D39+dEdxTable!U35*Primary!$B$1</f>
        <v>291639.74355276779</v>
      </c>
      <c r="X39" s="18">
        <f ca="1">$D39+dEdxTable!V35*Primary!$B$1</f>
        <v>305753.63055801427</v>
      </c>
      <c r="Y39" s="18">
        <f ca="1">$D39+dEdxTable!W35*Primary!$B$1</f>
        <v>293571.8788895036</v>
      </c>
      <c r="Z39" s="18">
        <f ca="1">$D39+dEdxTable!X35*Primary!$B$1</f>
        <v>305536.65279292624</v>
      </c>
      <c r="AA39" s="18">
        <f ca="1">$D39+dEdxTable!Y35*Primary!$B$1</f>
        <v>305505.65596934228</v>
      </c>
      <c r="AB39" s="18">
        <f ca="1">$D39+dEdxTable!Z35*Primary!$B$1</f>
        <v>317274.11665673292</v>
      </c>
      <c r="AC39" s="18">
        <f ca="1">$D39+dEdxTable!AA35*Primary!$B$1</f>
        <v>332317.90836949932</v>
      </c>
      <c r="AD39" s="18">
        <f ca="1">$D39+dEdxTable!AB35*Primary!$B$1</f>
        <v>342815.49928994611</v>
      </c>
      <c r="AE39" s="18">
        <f ca="1">$D39+dEdxTable!AC35*Primary!$B$1</f>
        <v>341606.62317017029</v>
      </c>
      <c r="AF39" s="18">
        <f ca="1">$D39+dEdxTable!AD35*Primary!$B$1</f>
        <v>357652.64551215246</v>
      </c>
      <c r="AJ39" s="63">
        <v>0.26535999999999998</v>
      </c>
      <c r="AK39" s="63">
        <v>0.531254</v>
      </c>
      <c r="AL39" s="63">
        <v>1.5016099999999999</v>
      </c>
      <c r="AM39" s="63">
        <v>0.93835800000000003</v>
      </c>
      <c r="AN39" s="63">
        <v>1.82714</v>
      </c>
      <c r="AO39" s="63">
        <v>1.9844299999999999</v>
      </c>
    </row>
    <row r="40" spans="1:41" x14ac:dyDescent="0.15">
      <c r="D40" s="18">
        <f>dEdxTable!B36</f>
        <v>14.218999999999999</v>
      </c>
      <c r="E40" s="18">
        <f ca="1">$D40+dEdxTable!C36*Primary!$B$1</f>
        <v>30572.954144009425</v>
      </c>
      <c r="F40" s="18">
        <f ca="1">$D40+dEdxTable!D36*Primary!$B$1</f>
        <v>30603.950967593424</v>
      </c>
      <c r="G40" s="18">
        <f ca="1">$D40+dEdxTable!E36*Primary!$B$1</f>
        <v>39179.738825832472</v>
      </c>
      <c r="H40" s="18">
        <f ca="1">$D40+dEdxTable!F36*Primary!$B$1</f>
        <v>53810.239557478861</v>
      </c>
      <c r="I40" s="18">
        <f ca="1">$D40+dEdxTable!G36*Primary!$B$1</f>
        <v>68954.254333166784</v>
      </c>
      <c r="J40" s="18">
        <f ca="1">$D40+dEdxTable!H36*Primary!$B$1</f>
        <v>89990.765272172459</v>
      </c>
      <c r="K40" s="18">
        <f ca="1">$D40+dEdxTable!I36*Primary!$B$1</f>
        <v>104308.19808562048</v>
      </c>
      <c r="L40" s="18">
        <f ca="1">$D40+dEdxTable!J36*Primary!$B$1</f>
        <v>118608.0660323709</v>
      </c>
      <c r="M40" s="18">
        <f ca="1">$D40+dEdxTable!K36*Primary!$B$1</f>
        <v>126243.61690856206</v>
      </c>
      <c r="N40" s="18">
        <f ca="1">$D40+dEdxTable!L36*Primary!$B$1</f>
        <v>148179.03573150365</v>
      </c>
      <c r="O40" s="18">
        <f ca="1">$D40+dEdxTable!M36*Primary!$B$1</f>
        <v>151568.0217766873</v>
      </c>
      <c r="P40" s="18">
        <f ca="1">$D40+dEdxTable!N36*Primary!$B$1</f>
        <v>173358.78875623687</v>
      </c>
      <c r="Q40" s="18">
        <f ca="1">$D40+dEdxTable!O36*Primary!$B$1</f>
        <v>176065.84468257256</v>
      </c>
      <c r="R40" s="18">
        <f ca="1">$D40+dEdxTable!P36*Primary!$B$1</f>
        <v>197990.93123098617</v>
      </c>
      <c r="S40" s="18">
        <f ca="1">$D40+dEdxTable!Q36*Primary!$B$1</f>
        <v>199881.73746960994</v>
      </c>
      <c r="T40" s="18">
        <f ca="1">$D40+dEdxTable!R36*Primary!$B$1</f>
        <v>222271.77637178349</v>
      </c>
      <c r="U40" s="18">
        <f ca="1">$D40+dEdxTable!S36*Primary!$B$1</f>
        <v>223294.67155005535</v>
      </c>
      <c r="V40" s="18">
        <f ca="1">$D40+dEdxTable!T36*Primary!$B$1</f>
        <v>214067.95039655236</v>
      </c>
      <c r="W40" s="18">
        <f ca="1">$D40+dEdxTable!U36*Primary!$B$1</f>
        <v>246934.91567011672</v>
      </c>
      <c r="X40" s="18">
        <f ca="1">$D40+dEdxTable!V36*Primary!$B$1</f>
        <v>259684.94243766734</v>
      </c>
      <c r="Y40" s="18">
        <f ca="1">$D40+dEdxTable!W36*Primary!$B$1</f>
        <v>249879.61391059644</v>
      </c>
      <c r="Z40" s="18">
        <f ca="1">$D40+dEdxTable!X36*Primary!$B$1</f>
        <v>259736.60381030734</v>
      </c>
      <c r="AA40" s="18">
        <f ca="1">$D40+dEdxTable!Y36*Primary!$B$1</f>
        <v>260459.86302726725</v>
      </c>
      <c r="AB40" s="18">
        <f ca="1">$D40+dEdxTable!Z36*Primary!$B$1</f>
        <v>271267.42218355398</v>
      </c>
      <c r="AC40" s="18">
        <f ca="1">$D40+dEdxTable!AA36*Primary!$B$1</f>
        <v>283531.83204828866</v>
      </c>
      <c r="AD40" s="18">
        <f ca="1">$D40+dEdxTable!AB36*Primary!$B$1</f>
        <v>293347.49284988758</v>
      </c>
      <c r="AE40" s="18">
        <f ca="1">$D40+dEdxTable!AC36*Primary!$B$1</f>
        <v>293089.1859866876</v>
      </c>
      <c r="AF40" s="18">
        <f ca="1">$D40+dEdxTable!AD36*Primary!$B$1</f>
        <v>307792.01264003001</v>
      </c>
    </row>
    <row r="41" spans="1:41" x14ac:dyDescent="0.15">
      <c r="B41" s="18"/>
      <c r="C41" s="30"/>
      <c r="D41" s="18">
        <f>dEdxTable!B37</f>
        <v>17.901</v>
      </c>
      <c r="E41" s="18">
        <f ca="1">$D41+dEdxTable!C37*Primary!$B$1</f>
        <v>25491.090621328389</v>
      </c>
      <c r="F41" s="18">
        <f ca="1">$D41+dEdxTable!D37*Primary!$B$1</f>
        <v>25517.954535101184</v>
      </c>
      <c r="G41" s="18">
        <f ca="1">$D41+dEdxTable!E37*Primary!$B$1</f>
        <v>32688.553057532394</v>
      </c>
      <c r="H41" s="18">
        <f ca="1">$D41+dEdxTable!F37*Primary!$B$1</f>
        <v>44925.065781041441</v>
      </c>
      <c r="I41" s="18">
        <f ca="1">$D41+dEdxTable!G37*Primary!$B$1</f>
        <v>57548.005571897644</v>
      </c>
      <c r="J41" s="18">
        <f ca="1">$D41+dEdxTable!H37*Primary!$B$1</f>
        <v>75197.596920625292</v>
      </c>
      <c r="K41" s="18">
        <f ca="1">$D41+dEdxTable!I37*Primary!$B$1</f>
        <v>87229.530608479967</v>
      </c>
      <c r="L41" s="18">
        <f ca="1">$D41+dEdxTable!J37*Primary!$B$1</f>
        <v>99245.965884542646</v>
      </c>
      <c r="M41" s="18">
        <f ca="1">$D41+dEdxTable!K37*Primary!$B$1</f>
        <v>105644.74349973234</v>
      </c>
      <c r="N41" s="18">
        <f ca="1">$D41+dEdxTable!L37*Primary!$B$1</f>
        <v>123994.86306145829</v>
      </c>
      <c r="O41" s="18">
        <f ca="1">$D41+dEdxTable!M37*Primary!$B$1</f>
        <v>127249.52953777795</v>
      </c>
      <c r="P41" s="18">
        <f ca="1">$D41+dEdxTable!N37*Primary!$B$1</f>
        <v>145496.32635422397</v>
      </c>
      <c r="Q41" s="18">
        <f ca="1">$D41+dEdxTable!O37*Primary!$B$1</f>
        <v>148234.37910414362</v>
      </c>
      <c r="R41" s="18">
        <f ca="1">$D41+dEdxTable!P37*Primary!$B$1</f>
        <v>166584.49866586961</v>
      </c>
      <c r="S41" s="18">
        <f ca="1">$D41+dEdxTable!Q37*Primary!$B$1</f>
        <v>168712.94721863739</v>
      </c>
      <c r="T41" s="18">
        <f ca="1">$D41+dEdxTable!R37*Primary!$B$1</f>
        <v>187321.37364356333</v>
      </c>
      <c r="U41" s="18">
        <f ca="1">$D41+dEdxTable!S37*Primary!$B$1</f>
        <v>188757.55980295516</v>
      </c>
      <c r="V41" s="18">
        <f ca="1">$D41+dEdxTable!T37*Primary!$B$1</f>
        <v>181452.64171165996</v>
      </c>
      <c r="W41" s="18">
        <f ca="1">$D41+dEdxTable!U37*Primary!$B$1</f>
        <v>209091.4760740569</v>
      </c>
      <c r="X41" s="18">
        <f ca="1">$D41+dEdxTable!V37*Primary!$B$1</f>
        <v>220560.30080013565</v>
      </c>
      <c r="Y41" s="18">
        <f ca="1">$D41+dEdxTable!W37*Primary!$B$1</f>
        <v>212676.77533527251</v>
      </c>
      <c r="Z41" s="18">
        <f ca="1">$D41+dEdxTable!X37*Primary!$B$1</f>
        <v>220818.60766333563</v>
      </c>
      <c r="AA41" s="18">
        <f ca="1">$D41+dEdxTable!Y37*Primary!$B$1</f>
        <v>222068.81288122348</v>
      </c>
      <c r="AB41" s="18">
        <f ca="1">$D41+dEdxTable!Z37*Primary!$B$1</f>
        <v>231936.13505546242</v>
      </c>
      <c r="AC41" s="18">
        <f ca="1">$D41+dEdxTable!AA37*Primary!$B$1</f>
        <v>241917.11224950932</v>
      </c>
      <c r="AD41" s="18">
        <f ca="1">$D41+dEdxTable!AB37*Primary!$B$1</f>
        <v>251009.51383414827</v>
      </c>
      <c r="AE41" s="18">
        <f ca="1">$D41+dEdxTable!AC37*Primary!$B$1</f>
        <v>251464.13391338027</v>
      </c>
      <c r="AF41" s="18">
        <f ca="1">$D41+dEdxTable!AD37*Primary!$B$1</f>
        <v>264885.75852525077</v>
      </c>
      <c r="AI41" t="s">
        <v>562</v>
      </c>
    </row>
    <row r="42" spans="1:41" x14ac:dyDescent="0.15">
      <c r="B42" s="18"/>
      <c r="C42" s="30"/>
      <c r="D42" s="18">
        <f>dEdxTable!B38</f>
        <v>22.536000000000001</v>
      </c>
      <c r="E42" s="18">
        <f ca="1">$D42+dEdxTable!C38*Primary!$B$1</f>
        <v>21257.426609943253</v>
      </c>
      <c r="F42" s="18">
        <f ca="1">$D42+dEdxTable!D38*Primary!$B$1</f>
        <v>21280.157613904856</v>
      </c>
      <c r="G42" s="18">
        <f ca="1">$D42+dEdxTable!E38*Primary!$B$1</f>
        <v>27274.94329504979</v>
      </c>
      <c r="H42" s="18">
        <f ca="1">$D42+dEdxTable!F38*Primary!$B$1</f>
        <v>37509.061215032656</v>
      </c>
      <c r="I42" s="18">
        <f ca="1">$D42+dEdxTable!G38*Primary!$B$1</f>
        <v>48031.449594346705</v>
      </c>
      <c r="J42" s="18">
        <f ca="1">$D42+dEdxTable!H38*Primary!$B$1</f>
        <v>62838.63222042186</v>
      </c>
      <c r="K42" s="18">
        <f ca="1">$D42+dEdxTable!I38*Primary!$B$1</f>
        <v>72949.796073521531</v>
      </c>
      <c r="L42" s="18">
        <f ca="1">$D42+dEdxTable!J38*Primary!$B$1</f>
        <v>83044.428287376431</v>
      </c>
      <c r="M42" s="18">
        <f ca="1">$D42+dEdxTable!K38*Primary!$B$1</f>
        <v>88416.177814483031</v>
      </c>
      <c r="N42" s="18">
        <f ca="1">$D42+dEdxTable!L38*Primary!$B$1</f>
        <v>103758.57226110854</v>
      </c>
      <c r="O42" s="18">
        <f ca="1">$D42+dEdxTable!M38*Primary!$B$1</f>
        <v>106837.59007045219</v>
      </c>
      <c r="P42" s="18">
        <f ca="1">$D42+dEdxTable!N38*Primary!$B$1</f>
        <v>122108.6918228345</v>
      </c>
      <c r="Q42" s="18">
        <f ca="1">$D42+dEdxTable!O38*Primary!$B$1</f>
        <v>124805.41547464221</v>
      </c>
      <c r="R42" s="18">
        <f ca="1">$D42+dEdxTable!P38*Primary!$B$1</f>
        <v>140159.17542324853</v>
      </c>
      <c r="S42" s="18">
        <f ca="1">$D42+dEdxTable!Q38*Primary!$B$1</f>
        <v>142401.27899582428</v>
      </c>
      <c r="T42" s="18">
        <f ca="1">$D42+dEdxTable!R38*Primary!$B$1</f>
        <v>157868.69396423857</v>
      </c>
      <c r="U42" s="18">
        <f ca="1">$D42+dEdxTable!S38*Primary!$B$1</f>
        <v>159563.18698683038</v>
      </c>
      <c r="V42" s="18">
        <f ca="1">$D42+dEdxTable!T38*Primary!$B$1</f>
        <v>153818.442349263</v>
      </c>
      <c r="W42" s="18">
        <f ca="1">$D42+dEdxTable!U38*Primary!$B$1</f>
        <v>177045.39548820446</v>
      </c>
      <c r="X42" s="18">
        <f ca="1">$D42+dEdxTable!V38*Primary!$B$1</f>
        <v>187336.3409180913</v>
      </c>
      <c r="Y42" s="18">
        <f ca="1">$D42+dEdxTable!W38*Primary!$B$1</f>
        <v>181023.321181484</v>
      </c>
      <c r="Z42" s="18">
        <f ca="1">$D42+dEdxTable!X38*Primary!$B$1</f>
        <v>187718.63507562727</v>
      </c>
      <c r="AA42" s="18">
        <f ca="1">$D42+dEdxTable!Y38*Primary!$B$1</f>
        <v>189330.46990199509</v>
      </c>
      <c r="AB42" s="18">
        <f ca="1">$D42+dEdxTable!Z38*Primary!$B$1</f>
        <v>198309.2164668261</v>
      </c>
      <c r="AC42" s="18">
        <f ca="1">$D42+dEdxTable!AA38*Primary!$B$1</f>
        <v>206409.7196967772</v>
      </c>
      <c r="AD42" s="18">
        <f ca="1">$D42+dEdxTable!AB38*Primary!$B$1</f>
        <v>214789.19433898429</v>
      </c>
      <c r="AE42" s="18">
        <f ca="1">$D42+dEdxTable!AC38*Primary!$B$1</f>
        <v>215750.09587008817</v>
      </c>
      <c r="AF42" s="18">
        <f ca="1">$D42+dEdxTable!AD38*Primary!$B$1</f>
        <v>227962.84436218283</v>
      </c>
      <c r="AI42" t="s">
        <v>272</v>
      </c>
      <c r="AJ42" s="85">
        <v>105.15</v>
      </c>
      <c r="AK42" s="85">
        <v>1</v>
      </c>
      <c r="AL42" s="85">
        <v>1</v>
      </c>
      <c r="AM42" s="85">
        <v>1</v>
      </c>
      <c r="AN42" s="85">
        <v>1</v>
      </c>
      <c r="AO42" s="85">
        <v>1</v>
      </c>
    </row>
    <row r="43" spans="1:41" x14ac:dyDescent="0.15">
      <c r="B43" s="18"/>
      <c r="C43" s="30"/>
      <c r="D43" s="18">
        <f>dEdxTable!B39</f>
        <v>28.370999999999999</v>
      </c>
      <c r="E43" s="18">
        <f ca="1">$D43+dEdxTable!C39*Primary!$B$1</f>
        <v>17729.623721367647</v>
      </c>
      <c r="F43" s="18">
        <f ca="1">$D43+dEdxTable!D39*Primary!$B$1</f>
        <v>17748.221815518042</v>
      </c>
      <c r="G43" s="18">
        <f ca="1">$D43+dEdxTable!E39*Primary!$B$1</f>
        <v>22762.474643955888</v>
      </c>
      <c r="H43" s="18">
        <f ca="1">$D43+dEdxTable!F39*Primary!$B$1</f>
        <v>31320.697635497345</v>
      </c>
      <c r="I43" s="18">
        <f ca="1">$D43+dEdxTable!G39*Primary!$B$1</f>
        <v>40091.765482315575</v>
      </c>
      <c r="J43" s="18">
        <f ca="1">$D43+dEdxTable!H39*Primary!$B$1</f>
        <v>52514.259147328608</v>
      </c>
      <c r="K43" s="18">
        <f ca="1">$D43+dEdxTable!I39*Primary!$B$1</f>
        <v>61011.521719154865</v>
      </c>
      <c r="L43" s="18">
        <f ca="1">$D43+dEdxTable!J39*Primary!$B$1</f>
        <v>69490.18619683072</v>
      </c>
      <c r="M43" s="18">
        <f ca="1">$D43+dEdxTable!K39*Primary!$B$1</f>
        <v>73999.190800849436</v>
      </c>
      <c r="N43" s="18">
        <f ca="1">$D43+dEdxTable!L39*Primary!$B$1</f>
        <v>86824.643172454409</v>
      </c>
      <c r="O43" s="18">
        <f ca="1">$D43+dEdxTable!M39*Primary!$B$1</f>
        <v>89704.2480834077</v>
      </c>
      <c r="P43" s="18">
        <f ca="1">$D43+dEdxTable!N39*Primary!$B$1</f>
        <v>102491.47103925909</v>
      </c>
      <c r="Q43" s="18">
        <f ca="1">$D43+dEdxTable!O39*Primary!$B$1</f>
        <v>105086.93840069241</v>
      </c>
      <c r="R43" s="18">
        <f ca="1">$D43+dEdxTable!P39*Primary!$B$1</f>
        <v>117929.95563899497</v>
      </c>
      <c r="S43" s="18">
        <f ca="1">$D43+dEdxTable!Q39*Primary!$B$1</f>
        <v>120192.72376062673</v>
      </c>
      <c r="T43" s="18">
        <f ca="1">$D43+dEdxTable!R39*Primary!$B$1</f>
        <v>133046.07327345732</v>
      </c>
      <c r="U43" s="18">
        <f ca="1">$D43+dEdxTable!S39*Primary!$B$1</f>
        <v>134885.21813944113</v>
      </c>
      <c r="V43" s="18">
        <f ca="1">$D43+dEdxTable!T39*Primary!$B$1</f>
        <v>130390.67871976161</v>
      </c>
      <c r="W43" s="18">
        <f ca="1">$D43+dEdxTable!U39*Primary!$B$1</f>
        <v>149918.67757767945</v>
      </c>
      <c r="X43" s="18">
        <f ca="1">$D43+dEdxTable!V39*Primary!$B$1</f>
        <v>159114.40190759845</v>
      </c>
      <c r="Y43" s="18">
        <f ca="1">$D43+dEdxTable!W39*Primary!$B$1</f>
        <v>154082.584212463</v>
      </c>
      <c r="Z43" s="18">
        <f ca="1">$D43+dEdxTable!X39*Primary!$B$1</f>
        <v>159589.6865358864</v>
      </c>
      <c r="AA43" s="18">
        <f ca="1">$D43+dEdxTable!Y39*Primary!$B$1</f>
        <v>161428.83140187021</v>
      </c>
      <c r="AB43" s="18">
        <f ca="1">$D43+dEdxTable!Z39*Primary!$B$1</f>
        <v>169560.33145540531</v>
      </c>
      <c r="AC43" s="18">
        <f ca="1">$D43+dEdxTable!AA39*Primary!$B$1</f>
        <v>176121.32578068456</v>
      </c>
      <c r="AD43" s="18">
        <f ca="1">$D43+dEdxTable!AB39*Primary!$B$1</f>
        <v>183798.20575498772</v>
      </c>
      <c r="AE43" s="18">
        <f ca="1">$D43+dEdxTable!AC39*Primary!$B$1</f>
        <v>185110.40462004356</v>
      </c>
      <c r="AF43" s="18">
        <f ca="1">$D43+dEdxTable!AD39*Primary!$B$1</f>
        <v>196186.60291405834</v>
      </c>
      <c r="AI43" t="s">
        <v>273</v>
      </c>
      <c r="AJ43" s="85">
        <v>2369.42</v>
      </c>
      <c r="AK43" s="85">
        <v>14260.5</v>
      </c>
      <c r="AL43" s="85">
        <v>14383.1</v>
      </c>
      <c r="AM43" s="85">
        <v>14240.6</v>
      </c>
      <c r="AN43" s="85">
        <v>10000000000</v>
      </c>
      <c r="AO43" s="85">
        <v>10000000000</v>
      </c>
    </row>
    <row r="44" spans="1:41" x14ac:dyDescent="0.15">
      <c r="B44" s="18"/>
      <c r="C44" s="30"/>
      <c r="D44" s="18">
        <f>dEdxTable!B40</f>
        <v>35.716999999999999</v>
      </c>
      <c r="E44" s="18">
        <f ca="1">$D44+dEdxTable!C40*Primary!$B$1</f>
        <v>14791.238253435171</v>
      </c>
      <c r="F44" s="18">
        <f ca="1">$D44+dEdxTable!D40*Primary!$B$1</f>
        <v>14807.769892679969</v>
      </c>
      <c r="G44" s="18">
        <f ca="1">$D44+dEdxTable!E40*Primary!$B$1</f>
        <v>18999.573668689107</v>
      </c>
      <c r="H44" s="18">
        <f ca="1">$D44+dEdxTable!F40*Primary!$B$1</f>
        <v>26157.773461686716</v>
      </c>
      <c r="I44" s="18">
        <f ca="1">$D44+dEdxTable!G40*Primary!$B$1</f>
        <v>33467.857690245903</v>
      </c>
      <c r="J44" s="18">
        <f ca="1">$D44+dEdxTable!H40*Primary!$B$1</f>
        <v>43890.023006638359</v>
      </c>
      <c r="K44" s="18">
        <f ca="1">$D44+dEdxTable!I40*Primary!$B$1</f>
        <v>51029.624705485563</v>
      </c>
      <c r="L44" s="18">
        <f ca="1">$D44+dEdxTable!J40*Primary!$B$1</f>
        <v>58152.694765087974</v>
      </c>
      <c r="M44" s="18">
        <f ca="1">$D44+dEdxTable!K40*Primary!$B$1</f>
        <v>61936.373697241157</v>
      </c>
      <c r="N44" s="18">
        <f ca="1">$D44+dEdxTable!L40*Primary!$B$1</f>
        <v>72661.274657303991</v>
      </c>
      <c r="O44" s="18">
        <f ca="1">$D44+dEdxTable!M40*Primary!$B$1</f>
        <v>75321.835348263689</v>
      </c>
      <c r="P44" s="18">
        <f ca="1">$D44+dEdxTable!N40*Primary!$B$1</f>
        <v>86026.071759270504</v>
      </c>
      <c r="Q44" s="18">
        <f ca="1">$D44+dEdxTable!O40*Primary!$B$1</f>
        <v>88482.053414575843</v>
      </c>
      <c r="R44" s="18">
        <f ca="1">$D44+dEdxTable!P40*Primary!$B$1</f>
        <v>99235.884743317059</v>
      </c>
      <c r="S44" s="18">
        <f ca="1">$D44+dEdxTable!Q40*Primary!$B$1</f>
        <v>101454.2240844784</v>
      </c>
      <c r="T44" s="18">
        <f ca="1">$D44+dEdxTable!R40*Primary!$B$1</f>
        <v>112130.56335425962</v>
      </c>
      <c r="U44" s="18">
        <f ca="1">$D44+dEdxTable!S40*Primary!$B$1</f>
        <v>114031.70186741141</v>
      </c>
      <c r="V44" s="18">
        <f ca="1">$D44+dEdxTable!T40*Primary!$B$1</f>
        <v>110529.0608024198</v>
      </c>
      <c r="W44" s="18">
        <f ca="1">$D44+dEdxTable!U40*Primary!$B$1</f>
        <v>126947.04502740999</v>
      </c>
      <c r="X44" s="18">
        <f ca="1">$D44+dEdxTable!V40*Primary!$B$1</f>
        <v>135150.8710026411</v>
      </c>
      <c r="Y44" s="18">
        <f ca="1">$D44+dEdxTable!W40*Primary!$B$1</f>
        <v>131162.61303483351</v>
      </c>
      <c r="Z44" s="18">
        <f ca="1">$D44+dEdxTable!X40*Primary!$B$1</f>
        <v>135688.14927809703</v>
      </c>
      <c r="AA44" s="18">
        <f ca="1">$D44+dEdxTable!Y40*Primary!$B$1</f>
        <v>137640.94916388881</v>
      </c>
      <c r="AB44" s="18">
        <f ca="1">$D44+dEdxTable!Z40*Primary!$B$1</f>
        <v>144976.86407876801</v>
      </c>
      <c r="AC44" s="18">
        <f ca="1">$D44+dEdxTable!AA40*Primary!$B$1</f>
        <v>150277.3209116314</v>
      </c>
      <c r="AD44" s="18">
        <f ca="1">$D44+dEdxTable!AB40*Primary!$B$1</f>
        <v>157282.60304161464</v>
      </c>
      <c r="AE44" s="18">
        <f ca="1">$D44+dEdxTable!AC40*Primary!$B$1</f>
        <v>158822.11194628649</v>
      </c>
      <c r="AF44" s="18">
        <f ca="1">$D44+dEdxTable!AD40*Primary!$B$1</f>
        <v>168844.41823844536</v>
      </c>
      <c r="AI44" t="s">
        <v>274</v>
      </c>
      <c r="AJ44" s="85">
        <v>1.0321400000000001</v>
      </c>
      <c r="AK44" s="85">
        <v>0.98828400000000005</v>
      </c>
      <c r="AL44" s="85">
        <v>0.99544699999999997</v>
      </c>
      <c r="AM44" s="85">
        <v>0.99276200000000003</v>
      </c>
      <c r="AN44" s="85">
        <v>0.94828699999999999</v>
      </c>
      <c r="AO44" s="85">
        <v>0.98525200000000002</v>
      </c>
    </row>
    <row r="45" spans="1:41" x14ac:dyDescent="0.15">
      <c r="B45" s="18"/>
      <c r="C45" s="30"/>
      <c r="D45" s="18">
        <f>dEdxTable!B41</f>
        <v>44.965000000000003</v>
      </c>
      <c r="E45" s="18">
        <f ca="1">$D45+dEdxTable!C41*Primary!$B$1</f>
        <v>12345.537825582642</v>
      </c>
      <c r="F45" s="18">
        <f ca="1">$D45+dEdxTable!D41*Primary!$B$1</f>
        <v>12358.969782469039</v>
      </c>
      <c r="G45" s="18">
        <f ca="1">$D45+dEdxTable!E41*Primary!$B$1</f>
        <v>15863.677302366254</v>
      </c>
      <c r="H45" s="18">
        <f ca="1">$D45+dEdxTable!F41*Primary!$B$1</f>
        <v>21850.197163888792</v>
      </c>
      <c r="I45" s="18">
        <f ca="1">$D45+dEdxTable!G41*Primary!$B$1</f>
        <v>27944.172680502517</v>
      </c>
      <c r="J45" s="18">
        <f ca="1">$D45+dEdxTable!H41*Primary!$B$1</f>
        <v>36687.343386095148</v>
      </c>
      <c r="K45" s="18">
        <f ca="1">$D45+dEdxTable!I41*Primary!$B$1</f>
        <v>42687.295204504087</v>
      </c>
      <c r="L45" s="18">
        <f ca="1">$D45+dEdxTable!J41*Primary!$B$1</f>
        <v>48669.682156215429</v>
      </c>
      <c r="M45" s="18">
        <f ca="1">$D45+dEdxTable!K41*Primary!$B$1</f>
        <v>51845.823346122277</v>
      </c>
      <c r="N45" s="18">
        <f ca="1">$D45+dEdxTable!L41*Primary!$B$1</f>
        <v>60813.204408972488</v>
      </c>
      <c r="O45" s="18">
        <f ca="1">$D45+dEdxTable!M41*Primary!$B$1</f>
        <v>63249.554742674612</v>
      </c>
      <c r="P45" s="18">
        <f ca="1">$D45+dEdxTable!N41*Primary!$B$1</f>
        <v>72210.736440808032</v>
      </c>
      <c r="Q45" s="18">
        <f ca="1">$D45+dEdxTable!O41*Primary!$B$1</f>
        <v>74507.601068382166</v>
      </c>
      <c r="R45" s="18">
        <f ca="1">$D45+dEdxTable!P41*Primary!$B$1</f>
        <v>83507.012182269187</v>
      </c>
      <c r="S45" s="18">
        <f ca="1">$D45+dEdxTable!Q41*Primary!$B$1</f>
        <v>85642.693327206536</v>
      </c>
      <c r="T45" s="18">
        <f ca="1">$D45+dEdxTable!R41*Primary!$B$1</f>
        <v>94507.78487222956</v>
      </c>
      <c r="U45" s="18">
        <f ca="1">$D45+dEdxTable!S41*Primary!$B$1</f>
        <v>96405.82370302295</v>
      </c>
      <c r="V45" s="18">
        <f ca="1">$D45+dEdxTable!T41*Primary!$B$1</f>
        <v>93707.033596309659</v>
      </c>
      <c r="W45" s="18">
        <f ca="1">$D45+dEdxTable!U41*Primary!$B$1</f>
        <v>107500.62009118813</v>
      </c>
      <c r="X45" s="18">
        <f ca="1">$D45+dEdxTable!V41*Primary!$B$1</f>
        <v>114805.53818248332</v>
      </c>
      <c r="Y45" s="18">
        <f ca="1">$D45+dEdxTable!W41*Primary!$B$1</f>
        <v>111643.86217691567</v>
      </c>
      <c r="Z45" s="18">
        <f ca="1">$D45+dEdxTable!X41*Primary!$B$1</f>
        <v>115363.48100699527</v>
      </c>
      <c r="AA45" s="18">
        <f ca="1">$D45+dEdxTable!Y41*Primary!$B$1</f>
        <v>117357.60999089904</v>
      </c>
      <c r="AB45" s="18">
        <f ca="1">$D45+dEdxTable!Z41*Primary!$B$1</f>
        <v>123970.26568881831</v>
      </c>
      <c r="AC45" s="18">
        <f ca="1">$D45+dEdxTable!AA41*Primary!$B$1</f>
        <v>128227.16279435385</v>
      </c>
      <c r="AD45" s="18">
        <f ca="1">$D45+dEdxTable!AB41*Primary!$B$1</f>
        <v>134591.84390360114</v>
      </c>
      <c r="AE45" s="18">
        <f ca="1">$D45+dEdxTable!AC41*Primary!$B$1</f>
        <v>136276.00465166496</v>
      </c>
      <c r="AF45" s="18">
        <f ca="1">$D45+dEdxTable!AD41*Primary!$B$1</f>
        <v>145316.74486366395</v>
      </c>
      <c r="AI45" t="s">
        <v>275</v>
      </c>
      <c r="AJ45" s="85">
        <v>5.4420999999999999</v>
      </c>
      <c r="AK45" s="85">
        <v>6.9610399999999997</v>
      </c>
      <c r="AL45" s="85">
        <v>6.51356</v>
      </c>
      <c r="AM45" s="85">
        <v>7.2202599999999997</v>
      </c>
      <c r="AN45" s="85">
        <v>6.11137</v>
      </c>
      <c r="AO45" s="85">
        <v>5.5907</v>
      </c>
    </row>
    <row r="46" spans="1:41" x14ac:dyDescent="0.15">
      <c r="C46" s="30"/>
      <c r="D46" s="18">
        <f>dEdxTable!B42</f>
        <v>56.606999999999999</v>
      </c>
      <c r="E46" s="18">
        <f ca="1">$D46+dEdxTable!C42*Primary!$B$1</f>
        <v>10310.459564331346</v>
      </c>
      <c r="F46" s="18">
        <f ca="1">$D46+dEdxTable!D42*Primary!$B$1</f>
        <v>10321.721743566866</v>
      </c>
      <c r="G46" s="18">
        <f ca="1">$D46+dEdxTable!E42*Primary!$B$1</f>
        <v>13251.954799707344</v>
      </c>
      <c r="H46" s="18">
        <f ca="1">$D46+dEdxTable!F42*Primary!$B$1</f>
        <v>18258.975035975589</v>
      </c>
      <c r="I46" s="18">
        <f ca="1">$D46+dEdxTable!G42*Primary!$B$1</f>
        <v>23338.321193939832</v>
      </c>
      <c r="J46" s="18">
        <f ca="1">$D46+dEdxTable!H42*Primary!$B$1</f>
        <v>30673.202881366222</v>
      </c>
      <c r="K46" s="18">
        <f ca="1">$D46+dEdxTable!I42*Primary!$B$1</f>
        <v>35714.31962357687</v>
      </c>
      <c r="L46" s="18">
        <f ca="1">$D46+dEdxTable!J42*Primary!$B$1</f>
        <v>40739.937953995512</v>
      </c>
      <c r="M46" s="18">
        <f ca="1">$D46+dEdxTable!K42*Primary!$B$1</f>
        <v>43404.63155476642</v>
      </c>
      <c r="N46" s="18">
        <f ca="1">$D46+dEdxTable!L42*Primary!$B$1</f>
        <v>50903.796407187991</v>
      </c>
      <c r="O46" s="18">
        <f ca="1">$D46+dEdxTable!M42*Primary!$B$1</f>
        <v>53119.036065990942</v>
      </c>
      <c r="P46" s="18">
        <f ca="1">$D46+dEdxTable!N42*Primary!$B$1</f>
        <v>60621.300600770912</v>
      </c>
      <c r="Q46" s="18">
        <f ca="1">$D46+dEdxTable!O42*Primary!$B$1</f>
        <v>62746.649471180281</v>
      </c>
      <c r="R46" s="18">
        <f ca="1">$D46+dEdxTable!P42*Primary!$B$1</f>
        <v>70276.811147185857</v>
      </c>
      <c r="S46" s="18">
        <f ca="1">$D46+dEdxTable!Q42*Primary!$B$1</f>
        <v>72300.903727220837</v>
      </c>
      <c r="T46" s="18">
        <f ca="1">$D46+dEdxTable!R42*Primary!$B$1</f>
        <v>79661.616100967221</v>
      </c>
      <c r="U46" s="18">
        <f ca="1">$D46+dEdxTable!S42*Primary!$B$1</f>
        <v>81510.06001402621</v>
      </c>
      <c r="V46" s="18">
        <f ca="1">$D46+dEdxTable!T42*Primary!$B$1</f>
        <v>79447.738018237636</v>
      </c>
      <c r="W46" s="18">
        <f ca="1">$D46+dEdxTable!U42*Primary!$B$1</f>
        <v>91044.682948463553</v>
      </c>
      <c r="X46" s="18">
        <f ca="1">$D46+dEdxTable!V42*Primary!$B$1</f>
        <v>97519.919395160439</v>
      </c>
      <c r="Y46" s="18">
        <f ca="1">$D46+dEdxTable!W42*Primary!$B$1</f>
        <v>95045.339645704706</v>
      </c>
      <c r="Z46" s="18">
        <f ca="1">$D46+dEdxTable!X42*Primary!$B$1</f>
        <v>98087.161266747571</v>
      </c>
      <c r="AA46" s="18">
        <f ca="1">$D46+dEdxTable!Y42*Primary!$B$1</f>
        <v>100073.02443102896</v>
      </c>
      <c r="AB46" s="18">
        <f ca="1">$D46+dEdxTable!Z42*Primary!$B$1</f>
        <v>106014.0822846283</v>
      </c>
      <c r="AC46" s="18">
        <f ca="1">$D46+dEdxTable!AA42*Primary!$B$1</f>
        <v>109423.73287886792</v>
      </c>
      <c r="AD46" s="18">
        <f ca="1">$D46+dEdxTable!AB42*Primary!$B$1</f>
        <v>115189.14206549129</v>
      </c>
      <c r="AE46" s="18">
        <f ca="1">$D46+dEdxTable!AC42*Primary!$B$1</f>
        <v>116935.2964607231</v>
      </c>
      <c r="AF46" s="18">
        <f ca="1">$D46+dEdxTable!AD42*Primary!$B$1</f>
        <v>125077.1287887862</v>
      </c>
      <c r="AI46" t="s">
        <v>276</v>
      </c>
      <c r="AJ46" s="85">
        <v>2.8424399999999999</v>
      </c>
      <c r="AK46" s="85">
        <v>550.75800000000004</v>
      </c>
      <c r="AL46" s="85">
        <v>556.16099999999994</v>
      </c>
      <c r="AM46" s="85">
        <v>550.654</v>
      </c>
      <c r="AN46" s="85">
        <v>10</v>
      </c>
      <c r="AO46" s="85">
        <v>10</v>
      </c>
    </row>
    <row r="47" spans="1:41" ht="15" x14ac:dyDescent="0.25">
      <c r="A47" s="19"/>
      <c r="B47" s="53"/>
      <c r="C47" s="30"/>
      <c r="D47" s="18">
        <f>dEdxTable!B43</f>
        <v>71.263999999999996</v>
      </c>
      <c r="E47" s="18">
        <f ca="1">$D47+dEdxTable!C43*Primary!$B$1</f>
        <v>8618.9480715228947</v>
      </c>
      <c r="F47" s="18">
        <f ca="1">$D47+dEdxTable!D43*Primary!$B$1</f>
        <v>8628.3504413433748</v>
      </c>
      <c r="G47" s="18">
        <f ca="1">$D47+dEdxTable!E43*Primary!$B$1</f>
        <v>11079.269282129984</v>
      </c>
      <c r="H47" s="18">
        <f ca="1">$D47+dEdxTable!F43*Primary!$B$1</f>
        <v>15265.906920875121</v>
      </c>
      <c r="I47" s="18">
        <f ca="1">$D47+dEdxTable!G43*Primary!$B$1</f>
        <v>19500.073022449051</v>
      </c>
      <c r="J47" s="18">
        <f ca="1">$D47+dEdxTable!H43*Primary!$B$1</f>
        <v>25652.942503872375</v>
      </c>
      <c r="K47" s="18">
        <f ca="1">$D47+dEdxTable!I43*Primary!$B$1</f>
        <v>29888.141832899106</v>
      </c>
      <c r="L47" s="18">
        <f ca="1">$D47+dEdxTable!J43*Primary!$B$1</f>
        <v>34109.909205039447</v>
      </c>
      <c r="M47" s="18">
        <f ca="1">$D47+dEdxTable!K43*Primary!$B$1</f>
        <v>36346.846640351199</v>
      </c>
      <c r="N47" s="18">
        <f ca="1">$D47+dEdxTable!L43*Primary!$B$1</f>
        <v>42616.470823940901</v>
      </c>
      <c r="O47" s="18">
        <f ca="1">$D47+dEdxTable!M43*Primary!$B$1</f>
        <v>44617.832400014282</v>
      </c>
      <c r="P47" s="18">
        <f ca="1">$D47+dEdxTable!N43*Primary!$B$1</f>
        <v>50898.82208558479</v>
      </c>
      <c r="Q47" s="18">
        <f ca="1">$D47+dEdxTable!O43*Primary!$B$1</f>
        <v>52850.588743923778</v>
      </c>
      <c r="R47" s="18">
        <f ca="1">$D47+dEdxTable!P43*Primary!$B$1</f>
        <v>59151.209751097478</v>
      </c>
      <c r="S47" s="18">
        <f ca="1">$D47+dEdxTable!Q43*Primary!$B$1</f>
        <v>61045.115672079664</v>
      </c>
      <c r="T47" s="18">
        <f ca="1">$D47+dEdxTable!R43*Primary!$B$1</f>
        <v>67155.62282793819</v>
      </c>
      <c r="U47" s="18">
        <f ca="1">$D47+dEdxTable!S43*Primary!$B$1</f>
        <v>68923.474999678801</v>
      </c>
      <c r="V47" s="18">
        <f ca="1">$D47+dEdxTable!T43*Primary!$B$1</f>
        <v>67366.401228309362</v>
      </c>
      <c r="W47" s="18">
        <f ca="1">$D47+dEdxTable!U43*Primary!$B$1</f>
        <v>77111.80256311789</v>
      </c>
      <c r="X47" s="18">
        <f ca="1">$D47+dEdxTable!V43*Primary!$B$1</f>
        <v>82848.281381062843</v>
      </c>
      <c r="Y47" s="18">
        <f ca="1">$D47+dEdxTable!W43*Primary!$B$1</f>
        <v>80918.212499232672</v>
      </c>
      <c r="Z47" s="18">
        <f ca="1">$D47+dEdxTable!X43*Primary!$B$1</f>
        <v>83407.257433027597</v>
      </c>
      <c r="AA47" s="18">
        <f ca="1">$D47+dEdxTable!Y43*Primary!$B$1</f>
        <v>85341.459224668986</v>
      </c>
      <c r="AB47" s="18">
        <f ca="1">$D47+dEdxTable!Z43*Primary!$B$1</f>
        <v>90659.480924229982</v>
      </c>
      <c r="AC47" s="18">
        <f ca="1">$D47+dEdxTable!AA43*Primary!$B$1</f>
        <v>93381.002034904886</v>
      </c>
      <c r="AD47" s="18">
        <f ca="1">$D47+dEdxTable!AB43*Primary!$B$1</f>
        <v>98586.401942110708</v>
      </c>
      <c r="AE47" s="18">
        <f ca="1">$D47+dEdxTable!AC43*Primary!$B$1</f>
        <v>100351.15443149293</v>
      </c>
      <c r="AF47" s="18">
        <f ca="1">$D47+dEdxTable!AD43*Primary!$B$1</f>
        <v>107661.23866005211</v>
      </c>
      <c r="AI47" t="s">
        <v>277</v>
      </c>
      <c r="AJ47" s="85">
        <v>5.6496700000000004</v>
      </c>
      <c r="AK47" s="85">
        <v>1.04409</v>
      </c>
      <c r="AL47" s="85">
        <v>4.1980300000000002</v>
      </c>
      <c r="AM47" s="85">
        <v>7.5569600000000001</v>
      </c>
      <c r="AN47" s="85">
        <v>9.3150999999999993</v>
      </c>
      <c r="AO47" s="85">
        <v>17.206</v>
      </c>
    </row>
    <row r="48" spans="1:41" x14ac:dyDescent="0.15">
      <c r="B48" s="30"/>
      <c r="C48" s="30"/>
      <c r="D48" s="18">
        <f>dEdxTable!B44</f>
        <v>89.716999999999999</v>
      </c>
      <c r="E48" s="18">
        <f ca="1">$D48+dEdxTable!C44*Primary!$B$1</f>
        <v>7215.060159998573</v>
      </c>
      <c r="F48" s="18">
        <f ca="1">$D48+dEdxTable!D44*Primary!$B$1</f>
        <v>7223.0160113851316</v>
      </c>
      <c r="G48" s="18">
        <f ca="1">$D48+dEdxTable!E44*Primary!$B$1</f>
        <v>9272.0093730325862</v>
      </c>
      <c r="H48" s="18">
        <f ca="1">$D48+dEdxTable!F44*Primary!$B$1</f>
        <v>12773.617210571399</v>
      </c>
      <c r="I48" s="18">
        <f ca="1">$D48+dEdxTable!G44*Primary!$B$1</f>
        <v>16303.122189335811</v>
      </c>
      <c r="J48" s="18">
        <f ca="1">$D48+dEdxTable!H44*Primary!$B$1</f>
        <v>21464.093316071241</v>
      </c>
      <c r="K48" s="18">
        <f ca="1">$D48+dEdxTable!I44*Primary!$B$1</f>
        <v>25023.561890966848</v>
      </c>
      <c r="L48" s="18">
        <f ca="1">$D48+dEdxTable!J44*Primary!$B$1</f>
        <v>28568.565281523253</v>
      </c>
      <c r="M48" s="18">
        <f ca="1">$D48+dEdxTable!K44*Primary!$B$1</f>
        <v>30445.939563260647</v>
      </c>
      <c r="N48" s="18">
        <f ca="1">$D48+dEdxTable!L44*Primary!$B$1</f>
        <v>35689.568886220062</v>
      </c>
      <c r="O48" s="18">
        <f ca="1">$D48+dEdxTable!M44*Primary!$B$1</f>
        <v>37488.417881544665</v>
      </c>
      <c r="P48" s="18">
        <f ca="1">$D48+dEdxTable!N44*Primary!$B$1</f>
        <v>42746.512388843279</v>
      </c>
      <c r="Q48" s="18">
        <f ca="1">$D48+dEdxTable!O44*Primary!$B$1</f>
        <v>44524.696835111892</v>
      </c>
      <c r="R48" s="18">
        <f ca="1">$D48+dEdxTable!P44*Primary!$B$1</f>
        <v>49796.223299296907</v>
      </c>
      <c r="S48" s="18">
        <f ca="1">$D48+dEdxTable!Q44*Primary!$B$1</f>
        <v>51551.676741603915</v>
      </c>
      <c r="T48" s="18">
        <f ca="1">$D48+dEdxTable!R44*Primary!$B$1</f>
        <v>56621.723852492949</v>
      </c>
      <c r="U48" s="18">
        <f ca="1">$D48+dEdxTable!S44*Primary!$B$1</f>
        <v>58290.386188764773</v>
      </c>
      <c r="V48" s="18">
        <f ca="1">$D48+dEdxTable!T44*Primary!$B$1</f>
        <v>57132.138214176099</v>
      </c>
      <c r="W48" s="18">
        <f ca="1">$D48+dEdxTable!U44*Primary!$B$1</f>
        <v>65320.465777615194</v>
      </c>
      <c r="X48" s="18">
        <f ca="1">$D48+dEdxTable!V44*Primary!$B$1</f>
        <v>70393.61257086265</v>
      </c>
      <c r="Y48" s="18">
        <f ca="1">$D48+dEdxTable!W44*Primary!$B$1</f>
        <v>68900.598901566802</v>
      </c>
      <c r="Z48" s="18">
        <f ca="1">$D48+dEdxTable!X44*Primary!$B$1</f>
        <v>70933.990528676979</v>
      </c>
      <c r="AA48" s="18">
        <f ca="1">$D48+dEdxTable!Y44*Primary!$B$1</f>
        <v>72787.600578999976</v>
      </c>
      <c r="AB48" s="18">
        <f ca="1">$D48+dEdxTable!Z44*Primary!$B$1</f>
        <v>77540.446861879449</v>
      </c>
      <c r="AC48" s="18">
        <f ca="1">$D48+dEdxTable!AA44*Primary!$B$1</f>
        <v>79700.92546568402</v>
      </c>
      <c r="AD48" s="18">
        <f ca="1">$D48+dEdxTable!AB44*Primary!$B$1</f>
        <v>84385.578736678683</v>
      </c>
      <c r="AE48" s="18">
        <f ca="1">$D48+dEdxTable!AC44*Primary!$B$1</f>
        <v>86124.500539740897</v>
      </c>
      <c r="AF48" s="18">
        <f ca="1">$D48+dEdxTable!AD44*Primary!$B$1</f>
        <v>92675.162590492182</v>
      </c>
      <c r="AI48" s="18"/>
      <c r="AJ48" s="18"/>
      <c r="AK48" s="18"/>
      <c r="AL48" s="18"/>
      <c r="AM48" s="18"/>
      <c r="AN48" s="18"/>
    </row>
    <row r="49" spans="2:41" x14ac:dyDescent="0.15">
      <c r="B49" s="52"/>
      <c r="C49" s="30"/>
      <c r="D49" s="18">
        <f>dEdxTable!B45</f>
        <v>112.95</v>
      </c>
      <c r="E49" s="18">
        <f ca="1">$D49+dEdxTable!C45*Primary!$B$1</f>
        <v>6252.4908472822017</v>
      </c>
      <c r="F49" s="18">
        <f ca="1">$D49+dEdxTable!D45*Primary!$B$1</f>
        <v>6259.2068257254014</v>
      </c>
      <c r="G49" s="18">
        <f ca="1">$D49+dEdxTable!E45*Primary!$B$1</f>
        <v>8026.8523519754453</v>
      </c>
      <c r="H49" s="18">
        <f ca="1">$D49+dEdxTable!F45*Primary!$B$1</f>
        <v>11048.629360433993</v>
      </c>
      <c r="I49" s="18">
        <f ca="1">$D49+dEdxTable!G45*Primary!$B$1</f>
        <v>14089.417754024056</v>
      </c>
      <c r="J49" s="18">
        <f ca="1">$D49+dEdxTable!H45*Primary!$B$1</f>
        <v>18549.860667761164</v>
      </c>
      <c r="K49" s="18">
        <f ca="1">$D49+dEdxTable!I45*Primary!$B$1</f>
        <v>21627.845249652026</v>
      </c>
      <c r="L49" s="18">
        <f ca="1">$D49+dEdxTable!J45*Primary!$B$1</f>
        <v>24693.431102109284</v>
      </c>
      <c r="M49" s="18">
        <f ca="1">$D49+dEdxTable!K45*Primary!$B$1</f>
        <v>26315.598203005105</v>
      </c>
      <c r="N49" s="18">
        <f ca="1">$D49+dEdxTable!L45*Primary!$B$1</f>
        <v>30841.134446268607</v>
      </c>
      <c r="O49" s="18">
        <f ca="1">$D49+dEdxTable!M45*Primary!$B$1</f>
        <v>32444.703453014034</v>
      </c>
      <c r="P49" s="18">
        <f ca="1">$D49+dEdxTable!N45*Primary!$B$1</f>
        <v>36984.704880616722</v>
      </c>
      <c r="Q49" s="18">
        <f ca="1">$D49+dEdxTable!O45*Primary!$B$1</f>
        <v>38578.974840286952</v>
      </c>
      <c r="R49" s="18">
        <f ca="1">$D49+dEdxTable!P45*Primary!$B$1</f>
        <v>43130.341769870443</v>
      </c>
      <c r="S49" s="18">
        <f ca="1">$D49+dEdxTable!Q45*Primary!$B$1</f>
        <v>44715.312682465468</v>
      </c>
      <c r="T49" s="18">
        <f ca="1">$D49+dEdxTable!R45*Primary!$B$1</f>
        <v>49085.86480780899</v>
      </c>
      <c r="U49" s="18">
        <f ca="1">$D49+dEdxTable!S45*Primary!$B$1</f>
        <v>50606.775618330415</v>
      </c>
      <c r="V49" s="18">
        <f ca="1">$D49+dEdxTable!T45*Primary!$B$1</f>
        <v>49664.472181376921</v>
      </c>
      <c r="W49" s="18">
        <f ca="1">$D49+dEdxTable!U45*Primary!$B$1</f>
        <v>56749.312825225737</v>
      </c>
      <c r="X49" s="18">
        <f ca="1">$D49+dEdxTable!V45*Primary!$B$1</f>
        <v>61244.885472358044</v>
      </c>
      <c r="Y49" s="18">
        <f ca="1">$D49+dEdxTable!W45*Primary!$B$1</f>
        <v>60008.112211356587</v>
      </c>
      <c r="Z49" s="18">
        <f ca="1">$D49+dEdxTable!X45*Primary!$B$1</f>
        <v>61742.901104607598</v>
      </c>
      <c r="AA49" s="18">
        <f ca="1">$D49+dEdxTable!Y45*Primary!$B$1</f>
        <v>63444.626719369007</v>
      </c>
      <c r="AB49" s="18">
        <f ca="1">$D49+dEdxTable!Z45*Primary!$B$1</f>
        <v>67679.826048395742</v>
      </c>
      <c r="AC49" s="18">
        <f ca="1">$D49+dEdxTable!AA45*Primary!$B$1</f>
        <v>69492.107000606731</v>
      </c>
      <c r="AD49" s="18">
        <f ca="1">$D49+dEdxTable!AB45*Primary!$B$1</f>
        <v>73682.877549163066</v>
      </c>
      <c r="AE49" s="18">
        <f ca="1">$D49+dEdxTable!AC45*Primary!$B$1</f>
        <v>75300.911740247684</v>
      </c>
      <c r="AF49" s="18">
        <f ca="1">$D49+dEdxTable!AD45*Primary!$B$1</f>
        <v>81133.480711303055</v>
      </c>
      <c r="AJ49" s="18"/>
      <c r="AK49" s="18"/>
      <c r="AL49" s="18"/>
      <c r="AM49" s="18"/>
      <c r="AN49" s="18"/>
      <c r="AO49" s="18"/>
    </row>
    <row r="50" spans="2:41" x14ac:dyDescent="0.15">
      <c r="B50" s="52"/>
      <c r="C50" s="30"/>
      <c r="D50" s="18">
        <f>dEdxTable!B46</f>
        <v>142.19</v>
      </c>
      <c r="E50" s="18">
        <f ca="1">$D50+dEdxTable!C46*Primary!$B$1</f>
        <v>5590.6050041043582</v>
      </c>
      <c r="F50" s="18">
        <f ca="1">$D50+dEdxTable!D46*Primary!$B$1</f>
        <v>5596.184432349477</v>
      </c>
      <c r="G50" s="18">
        <f ca="1">$D50+dEdxTable!E46*Primary!$B$1</f>
        <v>7164.3137374638636</v>
      </c>
      <c r="H50" s="18">
        <f ca="1">$D50+dEdxTable!F46*Primary!$B$1</f>
        <v>9845.8489457154101</v>
      </c>
      <c r="I50" s="18">
        <f ca="1">$D50+dEdxTable!G46*Primary!$B$1</f>
        <v>12544.019115957031</v>
      </c>
      <c r="J50" s="18">
        <f ca="1">$D50+dEdxTable!H46*Primary!$B$1</f>
        <v>16502.313487633393</v>
      </c>
      <c r="K50" s="18">
        <f ca="1">$D50+dEdxTable!I46*Primary!$B$1</f>
        <v>19234.166872836293</v>
      </c>
      <c r="L50" s="18">
        <f ca="1">$D50+dEdxTable!J46*Primary!$B$1</f>
        <v>21955.687983511187</v>
      </c>
      <c r="M50" s="18">
        <f ca="1">$D50+dEdxTable!K46*Primary!$B$1</f>
        <v>23393.940597808632</v>
      </c>
      <c r="N50" s="18">
        <f ca="1">$D50+dEdxTable!L46*Primary!$B$1</f>
        <v>27410.095706841785</v>
      </c>
      <c r="O50" s="18">
        <f ca="1">$D50+dEdxTable!M46*Primary!$B$1</f>
        <v>28833.883136800028</v>
      </c>
      <c r="P50" s="18">
        <f ca="1">$D50+dEdxTable!N46*Primary!$B$1</f>
        <v>32863.470202719589</v>
      </c>
      <c r="Q50" s="18">
        <f ca="1">$D50+dEdxTable!O46*Primary!$B$1</f>
        <v>34278.991813055436</v>
      </c>
      <c r="R50" s="18">
        <f ca="1">$D50+dEdxTable!P46*Primary!$B$1</f>
        <v>38317.877926050183</v>
      </c>
      <c r="S50" s="18">
        <f ca="1">$D50+dEdxTable!Q46*Primary!$B$1</f>
        <v>39725.13371676363</v>
      </c>
      <c r="T50" s="18">
        <f ca="1">$D50+dEdxTable!R46*Primary!$B$1</f>
        <v>43621.434441272002</v>
      </c>
      <c r="U50" s="18">
        <f ca="1">$D50+dEdxTable!S46*Primary!$B$1</f>
        <v>44977.028859345453</v>
      </c>
      <c r="V50" s="18">
        <f ca="1">$D50+dEdxTable!T46*Primary!$B$1</f>
        <v>44139.081395124747</v>
      </c>
      <c r="W50" s="18">
        <f ca="1">$D50+dEdxTable!U46*Primary!$B$1</f>
        <v>50428.336900317649</v>
      </c>
      <c r="X50" s="18">
        <f ca="1">$D50+dEdxTable!V46*Primary!$B$1</f>
        <v>54424.860687747605</v>
      </c>
      <c r="Y50" s="18">
        <f ca="1">$D50+dEdxTable!W46*Primary!$B$1</f>
        <v>53328.606360326929</v>
      </c>
      <c r="Z50" s="18">
        <f ca="1">$D50+dEdxTable!X46*Primary!$B$1</f>
        <v>54869.148492451561</v>
      </c>
      <c r="AA50" s="18">
        <f ca="1">$D50+dEdxTable!Y46*Primary!$B$1</f>
        <v>56385.926393161797</v>
      </c>
      <c r="AB50" s="18">
        <f ca="1">$D50+dEdxTable!Z46*Primary!$B$1</f>
        <v>60154.106913522977</v>
      </c>
      <c r="AC50" s="18">
        <f ca="1">$D50+dEdxTable!AA46*Primary!$B$1</f>
        <v>61757.675920268397</v>
      </c>
      <c r="AD50" s="18">
        <f ca="1">$D50+dEdxTable!AB46*Primary!$B$1</f>
        <v>65491.759934687179</v>
      </c>
      <c r="AE50" s="18">
        <f ca="1">$D50+dEdxTable!AC46*Primary!$B$1</f>
        <v>66940.344823512627</v>
      </c>
      <c r="AF50" s="18">
        <f ca="1">$D50+dEdxTable!AD46*Primary!$B$1</f>
        <v>72106.482087512064</v>
      </c>
      <c r="AJ50" s="18"/>
      <c r="AK50" s="18"/>
      <c r="AL50" s="18"/>
      <c r="AM50" s="18"/>
      <c r="AN50" s="18"/>
      <c r="AO50" s="18"/>
    </row>
    <row r="51" spans="2:41" x14ac:dyDescent="0.15">
      <c r="B51" s="52"/>
      <c r="C51" s="30"/>
      <c r="D51" s="18">
        <f>dEdxTable!B47</f>
        <v>179.01</v>
      </c>
      <c r="E51" s="18">
        <f ca="1">$D51+dEdxTable!C47*Primary!$B$1</f>
        <v>5014.1011881223458</v>
      </c>
      <c r="F51" s="18">
        <f ca="1">$D51+dEdxTable!D47*Primary!$B$1</f>
        <v>5018.8540344052253</v>
      </c>
      <c r="G51" s="18">
        <f ca="1">$D51+dEdxTable!E47*Primary!$B$1</f>
        <v>6409.7848313644326</v>
      </c>
      <c r="H51" s="18">
        <f ca="1">$D51+dEdxTable!F47*Primary!$B$1</f>
        <v>8789.5143006531307</v>
      </c>
      <c r="I51" s="18">
        <f ca="1">$D51+dEdxTable!G47*Primary!$B$1</f>
        <v>11183.915599771584</v>
      </c>
      <c r="J51" s="18">
        <f ca="1">$D51+dEdxTable!H47*Primary!$B$1</f>
        <v>14696.888939291197</v>
      </c>
      <c r="K51" s="18">
        <f ca="1">$D51+dEdxTable!I47*Primary!$B$1</f>
        <v>17120.840543559727</v>
      </c>
      <c r="L51" s="18">
        <f ca="1">$D51+dEdxTable!J47*Primary!$B$1</f>
        <v>19536.526328205859</v>
      </c>
      <c r="M51" s="18">
        <f ca="1">$D51+dEdxTable!K47*Primary!$B$1</f>
        <v>20812.562232413718</v>
      </c>
      <c r="N51" s="18">
        <f ca="1">$D51+dEdxTable!L47*Primary!$B$1</f>
        <v>24377.196944573327</v>
      </c>
      <c r="O51" s="18">
        <f ca="1">$D51+dEdxTable!M47*Primary!$B$1</f>
        <v>25640.834119347586</v>
      </c>
      <c r="P51" s="18">
        <f ca="1">$D51+dEdxTable!N47*Primary!$B$1</f>
        <v>29217.867560940791</v>
      </c>
      <c r="Q51" s="18">
        <f ca="1">$D51+dEdxTable!O47*Primary!$B$1</f>
        <v>30473.238916092654</v>
      </c>
      <c r="R51" s="18">
        <f ca="1">$D51+dEdxTable!P47*Primary!$B$1</f>
        <v>34058.538177308263</v>
      </c>
      <c r="S51" s="18">
        <f ca="1">$D51+dEdxTable!Q47*Primary!$B$1</f>
        <v>35307.710167743324</v>
      </c>
      <c r="T51" s="18">
        <f ca="1">$D51+dEdxTable!R47*Primary!$B$1</f>
        <v>38780.387636603737</v>
      </c>
      <c r="U51" s="18">
        <f ca="1">$D51+dEdxTable!S47*Primary!$B$1</f>
        <v>39989.263756379609</v>
      </c>
      <c r="V51" s="18">
        <f ca="1">$D51+dEdxTable!T47*Primary!$B$1</f>
        <v>39243.273535458087</v>
      </c>
      <c r="W51" s="18">
        <f ca="1">$D51+dEdxTable!U47*Primary!$B$1</f>
        <v>44826.834690388678</v>
      </c>
      <c r="X51" s="18">
        <f ca="1">$D51+dEdxTable!V47*Primary!$B$1</f>
        <v>48380.103900567483</v>
      </c>
      <c r="Y51" s="18">
        <f ca="1">$D51+dEdxTable!W47*Primary!$B$1</f>
        <v>47407.836867482787</v>
      </c>
      <c r="Z51" s="18">
        <f ca="1">$D51+dEdxTable!X47*Primary!$B$1</f>
        <v>48775.830014989835</v>
      </c>
      <c r="AA51" s="18">
        <f ca="1">$D51+dEdxTable!Y47*Primary!$B$1</f>
        <v>50128.324750704887</v>
      </c>
      <c r="AB51" s="18">
        <f ca="1">$D51+dEdxTable!Z47*Primary!$B$1</f>
        <v>53480.114607587719</v>
      </c>
      <c r="AC51" s="18">
        <f ca="1">$D51+dEdxTable!AA47*Primary!$B$1</f>
        <v>54899.769127734755</v>
      </c>
      <c r="AD51" s="18">
        <f ca="1">$D51+dEdxTable!AB47*Primary!$B$1</f>
        <v>58226.761525750386</v>
      </c>
      <c r="AE51" s="18">
        <f ca="1">$D51+dEdxTable!AC47*Primary!$B$1</f>
        <v>59523.461979014246</v>
      </c>
      <c r="AF51" s="18">
        <f ca="1">$D51+dEdxTable!AD47*Primary!$B$1</f>
        <v>64099.626367464945</v>
      </c>
      <c r="AJ51" s="18"/>
      <c r="AK51" s="18"/>
      <c r="AL51" s="18"/>
      <c r="AM51" s="18"/>
      <c r="AN51" s="18"/>
      <c r="AO51" s="18"/>
    </row>
    <row r="52" spans="2:41" x14ac:dyDescent="0.15">
      <c r="B52" s="30"/>
      <c r="C52" s="30"/>
      <c r="D52" s="18">
        <f>dEdxTable!B48</f>
        <v>225.36</v>
      </c>
      <c r="E52" s="18">
        <f ca="1">$D52+dEdxTable!C48*Primary!$B$1</f>
        <v>4516.1469659873655</v>
      </c>
      <c r="F52" s="18">
        <f ca="1">$D52+dEdxTable!D48*Primary!$B$1</f>
        <v>4520.0732303080058</v>
      </c>
      <c r="G52" s="18">
        <f ca="1">$D52+dEdxTable!E48*Primary!$B$1</f>
        <v>5754.0567771869091</v>
      </c>
      <c r="H52" s="18">
        <f ca="1">$D52+dEdxTable!F48*Primary!$B$1</f>
        <v>7865.870367964596</v>
      </c>
      <c r="I52" s="18">
        <f ca="1">$D52+dEdxTable!G48*Primary!$B$1</f>
        <v>9990.5993019022826</v>
      </c>
      <c r="J52" s="18">
        <f ca="1">$D52+dEdxTable!H48*Primary!$B$1</f>
        <v>13108.673108961777</v>
      </c>
      <c r="K52" s="18">
        <f ca="1">$D52+dEdxTable!I48*Primary!$B$1</f>
        <v>15258.819438238341</v>
      </c>
      <c r="L52" s="18">
        <f ca="1">$D52+dEdxTable!J48*Primary!$B$1</f>
        <v>17403.799630250905</v>
      </c>
      <c r="M52" s="18">
        <f ca="1">$D52+dEdxTable!K48*Primary!$B$1</f>
        <v>18535.183691066777</v>
      </c>
      <c r="N52" s="18">
        <f ca="1">$D52+dEdxTable!L48*Primary!$B$1</f>
        <v>21698.926151540032</v>
      </c>
      <c r="O52" s="18">
        <f ca="1">$D52+dEdxTable!M48*Primary!$B$1</f>
        <v>22819.977937827905</v>
      </c>
      <c r="P52" s="18">
        <f ca="1">$D52+dEdxTable!N48*Primary!$B$1</f>
        <v>25995.085900281952</v>
      </c>
      <c r="Q52" s="18">
        <f ca="1">$D52+dEdxTable!O48*Primary!$B$1</f>
        <v>27109.938321853031</v>
      </c>
      <c r="R52" s="18">
        <f ca="1">$D52+dEdxTable!P48*Primary!$B$1</f>
        <v>30292.278876476681</v>
      </c>
      <c r="S52" s="18">
        <f ca="1">$D52+dEdxTable!Q48*Primary!$B$1</f>
        <v>31399.898705878157</v>
      </c>
      <c r="T52" s="18">
        <f ca="1">$D52+dEdxTable!R48*Primary!$B$1</f>
        <v>34497.514609372214</v>
      </c>
      <c r="U52" s="18">
        <f ca="1">$D52+dEdxTable!S48*Primary!$B$1</f>
        <v>35574.137615189698</v>
      </c>
      <c r="V52" s="18">
        <f ca="1">$D52+dEdxTable!T48*Primary!$B$1</f>
        <v>34910.805590492171</v>
      </c>
      <c r="W52" s="18">
        <f ca="1">$D52+dEdxTable!U48*Primary!$B$1</f>
        <v>39867.19768157322</v>
      </c>
      <c r="X52" s="18">
        <f ca="1">$D52+dEdxTable!V48*Primary!$B$1</f>
        <v>43026.807232235267</v>
      </c>
      <c r="Y52" s="18">
        <f ca="1">$D52+dEdxTable!W48*Primary!$B$1</f>
        <v>42164.062309147375</v>
      </c>
      <c r="Z52" s="18">
        <f ca="1">$D52+dEdxTable!X48*Primary!$B$1</f>
        <v>43379.137793640031</v>
      </c>
      <c r="AA52" s="18">
        <f ca="1">$D52+dEdxTable!Y48*Primary!$B$1</f>
        <v>44584.914231057504</v>
      </c>
      <c r="AB52" s="18">
        <f ca="1">$D52+dEdxTable!Z48*Primary!$B$1</f>
        <v>47566.808659837974</v>
      </c>
      <c r="AC52" s="18">
        <f ca="1">$D52+dEdxTable!AA48*Primary!$B$1</f>
        <v>48822.180014989834</v>
      </c>
      <c r="AD52" s="18">
        <f ca="1">$D52+dEdxTable!AB48*Primary!$B$1</f>
        <v>51787.54280452551</v>
      </c>
      <c r="AE52" s="18">
        <f ca="1">$D52+dEdxTable!AC48*Primary!$B$1</f>
        <v>52947.857234019779</v>
      </c>
      <c r="AF52" s="18">
        <f ca="1">$D52+dEdxTable!AD48*Primary!$B$1</f>
        <v>57002.241758806529</v>
      </c>
      <c r="AJ52" s="18"/>
      <c r="AK52" s="18"/>
      <c r="AL52" s="18"/>
      <c r="AM52" s="18"/>
      <c r="AN52" s="18"/>
      <c r="AO52" s="18"/>
    </row>
    <row r="53" spans="2:41" x14ac:dyDescent="0.15">
      <c r="B53" s="30"/>
      <c r="C53" s="30"/>
      <c r="D53" s="18">
        <f>dEdxTable!B49</f>
        <v>283.70999999999998</v>
      </c>
      <c r="E53" s="18">
        <f ca="1">$D53+dEdxTable!C49*Primary!$B$1</f>
        <v>4091.4631318034194</v>
      </c>
      <c r="F53" s="18">
        <f ca="1">$D53+dEdxTable!D49*Primary!$B$1</f>
        <v>4094.7694596523788</v>
      </c>
      <c r="G53" s="18">
        <f ca="1">$D53+dEdxTable!E49*Primary!$B$1</f>
        <v>5189.3706231485776</v>
      </c>
      <c r="H53" s="18">
        <f ca="1">$D53+dEdxTable!F49*Primary!$B$1</f>
        <v>7063.4385770370118</v>
      </c>
      <c r="I53" s="18">
        <f ca="1">$D53+dEdxTable!G49*Primary!$B$1</f>
        <v>8948.9753556515225</v>
      </c>
      <c r="J53" s="18">
        <f ca="1">$D53+dEdxTable!H49*Primary!$B$1</f>
        <v>11716.371765230737</v>
      </c>
      <c r="K53" s="18">
        <f ca="1">$D53+dEdxTable!I49*Primary!$B$1</f>
        <v>13623.709643099326</v>
      </c>
      <c r="L53" s="18">
        <f ca="1">$D53+dEdxTable!J49*Primary!$B$1</f>
        <v>15527.947838609514</v>
      </c>
      <c r="M53" s="18">
        <f ca="1">$D53+dEdxTable!K49*Primary!$B$1</f>
        <v>16531.211695278205</v>
      </c>
      <c r="N53" s="18">
        <f ca="1">$D53+dEdxTable!L49*Primary!$B$1</f>
        <v>19339.523911988297</v>
      </c>
      <c r="O53" s="18">
        <f ca="1">$D53+dEdxTable!M49*Primary!$B$1</f>
        <v>20334.521949034584</v>
      </c>
      <c r="P53" s="18">
        <f ca="1">$D53+dEdxTable!N49*Primary!$B$1</f>
        <v>23153.166440272675</v>
      </c>
      <c r="Q53" s="18">
        <f ca="1">$D53+dEdxTable!O49*Primary!$B$1</f>
        <v>24141.965112602167</v>
      </c>
      <c r="R53" s="18">
        <f ca="1">$D53+dEdxTable!P49*Primary!$B$1</f>
        <v>26966.808968557052</v>
      </c>
      <c r="S53" s="18">
        <f ca="1">$D53+dEdxTable!Q49*Primary!$B$1</f>
        <v>27950.441503622544</v>
      </c>
      <c r="T53" s="18">
        <f ca="1">$D53+dEdxTable!R49*Primary!$B$1</f>
        <v>30711.22525750384</v>
      </c>
      <c r="U53" s="18">
        <f ca="1">$D53+dEdxTable!S49*Primary!$B$1</f>
        <v>31670.060333702131</v>
      </c>
      <c r="V53" s="18">
        <f ca="1">$D53+dEdxTable!T49*Primary!$B$1</f>
        <v>31080.087458153401</v>
      </c>
      <c r="W53" s="18">
        <f ca="1">$D53+dEdxTable!U49*Primary!$B$1</f>
        <v>35480.60317962811</v>
      </c>
      <c r="X53" s="18">
        <f ca="1">$D53+dEdxTable!V49*Primary!$B$1</f>
        <v>38288.915396338205</v>
      </c>
      <c r="Y53" s="18">
        <f ca="1">$D53+dEdxTable!W49*Primary!$B$1</f>
        <v>37524.327081266289</v>
      </c>
      <c r="Z53" s="18">
        <f ca="1">$D53+dEdxTable!X49*Primary!$B$1</f>
        <v>38604.049769442165</v>
      </c>
      <c r="AA53" s="18">
        <f ca="1">$D53+dEdxTable!Y49*Primary!$B$1</f>
        <v>39679.639547806844</v>
      </c>
      <c r="AB53" s="18">
        <f ca="1">$D53+dEdxTable!Z49*Primary!$B$1</f>
        <v>42331.934419144156</v>
      </c>
      <c r="AC53" s="18">
        <f ca="1">$D53+dEdxTable!AA49*Primary!$B$1</f>
        <v>43442.653930904031</v>
      </c>
      <c r="AD53" s="18">
        <f ca="1">$D53+dEdxTable!AB49*Primary!$B$1</f>
        <v>46084.616527713348</v>
      </c>
      <c r="AE53" s="18">
        <f ca="1">$D53+dEdxTable!AC49*Primary!$B$1</f>
        <v>47123.010117777223</v>
      </c>
      <c r="AF53" s="18">
        <f ca="1">$D53+dEdxTable!AD49*Primary!$B$1</f>
        <v>50714.50874370963</v>
      </c>
      <c r="AJ53" s="18"/>
      <c r="AK53" s="18"/>
      <c r="AL53" s="18"/>
      <c r="AM53" s="18"/>
      <c r="AN53" s="18"/>
      <c r="AO53" s="18"/>
    </row>
    <row r="54" spans="2:41" x14ac:dyDescent="0.15">
      <c r="B54" s="30"/>
      <c r="C54" s="30"/>
      <c r="D54" s="18">
        <f>dEdxTable!B50</f>
        <v>357.17</v>
      </c>
      <c r="E54" s="18">
        <f ca="1">$D54+dEdxTable!C50*Primary!$B$1</f>
        <v>3736.2370616367471</v>
      </c>
      <c r="F54" s="18">
        <f ca="1">$D54+dEdxTable!D50*Primary!$B$1</f>
        <v>3739.0267757593065</v>
      </c>
      <c r="G54" s="18">
        <f ca="1">$D54+dEdxTable!E50*Primary!$B$1</f>
        <v>4710.0539359006398</v>
      </c>
      <c r="H54" s="18">
        <f ca="1">$D54+dEdxTable!F50*Primary!$B$1</f>
        <v>6373.1368439273356</v>
      </c>
      <c r="I54" s="18">
        <f ca="1">$D54+dEdxTable!G50*Primary!$B$1</f>
        <v>8046.3453809914718</v>
      </c>
      <c r="J54" s="18">
        <f ca="1">$D54+dEdxTable!H50*Primary!$B$1</f>
        <v>10502.017068060959</v>
      </c>
      <c r="K54" s="18">
        <f ca="1">$D54+dEdxTable!I50*Primary!$B$1</f>
        <v>12194.856926728293</v>
      </c>
      <c r="L54" s="18">
        <f ca="1">$D54+dEdxTable!J50*Primary!$B$1</f>
        <v>13885.217039508907</v>
      </c>
      <c r="M54" s="18">
        <f ca="1">$D54+dEdxTable!K50*Primary!$B$1</f>
        <v>14774.825876369609</v>
      </c>
      <c r="N54" s="18">
        <f ca="1">$D54+dEdxTable!L50*Primary!$B$1</f>
        <v>17268.003719975732</v>
      </c>
      <c r="O54" s="18">
        <f ca="1">$D54+dEdxTable!M50*Primary!$B$1</f>
        <v>18150.379964666834</v>
      </c>
      <c r="P54" s="18">
        <f ca="1">$D54+dEdxTable!N50*Primary!$B$1</f>
        <v>20651.823627895355</v>
      </c>
      <c r="Q54" s="18">
        <f ca="1">$D54+dEdxTable!O50*Primary!$B$1</f>
        <v>21530.066962775261</v>
      </c>
      <c r="R54" s="18">
        <f ca="1">$D54+dEdxTable!P50*Primary!$B$1</f>
        <v>24036.676763267784</v>
      </c>
      <c r="S54" s="18">
        <f ca="1">$D54+dEdxTable!Q50*Primary!$B$1</f>
        <v>24909.753960883689</v>
      </c>
      <c r="T54" s="18">
        <f ca="1">$D54+dEdxTable!R50*Primary!$B$1</f>
        <v>27370.901753453014</v>
      </c>
      <c r="U54" s="18">
        <f ca="1">$D54+dEdxTable!S50*Primary!$B$1</f>
        <v>28226.414084371321</v>
      </c>
      <c r="V54" s="18">
        <f ca="1">$D54+dEdxTable!T50*Primary!$B$1</f>
        <v>27701.534538348977</v>
      </c>
      <c r="W54" s="18">
        <f ca="1">$D54+dEdxTable!U50*Primary!$B$1</f>
        <v>31608.167537385347</v>
      </c>
      <c r="X54" s="18">
        <f ca="1">$D54+dEdxTable!V50*Primary!$B$1</f>
        <v>34104.445063349871</v>
      </c>
      <c r="Y54" s="18">
        <f ca="1">$D54+dEdxTable!W50*Primary!$B$1</f>
        <v>33426.647854313145</v>
      </c>
      <c r="Z54" s="18">
        <f ca="1">$D54+dEdxTable!X50*Primary!$B$1</f>
        <v>34385.48293051144</v>
      </c>
      <c r="AA54" s="18">
        <f ca="1">$D54+dEdxTable!Y50*Primary!$B$1</f>
        <v>35343.28477925693</v>
      </c>
      <c r="AB54" s="18">
        <f ca="1">$D54+dEdxTable!Z50*Primary!$B$1</f>
        <v>37703.176281451881</v>
      </c>
      <c r="AC54" s="18">
        <f ca="1">$D54+dEdxTable!AA50*Primary!$B$1</f>
        <v>38686.808816517369</v>
      </c>
      <c r="AD54" s="18">
        <f ca="1">$D54+dEdxTable!AB50*Primary!$B$1</f>
        <v>41041.534181448304</v>
      </c>
      <c r="AE54" s="18">
        <f ca="1">$D54+dEdxTable!AC50*Primary!$B$1</f>
        <v>41970.405661515404</v>
      </c>
      <c r="AF54" s="18">
        <f ca="1">$D54+dEdxTable!AD50*Primary!$B$1</f>
        <v>45150.679761233456</v>
      </c>
      <c r="AJ54" s="18"/>
      <c r="AK54" s="18"/>
      <c r="AL54" s="18"/>
      <c r="AM54" s="18"/>
      <c r="AN54" s="18"/>
      <c r="AO54" s="18"/>
    </row>
    <row r="55" spans="2:41" x14ac:dyDescent="0.15">
      <c r="B55" s="30"/>
      <c r="C55" s="30"/>
      <c r="D55" s="18">
        <f>dEdxTable!B51</f>
        <v>449.65</v>
      </c>
      <c r="E55" s="18">
        <f ca="1">$D55+dEdxTable!C51*Primary!$B$1</f>
        <v>3448.386036261109</v>
      </c>
      <c r="F55" s="18">
        <f ca="1">$D55+dEdxTable!D51*Primary!$B$1</f>
        <v>3450.6591366572688</v>
      </c>
      <c r="G55" s="18">
        <f ca="1">$D55+dEdxTable!E51*Primary!$B$1</f>
        <v>4312.0608640565333</v>
      </c>
      <c r="H55" s="18">
        <f ca="1">$D55+dEdxTable!F51*Primary!$B$1</f>
        <v>5787.8196348906104</v>
      </c>
      <c r="I55" s="18">
        <f ca="1">$D55+dEdxTable!G51*Primary!$B$1</f>
        <v>7272.6708073093259</v>
      </c>
      <c r="J55" s="18">
        <f ca="1">$D55+dEdxTable!H51*Primary!$B$1</f>
        <v>9452.0574735001246</v>
      </c>
      <c r="K55" s="18">
        <f ca="1">$D55+dEdxTable!I51*Primary!$B$1</f>
        <v>10954.47351261644</v>
      </c>
      <c r="L55" s="18">
        <f ca="1">$D55+dEdxTable!J51*Primary!$B$1</f>
        <v>12454.719774081874</v>
      </c>
      <c r="M55" s="18">
        <f ca="1">$D55+dEdxTable!K51*Primary!$B$1</f>
        <v>13243.072320568186</v>
      </c>
      <c r="N55" s="18">
        <f ca="1">$D55+dEdxTable!L51*Primary!$B$1</f>
        <v>15456.245524465541</v>
      </c>
      <c r="O55" s="18">
        <f ca="1">$D55+dEdxTable!M51*Primary!$B$1</f>
        <v>16240.465161140655</v>
      </c>
      <c r="P55" s="18">
        <f ca="1">$D55+dEdxTable!N51*Primary!$B$1</f>
        <v>18459.837729754814</v>
      </c>
      <c r="Q55" s="18">
        <f ca="1">$D55+dEdxTable!O51*Primary!$B$1</f>
        <v>19238.891229165925</v>
      </c>
      <c r="R55" s="18">
        <f ca="1">$D55+dEdxTable!P51*Primary!$B$1</f>
        <v>21464.463162496879</v>
      </c>
      <c r="S55" s="18">
        <f ca="1">$D55+dEdxTable!Q51*Primary!$B$1</f>
        <v>22239.383752096794</v>
      </c>
      <c r="T55" s="18">
        <f ca="1">$D55+dEdxTable!R51*Primary!$B$1</f>
        <v>24433.958861843752</v>
      </c>
      <c r="U55" s="18">
        <f ca="1">$D55+dEdxTable!S51*Primary!$B$1</f>
        <v>25195.447494557269</v>
      </c>
      <c r="V55" s="18">
        <f ca="1">$D55+dEdxTable!T51*Primary!$B$1</f>
        <v>24728.428685891722</v>
      </c>
      <c r="W55" s="18">
        <f ca="1">$D55+dEdxTable!U51*Primary!$B$1</f>
        <v>28196.973244940938</v>
      </c>
      <c r="X55" s="18">
        <f ca="1">$D55+dEdxTable!V51*Primary!$B$1</f>
        <v>30416.345813555094</v>
      </c>
      <c r="Y55" s="18">
        <f ca="1">$D55+dEdxTable!W51*Primary!$B$1</f>
        <v>29815.007436025557</v>
      </c>
      <c r="Z55" s="18">
        <f ca="1">$D55+dEdxTable!X51*Primary!$B$1</f>
        <v>30666.386857132664</v>
      </c>
      <c r="AA55" s="18">
        <f ca="1">$D55+dEdxTable!Y51*Primary!$B$1</f>
        <v>31520.86596059817</v>
      </c>
      <c r="AB55" s="18">
        <f ca="1">$D55+dEdxTable!Z51*Primary!$B$1</f>
        <v>33620.384144687538</v>
      </c>
      <c r="AC55" s="18">
        <f ca="1">$D55+dEdxTable!AA51*Primary!$B$1</f>
        <v>34490.36165994504</v>
      </c>
      <c r="AD55" s="18">
        <f ca="1">$D55+dEdxTable!AB51*Primary!$B$1</f>
        <v>36587.813389128809</v>
      </c>
      <c r="AE55" s="18">
        <f ca="1">$D55+dEdxTable!AC51*Primary!$B$1</f>
        <v>37418.528261179919</v>
      </c>
      <c r="AF55" s="18">
        <f ca="1">$D55+dEdxTable!AD51*Primary!$B$1</f>
        <v>40236.139524965205</v>
      </c>
    </row>
    <row r="56" spans="2:41" x14ac:dyDescent="0.15">
      <c r="B56" s="30"/>
      <c r="C56" s="30"/>
      <c r="D56" s="18">
        <f>dEdxTable!B52</f>
        <v>566.07000000000005</v>
      </c>
      <c r="E56" s="18">
        <f ca="1">$D56+dEdxTable!C52*Primary!$B$1</f>
        <v>3227.1473046861061</v>
      </c>
      <c r="F56" s="18">
        <f ca="1">$D56+dEdxTable!D52*Primary!$B$1</f>
        <v>3229.1104368464262</v>
      </c>
      <c r="G56" s="18">
        <f ca="1">$D56+dEdxTable!E52*Primary!$B$1</f>
        <v>3993.1821381919417</v>
      </c>
      <c r="H56" s="18">
        <f ca="1">$D56+dEdxTable!F52*Primary!$B$1</f>
        <v>5302.9012573610771</v>
      </c>
      <c r="I56" s="18">
        <f ca="1">$D56+dEdxTable!G52*Primary!$B$1</f>
        <v>6620.4729051714912</v>
      </c>
      <c r="J56" s="18">
        <f ca="1">$D56+dEdxTable!H52*Primary!$B$1</f>
        <v>8554.6746968128773</v>
      </c>
      <c r="K56" s="18">
        <f ca="1">$D56+dEdxTable!I52*Primary!$B$1</f>
        <v>9887.4347881794492</v>
      </c>
      <c r="L56" s="18">
        <f ca="1">$D56+dEdxTable!J52*Primary!$B$1</f>
        <v>11218.645038366823</v>
      </c>
      <c r="M56" s="18">
        <f ca="1">$D56+dEdxTable!K52*Primary!$B$1</f>
        <v>11919.173251365146</v>
      </c>
      <c r="N56" s="18">
        <f ca="1">$D56+dEdxTable!L52*Primary!$B$1</f>
        <v>13883.338639137728</v>
      </c>
      <c r="O56" s="18">
        <f ca="1">$D56+dEdxTable!M52*Primary!$B$1</f>
        <v>14578.700714872051</v>
      </c>
      <c r="P56" s="18">
        <f ca="1">$D56+dEdxTable!N52*Primary!$B$1</f>
        <v>16549.065467361434</v>
      </c>
      <c r="Q56" s="18">
        <f ca="1">$D56+dEdxTable!O52*Primary!$B$1</f>
        <v>17241.327860737358</v>
      </c>
      <c r="R56" s="18">
        <f ca="1">$D56+dEdxTable!P52*Primary!$B$1</f>
        <v>19215.82552303794</v>
      </c>
      <c r="S56" s="18">
        <f ca="1">$D56+dEdxTable!Q52*Primary!$B$1</f>
        <v>19903.955006602664</v>
      </c>
      <c r="T56" s="18">
        <f ca="1">$D56+dEdxTable!R52*Primary!$B$1</f>
        <v>21859.854574752851</v>
      </c>
      <c r="U56" s="18">
        <f ca="1">$D56+dEdxTable!S52*Primary!$B$1</f>
        <v>22538.685011242371</v>
      </c>
      <c r="V56" s="18">
        <f ca="1">$D56+dEdxTable!T52*Primary!$B$1</f>
        <v>22123.327575216819</v>
      </c>
      <c r="W56" s="18">
        <f ca="1">$D56+dEdxTable!U52*Primary!$B$1</f>
        <v>25202.345384560482</v>
      </c>
      <c r="X56" s="18">
        <f ca="1">$D56+dEdxTable!V52*Primary!$B$1</f>
        <v>27175.809819408263</v>
      </c>
      <c r="Y56" s="18">
        <f ca="1">$D56+dEdxTable!W52*Primary!$B$1</f>
        <v>26642.664453763518</v>
      </c>
      <c r="Z56" s="18">
        <f ca="1">$D56+dEdxTable!X52*Primary!$B$1</f>
        <v>27397.953721760237</v>
      </c>
      <c r="AA56" s="18">
        <f ca="1">$D56+dEdxTable!Y52*Primary!$B$1</f>
        <v>28160.475581926552</v>
      </c>
      <c r="AB56" s="18">
        <f ca="1">$D56+dEdxTable!Z52*Primary!$B$1</f>
        <v>30027.517589135947</v>
      </c>
      <c r="AC56" s="18">
        <f ca="1">$D56+dEdxTable!AA52*Primary!$B$1</f>
        <v>30797.272041471861</v>
      </c>
      <c r="AD56" s="18">
        <f ca="1">$D56+dEdxTable!AB52*Primary!$B$1</f>
        <v>32666.380503586857</v>
      </c>
      <c r="AE56" s="18">
        <f ca="1">$D56+dEdxTable!AC52*Primary!$B$1</f>
        <v>33410.30426960277</v>
      </c>
      <c r="AF56" s="18">
        <f ca="1">$D56+dEdxTable!AD52*Primary!$B$1</f>
        <v>35905.5485681145</v>
      </c>
    </row>
    <row r="57" spans="2:41" x14ac:dyDescent="0.15">
      <c r="B57" s="30"/>
      <c r="C57" s="30"/>
      <c r="D57" s="18">
        <f>dEdxTable!B53</f>
        <v>712.64</v>
      </c>
      <c r="E57" s="18">
        <f ca="1">$D57+dEdxTable!C53*Primary!$B$1</f>
        <v>3074.184666119419</v>
      </c>
      <c r="F57" s="18">
        <f ca="1">$D57+dEdxTable!D53*Primary!$B$1</f>
        <v>3075.7345072986191</v>
      </c>
      <c r="G57" s="18">
        <f ca="1">$D57+dEdxTable!E53*Primary!$B$1</f>
        <v>3753.6350390806242</v>
      </c>
      <c r="H57" s="18">
        <f ca="1">$D57+dEdxTable!F53*Primary!$B$1</f>
        <v>4915.8092779899362</v>
      </c>
      <c r="I57" s="18">
        <f ca="1">$D57+dEdxTable!G53*Primary!$B$1</f>
        <v>6085.112786323567</v>
      </c>
      <c r="J57" s="18">
        <f ca="1">$D57+dEdxTable!H53*Primary!$B$1</f>
        <v>7801.6135536600168</v>
      </c>
      <c r="K57" s="18">
        <f ca="1">$D57+dEdxTable!I53*Primary!$B$1</f>
        <v>8984.2456961347652</v>
      </c>
      <c r="L57" s="18">
        <f ca="1">$D57+dEdxTable!J53*Primary!$B$1</f>
        <v>10166.257902137835</v>
      </c>
      <c r="M57" s="18">
        <f ca="1">$D57+dEdxTable!K53*Primary!$B$1</f>
        <v>10786.917633034725</v>
      </c>
      <c r="N57" s="18">
        <f ca="1">$D57+dEdxTable!L53*Primary!$B$1</f>
        <v>12530.695605125095</v>
      </c>
      <c r="O57" s="18">
        <f ca="1">$D57+dEdxTable!M53*Primary!$B$1</f>
        <v>13147.532394446627</v>
      </c>
      <c r="P57" s="18">
        <f ca="1">$D57+dEdxTable!N53*Primary!$B$1</f>
        <v>14896.786472036832</v>
      </c>
      <c r="Q57" s="18">
        <f ca="1">$D57+dEdxTable!O53*Primary!$B$1</f>
        <v>15510.523578999964</v>
      </c>
      <c r="R57" s="18">
        <f ca="1">$D57+dEdxTable!P53*Primary!$B$1</f>
        <v>17263.91056640137</v>
      </c>
      <c r="S57" s="18">
        <f ca="1">$D57+dEdxTable!Q53*Primary!$B$1</f>
        <v>17874.547991006104</v>
      </c>
      <c r="T57" s="18">
        <f ca="1">$D57+dEdxTable!R53*Primary!$B$1</f>
        <v>19617.602703879511</v>
      </c>
      <c r="U57" s="18">
        <f ca="1">$D57+dEdxTable!S53*Primary!$B$1</f>
        <v>20223.073991220244</v>
      </c>
      <c r="V57" s="18">
        <f ca="1">$D57+dEdxTable!T53*Primary!$B$1</f>
        <v>19853.178563117883</v>
      </c>
      <c r="W57" s="18">
        <f ca="1">$D57+dEdxTable!U53*Primary!$B$1</f>
        <v>22586.065175773587</v>
      </c>
      <c r="X57" s="18">
        <f ca="1">$D57+dEdxTable!V53*Primary!$B$1</f>
        <v>24340.485390627789</v>
      </c>
      <c r="Y57" s="18">
        <f ca="1">$D57+dEdxTable!W53*Primary!$B$1</f>
        <v>23868.300444698245</v>
      </c>
      <c r="Z57" s="18">
        <f ca="1">$D57+dEdxTable!X53*Primary!$B$1</f>
        <v>24539.898289018169</v>
      </c>
      <c r="AA57" s="18">
        <f ca="1">$D57+dEdxTable!Y53*Primary!$B$1</f>
        <v>25218.728725507692</v>
      </c>
      <c r="AB57" s="18">
        <f ca="1">$D57+dEdxTable!Z53*Primary!$B$1</f>
        <v>26880.158469609909</v>
      </c>
      <c r="AC57" s="18">
        <f ca="1">$D57+dEdxTable!AA53*Primary!$B$1</f>
        <v>27561.055361005034</v>
      </c>
      <c r="AD57" s="18">
        <f ca="1">$D57+dEdxTable!AB53*Primary!$B$1</f>
        <v>29226.618014918451</v>
      </c>
      <c r="AE57" s="18">
        <f ca="1">$D57+dEdxTable!AC53*Primary!$B$1</f>
        <v>29892.016494521577</v>
      </c>
      <c r="AF57" s="18">
        <f ca="1">$D57+dEdxTable!AD53*Primary!$B$1</f>
        <v>32102.090016060531</v>
      </c>
    </row>
    <row r="58" spans="2:41" x14ac:dyDescent="0.15">
      <c r="B58" s="30"/>
      <c r="C58" s="30"/>
      <c r="D58" s="18">
        <f>dEdxTable!B54</f>
        <v>897.16</v>
      </c>
      <c r="E58" s="18">
        <f ca="1">$D58+dEdxTable!C54*Primary!$B$1</f>
        <v>2992.8552425140088</v>
      </c>
      <c r="F58" s="18">
        <f ca="1">$D58+dEdxTable!D54*Primary!$B$1</f>
        <v>2994.0951154573681</v>
      </c>
      <c r="G58" s="18">
        <f ca="1">$D58+dEdxTable!E54*Primary!$B$1</f>
        <v>3595.4334929869019</v>
      </c>
      <c r="H58" s="18">
        <f ca="1">$D58+dEdxTable!F54*Primary!$B$1</f>
        <v>4626.8011363717487</v>
      </c>
      <c r="I58" s="18">
        <f ca="1">$D58+dEdxTable!G54*Primary!$B$1</f>
        <v>5664.4714672186728</v>
      </c>
      <c r="J58" s="18">
        <f ca="1">$D58+dEdxTable!H54*Primary!$B$1</f>
        <v>7187.7587008815453</v>
      </c>
      <c r="K58" s="18">
        <f ca="1">$D58+dEdxTable!I54*Primary!$B$1</f>
        <v>8237.1045019451103</v>
      </c>
      <c r="L58" s="18">
        <f ca="1">$D58+dEdxTable!J54*Primary!$B$1</f>
        <v>9286.3469802633936</v>
      </c>
      <c r="M58" s="18">
        <f ca="1">$D58+dEdxTable!K54*Primary!$B$1</f>
        <v>9836.8505671151725</v>
      </c>
      <c r="N58" s="18">
        <f ca="1">$D58+dEdxTable!L54*Primary!$B$1</f>
        <v>11384.418645918842</v>
      </c>
      <c r="O58" s="18">
        <f ca="1">$D58+dEdxTable!M54*Primary!$B$1</f>
        <v>11932.029195902782</v>
      </c>
      <c r="P58" s="18">
        <f ca="1">$D58+dEdxTable!N54*Primary!$B$1</f>
        <v>13484.970057461009</v>
      </c>
      <c r="Q58" s="18">
        <f ca="1">$D58+dEdxTable!O54*Primary!$B$1</f>
        <v>14029.480925086551</v>
      </c>
      <c r="R58" s="18">
        <f ca="1">$D58+dEdxTable!P54*Primary!$B$1</f>
        <v>15585.521469003177</v>
      </c>
      <c r="S58" s="18">
        <f ca="1">$D58+dEdxTable!Q54*Primary!$B$1</f>
        <v>16126.932654270318</v>
      </c>
      <c r="T58" s="18">
        <f ca="1">$D58+dEdxTable!R54*Primary!$B$1</f>
        <v>17681.939970734147</v>
      </c>
      <c r="U58" s="18">
        <f ca="1">$D58+dEdxTable!S54*Primary!$B$1</f>
        <v>18220.251473642886</v>
      </c>
      <c r="V58" s="18">
        <f ca="1">$D58+dEdxTable!T54*Primary!$B$1</f>
        <v>17891.685143652525</v>
      </c>
      <c r="W58" s="18">
        <f ca="1">$D58+dEdxTable!U54*Primary!$B$1</f>
        <v>20318.736430279456</v>
      </c>
      <c r="X58" s="18">
        <f ca="1">$D58+dEdxTable!V54*Primary!$B$1</f>
        <v>21877.876656554483</v>
      </c>
      <c r="Y58" s="18">
        <f ca="1">$D58+dEdxTable!W54*Primary!$B$1</f>
        <v>21458.386310717728</v>
      </c>
      <c r="Z58" s="18">
        <f ca="1">$D58+dEdxTable!X54*Primary!$B$1</f>
        <v>22055.591778436064</v>
      </c>
      <c r="AA58" s="18">
        <f ca="1">$D58+dEdxTable!Y54*Primary!$B$1</f>
        <v>22660.029838323997</v>
      </c>
      <c r="AB58" s="18">
        <f ca="1">$D58+dEdxTable!Z54*Primary!$B$1</f>
        <v>24138.578323280632</v>
      </c>
      <c r="AC58" s="18">
        <f ca="1">$D58+dEdxTable!AA54*Primary!$B$1</f>
        <v>24740.949928262969</v>
      </c>
      <c r="AD58" s="18">
        <f ca="1">$D58+dEdxTable!AB54*Primary!$B$1</f>
        <v>26224.664550483605</v>
      </c>
      <c r="AE58" s="18">
        <f ca="1">$D58+dEdxTable!AC54*Primary!$B$1</f>
        <v>26820.836790749137</v>
      </c>
      <c r="AF58" s="18">
        <f ca="1">$D58+dEdxTable!AD54*Primary!$B$1</f>
        <v>28778.802813804919</v>
      </c>
    </row>
    <row r="59" spans="2:41" x14ac:dyDescent="0.15">
      <c r="B59" s="52"/>
      <c r="C59" s="30"/>
      <c r="D59" s="18">
        <f>dEdxTable!B55</f>
        <v>1129.5</v>
      </c>
      <c r="E59" s="18">
        <f ca="1">$D59+dEdxTable!C55*Primary!$B$1</f>
        <v>3115.9831007530606</v>
      </c>
      <c r="F59" s="18">
        <f ca="1">$D59+dEdxTable!D55*Primary!$B$1</f>
        <v>3117.0163282058602</v>
      </c>
      <c r="G59" s="18">
        <f ca="1">$D59+dEdxTable!E55*Primary!$B$1</f>
        <v>3686.7379456797175</v>
      </c>
      <c r="H59" s="18">
        <f ca="1">$D59+dEdxTable!F55*Primary!$B$1</f>
        <v>4664.3777615189692</v>
      </c>
      <c r="I59" s="18">
        <f ca="1">$D59+dEdxTable!G55*Primary!$B$1</f>
        <v>5647.803651093901</v>
      </c>
      <c r="J59" s="18">
        <f ca="1">$D59+dEdxTable!H55*Primary!$B$1</f>
        <v>7091.8423391270217</v>
      </c>
      <c r="K59" s="18">
        <f ca="1">$D59+dEdxTable!I55*Primary!$B$1</f>
        <v>8086.323762446912</v>
      </c>
      <c r="L59" s="18">
        <f ca="1">$D59+dEdxTable!J55*Primary!$B$1</f>
        <v>9081.0118312573613</v>
      </c>
      <c r="M59" s="18">
        <f ca="1">$D59+dEdxTable!K55*Primary!$B$1</f>
        <v>9602.5850494307433</v>
      </c>
      <c r="N59" s="18">
        <f ca="1">$D59+dEdxTable!L55*Primary!$B$1</f>
        <v>11069.664709661301</v>
      </c>
      <c r="O59" s="18">
        <f ca="1">$D59+dEdxTable!M55*Primary!$B$1</f>
        <v>11588.861504693245</v>
      </c>
      <c r="P59" s="18">
        <f ca="1">$D59+dEdxTable!N55*Primary!$B$1</f>
        <v>13060.177397480284</v>
      </c>
      <c r="Q59" s="18">
        <f ca="1">$D59+dEdxTable!O55*Primary!$B$1</f>
        <v>13576.791123880226</v>
      </c>
      <c r="R59" s="18">
        <f ca="1">$D59+dEdxTable!P55*Primary!$B$1</f>
        <v>15051.206699025663</v>
      </c>
      <c r="S59" s="18">
        <f ca="1">$D59+dEdxTable!Q55*Primary!$B$1</f>
        <v>15564.720743067206</v>
      </c>
      <c r="T59" s="18">
        <f ca="1">$D59+dEdxTable!R55*Primary!$B$1</f>
        <v>17041.202773118242</v>
      </c>
      <c r="U59" s="18">
        <f ca="1">$D59+dEdxTable!S55*Primary!$B$1</f>
        <v>17553.683589706987</v>
      </c>
      <c r="V59" s="18">
        <f ca="1">$D59+dEdxTable!T55*Primary!$B$1</f>
        <v>17241.648898961423</v>
      </c>
      <c r="W59" s="18">
        <f ca="1">$D59+dEdxTable!U55*Primary!$B$1</f>
        <v>19541.613208893967</v>
      </c>
      <c r="X59" s="18">
        <f ca="1">$D59+dEdxTable!V55*Primary!$B$1</f>
        <v>21021.194921303402</v>
      </c>
      <c r="Y59" s="18">
        <f ca="1">$D59+dEdxTable!W55*Primary!$B$1</f>
        <v>20623.402351975448</v>
      </c>
      <c r="Z59" s="18">
        <f ca="1">$D59+dEdxTable!X55*Primary!$B$1</f>
        <v>21189.610996109783</v>
      </c>
      <c r="AA59" s="18">
        <f ca="1">$D59+dEdxTable!Y55*Primary!$B$1</f>
        <v>21764.085459866521</v>
      </c>
      <c r="AB59" s="18">
        <f ca="1">$D59+dEdxTable!Z55*Primary!$B$1</f>
        <v>23166.175113315967</v>
      </c>
      <c r="AC59" s="18">
        <f ca="1">$D59+dEdxTable!AA55*Primary!$B$1</f>
        <v>23736.516667261501</v>
      </c>
      <c r="AD59" s="18">
        <f ca="1">$D59+dEdxTable!AB55*Primary!$B$1</f>
        <v>25145.838912880547</v>
      </c>
      <c r="AE59" s="18">
        <f ca="1">$D59+dEdxTable!AC55*Primary!$B$1</f>
        <v>25712.047557014888</v>
      </c>
      <c r="AF59" s="18">
        <f ca="1">$D59+dEdxTable!AD55*Primary!$B$1</f>
        <v>27566.690834790679</v>
      </c>
      <c r="AJ59" s="18"/>
      <c r="AK59" s="18"/>
      <c r="AL59" s="18"/>
      <c r="AM59" s="18"/>
      <c r="AN59" s="18"/>
      <c r="AO59" s="18"/>
    </row>
    <row r="60" spans="2:41" x14ac:dyDescent="0.15">
      <c r="B60" s="52"/>
      <c r="C60" s="30"/>
      <c r="D60" s="18">
        <f>dEdxTable!B56</f>
        <v>1421.9</v>
      </c>
      <c r="E60" s="18">
        <f ca="1">$D60+dEdxTable!C56*Primary!$B$1</f>
        <v>3418.71537528106</v>
      </c>
      <c r="F60" s="18">
        <f ca="1">$D60+dEdxTable!D56*Primary!$B$1</f>
        <v>3419.6452799885792</v>
      </c>
      <c r="G60" s="18">
        <f ca="1">$D60+dEdxTable!E56*Primary!$B$1</f>
        <v>3992.0532888397161</v>
      </c>
      <c r="H60" s="18">
        <f ca="1">$D60+dEdxTable!F56*Primary!$B$1</f>
        <v>4974.7559191976879</v>
      </c>
      <c r="I60" s="18">
        <f ca="1">$D60+dEdxTable!G56*Primary!$B$1</f>
        <v>5963.2446232913389</v>
      </c>
      <c r="J60" s="18">
        <f ca="1">$D60+dEdxTable!H56*Primary!$B$1</f>
        <v>7414.9291944751785</v>
      </c>
      <c r="K60" s="18">
        <f ca="1">$D60+dEdxTable!I56*Primary!$B$1</f>
        <v>8414.3701095685083</v>
      </c>
      <c r="L60" s="18">
        <f ca="1">$D60+dEdxTable!J56*Primary!$B$1</f>
        <v>9414.1209928976768</v>
      </c>
      <c r="M60" s="18">
        <f ca="1">$D60+dEdxTable!K56*Primary!$B$1</f>
        <v>9938.4839251936191</v>
      </c>
      <c r="N60" s="18">
        <f ca="1">$D60+dEdxTable!L56*Primary!$B$1</f>
        <v>11412.899500339057</v>
      </c>
      <c r="O60" s="18">
        <f ca="1">$D60+dEdxTable!M56*Primary!$B$1</f>
        <v>11934.98933223884</v>
      </c>
      <c r="P60" s="18">
        <f ca="1">$D60+dEdxTable!N56*Primary!$B$1</f>
        <v>13413.537817195474</v>
      </c>
      <c r="Q60" s="18">
        <f ca="1">$D60+dEdxTable!O56*Primary!$B$1</f>
        <v>13932.217998501019</v>
      </c>
      <c r="R60" s="18">
        <f ca="1">$D60+dEdxTable!P56*Primary!$B$1</f>
        <v>15414.899393268854</v>
      </c>
      <c r="S60" s="18">
        <f ca="1">$D60+dEdxTable!Q56*Primary!$B$1</f>
        <v>15931.513119668796</v>
      </c>
      <c r="T60" s="18">
        <f ca="1">$D60+dEdxTable!R56*Primary!$B$1</f>
        <v>17415.227741889434</v>
      </c>
      <c r="U60" s="18">
        <f ca="1">$D60+dEdxTable!S56*Primary!$B$1</f>
        <v>17929.77501338378</v>
      </c>
      <c r="V60" s="18">
        <f ca="1">$D60+dEdxTable!T56*Primary!$B$1</f>
        <v>17615.673867732614</v>
      </c>
      <c r="W60" s="18">
        <f ca="1">$D60+dEdxTable!U56*Primary!$B$1</f>
        <v>19928.036907098758</v>
      </c>
      <c r="X60" s="18">
        <f ca="1">$D60+dEdxTable!V56*Primary!$B$1</f>
        <v>21414.851211677797</v>
      </c>
      <c r="Y60" s="18">
        <f ca="1">$D60+dEdxTable!W56*Primary!$B$1</f>
        <v>21016.025414897038</v>
      </c>
      <c r="Z60" s="18">
        <f ca="1">$D60+dEdxTable!X56*Primary!$B$1</f>
        <v>21583.267286484177</v>
      </c>
      <c r="AA60" s="18">
        <f ca="1">$D60+dEdxTable!Y56*Primary!$B$1</f>
        <v>22161.874660052112</v>
      </c>
      <c r="AB60" s="18">
        <f ca="1">$D60+dEdxTable!Z56*Primary!$B$1</f>
        <v>23571.196905671157</v>
      </c>
      <c r="AC60" s="18">
        <f ca="1">$D60+dEdxTable!AA56*Primary!$B$1</f>
        <v>24144.638141975094</v>
      </c>
      <c r="AD60" s="18">
        <f ca="1">$D60+dEdxTable!AB56*Primary!$B$1</f>
        <v>25560.159752310934</v>
      </c>
      <c r="AE60" s="18">
        <f ca="1">$D60+dEdxTable!AC56*Primary!$B$1</f>
        <v>26129.468078803675</v>
      </c>
      <c r="AF60" s="18">
        <f ca="1">$D60+dEdxTable!AD56*Primary!$B$1</f>
        <v>27993.410403654667</v>
      </c>
      <c r="AJ60" s="18"/>
      <c r="AK60" s="18"/>
      <c r="AL60" s="18"/>
      <c r="AM60" s="18"/>
      <c r="AN60" s="18"/>
      <c r="AO60" s="18"/>
    </row>
    <row r="61" spans="2:41" x14ac:dyDescent="0.15">
      <c r="B61" s="52"/>
      <c r="C61" s="30"/>
      <c r="D61" s="18">
        <f>dEdxTable!B57</f>
        <v>1790.1</v>
      </c>
      <c r="E61" s="18">
        <f ca="1">$D61+dEdxTable!C57*Primary!$B$1</f>
        <v>3797.2476498090582</v>
      </c>
      <c r="F61" s="18">
        <f ca="1">$D61+dEdxTable!D57*Primary!$B$1</f>
        <v>3798.0742317712984</v>
      </c>
      <c r="G61" s="18">
        <f ca="1">$D61+dEdxTable!E57*Primary!$B$1</f>
        <v>4373.2719547449942</v>
      </c>
      <c r="H61" s="18">
        <f ca="1">$D61+dEdxTable!F57*Primary!$B$1</f>
        <v>5361.0373996216858</v>
      </c>
      <c r="I61" s="18">
        <f ca="1">$D61+dEdxTable!G57*Primary!$B$1</f>
        <v>6354.6922409793351</v>
      </c>
      <c r="J61" s="18">
        <f ca="1">$D61+dEdxTable!H57*Primary!$B$1</f>
        <v>7813.9193725686146</v>
      </c>
      <c r="K61" s="18">
        <f ca="1">$D61+dEdxTable!I57*Primary!$B$1</f>
        <v>8818.4231021806627</v>
      </c>
      <c r="L61" s="18">
        <f ca="1">$D61+dEdxTable!J57*Primary!$B$1</f>
        <v>9823.2368000285533</v>
      </c>
      <c r="M61" s="18">
        <f ca="1">$D61+dEdxTable!K57*Primary!$B$1</f>
        <v>10350.389446447056</v>
      </c>
      <c r="N61" s="18">
        <f ca="1">$D61+dEdxTable!L57*Primary!$B$1</f>
        <v>11832.347581997932</v>
      </c>
      <c r="O61" s="18">
        <f ca="1">$D61+dEdxTable!M57*Primary!$B$1</f>
        <v>12356.917159784434</v>
      </c>
      <c r="P61" s="18">
        <f ca="1">$D61+dEdxTable!N57*Primary!$B$1</f>
        <v>13843.731464363469</v>
      </c>
      <c r="Q61" s="18">
        <f ca="1">$D61+dEdxTable!O57*Primary!$B$1</f>
        <v>14364.478100574612</v>
      </c>
      <c r="R61" s="18">
        <f ca="1">$D61+dEdxTable!P57*Primary!$B$1</f>
        <v>15854.392087512048</v>
      </c>
      <c r="S61" s="18">
        <f ca="1">$D61+dEdxTable!Q57*Primary!$B$1</f>
        <v>16373.07226881759</v>
      </c>
      <c r="T61" s="18">
        <f ca="1">$D61+dEdxTable!R57*Primary!$B$1</f>
        <v>17865.052710660624</v>
      </c>
      <c r="U61" s="18">
        <f ca="1">$D61+dEdxTable!S57*Primary!$B$1</f>
        <v>18381.666437060565</v>
      </c>
      <c r="V61" s="18">
        <f ca="1">$D61+dEdxTable!T57*Primary!$B$1</f>
        <v>18066.532063956602</v>
      </c>
      <c r="W61" s="18">
        <f ca="1">$D61+dEdxTable!U57*Primary!$B$1</f>
        <v>20390.260605303542</v>
      </c>
      <c r="X61" s="18">
        <f ca="1">$D61+dEdxTable!V57*Primary!$B$1</f>
        <v>21885.34072950498</v>
      </c>
      <c r="Y61" s="18">
        <f ca="1">$D61+dEdxTable!W57*Primary!$B$1</f>
        <v>21483.415250365822</v>
      </c>
      <c r="Z61" s="18">
        <f ca="1">$D61+dEdxTable!X57*Primary!$B$1</f>
        <v>22054.790031764162</v>
      </c>
      <c r="AA61" s="18">
        <f ca="1">$D61+dEdxTable!Y57*Primary!$B$1</f>
        <v>22635.463860237698</v>
      </c>
      <c r="AB61" s="18">
        <f ca="1">$D61+dEdxTable!Z57*Primary!$B$1</f>
        <v>24052.018698026339</v>
      </c>
      <c r="AC61" s="18">
        <f ca="1">$D61+dEdxTable!AA57*Primary!$B$1</f>
        <v>24628.559616688675</v>
      </c>
      <c r="AD61" s="18">
        <f ca="1">$D61+dEdxTable!AB57*Primary!$B$1</f>
        <v>26051.313819194122</v>
      </c>
      <c r="AE61" s="18">
        <f ca="1">$D61+dEdxTable!AC57*Primary!$B$1</f>
        <v>26623.721828045258</v>
      </c>
      <c r="AF61" s="18">
        <f ca="1">$D61+dEdxTable!AD57*Primary!$B$1</f>
        <v>28496.963199971447</v>
      </c>
      <c r="AJ61" s="18"/>
      <c r="AK61" s="18"/>
      <c r="AL61" s="18"/>
      <c r="AM61" s="18"/>
      <c r="AN61" s="18"/>
      <c r="AO61" s="18"/>
    </row>
    <row r="62" spans="2:41" x14ac:dyDescent="0.15">
      <c r="B62" s="30"/>
      <c r="C62" s="30"/>
      <c r="D62" s="18">
        <f>dEdxTable!B58</f>
        <v>2253.6</v>
      </c>
      <c r="E62" s="18">
        <f ca="1">$D62+dEdxTable!C58*Primary!$B$1</f>
        <v>4271.1832470823374</v>
      </c>
      <c r="F62" s="18">
        <f ca="1">$D62+dEdxTable!D58*Primary!$B$1</f>
        <v>4271.9065062992968</v>
      </c>
      <c r="G62" s="18">
        <f ca="1">$D62+dEdxTable!E58*Primary!$B$1</f>
        <v>4849.7906206502739</v>
      </c>
      <c r="H62" s="18">
        <f ca="1">$D62+dEdxTable!F58*Primary!$B$1</f>
        <v>5842.6188800456839</v>
      </c>
      <c r="I62" s="18">
        <f ca="1">$D62+dEdxTable!G58*Primary!$B$1</f>
        <v>6841.4398586673324</v>
      </c>
      <c r="J62" s="18">
        <f ca="1">$D62+dEdxTable!H58*Primary!$B$1</f>
        <v>8308.3128734073307</v>
      </c>
      <c r="K62" s="18">
        <f ca="1">$D62+dEdxTable!I58*Primary!$B$1</f>
        <v>9317.9827402833798</v>
      </c>
      <c r="L62" s="18">
        <f ca="1">$D62+dEdxTable!J58*Primary!$B$1</f>
        <v>10327.962575395268</v>
      </c>
      <c r="M62" s="18">
        <f ca="1">$D62+dEdxTable!K58*Primary!$B$1</f>
        <v>10857.80161319105</v>
      </c>
      <c r="N62" s="18">
        <f ca="1">$D62+dEdxTable!L58*Primary!$B$1</f>
        <v>12347.302309147366</v>
      </c>
      <c r="O62" s="18">
        <f ca="1">$D62+dEdxTable!M58*Primary!$B$1</f>
        <v>12874.144987330028</v>
      </c>
      <c r="P62" s="18">
        <f ca="1">$D62+dEdxTable!N58*Primary!$B$1</f>
        <v>14368.191884078662</v>
      </c>
      <c r="Q62" s="18">
        <f ca="1">$D62+dEdxTable!O58*Primary!$B$1</f>
        <v>14892.038202648204</v>
      </c>
      <c r="R62" s="18">
        <f ca="1">$D62+dEdxTable!P58*Primary!$B$1</f>
        <v>16390.218009208038</v>
      </c>
      <c r="S62" s="18">
        <f ca="1">$D62+dEdxTable!Q58*Primary!$B$1</f>
        <v>16910.964645419182</v>
      </c>
      <c r="T62" s="18">
        <f ca="1">$D62+dEdxTable!R58*Primary!$B$1</f>
        <v>18410.177679431814</v>
      </c>
      <c r="U62" s="18">
        <f ca="1">$D62+dEdxTable!S58*Primary!$B$1</f>
        <v>18929.891088190157</v>
      </c>
      <c r="V62" s="18">
        <f ca="1">$D62+dEdxTable!T58*Primary!$B$1</f>
        <v>18612.690260180592</v>
      </c>
      <c r="W62" s="18">
        <f ca="1">$D62+dEdxTable!U58*Primary!$B$1</f>
        <v>20948.817530961136</v>
      </c>
      <c r="X62" s="18">
        <f ca="1">$D62+dEdxTable!V58*Primary!$B$1</f>
        <v>22451.130247332167</v>
      </c>
      <c r="Y62" s="18">
        <f ca="1">$D62+dEdxTable!W58*Primary!$B$1</f>
        <v>22047.138313287414</v>
      </c>
      <c r="Z62" s="18">
        <f ca="1">$D62+dEdxTable!X58*Primary!$B$1</f>
        <v>22621.612777044149</v>
      </c>
      <c r="AA62" s="18">
        <f ca="1">$D62+dEdxTable!Y58*Primary!$B$1</f>
        <v>23205.386287876085</v>
      </c>
      <c r="AB62" s="18">
        <f ca="1">$D62+dEdxTable!Z58*Primary!$B$1</f>
        <v>24629.173717834325</v>
      </c>
      <c r="AC62" s="18">
        <f ca="1">$D62+dEdxTable!AA58*Primary!$B$1</f>
        <v>25207.781091402263</v>
      </c>
      <c r="AD62" s="18">
        <f ca="1">$D62+dEdxTable!AB58*Primary!$B$1</f>
        <v>26638.801113530106</v>
      </c>
      <c r="AE62" s="18">
        <f ca="1">$D62+dEdxTable!AC58*Primary!$B$1</f>
        <v>27213.27557728684</v>
      </c>
      <c r="AF62" s="18">
        <f ca="1">$D62+dEdxTable!AD58*Primary!$B$1</f>
        <v>29095.815996288235</v>
      </c>
      <c r="AJ62" s="18"/>
      <c r="AK62" s="18"/>
      <c r="AL62" s="18"/>
      <c r="AM62" s="18"/>
      <c r="AN62" s="18"/>
      <c r="AO62" s="18"/>
    </row>
    <row r="63" spans="2:41" x14ac:dyDescent="0.15">
      <c r="B63" s="30"/>
      <c r="C63" s="30"/>
      <c r="D63" s="18">
        <f>dEdxTable!B59</f>
        <v>2837.1</v>
      </c>
      <c r="E63" s="18">
        <f ca="1">$D63+dEdxTable!C59*Primary!$B$1</f>
        <v>4865.1188443556166</v>
      </c>
      <c r="F63" s="18">
        <f ca="1">$D63+dEdxTable!D59*Primary!$B$1</f>
        <v>4865.7387808272961</v>
      </c>
      <c r="G63" s="18">
        <f ca="1">$D63+dEdxTable!E59*Primary!$B$1</f>
        <v>5446.4126093008317</v>
      </c>
      <c r="H63" s="18">
        <f ca="1">$D63+dEdxTable!F59*Primary!$B$1</f>
        <v>6444.4070059602418</v>
      </c>
      <c r="I63" s="18">
        <f ca="1">$D63+dEdxTable!G59*Primary!$B$1</f>
        <v>7448.3941218458913</v>
      </c>
      <c r="J63" s="18">
        <f ca="1">$D63+dEdxTable!H59*Primary!$B$1</f>
        <v>8922.9130197366085</v>
      </c>
      <c r="K63" s="18">
        <f ca="1">$D63+dEdxTable!I59*Primary!$B$1</f>
        <v>9937.645701131376</v>
      </c>
      <c r="L63" s="18">
        <f ca="1">$D63+dEdxTable!J59*Primary!$B$1</f>
        <v>10952.791673507263</v>
      </c>
      <c r="M63" s="18">
        <f ca="1">$D63+dEdxTable!K59*Primary!$B$1</f>
        <v>11485.420425425606</v>
      </c>
      <c r="N63" s="18">
        <f ca="1">$D63+dEdxTable!L59*Primary!$B$1</f>
        <v>12982.46368178736</v>
      </c>
      <c r="O63" s="18">
        <f ca="1">$D63+dEdxTable!M59*Primary!$B$1</f>
        <v>13512.406042328423</v>
      </c>
      <c r="P63" s="18">
        <f ca="1">$D63+dEdxTable!N59*Primary!$B$1</f>
        <v>15013.685531246656</v>
      </c>
      <c r="Q63" s="18">
        <f ca="1">$D63+dEdxTable!O59*Primary!$B$1</f>
        <v>15540.631532174597</v>
      </c>
      <c r="R63" s="18">
        <f ca="1">$D63+dEdxTable!P59*Primary!$B$1</f>
        <v>17046.04393090403</v>
      </c>
      <c r="S63" s="18">
        <f ca="1">$D63+dEdxTable!Q59*Primary!$B$1</f>
        <v>17569.890249473574</v>
      </c>
      <c r="T63" s="18">
        <f ca="1">$D63+dEdxTable!R59*Primary!$B$1</f>
        <v>19076.335875655808</v>
      </c>
      <c r="U63" s="18">
        <f ca="1">$D63+dEdxTable!S59*Primary!$B$1</f>
        <v>19598.11573931975</v>
      </c>
      <c r="V63" s="18">
        <f ca="1">$D63+dEdxTable!T59*Primary!$B$1</f>
        <v>19279.881683857384</v>
      </c>
      <c r="W63" s="18">
        <f ca="1">$D63+dEdxTable!U59*Primary!$B$1</f>
        <v>21627.374456618723</v>
      </c>
      <c r="X63" s="18">
        <f ca="1">$D63+dEdxTable!V59*Primary!$B$1</f>
        <v>23136.919765159357</v>
      </c>
      <c r="Y63" s="18">
        <f ca="1">$D63+dEdxTable!W59*Primary!$B$1</f>
        <v>22731.8946036618</v>
      </c>
      <c r="Z63" s="18">
        <f ca="1">$D63+dEdxTable!X59*Primary!$B$1</f>
        <v>23308.435522324136</v>
      </c>
      <c r="AA63" s="18">
        <f ca="1">$D63+dEdxTable!Y59*Primary!$B$1</f>
        <v>23895.308715514475</v>
      </c>
      <c r="AB63" s="18">
        <f ca="1">$D63+dEdxTable!Z59*Primary!$B$1</f>
        <v>25326.328737642314</v>
      </c>
      <c r="AC63" s="18">
        <f ca="1">$D63+dEdxTable!AA59*Primary!$B$1</f>
        <v>25908.035793568652</v>
      </c>
      <c r="AD63" s="18">
        <f ca="1">$D63+dEdxTable!AB59*Primary!$B$1</f>
        <v>27345.255180413289</v>
      </c>
      <c r="AE63" s="18">
        <f ca="1">$D63+dEdxTable!AC59*Primary!$B$1</f>
        <v>27923.862553981231</v>
      </c>
      <c r="AF63" s="18">
        <f ca="1">$D63+dEdxTable!AD59*Primary!$B$1</f>
        <v>29815.702020057819</v>
      </c>
      <c r="AJ63" s="18"/>
      <c r="AK63" s="18"/>
      <c r="AL63" s="18"/>
      <c r="AM63" s="18"/>
      <c r="AN63" s="18"/>
      <c r="AO63" s="18"/>
    </row>
    <row r="64" spans="2:41" x14ac:dyDescent="0.15">
      <c r="B64" s="30"/>
      <c r="C64" s="30"/>
      <c r="D64" s="18">
        <f>dEdxTable!B60</f>
        <v>3571.7</v>
      </c>
      <c r="E64" s="18">
        <f ca="1">$D64+dEdxTable!C60*Primary!$B$1</f>
        <v>5610.2577643741752</v>
      </c>
      <c r="F64" s="18">
        <f ca="1">$D64+dEdxTable!D60*Primary!$B$1</f>
        <v>5610.7743781005747</v>
      </c>
      <c r="G64" s="18">
        <f ca="1">$D64+dEdxTable!E60*Primary!$B$1</f>
        <v>6194.2379206966698</v>
      </c>
      <c r="H64" s="18">
        <f ca="1">$D64+dEdxTable!F60*Primary!$B$1</f>
        <v>7197.3984546200791</v>
      </c>
      <c r="I64" s="18">
        <f ca="1">$D64+dEdxTable!G60*Primary!$B$1</f>
        <v>8206.4483850244469</v>
      </c>
      <c r="J64" s="18">
        <f ca="1">$D64+dEdxTable!H60*Primary!$B$1</f>
        <v>9688.8198115564446</v>
      </c>
      <c r="K64" s="18">
        <f ca="1">$D64+dEdxTable!I60*Primary!$B$1</f>
        <v>10708.615307469932</v>
      </c>
      <c r="L64" s="18">
        <f ca="1">$D64+dEdxTable!J60*Primary!$B$1</f>
        <v>11729.030739855098</v>
      </c>
      <c r="M64" s="18">
        <f ca="1">$D64+dEdxTable!K60*Primary!$B$1</f>
        <v>12264.34588315072</v>
      </c>
      <c r="N64" s="18">
        <f ca="1">$D64+dEdxTable!L60*Primary!$B$1</f>
        <v>13769.035022663193</v>
      </c>
      <c r="O64" s="18">
        <f ca="1">$D64+dEdxTable!M60*Primary!$B$1</f>
        <v>14301.767097326814</v>
      </c>
      <c r="P64" s="18">
        <f ca="1">$D64+dEdxTable!N60*Primary!$B$1</f>
        <v>15811.312405867448</v>
      </c>
      <c r="Q64" s="18">
        <f ca="1">$D64+dEdxTable!O60*Primary!$B$1</f>
        <v>16340.324861700989</v>
      </c>
      <c r="R64" s="18">
        <f ca="1">$D64+dEdxTable!P60*Primary!$B$1</f>
        <v>17852.969852600021</v>
      </c>
      <c r="S64" s="18">
        <f ca="1">$D64+dEdxTable!Q60*Primary!$B$1</f>
        <v>18378.882626075163</v>
      </c>
      <c r="T64" s="18">
        <f ca="1">$D64+dEdxTable!R60*Primary!$B$1</f>
        <v>19893.594071879797</v>
      </c>
      <c r="U64" s="18">
        <f ca="1">$D64+dEdxTable!S60*Primary!$B$1</f>
        <v>20418.473617902138</v>
      </c>
      <c r="V64" s="18">
        <f ca="1">$D64+dEdxTable!T60*Primary!$B$1</f>
        <v>20098.173107534174</v>
      </c>
      <c r="W64" s="18">
        <f ca="1">$D64+dEdxTable!U60*Primary!$B$1</f>
        <v>22458.064609729114</v>
      </c>
      <c r="X64" s="18">
        <f ca="1">$D64+dEdxTable!V60*Primary!$B$1</f>
        <v>23974.842510439346</v>
      </c>
      <c r="Y64" s="18">
        <f ca="1">$D64+dEdxTable!W60*Primary!$B$1</f>
        <v>23567.750894036195</v>
      </c>
      <c r="Z64" s="18">
        <f ca="1">$D64+dEdxTable!X60*Primary!$B$1</f>
        <v>24147.391495056931</v>
      </c>
      <c r="AA64" s="18">
        <f ca="1">$D64+dEdxTable!Y60*Primary!$B$1</f>
        <v>24737.364370605661</v>
      </c>
      <c r="AB64" s="18">
        <f ca="1">$D64+dEdxTable!Z60*Primary!$B$1</f>
        <v>26175.616984903103</v>
      </c>
      <c r="AC64" s="18">
        <f ca="1">$D64+dEdxTable!AA60*Primary!$B$1</f>
        <v>26760.42372318784</v>
      </c>
      <c r="AD64" s="18">
        <f ca="1">$D64+dEdxTable!AB60*Primary!$B$1</f>
        <v>28204.87570220208</v>
      </c>
      <c r="AE64" s="18">
        <f ca="1">$D64+dEdxTable!AC60*Primary!$B$1</f>
        <v>28785.549530675617</v>
      </c>
      <c r="AF64" s="18">
        <f ca="1">$D64+dEdxTable!AD60*Primary!$B$1</f>
        <v>30687.721271280207</v>
      </c>
      <c r="AJ64" s="18"/>
      <c r="AK64" s="18"/>
      <c r="AL64" s="18"/>
      <c r="AM64" s="18"/>
      <c r="AN64" s="18"/>
      <c r="AO64" s="18"/>
    </row>
    <row r="65" spans="2:32" x14ac:dyDescent="0.15">
      <c r="B65" s="30"/>
      <c r="C65" s="30"/>
      <c r="D65" s="18">
        <f>dEdxTable!B61</f>
        <v>4496.5</v>
      </c>
      <c r="E65" s="18">
        <f ca="1">$D65+dEdxTable!C61*Primary!$B$1</f>
        <v>6545.7000071380135</v>
      </c>
      <c r="F65" s="18">
        <f ca="1">$D65+dEdxTable!D61*Primary!$B$1</f>
        <v>6546.0099753738541</v>
      </c>
      <c r="G65" s="18">
        <f ca="1">$D65+dEdxTable!E61*Primary!$B$1</f>
        <v>7132.2632320925095</v>
      </c>
      <c r="H65" s="18">
        <f ca="1">$D65+dEdxTable!F61*Primary!$B$1</f>
        <v>8140.5899032799171</v>
      </c>
      <c r="I65" s="18">
        <f ca="1">$D65+dEdxTable!G61*Primary!$B$1</f>
        <v>9154.9092936935667</v>
      </c>
      <c r="J65" s="18">
        <f ca="1">$D65+dEdxTable!H61*Primary!$B$1</f>
        <v>10645.029926121562</v>
      </c>
      <c r="K65" s="18">
        <f ca="1">$D65+dEdxTable!I61*Primary!$B$1</f>
        <v>11669.991559299047</v>
      </c>
      <c r="L65" s="18">
        <f ca="1">$D65+dEdxTable!J61*Primary!$B$1</f>
        <v>12695.573128948214</v>
      </c>
      <c r="M65" s="18">
        <f ca="1">$D65+dEdxTable!K61*Primary!$B$1</f>
        <v>13233.781309111675</v>
      </c>
      <c r="N65" s="18">
        <f ca="1">$D65+dEdxTable!L61*Primary!$B$1</f>
        <v>14746.116331774869</v>
      </c>
      <c r="O65" s="18">
        <f ca="1">$D65+dEdxTable!M61*Primary!$B$1</f>
        <v>15281.32815232521</v>
      </c>
      <c r="P65" s="18">
        <f ca="1">$D65+dEdxTable!N61*Primary!$B$1</f>
        <v>16798.106053035444</v>
      </c>
      <c r="Q65" s="18">
        <f ca="1">$D65+dEdxTable!O61*Primary!$B$1</f>
        <v>17330.218191227381</v>
      </c>
      <c r="R65" s="18">
        <f ca="1">$D65+dEdxTable!P61*Primary!$B$1</f>
        <v>18850.095774296016</v>
      </c>
      <c r="S65" s="18">
        <f ca="1">$D65+dEdxTable!Q61*Primary!$B$1</f>
        <v>19380.141457582358</v>
      </c>
      <c r="T65" s="18">
        <f ca="1">$D65+dEdxTable!R61*Primary!$B$1</f>
        <v>20901.052268103787</v>
      </c>
      <c r="U65" s="18">
        <f ca="1">$D65+dEdxTable!S61*Primary!$B$1</f>
        <v>21429.031496484531</v>
      </c>
      <c r="V65" s="18">
        <f ca="1">$D65+dEdxTable!T61*Primary!$B$1</f>
        <v>21106.664531210965</v>
      </c>
      <c r="W65" s="18">
        <f ca="1">$D65+dEdxTable!U61*Primary!$B$1</f>
        <v>23478.954762839505</v>
      </c>
      <c r="X65" s="18">
        <f ca="1">$D65+dEdxTable!V61*Primary!$B$1</f>
        <v>25003.998483172134</v>
      </c>
      <c r="Y65" s="18">
        <f ca="1">$D65+dEdxTable!W61*Primary!$B$1</f>
        <v>24593.80718441058</v>
      </c>
      <c r="Z65" s="18">
        <f ca="1">$D65+dEdxTable!X61*Primary!$B$1</f>
        <v>25176.547467789718</v>
      </c>
      <c r="AA65" s="18">
        <f ca="1">$D65+dEdxTable!Y61*Primary!$B$1</f>
        <v>25769.620025696848</v>
      </c>
      <c r="AB65" s="18">
        <f ca="1">$D65+dEdxTable!Z61*Primary!$B$1</f>
        <v>27215.105232163889</v>
      </c>
      <c r="AC65" s="18">
        <f ca="1">$D65+dEdxTable!AA61*Primary!$B$1</f>
        <v>27803.011652807025</v>
      </c>
      <c r="AD65" s="18">
        <f ca="1">$D65+dEdxTable!AB61*Primary!$B$1</f>
        <v>29254.696223990864</v>
      </c>
      <c r="AE65" s="18">
        <f ca="1">$D65+dEdxTable!AC61*Primary!$B$1</f>
        <v>29838.469734822804</v>
      </c>
      <c r="AF65" s="18">
        <f ca="1">$D65+dEdxTable!AD61*Primary!$B$1</f>
        <v>31749.940522502588</v>
      </c>
    </row>
    <row r="66" spans="2:32" x14ac:dyDescent="0.15">
      <c r="B66" s="30"/>
      <c r="C66" s="30"/>
      <c r="D66" s="18">
        <f>dEdxTable!B62</f>
        <v>5660.7</v>
      </c>
      <c r="E66" s="18">
        <f ca="1">$D66+dEdxTable!C62*Primary!$B$1</f>
        <v>7720.5422499018523</v>
      </c>
      <c r="F66" s="18">
        <f ca="1">$D66+dEdxTable!D62*Primary!$B$1</f>
        <v>7720.7488953924121</v>
      </c>
      <c r="G66" s="18">
        <f ca="1">$D66+dEdxTable!E62*Primary!$B$1</f>
        <v>8309.7918662336269</v>
      </c>
      <c r="H66" s="18">
        <f ca="1">$D66+dEdxTable!F62*Primary!$B$1</f>
        <v>9323.2846746850355</v>
      </c>
      <c r="I66" s="18">
        <f ca="1">$D66+dEdxTable!G62*Primary!$B$1</f>
        <v>10342.873525107963</v>
      </c>
      <c r="J66" s="18">
        <f ca="1">$D66+dEdxTable!H62*Primary!$B$1</f>
        <v>11840.846686177236</v>
      </c>
      <c r="K66" s="18">
        <f ca="1">$D66+dEdxTable!I62*Primary!$B$1</f>
        <v>12870.974456618724</v>
      </c>
      <c r="L66" s="18">
        <f ca="1">$D66+dEdxTable!J62*Primary!$B$1</f>
        <v>13901.825486277168</v>
      </c>
      <c r="M66" s="18">
        <f ca="1">$D66+dEdxTable!K62*Primary!$B$1</f>
        <v>14442.82338056319</v>
      </c>
      <c r="N66" s="18">
        <f ca="1">$D66+dEdxTable!L62*Primary!$B$1</f>
        <v>15962.804286377104</v>
      </c>
      <c r="O66" s="18">
        <f ca="1">$D66+dEdxTable!M62*Primary!$B$1</f>
        <v>16500.289207323603</v>
      </c>
      <c r="P66" s="18">
        <f ca="1">$D66+dEdxTable!N62*Primary!$B$1</f>
        <v>18025.332927656236</v>
      </c>
      <c r="Q66" s="18">
        <f ca="1">$D66+dEdxTable!O62*Primary!$B$1</f>
        <v>18559.511520753775</v>
      </c>
      <c r="R66" s="18">
        <f ca="1">$D66+dEdxTable!P62*Primary!$B$1</f>
        <v>20087.654923444807</v>
      </c>
      <c r="S66" s="18">
        <f ca="1">$D66+dEdxTable!Q62*Primary!$B$1</f>
        <v>20619.767061636747</v>
      </c>
      <c r="T66" s="18">
        <f ca="1">$D66+dEdxTable!R62*Primary!$B$1</f>
        <v>22148.94369178058</v>
      </c>
      <c r="U66" s="18">
        <f ca="1">$D66+dEdxTable!S62*Primary!$B$1</f>
        <v>22680.022602519723</v>
      </c>
      <c r="V66" s="18">
        <f ca="1">$D66+dEdxTable!T62*Primary!$B$1</f>
        <v>22355.589182340558</v>
      </c>
      <c r="W66" s="18">
        <f ca="1">$D66+dEdxTable!U62*Primary!$B$1</f>
        <v>24739.244915949894</v>
      </c>
      <c r="X66" s="18">
        <f ca="1">$D66+dEdxTable!V62*Primary!$B$1</f>
        <v>26272.554455904927</v>
      </c>
      <c r="Y66" s="18">
        <f ca="1">$D66+dEdxTable!W62*Primary!$B$1</f>
        <v>25860.296702237771</v>
      </c>
      <c r="Z66" s="18">
        <f ca="1">$D66+dEdxTable!X62*Primary!$B$1</f>
        <v>26446.136667975305</v>
      </c>
      <c r="AA66" s="18">
        <f ca="1">$D66+dEdxTable!Y62*Primary!$B$1</f>
        <v>27042.308908240837</v>
      </c>
      <c r="AB66" s="18">
        <f ca="1">$D66+dEdxTable!Z62*Primary!$B$1</f>
        <v>28495.026706877481</v>
      </c>
      <c r="AC66" s="18">
        <f ca="1">$D66+dEdxTable!AA62*Primary!$B$1</f>
        <v>29086.032809879016</v>
      </c>
      <c r="AD66" s="18">
        <f ca="1">$D66+dEdxTable!AB62*Primary!$B$1</f>
        <v>30544.949973232451</v>
      </c>
      <c r="AE66" s="18">
        <f ca="1">$D66+dEdxTable!AC62*Primary!$B$1</f>
        <v>31131.82316642279</v>
      </c>
      <c r="AF66" s="18">
        <f ca="1">$D66+dEdxTable!AD62*Primary!$B$1</f>
        <v>33053.626228630572</v>
      </c>
    </row>
    <row r="67" spans="2:32" x14ac:dyDescent="0.15">
      <c r="B67" s="30"/>
      <c r="C67" s="30"/>
      <c r="D67" s="18">
        <f>dEdxTable!B63</f>
        <v>7126.4</v>
      </c>
      <c r="E67" s="18">
        <f ca="1">$D67+dEdxTable!C63*Primary!$B$1</f>
        <v>9196.987815410972</v>
      </c>
      <c r="F67" s="18">
        <f ca="1">$D67+dEdxTable!D63*Primary!$B$1</f>
        <v>9196.987815410972</v>
      </c>
      <c r="G67" s="18">
        <f ca="1">$D67+dEdxTable!E63*Primary!$B$1</f>
        <v>9788.8205003747462</v>
      </c>
      <c r="H67" s="18">
        <f ca="1">$D67+dEdxTable!F63*Primary!$B$1</f>
        <v>10807.686091580712</v>
      </c>
      <c r="I67" s="18">
        <f ca="1">$D67+dEdxTable!G63*Primary!$B$1</f>
        <v>11832.54440201292</v>
      </c>
      <c r="J67" s="18">
        <f ca="1">$D67+dEdxTable!H63*Primary!$B$1</f>
        <v>13338.266768978194</v>
      </c>
      <c r="K67" s="18">
        <f ca="1">$D67+dEdxTable!I63*Primary!$B$1</f>
        <v>14373.663999428958</v>
      </c>
      <c r="L67" s="18">
        <f ca="1">$D67+dEdxTable!J63*Primary!$B$1</f>
        <v>15409.784489096684</v>
      </c>
      <c r="M67" s="18">
        <f ca="1">$D67+dEdxTable!K63*Primary!$B$1</f>
        <v>15953.572097505265</v>
      </c>
      <c r="N67" s="18">
        <f ca="1">$D67+dEdxTable!L63*Primary!$B$1</f>
        <v>17481.405531960456</v>
      </c>
      <c r="O67" s="18">
        <f ca="1">$D67+dEdxTable!M63*Primary!$B$1</f>
        <v>18021.783489774796</v>
      </c>
      <c r="P67" s="18">
        <f ca="1">$D67+dEdxTable!N63*Primary!$B$1</f>
        <v>19554.059802277028</v>
      </c>
      <c r="Q67" s="18">
        <f ca="1">$D67+dEdxTable!O63*Primary!$B$1</f>
        <v>20091.338077732966</v>
      </c>
      <c r="R67" s="18">
        <f ca="1">$D67+dEdxTable!P63*Primary!$B$1</f>
        <v>21626.714072593597</v>
      </c>
      <c r="S67" s="18">
        <f ca="1">$D67+dEdxTable!Q63*Primary!$B$1</f>
        <v>22161.92589314394</v>
      </c>
      <c r="T67" s="18">
        <f ca="1">$D67+dEdxTable!R63*Primary!$B$1</f>
        <v>23699.368342910166</v>
      </c>
      <c r="U67" s="18">
        <f ca="1">$D67+dEdxTable!S63*Primary!$B$1</f>
        <v>24232.513708554914</v>
      </c>
      <c r="V67" s="18">
        <f ca="1">$D67+dEdxTable!T63*Primary!$B$1</f>
        <v>23907.047060922945</v>
      </c>
      <c r="W67" s="18">
        <f ca="1">$D67+dEdxTable!U63*Primary!$B$1</f>
        <v>26302.068296513084</v>
      </c>
      <c r="X67" s="18">
        <f ca="1">$D67+dEdxTable!V63*Primary!$B$1</f>
        <v>27843.643656090513</v>
      </c>
      <c r="Y67" s="18">
        <f ca="1">$D67+dEdxTable!W63*Primary!$B$1</f>
        <v>27429.319447517759</v>
      </c>
      <c r="Z67" s="18">
        <f ca="1">$D67+dEdxTable!X63*Primary!$B$1</f>
        <v>28017.225868160895</v>
      </c>
      <c r="AA67" s="18">
        <f ca="1">$D67+dEdxTable!Y63*Primary!$B$1</f>
        <v>28616.497790784822</v>
      </c>
      <c r="AB67" s="18">
        <f ca="1">$D67+dEdxTable!Z63*Primary!$B$1</f>
        <v>30076.448181591062</v>
      </c>
      <c r="AC67" s="18">
        <f ca="1">$D67+dEdxTable!AA63*Primary!$B$1</f>
        <v>30670.553966950996</v>
      </c>
      <c r="AD67" s="18">
        <f ca="1">$D67+dEdxTable!AB63*Primary!$B$1</f>
        <v>32136.703722474034</v>
      </c>
      <c r="AE67" s="18">
        <f ca="1">$D67+dEdxTable!AC63*Primary!$B$1</f>
        <v>32726.676598022772</v>
      </c>
      <c r="AF67" s="18">
        <f ca="1">$D67+dEdxTable!AD63*Primary!$B$1</f>
        <v>34657.778707305763</v>
      </c>
    </row>
    <row r="68" spans="2:32" x14ac:dyDescent="0.15">
      <c r="B68" s="30"/>
      <c r="C68" s="30"/>
      <c r="D68" s="18">
        <f>dEdxTable!B64</f>
        <v>8971.6</v>
      </c>
      <c r="E68" s="18">
        <f ca="1">$D68+dEdxTable!C64*Primary!$B$1</f>
        <v>11052.933380920091</v>
      </c>
      <c r="F68" s="18">
        <f ca="1">$D68+dEdxTable!D64*Primary!$B$1</f>
        <v>11052.83005817481</v>
      </c>
      <c r="G68" s="18">
        <f ca="1">$D68+dEdxTable!E64*Primary!$B$1</f>
        <v>11647.452457261144</v>
      </c>
      <c r="H68" s="18">
        <f ca="1">$D68+dEdxTable!F64*Primary!$B$1</f>
        <v>12671.587508476392</v>
      </c>
      <c r="I68" s="18">
        <f ca="1">$D68+dEdxTable!G64*Primary!$B$1</f>
        <v>13701.715278917878</v>
      </c>
      <c r="J68" s="18">
        <f ca="1">$D68+dEdxTable!H64*Primary!$B$1</f>
        <v>15215.39349726971</v>
      </c>
      <c r="K68" s="18">
        <f ca="1">$D68+dEdxTable!I64*Primary!$B$1</f>
        <v>16255.956864984477</v>
      </c>
      <c r="L68" s="18">
        <f ca="1">$D68+dEdxTable!J64*Primary!$B$1</f>
        <v>17297.450137406762</v>
      </c>
      <c r="M68" s="18">
        <f ca="1">$D68+dEdxTable!K64*Primary!$B$1</f>
        <v>17844.13078268318</v>
      </c>
      <c r="N68" s="18">
        <f ca="1">$D68+dEdxTable!L64*Primary!$B$1</f>
        <v>19379.300132053249</v>
      </c>
      <c r="O68" s="18">
        <f ca="1">$D68+dEdxTable!M64*Primary!$B$1</f>
        <v>19922.777772225993</v>
      </c>
      <c r="P68" s="18">
        <f ca="1">$D68+dEdxTable!N64*Primary!$B$1</f>
        <v>21463.319904350621</v>
      </c>
      <c r="Q68" s="18">
        <f ca="1">$D68+dEdxTable!O64*Primary!$B$1</f>
        <v>22002.66463471216</v>
      </c>
      <c r="R68" s="18">
        <f ca="1">$D68+dEdxTable!P64*Primary!$B$1</f>
        <v>23546.306449195188</v>
      </c>
      <c r="S68" s="18">
        <f ca="1">$D68+dEdxTable!Q64*Primary!$B$1</f>
        <v>24083.584724651133</v>
      </c>
      <c r="T68" s="18">
        <f ca="1">$D68+dEdxTable!R64*Primary!$B$1</f>
        <v>25629.292994039759</v>
      </c>
      <c r="U68" s="18">
        <f ca="1">$D68+dEdxTable!S64*Primary!$B$1</f>
        <v>26164.504814590102</v>
      </c>
      <c r="V68" s="18">
        <f ca="1">$D68+dEdxTable!T64*Primary!$B$1</f>
        <v>25836.971712052538</v>
      </c>
      <c r="W68" s="18">
        <f ca="1">$D68+dEdxTable!U64*Primary!$B$1</f>
        <v>28245.424904529071</v>
      </c>
      <c r="X68" s="18">
        <f ca="1">$D68+dEdxTable!V64*Primary!$B$1</f>
        <v>29794.232856276096</v>
      </c>
      <c r="Y68" s="18">
        <f ca="1">$D68+dEdxTable!W64*Primary!$B$1</f>
        <v>29377.842192797747</v>
      </c>
      <c r="Z68" s="18">
        <f ca="1">$D68+dEdxTable!X64*Primary!$B$1</f>
        <v>29968.848295799282</v>
      </c>
      <c r="AA68" s="18">
        <f ca="1">$D68+dEdxTable!Y64*Primary!$B$1</f>
        <v>30571.219900781616</v>
      </c>
      <c r="AB68" s="18">
        <f ca="1">$D68+dEdxTable!Z64*Primary!$B$1</f>
        <v>32038.402883757451</v>
      </c>
      <c r="AC68" s="18">
        <f ca="1">$D68+dEdxTable!AA64*Primary!$B$1</f>
        <v>32635.608351475785</v>
      </c>
      <c r="AD68" s="18">
        <f ca="1">$D68+dEdxTable!AB64*Primary!$B$1</f>
        <v>34108.990699168426</v>
      </c>
      <c r="AE68" s="18">
        <f ca="1">$D68+dEdxTable!AC64*Primary!$B$1</f>
        <v>34702.063257075555</v>
      </c>
      <c r="AF68" s="18">
        <f ca="1">$D68+dEdxTable!AD64*Primary!$B$1</f>
        <v>36643.497640886548</v>
      </c>
    </row>
    <row r="69" spans="2:32" x14ac:dyDescent="0.15">
      <c r="B69" s="30"/>
      <c r="C69" s="30"/>
      <c r="D69" s="18">
        <f>dEdxTable!B65</f>
        <v>11295</v>
      </c>
      <c r="E69" s="18">
        <f ca="1">$D69+dEdxTable!C65*Primary!$B$1</f>
        <v>13413.426246475607</v>
      </c>
      <c r="F69" s="18">
        <f ca="1">$D69+dEdxTable!D65*Primary!$B$1</f>
        <v>13413.322923730326</v>
      </c>
      <c r="G69" s="18">
        <f ca="1">$D69+dEdxTable!E65*Primary!$B$1</f>
        <v>14018.38092008994</v>
      </c>
      <c r="H69" s="18">
        <f ca="1">$D69+dEdxTable!F65*Primary!$B$1</f>
        <v>15060.804097219745</v>
      </c>
      <c r="I69" s="18">
        <f ca="1">$D69+dEdxTable!G65*Primary!$B$1</f>
        <v>16109.219993575789</v>
      </c>
      <c r="J69" s="18">
        <f ca="1">$D69+dEdxTable!H65*Primary!$B$1</f>
        <v>17649.968771190979</v>
      </c>
      <c r="K69" s="18">
        <f ca="1">$D69+dEdxTable!I65*Primary!$B$1</f>
        <v>18709.130233056141</v>
      </c>
      <c r="L69" s="18">
        <f ca="1">$D69+dEdxTable!J65*Primary!$B$1</f>
        <v>19769.014954138263</v>
      </c>
      <c r="M69" s="18">
        <f ca="1">$D69+dEdxTable!K65*Primary!$B$1</f>
        <v>20325.511260216284</v>
      </c>
      <c r="N69" s="18">
        <f ca="1">$D69+dEdxTable!L65*Primary!$B$1</f>
        <v>21887.647846104432</v>
      </c>
      <c r="O69" s="18">
        <f ca="1">$D69+dEdxTable!M65*Primary!$B$1</f>
        <v>22441.45776080517</v>
      </c>
      <c r="P69" s="18">
        <f ca="1">$D69+dEdxTable!N65*Primary!$B$1</f>
        <v>24008.863806702597</v>
      </c>
      <c r="Q69" s="18">
        <f ca="1">$D69+dEdxTable!O65*Primary!$B$1</f>
        <v>24558.540811592135</v>
      </c>
      <c r="R69" s="18">
        <f ca="1">$D69+dEdxTable!P65*Primary!$B$1</f>
        <v>26129.046539847961</v>
      </c>
      <c r="S69" s="18">
        <f ca="1">$D69+dEdxTable!Q65*Primary!$B$1</f>
        <v>26675.6238623791</v>
      </c>
      <c r="T69" s="18">
        <f ca="1">$D69+dEdxTable!R65*Primary!$B$1</f>
        <v>28248.196045540528</v>
      </c>
      <c r="U69" s="18">
        <f ca="1">$D69+dEdxTable!S65*Primary!$B$1</f>
        <v>28793.740140618869</v>
      </c>
      <c r="V69" s="18">
        <f ca="1">$D69+dEdxTable!T65*Primary!$B$1</f>
        <v>28460.007673364504</v>
      </c>
      <c r="W69" s="18">
        <f ca="1">$D69+dEdxTable!U65*Primary!$B$1</f>
        <v>30910.823191405834</v>
      </c>
      <c r="X69" s="18">
        <f ca="1">$D69+dEdxTable!V65*Primary!$B$1</f>
        <v>32487.528284378459</v>
      </c>
      <c r="Y69" s="18">
        <f ca="1">$D69+dEdxTable!W65*Primary!$B$1</f>
        <v>32063.905028730507</v>
      </c>
      <c r="Z69" s="18">
        <f ca="1">$D69+dEdxTable!X65*Primary!$B$1</f>
        <v>32665.243406260041</v>
      </c>
      <c r="AA69" s="18">
        <f ca="1">$D69+dEdxTable!Y65*Primary!$B$1</f>
        <v>33277.947285770373</v>
      </c>
      <c r="AB69" s="18">
        <f ca="1">$D69+dEdxTable!Z65*Primary!$B$1</f>
        <v>34771.994182519004</v>
      </c>
      <c r="AC69" s="18">
        <f ca="1">$D69+dEdxTable!AA65*Primary!$B$1</f>
        <v>35379.531924765339</v>
      </c>
      <c r="AD69" s="18">
        <f ca="1">$D69+dEdxTable!AB65*Primary!$B$1</f>
        <v>36878.74495877797</v>
      </c>
      <c r="AE69" s="18">
        <f ca="1">$D69+dEdxTable!AC65*Primary!$B$1</f>
        <v>37482.149791213102</v>
      </c>
      <c r="AF69" s="18">
        <f ca="1">$D69+dEdxTable!AD65*Primary!$B$1</f>
        <v>39457.680680966492</v>
      </c>
    </row>
    <row r="70" spans="2:32" x14ac:dyDescent="0.15">
      <c r="B70" s="30"/>
      <c r="C70" s="30"/>
      <c r="D70" s="18">
        <f>dEdxTable!B66</f>
        <v>14219</v>
      </c>
      <c r="E70" s="18">
        <f ca="1">$D70+dEdxTable!C66*Primary!$B$1</f>
        <v>16399.419893643601</v>
      </c>
      <c r="F70" s="18">
        <f ca="1">$D70+dEdxTable!D66*Primary!$B$1</f>
        <v>16399.316570898318</v>
      </c>
      <c r="G70" s="18">
        <f ca="1">$D70+dEdxTable!E66*Primary!$B$1</f>
        <v>17022.042756700812</v>
      </c>
      <c r="H70" s="18">
        <f ca="1">$D70+dEdxTable!F66*Primary!$B$1</f>
        <v>18094.842820942933</v>
      </c>
      <c r="I70" s="18">
        <f ca="1">$D70+dEdxTable!G66*Primary!$B$1</f>
        <v>19174.048895392414</v>
      </c>
      <c r="J70" s="18">
        <f ca="1">$D70+dEdxTable!H66*Primary!$B$1</f>
        <v>20759.846389949678</v>
      </c>
      <c r="K70" s="18">
        <f ca="1">$D70+dEdxTable!I66*Primary!$B$1</f>
        <v>21849.901352653556</v>
      </c>
      <c r="L70" s="18">
        <f ca="1">$D70+dEdxTable!J66*Primary!$B$1</f>
        <v>22940.782897319677</v>
      </c>
      <c r="M70" s="18">
        <f ca="1">$D70+dEdxTable!K66*Primary!$B$1</f>
        <v>23513.604197151933</v>
      </c>
      <c r="N70" s="18">
        <f ca="1">$D70+dEdxTable!L66*Primary!$B$1</f>
        <v>25121.616081944398</v>
      </c>
      <c r="O70" s="18">
        <f ca="1">$D70+dEdxTable!M66*Primary!$B$1</f>
        <v>25690.924408437131</v>
      </c>
      <c r="P70" s="18">
        <f ca="1">$D70+dEdxTable!N66*Primary!$B$1</f>
        <v>27303.792462257756</v>
      </c>
      <c r="Q70" s="18">
        <f ca="1">$D70+dEdxTable!O66*Primary!$B$1</f>
        <v>27870.00110639209</v>
      </c>
      <c r="R70" s="18">
        <f ca="1">$D70+dEdxTable!P66*Primary!$B$1</f>
        <v>29485.968842571114</v>
      </c>
      <c r="S70" s="18">
        <f ca="1">$D70+dEdxTable!Q66*Primary!$B$1</f>
        <v>30049.077804347049</v>
      </c>
      <c r="T70" s="18">
        <f ca="1">$D70+dEdxTable!R66*Primary!$B$1</f>
        <v>31667.111995431675</v>
      </c>
      <c r="U70" s="18">
        <f ca="1">$D70+dEdxTable!S66*Primary!$B$1</f>
        <v>32228.154502302012</v>
      </c>
      <c r="V70" s="18">
        <f ca="1">$D70+dEdxTable!T66*Primary!$B$1</f>
        <v>31886.15621542525</v>
      </c>
      <c r="W70" s="18">
        <f ca="1">$D70+dEdxTable!U66*Primary!$B$1</f>
        <v>34408.264427709772</v>
      </c>
      <c r="X70" s="18">
        <f ca="1">$D70+dEdxTable!V66*Primary!$B$1</f>
        <v>36030.431528605593</v>
      </c>
      <c r="Y70" s="18">
        <f ca="1">$D70+dEdxTable!W66*Primary!$B$1</f>
        <v>35594.409543524038</v>
      </c>
      <c r="Z70" s="18">
        <f ca="1">$D70+dEdxTable!X66*Primary!$B$1</f>
        <v>36213.312787751172</v>
      </c>
      <c r="AA70" s="18">
        <f ca="1">$D70+dEdxTable!Y66*Primary!$B$1</f>
        <v>36843.581533959099</v>
      </c>
      <c r="AB70" s="18">
        <f ca="1">$D70+dEdxTable!Z66*Primary!$B$1</f>
        <v>38381.023983725332</v>
      </c>
      <c r="AC70" s="18">
        <f ca="1">$D70+dEdxTable!AA66*Primary!$B$1</f>
        <v>39007.159820122062</v>
      </c>
      <c r="AD70" s="18">
        <f ca="1">$D70+dEdxTable!AB66*Primary!$B$1</f>
        <v>40549.768407152296</v>
      </c>
      <c r="AE70" s="18">
        <f ca="1">$D70+dEdxTable!AC66*Primary!$B$1</f>
        <v>41170.738106285025</v>
      </c>
      <c r="AF70" s="18">
        <f ca="1">$D70+dEdxTable!AD66*Primary!$B$1</f>
        <v>43204.129733395195</v>
      </c>
    </row>
    <row r="71" spans="2:32" x14ac:dyDescent="0.15">
      <c r="B71" s="30"/>
      <c r="C71" s="30"/>
      <c r="D71" s="18">
        <f>dEdxTable!B67</f>
        <v>17901</v>
      </c>
      <c r="E71" s="18">
        <f ca="1">$D71+dEdxTable!C67*Primary!$B$1</f>
        <v>20145.170027481352</v>
      </c>
      <c r="F71" s="18">
        <f ca="1">$D71+dEdxTable!D67*Primary!$B$1</f>
        <v>20145.066704736073</v>
      </c>
      <c r="G71" s="18">
        <f ca="1">$D71+dEdxTable!E67*Primary!$B$1</f>
        <v>20785.874370962563</v>
      </c>
      <c r="H71" s="18">
        <f ca="1">$D71+dEdxTable!F67*Primary!$B$1</f>
        <v>21890.187872515078</v>
      </c>
      <c r="I71" s="18">
        <f ca="1">$D71+dEdxTable!G67*Primary!$B$1</f>
        <v>23000.907384274957</v>
      </c>
      <c r="J71" s="18">
        <f ca="1">$D71+dEdxTable!H67*Primary!$B$1</f>
        <v>24633.096791462936</v>
      </c>
      <c r="K71" s="18">
        <f ca="1">$D71+dEdxTable!I67*Primary!$B$1</f>
        <v>25754.975159713053</v>
      </c>
      <c r="L71" s="18">
        <f ca="1">$D71+dEdxTable!J67*Primary!$B$1</f>
        <v>26877.680109925408</v>
      </c>
      <c r="M71" s="18">
        <f ca="1">$D71+dEdxTable!K67*Primary!$B$1</f>
        <v>27467.343017238301</v>
      </c>
      <c r="N71" s="18">
        <f ca="1">$D71+dEdxTable!L67*Primary!$B$1</f>
        <v>29122.883364859561</v>
      </c>
      <c r="O71" s="18">
        <f ca="1">$D71+dEdxTable!M67*Primary!$B$1</f>
        <v>29708.723330597095</v>
      </c>
      <c r="P71" s="18">
        <f ca="1">$D71+dEdxTable!N67*Primary!$B$1</f>
        <v>31368.086619793714</v>
      </c>
      <c r="Q71" s="18">
        <f ca="1">$D71+dEdxTable!O67*Primary!$B$1</f>
        <v>31950.826903172849</v>
      </c>
      <c r="R71" s="18">
        <f ca="1">$D71+dEdxTable!P67*Primary!$B$1</f>
        <v>33614.323102180664</v>
      </c>
      <c r="S71" s="18">
        <f ca="1">$D71+dEdxTable!Q67*Primary!$B$1</f>
        <v>34192.930475748602</v>
      </c>
      <c r="T71" s="18">
        <f ca="1">$D71+dEdxTable!R67*Primary!$B$1</f>
        <v>35859.526357114817</v>
      </c>
      <c r="U71" s="18">
        <f ca="1">$D71+dEdxTable!S67*Primary!$B$1</f>
        <v>36436.067275777154</v>
      </c>
      <c r="V71" s="18">
        <f ca="1">$D71+dEdxTable!T67*Primary!$B$1</f>
        <v>36083.73671437239</v>
      </c>
      <c r="W71" s="18">
        <f ca="1">$D71+dEdxTable!U67*Primary!$B$1</f>
        <v>38679.204075805705</v>
      </c>
      <c r="X71" s="18">
        <f ca="1">$D71+dEdxTable!V67*Primary!$B$1</f>
        <v>40348.899639530318</v>
      </c>
      <c r="Y71" s="18">
        <f ca="1">$D71+dEdxTable!W67*Primary!$B$1</f>
        <v>39900.478925015173</v>
      </c>
      <c r="Z71" s="18">
        <f ca="1">$D71+dEdxTable!X67*Primary!$B$1</f>
        <v>40536.947035939898</v>
      </c>
      <c r="AA71" s="18">
        <f ca="1">$D71+dEdxTable!Y67*Primary!$B$1</f>
        <v>41186.847103751032</v>
      </c>
      <c r="AB71" s="18">
        <f ca="1">$D71+dEdxTable!Z67*Primary!$B$1</f>
        <v>42768.71833398765</v>
      </c>
      <c r="AC71" s="18">
        <f ca="1">$D71+dEdxTable!AA67*Primary!$B$1</f>
        <v>43412.419037081985</v>
      </c>
      <c r="AD71" s="18">
        <f ca="1">$D71+dEdxTable!AB67*Primary!$B$1</f>
        <v>45000.489632035409</v>
      </c>
      <c r="AE71" s="18">
        <f ca="1">$D71+dEdxTable!AC67*Primary!$B$1</f>
        <v>45640.057425318533</v>
      </c>
      <c r="AF71" s="18">
        <f ca="1">$D71+dEdxTable!AD67*Primary!$B$1</f>
        <v>47732.343017238309</v>
      </c>
    </row>
    <row r="72" spans="2:32" x14ac:dyDescent="0.15">
      <c r="B72" s="30"/>
      <c r="C72" s="30"/>
      <c r="D72" s="18">
        <f>dEdxTable!B68</f>
        <v>22536</v>
      </c>
      <c r="E72" s="18">
        <f ca="1">$D72+dEdxTable!C68*Primary!$B$1</f>
        <v>24845.883293479426</v>
      </c>
      <c r="F72" s="18">
        <f ca="1">$D72+dEdxTable!D68*Primary!$B$1</f>
        <v>24845.676647988865</v>
      </c>
      <c r="G72" s="18">
        <f ca="1">$D72+dEdxTable!E68*Primary!$B$1</f>
        <v>25505.185731111033</v>
      </c>
      <c r="H72" s="18">
        <f ca="1">$D72+dEdxTable!F68*Primary!$B$1</f>
        <v>26641.735929190909</v>
      </c>
      <c r="I72" s="18">
        <f ca="1">$D72+dEdxTable!G68*Primary!$B$1</f>
        <v>27785.002105713982</v>
      </c>
      <c r="J72" s="18">
        <f ca="1">$D72+dEdxTable!H68*Primary!$B$1</f>
        <v>29464.926621221315</v>
      </c>
      <c r="K72" s="18">
        <f ca="1">$D72+dEdxTable!I68*Primary!$B$1</f>
        <v>30619.661622470467</v>
      </c>
      <c r="L72" s="18">
        <f ca="1">$D72+dEdxTable!J68*Primary!$B$1</f>
        <v>31775.119882936582</v>
      </c>
      <c r="M72" s="18">
        <f ca="1">$D72+dEdxTable!K68*Primary!$B$1</f>
        <v>32382.141011456515</v>
      </c>
      <c r="N72" s="18">
        <f ca="1">$D72+dEdxTable!L68*Primary!$B$1</f>
        <v>34085.416467397125</v>
      </c>
      <c r="O72" s="18">
        <f ca="1">$D72+dEdxTable!M68*Primary!$B$1</f>
        <v>34688.821299832256</v>
      </c>
      <c r="P72" s="18">
        <f ca="1">$D72+dEdxTable!N68*Primary!$B$1</f>
        <v>36396.746279310464</v>
      </c>
      <c r="Q72" s="18">
        <f ca="1">$D72+dEdxTable!O68*Primary!$B$1</f>
        <v>36996.018201934407</v>
      </c>
      <c r="R72" s="18">
        <f ca="1">$D72+dEdxTable!P68*Primary!$B$1</f>
        <v>38708.076091223811</v>
      </c>
      <c r="S72" s="18">
        <f ca="1">$D72+dEdxTable!Q68*Primary!$B$1</f>
        <v>39304.248331489347</v>
      </c>
      <c r="T72" s="18">
        <f ca="1">$D72+dEdxTable!R68*Primary!$B$1</f>
        <v>41018.372675684361</v>
      </c>
      <c r="U72" s="18">
        <f ca="1">$D72+dEdxTable!S68*Primary!$B$1</f>
        <v>41612.478461044295</v>
      </c>
      <c r="V72" s="18">
        <f ca="1">$D72+dEdxTable!T68*Primary!$B$1</f>
        <v>41249.815625111529</v>
      </c>
      <c r="W72" s="18">
        <f ca="1">$D72+dEdxTable!U68*Primary!$B$1</f>
        <v>43921.74181805204</v>
      </c>
      <c r="X72" s="18">
        <f ca="1">$D72+dEdxTable!V68*Primary!$B$1</f>
        <v>45638.965844605453</v>
      </c>
      <c r="Y72" s="18">
        <f ca="1">$D72+dEdxTable!W68*Primary!$B$1</f>
        <v>45177.113173203899</v>
      </c>
      <c r="Z72" s="18">
        <f ca="1">$D72+dEdxTable!X68*Primary!$B$1</f>
        <v>45833.212605731824</v>
      </c>
      <c r="AA72" s="18">
        <f ca="1">$D72+dEdxTable!Y68*Primary!$B$1</f>
        <v>46501.710767693352</v>
      </c>
      <c r="AB72" s="18">
        <f ca="1">$D72+dEdxTable!Z68*Primary!$B$1</f>
        <v>48129.044005853175</v>
      </c>
      <c r="AC72" s="18">
        <f ca="1">$D72+dEdxTable!AA68*Primary!$B$1</f>
        <v>48792.376030550702</v>
      </c>
      <c r="AD72" s="18">
        <f ca="1">$D72+dEdxTable!AB68*Primary!$B$1</f>
        <v>50426.941860880121</v>
      </c>
      <c r="AE72" s="18">
        <f ca="1">$D72+dEdxTable!AC68*Primary!$B$1</f>
        <v>51084.074520860842</v>
      </c>
      <c r="AF72" s="18">
        <f ca="1">$D72+dEdxTable!AD68*Primary!$B$1</f>
        <v>53238.353759948608</v>
      </c>
    </row>
    <row r="73" spans="2:32" x14ac:dyDescent="0.15">
      <c r="B73" s="30"/>
      <c r="C73" s="30"/>
      <c r="D73" s="18">
        <f>dEdxTable!B69</f>
        <v>28371</v>
      </c>
      <c r="E73" s="18">
        <f ca="1">$D73+dEdxTable!C69*Primary!$B$1</f>
        <v>30748.353046147258</v>
      </c>
      <c r="F73" s="18">
        <f ca="1">$D73+dEdxTable!D69*Primary!$B$1</f>
        <v>30748.146400656697</v>
      </c>
      <c r="G73" s="18">
        <f ca="1">$D73+dEdxTable!E69*Primary!$B$1</f>
        <v>31426.976837146223</v>
      </c>
      <c r="H73" s="18">
        <f ca="1">$D73+dEdxTable!F69*Primary!$B$1</f>
        <v>32596.796959206255</v>
      </c>
      <c r="I73" s="18">
        <f ca="1">$D73+dEdxTable!G69*Primary!$B$1</f>
        <v>33773.436382454762</v>
      </c>
      <c r="J73" s="18">
        <f ca="1">$D73+dEdxTable!H69*Primary!$B$1</f>
        <v>35502.542524715369</v>
      </c>
      <c r="K73" s="18">
        <f ca="1">$D73+dEdxTable!I69*Primary!$B$1</f>
        <v>36691.064063671081</v>
      </c>
      <c r="L73" s="18">
        <f ca="1">$D73+dEdxTable!J69*Primary!$B$1</f>
        <v>37880.205539098468</v>
      </c>
      <c r="M73" s="18">
        <f ca="1">$D73+dEdxTable!K69*Primary!$B$1</f>
        <v>38505.101502551843</v>
      </c>
      <c r="N73" s="18">
        <f ca="1">$D73+dEdxTable!L69*Primary!$B$1</f>
        <v>40258.28184446269</v>
      </c>
      <c r="O73" s="18">
        <f ca="1">$D73+dEdxTable!M69*Primary!$B$1</f>
        <v>40878.218316142622</v>
      </c>
      <c r="P73" s="18">
        <f ca="1">$D73+dEdxTable!N69*Primary!$B$1</f>
        <v>42636.771440808021</v>
      </c>
      <c r="Q73" s="18">
        <f ca="1">$D73+dEdxTable!O69*Primary!$B$1</f>
        <v>43253.608230129554</v>
      </c>
      <c r="R73" s="18">
        <f ca="1">$D73+dEdxTable!P69*Primary!$B$1</f>
        <v>45015.261037153366</v>
      </c>
      <c r="S73" s="18">
        <f ca="1">$D73+dEdxTable!Q69*Primary!$B$1</f>
        <v>45628.998144116493</v>
      </c>
      <c r="T73" s="18">
        <f ca="1">$D73+dEdxTable!R69*Primary!$B$1</f>
        <v>47393.750633498697</v>
      </c>
      <c r="U73" s="18">
        <f ca="1">$D73+dEdxTable!S69*Primary!$B$1</f>
        <v>48004.388058103432</v>
      </c>
      <c r="V73" s="18">
        <f ca="1">$D73+dEdxTable!T69*Primary!$B$1</f>
        <v>47631.392947642671</v>
      </c>
      <c r="W73" s="18">
        <f ca="1">$D73+dEdxTable!U69*Primary!$B$1</f>
        <v>50380.811199543168</v>
      </c>
      <c r="X73" s="18">
        <f ca="1">$D73+dEdxTable!V69*Primary!$B$1</f>
        <v>52148.663371283779</v>
      </c>
      <c r="Y73" s="18">
        <f ca="1">$D73+dEdxTable!W69*Primary!$B$1</f>
        <v>51673.378742995832</v>
      </c>
      <c r="Z73" s="18">
        <f ca="1">$D73+dEdxTable!X69*Primary!$B$1</f>
        <v>52348.076269674151</v>
      </c>
      <c r="AA73" s="18">
        <f ca="1">$D73+dEdxTable!Y69*Primary!$B$1</f>
        <v>53036.205753238872</v>
      </c>
      <c r="AB73" s="18">
        <f ca="1">$D73+dEdxTable!Z69*Primary!$B$1</f>
        <v>54712.100681680291</v>
      </c>
      <c r="AC73" s="18">
        <f ca="1">$D73+dEdxTable!AA69*Primary!$B$1</f>
        <v>55394.030800528213</v>
      </c>
      <c r="AD73" s="18">
        <f ca="1">$D73+dEdxTable!AB69*Primary!$B$1</f>
        <v>57076.125093686431</v>
      </c>
      <c r="AE73" s="18">
        <f ca="1">$D73+dEdxTable!AC69*Primary!$B$1</f>
        <v>57752.889075270359</v>
      </c>
      <c r="AF73" s="18">
        <f ca="1">$D73+dEdxTable!AD69*Primary!$B$1</f>
        <v>59969.161961526115</v>
      </c>
    </row>
    <row r="74" spans="2:32" x14ac:dyDescent="0.15">
      <c r="B74" s="30"/>
      <c r="C74" s="30"/>
      <c r="D74" s="18">
        <f>dEdxTable!B70</f>
        <v>35717</v>
      </c>
      <c r="E74" s="18">
        <f ca="1">$D74+dEdxTable!C70*Primary!$B$1</f>
        <v>38163.889253720692</v>
      </c>
      <c r="F74" s="18">
        <f ca="1">$D74+dEdxTable!D70*Primary!$B$1</f>
        <v>38163.682608230127</v>
      </c>
      <c r="G74" s="18">
        <f ca="1">$D74+dEdxTable!E70*Primary!$B$1</f>
        <v>38862.247689068136</v>
      </c>
      <c r="H74" s="18">
        <f ca="1">$D74+dEdxTable!F70*Primary!$B$1</f>
        <v>40066.267639815836</v>
      </c>
      <c r="I74" s="18">
        <f ca="1">$D74+dEdxTable!G70*Primary!$B$1</f>
        <v>41277.31353724259</v>
      </c>
      <c r="J74" s="18">
        <f ca="1">$D74+dEdxTable!H70*Primary!$B$1</f>
        <v>43057.151147435667</v>
      </c>
      <c r="K74" s="18">
        <f ca="1">$D74+dEdxTable!I70*Primary!$B$1</f>
        <v>44280.285806060172</v>
      </c>
      <c r="L74" s="18">
        <f ca="1">$D74+dEdxTable!J70*Primary!$B$1</f>
        <v>45504.247046646917</v>
      </c>
      <c r="M74" s="18">
        <f ca="1">$D74+dEdxTable!K70*Primary!$B$1</f>
        <v>46147.431136014849</v>
      </c>
      <c r="N74" s="18">
        <f ca="1">$D74+dEdxTable!L70*Primary!$B$1</f>
        <v>47951.446268603446</v>
      </c>
      <c r="O74" s="18">
        <f ca="1">$D74+dEdxTable!M70*Primary!$B$1</f>
        <v>48589.98083443378</v>
      </c>
      <c r="P74" s="18">
        <f ca="1">$D74+dEdxTable!N70*Primary!$B$1</f>
        <v>50399.162104286377</v>
      </c>
      <c r="Q74" s="18">
        <f ca="1">$D74+dEdxTable!O70*Primary!$B$1</f>
        <v>51033.563760305507</v>
      </c>
      <c r="R74" s="18">
        <f ca="1">$D74+dEdxTable!P70*Primary!$B$1</f>
        <v>52847.911167422106</v>
      </c>
      <c r="S74" s="18">
        <f ca="1">$D74+dEdxTable!Q70*Primary!$B$1</f>
        <v>53479.213141082837</v>
      </c>
      <c r="T74" s="18">
        <f ca="1">$D74+dEdxTable!R70*Primary!$B$1</f>
        <v>55294.59377565224</v>
      </c>
      <c r="U74" s="18">
        <f ca="1">$D74+dEdxTable!S70*Primary!$B$1</f>
        <v>55923.829294407362</v>
      </c>
      <c r="V74" s="18">
        <f ca="1">$D74+dEdxTable!T70*Primary!$B$1</f>
        <v>55539.468681965809</v>
      </c>
      <c r="W74" s="18">
        <f ca="1">$D74+dEdxTable!U70*Primary!$B$1</f>
        <v>58369.478675184699</v>
      </c>
      <c r="X74" s="18">
        <f ca="1">$D74+dEdxTable!V70*Primary!$B$1</f>
        <v>60188.992219565291</v>
      </c>
      <c r="Y74" s="18">
        <f ca="1">$D74+dEdxTable!W70*Primary!$B$1</f>
        <v>59700.27563439095</v>
      </c>
      <c r="Z74" s="18">
        <f ca="1">$D74+dEdxTable!X70*Primary!$B$1</f>
        <v>60393.571255219678</v>
      </c>
      <c r="AA74" s="18">
        <f ca="1">$D74+dEdxTable!Y70*Primary!$B$1</f>
        <v>61102.365287840395</v>
      </c>
      <c r="AB74" s="18">
        <f ca="1">$D74+dEdxTable!Z70*Primary!$B$1</f>
        <v>62826.821906563404</v>
      </c>
      <c r="AC74" s="18">
        <f ca="1">$D74+dEdxTable!AA70*Primary!$B$1</f>
        <v>63528.383347014533</v>
      </c>
      <c r="AD74" s="18">
        <f ca="1">$D74+dEdxTable!AB70*Primary!$B$1</f>
        <v>65260.072557907137</v>
      </c>
      <c r="AE74" s="18">
        <f ca="1">$D74+dEdxTable!AC70*Primary!$B$1</f>
        <v>65956.467861094265</v>
      </c>
      <c r="AF74" s="18">
        <f ca="1">$D74+dEdxTable!AD70*Primary!$B$1</f>
        <v>68237.834076876403</v>
      </c>
    </row>
    <row r="75" spans="2:32" x14ac:dyDescent="0.15">
      <c r="B75" s="30"/>
      <c r="C75" s="30"/>
      <c r="D75" s="18">
        <f>dEdxTable!B71</f>
        <v>44965</v>
      </c>
      <c r="E75" s="18">
        <f ca="1">$D75+dEdxTable!C71*Primary!$B$1</f>
        <v>47483.491916199724</v>
      </c>
      <c r="F75" s="18">
        <f ca="1">$D75+dEdxTable!D71*Primary!$B$1</f>
        <v>47483.285270709159</v>
      </c>
      <c r="G75" s="18">
        <f ca="1">$D75+dEdxTable!E71*Primary!$B$1</f>
        <v>48202.20493236732</v>
      </c>
      <c r="H75" s="18">
        <f ca="1">$D75+dEdxTable!F71*Primary!$B$1</f>
        <v>49441.457939255502</v>
      </c>
      <c r="I75" s="18">
        <f ca="1">$D75+dEdxTable!G71*Primary!$B$1</f>
        <v>50687.943538313288</v>
      </c>
      <c r="J75" s="18">
        <f ca="1">$D75+dEdxTable!H71*Primary!$B$1</f>
        <v>52519.752489382205</v>
      </c>
      <c r="K75" s="18">
        <f ca="1">$D75+dEdxTable!I71*Primary!$B$1</f>
        <v>53778.740140618866</v>
      </c>
      <c r="L75" s="18">
        <f ca="1">$D75+dEdxTable!J71*Primary!$B$1</f>
        <v>55038.347728327208</v>
      </c>
      <c r="M75" s="18">
        <f ca="1">$D75+dEdxTable!K71*Primary!$B$1</f>
        <v>55700.233234590814</v>
      </c>
      <c r="N75" s="18">
        <f ca="1">$D75+dEdxTable!L71*Primary!$B$1</f>
        <v>57556.942967272211</v>
      </c>
      <c r="O75" s="18">
        <f ca="1">$D75+dEdxTable!M71*Primary!$B$1</f>
        <v>58214.07562725294</v>
      </c>
      <c r="P75" s="18">
        <f ca="1">$D75+dEdxTable!N71*Primary!$B$1</f>
        <v>60075.95149719833</v>
      </c>
      <c r="Q75" s="18">
        <f ca="1">$D75+dEdxTable!O71*Primary!$B$1</f>
        <v>60729.98447482066</v>
      </c>
      <c r="R75" s="18">
        <f ca="1">$D75+dEdxTable!P71*Primary!$B$1</f>
        <v>62595.993254577254</v>
      </c>
      <c r="S75" s="18">
        <f ca="1">$D75+dEdxTable!Q71*Primary!$B$1</f>
        <v>63245.89332238838</v>
      </c>
      <c r="T75" s="18">
        <f ca="1">$D75+dEdxTable!R71*Primary!$B$1</f>
        <v>65115.001784503373</v>
      </c>
      <c r="U75" s="18">
        <f ca="1">$D75+dEdxTable!S71*Primary!$B$1</f>
        <v>65762.835397408897</v>
      </c>
      <c r="V75" s="18">
        <f ca="1">$D75+dEdxTable!T71*Primary!$B$1</f>
        <v>65366.076055533747</v>
      </c>
      <c r="W75" s="18">
        <f ca="1">$D75+dEdxTable!U71*Primary!$B$1</f>
        <v>68279.777472429429</v>
      </c>
      <c r="X75" s="18">
        <f ca="1">$D75+dEdxTable!V71*Primary!$B$1</f>
        <v>70151.985616902821</v>
      </c>
      <c r="Y75" s="18">
        <f ca="1">$D75+dEdxTable!W71*Primary!$B$1</f>
        <v>69648.803847389267</v>
      </c>
      <c r="Z75" s="18">
        <f ca="1">$D75+dEdxTable!X71*Primary!$B$1</f>
        <v>70361.730789821187</v>
      </c>
      <c r="AA75" s="18">
        <f ca="1">$D75+dEdxTable!Y71*Primary!$B$1</f>
        <v>71091.189371497923</v>
      </c>
      <c r="AB75" s="18">
        <f ca="1">$D75+dEdxTable!Z71*Primary!$B$1</f>
        <v>72866.274135408123</v>
      </c>
      <c r="AC75" s="18">
        <f ca="1">$D75+dEdxTable!AA71*Primary!$B$1</f>
        <v>73588.500124915241</v>
      </c>
      <c r="AD75" s="18">
        <f ca="1">$D75+dEdxTable!AB71*Primary!$B$1</f>
        <v>75370.817480995043</v>
      </c>
      <c r="AE75" s="18">
        <f ca="1">$D75+dEdxTable!AC71*Primary!$B$1</f>
        <v>76086.844105785363</v>
      </c>
      <c r="AF75" s="18">
        <f ca="1">$D75+dEdxTable!AD71*Primary!$B$1</f>
        <v>78435.370105999493</v>
      </c>
    </row>
    <row r="76" spans="2:32" x14ac:dyDescent="0.15">
      <c r="B76" s="30"/>
      <c r="C76" s="30"/>
      <c r="D76" s="18">
        <f>dEdxTable!B72</f>
        <v>56607</v>
      </c>
      <c r="E76" s="18">
        <f ca="1">$D76+dEdxTable!C72*Primary!$B$1</f>
        <v>59199.161033584351</v>
      </c>
      <c r="F76" s="18">
        <f ca="1">$D76+dEdxTable!D72*Primary!$B$1</f>
        <v>59198.851065348514</v>
      </c>
      <c r="G76" s="18">
        <f ca="1">$D76+dEdxTable!E72*Primary!$B$1</f>
        <v>59938.848567043795</v>
      </c>
      <c r="H76" s="18">
        <f ca="1">$D76+dEdxTable!F72*Primary!$B$1</f>
        <v>61214.26453477997</v>
      </c>
      <c r="I76" s="18">
        <f ca="1">$D76+dEdxTable!G72*Primary!$B$1</f>
        <v>62497.223062921592</v>
      </c>
      <c r="J76" s="18">
        <f ca="1">$D76+dEdxTable!H72*Primary!$B$1</f>
        <v>64382.65651879082</v>
      </c>
      <c r="K76" s="18">
        <f ca="1">$D76+dEdxTable!I72*Primary!$B$1</f>
        <v>65678.427067347162</v>
      </c>
      <c r="L76" s="18">
        <f ca="1">$D76+dEdxTable!J72*Primary!$B$1</f>
        <v>66974.404261394055</v>
      </c>
      <c r="M76" s="18">
        <f ca="1">$D76+dEdxTable!K72*Primary!$B$1</f>
        <v>67656.334380241984</v>
      </c>
      <c r="N76" s="18">
        <f ca="1">$D76+dEdxTable!L72*Primary!$B$1</f>
        <v>69566.771940468971</v>
      </c>
      <c r="O76" s="18">
        <f ca="1">$D76+dEdxTable!M72*Primary!$B$1</f>
        <v>70243.535922052892</v>
      </c>
      <c r="P76" s="18">
        <f ca="1">$D76+dEdxTable!N72*Primary!$B$1</f>
        <v>72160.172846996691</v>
      </c>
      <c r="Q76" s="18">
        <f ca="1">$D76+dEdxTable!O72*Primary!$B$1</f>
        <v>72831.770691316604</v>
      </c>
      <c r="R76" s="18">
        <f ca="1">$D76+dEdxTable!P72*Primary!$B$1</f>
        <v>74752.540526071592</v>
      </c>
      <c r="S76" s="18">
        <f ca="1">$D76+dEdxTable!Q72*Primary!$B$1</f>
        <v>75422.071915485925</v>
      </c>
      <c r="T76" s="18">
        <f ca="1">$D76+dEdxTable!R72*Primary!$B$1</f>
        <v>77344.908205146508</v>
      </c>
      <c r="U76" s="18">
        <f ca="1">$D76+dEdxTable!S72*Primary!$B$1</f>
        <v>78011.339912202442</v>
      </c>
      <c r="V76" s="18">
        <f ca="1">$D76+dEdxTable!T72*Primary!$B$1</f>
        <v>77604.248295799276</v>
      </c>
      <c r="W76" s="18">
        <f ca="1">$D76+dEdxTable!U72*Primary!$B$1</f>
        <v>80601.641136371749</v>
      </c>
      <c r="X76" s="18">
        <f ca="1">$D76+dEdxTable!V72*Primary!$B$1</f>
        <v>82528.610335843536</v>
      </c>
      <c r="Y76" s="18">
        <f ca="1">$D76+dEdxTable!W72*Primary!$B$1</f>
        <v>82010.96338199079</v>
      </c>
      <c r="Z76" s="18">
        <f ca="1">$D76+dEdxTable!X72*Primary!$B$1</f>
        <v>82745.58810093152</v>
      </c>
      <c r="AA76" s="18">
        <f ca="1">$D76+dEdxTable!Y72*Primary!$B$1</f>
        <v>83496.744459117035</v>
      </c>
      <c r="AB76" s="18">
        <f ca="1">$D76+dEdxTable!Z72*Primary!$B$1</f>
        <v>85322.457368214426</v>
      </c>
      <c r="AC76" s="18">
        <f ca="1">$D76+dEdxTable!AA72*Primary!$B$1</f>
        <v>86065.347906777548</v>
      </c>
      <c r="AD76" s="18">
        <f ca="1">$D76+dEdxTable!AB72*Primary!$B$1</f>
        <v>87900.359862950136</v>
      </c>
      <c r="AE76" s="18">
        <f ca="1">$D76+dEdxTable!AC72*Primary!$B$1</f>
        <v>88637.05103679646</v>
      </c>
      <c r="AF76" s="18">
        <f ca="1">$D76+dEdxTable!AD72*Primary!$B$1</f>
        <v>91053.770048895385</v>
      </c>
    </row>
    <row r="77" spans="2:32" x14ac:dyDescent="0.15">
      <c r="B77" s="30"/>
      <c r="C77" s="30"/>
      <c r="D77" s="18">
        <f>dEdxTable!B73</f>
        <v>71264</v>
      </c>
      <c r="E77" s="18">
        <f ca="1">$D77+dEdxTable!C73*Primary!$B$1</f>
        <v>73931.999928619858</v>
      </c>
      <c r="F77" s="18">
        <f ca="1">$D77+dEdxTable!D73*Primary!$B$1</f>
        <v>73931.689960384028</v>
      </c>
      <c r="G77" s="18">
        <f ca="1">$D77+dEdxTable!E73*Primary!$B$1</f>
        <v>74693.178593097546</v>
      </c>
      <c r="H77" s="18">
        <f ca="1">$D77+dEdxTable!F73*Primary!$B$1</f>
        <v>76005.997394625083</v>
      </c>
      <c r="I77" s="18">
        <f ca="1">$D77+dEdxTable!G73*Primary!$B$1</f>
        <v>77326.358756558053</v>
      </c>
      <c r="J77" s="18">
        <f ca="1">$D77+dEdxTable!H73*Primary!$B$1</f>
        <v>79267.069881152071</v>
      </c>
      <c r="K77" s="18">
        <f ca="1">$D77+dEdxTable!I73*Primary!$B$1</f>
        <v>80600.656554480884</v>
      </c>
      <c r="L77" s="18">
        <f ca="1">$D77+dEdxTable!J73*Primary!$B$1</f>
        <v>81935.173132517215</v>
      </c>
      <c r="M77" s="18">
        <f ca="1">$D77+dEdxTable!K73*Primary!$B$1</f>
        <v>82636.734572968344</v>
      </c>
      <c r="N77" s="18">
        <f ca="1">$D77+dEdxTable!L73*Primary!$B$1</f>
        <v>84602.96641564653</v>
      </c>
      <c r="O77" s="18">
        <f ca="1">$D77+dEdxTable!M73*Primary!$B$1</f>
        <v>85299.36171883365</v>
      </c>
      <c r="P77" s="18">
        <f ca="1">$D77+dEdxTable!N73*Primary!$B$1</f>
        <v>87270.75969877583</v>
      </c>
      <c r="Q77" s="18">
        <f ca="1">$D77+dEdxTable!O73*Primary!$B$1</f>
        <v>87963.022092151747</v>
      </c>
      <c r="R77" s="18">
        <f ca="1">$D77+dEdxTable!P73*Primary!$B$1</f>
        <v>89939.586209357934</v>
      </c>
      <c r="S77" s="18">
        <f ca="1">$D77+dEdxTable!Q73*Primary!$B$1</f>
        <v>90627.715692922662</v>
      </c>
      <c r="T77" s="18">
        <f ca="1">$D77+dEdxTable!R73*Primary!$B$1</f>
        <v>92607.379492487235</v>
      </c>
      <c r="U77" s="18">
        <f ca="1">$D77+dEdxTable!S73*Primary!$B$1</f>
        <v>93293.442521146368</v>
      </c>
      <c r="V77" s="18">
        <f ca="1">$D77+dEdxTable!T73*Primary!$B$1</f>
        <v>92873.95217530962</v>
      </c>
      <c r="W77" s="18">
        <f ca="1">$D77+dEdxTable!U73*Primary!$B$1</f>
        <v>95960.202576822878</v>
      </c>
      <c r="X77" s="18">
        <f ca="1">$D77+dEdxTable!V73*Primary!$B$1</f>
        <v>97942.966058745864</v>
      </c>
      <c r="Y77" s="18">
        <f ca="1">$D77+dEdxTable!W73*Primary!$B$1</f>
        <v>97409.820693101108</v>
      </c>
      <c r="Z77" s="18">
        <f ca="1">$D77+dEdxTable!X73*Primary!$B$1</f>
        <v>98166.143188550632</v>
      </c>
      <c r="AA77" s="18">
        <f ca="1">$D77+dEdxTable!Y73*Primary!$B$1</f>
        <v>98938.997323244941</v>
      </c>
      <c r="AB77" s="18">
        <f ca="1">$D77+dEdxTable!Z73*Primary!$B$1</f>
        <v>100817.40483243513</v>
      </c>
      <c r="AC77" s="18">
        <f ca="1">$D77+dEdxTable!AA73*Primary!$B$1</f>
        <v>101583.02637495985</v>
      </c>
      <c r="AD77" s="18">
        <f ca="1">$D77+dEdxTable!AB73*Primary!$B$1</f>
        <v>103470.73293122524</v>
      </c>
      <c r="AE77" s="18">
        <f ca="1">$D77+dEdxTable!AC73*Primary!$B$1</f>
        <v>104229.12188158036</v>
      </c>
      <c r="AF77" s="18">
        <f ca="1">$D77+dEdxTable!AD73*Primary!$B$1</f>
        <v>106717.13358792249</v>
      </c>
    </row>
    <row r="78" spans="2:32" x14ac:dyDescent="0.15">
      <c r="B78" s="30"/>
      <c r="C78" s="30"/>
      <c r="D78" s="18">
        <f>dEdxTable!B74</f>
        <v>89716</v>
      </c>
      <c r="E78" s="18">
        <f ca="1">$D78+dEdxTable!C74*Primary!$B$1</f>
        <v>92462.008601306254</v>
      </c>
      <c r="F78" s="18">
        <f ca="1">$D78+dEdxTable!D74*Primary!$B$1</f>
        <v>92461.698633070424</v>
      </c>
      <c r="G78" s="18">
        <f ca="1">$D78+dEdxTable!E74*Primary!$B$1</f>
        <v>93245.401656019123</v>
      </c>
      <c r="H78" s="18">
        <f ca="1">$D78+dEdxTable!F74*Primary!$B$1</f>
        <v>94596.553196045541</v>
      </c>
      <c r="I78" s="18">
        <f ca="1">$D78+dEdxTable!G74*Primary!$B$1</f>
        <v>95955.660587458508</v>
      </c>
      <c r="J78" s="18">
        <f ca="1">$D78+dEdxTable!H74*Primary!$B$1</f>
        <v>97953.095899211243</v>
      </c>
      <c r="K78" s="18">
        <f ca="1">$D78+dEdxTable!I74*Primary!$B$1</f>
        <v>99325.738570255897</v>
      </c>
      <c r="L78" s="18">
        <f ca="1">$D78+dEdxTable!J74*Primary!$B$1</f>
        <v>100699.20782326278</v>
      </c>
      <c r="M78" s="18">
        <f ca="1">$D78+dEdxTable!K74*Primary!$B$1</f>
        <v>101421.43381276992</v>
      </c>
      <c r="N78" s="18">
        <f ca="1">$D78+dEdxTable!L74*Primary!$B$1</f>
        <v>103444.49316535209</v>
      </c>
      <c r="O78" s="18">
        <f ca="1">$D78+dEdxTable!M74*Primary!$B$1</f>
        <v>104161.5530175952</v>
      </c>
      <c r="P78" s="18">
        <f ca="1">$D78+dEdxTable!N74*Primary!$B$1</f>
        <v>106190.81173489417</v>
      </c>
      <c r="Q78" s="18">
        <f ca="1">$D78+dEdxTable!O74*Primary!$B$1</f>
        <v>106902.70544987331</v>
      </c>
      <c r="R78" s="18">
        <f ca="1">$D78+dEdxTable!P74*Primary!$B$1</f>
        <v>108937.13030443629</v>
      </c>
      <c r="S78" s="18">
        <f ca="1">$D78+dEdxTable!Q74*Primary!$B$1</f>
        <v>109645.924337057</v>
      </c>
      <c r="T78" s="18">
        <f ca="1">$D78+dEdxTable!R74*Primary!$B$1</f>
        <v>111683.44887397837</v>
      </c>
      <c r="U78" s="18">
        <f ca="1">$D78+dEdxTable!S74*Primary!$B$1</f>
        <v>112389.14322424069</v>
      </c>
      <c r="V78" s="18">
        <f ca="1">$D78+dEdxTable!T74*Primary!$B$1</f>
        <v>111957.25414897034</v>
      </c>
      <c r="W78" s="18">
        <f ca="1">$D78+dEdxTable!U74*Primary!$B$1</f>
        <v>115133.39533887719</v>
      </c>
      <c r="X78" s="18">
        <f ca="1">$D78+dEdxTable!V74*Primary!$B$1</f>
        <v>117174.01955815697</v>
      </c>
      <c r="Y78" s="18">
        <f ca="1">$D78+dEdxTable!W74*Primary!$B$1</f>
        <v>116625.37578072023</v>
      </c>
      <c r="Z78" s="18">
        <f ca="1">$D78+dEdxTable!X74*Primary!$B$1</f>
        <v>117403.39605267854</v>
      </c>
      <c r="AA78" s="18">
        <f ca="1">$D78+dEdxTable!Y74*Primary!$B$1</f>
        <v>118198.98119133446</v>
      </c>
      <c r="AB78" s="18">
        <f ca="1">$D78+dEdxTable!Z74*Primary!$B$1</f>
        <v>120132.14975552305</v>
      </c>
      <c r="AC78" s="18">
        <f ca="1">$D78+dEdxTable!AA74*Primary!$B$1</f>
        <v>120919.46907455655</v>
      </c>
      <c r="AD78" s="18">
        <f ca="1">$D78+dEdxTable!AB74*Primary!$B$1</f>
        <v>122864.00314072594</v>
      </c>
      <c r="AE78" s="18">
        <f ca="1">$D78+dEdxTable!AC74*Primary!$B$1</f>
        <v>123643.05664013705</v>
      </c>
      <c r="AF78" s="18">
        <f ca="1">$D78+dEdxTable!AD74*Primary!$B$1</f>
        <v>126203.39426817518</v>
      </c>
    </row>
    <row r="79" spans="2:32" x14ac:dyDescent="0.15">
      <c r="B79" s="30"/>
      <c r="C79" s="30"/>
      <c r="D79" s="18">
        <f>dEdxTable!B75</f>
        <v>112950</v>
      </c>
      <c r="E79" s="18">
        <f ca="1">$D79+dEdxTable!C75*Primary!$B$1</f>
        <v>115758.3122167101</v>
      </c>
      <c r="F79" s="18">
        <f ca="1">$D79+dEdxTable!D75*Primary!$B$1</f>
        <v>115757.89892572896</v>
      </c>
      <c r="G79" s="18">
        <f ca="1">$D79+dEdxTable!E75*Primary!$B$1</f>
        <v>116559.37346086584</v>
      </c>
      <c r="H79" s="18">
        <f ca="1">$D79+dEdxTable!F75*Primary!$B$1</f>
        <v>117941.21185624041</v>
      </c>
      <c r="I79" s="18">
        <f ca="1">$D79+dEdxTable!G75*Primary!$B$1</f>
        <v>119331.00610300153</v>
      </c>
      <c r="J79" s="18">
        <f ca="1">$D79+dEdxTable!H75*Primary!$B$1</f>
        <v>121373.69677718691</v>
      </c>
      <c r="K79" s="18">
        <f ca="1">$D79+dEdxTable!I75*Primary!$B$1</f>
        <v>122777.43959456083</v>
      </c>
      <c r="L79" s="18">
        <f ca="1">$D79+dEdxTable!J75*Primary!$B$1</f>
        <v>124181.18241193476</v>
      </c>
      <c r="M79" s="18">
        <f ca="1">$D79+dEdxTable!K75*Primary!$B$1</f>
        <v>124919.94004068668</v>
      </c>
      <c r="N79" s="18">
        <f ca="1">$D79+dEdxTable!L75*Primary!$B$1</f>
        <v>126989.49462864485</v>
      </c>
      <c r="O79" s="18">
        <f ca="1">$D79+dEdxTable!M75*Primary!$B$1</f>
        <v>127722.05289267997</v>
      </c>
      <c r="P79" s="18">
        <f ca="1">$D79+dEdxTable!N75*Primary!$B$1</f>
        <v>129797.80684535493</v>
      </c>
      <c r="Q79" s="18">
        <f ca="1">$D79+dEdxTable!O75*Primary!$B$1</f>
        <v>130526.23219957887</v>
      </c>
      <c r="R79" s="18">
        <f ca="1">$D79+dEdxTable!P75*Primary!$B$1</f>
        <v>132606.11906206503</v>
      </c>
      <c r="S79" s="18">
        <f ca="1">$D79+dEdxTable!Q75*Primary!$B$1</f>
        <v>133330.41150647774</v>
      </c>
      <c r="T79" s="18">
        <f ca="1">$D79+dEdxTable!R75*Primary!$B$1</f>
        <v>135414.43127877513</v>
      </c>
      <c r="U79" s="18">
        <f ca="1">$D79+dEdxTable!S75*Primary!$B$1</f>
        <v>136136.65726828223</v>
      </c>
      <c r="V79" s="18">
        <f ca="1">$D79+dEdxTable!T75*Primary!$B$1</f>
        <v>135694.43591848388</v>
      </c>
      <c r="W79" s="18">
        <f ca="1">$D79+dEdxTable!U75*Primary!$B$1</f>
        <v>138941.86980263394</v>
      </c>
      <c r="X79" s="18">
        <f ca="1">$D79+dEdxTable!V75*Primary!$B$1</f>
        <v>141028.98925728971</v>
      </c>
      <c r="Y79" s="18">
        <f ca="1">$D79+dEdxTable!W75*Primary!$B$1</f>
        <v>140468.97997787216</v>
      </c>
      <c r="Z79" s="18">
        <f ca="1">$D79+dEdxTable!X75*Primary!$B$1</f>
        <v>141263.53188907527</v>
      </c>
      <c r="AA79" s="18">
        <f ca="1">$D79+dEdxTable!Y75*Primary!$B$1</f>
        <v>142076.6818944288</v>
      </c>
      <c r="AB79" s="18">
        <f ca="1">$D79+dEdxTable!Z75*Primary!$B$1</f>
        <v>144055.31246654058</v>
      </c>
      <c r="AC79" s="18">
        <f ca="1">$D79+dEdxTable!AA75*Primary!$B$1</f>
        <v>144860.19665227167</v>
      </c>
      <c r="AD79" s="18">
        <f ca="1">$D79+dEdxTable!AB75*Primary!$B$1</f>
        <v>146848.12627145866</v>
      </c>
      <c r="AE79" s="18">
        <f ca="1">$D79+dEdxTable!AC75*Primary!$B$1</f>
        <v>147645.77786502015</v>
      </c>
      <c r="AF79" s="18">
        <f ca="1">$D79+dEdxTable!AD75*Primary!$B$1</f>
        <v>150263.97623041508</v>
      </c>
    </row>
    <row r="80" spans="2:32" x14ac:dyDescent="0.15">
      <c r="B80" s="30"/>
      <c r="C80" s="30"/>
      <c r="D80" s="18">
        <f>dEdxTable!B76</f>
        <v>142190</v>
      </c>
      <c r="E80" s="18">
        <f ca="1">$D80+dEdxTable!C76*Primary!$B$1</f>
        <v>145045.53071130306</v>
      </c>
      <c r="F80" s="18">
        <f ca="1">$D80+dEdxTable!D76*Primary!$B$1</f>
        <v>145045.11742032191</v>
      </c>
      <c r="G80" s="18">
        <f ca="1">$D80+dEdxTable!E76*Primary!$B$1</f>
        <v>145860.12723509048</v>
      </c>
      <c r="H80" s="18">
        <f ca="1">$D80+dEdxTable!F76*Primary!$B$1</f>
        <v>147265.21324815304</v>
      </c>
      <c r="I80" s="18">
        <f ca="1">$D80+dEdxTable!G76*Primary!$B$1</f>
        <v>148678.35843534744</v>
      </c>
      <c r="J80" s="18">
        <f ca="1">$D80+dEdxTable!H76*Primary!$B$1</f>
        <v>150755.45558371104</v>
      </c>
      <c r="K80" s="18">
        <f ca="1">$D80+dEdxTable!I76*Primary!$B$1</f>
        <v>152182.8593097541</v>
      </c>
      <c r="L80" s="18">
        <f ca="1">$D80+dEdxTable!J76*Primary!$B$1</f>
        <v>153610.26303579714</v>
      </c>
      <c r="M80" s="18">
        <f ca="1">$D80+dEdxTable!K76*Primary!$B$1</f>
        <v>154361.41939398265</v>
      </c>
      <c r="N80" s="18">
        <f ca="1">$D80+dEdxTable!L76*Primary!$B$1</f>
        <v>156466.10371533601</v>
      </c>
      <c r="O80" s="18">
        <f ca="1">$D80+dEdxTable!M76*Primary!$B$1</f>
        <v>157211.06070880475</v>
      </c>
      <c r="P80" s="18">
        <f ca="1">$D80+dEdxTable!N76*Primary!$B$1</f>
        <v>159320.91116742211</v>
      </c>
      <c r="Q80" s="18">
        <f ca="1">$D80+dEdxTable!O76*Primary!$B$1</f>
        <v>160061.73525107963</v>
      </c>
      <c r="R80" s="18">
        <f ca="1">$D80+dEdxTable!P76*Primary!$B$1</f>
        <v>162176.75184696098</v>
      </c>
      <c r="S80" s="18">
        <f ca="1">$D80+dEdxTable!Q76*Primary!$B$1</f>
        <v>162913.44302080732</v>
      </c>
      <c r="T80" s="18">
        <f ca="1">$D80+dEdxTable!R76*Primary!$B$1</f>
        <v>165031.55929904708</v>
      </c>
      <c r="U80" s="18">
        <f ca="1">$D80+dEdxTable!S76*Primary!$B$1</f>
        <v>165766.18401798781</v>
      </c>
      <c r="V80" s="18">
        <f ca="1">$D80+dEdxTable!T76*Primary!$B$1</f>
        <v>165317.76330347266</v>
      </c>
      <c r="W80" s="18">
        <f ca="1">$D80+dEdxTable!U76*Primary!$B$1</f>
        <v>168619.95824262107</v>
      </c>
      <c r="X80" s="18">
        <f ca="1">$D80+dEdxTable!V76*Primary!$B$1</f>
        <v>170741.17420321924</v>
      </c>
      <c r="Y80" s="18">
        <f ca="1">$D80+dEdxTable!W76*Primary!$B$1</f>
        <v>170171.86587672652</v>
      </c>
      <c r="Z80" s="18">
        <f ca="1">$D80+dEdxTable!X76*Primary!$B$1</f>
        <v>170979.84974481602</v>
      </c>
      <c r="AA80" s="18">
        <f ca="1">$D80+dEdxTable!Y76*Primary!$B$1</f>
        <v>171806.43170705592</v>
      </c>
      <c r="AB80" s="18">
        <f ca="1">$D80+dEdxTable!Z76*Primary!$B$1</f>
        <v>173818.1255576573</v>
      </c>
      <c r="AC80" s="18">
        <f ca="1">$D80+dEdxTable!AA76*Primary!$B$1</f>
        <v>174636.44170027482</v>
      </c>
      <c r="AD80" s="18">
        <f ca="1">$D80+dEdxTable!AB76*Primary!$B$1</f>
        <v>176657.43459795139</v>
      </c>
      <c r="AE80" s="18">
        <f ca="1">$D80+dEdxTable!AC76*Primary!$B$1</f>
        <v>177468.51814839931</v>
      </c>
      <c r="AF80" s="18">
        <f ca="1">$D80+dEdxTable!AD76*Primary!$B$1</f>
        <v>180131.1452942646</v>
      </c>
    </row>
    <row r="81" spans="2:35" x14ac:dyDescent="0.15">
      <c r="B81" s="30"/>
      <c r="C81" s="30"/>
      <c r="D81" s="18">
        <f>dEdxTable!B77</f>
        <v>179010</v>
      </c>
      <c r="E81" s="18">
        <f ca="1">$D81+dEdxTable!C77*Primary!$B$1</f>
        <v>181913.57578785825</v>
      </c>
      <c r="F81" s="18">
        <f ca="1">$D81+dEdxTable!D77*Primary!$B$1</f>
        <v>181913.16249687711</v>
      </c>
      <c r="G81" s="18">
        <f ca="1">$D81+dEdxTable!E77*Primary!$B$1</f>
        <v>182741.91423676792</v>
      </c>
      <c r="H81" s="18">
        <f ca="1">$D81+dEdxTable!F77*Primary!$B$1</f>
        <v>184170.5578357543</v>
      </c>
      <c r="I81" s="18">
        <f ca="1">$D81+dEdxTable!G77*Primary!$B$1</f>
        <v>185607.57057710839</v>
      </c>
      <c r="J81" s="18">
        <f ca="1">$D81+dEdxTable!H77*Primary!$B$1</f>
        <v>187719.48749063135</v>
      </c>
      <c r="K81" s="18">
        <f ca="1">$D81+dEdxTable!I77*Primary!$B$1</f>
        <v>189170.96541632465</v>
      </c>
      <c r="L81" s="18">
        <f ca="1">$D81+dEdxTable!J77*Primary!$B$1</f>
        <v>190622.44334201791</v>
      </c>
      <c r="M81" s="18">
        <f ca="1">$D81+dEdxTable!K77*Primary!$B$1</f>
        <v>191387.03165708983</v>
      </c>
      <c r="N81" s="18">
        <f ca="1">$D81+dEdxTable!L77*Primary!$B$1</f>
        <v>193525.81248438559</v>
      </c>
      <c r="O81" s="18">
        <f ca="1">$D81+dEdxTable!M77*Primary!$B$1</f>
        <v>194283.1682072879</v>
      </c>
      <c r="P81" s="18">
        <f ca="1">$D81+dEdxTable!N77*Primary!$B$1</f>
        <v>196429.18162675327</v>
      </c>
      <c r="Q81" s="18">
        <f ca="1">$D81+dEdxTable!O77*Primary!$B$1</f>
        <v>197182.40443984439</v>
      </c>
      <c r="R81" s="18">
        <f ca="1">$D81+dEdxTable!P77*Primary!$B$1</f>
        <v>199332.55076912095</v>
      </c>
      <c r="S81" s="18">
        <f ca="1">$D81+dEdxTable!Q77*Primary!$B$1</f>
        <v>200081.64067240088</v>
      </c>
      <c r="T81" s="18">
        <f ca="1">$D81+dEdxTable!R77*Primary!$B$1</f>
        <v>202235.91991148863</v>
      </c>
      <c r="U81" s="18">
        <f ca="1">$D81+dEdxTable!S77*Primary!$B$1</f>
        <v>202982.94335986295</v>
      </c>
      <c r="V81" s="18">
        <f ca="1">$D81+dEdxTable!T77*Primary!$B$1</f>
        <v>202526.2568257254</v>
      </c>
      <c r="W81" s="18">
        <f ca="1">$D81+dEdxTable!U77*Primary!$B$1</f>
        <v>205884.24604732502</v>
      </c>
      <c r="X81" s="18">
        <f ca="1">$D81+dEdxTable!V77*Primary!$B$1</f>
        <v>208041.62496877118</v>
      </c>
      <c r="Y81" s="18">
        <f ca="1">$D81+dEdxTable!W77*Primary!$B$1</f>
        <v>207461.98436775047</v>
      </c>
      <c r="Z81" s="18">
        <f ca="1">$D81+dEdxTable!X77*Primary!$B$1</f>
        <v>208283.40019272637</v>
      </c>
      <c r="AA81" s="18">
        <f ca="1">$D81+dEdxTable!Y77*Primary!$B$1</f>
        <v>209124.44733930548</v>
      </c>
      <c r="AB81" s="18">
        <f ca="1">$D81+dEdxTable!Z77*Primary!$B$1</f>
        <v>211169.20446839643</v>
      </c>
      <c r="AC81" s="18">
        <f ca="1">$D81+dEdxTable!AA77*Primary!$B$1</f>
        <v>212001.98579535316</v>
      </c>
      <c r="AD81" s="18">
        <f ca="1">$D81+dEdxTable!AB77*Primary!$B$1</f>
        <v>214057.07519897213</v>
      </c>
      <c r="AE81" s="18">
        <f ca="1">$D81+dEdxTable!AC77*Primary!$B$1</f>
        <v>214881.59070630645</v>
      </c>
      <c r="AF81" s="18">
        <f ca="1">$D81+dEdxTable!AD77*Primary!$B$1</f>
        <v>217588.64663264214</v>
      </c>
    </row>
    <row r="82" spans="2:35" x14ac:dyDescent="0.15">
      <c r="B82" s="30"/>
      <c r="C82" s="30"/>
      <c r="D82" s="18">
        <f>dEdxTable!B78</f>
        <v>225360</v>
      </c>
      <c r="E82" s="18">
        <f ca="1">$D82+dEdxTable!C78*Primary!$B$1</f>
        <v>228312.34412363041</v>
      </c>
      <c r="F82" s="18">
        <f ca="1">$D82+dEdxTable!D78*Primary!$B$1</f>
        <v>228312.03415539456</v>
      </c>
      <c r="G82" s="18">
        <f ca="1">$D82+dEdxTable!E78*Primary!$B$1</f>
        <v>229154.73446589813</v>
      </c>
      <c r="H82" s="18">
        <f ca="1">$D82+dEdxTable!F78*Primary!$B$1</f>
        <v>230607.45226453478</v>
      </c>
      <c r="I82" s="18">
        <f ca="1">$D82+dEdxTable!G78*Primary!$B$1</f>
        <v>232068.64252828437</v>
      </c>
      <c r="J82" s="18">
        <f ca="1">$D82+dEdxTable!H78*Primary!$B$1</f>
        <v>234215.99914343838</v>
      </c>
      <c r="K82" s="18">
        <f ca="1">$D82+dEdxTable!I78*Primary!$B$1</f>
        <v>235691.96455976303</v>
      </c>
      <c r="L82" s="18">
        <f ca="1">$D82+dEdxTable!J78*Primary!$B$1</f>
        <v>237167.7233305971</v>
      </c>
      <c r="M82" s="18">
        <f ca="1">$D82+dEdxTable!K78*Primary!$B$1</f>
        <v>237944.71037510262</v>
      </c>
      <c r="N82" s="18">
        <f ca="1">$D82+dEdxTable!L78*Primary!$B$1</f>
        <v>240120.68739069917</v>
      </c>
      <c r="O82" s="18">
        <f ca="1">$D82+dEdxTable!M78*Primary!$B$1</f>
        <v>240890.44184303508</v>
      </c>
      <c r="P82" s="18">
        <f ca="1">$D82+dEdxTable!N78*Primary!$B$1</f>
        <v>243072.61822334846</v>
      </c>
      <c r="Q82" s="18">
        <f ca="1">$D82+dEdxTable!O78*Primary!$B$1</f>
        <v>243838.23976587315</v>
      </c>
      <c r="R82" s="18">
        <f ca="1">$D82+dEdxTable!P78*Primary!$B$1</f>
        <v>246024.54905599772</v>
      </c>
      <c r="S82" s="18">
        <f ca="1">$D82+dEdxTable!Q78*Primary!$B$1</f>
        <v>246786.03768871122</v>
      </c>
      <c r="T82" s="18">
        <f ca="1">$D82+dEdxTable!R78*Primary!$B$1</f>
        <v>248976.47988864698</v>
      </c>
      <c r="U82" s="18">
        <f ca="1">$D82+dEdxTable!S78*Primary!$B$1</f>
        <v>249735.9020664549</v>
      </c>
      <c r="V82" s="18">
        <f ca="1">$D82+dEdxTable!T78*Primary!$B$1</f>
        <v>249271.98294014775</v>
      </c>
      <c r="W82" s="18">
        <f ca="1">$D82+dEdxTable!U78*Primary!$B$1</f>
        <v>252685.76644419858</v>
      </c>
      <c r="X82" s="18">
        <f ca="1">$D82+dEdxTable!V78*Primary!$B$1</f>
        <v>254880.34155394553</v>
      </c>
      <c r="Y82" s="18">
        <f ca="1">$D82+dEdxTable!W78*Primary!$B$1</f>
        <v>254290.3686783968</v>
      </c>
      <c r="Z82" s="18">
        <f ca="1">$D82+dEdxTable!X78*Primary!$B$1</f>
        <v>255126.24968771191</v>
      </c>
      <c r="AA82" s="18">
        <f ca="1">$D82+dEdxTable!Y78*Primary!$B$1</f>
        <v>255980.72879117742</v>
      </c>
      <c r="AB82" s="18">
        <f ca="1">$D82+dEdxTable!Z78*Primary!$B$1</f>
        <v>258059.58242621078</v>
      </c>
      <c r="AC82" s="18">
        <f ca="1">$D82+dEdxTable!AA78*Primary!$B$1</f>
        <v>258906.82893750671</v>
      </c>
      <c r="AD82" s="18">
        <f ca="1">$D82+dEdxTable!AB78*Primary!$B$1</f>
        <v>260996.01484706806</v>
      </c>
      <c r="AE82" s="18">
        <f ca="1">$D82+dEdxTable!AC78*Primary!$B$1</f>
        <v>261834.99553874158</v>
      </c>
      <c r="AF82" s="18">
        <f ca="1">$D82+dEdxTable!AD78*Primary!$B$1</f>
        <v>264587.51347300049</v>
      </c>
    </row>
    <row r="83" spans="2:35" x14ac:dyDescent="0.15">
      <c r="B83" s="30"/>
      <c r="C83" s="30"/>
      <c r="D83" s="18">
        <f>dEdxTable!B79</f>
        <v>283710</v>
      </c>
      <c r="E83" s="18">
        <f ca="1">$D83+dEdxTable!C79*Primary!$B$1</f>
        <v>286712.04236411006</v>
      </c>
      <c r="F83" s="18">
        <f ca="1">$D83+dEdxTable!D79*Primary!$B$1</f>
        <v>286711.62907312898</v>
      </c>
      <c r="G83" s="18">
        <f ca="1">$D83+dEdxTable!E79*Primary!$B$1</f>
        <v>287568.58792248118</v>
      </c>
      <c r="H83" s="18">
        <f ca="1">$D83+dEdxTable!F79*Primary!$B$1</f>
        <v>289045.68988900387</v>
      </c>
      <c r="I83" s="18">
        <f ca="1">$D83+dEdxTable!G79*Primary!$B$1</f>
        <v>290531.47096613015</v>
      </c>
      <c r="J83" s="18">
        <f ca="1">$D83+dEdxTable!H79*Primary!$B$1</f>
        <v>292714.99054213212</v>
      </c>
      <c r="K83" s="18">
        <f ca="1">$D83+dEdxTable!I79*Primary!$B$1</f>
        <v>294215.85674006923</v>
      </c>
      <c r="L83" s="18">
        <f ca="1">$D83+dEdxTable!J79*Primary!$B$1</f>
        <v>295717.13622898748</v>
      </c>
      <c r="M83" s="18">
        <f ca="1">$D83+dEdxTable!K79*Primary!$B$1</f>
        <v>296506.52200292656</v>
      </c>
      <c r="N83" s="18">
        <f ca="1">$D83+dEdxTable!L79*Primary!$B$1</f>
        <v>298718.66197937116</v>
      </c>
      <c r="O83" s="18">
        <f ca="1">$D83+dEdxTable!M79*Primary!$B$1</f>
        <v>299501.84838859347</v>
      </c>
      <c r="P83" s="18">
        <f ca="1">$D83+dEdxTable!N79*Primary!$B$1</f>
        <v>301720.18772975483</v>
      </c>
      <c r="Q83" s="18">
        <f ca="1">$D83+dEdxTable!O79*Primary!$B$1</f>
        <v>302498.20800171315</v>
      </c>
      <c r="R83" s="18">
        <f ca="1">$D83+dEdxTable!P79*Primary!$B$1</f>
        <v>304721.71348013845</v>
      </c>
      <c r="S83" s="18">
        <f ca="1">$D83+dEdxTable!Q79*Primary!$B$1</f>
        <v>305496.63406973839</v>
      </c>
      <c r="T83" s="18">
        <f ca="1">$D83+dEdxTable!R79*Primary!$B$1</f>
        <v>307724.27245797496</v>
      </c>
      <c r="U83" s="18">
        <f ca="1">$D83+dEdxTable!S79*Primary!$B$1</f>
        <v>308496.09336521645</v>
      </c>
      <c r="V83" s="18">
        <f ca="1">$D83+dEdxTable!T79*Primary!$B$1</f>
        <v>308023.90841928689</v>
      </c>
      <c r="W83" s="18">
        <f ca="1">$D83+dEdxTable!U79*Primary!$B$1</f>
        <v>311495.55266069452</v>
      </c>
      <c r="X83" s="18">
        <f ca="1">$D83+dEdxTable!V79*Primary!$B$1</f>
        <v>313726.29073128948</v>
      </c>
      <c r="Y83" s="18">
        <f ca="1">$D83+dEdxTable!W79*Primary!$B$1</f>
        <v>313127.01880866557</v>
      </c>
      <c r="Z83" s="18">
        <f ca="1">$D83+dEdxTable!X79*Primary!$B$1</f>
        <v>313976.33177486708</v>
      </c>
      <c r="AA83" s="18">
        <f ca="1">$D83+dEdxTable!Y79*Primary!$B$1</f>
        <v>314845.27606267174</v>
      </c>
      <c r="AB83" s="18">
        <f ca="1">$D83+dEdxTable!Z79*Primary!$B$1</f>
        <v>316960.29265855311</v>
      </c>
      <c r="AC83" s="18">
        <f ca="1">$D83+dEdxTable!AA79*Primary!$B$1</f>
        <v>317820.97112673544</v>
      </c>
      <c r="AD83" s="18">
        <f ca="1">$D83+dEdxTable!AB79*Primary!$B$1</f>
        <v>319945.28676969197</v>
      </c>
      <c r="AE83" s="18">
        <f ca="1">$D83+dEdxTable!AC79*Primary!$B$1</f>
        <v>320798.7326457047</v>
      </c>
      <c r="AF83" s="18">
        <f ca="1">$D83+dEdxTable!AD79*Primary!$B$1</f>
        <v>323596.71258788678</v>
      </c>
    </row>
    <row r="84" spans="2:35" x14ac:dyDescent="0.15">
      <c r="B84" s="30"/>
      <c r="C84" s="30"/>
      <c r="D84" s="18">
        <f>dEdxTable!B80</f>
        <v>357170</v>
      </c>
      <c r="E84" s="18">
        <f ca="1">$D84+dEdxTable!C80*Primary!$B$1</f>
        <v>360222.46386380668</v>
      </c>
      <c r="F84" s="18">
        <f ca="1">$D84+dEdxTable!D80*Primary!$B$1</f>
        <v>360222.15389557084</v>
      </c>
      <c r="G84" s="18">
        <f ca="1">$D84+dEdxTable!E80*Primary!$B$1</f>
        <v>361093.5779292623</v>
      </c>
      <c r="H84" s="18">
        <f ca="1">$D84+dEdxTable!F80*Primary!$B$1</f>
        <v>362595.58067739749</v>
      </c>
      <c r="I84" s="18">
        <f ca="1">$D84+dEdxTable!G80*Primary!$B$1</f>
        <v>364106.2625361362</v>
      </c>
      <c r="J84" s="18">
        <f ca="1">$D84+dEdxTable!H80*Primary!$B$1</f>
        <v>366326.46168671257</v>
      </c>
      <c r="K84" s="18">
        <f ca="1">$D84+dEdxTable!I80*Primary!$B$1</f>
        <v>367852.53863449802</v>
      </c>
      <c r="L84" s="18">
        <f ca="1">$D84+dEdxTable!J80*Primary!$B$1</f>
        <v>369378.61558228347</v>
      </c>
      <c r="M84" s="18">
        <f ca="1">$D84+dEdxTable!K80*Primary!$B$1</f>
        <v>370181.43331310898</v>
      </c>
      <c r="N84" s="18">
        <f ca="1">$D84+dEdxTable!L80*Primary!$B$1</f>
        <v>372430.76947785431</v>
      </c>
      <c r="O84" s="18">
        <f ca="1">$D84+dEdxTable!M80*Primary!$B$1</f>
        <v>373227.38784396305</v>
      </c>
      <c r="P84" s="18">
        <f ca="1">$D84+dEdxTable!N80*Primary!$B$1</f>
        <v>375482.9233734252</v>
      </c>
      <c r="Q84" s="18">
        <f ca="1">$D84+dEdxTable!O80*Primary!$B$1</f>
        <v>376274.37560226989</v>
      </c>
      <c r="R84" s="18">
        <f ca="1">$D84+dEdxTable!P80*Primary!$B$1</f>
        <v>378535.07726899604</v>
      </c>
      <c r="S84" s="18">
        <f ca="1">$D84+dEdxTable!Q80*Primary!$B$1</f>
        <v>379323.42981548235</v>
      </c>
      <c r="T84" s="18">
        <f ca="1">$D84+dEdxTable!R80*Primary!$B$1</f>
        <v>381587.23116456688</v>
      </c>
      <c r="U84" s="18">
        <f ca="1">$D84+dEdxTable!S80*Primary!$B$1</f>
        <v>382372.4840286948</v>
      </c>
      <c r="V84" s="18">
        <f ca="1">$D84+dEdxTable!T80*Primary!$B$1</f>
        <v>381893.06649059569</v>
      </c>
      <c r="W84" s="18">
        <f ca="1">$D84+dEdxTable!U80*Primary!$B$1</f>
        <v>385422.57146936009</v>
      </c>
      <c r="X84" s="18">
        <f ca="1">$D84+dEdxTable!V80*Primary!$B$1</f>
        <v>387691.53895570862</v>
      </c>
      <c r="Y84" s="18">
        <f ca="1">$D84+dEdxTable!W80*Primary!$B$1</f>
        <v>387081.93475855672</v>
      </c>
      <c r="Z84" s="18">
        <f ca="1">$D84+dEdxTable!X80*Primary!$B$1</f>
        <v>387945.71290909738</v>
      </c>
      <c r="AA84" s="18">
        <f ca="1">$D84+dEdxTable!Y80*Primary!$B$1</f>
        <v>388829.12238124129</v>
      </c>
      <c r="AB84" s="18">
        <f ca="1">$D84+dEdxTable!Z80*Primary!$B$1</f>
        <v>390979.26871051785</v>
      </c>
      <c r="AC84" s="18">
        <f ca="1">$D84+dEdxTable!AA80*Primary!$B$1</f>
        <v>391854.41236303939</v>
      </c>
      <c r="AD84" s="18">
        <f ca="1">$D84+dEdxTable!AB80*Primary!$B$1</f>
        <v>394014.89096684393</v>
      </c>
      <c r="AE84" s="18">
        <f ca="1">$D84+dEdxTable!AC80*Primary!$B$1</f>
        <v>394882.80202719581</v>
      </c>
      <c r="AF84" s="18">
        <f ca="1">$D84+dEdxTable!AD80*Primary!$B$1</f>
        <v>397727.27720475395</v>
      </c>
    </row>
    <row r="85" spans="2:35" x14ac:dyDescent="0.15">
      <c r="B85" s="30"/>
      <c r="C85" s="30"/>
      <c r="D85" s="18">
        <f>dEdxTable!B81</f>
        <v>449640</v>
      </c>
      <c r="E85" s="18">
        <f ca="1">$D85+dEdxTable!C81*Primary!$B$1</f>
        <v>452743.81526821083</v>
      </c>
      <c r="F85" s="18">
        <f ca="1">$D85+dEdxTable!D81*Primary!$B$1</f>
        <v>452743.50529997499</v>
      </c>
      <c r="G85" s="18">
        <f ca="1">$D85+dEdxTable!E81*Primary!$B$1</f>
        <v>453629.60116349621</v>
      </c>
      <c r="H85" s="18">
        <f ca="1">$D85+dEdxTable!F81*Primary!$B$1</f>
        <v>455156.81466147973</v>
      </c>
      <c r="I85" s="18">
        <f ca="1">$D85+dEdxTable!G81*Primary!$B$1</f>
        <v>456693.01723830256</v>
      </c>
      <c r="J85" s="18">
        <f ca="1">$D85+dEdxTable!H81*Primary!$B$1</f>
        <v>458950.51589992503</v>
      </c>
      <c r="K85" s="18">
        <f ca="1">$D85+dEdxTable!I81*Primary!$B$1</f>
        <v>460502.3202112852</v>
      </c>
      <c r="L85" s="18">
        <f ca="1">$D85+dEdxTable!J81*Primary!$B$1</f>
        <v>462054.22784539062</v>
      </c>
      <c r="M85" s="18">
        <f ca="1">$D85+dEdxTable!K81*Primary!$B$1</f>
        <v>462870.47753310256</v>
      </c>
      <c r="N85" s="18">
        <f ca="1">$D85+dEdxTable!L81*Primary!$B$1</f>
        <v>465158.04311360151</v>
      </c>
      <c r="O85" s="18">
        <f ca="1">$D85+dEdxTable!M81*Primary!$B$1</f>
        <v>465967.06020914379</v>
      </c>
      <c r="P85" s="18">
        <f ca="1">$D85+dEdxTable!N81*Primary!$B$1</f>
        <v>468260.82515435957</v>
      </c>
      <c r="Q85" s="18">
        <f ca="1">$D85+dEdxTable!O81*Primary!$B$1</f>
        <v>469065.70934009063</v>
      </c>
      <c r="R85" s="18">
        <f ca="1">$D85+dEdxTable!P81*Primary!$B$1</f>
        <v>471364.6404225704</v>
      </c>
      <c r="S85" s="18">
        <f ca="1">$D85+dEdxTable!Q81*Primary!$B$1</f>
        <v>472165.3916984903</v>
      </c>
      <c r="T85" s="18">
        <f ca="1">$D85+dEdxTable!R81*Primary!$B$1</f>
        <v>474468.45569078124</v>
      </c>
      <c r="U85" s="18">
        <f ca="1">$D85+dEdxTable!S81*Primary!$B$1</f>
        <v>475266.10728434275</v>
      </c>
      <c r="V85" s="18">
        <f ca="1">$D85+dEdxTable!T81*Primary!$B$1</f>
        <v>474778.42392662121</v>
      </c>
      <c r="W85" s="18">
        <f ca="1">$D85+dEdxTable!U81*Primary!$B$1</f>
        <v>478367.85609764804</v>
      </c>
      <c r="X85" s="18">
        <f ca="1">$D85+dEdxTable!V81*Primary!$B$1</f>
        <v>480675.05299975019</v>
      </c>
      <c r="Y85" s="18">
        <f ca="1">$D85+dEdxTable!W81*Primary!$B$1</f>
        <v>480055.11652807024</v>
      </c>
      <c r="Z85" s="18">
        <f ca="1">$D85+dEdxTable!X81*Primary!$B$1</f>
        <v>480933.35986295016</v>
      </c>
      <c r="AA85" s="18">
        <f ca="1">$D85+dEdxTable!Y81*Primary!$B$1</f>
        <v>481831.23451943323</v>
      </c>
      <c r="AB85" s="18">
        <f ca="1">$D85+dEdxTable!Z81*Primary!$B$1</f>
        <v>484017.5438095578</v>
      </c>
      <c r="AC85" s="18">
        <f ca="1">$D85+dEdxTable!AA81*Primary!$B$1</f>
        <v>484907.15264641849</v>
      </c>
      <c r="AD85" s="18">
        <f ca="1">$D85+dEdxTable!AB81*Primary!$B$1</f>
        <v>487103.79421107104</v>
      </c>
      <c r="AE85" s="18">
        <f ca="1">$D85+dEdxTable!AC81*Primary!$B$1</f>
        <v>487986.17045576219</v>
      </c>
      <c r="AF85" s="18">
        <f ca="1">$D85+dEdxTable!AD81*Primary!$B$1</f>
        <v>490879.20732360182</v>
      </c>
    </row>
    <row r="86" spans="2:35" x14ac:dyDescent="0.15">
      <c r="B86" s="30"/>
      <c r="C86" s="30"/>
      <c r="D86" s="18">
        <f>dEdxTable!B82</f>
        <v>566070</v>
      </c>
      <c r="E86" s="18">
        <f ca="1">$D86+dEdxTable!C82*Primary!$B$1</f>
        <v>569226.09657732258</v>
      </c>
      <c r="F86" s="18">
        <f ca="1">$D86+dEdxTable!D82*Primary!$B$1</f>
        <v>569225.68328634137</v>
      </c>
      <c r="G86" s="18">
        <f ca="1">$D86+dEdxTable!E82*Primary!$B$1</f>
        <v>570126.76094792818</v>
      </c>
      <c r="H86" s="18">
        <f ca="1">$D86+dEdxTable!F82*Primary!$B$1</f>
        <v>571679.70180948637</v>
      </c>
      <c r="I86" s="18">
        <f ca="1">$D86+dEdxTable!G82*Primary!$B$1</f>
        <v>573241.73507262929</v>
      </c>
      <c r="J86" s="18">
        <f ca="1">$D86+dEdxTable!H82*Primary!$B$1</f>
        <v>575537.15318176954</v>
      </c>
      <c r="K86" s="18">
        <f ca="1">$D86+dEdxTable!I82*Primary!$B$1</f>
        <v>577115.20147043082</v>
      </c>
      <c r="L86" s="18">
        <f ca="1">$D86+dEdxTable!J82*Primary!$B$1</f>
        <v>578692.93979085621</v>
      </c>
      <c r="M86" s="18">
        <f ca="1">$D86+dEdxTable!K82*Primary!$B$1</f>
        <v>579523.65466290736</v>
      </c>
      <c r="N86" s="18">
        <f ca="1">$D86+dEdxTable!L82*Primary!$B$1</f>
        <v>581848.4164317071</v>
      </c>
      <c r="O86" s="18">
        <f ca="1">$D86+dEdxTable!M82*Primary!$B$1</f>
        <v>582671.89871158858</v>
      </c>
      <c r="P86" s="18">
        <f ca="1">$D86+dEdxTable!N82*Primary!$B$1</f>
        <v>585004.92630001076</v>
      </c>
      <c r="Q86" s="18">
        <f ca="1">$D86+dEdxTable!O82*Primary!$B$1</f>
        <v>585822.20921517536</v>
      </c>
      <c r="R86" s="18">
        <f ca="1">$D86+dEdxTable!P82*Primary!$B$1</f>
        <v>588160.40294086153</v>
      </c>
      <c r="S86" s="18">
        <f ca="1">$D86+dEdxTable!Q82*Primary!$B$1</f>
        <v>588974.58617366792</v>
      </c>
      <c r="T86" s="18">
        <f ca="1">$D86+dEdxTable!R82*Primary!$B$1</f>
        <v>591315.87958171242</v>
      </c>
      <c r="U86" s="18">
        <f ca="1">$D86+dEdxTable!S82*Primary!$B$1</f>
        <v>592126.96313216037</v>
      </c>
      <c r="V86" s="18">
        <f ca="1">$D86+dEdxTable!T82*Primary!$B$1</f>
        <v>591631.01395481639</v>
      </c>
      <c r="W86" s="18">
        <f ca="1">$D86+dEdxTable!U82*Primary!$B$1</f>
        <v>595281.40654555836</v>
      </c>
      <c r="X86" s="18">
        <f ca="1">$D86+dEdxTable!V82*Primary!$B$1</f>
        <v>597626.83286341408</v>
      </c>
      <c r="Y86" s="18">
        <f ca="1">$D86+dEdxTable!W82*Primary!$B$1</f>
        <v>596996.56411720614</v>
      </c>
      <c r="Z86" s="18">
        <f ca="1">$D86+dEdxTable!X82*Primary!$B$1</f>
        <v>597889.27263642533</v>
      </c>
      <c r="AA86" s="18">
        <f ca="1">$D86+dEdxTable!Y82*Primary!$B$1</f>
        <v>598801.6124772476</v>
      </c>
      <c r="AB86" s="18">
        <f ca="1">$D86+dEdxTable!Z82*Primary!$B$1</f>
        <v>601025.1179556729</v>
      </c>
      <c r="AC86" s="18">
        <f ca="1">$D86+dEdxTable!AA82*Primary!$B$1</f>
        <v>601930.22520432563</v>
      </c>
      <c r="AD86" s="18">
        <f ca="1">$D86+dEdxTable!AB82*Primary!$B$1</f>
        <v>604164.06295727903</v>
      </c>
      <c r="AE86" s="18">
        <f ca="1">$D86+dEdxTable!AC82*Primary!$B$1</f>
        <v>605061.9376137621</v>
      </c>
      <c r="AF86" s="18">
        <f ca="1">$D86+dEdxTable!AD82*Primary!$B$1</f>
        <v>608002.50294443057</v>
      </c>
    </row>
    <row r="87" spans="2:35" x14ac:dyDescent="0.15">
      <c r="B87" s="30"/>
      <c r="C87" s="30"/>
      <c r="D87" s="18">
        <f>dEdxTable!B83</f>
        <v>712640</v>
      </c>
      <c r="E87" s="18">
        <f ca="1">$D87+dEdxTable!C83*Primary!$B$1</f>
        <v>715849.10114565119</v>
      </c>
      <c r="F87" s="18">
        <f ca="1">$D87+dEdxTable!D83*Primary!$B$1</f>
        <v>715848.79117741529</v>
      </c>
      <c r="G87" s="18">
        <f ca="1">$D87+dEdxTable!E83*Primary!$B$1</f>
        <v>716765.05728255829</v>
      </c>
      <c r="H87" s="18">
        <f ca="1">$D87+dEdxTable!F83*Primary!$B$1</f>
        <v>718344.13879867236</v>
      </c>
      <c r="I87" s="18">
        <f ca="1">$D87+dEdxTable!G83*Primary!$B$1</f>
        <v>719932.41603911633</v>
      </c>
      <c r="J87" s="18">
        <f ca="1">$D87+dEdxTable!H83*Primary!$B$1</f>
        <v>722266.37353224598</v>
      </c>
      <c r="K87" s="18">
        <f ca="1">$D87+dEdxTable!I83*Primary!$B$1</f>
        <v>723871.18241193471</v>
      </c>
      <c r="L87" s="18">
        <f ca="1">$D87+dEdxTable!J83*Primary!$B$1</f>
        <v>725475.78464613296</v>
      </c>
      <c r="M87" s="18">
        <f ca="1">$D87+dEdxTable!K83*Primary!$B$1</f>
        <v>726319.93147507054</v>
      </c>
      <c r="N87" s="18">
        <f ca="1">$D87+dEdxTable!L83*Primary!$B$1</f>
        <v>728683.95588707668</v>
      </c>
      <c r="O87" s="18">
        <f ca="1">$D87+dEdxTable!M83*Primary!$B$1</f>
        <v>729520.87012384459</v>
      </c>
      <c r="P87" s="18">
        <f ca="1">$D87+dEdxTable!N83*Primary!$B$1</f>
        <v>731893.16035547305</v>
      </c>
      <c r="Q87" s="18">
        <f ca="1">$D87+dEdxTable!O83*Primary!$B$1</f>
        <v>732724.90845497698</v>
      </c>
      <c r="R87" s="18">
        <f ca="1">$D87+dEdxTable!P83*Primary!$B$1</f>
        <v>735101.33159641677</v>
      </c>
      <c r="S87" s="18">
        <f ca="1">$D87+dEdxTable!Q83*Primary!$B$1</f>
        <v>735928.94678610947</v>
      </c>
      <c r="T87" s="18">
        <f ca="1">$D87+dEdxTable!R83*Primary!$B$1</f>
        <v>738310.53606481315</v>
      </c>
      <c r="U87" s="18">
        <f ca="1">$D87+dEdxTable!S83*Primary!$B$1</f>
        <v>739135.05157214752</v>
      </c>
      <c r="V87" s="18">
        <f ca="1">$D87+dEdxTable!T83*Primary!$B$1</f>
        <v>738630.83657518111</v>
      </c>
      <c r="W87" s="18">
        <f ca="1">$D87+dEdxTable!U83*Primary!$B$1</f>
        <v>742342.18958563835</v>
      </c>
      <c r="X87" s="18">
        <f ca="1">$D87+dEdxTable!V83*Primary!$B$1</f>
        <v>744727.91177415324</v>
      </c>
      <c r="Y87" s="18">
        <f ca="1">$D87+dEdxTable!W83*Primary!$B$1</f>
        <v>744086.27752596454</v>
      </c>
      <c r="Z87" s="18">
        <f ca="1">$D87+dEdxTable!X83*Primary!$B$1</f>
        <v>744994.4844569756</v>
      </c>
      <c r="AA87" s="18">
        <f ca="1">$D87+dEdxTable!Y83*Primary!$B$1</f>
        <v>745922.32270958996</v>
      </c>
      <c r="AB87" s="18">
        <f ca="1">$D87+dEdxTable!Z83*Primary!$B$1</f>
        <v>748183.02437631611</v>
      </c>
      <c r="AC87" s="18">
        <f ca="1">$D87+dEdxTable!AA83*Primary!$B$1</f>
        <v>749103.63003676082</v>
      </c>
      <c r="AD87" s="18">
        <f ca="1">$D87+dEdxTable!AB83*Primary!$B$1</f>
        <v>751374.66397801496</v>
      </c>
      <c r="AE87" s="18">
        <f ca="1">$D87+dEdxTable!AC83*Primary!$B$1</f>
        <v>752287.00381883723</v>
      </c>
      <c r="AF87" s="18">
        <f ca="1">$D87+dEdxTable!AD83*Primary!$B$1</f>
        <v>755278.19729469286</v>
      </c>
    </row>
    <row r="88" spans="2:35" x14ac:dyDescent="0.15">
      <c r="B88" s="30"/>
      <c r="C88" s="30"/>
      <c r="D88" s="18">
        <f>dEdxTable!B84</f>
        <v>897160</v>
      </c>
      <c r="E88" s="18">
        <f ca="1">$D88+dEdxTable!C84*Primary!$B$1</f>
        <v>900423.13894143258</v>
      </c>
      <c r="F88" s="18">
        <f ca="1">$D88+dEdxTable!D84*Primary!$B$1</f>
        <v>900422.7256504515</v>
      </c>
      <c r="G88" s="18">
        <f ca="1">$D88+dEdxTable!E84*Primary!$B$1</f>
        <v>901354.49016738636</v>
      </c>
      <c r="H88" s="18">
        <f ca="1">$D88+dEdxTable!F84*Primary!$B$1</f>
        <v>902960.12562903739</v>
      </c>
      <c r="I88" s="18">
        <f ca="1">$D88+dEdxTable!G84*Primary!$B$1</f>
        <v>904575.16346050892</v>
      </c>
      <c r="J88" s="18">
        <f ca="1">$D88+dEdxTable!H84*Primary!$B$1</f>
        <v>906948.38359684497</v>
      </c>
      <c r="K88" s="18">
        <f ca="1">$D88+dEdxTable!I84*Primary!$B$1</f>
        <v>908580.26303579716</v>
      </c>
      <c r="L88" s="18">
        <f ca="1">$D88+dEdxTable!J84*Primary!$B$1</f>
        <v>910211.72918376816</v>
      </c>
      <c r="M88" s="18">
        <f ca="1">$D88+dEdxTable!K84*Primary!$B$1</f>
        <v>911070.34119704482</v>
      </c>
      <c r="N88" s="18">
        <f ca="1">$D88+dEdxTable!L84*Primary!$B$1</f>
        <v>913473.62825225736</v>
      </c>
      <c r="O88" s="18">
        <f ca="1">$D88+dEdxTable!M84*Primary!$B$1</f>
        <v>914325.00767336448</v>
      </c>
      <c r="P88" s="18">
        <f ca="1">$D88+dEdxTable!N84*Primary!$B$1</f>
        <v>916736.56054819946</v>
      </c>
      <c r="Q88" s="18">
        <f ca="1">$D88+dEdxTable!O84*Primary!$B$1</f>
        <v>917582.77383204259</v>
      </c>
      <c r="R88" s="18">
        <f ca="1">$D88+dEdxTable!P84*Primary!$B$1</f>
        <v>919999.49284414144</v>
      </c>
      <c r="S88" s="18">
        <f ca="1">$D88+dEdxTable!Q84*Primary!$B$1</f>
        <v>920840.53999072057</v>
      </c>
      <c r="T88" s="18">
        <f ca="1">$D88+dEdxTable!R84*Primary!$B$1</f>
        <v>923262.42514008353</v>
      </c>
      <c r="U88" s="18">
        <f ca="1">$D88+dEdxTable!S84*Primary!$B$1</f>
        <v>924101.405831757</v>
      </c>
      <c r="V88" s="18">
        <f ca="1">$D88+dEdxTable!T84*Primary!$B$1</f>
        <v>923587.89178771549</v>
      </c>
      <c r="W88" s="18">
        <f ca="1">$D88+dEdxTable!U84*Primary!$B$1</f>
        <v>927362.27167279343</v>
      </c>
      <c r="X88" s="18">
        <f ca="1">$D88+dEdxTable!V84*Primary!$B$1</f>
        <v>929787.25650451484</v>
      </c>
      <c r="Y88" s="18">
        <f ca="1">$D88+dEdxTable!W84*Primary!$B$1</f>
        <v>929135.28998179804</v>
      </c>
      <c r="Z88" s="18">
        <f ca="1">$D88+dEdxTable!X84*Primary!$B$1</f>
        <v>930057.96209714841</v>
      </c>
      <c r="AA88" s="18">
        <f ca="1">$D88+dEdxTable!Y84*Primary!$B$1</f>
        <v>931001.29876155464</v>
      </c>
      <c r="AB88" s="18">
        <f ca="1">$D88+dEdxTable!Z84*Primary!$B$1</f>
        <v>933300.22984403442</v>
      </c>
      <c r="AC88" s="18">
        <f ca="1">$D88+dEdxTable!AA84*Primary!$B$1</f>
        <v>934236.33391627111</v>
      </c>
      <c r="AD88" s="18">
        <f ca="1">$D88+dEdxTable!AB84*Primary!$B$1</f>
        <v>936545.59727327887</v>
      </c>
      <c r="AE88" s="18">
        <f ca="1">$D88+dEdxTable!AC84*Primary!$B$1</f>
        <v>937474.46875334601</v>
      </c>
      <c r="AF88" s="18">
        <f ca="1">$D88+dEdxTable!AD84*Primary!$B$1</f>
        <v>940514.22391948325</v>
      </c>
    </row>
    <row r="89" spans="2:35" x14ac:dyDescent="0.15">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row>
    <row r="90" spans="2:35" x14ac:dyDescent="0.15">
      <c r="D90" s="18" t="s">
        <v>368</v>
      </c>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row>
    <row r="91" spans="2:35" x14ac:dyDescent="0.15">
      <c r="D91" s="18">
        <f t="shared" ref="D91:D120" si="3">D9</f>
        <v>1.1294999999999999E-2</v>
      </c>
      <c r="E91" s="18">
        <f ca="1">SQRT((E$3*E9)^2+2*E9*E$3^2*$B$6)/E$2*0.001</f>
        <v>41.288585715814115</v>
      </c>
      <c r="F91" s="18">
        <f t="shared" ref="F91:AF91" ca="1" si="4">SQRT((F$3*F9)^2+2*F9*F$3^2*$B$6)/F$2*0.001</f>
        <v>82.65778395921032</v>
      </c>
      <c r="G91" s="18">
        <f t="shared" ca="1" si="4"/>
        <v>122.7443442314156</v>
      </c>
      <c r="H91" s="18">
        <f t="shared" ca="1" si="4"/>
        <v>161.62714839030735</v>
      </c>
      <c r="I91" s="18">
        <f t="shared" ca="1" si="4"/>
        <v>202.04786700364437</v>
      </c>
      <c r="J91" s="18">
        <f t="shared" ca="1" si="4"/>
        <v>238.70558339787004</v>
      </c>
      <c r="K91" s="18">
        <f t="shared" ca="1" si="4"/>
        <v>276.06808630891118</v>
      </c>
      <c r="L91" s="18">
        <f t="shared" ca="1" si="4"/>
        <v>313.40968631843361</v>
      </c>
      <c r="M91" s="18">
        <f t="shared" ca="1" si="4"/>
        <v>351.87082956600852</v>
      </c>
      <c r="N91" s="18">
        <f t="shared" ca="1" si="4"/>
        <v>391.02684767556576</v>
      </c>
      <c r="O91" s="18">
        <f t="shared" ca="1" si="4"/>
        <v>415.99495767008756</v>
      </c>
      <c r="P91" s="18">
        <f t="shared" ca="1" si="4"/>
        <v>455.08758357438705</v>
      </c>
      <c r="Q91" s="18">
        <f t="shared" ca="1" si="4"/>
        <v>477.61247983516597</v>
      </c>
      <c r="R91" s="18">
        <f t="shared" ca="1" si="4"/>
        <v>517.49498829235779</v>
      </c>
      <c r="S91" s="18">
        <f t="shared" ca="1" si="4"/>
        <v>537.26453507207259</v>
      </c>
      <c r="T91" s="18">
        <f t="shared" ca="1" si="4"/>
        <v>579.32368218312581</v>
      </c>
      <c r="U91" s="18">
        <f t="shared" ca="1" si="4"/>
        <v>596.27752424594257</v>
      </c>
      <c r="V91" s="18">
        <f t="shared" ca="1" si="4"/>
        <v>614.48692370302842</v>
      </c>
      <c r="W91" s="18">
        <f t="shared" ca="1" si="4"/>
        <v>655.58576406954683</v>
      </c>
      <c r="X91" s="18">
        <f t="shared" ca="1" si="4"/>
        <v>668.51228138125623</v>
      </c>
      <c r="Y91" s="18">
        <f t="shared" ca="1" si="4"/>
        <v>687.03746206202572</v>
      </c>
      <c r="Z91" s="18">
        <f t="shared" ca="1" si="4"/>
        <v>728.40693904270506</v>
      </c>
      <c r="AA91" s="18">
        <f t="shared" ca="1" si="4"/>
        <v>739.0917782472435</v>
      </c>
      <c r="AB91" s="18">
        <f t="shared" ca="1" si="4"/>
        <v>748.8022129265712</v>
      </c>
      <c r="AC91" s="18">
        <f t="shared" ca="1" si="4"/>
        <v>797.14660282923194</v>
      </c>
      <c r="AD91" s="18">
        <f t="shared" ca="1" si="4"/>
        <v>803.81241402983596</v>
      </c>
      <c r="AE91" s="18">
        <f t="shared" ca="1" si="4"/>
        <v>811.48921242396932</v>
      </c>
      <c r="AF91" s="18">
        <f t="shared" ca="1" si="4"/>
        <v>817.86460624616518</v>
      </c>
      <c r="AG91" s="18"/>
      <c r="AH91" s="18"/>
      <c r="AI91" s="18"/>
    </row>
    <row r="92" spans="2:35" x14ac:dyDescent="0.15">
      <c r="D92" s="18">
        <f t="shared" si="3"/>
        <v>1.4219000000000001E-2</v>
      </c>
      <c r="E92" s="18">
        <f t="shared" ref="E92:AF92" ca="1" si="5">SQRT((E$3*E10)^2+2*E10*E$3^2*$B$6)/E$2*0.001</f>
        <v>41.288588640569003</v>
      </c>
      <c r="F92" s="18">
        <f t="shared" ca="1" si="5"/>
        <v>82.657789808717169</v>
      </c>
      <c r="G92" s="18">
        <f t="shared" ca="1" si="5"/>
        <v>122.74435105516743</v>
      </c>
      <c r="H92" s="18">
        <f t="shared" ca="1" si="5"/>
        <v>161.62715496986854</v>
      </c>
      <c r="I92" s="18">
        <f t="shared" ca="1" si="5"/>
        <v>202.04787343678009</v>
      </c>
      <c r="J92" s="18">
        <f t="shared" ca="1" si="5"/>
        <v>238.70558924605069</v>
      </c>
      <c r="K92" s="18">
        <f t="shared" ca="1" si="5"/>
        <v>276.06809215704624</v>
      </c>
      <c r="L92" s="18">
        <f t="shared" ca="1" si="5"/>
        <v>313.40969216653843</v>
      </c>
      <c r="M92" s="18">
        <f t="shared" ca="1" si="5"/>
        <v>351.87083573899531</v>
      </c>
      <c r="N92" s="18">
        <f t="shared" ca="1" si="5"/>
        <v>391.02685352363312</v>
      </c>
      <c r="O92" s="18">
        <f t="shared" ca="1" si="5"/>
        <v>415.99496378397379</v>
      </c>
      <c r="P92" s="18">
        <f t="shared" ca="1" si="5"/>
        <v>455.08758942243691</v>
      </c>
      <c r="Q92" s="18">
        <f t="shared" ca="1" si="5"/>
        <v>477.6124859081396</v>
      </c>
      <c r="R92" s="18">
        <f t="shared" ca="1" si="5"/>
        <v>517.49499414039622</v>
      </c>
      <c r="S92" s="18">
        <f t="shared" ca="1" si="5"/>
        <v>537.26454111504518</v>
      </c>
      <c r="T92" s="18">
        <f t="shared" ca="1" si="5"/>
        <v>579.32368803115651</v>
      </c>
      <c r="U92" s="18">
        <f t="shared" ca="1" si="5"/>
        <v>596.27753026597429</v>
      </c>
      <c r="V92" s="18">
        <f t="shared" ca="1" si="5"/>
        <v>614.48693020084363</v>
      </c>
      <c r="W92" s="18">
        <f t="shared" ca="1" si="5"/>
        <v>655.58577007146766</v>
      </c>
      <c r="X92" s="18">
        <f t="shared" ca="1" si="5"/>
        <v>668.51228722927942</v>
      </c>
      <c r="Y92" s="18">
        <f t="shared" ca="1" si="5"/>
        <v>687.03746832776687</v>
      </c>
      <c r="Z92" s="18">
        <f t="shared" ca="1" si="5"/>
        <v>728.40694542236656</v>
      </c>
      <c r="AA92" s="18">
        <f t="shared" ca="1" si="5"/>
        <v>739.09178473092152</v>
      </c>
      <c r="AB92" s="18">
        <f t="shared" ca="1" si="5"/>
        <v>748.80221926192792</v>
      </c>
      <c r="AC92" s="18">
        <f t="shared" ca="1" si="5"/>
        <v>797.14660926205352</v>
      </c>
      <c r="AD92" s="18">
        <f t="shared" ca="1" si="5"/>
        <v>803.81242032770206</v>
      </c>
      <c r="AE92" s="18">
        <f t="shared" ca="1" si="5"/>
        <v>811.48921881347133</v>
      </c>
      <c r="AF92" s="18">
        <f t="shared" ca="1" si="5"/>
        <v>817.86461240746905</v>
      </c>
      <c r="AG92" s="18"/>
      <c r="AH92" s="18"/>
      <c r="AI92" s="18"/>
    </row>
    <row r="93" spans="2:35" x14ac:dyDescent="0.15">
      <c r="D93" s="18">
        <f t="shared" si="3"/>
        <v>1.7901E-2</v>
      </c>
      <c r="E93" s="18">
        <f t="shared" ref="E93:AF93" ca="1" si="6">SQRT((E$3*E11)^2+2*E11*E$3^2*$B$6)/E$2*0.001</f>
        <v>41.288592323519595</v>
      </c>
      <c r="F93" s="18">
        <f t="shared" ca="1" si="6"/>
        <v>82.657797174614643</v>
      </c>
      <c r="G93" s="18">
        <f t="shared" ca="1" si="6"/>
        <v>122.74435964786726</v>
      </c>
      <c r="H93" s="18">
        <f t="shared" ca="1" si="6"/>
        <v>161.6271632550752</v>
      </c>
      <c r="I93" s="18">
        <f t="shared" ca="1" si="6"/>
        <v>202.04788153760282</v>
      </c>
      <c r="J93" s="18">
        <f t="shared" ca="1" si="6"/>
        <v>238.70559661027823</v>
      </c>
      <c r="K93" s="18">
        <f t="shared" ca="1" si="6"/>
        <v>276.06809952121642</v>
      </c>
      <c r="L93" s="18">
        <f t="shared" ca="1" si="6"/>
        <v>313.40969953067048</v>
      </c>
      <c r="M93" s="18">
        <f t="shared" ca="1" si="6"/>
        <v>351.87084351222956</v>
      </c>
      <c r="N93" s="18">
        <f t="shared" ca="1" si="6"/>
        <v>391.02686088771787</v>
      </c>
      <c r="O93" s="18">
        <f t="shared" ca="1" si="6"/>
        <v>415.99497148278658</v>
      </c>
      <c r="P93" s="18">
        <f t="shared" ca="1" si="6"/>
        <v>455.08759678649949</v>
      </c>
      <c r="Q93" s="18">
        <f t="shared" ca="1" si="6"/>
        <v>477.61249355543407</v>
      </c>
      <c r="R93" s="18">
        <f t="shared" ca="1" si="6"/>
        <v>517.49500150444464</v>
      </c>
      <c r="S93" s="18">
        <f t="shared" ca="1" si="6"/>
        <v>537.26454872456145</v>
      </c>
      <c r="T93" s="18">
        <f t="shared" ca="1" si="6"/>
        <v>579.32369539519505</v>
      </c>
      <c r="U93" s="18">
        <f t="shared" ca="1" si="6"/>
        <v>596.27753784660217</v>
      </c>
      <c r="V93" s="18">
        <f t="shared" ca="1" si="6"/>
        <v>614.48693838311294</v>
      </c>
      <c r="W93" s="18">
        <f t="shared" ca="1" si="6"/>
        <v>655.58577762928951</v>
      </c>
      <c r="X93" s="18">
        <f t="shared" ca="1" si="6"/>
        <v>668.51229459330841</v>
      </c>
      <c r="Y93" s="18">
        <f t="shared" ca="1" si="6"/>
        <v>687.03747621780053</v>
      </c>
      <c r="Z93" s="18">
        <f t="shared" ca="1" si="6"/>
        <v>728.40695345585277</v>
      </c>
      <c r="AA93" s="18">
        <f t="shared" ca="1" si="6"/>
        <v>739.09179289538861</v>
      </c>
      <c r="AB93" s="18">
        <f t="shared" ca="1" si="6"/>
        <v>748.80222723962379</v>
      </c>
      <c r="AC93" s="18">
        <f t="shared" ca="1" si="6"/>
        <v>797.1466173624807</v>
      </c>
      <c r="AD93" s="18">
        <f t="shared" ca="1" si="6"/>
        <v>803.81242825818867</v>
      </c>
      <c r="AE93" s="18">
        <f t="shared" ca="1" si="6"/>
        <v>811.48922685934872</v>
      </c>
      <c r="AF93" s="18">
        <f t="shared" ca="1" si="6"/>
        <v>817.8646201659916</v>
      </c>
      <c r="AG93" s="18"/>
      <c r="AH93" s="18"/>
      <c r="AI93" s="18"/>
    </row>
    <row r="94" spans="2:35" x14ac:dyDescent="0.15">
      <c r="D94" s="18">
        <f t="shared" si="3"/>
        <v>2.2536E-2</v>
      </c>
      <c r="E94" s="18">
        <f t="shared" ref="E94:AF94" ca="1" si="7">SQRT((E$3*E12)^2+2*E12*E$3^2*$B$6)/E$2*0.001</f>
        <v>41.288596959716223</v>
      </c>
      <c r="F94" s="18">
        <f t="shared" ca="1" si="7"/>
        <v>82.657806447003225</v>
      </c>
      <c r="G94" s="18">
        <f t="shared" ca="1" si="7"/>
        <v>122.74437046458739</v>
      </c>
      <c r="H94" s="18">
        <f t="shared" ca="1" si="7"/>
        <v>161.62717368471476</v>
      </c>
      <c r="I94" s="18">
        <f t="shared" ca="1" si="7"/>
        <v>202.04789173513495</v>
      </c>
      <c r="J94" s="18">
        <f t="shared" ca="1" si="7"/>
        <v>238.70560588056466</v>
      </c>
      <c r="K94" s="18">
        <f t="shared" ca="1" si="7"/>
        <v>276.06810879143052</v>
      </c>
      <c r="L94" s="18">
        <f t="shared" ca="1" si="7"/>
        <v>313.4097088008366</v>
      </c>
      <c r="M94" s="18">
        <f t="shared" ca="1" si="7"/>
        <v>351.8708532973846</v>
      </c>
      <c r="N94" s="18">
        <f t="shared" ca="1" si="7"/>
        <v>391.02687015782465</v>
      </c>
      <c r="O94" s="18">
        <f t="shared" ca="1" si="7"/>
        <v>415.99498117425799</v>
      </c>
      <c r="P94" s="18">
        <f t="shared" ca="1" si="7"/>
        <v>455.0876060565783</v>
      </c>
      <c r="Q94" s="18">
        <f t="shared" ca="1" si="7"/>
        <v>477.61250318205259</v>
      </c>
      <c r="R94" s="18">
        <f t="shared" ca="1" si="7"/>
        <v>517.49501077450566</v>
      </c>
      <c r="S94" s="18">
        <f t="shared" ca="1" si="7"/>
        <v>537.26455830362386</v>
      </c>
      <c r="T94" s="18">
        <f t="shared" ca="1" si="7"/>
        <v>579.32370466524389</v>
      </c>
      <c r="U94" s="18">
        <f t="shared" ca="1" si="7"/>
        <v>596.27754738929934</v>
      </c>
      <c r="V94" s="18">
        <f t="shared" ca="1" si="7"/>
        <v>614.48694868317216</v>
      </c>
      <c r="W94" s="18">
        <f t="shared" ca="1" si="7"/>
        <v>655.58578714327791</v>
      </c>
      <c r="X94" s="18">
        <f t="shared" ca="1" si="7"/>
        <v>668.51230386334498</v>
      </c>
      <c r="Y94" s="18">
        <f t="shared" ca="1" si="7"/>
        <v>687.03748614998608</v>
      </c>
      <c r="Z94" s="18">
        <f t="shared" ca="1" si="7"/>
        <v>728.40696356862009</v>
      </c>
      <c r="AA94" s="18">
        <f t="shared" ca="1" si="7"/>
        <v>739.09180317303787</v>
      </c>
      <c r="AB94" s="18">
        <f t="shared" ca="1" si="7"/>
        <v>748.80223728216106</v>
      </c>
      <c r="AC94" s="18">
        <f t="shared" ca="1" si="7"/>
        <v>797.14662755951485</v>
      </c>
      <c r="AD94" s="18">
        <f t="shared" ca="1" si="7"/>
        <v>803.81243824129729</v>
      </c>
      <c r="AE94" s="18">
        <f t="shared" ca="1" si="7"/>
        <v>811.48923698771455</v>
      </c>
      <c r="AF94" s="18">
        <f t="shared" ca="1" si="7"/>
        <v>817.86462993262728</v>
      </c>
      <c r="AG94" s="18"/>
      <c r="AH94" s="18"/>
      <c r="AI94" s="18"/>
    </row>
    <row r="95" spans="2:35" x14ac:dyDescent="0.15">
      <c r="D95" s="18">
        <f t="shared" si="3"/>
        <v>2.8371E-2</v>
      </c>
      <c r="E95" s="18">
        <f t="shared" ref="E95:AF95" ca="1" si="8">SQRT((E$3*E13)^2+2*E13*E$3^2*$B$6)/E$2*0.001</f>
        <v>41.288602796222669</v>
      </c>
      <c r="F95" s="18">
        <f t="shared" ca="1" si="8"/>
        <v>82.657818120010234</v>
      </c>
      <c r="G95" s="18">
        <f t="shared" ca="1" si="8"/>
        <v>122.7443840817529</v>
      </c>
      <c r="H95" s="18">
        <f t="shared" ca="1" si="8"/>
        <v>161.6271868145846</v>
      </c>
      <c r="I95" s="18">
        <f t="shared" ca="1" si="8"/>
        <v>202.04790457280484</v>
      </c>
      <c r="J95" s="18">
        <f t="shared" ca="1" si="8"/>
        <v>238.70561755092527</v>
      </c>
      <c r="K95" s="18">
        <f t="shared" ca="1" si="8"/>
        <v>276.06812046170012</v>
      </c>
      <c r="L95" s="18">
        <f t="shared" ca="1" si="8"/>
        <v>313.40972047104577</v>
      </c>
      <c r="M95" s="18">
        <f t="shared" ca="1" si="8"/>
        <v>351.87086561591309</v>
      </c>
      <c r="N95" s="18">
        <f t="shared" ca="1" si="8"/>
        <v>391.02688182795896</v>
      </c>
      <c r="O95" s="18">
        <f t="shared" ca="1" si="8"/>
        <v>415.99499337484821</v>
      </c>
      <c r="P95" s="18">
        <f t="shared" ca="1" si="8"/>
        <v>455.08761772667742</v>
      </c>
      <c r="Q95" s="18">
        <f t="shared" ca="1" si="8"/>
        <v>477.61251530099963</v>
      </c>
      <c r="R95" s="18">
        <f t="shared" ca="1" si="8"/>
        <v>517.49502244458222</v>
      </c>
      <c r="S95" s="18">
        <f t="shared" ca="1" si="8"/>
        <v>537.26457036270233</v>
      </c>
      <c r="T95" s="18">
        <f t="shared" ca="1" si="8"/>
        <v>579.32371633530499</v>
      </c>
      <c r="U95" s="18">
        <f t="shared" ca="1" si="8"/>
        <v>596.2775594025976</v>
      </c>
      <c r="V95" s="18">
        <f t="shared" ca="1" si="8"/>
        <v>614.48696164991361</v>
      </c>
      <c r="W95" s="18">
        <f t="shared" ca="1" si="8"/>
        <v>655.58579912043501</v>
      </c>
      <c r="X95" s="18">
        <f t="shared" ca="1" si="8"/>
        <v>668.51231553339096</v>
      </c>
      <c r="Y95" s="18">
        <f t="shared" ca="1" si="8"/>
        <v>687.03749865361101</v>
      </c>
      <c r="Z95" s="18">
        <f t="shared" ca="1" si="8"/>
        <v>728.40697629957936</v>
      </c>
      <c r="AA95" s="18">
        <f t="shared" ca="1" si="8"/>
        <v>739.09181611156748</v>
      </c>
      <c r="AB95" s="18">
        <f t="shared" ca="1" si="8"/>
        <v>748.80224992470755</v>
      </c>
      <c r="AC95" s="18">
        <f t="shared" ca="1" si="8"/>
        <v>797.14664039655793</v>
      </c>
      <c r="AD95" s="18">
        <f t="shared" ca="1" si="8"/>
        <v>803.81245080902931</v>
      </c>
      <c r="AE95" s="18">
        <f t="shared" ca="1" si="8"/>
        <v>811.48924973831083</v>
      </c>
      <c r="AF95" s="18">
        <f t="shared" ca="1" si="8"/>
        <v>817.86464222784195</v>
      </c>
      <c r="AG95" s="18"/>
      <c r="AH95" s="18"/>
      <c r="AI95" s="18"/>
    </row>
    <row r="96" spans="2:35" x14ac:dyDescent="0.15">
      <c r="D96" s="18">
        <f t="shared" si="3"/>
        <v>3.5716999999999999E-2</v>
      </c>
      <c r="E96" s="18">
        <f t="shared" ref="E96:AF96" ca="1" si="9">SQRT((E$3*E14)^2+2*E14*E$3^2*$B$6)/E$2*0.001</f>
        <v>41.288610144119197</v>
      </c>
      <c r="F96" s="18">
        <f t="shared" ca="1" si="9"/>
        <v>82.657832815795885</v>
      </c>
      <c r="G96" s="18">
        <f t="shared" ca="1" si="9"/>
        <v>122.74440122514584</v>
      </c>
      <c r="H96" s="18">
        <f t="shared" ca="1" si="9"/>
        <v>161.62720334449452</v>
      </c>
      <c r="I96" s="18">
        <f t="shared" ca="1" si="9"/>
        <v>202.04792073484825</v>
      </c>
      <c r="J96" s="18">
        <f t="shared" ca="1" si="9"/>
        <v>238.70563224337928</v>
      </c>
      <c r="K96" s="18">
        <f t="shared" ca="1" si="9"/>
        <v>276.06813515403957</v>
      </c>
      <c r="L96" s="18">
        <f t="shared" ca="1" si="9"/>
        <v>313.40973516330916</v>
      </c>
      <c r="M96" s="18">
        <f t="shared" ca="1" si="9"/>
        <v>351.87088112438096</v>
      </c>
      <c r="N96" s="18">
        <f t="shared" ca="1" si="9"/>
        <v>391.02689652012822</v>
      </c>
      <c r="O96" s="18">
        <f t="shared" ca="1" si="9"/>
        <v>415.99500873483726</v>
      </c>
      <c r="P96" s="18">
        <f t="shared" ca="1" si="9"/>
        <v>455.0876324188024</v>
      </c>
      <c r="Q96" s="18">
        <f t="shared" ca="1" si="9"/>
        <v>477.61253055820345</v>
      </c>
      <c r="R96" s="18">
        <f t="shared" ca="1" si="9"/>
        <v>517.49503713667889</v>
      </c>
      <c r="S96" s="18">
        <f t="shared" ca="1" si="9"/>
        <v>537.2645855445345</v>
      </c>
      <c r="T96" s="18">
        <f t="shared" ca="1" si="9"/>
        <v>579.32373102738211</v>
      </c>
      <c r="U96" s="18">
        <f t="shared" ca="1" si="9"/>
        <v>596.27757452679475</v>
      </c>
      <c r="V96" s="18">
        <f t="shared" ca="1" si="9"/>
        <v>614.48697797445197</v>
      </c>
      <c r="W96" s="18">
        <f t="shared" ca="1" si="9"/>
        <v>655.58581419913173</v>
      </c>
      <c r="X96" s="18">
        <f t="shared" ca="1" si="9"/>
        <v>668.51233022544886</v>
      </c>
      <c r="Y96" s="18">
        <f t="shared" ca="1" si="9"/>
        <v>687.03751439510711</v>
      </c>
      <c r="Z96" s="18">
        <f t="shared" ca="1" si="9"/>
        <v>728.40699232727911</v>
      </c>
      <c r="AA96" s="18">
        <f t="shared" ca="1" si="9"/>
        <v>739.09183240058849</v>
      </c>
      <c r="AB96" s="18">
        <f t="shared" ca="1" si="9"/>
        <v>748.80226584109948</v>
      </c>
      <c r="AC96" s="18">
        <f t="shared" ca="1" si="9"/>
        <v>797.14665655781209</v>
      </c>
      <c r="AD96" s="18">
        <f t="shared" ca="1" si="9"/>
        <v>803.81246663123318</v>
      </c>
      <c r="AE96" s="18">
        <f t="shared" ca="1" si="9"/>
        <v>811.48926579073236</v>
      </c>
      <c r="AF96" s="18">
        <f t="shared" ca="1" si="9"/>
        <v>817.8646577069585</v>
      </c>
      <c r="AG96" s="18"/>
      <c r="AH96" s="18"/>
      <c r="AI96" s="18"/>
    </row>
    <row r="97" spans="4:35" x14ac:dyDescent="0.15">
      <c r="D97" s="18">
        <f t="shared" si="3"/>
        <v>4.4964999999999998E-2</v>
      </c>
      <c r="E97" s="18">
        <f t="shared" ref="E97:AF97" ca="1" si="10">SQRT((E$3*E15)^2+2*E15*E$3^2*$B$6)/E$2*0.001</f>
        <v>41.288619394506767</v>
      </c>
      <c r="F97" s="18">
        <f t="shared" ca="1" si="10"/>
        <v>82.657851316561732</v>
      </c>
      <c r="G97" s="18">
        <f t="shared" ca="1" si="10"/>
        <v>122.74442280724466</v>
      </c>
      <c r="H97" s="18">
        <f t="shared" ca="1" si="10"/>
        <v>161.62722415426938</v>
      </c>
      <c r="I97" s="18">
        <f t="shared" ca="1" si="10"/>
        <v>202.04794108150995</v>
      </c>
      <c r="J97" s="18">
        <f t="shared" ca="1" si="10"/>
        <v>238.70565073995081</v>
      </c>
      <c r="K97" s="18">
        <f t="shared" ca="1" si="10"/>
        <v>276.0681536504668</v>
      </c>
      <c r="L97" s="18">
        <f t="shared" ca="1" si="10"/>
        <v>313.40975365964067</v>
      </c>
      <c r="M97" s="18">
        <f t="shared" ca="1" si="10"/>
        <v>351.87090064824594</v>
      </c>
      <c r="N97" s="18">
        <f t="shared" ca="1" si="10"/>
        <v>391.02691501634115</v>
      </c>
      <c r="O97" s="18">
        <f t="shared" ca="1" si="10"/>
        <v>415.99502807177959</v>
      </c>
      <c r="P97" s="18">
        <f t="shared" ca="1" si="10"/>
        <v>455.08765091495962</v>
      </c>
      <c r="Q97" s="18">
        <f t="shared" ca="1" si="10"/>
        <v>477.61254976574804</v>
      </c>
      <c r="R97" s="18">
        <f t="shared" ca="1" si="10"/>
        <v>517.49505563280047</v>
      </c>
      <c r="S97" s="18">
        <f t="shared" ca="1" si="10"/>
        <v>537.26460465719242</v>
      </c>
      <c r="T97" s="18">
        <f t="shared" ca="1" si="10"/>
        <v>579.32374952347914</v>
      </c>
      <c r="U97" s="18">
        <f t="shared" ca="1" si="10"/>
        <v>596.27759356689467</v>
      </c>
      <c r="V97" s="18">
        <f t="shared" ca="1" si="10"/>
        <v>614.48699852568143</v>
      </c>
      <c r="W97" s="18">
        <f t="shared" ca="1" si="10"/>
        <v>655.58583318195042</v>
      </c>
      <c r="X97" s="18">
        <f t="shared" ca="1" si="10"/>
        <v>668.51234872152168</v>
      </c>
      <c r="Y97" s="18">
        <f t="shared" ca="1" si="10"/>
        <v>687.03753421233466</v>
      </c>
      <c r="Z97" s="18">
        <f t="shared" ca="1" si="10"/>
        <v>728.40701250481334</v>
      </c>
      <c r="AA97" s="18">
        <f t="shared" ca="1" si="10"/>
        <v>739.09185290710457</v>
      </c>
      <c r="AB97" s="18">
        <f t="shared" ca="1" si="10"/>
        <v>748.80228587850661</v>
      </c>
      <c r="AC97" s="18">
        <f t="shared" ca="1" si="10"/>
        <v>797.14667690348028</v>
      </c>
      <c r="AD97" s="18">
        <f t="shared" ca="1" si="10"/>
        <v>803.81248655006539</v>
      </c>
      <c r="AE97" s="18">
        <f t="shared" ca="1" si="10"/>
        <v>811.48928599938949</v>
      </c>
      <c r="AF97" s="18">
        <f t="shared" ca="1" si="10"/>
        <v>817.86467719387258</v>
      </c>
      <c r="AG97" s="18"/>
      <c r="AH97" s="18"/>
      <c r="AI97" s="18"/>
    </row>
    <row r="98" spans="4:35" x14ac:dyDescent="0.15">
      <c r="D98" s="18">
        <f t="shared" si="3"/>
        <v>5.6606999999999998E-2</v>
      </c>
      <c r="E98" s="18">
        <f t="shared" ref="E98:AF98" ca="1" si="11">SQRT((E$3*E16)^2+2*E16*E$3^2*$B$6)/E$2*0.001</f>
        <v>41.288631039512403</v>
      </c>
      <c r="F98" s="18">
        <f t="shared" ca="1" si="11"/>
        <v>82.657874606561279</v>
      </c>
      <c r="G98" s="18">
        <f t="shared" ca="1" si="11"/>
        <v>122.74444997623195</v>
      </c>
      <c r="H98" s="18">
        <f t="shared" ca="1" si="11"/>
        <v>161.6272503510038</v>
      </c>
      <c r="I98" s="18">
        <f t="shared" ca="1" si="11"/>
        <v>202.04796669524657</v>
      </c>
      <c r="J98" s="18">
        <f t="shared" ca="1" si="11"/>
        <v>238.70567402467029</v>
      </c>
      <c r="K98" s="18">
        <f t="shared" ca="1" si="11"/>
        <v>276.06817693500471</v>
      </c>
      <c r="L98" s="18">
        <f t="shared" ca="1" si="11"/>
        <v>313.40977694405808</v>
      </c>
      <c r="M98" s="18">
        <f t="shared" ca="1" si="11"/>
        <v>351.87092522619088</v>
      </c>
      <c r="N98" s="18">
        <f t="shared" ca="1" si="11"/>
        <v>391.02693830060923</v>
      </c>
      <c r="O98" s="18">
        <f t="shared" ca="1" si="11"/>
        <v>415.99505241441392</v>
      </c>
      <c r="P98" s="18">
        <f t="shared" ca="1" si="11"/>
        <v>455.08767419915756</v>
      </c>
      <c r="Q98" s="18">
        <f t="shared" ca="1" si="11"/>
        <v>477.61257394548772</v>
      </c>
      <c r="R98" s="18">
        <f t="shared" ca="1" si="11"/>
        <v>517.49507891695362</v>
      </c>
      <c r="S98" s="18">
        <f t="shared" ca="1" si="11"/>
        <v>537.26462871748242</v>
      </c>
      <c r="T98" s="18">
        <f t="shared" ca="1" si="11"/>
        <v>579.32377280760124</v>
      </c>
      <c r="U98" s="18">
        <f t="shared" ca="1" si="11"/>
        <v>596.27761753584389</v>
      </c>
      <c r="V98" s="18">
        <f t="shared" ca="1" si="11"/>
        <v>614.48702439694148</v>
      </c>
      <c r="W98" s="18">
        <f t="shared" ca="1" si="11"/>
        <v>655.58585707879035</v>
      </c>
      <c r="X98" s="18">
        <f t="shared" ca="1" si="11"/>
        <v>668.51237200561332</v>
      </c>
      <c r="Y98" s="18">
        <f t="shared" ca="1" si="11"/>
        <v>687.03755915958436</v>
      </c>
      <c r="Z98" s="18">
        <f t="shared" ca="1" si="11"/>
        <v>728.40703790564089</v>
      </c>
      <c r="AA98" s="18">
        <f t="shared" ca="1" si="11"/>
        <v>739.09187872207633</v>
      </c>
      <c r="AB98" s="18">
        <f t="shared" ca="1" si="11"/>
        <v>748.80231110293289</v>
      </c>
      <c r="AC98" s="18">
        <f t="shared" ca="1" si="11"/>
        <v>797.14670251596613</v>
      </c>
      <c r="AD98" s="18">
        <f t="shared" ca="1" si="11"/>
        <v>803.81251162522153</v>
      </c>
      <c r="AE98" s="18">
        <f t="shared" ca="1" si="11"/>
        <v>811.48931143939649</v>
      </c>
      <c r="AF98" s="18">
        <f t="shared" ca="1" si="11"/>
        <v>817.8647017253013</v>
      </c>
      <c r="AG98" s="18"/>
      <c r="AH98" s="18"/>
      <c r="AI98" s="18"/>
    </row>
    <row r="99" spans="4:35" x14ac:dyDescent="0.15">
      <c r="D99" s="18">
        <f t="shared" si="3"/>
        <v>7.1263999999999994E-2</v>
      </c>
      <c r="E99" s="18">
        <f t="shared" ref="E99:AF99" ca="1" si="12">SQRT((E$3*E17)^2+2*E17*E$3^2*$B$6)/E$2*0.001</f>
        <v>41.288645700296428</v>
      </c>
      <c r="F99" s="18">
        <f t="shared" ca="1" si="12"/>
        <v>82.657903928114564</v>
      </c>
      <c r="G99" s="18">
        <f t="shared" ca="1" si="12"/>
        <v>122.74448418133815</v>
      </c>
      <c r="H99" s="18">
        <f t="shared" ca="1" si="12"/>
        <v>161.62728333206675</v>
      </c>
      <c r="I99" s="18">
        <f t="shared" ca="1" si="12"/>
        <v>202.04799894232931</v>
      </c>
      <c r="J99" s="18">
        <f t="shared" ca="1" si="12"/>
        <v>238.70570333957605</v>
      </c>
      <c r="K99" s="18">
        <f t="shared" ca="1" si="12"/>
        <v>276.06820624968191</v>
      </c>
      <c r="L99" s="18">
        <f t="shared" ca="1" si="12"/>
        <v>313.4098062585835</v>
      </c>
      <c r="M99" s="18">
        <f t="shared" ca="1" si="12"/>
        <v>351.87095616923671</v>
      </c>
      <c r="N99" s="18">
        <f t="shared" ca="1" si="12"/>
        <v>391.02696761494684</v>
      </c>
      <c r="O99" s="18">
        <f t="shared" ca="1" si="12"/>
        <v>415.99508306120919</v>
      </c>
      <c r="P99" s="18">
        <f t="shared" ca="1" si="12"/>
        <v>455.08770351340689</v>
      </c>
      <c r="Q99" s="18">
        <f t="shared" ca="1" si="12"/>
        <v>477.61260438720268</v>
      </c>
      <c r="R99" s="18">
        <f t="shared" ca="1" si="12"/>
        <v>517.49510823114633</v>
      </c>
      <c r="S99" s="18">
        <f t="shared" ca="1" si="12"/>
        <v>537.26465900881294</v>
      </c>
      <c r="T99" s="18">
        <f t="shared" ca="1" si="12"/>
        <v>579.32380212175508</v>
      </c>
      <c r="U99" s="18">
        <f t="shared" ca="1" si="12"/>
        <v>596.2776477121788</v>
      </c>
      <c r="V99" s="18">
        <f t="shared" ca="1" si="12"/>
        <v>614.48705696824015</v>
      </c>
      <c r="W99" s="18">
        <f t="shared" ca="1" si="12"/>
        <v>655.58588716434122</v>
      </c>
      <c r="X99" s="18">
        <f t="shared" ca="1" si="12"/>
        <v>668.51240131972895</v>
      </c>
      <c r="Y99" s="18">
        <f t="shared" ca="1" si="12"/>
        <v>687.03759056757599</v>
      </c>
      <c r="Z99" s="18">
        <f t="shared" ca="1" si="12"/>
        <v>728.40706988467639</v>
      </c>
      <c r="AA99" s="18">
        <f t="shared" ca="1" si="12"/>
        <v>739.09191122250934</v>
      </c>
      <c r="AB99" s="18">
        <f t="shared" ca="1" si="12"/>
        <v>748.80234285988331</v>
      </c>
      <c r="AC99" s="18">
        <f t="shared" ca="1" si="12"/>
        <v>797.14673476147436</v>
      </c>
      <c r="AD99" s="18">
        <f t="shared" ca="1" si="12"/>
        <v>803.81254319424443</v>
      </c>
      <c r="AE99" s="18">
        <f t="shared" ca="1" si="12"/>
        <v>811.48934346775809</v>
      </c>
      <c r="AF99" s="18">
        <f t="shared" ca="1" si="12"/>
        <v>817.8647326097846</v>
      </c>
      <c r="AG99" s="18"/>
      <c r="AH99" s="18"/>
      <c r="AI99" s="18"/>
    </row>
    <row r="100" spans="4:35" x14ac:dyDescent="0.15">
      <c r="D100" s="18">
        <f t="shared" si="3"/>
        <v>8.9716000000000004E-2</v>
      </c>
      <c r="E100" s="18">
        <f t="shared" ref="E100:AF100" ca="1" si="13">SQRT((E$3*E18)^2+2*E18*E$3^2*$B$6)/E$2*0.001</f>
        <v>41.288664157060211</v>
      </c>
      <c r="F100" s="18">
        <f t="shared" ca="1" si="13"/>
        <v>82.657940841623571</v>
      </c>
      <c r="G100" s="18">
        <f t="shared" ca="1" si="13"/>
        <v>122.74452724285277</v>
      </c>
      <c r="H100" s="18">
        <f t="shared" ca="1" si="13"/>
        <v>161.62732485260813</v>
      </c>
      <c r="I100" s="18">
        <f t="shared" ca="1" si="13"/>
        <v>202.04803953884777</v>
      </c>
      <c r="J100" s="18">
        <f t="shared" ca="1" si="13"/>
        <v>238.7057402447164</v>
      </c>
      <c r="K100" s="18">
        <f t="shared" ca="1" si="13"/>
        <v>276.06824315453451</v>
      </c>
      <c r="L100" s="18">
        <f t="shared" ca="1" si="13"/>
        <v>313.409843163245</v>
      </c>
      <c r="M100" s="18">
        <f t="shared" ca="1" si="13"/>
        <v>351.87099512407616</v>
      </c>
      <c r="N100" s="18">
        <f t="shared" ca="1" si="13"/>
        <v>391.02700451937181</v>
      </c>
      <c r="O100" s="18">
        <f t="shared" ca="1" si="13"/>
        <v>415.99512164309272</v>
      </c>
      <c r="P100" s="18">
        <f t="shared" ca="1" si="13"/>
        <v>455.08774041772051</v>
      </c>
      <c r="Q100" s="18">
        <f t="shared" ca="1" si="13"/>
        <v>477.61264271090624</v>
      </c>
      <c r="R100" s="18">
        <f t="shared" ca="1" si="13"/>
        <v>517.49514513538884</v>
      </c>
      <c r="S100" s="18">
        <f t="shared" ca="1" si="13"/>
        <v>537.26469714319478</v>
      </c>
      <c r="T100" s="18">
        <f t="shared" ca="1" si="13"/>
        <v>579.3238390259487</v>
      </c>
      <c r="U100" s="18">
        <f t="shared" ca="1" si="13"/>
        <v>596.27768570178989</v>
      </c>
      <c r="V100" s="18">
        <f t="shared" ca="1" si="13"/>
        <v>614.48709797292054</v>
      </c>
      <c r="W100" s="18">
        <f t="shared" ca="1" si="13"/>
        <v>655.5859250396627</v>
      </c>
      <c r="X100" s="18">
        <f t="shared" ca="1" si="13"/>
        <v>668.51243822387437</v>
      </c>
      <c r="Y100" s="18">
        <f t="shared" ca="1" si="13"/>
        <v>687.03763010774526</v>
      </c>
      <c r="Z100" s="18">
        <f t="shared" ca="1" si="13"/>
        <v>728.40711014374438</v>
      </c>
      <c r="AA100" s="18">
        <f t="shared" ca="1" si="13"/>
        <v>739.09195213797602</v>
      </c>
      <c r="AB100" s="18">
        <f t="shared" ca="1" si="13"/>
        <v>748.8023828393641</v>
      </c>
      <c r="AC100" s="18">
        <f t="shared" ca="1" si="13"/>
        <v>797.14677535601027</v>
      </c>
      <c r="AD100" s="18">
        <f t="shared" ca="1" si="13"/>
        <v>803.81258293713927</v>
      </c>
      <c r="AE100" s="18">
        <f t="shared" ca="1" si="13"/>
        <v>811.48938378892387</v>
      </c>
      <c r="AF100" s="18">
        <f t="shared" ca="1" si="13"/>
        <v>817.86477149089808</v>
      </c>
      <c r="AG100" s="18"/>
      <c r="AH100" s="18"/>
      <c r="AI100" s="18"/>
    </row>
    <row r="101" spans="4:35" x14ac:dyDescent="0.15">
      <c r="D101" s="18">
        <f t="shared" si="3"/>
        <v>0.11294999999999999</v>
      </c>
      <c r="E101" s="18">
        <f t="shared" ref="E101:AF101" ca="1" si="14">SQRT((E$3*E19)^2+2*E19*E$3^2*$B$6)/E$2*0.001</f>
        <v>41.288687397058553</v>
      </c>
      <c r="F101" s="18">
        <f t="shared" ca="1" si="14"/>
        <v>82.657987321596892</v>
      </c>
      <c r="G101" s="18">
        <f t="shared" ca="1" si="14"/>
        <v>122.74458146414212</v>
      </c>
      <c r="H101" s="18">
        <f t="shared" ca="1" si="14"/>
        <v>161.62737713356722</v>
      </c>
      <c r="I101" s="18">
        <f t="shared" ca="1" si="14"/>
        <v>202.04809065631522</v>
      </c>
      <c r="J101" s="18">
        <f t="shared" ca="1" si="14"/>
        <v>238.7057867141522</v>
      </c>
      <c r="K101" s="18">
        <f t="shared" ca="1" si="14"/>
        <v>276.068289623608</v>
      </c>
      <c r="L101" s="18">
        <f t="shared" ca="1" si="14"/>
        <v>313.40988963207798</v>
      </c>
      <c r="M101" s="18">
        <f t="shared" ca="1" si="14"/>
        <v>351.87104417440884</v>
      </c>
      <c r="N101" s="18">
        <f t="shared" ca="1" si="14"/>
        <v>391.02705098790688</v>
      </c>
      <c r="O101" s="18">
        <f t="shared" ca="1" si="14"/>
        <v>415.99517022381485</v>
      </c>
      <c r="P101" s="18">
        <f t="shared" ca="1" si="14"/>
        <v>455.08778688611557</v>
      </c>
      <c r="Q101" s="18">
        <f t="shared" ca="1" si="14"/>
        <v>477.61269096653871</v>
      </c>
      <c r="R101" s="18">
        <f t="shared" ca="1" si="14"/>
        <v>517.49519160369448</v>
      </c>
      <c r="S101" s="18">
        <f t="shared" ca="1" si="14"/>
        <v>537.26474516044084</v>
      </c>
      <c r="T101" s="18">
        <f t="shared" ca="1" si="14"/>
        <v>579.32388549419238</v>
      </c>
      <c r="U101" s="18">
        <f t="shared" ca="1" si="14"/>
        <v>596.27773353674684</v>
      </c>
      <c r="V101" s="18">
        <f t="shared" ca="1" si="14"/>
        <v>614.48714960432881</v>
      </c>
      <c r="W101" s="18">
        <f t="shared" ca="1" si="14"/>
        <v>655.58597273071041</v>
      </c>
      <c r="X101" s="18">
        <f t="shared" ca="1" si="14"/>
        <v>668.51248469205734</v>
      </c>
      <c r="Y101" s="18">
        <f t="shared" ca="1" si="14"/>
        <v>687.03767989510141</v>
      </c>
      <c r="Z101" s="18">
        <f t="shared" ca="1" si="14"/>
        <v>728.40716083630821</v>
      </c>
      <c r="AA101" s="18">
        <f t="shared" ca="1" si="14"/>
        <v>739.09200365704953</v>
      </c>
      <c r="AB101" s="18">
        <f t="shared" ca="1" si="14"/>
        <v>748.80243317988288</v>
      </c>
      <c r="AC101" s="18">
        <f t="shared" ca="1" si="14"/>
        <v>797.14682647098175</v>
      </c>
      <c r="AD101" s="18">
        <f t="shared" ca="1" si="14"/>
        <v>803.81263297975875</v>
      </c>
      <c r="AE101" s="18">
        <f t="shared" ca="1" si="14"/>
        <v>811.48943455967833</v>
      </c>
      <c r="AF101" s="18">
        <f t="shared" ca="1" si="14"/>
        <v>817.8648204483984</v>
      </c>
      <c r="AG101" s="18"/>
      <c r="AH101" s="18"/>
      <c r="AI101" s="18"/>
    </row>
    <row r="102" spans="4:35" x14ac:dyDescent="0.15">
      <c r="D102" s="18">
        <f t="shared" si="3"/>
        <v>0.14219000000000001</v>
      </c>
      <c r="E102" s="18">
        <f t="shared" ref="E102:AF102" ca="1" si="15">SQRT((E$3*E20)^2+2*E20*E$3^2*$B$6)/E$2*0.001</f>
        <v>41.288716644607469</v>
      </c>
      <c r="F102" s="18">
        <f t="shared" ca="1" si="15"/>
        <v>82.658045816665265</v>
      </c>
      <c r="G102" s="18">
        <f t="shared" ca="1" si="15"/>
        <v>122.74464970166036</v>
      </c>
      <c r="H102" s="18">
        <f t="shared" ca="1" si="15"/>
        <v>161.62744292917904</v>
      </c>
      <c r="I102" s="18">
        <f t="shared" ca="1" si="15"/>
        <v>202.04815498767221</v>
      </c>
      <c r="J102" s="18">
        <f t="shared" ca="1" si="15"/>
        <v>238.7058451959592</v>
      </c>
      <c r="K102" s="18">
        <f t="shared" ca="1" si="15"/>
        <v>276.068348104959</v>
      </c>
      <c r="L102" s="18">
        <f t="shared" ca="1" si="15"/>
        <v>313.40994811312623</v>
      </c>
      <c r="M102" s="18">
        <f t="shared" ca="1" si="15"/>
        <v>351.87110590427585</v>
      </c>
      <c r="N102" s="18">
        <f t="shared" ca="1" si="15"/>
        <v>391.02710946858036</v>
      </c>
      <c r="O102" s="18">
        <f t="shared" ca="1" si="15"/>
        <v>415.99523136267646</v>
      </c>
      <c r="P102" s="18">
        <f t="shared" ca="1" si="15"/>
        <v>455.08784536661278</v>
      </c>
      <c r="Q102" s="18">
        <f t="shared" ca="1" si="15"/>
        <v>477.61275169627498</v>
      </c>
      <c r="R102" s="18">
        <f t="shared" ca="1" si="15"/>
        <v>517.49525008407898</v>
      </c>
      <c r="S102" s="18">
        <f t="shared" ca="1" si="15"/>
        <v>537.26480559016773</v>
      </c>
      <c r="T102" s="18">
        <f t="shared" ca="1" si="15"/>
        <v>579.32394397449912</v>
      </c>
      <c r="U102" s="18">
        <f t="shared" ca="1" si="15"/>
        <v>596.27779373706267</v>
      </c>
      <c r="V102" s="18">
        <f t="shared" ca="1" si="15"/>
        <v>614.48721458248065</v>
      </c>
      <c r="W102" s="18">
        <f t="shared" ca="1" si="15"/>
        <v>655.58603274991663</v>
      </c>
      <c r="X102" s="18">
        <f t="shared" ca="1" si="15"/>
        <v>668.51254317228768</v>
      </c>
      <c r="Y102" s="18">
        <f t="shared" ca="1" si="15"/>
        <v>687.03774255251244</v>
      </c>
      <c r="Z102" s="18">
        <f t="shared" ca="1" si="15"/>
        <v>728.40722463292377</v>
      </c>
      <c r="AA102" s="18">
        <f t="shared" ca="1" si="15"/>
        <v>739.09206849382804</v>
      </c>
      <c r="AB102" s="18">
        <f t="shared" ca="1" si="15"/>
        <v>748.80249653344958</v>
      </c>
      <c r="AC102" s="18">
        <f t="shared" ca="1" si="15"/>
        <v>797.14689079919742</v>
      </c>
      <c r="AD102" s="18">
        <f t="shared" ca="1" si="15"/>
        <v>803.81269595841934</v>
      </c>
      <c r="AE102" s="18">
        <f t="shared" ca="1" si="15"/>
        <v>811.48949845469724</v>
      </c>
      <c r="AF102" s="18">
        <f t="shared" ca="1" si="15"/>
        <v>817.86488206143531</v>
      </c>
      <c r="AG102" s="18"/>
      <c r="AH102" s="18"/>
      <c r="AI102" s="18"/>
    </row>
    <row r="103" spans="4:35" x14ac:dyDescent="0.15">
      <c r="D103" s="18">
        <f t="shared" si="3"/>
        <v>0.17901</v>
      </c>
      <c r="E103" s="18">
        <f t="shared" ref="E103:AF103" ca="1" si="16">SQRT((E$3*E21)^2+2*E21*E$3^2*$B$6)/E$2*0.001</f>
        <v>41.2887534741133</v>
      </c>
      <c r="F103" s="18">
        <f t="shared" ca="1" si="16"/>
        <v>82.658119475639879</v>
      </c>
      <c r="G103" s="18">
        <f t="shared" ca="1" si="16"/>
        <v>122.74473562865839</v>
      </c>
      <c r="H103" s="18">
        <f t="shared" ca="1" si="16"/>
        <v>161.62752578124559</v>
      </c>
      <c r="I103" s="18">
        <f t="shared" ca="1" si="16"/>
        <v>202.04823599589946</v>
      </c>
      <c r="J103" s="18">
        <f t="shared" ca="1" si="16"/>
        <v>238.70591883823471</v>
      </c>
      <c r="K103" s="18">
        <f t="shared" ca="1" si="16"/>
        <v>276.06842174666019</v>
      </c>
      <c r="L103" s="18">
        <f t="shared" ca="1" si="16"/>
        <v>313.41002175444618</v>
      </c>
      <c r="M103" s="18">
        <f t="shared" ca="1" si="16"/>
        <v>351.87118363661847</v>
      </c>
      <c r="N103" s="18">
        <f t="shared" ca="1" si="16"/>
        <v>391.02718310942822</v>
      </c>
      <c r="O103" s="18">
        <f t="shared" ca="1" si="16"/>
        <v>415.99530835080537</v>
      </c>
      <c r="P103" s="18">
        <f t="shared" ca="1" si="16"/>
        <v>455.08791900723872</v>
      </c>
      <c r="Q103" s="18">
        <f t="shared" ca="1" si="16"/>
        <v>477.61282816921914</v>
      </c>
      <c r="R103" s="18">
        <f t="shared" ca="1" si="16"/>
        <v>517.49532372456315</v>
      </c>
      <c r="S103" s="18">
        <f t="shared" ca="1" si="16"/>
        <v>537.26488168533012</v>
      </c>
      <c r="T103" s="18">
        <f t="shared" ca="1" si="16"/>
        <v>579.32401761488563</v>
      </c>
      <c r="U103" s="18">
        <f t="shared" ca="1" si="16"/>
        <v>596.27786954334283</v>
      </c>
      <c r="V103" s="18">
        <f t="shared" ca="1" si="16"/>
        <v>614.48729640517399</v>
      </c>
      <c r="W103" s="18">
        <f t="shared" ca="1" si="16"/>
        <v>655.5861083281377</v>
      </c>
      <c r="X103" s="18">
        <f t="shared" ca="1" si="16"/>
        <v>668.51261681257779</v>
      </c>
      <c r="Y103" s="18">
        <f t="shared" ca="1" si="16"/>
        <v>687.03782145285038</v>
      </c>
      <c r="Z103" s="18">
        <f t="shared" ca="1" si="16"/>
        <v>728.40730496778656</v>
      </c>
      <c r="AA103" s="18">
        <f t="shared" ca="1" si="16"/>
        <v>739.09215013849962</v>
      </c>
      <c r="AB103" s="18">
        <f t="shared" ca="1" si="16"/>
        <v>748.80257631041025</v>
      </c>
      <c r="AC103" s="18">
        <f t="shared" ca="1" si="16"/>
        <v>797.14697180346911</v>
      </c>
      <c r="AD103" s="18">
        <f t="shared" ca="1" si="16"/>
        <v>803.8127752632854</v>
      </c>
      <c r="AE103" s="18">
        <f t="shared" ca="1" si="16"/>
        <v>811.48957891347266</v>
      </c>
      <c r="AF103" s="18">
        <f t="shared" ca="1" si="16"/>
        <v>817.86495964666199</v>
      </c>
      <c r="AG103" s="18"/>
      <c r="AH103" s="18"/>
      <c r="AI103" s="18"/>
    </row>
    <row r="104" spans="4:35" x14ac:dyDescent="0.15">
      <c r="D104" s="18">
        <f t="shared" si="3"/>
        <v>0.22536</v>
      </c>
      <c r="E104" s="18">
        <f t="shared" ref="E104:AF104" ca="1" si="17">SQRT((E$3*E22)^2+2*E22*E$3^2*$B$6)/E$2*0.001</f>
        <v>41.288799836079477</v>
      </c>
      <c r="F104" s="18">
        <f t="shared" ca="1" si="17"/>
        <v>82.658212199525579</v>
      </c>
      <c r="G104" s="18">
        <f t="shared" ca="1" si="17"/>
        <v>122.74484379585984</v>
      </c>
      <c r="H104" s="18">
        <f t="shared" ca="1" si="17"/>
        <v>161.62763007764113</v>
      </c>
      <c r="I104" s="18">
        <f t="shared" ca="1" si="17"/>
        <v>202.04833797122077</v>
      </c>
      <c r="J104" s="18">
        <f t="shared" ca="1" si="17"/>
        <v>238.70601154109906</v>
      </c>
      <c r="K104" s="18">
        <f t="shared" ca="1" si="17"/>
        <v>276.06851444880181</v>
      </c>
      <c r="L104" s="18">
        <f t="shared" ca="1" si="17"/>
        <v>313.41011445610781</v>
      </c>
      <c r="M104" s="18">
        <f t="shared" ca="1" si="17"/>
        <v>351.87128148816896</v>
      </c>
      <c r="N104" s="18">
        <f t="shared" ca="1" si="17"/>
        <v>391.02727581049578</v>
      </c>
      <c r="O104" s="18">
        <f t="shared" ca="1" si="17"/>
        <v>415.99540526551948</v>
      </c>
      <c r="P104" s="18">
        <f t="shared" ca="1" si="17"/>
        <v>455.08801170802695</v>
      </c>
      <c r="Q104" s="18">
        <f t="shared" ca="1" si="17"/>
        <v>477.61292443540509</v>
      </c>
      <c r="R104" s="18">
        <f t="shared" ca="1" si="17"/>
        <v>517.49541642517261</v>
      </c>
      <c r="S104" s="18">
        <f t="shared" ca="1" si="17"/>
        <v>537.26497747595386</v>
      </c>
      <c r="T104" s="18">
        <f t="shared" ca="1" si="17"/>
        <v>579.32411031537174</v>
      </c>
      <c r="U104" s="18">
        <f t="shared" ca="1" si="17"/>
        <v>596.27796497031409</v>
      </c>
      <c r="V104" s="18">
        <f t="shared" ca="1" si="17"/>
        <v>614.48739940576684</v>
      </c>
      <c r="W104" s="18">
        <f t="shared" ca="1" si="17"/>
        <v>655.58620346802184</v>
      </c>
      <c r="X104" s="18">
        <f t="shared" ca="1" si="17"/>
        <v>668.51270951294293</v>
      </c>
      <c r="Y104" s="18">
        <f t="shared" ca="1" si="17"/>
        <v>687.03792077470416</v>
      </c>
      <c r="Z104" s="18">
        <f t="shared" ca="1" si="17"/>
        <v>728.40740609545855</v>
      </c>
      <c r="AA104" s="18">
        <f t="shared" ca="1" si="17"/>
        <v>739.09225291499365</v>
      </c>
      <c r="AB104" s="18">
        <f t="shared" ca="1" si="17"/>
        <v>748.80267673578055</v>
      </c>
      <c r="AC104" s="18">
        <f t="shared" ca="1" si="17"/>
        <v>797.1470737738108</v>
      </c>
      <c r="AD104" s="18">
        <f t="shared" ca="1" si="17"/>
        <v>803.81287509437016</v>
      </c>
      <c r="AE104" s="18">
        <f t="shared" ca="1" si="17"/>
        <v>811.48968019712913</v>
      </c>
      <c r="AF104" s="18">
        <f t="shared" ca="1" si="17"/>
        <v>817.86505731301884</v>
      </c>
      <c r="AG104" s="18"/>
      <c r="AH104" s="18"/>
      <c r="AI104" s="18"/>
    </row>
    <row r="105" spans="4:35" x14ac:dyDescent="0.15">
      <c r="D105" s="18">
        <f t="shared" si="3"/>
        <v>0.28371000000000002</v>
      </c>
      <c r="E105" s="18">
        <f t="shared" ref="E105:AF105" ca="1" si="18">SQRT((E$3*E23)^2+2*E23*E$3^2*$B$6)/E$2*0.001</f>
        <v>41.288858201143654</v>
      </c>
      <c r="F105" s="18">
        <f t="shared" ca="1" si="18"/>
        <v>82.6583289295952</v>
      </c>
      <c r="G105" s="18">
        <f t="shared" ca="1" si="18"/>
        <v>122.74497996751471</v>
      </c>
      <c r="H105" s="18">
        <f t="shared" ca="1" si="18"/>
        <v>161.62776137633975</v>
      </c>
      <c r="I105" s="18">
        <f t="shared" ca="1" si="18"/>
        <v>202.04846634791983</v>
      </c>
      <c r="J105" s="18">
        <f t="shared" ca="1" si="18"/>
        <v>238.70612824470504</v>
      </c>
      <c r="K105" s="18">
        <f t="shared" ca="1" si="18"/>
        <v>276.0686311514977</v>
      </c>
      <c r="L105" s="18">
        <f t="shared" ca="1" si="18"/>
        <v>313.41023115819962</v>
      </c>
      <c r="M105" s="18">
        <f t="shared" ca="1" si="18"/>
        <v>351.87140467345392</v>
      </c>
      <c r="N105" s="18">
        <f t="shared" ca="1" si="18"/>
        <v>391.02739251183954</v>
      </c>
      <c r="O105" s="18">
        <f t="shared" ca="1" si="18"/>
        <v>415.99552727142162</v>
      </c>
      <c r="P105" s="18">
        <f t="shared" ca="1" si="18"/>
        <v>455.08812840901891</v>
      </c>
      <c r="Q105" s="18">
        <f t="shared" ca="1" si="18"/>
        <v>477.61304562487538</v>
      </c>
      <c r="R105" s="18">
        <f t="shared" ca="1" si="18"/>
        <v>517.4955331259398</v>
      </c>
      <c r="S105" s="18">
        <f t="shared" ca="1" si="18"/>
        <v>537.26509806673926</v>
      </c>
      <c r="T105" s="18">
        <f t="shared" ca="1" si="18"/>
        <v>579.32422701598398</v>
      </c>
      <c r="U105" s="18">
        <f t="shared" ca="1" si="18"/>
        <v>596.27808510329749</v>
      </c>
      <c r="V105" s="18">
        <f t="shared" ca="1" si="18"/>
        <v>614.4875290731801</v>
      </c>
      <c r="W105" s="18">
        <f t="shared" ca="1" si="18"/>
        <v>655.58632323959137</v>
      </c>
      <c r="X105" s="18">
        <f t="shared" ca="1" si="18"/>
        <v>668.51282621340283</v>
      </c>
      <c r="Y105" s="18">
        <f t="shared" ca="1" si="18"/>
        <v>687.0380458109538</v>
      </c>
      <c r="Z105" s="18">
        <f t="shared" ca="1" si="18"/>
        <v>728.40753340505239</v>
      </c>
      <c r="AA105" s="18">
        <f t="shared" ca="1" si="18"/>
        <v>739.09238230028905</v>
      </c>
      <c r="AB105" s="18">
        <f t="shared" ca="1" si="18"/>
        <v>748.8028031612464</v>
      </c>
      <c r="AC105" s="18">
        <f t="shared" ca="1" si="18"/>
        <v>797.14720214424119</v>
      </c>
      <c r="AD105" s="18">
        <f t="shared" ca="1" si="18"/>
        <v>803.81300077169033</v>
      </c>
      <c r="AE105" s="18">
        <f t="shared" ca="1" si="18"/>
        <v>811.48980770309174</v>
      </c>
      <c r="AF105" s="18">
        <f t="shared" ca="1" si="18"/>
        <v>817.86518026516376</v>
      </c>
      <c r="AG105" s="18"/>
      <c r="AH105" s="18"/>
      <c r="AI105" s="18"/>
    </row>
    <row r="106" spans="4:35" x14ac:dyDescent="0.15">
      <c r="D106" s="18">
        <f t="shared" si="3"/>
        <v>0.35716999999999999</v>
      </c>
      <c r="E106" s="18">
        <f t="shared" ref="E106:AF106" ca="1" si="19">SQRT((E$3*E24)^2+2*E24*E$3^2*$B$6)/E$2*0.001</f>
        <v>41.288931680108703</v>
      </c>
      <c r="F106" s="18">
        <f t="shared" ca="1" si="19"/>
        <v>82.65847588745136</v>
      </c>
      <c r="G106" s="18">
        <f t="shared" ca="1" si="19"/>
        <v>122.74515140144378</v>
      </c>
      <c r="H106" s="18">
        <f t="shared" ca="1" si="19"/>
        <v>161.62792667543823</v>
      </c>
      <c r="I106" s="18">
        <f t="shared" ca="1" si="19"/>
        <v>202.0486279683536</v>
      </c>
      <c r="J106" s="18">
        <f t="shared" ca="1" si="19"/>
        <v>238.70627516924478</v>
      </c>
      <c r="K106" s="18">
        <f t="shared" ca="1" si="19"/>
        <v>276.0687780748919</v>
      </c>
      <c r="L106" s="18">
        <f t="shared" ca="1" si="19"/>
        <v>313.41037808083314</v>
      </c>
      <c r="M106" s="18">
        <f t="shared" ca="1" si="19"/>
        <v>351.87155975813351</v>
      </c>
      <c r="N106" s="18">
        <f t="shared" ca="1" si="19"/>
        <v>391.02753943353127</v>
      </c>
      <c r="O106" s="18">
        <f t="shared" ca="1" si="19"/>
        <v>415.99568087131155</v>
      </c>
      <c r="P106" s="18">
        <f t="shared" ca="1" si="19"/>
        <v>455.088275330268</v>
      </c>
      <c r="Q106" s="18">
        <f t="shared" ca="1" si="19"/>
        <v>477.61319819691448</v>
      </c>
      <c r="R106" s="18">
        <f t="shared" ca="1" si="19"/>
        <v>517.49568004690582</v>
      </c>
      <c r="S106" s="18">
        <f t="shared" ca="1" si="19"/>
        <v>537.26524988506151</v>
      </c>
      <c r="T106" s="18">
        <f t="shared" ca="1" si="19"/>
        <v>579.3243739367548</v>
      </c>
      <c r="U106" s="18">
        <f t="shared" ca="1" si="19"/>
        <v>596.2782363452676</v>
      </c>
      <c r="V106" s="18">
        <f t="shared" ca="1" si="19"/>
        <v>614.48769231856409</v>
      </c>
      <c r="W106" s="18">
        <f t="shared" ca="1" si="19"/>
        <v>655.58647402655777</v>
      </c>
      <c r="X106" s="18">
        <f t="shared" ca="1" si="19"/>
        <v>668.51297313398163</v>
      </c>
      <c r="Y106" s="18">
        <f t="shared" ca="1" si="19"/>
        <v>687.03820322591366</v>
      </c>
      <c r="Z106" s="18">
        <f t="shared" ca="1" si="19"/>
        <v>728.40769368204872</v>
      </c>
      <c r="AA106" s="18">
        <f t="shared" ca="1" si="19"/>
        <v>739.09254519049944</v>
      </c>
      <c r="AB106" s="18">
        <f t="shared" ca="1" si="19"/>
        <v>748.80296232516639</v>
      </c>
      <c r="AC106" s="18">
        <f t="shared" ca="1" si="19"/>
        <v>797.14736375678297</v>
      </c>
      <c r="AD106" s="18">
        <f t="shared" ca="1" si="19"/>
        <v>803.81315899372873</v>
      </c>
      <c r="AE106" s="18">
        <f t="shared" ca="1" si="19"/>
        <v>811.48996822730771</v>
      </c>
      <c r="AF106" s="18">
        <f t="shared" ca="1" si="19"/>
        <v>817.86533505633031</v>
      </c>
      <c r="AG106" s="18"/>
      <c r="AH106" s="18"/>
      <c r="AI106" s="18"/>
    </row>
    <row r="107" spans="4:35" x14ac:dyDescent="0.15">
      <c r="D107" s="18">
        <f t="shared" si="3"/>
        <v>0.44964999999999999</v>
      </c>
      <c r="E107" s="18">
        <f t="shared" ref="E107:AF107" ca="1" si="20">SQRT((E$3*E25)^2+2*E25*E$3^2*$B$6)/E$2*0.001</f>
        <v>41.289024183984026</v>
      </c>
      <c r="F107" s="18">
        <f t="shared" ca="1" si="20"/>
        <v>82.658660895108923</v>
      </c>
      <c r="G107" s="18">
        <f t="shared" ca="1" si="20"/>
        <v>122.74536722243145</v>
      </c>
      <c r="H107" s="18">
        <f t="shared" ca="1" si="20"/>
        <v>161.62813477318704</v>
      </c>
      <c r="I107" s="18">
        <f t="shared" ca="1" si="20"/>
        <v>202.04883143497099</v>
      </c>
      <c r="J107" s="18">
        <f t="shared" ca="1" si="20"/>
        <v>238.70646013495994</v>
      </c>
      <c r="K107" s="18">
        <f t="shared" ca="1" si="20"/>
        <v>276.06896303916477</v>
      </c>
      <c r="L107" s="18">
        <f t="shared" ca="1" si="20"/>
        <v>313.41056304414849</v>
      </c>
      <c r="M107" s="18">
        <f t="shared" ca="1" si="20"/>
        <v>351.87175499678239</v>
      </c>
      <c r="N107" s="18">
        <f t="shared" ca="1" si="20"/>
        <v>391.02772439566115</v>
      </c>
      <c r="O107" s="18">
        <f t="shared" ca="1" si="20"/>
        <v>415.99587424073457</v>
      </c>
      <c r="P107" s="18">
        <f t="shared" ca="1" si="20"/>
        <v>455.08846029184042</v>
      </c>
      <c r="Q107" s="18">
        <f t="shared" ca="1" si="20"/>
        <v>477.61339027235937</v>
      </c>
      <c r="R107" s="18">
        <f t="shared" ca="1" si="20"/>
        <v>517.49586500812177</v>
      </c>
      <c r="S107" s="18">
        <f t="shared" ca="1" si="20"/>
        <v>537.26544101163972</v>
      </c>
      <c r="T107" s="18">
        <f t="shared" ca="1" si="20"/>
        <v>579.3245588977253</v>
      </c>
      <c r="U107" s="18">
        <f t="shared" ca="1" si="20"/>
        <v>596.27842674626686</v>
      </c>
      <c r="V107" s="18">
        <f t="shared" ca="1" si="20"/>
        <v>614.4878978308584</v>
      </c>
      <c r="W107" s="18">
        <f t="shared" ca="1" si="20"/>
        <v>655.58666385474532</v>
      </c>
      <c r="X107" s="18">
        <f t="shared" ca="1" si="20"/>
        <v>668.51315809471043</v>
      </c>
      <c r="Y107" s="18">
        <f t="shared" ca="1" si="20"/>
        <v>687.03840139819079</v>
      </c>
      <c r="Z107" s="18">
        <f t="shared" ca="1" si="20"/>
        <v>728.40789545739119</v>
      </c>
      <c r="AA107" s="18">
        <f t="shared" ca="1" si="20"/>
        <v>739.09275025565967</v>
      </c>
      <c r="AB107" s="18">
        <f t="shared" ca="1" si="20"/>
        <v>748.8031626992381</v>
      </c>
      <c r="AC107" s="18">
        <f t="shared" ca="1" si="20"/>
        <v>797.14756721346509</v>
      </c>
      <c r="AD107" s="18">
        <f t="shared" ca="1" si="20"/>
        <v>803.81335818205082</v>
      </c>
      <c r="AE107" s="18">
        <f t="shared" ca="1" si="20"/>
        <v>811.49017031387882</v>
      </c>
      <c r="AF107" s="18">
        <f t="shared" ca="1" si="20"/>
        <v>817.86552992547115</v>
      </c>
      <c r="AG107" s="18"/>
      <c r="AH107" s="18"/>
      <c r="AI107" s="18"/>
    </row>
    <row r="108" spans="4:35" x14ac:dyDescent="0.15">
      <c r="D108" s="18">
        <f t="shared" si="3"/>
        <v>0.56606999999999996</v>
      </c>
      <c r="E108" s="18">
        <f t="shared" ref="E108:AF108" ca="1" si="21">SQRT((E$3*E26)^2+2*E26*E$3^2*$B$6)/E$2*0.001</f>
        <v>41.289140634039711</v>
      </c>
      <c r="F108" s="18">
        <f t="shared" ca="1" si="21"/>
        <v>82.658893795103126</v>
      </c>
      <c r="G108" s="18">
        <f t="shared" ca="1" si="21"/>
        <v>122.74563891230351</v>
      </c>
      <c r="H108" s="18">
        <f t="shared" ca="1" si="21"/>
        <v>161.62839674053038</v>
      </c>
      <c r="I108" s="18">
        <f t="shared" ca="1" si="21"/>
        <v>202.04908757233684</v>
      </c>
      <c r="J108" s="18">
        <f t="shared" ca="1" si="21"/>
        <v>238.70669298215458</v>
      </c>
      <c r="K108" s="18">
        <f t="shared" ca="1" si="21"/>
        <v>276.06919588454377</v>
      </c>
      <c r="L108" s="18">
        <f t="shared" ca="1" si="21"/>
        <v>313.41079588832213</v>
      </c>
      <c r="M108" s="18">
        <f t="shared" ca="1" si="21"/>
        <v>351.87200077623203</v>
      </c>
      <c r="N108" s="18">
        <f t="shared" ca="1" si="21"/>
        <v>391.02795723834237</v>
      </c>
      <c r="O108" s="18">
        <f t="shared" ca="1" si="21"/>
        <v>415.99611766707784</v>
      </c>
      <c r="P108" s="18">
        <f t="shared" ca="1" si="21"/>
        <v>455.0886931338199</v>
      </c>
      <c r="Q108" s="18">
        <f t="shared" ca="1" si="21"/>
        <v>477.61363206975665</v>
      </c>
      <c r="R108" s="18">
        <f t="shared" ca="1" si="21"/>
        <v>517.49609784965264</v>
      </c>
      <c r="S108" s="18">
        <f t="shared" ca="1" si="21"/>
        <v>537.26568161453997</v>
      </c>
      <c r="T108" s="18">
        <f t="shared" ca="1" si="21"/>
        <v>579.32479173894671</v>
      </c>
      <c r="U108" s="18">
        <f t="shared" ca="1" si="21"/>
        <v>596.27866643575999</v>
      </c>
      <c r="V108" s="18">
        <f t="shared" ca="1" si="21"/>
        <v>614.48815654345879</v>
      </c>
      <c r="W108" s="18">
        <f t="shared" ca="1" si="21"/>
        <v>655.58690282314478</v>
      </c>
      <c r="X108" s="18">
        <f t="shared" ca="1" si="21"/>
        <v>668.51339093562763</v>
      </c>
      <c r="Y108" s="18">
        <f t="shared" ca="1" si="21"/>
        <v>687.03865087068766</v>
      </c>
      <c r="Z108" s="18">
        <f t="shared" ca="1" si="21"/>
        <v>728.40814946566707</v>
      </c>
      <c r="AA108" s="18">
        <f t="shared" ca="1" si="21"/>
        <v>739.09300840537821</v>
      </c>
      <c r="AB108" s="18">
        <f t="shared" ca="1" si="21"/>
        <v>748.80341494350091</v>
      </c>
      <c r="AC108" s="18">
        <f t="shared" ca="1" si="21"/>
        <v>797.14782333832386</v>
      </c>
      <c r="AD108" s="18">
        <f t="shared" ca="1" si="21"/>
        <v>803.8136089336125</v>
      </c>
      <c r="AE108" s="18">
        <f t="shared" ca="1" si="21"/>
        <v>811.49042471394989</v>
      </c>
      <c r="AF108" s="18">
        <f t="shared" ca="1" si="21"/>
        <v>817.8657752397595</v>
      </c>
      <c r="AG108" s="18"/>
      <c r="AH108" s="18"/>
      <c r="AI108" s="18"/>
    </row>
    <row r="109" spans="4:35" x14ac:dyDescent="0.15">
      <c r="D109" s="18">
        <f t="shared" si="3"/>
        <v>0.71264000000000005</v>
      </c>
      <c r="E109" s="18">
        <f t="shared" ref="E109:AF109" ca="1" si="22">SQRT((E$3*E27)^2+2*E27*E$3^2*$B$6)/E$2*0.001</f>
        <v>41.289287241878867</v>
      </c>
      <c r="F109" s="18">
        <f t="shared" ca="1" si="22"/>
        <v>82.659187010633914</v>
      </c>
      <c r="G109" s="18">
        <f t="shared" ca="1" si="22"/>
        <v>122.74598096336443</v>
      </c>
      <c r="H109" s="18">
        <f t="shared" ca="1" si="22"/>
        <v>161.62872655115999</v>
      </c>
      <c r="I109" s="18">
        <f t="shared" ca="1" si="22"/>
        <v>202.0494100431641</v>
      </c>
      <c r="J109" s="18">
        <f t="shared" ca="1" si="22"/>
        <v>238.7069861312124</v>
      </c>
      <c r="K109" s="18">
        <f t="shared" ca="1" si="22"/>
        <v>276.06948903131587</v>
      </c>
      <c r="L109" s="18">
        <f t="shared" ca="1" si="22"/>
        <v>313.41108903357662</v>
      </c>
      <c r="M109" s="18">
        <f t="shared" ca="1" si="22"/>
        <v>351.87231020669026</v>
      </c>
      <c r="N109" s="18">
        <f t="shared" ca="1" si="22"/>
        <v>391.02825038171795</v>
      </c>
      <c r="O109" s="18">
        <f t="shared" ca="1" si="22"/>
        <v>415.99642413503125</v>
      </c>
      <c r="P109" s="18">
        <f t="shared" ca="1" si="22"/>
        <v>455.08898627631203</v>
      </c>
      <c r="Q109" s="18">
        <f t="shared" ca="1" si="22"/>
        <v>477.61393648690586</v>
      </c>
      <c r="R109" s="18">
        <f t="shared" ca="1" si="22"/>
        <v>517.49639099157991</v>
      </c>
      <c r="S109" s="18">
        <f t="shared" ca="1" si="22"/>
        <v>537.26598452784617</v>
      </c>
      <c r="T109" s="18">
        <f t="shared" ca="1" si="22"/>
        <v>579.3250848804845</v>
      </c>
      <c r="U109" s="18">
        <f t="shared" ca="1" si="22"/>
        <v>596.27896819910814</v>
      </c>
      <c r="V109" s="18">
        <f t="shared" ca="1" si="22"/>
        <v>614.48848225644485</v>
      </c>
      <c r="W109" s="18">
        <f t="shared" ca="1" si="22"/>
        <v>655.58720367865362</v>
      </c>
      <c r="X109" s="18">
        <f t="shared" ca="1" si="22"/>
        <v>668.51368407678251</v>
      </c>
      <c r="Y109" s="18">
        <f t="shared" ca="1" si="22"/>
        <v>687.03896495060394</v>
      </c>
      <c r="Z109" s="18">
        <f t="shared" ca="1" si="22"/>
        <v>728.40846925602091</v>
      </c>
      <c r="AA109" s="18">
        <f t="shared" ca="1" si="22"/>
        <v>739.09333340970932</v>
      </c>
      <c r="AB109" s="18">
        <f t="shared" ca="1" si="22"/>
        <v>748.80373251300455</v>
      </c>
      <c r="AC109" s="18">
        <f t="shared" ca="1" si="22"/>
        <v>797.14814579340486</v>
      </c>
      <c r="AD109" s="18">
        <f t="shared" ca="1" si="22"/>
        <v>803.81392462384088</v>
      </c>
      <c r="AE109" s="18">
        <f t="shared" ca="1" si="22"/>
        <v>811.49074499756478</v>
      </c>
      <c r="AF109" s="18">
        <f t="shared" ca="1" si="22"/>
        <v>817.86608408459028</v>
      </c>
      <c r="AG109" s="18"/>
      <c r="AH109" s="18"/>
      <c r="AI109" s="18"/>
    </row>
    <row r="110" spans="4:35" x14ac:dyDescent="0.15">
      <c r="D110" s="18">
        <f t="shared" si="3"/>
        <v>0.89715999999999996</v>
      </c>
      <c r="E110" s="18">
        <f t="shared" ref="E110:AF110" ca="1" si="23">SQRT((E$3*E28)^2+2*E28*E$3^2*$B$6)/E$2*0.001</f>
        <v>41.289471809514986</v>
      </c>
      <c r="F110" s="18">
        <f t="shared" ca="1" si="23"/>
        <v>82.659556145720444</v>
      </c>
      <c r="G110" s="18">
        <f t="shared" ca="1" si="23"/>
        <v>122.74641157850876</v>
      </c>
      <c r="H110" s="18">
        <f t="shared" ca="1" si="23"/>
        <v>161.62914175657272</v>
      </c>
      <c r="I110" s="18">
        <f t="shared" ca="1" si="23"/>
        <v>202.04981600834819</v>
      </c>
      <c r="J110" s="18">
        <f t="shared" ca="1" si="23"/>
        <v>238.70735518261546</v>
      </c>
      <c r="K110" s="18">
        <f t="shared" ca="1" si="23"/>
        <v>276.06985807984125</v>
      </c>
      <c r="L110" s="18">
        <f t="shared" ca="1" si="23"/>
        <v>313.41145808019149</v>
      </c>
      <c r="M110" s="18">
        <f t="shared" ca="1" si="23"/>
        <v>351.87269975508451</v>
      </c>
      <c r="N110" s="18">
        <f t="shared" ca="1" si="23"/>
        <v>391.02861942596741</v>
      </c>
      <c r="O110" s="18">
        <f t="shared" ca="1" si="23"/>
        <v>415.99680995386711</v>
      </c>
      <c r="P110" s="18">
        <f t="shared" ca="1" si="23"/>
        <v>455.0893553194494</v>
      </c>
      <c r="Q110" s="18">
        <f t="shared" ca="1" si="23"/>
        <v>477.61431972394195</v>
      </c>
      <c r="R110" s="18">
        <f t="shared" ca="1" si="23"/>
        <v>517.49676003400623</v>
      </c>
      <c r="S110" s="18">
        <f t="shared" ca="1" si="23"/>
        <v>537.26636587166331</v>
      </c>
      <c r="T110" s="18">
        <f t="shared" ca="1" si="23"/>
        <v>579.32545392242059</v>
      </c>
      <c r="U110" s="18">
        <f t="shared" ca="1" si="23"/>
        <v>596.27934809521923</v>
      </c>
      <c r="V110" s="18">
        <f t="shared" ca="1" si="23"/>
        <v>614.48889230324983</v>
      </c>
      <c r="W110" s="18">
        <f t="shared" ca="1" si="23"/>
        <v>655.58758243186685</v>
      </c>
      <c r="X110" s="18">
        <f t="shared" ca="1" si="23"/>
        <v>668.51405311823635</v>
      </c>
      <c r="Y110" s="18">
        <f t="shared" ca="1" si="23"/>
        <v>687.03936035229697</v>
      </c>
      <c r="Z110" s="18">
        <f t="shared" ca="1" si="23"/>
        <v>728.40887184670169</v>
      </c>
      <c r="AA110" s="18">
        <f t="shared" ca="1" si="23"/>
        <v>739.09374256437388</v>
      </c>
      <c r="AB110" s="18">
        <f t="shared" ca="1" si="23"/>
        <v>748.8041323078113</v>
      </c>
      <c r="AC110" s="18">
        <f t="shared" ca="1" si="23"/>
        <v>797.14855173876606</v>
      </c>
      <c r="AD110" s="18">
        <f t="shared" ca="1" si="23"/>
        <v>803.81432205278918</v>
      </c>
      <c r="AE110" s="18">
        <f t="shared" ca="1" si="23"/>
        <v>811.49114820922216</v>
      </c>
      <c r="AF110" s="18">
        <f t="shared" ca="1" si="23"/>
        <v>817.86647289572636</v>
      </c>
      <c r="AG110" s="18"/>
      <c r="AH110" s="18"/>
      <c r="AI110" s="18"/>
    </row>
    <row r="111" spans="4:35" x14ac:dyDescent="0.15">
      <c r="D111" s="18">
        <f t="shared" si="3"/>
        <v>1.1294999999999999</v>
      </c>
      <c r="E111" s="18">
        <f t="shared" ref="E111:AF111" ca="1" si="24">SQRT((E$3*E29)^2+2*E29*E$3^2*$B$6)/E$2*0.001</f>
        <v>41.289704209495824</v>
      </c>
      <c r="F111" s="18">
        <f t="shared" ca="1" si="24"/>
        <v>82.660020945448281</v>
      </c>
      <c r="G111" s="18">
        <f t="shared" ca="1" si="24"/>
        <v>122.74695379139898</v>
      </c>
      <c r="H111" s="18">
        <f t="shared" ca="1" si="24"/>
        <v>161.6296645661628</v>
      </c>
      <c r="I111" s="18">
        <f t="shared" ca="1" si="24"/>
        <v>202.0503271830222</v>
      </c>
      <c r="J111" s="18">
        <f t="shared" ca="1" si="24"/>
        <v>238.70781987697364</v>
      </c>
      <c r="K111" s="18">
        <f t="shared" ca="1" si="24"/>
        <v>276.07032277057613</v>
      </c>
      <c r="L111" s="18">
        <f t="shared" ca="1" si="24"/>
        <v>313.41192276852075</v>
      </c>
      <c r="M111" s="18">
        <f t="shared" ca="1" si="24"/>
        <v>351.87319025841163</v>
      </c>
      <c r="N111" s="18">
        <f t="shared" ca="1" si="24"/>
        <v>391.02908411131824</v>
      </c>
      <c r="O111" s="18">
        <f t="shared" ca="1" si="24"/>
        <v>415.99729576108751</v>
      </c>
      <c r="P111" s="18">
        <f t="shared" ca="1" si="24"/>
        <v>455.08982000339989</v>
      </c>
      <c r="Q111" s="18">
        <f t="shared" ca="1" si="24"/>
        <v>477.61480228026613</v>
      </c>
      <c r="R111" s="18">
        <f t="shared" ca="1" si="24"/>
        <v>517.49722471706139</v>
      </c>
      <c r="S111" s="18">
        <f t="shared" ca="1" si="24"/>
        <v>537.26684604412401</v>
      </c>
      <c r="T111" s="18">
        <f t="shared" ca="1" si="24"/>
        <v>579.32591860485832</v>
      </c>
      <c r="U111" s="18">
        <f t="shared" ca="1" si="24"/>
        <v>596.27982644478823</v>
      </c>
      <c r="V111" s="18">
        <f t="shared" ca="1" si="24"/>
        <v>614.48940861733308</v>
      </c>
      <c r="W111" s="18">
        <f t="shared" ca="1" si="24"/>
        <v>655.58805934234567</v>
      </c>
      <c r="X111" s="18">
        <f t="shared" ca="1" si="24"/>
        <v>668.51451780006721</v>
      </c>
      <c r="Y111" s="18">
        <f t="shared" ca="1" si="24"/>
        <v>687.03985822585753</v>
      </c>
      <c r="Z111" s="18">
        <f t="shared" ca="1" si="24"/>
        <v>728.40937877233989</v>
      </c>
      <c r="AA111" s="18">
        <f t="shared" ca="1" si="24"/>
        <v>739.09425775511068</v>
      </c>
      <c r="AB111" s="18">
        <f t="shared" ca="1" si="24"/>
        <v>748.80463571299981</v>
      </c>
      <c r="AC111" s="18">
        <f t="shared" ca="1" si="24"/>
        <v>797.14906288847953</v>
      </c>
      <c r="AD111" s="18">
        <f t="shared" ca="1" si="24"/>
        <v>803.81482247898612</v>
      </c>
      <c r="AE111" s="18">
        <f t="shared" ca="1" si="24"/>
        <v>811.49165591676854</v>
      </c>
      <c r="AF111" s="18">
        <f t="shared" ca="1" si="24"/>
        <v>817.86696247072825</v>
      </c>
      <c r="AG111" s="18"/>
      <c r="AH111" s="18"/>
      <c r="AI111" s="18"/>
    </row>
    <row r="112" spans="4:35" x14ac:dyDescent="0.15">
      <c r="D112" s="18">
        <f t="shared" si="3"/>
        <v>1.4218999999999999</v>
      </c>
      <c r="E112" s="18">
        <f t="shared" ref="E112:AF112" ca="1" si="25">SQRT((E$3*E30)^2+2*E30*E$3^2*$B$6)/E$2*0.001</f>
        <v>41.289996684980771</v>
      </c>
      <c r="F112" s="18">
        <f t="shared" ca="1" si="25"/>
        <v>82.660605896123911</v>
      </c>
      <c r="G112" s="18">
        <f t="shared" ca="1" si="25"/>
        <v>122.74763616657695</v>
      </c>
      <c r="H112" s="18">
        <f t="shared" ca="1" si="25"/>
        <v>161.63032252227899</v>
      </c>
      <c r="I112" s="18">
        <f t="shared" ca="1" si="25"/>
        <v>202.05097049659125</v>
      </c>
      <c r="J112" s="18">
        <f t="shared" ca="1" si="25"/>
        <v>238.70840469504347</v>
      </c>
      <c r="K112" s="18">
        <f t="shared" ca="1" si="25"/>
        <v>276.07090758408583</v>
      </c>
      <c r="L112" s="18">
        <f t="shared" ca="1" si="25"/>
        <v>313.41250757900303</v>
      </c>
      <c r="M112" s="18">
        <f t="shared" ca="1" si="25"/>
        <v>351.87380755708102</v>
      </c>
      <c r="N112" s="18">
        <f t="shared" ca="1" si="25"/>
        <v>391.02966891805215</v>
      </c>
      <c r="O112" s="18">
        <f t="shared" ca="1" si="25"/>
        <v>415.99790714970425</v>
      </c>
      <c r="P112" s="18">
        <f t="shared" ca="1" si="25"/>
        <v>455.09040480837132</v>
      </c>
      <c r="Q112" s="18">
        <f t="shared" ca="1" si="25"/>
        <v>477.61540957762861</v>
      </c>
      <c r="R112" s="18">
        <f t="shared" ca="1" si="25"/>
        <v>517.49780952090612</v>
      </c>
      <c r="S112" s="18">
        <f t="shared" ca="1" si="25"/>
        <v>537.26745034139299</v>
      </c>
      <c r="T112" s="18">
        <f t="shared" ca="1" si="25"/>
        <v>579.32650340792634</v>
      </c>
      <c r="U112" s="18">
        <f t="shared" ca="1" si="25"/>
        <v>596.28042844794766</v>
      </c>
      <c r="V112" s="18">
        <f t="shared" ca="1" si="25"/>
        <v>614.49005839885172</v>
      </c>
      <c r="W112" s="18">
        <f t="shared" ca="1" si="25"/>
        <v>655.58865953440932</v>
      </c>
      <c r="X112" s="18">
        <f t="shared" ca="1" si="25"/>
        <v>668.51510260237114</v>
      </c>
      <c r="Y112" s="18">
        <f t="shared" ca="1" si="25"/>
        <v>687.04048479996914</v>
      </c>
      <c r="Z112" s="18">
        <f t="shared" ca="1" si="25"/>
        <v>728.41001673849587</v>
      </c>
      <c r="AA112" s="18">
        <f t="shared" ca="1" si="25"/>
        <v>739.09490612289687</v>
      </c>
      <c r="AB112" s="18">
        <f t="shared" ca="1" si="25"/>
        <v>748.80526924866797</v>
      </c>
      <c r="AC112" s="18">
        <f t="shared" ca="1" si="25"/>
        <v>797.14970617063648</v>
      </c>
      <c r="AD112" s="18">
        <f t="shared" ca="1" si="25"/>
        <v>803.81545226559206</v>
      </c>
      <c r="AE112" s="18">
        <f t="shared" ca="1" si="25"/>
        <v>811.49229486695606</v>
      </c>
      <c r="AF112" s="18">
        <f t="shared" ca="1" si="25"/>
        <v>817.86757860109981</v>
      </c>
      <c r="AG112" s="18"/>
      <c r="AH112" s="18"/>
      <c r="AI112" s="18"/>
    </row>
    <row r="113" spans="4:35" x14ac:dyDescent="0.15">
      <c r="D113" s="18">
        <f t="shared" si="3"/>
        <v>1.7901</v>
      </c>
      <c r="E113" s="18">
        <f t="shared" ref="E113:AF113" ca="1" si="26">SQRT((E$3*E31)^2+2*E31*E$3^2*$B$6)/E$2*0.001</f>
        <v>41.290364980032457</v>
      </c>
      <c r="F113" s="18">
        <f t="shared" ca="1" si="26"/>
        <v>82.661342485856707</v>
      </c>
      <c r="G113" s="18">
        <f t="shared" ca="1" si="26"/>
        <v>122.7484954365497</v>
      </c>
      <c r="H113" s="18">
        <f t="shared" ca="1" si="26"/>
        <v>161.63115104294175</v>
      </c>
      <c r="I113" s="18">
        <f t="shared" ca="1" si="26"/>
        <v>202.05178057886226</v>
      </c>
      <c r="J113" s="18">
        <f t="shared" ca="1" si="26"/>
        <v>238.70914111779732</v>
      </c>
      <c r="K113" s="18">
        <f t="shared" ca="1" si="26"/>
        <v>276.07164400109775</v>
      </c>
      <c r="L113" s="18">
        <f t="shared" ca="1" si="26"/>
        <v>313.41324399220275</v>
      </c>
      <c r="M113" s="18">
        <f t="shared" ca="1" si="26"/>
        <v>351.87458488050794</v>
      </c>
      <c r="N113" s="18">
        <f t="shared" ca="1" si="26"/>
        <v>391.03040532653188</v>
      </c>
      <c r="O113" s="18">
        <f t="shared" ca="1" si="26"/>
        <v>415.99867703099278</v>
      </c>
      <c r="P113" s="18">
        <f t="shared" ca="1" si="26"/>
        <v>455.09114121463182</v>
      </c>
      <c r="Q113" s="18">
        <f t="shared" ca="1" si="26"/>
        <v>477.61617430707076</v>
      </c>
      <c r="R113" s="18">
        <f t="shared" ca="1" si="26"/>
        <v>517.49854592574764</v>
      </c>
      <c r="S113" s="18">
        <f t="shared" ca="1" si="26"/>
        <v>537.26821129301584</v>
      </c>
      <c r="T113" s="18">
        <f t="shared" ca="1" si="26"/>
        <v>579.32723981178947</v>
      </c>
      <c r="U113" s="18">
        <f t="shared" ca="1" si="26"/>
        <v>596.28118651074897</v>
      </c>
      <c r="V113" s="18">
        <f t="shared" ca="1" si="26"/>
        <v>614.49087662578404</v>
      </c>
      <c r="W113" s="18">
        <f t="shared" ca="1" si="26"/>
        <v>655.58941531661787</v>
      </c>
      <c r="X113" s="18">
        <f t="shared" ca="1" si="26"/>
        <v>668.51583900527214</v>
      </c>
      <c r="Y113" s="18">
        <f t="shared" ca="1" si="26"/>
        <v>687.04127380334751</v>
      </c>
      <c r="Z113" s="18">
        <f t="shared" ca="1" si="26"/>
        <v>728.41082008712283</v>
      </c>
      <c r="AA113" s="18">
        <f t="shared" ca="1" si="26"/>
        <v>739.09572256960973</v>
      </c>
      <c r="AB113" s="18">
        <f t="shared" ca="1" si="26"/>
        <v>748.80606701827458</v>
      </c>
      <c r="AC113" s="18">
        <f t="shared" ca="1" si="26"/>
        <v>797.15051621335215</v>
      </c>
      <c r="AD113" s="18">
        <f t="shared" ca="1" si="26"/>
        <v>803.81624531425223</v>
      </c>
      <c r="AE113" s="18">
        <f t="shared" ca="1" si="26"/>
        <v>811.49309945470918</v>
      </c>
      <c r="AF113" s="18">
        <f t="shared" ca="1" si="26"/>
        <v>817.86835445336646</v>
      </c>
      <c r="AG113" s="18"/>
      <c r="AH113" s="18"/>
      <c r="AI113" s="18"/>
    </row>
    <row r="114" spans="4:35" x14ac:dyDescent="0.15">
      <c r="D114" s="18">
        <f t="shared" si="3"/>
        <v>2.2536</v>
      </c>
      <c r="E114" s="18">
        <f t="shared" ref="E114:AF114" ca="1" si="27">SQRT((E$3*E32)^2+2*E32*E$3^2*$B$6)/E$2*0.001</f>
        <v>41.290828599683643</v>
      </c>
      <c r="F114" s="18">
        <f t="shared" ca="1" si="27"/>
        <v>82.662269724692635</v>
      </c>
      <c r="G114" s="18">
        <f t="shared" ca="1" si="27"/>
        <v>122.74957710855229</v>
      </c>
      <c r="H114" s="18">
        <f t="shared" ca="1" si="27"/>
        <v>161.63219400689286</v>
      </c>
      <c r="I114" s="18">
        <f t="shared" ca="1" si="27"/>
        <v>202.05280033207364</v>
      </c>
      <c r="J114" s="18">
        <f t="shared" ca="1" si="27"/>
        <v>238.71006814644036</v>
      </c>
      <c r="K114" s="18">
        <f t="shared" ca="1" si="27"/>
        <v>276.07257102251259</v>
      </c>
      <c r="L114" s="18">
        <f t="shared" ca="1" si="27"/>
        <v>313.4141710088187</v>
      </c>
      <c r="M114" s="18">
        <f t="shared" ca="1" si="27"/>
        <v>351.87556339601144</v>
      </c>
      <c r="N114" s="18">
        <f t="shared" ca="1" si="27"/>
        <v>391.03133233720609</v>
      </c>
      <c r="O114" s="18">
        <f t="shared" ca="1" si="27"/>
        <v>415.99964617813322</v>
      </c>
      <c r="P114" s="18">
        <f t="shared" ca="1" si="27"/>
        <v>455.09206822251258</v>
      </c>
      <c r="Q114" s="18">
        <f t="shared" ca="1" si="27"/>
        <v>477.61713696892963</v>
      </c>
      <c r="R114" s="18">
        <f t="shared" ca="1" si="27"/>
        <v>517.49947293184221</v>
      </c>
      <c r="S114" s="18">
        <f t="shared" ca="1" si="27"/>
        <v>537.26916919925463</v>
      </c>
      <c r="T114" s="18">
        <f t="shared" ca="1" si="27"/>
        <v>579.3281668166527</v>
      </c>
      <c r="U114" s="18">
        <f t="shared" ca="1" si="27"/>
        <v>596.28214078046244</v>
      </c>
      <c r="V114" s="18">
        <f t="shared" ca="1" si="27"/>
        <v>614.49190663171328</v>
      </c>
      <c r="W114" s="18">
        <f t="shared" ca="1" si="27"/>
        <v>655.59036671545994</v>
      </c>
      <c r="X114" s="18">
        <f t="shared" ca="1" si="27"/>
        <v>668.51676600892449</v>
      </c>
      <c r="Y114" s="18">
        <f t="shared" ca="1" si="27"/>
        <v>687.04226702188612</v>
      </c>
      <c r="Z114" s="18">
        <f t="shared" ca="1" si="27"/>
        <v>728.41183136384393</v>
      </c>
      <c r="AA114" s="18">
        <f t="shared" ca="1" si="27"/>
        <v>739.09675033455119</v>
      </c>
      <c r="AB114" s="18">
        <f t="shared" ca="1" si="27"/>
        <v>748.80707127197559</v>
      </c>
      <c r="AC114" s="18">
        <f t="shared" ca="1" si="27"/>
        <v>797.15153591677085</v>
      </c>
      <c r="AD114" s="18">
        <f t="shared" ca="1" si="27"/>
        <v>803.81724362509954</v>
      </c>
      <c r="AE114" s="18">
        <f t="shared" ca="1" si="27"/>
        <v>811.49411229127543</v>
      </c>
      <c r="AF114" s="18">
        <f t="shared" ca="1" si="27"/>
        <v>817.8693311169344</v>
      </c>
      <c r="AG114" s="18"/>
      <c r="AH114" s="18"/>
      <c r="AI114" s="18"/>
    </row>
    <row r="115" spans="4:35" x14ac:dyDescent="0.15">
      <c r="D115" s="18">
        <f t="shared" si="3"/>
        <v>2.8371</v>
      </c>
      <c r="E115" s="18">
        <f t="shared" ref="E115:AF115" ca="1" si="28">SQRT((E$3*E33)^2+2*E33*E$3^2*$B$6)/E$2*0.001</f>
        <v>41.291412250308667</v>
      </c>
      <c r="F115" s="18">
        <f t="shared" ca="1" si="28"/>
        <v>82.663437025355506</v>
      </c>
      <c r="G115" s="18">
        <f t="shared" ca="1" si="28"/>
        <v>122.75093882508202</v>
      </c>
      <c r="H115" s="18">
        <f t="shared" ca="1" si="28"/>
        <v>161.63350699387183</v>
      </c>
      <c r="I115" s="18">
        <f t="shared" ca="1" si="28"/>
        <v>202.05408409906067</v>
      </c>
      <c r="J115" s="18">
        <f t="shared" ca="1" si="28"/>
        <v>238.71123518249874</v>
      </c>
      <c r="K115" s="18">
        <f t="shared" ca="1" si="28"/>
        <v>276.07373804947156</v>
      </c>
      <c r="L115" s="18">
        <f t="shared" ca="1" si="28"/>
        <v>313.41533802973635</v>
      </c>
      <c r="M115" s="18">
        <f t="shared" ca="1" si="28"/>
        <v>351.87679524886198</v>
      </c>
      <c r="N115" s="18">
        <f t="shared" ca="1" si="28"/>
        <v>391.032499350644</v>
      </c>
      <c r="O115" s="18">
        <f t="shared" ca="1" si="28"/>
        <v>416.00086623715475</v>
      </c>
      <c r="P115" s="18">
        <f t="shared" ca="1" si="28"/>
        <v>455.09323523243347</v>
      </c>
      <c r="Q115" s="18">
        <f t="shared" ca="1" si="28"/>
        <v>477.61834886363204</v>
      </c>
      <c r="R115" s="18">
        <f t="shared" ca="1" si="28"/>
        <v>517.5006399395146</v>
      </c>
      <c r="S115" s="18">
        <f t="shared" ca="1" si="28"/>
        <v>537.27037510710875</v>
      </c>
      <c r="T115" s="18">
        <f t="shared" ca="1" si="28"/>
        <v>579.32933382277486</v>
      </c>
      <c r="U115" s="18">
        <f t="shared" ca="1" si="28"/>
        <v>596.28334211029585</v>
      </c>
      <c r="V115" s="18">
        <f t="shared" ca="1" si="28"/>
        <v>614.49320330584442</v>
      </c>
      <c r="W115" s="18">
        <f t="shared" ca="1" si="28"/>
        <v>655.59156443115444</v>
      </c>
      <c r="X115" s="18">
        <f t="shared" ca="1" si="28"/>
        <v>668.517933013522</v>
      </c>
      <c r="Y115" s="18">
        <f t="shared" ca="1" si="28"/>
        <v>687.04351738438299</v>
      </c>
      <c r="Z115" s="18">
        <f t="shared" ca="1" si="28"/>
        <v>728.4131044597807</v>
      </c>
      <c r="AA115" s="18">
        <f t="shared" ca="1" si="28"/>
        <v>739.09804418750366</v>
      </c>
      <c r="AB115" s="18">
        <f t="shared" ca="1" si="28"/>
        <v>748.80833552663489</v>
      </c>
      <c r="AC115" s="18">
        <f t="shared" ca="1" si="28"/>
        <v>797.15281962107463</v>
      </c>
      <c r="AD115" s="18">
        <f t="shared" ca="1" si="28"/>
        <v>803.81850039830204</v>
      </c>
      <c r="AE115" s="18">
        <f t="shared" ca="1" si="28"/>
        <v>811.49538735090061</v>
      </c>
      <c r="AF115" s="18">
        <f t="shared" ca="1" si="28"/>
        <v>817.87056063838395</v>
      </c>
      <c r="AG115" s="18"/>
      <c r="AH115" s="18"/>
      <c r="AI115" s="18"/>
    </row>
    <row r="116" spans="4:35" x14ac:dyDescent="0.15">
      <c r="D116" s="18">
        <f t="shared" si="3"/>
        <v>3.5716999999999999</v>
      </c>
      <c r="E116" s="18">
        <f t="shared" ref="E116:AF116" ca="1" si="29">SQRT((E$3*E34)^2+2*E34*E$3^2*$B$6)/E$2*0.001</f>
        <v>41.292147039932694</v>
      </c>
      <c r="F116" s="18">
        <f t="shared" ca="1" si="29"/>
        <v>82.664906603864324</v>
      </c>
      <c r="G116" s="18">
        <f t="shared" ca="1" si="29"/>
        <v>122.75265316434293</v>
      </c>
      <c r="H116" s="18">
        <f t="shared" ca="1" si="29"/>
        <v>161.63515998484561</v>
      </c>
      <c r="I116" s="18">
        <f t="shared" ca="1" si="29"/>
        <v>202.05570030339311</v>
      </c>
      <c r="J116" s="18">
        <f t="shared" ca="1" si="29"/>
        <v>238.7127044278941</v>
      </c>
      <c r="K116" s="18">
        <f t="shared" ca="1" si="29"/>
        <v>276.07520728341137</v>
      </c>
      <c r="L116" s="18">
        <f t="shared" ca="1" si="29"/>
        <v>313.41680725607063</v>
      </c>
      <c r="M116" s="18">
        <f t="shared" ca="1" si="29"/>
        <v>351.87834609565516</v>
      </c>
      <c r="N116" s="18">
        <f t="shared" ca="1" si="29"/>
        <v>391.03396856756149</v>
      </c>
      <c r="O116" s="18">
        <f t="shared" ca="1" si="29"/>
        <v>416.00240223605294</v>
      </c>
      <c r="P116" s="18">
        <f t="shared" ca="1" si="29"/>
        <v>455.09470444492348</v>
      </c>
      <c r="Q116" s="18">
        <f t="shared" ca="1" si="29"/>
        <v>477.61987458402342</v>
      </c>
      <c r="R116" s="18">
        <f t="shared" ca="1" si="29"/>
        <v>517.50210914917386</v>
      </c>
      <c r="S116" s="18">
        <f t="shared" ca="1" si="29"/>
        <v>537.2718932903299</v>
      </c>
      <c r="T116" s="18">
        <f t="shared" ca="1" si="29"/>
        <v>579.33080303048223</v>
      </c>
      <c r="U116" s="18">
        <f t="shared" ca="1" si="29"/>
        <v>596.28485452999689</v>
      </c>
      <c r="V116" s="18">
        <f t="shared" ca="1" si="29"/>
        <v>614.49483575968588</v>
      </c>
      <c r="W116" s="18">
        <f t="shared" ca="1" si="29"/>
        <v>655.59307230081879</v>
      </c>
      <c r="X116" s="18">
        <f t="shared" ca="1" si="29"/>
        <v>668.51940221931011</v>
      </c>
      <c r="Y116" s="18">
        <f t="shared" ca="1" si="29"/>
        <v>687.04509153398055</v>
      </c>
      <c r="Z116" s="18">
        <f t="shared" ca="1" si="29"/>
        <v>728.41470722974657</v>
      </c>
      <c r="AA116" s="18">
        <f t="shared" ca="1" si="29"/>
        <v>739.09967308960904</v>
      </c>
      <c r="AB116" s="18">
        <f t="shared" ca="1" si="29"/>
        <v>748.80992716583341</v>
      </c>
      <c r="AC116" s="18">
        <f t="shared" ca="1" si="29"/>
        <v>797.15443574649294</v>
      </c>
      <c r="AD116" s="18">
        <f t="shared" ca="1" si="29"/>
        <v>803.82008261868714</v>
      </c>
      <c r="AE116" s="18">
        <f t="shared" ca="1" si="29"/>
        <v>811.49699259306112</v>
      </c>
      <c r="AF116" s="18">
        <f t="shared" ca="1" si="29"/>
        <v>817.87210855004935</v>
      </c>
      <c r="AG116" s="18"/>
      <c r="AH116" s="18"/>
      <c r="AI116" s="18"/>
    </row>
    <row r="117" spans="4:35" x14ac:dyDescent="0.15">
      <c r="D117" s="18">
        <f t="shared" si="3"/>
        <v>4.4965000000000002</v>
      </c>
      <c r="E117" s="18">
        <f t="shared" ref="E117:AF117" ca="1" si="30">SQRT((E$3*E35)^2+2*E35*E$3^2*$B$6)/E$2*0.001</f>
        <v>41.293072078643881</v>
      </c>
      <c r="F117" s="18">
        <f t="shared" ca="1" si="30"/>
        <v>82.666756680356144</v>
      </c>
      <c r="G117" s="18">
        <f t="shared" ca="1" si="30"/>
        <v>122.75481137417218</v>
      </c>
      <c r="H117" s="18">
        <f t="shared" ca="1" si="30"/>
        <v>161.63724096231573</v>
      </c>
      <c r="I117" s="18">
        <f t="shared" ca="1" si="30"/>
        <v>202.05773496955862</v>
      </c>
      <c r="J117" s="18">
        <f t="shared" ca="1" si="30"/>
        <v>238.71455408504224</v>
      </c>
      <c r="K117" s="18">
        <f t="shared" ca="1" si="30"/>
        <v>276.0770569261382</v>
      </c>
      <c r="L117" s="18">
        <f t="shared" ca="1" si="30"/>
        <v>313.4186568892228</v>
      </c>
      <c r="M117" s="18">
        <f t="shared" ca="1" si="30"/>
        <v>351.8802984821433</v>
      </c>
      <c r="N117" s="18">
        <f t="shared" ca="1" si="30"/>
        <v>391.03581818885908</v>
      </c>
      <c r="O117" s="18">
        <f t="shared" ca="1" si="30"/>
        <v>416.00433593028242</v>
      </c>
      <c r="P117" s="18">
        <f t="shared" ca="1" si="30"/>
        <v>455.09655406064724</v>
      </c>
      <c r="Q117" s="18">
        <f t="shared" ca="1" si="30"/>
        <v>477.62179533847194</v>
      </c>
      <c r="R117" s="18">
        <f t="shared" ca="1" si="30"/>
        <v>517.50395876133393</v>
      </c>
      <c r="S117" s="18">
        <f t="shared" ca="1" si="30"/>
        <v>537.27380455611103</v>
      </c>
      <c r="T117" s="18">
        <f t="shared" ca="1" si="30"/>
        <v>579.3326526401853</v>
      </c>
      <c r="U117" s="18">
        <f t="shared" ca="1" si="30"/>
        <v>596.28675853998834</v>
      </c>
      <c r="V117" s="18">
        <f t="shared" ca="1" si="30"/>
        <v>614.49689088262755</v>
      </c>
      <c r="W117" s="18">
        <f t="shared" ca="1" si="30"/>
        <v>655.59497058269392</v>
      </c>
      <c r="X117" s="18">
        <f t="shared" ca="1" si="30"/>
        <v>668.52125182659677</v>
      </c>
      <c r="Y117" s="18">
        <f t="shared" ca="1" si="30"/>
        <v>687.0470732567519</v>
      </c>
      <c r="Z117" s="18">
        <f t="shared" ca="1" si="30"/>
        <v>728.41672498316962</v>
      </c>
      <c r="AA117" s="18">
        <f t="shared" ca="1" si="30"/>
        <v>739.10172374121191</v>
      </c>
      <c r="AB117" s="18">
        <f t="shared" ca="1" si="30"/>
        <v>748.81193090655108</v>
      </c>
      <c r="AC117" s="18">
        <f t="shared" ca="1" si="30"/>
        <v>797.156470313314</v>
      </c>
      <c r="AD117" s="18">
        <f t="shared" ca="1" si="30"/>
        <v>803.82207450190538</v>
      </c>
      <c r="AE117" s="18">
        <f t="shared" ca="1" si="30"/>
        <v>811.49901345877049</v>
      </c>
      <c r="AF117" s="18">
        <f t="shared" ca="1" si="30"/>
        <v>817.87405724145742</v>
      </c>
      <c r="AG117" s="18"/>
      <c r="AH117" s="18"/>
      <c r="AI117" s="18"/>
    </row>
    <row r="118" spans="4:35" x14ac:dyDescent="0.15">
      <c r="D118" s="18">
        <f t="shared" si="3"/>
        <v>5.6607000000000003</v>
      </c>
      <c r="E118" s="18">
        <f t="shared" ref="E118:AF118" ca="1" si="31">SQRT((E$3*E36)^2+2*E36*E$3^2*$B$6)/E$2*0.001</f>
        <v>41.294236579134271</v>
      </c>
      <c r="F118" s="18">
        <f t="shared" ca="1" si="31"/>
        <v>82.669085680165566</v>
      </c>
      <c r="G118" s="18">
        <f t="shared" ca="1" si="31"/>
        <v>122.75752827281762</v>
      </c>
      <c r="H118" s="18">
        <f t="shared" ca="1" si="31"/>
        <v>161.63986063572048</v>
      </c>
      <c r="I118" s="18">
        <f t="shared" ca="1" si="31"/>
        <v>202.06029634320387</v>
      </c>
      <c r="J118" s="18">
        <f t="shared" ca="1" si="31"/>
        <v>238.71688255698294</v>
      </c>
      <c r="K118" s="18">
        <f t="shared" ca="1" si="31"/>
        <v>276.07938537992482</v>
      </c>
      <c r="L118" s="18">
        <f t="shared" ca="1" si="31"/>
        <v>313.42098533095646</v>
      </c>
      <c r="M118" s="18">
        <f t="shared" ca="1" si="31"/>
        <v>351.88275627663836</v>
      </c>
      <c r="N118" s="18">
        <f t="shared" ca="1" si="31"/>
        <v>391.03814661566963</v>
      </c>
      <c r="O118" s="18">
        <f t="shared" ca="1" si="31"/>
        <v>416.00677019371426</v>
      </c>
      <c r="P118" s="18">
        <f t="shared" ca="1" si="31"/>
        <v>455.0988824804412</v>
      </c>
      <c r="Q118" s="18">
        <f t="shared" ca="1" si="31"/>
        <v>477.62421331244343</v>
      </c>
      <c r="R118" s="18">
        <f t="shared" ca="1" si="31"/>
        <v>517.50628717664165</v>
      </c>
      <c r="S118" s="18">
        <f t="shared" ca="1" si="31"/>
        <v>537.27621058511431</v>
      </c>
      <c r="T118" s="18">
        <f t="shared" ca="1" si="31"/>
        <v>579.33498105240005</v>
      </c>
      <c r="U118" s="18">
        <f t="shared" ca="1" si="31"/>
        <v>596.28915543491883</v>
      </c>
      <c r="V118" s="18">
        <f t="shared" ca="1" si="31"/>
        <v>614.49947800863129</v>
      </c>
      <c r="W118" s="18">
        <f t="shared" ca="1" si="31"/>
        <v>655.59736026668941</v>
      </c>
      <c r="X118" s="18">
        <f t="shared" ca="1" si="31"/>
        <v>668.52358023576971</v>
      </c>
      <c r="Y118" s="18">
        <f t="shared" ca="1" si="31"/>
        <v>687.04956798171975</v>
      </c>
      <c r="Z118" s="18">
        <f t="shared" ca="1" si="31"/>
        <v>728.4192650659279</v>
      </c>
      <c r="AA118" s="18">
        <f t="shared" ca="1" si="31"/>
        <v>739.10430523839591</v>
      </c>
      <c r="AB118" s="18">
        <f t="shared" ca="1" si="31"/>
        <v>748.8144533491801</v>
      </c>
      <c r="AC118" s="18">
        <f t="shared" ca="1" si="31"/>
        <v>797.15903156190086</v>
      </c>
      <c r="AD118" s="18">
        <f t="shared" ca="1" si="31"/>
        <v>803.82458201752218</v>
      </c>
      <c r="AE118" s="18">
        <f t="shared" ca="1" si="31"/>
        <v>811.50155745948268</v>
      </c>
      <c r="AF118" s="18">
        <f t="shared" ca="1" si="31"/>
        <v>817.87651038433887</v>
      </c>
      <c r="AG118" s="18"/>
      <c r="AH118" s="18"/>
      <c r="AI118" s="18"/>
    </row>
    <row r="119" spans="4:35" x14ac:dyDescent="0.15">
      <c r="D119" s="18">
        <f t="shared" si="3"/>
        <v>7.1264000000000003</v>
      </c>
      <c r="E119" s="18">
        <f t="shared" ref="E119:AF119" ca="1" si="32">SQRT((E$3*E37)^2+2*E37*E$3^2*$B$6)/E$2*0.001</f>
        <v>41.295702657420392</v>
      </c>
      <c r="F119" s="18">
        <f t="shared" ca="1" si="32"/>
        <v>82.672017835263247</v>
      </c>
      <c r="G119" s="18">
        <f t="shared" ca="1" si="32"/>
        <v>122.76094878330811</v>
      </c>
      <c r="H119" s="18">
        <f t="shared" ca="1" si="32"/>
        <v>161.6431587419714</v>
      </c>
      <c r="I119" s="18">
        <f t="shared" ca="1" si="32"/>
        <v>202.06352105145524</v>
      </c>
      <c r="J119" s="18">
        <f t="shared" ca="1" si="32"/>
        <v>238.71981404755255</v>
      </c>
      <c r="K119" s="18">
        <f t="shared" ca="1" si="32"/>
        <v>276.0823168476395</v>
      </c>
      <c r="L119" s="18">
        <f t="shared" ca="1" si="32"/>
        <v>313.42391678349725</v>
      </c>
      <c r="M119" s="18">
        <f t="shared" ca="1" si="32"/>
        <v>351.88585058121697</v>
      </c>
      <c r="N119" s="18">
        <f t="shared" ca="1" si="32"/>
        <v>391.04107804942294</v>
      </c>
      <c r="O119" s="18">
        <f t="shared" ca="1" si="32"/>
        <v>416.00983487324646</v>
      </c>
      <c r="P119" s="18">
        <f t="shared" ca="1" si="32"/>
        <v>455.10181390536104</v>
      </c>
      <c r="Q119" s="18">
        <f t="shared" ca="1" si="32"/>
        <v>477.62725748393416</v>
      </c>
      <c r="R119" s="18">
        <f t="shared" ca="1" si="32"/>
        <v>517.50921859591369</v>
      </c>
      <c r="S119" s="18">
        <f t="shared" ca="1" si="32"/>
        <v>537.27923971817575</v>
      </c>
      <c r="T119" s="18">
        <f t="shared" ca="1" si="32"/>
        <v>579.3379124677781</v>
      </c>
      <c r="U119" s="18">
        <f t="shared" ca="1" si="32"/>
        <v>596.29217306840064</v>
      </c>
      <c r="V119" s="18">
        <f t="shared" ca="1" si="32"/>
        <v>614.50273513849186</v>
      </c>
      <c r="W119" s="18">
        <f t="shared" ca="1" si="32"/>
        <v>655.60036882177621</v>
      </c>
      <c r="X119" s="18">
        <f t="shared" ca="1" si="32"/>
        <v>668.52651164731822</v>
      </c>
      <c r="Y119" s="18">
        <f t="shared" ca="1" si="32"/>
        <v>687.05270878088243</v>
      </c>
      <c r="Z119" s="18">
        <f t="shared" ca="1" si="32"/>
        <v>728.42246296946576</v>
      </c>
      <c r="AA119" s="18">
        <f t="shared" ca="1" si="32"/>
        <v>739.10755528170682</v>
      </c>
      <c r="AB119" s="18">
        <f t="shared" ca="1" si="32"/>
        <v>748.81762904421646</v>
      </c>
      <c r="AC119" s="18">
        <f t="shared" ca="1" si="32"/>
        <v>797.16225611271136</v>
      </c>
      <c r="AD119" s="18">
        <f t="shared" ca="1" si="32"/>
        <v>803.82773891980662</v>
      </c>
      <c r="AE119" s="18">
        <f t="shared" ca="1" si="32"/>
        <v>811.50476029563117</v>
      </c>
      <c r="AF119" s="18">
        <f t="shared" ca="1" si="32"/>
        <v>817.8795988326483</v>
      </c>
      <c r="AG119" s="18"/>
      <c r="AH119" s="18"/>
      <c r="AI119" s="18"/>
    </row>
    <row r="120" spans="4:35" x14ac:dyDescent="0.15">
      <c r="D120" s="18">
        <f t="shared" si="3"/>
        <v>8.9716000000000005</v>
      </c>
      <c r="E120" s="18">
        <f t="shared" ref="E120:AF120" ca="1" si="33">SQRT((E$3*E38)^2+2*E38*E$3^2*$B$6)/E$2*0.001</f>
        <v>41.297548333614415</v>
      </c>
      <c r="F120" s="18">
        <f t="shared" ca="1" si="33"/>
        <v>82.675709185795156</v>
      </c>
      <c r="G120" s="18">
        <f t="shared" ca="1" si="33"/>
        <v>122.76525493456271</v>
      </c>
      <c r="H120" s="18">
        <f t="shared" ca="1" si="33"/>
        <v>161.64731079602777</v>
      </c>
      <c r="I120" s="18">
        <f t="shared" ca="1" si="33"/>
        <v>202.06758070326271</v>
      </c>
      <c r="J120" s="18">
        <f t="shared" ca="1" si="33"/>
        <v>238.72350456156931</v>
      </c>
      <c r="K120" s="18">
        <f t="shared" ca="1" si="33"/>
        <v>276.08600733288489</v>
      </c>
      <c r="L120" s="18">
        <f t="shared" ca="1" si="33"/>
        <v>313.42760724964052</v>
      </c>
      <c r="M120" s="18">
        <f t="shared" ca="1" si="33"/>
        <v>351.88974606515416</v>
      </c>
      <c r="N120" s="18">
        <f t="shared" ca="1" si="33"/>
        <v>391.04476849191497</v>
      </c>
      <c r="O120" s="18">
        <f t="shared" ca="1" si="33"/>
        <v>416.0136930616012</v>
      </c>
      <c r="P120" s="18">
        <f t="shared" ca="1" si="33"/>
        <v>455.10550433673262</v>
      </c>
      <c r="Q120" s="18">
        <f t="shared" ca="1" si="33"/>
        <v>477.6310898542925</v>
      </c>
      <c r="R120" s="18">
        <f t="shared" ca="1" si="33"/>
        <v>517.51290902017513</v>
      </c>
      <c r="S120" s="18">
        <f t="shared" ca="1" si="33"/>
        <v>537.28305315634475</v>
      </c>
      <c r="T120" s="18">
        <f t="shared" ca="1" si="33"/>
        <v>579.34160288713736</v>
      </c>
      <c r="U120" s="18">
        <f t="shared" ca="1" si="33"/>
        <v>596.29597202951163</v>
      </c>
      <c r="V120" s="18">
        <f t="shared" ca="1" si="33"/>
        <v>614.50683560653999</v>
      </c>
      <c r="W120" s="18">
        <f t="shared" ca="1" si="33"/>
        <v>655.60415635390825</v>
      </c>
      <c r="X120" s="18">
        <f t="shared" ca="1" si="33"/>
        <v>668.53020206185681</v>
      </c>
      <c r="Y120" s="18">
        <f t="shared" ca="1" si="33"/>
        <v>687.05666279781269</v>
      </c>
      <c r="Z120" s="18">
        <f t="shared" ca="1" si="33"/>
        <v>728.42648887627331</v>
      </c>
      <c r="AA120" s="18">
        <f t="shared" ca="1" si="33"/>
        <v>739.11164682835135</v>
      </c>
      <c r="AB120" s="18">
        <f t="shared" ca="1" si="33"/>
        <v>748.82162699228286</v>
      </c>
      <c r="AC120" s="18">
        <f t="shared" ca="1" si="33"/>
        <v>797.16631556632092</v>
      </c>
      <c r="AD120" s="18">
        <f t="shared" ca="1" si="33"/>
        <v>803.83171320928955</v>
      </c>
      <c r="AE120" s="18">
        <f t="shared" ca="1" si="33"/>
        <v>811.50879241220377</v>
      </c>
      <c r="AF120" s="18">
        <f t="shared" ca="1" si="33"/>
        <v>817.88348694400793</v>
      </c>
      <c r="AG120" s="18"/>
      <c r="AH120" s="18"/>
      <c r="AI120" s="18"/>
    </row>
    <row r="121" spans="4:35" x14ac:dyDescent="0.15">
      <c r="D121" s="18">
        <f t="shared" ref="D121:D170" si="34">D39</f>
        <v>11.295</v>
      </c>
      <c r="E121" s="18">
        <f t="shared" ref="E121:AF121" ca="1" si="35">SQRT((E$3*E39)^2+2*E39*E$3^2*$B$6)/E$2*0.001</f>
        <v>37.595735502694573</v>
      </c>
      <c r="F121" s="18">
        <f t="shared" ca="1" si="35"/>
        <v>75.265886522866253</v>
      </c>
      <c r="G121" s="18">
        <f t="shared" ca="1" si="35"/>
        <v>111.7462813242909</v>
      </c>
      <c r="H121" s="18">
        <f t="shared" ca="1" si="35"/>
        <v>147.12374148657796</v>
      </c>
      <c r="I121" s="18">
        <f t="shared" ca="1" si="35"/>
        <v>183.82546912347155</v>
      </c>
      <c r="J121" s="18">
        <f t="shared" ca="1" si="35"/>
        <v>217.25695617887277</v>
      </c>
      <c r="K121" s="18">
        <f t="shared" ca="1" si="35"/>
        <v>251.33389632588532</v>
      </c>
      <c r="L121" s="18">
        <f t="shared" ca="1" si="35"/>
        <v>285.38990910746764</v>
      </c>
      <c r="M121" s="18">
        <f t="shared" ca="1" si="35"/>
        <v>320.44036416113437</v>
      </c>
      <c r="N121" s="18">
        <f t="shared" ca="1" si="35"/>
        <v>356.04322656664272</v>
      </c>
      <c r="O121" s="18">
        <f t="shared" ca="1" si="35"/>
        <v>379.44279271790725</v>
      </c>
      <c r="P121" s="18">
        <f t="shared" ca="1" si="35"/>
        <v>414.99988754552766</v>
      </c>
      <c r="Q121" s="18">
        <f t="shared" ca="1" si="35"/>
        <v>436.26193204409697</v>
      </c>
      <c r="R121" s="18">
        <f t="shared" ca="1" si="35"/>
        <v>472.50984394190118</v>
      </c>
      <c r="S121" s="18">
        <f t="shared" ca="1" si="35"/>
        <v>491.37778813719569</v>
      </c>
      <c r="T121" s="18">
        <f t="shared" ca="1" si="35"/>
        <v>529.37908323962142</v>
      </c>
      <c r="U121" s="18">
        <f t="shared" ca="1" si="35"/>
        <v>545.77868234698258</v>
      </c>
      <c r="V121" s="18">
        <f t="shared" ca="1" si="35"/>
        <v>563.263595252345</v>
      </c>
      <c r="W121" s="18">
        <f t="shared" ca="1" si="35"/>
        <v>600.55178179035704</v>
      </c>
      <c r="X121" s="18">
        <f t="shared" ca="1" si="35"/>
        <v>613.38093063705207</v>
      </c>
      <c r="Y121" s="18">
        <f t="shared" ca="1" si="35"/>
        <v>631.08997346626745</v>
      </c>
      <c r="Z121" s="18">
        <f t="shared" ca="1" si="35"/>
        <v>668.66942517232167</v>
      </c>
      <c r="AA121" s="18">
        <f t="shared" ca="1" si="35"/>
        <v>679.50291165178487</v>
      </c>
      <c r="AB121" s="18">
        <f t="shared" ca="1" si="35"/>
        <v>689.45717398685031</v>
      </c>
      <c r="AC121" s="18">
        <f t="shared" ca="1" si="35"/>
        <v>733.16068657758603</v>
      </c>
      <c r="AD121" s="18">
        <f t="shared" ca="1" si="35"/>
        <v>740.38997585893583</v>
      </c>
      <c r="AE121" s="18">
        <f t="shared" ca="1" si="35"/>
        <v>748.52121781547828</v>
      </c>
      <c r="AF121" s="18">
        <f t="shared" ca="1" si="35"/>
        <v>755.59969970639236</v>
      </c>
      <c r="AG121" s="18"/>
      <c r="AH121" s="18"/>
      <c r="AI121" s="18"/>
    </row>
    <row r="122" spans="4:35" x14ac:dyDescent="0.15">
      <c r="D122" s="18">
        <f t="shared" si="34"/>
        <v>14.218999999999999</v>
      </c>
      <c r="E122" s="18">
        <f t="shared" ref="E122:AF122" ca="1" si="36">SQRT((E$3*E40)^2+2*E40*E$3^2*$B$6)/E$2*0.001</f>
        <v>31.497252204932138</v>
      </c>
      <c r="F122" s="18">
        <f t="shared" ca="1" si="36"/>
        <v>63.056525529895488</v>
      </c>
      <c r="G122" s="18">
        <f t="shared" ca="1" si="36"/>
        <v>93.583082395791152</v>
      </c>
      <c r="H122" s="18">
        <f t="shared" ca="1" si="36"/>
        <v>123.16605528766053</v>
      </c>
      <c r="I122" s="18">
        <f t="shared" ca="1" si="36"/>
        <v>153.74969755487632</v>
      </c>
      <c r="J122" s="18">
        <f t="shared" ca="1" si="36"/>
        <v>181.84838855414782</v>
      </c>
      <c r="K122" s="18">
        <f t="shared" ca="1" si="36"/>
        <v>210.48457134815965</v>
      </c>
      <c r="L122" s="18">
        <f t="shared" ca="1" si="36"/>
        <v>239.08530785618461</v>
      </c>
      <c r="M122" s="18">
        <f t="shared" ca="1" si="36"/>
        <v>268.48778794992148</v>
      </c>
      <c r="N122" s="18">
        <f t="shared" ca="1" si="36"/>
        <v>298.22870765927166</v>
      </c>
      <c r="O122" s="18">
        <f t="shared" ca="1" si="36"/>
        <v>318.87075689823439</v>
      </c>
      <c r="P122" s="18">
        <f t="shared" ca="1" si="36"/>
        <v>348.58906661272204</v>
      </c>
      <c r="Q122" s="18">
        <f t="shared" ca="1" si="36"/>
        <v>367.61876554880467</v>
      </c>
      <c r="R122" s="18">
        <f t="shared" ca="1" si="36"/>
        <v>397.85397699058024</v>
      </c>
      <c r="S122" s="18">
        <f t="shared" ca="1" si="36"/>
        <v>415.02348550718989</v>
      </c>
      <c r="T122" s="18">
        <f t="shared" ca="1" si="36"/>
        <v>446.41614868058184</v>
      </c>
      <c r="U122" s="18">
        <f t="shared" ca="1" si="36"/>
        <v>461.65201458880261</v>
      </c>
      <c r="V122" s="18">
        <f t="shared" ca="1" si="36"/>
        <v>477.78705137572626</v>
      </c>
      <c r="W122" s="18">
        <f t="shared" ca="1" si="36"/>
        <v>508.78868338721605</v>
      </c>
      <c r="X122" s="18">
        <f t="shared" ca="1" si="36"/>
        <v>521.24304699722029</v>
      </c>
      <c r="Y122" s="18">
        <f t="shared" ca="1" si="36"/>
        <v>537.46313345289514</v>
      </c>
      <c r="Z122" s="18">
        <f t="shared" ca="1" si="36"/>
        <v>568.74149499484713</v>
      </c>
      <c r="AA122" s="18">
        <f t="shared" ca="1" si="36"/>
        <v>579.61821321096204</v>
      </c>
      <c r="AB122" s="18">
        <f t="shared" ca="1" si="36"/>
        <v>589.77549607184312</v>
      </c>
      <c r="AC122" s="18">
        <f t="shared" ca="1" si="36"/>
        <v>625.83082032323318</v>
      </c>
      <c r="AD122" s="18">
        <f t="shared" ca="1" si="36"/>
        <v>633.84303684161318</v>
      </c>
      <c r="AE122" s="18">
        <f t="shared" ca="1" si="36"/>
        <v>642.50116950889003</v>
      </c>
      <c r="AF122" s="18">
        <f t="shared" ca="1" si="36"/>
        <v>650.53580556163831</v>
      </c>
      <c r="AG122" s="18"/>
      <c r="AH122" s="18"/>
      <c r="AI122" s="18"/>
    </row>
    <row r="123" spans="4:35" x14ac:dyDescent="0.15">
      <c r="D123" s="18">
        <f t="shared" si="34"/>
        <v>17.901</v>
      </c>
      <c r="E123" s="18">
        <f t="shared" ref="E123:AF123" ca="1" si="37">SQRT((E$3*E41)^2+2*E41*E$3^2*$B$6)/E$2*0.001</f>
        <v>26.41270058625819</v>
      </c>
      <c r="F123" s="18">
        <f t="shared" ca="1" si="37"/>
        <v>52.879162854901168</v>
      </c>
      <c r="G123" s="18">
        <f t="shared" ca="1" si="37"/>
        <v>78.432037841075385</v>
      </c>
      <c r="H123" s="18">
        <f t="shared" ca="1" si="37"/>
        <v>103.17090877765162</v>
      </c>
      <c r="I123" s="18">
        <f t="shared" ca="1" si="37"/>
        <v>128.65324770734165</v>
      </c>
      <c r="J123" s="18">
        <f t="shared" ca="1" si="37"/>
        <v>152.26017051300403</v>
      </c>
      <c r="K123" s="18">
        <f t="shared" ca="1" si="37"/>
        <v>176.32561598977932</v>
      </c>
      <c r="L123" s="18">
        <f t="shared" ca="1" si="37"/>
        <v>200.35968425985087</v>
      </c>
      <c r="M123" s="18">
        <f t="shared" ca="1" si="37"/>
        <v>224.99986524574658</v>
      </c>
      <c r="N123" s="18">
        <f t="shared" ca="1" si="37"/>
        <v>249.85921944934628</v>
      </c>
      <c r="O123" s="18">
        <f t="shared" ca="1" si="37"/>
        <v>268.0218554716273</v>
      </c>
      <c r="P123" s="18">
        <f t="shared" ca="1" si="37"/>
        <v>292.86318074371593</v>
      </c>
      <c r="Q123" s="18">
        <f t="shared" ca="1" si="37"/>
        <v>309.81398877164639</v>
      </c>
      <c r="R123" s="18">
        <f t="shared" ca="1" si="37"/>
        <v>335.04028218043021</v>
      </c>
      <c r="S123" s="18">
        <f t="shared" ca="1" si="37"/>
        <v>350.60715339218604</v>
      </c>
      <c r="T123" s="18">
        <f t="shared" ca="1" si="37"/>
        <v>376.51461100046868</v>
      </c>
      <c r="U123" s="18">
        <f t="shared" ca="1" si="37"/>
        <v>390.54546045100091</v>
      </c>
      <c r="V123" s="18">
        <f t="shared" ca="1" si="37"/>
        <v>405.30777407486181</v>
      </c>
      <c r="W123" s="18">
        <f t="shared" ca="1" si="37"/>
        <v>431.10938743248863</v>
      </c>
      <c r="X123" s="18">
        <f t="shared" ca="1" si="37"/>
        <v>442.99316706202052</v>
      </c>
      <c r="Y123" s="18">
        <f t="shared" ca="1" si="37"/>
        <v>457.74211012437081</v>
      </c>
      <c r="Z123" s="18">
        <f t="shared" ca="1" si="37"/>
        <v>483.82885681972789</v>
      </c>
      <c r="AA123" s="18">
        <f t="shared" ca="1" si="37"/>
        <v>494.48958964353426</v>
      </c>
      <c r="AB123" s="18">
        <f t="shared" ca="1" si="37"/>
        <v>504.55711553987055</v>
      </c>
      <c r="AC123" s="18">
        <f t="shared" ca="1" si="37"/>
        <v>534.27785343480025</v>
      </c>
      <c r="AD123" s="18">
        <f t="shared" ca="1" si="37"/>
        <v>542.65300220646259</v>
      </c>
      <c r="AE123" s="18">
        <f t="shared" ca="1" si="37"/>
        <v>551.54218288601703</v>
      </c>
      <c r="AF123" s="18">
        <f t="shared" ca="1" si="37"/>
        <v>560.12571375669711</v>
      </c>
      <c r="AG123" s="18"/>
      <c r="AH123" s="18"/>
      <c r="AI123" s="18"/>
    </row>
    <row r="124" spans="4:35" x14ac:dyDescent="0.15">
      <c r="D124" s="18">
        <f t="shared" si="34"/>
        <v>22.536000000000001</v>
      </c>
      <c r="E124" s="18">
        <f t="shared" ref="E124:AF124" ca="1" si="38">SQRT((E$3*E42)^2+2*E42*E$3^2*$B$6)/E$2*0.001</f>
        <v>22.175856182067616</v>
      </c>
      <c r="F124" s="18">
        <f t="shared" ca="1" si="38"/>
        <v>44.397215004611709</v>
      </c>
      <c r="G124" s="18">
        <f t="shared" ca="1" si="38"/>
        <v>65.794416884138784</v>
      </c>
      <c r="H124" s="18">
        <f t="shared" ca="1" si="38"/>
        <v>86.480731627125863</v>
      </c>
      <c r="I124" s="18">
        <f t="shared" ca="1" si="38"/>
        <v>107.71360609937469</v>
      </c>
      <c r="J124" s="18">
        <f t="shared" ca="1" si="38"/>
        <v>127.54000009785715</v>
      </c>
      <c r="K124" s="18">
        <f t="shared" ca="1" si="38"/>
        <v>147.76421701470466</v>
      </c>
      <c r="L124" s="18">
        <f t="shared" ca="1" si="38"/>
        <v>167.9549137243159</v>
      </c>
      <c r="M124" s="18">
        <f t="shared" ca="1" si="38"/>
        <v>188.62676762716967</v>
      </c>
      <c r="N124" s="18">
        <f t="shared" ca="1" si="38"/>
        <v>209.38527578466011</v>
      </c>
      <c r="O124" s="18">
        <f t="shared" ca="1" si="38"/>
        <v>225.34098580483814</v>
      </c>
      <c r="P124" s="18">
        <f t="shared" ca="1" si="38"/>
        <v>246.08676895141838</v>
      </c>
      <c r="Q124" s="18">
        <f t="shared" ca="1" si="38"/>
        <v>261.15269161187439</v>
      </c>
      <c r="R124" s="18">
        <f t="shared" ca="1" si="38"/>
        <v>282.18865146829484</v>
      </c>
      <c r="S124" s="18">
        <f t="shared" ca="1" si="38"/>
        <v>296.22872141835728</v>
      </c>
      <c r="T124" s="18">
        <f t="shared" ca="1" si="38"/>
        <v>317.60838435372625</v>
      </c>
      <c r="U124" s="18">
        <f t="shared" ca="1" si="38"/>
        <v>330.43852977693695</v>
      </c>
      <c r="V124" s="18">
        <f t="shared" ca="1" si="38"/>
        <v>343.89748448463877</v>
      </c>
      <c r="W124" s="18">
        <f t="shared" ca="1" si="38"/>
        <v>365.3298158745655</v>
      </c>
      <c r="X124" s="18">
        <f t="shared" ca="1" si="38"/>
        <v>376.54454592128019</v>
      </c>
      <c r="Y124" s="18">
        <f t="shared" ca="1" si="38"/>
        <v>389.91251166280199</v>
      </c>
      <c r="Z124" s="18">
        <f t="shared" ca="1" si="38"/>
        <v>411.60997495826018</v>
      </c>
      <c r="AA124" s="18">
        <f t="shared" ca="1" si="38"/>
        <v>421.89511951517687</v>
      </c>
      <c r="AB124" s="18">
        <f t="shared" ca="1" si="38"/>
        <v>431.69810074272783</v>
      </c>
      <c r="AC124" s="18">
        <f t="shared" ca="1" si="38"/>
        <v>456.160906968799</v>
      </c>
      <c r="AD124" s="18">
        <f t="shared" ca="1" si="38"/>
        <v>464.6393745673256</v>
      </c>
      <c r="AE124" s="18">
        <f t="shared" ca="1" si="38"/>
        <v>473.49976795027186</v>
      </c>
      <c r="AF124" s="18">
        <f t="shared" ca="1" si="38"/>
        <v>482.32329608181493</v>
      </c>
      <c r="AG124" s="18"/>
      <c r="AH124" s="18"/>
      <c r="AI124" s="18"/>
    </row>
    <row r="125" spans="4:35" x14ac:dyDescent="0.15">
      <c r="D125" s="18">
        <f t="shared" si="34"/>
        <v>28.370999999999999</v>
      </c>
      <c r="E125" s="18">
        <f t="shared" ref="E125:AF125" ca="1" si="39">SQRT((E$3*E43)^2+2*E43*E$3^2*$B$6)/E$2*0.001</f>
        <v>18.644299541666282</v>
      </c>
      <c r="F125" s="18">
        <f t="shared" ca="1" si="39"/>
        <v>37.325842296110224</v>
      </c>
      <c r="G125" s="18">
        <f t="shared" ca="1" si="39"/>
        <v>55.258385344740091</v>
      </c>
      <c r="H125" s="18">
        <f t="shared" ca="1" si="39"/>
        <v>72.55196931662519</v>
      </c>
      <c r="I125" s="18">
        <f t="shared" ca="1" si="39"/>
        <v>90.242473102535968</v>
      </c>
      <c r="J125" s="18">
        <f t="shared" ca="1" si="39"/>
        <v>106.88858726081311</v>
      </c>
      <c r="K125" s="18">
        <f t="shared" ca="1" si="39"/>
        <v>123.88537191216354</v>
      </c>
      <c r="L125" s="18">
        <f t="shared" ca="1" si="39"/>
        <v>140.84441191152746</v>
      </c>
      <c r="M125" s="18">
        <f t="shared" ca="1" si="39"/>
        <v>158.18890518943616</v>
      </c>
      <c r="N125" s="18">
        <f t="shared" ca="1" si="39"/>
        <v>175.51579504902543</v>
      </c>
      <c r="O125" s="18">
        <f t="shared" ca="1" si="39"/>
        <v>189.51511100564528</v>
      </c>
      <c r="P125" s="18">
        <f t="shared" ca="1" si="39"/>
        <v>206.85097032264844</v>
      </c>
      <c r="Q125" s="18">
        <f t="shared" ca="1" si="39"/>
        <v>220.19757931991043</v>
      </c>
      <c r="R125" s="18">
        <f t="shared" ca="1" si="39"/>
        <v>237.72904505735201</v>
      </c>
      <c r="S125" s="18">
        <f t="shared" ca="1" si="39"/>
        <v>250.32987697737445</v>
      </c>
      <c r="T125" s="18">
        <f t="shared" ca="1" si="39"/>
        <v>267.96211591810328</v>
      </c>
      <c r="U125" s="18">
        <f t="shared" ca="1" si="39"/>
        <v>279.62992093555476</v>
      </c>
      <c r="V125" s="18">
        <f t="shared" ca="1" si="39"/>
        <v>291.83465994786883</v>
      </c>
      <c r="W125" s="18">
        <f t="shared" ca="1" si="39"/>
        <v>309.64774520860823</v>
      </c>
      <c r="X125" s="18">
        <f t="shared" ca="1" si="39"/>
        <v>320.09984338745596</v>
      </c>
      <c r="Y125" s="18">
        <f t="shared" ca="1" si="39"/>
        <v>332.18146013114091</v>
      </c>
      <c r="Z125" s="18">
        <f t="shared" ca="1" si="39"/>
        <v>350.23683155973015</v>
      </c>
      <c r="AA125" s="18">
        <f t="shared" ca="1" si="39"/>
        <v>360.02538738881594</v>
      </c>
      <c r="AB125" s="18">
        <f t="shared" ca="1" si="39"/>
        <v>369.40804277301027</v>
      </c>
      <c r="AC125" s="18">
        <f t="shared" ca="1" si="39"/>
        <v>389.52564141522743</v>
      </c>
      <c r="AD125" s="18">
        <f t="shared" ca="1" si="39"/>
        <v>397.88881573455836</v>
      </c>
      <c r="AE125" s="18">
        <f t="shared" ca="1" si="39"/>
        <v>406.5456375084072</v>
      </c>
      <c r="AF125" s="18">
        <f t="shared" ca="1" si="39"/>
        <v>415.36556269798234</v>
      </c>
      <c r="AG125" s="18"/>
      <c r="AH125" s="18"/>
      <c r="AI125" s="18"/>
    </row>
    <row r="126" spans="4:35" x14ac:dyDescent="0.15">
      <c r="D126" s="18">
        <f t="shared" si="34"/>
        <v>35.716999999999999</v>
      </c>
      <c r="E126" s="18">
        <f t="shared" ref="E126:AF126" ca="1" si="40">SQRT((E$3*E44)^2+2*E44*E$3^2*$B$6)/E$2*0.001</f>
        <v>15.701499269241301</v>
      </c>
      <c r="F126" s="18">
        <f t="shared" ca="1" si="40"/>
        <v>31.43612073452887</v>
      </c>
      <c r="G126" s="18">
        <f t="shared" ca="1" si="40"/>
        <v>46.470092794117626</v>
      </c>
      <c r="H126" s="18">
        <f t="shared" ca="1" si="40"/>
        <v>60.929535569511543</v>
      </c>
      <c r="I126" s="18">
        <f t="shared" ca="1" si="40"/>
        <v>75.665329951675304</v>
      </c>
      <c r="J126" s="18">
        <f t="shared" ca="1" si="40"/>
        <v>89.636945581520607</v>
      </c>
      <c r="K126" s="18">
        <f t="shared" ca="1" si="40"/>
        <v>103.91884775203265</v>
      </c>
      <c r="L126" s="18">
        <f t="shared" ca="1" si="40"/>
        <v>118.16703036424278</v>
      </c>
      <c r="M126" s="18">
        <f t="shared" ca="1" si="40"/>
        <v>132.72057854318365</v>
      </c>
      <c r="N126" s="18">
        <f t="shared" ca="1" si="40"/>
        <v>147.18712746934884</v>
      </c>
      <c r="O126" s="18">
        <f t="shared" ca="1" si="40"/>
        <v>159.44087830835792</v>
      </c>
      <c r="P126" s="18">
        <f t="shared" ca="1" si="40"/>
        <v>173.91856010248358</v>
      </c>
      <c r="Q126" s="18">
        <f t="shared" ca="1" si="40"/>
        <v>185.70890922318745</v>
      </c>
      <c r="R126" s="18">
        <f t="shared" ca="1" si="40"/>
        <v>200.33952109301981</v>
      </c>
      <c r="S126" s="18">
        <f t="shared" ca="1" si="40"/>
        <v>211.60226985730048</v>
      </c>
      <c r="T126" s="18">
        <f t="shared" ca="1" si="40"/>
        <v>226.12988060404959</v>
      </c>
      <c r="U126" s="18">
        <f t="shared" ca="1" si="40"/>
        <v>236.69500069081775</v>
      </c>
      <c r="V126" s="18">
        <f t="shared" ca="1" si="40"/>
        <v>247.69640403320093</v>
      </c>
      <c r="W126" s="18">
        <f t="shared" ca="1" si="40"/>
        <v>262.49437095154826</v>
      </c>
      <c r="X126" s="18">
        <f t="shared" ca="1" si="40"/>
        <v>272.17181300233005</v>
      </c>
      <c r="Y126" s="18">
        <f t="shared" ca="1" si="40"/>
        <v>283.06618045305237</v>
      </c>
      <c r="Z126" s="18">
        <f t="shared" ca="1" si="40"/>
        <v>298.08697635595064</v>
      </c>
      <c r="AA126" s="18">
        <f t="shared" ca="1" si="40"/>
        <v>307.27731225863164</v>
      </c>
      <c r="AB126" s="18">
        <f t="shared" ca="1" si="40"/>
        <v>316.14292102205218</v>
      </c>
      <c r="AC126" s="18">
        <f t="shared" ca="1" si="40"/>
        <v>332.66789593728311</v>
      </c>
      <c r="AD126" s="18">
        <f t="shared" ca="1" si="40"/>
        <v>340.77742674046317</v>
      </c>
      <c r="AE126" s="18">
        <f t="shared" ca="1" si="40"/>
        <v>349.09999908664793</v>
      </c>
      <c r="AF126" s="18">
        <f t="shared" ca="1" si="40"/>
        <v>357.75091580884026</v>
      </c>
      <c r="AG126" s="18"/>
      <c r="AH126" s="18"/>
      <c r="AI126" s="18"/>
    </row>
    <row r="127" spans="4:35" x14ac:dyDescent="0.15">
      <c r="D127" s="18">
        <f t="shared" si="34"/>
        <v>44.965000000000003</v>
      </c>
      <c r="E127" s="18">
        <f t="shared" ref="E127:AF127" ca="1" si="41">SQRT((E$3*E45)^2+2*E45*E$3^2*$B$6)/E$2*0.001</f>
        <v>13.250630164415226</v>
      </c>
      <c r="F127" s="18">
        <f t="shared" ca="1" si="41"/>
        <v>26.528191437757478</v>
      </c>
      <c r="G127" s="18">
        <f t="shared" ca="1" si="41"/>
        <v>39.143367602487253</v>
      </c>
      <c r="H127" s="18">
        <f t="shared" ca="1" si="41"/>
        <v>51.230572349443932</v>
      </c>
      <c r="I127" s="18">
        <f t="shared" ca="1" si="41"/>
        <v>63.507836523236492</v>
      </c>
      <c r="J127" s="18">
        <f t="shared" ca="1" si="41"/>
        <v>75.227825492619473</v>
      </c>
      <c r="K127" s="18">
        <f t="shared" ca="1" si="41"/>
        <v>87.230948380022511</v>
      </c>
      <c r="L127" s="18">
        <f t="shared" ca="1" si="41"/>
        <v>99.198156566348743</v>
      </c>
      <c r="M127" s="18">
        <f t="shared" ca="1" si="41"/>
        <v>111.41547965684261</v>
      </c>
      <c r="N127" s="18">
        <f t="shared" ca="1" si="41"/>
        <v>123.48869164565772</v>
      </c>
      <c r="O127" s="18">
        <f t="shared" ca="1" si="41"/>
        <v>134.19656686760391</v>
      </c>
      <c r="P127" s="18">
        <f t="shared" ca="1" si="41"/>
        <v>146.28597735510365</v>
      </c>
      <c r="Q127" s="18">
        <f t="shared" ca="1" si="41"/>
        <v>156.68315277967372</v>
      </c>
      <c r="R127" s="18">
        <f t="shared" ca="1" si="41"/>
        <v>168.88013894179701</v>
      </c>
      <c r="S127" s="18">
        <f t="shared" ca="1" si="41"/>
        <v>178.92348368980137</v>
      </c>
      <c r="T127" s="18">
        <f t="shared" ca="1" si="41"/>
        <v>190.88288598069505</v>
      </c>
      <c r="U127" s="18">
        <f t="shared" ca="1" si="41"/>
        <v>200.40500065961382</v>
      </c>
      <c r="V127" s="18">
        <f t="shared" ca="1" si="41"/>
        <v>210.31256154102937</v>
      </c>
      <c r="W127" s="18">
        <f t="shared" ca="1" si="41"/>
        <v>222.57675798620636</v>
      </c>
      <c r="X127" s="18">
        <f t="shared" ca="1" si="41"/>
        <v>231.48001021246387</v>
      </c>
      <c r="Y127" s="18">
        <f t="shared" ca="1" si="41"/>
        <v>241.23904777314584</v>
      </c>
      <c r="Z127" s="18">
        <f t="shared" ca="1" si="41"/>
        <v>253.74101711151835</v>
      </c>
      <c r="AA127" s="18">
        <f t="shared" ca="1" si="41"/>
        <v>262.30000465803016</v>
      </c>
      <c r="AB127" s="18">
        <f t="shared" ca="1" si="41"/>
        <v>270.62752525940579</v>
      </c>
      <c r="AC127" s="18">
        <f t="shared" ca="1" si="41"/>
        <v>284.15645479781313</v>
      </c>
      <c r="AD127" s="18">
        <f t="shared" ca="1" si="41"/>
        <v>291.90401920682945</v>
      </c>
      <c r="AE127" s="18">
        <f t="shared" ca="1" si="41"/>
        <v>299.83159013767215</v>
      </c>
      <c r="AF127" s="18">
        <f t="shared" ca="1" si="41"/>
        <v>308.1738680795184</v>
      </c>
      <c r="AG127" s="18"/>
      <c r="AH127" s="18"/>
      <c r="AI127" s="18"/>
    </row>
    <row r="128" spans="4:35" x14ac:dyDescent="0.15">
      <c r="D128" s="18">
        <f t="shared" si="34"/>
        <v>56.606999999999999</v>
      </c>
      <c r="E128" s="18">
        <f t="shared" ref="E128:AF128" ca="1" si="42">SQRT((E$3*E46)^2+2*E46*E$3^2*$B$6)/E$2*0.001</f>
        <v>11.209530151552386</v>
      </c>
      <c r="F128" s="18">
        <f t="shared" ca="1" si="42"/>
        <v>22.441663349430588</v>
      </c>
      <c r="G128" s="18">
        <f t="shared" ca="1" si="42"/>
        <v>33.038066150012035</v>
      </c>
      <c r="H128" s="18">
        <f t="shared" ca="1" si="42"/>
        <v>43.142180039267792</v>
      </c>
      <c r="I128" s="18">
        <f t="shared" ca="1" si="42"/>
        <v>53.368596030991121</v>
      </c>
      <c r="J128" s="18">
        <f t="shared" ca="1" si="42"/>
        <v>63.195090541479637</v>
      </c>
      <c r="K128" s="18">
        <f t="shared" ca="1" si="42"/>
        <v>73.281156528030706</v>
      </c>
      <c r="L128" s="18">
        <f t="shared" ca="1" si="42"/>
        <v>83.335290667605989</v>
      </c>
      <c r="M128" s="18">
        <f t="shared" ca="1" si="42"/>
        <v>93.591833619476191</v>
      </c>
      <c r="N128" s="18">
        <f t="shared" ca="1" si="42"/>
        <v>103.66715002881848</v>
      </c>
      <c r="O128" s="18">
        <f t="shared" ca="1" si="42"/>
        <v>113.01188564445357</v>
      </c>
      <c r="P128" s="18">
        <f t="shared" ca="1" si="42"/>
        <v>123.1048395792529</v>
      </c>
      <c r="Q128" s="18">
        <f t="shared" ca="1" si="42"/>
        <v>132.25432291514738</v>
      </c>
      <c r="R128" s="18">
        <f t="shared" ca="1" si="42"/>
        <v>142.41779990166071</v>
      </c>
      <c r="S128" s="18">
        <f t="shared" ca="1" si="42"/>
        <v>151.34853763805012</v>
      </c>
      <c r="T128" s="18">
        <f t="shared" ca="1" si="42"/>
        <v>161.18884935250313</v>
      </c>
      <c r="U128" s="18">
        <f t="shared" ca="1" si="42"/>
        <v>169.73556978682876</v>
      </c>
      <c r="V128" s="18">
        <f t="shared" ca="1" si="42"/>
        <v>178.62340458146269</v>
      </c>
      <c r="W128" s="18">
        <f t="shared" ca="1" si="42"/>
        <v>188.79729102652544</v>
      </c>
      <c r="X128" s="18">
        <f t="shared" ca="1" si="42"/>
        <v>196.90743722247146</v>
      </c>
      <c r="Y128" s="18">
        <f t="shared" ca="1" si="42"/>
        <v>205.6693362725056</v>
      </c>
      <c r="Z128" s="18">
        <f t="shared" ca="1" si="42"/>
        <v>216.04578784084097</v>
      </c>
      <c r="AA128" s="18">
        <f t="shared" ca="1" si="42"/>
        <v>223.97190301334913</v>
      </c>
      <c r="AB128" s="18">
        <f t="shared" ca="1" si="42"/>
        <v>231.72117926730962</v>
      </c>
      <c r="AC128" s="18">
        <f t="shared" ca="1" si="42"/>
        <v>242.78763154575432</v>
      </c>
      <c r="AD128" s="18">
        <f t="shared" ca="1" si="42"/>
        <v>250.11241565123493</v>
      </c>
      <c r="AE128" s="18">
        <f t="shared" ca="1" si="42"/>
        <v>257.56741088792353</v>
      </c>
      <c r="AF128" s="18">
        <f t="shared" ca="1" si="42"/>
        <v>265.52508703711993</v>
      </c>
      <c r="AG128" s="18"/>
      <c r="AH128" s="18"/>
      <c r="AI128" s="18"/>
    </row>
    <row r="129" spans="4:35" x14ac:dyDescent="0.15">
      <c r="D129" s="18">
        <f t="shared" si="34"/>
        <v>71.263999999999996</v>
      </c>
      <c r="E129" s="18">
        <f t="shared" ref="E129:AF129" ca="1" si="43">SQRT((E$3*E47)^2+2*E47*E$3^2*$B$6)/E$2*0.001</f>
        <v>9.5110497146079407</v>
      </c>
      <c r="F129" s="18">
        <f t="shared" ca="1" si="43"/>
        <v>19.040995360099107</v>
      </c>
      <c r="G129" s="18">
        <f t="shared" ca="1" si="43"/>
        <v>27.95532962588554</v>
      </c>
      <c r="H129" s="18">
        <f t="shared" ca="1" si="43"/>
        <v>36.398227057011205</v>
      </c>
      <c r="I129" s="18">
        <f t="shared" ca="1" si="43"/>
        <v>44.916948829660015</v>
      </c>
      <c r="J129" s="18">
        <f t="shared" ca="1" si="43"/>
        <v>53.149307872565892</v>
      </c>
      <c r="K129" s="18">
        <f t="shared" ca="1" si="43"/>
        <v>61.624258726530812</v>
      </c>
      <c r="L129" s="18">
        <f t="shared" ca="1" si="43"/>
        <v>70.071235610503109</v>
      </c>
      <c r="M129" s="18">
        <f t="shared" ca="1" si="43"/>
        <v>78.688097017988468</v>
      </c>
      <c r="N129" s="18">
        <f t="shared" ca="1" si="43"/>
        <v>87.089266793279734</v>
      </c>
      <c r="O129" s="18">
        <f t="shared" ca="1" si="43"/>
        <v>95.233463586446135</v>
      </c>
      <c r="P129" s="18">
        <f t="shared" ca="1" si="43"/>
        <v>103.65719975566573</v>
      </c>
      <c r="Q129" s="18">
        <f t="shared" ca="1" si="43"/>
        <v>111.69832443859018</v>
      </c>
      <c r="R129" s="18">
        <f t="shared" ca="1" si="43"/>
        <v>120.16430794815328</v>
      </c>
      <c r="S129" s="18">
        <f t="shared" ca="1" si="43"/>
        <v>128.08431977201437</v>
      </c>
      <c r="T129" s="18">
        <f t="shared" ca="1" si="43"/>
        <v>136.17485656125851</v>
      </c>
      <c r="U129" s="18">
        <f t="shared" ca="1" si="43"/>
        <v>143.82003187331415</v>
      </c>
      <c r="V129" s="18">
        <f t="shared" ca="1" si="43"/>
        <v>151.77383695899945</v>
      </c>
      <c r="W129" s="18">
        <f t="shared" ca="1" si="43"/>
        <v>160.1964671348637</v>
      </c>
      <c r="X129" s="18">
        <f t="shared" ca="1" si="43"/>
        <v>167.56259536947479</v>
      </c>
      <c r="Y129" s="18">
        <f t="shared" ca="1" si="43"/>
        <v>175.39522482764775</v>
      </c>
      <c r="Z129" s="18">
        <f t="shared" ca="1" si="43"/>
        <v>184.01521866817217</v>
      </c>
      <c r="AA129" s="18">
        <f t="shared" ca="1" si="43"/>
        <v>191.30460847312614</v>
      </c>
      <c r="AB129" s="18">
        <f t="shared" ca="1" si="43"/>
        <v>198.45138142485229</v>
      </c>
      <c r="AC129" s="18">
        <f t="shared" ca="1" si="43"/>
        <v>207.49213112007698</v>
      </c>
      <c r="AD129" s="18">
        <f t="shared" ca="1" si="43"/>
        <v>214.35130568530292</v>
      </c>
      <c r="AE129" s="18">
        <f t="shared" ca="1" si="43"/>
        <v>221.32665328085548</v>
      </c>
      <c r="AF129" s="18">
        <f t="shared" ca="1" si="43"/>
        <v>228.82613813594139</v>
      </c>
      <c r="AG129" s="18"/>
      <c r="AH129" s="18"/>
      <c r="AI129" s="18"/>
    </row>
    <row r="130" spans="4:35" x14ac:dyDescent="0.15">
      <c r="D130" s="18">
        <f t="shared" si="34"/>
        <v>89.716999999999999</v>
      </c>
      <c r="E130" s="18">
        <f t="shared" ref="E130:AF130" ca="1" si="44">SQRT((E$3*E48)^2+2*E48*E$3^2*$B$6)/E$2*0.001</f>
        <v>8.0991630496639804</v>
      </c>
      <c r="F130" s="18">
        <f t="shared" ca="1" si="44"/>
        <v>16.214344114607982</v>
      </c>
      <c r="G130" s="18">
        <f t="shared" ca="1" si="44"/>
        <v>23.723179616010022</v>
      </c>
      <c r="H130" s="18">
        <f t="shared" ca="1" si="44"/>
        <v>30.779432583793934</v>
      </c>
      <c r="I130" s="18">
        <f t="shared" ca="1" si="44"/>
        <v>37.874854844904362</v>
      </c>
      <c r="J130" s="18">
        <f t="shared" ca="1" si="44"/>
        <v>44.765412163962232</v>
      </c>
      <c r="K130" s="18">
        <f t="shared" ca="1" si="44"/>
        <v>51.88974328485056</v>
      </c>
      <c r="L130" s="18">
        <f t="shared" ca="1" si="44"/>
        <v>58.983827537318916</v>
      </c>
      <c r="M130" s="18">
        <f t="shared" ca="1" si="44"/>
        <v>66.225937779220473</v>
      </c>
      <c r="N130" s="18">
        <f t="shared" ca="1" si="44"/>
        <v>73.231638814982006</v>
      </c>
      <c r="O130" s="18">
        <f t="shared" ca="1" si="44"/>
        <v>80.322756221745152</v>
      </c>
      <c r="P130" s="18">
        <f t="shared" ca="1" si="44"/>
        <v>87.349410112895242</v>
      </c>
      <c r="Q130" s="18">
        <f t="shared" ca="1" si="44"/>
        <v>94.402973924020458</v>
      </c>
      <c r="R130" s="18">
        <f t="shared" ca="1" si="44"/>
        <v>101.45163300299316</v>
      </c>
      <c r="S130" s="18">
        <f t="shared" ca="1" si="44"/>
        <v>108.46189102717892</v>
      </c>
      <c r="T130" s="18">
        <f t="shared" ca="1" si="44"/>
        <v>115.10469220159752</v>
      </c>
      <c r="U130" s="18">
        <f t="shared" ca="1" si="44"/>
        <v>121.92604926011695</v>
      </c>
      <c r="V130" s="18">
        <f t="shared" ca="1" si="44"/>
        <v>129.02850598178725</v>
      </c>
      <c r="W130" s="18">
        <f t="shared" ca="1" si="44"/>
        <v>135.99113654944705</v>
      </c>
      <c r="X130" s="18">
        <f t="shared" ca="1" si="44"/>
        <v>142.65142299339939</v>
      </c>
      <c r="Y130" s="18">
        <f t="shared" ca="1" si="44"/>
        <v>149.64121262259684</v>
      </c>
      <c r="Z130" s="18">
        <f t="shared" ca="1" si="44"/>
        <v>156.7988418681839</v>
      </c>
      <c r="AA130" s="18">
        <f t="shared" ca="1" si="44"/>
        <v>163.46586500727057</v>
      </c>
      <c r="AB130" s="18">
        <f t="shared" ca="1" si="44"/>
        <v>170.02506692628117</v>
      </c>
      <c r="AC130" s="18">
        <f t="shared" ca="1" si="44"/>
        <v>177.39422074757087</v>
      </c>
      <c r="AD130" s="18">
        <f t="shared" ca="1" si="44"/>
        <v>183.76333166812529</v>
      </c>
      <c r="AE130" s="18">
        <f t="shared" ca="1" si="44"/>
        <v>190.23722810069802</v>
      </c>
      <c r="AF130" s="18">
        <f t="shared" ca="1" si="44"/>
        <v>197.24696767001072</v>
      </c>
      <c r="AG130" s="18"/>
      <c r="AH130" s="18"/>
      <c r="AI130" s="18"/>
    </row>
    <row r="131" spans="4:35" x14ac:dyDescent="0.15">
      <c r="D131" s="18">
        <f t="shared" si="34"/>
        <v>112.95</v>
      </c>
      <c r="E131" s="18">
        <f t="shared" ref="E131:AF131" ca="1" si="45">SQRT((E$3*E49)^2+2*E49*E$3^2*$B$6)/E$2*0.001</f>
        <v>7.1292840432898066</v>
      </c>
      <c r="F131" s="18">
        <f t="shared" ca="1" si="45"/>
        <v>14.272115759613808</v>
      </c>
      <c r="G131" s="18">
        <f t="shared" ca="1" si="45"/>
        <v>20.803739892028222</v>
      </c>
      <c r="H131" s="18">
        <f t="shared" ca="1" si="45"/>
        <v>26.887773546291101</v>
      </c>
      <c r="I131" s="18">
        <f t="shared" ca="1" si="45"/>
        <v>32.996410038296524</v>
      </c>
      <c r="J131" s="18">
        <f t="shared" ca="1" si="45"/>
        <v>38.931061446142621</v>
      </c>
      <c r="K131" s="18">
        <f t="shared" ca="1" si="45"/>
        <v>45.093201565986767</v>
      </c>
      <c r="L131" s="18">
        <f t="shared" ca="1" si="45"/>
        <v>51.229044527298001</v>
      </c>
      <c r="M131" s="18">
        <f t="shared" ca="1" si="45"/>
        <v>57.501837469044382</v>
      </c>
      <c r="N131" s="18">
        <f t="shared" ca="1" si="45"/>
        <v>63.531100930697463</v>
      </c>
      <c r="O131" s="18">
        <f t="shared" ca="1" si="45"/>
        <v>69.773187288921804</v>
      </c>
      <c r="P131" s="18">
        <f t="shared" ca="1" si="45"/>
        <v>75.82273203210201</v>
      </c>
      <c r="Q131" s="18">
        <f t="shared" ca="1" si="45"/>
        <v>82.051140021000833</v>
      </c>
      <c r="R131" s="18">
        <f t="shared" ca="1" si="45"/>
        <v>88.117244458293499</v>
      </c>
      <c r="S131" s="18">
        <f t="shared" ca="1" si="45"/>
        <v>94.33080938830561</v>
      </c>
      <c r="T131" s="18">
        <f t="shared" ca="1" si="45"/>
        <v>100.03066955043232</v>
      </c>
      <c r="U131" s="18">
        <f t="shared" ca="1" si="45"/>
        <v>106.10456970864695</v>
      </c>
      <c r="V131" s="18">
        <f t="shared" ca="1" si="45"/>
        <v>112.4312061966103</v>
      </c>
      <c r="W131" s="18">
        <f t="shared" ca="1" si="45"/>
        <v>118.39569092783275</v>
      </c>
      <c r="X131" s="18">
        <f t="shared" ca="1" si="45"/>
        <v>124.35215275831058</v>
      </c>
      <c r="Y131" s="18">
        <f t="shared" ca="1" si="45"/>
        <v>130.58391309988747</v>
      </c>
      <c r="Z131" s="18">
        <f t="shared" ca="1" si="45"/>
        <v>136.74359620948016</v>
      </c>
      <c r="AA131" s="18">
        <f t="shared" ca="1" si="45"/>
        <v>142.74691458888447</v>
      </c>
      <c r="AB131" s="18">
        <f t="shared" ca="1" si="45"/>
        <v>148.6586419309034</v>
      </c>
      <c r="AC131" s="18">
        <f t="shared" ca="1" si="45"/>
        <v>154.93307924603033</v>
      </c>
      <c r="AD131" s="18">
        <f t="shared" ca="1" si="45"/>
        <v>160.70976603239222</v>
      </c>
      <c r="AE131" s="18">
        <f t="shared" ca="1" si="45"/>
        <v>166.58411358479688</v>
      </c>
      <c r="AF131" s="18">
        <f t="shared" ca="1" si="45"/>
        <v>172.92560167914715</v>
      </c>
      <c r="AG131" s="18"/>
      <c r="AH131" s="18"/>
      <c r="AI131" s="18"/>
    </row>
    <row r="132" spans="4:35" x14ac:dyDescent="0.15">
      <c r="D132" s="18">
        <f t="shared" si="34"/>
        <v>142.19</v>
      </c>
      <c r="E132" s="18">
        <f t="shared" ref="E132:AF132" ca="1" si="46">SQRT((E$3*E50)^2+2*E50*E$3^2*$B$6)/E$2*0.001</f>
        <v>6.4611034836410628</v>
      </c>
      <c r="F132" s="18">
        <f t="shared" ca="1" si="46"/>
        <v>12.933482769239184</v>
      </c>
      <c r="G132" s="18">
        <f t="shared" ca="1" si="46"/>
        <v>18.778841873105726</v>
      </c>
      <c r="H132" s="18">
        <f t="shared" ca="1" si="46"/>
        <v>24.172254934942305</v>
      </c>
      <c r="I132" s="18">
        <f t="shared" ca="1" si="46"/>
        <v>29.589122376181262</v>
      </c>
      <c r="J132" s="18">
        <f t="shared" ca="1" si="46"/>
        <v>34.830653269567634</v>
      </c>
      <c r="K132" s="18">
        <f t="shared" ca="1" si="46"/>
        <v>40.301208855103354</v>
      </c>
      <c r="L132" s="18">
        <f t="shared" ca="1" si="46"/>
        <v>45.749446403552277</v>
      </c>
      <c r="M132" s="18">
        <f t="shared" ca="1" si="46"/>
        <v>51.329795457202628</v>
      </c>
      <c r="N132" s="18">
        <f t="shared" ca="1" si="46"/>
        <v>56.665668182981598</v>
      </c>
      <c r="O132" s="18">
        <f t="shared" ca="1" si="46"/>
        <v>62.21994429962912</v>
      </c>
      <c r="P132" s="18">
        <f t="shared" ca="1" si="46"/>
        <v>67.577430852001172</v>
      </c>
      <c r="Q132" s="18">
        <f t="shared" ca="1" si="46"/>
        <v>73.117580006005511</v>
      </c>
      <c r="R132" s="18">
        <f t="shared" ca="1" si="46"/>
        <v>78.489866846594509</v>
      </c>
      <c r="S132" s="18">
        <f t="shared" ca="1" si="46"/>
        <v>84.015326676909538</v>
      </c>
      <c r="T132" s="18">
        <f t="shared" ca="1" si="46"/>
        <v>89.099650039730591</v>
      </c>
      <c r="U132" s="18">
        <f t="shared" ca="1" si="46"/>
        <v>94.511758307471169</v>
      </c>
      <c r="V132" s="18">
        <f t="shared" ca="1" si="46"/>
        <v>100.15018988675885</v>
      </c>
      <c r="W132" s="18">
        <f t="shared" ca="1" si="46"/>
        <v>105.41912836643218</v>
      </c>
      <c r="X132" s="18">
        <f t="shared" ca="1" si="46"/>
        <v>110.71035884605779</v>
      </c>
      <c r="Y132" s="18">
        <f t="shared" ca="1" si="46"/>
        <v>116.26878095783894</v>
      </c>
      <c r="Z132" s="18">
        <f t="shared" ca="1" si="46"/>
        <v>121.74443026350596</v>
      </c>
      <c r="AA132" s="18">
        <f t="shared" ca="1" si="46"/>
        <v>127.09314678818416</v>
      </c>
      <c r="AB132" s="18">
        <f t="shared" ca="1" si="46"/>
        <v>132.35120472453926</v>
      </c>
      <c r="AC132" s="18">
        <f t="shared" ca="1" si="46"/>
        <v>137.91563441373319</v>
      </c>
      <c r="AD132" s="18">
        <f t="shared" ca="1" si="46"/>
        <v>143.06579205667711</v>
      </c>
      <c r="AE132" s="18">
        <f t="shared" ca="1" si="46"/>
        <v>148.31317246439752</v>
      </c>
      <c r="AF132" s="18">
        <f t="shared" ca="1" si="46"/>
        <v>153.90302922646524</v>
      </c>
      <c r="AG132" s="18"/>
      <c r="AH132" s="18"/>
      <c r="AI132" s="18"/>
    </row>
    <row r="133" spans="4:35" x14ac:dyDescent="0.15">
      <c r="D133" s="18">
        <f t="shared" si="34"/>
        <v>179.01</v>
      </c>
      <c r="E133" s="18">
        <f t="shared" ref="E133:AF133" ca="1" si="47">SQRT((E$3*E51)^2+2*E51*E$3^2*$B$6)/E$2*0.001</f>
        <v>5.8779564619252689</v>
      </c>
      <c r="F133" s="18">
        <f t="shared" ca="1" si="47"/>
        <v>11.765538860313775</v>
      </c>
      <c r="G133" s="18">
        <f t="shared" ca="1" si="47"/>
        <v>17.005111654310401</v>
      </c>
      <c r="H133" s="18">
        <f t="shared" ca="1" si="47"/>
        <v>21.785465885220667</v>
      </c>
      <c r="I133" s="18">
        <f t="shared" ca="1" si="47"/>
        <v>26.58880291236261</v>
      </c>
      <c r="J133" s="18">
        <f t="shared" ca="1" si="47"/>
        <v>31.213961265049168</v>
      </c>
      <c r="K133" s="18">
        <f t="shared" ca="1" si="47"/>
        <v>36.069439864328928</v>
      </c>
      <c r="L133" s="18">
        <f t="shared" ca="1" si="47"/>
        <v>40.906573265851158</v>
      </c>
      <c r="M133" s="18">
        <f t="shared" ca="1" si="47"/>
        <v>45.875680793240171</v>
      </c>
      <c r="N133" s="18">
        <f t="shared" ca="1" si="47"/>
        <v>50.596146731895892</v>
      </c>
      <c r="O133" s="18">
        <f t="shared" ca="1" si="47"/>
        <v>55.539852189405501</v>
      </c>
      <c r="P133" s="18">
        <f t="shared" ca="1" si="47"/>
        <v>60.283074971387578</v>
      </c>
      <c r="Q133" s="18">
        <f t="shared" ca="1" si="47"/>
        <v>65.210176945930243</v>
      </c>
      <c r="R133" s="18">
        <f t="shared" ca="1" si="47"/>
        <v>69.968456664597369</v>
      </c>
      <c r="S133" s="18">
        <f t="shared" ca="1" si="47"/>
        <v>74.883256972916584</v>
      </c>
      <c r="T133" s="18">
        <f t="shared" ca="1" si="47"/>
        <v>79.415147518866718</v>
      </c>
      <c r="U133" s="18">
        <f t="shared" ca="1" si="47"/>
        <v>84.240423957825087</v>
      </c>
      <c r="V133" s="18">
        <f t="shared" ca="1" si="47"/>
        <v>89.267971951262709</v>
      </c>
      <c r="W133" s="18">
        <f t="shared" ca="1" si="47"/>
        <v>93.919154523376804</v>
      </c>
      <c r="X133" s="18">
        <f t="shared" ca="1" si="47"/>
        <v>98.618895828401477</v>
      </c>
      <c r="Y133" s="18">
        <f t="shared" ca="1" si="47"/>
        <v>103.57928858806397</v>
      </c>
      <c r="Z133" s="18">
        <f t="shared" ca="1" si="47"/>
        <v>108.44780747458974</v>
      </c>
      <c r="AA133" s="18">
        <f t="shared" ca="1" si="47"/>
        <v>113.21550843064979</v>
      </c>
      <c r="AB133" s="18">
        <f t="shared" ca="1" si="47"/>
        <v>117.8889731116373</v>
      </c>
      <c r="AC133" s="18">
        <f t="shared" ca="1" si="47"/>
        <v>122.82634209770184</v>
      </c>
      <c r="AD133" s="18">
        <f t="shared" ca="1" si="47"/>
        <v>127.4163504273602</v>
      </c>
      <c r="AE133" s="18">
        <f t="shared" ca="1" si="47"/>
        <v>132.10417138320926</v>
      </c>
      <c r="AF133" s="18">
        <f t="shared" ca="1" si="47"/>
        <v>137.02987692777657</v>
      </c>
      <c r="AG133" s="18"/>
      <c r="AH133" s="18"/>
      <c r="AI133" s="18"/>
    </row>
    <row r="134" spans="4:35" x14ac:dyDescent="0.15">
      <c r="D134" s="18">
        <f t="shared" si="34"/>
        <v>225.36</v>
      </c>
      <c r="E134" s="18">
        <f t="shared" ref="E134:AF134" ca="1" si="48">SQRT((E$3*E52)^2+2*E52*E$3^2*$B$6)/E$2*0.001</f>
        <v>5.3731102581233916</v>
      </c>
      <c r="F134" s="18">
        <f t="shared" ca="1" si="48"/>
        <v>10.754191783104714</v>
      </c>
      <c r="G134" s="18">
        <f t="shared" ca="1" si="48"/>
        <v>15.461196834110199</v>
      </c>
      <c r="H134" s="18">
        <f t="shared" ca="1" si="48"/>
        <v>19.696502702097629</v>
      </c>
      <c r="I134" s="18">
        <f t="shared" ca="1" si="48"/>
        <v>23.954740548496542</v>
      </c>
      <c r="J134" s="18">
        <f t="shared" ca="1" si="48"/>
        <v>28.031144116036987</v>
      </c>
      <c r="K134" s="18">
        <f t="shared" ca="1" si="48"/>
        <v>32.339780808001279</v>
      </c>
      <c r="L134" s="18">
        <f t="shared" ca="1" si="48"/>
        <v>36.636111569219388</v>
      </c>
      <c r="M134" s="18">
        <f t="shared" ca="1" si="48"/>
        <v>41.062877463405222</v>
      </c>
      <c r="N134" s="18">
        <f t="shared" ca="1" si="48"/>
        <v>45.235486026366459</v>
      </c>
      <c r="O134" s="18">
        <f t="shared" ca="1" si="48"/>
        <v>49.637582659122856</v>
      </c>
      <c r="P134" s="18">
        <f t="shared" ca="1" si="48"/>
        <v>53.834015620548044</v>
      </c>
      <c r="Q134" s="18">
        <f t="shared" ca="1" si="48"/>
        <v>58.221367759293884</v>
      </c>
      <c r="R134" s="18">
        <f t="shared" ca="1" si="48"/>
        <v>62.432902624596878</v>
      </c>
      <c r="S134" s="18">
        <f t="shared" ca="1" si="48"/>
        <v>66.804078693688453</v>
      </c>
      <c r="T134" s="18">
        <f t="shared" ca="1" si="48"/>
        <v>70.846721315496893</v>
      </c>
      <c r="U134" s="18">
        <f t="shared" ca="1" si="48"/>
        <v>75.147779669604859</v>
      </c>
      <c r="V134" s="18">
        <f t="shared" ca="1" si="48"/>
        <v>79.637322043259573</v>
      </c>
      <c r="W134" s="18">
        <f t="shared" ca="1" si="48"/>
        <v>83.736446554741164</v>
      </c>
      <c r="X134" s="18">
        <f t="shared" ca="1" si="48"/>
        <v>87.910128323043921</v>
      </c>
      <c r="Y134" s="18">
        <f t="shared" ca="1" si="48"/>
        <v>92.340254502356188</v>
      </c>
      <c r="Z134" s="18">
        <f t="shared" ca="1" si="48"/>
        <v>96.670853119368758</v>
      </c>
      <c r="AA134" s="18">
        <f t="shared" ca="1" si="48"/>
        <v>100.92127005975635</v>
      </c>
      <c r="AB134" s="18">
        <f t="shared" ca="1" si="48"/>
        <v>105.07467312708624</v>
      </c>
      <c r="AC134" s="18">
        <f t="shared" ca="1" si="48"/>
        <v>109.45352735243749</v>
      </c>
      <c r="AD134" s="18">
        <f t="shared" ca="1" si="48"/>
        <v>113.5453065603688</v>
      </c>
      <c r="AE134" s="18">
        <f t="shared" ca="1" si="48"/>
        <v>117.73331561823898</v>
      </c>
      <c r="AF134" s="18">
        <f t="shared" ca="1" si="48"/>
        <v>122.07292643320007</v>
      </c>
      <c r="AG134" s="18"/>
      <c r="AH134" s="18"/>
      <c r="AI134" s="18"/>
    </row>
    <row r="135" spans="4:35" x14ac:dyDescent="0.15">
      <c r="D135" s="18">
        <f t="shared" si="34"/>
        <v>283.70999999999998</v>
      </c>
      <c r="E135" s="18">
        <f t="shared" ref="E135:AF135" ca="1" si="49">SQRT((E$3*E53)^2+2*E53*E$3^2*$B$6)/E$2*0.001</f>
        <v>4.9414435931477589</v>
      </c>
      <c r="F135" s="18">
        <f t="shared" ca="1" si="49"/>
        <v>9.8896179116319587</v>
      </c>
      <c r="G135" s="18">
        <f t="shared" ca="1" si="49"/>
        <v>14.129220398657189</v>
      </c>
      <c r="H135" s="18">
        <f t="shared" ca="1" si="49"/>
        <v>17.879643023340016</v>
      </c>
      <c r="I135" s="18">
        <f t="shared" ca="1" si="49"/>
        <v>21.653775362023374</v>
      </c>
      <c r="J135" s="18">
        <f t="shared" ca="1" si="49"/>
        <v>25.239620251772578</v>
      </c>
      <c r="K135" s="18">
        <f t="shared" ca="1" si="49"/>
        <v>29.063440989197353</v>
      </c>
      <c r="L135" s="18">
        <f t="shared" ca="1" si="49"/>
        <v>32.878928164746618</v>
      </c>
      <c r="M135" s="18">
        <f t="shared" ca="1" si="49"/>
        <v>36.826785219735434</v>
      </c>
      <c r="N135" s="18">
        <f t="shared" ca="1" si="49"/>
        <v>40.512150046333986</v>
      </c>
      <c r="O135" s="18">
        <f t="shared" ca="1" si="49"/>
        <v>44.436188051255499</v>
      </c>
      <c r="P135" s="18">
        <f t="shared" ca="1" si="49"/>
        <v>48.146316958321876</v>
      </c>
      <c r="Q135" s="18">
        <f t="shared" ca="1" si="49"/>
        <v>52.053254895185702</v>
      </c>
      <c r="R135" s="18">
        <f t="shared" ca="1" si="49"/>
        <v>55.778600973796571</v>
      </c>
      <c r="S135" s="18">
        <f t="shared" ca="1" si="49"/>
        <v>59.671839141852971</v>
      </c>
      <c r="T135" s="18">
        <f t="shared" ca="1" si="49"/>
        <v>63.271168772573127</v>
      </c>
      <c r="U135" s="18">
        <f t="shared" ca="1" si="49"/>
        <v>67.107000219751811</v>
      </c>
      <c r="V135" s="18">
        <f t="shared" ca="1" si="49"/>
        <v>71.121348697969793</v>
      </c>
      <c r="W135" s="18">
        <f t="shared" ca="1" si="49"/>
        <v>74.729715988212845</v>
      </c>
      <c r="X135" s="18">
        <f t="shared" ca="1" si="49"/>
        <v>78.431925222470213</v>
      </c>
      <c r="Y135" s="18">
        <f t="shared" ca="1" si="49"/>
        <v>82.395323861726396</v>
      </c>
      <c r="Z135" s="18">
        <f t="shared" ca="1" si="49"/>
        <v>86.249861345765083</v>
      </c>
      <c r="AA135" s="18">
        <f t="shared" ca="1" si="49"/>
        <v>90.041766410068959</v>
      </c>
      <c r="AB135" s="18">
        <f t="shared" ca="1" si="49"/>
        <v>93.730066108893894</v>
      </c>
      <c r="AC135" s="18">
        <f t="shared" ca="1" si="49"/>
        <v>97.616210346950595</v>
      </c>
      <c r="AD135" s="18">
        <f t="shared" ca="1" si="49"/>
        <v>101.25989940167057</v>
      </c>
      <c r="AE135" s="18">
        <f t="shared" ca="1" si="49"/>
        <v>105.00278209299799</v>
      </c>
      <c r="AF135" s="18">
        <f t="shared" ca="1" si="49"/>
        <v>108.82182562349799</v>
      </c>
      <c r="AG135" s="18"/>
      <c r="AH135" s="18"/>
      <c r="AI135" s="18"/>
    </row>
    <row r="136" spans="4:35" x14ac:dyDescent="0.15">
      <c r="D136" s="18">
        <f t="shared" si="34"/>
        <v>357.17</v>
      </c>
      <c r="E136" s="18">
        <f t="shared" ref="E136:AF136" ca="1" si="50">SQRT((E$3*E54)^2+2*E54*E$3^2*$B$6)/E$2*0.001</f>
        <v>4.579373939349332</v>
      </c>
      <c r="F136" s="18">
        <f t="shared" ca="1" si="50"/>
        <v>9.1644431441584935</v>
      </c>
      <c r="G136" s="18">
        <f t="shared" ca="1" si="50"/>
        <v>12.996313246055749</v>
      </c>
      <c r="H136" s="18">
        <f t="shared" ca="1" si="50"/>
        <v>16.314644255634885</v>
      </c>
      <c r="I136" s="18">
        <f t="shared" ca="1" si="50"/>
        <v>19.658075711651204</v>
      </c>
      <c r="J136" s="18">
        <f t="shared" ca="1" si="50"/>
        <v>22.80349250503026</v>
      </c>
      <c r="K136" s="18">
        <f t="shared" ca="1" si="50"/>
        <v>26.199135274329631</v>
      </c>
      <c r="L136" s="18">
        <f t="shared" ca="1" si="50"/>
        <v>29.587525575322349</v>
      </c>
      <c r="M136" s="18">
        <f t="shared" ca="1" si="50"/>
        <v>33.112899344921139</v>
      </c>
      <c r="N136" s="18">
        <f t="shared" ca="1" si="50"/>
        <v>36.364161047590741</v>
      </c>
      <c r="O136" s="18">
        <f t="shared" ca="1" si="50"/>
        <v>39.864387205521069</v>
      </c>
      <c r="P136" s="18">
        <f t="shared" ca="1" si="50"/>
        <v>43.13939231228867</v>
      </c>
      <c r="Q136" s="18">
        <f t="shared" ca="1" si="50"/>
        <v>46.624300958578175</v>
      </c>
      <c r="R136" s="18">
        <f t="shared" ca="1" si="50"/>
        <v>49.914631731994575</v>
      </c>
      <c r="S136" s="18">
        <f t="shared" ca="1" si="50"/>
        <v>53.384043908186904</v>
      </c>
      <c r="T136" s="18">
        <f t="shared" ca="1" si="50"/>
        <v>56.587237245640544</v>
      </c>
      <c r="U136" s="18">
        <f t="shared" ca="1" si="50"/>
        <v>60.013856466786685</v>
      </c>
      <c r="V136" s="18">
        <f t="shared" ca="1" si="50"/>
        <v>63.609846795855987</v>
      </c>
      <c r="W136" s="18">
        <f t="shared" ca="1" si="50"/>
        <v>66.77807882213888</v>
      </c>
      <c r="X136" s="18">
        <f t="shared" ca="1" si="50"/>
        <v>70.060303408370373</v>
      </c>
      <c r="Y136" s="18">
        <f t="shared" ca="1" si="50"/>
        <v>73.611657021303344</v>
      </c>
      <c r="Z136" s="18">
        <f t="shared" ca="1" si="50"/>
        <v>77.042813588937875</v>
      </c>
      <c r="AA136" s="18">
        <f t="shared" ca="1" si="50"/>
        <v>80.423497728299338</v>
      </c>
      <c r="AB136" s="18">
        <f t="shared" ca="1" si="50"/>
        <v>83.698448877482178</v>
      </c>
      <c r="AC136" s="18">
        <f t="shared" ca="1" si="50"/>
        <v>87.150731263782276</v>
      </c>
      <c r="AD136" s="18">
        <f t="shared" ca="1" si="50"/>
        <v>90.395453002613365</v>
      </c>
      <c r="AE136" s="18">
        <f t="shared" ca="1" si="50"/>
        <v>93.740983139717414</v>
      </c>
      <c r="AF136" s="18">
        <f t="shared" ca="1" si="50"/>
        <v>97.095874802040186</v>
      </c>
      <c r="AG136" s="18"/>
      <c r="AH136" s="18"/>
      <c r="AI136" s="18"/>
    </row>
    <row r="137" spans="4:35" x14ac:dyDescent="0.15">
      <c r="D137" s="18">
        <f t="shared" si="34"/>
        <v>449.65</v>
      </c>
      <c r="E137" s="18">
        <f t="shared" ref="E137:AF137" ca="1" si="51">SQRT((E$3*E55)^2+2*E55*E$3^2*$B$6)/E$2*0.001</f>
        <v>4.2851371725495584</v>
      </c>
      <c r="F137" s="18">
        <f t="shared" ca="1" si="51"/>
        <v>8.5749281918157472</v>
      </c>
      <c r="G137" s="18">
        <f t="shared" ca="1" si="51"/>
        <v>12.053563584955402</v>
      </c>
      <c r="H137" s="18">
        <f t="shared" ca="1" si="51"/>
        <v>14.985731601006163</v>
      </c>
      <c r="I137" s="18">
        <f t="shared" ca="1" si="51"/>
        <v>17.94574378523971</v>
      </c>
      <c r="J137" s="18">
        <f t="shared" ca="1" si="51"/>
        <v>20.695753614079532</v>
      </c>
      <c r="K137" s="18">
        <f t="shared" ca="1" si="51"/>
        <v>23.711347297357893</v>
      </c>
      <c r="L137" s="18">
        <f t="shared" ca="1" si="51"/>
        <v>26.720166503654998</v>
      </c>
      <c r="M137" s="18">
        <f t="shared" ca="1" si="51"/>
        <v>29.872790607017141</v>
      </c>
      <c r="N137" s="18">
        <f t="shared" ca="1" si="51"/>
        <v>32.735289135062885</v>
      </c>
      <c r="O137" s="18">
        <f t="shared" ca="1" si="51"/>
        <v>35.865557583638818</v>
      </c>
      <c r="P137" s="18">
        <f t="shared" ca="1" si="51"/>
        <v>38.750805560776328</v>
      </c>
      <c r="Q137" s="18">
        <f t="shared" ca="1" si="51"/>
        <v>41.861078102801166</v>
      </c>
      <c r="R137" s="18">
        <f t="shared" ca="1" si="51"/>
        <v>44.766152506425534</v>
      </c>
      <c r="S137" s="18">
        <f t="shared" ca="1" si="51"/>
        <v>47.861219505644222</v>
      </c>
      <c r="T137" s="18">
        <f t="shared" ca="1" si="51"/>
        <v>50.70974844445108</v>
      </c>
      <c r="U137" s="18">
        <f t="shared" ca="1" si="51"/>
        <v>53.770024140950746</v>
      </c>
      <c r="V137" s="18">
        <f t="shared" ca="1" si="51"/>
        <v>56.998985082558775</v>
      </c>
      <c r="W137" s="18">
        <f t="shared" ca="1" si="51"/>
        <v>59.772901139511177</v>
      </c>
      <c r="X137" s="18">
        <f t="shared" ca="1" si="51"/>
        <v>62.681148114013972</v>
      </c>
      <c r="Y137" s="18">
        <f t="shared" ca="1" si="51"/>
        <v>65.869202111652143</v>
      </c>
      <c r="Z137" s="18">
        <f t="shared" ca="1" si="51"/>
        <v>68.925220890504221</v>
      </c>
      <c r="AA137" s="18">
        <f t="shared" ca="1" si="51"/>
        <v>71.944529706326634</v>
      </c>
      <c r="AB137" s="18">
        <f t="shared" ca="1" si="51"/>
        <v>74.849481951589894</v>
      </c>
      <c r="AC137" s="18">
        <f t="shared" ca="1" si="51"/>
        <v>77.915651437970368</v>
      </c>
      <c r="AD137" s="18">
        <f t="shared" ca="1" si="51"/>
        <v>80.800142136387095</v>
      </c>
      <c r="AE137" s="18">
        <f t="shared" ca="1" si="51"/>
        <v>83.791626790895506</v>
      </c>
      <c r="AF137" s="18">
        <f t="shared" ca="1" si="51"/>
        <v>86.737833577865302</v>
      </c>
      <c r="AG137" s="18"/>
      <c r="AH137" s="18"/>
      <c r="AI137" s="18"/>
    </row>
    <row r="138" spans="4:35" x14ac:dyDescent="0.15">
      <c r="D138" s="18">
        <f t="shared" si="34"/>
        <v>566.07000000000005</v>
      </c>
      <c r="E138" s="18">
        <f t="shared" ref="E138:AF138" ca="1" si="52">SQRT((E$3*E56)^2+2*E56*E$3^2*$B$6)/E$2*0.001</f>
        <v>4.0583679884010602</v>
      </c>
      <c r="F138" s="18">
        <f t="shared" ca="1" si="52"/>
        <v>8.1207657551514956</v>
      </c>
      <c r="G138" s="18">
        <f t="shared" ca="1" si="52"/>
        <v>11.296531475145201</v>
      </c>
      <c r="H138" s="18">
        <f t="shared" ca="1" si="52"/>
        <v>13.883041169299897</v>
      </c>
      <c r="I138" s="18">
        <f t="shared" ca="1" si="52"/>
        <v>16.500622399586295</v>
      </c>
      <c r="J138" s="18">
        <f t="shared" ca="1" si="52"/>
        <v>18.892924434702817</v>
      </c>
      <c r="K138" s="18">
        <f t="shared" ca="1" si="52"/>
        <v>21.569935889372641</v>
      </c>
      <c r="L138" s="18">
        <f t="shared" ca="1" si="52"/>
        <v>24.241306289651096</v>
      </c>
      <c r="M138" s="18">
        <f t="shared" ca="1" si="52"/>
        <v>27.071120822448556</v>
      </c>
      <c r="N138" s="18">
        <f t="shared" ca="1" si="52"/>
        <v>29.583761225298055</v>
      </c>
      <c r="O138" s="18">
        <f t="shared" ca="1" si="52"/>
        <v>32.385207270491229</v>
      </c>
      <c r="P138" s="18">
        <f t="shared" ca="1" si="52"/>
        <v>34.92429247129494</v>
      </c>
      <c r="Q138" s="18">
        <f t="shared" ca="1" si="52"/>
        <v>37.707305089766386</v>
      </c>
      <c r="R138" s="18">
        <f t="shared" ca="1" si="52"/>
        <v>40.264486374910476</v>
      </c>
      <c r="S138" s="18">
        <f t="shared" ca="1" si="52"/>
        <v>43.030262783315564</v>
      </c>
      <c r="T138" s="18">
        <f t="shared" ca="1" si="52"/>
        <v>45.557617739870899</v>
      </c>
      <c r="U138" s="18">
        <f t="shared" ca="1" si="52"/>
        <v>48.296290552914435</v>
      </c>
      <c r="V138" s="18">
        <f t="shared" ca="1" si="52"/>
        <v>51.205561625418675</v>
      </c>
      <c r="W138" s="18">
        <f t="shared" ca="1" si="52"/>
        <v>53.622477741271069</v>
      </c>
      <c r="X138" s="18">
        <f t="shared" ca="1" si="52"/>
        <v>56.196837402087276</v>
      </c>
      <c r="Y138" s="18">
        <f t="shared" ca="1" si="52"/>
        <v>59.067793776360752</v>
      </c>
      <c r="Z138" s="18">
        <f t="shared" ca="1" si="52"/>
        <v>61.790586430928713</v>
      </c>
      <c r="AA138" s="18">
        <f t="shared" ca="1" si="52"/>
        <v>64.489754328330022</v>
      </c>
      <c r="AB138" s="18">
        <f t="shared" ca="1" si="52"/>
        <v>67.06173377348685</v>
      </c>
      <c r="AC138" s="18">
        <f t="shared" ca="1" si="52"/>
        <v>69.787671589428598</v>
      </c>
      <c r="AD138" s="18">
        <f t="shared" ca="1" si="52"/>
        <v>72.351029277599864</v>
      </c>
      <c r="AE138" s="18">
        <f t="shared" ca="1" si="52"/>
        <v>75.029987359365578</v>
      </c>
      <c r="AF138" s="18">
        <f t="shared" ca="1" si="52"/>
        <v>77.610010881523536</v>
      </c>
      <c r="AG138" s="18"/>
      <c r="AH138" s="18"/>
      <c r="AI138" s="18"/>
    </row>
    <row r="139" spans="4:35" x14ac:dyDescent="0.15">
      <c r="D139" s="18">
        <f t="shared" si="34"/>
        <v>712.64</v>
      </c>
      <c r="E139" s="18">
        <f t="shared" ref="E139:AF139" ca="1" si="53">SQRT((E$3*E57)^2+2*E57*E$3^2*$B$6)/E$2*0.001</f>
        <v>3.9012103064002455</v>
      </c>
      <c r="F139" s="18">
        <f t="shared" ca="1" si="53"/>
        <v>7.80560864807188</v>
      </c>
      <c r="G139" s="18">
        <f t="shared" ca="1" si="53"/>
        <v>10.726641251470085</v>
      </c>
      <c r="H139" s="18">
        <f t="shared" ca="1" si="53"/>
        <v>13.001397476827695</v>
      </c>
      <c r="I139" s="18">
        <f t="shared" ca="1" si="53"/>
        <v>15.31294116178792</v>
      </c>
      <c r="J139" s="18">
        <f t="shared" ca="1" si="53"/>
        <v>17.378747243531318</v>
      </c>
      <c r="K139" s="18">
        <f t="shared" ca="1" si="53"/>
        <v>19.756109652169958</v>
      </c>
      <c r="L139" s="18">
        <f t="shared" ca="1" si="53"/>
        <v>22.12963527367387</v>
      </c>
      <c r="M139" s="18">
        <f t="shared" ca="1" si="53"/>
        <v>24.673793382820222</v>
      </c>
      <c r="N139" s="18">
        <f t="shared" ca="1" si="53"/>
        <v>26.872490311033168</v>
      </c>
      <c r="O139" s="18">
        <f t="shared" ca="1" si="53"/>
        <v>29.386719624901577</v>
      </c>
      <c r="P139" s="18">
        <f t="shared" ca="1" si="53"/>
        <v>31.614469021617026</v>
      </c>
      <c r="Q139" s="18">
        <f t="shared" ca="1" si="53"/>
        <v>34.107254521399604</v>
      </c>
      <c r="R139" s="18">
        <f t="shared" ca="1" si="53"/>
        <v>36.355963845233404</v>
      </c>
      <c r="S139" s="18">
        <f t="shared" ca="1" si="53"/>
        <v>38.83143864523521</v>
      </c>
      <c r="T139" s="18">
        <f t="shared" ca="1" si="53"/>
        <v>41.068895871459645</v>
      </c>
      <c r="U139" s="18">
        <f t="shared" ca="1" si="53"/>
        <v>43.524626443218281</v>
      </c>
      <c r="V139" s="18">
        <f t="shared" ca="1" si="53"/>
        <v>46.15614843463846</v>
      </c>
      <c r="W139" s="18">
        <f t="shared" ca="1" si="53"/>
        <v>48.248370178898043</v>
      </c>
      <c r="X139" s="18">
        <f t="shared" ca="1" si="53"/>
        <v>50.522673068882391</v>
      </c>
      <c r="Y139" s="18">
        <f t="shared" ca="1" si="53"/>
        <v>53.118899552324535</v>
      </c>
      <c r="Z139" s="18">
        <f t="shared" ca="1" si="53"/>
        <v>55.551023694317649</v>
      </c>
      <c r="AA139" s="18">
        <f t="shared" ca="1" si="53"/>
        <v>57.96297479874972</v>
      </c>
      <c r="AB139" s="18">
        <f t="shared" ca="1" si="53"/>
        <v>60.238968426564213</v>
      </c>
      <c r="AC139" s="18">
        <f t="shared" ca="1" si="53"/>
        <v>62.664527333470723</v>
      </c>
      <c r="AD139" s="18">
        <f t="shared" ca="1" si="53"/>
        <v>64.939090842812206</v>
      </c>
      <c r="AE139" s="18">
        <f t="shared" ca="1" si="53"/>
        <v>67.338679385972782</v>
      </c>
      <c r="AF139" s="18">
        <f t="shared" ca="1" si="53"/>
        <v>69.592680845222588</v>
      </c>
      <c r="AG139" s="18"/>
      <c r="AH139" s="18"/>
      <c r="AI139" s="18"/>
    </row>
    <row r="140" spans="4:35" x14ac:dyDescent="0.15">
      <c r="D140" s="18">
        <f t="shared" si="34"/>
        <v>897.16</v>
      </c>
      <c r="E140" s="18">
        <f t="shared" ref="E140:AF140" ca="1" si="54">SQRT((E$3*E58)^2+2*E58*E$3^2*$B$6)/E$2*0.001</f>
        <v>3.8175116344853257</v>
      </c>
      <c r="F140" s="18">
        <f t="shared" ca="1" si="54"/>
        <v>7.6375767906754399</v>
      </c>
      <c r="G140" s="18">
        <f t="shared" ca="1" si="54"/>
        <v>10.349620077308582</v>
      </c>
      <c r="H140" s="18">
        <f t="shared" ca="1" si="54"/>
        <v>12.342160869754064</v>
      </c>
      <c r="I140" s="18">
        <f t="shared" ca="1" si="54"/>
        <v>14.378619070124234</v>
      </c>
      <c r="J140" s="18">
        <f t="shared" ca="1" si="54"/>
        <v>16.143356758078614</v>
      </c>
      <c r="K140" s="18">
        <f t="shared" ca="1" si="54"/>
        <v>18.254549751559964</v>
      </c>
      <c r="L140" s="18">
        <f t="shared" ca="1" si="54"/>
        <v>20.362950847084075</v>
      </c>
      <c r="M140" s="18">
        <f t="shared" ca="1" si="54"/>
        <v>22.661071483747211</v>
      </c>
      <c r="N140" s="18">
        <f t="shared" ca="1" si="54"/>
        <v>24.5738320065355</v>
      </c>
      <c r="O140" s="18">
        <f t="shared" ca="1" si="54"/>
        <v>26.839019435099186</v>
      </c>
      <c r="P140" s="18">
        <f t="shared" ca="1" si="54"/>
        <v>28.785378452419057</v>
      </c>
      <c r="Q140" s="18">
        <f t="shared" ca="1" si="54"/>
        <v>31.025728520785243</v>
      </c>
      <c r="R140" s="18">
        <f t="shared" ca="1" si="54"/>
        <v>32.994262162879309</v>
      </c>
      <c r="S140" s="18">
        <f t="shared" ca="1" si="54"/>
        <v>35.214738088092645</v>
      </c>
      <c r="T140" s="18">
        <f t="shared" ca="1" si="54"/>
        <v>37.193110585769908</v>
      </c>
      <c r="U140" s="18">
        <f t="shared" ca="1" si="54"/>
        <v>39.396684042629957</v>
      </c>
      <c r="V140" s="18">
        <f t="shared" ca="1" si="54"/>
        <v>41.792365072651229</v>
      </c>
      <c r="W140" s="18">
        <f t="shared" ca="1" si="54"/>
        <v>43.590277483518108</v>
      </c>
      <c r="X140" s="18">
        <f t="shared" ca="1" si="54"/>
        <v>45.593692443604624</v>
      </c>
      <c r="Y140" s="18">
        <f t="shared" ca="1" si="54"/>
        <v>47.950701564144794</v>
      </c>
      <c r="Z140" s="18">
        <f t="shared" ca="1" si="54"/>
        <v>50.12664139167201</v>
      </c>
      <c r="AA140" s="18">
        <f t="shared" ca="1" si="54"/>
        <v>52.285287855745601</v>
      </c>
      <c r="AB140" s="18">
        <f t="shared" ca="1" si="54"/>
        <v>54.295126428230425</v>
      </c>
      <c r="AC140" s="18">
        <f t="shared" ca="1" si="54"/>
        <v>56.456560380269345</v>
      </c>
      <c r="AD140" s="18">
        <f t="shared" ca="1" si="54"/>
        <v>58.469868618865505</v>
      </c>
      <c r="AE140" s="18">
        <f t="shared" ca="1" si="54"/>
        <v>60.624128596911142</v>
      </c>
      <c r="AF140" s="18">
        <f t="shared" ca="1" si="54"/>
        <v>62.586898505970318</v>
      </c>
      <c r="AG140" s="18"/>
      <c r="AH140" s="18"/>
      <c r="AI140" s="18"/>
    </row>
    <row r="141" spans="4:35" x14ac:dyDescent="0.15">
      <c r="D141" s="18">
        <f t="shared" si="34"/>
        <v>1129.5</v>
      </c>
      <c r="E141" s="18">
        <f t="shared" ref="E141:AF141" ca="1" si="55">SQRT((E$3*E59)^2+2*E59*E$3^2*$B$6)/E$2*0.001</f>
        <v>3.9441878266717736</v>
      </c>
      <c r="F141" s="18">
        <f t="shared" ca="1" si="55"/>
        <v>7.8904997587816625</v>
      </c>
      <c r="G141" s="18">
        <f t="shared" ca="1" si="55"/>
        <v>10.567282039548745</v>
      </c>
      <c r="H141" s="18">
        <f t="shared" ca="1" si="55"/>
        <v>12.427927771472591</v>
      </c>
      <c r="I141" s="18">
        <f t="shared" ca="1" si="55"/>
        <v>14.341572969395978</v>
      </c>
      <c r="J141" s="18">
        <f t="shared" ca="1" si="55"/>
        <v>15.950216749135425</v>
      </c>
      <c r="K141" s="18">
        <f t="shared" ca="1" si="55"/>
        <v>17.951372313480181</v>
      </c>
      <c r="L141" s="18">
        <f t="shared" ca="1" si="55"/>
        <v>19.950504537105207</v>
      </c>
      <c r="M141" s="18">
        <f t="shared" ca="1" si="55"/>
        <v>22.164583060930443</v>
      </c>
      <c r="N141" s="18">
        <f t="shared" ca="1" si="55"/>
        <v>23.942443099950232</v>
      </c>
      <c r="O141" s="18">
        <f t="shared" ca="1" si="55"/>
        <v>26.119519962656884</v>
      </c>
      <c r="P141" s="18">
        <f t="shared" ca="1" si="55"/>
        <v>27.933934842561836</v>
      </c>
      <c r="Q141" s="18">
        <f t="shared" ca="1" si="55"/>
        <v>30.083615918947668</v>
      </c>
      <c r="R141" s="18">
        <f t="shared" ca="1" si="55"/>
        <v>31.923847795388614</v>
      </c>
      <c r="S141" s="18">
        <f t="shared" ca="1" si="55"/>
        <v>34.051013175386018</v>
      </c>
      <c r="T141" s="18">
        <f t="shared" ca="1" si="55"/>
        <v>35.909947959104606</v>
      </c>
      <c r="U141" s="18">
        <f t="shared" ca="1" si="55"/>
        <v>38.022630135034447</v>
      </c>
      <c r="V141" s="18">
        <f t="shared" ca="1" si="55"/>
        <v>40.345979075431231</v>
      </c>
      <c r="W141" s="18">
        <f t="shared" ca="1" si="55"/>
        <v>41.993514506005276</v>
      </c>
      <c r="X141" s="18">
        <f t="shared" ca="1" si="55"/>
        <v>43.878821726981442</v>
      </c>
      <c r="Y141" s="18">
        <f t="shared" ca="1" si="55"/>
        <v>46.159817074394063</v>
      </c>
      <c r="Z141" s="18">
        <f t="shared" ca="1" si="55"/>
        <v>48.235592090959322</v>
      </c>
      <c r="AA141" s="18">
        <f t="shared" ca="1" si="55"/>
        <v>50.29699427593323</v>
      </c>
      <c r="AB141" s="18">
        <f t="shared" ca="1" si="55"/>
        <v>52.186716885175763</v>
      </c>
      <c r="AC141" s="18">
        <f t="shared" ca="1" si="55"/>
        <v>54.245270512485376</v>
      </c>
      <c r="AD141" s="18">
        <f t="shared" ca="1" si="55"/>
        <v>56.144799247726731</v>
      </c>
      <c r="AE141" s="18">
        <f t="shared" ca="1" si="55"/>
        <v>58.199775867139756</v>
      </c>
      <c r="AF141" s="18">
        <f t="shared" ca="1" si="55"/>
        <v>60.031477172755636</v>
      </c>
      <c r="AG141" s="18"/>
      <c r="AH141" s="18"/>
      <c r="AI141" s="18"/>
    </row>
    <row r="142" spans="4:35" x14ac:dyDescent="0.15">
      <c r="D142" s="18">
        <f t="shared" si="34"/>
        <v>1421.9</v>
      </c>
      <c r="E142" s="18">
        <f t="shared" ref="E142:AF142" ca="1" si="56">SQRT((E$3*E60)^2+2*E60*E$3^2*$B$6)/E$2*0.001</f>
        <v>4.2547586262340475</v>
      </c>
      <c r="F142" s="18">
        <f t="shared" ca="1" si="56"/>
        <v>8.5114217366214291</v>
      </c>
      <c r="G142" s="18">
        <f t="shared" ca="1" si="56"/>
        <v>11.293848472308515</v>
      </c>
      <c r="H142" s="18">
        <f t="shared" ca="1" si="56"/>
        <v>13.135746836363401</v>
      </c>
      <c r="I142" s="18">
        <f t="shared" ca="1" si="56"/>
        <v>15.042362811493557</v>
      </c>
      <c r="J142" s="18">
        <f t="shared" ca="1" si="56"/>
        <v>16.600673021257997</v>
      </c>
      <c r="K142" s="18">
        <f t="shared" ca="1" si="56"/>
        <v>18.610913618219779</v>
      </c>
      <c r="L142" s="18">
        <f t="shared" ca="1" si="56"/>
        <v>20.619568247364338</v>
      </c>
      <c r="M142" s="18">
        <f t="shared" ca="1" si="56"/>
        <v>22.876441209036194</v>
      </c>
      <c r="N142" s="18">
        <f t="shared" ca="1" si="56"/>
        <v>24.630959172001873</v>
      </c>
      <c r="O142" s="18">
        <f t="shared" ca="1" si="56"/>
        <v>26.845225320437223</v>
      </c>
      <c r="P142" s="18">
        <f t="shared" ca="1" si="56"/>
        <v>28.642209204515851</v>
      </c>
      <c r="Q142" s="18">
        <f t="shared" ca="1" si="56"/>
        <v>30.823320219746169</v>
      </c>
      <c r="R142" s="18">
        <f t="shared" ca="1" si="56"/>
        <v>32.652460771711844</v>
      </c>
      <c r="S142" s="18">
        <f t="shared" ca="1" si="56"/>
        <v>34.810252121223229</v>
      </c>
      <c r="T142" s="18">
        <f t="shared" ca="1" si="56"/>
        <v>36.658997736907132</v>
      </c>
      <c r="U142" s="18">
        <f t="shared" ca="1" si="56"/>
        <v>38.797914711463747</v>
      </c>
      <c r="V142" s="18">
        <f t="shared" ca="1" si="56"/>
        <v>41.178232440619539</v>
      </c>
      <c r="W142" s="18">
        <f t="shared" ca="1" si="56"/>
        <v>42.787518266410316</v>
      </c>
      <c r="X142" s="18">
        <f t="shared" ca="1" si="56"/>
        <v>44.666841272293247</v>
      </c>
      <c r="Y142" s="18">
        <f t="shared" ca="1" si="56"/>
        <v>47.001935637220505</v>
      </c>
      <c r="Z142" s="18">
        <f t="shared" ca="1" si="56"/>
        <v>49.095238168082659</v>
      </c>
      <c r="AA142" s="18">
        <f t="shared" ca="1" si="56"/>
        <v>51.179789869988745</v>
      </c>
      <c r="AB142" s="18">
        <f t="shared" ca="1" si="56"/>
        <v>53.064918664110529</v>
      </c>
      <c r="AC142" s="18">
        <f t="shared" ca="1" si="56"/>
        <v>55.143777005993755</v>
      </c>
      <c r="AD142" s="18">
        <f t="shared" ca="1" si="56"/>
        <v>57.03775144203879</v>
      </c>
      <c r="AE142" s="18">
        <f t="shared" ca="1" si="56"/>
        <v>59.112474104729145</v>
      </c>
      <c r="AF142" s="18">
        <f t="shared" ca="1" si="56"/>
        <v>60.931116568060411</v>
      </c>
      <c r="AG142" s="18"/>
      <c r="AH142" s="18"/>
      <c r="AI142" s="18"/>
    </row>
    <row r="143" spans="4:35" x14ac:dyDescent="0.15">
      <c r="D143" s="18">
        <f t="shared" si="34"/>
        <v>1790.1</v>
      </c>
      <c r="E143" s="18">
        <f t="shared" ref="E143:AF143" ca="1" si="57">SQRT((E$3*E61)^2+2*E61*E$3^2*$B$6)/E$2*0.001</f>
        <v>4.6416351449411781</v>
      </c>
      <c r="F143" s="18">
        <f t="shared" ca="1" si="57"/>
        <v>9.2849568849689881</v>
      </c>
      <c r="G143" s="18">
        <f t="shared" ca="1" si="57"/>
        <v>12.198698654918969</v>
      </c>
      <c r="H143" s="18">
        <f t="shared" ca="1" si="57"/>
        <v>14.015337074265085</v>
      </c>
      <c r="I143" s="18">
        <f t="shared" ca="1" si="57"/>
        <v>15.91117929797724</v>
      </c>
      <c r="J143" s="18">
        <f t="shared" ca="1" si="57"/>
        <v>17.403501741937227</v>
      </c>
      <c r="K143" s="18">
        <f t="shared" ca="1" si="57"/>
        <v>19.422946192299428</v>
      </c>
      <c r="L143" s="18">
        <f t="shared" ca="1" si="57"/>
        <v>21.441052027749084</v>
      </c>
      <c r="M143" s="18">
        <f t="shared" ca="1" si="57"/>
        <v>23.749153805143671</v>
      </c>
      <c r="N143" s="18">
        <f t="shared" ca="1" si="57"/>
        <v>25.472206251735226</v>
      </c>
      <c r="O143" s="18">
        <f t="shared" ca="1" si="57"/>
        <v>27.729715747813902</v>
      </c>
      <c r="P143" s="18">
        <f t="shared" ca="1" si="57"/>
        <v>29.504387246614275</v>
      </c>
      <c r="Q143" s="18">
        <f t="shared" ca="1" si="57"/>
        <v>31.722832844504524</v>
      </c>
      <c r="R143" s="18">
        <f t="shared" ca="1" si="57"/>
        <v>33.532858475976333</v>
      </c>
      <c r="S143" s="18">
        <f t="shared" ca="1" si="57"/>
        <v>35.724186264185263</v>
      </c>
      <c r="T143" s="18">
        <f t="shared" ca="1" si="57"/>
        <v>37.559797356660255</v>
      </c>
      <c r="U143" s="18">
        <f t="shared" ca="1" si="57"/>
        <v>39.729404877303992</v>
      </c>
      <c r="V143" s="18">
        <f t="shared" ca="1" si="57"/>
        <v>42.181392591688684</v>
      </c>
      <c r="W143" s="18">
        <f t="shared" ca="1" si="57"/>
        <v>43.73723300837608</v>
      </c>
      <c r="X143" s="18">
        <f t="shared" ca="1" si="57"/>
        <v>45.608633223944565</v>
      </c>
      <c r="Y143" s="18">
        <f t="shared" ca="1" si="57"/>
        <v>48.004382080277423</v>
      </c>
      <c r="Z143" s="18">
        <f t="shared" ca="1" si="57"/>
        <v>50.124890668011474</v>
      </c>
      <c r="AA143" s="18">
        <f t="shared" ca="1" si="57"/>
        <v>52.230772316771635</v>
      </c>
      <c r="AB143" s="18">
        <f t="shared" ca="1" si="57"/>
        <v>54.107448703279466</v>
      </c>
      <c r="AC143" s="18">
        <f t="shared" ca="1" si="57"/>
        <v>56.209135753100703</v>
      </c>
      <c r="AD143" s="18">
        <f t="shared" ca="1" si="57"/>
        <v>58.096273432824631</v>
      </c>
      <c r="AE143" s="18">
        <f t="shared" ca="1" si="57"/>
        <v>60.193147877373455</v>
      </c>
      <c r="AF143" s="18">
        <f t="shared" ca="1" si="57"/>
        <v>61.992723104551295</v>
      </c>
      <c r="AG143" s="18"/>
      <c r="AH143" s="18"/>
      <c r="AI143" s="18"/>
    </row>
    <row r="144" spans="4:35" x14ac:dyDescent="0.15">
      <c r="D144" s="18">
        <f t="shared" si="34"/>
        <v>2253.6</v>
      </c>
      <c r="E144" s="18">
        <f t="shared" ref="E144:AF144" ca="1" si="58">SQRT((E$3*E62)^2+2*E62*E$3^2*$B$6)/E$2*0.001</f>
        <v>5.124261170221196</v>
      </c>
      <c r="F144" s="18">
        <f t="shared" ca="1" si="58"/>
        <v>10.249992904171817</v>
      </c>
      <c r="G144" s="18">
        <f t="shared" ca="1" si="58"/>
        <v>13.326846182781663</v>
      </c>
      <c r="H144" s="18">
        <f t="shared" ca="1" si="58"/>
        <v>15.11023737458483</v>
      </c>
      <c r="I144" s="18">
        <f t="shared" ca="1" si="58"/>
        <v>16.990429920340013</v>
      </c>
      <c r="J144" s="18">
        <f t="shared" ca="1" si="58"/>
        <v>18.397711188285324</v>
      </c>
      <c r="K144" s="18">
        <f t="shared" ca="1" si="58"/>
        <v>20.426489632794993</v>
      </c>
      <c r="L144" s="18">
        <f t="shared" ca="1" si="58"/>
        <v>22.454188549132432</v>
      </c>
      <c r="M144" s="18">
        <f t="shared" ca="1" si="58"/>
        <v>24.823915868495622</v>
      </c>
      <c r="N144" s="18">
        <f t="shared" ca="1" si="58"/>
        <v>26.504798130805167</v>
      </c>
      <c r="O144" s="18">
        <f t="shared" ca="1" si="58"/>
        <v>28.813793737204477</v>
      </c>
      <c r="P144" s="18">
        <f t="shared" ca="1" si="58"/>
        <v>30.555354674155097</v>
      </c>
      <c r="Q144" s="18">
        <f t="shared" ca="1" si="58"/>
        <v>32.820530984826952</v>
      </c>
      <c r="R144" s="18">
        <f t="shared" ca="1" si="58"/>
        <v>34.606135068358434</v>
      </c>
      <c r="S144" s="18">
        <f t="shared" ca="1" si="58"/>
        <v>36.83741748625792</v>
      </c>
      <c r="T144" s="18">
        <f t="shared" ca="1" si="58"/>
        <v>38.651368773217349</v>
      </c>
      <c r="U144" s="18">
        <f t="shared" ca="1" si="58"/>
        <v>40.859399234646155</v>
      </c>
      <c r="V144" s="18">
        <f t="shared" ca="1" si="58"/>
        <v>43.39651783847399</v>
      </c>
      <c r="W144" s="18">
        <f t="shared" ca="1" si="58"/>
        <v>44.884827197874351</v>
      </c>
      <c r="X144" s="18">
        <f t="shared" ca="1" si="58"/>
        <v>46.74114647019271</v>
      </c>
      <c r="Y144" s="18">
        <f t="shared" ca="1" si="58"/>
        <v>49.213393121808032</v>
      </c>
      <c r="Z144" s="18">
        <f t="shared" ca="1" si="58"/>
        <v>51.362600963344683</v>
      </c>
      <c r="AA144" s="18">
        <f t="shared" ca="1" si="58"/>
        <v>53.495491842449105</v>
      </c>
      <c r="AB144" s="18">
        <f t="shared" ca="1" si="58"/>
        <v>55.35881363044232</v>
      </c>
      <c r="AC144" s="18">
        <f t="shared" ca="1" si="58"/>
        <v>57.484262920155615</v>
      </c>
      <c r="AD144" s="18">
        <f t="shared" ca="1" si="58"/>
        <v>59.36237967907617</v>
      </c>
      <c r="AE144" s="18">
        <f t="shared" ca="1" si="58"/>
        <v>61.482163462325431</v>
      </c>
      <c r="AF144" s="18">
        <f t="shared" ca="1" si="58"/>
        <v>63.255220253123852</v>
      </c>
      <c r="AG144" s="18"/>
      <c r="AH144" s="18"/>
      <c r="AI144" s="18"/>
    </row>
    <row r="145" spans="4:35" x14ac:dyDescent="0.15">
      <c r="D145" s="18">
        <f t="shared" si="34"/>
        <v>2837.1</v>
      </c>
      <c r="E145" s="18">
        <f t="shared" ref="E145:AF145" ca="1" si="59">SQRT((E$3*E63)^2+2*E63*E$3^2*$B$6)/E$2*0.001</f>
        <v>5.7270386314299655</v>
      </c>
      <c r="F145" s="18">
        <f t="shared" ca="1" si="59"/>
        <v>11.45533366341118</v>
      </c>
      <c r="G145" s="18">
        <f t="shared" ca="1" si="59"/>
        <v>14.735849144185813</v>
      </c>
      <c r="H145" s="18">
        <f t="shared" ca="1" si="59"/>
        <v>16.476326015863187</v>
      </c>
      <c r="I145" s="18">
        <f t="shared" ca="1" si="59"/>
        <v>18.334830159530373</v>
      </c>
      <c r="J145" s="18">
        <f t="shared" ca="1" si="59"/>
        <v>19.632888728441529</v>
      </c>
      <c r="K145" s="18">
        <f t="shared" ca="1" si="59"/>
        <v>21.670735266272441</v>
      </c>
      <c r="L145" s="18">
        <f t="shared" ca="1" si="59"/>
        <v>23.707973100225448</v>
      </c>
      <c r="M145" s="18">
        <f t="shared" ca="1" si="59"/>
        <v>26.152886601060469</v>
      </c>
      <c r="N145" s="18">
        <f t="shared" ca="1" si="59"/>
        <v>27.778155132862878</v>
      </c>
      <c r="O145" s="18">
        <f t="shared" ca="1" si="59"/>
        <v>30.151292432977169</v>
      </c>
      <c r="P145" s="18">
        <f t="shared" ca="1" si="59"/>
        <v>31.848675619433269</v>
      </c>
      <c r="Q145" s="18">
        <f t="shared" ca="1" si="59"/>
        <v>34.169888218682502</v>
      </c>
      <c r="R145" s="18">
        <f t="shared" ca="1" si="59"/>
        <v>35.919643482217843</v>
      </c>
      <c r="S145" s="18">
        <f t="shared" ca="1" si="59"/>
        <v>38.201015173446734</v>
      </c>
      <c r="T145" s="18">
        <f t="shared" ca="1" si="59"/>
        <v>39.985202151042628</v>
      </c>
      <c r="U145" s="18">
        <f t="shared" ca="1" si="59"/>
        <v>42.236642452896504</v>
      </c>
      <c r="V145" s="18">
        <f t="shared" ca="1" si="59"/>
        <v>44.880819237178834</v>
      </c>
      <c r="W145" s="18">
        <f t="shared" ca="1" si="59"/>
        <v>46.278897564021847</v>
      </c>
      <c r="X145" s="18">
        <f t="shared" ca="1" si="59"/>
        <v>48.113798920290378</v>
      </c>
      <c r="Y145" s="18">
        <f t="shared" ca="1" si="59"/>
        <v>50.681916611351113</v>
      </c>
      <c r="Z145" s="18">
        <f t="shared" ca="1" si="59"/>
        <v>52.862279337057494</v>
      </c>
      <c r="AA145" s="18">
        <f t="shared" ca="1" si="59"/>
        <v>55.02644419219061</v>
      </c>
      <c r="AB145" s="18">
        <f t="shared" ca="1" si="59"/>
        <v>56.870307270955003</v>
      </c>
      <c r="AC145" s="18">
        <f t="shared" ca="1" si="59"/>
        <v>59.025790256272437</v>
      </c>
      <c r="AD145" s="18">
        <f t="shared" ca="1" si="59"/>
        <v>60.884832483889497</v>
      </c>
      <c r="AE145" s="18">
        <f t="shared" ca="1" si="59"/>
        <v>63.035769483305799</v>
      </c>
      <c r="AF145" s="18">
        <f t="shared" ca="1" si="59"/>
        <v>64.772846345880296</v>
      </c>
      <c r="AG145" s="18"/>
      <c r="AH145" s="18"/>
      <c r="AI145" s="18"/>
    </row>
    <row r="146" spans="4:35" x14ac:dyDescent="0.15">
      <c r="D146" s="18">
        <f t="shared" si="34"/>
        <v>3571.7</v>
      </c>
      <c r="E146" s="18">
        <f t="shared" ref="E146:AF146" ca="1" si="60">SQRT((E$3*E64)^2+2*E64*E$3^2*$B$6)/E$2*0.001</f>
        <v>6.4809617563969191</v>
      </c>
      <c r="F146" s="18">
        <f t="shared" ca="1" si="60"/>
        <v>12.962967511095712</v>
      </c>
      <c r="G146" s="18">
        <f t="shared" ca="1" si="60"/>
        <v>16.497890820240343</v>
      </c>
      <c r="H146" s="18">
        <f t="shared" ca="1" si="60"/>
        <v>18.183111668968099</v>
      </c>
      <c r="I146" s="18">
        <f t="shared" ca="1" si="60"/>
        <v>20.012204649732123</v>
      </c>
      <c r="J146" s="18">
        <f t="shared" ca="1" si="60"/>
        <v>21.171177319174934</v>
      </c>
      <c r="K146" s="18">
        <f t="shared" ca="1" si="60"/>
        <v>23.218060795205009</v>
      </c>
      <c r="L146" s="18">
        <f t="shared" ca="1" si="60"/>
        <v>25.26500801037146</v>
      </c>
      <c r="M146" s="18">
        <f t="shared" ca="1" si="60"/>
        <v>27.801715534377372</v>
      </c>
      <c r="N146" s="18">
        <f t="shared" ca="1" si="60"/>
        <v>29.354690966641357</v>
      </c>
      <c r="O146" s="18">
        <f t="shared" ca="1" si="60"/>
        <v>31.805083419698768</v>
      </c>
      <c r="P146" s="18">
        <f t="shared" ca="1" si="60"/>
        <v>33.446563959728024</v>
      </c>
      <c r="Q146" s="18">
        <f t="shared" ca="1" si="60"/>
        <v>35.833363355707483</v>
      </c>
      <c r="R146" s="18">
        <f t="shared" ca="1" si="60"/>
        <v>37.53560147939784</v>
      </c>
      <c r="S146" s="18">
        <f t="shared" ca="1" si="60"/>
        <v>39.874994984142987</v>
      </c>
      <c r="T146" s="18">
        <f t="shared" ca="1" si="60"/>
        <v>41.621446880971178</v>
      </c>
      <c r="U146" s="18">
        <f t="shared" ca="1" si="60"/>
        <v>43.927312188935815</v>
      </c>
      <c r="V146" s="18">
        <f t="shared" ca="1" si="60"/>
        <v>46.701129498256769</v>
      </c>
      <c r="W146" s="18">
        <f t="shared" ca="1" si="60"/>
        <v>47.985421794759979</v>
      </c>
      <c r="X146" s="18">
        <f t="shared" ca="1" si="60"/>
        <v>49.790875644636323</v>
      </c>
      <c r="Y146" s="18">
        <f t="shared" ca="1" si="60"/>
        <v>52.474397961536319</v>
      </c>
      <c r="Z146" s="18">
        <f t="shared" ca="1" si="60"/>
        <v>54.694054834410423</v>
      </c>
      <c r="AA146" s="18">
        <f t="shared" ca="1" si="60"/>
        <v>56.894901402692135</v>
      </c>
      <c r="AB146" s="18">
        <f t="shared" ca="1" si="60"/>
        <v>58.711570255095957</v>
      </c>
      <c r="AC146" s="18">
        <f t="shared" ca="1" si="60"/>
        <v>60.902154736510248</v>
      </c>
      <c r="AD146" s="18">
        <f t="shared" ca="1" si="60"/>
        <v>62.737312360182706</v>
      </c>
      <c r="AE146" s="18">
        <f t="shared" ca="1" si="60"/>
        <v>64.919681961978242</v>
      </c>
      <c r="AF146" s="18">
        <f t="shared" ca="1" si="60"/>
        <v>66.61114762042429</v>
      </c>
      <c r="AG146" s="18"/>
      <c r="AH146" s="18"/>
      <c r="AI146" s="18"/>
    </row>
    <row r="147" spans="4:35" x14ac:dyDescent="0.15">
      <c r="D147" s="18">
        <f t="shared" si="34"/>
        <v>4496.5</v>
      </c>
      <c r="E147" s="18">
        <f t="shared" ref="E147:AF147" ca="1" si="61">SQRT((E$3*E65)^2+2*E65*E$3^2*$B$6)/E$2*0.001</f>
        <v>7.424921311020162</v>
      </c>
      <c r="F147" s="18">
        <f t="shared" ca="1" si="61"/>
        <v>14.850467488517937</v>
      </c>
      <c r="G147" s="18">
        <f t="shared" ca="1" si="61"/>
        <v>18.703548821942466</v>
      </c>
      <c r="H147" s="18">
        <f t="shared" ca="1" si="61"/>
        <v>20.318053964684324</v>
      </c>
      <c r="I147" s="18">
        <f t="shared" ca="1" si="61"/>
        <v>22.10884170378095</v>
      </c>
      <c r="J147" s="18">
        <f t="shared" ca="1" si="61"/>
        <v>23.090473064498944</v>
      </c>
      <c r="K147" s="18">
        <f t="shared" ca="1" si="61"/>
        <v>25.146602868363594</v>
      </c>
      <c r="L147" s="18">
        <f t="shared" ca="1" si="61"/>
        <v>27.203038644377099</v>
      </c>
      <c r="M147" s="18">
        <f t="shared" ca="1" si="61"/>
        <v>29.85313314929347</v>
      </c>
      <c r="N147" s="18">
        <f t="shared" ca="1" si="61"/>
        <v>31.31259325009453</v>
      </c>
      <c r="O147" s="18">
        <f t="shared" ca="1" si="61"/>
        <v>33.856913574322462</v>
      </c>
      <c r="P147" s="18">
        <f t="shared" ca="1" si="61"/>
        <v>35.423082017339439</v>
      </c>
      <c r="Q147" s="18">
        <f t="shared" ca="1" si="61"/>
        <v>37.892168644602876</v>
      </c>
      <c r="R147" s="18">
        <f t="shared" ca="1" si="61"/>
        <v>39.532218223845213</v>
      </c>
      <c r="S147" s="18">
        <f t="shared" ca="1" si="61"/>
        <v>41.946587800180794</v>
      </c>
      <c r="T147" s="18">
        <f t="shared" ca="1" si="61"/>
        <v>43.638315574146255</v>
      </c>
      <c r="U147" s="18">
        <f t="shared" ca="1" si="61"/>
        <v>46.009792338609543</v>
      </c>
      <c r="V147" s="18">
        <f t="shared" ca="1" si="61"/>
        <v>48.94435176646428</v>
      </c>
      <c r="W147" s="18">
        <f t="shared" ca="1" si="61"/>
        <v>50.082549655937306</v>
      </c>
      <c r="X147" s="18">
        <f t="shared" ca="1" si="61"/>
        <v>51.85059087262502</v>
      </c>
      <c r="Y147" s="18">
        <f t="shared" ca="1" si="61"/>
        <v>54.674638436605768</v>
      </c>
      <c r="Z147" s="18">
        <f t="shared" ca="1" si="61"/>
        <v>56.940996305444301</v>
      </c>
      <c r="AA147" s="18">
        <f t="shared" ca="1" si="61"/>
        <v>59.185286779052042</v>
      </c>
      <c r="AB147" s="18">
        <f t="shared" ca="1" si="61"/>
        <v>60.965094634496054</v>
      </c>
      <c r="AC147" s="18">
        <f t="shared" ca="1" si="61"/>
        <v>63.197117457941978</v>
      </c>
      <c r="AD147" s="18">
        <f t="shared" ca="1" si="61"/>
        <v>64.999596234847914</v>
      </c>
      <c r="AE147" s="18">
        <f t="shared" ca="1" si="61"/>
        <v>67.221615481276629</v>
      </c>
      <c r="AF147" s="18">
        <f t="shared" ca="1" si="61"/>
        <v>68.850348950011622</v>
      </c>
      <c r="AG147" s="18"/>
      <c r="AH147" s="18"/>
      <c r="AI147" s="18"/>
    </row>
    <row r="148" spans="4:35" x14ac:dyDescent="0.15">
      <c r="D148" s="18">
        <f t="shared" si="34"/>
        <v>5660.7</v>
      </c>
      <c r="E148" s="18">
        <f t="shared" ref="E148:AF148" ca="1" si="62">SQRT((E$3*E66)^2+2*E66*E$3^2*$B$6)/E$2*0.001</f>
        <v>8.6078266122262477</v>
      </c>
      <c r="F148" s="18">
        <f t="shared" ca="1" si="62"/>
        <v>17.216068963368244</v>
      </c>
      <c r="G148" s="18">
        <f t="shared" ca="1" si="62"/>
        <v>21.467465271766336</v>
      </c>
      <c r="H148" s="18">
        <f t="shared" ca="1" si="62"/>
        <v>22.991780397623458</v>
      </c>
      <c r="I148" s="18">
        <f t="shared" ca="1" si="62"/>
        <v>24.732525698426695</v>
      </c>
      <c r="J148" s="18">
        <f t="shared" ca="1" si="62"/>
        <v>25.489250493965766</v>
      </c>
      <c r="K148" s="18">
        <f t="shared" ca="1" si="62"/>
        <v>27.554664350686977</v>
      </c>
      <c r="L148" s="18">
        <f t="shared" ca="1" si="62"/>
        <v>29.62080913472311</v>
      </c>
      <c r="M148" s="18">
        <f t="shared" ca="1" si="62"/>
        <v>32.410725164144495</v>
      </c>
      <c r="N148" s="18">
        <f t="shared" ca="1" si="62"/>
        <v>33.750019937222987</v>
      </c>
      <c r="O148" s="18">
        <f t="shared" ca="1" si="62"/>
        <v>36.409626056629392</v>
      </c>
      <c r="P148" s="18">
        <f t="shared" ca="1" si="62"/>
        <v>37.880754237734614</v>
      </c>
      <c r="Q148" s="18">
        <f t="shared" ca="1" si="62"/>
        <v>40.448477302708788</v>
      </c>
      <c r="R148" s="18">
        <f t="shared" ca="1" si="62"/>
        <v>42.009959214140522</v>
      </c>
      <c r="S148" s="18">
        <f t="shared" ca="1" si="62"/>
        <v>44.511059075996499</v>
      </c>
      <c r="T148" s="18">
        <f t="shared" ca="1" si="62"/>
        <v>46.136280103928648</v>
      </c>
      <c r="U148" s="18">
        <f t="shared" ca="1" si="62"/>
        <v>48.587510986982743</v>
      </c>
      <c r="V148" s="18">
        <f t="shared" ca="1" si="62"/>
        <v>51.722121972157836</v>
      </c>
      <c r="W148" s="18">
        <f t="shared" ca="1" si="62"/>
        <v>52.671279115278303</v>
      </c>
      <c r="X148" s="18">
        <f t="shared" ca="1" si="62"/>
        <v>54.389286333879149</v>
      </c>
      <c r="Y148" s="18">
        <f t="shared" ca="1" si="62"/>
        <v>57.390292147823146</v>
      </c>
      <c r="Z148" s="18">
        <f t="shared" ca="1" si="62"/>
        <v>59.71271565424361</v>
      </c>
      <c r="AA148" s="18">
        <f t="shared" ca="1" si="62"/>
        <v>62.008999752454791</v>
      </c>
      <c r="AB148" s="18">
        <f t="shared" ca="1" si="62"/>
        <v>63.739732103542515</v>
      </c>
      <c r="AC148" s="18">
        <f t="shared" ca="1" si="62"/>
        <v>66.021204909875891</v>
      </c>
      <c r="AD148" s="18">
        <f t="shared" ca="1" si="62"/>
        <v>67.779892062966695</v>
      </c>
      <c r="AE148" s="18">
        <f t="shared" ca="1" si="62"/>
        <v>70.049093483190219</v>
      </c>
      <c r="AF148" s="18">
        <f t="shared" ca="1" si="62"/>
        <v>71.598489864379204</v>
      </c>
      <c r="AG148" s="18"/>
      <c r="AH148" s="18"/>
      <c r="AI148" s="18"/>
    </row>
    <row r="149" spans="4:35" x14ac:dyDescent="0.15">
      <c r="D149" s="18">
        <f t="shared" si="34"/>
        <v>7126.4</v>
      </c>
      <c r="E149" s="18">
        <f t="shared" ref="E149:AF149" ca="1" si="63">SQRT((E$3*E67)^2+2*E67*E$3^2*$B$6)/E$2*0.001</f>
        <v>10.091734260866623</v>
      </c>
      <c r="F149" s="18">
        <f t="shared" ca="1" si="63"/>
        <v>20.183468521733246</v>
      </c>
      <c r="G149" s="18">
        <f t="shared" ca="1" si="63"/>
        <v>24.933948032766217</v>
      </c>
      <c r="H149" s="18">
        <f t="shared" ca="1" si="63"/>
        <v>26.343948364505614</v>
      </c>
      <c r="I149" s="18">
        <f t="shared" ca="1" si="63"/>
        <v>28.019861054351455</v>
      </c>
      <c r="J149" s="18">
        <f t="shared" ca="1" si="63"/>
        <v>28.491342651625693</v>
      </c>
      <c r="K149" s="18">
        <f t="shared" ca="1" si="63"/>
        <v>30.566319517401404</v>
      </c>
      <c r="L149" s="18">
        <f t="shared" ca="1" si="63"/>
        <v>32.642214078433732</v>
      </c>
      <c r="M149" s="18">
        <f t="shared" ca="1" si="63"/>
        <v>35.60550074827156</v>
      </c>
      <c r="N149" s="18">
        <f t="shared" ca="1" si="63"/>
        <v>36.791525986824887</v>
      </c>
      <c r="O149" s="18">
        <f t="shared" ca="1" si="63"/>
        <v>39.595176048700218</v>
      </c>
      <c r="P149" s="18">
        <f t="shared" ca="1" si="63"/>
        <v>40.941677060540222</v>
      </c>
      <c r="Q149" s="18">
        <f t="shared" ca="1" si="63"/>
        <v>43.633384130921719</v>
      </c>
      <c r="R149" s="18">
        <f t="shared" ca="1" si="63"/>
        <v>45.090937253665629</v>
      </c>
      <c r="S149" s="18">
        <f t="shared" ca="1" si="63"/>
        <v>47.70100816172355</v>
      </c>
      <c r="T149" s="18">
        <f t="shared" ca="1" si="63"/>
        <v>49.239531781816822</v>
      </c>
      <c r="U149" s="18">
        <f t="shared" ca="1" si="63"/>
        <v>51.786185461333375</v>
      </c>
      <c r="V149" s="18">
        <f t="shared" ca="1" si="63"/>
        <v>55.172431354391179</v>
      </c>
      <c r="W149" s="18">
        <f t="shared" ca="1" si="63"/>
        <v>55.881200391604239</v>
      </c>
      <c r="X149" s="18">
        <f t="shared" ca="1" si="63"/>
        <v>57.533232244112611</v>
      </c>
      <c r="Y149" s="18">
        <f t="shared" ca="1" si="63"/>
        <v>60.754432206798732</v>
      </c>
      <c r="Z149" s="18">
        <f t="shared" ca="1" si="63"/>
        <v>63.142451101113224</v>
      </c>
      <c r="AA149" s="18">
        <f t="shared" ca="1" si="63"/>
        <v>65.501451956399947</v>
      </c>
      <c r="AB149" s="18">
        <f t="shared" ca="1" si="63"/>
        <v>67.167798680724061</v>
      </c>
      <c r="AC149" s="18">
        <f t="shared" ca="1" si="63"/>
        <v>69.508769414995768</v>
      </c>
      <c r="AD149" s="18">
        <f t="shared" ca="1" si="63"/>
        <v>71.209734904814852</v>
      </c>
      <c r="AE149" s="18">
        <f t="shared" ca="1" si="63"/>
        <v>73.535565321867537</v>
      </c>
      <c r="AF149" s="18">
        <f t="shared" ca="1" si="63"/>
        <v>74.979898642148711</v>
      </c>
      <c r="AG149" s="18"/>
      <c r="AH149" s="18"/>
      <c r="AI149" s="18"/>
    </row>
    <row r="150" spans="4:35" x14ac:dyDescent="0.15">
      <c r="D150" s="18">
        <f t="shared" si="34"/>
        <v>8971.6</v>
      </c>
      <c r="E150" s="18">
        <f t="shared" ref="E150:AF150" ca="1" si="64">SQRT((E$3*E68)^2+2*E68*E$3^2*$B$6)/E$2*0.001</f>
        <v>11.954438837924991</v>
      </c>
      <c r="F150" s="18">
        <f t="shared" ca="1" si="64"/>
        <v>23.908670394838765</v>
      </c>
      <c r="G150" s="18">
        <f t="shared" ca="1" si="64"/>
        <v>29.28496561517354</v>
      </c>
      <c r="H150" s="18">
        <f t="shared" ca="1" si="64"/>
        <v>30.549322348722637</v>
      </c>
      <c r="I150" s="18">
        <f t="shared" ca="1" si="64"/>
        <v>32.141752922488777</v>
      </c>
      <c r="J150" s="18">
        <f t="shared" ca="1" si="64"/>
        <v>32.252782440597208</v>
      </c>
      <c r="K150" s="18">
        <f t="shared" ca="1" si="64"/>
        <v>34.337215198187167</v>
      </c>
      <c r="L150" s="18">
        <f t="shared" ca="1" si="64"/>
        <v>36.423132118856692</v>
      </c>
      <c r="M150" s="18">
        <f t="shared" ca="1" si="64"/>
        <v>39.602229098192858</v>
      </c>
      <c r="N150" s="18">
        <f t="shared" ca="1" si="64"/>
        <v>40.591787616610446</v>
      </c>
      <c r="O150" s="18">
        <f t="shared" ca="1" si="64"/>
        <v>43.574413195425009</v>
      </c>
      <c r="P150" s="18">
        <f t="shared" ca="1" si="64"/>
        <v>44.763863982002434</v>
      </c>
      <c r="Q150" s="18">
        <f t="shared" ca="1" si="64"/>
        <v>47.606689260297394</v>
      </c>
      <c r="R150" s="18">
        <f t="shared" ca="1" si="64"/>
        <v>48.93318437639568</v>
      </c>
      <c r="S150" s="18">
        <f t="shared" ca="1" si="64"/>
        <v>51.675464266093499</v>
      </c>
      <c r="T150" s="18">
        <f t="shared" ca="1" si="64"/>
        <v>53.10197935479885</v>
      </c>
      <c r="U150" s="18">
        <f t="shared" ca="1" si="64"/>
        <v>55.766383189294856</v>
      </c>
      <c r="V150" s="18">
        <f t="shared" ca="1" si="64"/>
        <v>59.463993385599814</v>
      </c>
      <c r="W150" s="18">
        <f t="shared" ca="1" si="64"/>
        <v>59.872406071723084</v>
      </c>
      <c r="X150" s="18">
        <f t="shared" ca="1" si="64"/>
        <v>61.436353447063205</v>
      </c>
      <c r="Y150" s="18">
        <f t="shared" ca="1" si="64"/>
        <v>64.931976851762784</v>
      </c>
      <c r="Z150" s="18">
        <f t="shared" ca="1" si="64"/>
        <v>67.402632302399894</v>
      </c>
      <c r="AA150" s="18">
        <f t="shared" ca="1" si="64"/>
        <v>69.837885948287592</v>
      </c>
      <c r="AB150" s="18">
        <f t="shared" ca="1" si="64"/>
        <v>71.420531217359965</v>
      </c>
      <c r="AC150" s="18">
        <f t="shared" ca="1" si="64"/>
        <v>73.833683314049054</v>
      </c>
      <c r="AD150" s="18">
        <f t="shared" ca="1" si="64"/>
        <v>75.459351627817014</v>
      </c>
      <c r="AE150" s="18">
        <f t="shared" ca="1" si="64"/>
        <v>77.853735460273484</v>
      </c>
      <c r="AF150" s="18">
        <f t="shared" ca="1" si="64"/>
        <v>79.165469550483209</v>
      </c>
      <c r="AG150" s="18"/>
      <c r="AH150" s="18"/>
      <c r="AI150" s="18"/>
    </row>
    <row r="151" spans="4:35" x14ac:dyDescent="0.15">
      <c r="D151" s="18">
        <f t="shared" si="34"/>
        <v>11295</v>
      </c>
      <c r="E151" s="18">
        <f t="shared" ref="E151:AF151" ca="1" si="65">SQRT((E$3*E69)^2+2*E69*E$3^2*$B$6)/E$2*0.001</f>
        <v>14.320992792338179</v>
      </c>
      <c r="F151" s="18">
        <f t="shared" ca="1" si="65"/>
        <v>28.641778496145548</v>
      </c>
      <c r="G151" s="18">
        <f t="shared" ca="1" si="65"/>
        <v>34.830114287421893</v>
      </c>
      <c r="H151" s="18">
        <f t="shared" ca="1" si="65"/>
        <v>35.935960168236825</v>
      </c>
      <c r="I151" s="18">
        <f t="shared" ca="1" si="65"/>
        <v>37.447629726362202</v>
      </c>
      <c r="J151" s="18">
        <f t="shared" ca="1" si="65"/>
        <v>37.129086712274926</v>
      </c>
      <c r="K151" s="18">
        <f t="shared" ca="1" si="65"/>
        <v>39.249967405081726</v>
      </c>
      <c r="L151" s="18">
        <f t="shared" ca="1" si="65"/>
        <v>41.372034012312277</v>
      </c>
      <c r="M151" s="18">
        <f t="shared" ca="1" si="65"/>
        <v>44.846482098167584</v>
      </c>
      <c r="N151" s="18">
        <f t="shared" ca="1" si="65"/>
        <v>45.613251360726686</v>
      </c>
      <c r="O151" s="18">
        <f t="shared" ca="1" si="65"/>
        <v>48.845503447850362</v>
      </c>
      <c r="P151" s="18">
        <f t="shared" ca="1" si="65"/>
        <v>49.858966478523136</v>
      </c>
      <c r="Q151" s="18">
        <f t="shared" ca="1" si="65"/>
        <v>52.919046749307554</v>
      </c>
      <c r="R151" s="18">
        <f t="shared" ca="1" si="65"/>
        <v>54.102098816050642</v>
      </c>
      <c r="S151" s="18">
        <f t="shared" ca="1" si="65"/>
        <v>57.035761066096626</v>
      </c>
      <c r="T151" s="18">
        <f t="shared" ca="1" si="65"/>
        <v>58.34276132082163</v>
      </c>
      <c r="U151" s="18">
        <f t="shared" ca="1" si="65"/>
        <v>61.182474071971008</v>
      </c>
      <c r="V151" s="18">
        <f t="shared" ca="1" si="65"/>
        <v>65.296224516697919</v>
      </c>
      <c r="W151" s="18">
        <f t="shared" ca="1" si="65"/>
        <v>65.3460795768666</v>
      </c>
      <c r="X151" s="18">
        <f t="shared" ca="1" si="65"/>
        <v>66.825253919609096</v>
      </c>
      <c r="Y151" s="18">
        <f t="shared" ca="1" si="65"/>
        <v>70.690359784647754</v>
      </c>
      <c r="Z151" s="18">
        <f t="shared" ca="1" si="65"/>
        <v>73.288171127194133</v>
      </c>
      <c r="AA151" s="18">
        <f t="shared" ca="1" si="65"/>
        <v>75.842211632339612</v>
      </c>
      <c r="AB151" s="18">
        <f t="shared" ca="1" si="65"/>
        <v>77.345527475973313</v>
      </c>
      <c r="AC151" s="18">
        <f t="shared" ca="1" si="65"/>
        <v>79.872495569497332</v>
      </c>
      <c r="AD151" s="18">
        <f t="shared" ca="1" si="65"/>
        <v>81.426958430895141</v>
      </c>
      <c r="AE151" s="18">
        <f t="shared" ca="1" si="65"/>
        <v>83.930693159772431</v>
      </c>
      <c r="AF151" s="18">
        <f t="shared" ca="1" si="65"/>
        <v>85.097075312430647</v>
      </c>
      <c r="AG151" s="18"/>
      <c r="AH151" s="18"/>
      <c r="AI151" s="18"/>
    </row>
    <row r="152" spans="4:35" x14ac:dyDescent="0.15">
      <c r="D152" s="18">
        <f t="shared" si="34"/>
        <v>14219</v>
      </c>
      <c r="E152" s="18">
        <f t="shared" ref="E152:AF152" ca="1" si="66">SQRT((E$3*E70)^2+2*E70*E$3^2*$B$6)/E$2*0.001</f>
        <v>17.312282930198762</v>
      </c>
      <c r="F152" s="18">
        <f t="shared" ca="1" si="66"/>
        <v>34.624358911638708</v>
      </c>
      <c r="G152" s="18">
        <f t="shared" ca="1" si="66"/>
        <v>41.85017151505393</v>
      </c>
      <c r="H152" s="18">
        <f t="shared" ca="1" si="66"/>
        <v>42.772436859215496</v>
      </c>
      <c r="I152" s="18">
        <f t="shared" ca="1" si="66"/>
        <v>44.198926462801829</v>
      </c>
      <c r="J152" s="18">
        <f t="shared" ca="1" si="66"/>
        <v>43.355641122183989</v>
      </c>
      <c r="K152" s="18">
        <f t="shared" ca="1" si="66"/>
        <v>45.537694408259192</v>
      </c>
      <c r="L152" s="18">
        <f t="shared" ca="1" si="66"/>
        <v>47.721224488903943</v>
      </c>
      <c r="M152" s="18">
        <f t="shared" ca="1" si="66"/>
        <v>51.582605717230543</v>
      </c>
      <c r="N152" s="18">
        <f t="shared" ca="1" si="66"/>
        <v>52.085979380674779</v>
      </c>
      <c r="O152" s="18">
        <f t="shared" ca="1" si="66"/>
        <v>55.644651626290063</v>
      </c>
      <c r="P152" s="18">
        <f t="shared" ca="1" si="66"/>
        <v>56.452944707222088</v>
      </c>
      <c r="Q152" s="18">
        <f t="shared" ca="1" si="66"/>
        <v>59.800820349966124</v>
      </c>
      <c r="R152" s="18">
        <f t="shared" ca="1" si="66"/>
        <v>60.819534972142392</v>
      </c>
      <c r="S152" s="18">
        <f t="shared" ca="1" si="66"/>
        <v>64.011155062356636</v>
      </c>
      <c r="T152" s="18">
        <f t="shared" ca="1" si="66"/>
        <v>65.183758237006259</v>
      </c>
      <c r="U152" s="18">
        <f t="shared" ca="1" si="66"/>
        <v>68.25648556585341</v>
      </c>
      <c r="V152" s="18">
        <f t="shared" ca="1" si="66"/>
        <v>72.913363295467121</v>
      </c>
      <c r="W152" s="18">
        <f t="shared" ca="1" si="66"/>
        <v>72.527846562394458</v>
      </c>
      <c r="X152" s="18">
        <f t="shared" ca="1" si="66"/>
        <v>73.913585817986828</v>
      </c>
      <c r="Y152" s="18">
        <f t="shared" ca="1" si="66"/>
        <v>78.258490170990385</v>
      </c>
      <c r="Z152" s="18">
        <f t="shared" ca="1" si="66"/>
        <v>81.032144308146201</v>
      </c>
      <c r="AA152" s="18">
        <f t="shared" ca="1" si="66"/>
        <v>83.751311478961313</v>
      </c>
      <c r="AB152" s="18">
        <f t="shared" ca="1" si="66"/>
        <v>85.167544575512153</v>
      </c>
      <c r="AC152" s="18">
        <f t="shared" ca="1" si="66"/>
        <v>87.855699544990031</v>
      </c>
      <c r="AD152" s="18">
        <f t="shared" ca="1" si="66"/>
        <v>89.335997387559246</v>
      </c>
      <c r="AE152" s="18">
        <f t="shared" ca="1" si="66"/>
        <v>91.993135589688478</v>
      </c>
      <c r="AF152" s="18">
        <f t="shared" ca="1" si="66"/>
        <v>92.993328099878468</v>
      </c>
      <c r="AG152" s="18"/>
      <c r="AH152" s="18"/>
      <c r="AI152" s="18"/>
    </row>
    <row r="153" spans="4:35" x14ac:dyDescent="0.15">
      <c r="D153" s="18">
        <f t="shared" si="34"/>
        <v>17901</v>
      </c>
      <c r="E153" s="18">
        <f t="shared" ref="E153:AF153" ca="1" si="67">SQRT((E$3*E71)^2+2*E71*E$3^2*$B$6)/E$2*0.001</f>
        <v>21.062551906155697</v>
      </c>
      <c r="F153" s="18">
        <f t="shared" ca="1" si="67"/>
        <v>42.124896961885682</v>
      </c>
      <c r="G153" s="18">
        <f t="shared" ca="1" si="67"/>
        <v>50.642370056898557</v>
      </c>
      <c r="H153" s="18">
        <f t="shared" ca="1" si="67"/>
        <v>51.320627674081962</v>
      </c>
      <c r="I153" s="18">
        <f t="shared" ca="1" si="67"/>
        <v>52.62572277979227</v>
      </c>
      <c r="J153" s="18">
        <f t="shared" ca="1" si="67"/>
        <v>51.108294786292106</v>
      </c>
      <c r="K153" s="18">
        <f t="shared" ca="1" si="67"/>
        <v>53.353499850099595</v>
      </c>
      <c r="L153" s="18">
        <f t="shared" ca="1" si="67"/>
        <v>55.600242083104611</v>
      </c>
      <c r="M153" s="18">
        <f t="shared" ca="1" si="67"/>
        <v>59.934682410297732</v>
      </c>
      <c r="N153" s="18">
        <f t="shared" ca="1" si="67"/>
        <v>60.093014270635727</v>
      </c>
      <c r="O153" s="18">
        <f t="shared" ca="1" si="67"/>
        <v>64.050038705877398</v>
      </c>
      <c r="P153" s="18">
        <f t="shared" ca="1" si="67"/>
        <v>64.585457417359493</v>
      </c>
      <c r="Q153" s="18">
        <f t="shared" ca="1" si="67"/>
        <v>68.280321922468133</v>
      </c>
      <c r="R153" s="18">
        <f t="shared" ca="1" si="67"/>
        <v>69.079702937750469</v>
      </c>
      <c r="S153" s="18">
        <f t="shared" ca="1" si="67"/>
        <v>72.578582127531561</v>
      </c>
      <c r="T153" s="18">
        <f t="shared" ca="1" si="67"/>
        <v>73.57166482136428</v>
      </c>
      <c r="U153" s="18">
        <f t="shared" ca="1" si="67"/>
        <v>76.922913416649337</v>
      </c>
      <c r="V153" s="18">
        <f t="shared" ca="1" si="67"/>
        <v>82.244700547985602</v>
      </c>
      <c r="W153" s="18">
        <f t="shared" ca="1" si="67"/>
        <v>81.297269126891905</v>
      </c>
      <c r="X153" s="18">
        <f t="shared" ca="1" si="67"/>
        <v>82.553013906227648</v>
      </c>
      <c r="Y153" s="18">
        <f t="shared" ca="1" si="67"/>
        <v>87.488505275613761</v>
      </c>
      <c r="Z153" s="18">
        <f t="shared" ca="1" si="67"/>
        <v>90.468224086317974</v>
      </c>
      <c r="AA153" s="18">
        <f t="shared" ca="1" si="67"/>
        <v>93.38469544071036</v>
      </c>
      <c r="AB153" s="18">
        <f t="shared" ca="1" si="67"/>
        <v>94.676651599187153</v>
      </c>
      <c r="AC153" s="18">
        <f t="shared" ca="1" si="67"/>
        <v>97.549678700444005</v>
      </c>
      <c r="AD153" s="18">
        <f t="shared" ca="1" si="67"/>
        <v>98.92438090343542</v>
      </c>
      <c r="AE153" s="18">
        <f t="shared" ca="1" si="67"/>
        <v>101.76161847127125</v>
      </c>
      <c r="AF153" s="18">
        <f t="shared" ca="1" si="67"/>
        <v>102.5368758759296</v>
      </c>
      <c r="AG153" s="18"/>
      <c r="AH153" s="18"/>
      <c r="AI153" s="18"/>
    </row>
    <row r="154" spans="4:35" x14ac:dyDescent="0.15">
      <c r="D154" s="18">
        <f t="shared" si="34"/>
        <v>22536</v>
      </c>
      <c r="E154" s="18">
        <f t="shared" ref="E154:AF154" ca="1" si="68">SQRT((E$3*E72)^2+2*E72*E$3^2*$B$6)/E$2*0.001</f>
        <v>25.767076094674497</v>
      </c>
      <c r="F154" s="18">
        <f t="shared" ca="1" si="68"/>
        <v>51.533738624455971</v>
      </c>
      <c r="G154" s="18">
        <f t="shared" ca="1" si="68"/>
        <v>61.662544024450909</v>
      </c>
      <c r="H154" s="18">
        <f t="shared" ca="1" si="68"/>
        <v>62.019093074918153</v>
      </c>
      <c r="I154" s="18">
        <f t="shared" ca="1" si="68"/>
        <v>63.157475311726778</v>
      </c>
      <c r="J154" s="18">
        <f t="shared" ca="1" si="68"/>
        <v>60.777430488487859</v>
      </c>
      <c r="K154" s="18">
        <f t="shared" ca="1" si="68"/>
        <v>63.087960743572033</v>
      </c>
      <c r="L154" s="18">
        <f t="shared" ca="1" si="68"/>
        <v>65.399863212092967</v>
      </c>
      <c r="M154" s="18">
        <f t="shared" ca="1" si="68"/>
        <v>70.315195802126027</v>
      </c>
      <c r="N154" s="18">
        <f t="shared" ca="1" si="68"/>
        <v>70.022232560055855</v>
      </c>
      <c r="O154" s="18">
        <f t="shared" ca="1" si="68"/>
        <v>74.467171267122325</v>
      </c>
      <c r="P154" s="18">
        <f t="shared" ca="1" si="68"/>
        <v>74.646449077862428</v>
      </c>
      <c r="Q154" s="18">
        <f t="shared" ca="1" si="68"/>
        <v>78.762495047388967</v>
      </c>
      <c r="R154" s="18">
        <f t="shared" ca="1" si="68"/>
        <v>79.270483984701343</v>
      </c>
      <c r="S154" s="18">
        <f t="shared" ca="1" si="68"/>
        <v>83.145262810356456</v>
      </c>
      <c r="T154" s="18">
        <f t="shared" ca="1" si="68"/>
        <v>83.892300338521139</v>
      </c>
      <c r="U154" s="18">
        <f t="shared" ca="1" si="68"/>
        <v>87.583181596840191</v>
      </c>
      <c r="V154" s="18">
        <f t="shared" ca="1" si="68"/>
        <v>93.728112654749637</v>
      </c>
      <c r="W154" s="18">
        <f t="shared" ca="1" si="68"/>
        <v>92.060933860033145</v>
      </c>
      <c r="X154" s="18">
        <f t="shared" ca="1" si="68"/>
        <v>93.135568894619396</v>
      </c>
      <c r="Y154" s="18">
        <f t="shared" ca="1" si="68"/>
        <v>98.798222355441368</v>
      </c>
      <c r="Z154" s="18">
        <f t="shared" ca="1" si="68"/>
        <v>102.02633556867251</v>
      </c>
      <c r="AA154" s="18">
        <f t="shared" ca="1" si="68"/>
        <v>105.17242459453978</v>
      </c>
      <c r="AB154" s="18">
        <f t="shared" ca="1" si="68"/>
        <v>106.2930750701647</v>
      </c>
      <c r="AC154" s="18">
        <f t="shared" ca="1" si="68"/>
        <v>109.38794692045123</v>
      </c>
      <c r="AD154" s="18">
        <f t="shared" ca="1" si="68"/>
        <v>110.61430503681581</v>
      </c>
      <c r="AE154" s="18">
        <f t="shared" ca="1" si="68"/>
        <v>113.65996559173756</v>
      </c>
      <c r="AF154" s="18">
        <f t="shared" ca="1" si="68"/>
        <v>114.14076434029379</v>
      </c>
      <c r="AG154" s="18"/>
      <c r="AH154" s="18"/>
      <c r="AI154" s="18"/>
    </row>
    <row r="155" spans="4:35" x14ac:dyDescent="0.15">
      <c r="D155" s="18">
        <f t="shared" si="34"/>
        <v>28371</v>
      </c>
      <c r="E155" s="18">
        <f t="shared" ref="E155:AF155" ca="1" si="69">SQRT((E$3*E73)^2+2*E73*E$3^2*$B$6)/E$2*0.001</f>
        <v>31.672728481703793</v>
      </c>
      <c r="F155" s="18">
        <f t="shared" ca="1" si="69"/>
        <v>63.345043491117941</v>
      </c>
      <c r="G155" s="18">
        <f t="shared" ca="1" si="69"/>
        <v>75.487168710677565</v>
      </c>
      <c r="H155" s="18">
        <f t="shared" ca="1" si="69"/>
        <v>75.424361778294696</v>
      </c>
      <c r="I155" s="18">
        <f t="shared" ca="1" si="69"/>
        <v>76.337850987842458</v>
      </c>
      <c r="J155" s="18">
        <f t="shared" ca="1" si="69"/>
        <v>72.857462675241507</v>
      </c>
      <c r="K155" s="18">
        <f t="shared" ca="1" si="69"/>
        <v>75.235269162340529</v>
      </c>
      <c r="L155" s="18">
        <f t="shared" ca="1" si="69"/>
        <v>77.614269115586879</v>
      </c>
      <c r="M155" s="18">
        <f t="shared" ca="1" si="69"/>
        <v>83.245777186285665</v>
      </c>
      <c r="N155" s="18">
        <f t="shared" ca="1" si="69"/>
        <v>82.371731395682147</v>
      </c>
      <c r="O155" s="18">
        <f t="shared" ca="1" si="69"/>
        <v>87.412463143058815</v>
      </c>
      <c r="P155" s="18">
        <f t="shared" ca="1" si="69"/>
        <v>87.129877446837639</v>
      </c>
      <c r="Q155" s="18">
        <f t="shared" ca="1" si="69"/>
        <v>91.762442086127905</v>
      </c>
      <c r="R155" s="18">
        <f t="shared" ca="1" si="69"/>
        <v>91.88790266819062</v>
      </c>
      <c r="S155" s="18">
        <f t="shared" ca="1" si="69"/>
        <v>96.219483761575816</v>
      </c>
      <c r="T155" s="18">
        <f t="shared" ca="1" si="69"/>
        <v>96.645824905663545</v>
      </c>
      <c r="U155" s="18">
        <f t="shared" ca="1" si="69"/>
        <v>100.74577787128734</v>
      </c>
      <c r="V155" s="18">
        <f t="shared" ca="1" si="69"/>
        <v>107.91244297765661</v>
      </c>
      <c r="W155" s="18">
        <f t="shared" ca="1" si="69"/>
        <v>105.32155931871613</v>
      </c>
      <c r="X155" s="18">
        <f t="shared" ca="1" si="69"/>
        <v>106.15728225937633</v>
      </c>
      <c r="Y155" s="18">
        <f t="shared" ca="1" si="69"/>
        <v>112.72131766895806</v>
      </c>
      <c r="Z155" s="18">
        <f t="shared" ca="1" si="69"/>
        <v>116.24309468697258</v>
      </c>
      <c r="AA155" s="18">
        <f t="shared" ca="1" si="69"/>
        <v>119.66444844710151</v>
      </c>
      <c r="AB155" s="18">
        <f t="shared" ca="1" si="69"/>
        <v>120.55866433725937</v>
      </c>
      <c r="AC155" s="18">
        <f t="shared" ca="1" si="69"/>
        <v>123.91386997579944</v>
      </c>
      <c r="AD155" s="18">
        <f t="shared" ca="1" si="69"/>
        <v>124.93773869518155</v>
      </c>
      <c r="AE155" s="18">
        <f t="shared" ca="1" si="69"/>
        <v>128.23466168911915</v>
      </c>
      <c r="AF155" s="18">
        <f t="shared" ca="1" si="69"/>
        <v>128.32543107356253</v>
      </c>
      <c r="AG155" s="18"/>
      <c r="AH155" s="18"/>
      <c r="AI155" s="18"/>
    </row>
    <row r="156" spans="4:35" x14ac:dyDescent="0.15">
      <c r="D156" s="18">
        <f t="shared" si="34"/>
        <v>35717</v>
      </c>
      <c r="E156" s="18">
        <f t="shared" ref="E156:AF156" ca="1" si="70">SQRT((E$3*E74)^2+2*E74*E$3^2*$B$6)/E$2*0.001</f>
        <v>39.090900574308016</v>
      </c>
      <c r="F156" s="18">
        <f t="shared" ca="1" si="70"/>
        <v>78.181387738601188</v>
      </c>
      <c r="G156" s="18">
        <f t="shared" ca="1" si="70"/>
        <v>92.842065435233351</v>
      </c>
      <c r="H156" s="18">
        <f t="shared" ca="1" si="70"/>
        <v>92.236053238903025</v>
      </c>
      <c r="I156" s="18">
        <f t="shared" ca="1" si="70"/>
        <v>92.851341891959308</v>
      </c>
      <c r="J156" s="18">
        <f t="shared" ca="1" si="70"/>
        <v>87.970829968742024</v>
      </c>
      <c r="K156" s="18">
        <f t="shared" ca="1" si="70"/>
        <v>90.417640725532706</v>
      </c>
      <c r="L156" s="18">
        <f t="shared" ca="1" si="70"/>
        <v>92.866076454972301</v>
      </c>
      <c r="M156" s="18">
        <f t="shared" ca="1" si="70"/>
        <v>99.383409402190296</v>
      </c>
      <c r="N156" s="18">
        <f t="shared" ca="1" si="70"/>
        <v>97.761424012371023</v>
      </c>
      <c r="O156" s="18">
        <f t="shared" ca="1" si="70"/>
        <v>103.54048560136287</v>
      </c>
      <c r="P156" s="18">
        <f t="shared" ca="1" si="70"/>
        <v>102.65771445866723</v>
      </c>
      <c r="Q156" s="18">
        <f t="shared" ca="1" si="70"/>
        <v>107.92390895923072</v>
      </c>
      <c r="R156" s="18">
        <f t="shared" ca="1" si="70"/>
        <v>107.55599349142479</v>
      </c>
      <c r="S156" s="18">
        <f t="shared" ca="1" si="70"/>
        <v>112.44608027564475</v>
      </c>
      <c r="T156" s="18">
        <f t="shared" ca="1" si="70"/>
        <v>112.45007101497377</v>
      </c>
      <c r="U156" s="18">
        <f t="shared" ca="1" si="70"/>
        <v>117.05308931164117</v>
      </c>
      <c r="V156" s="18">
        <f t="shared" ca="1" si="70"/>
        <v>125.48876524472034</v>
      </c>
      <c r="W156" s="18">
        <f t="shared" ca="1" si="70"/>
        <v>121.72172245786808</v>
      </c>
      <c r="X156" s="18">
        <f t="shared" ca="1" si="70"/>
        <v>122.24012166006045</v>
      </c>
      <c r="Y156" s="18">
        <f t="shared" ca="1" si="70"/>
        <v>129.92418471066142</v>
      </c>
      <c r="Z156" s="18">
        <f t="shared" ca="1" si="70"/>
        <v>133.79926666804306</v>
      </c>
      <c r="AA156" s="18">
        <f t="shared" ca="1" si="70"/>
        <v>137.55263202010798</v>
      </c>
      <c r="AB156" s="18">
        <f t="shared" ca="1" si="70"/>
        <v>138.1427416558351</v>
      </c>
      <c r="AC156" s="18">
        <f t="shared" ca="1" si="70"/>
        <v>141.81161507065914</v>
      </c>
      <c r="AD156" s="18">
        <f t="shared" ca="1" si="70"/>
        <v>142.56672313430298</v>
      </c>
      <c r="AE156" s="18">
        <f t="shared" ca="1" si="70"/>
        <v>146.16301065637734</v>
      </c>
      <c r="AF156" s="18">
        <f t="shared" ca="1" si="70"/>
        <v>145.75052498788867</v>
      </c>
      <c r="AG156" s="18"/>
      <c r="AH156" s="18"/>
      <c r="AI156" s="18"/>
    </row>
    <row r="157" spans="4:35" x14ac:dyDescent="0.15">
      <c r="D157" s="18">
        <f t="shared" si="34"/>
        <v>44965</v>
      </c>
      <c r="E157" s="18">
        <f t="shared" ref="E157:AF157" ca="1" si="71">SQRT((E$3*E75)^2+2*E75*E$3^2*$B$6)/E$2*0.001</f>
        <v>48.412670619128527</v>
      </c>
      <c r="F157" s="18">
        <f t="shared" ca="1" si="71"/>
        <v>96.824927869664677</v>
      </c>
      <c r="G157" s="18">
        <f t="shared" ca="1" si="71"/>
        <v>114.64020546101825</v>
      </c>
      <c r="H157" s="18">
        <f t="shared" ca="1" si="71"/>
        <v>113.33472756835188</v>
      </c>
      <c r="I157" s="18">
        <f t="shared" ca="1" si="71"/>
        <v>113.55891060044303</v>
      </c>
      <c r="J157" s="18">
        <f t="shared" ca="1" si="71"/>
        <v>106.89957563774318</v>
      </c>
      <c r="K157" s="18">
        <f t="shared" ca="1" si="71"/>
        <v>109.4179299408591</v>
      </c>
      <c r="L157" s="18">
        <f t="shared" ca="1" si="71"/>
        <v>111.93750723882279</v>
      </c>
      <c r="M157" s="18">
        <f t="shared" ca="1" si="71"/>
        <v>119.55376552771527</v>
      </c>
      <c r="N157" s="18">
        <f t="shared" ca="1" si="71"/>
        <v>116.97537500677022</v>
      </c>
      <c r="O157" s="18">
        <f t="shared" ca="1" si="71"/>
        <v>123.66661698513524</v>
      </c>
      <c r="P157" s="18">
        <f t="shared" ca="1" si="71"/>
        <v>122.01401352822191</v>
      </c>
      <c r="Q157" s="18">
        <f t="shared" ca="1" si="71"/>
        <v>128.06539532521501</v>
      </c>
      <c r="R157" s="18">
        <f t="shared" ca="1" si="71"/>
        <v>127.05466944129249</v>
      </c>
      <c r="S157" s="18">
        <f t="shared" ca="1" si="71"/>
        <v>132.63309689919183</v>
      </c>
      <c r="T157" s="18">
        <f t="shared" ca="1" si="71"/>
        <v>132.09321500886514</v>
      </c>
      <c r="U157" s="18">
        <f t="shared" ca="1" si="71"/>
        <v>137.31221792751501</v>
      </c>
      <c r="V157" s="18">
        <f t="shared" ca="1" si="71"/>
        <v>147.32823780796525</v>
      </c>
      <c r="W157" s="18">
        <f t="shared" ca="1" si="71"/>
        <v>142.06609626525173</v>
      </c>
      <c r="X157" s="18">
        <f t="shared" ca="1" si="71"/>
        <v>142.16812713240168</v>
      </c>
      <c r="Y157" s="18">
        <f t="shared" ca="1" si="71"/>
        <v>151.24465211273261</v>
      </c>
      <c r="Z157" s="18">
        <f t="shared" ca="1" si="71"/>
        <v>155.55016790405404</v>
      </c>
      <c r="AA157" s="18">
        <f t="shared" ca="1" si="71"/>
        <v>159.70394571343067</v>
      </c>
      <c r="AB157" s="18">
        <f t="shared" ca="1" si="71"/>
        <v>159.89692295791892</v>
      </c>
      <c r="AC157" s="18">
        <f t="shared" ca="1" si="71"/>
        <v>163.94589996382905</v>
      </c>
      <c r="AD157" s="18">
        <f t="shared" ca="1" si="71"/>
        <v>164.34561002927137</v>
      </c>
      <c r="AE157" s="18">
        <f t="shared" ca="1" si="71"/>
        <v>168.30165009359473</v>
      </c>
      <c r="AF157" s="18">
        <f t="shared" ca="1" si="71"/>
        <v>167.23991299287167</v>
      </c>
      <c r="AG157" s="18"/>
      <c r="AH157" s="18"/>
      <c r="AI157" s="18"/>
    </row>
    <row r="158" spans="4:35" x14ac:dyDescent="0.15">
      <c r="D158" s="18">
        <f t="shared" si="34"/>
        <v>56607</v>
      </c>
      <c r="E158" s="18">
        <f t="shared" ref="E158:AF158" ca="1" si="72">SQRT((E$3*E76)^2+2*E76*E$3^2*$B$6)/E$2*0.001</f>
        <v>60.13011109856869</v>
      </c>
      <c r="F158" s="18">
        <f t="shared" ca="1" si="72"/>
        <v>120.25960218519741</v>
      </c>
      <c r="G158" s="18">
        <f t="shared" ca="1" si="72"/>
        <v>142.02973769493073</v>
      </c>
      <c r="H158" s="18">
        <f t="shared" ca="1" si="72"/>
        <v>139.82726689536304</v>
      </c>
      <c r="I158" s="18">
        <f t="shared" ca="1" si="72"/>
        <v>139.54281822791339</v>
      </c>
      <c r="J158" s="18">
        <f t="shared" ca="1" si="72"/>
        <v>130.62837502901687</v>
      </c>
      <c r="K158" s="18">
        <f t="shared" ca="1" si="72"/>
        <v>133.22017831499551</v>
      </c>
      <c r="L158" s="18">
        <f t="shared" ca="1" si="72"/>
        <v>135.81238492481185</v>
      </c>
      <c r="M158" s="18">
        <f t="shared" ca="1" si="72"/>
        <v>144.79728372117788</v>
      </c>
      <c r="N158" s="18">
        <f t="shared" ca="1" si="72"/>
        <v>140.99759697859233</v>
      </c>
      <c r="O158" s="18">
        <f t="shared" ca="1" si="72"/>
        <v>148.82175474786229</v>
      </c>
      <c r="P158" s="18">
        <f t="shared" ca="1" si="72"/>
        <v>146.18484184159098</v>
      </c>
      <c r="Q158" s="18">
        <f t="shared" ca="1" si="72"/>
        <v>153.20230669276089</v>
      </c>
      <c r="R158" s="18">
        <f t="shared" ca="1" si="72"/>
        <v>151.36998972716844</v>
      </c>
      <c r="S158" s="18">
        <f t="shared" ca="1" si="72"/>
        <v>157.79945964771014</v>
      </c>
      <c r="T158" s="18">
        <f t="shared" ca="1" si="72"/>
        <v>156.55511028779387</v>
      </c>
      <c r="U158" s="18">
        <f t="shared" ca="1" si="72"/>
        <v>162.53183536442813</v>
      </c>
      <c r="V158" s="18">
        <f t="shared" ca="1" si="72"/>
        <v>174.52647511711587</v>
      </c>
      <c r="W158" s="18">
        <f t="shared" ca="1" si="72"/>
        <v>167.36031549563268</v>
      </c>
      <c r="X158" s="18">
        <f t="shared" ca="1" si="72"/>
        <v>166.92321303407891</v>
      </c>
      <c r="Y158" s="18">
        <f t="shared" ca="1" si="72"/>
        <v>177.73698567788028</v>
      </c>
      <c r="Z158" s="18">
        <f t="shared" ca="1" si="72"/>
        <v>182.57148645182795</v>
      </c>
      <c r="AA158" s="18">
        <f t="shared" ca="1" si="72"/>
        <v>187.21390681759038</v>
      </c>
      <c r="AB158" s="18">
        <f t="shared" ca="1" si="72"/>
        <v>186.88718613552723</v>
      </c>
      <c r="AC158" s="18">
        <f t="shared" ca="1" si="72"/>
        <v>191.39682866456829</v>
      </c>
      <c r="AD158" s="18">
        <f t="shared" ca="1" si="72"/>
        <v>191.33406912563601</v>
      </c>
      <c r="AE158" s="18">
        <f t="shared" ca="1" si="72"/>
        <v>195.72792614034861</v>
      </c>
      <c r="AF158" s="18">
        <f t="shared" ca="1" si="72"/>
        <v>193.83028731375072</v>
      </c>
      <c r="AG158" s="18"/>
      <c r="AH158" s="18"/>
      <c r="AI158" s="18"/>
    </row>
    <row r="159" spans="4:35" x14ac:dyDescent="0.15">
      <c r="D159" s="18">
        <f t="shared" si="34"/>
        <v>71264</v>
      </c>
      <c r="E159" s="18">
        <f t="shared" ref="E159:AF159" ca="1" si="73">SQRT((E$3*E77)^2+2*E77*E$3^2*$B$6)/E$2*0.001</f>
        <v>74.864390524410865</v>
      </c>
      <c r="F159" s="18">
        <f t="shared" ca="1" si="73"/>
        <v>149.72816106366375</v>
      </c>
      <c r="G159" s="18">
        <f t="shared" ca="1" si="73"/>
        <v>176.45979951981994</v>
      </c>
      <c r="H159" s="18">
        <f t="shared" ca="1" si="73"/>
        <v>173.11172957777077</v>
      </c>
      <c r="I159" s="18">
        <f t="shared" ca="1" si="73"/>
        <v>172.16980959748818</v>
      </c>
      <c r="J159" s="18">
        <f t="shared" ca="1" si="73"/>
        <v>160.39970317750868</v>
      </c>
      <c r="K159" s="18">
        <f t="shared" ca="1" si="73"/>
        <v>163.06705606055601</v>
      </c>
      <c r="L159" s="18">
        <f t="shared" ca="1" si="73"/>
        <v>165.73626309345414</v>
      </c>
      <c r="M159" s="18">
        <f t="shared" ca="1" si="73"/>
        <v>176.42500155258293</v>
      </c>
      <c r="N159" s="18">
        <f t="shared" ca="1" si="73"/>
        <v>171.07218098714512</v>
      </c>
      <c r="O159" s="18">
        <f t="shared" ca="1" si="73"/>
        <v>180.30437537681129</v>
      </c>
      <c r="P159" s="18">
        <f t="shared" ca="1" si="73"/>
        <v>176.40807883775184</v>
      </c>
      <c r="Q159" s="18">
        <f t="shared" ca="1" si="73"/>
        <v>184.63086139789903</v>
      </c>
      <c r="R159" s="18">
        <f t="shared" ca="1" si="73"/>
        <v>181.74602497568782</v>
      </c>
      <c r="S159" s="18">
        <f t="shared" ca="1" si="73"/>
        <v>189.2264353072618</v>
      </c>
      <c r="T159" s="18">
        <f t="shared" ca="1" si="73"/>
        <v>187.08188782860171</v>
      </c>
      <c r="U159" s="18">
        <f t="shared" ca="1" si="73"/>
        <v>193.99684953780832</v>
      </c>
      <c r="V159" s="18">
        <f t="shared" ca="1" si="73"/>
        <v>208.4611777087932</v>
      </c>
      <c r="W159" s="18">
        <f t="shared" ca="1" si="73"/>
        <v>198.88754016918526</v>
      </c>
      <c r="X159" s="18">
        <f t="shared" ca="1" si="73"/>
        <v>197.75356880635579</v>
      </c>
      <c r="Y159" s="18">
        <f t="shared" ca="1" si="73"/>
        <v>210.73631765142085</v>
      </c>
      <c r="Z159" s="18">
        <f t="shared" ca="1" si="73"/>
        <v>216.21811976354385</v>
      </c>
      <c r="AA159" s="18">
        <f t="shared" ca="1" si="73"/>
        <v>221.45721144629093</v>
      </c>
      <c r="AB159" s="18">
        <f t="shared" ca="1" si="73"/>
        <v>220.46125602497355</v>
      </c>
      <c r="AC159" s="18">
        <f t="shared" ca="1" si="73"/>
        <v>225.53740612474414</v>
      </c>
      <c r="AD159" s="18">
        <f t="shared" ca="1" si="73"/>
        <v>224.871848861026</v>
      </c>
      <c r="AE159" s="18">
        <f t="shared" ca="1" si="73"/>
        <v>229.801080488238</v>
      </c>
      <c r="AF159" s="18">
        <f t="shared" ca="1" si="73"/>
        <v>226.83669897353539</v>
      </c>
      <c r="AG159" s="18"/>
      <c r="AH159" s="18"/>
      <c r="AI159" s="18"/>
    </row>
    <row r="160" spans="4:35" x14ac:dyDescent="0.15">
      <c r="D160" s="18">
        <f t="shared" si="34"/>
        <v>89716</v>
      </c>
      <c r="E160" s="18">
        <f t="shared" ref="E160:AF160" ca="1" si="74">SQRT((E$3*E78)^2+2*E78*E$3^2*$B$6)/E$2*0.001</f>
        <v>93.395565698852792</v>
      </c>
      <c r="F160" s="18">
        <f t="shared" ca="1" si="74"/>
        <v>186.79051142995075</v>
      </c>
      <c r="G160" s="18">
        <f t="shared" ca="1" si="74"/>
        <v>219.75099523091029</v>
      </c>
      <c r="H160" s="18">
        <f t="shared" ca="1" si="74"/>
        <v>214.94298509910851</v>
      </c>
      <c r="I160" s="18">
        <f t="shared" ca="1" si="74"/>
        <v>213.15665277212565</v>
      </c>
      <c r="J160" s="18">
        <f t="shared" ca="1" si="74"/>
        <v>197.77382939932963</v>
      </c>
      <c r="K160" s="18">
        <f t="shared" ca="1" si="74"/>
        <v>200.51923662315744</v>
      </c>
      <c r="L160" s="18">
        <f t="shared" ca="1" si="74"/>
        <v>203.2662937890228</v>
      </c>
      <c r="M160" s="18">
        <f t="shared" ca="1" si="74"/>
        <v>216.08362949145621</v>
      </c>
      <c r="N160" s="18">
        <f t="shared" ca="1" si="74"/>
        <v>208.75709229093115</v>
      </c>
      <c r="O160" s="18">
        <f t="shared" ca="1" si="74"/>
        <v>219.74541815573008</v>
      </c>
      <c r="P160" s="18">
        <f t="shared" ca="1" si="74"/>
        <v>214.24994565010968</v>
      </c>
      <c r="Q160" s="18">
        <f t="shared" ca="1" si="74"/>
        <v>223.96893299721987</v>
      </c>
      <c r="R160" s="18">
        <f t="shared" ca="1" si="74"/>
        <v>219.74278819990627</v>
      </c>
      <c r="S160" s="18">
        <f t="shared" ca="1" si="74"/>
        <v>228.53244187696947</v>
      </c>
      <c r="T160" s="18">
        <f t="shared" ca="1" si="74"/>
        <v>225.23562073114917</v>
      </c>
      <c r="U160" s="18">
        <f t="shared" ca="1" si="74"/>
        <v>233.31314805464319</v>
      </c>
      <c r="V160" s="18">
        <f t="shared" ca="1" si="74"/>
        <v>250.87027804486993</v>
      </c>
      <c r="W160" s="18">
        <f t="shared" ca="1" si="74"/>
        <v>238.24458143169247</v>
      </c>
      <c r="X160" s="18">
        <f t="shared" ca="1" si="74"/>
        <v>236.21712549328018</v>
      </c>
      <c r="Y160" s="18">
        <f t="shared" ca="1" si="74"/>
        <v>251.91407480665256</v>
      </c>
      <c r="Z160" s="18">
        <f t="shared" ca="1" si="74"/>
        <v>258.19188319615699</v>
      </c>
      <c r="AA160" s="18">
        <f t="shared" ca="1" si="74"/>
        <v>264.16571211345348</v>
      </c>
      <c r="AB160" s="18">
        <f t="shared" ca="1" si="74"/>
        <v>262.31136534302414</v>
      </c>
      <c r="AC160" s="18">
        <f t="shared" ca="1" si="74"/>
        <v>268.07907899231128</v>
      </c>
      <c r="AD160" s="18">
        <f t="shared" ca="1" si="74"/>
        <v>266.6433917957184</v>
      </c>
      <c r="AE160" s="18">
        <f t="shared" ca="1" si="74"/>
        <v>272.22554843909694</v>
      </c>
      <c r="AF160" s="18">
        <f t="shared" ca="1" si="74"/>
        <v>267.89835450014516</v>
      </c>
      <c r="AG160" s="18"/>
      <c r="AH160" s="18"/>
      <c r="AI160" s="18"/>
    </row>
    <row r="161" spans="4:35" x14ac:dyDescent="0.15">
      <c r="D161" s="18">
        <f t="shared" si="34"/>
        <v>112950</v>
      </c>
      <c r="E161" s="18">
        <f t="shared" ref="E161:AF161" ca="1" si="75">SQRT((E$3*E79)^2+2*E79*E$3^2*$B$6)/E$2*0.001</f>
        <v>116.69281019183865</v>
      </c>
      <c r="F161" s="18">
        <f t="shared" ca="1" si="75"/>
        <v>233.38479377499615</v>
      </c>
      <c r="G161" s="18">
        <f t="shared" ca="1" si="75"/>
        <v>274.15242669096989</v>
      </c>
      <c r="H161" s="18">
        <f t="shared" ca="1" si="75"/>
        <v>267.47050296727099</v>
      </c>
      <c r="I161" s="18">
        <f t="shared" ca="1" si="75"/>
        <v>264.58435549165796</v>
      </c>
      <c r="J161" s="18">
        <f t="shared" ca="1" si="75"/>
        <v>244.61673586499165</v>
      </c>
      <c r="K161" s="18">
        <f t="shared" ca="1" si="75"/>
        <v>247.42430317083091</v>
      </c>
      <c r="L161" s="18">
        <f t="shared" ca="1" si="75"/>
        <v>250.23186864401993</v>
      </c>
      <c r="M161" s="18">
        <f t="shared" ca="1" si="75"/>
        <v>265.69328215911258</v>
      </c>
      <c r="N161" s="18">
        <f t="shared" ca="1" si="75"/>
        <v>255.84864754216747</v>
      </c>
      <c r="O161" s="18">
        <f t="shared" ca="1" si="75"/>
        <v>269.0098852200602</v>
      </c>
      <c r="P161" s="18">
        <f t="shared" ca="1" si="75"/>
        <v>261.46541980400889</v>
      </c>
      <c r="Q161" s="18">
        <f t="shared" ca="1" si="75"/>
        <v>273.03470427968261</v>
      </c>
      <c r="R161" s="18">
        <f t="shared" ca="1" si="75"/>
        <v>267.08218584823129</v>
      </c>
      <c r="S161" s="18">
        <f t="shared" ca="1" si="75"/>
        <v>277.48183317561251</v>
      </c>
      <c r="T161" s="18">
        <f t="shared" ca="1" si="75"/>
        <v>272.69894605902664</v>
      </c>
      <c r="U161" s="18">
        <f t="shared" ca="1" si="75"/>
        <v>282.20647417643039</v>
      </c>
      <c r="V161" s="18">
        <f t="shared" ca="1" si="75"/>
        <v>303.62107618912427</v>
      </c>
      <c r="W161" s="18">
        <f t="shared" ca="1" si="75"/>
        <v>287.11593292581631</v>
      </c>
      <c r="X161" s="18">
        <f t="shared" ca="1" si="75"/>
        <v>283.92831736502512</v>
      </c>
      <c r="Y161" s="18">
        <f t="shared" ca="1" si="75"/>
        <v>303.0088652651728</v>
      </c>
      <c r="Z161" s="18">
        <f t="shared" ca="1" si="75"/>
        <v>310.25172311648316</v>
      </c>
      <c r="AA161" s="18">
        <f t="shared" ca="1" si="75"/>
        <v>317.11328590191397</v>
      </c>
      <c r="AB161" s="18">
        <f t="shared" ca="1" si="75"/>
        <v>314.14618431884247</v>
      </c>
      <c r="AC161" s="18">
        <f t="shared" ca="1" si="75"/>
        <v>320.7499846194753</v>
      </c>
      <c r="AD161" s="18">
        <f t="shared" ca="1" si="75"/>
        <v>318.30274599916004</v>
      </c>
      <c r="AE161" s="18">
        <f t="shared" ca="1" si="75"/>
        <v>324.67718654657131</v>
      </c>
      <c r="AF161" s="18">
        <f t="shared" ca="1" si="75"/>
        <v>318.59859882029377</v>
      </c>
      <c r="AG161" s="18"/>
      <c r="AH161" s="18"/>
      <c r="AI161" s="18"/>
    </row>
    <row r="162" spans="4:35" x14ac:dyDescent="0.15">
      <c r="D162" s="18">
        <f t="shared" si="34"/>
        <v>142190</v>
      </c>
      <c r="E162" s="18">
        <f t="shared" ref="E162:AF162" ca="1" si="76">SQRT((E$3*E80)^2+2*E80*E$3^2*$B$6)/E$2*0.001</f>
        <v>145.98078544632011</v>
      </c>
      <c r="F162" s="18">
        <f t="shared" ca="1" si="76"/>
        <v>291.96074429360471</v>
      </c>
      <c r="G162" s="18">
        <f t="shared" ca="1" si="76"/>
        <v>342.52259697228209</v>
      </c>
      <c r="H162" s="18">
        <f t="shared" ca="1" si="76"/>
        <v>333.45115457512168</v>
      </c>
      <c r="I162" s="18">
        <f t="shared" ca="1" si="76"/>
        <v>329.15011004743218</v>
      </c>
      <c r="J162" s="18">
        <f t="shared" ca="1" si="76"/>
        <v>303.38164763791059</v>
      </c>
      <c r="K162" s="18">
        <f t="shared" ca="1" si="76"/>
        <v>306.23650919184371</v>
      </c>
      <c r="L162" s="18">
        <f t="shared" ca="1" si="76"/>
        <v>309.09136974638409</v>
      </c>
      <c r="M162" s="18">
        <f t="shared" ca="1" si="76"/>
        <v>327.84891612731224</v>
      </c>
      <c r="N162" s="18">
        <f t="shared" ca="1" si="76"/>
        <v>314.80315445766587</v>
      </c>
      <c r="O162" s="18">
        <f t="shared" ca="1" si="76"/>
        <v>330.67005364469259</v>
      </c>
      <c r="P162" s="18">
        <f t="shared" ca="1" si="76"/>
        <v>320.51286899505124</v>
      </c>
      <c r="Q162" s="18">
        <f t="shared" ca="1" si="76"/>
        <v>334.37894791825858</v>
      </c>
      <c r="R162" s="18">
        <f t="shared" ca="1" si="76"/>
        <v>326.2246465338979</v>
      </c>
      <c r="S162" s="18">
        <f t="shared" ca="1" si="76"/>
        <v>338.62132158634699</v>
      </c>
      <c r="T162" s="18">
        <f t="shared" ca="1" si="76"/>
        <v>331.93435427482905</v>
      </c>
      <c r="U162" s="18">
        <f t="shared" ca="1" si="76"/>
        <v>343.209616119901</v>
      </c>
      <c r="V162" s="18">
        <f t="shared" ca="1" si="76"/>
        <v>369.45196823892724</v>
      </c>
      <c r="W162" s="18">
        <f t="shared" ca="1" si="76"/>
        <v>348.03524506294082</v>
      </c>
      <c r="X162" s="18">
        <f t="shared" ca="1" si="76"/>
        <v>343.35376049394517</v>
      </c>
      <c r="Y162" s="18">
        <f t="shared" ca="1" si="76"/>
        <v>366.65906440649195</v>
      </c>
      <c r="Z162" s="18">
        <f t="shared" ca="1" si="76"/>
        <v>375.08849312331711</v>
      </c>
      <c r="AA162" s="18">
        <f t="shared" ca="1" si="76"/>
        <v>383.03694920288336</v>
      </c>
      <c r="AB162" s="18">
        <f t="shared" ca="1" si="76"/>
        <v>378.63339961605635</v>
      </c>
      <c r="AC162" s="18">
        <f t="shared" ca="1" si="76"/>
        <v>386.25885018226052</v>
      </c>
      <c r="AD162" s="18">
        <f t="shared" ca="1" si="76"/>
        <v>382.50848689028516</v>
      </c>
      <c r="AE162" s="18">
        <f t="shared" ca="1" si="76"/>
        <v>389.84647894885956</v>
      </c>
      <c r="AF162" s="18">
        <f t="shared" ca="1" si="76"/>
        <v>381.53400263748159</v>
      </c>
      <c r="AG162" s="18"/>
      <c r="AH162" s="18"/>
      <c r="AI162" s="18"/>
    </row>
    <row r="163" spans="4:35" x14ac:dyDescent="0.15">
      <c r="D163" s="18">
        <f t="shared" si="34"/>
        <v>179010</v>
      </c>
      <c r="E163" s="18">
        <f t="shared" ref="E163:AF163" ca="1" si="77">SQRT((E$3*E81)^2+2*E81*E$3^2*$B$6)/E$2*0.001</f>
        <v>182.84943849362458</v>
      </c>
      <c r="F163" s="18">
        <f t="shared" ca="1" si="77"/>
        <v>365.6980503944045</v>
      </c>
      <c r="G163" s="18">
        <f t="shared" ca="1" si="77"/>
        <v>428.58150486386097</v>
      </c>
      <c r="H163" s="18">
        <f t="shared" ca="1" si="77"/>
        <v>416.48951226012701</v>
      </c>
      <c r="I163" s="18">
        <f t="shared" ca="1" si="77"/>
        <v>410.39565809639225</v>
      </c>
      <c r="J163" s="18">
        <f t="shared" ca="1" si="77"/>
        <v>377.31084856283138</v>
      </c>
      <c r="K163" s="18">
        <f t="shared" ca="1" si="77"/>
        <v>380.21384004260892</v>
      </c>
      <c r="L163" s="18">
        <f t="shared" ca="1" si="77"/>
        <v>383.11683098245567</v>
      </c>
      <c r="M163" s="18">
        <f t="shared" ca="1" si="77"/>
        <v>406.01524954317392</v>
      </c>
      <c r="N163" s="18">
        <f t="shared" ca="1" si="77"/>
        <v>388.92363788230216</v>
      </c>
      <c r="O163" s="18">
        <f t="shared" ca="1" si="77"/>
        <v>408.18556538605219</v>
      </c>
      <c r="P163" s="18">
        <f t="shared" ca="1" si="77"/>
        <v>394.73044276339215</v>
      </c>
      <c r="Q163" s="18">
        <f t="shared" ca="1" si="77"/>
        <v>411.47678632274449</v>
      </c>
      <c r="R163" s="18">
        <f t="shared" ca="1" si="77"/>
        <v>400.53724571352643</v>
      </c>
      <c r="S163" s="18">
        <f t="shared" ca="1" si="77"/>
        <v>415.43662329777226</v>
      </c>
      <c r="T163" s="18">
        <f t="shared" ca="1" si="77"/>
        <v>406.34404681548739</v>
      </c>
      <c r="U163" s="18">
        <f t="shared" ca="1" si="77"/>
        <v>419.83334810270691</v>
      </c>
      <c r="V163" s="18">
        <f t="shared" ca="1" si="77"/>
        <v>452.13858536342229</v>
      </c>
      <c r="W163" s="18">
        <f t="shared" ca="1" si="77"/>
        <v>424.52605908808414</v>
      </c>
      <c r="X163" s="18">
        <f t="shared" ca="1" si="77"/>
        <v>417.95557730728143</v>
      </c>
      <c r="Y163" s="18">
        <f t="shared" ca="1" si="77"/>
        <v>446.56744755877475</v>
      </c>
      <c r="Z163" s="18">
        <f t="shared" ca="1" si="77"/>
        <v>456.47905377090484</v>
      </c>
      <c r="AA163" s="18">
        <f t="shared" ca="1" si="77"/>
        <v>465.78659634666064</v>
      </c>
      <c r="AB163" s="18">
        <f t="shared" ca="1" si="77"/>
        <v>459.56169829208773</v>
      </c>
      <c r="AC163" s="18">
        <f t="shared" ca="1" si="77"/>
        <v>468.46401504061345</v>
      </c>
      <c r="AD163" s="18">
        <f t="shared" ca="1" si="77"/>
        <v>463.06248760786502</v>
      </c>
      <c r="AE163" s="18">
        <f t="shared" ca="1" si="77"/>
        <v>471.6019054696647</v>
      </c>
      <c r="AF163" s="18">
        <f t="shared" ca="1" si="77"/>
        <v>460.46318707198179</v>
      </c>
      <c r="AG163" s="18"/>
      <c r="AH163" s="18"/>
      <c r="AI163" s="18"/>
    </row>
    <row r="164" spans="4:35" x14ac:dyDescent="0.15">
      <c r="D164" s="18">
        <f t="shared" si="34"/>
        <v>225360</v>
      </c>
      <c r="E164" s="18">
        <f t="shared" ref="E164:AF164" ca="1" si="78">SQRT((E$3*E82)^2+2*E82*E$3^2*$B$6)/E$2*0.001</f>
        <v>229.24869405400938</v>
      </c>
      <c r="F164" s="18">
        <f t="shared" ca="1" si="78"/>
        <v>458.49676816635474</v>
      </c>
      <c r="G164" s="18">
        <f t="shared" ca="1" si="78"/>
        <v>536.87921332704457</v>
      </c>
      <c r="H164" s="18">
        <f t="shared" ca="1" si="78"/>
        <v>520.97359776080464</v>
      </c>
      <c r="I164" s="18">
        <f t="shared" ca="1" si="78"/>
        <v>512.61105150707976</v>
      </c>
      <c r="J164" s="18">
        <f t="shared" ca="1" si="78"/>
        <v>470.30479455685656</v>
      </c>
      <c r="K164" s="18">
        <f t="shared" ca="1" si="78"/>
        <v>473.25674874095807</v>
      </c>
      <c r="L164" s="18">
        <f t="shared" ca="1" si="78"/>
        <v>476.20828934136563</v>
      </c>
      <c r="M164" s="18">
        <f t="shared" ca="1" si="78"/>
        <v>504.30462409277612</v>
      </c>
      <c r="N164" s="18">
        <f t="shared" ca="1" si="78"/>
        <v>482.11426275395758</v>
      </c>
      <c r="O164" s="18">
        <f t="shared" ca="1" si="78"/>
        <v>505.63804615984156</v>
      </c>
      <c r="P164" s="18">
        <f t="shared" ca="1" si="78"/>
        <v>488.01816860012315</v>
      </c>
      <c r="Q164" s="18">
        <f t="shared" ca="1" si="78"/>
        <v>508.3782469304046</v>
      </c>
      <c r="R164" s="18">
        <f t="shared" ca="1" si="78"/>
        <v>493.92207339009491</v>
      </c>
      <c r="S164" s="18">
        <f t="shared" ca="1" si="78"/>
        <v>511.95989700043788</v>
      </c>
      <c r="T164" s="18">
        <f t="shared" ca="1" si="78"/>
        <v>499.82597716129999</v>
      </c>
      <c r="U164" s="18">
        <f t="shared" ca="1" si="78"/>
        <v>516.09026842967057</v>
      </c>
      <c r="V164" s="18">
        <f t="shared" ca="1" si="78"/>
        <v>556.01887491622983</v>
      </c>
      <c r="W164" s="18">
        <f t="shared" ca="1" si="78"/>
        <v>520.59314394391163</v>
      </c>
      <c r="X164" s="18">
        <f t="shared" ca="1" si="78"/>
        <v>511.63378178848029</v>
      </c>
      <c r="Y164" s="18">
        <f t="shared" ca="1" si="78"/>
        <v>546.91481580274205</v>
      </c>
      <c r="Z164" s="18">
        <f t="shared" ca="1" si="78"/>
        <v>558.68247421184753</v>
      </c>
      <c r="AA164" s="18">
        <f t="shared" ca="1" si="78"/>
        <v>569.686154806849</v>
      </c>
      <c r="AB164" s="18">
        <f t="shared" ca="1" si="78"/>
        <v>561.15833125738391</v>
      </c>
      <c r="AC164" s="18">
        <f t="shared" ca="1" si="78"/>
        <v>571.6554908698497</v>
      </c>
      <c r="AD164" s="18">
        <f t="shared" ca="1" si="78"/>
        <v>564.16253247155635</v>
      </c>
      <c r="AE164" s="18">
        <f t="shared" ca="1" si="78"/>
        <v>574.20458647102498</v>
      </c>
      <c r="AF164" s="18">
        <f t="shared" ca="1" si="78"/>
        <v>559.49726490598243</v>
      </c>
      <c r="AG164" s="18"/>
      <c r="AH164" s="18"/>
      <c r="AI164" s="18"/>
    </row>
    <row r="165" spans="4:35" x14ac:dyDescent="0.15">
      <c r="D165" s="18">
        <f t="shared" si="34"/>
        <v>283710</v>
      </c>
      <c r="E165" s="18">
        <f t="shared" ref="E165:AF165" ca="1" si="79">SQRT((E$3*E83)^2+2*E83*E$3^2*$B$6)/E$2*0.001</f>
        <v>287.64878211558135</v>
      </c>
      <c r="F165" s="18">
        <f t="shared" ca="1" si="79"/>
        <v>575.29673764480322</v>
      </c>
      <c r="G165" s="18">
        <f t="shared" ca="1" si="79"/>
        <v>673.17910850660962</v>
      </c>
      <c r="H165" s="18">
        <f t="shared" ca="1" si="79"/>
        <v>652.46049439925275</v>
      </c>
      <c r="I165" s="18">
        <f t="shared" ca="1" si="79"/>
        <v>641.23010769428731</v>
      </c>
      <c r="J165" s="18">
        <f t="shared" ca="1" si="79"/>
        <v>587.30352315112987</v>
      </c>
      <c r="K165" s="18">
        <f t="shared" ca="1" si="79"/>
        <v>590.3052707916471</v>
      </c>
      <c r="L165" s="18">
        <f t="shared" ca="1" si="79"/>
        <v>593.30784486400546</v>
      </c>
      <c r="M165" s="18">
        <f t="shared" ca="1" si="79"/>
        <v>627.93588119245715</v>
      </c>
      <c r="N165" s="18">
        <f t="shared" ca="1" si="79"/>
        <v>599.31092608994413</v>
      </c>
      <c r="O165" s="18">
        <f t="shared" ca="1" si="79"/>
        <v>628.18991141080164</v>
      </c>
      <c r="P165" s="18">
        <f t="shared" ca="1" si="79"/>
        <v>605.31400672629695</v>
      </c>
      <c r="Q165" s="18">
        <f t="shared" ca="1" si="79"/>
        <v>630.21121067941851</v>
      </c>
      <c r="R165" s="18">
        <f t="shared" ca="1" si="79"/>
        <v>611.31708679043356</v>
      </c>
      <c r="S165" s="18">
        <f t="shared" ca="1" si="79"/>
        <v>633.29583309488692</v>
      </c>
      <c r="T165" s="18">
        <f t="shared" ca="1" si="79"/>
        <v>617.32223276350021</v>
      </c>
      <c r="U165" s="18">
        <f t="shared" ca="1" si="79"/>
        <v>637.06781938895585</v>
      </c>
      <c r="V165" s="18">
        <f t="shared" ca="1" si="79"/>
        <v>686.57945272466145</v>
      </c>
      <c r="W165" s="18">
        <f t="shared" ca="1" si="79"/>
        <v>641.30863884897542</v>
      </c>
      <c r="X165" s="18">
        <f t="shared" ca="1" si="79"/>
        <v>629.32632371329407</v>
      </c>
      <c r="Y165" s="18">
        <f t="shared" ca="1" si="79"/>
        <v>672.99404413885929</v>
      </c>
      <c r="Z165" s="18">
        <f t="shared" ca="1" si="79"/>
        <v>687.08335420566755</v>
      </c>
      <c r="AA165" s="18">
        <f t="shared" ca="1" si="79"/>
        <v>700.21259823454659</v>
      </c>
      <c r="AB165" s="18">
        <f t="shared" ca="1" si="79"/>
        <v>688.77721903209283</v>
      </c>
      <c r="AC165" s="18">
        <f t="shared" ca="1" si="79"/>
        <v>701.26729248767958</v>
      </c>
      <c r="AD165" s="18">
        <f t="shared" ca="1" si="79"/>
        <v>691.1308600140992</v>
      </c>
      <c r="AE165" s="18">
        <f t="shared" ca="1" si="79"/>
        <v>703.05194210218747</v>
      </c>
      <c r="AF165" s="18">
        <f t="shared" ca="1" si="79"/>
        <v>683.83871247403169</v>
      </c>
      <c r="AG165" s="18"/>
      <c r="AH165" s="18"/>
      <c r="AI165" s="18"/>
    </row>
    <row r="166" spans="4:35" x14ac:dyDescent="0.15">
      <c r="D166" s="18">
        <f t="shared" si="34"/>
        <v>357170</v>
      </c>
      <c r="E166" s="18">
        <f t="shared" ref="E166:AF166" ca="1" si="80">SQRT((E$3*E84)^2+2*E84*E$3^2*$B$6)/E$2*0.001</f>
        <v>361.15951508225629</v>
      </c>
      <c r="F166" s="18">
        <f t="shared" ca="1" si="80"/>
        <v>722.31841022594881</v>
      </c>
      <c r="G166" s="18">
        <f t="shared" ca="1" si="80"/>
        <v>844.73814152077125</v>
      </c>
      <c r="H166" s="18">
        <f t="shared" ca="1" si="80"/>
        <v>817.94843966693657</v>
      </c>
      <c r="I166" s="18">
        <f t="shared" ca="1" si="80"/>
        <v>803.09531878740086</v>
      </c>
      <c r="J166" s="18">
        <f t="shared" ca="1" si="80"/>
        <v>734.52706632314107</v>
      </c>
      <c r="K166" s="18">
        <f t="shared" ca="1" si="80"/>
        <v>737.57923013787217</v>
      </c>
      <c r="L166" s="18">
        <f t="shared" ca="1" si="80"/>
        <v>740.63139387084891</v>
      </c>
      <c r="M166" s="18">
        <f t="shared" ca="1" si="80"/>
        <v>783.47242527932747</v>
      </c>
      <c r="N166" s="18">
        <f t="shared" ca="1" si="80"/>
        <v>746.73572109554971</v>
      </c>
      <c r="O166" s="18">
        <f t="shared" ca="1" si="80"/>
        <v>782.34391570450919</v>
      </c>
      <c r="P166" s="18">
        <f t="shared" ca="1" si="80"/>
        <v>752.84004800510093</v>
      </c>
      <c r="Q166" s="18">
        <f t="shared" ca="1" si="80"/>
        <v>783.43922496100674</v>
      </c>
      <c r="R166" s="18">
        <f t="shared" ca="1" si="80"/>
        <v>758.94437460710685</v>
      </c>
      <c r="S166" s="18">
        <f t="shared" ca="1" si="80"/>
        <v>785.87178732672953</v>
      </c>
      <c r="T166" s="18">
        <f t="shared" ca="1" si="80"/>
        <v>765.0487009089295</v>
      </c>
      <c r="U166" s="18">
        <f t="shared" ca="1" si="80"/>
        <v>789.16683521519485</v>
      </c>
      <c r="V166" s="18">
        <f t="shared" ca="1" si="80"/>
        <v>850.73374822171706</v>
      </c>
      <c r="W166" s="18">
        <f t="shared" ca="1" si="80"/>
        <v>793.05412553188648</v>
      </c>
      <c r="X166" s="18">
        <f t="shared" ca="1" si="80"/>
        <v>777.25735264031471</v>
      </c>
      <c r="Y166" s="18">
        <f t="shared" ca="1" si="80"/>
        <v>831.46943645048248</v>
      </c>
      <c r="Z166" s="18">
        <f t="shared" ca="1" si="80"/>
        <v>848.47167493928112</v>
      </c>
      <c r="AA166" s="18">
        <f t="shared" ca="1" si="80"/>
        <v>864.26432241839711</v>
      </c>
      <c r="AB166" s="18">
        <f t="shared" ca="1" si="80"/>
        <v>849.15223374904326</v>
      </c>
      <c r="AC166" s="18">
        <f t="shared" ca="1" si="80"/>
        <v>864.14143580898599</v>
      </c>
      <c r="AD166" s="18">
        <f t="shared" ca="1" si="80"/>
        <v>850.6659462329003</v>
      </c>
      <c r="AE166" s="18">
        <f t="shared" ca="1" si="80"/>
        <v>864.93991252569344</v>
      </c>
      <c r="AF166" s="18">
        <f t="shared" ca="1" si="80"/>
        <v>840.04293363599277</v>
      </c>
      <c r="AG166" s="18"/>
      <c r="AH166" s="18"/>
      <c r="AI166" s="18"/>
    </row>
    <row r="167" spans="4:35" x14ac:dyDescent="0.15">
      <c r="D167" s="18">
        <f t="shared" si="34"/>
        <v>449640</v>
      </c>
      <c r="E167" s="18">
        <f t="shared" ref="E167:AF167" ca="1" si="81">SQRT((E$3*E85)^2+2*E85*E$3^2*$B$6)/E$2*0.001</f>
        <v>453.68111503865708</v>
      </c>
      <c r="F167" s="18">
        <f t="shared" ca="1" si="81"/>
        <v>907.36161013951676</v>
      </c>
      <c r="G167" s="18">
        <f t="shared" ca="1" si="81"/>
        <v>1060.6561065906581</v>
      </c>
      <c r="H167" s="18">
        <f t="shared" ca="1" si="81"/>
        <v>1026.2117690212426</v>
      </c>
      <c r="I167" s="18">
        <f t="shared" ca="1" si="81"/>
        <v>1006.7867158393369</v>
      </c>
      <c r="J167" s="18">
        <f t="shared" ca="1" si="81"/>
        <v>919.77565752940905</v>
      </c>
      <c r="K167" s="18">
        <f t="shared" ca="1" si="81"/>
        <v>922.87927258974958</v>
      </c>
      <c r="L167" s="18">
        <f t="shared" ca="1" si="81"/>
        <v>925.98309425285106</v>
      </c>
      <c r="M167" s="18">
        <f t="shared" ca="1" si="81"/>
        <v>979.14979680651425</v>
      </c>
      <c r="N167" s="18">
        <f t="shared" ca="1" si="81"/>
        <v>932.19073745129981</v>
      </c>
      <c r="O167" s="18">
        <f t="shared" ca="1" si="81"/>
        <v>976.25462832034702</v>
      </c>
      <c r="P167" s="18">
        <f t="shared" ca="1" si="81"/>
        <v>938.39631402318889</v>
      </c>
      <c r="Q167" s="18">
        <f t="shared" ca="1" si="81"/>
        <v>976.16016582349073</v>
      </c>
      <c r="R167" s="18">
        <f t="shared" ca="1" si="81"/>
        <v>944.60395688995004</v>
      </c>
      <c r="S167" s="18">
        <f t="shared" ca="1" si="81"/>
        <v>977.74564468318647</v>
      </c>
      <c r="T167" s="18">
        <f t="shared" ca="1" si="81"/>
        <v>950.81159959570721</v>
      </c>
      <c r="U167" s="18">
        <f t="shared" ca="1" si="81"/>
        <v>980.41887370474922</v>
      </c>
      <c r="V167" s="18">
        <f t="shared" ca="1" si="81"/>
        <v>1057.1461525266434</v>
      </c>
      <c r="W167" s="18">
        <f t="shared" ca="1" si="81"/>
        <v>983.83700535560752</v>
      </c>
      <c r="X167" s="18">
        <f t="shared" ca="1" si="81"/>
        <v>963.22481807783322</v>
      </c>
      <c r="Y167" s="18">
        <f t="shared" ca="1" si="81"/>
        <v>1030.6981529769869</v>
      </c>
      <c r="Z167" s="18">
        <f t="shared" ca="1" si="81"/>
        <v>1051.3542903099174</v>
      </c>
      <c r="AA167" s="18">
        <f t="shared" ca="1" si="81"/>
        <v>1070.4868795704165</v>
      </c>
      <c r="AB167" s="18">
        <f t="shared" ca="1" si="81"/>
        <v>1050.7356299875166</v>
      </c>
      <c r="AC167" s="18">
        <f t="shared" ca="1" si="81"/>
        <v>1068.8579366232348</v>
      </c>
      <c r="AD167" s="18">
        <f t="shared" ca="1" si="81"/>
        <v>1051.1655803156791</v>
      </c>
      <c r="AE167" s="18">
        <f t="shared" ca="1" si="81"/>
        <v>1068.3884766499486</v>
      </c>
      <c r="AF167" s="18">
        <f t="shared" ca="1" si="81"/>
        <v>1036.3277984716392</v>
      </c>
      <c r="AG167" s="18"/>
      <c r="AH167" s="18"/>
      <c r="AI167" s="18"/>
    </row>
    <row r="168" spans="4:35" x14ac:dyDescent="0.15">
      <c r="D168" s="18">
        <f t="shared" si="34"/>
        <v>566070</v>
      </c>
      <c r="E168" s="18">
        <f t="shared" ref="E168:AF168" ca="1" si="82">SQRT((E$3*E86)^2+2*E86*E$3^2*$B$6)/E$2*0.001</f>
        <v>570.16359456205771</v>
      </c>
      <c r="F168" s="18">
        <f t="shared" ca="1" si="82"/>
        <v>1140.3263625410339</v>
      </c>
      <c r="G168" s="18">
        <f t="shared" ca="1" si="82"/>
        <v>1332.483273683943</v>
      </c>
      <c r="H168" s="18">
        <f t="shared" ca="1" si="82"/>
        <v>1288.3887069800103</v>
      </c>
      <c r="I168" s="18">
        <f t="shared" ca="1" si="82"/>
        <v>1263.1943246045405</v>
      </c>
      <c r="J168" s="18">
        <f t="shared" ca="1" si="82"/>
        <v>1152.9493192365524</v>
      </c>
      <c r="K168" s="18">
        <f t="shared" ca="1" si="82"/>
        <v>1156.1054199828375</v>
      </c>
      <c r="L168" s="18">
        <f t="shared" ca="1" si="82"/>
        <v>1159.2609007691385</v>
      </c>
      <c r="M168" s="18">
        <f t="shared" ca="1" si="82"/>
        <v>1225.4180178361278</v>
      </c>
      <c r="N168" s="18">
        <f t="shared" ca="1" si="82"/>
        <v>1165.5718622744048</v>
      </c>
      <c r="O168" s="18">
        <f t="shared" ca="1" si="82"/>
        <v>1220.2742302822528</v>
      </c>
      <c r="P168" s="18">
        <f t="shared" ca="1" si="82"/>
        <v>1171.8848901486531</v>
      </c>
      <c r="Q168" s="18">
        <f t="shared" ca="1" si="82"/>
        <v>1218.6548218436976</v>
      </c>
      <c r="R168" s="18">
        <f t="shared" ca="1" si="82"/>
        <v>1178.1958514781679</v>
      </c>
      <c r="S168" s="18">
        <f t="shared" ca="1" si="82"/>
        <v>1219.151694006533</v>
      </c>
      <c r="T168" s="18">
        <f t="shared" ca="1" si="82"/>
        <v>1184.506812721927</v>
      </c>
      <c r="U168" s="18">
        <f t="shared" ca="1" si="82"/>
        <v>1221.0151283808693</v>
      </c>
      <c r="V168" s="18">
        <f t="shared" ca="1" si="82"/>
        <v>1316.8189802873783</v>
      </c>
      <c r="W168" s="18">
        <f t="shared" ca="1" si="82"/>
        <v>1223.8178206554994</v>
      </c>
      <c r="X168" s="18">
        <f t="shared" ca="1" si="82"/>
        <v>1197.1287349576012</v>
      </c>
      <c r="Y168" s="18">
        <f t="shared" ca="1" si="82"/>
        <v>1281.287352765944</v>
      </c>
      <c r="Z168" s="18">
        <f t="shared" ca="1" si="82"/>
        <v>1306.5312165253069</v>
      </c>
      <c r="AA168" s="18">
        <f t="shared" ca="1" si="82"/>
        <v>1329.8563728343061</v>
      </c>
      <c r="AB168" s="18">
        <f t="shared" ca="1" si="82"/>
        <v>1304.2524228988736</v>
      </c>
      <c r="AC168" s="18">
        <f t="shared" ca="1" si="82"/>
        <v>1326.3090831518805</v>
      </c>
      <c r="AD168" s="18">
        <f t="shared" ca="1" si="82"/>
        <v>1303.2957657298086</v>
      </c>
      <c r="AE168" s="18">
        <f t="shared" ca="1" si="82"/>
        <v>1324.2210886611228</v>
      </c>
      <c r="AF168" s="18">
        <f t="shared" ca="1" si="82"/>
        <v>1283.1236769752807</v>
      </c>
      <c r="AG168" s="18"/>
      <c r="AH168" s="18"/>
      <c r="AI168" s="18"/>
    </row>
    <row r="169" spans="4:35" x14ac:dyDescent="0.15">
      <c r="D169" s="18">
        <f t="shared" si="34"/>
        <v>712640</v>
      </c>
      <c r="E169" s="18">
        <f t="shared" ref="E169:AF169" ca="1" si="83">SQRT((E$3*E87)^2+2*E87*E$3^2*$B$6)/E$2*0.001</f>
        <v>716.78675705072885</v>
      </c>
      <c r="F169" s="18">
        <f t="shared" ca="1" si="83"/>
        <v>1433.572894164455</v>
      </c>
      <c r="G169" s="18">
        <f t="shared" ca="1" si="83"/>
        <v>1674.6396659331833</v>
      </c>
      <c r="H169" s="18">
        <f t="shared" ca="1" si="83"/>
        <v>1618.3840428763124</v>
      </c>
      <c r="I169" s="18">
        <f t="shared" ca="1" si="83"/>
        <v>1585.914165929916</v>
      </c>
      <c r="J169" s="18">
        <f t="shared" ca="1" si="83"/>
        <v>1446.4080697728566</v>
      </c>
      <c r="K169" s="18">
        <f t="shared" ca="1" si="83"/>
        <v>1449.6176902274553</v>
      </c>
      <c r="L169" s="18">
        <f t="shared" ca="1" si="83"/>
        <v>1452.8268973788199</v>
      </c>
      <c r="M169" s="18">
        <f t="shared" ca="1" si="83"/>
        <v>1535.3215920235834</v>
      </c>
      <c r="N169" s="18">
        <f t="shared" ca="1" si="83"/>
        <v>1459.2432451895322</v>
      </c>
      <c r="O169" s="18">
        <f t="shared" ca="1" si="83"/>
        <v>1527.3223966384753</v>
      </c>
      <c r="P169" s="18">
        <f t="shared" ca="1" si="83"/>
        <v>1465.661659410187</v>
      </c>
      <c r="Q169" s="18">
        <f t="shared" ca="1" si="83"/>
        <v>1523.7607399315277</v>
      </c>
      <c r="R169" s="18">
        <f t="shared" ca="1" si="83"/>
        <v>1472.0780071281811</v>
      </c>
      <c r="S169" s="18">
        <f t="shared" ca="1" si="83"/>
        <v>1522.8576801459628</v>
      </c>
      <c r="T169" s="18">
        <f t="shared" ca="1" si="83"/>
        <v>1478.4964212572972</v>
      </c>
      <c r="U169" s="18">
        <f t="shared" ca="1" si="83"/>
        <v>1523.6791434104448</v>
      </c>
      <c r="V169" s="18">
        <f t="shared" ca="1" si="83"/>
        <v>1643.4855808819882</v>
      </c>
      <c r="W169" s="18">
        <f t="shared" ca="1" si="83"/>
        <v>1525.679727778363</v>
      </c>
      <c r="X169" s="18">
        <f t="shared" ca="1" si="83"/>
        <v>1491.3311829249085</v>
      </c>
      <c r="Y169" s="18">
        <f t="shared" ca="1" si="83"/>
        <v>1596.479907226872</v>
      </c>
      <c r="Z169" s="18">
        <f t="shared" ca="1" si="83"/>
        <v>1627.4883585954228</v>
      </c>
      <c r="AA169" s="18">
        <f t="shared" ca="1" si="83"/>
        <v>1656.0808769756127</v>
      </c>
      <c r="AB169" s="18">
        <f t="shared" ca="1" si="83"/>
        <v>1623.0948647057451</v>
      </c>
      <c r="AC169" s="18">
        <f t="shared" ca="1" si="83"/>
        <v>1650.0908889716291</v>
      </c>
      <c r="AD169" s="18">
        <f t="shared" ca="1" si="83"/>
        <v>1620.3650591299806</v>
      </c>
      <c r="AE169" s="18">
        <f t="shared" ca="1" si="83"/>
        <v>1645.935432460976</v>
      </c>
      <c r="AF169" s="18">
        <f t="shared" ca="1" si="83"/>
        <v>1593.4549009965051</v>
      </c>
      <c r="AG169" s="18"/>
      <c r="AH169" s="18"/>
      <c r="AI169" s="18"/>
    </row>
    <row r="170" spans="4:35" x14ac:dyDescent="0.15">
      <c r="D170" s="18">
        <f t="shared" si="34"/>
        <v>897160</v>
      </c>
      <c r="E170" s="18">
        <f t="shared" ref="E170:AF170" ca="1" si="84">SQRT((E$3*E88)^2+2*E88*E$3^2*$B$6)/E$2*0.001</f>
        <v>901.36092059634564</v>
      </c>
      <c r="F170" s="18">
        <f t="shared" ca="1" si="84"/>
        <v>1802.7210146102809</v>
      </c>
      <c r="G170" s="18">
        <f t="shared" ca="1" si="84"/>
        <v>2105.3486354282009</v>
      </c>
      <c r="H170" s="18">
        <f t="shared" ca="1" si="84"/>
        <v>2033.7702944728444</v>
      </c>
      <c r="I170" s="18">
        <f t="shared" ca="1" si="84"/>
        <v>1992.1284841801591</v>
      </c>
      <c r="J170" s="18">
        <f t="shared" ca="1" si="84"/>
        <v>1815.7723375232752</v>
      </c>
      <c r="K170" s="18">
        <f t="shared" ca="1" si="84"/>
        <v>1819.036098140986</v>
      </c>
      <c r="L170" s="18">
        <f t="shared" ca="1" si="84"/>
        <v>1822.2990321700638</v>
      </c>
      <c r="M170" s="18">
        <f t="shared" ca="1" si="84"/>
        <v>1925.3504936121487</v>
      </c>
      <c r="N170" s="18">
        <f t="shared" ca="1" si="84"/>
        <v>1828.8228337536734</v>
      </c>
      <c r="O170" s="18">
        <f t="shared" ca="1" si="84"/>
        <v>1913.7313022865058</v>
      </c>
      <c r="P170" s="18">
        <f t="shared" ca="1" si="84"/>
        <v>1835.3487017687662</v>
      </c>
      <c r="Q170" s="18">
        <f t="shared" ca="1" si="84"/>
        <v>1907.6965572671932</v>
      </c>
      <c r="R170" s="18">
        <f t="shared" ca="1" si="84"/>
        <v>1841.8745697596016</v>
      </c>
      <c r="S170" s="18">
        <f t="shared" ca="1" si="84"/>
        <v>1905.0085537557984</v>
      </c>
      <c r="T170" s="18">
        <f t="shared" ca="1" si="84"/>
        <v>1848.4004377264366</v>
      </c>
      <c r="U170" s="18">
        <f t="shared" ca="1" si="84"/>
        <v>1904.4924705611816</v>
      </c>
      <c r="V170" s="18">
        <f t="shared" ca="1" si="84"/>
        <v>2054.5015237300381</v>
      </c>
      <c r="W170" s="18">
        <f t="shared" ca="1" si="84"/>
        <v>1905.4580332882624</v>
      </c>
      <c r="X170" s="18">
        <f t="shared" ca="1" si="84"/>
        <v>1861.4501071331601</v>
      </c>
      <c r="Y170" s="18">
        <f t="shared" ca="1" si="84"/>
        <v>1993.0137572407316</v>
      </c>
      <c r="Z170" s="18">
        <f t="shared" ca="1" si="84"/>
        <v>2031.2634748292289</v>
      </c>
      <c r="AA170" s="18">
        <f t="shared" ca="1" si="84"/>
        <v>2066.4736486272027</v>
      </c>
      <c r="AB170" s="18">
        <f t="shared" ca="1" si="84"/>
        <v>2024.1823954830122</v>
      </c>
      <c r="AC170" s="18">
        <f t="shared" ca="1" si="84"/>
        <v>2057.3830931023303</v>
      </c>
      <c r="AD170" s="18">
        <f t="shared" ca="1" si="84"/>
        <v>2019.1950105271872</v>
      </c>
      <c r="AE170" s="18">
        <f t="shared" ca="1" si="84"/>
        <v>2050.604589321691</v>
      </c>
      <c r="AF170" s="18">
        <f t="shared" ca="1" si="84"/>
        <v>1983.7739127087095</v>
      </c>
      <c r="AG170" s="18"/>
      <c r="AH170" s="18"/>
      <c r="AI170" s="18"/>
    </row>
    <row r="172" spans="4:35" x14ac:dyDescent="0.15">
      <c r="D172" t="s">
        <v>365</v>
      </c>
    </row>
    <row r="173" spans="4:35" x14ac:dyDescent="0.15">
      <c r="D173" s="18">
        <f>D9</f>
        <v>1.1294999999999999E-2</v>
      </c>
      <c r="E173" s="18">
        <f t="shared" ref="E173:AF173" ca="1" si="85">SQRT(1-($B$6*E$3/($B$6*E$3+E9*E$3))^2)</f>
        <v>0.99974189436551197</v>
      </c>
      <c r="F173" s="18">
        <f t="shared" ca="1" si="85"/>
        <v>0.99974239736391346</v>
      </c>
      <c r="G173" s="18">
        <f t="shared" ca="1" si="85"/>
        <v>0.99984097234712832</v>
      </c>
      <c r="H173" s="18">
        <f t="shared" ca="1" si="85"/>
        <v>0.99991470835022345</v>
      </c>
      <c r="I173" s="18">
        <f t="shared" ca="1" si="85"/>
        <v>0.99994781706623137</v>
      </c>
      <c r="J173" s="18">
        <f t="shared" ca="1" si="85"/>
        <v>0.999969101288255</v>
      </c>
      <c r="K173" s="18">
        <f t="shared" ca="1" si="85"/>
        <v>0.99997689860543471</v>
      </c>
      <c r="L173" s="18">
        <f t="shared" ca="1" si="85"/>
        <v>0.99998207541331441</v>
      </c>
      <c r="M173" s="18">
        <f t="shared" ca="1" si="85"/>
        <v>0.99998415577515087</v>
      </c>
      <c r="N173" s="18">
        <f t="shared" ca="1" si="85"/>
        <v>0.99998848497191206</v>
      </c>
      <c r="O173" s="18">
        <f t="shared" ca="1" si="85"/>
        <v>0.999988879800214</v>
      </c>
      <c r="P173" s="18">
        <f t="shared" ca="1" si="85"/>
        <v>0.99999149860597536</v>
      </c>
      <c r="Q173" s="18">
        <f t="shared" ca="1" si="85"/>
        <v>0.99999167642812037</v>
      </c>
      <c r="R173" s="18">
        <f t="shared" ca="1" si="85"/>
        <v>0.99999342540390668</v>
      </c>
      <c r="S173" s="18">
        <f t="shared" ca="1" si="85"/>
        <v>0.99999348692701706</v>
      </c>
      <c r="T173" s="18">
        <f t="shared" ca="1" si="85"/>
        <v>0.99999475386243708</v>
      </c>
      <c r="U173" s="18">
        <f t="shared" ca="1" si="85"/>
        <v>0.99999475236507729</v>
      </c>
      <c r="V173" s="18">
        <f t="shared" ca="1" si="85"/>
        <v>0.99999424332652276</v>
      </c>
      <c r="W173" s="18">
        <f t="shared" ca="1" si="85"/>
        <v>0.99999568494994651</v>
      </c>
      <c r="X173" s="18">
        <f t="shared" ca="1" si="85"/>
        <v>0.99999606028950072</v>
      </c>
      <c r="Y173" s="18">
        <f t="shared" ca="1" si="85"/>
        <v>0.99999571798211351</v>
      </c>
      <c r="Z173" s="18">
        <f t="shared" ca="1" si="85"/>
        <v>0.99999605077336806</v>
      </c>
      <c r="AA173" s="18">
        <f t="shared" ca="1" si="85"/>
        <v>0.9999960380314642</v>
      </c>
      <c r="AB173" s="18">
        <f t="shared" ca="1" si="85"/>
        <v>0.99999631469675065</v>
      </c>
      <c r="AC173" s="18">
        <f t="shared" ca="1" si="85"/>
        <v>0.99999664731737525</v>
      </c>
      <c r="AD173" s="18">
        <f t="shared" ca="1" si="85"/>
        <v>0.99999683958913343</v>
      </c>
      <c r="AE173" s="18">
        <f t="shared" ca="1" si="85"/>
        <v>0.99999680820801862</v>
      </c>
      <c r="AF173" s="18">
        <f t="shared" ca="1" si="85"/>
        <v>0.99999707821069994</v>
      </c>
    </row>
    <row r="174" spans="4:35" x14ac:dyDescent="0.15">
      <c r="D174" s="18">
        <f t="shared" ref="D174:D237" si="86">D10</f>
        <v>1.4219000000000001E-2</v>
      </c>
      <c r="E174" s="18">
        <f t="shared" ref="E174:AF174" ca="1" si="87">SQRT(1-($B$6*E$3/($B$6*E$3+E10*E$3))^2)</f>
        <v>0.99974189440206462</v>
      </c>
      <c r="F174" s="18">
        <f t="shared" ca="1" si="87"/>
        <v>0.99974239740035931</v>
      </c>
      <c r="G174" s="18">
        <f t="shared" ca="1" si="87"/>
        <v>0.99984097236480585</v>
      </c>
      <c r="H174" s="18">
        <f t="shared" ca="1" si="87"/>
        <v>0.99991470835716667</v>
      </c>
      <c r="I174" s="18">
        <f t="shared" ca="1" si="87"/>
        <v>0.99994781706955405</v>
      </c>
      <c r="J174" s="18">
        <f t="shared" ca="1" si="87"/>
        <v>0.99996910128976901</v>
      </c>
      <c r="K174" s="18">
        <f t="shared" ca="1" si="87"/>
        <v>0.99997689860641337</v>
      </c>
      <c r="L174" s="18">
        <f t="shared" ca="1" si="87"/>
        <v>0.99998207541398332</v>
      </c>
      <c r="M174" s="18">
        <f t="shared" ca="1" si="87"/>
        <v>0.99998415577570676</v>
      </c>
      <c r="N174" s="18">
        <f t="shared" ca="1" si="87"/>
        <v>0.99998848497225645</v>
      </c>
      <c r="O174" s="18">
        <f t="shared" ca="1" si="87"/>
        <v>0.99998887980054085</v>
      </c>
      <c r="P174" s="18">
        <f t="shared" ca="1" si="87"/>
        <v>0.99999149860619385</v>
      </c>
      <c r="Q174" s="18">
        <f t="shared" ca="1" si="87"/>
        <v>0.99999167642833209</v>
      </c>
      <c r="R174" s="18">
        <f t="shared" ca="1" si="87"/>
        <v>0.99999342540405534</v>
      </c>
      <c r="S174" s="18">
        <f t="shared" ca="1" si="87"/>
        <v>0.99999348692716361</v>
      </c>
      <c r="T174" s="18">
        <f t="shared" ca="1" si="87"/>
        <v>0.99999475386254288</v>
      </c>
      <c r="U174" s="18">
        <f t="shared" ca="1" si="87"/>
        <v>0.99999475236518331</v>
      </c>
      <c r="V174" s="18">
        <f t="shared" ca="1" si="87"/>
        <v>0.99999424332664455</v>
      </c>
      <c r="W174" s="18">
        <f t="shared" ca="1" si="87"/>
        <v>0.99999568495002555</v>
      </c>
      <c r="X174" s="18">
        <f t="shared" ca="1" si="87"/>
        <v>0.99999606028956967</v>
      </c>
      <c r="Y174" s="18">
        <f t="shared" ca="1" si="87"/>
        <v>0.99999571798219156</v>
      </c>
      <c r="Z174" s="18">
        <f t="shared" ca="1" si="87"/>
        <v>0.99999605077343723</v>
      </c>
      <c r="AA174" s="18">
        <f t="shared" ca="1" si="87"/>
        <v>0.9999960380315337</v>
      </c>
      <c r="AB174" s="18">
        <f t="shared" ca="1" si="87"/>
        <v>0.99999631469681305</v>
      </c>
      <c r="AC174" s="18">
        <f t="shared" ca="1" si="87"/>
        <v>0.99999664731742943</v>
      </c>
      <c r="AD174" s="18">
        <f t="shared" ca="1" si="87"/>
        <v>0.99999683958918295</v>
      </c>
      <c r="AE174" s="18">
        <f t="shared" ca="1" si="87"/>
        <v>0.99999680820806891</v>
      </c>
      <c r="AF174" s="18">
        <f t="shared" ca="1" si="87"/>
        <v>0.99999707821074391</v>
      </c>
    </row>
    <row r="175" spans="4:35" x14ac:dyDescent="0.15">
      <c r="D175" s="18">
        <f t="shared" si="86"/>
        <v>1.7901E-2</v>
      </c>
      <c r="E175" s="18">
        <f t="shared" ref="E175:AF175" ca="1" si="88">SQRT(1-($B$6*E$3/($B$6*E$3+E11*E$3))^2)</f>
        <v>0.99974189444809292</v>
      </c>
      <c r="F175" s="18">
        <f t="shared" ca="1" si="88"/>
        <v>0.99974239744625304</v>
      </c>
      <c r="G175" s="18">
        <f t="shared" ca="1" si="88"/>
        <v>0.99984097238706593</v>
      </c>
      <c r="H175" s="18">
        <f t="shared" ca="1" si="88"/>
        <v>0.9999147083659099</v>
      </c>
      <c r="I175" s="18">
        <f t="shared" ca="1" si="88"/>
        <v>0.99994781707373814</v>
      </c>
      <c r="J175" s="18">
        <f t="shared" ca="1" si="88"/>
        <v>0.99996910129167538</v>
      </c>
      <c r="K175" s="18">
        <f t="shared" ca="1" si="88"/>
        <v>0.99997689860764583</v>
      </c>
      <c r="L175" s="18">
        <f t="shared" ca="1" si="88"/>
        <v>0.99998207541482564</v>
      </c>
      <c r="M175" s="18">
        <f t="shared" ca="1" si="88"/>
        <v>0.99998415577640676</v>
      </c>
      <c r="N175" s="18">
        <f t="shared" ca="1" si="88"/>
        <v>0.99998848497269022</v>
      </c>
      <c r="O175" s="18">
        <f t="shared" ca="1" si="88"/>
        <v>0.99998887980095252</v>
      </c>
      <c r="P175" s="18">
        <f t="shared" ca="1" si="88"/>
        <v>0.99999149860646896</v>
      </c>
      <c r="Q175" s="18">
        <f t="shared" ca="1" si="88"/>
        <v>0.99999167642859865</v>
      </c>
      <c r="R175" s="18">
        <f t="shared" ca="1" si="88"/>
        <v>0.99999342540424241</v>
      </c>
      <c r="S175" s="18">
        <f t="shared" ca="1" si="88"/>
        <v>0.99999348692734813</v>
      </c>
      <c r="T175" s="18">
        <f t="shared" ca="1" si="88"/>
        <v>0.99999475386267633</v>
      </c>
      <c r="U175" s="18">
        <f t="shared" ca="1" si="88"/>
        <v>0.99999475236531676</v>
      </c>
      <c r="V175" s="18">
        <f t="shared" ca="1" si="88"/>
        <v>0.99999424332679787</v>
      </c>
      <c r="W175" s="18">
        <f t="shared" ca="1" si="88"/>
        <v>0.99999568495012503</v>
      </c>
      <c r="X175" s="18">
        <f t="shared" ca="1" si="88"/>
        <v>0.99999606028965649</v>
      </c>
      <c r="Y175" s="18">
        <f t="shared" ca="1" si="88"/>
        <v>0.99999571798228992</v>
      </c>
      <c r="Z175" s="18">
        <f t="shared" ca="1" si="88"/>
        <v>0.99999605077352438</v>
      </c>
      <c r="AA175" s="18">
        <f t="shared" ca="1" si="88"/>
        <v>0.99999603803162129</v>
      </c>
      <c r="AB175" s="18">
        <f t="shared" ca="1" si="88"/>
        <v>0.99999631469689154</v>
      </c>
      <c r="AC175" s="18">
        <f t="shared" ca="1" si="88"/>
        <v>0.99999664731749749</v>
      </c>
      <c r="AD175" s="18">
        <f t="shared" ca="1" si="88"/>
        <v>0.99999683958924523</v>
      </c>
      <c r="AE175" s="18">
        <f t="shared" ca="1" si="88"/>
        <v>0.99999680820813219</v>
      </c>
      <c r="AF175" s="18">
        <f t="shared" ca="1" si="88"/>
        <v>0.99999707821079931</v>
      </c>
    </row>
    <row r="176" spans="4:35" x14ac:dyDescent="0.15">
      <c r="D176" s="18">
        <f t="shared" si="86"/>
        <v>2.2536E-2</v>
      </c>
      <c r="E176" s="18">
        <f t="shared" ref="E176:AF176" ca="1" si="89">SQRT(1-($B$6*E$3/($B$6*E$3+E12*E$3))^2)</f>
        <v>0.99974189450603457</v>
      </c>
      <c r="F176" s="18">
        <f t="shared" ca="1" si="89"/>
        <v>0.99974239750402538</v>
      </c>
      <c r="G176" s="18">
        <f t="shared" ca="1" si="89"/>
        <v>0.99984097241508751</v>
      </c>
      <c r="H176" s="18">
        <f t="shared" ca="1" si="89"/>
        <v>0.99991470837691609</v>
      </c>
      <c r="I176" s="18">
        <f t="shared" ca="1" si="89"/>
        <v>0.99994781707900515</v>
      </c>
      <c r="J176" s="18">
        <f t="shared" ca="1" si="89"/>
        <v>0.99996910129407512</v>
      </c>
      <c r="K176" s="18">
        <f t="shared" ca="1" si="89"/>
        <v>0.99997689860919725</v>
      </c>
      <c r="L176" s="18">
        <f t="shared" ca="1" si="89"/>
        <v>0.99998207541588591</v>
      </c>
      <c r="M176" s="18">
        <f t="shared" ca="1" si="89"/>
        <v>0.99998415577728794</v>
      </c>
      <c r="N176" s="18">
        <f t="shared" ca="1" si="89"/>
        <v>0.99998848497323611</v>
      </c>
      <c r="O176" s="18">
        <f t="shared" ca="1" si="89"/>
        <v>0.99998887980147066</v>
      </c>
      <c r="P176" s="18">
        <f t="shared" ca="1" si="89"/>
        <v>0.99999149860681535</v>
      </c>
      <c r="Q176" s="18">
        <f t="shared" ca="1" si="89"/>
        <v>0.99999167642893416</v>
      </c>
      <c r="R176" s="18">
        <f t="shared" ca="1" si="89"/>
        <v>0.999993425404478</v>
      </c>
      <c r="S176" s="18">
        <f t="shared" ca="1" si="89"/>
        <v>0.99999348692758039</v>
      </c>
      <c r="T176" s="18">
        <f t="shared" ca="1" si="89"/>
        <v>0.9999947538628442</v>
      </c>
      <c r="U176" s="18">
        <f t="shared" ca="1" si="89"/>
        <v>0.99999475236548474</v>
      </c>
      <c r="V176" s="18">
        <f t="shared" ca="1" si="89"/>
        <v>0.99999424332699083</v>
      </c>
      <c r="W176" s="18">
        <f t="shared" ca="1" si="89"/>
        <v>0.99999568495025026</v>
      </c>
      <c r="X176" s="18">
        <f t="shared" ca="1" si="89"/>
        <v>0.99999606028976573</v>
      </c>
      <c r="Y176" s="18">
        <f t="shared" ca="1" si="89"/>
        <v>0.99999571798241371</v>
      </c>
      <c r="Z176" s="18">
        <f t="shared" ca="1" si="89"/>
        <v>0.99999605077363396</v>
      </c>
      <c r="AA176" s="18">
        <f t="shared" ca="1" si="89"/>
        <v>0.99999603803173143</v>
      </c>
      <c r="AB176" s="18">
        <f t="shared" ca="1" si="89"/>
        <v>0.99999631469699035</v>
      </c>
      <c r="AC176" s="18">
        <f t="shared" ca="1" si="89"/>
        <v>0.99999664731758331</v>
      </c>
      <c r="AD176" s="18">
        <f t="shared" ca="1" si="89"/>
        <v>0.99999683958932373</v>
      </c>
      <c r="AE176" s="18">
        <f t="shared" ca="1" si="89"/>
        <v>0.99999680820821191</v>
      </c>
      <c r="AF176" s="18">
        <f t="shared" ca="1" si="89"/>
        <v>0.99999707821086914</v>
      </c>
    </row>
    <row r="177" spans="4:32" x14ac:dyDescent="0.15">
      <c r="D177" s="18">
        <f t="shared" si="86"/>
        <v>2.8371E-2</v>
      </c>
      <c r="E177" s="18">
        <f t="shared" ref="E177:AF177" ca="1" si="90">SQRT(1-($B$6*E$3/($B$6*E$3+E13*E$3))^2)</f>
        <v>0.99974189457897733</v>
      </c>
      <c r="F177" s="18">
        <f t="shared" ca="1" si="90"/>
        <v>0.99974239757675498</v>
      </c>
      <c r="G177" s="18">
        <f t="shared" ca="1" si="90"/>
        <v>0.99984097245036396</v>
      </c>
      <c r="H177" s="18">
        <f t="shared" ca="1" si="90"/>
        <v>0.99991470839077179</v>
      </c>
      <c r="I177" s="18">
        <f t="shared" ca="1" si="90"/>
        <v>0.99994781708563585</v>
      </c>
      <c r="J177" s="18">
        <f t="shared" ca="1" si="90"/>
        <v>0.99996910129709637</v>
      </c>
      <c r="K177" s="18">
        <f t="shared" ca="1" si="90"/>
        <v>0.99997689861115024</v>
      </c>
      <c r="L177" s="18">
        <f t="shared" ca="1" si="90"/>
        <v>0.99998207541722084</v>
      </c>
      <c r="M177" s="18">
        <f t="shared" ca="1" si="90"/>
        <v>0.99998415577839728</v>
      </c>
      <c r="N177" s="18">
        <f t="shared" ca="1" si="90"/>
        <v>0.99998848497392345</v>
      </c>
      <c r="O177" s="18">
        <f t="shared" ca="1" si="90"/>
        <v>0.99998887980212292</v>
      </c>
      <c r="P177" s="18">
        <f t="shared" ca="1" si="90"/>
        <v>0.99999149860725134</v>
      </c>
      <c r="Q177" s="18">
        <f t="shared" ca="1" si="90"/>
        <v>0.9999916764293566</v>
      </c>
      <c r="R177" s="18">
        <f t="shared" ca="1" si="90"/>
        <v>0.99999342540477454</v>
      </c>
      <c r="S177" s="18">
        <f t="shared" ca="1" si="90"/>
        <v>0.99999348692787271</v>
      </c>
      <c r="T177" s="18">
        <f t="shared" ca="1" si="90"/>
        <v>0.99999475386305559</v>
      </c>
      <c r="U177" s="18">
        <f t="shared" ca="1" si="90"/>
        <v>0.99999475236569613</v>
      </c>
      <c r="V177" s="18">
        <f t="shared" ca="1" si="90"/>
        <v>0.99999424332723374</v>
      </c>
      <c r="W177" s="18">
        <f t="shared" ca="1" si="90"/>
        <v>0.99999568495040791</v>
      </c>
      <c r="X177" s="18">
        <f t="shared" ca="1" si="90"/>
        <v>0.99999606028990329</v>
      </c>
      <c r="Y177" s="18">
        <f t="shared" ca="1" si="90"/>
        <v>0.99999571798256959</v>
      </c>
      <c r="Z177" s="18">
        <f t="shared" ca="1" si="90"/>
        <v>0.99999605077377207</v>
      </c>
      <c r="AA177" s="18">
        <f t="shared" ca="1" si="90"/>
        <v>0.99999603803187009</v>
      </c>
      <c r="AB177" s="18">
        <f t="shared" ca="1" si="90"/>
        <v>0.99999631469711481</v>
      </c>
      <c r="AC177" s="18">
        <f t="shared" ca="1" si="90"/>
        <v>0.99999664731769133</v>
      </c>
      <c r="AD177" s="18">
        <f t="shared" ca="1" si="90"/>
        <v>0.99999683958942265</v>
      </c>
      <c r="AE177" s="18">
        <f t="shared" ca="1" si="90"/>
        <v>0.99999680820831216</v>
      </c>
      <c r="AF177" s="18">
        <f t="shared" ca="1" si="90"/>
        <v>0.99999707821095696</v>
      </c>
    </row>
    <row r="178" spans="4:32" x14ac:dyDescent="0.15">
      <c r="D178" s="18">
        <f t="shared" si="86"/>
        <v>3.5716999999999999E-2</v>
      </c>
      <c r="E178" s="18">
        <f t="shared" ref="E178:AF178" ca="1" si="91">SQRT(1-($B$6*E$3/($B$6*E$3+E14*E$3))^2)</f>
        <v>0.99974189467080876</v>
      </c>
      <c r="F178" s="18">
        <f t="shared" ca="1" si="91"/>
        <v>0.99974239766831818</v>
      </c>
      <c r="G178" s="18">
        <f t="shared" ca="1" si="91"/>
        <v>0.99984097249477522</v>
      </c>
      <c r="H178" s="18">
        <f t="shared" ca="1" si="91"/>
        <v>0.99991470840821539</v>
      </c>
      <c r="I178" s="18">
        <f t="shared" ca="1" si="91"/>
        <v>0.9999478170939835</v>
      </c>
      <c r="J178" s="18">
        <f t="shared" ca="1" si="91"/>
        <v>0.99996910130089978</v>
      </c>
      <c r="K178" s="18">
        <f t="shared" ca="1" si="91"/>
        <v>0.99997689861360917</v>
      </c>
      <c r="L178" s="18">
        <f t="shared" ca="1" si="91"/>
        <v>0.99998207541890138</v>
      </c>
      <c r="M178" s="18">
        <f t="shared" ca="1" si="91"/>
        <v>0.99998415577979394</v>
      </c>
      <c r="N178" s="18">
        <f t="shared" ca="1" si="91"/>
        <v>0.99998848497478876</v>
      </c>
      <c r="O178" s="18">
        <f t="shared" ca="1" si="91"/>
        <v>0.99998887980294404</v>
      </c>
      <c r="P178" s="18">
        <f t="shared" ca="1" si="91"/>
        <v>0.99999149860780023</v>
      </c>
      <c r="Q178" s="18">
        <f t="shared" ca="1" si="91"/>
        <v>0.99999167642988829</v>
      </c>
      <c r="R178" s="18">
        <f t="shared" ca="1" si="91"/>
        <v>0.9999934254051478</v>
      </c>
      <c r="S178" s="18">
        <f t="shared" ca="1" si="91"/>
        <v>0.99999348692824086</v>
      </c>
      <c r="T178" s="18">
        <f t="shared" ca="1" si="91"/>
        <v>0.99999475386332159</v>
      </c>
      <c r="U178" s="18">
        <f t="shared" ca="1" si="91"/>
        <v>0.99999475236596236</v>
      </c>
      <c r="V178" s="18">
        <f t="shared" ca="1" si="91"/>
        <v>0.99999424332753961</v>
      </c>
      <c r="W178" s="18">
        <f t="shared" ca="1" si="91"/>
        <v>0.99999568495060642</v>
      </c>
      <c r="X178" s="18">
        <f t="shared" ca="1" si="91"/>
        <v>0.99999606029007637</v>
      </c>
      <c r="Y178" s="18">
        <f t="shared" ca="1" si="91"/>
        <v>0.99999571798276576</v>
      </c>
      <c r="Z178" s="18">
        <f t="shared" ca="1" si="91"/>
        <v>0.99999605077394582</v>
      </c>
      <c r="AA178" s="18">
        <f t="shared" ca="1" si="91"/>
        <v>0.99999603803204473</v>
      </c>
      <c r="AB178" s="18">
        <f t="shared" ca="1" si="91"/>
        <v>0.99999631469727146</v>
      </c>
      <c r="AC178" s="18">
        <f t="shared" ca="1" si="91"/>
        <v>0.99999664731782723</v>
      </c>
      <c r="AD178" s="18">
        <f t="shared" ca="1" si="91"/>
        <v>0.99999683958954699</v>
      </c>
      <c r="AE178" s="18">
        <f t="shared" ca="1" si="91"/>
        <v>0.9999968082084385</v>
      </c>
      <c r="AF178" s="18">
        <f t="shared" ca="1" si="91"/>
        <v>0.99999707821106754</v>
      </c>
    </row>
    <row r="179" spans="4:32" x14ac:dyDescent="0.15">
      <c r="D179" s="18">
        <f t="shared" si="86"/>
        <v>4.4964999999999998E-2</v>
      </c>
      <c r="E179" s="18">
        <f t="shared" ref="E179:AF179" ca="1" si="92">SQRT(1-($B$6*E$3/($B$6*E$3+E15*E$3))^2)</f>
        <v>0.99974189478641695</v>
      </c>
      <c r="F179" s="18">
        <f t="shared" ca="1" si="92"/>
        <v>0.99974239778358853</v>
      </c>
      <c r="G179" s="18">
        <f t="shared" ca="1" si="92"/>
        <v>0.99984097255068538</v>
      </c>
      <c r="H179" s="18">
        <f t="shared" ca="1" si="92"/>
        <v>0.99991470843017538</v>
      </c>
      <c r="I179" s="18">
        <f t="shared" ca="1" si="92"/>
        <v>0.99994781710449254</v>
      </c>
      <c r="J179" s="18">
        <f t="shared" ca="1" si="92"/>
        <v>0.99996910130568806</v>
      </c>
      <c r="K179" s="18">
        <f t="shared" ca="1" si="92"/>
        <v>0.99997689861670458</v>
      </c>
      <c r="L179" s="18">
        <f t="shared" ca="1" si="92"/>
        <v>0.99998207542101702</v>
      </c>
      <c r="M179" s="18">
        <f t="shared" ca="1" si="92"/>
        <v>0.9999841557815522</v>
      </c>
      <c r="N179" s="18">
        <f t="shared" ca="1" si="92"/>
        <v>0.99998848497587811</v>
      </c>
      <c r="O179" s="18">
        <f t="shared" ca="1" si="92"/>
        <v>0.99998887980397788</v>
      </c>
      <c r="P179" s="18">
        <f t="shared" ca="1" si="92"/>
        <v>0.99999149860849135</v>
      </c>
      <c r="Q179" s="18">
        <f t="shared" ca="1" si="92"/>
        <v>0.99999167643055775</v>
      </c>
      <c r="R179" s="18">
        <f t="shared" ca="1" si="92"/>
        <v>0.99999342540561775</v>
      </c>
      <c r="S179" s="18">
        <f t="shared" ca="1" si="92"/>
        <v>0.99999348692870416</v>
      </c>
      <c r="T179" s="18">
        <f t="shared" ca="1" si="92"/>
        <v>0.99999475386365666</v>
      </c>
      <c r="U179" s="18">
        <f t="shared" ca="1" si="92"/>
        <v>0.99999475236629742</v>
      </c>
      <c r="V179" s="18">
        <f t="shared" ca="1" si="92"/>
        <v>0.99999424332792464</v>
      </c>
      <c r="W179" s="18">
        <f t="shared" ca="1" si="92"/>
        <v>0.99999568495085633</v>
      </c>
      <c r="X179" s="18">
        <f t="shared" ca="1" si="92"/>
        <v>0.99999606029029442</v>
      </c>
      <c r="Y179" s="18">
        <f t="shared" ca="1" si="92"/>
        <v>0.99999571798301279</v>
      </c>
      <c r="Z179" s="18">
        <f t="shared" ca="1" si="92"/>
        <v>0.99999605077416465</v>
      </c>
      <c r="AA179" s="18">
        <f t="shared" ca="1" si="92"/>
        <v>0.99999603803226467</v>
      </c>
      <c r="AB179" s="18">
        <f t="shared" ca="1" si="92"/>
        <v>0.99999631469746875</v>
      </c>
      <c r="AC179" s="18">
        <f t="shared" ca="1" si="92"/>
        <v>0.99999664731799842</v>
      </c>
      <c r="AD179" s="18">
        <f t="shared" ca="1" si="92"/>
        <v>0.99999683958970365</v>
      </c>
      <c r="AE179" s="18">
        <f t="shared" ca="1" si="92"/>
        <v>0.99999680820859749</v>
      </c>
      <c r="AF179" s="18">
        <f t="shared" ca="1" si="92"/>
        <v>0.99999707821120676</v>
      </c>
    </row>
    <row r="180" spans="4:32" x14ac:dyDescent="0.15">
      <c r="D180" s="18">
        <f t="shared" si="86"/>
        <v>5.6606999999999998E-2</v>
      </c>
      <c r="E180" s="18">
        <f t="shared" ref="E180:AF180" ca="1" si="93">SQRT(1-($B$6*E$3/($B$6*E$3+E16*E$3))^2)</f>
        <v>0.99974189493195209</v>
      </c>
      <c r="F180" s="18">
        <f t="shared" ca="1" si="93"/>
        <v>0.99974239792869835</v>
      </c>
      <c r="G180" s="18">
        <f t="shared" ca="1" si="93"/>
        <v>0.99984097262106875</v>
      </c>
      <c r="H180" s="18">
        <f t="shared" ca="1" si="93"/>
        <v>0.99991470845782016</v>
      </c>
      <c r="I180" s="18">
        <f t="shared" ca="1" si="93"/>
        <v>0.99994781711772207</v>
      </c>
      <c r="J180" s="18">
        <f t="shared" ca="1" si="93"/>
        <v>0.9999691013117159</v>
      </c>
      <c r="K180" s="18">
        <f t="shared" ca="1" si="93"/>
        <v>0.99997689862060135</v>
      </c>
      <c r="L180" s="18">
        <f t="shared" ca="1" si="93"/>
        <v>0.99998207542368034</v>
      </c>
      <c r="M180" s="18">
        <f t="shared" ca="1" si="93"/>
        <v>0.99998415578376554</v>
      </c>
      <c r="N180" s="18">
        <f t="shared" ca="1" si="93"/>
        <v>0.99998848497724946</v>
      </c>
      <c r="O180" s="18">
        <f t="shared" ca="1" si="93"/>
        <v>0.99998887980527928</v>
      </c>
      <c r="P180" s="18">
        <f t="shared" ca="1" si="93"/>
        <v>0.99999149860936121</v>
      </c>
      <c r="Q180" s="18">
        <f t="shared" ca="1" si="93"/>
        <v>0.99999167643140063</v>
      </c>
      <c r="R180" s="18">
        <f t="shared" ca="1" si="93"/>
        <v>0.99999342540620939</v>
      </c>
      <c r="S180" s="18">
        <f t="shared" ca="1" si="93"/>
        <v>0.99999348692928758</v>
      </c>
      <c r="T180" s="18">
        <f t="shared" ca="1" si="93"/>
        <v>0.99999475386407832</v>
      </c>
      <c r="U180" s="18">
        <f t="shared" ca="1" si="93"/>
        <v>0.99999475236671931</v>
      </c>
      <c r="V180" s="18">
        <f t="shared" ca="1" si="93"/>
        <v>0.99999424332840947</v>
      </c>
      <c r="W180" s="18">
        <f t="shared" ca="1" si="93"/>
        <v>0.99999568495117086</v>
      </c>
      <c r="X180" s="18">
        <f t="shared" ca="1" si="93"/>
        <v>0.99999606029056887</v>
      </c>
      <c r="Y180" s="18">
        <f t="shared" ca="1" si="93"/>
        <v>0.99999571798332376</v>
      </c>
      <c r="Z180" s="18">
        <f t="shared" ca="1" si="93"/>
        <v>0.99999605077444009</v>
      </c>
      <c r="AA180" s="18">
        <f t="shared" ca="1" si="93"/>
        <v>0.99999603803254145</v>
      </c>
      <c r="AB180" s="18">
        <f t="shared" ca="1" si="93"/>
        <v>0.99999631469771699</v>
      </c>
      <c r="AC180" s="18">
        <f t="shared" ca="1" si="93"/>
        <v>0.9999966473182138</v>
      </c>
      <c r="AD180" s="18">
        <f t="shared" ca="1" si="93"/>
        <v>0.99999683958990082</v>
      </c>
      <c r="AE180" s="18">
        <f t="shared" ca="1" si="93"/>
        <v>0.99999680820879755</v>
      </c>
      <c r="AF180" s="18">
        <f t="shared" ca="1" si="93"/>
        <v>0.99999707821138206</v>
      </c>
    </row>
    <row r="181" spans="4:32" x14ac:dyDescent="0.15">
      <c r="D181" s="18">
        <f t="shared" si="86"/>
        <v>7.1263999999999994E-2</v>
      </c>
      <c r="E181" s="18">
        <f t="shared" ref="E181:AF181" ca="1" si="94">SQRT(1-($B$6*E$3/($B$6*E$3+E17*E$3))^2)</f>
        <v>0.99974189511517708</v>
      </c>
      <c r="F181" s="18">
        <f t="shared" ca="1" si="94"/>
        <v>0.9997423981113881</v>
      </c>
      <c r="G181" s="18">
        <f t="shared" ca="1" si="94"/>
        <v>0.99984097270967964</v>
      </c>
      <c r="H181" s="18">
        <f t="shared" ca="1" si="94"/>
        <v>0.99991470849262432</v>
      </c>
      <c r="I181" s="18">
        <f t="shared" ca="1" si="94"/>
        <v>0.99994781713437764</v>
      </c>
      <c r="J181" s="18">
        <f t="shared" ca="1" si="94"/>
        <v>0.99996910131930472</v>
      </c>
      <c r="K181" s="18">
        <f t="shared" ca="1" si="94"/>
        <v>0.99997689862550732</v>
      </c>
      <c r="L181" s="18">
        <f t="shared" ca="1" si="94"/>
        <v>0.99998207542703332</v>
      </c>
      <c r="M181" s="18">
        <f t="shared" ca="1" si="94"/>
        <v>0.99998415578655209</v>
      </c>
      <c r="N181" s="18">
        <f t="shared" ca="1" si="94"/>
        <v>0.99998848497897597</v>
      </c>
      <c r="O181" s="18">
        <f t="shared" ca="1" si="94"/>
        <v>0.99998887980691775</v>
      </c>
      <c r="P181" s="18">
        <f t="shared" ca="1" si="94"/>
        <v>0.99999149861045644</v>
      </c>
      <c r="Q181" s="18">
        <f t="shared" ca="1" si="94"/>
        <v>0.99999167643246167</v>
      </c>
      <c r="R181" s="18">
        <f t="shared" ca="1" si="94"/>
        <v>0.99999342540695424</v>
      </c>
      <c r="S181" s="18">
        <f t="shared" ca="1" si="94"/>
        <v>0.99999348693002199</v>
      </c>
      <c r="T181" s="18">
        <f t="shared" ca="1" si="94"/>
        <v>0.99999475386460923</v>
      </c>
      <c r="U181" s="18">
        <f t="shared" ca="1" si="94"/>
        <v>0.99999475236725044</v>
      </c>
      <c r="V181" s="18">
        <f t="shared" ca="1" si="94"/>
        <v>0.99999424332901976</v>
      </c>
      <c r="W181" s="18">
        <f t="shared" ca="1" si="94"/>
        <v>0.99999568495156688</v>
      </c>
      <c r="X181" s="18">
        <f t="shared" ca="1" si="94"/>
        <v>0.99999606029091437</v>
      </c>
      <c r="Y181" s="18">
        <f t="shared" ca="1" si="94"/>
        <v>0.99999571798371534</v>
      </c>
      <c r="Z181" s="18">
        <f t="shared" ca="1" si="94"/>
        <v>0.99999605077478682</v>
      </c>
      <c r="AA181" s="18">
        <f t="shared" ca="1" si="94"/>
        <v>0.99999603803288983</v>
      </c>
      <c r="AB181" s="18">
        <f t="shared" ca="1" si="94"/>
        <v>0.99999631469802963</v>
      </c>
      <c r="AC181" s="18">
        <f t="shared" ca="1" si="94"/>
        <v>0.99999664731848503</v>
      </c>
      <c r="AD181" s="18">
        <f t="shared" ca="1" si="94"/>
        <v>0.99999683959014907</v>
      </c>
      <c r="AE181" s="18">
        <f t="shared" ca="1" si="94"/>
        <v>0.99999680820904946</v>
      </c>
      <c r="AF181" s="18">
        <f t="shared" ca="1" si="94"/>
        <v>0.99999707821160277</v>
      </c>
    </row>
    <row r="182" spans="4:32" x14ac:dyDescent="0.15">
      <c r="D182" s="18">
        <f t="shared" si="86"/>
        <v>8.9716000000000004E-2</v>
      </c>
      <c r="E182" s="18">
        <f t="shared" ref="E182:AF182" ca="1" si="95">SQRT(1-($B$6*E$3/($B$6*E$3+E18*E$3))^2)</f>
        <v>0.99974189534584257</v>
      </c>
      <c r="F182" s="18">
        <f t="shared" ca="1" si="95"/>
        <v>0.99974239834137957</v>
      </c>
      <c r="G182" s="18">
        <f t="shared" ca="1" si="95"/>
        <v>0.99984097282123374</v>
      </c>
      <c r="H182" s="18">
        <f t="shared" ca="1" si="95"/>
        <v>0.99991470853643982</v>
      </c>
      <c r="I182" s="18">
        <f t="shared" ca="1" si="95"/>
        <v>0.99994781715534564</v>
      </c>
      <c r="J182" s="18">
        <f t="shared" ca="1" si="95"/>
        <v>0.99996910132885841</v>
      </c>
      <c r="K182" s="18">
        <f t="shared" ca="1" si="95"/>
        <v>0.99997689863168338</v>
      </c>
      <c r="L182" s="18">
        <f t="shared" ca="1" si="95"/>
        <v>0.9999820754312545</v>
      </c>
      <c r="M182" s="18">
        <f t="shared" ca="1" si="95"/>
        <v>0.99998415579006017</v>
      </c>
      <c r="N182" s="18">
        <f t="shared" ca="1" si="95"/>
        <v>0.99998848498114945</v>
      </c>
      <c r="O182" s="18">
        <f t="shared" ca="1" si="95"/>
        <v>0.99998887980898032</v>
      </c>
      <c r="P182" s="18">
        <f t="shared" ca="1" si="95"/>
        <v>0.99999149861183523</v>
      </c>
      <c r="Q182" s="18">
        <f t="shared" ca="1" si="95"/>
        <v>0.99999167643379738</v>
      </c>
      <c r="R182" s="18">
        <f t="shared" ca="1" si="95"/>
        <v>0.99999342540789193</v>
      </c>
      <c r="S182" s="18">
        <f t="shared" ca="1" si="95"/>
        <v>0.99999348693094647</v>
      </c>
      <c r="T182" s="18">
        <f t="shared" ca="1" si="95"/>
        <v>0.99999475386527759</v>
      </c>
      <c r="U182" s="18">
        <f t="shared" ca="1" si="95"/>
        <v>0.99999475236791913</v>
      </c>
      <c r="V182" s="18">
        <f t="shared" ca="1" si="95"/>
        <v>0.99999424332978804</v>
      </c>
      <c r="W182" s="18">
        <f t="shared" ca="1" si="95"/>
        <v>0.99999568495206548</v>
      </c>
      <c r="X182" s="18">
        <f t="shared" ca="1" si="95"/>
        <v>0.99999606029134935</v>
      </c>
      <c r="Y182" s="18">
        <f t="shared" ca="1" si="95"/>
        <v>0.99999571798420828</v>
      </c>
      <c r="Z182" s="18">
        <f t="shared" ca="1" si="95"/>
        <v>0.99999605077522336</v>
      </c>
      <c r="AA182" s="18">
        <f t="shared" ca="1" si="95"/>
        <v>0.99999603803332848</v>
      </c>
      <c r="AB182" s="18">
        <f t="shared" ca="1" si="95"/>
        <v>0.99999631469842309</v>
      </c>
      <c r="AC182" s="18">
        <f t="shared" ca="1" si="95"/>
        <v>0.99999664731882654</v>
      </c>
      <c r="AD182" s="18">
        <f t="shared" ca="1" si="95"/>
        <v>0.99999683959046159</v>
      </c>
      <c r="AE182" s="18">
        <f t="shared" ca="1" si="95"/>
        <v>0.99999680820936665</v>
      </c>
      <c r="AF182" s="18">
        <f t="shared" ca="1" si="95"/>
        <v>0.99999707821188055</v>
      </c>
    </row>
    <row r="183" spans="4:32" x14ac:dyDescent="0.15">
      <c r="D183" s="18">
        <f t="shared" si="86"/>
        <v>0.11294999999999999</v>
      </c>
      <c r="E183" s="18">
        <f t="shared" ref="E183:AF183" ca="1" si="96">SQRT(1-($B$6*E$3/($B$6*E$3+E19*E$3))^2)</f>
        <v>0.99974189563628668</v>
      </c>
      <c r="F183" s="18">
        <f t="shared" ca="1" si="96"/>
        <v>0.99974239863097503</v>
      </c>
      <c r="G183" s="18">
        <f t="shared" ca="1" si="96"/>
        <v>0.99984097296169772</v>
      </c>
      <c r="H183" s="18">
        <f t="shared" ca="1" si="96"/>
        <v>0.99991470859161058</v>
      </c>
      <c r="I183" s="18">
        <f t="shared" ca="1" si="96"/>
        <v>0.99994781718174774</v>
      </c>
      <c r="J183" s="18">
        <f t="shared" ca="1" si="96"/>
        <v>0.99996910134088812</v>
      </c>
      <c r="K183" s="18">
        <f t="shared" ca="1" si="96"/>
        <v>0.99997689863946027</v>
      </c>
      <c r="L183" s="18">
        <f t="shared" ca="1" si="96"/>
        <v>0.9999820754365697</v>
      </c>
      <c r="M183" s="18">
        <f t="shared" ca="1" si="96"/>
        <v>0.99998415579447741</v>
      </c>
      <c r="N183" s="18">
        <f t="shared" ca="1" si="96"/>
        <v>0.99998848498388626</v>
      </c>
      <c r="O183" s="18">
        <f t="shared" ca="1" si="96"/>
        <v>0.99998887981157758</v>
      </c>
      <c r="P183" s="18">
        <f t="shared" ca="1" si="96"/>
        <v>0.99999149861357128</v>
      </c>
      <c r="Q183" s="18">
        <f t="shared" ca="1" si="96"/>
        <v>0.99999167643547926</v>
      </c>
      <c r="R183" s="18">
        <f t="shared" ca="1" si="96"/>
        <v>0.99999342540907266</v>
      </c>
      <c r="S183" s="18">
        <f t="shared" ca="1" si="96"/>
        <v>0.99999348693211076</v>
      </c>
      <c r="T183" s="18">
        <f t="shared" ca="1" si="96"/>
        <v>0.99999475386611925</v>
      </c>
      <c r="U183" s="18">
        <f t="shared" ca="1" si="96"/>
        <v>0.99999475236876112</v>
      </c>
      <c r="V183" s="18">
        <f t="shared" ca="1" si="96"/>
        <v>0.99999424333075537</v>
      </c>
      <c r="W183" s="18">
        <f t="shared" ca="1" si="96"/>
        <v>0.99999568495269331</v>
      </c>
      <c r="X183" s="18">
        <f t="shared" ca="1" si="96"/>
        <v>0.99999606029189703</v>
      </c>
      <c r="Y183" s="18">
        <f t="shared" ca="1" si="96"/>
        <v>0.99999571798482878</v>
      </c>
      <c r="Z183" s="18">
        <f t="shared" ca="1" si="96"/>
        <v>0.99999605077577303</v>
      </c>
      <c r="AA183" s="18">
        <f t="shared" ca="1" si="96"/>
        <v>0.99999603803388082</v>
      </c>
      <c r="AB183" s="18">
        <f t="shared" ca="1" si="96"/>
        <v>0.99999631469891859</v>
      </c>
      <c r="AC183" s="18">
        <f t="shared" ca="1" si="96"/>
        <v>0.99999664731925653</v>
      </c>
      <c r="AD183" s="18">
        <f t="shared" ca="1" si="96"/>
        <v>0.99999683959085506</v>
      </c>
      <c r="AE183" s="18">
        <f t="shared" ca="1" si="96"/>
        <v>0.99999680820976611</v>
      </c>
      <c r="AF183" s="18">
        <f t="shared" ca="1" si="96"/>
        <v>0.99999707821223038</v>
      </c>
    </row>
    <row r="184" spans="4:32" x14ac:dyDescent="0.15">
      <c r="D184" s="18">
        <f t="shared" si="86"/>
        <v>0.14219000000000001</v>
      </c>
      <c r="E184" s="18">
        <f t="shared" ref="E184:AF184" ca="1" si="97">SQRT(1-($B$6*E$3/($B$6*E$3+E20*E$3))^2)</f>
        <v>0.99974189600181007</v>
      </c>
      <c r="F184" s="18">
        <f t="shared" ca="1" si="97"/>
        <v>0.99974239899543038</v>
      </c>
      <c r="G184" s="18">
        <f t="shared" ca="1" si="97"/>
        <v>0.99984097313847153</v>
      </c>
      <c r="H184" s="18">
        <f t="shared" ca="1" si="97"/>
        <v>0.99991470866104282</v>
      </c>
      <c r="I184" s="18">
        <f t="shared" ca="1" si="97"/>
        <v>0.99994781721497472</v>
      </c>
      <c r="J184" s="18">
        <f t="shared" ca="1" si="97"/>
        <v>0.99996910135602746</v>
      </c>
      <c r="K184" s="18">
        <f t="shared" ca="1" si="97"/>
        <v>0.99997689864924733</v>
      </c>
      <c r="L184" s="18">
        <f t="shared" ca="1" si="97"/>
        <v>0.99998207544325879</v>
      </c>
      <c r="M184" s="18">
        <f t="shared" ca="1" si="97"/>
        <v>0.99998415580003641</v>
      </c>
      <c r="N184" s="18">
        <f t="shared" ca="1" si="97"/>
        <v>0.99998848498733039</v>
      </c>
      <c r="O184" s="18">
        <f t="shared" ca="1" si="97"/>
        <v>0.9999888798148463</v>
      </c>
      <c r="P184" s="18">
        <f t="shared" ca="1" si="97"/>
        <v>0.9999914986157562</v>
      </c>
      <c r="Q184" s="18">
        <f t="shared" ca="1" si="97"/>
        <v>0.99999167643759601</v>
      </c>
      <c r="R184" s="18">
        <f t="shared" ca="1" si="97"/>
        <v>0.99999342541055858</v>
      </c>
      <c r="S184" s="18">
        <f t="shared" ca="1" si="97"/>
        <v>0.99999348693357581</v>
      </c>
      <c r="T184" s="18">
        <f t="shared" ca="1" si="97"/>
        <v>0.99999475386717829</v>
      </c>
      <c r="U184" s="18">
        <f t="shared" ca="1" si="97"/>
        <v>0.99999475236982072</v>
      </c>
      <c r="V184" s="18">
        <f t="shared" ca="1" si="97"/>
        <v>0.99999424333197284</v>
      </c>
      <c r="W184" s="18">
        <f t="shared" ca="1" si="97"/>
        <v>0.99999568495348334</v>
      </c>
      <c r="X184" s="18">
        <f t="shared" ca="1" si="97"/>
        <v>0.99999606029258625</v>
      </c>
      <c r="Y184" s="18">
        <f t="shared" ca="1" si="97"/>
        <v>0.99999571798560982</v>
      </c>
      <c r="Z184" s="18">
        <f t="shared" ca="1" si="97"/>
        <v>0.99999605077646481</v>
      </c>
      <c r="AA184" s="18">
        <f t="shared" ca="1" si="97"/>
        <v>0.99999603803457593</v>
      </c>
      <c r="AB184" s="18">
        <f t="shared" ca="1" si="97"/>
        <v>0.9999963146995422</v>
      </c>
      <c r="AC184" s="18">
        <f t="shared" ca="1" si="97"/>
        <v>0.99999664731979754</v>
      </c>
      <c r="AD184" s="18">
        <f t="shared" ca="1" si="97"/>
        <v>0.99999683959135033</v>
      </c>
      <c r="AE184" s="18">
        <f t="shared" ca="1" si="97"/>
        <v>0.99999680821026871</v>
      </c>
      <c r="AF184" s="18">
        <f t="shared" ca="1" si="97"/>
        <v>0.99999707821267059</v>
      </c>
    </row>
    <row r="185" spans="4:32" x14ac:dyDescent="0.15">
      <c r="D185" s="18">
        <f t="shared" si="86"/>
        <v>0.17901</v>
      </c>
      <c r="E185" s="18">
        <f t="shared" ref="E185:AF185" ca="1" si="98">SQRT(1-($B$6*E$3/($B$6*E$3+E21*E$3))^2)</f>
        <v>0.99974189646208833</v>
      </c>
      <c r="F185" s="18">
        <f t="shared" ca="1" si="98"/>
        <v>0.99974239945436383</v>
      </c>
      <c r="G185" s="18">
        <f t="shared" ca="1" si="98"/>
        <v>0.9998409733610707</v>
      </c>
      <c r="H185" s="18">
        <f t="shared" ca="1" si="98"/>
        <v>0.99991470874847421</v>
      </c>
      <c r="I185" s="18">
        <f t="shared" ca="1" si="98"/>
        <v>0.99994781725681525</v>
      </c>
      <c r="J185" s="18">
        <f t="shared" ca="1" si="98"/>
        <v>0.99996910137509143</v>
      </c>
      <c r="K185" s="18">
        <f t="shared" ca="1" si="98"/>
        <v>0.99997689866157158</v>
      </c>
      <c r="L185" s="18">
        <f t="shared" ca="1" si="98"/>
        <v>0.99998207545168194</v>
      </c>
      <c r="M185" s="18">
        <f t="shared" ca="1" si="98"/>
        <v>0.99998415580703659</v>
      </c>
      <c r="N185" s="18">
        <f t="shared" ca="1" si="98"/>
        <v>0.99998848499166748</v>
      </c>
      <c r="O185" s="18">
        <f t="shared" ca="1" si="98"/>
        <v>0.99998887981896212</v>
      </c>
      <c r="P185" s="18">
        <f t="shared" ca="1" si="98"/>
        <v>0.99999149861850756</v>
      </c>
      <c r="Q185" s="18">
        <f t="shared" ca="1" si="98"/>
        <v>0.99999167644026143</v>
      </c>
      <c r="R185" s="18">
        <f t="shared" ca="1" si="98"/>
        <v>0.99999342541242975</v>
      </c>
      <c r="S185" s="18">
        <f t="shared" ca="1" si="98"/>
        <v>0.99999348693542078</v>
      </c>
      <c r="T185" s="18">
        <f t="shared" ca="1" si="98"/>
        <v>0.999994753868512</v>
      </c>
      <c r="U185" s="18">
        <f t="shared" ca="1" si="98"/>
        <v>0.99999475237115498</v>
      </c>
      <c r="V185" s="18">
        <f t="shared" ca="1" si="98"/>
        <v>0.99999424333350584</v>
      </c>
      <c r="W185" s="18">
        <f t="shared" ca="1" si="98"/>
        <v>0.99999568495447833</v>
      </c>
      <c r="X185" s="18">
        <f t="shared" ca="1" si="98"/>
        <v>0.99999606029345423</v>
      </c>
      <c r="Y185" s="18">
        <f t="shared" ca="1" si="98"/>
        <v>0.99999571798659337</v>
      </c>
      <c r="Z185" s="18">
        <f t="shared" ca="1" si="98"/>
        <v>0.99999605077733589</v>
      </c>
      <c r="AA185" s="18">
        <f t="shared" ca="1" si="98"/>
        <v>0.99999603803545123</v>
      </c>
      <c r="AB185" s="18">
        <f t="shared" ca="1" si="98"/>
        <v>0.99999631470032746</v>
      </c>
      <c r="AC185" s="18">
        <f t="shared" ca="1" si="98"/>
        <v>0.99999664732047899</v>
      </c>
      <c r="AD185" s="18">
        <f t="shared" ca="1" si="98"/>
        <v>0.99999683959197394</v>
      </c>
      <c r="AE185" s="18">
        <f t="shared" ca="1" si="98"/>
        <v>0.99999680821090164</v>
      </c>
      <c r="AF185" s="18">
        <f t="shared" ca="1" si="98"/>
        <v>0.99999707821322492</v>
      </c>
    </row>
    <row r="186" spans="4:32" x14ac:dyDescent="0.15">
      <c r="D186" s="18">
        <f t="shared" si="86"/>
        <v>0.22536</v>
      </c>
      <c r="E186" s="18">
        <f t="shared" ref="E186:AF186" ca="1" si="99">SQRT(1-($B$6*E$3/($B$6*E$3+E22*E$3))^2)</f>
        <v>0.99974189704149719</v>
      </c>
      <c r="F186" s="18">
        <f t="shared" ca="1" si="99"/>
        <v>0.9997424000320797</v>
      </c>
      <c r="G186" s="18">
        <f t="shared" ca="1" si="99"/>
        <v>0.99984097364128377</v>
      </c>
      <c r="H186" s="18">
        <f t="shared" ca="1" si="99"/>
        <v>0.99991470885853495</v>
      </c>
      <c r="I186" s="18">
        <f t="shared" ca="1" si="99"/>
        <v>0.99994781730948523</v>
      </c>
      <c r="J186" s="18">
        <f t="shared" ca="1" si="99"/>
        <v>0.99996910139908968</v>
      </c>
      <c r="K186" s="18">
        <f t="shared" ca="1" si="99"/>
        <v>0.9999768986770855</v>
      </c>
      <c r="L186" s="18">
        <f t="shared" ca="1" si="99"/>
        <v>0.99998207546228524</v>
      </c>
      <c r="M186" s="18">
        <f t="shared" ca="1" si="99"/>
        <v>0.99998415581584854</v>
      </c>
      <c r="N186" s="18">
        <f t="shared" ca="1" si="99"/>
        <v>0.99998848499712711</v>
      </c>
      <c r="O186" s="18">
        <f t="shared" ca="1" si="99"/>
        <v>0.99998887982414342</v>
      </c>
      <c r="P186" s="18">
        <f t="shared" ca="1" si="99"/>
        <v>0.9999914986219709</v>
      </c>
      <c r="Q186" s="18">
        <f t="shared" ca="1" si="99"/>
        <v>0.99999167644361675</v>
      </c>
      <c r="R186" s="18">
        <f t="shared" ca="1" si="99"/>
        <v>0.9999934254147852</v>
      </c>
      <c r="S186" s="18">
        <f t="shared" ca="1" si="99"/>
        <v>0.99999348693774315</v>
      </c>
      <c r="T186" s="18">
        <f t="shared" ca="1" si="99"/>
        <v>0.99999475387019088</v>
      </c>
      <c r="U186" s="18">
        <f t="shared" ca="1" si="99"/>
        <v>0.99999475237283464</v>
      </c>
      <c r="V186" s="18">
        <f t="shared" ca="1" si="99"/>
        <v>0.99999424333543574</v>
      </c>
      <c r="W186" s="18">
        <f t="shared" ca="1" si="99"/>
        <v>0.99999568495573066</v>
      </c>
      <c r="X186" s="18">
        <f t="shared" ca="1" si="99"/>
        <v>0.9999960602945468</v>
      </c>
      <c r="Y186" s="18">
        <f t="shared" ca="1" si="99"/>
        <v>0.99999571798783138</v>
      </c>
      <c r="Z186" s="18">
        <f t="shared" ca="1" si="99"/>
        <v>0.99999605077843245</v>
      </c>
      <c r="AA186" s="18">
        <f t="shared" ca="1" si="99"/>
        <v>0.99999603803655313</v>
      </c>
      <c r="AB186" s="18">
        <f t="shared" ca="1" si="99"/>
        <v>0.999996314701316</v>
      </c>
      <c r="AC186" s="18">
        <f t="shared" ca="1" si="99"/>
        <v>0.99999664732133675</v>
      </c>
      <c r="AD186" s="18">
        <f t="shared" ca="1" si="99"/>
        <v>0.99999683959275898</v>
      </c>
      <c r="AE186" s="18">
        <f t="shared" ca="1" si="99"/>
        <v>0.99999680821169845</v>
      </c>
      <c r="AF186" s="18">
        <f t="shared" ca="1" si="99"/>
        <v>0.99999707821392281</v>
      </c>
    </row>
    <row r="187" spans="4:32" x14ac:dyDescent="0.15">
      <c r="D187" s="18">
        <f t="shared" si="86"/>
        <v>0.28371000000000002</v>
      </c>
      <c r="E187" s="18">
        <f t="shared" ref="E187:AF187" ca="1" si="100">SQRT(1-($B$6*E$3/($B$6*E$3+E23*E$3))^2)</f>
        <v>0.99974189777091216</v>
      </c>
      <c r="F187" s="18">
        <f t="shared" ca="1" si="100"/>
        <v>0.99974240075936327</v>
      </c>
      <c r="G187" s="18">
        <f t="shared" ca="1" si="100"/>
        <v>0.99984097399404281</v>
      </c>
      <c r="H187" s="18">
        <f t="shared" ca="1" si="100"/>
        <v>0.99991470899709012</v>
      </c>
      <c r="I187" s="18">
        <f t="shared" ca="1" si="100"/>
        <v>0.99994781737579119</v>
      </c>
      <c r="J187" s="18">
        <f t="shared" ca="1" si="100"/>
        <v>0.99996910142930095</v>
      </c>
      <c r="K187" s="18">
        <f t="shared" ca="1" si="100"/>
        <v>0.99997689869661621</v>
      </c>
      <c r="L187" s="18">
        <f t="shared" ca="1" si="100"/>
        <v>0.99998207547563367</v>
      </c>
      <c r="M187" s="18">
        <f t="shared" ca="1" si="100"/>
        <v>0.999984155826942</v>
      </c>
      <c r="N187" s="18">
        <f t="shared" ca="1" si="100"/>
        <v>0.99998848500400028</v>
      </c>
      <c r="O187" s="18">
        <f t="shared" ca="1" si="100"/>
        <v>0.9999888798306662</v>
      </c>
      <c r="P187" s="18">
        <f t="shared" ca="1" si="100"/>
        <v>0.99999149862633097</v>
      </c>
      <c r="Q187" s="18">
        <f t="shared" ca="1" si="100"/>
        <v>0.9999916764478407</v>
      </c>
      <c r="R187" s="18">
        <f t="shared" ca="1" si="100"/>
        <v>0.99999342541775038</v>
      </c>
      <c r="S187" s="18">
        <f t="shared" ca="1" si="100"/>
        <v>0.99999348694066692</v>
      </c>
      <c r="T187" s="18">
        <f t="shared" ca="1" si="100"/>
        <v>0.99999475387230452</v>
      </c>
      <c r="U187" s="18">
        <f t="shared" ca="1" si="100"/>
        <v>0.99999475237494906</v>
      </c>
      <c r="V187" s="18">
        <f t="shared" ca="1" si="100"/>
        <v>0.99999424333786524</v>
      </c>
      <c r="W187" s="18">
        <f t="shared" ca="1" si="100"/>
        <v>0.99999568495730728</v>
      </c>
      <c r="X187" s="18">
        <f t="shared" ca="1" si="100"/>
        <v>0.99999606029592236</v>
      </c>
      <c r="Y187" s="18">
        <f t="shared" ca="1" si="100"/>
        <v>0.99999571798939002</v>
      </c>
      <c r="Z187" s="18">
        <f t="shared" ca="1" si="100"/>
        <v>0.99999605077981291</v>
      </c>
      <c r="AA187" s="18">
        <f t="shared" ca="1" si="100"/>
        <v>0.99999603803794024</v>
      </c>
      <c r="AB187" s="18">
        <f t="shared" ca="1" si="100"/>
        <v>0.99999631470256034</v>
      </c>
      <c r="AC187" s="18">
        <f t="shared" ca="1" si="100"/>
        <v>0.99999664732241655</v>
      </c>
      <c r="AD187" s="18">
        <f t="shared" ca="1" si="100"/>
        <v>0.99999683959374719</v>
      </c>
      <c r="AE187" s="18">
        <f t="shared" ca="1" si="100"/>
        <v>0.99999680821270143</v>
      </c>
      <c r="AF187" s="18">
        <f t="shared" ca="1" si="100"/>
        <v>0.99999707821480122</v>
      </c>
    </row>
    <row r="188" spans="4:32" x14ac:dyDescent="0.15">
      <c r="D188" s="18">
        <f t="shared" si="86"/>
        <v>0.35716999999999999</v>
      </c>
      <c r="E188" s="18">
        <f t="shared" ref="E188:AF188" ca="1" si="101">SQRT(1-($B$6*E$3/($B$6*E$3+E24*E$3))^2)</f>
        <v>0.99974189868920782</v>
      </c>
      <c r="F188" s="18">
        <f t="shared" ca="1" si="101"/>
        <v>0.99974240167497597</v>
      </c>
      <c r="G188" s="18">
        <f t="shared" ca="1" si="101"/>
        <v>0.9998409744381489</v>
      </c>
      <c r="H188" s="18">
        <f t="shared" ca="1" si="101"/>
        <v>0.99991470917152425</v>
      </c>
      <c r="I188" s="18">
        <f t="shared" ca="1" si="101"/>
        <v>0.99994781745926731</v>
      </c>
      <c r="J188" s="18">
        <f t="shared" ca="1" si="101"/>
        <v>0.99996910146733553</v>
      </c>
      <c r="K188" s="18">
        <f t="shared" ca="1" si="101"/>
        <v>0.99997689872120432</v>
      </c>
      <c r="L188" s="18">
        <f t="shared" ca="1" si="101"/>
        <v>0.99998207549243878</v>
      </c>
      <c r="M188" s="18">
        <f t="shared" ca="1" si="101"/>
        <v>0.99998415584090805</v>
      </c>
      <c r="N188" s="18">
        <f t="shared" ca="1" si="101"/>
        <v>0.99998848501265325</v>
      </c>
      <c r="O188" s="18">
        <f t="shared" ca="1" si="101"/>
        <v>0.99998887983887785</v>
      </c>
      <c r="P188" s="18">
        <f t="shared" ca="1" si="101"/>
        <v>0.99999149863182013</v>
      </c>
      <c r="Q188" s="18">
        <f t="shared" ca="1" si="101"/>
        <v>0.99999167645315856</v>
      </c>
      <c r="R188" s="18">
        <f t="shared" ca="1" si="101"/>
        <v>0.99999342542148351</v>
      </c>
      <c r="S188" s="18">
        <f t="shared" ca="1" si="101"/>
        <v>0.99999348694434775</v>
      </c>
      <c r="T188" s="18">
        <f t="shared" ca="1" si="101"/>
        <v>0.99999475387496539</v>
      </c>
      <c r="U188" s="18">
        <f t="shared" ca="1" si="101"/>
        <v>0.99999475237761115</v>
      </c>
      <c r="V188" s="18">
        <f t="shared" ca="1" si="101"/>
        <v>0.99999424334092379</v>
      </c>
      <c r="W188" s="18">
        <f t="shared" ca="1" si="101"/>
        <v>0.99999568495929225</v>
      </c>
      <c r="X188" s="18">
        <f t="shared" ca="1" si="101"/>
        <v>0.99999606029765398</v>
      </c>
      <c r="Y188" s="18">
        <f t="shared" ca="1" si="101"/>
        <v>0.99999571799135212</v>
      </c>
      <c r="Z188" s="18">
        <f t="shared" ca="1" si="101"/>
        <v>0.99999605078155085</v>
      </c>
      <c r="AA188" s="18">
        <f t="shared" ca="1" si="101"/>
        <v>0.99999603803968662</v>
      </c>
      <c r="AB188" s="18">
        <f t="shared" ca="1" si="101"/>
        <v>0.99999631470412709</v>
      </c>
      <c r="AC188" s="18">
        <f t="shared" ca="1" si="101"/>
        <v>0.99999664732377602</v>
      </c>
      <c r="AD188" s="18">
        <f t="shared" ca="1" si="101"/>
        <v>0.99999683959499142</v>
      </c>
      <c r="AE188" s="18">
        <f t="shared" ca="1" si="101"/>
        <v>0.99999680821396419</v>
      </c>
      <c r="AF188" s="18">
        <f t="shared" ca="1" si="101"/>
        <v>0.99999707821590722</v>
      </c>
    </row>
    <row r="189" spans="4:32" x14ac:dyDescent="0.15">
      <c r="D189" s="18">
        <f t="shared" si="86"/>
        <v>0.44964999999999999</v>
      </c>
      <c r="E189" s="18">
        <f t="shared" ref="E189:AF189" ca="1" si="102">SQRT(1-($B$6*E$3/($B$6*E$3+E25*E$3))^2)</f>
        <v>0.99974189984525852</v>
      </c>
      <c r="F189" s="18">
        <f t="shared" ca="1" si="102"/>
        <v>0.99974240282764881</v>
      </c>
      <c r="G189" s="18">
        <f t="shared" ca="1" si="102"/>
        <v>0.99984097499723856</v>
      </c>
      <c r="H189" s="18">
        <f t="shared" ca="1" si="102"/>
        <v>0.99991470939112148</v>
      </c>
      <c r="I189" s="18">
        <f t="shared" ca="1" si="102"/>
        <v>0.99994781756435647</v>
      </c>
      <c r="J189" s="18">
        <f t="shared" ca="1" si="102"/>
        <v>0.99996910151521778</v>
      </c>
      <c r="K189" s="18">
        <f t="shared" ca="1" si="102"/>
        <v>0.99997689875215856</v>
      </c>
      <c r="L189" s="18">
        <f t="shared" ca="1" si="102"/>
        <v>0.99998207551359508</v>
      </c>
      <c r="M189" s="18">
        <f t="shared" ca="1" si="102"/>
        <v>0.9999841558584901</v>
      </c>
      <c r="N189" s="18">
        <f t="shared" ca="1" si="102"/>
        <v>0.99998848502354665</v>
      </c>
      <c r="O189" s="18">
        <f t="shared" ca="1" si="102"/>
        <v>0.99998887984921581</v>
      </c>
      <c r="P189" s="18">
        <f t="shared" ca="1" si="102"/>
        <v>0.99999149863873038</v>
      </c>
      <c r="Q189" s="18">
        <f t="shared" ca="1" si="102"/>
        <v>0.99999167645985321</v>
      </c>
      <c r="R189" s="18">
        <f t="shared" ca="1" si="102"/>
        <v>0.99999342542618319</v>
      </c>
      <c r="S189" s="18">
        <f t="shared" ca="1" si="102"/>
        <v>0.9999934869489816</v>
      </c>
      <c r="T189" s="18">
        <f t="shared" ca="1" si="102"/>
        <v>0.99999475387831527</v>
      </c>
      <c r="U189" s="18">
        <f t="shared" ca="1" si="102"/>
        <v>0.99999475238096236</v>
      </c>
      <c r="V189" s="18">
        <f t="shared" ca="1" si="102"/>
        <v>0.99999424334477438</v>
      </c>
      <c r="W189" s="18">
        <f t="shared" ca="1" si="102"/>
        <v>0.99999568496179114</v>
      </c>
      <c r="X189" s="18">
        <f t="shared" ca="1" si="102"/>
        <v>0.99999606029983401</v>
      </c>
      <c r="Y189" s="18">
        <f t="shared" ca="1" si="102"/>
        <v>0.99999571799382236</v>
      </c>
      <c r="Z189" s="18">
        <f t="shared" ca="1" si="102"/>
        <v>0.99999605078373877</v>
      </c>
      <c r="AA189" s="18">
        <f t="shared" ca="1" si="102"/>
        <v>0.99999603804188519</v>
      </c>
      <c r="AB189" s="18">
        <f t="shared" ca="1" si="102"/>
        <v>0.9999963147060994</v>
      </c>
      <c r="AC189" s="18">
        <f t="shared" ca="1" si="102"/>
        <v>0.99999664732548743</v>
      </c>
      <c r="AD189" s="18">
        <f t="shared" ca="1" si="102"/>
        <v>0.99999683959655772</v>
      </c>
      <c r="AE189" s="18">
        <f t="shared" ca="1" si="102"/>
        <v>0.99999680821555392</v>
      </c>
      <c r="AF189" s="18">
        <f t="shared" ca="1" si="102"/>
        <v>0.99999707821729955</v>
      </c>
    </row>
    <row r="190" spans="4:32" x14ac:dyDescent="0.15">
      <c r="D190" s="18">
        <f t="shared" si="86"/>
        <v>0.56606999999999996</v>
      </c>
      <c r="E190" s="18">
        <f t="shared" ref="E190:AF190" ca="1" si="103">SQRT(1-($B$6*E$3/($B$6*E$3+E26*E$3))^2)</f>
        <v>0.99974190130056129</v>
      </c>
      <c r="F190" s="18">
        <f t="shared" ca="1" si="103"/>
        <v>0.99974240427869931</v>
      </c>
      <c r="G190" s="18">
        <f t="shared" ca="1" si="103"/>
        <v>0.9998409757010539</v>
      </c>
      <c r="H190" s="18">
        <f t="shared" ca="1" si="103"/>
        <v>0.99991470966756402</v>
      </c>
      <c r="I190" s="18">
        <f t="shared" ca="1" si="103"/>
        <v>0.9999478176966492</v>
      </c>
      <c r="J190" s="18">
        <f t="shared" ca="1" si="103"/>
        <v>0.99996910157549501</v>
      </c>
      <c r="K190" s="18">
        <f t="shared" ca="1" si="103"/>
        <v>0.99997689879112583</v>
      </c>
      <c r="L190" s="18">
        <f t="shared" ca="1" si="103"/>
        <v>0.99998207554022778</v>
      </c>
      <c r="M190" s="18">
        <f t="shared" ca="1" si="103"/>
        <v>0.9999841558806235</v>
      </c>
      <c r="N190" s="18">
        <f t="shared" ca="1" si="103"/>
        <v>0.9999884850372599</v>
      </c>
      <c r="O190" s="18">
        <f t="shared" ca="1" si="103"/>
        <v>0.99998887986222984</v>
      </c>
      <c r="P190" s="18">
        <f t="shared" ca="1" si="103"/>
        <v>0.99999149864742964</v>
      </c>
      <c r="Q190" s="18">
        <f t="shared" ca="1" si="103"/>
        <v>0.9999916764682808</v>
      </c>
      <c r="R190" s="18">
        <f t="shared" ca="1" si="103"/>
        <v>0.99999342543209946</v>
      </c>
      <c r="S190" s="18">
        <f t="shared" ca="1" si="103"/>
        <v>0.99999348695481505</v>
      </c>
      <c r="T190" s="18">
        <f t="shared" ca="1" si="103"/>
        <v>0.99999475388253223</v>
      </c>
      <c r="U190" s="18">
        <f t="shared" ca="1" si="103"/>
        <v>0.99999475238518121</v>
      </c>
      <c r="V190" s="18">
        <f t="shared" ca="1" si="103"/>
        <v>0.99999424334962173</v>
      </c>
      <c r="W190" s="18">
        <f t="shared" ca="1" si="103"/>
        <v>0.99999568496493685</v>
      </c>
      <c r="X190" s="18">
        <f t="shared" ca="1" si="103"/>
        <v>0.99999606030257837</v>
      </c>
      <c r="Y190" s="18">
        <f t="shared" ca="1" si="103"/>
        <v>0.9999957179969321</v>
      </c>
      <c r="Z190" s="18">
        <f t="shared" ca="1" si="103"/>
        <v>0.99999605078649312</v>
      </c>
      <c r="AA190" s="18">
        <f t="shared" ca="1" si="103"/>
        <v>0.99999603804465287</v>
      </c>
      <c r="AB190" s="18">
        <f t="shared" ca="1" si="103"/>
        <v>0.99999631470858219</v>
      </c>
      <c r="AC190" s="18">
        <f t="shared" ca="1" si="103"/>
        <v>0.99999664732764182</v>
      </c>
      <c r="AD190" s="18">
        <f t="shared" ca="1" si="103"/>
        <v>0.99999683959852947</v>
      </c>
      <c r="AE190" s="18">
        <f t="shared" ca="1" si="103"/>
        <v>0.9999968082175551</v>
      </c>
      <c r="AF190" s="18">
        <f t="shared" ca="1" si="103"/>
        <v>0.99999707821905226</v>
      </c>
    </row>
    <row r="191" spans="4:32" x14ac:dyDescent="0.15">
      <c r="D191" s="18">
        <f t="shared" si="86"/>
        <v>0.71264000000000005</v>
      </c>
      <c r="E191" s="18">
        <f t="shared" ref="E191:AF191" ca="1" si="104">SQRT(1-($B$6*E$3/($B$6*E$3+E27*E$3))^2)</f>
        <v>0.99974190313273514</v>
      </c>
      <c r="F191" s="18">
        <f t="shared" ca="1" si="104"/>
        <v>0.99974240610551979</v>
      </c>
      <c r="G191" s="18">
        <f t="shared" ca="1" si="104"/>
        <v>0.99984097658713389</v>
      </c>
      <c r="H191" s="18">
        <f t="shared" ca="1" si="104"/>
        <v>0.99991471001559651</v>
      </c>
      <c r="I191" s="18">
        <f t="shared" ca="1" si="104"/>
        <v>0.99994781786320197</v>
      </c>
      <c r="J191" s="18">
        <f t="shared" ca="1" si="104"/>
        <v>0.99996910165138231</v>
      </c>
      <c r="K191" s="18">
        <f t="shared" ca="1" si="104"/>
        <v>0.99997689884018448</v>
      </c>
      <c r="L191" s="18">
        <f t="shared" ca="1" si="104"/>
        <v>0.99998207557375773</v>
      </c>
      <c r="M191" s="18">
        <f t="shared" ca="1" si="104"/>
        <v>0.99998415590848899</v>
      </c>
      <c r="N191" s="18">
        <f t="shared" ca="1" si="104"/>
        <v>0.99998848505452442</v>
      </c>
      <c r="O191" s="18">
        <f t="shared" ca="1" si="104"/>
        <v>0.99998887987861407</v>
      </c>
      <c r="P191" s="18">
        <f t="shared" ca="1" si="104"/>
        <v>0.99999149865838166</v>
      </c>
      <c r="Q191" s="18">
        <f t="shared" ca="1" si="104"/>
        <v>0.99999167647889109</v>
      </c>
      <c r="R191" s="18">
        <f t="shared" ca="1" si="104"/>
        <v>0.99999342543954783</v>
      </c>
      <c r="S191" s="18">
        <f t="shared" ca="1" si="104"/>
        <v>0.99999348696215917</v>
      </c>
      <c r="T191" s="18">
        <f t="shared" ca="1" si="104"/>
        <v>0.99999475388784131</v>
      </c>
      <c r="U191" s="18">
        <f t="shared" ca="1" si="104"/>
        <v>0.99999475239049251</v>
      </c>
      <c r="V191" s="18">
        <f t="shared" ca="1" si="104"/>
        <v>0.99999424335572429</v>
      </c>
      <c r="W191" s="18">
        <f t="shared" ca="1" si="104"/>
        <v>0.99999568496889724</v>
      </c>
      <c r="X191" s="18">
        <f t="shared" ca="1" si="104"/>
        <v>0.99999606030603339</v>
      </c>
      <c r="Y191" s="18">
        <f t="shared" ca="1" si="104"/>
        <v>0.99999571800084708</v>
      </c>
      <c r="Z191" s="18">
        <f t="shared" ca="1" si="104"/>
        <v>0.99999605078996068</v>
      </c>
      <c r="AA191" s="18">
        <f t="shared" ca="1" si="104"/>
        <v>0.99999603804813719</v>
      </c>
      <c r="AB191" s="18">
        <f t="shared" ca="1" si="104"/>
        <v>0.99999631471170813</v>
      </c>
      <c r="AC191" s="18">
        <f t="shared" ca="1" si="104"/>
        <v>0.9999966473303542</v>
      </c>
      <c r="AD191" s="18">
        <f t="shared" ca="1" si="104"/>
        <v>0.99999683960101193</v>
      </c>
      <c r="AE191" s="18">
        <f t="shared" ca="1" si="104"/>
        <v>0.99999680822007453</v>
      </c>
      <c r="AF191" s="18">
        <f t="shared" ca="1" si="104"/>
        <v>0.99999707822125883</v>
      </c>
    </row>
    <row r="192" spans="4:32" x14ac:dyDescent="0.15">
      <c r="D192" s="18">
        <f t="shared" si="86"/>
        <v>0.89715999999999996</v>
      </c>
      <c r="E192" s="18">
        <f t="shared" ref="E192:AF192" ca="1" si="105">SQRT(1-($B$6*E$3/($B$6*E$3+E28*E$3))^2)</f>
        <v>0.999741905439269</v>
      </c>
      <c r="F192" s="18">
        <f t="shared" ca="1" si="105"/>
        <v>0.99974240840531425</v>
      </c>
      <c r="G192" s="18">
        <f t="shared" ca="1" si="105"/>
        <v>0.99984097770262781</v>
      </c>
      <c r="H192" s="18">
        <f t="shared" ca="1" si="105"/>
        <v>0.99991471045373892</v>
      </c>
      <c r="I192" s="18">
        <f t="shared" ca="1" si="105"/>
        <v>0.99994781807287758</v>
      </c>
      <c r="J192" s="18">
        <f t="shared" ca="1" si="105"/>
        <v>0.99996910174691811</v>
      </c>
      <c r="K192" s="18">
        <f t="shared" ca="1" si="105"/>
        <v>0.9999768989019453</v>
      </c>
      <c r="L192" s="18">
        <f t="shared" ca="1" si="105"/>
        <v>0.99998207561596908</v>
      </c>
      <c r="M192" s="18">
        <f t="shared" ca="1" si="105"/>
        <v>0.99998415594356915</v>
      </c>
      <c r="N192" s="18">
        <f t="shared" ca="1" si="105"/>
        <v>0.99998848507625915</v>
      </c>
      <c r="O192" s="18">
        <f t="shared" ca="1" si="105"/>
        <v>0.99998887989924057</v>
      </c>
      <c r="P192" s="18">
        <f t="shared" ca="1" si="105"/>
        <v>0.9999914986721693</v>
      </c>
      <c r="Q192" s="18">
        <f t="shared" ca="1" si="105"/>
        <v>0.9999916764922484</v>
      </c>
      <c r="R192" s="18">
        <f t="shared" ca="1" si="105"/>
        <v>0.99999342544892478</v>
      </c>
      <c r="S192" s="18">
        <f t="shared" ca="1" si="105"/>
        <v>0.99999348697140478</v>
      </c>
      <c r="T192" s="18">
        <f t="shared" ca="1" si="105"/>
        <v>0.99999475389452508</v>
      </c>
      <c r="U192" s="18">
        <f t="shared" ca="1" si="105"/>
        <v>0.99999475239717905</v>
      </c>
      <c r="V192" s="18">
        <f t="shared" ca="1" si="105"/>
        <v>0.99999424336340703</v>
      </c>
      <c r="W192" s="18">
        <f t="shared" ca="1" si="105"/>
        <v>0.99999568497388303</v>
      </c>
      <c r="X192" s="18">
        <f t="shared" ca="1" si="105"/>
        <v>0.99999606031038313</v>
      </c>
      <c r="Y192" s="18">
        <f t="shared" ca="1" si="105"/>
        <v>0.99999571800577569</v>
      </c>
      <c r="Z192" s="18">
        <f t="shared" ca="1" si="105"/>
        <v>0.99999605079432607</v>
      </c>
      <c r="AA192" s="18">
        <f t="shared" ca="1" si="105"/>
        <v>0.99999603805252379</v>
      </c>
      <c r="AB192" s="18">
        <f t="shared" ca="1" si="105"/>
        <v>0.99999631471564332</v>
      </c>
      <c r="AC192" s="18">
        <f t="shared" ca="1" si="105"/>
        <v>0.99999664733376881</v>
      </c>
      <c r="AD192" s="18">
        <f t="shared" ca="1" si="105"/>
        <v>0.9999968396041371</v>
      </c>
      <c r="AE192" s="18">
        <f t="shared" ca="1" si="105"/>
        <v>0.99999680822324644</v>
      </c>
      <c r="AF192" s="18">
        <f t="shared" ca="1" si="105"/>
        <v>0.99999707822403683</v>
      </c>
    </row>
    <row r="193" spans="4:32" x14ac:dyDescent="0.15">
      <c r="D193" s="18">
        <f t="shared" si="86"/>
        <v>1.1294999999999999</v>
      </c>
      <c r="E193" s="18">
        <f t="shared" ref="E193:AF193" ca="1" si="106">SQRT(1-($B$6*E$3/($B$6*E$3+E29*E$3))^2)</f>
        <v>0.99974190834351762</v>
      </c>
      <c r="F193" s="18">
        <f t="shared" ca="1" si="106"/>
        <v>0.99974241130107722</v>
      </c>
      <c r="G193" s="18">
        <f t="shared" ca="1" si="106"/>
        <v>0.99984097910719516</v>
      </c>
      <c r="H193" s="18">
        <f t="shared" ca="1" si="106"/>
        <v>0.99991471100542495</v>
      </c>
      <c r="I193" s="18">
        <f t="shared" ca="1" si="106"/>
        <v>0.9999478183368905</v>
      </c>
      <c r="J193" s="18">
        <f t="shared" ca="1" si="106"/>
        <v>0.99996910186721211</v>
      </c>
      <c r="K193" s="18">
        <f t="shared" ca="1" si="106"/>
        <v>0.99997689897971165</v>
      </c>
      <c r="L193" s="18">
        <f t="shared" ca="1" si="106"/>
        <v>0.99998207566911979</v>
      </c>
      <c r="M193" s="18">
        <f t="shared" ca="1" si="106"/>
        <v>0.99998415598774071</v>
      </c>
      <c r="N193" s="18">
        <f t="shared" ca="1" si="106"/>
        <v>0.99998848510362659</v>
      </c>
      <c r="O193" s="18">
        <f t="shared" ca="1" si="106"/>
        <v>0.99998887992521257</v>
      </c>
      <c r="P193" s="18">
        <f t="shared" ca="1" si="106"/>
        <v>0.99999149868953019</v>
      </c>
      <c r="Q193" s="18">
        <f t="shared" ca="1" si="106"/>
        <v>0.9999916765090674</v>
      </c>
      <c r="R193" s="18">
        <f t="shared" ca="1" si="106"/>
        <v>0.99999342546073178</v>
      </c>
      <c r="S193" s="18">
        <f t="shared" ca="1" si="106"/>
        <v>0.99999348698304646</v>
      </c>
      <c r="T193" s="18">
        <f t="shared" ca="1" si="106"/>
        <v>0.9999947539029409</v>
      </c>
      <c r="U193" s="18">
        <f t="shared" ca="1" si="106"/>
        <v>0.99999475240559854</v>
      </c>
      <c r="V193" s="18">
        <f t="shared" ca="1" si="106"/>
        <v>0.99999424337308074</v>
      </c>
      <c r="W193" s="18">
        <f t="shared" ca="1" si="106"/>
        <v>0.999995684980161</v>
      </c>
      <c r="X193" s="18">
        <f t="shared" ca="1" si="106"/>
        <v>0.99999606031585997</v>
      </c>
      <c r="Y193" s="18">
        <f t="shared" ca="1" si="106"/>
        <v>0.99999571801198173</v>
      </c>
      <c r="Z193" s="18">
        <f t="shared" ca="1" si="106"/>
        <v>0.9999960507998229</v>
      </c>
      <c r="AA193" s="18">
        <f t="shared" ca="1" si="106"/>
        <v>0.99999603805804715</v>
      </c>
      <c r="AB193" s="18">
        <f t="shared" ca="1" si="106"/>
        <v>0.99999631472059836</v>
      </c>
      <c r="AC193" s="18">
        <f t="shared" ca="1" si="106"/>
        <v>0.99999664733806837</v>
      </c>
      <c r="AD193" s="18">
        <f t="shared" ca="1" si="106"/>
        <v>0.99999683960807217</v>
      </c>
      <c r="AE193" s="18">
        <f t="shared" ca="1" si="106"/>
        <v>0.99999680822724024</v>
      </c>
      <c r="AF193" s="18">
        <f t="shared" ca="1" si="106"/>
        <v>0.99999707822753481</v>
      </c>
    </row>
    <row r="194" spans="4:32" x14ac:dyDescent="0.15">
      <c r="D194" s="18">
        <f t="shared" si="86"/>
        <v>1.4218999999999999</v>
      </c>
      <c r="E194" s="18">
        <f t="shared" ref="E194:AF194" ca="1" si="107">SQRT(1-($B$6*E$3/($B$6*E$3+E30*E$3))^2)</f>
        <v>0.9997419119984462</v>
      </c>
      <c r="F194" s="18">
        <f t="shared" ca="1" si="107"/>
        <v>0.99974241494532667</v>
      </c>
      <c r="G194" s="18">
        <f t="shared" ca="1" si="107"/>
        <v>0.99984098087481743</v>
      </c>
      <c r="H194" s="18">
        <f t="shared" ca="1" si="107"/>
        <v>0.99991471169971458</v>
      </c>
      <c r="I194" s="18">
        <f t="shared" ca="1" si="107"/>
        <v>0.99994781866914817</v>
      </c>
      <c r="J194" s="18">
        <f t="shared" ca="1" si="107"/>
        <v>0.99996910201860123</v>
      </c>
      <c r="K194" s="18">
        <f t="shared" ca="1" si="107"/>
        <v>0.99997689907758003</v>
      </c>
      <c r="L194" s="18">
        <f t="shared" ca="1" si="107"/>
        <v>0.9999820757360095</v>
      </c>
      <c r="M194" s="18">
        <f t="shared" ca="1" si="107"/>
        <v>0.99998415604333013</v>
      </c>
      <c r="N194" s="18">
        <f t="shared" ca="1" si="107"/>
        <v>0.99998848513806826</v>
      </c>
      <c r="O194" s="18">
        <f t="shared" ca="1" si="107"/>
        <v>0.9999888799578982</v>
      </c>
      <c r="P194" s="18">
        <f t="shared" ca="1" si="107"/>
        <v>0.99999149871137882</v>
      </c>
      <c r="Q194" s="18">
        <f t="shared" ca="1" si="107"/>
        <v>0.99999167653023413</v>
      </c>
      <c r="R194" s="18">
        <f t="shared" ca="1" si="107"/>
        <v>0.99999342547559089</v>
      </c>
      <c r="S194" s="18">
        <f t="shared" ca="1" si="107"/>
        <v>0.99999348699769741</v>
      </c>
      <c r="T194" s="18">
        <f t="shared" ca="1" si="107"/>
        <v>0.99999475391353221</v>
      </c>
      <c r="U194" s="18">
        <f t="shared" ca="1" si="107"/>
        <v>0.9999947524161944</v>
      </c>
      <c r="V194" s="18">
        <f t="shared" ca="1" si="107"/>
        <v>0.99999424338525511</v>
      </c>
      <c r="W194" s="18">
        <f t="shared" ca="1" si="107"/>
        <v>0.99999568498806179</v>
      </c>
      <c r="X194" s="18">
        <f t="shared" ca="1" si="107"/>
        <v>0.99999606032275268</v>
      </c>
      <c r="Y194" s="18">
        <f t="shared" ca="1" si="107"/>
        <v>0.99999571801979192</v>
      </c>
      <c r="Z194" s="18">
        <f t="shared" ca="1" si="107"/>
        <v>0.99999605080674048</v>
      </c>
      <c r="AA194" s="18">
        <f t="shared" ca="1" si="107"/>
        <v>0.99999603806499826</v>
      </c>
      <c r="AB194" s="18">
        <f t="shared" ca="1" si="107"/>
        <v>0.99999631472683426</v>
      </c>
      <c r="AC194" s="18">
        <f t="shared" ca="1" si="107"/>
        <v>0.99999664734347948</v>
      </c>
      <c r="AD194" s="18">
        <f t="shared" ca="1" si="107"/>
        <v>0.99999683961302444</v>
      </c>
      <c r="AE194" s="18">
        <f t="shared" ca="1" si="107"/>
        <v>0.99999680823226644</v>
      </c>
      <c r="AF194" s="18">
        <f t="shared" ca="1" si="107"/>
        <v>0.99999707823193695</v>
      </c>
    </row>
    <row r="195" spans="4:32" x14ac:dyDescent="0.15">
      <c r="D195" s="18">
        <f t="shared" si="86"/>
        <v>1.7901</v>
      </c>
      <c r="E195" s="18">
        <f t="shared" ref="E195:AF195" ca="1" si="108">SQRT(1-($B$6*E$3/($B$6*E$3+E31*E$3))^2)</f>
        <v>0.99974191660074596</v>
      </c>
      <c r="F195" s="18">
        <f t="shared" ca="1" si="108"/>
        <v>0.99974241953417931</v>
      </c>
      <c r="G195" s="18">
        <f t="shared" ca="1" si="108"/>
        <v>0.99984098310062541</v>
      </c>
      <c r="H195" s="18">
        <f t="shared" ca="1" si="108"/>
        <v>0.99991471257397546</v>
      </c>
      <c r="I195" s="18">
        <f t="shared" ca="1" si="108"/>
        <v>0.99994781908753372</v>
      </c>
      <c r="J195" s="18">
        <f t="shared" ca="1" si="108"/>
        <v>0.99996910220923396</v>
      </c>
      <c r="K195" s="18">
        <f t="shared" ca="1" si="108"/>
        <v>0.99997689920081834</v>
      </c>
      <c r="L195" s="18">
        <f t="shared" ca="1" si="108"/>
        <v>0.9999820758202389</v>
      </c>
      <c r="M195" s="18">
        <f t="shared" ca="1" si="108"/>
        <v>0.99998415611332991</v>
      </c>
      <c r="N195" s="18">
        <f t="shared" ca="1" si="108"/>
        <v>0.99998848518143824</v>
      </c>
      <c r="O195" s="18">
        <f t="shared" ca="1" si="108"/>
        <v>0.99998887999905672</v>
      </c>
      <c r="P195" s="18">
        <f t="shared" ca="1" si="108"/>
        <v>0.99999149873889115</v>
      </c>
      <c r="Q195" s="18">
        <f t="shared" ca="1" si="108"/>
        <v>0.99999167655688781</v>
      </c>
      <c r="R195" s="18">
        <f t="shared" ca="1" si="108"/>
        <v>0.99999342549430192</v>
      </c>
      <c r="S195" s="18">
        <f t="shared" ca="1" si="108"/>
        <v>0.99999348701614643</v>
      </c>
      <c r="T195" s="18">
        <f t="shared" ca="1" si="108"/>
        <v>0.99999475392686898</v>
      </c>
      <c r="U195" s="18">
        <f t="shared" ca="1" si="108"/>
        <v>0.99999475242953695</v>
      </c>
      <c r="V195" s="18">
        <f t="shared" ca="1" si="108"/>
        <v>0.99999424340058551</v>
      </c>
      <c r="W195" s="18">
        <f t="shared" ca="1" si="108"/>
        <v>0.99999568499801061</v>
      </c>
      <c r="X195" s="18">
        <f t="shared" ca="1" si="108"/>
        <v>0.99999606033143207</v>
      </c>
      <c r="Y195" s="18">
        <f t="shared" ca="1" si="108"/>
        <v>0.99999571802962683</v>
      </c>
      <c r="Z195" s="18">
        <f t="shared" ca="1" si="108"/>
        <v>0.9999960508154514</v>
      </c>
      <c r="AA195" s="18">
        <f t="shared" ca="1" si="108"/>
        <v>0.99999603807375137</v>
      </c>
      <c r="AB195" s="18">
        <f t="shared" ca="1" si="108"/>
        <v>0.99999631473468675</v>
      </c>
      <c r="AC195" s="18">
        <f t="shared" ca="1" si="108"/>
        <v>0.99999664735029314</v>
      </c>
      <c r="AD195" s="18">
        <f t="shared" ca="1" si="108"/>
        <v>0.99999683961926056</v>
      </c>
      <c r="AE195" s="18">
        <f t="shared" ca="1" si="108"/>
        <v>0.9999968082385956</v>
      </c>
      <c r="AF195" s="18">
        <f t="shared" ca="1" si="108"/>
        <v>0.9999970782374803</v>
      </c>
    </row>
    <row r="196" spans="4:32" x14ac:dyDescent="0.15">
      <c r="D196" s="18">
        <f t="shared" si="86"/>
        <v>2.2536</v>
      </c>
      <c r="E196" s="18">
        <f t="shared" ref="E196:AF196" ca="1" si="109">SQRT(1-($B$6*E$3/($B$6*E$3+E32*E$3))^2)</f>
        <v>0.99974192239406867</v>
      </c>
      <c r="F196" s="18">
        <f t="shared" ca="1" si="109"/>
        <v>0.99974242531057533</v>
      </c>
      <c r="G196" s="18">
        <f t="shared" ca="1" si="109"/>
        <v>0.99984098590246562</v>
      </c>
      <c r="H196" s="18">
        <f t="shared" ca="1" si="109"/>
        <v>0.99991471367449936</v>
      </c>
      <c r="I196" s="18">
        <f t="shared" ca="1" si="109"/>
        <v>0.99994781961420154</v>
      </c>
      <c r="J196" s="18">
        <f t="shared" ca="1" si="109"/>
        <v>0.99996910244920501</v>
      </c>
      <c r="K196" s="18">
        <f t="shared" ca="1" si="109"/>
        <v>0.99997689935595258</v>
      </c>
      <c r="L196" s="18">
        <f t="shared" ca="1" si="109"/>
        <v>0.99998207592626809</v>
      </c>
      <c r="M196" s="18">
        <f t="shared" ca="1" si="109"/>
        <v>0.99998415620144687</v>
      </c>
      <c r="N196" s="18">
        <f t="shared" ca="1" si="109"/>
        <v>0.99998848523603323</v>
      </c>
      <c r="O196" s="18">
        <f t="shared" ca="1" si="109"/>
        <v>0.99998888005086806</v>
      </c>
      <c r="P196" s="18">
        <f t="shared" ca="1" si="109"/>
        <v>0.99999149877352433</v>
      </c>
      <c r="Q196" s="18">
        <f t="shared" ca="1" si="109"/>
        <v>0.99999167659043997</v>
      </c>
      <c r="R196" s="18">
        <f t="shared" ca="1" si="109"/>
        <v>0.99999342551785575</v>
      </c>
      <c r="S196" s="18">
        <f t="shared" ca="1" si="109"/>
        <v>0.99999348703937041</v>
      </c>
      <c r="T196" s="18">
        <f t="shared" ca="1" si="109"/>
        <v>0.99999475394365767</v>
      </c>
      <c r="U196" s="18">
        <f t="shared" ca="1" si="109"/>
        <v>0.99999475244633285</v>
      </c>
      <c r="V196" s="18">
        <f t="shared" ca="1" si="109"/>
        <v>0.99999424341988363</v>
      </c>
      <c r="W196" s="18">
        <f t="shared" ca="1" si="109"/>
        <v>0.99999568501053449</v>
      </c>
      <c r="X196" s="18">
        <f t="shared" ca="1" si="109"/>
        <v>0.999996060342358</v>
      </c>
      <c r="Y196" s="18">
        <f t="shared" ca="1" si="109"/>
        <v>0.99999571804200715</v>
      </c>
      <c r="Z196" s="18">
        <f t="shared" ca="1" si="109"/>
        <v>0.99999605082641685</v>
      </c>
      <c r="AA196" s="18">
        <f t="shared" ca="1" si="109"/>
        <v>0.99999603808477</v>
      </c>
      <c r="AB196" s="18">
        <f t="shared" ca="1" si="109"/>
        <v>0.99999631474457151</v>
      </c>
      <c r="AC196" s="18">
        <f t="shared" ca="1" si="109"/>
        <v>0.99999664735887039</v>
      </c>
      <c r="AD196" s="18">
        <f t="shared" ca="1" si="109"/>
        <v>0.99999683962711061</v>
      </c>
      <c r="AE196" s="18">
        <f t="shared" ca="1" si="109"/>
        <v>0.99999680824656301</v>
      </c>
      <c r="AF196" s="18">
        <f t="shared" ca="1" si="109"/>
        <v>0.99999707824445827</v>
      </c>
    </row>
    <row r="197" spans="4:32" x14ac:dyDescent="0.15">
      <c r="D197" s="18">
        <f t="shared" si="86"/>
        <v>2.8371</v>
      </c>
      <c r="E197" s="18">
        <f t="shared" ref="E197:AF197" ca="1" si="110">SQRT(1-($B$6*E$3/($B$6*E$3+E33*E$3))^2)</f>
        <v>0.99974192968700348</v>
      </c>
      <c r="F197" s="18">
        <f t="shared" ca="1" si="110"/>
        <v>0.99974243258220208</v>
      </c>
      <c r="G197" s="18">
        <f t="shared" ca="1" si="110"/>
        <v>0.99984098942959587</v>
      </c>
      <c r="H197" s="18">
        <f t="shared" ca="1" si="110"/>
        <v>0.99991471505991825</v>
      </c>
      <c r="I197" s="18">
        <f t="shared" ca="1" si="110"/>
        <v>0.99994782027721218</v>
      </c>
      <c r="J197" s="18">
        <f t="shared" ca="1" si="110"/>
        <v>0.99996910275130058</v>
      </c>
      <c r="K197" s="18">
        <f t="shared" ca="1" si="110"/>
        <v>0.9999768995512488</v>
      </c>
      <c r="L197" s="18">
        <f t="shared" ca="1" si="110"/>
        <v>0.99998207605974698</v>
      </c>
      <c r="M197" s="18">
        <f t="shared" ca="1" si="110"/>
        <v>0.99998415631237625</v>
      </c>
      <c r="N197" s="18">
        <f t="shared" ca="1" si="110"/>
        <v>0.99998848530476214</v>
      </c>
      <c r="O197" s="18">
        <f t="shared" ca="1" si="110"/>
        <v>0.99998888011609266</v>
      </c>
      <c r="P197" s="18">
        <f t="shared" ca="1" si="110"/>
        <v>0.99999149881712357</v>
      </c>
      <c r="Q197" s="18">
        <f t="shared" ca="1" si="110"/>
        <v>0.99999167663267863</v>
      </c>
      <c r="R197" s="18">
        <f t="shared" ca="1" si="110"/>
        <v>0.99999342554750736</v>
      </c>
      <c r="S197" s="18">
        <f t="shared" ca="1" si="110"/>
        <v>0.99999348706860691</v>
      </c>
      <c r="T197" s="18">
        <f t="shared" ca="1" si="110"/>
        <v>0.99999475396479298</v>
      </c>
      <c r="U197" s="18">
        <f t="shared" ca="1" si="110"/>
        <v>0.99999475246747715</v>
      </c>
      <c r="V197" s="18">
        <f t="shared" ca="1" si="110"/>
        <v>0.99999424344417798</v>
      </c>
      <c r="W197" s="18">
        <f t="shared" ca="1" si="110"/>
        <v>0.99999568502630065</v>
      </c>
      <c r="X197" s="18">
        <f t="shared" ca="1" si="110"/>
        <v>0.99999606035611244</v>
      </c>
      <c r="Y197" s="18">
        <f t="shared" ca="1" si="110"/>
        <v>0.99999571805759258</v>
      </c>
      <c r="Z197" s="18">
        <f t="shared" ca="1" si="110"/>
        <v>0.99999605084022125</v>
      </c>
      <c r="AA197" s="18">
        <f t="shared" ca="1" si="110"/>
        <v>0.99999603809864124</v>
      </c>
      <c r="AB197" s="18">
        <f t="shared" ca="1" si="110"/>
        <v>0.99999631475701556</v>
      </c>
      <c r="AC197" s="18">
        <f t="shared" ca="1" si="110"/>
        <v>0.9999966473696682</v>
      </c>
      <c r="AD197" s="18">
        <f t="shared" ca="1" si="110"/>
        <v>0.99999683963699315</v>
      </c>
      <c r="AE197" s="18">
        <f t="shared" ca="1" si="110"/>
        <v>0.99999680825659298</v>
      </c>
      <c r="AF197" s="18">
        <f t="shared" ca="1" si="110"/>
        <v>0.99999707825324291</v>
      </c>
    </row>
    <row r="198" spans="4:32" x14ac:dyDescent="0.15">
      <c r="D198" s="18">
        <f t="shared" si="86"/>
        <v>3.5716999999999999</v>
      </c>
      <c r="E198" s="18">
        <f t="shared" ref="E198:AF198" ca="1" si="111">SQRT(1-($B$6*E$3/($B$6*E$3+E34*E$3))^2)</f>
        <v>0.99974193886803753</v>
      </c>
      <c r="F198" s="18">
        <f t="shared" ca="1" si="111"/>
        <v>0.99974244173641214</v>
      </c>
      <c r="G198" s="18">
        <f t="shared" ca="1" si="111"/>
        <v>0.99984099386992598</v>
      </c>
      <c r="H198" s="18">
        <f t="shared" ca="1" si="111"/>
        <v>0.99991471680404964</v>
      </c>
      <c r="I198" s="18">
        <f t="shared" ca="1" si="111"/>
        <v>0.99994782111189451</v>
      </c>
      <c r="J198" s="18">
        <f t="shared" ca="1" si="111"/>
        <v>0.9999691031316188</v>
      </c>
      <c r="K198" s="18">
        <f t="shared" ca="1" si="111"/>
        <v>0.99997689979711446</v>
      </c>
      <c r="L198" s="18">
        <f t="shared" ca="1" si="111"/>
        <v>0.99998207622778879</v>
      </c>
      <c r="M198" s="18">
        <f t="shared" ca="1" si="111"/>
        <v>0.99998415645202954</v>
      </c>
      <c r="N198" s="18">
        <f t="shared" ca="1" si="111"/>
        <v>0.99998848539128793</v>
      </c>
      <c r="O198" s="18">
        <f t="shared" ca="1" si="111"/>
        <v>0.99998888019820664</v>
      </c>
      <c r="P198" s="18">
        <f t="shared" ca="1" si="111"/>
        <v>0.99999149887201266</v>
      </c>
      <c r="Q198" s="18">
        <f t="shared" ca="1" si="111"/>
        <v>0.99999167668585465</v>
      </c>
      <c r="R198" s="18">
        <f t="shared" ca="1" si="111"/>
        <v>0.99999342558483728</v>
      </c>
      <c r="S198" s="18">
        <f t="shared" ca="1" si="111"/>
        <v>0.99999348710541403</v>
      </c>
      <c r="T198" s="18">
        <f t="shared" ca="1" si="111"/>
        <v>0.99999475399140103</v>
      </c>
      <c r="U198" s="18">
        <f t="shared" ca="1" si="111"/>
        <v>0.99999475249409664</v>
      </c>
      <c r="V198" s="18">
        <f t="shared" ca="1" si="111"/>
        <v>0.99999424347476307</v>
      </c>
      <c r="W198" s="18">
        <f t="shared" ca="1" si="111"/>
        <v>0.99999568504614944</v>
      </c>
      <c r="X198" s="18">
        <f t="shared" ca="1" si="111"/>
        <v>0.9999960603734287</v>
      </c>
      <c r="Y198" s="18">
        <f t="shared" ca="1" si="111"/>
        <v>0.99999571807721399</v>
      </c>
      <c r="Z198" s="18">
        <f t="shared" ca="1" si="111"/>
        <v>0.99999605085760024</v>
      </c>
      <c r="AA198" s="18">
        <f t="shared" ca="1" si="111"/>
        <v>0.99999603811610438</v>
      </c>
      <c r="AB198" s="18">
        <f t="shared" ca="1" si="111"/>
        <v>0.9999963147726818</v>
      </c>
      <c r="AC198" s="18">
        <f t="shared" ca="1" si="111"/>
        <v>0.99999664738326222</v>
      </c>
      <c r="AD198" s="18">
        <f t="shared" ca="1" si="111"/>
        <v>0.99999683964943453</v>
      </c>
      <c r="AE198" s="18">
        <f t="shared" ca="1" si="111"/>
        <v>0.99999680826922022</v>
      </c>
      <c r="AF198" s="18">
        <f t="shared" ca="1" si="111"/>
        <v>0.99999707826430229</v>
      </c>
    </row>
    <row r="199" spans="4:32" x14ac:dyDescent="0.15">
      <c r="D199" s="18">
        <f t="shared" si="86"/>
        <v>4.4965000000000002</v>
      </c>
      <c r="E199" s="18">
        <f t="shared" ref="E199:AF199" ca="1" si="112">SQRT(1-($B$6*E$3/($B$6*E$3+E35*E$3))^2)</f>
        <v>0.99974195042549541</v>
      </c>
      <c r="F199" s="18">
        <f t="shared" ca="1" si="112"/>
        <v>0.99974245326010336</v>
      </c>
      <c r="G199" s="18">
        <f t="shared" ca="1" si="112"/>
        <v>0.99984099945966587</v>
      </c>
      <c r="H199" s="18">
        <f t="shared" ca="1" si="112"/>
        <v>0.9999147189996892</v>
      </c>
      <c r="I199" s="18">
        <f t="shared" ca="1" si="112"/>
        <v>0.9999478221626612</v>
      </c>
      <c r="J199" s="18">
        <f t="shared" ca="1" si="112"/>
        <v>0.99996910361039759</v>
      </c>
      <c r="K199" s="18">
        <f t="shared" ca="1" si="112"/>
        <v>0.99997690010663309</v>
      </c>
      <c r="L199" s="18">
        <f t="shared" ca="1" si="112"/>
        <v>0.9999820764393359</v>
      </c>
      <c r="M199" s="18">
        <f t="shared" ca="1" si="112"/>
        <v>0.99998415662783879</v>
      </c>
      <c r="N199" s="18">
        <f t="shared" ca="1" si="112"/>
        <v>0.99998848550021535</v>
      </c>
      <c r="O199" s="18">
        <f t="shared" ca="1" si="112"/>
        <v>0.99998888030158006</v>
      </c>
      <c r="P199" s="18">
        <f t="shared" ca="1" si="112"/>
        <v>0.99999149894111272</v>
      </c>
      <c r="Q199" s="18">
        <f t="shared" ca="1" si="112"/>
        <v>0.99999167675279799</v>
      </c>
      <c r="R199" s="18">
        <f t="shared" ca="1" si="112"/>
        <v>0.99999342563183202</v>
      </c>
      <c r="S199" s="18">
        <f t="shared" ca="1" si="112"/>
        <v>0.99999348715175063</v>
      </c>
      <c r="T199" s="18">
        <f t="shared" ca="1" si="112"/>
        <v>0.99999475402489812</v>
      </c>
      <c r="U199" s="18">
        <f t="shared" ca="1" si="112"/>
        <v>0.99999475252760806</v>
      </c>
      <c r="V199" s="18">
        <f t="shared" ca="1" si="112"/>
        <v>0.99999424351326693</v>
      </c>
      <c r="W199" s="18">
        <f t="shared" ca="1" si="112"/>
        <v>0.99999568507113723</v>
      </c>
      <c r="X199" s="18">
        <f t="shared" ca="1" si="112"/>
        <v>0.99999606039522815</v>
      </c>
      <c r="Y199" s="18">
        <f t="shared" ca="1" si="112"/>
        <v>0.99999571810191534</v>
      </c>
      <c r="Z199" s="18">
        <f t="shared" ca="1" si="112"/>
        <v>0.99999605087947874</v>
      </c>
      <c r="AA199" s="18">
        <f t="shared" ca="1" si="112"/>
        <v>0.99999603813808879</v>
      </c>
      <c r="AB199" s="18">
        <f t="shared" ca="1" si="112"/>
        <v>0.99999631479240425</v>
      </c>
      <c r="AC199" s="18">
        <f t="shared" ca="1" si="112"/>
        <v>0.99999664740037575</v>
      </c>
      <c r="AD199" s="18">
        <f t="shared" ca="1" si="112"/>
        <v>0.99999683966509723</v>
      </c>
      <c r="AE199" s="18">
        <f t="shared" ca="1" si="112"/>
        <v>0.99999680828511683</v>
      </c>
      <c r="AF199" s="18">
        <f t="shared" ca="1" si="112"/>
        <v>0.99999707827822504</v>
      </c>
    </row>
    <row r="200" spans="4:32" x14ac:dyDescent="0.15">
      <c r="D200" s="18">
        <f t="shared" si="86"/>
        <v>5.6607000000000003</v>
      </c>
      <c r="E200" s="18">
        <f t="shared" ref="E200:AF200" ca="1" si="113">SQRT(1-($B$6*E$3/($B$6*E$3+E36*E$3))^2)</f>
        <v>0.99974196497369139</v>
      </c>
      <c r="F200" s="18">
        <f t="shared" ca="1" si="113"/>
        <v>0.99974246776579589</v>
      </c>
      <c r="G200" s="18">
        <f t="shared" ca="1" si="113"/>
        <v>0.99984100649598473</v>
      </c>
      <c r="H200" s="18">
        <f t="shared" ca="1" si="113"/>
        <v>0.99991472176358642</v>
      </c>
      <c r="I200" s="18">
        <f t="shared" ca="1" si="113"/>
        <v>0.99994782348539146</v>
      </c>
      <c r="J200" s="18">
        <f t="shared" ca="1" si="113"/>
        <v>0.9999691042131007</v>
      </c>
      <c r="K200" s="18">
        <f t="shared" ca="1" si="113"/>
        <v>0.99997690049626697</v>
      </c>
      <c r="L200" s="18">
        <f t="shared" ca="1" si="113"/>
        <v>0.99998207670564032</v>
      </c>
      <c r="M200" s="18">
        <f t="shared" ca="1" si="113"/>
        <v>0.99998415684915509</v>
      </c>
      <c r="N200" s="18">
        <f t="shared" ca="1" si="113"/>
        <v>0.99998848563733811</v>
      </c>
      <c r="O200" s="18">
        <f t="shared" ca="1" si="113"/>
        <v>0.9999888804317113</v>
      </c>
      <c r="P200" s="18">
        <f t="shared" ca="1" si="113"/>
        <v>0.99999149902809925</v>
      </c>
      <c r="Q200" s="18">
        <f t="shared" ca="1" si="113"/>
        <v>0.99999167683706958</v>
      </c>
      <c r="R200" s="18">
        <f t="shared" ca="1" si="113"/>
        <v>0.99999342569099137</v>
      </c>
      <c r="S200" s="18">
        <f t="shared" ca="1" si="113"/>
        <v>0.99999348721008152</v>
      </c>
      <c r="T200" s="18">
        <f t="shared" ca="1" si="113"/>
        <v>0.99999475406706606</v>
      </c>
      <c r="U200" s="18">
        <f t="shared" ca="1" si="113"/>
        <v>0.99999475256979398</v>
      </c>
      <c r="V200" s="18">
        <f t="shared" ca="1" si="113"/>
        <v>0.99999424356173761</v>
      </c>
      <c r="W200" s="18">
        <f t="shared" ca="1" si="113"/>
        <v>0.99999568510259318</v>
      </c>
      <c r="X200" s="18">
        <f t="shared" ca="1" si="113"/>
        <v>0.99999606042267053</v>
      </c>
      <c r="Y200" s="18">
        <f t="shared" ca="1" si="113"/>
        <v>0.9999957181330108</v>
      </c>
      <c r="Z200" s="18">
        <f t="shared" ca="1" si="113"/>
        <v>0.99999605090702059</v>
      </c>
      <c r="AA200" s="18">
        <f t="shared" ca="1" si="113"/>
        <v>0.9999960381657641</v>
      </c>
      <c r="AB200" s="18">
        <f t="shared" ca="1" si="113"/>
        <v>0.99999631481723195</v>
      </c>
      <c r="AC200" s="18">
        <f t="shared" ca="1" si="113"/>
        <v>0.99999664742191918</v>
      </c>
      <c r="AD200" s="18">
        <f t="shared" ca="1" si="113"/>
        <v>0.99999683968481434</v>
      </c>
      <c r="AE200" s="18">
        <f t="shared" ca="1" si="113"/>
        <v>0.99999680830512827</v>
      </c>
      <c r="AF200" s="18">
        <f t="shared" ca="1" si="113"/>
        <v>0.9999970782957518</v>
      </c>
    </row>
    <row r="201" spans="4:32" x14ac:dyDescent="0.15">
      <c r="D201" s="18">
        <f t="shared" si="86"/>
        <v>7.1264000000000003</v>
      </c>
      <c r="E201" s="18">
        <f t="shared" ref="E201:AF201" ca="1" si="114">SQRT(1-($B$6*E$3/($B$6*E$3+E37*E$3))^2)</f>
        <v>0.99974198328777308</v>
      </c>
      <c r="F201" s="18">
        <f t="shared" ca="1" si="114"/>
        <v>0.99974248602637383</v>
      </c>
      <c r="G201" s="18">
        <f t="shared" ca="1" si="114"/>
        <v>0.99984101535387793</v>
      </c>
      <c r="H201" s="18">
        <f t="shared" ca="1" si="114"/>
        <v>0.99991472524307601</v>
      </c>
      <c r="I201" s="18">
        <f t="shared" ca="1" si="114"/>
        <v>0.99994782515060565</v>
      </c>
      <c r="J201" s="18">
        <f t="shared" ca="1" si="114"/>
        <v>0.99996910497186431</v>
      </c>
      <c r="K201" s="18">
        <f t="shared" ca="1" si="114"/>
        <v>0.99997690098679282</v>
      </c>
      <c r="L201" s="18">
        <f t="shared" ca="1" si="114"/>
        <v>0.99998207704090281</v>
      </c>
      <c r="M201" s="18">
        <f t="shared" ca="1" si="114"/>
        <v>0.99998415712778044</v>
      </c>
      <c r="N201" s="18">
        <f t="shared" ca="1" si="114"/>
        <v>0.99998848580996902</v>
      </c>
      <c r="O201" s="18">
        <f t="shared" ca="1" si="114"/>
        <v>0.99998888059554025</v>
      </c>
      <c r="P201" s="18">
        <f t="shared" ca="1" si="114"/>
        <v>0.99999149913761121</v>
      </c>
      <c r="Q201" s="18">
        <f t="shared" ca="1" si="114"/>
        <v>0.99999167694316382</v>
      </c>
      <c r="R201" s="18">
        <f t="shared" ca="1" si="114"/>
        <v>0.99999342576547046</v>
      </c>
      <c r="S201" s="18">
        <f t="shared" ca="1" si="114"/>
        <v>0.99999348728351778</v>
      </c>
      <c r="T201" s="18">
        <f t="shared" ca="1" si="114"/>
        <v>0.99999475412015371</v>
      </c>
      <c r="U201" s="18">
        <f t="shared" ca="1" si="114"/>
        <v>0.99999475262290438</v>
      </c>
      <c r="V201" s="18">
        <f t="shared" ca="1" si="114"/>
        <v>0.99999424362276013</v>
      </c>
      <c r="W201" s="18">
        <f t="shared" ca="1" si="114"/>
        <v>0.99999568514219506</v>
      </c>
      <c r="X201" s="18">
        <f t="shared" ca="1" si="114"/>
        <v>0.99999606045721945</v>
      </c>
      <c r="Y201" s="18">
        <f t="shared" ca="1" si="114"/>
        <v>0.99999571817215882</v>
      </c>
      <c r="Z201" s="18">
        <f t="shared" ca="1" si="114"/>
        <v>0.99999605094169475</v>
      </c>
      <c r="AA201" s="18">
        <f t="shared" ca="1" si="114"/>
        <v>0.99999603820060623</v>
      </c>
      <c r="AB201" s="18">
        <f t="shared" ca="1" si="114"/>
        <v>0.99999631484848894</v>
      </c>
      <c r="AC201" s="18">
        <f t="shared" ca="1" si="114"/>
        <v>0.9999966474490416</v>
      </c>
      <c r="AD201" s="18">
        <f t="shared" ca="1" si="114"/>
        <v>0.99999683970963749</v>
      </c>
      <c r="AE201" s="18">
        <f t="shared" ca="1" si="114"/>
        <v>0.99999680833032201</v>
      </c>
      <c r="AF201" s="18">
        <f t="shared" ca="1" si="114"/>
        <v>0.99999707831781737</v>
      </c>
    </row>
    <row r="202" spans="4:32" x14ac:dyDescent="0.15">
      <c r="D202" s="18">
        <f t="shared" si="86"/>
        <v>8.9716000000000005</v>
      </c>
      <c r="E202" s="18">
        <f t="shared" ref="E202:AF202" ca="1" si="115">SQRT(1-($B$6*E$3/($B$6*E$3+E38*E$3))^2)</f>
        <v>0.99974200634097654</v>
      </c>
      <c r="F202" s="18">
        <f t="shared" ca="1" si="115"/>
        <v>0.99974250901223083</v>
      </c>
      <c r="G202" s="18">
        <f t="shared" ca="1" si="115"/>
        <v>0.99984102650421014</v>
      </c>
      <c r="H202" s="18">
        <f t="shared" ca="1" si="115"/>
        <v>0.99991472962317451</v>
      </c>
      <c r="I202" s="18">
        <f t="shared" ca="1" si="115"/>
        <v>0.99994782724686504</v>
      </c>
      <c r="J202" s="18">
        <f t="shared" ca="1" si="115"/>
        <v>0.99996910592704769</v>
      </c>
      <c r="K202" s="18">
        <f t="shared" ca="1" si="115"/>
        <v>0.99997690160430353</v>
      </c>
      <c r="L202" s="18">
        <f t="shared" ca="1" si="115"/>
        <v>0.99998207746295809</v>
      </c>
      <c r="M202" s="18">
        <f t="shared" ca="1" si="115"/>
        <v>0.99998415747853708</v>
      </c>
      <c r="N202" s="18">
        <f t="shared" ca="1" si="115"/>
        <v>0.99998848602729207</v>
      </c>
      <c r="O202" s="18">
        <f t="shared" ca="1" si="115"/>
        <v>0.99998888080178261</v>
      </c>
      <c r="P202" s="18">
        <f t="shared" ca="1" si="115"/>
        <v>0.99999149927547515</v>
      </c>
      <c r="Q202" s="18">
        <f t="shared" ca="1" si="115"/>
        <v>0.99999167707672509</v>
      </c>
      <c r="R202" s="18">
        <f t="shared" ca="1" si="115"/>
        <v>0.9999934258592319</v>
      </c>
      <c r="S202" s="18">
        <f t="shared" ca="1" si="115"/>
        <v>0.99999348737596627</v>
      </c>
      <c r="T202" s="18">
        <f t="shared" ca="1" si="115"/>
        <v>0.99999475418698569</v>
      </c>
      <c r="U202" s="18">
        <f t="shared" ca="1" si="115"/>
        <v>0.99999475268976501</v>
      </c>
      <c r="V202" s="18">
        <f t="shared" ca="1" si="115"/>
        <v>0.99999424369958123</v>
      </c>
      <c r="W202" s="18">
        <f t="shared" ca="1" si="115"/>
        <v>0.99999568519204984</v>
      </c>
      <c r="X202" s="18">
        <f t="shared" ca="1" si="115"/>
        <v>0.9999960605007131</v>
      </c>
      <c r="Y202" s="18">
        <f t="shared" ca="1" si="115"/>
        <v>0.99999571822144229</v>
      </c>
      <c r="Z202" s="18">
        <f t="shared" ca="1" si="115"/>
        <v>0.99999605098534616</v>
      </c>
      <c r="AA202" s="18">
        <f t="shared" ca="1" si="115"/>
        <v>0.99999603824446903</v>
      </c>
      <c r="AB202" s="18">
        <f t="shared" ca="1" si="115"/>
        <v>0.99999631488783858</v>
      </c>
      <c r="AC202" s="18">
        <f t="shared" ca="1" si="115"/>
        <v>0.99999664748318606</v>
      </c>
      <c r="AD202" s="18">
        <f t="shared" ca="1" si="115"/>
        <v>0.99999683974088727</v>
      </c>
      <c r="AE202" s="18">
        <f t="shared" ca="1" si="115"/>
        <v>0.99999680836203841</v>
      </c>
      <c r="AF202" s="18">
        <f t="shared" ca="1" si="115"/>
        <v>0.9999970783455957</v>
      </c>
    </row>
    <row r="203" spans="4:32" x14ac:dyDescent="0.15">
      <c r="D203" s="18">
        <f t="shared" si="86"/>
        <v>11.295</v>
      </c>
      <c r="E203" s="18">
        <f t="shared" ref="E203:AF203" ca="1" si="116">SQRT(1-($B$6*E$3/($B$6*E$3+E39*E$3))^2)</f>
        <v>0.99968872396970032</v>
      </c>
      <c r="F203" s="18">
        <f t="shared" ca="1" si="116"/>
        <v>0.99968933889710621</v>
      </c>
      <c r="G203" s="18">
        <f t="shared" ca="1" si="116"/>
        <v>0.99980813839375327</v>
      </c>
      <c r="H203" s="18">
        <f t="shared" ca="1" si="116"/>
        <v>0.9998970661728418</v>
      </c>
      <c r="I203" s="18">
        <f t="shared" ca="1" si="116"/>
        <v>0.99993695965336871</v>
      </c>
      <c r="J203" s="18">
        <f t="shared" ca="1" si="116"/>
        <v>0.99996269955820016</v>
      </c>
      <c r="K203" s="18">
        <f t="shared" ca="1" si="116"/>
        <v>0.99997212817724046</v>
      </c>
      <c r="L203" s="18">
        <f t="shared" ca="1" si="116"/>
        <v>0.99997838305348274</v>
      </c>
      <c r="M203" s="18">
        <f t="shared" ca="1" si="116"/>
        <v>0.99998089526713674</v>
      </c>
      <c r="N203" s="18">
        <f t="shared" ca="1" si="116"/>
        <v>0.99998611099441326</v>
      </c>
      <c r="O203" s="18">
        <f t="shared" ca="1" si="116"/>
        <v>0.99998663420967593</v>
      </c>
      <c r="P203" s="18">
        <f t="shared" ca="1" si="116"/>
        <v>0.99998977688988078</v>
      </c>
      <c r="Q203" s="18">
        <f t="shared" ca="1" si="116"/>
        <v>0.99999002379526225</v>
      </c>
      <c r="R203" s="18">
        <f t="shared" ca="1" si="116"/>
        <v>0.99999211396322574</v>
      </c>
      <c r="S203" s="18">
        <f t="shared" ca="1" si="116"/>
        <v>0.99999221371276992</v>
      </c>
      <c r="T203" s="18">
        <f t="shared" ca="1" si="116"/>
        <v>0.9999937172756056</v>
      </c>
      <c r="U203" s="18">
        <f t="shared" ca="1" si="116"/>
        <v>0.99999373636136923</v>
      </c>
      <c r="V203" s="18">
        <f t="shared" ca="1" si="116"/>
        <v>0.99999314870277212</v>
      </c>
      <c r="W203" s="18">
        <f t="shared" ca="1" si="116"/>
        <v>0.9999948578657839</v>
      </c>
      <c r="X203" s="18">
        <f t="shared" ca="1" si="116"/>
        <v>0.999995320256304</v>
      </c>
      <c r="Y203" s="18">
        <f t="shared" ca="1" si="116"/>
        <v>0.99999492511463151</v>
      </c>
      <c r="Z203" s="18">
        <f t="shared" ca="1" si="116"/>
        <v>0.99999531362762373</v>
      </c>
      <c r="AA203" s="18">
        <f t="shared" ca="1" si="116"/>
        <v>0.9999953126795198</v>
      </c>
      <c r="AB203" s="18">
        <f t="shared" ca="1" si="116"/>
        <v>0.99999565297189985</v>
      </c>
      <c r="AC203" s="18">
        <f t="shared" ca="1" si="116"/>
        <v>0.99999603657990832</v>
      </c>
      <c r="AD203" s="18">
        <f t="shared" ca="1" si="116"/>
        <v>0.99999627495488996</v>
      </c>
      <c r="AE203" s="18">
        <f t="shared" ca="1" si="116"/>
        <v>0.99999624861631287</v>
      </c>
      <c r="AF203" s="18">
        <f t="shared" ca="1" si="116"/>
        <v>0.99999657683492416</v>
      </c>
    </row>
    <row r="204" spans="4:32" x14ac:dyDescent="0.15">
      <c r="D204" s="18">
        <f t="shared" si="86"/>
        <v>14.218999999999999</v>
      </c>
      <c r="E204" s="18">
        <f t="shared" ref="E204:AF204" ca="1" si="117">SQRT(1-($B$6*E$3/($B$6*E$3+E40*E$3))^2)</f>
        <v>0.99955660437013072</v>
      </c>
      <c r="F204" s="18">
        <f t="shared" ca="1" si="117"/>
        <v>0.99955747559247576</v>
      </c>
      <c r="G204" s="18">
        <f t="shared" ca="1" si="117"/>
        <v>0.99972646914261909</v>
      </c>
      <c r="H204" s="18">
        <f t="shared" ca="1" si="117"/>
        <v>0.99985313681037458</v>
      </c>
      <c r="I204" s="18">
        <f t="shared" ca="1" si="117"/>
        <v>0.99990988776096668</v>
      </c>
      <c r="J204" s="18">
        <f t="shared" ca="1" si="117"/>
        <v>0.99994676073397193</v>
      </c>
      <c r="K204" s="18">
        <f t="shared" ca="1" si="117"/>
        <v>0.99996026078958544</v>
      </c>
      <c r="L204" s="18">
        <f t="shared" ca="1" si="117"/>
        <v>0.99996919935482087</v>
      </c>
      <c r="M204" s="18">
        <f t="shared" ca="1" si="117"/>
        <v>0.99997278671019318</v>
      </c>
      <c r="N204" s="18">
        <f t="shared" ca="1" si="117"/>
        <v>0.99998020416306921</v>
      </c>
      <c r="O204" s="18">
        <f t="shared" ca="1" si="117"/>
        <v>0.99998107419972626</v>
      </c>
      <c r="P204" s="18">
        <f t="shared" ca="1" si="117"/>
        <v>0.99998551065695618</v>
      </c>
      <c r="Q204" s="18">
        <f t="shared" ca="1" si="117"/>
        <v>0.9999859504636649</v>
      </c>
      <c r="R204" s="18">
        <f t="shared" ca="1" si="117"/>
        <v>0.99998887676780301</v>
      </c>
      <c r="S204" s="18">
        <f t="shared" ca="1" si="117"/>
        <v>0.99998908524283781</v>
      </c>
      <c r="T204" s="18">
        <f t="shared" ca="1" si="117"/>
        <v>0.99999116513111919</v>
      </c>
      <c r="U204" s="18">
        <f t="shared" ca="1" si="117"/>
        <v>0.99999124555259145</v>
      </c>
      <c r="V204" s="18">
        <f t="shared" ca="1" si="117"/>
        <v>0.99999047805467312</v>
      </c>
      <c r="W204" s="18">
        <f t="shared" ca="1" si="117"/>
        <v>0.99999283579302234</v>
      </c>
      <c r="X204" s="18">
        <f t="shared" ca="1" si="117"/>
        <v>0.9999935196138463</v>
      </c>
      <c r="Y204" s="18">
        <f t="shared" ca="1" si="117"/>
        <v>0.99999300302719762</v>
      </c>
      <c r="Z204" s="18">
        <f t="shared" ca="1" si="117"/>
        <v>0.99999352218220694</v>
      </c>
      <c r="AA204" s="18">
        <f t="shared" ca="1" si="117"/>
        <v>0.99999355797951595</v>
      </c>
      <c r="AB204" s="18">
        <f t="shared" ca="1" si="117"/>
        <v>0.99999405936937025</v>
      </c>
      <c r="AC204" s="18">
        <f t="shared" ca="1" si="117"/>
        <v>0.99999456056752967</v>
      </c>
      <c r="AD204" s="18">
        <f t="shared" ca="1" si="117"/>
        <v>0.99999491737269774</v>
      </c>
      <c r="AE204" s="18">
        <f t="shared" ca="1" si="117"/>
        <v>0.99999490843844674</v>
      </c>
      <c r="AF204" s="18">
        <f t="shared" ca="1" si="117"/>
        <v>0.99999538184816827</v>
      </c>
    </row>
    <row r="205" spans="4:32" x14ac:dyDescent="0.15">
      <c r="D205" s="18">
        <f t="shared" si="86"/>
        <v>17.901</v>
      </c>
      <c r="E205" s="18">
        <f t="shared" ref="E205:AF205" ca="1" si="118">SQRT(1-($B$6*E$3/($B$6*E$3+E41*E$3))^2)</f>
        <v>0.99936963911806653</v>
      </c>
      <c r="F205" s="18">
        <f t="shared" ca="1" si="118"/>
        <v>0.9993709190202662</v>
      </c>
      <c r="G205" s="18">
        <f t="shared" ca="1" si="118"/>
        <v>0.99961065146737249</v>
      </c>
      <c r="H205" s="18">
        <f t="shared" ca="1" si="118"/>
        <v>0.9997907141648954</v>
      </c>
      <c r="I205" s="18">
        <f t="shared" ca="1" si="118"/>
        <v>0.99987130973990934</v>
      </c>
      <c r="J205" s="18">
        <f t="shared" ca="1" si="118"/>
        <v>0.99992406122952127</v>
      </c>
      <c r="K205" s="18">
        <f t="shared" ca="1" si="118"/>
        <v>0.99994337373104636</v>
      </c>
      <c r="L205" s="18">
        <f t="shared" ca="1" si="118"/>
        <v>0.99995614325369242</v>
      </c>
      <c r="M205" s="18">
        <f t="shared" ca="1" si="118"/>
        <v>0.99996125121501223</v>
      </c>
      <c r="N205" s="18">
        <f t="shared" ca="1" si="118"/>
        <v>0.99997179821958493</v>
      </c>
      <c r="O205" s="18">
        <f t="shared" ca="1" si="118"/>
        <v>0.9999732121352668</v>
      </c>
      <c r="P205" s="18">
        <f t="shared" ca="1" si="118"/>
        <v>0.9999794721845735</v>
      </c>
      <c r="Q205" s="18">
        <f t="shared" ca="1" si="118"/>
        <v>0.99998021884908561</v>
      </c>
      <c r="R205" s="18">
        <f t="shared" ca="1" si="118"/>
        <v>0.99998431511325014</v>
      </c>
      <c r="S205" s="18">
        <f t="shared" ca="1" si="118"/>
        <v>0.99998470621338487</v>
      </c>
      <c r="T205" s="18">
        <f t="shared" ca="1" si="118"/>
        <v>0.99998758022014833</v>
      </c>
      <c r="U205" s="18">
        <f t="shared" ca="1" si="118"/>
        <v>0.99998776756957264</v>
      </c>
      <c r="V205" s="18">
        <f t="shared" ca="1" si="118"/>
        <v>0.99998676810182308</v>
      </c>
      <c r="W205" s="18">
        <f t="shared" ca="1" si="118"/>
        <v>0.99999002147803628</v>
      </c>
      <c r="X205" s="18">
        <f t="shared" ca="1" si="118"/>
        <v>0.9999910280724692</v>
      </c>
      <c r="Y205" s="18">
        <f t="shared" ca="1" si="118"/>
        <v>0.99999035362624888</v>
      </c>
      <c r="Z205" s="18">
        <f t="shared" ca="1" si="118"/>
        <v>0.99999104896175217</v>
      </c>
      <c r="AA205" s="18">
        <f t="shared" ca="1" si="118"/>
        <v>0.9999911490421256</v>
      </c>
      <c r="AB205" s="18">
        <f t="shared" ca="1" si="118"/>
        <v>0.99999188321745214</v>
      </c>
      <c r="AC205" s="18">
        <f t="shared" ca="1" si="118"/>
        <v>0.99999253668417198</v>
      </c>
      <c r="AD205" s="18">
        <f t="shared" ca="1" si="118"/>
        <v>0.99999306564476609</v>
      </c>
      <c r="AE205" s="18">
        <f t="shared" ca="1" si="118"/>
        <v>0.99999309060228514</v>
      </c>
      <c r="AF205" s="18">
        <f t="shared" ca="1" si="118"/>
        <v>0.99999377071003315</v>
      </c>
    </row>
    <row r="206" spans="4:32" x14ac:dyDescent="0.15">
      <c r="D206" s="18">
        <f t="shared" si="86"/>
        <v>22.536000000000001</v>
      </c>
      <c r="E206" s="18">
        <f t="shared" ref="E206:AF206" ca="1" si="119">SQRT(1-($B$6*E$3/($B$6*E$3+E42*E$3))^2)</f>
        <v>0.99910611375599934</v>
      </c>
      <c r="F206" s="18">
        <f t="shared" ca="1" si="119"/>
        <v>0.99910794265267466</v>
      </c>
      <c r="G206" s="18">
        <f t="shared" ca="1" si="119"/>
        <v>0.99944685283356072</v>
      </c>
      <c r="H206" s="18">
        <f t="shared" ca="1" si="119"/>
        <v>0.99970217719920362</v>
      </c>
      <c r="I206" s="18">
        <f t="shared" ca="1" si="119"/>
        <v>0.99981642637019663</v>
      </c>
      <c r="J206" s="18">
        <f t="shared" ca="1" si="119"/>
        <v>0.99989177631316384</v>
      </c>
      <c r="K206" s="18">
        <f t="shared" ca="1" si="119"/>
        <v>0.99991937038704903</v>
      </c>
      <c r="L206" s="18">
        <f t="shared" ca="1" si="119"/>
        <v>0.99993758922581244</v>
      </c>
      <c r="M206" s="18">
        <f t="shared" ca="1" si="119"/>
        <v>0.99994486780460479</v>
      </c>
      <c r="N206" s="18">
        <f t="shared" ca="1" si="119"/>
        <v>0.99995984244903968</v>
      </c>
      <c r="O206" s="18">
        <f t="shared" ca="1" si="119"/>
        <v>0.99996210421569043</v>
      </c>
      <c r="P206" s="18">
        <f t="shared" ca="1" si="119"/>
        <v>0.99997092697721002</v>
      </c>
      <c r="Q206" s="18">
        <f t="shared" ca="1" si="119"/>
        <v>0.99997216063401317</v>
      </c>
      <c r="R206" s="18">
        <f t="shared" ca="1" si="119"/>
        <v>0.9999778898257744</v>
      </c>
      <c r="S206" s="18">
        <f t="shared" ca="1" si="119"/>
        <v>0.99997857611392615</v>
      </c>
      <c r="T206" s="18">
        <f t="shared" ca="1" si="119"/>
        <v>0.99998254618496396</v>
      </c>
      <c r="U206" s="18">
        <f t="shared" ca="1" si="119"/>
        <v>0.99998291277974549</v>
      </c>
      <c r="V206" s="18">
        <f t="shared" ca="1" si="119"/>
        <v>0.99998162062806606</v>
      </c>
      <c r="W206" s="18">
        <f t="shared" ca="1" si="119"/>
        <v>0.99998610468522275</v>
      </c>
      <c r="X206" s="18">
        <f t="shared" ca="1" si="119"/>
        <v>0.99998758219475359</v>
      </c>
      <c r="Y206" s="18">
        <f t="shared" ca="1" si="119"/>
        <v>0.99998670558901626</v>
      </c>
      <c r="Z206" s="18">
        <f t="shared" ca="1" si="119"/>
        <v>0.99998763247092881</v>
      </c>
      <c r="AA206" s="18">
        <f t="shared" ca="1" si="119"/>
        <v>0.99998784112421546</v>
      </c>
      <c r="AB206" s="18">
        <f t="shared" ca="1" si="119"/>
        <v>0.99998891227693298</v>
      </c>
      <c r="AC206" s="18">
        <f t="shared" ca="1" si="119"/>
        <v>0.99998976169105491</v>
      </c>
      <c r="AD206" s="18">
        <f t="shared" ca="1" si="119"/>
        <v>0.99999054161818368</v>
      </c>
      <c r="AE206" s="18">
        <f t="shared" ca="1" si="119"/>
        <v>0.99999062531870408</v>
      </c>
      <c r="AF206" s="18">
        <f t="shared" ca="1" si="119"/>
        <v>0.99999159898663281</v>
      </c>
    </row>
    <row r="207" spans="4:32" x14ac:dyDescent="0.15">
      <c r="D207" s="18">
        <f t="shared" si="86"/>
        <v>28.370999999999999</v>
      </c>
      <c r="E207" s="18">
        <f t="shared" ref="E207:AF207" ca="1" si="120">SQRT(1-($B$6*E$3/($B$6*E$3+E43*E$3))^2)</f>
        <v>0.99873610916938338</v>
      </c>
      <c r="F207" s="18">
        <f t="shared" ca="1" si="120"/>
        <v>0.99873862532916136</v>
      </c>
      <c r="G207" s="18">
        <f t="shared" ca="1" si="120"/>
        <v>0.99921607964267611</v>
      </c>
      <c r="H207" s="18">
        <f t="shared" ca="1" si="120"/>
        <v>0.99957692572887968</v>
      </c>
      <c r="I207" s="18">
        <f t="shared" ca="1" si="120"/>
        <v>0.9997384957996921</v>
      </c>
      <c r="J207" s="18">
        <f t="shared" ca="1" si="120"/>
        <v>0.99984592839565445</v>
      </c>
      <c r="K207" s="18">
        <f t="shared" ca="1" si="120"/>
        <v>0.99988529803126192</v>
      </c>
      <c r="L207" s="18">
        <f t="shared" ca="1" si="120"/>
        <v>0.99991125403843117</v>
      </c>
      <c r="M207" s="18">
        <f t="shared" ca="1" si="120"/>
        <v>0.99992161287417047</v>
      </c>
      <c r="N207" s="18">
        <f t="shared" ca="1" si="120"/>
        <v>0.99994285002901107</v>
      </c>
      <c r="O207" s="18">
        <f t="shared" ca="1" si="120"/>
        <v>0.99994642361882946</v>
      </c>
      <c r="P207" s="18">
        <f t="shared" ca="1" si="120"/>
        <v>0.99995885247422922</v>
      </c>
      <c r="Q207" s="18">
        <f t="shared" ca="1" si="120"/>
        <v>0.99996084241503946</v>
      </c>
      <c r="R207" s="18">
        <f t="shared" ca="1" si="120"/>
        <v>0.99996884692861299</v>
      </c>
      <c r="S207" s="18">
        <f t="shared" ca="1" si="120"/>
        <v>0.99996999997480351</v>
      </c>
      <c r="T207" s="18">
        <f t="shared" ca="1" si="120"/>
        <v>0.99997547986335233</v>
      </c>
      <c r="U207" s="18">
        <f t="shared" ca="1" si="120"/>
        <v>0.99997613941498364</v>
      </c>
      <c r="V207" s="18">
        <f t="shared" ca="1" si="120"/>
        <v>0.99997447826048047</v>
      </c>
      <c r="W207" s="18">
        <f t="shared" ca="1" si="120"/>
        <v>0.99998065809555325</v>
      </c>
      <c r="X207" s="18">
        <f t="shared" ca="1" si="120"/>
        <v>0.99998281682000245</v>
      </c>
      <c r="Y207" s="18">
        <f t="shared" ca="1" si="120"/>
        <v>0.99998168320893566</v>
      </c>
      <c r="Z207" s="18">
        <f t="shared" ca="1" si="120"/>
        <v>0.99998291842075815</v>
      </c>
      <c r="AA207" s="18">
        <f t="shared" ca="1" si="120"/>
        <v>0.99998330320112783</v>
      </c>
      <c r="AB207" s="18">
        <f t="shared" ca="1" si="120"/>
        <v>0.9999848578581062</v>
      </c>
      <c r="AC207" s="18">
        <f t="shared" ca="1" si="120"/>
        <v>0.9999859592671082</v>
      </c>
      <c r="AD207" s="18">
        <f t="shared" ca="1" si="120"/>
        <v>0.99998710197668528</v>
      </c>
      <c r="AE207" s="18">
        <f t="shared" ca="1" si="120"/>
        <v>0.99998728327540976</v>
      </c>
      <c r="AF207" s="18">
        <f t="shared" ca="1" si="120"/>
        <v>0.99998867220782872</v>
      </c>
    </row>
    <row r="208" spans="4:32" x14ac:dyDescent="0.15">
      <c r="D208" s="18">
        <f t="shared" si="86"/>
        <v>35.716999999999999</v>
      </c>
      <c r="E208" s="18">
        <f t="shared" ref="E208:AF208" ca="1" si="121">SQRT(1-($B$6*E$3/($B$6*E$3+E44*E$3))^2)</f>
        <v>0.99821933503943128</v>
      </c>
      <c r="F208" s="18">
        <f t="shared" ca="1" si="121"/>
        <v>0.99822307541412103</v>
      </c>
      <c r="G208" s="18">
        <f t="shared" ca="1" si="121"/>
        <v>0.99889207607230079</v>
      </c>
      <c r="H208" s="18">
        <f t="shared" ca="1" si="121"/>
        <v>0.99940028605061404</v>
      </c>
      <c r="I208" s="18">
        <f t="shared" ca="1" si="121"/>
        <v>0.99962809258440666</v>
      </c>
      <c r="J208" s="18">
        <f t="shared" ca="1" si="121"/>
        <v>0.99978093709977756</v>
      </c>
      <c r="K208" s="18">
        <f t="shared" ca="1" si="121"/>
        <v>0.99983699879478949</v>
      </c>
      <c r="L208" s="18">
        <f t="shared" ca="1" si="121"/>
        <v>0.99987393025319182</v>
      </c>
      <c r="M208" s="18">
        <f t="shared" ca="1" si="121"/>
        <v>0.99988864780767528</v>
      </c>
      <c r="N208" s="18">
        <f t="shared" ca="1" si="121"/>
        <v>0.99991873696152023</v>
      </c>
      <c r="O208" s="18">
        <f t="shared" ca="1" si="121"/>
        <v>0.9999243084671855</v>
      </c>
      <c r="P208" s="18">
        <f t="shared" ca="1" si="121"/>
        <v>0.9999417955920058</v>
      </c>
      <c r="Q208" s="18">
        <f t="shared" ca="1" si="121"/>
        <v>0.99994494900826103</v>
      </c>
      <c r="R208" s="18">
        <f t="shared" ca="1" si="121"/>
        <v>0.99995613442590636</v>
      </c>
      <c r="S208" s="18">
        <f t="shared" ca="1" si="121"/>
        <v>0.99995801457641342</v>
      </c>
      <c r="T208" s="18">
        <f t="shared" ca="1" si="121"/>
        <v>0.99996556918366164</v>
      </c>
      <c r="U208" s="18">
        <f t="shared" ca="1" si="121"/>
        <v>0.99996669848077446</v>
      </c>
      <c r="V208" s="18">
        <f t="shared" ca="1" si="121"/>
        <v>0.99996457269182837</v>
      </c>
      <c r="W208" s="18">
        <f t="shared" ca="1" si="121"/>
        <v>0.99997308526212025</v>
      </c>
      <c r="X208" s="18">
        <f t="shared" ca="1" si="121"/>
        <v>0.99997623247929823</v>
      </c>
      <c r="Y208" s="18">
        <f t="shared" ca="1" si="121"/>
        <v>0.99997477566640081</v>
      </c>
      <c r="Z208" s="18">
        <f t="shared" ca="1" si="121"/>
        <v>0.99997641904372037</v>
      </c>
      <c r="AA208" s="18">
        <f t="shared" ca="1" si="121"/>
        <v>0.99997707895452492</v>
      </c>
      <c r="AB208" s="18">
        <f t="shared" ca="1" si="121"/>
        <v>0.99997932576361093</v>
      </c>
      <c r="AC208" s="18">
        <f t="shared" ca="1" si="121"/>
        <v>0.99998074973538431</v>
      </c>
      <c r="AD208" s="18">
        <f t="shared" ca="1" si="121"/>
        <v>0.99998241663746668</v>
      </c>
      <c r="AE208" s="18">
        <f t="shared" ca="1" si="121"/>
        <v>0.99998275388689295</v>
      </c>
      <c r="AF208" s="18">
        <f t="shared" ca="1" si="121"/>
        <v>0.99998472988984566</v>
      </c>
    </row>
    <row r="209" spans="4:32" x14ac:dyDescent="0.15">
      <c r="D209" s="18">
        <f t="shared" si="86"/>
        <v>44.965000000000003</v>
      </c>
      <c r="E209" s="18">
        <f t="shared" ref="E209:AF209" ca="1" si="122">SQRT(1-($B$6*E$3/($B$6*E$3+E45*E$3))^2)</f>
        <v>0.9975023982879726</v>
      </c>
      <c r="F209" s="18">
        <f t="shared" ca="1" si="122"/>
        <v>0.99750744785139556</v>
      </c>
      <c r="G209" s="18">
        <f t="shared" ca="1" si="122"/>
        <v>0.99843956599792316</v>
      </c>
      <c r="H209" s="18">
        <f t="shared" ca="1" si="122"/>
        <v>0.999152031712783</v>
      </c>
      <c r="I209" s="18">
        <f t="shared" ca="1" si="122"/>
        <v>0.99947219627445627</v>
      </c>
      <c r="J209" s="18">
        <f t="shared" ca="1" si="122"/>
        <v>0.99968902461030096</v>
      </c>
      <c r="K209" s="18">
        <f t="shared" ca="1" si="122"/>
        <v>0.99976869034371174</v>
      </c>
      <c r="L209" s="18">
        <f t="shared" ca="1" si="122"/>
        <v>0.99982111994840828</v>
      </c>
      <c r="M209" s="18">
        <f t="shared" ca="1" si="122"/>
        <v>0.99984200118006583</v>
      </c>
      <c r="N209" s="18">
        <f t="shared" ca="1" si="122"/>
        <v>0.99988456006578219</v>
      </c>
      <c r="O209" s="18">
        <f t="shared" ca="1" si="122"/>
        <v>0.99989315762085662</v>
      </c>
      <c r="P209" s="18">
        <f t="shared" ca="1" si="122"/>
        <v>0.99991773280938445</v>
      </c>
      <c r="Q209" s="18">
        <f t="shared" ca="1" si="122"/>
        <v>0.99992266581652589</v>
      </c>
      <c r="R209" s="18">
        <f t="shared" ca="1" si="122"/>
        <v>0.99993827113562828</v>
      </c>
      <c r="S209" s="18">
        <f t="shared" ca="1" si="122"/>
        <v>0.99994127898017582</v>
      </c>
      <c r="T209" s="18">
        <f t="shared" ca="1" si="122"/>
        <v>0.99995168074900309</v>
      </c>
      <c r="U209" s="18">
        <f t="shared" ca="1" si="122"/>
        <v>0.99995354670329084</v>
      </c>
      <c r="V209" s="18">
        <f t="shared" ca="1" si="122"/>
        <v>0.9999508596552632</v>
      </c>
      <c r="W209" s="18">
        <f t="shared" ca="1" si="122"/>
        <v>0.99996256622147395</v>
      </c>
      <c r="X209" s="18">
        <f t="shared" ca="1" si="122"/>
        <v>0.99996714229200578</v>
      </c>
      <c r="Y209" s="18">
        <f t="shared" ca="1" si="122"/>
        <v>0.99996527084089315</v>
      </c>
      <c r="Z209" s="18">
        <f t="shared" ca="1" si="122"/>
        <v>0.99996745680224142</v>
      </c>
      <c r="AA209" s="18">
        <f t="shared" ca="1" si="122"/>
        <v>0.99996854474159202</v>
      </c>
      <c r="AB209" s="18">
        <f t="shared" ca="1" si="122"/>
        <v>0.99997178711117207</v>
      </c>
      <c r="AC209" s="18">
        <f t="shared" ca="1" si="122"/>
        <v>0.99997361611242852</v>
      </c>
      <c r="AD209" s="18">
        <f t="shared" ca="1" si="122"/>
        <v>0.99997603600267182</v>
      </c>
      <c r="AE209" s="18">
        <f t="shared" ca="1" si="122"/>
        <v>0.99997662066500648</v>
      </c>
      <c r="AF209" s="18">
        <f t="shared" ca="1" si="122"/>
        <v>0.99997942174231191</v>
      </c>
    </row>
    <row r="210" spans="4:32" x14ac:dyDescent="0.15">
      <c r="D210" s="18">
        <f t="shared" si="86"/>
        <v>56.606999999999999</v>
      </c>
      <c r="E210" s="18">
        <f t="shared" ref="E210:AF210" ca="1" si="123">SQRT(1-($B$6*E$3/($B$6*E$3+E46*E$3))^2)</f>
        <v>0.99651521422443501</v>
      </c>
      <c r="F210" s="18">
        <f t="shared" ca="1" si="123"/>
        <v>0.99652219382186069</v>
      </c>
      <c r="G210" s="18">
        <f t="shared" ca="1" si="123"/>
        <v>0.99781162081660812</v>
      </c>
      <c r="H210" s="18">
        <f t="shared" ca="1" si="123"/>
        <v>0.99880489120923233</v>
      </c>
      <c r="I210" s="18">
        <f t="shared" ca="1" si="123"/>
        <v>0.99925284186583985</v>
      </c>
      <c r="J210" s="18">
        <f t="shared" ca="1" si="123"/>
        <v>0.99955941279045502</v>
      </c>
      <c r="K210" s="18">
        <f t="shared" ca="1" si="123"/>
        <v>0.99967229165292637</v>
      </c>
      <c r="L210" s="18">
        <f t="shared" ca="1" si="123"/>
        <v>0.99974656731392642</v>
      </c>
      <c r="M210" s="18">
        <f t="shared" ca="1" si="123"/>
        <v>0.99977611444748893</v>
      </c>
      <c r="N210" s="18">
        <f t="shared" ca="1" si="123"/>
        <v>0.99983620651399074</v>
      </c>
      <c r="O210" s="18">
        <f t="shared" ca="1" si="123"/>
        <v>0.99984935678334153</v>
      </c>
      <c r="P210" s="18">
        <f t="shared" ca="1" si="123"/>
        <v>0.99988383916465506</v>
      </c>
      <c r="Q210" s="18">
        <f t="shared" ca="1" si="123"/>
        <v>0.99989146344656987</v>
      </c>
      <c r="R210" s="18">
        <f t="shared" ca="1" si="123"/>
        <v>0.99991320382907756</v>
      </c>
      <c r="S210" s="18">
        <f t="shared" ca="1" si="123"/>
        <v>0.99991793525698203</v>
      </c>
      <c r="T210" s="18">
        <f t="shared" ca="1" si="123"/>
        <v>0.99993224029238947</v>
      </c>
      <c r="U210" s="18">
        <f t="shared" ca="1" si="123"/>
        <v>0.99993524459854466</v>
      </c>
      <c r="V210" s="18">
        <f t="shared" ca="1" si="123"/>
        <v>0.9999318792322891</v>
      </c>
      <c r="W210" s="18">
        <f t="shared" ca="1" si="123"/>
        <v>0.99994797378067257</v>
      </c>
      <c r="X210" s="18">
        <f t="shared" ca="1" si="123"/>
        <v>0.9999545920562608</v>
      </c>
      <c r="Y210" s="18">
        <f t="shared" ca="1" si="123"/>
        <v>0.99995222046883125</v>
      </c>
      <c r="Z210" s="18">
        <f t="shared" ca="1" si="123"/>
        <v>0.99995511079354127</v>
      </c>
      <c r="AA210" s="18">
        <f t="shared" ca="1" si="123"/>
        <v>0.99995685850800675</v>
      </c>
      <c r="AB210" s="18">
        <f t="shared" ca="1" si="123"/>
        <v>0.99996151838058478</v>
      </c>
      <c r="AC210" s="18">
        <f t="shared" ca="1" si="123"/>
        <v>0.99996385948256994</v>
      </c>
      <c r="AD210" s="18">
        <f t="shared" ca="1" si="123"/>
        <v>0.99996735901485445</v>
      </c>
      <c r="AE210" s="18">
        <f t="shared" ca="1" si="123"/>
        <v>0.99996831894052174</v>
      </c>
      <c r="AF210" s="18">
        <f t="shared" ca="1" si="123"/>
        <v>0.99997228056024645</v>
      </c>
    </row>
    <row r="211" spans="4:32" x14ac:dyDescent="0.15">
      <c r="D211" s="18">
        <f t="shared" si="86"/>
        <v>71.263999999999996</v>
      </c>
      <c r="E211" s="18">
        <f t="shared" ref="E211:AF211" ca="1" si="124">SQRT(1-($B$6*E$3/($B$6*E$3+E47*E$3))^2)</f>
        <v>0.99516926823585627</v>
      </c>
      <c r="F211" s="18">
        <f t="shared" ca="1" si="124"/>
        <v>0.99517878214395372</v>
      </c>
      <c r="G211" s="18">
        <f t="shared" ca="1" si="124"/>
        <v>0.99694748422968871</v>
      </c>
      <c r="H211" s="18">
        <f t="shared" ca="1" si="124"/>
        <v>0.99832221544532707</v>
      </c>
      <c r="I211" s="18">
        <f t="shared" ca="1" si="124"/>
        <v>0.99894570221017198</v>
      </c>
      <c r="J211" s="18">
        <f t="shared" ca="1" si="124"/>
        <v>0.99937729174301393</v>
      </c>
      <c r="K211" s="18">
        <f t="shared" ca="1" si="124"/>
        <v>0.99953668076222679</v>
      </c>
      <c r="L211" s="18">
        <f t="shared" ca="1" si="124"/>
        <v>0.99964159622346116</v>
      </c>
      <c r="M211" s="18">
        <f t="shared" ca="1" si="124"/>
        <v>0.99968331796622534</v>
      </c>
      <c r="N211" s="18">
        <f t="shared" ca="1" si="124"/>
        <v>0.99976793737926506</v>
      </c>
      <c r="O211" s="18">
        <f t="shared" ca="1" si="124"/>
        <v>0.99978788147045072</v>
      </c>
      <c r="P211" s="18">
        <f t="shared" ca="1" si="124"/>
        <v>0.99983617507444478</v>
      </c>
      <c r="Q211" s="18">
        <f t="shared" ca="1" si="124"/>
        <v>0.99984784926798376</v>
      </c>
      <c r="R211" s="18">
        <f t="shared" ca="1" si="124"/>
        <v>0.99987808553092528</v>
      </c>
      <c r="S211" s="18">
        <f t="shared" ca="1" si="124"/>
        <v>0.99988542233776767</v>
      </c>
      <c r="T211" s="18">
        <f t="shared" ca="1" si="124"/>
        <v>0.99990506421294967</v>
      </c>
      <c r="U211" s="18">
        <f t="shared" ca="1" si="124"/>
        <v>0.99990980833750642</v>
      </c>
      <c r="V211" s="18">
        <f t="shared" ca="1" si="124"/>
        <v>0.99990564925291769</v>
      </c>
      <c r="W211" s="18">
        <f t="shared" ca="1" si="124"/>
        <v>0.99992774053624534</v>
      </c>
      <c r="X211" s="18">
        <f t="shared" ca="1" si="124"/>
        <v>0.99993729666349962</v>
      </c>
      <c r="Y211" s="18">
        <f t="shared" ca="1" si="124"/>
        <v>0.99993430477954182</v>
      </c>
      <c r="Z211" s="18">
        <f t="shared" ca="1" si="124"/>
        <v>0.99993812503234192</v>
      </c>
      <c r="AA211" s="18">
        <f t="shared" ca="1" si="124"/>
        <v>0.99994086821911332</v>
      </c>
      <c r="AB211" s="18">
        <f t="shared" ca="1" si="124"/>
        <v>0.99994753527054159</v>
      </c>
      <c r="AC211" s="18">
        <f t="shared" ca="1" si="124"/>
        <v>0.99995051933476842</v>
      </c>
      <c r="AD211" s="18">
        <f t="shared" ca="1" si="124"/>
        <v>0.99995556002498642</v>
      </c>
      <c r="AE211" s="18">
        <f t="shared" ca="1" si="124"/>
        <v>0.99995709511170772</v>
      </c>
      <c r="AF211" s="18">
        <f t="shared" ca="1" si="124"/>
        <v>0.99996267687069973</v>
      </c>
    </row>
    <row r="212" spans="4:32" x14ac:dyDescent="0.15">
      <c r="D212" s="18">
        <f t="shared" si="86"/>
        <v>89.716999999999999</v>
      </c>
      <c r="E212" s="18">
        <f t="shared" ref="E212:AF212" ca="1" si="125">SQRT(1-($B$6*E$3/($B$6*E$3+E48*E$3))^2)</f>
        <v>0.99335644340758533</v>
      </c>
      <c r="F212" s="18">
        <f t="shared" ca="1" si="125"/>
        <v>0.99336943295386904</v>
      </c>
      <c r="G212" s="18">
        <f t="shared" ca="1" si="125"/>
        <v>0.99576873529467924</v>
      </c>
      <c r="H212" s="18">
        <f t="shared" ca="1" si="125"/>
        <v>0.99765609247958997</v>
      </c>
      <c r="I212" s="18">
        <f t="shared" ca="1" si="125"/>
        <v>0.99851815458200344</v>
      </c>
      <c r="J212" s="18">
        <f t="shared" ca="1" si="125"/>
        <v>0.99912253748353319</v>
      </c>
      <c r="K212" s="18">
        <f t="shared" ca="1" si="125"/>
        <v>0.99934672373610611</v>
      </c>
      <c r="L212" s="18">
        <f t="shared" ca="1" si="125"/>
        <v>0.99949430317682575</v>
      </c>
      <c r="M212" s="18">
        <f t="shared" ca="1" si="125"/>
        <v>0.99955300738362052</v>
      </c>
      <c r="N212" s="18">
        <f t="shared" ca="1" si="125"/>
        <v>0.99967184854213209</v>
      </c>
      <c r="O212" s="18">
        <f t="shared" ca="1" si="125"/>
        <v>0.9997018570766969</v>
      </c>
      <c r="P212" s="18">
        <f t="shared" ca="1" si="125"/>
        <v>0.99976931709752037</v>
      </c>
      <c r="Q212" s="18">
        <f t="shared" ca="1" si="125"/>
        <v>0.99978701139430715</v>
      </c>
      <c r="R212" s="18">
        <f t="shared" ca="1" si="125"/>
        <v>0.99982897635836943</v>
      </c>
      <c r="S212" s="18">
        <f t="shared" ca="1" si="125"/>
        <v>0.99984022526820648</v>
      </c>
      <c r="T212" s="18">
        <f t="shared" ca="1" si="125"/>
        <v>0.99986713425102536</v>
      </c>
      <c r="U212" s="18">
        <f t="shared" ca="1" si="125"/>
        <v>0.9998745157682023</v>
      </c>
      <c r="V212" s="18">
        <f t="shared" ca="1" si="125"/>
        <v>0.99986945980569164</v>
      </c>
      <c r="W212" s="18">
        <f t="shared" ca="1" si="125"/>
        <v>0.9998997322779859</v>
      </c>
      <c r="X212" s="18">
        <f t="shared" ca="1" si="125"/>
        <v>0.99991348785507206</v>
      </c>
      <c r="Y212" s="18">
        <f t="shared" ca="1" si="125"/>
        <v>0.99990974923963183</v>
      </c>
      <c r="Z212" s="18">
        <f t="shared" ca="1" si="125"/>
        <v>0.99991478391828814</v>
      </c>
      <c r="AA212" s="18">
        <f t="shared" ca="1" si="125"/>
        <v>0.99991901521523685</v>
      </c>
      <c r="AB212" s="18">
        <f t="shared" ca="1" si="125"/>
        <v>0.99992852775919416</v>
      </c>
      <c r="AC212" s="18">
        <f t="shared" ca="1" si="125"/>
        <v>0.9999323063404687</v>
      </c>
      <c r="AD212" s="18">
        <f t="shared" ca="1" si="125"/>
        <v>0.99993953585431394</v>
      </c>
      <c r="AE212" s="18">
        <f t="shared" ca="1" si="125"/>
        <v>0.99994192712737207</v>
      </c>
      <c r="AF212" s="18">
        <f t="shared" ca="1" si="125"/>
        <v>0.99994977034068777</v>
      </c>
    </row>
    <row r="213" spans="4:32" x14ac:dyDescent="0.15">
      <c r="D213" s="18">
        <f t="shared" si="86"/>
        <v>112.95</v>
      </c>
      <c r="E213" s="18">
        <f t="shared" ref="E213:AF213" ca="1" si="126">SQRT(1-($B$6*E$3/($B$6*E$3+E49*E$3))^2)</f>
        <v>0.99145058425693144</v>
      </c>
      <c r="F213" s="18">
        <f t="shared" ca="1" si="126"/>
        <v>0.99146660039265799</v>
      </c>
      <c r="G213" s="18">
        <f t="shared" ca="1" si="126"/>
        <v>0.99450829281658992</v>
      </c>
      <c r="H213" s="18">
        <f t="shared" ca="1" si="126"/>
        <v>0.99693183506436944</v>
      </c>
      <c r="I213" s="18">
        <f t="shared" ca="1" si="126"/>
        <v>0.9980489643331516</v>
      </c>
      <c r="J213" s="18">
        <f t="shared" ca="1" si="126"/>
        <v>0.9988403226007081</v>
      </c>
      <c r="K213" s="18">
        <f t="shared" ca="1" si="126"/>
        <v>0.99913523145464989</v>
      </c>
      <c r="L213" s="18">
        <f t="shared" ca="1" si="126"/>
        <v>0.99932978157041352</v>
      </c>
      <c r="M213" s="18">
        <f t="shared" ca="1" si="126"/>
        <v>0.99940721377428121</v>
      </c>
      <c r="N213" s="18">
        <f t="shared" ca="1" si="126"/>
        <v>0.99956405788084224</v>
      </c>
      <c r="O213" s="18">
        <f t="shared" ca="1" si="126"/>
        <v>0.9996049414862318</v>
      </c>
      <c r="P213" s="18">
        <f t="shared" ca="1" si="126"/>
        <v>0.99969388307214124</v>
      </c>
      <c r="Q213" s="18">
        <f t="shared" ca="1" si="126"/>
        <v>0.99971808799484818</v>
      </c>
      <c r="R213" s="18">
        <f t="shared" ca="1" si="126"/>
        <v>0.99977331846131512</v>
      </c>
      <c r="S213" s="18">
        <f t="shared" ca="1" si="126"/>
        <v>0.99978878643691449</v>
      </c>
      <c r="T213" s="18">
        <f t="shared" ca="1" si="126"/>
        <v>0.99982408426199398</v>
      </c>
      <c r="U213" s="18">
        <f t="shared" ca="1" si="126"/>
        <v>0.99983431324638727</v>
      </c>
      <c r="V213" s="18">
        <f t="shared" ca="1" si="126"/>
        <v>0.99982808455575201</v>
      </c>
      <c r="W213" s="18">
        <f t="shared" ca="1" si="126"/>
        <v>0.99986772136447044</v>
      </c>
      <c r="X213" s="18">
        <f t="shared" ca="1" si="126"/>
        <v>0.99988615738218845</v>
      </c>
      <c r="Y213" s="18">
        <f t="shared" ca="1" si="126"/>
        <v>0.99988148985254954</v>
      </c>
      <c r="Z213" s="18">
        <f t="shared" ca="1" si="126"/>
        <v>0.99988795930571439</v>
      </c>
      <c r="AA213" s="18">
        <f t="shared" ca="1" si="126"/>
        <v>0.99989380411195994</v>
      </c>
      <c r="AB213" s="18">
        <f t="shared" ca="1" si="126"/>
        <v>0.99990650925078084</v>
      </c>
      <c r="AC213" s="18">
        <f t="shared" ca="1" si="126"/>
        <v>0.99991125887920651</v>
      </c>
      <c r="AD213" s="18">
        <f t="shared" ca="1" si="126"/>
        <v>0.9999209468854664</v>
      </c>
      <c r="AE213" s="18">
        <f t="shared" ca="1" si="126"/>
        <v>0.99992426691329583</v>
      </c>
      <c r="AF213" s="18">
        <f t="shared" ca="1" si="126"/>
        <v>0.9999346489663592</v>
      </c>
    </row>
    <row r="214" spans="4:32" x14ac:dyDescent="0.15">
      <c r="D214" s="18">
        <f t="shared" si="86"/>
        <v>142.19</v>
      </c>
      <c r="E214" s="18">
        <f t="shared" ref="E214:AF214" ca="1" si="127">SQRT(1-($B$6*E$3/($B$6*E$3+E50*E$3))^2)</f>
        <v>0.98961972462013892</v>
      </c>
      <c r="F214" s="18">
        <f t="shared" ca="1" si="127"/>
        <v>0.98963753616603944</v>
      </c>
      <c r="G214" s="18">
        <f t="shared" ca="1" si="127"/>
        <v>0.99327268304084892</v>
      </c>
      <c r="H214" s="18">
        <f t="shared" ca="1" si="127"/>
        <v>0.99620789325568926</v>
      </c>
      <c r="I214" s="18">
        <f t="shared" ca="1" si="127"/>
        <v>0.9975754832437207</v>
      </c>
      <c r="J214" s="18">
        <f t="shared" ca="1" si="127"/>
        <v>0.99855183441153295</v>
      </c>
      <c r="K214" s="18">
        <f t="shared" ca="1" si="127"/>
        <v>0.99891770907886623</v>
      </c>
      <c r="L214" s="18">
        <f t="shared" ca="1" si="127"/>
        <v>0.9991598315263398</v>
      </c>
      <c r="M214" s="18">
        <f t="shared" ca="1" si="127"/>
        <v>0.99925625499115311</v>
      </c>
      <c r="N214" s="18">
        <f t="shared" ca="1" si="127"/>
        <v>0.99945211602278583</v>
      </c>
      <c r="O214" s="18">
        <f t="shared" ca="1" si="127"/>
        <v>0.99950327839266229</v>
      </c>
      <c r="P214" s="18">
        <f t="shared" ca="1" si="127"/>
        <v>0.99961467141511373</v>
      </c>
      <c r="Q214" s="18">
        <f t="shared" ca="1" si="127"/>
        <v>0.99964503005686489</v>
      </c>
      <c r="R214" s="18">
        <f t="shared" ca="1" si="127"/>
        <v>0.99971432493136991</v>
      </c>
      <c r="S214" s="18">
        <f t="shared" ca="1" si="127"/>
        <v>0.99973375833149714</v>
      </c>
      <c r="T214" s="18">
        <f t="shared" ca="1" si="127"/>
        <v>0.999778287995161</v>
      </c>
      <c r="U214" s="18">
        <f t="shared" ca="1" si="127"/>
        <v>0.99979118765054187</v>
      </c>
      <c r="V214" s="18">
        <f t="shared" ca="1" si="127"/>
        <v>0.99978335137755392</v>
      </c>
      <c r="W214" s="18">
        <f t="shared" ca="1" si="127"/>
        <v>0.99983316001644162</v>
      </c>
      <c r="X214" s="18">
        <f t="shared" ca="1" si="127"/>
        <v>0.999856379785248</v>
      </c>
      <c r="Y214" s="18">
        <f t="shared" ca="1" si="127"/>
        <v>0.99985051814514703</v>
      </c>
      <c r="Z214" s="18">
        <f t="shared" ca="1" si="127"/>
        <v>0.99985865759025572</v>
      </c>
      <c r="AA214" s="18">
        <f t="shared" ca="1" si="127"/>
        <v>0.99986603886909953</v>
      </c>
      <c r="AB214" s="18">
        <f t="shared" ca="1" si="127"/>
        <v>0.99988205562524812</v>
      </c>
      <c r="AC214" s="18">
        <f t="shared" ca="1" si="127"/>
        <v>0.99988801210907252</v>
      </c>
      <c r="AD214" s="18">
        <f t="shared" ca="1" si="127"/>
        <v>0.99990024873076389</v>
      </c>
      <c r="AE214" s="18">
        <f t="shared" ca="1" si="127"/>
        <v>0.99990446104879194</v>
      </c>
      <c r="AF214" s="18">
        <f t="shared" ca="1" si="127"/>
        <v>0.99991749779763561</v>
      </c>
    </row>
    <row r="215" spans="4:32" x14ac:dyDescent="0.15">
      <c r="D215" s="18">
        <f t="shared" si="86"/>
        <v>179.01</v>
      </c>
      <c r="E215" s="18">
        <f t="shared" ref="E215:AF215" ca="1" si="128">SQRT(1-($B$6*E$3/($B$6*E$3+E51*E$3))^2)</f>
        <v>0.98749830549116835</v>
      </c>
      <c r="F215" s="18">
        <f t="shared" ca="1" si="128"/>
        <v>0.98751837231877249</v>
      </c>
      <c r="G215" s="18">
        <f t="shared" ca="1" si="128"/>
        <v>0.99181418238698604</v>
      </c>
      <c r="H215" s="18">
        <f t="shared" ca="1" si="128"/>
        <v>0.99533757976831483</v>
      </c>
      <c r="I215" s="18">
        <f t="shared" ca="1" si="128"/>
        <v>0.99700003816532046</v>
      </c>
      <c r="J215" s="18">
        <f t="shared" ca="1" si="128"/>
        <v>0.99819776013304207</v>
      </c>
      <c r="K215" s="18">
        <f t="shared" ca="1" si="128"/>
        <v>0.99864940129047697</v>
      </c>
      <c r="L215" s="18">
        <f t="shared" ca="1" si="128"/>
        <v>0.99894945498184762</v>
      </c>
      <c r="M215" s="18">
        <f t="shared" ca="1" si="128"/>
        <v>0.99906915775478644</v>
      </c>
      <c r="N215" s="18">
        <f t="shared" ca="1" si="128"/>
        <v>0.99931292681018036</v>
      </c>
      <c r="O215" s="18">
        <f t="shared" ca="1" si="128"/>
        <v>0.99937672407450295</v>
      </c>
      <c r="P215" s="18">
        <f t="shared" ca="1" si="128"/>
        <v>0.99951585062186776</v>
      </c>
      <c r="Q215" s="18">
        <f t="shared" ca="1" si="128"/>
        <v>0.99955378417082574</v>
      </c>
      <c r="R215" s="18">
        <f t="shared" ca="1" si="128"/>
        <v>0.99964054307621886</v>
      </c>
      <c r="S215" s="18">
        <f t="shared" ca="1" si="128"/>
        <v>0.99966489667174308</v>
      </c>
      <c r="T215" s="18">
        <f t="shared" ca="1" si="128"/>
        <v>0.99972094028776626</v>
      </c>
      <c r="U215" s="18">
        <f t="shared" ca="1" si="128"/>
        <v>0.999737184128904</v>
      </c>
      <c r="V215" s="18">
        <f t="shared" ca="1" si="128"/>
        <v>0.99972733358587373</v>
      </c>
      <c r="W215" s="18">
        <f t="shared" ca="1" si="128"/>
        <v>0.99978981467596251</v>
      </c>
      <c r="X215" s="18">
        <f t="shared" ca="1" si="128"/>
        <v>0.99981901296290232</v>
      </c>
      <c r="Y215" s="18">
        <f t="shared" ca="1" si="128"/>
        <v>0.99981165957351581</v>
      </c>
      <c r="Z215" s="18">
        <f t="shared" ca="1" si="128"/>
        <v>0.99982188307810305</v>
      </c>
      <c r="AA215" s="18">
        <f t="shared" ca="1" si="128"/>
        <v>0.99983119374898732</v>
      </c>
      <c r="AB215" s="18">
        <f t="shared" ca="1" si="128"/>
        <v>0.99985134940421494</v>
      </c>
      <c r="AC215" s="18">
        <f t="shared" ca="1" si="128"/>
        <v>0.99985881257826159</v>
      </c>
      <c r="AD215" s="18">
        <f t="shared" ca="1" si="128"/>
        <v>0.99987424572061046</v>
      </c>
      <c r="AE215" s="18">
        <f t="shared" ca="1" si="128"/>
        <v>0.99987958221149531</v>
      </c>
      <c r="AF215" s="18">
        <f t="shared" ca="1" si="128"/>
        <v>0.99989593245904451</v>
      </c>
    </row>
    <row r="216" spans="4:32" x14ac:dyDescent="0.15">
      <c r="D216" s="18">
        <f t="shared" si="86"/>
        <v>225.36</v>
      </c>
      <c r="E216" s="18">
        <f t="shared" ref="E216:AF216" ca="1" si="129">SQRT(1-($B$6*E$3/($B$6*E$3+E52*E$3))^2)</f>
        <v>0.98509341908200532</v>
      </c>
      <c r="F216" s="18">
        <f t="shared" ca="1" si="129"/>
        <v>0.98511501836225424</v>
      </c>
      <c r="G216" s="18">
        <f t="shared" ca="1" si="129"/>
        <v>0.9901230820357465</v>
      </c>
      <c r="H216" s="18">
        <f t="shared" ca="1" si="129"/>
        <v>0.99430504683742238</v>
      </c>
      <c r="I216" s="18">
        <f t="shared" ca="1" si="129"/>
        <v>0.99630786409345506</v>
      </c>
      <c r="J216" s="18">
        <f t="shared" ca="1" si="129"/>
        <v>0.99776669908179039</v>
      </c>
      <c r="K216" s="18">
        <f t="shared" ca="1" si="129"/>
        <v>0.99832074556719508</v>
      </c>
      <c r="L216" s="18">
        <f t="shared" ca="1" si="129"/>
        <v>0.99869077775162252</v>
      </c>
      <c r="M216" s="18">
        <f t="shared" ca="1" si="129"/>
        <v>0.99883857284723954</v>
      </c>
      <c r="N216" s="18">
        <f t="shared" ca="1" si="129"/>
        <v>0.99914065601470359</v>
      </c>
      <c r="O216" s="18">
        <f t="shared" ca="1" si="129"/>
        <v>0.99921987125443945</v>
      </c>
      <c r="P216" s="18">
        <f t="shared" ca="1" si="129"/>
        <v>0.99939301696868155</v>
      </c>
      <c r="Q216" s="18">
        <f t="shared" ca="1" si="129"/>
        <v>0.99944032363672153</v>
      </c>
      <c r="R216" s="18">
        <f t="shared" ca="1" si="129"/>
        <v>0.99954859697682541</v>
      </c>
      <c r="S216" s="18">
        <f t="shared" ca="1" si="129"/>
        <v>0.99957899597288458</v>
      </c>
      <c r="T216" s="18">
        <f t="shared" ca="1" si="129"/>
        <v>0.99964939532845909</v>
      </c>
      <c r="U216" s="18">
        <f t="shared" ca="1" si="129"/>
        <v>0.99966977006610658</v>
      </c>
      <c r="V216" s="18">
        <f t="shared" ca="1" si="129"/>
        <v>0.9996574340949359</v>
      </c>
      <c r="W216" s="18">
        <f t="shared" ca="1" si="129"/>
        <v>0.99973560918634563</v>
      </c>
      <c r="X216" s="18">
        <f t="shared" ca="1" si="129"/>
        <v>0.99977224944561294</v>
      </c>
      <c r="Y216" s="18">
        <f t="shared" ca="1" si="129"/>
        <v>0.99976303970495384</v>
      </c>
      <c r="Z216" s="18">
        <f t="shared" ca="1" si="129"/>
        <v>0.99977585676244995</v>
      </c>
      <c r="AA216" s="18">
        <f t="shared" ca="1" si="129"/>
        <v>0.9997875745578152</v>
      </c>
      <c r="AB216" s="18">
        <f t="shared" ca="1" si="129"/>
        <v>0.99981289220929803</v>
      </c>
      <c r="AC216" s="18">
        <f t="shared" ca="1" si="129"/>
        <v>0.99982221477156807</v>
      </c>
      <c r="AD216" s="18">
        <f t="shared" ca="1" si="129"/>
        <v>0.99984165167097105</v>
      </c>
      <c r="AE216" s="18">
        <f t="shared" ca="1" si="129"/>
        <v>0.99984839810073989</v>
      </c>
      <c r="AF216" s="18">
        <f t="shared" ca="1" si="129"/>
        <v>0.99986887379674205</v>
      </c>
    </row>
    <row r="217" spans="4:32" x14ac:dyDescent="0.15">
      <c r="D217" s="18">
        <f t="shared" si="86"/>
        <v>283.70999999999998</v>
      </c>
      <c r="E217" s="18">
        <f t="shared" ref="E217:AF217" ca="1" si="130">SQRT(1-($B$6*E$3/($B$6*E$3+E53*E$3))^2)</f>
        <v>0.98244647651435046</v>
      </c>
      <c r="F217" s="18">
        <f t="shared" ca="1" si="130"/>
        <v>0.98246973731406151</v>
      </c>
      <c r="G217" s="18">
        <f t="shared" ca="1" si="130"/>
        <v>0.98820745916095076</v>
      </c>
      <c r="H217" s="18">
        <f t="shared" ca="1" si="130"/>
        <v>0.99310140251519752</v>
      </c>
      <c r="I217" s="18">
        <f t="shared" ca="1" si="130"/>
        <v>0.99548709579964678</v>
      </c>
      <c r="J217" s="18">
        <f t="shared" ca="1" si="130"/>
        <v>0.99724752071290157</v>
      </c>
      <c r="K217" s="18">
        <f t="shared" ca="1" si="130"/>
        <v>0.99792204430700537</v>
      </c>
      <c r="L217" s="18">
        <f t="shared" ca="1" si="130"/>
        <v>0.99837523367549097</v>
      </c>
      <c r="M217" s="18">
        <f t="shared" ca="1" si="130"/>
        <v>0.99855662505130616</v>
      </c>
      <c r="N217" s="18">
        <f t="shared" ca="1" si="130"/>
        <v>0.99892893236238756</v>
      </c>
      <c r="O217" s="18">
        <f t="shared" ca="1" si="130"/>
        <v>0.99902683147904603</v>
      </c>
      <c r="P217" s="18">
        <f t="shared" ca="1" si="130"/>
        <v>0.99924130878799811</v>
      </c>
      <c r="Q217" s="18">
        <f t="shared" ca="1" si="130"/>
        <v>0.99929997347887078</v>
      </c>
      <c r="R217" s="18">
        <f t="shared" ca="1" si="130"/>
        <v>0.99943456595566194</v>
      </c>
      <c r="S217" s="18">
        <f t="shared" ca="1" si="130"/>
        <v>0.99947242537587289</v>
      </c>
      <c r="T217" s="18">
        <f t="shared" ca="1" si="130"/>
        <v>0.99956047099316758</v>
      </c>
      <c r="U217" s="18">
        <f t="shared" ca="1" si="130"/>
        <v>0.99958594459149575</v>
      </c>
      <c r="V217" s="18">
        <f t="shared" ca="1" si="130"/>
        <v>0.99957054186539818</v>
      </c>
      <c r="W217" s="18">
        <f t="shared" ca="1" si="130"/>
        <v>0.99966807134964819</v>
      </c>
      <c r="X217" s="18">
        <f t="shared" ca="1" si="130"/>
        <v>0.99971390287144712</v>
      </c>
      <c r="Y217" s="18">
        <f t="shared" ca="1" si="130"/>
        <v>0.99970241360015843</v>
      </c>
      <c r="Z217" s="18">
        <f t="shared" ca="1" si="130"/>
        <v>0.99971844546893684</v>
      </c>
      <c r="AA217" s="18">
        <f t="shared" ca="1" si="130"/>
        <v>0.99973316150885227</v>
      </c>
      <c r="AB217" s="18">
        <f t="shared" ca="1" si="130"/>
        <v>0.99976487498768363</v>
      </c>
      <c r="AC217" s="18">
        <f t="shared" ca="1" si="130"/>
        <v>0.99977649794402401</v>
      </c>
      <c r="AD217" s="18">
        <f t="shared" ca="1" si="130"/>
        <v>0.99980090959529611</v>
      </c>
      <c r="AE217" s="18">
        <f t="shared" ca="1" si="130"/>
        <v>0.99980942041233223</v>
      </c>
      <c r="AF217" s="18">
        <f t="shared" ca="1" si="130"/>
        <v>0.99983500373423884</v>
      </c>
    </row>
    <row r="218" spans="4:32" x14ac:dyDescent="0.15">
      <c r="D218" s="18">
        <f t="shared" si="86"/>
        <v>357.17</v>
      </c>
      <c r="E218" s="18">
        <f t="shared" ref="E218:AF218" ca="1" si="131">SQRT(1-($B$6*E$3/($B$6*E$3+E54*E$3))^2)</f>
        <v>0.97964852314200912</v>
      </c>
      <c r="F218" s="18">
        <f t="shared" ca="1" si="131"/>
        <v>0.97967304444464609</v>
      </c>
      <c r="G218" s="18">
        <f t="shared" ca="1" si="131"/>
        <v>0.98610642683257599</v>
      </c>
      <c r="H218" s="18">
        <f t="shared" ca="1" si="131"/>
        <v>0.99173157195141548</v>
      </c>
      <c r="I218" s="18">
        <f t="shared" ca="1" si="131"/>
        <v>0.99453216202733041</v>
      </c>
      <c r="J218" s="18">
        <f t="shared" ca="1" si="131"/>
        <v>0.99663113212836874</v>
      </c>
      <c r="K218" s="18">
        <f t="shared" ca="1" si="131"/>
        <v>0.99744468398495567</v>
      </c>
      <c r="L218" s="18">
        <f t="shared" ca="1" si="131"/>
        <v>0.99799478680228826</v>
      </c>
      <c r="M218" s="18">
        <f t="shared" ca="1" si="131"/>
        <v>0.99821560995020431</v>
      </c>
      <c r="N218" s="18">
        <f t="shared" ca="1" si="131"/>
        <v>0.99867116157032088</v>
      </c>
      <c r="O218" s="18">
        <f t="shared" ca="1" si="131"/>
        <v>0.99879124636302152</v>
      </c>
      <c r="P218" s="18">
        <f t="shared" ca="1" si="131"/>
        <v>0.99905523931009421</v>
      </c>
      <c r="Q218" s="18">
        <f t="shared" ca="1" si="131"/>
        <v>0.99912768514051342</v>
      </c>
      <c r="R218" s="18">
        <f t="shared" ca="1" si="131"/>
        <v>0.99929405666255811</v>
      </c>
      <c r="S218" s="18">
        <f t="shared" ca="1" si="131"/>
        <v>0.99934095646626242</v>
      </c>
      <c r="T218" s="18">
        <f t="shared" ca="1" si="131"/>
        <v>0.99945059746826237</v>
      </c>
      <c r="U218" s="18">
        <f t="shared" ca="1" si="131"/>
        <v>0.99948236512342503</v>
      </c>
      <c r="V218" s="18">
        <f t="shared" ca="1" si="131"/>
        <v>0.99946321280952888</v>
      </c>
      <c r="W218" s="18">
        <f t="shared" ca="1" si="131"/>
        <v>0.99958436796749828</v>
      </c>
      <c r="X218" s="18">
        <f t="shared" ca="1" si="131"/>
        <v>0.99964148442430967</v>
      </c>
      <c r="Y218" s="18">
        <f t="shared" ca="1" si="131"/>
        <v>0.99962719991283255</v>
      </c>
      <c r="Z218" s="18">
        <f t="shared" ca="1" si="131"/>
        <v>0.99964716747568039</v>
      </c>
      <c r="AA218" s="18">
        <f t="shared" ca="1" si="131"/>
        <v>0.99966555360717679</v>
      </c>
      <c r="AB218" s="18">
        <f t="shared" ca="1" si="131"/>
        <v>0.99970516234562756</v>
      </c>
      <c r="AC218" s="18">
        <f t="shared" ca="1" si="131"/>
        <v>0.99971962048822305</v>
      </c>
      <c r="AD218" s="18">
        <f t="shared" ca="1" si="131"/>
        <v>0.99975019616804506</v>
      </c>
      <c r="AE218" s="18">
        <f t="shared" ca="1" si="131"/>
        <v>0.99976089571010507</v>
      </c>
      <c r="AF218" s="18">
        <f t="shared" ca="1" si="131"/>
        <v>0.99979275834782033</v>
      </c>
    </row>
    <row r="219" spans="4:32" x14ac:dyDescent="0.15">
      <c r="D219" s="18">
        <f t="shared" si="86"/>
        <v>449.65</v>
      </c>
      <c r="E219" s="18">
        <f t="shared" ref="E219:AF219" ca="1" si="132">SQRT(1-($B$6*E$3/($B$6*E$3+E55*E$3))^2)</f>
        <v>0.97685734580683503</v>
      </c>
      <c r="F219" s="18">
        <f t="shared" ca="1" si="132"/>
        <v>0.97688159512489325</v>
      </c>
      <c r="G219" s="18">
        <f t="shared" ca="1" si="132"/>
        <v>0.98390236705761702</v>
      </c>
      <c r="H219" s="18">
        <f t="shared" ca="1" si="132"/>
        <v>0.99022247955978349</v>
      </c>
      <c r="I219" s="18">
        <f t="shared" ca="1" si="132"/>
        <v>0.99344964936985081</v>
      </c>
      <c r="J219" s="18">
        <f t="shared" ca="1" si="132"/>
        <v>0.99591440533817366</v>
      </c>
      <c r="K219" s="18">
        <f t="shared" ca="1" si="132"/>
        <v>0.99688298466218794</v>
      </c>
      <c r="L219" s="18">
        <f t="shared" ca="1" si="132"/>
        <v>0.99754300400362772</v>
      </c>
      <c r="M219" s="18">
        <f t="shared" ca="1" si="132"/>
        <v>0.99780887556601305</v>
      </c>
      <c r="N219" s="18">
        <f t="shared" ca="1" si="132"/>
        <v>0.99836097889602193</v>
      </c>
      <c r="O219" s="18">
        <f t="shared" ca="1" si="132"/>
        <v>0.99850731712738772</v>
      </c>
      <c r="P219" s="18">
        <f t="shared" ca="1" si="132"/>
        <v>0.99882952761769539</v>
      </c>
      <c r="Q219" s="18">
        <f t="shared" ca="1" si="132"/>
        <v>0.99891821611725717</v>
      </c>
      <c r="R219" s="18">
        <f t="shared" ca="1" si="132"/>
        <v>0.99912256646804976</v>
      </c>
      <c r="S219" s="18">
        <f t="shared" ca="1" si="132"/>
        <v>0.99918028145580506</v>
      </c>
      <c r="T219" s="18">
        <f t="shared" ca="1" si="132"/>
        <v>0.99931599861751552</v>
      </c>
      <c r="U219" s="18">
        <f t="shared" ca="1" si="132"/>
        <v>0.99935529164195691</v>
      </c>
      <c r="V219" s="18">
        <f t="shared" ca="1" si="132"/>
        <v>0.99933160867510773</v>
      </c>
      <c r="W219" s="18">
        <f t="shared" ca="1" si="132"/>
        <v>0.9994813181947152</v>
      </c>
      <c r="X219" s="18">
        <f t="shared" ca="1" si="132"/>
        <v>0.99955216301703054</v>
      </c>
      <c r="Y219" s="18">
        <f t="shared" ca="1" si="132"/>
        <v>0.9995344739884171</v>
      </c>
      <c r="Z219" s="18">
        <f t="shared" ca="1" si="132"/>
        <v>0.99955922268941144</v>
      </c>
      <c r="AA219" s="18">
        <f t="shared" ca="1" si="132"/>
        <v>0.99958212873828833</v>
      </c>
      <c r="AB219" s="18">
        <f t="shared" ca="1" si="132"/>
        <v>0.99963136881006542</v>
      </c>
      <c r="AC219" s="18">
        <f t="shared" ca="1" si="132"/>
        <v>0.999649253716969</v>
      </c>
      <c r="AD219" s="18">
        <f t="shared" ca="1" si="132"/>
        <v>0.99968737257156737</v>
      </c>
      <c r="AE219" s="18">
        <f t="shared" ca="1" si="132"/>
        <v>0.99970076943635444</v>
      </c>
      <c r="AF219" s="18">
        <f t="shared" ca="1" si="132"/>
        <v>0.99974032670012281</v>
      </c>
    </row>
    <row r="220" spans="4:32" x14ac:dyDescent="0.15">
      <c r="D220" s="18">
        <f t="shared" si="86"/>
        <v>566.07000000000005</v>
      </c>
      <c r="E220" s="18">
        <f t="shared" ref="E220:AF220" ca="1" si="133">SQRT(1-($B$6*E$3/($B$6*E$3+E56*E$3))^2)</f>
        <v>0.97430045816427191</v>
      </c>
      <c r="F220" s="18">
        <f t="shared" ca="1" si="133"/>
        <v>0.97432498402962064</v>
      </c>
      <c r="G220" s="18">
        <f t="shared" ca="1" si="133"/>
        <v>0.98173326974235153</v>
      </c>
      <c r="H220" s="18">
        <f t="shared" ca="1" si="133"/>
        <v>0.9886350278261351</v>
      </c>
      <c r="I220" s="18">
        <f t="shared" ca="1" si="133"/>
        <v>0.99226591021787047</v>
      </c>
      <c r="J220" s="18">
        <f t="shared" ca="1" si="133"/>
        <v>0.99510347095174034</v>
      </c>
      <c r="K220" s="18">
        <f t="shared" ca="1" si="133"/>
        <v>0.99623702619919863</v>
      </c>
      <c r="L220" s="18">
        <f t="shared" ca="1" si="133"/>
        <v>0.99701717965233494</v>
      </c>
      <c r="M220" s="18">
        <f t="shared" ca="1" si="133"/>
        <v>0.99733378123077043</v>
      </c>
      <c r="N220" s="18">
        <f t="shared" ca="1" si="133"/>
        <v>0.99799427800230789</v>
      </c>
      <c r="O220" s="18">
        <f t="shared" ca="1" si="133"/>
        <v>0.9981701760505417</v>
      </c>
      <c r="P220" s="18">
        <f t="shared" ca="1" si="133"/>
        <v>0.99855957291143771</v>
      </c>
      <c r="Q220" s="18">
        <f t="shared" ca="1" si="133"/>
        <v>0.99866725635913212</v>
      </c>
      <c r="R220" s="18">
        <f t="shared" ca="1" si="133"/>
        <v>0.99891573722285276</v>
      </c>
      <c r="S220" s="18">
        <f t="shared" ca="1" si="133"/>
        <v>0.99898618734596334</v>
      </c>
      <c r="T220" s="18">
        <f t="shared" ca="1" si="133"/>
        <v>0.99915275027320472</v>
      </c>
      <c r="U220" s="18">
        <f t="shared" ca="1" si="133"/>
        <v>0.99920105726339092</v>
      </c>
      <c r="V220" s="18">
        <f t="shared" ca="1" si="133"/>
        <v>0.99917200689517982</v>
      </c>
      <c r="W220" s="18">
        <f t="shared" ca="1" si="133"/>
        <v>0.99935563195331178</v>
      </c>
      <c r="X220" s="18">
        <f t="shared" ca="1" si="133"/>
        <v>0.99944294394605038</v>
      </c>
      <c r="Y220" s="18">
        <f t="shared" ca="1" si="133"/>
        <v>0.99942119347616987</v>
      </c>
      <c r="Z220" s="18">
        <f t="shared" ca="1" si="133"/>
        <v>0.99945164626014327</v>
      </c>
      <c r="AA220" s="18">
        <f t="shared" ca="1" si="133"/>
        <v>0.99948001590673585</v>
      </c>
      <c r="AB220" s="18">
        <f t="shared" ca="1" si="133"/>
        <v>0.99954084309407576</v>
      </c>
      <c r="AC220" s="18">
        <f t="shared" ca="1" si="133"/>
        <v>0.99956285173361759</v>
      </c>
      <c r="AD220" s="18">
        <f t="shared" ca="1" si="133"/>
        <v>0.99961013740855964</v>
      </c>
      <c r="AE220" s="18">
        <f t="shared" ca="1" si="133"/>
        <v>0.99962684499406407</v>
      </c>
      <c r="AF220" s="18">
        <f t="shared" ca="1" si="133"/>
        <v>0.99967568515733829</v>
      </c>
    </row>
    <row r="221" spans="4:32" x14ac:dyDescent="0.15">
      <c r="D221" s="18">
        <f t="shared" si="86"/>
        <v>712.64</v>
      </c>
      <c r="E221" s="18">
        <f t="shared" ref="E221:AF221" ca="1" si="134">SQRT(1-($B$6*E$3/($B$6*E$3+E57*E$3))^2)</f>
        <v>0.97227523574072894</v>
      </c>
      <c r="F221" s="18">
        <f t="shared" ca="1" si="134"/>
        <v>0.97229694608950112</v>
      </c>
      <c r="G221" s="18">
        <f t="shared" ca="1" si="134"/>
        <v>0.97980072627739201</v>
      </c>
      <c r="H221" s="18">
        <f t="shared" ca="1" si="134"/>
        <v>0.98707219430997606</v>
      </c>
      <c r="I221" s="18">
        <f t="shared" ca="1" si="134"/>
        <v>0.99103637272434209</v>
      </c>
      <c r="J221" s="18">
        <f t="shared" ca="1" si="134"/>
        <v>0.99422075459195269</v>
      </c>
      <c r="K221" s="18">
        <f t="shared" ca="1" si="134"/>
        <v>0.99551919377995002</v>
      </c>
      <c r="L221" s="18">
        <f t="shared" ca="1" si="134"/>
        <v>0.99642395735767797</v>
      </c>
      <c r="M221" s="18">
        <f t="shared" ca="1" si="134"/>
        <v>0.99679311794566461</v>
      </c>
      <c r="N221" s="18">
        <f t="shared" ca="1" si="134"/>
        <v>0.99757067836032909</v>
      </c>
      <c r="O221" s="18">
        <f t="shared" ca="1" si="134"/>
        <v>0.99777901804271407</v>
      </c>
      <c r="P221" s="18">
        <f t="shared" ca="1" si="134"/>
        <v>0.9982430147137491</v>
      </c>
      <c r="Q221" s="18">
        <f t="shared" ca="1" si="134"/>
        <v>0.99837178680357941</v>
      </c>
      <c r="R221" s="18">
        <f t="shared" ca="1" si="134"/>
        <v>0.99867056346922889</v>
      </c>
      <c r="S221" s="18">
        <f t="shared" ca="1" si="134"/>
        <v>0.9987555189798919</v>
      </c>
      <c r="T221" s="18">
        <f t="shared" ca="1" si="134"/>
        <v>0.99895773006292043</v>
      </c>
      <c r="U221" s="18">
        <f t="shared" ca="1" si="134"/>
        <v>0.99901654888366254</v>
      </c>
      <c r="V221" s="18">
        <f t="shared" ca="1" si="134"/>
        <v>0.99898122694692137</v>
      </c>
      <c r="W221" s="18">
        <f t="shared" ca="1" si="134"/>
        <v>0.9992042735902158</v>
      </c>
      <c r="X221" s="18">
        <f t="shared" ca="1" si="134"/>
        <v>0.99931092904229568</v>
      </c>
      <c r="Y221" s="18">
        <f t="shared" ca="1" si="134"/>
        <v>0.99928443741737549</v>
      </c>
      <c r="Z221" s="18">
        <f t="shared" ca="1" si="134"/>
        <v>0.99932167693821095</v>
      </c>
      <c r="AA221" s="18">
        <f t="shared" ca="1" si="134"/>
        <v>0.99935643915550698</v>
      </c>
      <c r="AB221" s="18">
        <f t="shared" ca="1" si="134"/>
        <v>0.99943103697008651</v>
      </c>
      <c r="AC221" s="18">
        <f t="shared" ca="1" si="134"/>
        <v>0.9994579064542467</v>
      </c>
      <c r="AD221" s="18">
        <f t="shared" ca="1" si="134"/>
        <v>0.99951613154037644</v>
      </c>
      <c r="AE221" s="18">
        <f t="shared" ca="1" si="134"/>
        <v>0.99953679723914624</v>
      </c>
      <c r="AF221" s="18">
        <f t="shared" ca="1" si="134"/>
        <v>0.99959670419268176</v>
      </c>
    </row>
    <row r="222" spans="4:32" x14ac:dyDescent="0.15">
      <c r="D222" s="18">
        <f t="shared" si="86"/>
        <v>897.16</v>
      </c>
      <c r="E222" s="18">
        <f t="shared" ref="E222:AF222" ca="1" si="135">SQRT(1-($B$6*E$3/($B$6*E$3+E58*E$3))^2)</f>
        <v>0.97109895996189999</v>
      </c>
      <c r="F222" s="18">
        <f t="shared" ca="1" si="135"/>
        <v>0.97111745303781694</v>
      </c>
      <c r="G222" s="18">
        <f t="shared" ca="1" si="135"/>
        <v>0.97835058436550759</v>
      </c>
      <c r="H222" s="18">
        <f t="shared" ca="1" si="135"/>
        <v>0.98568458454209751</v>
      </c>
      <c r="I222" s="18">
        <f t="shared" ca="1" si="135"/>
        <v>0.98985186280792903</v>
      </c>
      <c r="J222" s="18">
        <f t="shared" ca="1" si="135"/>
        <v>0.99331157643630497</v>
      </c>
      <c r="K222" s="18">
        <f t="shared" ca="1" si="135"/>
        <v>0.99475774790937066</v>
      </c>
      <c r="L222" s="18">
        <f t="shared" ca="1" si="135"/>
        <v>0.99578061879436341</v>
      </c>
      <c r="M222" s="18">
        <f t="shared" ca="1" si="135"/>
        <v>0.99620154490142065</v>
      </c>
      <c r="N222" s="18">
        <f t="shared" ca="1" si="135"/>
        <v>0.99709700994003936</v>
      </c>
      <c r="O222" s="18">
        <f t="shared" ca="1" si="135"/>
        <v>0.99733911216256876</v>
      </c>
      <c r="P222" s="18">
        <f t="shared" ca="1" si="135"/>
        <v>0.99788183299107769</v>
      </c>
      <c r="Q222" s="18">
        <f t="shared" ca="1" si="135"/>
        <v>0.9980332921756947</v>
      </c>
      <c r="R222" s="18">
        <f t="shared" ca="1" si="135"/>
        <v>0.99838654538738647</v>
      </c>
      <c r="S222" s="18">
        <f t="shared" ca="1" si="135"/>
        <v>0.99848737472803006</v>
      </c>
      <c r="T222" s="18">
        <f t="shared" ca="1" si="135"/>
        <v>0.99872962346362515</v>
      </c>
      <c r="U222" s="18">
        <f t="shared" ca="1" si="135"/>
        <v>0.99880005226932</v>
      </c>
      <c r="V222" s="18">
        <f t="shared" ca="1" si="135"/>
        <v>0.99875778456289344</v>
      </c>
      <c r="W222" s="18">
        <f t="shared" ca="1" si="135"/>
        <v>0.99902538488119152</v>
      </c>
      <c r="X222" s="18">
        <f t="shared" ca="1" si="135"/>
        <v>0.99915408876692913</v>
      </c>
      <c r="Y222" s="18">
        <f t="shared" ca="1" si="135"/>
        <v>0.99912209004873886</v>
      </c>
      <c r="Z222" s="18">
        <f t="shared" ca="1" si="135"/>
        <v>0.99916711943513759</v>
      </c>
      <c r="AA222" s="18">
        <f t="shared" ca="1" si="135"/>
        <v>0.99920925586871789</v>
      </c>
      <c r="AB222" s="18">
        <f t="shared" ca="1" si="135"/>
        <v>0.99929978431370114</v>
      </c>
      <c r="AC222" s="18">
        <f t="shared" ca="1" si="135"/>
        <v>0.99933226055197777</v>
      </c>
      <c r="AD222" s="18">
        <f t="shared" ca="1" si="135"/>
        <v>0.99940323699003741</v>
      </c>
      <c r="AE222" s="18">
        <f t="shared" ca="1" si="135"/>
        <v>0.99942860190867</v>
      </c>
      <c r="AF222" s="18">
        <f t="shared" ca="1" si="135"/>
        <v>0.99950143488861987</v>
      </c>
    </row>
    <row r="223" spans="4:32" x14ac:dyDescent="0.15">
      <c r="D223" s="18">
        <f t="shared" si="86"/>
        <v>1129.5</v>
      </c>
      <c r="E223" s="18">
        <f t="shared" ref="E223:AF223" ca="1" si="136">SQRT(1-($B$6*E$3/($B$6*E$3+E59*E$3))^2)</f>
        <v>0.97285189864913879</v>
      </c>
      <c r="F223" s="18">
        <f t="shared" ca="1" si="136"/>
        <v>0.97286592365878355</v>
      </c>
      <c r="G223" s="18">
        <f t="shared" ca="1" si="136"/>
        <v>0.97920591985945704</v>
      </c>
      <c r="H223" s="18">
        <f t="shared" ca="1" si="136"/>
        <v>0.9858773367701954</v>
      </c>
      <c r="I223" s="18">
        <f t="shared" ca="1" si="136"/>
        <v>0.98980016768991885</v>
      </c>
      <c r="J223" s="18">
        <f t="shared" ca="1" si="136"/>
        <v>0.99315028704003294</v>
      </c>
      <c r="K223" s="18">
        <f t="shared" ca="1" si="136"/>
        <v>0.99458063077472414</v>
      </c>
      <c r="L223" s="18">
        <f t="shared" ca="1" si="136"/>
        <v>0.99560551709730349</v>
      </c>
      <c r="M223" s="18">
        <f t="shared" ca="1" si="136"/>
        <v>0.99603049084986572</v>
      </c>
      <c r="N223" s="18">
        <f t="shared" ca="1" si="136"/>
        <v>0.99694259166344024</v>
      </c>
      <c r="O223" s="18">
        <f t="shared" ca="1" si="136"/>
        <v>0.9971911227471566</v>
      </c>
      <c r="P223" s="18">
        <f t="shared" ca="1" si="136"/>
        <v>0.99775118087702841</v>
      </c>
      <c r="Q223" s="18">
        <f t="shared" ca="1" si="136"/>
        <v>0.99790857491771212</v>
      </c>
      <c r="R223" s="18">
        <f t="shared" ca="1" si="136"/>
        <v>0.99827681656817235</v>
      </c>
      <c r="S223" s="18">
        <f t="shared" ca="1" si="136"/>
        <v>0.99838247226121779</v>
      </c>
      <c r="T223" s="18">
        <f t="shared" ca="1" si="136"/>
        <v>0.99863740200421391</v>
      </c>
      <c r="U223" s="18">
        <f t="shared" ca="1" si="136"/>
        <v>0.9987119288086731</v>
      </c>
      <c r="V223" s="18">
        <f t="shared" ca="1" si="136"/>
        <v>0.99866730345982158</v>
      </c>
      <c r="W223" s="18">
        <f t="shared" ca="1" si="136"/>
        <v>0.99894997706897948</v>
      </c>
      <c r="X223" s="18">
        <f t="shared" ca="1" si="136"/>
        <v>0.99908676928674944</v>
      </c>
      <c r="Y223" s="18">
        <f t="shared" ca="1" si="136"/>
        <v>0.99905274583569048</v>
      </c>
      <c r="Z223" s="18">
        <f t="shared" ca="1" si="136"/>
        <v>0.99910062388003062</v>
      </c>
      <c r="AA223" s="18">
        <f t="shared" ca="1" si="136"/>
        <v>0.9991455839448482</v>
      </c>
      <c r="AB223" s="18">
        <f t="shared" ca="1" si="136"/>
        <v>0.99924212777756061</v>
      </c>
      <c r="AC223" s="18">
        <f t="shared" ca="1" si="136"/>
        <v>0.99927677084048017</v>
      </c>
      <c r="AD223" s="18">
        <f t="shared" ca="1" si="136"/>
        <v>0.9993528362123435</v>
      </c>
      <c r="AE223" s="18">
        <f t="shared" ca="1" si="136"/>
        <v>0.99938005161965437</v>
      </c>
      <c r="AF223" s="18">
        <f t="shared" ca="1" si="136"/>
        <v>0.99945812083658359</v>
      </c>
    </row>
    <row r="224" spans="4:32" x14ac:dyDescent="0.15">
      <c r="D224" s="18">
        <f t="shared" si="86"/>
        <v>1421.9</v>
      </c>
      <c r="E224" s="18">
        <f t="shared" ref="E224:AF224" ca="1" si="137">SQRT(1-($B$6*E$3/($B$6*E$3+E60*E$3))^2)</f>
        <v>0.97653727514740207</v>
      </c>
      <c r="F224" s="18">
        <f t="shared" ca="1" si="137"/>
        <v>0.9765474073928917</v>
      </c>
      <c r="G224" s="18">
        <f t="shared" ca="1" si="137"/>
        <v>0.98172482620010626</v>
      </c>
      <c r="H224" s="18">
        <f t="shared" ca="1" si="137"/>
        <v>0.98733030851360559</v>
      </c>
      <c r="I224" s="18">
        <f t="shared" ca="1" si="137"/>
        <v>0.99071551895476517</v>
      </c>
      <c r="J224" s="18">
        <f t="shared" ca="1" si="137"/>
        <v>0.99367156431740022</v>
      </c>
      <c r="K224" s="18">
        <f t="shared" ca="1" si="137"/>
        <v>0.99495508221145545</v>
      </c>
      <c r="L224" s="18">
        <f t="shared" ca="1" si="137"/>
        <v>0.995884345051811</v>
      </c>
      <c r="M224" s="18">
        <f t="shared" ca="1" si="137"/>
        <v>0.99627233164246565</v>
      </c>
      <c r="N224" s="18">
        <f t="shared" ca="1" si="137"/>
        <v>0.99711040202815271</v>
      </c>
      <c r="O224" s="18">
        <f t="shared" ca="1" si="137"/>
        <v>0.99734033736688565</v>
      </c>
      <c r="P224" s="18">
        <f t="shared" ca="1" si="137"/>
        <v>0.99786067265332501</v>
      </c>
      <c r="Q224" s="18">
        <f t="shared" ca="1" si="137"/>
        <v>0.99800745510688582</v>
      </c>
      <c r="R224" s="18">
        <f t="shared" ca="1" si="137"/>
        <v>0.99835267361542646</v>
      </c>
      <c r="S224" s="18">
        <f t="shared" ca="1" si="137"/>
        <v>0.99845209993237549</v>
      </c>
      <c r="T224" s="18">
        <f t="shared" ca="1" si="137"/>
        <v>0.99869240872920406</v>
      </c>
      <c r="U224" s="18">
        <f t="shared" ca="1" si="137"/>
        <v>0.99876279804903834</v>
      </c>
      <c r="V224" s="18">
        <f t="shared" ca="1" si="137"/>
        <v>0.99872052704141767</v>
      </c>
      <c r="W224" s="18">
        <f t="shared" ca="1" si="137"/>
        <v>0.99898852727126042</v>
      </c>
      <c r="X224" s="18">
        <f t="shared" ca="1" si="137"/>
        <v>0.99911866556152884</v>
      </c>
      <c r="Y224" s="18">
        <f t="shared" ca="1" si="137"/>
        <v>0.99908633896852261</v>
      </c>
      <c r="Z224" s="18">
        <f t="shared" ca="1" si="137"/>
        <v>0.99913180322176776</v>
      </c>
      <c r="AA224" s="18">
        <f t="shared" ca="1" si="137"/>
        <v>0.9991747690649001</v>
      </c>
      <c r="AB224" s="18">
        <f t="shared" ca="1" si="137"/>
        <v>0.99926697778278339</v>
      </c>
      <c r="AC224" s="18">
        <f t="shared" ca="1" si="137"/>
        <v>0.99930012272368429</v>
      </c>
      <c r="AD224" s="18">
        <f t="shared" ca="1" si="137"/>
        <v>0.99937292198261374</v>
      </c>
      <c r="AE224" s="18">
        <f t="shared" ca="1" si="137"/>
        <v>0.99939903074697101</v>
      </c>
      <c r="AF224" s="18">
        <f t="shared" ca="1" si="137"/>
        <v>0.99947399171614393</v>
      </c>
    </row>
    <row r="225" spans="4:32" x14ac:dyDescent="0.15">
      <c r="D225" s="18">
        <f t="shared" si="86"/>
        <v>1790.1</v>
      </c>
      <c r="E225" s="18">
        <f t="shared" ref="E225:AF225" ca="1" si="138">SQRT(1-($B$6*E$3/($B$6*E$3+E61*E$3))^2)</f>
        <v>0.98017481681824881</v>
      </c>
      <c r="F225" s="18">
        <f t="shared" ca="1" si="138"/>
        <v>0.98018180590482529</v>
      </c>
      <c r="G225" s="18">
        <f t="shared" ca="1" si="138"/>
        <v>0.98427420018411271</v>
      </c>
      <c r="H225" s="18">
        <f t="shared" ca="1" si="138"/>
        <v>0.98884501176231931</v>
      </c>
      <c r="I225" s="18">
        <f t="shared" ca="1" si="138"/>
        <v>0.99168952030417967</v>
      </c>
      <c r="J225" s="18">
        <f t="shared" ca="1" si="138"/>
        <v>0.99423704179001338</v>
      </c>
      <c r="K225" s="18">
        <f t="shared" ca="1" si="138"/>
        <v>0.99536523230182972</v>
      </c>
      <c r="L225" s="18">
        <f t="shared" ca="1" si="138"/>
        <v>0.99619191002565721</v>
      </c>
      <c r="M225" s="18">
        <f t="shared" ca="1" si="138"/>
        <v>0.99653986589153221</v>
      </c>
      <c r="N225" s="18">
        <f t="shared" ca="1" si="138"/>
        <v>0.99729735418755516</v>
      </c>
      <c r="O225" s="18">
        <f t="shared" ca="1" si="138"/>
        <v>0.99750667718774766</v>
      </c>
      <c r="P225" s="18">
        <f t="shared" ca="1" si="138"/>
        <v>0.99798350439024153</v>
      </c>
      <c r="Q225" s="18">
        <f t="shared" ca="1" si="138"/>
        <v>0.99811853755783297</v>
      </c>
      <c r="R225" s="18">
        <f t="shared" ca="1" si="138"/>
        <v>0.99843783854000201</v>
      </c>
      <c r="S225" s="18">
        <f t="shared" ca="1" si="138"/>
        <v>0.99853011459319707</v>
      </c>
      <c r="T225" s="18">
        <f t="shared" ca="1" si="138"/>
        <v>0.99875426100530529</v>
      </c>
      <c r="U225" s="18">
        <f t="shared" ca="1" si="138"/>
        <v>0.99882003104402206</v>
      </c>
      <c r="V225" s="18">
        <f t="shared" ca="1" si="138"/>
        <v>0.99878055043042779</v>
      </c>
      <c r="W225" s="18">
        <f t="shared" ca="1" si="138"/>
        <v>0.99903191373024036</v>
      </c>
      <c r="X225" s="18">
        <f t="shared" ca="1" si="138"/>
        <v>0.99915464219218575</v>
      </c>
      <c r="Y225" s="18">
        <f t="shared" ca="1" si="138"/>
        <v>0.99912404980489278</v>
      </c>
      <c r="Z225" s="18">
        <f t="shared" ca="1" si="138"/>
        <v>0.99916706132636912</v>
      </c>
      <c r="AA225" s="18">
        <f t="shared" ca="1" si="138"/>
        <v>0.99920760630136218</v>
      </c>
      <c r="AB225" s="18">
        <f t="shared" ca="1" si="138"/>
        <v>0.99929492348182047</v>
      </c>
      <c r="AC225" s="18">
        <f t="shared" ca="1" si="138"/>
        <v>0.99932637497700871</v>
      </c>
      <c r="AD225" s="18">
        <f t="shared" ca="1" si="138"/>
        <v>0.99939554417710685</v>
      </c>
      <c r="AE225" s="18">
        <f t="shared" ca="1" si="138"/>
        <v>0.99942039737526145</v>
      </c>
      <c r="AF225" s="18">
        <f t="shared" ca="1" si="138"/>
        <v>0.99949183931316699</v>
      </c>
    </row>
    <row r="226" spans="4:32" x14ac:dyDescent="0.15">
      <c r="D226" s="18">
        <f t="shared" si="86"/>
        <v>2253.6</v>
      </c>
      <c r="E226" s="18">
        <f t="shared" ref="E226:AF226" ca="1" si="139">SQRT(1-($B$6*E$3/($B$6*E$3+E62*E$3))^2)</f>
        <v>0.98364663759889692</v>
      </c>
      <c r="F226" s="18">
        <f t="shared" ca="1" si="139"/>
        <v>0.98365121524954036</v>
      </c>
      <c r="G226" s="18">
        <f t="shared" ca="1" si="139"/>
        <v>0.98677361576505973</v>
      </c>
      <c r="H226" s="18">
        <f t="shared" ca="1" si="139"/>
        <v>0.99038063802127829</v>
      </c>
      <c r="I226" s="18">
        <f t="shared" ca="1" si="139"/>
        <v>0.99270060598205678</v>
      </c>
      <c r="J226" s="18">
        <f t="shared" ca="1" si="139"/>
        <v>0.99483838733529029</v>
      </c>
      <c r="K226" s="18">
        <f t="shared" ca="1" si="139"/>
        <v>0.99580666302060195</v>
      </c>
      <c r="L226" s="18">
        <f t="shared" ca="1" si="139"/>
        <v>0.99652605246987991</v>
      </c>
      <c r="M226" s="18">
        <f t="shared" ca="1" si="139"/>
        <v>0.99683160427669626</v>
      </c>
      <c r="N226" s="18">
        <f t="shared" ca="1" si="139"/>
        <v>0.99750306249720677</v>
      </c>
      <c r="O226" s="18">
        <f t="shared" ca="1" si="139"/>
        <v>0.99769012593879736</v>
      </c>
      <c r="P226" s="18">
        <f t="shared" ca="1" si="139"/>
        <v>0.99811945129977719</v>
      </c>
      <c r="Q226" s="18">
        <f t="shared" ca="1" si="139"/>
        <v>0.99824195961894169</v>
      </c>
      <c r="R226" s="18">
        <f t="shared" ca="1" si="139"/>
        <v>0.99853302405753375</v>
      </c>
      <c r="S226" s="18">
        <f t="shared" ca="1" si="139"/>
        <v>0.99861743107084955</v>
      </c>
      <c r="T226" s="18">
        <f t="shared" ca="1" si="139"/>
        <v>0.99882350805603193</v>
      </c>
      <c r="U226" s="18">
        <f t="shared" ca="1" si="139"/>
        <v>0.99888428656679529</v>
      </c>
      <c r="V226" s="18">
        <f t="shared" ca="1" si="139"/>
        <v>0.99884776846929735</v>
      </c>
      <c r="W226" s="18">
        <f t="shared" ca="1" si="139"/>
        <v>0.99908071667679177</v>
      </c>
      <c r="X226" s="18">
        <f t="shared" ca="1" si="139"/>
        <v>0.99919506220609655</v>
      </c>
      <c r="Y226" s="18">
        <f t="shared" ca="1" si="139"/>
        <v>0.99916650644113536</v>
      </c>
      <c r="Z226" s="18">
        <f t="shared" ca="1" si="139"/>
        <v>0.99920667394564844</v>
      </c>
      <c r="AA226" s="18">
        <f t="shared" ca="1" si="139"/>
        <v>0.99924458839511832</v>
      </c>
      <c r="AB226" s="18">
        <f t="shared" ca="1" si="139"/>
        <v>0.99932640734695166</v>
      </c>
      <c r="AC226" s="18">
        <f t="shared" ca="1" si="139"/>
        <v>0.99935589993720875</v>
      </c>
      <c r="AD226" s="18">
        <f t="shared" ca="1" si="139"/>
        <v>0.99942103124495263</v>
      </c>
      <c r="AE226" s="18">
        <f t="shared" ca="1" si="139"/>
        <v>0.99944442609815753</v>
      </c>
      <c r="AF226" s="18">
        <f t="shared" ca="1" si="139"/>
        <v>0.99951190672206547</v>
      </c>
    </row>
    <row r="227" spans="4:32" x14ac:dyDescent="0.15">
      <c r="D227" s="18">
        <f t="shared" si="86"/>
        <v>2837.1</v>
      </c>
      <c r="E227" s="18">
        <f t="shared" ref="E227:AF227" ca="1" si="140">SQRT(1-($B$6*E$3/($B$6*E$3+E63*E$3))^2)</f>
        <v>0.98684385710257749</v>
      </c>
      <c r="F227" s="18">
        <f t="shared" ca="1" si="140"/>
        <v>0.98684668614322391</v>
      </c>
      <c r="G227" s="18">
        <f t="shared" ca="1" si="140"/>
        <v>0.9891429700415999</v>
      </c>
      <c r="H227" s="18">
        <f t="shared" ca="1" si="140"/>
        <v>0.99189109271527787</v>
      </c>
      <c r="I227" s="18">
        <f t="shared" ca="1" si="140"/>
        <v>0.99372212691440631</v>
      </c>
      <c r="J227" s="18">
        <f t="shared" ca="1" si="140"/>
        <v>0.99546315534086516</v>
      </c>
      <c r="K227" s="18">
        <f t="shared" ca="1" si="140"/>
        <v>0.9962717559505414</v>
      </c>
      <c r="L227" s="18">
        <f t="shared" ca="1" si="140"/>
        <v>0.99688210149669465</v>
      </c>
      <c r="M227" s="18">
        <f t="shared" ca="1" si="140"/>
        <v>0.99714408669219556</v>
      </c>
      <c r="N227" s="18">
        <f t="shared" ca="1" si="140"/>
        <v>0.99772597363906634</v>
      </c>
      <c r="O227" s="18">
        <f t="shared" ca="1" si="140"/>
        <v>0.99788987693528752</v>
      </c>
      <c r="P227" s="18">
        <f t="shared" ca="1" si="140"/>
        <v>0.99826869367357984</v>
      </c>
      <c r="Q227" s="18">
        <f t="shared" ca="1" si="140"/>
        <v>0.9983777358864282</v>
      </c>
      <c r="R227" s="18">
        <f t="shared" ca="1" si="140"/>
        <v>0.99863813599511186</v>
      </c>
      <c r="S227" s="18">
        <f t="shared" ca="1" si="140"/>
        <v>0.99871418507011156</v>
      </c>
      <c r="T227" s="18">
        <f t="shared" ca="1" si="140"/>
        <v>0.99890056290535012</v>
      </c>
      <c r="U227" s="18">
        <f t="shared" ca="1" si="140"/>
        <v>0.99895575007142612</v>
      </c>
      <c r="V227" s="18">
        <f t="shared" ca="1" si="140"/>
        <v>0.99892260046974024</v>
      </c>
      <c r="W227" s="18">
        <f t="shared" ca="1" si="140"/>
        <v>0.99913519535486539</v>
      </c>
      <c r="X227" s="18">
        <f t="shared" ca="1" si="140"/>
        <v>0.99924028407698628</v>
      </c>
      <c r="Y227" s="18">
        <f t="shared" ca="1" si="140"/>
        <v>0.99921405200698354</v>
      </c>
      <c r="Z227" s="18">
        <f t="shared" ca="1" si="140"/>
        <v>0.99925099819618524</v>
      </c>
      <c r="AA227" s="18">
        <f t="shared" ca="1" si="140"/>
        <v>0.99928599357644932</v>
      </c>
      <c r="AB227" s="18">
        <f t="shared" ca="1" si="140"/>
        <v>0.99936170307593031</v>
      </c>
      <c r="AC227" s="18">
        <f t="shared" ca="1" si="140"/>
        <v>0.99938907305337454</v>
      </c>
      <c r="AD227" s="18">
        <f t="shared" ca="1" si="140"/>
        <v>0.99944960038166053</v>
      </c>
      <c r="AE227" s="18">
        <f t="shared" ca="1" si="140"/>
        <v>0.99947145299136131</v>
      </c>
      <c r="AF227" s="18">
        <f t="shared" ca="1" si="140"/>
        <v>0.99953449502105485</v>
      </c>
    </row>
    <row r="228" spans="4:32" x14ac:dyDescent="0.15">
      <c r="D228" s="18">
        <f t="shared" si="86"/>
        <v>3571.7</v>
      </c>
      <c r="E228" s="18">
        <f t="shared" ref="E228:AF228" ca="1" si="141">SQRT(1-($B$6*E$3/($B$6*E$3+E64*E$3))^2)</f>
        <v>0.98968225982871527</v>
      </c>
      <c r="F228" s="18">
        <f t="shared" ca="1" si="141"/>
        <v>0.98968389605380669</v>
      </c>
      <c r="G228" s="18">
        <f t="shared" ca="1" si="141"/>
        <v>0.99130974908966474</v>
      </c>
      <c r="H228" s="18">
        <f t="shared" ca="1" si="141"/>
        <v>0.9933274701474063</v>
      </c>
      <c r="I228" s="18">
        <f t="shared" ca="1" si="141"/>
        <v>0.99472244808168897</v>
      </c>
      <c r="J228" s="18">
        <f t="shared" ca="1" si="141"/>
        <v>0.99609477733745633</v>
      </c>
      <c r="K228" s="18">
        <f t="shared" ca="1" si="141"/>
        <v>0.99674978254974755</v>
      </c>
      <c r="L228" s="18">
        <f t="shared" ca="1" si="141"/>
        <v>0.99725302687731354</v>
      </c>
      <c r="M228" s="18">
        <f t="shared" ca="1" si="141"/>
        <v>0.99747154584611009</v>
      </c>
      <c r="N228" s="18">
        <f t="shared" ca="1" si="141"/>
        <v>0.99796294839222099</v>
      </c>
      <c r="O228" s="18">
        <f t="shared" ca="1" si="141"/>
        <v>0.99810300695183507</v>
      </c>
      <c r="P228" s="18">
        <f t="shared" ca="1" si="141"/>
        <v>0.99842978616623757</v>
      </c>
      <c r="Q228" s="18">
        <f t="shared" ca="1" si="141"/>
        <v>0.99852453356683357</v>
      </c>
      <c r="R228" s="18">
        <f t="shared" ca="1" si="141"/>
        <v>0.99875265745714703</v>
      </c>
      <c r="S228" s="18">
        <f t="shared" ca="1" si="141"/>
        <v>0.99881969072593579</v>
      </c>
      <c r="T228" s="18">
        <f t="shared" ca="1" si="141"/>
        <v>0.99898517812322207</v>
      </c>
      <c r="U228" s="18">
        <f t="shared" ca="1" si="141"/>
        <v>0.99903447102827703</v>
      </c>
      <c r="V228" s="18">
        <f t="shared" ca="1" si="141"/>
        <v>0.99900483017915087</v>
      </c>
      <c r="W228" s="18">
        <f t="shared" ca="1" si="141"/>
        <v>0.99919553947314743</v>
      </c>
      <c r="X228" s="18">
        <f t="shared" ca="1" si="141"/>
        <v>0.99929054677075047</v>
      </c>
      <c r="Y228" s="18">
        <f t="shared" ca="1" si="141"/>
        <v>0.9992667715389778</v>
      </c>
      <c r="Z228" s="18">
        <f t="shared" ca="1" si="141"/>
        <v>0.99930027640335717</v>
      </c>
      <c r="AA228" s="18">
        <f t="shared" ca="1" si="141"/>
        <v>0.99933207397932289</v>
      </c>
      <c r="AB228" s="18">
        <f t="shared" ca="1" si="141"/>
        <v>0.99940107536525991</v>
      </c>
      <c r="AC228" s="18">
        <f t="shared" ca="1" si="141"/>
        <v>0.99942610594412695</v>
      </c>
      <c r="AD228" s="18">
        <f t="shared" ca="1" si="141"/>
        <v>0.99948159952109972</v>
      </c>
      <c r="AE228" s="18">
        <f t="shared" ca="1" si="141"/>
        <v>0.99950166124811235</v>
      </c>
      <c r="AF228" s="18">
        <f t="shared" ca="1" si="141"/>
        <v>0.99955981730310728</v>
      </c>
    </row>
    <row r="229" spans="4:32" x14ac:dyDescent="0.15">
      <c r="D229" s="18">
        <f t="shared" si="86"/>
        <v>4496.5</v>
      </c>
      <c r="E229" s="18">
        <f t="shared" ref="E229:AF229" ca="1" si="142">SQRT(1-($B$6*E$3/($B$6*E$3+E65*E$3))^2)</f>
        <v>0.99210997691579039</v>
      </c>
      <c r="F229" s="18">
        <f t="shared" ca="1" si="142"/>
        <v>0.99211063304564095</v>
      </c>
      <c r="G229" s="18">
        <f t="shared" ca="1" si="142"/>
        <v>0.99321896180297653</v>
      </c>
      <c r="H229" s="18">
        <f t="shared" ca="1" si="142"/>
        <v>0.99464539630840776</v>
      </c>
      <c r="I229" s="18">
        <f t="shared" ca="1" si="142"/>
        <v>0.99566976958367692</v>
      </c>
      <c r="J229" s="18">
        <f t="shared" ca="1" si="142"/>
        <v>0.99671394213092468</v>
      </c>
      <c r="K229" s="18">
        <f t="shared" ca="1" si="142"/>
        <v>0.99722720495979356</v>
      </c>
      <c r="L229" s="18">
        <f t="shared" ca="1" si="142"/>
        <v>0.99762914928285817</v>
      </c>
      <c r="M229" s="18">
        <f t="shared" ca="1" si="142"/>
        <v>0.99780599851966245</v>
      </c>
      <c r="N229" s="18">
        <f t="shared" ca="1" si="142"/>
        <v>0.99820906561892708</v>
      </c>
      <c r="O229" s="18">
        <f t="shared" ca="1" si="142"/>
        <v>0.99832540700328987</v>
      </c>
      <c r="P229" s="18">
        <f t="shared" ca="1" si="142"/>
        <v>0.99859976782791127</v>
      </c>
      <c r="Q229" s="18">
        <f t="shared" ca="1" si="142"/>
        <v>0.99868020301267046</v>
      </c>
      <c r="R229" s="18">
        <f t="shared" ca="1" si="142"/>
        <v>0.99887526526307102</v>
      </c>
      <c r="S229" s="18">
        <f t="shared" ca="1" si="142"/>
        <v>0.99893321260463386</v>
      </c>
      <c r="T229" s="18">
        <f t="shared" ca="1" si="142"/>
        <v>0.99907668924964266</v>
      </c>
      <c r="U229" s="18">
        <f t="shared" ca="1" si="142"/>
        <v>0.99911978318541139</v>
      </c>
      <c r="V229" s="18">
        <f t="shared" ca="1" si="142"/>
        <v>0.99909384007134361</v>
      </c>
      <c r="W229" s="18">
        <f t="shared" ca="1" si="142"/>
        <v>0.99926142692325071</v>
      </c>
      <c r="X229" s="18">
        <f t="shared" ca="1" si="142"/>
        <v>0.99934573775340296</v>
      </c>
      <c r="Y229" s="18">
        <f t="shared" ca="1" si="142"/>
        <v>0.99932453932870424</v>
      </c>
      <c r="Z229" s="18">
        <f t="shared" ca="1" si="142"/>
        <v>0.99935435781562665</v>
      </c>
      <c r="AA229" s="18">
        <f t="shared" ca="1" si="142"/>
        <v>0.99938272232858105</v>
      </c>
      <c r="AB229" s="18">
        <f t="shared" ca="1" si="142"/>
        <v>0.99944449832807269</v>
      </c>
      <c r="AC229" s="18">
        <f t="shared" ca="1" si="142"/>
        <v>0.99946699760611379</v>
      </c>
      <c r="AD229" s="18">
        <f t="shared" ca="1" si="142"/>
        <v>0.99951703129453073</v>
      </c>
      <c r="AE229" s="18">
        <f t="shared" ca="1" si="142"/>
        <v>0.99953518365980354</v>
      </c>
      <c r="AF229" s="18">
        <f t="shared" ca="1" si="142"/>
        <v>0.99958796619008794</v>
      </c>
    </row>
    <row r="230" spans="4:32" x14ac:dyDescent="0.15">
      <c r="D230" s="18">
        <f t="shared" si="86"/>
        <v>5660.7</v>
      </c>
      <c r="E230" s="18">
        <f t="shared" ref="E230:AF230" ca="1" si="143">SQRT(1-($B$6*E$3/($B$6*E$3+E66*E$3))^2)</f>
        <v>0.99411170536973081</v>
      </c>
      <c r="F230" s="18">
        <f t="shared" ca="1" si="143"/>
        <v>0.99411198724425698</v>
      </c>
      <c r="G230" s="18">
        <f t="shared" ca="1" si="143"/>
        <v>0.99484004242235569</v>
      </c>
      <c r="H230" s="18">
        <f t="shared" ca="1" si="143"/>
        <v>0.99581100423499613</v>
      </c>
      <c r="I230" s="18">
        <f t="shared" ca="1" si="143"/>
        <v>0.99653524579556385</v>
      </c>
      <c r="J230" s="18">
        <f t="shared" ca="1" si="143"/>
        <v>0.99730095279342246</v>
      </c>
      <c r="K230" s="18">
        <f t="shared" ca="1" si="143"/>
        <v>0.99768906391834211</v>
      </c>
      <c r="L230" s="18">
        <f t="shared" ca="1" si="143"/>
        <v>0.99799927709743719</v>
      </c>
      <c r="M230" s="18">
        <f t="shared" ca="1" si="143"/>
        <v>0.99813767344809123</v>
      </c>
      <c r="N230" s="18">
        <f t="shared" ca="1" si="143"/>
        <v>0.99845783070803862</v>
      </c>
      <c r="O230" s="18">
        <f t="shared" ca="1" si="143"/>
        <v>0.99855149793997744</v>
      </c>
      <c r="P230" s="18">
        <f t="shared" ca="1" si="143"/>
        <v>0.99877524282292063</v>
      </c>
      <c r="Q230" s="18">
        <f t="shared" ca="1" si="143"/>
        <v>0.99884147099753762</v>
      </c>
      <c r="R230" s="18">
        <f t="shared" ca="1" si="143"/>
        <v>0.99900383376946278</v>
      </c>
      <c r="S230" s="18">
        <f t="shared" ca="1" si="143"/>
        <v>0.99905242618994239</v>
      </c>
      <c r="T230" s="18">
        <f t="shared" ca="1" si="143"/>
        <v>0.99917384401292897</v>
      </c>
      <c r="U230" s="18">
        <f t="shared" ca="1" si="143"/>
        <v>0.99921059455244454</v>
      </c>
      <c r="V230" s="18">
        <f t="shared" ca="1" si="143"/>
        <v>0.99918844298312492</v>
      </c>
      <c r="W230" s="18">
        <f t="shared" ca="1" si="143"/>
        <v>0.99933217184228662</v>
      </c>
      <c r="X230" s="18">
        <f t="shared" ca="1" si="143"/>
        <v>0.99940533632152284</v>
      </c>
      <c r="Y230" s="18">
        <f t="shared" ca="1" si="143"/>
        <v>0.99938689383019896</v>
      </c>
      <c r="Z230" s="18">
        <f t="shared" ca="1" si="143"/>
        <v>0.99941285345433029</v>
      </c>
      <c r="AA230" s="18">
        <f t="shared" ca="1" si="143"/>
        <v>0.9994376141152912</v>
      </c>
      <c r="AB230" s="18">
        <f t="shared" ca="1" si="143"/>
        <v>0.9994917724275415</v>
      </c>
      <c r="AC230" s="18">
        <f t="shared" ca="1" si="143"/>
        <v>0.99951158850969013</v>
      </c>
      <c r="AD230" s="18">
        <f t="shared" ca="1" si="143"/>
        <v>0.99955581504746882</v>
      </c>
      <c r="AE230" s="18">
        <f t="shared" ca="1" si="143"/>
        <v>0.99957192665421124</v>
      </c>
      <c r="AF230" s="18">
        <f t="shared" ca="1" si="143"/>
        <v>0.99961897135346012</v>
      </c>
    </row>
    <row r="231" spans="4:32" x14ac:dyDescent="0.15">
      <c r="D231" s="18">
        <f t="shared" si="86"/>
        <v>7126.4</v>
      </c>
      <c r="E231" s="18">
        <f t="shared" ref="E231:AF231" ca="1" si="144">SQRT(1-($B$6*E$3/($B$6*E$3+E67*E$3))^2)</f>
        <v>0.99570572793144241</v>
      </c>
      <c r="F231" s="18">
        <f t="shared" ca="1" si="144"/>
        <v>0.99570572793144241</v>
      </c>
      <c r="G231" s="18">
        <f t="shared" ca="1" si="144"/>
        <v>0.99616738834776009</v>
      </c>
      <c r="H231" s="18">
        <f t="shared" ca="1" si="144"/>
        <v>0.99680446649449084</v>
      </c>
      <c r="I231" s="18">
        <f t="shared" ca="1" si="144"/>
        <v>0.99729743760454159</v>
      </c>
      <c r="J231" s="18">
        <f t="shared" ca="1" si="144"/>
        <v>0.99783803007236205</v>
      </c>
      <c r="K231" s="18">
        <f t="shared" ca="1" si="144"/>
        <v>0.99812079645005458</v>
      </c>
      <c r="L231" s="18">
        <f t="shared" ca="1" si="144"/>
        <v>0.99835164178723568</v>
      </c>
      <c r="M231" s="18">
        <f t="shared" ca="1" si="144"/>
        <v>0.99845614320714304</v>
      </c>
      <c r="N231" s="18">
        <f t="shared" ca="1" si="144"/>
        <v>0.99870179371474155</v>
      </c>
      <c r="O231" s="18">
        <f t="shared" ca="1" si="144"/>
        <v>0.99877478393465025</v>
      </c>
      <c r="P231" s="18">
        <f t="shared" ca="1" si="144"/>
        <v>0.99895125287293929</v>
      </c>
      <c r="Q231" s="18">
        <f t="shared" ca="1" si="144"/>
        <v>0.99900418285263304</v>
      </c>
      <c r="R231" s="18">
        <f t="shared" ca="1" si="144"/>
        <v>0.99913514471368559</v>
      </c>
      <c r="S231" s="18">
        <f t="shared" ca="1" si="144"/>
        <v>0.99917477272690758</v>
      </c>
      <c r="T231" s="18">
        <f t="shared" ca="1" si="144"/>
        <v>0.9992745874522142</v>
      </c>
      <c r="U231" s="18">
        <f t="shared" ca="1" si="144"/>
        <v>0.99930500267538735</v>
      </c>
      <c r="V231" s="18">
        <f t="shared" ca="1" si="144"/>
        <v>0.99928666833256907</v>
      </c>
      <c r="W231" s="18">
        <f t="shared" ca="1" si="144"/>
        <v>0.99940662459543528</v>
      </c>
      <c r="X231" s="18">
        <f t="shared" ca="1" si="144"/>
        <v>0.99946850184400537</v>
      </c>
      <c r="Y231" s="18">
        <f t="shared" ca="1" si="144"/>
        <v>0.99945285853865984</v>
      </c>
      <c r="Z231" s="18">
        <f t="shared" ca="1" si="144"/>
        <v>0.99947485685550308</v>
      </c>
      <c r="AA231" s="18">
        <f t="shared" ca="1" si="144"/>
        <v>0.99949594255826579</v>
      </c>
      <c r="AB231" s="18">
        <f t="shared" ca="1" si="144"/>
        <v>0.99954229106705217</v>
      </c>
      <c r="AC231" s="18">
        <f t="shared" ca="1" si="144"/>
        <v>0.99955933892601889</v>
      </c>
      <c r="AD231" s="18">
        <f t="shared" ca="1" si="144"/>
        <v>0.99959754803715339</v>
      </c>
      <c r="AE231" s="18">
        <f t="shared" ca="1" si="144"/>
        <v>0.99961153296721206</v>
      </c>
      <c r="AF231" s="18">
        <f t="shared" ca="1" si="144"/>
        <v>0.99965254582385654</v>
      </c>
    </row>
    <row r="232" spans="4:32" x14ac:dyDescent="0.15">
      <c r="D232" s="18">
        <f t="shared" si="86"/>
        <v>8971.6</v>
      </c>
      <c r="E232" s="18">
        <f t="shared" ref="E232:AF232" ca="1" si="145">SQRT(1-($B$6*E$3/($B$6*E$3+E68*E$3))^2)</f>
        <v>0.99693404057731205</v>
      </c>
      <c r="F232" s="18">
        <f t="shared" ca="1" si="145"/>
        <v>0.99693398765942554</v>
      </c>
      <c r="G232" s="18">
        <f t="shared" ca="1" si="145"/>
        <v>0.99721725089521174</v>
      </c>
      <c r="H232" s="18">
        <f t="shared" ca="1" si="145"/>
        <v>0.99762077530760762</v>
      </c>
      <c r="I232" s="18">
        <f t="shared" ca="1" si="145"/>
        <v>0.99794415183457408</v>
      </c>
      <c r="J232" s="18">
        <f t="shared" ca="1" si="145"/>
        <v>0.99831169709733547</v>
      </c>
      <c r="K232" s="18">
        <f t="shared" ca="1" si="145"/>
        <v>0.99851000768501741</v>
      </c>
      <c r="L232" s="18">
        <f t="shared" ca="1" si="145"/>
        <v>0.9986754524747905</v>
      </c>
      <c r="M232" s="18">
        <f t="shared" ca="1" si="145"/>
        <v>0.99875148243854828</v>
      </c>
      <c r="N232" s="18">
        <f t="shared" ca="1" si="145"/>
        <v>0.99893312420692326</v>
      </c>
      <c r="O232" s="18">
        <f t="shared" ca="1" si="145"/>
        <v>0.99898801695780359</v>
      </c>
      <c r="P232" s="18">
        <f t="shared" ca="1" si="145"/>
        <v>0.99912247686734112</v>
      </c>
      <c r="Q232" s="18">
        <f t="shared" ca="1" si="145"/>
        <v>0.99916327030518648</v>
      </c>
      <c r="R232" s="18">
        <f t="shared" ca="1" si="145"/>
        <v>0.99926548613023125</v>
      </c>
      <c r="S232" s="18">
        <f t="shared" ca="1" si="145"/>
        <v>0.99929670194730502</v>
      </c>
      <c r="T232" s="18">
        <f t="shared" ca="1" si="145"/>
        <v>0.99937618227746172</v>
      </c>
      <c r="U232" s="18">
        <f t="shared" ca="1" si="145"/>
        <v>0.9994005839976261</v>
      </c>
      <c r="V232" s="18">
        <f t="shared" ca="1" si="145"/>
        <v>0.99938582483364757</v>
      </c>
      <c r="W232" s="18">
        <f t="shared" ca="1" si="145"/>
        <v>0.99948303947274808</v>
      </c>
      <c r="X232" s="18">
        <f t="shared" ca="1" si="145"/>
        <v>0.99953384425565672</v>
      </c>
      <c r="Y232" s="18">
        <f t="shared" ca="1" si="145"/>
        <v>0.9995209479627174</v>
      </c>
      <c r="Z232" s="18">
        <f t="shared" ca="1" si="145"/>
        <v>0.99953909785237849</v>
      </c>
      <c r="AA232" s="18">
        <f t="shared" ca="1" si="145"/>
        <v>0.99955655555007006</v>
      </c>
      <c r="AB232" s="18">
        <f t="shared" ca="1" si="145"/>
        <v>0.9995951446198188</v>
      </c>
      <c r="AC232" s="18">
        <f t="shared" ca="1" si="145"/>
        <v>0.99960942228392746</v>
      </c>
      <c r="AD232" s="18">
        <f t="shared" ca="1" si="145"/>
        <v>0.99964157743401527</v>
      </c>
      <c r="AE232" s="18">
        <f t="shared" ca="1" si="145"/>
        <v>0.99965340888863174</v>
      </c>
      <c r="AF232" s="18">
        <f t="shared" ca="1" si="145"/>
        <v>0.99968829845880458</v>
      </c>
    </row>
    <row r="233" spans="4:32" x14ac:dyDescent="0.15">
      <c r="D233" s="18">
        <f t="shared" si="86"/>
        <v>11295</v>
      </c>
      <c r="E233" s="18">
        <f t="shared" ref="E233:AF233" ca="1" si="146">SQRT(1-($B$6*E$3/($B$6*E$3+E69*E$3))^2)</f>
        <v>0.99786063935508884</v>
      </c>
      <c r="F233" s="18">
        <f t="shared" ca="1" si="146"/>
        <v>0.99786060851776359</v>
      </c>
      <c r="G233" s="18">
        <f t="shared" ca="1" si="146"/>
        <v>0.99803036904579723</v>
      </c>
      <c r="H233" s="18">
        <f t="shared" ca="1" si="146"/>
        <v>0.9982788851090556</v>
      </c>
      <c r="I233" s="18">
        <f t="shared" ca="1" si="146"/>
        <v>0.99848422741609821</v>
      </c>
      <c r="J233" s="18">
        <f t="shared" ca="1" si="146"/>
        <v>0.99872524689696562</v>
      </c>
      <c r="K233" s="18">
        <f t="shared" ca="1" si="146"/>
        <v>0.99885905869227609</v>
      </c>
      <c r="L233" s="18">
        <f t="shared" ca="1" si="146"/>
        <v>0.99897292435830043</v>
      </c>
      <c r="M233" s="18">
        <f t="shared" ca="1" si="146"/>
        <v>0.99902600612704906</v>
      </c>
      <c r="N233" s="18">
        <f t="shared" ca="1" si="146"/>
        <v>0.99915481314393761</v>
      </c>
      <c r="O233" s="18">
        <f t="shared" ca="1" si="146"/>
        <v>0.99919439577406011</v>
      </c>
      <c r="P233" s="18">
        <f t="shared" ca="1" si="146"/>
        <v>0.99929248114922598</v>
      </c>
      <c r="Q233" s="18">
        <f t="shared" ca="1" si="146"/>
        <v>0.99932266885159227</v>
      </c>
      <c r="R233" s="18">
        <f t="shared" ca="1" si="146"/>
        <v>0.99939901202253678</v>
      </c>
      <c r="S233" s="18">
        <f t="shared" ca="1" si="146"/>
        <v>0.99942257475499163</v>
      </c>
      <c r="T233" s="18">
        <f t="shared" ca="1" si="146"/>
        <v>0.999483137660237</v>
      </c>
      <c r="U233" s="18">
        <f t="shared" ca="1" si="146"/>
        <v>0.99950193584461233</v>
      </c>
      <c r="V233" s="18">
        <f t="shared" ca="1" si="146"/>
        <v>0.99949056060301067</v>
      </c>
      <c r="W233" s="18">
        <f t="shared" ca="1" si="146"/>
        <v>0.9995659639703105</v>
      </c>
      <c r="X233" s="18">
        <f t="shared" ca="1" si="146"/>
        <v>0.99960595332796998</v>
      </c>
      <c r="Y233" s="18">
        <f t="shared" ca="1" si="146"/>
        <v>0.99959577020151125</v>
      </c>
      <c r="Z233" s="18">
        <f t="shared" ca="1" si="146"/>
        <v>0.99961011101812469</v>
      </c>
      <c r="AA233" s="18">
        <f t="shared" ca="1" si="146"/>
        <v>0.99962395195042697</v>
      </c>
      <c r="AB233" s="18">
        <f t="shared" ca="1" si="146"/>
        <v>0.99965476524299957</v>
      </c>
      <c r="AC233" s="18">
        <f t="shared" ca="1" si="146"/>
        <v>0.99966622097687841</v>
      </c>
      <c r="AD233" s="18">
        <f t="shared" ca="1" si="146"/>
        <v>0.99969216497945856</v>
      </c>
      <c r="AE233" s="18">
        <f t="shared" ca="1" si="146"/>
        <v>0.99970175977333553</v>
      </c>
      <c r="AF233" s="18">
        <f t="shared" ca="1" si="146"/>
        <v>0.99973022072416351</v>
      </c>
    </row>
    <row r="234" spans="4:32" x14ac:dyDescent="0.15">
      <c r="D234" s="18">
        <f t="shared" si="86"/>
        <v>14219</v>
      </c>
      <c r="E234" s="18">
        <f t="shared" ref="E234:AF234" ca="1" si="147">SQRT(1-($B$6*E$3/($B$6*E$3+E70*E$3))^2)</f>
        <v>0.99853458196560818</v>
      </c>
      <c r="F234" s="18">
        <f t="shared" ca="1" si="147"/>
        <v>0.99853456448652367</v>
      </c>
      <c r="G234" s="18">
        <f t="shared" ca="1" si="147"/>
        <v>0.9986344912325823</v>
      </c>
      <c r="H234" s="18">
        <f t="shared" ca="1" si="147"/>
        <v>0.99878417767332517</v>
      </c>
      <c r="I234" s="18">
        <f t="shared" ca="1" si="147"/>
        <v>0.99891122569948654</v>
      </c>
      <c r="J234" s="18">
        <f t="shared" ca="1" si="147"/>
        <v>0.99906462715505184</v>
      </c>
      <c r="K234" s="18">
        <f t="shared" ca="1" si="147"/>
        <v>0.99915200968849538</v>
      </c>
      <c r="L234" s="18">
        <f t="shared" ca="1" si="147"/>
        <v>0.99922774772739087</v>
      </c>
      <c r="M234" s="18">
        <f t="shared" ca="1" si="147"/>
        <v>0.99926351939527569</v>
      </c>
      <c r="N234" s="18">
        <f t="shared" ca="1" si="147"/>
        <v>0.99935163217698331</v>
      </c>
      <c r="O234" s="18">
        <f t="shared" ca="1" si="147"/>
        <v>0.9993790673972166</v>
      </c>
      <c r="P234" s="18">
        <f t="shared" ca="1" si="147"/>
        <v>0.99944798264405987</v>
      </c>
      <c r="Q234" s="18">
        <f t="shared" ca="1" si="147"/>
        <v>0.99946947422057941</v>
      </c>
      <c r="R234" s="18">
        <f t="shared" ca="1" si="147"/>
        <v>0.99952434778813037</v>
      </c>
      <c r="S234" s="18">
        <f t="shared" ca="1" si="147"/>
        <v>0.99954148195788928</v>
      </c>
      <c r="T234" s="18">
        <f t="shared" ca="1" si="147"/>
        <v>0.99958586969076324</v>
      </c>
      <c r="U234" s="18">
        <f t="shared" ca="1" si="147"/>
        <v>0.99959976480687107</v>
      </c>
      <c r="V234" s="18">
        <f t="shared" ca="1" si="147"/>
        <v>0.99959137953007871</v>
      </c>
      <c r="W234" s="18">
        <f t="shared" ca="1" si="147"/>
        <v>0.99964762222346348</v>
      </c>
      <c r="X234" s="18">
        <f t="shared" ca="1" si="147"/>
        <v>0.99967787292710375</v>
      </c>
      <c r="Y234" s="18">
        <f t="shared" ca="1" si="147"/>
        <v>0.99967013651304992</v>
      </c>
      <c r="Z234" s="18">
        <f t="shared" ca="1" si="147"/>
        <v>0.99968103701210986</v>
      </c>
      <c r="AA234" s="18">
        <f t="shared" ca="1" si="147"/>
        <v>0.99969159162263155</v>
      </c>
      <c r="AB234" s="18">
        <f t="shared" ca="1" si="147"/>
        <v>0.99971524190287475</v>
      </c>
      <c r="AC234" s="18">
        <f t="shared" ca="1" si="147"/>
        <v>0.9997241002015671</v>
      </c>
      <c r="AD234" s="18">
        <f t="shared" ca="1" si="147"/>
        <v>0.99974423836242821</v>
      </c>
      <c r="AE234" s="18">
        <f t="shared" ca="1" si="147"/>
        <v>0.99975172696263837</v>
      </c>
      <c r="AF234" s="18">
        <f t="shared" ca="1" si="147"/>
        <v>0.99977407575034771</v>
      </c>
    </row>
    <row r="235" spans="4:32" x14ac:dyDescent="0.15">
      <c r="D235" s="18">
        <f t="shared" si="86"/>
        <v>17901</v>
      </c>
      <c r="E235" s="18">
        <f t="shared" ref="E235:AF235" ca="1" si="148">SQRT(1-($B$6*E$3/($B$6*E$3+E71*E$3))^2)</f>
        <v>0.999009264081268</v>
      </c>
      <c r="F235" s="18">
        <f t="shared" ca="1" si="148"/>
        <v>0.99900925436586419</v>
      </c>
      <c r="G235" s="18">
        <f t="shared" ca="1" si="148"/>
        <v>0.99906686822327939</v>
      </c>
      <c r="H235" s="18">
        <f t="shared" ca="1" si="148"/>
        <v>0.99915500129376822</v>
      </c>
      <c r="I235" s="18">
        <f t="shared" ca="1" si="148"/>
        <v>0.99923162344904626</v>
      </c>
      <c r="J235" s="18">
        <f t="shared" ca="1" si="148"/>
        <v>0.99932661408139412</v>
      </c>
      <c r="K235" s="18">
        <f t="shared" ca="1" si="148"/>
        <v>0.99938204461223956</v>
      </c>
      <c r="L235" s="18">
        <f t="shared" ca="1" si="148"/>
        <v>0.9994309355491886</v>
      </c>
      <c r="M235" s="18">
        <f t="shared" ca="1" si="148"/>
        <v>0.99945432275791601</v>
      </c>
      <c r="N235" s="18">
        <f t="shared" ca="1" si="148"/>
        <v>0.99951278550879497</v>
      </c>
      <c r="O235" s="18">
        <f t="shared" ca="1" si="148"/>
        <v>0.99953123873251226</v>
      </c>
      <c r="P235" s="18">
        <f t="shared" ca="1" si="148"/>
        <v>0.99957816626386098</v>
      </c>
      <c r="Q235" s="18">
        <f t="shared" ca="1" si="148"/>
        <v>0.99959298523915618</v>
      </c>
      <c r="R235" s="18">
        <f t="shared" ca="1" si="148"/>
        <v>0.99963123944799892</v>
      </c>
      <c r="S235" s="18">
        <f t="shared" ca="1" si="148"/>
        <v>0.99964328846744033</v>
      </c>
      <c r="T235" s="18">
        <f t="shared" ca="1" si="148"/>
        <v>0.99967487329087401</v>
      </c>
      <c r="U235" s="18">
        <f t="shared" ca="1" si="148"/>
        <v>0.99968482837674</v>
      </c>
      <c r="V235" s="18">
        <f t="shared" ca="1" si="148"/>
        <v>0.99967880002100884</v>
      </c>
      <c r="W235" s="18">
        <f t="shared" ca="1" si="148"/>
        <v>0.99971951282273841</v>
      </c>
      <c r="X235" s="18">
        <f t="shared" ca="1" si="148"/>
        <v>0.99974174334279664</v>
      </c>
      <c r="Y235" s="18">
        <f t="shared" ca="1" si="148"/>
        <v>0.99973603999438843</v>
      </c>
      <c r="Z235" s="18">
        <f t="shared" ca="1" si="148"/>
        <v>0.99974408018885996</v>
      </c>
      <c r="AA235" s="18">
        <f t="shared" ca="1" si="148"/>
        <v>0.99975191683326281</v>
      </c>
      <c r="AB235" s="18">
        <f t="shared" ca="1" si="148"/>
        <v>0.99976955146831603</v>
      </c>
      <c r="AC235" s="18">
        <f t="shared" ca="1" si="148"/>
        <v>0.99977619307295695</v>
      </c>
      <c r="AD235" s="18">
        <f t="shared" ca="1" si="148"/>
        <v>0.99979140089787844</v>
      </c>
      <c r="AE235" s="18">
        <f t="shared" ca="1" si="148"/>
        <v>0.99979709070127332</v>
      </c>
      <c r="AF235" s="18">
        <f t="shared" ca="1" si="148"/>
        <v>0.99981416291326464</v>
      </c>
    </row>
    <row r="236" spans="4:32" x14ac:dyDescent="0.15">
      <c r="D236" s="18">
        <f t="shared" si="86"/>
        <v>22536</v>
      </c>
      <c r="E236" s="18">
        <f t="shared" ref="E236:AF236" ca="1" si="149">SQRT(1-($B$6*E$3/($B$6*E$3+E72*E$3))^2)</f>
        <v>0.99933768626758646</v>
      </c>
      <c r="F236" s="18">
        <f t="shared" ca="1" si="149"/>
        <v>0.99933767564779641</v>
      </c>
      <c r="G236" s="18">
        <f t="shared" ca="1" si="149"/>
        <v>0.99937031115097752</v>
      </c>
      <c r="H236" s="18">
        <f t="shared" ca="1" si="149"/>
        <v>0.99942115449135116</v>
      </c>
      <c r="I236" s="18">
        <f t="shared" ca="1" si="149"/>
        <v>0.99946632883101216</v>
      </c>
      <c r="J236" s="18">
        <f t="shared" ca="1" si="149"/>
        <v>0.99952368900027833</v>
      </c>
      <c r="K236" s="18">
        <f t="shared" ca="1" si="149"/>
        <v>0.99955791618882539</v>
      </c>
      <c r="L236" s="18">
        <f t="shared" ca="1" si="149"/>
        <v>0.99958860035788821</v>
      </c>
      <c r="M236" s="18">
        <f t="shared" ca="1" si="149"/>
        <v>0.99960345627433589</v>
      </c>
      <c r="N236" s="18">
        <f t="shared" ca="1" si="149"/>
        <v>0.99964109468085549</v>
      </c>
      <c r="O236" s="18">
        <f t="shared" ca="1" si="149"/>
        <v>0.9996531511525214</v>
      </c>
      <c r="P236" s="18">
        <f t="shared" ca="1" si="149"/>
        <v>0.99968416404881055</v>
      </c>
      <c r="Q236" s="18">
        <f t="shared" ca="1" si="149"/>
        <v>0.99969406566223296</v>
      </c>
      <c r="R236" s="18">
        <f t="shared" ca="1" si="149"/>
        <v>0.99971992125459441</v>
      </c>
      <c r="S236" s="18">
        <f t="shared" ca="1" si="149"/>
        <v>0.9997281593513978</v>
      </c>
      <c r="T236" s="18">
        <f t="shared" ca="1" si="149"/>
        <v>0.99974992025684939</v>
      </c>
      <c r="U236" s="18">
        <f t="shared" ca="1" si="149"/>
        <v>0.99975685571876705</v>
      </c>
      <c r="V236" s="18">
        <f t="shared" ca="1" si="149"/>
        <v>0.99975265693336002</v>
      </c>
      <c r="W236" s="18">
        <f t="shared" ca="1" si="149"/>
        <v>0.99978124680626002</v>
      </c>
      <c r="X236" s="18">
        <f t="shared" ca="1" si="149"/>
        <v>0.99979708118946164</v>
      </c>
      <c r="Y236" s="18">
        <f t="shared" ca="1" si="149"/>
        <v>0.99979299588681547</v>
      </c>
      <c r="Z236" s="18">
        <f t="shared" ca="1" si="149"/>
        <v>0.99979876334397477</v>
      </c>
      <c r="AA236" s="18">
        <f t="shared" ca="1" si="149"/>
        <v>0.99980439536843035</v>
      </c>
      <c r="AB236" s="18">
        <f t="shared" ca="1" si="149"/>
        <v>0.99981715596300857</v>
      </c>
      <c r="AC236" s="18">
        <f t="shared" ca="1" si="149"/>
        <v>0.99982200159244461</v>
      </c>
      <c r="AD236" s="18">
        <f t="shared" ca="1" si="149"/>
        <v>0.99983315095307246</v>
      </c>
      <c r="AE236" s="18">
        <f t="shared" ca="1" si="149"/>
        <v>0.99983733985832368</v>
      </c>
      <c r="AF236" s="18">
        <f t="shared" ca="1" si="149"/>
        <v>0.9998500196505834</v>
      </c>
    </row>
    <row r="237" spans="4:32" x14ac:dyDescent="0.15">
      <c r="D237" s="18">
        <f t="shared" si="86"/>
        <v>28371</v>
      </c>
      <c r="E237" s="18">
        <f t="shared" ref="E237:AF237" ca="1" si="150">SQRT(1-($B$6*E$3/($B$6*E$3+E73*E$3))^2)</f>
        <v>0.99956150062367854</v>
      </c>
      <c r="F237" s="18">
        <f t="shared" ca="1" si="150"/>
        <v>0.99956149490298807</v>
      </c>
      <c r="G237" s="18">
        <f t="shared" ca="1" si="150"/>
        <v>0.99957970028570631</v>
      </c>
      <c r="H237" s="18">
        <f t="shared" ca="1" si="150"/>
        <v>0.9996085175231274</v>
      </c>
      <c r="I237" s="18">
        <f t="shared" ca="1" si="150"/>
        <v>0.99963461300280088</v>
      </c>
      <c r="J237" s="18">
        <f t="shared" ca="1" si="150"/>
        <v>0.99966847097368039</v>
      </c>
      <c r="K237" s="18">
        <f t="shared" ca="1" si="150"/>
        <v>0.99968908611348195</v>
      </c>
      <c r="L237" s="18">
        <f t="shared" ca="1" si="150"/>
        <v>0.99970784578354699</v>
      </c>
      <c r="M237" s="18">
        <f t="shared" ca="1" si="150"/>
        <v>0.99971703087258135</v>
      </c>
      <c r="N237" s="18">
        <f t="shared" ca="1" si="150"/>
        <v>0.9997406057996806</v>
      </c>
      <c r="O237" s="18">
        <f t="shared" ca="1" si="150"/>
        <v>0.99974824087507785</v>
      </c>
      <c r="P237" s="18">
        <f t="shared" ca="1" si="150"/>
        <v>0.99976815357931614</v>
      </c>
      <c r="Q237" s="18">
        <f t="shared" ca="1" si="150"/>
        <v>0.99977458142670084</v>
      </c>
      <c r="R237" s="18">
        <f t="shared" ca="1" si="150"/>
        <v>0.9997915349954215</v>
      </c>
      <c r="S237" s="18">
        <f t="shared" ca="1" si="150"/>
        <v>0.99979699430200408</v>
      </c>
      <c r="T237" s="18">
        <f t="shared" ca="1" si="150"/>
        <v>0.99981154976457542</v>
      </c>
      <c r="U237" s="18">
        <f t="shared" ca="1" si="150"/>
        <v>0.99981622329113529</v>
      </c>
      <c r="V237" s="18">
        <f t="shared" ca="1" si="150"/>
        <v>0.99981338952862486</v>
      </c>
      <c r="W237" s="18">
        <f t="shared" ca="1" si="150"/>
        <v>0.99983285083234918</v>
      </c>
      <c r="X237" s="18">
        <f t="shared" ca="1" si="150"/>
        <v>0.99984379882074514</v>
      </c>
      <c r="Y237" s="18">
        <f t="shared" ca="1" si="150"/>
        <v>0.99984096365826503</v>
      </c>
      <c r="Z237" s="18">
        <f t="shared" ca="1" si="150"/>
        <v>0.99984496582351656</v>
      </c>
      <c r="AA237" s="18">
        <f t="shared" ca="1" si="150"/>
        <v>0.99984889403340138</v>
      </c>
      <c r="AB237" s="18">
        <f t="shared" ca="1" si="150"/>
        <v>0.99985785865874899</v>
      </c>
      <c r="AC237" s="18">
        <f t="shared" ca="1" si="150"/>
        <v>0.99986127944747416</v>
      </c>
      <c r="AD237" s="18">
        <f t="shared" ca="1" si="150"/>
        <v>0.99986920759339315</v>
      </c>
      <c r="AE237" s="18">
        <f t="shared" ca="1" si="150"/>
        <v>0.99987220671221866</v>
      </c>
      <c r="AF237" s="18">
        <f t="shared" ca="1" si="150"/>
        <v>0.99988133822081415</v>
      </c>
    </row>
    <row r="238" spans="4:32" x14ac:dyDescent="0.15">
      <c r="D238" s="18">
        <f t="shared" ref="D238:D252" si="151">D74</f>
        <v>35717</v>
      </c>
      <c r="E238" s="18">
        <f t="shared" ref="E238:AF238" ca="1" si="152">SQRT(1-($B$6*E$3/($B$6*E$3+E74*E$3))^2)</f>
        <v>0.99971207013557428</v>
      </c>
      <c r="F238" s="18">
        <f t="shared" ca="1" si="152"/>
        <v>0.99971206709183191</v>
      </c>
      <c r="G238" s="18">
        <f t="shared" ca="1" si="152"/>
        <v>0.99972208718352507</v>
      </c>
      <c r="H238" s="18">
        <f t="shared" ca="1" si="152"/>
        <v>0.99973817043377777</v>
      </c>
      <c r="I238" s="18">
        <f t="shared" ca="1" si="152"/>
        <v>0.99975297909130301</v>
      </c>
      <c r="J238" s="18">
        <f t="shared" ca="1" si="152"/>
        <v>0.9997725635349386</v>
      </c>
      <c r="K238" s="18">
        <f t="shared" ca="1" si="152"/>
        <v>0.99978470247180007</v>
      </c>
      <c r="L238" s="18">
        <f t="shared" ca="1" si="152"/>
        <v>0.99979590212237524</v>
      </c>
      <c r="M238" s="18">
        <f t="shared" ca="1" si="152"/>
        <v>0.99980144048619568</v>
      </c>
      <c r="N238" s="18">
        <f t="shared" ca="1" si="152"/>
        <v>0.99981582502200539</v>
      </c>
      <c r="O238" s="18">
        <f t="shared" ca="1" si="152"/>
        <v>0.99982054372259566</v>
      </c>
      <c r="P238" s="18">
        <f t="shared" ca="1" si="152"/>
        <v>0.9998329703181229</v>
      </c>
      <c r="Q238" s="18">
        <f t="shared" ca="1" si="152"/>
        <v>0.99983702350427661</v>
      </c>
      <c r="R238" s="18">
        <f t="shared" ca="1" si="152"/>
        <v>0.99984783411775902</v>
      </c>
      <c r="S238" s="18">
        <f t="shared" ca="1" si="152"/>
        <v>0.99985134447879032</v>
      </c>
      <c r="T238" s="18">
        <f t="shared" ca="1" si="152"/>
        <v>0.99986078837818793</v>
      </c>
      <c r="U238" s="18">
        <f t="shared" ca="1" si="152"/>
        <v>0.99986385256877353</v>
      </c>
      <c r="V238" s="18">
        <f t="shared" ca="1" si="152"/>
        <v>0.99986199302550771</v>
      </c>
      <c r="W238" s="18">
        <f t="shared" ca="1" si="152"/>
        <v>0.99987485025612211</v>
      </c>
      <c r="X238" s="18">
        <f t="shared" ca="1" si="152"/>
        <v>0.99988219021638491</v>
      </c>
      <c r="Y238" s="18">
        <f t="shared" ca="1" si="152"/>
        <v>0.9998802834730558</v>
      </c>
      <c r="Z238" s="18">
        <f t="shared" ca="1" si="152"/>
        <v>0.999882974886241</v>
      </c>
      <c r="AA238" s="18">
        <f t="shared" ca="1" si="152"/>
        <v>0.99988563371134831</v>
      </c>
      <c r="AB238" s="18">
        <f t="shared" ca="1" si="152"/>
        <v>0.99989173621776872</v>
      </c>
      <c r="AC238" s="18">
        <f t="shared" ca="1" si="152"/>
        <v>0.99989407989181667</v>
      </c>
      <c r="AD238" s="18">
        <f t="shared" ca="1" si="152"/>
        <v>0.99989954923542401</v>
      </c>
      <c r="AE238" s="18">
        <f t="shared" ca="1" si="152"/>
        <v>0.99990162989968223</v>
      </c>
      <c r="AF238" s="18">
        <f t="shared" ca="1" si="152"/>
        <v>0.99990801152011988</v>
      </c>
    </row>
    <row r="239" spans="4:32" x14ac:dyDescent="0.15">
      <c r="D239" s="18">
        <f t="shared" si="151"/>
        <v>44965</v>
      </c>
      <c r="E239" s="18">
        <f t="shared" ref="E239:AF239" ca="1" si="153">SQRT(1-($B$6*E$3/($B$6*E$3+E75*E$3))^2)</f>
        <v>0.99981224770203658</v>
      </c>
      <c r="F239" s="18">
        <f t="shared" ca="1" si="153"/>
        <v>0.99981224609936648</v>
      </c>
      <c r="G239" s="18">
        <f t="shared" ca="1" si="153"/>
        <v>0.99981770004809756</v>
      </c>
      <c r="H239" s="18">
        <f t="shared" ca="1" si="153"/>
        <v>0.99982655903010387</v>
      </c>
      <c r="I239" s="18">
        <f t="shared" ca="1" si="153"/>
        <v>0.99983483387287453</v>
      </c>
      <c r="J239" s="18">
        <f t="shared" ca="1" si="153"/>
        <v>0.99984596006123772</v>
      </c>
      <c r="K239" s="18">
        <f t="shared" ca="1" si="153"/>
        <v>0.99985296765724885</v>
      </c>
      <c r="L239" s="18">
        <f t="shared" ca="1" si="153"/>
        <v>0.99985951082371605</v>
      </c>
      <c r="M239" s="18">
        <f t="shared" ca="1" si="153"/>
        <v>0.99986277541419921</v>
      </c>
      <c r="N239" s="18">
        <f t="shared" ca="1" si="153"/>
        <v>0.99987134906421649</v>
      </c>
      <c r="O239" s="18">
        <f t="shared" ca="1" si="153"/>
        <v>0.99987419177253978</v>
      </c>
      <c r="P239" s="18">
        <f t="shared" ca="1" si="153"/>
        <v>0.99988175325505524</v>
      </c>
      <c r="Q239" s="18">
        <f t="shared" ca="1" si="153"/>
        <v>0.99988424827027556</v>
      </c>
      <c r="R239" s="18">
        <f t="shared" ca="1" si="153"/>
        <v>0.99989094807154288</v>
      </c>
      <c r="S239" s="18">
        <f t="shared" ca="1" si="153"/>
        <v>0.99989314543009511</v>
      </c>
      <c r="T239" s="18">
        <f t="shared" ca="1" si="153"/>
        <v>0.99989910749474242</v>
      </c>
      <c r="U239" s="18">
        <f t="shared" ca="1" si="153"/>
        <v>0.99990105790807671</v>
      </c>
      <c r="V239" s="18">
        <f t="shared" ca="1" si="153"/>
        <v>0.99989987018431914</v>
      </c>
      <c r="W239" s="18">
        <f t="shared" ca="1" si="153"/>
        <v>0.99990812297421472</v>
      </c>
      <c r="X239" s="18">
        <f t="shared" ca="1" si="153"/>
        <v>0.9999128987419128</v>
      </c>
      <c r="Y239" s="18">
        <f t="shared" ca="1" si="153"/>
        <v>0.99991165245361791</v>
      </c>
      <c r="Z239" s="18">
        <f t="shared" ca="1" si="153"/>
        <v>0.99991341046664739</v>
      </c>
      <c r="AA239" s="18">
        <f t="shared" ca="1" si="153"/>
        <v>0.99991515548346521</v>
      </c>
      <c r="AB239" s="18">
        <f t="shared" ca="1" si="153"/>
        <v>0.99991918778516697</v>
      </c>
      <c r="AC239" s="18">
        <f t="shared" ca="1" si="153"/>
        <v>0.99992074653197716</v>
      </c>
      <c r="AD239" s="18">
        <f t="shared" ca="1" si="153"/>
        <v>0.99992440561113027</v>
      </c>
      <c r="AE239" s="18">
        <f t="shared" ca="1" si="153"/>
        <v>0.99992580458363678</v>
      </c>
      <c r="AF239" s="18">
        <f t="shared" ca="1" si="153"/>
        <v>0.99993013040235679</v>
      </c>
    </row>
    <row r="240" spans="4:32" x14ac:dyDescent="0.15">
      <c r="D240" s="18">
        <f t="shared" si="151"/>
        <v>56607</v>
      </c>
      <c r="E240" s="18">
        <f t="shared" ref="E240:AF240" ca="1" si="154">SQRT(1-($B$6*E$3/($B$6*E$3+E76*E$3))^2)</f>
        <v>0.99987827988509248</v>
      </c>
      <c r="F240" s="18">
        <f t="shared" ca="1" si="154"/>
        <v>0.99987827863023471</v>
      </c>
      <c r="G240" s="18">
        <f t="shared" ca="1" si="154"/>
        <v>0.99988122001053492</v>
      </c>
      <c r="H240" s="18">
        <f t="shared" ca="1" si="154"/>
        <v>0.99988604517356705</v>
      </c>
      <c r="I240" s="18">
        <f t="shared" ca="1" si="154"/>
        <v>0.99989060819699027</v>
      </c>
      <c r="J240" s="18">
        <f t="shared" ca="1" si="154"/>
        <v>0.99989683238371629</v>
      </c>
      <c r="K240" s="18">
        <f t="shared" ca="1" si="154"/>
        <v>0.99990080700274397</v>
      </c>
      <c r="L240" s="18">
        <f t="shared" ca="1" si="154"/>
        <v>0.99990455685836799</v>
      </c>
      <c r="M240" s="18">
        <f t="shared" ca="1" si="154"/>
        <v>0.99990644520106398</v>
      </c>
      <c r="N240" s="18">
        <f t="shared" ca="1" si="154"/>
        <v>0.99991144674194976</v>
      </c>
      <c r="O240" s="18">
        <f t="shared" ca="1" si="154"/>
        <v>0.99991312265769805</v>
      </c>
      <c r="P240" s="18">
        <f t="shared" ca="1" si="154"/>
        <v>0.99991761895374698</v>
      </c>
      <c r="Q240" s="18">
        <f t="shared" ca="1" si="154"/>
        <v>0.99991911217006413</v>
      </c>
      <c r="R240" s="18">
        <f t="shared" ca="1" si="154"/>
        <v>0.99992316554087679</v>
      </c>
      <c r="S240" s="18">
        <f t="shared" ca="1" si="154"/>
        <v>0.99992450706152813</v>
      </c>
      <c r="T240" s="18">
        <f t="shared" ca="1" si="154"/>
        <v>0.99992817024834069</v>
      </c>
      <c r="U240" s="18">
        <f t="shared" ca="1" si="154"/>
        <v>0.99992937783551339</v>
      </c>
      <c r="V240" s="18">
        <f t="shared" ca="1" si="154"/>
        <v>0.99992864383242663</v>
      </c>
      <c r="W240" s="18">
        <f t="shared" ca="1" si="154"/>
        <v>0.99993379366083446</v>
      </c>
      <c r="X240" s="18">
        <f t="shared" ca="1" si="154"/>
        <v>0.99993681543166757</v>
      </c>
      <c r="Y240" s="18">
        <f t="shared" ca="1" si="154"/>
        <v>0.99993602433564532</v>
      </c>
      <c r="Z240" s="18">
        <f t="shared" ca="1" si="154"/>
        <v>0.99993714267048539</v>
      </c>
      <c r="AA240" s="18">
        <f t="shared" ca="1" si="154"/>
        <v>0.99993825612117015</v>
      </c>
      <c r="AB240" s="18">
        <f t="shared" ca="1" si="154"/>
        <v>0.999940842163905</v>
      </c>
      <c r="AC240" s="18">
        <f t="shared" ca="1" si="154"/>
        <v>0.99994184813224329</v>
      </c>
      <c r="AD240" s="18">
        <f t="shared" ca="1" si="154"/>
        <v>0.9999442257071095</v>
      </c>
      <c r="AE240" s="18">
        <f t="shared" ca="1" si="154"/>
        <v>0.99994513936480578</v>
      </c>
      <c r="AF240" s="18">
        <f t="shared" ca="1" si="154"/>
        <v>0.99994798405887553</v>
      </c>
    </row>
    <row r="241" spans="4:32" x14ac:dyDescent="0.15">
      <c r="D241" s="18">
        <f t="shared" si="151"/>
        <v>71264</v>
      </c>
      <c r="E241" s="18">
        <f t="shared" ref="E241:AF241" ca="1" si="155">SQRT(1-($B$6*E$3/($B$6*E$3+E77*E$3))^2)</f>
        <v>0.99992147211149895</v>
      </c>
      <c r="F241" s="18">
        <f t="shared" ca="1" si="155"/>
        <v>0.99992147146124732</v>
      </c>
      <c r="G241" s="18">
        <f t="shared" ca="1" si="155"/>
        <v>0.99992304487658645</v>
      </c>
      <c r="H241" s="18">
        <f t="shared" ca="1" si="155"/>
        <v>0.99992564857903576</v>
      </c>
      <c r="I241" s="18">
        <f t="shared" ca="1" si="155"/>
        <v>0.99992813619443699</v>
      </c>
      <c r="J241" s="18">
        <f t="shared" ca="1" si="155"/>
        <v>0.99993157198254057</v>
      </c>
      <c r="K241" s="18">
        <f t="shared" ca="1" si="155"/>
        <v>0.99993379206188981</v>
      </c>
      <c r="L241" s="18">
        <f t="shared" ca="1" si="155"/>
        <v>0.99993590726305848</v>
      </c>
      <c r="M241" s="18">
        <f t="shared" ca="1" si="155"/>
        <v>0.9999369788197322</v>
      </c>
      <c r="N241" s="18">
        <f t="shared" ca="1" si="155"/>
        <v>0.99993984279056969</v>
      </c>
      <c r="O241" s="18">
        <f t="shared" ca="1" si="155"/>
        <v>0.99994081047212469</v>
      </c>
      <c r="P241" s="18">
        <f t="shared" ca="1" si="155"/>
        <v>0.99994342665465252</v>
      </c>
      <c r="Q241" s="18">
        <f t="shared" ca="1" si="155"/>
        <v>0.99994430430680203</v>
      </c>
      <c r="R241" s="18">
        <f t="shared" ca="1" si="155"/>
        <v>0.99994670075069925</v>
      </c>
      <c r="S241" s="18">
        <f t="shared" ca="1" si="155"/>
        <v>0.99994749886210699</v>
      </c>
      <c r="T241" s="18">
        <f t="shared" ca="1" si="155"/>
        <v>0.99994969751974661</v>
      </c>
      <c r="U241" s="18">
        <f t="shared" ca="1" si="155"/>
        <v>0.99995042733552142</v>
      </c>
      <c r="V241" s="18">
        <f t="shared" ca="1" si="155"/>
        <v>0.99994998299535087</v>
      </c>
      <c r="W241" s="18">
        <f t="shared" ca="1" si="155"/>
        <v>0.99995311844770363</v>
      </c>
      <c r="X241" s="18">
        <f t="shared" ca="1" si="155"/>
        <v>0.9999549797742685</v>
      </c>
      <c r="Y241" s="18">
        <f t="shared" ca="1" si="155"/>
        <v>0.99995449033048656</v>
      </c>
      <c r="Z241" s="18">
        <f t="shared" ca="1" si="155"/>
        <v>0.999955182316137</v>
      </c>
      <c r="AA241" s="18">
        <f t="shared" ca="1" si="155"/>
        <v>0.99995587324974433</v>
      </c>
      <c r="AB241" s="18">
        <f t="shared" ca="1" si="155"/>
        <v>0.99995748740461821</v>
      </c>
      <c r="AC241" s="18">
        <f t="shared" ca="1" si="155"/>
        <v>0.99995812000884632</v>
      </c>
      <c r="AD241" s="18">
        <f t="shared" ca="1" si="155"/>
        <v>0.99995962072315381</v>
      </c>
      <c r="AE241" s="18">
        <f t="shared" ca="1" si="155"/>
        <v>0.99996020100546756</v>
      </c>
      <c r="AF241" s="18">
        <f t="shared" ca="1" si="155"/>
        <v>0.99996201936284967</v>
      </c>
    </row>
    <row r="242" spans="4:32" x14ac:dyDescent="0.15">
      <c r="D242" s="18">
        <f t="shared" si="151"/>
        <v>89716</v>
      </c>
      <c r="E242" s="18">
        <f t="shared" ref="E242:AF242" ca="1" si="156">SQRT(1-($B$6*E$3/($B$6*E$3+E78*E$3))^2)</f>
        <v>0.99994954080947029</v>
      </c>
      <c r="F242" s="18">
        <f t="shared" ca="1" si="156"/>
        <v>0.99994954047454154</v>
      </c>
      <c r="G242" s="18">
        <f t="shared" ca="1" si="156"/>
        <v>0.99995037674967935</v>
      </c>
      <c r="H242" s="18">
        <f t="shared" ca="1" si="156"/>
        <v>0.99995177050328221</v>
      </c>
      <c r="I242" s="18">
        <f t="shared" ca="1" si="156"/>
        <v>0.9999531140522685</v>
      </c>
      <c r="J242" s="18">
        <f t="shared" ca="1" si="156"/>
        <v>0.99995498899720947</v>
      </c>
      <c r="K242" s="18">
        <f t="shared" ca="1" si="156"/>
        <v>0.99995621301462212</v>
      </c>
      <c r="L242" s="18">
        <f t="shared" ca="1" si="156"/>
        <v>0.99995738846689108</v>
      </c>
      <c r="M242" s="18">
        <f t="shared" ca="1" si="156"/>
        <v>0.99995798767201971</v>
      </c>
      <c r="N242" s="18">
        <f t="shared" ca="1" si="156"/>
        <v>0.99995960041908605</v>
      </c>
      <c r="O242" s="18">
        <f t="shared" ca="1" si="156"/>
        <v>0.99996014981430836</v>
      </c>
      <c r="P242" s="18">
        <f t="shared" ca="1" si="156"/>
        <v>0.99996164524354358</v>
      </c>
      <c r="Q242" s="18">
        <f t="shared" ca="1" si="156"/>
        <v>0.99996214996639088</v>
      </c>
      <c r="R242" s="18">
        <f t="shared" ca="1" si="156"/>
        <v>0.99996353865858922</v>
      </c>
      <c r="S242" s="18">
        <f t="shared" ca="1" si="156"/>
        <v>0.99996400457005619</v>
      </c>
      <c r="T242" s="18">
        <f t="shared" ca="1" si="156"/>
        <v>0.99996529525172517</v>
      </c>
      <c r="U242" s="18">
        <f t="shared" ca="1" si="156"/>
        <v>0.99996572612911749</v>
      </c>
      <c r="V242" s="18">
        <f t="shared" ca="1" si="156"/>
        <v>0.99996546338919756</v>
      </c>
      <c r="W242" s="18">
        <f t="shared" ca="1" si="156"/>
        <v>0.99996732765328544</v>
      </c>
      <c r="X242" s="18">
        <f t="shared" ca="1" si="156"/>
        <v>0.9999684468777057</v>
      </c>
      <c r="Y242" s="18">
        <f t="shared" ca="1" si="156"/>
        <v>0.99996815168279696</v>
      </c>
      <c r="Z242" s="18">
        <f t="shared" ca="1" si="156"/>
        <v>0.99996856907717013</v>
      </c>
      <c r="AA242" s="18">
        <f t="shared" ca="1" si="156"/>
        <v>0.99996898746634355</v>
      </c>
      <c r="AB242" s="18">
        <f t="shared" ca="1" si="156"/>
        <v>0.99996996994759169</v>
      </c>
      <c r="AC242" s="18">
        <f t="shared" ca="1" si="156"/>
        <v>0.99997035674634172</v>
      </c>
      <c r="AD242" s="18">
        <f t="shared" ca="1" si="156"/>
        <v>0.99997128064618634</v>
      </c>
      <c r="AE242" s="18">
        <f t="shared" ca="1" si="156"/>
        <v>0.9999716387138643</v>
      </c>
      <c r="AF242" s="18">
        <f t="shared" ca="1" si="156"/>
        <v>0.9999727694887981</v>
      </c>
    </row>
    <row r="243" spans="4:32" x14ac:dyDescent="0.15">
      <c r="D243" s="18">
        <f t="shared" si="151"/>
        <v>112950</v>
      </c>
      <c r="E243" s="18">
        <f t="shared" ref="E243:AF243" ca="1" si="157">SQRT(1-($B$6*E$3/($B$6*E$3+E79*E$3))^2)</f>
        <v>0.99996767664656661</v>
      </c>
      <c r="F243" s="18">
        <f t="shared" ca="1" si="157"/>
        <v>0.99996767641760986</v>
      </c>
      <c r="G243" s="18">
        <f t="shared" ca="1" si="157"/>
        <v>0.99996811589166656</v>
      </c>
      <c r="H243" s="18">
        <f t="shared" ca="1" si="157"/>
        <v>0.99996885282794212</v>
      </c>
      <c r="I243" s="18">
        <f t="shared" ca="1" si="157"/>
        <v>0.99996956853364116</v>
      </c>
      <c r="J243" s="18">
        <f t="shared" ca="1" si="157"/>
        <v>0.99997057651196442</v>
      </c>
      <c r="K243" s="18">
        <f t="shared" ca="1" si="157"/>
        <v>0.99997124044184005</v>
      </c>
      <c r="L243" s="18">
        <f t="shared" ca="1" si="157"/>
        <v>0.99997188215056099</v>
      </c>
      <c r="M243" s="18">
        <f t="shared" ca="1" si="157"/>
        <v>0.99997221127647817</v>
      </c>
      <c r="N243" s="18">
        <f t="shared" ca="1" si="157"/>
        <v>0.99997310312135046</v>
      </c>
      <c r="O243" s="18">
        <f t="shared" ca="1" si="157"/>
        <v>0.9999734085410501</v>
      </c>
      <c r="P243" s="18">
        <f t="shared" ca="1" si="157"/>
        <v>0.99997424625679665</v>
      </c>
      <c r="Q243" s="18">
        <f t="shared" ca="1" si="157"/>
        <v>0.99997453086511501</v>
      </c>
      <c r="R243" s="18">
        <f t="shared" ca="1" si="157"/>
        <v>0.99997531803490569</v>
      </c>
      <c r="S243" s="18">
        <f t="shared" ca="1" si="157"/>
        <v>0.99997558360631056</v>
      </c>
      <c r="T243" s="18">
        <f t="shared" ca="1" si="157"/>
        <v>0.99997632427350891</v>
      </c>
      <c r="U243" s="18">
        <f t="shared" ca="1" si="157"/>
        <v>0.99997657310644361</v>
      </c>
      <c r="V243" s="18">
        <f t="shared" ca="1" si="157"/>
        <v>0.99997642121367414</v>
      </c>
      <c r="W243" s="18">
        <f t="shared" ca="1" si="157"/>
        <v>0.99997750331977664</v>
      </c>
      <c r="X243" s="18">
        <f t="shared" ca="1" si="157"/>
        <v>0.99997815993072381</v>
      </c>
      <c r="Y243" s="18">
        <f t="shared" ca="1" si="157"/>
        <v>0.99997798660163917</v>
      </c>
      <c r="Z243" s="18">
        <f t="shared" ca="1" si="157"/>
        <v>0.99997823191657198</v>
      </c>
      <c r="AA243" s="18">
        <f t="shared" ca="1" si="157"/>
        <v>0.99997847875210566</v>
      </c>
      <c r="AB243" s="18">
        <f t="shared" ca="1" si="157"/>
        <v>0.99997906212266507</v>
      </c>
      <c r="AC243" s="18">
        <f t="shared" ca="1" si="157"/>
        <v>0.99997929266312591</v>
      </c>
      <c r="AD243" s="18">
        <f t="shared" ca="1" si="157"/>
        <v>0.99997984600606349</v>
      </c>
      <c r="AE243" s="18">
        <f t="shared" ca="1" si="157"/>
        <v>0.99998006181489341</v>
      </c>
      <c r="AF243" s="18">
        <f t="shared" ca="1" si="157"/>
        <v>0.9999807463372542</v>
      </c>
    </row>
    <row r="244" spans="4:32" x14ac:dyDescent="0.15">
      <c r="D244" s="18">
        <f t="shared" si="151"/>
        <v>142190</v>
      </c>
      <c r="E244" s="18">
        <f t="shared" ref="E244:AF244" ca="1" si="158">SQRT(1-($B$6*E$3/($B$6*E$3+E80*E$3))^2)</f>
        <v>0.99997934520838438</v>
      </c>
      <c r="F244" s="18">
        <f t="shared" ca="1" si="158"/>
        <v>0.99997934509143227</v>
      </c>
      <c r="G244" s="18">
        <f t="shared" ca="1" si="158"/>
        <v>0.99997957380502545</v>
      </c>
      <c r="H244" s="18">
        <f t="shared" ca="1" si="158"/>
        <v>0.99997995928577776</v>
      </c>
      <c r="I244" s="18">
        <f t="shared" ca="1" si="158"/>
        <v>0.9999803360750622</v>
      </c>
      <c r="J244" s="18">
        <f t="shared" ca="1" si="158"/>
        <v>0.9999808708979584</v>
      </c>
      <c r="K244" s="18">
        <f t="shared" ca="1" si="158"/>
        <v>0.99998122588407468</v>
      </c>
      <c r="L244" s="18">
        <f t="shared" ca="1" si="158"/>
        <v>0.9999815710796528</v>
      </c>
      <c r="M244" s="18">
        <f t="shared" ca="1" si="158"/>
        <v>0.99998174892480796</v>
      </c>
      <c r="N244" s="18">
        <f t="shared" ca="1" si="158"/>
        <v>0.9999822337433385</v>
      </c>
      <c r="O244" s="18">
        <f t="shared" ca="1" si="158"/>
        <v>0.99998240072528577</v>
      </c>
      <c r="P244" s="18">
        <f t="shared" ca="1" si="158"/>
        <v>0.99998286107618617</v>
      </c>
      <c r="Q244" s="18">
        <f t="shared" ca="1" si="158"/>
        <v>0.99998301844044601</v>
      </c>
      <c r="R244" s="18">
        <f t="shared" ca="1" si="158"/>
        <v>0.99998345596879146</v>
      </c>
      <c r="S244" s="18">
        <f t="shared" ca="1" si="158"/>
        <v>0.99998360440230427</v>
      </c>
      <c r="T244" s="18">
        <f t="shared" ca="1" si="158"/>
        <v>0.99998402021835064</v>
      </c>
      <c r="U244" s="18">
        <f t="shared" ca="1" si="158"/>
        <v>0.9999841607469252</v>
      </c>
      <c r="V244" s="18">
        <f t="shared" ca="1" si="158"/>
        <v>0.99998407518871479</v>
      </c>
      <c r="W244" s="18">
        <f t="shared" ca="1" si="158"/>
        <v>0.99998468943384633</v>
      </c>
      <c r="X244" s="18">
        <f t="shared" ca="1" si="158"/>
        <v>0.99998506544415644</v>
      </c>
      <c r="Y244" s="18">
        <f t="shared" ca="1" si="158"/>
        <v>0.99998496589920227</v>
      </c>
      <c r="Z244" s="18">
        <f t="shared" ca="1" si="158"/>
        <v>0.9999851068832486</v>
      </c>
      <c r="AA244" s="18">
        <f t="shared" ca="1" si="158"/>
        <v>0.99998524907018216</v>
      </c>
      <c r="AB244" s="18">
        <f t="shared" ca="1" si="158"/>
        <v>0.99998558672615623</v>
      </c>
      <c r="AC244" s="18">
        <f t="shared" ca="1" si="158"/>
        <v>0.9999857207683821</v>
      </c>
      <c r="AD244" s="18">
        <f t="shared" ca="1" si="158"/>
        <v>0.99998604390937729</v>
      </c>
      <c r="AE244" s="18">
        <f t="shared" ca="1" si="158"/>
        <v>0.99998617051782002</v>
      </c>
      <c r="AF244" s="18">
        <f t="shared" ca="1" si="158"/>
        <v>0.99998657425536497</v>
      </c>
    </row>
    <row r="245" spans="4:32" x14ac:dyDescent="0.15">
      <c r="D245" s="18">
        <f t="shared" si="151"/>
        <v>179010</v>
      </c>
      <c r="E245" s="18">
        <f t="shared" ref="E245:AF245" ca="1" si="159">SQRT(1-($B$6*E$3/($B$6*E$3+E81*E$3))^2)</f>
        <v>0.99998683472828342</v>
      </c>
      <c r="F245" s="18">
        <f t="shared" ca="1" si="159"/>
        <v>0.99998683466876914</v>
      </c>
      <c r="G245" s="18">
        <f t="shared" ca="1" si="159"/>
        <v>0.99998695320357878</v>
      </c>
      <c r="H245" s="18">
        <f t="shared" ca="1" si="159"/>
        <v>0.99998715381436798</v>
      </c>
      <c r="I245" s="18">
        <f t="shared" ca="1" si="159"/>
        <v>0.99998735096855806</v>
      </c>
      <c r="J245" s="18">
        <f t="shared" ca="1" si="159"/>
        <v>0.99998763258268997</v>
      </c>
      <c r="K245" s="18">
        <f t="shared" ca="1" si="159"/>
        <v>0.99998782071257541</v>
      </c>
      <c r="L245" s="18">
        <f t="shared" ca="1" si="159"/>
        <v>0.99998800458220249</v>
      </c>
      <c r="M245" s="18">
        <f t="shared" ca="1" si="159"/>
        <v>0.99998809976863845</v>
      </c>
      <c r="N245" s="18">
        <f t="shared" ca="1" si="159"/>
        <v>0.99998836009608771</v>
      </c>
      <c r="O245" s="18">
        <f t="shared" ca="1" si="159"/>
        <v>0.99998845023474159</v>
      </c>
      <c r="P245" s="18">
        <f t="shared" ca="1" si="159"/>
        <v>0.99998870003620743</v>
      </c>
      <c r="Q245" s="18">
        <f t="shared" ca="1" si="159"/>
        <v>0.99998878579463424</v>
      </c>
      <c r="R245" s="18">
        <f t="shared" ca="1" si="159"/>
        <v>0.99998902529909606</v>
      </c>
      <c r="S245" s="18">
        <f t="shared" ca="1" si="159"/>
        <v>0.99998910694040888</v>
      </c>
      <c r="T245" s="18">
        <f t="shared" ca="1" si="159"/>
        <v>0.99998933671769097</v>
      </c>
      <c r="U245" s="18">
        <f t="shared" ca="1" si="159"/>
        <v>0.99998941470049107</v>
      </c>
      <c r="V245" s="18">
        <f t="shared" ca="1" si="159"/>
        <v>0.99998936712841735</v>
      </c>
      <c r="W245" s="18">
        <f t="shared" ca="1" si="159"/>
        <v>0.9999897095997855</v>
      </c>
      <c r="X245" s="18">
        <f t="shared" ca="1" si="159"/>
        <v>0.99998992096760908</v>
      </c>
      <c r="Y245" s="18">
        <f t="shared" ca="1" si="159"/>
        <v>0.99998986482208485</v>
      </c>
      <c r="Z245" s="18">
        <f t="shared" ca="1" si="159"/>
        <v>0.99998994424879728</v>
      </c>
      <c r="AA245" s="18">
        <f t="shared" ca="1" si="159"/>
        <v>0.99999002461024666</v>
      </c>
      <c r="AB245" s="18">
        <f t="shared" ca="1" si="159"/>
        <v>0.99999021601351479</v>
      </c>
      <c r="AC245" s="18">
        <f t="shared" ca="1" si="159"/>
        <v>0.99999029239200843</v>
      </c>
      <c r="AD245" s="18">
        <f t="shared" ca="1" si="159"/>
        <v>0.99999047709133926</v>
      </c>
      <c r="AE245" s="18">
        <f t="shared" ca="1" si="159"/>
        <v>0.99999054971509538</v>
      </c>
      <c r="AF245" s="18">
        <f t="shared" ca="1" si="159"/>
        <v>0.99999078240141959</v>
      </c>
    </row>
    <row r="246" spans="4:32" x14ac:dyDescent="0.15">
      <c r="D246" s="18">
        <f t="shared" si="151"/>
        <v>225360</v>
      </c>
      <c r="E246" s="18">
        <f t="shared" ref="E246:AF246" ca="1" si="160">SQRT(1-($B$6*E$3/($B$6*E$3+E82*E$3))^2)</f>
        <v>0.99999162458243185</v>
      </c>
      <c r="F246" s="18">
        <f t="shared" ca="1" si="160"/>
        <v>0.99999162455978297</v>
      </c>
      <c r="G246" s="18">
        <f t="shared" ca="1" si="160"/>
        <v>0.99999168579667874</v>
      </c>
      <c r="H246" s="18">
        <f t="shared" ca="1" si="160"/>
        <v>0.99999178979645176</v>
      </c>
      <c r="I246" s="18">
        <f t="shared" ca="1" si="160"/>
        <v>0.9999918924466451</v>
      </c>
      <c r="J246" s="18">
        <f t="shared" ca="1" si="160"/>
        <v>0.99999203984253848</v>
      </c>
      <c r="K246" s="18">
        <f t="shared" ca="1" si="160"/>
        <v>0.99999213883514304</v>
      </c>
      <c r="L246" s="18">
        <f t="shared" ca="1" si="160"/>
        <v>0.99999223597907627</v>
      </c>
      <c r="M246" s="18">
        <f t="shared" ca="1" si="160"/>
        <v>0.99999228640339877</v>
      </c>
      <c r="N246" s="18">
        <f t="shared" ca="1" si="160"/>
        <v>0.99999242503269681</v>
      </c>
      <c r="O246" s="18">
        <f t="shared" ca="1" si="160"/>
        <v>0.99999247317922735</v>
      </c>
      <c r="P246" s="18">
        <f t="shared" ca="1" si="160"/>
        <v>0.99999260720167027</v>
      </c>
      <c r="Q246" s="18">
        <f t="shared" ca="1" si="160"/>
        <v>0.99999265337648102</v>
      </c>
      <c r="R246" s="18">
        <f t="shared" ca="1" si="160"/>
        <v>0.99999278287736959</v>
      </c>
      <c r="S246" s="18">
        <f t="shared" ca="1" si="160"/>
        <v>0.9999928271792774</v>
      </c>
      <c r="T246" s="18">
        <f t="shared" ca="1" si="160"/>
        <v>0.99999295236476515</v>
      </c>
      <c r="U246" s="18">
        <f t="shared" ca="1" si="160"/>
        <v>0.99999299500212169</v>
      </c>
      <c r="V246" s="18">
        <f t="shared" ca="1" si="160"/>
        <v>0.99999296900177514</v>
      </c>
      <c r="W246" s="18">
        <f t="shared" ca="1" si="160"/>
        <v>0.99999315700329072</v>
      </c>
      <c r="X246" s="18">
        <f t="shared" ca="1" si="160"/>
        <v>0.99999327390726223</v>
      </c>
      <c r="Y246" s="18">
        <f t="shared" ca="1" si="160"/>
        <v>0.9999932427758651</v>
      </c>
      <c r="Z246" s="18">
        <f t="shared" ca="1" si="160"/>
        <v>0.99999328681972866</v>
      </c>
      <c r="AA246" s="18">
        <f t="shared" ca="1" si="160"/>
        <v>0.99999333139994528</v>
      </c>
      <c r="AB246" s="18">
        <f t="shared" ca="1" si="160"/>
        <v>0.99999343802208585</v>
      </c>
      <c r="AC246" s="18">
        <f t="shared" ca="1" si="160"/>
        <v>0.99999348074420924</v>
      </c>
      <c r="AD246" s="18">
        <f t="shared" ca="1" si="160"/>
        <v>0.99999358432488106</v>
      </c>
      <c r="AE246" s="18">
        <f t="shared" ca="1" si="160"/>
        <v>0.99999362522745805</v>
      </c>
      <c r="AF246" s="18">
        <f t="shared" ca="1" si="160"/>
        <v>0.99999375670834878</v>
      </c>
    </row>
    <row r="247" spans="4:32" x14ac:dyDescent="0.15">
      <c r="D247" s="18">
        <f t="shared" si="151"/>
        <v>283710</v>
      </c>
      <c r="E247" s="18">
        <f t="shared" ref="E247:AF247" ca="1" si="161">SQRT(1-($B$6*E$3/($B$6*E$3+E83*E$3))^2)</f>
        <v>0.99999468017776116</v>
      </c>
      <c r="F247" s="18">
        <f t="shared" ca="1" si="161"/>
        <v>0.99999468016247428</v>
      </c>
      <c r="G247" s="18">
        <f t="shared" ca="1" si="161"/>
        <v>0.99999471171890408</v>
      </c>
      <c r="H247" s="18">
        <f t="shared" ca="1" si="161"/>
        <v>0.99999476545605814</v>
      </c>
      <c r="I247" s="18">
        <f t="shared" ca="1" si="161"/>
        <v>0.99999481868685736</v>
      </c>
      <c r="J247" s="18">
        <f t="shared" ca="1" si="161"/>
        <v>0.99999489545403164</v>
      </c>
      <c r="K247" s="18">
        <f t="shared" ca="1" si="161"/>
        <v>0.9999949472356624</v>
      </c>
      <c r="L247" s="18">
        <f t="shared" ca="1" si="161"/>
        <v>0.99999499824728089</v>
      </c>
      <c r="M247" s="18">
        <f t="shared" ca="1" si="161"/>
        <v>0.99999502476032232</v>
      </c>
      <c r="N247" s="18">
        <f t="shared" ca="1" si="161"/>
        <v>0.99999509794620978</v>
      </c>
      <c r="O247" s="18">
        <f t="shared" ca="1" si="161"/>
        <v>0.99999512347027919</v>
      </c>
      <c r="P247" s="18">
        <f t="shared" ca="1" si="161"/>
        <v>0.99999519469365827</v>
      </c>
      <c r="Q247" s="18">
        <f t="shared" ca="1" si="161"/>
        <v>0.99999521930402624</v>
      </c>
      <c r="R247" s="18">
        <f t="shared" ca="1" si="161"/>
        <v>0.99999528860498754</v>
      </c>
      <c r="S247" s="18">
        <f t="shared" ca="1" si="161"/>
        <v>0.99999531240351158</v>
      </c>
      <c r="T247" s="18">
        <f t="shared" ca="1" si="161"/>
        <v>0.99999537982090902</v>
      </c>
      <c r="U247" s="18">
        <f t="shared" ca="1" si="161"/>
        <v>0.99999540284040622</v>
      </c>
      <c r="V247" s="18">
        <f t="shared" ca="1" si="161"/>
        <v>0.99999538877801641</v>
      </c>
      <c r="W247" s="18">
        <f t="shared" ca="1" si="161"/>
        <v>0.99999549068515137</v>
      </c>
      <c r="X247" s="18">
        <f t="shared" ca="1" si="161"/>
        <v>0.9999955543940533</v>
      </c>
      <c r="Y247" s="18">
        <f t="shared" ca="1" si="161"/>
        <v>0.99999553741239633</v>
      </c>
      <c r="Z247" s="18">
        <f t="shared" ca="1" si="161"/>
        <v>0.999995561450856</v>
      </c>
      <c r="AA247" s="18">
        <f t="shared" ca="1" si="161"/>
        <v>0.999995585844489</v>
      </c>
      <c r="AB247" s="18">
        <f t="shared" ca="1" si="161"/>
        <v>0.99999564438502186</v>
      </c>
      <c r="AC247" s="18">
        <f t="shared" ca="1" si="161"/>
        <v>0.99999566787441851</v>
      </c>
      <c r="AD247" s="18">
        <f t="shared" ca="1" si="161"/>
        <v>0.99999572504381418</v>
      </c>
      <c r="AE247" s="18">
        <f t="shared" ca="1" si="161"/>
        <v>0.99999574769344712</v>
      </c>
      <c r="AF247" s="18">
        <f t="shared" ca="1" si="161"/>
        <v>0.99999582070008786</v>
      </c>
    </row>
    <row r="248" spans="4:32" x14ac:dyDescent="0.15">
      <c r="D248" s="18">
        <f t="shared" si="151"/>
        <v>357170</v>
      </c>
      <c r="E248" s="18">
        <f t="shared" ref="E248:AF248" ca="1" si="162">SQRT(1-($B$6*E$3/($B$6*E$3+E84*E$3))^2)</f>
        <v>0.9999966253763598</v>
      </c>
      <c r="F248" s="18">
        <f t="shared" ca="1" si="162"/>
        <v>0.99999662537056722</v>
      </c>
      <c r="G248" s="18">
        <f t="shared" ca="1" si="162"/>
        <v>0.99999664159675783</v>
      </c>
      <c r="H248" s="18">
        <f t="shared" ca="1" si="162"/>
        <v>0.99999666929111708</v>
      </c>
      <c r="I248" s="18">
        <f t="shared" ca="1" si="162"/>
        <v>0.99999669680139591</v>
      </c>
      <c r="J248" s="18">
        <f t="shared" ca="1" si="162"/>
        <v>0.99999673661792554</v>
      </c>
      <c r="K248" s="18">
        <f t="shared" ca="1" si="162"/>
        <v>0.99999676357020295</v>
      </c>
      <c r="L248" s="18">
        <f t="shared" ca="1" si="162"/>
        <v>0.99999679018995535</v>
      </c>
      <c r="M248" s="18">
        <f t="shared" ca="1" si="162"/>
        <v>0.99999680406207969</v>
      </c>
      <c r="N248" s="18">
        <f t="shared" ca="1" si="162"/>
        <v>0.99999684245356513</v>
      </c>
      <c r="O248" s="18">
        <f t="shared" ca="1" si="162"/>
        <v>0.99999685588443843</v>
      </c>
      <c r="P248" s="18">
        <f t="shared" ca="1" si="162"/>
        <v>0.99999689345101894</v>
      </c>
      <c r="Q248" s="18">
        <f t="shared" ca="1" si="162"/>
        <v>0.99999690647343253</v>
      </c>
      <c r="R248" s="18">
        <f t="shared" ca="1" si="162"/>
        <v>0.9999969432228879</v>
      </c>
      <c r="S248" s="18">
        <f t="shared" ca="1" si="162"/>
        <v>0.99999695588429294</v>
      </c>
      <c r="T248" s="18">
        <f t="shared" ca="1" si="162"/>
        <v>0.9999969918081314</v>
      </c>
      <c r="U248" s="18">
        <f t="shared" ca="1" si="162"/>
        <v>0.99999700412072734</v>
      </c>
      <c r="V248" s="18">
        <f t="shared" ca="1" si="162"/>
        <v>0.99999699661257213</v>
      </c>
      <c r="W248" s="18">
        <f t="shared" ca="1" si="162"/>
        <v>0.99999705123543392</v>
      </c>
      <c r="X248" s="18">
        <f t="shared" ca="1" si="162"/>
        <v>0.9999970855669712</v>
      </c>
      <c r="Y248" s="18">
        <f t="shared" ca="1" si="162"/>
        <v>0.99999707640224833</v>
      </c>
      <c r="Z248" s="18">
        <f t="shared" ca="1" si="162"/>
        <v>0.99999708937546927</v>
      </c>
      <c r="AA248" s="18">
        <f t="shared" ca="1" si="162"/>
        <v>0.99999710255442242</v>
      </c>
      <c r="AB248" s="18">
        <f t="shared" ca="1" si="162"/>
        <v>0.99999713425931369</v>
      </c>
      <c r="AC248" s="18">
        <f t="shared" ca="1" si="162"/>
        <v>0.99999714701486964</v>
      </c>
      <c r="AD248" s="18">
        <f t="shared" ca="1" si="162"/>
        <v>0.99999717814242561</v>
      </c>
      <c r="AE248" s="18">
        <f t="shared" ca="1" si="162"/>
        <v>0.99999719050376723</v>
      </c>
      <c r="AF248" s="18">
        <f t="shared" ca="1" si="162"/>
        <v>0.99999723045225841</v>
      </c>
    </row>
    <row r="249" spans="4:32" x14ac:dyDescent="0.15">
      <c r="D249" s="18">
        <f t="shared" si="151"/>
        <v>449640</v>
      </c>
      <c r="E249" s="18">
        <f t="shared" ref="E249:AF249" ca="1" si="163">SQRT(1-($B$6*E$3/($B$6*E$3+E85*E$3))^2)</f>
        <v>0.99999786143296099</v>
      </c>
      <c r="F249" s="18">
        <f t="shared" ca="1" si="163"/>
        <v>0.99999786143003877</v>
      </c>
      <c r="G249" s="18">
        <f t="shared" ca="1" si="163"/>
        <v>0.99999786975941352</v>
      </c>
      <c r="H249" s="18">
        <f t="shared" ca="1" si="163"/>
        <v>0.99999788400156997</v>
      </c>
      <c r="I249" s="18">
        <f t="shared" ca="1" si="163"/>
        <v>0.99999789818394713</v>
      </c>
      <c r="J249" s="18">
        <f t="shared" ca="1" si="163"/>
        <v>0.99999791876808075</v>
      </c>
      <c r="K249" s="18">
        <f t="shared" ca="1" si="163"/>
        <v>0.99999793274273951</v>
      </c>
      <c r="L249" s="18">
        <f t="shared" ca="1" si="163"/>
        <v>0.9999979465780342</v>
      </c>
      <c r="M249" s="18">
        <f t="shared" ca="1" si="163"/>
        <v>0.99999795379925149</v>
      </c>
      <c r="N249" s="18">
        <f t="shared" ca="1" si="163"/>
        <v>0.99999797383518163</v>
      </c>
      <c r="O249" s="18">
        <f t="shared" ca="1" si="163"/>
        <v>0.99999798085066582</v>
      </c>
      <c r="P249" s="18">
        <f t="shared" ca="1" si="163"/>
        <v>0.99999800054438559</v>
      </c>
      <c r="Q249" s="18">
        <f t="shared" ca="1" si="163"/>
        <v>0.99999800738668432</v>
      </c>
      <c r="R249" s="18">
        <f t="shared" ca="1" si="163"/>
        <v>0.99999802673755589</v>
      </c>
      <c r="S249" s="18">
        <f t="shared" ca="1" si="163"/>
        <v>0.99999803341159754</v>
      </c>
      <c r="T249" s="18">
        <f t="shared" ca="1" si="163"/>
        <v>0.99999805241937556</v>
      </c>
      <c r="U249" s="18">
        <f t="shared" ca="1" si="163"/>
        <v>0.99999805893838845</v>
      </c>
      <c r="V249" s="18">
        <f t="shared" ca="1" si="163"/>
        <v>0.99999805495656657</v>
      </c>
      <c r="W249" s="18">
        <f t="shared" ca="1" si="163"/>
        <v>0.99999808397963053</v>
      </c>
      <c r="X249" s="18">
        <f t="shared" ca="1" si="163"/>
        <v>0.99999810229329245</v>
      </c>
      <c r="Y249" s="18">
        <f t="shared" ca="1" si="163"/>
        <v>0.99999809739835255</v>
      </c>
      <c r="Z249" s="18">
        <f t="shared" ca="1" si="163"/>
        <v>0.99999810432727709</v>
      </c>
      <c r="AA249" s="18">
        <f t="shared" ca="1" si="163"/>
        <v>0.99999811137202743</v>
      </c>
      <c r="AB249" s="18">
        <f t="shared" ca="1" si="163"/>
        <v>0.99999812836252855</v>
      </c>
      <c r="AC249" s="18">
        <f t="shared" ca="1" si="163"/>
        <v>0.99999813521039549</v>
      </c>
      <c r="AD249" s="18">
        <f t="shared" ca="1" si="163"/>
        <v>0.99999815195919606</v>
      </c>
      <c r="AE249" s="18">
        <f t="shared" ca="1" si="163"/>
        <v>0.99999815862360975</v>
      </c>
      <c r="AF249" s="18">
        <f t="shared" ca="1" si="163"/>
        <v>0.9999981802231126</v>
      </c>
    </row>
    <row r="250" spans="4:32" x14ac:dyDescent="0.15">
      <c r="D250" s="18">
        <f t="shared" si="151"/>
        <v>566070</v>
      </c>
      <c r="E250" s="18">
        <f t="shared" ref="E250:AF250" ca="1" si="164">SQRT(1-($B$6*E$3/($B$6*E$3+E86*E$3))^2)</f>
        <v>0.99999864597770383</v>
      </c>
      <c r="F250" s="18">
        <f t="shared" ca="1" si="164"/>
        <v>0.99999864597574084</v>
      </c>
      <c r="G250" s="18">
        <f t="shared" ca="1" si="164"/>
        <v>0.9999986502453746</v>
      </c>
      <c r="H250" s="18">
        <f t="shared" ca="1" si="164"/>
        <v>0.99999865755652562</v>
      </c>
      <c r="I250" s="18">
        <f t="shared" ca="1" si="164"/>
        <v>0.99999866485072053</v>
      </c>
      <c r="J250" s="18">
        <f t="shared" ca="1" si="164"/>
        <v>0.99999867546219201</v>
      </c>
      <c r="K250" s="18">
        <f t="shared" ca="1" si="164"/>
        <v>0.99999868268412928</v>
      </c>
      <c r="L250" s="18">
        <f t="shared" ca="1" si="164"/>
        <v>0.99999868984576046</v>
      </c>
      <c r="M250" s="18">
        <f t="shared" ca="1" si="164"/>
        <v>0.99999869359307436</v>
      </c>
      <c r="N250" s="18">
        <f t="shared" ca="1" si="164"/>
        <v>0.99999870399492252</v>
      </c>
      <c r="O250" s="18">
        <f t="shared" ca="1" si="164"/>
        <v>0.99999870764970789</v>
      </c>
      <c r="P250" s="18">
        <f t="shared" ca="1" si="164"/>
        <v>0.99999871792062933</v>
      </c>
      <c r="Q250" s="18">
        <f t="shared" ca="1" si="164"/>
        <v>0.99999872148969216</v>
      </c>
      <c r="R250" s="18">
        <f t="shared" ca="1" si="164"/>
        <v>0.99999873161863717</v>
      </c>
      <c r="S250" s="18">
        <f t="shared" ca="1" si="164"/>
        <v>0.99999873511740089</v>
      </c>
      <c r="T250" s="18">
        <f t="shared" ca="1" si="164"/>
        <v>0.99999874509828335</v>
      </c>
      <c r="U250" s="18">
        <f t="shared" ca="1" si="164"/>
        <v>0.99999874852837756</v>
      </c>
      <c r="V250" s="18">
        <f t="shared" ca="1" si="164"/>
        <v>0.99999874643266828</v>
      </c>
      <c r="W250" s="18">
        <f t="shared" ca="1" si="164"/>
        <v>0.99999876173577706</v>
      </c>
      <c r="X250" s="18">
        <f t="shared" ca="1" si="164"/>
        <v>0.99999877142083626</v>
      </c>
      <c r="Y250" s="18">
        <f t="shared" ca="1" si="164"/>
        <v>0.99999876882943806</v>
      </c>
      <c r="Z250" s="18">
        <f t="shared" ca="1" si="164"/>
        <v>0.99999877249746538</v>
      </c>
      <c r="AA250" s="18">
        <f t="shared" ca="1" si="164"/>
        <v>0.99999877622924427</v>
      </c>
      <c r="AB250" s="18">
        <f t="shared" ca="1" si="164"/>
        <v>0.99999878525317243</v>
      </c>
      <c r="AC250" s="18">
        <f t="shared" ca="1" si="164"/>
        <v>0.99999878889791916</v>
      </c>
      <c r="AD250" s="18">
        <f t="shared" ca="1" si="164"/>
        <v>0.99999879782339596</v>
      </c>
      <c r="AE250" s="18">
        <f t="shared" ca="1" si="164"/>
        <v>0.99999880138314701</v>
      </c>
      <c r="AF250" s="18">
        <f t="shared" ca="1" si="164"/>
        <v>0.99999881293140669</v>
      </c>
    </row>
    <row r="251" spans="4:32" x14ac:dyDescent="0.15">
      <c r="D251" s="18">
        <f t="shared" si="151"/>
        <v>712640</v>
      </c>
      <c r="E251" s="18">
        <f t="shared" ref="E251:AF251" ca="1" si="165">SQRT(1-($B$6*E$3/($B$6*E$3+E87*E$3))^2)</f>
        <v>0.99999914326765915</v>
      </c>
      <c r="F251" s="18">
        <f t="shared" ca="1" si="165"/>
        <v>0.99999914326691819</v>
      </c>
      <c r="G251" s="18">
        <f t="shared" ca="1" si="165"/>
        <v>0.99999914545304358</v>
      </c>
      <c r="H251" s="18">
        <f t="shared" ca="1" si="165"/>
        <v>0.99999914920099764</v>
      </c>
      <c r="I251" s="18">
        <f t="shared" ca="1" si="165"/>
        <v>0.99999915294595942</v>
      </c>
      <c r="J251" s="18">
        <f t="shared" ca="1" si="165"/>
        <v>0.99999915840443887</v>
      </c>
      <c r="K251" s="18">
        <f t="shared" ca="1" si="165"/>
        <v>0.99999916212708739</v>
      </c>
      <c r="L251" s="18">
        <f t="shared" ca="1" si="165"/>
        <v>0.99999916582461612</v>
      </c>
      <c r="M251" s="18">
        <f t="shared" ca="1" si="165"/>
        <v>0.99999916775998954</v>
      </c>
      <c r="N251" s="18">
        <f t="shared" ca="1" si="165"/>
        <v>0.99999917314428055</v>
      </c>
      <c r="O251" s="18">
        <f t="shared" ca="1" si="165"/>
        <v>0.9999991750379148</v>
      </c>
      <c r="P251" s="18">
        <f t="shared" ca="1" si="165"/>
        <v>0.99999918037033519</v>
      </c>
      <c r="Q251" s="18">
        <f t="shared" ca="1" si="165"/>
        <v>0.99999918222769779</v>
      </c>
      <c r="R251" s="18">
        <f t="shared" ca="1" si="165"/>
        <v>0.99999918749979599</v>
      </c>
      <c r="S251" s="18">
        <f t="shared" ca="1" si="165"/>
        <v>0.9999991893238972</v>
      </c>
      <c r="T251" s="18">
        <f t="shared" ca="1" si="165"/>
        <v>0.99999919453888919</v>
      </c>
      <c r="U251" s="18">
        <f t="shared" ca="1" si="165"/>
        <v>0.99999919633261813</v>
      </c>
      <c r="V251" s="18">
        <f t="shared" ca="1" si="165"/>
        <v>0.99999919523641378</v>
      </c>
      <c r="W251" s="18">
        <f t="shared" ca="1" si="165"/>
        <v>0.99999920325305447</v>
      </c>
      <c r="X251" s="18">
        <f t="shared" ca="1" si="165"/>
        <v>0.99999920834320577</v>
      </c>
      <c r="Y251" s="18">
        <f t="shared" ca="1" si="165"/>
        <v>0.99999920697902778</v>
      </c>
      <c r="Z251" s="18">
        <f t="shared" ca="1" si="165"/>
        <v>0.9999992089089309</v>
      </c>
      <c r="AA251" s="18">
        <f t="shared" ca="1" si="165"/>
        <v>0.99999921087328392</v>
      </c>
      <c r="AB251" s="18">
        <f t="shared" ca="1" si="165"/>
        <v>0.99999921562895944</v>
      </c>
      <c r="AC251" s="18">
        <f t="shared" ca="1" si="165"/>
        <v>0.99999921755326138</v>
      </c>
      <c r="AD251" s="18">
        <f t="shared" ca="1" si="165"/>
        <v>0.99999922227013283</v>
      </c>
      <c r="AE251" s="18">
        <f t="shared" ca="1" si="165"/>
        <v>0.99999922415303433</v>
      </c>
      <c r="AF251" s="18">
        <f t="shared" ca="1" si="165"/>
        <v>0.99999923027858073</v>
      </c>
    </row>
    <row r="252" spans="4:32" x14ac:dyDescent="0.15">
      <c r="D252" s="18">
        <f t="shared" si="151"/>
        <v>897160</v>
      </c>
      <c r="E252" s="18">
        <f t="shared" ref="E252:AF252" ca="1" si="166">SQRT(1-($B$6*E$3/($B$6*E$3+E88*E$3))^2)</f>
        <v>0.99999945821389491</v>
      </c>
      <c r="F252" s="18">
        <f t="shared" ca="1" si="166"/>
        <v>0.99999945821339808</v>
      </c>
      <c r="G252" s="18">
        <f t="shared" ca="1" si="166"/>
        <v>0.9999994593317868</v>
      </c>
      <c r="H252" s="18">
        <f t="shared" ca="1" si="166"/>
        <v>0.99999946125090788</v>
      </c>
      <c r="I252" s="18">
        <f t="shared" ca="1" si="166"/>
        <v>0.99999946317097765</v>
      </c>
      <c r="J252" s="18">
        <f t="shared" ca="1" si="166"/>
        <v>0.99999946597385758</v>
      </c>
      <c r="K252" s="18">
        <f t="shared" ca="1" si="166"/>
        <v>0.99999946788846328</v>
      </c>
      <c r="L252" s="18">
        <f t="shared" ca="1" si="166"/>
        <v>0.99999946979231003</v>
      </c>
      <c r="M252" s="18">
        <f t="shared" ca="1" si="166"/>
        <v>0.99999947079017015</v>
      </c>
      <c r="N252" s="18">
        <f t="shared" ca="1" si="166"/>
        <v>0.99999947356828822</v>
      </c>
      <c r="O252" s="18">
        <f t="shared" ca="1" si="166"/>
        <v>0.99999947454720839</v>
      </c>
      <c r="P252" s="18">
        <f t="shared" ca="1" si="166"/>
        <v>0.99999947730524963</v>
      </c>
      <c r="Q252" s="18">
        <f t="shared" ca="1" si="166"/>
        <v>0.9999994782679007</v>
      </c>
      <c r="R252" s="18">
        <f t="shared" ca="1" si="166"/>
        <v>0.99999948100256064</v>
      </c>
      <c r="S252" s="18">
        <f t="shared" ca="1" si="166"/>
        <v>0.99999948194921351</v>
      </c>
      <c r="T252" s="18">
        <f t="shared" ca="1" si="166"/>
        <v>0.99999948466078015</v>
      </c>
      <c r="U252" s="18">
        <f t="shared" ca="1" si="166"/>
        <v>0.99999948559514806</v>
      </c>
      <c r="V252" s="18">
        <f t="shared" ca="1" si="166"/>
        <v>0.99999948502355251</v>
      </c>
      <c r="W252" s="18">
        <f t="shared" ca="1" si="166"/>
        <v>0.99999948920272863</v>
      </c>
      <c r="X252" s="18">
        <f t="shared" ca="1" si="166"/>
        <v>0.9999994918610039</v>
      </c>
      <c r="Y252" s="18">
        <f t="shared" ca="1" si="166"/>
        <v>0.99999949114835951</v>
      </c>
      <c r="Z252" s="18">
        <f t="shared" ca="1" si="166"/>
        <v>0.99999949215646389</v>
      </c>
      <c r="AA252" s="18">
        <f t="shared" ca="1" si="166"/>
        <v>0.99999949318405223</v>
      </c>
      <c r="AB252" s="18">
        <f t="shared" ca="1" si="166"/>
        <v>0.99999949567528268</v>
      </c>
      <c r="AC252" s="18">
        <f t="shared" ca="1" si="166"/>
        <v>0.99999949668442945</v>
      </c>
      <c r="AD252" s="18">
        <f t="shared" ca="1" si="166"/>
        <v>0.99999949916096698</v>
      </c>
      <c r="AE252" s="18">
        <f t="shared" ca="1" si="166"/>
        <v>0.99999950015197003</v>
      </c>
      <c r="AF252" s="18">
        <f t="shared" ca="1" si="166"/>
        <v>0.99999950337457155</v>
      </c>
    </row>
    <row r="253" spans="4:32" x14ac:dyDescent="0.15">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row>
    <row r="254" spans="4:32" x14ac:dyDescent="0.15">
      <c r="D254" t="s">
        <v>366</v>
      </c>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row>
    <row r="255" spans="4:32" x14ac:dyDescent="0.15">
      <c r="D255" s="18">
        <f>D9</f>
        <v>1.1294999999999999E-2</v>
      </c>
      <c r="E255" s="18">
        <f t="shared" ref="E255:AF255" ca="1" si="167">0.001/E$2/E173*E$3</f>
        <v>1.0002581722702057E-3</v>
      </c>
      <c r="F255" s="18">
        <f t="shared" ca="1" si="167"/>
        <v>2.0005153380246066E-3</v>
      </c>
      <c r="G255" s="18">
        <f t="shared" ca="1" si="167"/>
        <v>2.3337044568756062E-3</v>
      </c>
      <c r="H255" s="18">
        <f t="shared" ca="1" si="167"/>
        <v>2.250191922581391E-3</v>
      </c>
      <c r="I255" s="18">
        <f t="shared" ca="1" si="167"/>
        <v>2.2001148084453328E-3</v>
      </c>
      <c r="J255" s="18">
        <f t="shared" ca="1" si="167"/>
        <v>2.0000617993330095E-3</v>
      </c>
      <c r="K255" s="18">
        <f t="shared" ca="1" si="167"/>
        <v>2.0000462038565043E-3</v>
      </c>
      <c r="L255" s="18">
        <f t="shared" ca="1" si="167"/>
        <v>2.0000358498159644E-3</v>
      </c>
      <c r="M255" s="18">
        <f t="shared" ca="1" si="167"/>
        <v>2.1111445605602177E-3</v>
      </c>
      <c r="N255" s="18">
        <f t="shared" ca="1" si="167"/>
        <v>2.0000230303213709E-3</v>
      </c>
      <c r="O255" s="18">
        <f t="shared" ca="1" si="167"/>
        <v>2.0909323424944787E-3</v>
      </c>
      <c r="P255" s="18">
        <f t="shared" ca="1" si="167"/>
        <v>2.0000170029325979E-3</v>
      </c>
      <c r="Q255" s="18">
        <f t="shared" ca="1" si="167"/>
        <v>2.0769403644854906E-3</v>
      </c>
      <c r="R255" s="18">
        <f t="shared" ca="1" si="167"/>
        <v>2.0000131492786382E-3</v>
      </c>
      <c r="S255" s="18">
        <f t="shared" ca="1" si="167"/>
        <v>2.0666801271051667E-3</v>
      </c>
      <c r="T255" s="18">
        <f t="shared" ca="1" si="167"/>
        <v>2.0000104923301701E-3</v>
      </c>
      <c r="U255" s="18">
        <f t="shared" ca="1" si="167"/>
        <v>2.0588343334227129E-3</v>
      </c>
      <c r="V255" s="18">
        <f t="shared" ca="1" si="167"/>
        <v>2.222235014903593E-3</v>
      </c>
      <c r="W255" s="18">
        <f t="shared" ca="1" si="167"/>
        <v>2.0526404361935926E-3</v>
      </c>
      <c r="X255" s="18">
        <f t="shared" ca="1" si="167"/>
        <v>2.0000078794520414E-3</v>
      </c>
      <c r="Y255" s="18">
        <f t="shared" ca="1" si="167"/>
        <v>2.1428663186490479E-3</v>
      </c>
      <c r="Z255" s="18">
        <f t="shared" ca="1" si="167"/>
        <v>2.18182679834668E-3</v>
      </c>
      <c r="AA255" s="18">
        <f t="shared" ca="1" si="167"/>
        <v>2.217400089617213E-3</v>
      </c>
      <c r="AB255" s="18">
        <f t="shared" ca="1" si="167"/>
        <v>2.1666746515198003E-3</v>
      </c>
      <c r="AC255" s="18">
        <f t="shared" ca="1" si="167"/>
        <v>2.2000073759265038E-3</v>
      </c>
      <c r="AD255" s="18">
        <f t="shared" ca="1" si="167"/>
        <v>2.1538529609064568E-3</v>
      </c>
      <c r="AE255" s="18">
        <f t="shared" ca="1" si="167"/>
        <v>2.1851921598639991E-3</v>
      </c>
      <c r="AF255" s="18">
        <f t="shared" ca="1" si="167"/>
        <v>2.1071490137882995E-3</v>
      </c>
    </row>
    <row r="256" spans="4:32" x14ac:dyDescent="0.15">
      <c r="D256" s="18">
        <f t="shared" ref="D256:D319" si="168">D10</f>
        <v>1.4219000000000001E-2</v>
      </c>
      <c r="E256" s="18">
        <f t="shared" ref="E256:AF256" ca="1" si="169">0.001/E$2/E174*E$3</f>
        <v>1.0002581722336342E-3</v>
      </c>
      <c r="F256" s="18">
        <f t="shared" ca="1" si="169"/>
        <v>2.0005153379516775E-3</v>
      </c>
      <c r="G256" s="18">
        <f t="shared" ca="1" si="169"/>
        <v>2.3337044568343458E-3</v>
      </c>
      <c r="H256" s="18">
        <f t="shared" ca="1" si="169"/>
        <v>2.2501919225657663E-3</v>
      </c>
      <c r="I256" s="18">
        <f t="shared" ca="1" si="169"/>
        <v>2.2001148084380218E-3</v>
      </c>
      <c r="J256" s="18">
        <f t="shared" ca="1" si="169"/>
        <v>2.0000617993299816E-3</v>
      </c>
      <c r="K256" s="18">
        <f t="shared" ca="1" si="169"/>
        <v>2.0000462038545466E-3</v>
      </c>
      <c r="L256" s="18">
        <f t="shared" ca="1" si="169"/>
        <v>2.0000358498146265E-3</v>
      </c>
      <c r="M256" s="18">
        <f t="shared" ca="1" si="169"/>
        <v>2.1111445605590442E-3</v>
      </c>
      <c r="N256" s="18">
        <f t="shared" ca="1" si="169"/>
        <v>2.0000230303206818E-3</v>
      </c>
      <c r="O256" s="18">
        <f t="shared" ca="1" si="169"/>
        <v>2.0909323424937953E-3</v>
      </c>
      <c r="P256" s="18">
        <f t="shared" ca="1" si="169"/>
        <v>2.0000170029321608E-3</v>
      </c>
      <c r="Q256" s="18">
        <f t="shared" ca="1" si="169"/>
        <v>2.0769403644850509E-3</v>
      </c>
      <c r="R256" s="18">
        <f t="shared" ca="1" si="169"/>
        <v>2.0000131492783407E-3</v>
      </c>
      <c r="S256" s="18">
        <f t="shared" ca="1" si="169"/>
        <v>2.0666801271048644E-3</v>
      </c>
      <c r="T256" s="18">
        <f t="shared" ca="1" si="169"/>
        <v>2.0000104923299585E-3</v>
      </c>
      <c r="U256" s="18">
        <f t="shared" ca="1" si="169"/>
        <v>2.0588343334224943E-3</v>
      </c>
      <c r="V256" s="18">
        <f t="shared" ca="1" si="169"/>
        <v>2.222235014903322E-3</v>
      </c>
      <c r="W256" s="18">
        <f t="shared" ca="1" si="169"/>
        <v>2.0526404361934304E-3</v>
      </c>
      <c r="X256" s="18">
        <f t="shared" ca="1" si="169"/>
        <v>2.0000078794519035E-3</v>
      </c>
      <c r="Y256" s="18">
        <f t="shared" ca="1" si="169"/>
        <v>2.1428663186488805E-3</v>
      </c>
      <c r="Z256" s="18">
        <f t="shared" ca="1" si="169"/>
        <v>2.1818267983465291E-3</v>
      </c>
      <c r="AA256" s="18">
        <f t="shared" ca="1" si="169"/>
        <v>2.2174000896170586E-3</v>
      </c>
      <c r="AB256" s="18">
        <f t="shared" ca="1" si="169"/>
        <v>2.166674651519665E-3</v>
      </c>
      <c r="AC256" s="18">
        <f t="shared" ca="1" si="169"/>
        <v>2.2000073759263846E-3</v>
      </c>
      <c r="AD256" s="18">
        <f t="shared" ca="1" si="169"/>
        <v>2.1538529609063501E-3</v>
      </c>
      <c r="AE256" s="18">
        <f t="shared" ca="1" si="169"/>
        <v>2.1851921598638889E-3</v>
      </c>
      <c r="AF256" s="18">
        <f t="shared" ca="1" si="169"/>
        <v>2.1071490137882071E-3</v>
      </c>
    </row>
    <row r="257" spans="4:32" x14ac:dyDescent="0.15">
      <c r="D257" s="18">
        <f t="shared" si="168"/>
        <v>1.7901E-2</v>
      </c>
      <c r="E257" s="18">
        <f t="shared" ref="E257:AF257" ca="1" si="170">0.001/E$2/E175*E$3</f>
        <v>1.0002581721875821E-3</v>
      </c>
      <c r="F257" s="18">
        <f t="shared" ca="1" si="170"/>
        <v>2.0005153378598426E-3</v>
      </c>
      <c r="G257" s="18">
        <f t="shared" ca="1" si="170"/>
        <v>2.3337044567823891E-3</v>
      </c>
      <c r="H257" s="18">
        <f t="shared" ca="1" si="170"/>
        <v>2.2501919225460906E-3</v>
      </c>
      <c r="I257" s="18">
        <f t="shared" ca="1" si="170"/>
        <v>2.2001148084288161E-3</v>
      </c>
      <c r="J257" s="18">
        <f t="shared" ca="1" si="170"/>
        <v>2.0000617993261686E-3</v>
      </c>
      <c r="K257" s="18">
        <f t="shared" ca="1" si="170"/>
        <v>2.0000462038520816E-3</v>
      </c>
      <c r="L257" s="18">
        <f t="shared" ca="1" si="170"/>
        <v>2.0000358498129416E-3</v>
      </c>
      <c r="M257" s="18">
        <f t="shared" ca="1" si="170"/>
        <v>2.1111445605575662E-3</v>
      </c>
      <c r="N257" s="18">
        <f t="shared" ca="1" si="170"/>
        <v>2.0000230303198144E-3</v>
      </c>
      <c r="O257" s="18">
        <f t="shared" ca="1" si="170"/>
        <v>2.0909323424929344E-3</v>
      </c>
      <c r="P257" s="18">
        <f t="shared" ca="1" si="170"/>
        <v>2.0000170029316109E-3</v>
      </c>
      <c r="Q257" s="18">
        <f t="shared" ca="1" si="170"/>
        <v>2.076940364484497E-3</v>
      </c>
      <c r="R257" s="18">
        <f t="shared" ca="1" si="170"/>
        <v>2.0000131492779669E-3</v>
      </c>
      <c r="S257" s="18">
        <f t="shared" ca="1" si="170"/>
        <v>2.0666801271044827E-3</v>
      </c>
      <c r="T257" s="18">
        <f t="shared" ca="1" si="170"/>
        <v>2.0000104923296918E-3</v>
      </c>
      <c r="U257" s="18">
        <f t="shared" ca="1" si="170"/>
        <v>2.0588343334222198E-3</v>
      </c>
      <c r="V257" s="18">
        <f t="shared" ca="1" si="170"/>
        <v>2.2222350149029815E-3</v>
      </c>
      <c r="W257" s="18">
        <f t="shared" ca="1" si="170"/>
        <v>2.0526404361932262E-3</v>
      </c>
      <c r="X257" s="18">
        <f t="shared" ca="1" si="170"/>
        <v>2.00000787945173E-3</v>
      </c>
      <c r="Y257" s="18">
        <f t="shared" ca="1" si="170"/>
        <v>2.1428663186486697E-3</v>
      </c>
      <c r="Z257" s="18">
        <f t="shared" ca="1" si="170"/>
        <v>2.1818267983463391E-3</v>
      </c>
      <c r="AA257" s="18">
        <f t="shared" ca="1" si="170"/>
        <v>2.2174000896168643E-3</v>
      </c>
      <c r="AB257" s="18">
        <f t="shared" ca="1" si="170"/>
        <v>2.166674651519495E-3</v>
      </c>
      <c r="AC257" s="18">
        <f t="shared" ca="1" si="170"/>
        <v>2.2000073759262349E-3</v>
      </c>
      <c r="AD257" s="18">
        <f t="shared" ca="1" si="170"/>
        <v>2.1538529609062156E-3</v>
      </c>
      <c r="AE257" s="18">
        <f t="shared" ca="1" si="170"/>
        <v>2.1851921598637506E-3</v>
      </c>
      <c r="AF257" s="18">
        <f t="shared" ca="1" si="170"/>
        <v>2.10714901378809E-3</v>
      </c>
    </row>
    <row r="258" spans="4:32" x14ac:dyDescent="0.15">
      <c r="D258" s="18">
        <f t="shared" si="168"/>
        <v>2.2536E-2</v>
      </c>
      <c r="E258" s="18">
        <f t="shared" ref="E258:AF258" ca="1" si="171">0.001/E$2/E176*E$3</f>
        <v>1.0002581721296104E-3</v>
      </c>
      <c r="F258" s="18">
        <f t="shared" ca="1" si="171"/>
        <v>2.0005153377442384E-3</v>
      </c>
      <c r="G258" s="18">
        <f t="shared" ca="1" si="171"/>
        <v>2.3337044567169844E-3</v>
      </c>
      <c r="H258" s="18">
        <f t="shared" ca="1" si="171"/>
        <v>2.2501919225213223E-3</v>
      </c>
      <c r="I258" s="18">
        <f t="shared" ca="1" si="171"/>
        <v>2.2001148084172272E-3</v>
      </c>
      <c r="J258" s="18">
        <f t="shared" ca="1" si="171"/>
        <v>2.0000617993213687E-3</v>
      </c>
      <c r="K258" s="18">
        <f t="shared" ca="1" si="171"/>
        <v>2.0000462038489786E-3</v>
      </c>
      <c r="L258" s="18">
        <f t="shared" ca="1" si="171"/>
        <v>2.0000358498108214E-3</v>
      </c>
      <c r="M258" s="18">
        <f t="shared" ca="1" si="171"/>
        <v>2.1111445605557061E-3</v>
      </c>
      <c r="N258" s="18">
        <f t="shared" ca="1" si="171"/>
        <v>2.0000230303187224E-3</v>
      </c>
      <c r="O258" s="18">
        <f t="shared" ca="1" si="171"/>
        <v>2.0909323424918511E-3</v>
      </c>
      <c r="P258" s="18">
        <f t="shared" ca="1" si="171"/>
        <v>2.0000170029309179E-3</v>
      </c>
      <c r="Q258" s="18">
        <f t="shared" ca="1" si="171"/>
        <v>2.0769403644838006E-3</v>
      </c>
      <c r="R258" s="18">
        <f t="shared" ca="1" si="171"/>
        <v>2.0000131492774955E-3</v>
      </c>
      <c r="S258" s="18">
        <f t="shared" ca="1" si="171"/>
        <v>2.0666801271040027E-3</v>
      </c>
      <c r="T258" s="18">
        <f t="shared" ca="1" si="171"/>
        <v>2.0000104923293557E-3</v>
      </c>
      <c r="U258" s="18">
        <f t="shared" ca="1" si="171"/>
        <v>2.0588343334218741E-3</v>
      </c>
      <c r="V258" s="18">
        <f t="shared" ca="1" si="171"/>
        <v>2.2222350149025526E-3</v>
      </c>
      <c r="W258" s="18">
        <f t="shared" ca="1" si="171"/>
        <v>2.052640436192969E-3</v>
      </c>
      <c r="X258" s="18">
        <f t="shared" ca="1" si="171"/>
        <v>2.0000078794515114E-3</v>
      </c>
      <c r="Y258" s="18">
        <f t="shared" ca="1" si="171"/>
        <v>2.1428663186484043E-3</v>
      </c>
      <c r="Z258" s="18">
        <f t="shared" ca="1" si="171"/>
        <v>2.1818267983461002E-3</v>
      </c>
      <c r="AA258" s="18">
        <f t="shared" ca="1" si="171"/>
        <v>2.2174000896166201E-3</v>
      </c>
      <c r="AB258" s="18">
        <f t="shared" ca="1" si="171"/>
        <v>2.1666746515192807E-3</v>
      </c>
      <c r="AC258" s="18">
        <f t="shared" ca="1" si="171"/>
        <v>2.2000073759260463E-3</v>
      </c>
      <c r="AD258" s="18">
        <f t="shared" ca="1" si="171"/>
        <v>2.1538529609060465E-3</v>
      </c>
      <c r="AE258" s="18">
        <f t="shared" ca="1" si="171"/>
        <v>2.1851921598635762E-3</v>
      </c>
      <c r="AF258" s="18">
        <f t="shared" ca="1" si="171"/>
        <v>2.107149013787943E-3</v>
      </c>
    </row>
    <row r="259" spans="4:32" x14ac:dyDescent="0.15">
      <c r="D259" s="18">
        <f t="shared" si="168"/>
        <v>2.8371E-2</v>
      </c>
      <c r="E259" s="18">
        <f t="shared" ref="E259:AF259" ca="1" si="172">0.001/E$2/E177*E$3</f>
        <v>1.00025817205663E-3</v>
      </c>
      <c r="F259" s="18">
        <f t="shared" ca="1" si="172"/>
        <v>2.0005153375987042E-3</v>
      </c>
      <c r="G259" s="18">
        <f t="shared" ca="1" si="172"/>
        <v>2.3337044566346466E-3</v>
      </c>
      <c r="H259" s="18">
        <f t="shared" ca="1" si="172"/>
        <v>2.2501919224901415E-3</v>
      </c>
      <c r="I259" s="18">
        <f t="shared" ca="1" si="172"/>
        <v>2.2001148084026382E-3</v>
      </c>
      <c r="J259" s="18">
        <f t="shared" ca="1" si="172"/>
        <v>2.0000617993153258E-3</v>
      </c>
      <c r="K259" s="18">
        <f t="shared" ca="1" si="172"/>
        <v>2.0000462038450729E-3</v>
      </c>
      <c r="L259" s="18">
        <f t="shared" ca="1" si="172"/>
        <v>2.0000358498081512E-3</v>
      </c>
      <c r="M259" s="18">
        <f t="shared" ca="1" si="172"/>
        <v>2.1111445605533638E-3</v>
      </c>
      <c r="N259" s="18">
        <f t="shared" ca="1" si="172"/>
        <v>2.0000230303173477E-3</v>
      </c>
      <c r="O259" s="18">
        <f t="shared" ca="1" si="172"/>
        <v>2.0909323424904871E-3</v>
      </c>
      <c r="P259" s="18">
        <f t="shared" ca="1" si="172"/>
        <v>2.0000170029300457E-3</v>
      </c>
      <c r="Q259" s="18">
        <f t="shared" ca="1" si="172"/>
        <v>2.0769403644829228E-3</v>
      </c>
      <c r="R259" s="18">
        <f t="shared" ca="1" si="172"/>
        <v>2.0000131492769022E-3</v>
      </c>
      <c r="S259" s="18">
        <f t="shared" ca="1" si="172"/>
        <v>2.0666801271033985E-3</v>
      </c>
      <c r="T259" s="18">
        <f t="shared" ca="1" si="172"/>
        <v>2.0000104923289332E-3</v>
      </c>
      <c r="U259" s="18">
        <f t="shared" ca="1" si="172"/>
        <v>2.0588343334214387E-3</v>
      </c>
      <c r="V259" s="18">
        <f t="shared" ca="1" si="172"/>
        <v>2.2222350149020127E-3</v>
      </c>
      <c r="W259" s="18">
        <f t="shared" ca="1" si="172"/>
        <v>2.0526404361926455E-3</v>
      </c>
      <c r="X259" s="18">
        <f t="shared" ca="1" si="172"/>
        <v>2.0000078794512365E-3</v>
      </c>
      <c r="Y259" s="18">
        <f t="shared" ca="1" si="172"/>
        <v>2.1428663186480704E-3</v>
      </c>
      <c r="Z259" s="18">
        <f t="shared" ca="1" si="172"/>
        <v>2.1818267983457987E-3</v>
      </c>
      <c r="AA259" s="18">
        <f t="shared" ca="1" si="172"/>
        <v>2.2174000896163126E-3</v>
      </c>
      <c r="AB259" s="18">
        <f t="shared" ca="1" si="172"/>
        <v>2.166674651519011E-3</v>
      </c>
      <c r="AC259" s="18">
        <f t="shared" ca="1" si="172"/>
        <v>2.2000073759258082E-3</v>
      </c>
      <c r="AD259" s="18">
        <f t="shared" ca="1" si="172"/>
        <v>2.1538529609058336E-3</v>
      </c>
      <c r="AE259" s="18">
        <f t="shared" ca="1" si="172"/>
        <v>2.1851921598633572E-3</v>
      </c>
      <c r="AF259" s="18">
        <f t="shared" ca="1" si="172"/>
        <v>2.1071490137877578E-3</v>
      </c>
    </row>
    <row r="260" spans="4:32" x14ac:dyDescent="0.15">
      <c r="D260" s="18">
        <f t="shared" si="168"/>
        <v>3.5716999999999999E-2</v>
      </c>
      <c r="E260" s="18">
        <f t="shared" ref="E260:AF260" ca="1" si="173">0.001/E$2/E178*E$3</f>
        <v>1.0002581719647512E-3</v>
      </c>
      <c r="F260" s="18">
        <f t="shared" ca="1" si="173"/>
        <v>2.0005153374154836E-3</v>
      </c>
      <c r="G260" s="18">
        <f t="shared" ca="1" si="173"/>
        <v>2.3337044565309873E-3</v>
      </c>
      <c r="H260" s="18">
        <f t="shared" ca="1" si="173"/>
        <v>2.2501919224508869E-3</v>
      </c>
      <c r="I260" s="18">
        <f t="shared" ca="1" si="173"/>
        <v>2.2001148083842718E-3</v>
      </c>
      <c r="J260" s="18">
        <f t="shared" ca="1" si="173"/>
        <v>2.0000617993077186E-3</v>
      </c>
      <c r="K260" s="18">
        <f t="shared" ca="1" si="173"/>
        <v>2.0000462038401545E-3</v>
      </c>
      <c r="L260" s="18">
        <f t="shared" ca="1" si="173"/>
        <v>2.0000358498047902E-3</v>
      </c>
      <c r="M260" s="18">
        <f t="shared" ca="1" si="173"/>
        <v>2.1111445605504152E-3</v>
      </c>
      <c r="N260" s="18">
        <f t="shared" ca="1" si="173"/>
        <v>2.0000230303156173E-3</v>
      </c>
      <c r="O260" s="18">
        <f t="shared" ca="1" si="173"/>
        <v>2.0909323424887702E-3</v>
      </c>
      <c r="P260" s="18">
        <f t="shared" ca="1" si="173"/>
        <v>2.0000170029289481E-3</v>
      </c>
      <c r="Q260" s="18">
        <f t="shared" ca="1" si="173"/>
        <v>2.0769403644818186E-3</v>
      </c>
      <c r="R260" s="18">
        <f t="shared" ca="1" si="173"/>
        <v>2.0000131492761558E-3</v>
      </c>
      <c r="S260" s="18">
        <f t="shared" ca="1" si="173"/>
        <v>2.0666801271026374E-3</v>
      </c>
      <c r="T260" s="18">
        <f t="shared" ca="1" si="173"/>
        <v>2.0000104923284011E-3</v>
      </c>
      <c r="U260" s="18">
        <f t="shared" ca="1" si="173"/>
        <v>2.0588343334208906E-3</v>
      </c>
      <c r="V260" s="18">
        <f t="shared" ca="1" si="173"/>
        <v>2.2222350149013331E-3</v>
      </c>
      <c r="W260" s="18">
        <f t="shared" ca="1" si="173"/>
        <v>2.0526404361922378E-3</v>
      </c>
      <c r="X260" s="18">
        <f t="shared" ca="1" si="173"/>
        <v>2.00000787945089E-3</v>
      </c>
      <c r="Y260" s="18">
        <f t="shared" ca="1" si="173"/>
        <v>2.1428663186476501E-3</v>
      </c>
      <c r="Z260" s="18">
        <f t="shared" ca="1" si="173"/>
        <v>2.1818267983454197E-3</v>
      </c>
      <c r="AA260" s="18">
        <f t="shared" ca="1" si="173"/>
        <v>2.2174000896159254E-3</v>
      </c>
      <c r="AB260" s="18">
        <f t="shared" ca="1" si="173"/>
        <v>2.1666746515186719E-3</v>
      </c>
      <c r="AC260" s="18">
        <f t="shared" ca="1" si="173"/>
        <v>2.2000073759255094E-3</v>
      </c>
      <c r="AD260" s="18">
        <f t="shared" ca="1" si="173"/>
        <v>2.1538529609055656E-3</v>
      </c>
      <c r="AE260" s="18">
        <f t="shared" ca="1" si="173"/>
        <v>2.1851921598630814E-3</v>
      </c>
      <c r="AF260" s="18">
        <f t="shared" ca="1" si="173"/>
        <v>2.1071490137875249E-3</v>
      </c>
    </row>
    <row r="261" spans="4:32" x14ac:dyDescent="0.15">
      <c r="D261" s="18">
        <f t="shared" si="168"/>
        <v>4.4964999999999998E-2</v>
      </c>
      <c r="E261" s="18">
        <f t="shared" ref="E261:AF261" ca="1" si="174">0.001/E$2/E179*E$3</f>
        <v>1.0002581718490833E-3</v>
      </c>
      <c r="F261" s="18">
        <f t="shared" ca="1" si="174"/>
        <v>2.0005153371848239E-3</v>
      </c>
      <c r="G261" s="18">
        <f t="shared" ca="1" si="174"/>
        <v>2.3337044564004888E-3</v>
      </c>
      <c r="H261" s="18">
        <f t="shared" ca="1" si="174"/>
        <v>2.2501919224014685E-3</v>
      </c>
      <c r="I261" s="18">
        <f t="shared" ca="1" si="174"/>
        <v>2.2001148083611493E-3</v>
      </c>
      <c r="J261" s="18">
        <f t="shared" ca="1" si="174"/>
        <v>2.0000617992981416E-3</v>
      </c>
      <c r="K261" s="18">
        <f t="shared" ca="1" si="174"/>
        <v>2.0000462038339633E-3</v>
      </c>
      <c r="L261" s="18">
        <f t="shared" ca="1" si="174"/>
        <v>2.0000358498005587E-3</v>
      </c>
      <c r="M261" s="18">
        <f t="shared" ca="1" si="174"/>
        <v>2.1111445605467034E-3</v>
      </c>
      <c r="N261" s="18">
        <f t="shared" ca="1" si="174"/>
        <v>2.0000230303134385E-3</v>
      </c>
      <c r="O261" s="18">
        <f t="shared" ca="1" si="174"/>
        <v>2.0909323424866087E-3</v>
      </c>
      <c r="P261" s="18">
        <f t="shared" ca="1" si="174"/>
        <v>2.0000170029275659E-3</v>
      </c>
      <c r="Q261" s="18">
        <f t="shared" ca="1" si="174"/>
        <v>2.0769403644804283E-3</v>
      </c>
      <c r="R261" s="18">
        <f t="shared" ca="1" si="174"/>
        <v>2.000013149275216E-3</v>
      </c>
      <c r="S261" s="18">
        <f t="shared" ca="1" si="174"/>
        <v>2.0666801271016803E-3</v>
      </c>
      <c r="T261" s="18">
        <f t="shared" ca="1" si="174"/>
        <v>2.0000104923277311E-3</v>
      </c>
      <c r="U261" s="18">
        <f t="shared" ca="1" si="174"/>
        <v>2.058834333420201E-3</v>
      </c>
      <c r="V261" s="18">
        <f t="shared" ca="1" si="174"/>
        <v>2.2222350149004775E-3</v>
      </c>
      <c r="W261" s="18">
        <f t="shared" ca="1" si="174"/>
        <v>2.0526404361917252E-3</v>
      </c>
      <c r="X261" s="18">
        <f t="shared" ca="1" si="174"/>
        <v>2.0000078794504541E-3</v>
      </c>
      <c r="Y261" s="18">
        <f t="shared" ca="1" si="174"/>
        <v>2.1428663186471206E-3</v>
      </c>
      <c r="Z261" s="18">
        <f t="shared" ca="1" si="174"/>
        <v>2.1818267983449422E-3</v>
      </c>
      <c r="AA261" s="18">
        <f t="shared" ca="1" si="174"/>
        <v>2.2174000896154375E-3</v>
      </c>
      <c r="AB261" s="18">
        <f t="shared" ca="1" si="174"/>
        <v>2.1666746515182442E-3</v>
      </c>
      <c r="AC261" s="18">
        <f t="shared" ca="1" si="174"/>
        <v>2.2000073759251325E-3</v>
      </c>
      <c r="AD261" s="18">
        <f t="shared" ca="1" si="174"/>
        <v>2.1538529609052282E-3</v>
      </c>
      <c r="AE261" s="18">
        <f t="shared" ca="1" si="174"/>
        <v>2.185192159862734E-3</v>
      </c>
      <c r="AF261" s="18">
        <f t="shared" ca="1" si="174"/>
        <v>2.1071490137872313E-3</v>
      </c>
    </row>
    <row r="262" spans="4:32" x14ac:dyDescent="0.15">
      <c r="D262" s="18">
        <f t="shared" si="168"/>
        <v>5.6606999999999998E-2</v>
      </c>
      <c r="E262" s="18">
        <f t="shared" ref="E262:AF262" ca="1" si="175">0.001/E$2/E180*E$3</f>
        <v>1.000258171703473E-3</v>
      </c>
      <c r="F262" s="18">
        <f t="shared" ca="1" si="175"/>
        <v>2.0005153368944546E-3</v>
      </c>
      <c r="G262" s="18">
        <f t="shared" ca="1" si="175"/>
        <v>2.3337044562362088E-3</v>
      </c>
      <c r="H262" s="18">
        <f t="shared" ca="1" si="175"/>
        <v>2.250191922339257E-3</v>
      </c>
      <c r="I262" s="18">
        <f t="shared" ca="1" si="175"/>
        <v>2.2001148083320415E-3</v>
      </c>
      <c r="J262" s="18">
        <f t="shared" ca="1" si="175"/>
        <v>2.0000617992860848E-3</v>
      </c>
      <c r="K262" s="18">
        <f t="shared" ca="1" si="175"/>
        <v>2.0000462038261696E-3</v>
      </c>
      <c r="L262" s="18">
        <f t="shared" ca="1" si="175"/>
        <v>2.0000358497952318E-3</v>
      </c>
      <c r="M262" s="18">
        <f t="shared" ca="1" si="175"/>
        <v>2.1111445605420305E-3</v>
      </c>
      <c r="N262" s="18">
        <f t="shared" ca="1" si="175"/>
        <v>2.0000230303106959E-3</v>
      </c>
      <c r="O262" s="18">
        <f t="shared" ca="1" si="175"/>
        <v>2.0909323424838874E-3</v>
      </c>
      <c r="P262" s="18">
        <f t="shared" ca="1" si="175"/>
        <v>2.000017002925826E-3</v>
      </c>
      <c r="Q262" s="18">
        <f t="shared" ca="1" si="175"/>
        <v>2.0769403644786775E-3</v>
      </c>
      <c r="R262" s="18">
        <f t="shared" ca="1" si="175"/>
        <v>2.0000131492740325E-3</v>
      </c>
      <c r="S262" s="18">
        <f t="shared" ca="1" si="175"/>
        <v>2.0666801271004742E-3</v>
      </c>
      <c r="T262" s="18">
        <f t="shared" ca="1" si="175"/>
        <v>2.0000104923268876E-3</v>
      </c>
      <c r="U262" s="18">
        <f t="shared" ca="1" si="175"/>
        <v>2.0588343334193323E-3</v>
      </c>
      <c r="V262" s="18">
        <f t="shared" ca="1" si="175"/>
        <v>2.2222350148994002E-3</v>
      </c>
      <c r="W262" s="18">
        <f t="shared" ca="1" si="175"/>
        <v>2.0526404361910795E-3</v>
      </c>
      <c r="X262" s="18">
        <f t="shared" ca="1" si="175"/>
        <v>2.0000078794499051E-3</v>
      </c>
      <c r="Y262" s="18">
        <f t="shared" ca="1" si="175"/>
        <v>2.1428663186464545E-3</v>
      </c>
      <c r="Z262" s="18">
        <f t="shared" ca="1" si="175"/>
        <v>2.1818267983443411E-3</v>
      </c>
      <c r="AA262" s="18">
        <f t="shared" ca="1" si="175"/>
        <v>2.2174000896148243E-3</v>
      </c>
      <c r="AB262" s="18">
        <f t="shared" ca="1" si="175"/>
        <v>2.1666746515177065E-3</v>
      </c>
      <c r="AC262" s="18">
        <f t="shared" ca="1" si="175"/>
        <v>2.2000073759246589E-3</v>
      </c>
      <c r="AD262" s="18">
        <f t="shared" ca="1" si="175"/>
        <v>2.1538529609048036E-3</v>
      </c>
      <c r="AE262" s="18">
        <f t="shared" ca="1" si="175"/>
        <v>2.1851921598622964E-3</v>
      </c>
      <c r="AF262" s="18">
        <f t="shared" ca="1" si="175"/>
        <v>2.1071490137868618E-3</v>
      </c>
    </row>
    <row r="263" spans="4:32" x14ac:dyDescent="0.15">
      <c r="D263" s="18">
        <f t="shared" si="168"/>
        <v>7.1263999999999994E-2</v>
      </c>
      <c r="E263" s="18">
        <f t="shared" ref="E263:AF263" ca="1" si="176">0.001/E$2/E181*E$3</f>
        <v>1.0002581715201535E-3</v>
      </c>
      <c r="F263" s="18">
        <f t="shared" ca="1" si="176"/>
        <v>2.0005153365288868E-3</v>
      </c>
      <c r="G263" s="18">
        <f t="shared" ca="1" si="176"/>
        <v>2.3337044560293842E-3</v>
      </c>
      <c r="H263" s="18">
        <f t="shared" ca="1" si="176"/>
        <v>2.2501919222609342E-3</v>
      </c>
      <c r="I263" s="18">
        <f t="shared" ca="1" si="176"/>
        <v>2.200114808295395E-3</v>
      </c>
      <c r="J263" s="18">
        <f t="shared" ca="1" si="176"/>
        <v>2.0000617992709064E-3</v>
      </c>
      <c r="K263" s="18">
        <f t="shared" ca="1" si="176"/>
        <v>2.0000462038163571E-3</v>
      </c>
      <c r="L263" s="18">
        <f t="shared" ca="1" si="176"/>
        <v>2.0000358497885254E-3</v>
      </c>
      <c r="M263" s="18">
        <f t="shared" ca="1" si="176"/>
        <v>2.111144560536148E-3</v>
      </c>
      <c r="N263" s="18">
        <f t="shared" ca="1" si="176"/>
        <v>2.0000230303072425E-3</v>
      </c>
      <c r="O263" s="18">
        <f t="shared" ca="1" si="176"/>
        <v>2.0909323424804613E-3</v>
      </c>
      <c r="P263" s="18">
        <f t="shared" ca="1" si="176"/>
        <v>2.0000170029236355E-3</v>
      </c>
      <c r="Q263" s="18">
        <f t="shared" ca="1" si="176"/>
        <v>2.0769403644764735E-3</v>
      </c>
      <c r="R263" s="18">
        <f t="shared" ca="1" si="176"/>
        <v>2.0000131492725428E-3</v>
      </c>
      <c r="S263" s="18">
        <f t="shared" ca="1" si="176"/>
        <v>2.0666801270989568E-3</v>
      </c>
      <c r="T263" s="18">
        <f t="shared" ca="1" si="176"/>
        <v>2.0000104923258259E-3</v>
      </c>
      <c r="U263" s="18">
        <f t="shared" ca="1" si="176"/>
        <v>2.0588343334182386E-3</v>
      </c>
      <c r="V263" s="18">
        <f t="shared" ca="1" si="176"/>
        <v>2.2222350148980441E-3</v>
      </c>
      <c r="W263" s="18">
        <f t="shared" ca="1" si="176"/>
        <v>2.0526404361902663E-3</v>
      </c>
      <c r="X263" s="18">
        <f t="shared" ca="1" si="176"/>
        <v>2.0000078794492138E-3</v>
      </c>
      <c r="Y263" s="18">
        <f t="shared" ca="1" si="176"/>
        <v>2.1428663186456153E-3</v>
      </c>
      <c r="Z263" s="18">
        <f t="shared" ca="1" si="176"/>
        <v>2.1818267983435848E-3</v>
      </c>
      <c r="AA263" s="18">
        <f t="shared" ca="1" si="176"/>
        <v>2.2174000896140514E-3</v>
      </c>
      <c r="AB263" s="18">
        <f t="shared" ca="1" si="176"/>
        <v>2.1666746515170291E-3</v>
      </c>
      <c r="AC263" s="18">
        <f t="shared" ca="1" si="176"/>
        <v>2.2000073759240622E-3</v>
      </c>
      <c r="AD263" s="18">
        <f t="shared" ca="1" si="176"/>
        <v>2.1538529609042689E-3</v>
      </c>
      <c r="AE263" s="18">
        <f t="shared" ca="1" si="176"/>
        <v>2.1851921598617461E-3</v>
      </c>
      <c r="AF263" s="18">
        <f t="shared" ca="1" si="176"/>
        <v>2.1071490137863969E-3</v>
      </c>
    </row>
    <row r="264" spans="4:32" x14ac:dyDescent="0.15">
      <c r="D264" s="18">
        <f t="shared" si="168"/>
        <v>8.9716000000000004E-2</v>
      </c>
      <c r="E264" s="18">
        <f t="shared" ref="E264:AF264" ca="1" si="177">0.001/E$2/E182*E$3</f>
        <v>1.0002581712893687E-3</v>
      </c>
      <c r="F264" s="18">
        <f t="shared" ca="1" si="177"/>
        <v>2.0005153360686668E-3</v>
      </c>
      <c r="G264" s="18">
        <f t="shared" ca="1" si="177"/>
        <v>2.3337044557690083E-3</v>
      </c>
      <c r="H264" s="18">
        <f t="shared" ca="1" si="177"/>
        <v>2.2501919221623325E-3</v>
      </c>
      <c r="I264" s="18">
        <f t="shared" ca="1" si="177"/>
        <v>2.2001148082492609E-3</v>
      </c>
      <c r="J264" s="18">
        <f t="shared" ca="1" si="177"/>
        <v>2.000061799251798E-3</v>
      </c>
      <c r="K264" s="18">
        <f t="shared" ca="1" si="177"/>
        <v>2.0000462038040046E-3</v>
      </c>
      <c r="L264" s="18">
        <f t="shared" ca="1" si="177"/>
        <v>2.0000358497800829E-3</v>
      </c>
      <c r="M264" s="18">
        <f t="shared" ca="1" si="177"/>
        <v>2.1111445605287416E-3</v>
      </c>
      <c r="N264" s="18">
        <f t="shared" ca="1" si="177"/>
        <v>2.0000230303028957E-3</v>
      </c>
      <c r="O264" s="18">
        <f t="shared" ca="1" si="177"/>
        <v>2.0909323424761483E-3</v>
      </c>
      <c r="P264" s="18">
        <f t="shared" ca="1" si="177"/>
        <v>2.0000170029208777E-3</v>
      </c>
      <c r="Q264" s="18">
        <f t="shared" ca="1" si="177"/>
        <v>2.0769403644736997E-3</v>
      </c>
      <c r="R264" s="18">
        <f t="shared" ca="1" si="177"/>
        <v>2.0000131492706671E-3</v>
      </c>
      <c r="S264" s="18">
        <f t="shared" ca="1" si="177"/>
        <v>2.066680127097046E-3</v>
      </c>
      <c r="T264" s="18">
        <f t="shared" ca="1" si="177"/>
        <v>2.0000104923244889E-3</v>
      </c>
      <c r="U264" s="18">
        <f t="shared" ca="1" si="177"/>
        <v>2.0588343334168621E-3</v>
      </c>
      <c r="V264" s="18">
        <f t="shared" ca="1" si="177"/>
        <v>2.2222350148963367E-3</v>
      </c>
      <c r="W264" s="18">
        <f t="shared" ca="1" si="177"/>
        <v>2.0526404361892428E-3</v>
      </c>
      <c r="X264" s="18">
        <f t="shared" ca="1" si="177"/>
        <v>2.0000078794483443E-3</v>
      </c>
      <c r="Y264" s="18">
        <f t="shared" ca="1" si="177"/>
        <v>2.1428663186445589E-3</v>
      </c>
      <c r="Z264" s="18">
        <f t="shared" ca="1" si="177"/>
        <v>2.1818267983426324E-3</v>
      </c>
      <c r="AA264" s="18">
        <f t="shared" ca="1" si="177"/>
        <v>2.2174000896130787E-3</v>
      </c>
      <c r="AB264" s="18">
        <f t="shared" ca="1" si="177"/>
        <v>2.1666746515161765E-3</v>
      </c>
      <c r="AC264" s="18">
        <f t="shared" ca="1" si="177"/>
        <v>2.2000073759233111E-3</v>
      </c>
      <c r="AD264" s="18">
        <f t="shared" ca="1" si="177"/>
        <v>2.1538529609035958E-3</v>
      </c>
      <c r="AE264" s="18">
        <f t="shared" ca="1" si="177"/>
        <v>2.1851921598610531E-3</v>
      </c>
      <c r="AF264" s="18">
        <f t="shared" ca="1" si="177"/>
        <v>2.1071490137858119E-3</v>
      </c>
    </row>
    <row r="265" spans="4:32" x14ac:dyDescent="0.15">
      <c r="D265" s="18">
        <f t="shared" si="168"/>
        <v>0.11294999999999999</v>
      </c>
      <c r="E265" s="18">
        <f t="shared" ref="E265:AF265" ca="1" si="178">0.001/E$2/E183*E$3</f>
        <v>1.0002581709987748E-3</v>
      </c>
      <c r="F265" s="18">
        <f t="shared" ca="1" si="178"/>
        <v>2.0005153354891777E-3</v>
      </c>
      <c r="G265" s="18">
        <f t="shared" ca="1" si="178"/>
        <v>2.3337044554411547E-3</v>
      </c>
      <c r="H265" s="18">
        <f t="shared" ca="1" si="178"/>
        <v>2.2501919220381771E-3</v>
      </c>
      <c r="I265" s="18">
        <f t="shared" ca="1" si="178"/>
        <v>2.2001148081911698E-3</v>
      </c>
      <c r="J265" s="18">
        <f t="shared" ca="1" si="178"/>
        <v>2.000061799227737E-3</v>
      </c>
      <c r="K265" s="18">
        <f t="shared" ca="1" si="178"/>
        <v>2.0000462037884502E-3</v>
      </c>
      <c r="L265" s="18">
        <f t="shared" ca="1" si="178"/>
        <v>2.0000358497694521E-3</v>
      </c>
      <c r="M265" s="18">
        <f t="shared" ca="1" si="178"/>
        <v>2.1111445605194157E-3</v>
      </c>
      <c r="N265" s="18">
        <f t="shared" ca="1" si="178"/>
        <v>2.0000230302974218E-3</v>
      </c>
      <c r="O265" s="18">
        <f t="shared" ca="1" si="178"/>
        <v>2.0909323424707178E-3</v>
      </c>
      <c r="P265" s="18">
        <f t="shared" ca="1" si="178"/>
        <v>2.0000170029174057E-3</v>
      </c>
      <c r="Q265" s="18">
        <f t="shared" ca="1" si="178"/>
        <v>2.0769403644702064E-3</v>
      </c>
      <c r="R265" s="18">
        <f t="shared" ca="1" si="178"/>
        <v>2.0000131492683058E-3</v>
      </c>
      <c r="S265" s="18">
        <f t="shared" ca="1" si="178"/>
        <v>2.0666801270946399E-3</v>
      </c>
      <c r="T265" s="18">
        <f t="shared" ca="1" si="178"/>
        <v>2.0000104923228058E-3</v>
      </c>
      <c r="U265" s="18">
        <f t="shared" ca="1" si="178"/>
        <v>2.0588343334151287E-3</v>
      </c>
      <c r="V265" s="18">
        <f t="shared" ca="1" si="178"/>
        <v>2.2222350148941869E-3</v>
      </c>
      <c r="W265" s="18">
        <f t="shared" ca="1" si="178"/>
        <v>2.0526404361879544E-3</v>
      </c>
      <c r="X265" s="18">
        <f t="shared" ca="1" si="178"/>
        <v>2.0000078794472488E-3</v>
      </c>
      <c r="Y265" s="18">
        <f t="shared" ca="1" si="178"/>
        <v>2.1428663186432292E-3</v>
      </c>
      <c r="Z265" s="18">
        <f t="shared" ca="1" si="178"/>
        <v>2.1818267983414333E-3</v>
      </c>
      <c r="AA265" s="18">
        <f t="shared" ca="1" si="178"/>
        <v>2.217400089611854E-3</v>
      </c>
      <c r="AB265" s="18">
        <f t="shared" ca="1" si="178"/>
        <v>2.1666746515151031E-3</v>
      </c>
      <c r="AC265" s="18">
        <f t="shared" ca="1" si="178"/>
        <v>2.2000073759223652E-3</v>
      </c>
      <c r="AD265" s="18">
        <f t="shared" ca="1" si="178"/>
        <v>2.1538529609027484E-3</v>
      </c>
      <c r="AE265" s="18">
        <f t="shared" ca="1" si="178"/>
        <v>2.1851921598601801E-3</v>
      </c>
      <c r="AF265" s="18">
        <f t="shared" ca="1" si="178"/>
        <v>2.1071490137850746E-3</v>
      </c>
    </row>
    <row r="266" spans="4:32" x14ac:dyDescent="0.15">
      <c r="D266" s="18">
        <f t="shared" si="168"/>
        <v>0.14219000000000001</v>
      </c>
      <c r="E266" s="18">
        <f t="shared" ref="E266:AF266" ca="1" si="179">0.001/E$2/E184*E$3</f>
        <v>1.0002581706330625E-3</v>
      </c>
      <c r="F266" s="18">
        <f t="shared" ca="1" si="179"/>
        <v>2.0005153347598913E-3</v>
      </c>
      <c r="G266" s="18">
        <f t="shared" ca="1" si="179"/>
        <v>2.3337044550285511E-3</v>
      </c>
      <c r="H266" s="18">
        <f t="shared" ca="1" si="179"/>
        <v>2.2501919218819279E-3</v>
      </c>
      <c r="I266" s="18">
        <f t="shared" ca="1" si="179"/>
        <v>2.2001148081180633E-3</v>
      </c>
      <c r="J266" s="18">
        <f t="shared" ca="1" si="179"/>
        <v>2.0000617991974565E-3</v>
      </c>
      <c r="K266" s="18">
        <f t="shared" ca="1" si="179"/>
        <v>2.0000462037688752E-3</v>
      </c>
      <c r="L266" s="18">
        <f t="shared" ca="1" si="179"/>
        <v>2.0000358497560735E-3</v>
      </c>
      <c r="M266" s="18">
        <f t="shared" ca="1" si="179"/>
        <v>2.1111445605076799E-3</v>
      </c>
      <c r="N266" s="18">
        <f t="shared" ca="1" si="179"/>
        <v>2.0000230302905332E-3</v>
      </c>
      <c r="O266" s="18">
        <f t="shared" ca="1" si="179"/>
        <v>2.090932342463883E-3</v>
      </c>
      <c r="P266" s="18">
        <f t="shared" ca="1" si="179"/>
        <v>2.0000170029130359E-3</v>
      </c>
      <c r="Q266" s="18">
        <f t="shared" ca="1" si="179"/>
        <v>2.0769403644658102E-3</v>
      </c>
      <c r="R266" s="18">
        <f t="shared" ca="1" si="179"/>
        <v>2.0000131492653342E-3</v>
      </c>
      <c r="S266" s="18">
        <f t="shared" ca="1" si="179"/>
        <v>2.0666801270916124E-3</v>
      </c>
      <c r="T266" s="18">
        <f t="shared" ca="1" si="179"/>
        <v>2.0000104923206877E-3</v>
      </c>
      <c r="U266" s="18">
        <f t="shared" ca="1" si="179"/>
        <v>2.0588343334129468E-3</v>
      </c>
      <c r="V266" s="18">
        <f t="shared" ca="1" si="179"/>
        <v>2.2222350148914812E-3</v>
      </c>
      <c r="W266" s="18">
        <f t="shared" ca="1" si="179"/>
        <v>2.0526404361863328E-3</v>
      </c>
      <c r="X266" s="18">
        <f t="shared" ca="1" si="179"/>
        <v>2.0000078794458701E-3</v>
      </c>
      <c r="Y266" s="18">
        <f t="shared" ca="1" si="179"/>
        <v>2.1428663186415556E-3</v>
      </c>
      <c r="Z266" s="18">
        <f t="shared" ca="1" si="179"/>
        <v>2.1818267983399241E-3</v>
      </c>
      <c r="AA266" s="18">
        <f t="shared" ca="1" si="179"/>
        <v>2.2174000896103127E-3</v>
      </c>
      <c r="AB266" s="18">
        <f t="shared" ca="1" si="179"/>
        <v>2.1666746515137517E-3</v>
      </c>
      <c r="AC266" s="18">
        <f t="shared" ca="1" si="179"/>
        <v>2.2000073759211747E-3</v>
      </c>
      <c r="AD266" s="18">
        <f t="shared" ca="1" si="179"/>
        <v>2.1538529609016819E-3</v>
      </c>
      <c r="AE266" s="18">
        <f t="shared" ca="1" si="179"/>
        <v>2.1851921598590816E-3</v>
      </c>
      <c r="AF266" s="18">
        <f t="shared" ca="1" si="179"/>
        <v>2.107149013784147E-3</v>
      </c>
    </row>
    <row r="267" spans="4:32" x14ac:dyDescent="0.15">
      <c r="D267" s="18">
        <f t="shared" si="168"/>
        <v>0.17901</v>
      </c>
      <c r="E267" s="18">
        <f t="shared" ref="E267:AF267" ca="1" si="180">0.001/E$2/E185*E$3</f>
        <v>1.0002581701725466E-3</v>
      </c>
      <c r="F267" s="18">
        <f t="shared" ca="1" si="180"/>
        <v>2.0005153338415512E-3</v>
      </c>
      <c r="G267" s="18">
        <f t="shared" ca="1" si="180"/>
        <v>2.3337044545089884E-3</v>
      </c>
      <c r="H267" s="18">
        <f t="shared" ca="1" si="180"/>
        <v>2.2501919216851738E-3</v>
      </c>
      <c r="I267" s="18">
        <f t="shared" ca="1" si="180"/>
        <v>2.2001148080260042E-3</v>
      </c>
      <c r="J267" s="18">
        <f t="shared" ca="1" si="180"/>
        <v>2.000061799159326E-3</v>
      </c>
      <c r="K267" s="18">
        <f t="shared" ca="1" si="180"/>
        <v>2.0000462037442256E-3</v>
      </c>
      <c r="L267" s="18">
        <f t="shared" ca="1" si="180"/>
        <v>2.0000358497392267E-3</v>
      </c>
      <c r="M267" s="18">
        <f t="shared" ca="1" si="180"/>
        <v>2.1111445604929014E-3</v>
      </c>
      <c r="N267" s="18">
        <f t="shared" ca="1" si="180"/>
        <v>2.0000230302818587E-3</v>
      </c>
      <c r="O267" s="18">
        <f t="shared" ca="1" si="180"/>
        <v>2.090932342455277E-3</v>
      </c>
      <c r="P267" s="18">
        <f t="shared" ca="1" si="180"/>
        <v>2.0000170029075329E-3</v>
      </c>
      <c r="Q267" s="18">
        <f t="shared" ca="1" si="180"/>
        <v>2.0769403644602742E-3</v>
      </c>
      <c r="R267" s="18">
        <f t="shared" ca="1" si="180"/>
        <v>2.0000131492615919E-3</v>
      </c>
      <c r="S267" s="18">
        <f t="shared" ca="1" si="180"/>
        <v>2.066680127087799E-3</v>
      </c>
      <c r="T267" s="18">
        <f t="shared" ca="1" si="180"/>
        <v>2.0000104923180201E-3</v>
      </c>
      <c r="U267" s="18">
        <f t="shared" ca="1" si="180"/>
        <v>2.0588343334101999E-3</v>
      </c>
      <c r="V267" s="18">
        <f t="shared" ca="1" si="180"/>
        <v>2.2222350148880746E-3</v>
      </c>
      <c r="W267" s="18">
        <f t="shared" ca="1" si="180"/>
        <v>2.0526404361842902E-3</v>
      </c>
      <c r="X267" s="18">
        <f t="shared" ca="1" si="180"/>
        <v>2.0000078794441345E-3</v>
      </c>
      <c r="Y267" s="18">
        <f t="shared" ca="1" si="180"/>
        <v>2.1428663186394479E-3</v>
      </c>
      <c r="Z267" s="18">
        <f t="shared" ca="1" si="180"/>
        <v>2.1818267983380229E-3</v>
      </c>
      <c r="AA267" s="18">
        <f t="shared" ca="1" si="180"/>
        <v>2.2174000896083715E-3</v>
      </c>
      <c r="AB267" s="18">
        <f t="shared" ca="1" si="180"/>
        <v>2.16667465151205E-3</v>
      </c>
      <c r="AC267" s="18">
        <f t="shared" ca="1" si="180"/>
        <v>2.2000073759196755E-3</v>
      </c>
      <c r="AD267" s="18">
        <f t="shared" ca="1" si="180"/>
        <v>2.1538529609003384E-3</v>
      </c>
      <c r="AE267" s="18">
        <f t="shared" ca="1" si="180"/>
        <v>2.185192159857699E-3</v>
      </c>
      <c r="AF267" s="18">
        <f t="shared" ca="1" si="180"/>
        <v>2.1071490137829787E-3</v>
      </c>
    </row>
    <row r="268" spans="4:32" x14ac:dyDescent="0.15">
      <c r="D268" s="18">
        <f t="shared" si="168"/>
        <v>0.22536</v>
      </c>
      <c r="E268" s="18">
        <f t="shared" ref="E268:AF268" ca="1" si="181">0.001/E$2/E186*E$3</f>
        <v>1.0002581695928387E-3</v>
      </c>
      <c r="F268" s="18">
        <f t="shared" ca="1" si="181"/>
        <v>2.0005153326855237E-3</v>
      </c>
      <c r="G268" s="18">
        <f t="shared" ca="1" si="181"/>
        <v>2.3337044538549495E-3</v>
      </c>
      <c r="H268" s="18">
        <f t="shared" ca="1" si="181"/>
        <v>2.2501919214374948E-3</v>
      </c>
      <c r="I268" s="18">
        <f t="shared" ca="1" si="181"/>
        <v>2.2001148079101181E-3</v>
      </c>
      <c r="J268" s="18">
        <f t="shared" ca="1" si="181"/>
        <v>2.0000617991113266E-3</v>
      </c>
      <c r="K268" s="18">
        <f t="shared" ca="1" si="181"/>
        <v>2.0000462037131962E-3</v>
      </c>
      <c r="L268" s="18">
        <f t="shared" ca="1" si="181"/>
        <v>2.0000358497180193E-3</v>
      </c>
      <c r="M268" s="18">
        <f t="shared" ca="1" si="181"/>
        <v>2.1111445604742977E-3</v>
      </c>
      <c r="N268" s="18">
        <f t="shared" ca="1" si="181"/>
        <v>2.0000230302709395E-3</v>
      </c>
      <c r="O268" s="18">
        <f t="shared" ca="1" si="181"/>
        <v>2.0909323424444432E-3</v>
      </c>
      <c r="P268" s="18">
        <f t="shared" ca="1" si="181"/>
        <v>2.0000170029006062E-3</v>
      </c>
      <c r="Q268" s="18">
        <f t="shared" ca="1" si="181"/>
        <v>2.076940364453305E-3</v>
      </c>
      <c r="R268" s="18">
        <f t="shared" ca="1" si="181"/>
        <v>2.0000131492568804E-3</v>
      </c>
      <c r="S268" s="18">
        <f t="shared" ca="1" si="181"/>
        <v>2.0666801270829995E-3</v>
      </c>
      <c r="T268" s="18">
        <f t="shared" ca="1" si="181"/>
        <v>2.0000104923146625E-3</v>
      </c>
      <c r="U268" s="18">
        <f t="shared" ca="1" si="181"/>
        <v>2.0588343334067417E-3</v>
      </c>
      <c r="V268" s="18">
        <f t="shared" ca="1" si="181"/>
        <v>2.222235014883786E-3</v>
      </c>
      <c r="W268" s="18">
        <f t="shared" ca="1" si="181"/>
        <v>2.0526404361817198E-3</v>
      </c>
      <c r="X268" s="18">
        <f t="shared" ca="1" si="181"/>
        <v>2.0000078794419492E-3</v>
      </c>
      <c r="Y268" s="18">
        <f t="shared" ca="1" si="181"/>
        <v>2.1428663186367951E-3</v>
      </c>
      <c r="Z268" s="18">
        <f t="shared" ca="1" si="181"/>
        <v>2.1818267983356307E-3</v>
      </c>
      <c r="AA268" s="18">
        <f t="shared" ca="1" si="181"/>
        <v>2.2174000896059282E-3</v>
      </c>
      <c r="AB268" s="18">
        <f t="shared" ca="1" si="181"/>
        <v>2.1666746515099085E-3</v>
      </c>
      <c r="AC268" s="18">
        <f t="shared" ca="1" si="181"/>
        <v>2.2000073759177886E-3</v>
      </c>
      <c r="AD268" s="18">
        <f t="shared" ca="1" si="181"/>
        <v>2.1538529608986475E-3</v>
      </c>
      <c r="AE268" s="18">
        <f t="shared" ca="1" si="181"/>
        <v>2.1851921598559578E-3</v>
      </c>
      <c r="AF268" s="18">
        <f t="shared" ca="1" si="181"/>
        <v>2.1071490137815085E-3</v>
      </c>
    </row>
    <row r="269" spans="4:32" x14ac:dyDescent="0.15">
      <c r="D269" s="18">
        <f t="shared" si="168"/>
        <v>0.28371000000000002</v>
      </c>
      <c r="E269" s="18">
        <f t="shared" ref="E269:AF269" ca="1" si="182">0.001/E$2/E187*E$3</f>
        <v>1.000258168863047E-3</v>
      </c>
      <c r="F269" s="18">
        <f t="shared" ca="1" si="182"/>
        <v>2.0005153312302069E-3</v>
      </c>
      <c r="G269" s="18">
        <f t="shared" ca="1" si="182"/>
        <v>2.3337044530315834E-3</v>
      </c>
      <c r="H269" s="18">
        <f t="shared" ca="1" si="182"/>
        <v>2.2501919211256926E-3</v>
      </c>
      <c r="I269" s="18">
        <f t="shared" ca="1" si="182"/>
        <v>2.20011480776423E-3</v>
      </c>
      <c r="J269" s="18">
        <f t="shared" ca="1" si="182"/>
        <v>2.0000617990509001E-3</v>
      </c>
      <c r="K269" s="18">
        <f t="shared" ca="1" si="182"/>
        <v>2.0000462036741328E-3</v>
      </c>
      <c r="L269" s="18">
        <f t="shared" ca="1" si="182"/>
        <v>2.0000358496913215E-3</v>
      </c>
      <c r="M269" s="18">
        <f t="shared" ca="1" si="182"/>
        <v>2.1111445604508772E-3</v>
      </c>
      <c r="N269" s="18">
        <f t="shared" ca="1" si="182"/>
        <v>2.0000230302571927E-3</v>
      </c>
      <c r="O269" s="18">
        <f t="shared" ca="1" si="182"/>
        <v>2.0909323424308044E-3</v>
      </c>
      <c r="P269" s="18">
        <f t="shared" ca="1" si="182"/>
        <v>2.0000170028918862E-3</v>
      </c>
      <c r="Q269" s="18">
        <f t="shared" ca="1" si="182"/>
        <v>2.0769403644445321E-3</v>
      </c>
      <c r="R269" s="18">
        <f t="shared" ca="1" si="182"/>
        <v>2.0000131492509503E-3</v>
      </c>
      <c r="S269" s="18">
        <f t="shared" ca="1" si="182"/>
        <v>2.066680127076957E-3</v>
      </c>
      <c r="T269" s="18">
        <f t="shared" ca="1" si="182"/>
        <v>2.000010492310435E-3</v>
      </c>
      <c r="U269" s="18">
        <f t="shared" ca="1" si="182"/>
        <v>2.0588343334023884E-3</v>
      </c>
      <c r="V269" s="18">
        <f t="shared" ca="1" si="182"/>
        <v>2.2222350148783871E-3</v>
      </c>
      <c r="W269" s="18">
        <f t="shared" ca="1" si="182"/>
        <v>2.0526404361784836E-3</v>
      </c>
      <c r="X269" s="18">
        <f t="shared" ca="1" si="182"/>
        <v>2.0000078794391979E-3</v>
      </c>
      <c r="Y269" s="18">
        <f t="shared" ca="1" si="182"/>
        <v>2.1428663186334549E-3</v>
      </c>
      <c r="Z269" s="18">
        <f t="shared" ca="1" si="182"/>
        <v>2.1818267983326188E-3</v>
      </c>
      <c r="AA269" s="18">
        <f t="shared" ca="1" si="182"/>
        <v>2.2174000896028525E-3</v>
      </c>
      <c r="AB269" s="18">
        <f t="shared" ca="1" si="182"/>
        <v>2.1666746515072127E-3</v>
      </c>
      <c r="AC269" s="18">
        <f t="shared" ca="1" si="182"/>
        <v>2.2000073759154129E-3</v>
      </c>
      <c r="AD269" s="18">
        <f t="shared" ca="1" si="182"/>
        <v>2.153852960896519E-3</v>
      </c>
      <c r="AE269" s="18">
        <f t="shared" ca="1" si="182"/>
        <v>2.1851921598537659E-3</v>
      </c>
      <c r="AF269" s="18">
        <f t="shared" ca="1" si="182"/>
        <v>2.1071490137796571E-3</v>
      </c>
    </row>
    <row r="270" spans="4:32" x14ac:dyDescent="0.15">
      <c r="D270" s="18">
        <f t="shared" si="168"/>
        <v>0.35716999999999999</v>
      </c>
      <c r="E270" s="18">
        <f t="shared" ref="E270:AF270" ca="1" si="183">0.001/E$2/E188*E$3</f>
        <v>1.0002581679442769E-3</v>
      </c>
      <c r="F270" s="18">
        <f t="shared" ca="1" si="183"/>
        <v>2.0005153293980379E-3</v>
      </c>
      <c r="G270" s="18">
        <f t="shared" ca="1" si="183"/>
        <v>2.3337044519950063E-3</v>
      </c>
      <c r="H270" s="18">
        <f t="shared" ca="1" si="183"/>
        <v>2.2501919207331485E-3</v>
      </c>
      <c r="I270" s="18">
        <f t="shared" ca="1" si="183"/>
        <v>2.2001148075805632E-3</v>
      </c>
      <c r="J270" s="18">
        <f t="shared" ca="1" si="183"/>
        <v>2.0000617989748264E-3</v>
      </c>
      <c r="K270" s="18">
        <f t="shared" ca="1" si="183"/>
        <v>2.0000462036249543E-3</v>
      </c>
      <c r="L270" s="18">
        <f t="shared" ca="1" si="183"/>
        <v>2.0000358496577099E-3</v>
      </c>
      <c r="M270" s="18">
        <f t="shared" ca="1" si="183"/>
        <v>2.1111445604213926E-3</v>
      </c>
      <c r="N270" s="18">
        <f t="shared" ca="1" si="183"/>
        <v>2.0000230302398866E-3</v>
      </c>
      <c r="O270" s="18">
        <f t="shared" ca="1" si="183"/>
        <v>2.0909323424136341E-3</v>
      </c>
      <c r="P270" s="18">
        <f t="shared" ca="1" si="183"/>
        <v>2.0000170028809075E-3</v>
      </c>
      <c r="Q270" s="18">
        <f t="shared" ca="1" si="183"/>
        <v>2.0769403644334875E-3</v>
      </c>
      <c r="R270" s="18">
        <f t="shared" ca="1" si="183"/>
        <v>2.000013149243484E-3</v>
      </c>
      <c r="S270" s="18">
        <f t="shared" ca="1" si="183"/>
        <v>2.0666801270693494E-3</v>
      </c>
      <c r="T270" s="18">
        <f t="shared" ca="1" si="183"/>
        <v>2.0000104923051133E-3</v>
      </c>
      <c r="U270" s="18">
        <f t="shared" ca="1" si="183"/>
        <v>2.0588343333969076E-3</v>
      </c>
      <c r="V270" s="18">
        <f t="shared" ca="1" si="183"/>
        <v>2.2222350148715904E-3</v>
      </c>
      <c r="W270" s="18">
        <f t="shared" ca="1" si="183"/>
        <v>2.0526404361744088E-3</v>
      </c>
      <c r="X270" s="18">
        <f t="shared" ca="1" si="183"/>
        <v>2.000007879435735E-3</v>
      </c>
      <c r="Y270" s="18">
        <f t="shared" ca="1" si="183"/>
        <v>2.1428663186292508E-3</v>
      </c>
      <c r="Z270" s="18">
        <f t="shared" ca="1" si="183"/>
        <v>2.1818267983288271E-3</v>
      </c>
      <c r="AA270" s="18">
        <f t="shared" ca="1" si="183"/>
        <v>2.2174000895989802E-3</v>
      </c>
      <c r="AB270" s="18">
        <f t="shared" ca="1" si="183"/>
        <v>2.1666746515038179E-3</v>
      </c>
      <c r="AC270" s="18">
        <f t="shared" ca="1" si="183"/>
        <v>2.2000073759124218E-3</v>
      </c>
      <c r="AD270" s="18">
        <f t="shared" ca="1" si="183"/>
        <v>2.1538529608938393E-3</v>
      </c>
      <c r="AE270" s="18">
        <f t="shared" ca="1" si="183"/>
        <v>2.1851921598510064E-3</v>
      </c>
      <c r="AF270" s="18">
        <f t="shared" ca="1" si="183"/>
        <v>2.1071490137773269E-3</v>
      </c>
    </row>
    <row r="271" spans="4:32" x14ac:dyDescent="0.15">
      <c r="D271" s="18">
        <f t="shared" si="168"/>
        <v>0.44964999999999999</v>
      </c>
      <c r="E271" s="18">
        <f t="shared" ref="E271:AF271" ca="1" si="184">0.001/E$2/E189*E$3</f>
        <v>1.0002581667876292E-3</v>
      </c>
      <c r="F271" s="18">
        <f t="shared" ca="1" si="184"/>
        <v>2.0005153270915041E-3</v>
      </c>
      <c r="G271" s="18">
        <f t="shared" ca="1" si="184"/>
        <v>2.3337044506900485E-3</v>
      </c>
      <c r="H271" s="18">
        <f t="shared" ca="1" si="184"/>
        <v>2.2501919202389704E-3</v>
      </c>
      <c r="I271" s="18">
        <f t="shared" ca="1" si="184"/>
        <v>2.2001148073493427E-3</v>
      </c>
      <c r="J271" s="18">
        <f t="shared" ca="1" si="184"/>
        <v>2.0000617988790558E-3</v>
      </c>
      <c r="K271" s="18">
        <f t="shared" ca="1" si="184"/>
        <v>2.0000462035630428E-3</v>
      </c>
      <c r="L271" s="18">
        <f t="shared" ca="1" si="184"/>
        <v>2.0000358496153957E-3</v>
      </c>
      <c r="M271" s="18">
        <f t="shared" ca="1" si="184"/>
        <v>2.1111445603842738E-3</v>
      </c>
      <c r="N271" s="18">
        <f t="shared" ca="1" si="184"/>
        <v>2.0000230302180989E-3</v>
      </c>
      <c r="O271" s="18">
        <f t="shared" ca="1" si="184"/>
        <v>2.0909323423920177E-3</v>
      </c>
      <c r="P271" s="18">
        <f t="shared" ca="1" si="184"/>
        <v>2.0000170028670865E-3</v>
      </c>
      <c r="Q271" s="18">
        <f t="shared" ca="1" si="184"/>
        <v>2.0769403644195828E-3</v>
      </c>
      <c r="R271" s="18">
        <f t="shared" ca="1" si="184"/>
        <v>2.0000131492340844E-3</v>
      </c>
      <c r="S271" s="18">
        <f t="shared" ca="1" si="184"/>
        <v>2.0666801270597733E-3</v>
      </c>
      <c r="T271" s="18">
        <f t="shared" ca="1" si="184"/>
        <v>2.0000104922984134E-3</v>
      </c>
      <c r="U271" s="18">
        <f t="shared" ca="1" si="184"/>
        <v>2.0588343333900081E-3</v>
      </c>
      <c r="V271" s="18">
        <f t="shared" ca="1" si="184"/>
        <v>2.222235014863033E-3</v>
      </c>
      <c r="W271" s="18">
        <f t="shared" ca="1" si="184"/>
        <v>2.0526404361692796E-3</v>
      </c>
      <c r="X271" s="18">
        <f t="shared" ca="1" si="184"/>
        <v>2.0000078794313748E-3</v>
      </c>
      <c r="Y271" s="18">
        <f t="shared" ca="1" si="184"/>
        <v>2.1428663186239569E-3</v>
      </c>
      <c r="Z271" s="18">
        <f t="shared" ca="1" si="184"/>
        <v>2.1818267983240531E-3</v>
      </c>
      <c r="AA271" s="18">
        <f t="shared" ca="1" si="184"/>
        <v>2.2174000895941047E-3</v>
      </c>
      <c r="AB271" s="18">
        <f t="shared" ca="1" si="184"/>
        <v>2.1666746514995444E-3</v>
      </c>
      <c r="AC271" s="18">
        <f t="shared" ca="1" si="184"/>
        <v>2.200007375908657E-3</v>
      </c>
      <c r="AD271" s="18">
        <f t="shared" ca="1" si="184"/>
        <v>2.1538529608904657E-3</v>
      </c>
      <c r="AE271" s="18">
        <f t="shared" ca="1" si="184"/>
        <v>2.1851921598475326E-3</v>
      </c>
      <c r="AF271" s="18">
        <f t="shared" ca="1" si="184"/>
        <v>2.1071490137743931E-3</v>
      </c>
    </row>
    <row r="272" spans="4:32" x14ac:dyDescent="0.15">
      <c r="D272" s="18">
        <f t="shared" si="168"/>
        <v>0.56606999999999996</v>
      </c>
      <c r="E272" s="18">
        <f t="shared" ref="E272:AF272" ca="1" si="185">0.001/E$2/E190*E$3</f>
        <v>1.000258165331575E-3</v>
      </c>
      <c r="F272" s="18">
        <f t="shared" ca="1" si="185"/>
        <v>2.0005153241879074E-3</v>
      </c>
      <c r="G272" s="18">
        <f t="shared" ca="1" si="185"/>
        <v>2.3337044490472905E-3</v>
      </c>
      <c r="H272" s="18">
        <f t="shared" ca="1" si="185"/>
        <v>2.2501919196168691E-3</v>
      </c>
      <c r="I272" s="18">
        <f t="shared" ca="1" si="185"/>
        <v>2.2001148070582683E-3</v>
      </c>
      <c r="J272" s="18">
        <f t="shared" ca="1" si="185"/>
        <v>2.0000617987584943E-3</v>
      </c>
      <c r="K272" s="18">
        <f t="shared" ca="1" si="185"/>
        <v>2.0000462034851047E-3</v>
      </c>
      <c r="L272" s="18">
        <f t="shared" ca="1" si="185"/>
        <v>2.0000358495621284E-3</v>
      </c>
      <c r="M272" s="18">
        <f t="shared" ca="1" si="185"/>
        <v>2.1111445603375465E-3</v>
      </c>
      <c r="N272" s="18">
        <f t="shared" ca="1" si="185"/>
        <v>2.0000230301906721E-3</v>
      </c>
      <c r="O272" s="18">
        <f t="shared" ca="1" si="185"/>
        <v>2.0909323423648064E-3</v>
      </c>
      <c r="P272" s="18">
        <f t="shared" ca="1" si="185"/>
        <v>2.0000170028496881E-3</v>
      </c>
      <c r="Q272" s="18">
        <f t="shared" ca="1" si="185"/>
        <v>2.076940364402079E-3</v>
      </c>
      <c r="R272" s="18">
        <f t="shared" ca="1" si="185"/>
        <v>2.0000131492222519E-3</v>
      </c>
      <c r="S272" s="18">
        <f t="shared" ca="1" si="185"/>
        <v>2.0666801270477174E-3</v>
      </c>
      <c r="T272" s="18">
        <f t="shared" ca="1" si="185"/>
        <v>2.0000104922899792E-3</v>
      </c>
      <c r="U272" s="18">
        <f t="shared" ca="1" si="185"/>
        <v>2.0588343333813224E-3</v>
      </c>
      <c r="V272" s="18">
        <f t="shared" ca="1" si="185"/>
        <v>2.2222350148522613E-3</v>
      </c>
      <c r="W272" s="18">
        <f t="shared" ca="1" si="185"/>
        <v>2.0526404361628225E-3</v>
      </c>
      <c r="X272" s="18">
        <f t="shared" ca="1" si="185"/>
        <v>2.0000078794258861E-3</v>
      </c>
      <c r="Y272" s="18">
        <f t="shared" ca="1" si="185"/>
        <v>2.1428663186172934E-3</v>
      </c>
      <c r="Z272" s="18">
        <f t="shared" ca="1" si="185"/>
        <v>2.1818267983180436E-3</v>
      </c>
      <c r="AA272" s="18">
        <f t="shared" ca="1" si="185"/>
        <v>2.2174000895879681E-3</v>
      </c>
      <c r="AB272" s="18">
        <f t="shared" ca="1" si="185"/>
        <v>2.1666746514941645E-3</v>
      </c>
      <c r="AC272" s="18">
        <f t="shared" ca="1" si="185"/>
        <v>2.2000073759039169E-3</v>
      </c>
      <c r="AD272" s="18">
        <f t="shared" ca="1" si="185"/>
        <v>2.1538529608862186E-3</v>
      </c>
      <c r="AE272" s="18">
        <f t="shared" ca="1" si="185"/>
        <v>2.1851921598431598E-3</v>
      </c>
      <c r="AF272" s="18">
        <f t="shared" ca="1" si="185"/>
        <v>2.1071490137706999E-3</v>
      </c>
    </row>
    <row r="273" spans="4:32" x14ac:dyDescent="0.15">
      <c r="D273" s="18">
        <f t="shared" si="168"/>
        <v>0.71264000000000005</v>
      </c>
      <c r="E273" s="18">
        <f t="shared" ref="E273:AF273" ca="1" si="186">0.001/E$2/E191*E$3</f>
        <v>1.000258163498455E-3</v>
      </c>
      <c r="F273" s="18">
        <f t="shared" ca="1" si="186"/>
        <v>2.0005153205323832E-3</v>
      </c>
      <c r="G273" s="18">
        <f t="shared" ca="1" si="186"/>
        <v>2.3337044469791128E-3</v>
      </c>
      <c r="H273" s="18">
        <f t="shared" ca="1" si="186"/>
        <v>2.2501919188336623E-3</v>
      </c>
      <c r="I273" s="18">
        <f t="shared" ca="1" si="186"/>
        <v>2.2001148066918145E-3</v>
      </c>
      <c r="J273" s="18">
        <f t="shared" ca="1" si="186"/>
        <v>2.0000617986067103E-3</v>
      </c>
      <c r="K273" s="18">
        <f t="shared" ca="1" si="186"/>
        <v>2.0000462033869827E-3</v>
      </c>
      <c r="L273" s="18">
        <f t="shared" ca="1" si="186"/>
        <v>2.0000358494950661E-3</v>
      </c>
      <c r="M273" s="18">
        <f t="shared" ca="1" si="186"/>
        <v>2.1111445602787172E-3</v>
      </c>
      <c r="N273" s="18">
        <f t="shared" ca="1" si="186"/>
        <v>2.000023030156142E-3</v>
      </c>
      <c r="O273" s="18">
        <f t="shared" ca="1" si="186"/>
        <v>2.0909323423305474E-3</v>
      </c>
      <c r="P273" s="18">
        <f t="shared" ca="1" si="186"/>
        <v>2.0000170028277833E-3</v>
      </c>
      <c r="Q273" s="18">
        <f t="shared" ca="1" si="186"/>
        <v>2.0769403643800415E-3</v>
      </c>
      <c r="R273" s="18">
        <f t="shared" ca="1" si="186"/>
        <v>2.0000131492073549E-3</v>
      </c>
      <c r="S273" s="18">
        <f t="shared" ca="1" si="186"/>
        <v>2.066680127032539E-3</v>
      </c>
      <c r="T273" s="18">
        <f t="shared" ca="1" si="186"/>
        <v>2.0000104922793609E-3</v>
      </c>
      <c r="U273" s="18">
        <f t="shared" ca="1" si="186"/>
        <v>2.0588343333703871E-3</v>
      </c>
      <c r="V273" s="18">
        <f t="shared" ca="1" si="186"/>
        <v>2.2222350148387001E-3</v>
      </c>
      <c r="W273" s="18">
        <f t="shared" ca="1" si="186"/>
        <v>2.0526404361546932E-3</v>
      </c>
      <c r="X273" s="18">
        <f t="shared" ca="1" si="186"/>
        <v>2.0000078794189758E-3</v>
      </c>
      <c r="Y273" s="18">
        <f t="shared" ca="1" si="186"/>
        <v>2.1428663186089042E-3</v>
      </c>
      <c r="Z273" s="18">
        <f t="shared" ca="1" si="186"/>
        <v>2.181826798310478E-3</v>
      </c>
      <c r="AA273" s="18">
        <f t="shared" ca="1" si="186"/>
        <v>2.2174000895802417E-3</v>
      </c>
      <c r="AB273" s="18">
        <f t="shared" ca="1" si="186"/>
        <v>2.1666746514873918E-3</v>
      </c>
      <c r="AC273" s="18">
        <f t="shared" ca="1" si="186"/>
        <v>2.2000073758979498E-3</v>
      </c>
      <c r="AD273" s="18">
        <f t="shared" ca="1" si="186"/>
        <v>2.1538529608808722E-3</v>
      </c>
      <c r="AE273" s="18">
        <f t="shared" ca="1" si="186"/>
        <v>2.1851921598376543E-3</v>
      </c>
      <c r="AF273" s="18">
        <f t="shared" ca="1" si="186"/>
        <v>2.1071490137660499E-3</v>
      </c>
    </row>
    <row r="274" spans="4:32" x14ac:dyDescent="0.15">
      <c r="D274" s="18">
        <f t="shared" si="168"/>
        <v>0.89715999999999996</v>
      </c>
      <c r="E274" s="18">
        <f t="shared" ref="E274:AF274" ca="1" si="187">0.001/E$2/E192*E$3</f>
        <v>1.0002581611907302E-3</v>
      </c>
      <c r="F274" s="18">
        <f t="shared" ca="1" si="187"/>
        <v>2.0005153159304238E-3</v>
      </c>
      <c r="G274" s="18">
        <f t="shared" ca="1" si="187"/>
        <v>2.3337044443754655E-3</v>
      </c>
      <c r="H274" s="18">
        <f t="shared" ca="1" si="187"/>
        <v>2.2501919178476736E-3</v>
      </c>
      <c r="I274" s="18">
        <f t="shared" ca="1" si="187"/>
        <v>2.2001148062304795E-3</v>
      </c>
      <c r="J274" s="18">
        <f t="shared" ca="1" si="187"/>
        <v>2.000061798415627E-3</v>
      </c>
      <c r="K274" s="18">
        <f t="shared" ca="1" si="187"/>
        <v>2.0000462032634557E-3</v>
      </c>
      <c r="L274" s="18">
        <f t="shared" ca="1" si="187"/>
        <v>2.0000358494106406E-3</v>
      </c>
      <c r="M274" s="18">
        <f t="shared" ca="1" si="187"/>
        <v>2.1111445602046567E-3</v>
      </c>
      <c r="N274" s="18">
        <f t="shared" ca="1" si="187"/>
        <v>2.000023030112672E-3</v>
      </c>
      <c r="O274" s="18">
        <f t="shared" ca="1" si="187"/>
        <v>2.0909323422874187E-3</v>
      </c>
      <c r="P274" s="18">
        <f t="shared" ca="1" si="187"/>
        <v>2.0000170028002077E-3</v>
      </c>
      <c r="Q274" s="18">
        <f t="shared" ca="1" si="187"/>
        <v>2.0769403643522994E-3</v>
      </c>
      <c r="R274" s="18">
        <f t="shared" ca="1" si="187"/>
        <v>2.0000131491886004E-3</v>
      </c>
      <c r="S274" s="18">
        <f t="shared" ca="1" si="187"/>
        <v>2.0666801270134314E-3</v>
      </c>
      <c r="T274" s="18">
        <f t="shared" ca="1" si="187"/>
        <v>2.0000104922659936E-3</v>
      </c>
      <c r="U274" s="18">
        <f t="shared" ca="1" si="187"/>
        <v>2.0588343333566204E-3</v>
      </c>
      <c r="V274" s="18">
        <f t="shared" ca="1" si="187"/>
        <v>2.2222350148216269E-3</v>
      </c>
      <c r="W274" s="18">
        <f t="shared" ca="1" si="187"/>
        <v>2.0526404361444592E-3</v>
      </c>
      <c r="X274" s="18">
        <f t="shared" ca="1" si="187"/>
        <v>2.0000078794102762E-3</v>
      </c>
      <c r="Y274" s="18">
        <f t="shared" ca="1" si="187"/>
        <v>2.1428663185983424E-3</v>
      </c>
      <c r="Z274" s="18">
        <f t="shared" ca="1" si="187"/>
        <v>2.1818267983009535E-3</v>
      </c>
      <c r="AA274" s="18">
        <f t="shared" ca="1" si="187"/>
        <v>2.2174000895705151E-3</v>
      </c>
      <c r="AB274" s="18">
        <f t="shared" ca="1" si="187"/>
        <v>2.1666746514788656E-3</v>
      </c>
      <c r="AC274" s="18">
        <f t="shared" ca="1" si="187"/>
        <v>2.2000073758904376E-3</v>
      </c>
      <c r="AD274" s="18">
        <f t="shared" ca="1" si="187"/>
        <v>2.1538529608741406E-3</v>
      </c>
      <c r="AE274" s="18">
        <f t="shared" ca="1" si="187"/>
        <v>2.1851921598307227E-3</v>
      </c>
      <c r="AF274" s="18">
        <f t="shared" ca="1" si="187"/>
        <v>2.1071490137601965E-3</v>
      </c>
    </row>
    <row r="275" spans="4:32" x14ac:dyDescent="0.15">
      <c r="D275" s="18">
        <f t="shared" si="168"/>
        <v>1.1294999999999999</v>
      </c>
      <c r="E275" s="18">
        <f t="shared" ref="E275:AF275" ca="1" si="188">0.001/E$2/E193*E$3</f>
        <v>1.0002581582849819E-3</v>
      </c>
      <c r="F275" s="18">
        <f t="shared" ca="1" si="188"/>
        <v>2.0005153101359131E-3</v>
      </c>
      <c r="G275" s="18">
        <f t="shared" ca="1" si="188"/>
        <v>2.3337044410970988E-3</v>
      </c>
      <c r="H275" s="18">
        <f t="shared" ca="1" si="188"/>
        <v>2.250191916606168E-3</v>
      </c>
      <c r="I275" s="18">
        <f t="shared" ca="1" si="188"/>
        <v>2.2001148056495904E-3</v>
      </c>
      <c r="J275" s="18">
        <f t="shared" ca="1" si="188"/>
        <v>2.0000617981750239E-3</v>
      </c>
      <c r="K275" s="18">
        <f t="shared" ca="1" si="188"/>
        <v>2.000046203107916E-3</v>
      </c>
      <c r="L275" s="18">
        <f t="shared" ca="1" si="188"/>
        <v>2.0000358493043355E-3</v>
      </c>
      <c r="M275" s="18">
        <f t="shared" ca="1" si="188"/>
        <v>2.1111445601114027E-3</v>
      </c>
      <c r="N275" s="18">
        <f t="shared" ca="1" si="188"/>
        <v>2.0000230300579358E-3</v>
      </c>
      <c r="O275" s="18">
        <f t="shared" ca="1" si="188"/>
        <v>2.0909323422331123E-3</v>
      </c>
      <c r="P275" s="18">
        <f t="shared" ca="1" si="188"/>
        <v>2.0000170027654851E-3</v>
      </c>
      <c r="Q275" s="18">
        <f t="shared" ca="1" si="188"/>
        <v>2.0769403643173668E-3</v>
      </c>
      <c r="R275" s="18">
        <f t="shared" ca="1" si="188"/>
        <v>2.0000131491649861E-3</v>
      </c>
      <c r="S275" s="18">
        <f t="shared" ca="1" si="188"/>
        <v>2.0666801269893713E-3</v>
      </c>
      <c r="T275" s="18">
        <f t="shared" ca="1" si="188"/>
        <v>2.0000104922491616E-3</v>
      </c>
      <c r="U275" s="18">
        <f t="shared" ca="1" si="188"/>
        <v>2.0588343333392857E-3</v>
      </c>
      <c r="V275" s="18">
        <f t="shared" ca="1" si="188"/>
        <v>2.2222350148001294E-3</v>
      </c>
      <c r="W275" s="18">
        <f t="shared" ca="1" si="188"/>
        <v>2.0526404361315728E-3</v>
      </c>
      <c r="X275" s="18">
        <f t="shared" ca="1" si="188"/>
        <v>2.0000078793993223E-3</v>
      </c>
      <c r="Y275" s="18">
        <f t="shared" ca="1" si="188"/>
        <v>2.142866318585044E-3</v>
      </c>
      <c r="Z275" s="18">
        <f t="shared" ca="1" si="188"/>
        <v>2.1818267982889601E-3</v>
      </c>
      <c r="AA275" s="18">
        <f t="shared" ca="1" si="188"/>
        <v>2.2174000895582675E-3</v>
      </c>
      <c r="AB275" s="18">
        <f t="shared" ca="1" si="188"/>
        <v>2.1666746514681298E-3</v>
      </c>
      <c r="AC275" s="18">
        <f t="shared" ca="1" si="188"/>
        <v>2.2000073758809786E-3</v>
      </c>
      <c r="AD275" s="18">
        <f t="shared" ca="1" si="188"/>
        <v>2.1538529608656652E-3</v>
      </c>
      <c r="AE275" s="18">
        <f t="shared" ca="1" si="188"/>
        <v>2.1851921598219958E-3</v>
      </c>
      <c r="AF275" s="18">
        <f t="shared" ca="1" si="188"/>
        <v>2.1071490137528257E-3</v>
      </c>
    </row>
    <row r="276" spans="4:32" x14ac:dyDescent="0.15">
      <c r="D276" s="18">
        <f t="shared" si="168"/>
        <v>1.4218999999999999</v>
      </c>
      <c r="E276" s="18">
        <f t="shared" ref="E276:AF276" ca="1" si="189">0.001/E$2/E194*E$3</f>
        <v>1.0002581546281659E-3</v>
      </c>
      <c r="F276" s="18">
        <f t="shared" ca="1" si="189"/>
        <v>2.0005153028436577E-3</v>
      </c>
      <c r="G276" s="18">
        <f t="shared" ca="1" si="189"/>
        <v>2.3337044369713348E-3</v>
      </c>
      <c r="H276" s="18">
        <f t="shared" ca="1" si="189"/>
        <v>2.2501919150437499E-3</v>
      </c>
      <c r="I276" s="18">
        <f t="shared" ca="1" si="189"/>
        <v>2.2001148049185476E-3</v>
      </c>
      <c r="J276" s="18">
        <f t="shared" ca="1" si="189"/>
        <v>2.0000617978722271E-3</v>
      </c>
      <c r="K276" s="18">
        <f t="shared" ca="1" si="189"/>
        <v>2.0000462029121703E-3</v>
      </c>
      <c r="L276" s="18">
        <f t="shared" ca="1" si="189"/>
        <v>2.000035849170551E-3</v>
      </c>
      <c r="M276" s="18">
        <f t="shared" ca="1" si="189"/>
        <v>2.1111445599940435E-3</v>
      </c>
      <c r="N276" s="18">
        <f t="shared" ca="1" si="189"/>
        <v>2.0000230299890504E-3</v>
      </c>
      <c r="O276" s="18">
        <f t="shared" ca="1" si="189"/>
        <v>2.0909323421647681E-3</v>
      </c>
      <c r="P276" s="18">
        <f t="shared" ca="1" si="189"/>
        <v>2.0000170027217874E-3</v>
      </c>
      <c r="Q276" s="18">
        <f t="shared" ca="1" si="189"/>
        <v>2.0769403642734042E-3</v>
      </c>
      <c r="R276" s="18">
        <f t="shared" ca="1" si="189"/>
        <v>2.0000131491352676E-3</v>
      </c>
      <c r="S276" s="18">
        <f t="shared" ca="1" si="189"/>
        <v>2.0666801269590925E-3</v>
      </c>
      <c r="T276" s="18">
        <f t="shared" ca="1" si="189"/>
        <v>2.0000104922279788E-3</v>
      </c>
      <c r="U276" s="18">
        <f t="shared" ca="1" si="189"/>
        <v>2.0588343333174707E-3</v>
      </c>
      <c r="V276" s="18">
        <f t="shared" ca="1" si="189"/>
        <v>2.222235014773075E-3</v>
      </c>
      <c r="W276" s="18">
        <f t="shared" ca="1" si="189"/>
        <v>2.0526404361153553E-3</v>
      </c>
      <c r="X276" s="18">
        <f t="shared" ca="1" si="189"/>
        <v>2.0000078793855369E-3</v>
      </c>
      <c r="Y276" s="18">
        <f t="shared" ca="1" si="189"/>
        <v>2.1428663185683078E-3</v>
      </c>
      <c r="Z276" s="18">
        <f t="shared" ca="1" si="189"/>
        <v>2.1818267982738676E-3</v>
      </c>
      <c r="AA276" s="18">
        <f t="shared" ca="1" si="189"/>
        <v>2.217400089542854E-3</v>
      </c>
      <c r="AB276" s="18">
        <f t="shared" ca="1" si="189"/>
        <v>2.1666746514546185E-3</v>
      </c>
      <c r="AC276" s="18">
        <f t="shared" ca="1" si="189"/>
        <v>2.2000073758690741E-3</v>
      </c>
      <c r="AD276" s="18">
        <f t="shared" ca="1" si="189"/>
        <v>2.1538529608549984E-3</v>
      </c>
      <c r="AE276" s="18">
        <f t="shared" ca="1" si="189"/>
        <v>2.1851921598110124E-3</v>
      </c>
      <c r="AF276" s="18">
        <f t="shared" ca="1" si="189"/>
        <v>2.1071490137435497E-3</v>
      </c>
    </row>
    <row r="277" spans="4:32" x14ac:dyDescent="0.15">
      <c r="D277" s="18">
        <f t="shared" si="168"/>
        <v>1.7901</v>
      </c>
      <c r="E277" s="18">
        <f t="shared" ref="E277:AF277" ca="1" si="190">0.001/E$2/E195*E$3</f>
        <v>1.0002581500234897E-3</v>
      </c>
      <c r="F277" s="18">
        <f t="shared" ca="1" si="190"/>
        <v>2.0005152936612225E-3</v>
      </c>
      <c r="G277" s="18">
        <f t="shared" ca="1" si="190"/>
        <v>2.3337044317761312E-3</v>
      </c>
      <c r="H277" s="18">
        <f t="shared" ca="1" si="190"/>
        <v>2.2501919130763276E-3</v>
      </c>
      <c r="I277" s="18">
        <f t="shared" ca="1" si="190"/>
        <v>2.2001148039980031E-3</v>
      </c>
      <c r="J277" s="18">
        <f t="shared" ca="1" si="190"/>
        <v>2.0000617974909379E-3</v>
      </c>
      <c r="K277" s="18">
        <f t="shared" ca="1" si="190"/>
        <v>2.0000462026656821E-3</v>
      </c>
      <c r="L277" s="18">
        <f t="shared" ca="1" si="190"/>
        <v>2.0000358490020863E-3</v>
      </c>
      <c r="M277" s="18">
        <f t="shared" ca="1" si="190"/>
        <v>2.1111445598462615E-3</v>
      </c>
      <c r="N277" s="18">
        <f t="shared" ca="1" si="190"/>
        <v>2.0000230299023086E-3</v>
      </c>
      <c r="O277" s="18">
        <f t="shared" ca="1" si="190"/>
        <v>2.0909323420787071E-3</v>
      </c>
      <c r="P277" s="18">
        <f t="shared" ca="1" si="190"/>
        <v>2.0000170026667615E-3</v>
      </c>
      <c r="Q277" s="18">
        <f t="shared" ca="1" si="190"/>
        <v>2.0769403642180461E-3</v>
      </c>
      <c r="R277" s="18">
        <f t="shared" ca="1" si="190"/>
        <v>2.0000131490978453E-3</v>
      </c>
      <c r="S277" s="18">
        <f t="shared" ca="1" si="190"/>
        <v>2.0666801269209642E-3</v>
      </c>
      <c r="T277" s="18">
        <f t="shared" ca="1" si="190"/>
        <v>2.0000104922013049E-3</v>
      </c>
      <c r="U277" s="18">
        <f t="shared" ca="1" si="190"/>
        <v>2.0588343332900005E-3</v>
      </c>
      <c r="V277" s="18">
        <f t="shared" ca="1" si="190"/>
        <v>2.2222350147390068E-3</v>
      </c>
      <c r="W277" s="18">
        <f t="shared" ca="1" si="190"/>
        <v>2.0526404360949337E-3</v>
      </c>
      <c r="X277" s="18">
        <f t="shared" ca="1" si="190"/>
        <v>2.0000078793681779E-3</v>
      </c>
      <c r="Y277" s="18">
        <f t="shared" ca="1" si="190"/>
        <v>2.1428663185472326E-3</v>
      </c>
      <c r="Z277" s="18">
        <f t="shared" ca="1" si="190"/>
        <v>2.1818267982548615E-3</v>
      </c>
      <c r="AA277" s="18">
        <f t="shared" ca="1" si="190"/>
        <v>2.2174000895234447E-3</v>
      </c>
      <c r="AB277" s="18">
        <f t="shared" ca="1" si="190"/>
        <v>2.1666746514376048E-3</v>
      </c>
      <c r="AC277" s="18">
        <f t="shared" ca="1" si="190"/>
        <v>2.2000073758540839E-3</v>
      </c>
      <c r="AD277" s="18">
        <f t="shared" ca="1" si="190"/>
        <v>2.1538529608415668E-3</v>
      </c>
      <c r="AE277" s="18">
        <f t="shared" ca="1" si="190"/>
        <v>2.1851921597971819E-3</v>
      </c>
      <c r="AF277" s="18">
        <f t="shared" ca="1" si="190"/>
        <v>2.1071490137318694E-3</v>
      </c>
    </row>
    <row r="278" spans="4:32" x14ac:dyDescent="0.15">
      <c r="D278" s="18">
        <f t="shared" si="168"/>
        <v>2.2536</v>
      </c>
      <c r="E278" s="18">
        <f t="shared" ref="E278:AF278" ca="1" si="191">0.001/E$2/E196*E$3</f>
        <v>1.0002581442271755E-3</v>
      </c>
      <c r="F278" s="18">
        <f t="shared" ca="1" si="191"/>
        <v>2.0005152821024768E-3</v>
      </c>
      <c r="G278" s="18">
        <f t="shared" ca="1" si="191"/>
        <v>2.333704425236424E-3</v>
      </c>
      <c r="H278" s="18">
        <f t="shared" ca="1" si="191"/>
        <v>2.2501919105997262E-3</v>
      </c>
      <c r="I278" s="18">
        <f t="shared" ca="1" si="191"/>
        <v>2.2001148028392131E-3</v>
      </c>
      <c r="J278" s="18">
        <f t="shared" ca="1" si="191"/>
        <v>2.0000617970109664E-3</v>
      </c>
      <c r="K278" s="18">
        <f t="shared" ca="1" si="191"/>
        <v>2.000046202355399E-3</v>
      </c>
      <c r="L278" s="18">
        <f t="shared" ca="1" si="191"/>
        <v>2.0000358487900203E-3</v>
      </c>
      <c r="M278" s="18">
        <f t="shared" ca="1" si="191"/>
        <v>2.111144559660231E-3</v>
      </c>
      <c r="N278" s="18">
        <f t="shared" ca="1" si="191"/>
        <v>2.0000230297931164E-3</v>
      </c>
      <c r="O278" s="18">
        <f t="shared" ca="1" si="191"/>
        <v>2.0909323419703724E-3</v>
      </c>
      <c r="P278" s="18">
        <f t="shared" ca="1" si="191"/>
        <v>2.000017002597494E-3</v>
      </c>
      <c r="Q278" s="18">
        <f t="shared" ca="1" si="191"/>
        <v>2.0769403641483597E-3</v>
      </c>
      <c r="R278" s="18">
        <f t="shared" ca="1" si="191"/>
        <v>2.0000131490507372E-3</v>
      </c>
      <c r="S278" s="18">
        <f t="shared" ca="1" si="191"/>
        <v>2.066680126872967E-3</v>
      </c>
      <c r="T278" s="18">
        <f t="shared" ca="1" si="191"/>
        <v>2.0000104921677271E-3</v>
      </c>
      <c r="U278" s="18">
        <f t="shared" ca="1" si="191"/>
        <v>2.0588343332554205E-3</v>
      </c>
      <c r="V278" s="18">
        <f t="shared" ca="1" si="191"/>
        <v>2.2222350146961218E-3</v>
      </c>
      <c r="W278" s="18">
        <f t="shared" ca="1" si="191"/>
        <v>2.0526404360692268E-3</v>
      </c>
      <c r="X278" s="18">
        <f t="shared" ca="1" si="191"/>
        <v>2.0000078793463261E-3</v>
      </c>
      <c r="Y278" s="18">
        <f t="shared" ca="1" si="191"/>
        <v>2.1428663185207031E-3</v>
      </c>
      <c r="Z278" s="18">
        <f t="shared" ca="1" si="191"/>
        <v>2.1818267982309366E-3</v>
      </c>
      <c r="AA278" s="18">
        <f t="shared" ca="1" si="191"/>
        <v>2.2174000894990119E-3</v>
      </c>
      <c r="AB278" s="18">
        <f t="shared" ca="1" si="191"/>
        <v>2.1666746514161879E-3</v>
      </c>
      <c r="AC278" s="18">
        <f t="shared" ca="1" si="191"/>
        <v>2.200007375835214E-3</v>
      </c>
      <c r="AD278" s="18">
        <f t="shared" ca="1" si="191"/>
        <v>2.1538529608246589E-3</v>
      </c>
      <c r="AE278" s="18">
        <f t="shared" ca="1" si="191"/>
        <v>2.1851921597797717E-3</v>
      </c>
      <c r="AF278" s="18">
        <f t="shared" ca="1" si="191"/>
        <v>2.1071490137171654E-3</v>
      </c>
    </row>
    <row r="279" spans="4:32" x14ac:dyDescent="0.15">
      <c r="D279" s="18">
        <f t="shared" si="168"/>
        <v>2.8371</v>
      </c>
      <c r="E279" s="18">
        <f t="shared" ref="E279:AF279" ca="1" si="192">0.001/E$2/E197*E$3</f>
        <v>1.000258136930475E-3</v>
      </c>
      <c r="F279" s="18">
        <f t="shared" ca="1" si="192"/>
        <v>2.0005152675517286E-3</v>
      </c>
      <c r="G279" s="18">
        <f t="shared" ca="1" si="192"/>
        <v>2.3337044170038358E-3</v>
      </c>
      <c r="H279" s="18">
        <f t="shared" ca="1" si="192"/>
        <v>2.2501919074820022E-3</v>
      </c>
      <c r="I279" s="18">
        <f t="shared" ca="1" si="192"/>
        <v>2.2001148013804372E-3</v>
      </c>
      <c r="J279" s="18">
        <f t="shared" ca="1" si="192"/>
        <v>2.0000617964067379E-3</v>
      </c>
      <c r="K279" s="18">
        <f t="shared" ca="1" si="192"/>
        <v>2.0000462019647888E-3</v>
      </c>
      <c r="L279" s="18">
        <f t="shared" ca="1" si="192"/>
        <v>2.0000358485230529E-3</v>
      </c>
      <c r="M279" s="18">
        <f t="shared" ca="1" si="192"/>
        <v>2.1111445594260395E-3</v>
      </c>
      <c r="N279" s="18">
        <f t="shared" ca="1" si="192"/>
        <v>2.0000230296556552E-3</v>
      </c>
      <c r="O279" s="18">
        <f t="shared" ca="1" si="192"/>
        <v>2.0909323418339901E-3</v>
      </c>
      <c r="P279" s="18">
        <f t="shared" ca="1" si="192"/>
        <v>2.0000170025102943E-3</v>
      </c>
      <c r="Q279" s="18">
        <f t="shared" ca="1" si="192"/>
        <v>2.0769403640606317E-3</v>
      </c>
      <c r="R279" s="18">
        <f t="shared" ca="1" si="192"/>
        <v>2.000013148991433E-3</v>
      </c>
      <c r="S279" s="18">
        <f t="shared" ca="1" si="192"/>
        <v>2.066680126812544E-3</v>
      </c>
      <c r="T279" s="18">
        <f t="shared" ca="1" si="192"/>
        <v>2.0000104921254563E-3</v>
      </c>
      <c r="U279" s="18">
        <f t="shared" ca="1" si="192"/>
        <v>2.0588343332118876E-3</v>
      </c>
      <c r="V279" s="18">
        <f t="shared" ca="1" si="192"/>
        <v>2.2222350146421338E-3</v>
      </c>
      <c r="W279" s="18">
        <f t="shared" ca="1" si="192"/>
        <v>2.0526404360368643E-3</v>
      </c>
      <c r="X279" s="18">
        <f t="shared" ca="1" si="192"/>
        <v>2.0000078793188168E-3</v>
      </c>
      <c r="Y279" s="18">
        <f t="shared" ca="1" si="192"/>
        <v>2.1428663184873053E-3</v>
      </c>
      <c r="Z279" s="18">
        <f t="shared" ca="1" si="192"/>
        <v>2.1818267982008175E-3</v>
      </c>
      <c r="AA279" s="18">
        <f t="shared" ca="1" si="192"/>
        <v>2.2174000894682536E-3</v>
      </c>
      <c r="AB279" s="18">
        <f t="shared" ca="1" si="192"/>
        <v>2.1666746513892255E-3</v>
      </c>
      <c r="AC279" s="18">
        <f t="shared" ca="1" si="192"/>
        <v>2.2000073758114587E-3</v>
      </c>
      <c r="AD279" s="18">
        <f t="shared" ca="1" si="192"/>
        <v>2.1538529608033734E-3</v>
      </c>
      <c r="AE279" s="18">
        <f t="shared" ca="1" si="192"/>
        <v>2.1851921597578539E-3</v>
      </c>
      <c r="AF279" s="18">
        <f t="shared" ca="1" si="192"/>
        <v>2.1071490136986546E-3</v>
      </c>
    </row>
    <row r="280" spans="4:32" x14ac:dyDescent="0.15">
      <c r="D280" s="18">
        <f t="shared" si="168"/>
        <v>3.5716999999999999</v>
      </c>
      <c r="E280" s="18">
        <f t="shared" ref="E280:AF280" ca="1" si="193">0.001/E$2/E198*E$3</f>
        <v>1.0002581277447004E-3</v>
      </c>
      <c r="F280" s="18">
        <f t="shared" ca="1" si="193"/>
        <v>2.0005152492338736E-3</v>
      </c>
      <c r="G280" s="18">
        <f t="shared" ca="1" si="193"/>
        <v>2.3337044066397694E-3</v>
      </c>
      <c r="H280" s="18">
        <f t="shared" ca="1" si="193"/>
        <v>2.2501919035570368E-3</v>
      </c>
      <c r="I280" s="18">
        <f t="shared" ca="1" si="193"/>
        <v>2.2001147995439449E-3</v>
      </c>
      <c r="J280" s="18">
        <f t="shared" ca="1" si="193"/>
        <v>2.0000617956460543E-3</v>
      </c>
      <c r="K280" s="18">
        <f t="shared" ca="1" si="193"/>
        <v>2.0000462014730346E-3</v>
      </c>
      <c r="L280" s="18">
        <f t="shared" ca="1" si="193"/>
        <v>2.0000358481869571E-3</v>
      </c>
      <c r="M280" s="18">
        <f t="shared" ca="1" si="193"/>
        <v>2.1111445591312063E-3</v>
      </c>
      <c r="N280" s="18">
        <f t="shared" ca="1" si="193"/>
        <v>2.0000230294825996E-3</v>
      </c>
      <c r="O280" s="18">
        <f t="shared" ca="1" si="193"/>
        <v>2.0909323416622937E-3</v>
      </c>
      <c r="P280" s="18">
        <f t="shared" ca="1" si="193"/>
        <v>2.000017002400514E-3</v>
      </c>
      <c r="Q280" s="18">
        <f t="shared" ca="1" si="193"/>
        <v>2.0769403639501875E-3</v>
      </c>
      <c r="R280" s="18">
        <f t="shared" ca="1" si="193"/>
        <v>2.0000131489167718E-3</v>
      </c>
      <c r="S280" s="18">
        <f t="shared" ca="1" si="193"/>
        <v>2.066680126736475E-3</v>
      </c>
      <c r="T280" s="18">
        <f t="shared" ca="1" si="193"/>
        <v>2.0000104920722393E-3</v>
      </c>
      <c r="U280" s="18">
        <f t="shared" ca="1" si="193"/>
        <v>2.0588343331570821E-3</v>
      </c>
      <c r="V280" s="18">
        <f t="shared" ca="1" si="193"/>
        <v>2.222235014574166E-3</v>
      </c>
      <c r="W280" s="18">
        <f t="shared" ca="1" si="193"/>
        <v>2.0526404359961217E-3</v>
      </c>
      <c r="X280" s="18">
        <f t="shared" ca="1" si="193"/>
        <v>2.0000078792841839E-3</v>
      </c>
      <c r="Y280" s="18">
        <f t="shared" ca="1" si="193"/>
        <v>2.1428663184452595E-3</v>
      </c>
      <c r="Z280" s="18">
        <f t="shared" ca="1" si="193"/>
        <v>2.1818267981628995E-3</v>
      </c>
      <c r="AA280" s="18">
        <f t="shared" ca="1" si="193"/>
        <v>2.2174000894295306E-3</v>
      </c>
      <c r="AB280" s="18">
        <f t="shared" ca="1" si="193"/>
        <v>2.1666746513552817E-3</v>
      </c>
      <c r="AC280" s="18">
        <f t="shared" ca="1" si="193"/>
        <v>2.2000073757815512E-3</v>
      </c>
      <c r="AD280" s="18">
        <f t="shared" ca="1" si="193"/>
        <v>2.1538529607765763E-3</v>
      </c>
      <c r="AE280" s="18">
        <f t="shared" ca="1" si="193"/>
        <v>2.185192159730261E-3</v>
      </c>
      <c r="AF280" s="18">
        <f t="shared" ca="1" si="193"/>
        <v>2.1071490136753512E-3</v>
      </c>
    </row>
    <row r="281" spans="4:32" x14ac:dyDescent="0.15">
      <c r="D281" s="18">
        <f t="shared" si="168"/>
        <v>4.4965000000000002</v>
      </c>
      <c r="E281" s="18">
        <f t="shared" ref="E281:AF281" ca="1" si="194">0.001/E$2/E199*E$3</f>
        <v>1.0002581161812753E-3</v>
      </c>
      <c r="F281" s="18">
        <f t="shared" ca="1" si="194"/>
        <v>2.0005152261746151E-3</v>
      </c>
      <c r="G281" s="18">
        <f t="shared" ca="1" si="194"/>
        <v>2.3337043935928946E-3</v>
      </c>
      <c r="H281" s="18">
        <f t="shared" ca="1" si="194"/>
        <v>2.2501918986160057E-3</v>
      </c>
      <c r="I281" s="18">
        <f t="shared" ca="1" si="194"/>
        <v>2.2001147972320169E-3</v>
      </c>
      <c r="J281" s="18">
        <f t="shared" ca="1" si="194"/>
        <v>2.0000617946884375E-3</v>
      </c>
      <c r="K281" s="18">
        <f t="shared" ca="1" si="194"/>
        <v>2.000046200853969E-3</v>
      </c>
      <c r="L281" s="18">
        <f t="shared" ca="1" si="194"/>
        <v>2.0000358477638477E-3</v>
      </c>
      <c r="M281" s="18">
        <f t="shared" ca="1" si="194"/>
        <v>2.1111445587600418E-3</v>
      </c>
      <c r="N281" s="18">
        <f t="shared" ca="1" si="194"/>
        <v>2.00002302926474E-3</v>
      </c>
      <c r="O281" s="18">
        <f t="shared" ca="1" si="194"/>
        <v>2.0909323414461446E-3</v>
      </c>
      <c r="P281" s="18">
        <f t="shared" ca="1" si="194"/>
        <v>2.0000170022623116E-3</v>
      </c>
      <c r="Q281" s="18">
        <f t="shared" ca="1" si="194"/>
        <v>2.076940363811149E-3</v>
      </c>
      <c r="R281" s="18">
        <f t="shared" ca="1" si="194"/>
        <v>2.0000131488227815E-3</v>
      </c>
      <c r="S281" s="18">
        <f t="shared" ca="1" si="194"/>
        <v>2.0666801266407114E-3</v>
      </c>
      <c r="T281" s="18">
        <f t="shared" ca="1" si="194"/>
        <v>2.0000104920052447E-3</v>
      </c>
      <c r="U281" s="18">
        <f t="shared" ca="1" si="194"/>
        <v>2.0588343330880873E-3</v>
      </c>
      <c r="V281" s="18">
        <f t="shared" ca="1" si="194"/>
        <v>2.2222350144886008E-3</v>
      </c>
      <c r="W281" s="18">
        <f t="shared" ca="1" si="194"/>
        <v>2.0526404359448307E-3</v>
      </c>
      <c r="X281" s="18">
        <f t="shared" ca="1" si="194"/>
        <v>2.0000078792405851E-3</v>
      </c>
      <c r="Y281" s="18">
        <f t="shared" ca="1" si="194"/>
        <v>2.1428663183923275E-3</v>
      </c>
      <c r="Z281" s="18">
        <f t="shared" ca="1" si="194"/>
        <v>2.1818267981151642E-3</v>
      </c>
      <c r="AA281" s="18">
        <f t="shared" ca="1" si="194"/>
        <v>2.2174000893807823E-3</v>
      </c>
      <c r="AB281" s="18">
        <f t="shared" ca="1" si="194"/>
        <v>2.166674651312549E-3</v>
      </c>
      <c r="AC281" s="18">
        <f t="shared" ca="1" si="194"/>
        <v>2.2000073757439016E-3</v>
      </c>
      <c r="AD281" s="18">
        <f t="shared" ca="1" si="194"/>
        <v>2.1538529607428411E-3</v>
      </c>
      <c r="AE281" s="18">
        <f t="shared" ca="1" si="194"/>
        <v>2.1851921596955236E-3</v>
      </c>
      <c r="AF281" s="18">
        <f t="shared" ca="1" si="194"/>
        <v>2.1071490136460136E-3</v>
      </c>
    </row>
    <row r="282" spans="4:32" x14ac:dyDescent="0.15">
      <c r="D282" s="18">
        <f t="shared" si="168"/>
        <v>5.6607000000000003</v>
      </c>
      <c r="E282" s="18">
        <f t="shared" ref="E282:AF282" ca="1" si="195">0.001/E$2/E200*E$3</f>
        <v>1.0002581016255684E-3</v>
      </c>
      <c r="F282" s="18">
        <f t="shared" ca="1" si="195"/>
        <v>2.0005151971482808E-3</v>
      </c>
      <c r="G282" s="18">
        <f t="shared" ca="1" si="195"/>
        <v>2.3337043771695953E-3</v>
      </c>
      <c r="H282" s="18">
        <f t="shared" ca="1" si="195"/>
        <v>2.2501918923961755E-3</v>
      </c>
      <c r="I282" s="18">
        <f t="shared" ca="1" si="195"/>
        <v>2.2001147943217065E-3</v>
      </c>
      <c r="J282" s="18">
        <f t="shared" ca="1" si="195"/>
        <v>2.0000617934829569E-3</v>
      </c>
      <c r="K282" s="18">
        <f t="shared" ca="1" si="195"/>
        <v>2.0000462000746649E-3</v>
      </c>
      <c r="L282" s="18">
        <f t="shared" ca="1" si="195"/>
        <v>2.0000358472312199E-3</v>
      </c>
      <c r="M282" s="18">
        <f t="shared" ca="1" si="195"/>
        <v>2.1111445582928036E-3</v>
      </c>
      <c r="N282" s="18">
        <f t="shared" ca="1" si="195"/>
        <v>2.000023028990488E-3</v>
      </c>
      <c r="O282" s="18">
        <f t="shared" ca="1" si="195"/>
        <v>2.0909323411740458E-3</v>
      </c>
      <c r="P282" s="18">
        <f t="shared" ca="1" si="195"/>
        <v>2.0000170020883358E-3</v>
      </c>
      <c r="Q282" s="18">
        <f t="shared" ca="1" si="195"/>
        <v>2.0769403636361206E-3</v>
      </c>
      <c r="R282" s="18">
        <f t="shared" ca="1" si="195"/>
        <v>2.0000131487044612E-3</v>
      </c>
      <c r="S282" s="18">
        <f t="shared" ca="1" si="195"/>
        <v>2.0666801265201594E-3</v>
      </c>
      <c r="T282" s="18">
        <f t="shared" ca="1" si="195"/>
        <v>2.0000104919209076E-3</v>
      </c>
      <c r="U282" s="18">
        <f t="shared" ca="1" si="195"/>
        <v>2.0588343330012328E-3</v>
      </c>
      <c r="V282" s="18">
        <f t="shared" ca="1" si="195"/>
        <v>2.222235014380887E-3</v>
      </c>
      <c r="W282" s="18">
        <f t="shared" ca="1" si="195"/>
        <v>2.0526404358802625E-3</v>
      </c>
      <c r="X282" s="18">
        <f t="shared" ca="1" si="195"/>
        <v>2.0000078791856998E-3</v>
      </c>
      <c r="Y282" s="18">
        <f t="shared" ca="1" si="195"/>
        <v>2.1428663183256937E-3</v>
      </c>
      <c r="Z282" s="18">
        <f t="shared" ca="1" si="195"/>
        <v>2.1818267980550725E-3</v>
      </c>
      <c r="AA282" s="18">
        <f t="shared" ca="1" si="195"/>
        <v>2.2174000893194147E-3</v>
      </c>
      <c r="AB282" s="18">
        <f t="shared" ca="1" si="195"/>
        <v>2.1666746512587552E-3</v>
      </c>
      <c r="AC282" s="18">
        <f t="shared" ca="1" si="195"/>
        <v>2.2000073756965055E-3</v>
      </c>
      <c r="AD282" s="18">
        <f t="shared" ca="1" si="195"/>
        <v>2.1538529607003734E-3</v>
      </c>
      <c r="AE282" s="18">
        <f t="shared" ca="1" si="195"/>
        <v>2.1851921596517947E-3</v>
      </c>
      <c r="AF282" s="18">
        <f t="shared" ca="1" si="195"/>
        <v>2.1071490136090817E-3</v>
      </c>
    </row>
    <row r="283" spans="4:32" x14ac:dyDescent="0.15">
      <c r="D283" s="18">
        <f t="shared" si="168"/>
        <v>7.1264000000000003</v>
      </c>
      <c r="E283" s="18">
        <f t="shared" ref="E283:AF283" ca="1" si="196">0.001/E$2/E201*E$3</f>
        <v>1.0002580833020319E-3</v>
      </c>
      <c r="F283" s="18">
        <f t="shared" ca="1" si="196"/>
        <v>2.0005151606083075E-3</v>
      </c>
      <c r="G283" s="18">
        <f t="shared" ca="1" si="196"/>
        <v>2.333704356494604E-3</v>
      </c>
      <c r="H283" s="18">
        <f t="shared" ca="1" si="196"/>
        <v>2.2501918845659885E-3</v>
      </c>
      <c r="I283" s="18">
        <f t="shared" ca="1" si="196"/>
        <v>2.200114790657853E-3</v>
      </c>
      <c r="J283" s="18">
        <f t="shared" ca="1" si="196"/>
        <v>2.0000617919653358E-3</v>
      </c>
      <c r="K283" s="18">
        <f t="shared" ca="1" si="196"/>
        <v>2.0000461990935681E-3</v>
      </c>
      <c r="L283" s="18">
        <f t="shared" ca="1" si="196"/>
        <v>2.0000358465606708E-3</v>
      </c>
      <c r="M283" s="18">
        <f t="shared" ca="1" si="196"/>
        <v>2.1111445577045762E-3</v>
      </c>
      <c r="N283" s="18">
        <f t="shared" ca="1" si="196"/>
        <v>2.0000230286452182E-3</v>
      </c>
      <c r="O283" s="18">
        <f t="shared" ca="1" si="196"/>
        <v>2.0909323408314865E-3</v>
      </c>
      <c r="P283" s="18">
        <f t="shared" ca="1" si="196"/>
        <v>2.0000170018693083E-3</v>
      </c>
      <c r="Q283" s="18">
        <f t="shared" ca="1" si="196"/>
        <v>2.0769403634157669E-3</v>
      </c>
      <c r="R283" s="18">
        <f t="shared" ca="1" si="196"/>
        <v>2.0000131485555009E-3</v>
      </c>
      <c r="S283" s="18">
        <f t="shared" ca="1" si="196"/>
        <v>2.0666801263683893E-3</v>
      </c>
      <c r="T283" s="18">
        <f t="shared" ca="1" si="196"/>
        <v>2.0000104918147313E-3</v>
      </c>
      <c r="U283" s="18">
        <f t="shared" ca="1" si="196"/>
        <v>2.0588343328918871E-3</v>
      </c>
      <c r="V283" s="18">
        <f t="shared" ca="1" si="196"/>
        <v>2.2222350142452798E-3</v>
      </c>
      <c r="W283" s="18">
        <f t="shared" ca="1" si="196"/>
        <v>2.0526404357989738E-3</v>
      </c>
      <c r="X283" s="18">
        <f t="shared" ca="1" si="196"/>
        <v>2.0000078791166014E-3</v>
      </c>
      <c r="Y283" s="18">
        <f t="shared" ca="1" si="196"/>
        <v>2.1428663182418042E-3</v>
      </c>
      <c r="Z283" s="18">
        <f t="shared" ca="1" si="196"/>
        <v>2.1818267979794191E-3</v>
      </c>
      <c r="AA283" s="18">
        <f t="shared" ca="1" si="196"/>
        <v>2.2174000892421558E-3</v>
      </c>
      <c r="AB283" s="18">
        <f t="shared" ca="1" si="196"/>
        <v>2.1666746511910312E-3</v>
      </c>
      <c r="AC283" s="18">
        <f t="shared" ca="1" si="196"/>
        <v>2.2000073756368358E-3</v>
      </c>
      <c r="AD283" s="18">
        <f t="shared" ca="1" si="196"/>
        <v>2.1538529606469079E-3</v>
      </c>
      <c r="AE283" s="18">
        <f t="shared" ca="1" si="196"/>
        <v>2.1851921595967415E-3</v>
      </c>
      <c r="AF283" s="18">
        <f t="shared" ca="1" si="196"/>
        <v>2.1071490135625864E-3</v>
      </c>
    </row>
    <row r="284" spans="4:32" x14ac:dyDescent="0.15">
      <c r="D284" s="18">
        <f t="shared" si="168"/>
        <v>8.9716000000000005</v>
      </c>
      <c r="E284" s="18">
        <f t="shared" ref="E284:AF284" ca="1" si="197">0.001/E$2/E202*E$3</f>
        <v>1.0002580602369283E-3</v>
      </c>
      <c r="F284" s="18">
        <f t="shared" ca="1" si="197"/>
        <v>2.000515114612909E-3</v>
      </c>
      <c r="G284" s="18">
        <f t="shared" ca="1" si="197"/>
        <v>2.3337043304688877E-3</v>
      </c>
      <c r="H284" s="18">
        <f t="shared" ca="1" si="197"/>
        <v>2.2501918747090859E-3</v>
      </c>
      <c r="I284" s="18">
        <f t="shared" ca="1" si="197"/>
        <v>2.200114786045601E-3</v>
      </c>
      <c r="J284" s="18">
        <f t="shared" ca="1" si="197"/>
        <v>2.000061790054851E-3</v>
      </c>
      <c r="K284" s="18">
        <f t="shared" ca="1" si="197"/>
        <v>2.0000461978584893E-3</v>
      </c>
      <c r="L284" s="18">
        <f t="shared" ca="1" si="197"/>
        <v>2.0000358457165301E-3</v>
      </c>
      <c r="M284" s="18">
        <f t="shared" ca="1" si="197"/>
        <v>2.1111445569640661E-3</v>
      </c>
      <c r="N284" s="18">
        <f t="shared" ca="1" si="197"/>
        <v>2.0000230282105624E-3</v>
      </c>
      <c r="O284" s="18">
        <f t="shared" ca="1" si="197"/>
        <v>2.0909323404002434E-3</v>
      </c>
      <c r="P284" s="18">
        <f t="shared" ca="1" si="197"/>
        <v>2.0000170015935757E-3</v>
      </c>
      <c r="Q284" s="18">
        <f t="shared" ca="1" si="197"/>
        <v>2.0769403631383659E-3</v>
      </c>
      <c r="R284" s="18">
        <f t="shared" ca="1" si="197"/>
        <v>2.0000131483679756E-3</v>
      </c>
      <c r="S284" s="18">
        <f t="shared" ca="1" si="197"/>
        <v>2.0666801261773264E-3</v>
      </c>
      <c r="T284" s="18">
        <f t="shared" ca="1" si="197"/>
        <v>2.0000104916810661E-3</v>
      </c>
      <c r="U284" s="18">
        <f t="shared" ca="1" si="197"/>
        <v>2.0588343327542311E-3</v>
      </c>
      <c r="V284" s="18">
        <f t="shared" ca="1" si="197"/>
        <v>2.2222350140745644E-3</v>
      </c>
      <c r="W284" s="18">
        <f t="shared" ca="1" si="197"/>
        <v>2.0526404356966395E-3</v>
      </c>
      <c r="X284" s="18">
        <f t="shared" ca="1" si="197"/>
        <v>2.0000078790296132E-3</v>
      </c>
      <c r="Y284" s="18">
        <f t="shared" ca="1" si="197"/>
        <v>2.142866318136196E-3</v>
      </c>
      <c r="Z284" s="18">
        <f t="shared" ca="1" si="197"/>
        <v>2.1818267978841793E-3</v>
      </c>
      <c r="AA284" s="18">
        <f t="shared" ca="1" si="197"/>
        <v>2.2174000891448937E-3</v>
      </c>
      <c r="AB284" s="18">
        <f t="shared" ca="1" si="197"/>
        <v>2.166674651105773E-3</v>
      </c>
      <c r="AC284" s="18">
        <f t="shared" ca="1" si="197"/>
        <v>2.2000073755617175E-3</v>
      </c>
      <c r="AD284" s="18">
        <f t="shared" ca="1" si="197"/>
        <v>2.1538529605795997E-3</v>
      </c>
      <c r="AE284" s="18">
        <f t="shared" ca="1" si="197"/>
        <v>2.185192159527435E-3</v>
      </c>
      <c r="AF284" s="18">
        <f t="shared" ca="1" si="197"/>
        <v>2.1071490135040529E-3</v>
      </c>
    </row>
    <row r="285" spans="4:32" x14ac:dyDescent="0.15">
      <c r="D285" s="18">
        <f t="shared" si="168"/>
        <v>11.295</v>
      </c>
      <c r="E285" s="18">
        <f t="shared" ref="E285:AF285" ca="1" si="198">0.001/E$2/E203*E$3</f>
        <v>1.0003113729532365E-3</v>
      </c>
      <c r="F285" s="18">
        <f t="shared" ca="1" si="198"/>
        <v>2.0006215152864118E-3</v>
      </c>
      <c r="G285" s="18">
        <f t="shared" ca="1" si="198"/>
        <v>2.3337810963231019E-3</v>
      </c>
      <c r="H285" s="18">
        <f t="shared" ca="1" si="198"/>
        <v>2.2502316249531488E-3</v>
      </c>
      <c r="I285" s="18">
        <f t="shared" ca="1" si="198"/>
        <v>2.2001386975061279E-3</v>
      </c>
      <c r="J285" s="18">
        <f t="shared" ca="1" si="198"/>
        <v>2.0000746036663492E-3</v>
      </c>
      <c r="K285" s="18">
        <f t="shared" ca="1" si="198"/>
        <v>2.0000557451992397E-3</v>
      </c>
      <c r="L285" s="18">
        <f t="shared" ca="1" si="198"/>
        <v>2.0000432348276395E-3</v>
      </c>
      <c r="M285" s="18">
        <f t="shared" ca="1" si="198"/>
        <v>2.1111514440954847E-3</v>
      </c>
      <c r="N285" s="18">
        <f t="shared" ca="1" si="198"/>
        <v>2.0000277783969876E-3</v>
      </c>
      <c r="O285" s="18">
        <f t="shared" ca="1" si="198"/>
        <v>2.0909370379351209E-3</v>
      </c>
      <c r="P285" s="18">
        <f t="shared" ca="1" si="198"/>
        <v>2.0000204464292646E-3</v>
      </c>
      <c r="Q285" s="18">
        <f t="shared" ca="1" si="198"/>
        <v>2.076943796939624E-3</v>
      </c>
      <c r="R285" s="18">
        <f t="shared" ca="1" si="198"/>
        <v>2.0000157721979288E-3</v>
      </c>
      <c r="S285" s="18">
        <f t="shared" ca="1" si="198"/>
        <v>2.0666827584522375E-3</v>
      </c>
      <c r="T285" s="18">
        <f t="shared" ca="1" si="198"/>
        <v>2.0000125655277347E-3</v>
      </c>
      <c r="U285" s="18">
        <f t="shared" ca="1" si="198"/>
        <v>2.0588364252191321E-3</v>
      </c>
      <c r="V285" s="18">
        <f t="shared" ca="1" si="198"/>
        <v>2.2222374474314857E-3</v>
      </c>
      <c r="W285" s="18">
        <f t="shared" ca="1" si="198"/>
        <v>2.0526421339087187E-3</v>
      </c>
      <c r="X285" s="18">
        <f t="shared" ca="1" si="198"/>
        <v>2.0000093595311927E-3</v>
      </c>
      <c r="Y285" s="18">
        <f t="shared" ca="1" si="198"/>
        <v>2.1428680176666924E-3</v>
      </c>
      <c r="Z285" s="18">
        <f t="shared" ca="1" si="198"/>
        <v>2.1818284066785565E-3</v>
      </c>
      <c r="AA285" s="18">
        <f t="shared" ca="1" si="198"/>
        <v>2.2174016980202179E-3</v>
      </c>
      <c r="AB285" s="18">
        <f t="shared" ca="1" si="198"/>
        <v>2.1666760852684934E-3</v>
      </c>
      <c r="AC285" s="18">
        <f t="shared" ca="1" si="198"/>
        <v>2.2000087195587609E-3</v>
      </c>
      <c r="AD285" s="18">
        <f t="shared" ca="1" si="198"/>
        <v>2.1538541770501239E-3</v>
      </c>
      <c r="AE285" s="18">
        <f t="shared" ca="1" si="198"/>
        <v>2.1851933826839941E-3</v>
      </c>
      <c r="AF285" s="18">
        <f t="shared" ca="1" si="198"/>
        <v>2.1071500702653872E-3</v>
      </c>
    </row>
    <row r="286" spans="4:32" x14ac:dyDescent="0.15">
      <c r="D286" s="18">
        <f t="shared" si="168"/>
        <v>14.218999999999999</v>
      </c>
      <c r="E286" s="18">
        <f t="shared" ref="E286:AF286" ca="1" si="199">0.001/E$2/E204*E$3</f>
        <v>1.0004435923167639E-3</v>
      </c>
      <c r="F286" s="18">
        <f t="shared" ca="1" si="199"/>
        <v>2.0008854406441449E-3</v>
      </c>
      <c r="G286" s="18">
        <f t="shared" ca="1" si="199"/>
        <v>2.3339717466262905E-3</v>
      </c>
      <c r="H286" s="18">
        <f t="shared" ca="1" si="199"/>
        <v>2.2503304907135779E-3</v>
      </c>
      <c r="I286" s="18">
        <f t="shared" ca="1" si="199"/>
        <v>2.2001982647919579E-3</v>
      </c>
      <c r="J286" s="18">
        <f t="shared" ca="1" si="199"/>
        <v>2.0001064842011967E-3</v>
      </c>
      <c r="K286" s="18">
        <f t="shared" ca="1" si="199"/>
        <v>2.0000794815793646E-3</v>
      </c>
      <c r="L286" s="18">
        <f t="shared" ca="1" si="199"/>
        <v>2.0000616031877762E-3</v>
      </c>
      <c r="M286" s="18">
        <f t="shared" ca="1" si="199"/>
        <v>2.1111685629530458E-3</v>
      </c>
      <c r="N286" s="18">
        <f t="shared" ca="1" si="199"/>
        <v>2.0000395924576276E-3</v>
      </c>
      <c r="O286" s="18">
        <f t="shared" ca="1" si="199"/>
        <v>2.0909486637858848E-3</v>
      </c>
      <c r="P286" s="18">
        <f t="shared" ca="1" si="199"/>
        <v>2.000028979105976E-3</v>
      </c>
      <c r="Q286" s="18">
        <f t="shared" ca="1" si="199"/>
        <v>2.0769522571392799E-3</v>
      </c>
      <c r="R286" s="18">
        <f t="shared" ca="1" si="199"/>
        <v>2.0000222467118495E-3</v>
      </c>
      <c r="S286" s="18">
        <f t="shared" ca="1" si="199"/>
        <v>2.0666892240776774E-3</v>
      </c>
      <c r="T286" s="18">
        <f t="shared" ca="1" si="199"/>
        <v>2.0000176698938728E-3</v>
      </c>
      <c r="U286" s="18">
        <f t="shared" ca="1" si="199"/>
        <v>2.0588415534318668E-3</v>
      </c>
      <c r="V286" s="18">
        <f t="shared" ca="1" si="199"/>
        <v>2.2222433823022116E-3</v>
      </c>
      <c r="W286" s="18">
        <f t="shared" ca="1" si="199"/>
        <v>2.0526462845302028E-3</v>
      </c>
      <c r="X286" s="18">
        <f t="shared" ca="1" si="199"/>
        <v>2.0000129608562988E-3</v>
      </c>
      <c r="Y286" s="18">
        <f t="shared" ca="1" si="199"/>
        <v>2.142872136475201E-3</v>
      </c>
      <c r="Z286" s="18">
        <f t="shared" ca="1" si="199"/>
        <v>2.1818323153303754E-3</v>
      </c>
      <c r="AA286" s="18">
        <f t="shared" ca="1" si="199"/>
        <v>2.2174055889200516E-3</v>
      </c>
      <c r="AB286" s="18">
        <f t="shared" ca="1" si="199"/>
        <v>2.1666795381094957E-3</v>
      </c>
      <c r="AC286" s="18">
        <f t="shared" ca="1" si="199"/>
        <v>2.2000119668165274E-3</v>
      </c>
      <c r="AD286" s="18">
        <f t="shared" ca="1" si="199"/>
        <v>2.1538571010990613E-3</v>
      </c>
      <c r="AE286" s="18">
        <f t="shared" ca="1" si="199"/>
        <v>2.1851963112467098E-3</v>
      </c>
      <c r="AF286" s="18">
        <f t="shared" ca="1" si="199"/>
        <v>2.1071525882934428E-3</v>
      </c>
    </row>
    <row r="287" spans="4:32" x14ac:dyDescent="0.15">
      <c r="D287" s="18">
        <f t="shared" si="168"/>
        <v>17.901</v>
      </c>
      <c r="E287" s="18">
        <f t="shared" ref="E287:AF287" ca="1" si="200">0.001/E$2/E205*E$3</f>
        <v>1.00063075848741E-3</v>
      </c>
      <c r="F287" s="18">
        <f t="shared" ca="1" si="200"/>
        <v>2.0012589539434478E-3</v>
      </c>
      <c r="G287" s="18">
        <f t="shared" ca="1" si="200"/>
        <v>2.334242167095889E-3</v>
      </c>
      <c r="H287" s="18">
        <f t="shared" ca="1" si="200"/>
        <v>2.2504709917008769E-3</v>
      </c>
      <c r="I287" s="18">
        <f t="shared" ca="1" si="200"/>
        <v>2.2002831550114919E-3</v>
      </c>
      <c r="J287" s="18">
        <f t="shared" ca="1" si="200"/>
        <v>2.000151889075227E-3</v>
      </c>
      <c r="K287" s="18">
        <f t="shared" ca="1" si="200"/>
        <v>2.0001132589513391E-3</v>
      </c>
      <c r="L287" s="18">
        <f t="shared" ca="1" si="200"/>
        <v>2.0000877173396124E-3</v>
      </c>
      <c r="M287" s="18">
        <f t="shared" ca="1" si="200"/>
        <v>2.11119291727153E-3</v>
      </c>
      <c r="N287" s="18">
        <f t="shared" ca="1" si="200"/>
        <v>2.000056405151556E-3</v>
      </c>
      <c r="O287" s="18">
        <f t="shared" ca="1" si="200"/>
        <v>2.0909651033994428E-3</v>
      </c>
      <c r="P287" s="18">
        <f t="shared" ca="1" si="200"/>
        <v>2.0000410564736527E-3</v>
      </c>
      <c r="Q287" s="18">
        <f t="shared" ca="1" si="200"/>
        <v>2.0769641616646024E-3</v>
      </c>
      <c r="R287" s="18">
        <f t="shared" ca="1" si="200"/>
        <v>2.0000313702655389E-3</v>
      </c>
      <c r="S287" s="18">
        <f t="shared" ca="1" si="200"/>
        <v>2.066698274309072E-3</v>
      </c>
      <c r="T287" s="18">
        <f t="shared" ca="1" si="200"/>
        <v>2.0000248398682093E-3</v>
      </c>
      <c r="U287" s="18">
        <f t="shared" ca="1" si="200"/>
        <v>2.0588487141354208E-3</v>
      </c>
      <c r="V287" s="18">
        <f t="shared" ca="1" si="200"/>
        <v>2.2222516268294722E-3</v>
      </c>
      <c r="W287" s="18">
        <f t="shared" ca="1" si="200"/>
        <v>2.0526520613810468E-3</v>
      </c>
      <c r="X287" s="18">
        <f t="shared" ca="1" si="200"/>
        <v>2.0000179440160543E-3</v>
      </c>
      <c r="Y287" s="18">
        <f t="shared" ca="1" si="200"/>
        <v>2.1428778138574381E-3</v>
      </c>
      <c r="Z287" s="18">
        <f t="shared" ca="1" si="200"/>
        <v>2.1818377115309885E-3</v>
      </c>
      <c r="AA287" s="18">
        <f t="shared" ca="1" si="200"/>
        <v>2.2174109305585629E-3</v>
      </c>
      <c r="AB287" s="18">
        <f t="shared" ca="1" si="200"/>
        <v>2.1666842531715995E-3</v>
      </c>
      <c r="AC287" s="18">
        <f t="shared" ca="1" si="200"/>
        <v>2.2000164194173649E-3</v>
      </c>
      <c r="AD287" s="18">
        <f t="shared" ca="1" si="200"/>
        <v>2.1538610894840729E-3</v>
      </c>
      <c r="AE287" s="18">
        <f t="shared" ca="1" si="200"/>
        <v>2.1852002836030312E-3</v>
      </c>
      <c r="AF287" s="18">
        <f t="shared" ca="1" si="200"/>
        <v>2.1071559832284825E-3</v>
      </c>
    </row>
    <row r="288" spans="4:32" x14ac:dyDescent="0.15">
      <c r="D288" s="18">
        <f t="shared" si="168"/>
        <v>22.536000000000001</v>
      </c>
      <c r="E288" s="18">
        <f t="shared" ref="E288:AF288" ca="1" si="201">0.001/E$2/E206*E$3</f>
        <v>1.0008946859915012E-3</v>
      </c>
      <c r="F288" s="18">
        <f t="shared" ca="1" si="201"/>
        <v>2.0017857076482784E-3</v>
      </c>
      <c r="G288" s="18">
        <f t="shared" ca="1" si="201"/>
        <v>2.3346247243843255E-3</v>
      </c>
      <c r="H288" s="18">
        <f t="shared" ca="1" si="201"/>
        <v>2.2506703009326934E-3</v>
      </c>
      <c r="I288" s="18">
        <f t="shared" ca="1" si="201"/>
        <v>2.2004039361375907E-3</v>
      </c>
      <c r="J288" s="18">
        <f t="shared" ca="1" si="201"/>
        <v>2.0002164708009403E-3</v>
      </c>
      <c r="K288" s="18">
        <f t="shared" ca="1" si="201"/>
        <v>2.0001612722292195E-3</v>
      </c>
      <c r="L288" s="18">
        <f t="shared" ca="1" si="201"/>
        <v>2.0001248293390708E-3</v>
      </c>
      <c r="M288" s="18">
        <f t="shared" ca="1" si="201"/>
        <v>2.1112275077185905E-3</v>
      </c>
      <c r="N288" s="18">
        <f t="shared" ca="1" si="201"/>
        <v>2.0000803183273081E-3</v>
      </c>
      <c r="O288" s="18">
        <f t="shared" ca="1" si="201"/>
        <v>2.0909883305518595E-3</v>
      </c>
      <c r="P288" s="18">
        <f t="shared" ca="1" si="201"/>
        <v>2.0000581477361105E-3</v>
      </c>
      <c r="Q288" s="18">
        <f t="shared" ca="1" si="201"/>
        <v>2.0769808987544654E-3</v>
      </c>
      <c r="R288" s="18">
        <f t="shared" ca="1" si="201"/>
        <v>2.0000442213261925E-3</v>
      </c>
      <c r="S288" s="18">
        <f t="shared" ca="1" si="201"/>
        <v>2.0667109436464711E-3</v>
      </c>
      <c r="T288" s="18">
        <f t="shared" ca="1" si="201"/>
        <v>2.0000349082393539E-3</v>
      </c>
      <c r="U288" s="18">
        <f t="shared" ca="1" si="201"/>
        <v>2.0588587095840081E-3</v>
      </c>
      <c r="V288" s="18">
        <f t="shared" ca="1" si="201"/>
        <v>2.2222630660216477E-3</v>
      </c>
      <c r="W288" s="18">
        <f t="shared" ca="1" si="201"/>
        <v>2.0526601013056071E-3</v>
      </c>
      <c r="X288" s="18">
        <f t="shared" ca="1" si="201"/>
        <v>2.0000248359189005E-3</v>
      </c>
      <c r="Y288" s="18">
        <f t="shared" ca="1" si="201"/>
        <v>2.142885631259416E-3</v>
      </c>
      <c r="Z288" s="18">
        <f t="shared" ca="1" si="201"/>
        <v>2.1818451658516995E-3</v>
      </c>
      <c r="AA288" s="18">
        <f t="shared" ca="1" si="201"/>
        <v>2.2174182656610809E-3</v>
      </c>
      <c r="AB288" s="18">
        <f t="shared" ca="1" si="201"/>
        <v>2.1666906903330127E-3</v>
      </c>
      <c r="AC288" s="18">
        <f t="shared" ca="1" si="201"/>
        <v>2.2000225245102922E-3</v>
      </c>
      <c r="AD288" s="18">
        <f t="shared" ca="1" si="201"/>
        <v>2.1538665259381376E-3</v>
      </c>
      <c r="AE288" s="18">
        <f t="shared" ca="1" si="201"/>
        <v>2.185205670791915E-3</v>
      </c>
      <c r="AF288" s="18">
        <f t="shared" ca="1" si="201"/>
        <v>2.1071605594268836E-3</v>
      </c>
    </row>
    <row r="289" spans="4:32" x14ac:dyDescent="0.15">
      <c r="D289" s="18">
        <f t="shared" si="168"/>
        <v>28.370999999999999</v>
      </c>
      <c r="E289" s="18">
        <f t="shared" ref="E289:AF289" ca="1" si="202">0.001/E$2/E207*E$3</f>
        <v>1.0012654902721678E-3</v>
      </c>
      <c r="F289" s="18">
        <f t="shared" ca="1" si="202"/>
        <v>2.0025259354927282E-3</v>
      </c>
      <c r="G289" s="18">
        <f t="shared" ca="1" si="202"/>
        <v>2.3351639158646674E-3</v>
      </c>
      <c r="H289" s="18">
        <f t="shared" ca="1" si="202"/>
        <v>2.2509523200121158E-3</v>
      </c>
      <c r="I289" s="18">
        <f t="shared" ca="1" si="202"/>
        <v>2.2005754597258132E-3</v>
      </c>
      <c r="J289" s="18">
        <f t="shared" ca="1" si="202"/>
        <v>2.0003081906921254E-3</v>
      </c>
      <c r="K289" s="18">
        <f t="shared" ca="1" si="202"/>
        <v>2.0002294302535781E-3</v>
      </c>
      <c r="L289" s="18">
        <f t="shared" ca="1" si="202"/>
        <v>2.0001775076762271E-3</v>
      </c>
      <c r="M289" s="18">
        <f t="shared" ca="1" si="202"/>
        <v>2.1112766080162446E-3</v>
      </c>
      <c r="N289" s="18">
        <f t="shared" ca="1" si="202"/>
        <v>2.0001143064745895E-3</v>
      </c>
      <c r="O289" s="18">
        <f t="shared" ca="1" si="202"/>
        <v>2.0910211202536657E-3</v>
      </c>
      <c r="P289" s="18">
        <f t="shared" ca="1" si="202"/>
        <v>2.0000822984379187E-3</v>
      </c>
      <c r="Q289" s="18">
        <f t="shared" ca="1" si="202"/>
        <v>2.0770044073996235E-3</v>
      </c>
      <c r="R289" s="18">
        <f t="shared" ca="1" si="202"/>
        <v>2.0000623080838622E-3</v>
      </c>
      <c r="S289" s="18">
        <f t="shared" ca="1" si="202"/>
        <v>2.0667286685787981E-3</v>
      </c>
      <c r="T289" s="18">
        <f t="shared" ca="1" si="202"/>
        <v>2.0000490414757992E-3</v>
      </c>
      <c r="U289" s="18">
        <f t="shared" ca="1" si="202"/>
        <v>2.0588726553177946E-3</v>
      </c>
      <c r="V289" s="18">
        <f t="shared" ca="1" si="202"/>
        <v>2.2222789386464343E-3</v>
      </c>
      <c r="W289" s="18">
        <f t="shared" ca="1" si="202"/>
        <v>2.0526712815191563E-3</v>
      </c>
      <c r="X289" s="18">
        <f t="shared" ca="1" si="202"/>
        <v>2.0000343669505285E-3</v>
      </c>
      <c r="Y289" s="18">
        <f t="shared" ca="1" si="202"/>
        <v>2.1428963938426612E-3</v>
      </c>
      <c r="Z289" s="18">
        <f t="shared" ca="1" si="202"/>
        <v>2.1818554513549685E-3</v>
      </c>
      <c r="AA289" s="18">
        <f t="shared" ca="1" si="202"/>
        <v>2.2174283283026373E-3</v>
      </c>
      <c r="AB289" s="18">
        <f t="shared" ca="1" si="202"/>
        <v>2.1666994751375606E-3</v>
      </c>
      <c r="AC289" s="18">
        <f t="shared" ca="1" si="202"/>
        <v>2.2000308900460811E-3</v>
      </c>
      <c r="AD289" s="18">
        <f t="shared" ca="1" si="202"/>
        <v>2.1538739345623786E-3</v>
      </c>
      <c r="AE289" s="18">
        <f t="shared" ca="1" si="202"/>
        <v>2.1852129739367457E-3</v>
      </c>
      <c r="AF289" s="18">
        <f t="shared" ca="1" si="202"/>
        <v>2.1071667266896075E-3</v>
      </c>
    </row>
    <row r="290" spans="4:32" x14ac:dyDescent="0.15">
      <c r="D290" s="18">
        <f t="shared" si="168"/>
        <v>35.716999999999999</v>
      </c>
      <c r="E290" s="18">
        <f t="shared" ref="E290:AF290" ca="1" si="203">0.001/E$2/E208*E$3</f>
        <v>1.0017838413844172E-3</v>
      </c>
      <c r="F290" s="18">
        <f t="shared" ca="1" si="203"/>
        <v>2.0035601753348405E-3</v>
      </c>
      <c r="G290" s="18">
        <f t="shared" ca="1" si="203"/>
        <v>2.3359213564974205E-3</v>
      </c>
      <c r="H290" s="18">
        <f t="shared" ca="1" si="203"/>
        <v>2.2513501660995621E-3</v>
      </c>
      <c r="I290" s="18">
        <f t="shared" ca="1" si="203"/>
        <v>2.2008185007207932E-3</v>
      </c>
      <c r="J290" s="18">
        <f t="shared" ca="1" si="203"/>
        <v>2.0004382217985832E-3</v>
      </c>
      <c r="K290" s="18">
        <f t="shared" ca="1" si="203"/>
        <v>2.0003260555578701E-3</v>
      </c>
      <c r="L290" s="18">
        <f t="shared" ca="1" si="203"/>
        <v>2.0002521712847864E-3</v>
      </c>
      <c r="M290" s="18">
        <f t="shared" ca="1" si="203"/>
        <v>2.1113462141408123E-3</v>
      </c>
      <c r="N290" s="18">
        <f t="shared" ca="1" si="203"/>
        <v>2.0001625392853961E-3</v>
      </c>
      <c r="O290" s="18">
        <f t="shared" ca="1" si="203"/>
        <v>2.0910673670033178E-3</v>
      </c>
      <c r="P290" s="18">
        <f t="shared" ca="1" si="203"/>
        <v>2.0001164155918892E-3</v>
      </c>
      <c r="Q290" s="18">
        <f t="shared" ca="1" si="203"/>
        <v>2.0770374198929211E-3</v>
      </c>
      <c r="R290" s="18">
        <f t="shared" ca="1" si="203"/>
        <v>2.0000877349967334E-3</v>
      </c>
      <c r="S290" s="18">
        <f t="shared" ca="1" si="203"/>
        <v>2.066753440185302E-3</v>
      </c>
      <c r="T290" s="18">
        <f t="shared" ca="1" si="203"/>
        <v>2.0000688640037208E-3</v>
      </c>
      <c r="U290" s="18">
        <f t="shared" ca="1" si="203"/>
        <v>2.0588920936464045E-3</v>
      </c>
      <c r="V290" s="18">
        <f t="shared" ca="1" si="203"/>
        <v>2.2223009523629116E-3</v>
      </c>
      <c r="W290" s="18">
        <f t="shared" ca="1" si="203"/>
        <v>2.0526868264752521E-3</v>
      </c>
      <c r="X290" s="18">
        <f t="shared" ca="1" si="203"/>
        <v>2.0000475361712207E-3</v>
      </c>
      <c r="Y290" s="18">
        <f t="shared" ca="1" si="203"/>
        <v>2.1429111963640335E-3</v>
      </c>
      <c r="Z290" s="18">
        <f t="shared" ca="1" si="203"/>
        <v>2.1818696323905912E-3</v>
      </c>
      <c r="AA290" s="18">
        <f t="shared" ca="1" si="203"/>
        <v>2.2174421304397367E-3</v>
      </c>
      <c r="AB290" s="18">
        <f t="shared" ca="1" si="203"/>
        <v>2.166711461771614E-3</v>
      </c>
      <c r="AC290" s="18">
        <f t="shared" ca="1" si="203"/>
        <v>2.2000423513974304E-3</v>
      </c>
      <c r="AD290" s="18">
        <f t="shared" ca="1" si="203"/>
        <v>2.1538840263698442E-3</v>
      </c>
      <c r="AE290" s="18">
        <f t="shared" ca="1" si="203"/>
        <v>2.1852228717859964E-3</v>
      </c>
      <c r="AF290" s="18">
        <f t="shared" ca="1" si="203"/>
        <v>2.10717503393774E-3</v>
      </c>
    </row>
    <row r="291" spans="4:32" x14ac:dyDescent="0.15">
      <c r="D291" s="18">
        <f t="shared" si="168"/>
        <v>44.965000000000003</v>
      </c>
      <c r="E291" s="18">
        <f t="shared" ref="E291:AF291" ca="1" si="204">0.001/E$2/E209*E$3</f>
        <v>1.0025038553454248E-3</v>
      </c>
      <c r="F291" s="18">
        <f t="shared" ca="1" si="204"/>
        <v>2.0049975609785636E-3</v>
      </c>
      <c r="G291" s="18">
        <f t="shared" ca="1" si="204"/>
        <v>2.3369800364443759E-3</v>
      </c>
      <c r="H291" s="18">
        <f t="shared" ca="1" si="204"/>
        <v>2.2519095478822854E-3</v>
      </c>
      <c r="I291" s="18">
        <f t="shared" ca="1" si="204"/>
        <v>2.2011617813887416E-3</v>
      </c>
      <c r="J291" s="18">
        <f t="shared" ca="1" si="204"/>
        <v>2.0006221442509489E-3</v>
      </c>
      <c r="K291" s="18">
        <f t="shared" ca="1" si="204"/>
        <v>2.0004627263456487E-3</v>
      </c>
      <c r="L291" s="18">
        <f t="shared" ca="1" si="204"/>
        <v>2.0003578241107791E-3</v>
      </c>
      <c r="M291" s="18">
        <f t="shared" ca="1" si="204"/>
        <v>2.1114447168847352E-3</v>
      </c>
      <c r="N291" s="18">
        <f t="shared" ca="1" si="204"/>
        <v>2.0002309065242697E-3</v>
      </c>
      <c r="O291" s="18">
        <f t="shared" ca="1" si="204"/>
        <v>2.0911325124818286E-3</v>
      </c>
      <c r="P291" s="18">
        <f t="shared" ca="1" si="204"/>
        <v>2.0001645479181263E-3</v>
      </c>
      <c r="Q291" s="18">
        <f t="shared" ca="1" si="204"/>
        <v>2.0770837064955261E-3</v>
      </c>
      <c r="R291" s="18">
        <f t="shared" ca="1" si="204"/>
        <v>2.0001234653501195E-3</v>
      </c>
      <c r="S291" s="18">
        <f t="shared" ca="1" si="204"/>
        <v>2.0667880305675818E-3</v>
      </c>
      <c r="T291" s="18">
        <f t="shared" ca="1" si="204"/>
        <v>2.0000966431717197E-3</v>
      </c>
      <c r="U291" s="18">
        <f t="shared" ca="1" si="204"/>
        <v>2.0589191729950078E-3</v>
      </c>
      <c r="V291" s="18">
        <f t="shared" ca="1" si="204"/>
        <v>2.2223314283547312E-3</v>
      </c>
      <c r="W291" s="18">
        <f t="shared" ca="1" si="204"/>
        <v>2.0527084195797259E-3</v>
      </c>
      <c r="X291" s="18">
        <f t="shared" ca="1" si="204"/>
        <v>2.0000657175753174E-3</v>
      </c>
      <c r="Y291" s="18">
        <f t="shared" ca="1" si="204"/>
        <v>2.1429315650684216E-3</v>
      </c>
      <c r="Z291" s="18">
        <f t="shared" ca="1" si="204"/>
        <v>2.1818891874694972E-3</v>
      </c>
      <c r="AA291" s="18">
        <f t="shared" ca="1" si="204"/>
        <v>2.2174610551583258E-3</v>
      </c>
      <c r="AB291" s="18">
        <f t="shared" ca="1" si="204"/>
        <v>2.1667277963171045E-3</v>
      </c>
      <c r="AC291" s="18">
        <f t="shared" ca="1" si="204"/>
        <v>2.2000580460841386E-3</v>
      </c>
      <c r="AD291" s="18">
        <f t="shared" ca="1" si="204"/>
        <v>2.1538977698465555E-3</v>
      </c>
      <c r="AE291" s="18">
        <f t="shared" ca="1" si="204"/>
        <v>2.1852362745560881E-3</v>
      </c>
      <c r="AF291" s="18">
        <f t="shared" ca="1" si="204"/>
        <v>2.1071862193638761E-3</v>
      </c>
    </row>
    <row r="292" spans="4:32" x14ac:dyDescent="0.15">
      <c r="D292" s="18">
        <f t="shared" si="168"/>
        <v>56.606999999999999</v>
      </c>
      <c r="E292" s="18">
        <f t="shared" ref="E292:AF292" ca="1" si="205">0.001/E$2/E210*E$3</f>
        <v>1.0034969719737567E-3</v>
      </c>
      <c r="F292" s="18">
        <f t="shared" ca="1" si="205"/>
        <v>2.0069798870505861E-3</v>
      </c>
      <c r="G292" s="18">
        <f t="shared" ca="1" si="205"/>
        <v>2.3384507502766257E-3</v>
      </c>
      <c r="H292" s="18">
        <f t="shared" ca="1" si="205"/>
        <v>2.2526922122657724E-3</v>
      </c>
      <c r="I292" s="18">
        <f t="shared" ca="1" si="205"/>
        <v>2.2016449769530636E-3</v>
      </c>
      <c r="J292" s="18">
        <f t="shared" ca="1" si="205"/>
        <v>2.0008815628243951E-3</v>
      </c>
      <c r="K292" s="18">
        <f t="shared" ca="1" si="205"/>
        <v>2.0006556315500788E-3</v>
      </c>
      <c r="L292" s="18">
        <f t="shared" ca="1" si="205"/>
        <v>2.0005069938609631E-3</v>
      </c>
      <c r="M292" s="18">
        <f t="shared" ca="1" si="205"/>
        <v>2.111583864231228E-3</v>
      </c>
      <c r="N292" s="18">
        <f t="shared" ca="1" si="205"/>
        <v>2.0003276406374208E-3</v>
      </c>
      <c r="O292" s="18">
        <f t="shared" ca="1" si="205"/>
        <v>2.0912241196372272E-3</v>
      </c>
      <c r="P292" s="18">
        <f t="shared" ca="1" si="205"/>
        <v>2.0002323486605043E-3</v>
      </c>
      <c r="Q292" s="18">
        <f t="shared" ca="1" si="205"/>
        <v>2.0771485234647763E-3</v>
      </c>
      <c r="R292" s="18">
        <f t="shared" ca="1" si="205"/>
        <v>2.0001736074103035E-3</v>
      </c>
      <c r="S292" s="18">
        <f t="shared" ca="1" si="205"/>
        <v>2.0668362810549318E-3</v>
      </c>
      <c r="T292" s="18">
        <f t="shared" ca="1" si="205"/>
        <v>2.0001355285985995E-3</v>
      </c>
      <c r="U292" s="18">
        <f t="shared" ca="1" si="205"/>
        <v>2.058956857989683E-3</v>
      </c>
      <c r="V292" s="18">
        <f t="shared" ca="1" si="205"/>
        <v>2.2223736120188138E-3</v>
      </c>
      <c r="W292" s="18">
        <f t="shared" ca="1" si="205"/>
        <v>2.0527383751642965E-3</v>
      </c>
      <c r="X292" s="18">
        <f t="shared" ca="1" si="205"/>
        <v>2.0000908200114285E-3</v>
      </c>
      <c r="Y292" s="18">
        <f t="shared" ca="1" si="205"/>
        <v>2.1429595324589175E-3</v>
      </c>
      <c r="Z292" s="18">
        <f t="shared" ca="1" si="205"/>
        <v>2.1819161263016513E-3</v>
      </c>
      <c r="AA292" s="18">
        <f t="shared" ca="1" si="205"/>
        <v>2.2174869700441898E-3</v>
      </c>
      <c r="AB292" s="18">
        <f t="shared" ca="1" si="205"/>
        <v>2.1667500467173325E-3</v>
      </c>
      <c r="AC292" s="18">
        <f t="shared" ca="1" si="205"/>
        <v>2.2000795120119517E-3</v>
      </c>
      <c r="AD292" s="18">
        <f t="shared" ca="1" si="205"/>
        <v>2.1539164598013234E-3</v>
      </c>
      <c r="AE292" s="18">
        <f t="shared" ca="1" si="205"/>
        <v>2.1852544163603249E-3</v>
      </c>
      <c r="AF292" s="18">
        <f t="shared" ca="1" si="205"/>
        <v>2.1072012675814426E-3</v>
      </c>
    </row>
    <row r="293" spans="4:32" x14ac:dyDescent="0.15">
      <c r="D293" s="18">
        <f t="shared" si="168"/>
        <v>71.263999999999996</v>
      </c>
      <c r="E293" s="18">
        <f t="shared" ref="E293:AF293" ca="1" si="206">0.001/E$2/E211*E$3</f>
        <v>1.0048541810105402E-3</v>
      </c>
      <c r="F293" s="18">
        <f t="shared" ca="1" si="206"/>
        <v>2.0096891492112799E-3</v>
      </c>
      <c r="G293" s="18">
        <f t="shared" ca="1" si="206"/>
        <v>2.3404776783565785E-3</v>
      </c>
      <c r="H293" s="18">
        <f t="shared" ca="1" si="206"/>
        <v>2.2537813595546706E-3</v>
      </c>
      <c r="I293" s="18">
        <f t="shared" ca="1" si="206"/>
        <v>2.2023219031149441E-3</v>
      </c>
      <c r="J293" s="18">
        <f t="shared" ca="1" si="206"/>
        <v>2.0012461925283491E-3</v>
      </c>
      <c r="K293" s="18">
        <f t="shared" ca="1" si="206"/>
        <v>2.0009270680039874E-3</v>
      </c>
      <c r="L293" s="18">
        <f t="shared" ca="1" si="206"/>
        <v>2.0007170645517211E-3</v>
      </c>
      <c r="M293" s="18">
        <f t="shared" ca="1" si="206"/>
        <v>2.1117798738564484E-3</v>
      </c>
      <c r="N293" s="18">
        <f t="shared" ca="1" si="206"/>
        <v>2.0004642329725904E-3</v>
      </c>
      <c r="O293" s="18">
        <f t="shared" ca="1" si="206"/>
        <v>2.0913527055697657E-3</v>
      </c>
      <c r="P293" s="18">
        <f t="shared" ca="1" si="206"/>
        <v>2.000327703537118E-3</v>
      </c>
      <c r="Q293" s="18">
        <f t="shared" ca="1" si="206"/>
        <v>2.0772391303773368E-3</v>
      </c>
      <c r="R293" s="18">
        <f t="shared" ca="1" si="206"/>
        <v>2.0002438586680499E-3</v>
      </c>
      <c r="S293" s="18">
        <f t="shared" ca="1" si="206"/>
        <v>2.0669034876363399E-3</v>
      </c>
      <c r="T293" s="18">
        <f t="shared" ca="1" si="206"/>
        <v>2.0001898896014193E-3</v>
      </c>
      <c r="U293" s="18">
        <f t="shared" ca="1" si="206"/>
        <v>2.059009234877748E-3</v>
      </c>
      <c r="V293" s="18">
        <f t="shared" ca="1" si="206"/>
        <v>2.2224319103333018E-3</v>
      </c>
      <c r="W293" s="18">
        <f t="shared" ca="1" si="206"/>
        <v>2.0527799117229959E-3</v>
      </c>
      <c r="X293" s="18">
        <f t="shared" ca="1" si="206"/>
        <v>2.000125414536911E-3</v>
      </c>
      <c r="Y293" s="18">
        <f t="shared" ca="1" si="206"/>
        <v>2.1429979275784366E-3</v>
      </c>
      <c r="Z293" s="18">
        <f t="shared" ca="1" si="206"/>
        <v>2.1819531901012511E-3</v>
      </c>
      <c r="AA293" s="18">
        <f t="shared" ca="1" si="206"/>
        <v>2.2175224303982916E-3</v>
      </c>
      <c r="AB293" s="18">
        <f t="shared" ca="1" si="206"/>
        <v>2.1667803462113262E-3</v>
      </c>
      <c r="AC293" s="18">
        <f t="shared" ca="1" si="206"/>
        <v>2.2001088628501161E-3</v>
      </c>
      <c r="AD293" s="18">
        <f t="shared" ca="1" si="206"/>
        <v>2.1539418749692584E-3</v>
      </c>
      <c r="AE293" s="18">
        <f t="shared" ca="1" si="206"/>
        <v>2.1852789443341796E-3</v>
      </c>
      <c r="AF293" s="18">
        <f t="shared" ca="1" si="206"/>
        <v>2.1072215052435617E-3</v>
      </c>
    </row>
    <row r="294" spans="4:32" x14ac:dyDescent="0.15">
      <c r="D294" s="18">
        <f t="shared" si="168"/>
        <v>89.716999999999999</v>
      </c>
      <c r="E294" s="18">
        <f t="shared" ref="E294:AF294" ca="1" si="207">0.001/E$2/E212*E$3</f>
        <v>1.0066879886233232E-3</v>
      </c>
      <c r="F294" s="18">
        <f t="shared" ca="1" si="207"/>
        <v>2.0133496498405722E-3</v>
      </c>
      <c r="G294" s="18">
        <f t="shared" ca="1" si="207"/>
        <v>2.3432482368939077E-3</v>
      </c>
      <c r="H294" s="18">
        <f t="shared" ca="1" si="207"/>
        <v>2.2552861822432366E-3</v>
      </c>
      <c r="I294" s="18">
        <f t="shared" ca="1" si="207"/>
        <v>2.2032648979937249E-3</v>
      </c>
      <c r="J294" s="18">
        <f t="shared" ca="1" si="207"/>
        <v>2.0017564662662439E-3</v>
      </c>
      <c r="K294" s="18">
        <f t="shared" ca="1" si="207"/>
        <v>2.0013074066255036E-3</v>
      </c>
      <c r="L294" s="18">
        <f t="shared" ca="1" si="207"/>
        <v>2.0010119053636764E-3</v>
      </c>
      <c r="M294" s="18">
        <f t="shared" ca="1" si="207"/>
        <v>2.1120551841838273E-3</v>
      </c>
      <c r="N294" s="18">
        <f t="shared" ca="1" si="207"/>
        <v>2.0006565183531906E-3</v>
      </c>
      <c r="O294" s="18">
        <f t="shared" ca="1" si="207"/>
        <v>2.091532666572487E-3</v>
      </c>
      <c r="P294" s="18">
        <f t="shared" ca="1" si="207"/>
        <v>2.0004614722587194E-3</v>
      </c>
      <c r="Q294" s="18">
        <f t="shared" ca="1" si="207"/>
        <v>2.0773655321112759E-3</v>
      </c>
      <c r="R294" s="18">
        <f t="shared" ca="1" si="207"/>
        <v>2.0003421057914398E-3</v>
      </c>
      <c r="S294" s="18">
        <f t="shared" ca="1" si="207"/>
        <v>2.0669969205452652E-3</v>
      </c>
      <c r="T294" s="18">
        <f t="shared" ca="1" si="207"/>
        <v>2.0002657668092556E-3</v>
      </c>
      <c r="U294" s="18">
        <f t="shared" ca="1" si="207"/>
        <v>2.0590819117236657E-3</v>
      </c>
      <c r="V294" s="18">
        <f t="shared" ca="1" si="207"/>
        <v>2.2225123494161677E-3</v>
      </c>
      <c r="W294" s="18">
        <f t="shared" ca="1" si="207"/>
        <v>2.052837412278363E-3</v>
      </c>
      <c r="X294" s="18">
        <f t="shared" ca="1" si="207"/>
        <v>2.0001730392598537E-3</v>
      </c>
      <c r="Y294" s="18">
        <f t="shared" ca="1" si="207"/>
        <v>2.143050554799221E-3</v>
      </c>
      <c r="Z294" s="18">
        <f t="shared" ca="1" si="207"/>
        <v>2.1820041236598792E-3</v>
      </c>
      <c r="AA294" s="18">
        <f t="shared" ca="1" si="207"/>
        <v>2.2175708938493616E-3</v>
      </c>
      <c r="AB294" s="18">
        <f t="shared" ca="1" si="207"/>
        <v>2.1668215342571461E-3</v>
      </c>
      <c r="AC294" s="18">
        <f t="shared" ca="1" si="207"/>
        <v>2.2001489361330008E-3</v>
      </c>
      <c r="AD294" s="18">
        <f t="shared" ca="1" si="207"/>
        <v>2.1539763921885357E-3</v>
      </c>
      <c r="AE294" s="18">
        <f t="shared" ca="1" si="207"/>
        <v>2.1853120925359876E-3</v>
      </c>
      <c r="AF294" s="18">
        <f t="shared" ca="1" si="207"/>
        <v>2.1072487035273218E-3</v>
      </c>
    </row>
    <row r="295" spans="4:32" x14ac:dyDescent="0.15">
      <c r="D295" s="18">
        <f t="shared" si="168"/>
        <v>112.95</v>
      </c>
      <c r="E295" s="18">
        <f t="shared" ref="E295:AF295" ca="1" si="208">0.001/E$2/E213*E$3</f>
        <v>1.0086231385394524E-3</v>
      </c>
      <c r="F295" s="18">
        <f t="shared" ca="1" si="208"/>
        <v>2.0172136905145621E-3</v>
      </c>
      <c r="G295" s="18">
        <f t="shared" ca="1" si="208"/>
        <v>2.3462180759951223E-3</v>
      </c>
      <c r="H295" s="18">
        <f t="shared" ca="1" si="208"/>
        <v>2.2569246169721557E-3</v>
      </c>
      <c r="I295" s="18">
        <f t="shared" ca="1" si="208"/>
        <v>2.2043006692261178E-3</v>
      </c>
      <c r="J295" s="18">
        <f t="shared" ca="1" si="208"/>
        <v>2.0023220476247344E-3</v>
      </c>
      <c r="K295" s="18">
        <f t="shared" ca="1" si="208"/>
        <v>2.0017310340344845E-3</v>
      </c>
      <c r="L295" s="18">
        <f t="shared" ca="1" si="208"/>
        <v>2.001341335847178E-3</v>
      </c>
      <c r="M295" s="18">
        <f t="shared" ca="1" si="208"/>
        <v>2.1123632909737142E-3</v>
      </c>
      <c r="N295" s="18">
        <f t="shared" ca="1" si="208"/>
        <v>2.0008722644951483E-3</v>
      </c>
      <c r="O295" s="18">
        <f t="shared" ca="1" si="208"/>
        <v>2.0917354488066927E-3</v>
      </c>
      <c r="P295" s="18">
        <f t="shared" ca="1" si="208"/>
        <v>2.0006124213282532E-3</v>
      </c>
      <c r="Q295" s="18">
        <f t="shared" ca="1" si="208"/>
        <v>2.0775087515809555E-3</v>
      </c>
      <c r="R295" s="18">
        <f t="shared" ca="1" si="208"/>
        <v>2.000453465869711E-3</v>
      </c>
      <c r="S295" s="18">
        <f t="shared" ca="1" si="208"/>
        <v>2.0671032669129369E-3</v>
      </c>
      <c r="T295" s="18">
        <f t="shared" ca="1" si="208"/>
        <v>2.0003518933795956E-3</v>
      </c>
      <c r="U295" s="18">
        <f t="shared" ca="1" si="208"/>
        <v>2.0591647057270107E-3</v>
      </c>
      <c r="V295" s="18">
        <f t="shared" ca="1" si="208"/>
        <v>2.2226043222316662E-3</v>
      </c>
      <c r="W295" s="18">
        <f t="shared" ca="1" si="208"/>
        <v>2.0529031341728313E-3</v>
      </c>
      <c r="X295" s="18">
        <f t="shared" ca="1" si="208"/>
        <v>2.0002277111588578E-3</v>
      </c>
      <c r="Y295" s="18">
        <f t="shared" ca="1" si="208"/>
        <v>2.1431111232723646E-3</v>
      </c>
      <c r="Z295" s="18">
        <f t="shared" ca="1" si="208"/>
        <v>2.1820626616337662E-3</v>
      </c>
      <c r="AA295" s="18">
        <f t="shared" ca="1" si="208"/>
        <v>2.217626807195958E-3</v>
      </c>
      <c r="AB295" s="18">
        <f t="shared" ca="1" si="208"/>
        <v>2.1668692488962058E-3</v>
      </c>
      <c r="AC295" s="18">
        <f t="shared" ca="1" si="208"/>
        <v>2.2001952477922536E-3</v>
      </c>
      <c r="AD295" s="18">
        <f t="shared" ca="1" si="208"/>
        <v>2.1540164355541408E-3</v>
      </c>
      <c r="AE295" s="18">
        <f t="shared" ca="1" si="208"/>
        <v>2.1853506885383591E-3</v>
      </c>
      <c r="AF295" s="18">
        <f t="shared" ca="1" si="208"/>
        <v>2.1072805701062851E-3</v>
      </c>
    </row>
    <row r="296" spans="4:32" x14ac:dyDescent="0.15">
      <c r="D296" s="18">
        <f t="shared" si="168"/>
        <v>142.19</v>
      </c>
      <c r="E296" s="18">
        <f t="shared" ref="E296:AF296" ca="1" si="209">0.001/E$2/E214*E$3</f>
        <v>1.0104891557045769E-3</v>
      </c>
      <c r="F296" s="18">
        <f t="shared" ca="1" si="209"/>
        <v>2.0209419377403689E-3</v>
      </c>
      <c r="G296" s="18">
        <f t="shared" ca="1" si="209"/>
        <v>2.3491367206334149E-3</v>
      </c>
      <c r="H296" s="18">
        <f t="shared" ca="1" si="209"/>
        <v>2.258564718501492E-3</v>
      </c>
      <c r="I296" s="18">
        <f t="shared" ca="1" si="209"/>
        <v>2.2053469005137039E-3</v>
      </c>
      <c r="J296" s="18">
        <f t="shared" ca="1" si="209"/>
        <v>2.0029005316270247E-3</v>
      </c>
      <c r="K296" s="18">
        <f t="shared" ca="1" si="209"/>
        <v>2.0021669270877812E-3</v>
      </c>
      <c r="L296" s="18">
        <f t="shared" ca="1" si="209"/>
        <v>2.0016817499005674E-3</v>
      </c>
      <c r="M296" s="18">
        <f t="shared" ca="1" si="209"/>
        <v>2.1126824081074197E-3</v>
      </c>
      <c r="N296" s="18">
        <f t="shared" ca="1" si="209"/>
        <v>2.0010963686372379E-3</v>
      </c>
      <c r="O296" s="18">
        <f t="shared" ca="1" si="209"/>
        <v>2.0919482067848325E-3</v>
      </c>
      <c r="P296" s="18">
        <f t="shared" ca="1" si="209"/>
        <v>2.000770954240479E-3</v>
      </c>
      <c r="Q296" s="18">
        <f t="shared" ca="1" si="209"/>
        <v>2.0776605839824274E-3</v>
      </c>
      <c r="R296" s="18">
        <f t="shared" ca="1" si="209"/>
        <v>2.0005715134043911E-3</v>
      </c>
      <c r="S296" s="18">
        <f t="shared" ca="1" si="209"/>
        <v>2.0672170459821466E-3</v>
      </c>
      <c r="T296" s="18">
        <f t="shared" ca="1" si="209"/>
        <v>2.0004435223439062E-3</v>
      </c>
      <c r="U296" s="18">
        <f t="shared" ca="1" si="209"/>
        <v>2.0592535269788629E-3</v>
      </c>
      <c r="V296" s="18">
        <f t="shared" ca="1" si="209"/>
        <v>2.2227037679316505E-3</v>
      </c>
      <c r="W296" s="18">
        <f t="shared" ca="1" si="209"/>
        <v>2.0529740971119764E-3</v>
      </c>
      <c r="X296" s="18">
        <f t="shared" ca="1" si="209"/>
        <v>2.000287281688962E-3</v>
      </c>
      <c r="Y296" s="18">
        <f t="shared" ca="1" si="209"/>
        <v>2.1431775090064685E-3</v>
      </c>
      <c r="Z296" s="18">
        <f t="shared" ca="1" si="209"/>
        <v>2.182126608851444E-3</v>
      </c>
      <c r="AA296" s="18">
        <f t="shared" ca="1" si="209"/>
        <v>2.2176883883923203E-3</v>
      </c>
      <c r="AB296" s="18">
        <f t="shared" ca="1" si="209"/>
        <v>2.1669222429557479E-3</v>
      </c>
      <c r="AC296" s="18">
        <f t="shared" ca="1" si="209"/>
        <v>2.2002464009539635E-3</v>
      </c>
      <c r="AD296" s="18">
        <f t="shared" ca="1" si="209"/>
        <v>2.1540610241673266E-3</v>
      </c>
      <c r="AE296" s="18">
        <f t="shared" ca="1" si="209"/>
        <v>2.1853939754335745E-3</v>
      </c>
      <c r="AF296" s="18">
        <f t="shared" ca="1" si="209"/>
        <v>2.1073167154129582E-3</v>
      </c>
    </row>
    <row r="297" spans="4:32" x14ac:dyDescent="0.15">
      <c r="D297" s="18">
        <f t="shared" si="168"/>
        <v>179.01</v>
      </c>
      <c r="E297" s="18">
        <f t="shared" ref="E297:AF297" ca="1" si="210">0.001/E$2/E215*E$3</f>
        <v>1.012659965530385E-3</v>
      </c>
      <c r="F297" s="18">
        <f t="shared" ca="1" si="210"/>
        <v>2.0252787756280819E-3</v>
      </c>
      <c r="G297" s="18">
        <f t="shared" ca="1" si="210"/>
        <v>2.3525912159450381E-3</v>
      </c>
      <c r="H297" s="18">
        <f t="shared" ca="1" si="210"/>
        <v>2.2605395854979511E-3</v>
      </c>
      <c r="I297" s="18">
        <f t="shared" ca="1" si="210"/>
        <v>2.2066197751089761E-3</v>
      </c>
      <c r="J297" s="18">
        <f t="shared" ca="1" si="210"/>
        <v>2.0036109875997271E-3</v>
      </c>
      <c r="K297" s="18">
        <f t="shared" ca="1" si="210"/>
        <v>2.0027048505867583E-3</v>
      </c>
      <c r="L297" s="18">
        <f t="shared" ca="1" si="210"/>
        <v>2.0021032996472708E-3</v>
      </c>
      <c r="M297" s="18">
        <f t="shared" ca="1" si="210"/>
        <v>2.1130780534306783E-3</v>
      </c>
      <c r="N297" s="18">
        <f t="shared" ca="1" si="210"/>
        <v>2.0013750911679145E-3</v>
      </c>
      <c r="O297" s="18">
        <f t="shared" ca="1" si="210"/>
        <v>2.092213116975911E-3</v>
      </c>
      <c r="P297" s="18">
        <f t="shared" ca="1" si="210"/>
        <v>2.0009687677845847E-3</v>
      </c>
      <c r="Q297" s="18">
        <f t="shared" ca="1" si="210"/>
        <v>2.077850246593761E-3</v>
      </c>
      <c r="R297" s="18">
        <f t="shared" ca="1" si="210"/>
        <v>2.0007191723590465E-3</v>
      </c>
      <c r="S297" s="18">
        <f t="shared" ca="1" si="210"/>
        <v>2.0673594456976233E-3</v>
      </c>
      <c r="T297" s="18">
        <f t="shared" ca="1" si="210"/>
        <v>2.0005582752165886E-3</v>
      </c>
      <c r="U297" s="18">
        <f t="shared" ca="1" si="210"/>
        <v>2.059364763155898E-3</v>
      </c>
      <c r="V297" s="18">
        <f t="shared" ca="1" si="210"/>
        <v>2.2228283128475049E-3</v>
      </c>
      <c r="W297" s="18">
        <f t="shared" ca="1" si="210"/>
        <v>2.053063102680875E-3</v>
      </c>
      <c r="X297" s="18">
        <f t="shared" ca="1" si="210"/>
        <v>2.0003620395986697E-3</v>
      </c>
      <c r="Y297" s="18">
        <f t="shared" ca="1" si="210"/>
        <v>2.1432608055113197E-3</v>
      </c>
      <c r="Z297" s="18">
        <f t="shared" ca="1" si="210"/>
        <v>2.1822068697887713E-3</v>
      </c>
      <c r="AA297" s="18">
        <f t="shared" ca="1" si="210"/>
        <v>2.217765677057395E-3</v>
      </c>
      <c r="AB297" s="18">
        <f t="shared" ca="1" si="210"/>
        <v>2.1669887908414846E-3</v>
      </c>
      <c r="AC297" s="18">
        <f t="shared" ca="1" si="210"/>
        <v>2.200310656188571E-3</v>
      </c>
      <c r="AD297" s="18">
        <f t="shared" ca="1" si="210"/>
        <v>2.1541170432826527E-3</v>
      </c>
      <c r="AE297" s="18">
        <f t="shared" ca="1" si="210"/>
        <v>2.185448352042629E-3</v>
      </c>
      <c r="AF297" s="18">
        <f t="shared" ca="1" si="210"/>
        <v>2.1073621651412863E-3</v>
      </c>
    </row>
    <row r="298" spans="4:32" x14ac:dyDescent="0.15">
      <c r="D298" s="18">
        <f t="shared" si="168"/>
        <v>225.36</v>
      </c>
      <c r="E298" s="18">
        <f t="shared" ref="E298:AF298" ca="1" si="211">0.001/E$2/E216*E$3</f>
        <v>1.0151321495294181E-3</v>
      </c>
      <c r="F298" s="18">
        <f t="shared" ca="1" si="211"/>
        <v>2.0302197842085321E-3</v>
      </c>
      <c r="G298" s="18">
        <f t="shared" ca="1" si="211"/>
        <v>2.3566093707621419E-3</v>
      </c>
      <c r="H298" s="18">
        <f t="shared" ca="1" si="211"/>
        <v>2.2628870356804043E-3</v>
      </c>
      <c r="I298" s="18">
        <f t="shared" ca="1" si="211"/>
        <v>2.2081528002409071E-3</v>
      </c>
      <c r="J298" s="18">
        <f t="shared" ca="1" si="211"/>
        <v>2.0044765994300367E-3</v>
      </c>
      <c r="K298" s="18">
        <f t="shared" ca="1" si="211"/>
        <v>2.0033641581430842E-3</v>
      </c>
      <c r="L298" s="18">
        <f t="shared" ca="1" si="211"/>
        <v>2.0026218771166085E-3</v>
      </c>
      <c r="M298" s="18">
        <f t="shared" ca="1" si="211"/>
        <v>2.1135658638945861E-3</v>
      </c>
      <c r="N298" s="18">
        <f t="shared" ca="1" si="211"/>
        <v>2.0017201661850577E-3</v>
      </c>
      <c r="O298" s="18">
        <f t="shared" ca="1" si="211"/>
        <v>2.0925415427178449E-3</v>
      </c>
      <c r="P298" s="18">
        <f t="shared" ca="1" si="211"/>
        <v>2.0012147033669687E-3</v>
      </c>
      <c r="Q298" s="18">
        <f t="shared" ca="1" si="211"/>
        <v>2.0780861326123571E-3</v>
      </c>
      <c r="R298" s="18">
        <f t="shared" ca="1" si="211"/>
        <v>2.0009032137597712E-3</v>
      </c>
      <c r="S298" s="18">
        <f t="shared" ca="1" si="211"/>
        <v>2.0675371081153937E-3</v>
      </c>
      <c r="T298" s="18">
        <f t="shared" ca="1" si="211"/>
        <v>2.0007014552765787E-3</v>
      </c>
      <c r="U298" s="18">
        <f t="shared" ca="1" si="211"/>
        <v>2.0595036391623787E-3</v>
      </c>
      <c r="V298" s="18">
        <f t="shared" ca="1" si="211"/>
        <v>2.2229837406592843E-3</v>
      </c>
      <c r="W298" s="18">
        <f t="shared" ca="1" si="211"/>
        <v>2.0531744194026889E-3</v>
      </c>
      <c r="X298" s="18">
        <f t="shared" ca="1" si="211"/>
        <v>2.0004556048730366E-3</v>
      </c>
      <c r="Y298" s="18">
        <f t="shared" ca="1" si="211"/>
        <v>2.1433650352682917E-3</v>
      </c>
      <c r="Z298" s="18">
        <f t="shared" ca="1" si="211"/>
        <v>2.1823073312487373E-3</v>
      </c>
      <c r="AA298" s="18">
        <f t="shared" ca="1" si="211"/>
        <v>2.2178624347562346E-3</v>
      </c>
      <c r="AB298" s="18">
        <f t="shared" ca="1" si="211"/>
        <v>2.167072142747588E-3</v>
      </c>
      <c r="AC298" s="18">
        <f t="shared" ca="1" si="211"/>
        <v>2.2003911970516076E-3</v>
      </c>
      <c r="AD298" s="18">
        <f t="shared" ca="1" si="211"/>
        <v>2.154187265800109E-3</v>
      </c>
      <c r="AE298" s="18">
        <f t="shared" ca="1" si="211"/>
        <v>2.185516513639517E-3</v>
      </c>
      <c r="AF298" s="18">
        <f t="shared" ca="1" si="211"/>
        <v>2.1074191950205732E-3</v>
      </c>
    </row>
    <row r="299" spans="4:32" x14ac:dyDescent="0.15">
      <c r="D299" s="18">
        <f t="shared" si="168"/>
        <v>283.70999999999998</v>
      </c>
      <c r="E299" s="18">
        <f t="shared" ref="E299:AF299" ca="1" si="212">0.001/E$2/E217*E$3</f>
        <v>1.0178671550107525E-3</v>
      </c>
      <c r="F299" s="18">
        <f t="shared" ca="1" si="212"/>
        <v>2.035686112294642E-3</v>
      </c>
      <c r="G299" s="18">
        <f t="shared" ca="1" si="212"/>
        <v>2.3611776168077879E-3</v>
      </c>
      <c r="H299" s="18">
        <f t="shared" ca="1" si="212"/>
        <v>2.2656296671231093E-3</v>
      </c>
      <c r="I299" s="18">
        <f t="shared" ca="1" si="212"/>
        <v>2.2099733982315481E-3</v>
      </c>
      <c r="J299" s="18">
        <f t="shared" ca="1" si="212"/>
        <v>2.0055201526801105E-3</v>
      </c>
      <c r="K299" s="18">
        <f t="shared" ca="1" si="212"/>
        <v>2.0041645651678887E-3</v>
      </c>
      <c r="L299" s="18">
        <f t="shared" ca="1" si="212"/>
        <v>2.0032548209725264E-3</v>
      </c>
      <c r="M299" s="18">
        <f t="shared" ca="1" si="212"/>
        <v>2.1141626405038788E-3</v>
      </c>
      <c r="N299" s="18">
        <f t="shared" ca="1" si="212"/>
        <v>2.0021444321070558E-3</v>
      </c>
      <c r="O299" s="18">
        <f t="shared" ca="1" si="212"/>
        <v>2.0929458799555239E-3</v>
      </c>
      <c r="P299" s="18">
        <f t="shared" ca="1" si="212"/>
        <v>2.0015185345228013E-3</v>
      </c>
      <c r="Q299" s="18">
        <f t="shared" ca="1" si="212"/>
        <v>2.0783779966416574E-3</v>
      </c>
      <c r="R299" s="18">
        <f t="shared" ca="1" si="212"/>
        <v>2.0011315078817542E-3</v>
      </c>
      <c r="S299" s="18">
        <f t="shared" ca="1" si="212"/>
        <v>2.067757563085798E-3</v>
      </c>
      <c r="T299" s="18">
        <f t="shared" ca="1" si="212"/>
        <v>2.0008794445550569E-3</v>
      </c>
      <c r="U299" s="18">
        <f t="shared" ca="1" si="212"/>
        <v>2.0596763495440615E-3</v>
      </c>
      <c r="V299" s="18">
        <f t="shared" ca="1" si="212"/>
        <v>2.2231769836625159E-3</v>
      </c>
      <c r="W299" s="18">
        <f t="shared" ca="1" si="212"/>
        <v>2.0533131324041573E-3</v>
      </c>
      <c r="X299" s="18">
        <f t="shared" ca="1" si="212"/>
        <v>2.0005723580070879E-3</v>
      </c>
      <c r="Y299" s="18">
        <f t="shared" ca="1" si="212"/>
        <v>2.143495017822575E-3</v>
      </c>
      <c r="Z299" s="18">
        <f t="shared" ca="1" si="212"/>
        <v>2.1824326556211123E-3</v>
      </c>
      <c r="AA299" s="18">
        <f t="shared" ca="1" si="212"/>
        <v>2.2179831476243296E-3</v>
      </c>
      <c r="AB299" s="18">
        <f t="shared" ca="1" si="212"/>
        <v>2.1671762240030273E-3</v>
      </c>
      <c r="AC299" s="18">
        <f t="shared" ca="1" si="212"/>
        <v>2.2004918144446868E-3</v>
      </c>
      <c r="AD299" s="18">
        <f t="shared" ca="1" si="212"/>
        <v>2.1542750493375703E-3</v>
      </c>
      <c r="AE299" s="18">
        <f t="shared" ca="1" si="212"/>
        <v>2.1856017162590756E-3</v>
      </c>
      <c r="AF299" s="18">
        <f t="shared" ca="1" si="212"/>
        <v>2.1074905852195452E-3</v>
      </c>
    </row>
    <row r="300" spans="4:32" x14ac:dyDescent="0.15">
      <c r="D300" s="18">
        <f t="shared" si="168"/>
        <v>357.17</v>
      </c>
      <c r="E300" s="18">
        <f t="shared" ref="E300:AF300" ca="1" si="213">0.001/E$2/E218*E$3</f>
        <v>1.020774263807103E-3</v>
      </c>
      <c r="F300" s="18">
        <f t="shared" ca="1" si="213"/>
        <v>2.0414974274746466E-3</v>
      </c>
      <c r="G300" s="18">
        <f t="shared" ca="1" si="213"/>
        <v>2.366208423190303E-3</v>
      </c>
      <c r="H300" s="18">
        <f t="shared" ca="1" si="213"/>
        <v>2.2687590711392889E-3</v>
      </c>
      <c r="I300" s="18">
        <f t="shared" ca="1" si="213"/>
        <v>2.2120953791130815E-3</v>
      </c>
      <c r="J300" s="18">
        <f t="shared" ca="1" si="213"/>
        <v>2.0067605110116052E-3</v>
      </c>
      <c r="K300" s="18">
        <f t="shared" ca="1" si="213"/>
        <v>2.0051237247660399E-3</v>
      </c>
      <c r="L300" s="18">
        <f t="shared" ca="1" si="213"/>
        <v>2.004018484313203E-3</v>
      </c>
      <c r="M300" s="18">
        <f t="shared" ca="1" si="213"/>
        <v>2.1148848906664798E-3</v>
      </c>
      <c r="N300" s="18">
        <f t="shared" ca="1" si="213"/>
        <v>2.0026612131817038E-3</v>
      </c>
      <c r="O300" s="18">
        <f t="shared" ca="1" si="213"/>
        <v>2.0934395435711771E-3</v>
      </c>
      <c r="P300" s="18">
        <f t="shared" ca="1" si="213"/>
        <v>2.0018913082134639E-3</v>
      </c>
      <c r="Q300" s="18">
        <f t="shared" ca="1" si="213"/>
        <v>2.0787363895646495E-3</v>
      </c>
      <c r="R300" s="18">
        <f t="shared" ca="1" si="213"/>
        <v>2.0014128840909946E-3</v>
      </c>
      <c r="S300" s="18">
        <f t="shared" ca="1" si="213"/>
        <v>2.0680295881943442E-3</v>
      </c>
      <c r="T300" s="18">
        <f t="shared" ca="1" si="213"/>
        <v>2.0010994090816081E-3</v>
      </c>
      <c r="U300" s="18">
        <f t="shared" ca="1" si="213"/>
        <v>2.0598898002142565E-3</v>
      </c>
      <c r="V300" s="18">
        <f t="shared" ca="1" si="213"/>
        <v>2.2234157233015825E-3</v>
      </c>
      <c r="W300" s="18">
        <f t="shared" ca="1" si="213"/>
        <v>2.0534850731220222E-3</v>
      </c>
      <c r="X300" s="18">
        <f t="shared" ca="1" si="213"/>
        <v>2.0007172883104124E-3</v>
      </c>
      <c r="Y300" s="18">
        <f t="shared" ca="1" si="213"/>
        <v>2.143656298111936E-3</v>
      </c>
      <c r="Z300" s="18">
        <f t="shared" ca="1" si="213"/>
        <v>2.1825882699470179E-3</v>
      </c>
      <c r="AA300" s="18">
        <f t="shared" ca="1" si="213"/>
        <v>2.2181331509789726E-3</v>
      </c>
      <c r="AB300" s="18">
        <f t="shared" ca="1" si="213"/>
        <v>2.1673056699867137E-3</v>
      </c>
      <c r="AC300" s="18">
        <f t="shared" ca="1" si="213"/>
        <v>2.2006170079222893E-3</v>
      </c>
      <c r="AD300" s="18">
        <f t="shared" ca="1" si="213"/>
        <v>2.1543843273066185E-3</v>
      </c>
      <c r="AE300" s="18">
        <f t="shared" ca="1" si="213"/>
        <v>2.1857077972959756E-3</v>
      </c>
      <c r="AF300" s="18">
        <f t="shared" ca="1" si="213"/>
        <v>2.1075796354286039E-3</v>
      </c>
    </row>
    <row r="301" spans="4:32" x14ac:dyDescent="0.15">
      <c r="D301" s="18">
        <f t="shared" si="168"/>
        <v>449.65</v>
      </c>
      <c r="E301" s="18">
        <f t="shared" ref="E301:AF301" ca="1" si="214">0.001/E$2/E219*E$3</f>
        <v>1.023690925079803E-3</v>
      </c>
      <c r="F301" s="18">
        <f t="shared" ca="1" si="214"/>
        <v>2.0473310276096484E-3</v>
      </c>
      <c r="G301" s="18">
        <f t="shared" ca="1" si="214"/>
        <v>2.3715090149759683E-3</v>
      </c>
      <c r="H301" s="18">
        <f t="shared" ca="1" si="214"/>
        <v>2.2722166446880374E-3</v>
      </c>
      <c r="I301" s="18">
        <f t="shared" ca="1" si="214"/>
        <v>2.21450578939302E-3</v>
      </c>
      <c r="J301" s="18">
        <f t="shared" ca="1" si="214"/>
        <v>2.0082047104448479E-3</v>
      </c>
      <c r="K301" s="18">
        <f t="shared" ca="1" si="214"/>
        <v>2.0062535230027391E-3</v>
      </c>
      <c r="L301" s="18">
        <f t="shared" ca="1" si="214"/>
        <v>2.0049260953893941E-3</v>
      </c>
      <c r="M301" s="18">
        <f t="shared" ca="1" si="214"/>
        <v>2.1157469760063729E-3</v>
      </c>
      <c r="N301" s="18">
        <f t="shared" ca="1" si="214"/>
        <v>2.0032834238088723E-3</v>
      </c>
      <c r="O301" s="18">
        <f t="shared" ca="1" si="214"/>
        <v>2.094034820820784E-3</v>
      </c>
      <c r="P301" s="18">
        <f t="shared" ca="1" si="214"/>
        <v>2.0023436879866704E-3</v>
      </c>
      <c r="Q301" s="18">
        <f t="shared" ca="1" si="214"/>
        <v>2.0791722919980059E-3</v>
      </c>
      <c r="R301" s="18">
        <f t="shared" ca="1" si="214"/>
        <v>2.0017564081953468E-3</v>
      </c>
      <c r="S301" s="18">
        <f t="shared" ca="1" si="214"/>
        <v>2.0683621414701405E-3</v>
      </c>
      <c r="T301" s="18">
        <f t="shared" ca="1" si="214"/>
        <v>2.0013689391212204E-3</v>
      </c>
      <c r="U301" s="18">
        <f t="shared" ca="1" si="214"/>
        <v>2.0601517264486431E-3</v>
      </c>
      <c r="V301" s="18">
        <f t="shared" ca="1" si="214"/>
        <v>2.2237085297125711E-3</v>
      </c>
      <c r="W301" s="18">
        <f t="shared" ca="1" si="214"/>
        <v>2.0536967941080443E-3</v>
      </c>
      <c r="X301" s="18">
        <f t="shared" ca="1" si="214"/>
        <v>2.0008960752615807E-3</v>
      </c>
      <c r="Y301" s="18">
        <f t="shared" ca="1" si="214"/>
        <v>2.1438551632006792E-3</v>
      </c>
      <c r="Z301" s="18">
        <f t="shared" ca="1" si="214"/>
        <v>2.1827803018492371E-3</v>
      </c>
      <c r="AA301" s="18">
        <f t="shared" ca="1" si="214"/>
        <v>2.2183182758046148E-3</v>
      </c>
      <c r="AB301" s="18">
        <f t="shared" ca="1" si="214"/>
        <v>2.1674656621128337E-3</v>
      </c>
      <c r="AC301" s="18">
        <f t="shared" ca="1" si="214"/>
        <v>2.2007719125681324E-3</v>
      </c>
      <c r="AD301" s="18">
        <f t="shared" ca="1" si="214"/>
        <v>2.1545197158044133E-3</v>
      </c>
      <c r="AE301" s="18">
        <f t="shared" ca="1" si="214"/>
        <v>2.1858392550975266E-3</v>
      </c>
      <c r="AF301" s="18">
        <f t="shared" ca="1" si="214"/>
        <v>2.1076901680039018E-3</v>
      </c>
    </row>
    <row r="302" spans="4:32" x14ac:dyDescent="0.15">
      <c r="D302" s="18">
        <f t="shared" si="168"/>
        <v>566.07000000000005</v>
      </c>
      <c r="E302" s="18">
        <f t="shared" ref="E302:AF302" ca="1" si="215">0.001/E$2/E220*E$3</f>
        <v>1.0263774296936593E-3</v>
      </c>
      <c r="F302" s="18">
        <f t="shared" ca="1" si="215"/>
        <v>2.0527031871115375E-3</v>
      </c>
      <c r="G302" s="18">
        <f t="shared" ca="1" si="215"/>
        <v>2.3767487618563633E-3</v>
      </c>
      <c r="H302" s="18">
        <f t="shared" ca="1" si="215"/>
        <v>2.2758651440334086E-3</v>
      </c>
      <c r="I302" s="18">
        <f t="shared" ca="1" si="215"/>
        <v>2.2171476187435981E-3</v>
      </c>
      <c r="J302" s="18">
        <f t="shared" ca="1" si="215"/>
        <v>2.009841246043643E-3</v>
      </c>
      <c r="K302" s="18">
        <f t="shared" ca="1" si="215"/>
        <v>2.0075543745149845E-3</v>
      </c>
      <c r="L302" s="18">
        <f t="shared" ca="1" si="215"/>
        <v>2.0059834883661789E-3</v>
      </c>
      <c r="M302" s="18">
        <f t="shared" ca="1" si="215"/>
        <v>2.1167548426023149E-3</v>
      </c>
      <c r="N302" s="18">
        <f t="shared" ca="1" si="215"/>
        <v>2.0040195060070025E-3</v>
      </c>
      <c r="O302" s="18">
        <f t="shared" ca="1" si="215"/>
        <v>2.0947421001719243E-3</v>
      </c>
      <c r="P302" s="18">
        <f t="shared" ca="1" si="215"/>
        <v>2.0028850098234249E-3</v>
      </c>
      <c r="Q302" s="18">
        <f t="shared" ca="1" si="215"/>
        <v>2.0796947769119527E-3</v>
      </c>
      <c r="R302" s="18">
        <f t="shared" ca="1" si="215"/>
        <v>2.0021708793579764E-3</v>
      </c>
      <c r="S302" s="18">
        <f t="shared" ca="1" si="215"/>
        <v>2.0687640057939563E-3</v>
      </c>
      <c r="T302" s="18">
        <f t="shared" ca="1" si="215"/>
        <v>2.0016959363351873E-3</v>
      </c>
      <c r="U302" s="18">
        <f t="shared" ca="1" si="215"/>
        <v>2.0604697267339418E-3</v>
      </c>
      <c r="V302" s="18">
        <f t="shared" ca="1" si="215"/>
        <v>2.2240637316567149E-3</v>
      </c>
      <c r="W302" s="18">
        <f t="shared" ca="1" si="215"/>
        <v>2.0539550819715239E-3</v>
      </c>
      <c r="X302" s="18">
        <f t="shared" ca="1" si="215"/>
        <v>2.0011147330767083E-3</v>
      </c>
      <c r="Y302" s="18">
        <f t="shared" ca="1" si="215"/>
        <v>2.1440981608603811E-3</v>
      </c>
      <c r="Z302" s="18">
        <f t="shared" ca="1" si="215"/>
        <v>2.1830152463927057E-3</v>
      </c>
      <c r="AA302" s="18">
        <f t="shared" ca="1" si="215"/>
        <v>2.2185449124124726E-3</v>
      </c>
      <c r="AB302" s="18">
        <f t="shared" ca="1" si="215"/>
        <v>2.1676619636269755E-3</v>
      </c>
      <c r="AC302" s="18">
        <f t="shared" ca="1" si="215"/>
        <v>2.2009621467868412E-3</v>
      </c>
      <c r="AD302" s="18">
        <f t="shared" ca="1" si="215"/>
        <v>2.1546861853861295E-3</v>
      </c>
      <c r="AE302" s="18">
        <f t="shared" ca="1" si="215"/>
        <v>2.1860009023648833E-3</v>
      </c>
      <c r="AF302" s="18">
        <f t="shared" ca="1" si="215"/>
        <v>2.107826456548471E-3</v>
      </c>
    </row>
    <row r="303" spans="4:32" x14ac:dyDescent="0.15">
      <c r="D303" s="18">
        <f t="shared" si="168"/>
        <v>712.64</v>
      </c>
      <c r="E303" s="18">
        <f t="shared" ref="E303:AF303" ca="1" si="216">0.001/E$2/E221*E$3</f>
        <v>1.0285153454907745E-3</v>
      </c>
      <c r="F303" s="18">
        <f t="shared" ca="1" si="216"/>
        <v>2.0569847596907886E-3</v>
      </c>
      <c r="G303" s="18">
        <f t="shared" ca="1" si="216"/>
        <v>2.3814366235453696E-3</v>
      </c>
      <c r="H303" s="18">
        <f t="shared" ca="1" si="216"/>
        <v>2.2794685261830192E-3</v>
      </c>
      <c r="I303" s="18">
        <f t="shared" ca="1" si="216"/>
        <v>2.2198983413214569E-3</v>
      </c>
      <c r="J303" s="18">
        <f t="shared" ca="1" si="216"/>
        <v>2.0116256784649786E-3</v>
      </c>
      <c r="K303" s="18">
        <f t="shared" ca="1" si="216"/>
        <v>2.0090019484266027E-3</v>
      </c>
      <c r="L303" s="18">
        <f t="shared" ca="1" si="216"/>
        <v>2.007177753236293E-3</v>
      </c>
      <c r="M303" s="18">
        <f t="shared" ca="1" si="216"/>
        <v>2.1179029761581765E-3</v>
      </c>
      <c r="N303" s="18">
        <f t="shared" ca="1" si="216"/>
        <v>2.0048704752302143E-3</v>
      </c>
      <c r="O303" s="18">
        <f t="shared" ca="1" si="216"/>
        <v>2.0955632991869356E-3</v>
      </c>
      <c r="P303" s="18">
        <f t="shared" ca="1" si="216"/>
        <v>2.0035201554338042E-3</v>
      </c>
      <c r="Q303" s="18">
        <f t="shared" ca="1" si="216"/>
        <v>2.0803102655500951E-3</v>
      </c>
      <c r="R303" s="18">
        <f t="shared" ca="1" si="216"/>
        <v>2.0026624125700733E-3</v>
      </c>
      <c r="S303" s="18">
        <f t="shared" ca="1" si="216"/>
        <v>2.0692417988113017E-3</v>
      </c>
      <c r="T303" s="18">
        <f t="shared" ca="1" si="216"/>
        <v>2.0020867147942565E-3</v>
      </c>
      <c r="U303" s="18">
        <f t="shared" ca="1" si="216"/>
        <v>2.0608502749152346E-3</v>
      </c>
      <c r="V303" s="18">
        <f t="shared" ca="1" si="216"/>
        <v>2.224488471133497E-3</v>
      </c>
      <c r="W303" s="18">
        <f t="shared" ca="1" si="216"/>
        <v>2.0542662128256411E-3</v>
      </c>
      <c r="X303" s="18">
        <f t="shared" ca="1" si="216"/>
        <v>2.0013790922077971E-3</v>
      </c>
      <c r="Y303" s="18">
        <f t="shared" ca="1" si="216"/>
        <v>2.1443915892408985E-3</v>
      </c>
      <c r="Z303" s="18">
        <f t="shared" ca="1" si="216"/>
        <v>2.1832991639919026E-3</v>
      </c>
      <c r="AA303" s="18">
        <f t="shared" ca="1" si="216"/>
        <v>2.2188192495378361E-3</v>
      </c>
      <c r="AB303" s="18">
        <f t="shared" ca="1" si="216"/>
        <v>2.1679001216884522E-3</v>
      </c>
      <c r="AC303" s="18">
        <f t="shared" ca="1" si="216"/>
        <v>2.2011932526552203E-3</v>
      </c>
      <c r="AD303" s="18">
        <f t="shared" ca="1" si="216"/>
        <v>2.1548888365881735E-3</v>
      </c>
      <c r="AE303" s="18">
        <f t="shared" ca="1" si="216"/>
        <v>2.1861978380595471E-3</v>
      </c>
      <c r="AF303" s="18">
        <f t="shared" ca="1" si="216"/>
        <v>2.107993001882373E-3</v>
      </c>
    </row>
    <row r="304" spans="4:32" x14ac:dyDescent="0.15">
      <c r="D304" s="18">
        <f t="shared" si="168"/>
        <v>897.16</v>
      </c>
      <c r="E304" s="18">
        <f t="shared" ref="E304:AF304" ca="1" si="217">0.001/E$2/E222*E$3</f>
        <v>1.0297611687682519E-3</v>
      </c>
      <c r="F304" s="18">
        <f t="shared" ca="1" si="217"/>
        <v>2.0594831178696949E-3</v>
      </c>
      <c r="G304" s="18">
        <f t="shared" ca="1" si="217"/>
        <v>2.3849664635776512E-3</v>
      </c>
      <c r="H304" s="18">
        <f t="shared" ca="1" si="217"/>
        <v>2.2826774764315135E-3</v>
      </c>
      <c r="I304" s="18">
        <f t="shared" ca="1" si="217"/>
        <v>2.2225547909353062E-3</v>
      </c>
      <c r="J304" s="18">
        <f t="shared" ca="1" si="217"/>
        <v>2.0134669195897041E-3</v>
      </c>
      <c r="K304" s="18">
        <f t="shared" ca="1" si="217"/>
        <v>2.0105397562404453E-3</v>
      </c>
      <c r="L304" s="18">
        <f t="shared" ca="1" si="217"/>
        <v>2.0084745196401695E-3</v>
      </c>
      <c r="M304" s="18">
        <f t="shared" ca="1" si="217"/>
        <v>2.1191606476779925E-3</v>
      </c>
      <c r="N304" s="18">
        <f t="shared" ca="1" si="217"/>
        <v>2.0058228838939858E-3</v>
      </c>
      <c r="O304" s="18">
        <f t="shared" ca="1" si="217"/>
        <v>2.0964876092899763E-3</v>
      </c>
      <c r="P304" s="18">
        <f t="shared" ca="1" si="217"/>
        <v>2.0042453263280145E-3</v>
      </c>
      <c r="Q304" s="18">
        <f t="shared" ca="1" si="217"/>
        <v>2.081015827032605E-3</v>
      </c>
      <c r="R304" s="18">
        <f t="shared" ca="1" si="217"/>
        <v>2.0032321241107826E-3</v>
      </c>
      <c r="S304" s="18">
        <f t="shared" ca="1" si="217"/>
        <v>2.069797494664957E-3</v>
      </c>
      <c r="T304" s="18">
        <f t="shared" ca="1" si="217"/>
        <v>2.0025439848914647E-3</v>
      </c>
      <c r="U304" s="18">
        <f t="shared" ca="1" si="217"/>
        <v>2.0612969780428249E-3</v>
      </c>
      <c r="V304" s="18">
        <f t="shared" ca="1" si="217"/>
        <v>2.2249861343456548E-3</v>
      </c>
      <c r="W304" s="18">
        <f t="shared" ca="1" si="217"/>
        <v>2.0546340563623181E-3</v>
      </c>
      <c r="X304" s="18">
        <f t="shared" ca="1" si="217"/>
        <v>2.0016932548094055E-3</v>
      </c>
      <c r="Y304" s="18">
        <f t="shared" ca="1" si="217"/>
        <v>2.1447400314736418E-3</v>
      </c>
      <c r="Z304" s="18">
        <f t="shared" ca="1" si="217"/>
        <v>2.1836368905450336E-3</v>
      </c>
      <c r="AA304" s="18">
        <f t="shared" ca="1" si="217"/>
        <v>2.2191460810879042E-3</v>
      </c>
      <c r="AB304" s="18">
        <f t="shared" ca="1" si="217"/>
        <v>2.1681848637190382E-3</v>
      </c>
      <c r="AC304" s="18">
        <f t="shared" ca="1" si="217"/>
        <v>2.2014700083682255E-3</v>
      </c>
      <c r="AD304" s="18">
        <f t="shared" ca="1" si="217"/>
        <v>2.1551322570587438E-3</v>
      </c>
      <c r="AE304" s="18">
        <f t="shared" ca="1" si="217"/>
        <v>2.1864345096908404E-3</v>
      </c>
      <c r="AF304" s="18">
        <f t="shared" ca="1" si="217"/>
        <v>2.1081939290839217E-3</v>
      </c>
    </row>
    <row r="305" spans="4:32" x14ac:dyDescent="0.15">
      <c r="D305" s="18">
        <f t="shared" si="168"/>
        <v>1129.5</v>
      </c>
      <c r="E305" s="18">
        <f t="shared" ref="E305:AF305" ca="1" si="218">0.001/E$2/E223*E$3</f>
        <v>1.0279056877912846E-3</v>
      </c>
      <c r="F305" s="18">
        <f t="shared" ca="1" si="218"/>
        <v>2.0557817386370565E-3</v>
      </c>
      <c r="G305" s="18">
        <f t="shared" ca="1" si="218"/>
        <v>2.3828831975078652E-3</v>
      </c>
      <c r="H305" s="18">
        <f t="shared" ca="1" si="218"/>
        <v>2.2822311824016168E-3</v>
      </c>
      <c r="I305" s="18">
        <f t="shared" ca="1" si="218"/>
        <v>2.2226708701560943E-3</v>
      </c>
      <c r="J305" s="18">
        <f t="shared" ca="1" si="218"/>
        <v>2.0137939102457128E-3</v>
      </c>
      <c r="K305" s="18">
        <f t="shared" ca="1" si="218"/>
        <v>2.0108977976397041E-3</v>
      </c>
      <c r="L305" s="18">
        <f t="shared" ca="1" si="218"/>
        <v>2.0088277592424531E-3</v>
      </c>
      <c r="M305" s="18">
        <f t="shared" ca="1" si="218"/>
        <v>2.1195245833386086E-3</v>
      </c>
      <c r="N305" s="18">
        <f t="shared" ca="1" si="218"/>
        <v>2.0061335694996408E-3</v>
      </c>
      <c r="O305" s="18">
        <f t="shared" ca="1" si="218"/>
        <v>2.0967987411970299E-3</v>
      </c>
      <c r="P305" s="18">
        <f t="shared" ca="1" si="218"/>
        <v>2.0045077754175041E-3</v>
      </c>
      <c r="Q305" s="18">
        <f t="shared" ca="1" si="218"/>
        <v>2.0812759095634997E-3</v>
      </c>
      <c r="R305" s="18">
        <f t="shared" ca="1" si="218"/>
        <v>2.0034523158371075E-3</v>
      </c>
      <c r="S305" s="18">
        <f t="shared" ca="1" si="218"/>
        <v>2.0700149733056832E-3</v>
      </c>
      <c r="T305" s="18">
        <f t="shared" ca="1" si="218"/>
        <v>2.0027289144048709E-3</v>
      </c>
      <c r="U305" s="18">
        <f t="shared" ca="1" si="218"/>
        <v>2.0614788609440763E-3</v>
      </c>
      <c r="V305" s="18">
        <f t="shared" ca="1" si="218"/>
        <v>2.2251877222008469E-3</v>
      </c>
      <c r="W305" s="18">
        <f t="shared" ca="1" si="218"/>
        <v>2.054789154678193E-3</v>
      </c>
      <c r="X305" s="18">
        <f t="shared" ca="1" si="218"/>
        <v>2.0018281309318159E-3</v>
      </c>
      <c r="Y305" s="18">
        <f t="shared" ca="1" si="218"/>
        <v>2.144888897797563E-3</v>
      </c>
      <c r="Z305" s="18">
        <f t="shared" ca="1" si="218"/>
        <v>2.1837822234011227E-3</v>
      </c>
      <c r="AA305" s="18">
        <f t="shared" ca="1" si="218"/>
        <v>2.2192874992181559E-3</v>
      </c>
      <c r="AB305" s="18">
        <f t="shared" ca="1" si="218"/>
        <v>2.1683099685614778E-3</v>
      </c>
      <c r="AC305" s="18">
        <f t="shared" ca="1" si="218"/>
        <v>2.2015922557167078E-3</v>
      </c>
      <c r="AD305" s="18">
        <f t="shared" ca="1" si="218"/>
        <v>2.1552409477412068E-3</v>
      </c>
      <c r="AE305" s="18">
        <f t="shared" ca="1" si="218"/>
        <v>2.1865407275678005E-3</v>
      </c>
      <c r="AF305" s="18">
        <f t="shared" ca="1" si="218"/>
        <v>2.108285293013679E-3</v>
      </c>
    </row>
    <row r="306" spans="4:32" x14ac:dyDescent="0.15">
      <c r="D306" s="18">
        <f t="shared" si="168"/>
        <v>1421.9</v>
      </c>
      <c r="E306" s="18">
        <f t="shared" ref="E306:AF306" ca="1" si="219">0.001/E$2/E224*E$3</f>
        <v>1.0240264508582699E-3</v>
      </c>
      <c r="F306" s="18">
        <f t="shared" ca="1" si="219"/>
        <v>2.0480316519803582E-3</v>
      </c>
      <c r="G306" s="18">
        <f t="shared" ca="1" si="219"/>
        <v>2.3767692036115698E-3</v>
      </c>
      <c r="H306" s="18">
        <f t="shared" ca="1" si="219"/>
        <v>2.2788726129427785E-3</v>
      </c>
      <c r="I306" s="18">
        <f t="shared" ca="1" si="219"/>
        <v>2.22061727903593E-3</v>
      </c>
      <c r="J306" s="18">
        <f t="shared" ca="1" si="219"/>
        <v>2.0127374796861516E-3</v>
      </c>
      <c r="K306" s="18">
        <f t="shared" ca="1" si="219"/>
        <v>2.0101409960685489E-3</v>
      </c>
      <c r="L306" s="18">
        <f t="shared" ca="1" si="219"/>
        <v>2.0082653271308827E-3</v>
      </c>
      <c r="M306" s="18">
        <f t="shared" ca="1" si="219"/>
        <v>2.1190100779278995E-3</v>
      </c>
      <c r="N306" s="18">
        <f t="shared" ca="1" si="219"/>
        <v>2.0057959438914081E-3</v>
      </c>
      <c r="O306" s="18">
        <f t="shared" ca="1" si="219"/>
        <v>2.0964850338144108E-3</v>
      </c>
      <c r="P306" s="18">
        <f t="shared" ca="1" si="219"/>
        <v>2.0042878277605359E-3</v>
      </c>
      <c r="Q306" s="18">
        <f t="shared" ca="1" si="219"/>
        <v>2.0810697017294723E-3</v>
      </c>
      <c r="R306" s="18">
        <f t="shared" ca="1" si="219"/>
        <v>2.0033000890929816E-3</v>
      </c>
      <c r="S306" s="18">
        <f t="shared" ca="1" si="219"/>
        <v>2.069870619538625E-3</v>
      </c>
      <c r="T306" s="18">
        <f t="shared" ca="1" si="219"/>
        <v>2.0026186066087353E-3</v>
      </c>
      <c r="U306" s="18">
        <f t="shared" ca="1" si="219"/>
        <v>2.061373865179426E-3</v>
      </c>
      <c r="V306" s="18">
        <f t="shared" ca="1" si="219"/>
        <v>2.225069138015289E-3</v>
      </c>
      <c r="W306" s="18">
        <f t="shared" ca="1" si="219"/>
        <v>2.0547098619381914E-3</v>
      </c>
      <c r="X306" s="18">
        <f t="shared" ca="1" si="219"/>
        <v>2.0017642237480887E-3</v>
      </c>
      <c r="Y306" s="18">
        <f t="shared" ca="1" si="219"/>
        <v>2.1448167783671961E-3</v>
      </c>
      <c r="Z306" s="18">
        <f t="shared" ca="1" si="219"/>
        <v>2.1837140753429751E-3</v>
      </c>
      <c r="AA306" s="18">
        <f t="shared" ca="1" si="219"/>
        <v>2.2192226755515664E-3</v>
      </c>
      <c r="AB306" s="18">
        <f t="shared" ca="1" si="219"/>
        <v>2.1682560465213813E-3</v>
      </c>
      <c r="AC306" s="18">
        <f t="shared" ca="1" si="219"/>
        <v>2.2015408083846701E-3</v>
      </c>
      <c r="AD306" s="18">
        <f t="shared" ca="1" si="219"/>
        <v>2.1551976309036164E-3</v>
      </c>
      <c r="AE306" s="18">
        <f t="shared" ca="1" si="219"/>
        <v>2.1864992039785486E-3</v>
      </c>
      <c r="AF306" s="18">
        <f t="shared" ca="1" si="219"/>
        <v>2.1082518150620346E-3</v>
      </c>
    </row>
    <row r="307" spans="4:32" x14ac:dyDescent="0.15">
      <c r="D307" s="18">
        <f t="shared" si="168"/>
        <v>1790.1</v>
      </c>
      <c r="E307" s="18">
        <f t="shared" ref="E307:AF307" ca="1" si="220">0.001/E$2/E225*E$3</f>
        <v>1.0202261707213678E-3</v>
      </c>
      <c r="F307" s="18">
        <f t="shared" ca="1" si="220"/>
        <v>2.0404377922050494E-3</v>
      </c>
      <c r="G307" s="18">
        <f t="shared" ca="1" si="220"/>
        <v>2.3706131207105433E-3</v>
      </c>
      <c r="H307" s="18">
        <f t="shared" ca="1" si="220"/>
        <v>2.2753818578606679E-3</v>
      </c>
      <c r="I307" s="18">
        <f t="shared" ca="1" si="220"/>
        <v>2.2184362695747729E-3</v>
      </c>
      <c r="J307" s="18">
        <f t="shared" ca="1" si="220"/>
        <v>2.0115927248085851E-3</v>
      </c>
      <c r="K307" s="18">
        <f t="shared" ca="1" si="220"/>
        <v>2.0093126975862965E-3</v>
      </c>
      <c r="L307" s="18">
        <f t="shared" ca="1" si="220"/>
        <v>2.0076452939157973E-3</v>
      </c>
      <c r="M307" s="18">
        <f t="shared" ca="1" si="220"/>
        <v>2.1184412017701396E-3</v>
      </c>
      <c r="N307" s="18">
        <f t="shared" ca="1" si="220"/>
        <v>2.0054199398025006E-3</v>
      </c>
      <c r="O307" s="18">
        <f t="shared" ca="1" si="220"/>
        <v>2.0961354332022647E-3</v>
      </c>
      <c r="P307" s="18">
        <f t="shared" ca="1" si="220"/>
        <v>2.0040411401609096E-3</v>
      </c>
      <c r="Q307" s="18">
        <f t="shared" ca="1" si="220"/>
        <v>2.0808380956482695E-3</v>
      </c>
      <c r="R307" s="18">
        <f t="shared" ca="1" si="220"/>
        <v>2.0031292112532161E-3</v>
      </c>
      <c r="S307" s="18">
        <f t="shared" ca="1" si="220"/>
        <v>2.0697089015774255E-3</v>
      </c>
      <c r="T307" s="18">
        <f t="shared" ca="1" si="220"/>
        <v>2.002494585591937E-3</v>
      </c>
      <c r="U307" s="18">
        <f t="shared" ca="1" si="220"/>
        <v>2.0612557472037964E-3</v>
      </c>
      <c r="V307" s="18">
        <f t="shared" ca="1" si="220"/>
        <v>2.2249354187609564E-3</v>
      </c>
      <c r="W307" s="18">
        <f t="shared" ca="1" si="220"/>
        <v>2.0546206289678371E-3</v>
      </c>
      <c r="X307" s="18">
        <f t="shared" ca="1" si="220"/>
        <v>2.0016921460845332E-3</v>
      </c>
      <c r="Y307" s="18">
        <f t="shared" ca="1" si="220"/>
        <v>2.1447358246211735E-3</v>
      </c>
      <c r="Z307" s="18">
        <f t="shared" ca="1" si="220"/>
        <v>2.1836370175392626E-3</v>
      </c>
      <c r="AA307" s="18">
        <f t="shared" ca="1" si="220"/>
        <v>2.2191497446217984E-3</v>
      </c>
      <c r="AB307" s="18">
        <f t="shared" ca="1" si="220"/>
        <v>2.16819541033732E-3</v>
      </c>
      <c r="AC307" s="18">
        <f t="shared" ca="1" si="220"/>
        <v>2.201482974018989E-3</v>
      </c>
      <c r="AD307" s="18">
        <f t="shared" ca="1" si="220"/>
        <v>2.15514884611539E-3</v>
      </c>
      <c r="AE307" s="18">
        <f t="shared" ca="1" si="220"/>
        <v>2.1864524587691535E-3</v>
      </c>
      <c r="AF307" s="18">
        <f t="shared" ca="1" si="220"/>
        <v>2.1082141687028162E-3</v>
      </c>
    </row>
    <row r="308" spans="4:32" x14ac:dyDescent="0.15">
      <c r="D308" s="18">
        <f t="shared" si="168"/>
        <v>2253.6</v>
      </c>
      <c r="E308" s="18">
        <f t="shared" ref="E308:AF308" ca="1" si="221">0.001/E$2/E226*E$3</f>
        <v>1.0166252409920518E-3</v>
      </c>
      <c r="F308" s="18">
        <f t="shared" ca="1" si="221"/>
        <v>2.0332410197781581E-3</v>
      </c>
      <c r="G308" s="18">
        <f t="shared" ca="1" si="221"/>
        <v>2.3646085546422586E-3</v>
      </c>
      <c r="H308" s="18">
        <f t="shared" ca="1" si="221"/>
        <v>2.2718537839101602E-3</v>
      </c>
      <c r="I308" s="18">
        <f t="shared" ca="1" si="221"/>
        <v>2.2161767472918875E-3</v>
      </c>
      <c r="J308" s="18">
        <f t="shared" ca="1" si="221"/>
        <v>2.0103767862809058E-3</v>
      </c>
      <c r="K308" s="18">
        <f t="shared" ca="1" si="221"/>
        <v>2.0084219902017494E-3</v>
      </c>
      <c r="L308" s="18">
        <f t="shared" ca="1" si="221"/>
        <v>2.0069721158247895E-3</v>
      </c>
      <c r="M308" s="18">
        <f t="shared" ca="1" si="221"/>
        <v>2.1178212067653485E-3</v>
      </c>
      <c r="N308" s="18">
        <f t="shared" ca="1" si="221"/>
        <v>2.0050063756126067E-3</v>
      </c>
      <c r="O308" s="18">
        <f t="shared" ca="1" si="221"/>
        <v>2.0957500094947886E-3</v>
      </c>
      <c r="P308" s="18">
        <f t="shared" ca="1" si="221"/>
        <v>2.0037681836533169E-3</v>
      </c>
      <c r="Q308" s="18">
        <f t="shared" ca="1" si="221"/>
        <v>2.080580822024251E-3</v>
      </c>
      <c r="R308" s="18">
        <f t="shared" ca="1" si="221"/>
        <v>2.0029382622449585E-3</v>
      </c>
      <c r="S308" s="18">
        <f t="shared" ca="1" si="221"/>
        <v>2.0695279316830205E-3</v>
      </c>
      <c r="T308" s="18">
        <f t="shared" ca="1" si="221"/>
        <v>2.0023557554152043E-3</v>
      </c>
      <c r="U308" s="18">
        <f t="shared" ca="1" si="221"/>
        <v>2.0611231522001637E-3</v>
      </c>
      <c r="V308" s="18">
        <f t="shared" ca="1" si="221"/>
        <v>2.224785690443808E-3</v>
      </c>
      <c r="W308" s="18">
        <f t="shared" ca="1" si="221"/>
        <v>2.0545202651643273E-3</v>
      </c>
      <c r="X308" s="18">
        <f t="shared" ca="1" si="221"/>
        <v>2.0016111724814297E-3</v>
      </c>
      <c r="Y308" s="18">
        <f t="shared" ca="1" si="221"/>
        <v>2.1446446903926383E-3</v>
      </c>
      <c r="Z308" s="18">
        <f t="shared" ca="1" si="221"/>
        <v>2.1835504492805874E-3</v>
      </c>
      <c r="AA308" s="18">
        <f t="shared" ca="1" si="221"/>
        <v>2.2190676137752892E-3</v>
      </c>
      <c r="AB308" s="18">
        <f t="shared" ca="1" si="221"/>
        <v>2.1681271011528783E-3</v>
      </c>
      <c r="AC308" s="18">
        <f t="shared" ca="1" si="221"/>
        <v>2.2014179334291519E-3</v>
      </c>
      <c r="AD308" s="18">
        <f t="shared" ca="1" si="221"/>
        <v>2.1550938858702663E-3</v>
      </c>
      <c r="AE308" s="18">
        <f t="shared" ca="1" si="221"/>
        <v>2.1863998919041182E-3</v>
      </c>
      <c r="AF308" s="18">
        <f t="shared" ca="1" si="221"/>
        <v>2.1081718416474963E-3</v>
      </c>
    </row>
    <row r="309" spans="4:32" x14ac:dyDescent="0.15">
      <c r="D309" s="18">
        <f t="shared" si="168"/>
        <v>2837.1</v>
      </c>
      <c r="E309" s="18">
        <f t="shared" ref="E309:AF309" ca="1" si="222">0.001/E$2/E227*E$3</f>
        <v>1.0133315344699511E-3</v>
      </c>
      <c r="F309" s="18">
        <f t="shared" ca="1" si="222"/>
        <v>2.0266572590078437E-3</v>
      </c>
      <c r="G309" s="18">
        <f t="shared" ca="1" si="222"/>
        <v>2.3589444640497231E-3</v>
      </c>
      <c r="H309" s="18">
        <f t="shared" ca="1" si="222"/>
        <v>2.2683941982387192E-3</v>
      </c>
      <c r="I309" s="18">
        <f t="shared" ca="1" si="222"/>
        <v>2.213898574273667E-3</v>
      </c>
      <c r="J309" s="18">
        <f t="shared" ca="1" si="222"/>
        <v>2.0091150428517492E-3</v>
      </c>
      <c r="K309" s="18">
        <f t="shared" ca="1" si="222"/>
        <v>2.0074843917378782E-3</v>
      </c>
      <c r="L309" s="18">
        <f t="shared" ca="1" si="222"/>
        <v>2.0062553003983605E-3</v>
      </c>
      <c r="M309" s="18">
        <f t="shared" ca="1" si="222"/>
        <v>2.117157529474255E-3</v>
      </c>
      <c r="N309" s="18">
        <f t="shared" ca="1" si="222"/>
        <v>2.004558418686124E-3</v>
      </c>
      <c r="O309" s="18">
        <f t="shared" ca="1" si="222"/>
        <v>2.0953304961171433E-3</v>
      </c>
      <c r="P309" s="18">
        <f t="shared" ca="1" si="222"/>
        <v>2.0034686178929421E-3</v>
      </c>
      <c r="Q309" s="18">
        <f t="shared" ca="1" si="222"/>
        <v>2.0802978695023105E-3</v>
      </c>
      <c r="R309" s="18">
        <f t="shared" ca="1" si="222"/>
        <v>2.0027274424154274E-3</v>
      </c>
      <c r="S309" s="18">
        <f t="shared" ca="1" si="222"/>
        <v>2.0693274387822806E-3</v>
      </c>
      <c r="T309" s="18">
        <f t="shared" ca="1" si="222"/>
        <v>2.0022012943739908E-3</v>
      </c>
      <c r="U309" s="18">
        <f t="shared" ca="1" si="222"/>
        <v>2.0609757031425638E-3</v>
      </c>
      <c r="V309" s="18">
        <f t="shared" ca="1" si="222"/>
        <v>2.2246190257155353E-3</v>
      </c>
      <c r="W309" s="18">
        <f t="shared" ca="1" si="222"/>
        <v>2.0544082407369605E-3</v>
      </c>
      <c r="X309" s="18">
        <f t="shared" ca="1" si="222"/>
        <v>2.0015205870602295E-3</v>
      </c>
      <c r="Y309" s="18">
        <f t="shared" ca="1" si="222"/>
        <v>2.144542641842437E-3</v>
      </c>
      <c r="Z309" s="18">
        <f t="shared" ca="1" si="222"/>
        <v>2.1834535924975087E-3</v>
      </c>
      <c r="AA309" s="18">
        <f t="shared" ca="1" si="222"/>
        <v>2.2189756672279298E-3</v>
      </c>
      <c r="AB309" s="18">
        <f t="shared" ca="1" si="222"/>
        <v>2.1680505266490542E-3</v>
      </c>
      <c r="AC309" s="18">
        <f t="shared" ca="1" si="222"/>
        <v>2.2013448608943359E-3</v>
      </c>
      <c r="AD309" s="18">
        <f t="shared" ca="1" si="222"/>
        <v>2.1550322827921121E-3</v>
      </c>
      <c r="AE309" s="18">
        <f t="shared" ca="1" si="222"/>
        <v>2.1863407690585358E-3</v>
      </c>
      <c r="AF309" s="18">
        <f t="shared" ca="1" si="222"/>
        <v>2.1081241994539376E-3</v>
      </c>
    </row>
    <row r="310" spans="4:32" x14ac:dyDescent="0.15">
      <c r="D310" s="18">
        <f t="shared" si="168"/>
        <v>3571.7</v>
      </c>
      <c r="E310" s="18">
        <f t="shared" ref="E310:AF310" ca="1" si="223">0.001/E$2/E228*E$3</f>
        <v>1.0104253057673989E-3</v>
      </c>
      <c r="F310" s="18">
        <f t="shared" ca="1" si="223"/>
        <v>2.0208472705018784E-3</v>
      </c>
      <c r="G310" s="18">
        <f t="shared" ca="1" si="223"/>
        <v>2.3537883446380606E-3</v>
      </c>
      <c r="H310" s="18">
        <f t="shared" ca="1" si="223"/>
        <v>2.265114041058492E-3</v>
      </c>
      <c r="I310" s="18">
        <f t="shared" ca="1" si="223"/>
        <v>2.2116722149406352E-3</v>
      </c>
      <c r="J310" s="18">
        <f t="shared" ca="1" si="223"/>
        <v>2.0078410664354294E-3</v>
      </c>
      <c r="K310" s="18">
        <f t="shared" ca="1" si="223"/>
        <v>2.0065216316214052E-3</v>
      </c>
      <c r="L310" s="18">
        <f t="shared" ca="1" si="223"/>
        <v>2.0055090795387969E-3</v>
      </c>
      <c r="M310" s="18">
        <f t="shared" ca="1" si="223"/>
        <v>2.1164624894841996E-3</v>
      </c>
      <c r="N310" s="18">
        <f t="shared" ca="1" si="223"/>
        <v>2.0040824193143861E-3</v>
      </c>
      <c r="O310" s="18">
        <f t="shared" ca="1" si="223"/>
        <v>2.0948830695287058E-3</v>
      </c>
      <c r="P310" s="18">
        <f t="shared" ca="1" si="223"/>
        <v>2.0031453665656186E-3</v>
      </c>
      <c r="Q310" s="18">
        <f t="shared" ca="1" si="223"/>
        <v>2.0799920353524932E-3</v>
      </c>
      <c r="R310" s="18">
        <f t="shared" ca="1" si="223"/>
        <v>2.0024978006987814E-3</v>
      </c>
      <c r="S310" s="18">
        <f t="shared" ca="1" si="223"/>
        <v>2.0691088550373157E-3</v>
      </c>
      <c r="T310" s="18">
        <f t="shared" ca="1" si="223"/>
        <v>2.0020317055728185E-3</v>
      </c>
      <c r="U310" s="18">
        <f t="shared" ca="1" si="223"/>
        <v>2.0608133043624388E-3</v>
      </c>
      <c r="V310" s="18">
        <f t="shared" ca="1" si="223"/>
        <v>2.2244359137119614E-3</v>
      </c>
      <c r="W310" s="18">
        <f t="shared" ca="1" si="223"/>
        <v>2.0542841694726477E-3</v>
      </c>
      <c r="X310" s="18">
        <f t="shared" ca="1" si="223"/>
        <v>2.0014199138209446E-3</v>
      </c>
      <c r="Y310" s="18">
        <f t="shared" ca="1" si="223"/>
        <v>2.1444294995989046E-3</v>
      </c>
      <c r="Z310" s="18">
        <f t="shared" ca="1" si="223"/>
        <v>2.1833459204783747E-3</v>
      </c>
      <c r="AA310" s="18">
        <f t="shared" ca="1" si="223"/>
        <v>2.2188733475932707E-3</v>
      </c>
      <c r="AB310" s="18">
        <f t="shared" ca="1" si="223"/>
        <v>2.1679651143809266E-3</v>
      </c>
      <c r="AC310" s="18">
        <f t="shared" ca="1" si="223"/>
        <v>2.2012632919186439E-3</v>
      </c>
      <c r="AD310" s="18">
        <f t="shared" ca="1" si="223"/>
        <v>2.1549632878465862E-3</v>
      </c>
      <c r="AE310" s="18">
        <f t="shared" ca="1" si="223"/>
        <v>2.1862746905857754E-3</v>
      </c>
      <c r="AF310" s="18">
        <f t="shared" ca="1" si="223"/>
        <v>2.1080707934299499E-3</v>
      </c>
    </row>
    <row r="311" spans="4:32" x14ac:dyDescent="0.15">
      <c r="D311" s="18">
        <f t="shared" si="168"/>
        <v>4496.5</v>
      </c>
      <c r="E311" s="18">
        <f t="shared" ref="E311:AF311" ca="1" si="224">0.001/E$2/E229*E$3</f>
        <v>1.0079527706280482E-3</v>
      </c>
      <c r="F311" s="18">
        <f t="shared" ca="1" si="224"/>
        <v>2.0159042080420807E-3</v>
      </c>
      <c r="G311" s="18">
        <f t="shared" ca="1" si="224"/>
        <v>2.3492637807655883E-3</v>
      </c>
      <c r="H311" s="18">
        <f t="shared" ca="1" si="224"/>
        <v>2.2621127171058128E-3</v>
      </c>
      <c r="I311" s="18">
        <f t="shared" ca="1" si="224"/>
        <v>2.2095679382933301E-3</v>
      </c>
      <c r="J311" s="18">
        <f t="shared" ca="1" si="224"/>
        <v>2.0065937832916226E-3</v>
      </c>
      <c r="K311" s="18">
        <f t="shared" ca="1" si="224"/>
        <v>2.0055610096203066E-3</v>
      </c>
      <c r="L311" s="18">
        <f t="shared" ca="1" si="224"/>
        <v>2.0047529700166562E-3</v>
      </c>
      <c r="M311" s="18">
        <f t="shared" ca="1" si="224"/>
        <v>2.1157530764929658E-3</v>
      </c>
      <c r="N311" s="18">
        <f t="shared" ca="1" si="224"/>
        <v>2.0035882951633232E-3</v>
      </c>
      <c r="O311" s="18">
        <f t="shared" ca="1" si="224"/>
        <v>2.0944163859211496E-3</v>
      </c>
      <c r="P311" s="18">
        <f t="shared" ca="1" si="224"/>
        <v>2.0028043911428789E-3</v>
      </c>
      <c r="Q311" s="18">
        <f t="shared" ca="1" si="224"/>
        <v>2.0796678162415989E-3</v>
      </c>
      <c r="R311" s="18">
        <f t="shared" ca="1" si="224"/>
        <v>2.0022520023791615E-3</v>
      </c>
      <c r="S311" s="18">
        <f t="shared" ca="1" si="224"/>
        <v>2.0688737150685059E-3</v>
      </c>
      <c r="T311" s="18">
        <f t="shared" ca="1" si="224"/>
        <v>2.0018483280819029E-3</v>
      </c>
      <c r="U311" s="18">
        <f t="shared" ca="1" si="224"/>
        <v>2.0606373370446007E-3</v>
      </c>
      <c r="V311" s="18">
        <f t="shared" ca="1" si="224"/>
        <v>2.2242377373315977E-3</v>
      </c>
      <c r="W311" s="18">
        <f t="shared" ca="1" si="224"/>
        <v>2.0541487178860379E-3</v>
      </c>
      <c r="X311" s="18">
        <f t="shared" ca="1" si="224"/>
        <v>2.0013093811718616E-3</v>
      </c>
      <c r="Y311" s="18">
        <f t="shared" ca="1" si="224"/>
        <v>2.1443055369145705E-3</v>
      </c>
      <c r="Z311" s="18">
        <f t="shared" ca="1" si="224"/>
        <v>2.1832277657618531E-3</v>
      </c>
      <c r="AA311" s="18">
        <f t="shared" ca="1" si="224"/>
        <v>2.218760895907087E-3</v>
      </c>
      <c r="AB311" s="18">
        <f t="shared" ca="1" si="224"/>
        <v>2.167870922588687E-3</v>
      </c>
      <c r="AC311" s="18">
        <f t="shared" ca="1" si="224"/>
        <v>2.2011732306012693E-3</v>
      </c>
      <c r="AD311" s="18">
        <f t="shared" ca="1" si="224"/>
        <v>2.154886896781125E-3</v>
      </c>
      <c r="AE311" s="18">
        <f t="shared" ca="1" si="224"/>
        <v>2.186201367303668E-3</v>
      </c>
      <c r="AF311" s="18">
        <f t="shared" ca="1" si="224"/>
        <v>2.108011429123337E-3</v>
      </c>
    </row>
    <row r="312" spans="4:32" x14ac:dyDescent="0.15">
      <c r="D312" s="18">
        <f t="shared" si="168"/>
        <v>5660.7</v>
      </c>
      <c r="E312" s="18">
        <f t="shared" ref="E312:AF312" ca="1" si="225">0.001/E$2/E230*E$3</f>
        <v>1.005923172012223E-3</v>
      </c>
      <c r="F312" s="18">
        <f t="shared" ca="1" si="225"/>
        <v>2.0118457735774117E-3</v>
      </c>
      <c r="G312" s="18">
        <f t="shared" ca="1" si="225"/>
        <v>2.3454356819533053E-3</v>
      </c>
      <c r="H312" s="18">
        <f t="shared" ca="1" si="225"/>
        <v>2.2594648888505701E-3</v>
      </c>
      <c r="I312" s="18">
        <f t="shared" ca="1" si="225"/>
        <v>2.207648961019612E-3</v>
      </c>
      <c r="J312" s="18">
        <f t="shared" ca="1" si="225"/>
        <v>2.0054127035555665E-3</v>
      </c>
      <c r="K312" s="18">
        <f t="shared" ca="1" si="225"/>
        <v>2.0046325777543996E-3</v>
      </c>
      <c r="L312" s="18">
        <f t="shared" ca="1" si="225"/>
        <v>2.0040094676388579E-3</v>
      </c>
      <c r="M312" s="18">
        <f t="shared" ca="1" si="225"/>
        <v>2.1150500249311559E-3</v>
      </c>
      <c r="N312" s="18">
        <f t="shared" ca="1" si="225"/>
        <v>2.0030891025029423E-3</v>
      </c>
      <c r="O312" s="18">
        <f t="shared" ca="1" si="225"/>
        <v>2.0939421704565656E-3</v>
      </c>
      <c r="P312" s="18">
        <f t="shared" ca="1" si="225"/>
        <v>2.0024525180932953E-3</v>
      </c>
      <c r="Q312" s="18">
        <f t="shared" ca="1" si="225"/>
        <v>2.0793320434011066E-3</v>
      </c>
      <c r="R312" s="18">
        <f t="shared" ca="1" si="225"/>
        <v>2.0019943191344493E-3</v>
      </c>
      <c r="S312" s="18">
        <f t="shared" ca="1" si="225"/>
        <v>2.0686268432861471E-3</v>
      </c>
      <c r="T312" s="18">
        <f t="shared" ca="1" si="225"/>
        <v>2.0016536781702629E-3</v>
      </c>
      <c r="U312" s="18">
        <f t="shared" ca="1" si="225"/>
        <v>2.0604500599134762E-3</v>
      </c>
      <c r="V312" s="18">
        <f t="shared" ca="1" si="225"/>
        <v>2.2240271470591387E-3</v>
      </c>
      <c r="W312" s="18">
        <f t="shared" ca="1" si="225"/>
        <v>2.0540033001872696E-3</v>
      </c>
      <c r="X312" s="18">
        <f t="shared" ca="1" si="225"/>
        <v>2.0011900350275615E-3</v>
      </c>
      <c r="Y312" s="18">
        <f t="shared" ca="1" si="225"/>
        <v>2.144171747784823E-3</v>
      </c>
      <c r="Z312" s="18">
        <f t="shared" ca="1" si="225"/>
        <v>2.1830999814311308E-3</v>
      </c>
      <c r="AA312" s="18">
        <f t="shared" ca="1" si="225"/>
        <v>2.2186390356247255E-3</v>
      </c>
      <c r="AB312" s="18">
        <f t="shared" ca="1" si="225"/>
        <v>2.1677683863313038E-3</v>
      </c>
      <c r="AC312" s="18">
        <f t="shared" ca="1" si="225"/>
        <v>2.2010750303358504E-3</v>
      </c>
      <c r="AD312" s="18">
        <f t="shared" ca="1" si="225"/>
        <v>2.154803285041034E-3</v>
      </c>
      <c r="AE312" s="18">
        <f t="shared" ca="1" si="225"/>
        <v>2.1861210053182307E-3</v>
      </c>
      <c r="AF312" s="18">
        <f t="shared" ca="1" si="225"/>
        <v>2.107946044971352E-3</v>
      </c>
    </row>
    <row r="313" spans="4:32" x14ac:dyDescent="0.15">
      <c r="D313" s="18">
        <f t="shared" si="168"/>
        <v>7126.4</v>
      </c>
      <c r="E313" s="18">
        <f t="shared" ref="E313:AF313" ca="1" si="226">0.001/E$2/E231*E$3</f>
        <v>1.0043127923723798E-3</v>
      </c>
      <c r="F313" s="18">
        <f t="shared" ca="1" si="226"/>
        <v>2.0086255847447596E-3</v>
      </c>
      <c r="G313" s="18">
        <f t="shared" ca="1" si="226"/>
        <v>2.3423104998482156E-3</v>
      </c>
      <c r="H313" s="18">
        <f t="shared" ca="1" si="226"/>
        <v>2.2572129997698357E-3</v>
      </c>
      <c r="I313" s="18">
        <f t="shared" ca="1" si="226"/>
        <v>2.205961749269395E-3</v>
      </c>
      <c r="J313" s="18">
        <f t="shared" ca="1" si="226"/>
        <v>2.0043333083375886E-3</v>
      </c>
      <c r="K313" s="18">
        <f t="shared" ca="1" si="226"/>
        <v>2.0037654832093053E-3</v>
      </c>
      <c r="L313" s="18">
        <f t="shared" ca="1" si="226"/>
        <v>2.0033021595673712E-3</v>
      </c>
      <c r="M313" s="18">
        <f t="shared" ca="1" si="226"/>
        <v>2.1143754039411353E-3</v>
      </c>
      <c r="N313" s="18">
        <f t="shared" ca="1" si="226"/>
        <v>2.0025997876311603E-3</v>
      </c>
      <c r="O313" s="18">
        <f t="shared" ca="1" si="226"/>
        <v>2.093474048946253E-3</v>
      </c>
      <c r="P313" s="18">
        <f t="shared" ca="1" si="226"/>
        <v>2.0020996963045884E-3</v>
      </c>
      <c r="Q313" s="18">
        <f t="shared" ca="1" si="226"/>
        <v>2.078993374174342E-3</v>
      </c>
      <c r="R313" s="18">
        <f t="shared" ca="1" si="226"/>
        <v>2.001731207816861E-3</v>
      </c>
      <c r="S313" s="18">
        <f t="shared" ca="1" si="226"/>
        <v>2.0683735449268832E-3</v>
      </c>
      <c r="T313" s="18">
        <f t="shared" ca="1" si="226"/>
        <v>2.0014518783063131E-3</v>
      </c>
      <c r="U313" s="18">
        <f t="shared" ca="1" si="226"/>
        <v>2.0602554014037592E-3</v>
      </c>
      <c r="V313" s="18">
        <f t="shared" ca="1" si="226"/>
        <v>2.2238085352727357E-3</v>
      </c>
      <c r="W313" s="18">
        <f t="shared" ca="1" si="226"/>
        <v>2.0538502831900719E-3</v>
      </c>
      <c r="X313" s="18">
        <f t="shared" ca="1" si="226"/>
        <v>2.0010635615930147E-3</v>
      </c>
      <c r="Y313" s="18">
        <f t="shared" ca="1" si="226"/>
        <v>2.1440302306907203E-3</v>
      </c>
      <c r="Z313" s="18">
        <f t="shared" ca="1" si="226"/>
        <v>2.182964550686655E-3</v>
      </c>
      <c r="AA313" s="18">
        <f t="shared" ca="1" si="226"/>
        <v>2.2185095606014056E-3</v>
      </c>
      <c r="AB313" s="18">
        <f t="shared" ca="1" si="226"/>
        <v>2.1676588234737539E-3</v>
      </c>
      <c r="AC313" s="18">
        <f t="shared" ca="1" si="226"/>
        <v>2.200969881751893E-3</v>
      </c>
      <c r="AD313" s="18">
        <f t="shared" ca="1" si="226"/>
        <v>2.1547133224521465E-3</v>
      </c>
      <c r="AE313" s="18">
        <f t="shared" ca="1" si="226"/>
        <v>2.1860343874772607E-3</v>
      </c>
      <c r="AF313" s="18">
        <f t="shared" ca="1" si="226"/>
        <v>2.1078752472002867E-3</v>
      </c>
    </row>
    <row r="314" spans="4:32" x14ac:dyDescent="0.15">
      <c r="D314" s="18">
        <f t="shared" si="168"/>
        <v>8971.6</v>
      </c>
      <c r="E314" s="18">
        <f t="shared" ref="E314:AF314" ca="1" si="227">0.001/E$2/E232*E$3</f>
        <v>1.0030753884388505E-3</v>
      </c>
      <c r="F314" s="18">
        <f t="shared" ca="1" si="227"/>
        <v>2.0061508833654528E-3</v>
      </c>
      <c r="G314" s="18">
        <f t="shared" ca="1" si="227"/>
        <v>2.3398445336145928E-3</v>
      </c>
      <c r="H314" s="18">
        <f t="shared" ca="1" si="227"/>
        <v>2.2553660225311891E-3</v>
      </c>
      <c r="I314" s="18">
        <f t="shared" ca="1" si="227"/>
        <v>2.2045321834449579E-3</v>
      </c>
      <c r="J314" s="18">
        <f t="shared" ca="1" si="227"/>
        <v>2.0033823161795528E-3</v>
      </c>
      <c r="K314" s="18">
        <f t="shared" ca="1" si="227"/>
        <v>2.0029844314098304E-3</v>
      </c>
      <c r="L314" s="18">
        <f t="shared" ca="1" si="227"/>
        <v>2.0026526085565178E-3</v>
      </c>
      <c r="M314" s="18">
        <f t="shared" ca="1" si="227"/>
        <v>2.113750165313026E-3</v>
      </c>
      <c r="N314" s="18">
        <f t="shared" ca="1" si="227"/>
        <v>2.0021360304653501E-3</v>
      </c>
      <c r="O314" s="18">
        <f t="shared" ca="1" si="227"/>
        <v>2.0930271989412757E-3</v>
      </c>
      <c r="P314" s="18">
        <f t="shared" ca="1" si="227"/>
        <v>2.0017565877116692E-3</v>
      </c>
      <c r="Q314" s="18">
        <f t="shared" ca="1" si="227"/>
        <v>2.0786623554413658E-3</v>
      </c>
      <c r="R314" s="18">
        <f t="shared" ca="1" si="227"/>
        <v>2.0014701075539258E-3</v>
      </c>
      <c r="S314" s="18">
        <f t="shared" ca="1" si="227"/>
        <v>2.0681211722598544E-3</v>
      </c>
      <c r="T314" s="18">
        <f t="shared" ca="1" si="227"/>
        <v>2.0012484142279971E-3</v>
      </c>
      <c r="U314" s="18">
        <f t="shared" ca="1" si="227"/>
        <v>2.0600583613593878E-3</v>
      </c>
      <c r="V314" s="18">
        <f t="shared" ca="1" si="227"/>
        <v>2.2235878946873411E-3</v>
      </c>
      <c r="W314" s="18">
        <f t="shared" ca="1" si="227"/>
        <v>2.0536932572964742E-3</v>
      </c>
      <c r="X314" s="18">
        <f t="shared" ca="1" si="227"/>
        <v>2.0009327462937295E-3</v>
      </c>
      <c r="Y314" s="18">
        <f t="shared" ca="1" si="227"/>
        <v>2.1438841749388451E-3</v>
      </c>
      <c r="Z314" s="18">
        <f t="shared" ca="1" si="227"/>
        <v>2.1828242502029806E-3</v>
      </c>
      <c r="AA314" s="18">
        <f t="shared" ca="1" si="227"/>
        <v>2.2183750304429393E-3</v>
      </c>
      <c r="AB314" s="18">
        <f t="shared" ca="1" si="227"/>
        <v>2.1675442086012994E-3</v>
      </c>
      <c r="AC314" s="18">
        <f t="shared" ca="1" si="227"/>
        <v>2.2008596067185885E-3</v>
      </c>
      <c r="AD314" s="18">
        <f t="shared" ca="1" si="227"/>
        <v>2.1546184177081468E-3</v>
      </c>
      <c r="AE314" s="18">
        <f t="shared" ca="1" si="227"/>
        <v>2.1859428135343152E-3</v>
      </c>
      <c r="AF314" s="18">
        <f t="shared" ca="1" si="227"/>
        <v>2.1077998616082518E-3</v>
      </c>
    </row>
    <row r="315" spans="4:32" x14ac:dyDescent="0.15">
      <c r="D315" s="18">
        <f t="shared" si="168"/>
        <v>11295</v>
      </c>
      <c r="E315" s="18">
        <f t="shared" ref="E315:AF315" ca="1" si="228">0.001/E$2/E233*E$3</f>
        <v>1.0021439473214353E-3</v>
      </c>
      <c r="F315" s="18">
        <f t="shared" ca="1" si="228"/>
        <v>2.0042879565822613E-3</v>
      </c>
      <c r="G315" s="18">
        <f t="shared" ca="1" si="228"/>
        <v>2.3379382087983956E-3</v>
      </c>
      <c r="H315" s="18">
        <f t="shared" ca="1" si="228"/>
        <v>2.2538791850277408E-3</v>
      </c>
      <c r="I315" s="18">
        <f t="shared" ca="1" si="228"/>
        <v>2.2033397620042669E-3</v>
      </c>
      <c r="J315" s="18">
        <f t="shared" ca="1" si="228"/>
        <v>2.0025527603452402E-3</v>
      </c>
      <c r="K315" s="18">
        <f t="shared" ca="1" si="228"/>
        <v>2.0022844890834105E-3</v>
      </c>
      <c r="L315" s="18">
        <f t="shared" ca="1" si="228"/>
        <v>2.0020562632212667E-3</v>
      </c>
      <c r="M315" s="18">
        <f t="shared" ca="1" si="228"/>
        <v>2.1131693250862533E-3</v>
      </c>
      <c r="N315" s="18">
        <f t="shared" ca="1" si="228"/>
        <v>2.0016918036022927E-3</v>
      </c>
      <c r="O315" s="18">
        <f t="shared" ca="1" si="228"/>
        <v>2.0925948941990383E-3</v>
      </c>
      <c r="P315" s="18">
        <f t="shared" ca="1" si="228"/>
        <v>2.0014160395762414E-3</v>
      </c>
      <c r="Q315" s="18">
        <f t="shared" ca="1" si="228"/>
        <v>2.0783307951072983E-3</v>
      </c>
      <c r="R315" s="18">
        <f t="shared" ca="1" si="228"/>
        <v>2.001202698762423E-3</v>
      </c>
      <c r="S315" s="18">
        <f t="shared" ca="1" si="228"/>
        <v>2.0678607016389539E-3</v>
      </c>
      <c r="T315" s="18">
        <f t="shared" ca="1" si="228"/>
        <v>2.0010342592491816E-3</v>
      </c>
      <c r="U315" s="18">
        <f t="shared" ca="1" si="228"/>
        <v>2.0598494665965707E-3</v>
      </c>
      <c r="V315" s="18">
        <f t="shared" ca="1" si="228"/>
        <v>2.2233548867950448E-3</v>
      </c>
      <c r="W315" s="18">
        <f t="shared" ca="1" si="228"/>
        <v>2.0535228818658901E-3</v>
      </c>
      <c r="X315" s="18">
        <f t="shared" ca="1" si="228"/>
        <v>2.0007884040120372E-3</v>
      </c>
      <c r="Y315" s="18">
        <f t="shared" ca="1" si="228"/>
        <v>2.1437236998563514E-3</v>
      </c>
      <c r="Z315" s="18">
        <f t="shared" ca="1" si="228"/>
        <v>2.1826691804827311E-3</v>
      </c>
      <c r="AA315" s="18">
        <f t="shared" ca="1" si="228"/>
        <v>2.2182254637069664E-3</v>
      </c>
      <c r="AB315" s="18">
        <f t="shared" ca="1" si="228"/>
        <v>2.1674149336345992E-3</v>
      </c>
      <c r="AC315" s="18">
        <f t="shared" ca="1" si="228"/>
        <v>2.2007345590312633E-3</v>
      </c>
      <c r="AD315" s="18">
        <f t="shared" ca="1" si="228"/>
        <v>2.1545093872876462E-3</v>
      </c>
      <c r="AE315" s="18">
        <f t="shared" ca="1" si="228"/>
        <v>2.185837089734279E-3</v>
      </c>
      <c r="AF315" s="18">
        <f t="shared" ca="1" si="228"/>
        <v>2.1077114740179902E-3</v>
      </c>
    </row>
    <row r="316" spans="4:32" x14ac:dyDescent="0.15">
      <c r="D316" s="18">
        <f t="shared" si="168"/>
        <v>14219</v>
      </c>
      <c r="E316" s="18">
        <f t="shared" ref="E316:AF316" ca="1" si="229">0.001/E$2/E234*E$3</f>
        <v>1.0014675686359376E-3</v>
      </c>
      <c r="F316" s="18">
        <f t="shared" ca="1" si="229"/>
        <v>2.0029351723327275E-3</v>
      </c>
      <c r="G316" s="18">
        <f t="shared" ca="1" si="229"/>
        <v>2.3365238771728939E-3</v>
      </c>
      <c r="H316" s="18">
        <f t="shared" ca="1" si="229"/>
        <v>2.2527389302876132E-3</v>
      </c>
      <c r="I316" s="18">
        <f t="shared" ca="1" si="229"/>
        <v>2.2023979142485385E-3</v>
      </c>
      <c r="J316" s="18">
        <f t="shared" ca="1" si="229"/>
        <v>2.001872497172904E-3</v>
      </c>
      <c r="K316" s="18">
        <f t="shared" ca="1" si="229"/>
        <v>2.0016974200187396E-3</v>
      </c>
      <c r="L316" s="18">
        <f t="shared" ca="1" si="229"/>
        <v>2.001545698214177E-3</v>
      </c>
      <c r="M316" s="18">
        <f t="shared" ca="1" si="229"/>
        <v>2.1126670494172471E-3</v>
      </c>
      <c r="N316" s="18">
        <f t="shared" ca="1" si="229"/>
        <v>2.0012975769531779E-3</v>
      </c>
      <c r="O316" s="18">
        <f t="shared" ca="1" si="229"/>
        <v>2.092208211199236E-3</v>
      </c>
      <c r="P316" s="18">
        <f t="shared" ca="1" si="229"/>
        <v>2.0011046444948135E-3</v>
      </c>
      <c r="Q316" s="18">
        <f t="shared" ca="1" si="229"/>
        <v>2.07802552303334E-3</v>
      </c>
      <c r="R316" s="18">
        <f t="shared" ca="1" si="229"/>
        <v>2.0009517571291228E-3</v>
      </c>
      <c r="S316" s="18">
        <f t="shared" ca="1" si="229"/>
        <v>2.0676147053131865E-3</v>
      </c>
      <c r="T316" s="18">
        <f t="shared" ca="1" si="229"/>
        <v>2.0008286037684086E-3</v>
      </c>
      <c r="U316" s="18">
        <f t="shared" ca="1" si="229"/>
        <v>2.0596478729759827E-3</v>
      </c>
      <c r="V316" s="18">
        <f t="shared" ca="1" si="229"/>
        <v>2.2231306389085895E-3</v>
      </c>
      <c r="W316" s="18">
        <f t="shared" ca="1" si="229"/>
        <v>2.0533551356645137E-3</v>
      </c>
      <c r="X316" s="18">
        <f t="shared" ca="1" si="229"/>
        <v>2.0006444617443678E-3</v>
      </c>
      <c r="Y316" s="18">
        <f t="shared" ca="1" si="229"/>
        <v>2.1435642264273735E-3</v>
      </c>
      <c r="Z316" s="18">
        <f t="shared" ca="1" si="229"/>
        <v>2.1825143231077935E-3</v>
      </c>
      <c r="AA316" s="18">
        <f t="shared" ca="1" si="229"/>
        <v>2.2180753773758436E-3</v>
      </c>
      <c r="AB316" s="18">
        <f t="shared" ca="1" si="229"/>
        <v>2.1672838182826911E-3</v>
      </c>
      <c r="AC316" s="18">
        <f t="shared" ca="1" si="229"/>
        <v>2.2006071470683061E-3</v>
      </c>
      <c r="AD316" s="18">
        <f t="shared" ca="1" si="229"/>
        <v>2.1543971659933082E-3</v>
      </c>
      <c r="AE316" s="18">
        <f t="shared" ca="1" si="229"/>
        <v>2.1857278424754823E-3</v>
      </c>
      <c r="AF316" s="18">
        <f t="shared" ca="1" si="229"/>
        <v>2.1076190193883657E-3</v>
      </c>
    </row>
    <row r="317" spans="4:32" x14ac:dyDescent="0.15">
      <c r="D317" s="18">
        <f t="shared" si="168"/>
        <v>17901</v>
      </c>
      <c r="E317" s="18">
        <f t="shared" ref="E317:AF317" ca="1" si="230">0.001/E$2/E235*E$3</f>
        <v>1.0009917184498215E-3</v>
      </c>
      <c r="F317" s="18">
        <f t="shared" ca="1" si="230"/>
        <v>2.0019834563690096E-3</v>
      </c>
      <c r="G317" s="18">
        <f t="shared" ca="1" si="230"/>
        <v>2.3355126744247731E-3</v>
      </c>
      <c r="H317" s="18">
        <f t="shared" ca="1" si="230"/>
        <v>2.2519028549990339E-3</v>
      </c>
      <c r="I317" s="18">
        <f t="shared" ca="1" si="230"/>
        <v>2.2016917282964518E-3</v>
      </c>
      <c r="J317" s="18">
        <f t="shared" ca="1" si="230"/>
        <v>2.0013476793455057E-3</v>
      </c>
      <c r="K317" s="18">
        <f t="shared" ca="1" si="230"/>
        <v>2.0012366749854911E-3</v>
      </c>
      <c r="L317" s="18">
        <f t="shared" ca="1" si="230"/>
        <v>2.0011387769390964E-3</v>
      </c>
      <c r="M317" s="18">
        <f t="shared" ca="1" si="230"/>
        <v>2.1122637253553171E-3</v>
      </c>
      <c r="N317" s="18">
        <f t="shared" ca="1" si="230"/>
        <v>2.0009749039697515E-3</v>
      </c>
      <c r="O317" s="18">
        <f t="shared" ca="1" si="230"/>
        <v>2.0918896877705753E-3</v>
      </c>
      <c r="P317" s="18">
        <f t="shared" ca="1" si="230"/>
        <v>2.0008440235098684E-3</v>
      </c>
      <c r="Q317" s="18">
        <f t="shared" ca="1" si="230"/>
        <v>2.0777687594778047E-3</v>
      </c>
      <c r="R317" s="18">
        <f t="shared" ca="1" si="230"/>
        <v>2.0007377931730197E-3</v>
      </c>
      <c r="S317" s="18">
        <f t="shared" ca="1" si="230"/>
        <v>2.0674041335635705E-3</v>
      </c>
      <c r="T317" s="18">
        <f t="shared" ca="1" si="230"/>
        <v>2.0006504649017647E-3</v>
      </c>
      <c r="U317" s="18">
        <f t="shared" ca="1" si="230"/>
        <v>2.0594726167394418E-3</v>
      </c>
      <c r="V317" s="18">
        <f t="shared" ca="1" si="230"/>
        <v>2.2229362292923698E-3</v>
      </c>
      <c r="W317" s="18">
        <f t="shared" ca="1" si="230"/>
        <v>2.0532074773170136E-3</v>
      </c>
      <c r="X317" s="18">
        <f t="shared" ca="1" si="230"/>
        <v>2.0005166467418675E-3</v>
      </c>
      <c r="Y317" s="18">
        <f t="shared" ca="1" si="230"/>
        <v>2.1434229207833409E-3</v>
      </c>
      <c r="Z317" s="18">
        <f t="shared" ca="1" si="230"/>
        <v>2.182376695249867E-3</v>
      </c>
      <c r="AA317" s="18">
        <f t="shared" ca="1" si="230"/>
        <v>2.2179415383082875E-3</v>
      </c>
      <c r="AB317" s="18">
        <f t="shared" ca="1" si="230"/>
        <v>2.1671660869093104E-3</v>
      </c>
      <c r="AC317" s="18">
        <f t="shared" ca="1" si="230"/>
        <v>2.2004924854611523E-3</v>
      </c>
      <c r="AD317" s="18">
        <f t="shared" ca="1" si="230"/>
        <v>2.1542955379610772E-3</v>
      </c>
      <c r="AE317" s="18">
        <f t="shared" ca="1" si="230"/>
        <v>2.1856286695658036E-3</v>
      </c>
      <c r="AF317" s="18">
        <f t="shared" ca="1" si="230"/>
        <v>2.1075345152173595E-3</v>
      </c>
    </row>
    <row r="318" spans="4:32" x14ac:dyDescent="0.15">
      <c r="D318" s="18">
        <f t="shared" si="168"/>
        <v>22536</v>
      </c>
      <c r="E318" s="18">
        <f t="shared" ref="E318:AF318" ca="1" si="231">0.001/E$2/E236*E$3</f>
        <v>1.0006627526826164E-3</v>
      </c>
      <c r="F318" s="18">
        <f t="shared" ca="1" si="231"/>
        <v>2.0013255266329759E-3</v>
      </c>
      <c r="G318" s="18">
        <f t="shared" ca="1" si="231"/>
        <v>2.334803533082774E-3</v>
      </c>
      <c r="H318" s="18">
        <f t="shared" ca="1" si="231"/>
        <v>2.2513031567208751E-3</v>
      </c>
      <c r="I318" s="18">
        <f t="shared" ca="1" si="231"/>
        <v>2.2011747034771513E-3</v>
      </c>
      <c r="J318" s="18">
        <f t="shared" ca="1" si="231"/>
        <v>2.0009530759600067E-3</v>
      </c>
      <c r="K318" s="18">
        <f t="shared" ca="1" si="231"/>
        <v>2.0008845586714178E-3</v>
      </c>
      <c r="L318" s="18">
        <f t="shared" ca="1" si="231"/>
        <v>2.0008231379228707E-3</v>
      </c>
      <c r="M318" s="18">
        <f t="shared" ca="1" si="231"/>
        <v>2.1119485910738268E-3</v>
      </c>
      <c r="N318" s="18">
        <f t="shared" ca="1" si="231"/>
        <v>2.0007180683568417E-3</v>
      </c>
      <c r="O318" s="18">
        <f t="shared" ca="1" si="231"/>
        <v>2.0916345719497183E-3</v>
      </c>
      <c r="P318" s="18">
        <f t="shared" ca="1" si="231"/>
        <v>2.0006318714701054E-3</v>
      </c>
      <c r="Q318" s="18">
        <f t="shared" ca="1" si="231"/>
        <v>2.0775586734600141E-3</v>
      </c>
      <c r="R318" s="18">
        <f t="shared" ca="1" si="231"/>
        <v>2.0005603144229718E-3</v>
      </c>
      <c r="S318" s="18">
        <f t="shared" ca="1" si="231"/>
        <v>2.0672286234364708E-3</v>
      </c>
      <c r="T318" s="18">
        <f t="shared" ca="1" si="231"/>
        <v>2.0005002845973449E-3</v>
      </c>
      <c r="U318" s="18">
        <f t="shared" ca="1" si="231"/>
        <v>2.0593242423244903E-3</v>
      </c>
      <c r="V318" s="18">
        <f t="shared" ca="1" si="231"/>
        <v>2.2227720094674854E-3</v>
      </c>
      <c r="W318" s="18">
        <f t="shared" ca="1" si="231"/>
        <v>2.0530806969068227E-3</v>
      </c>
      <c r="X318" s="18">
        <f t="shared" ca="1" si="231"/>
        <v>2.0004059199898784E-3</v>
      </c>
      <c r="Y318" s="18">
        <f t="shared" ca="1" si="231"/>
        <v>2.1433008149416275E-3</v>
      </c>
      <c r="Z318" s="18">
        <f t="shared" ca="1" si="231"/>
        <v>2.1822573319862574E-3</v>
      </c>
      <c r="AA318" s="18">
        <f t="shared" ca="1" si="231"/>
        <v>2.2178251212135471E-3</v>
      </c>
      <c r="AB318" s="18">
        <f t="shared" ca="1" si="231"/>
        <v>2.1670629011959356E-3</v>
      </c>
      <c r="AC318" s="18">
        <f t="shared" ca="1" si="231"/>
        <v>2.2003916662125841E-3</v>
      </c>
      <c r="AD318" s="18">
        <f t="shared" ca="1" si="231"/>
        <v>2.154205580994229E-3</v>
      </c>
      <c r="AE318" s="18">
        <f t="shared" ca="1" si="231"/>
        <v>2.1855406855427347E-3</v>
      </c>
      <c r="AF318" s="18">
        <f t="shared" ca="1" si="231"/>
        <v>2.1074589345702454E-3</v>
      </c>
    </row>
    <row r="319" spans="4:32" x14ac:dyDescent="0.15">
      <c r="D319" s="18">
        <f t="shared" si="168"/>
        <v>28371</v>
      </c>
      <c r="E319" s="18">
        <f t="shared" ref="E319:AF319" ca="1" si="232">0.001/E$2/E237*E$3</f>
        <v>1.0004386917423769E-3</v>
      </c>
      <c r="F319" s="18">
        <f t="shared" ca="1" si="232"/>
        <v>2.0008773949361756E-3</v>
      </c>
      <c r="G319" s="18">
        <f t="shared" ca="1" si="232"/>
        <v>2.3343144450276498E-3</v>
      </c>
      <c r="H319" s="18">
        <f t="shared" ca="1" si="232"/>
        <v>2.2508811805397036E-3</v>
      </c>
      <c r="I319" s="18">
        <f t="shared" ca="1" si="232"/>
        <v>2.2008041452180448E-3</v>
      </c>
      <c r="J319" s="18">
        <f t="shared" ca="1" si="232"/>
        <v>2.0006632779485316E-3</v>
      </c>
      <c r="K319" s="18">
        <f t="shared" ca="1" si="232"/>
        <v>2.0006220211680552E-3</v>
      </c>
      <c r="L319" s="18">
        <f t="shared" ca="1" si="232"/>
        <v>2.0005844791909661E-3</v>
      </c>
      <c r="M319" s="18">
        <f t="shared" ca="1" si="232"/>
        <v>2.1117086594678431E-3</v>
      </c>
      <c r="N319" s="18">
        <f t="shared" ca="1" si="232"/>
        <v>2.0005189230062571E-3</v>
      </c>
      <c r="O319" s="18">
        <f t="shared" ca="1" si="232"/>
        <v>2.0914356289128571E-3</v>
      </c>
      <c r="P319" s="18">
        <f t="shared" ca="1" si="232"/>
        <v>2.0004638003718236E-3</v>
      </c>
      <c r="Q319" s="18">
        <f t="shared" ca="1" si="232"/>
        <v>2.0773913595195236E-3</v>
      </c>
      <c r="R319" s="18">
        <f t="shared" ca="1" si="232"/>
        <v>2.0004170169425962E-3</v>
      </c>
      <c r="S319" s="18">
        <f t="shared" ca="1" si="232"/>
        <v>2.0670862969631994E-3</v>
      </c>
      <c r="T319" s="18">
        <f t="shared" ca="1" si="232"/>
        <v>2.000376971511219E-3</v>
      </c>
      <c r="U319" s="18">
        <f t="shared" ca="1" si="232"/>
        <v>2.0592019627713705E-3</v>
      </c>
      <c r="V319" s="18">
        <f t="shared" ca="1" si="232"/>
        <v>2.2226369895585398E-3</v>
      </c>
      <c r="W319" s="18">
        <f t="shared" ca="1" si="232"/>
        <v>2.0529747319650246E-3</v>
      </c>
      <c r="X319" s="18">
        <f t="shared" ca="1" si="232"/>
        <v>2.0003124511637502E-3</v>
      </c>
      <c r="Y319" s="18">
        <f t="shared" ca="1" si="232"/>
        <v>2.1431979892249631E-3</v>
      </c>
      <c r="Z319" s="18">
        <f t="shared" ca="1" si="232"/>
        <v>2.1821564906526684E-3</v>
      </c>
      <c r="AA319" s="18">
        <f t="shared" ca="1" si="232"/>
        <v>2.2177264160415733E-3</v>
      </c>
      <c r="AB319" s="18">
        <f t="shared" ca="1" si="232"/>
        <v>2.1669746833546154E-3</v>
      </c>
      <c r="AC319" s="18">
        <f t="shared" ca="1" si="232"/>
        <v>2.2003052275568922E-3</v>
      </c>
      <c r="AD319" s="18">
        <f t="shared" ca="1" si="232"/>
        <v>2.1541278974179963E-3</v>
      </c>
      <c r="AE319" s="18">
        <f t="shared" ca="1" si="232"/>
        <v>2.1854644728755033E-3</v>
      </c>
      <c r="AF319" s="18">
        <f t="shared" ca="1" si="232"/>
        <v>2.1073929241366787E-3</v>
      </c>
    </row>
    <row r="320" spans="4:32" x14ac:dyDescent="0.15">
      <c r="D320" s="18">
        <f t="shared" ref="D320:D334" si="233">D74</f>
        <v>35717</v>
      </c>
      <c r="E320" s="18">
        <f t="shared" ref="E320:AF320" ca="1" si="234">0.001/E$2/E238*E$3</f>
        <v>1.0002880127919099E-3</v>
      </c>
      <c r="F320" s="18">
        <f t="shared" ca="1" si="234"/>
        <v>2.0005760316748116E-3</v>
      </c>
      <c r="G320" s="18">
        <f t="shared" ca="1" si="234"/>
        <v>2.3339819768381179E-3</v>
      </c>
      <c r="H320" s="18">
        <f t="shared" ca="1" si="234"/>
        <v>2.2505892708125216E-3</v>
      </c>
      <c r="I320" s="18">
        <f t="shared" ca="1" si="234"/>
        <v>2.200543580274827E-3</v>
      </c>
      <c r="J320" s="18">
        <f t="shared" ca="1" si="234"/>
        <v>2.0004549764083487E-3</v>
      </c>
      <c r="K320" s="18">
        <f t="shared" ca="1" si="234"/>
        <v>2.0004306877824149E-3</v>
      </c>
      <c r="L320" s="18">
        <f t="shared" ca="1" si="234"/>
        <v>2.0004082790841442E-3</v>
      </c>
      <c r="M320" s="18">
        <f t="shared" ca="1" si="234"/>
        <v>2.1115303755558645E-3</v>
      </c>
      <c r="N320" s="18">
        <f t="shared" ca="1" si="234"/>
        <v>2.0003684178093312E-3</v>
      </c>
      <c r="O320" s="18">
        <f t="shared" ca="1" si="234"/>
        <v>2.0912843850198208E-3</v>
      </c>
      <c r="P320" s="18">
        <f t="shared" ca="1" si="234"/>
        <v>2.0003341151709048E-3</v>
      </c>
      <c r="Q320" s="18">
        <f t="shared" ca="1" si="234"/>
        <v>2.0772616217428893E-3</v>
      </c>
      <c r="R320" s="18">
        <f t="shared" ca="1" si="234"/>
        <v>2.0003043780804411E-3</v>
      </c>
      <c r="S320" s="18">
        <f t="shared" ca="1" si="234"/>
        <v>2.0669739337541159E-3</v>
      </c>
      <c r="T320" s="18">
        <f t="shared" ca="1" si="234"/>
        <v>2.0002784620087723E-3</v>
      </c>
      <c r="U320" s="18">
        <f t="shared" ca="1" si="234"/>
        <v>2.0591038711144454E-3</v>
      </c>
      <c r="V320" s="18">
        <f t="shared" ca="1" si="234"/>
        <v>2.2225289467178804E-3</v>
      </c>
      <c r="W320" s="18">
        <f t="shared" ca="1" si="234"/>
        <v>2.0528884974170304E-3</v>
      </c>
      <c r="X320" s="18">
        <f t="shared" ca="1" si="234"/>
        <v>2.0002356473287912E-3</v>
      </c>
      <c r="Y320" s="18">
        <f t="shared" ca="1" si="234"/>
        <v>2.1431137089872295E-3</v>
      </c>
      <c r="Z320" s="18">
        <f t="shared" ca="1" si="234"/>
        <v>2.18207353922234E-3</v>
      </c>
      <c r="AA320" s="18">
        <f t="shared" ca="1" si="234"/>
        <v>2.2176449281678078E-3</v>
      </c>
      <c r="AB320" s="18">
        <f t="shared" ca="1" si="234"/>
        <v>2.1669012635931852E-3</v>
      </c>
      <c r="AC320" s="18">
        <f t="shared" ca="1" si="234"/>
        <v>2.2002330489225706E-3</v>
      </c>
      <c r="AD320" s="18">
        <f t="shared" ca="1" si="234"/>
        <v>2.1540625310743446E-3</v>
      </c>
      <c r="AE320" s="18">
        <f t="shared" ca="1" si="234"/>
        <v>2.1854001632184753E-3</v>
      </c>
      <c r="AF320" s="18">
        <f t="shared" ca="1" si="234"/>
        <v>2.1073367078432072E-3</v>
      </c>
    </row>
    <row r="321" spans="4:32" x14ac:dyDescent="0.15">
      <c r="D321" s="18">
        <f t="shared" si="233"/>
        <v>44965</v>
      </c>
      <c r="E321" s="18">
        <f t="shared" ref="E321:AF321" ca="1" si="235">0.001/E$2/E239*E$3</f>
        <v>1.0001877875555085E-3</v>
      </c>
      <c r="F321" s="18">
        <f t="shared" ca="1" si="235"/>
        <v>2.0003755783175614E-3</v>
      </c>
      <c r="G321" s="18">
        <f t="shared" ca="1" si="235"/>
        <v>2.3337587774462133E-3</v>
      </c>
      <c r="H321" s="18">
        <f t="shared" ca="1" si="235"/>
        <v>2.2503903098779901E-3</v>
      </c>
      <c r="I321" s="18">
        <f t="shared" ca="1" si="235"/>
        <v>2.2003634255052594E-3</v>
      </c>
      <c r="J321" s="18">
        <f t="shared" ca="1" si="235"/>
        <v>2.0003081273414413E-3</v>
      </c>
      <c r="K321" s="18">
        <f t="shared" ca="1" si="235"/>
        <v>2.0002941079288804E-3</v>
      </c>
      <c r="L321" s="18">
        <f t="shared" ca="1" si="235"/>
        <v>2.0002810178325319E-3</v>
      </c>
      <c r="M321" s="18">
        <f t="shared" ca="1" si="235"/>
        <v>2.11140084721783E-3</v>
      </c>
      <c r="N321" s="18">
        <f t="shared" ca="1" si="235"/>
        <v>2.000257334977953E-3</v>
      </c>
      <c r="O321" s="18">
        <f t="shared" ca="1" si="235"/>
        <v>2.0911721775740658E-3</v>
      </c>
      <c r="P321" s="18">
        <f t="shared" ca="1" si="235"/>
        <v>2.0002365214577818E-3</v>
      </c>
      <c r="Q321" s="18">
        <f t="shared" ca="1" si="235"/>
        <v>2.077163512192534E-3</v>
      </c>
      <c r="R321" s="18">
        <f t="shared" ca="1" si="235"/>
        <v>2.0002181276441546E-3</v>
      </c>
      <c r="S321" s="18">
        <f t="shared" ca="1" si="235"/>
        <v>2.066887523043983E-3</v>
      </c>
      <c r="T321" s="18">
        <f t="shared" ca="1" si="235"/>
        <v>2.0002018053711648E-3</v>
      </c>
      <c r="U321" s="18">
        <f t="shared" ca="1" si="235"/>
        <v>2.0590272538755904E-3</v>
      </c>
      <c r="V321" s="18">
        <f t="shared" ca="1" si="235"/>
        <v>2.2224447552059217E-3</v>
      </c>
      <c r="W321" s="18">
        <f t="shared" ca="1" si="235"/>
        <v>2.0528201859605268E-3</v>
      </c>
      <c r="X321" s="18">
        <f t="shared" ca="1" si="235"/>
        <v>2.0001742176907547E-3</v>
      </c>
      <c r="Y321" s="18">
        <f t="shared" ca="1" si="235"/>
        <v>2.1430464757550586E-3</v>
      </c>
      <c r="Z321" s="18">
        <f t="shared" ca="1" si="235"/>
        <v>2.1820071207965439E-3</v>
      </c>
      <c r="AA321" s="18">
        <f t="shared" ca="1" si="235"/>
        <v>2.2175794538044618E-3</v>
      </c>
      <c r="AB321" s="18">
        <f t="shared" ca="1" si="235"/>
        <v>2.1668417739496119E-3</v>
      </c>
      <c r="AC321" s="18">
        <f t="shared" ca="1" si="235"/>
        <v>2.2001743714491926E-3</v>
      </c>
      <c r="AD321" s="18">
        <f t="shared" ca="1" si="235"/>
        <v>2.1540089848389827E-3</v>
      </c>
      <c r="AE321" s="18">
        <f t="shared" ca="1" si="235"/>
        <v>2.1853473279400798E-3</v>
      </c>
      <c r="AF321" s="18">
        <f t="shared" ca="1" si="235"/>
        <v>2.1072900926537488E-3</v>
      </c>
    </row>
    <row r="322" spans="4:32" x14ac:dyDescent="0.15">
      <c r="D322" s="18">
        <f t="shared" si="233"/>
        <v>56607</v>
      </c>
      <c r="E322" s="18">
        <f t="shared" ref="E322:AF322" ca="1" si="236">0.001/E$2/E240*E$3</f>
        <v>1.0001217349324975E-3</v>
      </c>
      <c r="F322" s="18">
        <f t="shared" ca="1" si="236"/>
        <v>2.0002434723753217E-3</v>
      </c>
      <c r="G322" s="18">
        <f t="shared" ca="1" si="236"/>
        <v>2.3336105195662627E-3</v>
      </c>
      <c r="H322" s="18">
        <f t="shared" ca="1" si="236"/>
        <v>2.2502564275806349E-3</v>
      </c>
      <c r="I322" s="18">
        <f t="shared" ca="1" si="236"/>
        <v>2.200240688295948E-3</v>
      </c>
      <c r="J322" s="18">
        <f t="shared" ca="1" si="236"/>
        <v>2.000206356521878E-3</v>
      </c>
      <c r="K322" s="18">
        <f t="shared" ca="1" si="236"/>
        <v>2.0001984056749657E-3</v>
      </c>
      <c r="L322" s="18">
        <f t="shared" ca="1" si="236"/>
        <v>2.0001909045037898E-3</v>
      </c>
      <c r="M322" s="18">
        <f t="shared" ca="1" si="236"/>
        <v>2.1113086341658727E-3</v>
      </c>
      <c r="N322" s="18">
        <f t="shared" ca="1" si="236"/>
        <v>2.0001771222008485E-3</v>
      </c>
      <c r="O322" s="18">
        <f t="shared" ca="1" si="236"/>
        <v>2.091090759316773E-3</v>
      </c>
      <c r="P322" s="18">
        <f t="shared" ca="1" si="236"/>
        <v>2.0001647756668975E-3</v>
      </c>
      <c r="Q322" s="18">
        <f t="shared" ca="1" si="236"/>
        <v>2.07709108831379E-3</v>
      </c>
      <c r="R322" s="18">
        <f t="shared" ca="1" si="236"/>
        <v>2.0001536807262221E-3</v>
      </c>
      <c r="S322" s="18">
        <f t="shared" ca="1" si="236"/>
        <v>2.0668226971853778E-3</v>
      </c>
      <c r="T322" s="18">
        <f t="shared" ca="1" si="236"/>
        <v>2.0001436698230866E-3</v>
      </c>
      <c r="U322" s="18">
        <f t="shared" ca="1" si="236"/>
        <v>2.058968938254795E-3</v>
      </c>
      <c r="V322" s="18">
        <f t="shared" ca="1" si="236"/>
        <v>2.2223808027991986E-3</v>
      </c>
      <c r="W322" s="18">
        <f t="shared" ca="1" si="236"/>
        <v>2.0527674851677194E-3</v>
      </c>
      <c r="X322" s="18">
        <f t="shared" ca="1" si="236"/>
        <v>2.0001263771217488E-3</v>
      </c>
      <c r="Y322" s="18">
        <f t="shared" ca="1" si="236"/>
        <v>2.1429942423375047E-3</v>
      </c>
      <c r="Z322" s="18">
        <f t="shared" ca="1" si="236"/>
        <v>2.1819553337035788E-3</v>
      </c>
      <c r="AA322" s="18">
        <f t="shared" ca="1" si="236"/>
        <v>2.2175282231417376E-3</v>
      </c>
      <c r="AB322" s="18">
        <f t="shared" ca="1" si="236"/>
        <v>2.1667948495612283E-3</v>
      </c>
      <c r="AC322" s="18">
        <f t="shared" ca="1" si="236"/>
        <v>2.2001279415491052E-3</v>
      </c>
      <c r="AD322" s="18">
        <f t="shared" ca="1" si="236"/>
        <v>2.1539662897928774E-3</v>
      </c>
      <c r="AE322" s="18">
        <f t="shared" ca="1" si="236"/>
        <v>2.1853050724095508E-3</v>
      </c>
      <c r="AF322" s="18">
        <f t="shared" ca="1" si="236"/>
        <v>2.1072524678631601E-3</v>
      </c>
    </row>
    <row r="323" spans="4:32" x14ac:dyDescent="0.15">
      <c r="D323" s="18">
        <f t="shared" si="233"/>
        <v>71264</v>
      </c>
      <c r="E323" s="18">
        <f t="shared" ref="E323:AF323" ca="1" si="237">0.001/E$2/E241*E$3</f>
        <v>1.0000785340556146E-3</v>
      </c>
      <c r="F323" s="18">
        <f t="shared" ca="1" si="237"/>
        <v>2.0001570694119369E-3</v>
      </c>
      <c r="G323" s="18">
        <f t="shared" ca="1" si="237"/>
        <v>2.3335129091072407E-3</v>
      </c>
      <c r="H323" s="18">
        <f t="shared" ca="1" si="237"/>
        <v>2.2501673031363953E-3</v>
      </c>
      <c r="I323" s="18">
        <f t="shared" ca="1" si="237"/>
        <v>2.2001581117347497E-3</v>
      </c>
      <c r="J323" s="18">
        <f t="shared" ca="1" si="237"/>
        <v>2.0001368654003465E-3</v>
      </c>
      <c r="K323" s="18">
        <f t="shared" ca="1" si="237"/>
        <v>2.0001324246437832E-3</v>
      </c>
      <c r="L323" s="18">
        <f t="shared" ca="1" si="237"/>
        <v>2.0001281936901675E-3</v>
      </c>
      <c r="M323" s="18">
        <f t="shared" ca="1" si="237"/>
        <v>2.1112441642101732E-3</v>
      </c>
      <c r="N323" s="18">
        <f t="shared" ca="1" si="237"/>
        <v>2.0001203216570757E-3</v>
      </c>
      <c r="O323" s="18">
        <f t="shared" ca="1" si="237"/>
        <v>2.0910328581567371E-3</v>
      </c>
      <c r="P323" s="18">
        <f t="shared" ca="1" si="237"/>
        <v>2.0001131530921435E-3</v>
      </c>
      <c r="Q323" s="18">
        <f t="shared" ca="1" si="237"/>
        <v>2.0770387590365604E-3</v>
      </c>
      <c r="R323" s="18">
        <f t="shared" ca="1" si="237"/>
        <v>2.0001066041805244E-3</v>
      </c>
      <c r="S323" s="18">
        <f t="shared" ca="1" si="237"/>
        <v>2.0667751747151081E-3</v>
      </c>
      <c r="T323" s="18">
        <f t="shared" ca="1" si="237"/>
        <v>2.0001006100214404E-3</v>
      </c>
      <c r="U323" s="18">
        <f t="shared" ca="1" si="237"/>
        <v>2.0589255958395137E-3</v>
      </c>
      <c r="V323" s="18">
        <f t="shared" ca="1" si="237"/>
        <v>2.2223333766810557E-3</v>
      </c>
      <c r="W323" s="18">
        <f t="shared" ca="1" si="237"/>
        <v>2.0527278140137317E-3</v>
      </c>
      <c r="X323" s="18">
        <f t="shared" ca="1" si="237"/>
        <v>2.000090044505287E-3</v>
      </c>
      <c r="Y323" s="18">
        <f t="shared" ca="1" si="237"/>
        <v>2.1429546680158664E-3</v>
      </c>
      <c r="Z323" s="18">
        <f t="shared" ca="1" si="237"/>
        <v>2.1819159702383519E-3</v>
      </c>
      <c r="AA323" s="18">
        <f t="shared" ca="1" si="237"/>
        <v>2.2174891549379609E-3</v>
      </c>
      <c r="AB323" s="18">
        <f t="shared" ca="1" si="237"/>
        <v>2.1667587812060217E-3</v>
      </c>
      <c r="AC323" s="18">
        <f t="shared" ca="1" si="237"/>
        <v>2.2000921398393539E-3</v>
      </c>
      <c r="AD323" s="18">
        <f t="shared" ca="1" si="237"/>
        <v>2.1539331281082421E-3</v>
      </c>
      <c r="AE323" s="18">
        <f t="shared" ca="1" si="237"/>
        <v>2.1852721568198065E-3</v>
      </c>
      <c r="AF323" s="18">
        <f t="shared" ca="1" si="237"/>
        <v>2.107222890810868E-3</v>
      </c>
    </row>
    <row r="324" spans="4:32" x14ac:dyDescent="0.15">
      <c r="D324" s="18">
        <f t="shared" si="233"/>
        <v>89716</v>
      </c>
      <c r="E324" s="18">
        <f t="shared" ref="E324:AF324" ca="1" si="238">0.001/E$2/E242*E$3</f>
        <v>1.0000504617367881E-3</v>
      </c>
      <c r="F324" s="18">
        <f t="shared" ca="1" si="238"/>
        <v>2.0001009241435012E-3</v>
      </c>
      <c r="G324" s="18">
        <f t="shared" ca="1" si="238"/>
        <v>2.3334491266634562E-3</v>
      </c>
      <c r="H324" s="18">
        <f t="shared" ca="1" si="238"/>
        <v>2.2501085216015573E-3</v>
      </c>
      <c r="I324" s="18">
        <f t="shared" ca="1" si="238"/>
        <v>2.200103153921479E-3</v>
      </c>
      <c r="J324" s="18">
        <f t="shared" ca="1" si="238"/>
        <v>2.000090026057744E-3</v>
      </c>
      <c r="K324" s="18">
        <f t="shared" ca="1" si="238"/>
        <v>2.0000875778055241E-3</v>
      </c>
      <c r="L324" s="18">
        <f t="shared" ca="1" si="238"/>
        <v>2.0000852266978579E-3</v>
      </c>
      <c r="M324" s="18">
        <f t="shared" ca="1" si="238"/>
        <v>2.111199807529857E-3</v>
      </c>
      <c r="N324" s="18">
        <f t="shared" ca="1" si="238"/>
        <v>2.0000808024262123E-3</v>
      </c>
      <c r="O324" s="18">
        <f t="shared" ca="1" si="238"/>
        <v>2.0909924173452021E-3</v>
      </c>
      <c r="P324" s="18">
        <f t="shared" ca="1" si="238"/>
        <v>2.0000767124552002E-3</v>
      </c>
      <c r="Q324" s="18">
        <f t="shared" ca="1" si="238"/>
        <v>2.0770016915069066E-3</v>
      </c>
      <c r="R324" s="18">
        <f t="shared" ca="1" si="238"/>
        <v>2.0000729253417775E-3</v>
      </c>
      <c r="S324" s="18">
        <f t="shared" ca="1" si="238"/>
        <v>2.0667410598997006E-3</v>
      </c>
      <c r="T324" s="18">
        <f t="shared" ca="1" si="238"/>
        <v>2.0000694119054726E-3</v>
      </c>
      <c r="U324" s="18">
        <f t="shared" ca="1" si="238"/>
        <v>2.0588940956821609E-3</v>
      </c>
      <c r="V324" s="18">
        <f t="shared" ca="1" si="238"/>
        <v>2.2222989728969359E-3</v>
      </c>
      <c r="W324" s="18">
        <f t="shared" ca="1" si="238"/>
        <v>2.0526986454292122E-3</v>
      </c>
      <c r="X324" s="18">
        <f t="shared" ca="1" si="238"/>
        <v>2.0000631082358507E-3</v>
      </c>
      <c r="Y324" s="18">
        <f t="shared" ca="1" si="238"/>
        <v>2.1429253914247515E-3</v>
      </c>
      <c r="Z324" s="18">
        <f t="shared" ca="1" si="238"/>
        <v>2.1818867605325758E-3</v>
      </c>
      <c r="AA324" s="18">
        <f t="shared" ca="1" si="238"/>
        <v>2.2174600734029843E-3</v>
      </c>
      <c r="AB324" s="18">
        <f t="shared" ca="1" si="238"/>
        <v>2.1667317337341853E-3</v>
      </c>
      <c r="AC324" s="18">
        <f t="shared" ca="1" si="238"/>
        <v>2.2000652170912952E-3</v>
      </c>
      <c r="AD324" s="18">
        <f t="shared" ca="1" si="238"/>
        <v>2.1539080126924525E-3</v>
      </c>
      <c r="AE324" s="18">
        <f t="shared" ca="1" si="238"/>
        <v>2.1852471616052127E-3</v>
      </c>
      <c r="AF324" s="18">
        <f t="shared" ca="1" si="238"/>
        <v>2.1072002372825231E-3</v>
      </c>
    </row>
    <row r="325" spans="4:32" x14ac:dyDescent="0.15">
      <c r="D325" s="18">
        <f t="shared" si="233"/>
        <v>112950</v>
      </c>
      <c r="E325" s="18">
        <f t="shared" ref="E325:AF325" ca="1" si="239">0.001/E$2/E243*E$3</f>
        <v>1.0000323243982664E-3</v>
      </c>
      <c r="F325" s="18">
        <f t="shared" ca="1" si="239"/>
        <v>2.0000646492544759E-3</v>
      </c>
      <c r="G325" s="18">
        <f t="shared" ca="1" si="239"/>
        <v>2.3334077319582449E-3</v>
      </c>
      <c r="H325" s="18">
        <f t="shared" ca="1" si="239"/>
        <v>2.2500700833200274E-3</v>
      </c>
      <c r="I325" s="18">
        <f t="shared" ca="1" si="239"/>
        <v>2.2000669512634149E-3</v>
      </c>
      <c r="J325" s="18">
        <f t="shared" ca="1" si="239"/>
        <v>2.0000588487076054E-3</v>
      </c>
      <c r="K325" s="18">
        <f t="shared" ca="1" si="239"/>
        <v>2.000057520770592E-3</v>
      </c>
      <c r="L325" s="18">
        <f t="shared" ca="1" si="239"/>
        <v>2.0000562372801496E-3</v>
      </c>
      <c r="M325" s="18">
        <f t="shared" ca="1" si="239"/>
        <v>2.1111697778243748E-3</v>
      </c>
      <c r="N325" s="18">
        <f t="shared" ca="1" si="239"/>
        <v>2.0000537952042222E-3</v>
      </c>
      <c r="O325" s="18">
        <f t="shared" ca="1" si="239"/>
        <v>2.0909646927108829E-3</v>
      </c>
      <c r="P325" s="18">
        <f t="shared" ca="1" si="239"/>
        <v>2.0000515088129515E-3</v>
      </c>
      <c r="Q325" s="18">
        <f t="shared" ca="1" si="239"/>
        <v>2.076975975704355E-3</v>
      </c>
      <c r="R325" s="18">
        <f t="shared" ca="1" si="239"/>
        <v>2.0000493651486178E-3</v>
      </c>
      <c r="S325" s="18">
        <f t="shared" ca="1" si="239"/>
        <v>2.0667171284457198E-3</v>
      </c>
      <c r="T325" s="18">
        <f t="shared" ca="1" si="239"/>
        <v>2.0000473525740889E-3</v>
      </c>
      <c r="U325" s="18">
        <f t="shared" ca="1" si="239"/>
        <v>2.0588717623813884E-3</v>
      </c>
      <c r="V325" s="18">
        <f t="shared" ca="1" si="239"/>
        <v>2.2222746207606627E-3</v>
      </c>
      <c r="W325" s="18">
        <f t="shared" ca="1" si="239"/>
        <v>2.0526777573824781E-3</v>
      </c>
      <c r="X325" s="18">
        <f t="shared" ca="1" si="239"/>
        <v>2.0000436810925508E-3</v>
      </c>
      <c r="Y325" s="18">
        <f t="shared" ca="1" si="239"/>
        <v>2.1429043154634884E-3</v>
      </c>
      <c r="Z325" s="18">
        <f t="shared" ca="1" si="239"/>
        <v>2.1818656768522642E-3</v>
      </c>
      <c r="AA325" s="18">
        <f t="shared" ca="1" si="239"/>
        <v>2.2174390264028039E-3</v>
      </c>
      <c r="AB325" s="18">
        <f t="shared" ca="1" si="239"/>
        <v>2.1667120330174342E-3</v>
      </c>
      <c r="AC325" s="18">
        <f t="shared" ca="1" si="239"/>
        <v>2.2000455570844891E-3</v>
      </c>
      <c r="AD325" s="18">
        <f t="shared" ca="1" si="239"/>
        <v>2.1538895633233532E-3</v>
      </c>
      <c r="AE325" s="18">
        <f t="shared" ca="1" si="239"/>
        <v>2.1852287546805962E-3</v>
      </c>
      <c r="AF325" s="18">
        <f t="shared" ca="1" si="239"/>
        <v>2.1071834281419263E-3</v>
      </c>
    </row>
    <row r="326" spans="4:32" x14ac:dyDescent="0.15">
      <c r="D326" s="18">
        <f t="shared" si="233"/>
        <v>142190</v>
      </c>
      <c r="E326" s="18">
        <f t="shared" ref="E326:AF326" ca="1" si="240">0.001/E$2/E244*E$3</f>
        <v>1.0000206552182448E-3</v>
      </c>
      <c r="F326" s="18">
        <f t="shared" ca="1" si="240"/>
        <v>2.0000413106704036E-3</v>
      </c>
      <c r="G326" s="18">
        <f t="shared" ca="1" si="240"/>
        <v>2.3333809954284961E-3</v>
      </c>
      <c r="H326" s="18">
        <f t="shared" ca="1" si="240"/>
        <v>2.2500450925106866E-3</v>
      </c>
      <c r="I326" s="18">
        <f t="shared" ca="1" si="240"/>
        <v>2.2000432614855542E-3</v>
      </c>
      <c r="J326" s="18">
        <f t="shared" ca="1" si="240"/>
        <v>2.0000382589359421E-3</v>
      </c>
      <c r="K326" s="18">
        <f t="shared" ca="1" si="240"/>
        <v>2.0000375489367989E-3</v>
      </c>
      <c r="L326" s="18">
        <f t="shared" ca="1" si="240"/>
        <v>2.0000368585199571E-3</v>
      </c>
      <c r="M326" s="18">
        <f t="shared" ca="1" si="240"/>
        <v>2.1111496418619665E-3</v>
      </c>
      <c r="N326" s="18">
        <f t="shared" ca="1" si="240"/>
        <v>2.0000355331446142E-3</v>
      </c>
      <c r="O326" s="18">
        <f t="shared" ca="1" si="240"/>
        <v>2.0909458900402224E-3</v>
      </c>
      <c r="P326" s="18">
        <f t="shared" ca="1" si="240"/>
        <v>2.0000342784351234E-3</v>
      </c>
      <c r="Q326" s="18">
        <f t="shared" ca="1" si="240"/>
        <v>2.0769583469149363E-3</v>
      </c>
      <c r="R326" s="18">
        <f t="shared" ca="1" si="240"/>
        <v>2.0000330886098361E-3</v>
      </c>
      <c r="S326" s="18">
        <f t="shared" ca="1" si="240"/>
        <v>2.0667005514574659E-3</v>
      </c>
      <c r="T326" s="18">
        <f t="shared" ca="1" si="240"/>
        <v>2.0000319600740135E-3</v>
      </c>
      <c r="U326" s="18">
        <f t="shared" ca="1" si="240"/>
        <v>2.0588561401552134E-3</v>
      </c>
      <c r="V326" s="18">
        <f t="shared" ca="1" si="240"/>
        <v>2.2222576112553086E-3</v>
      </c>
      <c r="W326" s="18">
        <f t="shared" ca="1" si="240"/>
        <v>2.0526630063801188E-3</v>
      </c>
      <c r="X326" s="18">
        <f t="shared" ca="1" si="240"/>
        <v>2.000029869557776E-3</v>
      </c>
      <c r="Y326" s="18">
        <f t="shared" ca="1" si="240"/>
        <v>2.1428893592717688E-3</v>
      </c>
      <c r="Z326" s="18">
        <f t="shared" ca="1" si="240"/>
        <v>2.1818506763750392E-3</v>
      </c>
      <c r="AA326" s="18">
        <f t="shared" ca="1" si="240"/>
        <v>2.2174240134138243E-3</v>
      </c>
      <c r="AB326" s="18">
        <f t="shared" ca="1" si="240"/>
        <v>2.1666978958767768E-3</v>
      </c>
      <c r="AC326" s="18">
        <f t="shared" ca="1" si="240"/>
        <v>2.2000314147581379E-3</v>
      </c>
      <c r="AD326" s="18">
        <f t="shared" ca="1" si="240"/>
        <v>2.1538762135377802E-3</v>
      </c>
      <c r="AE326" s="18">
        <f t="shared" ca="1" si="240"/>
        <v>2.1852154055826962E-3</v>
      </c>
      <c r="AF326" s="18">
        <f t="shared" ca="1" si="240"/>
        <v>2.1071711474845854E-3</v>
      </c>
    </row>
    <row r="327" spans="4:32" x14ac:dyDescent="0.15">
      <c r="D327" s="18">
        <f t="shared" si="233"/>
        <v>179010</v>
      </c>
      <c r="E327" s="18">
        <f t="shared" ref="E327:AF327" ca="1" si="241">0.001/E$2/E245*E$3</f>
        <v>1.0000131654450432E-3</v>
      </c>
      <c r="F327" s="18">
        <f t="shared" ca="1" si="241"/>
        <v>2.0000263310091184E-3</v>
      </c>
      <c r="G327" s="18">
        <f t="shared" ca="1" si="241"/>
        <v>2.3333637762554989E-3</v>
      </c>
      <c r="H327" s="18">
        <f t="shared" ca="1" si="241"/>
        <v>2.2500289042889816E-3</v>
      </c>
      <c r="I327" s="18">
        <f t="shared" ca="1" si="241"/>
        <v>2.2000278282211724E-3</v>
      </c>
      <c r="J327" s="18">
        <f t="shared" ca="1" si="241"/>
        <v>2.0000247351405296E-3</v>
      </c>
      <c r="K327" s="18">
        <f t="shared" ca="1" si="241"/>
        <v>2.0000243588715232E-3</v>
      </c>
      <c r="L327" s="18">
        <f t="shared" ca="1" si="241"/>
        <v>2.0000239911233788E-3</v>
      </c>
      <c r="M327" s="18">
        <f t="shared" ca="1" si="241"/>
        <v>2.1111362341207332E-3</v>
      </c>
      <c r="N327" s="18">
        <f t="shared" ca="1" si="241"/>
        <v>2.0000232800788027E-3</v>
      </c>
      <c r="O327" s="18">
        <f t="shared" ca="1" si="241"/>
        <v>2.0909332406971919E-3</v>
      </c>
      <c r="P327" s="18">
        <f t="shared" ca="1" si="241"/>
        <v>2.0000226001829664E-3</v>
      </c>
      <c r="Q327" s="18">
        <f t="shared" ca="1" si="241"/>
        <v>2.076946368226184E-3</v>
      </c>
      <c r="R327" s="18">
        <f t="shared" ca="1" si="241"/>
        <v>2.0000219496426989E-3</v>
      </c>
      <c r="S327" s="18">
        <f t="shared" ca="1" si="241"/>
        <v>2.0666891792350522E-3</v>
      </c>
      <c r="T327" s="18">
        <f t="shared" ca="1" si="241"/>
        <v>2.0000213267920316E-3</v>
      </c>
      <c r="U327" s="18">
        <f t="shared" ca="1" si="241"/>
        <v>2.0588453229061503E-3</v>
      </c>
      <c r="V327" s="18">
        <f t="shared" ca="1" si="241"/>
        <v>2.2222458510769818E-3</v>
      </c>
      <c r="W327" s="18">
        <f t="shared" ca="1" si="241"/>
        <v>2.0526527015651691E-3</v>
      </c>
      <c r="X327" s="18">
        <f t="shared" ca="1" si="241"/>
        <v>2.0000201582679577E-3</v>
      </c>
      <c r="Y327" s="18">
        <f t="shared" ca="1" si="241"/>
        <v>2.1428788613156529E-3</v>
      </c>
      <c r="Z327" s="18">
        <f t="shared" ca="1" si="241"/>
        <v>2.1818401218596114E-3</v>
      </c>
      <c r="AA327" s="18">
        <f t="shared" ca="1" si="241"/>
        <v>2.2174134239109741E-3</v>
      </c>
      <c r="AB327" s="18">
        <f t="shared" ca="1" si="241"/>
        <v>2.1666878655114603E-3</v>
      </c>
      <c r="AC327" s="18">
        <f t="shared" ca="1" si="241"/>
        <v>2.2000213569449067E-3</v>
      </c>
      <c r="AD327" s="18">
        <f t="shared" ca="1" si="241"/>
        <v>2.153866664921671E-3</v>
      </c>
      <c r="AE327" s="18">
        <f t="shared" ca="1" si="241"/>
        <v>2.1852058360029105E-3</v>
      </c>
      <c r="AF327" s="18">
        <f t="shared" ca="1" si="241"/>
        <v>2.1071622801188991E-3</v>
      </c>
    </row>
    <row r="328" spans="4:32" x14ac:dyDescent="0.15">
      <c r="D328" s="18">
        <f t="shared" si="233"/>
        <v>225360</v>
      </c>
      <c r="E328" s="18">
        <f t="shared" ref="E328:AF328" ca="1" si="242">0.001/E$2/E246*E$3</f>
        <v>1.0000083754877164E-3</v>
      </c>
      <c r="F328" s="18">
        <f t="shared" ca="1" si="242"/>
        <v>2.0000167510207311E-3</v>
      </c>
      <c r="G328" s="18">
        <f t="shared" ca="1" si="242"/>
        <v>2.3333527333023779E-3</v>
      </c>
      <c r="H328" s="18">
        <f t="shared" ca="1" si="242"/>
        <v>2.2500184731096516E-3</v>
      </c>
      <c r="I328" s="18">
        <f t="shared" ca="1" si="242"/>
        <v>2.2000178367619933E-3</v>
      </c>
      <c r="J328" s="18">
        <f t="shared" ca="1" si="242"/>
        <v>2.0000159204416521E-3</v>
      </c>
      <c r="K328" s="18">
        <f t="shared" ca="1" si="242"/>
        <v>2.0000157224533107E-3</v>
      </c>
      <c r="L328" s="18">
        <f t="shared" ca="1" si="242"/>
        <v>2.0000155281624083E-3</v>
      </c>
      <c r="M328" s="18">
        <f t="shared" ca="1" si="242"/>
        <v>2.1111273954962139E-3</v>
      </c>
      <c r="N328" s="18">
        <f t="shared" ca="1" si="242"/>
        <v>2.0000151500493674E-3</v>
      </c>
      <c r="O328" s="18">
        <f t="shared" ca="1" si="242"/>
        <v>2.0909248289255273E-3</v>
      </c>
      <c r="P328" s="18">
        <f t="shared" ca="1" si="242"/>
        <v>2.0000147857059669E-3</v>
      </c>
      <c r="Q328" s="18">
        <f t="shared" ca="1" si="242"/>
        <v>2.0769383354070996E-3</v>
      </c>
      <c r="R328" s="18">
        <f t="shared" ca="1" si="242"/>
        <v>2.0000144343494354E-3</v>
      </c>
      <c r="S328" s="18">
        <f t="shared" ca="1" si="242"/>
        <v>2.0666814906024895E-3</v>
      </c>
      <c r="T328" s="18">
        <f t="shared" ca="1" si="242"/>
        <v>2.0000140953698089E-3</v>
      </c>
      <c r="U328" s="18">
        <f t="shared" ca="1" si="242"/>
        <v>2.0588379515672473E-3</v>
      </c>
      <c r="V328" s="18">
        <f t="shared" ca="1" si="242"/>
        <v>2.222237846772578E-3</v>
      </c>
      <c r="W328" s="18">
        <f t="shared" ca="1" si="242"/>
        <v>2.052645625194627E-3</v>
      </c>
      <c r="X328" s="18">
        <f t="shared" ca="1" si="242"/>
        <v>2.0000134522759568E-3</v>
      </c>
      <c r="Y328" s="18">
        <f t="shared" ca="1" si="242"/>
        <v>2.14287162272099E-3</v>
      </c>
      <c r="Z328" s="18">
        <f t="shared" ca="1" si="242"/>
        <v>2.1818328288552842E-3</v>
      </c>
      <c r="AA328" s="18">
        <f t="shared" ca="1" si="242"/>
        <v>2.2174060913422084E-3</v>
      </c>
      <c r="AB328" s="18">
        <f t="shared" ca="1" si="242"/>
        <v>2.1666808843787766E-3</v>
      </c>
      <c r="AC328" s="18">
        <f t="shared" ca="1" si="242"/>
        <v>2.2000143424562419E-3</v>
      </c>
      <c r="AD328" s="18">
        <f t="shared" ca="1" si="242"/>
        <v>2.153859972311988E-3</v>
      </c>
      <c r="AE328" s="18">
        <f t="shared" ca="1" si="242"/>
        <v>2.185199115332504E-3</v>
      </c>
      <c r="AF328" s="18">
        <f t="shared" ca="1" si="242"/>
        <v>2.1071560127323996E-3</v>
      </c>
    </row>
    <row r="329" spans="4:32" x14ac:dyDescent="0.15">
      <c r="D329" s="18">
        <f t="shared" si="233"/>
        <v>283710</v>
      </c>
      <c r="E329" s="18">
        <f t="shared" ref="E329:AF329" ca="1" si="243">0.001/E$2/E247*E$3</f>
        <v>1.0000053198505395E-3</v>
      </c>
      <c r="F329" s="18">
        <f t="shared" ca="1" si="243"/>
        <v>2.0000106397316531E-3</v>
      </c>
      <c r="G329" s="18">
        <f t="shared" ca="1" si="243"/>
        <v>2.3333456727211445E-3</v>
      </c>
      <c r="H329" s="18">
        <f t="shared" ca="1" si="243"/>
        <v>2.2500117777855206E-3</v>
      </c>
      <c r="I329" s="18">
        <f t="shared" ca="1" si="243"/>
        <v>2.2000113989479753E-3</v>
      </c>
      <c r="J329" s="18">
        <f t="shared" ca="1" si="243"/>
        <v>2.0000102091440497E-3</v>
      </c>
      <c r="K329" s="18">
        <f t="shared" ca="1" si="243"/>
        <v>2.0000101055797368E-3</v>
      </c>
      <c r="L329" s="18">
        <f t="shared" ca="1" si="243"/>
        <v>2.0000100035554736E-3</v>
      </c>
      <c r="M329" s="18">
        <f t="shared" ca="1" si="243"/>
        <v>2.1111216144471317E-3</v>
      </c>
      <c r="N329" s="18">
        <f t="shared" ca="1" si="243"/>
        <v>2.000009804155641E-3</v>
      </c>
      <c r="O329" s="18">
        <f t="shared" ca="1" si="243"/>
        <v>2.0909192873391396E-3</v>
      </c>
      <c r="P329" s="18">
        <f t="shared" ca="1" si="243"/>
        <v>2.0000096106588656E-3</v>
      </c>
      <c r="Q329" s="18">
        <f t="shared" ca="1" si="243"/>
        <v>2.0769330061083369E-3</v>
      </c>
      <c r="R329" s="18">
        <f t="shared" ca="1" si="243"/>
        <v>2.0000094228344199E-3</v>
      </c>
      <c r="S329" s="18">
        <f t="shared" ca="1" si="243"/>
        <v>2.0666763544114884E-3</v>
      </c>
      <c r="T329" s="18">
        <f t="shared" ca="1" si="243"/>
        <v>2.0000092404008742E-3</v>
      </c>
      <c r="U329" s="18">
        <f t="shared" ca="1" si="243"/>
        <v>2.058832994195616E-3</v>
      </c>
      <c r="V329" s="18">
        <f t="shared" ca="1" si="243"/>
        <v>2.2222324694294382E-3</v>
      </c>
      <c r="W329" s="18">
        <f t="shared" ca="1" si="243"/>
        <v>2.0526408349511643E-3</v>
      </c>
      <c r="X329" s="18">
        <f t="shared" ca="1" si="243"/>
        <v>2.0000088912514205E-3</v>
      </c>
      <c r="Y329" s="18">
        <f t="shared" ca="1" si="243"/>
        <v>2.1428667055875396E-3</v>
      </c>
      <c r="Z329" s="18">
        <f t="shared" ca="1" si="243"/>
        <v>2.1818278659683889E-3</v>
      </c>
      <c r="AA329" s="18">
        <f t="shared" ca="1" si="243"/>
        <v>2.2174010923010777E-3</v>
      </c>
      <c r="AB329" s="18">
        <f t="shared" ca="1" si="243"/>
        <v>2.1666761038735571E-3</v>
      </c>
      <c r="AC329" s="18">
        <f t="shared" ca="1" si="243"/>
        <v>2.2000095307175677E-3</v>
      </c>
      <c r="AD329" s="18">
        <f t="shared" ca="1" si="243"/>
        <v>2.1538553614834548E-3</v>
      </c>
      <c r="AE329" s="18">
        <f t="shared" ca="1" si="243"/>
        <v>2.1851944773019802E-3</v>
      </c>
      <c r="AF329" s="18">
        <f t="shared" ca="1" si="243"/>
        <v>2.1071516635616195E-3</v>
      </c>
    </row>
    <row r="330" spans="4:32" x14ac:dyDescent="0.15">
      <c r="D330" s="18">
        <f t="shared" si="233"/>
        <v>357170</v>
      </c>
      <c r="E330" s="18">
        <f t="shared" ref="E330:AF330" ca="1" si="244">0.001/E$2/E248*E$3</f>
        <v>1.0000033746350283E-3</v>
      </c>
      <c r="F330" s="18">
        <f t="shared" ca="1" si="244"/>
        <v>2.0000067492816419E-3</v>
      </c>
      <c r="G330" s="18">
        <f t="shared" ca="1" si="244"/>
        <v>2.3333411696338825E-3</v>
      </c>
      <c r="H330" s="18">
        <f t="shared" ca="1" si="244"/>
        <v>2.2500074941199473E-3</v>
      </c>
      <c r="I330" s="18">
        <f t="shared" ca="1" si="244"/>
        <v>2.2000072670609336E-3</v>
      </c>
      <c r="J330" s="18">
        <f t="shared" ca="1" si="244"/>
        <v>2.0000065267854481E-3</v>
      </c>
      <c r="K330" s="18">
        <f t="shared" ca="1" si="244"/>
        <v>2.0000064728805432E-3</v>
      </c>
      <c r="L330" s="18">
        <f t="shared" ca="1" si="244"/>
        <v>2.0000064196406954E-3</v>
      </c>
      <c r="M330" s="18">
        <f t="shared" ca="1" si="244"/>
        <v>2.111117858112728E-3</v>
      </c>
      <c r="N330" s="18">
        <f t="shared" ca="1" si="244"/>
        <v>2.0000063151128103E-3</v>
      </c>
      <c r="O330" s="18">
        <f t="shared" ca="1" si="244"/>
        <v>2.0909156649895713E-3</v>
      </c>
      <c r="P330" s="18">
        <f t="shared" ca="1" si="244"/>
        <v>2.0000062131172633E-3</v>
      </c>
      <c r="Q330" s="18">
        <f t="shared" ca="1" si="244"/>
        <v>2.0769295019596704E-3</v>
      </c>
      <c r="R330" s="18">
        <f t="shared" ca="1" si="244"/>
        <v>2.0000061135729123E-3</v>
      </c>
      <c r="S330" s="18">
        <f t="shared" ca="1" si="244"/>
        <v>2.0666729578582791E-3</v>
      </c>
      <c r="T330" s="18">
        <f t="shared" ca="1" si="244"/>
        <v>2.0000060164018355E-3</v>
      </c>
      <c r="U330" s="18">
        <f t="shared" ca="1" si="244"/>
        <v>2.0588296974169812E-3</v>
      </c>
      <c r="V330" s="18">
        <f t="shared" ca="1" si="244"/>
        <v>2.2222288964365519E-3</v>
      </c>
      <c r="W330" s="18">
        <f t="shared" ca="1" si="244"/>
        <v>2.0526376316924839E-3</v>
      </c>
      <c r="X330" s="18">
        <f t="shared" ca="1" si="244"/>
        <v>2.0000058288830455E-3</v>
      </c>
      <c r="Y330" s="18">
        <f t="shared" ca="1" si="244"/>
        <v>2.1428634077277839E-3</v>
      </c>
      <c r="Z330" s="18">
        <f t="shared" ca="1" si="244"/>
        <v>2.1818245322901874E-3</v>
      </c>
      <c r="AA330" s="18">
        <f t="shared" ca="1" si="244"/>
        <v>2.21739772913707E-3</v>
      </c>
      <c r="AB330" s="18">
        <f t="shared" ca="1" si="244"/>
        <v>2.1666728757892806E-3</v>
      </c>
      <c r="AC330" s="18">
        <f t="shared" ca="1" si="244"/>
        <v>2.200006276585194E-3</v>
      </c>
      <c r="AD330" s="18">
        <f t="shared" ca="1" si="244"/>
        <v>2.1538522317103878E-3</v>
      </c>
      <c r="AE330" s="18">
        <f t="shared" ca="1" si="244"/>
        <v>2.1851913244719792E-3</v>
      </c>
      <c r="AF330" s="18">
        <f t="shared" ca="1" si="244"/>
        <v>2.1071486929917609E-3</v>
      </c>
    </row>
    <row r="331" spans="4:32" x14ac:dyDescent="0.15">
      <c r="D331" s="18">
        <f t="shared" si="233"/>
        <v>449640</v>
      </c>
      <c r="E331" s="18">
        <f t="shared" ref="E331:AF331" ca="1" si="245">0.001/E$2/E249*E$3</f>
        <v>1.0000021385716126E-3</v>
      </c>
      <c r="F331" s="18">
        <f t="shared" ca="1" si="245"/>
        <v>2.0000042771490694E-3</v>
      </c>
      <c r="G331" s="18">
        <f t="shared" ca="1" si="245"/>
        <v>2.3333383039052902E-3</v>
      </c>
      <c r="H331" s="18">
        <f t="shared" ca="1" si="245"/>
        <v>2.2500047610065415E-3</v>
      </c>
      <c r="I331" s="18">
        <f t="shared" ca="1" si="245"/>
        <v>2.2000046240050353E-3</v>
      </c>
      <c r="J331" s="18">
        <f t="shared" ca="1" si="245"/>
        <v>2.0000041624725013E-3</v>
      </c>
      <c r="K331" s="18">
        <f t="shared" ca="1" si="245"/>
        <v>2.0000041345230681E-3</v>
      </c>
      <c r="L331" s="18">
        <f t="shared" ca="1" si="245"/>
        <v>2.0000041068523647E-3</v>
      </c>
      <c r="M331" s="18">
        <f t="shared" ca="1" si="245"/>
        <v>2.111115430877086E-3</v>
      </c>
      <c r="N331" s="18">
        <f t="shared" ca="1" si="245"/>
        <v>2.0000040523378473E-3</v>
      </c>
      <c r="O331" s="18">
        <f t="shared" ca="1" si="245"/>
        <v>2.0909133127753141E-3</v>
      </c>
      <c r="P331" s="18">
        <f t="shared" ca="1" si="245"/>
        <v>2.0000039989192244E-3</v>
      </c>
      <c r="Q331" s="18">
        <f t="shared" ca="1" si="245"/>
        <v>2.0769272154359023E-3</v>
      </c>
      <c r="R331" s="18">
        <f t="shared" ca="1" si="245"/>
        <v>2.0000039465326762E-3</v>
      </c>
      <c r="S331" s="18">
        <f t="shared" ca="1" si="245"/>
        <v>2.0666707309573581E-3</v>
      </c>
      <c r="T331" s="18">
        <f t="shared" ca="1" si="245"/>
        <v>2.0000038951688351E-3</v>
      </c>
      <c r="U331" s="18">
        <f t="shared" ca="1" si="245"/>
        <v>2.0588275257228399E-3</v>
      </c>
      <c r="V331" s="18">
        <f t="shared" ca="1" si="245"/>
        <v>2.2222265445493703E-3</v>
      </c>
      <c r="W331" s="18">
        <f t="shared" ca="1" si="245"/>
        <v>2.0526355118388202E-3</v>
      </c>
      <c r="X331" s="18">
        <f t="shared" ca="1" si="245"/>
        <v>2.0000037954206176E-3</v>
      </c>
      <c r="Y331" s="18">
        <f t="shared" ca="1" si="245"/>
        <v>2.1428612198684301E-3</v>
      </c>
      <c r="Z331" s="18">
        <f t="shared" ca="1" si="245"/>
        <v>2.1818223178392362E-3</v>
      </c>
      <c r="AA331" s="18">
        <f t="shared" ca="1" si="245"/>
        <v>2.2173954921829789E-3</v>
      </c>
      <c r="AB331" s="18">
        <f t="shared" ca="1" si="245"/>
        <v>2.1666707218887782E-3</v>
      </c>
      <c r="AC331" s="18">
        <f t="shared" ca="1" si="245"/>
        <v>2.2000041025447806E-3</v>
      </c>
      <c r="AD331" s="18">
        <f t="shared" ca="1" si="245"/>
        <v>2.1538501342490877E-3</v>
      </c>
      <c r="AE331" s="18">
        <f t="shared" ca="1" si="245"/>
        <v>2.1851892089410027E-3</v>
      </c>
      <c r="AF331" s="18">
        <f t="shared" ca="1" si="245"/>
        <v>2.1071466916797055E-3</v>
      </c>
    </row>
    <row r="332" spans="4:32" x14ac:dyDescent="0.15">
      <c r="D332" s="18">
        <f t="shared" si="233"/>
        <v>566070</v>
      </c>
      <c r="E332" s="18">
        <f t="shared" ref="E332:AF332" ca="1" si="246">0.001/E$2/E250*E$3</f>
        <v>1.0000013540241296E-3</v>
      </c>
      <c r="F332" s="18">
        <f t="shared" ca="1" si="246"/>
        <v>2.0000027080521853E-3</v>
      </c>
      <c r="G332" s="18">
        <f t="shared" ca="1" si="246"/>
        <v>2.3333364827650433E-3</v>
      </c>
      <c r="H332" s="18">
        <f t="shared" ca="1" si="246"/>
        <v>2.2500030205018723E-3</v>
      </c>
      <c r="I332" s="18">
        <f t="shared" ca="1" si="246"/>
        <v>2.2000029373323367E-3</v>
      </c>
      <c r="J332" s="18">
        <f t="shared" ca="1" si="246"/>
        <v>2.0000026490791245E-3</v>
      </c>
      <c r="K332" s="18">
        <f t="shared" ca="1" si="246"/>
        <v>2.0000026346352123E-3</v>
      </c>
      <c r="L332" s="18">
        <f t="shared" ca="1" si="246"/>
        <v>2.0000026203119119E-3</v>
      </c>
      <c r="M332" s="18">
        <f t="shared" ca="1" si="246"/>
        <v>2.1111138690848908E-3</v>
      </c>
      <c r="N332" s="18">
        <f t="shared" ca="1" si="246"/>
        <v>2.000002592013514E-3</v>
      </c>
      <c r="O332" s="18">
        <f t="shared" ca="1" si="246"/>
        <v>2.0909117930995574E-3</v>
      </c>
      <c r="P332" s="18">
        <f t="shared" ca="1" si="246"/>
        <v>2.0000025641620286E-3</v>
      </c>
      <c r="Q332" s="18">
        <f t="shared" ca="1" si="246"/>
        <v>2.0769257322940343E-3</v>
      </c>
      <c r="R332" s="18">
        <f t="shared" ca="1" si="246"/>
        <v>2.0000025367659432E-3</v>
      </c>
      <c r="S332" s="18">
        <f t="shared" ca="1" si="246"/>
        <v>2.0666692807606779E-3</v>
      </c>
      <c r="T332" s="18">
        <f t="shared" ca="1" si="246"/>
        <v>2.0000025098065831E-3</v>
      </c>
      <c r="U332" s="18">
        <f t="shared" ca="1" si="246"/>
        <v>2.0588261059742118E-3</v>
      </c>
      <c r="V332" s="18">
        <f t="shared" ca="1" si="246"/>
        <v>2.2222250079308959E-3</v>
      </c>
      <c r="W332" s="18">
        <f t="shared" ca="1" si="246"/>
        <v>2.052634120650763E-3</v>
      </c>
      <c r="X332" s="18">
        <f t="shared" ca="1" si="246"/>
        <v>2.0000024571613464E-3</v>
      </c>
      <c r="Y332" s="18">
        <f t="shared" ca="1" si="246"/>
        <v>2.1428597810830238E-3</v>
      </c>
      <c r="Z332" s="18">
        <f t="shared" ca="1" si="246"/>
        <v>2.1818208600088177E-3</v>
      </c>
      <c r="AA332" s="18">
        <f t="shared" ca="1" si="246"/>
        <v>2.2173940179297793E-3</v>
      </c>
      <c r="AB332" s="18">
        <f t="shared" ca="1" si="246"/>
        <v>2.1666692986213238E-3</v>
      </c>
      <c r="AC332" s="18">
        <f t="shared" ca="1" si="246"/>
        <v>2.2000026644278053E-3</v>
      </c>
      <c r="AD332" s="18">
        <f t="shared" ca="1" si="246"/>
        <v>2.1538487431527215E-3</v>
      </c>
      <c r="AE332" s="18">
        <f t="shared" ca="1" si="246"/>
        <v>2.1851878043881146E-3</v>
      </c>
      <c r="AF332" s="18">
        <f t="shared" ca="1" si="246"/>
        <v>2.1071453584689337E-3</v>
      </c>
    </row>
    <row r="333" spans="4:32" x14ac:dyDescent="0.15">
      <c r="D333" s="18">
        <f t="shared" si="233"/>
        <v>712640</v>
      </c>
      <c r="E333" s="18">
        <f t="shared" ref="E333:AF333" ca="1" si="247">0.001/E$2/E251*E$3</f>
        <v>1.0000008567330749E-3</v>
      </c>
      <c r="F333" s="18">
        <f t="shared" ca="1" si="247"/>
        <v>2.0000017134676317E-3</v>
      </c>
      <c r="G333" s="18">
        <f t="shared" ca="1" si="247"/>
        <v>2.3333353272779354E-3</v>
      </c>
      <c r="H333" s="18">
        <f t="shared" ca="1" si="247"/>
        <v>2.2500019142993842E-3</v>
      </c>
      <c r="I333" s="18">
        <f t="shared" ca="1" si="247"/>
        <v>2.2000018635204678E-3</v>
      </c>
      <c r="J333" s="18">
        <f t="shared" ca="1" si="247"/>
        <v>2.0000016831925385E-3</v>
      </c>
      <c r="K333" s="18">
        <f t="shared" ca="1" si="247"/>
        <v>2.0000016757472294E-3</v>
      </c>
      <c r="L333" s="18">
        <f t="shared" ca="1" si="247"/>
        <v>2.0000016683521596E-3</v>
      </c>
      <c r="M333" s="18">
        <f t="shared" ca="1" si="247"/>
        <v>2.1111128680637065E-3</v>
      </c>
      <c r="N333" s="18">
        <f t="shared" ca="1" si="247"/>
        <v>2.0000016537128065E-3</v>
      </c>
      <c r="O333" s="18">
        <f t="shared" ca="1" si="247"/>
        <v>2.0909108158312377E-3</v>
      </c>
      <c r="P333" s="18">
        <f t="shared" ca="1" si="247"/>
        <v>2.000001639260673E-3</v>
      </c>
      <c r="Q333" s="18">
        <f t="shared" ca="1" si="247"/>
        <v>2.0769247753746321E-3</v>
      </c>
      <c r="R333" s="18">
        <f t="shared" ca="1" si="247"/>
        <v>2.0000016250017287E-3</v>
      </c>
      <c r="S333" s="18">
        <f t="shared" ca="1" si="247"/>
        <v>2.0666683420653043E-3</v>
      </c>
      <c r="T333" s="18">
        <f t="shared" ca="1" si="247"/>
        <v>2.0000016109235192E-3</v>
      </c>
      <c r="U333" s="18">
        <f t="shared" ca="1" si="247"/>
        <v>2.05882518402241E-3</v>
      </c>
      <c r="V333" s="18">
        <f t="shared" ca="1" si="247"/>
        <v>2.2222240105871866E-3</v>
      </c>
      <c r="W333" s="18">
        <f t="shared" ca="1" si="247"/>
        <v>2.0526332143766123E-3</v>
      </c>
      <c r="X333" s="18">
        <f t="shared" ca="1" si="247"/>
        <v>2.0000015833148421E-3</v>
      </c>
      <c r="Y333" s="18">
        <f t="shared" ca="1" si="247"/>
        <v>2.1428588421891453E-3</v>
      </c>
      <c r="Z333" s="18">
        <f t="shared" ca="1" si="247"/>
        <v>2.1818199078364256E-3</v>
      </c>
      <c r="AA333" s="18">
        <f t="shared" ca="1" si="247"/>
        <v>2.2173930541519254E-3</v>
      </c>
      <c r="AB333" s="18">
        <f t="shared" ca="1" si="247"/>
        <v>2.1666683661385874E-3</v>
      </c>
      <c r="AC333" s="18">
        <f t="shared" ca="1" si="247"/>
        <v>2.2000017213841721E-3</v>
      </c>
      <c r="AD333" s="18">
        <f t="shared" ca="1" si="247"/>
        <v>2.15384782895794E-3</v>
      </c>
      <c r="AE333" s="18">
        <f t="shared" ca="1" si="247"/>
        <v>2.1851868805557958E-3</v>
      </c>
      <c r="AF333" s="18">
        <f t="shared" ca="1" si="247"/>
        <v>2.1071444790570965E-3</v>
      </c>
    </row>
    <row r="334" spans="4:32" x14ac:dyDescent="0.15">
      <c r="D334" s="18">
        <f t="shared" si="233"/>
        <v>897160</v>
      </c>
      <c r="E334" s="18">
        <f t="shared" ref="E334:AF334" ca="1" si="248">0.001/E$2/E252*E$3</f>
        <v>1.0000005417863988E-3</v>
      </c>
      <c r="F334" s="18">
        <f t="shared" ca="1" si="248"/>
        <v>2.0000010835737911E-3</v>
      </c>
      <c r="G334" s="18">
        <f t="shared" ca="1" si="248"/>
        <v>2.3333345948931797E-3</v>
      </c>
      <c r="H334" s="18">
        <f t="shared" ca="1" si="248"/>
        <v>2.2500012121861104E-3</v>
      </c>
      <c r="I334" s="18">
        <f t="shared" ca="1" si="248"/>
        <v>2.2000011810244832E-3</v>
      </c>
      <c r="J334" s="18">
        <f t="shared" ca="1" si="248"/>
        <v>2.000001068052855E-3</v>
      </c>
      <c r="K334" s="18">
        <f t="shared" ca="1" si="248"/>
        <v>2.0000010642236398E-3</v>
      </c>
      <c r="L334" s="18">
        <f t="shared" ca="1" si="248"/>
        <v>2.0000010604159422E-3</v>
      </c>
      <c r="M334" s="18">
        <f t="shared" ca="1" si="248"/>
        <v>2.1111122283324546E-3</v>
      </c>
      <c r="N334" s="18">
        <f t="shared" ca="1" si="248"/>
        <v>2.0000010528639779E-3</v>
      </c>
      <c r="O334" s="18">
        <f t="shared" ca="1" si="248"/>
        <v>2.0909101895836869E-3</v>
      </c>
      <c r="P334" s="18">
        <f t="shared" ca="1" si="248"/>
        <v>2.0000010453900471E-3</v>
      </c>
      <c r="Q334" s="18">
        <f t="shared" ca="1" si="248"/>
        <v>2.0769241605210795E-3</v>
      </c>
      <c r="R334" s="18">
        <f t="shared" ca="1" si="248"/>
        <v>2.0000010379954175E-3</v>
      </c>
      <c r="S334" s="18">
        <f t="shared" ca="1" si="248"/>
        <v>2.0666677373055138E-3</v>
      </c>
      <c r="T334" s="18">
        <f t="shared" ca="1" si="248"/>
        <v>2.000001030678971E-3</v>
      </c>
      <c r="U334" s="18">
        <f t="shared" ca="1" si="248"/>
        <v>2.0588245884811222E-3</v>
      </c>
      <c r="V334" s="18">
        <f t="shared" ca="1" si="248"/>
        <v>2.222223366614917E-3</v>
      </c>
      <c r="W334" s="18">
        <f t="shared" ca="1" si="248"/>
        <v>2.0526326274265139E-3</v>
      </c>
      <c r="X334" s="18">
        <f t="shared" ca="1" si="248"/>
        <v>2.0000010162785084E-3</v>
      </c>
      <c r="Y334" s="18">
        <f t="shared" ca="1" si="248"/>
        <v>2.1428582332540702E-3</v>
      </c>
      <c r="Z334" s="18">
        <f t="shared" ca="1" si="248"/>
        <v>2.1818192898410051E-3</v>
      </c>
      <c r="AA334" s="18">
        <f t="shared" ca="1" si="248"/>
        <v>2.2173924281576711E-3</v>
      </c>
      <c r="AB334" s="18">
        <f t="shared" ca="1" si="248"/>
        <v>2.1666677593707717E-3</v>
      </c>
      <c r="AC334" s="18">
        <f t="shared" ca="1" si="248"/>
        <v>2.2000011072948128E-3</v>
      </c>
      <c r="AD334" s="18">
        <f t="shared" ca="1" si="248"/>
        <v>2.1538472325769191E-3</v>
      </c>
      <c r="AE334" s="18">
        <f t="shared" ca="1" si="248"/>
        <v>2.1851862774462413E-3</v>
      </c>
      <c r="AF334" s="18">
        <f t="shared" ca="1" si="248"/>
        <v>2.1071439036041014E-3</v>
      </c>
    </row>
    <row r="335" spans="4:32" x14ac:dyDescent="0.15">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row>
    <row r="336" spans="4:32" x14ac:dyDescent="0.15">
      <c r="D336" s="18" t="s">
        <v>367</v>
      </c>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row>
    <row r="337" spans="4:32" x14ac:dyDescent="0.15">
      <c r="D337" s="18">
        <f>D9</f>
        <v>1.1294999999999999E-2</v>
      </c>
      <c r="E337" s="18">
        <f t="shared" ref="E337:AF337" ca="1" si="249">E$4*E173^E$5/(E91^E$6)*E255</f>
        <v>6.9117832260542141E-4</v>
      </c>
      <c r="F337" s="18">
        <f t="shared" ca="1" si="249"/>
        <v>3.6053144272649026E-5</v>
      </c>
      <c r="G337" s="18">
        <f t="shared" ca="1" si="249"/>
        <v>5.8460259038018573E-8</v>
      </c>
      <c r="H337" s="18">
        <f t="shared" ca="1" si="249"/>
        <v>7.3124834149533168E-9</v>
      </c>
      <c r="I337" s="18">
        <f t="shared" ca="1" si="249"/>
        <v>1.622470244527036E-8</v>
      </c>
      <c r="J337" s="18">
        <f t="shared" ca="1" si="249"/>
        <v>5.6355622657556386E-8</v>
      </c>
      <c r="K337" s="18">
        <f t="shared" ca="1" si="249"/>
        <v>6.4733849975993347E-9</v>
      </c>
      <c r="L337" s="18">
        <f t="shared" ca="1" si="249"/>
        <v>3.184355035908173E-8</v>
      </c>
      <c r="M337" s="18">
        <f t="shared" ca="1" si="249"/>
        <v>4.4409918909896871E-10</v>
      </c>
      <c r="N337" s="18">
        <f t="shared" ca="1" si="249"/>
        <v>2.2981223143536121E-9</v>
      </c>
      <c r="O337" s="18">
        <f t="shared" ca="1" si="249"/>
        <v>3.3769018119373389E-10</v>
      </c>
      <c r="P337" s="18">
        <f t="shared" ca="1" si="249"/>
        <v>2.5687453724653569E-9</v>
      </c>
      <c r="Q337" s="18">
        <f t="shared" ca="1" si="249"/>
        <v>3.2847927898463439E-10</v>
      </c>
      <c r="R337" s="18">
        <f t="shared" ca="1" si="249"/>
        <v>1.6185969927756157E-9</v>
      </c>
      <c r="S337" s="18">
        <f t="shared" ca="1" si="249"/>
        <v>3.0599607392476168E-11</v>
      </c>
      <c r="T337" s="18">
        <f t="shared" ca="1" si="249"/>
        <v>1.9917256051864382E-10</v>
      </c>
      <c r="U337" s="18">
        <f t="shared" ca="1" si="249"/>
        <v>1.2624361083814109E-11</v>
      </c>
      <c r="V337" s="18">
        <f t="shared" ca="1" si="249"/>
        <v>3.4977843521311996E-11</v>
      </c>
      <c r="W337" s="18">
        <f t="shared" ca="1" si="249"/>
        <v>9.8497691835278996E-12</v>
      </c>
      <c r="X337" s="18">
        <f t="shared" ca="1" si="249"/>
        <v>6.4853499626901547E-11</v>
      </c>
      <c r="Y337" s="18">
        <f t="shared" ca="1" si="249"/>
        <v>5.9482323702892978E-12</v>
      </c>
      <c r="Z337" s="18">
        <f t="shared" ca="1" si="249"/>
        <v>1.5858826120813103E-11</v>
      </c>
      <c r="AA337" s="18">
        <f t="shared" ca="1" si="249"/>
        <v>1.0040837502407968E-11</v>
      </c>
      <c r="AB337" s="18">
        <f t="shared" ca="1" si="249"/>
        <v>2.2657048755266391E-11</v>
      </c>
      <c r="AC337" s="18">
        <f t="shared" ca="1" si="249"/>
        <v>2.812610092663208E-11</v>
      </c>
      <c r="AD337" s="18">
        <f t="shared" ca="1" si="249"/>
        <v>4.5927303483717956E-10</v>
      </c>
      <c r="AE337" s="18">
        <f t="shared" ca="1" si="249"/>
        <v>4.8760719752615064E-12</v>
      </c>
      <c r="AF337" s="18">
        <f t="shared" ca="1" si="249"/>
        <v>2.2109549867275301E-11</v>
      </c>
    </row>
    <row r="338" spans="4:32" x14ac:dyDescent="0.15">
      <c r="D338" s="18">
        <f t="shared" ref="D338:D401" si="250">D10</f>
        <v>1.4219000000000001E-2</v>
      </c>
      <c r="E338" s="18">
        <f t="shared" ref="E338:AF338" ca="1" si="251">E$4*E174^E$5/(E92^E$6)*E256</f>
        <v>6.9117818849926652E-4</v>
      </c>
      <c r="F338" s="18">
        <f t="shared" ca="1" si="251"/>
        <v>3.605313720805691E-5</v>
      </c>
      <c r="G338" s="18">
        <f t="shared" ca="1" si="251"/>
        <v>5.8460249875529318E-8</v>
      </c>
      <c r="H338" s="18">
        <f t="shared" ca="1" si="251"/>
        <v>7.312482507201453E-9</v>
      </c>
      <c r="I338" s="18">
        <f t="shared" ca="1" si="251"/>
        <v>1.6224700916324837E-8</v>
      </c>
      <c r="J338" s="18">
        <f t="shared" ca="1" si="251"/>
        <v>5.6355618847044484E-8</v>
      </c>
      <c r="K338" s="18">
        <f t="shared" ca="1" si="251"/>
        <v>6.4733846013110693E-9</v>
      </c>
      <c r="L338" s="18">
        <f t="shared" ca="1" si="251"/>
        <v>3.1843548754817806E-8</v>
      </c>
      <c r="M338" s="18">
        <f t="shared" ca="1" si="251"/>
        <v>4.4409916712916036E-10</v>
      </c>
      <c r="N338" s="18">
        <f t="shared" ca="1" si="251"/>
        <v>2.2981222194942162E-9</v>
      </c>
      <c r="O338" s="18">
        <f t="shared" ca="1" si="251"/>
        <v>3.3769016709893886E-10</v>
      </c>
      <c r="P338" s="18">
        <f t="shared" ca="1" si="251"/>
        <v>2.5687452833415627E-9</v>
      </c>
      <c r="Q338" s="18">
        <f t="shared" ca="1" si="251"/>
        <v>3.2847926741533572E-10</v>
      </c>
      <c r="R338" s="18">
        <f t="shared" ca="1" si="251"/>
        <v>1.618596944121433E-9</v>
      </c>
      <c r="S338" s="18">
        <f t="shared" ca="1" si="251"/>
        <v>3.0599606397826339E-11</v>
      </c>
      <c r="T338" s="18">
        <f t="shared" ca="1" si="251"/>
        <v>1.9917255507006515E-10</v>
      </c>
      <c r="U338" s="18">
        <f t="shared" ca="1" si="251"/>
        <v>1.2624360701451141E-11</v>
      </c>
      <c r="V338" s="18">
        <f t="shared" ca="1" si="251"/>
        <v>3.4977842437610423E-11</v>
      </c>
      <c r="W338" s="18">
        <f t="shared" ca="1" si="251"/>
        <v>9.8497689084964528E-12</v>
      </c>
      <c r="X338" s="18">
        <f t="shared" ca="1" si="251"/>
        <v>6.4853498055415599E-11</v>
      </c>
      <c r="Y338" s="18">
        <f t="shared" ca="1" si="251"/>
        <v>5.9482322091754412E-12</v>
      </c>
      <c r="Z338" s="18">
        <f t="shared" ca="1" si="251"/>
        <v>1.5858825705512485E-11</v>
      </c>
      <c r="AA338" s="18">
        <f t="shared" ca="1" si="251"/>
        <v>1.0040837243445158E-11</v>
      </c>
      <c r="AB338" s="18">
        <f t="shared" ca="1" si="251"/>
        <v>2.2657048201275494E-11</v>
      </c>
      <c r="AC338" s="18">
        <f t="shared" ca="1" si="251"/>
        <v>2.8126100304731585E-11</v>
      </c>
      <c r="AD338" s="18">
        <f t="shared" ca="1" si="251"/>
        <v>4.5927302537342964E-10</v>
      </c>
      <c r="AE338" s="18">
        <f t="shared" ca="1" si="251"/>
        <v>4.8760718742881692E-12</v>
      </c>
      <c r="AF338" s="18">
        <f t="shared" ca="1" si="251"/>
        <v>2.2109549429224524E-11</v>
      </c>
    </row>
    <row r="339" spans="4:32" x14ac:dyDescent="0.15">
      <c r="D339" s="18">
        <f t="shared" si="250"/>
        <v>1.7901E-2</v>
      </c>
      <c r="E339" s="18">
        <f t="shared" ref="E339:AF339" ca="1" si="252">E$4*E175^E$5/(E93^E$6)*E257</f>
        <v>6.9117801962829744E-4</v>
      </c>
      <c r="F339" s="18">
        <f t="shared" ca="1" si="252"/>
        <v>3.6053128312085399E-5</v>
      </c>
      <c r="G339" s="18">
        <f t="shared" ca="1" si="252"/>
        <v>5.8460238337814717E-8</v>
      </c>
      <c r="H339" s="18">
        <f t="shared" ca="1" si="252"/>
        <v>7.3124813641297048E-9</v>
      </c>
      <c r="I339" s="18">
        <f t="shared" ca="1" si="252"/>
        <v>1.6224698991025085E-8</v>
      </c>
      <c r="J339" s="18">
        <f t="shared" ca="1" si="252"/>
        <v>5.6355614048719033E-8</v>
      </c>
      <c r="K339" s="18">
        <f t="shared" ca="1" si="252"/>
        <v>6.4733841022914594E-9</v>
      </c>
      <c r="L339" s="18">
        <f t="shared" ca="1" si="252"/>
        <v>3.1843546734674541E-8</v>
      </c>
      <c r="M339" s="18">
        <f t="shared" ca="1" si="252"/>
        <v>4.4409913946403457E-10</v>
      </c>
      <c r="N339" s="18">
        <f t="shared" ca="1" si="252"/>
        <v>2.2981221000440554E-9</v>
      </c>
      <c r="O339" s="18">
        <f t="shared" ca="1" si="252"/>
        <v>3.3769014935029538E-10</v>
      </c>
      <c r="P339" s="18">
        <f t="shared" ca="1" si="252"/>
        <v>2.5687451711138773E-9</v>
      </c>
      <c r="Q339" s="18">
        <f t="shared" ca="1" si="252"/>
        <v>3.2847925284688229E-10</v>
      </c>
      <c r="R339" s="18">
        <f t="shared" ca="1" si="252"/>
        <v>1.6185968828544474E-9</v>
      </c>
      <c r="S339" s="18">
        <f t="shared" ca="1" si="252"/>
        <v>3.0599605145329651E-11</v>
      </c>
      <c r="T339" s="18">
        <f t="shared" ca="1" si="252"/>
        <v>1.9917254820902884E-10</v>
      </c>
      <c r="U339" s="18">
        <f t="shared" ca="1" si="252"/>
        <v>1.2624360219966756E-11</v>
      </c>
      <c r="V339" s="18">
        <f t="shared" ca="1" si="252"/>
        <v>3.4977841072976891E-11</v>
      </c>
      <c r="W339" s="18">
        <f t="shared" ca="1" si="252"/>
        <v>9.8497685621675577E-12</v>
      </c>
      <c r="X339" s="18">
        <f t="shared" ca="1" si="252"/>
        <v>6.485349607654731E-11</v>
      </c>
      <c r="Y339" s="18">
        <f t="shared" ca="1" si="252"/>
        <v>5.9482320062954131E-12</v>
      </c>
      <c r="Z339" s="18">
        <f t="shared" ca="1" si="252"/>
        <v>1.5858825182551873E-11</v>
      </c>
      <c r="AA339" s="18">
        <f t="shared" ca="1" si="252"/>
        <v>1.0040836917350407E-11</v>
      </c>
      <c r="AB339" s="18">
        <f t="shared" ca="1" si="252"/>
        <v>2.2657047503671426E-11</v>
      </c>
      <c r="AC339" s="18">
        <f t="shared" ca="1" si="252"/>
        <v>2.8126099521613255E-11</v>
      </c>
      <c r="AD339" s="18">
        <f t="shared" ca="1" si="252"/>
        <v>4.5927301345635338E-10</v>
      </c>
      <c r="AE339" s="18">
        <f t="shared" ca="1" si="252"/>
        <v>4.8760717471391385E-12</v>
      </c>
      <c r="AF339" s="18">
        <f t="shared" ca="1" si="252"/>
        <v>2.2109548877616166E-11</v>
      </c>
    </row>
    <row r="340" spans="4:32" x14ac:dyDescent="0.15">
      <c r="D340" s="18">
        <f t="shared" si="250"/>
        <v>2.2536E-2</v>
      </c>
      <c r="E340" s="18">
        <f t="shared" ref="E340:AF340" ca="1" si="253">E$4*E176^E$5/(E94^E$6)*E258</f>
        <v>6.9117780704908919E-4</v>
      </c>
      <c r="F340" s="18">
        <f t="shared" ca="1" si="253"/>
        <v>3.6053117113603004E-5</v>
      </c>
      <c r="G340" s="18">
        <f t="shared" ca="1" si="253"/>
        <v>5.8460223813835751E-8</v>
      </c>
      <c r="H340" s="18">
        <f t="shared" ca="1" si="253"/>
        <v>7.3124799252007691E-9</v>
      </c>
      <c r="I340" s="18">
        <f t="shared" ca="1" si="253"/>
        <v>1.6224696567406765E-8</v>
      </c>
      <c r="J340" s="18">
        <f t="shared" ca="1" si="253"/>
        <v>5.6355608008459688E-8</v>
      </c>
      <c r="K340" s="18">
        <f t="shared" ca="1" si="253"/>
        <v>6.4733834741123282E-9</v>
      </c>
      <c r="L340" s="18">
        <f t="shared" ca="1" si="253"/>
        <v>3.1843544191664429E-8</v>
      </c>
      <c r="M340" s="18">
        <f t="shared" ca="1" si="253"/>
        <v>4.440991046384396E-10</v>
      </c>
      <c r="N340" s="18">
        <f t="shared" ca="1" si="253"/>
        <v>2.2981219496770159E-9</v>
      </c>
      <c r="O340" s="18">
        <f t="shared" ca="1" si="253"/>
        <v>3.376901270078311E-10</v>
      </c>
      <c r="P340" s="18">
        <f t="shared" ca="1" si="253"/>
        <v>2.5687450298386653E-9</v>
      </c>
      <c r="Q340" s="18">
        <f t="shared" ca="1" si="253"/>
        <v>3.2847923450772542E-10</v>
      </c>
      <c r="R340" s="18">
        <f t="shared" ca="1" si="253"/>
        <v>1.6185968057299308E-9</v>
      </c>
      <c r="S340" s="18">
        <f t="shared" ca="1" si="253"/>
        <v>3.0599603568653493E-11</v>
      </c>
      <c r="T340" s="18">
        <f t="shared" ca="1" si="253"/>
        <v>1.9917253957217468E-10</v>
      </c>
      <c r="U340" s="18">
        <f t="shared" ca="1" si="253"/>
        <v>1.2624359613861368E-11</v>
      </c>
      <c r="V340" s="18">
        <f t="shared" ca="1" si="253"/>
        <v>3.4977839355139596E-11</v>
      </c>
      <c r="W340" s="18">
        <f t="shared" ca="1" si="253"/>
        <v>9.8497681261995069E-12</v>
      </c>
      <c r="X340" s="18">
        <f t="shared" ca="1" si="253"/>
        <v>6.4853493585495376E-11</v>
      </c>
      <c r="Y340" s="18">
        <f t="shared" ca="1" si="253"/>
        <v>5.9482317509046106E-12</v>
      </c>
      <c r="Z340" s="18">
        <f t="shared" ca="1" si="253"/>
        <v>1.5858824524235116E-11</v>
      </c>
      <c r="AA340" s="18">
        <f t="shared" ca="1" si="253"/>
        <v>1.0040836506853699E-11</v>
      </c>
      <c r="AB340" s="18">
        <f t="shared" ca="1" si="253"/>
        <v>2.2657046625508871E-11</v>
      </c>
      <c r="AC340" s="18">
        <f t="shared" ca="1" si="253"/>
        <v>2.8126098535803101E-11</v>
      </c>
      <c r="AD340" s="18">
        <f t="shared" ca="1" si="253"/>
        <v>4.5927299845481822E-10</v>
      </c>
      <c r="AE340" s="18">
        <f t="shared" ca="1" si="253"/>
        <v>4.8760715870805439E-12</v>
      </c>
      <c r="AF340" s="18">
        <f t="shared" ca="1" si="253"/>
        <v>2.2109548183236984E-11</v>
      </c>
    </row>
    <row r="341" spans="4:32" x14ac:dyDescent="0.15">
      <c r="D341" s="18">
        <f t="shared" si="250"/>
        <v>2.8371E-2</v>
      </c>
      <c r="E341" s="18">
        <f t="shared" ref="E341:AF341" ca="1" si="254">E$4*E177^E$5/(E95^E$6)*E259</f>
        <v>6.9117753943331818E-4</v>
      </c>
      <c r="F341" s="18">
        <f t="shared" ca="1" si="254"/>
        <v>3.6053103015843952E-5</v>
      </c>
      <c r="G341" s="18">
        <f t="shared" ca="1" si="254"/>
        <v>5.846020552961028E-8</v>
      </c>
      <c r="H341" s="18">
        <f t="shared" ca="1" si="254"/>
        <v>7.3124781137341468E-9</v>
      </c>
      <c r="I341" s="18">
        <f t="shared" ca="1" si="254"/>
        <v>1.6224693516315146E-8</v>
      </c>
      <c r="J341" s="18">
        <f t="shared" ca="1" si="254"/>
        <v>5.6355600404380209E-8</v>
      </c>
      <c r="K341" s="18">
        <f t="shared" ca="1" si="254"/>
        <v>6.4733826832979552E-9</v>
      </c>
      <c r="L341" s="18">
        <f t="shared" ca="1" si="254"/>
        <v>3.1843540990270146E-8</v>
      </c>
      <c r="M341" s="18">
        <f t="shared" ca="1" si="254"/>
        <v>4.4409906079651284E-10</v>
      </c>
      <c r="N341" s="18">
        <f t="shared" ca="1" si="254"/>
        <v>2.2981217603800096E-9</v>
      </c>
      <c r="O341" s="18">
        <f t="shared" ca="1" si="254"/>
        <v>3.3769009888091343E-10</v>
      </c>
      <c r="P341" s="18">
        <f t="shared" ca="1" si="254"/>
        <v>2.5687448519873765E-9</v>
      </c>
      <c r="Q341" s="18">
        <f t="shared" ca="1" si="254"/>
        <v>3.2847921142056931E-10</v>
      </c>
      <c r="R341" s="18">
        <f t="shared" ca="1" si="254"/>
        <v>1.6185967086379121E-9</v>
      </c>
      <c r="S341" s="18">
        <f t="shared" ca="1" si="254"/>
        <v>3.0599601583776519E-11</v>
      </c>
      <c r="T341" s="18">
        <f t="shared" ca="1" si="254"/>
        <v>1.9917252869924194E-10</v>
      </c>
      <c r="U341" s="18">
        <f t="shared" ca="1" si="254"/>
        <v>1.2624358850835548E-11</v>
      </c>
      <c r="V341" s="18">
        <f t="shared" ca="1" si="254"/>
        <v>3.4977837192555229E-11</v>
      </c>
      <c r="W341" s="18">
        <f t="shared" ca="1" si="254"/>
        <v>9.8497675773595078E-12</v>
      </c>
      <c r="X341" s="18">
        <f t="shared" ca="1" si="254"/>
        <v>6.4853490449510792E-11</v>
      </c>
      <c r="Y341" s="18">
        <f t="shared" ca="1" si="254"/>
        <v>5.948231429393235E-12</v>
      </c>
      <c r="Z341" s="18">
        <f t="shared" ca="1" si="254"/>
        <v>1.5858823695480447E-11</v>
      </c>
      <c r="AA341" s="18">
        <f t="shared" ca="1" si="254"/>
        <v>1.0040835990079488E-11</v>
      </c>
      <c r="AB341" s="18">
        <f t="shared" ca="1" si="254"/>
        <v>2.2657045519990289E-11</v>
      </c>
      <c r="AC341" s="18">
        <f t="shared" ca="1" si="254"/>
        <v>2.8126097294767107E-11</v>
      </c>
      <c r="AD341" s="18">
        <f t="shared" ca="1" si="254"/>
        <v>4.5927297956939557E-10</v>
      </c>
      <c r="AE341" s="18">
        <f t="shared" ca="1" si="254"/>
        <v>4.8760713855828169E-12</v>
      </c>
      <c r="AF341" s="18">
        <f t="shared" ca="1" si="254"/>
        <v>2.2109547309083111E-11</v>
      </c>
    </row>
    <row r="342" spans="4:32" x14ac:dyDescent="0.15">
      <c r="D342" s="18">
        <f t="shared" si="250"/>
        <v>3.5716999999999999E-2</v>
      </c>
      <c r="E342" s="18">
        <f t="shared" ref="E342:AF342" ca="1" si="255">E$4*E178^E$5/(E96^E$6)*E260</f>
        <v>6.9117720251741957E-4</v>
      </c>
      <c r="F342" s="18">
        <f t="shared" ca="1" si="255"/>
        <v>3.6053085267416177E-5</v>
      </c>
      <c r="G342" s="18">
        <f t="shared" ca="1" si="255"/>
        <v>5.846018251061177E-8</v>
      </c>
      <c r="H342" s="18">
        <f t="shared" ca="1" si="255"/>
        <v>7.3124758331807487E-9</v>
      </c>
      <c r="I342" s="18">
        <f t="shared" ca="1" si="255"/>
        <v>1.6224689675130398E-8</v>
      </c>
      <c r="J342" s="18">
        <f t="shared" ca="1" si="255"/>
        <v>5.635559083119175E-8</v>
      </c>
      <c r="K342" s="18">
        <f t="shared" ca="1" si="255"/>
        <v>6.4733816876987576E-9</v>
      </c>
      <c r="L342" s="18">
        <f t="shared" ca="1" si="255"/>
        <v>3.1843536959860788E-8</v>
      </c>
      <c r="M342" s="18">
        <f t="shared" ca="1" si="255"/>
        <v>4.4409900560152648E-10</v>
      </c>
      <c r="N342" s="18">
        <f t="shared" ca="1" si="255"/>
        <v>2.2981215220637094E-9</v>
      </c>
      <c r="O342" s="18">
        <f t="shared" ca="1" si="255"/>
        <v>3.3769006347040484E-10</v>
      </c>
      <c r="P342" s="18">
        <f t="shared" ca="1" si="255"/>
        <v>2.5687446280806954E-9</v>
      </c>
      <c r="Q342" s="18">
        <f t="shared" ca="1" si="255"/>
        <v>3.2847918235489093E-10</v>
      </c>
      <c r="R342" s="18">
        <f t="shared" ca="1" si="255"/>
        <v>1.6185965864034734E-9</v>
      </c>
      <c r="S342" s="18">
        <f t="shared" ca="1" si="255"/>
        <v>3.0599599084906688E-11</v>
      </c>
      <c r="T342" s="18">
        <f t="shared" ca="1" si="255"/>
        <v>1.9917251501071411E-10</v>
      </c>
      <c r="U342" s="18">
        <f t="shared" ca="1" si="255"/>
        <v>1.2624357890220774E-11</v>
      </c>
      <c r="V342" s="18">
        <f t="shared" ca="1" si="255"/>
        <v>3.4977834469959759E-11</v>
      </c>
      <c r="W342" s="18">
        <f t="shared" ca="1" si="255"/>
        <v>9.8497668863949289E-12</v>
      </c>
      <c r="X342" s="18">
        <f t="shared" ca="1" si="255"/>
        <v>6.4853486501448982E-11</v>
      </c>
      <c r="Y342" s="18">
        <f t="shared" ca="1" si="255"/>
        <v>5.9482310246250539E-12</v>
      </c>
      <c r="Z342" s="18">
        <f t="shared" ca="1" si="255"/>
        <v>1.5858822652115916E-11</v>
      </c>
      <c r="AA342" s="18">
        <f t="shared" ca="1" si="255"/>
        <v>1.0040835339484291E-11</v>
      </c>
      <c r="AB342" s="18">
        <f t="shared" ca="1" si="255"/>
        <v>2.265704412819277E-11</v>
      </c>
      <c r="AC342" s="18">
        <f t="shared" ca="1" si="255"/>
        <v>2.8126095732359107E-11</v>
      </c>
      <c r="AD342" s="18">
        <f t="shared" ca="1" si="255"/>
        <v>4.5927295579350608E-10</v>
      </c>
      <c r="AE342" s="18">
        <f t="shared" ca="1" si="255"/>
        <v>4.8760711319063754E-12</v>
      </c>
      <c r="AF342" s="18">
        <f t="shared" ca="1" si="255"/>
        <v>2.210954620856325E-11</v>
      </c>
    </row>
    <row r="343" spans="4:32" x14ac:dyDescent="0.15">
      <c r="D343" s="18">
        <f t="shared" si="250"/>
        <v>4.4964999999999998E-2</v>
      </c>
      <c r="E343" s="18">
        <f t="shared" ref="E343:AF343" ca="1" si="256">E$4*E179^E$5/(E97^E$6)*E261</f>
        <v>6.9117677836878083E-4</v>
      </c>
      <c r="F343" s="18">
        <f t="shared" ca="1" si="256"/>
        <v>3.6053062923645951E-5</v>
      </c>
      <c r="G343" s="18">
        <f t="shared" ca="1" si="256"/>
        <v>5.8460153531633977E-8</v>
      </c>
      <c r="H343" s="18">
        <f t="shared" ca="1" si="256"/>
        <v>7.3124729621560252E-9</v>
      </c>
      <c r="I343" s="18">
        <f t="shared" ca="1" si="256"/>
        <v>1.62246848394016E-8</v>
      </c>
      <c r="J343" s="18">
        <f t="shared" ca="1" si="256"/>
        <v>5.6355578779350637E-8</v>
      </c>
      <c r="K343" s="18">
        <f t="shared" ca="1" si="256"/>
        <v>6.4733804343228644E-9</v>
      </c>
      <c r="L343" s="18">
        <f t="shared" ca="1" si="256"/>
        <v>3.1843531885913298E-8</v>
      </c>
      <c r="M343" s="18">
        <f t="shared" ca="1" si="256"/>
        <v>4.440989361156642E-10</v>
      </c>
      <c r="N343" s="18">
        <f t="shared" ca="1" si="256"/>
        <v>2.2981212220434512E-9</v>
      </c>
      <c r="O343" s="18">
        <f t="shared" ca="1" si="256"/>
        <v>3.3769001889154229E-10</v>
      </c>
      <c r="P343" s="18">
        <f t="shared" ca="1" si="256"/>
        <v>2.5687443462009345E-9</v>
      </c>
      <c r="Q343" s="18">
        <f t="shared" ca="1" si="256"/>
        <v>3.2847914576363655E-10</v>
      </c>
      <c r="R343" s="18">
        <f t="shared" ca="1" si="256"/>
        <v>1.6185964325205513E-9</v>
      </c>
      <c r="S343" s="18">
        <f t="shared" ca="1" si="256"/>
        <v>3.0599595939038904E-11</v>
      </c>
      <c r="T343" s="18">
        <f t="shared" ca="1" si="256"/>
        <v>1.991724977780045E-10</v>
      </c>
      <c r="U343" s="18">
        <f t="shared" ca="1" si="256"/>
        <v>1.2624356680887209E-11</v>
      </c>
      <c r="V343" s="18">
        <f t="shared" ca="1" si="256"/>
        <v>3.4977831042440149E-11</v>
      </c>
      <c r="W343" s="18">
        <f t="shared" ca="1" si="256"/>
        <v>9.8497660165283814E-12</v>
      </c>
      <c r="X343" s="18">
        <f t="shared" ca="1" si="256"/>
        <v>6.4853481531169611E-11</v>
      </c>
      <c r="Y343" s="18">
        <f t="shared" ca="1" si="256"/>
        <v>5.9482305150557937E-12</v>
      </c>
      <c r="Z343" s="18">
        <f t="shared" ca="1" si="256"/>
        <v>1.5858821338607452E-11</v>
      </c>
      <c r="AA343" s="18">
        <f t="shared" ca="1" si="256"/>
        <v>1.0040834520439386E-11</v>
      </c>
      <c r="AB343" s="18">
        <f t="shared" ca="1" si="256"/>
        <v>2.2657042376036243E-11</v>
      </c>
      <c r="AC343" s="18">
        <f t="shared" ca="1" si="256"/>
        <v>2.8126093765418304E-11</v>
      </c>
      <c r="AD343" s="18">
        <f t="shared" ca="1" si="256"/>
        <v>4.5927292586165053E-10</v>
      </c>
      <c r="AE343" s="18">
        <f t="shared" ca="1" si="256"/>
        <v>4.8760708125489562E-12</v>
      </c>
      <c r="AF343" s="18">
        <f t="shared" ca="1" si="256"/>
        <v>2.2109544823100793E-11</v>
      </c>
    </row>
    <row r="344" spans="4:32" x14ac:dyDescent="0.15">
      <c r="D344" s="18">
        <f t="shared" si="250"/>
        <v>5.6606999999999998E-2</v>
      </c>
      <c r="E344" s="18">
        <f t="shared" ref="E344:AF344" ca="1" si="257">E$4*E180^E$5/(E98^E$6)*E262</f>
        <v>6.9117624442265513E-4</v>
      </c>
      <c r="F344" s="18">
        <f t="shared" ca="1" si="257"/>
        <v>3.6053034795842723E-5</v>
      </c>
      <c r="G344" s="18">
        <f t="shared" ca="1" si="257"/>
        <v>5.8460117050989136E-8</v>
      </c>
      <c r="H344" s="18">
        <f t="shared" ca="1" si="257"/>
        <v>7.312469347920479E-9</v>
      </c>
      <c r="I344" s="18">
        <f t="shared" ca="1" si="257"/>
        <v>1.6224678751866008E-8</v>
      </c>
      <c r="J344" s="18">
        <f t="shared" ca="1" si="257"/>
        <v>5.6355563607693096E-8</v>
      </c>
      <c r="K344" s="18">
        <f t="shared" ca="1" si="257"/>
        <v>6.4733788564900685E-9</v>
      </c>
      <c r="L344" s="18">
        <f t="shared" ca="1" si="257"/>
        <v>3.1843525498490915E-8</v>
      </c>
      <c r="M344" s="18">
        <f t="shared" ca="1" si="257"/>
        <v>4.4409884864224268E-10</v>
      </c>
      <c r="N344" s="18">
        <f t="shared" ca="1" si="257"/>
        <v>2.2981208443580035E-9</v>
      </c>
      <c r="O344" s="18">
        <f t="shared" ca="1" si="257"/>
        <v>3.3768996277270381E-10</v>
      </c>
      <c r="P344" s="18">
        <f t="shared" ca="1" si="257"/>
        <v>2.5687439913519326E-9</v>
      </c>
      <c r="Q344" s="18">
        <f t="shared" ca="1" si="257"/>
        <v>3.2847909970012879E-10</v>
      </c>
      <c r="R344" s="18">
        <f t="shared" ca="1" si="257"/>
        <v>1.6185962388024869E-9</v>
      </c>
      <c r="S344" s="18">
        <f t="shared" ca="1" si="257"/>
        <v>3.0599591978811045E-11</v>
      </c>
      <c r="T344" s="18">
        <f t="shared" ca="1" si="257"/>
        <v>1.9917247608432086E-10</v>
      </c>
      <c r="U344" s="18">
        <f t="shared" ca="1" si="257"/>
        <v>1.2624355158497585E-11</v>
      </c>
      <c r="V344" s="18">
        <f t="shared" ca="1" si="257"/>
        <v>3.4977826727650193E-11</v>
      </c>
      <c r="W344" s="18">
        <f t="shared" ca="1" si="257"/>
        <v>9.8497649214824381E-12</v>
      </c>
      <c r="X344" s="18">
        <f t="shared" ca="1" si="257"/>
        <v>6.4853475274250902E-11</v>
      </c>
      <c r="Y344" s="18">
        <f t="shared" ca="1" si="257"/>
        <v>5.9482298735760784E-12</v>
      </c>
      <c r="Z344" s="18">
        <f t="shared" ca="1" si="257"/>
        <v>1.5858819685075401E-11</v>
      </c>
      <c r="AA344" s="18">
        <f t="shared" ca="1" si="257"/>
        <v>1.0040833489371121E-11</v>
      </c>
      <c r="AB344" s="18">
        <f t="shared" ca="1" si="257"/>
        <v>2.265704017030472E-11</v>
      </c>
      <c r="AC344" s="18">
        <f t="shared" ca="1" si="257"/>
        <v>2.8126091289302225E-11</v>
      </c>
      <c r="AD344" s="18">
        <f t="shared" ca="1" si="257"/>
        <v>4.5927288818143542E-10</v>
      </c>
      <c r="AE344" s="18">
        <f t="shared" ca="1" si="257"/>
        <v>4.8760704105205516E-12</v>
      </c>
      <c r="AF344" s="18">
        <f t="shared" ca="1" si="257"/>
        <v>2.2109543078988313E-11</v>
      </c>
    </row>
    <row r="345" spans="4:32" x14ac:dyDescent="0.15">
      <c r="D345" s="18">
        <f t="shared" si="250"/>
        <v>7.1263999999999994E-2</v>
      </c>
      <c r="E345" s="18">
        <f t="shared" ref="E345:AF345" ca="1" si="258">E$4*E181^E$5/(E99^E$6)*E263</f>
        <v>6.9117557219803259E-4</v>
      </c>
      <c r="F345" s="18">
        <f t="shared" ca="1" si="258"/>
        <v>3.6052999383652521E-5</v>
      </c>
      <c r="G345" s="18">
        <f t="shared" ca="1" si="258"/>
        <v>5.846007112277255E-8</v>
      </c>
      <c r="H345" s="18">
        <f t="shared" ca="1" si="258"/>
        <v>7.3124647976876237E-9</v>
      </c>
      <c r="I345" s="18">
        <f t="shared" ca="1" si="258"/>
        <v>1.6224671087808368E-8</v>
      </c>
      <c r="J345" s="18">
        <f t="shared" ca="1" si="258"/>
        <v>5.6355544506946604E-8</v>
      </c>
      <c r="K345" s="18">
        <f t="shared" ca="1" si="258"/>
        <v>6.4733768700369677E-9</v>
      </c>
      <c r="L345" s="18">
        <f t="shared" ca="1" si="258"/>
        <v>3.1843517456881173E-8</v>
      </c>
      <c r="M345" s="18">
        <f t="shared" ca="1" si="258"/>
        <v>4.4409873851532926E-10</v>
      </c>
      <c r="N345" s="18">
        <f t="shared" ca="1" si="258"/>
        <v>2.2981203688611498E-9</v>
      </c>
      <c r="O345" s="18">
        <f t="shared" ca="1" si="258"/>
        <v>3.3768989212044408E-10</v>
      </c>
      <c r="P345" s="18">
        <f t="shared" ca="1" si="258"/>
        <v>2.5687435446056072E-9</v>
      </c>
      <c r="Q345" s="18">
        <f t="shared" ca="1" si="258"/>
        <v>3.2847904170728626E-10</v>
      </c>
      <c r="R345" s="18">
        <f t="shared" ca="1" si="258"/>
        <v>1.6185959949161144E-9</v>
      </c>
      <c r="S345" s="18">
        <f t="shared" ca="1" si="258"/>
        <v>3.0599586992979728E-11</v>
      </c>
      <c r="T345" s="18">
        <f t="shared" ca="1" si="258"/>
        <v>1.991724487724961E-10</v>
      </c>
      <c r="U345" s="18">
        <f t="shared" ca="1" si="258"/>
        <v>1.2624353241845734E-11</v>
      </c>
      <c r="V345" s="18">
        <f t="shared" ca="1" si="258"/>
        <v>3.4977821295433676E-11</v>
      </c>
      <c r="W345" s="18">
        <f t="shared" ca="1" si="258"/>
        <v>9.849763542845947E-12</v>
      </c>
      <c r="X345" s="18">
        <f t="shared" ca="1" si="258"/>
        <v>6.485346739694051E-11</v>
      </c>
      <c r="Y345" s="18">
        <f t="shared" ca="1" si="258"/>
        <v>5.9482290659685422E-12</v>
      </c>
      <c r="Z345" s="18">
        <f t="shared" ca="1" si="258"/>
        <v>1.5858817603318393E-11</v>
      </c>
      <c r="AA345" s="18">
        <f t="shared" ca="1" si="258"/>
        <v>1.0040832191280982E-11</v>
      </c>
      <c r="AB345" s="18">
        <f t="shared" ca="1" si="258"/>
        <v>2.2657037393341876E-11</v>
      </c>
      <c r="AC345" s="18">
        <f t="shared" ca="1" si="258"/>
        <v>2.8126088171931469E-11</v>
      </c>
      <c r="AD345" s="18">
        <f t="shared" ca="1" si="258"/>
        <v>4.5927284074295165E-10</v>
      </c>
      <c r="AE345" s="18">
        <f t="shared" ca="1" si="258"/>
        <v>4.8760699043764678E-12</v>
      </c>
      <c r="AF345" s="18">
        <f t="shared" ca="1" si="258"/>
        <v>2.2109540883192648E-11</v>
      </c>
    </row>
    <row r="346" spans="4:32" x14ac:dyDescent="0.15">
      <c r="D346" s="18">
        <f t="shared" si="250"/>
        <v>8.9716000000000004E-2</v>
      </c>
      <c r="E346" s="18">
        <f t="shared" ref="E346:AF346" ca="1" si="259">E$4*E182^E$5/(E100^E$6)*E264</f>
        <v>6.9117472592184089E-4</v>
      </c>
      <c r="F346" s="18">
        <f t="shared" ca="1" si="259"/>
        <v>3.605295480258224E-5</v>
      </c>
      <c r="G346" s="18">
        <f t="shared" ca="1" si="259"/>
        <v>5.8460013302861471E-8</v>
      </c>
      <c r="H346" s="18">
        <f t="shared" ca="1" si="259"/>
        <v>7.3124590693108179E-9</v>
      </c>
      <c r="I346" s="18">
        <f t="shared" ca="1" si="259"/>
        <v>1.6224661439374835E-8</v>
      </c>
      <c r="J346" s="18">
        <f t="shared" ca="1" si="259"/>
        <v>5.6355520460634957E-8</v>
      </c>
      <c r="K346" s="18">
        <f t="shared" ca="1" si="259"/>
        <v>6.473374369251295E-9</v>
      </c>
      <c r="L346" s="18">
        <f t="shared" ca="1" si="259"/>
        <v>3.1843507333136532E-8</v>
      </c>
      <c r="M346" s="18">
        <f t="shared" ca="1" si="259"/>
        <v>4.4409859987433308E-10</v>
      </c>
      <c r="N346" s="18">
        <f t="shared" ca="1" si="259"/>
        <v>2.2981197702485396E-9</v>
      </c>
      <c r="O346" s="18">
        <f t="shared" ca="1" si="259"/>
        <v>3.3768980317488322E-10</v>
      </c>
      <c r="P346" s="18">
        <f t="shared" ca="1" si="259"/>
        <v>2.56874298218758E-9</v>
      </c>
      <c r="Q346" s="18">
        <f t="shared" ca="1" si="259"/>
        <v>3.2847896869891748E-10</v>
      </c>
      <c r="R346" s="18">
        <f t="shared" ca="1" si="259"/>
        <v>1.6185956878825889E-9</v>
      </c>
      <c r="S346" s="18">
        <f t="shared" ca="1" si="259"/>
        <v>3.0599580716215264E-11</v>
      </c>
      <c r="T346" s="18">
        <f t="shared" ca="1" si="259"/>
        <v>1.991724143890825E-10</v>
      </c>
      <c r="U346" s="18">
        <f t="shared" ca="1" si="259"/>
        <v>1.2624350828933705E-11</v>
      </c>
      <c r="V346" s="18">
        <f t="shared" ca="1" si="259"/>
        <v>3.4977814456705748E-11</v>
      </c>
      <c r="W346" s="18">
        <f t="shared" ca="1" si="259"/>
        <v>9.8497618072523497E-12</v>
      </c>
      <c r="X346" s="18">
        <f t="shared" ca="1" si="259"/>
        <v>6.4853457480033989E-11</v>
      </c>
      <c r="Y346" s="18">
        <f t="shared" ca="1" si="259"/>
        <v>5.9482280492549624E-12</v>
      </c>
      <c r="Z346" s="18">
        <f t="shared" ca="1" si="259"/>
        <v>1.5858814982551968E-11</v>
      </c>
      <c r="AA346" s="18">
        <f t="shared" ca="1" si="259"/>
        <v>1.0040830557088842E-11</v>
      </c>
      <c r="AB346" s="18">
        <f t="shared" ca="1" si="259"/>
        <v>2.2657033897366618E-11</v>
      </c>
      <c r="AC346" s="18">
        <f t="shared" ca="1" si="259"/>
        <v>2.8126084247409888E-11</v>
      </c>
      <c r="AD346" s="18">
        <f t="shared" ca="1" si="259"/>
        <v>4.592727810216718E-10</v>
      </c>
      <c r="AE346" s="18">
        <f t="shared" ca="1" si="259"/>
        <v>4.8760692671812928E-12</v>
      </c>
      <c r="AF346" s="18">
        <f t="shared" ca="1" si="259"/>
        <v>2.2109538118860603E-11</v>
      </c>
    </row>
    <row r="347" spans="4:32" x14ac:dyDescent="0.15">
      <c r="D347" s="18">
        <f t="shared" si="250"/>
        <v>0.11294999999999999</v>
      </c>
      <c r="E347" s="18">
        <f t="shared" ref="E347:AF347" ca="1" si="260">E$4*E183^E$5/(E101^E$6)*E265</f>
        <v>6.9117366032765714E-4</v>
      </c>
      <c r="F347" s="18">
        <f t="shared" ca="1" si="260"/>
        <v>3.6052898668037582E-5</v>
      </c>
      <c r="G347" s="18">
        <f t="shared" ca="1" si="260"/>
        <v>5.845994049851597E-8</v>
      </c>
      <c r="H347" s="18">
        <f t="shared" ca="1" si="260"/>
        <v>7.312451856382704E-9</v>
      </c>
      <c r="I347" s="18">
        <f t="shared" ca="1" si="260"/>
        <v>1.6224649290474814E-8</v>
      </c>
      <c r="J347" s="18">
        <f t="shared" ca="1" si="260"/>
        <v>5.635549018252733E-8</v>
      </c>
      <c r="K347" s="18">
        <f t="shared" ca="1" si="260"/>
        <v>6.4733712203666338E-9</v>
      </c>
      <c r="L347" s="18">
        <f t="shared" ca="1" si="260"/>
        <v>3.1843494585739623E-8</v>
      </c>
      <c r="M347" s="18">
        <f t="shared" ca="1" si="260"/>
        <v>4.4409842530337243E-10</v>
      </c>
      <c r="N347" s="18">
        <f t="shared" ca="1" si="260"/>
        <v>2.2981190165004438E-9</v>
      </c>
      <c r="O347" s="18">
        <f t="shared" ca="1" si="260"/>
        <v>3.3768969117833612E-10</v>
      </c>
      <c r="P347" s="18">
        <f t="shared" ca="1" si="260"/>
        <v>2.5687422740141577E-9</v>
      </c>
      <c r="Q347" s="18">
        <f t="shared" ca="1" si="260"/>
        <v>3.2847887676981252E-10</v>
      </c>
      <c r="R347" s="18">
        <f t="shared" ca="1" si="260"/>
        <v>1.6185953012787078E-9</v>
      </c>
      <c r="S347" s="18">
        <f t="shared" ca="1" si="260"/>
        <v>3.0599572812773861E-11</v>
      </c>
      <c r="T347" s="18">
        <f t="shared" ca="1" si="260"/>
        <v>1.9917237109491481E-10</v>
      </c>
      <c r="U347" s="18">
        <f t="shared" ca="1" si="260"/>
        <v>1.2624347790694911E-11</v>
      </c>
      <c r="V347" s="18">
        <f t="shared" ca="1" si="260"/>
        <v>3.4977805845663225E-11</v>
      </c>
      <c r="W347" s="18">
        <f t="shared" ca="1" si="260"/>
        <v>9.8497596218648365E-12</v>
      </c>
      <c r="X347" s="18">
        <f t="shared" ca="1" si="260"/>
        <v>6.4853444993075728E-11</v>
      </c>
      <c r="Y347" s="18">
        <f t="shared" ca="1" si="260"/>
        <v>5.9482267690513187E-12</v>
      </c>
      <c r="Z347" s="18">
        <f t="shared" ca="1" si="260"/>
        <v>1.5858811682591541E-11</v>
      </c>
      <c r="AA347" s="18">
        <f t="shared" ca="1" si="260"/>
        <v>1.0040828499381718E-11</v>
      </c>
      <c r="AB347" s="18">
        <f t="shared" ca="1" si="260"/>
        <v>2.265702949537936E-11</v>
      </c>
      <c r="AC347" s="18">
        <f t="shared" ca="1" si="260"/>
        <v>2.8126079305814459E-11</v>
      </c>
      <c r="AD347" s="18">
        <f t="shared" ca="1" si="260"/>
        <v>4.5927270582310914E-10</v>
      </c>
      <c r="AE347" s="18">
        <f t="shared" ca="1" si="260"/>
        <v>4.8760684648515107E-12</v>
      </c>
      <c r="AF347" s="18">
        <f t="shared" ca="1" si="260"/>
        <v>2.2109534638127835E-11</v>
      </c>
    </row>
    <row r="348" spans="4:32" x14ac:dyDescent="0.15">
      <c r="D348" s="18">
        <f t="shared" si="250"/>
        <v>0.14219000000000001</v>
      </c>
      <c r="E348" s="18">
        <f t="shared" ref="E348:AF348" ca="1" si="261">E$4*E184^E$5/(E102^E$6)*E266</f>
        <v>6.9117231928005724E-4</v>
      </c>
      <c r="F348" s="18">
        <f t="shared" ca="1" si="261"/>
        <v>3.6052828022855746E-5</v>
      </c>
      <c r="G348" s="18">
        <f t="shared" ca="1" si="261"/>
        <v>5.8459848874387281E-8</v>
      </c>
      <c r="H348" s="18">
        <f t="shared" ca="1" si="261"/>
        <v>7.3124427789226432E-9</v>
      </c>
      <c r="I348" s="18">
        <f t="shared" ca="1" si="261"/>
        <v>1.6224634001095727E-8</v>
      </c>
      <c r="J348" s="18">
        <f t="shared" ca="1" si="261"/>
        <v>5.6355452077546286E-8</v>
      </c>
      <c r="K348" s="18">
        <f t="shared" ca="1" si="261"/>
        <v>6.4733672574967212E-9</v>
      </c>
      <c r="L348" s="18">
        <f t="shared" ca="1" si="261"/>
        <v>3.1843478543144508E-8</v>
      </c>
      <c r="M348" s="18">
        <f t="shared" ca="1" si="261"/>
        <v>4.4409820560586794E-10</v>
      </c>
      <c r="N348" s="18">
        <f t="shared" ca="1" si="261"/>
        <v>2.2981180679085894E-9</v>
      </c>
      <c r="O348" s="18">
        <f t="shared" ca="1" si="261"/>
        <v>3.3768955023069686E-10</v>
      </c>
      <c r="P348" s="18">
        <f t="shared" ca="1" si="261"/>
        <v>2.5687413827779462E-9</v>
      </c>
      <c r="Q348" s="18">
        <f t="shared" ca="1" si="261"/>
        <v>3.2847876107704075E-10</v>
      </c>
      <c r="R348" s="18">
        <f t="shared" ca="1" si="261"/>
        <v>1.6185948147377256E-9</v>
      </c>
      <c r="S348" s="18">
        <f t="shared" ca="1" si="261"/>
        <v>3.0599562866293113E-11</v>
      </c>
      <c r="T348" s="18">
        <f t="shared" ca="1" si="261"/>
        <v>1.9917231660920052E-10</v>
      </c>
      <c r="U348" s="18">
        <f t="shared" ca="1" si="261"/>
        <v>1.2624343967071348E-11</v>
      </c>
      <c r="V348" s="18">
        <f t="shared" ca="1" si="261"/>
        <v>3.4977795008665937E-11</v>
      </c>
      <c r="W348" s="18">
        <f t="shared" ca="1" si="261"/>
        <v>9.8497568715545226E-12</v>
      </c>
      <c r="X348" s="18">
        <f t="shared" ca="1" si="261"/>
        <v>6.485342927823755E-11</v>
      </c>
      <c r="Y348" s="18">
        <f t="shared" ca="1" si="261"/>
        <v>5.948225157914969E-12</v>
      </c>
      <c r="Z348" s="18">
        <f t="shared" ca="1" si="261"/>
        <v>1.5858807529591007E-11</v>
      </c>
      <c r="AA348" s="18">
        <f t="shared" ca="1" si="261"/>
        <v>1.0040825909757198E-11</v>
      </c>
      <c r="AB348" s="18">
        <f t="shared" ca="1" si="261"/>
        <v>2.265702395547786E-11</v>
      </c>
      <c r="AC348" s="18">
        <f t="shared" ca="1" si="261"/>
        <v>2.8126073086816162E-11</v>
      </c>
      <c r="AD348" s="18">
        <f t="shared" ca="1" si="261"/>
        <v>4.5927261118570654E-10</v>
      </c>
      <c r="AE348" s="18">
        <f t="shared" ca="1" si="261"/>
        <v>4.8760674551193586E-12</v>
      </c>
      <c r="AF348" s="18">
        <f t="shared" ca="1" si="261"/>
        <v>2.210953025762519E-11</v>
      </c>
    </row>
    <row r="349" spans="4:32" x14ac:dyDescent="0.15">
      <c r="D349" s="18">
        <f t="shared" si="250"/>
        <v>0.17901</v>
      </c>
      <c r="E349" s="18">
        <f t="shared" ref="E349:AF349" ca="1" si="262">E$4*E185^E$5/(E103^E$6)*E267</f>
        <v>6.9117063059247674E-4</v>
      </c>
      <c r="F349" s="18">
        <f t="shared" ca="1" si="262"/>
        <v>3.6052739064313973E-5</v>
      </c>
      <c r="G349" s="18">
        <f t="shared" ca="1" si="262"/>
        <v>5.8459733498452909E-8</v>
      </c>
      <c r="H349" s="18">
        <f t="shared" ca="1" si="262"/>
        <v>7.3124313482982725E-9</v>
      </c>
      <c r="I349" s="18">
        <f t="shared" ca="1" si="262"/>
        <v>1.6224614748218227E-8</v>
      </c>
      <c r="J349" s="18">
        <f t="shared" ca="1" si="262"/>
        <v>5.6355404094511037E-8</v>
      </c>
      <c r="K349" s="18">
        <f t="shared" ca="1" si="262"/>
        <v>6.4733622673211446E-9</v>
      </c>
      <c r="L349" s="18">
        <f t="shared" ca="1" si="262"/>
        <v>3.1843458341780365E-8</v>
      </c>
      <c r="M349" s="18">
        <f t="shared" ca="1" si="262"/>
        <v>4.4409792895552843E-10</v>
      </c>
      <c r="N349" s="18">
        <f t="shared" ca="1" si="262"/>
        <v>2.2981168734102951E-9</v>
      </c>
      <c r="O349" s="18">
        <f t="shared" ca="1" si="262"/>
        <v>3.3768937274476295E-10</v>
      </c>
      <c r="P349" s="18">
        <f t="shared" ca="1" si="262"/>
        <v>2.5687402605036826E-9</v>
      </c>
      <c r="Q349" s="18">
        <f t="shared" ca="1" si="262"/>
        <v>3.2847861539285498E-10</v>
      </c>
      <c r="R349" s="18">
        <f t="shared" ca="1" si="262"/>
        <v>1.6185942020691009E-9</v>
      </c>
      <c r="S349" s="18">
        <f t="shared" ca="1" si="262"/>
        <v>3.0599550341353168E-11</v>
      </c>
      <c r="T349" s="18">
        <f t="shared" ca="1" si="262"/>
        <v>1.9917224799897052E-10</v>
      </c>
      <c r="U349" s="18">
        <f t="shared" ca="1" si="262"/>
        <v>1.2624339152237024E-11</v>
      </c>
      <c r="V349" s="18">
        <f t="shared" ca="1" si="262"/>
        <v>3.4977781362357877E-11</v>
      </c>
      <c r="W349" s="18">
        <f t="shared" ca="1" si="262"/>
        <v>9.8497534082719322E-12</v>
      </c>
      <c r="X349" s="18">
        <f t="shared" ca="1" si="262"/>
        <v>6.4853409489587239E-11</v>
      </c>
      <c r="Y349" s="18">
        <f t="shared" ca="1" si="262"/>
        <v>5.9482231291182557E-12</v>
      </c>
      <c r="Z349" s="18">
        <f t="shared" ca="1" si="262"/>
        <v>1.5858802299993878E-11</v>
      </c>
      <c r="AA349" s="18">
        <f t="shared" ca="1" si="262"/>
        <v>1.0040822648815359E-11</v>
      </c>
      <c r="AB349" s="18">
        <f t="shared" ca="1" si="262"/>
        <v>2.2657016979448571E-11</v>
      </c>
      <c r="AC349" s="18">
        <f t="shared" ca="1" si="262"/>
        <v>2.8126065255645051E-11</v>
      </c>
      <c r="AD349" s="18">
        <f t="shared" ca="1" si="262"/>
        <v>4.5927249201511329E-10</v>
      </c>
      <c r="AE349" s="18">
        <f t="shared" ca="1" si="262"/>
        <v>4.8760661836307864E-12</v>
      </c>
      <c r="AF349" s="18">
        <f t="shared" ca="1" si="262"/>
        <v>2.2109524741549346E-11</v>
      </c>
    </row>
    <row r="350" spans="4:32" x14ac:dyDescent="0.15">
      <c r="D350" s="18">
        <f t="shared" si="250"/>
        <v>0.22536</v>
      </c>
      <c r="E350" s="18">
        <f t="shared" ref="E350:AF350" ca="1" si="263">E$4*E186^E$5/(E104^E$6)*E268</f>
        <v>6.9116850483542708E-4</v>
      </c>
      <c r="F350" s="18">
        <f t="shared" ca="1" si="263"/>
        <v>3.605262708134887E-5</v>
      </c>
      <c r="G350" s="18">
        <f t="shared" ca="1" si="263"/>
        <v>5.8459588260581616E-8</v>
      </c>
      <c r="H350" s="18">
        <f t="shared" ca="1" si="263"/>
        <v>7.3124169591565835E-9</v>
      </c>
      <c r="I350" s="18">
        <f t="shared" ca="1" si="263"/>
        <v>1.6224590512225E-8</v>
      </c>
      <c r="J350" s="18">
        <f t="shared" ca="1" si="263"/>
        <v>5.6355343692263343E-8</v>
      </c>
      <c r="K350" s="18">
        <f t="shared" ca="1" si="263"/>
        <v>6.4733559855621022E-9</v>
      </c>
      <c r="L350" s="18">
        <f t="shared" ca="1" si="263"/>
        <v>3.1843432911788181E-8</v>
      </c>
      <c r="M350" s="18">
        <f t="shared" ca="1" si="263"/>
        <v>4.4409758070101734E-10</v>
      </c>
      <c r="N350" s="18">
        <f t="shared" ca="1" si="263"/>
        <v>2.298115369745126E-9</v>
      </c>
      <c r="O350" s="18">
        <f t="shared" ca="1" si="263"/>
        <v>3.3768914932090476E-10</v>
      </c>
      <c r="P350" s="18">
        <f t="shared" ca="1" si="263"/>
        <v>2.5687388477557961E-9</v>
      </c>
      <c r="Q350" s="18">
        <f t="shared" ca="1" si="263"/>
        <v>3.2847843200183506E-10</v>
      </c>
      <c r="R350" s="18">
        <f t="shared" ca="1" si="263"/>
        <v>1.618593430825912E-9</v>
      </c>
      <c r="S350" s="18">
        <f t="shared" ca="1" si="263"/>
        <v>3.0599534574633976E-11</v>
      </c>
      <c r="T350" s="18">
        <f t="shared" ca="1" si="263"/>
        <v>1.9917216163062543E-10</v>
      </c>
      <c r="U350" s="18">
        <f t="shared" ca="1" si="263"/>
        <v>1.2624333091198392E-11</v>
      </c>
      <c r="V350" s="18">
        <f t="shared" ca="1" si="263"/>
        <v>3.49777641840308E-11</v>
      </c>
      <c r="W350" s="18">
        <f t="shared" ca="1" si="263"/>
        <v>9.849749048601513E-12</v>
      </c>
      <c r="X350" s="18">
        <f t="shared" ca="1" si="263"/>
        <v>6.4853384579117279E-11</v>
      </c>
      <c r="Y350" s="18">
        <f t="shared" ca="1" si="263"/>
        <v>5.9482205752160264E-12</v>
      </c>
      <c r="Z350" s="18">
        <f t="shared" ca="1" si="263"/>
        <v>1.5858795716840541E-11</v>
      </c>
      <c r="AA350" s="18">
        <f t="shared" ca="1" si="263"/>
        <v>1.0040818543856643E-11</v>
      </c>
      <c r="AB350" s="18">
        <f t="shared" ca="1" si="263"/>
        <v>2.265700819784062E-11</v>
      </c>
      <c r="AC350" s="18">
        <f t="shared" ca="1" si="263"/>
        <v>2.8126055397561851E-11</v>
      </c>
      <c r="AD350" s="18">
        <f t="shared" ca="1" si="263"/>
        <v>4.592723420000493E-10</v>
      </c>
      <c r="AE350" s="18">
        <f t="shared" ca="1" si="263"/>
        <v>4.8760645830476353E-12</v>
      </c>
      <c r="AF350" s="18">
        <f t="shared" ca="1" si="263"/>
        <v>2.2109517797768391E-11</v>
      </c>
    </row>
    <row r="351" spans="4:32" x14ac:dyDescent="0.15">
      <c r="D351" s="18">
        <f t="shared" si="250"/>
        <v>0.28371000000000002</v>
      </c>
      <c r="E351" s="18">
        <f t="shared" ref="E351:AF351" ca="1" si="264">E$4*E187^E$5/(E105^E$6)*E269</f>
        <v>6.9116582873325399E-4</v>
      </c>
      <c r="F351" s="18">
        <f t="shared" ca="1" si="264"/>
        <v>3.6052486106703514E-5</v>
      </c>
      <c r="G351" s="18">
        <f t="shared" ca="1" si="264"/>
        <v>5.8459405421367466E-8</v>
      </c>
      <c r="H351" s="18">
        <f t="shared" ca="1" si="264"/>
        <v>7.3123988447242265E-9</v>
      </c>
      <c r="I351" s="18">
        <f t="shared" ca="1" si="264"/>
        <v>1.6224560001609796E-8</v>
      </c>
      <c r="J351" s="18">
        <f t="shared" ca="1" si="264"/>
        <v>5.6355267652018513E-8</v>
      </c>
      <c r="K351" s="18">
        <f t="shared" ca="1" si="264"/>
        <v>6.4733480774693591E-9</v>
      </c>
      <c r="L351" s="18">
        <f t="shared" ca="1" si="264"/>
        <v>3.184340089801881E-8</v>
      </c>
      <c r="M351" s="18">
        <f t="shared" ca="1" si="264"/>
        <v>4.4409714228405332E-10</v>
      </c>
      <c r="N351" s="18">
        <f t="shared" ca="1" si="264"/>
        <v>2.2981134767834381E-9</v>
      </c>
      <c r="O351" s="18">
        <f t="shared" ca="1" si="264"/>
        <v>3.3768886805296566E-10</v>
      </c>
      <c r="P351" s="18">
        <f t="shared" ca="1" si="264"/>
        <v>2.5687370692494634E-9</v>
      </c>
      <c r="Q351" s="18">
        <f t="shared" ca="1" si="264"/>
        <v>3.2847820113113643E-10</v>
      </c>
      <c r="R351" s="18">
        <f t="shared" ca="1" si="264"/>
        <v>1.6185924599088338E-9</v>
      </c>
      <c r="S351" s="18">
        <f t="shared" ca="1" si="264"/>
        <v>3.059951472593178E-11</v>
      </c>
      <c r="T351" s="18">
        <f t="shared" ca="1" si="264"/>
        <v>1.9917205290161691E-10</v>
      </c>
      <c r="U351" s="18">
        <f t="shared" ca="1" si="264"/>
        <v>1.2624325460964321E-11</v>
      </c>
      <c r="V351" s="18">
        <f t="shared" ca="1" si="264"/>
        <v>3.4977742558256331E-11</v>
      </c>
      <c r="W351" s="18">
        <f t="shared" ca="1" si="264"/>
        <v>9.8497435602175038E-12</v>
      </c>
      <c r="X351" s="18">
        <f t="shared" ca="1" si="264"/>
        <v>6.4853353219353052E-11</v>
      </c>
      <c r="Y351" s="18">
        <f t="shared" ca="1" si="264"/>
        <v>5.9482173601114206E-12</v>
      </c>
      <c r="Z351" s="18">
        <f t="shared" ca="1" si="264"/>
        <v>1.5858787429316136E-11</v>
      </c>
      <c r="AA351" s="18">
        <f t="shared" ca="1" si="264"/>
        <v>1.004081337612868E-11</v>
      </c>
      <c r="AB351" s="18">
        <f t="shared" ca="1" si="264"/>
        <v>2.2656997142683658E-11</v>
      </c>
      <c r="AC351" s="18">
        <f t="shared" ca="1" si="264"/>
        <v>2.8126042987230772E-11</v>
      </c>
      <c r="AD351" s="18">
        <f t="shared" ca="1" si="264"/>
        <v>4.5927215314622992E-10</v>
      </c>
      <c r="AE351" s="18">
        <f t="shared" ca="1" si="264"/>
        <v>4.8760625680750568E-12</v>
      </c>
      <c r="AF351" s="18">
        <f t="shared" ca="1" si="264"/>
        <v>2.2109509056248966E-11</v>
      </c>
    </row>
    <row r="352" spans="4:32" x14ac:dyDescent="0.15">
      <c r="D352" s="18">
        <f t="shared" si="250"/>
        <v>0.35716999999999999</v>
      </c>
      <c r="E352" s="18">
        <f t="shared" ref="E352:AF352" ca="1" si="265">E$4*E188^E$5/(E106^E$6)*E270</f>
        <v>6.9116245966226728E-4</v>
      </c>
      <c r="F352" s="18">
        <f t="shared" ca="1" si="265"/>
        <v>3.605230862709436E-5</v>
      </c>
      <c r="G352" s="18">
        <f t="shared" ca="1" si="265"/>
        <v>5.845917523620245E-8</v>
      </c>
      <c r="H352" s="18">
        <f t="shared" ca="1" si="265"/>
        <v>7.3123760395612937E-9</v>
      </c>
      <c r="I352" s="18">
        <f t="shared" ca="1" si="265"/>
        <v>1.6224521590240084E-8</v>
      </c>
      <c r="J352" s="18">
        <f t="shared" ca="1" si="265"/>
        <v>5.6355171921002577E-8</v>
      </c>
      <c r="K352" s="18">
        <f t="shared" ca="1" si="265"/>
        <v>6.4733381215582058E-9</v>
      </c>
      <c r="L352" s="18">
        <f t="shared" ca="1" si="265"/>
        <v>3.1843360594199891E-8</v>
      </c>
      <c r="M352" s="18">
        <f t="shared" ca="1" si="265"/>
        <v>4.4409659033783835E-10</v>
      </c>
      <c r="N352" s="18">
        <f t="shared" ca="1" si="265"/>
        <v>2.2981110936336668E-9</v>
      </c>
      <c r="O352" s="18">
        <f t="shared" ca="1" si="265"/>
        <v>3.3768851394985565E-10</v>
      </c>
      <c r="P352" s="18">
        <f t="shared" ca="1" si="265"/>
        <v>2.5687348301931495E-9</v>
      </c>
      <c r="Q352" s="18">
        <f t="shared" ca="1" si="265"/>
        <v>3.2847791047572701E-10</v>
      </c>
      <c r="R352" s="18">
        <f t="shared" ca="1" si="265"/>
        <v>1.6185912375694657E-9</v>
      </c>
      <c r="S352" s="18">
        <f t="shared" ca="1" si="265"/>
        <v>3.0599489737341753E-11</v>
      </c>
      <c r="T352" s="18">
        <f t="shared" ca="1" si="265"/>
        <v>1.9917191601684772E-10</v>
      </c>
      <c r="U352" s="18">
        <f t="shared" ca="1" si="265"/>
        <v>1.2624315854854915E-11</v>
      </c>
      <c r="V352" s="18">
        <f t="shared" ca="1" si="265"/>
        <v>3.4977715332414094E-11</v>
      </c>
      <c r="W352" s="18">
        <f t="shared" ca="1" si="265"/>
        <v>9.849736650597071E-12</v>
      </c>
      <c r="X352" s="18">
        <f t="shared" ca="1" si="265"/>
        <v>6.4853313738863954E-11</v>
      </c>
      <c r="Y352" s="18">
        <f t="shared" ca="1" si="265"/>
        <v>5.9482133124440579E-12</v>
      </c>
      <c r="Z352" s="18">
        <f t="shared" ca="1" si="265"/>
        <v>1.5858776995707539E-11</v>
      </c>
      <c r="AA352" s="18">
        <f t="shared" ca="1" si="265"/>
        <v>1.0040806870198966E-11</v>
      </c>
      <c r="AB352" s="18">
        <f t="shared" ca="1" si="265"/>
        <v>2.2656983224753508E-11</v>
      </c>
      <c r="AC352" s="18">
        <f t="shared" ca="1" si="265"/>
        <v>2.8126027363198229E-11</v>
      </c>
      <c r="AD352" s="18">
        <f t="shared" ca="1" si="265"/>
        <v>4.5927191538800024E-10</v>
      </c>
      <c r="AE352" s="18">
        <f t="shared" ca="1" si="265"/>
        <v>4.8760600313177088E-12</v>
      </c>
      <c r="AF352" s="18">
        <f t="shared" ca="1" si="265"/>
        <v>2.2109498051079818E-11</v>
      </c>
    </row>
    <row r="353" spans="4:32" x14ac:dyDescent="0.15">
      <c r="D353" s="18">
        <f t="shared" si="250"/>
        <v>0.44964999999999999</v>
      </c>
      <c r="E353" s="18">
        <f t="shared" ref="E353:AF353" ca="1" si="266">E$4*E189^E$5/(E107^E$6)*E271</f>
        <v>6.9115821831536599E-4</v>
      </c>
      <c r="F353" s="18">
        <f t="shared" ca="1" si="266"/>
        <v>3.6052085196791516E-5</v>
      </c>
      <c r="G353" s="18">
        <f t="shared" ca="1" si="266"/>
        <v>5.8458885454064598E-8</v>
      </c>
      <c r="H353" s="18">
        <f t="shared" ca="1" si="266"/>
        <v>7.3123473299015388E-9</v>
      </c>
      <c r="I353" s="18">
        <f t="shared" ca="1" si="266"/>
        <v>1.6224473233709157E-8</v>
      </c>
      <c r="J353" s="18">
        <f t="shared" ca="1" si="266"/>
        <v>5.6355051403969928E-8</v>
      </c>
      <c r="K353" s="18">
        <f t="shared" ca="1" si="266"/>
        <v>6.4733255879275428E-9</v>
      </c>
      <c r="L353" s="18">
        <f t="shared" ca="1" si="266"/>
        <v>3.1843309855159883E-8</v>
      </c>
      <c r="M353" s="18">
        <f t="shared" ca="1" si="266"/>
        <v>4.4409589548501013E-10</v>
      </c>
      <c r="N353" s="18">
        <f t="shared" ca="1" si="266"/>
        <v>2.298108093452089E-9</v>
      </c>
      <c r="O353" s="18">
        <f t="shared" ca="1" si="266"/>
        <v>3.3768806816435132E-10</v>
      </c>
      <c r="P353" s="18">
        <f t="shared" ca="1" si="266"/>
        <v>2.5687320114122034E-9</v>
      </c>
      <c r="Q353" s="18">
        <f t="shared" ca="1" si="266"/>
        <v>3.284775445653576E-10</v>
      </c>
      <c r="R353" s="18">
        <f t="shared" ca="1" si="266"/>
        <v>1.6185896987481705E-9</v>
      </c>
      <c r="S353" s="18">
        <f t="shared" ca="1" si="266"/>
        <v>3.0599458278834688E-11</v>
      </c>
      <c r="T353" s="18">
        <f t="shared" ca="1" si="266"/>
        <v>1.9917174369054906E-10</v>
      </c>
      <c r="U353" s="18">
        <f t="shared" ca="1" si="266"/>
        <v>1.2624303761579921E-11</v>
      </c>
      <c r="V353" s="18">
        <f t="shared" ca="1" si="266"/>
        <v>3.4977681057394577E-11</v>
      </c>
      <c r="W353" s="18">
        <f t="shared" ca="1" si="266"/>
        <v>9.8497279519716317E-12</v>
      </c>
      <c r="X353" s="18">
        <f t="shared" ca="1" si="266"/>
        <v>6.4853264036274143E-11</v>
      </c>
      <c r="Y353" s="18">
        <f t="shared" ca="1" si="266"/>
        <v>5.9482082167743915E-12</v>
      </c>
      <c r="Z353" s="18">
        <f t="shared" ca="1" si="266"/>
        <v>1.5858763860679392E-11</v>
      </c>
      <c r="AA353" s="18">
        <f t="shared" ca="1" si="266"/>
        <v>1.0040798679785207E-11</v>
      </c>
      <c r="AB353" s="18">
        <f t="shared" ca="1" si="266"/>
        <v>2.2656965703259126E-11</v>
      </c>
      <c r="AC353" s="18">
        <f t="shared" ca="1" si="266"/>
        <v>2.8126007693863929E-11</v>
      </c>
      <c r="AD353" s="18">
        <f t="shared" ca="1" si="266"/>
        <v>4.5927161607050284E-10</v>
      </c>
      <c r="AE353" s="18">
        <f t="shared" ca="1" si="266"/>
        <v>4.8760568377548483E-12</v>
      </c>
      <c r="AF353" s="18">
        <f t="shared" ca="1" si="266"/>
        <v>2.210948419650251E-11</v>
      </c>
    </row>
    <row r="354" spans="4:32" x14ac:dyDescent="0.15">
      <c r="D354" s="18">
        <f t="shared" si="250"/>
        <v>0.56606999999999996</v>
      </c>
      <c r="E354" s="18">
        <f t="shared" ref="E354:AF354" ca="1" si="267">E$4*E190^E$5/(E108^E$6)*E272</f>
        <v>6.9115287907515468E-4</v>
      </c>
      <c r="F354" s="18">
        <f t="shared" ca="1" si="267"/>
        <v>3.6051803930484755E-5</v>
      </c>
      <c r="G354" s="18">
        <f t="shared" ca="1" si="267"/>
        <v>5.8458520659724052E-8</v>
      </c>
      <c r="H354" s="18">
        <f t="shared" ca="1" si="267"/>
        <v>7.3123111884773744E-9</v>
      </c>
      <c r="I354" s="18">
        <f t="shared" ca="1" si="267"/>
        <v>1.622441235955281E-8</v>
      </c>
      <c r="J354" s="18">
        <f t="shared" ca="1" si="267"/>
        <v>5.6354899689580039E-8</v>
      </c>
      <c r="K354" s="18">
        <f t="shared" ca="1" si="267"/>
        <v>6.4733098098026864E-9</v>
      </c>
      <c r="L354" s="18">
        <f t="shared" ca="1" si="267"/>
        <v>3.1843245981625382E-8</v>
      </c>
      <c r="M354" s="18">
        <f t="shared" ca="1" si="267"/>
        <v>4.4409502075996112E-10</v>
      </c>
      <c r="N354" s="18">
        <f t="shared" ca="1" si="267"/>
        <v>2.2981043166307287E-9</v>
      </c>
      <c r="O354" s="18">
        <f t="shared" ca="1" si="267"/>
        <v>3.3768750698091802E-10</v>
      </c>
      <c r="P354" s="18">
        <f t="shared" ca="1" si="267"/>
        <v>2.5687284629485393E-9</v>
      </c>
      <c r="Q354" s="18">
        <f t="shared" ca="1" si="267"/>
        <v>3.2847708393373723E-10</v>
      </c>
      <c r="R354" s="18">
        <f t="shared" ca="1" si="267"/>
        <v>1.6185877615800273E-9</v>
      </c>
      <c r="S354" s="18">
        <f t="shared" ca="1" si="267"/>
        <v>3.0599418676826975E-11</v>
      </c>
      <c r="T354" s="18">
        <f t="shared" ca="1" si="267"/>
        <v>1.9917152675498453E-10</v>
      </c>
      <c r="U354" s="18">
        <f t="shared" ca="1" si="267"/>
        <v>1.2624288537779718E-11</v>
      </c>
      <c r="V354" s="18">
        <f t="shared" ca="1" si="267"/>
        <v>3.4977637909775331E-11</v>
      </c>
      <c r="W354" s="18">
        <f t="shared" ca="1" si="267"/>
        <v>9.8497170015754738E-12</v>
      </c>
      <c r="X354" s="18">
        <f t="shared" ca="1" si="267"/>
        <v>6.4853201467408623E-11</v>
      </c>
      <c r="Y354" s="18">
        <f t="shared" ca="1" si="267"/>
        <v>5.9482018020134047E-12</v>
      </c>
      <c r="Z354" s="18">
        <f t="shared" ca="1" si="267"/>
        <v>1.585874732544936E-11</v>
      </c>
      <c r="AA354" s="18">
        <f t="shared" ca="1" si="267"/>
        <v>1.0040788369158175E-11</v>
      </c>
      <c r="AB354" s="18">
        <f t="shared" ca="1" si="267"/>
        <v>2.2656943646057813E-11</v>
      </c>
      <c r="AC354" s="18">
        <f t="shared" ca="1" si="267"/>
        <v>2.8125982932819139E-11</v>
      </c>
      <c r="AD354" s="18">
        <f t="shared" ca="1" si="267"/>
        <v>4.5927123927003048E-10</v>
      </c>
      <c r="AE354" s="18">
        <f t="shared" ca="1" si="267"/>
        <v>4.8760528174887513E-12</v>
      </c>
      <c r="AF354" s="18">
        <f t="shared" ca="1" si="267"/>
        <v>2.2109466755452334E-11</v>
      </c>
    </row>
    <row r="355" spans="4:32" x14ac:dyDescent="0.15">
      <c r="D355" s="18">
        <f t="shared" si="250"/>
        <v>0.71264000000000005</v>
      </c>
      <c r="E355" s="18">
        <f t="shared" ref="E355:AF355" ca="1" si="268">E$4*E191^E$5/(E109^E$6)*E273</f>
        <v>6.911461571792849E-4</v>
      </c>
      <c r="F355" s="18">
        <f t="shared" ca="1" si="268"/>
        <v>3.6051449827167937E-5</v>
      </c>
      <c r="G355" s="18">
        <f t="shared" ca="1" si="268"/>
        <v>5.8458061396745345E-8</v>
      </c>
      <c r="H355" s="18">
        <f t="shared" ca="1" si="268"/>
        <v>7.3122656876246806E-9</v>
      </c>
      <c r="I355" s="18">
        <f t="shared" ca="1" si="268"/>
        <v>1.6224335720878124E-8</v>
      </c>
      <c r="J355" s="18">
        <f t="shared" ca="1" si="268"/>
        <v>5.6354708685577321E-8</v>
      </c>
      <c r="K355" s="18">
        <f t="shared" ca="1" si="268"/>
        <v>6.473289945593867E-9</v>
      </c>
      <c r="L355" s="18">
        <f t="shared" ca="1" si="268"/>
        <v>3.1843165566620386E-8</v>
      </c>
      <c r="M355" s="18">
        <f t="shared" ca="1" si="268"/>
        <v>4.4409391950532857E-10</v>
      </c>
      <c r="N355" s="18">
        <f t="shared" ca="1" si="268"/>
        <v>2.2980995617148602E-9</v>
      </c>
      <c r="O355" s="18">
        <f t="shared" ca="1" si="268"/>
        <v>3.3768680046616892E-10</v>
      </c>
      <c r="P355" s="18">
        <f t="shared" ca="1" si="268"/>
        <v>2.5687239955270633E-9</v>
      </c>
      <c r="Q355" s="18">
        <f t="shared" ca="1" si="268"/>
        <v>3.2847650401077722E-10</v>
      </c>
      <c r="R355" s="18">
        <f t="shared" ca="1" si="268"/>
        <v>1.6185853227361194E-9</v>
      </c>
      <c r="S355" s="18">
        <f t="shared" ca="1" si="268"/>
        <v>3.0599368818942986E-11</v>
      </c>
      <c r="T355" s="18">
        <f t="shared" ca="1" si="268"/>
        <v>1.9917125363875041E-10</v>
      </c>
      <c r="U355" s="18">
        <f t="shared" ca="1" si="268"/>
        <v>1.2624269371413604E-11</v>
      </c>
      <c r="V355" s="18">
        <f t="shared" ca="1" si="268"/>
        <v>3.4977583588054393E-11</v>
      </c>
      <c r="W355" s="18">
        <f t="shared" ca="1" si="268"/>
        <v>9.8497032153112005E-12</v>
      </c>
      <c r="X355" s="18">
        <f t="shared" ca="1" si="268"/>
        <v>6.4853122694817879E-11</v>
      </c>
      <c r="Y355" s="18">
        <f t="shared" ca="1" si="268"/>
        <v>5.9481937259956496E-12</v>
      </c>
      <c r="Z355" s="18">
        <f t="shared" ca="1" si="268"/>
        <v>1.5858726508022394E-11</v>
      </c>
      <c r="AA355" s="18">
        <f t="shared" ca="1" si="268"/>
        <v>1.0040775388345104E-11</v>
      </c>
      <c r="AB355" s="18">
        <f t="shared" ca="1" si="268"/>
        <v>2.2656915876609183E-11</v>
      </c>
      <c r="AC355" s="18">
        <f t="shared" ca="1" si="268"/>
        <v>2.8125951759297295E-11</v>
      </c>
      <c r="AD355" s="18">
        <f t="shared" ca="1" si="268"/>
        <v>4.5927076488784253E-10</v>
      </c>
      <c r="AE355" s="18">
        <f t="shared" ca="1" si="268"/>
        <v>4.8760477560762385E-12</v>
      </c>
      <c r="AF355" s="18">
        <f t="shared" ca="1" si="268"/>
        <v>2.2109444797613653E-11</v>
      </c>
    </row>
    <row r="356" spans="4:32" x14ac:dyDescent="0.15">
      <c r="D356" s="18">
        <f t="shared" si="250"/>
        <v>0.89715999999999996</v>
      </c>
      <c r="E356" s="18">
        <f t="shared" ref="E356:AF356" ca="1" si="269">E$4*E192^E$5/(E110^E$6)*E274</f>
        <v>6.9113769497263953E-4</v>
      </c>
      <c r="F356" s="18">
        <f t="shared" ca="1" si="269"/>
        <v>3.6051004045920118E-5</v>
      </c>
      <c r="G356" s="18">
        <f t="shared" ca="1" si="269"/>
        <v>5.8457483228045996E-8</v>
      </c>
      <c r="H356" s="18">
        <f t="shared" ca="1" si="269"/>
        <v>7.3122084061961013E-9</v>
      </c>
      <c r="I356" s="18">
        <f t="shared" ca="1" si="269"/>
        <v>1.6224239239556389E-8</v>
      </c>
      <c r="J356" s="18">
        <f t="shared" ca="1" si="269"/>
        <v>5.6354468227947445E-8</v>
      </c>
      <c r="K356" s="18">
        <f t="shared" ca="1" si="269"/>
        <v>6.4732649382478095E-9</v>
      </c>
      <c r="L356" s="18">
        <f t="shared" ca="1" si="269"/>
        <v>3.1843064330905594E-8</v>
      </c>
      <c r="M356" s="18">
        <f t="shared" ca="1" si="269"/>
        <v>4.4409253311838815E-10</v>
      </c>
      <c r="N356" s="18">
        <f t="shared" ca="1" si="269"/>
        <v>2.298093575672125E-9</v>
      </c>
      <c r="O356" s="18">
        <f t="shared" ca="1" si="269"/>
        <v>3.3768591102300433E-10</v>
      </c>
      <c r="P356" s="18">
        <f t="shared" ca="1" si="269"/>
        <v>2.5687183714130464E-9</v>
      </c>
      <c r="Q356" s="18">
        <f t="shared" ca="1" si="269"/>
        <v>3.2847577393576559E-10</v>
      </c>
      <c r="R356" s="18">
        <f t="shared" ca="1" si="269"/>
        <v>1.6185822524323536E-9</v>
      </c>
      <c r="S356" s="18">
        <f t="shared" ca="1" si="269"/>
        <v>3.0599306051978734E-11</v>
      </c>
      <c r="T356" s="18">
        <f t="shared" ca="1" si="269"/>
        <v>1.9917090980781168E-10</v>
      </c>
      <c r="U356" s="18">
        <f t="shared" ca="1" si="269"/>
        <v>1.2624245242534642E-11</v>
      </c>
      <c r="V356" s="18">
        <f t="shared" ca="1" si="269"/>
        <v>3.4977515201478842E-11</v>
      </c>
      <c r="W356" s="18">
        <f t="shared" ca="1" si="269"/>
        <v>9.8496858595348348E-12</v>
      </c>
      <c r="X356" s="18">
        <f t="shared" ca="1" si="269"/>
        <v>6.4853023526561692E-11</v>
      </c>
      <c r="Y356" s="18">
        <f t="shared" ca="1" si="269"/>
        <v>5.9481835589509515E-12</v>
      </c>
      <c r="Z356" s="18">
        <f t="shared" ca="1" si="269"/>
        <v>1.5858700300585492E-11</v>
      </c>
      <c r="AA356" s="18">
        <f t="shared" ca="1" si="269"/>
        <v>1.0040759046563414E-11</v>
      </c>
      <c r="AB356" s="18">
        <f t="shared" ca="1" si="269"/>
        <v>2.2656880917141863E-11</v>
      </c>
      <c r="AC356" s="18">
        <f t="shared" ca="1" si="269"/>
        <v>2.8125912514373904E-11</v>
      </c>
      <c r="AD356" s="18">
        <f t="shared" ca="1" si="269"/>
        <v>4.5927016767926734E-10</v>
      </c>
      <c r="AE356" s="18">
        <f t="shared" ca="1" si="269"/>
        <v>4.8760413841697966E-12</v>
      </c>
      <c r="AF356" s="18">
        <f t="shared" ca="1" si="269"/>
        <v>2.21094171544799E-11</v>
      </c>
    </row>
    <row r="357" spans="4:32" x14ac:dyDescent="0.15">
      <c r="D357" s="18">
        <f t="shared" si="250"/>
        <v>1.1294999999999999</v>
      </c>
      <c r="E357" s="18">
        <f t="shared" ref="E357:AF357" ca="1" si="270">E$4*E193^E$5/(E111^E$6)*E275</f>
        <v>6.9112703991099447E-4</v>
      </c>
      <c r="F357" s="18">
        <f t="shared" ca="1" si="270"/>
        <v>3.605044274716589E-5</v>
      </c>
      <c r="G357" s="18">
        <f t="shared" ca="1" si="270"/>
        <v>5.845675523280061E-8</v>
      </c>
      <c r="H357" s="18">
        <f t="shared" ca="1" si="270"/>
        <v>7.3121362806230212E-9</v>
      </c>
      <c r="I357" s="18">
        <f t="shared" ca="1" si="270"/>
        <v>1.6224117755333324E-8</v>
      </c>
      <c r="J357" s="18">
        <f t="shared" ca="1" si="270"/>
        <v>5.6354165455571111E-8</v>
      </c>
      <c r="K357" s="18">
        <f t="shared" ca="1" si="270"/>
        <v>6.4732334502104284E-9</v>
      </c>
      <c r="L357" s="18">
        <f t="shared" ca="1" si="270"/>
        <v>3.1842936859681699E-8</v>
      </c>
      <c r="M357" s="18">
        <f t="shared" ca="1" si="270"/>
        <v>4.4409078744527405E-10</v>
      </c>
      <c r="N357" s="18">
        <f t="shared" ca="1" si="270"/>
        <v>2.2980860383233583E-9</v>
      </c>
      <c r="O357" s="18">
        <f t="shared" ca="1" si="270"/>
        <v>3.3768479107723204E-10</v>
      </c>
      <c r="P357" s="18">
        <f t="shared" ca="1" si="270"/>
        <v>2.568711289783835E-9</v>
      </c>
      <c r="Q357" s="18">
        <f t="shared" ca="1" si="270"/>
        <v>3.2847485465846077E-10</v>
      </c>
      <c r="R357" s="18">
        <f t="shared" ca="1" si="270"/>
        <v>1.6185783864434316E-9</v>
      </c>
      <c r="S357" s="18">
        <f t="shared" ca="1" si="270"/>
        <v>3.059922701864362E-11</v>
      </c>
      <c r="T357" s="18">
        <f t="shared" ca="1" si="270"/>
        <v>1.9917047687118048E-10</v>
      </c>
      <c r="U357" s="18">
        <f t="shared" ca="1" si="270"/>
        <v>1.2624214860529433E-11</v>
      </c>
      <c r="V357" s="18">
        <f t="shared" ca="1" si="270"/>
        <v>3.4977429092168872E-11</v>
      </c>
      <c r="W357" s="18">
        <f t="shared" ca="1" si="270"/>
        <v>9.8496640059123754E-12</v>
      </c>
      <c r="X357" s="18">
        <f t="shared" ca="1" si="270"/>
        <v>6.4852898658263152E-11</v>
      </c>
      <c r="Y357" s="18">
        <f t="shared" ca="1" si="270"/>
        <v>5.9481707570592087E-12</v>
      </c>
      <c r="Z357" s="18">
        <f t="shared" ca="1" si="270"/>
        <v>1.5858667301340282E-11</v>
      </c>
      <c r="AA357" s="18">
        <f t="shared" ca="1" si="270"/>
        <v>1.0040738469714304E-11</v>
      </c>
      <c r="AB357" s="18">
        <f t="shared" ca="1" si="270"/>
        <v>2.2656836897720725E-11</v>
      </c>
      <c r="AC357" s="18">
        <f t="shared" ca="1" si="270"/>
        <v>2.8125863098885775E-11</v>
      </c>
      <c r="AD357" s="18">
        <f t="shared" ca="1" si="270"/>
        <v>4.5926941570030179E-10</v>
      </c>
      <c r="AE357" s="18">
        <f t="shared" ca="1" si="270"/>
        <v>4.8760333609434554E-12</v>
      </c>
      <c r="AF357" s="18">
        <f t="shared" ca="1" si="270"/>
        <v>2.2109382347449924E-11</v>
      </c>
    </row>
    <row r="358" spans="4:32" x14ac:dyDescent="0.15">
      <c r="D358" s="18">
        <f t="shared" si="250"/>
        <v>1.4218999999999999</v>
      </c>
      <c r="E358" s="18">
        <f t="shared" ref="E358:AF358" ca="1" si="271">E$4*E194^E$5/(E112^E$6)*E276</f>
        <v>6.9111363082953068E-4</v>
      </c>
      <c r="F358" s="18">
        <f t="shared" ca="1" si="271"/>
        <v>3.60497363693217E-5</v>
      </c>
      <c r="G358" s="18">
        <f t="shared" ca="1" si="271"/>
        <v>5.8455839067893141E-8</v>
      </c>
      <c r="H358" s="18">
        <f t="shared" ca="1" si="271"/>
        <v>7.3120455118976936E-9</v>
      </c>
      <c r="I358" s="18">
        <f t="shared" ca="1" si="271"/>
        <v>1.6223964869110582E-8</v>
      </c>
      <c r="J358" s="18">
        <f t="shared" ca="1" si="271"/>
        <v>5.6353784419541639E-8</v>
      </c>
      <c r="K358" s="18">
        <f t="shared" ca="1" si="271"/>
        <v>6.4731938227934846E-9</v>
      </c>
      <c r="L358" s="18">
        <f t="shared" ca="1" si="271"/>
        <v>3.1842776438079846E-8</v>
      </c>
      <c r="M358" s="18">
        <f t="shared" ca="1" si="271"/>
        <v>4.440885905280464E-10</v>
      </c>
      <c r="N358" s="18">
        <f t="shared" ca="1" si="271"/>
        <v>2.2980765526142337E-9</v>
      </c>
      <c r="O358" s="18">
        <f t="shared" ca="1" si="271"/>
        <v>3.3768338163208497E-10</v>
      </c>
      <c r="P358" s="18">
        <f t="shared" ca="1" si="271"/>
        <v>2.5687023775881542E-9</v>
      </c>
      <c r="Q358" s="18">
        <f t="shared" ca="1" si="271"/>
        <v>3.2847369775251382E-10</v>
      </c>
      <c r="R358" s="18">
        <f t="shared" ca="1" si="271"/>
        <v>1.618573521112612E-9</v>
      </c>
      <c r="S358" s="18">
        <f t="shared" ca="1" si="271"/>
        <v>3.0599127555544357E-11</v>
      </c>
      <c r="T358" s="18">
        <f t="shared" ca="1" si="271"/>
        <v>1.991699320220566E-10</v>
      </c>
      <c r="U358" s="18">
        <f t="shared" ca="1" si="271"/>
        <v>1.2624176624900025E-11</v>
      </c>
      <c r="V358" s="18">
        <f t="shared" ca="1" si="271"/>
        <v>3.4977320723965529E-11</v>
      </c>
      <c r="W358" s="18">
        <f t="shared" ca="1" si="271"/>
        <v>9.849636503209626E-12</v>
      </c>
      <c r="X358" s="18">
        <f t="shared" ca="1" si="271"/>
        <v>6.4852741511915043E-11</v>
      </c>
      <c r="Y358" s="18">
        <f t="shared" ca="1" si="271"/>
        <v>5.9481546459247038E-12</v>
      </c>
      <c r="Z358" s="18">
        <f t="shared" ca="1" si="271"/>
        <v>1.5858625771904774E-11</v>
      </c>
      <c r="AA358" s="18">
        <f t="shared" ca="1" si="271"/>
        <v>1.004071257382026E-11</v>
      </c>
      <c r="AB358" s="18">
        <f t="shared" ca="1" si="271"/>
        <v>2.2656781499422097E-11</v>
      </c>
      <c r="AC358" s="18">
        <f t="shared" ca="1" si="271"/>
        <v>2.8125800909638893E-11</v>
      </c>
      <c r="AD358" s="18">
        <f t="shared" ca="1" si="271"/>
        <v>4.5926846933683231E-10</v>
      </c>
      <c r="AE358" s="18">
        <f t="shared" ca="1" si="271"/>
        <v>4.8760232637352027E-12</v>
      </c>
      <c r="AF358" s="18">
        <f t="shared" ca="1" si="271"/>
        <v>2.2109338542893646E-11</v>
      </c>
    </row>
    <row r="359" spans="4:32" x14ac:dyDescent="0.15">
      <c r="D359" s="18">
        <f t="shared" si="250"/>
        <v>1.7901</v>
      </c>
      <c r="E359" s="18">
        <f t="shared" ref="E359:AF359" ca="1" si="272">E$4*E195^E$5/(E113^E$6)*E277</f>
        <v>6.9109674616437615E-4</v>
      </c>
      <c r="F359" s="18">
        <f t="shared" ca="1" si="272"/>
        <v>3.6048846901171809E-5</v>
      </c>
      <c r="G359" s="18">
        <f t="shared" ca="1" si="272"/>
        <v>5.8454685429626888E-8</v>
      </c>
      <c r="H359" s="18">
        <f t="shared" ca="1" si="272"/>
        <v>7.311931214967561E-9</v>
      </c>
      <c r="I359" s="18">
        <f t="shared" ca="1" si="272"/>
        <v>1.6223772352333767E-8</v>
      </c>
      <c r="J359" s="18">
        <f t="shared" ca="1" si="272"/>
        <v>5.6353304611038649E-8</v>
      </c>
      <c r="K359" s="18">
        <f t="shared" ca="1" si="272"/>
        <v>6.4731439230700936E-9</v>
      </c>
      <c r="L359" s="18">
        <f t="shared" ca="1" si="272"/>
        <v>3.1842574431331722E-8</v>
      </c>
      <c r="M359" s="18">
        <f t="shared" ca="1" si="272"/>
        <v>4.4408582411627924E-10</v>
      </c>
      <c r="N359" s="18">
        <f t="shared" ca="1" si="272"/>
        <v>2.29806460796336E-9</v>
      </c>
      <c r="O359" s="18">
        <f t="shared" ca="1" si="272"/>
        <v>3.3768160682225292E-10</v>
      </c>
      <c r="P359" s="18">
        <f t="shared" ca="1" si="272"/>
        <v>2.5686911551092573E-9</v>
      </c>
      <c r="Q359" s="18">
        <f t="shared" ca="1" si="272"/>
        <v>3.284722409451845E-10</v>
      </c>
      <c r="R359" s="18">
        <f t="shared" ca="1" si="272"/>
        <v>1.6185673945516075E-9</v>
      </c>
      <c r="S359" s="18">
        <f t="shared" ca="1" si="272"/>
        <v>3.0599002308854496E-11</v>
      </c>
      <c r="T359" s="18">
        <f t="shared" ca="1" si="272"/>
        <v>1.9916924593245798E-10</v>
      </c>
      <c r="U359" s="18">
        <f t="shared" ca="1" si="272"/>
        <v>1.2624128477517961E-11</v>
      </c>
      <c r="V359" s="18">
        <f t="shared" ca="1" si="272"/>
        <v>3.4977184263688236E-11</v>
      </c>
      <c r="W359" s="18">
        <f t="shared" ca="1" si="272"/>
        <v>9.8496018710182892E-12</v>
      </c>
      <c r="X359" s="18">
        <f t="shared" ca="1" si="272"/>
        <v>6.4852543628639664E-11</v>
      </c>
      <c r="Y359" s="18">
        <f t="shared" ca="1" si="272"/>
        <v>5.9481343583205485E-12</v>
      </c>
      <c r="Z359" s="18">
        <f t="shared" ca="1" si="272"/>
        <v>1.5858573476837147E-11</v>
      </c>
      <c r="AA359" s="18">
        <f t="shared" ca="1" si="272"/>
        <v>1.0040679964959201E-11</v>
      </c>
      <c r="AB359" s="18">
        <f t="shared" ca="1" si="272"/>
        <v>2.2656711740264345E-11</v>
      </c>
      <c r="AC359" s="18">
        <f t="shared" ca="1" si="272"/>
        <v>2.8125722599096389E-11</v>
      </c>
      <c r="AD359" s="18">
        <f t="shared" ca="1" si="272"/>
        <v>4.5926727764767348E-10</v>
      </c>
      <c r="AE359" s="18">
        <f t="shared" ca="1" si="272"/>
        <v>4.8760105490290679E-12</v>
      </c>
      <c r="AF359" s="18">
        <f t="shared" ca="1" si="272"/>
        <v>2.210928338288071E-11</v>
      </c>
    </row>
    <row r="360" spans="4:32" x14ac:dyDescent="0.15">
      <c r="D360" s="18">
        <f t="shared" si="250"/>
        <v>2.2536</v>
      </c>
      <c r="E360" s="18">
        <f t="shared" ref="E360:AF360" ca="1" si="273">E$4*E196^E$5/(E114^E$6)*E278</f>
        <v>6.9107549209719381E-4</v>
      </c>
      <c r="F360" s="18">
        <f t="shared" ca="1" si="273"/>
        <v>3.6047727257360672E-5</v>
      </c>
      <c r="G360" s="18">
        <f t="shared" ca="1" si="273"/>
        <v>5.8453233242794416E-8</v>
      </c>
      <c r="H360" s="18">
        <f t="shared" ca="1" si="273"/>
        <v>7.3117873383102542E-9</v>
      </c>
      <c r="I360" s="18">
        <f t="shared" ca="1" si="273"/>
        <v>1.6223530011415254E-8</v>
      </c>
      <c r="J360" s="18">
        <f t="shared" ca="1" si="273"/>
        <v>5.6352700623184922E-8</v>
      </c>
      <c r="K360" s="18">
        <f t="shared" ca="1" si="273"/>
        <v>6.473081108700914E-9</v>
      </c>
      <c r="L360" s="18">
        <f t="shared" ca="1" si="273"/>
        <v>3.184232014233548E-8</v>
      </c>
      <c r="M360" s="18">
        <f t="shared" ca="1" si="273"/>
        <v>4.4408234171640392E-10</v>
      </c>
      <c r="N360" s="18">
        <f t="shared" ca="1" si="273"/>
        <v>2.2980495718378839E-9</v>
      </c>
      <c r="O360" s="18">
        <f t="shared" ca="1" si="273"/>
        <v>3.3767937266213853E-10</v>
      </c>
      <c r="P360" s="18">
        <f t="shared" ca="1" si="273"/>
        <v>2.56867702804843E-9</v>
      </c>
      <c r="Q360" s="18">
        <f t="shared" ca="1" si="273"/>
        <v>3.2847040708968756E-10</v>
      </c>
      <c r="R360" s="18">
        <f t="shared" ca="1" si="273"/>
        <v>1.6185596823182436E-9</v>
      </c>
      <c r="S360" s="18">
        <f t="shared" ca="1" si="273"/>
        <v>3.0598844645955048E-11</v>
      </c>
      <c r="T360" s="18">
        <f t="shared" ca="1" si="273"/>
        <v>1.9916838226913516E-10</v>
      </c>
      <c r="U360" s="18">
        <f t="shared" ca="1" si="273"/>
        <v>1.2624067868654779E-11</v>
      </c>
      <c r="V360" s="18">
        <f t="shared" ca="1" si="273"/>
        <v>3.4977012484859334E-11</v>
      </c>
      <c r="W360" s="18">
        <f t="shared" ca="1" si="273"/>
        <v>9.8495582753202349E-12</v>
      </c>
      <c r="X360" s="18">
        <f t="shared" ca="1" si="273"/>
        <v>6.4852294529052228E-11</v>
      </c>
      <c r="Y360" s="18">
        <f t="shared" ca="1" si="273"/>
        <v>5.9481088198737436E-12</v>
      </c>
      <c r="Z360" s="18">
        <f t="shared" ca="1" si="273"/>
        <v>1.5858507646735529E-11</v>
      </c>
      <c r="AA360" s="18">
        <f t="shared" ca="1" si="273"/>
        <v>1.0040638916255261E-11</v>
      </c>
      <c r="AB360" s="18">
        <f t="shared" ca="1" si="273"/>
        <v>2.2656623925983273E-11</v>
      </c>
      <c r="AC360" s="18">
        <f t="shared" ca="1" si="273"/>
        <v>2.8125624020115783E-11</v>
      </c>
      <c r="AD360" s="18">
        <f t="shared" ca="1" si="273"/>
        <v>4.5926577752358257E-10</v>
      </c>
      <c r="AE360" s="18">
        <f t="shared" ca="1" si="273"/>
        <v>4.8759945434822424E-12</v>
      </c>
      <c r="AF360" s="18">
        <f t="shared" ca="1" si="273"/>
        <v>2.210921394625226E-11</v>
      </c>
    </row>
    <row r="361" spans="4:32" x14ac:dyDescent="0.15">
      <c r="D361" s="18">
        <f t="shared" si="250"/>
        <v>2.8371</v>
      </c>
      <c r="E361" s="18">
        <f t="shared" ref="E361:AF361" ca="1" si="274">E$4*E197^E$5/(E115^E$6)*E279</f>
        <v>6.9104873662753391E-4</v>
      </c>
      <c r="F361" s="18">
        <f t="shared" ca="1" si="274"/>
        <v>3.6046317805426059E-5</v>
      </c>
      <c r="G361" s="18">
        <f t="shared" ca="1" si="274"/>
        <v>5.8451405154746989E-8</v>
      </c>
      <c r="H361" s="18">
        <f t="shared" ca="1" si="274"/>
        <v>7.3116062173780114E-9</v>
      </c>
      <c r="I361" s="18">
        <f t="shared" ca="1" si="274"/>
        <v>1.6223224935397239E-8</v>
      </c>
      <c r="J361" s="18">
        <f t="shared" ca="1" si="274"/>
        <v>5.6351940275610533E-8</v>
      </c>
      <c r="K361" s="18">
        <f t="shared" ca="1" si="274"/>
        <v>6.4730020328784111E-9</v>
      </c>
      <c r="L361" s="18">
        <f t="shared" ca="1" si="274"/>
        <v>3.1842000021957028E-8</v>
      </c>
      <c r="M361" s="18">
        <f t="shared" ca="1" si="274"/>
        <v>4.4407795777692676E-10</v>
      </c>
      <c r="N361" s="18">
        <f t="shared" ca="1" si="274"/>
        <v>2.2980306430549407E-9</v>
      </c>
      <c r="O361" s="18">
        <f t="shared" ca="1" si="274"/>
        <v>3.376765601071112E-10</v>
      </c>
      <c r="P361" s="18">
        <f t="shared" ca="1" si="274"/>
        <v>2.5686592436475121E-9</v>
      </c>
      <c r="Q361" s="18">
        <f t="shared" ca="1" si="274"/>
        <v>3.2846809846940802E-10</v>
      </c>
      <c r="R361" s="18">
        <f t="shared" ca="1" si="274"/>
        <v>1.6185499734620538E-9</v>
      </c>
      <c r="S361" s="18">
        <f t="shared" ca="1" si="274"/>
        <v>3.059864616573669E-11</v>
      </c>
      <c r="T361" s="18">
        <f t="shared" ca="1" si="274"/>
        <v>1.9916729501094868E-10</v>
      </c>
      <c r="U361" s="18">
        <f t="shared" ca="1" si="274"/>
        <v>1.2623991568728189E-11</v>
      </c>
      <c r="V361" s="18">
        <f t="shared" ca="1" si="274"/>
        <v>3.4976796234156055E-11</v>
      </c>
      <c r="W361" s="18">
        <f t="shared" ca="1" si="274"/>
        <v>9.8495033930743685E-12</v>
      </c>
      <c r="X361" s="18">
        <f t="shared" ca="1" si="274"/>
        <v>6.4851980939513969E-11</v>
      </c>
      <c r="Y361" s="18">
        <f t="shared" ca="1" si="274"/>
        <v>5.9480766697397298E-12</v>
      </c>
      <c r="Z361" s="18">
        <f t="shared" ca="1" si="274"/>
        <v>1.5858424773760454E-11</v>
      </c>
      <c r="AA361" s="18">
        <f t="shared" ca="1" si="274"/>
        <v>1.0040587240374925E-11</v>
      </c>
      <c r="AB361" s="18">
        <f t="shared" ca="1" si="274"/>
        <v>2.2656513377264575E-11</v>
      </c>
      <c r="AC361" s="18">
        <f t="shared" ca="1" si="274"/>
        <v>2.8125499919739509E-11</v>
      </c>
      <c r="AD361" s="18">
        <f t="shared" ca="1" si="274"/>
        <v>4.5926388902746342E-10</v>
      </c>
      <c r="AE361" s="18">
        <f t="shared" ca="1" si="274"/>
        <v>4.8759743942076213E-12</v>
      </c>
      <c r="AF361" s="18">
        <f t="shared" ca="1" si="274"/>
        <v>2.2109126532931215E-11</v>
      </c>
    </row>
    <row r="362" spans="4:32" x14ac:dyDescent="0.15">
      <c r="D362" s="18">
        <f t="shared" si="250"/>
        <v>3.5716999999999999</v>
      </c>
      <c r="E362" s="18">
        <f t="shared" ref="E362:AF362" ca="1" si="275">E$4*E198^E$5/(E116^E$6)*E280</f>
        <v>6.9101505471691428E-4</v>
      </c>
      <c r="F362" s="18">
        <f t="shared" ca="1" si="275"/>
        <v>3.6044543476105484E-5</v>
      </c>
      <c r="G362" s="18">
        <f t="shared" ca="1" si="275"/>
        <v>5.8449103785044025E-8</v>
      </c>
      <c r="H362" s="18">
        <f t="shared" ca="1" si="275"/>
        <v>7.3113782028213467E-9</v>
      </c>
      <c r="I362" s="18">
        <f t="shared" ca="1" si="275"/>
        <v>1.6222840869459141E-8</v>
      </c>
      <c r="J362" s="18">
        <f t="shared" ca="1" si="275"/>
        <v>5.6350983052419743E-8</v>
      </c>
      <c r="K362" s="18">
        <f t="shared" ca="1" si="275"/>
        <v>6.4729024818580852E-9</v>
      </c>
      <c r="L362" s="18">
        <f t="shared" ca="1" si="275"/>
        <v>3.1841597011210185E-8</v>
      </c>
      <c r="M362" s="18">
        <f t="shared" ca="1" si="275"/>
        <v>4.4407243867958468E-10</v>
      </c>
      <c r="N362" s="18">
        <f t="shared" ca="1" si="275"/>
        <v>2.2980068128789087E-9</v>
      </c>
      <c r="O362" s="18">
        <f t="shared" ca="1" si="275"/>
        <v>3.3767301927310407E-10</v>
      </c>
      <c r="P362" s="18">
        <f t="shared" ca="1" si="275"/>
        <v>2.5686368541343866E-9</v>
      </c>
      <c r="Q362" s="18">
        <f t="shared" ca="1" si="275"/>
        <v>3.2846519205272643E-10</v>
      </c>
      <c r="R362" s="18">
        <f t="shared" ca="1" si="275"/>
        <v>1.6185377505669789E-9</v>
      </c>
      <c r="S362" s="18">
        <f t="shared" ca="1" si="275"/>
        <v>3.0598396290620119E-11</v>
      </c>
      <c r="T362" s="18">
        <f t="shared" ca="1" si="275"/>
        <v>1.9916592621382263E-10</v>
      </c>
      <c r="U362" s="18">
        <f t="shared" ca="1" si="275"/>
        <v>1.2623895511460152E-11</v>
      </c>
      <c r="V362" s="18">
        <f t="shared" ca="1" si="275"/>
        <v>3.4976523986892032E-11</v>
      </c>
      <c r="W362" s="18">
        <f t="shared" ca="1" si="275"/>
        <v>9.8494342993967333E-12</v>
      </c>
      <c r="X362" s="18">
        <f t="shared" ca="1" si="275"/>
        <v>6.4851586147461771E-11</v>
      </c>
      <c r="Y362" s="18">
        <f t="shared" ca="1" si="275"/>
        <v>5.9480361945114094E-12</v>
      </c>
      <c r="Z362" s="18">
        <f t="shared" ca="1" si="275"/>
        <v>1.5858320441270319E-11</v>
      </c>
      <c r="AA362" s="18">
        <f t="shared" ca="1" si="275"/>
        <v>1.0040522183295268E-11</v>
      </c>
      <c r="AB362" s="18">
        <f t="shared" ca="1" si="275"/>
        <v>2.2656374202480896E-11</v>
      </c>
      <c r="AC362" s="18">
        <f t="shared" ca="1" si="275"/>
        <v>2.8125343684064783E-11</v>
      </c>
      <c r="AD362" s="18">
        <f t="shared" ca="1" si="275"/>
        <v>4.5926151151185959E-10</v>
      </c>
      <c r="AE362" s="18">
        <f t="shared" ca="1" si="275"/>
        <v>4.8759490273493976E-12</v>
      </c>
      <c r="AF362" s="18">
        <f t="shared" ca="1" si="275"/>
        <v>2.2109016484208162E-11</v>
      </c>
    </row>
    <row r="363" spans="4:32" x14ac:dyDescent="0.15">
      <c r="D363" s="18">
        <f t="shared" si="250"/>
        <v>4.4965000000000002</v>
      </c>
      <c r="E363" s="18">
        <f t="shared" ref="E363:AF363" ca="1" si="276">E$4*E199^E$5/(E117^E$6)*E281</f>
        <v>6.9097265519294123E-4</v>
      </c>
      <c r="F363" s="18">
        <f t="shared" ca="1" si="276"/>
        <v>3.6042309912814966E-5</v>
      </c>
      <c r="G363" s="18">
        <f t="shared" ca="1" si="276"/>
        <v>5.8446206727467357E-8</v>
      </c>
      <c r="H363" s="18">
        <f t="shared" ca="1" si="276"/>
        <v>7.3110911649780044E-9</v>
      </c>
      <c r="I363" s="18">
        <f t="shared" ca="1" si="276"/>
        <v>1.6222357379840208E-8</v>
      </c>
      <c r="J363" s="18">
        <f t="shared" ca="1" si="276"/>
        <v>5.634977801992608E-8</v>
      </c>
      <c r="K363" s="18">
        <f t="shared" ca="1" si="276"/>
        <v>6.4727771583744712E-9</v>
      </c>
      <c r="L363" s="18">
        <f t="shared" ca="1" si="276"/>
        <v>3.1841089664303667E-8</v>
      </c>
      <c r="M363" s="18">
        <f t="shared" ca="1" si="276"/>
        <v>4.440654907294481E-10</v>
      </c>
      <c r="N363" s="18">
        <f t="shared" ca="1" si="276"/>
        <v>2.2979768131577591E-9</v>
      </c>
      <c r="O363" s="18">
        <f t="shared" ca="1" si="276"/>
        <v>3.3766856173042656E-10</v>
      </c>
      <c r="P363" s="18">
        <f t="shared" ca="1" si="276"/>
        <v>2.5686086679889977E-9</v>
      </c>
      <c r="Q363" s="18">
        <f t="shared" ca="1" si="276"/>
        <v>3.2846153316681942E-10</v>
      </c>
      <c r="R363" s="18">
        <f t="shared" ca="1" si="276"/>
        <v>1.6185223631443043E-9</v>
      </c>
      <c r="S363" s="18">
        <f t="shared" ca="1" si="276"/>
        <v>3.0598081722639142E-11</v>
      </c>
      <c r="T363" s="18">
        <f t="shared" ca="1" si="276"/>
        <v>1.9916420303096255E-10</v>
      </c>
      <c r="U363" s="18">
        <f t="shared" ca="1" si="276"/>
        <v>1.2623774584774114E-11</v>
      </c>
      <c r="V363" s="18">
        <f t="shared" ca="1" si="276"/>
        <v>3.4976181254383129E-11</v>
      </c>
      <c r="W363" s="18">
        <f t="shared" ca="1" si="276"/>
        <v>9.8493473171467464E-12</v>
      </c>
      <c r="X363" s="18">
        <f t="shared" ca="1" si="276"/>
        <v>6.4851089141917067E-11</v>
      </c>
      <c r="Y363" s="18">
        <f t="shared" ca="1" si="276"/>
        <v>5.9479852401054712E-12</v>
      </c>
      <c r="Z363" s="18">
        <f t="shared" ca="1" si="276"/>
        <v>1.5858189096688042E-11</v>
      </c>
      <c r="AA363" s="18">
        <f t="shared" ca="1" si="276"/>
        <v>1.0040440282672903E-11</v>
      </c>
      <c r="AB363" s="18">
        <f t="shared" ca="1" si="276"/>
        <v>2.2656198994697051E-11</v>
      </c>
      <c r="AC363" s="18">
        <f t="shared" ca="1" si="276"/>
        <v>2.8125146998093288E-11</v>
      </c>
      <c r="AD363" s="18">
        <f t="shared" ca="1" si="276"/>
        <v>4.5925851844258605E-10</v>
      </c>
      <c r="AE363" s="18">
        <f t="shared" ca="1" si="276"/>
        <v>4.8759170928541123E-12</v>
      </c>
      <c r="AF363" s="18">
        <f t="shared" ca="1" si="276"/>
        <v>2.2108877943139098E-11</v>
      </c>
    </row>
    <row r="364" spans="4:32" x14ac:dyDescent="0.15">
      <c r="D364" s="18">
        <f t="shared" si="250"/>
        <v>5.6607000000000003</v>
      </c>
      <c r="E364" s="18">
        <f t="shared" ref="E364:AF364" ca="1" si="277">E$4*E200^E$5/(E118^E$6)*E282</f>
        <v>6.9091928488959316E-4</v>
      </c>
      <c r="F364" s="18">
        <f t="shared" ca="1" si="277"/>
        <v>3.6039498422012909E-5</v>
      </c>
      <c r="G364" s="18">
        <f t="shared" ca="1" si="277"/>
        <v>5.8442559994476149E-8</v>
      </c>
      <c r="H364" s="18">
        <f t="shared" ca="1" si="277"/>
        <v>7.3107298438466051E-9</v>
      </c>
      <c r="I364" s="18">
        <f t="shared" ca="1" si="277"/>
        <v>1.6221748758227965E-8</v>
      </c>
      <c r="J364" s="18">
        <f t="shared" ca="1" si="277"/>
        <v>5.6348261094461726E-8</v>
      </c>
      <c r="K364" s="18">
        <f t="shared" ca="1" si="277"/>
        <v>6.4726193974475429E-9</v>
      </c>
      <c r="L364" s="18">
        <f t="shared" ca="1" si="277"/>
        <v>3.1840450997886409E-8</v>
      </c>
      <c r="M364" s="18">
        <f t="shared" ca="1" si="277"/>
        <v>4.4405674439518905E-10</v>
      </c>
      <c r="N364" s="18">
        <f t="shared" ca="1" si="277"/>
        <v>2.2979390482639131E-9</v>
      </c>
      <c r="O364" s="18">
        <f t="shared" ca="1" si="277"/>
        <v>3.3766295039113976E-10</v>
      </c>
      <c r="P364" s="18">
        <f t="shared" ca="1" si="277"/>
        <v>2.5685731859894842E-9</v>
      </c>
      <c r="Q364" s="18">
        <f t="shared" ca="1" si="277"/>
        <v>3.284569271957599E-10</v>
      </c>
      <c r="R364" s="18">
        <f t="shared" ca="1" si="277"/>
        <v>1.6185029927152185E-9</v>
      </c>
      <c r="S364" s="18">
        <f t="shared" ca="1" si="277"/>
        <v>3.0597685729645974E-11</v>
      </c>
      <c r="T364" s="18">
        <f t="shared" ca="1" si="277"/>
        <v>1.9916203380231884E-10</v>
      </c>
      <c r="U364" s="18">
        <f t="shared" ca="1" si="277"/>
        <v>1.2623622356381992E-11</v>
      </c>
      <c r="V364" s="18">
        <f t="shared" ca="1" si="277"/>
        <v>3.4975749806217181E-11</v>
      </c>
      <c r="W364" s="18">
        <f t="shared" ca="1" si="277"/>
        <v>9.8492378195319231E-12</v>
      </c>
      <c r="X364" s="18">
        <f t="shared" ca="1" si="277"/>
        <v>6.485046348551683E-11</v>
      </c>
      <c r="Y364" s="18">
        <f t="shared" ca="1" si="277"/>
        <v>5.9479210961260545E-12</v>
      </c>
      <c r="Z364" s="18">
        <f t="shared" ca="1" si="277"/>
        <v>1.5858023753420523E-11</v>
      </c>
      <c r="AA364" s="18">
        <f t="shared" ca="1" si="277"/>
        <v>1.0040337181972898E-11</v>
      </c>
      <c r="AB364" s="18">
        <f t="shared" ca="1" si="277"/>
        <v>2.2655978434031126E-11</v>
      </c>
      <c r="AC364" s="18">
        <f t="shared" ca="1" si="277"/>
        <v>2.8124899399326646E-11</v>
      </c>
      <c r="AD364" s="18">
        <f t="shared" ca="1" si="277"/>
        <v>4.5925475060538315E-10</v>
      </c>
      <c r="AE364" s="18">
        <f t="shared" ca="1" si="277"/>
        <v>4.8758768919892346E-12</v>
      </c>
      <c r="AF364" s="18">
        <f t="shared" ca="1" si="277"/>
        <v>2.2108703540092969E-11</v>
      </c>
    </row>
    <row r="365" spans="4:32" x14ac:dyDescent="0.15">
      <c r="D365" s="18">
        <f t="shared" si="250"/>
        <v>7.1264000000000003</v>
      </c>
      <c r="E365" s="18">
        <f t="shared" ref="E365:AF365" ca="1" si="278">E$4*E201^E$5/(E119^E$6)*E283</f>
        <v>6.9085210095341776E-4</v>
      </c>
      <c r="F365" s="18">
        <f t="shared" ca="1" si="278"/>
        <v>3.6035959246670759E-5</v>
      </c>
      <c r="G365" s="18">
        <f t="shared" ca="1" si="278"/>
        <v>5.8437969283005682E-8</v>
      </c>
      <c r="H365" s="18">
        <f t="shared" ca="1" si="278"/>
        <v>7.3102749828870813E-9</v>
      </c>
      <c r="I365" s="18">
        <f t="shared" ca="1" si="278"/>
        <v>1.6220982561590008E-8</v>
      </c>
      <c r="J365" s="18">
        <f t="shared" ca="1" si="278"/>
        <v>5.6346351400630586E-8</v>
      </c>
      <c r="K365" s="18">
        <f t="shared" ca="1" si="278"/>
        <v>6.4724207875673208E-9</v>
      </c>
      <c r="L365" s="18">
        <f t="shared" ca="1" si="278"/>
        <v>3.1839646957080691E-8</v>
      </c>
      <c r="M365" s="18">
        <f t="shared" ca="1" si="278"/>
        <v>4.4404573330103813E-10</v>
      </c>
      <c r="N365" s="18">
        <f t="shared" ca="1" si="278"/>
        <v>2.2978915043666326E-9</v>
      </c>
      <c r="O365" s="18">
        <f t="shared" ca="1" si="278"/>
        <v>3.3765588602826013E-10</v>
      </c>
      <c r="P365" s="18">
        <f t="shared" ca="1" si="278"/>
        <v>2.5685285159544752E-9</v>
      </c>
      <c r="Q365" s="18">
        <f t="shared" ca="1" si="278"/>
        <v>3.2845112851318344E-10</v>
      </c>
      <c r="R365" s="18">
        <f t="shared" ca="1" si="278"/>
        <v>1.61847860626113E-9</v>
      </c>
      <c r="S365" s="18">
        <f t="shared" ca="1" si="278"/>
        <v>3.0597187193732732E-11</v>
      </c>
      <c r="T365" s="18">
        <f t="shared" ca="1" si="278"/>
        <v>1.9915930284125029E-10</v>
      </c>
      <c r="U365" s="18">
        <f t="shared" ca="1" si="278"/>
        <v>1.2623430707951849E-11</v>
      </c>
      <c r="V365" s="18">
        <f t="shared" ca="1" si="278"/>
        <v>3.4975206633429855E-11</v>
      </c>
      <c r="W365" s="18">
        <f t="shared" ca="1" si="278"/>
        <v>9.849099966948098E-12</v>
      </c>
      <c r="X365" s="18">
        <f t="shared" ca="1" si="278"/>
        <v>6.4849675810730589E-11</v>
      </c>
      <c r="Y365" s="18">
        <f t="shared" ca="1" si="278"/>
        <v>5.9478403417024802E-12</v>
      </c>
      <c r="Z365" s="18">
        <f t="shared" ca="1" si="278"/>
        <v>1.5857815593466145E-11</v>
      </c>
      <c r="AA365" s="18">
        <f t="shared" ca="1" si="278"/>
        <v>1.0040207382671074E-11</v>
      </c>
      <c r="AB365" s="18">
        <f t="shared" ca="1" si="278"/>
        <v>2.2655700757529163E-11</v>
      </c>
      <c r="AC365" s="18">
        <f t="shared" ca="1" si="278"/>
        <v>2.8124587682622662E-11</v>
      </c>
      <c r="AD365" s="18">
        <f t="shared" ca="1" si="278"/>
        <v>4.5925000704898615E-10</v>
      </c>
      <c r="AE365" s="18">
        <f t="shared" ca="1" si="278"/>
        <v>4.8758262807108385E-12</v>
      </c>
      <c r="AF365" s="18">
        <f t="shared" ca="1" si="278"/>
        <v>2.2108483973522552E-11</v>
      </c>
    </row>
    <row r="366" spans="4:32" x14ac:dyDescent="0.15">
      <c r="D366" s="18">
        <f t="shared" si="250"/>
        <v>8.9716000000000005</v>
      </c>
      <c r="E366" s="18">
        <f t="shared" ref="E366:AF366" ca="1" si="279">E$4*E202^E$5/(E120^E$6)*E284</f>
        <v>6.907675343878635E-4</v>
      </c>
      <c r="F366" s="18">
        <f t="shared" ca="1" si="279"/>
        <v>3.6031504378327604E-5</v>
      </c>
      <c r="G366" s="18">
        <f t="shared" ca="1" si="279"/>
        <v>5.8432190636075386E-8</v>
      </c>
      <c r="H366" s="18">
        <f t="shared" ca="1" si="279"/>
        <v>7.3097024024638774E-9</v>
      </c>
      <c r="I366" s="18">
        <f t="shared" ca="1" si="279"/>
        <v>1.6220018049659647E-8</v>
      </c>
      <c r="J366" s="18">
        <f t="shared" ca="1" si="279"/>
        <v>5.6343947372996065E-8</v>
      </c>
      <c r="K366" s="18">
        <f t="shared" ca="1" si="279"/>
        <v>6.4721707651510552E-9</v>
      </c>
      <c r="L366" s="18">
        <f t="shared" ca="1" si="279"/>
        <v>3.1838634773067205E-8</v>
      </c>
      <c r="M366" s="18">
        <f t="shared" ca="1" si="279"/>
        <v>4.4403187173310378E-10</v>
      </c>
      <c r="N366" s="18">
        <f t="shared" ca="1" si="279"/>
        <v>2.2978316522778972E-9</v>
      </c>
      <c r="O366" s="18">
        <f t="shared" ca="1" si="279"/>
        <v>3.3764699284008152E-10</v>
      </c>
      <c r="P366" s="18">
        <f t="shared" ca="1" si="279"/>
        <v>2.5684722814385901E-9</v>
      </c>
      <c r="Q366" s="18">
        <f t="shared" ca="1" si="279"/>
        <v>3.2844382863004472E-10</v>
      </c>
      <c r="R366" s="18">
        <f t="shared" ca="1" si="279"/>
        <v>1.6184479063693131E-9</v>
      </c>
      <c r="S366" s="18">
        <f t="shared" ca="1" si="279"/>
        <v>3.0596559592121719E-11</v>
      </c>
      <c r="T366" s="18">
        <f t="shared" ca="1" si="279"/>
        <v>1.9915586485085481E-10</v>
      </c>
      <c r="U366" s="18">
        <f t="shared" ca="1" si="279"/>
        <v>1.2623189443301252E-11</v>
      </c>
      <c r="V366" s="18">
        <f t="shared" ca="1" si="279"/>
        <v>3.4974522838078216E-11</v>
      </c>
      <c r="W366" s="18">
        <f t="shared" ca="1" si="279"/>
        <v>9.8489264251262227E-12</v>
      </c>
      <c r="X366" s="18">
        <f t="shared" ca="1" si="279"/>
        <v>6.4848684209189677E-11</v>
      </c>
      <c r="Y366" s="18">
        <f t="shared" ca="1" si="279"/>
        <v>5.9477386803747517E-12</v>
      </c>
      <c r="Z366" s="18">
        <f t="shared" ca="1" si="279"/>
        <v>1.5857553541785162E-11</v>
      </c>
      <c r="AA366" s="18">
        <f t="shared" ca="1" si="279"/>
        <v>1.0040043978846875E-11</v>
      </c>
      <c r="AB366" s="18">
        <f t="shared" ca="1" si="279"/>
        <v>2.2655351191359795E-11</v>
      </c>
      <c r="AC366" s="18">
        <f t="shared" ca="1" si="279"/>
        <v>2.8124195262731643E-11</v>
      </c>
      <c r="AD366" s="18">
        <f t="shared" ca="1" si="279"/>
        <v>4.592440353840281E-10</v>
      </c>
      <c r="AE366" s="18">
        <f t="shared" ca="1" si="279"/>
        <v>4.8757625661582415E-12</v>
      </c>
      <c r="AF366" s="18">
        <f t="shared" ca="1" si="279"/>
        <v>2.2108207560911998E-11</v>
      </c>
    </row>
    <row r="367" spans="4:32" x14ac:dyDescent="0.15">
      <c r="D367" s="18">
        <f t="shared" si="250"/>
        <v>11.295</v>
      </c>
      <c r="E367" s="18">
        <f t="shared" ref="E367:AF367" ca="1" si="280">E$4*E203^E$5/(E121^E$6)*E285</f>
        <v>8.9339161482744199E-4</v>
      </c>
      <c r="F367" s="18">
        <f t="shared" ca="1" si="280"/>
        <v>4.6729736057465737E-5</v>
      </c>
      <c r="G367" s="18">
        <f t="shared" ca="1" si="280"/>
        <v>7.6171635556481973E-8</v>
      </c>
      <c r="H367" s="18">
        <f t="shared" ca="1" si="280"/>
        <v>9.740378522377381E-9</v>
      </c>
      <c r="I367" s="18">
        <f t="shared" ca="1" si="280"/>
        <v>2.1461829567000264E-8</v>
      </c>
      <c r="J367" s="18">
        <f t="shared" ca="1" si="280"/>
        <v>7.3077640873032113E-8</v>
      </c>
      <c r="K367" s="18">
        <f t="shared" ca="1" si="280"/>
        <v>8.4905721118459731E-9</v>
      </c>
      <c r="L367" s="18">
        <f t="shared" ca="1" si="280"/>
        <v>4.1005051685369717E-8</v>
      </c>
      <c r="M367" s="18">
        <f t="shared" ca="1" si="280"/>
        <v>5.7818832420112668E-10</v>
      </c>
      <c r="N367" s="18">
        <f t="shared" ca="1" si="280"/>
        <v>2.9765527726703241E-9</v>
      </c>
      <c r="O367" s="18">
        <f t="shared" ca="1" si="280"/>
        <v>4.3848116203416644E-10</v>
      </c>
      <c r="P367" s="18">
        <f t="shared" ca="1" si="280"/>
        <v>3.2949285062248301E-9</v>
      </c>
      <c r="Q367" s="18">
        <f t="shared" ca="1" si="280"/>
        <v>4.2212953240219531E-10</v>
      </c>
      <c r="R367" s="18">
        <f t="shared" ca="1" si="280"/>
        <v>2.0615556121181578E-9</v>
      </c>
      <c r="S367" s="18">
        <f t="shared" ca="1" si="280"/>
        <v>3.9606561422705505E-11</v>
      </c>
      <c r="T367" s="18">
        <f t="shared" ca="1" si="280"/>
        <v>2.5429462427155149E-10</v>
      </c>
      <c r="U367" s="18">
        <f t="shared" ca="1" si="280"/>
        <v>1.6462793128737764E-11</v>
      </c>
      <c r="V367" s="18">
        <f t="shared" ca="1" si="280"/>
        <v>4.5138619010660558E-11</v>
      </c>
      <c r="W367" s="18">
        <f t="shared" ca="1" si="280"/>
        <v>1.2869625705252857E-11</v>
      </c>
      <c r="X367" s="18">
        <f t="shared" ca="1" si="280"/>
        <v>8.2313858290919579E-11</v>
      </c>
      <c r="Y367" s="18">
        <f t="shared" ca="1" si="280"/>
        <v>7.6550443141717766E-12</v>
      </c>
      <c r="Z367" s="18">
        <f t="shared" ca="1" si="280"/>
        <v>2.0482659457123691E-11</v>
      </c>
      <c r="AA367" s="18">
        <f t="shared" ca="1" si="280"/>
        <v>1.2855822739552491E-11</v>
      </c>
      <c r="AB367" s="18">
        <f t="shared" ca="1" si="280"/>
        <v>2.8763224842063559E-11</v>
      </c>
      <c r="AC367" s="18">
        <f t="shared" ca="1" si="280"/>
        <v>3.5373486465279471E-11</v>
      </c>
      <c r="AD367" s="18">
        <f t="shared" ca="1" si="280"/>
        <v>5.7009357333273418E-10</v>
      </c>
      <c r="AE367" s="18">
        <f t="shared" ca="1" si="280"/>
        <v>6.0301224168056657E-12</v>
      </c>
      <c r="AF367" s="18">
        <f t="shared" ca="1" si="280"/>
        <v>2.7228523930185743E-11</v>
      </c>
    </row>
    <row r="368" spans="4:32" x14ac:dyDescent="0.15">
      <c r="D368" s="18">
        <f t="shared" si="250"/>
        <v>14.218999999999999</v>
      </c>
      <c r="E368" s="18">
        <f t="shared" ref="E368:AF368" ca="1" si="281">E$4*E204^E$5/(E122^E$6)*E286</f>
        <v>1.4506020782724489E-3</v>
      </c>
      <c r="F368" s="18">
        <f t="shared" ca="1" si="281"/>
        <v>7.6277532366135809E-5</v>
      </c>
      <c r="G368" s="18">
        <f t="shared" ca="1" si="281"/>
        <v>1.2558811780248129E-7</v>
      </c>
      <c r="H368" s="18">
        <f t="shared" ca="1" si="281"/>
        <v>1.6747409534102944E-8</v>
      </c>
      <c r="I368" s="18">
        <f t="shared" ca="1" si="281"/>
        <v>3.6416891527847999E-8</v>
      </c>
      <c r="J368" s="18">
        <f t="shared" ca="1" si="281"/>
        <v>1.1940395525343998E-7</v>
      </c>
      <c r="K368" s="18">
        <f t="shared" ca="1" si="281"/>
        <v>1.4175607521004236E-8</v>
      </c>
      <c r="L368" s="18">
        <f t="shared" ca="1" si="281"/>
        <v>6.6133331842733114E-8</v>
      </c>
      <c r="M368" s="18">
        <f t="shared" ca="1" si="281"/>
        <v>9.5213500825339582E-10</v>
      </c>
      <c r="N368" s="18">
        <f t="shared" ca="1" si="281"/>
        <v>4.8539939523247577E-9</v>
      </c>
      <c r="O368" s="18">
        <f t="shared" ca="1" si="281"/>
        <v>7.1854762843146585E-10</v>
      </c>
      <c r="P368" s="18">
        <f t="shared" ca="1" si="281"/>
        <v>5.2762270129090815E-9</v>
      </c>
      <c r="Q368" s="18">
        <f t="shared" ca="1" si="281"/>
        <v>6.7825015897044644E-10</v>
      </c>
      <c r="R368" s="18">
        <f t="shared" ca="1" si="281"/>
        <v>3.2573174110700246E-9</v>
      </c>
      <c r="S368" s="18">
        <f t="shared" ca="1" si="281"/>
        <v>6.4524379759081717E-11</v>
      </c>
      <c r="T368" s="18">
        <f t="shared" ca="1" si="281"/>
        <v>4.0359658041641575E-10</v>
      </c>
      <c r="U368" s="18">
        <f t="shared" ca="1" si="281"/>
        <v>2.7202282284624651E-11</v>
      </c>
      <c r="V368" s="18">
        <f t="shared" ca="1" si="281"/>
        <v>7.3109348852258485E-11</v>
      </c>
      <c r="W368" s="18">
        <f t="shared" ca="1" si="281"/>
        <v>2.1340399855716277E-11</v>
      </c>
      <c r="X368" s="18">
        <f t="shared" ca="1" si="281"/>
        <v>1.2920601627842862E-10</v>
      </c>
      <c r="Y368" s="18">
        <f t="shared" ca="1" si="281"/>
        <v>1.233334590678624E-11</v>
      </c>
      <c r="Z368" s="18">
        <f t="shared" ca="1" si="281"/>
        <v>3.3233100384580285E-11</v>
      </c>
      <c r="AA368" s="18">
        <f t="shared" ca="1" si="281"/>
        <v>2.0516482652411058E-11</v>
      </c>
      <c r="AB368" s="18">
        <f t="shared" ca="1" si="281"/>
        <v>4.5168684934746941E-11</v>
      </c>
      <c r="AC368" s="18">
        <f t="shared" ca="1" si="281"/>
        <v>5.4579567197211351E-11</v>
      </c>
      <c r="AD368" s="18">
        <f t="shared" ca="1" si="281"/>
        <v>8.5785566049032297E-10</v>
      </c>
      <c r="AE368" s="18">
        <f t="shared" ca="1" si="281"/>
        <v>9.0109928419724636E-12</v>
      </c>
      <c r="AF368" s="18">
        <f t="shared" ca="1" si="281"/>
        <v>4.0367038964119634E-11</v>
      </c>
    </row>
    <row r="369" spans="4:32" x14ac:dyDescent="0.15">
      <c r="D369" s="18">
        <f t="shared" si="250"/>
        <v>17.901</v>
      </c>
      <c r="E369" s="18">
        <f t="shared" ref="E369:AF369" ca="1" si="282">E$4*E205^E$5/(E123^E$6)*E287</f>
        <v>2.3490811177686926E-3</v>
      </c>
      <c r="F369" s="18">
        <f t="shared" ca="1" si="282"/>
        <v>1.2415914695647725E-4</v>
      </c>
      <c r="G369" s="18">
        <f t="shared" ca="1" si="282"/>
        <v>2.0660086633271084E-7</v>
      </c>
      <c r="H369" s="18">
        <f t="shared" ca="1" si="282"/>
        <v>2.8741284897393258E-8</v>
      </c>
      <c r="I369" s="18">
        <f t="shared" ca="1" si="282"/>
        <v>6.1707589981584188E-8</v>
      </c>
      <c r="J369" s="18">
        <f t="shared" ca="1" si="282"/>
        <v>1.9492031344739923E-7</v>
      </c>
      <c r="K369" s="18">
        <f t="shared" ca="1" si="282"/>
        <v>2.3647019132030085E-8</v>
      </c>
      <c r="L369" s="18">
        <f t="shared" ca="1" si="282"/>
        <v>1.0656468965373633E-7</v>
      </c>
      <c r="M369" s="18">
        <f t="shared" ca="1" si="282"/>
        <v>1.5670991657768225E-9</v>
      </c>
      <c r="N369" s="18">
        <f t="shared" ca="1" si="282"/>
        <v>7.9105877880718089E-9</v>
      </c>
      <c r="O369" s="18">
        <f t="shared" ca="1" si="282"/>
        <v>1.1768214768923509E-9</v>
      </c>
      <c r="P369" s="18">
        <f t="shared" ca="1" si="282"/>
        <v>8.4443998081780397E-9</v>
      </c>
      <c r="Q369" s="18">
        <f t="shared" ca="1" si="282"/>
        <v>1.0893953040544321E-9</v>
      </c>
      <c r="R369" s="18">
        <f t="shared" ca="1" si="282"/>
        <v>5.1447358532846218E-9</v>
      </c>
      <c r="S369" s="18">
        <f t="shared" ca="1" si="282"/>
        <v>1.0505483625225292E-10</v>
      </c>
      <c r="T369" s="18">
        <f t="shared" ca="1" si="282"/>
        <v>6.4028045650957065E-10</v>
      </c>
      <c r="U369" s="18">
        <f t="shared" ca="1" si="282"/>
        <v>4.4929297736665413E-11</v>
      </c>
      <c r="V369" s="18">
        <f t="shared" ca="1" si="282"/>
        <v>1.1838983488796299E-10</v>
      </c>
      <c r="W369" s="18">
        <f t="shared" ca="1" si="282"/>
        <v>3.5370864536214589E-11</v>
      </c>
      <c r="X369" s="18">
        <f t="shared" ca="1" si="282"/>
        <v>2.0275073773003422E-10</v>
      </c>
      <c r="Y369" s="18">
        <f t="shared" ca="1" si="282"/>
        <v>1.9868693777774685E-11</v>
      </c>
      <c r="Z369" s="18">
        <f t="shared" ca="1" si="282"/>
        <v>5.3893336968844334E-11</v>
      </c>
      <c r="AA369" s="18">
        <f t="shared" ca="1" si="282"/>
        <v>3.2727724603554529E-11</v>
      </c>
      <c r="AB369" s="18">
        <f t="shared" ca="1" si="282"/>
        <v>7.0910256591998039E-11</v>
      </c>
      <c r="AC369" s="18">
        <f t="shared" ca="1" si="282"/>
        <v>8.4185647610146214E-11</v>
      </c>
      <c r="AD369" s="18">
        <f t="shared" ca="1" si="282"/>
        <v>1.2907172837967077E-9</v>
      </c>
      <c r="AE369" s="18">
        <f t="shared" ca="1" si="282"/>
        <v>1.3462521989839168E-11</v>
      </c>
      <c r="AF369" s="18">
        <f t="shared" ca="1" si="282"/>
        <v>5.9832549393170661E-11</v>
      </c>
    </row>
    <row r="370" spans="4:32" x14ac:dyDescent="0.15">
      <c r="D370" s="18">
        <f t="shared" si="250"/>
        <v>22.536000000000001</v>
      </c>
      <c r="E370" s="18">
        <f t="shared" ref="E370:AF370" ca="1" si="283">E$4*E206^E$5/(E124^E$6)*E288</f>
        <v>3.7908878190097616E-3</v>
      </c>
      <c r="F370" s="18">
        <f t="shared" ca="1" si="283"/>
        <v>2.0139992636685053E-4</v>
      </c>
      <c r="G370" s="18">
        <f t="shared" ca="1" si="283"/>
        <v>3.3895276889141195E-7</v>
      </c>
      <c r="H370" s="18">
        <f t="shared" ca="1" si="283"/>
        <v>4.9218101394808707E-8</v>
      </c>
      <c r="I370" s="18">
        <f t="shared" ca="1" si="283"/>
        <v>1.0438384577968584E-7</v>
      </c>
      <c r="J370" s="18">
        <f t="shared" ca="1" si="283"/>
        <v>3.1781958257502265E-7</v>
      </c>
      <c r="K370" s="18">
        <f t="shared" ca="1" si="283"/>
        <v>3.9404321045406213E-8</v>
      </c>
      <c r="L370" s="18">
        <f t="shared" ca="1" si="283"/>
        <v>1.7157891114244336E-7</v>
      </c>
      <c r="M370" s="18">
        <f t="shared" ca="1" si="283"/>
        <v>2.5764835551701287E-9</v>
      </c>
      <c r="N370" s="18">
        <f t="shared" ca="1" si="283"/>
        <v>1.2883257949904256E-8</v>
      </c>
      <c r="O370" s="18">
        <f t="shared" ca="1" si="283"/>
        <v>1.9259167801944305E-9</v>
      </c>
      <c r="P370" s="18">
        <f t="shared" ca="1" si="283"/>
        <v>1.3508761413785735E-8</v>
      </c>
      <c r="Q370" s="18">
        <f t="shared" ca="1" si="283"/>
        <v>1.7487548876032628E-9</v>
      </c>
      <c r="R370" s="18">
        <f t="shared" ca="1" si="283"/>
        <v>8.1223257250870573E-9</v>
      </c>
      <c r="S370" s="18">
        <f t="shared" ca="1" si="283"/>
        <v>1.7097691853584223E-10</v>
      </c>
      <c r="T370" s="18">
        <f t="shared" ca="1" si="283"/>
        <v>1.0153289748669297E-9</v>
      </c>
      <c r="U370" s="18">
        <f t="shared" ca="1" si="283"/>
        <v>7.4176305820743805E-11</v>
      </c>
      <c r="V370" s="18">
        <f t="shared" ca="1" si="283"/>
        <v>1.9159309779266969E-10</v>
      </c>
      <c r="W370" s="18">
        <f t="shared" ca="1" si="283"/>
        <v>5.8605981228273226E-11</v>
      </c>
      <c r="X370" s="18">
        <f t="shared" ca="1" si="283"/>
        <v>3.1802993454704237E-10</v>
      </c>
      <c r="Y370" s="18">
        <f t="shared" ca="1" si="283"/>
        <v>3.1991631545076412E-11</v>
      </c>
      <c r="Z370" s="18">
        <f t="shared" ca="1" si="283"/>
        <v>8.7386934677630877E-11</v>
      </c>
      <c r="AA370" s="18">
        <f t="shared" ca="1" si="283"/>
        <v>5.2195494413535029E-11</v>
      </c>
      <c r="AB370" s="18">
        <f t="shared" ca="1" si="283"/>
        <v>1.1128749966053649E-10</v>
      </c>
      <c r="AC370" s="18">
        <f t="shared" ca="1" si="283"/>
        <v>1.2981768370240547E-10</v>
      </c>
      <c r="AD370" s="18">
        <f t="shared" ca="1" si="283"/>
        <v>1.9413651457804524E-9</v>
      </c>
      <c r="AE370" s="18">
        <f t="shared" ca="1" si="283"/>
        <v>2.010870111490051E-11</v>
      </c>
      <c r="AF370" s="18">
        <f t="shared" ca="1" si="283"/>
        <v>8.8663823464230391E-11</v>
      </c>
    </row>
    <row r="371" spans="4:32" x14ac:dyDescent="0.15">
      <c r="D371" s="18">
        <f t="shared" si="250"/>
        <v>28.370999999999999</v>
      </c>
      <c r="E371" s="18">
        <f t="shared" ref="E371:AF371" ca="1" si="284">E$4*E207^E$5/(E125^E$6)*E289</f>
        <v>6.0933957181402874E-3</v>
      </c>
      <c r="F371" s="18">
        <f t="shared" ca="1" si="284"/>
        <v>3.2540755901302239E-4</v>
      </c>
      <c r="G371" s="18">
        <f t="shared" ca="1" si="284"/>
        <v>5.5415044621729365E-7</v>
      </c>
      <c r="H371" s="18">
        <f t="shared" ca="1" si="284"/>
        <v>8.405610120426143E-8</v>
      </c>
      <c r="I371" s="18">
        <f t="shared" ca="1" si="284"/>
        <v>1.7621320649431143E-7</v>
      </c>
      <c r="J371" s="18">
        <f t="shared" ca="1" si="284"/>
        <v>5.1745292913092721E-7</v>
      </c>
      <c r="K371" s="18">
        <f t="shared" ca="1" si="284"/>
        <v>6.5573774423169021E-8</v>
      </c>
      <c r="L371" s="18">
        <f t="shared" ca="1" si="284"/>
        <v>2.7597079537469755E-7</v>
      </c>
      <c r="M371" s="18">
        <f t="shared" ca="1" si="284"/>
        <v>4.2317651888514407E-9</v>
      </c>
      <c r="N371" s="18">
        <f t="shared" ca="1" si="284"/>
        <v>2.0965669943778477E-8</v>
      </c>
      <c r="O371" s="18">
        <f t="shared" ca="1" si="284"/>
        <v>3.1490573128254596E-9</v>
      </c>
      <c r="P371" s="18">
        <f t="shared" ca="1" si="284"/>
        <v>2.1590590933748405E-8</v>
      </c>
      <c r="Q371" s="18">
        <f t="shared" ca="1" si="284"/>
        <v>2.8049420593022389E-9</v>
      </c>
      <c r="R371" s="18">
        <f t="shared" ca="1" si="284"/>
        <v>1.2815305406390125E-8</v>
      </c>
      <c r="S371" s="18">
        <f t="shared" ca="1" si="284"/>
        <v>2.7811665958439497E-10</v>
      </c>
      <c r="T371" s="18">
        <f t="shared" ca="1" si="284"/>
        <v>1.6093407916193694E-9</v>
      </c>
      <c r="U371" s="18">
        <f t="shared" ca="1" si="284"/>
        <v>1.2239856399063025E-10</v>
      </c>
      <c r="V371" s="18">
        <f t="shared" ca="1" si="284"/>
        <v>3.0992418540404007E-10</v>
      </c>
      <c r="W371" s="18">
        <f t="shared" ca="1" si="284"/>
        <v>9.7045663624747093E-11</v>
      </c>
      <c r="X371" s="18">
        <f t="shared" ca="1" si="284"/>
        <v>4.9869452221725291E-10</v>
      </c>
      <c r="Y371" s="18">
        <f t="shared" ca="1" si="284"/>
        <v>5.1489410123822272E-11</v>
      </c>
      <c r="Z371" s="18">
        <f t="shared" ca="1" si="284"/>
        <v>1.416158226355832E-10</v>
      </c>
      <c r="AA371" s="18">
        <f t="shared" ca="1" si="284"/>
        <v>8.3197433940062195E-11</v>
      </c>
      <c r="AB371" s="18">
        <f t="shared" ca="1" si="284"/>
        <v>1.7459010540890202E-10</v>
      </c>
      <c r="AC371" s="18">
        <f t="shared" ca="1" si="284"/>
        <v>2.0009893966797807E-10</v>
      </c>
      <c r="AD371" s="18">
        <f t="shared" ca="1" si="284"/>
        <v>2.9190798682882695E-9</v>
      </c>
      <c r="AE371" s="18">
        <f t="shared" ca="1" si="284"/>
        <v>3.0027060959735098E-11</v>
      </c>
      <c r="AF371" s="18">
        <f t="shared" ca="1" si="284"/>
        <v>1.313562190807815E-10</v>
      </c>
    </row>
    <row r="372" spans="4:32" x14ac:dyDescent="0.15">
      <c r="D372" s="18">
        <f t="shared" si="250"/>
        <v>35.716999999999999</v>
      </c>
      <c r="E372" s="18">
        <f t="shared" ref="E372:AF372" ca="1" si="285">E$4*E208^E$5/(E126^E$6)*E290</f>
        <v>9.7467787828817501E-3</v>
      </c>
      <c r="F372" s="18">
        <f t="shared" ca="1" si="285"/>
        <v>5.2304697928924723E-4</v>
      </c>
      <c r="G372" s="18">
        <f t="shared" ca="1" si="285"/>
        <v>9.0244712059792402E-7</v>
      </c>
      <c r="H372" s="18">
        <f t="shared" ca="1" si="285"/>
        <v>1.4307739911003969E-7</v>
      </c>
      <c r="I372" s="18">
        <f t="shared" ca="1" si="285"/>
        <v>2.9674235314159242E-7</v>
      </c>
      <c r="J372" s="18">
        <f t="shared" ca="1" si="285"/>
        <v>8.4099911939327174E-7</v>
      </c>
      <c r="K372" s="18">
        <f t="shared" ca="1" si="285"/>
        <v>1.089565546238208E-7</v>
      </c>
      <c r="L372" s="18">
        <f t="shared" ca="1" si="285"/>
        <v>4.432878495951951E-7</v>
      </c>
      <c r="M372" s="18">
        <f t="shared" ca="1" si="285"/>
        <v>6.9417402488178308E-9</v>
      </c>
      <c r="N372" s="18">
        <f t="shared" ca="1" si="285"/>
        <v>3.4078356720590274E-8</v>
      </c>
      <c r="O372" s="18">
        <f t="shared" ca="1" si="285"/>
        <v>5.1438161976201126E-9</v>
      </c>
      <c r="P372" s="18">
        <f t="shared" ca="1" si="285"/>
        <v>3.4481512083558021E-8</v>
      </c>
      <c r="Q372" s="18">
        <f t="shared" ca="1" si="285"/>
        <v>4.4960482498926293E-9</v>
      </c>
      <c r="R372" s="18">
        <f t="shared" ca="1" si="285"/>
        <v>2.0202143555800068E-8</v>
      </c>
      <c r="S372" s="18">
        <f t="shared" ca="1" si="285"/>
        <v>4.5202152039411605E-10</v>
      </c>
      <c r="T372" s="18">
        <f t="shared" ca="1" si="285"/>
        <v>2.5492179954937312E-9</v>
      </c>
      <c r="U372" s="18">
        <f t="shared" ca="1" si="285"/>
        <v>2.0181156298427142E-10</v>
      </c>
      <c r="V372" s="18">
        <f t="shared" ca="1" si="285"/>
        <v>5.0108043452672144E-10</v>
      </c>
      <c r="W372" s="18">
        <f t="shared" ca="1" si="285"/>
        <v>1.6061859923959515E-10</v>
      </c>
      <c r="X372" s="18">
        <f t="shared" ca="1" si="285"/>
        <v>7.8154554619806106E-10</v>
      </c>
      <c r="Y372" s="18">
        <f t="shared" ca="1" si="285"/>
        <v>8.2810836041746695E-11</v>
      </c>
      <c r="Z372" s="18">
        <f t="shared" ca="1" si="285"/>
        <v>2.2932962280165015E-10</v>
      </c>
      <c r="AA372" s="18">
        <f t="shared" ca="1" si="285"/>
        <v>1.3255096947294985E-10</v>
      </c>
      <c r="AB372" s="18">
        <f t="shared" ca="1" si="285"/>
        <v>2.7380683614247697E-10</v>
      </c>
      <c r="AC372" s="18">
        <f t="shared" ca="1" si="285"/>
        <v>3.0831776177218367E-10</v>
      </c>
      <c r="AD372" s="18">
        <f t="shared" ca="1" si="285"/>
        <v>4.3874985682212991E-9</v>
      </c>
      <c r="AE372" s="18">
        <f t="shared" ca="1" si="285"/>
        <v>4.4823504204873593E-11</v>
      </c>
      <c r="AF372" s="18">
        <f t="shared" ca="1" si="285"/>
        <v>1.9453651078783641E-10</v>
      </c>
    </row>
    <row r="373" spans="4:32" x14ac:dyDescent="0.15">
      <c r="D373" s="18">
        <f t="shared" si="250"/>
        <v>44.965000000000003</v>
      </c>
      <c r="E373" s="18">
        <f t="shared" ref="E373:AF373" ca="1" si="286">E$4*E209^E$5/(E127^E$6)*E291</f>
        <v>1.5496529014496127E-2</v>
      </c>
      <c r="F373" s="18">
        <f t="shared" ca="1" si="286"/>
        <v>8.3577316480578495E-4</v>
      </c>
      <c r="G373" s="18">
        <f t="shared" ca="1" si="286"/>
        <v>1.4624492620846456E-6</v>
      </c>
      <c r="H373" s="18">
        <f t="shared" ca="1" si="286"/>
        <v>2.4259167924622735E-7</v>
      </c>
      <c r="I373" s="18">
        <f t="shared" ca="1" si="286"/>
        <v>4.981350757433862E-7</v>
      </c>
      <c r="J373" s="18">
        <f t="shared" ca="1" si="286"/>
        <v>1.3638545961371262E-6</v>
      </c>
      <c r="K373" s="18">
        <f t="shared" ca="1" si="286"/>
        <v>1.8066737978157571E-7</v>
      </c>
      <c r="L373" s="18">
        <f t="shared" ca="1" si="286"/>
        <v>7.109151519725402E-7</v>
      </c>
      <c r="M373" s="18">
        <f t="shared" ca="1" si="286"/>
        <v>1.1368575919127899E-8</v>
      </c>
      <c r="N373" s="18">
        <f t="shared" ca="1" si="286"/>
        <v>5.5319342590801885E-8</v>
      </c>
      <c r="O373" s="18">
        <f t="shared" ca="1" si="286"/>
        <v>8.3917779159309017E-9</v>
      </c>
      <c r="P373" s="18">
        <f t="shared" ca="1" si="286"/>
        <v>5.5010467717904549E-8</v>
      </c>
      <c r="Q373" s="18">
        <f t="shared" ca="1" si="286"/>
        <v>7.1988324631502891E-9</v>
      </c>
      <c r="R373" s="18">
        <f t="shared" ca="1" si="286"/>
        <v>3.1821610742690492E-8</v>
      </c>
      <c r="S373" s="18">
        <f t="shared" ca="1" si="286"/>
        <v>7.3397643695822843E-10</v>
      </c>
      <c r="T373" s="18">
        <f t="shared" ca="1" si="286"/>
        <v>4.0348241002683088E-9</v>
      </c>
      <c r="U373" s="18">
        <f t="shared" ca="1" si="286"/>
        <v>3.3248206111203944E-10</v>
      </c>
      <c r="V373" s="18">
        <f t="shared" ca="1" si="286"/>
        <v>8.0923985698104583E-10</v>
      </c>
      <c r="W373" s="18">
        <f t="shared" ca="1" si="286"/>
        <v>2.6563325633513482E-10</v>
      </c>
      <c r="X373" s="18">
        <f t="shared" ca="1" si="286"/>
        <v>1.2239391110474114E-9</v>
      </c>
      <c r="Y373" s="18">
        <f t="shared" ca="1" si="286"/>
        <v>1.331415534156845E-10</v>
      </c>
      <c r="Z373" s="18">
        <f t="shared" ca="1" si="286"/>
        <v>3.711989593479591E-10</v>
      </c>
      <c r="AA373" s="18">
        <f t="shared" ca="1" si="286"/>
        <v>2.1107961912543437E-10</v>
      </c>
      <c r="AB373" s="18">
        <f t="shared" ca="1" si="286"/>
        <v>4.2908669084895754E-10</v>
      </c>
      <c r="AC373" s="18">
        <f t="shared" ca="1" si="286"/>
        <v>4.7484697043424936E-10</v>
      </c>
      <c r="AD373" s="18">
        <f t="shared" ca="1" si="286"/>
        <v>6.592168132698679E-9</v>
      </c>
      <c r="AE373" s="18">
        <f t="shared" ca="1" si="286"/>
        <v>6.6875604034111301E-11</v>
      </c>
      <c r="AF373" s="18">
        <f t="shared" ca="1" si="286"/>
        <v>2.8799153137824642E-10</v>
      </c>
    </row>
    <row r="374" spans="4:32" x14ac:dyDescent="0.15">
      <c r="D374" s="18">
        <f t="shared" si="250"/>
        <v>56.606999999999999</v>
      </c>
      <c r="E374" s="18">
        <f t="shared" ref="E374:AF374" ca="1" si="287">E$4*E210^E$5/(E128^E$6)*E292</f>
        <v>2.446231214995093E-2</v>
      </c>
      <c r="F374" s="18">
        <f t="shared" ca="1" si="287"/>
        <v>1.325642075990746E-3</v>
      </c>
      <c r="G374" s="18">
        <f t="shared" ca="1" si="287"/>
        <v>2.3555764103625501E-6</v>
      </c>
      <c r="H374" s="18">
        <f t="shared" ca="1" si="287"/>
        <v>4.0925180071863388E-7</v>
      </c>
      <c r="I374" s="18">
        <f t="shared" ca="1" si="287"/>
        <v>8.3304944537949099E-7</v>
      </c>
      <c r="J374" s="18">
        <f t="shared" ca="1" si="287"/>
        <v>2.2057890563145485E-6</v>
      </c>
      <c r="K374" s="18">
        <f t="shared" ca="1" si="287"/>
        <v>2.9886425400091807E-7</v>
      </c>
      <c r="L374" s="18">
        <f t="shared" ca="1" si="287"/>
        <v>1.1378132468221146E-6</v>
      </c>
      <c r="M374" s="18">
        <f t="shared" ca="1" si="287"/>
        <v>1.8582928132443086E-8</v>
      </c>
      <c r="N374" s="18">
        <f t="shared" ca="1" si="287"/>
        <v>8.9650793490787794E-8</v>
      </c>
      <c r="O374" s="18">
        <f t="shared" ca="1" si="287"/>
        <v>1.3668673054110911E-8</v>
      </c>
      <c r="P374" s="18">
        <f t="shared" ca="1" si="287"/>
        <v>8.7641694949401657E-8</v>
      </c>
      <c r="Q374" s="18">
        <f t="shared" ca="1" si="287"/>
        <v>1.1511585571095821E-8</v>
      </c>
      <c r="R374" s="18">
        <f t="shared" ca="1" si="287"/>
        <v>5.0070097366140115E-8</v>
      </c>
      <c r="S374" s="18">
        <f t="shared" ca="1" si="287"/>
        <v>1.1904820246372456E-9</v>
      </c>
      <c r="T374" s="18">
        <f t="shared" ca="1" si="287"/>
        <v>6.3797828901698908E-9</v>
      </c>
      <c r="U374" s="18">
        <f t="shared" ca="1" si="287"/>
        <v>5.4720274390163501E-10</v>
      </c>
      <c r="V374" s="18">
        <f t="shared" ca="1" si="287"/>
        <v>1.3057663862506562E-9</v>
      </c>
      <c r="W374" s="18">
        <f t="shared" ca="1" si="287"/>
        <v>4.3882028144863324E-10</v>
      </c>
      <c r="X374" s="18">
        <f t="shared" ca="1" si="287"/>
        <v>1.9157798291731569E-9</v>
      </c>
      <c r="Y374" s="18">
        <f t="shared" ca="1" si="287"/>
        <v>2.1382264531002211E-10</v>
      </c>
      <c r="Z374" s="18">
        <f t="shared" ca="1" si="287"/>
        <v>6.0038241033690604E-10</v>
      </c>
      <c r="AA374" s="18">
        <f t="shared" ca="1" si="287"/>
        <v>3.3583936681562144E-10</v>
      </c>
      <c r="AB374" s="18">
        <f t="shared" ca="1" si="287"/>
        <v>6.7195300145007053E-10</v>
      </c>
      <c r="AC374" s="18">
        <f t="shared" ca="1" si="287"/>
        <v>7.3075335556836752E-10</v>
      </c>
      <c r="AD374" s="18">
        <f t="shared" ca="1" si="287"/>
        <v>9.8970642138239961E-9</v>
      </c>
      <c r="AE374" s="18">
        <f t="shared" ca="1" si="287"/>
        <v>9.9724170082036603E-11</v>
      </c>
      <c r="AF374" s="18">
        <f t="shared" ca="1" si="287"/>
        <v>4.2609580453533138E-10</v>
      </c>
    </row>
    <row r="375" spans="4:32" x14ac:dyDescent="0.15">
      <c r="D375" s="18">
        <f t="shared" si="250"/>
        <v>71.263999999999996</v>
      </c>
      <c r="E375" s="18">
        <f t="shared" ref="E375:AF375" ca="1" si="288">E$4*E211^E$5/(E129^E$6)*E293</f>
        <v>3.8276757387537372E-2</v>
      </c>
      <c r="F375" s="18">
        <f t="shared" ca="1" si="288"/>
        <v>2.0838496820448425E-3</v>
      </c>
      <c r="G375" s="18">
        <f t="shared" ca="1" si="288"/>
        <v>3.7651421256259306E-6</v>
      </c>
      <c r="H375" s="18">
        <f t="shared" ca="1" si="288"/>
        <v>6.8620599906944711E-7</v>
      </c>
      <c r="I375" s="18">
        <f t="shared" ca="1" si="288"/>
        <v>1.3864722061404077E-6</v>
      </c>
      <c r="J375" s="18">
        <f t="shared" ca="1" si="288"/>
        <v>3.5555277072365563E-6</v>
      </c>
      <c r="K375" s="18">
        <f t="shared" ca="1" si="288"/>
        <v>4.9289694108801466E-7</v>
      </c>
      <c r="L375" s="18">
        <f t="shared" ca="1" si="288"/>
        <v>1.8165842627444549E-6</v>
      </c>
      <c r="M375" s="18">
        <f t="shared" ca="1" si="288"/>
        <v>3.0298332812114349E-8</v>
      </c>
      <c r="N375" s="18">
        <f t="shared" ca="1" si="288"/>
        <v>1.4499691940431398E-7</v>
      </c>
      <c r="O375" s="18">
        <f t="shared" ca="1" si="288"/>
        <v>2.2221803812430353E-8</v>
      </c>
      <c r="P375" s="18">
        <f t="shared" ca="1" si="288"/>
        <v>1.3940558421363836E-7</v>
      </c>
      <c r="Q375" s="18">
        <f t="shared" ca="1" si="288"/>
        <v>1.8378271297440637E-8</v>
      </c>
      <c r="R375" s="18">
        <f t="shared" ca="1" si="288"/>
        <v>7.8673068915851874E-8</v>
      </c>
      <c r="S375" s="18">
        <f t="shared" ca="1" si="288"/>
        <v>1.9282069880525273E-9</v>
      </c>
      <c r="T375" s="18">
        <f t="shared" ca="1" si="288"/>
        <v>1.0075205607412639E-8</v>
      </c>
      <c r="U375" s="18">
        <f t="shared" ca="1" si="288"/>
        <v>8.994378305912505E-10</v>
      </c>
      <c r="V375" s="18">
        <f t="shared" ca="1" si="288"/>
        <v>2.1042628791608269E-9</v>
      </c>
      <c r="W375" s="18">
        <f t="shared" ca="1" si="288"/>
        <v>7.2418852085225906E-10</v>
      </c>
      <c r="X375" s="18">
        <f t="shared" ca="1" si="288"/>
        <v>2.9954816479021568E-9</v>
      </c>
      <c r="Y375" s="18">
        <f t="shared" ca="1" si="288"/>
        <v>3.4309378925952356E-10</v>
      </c>
      <c r="Z375" s="18">
        <f t="shared" ca="1" si="288"/>
        <v>9.7003329514773746E-10</v>
      </c>
      <c r="AA375" s="18">
        <f t="shared" ca="1" si="288"/>
        <v>5.3383922024510657E-10</v>
      </c>
      <c r="AB375" s="18">
        <f t="shared" ca="1" si="288"/>
        <v>1.0516121280519719E-9</v>
      </c>
      <c r="AC375" s="18">
        <f t="shared" ca="1" si="288"/>
        <v>1.1238124809042808E-9</v>
      </c>
      <c r="AD375" s="18">
        <f t="shared" ca="1" si="288"/>
        <v>1.4850123549994798E-8</v>
      </c>
      <c r="AE375" s="18">
        <f t="shared" ca="1" si="288"/>
        <v>1.4858980473858056E-10</v>
      </c>
      <c r="AF375" s="18">
        <f t="shared" ca="1" si="288"/>
        <v>6.3007835378604966E-10</v>
      </c>
    </row>
    <row r="376" spans="4:32" x14ac:dyDescent="0.15">
      <c r="D376" s="18">
        <f t="shared" si="250"/>
        <v>89.716999999999999</v>
      </c>
      <c r="E376" s="18">
        <f t="shared" ref="E376:AF376" ca="1" si="289">E$4*E212^E$5/(E130^E$6)*E294</f>
        <v>5.9250251529138417E-2</v>
      </c>
      <c r="F376" s="18">
        <f t="shared" ca="1" si="289"/>
        <v>3.2397383936224257E-3</v>
      </c>
      <c r="G376" s="18">
        <f t="shared" ca="1" si="289"/>
        <v>5.9646611844498758E-6</v>
      </c>
      <c r="H376" s="18">
        <f t="shared" ca="1" si="289"/>
        <v>1.1418203020718279E-6</v>
      </c>
      <c r="I376" s="18">
        <f t="shared" ca="1" si="289"/>
        <v>2.2939390266534364E-6</v>
      </c>
      <c r="J376" s="18">
        <f t="shared" ca="1" si="289"/>
        <v>5.7073507866665435E-6</v>
      </c>
      <c r="K376" s="18">
        <f t="shared" ca="1" si="289"/>
        <v>8.0970032886721528E-7</v>
      </c>
      <c r="L376" s="18">
        <f t="shared" ca="1" si="289"/>
        <v>2.8913385201956652E-6</v>
      </c>
      <c r="M376" s="18">
        <f t="shared" ca="1" si="289"/>
        <v>4.9250457299498817E-8</v>
      </c>
      <c r="N376" s="18">
        <f t="shared" ca="1" si="289"/>
        <v>2.3388616370306828E-7</v>
      </c>
      <c r="O376" s="18">
        <f t="shared" ca="1" si="289"/>
        <v>3.6034633833450592E-8</v>
      </c>
      <c r="P376" s="18">
        <f t="shared" ca="1" si="289"/>
        <v>2.2126863116692418E-7</v>
      </c>
      <c r="Q376" s="18">
        <f t="shared" ca="1" si="289"/>
        <v>2.9283202519533385E-8</v>
      </c>
      <c r="R376" s="18">
        <f t="shared" ca="1" si="289"/>
        <v>1.2340625709430263E-7</v>
      </c>
      <c r="S376" s="18">
        <f t="shared" ca="1" si="289"/>
        <v>3.1174987469006031E-9</v>
      </c>
      <c r="T376" s="18">
        <f t="shared" ca="1" si="289"/>
        <v>1.5887537596106115E-8</v>
      </c>
      <c r="U376" s="18">
        <f t="shared" ca="1" si="289"/>
        <v>1.4760044553138542E-9</v>
      </c>
      <c r="V376" s="18">
        <f t="shared" ca="1" si="289"/>
        <v>3.3856775873143923E-9</v>
      </c>
      <c r="W376" s="18">
        <f t="shared" ca="1" si="289"/>
        <v>1.1934199403164974E-9</v>
      </c>
      <c r="X376" s="18">
        <f t="shared" ca="1" si="289"/>
        <v>4.6781311512748262E-9</v>
      </c>
      <c r="Y376" s="18">
        <f t="shared" ca="1" si="289"/>
        <v>5.4981153948519972E-10</v>
      </c>
      <c r="Z376" s="18">
        <f t="shared" ca="1" si="289"/>
        <v>1.5652940072265082E-9</v>
      </c>
      <c r="AA376" s="18">
        <f t="shared" ca="1" si="289"/>
        <v>8.4758627119614369E-10</v>
      </c>
      <c r="AB376" s="18">
        <f t="shared" ca="1" si="289"/>
        <v>1.643897559481038E-9</v>
      </c>
      <c r="AC376" s="18">
        <f t="shared" ca="1" si="289"/>
        <v>1.7264979481690042E-9</v>
      </c>
      <c r="AD376" s="18">
        <f t="shared" ca="1" si="289"/>
        <v>2.2262658124900642E-8</v>
      </c>
      <c r="AE376" s="18">
        <f t="shared" ca="1" si="289"/>
        <v>2.2123767623297726E-10</v>
      </c>
      <c r="AF376" s="18">
        <f t="shared" ca="1" si="289"/>
        <v>9.3111443968490791E-10</v>
      </c>
    </row>
    <row r="377" spans="4:32" x14ac:dyDescent="0.15">
      <c r="D377" s="18">
        <f t="shared" si="250"/>
        <v>112.95</v>
      </c>
      <c r="E377" s="18">
        <f t="shared" ref="E377:AF377" ca="1" si="290">E$4*E213^E$5/(E131^E$6)*E295</f>
        <v>8.3738928190445705E-2</v>
      </c>
      <c r="F377" s="18">
        <f t="shared" ca="1" si="290"/>
        <v>4.5944460247765049E-3</v>
      </c>
      <c r="G377" s="18">
        <f t="shared" ca="1" si="290"/>
        <v>8.6116995852823056E-6</v>
      </c>
      <c r="H377" s="18">
        <f t="shared" ca="1" si="290"/>
        <v>1.7203212349672098E-6</v>
      </c>
      <c r="I377" s="18">
        <f t="shared" ca="1" si="290"/>
        <v>3.4454130261415541E-6</v>
      </c>
      <c r="J377" s="18">
        <f t="shared" ca="1" si="290"/>
        <v>8.3859256787510605E-6</v>
      </c>
      <c r="K377" s="18">
        <f t="shared" ca="1" si="290"/>
        <v>1.2141554743500997E-6</v>
      </c>
      <c r="L377" s="18">
        <f t="shared" ca="1" si="290"/>
        <v>4.2289560248370585E-6</v>
      </c>
      <c r="M377" s="18">
        <f t="shared" ca="1" si="290"/>
        <v>7.3318552113128039E-8</v>
      </c>
      <c r="N377" s="18">
        <f t="shared" ca="1" si="290"/>
        <v>3.4612411932127726E-7</v>
      </c>
      <c r="O377" s="18">
        <f t="shared" ca="1" si="290"/>
        <v>5.3739809682091253E-8</v>
      </c>
      <c r="P377" s="18">
        <f t="shared" ca="1" si="290"/>
        <v>3.2417273791813702E-7</v>
      </c>
      <c r="Q377" s="18">
        <f t="shared" ca="1" si="290"/>
        <v>4.3175844756283901E-8</v>
      </c>
      <c r="R377" s="18">
        <f t="shared" ca="1" si="290"/>
        <v>1.7950471644662509E-7</v>
      </c>
      <c r="S377" s="18">
        <f t="shared" ca="1" si="290"/>
        <v>4.6659555698877944E-9</v>
      </c>
      <c r="T377" s="18">
        <f t="shared" ca="1" si="290"/>
        <v>2.3238857998159187E-8</v>
      </c>
      <c r="U377" s="18">
        <f t="shared" ca="1" si="290"/>
        <v>2.2393167895323676E-9</v>
      </c>
      <c r="V377" s="18">
        <f t="shared" ca="1" si="290"/>
        <v>5.067528883712017E-9</v>
      </c>
      <c r="W377" s="18">
        <f t="shared" ca="1" si="290"/>
        <v>1.8208644733008193E-9</v>
      </c>
      <c r="X377" s="18">
        <f t="shared" ca="1" si="290"/>
        <v>6.8423398170391878E-9</v>
      </c>
      <c r="Y377" s="18">
        <f t="shared" ca="1" si="290"/>
        <v>8.2392845716515178E-10</v>
      </c>
      <c r="Z377" s="18">
        <f t="shared" ca="1" si="290"/>
        <v>2.3565497795198898E-9</v>
      </c>
      <c r="AA377" s="18">
        <f t="shared" ca="1" si="290"/>
        <v>1.262426082244492E-9</v>
      </c>
      <c r="AB377" s="18">
        <f t="shared" ca="1" si="290"/>
        <v>2.4232923958232795E-9</v>
      </c>
      <c r="AC377" s="18">
        <f t="shared" ca="1" si="290"/>
        <v>2.5017522237665995E-9</v>
      </c>
      <c r="AD377" s="18">
        <f t="shared" ca="1" si="290"/>
        <v>3.1671629888550338E-8</v>
      </c>
      <c r="AE377" s="18">
        <f t="shared" ca="1" si="290"/>
        <v>3.1367869908551052E-10</v>
      </c>
      <c r="AF377" s="18">
        <f t="shared" ca="1" si="290"/>
        <v>1.3161147206673675E-9</v>
      </c>
    </row>
    <row r="378" spans="4:32" x14ac:dyDescent="0.15">
      <c r="D378" s="18">
        <f t="shared" si="250"/>
        <v>142.19</v>
      </c>
      <c r="E378" s="18">
        <f t="shared" ref="E378:AF378" ca="1" si="291">E$4*E214^E$5/(E132^E$6)*E296</f>
        <v>0.10928179329470013</v>
      </c>
      <c r="F378" s="18">
        <f t="shared" ca="1" si="291"/>
        <v>6.011930005988435E-3</v>
      </c>
      <c r="G378" s="18">
        <f t="shared" ca="1" si="291"/>
        <v>1.1460417299026497E-5</v>
      </c>
      <c r="H378" s="18">
        <f t="shared" ca="1" si="291"/>
        <v>2.3746158227106154E-6</v>
      </c>
      <c r="I378" s="18">
        <f t="shared" ca="1" si="291"/>
        <v>4.7505939668660406E-6</v>
      </c>
      <c r="J378" s="18">
        <f t="shared" ca="1" si="291"/>
        <v>1.1394127827555535E-5</v>
      </c>
      <c r="K378" s="18">
        <f t="shared" ca="1" si="291"/>
        <v>1.678897304717008E-6</v>
      </c>
      <c r="L378" s="18">
        <f t="shared" ca="1" si="291"/>
        <v>5.7375889321043257E-6</v>
      </c>
      <c r="M378" s="18">
        <f t="shared" ca="1" si="291"/>
        <v>1.0094252401708579E-7</v>
      </c>
      <c r="N378" s="18">
        <f t="shared" ca="1" si="291"/>
        <v>4.7446961695023806E-7</v>
      </c>
      <c r="O378" s="18">
        <f t="shared" ca="1" si="291"/>
        <v>7.439041801797977E-8</v>
      </c>
      <c r="P378" s="18">
        <f t="shared" ca="1" si="291"/>
        <v>4.4226159179294126E-7</v>
      </c>
      <c r="Q378" s="18">
        <f t="shared" ca="1" si="291"/>
        <v>5.9406880977276034E-8</v>
      </c>
      <c r="R378" s="18">
        <f t="shared" ca="1" si="291"/>
        <v>2.441644709282849E-7</v>
      </c>
      <c r="S378" s="18">
        <f t="shared" ca="1" si="291"/>
        <v>6.5195946910710002E-9</v>
      </c>
      <c r="T378" s="18">
        <f t="shared" ca="1" si="291"/>
        <v>3.1795523456292505E-8</v>
      </c>
      <c r="U378" s="18">
        <f t="shared" ca="1" si="291"/>
        <v>3.1680832241666162E-9</v>
      </c>
      <c r="V378" s="18">
        <f t="shared" ca="1" si="291"/>
        <v>7.1108308701001744E-9</v>
      </c>
      <c r="W378" s="18">
        <f t="shared" ca="1" si="291"/>
        <v>2.594152363163393E-9</v>
      </c>
      <c r="X378" s="18">
        <f t="shared" ca="1" si="291"/>
        <v>9.4399102262572802E-9</v>
      </c>
      <c r="Y378" s="18">
        <f t="shared" ca="1" si="291"/>
        <v>1.163105170864878E-9</v>
      </c>
      <c r="Z378" s="18">
        <f t="shared" ca="1" si="291"/>
        <v>3.3351104186601278E-9</v>
      </c>
      <c r="AA378" s="18">
        <f t="shared" ca="1" si="291"/>
        <v>1.7761634333080053E-9</v>
      </c>
      <c r="AB378" s="18">
        <f t="shared" ca="1" si="291"/>
        <v>3.3901392786227469E-9</v>
      </c>
      <c r="AC378" s="18">
        <f t="shared" ca="1" si="291"/>
        <v>3.4409245982708078E-9</v>
      </c>
      <c r="AD378" s="18">
        <f t="shared" ca="1" si="291"/>
        <v>4.3001573509531607E-8</v>
      </c>
      <c r="AE378" s="18">
        <f t="shared" ca="1" si="291"/>
        <v>4.2574613688227151E-10</v>
      </c>
      <c r="AF378" s="18">
        <f t="shared" ca="1" si="291"/>
        <v>1.7880714540485584E-9</v>
      </c>
    </row>
    <row r="379" spans="4:32" x14ac:dyDescent="0.15">
      <c r="D379" s="18">
        <f t="shared" si="250"/>
        <v>179.01</v>
      </c>
      <c r="E379" s="18">
        <f t="shared" ref="E379:AF379" ca="1" si="292">E$4*E215^E$5/(E133^E$6)*E297</f>
        <v>0.14105346293677076</v>
      </c>
      <c r="F379" s="18">
        <f t="shared" ca="1" si="292"/>
        <v>7.7785277205131807E-3</v>
      </c>
      <c r="G379" s="18">
        <f t="shared" ca="1" si="292"/>
        <v>1.5106863257660597E-5</v>
      </c>
      <c r="H379" s="18">
        <f t="shared" ca="1" si="292"/>
        <v>3.2512413625042648E-6</v>
      </c>
      <c r="I379" s="18">
        <f t="shared" ca="1" si="292"/>
        <v>6.5081303533844385E-6</v>
      </c>
      <c r="J379" s="18">
        <f t="shared" ca="1" si="292"/>
        <v>1.540836154861917E-5</v>
      </c>
      <c r="K379" s="18">
        <f t="shared" ca="1" si="292"/>
        <v>2.3117312130558998E-6</v>
      </c>
      <c r="L379" s="18">
        <f t="shared" ca="1" si="292"/>
        <v>7.7577695186356434E-6</v>
      </c>
      <c r="M379" s="18">
        <f t="shared" ca="1" si="292"/>
        <v>1.3848588022375233E-7</v>
      </c>
      <c r="N379" s="18">
        <f t="shared" ca="1" si="292"/>
        <v>6.4845504922354164E-7</v>
      </c>
      <c r="O379" s="18">
        <f t="shared" ca="1" si="292"/>
        <v>1.026790935961347E-7</v>
      </c>
      <c r="P379" s="18">
        <f t="shared" ca="1" si="292"/>
        <v>6.0186958841393147E-7</v>
      </c>
      <c r="Q379" s="18">
        <f t="shared" ca="1" si="292"/>
        <v>8.1550389648240291E-8</v>
      </c>
      <c r="R379" s="18">
        <f t="shared" ca="1" si="292"/>
        <v>3.3142282445060603E-7</v>
      </c>
      <c r="S379" s="18">
        <f t="shared" ca="1" si="292"/>
        <v>9.0897915260215391E-9</v>
      </c>
      <c r="T379" s="18">
        <f t="shared" ca="1" si="292"/>
        <v>4.3424474000278387E-8</v>
      </c>
      <c r="U379" s="18">
        <f t="shared" ca="1" si="292"/>
        <v>4.4731423436673745E-9</v>
      </c>
      <c r="V379" s="18">
        <f t="shared" ca="1" si="292"/>
        <v>9.9588849458239181E-9</v>
      </c>
      <c r="W379" s="18">
        <f t="shared" ca="1" si="292"/>
        <v>3.6892133549205564E-9</v>
      </c>
      <c r="X379" s="18">
        <f t="shared" ca="1" si="292"/>
        <v>1.3003744824342824E-8</v>
      </c>
      <c r="Y379" s="18">
        <f t="shared" ca="1" si="292"/>
        <v>1.6392188626480042E-9</v>
      </c>
      <c r="Z379" s="18">
        <f t="shared" ca="1" si="292"/>
        <v>4.712467239863514E-9</v>
      </c>
      <c r="AA379" s="18">
        <f t="shared" ca="1" si="292"/>
        <v>2.495058591072859E-9</v>
      </c>
      <c r="AB379" s="18">
        <f t="shared" ca="1" si="292"/>
        <v>4.736126083322381E-9</v>
      </c>
      <c r="AC379" s="18">
        <f t="shared" ca="1" si="292"/>
        <v>4.7263768497641822E-9</v>
      </c>
      <c r="AD379" s="18">
        <f t="shared" ca="1" si="292"/>
        <v>5.8314779107311797E-8</v>
      </c>
      <c r="AE379" s="18">
        <f t="shared" ca="1" si="292"/>
        <v>5.7717537707712015E-10</v>
      </c>
      <c r="AF379" s="18">
        <f t="shared" ca="1" si="292"/>
        <v>2.426594248844136E-9</v>
      </c>
    </row>
    <row r="380" spans="4:32" x14ac:dyDescent="0.15">
      <c r="D380" s="18">
        <f t="shared" si="250"/>
        <v>225.36</v>
      </c>
      <c r="E380" s="18">
        <f t="shared" ref="E380:AF380" ca="1" si="293">E$4*E216^E$5/(E134^E$6)*E298</f>
        <v>0.17959175287776871</v>
      </c>
      <c r="F380" s="18">
        <f t="shared" ca="1" si="293"/>
        <v>9.926090536641622E-3</v>
      </c>
      <c r="G380" s="18">
        <f t="shared" ca="1" si="293"/>
        <v>1.9676903910383991E-5</v>
      </c>
      <c r="H380" s="18">
        <f t="shared" ca="1" si="293"/>
        <v>4.4063987266007027E-6</v>
      </c>
      <c r="I380" s="18">
        <f t="shared" ca="1" si="293"/>
        <v>8.8446805965363638E-6</v>
      </c>
      <c r="J380" s="18">
        <f t="shared" ca="1" si="293"/>
        <v>2.0713895289712293E-5</v>
      </c>
      <c r="K380" s="18">
        <f t="shared" ca="1" si="293"/>
        <v>3.1661689665402022E-6</v>
      </c>
      <c r="L380" s="18">
        <f t="shared" ca="1" si="293"/>
        <v>1.044204630388666E-5</v>
      </c>
      <c r="M380" s="18">
        <f t="shared" ca="1" si="293"/>
        <v>1.8916257059231708E-7</v>
      </c>
      <c r="N380" s="18">
        <f t="shared" ca="1" si="293"/>
        <v>8.8300522915400326E-7</v>
      </c>
      <c r="O380" s="18">
        <f t="shared" ca="1" si="293"/>
        <v>1.4122493385343008E-7</v>
      </c>
      <c r="P380" s="18">
        <f t="shared" ca="1" si="293"/>
        <v>8.1664861903877602E-7</v>
      </c>
      <c r="Q380" s="18">
        <f t="shared" ca="1" si="293"/>
        <v>1.1160408789988437E-7</v>
      </c>
      <c r="R380" s="18">
        <f t="shared" ca="1" si="293"/>
        <v>4.4868612638709041E-7</v>
      </c>
      <c r="S380" s="18">
        <f t="shared" ca="1" si="293"/>
        <v>1.2639553025124758E-8</v>
      </c>
      <c r="T380" s="18">
        <f t="shared" ca="1" si="293"/>
        <v>5.9160877839236075E-8</v>
      </c>
      <c r="U380" s="18">
        <f t="shared" ca="1" si="293"/>
        <v>6.2997935392773294E-9</v>
      </c>
      <c r="V380" s="18">
        <f t="shared" ca="1" si="293"/>
        <v>1.3911569373821025E-8</v>
      </c>
      <c r="W380" s="18">
        <f t="shared" ca="1" si="293"/>
        <v>5.2343470947628165E-9</v>
      </c>
      <c r="X380" s="18">
        <f t="shared" ca="1" si="293"/>
        <v>1.7877674185106969E-8</v>
      </c>
      <c r="Y380" s="18">
        <f t="shared" ca="1" si="293"/>
        <v>2.3052994358040365E-9</v>
      </c>
      <c r="Z380" s="18">
        <f t="shared" ca="1" si="293"/>
        <v>6.6446022070347714E-9</v>
      </c>
      <c r="AA380" s="18">
        <f t="shared" ca="1" si="293"/>
        <v>3.4979019332170888E-9</v>
      </c>
      <c r="AB380" s="18">
        <f t="shared" ca="1" si="293"/>
        <v>6.6040950504049037E-9</v>
      </c>
      <c r="AC380" s="18">
        <f t="shared" ca="1" si="293"/>
        <v>6.4812855332491396E-9</v>
      </c>
      <c r="AD380" s="18">
        <f t="shared" ca="1" si="293"/>
        <v>7.8958227561133401E-8</v>
      </c>
      <c r="AE380" s="18">
        <f t="shared" ca="1" si="293"/>
        <v>7.8128393780561659E-10</v>
      </c>
      <c r="AF380" s="18">
        <f t="shared" ca="1" si="293"/>
        <v>3.2883860310225929E-9</v>
      </c>
    </row>
    <row r="381" spans="4:32" x14ac:dyDescent="0.15">
      <c r="D381" s="18">
        <f t="shared" si="250"/>
        <v>283.70999999999998</v>
      </c>
      <c r="E381" s="18">
        <f t="shared" ref="E381:AF381" ca="1" si="294">E$4*E217^E$5/(E135^E$6)*E299</f>
        <v>0.22479345617667457</v>
      </c>
      <c r="F381" s="18">
        <f t="shared" ca="1" si="294"/>
        <v>1.2448750899928113E-2</v>
      </c>
      <c r="G381" s="18">
        <f t="shared" ca="1" si="294"/>
        <v>2.525003947397855E-5</v>
      </c>
      <c r="H381" s="18">
        <f t="shared" ca="1" si="294"/>
        <v>5.8957651502471502E-6</v>
      </c>
      <c r="I381" s="18">
        <f t="shared" ca="1" si="294"/>
        <v>1.1897416278315166E-5</v>
      </c>
      <c r="J381" s="18">
        <f t="shared" ca="1" si="294"/>
        <v>2.7638159036659071E-5</v>
      </c>
      <c r="K381" s="18">
        <f t="shared" ca="1" si="294"/>
        <v>4.3064634524496163E-6</v>
      </c>
      <c r="L381" s="18">
        <f t="shared" ca="1" si="294"/>
        <v>1.3975703739111935E-5</v>
      </c>
      <c r="M381" s="18">
        <f t="shared" ca="1" si="294"/>
        <v>2.5692511549936168E-7</v>
      </c>
      <c r="N381" s="18">
        <f t="shared" ca="1" si="294"/>
        <v>1.1966204632377178E-6</v>
      </c>
      <c r="O381" s="18">
        <f t="shared" ca="1" si="294"/>
        <v>1.9331318789339706E-7</v>
      </c>
      <c r="P381" s="18">
        <f t="shared" ca="1" si="294"/>
        <v>1.1035538237477971E-6</v>
      </c>
      <c r="Q381" s="18">
        <f t="shared" ca="1" si="294"/>
        <v>1.5214148920999102E-7</v>
      </c>
      <c r="R381" s="18">
        <f t="shared" ca="1" si="294"/>
        <v>6.0539616238010774E-7</v>
      </c>
      <c r="S381" s="18">
        <f t="shared" ca="1" si="294"/>
        <v>1.7510474892387652E-8</v>
      </c>
      <c r="T381" s="18">
        <f t="shared" ca="1" si="294"/>
        <v>8.0360830723776517E-8</v>
      </c>
      <c r="U381" s="18">
        <f t="shared" ca="1" si="294"/>
        <v>8.8439744036701108E-9</v>
      </c>
      <c r="V381" s="18">
        <f t="shared" ca="1" si="294"/>
        <v>1.9371454862700126E-8</v>
      </c>
      <c r="W381" s="18">
        <f t="shared" ca="1" si="294"/>
        <v>7.4044834572444874E-9</v>
      </c>
      <c r="X381" s="18">
        <f t="shared" ca="1" si="294"/>
        <v>2.451910575073619E-8</v>
      </c>
      <c r="Y381" s="18">
        <f t="shared" ca="1" si="294"/>
        <v>3.2332179360892771E-9</v>
      </c>
      <c r="Z381" s="18">
        <f t="shared" ca="1" si="294"/>
        <v>9.3436265032864573E-9</v>
      </c>
      <c r="AA381" s="18">
        <f t="shared" ca="1" si="294"/>
        <v>4.8909398100476517E-9</v>
      </c>
      <c r="AB381" s="18">
        <f t="shared" ca="1" si="294"/>
        <v>9.1868162146921247E-9</v>
      </c>
      <c r="AC381" s="18">
        <f t="shared" ca="1" si="294"/>
        <v>8.8677839101178244E-9</v>
      </c>
      <c r="AD381" s="18">
        <f t="shared" ca="1" si="294"/>
        <v>1.0669797542137243E-7</v>
      </c>
      <c r="AE381" s="18">
        <f t="shared" ca="1" si="294"/>
        <v>1.0555069737963317E-9</v>
      </c>
      <c r="AF381" s="18">
        <f t="shared" ca="1" si="294"/>
        <v>4.448273968980421E-9</v>
      </c>
    </row>
    <row r="382" spans="4:32" x14ac:dyDescent="0.15">
      <c r="D382" s="18">
        <f t="shared" si="250"/>
        <v>357.17</v>
      </c>
      <c r="E382" s="18">
        <f t="shared" ref="E382:AF382" ca="1" si="295">E$4*E218^E$5/(E136^E$6)*E300</f>
        <v>0.27545015726488764</v>
      </c>
      <c r="F382" s="18">
        <f t="shared" ca="1" si="295"/>
        <v>1.5279691056303968E-2</v>
      </c>
      <c r="G382" s="18">
        <f t="shared" ca="1" si="295"/>
        <v>3.1797637069389044E-5</v>
      </c>
      <c r="H382" s="18">
        <f t="shared" ca="1" si="295"/>
        <v>7.7605899802018915E-6</v>
      </c>
      <c r="I382" s="18">
        <f t="shared" ca="1" si="295"/>
        <v>1.5795362310895939E-5</v>
      </c>
      <c r="J382" s="18">
        <f t="shared" ca="1" si="295"/>
        <v>3.652485886100964E-5</v>
      </c>
      <c r="K382" s="18">
        <f t="shared" ca="1" si="295"/>
        <v>5.8045530520805179E-6</v>
      </c>
      <c r="L382" s="18">
        <f t="shared" ca="1" si="295"/>
        <v>1.8565589282552116E-5</v>
      </c>
      <c r="M382" s="18">
        <f t="shared" ca="1" si="295"/>
        <v>3.4637292267119405E-7</v>
      </c>
      <c r="N382" s="18">
        <f t="shared" ca="1" si="295"/>
        <v>1.6113737247613991E-6</v>
      </c>
      <c r="O382" s="18">
        <f t="shared" ca="1" si="295"/>
        <v>2.6299841494057924E-7</v>
      </c>
      <c r="P382" s="18">
        <f t="shared" ca="1" si="295"/>
        <v>1.4836778800152492E-6</v>
      </c>
      <c r="Q382" s="18">
        <f t="shared" ca="1" si="295"/>
        <v>2.0633264537532475E-7</v>
      </c>
      <c r="R382" s="18">
        <f t="shared" ca="1" si="295"/>
        <v>8.1327096079517867E-7</v>
      </c>
      <c r="S382" s="18">
        <f t="shared" ca="1" si="295"/>
        <v>2.4147864879219549E-8</v>
      </c>
      <c r="T382" s="18">
        <f t="shared" ca="1" si="295"/>
        <v>1.0872649180417187E-7</v>
      </c>
      <c r="U382" s="18">
        <f t="shared" ca="1" si="295"/>
        <v>1.2360707550808325E-8</v>
      </c>
      <c r="V382" s="18">
        <f t="shared" ca="1" si="295"/>
        <v>2.6855952034603149E-8</v>
      </c>
      <c r="W382" s="18">
        <f t="shared" ca="1" si="295"/>
        <v>1.0432515916832448E-8</v>
      </c>
      <c r="X382" s="18">
        <f t="shared" ca="1" si="295"/>
        <v>3.3514418919478344E-8</v>
      </c>
      <c r="Y382" s="18">
        <f t="shared" ca="1" si="295"/>
        <v>4.5179703335662646E-9</v>
      </c>
      <c r="Z382" s="18">
        <f t="shared" ca="1" si="295"/>
        <v>1.3092350576964466E-8</v>
      </c>
      <c r="AA382" s="18">
        <f t="shared" ca="1" si="295"/>
        <v>6.8164519229415017E-9</v>
      </c>
      <c r="AB382" s="18">
        <f t="shared" ca="1" si="295"/>
        <v>1.2740388175600384E-8</v>
      </c>
      <c r="AC382" s="18">
        <f t="shared" ca="1" si="295"/>
        <v>1.2097789083885985E-8</v>
      </c>
      <c r="AD382" s="18">
        <f t="shared" ca="1" si="295"/>
        <v>1.4379605866348218E-7</v>
      </c>
      <c r="AE382" s="18">
        <f t="shared" ca="1" si="295"/>
        <v>1.4222506015534348E-9</v>
      </c>
      <c r="AF382" s="18">
        <f t="shared" ca="1" si="295"/>
        <v>6.0030275391975421E-9</v>
      </c>
    </row>
    <row r="383" spans="4:32" x14ac:dyDescent="0.15">
      <c r="D383" s="18">
        <f t="shared" si="250"/>
        <v>449.65</v>
      </c>
      <c r="E383" s="18">
        <f t="shared" ref="E383:AF383" ca="1" si="296">E$4*E219^E$5/(E137^E$6)*E301</f>
        <v>0.3286820544339043</v>
      </c>
      <c r="F383" s="18">
        <f t="shared" ca="1" si="296"/>
        <v>1.82588232861669E-2</v>
      </c>
      <c r="G383" s="18">
        <f t="shared" ca="1" si="296"/>
        <v>3.910930725834011E-5</v>
      </c>
      <c r="H383" s="18">
        <f t="shared" ca="1" si="296"/>
        <v>1.0005901312547175E-5</v>
      </c>
      <c r="I383" s="18">
        <f t="shared" ca="1" si="296"/>
        <v>2.0620501601337789E-5</v>
      </c>
      <c r="J383" s="18">
        <f t="shared" ca="1" si="296"/>
        <v>4.7660541696156052E-5</v>
      </c>
      <c r="K383" s="18">
        <f t="shared" ca="1" si="296"/>
        <v>7.7324467556852786E-6</v>
      </c>
      <c r="L383" s="18">
        <f t="shared" ca="1" si="296"/>
        <v>2.4424260842740391E-5</v>
      </c>
      <c r="M383" s="18">
        <f t="shared" ca="1" si="296"/>
        <v>4.6250719125864093E-7</v>
      </c>
      <c r="N383" s="18">
        <f t="shared" ca="1" si="296"/>
        <v>2.1524150291479188E-6</v>
      </c>
      <c r="O383" s="18">
        <f t="shared" ca="1" si="296"/>
        <v>3.5486748516894759E-7</v>
      </c>
      <c r="P383" s="18">
        <f t="shared" ca="1" si="296"/>
        <v>1.980986231656871E-6</v>
      </c>
      <c r="Q383" s="18">
        <f t="shared" ca="1" si="296"/>
        <v>2.7796189808253609E-7</v>
      </c>
      <c r="R383" s="18">
        <f t="shared" ca="1" si="296"/>
        <v>1.0860403035368247E-6</v>
      </c>
      <c r="S383" s="18">
        <f t="shared" ca="1" si="296"/>
        <v>3.3092724706259455E-8</v>
      </c>
      <c r="T383" s="18">
        <f t="shared" ca="1" si="296"/>
        <v>1.4630868560185684E-7</v>
      </c>
      <c r="U383" s="18">
        <f t="shared" ca="1" si="296"/>
        <v>1.7178668406088745E-8</v>
      </c>
      <c r="V383" s="18">
        <f t="shared" ca="1" si="296"/>
        <v>3.7024208797363307E-8</v>
      </c>
      <c r="W383" s="18">
        <f t="shared" ca="1" si="296"/>
        <v>1.4622715364592266E-8</v>
      </c>
      <c r="X383" s="18">
        <f t="shared" ca="1" si="296"/>
        <v>4.5608411071797466E-8</v>
      </c>
      <c r="Y383" s="18">
        <f t="shared" ca="1" si="296"/>
        <v>6.2831296909054965E-9</v>
      </c>
      <c r="Z383" s="18">
        <f t="shared" ca="1" si="296"/>
        <v>1.825952128843583E-8</v>
      </c>
      <c r="AA383" s="18">
        <f t="shared" ca="1" si="296"/>
        <v>9.4562771314599065E-9</v>
      </c>
      <c r="AB383" s="18">
        <f t="shared" ca="1" si="296"/>
        <v>1.7593702800976625E-8</v>
      </c>
      <c r="AC383" s="18">
        <f t="shared" ca="1" si="296"/>
        <v>1.6440951458493653E-8</v>
      </c>
      <c r="AD383" s="18">
        <f t="shared" ca="1" si="296"/>
        <v>1.9313623374092837E-7</v>
      </c>
      <c r="AE383" s="18">
        <f t="shared" ca="1" si="296"/>
        <v>1.9100652204707249E-9</v>
      </c>
      <c r="AF383" s="18">
        <f t="shared" ca="1" si="296"/>
        <v>8.0753703249293874E-9</v>
      </c>
    </row>
    <row r="384" spans="4:32" x14ac:dyDescent="0.15">
      <c r="D384" s="18">
        <f t="shared" si="250"/>
        <v>566.07000000000005</v>
      </c>
      <c r="E384" s="18">
        <f t="shared" ref="E384:AF384" ca="1" si="297">E$4*E220^E$5/(E138^E$6)*E302</f>
        <v>0.37963889882368118</v>
      </c>
      <c r="F384" s="18">
        <f t="shared" ca="1" si="297"/>
        <v>2.1111780246919499E-2</v>
      </c>
      <c r="G384" s="18">
        <f t="shared" ca="1" si="297"/>
        <v>4.6710070641494009E-5</v>
      </c>
      <c r="H384" s="18">
        <f t="shared" ca="1" si="297"/>
        <v>1.2565983883785068E-5</v>
      </c>
      <c r="I384" s="18">
        <f t="shared" ca="1" si="297"/>
        <v>2.6345537730976374E-5</v>
      </c>
      <c r="J384" s="18">
        <f t="shared" ca="1" si="297"/>
        <v>6.118348748016359E-5</v>
      </c>
      <c r="K384" s="18">
        <f t="shared" ca="1" si="297"/>
        <v>1.014699604395924E-5</v>
      </c>
      <c r="L384" s="18">
        <f t="shared" ca="1" si="297"/>
        <v>3.1732387661925998E-5</v>
      </c>
      <c r="M384" s="18">
        <f t="shared" ca="1" si="297"/>
        <v>6.096741770377568E-7</v>
      </c>
      <c r="N384" s="18">
        <f t="shared" ca="1" si="297"/>
        <v>2.8439809264657159E-6</v>
      </c>
      <c r="O384" s="18">
        <f t="shared" ca="1" si="297"/>
        <v>4.7386226386103857E-7</v>
      </c>
      <c r="P384" s="18">
        <f t="shared" ca="1" si="297"/>
        <v>2.6211011783133463E-6</v>
      </c>
      <c r="Q384" s="18">
        <f t="shared" ca="1" si="297"/>
        <v>3.7105051657965312E-7</v>
      </c>
      <c r="R384" s="18">
        <f t="shared" ca="1" si="297"/>
        <v>1.4391284193485396E-6</v>
      </c>
      <c r="S384" s="18">
        <f t="shared" ca="1" si="297"/>
        <v>4.4980289846284891E-8</v>
      </c>
      <c r="T384" s="18">
        <f t="shared" ca="1" si="297"/>
        <v>1.9552596499894307E-7</v>
      </c>
      <c r="U384" s="18">
        <f t="shared" ca="1" si="297"/>
        <v>2.3694140378737156E-8</v>
      </c>
      <c r="V384" s="18">
        <f t="shared" ca="1" si="297"/>
        <v>5.0657792980606386E-8</v>
      </c>
      <c r="W384" s="18">
        <f t="shared" ca="1" si="297"/>
        <v>2.0354838471699841E-8</v>
      </c>
      <c r="X384" s="18">
        <f t="shared" ca="1" si="297"/>
        <v>6.1705061096365779E-8</v>
      </c>
      <c r="Y384" s="18">
        <f t="shared" ca="1" si="297"/>
        <v>8.6818882925457068E-9</v>
      </c>
      <c r="Z384" s="18">
        <f t="shared" ca="1" si="297"/>
        <v>2.5307658469630907E-8</v>
      </c>
      <c r="AA384" s="18">
        <f t="shared" ca="1" si="297"/>
        <v>1.3040072769209887E-8</v>
      </c>
      <c r="AB384" s="18">
        <f t="shared" ca="1" si="297"/>
        <v>2.4163570019177927E-8</v>
      </c>
      <c r="AC384" s="18">
        <f t="shared" ca="1" si="297"/>
        <v>2.2229977153562991E-8</v>
      </c>
      <c r="AD384" s="18">
        <f t="shared" ca="1" si="297"/>
        <v>2.5819665057144357E-7</v>
      </c>
      <c r="AE384" s="18">
        <f t="shared" ca="1" si="297"/>
        <v>2.5532523493191968E-9</v>
      </c>
      <c r="AF384" s="18">
        <f t="shared" ca="1" si="297"/>
        <v>1.081674409512536E-8</v>
      </c>
    </row>
    <row r="385" spans="4:32" x14ac:dyDescent="0.15">
      <c r="D385" s="18">
        <f t="shared" si="250"/>
        <v>712.64</v>
      </c>
      <c r="E385" s="18">
        <f t="shared" ref="E385:AF385" ca="1" si="298">E$4*E221^E$5/(E139^E$6)*E303</f>
        <v>0.42140097773467888</v>
      </c>
      <c r="F385" s="18">
        <f t="shared" ca="1" si="298"/>
        <v>2.3454345272570617E-2</v>
      </c>
      <c r="G385" s="18">
        <f t="shared" ca="1" si="298"/>
        <v>5.3795456729132246E-5</v>
      </c>
      <c r="H385" s="18">
        <f t="shared" ca="1" si="298"/>
        <v>1.5269949657365728E-5</v>
      </c>
      <c r="I385" s="18">
        <f t="shared" ca="1" si="298"/>
        <v>3.2745889919139355E-5</v>
      </c>
      <c r="J385" s="18">
        <f t="shared" ca="1" si="298"/>
        <v>7.690043740303843E-5</v>
      </c>
      <c r="K385" s="18">
        <f t="shared" ca="1" si="298"/>
        <v>1.3053183087647672E-5</v>
      </c>
      <c r="L385" s="18">
        <f t="shared" ca="1" si="298"/>
        <v>4.053480759818354E-5</v>
      </c>
      <c r="M385" s="18">
        <f t="shared" ca="1" si="298"/>
        <v>7.9057270143942499E-7</v>
      </c>
      <c r="N385" s="18">
        <f t="shared" ca="1" si="298"/>
        <v>3.704717983651841E-6</v>
      </c>
      <c r="O385" s="18">
        <f t="shared" ca="1" si="298"/>
        <v>6.2391190389039114E-7</v>
      </c>
      <c r="P385" s="18">
        <f t="shared" ca="1" si="298"/>
        <v>3.4266641247650804E-6</v>
      </c>
      <c r="Q385" s="18">
        <f t="shared" ca="1" si="298"/>
        <v>4.895871303380725E-7</v>
      </c>
      <c r="R385" s="18">
        <f t="shared" ca="1" si="298"/>
        <v>1.8873308056709555E-6</v>
      </c>
      <c r="S385" s="18">
        <f t="shared" ca="1" si="298"/>
        <v>6.0476125536516077E-8</v>
      </c>
      <c r="T385" s="18">
        <f t="shared" ca="1" si="298"/>
        <v>2.5887462094863536E-7</v>
      </c>
      <c r="U385" s="18">
        <f t="shared" ca="1" si="298"/>
        <v>3.2352246162129838E-8</v>
      </c>
      <c r="V385" s="18">
        <f t="shared" ca="1" si="298"/>
        <v>6.862410466595202E-8</v>
      </c>
      <c r="W385" s="18">
        <f t="shared" ca="1" si="298"/>
        <v>2.8075272791206815E-8</v>
      </c>
      <c r="X385" s="18">
        <f t="shared" ca="1" si="298"/>
        <v>8.2842815803345873E-8</v>
      </c>
      <c r="Y385" s="18">
        <f t="shared" ca="1" si="298"/>
        <v>1.1895178604865823E-8</v>
      </c>
      <c r="Z385" s="18">
        <f t="shared" ca="1" si="298"/>
        <v>3.4779460077646231E-8</v>
      </c>
      <c r="AA385" s="18">
        <f t="shared" ca="1" si="298"/>
        <v>1.7839617156252747E-8</v>
      </c>
      <c r="AB385" s="18">
        <f t="shared" ca="1" si="298"/>
        <v>3.293960369706424E-8</v>
      </c>
      <c r="AC385" s="18">
        <f t="shared" ca="1" si="298"/>
        <v>2.9850293827007828E-8</v>
      </c>
      <c r="AD385" s="18">
        <f t="shared" ca="1" si="298"/>
        <v>3.43017903359016E-7</v>
      </c>
      <c r="AE385" s="18">
        <f t="shared" ca="1" si="298"/>
        <v>3.3923325574237698E-9</v>
      </c>
      <c r="AF385" s="18">
        <f t="shared" ca="1" si="298"/>
        <v>1.4406270744147692E-8</v>
      </c>
    </row>
    <row r="386" spans="4:32" x14ac:dyDescent="0.15">
      <c r="D386" s="18">
        <f t="shared" si="250"/>
        <v>897.16</v>
      </c>
      <c r="E386" s="18">
        <f t="shared" ref="E386:AF386" ca="1" si="299">E$4*E222^E$5/(E140^E$6)*E304</f>
        <v>0.44620144370459924</v>
      </c>
      <c r="F386" s="18">
        <f t="shared" ca="1" si="299"/>
        <v>2.484766069429159E-2</v>
      </c>
      <c r="G386" s="18">
        <f t="shared" ca="1" si="299"/>
        <v>5.9294762409721278E-5</v>
      </c>
      <c r="H386" s="18">
        <f t="shared" ca="1" si="299"/>
        <v>1.7813444250478425E-5</v>
      </c>
      <c r="I386" s="18">
        <f t="shared" ca="1" si="299"/>
        <v>3.9315665914300819E-5</v>
      </c>
      <c r="J386" s="18">
        <f t="shared" ca="1" si="299"/>
        <v>9.4069880612827718E-5</v>
      </c>
      <c r="K386" s="18">
        <f t="shared" ca="1" si="299"/>
        <v>1.6368561422079073E-5</v>
      </c>
      <c r="L386" s="18">
        <f t="shared" ca="1" si="299"/>
        <v>5.0675360320546368E-5</v>
      </c>
      <c r="M386" s="18">
        <f t="shared" ca="1" si="299"/>
        <v>1.0031593487961848E-6</v>
      </c>
      <c r="N386" s="18">
        <f t="shared" ca="1" si="299"/>
        <v>4.7370135224892109E-6</v>
      </c>
      <c r="O386" s="18">
        <f t="shared" ca="1" si="299"/>
        <v>8.0642745816256181E-7</v>
      </c>
      <c r="P386" s="18">
        <f t="shared" ca="1" si="299"/>
        <v>4.4094326596167989E-6</v>
      </c>
      <c r="Q386" s="18">
        <f t="shared" ca="1" si="299"/>
        <v>6.3589195478666126E-7</v>
      </c>
      <c r="R386" s="18">
        <f t="shared" ca="1" si="299"/>
        <v>2.4416647527880505E-6</v>
      </c>
      <c r="S386" s="18">
        <f t="shared" ca="1" si="299"/>
        <v>8.0155995965901913E-8</v>
      </c>
      <c r="T386" s="18">
        <f t="shared" ca="1" si="299"/>
        <v>3.3847631670491175E-7</v>
      </c>
      <c r="U386" s="18">
        <f t="shared" ca="1" si="299"/>
        <v>4.3592377784317935E-8</v>
      </c>
      <c r="V386" s="18">
        <f t="shared" ca="1" si="299"/>
        <v>9.1734297011694188E-8</v>
      </c>
      <c r="W386" s="18">
        <f t="shared" ca="1" si="299"/>
        <v>3.8241621397553068E-8</v>
      </c>
      <c r="X386" s="18">
        <f t="shared" ca="1" si="299"/>
        <v>1.1005611968096635E-7</v>
      </c>
      <c r="Y386" s="18">
        <f t="shared" ca="1" si="299"/>
        <v>1.6114004867946074E-8</v>
      </c>
      <c r="Z386" s="18">
        <f t="shared" ca="1" si="299"/>
        <v>4.7267166013071216E-8</v>
      </c>
      <c r="AA386" s="18">
        <f t="shared" ca="1" si="299"/>
        <v>2.4146424562018817E-8</v>
      </c>
      <c r="AB386" s="18">
        <f t="shared" ca="1" si="299"/>
        <v>4.4460620509061489E-8</v>
      </c>
      <c r="AC386" s="18">
        <f t="shared" ca="1" si="299"/>
        <v>3.9716020196770296E-8</v>
      </c>
      <c r="AD386" s="18">
        <f t="shared" ca="1" si="299"/>
        <v>4.5193713915579843E-7</v>
      </c>
      <c r="AE386" s="18">
        <f t="shared" ca="1" si="299"/>
        <v>4.4701677807511715E-9</v>
      </c>
      <c r="AF386" s="18">
        <f t="shared" ca="1" si="299"/>
        <v>1.9038731906659454E-8</v>
      </c>
    </row>
    <row r="387" spans="4:32" x14ac:dyDescent="0.15">
      <c r="D387" s="18">
        <f t="shared" si="250"/>
        <v>1129.5</v>
      </c>
      <c r="E387" s="18">
        <f t="shared" ref="E387:AF387" ca="1" si="300">E$4*E223^E$5/(E141^E$6)*E305</f>
        <v>0.40938732117142157</v>
      </c>
      <c r="F387" s="18">
        <f t="shared" ca="1" si="300"/>
        <v>2.2790256290824443E-2</v>
      </c>
      <c r="G387" s="18">
        <f t="shared" ca="1" si="300"/>
        <v>5.6032668666409706E-5</v>
      </c>
      <c r="H387" s="18">
        <f t="shared" ca="1" si="300"/>
        <v>1.7452401734054973E-5</v>
      </c>
      <c r="I387" s="18">
        <f t="shared" ca="1" si="300"/>
        <v>3.9610975400713577E-5</v>
      </c>
      <c r="J387" s="18">
        <f t="shared" ca="1" si="300"/>
        <v>9.7212939271409894E-5</v>
      </c>
      <c r="K387" s="18">
        <f t="shared" ca="1" si="300"/>
        <v>1.7171832008389605E-5</v>
      </c>
      <c r="L387" s="18">
        <f t="shared" ca="1" si="300"/>
        <v>5.3534054302487772E-5</v>
      </c>
      <c r="M387" s="18">
        <f t="shared" ca="1" si="300"/>
        <v>1.0672676110307656E-6</v>
      </c>
      <c r="N387" s="18">
        <f t="shared" ca="1" si="300"/>
        <v>5.0881850849214646E-6</v>
      </c>
      <c r="O387" s="18">
        <f t="shared" ca="1" si="300"/>
        <v>8.7085032539128328E-7</v>
      </c>
      <c r="P387" s="18">
        <f t="shared" ca="1" si="300"/>
        <v>4.7801283262852399E-6</v>
      </c>
      <c r="Q387" s="18">
        <f t="shared" ca="1" si="300"/>
        <v>6.9238161104607481E-7</v>
      </c>
      <c r="R387" s="18">
        <f t="shared" ca="1" si="300"/>
        <v>2.6649572640902161E-6</v>
      </c>
      <c r="S387" s="18">
        <f t="shared" ca="1" si="300"/>
        <v>8.830294434215777E-8</v>
      </c>
      <c r="T387" s="18">
        <f t="shared" ca="1" si="300"/>
        <v>3.721837295557332E-7</v>
      </c>
      <c r="U387" s="18">
        <f t="shared" ca="1" si="300"/>
        <v>4.8476674196911317E-8</v>
      </c>
      <c r="V387" s="18">
        <f t="shared" ca="1" si="300"/>
        <v>1.0167636617887404E-7</v>
      </c>
      <c r="W387" s="18">
        <f t="shared" ca="1" si="300"/>
        <v>4.2840495914010484E-8</v>
      </c>
      <c r="X387" s="18">
        <f t="shared" ca="1" si="300"/>
        <v>1.2237076908940394E-7</v>
      </c>
      <c r="Y387" s="18">
        <f t="shared" ca="1" si="300"/>
        <v>1.8039164763318533E-8</v>
      </c>
      <c r="Z387" s="18">
        <f t="shared" ca="1" si="300"/>
        <v>5.3016968567862251E-8</v>
      </c>
      <c r="AA387" s="18">
        <f t="shared" ca="1" si="300"/>
        <v>2.7057384215898387E-8</v>
      </c>
      <c r="AB387" s="18">
        <f t="shared" ca="1" si="300"/>
        <v>4.9845838905783566E-8</v>
      </c>
      <c r="AC387" s="18">
        <f t="shared" ca="1" si="300"/>
        <v>4.4305378023378315E-8</v>
      </c>
      <c r="AD387" s="18">
        <f t="shared" ca="1" si="300"/>
        <v>5.0278395049786107E-7</v>
      </c>
      <c r="AE387" s="18">
        <f t="shared" ca="1" si="300"/>
        <v>4.9758799594045464E-9</v>
      </c>
      <c r="AF387" s="18">
        <f t="shared" ca="1" si="300"/>
        <v>2.1242477331316268E-8</v>
      </c>
    </row>
    <row r="388" spans="4:32" x14ac:dyDescent="0.15">
      <c r="D388" s="18">
        <f t="shared" si="250"/>
        <v>1421.9</v>
      </c>
      <c r="E388" s="18">
        <f t="shared" ref="E388:AF388" ca="1" si="301">E$4*E224^E$5/(E142^E$6)*E306</f>
        <v>0.3349490527549806</v>
      </c>
      <c r="F388" s="18">
        <f t="shared" ca="1" si="301"/>
        <v>1.8625175740083631E-2</v>
      </c>
      <c r="G388" s="18">
        <f t="shared" ca="1" si="301"/>
        <v>4.6740400973344564E-5</v>
      </c>
      <c r="H388" s="18">
        <f t="shared" ca="1" si="301"/>
        <v>1.4811358171079266E-5</v>
      </c>
      <c r="I388" s="18">
        <f t="shared" ca="1" si="301"/>
        <v>3.4487579792252807E-5</v>
      </c>
      <c r="J388" s="18">
        <f t="shared" ca="1" si="301"/>
        <v>8.7158498462913328E-5</v>
      </c>
      <c r="K388" s="18">
        <f t="shared" ca="1" si="301"/>
        <v>1.548756175456969E-5</v>
      </c>
      <c r="L388" s="18">
        <f t="shared" ca="1" si="301"/>
        <v>4.9001275740496382E-5</v>
      </c>
      <c r="M388" s="18">
        <f t="shared" ca="1" si="301"/>
        <v>9.7696592708945291E-7</v>
      </c>
      <c r="N388" s="18">
        <f t="shared" ca="1" si="301"/>
        <v>4.7068855623441856E-6</v>
      </c>
      <c r="O388" s="18">
        <f t="shared" ca="1" si="301"/>
        <v>8.0590024503297586E-7</v>
      </c>
      <c r="P388" s="18">
        <f t="shared" ca="1" si="301"/>
        <v>4.4689446277262265E-6</v>
      </c>
      <c r="Q388" s="18">
        <f t="shared" ca="1" si="301"/>
        <v>6.4748481972664239E-7</v>
      </c>
      <c r="R388" s="18">
        <f t="shared" ca="1" si="301"/>
        <v>2.5100734332332805E-6</v>
      </c>
      <c r="S388" s="18">
        <f t="shared" ca="1" si="301"/>
        <v>8.2868475798479405E-8</v>
      </c>
      <c r="T388" s="18">
        <f t="shared" ca="1" si="301"/>
        <v>3.5197762227265007E-7</v>
      </c>
      <c r="U388" s="18">
        <f t="shared" ca="1" si="301"/>
        <v>4.5636185661658439E-8</v>
      </c>
      <c r="V388" s="18">
        <f t="shared" ca="1" si="301"/>
        <v>9.5788965866643021E-8</v>
      </c>
      <c r="W388" s="18">
        <f t="shared" ca="1" si="301"/>
        <v>4.0467056188626865E-8</v>
      </c>
      <c r="X388" s="18">
        <f t="shared" ca="1" si="301"/>
        <v>1.1649078209397051E-7</v>
      </c>
      <c r="Y388" s="18">
        <f t="shared" ca="1" si="301"/>
        <v>1.7097695496736752E-8</v>
      </c>
      <c r="Z388" s="18">
        <f t="shared" ca="1" si="301"/>
        <v>5.0293765229644332E-8</v>
      </c>
      <c r="AA388" s="18">
        <f t="shared" ca="1" si="301"/>
        <v>2.5709966634872534E-8</v>
      </c>
      <c r="AB388" s="18">
        <f t="shared" ca="1" si="301"/>
        <v>4.7501593740589788E-8</v>
      </c>
      <c r="AC388" s="18">
        <f t="shared" ca="1" si="301"/>
        <v>4.2357546969286928E-8</v>
      </c>
      <c r="AD388" s="18">
        <f t="shared" ca="1" si="301"/>
        <v>4.8236514745954716E-7</v>
      </c>
      <c r="AE388" s="18">
        <f t="shared" ca="1" si="301"/>
        <v>4.7766522013056172E-9</v>
      </c>
      <c r="AF388" s="18">
        <f t="shared" ca="1" si="301"/>
        <v>2.0428311034632056E-8</v>
      </c>
    </row>
    <row r="389" spans="4:32" x14ac:dyDescent="0.15">
      <c r="D389" s="18">
        <f t="shared" si="250"/>
        <v>1790.1</v>
      </c>
      <c r="E389" s="18">
        <f t="shared" ref="E389:AF389" ca="1" si="302">E$4*E225^E$5/(E143^E$6)*E307</f>
        <v>0.26570806597646685</v>
      </c>
      <c r="F389" s="18">
        <f t="shared" ca="1" si="302"/>
        <v>1.4752857000326233E-2</v>
      </c>
      <c r="G389" s="18">
        <f t="shared" ca="1" si="302"/>
        <v>3.7845750570459091E-5</v>
      </c>
      <c r="H389" s="18">
        <f t="shared" ca="1" si="302"/>
        <v>1.2216255715038103E-5</v>
      </c>
      <c r="I389" s="18">
        <f t="shared" ca="1" si="302"/>
        <v>2.9290692542417618E-5</v>
      </c>
      <c r="J389" s="18">
        <f t="shared" ca="1" si="302"/>
        <v>7.6601656086680109E-5</v>
      </c>
      <c r="K389" s="18">
        <f t="shared" ca="1" si="302"/>
        <v>1.3704930390262901E-5</v>
      </c>
      <c r="L389" s="18">
        <f t="shared" ca="1" si="302"/>
        <v>4.4124595361647453E-5</v>
      </c>
      <c r="M389" s="18">
        <f t="shared" ca="1" si="302"/>
        <v>8.7979762335856216E-7</v>
      </c>
      <c r="N389" s="18">
        <f t="shared" ca="1" si="302"/>
        <v>4.2919057665831224E-6</v>
      </c>
      <c r="O389" s="18">
        <f t="shared" ca="1" si="302"/>
        <v>7.352816493852884E-7</v>
      </c>
      <c r="P389" s="18">
        <f t="shared" ca="1" si="302"/>
        <v>4.1263911906318497E-6</v>
      </c>
      <c r="Q389" s="18">
        <f t="shared" ca="1" si="302"/>
        <v>5.980591633735476E-7</v>
      </c>
      <c r="R389" s="18">
        <f t="shared" ca="1" si="302"/>
        <v>2.3389725483208687E-6</v>
      </c>
      <c r="S389" s="18">
        <f t="shared" ca="1" si="302"/>
        <v>7.6906854015771517E-8</v>
      </c>
      <c r="T389" s="18">
        <f t="shared" ca="1" si="302"/>
        <v>3.2961451207331886E-7</v>
      </c>
      <c r="U389" s="18">
        <f t="shared" ca="1" si="302"/>
        <v>4.2509199230197768E-8</v>
      </c>
      <c r="V389" s="18">
        <f t="shared" ca="1" si="302"/>
        <v>8.9284174073671091E-8</v>
      </c>
      <c r="W389" s="18">
        <f t="shared" ca="1" si="302"/>
        <v>3.7851936868692063E-8</v>
      </c>
      <c r="X389" s="18">
        <f t="shared" ca="1" si="302"/>
        <v>1.0995639959363509E-7</v>
      </c>
      <c r="Y389" s="18">
        <f t="shared" ca="1" si="302"/>
        <v>1.6060633881019452E-8</v>
      </c>
      <c r="Z389" s="18">
        <f t="shared" ca="1" si="302"/>
        <v>4.7272094738952038E-8</v>
      </c>
      <c r="AA389" s="18">
        <f t="shared" ca="1" si="302"/>
        <v>2.4220495514905747E-8</v>
      </c>
      <c r="AB389" s="18">
        <f t="shared" ca="1" si="302"/>
        <v>4.4907270897690527E-8</v>
      </c>
      <c r="AC389" s="18">
        <f t="shared" ca="1" si="302"/>
        <v>4.0196333030665135E-8</v>
      </c>
      <c r="AD389" s="18">
        <f t="shared" ca="1" si="302"/>
        <v>4.5961354416153905E-7</v>
      </c>
      <c r="AE389" s="18">
        <f t="shared" ca="1" si="302"/>
        <v>4.5547145994609191E-9</v>
      </c>
      <c r="AF389" s="18">
        <f t="shared" ca="1" si="302"/>
        <v>1.9521934759775114E-8</v>
      </c>
    </row>
    <row r="390" spans="4:32" x14ac:dyDescent="0.15">
      <c r="D390" s="18">
        <f t="shared" si="250"/>
        <v>2253.6</v>
      </c>
      <c r="E390" s="18">
        <f t="shared" ref="E390:AF390" ca="1" si="303">E$4*E226^E$5/(E144^E$6)*E308</f>
        <v>0.20395504026038147</v>
      </c>
      <c r="F390" s="18">
        <f t="shared" ca="1" si="303"/>
        <v>1.1302520127777339E-2</v>
      </c>
      <c r="G390" s="18">
        <f t="shared" ca="1" si="303"/>
        <v>2.9671835666771026E-5</v>
      </c>
      <c r="H390" s="18">
        <f t="shared" ca="1" si="303"/>
        <v>9.7616993005381188E-6</v>
      </c>
      <c r="I390" s="18">
        <f t="shared" ca="1" si="303"/>
        <v>2.4191368357422577E-5</v>
      </c>
      <c r="J390" s="18">
        <f t="shared" ca="1" si="303"/>
        <v>6.579905658225628E-5</v>
      </c>
      <c r="K390" s="18">
        <f t="shared" ca="1" si="303"/>
        <v>1.1862629988909844E-5</v>
      </c>
      <c r="L390" s="18">
        <f t="shared" ca="1" si="303"/>
        <v>3.898069776973584E-5</v>
      </c>
      <c r="M390" s="18">
        <f t="shared" ca="1" si="303"/>
        <v>7.7725592422088888E-7</v>
      </c>
      <c r="N390" s="18">
        <f t="shared" ca="1" si="303"/>
        <v>3.8477536865909374E-6</v>
      </c>
      <c r="O390" s="18">
        <f t="shared" ca="1" si="303"/>
        <v>6.5966639641027638E-7</v>
      </c>
      <c r="P390" s="18">
        <f t="shared" ca="1" si="303"/>
        <v>3.7556506862034564E-6</v>
      </c>
      <c r="Q390" s="18">
        <f t="shared" ca="1" si="303"/>
        <v>5.4444406239542292E-7</v>
      </c>
      <c r="R390" s="18">
        <f t="shared" ca="1" si="303"/>
        <v>2.1513566700566881E-6</v>
      </c>
      <c r="S390" s="18">
        <f t="shared" ca="1" si="303"/>
        <v>7.0398912355396674E-8</v>
      </c>
      <c r="T390" s="18">
        <f t="shared" ca="1" si="303"/>
        <v>3.0504136729399245E-7</v>
      </c>
      <c r="U390" s="18">
        <f t="shared" ca="1" si="303"/>
        <v>3.9087524033246744E-8</v>
      </c>
      <c r="V390" s="18">
        <f t="shared" ca="1" si="303"/>
        <v>8.2173783162111993E-8</v>
      </c>
      <c r="W390" s="18">
        <f t="shared" ca="1" si="303"/>
        <v>3.4982832837824901E-8</v>
      </c>
      <c r="X390" s="18">
        <f t="shared" ca="1" si="303"/>
        <v>1.0274188738025566E-7</v>
      </c>
      <c r="Y390" s="18">
        <f t="shared" ca="1" si="303"/>
        <v>1.4918693142426963E-8</v>
      </c>
      <c r="Z390" s="18">
        <f t="shared" ca="1" si="303"/>
        <v>4.3951946268720605E-8</v>
      </c>
      <c r="AA390" s="18">
        <f t="shared" ca="1" si="303"/>
        <v>2.2577426674975596E-8</v>
      </c>
      <c r="AB390" s="18">
        <f t="shared" ca="1" si="303"/>
        <v>4.2038864265666027E-8</v>
      </c>
      <c r="AC390" s="18">
        <f t="shared" ca="1" si="303"/>
        <v>3.7802678809486512E-8</v>
      </c>
      <c r="AD390" s="18">
        <f t="shared" ca="1" si="303"/>
        <v>4.3430049025788781E-7</v>
      </c>
      <c r="AE390" s="18">
        <f t="shared" ca="1" si="303"/>
        <v>4.3081778089032651E-9</v>
      </c>
      <c r="AF390" s="18">
        <f t="shared" ca="1" si="303"/>
        <v>1.8514732770751547E-8</v>
      </c>
    </row>
    <row r="391" spans="4:32" x14ac:dyDescent="0.15">
      <c r="D391" s="18">
        <f t="shared" si="250"/>
        <v>2837.1</v>
      </c>
      <c r="E391" s="18">
        <f t="shared" ref="E391:AF391" ca="1" si="304">E$4*E227^E$5/(E145^E$6)*E309</f>
        <v>0.15128742730541297</v>
      </c>
      <c r="F391" s="18">
        <f t="shared" ca="1" si="304"/>
        <v>8.3640043265237815E-3</v>
      </c>
      <c r="G391" s="18">
        <f t="shared" ca="1" si="304"/>
        <v>2.2478523530568341E-5</v>
      </c>
      <c r="H391" s="18">
        <f t="shared" ca="1" si="304"/>
        <v>7.5346451441879737E-6</v>
      </c>
      <c r="I391" s="18">
        <f t="shared" ca="1" si="304"/>
        <v>1.9367542548559925E-5</v>
      </c>
      <c r="J391" s="18">
        <f t="shared" ca="1" si="304"/>
        <v>5.5071350783174794E-5</v>
      </c>
      <c r="K391" s="18">
        <f t="shared" ca="1" si="304"/>
        <v>1.0012159917054674E-5</v>
      </c>
      <c r="L391" s="18">
        <f t="shared" ca="1" si="304"/>
        <v>3.368719833861811E-5</v>
      </c>
      <c r="M391" s="18">
        <f t="shared" ca="1" si="304"/>
        <v>6.715959465341545E-7</v>
      </c>
      <c r="N391" s="18">
        <f t="shared" ca="1" si="304"/>
        <v>3.3819428134989477E-6</v>
      </c>
      <c r="O391" s="18">
        <f t="shared" ca="1" si="304"/>
        <v>5.8015872503902414E-7</v>
      </c>
      <c r="P391" s="18">
        <f t="shared" ca="1" si="304"/>
        <v>3.359280987565419E-6</v>
      </c>
      <c r="Q391" s="18">
        <f t="shared" ca="1" si="304"/>
        <v>4.8711245514244663E-7</v>
      </c>
      <c r="R391" s="18">
        <f t="shared" ca="1" si="304"/>
        <v>1.9488029184581445E-6</v>
      </c>
      <c r="S391" s="18">
        <f t="shared" ca="1" si="304"/>
        <v>6.3397642083781506E-8</v>
      </c>
      <c r="T391" s="18">
        <f t="shared" ca="1" si="304"/>
        <v>2.7829507654153471E-7</v>
      </c>
      <c r="U391" s="18">
        <f t="shared" ca="1" si="304"/>
        <v>3.5395786529802683E-8</v>
      </c>
      <c r="V391" s="18">
        <f t="shared" ca="1" si="304"/>
        <v>7.4481147396587027E-8</v>
      </c>
      <c r="W391" s="18">
        <f t="shared" ca="1" si="304"/>
        <v>3.1873012053852569E-8</v>
      </c>
      <c r="X391" s="18">
        <f t="shared" ca="1" si="304"/>
        <v>9.4834372561153398E-8</v>
      </c>
      <c r="Y391" s="18">
        <f t="shared" ca="1" si="304"/>
        <v>1.3672947969710086E-8</v>
      </c>
      <c r="Z391" s="18">
        <f t="shared" ca="1" si="304"/>
        <v>4.0332971202538398E-8</v>
      </c>
      <c r="AA391" s="18">
        <f t="shared" ca="1" si="304"/>
        <v>2.0782217712364592E-8</v>
      </c>
      <c r="AB391" s="18">
        <f t="shared" ca="1" si="304"/>
        <v>3.8893445110811142E-8</v>
      </c>
      <c r="AC391" s="18">
        <f t="shared" ca="1" si="304"/>
        <v>3.5161322255211784E-8</v>
      </c>
      <c r="AD391" s="18">
        <f t="shared" ca="1" si="304"/>
        <v>4.0634135458233516E-7</v>
      </c>
      <c r="AE391" s="18">
        <f t="shared" ca="1" si="304"/>
        <v>4.0348562298588559E-9</v>
      </c>
      <c r="AF391" s="18">
        <f t="shared" ca="1" si="304"/>
        <v>1.739650866565388E-8</v>
      </c>
    </row>
    <row r="392" spans="4:32" x14ac:dyDescent="0.15">
      <c r="D392" s="18">
        <f t="shared" si="250"/>
        <v>3571.7</v>
      </c>
      <c r="E392" s="18">
        <f t="shared" ref="E392:AF392" ca="1" si="305">E$4*E228^E$5/(E146^E$6)*E310</f>
        <v>0.10837941806471571</v>
      </c>
      <c r="F392" s="18">
        <f t="shared" ca="1" si="305"/>
        <v>5.9747215670566426E-3</v>
      </c>
      <c r="G392" s="18">
        <f t="shared" ca="1" si="305"/>
        <v>1.6433415531568125E-5</v>
      </c>
      <c r="H392" s="18">
        <f t="shared" ca="1" si="305"/>
        <v>5.6049640061601348E-6</v>
      </c>
      <c r="I392" s="18">
        <f t="shared" ca="1" si="305"/>
        <v>1.4990682188042528E-5</v>
      </c>
      <c r="J392" s="18">
        <f t="shared" ca="1" si="305"/>
        <v>4.4782304567449615E-5</v>
      </c>
      <c r="K392" s="18">
        <f t="shared" ca="1" si="305"/>
        <v>8.213773372781933E-6</v>
      </c>
      <c r="L392" s="18">
        <f t="shared" ca="1" si="305"/>
        <v>2.8393455905934065E-5</v>
      </c>
      <c r="M392" s="18">
        <f t="shared" ca="1" si="305"/>
        <v>5.6580456705070508E-7</v>
      </c>
      <c r="N392" s="18">
        <f t="shared" ca="1" si="305"/>
        <v>2.9054628680714997E-6</v>
      </c>
      <c r="O392" s="18">
        <f t="shared" ca="1" si="305"/>
        <v>4.987512363097623E-7</v>
      </c>
      <c r="P392" s="18">
        <f t="shared" ca="1" si="305"/>
        <v>2.9446228886878129E-6</v>
      </c>
      <c r="Q392" s="18">
        <f t="shared" ca="1" si="305"/>
        <v>4.2717161689814733E-7</v>
      </c>
      <c r="R392" s="18">
        <f t="shared" ca="1" si="305"/>
        <v>1.7339289604400908E-6</v>
      </c>
      <c r="S392" s="18">
        <f t="shared" ca="1" si="305"/>
        <v>5.6025300101807646E-8</v>
      </c>
      <c r="T392" s="18">
        <f t="shared" ca="1" si="305"/>
        <v>2.4968225892293597E-7</v>
      </c>
      <c r="U392" s="18">
        <f t="shared" ca="1" si="305"/>
        <v>3.1472568936665803E-8</v>
      </c>
      <c r="V392" s="18">
        <f t="shared" ca="1" si="305"/>
        <v>6.6309268833467339E-8</v>
      </c>
      <c r="W392" s="18">
        <f t="shared" ca="1" si="305"/>
        <v>2.8546271711786846E-8</v>
      </c>
      <c r="X392" s="18">
        <f t="shared" ca="1" si="305"/>
        <v>8.6256139458535624E-8</v>
      </c>
      <c r="Y392" s="18">
        <f t="shared" ca="1" si="305"/>
        <v>1.2333757038897493E-8</v>
      </c>
      <c r="Z392" s="18">
        <f t="shared" ca="1" si="305"/>
        <v>3.6432183621122392E-8</v>
      </c>
      <c r="AA392" s="18">
        <f t="shared" ca="1" si="305"/>
        <v>1.884110506200669E-8</v>
      </c>
      <c r="AB392" s="18">
        <f t="shared" ca="1" si="305"/>
        <v>3.547506943438976E-8</v>
      </c>
      <c r="AC392" s="18">
        <f t="shared" ca="1" si="305"/>
        <v>3.2274767843550475E-8</v>
      </c>
      <c r="AD392" s="18">
        <f t="shared" ca="1" si="305"/>
        <v>3.7556473255553595E-7</v>
      </c>
      <c r="AE392" s="18">
        <f t="shared" ca="1" si="305"/>
        <v>3.7345200859149688E-9</v>
      </c>
      <c r="AF392" s="18">
        <f t="shared" ca="1" si="305"/>
        <v>1.616311179390576E-8</v>
      </c>
    </row>
    <row r="393" spans="4:32" x14ac:dyDescent="0.15">
      <c r="D393" s="18">
        <f t="shared" si="250"/>
        <v>4496.5</v>
      </c>
      <c r="E393" s="18">
        <f t="shared" ref="E393:AF393" ca="1" si="306">E$4*E229^E$5/(E147^E$6)*E311</f>
        <v>7.5008711665593461E-2</v>
      </c>
      <c r="F393" s="18">
        <f t="shared" ca="1" si="306"/>
        <v>4.1213892660092229E-3</v>
      </c>
      <c r="G393" s="18">
        <f t="shared" ca="1" si="306"/>
        <v>1.1589484585919892E-5</v>
      </c>
      <c r="H393" s="18">
        <f t="shared" ca="1" si="306"/>
        <v>4.0125519128560153E-6</v>
      </c>
      <c r="I393" s="18">
        <f t="shared" ca="1" si="306"/>
        <v>1.1193098975609363E-5</v>
      </c>
      <c r="J393" s="18">
        <f t="shared" ca="1" si="306"/>
        <v>3.5292008117642599E-5</v>
      </c>
      <c r="K393" s="18">
        <f t="shared" ca="1" si="306"/>
        <v>6.5308622289743634E-6</v>
      </c>
      <c r="L393" s="18">
        <f t="shared" ca="1" si="306"/>
        <v>2.327551306450081E-5</v>
      </c>
      <c r="M393" s="18">
        <f t="shared" ca="1" si="306"/>
        <v>4.633624567106364E-7</v>
      </c>
      <c r="N393" s="18">
        <f t="shared" ca="1" si="306"/>
        <v>2.4324654948414035E-6</v>
      </c>
      <c r="O393" s="18">
        <f t="shared" ca="1" si="306"/>
        <v>4.1781372843569943E-7</v>
      </c>
      <c r="P393" s="18">
        <f t="shared" ca="1" si="306"/>
        <v>2.5229087617076608E-6</v>
      </c>
      <c r="Q393" s="18">
        <f t="shared" ca="1" si="306"/>
        <v>3.6606946366855205E-7</v>
      </c>
      <c r="R393" s="18">
        <f t="shared" ca="1" si="306"/>
        <v>1.5110093871854781E-6</v>
      </c>
      <c r="S393" s="18">
        <f t="shared" ca="1" si="306"/>
        <v>4.8413424895189756E-8</v>
      </c>
      <c r="T393" s="18">
        <f t="shared" ca="1" si="306"/>
        <v>2.1967796658809625E-7</v>
      </c>
      <c r="U393" s="18">
        <f t="shared" ca="1" si="306"/>
        <v>2.7397526415498955E-8</v>
      </c>
      <c r="V393" s="18">
        <f t="shared" ca="1" si="306"/>
        <v>5.781010549208124E-8</v>
      </c>
      <c r="W393" s="18">
        <f t="shared" ca="1" si="306"/>
        <v>2.5060465885095676E-8</v>
      </c>
      <c r="X393" s="18">
        <f t="shared" ca="1" si="306"/>
        <v>7.7103373264758798E-8</v>
      </c>
      <c r="Y393" s="18">
        <f t="shared" ca="1" si="306"/>
        <v>1.0919052945419297E-8</v>
      </c>
      <c r="Z393" s="18">
        <f t="shared" ca="1" si="306"/>
        <v>3.2305078809914986E-8</v>
      </c>
      <c r="AA393" s="18">
        <f t="shared" ca="1" si="306"/>
        <v>1.6779097603657768E-8</v>
      </c>
      <c r="AB393" s="18">
        <f t="shared" ca="1" si="306"/>
        <v>3.1819469734526619E-8</v>
      </c>
      <c r="AC393" s="18">
        <f t="shared" ca="1" si="306"/>
        <v>2.9166665611339063E-8</v>
      </c>
      <c r="AD393" s="18">
        <f t="shared" ca="1" si="306"/>
        <v>3.4217939795699958E-7</v>
      </c>
      <c r="AE393" s="18">
        <f t="shared" ca="1" si="306"/>
        <v>3.4078737754531003E-9</v>
      </c>
      <c r="AF393" s="18">
        <f t="shared" ca="1" si="306"/>
        <v>1.4818048865941066E-8</v>
      </c>
    </row>
    <row r="394" spans="4:32" x14ac:dyDescent="0.15">
      <c r="D394" s="18">
        <f t="shared" si="250"/>
        <v>5660.7</v>
      </c>
      <c r="E394" s="18">
        <f t="shared" ref="E394:AF394" ca="1" si="307">E$4*E230^E$5/(E148^E$6)*E312</f>
        <v>5.0213281826922966E-2</v>
      </c>
      <c r="F394" s="18">
        <f t="shared" ca="1" si="307"/>
        <v>2.7484134042029865E-3</v>
      </c>
      <c r="G394" s="18">
        <f t="shared" ca="1" si="307"/>
        <v>7.8881466902509679E-6</v>
      </c>
      <c r="H394" s="18">
        <f t="shared" ca="1" si="307"/>
        <v>2.762760168189452E-6</v>
      </c>
      <c r="I394" s="18">
        <f t="shared" ca="1" si="307"/>
        <v>8.0518675004184861E-6</v>
      </c>
      <c r="J394" s="18">
        <f t="shared" ca="1" si="307"/>
        <v>2.6900658431761648E-5</v>
      </c>
      <c r="K394" s="18">
        <f t="shared" ca="1" si="307"/>
        <v>5.0205221189418926E-6</v>
      </c>
      <c r="L394" s="18">
        <f t="shared" ca="1" si="307"/>
        <v>1.8509493246990495E-5</v>
      </c>
      <c r="M394" s="18">
        <f t="shared" ca="1" si="307"/>
        <v>3.6786661035701084E-7</v>
      </c>
      <c r="N394" s="18">
        <f t="shared" ca="1" si="307"/>
        <v>1.9788972067816937E-6</v>
      </c>
      <c r="O394" s="18">
        <f t="shared" ca="1" si="307"/>
        <v>3.4004595793415651E-7</v>
      </c>
      <c r="P394" s="18">
        <f t="shared" ca="1" si="307"/>
        <v>2.1059430582977725E-6</v>
      </c>
      <c r="Q394" s="18">
        <f t="shared" ca="1" si="307"/>
        <v>3.0563211556363967E-7</v>
      </c>
      <c r="R394" s="18">
        <f t="shared" ca="1" si="307"/>
        <v>1.2857368536165995E-6</v>
      </c>
      <c r="S394" s="18">
        <f t="shared" ca="1" si="307"/>
        <v>4.0798512709797354E-8</v>
      </c>
      <c r="T394" s="18">
        <f t="shared" ca="1" si="307"/>
        <v>1.8896025835259443E-7</v>
      </c>
      <c r="U394" s="18">
        <f t="shared" ca="1" si="307"/>
        <v>2.3271395245390614E-8</v>
      </c>
      <c r="V394" s="18">
        <f t="shared" ca="1" si="307"/>
        <v>4.919235311620687E-8</v>
      </c>
      <c r="W394" s="18">
        <f t="shared" ca="1" si="307"/>
        <v>2.1495114677168647E-8</v>
      </c>
      <c r="X394" s="18">
        <f t="shared" ca="1" si="307"/>
        <v>6.754903251136884E-8</v>
      </c>
      <c r="Y394" s="18">
        <f t="shared" ca="1" si="307"/>
        <v>9.4565850186967303E-9</v>
      </c>
      <c r="Z394" s="18">
        <f t="shared" ca="1" si="307"/>
        <v>2.8029984743500274E-8</v>
      </c>
      <c r="AA394" s="18">
        <f t="shared" ca="1" si="307"/>
        <v>1.4632542115853061E-8</v>
      </c>
      <c r="AB394" s="18">
        <f t="shared" ca="1" si="307"/>
        <v>2.7982017033781336E-8</v>
      </c>
      <c r="AC394" s="18">
        <f t="shared" ca="1" si="307"/>
        <v>2.5876708241136013E-8</v>
      </c>
      <c r="AD394" s="18">
        <f t="shared" ca="1" si="307"/>
        <v>3.0651198898974558E-7</v>
      </c>
      <c r="AE394" s="18">
        <f t="shared" ca="1" si="307"/>
        <v>3.0582662005526812E-9</v>
      </c>
      <c r="AF394" s="18">
        <f t="shared" ca="1" si="307"/>
        <v>1.3369678809032435E-8</v>
      </c>
    </row>
    <row r="395" spans="4:32" x14ac:dyDescent="0.15">
      <c r="D395" s="18">
        <f t="shared" si="250"/>
        <v>7126.4</v>
      </c>
      <c r="E395" s="18">
        <f t="shared" ref="E395:AF395" ca="1" si="308">E$4*E231^E$5/(E149^E$6)*E313</f>
        <v>3.2572251547966037E-2</v>
      </c>
      <c r="F395" s="18">
        <f t="shared" ca="1" si="308"/>
        <v>1.7752344730646399E-3</v>
      </c>
      <c r="G395" s="18">
        <f t="shared" ca="1" si="308"/>
        <v>5.1884964877164781E-6</v>
      </c>
      <c r="H395" s="18">
        <f t="shared" ca="1" si="308"/>
        <v>1.8301726470217948E-6</v>
      </c>
      <c r="I395" s="18">
        <f t="shared" ca="1" si="308"/>
        <v>5.5775679636730021E-6</v>
      </c>
      <c r="J395" s="18">
        <f t="shared" ca="1" si="308"/>
        <v>1.9806625313411578E-5</v>
      </c>
      <c r="K395" s="18">
        <f t="shared" ca="1" si="308"/>
        <v>3.724607898256653E-6</v>
      </c>
      <c r="L395" s="18">
        <f t="shared" ca="1" si="308"/>
        <v>1.4250324263347638E-5</v>
      </c>
      <c r="M395" s="18">
        <f t="shared" ca="1" si="308"/>
        <v>2.824730297930448E-7</v>
      </c>
      <c r="N395" s="18">
        <f t="shared" ca="1" si="308"/>
        <v>1.560340974894905E-6</v>
      </c>
      <c r="O395" s="18">
        <f t="shared" ca="1" si="308"/>
        <v>2.6809913010796535E-7</v>
      </c>
      <c r="P395" s="18">
        <f t="shared" ca="1" si="308"/>
        <v>1.7081755146565637E-6</v>
      </c>
      <c r="Q395" s="18">
        <f t="shared" ca="1" si="308"/>
        <v>2.4785272337829737E-7</v>
      </c>
      <c r="R395" s="18">
        <f t="shared" ca="1" si="308"/>
        <v>1.0653831574373045E-6</v>
      </c>
      <c r="S395" s="18">
        <f t="shared" ca="1" si="308"/>
        <v>3.3414400386361736E-8</v>
      </c>
      <c r="T395" s="18">
        <f t="shared" ca="1" si="308"/>
        <v>1.584367235100104E-7</v>
      </c>
      <c r="U395" s="18">
        <f t="shared" ca="1" si="308"/>
        <v>1.9226229300558421E-8</v>
      </c>
      <c r="V395" s="18">
        <f t="shared" ca="1" si="308"/>
        <v>4.072542245615948E-8</v>
      </c>
      <c r="W395" s="18">
        <f t="shared" ca="1" si="308"/>
        <v>1.7951159571535333E-8</v>
      </c>
      <c r="X395" s="18">
        <f t="shared" ca="1" si="308"/>
        <v>5.7818805170470791E-8</v>
      </c>
      <c r="Y395" s="18">
        <f t="shared" ca="1" si="308"/>
        <v>7.9861527504753057E-9</v>
      </c>
      <c r="Z395" s="18">
        <f t="shared" ca="1" si="308"/>
        <v>2.3723389330944665E-8</v>
      </c>
      <c r="AA395" s="18">
        <f t="shared" ca="1" si="308"/>
        <v>1.2457253857686658E-8</v>
      </c>
      <c r="AB395" s="18">
        <f t="shared" ca="1" si="308"/>
        <v>2.4053540853851527E-8</v>
      </c>
      <c r="AC395" s="18">
        <f t="shared" ca="1" si="308"/>
        <v>2.2475050668271485E-8</v>
      </c>
      <c r="AD395" s="18">
        <f t="shared" ca="1" si="308"/>
        <v>2.6921587589117881E-7</v>
      </c>
      <c r="AE395" s="18">
        <f t="shared" ca="1" si="308"/>
        <v>2.6918544957090578E-9</v>
      </c>
      <c r="AF395" s="18">
        <f t="shared" ca="1" si="308"/>
        <v>1.1842678439633817E-8</v>
      </c>
    </row>
    <row r="396" spans="4:32" x14ac:dyDescent="0.15">
      <c r="D396" s="18">
        <f t="shared" si="250"/>
        <v>8971.6</v>
      </c>
      <c r="E396" s="18">
        <f t="shared" ref="E396:AF396" ca="1" si="309">E$4*E232^E$5/(E150^E$6)*E314</f>
        <v>2.0524596250919125E-2</v>
      </c>
      <c r="F396" s="18">
        <f t="shared" ca="1" si="309"/>
        <v>1.1133471655639974E-3</v>
      </c>
      <c r="G396" s="18">
        <f t="shared" ca="1" si="309"/>
        <v>3.3048873985138997E-6</v>
      </c>
      <c r="H396" s="18">
        <f t="shared" ca="1" si="309"/>
        <v>1.1681189291397658E-6</v>
      </c>
      <c r="I396" s="18">
        <f t="shared" ca="1" si="309"/>
        <v>3.7225725174521939E-6</v>
      </c>
      <c r="J396" s="18">
        <f t="shared" ca="1" si="309"/>
        <v>1.4080627588994696E-5</v>
      </c>
      <c r="K396" s="18">
        <f t="shared" ca="1" si="309"/>
        <v>2.66404290953614E-6</v>
      </c>
      <c r="L396" s="18">
        <f t="shared" ca="1" si="309"/>
        <v>1.0607381257505405E-5</v>
      </c>
      <c r="M396" s="18">
        <f t="shared" ca="1" si="309"/>
        <v>2.094486644785214E-7</v>
      </c>
      <c r="N396" s="18">
        <f t="shared" ca="1" si="309"/>
        <v>1.1901626252395745E-6</v>
      </c>
      <c r="O396" s="18">
        <f t="shared" ca="1" si="309"/>
        <v>2.0435265259021823E-7</v>
      </c>
      <c r="P396" s="18">
        <f t="shared" ca="1" si="309"/>
        <v>1.3429891532218386E-6</v>
      </c>
      <c r="Q396" s="18">
        <f t="shared" ca="1" si="309"/>
        <v>1.9476990634394733E-7</v>
      </c>
      <c r="R396" s="18">
        <f t="shared" ca="1" si="309"/>
        <v>8.5733650320677334E-7</v>
      </c>
      <c r="S396" s="18">
        <f t="shared" ca="1" si="309"/>
        <v>2.6524520199437468E-8</v>
      </c>
      <c r="T396" s="18">
        <f t="shared" ca="1" si="309"/>
        <v>1.2914514597421307E-7</v>
      </c>
      <c r="U396" s="18">
        <f t="shared" ca="1" si="309"/>
        <v>1.540138139386393E-8</v>
      </c>
      <c r="V396" s="18">
        <f t="shared" ca="1" si="309"/>
        <v>3.27107486867241E-8</v>
      </c>
      <c r="W396" s="18">
        <f t="shared" ca="1" si="309"/>
        <v>1.4548807234194606E-8</v>
      </c>
      <c r="X396" s="18">
        <f t="shared" ca="1" si="309"/>
        <v>4.821259085646074E-8</v>
      </c>
      <c r="Y396" s="18">
        <f t="shared" ca="1" si="309"/>
        <v>6.5560809218611687E-9</v>
      </c>
      <c r="Z396" s="18">
        <f t="shared" ca="1" si="309"/>
        <v>1.9519644578261926E-8</v>
      </c>
      <c r="AA396" s="18">
        <f t="shared" ca="1" si="309"/>
        <v>1.0319011413228676E-8</v>
      </c>
      <c r="AB396" s="18">
        <f t="shared" ca="1" si="309"/>
        <v>2.0145511904080133E-8</v>
      </c>
      <c r="AC396" s="18">
        <f t="shared" ca="1" si="309"/>
        <v>1.905116721535819E-8</v>
      </c>
      <c r="AD396" s="18">
        <f t="shared" ca="1" si="309"/>
        <v>2.3117043201174372E-7</v>
      </c>
      <c r="AE396" s="18">
        <f t="shared" ca="1" si="309"/>
        <v>2.3170424869207691E-9</v>
      </c>
      <c r="AF396" s="18">
        <f t="shared" ca="1" si="309"/>
        <v>1.0267031593545181E-8</v>
      </c>
    </row>
    <row r="397" spans="4:32" x14ac:dyDescent="0.15">
      <c r="D397" s="18">
        <f t="shared" si="250"/>
        <v>11295</v>
      </c>
      <c r="E397" s="18">
        <f t="shared" ref="E397:AF397" ca="1" si="310">E$4*E233^E$5/(E151^E$6)*E315</f>
        <v>1.2533854916617919E-2</v>
      </c>
      <c r="F397" s="18">
        <f t="shared" ca="1" si="310"/>
        <v>6.7638591508820123E-4</v>
      </c>
      <c r="G397" s="18">
        <f t="shared" ca="1" si="310"/>
        <v>2.0306498039160776E-6</v>
      </c>
      <c r="H397" s="18">
        <f t="shared" ca="1" si="310"/>
        <v>7.1338304585194016E-7</v>
      </c>
      <c r="I397" s="18">
        <f t="shared" ca="1" si="310"/>
        <v>2.3720372087321331E-6</v>
      </c>
      <c r="J397" s="18">
        <f t="shared" ca="1" si="310"/>
        <v>9.5553849213663916E-6</v>
      </c>
      <c r="K397" s="18">
        <f t="shared" ca="1" si="310"/>
        <v>1.8118704854610544E-6</v>
      </c>
      <c r="L397" s="18">
        <f t="shared" ca="1" si="310"/>
        <v>7.5247350878839857E-6</v>
      </c>
      <c r="M397" s="18">
        <f t="shared" ca="1" si="310"/>
        <v>1.4761719891723651E-7</v>
      </c>
      <c r="N397" s="18">
        <f t="shared" ca="1" si="310"/>
        <v>8.6299399943190038E-7</v>
      </c>
      <c r="O397" s="18">
        <f t="shared" ca="1" si="310"/>
        <v>1.4781823708287237E-7</v>
      </c>
      <c r="P397" s="18">
        <f t="shared" ca="1" si="310"/>
        <v>1.0043056663622015E-6</v>
      </c>
      <c r="Q397" s="18">
        <f t="shared" ca="1" si="310"/>
        <v>1.4535410808880581E-7</v>
      </c>
      <c r="R397" s="18">
        <f t="shared" ca="1" si="310"/>
        <v>6.5654286235674352E-7</v>
      </c>
      <c r="S397" s="18">
        <f t="shared" ca="1" si="310"/>
        <v>1.9949875040611468E-8</v>
      </c>
      <c r="T397" s="18">
        <f t="shared" ca="1" si="310"/>
        <v>1.0009451751787701E-7</v>
      </c>
      <c r="U397" s="18">
        <f t="shared" ca="1" si="310"/>
        <v>1.166663861607158E-8</v>
      </c>
      <c r="V397" s="18">
        <f t="shared" ca="1" si="310"/>
        <v>2.4876221819140127E-8</v>
      </c>
      <c r="W397" s="18">
        <f t="shared" ca="1" si="310"/>
        <v>1.1144870281119675E-8</v>
      </c>
      <c r="X397" s="18">
        <f t="shared" ca="1" si="310"/>
        <v>3.820092404465943E-8</v>
      </c>
      <c r="Y397" s="18">
        <f t="shared" ca="1" si="310"/>
        <v>5.0949159916418561E-9</v>
      </c>
      <c r="Z397" s="18">
        <f t="shared" ca="1" si="310"/>
        <v>1.5200241143167426E-8</v>
      </c>
      <c r="AA397" s="18">
        <f t="shared" ca="1" si="310"/>
        <v>8.0984289846076166E-9</v>
      </c>
      <c r="AB397" s="18">
        <f t="shared" ca="1" si="310"/>
        <v>1.6003254475438451E-8</v>
      </c>
      <c r="AC397" s="18">
        <f t="shared" ca="1" si="310"/>
        <v>1.5361267298314539E-8</v>
      </c>
      <c r="AD397" s="18">
        <f t="shared" ca="1" si="310"/>
        <v>1.8925241559450921E-7</v>
      </c>
      <c r="AE397" s="18">
        <f t="shared" ca="1" si="310"/>
        <v>1.9017590933711987E-9</v>
      </c>
      <c r="AF397" s="18">
        <f t="shared" ca="1" si="310"/>
        <v>8.4911094243758081E-9</v>
      </c>
    </row>
    <row r="398" spans="4:32" x14ac:dyDescent="0.15">
      <c r="D398" s="18">
        <f t="shared" si="250"/>
        <v>14219</v>
      </c>
      <c r="E398" s="18">
        <f t="shared" ref="E398:AF398" ca="1" si="311">E$4*E234^E$5/(E152^E$6)*E316</f>
        <v>7.462813490295768E-3</v>
      </c>
      <c r="F398" s="18">
        <f t="shared" ca="1" si="311"/>
        <v>4.0051493654952292E-4</v>
      </c>
      <c r="G398" s="18">
        <f t="shared" ca="1" si="311"/>
        <v>1.2116996643899827E-6</v>
      </c>
      <c r="H398" s="18">
        <f t="shared" ca="1" si="311"/>
        <v>4.2010907278243942E-7</v>
      </c>
      <c r="I398" s="18">
        <f t="shared" ca="1" si="311"/>
        <v>1.4540618767102591E-6</v>
      </c>
      <c r="J398" s="18">
        <f t="shared" ca="1" si="311"/>
        <v>6.2335484495397637E-6</v>
      </c>
      <c r="K398" s="18">
        <f t="shared" ca="1" si="311"/>
        <v>1.1802749713027123E-6</v>
      </c>
      <c r="L398" s="18">
        <f t="shared" ca="1" si="311"/>
        <v>5.1204983440390002E-6</v>
      </c>
      <c r="M398" s="18">
        <f t="shared" ca="1" si="311"/>
        <v>9.955581531252236E-8</v>
      </c>
      <c r="N398" s="18">
        <f t="shared" ca="1" si="311"/>
        <v>5.9859075918326968E-7</v>
      </c>
      <c r="O398" s="18">
        <f t="shared" ca="1" si="311"/>
        <v>1.0213135040450967E-7</v>
      </c>
      <c r="P398" s="18">
        <f t="shared" ca="1" si="311"/>
        <v>7.1845240304759818E-7</v>
      </c>
      <c r="Q398" s="18">
        <f t="shared" ca="1" si="311"/>
        <v>1.0363602307927059E-7</v>
      </c>
      <c r="R398" s="18">
        <f t="shared" ca="1" si="311"/>
        <v>4.8102418923634083E-7</v>
      </c>
      <c r="S398" s="18">
        <f t="shared" ca="1" si="311"/>
        <v>1.4298283590325735E-8</v>
      </c>
      <c r="T398" s="18">
        <f t="shared" ca="1" si="311"/>
        <v>7.4134422099623187E-8</v>
      </c>
      <c r="U398" s="18">
        <f t="shared" ca="1" si="311"/>
        <v>8.4050364146270048E-9</v>
      </c>
      <c r="V398" s="18">
        <f t="shared" ca="1" si="311"/>
        <v>1.8010569432538483E-8</v>
      </c>
      <c r="W398" s="18">
        <f t="shared" ca="1" si="311"/>
        <v>8.111082819481004E-9</v>
      </c>
      <c r="X398" s="18">
        <f t="shared" ca="1" si="311"/>
        <v>2.8897046008839042E-8</v>
      </c>
      <c r="Y398" s="18">
        <f t="shared" ca="1" si="311"/>
        <v>3.7673690488469194E-9</v>
      </c>
      <c r="Z398" s="18">
        <f t="shared" ca="1" si="311"/>
        <v>1.1259065365449962E-8</v>
      </c>
      <c r="AA398" s="18">
        <f t="shared" ca="1" si="311"/>
        <v>6.0508612905502882E-9</v>
      </c>
      <c r="AB398" s="18">
        <f t="shared" ca="1" si="311"/>
        <v>1.2115845653371433E-8</v>
      </c>
      <c r="AC398" s="18">
        <f t="shared" ca="1" si="311"/>
        <v>1.1833779254452462E-8</v>
      </c>
      <c r="AD398" s="18">
        <f t="shared" ca="1" si="311"/>
        <v>1.4832270270950484E-7</v>
      </c>
      <c r="AE398" s="18">
        <f t="shared" ca="1" si="311"/>
        <v>1.4943798991225716E-9</v>
      </c>
      <c r="AF398" s="18">
        <f t="shared" ca="1" si="311"/>
        <v>6.7244957510771111E-9</v>
      </c>
    </row>
    <row r="399" spans="4:32" x14ac:dyDescent="0.15">
      <c r="D399" s="18">
        <f t="shared" si="250"/>
        <v>17901</v>
      </c>
      <c r="E399" s="18">
        <f t="shared" ref="E399:AF399" ca="1" si="312">E$4*E235^E$5/(E153^E$6)*E317</f>
        <v>4.3647082930572982E-3</v>
      </c>
      <c r="F399" s="18">
        <f t="shared" ca="1" si="312"/>
        <v>2.3290086792956903E-4</v>
      </c>
      <c r="G399" s="18">
        <f t="shared" ca="1" si="312"/>
        <v>7.084427095131083E-7</v>
      </c>
      <c r="H399" s="18">
        <f t="shared" ca="1" si="312"/>
        <v>2.4129802551869694E-7</v>
      </c>
      <c r="I399" s="18">
        <f t="shared" ca="1" si="312"/>
        <v>8.6828712999409504E-7</v>
      </c>
      <c r="J399" s="18">
        <f t="shared" ca="1" si="312"/>
        <v>3.9608940904285114E-6</v>
      </c>
      <c r="K399" s="18">
        <f t="shared" ca="1" si="312"/>
        <v>7.4722537742484882E-7</v>
      </c>
      <c r="L399" s="18">
        <f t="shared" ca="1" si="312"/>
        <v>3.3908827144346179E-6</v>
      </c>
      <c r="M399" s="18">
        <f t="shared" ca="1" si="312"/>
        <v>6.5241843868974815E-8</v>
      </c>
      <c r="N399" s="18">
        <f t="shared" ca="1" si="312"/>
        <v>4.0352742981907472E-7</v>
      </c>
      <c r="O399" s="18">
        <f t="shared" ca="1" si="312"/>
        <v>6.851537304627409E-8</v>
      </c>
      <c r="P399" s="18">
        <f t="shared" ca="1" si="312"/>
        <v>4.9973287987264627E-7</v>
      </c>
      <c r="Q399" s="18">
        <f t="shared" ca="1" si="312"/>
        <v>7.1799734274293563E-8</v>
      </c>
      <c r="R399" s="18">
        <f t="shared" ca="1" si="312"/>
        <v>3.4288004170812918E-7</v>
      </c>
      <c r="S399" s="18">
        <f t="shared" ca="1" si="312"/>
        <v>9.9485717050313123E-9</v>
      </c>
      <c r="T399" s="18">
        <f t="shared" ca="1" si="312"/>
        <v>5.3412256514213384E-8</v>
      </c>
      <c r="U399" s="18">
        <f t="shared" ca="1" si="312"/>
        <v>5.8739445900161011E-9</v>
      </c>
      <c r="V399" s="18">
        <f t="shared" ca="1" si="312"/>
        <v>1.2659384670984008E-8</v>
      </c>
      <c r="W399" s="18">
        <f t="shared" ca="1" si="312"/>
        <v>5.7279042832715652E-9</v>
      </c>
      <c r="X399" s="18">
        <f t="shared" ca="1" si="312"/>
        <v>2.1277618027167689E-8</v>
      </c>
      <c r="Y399" s="18">
        <f t="shared" ca="1" si="312"/>
        <v>2.7059000284756148E-9</v>
      </c>
      <c r="Z399" s="18">
        <f t="shared" ca="1" si="312"/>
        <v>8.101043000174601E-9</v>
      </c>
      <c r="AA399" s="18">
        <f t="shared" ca="1" si="312"/>
        <v>4.3940752229134782E-9</v>
      </c>
      <c r="AB399" s="18">
        <f t="shared" ca="1" si="312"/>
        <v>8.9239637279414309E-9</v>
      </c>
      <c r="AC399" s="18">
        <f t="shared" ca="1" si="312"/>
        <v>8.8843592801117565E-9</v>
      </c>
      <c r="AD399" s="18">
        <f t="shared" ca="1" si="312"/>
        <v>1.1344900537917564E-7</v>
      </c>
      <c r="AE399" s="18">
        <f t="shared" ca="1" si="312"/>
        <v>1.1461880754717522E-9</v>
      </c>
      <c r="AF399" s="18">
        <f t="shared" ca="1" si="312"/>
        <v>5.2013634467848372E-9</v>
      </c>
    </row>
    <row r="400" spans="4:32" x14ac:dyDescent="0.15">
      <c r="D400" s="18">
        <f t="shared" si="250"/>
        <v>22536</v>
      </c>
      <c r="E400" s="18">
        <f t="shared" ref="E400:AF400" ca="1" si="313">E$4*E236^E$5/(E154^E$6)*E318</f>
        <v>2.513743357293935E-3</v>
      </c>
      <c r="F400" s="18">
        <f t="shared" ca="1" si="313"/>
        <v>1.3333755377467808E-4</v>
      </c>
      <c r="G400" s="18">
        <f t="shared" ca="1" si="313"/>
        <v>4.0690372792671057E-7</v>
      </c>
      <c r="H400" s="18">
        <f t="shared" ca="1" si="313"/>
        <v>1.3555747018638556E-7</v>
      </c>
      <c r="I400" s="18">
        <f t="shared" ca="1" si="313"/>
        <v>5.0635047581399893E-7</v>
      </c>
      <c r="J400" s="18">
        <f t="shared" ca="1" si="313"/>
        <v>2.4563334045297697E-6</v>
      </c>
      <c r="K400" s="18">
        <f t="shared" ca="1" si="313"/>
        <v>4.605945159715678E-7</v>
      </c>
      <c r="L400" s="18">
        <f t="shared" ca="1" si="313"/>
        <v>2.1883001598240658E-6</v>
      </c>
      <c r="M400" s="18">
        <f t="shared" ca="1" si="313"/>
        <v>4.1600417789511965E-8</v>
      </c>
      <c r="N400" s="18">
        <f t="shared" ca="1" si="313"/>
        <v>2.646632651028204E-7</v>
      </c>
      <c r="O400" s="18">
        <f t="shared" ca="1" si="313"/>
        <v>4.4672089798678156E-8</v>
      </c>
      <c r="P400" s="18">
        <f t="shared" ca="1" si="313"/>
        <v>3.3814194326214959E-7</v>
      </c>
      <c r="Q400" s="18">
        <f t="shared" ca="1" si="313"/>
        <v>4.8353136280314913E-8</v>
      </c>
      <c r="R400" s="18">
        <f t="shared" ca="1" si="313"/>
        <v>2.3782355716349812E-7</v>
      </c>
      <c r="S400" s="18">
        <f t="shared" ca="1" si="313"/>
        <v>6.7186021141094044E-9</v>
      </c>
      <c r="T400" s="18">
        <f t="shared" ca="1" si="313"/>
        <v>3.7429557503259688E-8</v>
      </c>
      <c r="U400" s="18">
        <f t="shared" ca="1" si="313"/>
        <v>3.9805332111425318E-9</v>
      </c>
      <c r="V400" s="18">
        <f t="shared" ca="1" si="313"/>
        <v>8.6338983325181975E-9</v>
      </c>
      <c r="W400" s="18">
        <f t="shared" ca="1" si="313"/>
        <v>3.9209483179525085E-9</v>
      </c>
      <c r="X400" s="18">
        <f t="shared" ca="1" si="313"/>
        <v>1.5235948447245197E-8</v>
      </c>
      <c r="Y400" s="18">
        <f t="shared" ca="1" si="313"/>
        <v>1.886123261036907E-9</v>
      </c>
      <c r="Z400" s="18">
        <f t="shared" ca="1" si="313"/>
        <v>5.6556262674460467E-9</v>
      </c>
      <c r="AA400" s="18">
        <f t="shared" ca="1" si="313"/>
        <v>3.0984429971089881E-9</v>
      </c>
      <c r="AB400" s="18">
        <f t="shared" ca="1" si="313"/>
        <v>6.3877443763837241E-9</v>
      </c>
      <c r="AC400" s="18">
        <f t="shared" ca="1" si="313"/>
        <v>6.4919346542733641E-9</v>
      </c>
      <c r="AD400" s="18">
        <f t="shared" ca="1" si="313"/>
        <v>8.457874276825033E-8</v>
      </c>
      <c r="AE400" s="18">
        <f t="shared" ca="1" si="313"/>
        <v>8.5705928214580229E-10</v>
      </c>
      <c r="AF400" s="18">
        <f t="shared" ca="1" si="313"/>
        <v>3.9237544518970266E-9</v>
      </c>
    </row>
    <row r="401" spans="4:32" x14ac:dyDescent="0.15">
      <c r="D401" s="18">
        <f t="shared" si="250"/>
        <v>28371</v>
      </c>
      <c r="E401" s="18">
        <f t="shared" ref="E401:AF401" ca="1" si="314">E$4*E237^E$5/(E155^E$6)*E319</f>
        <v>1.4287002872505295E-3</v>
      </c>
      <c r="F401" s="18">
        <f t="shared" ca="1" si="314"/>
        <v>7.5319691177012205E-5</v>
      </c>
      <c r="G401" s="18">
        <f t="shared" ca="1" si="314"/>
        <v>2.3012783530126452E-7</v>
      </c>
      <c r="H401" s="18">
        <f t="shared" ca="1" si="314"/>
        <v>7.4676524757117165E-8</v>
      </c>
      <c r="I401" s="18">
        <f t="shared" ca="1" si="314"/>
        <v>2.8907634679886078E-7</v>
      </c>
      <c r="J401" s="18">
        <f t="shared" ca="1" si="314"/>
        <v>1.4897895787048085E-6</v>
      </c>
      <c r="K401" s="18">
        <f t="shared" ca="1" si="314"/>
        <v>2.7698987815705714E-7</v>
      </c>
      <c r="L401" s="18">
        <f t="shared" ca="1" si="314"/>
        <v>1.3785782603956524E-6</v>
      </c>
      <c r="M401" s="18">
        <f t="shared" ca="1" si="314"/>
        <v>2.5852673570232544E-8</v>
      </c>
      <c r="N401" s="18">
        <f t="shared" ca="1" si="314"/>
        <v>1.6907846518013733E-7</v>
      </c>
      <c r="O401" s="18">
        <f t="shared" ca="1" si="314"/>
        <v>2.8342393805043002E-8</v>
      </c>
      <c r="P401" s="18">
        <f t="shared" ca="1" si="314"/>
        <v>2.2277644415105142E-7</v>
      </c>
      <c r="Q401" s="18">
        <f t="shared" ca="1" si="314"/>
        <v>3.1676242787771931E-8</v>
      </c>
      <c r="R401" s="18">
        <f t="shared" ca="1" si="314"/>
        <v>1.6057817702232753E-7</v>
      </c>
      <c r="S401" s="18">
        <f t="shared" ca="1" si="314"/>
        <v>4.4062597324662368E-9</v>
      </c>
      <c r="T401" s="18">
        <f t="shared" ca="1" si="314"/>
        <v>2.5510382600500349E-8</v>
      </c>
      <c r="U401" s="18">
        <f t="shared" ca="1" si="314"/>
        <v>2.615836058181748E-9</v>
      </c>
      <c r="V401" s="18">
        <f t="shared" ca="1" si="314"/>
        <v>5.7144434499329527E-9</v>
      </c>
      <c r="W401" s="18">
        <f t="shared" ca="1" si="314"/>
        <v>2.6014862837195047E-9</v>
      </c>
      <c r="X401" s="18">
        <f t="shared" ca="1" si="314"/>
        <v>1.0604199033988063E-8</v>
      </c>
      <c r="Y401" s="18">
        <f t="shared" ca="1" si="314"/>
        <v>1.2751900749988771E-9</v>
      </c>
      <c r="Z401" s="18">
        <f t="shared" ca="1" si="314"/>
        <v>3.8294695417680729E-9</v>
      </c>
      <c r="AA401" s="18">
        <f t="shared" ca="1" si="314"/>
        <v>2.1201464266620487E-9</v>
      </c>
      <c r="AB401" s="18">
        <f t="shared" ca="1" si="314"/>
        <v>4.4393945990450036E-9</v>
      </c>
      <c r="AC401" s="18">
        <f t="shared" ca="1" si="314"/>
        <v>4.6136110382188455E-9</v>
      </c>
      <c r="AD401" s="18">
        <f t="shared" ca="1" si="314"/>
        <v>6.1406187552409309E-8</v>
      </c>
      <c r="AE401" s="18">
        <f t="shared" ca="1" si="314"/>
        <v>6.2409913310400724E-10</v>
      </c>
      <c r="AF401" s="18">
        <f t="shared" ca="1" si="314"/>
        <v>2.8836520715331218E-9</v>
      </c>
    </row>
    <row r="402" spans="4:32" x14ac:dyDescent="0.15">
      <c r="D402" s="18">
        <f t="shared" ref="D402:D416" si="315">D74</f>
        <v>35717</v>
      </c>
      <c r="E402" s="18">
        <f t="shared" ref="E402:AF402" ca="1" si="316">E$4*E238^E$5/(E156^E$6)*E320</f>
        <v>8.0288437774614179E-4</v>
      </c>
      <c r="F402" s="18">
        <f t="shared" ca="1" si="316"/>
        <v>4.2062479881126893E-5</v>
      </c>
      <c r="G402" s="18">
        <f t="shared" ca="1" si="316"/>
        <v>1.2843404509410994E-7</v>
      </c>
      <c r="H402" s="18">
        <f t="shared" ca="1" si="316"/>
        <v>4.0442064647472878E-8</v>
      </c>
      <c r="I402" s="18">
        <f t="shared" ca="1" si="316"/>
        <v>1.619647065838466E-7</v>
      </c>
      <c r="J402" s="18">
        <f t="shared" ca="1" si="316"/>
        <v>8.8568050419566774E-7</v>
      </c>
      <c r="K402" s="18">
        <f t="shared" ca="1" si="316"/>
        <v>1.6287910209001449E-7</v>
      </c>
      <c r="L402" s="18">
        <f t="shared" ca="1" si="316"/>
        <v>8.4945469160012226E-7</v>
      </c>
      <c r="M402" s="18">
        <f t="shared" ca="1" si="316"/>
        <v>1.5689661113538369E-8</v>
      </c>
      <c r="N402" s="18">
        <f t="shared" ca="1" si="316"/>
        <v>1.0540050822762885E-7</v>
      </c>
      <c r="O402" s="18">
        <f t="shared" ca="1" si="316"/>
        <v>1.7525043974039357E-8</v>
      </c>
      <c r="P402" s="18">
        <f t="shared" ca="1" si="316"/>
        <v>1.4309938314444116E-7</v>
      </c>
      <c r="Q402" s="18">
        <f t="shared" ca="1" si="316"/>
        <v>2.0213727047791337E-8</v>
      </c>
      <c r="R402" s="18">
        <f t="shared" ca="1" si="316"/>
        <v>1.0564635929073786E-7</v>
      </c>
      <c r="S402" s="18">
        <f t="shared" ca="1" si="316"/>
        <v>2.8089428894620285E-9</v>
      </c>
      <c r="T402" s="18">
        <f t="shared" ca="1" si="316"/>
        <v>1.6924329728448029E-8</v>
      </c>
      <c r="U402" s="18">
        <f t="shared" ca="1" si="316"/>
        <v>1.6680642911304141E-9</v>
      </c>
      <c r="V402" s="18">
        <f t="shared" ca="1" si="316"/>
        <v>3.673090329722958E-9</v>
      </c>
      <c r="W402" s="18">
        <f t="shared" ca="1" si="316"/>
        <v>1.6733633018020393E-9</v>
      </c>
      <c r="X402" s="18">
        <f t="shared" ca="1" si="316"/>
        <v>7.1747838914557234E-9</v>
      </c>
      <c r="Y402" s="18">
        <f t="shared" ca="1" si="316"/>
        <v>8.3641360998344477E-10</v>
      </c>
      <c r="Z402" s="18">
        <f t="shared" ca="1" si="316"/>
        <v>2.5149875382826912E-9</v>
      </c>
      <c r="AA402" s="18">
        <f t="shared" ca="1" si="316"/>
        <v>1.4077472656863681E-9</v>
      </c>
      <c r="AB402" s="18">
        <f t="shared" ca="1" si="316"/>
        <v>2.9955228033177529E-9</v>
      </c>
      <c r="AC402" s="18">
        <f t="shared" ca="1" si="316"/>
        <v>3.1880993350998682E-9</v>
      </c>
      <c r="AD402" s="18">
        <f t="shared" ca="1" si="316"/>
        <v>4.3398540028524691E-8</v>
      </c>
      <c r="AE402" s="18">
        <f t="shared" ca="1" si="316"/>
        <v>4.424119233805011E-10</v>
      </c>
      <c r="AF402" s="18">
        <f t="shared" ca="1" si="316"/>
        <v>2.0631932241805229E-9</v>
      </c>
    </row>
    <row r="403" spans="4:32" x14ac:dyDescent="0.15">
      <c r="D403" s="18">
        <f t="shared" si="315"/>
        <v>44965</v>
      </c>
      <c r="E403" s="18">
        <f t="shared" ref="E403:AF403" ca="1" si="317">E$4*E239^E$5/(E157^E$6)*E321</f>
        <v>4.4692340046506638E-4</v>
      </c>
      <c r="F403" s="18">
        <f t="shared" ca="1" si="317"/>
        <v>2.3264781887161766E-5</v>
      </c>
      <c r="G403" s="18">
        <f t="shared" ca="1" si="317"/>
        <v>7.0874557410651802E-8</v>
      </c>
      <c r="H403" s="18">
        <f t="shared" ca="1" si="317"/>
        <v>2.1582414391546767E-8</v>
      </c>
      <c r="I403" s="18">
        <f t="shared" ca="1" si="317"/>
        <v>8.9273547147983995E-8</v>
      </c>
      <c r="J403" s="18">
        <f t="shared" ca="1" si="317"/>
        <v>5.173061742574552E-7</v>
      </c>
      <c r="K403" s="18">
        <f t="shared" ca="1" si="317"/>
        <v>9.3875749943041249E-8</v>
      </c>
      <c r="L403" s="18">
        <f t="shared" ca="1" si="317"/>
        <v>5.1307219080025876E-7</v>
      </c>
      <c r="M403" s="18">
        <f t="shared" ca="1" si="317"/>
        <v>9.3194783349523373E-9</v>
      </c>
      <c r="N403" s="18">
        <f t="shared" ca="1" si="317"/>
        <v>6.4241440993378225E-8</v>
      </c>
      <c r="O403" s="18">
        <f t="shared" ca="1" si="317"/>
        <v>1.0583392440193497E-8</v>
      </c>
      <c r="P403" s="18">
        <f t="shared" ca="1" si="317"/>
        <v>8.9772843943782194E-8</v>
      </c>
      <c r="Q403" s="18">
        <f t="shared" ca="1" si="317"/>
        <v>1.258481176273362E-8</v>
      </c>
      <c r="R403" s="18">
        <f t="shared" ca="1" si="317"/>
        <v>6.7830495580286379E-8</v>
      </c>
      <c r="S403" s="18">
        <f t="shared" ca="1" si="317"/>
        <v>1.7432640401668796E-9</v>
      </c>
      <c r="T403" s="18">
        <f t="shared" ca="1" si="317"/>
        <v>1.094118733705048E-8</v>
      </c>
      <c r="U403" s="18">
        <f t="shared" ca="1" si="317"/>
        <v>1.0334484629692597E-9</v>
      </c>
      <c r="V403" s="18">
        <f t="shared" ca="1" si="317"/>
        <v>2.2957290454545429E-9</v>
      </c>
      <c r="W403" s="18">
        <f t="shared" ca="1" si="317"/>
        <v>1.0445217462404891E-9</v>
      </c>
      <c r="X403" s="18">
        <f t="shared" ca="1" si="317"/>
        <v>4.7223101608343906E-9</v>
      </c>
      <c r="Y403" s="18">
        <f t="shared" ca="1" si="317"/>
        <v>5.3268269410868609E-10</v>
      </c>
      <c r="Z403" s="18">
        <f t="shared" ca="1" si="317"/>
        <v>1.6031591337829824E-9</v>
      </c>
      <c r="AA403" s="18">
        <f t="shared" ca="1" si="317"/>
        <v>9.0762683794365421E-10</v>
      </c>
      <c r="AB403" s="18">
        <f t="shared" ca="1" si="317"/>
        <v>1.9631343981002145E-9</v>
      </c>
      <c r="AC403" s="18">
        <f t="shared" ca="1" si="317"/>
        <v>2.1427385055473395E-9</v>
      </c>
      <c r="AD403" s="18">
        <f t="shared" ca="1" si="317"/>
        <v>2.986212965124341E-8</v>
      </c>
      <c r="AE403" s="18">
        <f t="shared" ca="1" si="317"/>
        <v>3.0533113799491433E-10</v>
      </c>
      <c r="AF403" s="18">
        <f t="shared" ca="1" si="317"/>
        <v>1.4370594156917529E-9</v>
      </c>
    </row>
    <row r="404" spans="4:32" x14ac:dyDescent="0.15">
      <c r="D404" s="18">
        <f t="shared" si="315"/>
        <v>56607</v>
      </c>
      <c r="E404" s="18">
        <f t="shared" ref="E404:AF404" ca="1" si="318">E$4*E240^E$5/(E158^E$6)*E322</f>
        <v>2.4680947595195755E-4</v>
      </c>
      <c r="F404" s="18">
        <f t="shared" ca="1" si="318"/>
        <v>1.2764756729283243E-5</v>
      </c>
      <c r="G404" s="18">
        <f t="shared" ca="1" si="318"/>
        <v>3.8741593915265358E-8</v>
      </c>
      <c r="H404" s="18">
        <f t="shared" ca="1" si="318"/>
        <v>1.1374629466163368E-8</v>
      </c>
      <c r="I404" s="18">
        <f t="shared" ca="1" si="318"/>
        <v>4.8519286636574996E-8</v>
      </c>
      <c r="J404" s="18">
        <f t="shared" ca="1" si="318"/>
        <v>2.9751301750471915E-7</v>
      </c>
      <c r="K404" s="18">
        <f t="shared" ca="1" si="318"/>
        <v>5.3158093235994846E-8</v>
      </c>
      <c r="L404" s="18">
        <f t="shared" ca="1" si="318"/>
        <v>3.0445117139867439E-7</v>
      </c>
      <c r="M404" s="18">
        <f t="shared" ca="1" si="318"/>
        <v>5.4304207006492323E-9</v>
      </c>
      <c r="N404" s="18">
        <f t="shared" ca="1" si="318"/>
        <v>3.83679301581893E-8</v>
      </c>
      <c r="O404" s="18">
        <f t="shared" ca="1" si="318"/>
        <v>6.2558380184336144E-9</v>
      </c>
      <c r="P404" s="18">
        <f t="shared" ca="1" si="318"/>
        <v>5.5113268294352768E-8</v>
      </c>
      <c r="Q404" s="18">
        <f t="shared" ca="1" si="318"/>
        <v>7.6609945382838194E-9</v>
      </c>
      <c r="R404" s="18">
        <f t="shared" ca="1" si="318"/>
        <v>4.2575742956109722E-8</v>
      </c>
      <c r="S404" s="18">
        <f t="shared" ca="1" si="318"/>
        <v>1.0552216001629228E-9</v>
      </c>
      <c r="T404" s="18">
        <f t="shared" ca="1" si="318"/>
        <v>6.90448717269864E-9</v>
      </c>
      <c r="U404" s="18">
        <f t="shared" ca="1" si="318"/>
        <v>6.2322213826542445E-10</v>
      </c>
      <c r="V404" s="18">
        <f t="shared" ca="1" si="318"/>
        <v>1.3976117662998562E-9</v>
      </c>
      <c r="W404" s="18">
        <f t="shared" ca="1" si="318"/>
        <v>6.3374154632460679E-10</v>
      </c>
      <c r="X404" s="18">
        <f t="shared" ca="1" si="318"/>
        <v>3.0273693484552612E-9</v>
      </c>
      <c r="Y404" s="18">
        <f t="shared" ca="1" si="318"/>
        <v>3.2984324836019578E-10</v>
      </c>
      <c r="Z404" s="18">
        <f t="shared" ca="1" si="318"/>
        <v>9.9314718192279134E-10</v>
      </c>
      <c r="AA404" s="18">
        <f t="shared" ca="1" si="318"/>
        <v>5.6886128674941087E-10</v>
      </c>
      <c r="AB404" s="18">
        <f t="shared" ca="1" si="318"/>
        <v>1.2508480501923967E-9</v>
      </c>
      <c r="AC404" s="18">
        <f t="shared" ca="1" si="318"/>
        <v>1.4020661869125245E-9</v>
      </c>
      <c r="AD404" s="18">
        <f t="shared" ca="1" si="318"/>
        <v>2.0020187167651504E-8</v>
      </c>
      <c r="AE404" s="18">
        <f t="shared" ca="1" si="318"/>
        <v>2.0528818847121195E-10</v>
      </c>
      <c r="AF404" s="18">
        <f t="shared" ca="1" si="318"/>
        <v>9.7489844321687758E-10</v>
      </c>
    </row>
    <row r="405" spans="4:32" x14ac:dyDescent="0.15">
      <c r="D405" s="18">
        <f t="shared" si="315"/>
        <v>71264</v>
      </c>
      <c r="E405" s="18">
        <f t="shared" ref="E405:AF405" ca="1" si="319">E$4*E241^E$5/(E159^E$6)*E323</f>
        <v>1.3539241330827575E-4</v>
      </c>
      <c r="F405" s="18">
        <f t="shared" ca="1" si="319"/>
        <v>6.9565416267971413E-6</v>
      </c>
      <c r="G405" s="18">
        <f t="shared" ca="1" si="319"/>
        <v>2.1008243605667746E-8</v>
      </c>
      <c r="H405" s="18">
        <f t="shared" ca="1" si="319"/>
        <v>5.9313480755127213E-9</v>
      </c>
      <c r="I405" s="18">
        <f t="shared" ca="1" si="319"/>
        <v>2.6053352606842668E-8</v>
      </c>
      <c r="J405" s="18">
        <f t="shared" ca="1" si="319"/>
        <v>1.6882649598884792E-7</v>
      </c>
      <c r="K405" s="18">
        <f t="shared" ca="1" si="319"/>
        <v>2.9639986578458455E-8</v>
      </c>
      <c r="L405" s="18">
        <f t="shared" ca="1" si="319"/>
        <v>1.7785059796663378E-7</v>
      </c>
      <c r="M405" s="18">
        <f t="shared" ca="1" si="319"/>
        <v>3.1111340769752951E-9</v>
      </c>
      <c r="N405" s="18">
        <f t="shared" ca="1" si="319"/>
        <v>2.2503164443036443E-8</v>
      </c>
      <c r="O405" s="18">
        <f t="shared" ca="1" si="319"/>
        <v>3.6276557762516431E-9</v>
      </c>
      <c r="P405" s="18">
        <f t="shared" ca="1" si="319"/>
        <v>3.3183510150940574E-8</v>
      </c>
      <c r="Q405" s="18">
        <f t="shared" ca="1" si="319"/>
        <v>4.5691357604497376E-9</v>
      </c>
      <c r="R405" s="18">
        <f t="shared" ca="1" si="319"/>
        <v>2.6176513869215387E-8</v>
      </c>
      <c r="S405" s="18">
        <f t="shared" ca="1" si="319"/>
        <v>6.2434053614256808E-10</v>
      </c>
      <c r="T405" s="18">
        <f t="shared" ca="1" si="319"/>
        <v>4.2608392473360831E-9</v>
      </c>
      <c r="U405" s="18">
        <f t="shared" ca="1" si="319"/>
        <v>3.6652638454304868E-10</v>
      </c>
      <c r="V405" s="18">
        <f t="shared" ca="1" si="319"/>
        <v>8.3047635693203956E-10</v>
      </c>
      <c r="W405" s="18">
        <f t="shared" ca="1" si="319"/>
        <v>3.7439362480835647E-10</v>
      </c>
      <c r="X405" s="18">
        <f t="shared" ca="1" si="319"/>
        <v>1.8931612195436004E-9</v>
      </c>
      <c r="Y405" s="18">
        <f t="shared" ca="1" si="319"/>
        <v>1.9891338701156653E-10</v>
      </c>
      <c r="Z405" s="18">
        <f t="shared" ca="1" si="319"/>
        <v>5.9895288444887842E-10</v>
      </c>
      <c r="AA405" s="18">
        <f t="shared" ca="1" si="319"/>
        <v>3.4717420440523141E-10</v>
      </c>
      <c r="AB405" s="18">
        <f t="shared" ca="1" si="319"/>
        <v>7.7598903531337982E-10</v>
      </c>
      <c r="AC405" s="18">
        <f t="shared" ca="1" si="319"/>
        <v>8.9426651081124748E-10</v>
      </c>
      <c r="AD405" s="18">
        <f t="shared" ca="1" si="319"/>
        <v>1.3092001729784707E-8</v>
      </c>
      <c r="AE405" s="18">
        <f t="shared" ca="1" si="319"/>
        <v>1.3460963210854322E-10</v>
      </c>
      <c r="AF405" s="18">
        <f t="shared" ca="1" si="319"/>
        <v>6.4471477347663514E-10</v>
      </c>
    </row>
    <row r="406" spans="4:32" x14ac:dyDescent="0.15">
      <c r="D406" s="18">
        <f t="shared" si="315"/>
        <v>89716</v>
      </c>
      <c r="E406" s="18">
        <f t="shared" ref="E406:AF406" ca="1" si="320">E$4*E242^E$5/(E160^E$6)*E324</f>
        <v>7.3864751670427178E-5</v>
      </c>
      <c r="F406" s="18">
        <f t="shared" ca="1" si="320"/>
        <v>3.7701365083117289E-6</v>
      </c>
      <c r="G406" s="18">
        <f t="shared" ca="1" si="320"/>
        <v>1.1316560731108586E-8</v>
      </c>
      <c r="H406" s="18">
        <f t="shared" ca="1" si="320"/>
        <v>3.0654954074893669E-9</v>
      </c>
      <c r="I406" s="18">
        <f t="shared" ca="1" si="320"/>
        <v>1.3847755942699828E-8</v>
      </c>
      <c r="J406" s="18">
        <f t="shared" ca="1" si="320"/>
        <v>9.4710614451367046E-8</v>
      </c>
      <c r="K406" s="18">
        <f t="shared" ca="1" si="320"/>
        <v>1.6308439999215016E-8</v>
      </c>
      <c r="L406" s="18">
        <f t="shared" ca="1" si="320"/>
        <v>1.0250047656655042E-7</v>
      </c>
      <c r="M406" s="18">
        <f t="shared" ca="1" si="320"/>
        <v>1.7563556492852057E-9</v>
      </c>
      <c r="N406" s="18">
        <f t="shared" ca="1" si="320"/>
        <v>1.2990533957151185E-8</v>
      </c>
      <c r="O406" s="18">
        <f t="shared" ca="1" si="320"/>
        <v>2.0684714314027299E-9</v>
      </c>
      <c r="P406" s="18">
        <f t="shared" ca="1" si="320"/>
        <v>1.9636189604520461E-8</v>
      </c>
      <c r="Q406" s="18">
        <f t="shared" ca="1" si="320"/>
        <v>2.6760601758551757E-9</v>
      </c>
      <c r="R406" s="18">
        <f t="shared" ca="1" si="320"/>
        <v>1.579829451404058E-8</v>
      </c>
      <c r="S406" s="18">
        <f t="shared" ca="1" si="320"/>
        <v>3.618773783785386E-10</v>
      </c>
      <c r="T406" s="18">
        <f t="shared" ca="1" si="320"/>
        <v>2.5767381247418301E-9</v>
      </c>
      <c r="U406" s="18">
        <f t="shared" ca="1" si="320"/>
        <v>2.1071440436384408E-10</v>
      </c>
      <c r="V406" s="18">
        <f t="shared" ca="1" si="320"/>
        <v>4.8273331379129208E-10</v>
      </c>
      <c r="W406" s="18">
        <f t="shared" ca="1" si="320"/>
        <v>2.1586530371446038E-10</v>
      </c>
      <c r="X406" s="18">
        <f t="shared" ca="1" si="320"/>
        <v>1.157152926845532E-9</v>
      </c>
      <c r="Y406" s="18">
        <f t="shared" ca="1" si="320"/>
        <v>1.1707569940427863E-10</v>
      </c>
      <c r="Z406" s="18">
        <f t="shared" ca="1" si="320"/>
        <v>3.5239350108728837E-10</v>
      </c>
      <c r="AA406" s="18">
        <f t="shared" ca="1" si="320"/>
        <v>2.0672691600241785E-10</v>
      </c>
      <c r="AB406" s="18">
        <f t="shared" ca="1" si="320"/>
        <v>4.6958777789419179E-10</v>
      </c>
      <c r="AC406" s="18">
        <f t="shared" ca="1" si="320"/>
        <v>5.570031382671393E-10</v>
      </c>
      <c r="AD406" s="18">
        <f t="shared" ca="1" si="320"/>
        <v>8.3638734113355167E-9</v>
      </c>
      <c r="AE406" s="18">
        <f t="shared" ca="1" si="320"/>
        <v>8.6215481500936491E-11</v>
      </c>
      <c r="AF406" s="18">
        <f t="shared" ca="1" si="320"/>
        <v>4.1624036568519064E-10</v>
      </c>
    </row>
    <row r="407" spans="4:32" x14ac:dyDescent="0.15">
      <c r="D407" s="18">
        <f t="shared" si="315"/>
        <v>112950</v>
      </c>
      <c r="E407" s="18">
        <f t="shared" ref="E407:AF407" ca="1" si="321">E$4*E243^E$5/(E161^E$6)*E325</f>
        <v>4.0127760956433923E-5</v>
      </c>
      <c r="F407" s="18">
        <f t="shared" ca="1" si="321"/>
        <v>2.0345371319053892E-6</v>
      </c>
      <c r="G407" s="18">
        <f t="shared" ca="1" si="321"/>
        <v>6.0651328536119638E-9</v>
      </c>
      <c r="H407" s="18">
        <f t="shared" ca="1" si="321"/>
        <v>1.57369174501184E-9</v>
      </c>
      <c r="I407" s="18">
        <f t="shared" ca="1" si="321"/>
        <v>7.3039727090391592E-9</v>
      </c>
      <c r="J407" s="18">
        <f t="shared" ca="1" si="321"/>
        <v>5.2676576599001398E-8</v>
      </c>
      <c r="K407" s="18">
        <f t="shared" ca="1" si="321"/>
        <v>8.8840921267485328E-9</v>
      </c>
      <c r="L407" s="18">
        <f t="shared" ca="1" si="321"/>
        <v>5.8477741383969547E-8</v>
      </c>
      <c r="M407" s="18">
        <f t="shared" ca="1" si="321"/>
        <v>9.8064483925657751E-10</v>
      </c>
      <c r="N407" s="18">
        <f t="shared" ca="1" si="321"/>
        <v>7.4099583955557346E-9</v>
      </c>
      <c r="O407" s="18">
        <f t="shared" ca="1" si="321"/>
        <v>1.1645881417487516E-9</v>
      </c>
      <c r="P407" s="18">
        <f t="shared" ca="1" si="321"/>
        <v>1.146935947938162E-8</v>
      </c>
      <c r="Q407" s="18">
        <f t="shared" ca="1" si="321"/>
        <v>1.5459868889354584E-9</v>
      </c>
      <c r="R407" s="18">
        <f t="shared" ca="1" si="321"/>
        <v>9.4023813775242417E-9</v>
      </c>
      <c r="S407" s="18">
        <f t="shared" ca="1" si="321"/>
        <v>2.0653239199970498E-10</v>
      </c>
      <c r="T407" s="18">
        <f t="shared" ca="1" si="321"/>
        <v>1.5347074367201051E-9</v>
      </c>
      <c r="U407" s="18">
        <f t="shared" ca="1" si="321"/>
        <v>1.1907674766676605E-10</v>
      </c>
      <c r="V407" s="18">
        <f t="shared" ca="1" si="321"/>
        <v>2.7597948213552921E-10</v>
      </c>
      <c r="W407" s="18">
        <f t="shared" ca="1" si="321"/>
        <v>1.2219228021527059E-10</v>
      </c>
      <c r="X407" s="18">
        <f t="shared" ca="1" si="321"/>
        <v>6.9515763994009821E-10</v>
      </c>
      <c r="Y407" s="18">
        <f t="shared" ca="1" si="321"/>
        <v>6.7651279640688997E-11</v>
      </c>
      <c r="Z407" s="18">
        <f t="shared" ca="1" si="321"/>
        <v>2.0348034445244073E-10</v>
      </c>
      <c r="AA407" s="18">
        <f t="shared" ca="1" si="321"/>
        <v>1.2082411918759751E-10</v>
      </c>
      <c r="AB407" s="18">
        <f t="shared" ca="1" si="321"/>
        <v>2.7886650885154094E-10</v>
      </c>
      <c r="AC407" s="18">
        <f t="shared" ca="1" si="321"/>
        <v>3.4072996812037494E-10</v>
      </c>
      <c r="AD407" s="18">
        <f t="shared" ca="1" si="321"/>
        <v>5.249800317627926E-9</v>
      </c>
      <c r="AE407" s="18">
        <f t="shared" ca="1" si="321"/>
        <v>5.4242780032021177E-11</v>
      </c>
      <c r="AF407" s="18">
        <f t="shared" ca="1" si="321"/>
        <v>2.6386560910497804E-10</v>
      </c>
    </row>
    <row r="408" spans="4:32" x14ac:dyDescent="0.15">
      <c r="D408" s="18">
        <f t="shared" si="315"/>
        <v>142190</v>
      </c>
      <c r="E408" s="18">
        <f t="shared" ref="E408:AF408" ca="1" si="322">E$4*E244^E$5/(E162^E$6)*E326</f>
        <v>2.1726257681137402E-5</v>
      </c>
      <c r="F408" s="18">
        <f t="shared" ca="1" si="322"/>
        <v>1.0941795269247634E-6</v>
      </c>
      <c r="G408" s="18">
        <f t="shared" ca="1" si="322"/>
        <v>3.2371766118416396E-9</v>
      </c>
      <c r="H408" s="18">
        <f t="shared" ca="1" si="322"/>
        <v>8.03301863823977E-10</v>
      </c>
      <c r="I408" s="18">
        <f t="shared" ca="1" si="322"/>
        <v>3.827159019327283E-9</v>
      </c>
      <c r="J408" s="18">
        <f t="shared" ca="1" si="322"/>
        <v>2.9077604553646549E-8</v>
      </c>
      <c r="K408" s="18">
        <f t="shared" ca="1" si="322"/>
        <v>4.7969903411770584E-9</v>
      </c>
      <c r="L408" s="18">
        <f t="shared" ca="1" si="322"/>
        <v>3.3059019368282078E-8</v>
      </c>
      <c r="M408" s="18">
        <f t="shared" ca="1" si="322"/>
        <v>5.4209776624852955E-10</v>
      </c>
      <c r="N408" s="18">
        <f t="shared" ca="1" si="322"/>
        <v>4.1808993716787211E-9</v>
      </c>
      <c r="O408" s="18">
        <f t="shared" ca="1" si="322"/>
        <v>6.4809862695473371E-10</v>
      </c>
      <c r="P408" s="18">
        <f t="shared" ca="1" si="322"/>
        <v>6.6188845524925946E-9</v>
      </c>
      <c r="Q408" s="18">
        <f t="shared" ca="1" si="322"/>
        <v>8.8185360862271829E-10</v>
      </c>
      <c r="R408" s="18">
        <f t="shared" ca="1" si="322"/>
        <v>5.5228826794801817E-9</v>
      </c>
      <c r="S408" s="18">
        <f t="shared" ca="1" si="322"/>
        <v>1.1616419857182441E-10</v>
      </c>
      <c r="T408" s="18">
        <f t="shared" ca="1" si="322"/>
        <v>9.0091535719556225E-10</v>
      </c>
      <c r="U408" s="18">
        <f t="shared" ca="1" si="322"/>
        <v>6.6200419931842694E-11</v>
      </c>
      <c r="V408" s="18">
        <f t="shared" ca="1" si="322"/>
        <v>1.55301439681084E-10</v>
      </c>
      <c r="W408" s="18">
        <f t="shared" ca="1" si="322"/>
        <v>6.7948295259717432E-11</v>
      </c>
      <c r="X408" s="18">
        <f t="shared" ca="1" si="322"/>
        <v>4.1065054409088686E-10</v>
      </c>
      <c r="Y408" s="18">
        <f t="shared" ca="1" si="322"/>
        <v>3.8401428706088281E-11</v>
      </c>
      <c r="Z408" s="18">
        <f t="shared" ca="1" si="322"/>
        <v>1.153709245857315E-10</v>
      </c>
      <c r="AA408" s="18">
        <f t="shared" ca="1" si="322"/>
        <v>6.9343198021027307E-11</v>
      </c>
      <c r="AB408" s="18">
        <f t="shared" ca="1" si="322"/>
        <v>1.6257771285072493E-10</v>
      </c>
      <c r="AC408" s="18">
        <f t="shared" ca="1" si="322"/>
        <v>2.0477003102793821E-10</v>
      </c>
      <c r="AD408" s="18">
        <f t="shared" ca="1" si="322"/>
        <v>3.2379667149360243E-9</v>
      </c>
      <c r="AE408" s="18">
        <f t="shared" ca="1" si="322"/>
        <v>3.3528839149738065E-11</v>
      </c>
      <c r="AF408" s="18">
        <f t="shared" ca="1" si="322"/>
        <v>1.6424345795796032E-10</v>
      </c>
    </row>
    <row r="409" spans="4:32" x14ac:dyDescent="0.15">
      <c r="D409" s="18">
        <f t="shared" si="315"/>
        <v>179010</v>
      </c>
      <c r="E409" s="18">
        <f t="shared" ref="E409:AF409" ca="1" si="323">E$4*E245^E$5/(E163^E$6)*E327</f>
        <v>1.172261769597102E-5</v>
      </c>
      <c r="F409" s="18">
        <f t="shared" ca="1" si="323"/>
        <v>5.8640074530056685E-7</v>
      </c>
      <c r="G409" s="18">
        <f t="shared" ca="1" si="323"/>
        <v>1.7205348800823846E-9</v>
      </c>
      <c r="H409" s="18">
        <f t="shared" ca="1" si="323"/>
        <v>4.077039890682805E-10</v>
      </c>
      <c r="I409" s="18">
        <f t="shared" ca="1" si="323"/>
        <v>1.9920100536336188E-9</v>
      </c>
      <c r="J409" s="18">
        <f t="shared" ca="1" si="323"/>
        <v>1.592815467547745E-8</v>
      </c>
      <c r="K409" s="18">
        <f t="shared" ca="1" si="323"/>
        <v>2.5668513291204154E-9</v>
      </c>
      <c r="L409" s="18">
        <f t="shared" ca="1" si="323"/>
        <v>1.8515528397340654E-8</v>
      </c>
      <c r="M409" s="18">
        <f t="shared" ca="1" si="323"/>
        <v>2.9661738168094781E-10</v>
      </c>
      <c r="N409" s="18">
        <f t="shared" ca="1" si="323"/>
        <v>2.332585655945756E-9</v>
      </c>
      <c r="O409" s="18">
        <f t="shared" ca="1" si="323"/>
        <v>3.5636286135257107E-10</v>
      </c>
      <c r="P409" s="18">
        <f t="shared" ca="1" si="323"/>
        <v>3.771921284753782E-9</v>
      </c>
      <c r="Q409" s="18">
        <f t="shared" ca="1" si="323"/>
        <v>4.9637270953709958E-10</v>
      </c>
      <c r="R409" s="18">
        <f t="shared" ca="1" si="323"/>
        <v>3.1995958782120564E-9</v>
      </c>
      <c r="S409" s="18">
        <f t="shared" ca="1" si="323"/>
        <v>6.4339114636827186E-11</v>
      </c>
      <c r="T409" s="18">
        <f t="shared" ca="1" si="323"/>
        <v>5.2076081477625383E-10</v>
      </c>
      <c r="U409" s="18">
        <f t="shared" ca="1" si="323"/>
        <v>3.616729660198827E-11</v>
      </c>
      <c r="V409" s="18">
        <f t="shared" ca="1" si="323"/>
        <v>8.5937422999112081E-11</v>
      </c>
      <c r="W409" s="18">
        <f t="shared" ca="1" si="323"/>
        <v>3.7070524899496328E-11</v>
      </c>
      <c r="X409" s="18">
        <f t="shared" ca="1" si="323"/>
        <v>2.3820497917095779E-10</v>
      </c>
      <c r="Y409" s="18">
        <f t="shared" ca="1" si="323"/>
        <v>2.1381990277322262E-11</v>
      </c>
      <c r="Z409" s="18">
        <f t="shared" ca="1" si="323"/>
        <v>6.4134803275750961E-11</v>
      </c>
      <c r="AA409" s="18">
        <f t="shared" ca="1" si="323"/>
        <v>3.9018168435457447E-11</v>
      </c>
      <c r="AB409" s="18">
        <f t="shared" ca="1" si="323"/>
        <v>9.288479320705971E-11</v>
      </c>
      <c r="AC409" s="18">
        <f t="shared" ca="1" si="323"/>
        <v>1.2068825005196719E-10</v>
      </c>
      <c r="AD409" s="18">
        <f t="shared" ca="1" si="323"/>
        <v>1.9588001525685765E-9</v>
      </c>
      <c r="AE409" s="18">
        <f t="shared" ca="1" si="323"/>
        <v>2.0322222838236667E-11</v>
      </c>
      <c r="AF409" s="18">
        <f t="shared" ca="1" si="323"/>
        <v>1.0016650090562708E-10</v>
      </c>
    </row>
    <row r="410" spans="4:32" x14ac:dyDescent="0.15">
      <c r="D410" s="18">
        <f t="shared" si="315"/>
        <v>225360</v>
      </c>
      <c r="E410" s="18">
        <f t="shared" ref="E410:AF410" ca="1" si="324">E$4*E246^E$5/(E164^E$6)*E328</f>
        <v>6.3084719227900914E-6</v>
      </c>
      <c r="F410" s="18">
        <f t="shared" ca="1" si="324"/>
        <v>3.1343476006413721E-7</v>
      </c>
      <c r="G410" s="18">
        <f t="shared" ca="1" si="324"/>
        <v>9.1148748977793727E-10</v>
      </c>
      <c r="H410" s="18">
        <f t="shared" ca="1" si="324"/>
        <v>2.0599472003872479E-10</v>
      </c>
      <c r="I410" s="18">
        <f t="shared" ca="1" si="324"/>
        <v>1.0313476667298886E-9</v>
      </c>
      <c r="J410" s="18">
        <f t="shared" ca="1" si="324"/>
        <v>8.671465944152049E-9</v>
      </c>
      <c r="K410" s="18">
        <f t="shared" ca="1" si="324"/>
        <v>1.3635052209983809E-9</v>
      </c>
      <c r="L410" s="18">
        <f t="shared" ca="1" si="324"/>
        <v>1.0291591657146253E-8</v>
      </c>
      <c r="M410" s="18">
        <f t="shared" ca="1" si="324"/>
        <v>1.6095239267874156E-10</v>
      </c>
      <c r="N410" s="18">
        <f t="shared" ca="1" si="324"/>
        <v>1.2893563343439222E-9</v>
      </c>
      <c r="O410" s="18">
        <f t="shared" ca="1" si="324"/>
        <v>1.9401129178014403E-10</v>
      </c>
      <c r="P410" s="18">
        <f t="shared" ca="1" si="324"/>
        <v>2.1271671681458749E-9</v>
      </c>
      <c r="Q410" s="18">
        <f t="shared" ca="1" si="324"/>
        <v>2.7631899519973207E-10</v>
      </c>
      <c r="R410" s="18">
        <f t="shared" ca="1" si="324"/>
        <v>1.8323021347799748E-9</v>
      </c>
      <c r="S410" s="18">
        <f t="shared" ca="1" si="324"/>
        <v>3.5177658605384888E-11</v>
      </c>
      <c r="T410" s="18">
        <f t="shared" ca="1" si="324"/>
        <v>2.9712922497248383E-10</v>
      </c>
      <c r="U410" s="18">
        <f t="shared" ca="1" si="324"/>
        <v>1.9470411120994603E-11</v>
      </c>
      <c r="V410" s="18">
        <f t="shared" ca="1" si="324"/>
        <v>4.688359466021063E-11</v>
      </c>
      <c r="W410" s="18">
        <f t="shared" ca="1" si="324"/>
        <v>1.9898575428296759E-11</v>
      </c>
      <c r="X410" s="18">
        <f t="shared" ca="1" si="324"/>
        <v>1.3604014132155434E-10</v>
      </c>
      <c r="Y410" s="18">
        <f t="shared" ca="1" si="324"/>
        <v>1.1711035722293541E-11</v>
      </c>
      <c r="Z410" s="18">
        <f t="shared" ca="1" si="324"/>
        <v>3.5054411282693839E-11</v>
      </c>
      <c r="AA410" s="18">
        <f t="shared" ca="1" si="324"/>
        <v>2.158595943172743E-11</v>
      </c>
      <c r="AB410" s="18">
        <f t="shared" ca="1" si="324"/>
        <v>5.2151237185015816E-11</v>
      </c>
      <c r="AC410" s="18">
        <f t="shared" ca="1" si="324"/>
        <v>6.9947605040997755E-11</v>
      </c>
      <c r="AD410" s="18">
        <f t="shared" ca="1" si="324"/>
        <v>1.1652841502384559E-9</v>
      </c>
      <c r="AE410" s="18">
        <f t="shared" ca="1" si="324"/>
        <v>1.210971553861612E-11</v>
      </c>
      <c r="AF410" s="18">
        <f t="shared" ca="1" si="324"/>
        <v>6.000946148154521E-11</v>
      </c>
    </row>
    <row r="411" spans="4:32" x14ac:dyDescent="0.15">
      <c r="D411" s="18">
        <f t="shared" si="315"/>
        <v>283710</v>
      </c>
      <c r="E411" s="18">
        <f t="shared" ref="E411:AF411" ca="1" si="325">E$4*E247^E$5/(E165^E$6)*E329</f>
        <v>3.3875373765866866E-6</v>
      </c>
      <c r="F411" s="18">
        <f t="shared" ca="1" si="325"/>
        <v>1.6716712355255353E-7</v>
      </c>
      <c r="G411" s="18">
        <f t="shared" ca="1" si="325"/>
        <v>4.8159002863706838E-10</v>
      </c>
      <c r="H411" s="18">
        <f t="shared" ca="1" si="325"/>
        <v>1.0369502217746517E-10</v>
      </c>
      <c r="I411" s="18">
        <f t="shared" ca="1" si="325"/>
        <v>5.3164291412387624E-10</v>
      </c>
      <c r="J411" s="18">
        <f t="shared" ca="1" si="325"/>
        <v>4.6967948878545424E-9</v>
      </c>
      <c r="K411" s="18">
        <f t="shared" ca="1" si="325"/>
        <v>7.1991037275173588E-10</v>
      </c>
      <c r="L411" s="18">
        <f t="shared" ca="1" si="325"/>
        <v>5.6843472410718356E-9</v>
      </c>
      <c r="M411" s="18">
        <f t="shared" ca="1" si="325"/>
        <v>8.6730937005732554E-11</v>
      </c>
      <c r="N411" s="18">
        <f t="shared" ca="1" si="325"/>
        <v>7.0721146436571304E-10</v>
      </c>
      <c r="O411" s="18">
        <f t="shared" ca="1" si="325"/>
        <v>1.0475048096631659E-10</v>
      </c>
      <c r="P411" s="18">
        <f t="shared" ca="1" si="325"/>
        <v>1.1891422808722445E-9</v>
      </c>
      <c r="Q411" s="18">
        <f t="shared" ca="1" si="325"/>
        <v>1.5239643037102218E-10</v>
      </c>
      <c r="R411" s="18">
        <f t="shared" ca="1" si="325"/>
        <v>1.0391104660360227E-9</v>
      </c>
      <c r="S411" s="18">
        <f t="shared" ca="1" si="325"/>
        <v>1.9024748494200065E-11</v>
      </c>
      <c r="T411" s="18">
        <f t="shared" ca="1" si="325"/>
        <v>1.676715999865148E-10</v>
      </c>
      <c r="U411" s="18">
        <f t="shared" ca="1" si="325"/>
        <v>1.0351390289495266E-11</v>
      </c>
      <c r="V411" s="18">
        <f t="shared" ca="1" si="325"/>
        <v>2.5271597048442286E-11</v>
      </c>
      <c r="W411" s="18">
        <f t="shared" ca="1" si="325"/>
        <v>1.0533947578907237E-11</v>
      </c>
      <c r="X411" s="18">
        <f t="shared" ca="1" si="325"/>
        <v>7.6665463538232405E-11</v>
      </c>
      <c r="Y411" s="18">
        <f t="shared" ca="1" si="325"/>
        <v>6.3245004099586162E-12</v>
      </c>
      <c r="Z411" s="18">
        <f t="shared" ca="1" si="325"/>
        <v>1.8884728253337051E-11</v>
      </c>
      <c r="AA411" s="18">
        <f t="shared" ca="1" si="325"/>
        <v>1.1769735229701006E-11</v>
      </c>
      <c r="AB411" s="18">
        <f t="shared" ca="1" si="325"/>
        <v>2.8845361850727527E-11</v>
      </c>
      <c r="AC411" s="18">
        <f t="shared" ca="1" si="325"/>
        <v>3.9957858495715254E-11</v>
      </c>
      <c r="AD411" s="18">
        <f t="shared" ca="1" si="325"/>
        <v>6.832557721717491E-10</v>
      </c>
      <c r="AE411" s="18">
        <f t="shared" ca="1" si="325"/>
        <v>7.1105853095913745E-12</v>
      </c>
      <c r="AF411" s="18">
        <f t="shared" ca="1" si="325"/>
        <v>3.539993446167636E-11</v>
      </c>
    </row>
    <row r="412" spans="4:32" x14ac:dyDescent="0.15">
      <c r="D412" s="18">
        <f t="shared" si="315"/>
        <v>357170</v>
      </c>
      <c r="E412" s="18">
        <f t="shared" ref="E412:AF412" ca="1" si="326">E$4*E248^E$5/(E166^E$6)*E330</f>
        <v>1.8158233199537765E-6</v>
      </c>
      <c r="F412" s="18">
        <f t="shared" ca="1" si="326"/>
        <v>8.8996883683835148E-8</v>
      </c>
      <c r="G412" s="18">
        <f t="shared" ca="1" si="326"/>
        <v>2.5389348025774155E-10</v>
      </c>
      <c r="H412" s="18">
        <f t="shared" ca="1" si="326"/>
        <v>5.203995708507644E-11</v>
      </c>
      <c r="I412" s="18">
        <f t="shared" ca="1" si="326"/>
        <v>2.7306936525246797E-10</v>
      </c>
      <c r="J412" s="18">
        <f t="shared" ca="1" si="326"/>
        <v>2.5332764908643653E-9</v>
      </c>
      <c r="K412" s="18">
        <f t="shared" ca="1" si="326"/>
        <v>3.7820310066475672E-10</v>
      </c>
      <c r="L412" s="18">
        <f t="shared" ca="1" si="326"/>
        <v>3.1232933112566205E-9</v>
      </c>
      <c r="M412" s="18">
        <f t="shared" ca="1" si="326"/>
        <v>4.6467644969821633E-11</v>
      </c>
      <c r="N412" s="18">
        <f t="shared" ca="1" si="326"/>
        <v>3.8541643685195026E-10</v>
      </c>
      <c r="O412" s="18">
        <f t="shared" ca="1" si="326"/>
        <v>5.6167676703309696E-11</v>
      </c>
      <c r="P412" s="18">
        <f t="shared" ca="1" si="326"/>
        <v>6.5991257225306775E-10</v>
      </c>
      <c r="Q412" s="18">
        <f t="shared" ca="1" si="326"/>
        <v>8.3398540026837527E-11</v>
      </c>
      <c r="R412" s="18">
        <f t="shared" ca="1" si="326"/>
        <v>5.8448541961967485E-10</v>
      </c>
      <c r="S412" s="18">
        <f t="shared" ca="1" si="326"/>
        <v>1.0195249280828574E-11</v>
      </c>
      <c r="T412" s="18">
        <f t="shared" ca="1" si="326"/>
        <v>9.3745624172342816E-11</v>
      </c>
      <c r="U412" s="18">
        <f t="shared" ca="1" si="326"/>
        <v>5.4456731881622841E-12</v>
      </c>
      <c r="V412" s="18">
        <f t="shared" ca="1" si="326"/>
        <v>1.3484772869099939E-11</v>
      </c>
      <c r="W412" s="18">
        <f t="shared" ca="1" si="326"/>
        <v>5.511559696187385E-12</v>
      </c>
      <c r="X412" s="18">
        <f t="shared" ca="1" si="326"/>
        <v>4.2719157844239042E-11</v>
      </c>
      <c r="Y412" s="18">
        <f t="shared" ca="1" si="326"/>
        <v>3.3750322584016328E-12</v>
      </c>
      <c r="Z412" s="18">
        <f t="shared" ca="1" si="326"/>
        <v>1.004951507633201E-11</v>
      </c>
      <c r="AA412" s="18">
        <f t="shared" ca="1" si="326"/>
        <v>6.3387459317391017E-12</v>
      </c>
      <c r="AB412" s="18">
        <f t="shared" ca="1" si="326"/>
        <v>1.5752767649012201E-11</v>
      </c>
      <c r="AC412" s="18">
        <f t="shared" ca="1" si="326"/>
        <v>2.2546662300224316E-11</v>
      </c>
      <c r="AD412" s="18">
        <f t="shared" ca="1" si="326"/>
        <v>3.9569615762932843E-10</v>
      </c>
      <c r="AE412" s="18">
        <f t="shared" ca="1" si="326"/>
        <v>4.1229803501434375E-12</v>
      </c>
      <c r="AF412" s="18">
        <f t="shared" ca="1" si="326"/>
        <v>2.0607214255389401E-11</v>
      </c>
    </row>
    <row r="413" spans="4:32" x14ac:dyDescent="0.15">
      <c r="D413" s="18">
        <f t="shared" si="315"/>
        <v>449640</v>
      </c>
      <c r="E413" s="18">
        <f t="shared" ref="E413:AF413" ca="1" si="327">E$4*E249^E$5/(E167^E$6)*E331</f>
        <v>9.7201527004201631E-7</v>
      </c>
      <c r="F413" s="18">
        <f t="shared" ca="1" si="327"/>
        <v>4.7315418217222742E-8</v>
      </c>
      <c r="G413" s="18">
        <f t="shared" ca="1" si="327"/>
        <v>1.3362533418240957E-10</v>
      </c>
      <c r="H413" s="18">
        <f t="shared" ca="1" si="327"/>
        <v>2.6054331183701333E-11</v>
      </c>
      <c r="I413" s="18">
        <f t="shared" ca="1" si="327"/>
        <v>1.3985892262735956E-10</v>
      </c>
      <c r="J413" s="18">
        <f t="shared" ca="1" si="327"/>
        <v>1.3617681557171028E-9</v>
      </c>
      <c r="K413" s="18">
        <f t="shared" ca="1" si="327"/>
        <v>1.9789044948964403E-10</v>
      </c>
      <c r="L413" s="18">
        <f t="shared" ca="1" si="327"/>
        <v>1.7088789121515142E-9</v>
      </c>
      <c r="M413" s="18">
        <f t="shared" ca="1" si="327"/>
        <v>2.4780182165332372E-11</v>
      </c>
      <c r="N413" s="18">
        <f t="shared" ca="1" si="327"/>
        <v>2.0894827254986642E-10</v>
      </c>
      <c r="O413" s="18">
        <f t="shared" ca="1" si="327"/>
        <v>2.9948686515817301E-11</v>
      </c>
      <c r="P413" s="18">
        <f t="shared" ca="1" si="327"/>
        <v>3.6403405373990754E-10</v>
      </c>
      <c r="Q413" s="18">
        <f t="shared" ca="1" si="327"/>
        <v>4.5350381252177329E-11</v>
      </c>
      <c r="R413" s="18">
        <f t="shared" ca="1" si="327"/>
        <v>3.2656430847112422E-10</v>
      </c>
      <c r="S413" s="18">
        <f t="shared" ca="1" si="327"/>
        <v>5.4226660095000951E-12</v>
      </c>
      <c r="T413" s="18">
        <f t="shared" ca="1" si="327"/>
        <v>5.2013186321145881E-11</v>
      </c>
      <c r="U413" s="18">
        <f t="shared" ca="1" si="327"/>
        <v>2.8400410654973244E-12</v>
      </c>
      <c r="V413" s="18">
        <f t="shared" ca="1" si="327"/>
        <v>7.135508800492844E-12</v>
      </c>
      <c r="W413" s="18">
        <f t="shared" ca="1" si="327"/>
        <v>2.8558414288849891E-12</v>
      </c>
      <c r="X413" s="18">
        <f t="shared" ca="1" si="327"/>
        <v>2.3581015829148816E-11</v>
      </c>
      <c r="Y413" s="18">
        <f t="shared" ca="1" si="327"/>
        <v>1.7832904887913734E-12</v>
      </c>
      <c r="Z413" s="18">
        <f t="shared" ca="1" si="327"/>
        <v>5.2934915620064809E-12</v>
      </c>
      <c r="AA413" s="18">
        <f t="shared" ca="1" si="327"/>
        <v>3.3789069778184237E-12</v>
      </c>
      <c r="AB413" s="18">
        <f t="shared" ca="1" si="327"/>
        <v>8.5115766082147262E-12</v>
      </c>
      <c r="AC413" s="18">
        <f t="shared" ca="1" si="327"/>
        <v>1.2591715857497866E-11</v>
      </c>
      <c r="AD413" s="18">
        <f t="shared" ca="1" si="327"/>
        <v>2.2679522239829067E-10</v>
      </c>
      <c r="AE413" s="18">
        <f t="shared" ca="1" si="327"/>
        <v>2.3655267585777532E-12</v>
      </c>
      <c r="AF413" s="18">
        <f t="shared" ca="1" si="327"/>
        <v>1.1862486392948216E-11</v>
      </c>
    </row>
    <row r="414" spans="4:32" x14ac:dyDescent="0.15">
      <c r="D414" s="18">
        <f t="shared" si="315"/>
        <v>566070</v>
      </c>
      <c r="E414" s="18">
        <f t="shared" ref="E414:AF414" ca="1" si="328">E$4*E250^E$5/(E168^E$6)*E332</f>
        <v>5.1967527549859352E-7</v>
      </c>
      <c r="F414" s="18">
        <f t="shared" ca="1" si="328"/>
        <v>2.5123742243125433E-8</v>
      </c>
      <c r="G414" s="18">
        <f t="shared" ca="1" si="328"/>
        <v>7.0220481551026679E-11</v>
      </c>
      <c r="H414" s="18">
        <f t="shared" ca="1" si="328"/>
        <v>1.3016996456436831E-11</v>
      </c>
      <c r="I414" s="18">
        <f t="shared" ca="1" si="328"/>
        <v>7.1455291287507476E-11</v>
      </c>
      <c r="J414" s="18">
        <f t="shared" ca="1" si="328"/>
        <v>7.2991076162279063E-10</v>
      </c>
      <c r="K414" s="18">
        <f t="shared" ca="1" si="328"/>
        <v>1.0318863833951147E-10</v>
      </c>
      <c r="L414" s="18">
        <f t="shared" ca="1" si="328"/>
        <v>9.3164620489248424E-10</v>
      </c>
      <c r="M414" s="18">
        <f t="shared" ca="1" si="328"/>
        <v>1.3162501274095577E-11</v>
      </c>
      <c r="N414" s="18">
        <f t="shared" ca="1" si="328"/>
        <v>1.1277812374582815E-10</v>
      </c>
      <c r="O414" s="18">
        <f t="shared" ca="1" si="328"/>
        <v>1.5892731509830754E-11</v>
      </c>
      <c r="P414" s="18">
        <f t="shared" ca="1" si="328"/>
        <v>1.9980044518590444E-10</v>
      </c>
      <c r="Q414" s="18">
        <f t="shared" ca="1" si="328"/>
        <v>2.4528191651306958E-11</v>
      </c>
      <c r="R414" s="18">
        <f t="shared" ca="1" si="328"/>
        <v>1.8142418090752029E-10</v>
      </c>
      <c r="S414" s="18">
        <f t="shared" ca="1" si="328"/>
        <v>2.8658913254137995E-12</v>
      </c>
      <c r="T414" s="18">
        <f t="shared" ca="1" si="328"/>
        <v>2.867235552837454E-11</v>
      </c>
      <c r="U414" s="18">
        <f t="shared" ca="1" si="328"/>
        <v>1.4702713436450607E-12</v>
      </c>
      <c r="V414" s="18">
        <f t="shared" ca="1" si="328"/>
        <v>3.7491272970854358E-12</v>
      </c>
      <c r="W414" s="18">
        <f t="shared" ca="1" si="328"/>
        <v>1.4676232339307752E-12</v>
      </c>
      <c r="X414" s="18">
        <f t="shared" ca="1" si="328"/>
        <v>1.2913338346910232E-11</v>
      </c>
      <c r="Y414" s="18">
        <f t="shared" ca="1" si="328"/>
        <v>9.3435783224225467E-13</v>
      </c>
      <c r="Z414" s="18">
        <f t="shared" ca="1" si="328"/>
        <v>2.7642329764961794E-12</v>
      </c>
      <c r="AA414" s="18">
        <f t="shared" ca="1" si="328"/>
        <v>1.7855013820561263E-12</v>
      </c>
      <c r="AB414" s="18">
        <f t="shared" ca="1" si="328"/>
        <v>4.5575515038534235E-12</v>
      </c>
      <c r="AC414" s="18">
        <f t="shared" ca="1" si="328"/>
        <v>6.9707535638842597E-12</v>
      </c>
      <c r="AD414" s="18">
        <f t="shared" ca="1" si="328"/>
        <v>1.2884468061608433E-10</v>
      </c>
      <c r="AE414" s="18">
        <f t="shared" ca="1" si="328"/>
        <v>1.345025261199018E-12</v>
      </c>
      <c r="AF414" s="18">
        <f t="shared" ca="1" si="328"/>
        <v>6.7637525982745538E-12</v>
      </c>
    </row>
    <row r="415" spans="4:32" x14ac:dyDescent="0.15">
      <c r="D415" s="18">
        <f t="shared" si="315"/>
        <v>712640</v>
      </c>
      <c r="E415" s="18">
        <f t="shared" ref="E415:AF415" ca="1" si="329">E$4*E251^E$5/(E169^E$6)*E333</f>
        <v>2.7758916735010591E-7</v>
      </c>
      <c r="F415" s="18">
        <f t="shared" ca="1" si="329"/>
        <v>1.3328239256573068E-8</v>
      </c>
      <c r="G415" s="18">
        <f t="shared" ca="1" si="329"/>
        <v>3.6859736659654119E-11</v>
      </c>
      <c r="H415" s="18">
        <f t="shared" ca="1" si="329"/>
        <v>6.493154290494324E-12</v>
      </c>
      <c r="I415" s="18">
        <f t="shared" ca="1" si="329"/>
        <v>3.6438362974137226E-11</v>
      </c>
      <c r="J415" s="18">
        <f t="shared" ca="1" si="329"/>
        <v>3.9035856769358018E-10</v>
      </c>
      <c r="K415" s="18">
        <f t="shared" ca="1" si="329"/>
        <v>5.366269678909684E-11</v>
      </c>
      <c r="L415" s="18">
        <f t="shared" ca="1" si="329"/>
        <v>5.0648106100155645E-10</v>
      </c>
      <c r="M415" s="18">
        <f t="shared" ca="1" si="329"/>
        <v>6.9697705903516075E-12</v>
      </c>
      <c r="N415" s="18">
        <f t="shared" ca="1" si="329"/>
        <v>6.0656962302029832E-11</v>
      </c>
      <c r="O415" s="18">
        <f t="shared" ca="1" si="329"/>
        <v>8.4018488589326402E-12</v>
      </c>
      <c r="P415" s="18">
        <f t="shared" ca="1" si="329"/>
        <v>1.0921827122473152E-10</v>
      </c>
      <c r="Q415" s="18">
        <f t="shared" ca="1" si="329"/>
        <v>1.3209187760115298E-11</v>
      </c>
      <c r="R415" s="18">
        <f t="shared" ca="1" si="329"/>
        <v>1.0033168256660011E-10</v>
      </c>
      <c r="S415" s="18">
        <f t="shared" ca="1" si="329"/>
        <v>1.5068907816078185E-12</v>
      </c>
      <c r="T415" s="18">
        <f t="shared" ca="1" si="329"/>
        <v>1.5723081485644478E-11</v>
      </c>
      <c r="U415" s="18">
        <f t="shared" ca="1" si="329"/>
        <v>7.5662505777929171E-13</v>
      </c>
      <c r="V415" s="18">
        <f t="shared" ca="1" si="329"/>
        <v>1.9586108761658731E-12</v>
      </c>
      <c r="W415" s="18">
        <f t="shared" ca="1" si="329"/>
        <v>7.4918333669425374E-13</v>
      </c>
      <c r="X415" s="18">
        <f t="shared" ca="1" si="329"/>
        <v>7.0256872348522992E-12</v>
      </c>
      <c r="Y415" s="18">
        <f t="shared" ca="1" si="329"/>
        <v>4.8621518028698271E-13</v>
      </c>
      <c r="Z415" s="18">
        <f t="shared" ca="1" si="329"/>
        <v>1.4332925818943948E-12</v>
      </c>
      <c r="AA415" s="18">
        <f t="shared" ca="1" si="329"/>
        <v>9.367999530094335E-13</v>
      </c>
      <c r="AB415" s="18">
        <f t="shared" ca="1" si="329"/>
        <v>2.4223299813511584E-12</v>
      </c>
      <c r="AC415" s="18">
        <f t="shared" ca="1" si="329"/>
        <v>3.8313797562879181E-12</v>
      </c>
      <c r="AD415" s="18">
        <f t="shared" ca="1" si="329"/>
        <v>7.2668812821618074E-11</v>
      </c>
      <c r="AE415" s="18">
        <f t="shared" ca="1" si="329"/>
        <v>7.5913934860786448E-13</v>
      </c>
      <c r="AF415" s="18">
        <f t="shared" ca="1" si="329"/>
        <v>3.8263153816189478E-12</v>
      </c>
    </row>
    <row r="416" spans="4:32" x14ac:dyDescent="0.15">
      <c r="D416" s="18">
        <f t="shared" si="315"/>
        <v>897160</v>
      </c>
      <c r="E416" s="18">
        <f t="shared" ref="E416:AF416" ca="1" si="330">E$4*E252^E$5/(E170^E$6)*E334</f>
        <v>1.4816607862409787E-7</v>
      </c>
      <c r="F416" s="18">
        <f t="shared" ca="1" si="330"/>
        <v>7.0653528976948676E-9</v>
      </c>
      <c r="G416" s="18">
        <f t="shared" ca="1" si="330"/>
        <v>1.9330232845924339E-11</v>
      </c>
      <c r="H416" s="18">
        <f t="shared" ca="1" si="330"/>
        <v>3.2347015625985618E-12</v>
      </c>
      <c r="I416" s="18">
        <f t="shared" ca="1" si="330"/>
        <v>1.8552727195653099E-11</v>
      </c>
      <c r="J416" s="18">
        <f t="shared" ca="1" si="330"/>
        <v>2.0838058988874762E-10</v>
      </c>
      <c r="K416" s="18">
        <f t="shared" ca="1" si="330"/>
        <v>2.7845435333274155E-11</v>
      </c>
      <c r="L416" s="18">
        <f t="shared" ca="1" si="330"/>
        <v>2.7470584633187212E-10</v>
      </c>
      <c r="M416" s="18">
        <f t="shared" ca="1" si="330"/>
        <v>3.6811493326788767E-12</v>
      </c>
      <c r="N416" s="18">
        <f t="shared" ca="1" si="330"/>
        <v>3.2529669240345617E-11</v>
      </c>
      <c r="O416" s="18">
        <f t="shared" ca="1" si="330"/>
        <v>4.4278863033136976E-12</v>
      </c>
      <c r="P416" s="18">
        <f t="shared" ca="1" si="330"/>
        <v>5.9504048218782072E-11</v>
      </c>
      <c r="Q416" s="18">
        <f t="shared" ca="1" si="330"/>
        <v>7.0883501005304141E-12</v>
      </c>
      <c r="R416" s="18">
        <f t="shared" ca="1" si="330"/>
        <v>5.5276763343786183E-11</v>
      </c>
      <c r="S416" s="18">
        <f t="shared" ca="1" si="330"/>
        <v>7.8897903527072743E-13</v>
      </c>
      <c r="T416" s="18">
        <f t="shared" ca="1" si="330"/>
        <v>8.5848671223656482E-12</v>
      </c>
      <c r="U416" s="18">
        <f t="shared" ca="1" si="330"/>
        <v>3.8745737843820337E-13</v>
      </c>
      <c r="V416" s="18">
        <f t="shared" ca="1" si="330"/>
        <v>1.0183866842757273E-12</v>
      </c>
      <c r="W416" s="18">
        <f t="shared" ca="1" si="330"/>
        <v>3.8032397604324359E-13</v>
      </c>
      <c r="X416" s="18">
        <f t="shared" ca="1" si="330"/>
        <v>3.8019020607797307E-12</v>
      </c>
      <c r="Y416" s="18">
        <f t="shared" ca="1" si="330"/>
        <v>2.5158152406487125E-13</v>
      </c>
      <c r="Z416" s="18">
        <f t="shared" ca="1" si="330"/>
        <v>7.3884369968898153E-13</v>
      </c>
      <c r="AA416" s="18">
        <f t="shared" ca="1" si="330"/>
        <v>4.8861981930849735E-13</v>
      </c>
      <c r="AB416" s="18">
        <f t="shared" ca="1" si="330"/>
        <v>1.2795757294538533E-12</v>
      </c>
      <c r="AC416" s="18">
        <f t="shared" ca="1" si="330"/>
        <v>2.0933578485223099E-12</v>
      </c>
      <c r="AD416" s="18">
        <f t="shared" ca="1" si="330"/>
        <v>4.0739089527251699E-11</v>
      </c>
      <c r="AE416" s="18">
        <f t="shared" ca="1" si="330"/>
        <v>4.2583178913858576E-13</v>
      </c>
      <c r="AF416" s="18">
        <f t="shared" ca="1" si="330"/>
        <v>2.1504544815186648E-12</v>
      </c>
    </row>
    <row r="417" spans="4:32" x14ac:dyDescent="0.15">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row>
    <row r="418" spans="4:32" x14ac:dyDescent="0.15">
      <c r="D418" s="18" t="s">
        <v>374</v>
      </c>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row>
    <row r="419" spans="4:32" x14ac:dyDescent="0.15">
      <c r="D419" s="18">
        <f>D9</f>
        <v>1.1294999999999999E-2</v>
      </c>
      <c r="E419" s="18">
        <f t="shared" ref="E419:AF419" ca="1" si="331">E337*(E91/(E91+$B$3*0.001))^(0.02*$B$4+4.7)</f>
        <v>6.3199884921346446E-4</v>
      </c>
      <c r="F419" s="18">
        <f t="shared" ca="1" si="331"/>
        <v>3.4471342224946402E-5</v>
      </c>
      <c r="G419" s="18">
        <f t="shared" ca="1" si="331"/>
        <v>5.6718468555085217E-8</v>
      </c>
      <c r="H419" s="18">
        <f t="shared" ca="1" si="331"/>
        <v>7.1463332839731633E-9</v>
      </c>
      <c r="I419" s="18">
        <f t="shared" ca="1" si="331"/>
        <v>1.5929023893780203E-8</v>
      </c>
      <c r="J419" s="18">
        <f t="shared" ca="1" si="331"/>
        <v>5.5484905143659332E-8</v>
      </c>
      <c r="K419" s="18">
        <f t="shared" ca="1" si="331"/>
        <v>6.3867996703460989E-9</v>
      </c>
      <c r="L419" s="18">
        <f t="shared" ca="1" si="331"/>
        <v>3.1468025137199967E-8</v>
      </c>
      <c r="M419" s="18">
        <f t="shared" ca="1" si="331"/>
        <v>4.3943097333203093E-10</v>
      </c>
      <c r="N419" s="18">
        <f t="shared" ca="1" si="331"/>
        <v>2.2763710066380471E-9</v>
      </c>
      <c r="O419" s="18">
        <f t="shared" ca="1" si="331"/>
        <v>3.3468485284316423E-10</v>
      </c>
      <c r="P419" s="18">
        <f t="shared" ca="1" si="331"/>
        <v>2.5478389503398875E-9</v>
      </c>
      <c r="Q419" s="18">
        <f t="shared" ca="1" si="331"/>
        <v>3.2593137902439566E-10</v>
      </c>
      <c r="R419" s="18">
        <f t="shared" ca="1" si="331"/>
        <v>1.6070056756740315E-9</v>
      </c>
      <c r="S419" s="18">
        <f t="shared" ca="1" si="331"/>
        <v>3.038850456108463E-11</v>
      </c>
      <c r="T419" s="18">
        <f t="shared" ca="1" si="331"/>
        <v>1.9789788287239336E-10</v>
      </c>
      <c r="U419" s="18">
        <f t="shared" ca="1" si="331"/>
        <v>1.2545855816372515E-11</v>
      </c>
      <c r="V419" s="18">
        <f t="shared" ca="1" si="331"/>
        <v>3.4766755068907681E-11</v>
      </c>
      <c r="W419" s="18">
        <f t="shared" ca="1" si="331"/>
        <v>9.7940409078999035E-12</v>
      </c>
      <c r="X419" s="18">
        <f t="shared" ca="1" si="331"/>
        <v>6.4493642132282553E-11</v>
      </c>
      <c r="Y419" s="18">
        <f t="shared" ca="1" si="331"/>
        <v>5.916114141587981E-12</v>
      </c>
      <c r="Z419" s="18">
        <f t="shared" ca="1" si="331"/>
        <v>1.5778043486316227E-11</v>
      </c>
      <c r="AA419" s="18">
        <f t="shared" ca="1" si="331"/>
        <v>9.9904281524038959E-12</v>
      </c>
      <c r="AB419" s="18">
        <f t="shared" ca="1" si="331"/>
        <v>2.2544771422181858E-11</v>
      </c>
      <c r="AC419" s="18">
        <f t="shared" ca="1" si="331"/>
        <v>2.7995151795426609E-11</v>
      </c>
      <c r="AD419" s="18">
        <f t="shared" ca="1" si="331"/>
        <v>4.5715244235848123E-10</v>
      </c>
      <c r="AE419" s="18">
        <f t="shared" ca="1" si="331"/>
        <v>4.8537702071724265E-12</v>
      </c>
      <c r="AF419" s="18">
        <f t="shared" ca="1" si="331"/>
        <v>2.2009213269376922E-11</v>
      </c>
    </row>
    <row r="420" spans="4:32" x14ac:dyDescent="0.15">
      <c r="D420" s="18">
        <f t="shared" ref="D420:D483" si="332">D10</f>
        <v>1.4219000000000001E-2</v>
      </c>
      <c r="E420" s="18">
        <f t="shared" ref="E420:AF420" ca="1" si="333">E338*(E92/(E92+$B$3*0.001))^(0.02*$B$4+4.7)</f>
        <v>6.3199873056940178E-4</v>
      </c>
      <c r="F420" s="18">
        <f t="shared" ca="1" si="333"/>
        <v>3.4471335579378307E-5</v>
      </c>
      <c r="G420" s="18">
        <f t="shared" ca="1" si="333"/>
        <v>5.6718459760739973E-8</v>
      </c>
      <c r="H420" s="18">
        <f t="shared" ca="1" si="333"/>
        <v>7.1463324035211606E-9</v>
      </c>
      <c r="I420" s="18">
        <f t="shared" ca="1" si="333"/>
        <v>1.5929022402012941E-8</v>
      </c>
      <c r="J420" s="18">
        <f t="shared" ca="1" si="333"/>
        <v>5.5484901413162609E-8</v>
      </c>
      <c r="K420" s="18">
        <f t="shared" ca="1" si="333"/>
        <v>6.3867992811784085E-9</v>
      </c>
      <c r="L420" s="18">
        <f t="shared" ca="1" si="333"/>
        <v>3.146802355881415E-8</v>
      </c>
      <c r="M420" s="18">
        <f t="shared" ca="1" si="333"/>
        <v>4.3943095167455937E-10</v>
      </c>
      <c r="N420" s="18">
        <f t="shared" ca="1" si="333"/>
        <v>2.2763709130000023E-9</v>
      </c>
      <c r="O420" s="18">
        <f t="shared" ca="1" si="333"/>
        <v>3.3468483891775005E-10</v>
      </c>
      <c r="P420" s="18">
        <f t="shared" ca="1" si="333"/>
        <v>2.5478388622088436E-9</v>
      </c>
      <c r="Q420" s="18">
        <f t="shared" ca="1" si="333"/>
        <v>3.2593136757708798E-10</v>
      </c>
      <c r="R420" s="18">
        <f t="shared" ca="1" si="333"/>
        <v>1.6070056274987251E-9</v>
      </c>
      <c r="S420" s="18">
        <f t="shared" ca="1" si="333"/>
        <v>3.038850357566171E-11</v>
      </c>
      <c r="T420" s="18">
        <f t="shared" ca="1" si="333"/>
        <v>1.9789787747150455E-10</v>
      </c>
      <c r="U420" s="18">
        <f t="shared" ca="1" si="333"/>
        <v>1.2545855437177028E-11</v>
      </c>
      <c r="V420" s="18">
        <f t="shared" ca="1" si="333"/>
        <v>3.4766753993970506E-11</v>
      </c>
      <c r="W420" s="18">
        <f t="shared" ca="1" si="333"/>
        <v>9.7940406349330608E-12</v>
      </c>
      <c r="X420" s="18">
        <f t="shared" ca="1" si="333"/>
        <v>6.4493640572654304E-11</v>
      </c>
      <c r="Y420" s="18">
        <f t="shared" ca="1" si="333"/>
        <v>5.9161139816360797E-12</v>
      </c>
      <c r="Z420" s="18">
        <f t="shared" ca="1" si="333"/>
        <v>1.5778043073836533E-11</v>
      </c>
      <c r="AA420" s="18">
        <f t="shared" ca="1" si="333"/>
        <v>9.9904278951821195E-12</v>
      </c>
      <c r="AB420" s="18">
        <f t="shared" ca="1" si="333"/>
        <v>2.2544770871883486E-11</v>
      </c>
      <c r="AC420" s="18">
        <f t="shared" ca="1" si="333"/>
        <v>2.7995151177475442E-11</v>
      </c>
      <c r="AD420" s="18">
        <f t="shared" ca="1" si="333"/>
        <v>4.5715243295499866E-10</v>
      </c>
      <c r="AE420" s="18">
        <f t="shared" ca="1" si="333"/>
        <v>4.8537701068360499E-12</v>
      </c>
      <c r="AF420" s="18">
        <f t="shared" ca="1" si="333"/>
        <v>2.2009212834067981E-11</v>
      </c>
    </row>
    <row r="421" spans="4:32" x14ac:dyDescent="0.15">
      <c r="D421" s="18">
        <f t="shared" si="332"/>
        <v>1.7901E-2</v>
      </c>
      <c r="E421" s="18">
        <f t="shared" ref="E421:AF421" ca="1" si="334">E339*(E93/(E93+$B$3*0.001))^(0.02*$B$4+4.7)</f>
        <v>6.319985811688157E-4</v>
      </c>
      <c r="F421" s="18">
        <f t="shared" ca="1" si="334"/>
        <v>3.4471327211055908E-5</v>
      </c>
      <c r="G421" s="18">
        <f t="shared" ca="1" si="334"/>
        <v>5.6718448686604671E-8</v>
      </c>
      <c r="H421" s="18">
        <f t="shared" ca="1" si="334"/>
        <v>7.1463312948263125E-9</v>
      </c>
      <c r="I421" s="18">
        <f t="shared" ca="1" si="334"/>
        <v>1.5929020523529303E-8</v>
      </c>
      <c r="J421" s="18">
        <f t="shared" ca="1" si="334"/>
        <v>5.5484896715594931E-8</v>
      </c>
      <c r="K421" s="18">
        <f t="shared" ca="1" si="334"/>
        <v>6.3867987911252668E-9</v>
      </c>
      <c r="L421" s="18">
        <f t="shared" ca="1" si="334"/>
        <v>3.146802157125748E-8</v>
      </c>
      <c r="M421" s="18">
        <f t="shared" ca="1" si="334"/>
        <v>4.3943092440273857E-10</v>
      </c>
      <c r="N421" s="18">
        <f t="shared" ca="1" si="334"/>
        <v>2.2763707950878077E-9</v>
      </c>
      <c r="O421" s="18">
        <f t="shared" ca="1" si="334"/>
        <v>3.346848213823969E-10</v>
      </c>
      <c r="P421" s="18">
        <f t="shared" ca="1" si="334"/>
        <v>2.5478387512312606E-9</v>
      </c>
      <c r="Q421" s="18">
        <f t="shared" ca="1" si="334"/>
        <v>3.2593135316224954E-10</v>
      </c>
      <c r="R421" s="18">
        <f t="shared" ca="1" si="334"/>
        <v>1.6070055668347563E-9</v>
      </c>
      <c r="S421" s="18">
        <f t="shared" ca="1" si="334"/>
        <v>3.0388502334783865E-11</v>
      </c>
      <c r="T421" s="18">
        <f t="shared" ca="1" si="334"/>
        <v>1.9789787067052106E-10</v>
      </c>
      <c r="U421" s="18">
        <f t="shared" ca="1" si="334"/>
        <v>1.2545854959681254E-11</v>
      </c>
      <c r="V421" s="18">
        <f t="shared" ca="1" si="334"/>
        <v>3.4766752640373405E-11</v>
      </c>
      <c r="W421" s="18">
        <f t="shared" ca="1" si="334"/>
        <v>9.7940402912039911E-12</v>
      </c>
      <c r="X421" s="18">
        <f t="shared" ca="1" si="334"/>
        <v>6.4493638608717645E-11</v>
      </c>
      <c r="Y421" s="18">
        <f t="shared" ca="1" si="334"/>
        <v>5.9161137802192274E-12</v>
      </c>
      <c r="Z421" s="18">
        <f t="shared" ca="1" si="334"/>
        <v>1.5778042554428126E-11</v>
      </c>
      <c r="AA421" s="18">
        <f t="shared" ca="1" si="334"/>
        <v>9.9904275712797468E-12</v>
      </c>
      <c r="AB421" s="18">
        <f t="shared" ca="1" si="334"/>
        <v>2.2544770178929171E-11</v>
      </c>
      <c r="AC421" s="18">
        <f t="shared" ca="1" si="334"/>
        <v>2.7995150399330238E-11</v>
      </c>
      <c r="AD421" s="18">
        <f t="shared" ca="1" si="334"/>
        <v>4.5715242111381296E-10</v>
      </c>
      <c r="AE421" s="18">
        <f t="shared" ca="1" si="334"/>
        <v>4.8537699804890993E-12</v>
      </c>
      <c r="AF421" s="18">
        <f t="shared" ca="1" si="334"/>
        <v>2.200921228591223E-11</v>
      </c>
    </row>
    <row r="422" spans="4:32" x14ac:dyDescent="0.15">
      <c r="D422" s="18">
        <f t="shared" si="332"/>
        <v>2.2536E-2</v>
      </c>
      <c r="E422" s="18">
        <f t="shared" ref="E422:AF422" ca="1" si="335">E340*(E94/(E94+$B$3*0.001))^(0.02*$B$4+4.7)</f>
        <v>6.3199839309943477E-4</v>
      </c>
      <c r="F422" s="18">
        <f t="shared" ca="1" si="335"/>
        <v>3.4471316676791956E-5</v>
      </c>
      <c r="G422" s="18">
        <f t="shared" ca="1" si="335"/>
        <v>5.6718434746191423E-8</v>
      </c>
      <c r="H422" s="18">
        <f t="shared" ca="1" si="335"/>
        <v>7.1463298991719261E-9</v>
      </c>
      <c r="I422" s="18">
        <f t="shared" ca="1" si="335"/>
        <v>1.5929018158844349E-8</v>
      </c>
      <c r="J422" s="18">
        <f t="shared" ca="1" si="335"/>
        <v>5.5484890802172125E-8</v>
      </c>
      <c r="K422" s="18">
        <f t="shared" ca="1" si="335"/>
        <v>6.3867981742333601E-9</v>
      </c>
      <c r="L422" s="18">
        <f t="shared" ca="1" si="335"/>
        <v>3.1468019069268221E-8</v>
      </c>
      <c r="M422" s="18">
        <f t="shared" ca="1" si="335"/>
        <v>4.3943089007224646E-10</v>
      </c>
      <c r="N422" s="18">
        <f t="shared" ca="1" si="335"/>
        <v>2.2763706466568005E-9</v>
      </c>
      <c r="O422" s="18">
        <f t="shared" ca="1" si="335"/>
        <v>3.346847993084279E-10</v>
      </c>
      <c r="P422" s="18">
        <f t="shared" ca="1" si="335"/>
        <v>2.5478386115297105E-9</v>
      </c>
      <c r="Q422" s="18">
        <f t="shared" ca="1" si="335"/>
        <v>3.2593133501646765E-10</v>
      </c>
      <c r="R422" s="18">
        <f t="shared" ca="1" si="335"/>
        <v>1.6070054904693344E-9</v>
      </c>
      <c r="S422" s="18">
        <f t="shared" ca="1" si="335"/>
        <v>3.0388500772733786E-11</v>
      </c>
      <c r="T422" s="18">
        <f t="shared" ca="1" si="335"/>
        <v>1.9789786210926283E-10</v>
      </c>
      <c r="U422" s="18">
        <f t="shared" ca="1" si="335"/>
        <v>1.2545854358596828E-11</v>
      </c>
      <c r="V422" s="18">
        <f t="shared" ca="1" si="335"/>
        <v>3.4766750936429036E-11</v>
      </c>
      <c r="W422" s="18">
        <f t="shared" ca="1" si="335"/>
        <v>9.7940398585086642E-12</v>
      </c>
      <c r="X422" s="18">
        <f t="shared" ca="1" si="335"/>
        <v>6.4493636136461983E-11</v>
      </c>
      <c r="Y422" s="18">
        <f t="shared" ca="1" si="335"/>
        <v>5.9161135266703123E-12</v>
      </c>
      <c r="Z422" s="18">
        <f t="shared" ca="1" si="335"/>
        <v>1.5778041900582978E-11</v>
      </c>
      <c r="AA422" s="18">
        <f t="shared" ca="1" si="335"/>
        <v>9.9904271635428581E-12</v>
      </c>
      <c r="AB422" s="18">
        <f t="shared" ca="1" si="335"/>
        <v>2.2544769306619859E-11</v>
      </c>
      <c r="AC422" s="18">
        <f t="shared" ca="1" si="335"/>
        <v>2.7995149419780388E-11</v>
      </c>
      <c r="AD422" s="18">
        <f t="shared" ca="1" si="335"/>
        <v>4.5715240620781111E-10</v>
      </c>
      <c r="AE422" s="18">
        <f t="shared" ca="1" si="335"/>
        <v>4.8537698214401851E-12</v>
      </c>
      <c r="AF422" s="18">
        <f t="shared" ca="1" si="335"/>
        <v>2.2009211595879287E-11</v>
      </c>
    </row>
    <row r="423" spans="4:32" x14ac:dyDescent="0.15">
      <c r="D423" s="18">
        <f t="shared" si="332"/>
        <v>2.8371E-2</v>
      </c>
      <c r="E423" s="18">
        <f t="shared" ref="E423:AF423" ca="1" si="336">E341*(E95/(E95+$B$3*0.001))^(0.02*$B$4+4.7)</f>
        <v>6.3199815633905958E-4</v>
      </c>
      <c r="F423" s="18">
        <f t="shared" ca="1" si="336"/>
        <v>3.4471303415216809E-5</v>
      </c>
      <c r="G423" s="18">
        <f t="shared" ca="1" si="336"/>
        <v>5.6718417196616354E-8</v>
      </c>
      <c r="H423" s="18">
        <f t="shared" ca="1" si="336"/>
        <v>7.1463281421836018E-9</v>
      </c>
      <c r="I423" s="18">
        <f t="shared" ca="1" si="336"/>
        <v>1.5929015181943896E-8</v>
      </c>
      <c r="J423" s="18">
        <f t="shared" ca="1" si="336"/>
        <v>5.5484883357767125E-8</v>
      </c>
      <c r="K423" s="18">
        <f t="shared" ca="1" si="336"/>
        <v>6.3867973976284694E-9</v>
      </c>
      <c r="L423" s="18">
        <f t="shared" ca="1" si="336"/>
        <v>3.1468015919515088E-8</v>
      </c>
      <c r="M423" s="18">
        <f t="shared" ca="1" si="336"/>
        <v>4.3943084685360452E-10</v>
      </c>
      <c r="N423" s="18">
        <f t="shared" ca="1" si="336"/>
        <v>2.2763704597970649E-9</v>
      </c>
      <c r="O423" s="18">
        <f t="shared" ca="1" si="336"/>
        <v>3.3468477151951877E-10</v>
      </c>
      <c r="P423" s="18">
        <f t="shared" ca="1" si="336"/>
        <v>2.5478384356595052E-9</v>
      </c>
      <c r="Q423" s="18">
        <f t="shared" ca="1" si="336"/>
        <v>3.25931312172751E-10</v>
      </c>
      <c r="R423" s="18">
        <f t="shared" ca="1" si="336"/>
        <v>1.6070053943329381E-9</v>
      </c>
      <c r="S423" s="18">
        <f t="shared" ca="1" si="336"/>
        <v>3.0388498806269619E-11</v>
      </c>
      <c r="T423" s="18">
        <f t="shared" ca="1" si="336"/>
        <v>1.9789785133149795E-10</v>
      </c>
      <c r="U423" s="18">
        <f t="shared" ca="1" si="336"/>
        <v>1.25458536018919E-11</v>
      </c>
      <c r="V423" s="18">
        <f t="shared" ca="1" si="336"/>
        <v>3.4766748791334485E-11</v>
      </c>
      <c r="W423" s="18">
        <f t="shared" ca="1" si="336"/>
        <v>9.7940393137887015E-12</v>
      </c>
      <c r="X423" s="18">
        <f t="shared" ca="1" si="336"/>
        <v>6.4493633024140089E-11</v>
      </c>
      <c r="Y423" s="18">
        <f t="shared" ca="1" si="336"/>
        <v>5.9161132074776806E-12</v>
      </c>
      <c r="Z423" s="18">
        <f t="shared" ca="1" si="336"/>
        <v>1.5778041077457619E-11</v>
      </c>
      <c r="AA423" s="18">
        <f t="shared" ca="1" si="336"/>
        <v>9.9904266502429843E-12</v>
      </c>
      <c r="AB423" s="18">
        <f t="shared" ca="1" si="336"/>
        <v>2.2544768208469919E-11</v>
      </c>
      <c r="AC423" s="18">
        <f t="shared" ca="1" si="336"/>
        <v>2.7995148186625489E-11</v>
      </c>
      <c r="AD423" s="18">
        <f t="shared" ca="1" si="336"/>
        <v>4.5715238744265509E-10</v>
      </c>
      <c r="AE423" s="18">
        <f t="shared" ca="1" si="336"/>
        <v>4.8537696212135424E-12</v>
      </c>
      <c r="AF423" s="18">
        <f t="shared" ca="1" si="336"/>
        <v>2.2009210727196897E-11</v>
      </c>
    </row>
    <row r="424" spans="4:32" x14ac:dyDescent="0.15">
      <c r="D424" s="18">
        <f t="shared" si="332"/>
        <v>3.5716999999999999E-2</v>
      </c>
      <c r="E424" s="18">
        <f t="shared" ref="E424:AF424" ca="1" si="337">E342*(E96/(E96+$B$3*0.001))^(0.02*$B$4+4.7)</f>
        <v>6.319978582686735E-4</v>
      </c>
      <c r="F424" s="18">
        <f t="shared" ca="1" si="337"/>
        <v>3.4471286719505806E-5</v>
      </c>
      <c r="G424" s="18">
        <f t="shared" ca="1" si="337"/>
        <v>5.671839510250879E-8</v>
      </c>
      <c r="H424" s="18">
        <f t="shared" ca="1" si="337"/>
        <v>7.1463259302158726E-9</v>
      </c>
      <c r="I424" s="18">
        <f t="shared" ca="1" si="337"/>
        <v>1.5929011434162417E-8</v>
      </c>
      <c r="J424" s="18">
        <f t="shared" ca="1" si="337"/>
        <v>5.5484873985601548E-8</v>
      </c>
      <c r="K424" s="18">
        <f t="shared" ca="1" si="337"/>
        <v>6.3867964199183603E-9</v>
      </c>
      <c r="L424" s="18">
        <f t="shared" ca="1" si="337"/>
        <v>3.1468011954119578E-8</v>
      </c>
      <c r="M424" s="18">
        <f t="shared" ca="1" si="337"/>
        <v>4.3943079244330506E-10</v>
      </c>
      <c r="N424" s="18">
        <f t="shared" ca="1" si="337"/>
        <v>2.2763702245491776E-9</v>
      </c>
      <c r="O424" s="18">
        <f t="shared" ca="1" si="337"/>
        <v>3.346847365345476E-10</v>
      </c>
      <c r="P424" s="18">
        <f t="shared" ca="1" si="337"/>
        <v>2.5478382142469176E-9</v>
      </c>
      <c r="Q424" s="18">
        <f t="shared" ca="1" si="337"/>
        <v>3.2593128341355177E-10</v>
      </c>
      <c r="R424" s="18">
        <f t="shared" ca="1" si="337"/>
        <v>1.6070052733015852E-9</v>
      </c>
      <c r="S424" s="18">
        <f t="shared" ca="1" si="337"/>
        <v>3.038849633058064E-11</v>
      </c>
      <c r="T424" s="18">
        <f t="shared" ca="1" si="337"/>
        <v>1.9789783776278201E-10</v>
      </c>
      <c r="U424" s="18">
        <f t="shared" ca="1" si="337"/>
        <v>1.254585264923484E-11</v>
      </c>
      <c r="V424" s="18">
        <f t="shared" ca="1" si="337"/>
        <v>3.4766746090757897E-11</v>
      </c>
      <c r="W424" s="18">
        <f t="shared" ca="1" si="337"/>
        <v>9.7940386280110604E-12</v>
      </c>
      <c r="X424" s="18">
        <f t="shared" ca="1" si="337"/>
        <v>6.4493629105868504E-11</v>
      </c>
      <c r="Y424" s="18">
        <f t="shared" ca="1" si="337"/>
        <v>5.9161128056286982E-12</v>
      </c>
      <c r="Z424" s="18">
        <f t="shared" ca="1" si="337"/>
        <v>1.5778040041180123E-11</v>
      </c>
      <c r="AA424" s="18">
        <f t="shared" ca="1" si="337"/>
        <v>9.9904260040218147E-12</v>
      </c>
      <c r="AB424" s="18">
        <f t="shared" ca="1" si="337"/>
        <v>2.2544766825949182E-11</v>
      </c>
      <c r="AC424" s="18">
        <f t="shared" ca="1" si="337"/>
        <v>2.7995146634139431E-11</v>
      </c>
      <c r="AD424" s="18">
        <f t="shared" ca="1" si="337"/>
        <v>4.5715236381817569E-10</v>
      </c>
      <c r="AE424" s="18">
        <f t="shared" ca="1" si="337"/>
        <v>4.8537693691373399E-12</v>
      </c>
      <c r="AF424" s="18">
        <f t="shared" ca="1" si="337"/>
        <v>2.2009209633565389E-11</v>
      </c>
    </row>
    <row r="425" spans="4:32" x14ac:dyDescent="0.15">
      <c r="D425" s="18">
        <f t="shared" si="332"/>
        <v>4.4964999999999998E-2</v>
      </c>
      <c r="E425" s="18">
        <f t="shared" ref="E425:AF425" ca="1" si="338">E343*(E97/(E97+$B$3*0.001))^(0.02*$B$4+4.7)</f>
        <v>6.3199748302324198E-4</v>
      </c>
      <c r="F425" s="18">
        <f t="shared" ca="1" si="338"/>
        <v>3.447126570101674E-5</v>
      </c>
      <c r="G425" s="18">
        <f t="shared" ca="1" si="338"/>
        <v>5.6718367287890491E-8</v>
      </c>
      <c r="H425" s="18">
        <f t="shared" ca="1" si="338"/>
        <v>7.1463231455347239E-9</v>
      </c>
      <c r="I425" s="18">
        <f t="shared" ca="1" si="338"/>
        <v>1.5929006716020497E-8</v>
      </c>
      <c r="J425" s="18">
        <f t="shared" ca="1" si="338"/>
        <v>5.5484862186831294E-8</v>
      </c>
      <c r="K425" s="18">
        <f t="shared" ca="1" si="338"/>
        <v>6.3867951890633278E-9</v>
      </c>
      <c r="L425" s="18">
        <f t="shared" ca="1" si="338"/>
        <v>3.1468006962019049E-8</v>
      </c>
      <c r="M425" s="18">
        <f t="shared" ca="1" si="338"/>
        <v>4.3943072394529806E-10</v>
      </c>
      <c r="N425" s="18">
        <f t="shared" ca="1" si="338"/>
        <v>2.2763699283917942E-9</v>
      </c>
      <c r="O425" s="18">
        <f t="shared" ca="1" si="338"/>
        <v>3.3468469249140088E-10</v>
      </c>
      <c r="P425" s="18">
        <f t="shared" ca="1" si="338"/>
        <v>2.5478379355070114E-9</v>
      </c>
      <c r="Q425" s="18">
        <f t="shared" ca="1" si="338"/>
        <v>3.2593124720812912E-10</v>
      </c>
      <c r="R425" s="18">
        <f t="shared" ca="1" si="338"/>
        <v>1.6070051209332473E-9</v>
      </c>
      <c r="S425" s="18">
        <f t="shared" ca="1" si="338"/>
        <v>3.038849321389562E-11</v>
      </c>
      <c r="T425" s="18">
        <f t="shared" ca="1" si="338"/>
        <v>1.9789782068090545E-10</v>
      </c>
      <c r="U425" s="18">
        <f t="shared" ca="1" si="338"/>
        <v>1.2545851449919355E-11</v>
      </c>
      <c r="V425" s="18">
        <f t="shared" ca="1" si="338"/>
        <v>3.4766742690958215E-11</v>
      </c>
      <c r="W425" s="18">
        <f t="shared" ca="1" si="338"/>
        <v>9.7940377646744236E-12</v>
      </c>
      <c r="X425" s="18">
        <f t="shared" ca="1" si="338"/>
        <v>6.4493624173092519E-11</v>
      </c>
      <c r="Y425" s="18">
        <f t="shared" ca="1" si="338"/>
        <v>5.9161122997344633E-12</v>
      </c>
      <c r="Z425" s="18">
        <f t="shared" ca="1" si="338"/>
        <v>1.5778038736593657E-11</v>
      </c>
      <c r="AA425" s="18">
        <f t="shared" ca="1" si="338"/>
        <v>9.9904251904834445E-12</v>
      </c>
      <c r="AB425" s="18">
        <f t="shared" ca="1" si="338"/>
        <v>2.2544765085471343E-11</v>
      </c>
      <c r="AC425" s="18">
        <f t="shared" ca="1" si="338"/>
        <v>2.7995144679689532E-11</v>
      </c>
      <c r="AD425" s="18">
        <f t="shared" ca="1" si="338"/>
        <v>4.5715233407693295E-10</v>
      </c>
      <c r="AE425" s="18">
        <f t="shared" ca="1" si="338"/>
        <v>4.8537690517944868E-12</v>
      </c>
      <c r="AF425" s="18">
        <f t="shared" ca="1" si="338"/>
        <v>2.2009208256774794E-11</v>
      </c>
    </row>
    <row r="426" spans="4:32" x14ac:dyDescent="0.15">
      <c r="D426" s="18">
        <f t="shared" si="332"/>
        <v>5.6606999999999998E-2</v>
      </c>
      <c r="E426" s="18">
        <f t="shared" ref="E426:AF426" ca="1" si="339">E344*(E98/(E98+$B$3*0.001))^(0.02*$B$4+4.7)</f>
        <v>6.3199701063966702E-4</v>
      </c>
      <c r="F426" s="18">
        <f t="shared" ca="1" si="339"/>
        <v>3.4471239241563933E-5</v>
      </c>
      <c r="G426" s="18">
        <f t="shared" ca="1" si="339"/>
        <v>5.6718332273017716E-8</v>
      </c>
      <c r="H426" s="18">
        <f t="shared" ca="1" si="339"/>
        <v>7.1463196399941562E-9</v>
      </c>
      <c r="I426" s="18">
        <f t="shared" ca="1" si="339"/>
        <v>1.5929000776511022E-8</v>
      </c>
      <c r="J426" s="18">
        <f t="shared" ca="1" si="339"/>
        <v>5.5484847333756185E-8</v>
      </c>
      <c r="K426" s="18">
        <f t="shared" ca="1" si="339"/>
        <v>6.3867936395812854E-9</v>
      </c>
      <c r="L426" s="18">
        <f t="shared" ca="1" si="339"/>
        <v>3.146800067763107E-8</v>
      </c>
      <c r="M426" s="18">
        <f t="shared" ca="1" si="339"/>
        <v>4.3943063771545418E-10</v>
      </c>
      <c r="N426" s="18">
        <f t="shared" ca="1" si="339"/>
        <v>2.2763695555691886E-9</v>
      </c>
      <c r="O426" s="18">
        <f t="shared" ca="1" si="339"/>
        <v>3.3468463704695732E-10</v>
      </c>
      <c r="P426" s="18">
        <f t="shared" ca="1" si="339"/>
        <v>2.5478375846106668E-9</v>
      </c>
      <c r="Q426" s="18">
        <f t="shared" ca="1" si="339"/>
        <v>3.2593120163033209E-10</v>
      </c>
      <c r="R426" s="18">
        <f t="shared" ca="1" si="339"/>
        <v>1.6070049291218429E-9</v>
      </c>
      <c r="S426" s="18">
        <f t="shared" ca="1" si="339"/>
        <v>3.0388489290404958E-11</v>
      </c>
      <c r="T426" s="18">
        <f t="shared" ca="1" si="339"/>
        <v>1.9789779917710062E-10</v>
      </c>
      <c r="U426" s="18">
        <f t="shared" ca="1" si="339"/>
        <v>1.254584994014118E-11</v>
      </c>
      <c r="V426" s="18">
        <f t="shared" ca="1" si="339"/>
        <v>3.4766738411063952E-11</v>
      </c>
      <c r="W426" s="18">
        <f t="shared" ca="1" si="339"/>
        <v>9.7940366778487735E-12</v>
      </c>
      <c r="X426" s="18">
        <f t="shared" ca="1" si="339"/>
        <v>6.449361796338557E-11</v>
      </c>
      <c r="Y426" s="18">
        <f t="shared" ca="1" si="339"/>
        <v>5.9161116628811126E-12</v>
      </c>
      <c r="Z426" s="18">
        <f t="shared" ca="1" si="339"/>
        <v>1.5778037094293201E-11</v>
      </c>
      <c r="AA426" s="18">
        <f t="shared" ca="1" si="339"/>
        <v>9.9904241663471764E-12</v>
      </c>
      <c r="AB426" s="18">
        <f t="shared" ca="1" si="339"/>
        <v>2.2544762894441741E-11</v>
      </c>
      <c r="AC426" s="18">
        <f t="shared" ca="1" si="339"/>
        <v>2.7995142219297821E-11</v>
      </c>
      <c r="AD426" s="18">
        <f t="shared" ca="1" si="339"/>
        <v>4.5715229663667404E-10</v>
      </c>
      <c r="AE426" s="18">
        <f t="shared" ca="1" si="339"/>
        <v>4.8537686523021534E-12</v>
      </c>
      <c r="AF426" s="18">
        <f t="shared" ca="1" si="339"/>
        <v>2.2009206523579014E-11</v>
      </c>
    </row>
    <row r="427" spans="4:32" x14ac:dyDescent="0.15">
      <c r="D427" s="18">
        <f t="shared" si="332"/>
        <v>7.1263999999999994E-2</v>
      </c>
      <c r="E427" s="18">
        <f t="shared" ref="E427:AF427" ca="1" si="340">E345*(E99/(E99+$B$3*0.001))^(0.02*$B$4+4.7)</f>
        <v>6.319964159207101E-4</v>
      </c>
      <c r="F427" s="18">
        <f t="shared" ca="1" si="340"/>
        <v>3.4471205929783909E-5</v>
      </c>
      <c r="G427" s="18">
        <f t="shared" ca="1" si="340"/>
        <v>5.6718288190170991E-8</v>
      </c>
      <c r="H427" s="18">
        <f t="shared" ca="1" si="340"/>
        <v>7.1463152266055542E-9</v>
      </c>
      <c r="I427" s="18">
        <f t="shared" ca="1" si="340"/>
        <v>1.5928993298814607E-8</v>
      </c>
      <c r="J427" s="18">
        <f t="shared" ca="1" si="340"/>
        <v>5.5484828634097138E-8</v>
      </c>
      <c r="K427" s="18">
        <f t="shared" ca="1" si="340"/>
        <v>6.3867916888210909E-9</v>
      </c>
      <c r="L427" s="18">
        <f t="shared" ca="1" si="340"/>
        <v>3.1467992765739131E-8</v>
      </c>
      <c r="M427" s="18">
        <f t="shared" ca="1" si="340"/>
        <v>4.3943052915417467E-10</v>
      </c>
      <c r="N427" s="18">
        <f t="shared" ca="1" si="340"/>
        <v>2.2763690861945369E-9</v>
      </c>
      <c r="O427" s="18">
        <f t="shared" ca="1" si="340"/>
        <v>3.3468456724374431E-10</v>
      </c>
      <c r="P427" s="18">
        <f t="shared" ca="1" si="340"/>
        <v>2.5478371428406435E-9</v>
      </c>
      <c r="Q427" s="18">
        <f t="shared" ca="1" si="340"/>
        <v>3.2593114424898723E-10</v>
      </c>
      <c r="R427" s="18">
        <f t="shared" ca="1" si="340"/>
        <v>1.6070046876359082E-9</v>
      </c>
      <c r="S427" s="18">
        <f t="shared" ca="1" si="340"/>
        <v>3.0388484350824896E-11</v>
      </c>
      <c r="T427" s="18">
        <f t="shared" ca="1" si="340"/>
        <v>1.9789777210432879E-10</v>
      </c>
      <c r="U427" s="18">
        <f t="shared" ca="1" si="340"/>
        <v>1.2545848039366825E-11</v>
      </c>
      <c r="V427" s="18">
        <f t="shared" ca="1" si="340"/>
        <v>3.4766733022780271E-11</v>
      </c>
      <c r="W427" s="18">
        <f t="shared" ca="1" si="340"/>
        <v>9.7940353095614363E-12</v>
      </c>
      <c r="X427" s="18">
        <f t="shared" ca="1" si="340"/>
        <v>6.4493610145513637E-11</v>
      </c>
      <c r="Y427" s="18">
        <f t="shared" ca="1" si="340"/>
        <v>5.9161108610980589E-12</v>
      </c>
      <c r="Z427" s="18">
        <f t="shared" ca="1" si="340"/>
        <v>1.5778035026676503E-11</v>
      </c>
      <c r="AA427" s="18">
        <f t="shared" ca="1" si="340"/>
        <v>9.990422876984253E-12</v>
      </c>
      <c r="AB427" s="18">
        <f t="shared" ca="1" si="340"/>
        <v>2.2544760135988259E-11</v>
      </c>
      <c r="AC427" s="18">
        <f t="shared" ca="1" si="340"/>
        <v>2.7995139121723658E-11</v>
      </c>
      <c r="AD427" s="18">
        <f t="shared" ca="1" si="340"/>
        <v>4.5715224950028914E-10</v>
      </c>
      <c r="AE427" s="18">
        <f t="shared" ca="1" si="340"/>
        <v>4.8537681493509213E-12</v>
      </c>
      <c r="AF427" s="18">
        <f t="shared" ca="1" si="340"/>
        <v>2.2009204341527219E-11</v>
      </c>
    </row>
    <row r="428" spans="4:32" x14ac:dyDescent="0.15">
      <c r="D428" s="18">
        <f t="shared" si="332"/>
        <v>8.9716000000000004E-2</v>
      </c>
      <c r="E428" s="18">
        <f t="shared" ref="E428:AF428" ca="1" si="341">E346*(E100/(E100+$B$3*0.001))^(0.02*$B$4+4.7)</f>
        <v>6.3199566721781864E-4</v>
      </c>
      <c r="F428" s="18">
        <f t="shared" ca="1" si="341"/>
        <v>3.4471163992958369E-5</v>
      </c>
      <c r="G428" s="18">
        <f t="shared" ca="1" si="341"/>
        <v>5.671823269343057E-8</v>
      </c>
      <c r="H428" s="18">
        <f t="shared" ca="1" si="341"/>
        <v>7.1463096705046082E-9</v>
      </c>
      <c r="I428" s="18">
        <f t="shared" ca="1" si="341"/>
        <v>1.5928983884994851E-8</v>
      </c>
      <c r="J428" s="18">
        <f t="shared" ca="1" si="341"/>
        <v>5.5484805092722391E-8</v>
      </c>
      <c r="K428" s="18">
        <f t="shared" ca="1" si="341"/>
        <v>6.386789232969928E-9</v>
      </c>
      <c r="L428" s="18">
        <f t="shared" ca="1" si="341"/>
        <v>3.1467982805298828E-8</v>
      </c>
      <c r="M428" s="18">
        <f t="shared" ca="1" si="341"/>
        <v>4.3943039248418632E-10</v>
      </c>
      <c r="N428" s="18">
        <f t="shared" ca="1" si="341"/>
        <v>2.2763684952892879E-9</v>
      </c>
      <c r="O428" s="18">
        <f t="shared" ca="1" si="341"/>
        <v>3.3468447936706521E-10</v>
      </c>
      <c r="P428" s="18">
        <f t="shared" ca="1" si="341"/>
        <v>2.5478365866873812E-9</v>
      </c>
      <c r="Q428" s="18">
        <f t="shared" ca="1" si="341"/>
        <v>3.2593107201044556E-10</v>
      </c>
      <c r="R428" s="18">
        <f t="shared" ca="1" si="341"/>
        <v>1.6070043836243429E-9</v>
      </c>
      <c r="S428" s="18">
        <f t="shared" ca="1" si="341"/>
        <v>3.0388478132287052E-11</v>
      </c>
      <c r="T428" s="18">
        <f t="shared" ca="1" si="341"/>
        <v>1.9789773802186356E-10</v>
      </c>
      <c r="U428" s="18">
        <f t="shared" ca="1" si="341"/>
        <v>1.2545845646443303E-11</v>
      </c>
      <c r="V428" s="18">
        <f t="shared" ca="1" si="341"/>
        <v>3.4766726239360268E-11</v>
      </c>
      <c r="W428" s="18">
        <f t="shared" ca="1" si="341"/>
        <v>9.7940335869965912E-12</v>
      </c>
      <c r="X428" s="18">
        <f t="shared" ca="1" si="341"/>
        <v>6.4493600303435451E-11</v>
      </c>
      <c r="Y428" s="18">
        <f t="shared" ca="1" si="341"/>
        <v>5.9161098517170386E-12</v>
      </c>
      <c r="Z428" s="18">
        <f t="shared" ca="1" si="341"/>
        <v>1.5778032423711598E-11</v>
      </c>
      <c r="AA428" s="18">
        <f t="shared" ca="1" si="341"/>
        <v>9.9904212537789828E-12</v>
      </c>
      <c r="AB428" s="18">
        <f t="shared" ca="1" si="341"/>
        <v>2.2544756663314805E-11</v>
      </c>
      <c r="AC428" s="18">
        <f t="shared" ca="1" si="341"/>
        <v>2.7995135222124435E-11</v>
      </c>
      <c r="AD428" s="18">
        <f t="shared" ca="1" si="341"/>
        <v>4.5715219015932791E-10</v>
      </c>
      <c r="AE428" s="18">
        <f t="shared" ca="1" si="341"/>
        <v>4.8537675161752955E-12</v>
      </c>
      <c r="AF428" s="18">
        <f t="shared" ca="1" si="341"/>
        <v>2.2009201594497609E-11</v>
      </c>
    </row>
    <row r="429" spans="4:32" x14ac:dyDescent="0.15">
      <c r="D429" s="18">
        <f t="shared" si="332"/>
        <v>0.11294999999999999</v>
      </c>
      <c r="E429" s="18">
        <f t="shared" ref="E429:AF429" ca="1" si="342">E347*(E101/(E101+$B$3*0.001))^(0.02*$B$4+4.7)</f>
        <v>6.319947244836342E-4</v>
      </c>
      <c r="F429" s="18">
        <f t="shared" ca="1" si="342"/>
        <v>3.4471111187930047E-5</v>
      </c>
      <c r="G429" s="18">
        <f t="shared" ca="1" si="342"/>
        <v>5.6718162814320592E-8</v>
      </c>
      <c r="H429" s="18">
        <f t="shared" ca="1" si="342"/>
        <v>7.1463026744988601E-9</v>
      </c>
      <c r="I429" s="18">
        <f t="shared" ca="1" si="342"/>
        <v>1.592897203151052E-8</v>
      </c>
      <c r="J429" s="18">
        <f t="shared" ca="1" si="342"/>
        <v>5.5484775450410049E-8</v>
      </c>
      <c r="K429" s="18">
        <f t="shared" ca="1" si="342"/>
        <v>6.386786140664912E-9</v>
      </c>
      <c r="L429" s="18">
        <f t="shared" ca="1" si="342"/>
        <v>3.1467970263527922E-8</v>
      </c>
      <c r="M429" s="18">
        <f t="shared" ca="1" si="342"/>
        <v>4.3943022039503644E-10</v>
      </c>
      <c r="N429" s="18">
        <f t="shared" ca="1" si="342"/>
        <v>2.2763677512459815E-9</v>
      </c>
      <c r="O429" s="18">
        <f t="shared" ca="1" si="342"/>
        <v>3.3468436871640972E-10</v>
      </c>
      <c r="P429" s="18">
        <f t="shared" ca="1" si="342"/>
        <v>2.5478358864022915E-9</v>
      </c>
      <c r="Q429" s="18">
        <f t="shared" ca="1" si="342"/>
        <v>3.2593098105067479E-10</v>
      </c>
      <c r="R429" s="18">
        <f t="shared" ca="1" si="342"/>
        <v>1.6070040008255887E-9</v>
      </c>
      <c r="S429" s="18">
        <f t="shared" ca="1" si="342"/>
        <v>3.0388470302162215E-11</v>
      </c>
      <c r="T429" s="18">
        <f t="shared" ca="1" si="342"/>
        <v>1.9789769510663762E-10</v>
      </c>
      <c r="U429" s="18">
        <f t="shared" ca="1" si="342"/>
        <v>1.2545842633373213E-11</v>
      </c>
      <c r="V429" s="18">
        <f t="shared" ca="1" si="342"/>
        <v>3.4766717697959186E-11</v>
      </c>
      <c r="W429" s="18">
        <f t="shared" ca="1" si="342"/>
        <v>9.7940314180143539E-12</v>
      </c>
      <c r="X429" s="18">
        <f t="shared" ca="1" si="342"/>
        <v>6.4493587910697857E-11</v>
      </c>
      <c r="Y429" s="18">
        <f t="shared" ca="1" si="342"/>
        <v>5.9161085807462532E-12</v>
      </c>
      <c r="Z429" s="18">
        <f t="shared" ca="1" si="342"/>
        <v>1.5778029146166119E-11</v>
      </c>
      <c r="AA429" s="18">
        <f t="shared" ca="1" si="342"/>
        <v>9.9904192099060635E-12</v>
      </c>
      <c r="AB429" s="18">
        <f t="shared" ca="1" si="342"/>
        <v>2.2544752290668214E-11</v>
      </c>
      <c r="AC429" s="18">
        <f t="shared" ca="1" si="342"/>
        <v>2.799513031191018E-11</v>
      </c>
      <c r="AD429" s="18">
        <f t="shared" ca="1" si="342"/>
        <v>4.5715211543964637E-10</v>
      </c>
      <c r="AE429" s="18">
        <f t="shared" ca="1" si="342"/>
        <v>4.8537667189067594E-12</v>
      </c>
      <c r="AF429" s="18">
        <f t="shared" ca="1" si="342"/>
        <v>2.2009198135551359E-11</v>
      </c>
    </row>
    <row r="430" spans="4:32" x14ac:dyDescent="0.15">
      <c r="D430" s="18">
        <f t="shared" si="332"/>
        <v>0.14219000000000001</v>
      </c>
      <c r="E430" s="18">
        <f t="shared" ref="E430:AF430" ca="1" si="343">E348*(E102/(E102+$B$3*0.001))^(0.02*$B$4+4.7)</f>
        <v>6.3199353805494215E-4</v>
      </c>
      <c r="F430" s="18">
        <f t="shared" ca="1" si="343"/>
        <v>3.4471044732933485E-5</v>
      </c>
      <c r="G430" s="18">
        <f t="shared" ca="1" si="343"/>
        <v>5.6718074871593338E-8</v>
      </c>
      <c r="H430" s="18">
        <f t="shared" ca="1" si="343"/>
        <v>7.1462938700351939E-9</v>
      </c>
      <c r="I430" s="18">
        <f t="shared" ca="1" si="343"/>
        <v>1.5928957113911697E-8</v>
      </c>
      <c r="J430" s="18">
        <f t="shared" ca="1" si="343"/>
        <v>5.5484738145576839E-8</v>
      </c>
      <c r="K430" s="18">
        <f t="shared" ca="1" si="343"/>
        <v>6.3867822490004445E-9</v>
      </c>
      <c r="L430" s="18">
        <f t="shared" ca="1" si="343"/>
        <v>3.1467954479713006E-8</v>
      </c>
      <c r="M430" s="18">
        <f t="shared" ca="1" si="343"/>
        <v>4.3943000382088968E-10</v>
      </c>
      <c r="N430" s="18">
        <f t="shared" ca="1" si="343"/>
        <v>2.2763668148676011E-9</v>
      </c>
      <c r="O430" s="18">
        <f t="shared" ca="1" si="343"/>
        <v>3.3468422946257466E-10</v>
      </c>
      <c r="P430" s="18">
        <f t="shared" ca="1" si="343"/>
        <v>2.5478350050935435E-9</v>
      </c>
      <c r="Q430" s="18">
        <f t="shared" ca="1" si="343"/>
        <v>3.2593086657780965E-10</v>
      </c>
      <c r="R430" s="18">
        <f t="shared" ca="1" si="343"/>
        <v>1.6070035190733591E-9</v>
      </c>
      <c r="S430" s="18">
        <f t="shared" ca="1" si="343"/>
        <v>3.038846044795033E-11</v>
      </c>
      <c r="T430" s="18">
        <f t="shared" ca="1" si="343"/>
        <v>1.9789764109782169E-10</v>
      </c>
      <c r="U430" s="18">
        <f t="shared" ca="1" si="343"/>
        <v>1.254583884142445E-11</v>
      </c>
      <c r="V430" s="18">
        <f t="shared" ca="1" si="343"/>
        <v>3.4766706948605645E-11</v>
      </c>
      <c r="W430" s="18">
        <f t="shared" ca="1" si="343"/>
        <v>9.7940286883500626E-12</v>
      </c>
      <c r="X430" s="18">
        <f t="shared" ca="1" si="343"/>
        <v>6.4493572314436446E-11</v>
      </c>
      <c r="Y430" s="18">
        <f t="shared" ca="1" si="343"/>
        <v>5.9161069812294501E-12</v>
      </c>
      <c r="Z430" s="18">
        <f t="shared" ca="1" si="343"/>
        <v>1.577802502137479E-11</v>
      </c>
      <c r="AA430" s="18">
        <f t="shared" ca="1" si="343"/>
        <v>9.9904166376918973E-12</v>
      </c>
      <c r="AB430" s="18">
        <f t="shared" ca="1" si="343"/>
        <v>2.2544746787691957E-11</v>
      </c>
      <c r="AC430" s="18">
        <f t="shared" ca="1" si="343"/>
        <v>2.7995124132405114E-11</v>
      </c>
      <c r="AD430" s="18">
        <f t="shared" ca="1" si="343"/>
        <v>4.5715202140491614E-10</v>
      </c>
      <c r="AE430" s="18">
        <f t="shared" ca="1" si="343"/>
        <v>4.8537657155441896E-12</v>
      </c>
      <c r="AF430" s="18">
        <f t="shared" ca="1" si="343"/>
        <v>2.2009193782467054E-11</v>
      </c>
    </row>
    <row r="431" spans="4:32" x14ac:dyDescent="0.15">
      <c r="D431" s="18">
        <f t="shared" si="332"/>
        <v>0.17901</v>
      </c>
      <c r="E431" s="18">
        <f t="shared" ref="E431:AF431" ca="1" si="344">E349*(E103/(E103+$B$3*0.001))^(0.02*$B$4+4.7)</f>
        <v>6.3199204406800787E-4</v>
      </c>
      <c r="F431" s="18">
        <f t="shared" ca="1" si="344"/>
        <v>3.44709610507952E-5</v>
      </c>
      <c r="G431" s="18">
        <f t="shared" ca="1" si="344"/>
        <v>5.6717964131390613E-8</v>
      </c>
      <c r="H431" s="18">
        <f t="shared" ca="1" si="344"/>
        <v>7.1462827831763531E-9</v>
      </c>
      <c r="I431" s="18">
        <f t="shared" ca="1" si="344"/>
        <v>1.5928938329191689E-8</v>
      </c>
      <c r="J431" s="18">
        <f t="shared" ca="1" si="344"/>
        <v>5.5484691170113592E-8</v>
      </c>
      <c r="K431" s="18">
        <f t="shared" ca="1" si="344"/>
        <v>6.3867773484890708E-9</v>
      </c>
      <c r="L431" s="18">
        <f t="shared" ca="1" si="344"/>
        <v>3.1467934604213324E-8</v>
      </c>
      <c r="M431" s="18">
        <f t="shared" ca="1" si="344"/>
        <v>4.3942973110358435E-10</v>
      </c>
      <c r="N431" s="18">
        <f t="shared" ca="1" si="344"/>
        <v>2.2763656357489138E-9</v>
      </c>
      <c r="O431" s="18">
        <f t="shared" ca="1" si="344"/>
        <v>3.3468405410953454E-10</v>
      </c>
      <c r="P431" s="18">
        <f t="shared" ca="1" si="344"/>
        <v>2.5478338953202719E-9</v>
      </c>
      <c r="Q431" s="18">
        <f t="shared" ca="1" si="344"/>
        <v>3.2593072242977086E-10</v>
      </c>
      <c r="R431" s="18">
        <f t="shared" ca="1" si="344"/>
        <v>1.6070029124348887E-9</v>
      </c>
      <c r="S431" s="18">
        <f t="shared" ca="1" si="344"/>
        <v>3.0388448039198416E-11</v>
      </c>
      <c r="T431" s="18">
        <f t="shared" ca="1" si="344"/>
        <v>1.9789757308811774E-10</v>
      </c>
      <c r="U431" s="18">
        <f t="shared" ca="1" si="344"/>
        <v>1.2545834066476084E-11</v>
      </c>
      <c r="V431" s="18">
        <f t="shared" ca="1" si="344"/>
        <v>3.4766693412661502E-11</v>
      </c>
      <c r="W431" s="18">
        <f t="shared" ca="1" si="344"/>
        <v>9.7940252510656394E-12</v>
      </c>
      <c r="X431" s="18">
        <f t="shared" ca="1" si="344"/>
        <v>6.4493552675101903E-11</v>
      </c>
      <c r="Y431" s="18">
        <f t="shared" ca="1" si="344"/>
        <v>5.9161049670644576E-12</v>
      </c>
      <c r="Z431" s="18">
        <f t="shared" ca="1" si="344"/>
        <v>1.577801982729962E-11</v>
      </c>
      <c r="AA431" s="18">
        <f t="shared" ca="1" si="344"/>
        <v>9.9904133986737584E-12</v>
      </c>
      <c r="AB431" s="18">
        <f t="shared" ca="1" si="344"/>
        <v>2.2544739858160145E-11</v>
      </c>
      <c r="AC431" s="18">
        <f t="shared" ca="1" si="344"/>
        <v>2.7995116350965201E-11</v>
      </c>
      <c r="AD431" s="18">
        <f t="shared" ca="1" si="344"/>
        <v>4.5715190299322765E-10</v>
      </c>
      <c r="AE431" s="18">
        <f t="shared" ca="1" si="344"/>
        <v>4.8537644520764025E-12</v>
      </c>
      <c r="AF431" s="18">
        <f t="shared" ca="1" si="344"/>
        <v>2.2009188300917285E-11</v>
      </c>
    </row>
    <row r="432" spans="4:32" x14ac:dyDescent="0.15">
      <c r="D432" s="18">
        <f t="shared" si="332"/>
        <v>0.22536</v>
      </c>
      <c r="E432" s="18">
        <f t="shared" ref="E432:AF432" ca="1" si="345">E350*(E104/(E104+$B$3*0.001))^(0.02*$B$4+4.7)</f>
        <v>6.3199016340418019E-4</v>
      </c>
      <c r="F432" s="18">
        <f t="shared" ca="1" si="345"/>
        <v>3.4470855709876147E-5</v>
      </c>
      <c r="G432" s="18">
        <f t="shared" ca="1" si="345"/>
        <v>5.6717824729080031E-8</v>
      </c>
      <c r="H432" s="18">
        <f t="shared" ca="1" si="345"/>
        <v>7.1462688267746399E-9</v>
      </c>
      <c r="I432" s="18">
        <f t="shared" ca="1" si="345"/>
        <v>1.5928914682526297E-8</v>
      </c>
      <c r="J432" s="18">
        <f t="shared" ca="1" si="345"/>
        <v>5.5484632036222324E-8</v>
      </c>
      <c r="K432" s="18">
        <f t="shared" ca="1" si="345"/>
        <v>6.3867711796015626E-9</v>
      </c>
      <c r="L432" s="18">
        <f t="shared" ca="1" si="345"/>
        <v>3.1467909584427563E-8</v>
      </c>
      <c r="M432" s="18">
        <f t="shared" ca="1" si="345"/>
        <v>4.3942938780007591E-10</v>
      </c>
      <c r="N432" s="18">
        <f t="shared" ca="1" si="345"/>
        <v>2.2763641514439875E-9</v>
      </c>
      <c r="O432" s="18">
        <f t="shared" ca="1" si="345"/>
        <v>3.3468383337061761E-10</v>
      </c>
      <c r="P432" s="18">
        <f t="shared" ca="1" si="345"/>
        <v>2.5478324983089523E-9</v>
      </c>
      <c r="Q432" s="18">
        <f t="shared" ca="1" si="345"/>
        <v>3.2593054097249232E-10</v>
      </c>
      <c r="R432" s="18">
        <f t="shared" ca="1" si="345"/>
        <v>1.6070021487826145E-9</v>
      </c>
      <c r="S432" s="18">
        <f t="shared" ca="1" si="345"/>
        <v>3.0388432418739691E-11</v>
      </c>
      <c r="T432" s="18">
        <f t="shared" ca="1" si="345"/>
        <v>1.978974874757305E-10</v>
      </c>
      <c r="U432" s="18">
        <f t="shared" ca="1" si="345"/>
        <v>1.2545828055646936E-11</v>
      </c>
      <c r="V432" s="18">
        <f t="shared" ca="1" si="345"/>
        <v>3.4766676373263371E-11</v>
      </c>
      <c r="W432" s="18">
        <f t="shared" ca="1" si="345"/>
        <v>9.7940209241223885E-12</v>
      </c>
      <c r="X432" s="18">
        <f t="shared" ca="1" si="345"/>
        <v>6.4493527952594547E-11</v>
      </c>
      <c r="Y432" s="18">
        <f t="shared" ca="1" si="345"/>
        <v>5.9161024315810203E-12</v>
      </c>
      <c r="Z432" s="18">
        <f t="shared" ca="1" si="345"/>
        <v>1.5778013288862261E-11</v>
      </c>
      <c r="AA432" s="18">
        <f t="shared" ca="1" si="345"/>
        <v>9.9904093213131563E-12</v>
      </c>
      <c r="AB432" s="18">
        <f t="shared" ca="1" si="345"/>
        <v>2.2544731135084447E-11</v>
      </c>
      <c r="AC432" s="18">
        <f t="shared" ca="1" si="345"/>
        <v>2.7995106555484903E-11</v>
      </c>
      <c r="AD432" s="18">
        <f t="shared" ca="1" si="345"/>
        <v>4.5715175393349301E-10</v>
      </c>
      <c r="AE432" s="18">
        <f t="shared" ca="1" si="345"/>
        <v>4.853762861590028E-12</v>
      </c>
      <c r="AF432" s="18">
        <f t="shared" ca="1" si="345"/>
        <v>2.2009181400598658E-11</v>
      </c>
    </row>
    <row r="433" spans="4:32" x14ac:dyDescent="0.15">
      <c r="D433" s="18">
        <f t="shared" si="332"/>
        <v>0.28371000000000002</v>
      </c>
      <c r="E433" s="18">
        <f t="shared" ref="E433:AF433" ca="1" si="346">E351*(E105/(E105+$B$3*0.001))^(0.02*$B$4+4.7)</f>
        <v>6.319877958479562E-4</v>
      </c>
      <c r="F433" s="18">
        <f t="shared" ca="1" si="346"/>
        <v>3.4470723096850247E-5</v>
      </c>
      <c r="G433" s="18">
        <f t="shared" ca="1" si="346"/>
        <v>5.6717649236216329E-8</v>
      </c>
      <c r="H433" s="18">
        <f t="shared" ca="1" si="346"/>
        <v>7.1462512571164985E-9</v>
      </c>
      <c r="I433" s="18">
        <f t="shared" ca="1" si="346"/>
        <v>1.592888491381363E-8</v>
      </c>
      <c r="J433" s="18">
        <f t="shared" ca="1" si="346"/>
        <v>5.5484557592707683E-8</v>
      </c>
      <c r="K433" s="18">
        <f t="shared" ca="1" si="346"/>
        <v>6.3867634136024932E-9</v>
      </c>
      <c r="L433" s="18">
        <f t="shared" ca="1" si="346"/>
        <v>3.1467878087066095E-8</v>
      </c>
      <c r="M433" s="18">
        <f t="shared" ca="1" si="346"/>
        <v>4.3942895561591796E-10</v>
      </c>
      <c r="N433" s="18">
        <f t="shared" ca="1" si="346"/>
        <v>2.27636228285487E-9</v>
      </c>
      <c r="O433" s="18">
        <f t="shared" ca="1" si="346"/>
        <v>3.3468355548274565E-10</v>
      </c>
      <c r="P433" s="18">
        <f t="shared" ca="1" si="346"/>
        <v>2.5478307396133587E-9</v>
      </c>
      <c r="Q433" s="18">
        <f t="shared" ca="1" si="346"/>
        <v>3.2593031253617724E-10</v>
      </c>
      <c r="R433" s="18">
        <f t="shared" ca="1" si="346"/>
        <v>1.6070011874217269E-9</v>
      </c>
      <c r="S433" s="18">
        <f t="shared" ca="1" si="346"/>
        <v>3.0388412754164584E-11</v>
      </c>
      <c r="T433" s="18">
        <f t="shared" ca="1" si="346"/>
        <v>1.9789737969839609E-10</v>
      </c>
      <c r="U433" s="18">
        <f t="shared" ca="1" si="346"/>
        <v>1.2545820488621508E-11</v>
      </c>
      <c r="V433" s="18">
        <f t="shared" ca="1" si="346"/>
        <v>3.4766654922386342E-11</v>
      </c>
      <c r="W433" s="18">
        <f t="shared" ca="1" si="346"/>
        <v>9.794015476938567E-12</v>
      </c>
      <c r="X433" s="18">
        <f t="shared" ca="1" si="346"/>
        <v>6.4493496829456242E-11</v>
      </c>
      <c r="Y433" s="18">
        <f t="shared" ca="1" si="346"/>
        <v>5.9160992396638073E-12</v>
      </c>
      <c r="Z433" s="18">
        <f t="shared" ca="1" si="346"/>
        <v>1.5778005057630734E-11</v>
      </c>
      <c r="AA433" s="18">
        <f t="shared" ca="1" si="346"/>
        <v>9.9904041883284233E-12</v>
      </c>
      <c r="AB433" s="18">
        <f t="shared" ca="1" si="346"/>
        <v>2.2544720153613648E-11</v>
      </c>
      <c r="AC433" s="18">
        <f t="shared" ca="1" si="346"/>
        <v>2.7995094223964555E-11</v>
      </c>
      <c r="AD433" s="18">
        <f t="shared" ca="1" si="346"/>
        <v>4.5715156628233629E-10</v>
      </c>
      <c r="AE433" s="18">
        <f t="shared" ca="1" si="346"/>
        <v>4.8537608593282711E-12</v>
      </c>
      <c r="AF433" s="18">
        <f t="shared" ca="1" si="346"/>
        <v>2.2009172713793919E-11</v>
      </c>
    </row>
    <row r="434" spans="4:32" x14ac:dyDescent="0.15">
      <c r="D434" s="18">
        <f t="shared" si="332"/>
        <v>0.35716999999999999</v>
      </c>
      <c r="E434" s="18">
        <f t="shared" ref="E434:AF434" ca="1" si="347">E352*(E106/(E106+$B$3*0.001))^(0.02*$B$4+4.7)</f>
        <v>6.3198481521940667E-4</v>
      </c>
      <c r="F434" s="18">
        <f t="shared" ca="1" si="347"/>
        <v>3.4470556144060688E-5</v>
      </c>
      <c r="G434" s="18">
        <f t="shared" ca="1" si="347"/>
        <v>5.671742829971729E-8</v>
      </c>
      <c r="H434" s="18">
        <f t="shared" ca="1" si="347"/>
        <v>7.146229137796392E-9</v>
      </c>
      <c r="I434" s="18">
        <f t="shared" ca="1" si="347"/>
        <v>1.5928847436462202E-8</v>
      </c>
      <c r="J434" s="18">
        <f t="shared" ca="1" si="347"/>
        <v>5.5484463871897237E-8</v>
      </c>
      <c r="K434" s="18">
        <f t="shared" ca="1" si="347"/>
        <v>6.3867536365804029E-9</v>
      </c>
      <c r="L434" s="18">
        <f t="shared" ca="1" si="347"/>
        <v>3.1467838433380002E-8</v>
      </c>
      <c r="M434" s="18">
        <f t="shared" ca="1" si="347"/>
        <v>4.394284115165078E-10</v>
      </c>
      <c r="N434" s="18">
        <f t="shared" ca="1" si="347"/>
        <v>2.2763599303890103E-9</v>
      </c>
      <c r="O434" s="18">
        <f t="shared" ca="1" si="347"/>
        <v>3.3468320563497975E-10</v>
      </c>
      <c r="P434" s="18">
        <f t="shared" ca="1" si="347"/>
        <v>2.5478285254978319E-9</v>
      </c>
      <c r="Q434" s="18">
        <f t="shared" ca="1" si="347"/>
        <v>3.2593002494554172E-10</v>
      </c>
      <c r="R434" s="18">
        <f t="shared" ca="1" si="347"/>
        <v>1.6069999771131542E-9</v>
      </c>
      <c r="S434" s="18">
        <f t="shared" ca="1" si="347"/>
        <v>3.038838799738192E-11</v>
      </c>
      <c r="T434" s="18">
        <f t="shared" ca="1" si="347"/>
        <v>1.9789724401174025E-10</v>
      </c>
      <c r="U434" s="18">
        <f t="shared" ca="1" si="347"/>
        <v>1.2545810962088828E-11</v>
      </c>
      <c r="V434" s="18">
        <f t="shared" ca="1" si="347"/>
        <v>3.4766627916731785E-11</v>
      </c>
      <c r="W434" s="18">
        <f t="shared" ca="1" si="347"/>
        <v>9.7940086191872409E-12</v>
      </c>
      <c r="X434" s="18">
        <f t="shared" ca="1" si="347"/>
        <v>6.4493457646868074E-11</v>
      </c>
      <c r="Y434" s="18">
        <f t="shared" ca="1" si="347"/>
        <v>5.9160952211882825E-12</v>
      </c>
      <c r="Z434" s="18">
        <f t="shared" ca="1" si="347"/>
        <v>1.5777994694892255E-11</v>
      </c>
      <c r="AA434" s="18">
        <f t="shared" ca="1" si="347"/>
        <v>9.9903977261388211E-12</v>
      </c>
      <c r="AB434" s="18">
        <f t="shared" ca="1" si="347"/>
        <v>2.2544706328450948E-11</v>
      </c>
      <c r="AC434" s="18">
        <f t="shared" ca="1" si="347"/>
        <v>2.799507869915106E-11</v>
      </c>
      <c r="AD434" s="18">
        <f t="shared" ca="1" si="347"/>
        <v>4.5715133003820349E-10</v>
      </c>
      <c r="AE434" s="18">
        <f t="shared" ca="1" si="347"/>
        <v>4.8537583385732571E-12</v>
      </c>
      <c r="AF434" s="18">
        <f t="shared" ca="1" si="347"/>
        <v>2.200916177750801E-11</v>
      </c>
    </row>
    <row r="435" spans="4:32" x14ac:dyDescent="0.15">
      <c r="D435" s="18">
        <f t="shared" si="332"/>
        <v>0.44964999999999999</v>
      </c>
      <c r="E435" s="18">
        <f t="shared" ref="E435:AF435" ca="1" si="348">E353*(E107/(E107+$B$3*0.001))^(0.02*$B$4+4.7)</f>
        <v>6.3198106288447171E-4</v>
      </c>
      <c r="F435" s="18">
        <f t="shared" ca="1" si="348"/>
        <v>3.4470345966017824E-5</v>
      </c>
      <c r="G435" s="18">
        <f t="shared" ca="1" si="348"/>
        <v>5.6717150160788743E-8</v>
      </c>
      <c r="H435" s="18">
        <f t="shared" ca="1" si="348"/>
        <v>7.146201291550415E-9</v>
      </c>
      <c r="I435" s="18">
        <f t="shared" ca="1" si="348"/>
        <v>1.592880025577696E-8</v>
      </c>
      <c r="J435" s="18">
        <f t="shared" ca="1" si="348"/>
        <v>5.5484345885536957E-8</v>
      </c>
      <c r="K435" s="18">
        <f t="shared" ca="1" si="348"/>
        <v>6.3867413281554602E-9</v>
      </c>
      <c r="L435" s="18">
        <f t="shared" ca="1" si="348"/>
        <v>3.1467788512800833E-8</v>
      </c>
      <c r="M435" s="18">
        <f t="shared" ca="1" si="348"/>
        <v>4.3942772654212745E-10</v>
      </c>
      <c r="N435" s="18">
        <f t="shared" ca="1" si="348"/>
        <v>2.276356968835834E-9</v>
      </c>
      <c r="O435" s="18">
        <f t="shared" ca="1" si="348"/>
        <v>3.3468276520658747E-10</v>
      </c>
      <c r="P435" s="18">
        <f t="shared" ca="1" si="348"/>
        <v>2.5478257381151982E-9</v>
      </c>
      <c r="Q435" s="18">
        <f t="shared" ca="1" si="348"/>
        <v>3.2592966289346017E-10</v>
      </c>
      <c r="R435" s="18">
        <f t="shared" ca="1" si="348"/>
        <v>1.6069984534376039E-9</v>
      </c>
      <c r="S435" s="18">
        <f t="shared" ca="1" si="348"/>
        <v>3.0388356830700478E-11</v>
      </c>
      <c r="T435" s="18">
        <f t="shared" ca="1" si="348"/>
        <v>1.9789707319376413E-10</v>
      </c>
      <c r="U435" s="18">
        <f t="shared" ca="1" si="348"/>
        <v>1.2545798968994129E-11</v>
      </c>
      <c r="V435" s="18">
        <f t="shared" ca="1" si="348"/>
        <v>3.4766593918909744E-11</v>
      </c>
      <c r="W435" s="18">
        <f t="shared" ca="1" si="348"/>
        <v>9.7939999858605895E-12</v>
      </c>
      <c r="X435" s="18">
        <f t="shared" ca="1" si="348"/>
        <v>6.4493408319310242E-11</v>
      </c>
      <c r="Y435" s="18">
        <f t="shared" ca="1" si="348"/>
        <v>5.9160901622686594E-12</v>
      </c>
      <c r="Z435" s="18">
        <f t="shared" ca="1" si="348"/>
        <v>1.5777981649083541E-11</v>
      </c>
      <c r="AA435" s="18">
        <f t="shared" ca="1" si="348"/>
        <v>9.9903895907901399E-12</v>
      </c>
      <c r="AB435" s="18">
        <f t="shared" ca="1" si="348"/>
        <v>2.2544688923742897E-11</v>
      </c>
      <c r="AC435" s="18">
        <f t="shared" ca="1" si="348"/>
        <v>2.7995059154725114E-11</v>
      </c>
      <c r="AD435" s="18">
        <f t="shared" ca="1" si="348"/>
        <v>4.5715103262682552E-10</v>
      </c>
      <c r="AE435" s="18">
        <f t="shared" ca="1" si="348"/>
        <v>4.8537551651559757E-12</v>
      </c>
      <c r="AF435" s="18">
        <f t="shared" ca="1" si="348"/>
        <v>2.2009148009648858E-11</v>
      </c>
    </row>
    <row r="436" spans="4:32" x14ac:dyDescent="0.15">
      <c r="D436" s="18">
        <f t="shared" si="332"/>
        <v>0.56606999999999996</v>
      </c>
      <c r="E436" s="18">
        <f t="shared" ref="E436:AF436" ca="1" si="349">E354*(E108/(E108+$B$3*0.001))^(0.02*$B$4+4.7)</f>
        <v>6.319763392378981E-4</v>
      </c>
      <c r="F436" s="18">
        <f t="shared" ca="1" si="349"/>
        <v>3.4470081382341201E-5</v>
      </c>
      <c r="G436" s="18">
        <f t="shared" ca="1" si="349"/>
        <v>5.6716800023557998E-8</v>
      </c>
      <c r="H436" s="18">
        <f t="shared" ca="1" si="349"/>
        <v>7.1461662370412206E-9</v>
      </c>
      <c r="I436" s="18">
        <f t="shared" ca="1" si="349"/>
        <v>1.5928740861845373E-8</v>
      </c>
      <c r="J436" s="18">
        <f t="shared" ca="1" si="349"/>
        <v>5.548419735691323E-8</v>
      </c>
      <c r="K436" s="18">
        <f t="shared" ca="1" si="349"/>
        <v>6.3867258335335586E-9</v>
      </c>
      <c r="L436" s="18">
        <f t="shared" ca="1" si="349"/>
        <v>3.1467725669596276E-8</v>
      </c>
      <c r="M436" s="18">
        <f t="shared" ca="1" si="349"/>
        <v>4.3942686425269065E-10</v>
      </c>
      <c r="N436" s="18">
        <f t="shared" ca="1" si="349"/>
        <v>2.2763532406423619E-9</v>
      </c>
      <c r="O436" s="18">
        <f t="shared" ca="1" si="349"/>
        <v>3.3468221076702716E-10</v>
      </c>
      <c r="P436" s="18">
        <f t="shared" ca="1" si="349"/>
        <v>2.5478222291777409E-9</v>
      </c>
      <c r="Q436" s="18">
        <f t="shared" ca="1" si="349"/>
        <v>3.2592920711889976E-10</v>
      </c>
      <c r="R436" s="18">
        <f t="shared" ca="1" si="349"/>
        <v>1.6069965353358983E-9</v>
      </c>
      <c r="S436" s="18">
        <f t="shared" ca="1" si="349"/>
        <v>3.0388317596061608E-11</v>
      </c>
      <c r="T436" s="18">
        <f t="shared" ca="1" si="349"/>
        <v>1.9789685815697349E-10</v>
      </c>
      <c r="U436" s="18">
        <f t="shared" ca="1" si="349"/>
        <v>1.2545783871307341E-11</v>
      </c>
      <c r="V436" s="18">
        <f t="shared" ca="1" si="349"/>
        <v>3.4766551120244563E-11</v>
      </c>
      <c r="W436" s="18">
        <f t="shared" ca="1" si="349"/>
        <v>9.7939891176667683E-12</v>
      </c>
      <c r="X436" s="18">
        <f t="shared" ca="1" si="349"/>
        <v>6.449334622255931E-11</v>
      </c>
      <c r="Y436" s="18">
        <f t="shared" ca="1" si="349"/>
        <v>5.9160837937710062E-12</v>
      </c>
      <c r="Z436" s="18">
        <f t="shared" ca="1" si="349"/>
        <v>1.5777965226168726E-11</v>
      </c>
      <c r="AA436" s="18">
        <f t="shared" ca="1" si="349"/>
        <v>9.9903793494825954E-12</v>
      </c>
      <c r="AB436" s="18">
        <f t="shared" ca="1" si="349"/>
        <v>2.25446670135598E-11</v>
      </c>
      <c r="AC436" s="18">
        <f t="shared" ca="1" si="349"/>
        <v>2.7995034550923096E-11</v>
      </c>
      <c r="AD436" s="18">
        <f t="shared" ca="1" si="349"/>
        <v>4.5715065822590052E-10</v>
      </c>
      <c r="AE436" s="18">
        <f t="shared" ca="1" si="349"/>
        <v>4.8537511702504455E-12</v>
      </c>
      <c r="AF436" s="18">
        <f t="shared" ca="1" si="349"/>
        <v>2.2009130677765171E-11</v>
      </c>
    </row>
    <row r="437" spans="4:32" x14ac:dyDescent="0.15">
      <c r="D437" s="18">
        <f t="shared" si="332"/>
        <v>0.71264000000000005</v>
      </c>
      <c r="E437" s="18">
        <f t="shared" ref="E437:AF437" ca="1" si="350">E355*(E109/(E109+$B$3*0.001))^(0.02*$B$4+4.7)</f>
        <v>6.3197039234817688E-4</v>
      </c>
      <c r="F437" s="18">
        <f t="shared" ca="1" si="350"/>
        <v>3.4469748281740767E-5</v>
      </c>
      <c r="G437" s="18">
        <f t="shared" ca="1" si="350"/>
        <v>5.6716359213309215E-8</v>
      </c>
      <c r="H437" s="18">
        <f t="shared" ca="1" si="350"/>
        <v>7.1461221045759094E-9</v>
      </c>
      <c r="I437" s="18">
        <f t="shared" ca="1" si="350"/>
        <v>1.5928666086725112E-8</v>
      </c>
      <c r="J437" s="18">
        <f t="shared" ca="1" si="350"/>
        <v>5.5484010363693004E-8</v>
      </c>
      <c r="K437" s="18">
        <f t="shared" ca="1" si="350"/>
        <v>6.3867063262465271E-9</v>
      </c>
      <c r="L437" s="18">
        <f t="shared" ca="1" si="350"/>
        <v>3.1467646551746979E-8</v>
      </c>
      <c r="M437" s="18">
        <f t="shared" ca="1" si="350"/>
        <v>4.3942577865413777E-10</v>
      </c>
      <c r="N437" s="18">
        <f t="shared" ca="1" si="350"/>
        <v>2.2763485469476467E-9</v>
      </c>
      <c r="O437" s="18">
        <f t="shared" ca="1" si="350"/>
        <v>3.3468151274262633E-10</v>
      </c>
      <c r="P437" s="18">
        <f t="shared" ca="1" si="350"/>
        <v>2.5478178115186808E-9</v>
      </c>
      <c r="Q437" s="18">
        <f t="shared" ca="1" si="350"/>
        <v>3.2592863331084528E-10</v>
      </c>
      <c r="R437" s="18">
        <f t="shared" ca="1" si="350"/>
        <v>1.6069941204961241E-9</v>
      </c>
      <c r="S437" s="18">
        <f t="shared" ca="1" si="350"/>
        <v>3.0388268200685099E-11</v>
      </c>
      <c r="T437" s="18">
        <f t="shared" ca="1" si="350"/>
        <v>1.978965874312453E-10</v>
      </c>
      <c r="U437" s="18">
        <f t="shared" ca="1" si="350"/>
        <v>1.2545764863714649E-11</v>
      </c>
      <c r="V437" s="18">
        <f t="shared" ca="1" si="350"/>
        <v>3.4766497237847391E-11</v>
      </c>
      <c r="W437" s="18">
        <f t="shared" ca="1" si="350"/>
        <v>9.7939754348930583E-12</v>
      </c>
      <c r="X437" s="18">
        <f t="shared" ca="1" si="350"/>
        <v>6.4493268044348463E-11</v>
      </c>
      <c r="Y437" s="18">
        <f t="shared" ca="1" si="350"/>
        <v>5.91607577599756E-12</v>
      </c>
      <c r="Z437" s="18">
        <f t="shared" ca="1" si="350"/>
        <v>1.5777944550143649E-11</v>
      </c>
      <c r="AA437" s="18">
        <f t="shared" ca="1" si="350"/>
        <v>9.9903664559409315E-12</v>
      </c>
      <c r="AB437" s="18">
        <f t="shared" ca="1" si="350"/>
        <v>2.2544639429203233E-11</v>
      </c>
      <c r="AC437" s="18">
        <f t="shared" ca="1" si="350"/>
        <v>2.79950035753658E-11</v>
      </c>
      <c r="AD437" s="18">
        <f t="shared" ca="1" si="350"/>
        <v>4.5715018686468024E-10</v>
      </c>
      <c r="AE437" s="18">
        <f t="shared" ca="1" si="350"/>
        <v>4.8537461407662295E-12</v>
      </c>
      <c r="AF437" s="18">
        <f t="shared" ca="1" si="350"/>
        <v>2.2009108857364258E-11</v>
      </c>
    </row>
    <row r="438" spans="4:32" x14ac:dyDescent="0.15">
      <c r="D438" s="18">
        <f t="shared" si="332"/>
        <v>0.89715999999999996</v>
      </c>
      <c r="E438" s="18">
        <f t="shared" ref="E438:AF438" ca="1" si="351">E356*(E110/(E110+$B$3*0.001))^(0.02*$B$4+4.7)</f>
        <v>6.3196290579448533E-4</v>
      </c>
      <c r="F438" s="18">
        <f t="shared" ca="1" si="351"/>
        <v>3.4469328940744602E-5</v>
      </c>
      <c r="G438" s="18">
        <f t="shared" ca="1" si="351"/>
        <v>5.6715804274781895E-8</v>
      </c>
      <c r="H438" s="18">
        <f t="shared" ca="1" si="351"/>
        <v>7.1460665458184842E-9</v>
      </c>
      <c r="I438" s="18">
        <f t="shared" ca="1" si="351"/>
        <v>1.5928571951449612E-8</v>
      </c>
      <c r="J438" s="18">
        <f t="shared" ca="1" si="351"/>
        <v>5.5483774955286838E-8</v>
      </c>
      <c r="K438" s="18">
        <f t="shared" ca="1" si="351"/>
        <v>6.3866817682340483E-9</v>
      </c>
      <c r="L438" s="18">
        <f t="shared" ca="1" si="351"/>
        <v>3.1467546949040174E-8</v>
      </c>
      <c r="M438" s="18">
        <f t="shared" ca="1" si="351"/>
        <v>4.3942441197686506E-10</v>
      </c>
      <c r="N438" s="18">
        <f t="shared" ca="1" si="351"/>
        <v>2.2763426379771763E-9</v>
      </c>
      <c r="O438" s="18">
        <f t="shared" ca="1" si="351"/>
        <v>3.3468063398809327E-10</v>
      </c>
      <c r="P438" s="18">
        <f t="shared" ca="1" si="351"/>
        <v>2.5478122500513841E-9</v>
      </c>
      <c r="Q438" s="18">
        <f t="shared" ca="1" si="351"/>
        <v>3.2592791093398832E-10</v>
      </c>
      <c r="R438" s="18">
        <f t="shared" ca="1" si="351"/>
        <v>1.6069910804115677E-9</v>
      </c>
      <c r="S438" s="18">
        <f t="shared" ca="1" si="351"/>
        <v>3.0388206015979265E-11</v>
      </c>
      <c r="T438" s="18">
        <f t="shared" ca="1" si="351"/>
        <v>1.9789624660975562E-10</v>
      </c>
      <c r="U438" s="18">
        <f t="shared" ca="1" si="351"/>
        <v>1.2545740934718258E-11</v>
      </c>
      <c r="V438" s="18">
        <f t="shared" ca="1" si="351"/>
        <v>3.476642940434401E-11</v>
      </c>
      <c r="W438" s="18">
        <f t="shared" ca="1" si="351"/>
        <v>9.7939582094027605E-12</v>
      </c>
      <c r="X438" s="18">
        <f t="shared" ca="1" si="351"/>
        <v>6.4493169624367587E-11</v>
      </c>
      <c r="Y438" s="18">
        <f t="shared" ca="1" si="351"/>
        <v>5.9160656822776435E-12</v>
      </c>
      <c r="Z438" s="18">
        <f t="shared" ca="1" si="351"/>
        <v>1.577791852072006E-11</v>
      </c>
      <c r="AA438" s="18">
        <f t="shared" ca="1" si="351"/>
        <v>9.9903502240267496E-12</v>
      </c>
      <c r="AB438" s="18">
        <f t="shared" ca="1" si="351"/>
        <v>2.2544604702751606E-11</v>
      </c>
      <c r="AC438" s="18">
        <f t="shared" ca="1" si="351"/>
        <v>2.7994964579663527E-11</v>
      </c>
      <c r="AD438" s="18">
        <f t="shared" ca="1" si="351"/>
        <v>4.5714959345925583E-10</v>
      </c>
      <c r="AE438" s="18">
        <f t="shared" ca="1" si="351"/>
        <v>4.8537398090548951E-12</v>
      </c>
      <c r="AF438" s="18">
        <f t="shared" ca="1" si="351"/>
        <v>2.2009081387253399E-11</v>
      </c>
    </row>
    <row r="439" spans="4:32" x14ac:dyDescent="0.15">
      <c r="D439" s="18">
        <f t="shared" si="332"/>
        <v>1.1294999999999999</v>
      </c>
      <c r="E439" s="18">
        <f t="shared" ref="E439:AF439" ca="1" si="352">E357*(E111/(E111+$B$3*0.001))^(0.02*$B$4+4.7)</f>
        <v>6.3195347920593913E-4</v>
      </c>
      <c r="F439" s="18">
        <f t="shared" ca="1" si="352"/>
        <v>3.4468800933673119E-5</v>
      </c>
      <c r="G439" s="18">
        <f t="shared" ca="1" si="352"/>
        <v>5.6715105529458271E-8</v>
      </c>
      <c r="H439" s="18">
        <f t="shared" ca="1" si="352"/>
        <v>7.1459965893304385E-9</v>
      </c>
      <c r="I439" s="18">
        <f t="shared" ca="1" si="352"/>
        <v>1.5928453421238376E-8</v>
      </c>
      <c r="J439" s="18">
        <f t="shared" ca="1" si="352"/>
        <v>5.5483478540632703E-8</v>
      </c>
      <c r="K439" s="18">
        <f t="shared" ca="1" si="352"/>
        <v>6.3866508459748795E-9</v>
      </c>
      <c r="L439" s="18">
        <f t="shared" ca="1" si="352"/>
        <v>3.1467421534020006E-8</v>
      </c>
      <c r="M439" s="18">
        <f t="shared" ca="1" si="352"/>
        <v>4.3942269112120486E-10</v>
      </c>
      <c r="N439" s="18">
        <f t="shared" ca="1" si="352"/>
        <v>2.2763351976741461E-9</v>
      </c>
      <c r="O439" s="18">
        <f t="shared" ca="1" si="352"/>
        <v>3.3467952750093837E-10</v>
      </c>
      <c r="P439" s="18">
        <f t="shared" ca="1" si="352"/>
        <v>2.5478052473040061E-9</v>
      </c>
      <c r="Q439" s="18">
        <f t="shared" ca="1" si="352"/>
        <v>3.2592700134984182E-10</v>
      </c>
      <c r="R439" s="18">
        <f t="shared" ca="1" si="352"/>
        <v>1.6069872524732891E-9</v>
      </c>
      <c r="S439" s="18">
        <f t="shared" ca="1" si="352"/>
        <v>3.0388127715797127E-11</v>
      </c>
      <c r="T439" s="18">
        <f t="shared" ca="1" si="352"/>
        <v>1.9789581746248626E-10</v>
      </c>
      <c r="U439" s="18">
        <f t="shared" ca="1" si="352"/>
        <v>1.2545710804396065E-11</v>
      </c>
      <c r="V439" s="18">
        <f t="shared" ca="1" si="352"/>
        <v>3.4766343991437171E-11</v>
      </c>
      <c r="W439" s="18">
        <f t="shared" ca="1" si="352"/>
        <v>9.7939365198306262E-12</v>
      </c>
      <c r="X439" s="18">
        <f t="shared" ca="1" si="352"/>
        <v>6.4493045698263811E-11</v>
      </c>
      <c r="Y439" s="18">
        <f t="shared" ca="1" si="352"/>
        <v>5.9160529727131503E-12</v>
      </c>
      <c r="Z439" s="18">
        <f t="shared" ca="1" si="352"/>
        <v>1.5777885745621208E-11</v>
      </c>
      <c r="AA439" s="18">
        <f t="shared" ca="1" si="352"/>
        <v>9.9903297855178646E-12</v>
      </c>
      <c r="AB439" s="18">
        <f t="shared" ca="1" si="352"/>
        <v>2.2544560976733387E-11</v>
      </c>
      <c r="AC439" s="18">
        <f t="shared" ca="1" si="352"/>
        <v>2.7994915477983524E-11</v>
      </c>
      <c r="AD439" s="18">
        <f t="shared" ca="1" si="352"/>
        <v>4.5714884626904922E-10</v>
      </c>
      <c r="AE439" s="18">
        <f t="shared" ca="1" si="352"/>
        <v>4.8537318364404503E-12</v>
      </c>
      <c r="AF439" s="18">
        <f t="shared" ca="1" si="352"/>
        <v>2.2009046798086217E-11</v>
      </c>
    </row>
    <row r="440" spans="4:32" x14ac:dyDescent="0.15">
      <c r="D440" s="18">
        <f t="shared" si="332"/>
        <v>1.4218999999999999</v>
      </c>
      <c r="E440" s="18">
        <f t="shared" ref="E440:AF440" ca="1" si="353">E358*(E112/(E112+$B$3*0.001))^(0.02*$B$4+4.7)</f>
        <v>6.3194161611251356E-4</v>
      </c>
      <c r="F440" s="18">
        <f t="shared" ca="1" si="353"/>
        <v>3.4468136452167331E-5</v>
      </c>
      <c r="G440" s="18">
        <f t="shared" ca="1" si="353"/>
        <v>5.6714226174710319E-8</v>
      </c>
      <c r="H440" s="18">
        <f t="shared" ca="1" si="353"/>
        <v>7.1459085503494736E-9</v>
      </c>
      <c r="I440" s="18">
        <f t="shared" ca="1" si="353"/>
        <v>1.5928304252588381E-8</v>
      </c>
      <c r="J440" s="18">
        <f t="shared" ca="1" si="353"/>
        <v>5.5483105505716076E-8</v>
      </c>
      <c r="K440" s="18">
        <f t="shared" ca="1" si="353"/>
        <v>6.3866119305834695E-9</v>
      </c>
      <c r="L440" s="18">
        <f t="shared" ca="1" si="353"/>
        <v>3.1467263700131184E-8</v>
      </c>
      <c r="M440" s="18">
        <f t="shared" ca="1" si="353"/>
        <v>4.3942052543651839E-10</v>
      </c>
      <c r="N440" s="18">
        <f t="shared" ca="1" si="353"/>
        <v>2.2763258340963485E-9</v>
      </c>
      <c r="O440" s="18">
        <f t="shared" ca="1" si="353"/>
        <v>3.3467813499335995E-10</v>
      </c>
      <c r="P440" s="18">
        <f t="shared" ca="1" si="353"/>
        <v>2.5477964343806144E-9</v>
      </c>
      <c r="Q440" s="18">
        <f t="shared" ca="1" si="353"/>
        <v>3.2592585664267262E-10</v>
      </c>
      <c r="R440" s="18">
        <f t="shared" ca="1" si="353"/>
        <v>1.606982435028997E-9</v>
      </c>
      <c r="S440" s="18">
        <f t="shared" ca="1" si="353"/>
        <v>3.0388029175366701E-11</v>
      </c>
      <c r="T440" s="18">
        <f t="shared" ca="1" si="353"/>
        <v>1.9789527738225569E-10</v>
      </c>
      <c r="U440" s="18">
        <f t="shared" ca="1" si="353"/>
        <v>1.254567288550842E-11</v>
      </c>
      <c r="V440" s="18">
        <f t="shared" ca="1" si="353"/>
        <v>3.4766236499653387E-11</v>
      </c>
      <c r="W440" s="18">
        <f t="shared" ca="1" si="353"/>
        <v>9.793909223584432E-12</v>
      </c>
      <c r="X440" s="18">
        <f t="shared" ca="1" si="353"/>
        <v>6.4492889737663781E-11</v>
      </c>
      <c r="Y440" s="18">
        <f t="shared" ca="1" si="353"/>
        <v>5.9160369777720597E-12</v>
      </c>
      <c r="Z440" s="18">
        <f t="shared" ca="1" si="353"/>
        <v>1.5777844498272891E-11</v>
      </c>
      <c r="AA440" s="18">
        <f t="shared" ca="1" si="353"/>
        <v>9.9903040637243887E-12</v>
      </c>
      <c r="AB440" s="18">
        <f t="shared" ca="1" si="353"/>
        <v>2.2544505947681089E-11</v>
      </c>
      <c r="AC440" s="18">
        <f t="shared" ca="1" si="353"/>
        <v>2.7994853683662978E-11</v>
      </c>
      <c r="AD440" s="18">
        <f t="shared" ca="1" si="353"/>
        <v>4.5714790593221512E-10</v>
      </c>
      <c r="AE440" s="18">
        <f t="shared" ca="1" si="353"/>
        <v>4.8537218029270855E-12</v>
      </c>
      <c r="AF440" s="18">
        <f t="shared" ca="1" si="353"/>
        <v>2.2009003267709509E-11</v>
      </c>
    </row>
    <row r="441" spans="4:32" x14ac:dyDescent="0.15">
      <c r="D441" s="18">
        <f t="shared" si="332"/>
        <v>1.7901</v>
      </c>
      <c r="E441" s="18">
        <f t="shared" ref="E441:AF441" ca="1" si="354">E359*(E113/(E113+$B$3*0.001))^(0.02*$B$4+4.7)</f>
        <v>6.3192667813512303E-4</v>
      </c>
      <c r="F441" s="18">
        <f t="shared" ca="1" si="354"/>
        <v>3.4467299739310663E-5</v>
      </c>
      <c r="G441" s="18">
        <f t="shared" ca="1" si="354"/>
        <v>5.6713118887649412E-8</v>
      </c>
      <c r="H441" s="18">
        <f t="shared" ca="1" si="354"/>
        <v>7.1457976907265029E-9</v>
      </c>
      <c r="I441" s="18">
        <f t="shared" ca="1" si="354"/>
        <v>1.592811641702201E-8</v>
      </c>
      <c r="J441" s="18">
        <f t="shared" ca="1" si="354"/>
        <v>5.5482635772353481E-8</v>
      </c>
      <c r="K441" s="18">
        <f t="shared" ca="1" si="354"/>
        <v>6.3865629274563224E-9</v>
      </c>
      <c r="L441" s="18">
        <f t="shared" ca="1" si="354"/>
        <v>3.1467064951886891E-8</v>
      </c>
      <c r="M441" s="18">
        <f t="shared" ca="1" si="354"/>
        <v>4.3941779835345149E-10</v>
      </c>
      <c r="N441" s="18">
        <f t="shared" ca="1" si="354"/>
        <v>2.2763140432361487E-9</v>
      </c>
      <c r="O441" s="18">
        <f t="shared" ca="1" si="354"/>
        <v>3.3467638151171753E-10</v>
      </c>
      <c r="P441" s="18">
        <f t="shared" ca="1" si="354"/>
        <v>2.5477853369079015E-9</v>
      </c>
      <c r="Q441" s="18">
        <f t="shared" ca="1" si="354"/>
        <v>3.2592441519635295E-10</v>
      </c>
      <c r="R441" s="18">
        <f t="shared" ca="1" si="354"/>
        <v>1.606976368767974E-9</v>
      </c>
      <c r="S441" s="18">
        <f t="shared" ca="1" si="354"/>
        <v>3.0387905090525519E-11</v>
      </c>
      <c r="T441" s="18">
        <f t="shared" ca="1" si="354"/>
        <v>1.978945972977771E-10</v>
      </c>
      <c r="U441" s="18">
        <f t="shared" ca="1" si="354"/>
        <v>1.2545625136976045E-11</v>
      </c>
      <c r="V441" s="18">
        <f t="shared" ca="1" si="354"/>
        <v>3.4766101142986878E-11</v>
      </c>
      <c r="W441" s="18">
        <f t="shared" ca="1" si="354"/>
        <v>9.7938748513688354E-12</v>
      </c>
      <c r="X441" s="18">
        <f t="shared" ca="1" si="354"/>
        <v>6.4492693347515622E-11</v>
      </c>
      <c r="Y441" s="18">
        <f t="shared" ca="1" si="354"/>
        <v>5.9160168364818488E-12</v>
      </c>
      <c r="Z441" s="18">
        <f t="shared" ca="1" si="354"/>
        <v>1.5777792558417283E-11</v>
      </c>
      <c r="AA441" s="18">
        <f t="shared" ca="1" si="354"/>
        <v>9.9902716740955896E-12</v>
      </c>
      <c r="AB441" s="18">
        <f t="shared" ca="1" si="354"/>
        <v>2.2544436653488687E-11</v>
      </c>
      <c r="AC441" s="18">
        <f t="shared" ca="1" si="354"/>
        <v>2.7994775870422954E-11</v>
      </c>
      <c r="AD441" s="18">
        <f t="shared" ca="1" si="354"/>
        <v>4.5714672183196956E-10</v>
      </c>
      <c r="AE441" s="18">
        <f t="shared" ca="1" si="354"/>
        <v>4.8537091684273863E-12</v>
      </c>
      <c r="AF441" s="18">
        <f t="shared" ca="1" si="354"/>
        <v>2.2008948452951431E-11</v>
      </c>
    </row>
    <row r="442" spans="4:32" x14ac:dyDescent="0.15">
      <c r="D442" s="18">
        <f t="shared" si="332"/>
        <v>2.2536</v>
      </c>
      <c r="E442" s="18">
        <f t="shared" ref="E442:AF442" ca="1" si="355">E360*(E114/(E114+$B$3*0.001))^(0.02*$B$4+4.7)</f>
        <v>6.3190787449511556E-4</v>
      </c>
      <c r="F442" s="18">
        <f t="shared" ca="1" si="355"/>
        <v>3.446624650210696E-5</v>
      </c>
      <c r="G442" s="18">
        <f t="shared" ca="1" si="355"/>
        <v>5.6711725046739927E-8</v>
      </c>
      <c r="H442" s="18">
        <f t="shared" ca="1" si="355"/>
        <v>7.1456581409172328E-9</v>
      </c>
      <c r="I442" s="18">
        <f t="shared" ca="1" si="355"/>
        <v>1.5927879968804319E-8</v>
      </c>
      <c r="J442" s="18">
        <f t="shared" ca="1" si="355"/>
        <v>5.5482044467145917E-8</v>
      </c>
      <c r="K442" s="18">
        <f t="shared" ca="1" si="355"/>
        <v>6.3865012417298617E-9</v>
      </c>
      <c r="L442" s="18">
        <f t="shared" ca="1" si="355"/>
        <v>3.1466814764731269E-8</v>
      </c>
      <c r="M442" s="18">
        <f t="shared" ca="1" si="355"/>
        <v>4.3941436546100077E-10</v>
      </c>
      <c r="N442" s="18">
        <f t="shared" ca="1" si="355"/>
        <v>2.2762992007045269E-9</v>
      </c>
      <c r="O442" s="18">
        <f t="shared" ca="1" si="355"/>
        <v>3.3467417419982702E-10</v>
      </c>
      <c r="P442" s="18">
        <f t="shared" ca="1" si="355"/>
        <v>2.5477713672068467E-9</v>
      </c>
      <c r="Q442" s="18">
        <f t="shared" ca="1" si="355"/>
        <v>3.2592260067753899E-10</v>
      </c>
      <c r="R442" s="18">
        <f t="shared" ca="1" si="355"/>
        <v>1.6069687324412687E-9</v>
      </c>
      <c r="S442" s="18">
        <f t="shared" ca="1" si="355"/>
        <v>3.0387748890180805E-11</v>
      </c>
      <c r="T442" s="18">
        <f t="shared" ca="1" si="355"/>
        <v>1.9789374119380892E-10</v>
      </c>
      <c r="U442" s="18">
        <f t="shared" ca="1" si="355"/>
        <v>1.2545565030191923E-11</v>
      </c>
      <c r="V442" s="18">
        <f t="shared" ca="1" si="355"/>
        <v>3.4765930753402418E-11</v>
      </c>
      <c r="W442" s="18">
        <f t="shared" ca="1" si="355"/>
        <v>9.7938315829330355E-12</v>
      </c>
      <c r="X442" s="18">
        <f t="shared" ca="1" si="355"/>
        <v>6.449244612750545E-11</v>
      </c>
      <c r="Y442" s="18">
        <f t="shared" ca="1" si="355"/>
        <v>5.9159914822177585E-12</v>
      </c>
      <c r="Z442" s="18">
        <f t="shared" ca="1" si="355"/>
        <v>1.577772717546325E-11</v>
      </c>
      <c r="AA442" s="18">
        <f t="shared" ca="1" si="355"/>
        <v>9.9902309013653828E-12</v>
      </c>
      <c r="AB442" s="18">
        <f t="shared" ca="1" si="355"/>
        <v>2.2544349424514984E-11</v>
      </c>
      <c r="AC442" s="18">
        <f t="shared" ca="1" si="355"/>
        <v>2.7994677917456591E-11</v>
      </c>
      <c r="AD442" s="18">
        <f t="shared" ca="1" si="355"/>
        <v>4.5714523126095595E-10</v>
      </c>
      <c r="AE442" s="18">
        <f t="shared" ca="1" si="355"/>
        <v>4.8536932638460397E-12</v>
      </c>
      <c r="AF442" s="18">
        <f t="shared" ca="1" si="355"/>
        <v>2.2008879450936857E-11</v>
      </c>
    </row>
    <row r="443" spans="4:32" x14ac:dyDescent="0.15">
      <c r="D443" s="18">
        <f t="shared" si="332"/>
        <v>2.8371</v>
      </c>
      <c r="E443" s="18">
        <f t="shared" ref="E443:AF443" ca="1" si="356">E361*(E115/(E115+$B$3*0.001))^(0.02*$B$4+4.7)</f>
        <v>6.3188420368454729E-4</v>
      </c>
      <c r="F443" s="18">
        <f t="shared" ca="1" si="356"/>
        <v>3.446492064441256E-5</v>
      </c>
      <c r="G443" s="18">
        <f t="shared" ca="1" si="356"/>
        <v>5.6709970406849102E-8</v>
      </c>
      <c r="H443" s="18">
        <f t="shared" ca="1" si="356"/>
        <v>7.1454824668527929E-9</v>
      </c>
      <c r="I443" s="18">
        <f t="shared" ca="1" si="356"/>
        <v>1.5927582310896304E-8</v>
      </c>
      <c r="J443" s="18">
        <f t="shared" ca="1" si="356"/>
        <v>5.5481300085418073E-8</v>
      </c>
      <c r="K443" s="18">
        <f t="shared" ca="1" si="356"/>
        <v>6.3864235867290148E-9</v>
      </c>
      <c r="L443" s="18">
        <f t="shared" ca="1" si="356"/>
        <v>3.1466499808077752E-8</v>
      </c>
      <c r="M443" s="18">
        <f t="shared" ca="1" si="356"/>
        <v>4.3941004384546238E-10</v>
      </c>
      <c r="N443" s="18">
        <f t="shared" ca="1" si="356"/>
        <v>2.2762805156337223E-9</v>
      </c>
      <c r="O443" s="18">
        <f t="shared" ca="1" si="356"/>
        <v>3.3467139544359029E-10</v>
      </c>
      <c r="P443" s="18">
        <f t="shared" ca="1" si="356"/>
        <v>2.5477537809039582E-9</v>
      </c>
      <c r="Q443" s="18">
        <f t="shared" ca="1" si="356"/>
        <v>3.2592031639993914E-10</v>
      </c>
      <c r="R443" s="18">
        <f t="shared" ca="1" si="356"/>
        <v>1.6069591191430488E-9</v>
      </c>
      <c r="S443" s="18">
        <f t="shared" ca="1" si="356"/>
        <v>3.0387552251154032E-11</v>
      </c>
      <c r="T443" s="18">
        <f t="shared" ca="1" si="356"/>
        <v>1.9789266345201049E-10</v>
      </c>
      <c r="U443" s="18">
        <f t="shared" ca="1" si="356"/>
        <v>1.2545489362326785E-11</v>
      </c>
      <c r="V443" s="18">
        <f t="shared" ca="1" si="356"/>
        <v>3.4765716251602211E-11</v>
      </c>
      <c r="W443" s="18">
        <f t="shared" ca="1" si="356"/>
        <v>9.7937771126741165E-12</v>
      </c>
      <c r="X443" s="18">
        <f t="shared" ca="1" si="356"/>
        <v>6.4492134904148727E-11</v>
      </c>
      <c r="Y443" s="18">
        <f t="shared" ca="1" si="356"/>
        <v>5.9159595639494223E-12</v>
      </c>
      <c r="Z443" s="18">
        <f t="shared" ca="1" si="356"/>
        <v>1.5777644865397746E-11</v>
      </c>
      <c r="AA443" s="18">
        <f t="shared" ca="1" si="356"/>
        <v>9.9901795729055935E-12</v>
      </c>
      <c r="AB443" s="18">
        <f t="shared" ca="1" si="356"/>
        <v>2.2544239612634071E-11</v>
      </c>
      <c r="AC443" s="18">
        <f t="shared" ca="1" si="356"/>
        <v>2.799455460516407E-11</v>
      </c>
      <c r="AD443" s="18">
        <f t="shared" ca="1" si="356"/>
        <v>4.5714335479112443E-10</v>
      </c>
      <c r="AE443" s="18">
        <f t="shared" ca="1" si="356"/>
        <v>4.8536732416759988E-12</v>
      </c>
      <c r="AF443" s="18">
        <f t="shared" ca="1" si="356"/>
        <v>2.2008792584747669E-11</v>
      </c>
    </row>
    <row r="444" spans="4:32" x14ac:dyDescent="0.15">
      <c r="D444" s="18">
        <f t="shared" si="332"/>
        <v>3.5716999999999999</v>
      </c>
      <c r="E444" s="18">
        <f t="shared" ref="E444:AF444" ca="1" si="357">E362*(E116/(E116+$B$3*0.001))^(0.02*$B$4+4.7)</f>
        <v>6.3185440492979418E-4</v>
      </c>
      <c r="F444" s="18">
        <f t="shared" ca="1" si="357"/>
        <v>3.4463251548493907E-5</v>
      </c>
      <c r="G444" s="18">
        <f t="shared" ca="1" si="357"/>
        <v>5.6707761499481698E-8</v>
      </c>
      <c r="H444" s="18">
        <f t="shared" ca="1" si="357"/>
        <v>7.1452613093386741E-9</v>
      </c>
      <c r="I444" s="18">
        <f t="shared" ca="1" si="357"/>
        <v>1.5927207583690302E-8</v>
      </c>
      <c r="J444" s="18">
        <f t="shared" ca="1" si="357"/>
        <v>5.5480362961975974E-8</v>
      </c>
      <c r="K444" s="18">
        <f t="shared" ca="1" si="357"/>
        <v>6.3863258244169495E-9</v>
      </c>
      <c r="L444" s="18">
        <f t="shared" ca="1" si="357"/>
        <v>3.1466103298097802E-8</v>
      </c>
      <c r="M444" s="18">
        <f t="shared" ca="1" si="357"/>
        <v>4.394046032096357E-10</v>
      </c>
      <c r="N444" s="18">
        <f t="shared" ca="1" si="357"/>
        <v>2.2762569922752891E-9</v>
      </c>
      <c r="O444" s="18">
        <f t="shared" ca="1" si="357"/>
        <v>3.3466789716004426E-10</v>
      </c>
      <c r="P444" s="18">
        <f t="shared" ca="1" si="357"/>
        <v>2.5477316407838646E-9</v>
      </c>
      <c r="Q444" s="18">
        <f t="shared" ca="1" si="357"/>
        <v>3.2591744062916755E-10</v>
      </c>
      <c r="R444" s="18">
        <f t="shared" ca="1" si="357"/>
        <v>1.6069470165496918E-9</v>
      </c>
      <c r="S444" s="18">
        <f t="shared" ca="1" si="357"/>
        <v>3.0387304693985346E-11</v>
      </c>
      <c r="T444" s="18">
        <f t="shared" ca="1" si="357"/>
        <v>1.9789130663545642E-10</v>
      </c>
      <c r="U444" s="18">
        <f t="shared" ca="1" si="357"/>
        <v>1.2545394100786366E-11</v>
      </c>
      <c r="V444" s="18">
        <f t="shared" ca="1" si="357"/>
        <v>3.4765446206101854E-11</v>
      </c>
      <c r="W444" s="18">
        <f t="shared" ca="1" si="357"/>
        <v>9.7937085376639335E-12</v>
      </c>
      <c r="X444" s="18">
        <f t="shared" ca="1" si="357"/>
        <v>6.4491743090983657E-11</v>
      </c>
      <c r="Y444" s="18">
        <f t="shared" ca="1" si="357"/>
        <v>5.9159193806264847E-12</v>
      </c>
      <c r="Z444" s="18">
        <f t="shared" ca="1" si="357"/>
        <v>1.5777541241578206E-11</v>
      </c>
      <c r="AA444" s="18">
        <f t="shared" ca="1" si="357"/>
        <v>9.9901149532083583E-12</v>
      </c>
      <c r="AB444" s="18">
        <f t="shared" ca="1" si="357"/>
        <v>2.2544101365487081E-11</v>
      </c>
      <c r="AC444" s="18">
        <f t="shared" ca="1" si="357"/>
        <v>2.7994399361642441E-11</v>
      </c>
      <c r="AD444" s="18">
        <f t="shared" ca="1" si="357"/>
        <v>4.5714099241594729E-10</v>
      </c>
      <c r="AE444" s="18">
        <f t="shared" ca="1" si="357"/>
        <v>4.8536480348353541E-12</v>
      </c>
      <c r="AF444" s="18">
        <f t="shared" ca="1" si="357"/>
        <v>2.200868322483337E-11</v>
      </c>
    </row>
    <row r="445" spans="4:32" x14ac:dyDescent="0.15">
      <c r="D445" s="18">
        <f t="shared" si="332"/>
        <v>4.4965000000000002</v>
      </c>
      <c r="E445" s="18">
        <f t="shared" ref="E445:AF445" ca="1" si="358">E363*(E117/(E117+$B$3*0.001))^(0.02*$B$4+4.7)</f>
        <v>6.3181689351517732E-4</v>
      </c>
      <c r="F445" s="18">
        <f t="shared" ca="1" si="358"/>
        <v>3.4461150452662062E-5</v>
      </c>
      <c r="G445" s="18">
        <f t="shared" ca="1" si="358"/>
        <v>5.670498083544924E-8</v>
      </c>
      <c r="H445" s="18">
        <f t="shared" ca="1" si="358"/>
        <v>7.1449829034369528E-9</v>
      </c>
      <c r="I445" s="18">
        <f t="shared" ca="1" si="358"/>
        <v>1.5926735850229152E-8</v>
      </c>
      <c r="J445" s="18">
        <f t="shared" ca="1" si="358"/>
        <v>5.5479183232550684E-8</v>
      </c>
      <c r="K445" s="18">
        <f t="shared" ca="1" si="358"/>
        <v>6.3862027527014728E-9</v>
      </c>
      <c r="L445" s="18">
        <f t="shared" ca="1" si="358"/>
        <v>3.1465604134910158E-8</v>
      </c>
      <c r="M445" s="18">
        <f t="shared" ca="1" si="358"/>
        <v>4.3939775403362312E-10</v>
      </c>
      <c r="N445" s="18">
        <f t="shared" ca="1" si="358"/>
        <v>2.2762273788040606E-9</v>
      </c>
      <c r="O445" s="18">
        <f t="shared" ca="1" si="358"/>
        <v>3.3466349318376099E-10</v>
      </c>
      <c r="P445" s="18">
        <f t="shared" ca="1" si="358"/>
        <v>2.5477037685980813E-9</v>
      </c>
      <c r="Q445" s="18">
        <f t="shared" ca="1" si="358"/>
        <v>3.2591382032323662E-10</v>
      </c>
      <c r="R445" s="18">
        <f t="shared" ca="1" si="358"/>
        <v>1.6069317805745642E-9</v>
      </c>
      <c r="S445" s="18">
        <f t="shared" ca="1" si="358"/>
        <v>3.0386993044061508E-11</v>
      </c>
      <c r="T445" s="18">
        <f t="shared" ca="1" si="358"/>
        <v>1.9788959853493195E-10</v>
      </c>
      <c r="U445" s="18">
        <f t="shared" ca="1" si="358"/>
        <v>1.254527417584056E-11</v>
      </c>
      <c r="V445" s="18">
        <f t="shared" ca="1" si="358"/>
        <v>3.4765106245388446E-11</v>
      </c>
      <c r="W445" s="18">
        <f t="shared" ca="1" si="358"/>
        <v>9.7936222083643547E-12</v>
      </c>
      <c r="X445" s="18">
        <f t="shared" ca="1" si="358"/>
        <v>6.4491249835564533E-11</v>
      </c>
      <c r="Y445" s="18">
        <f t="shared" ca="1" si="358"/>
        <v>5.9158687937002971E-12</v>
      </c>
      <c r="Z445" s="18">
        <f t="shared" ca="1" si="358"/>
        <v>1.5777410789141921E-11</v>
      </c>
      <c r="AA445" s="18">
        <f t="shared" ca="1" si="358"/>
        <v>9.9900336032071352E-12</v>
      </c>
      <c r="AB445" s="18">
        <f t="shared" ca="1" si="358"/>
        <v>2.2543927325506563E-11</v>
      </c>
      <c r="AC445" s="18">
        <f t="shared" ca="1" si="358"/>
        <v>2.799420392469523E-11</v>
      </c>
      <c r="AD445" s="18">
        <f t="shared" ca="1" si="358"/>
        <v>4.5713801840700912E-10</v>
      </c>
      <c r="AE445" s="18">
        <f t="shared" ca="1" si="358"/>
        <v>4.8536163017867464E-12</v>
      </c>
      <c r="AF445" s="18">
        <f t="shared" ca="1" si="358"/>
        <v>2.2008545550908376E-11</v>
      </c>
    </row>
    <row r="446" spans="4:32" x14ac:dyDescent="0.15">
      <c r="D446" s="18">
        <f t="shared" si="332"/>
        <v>5.6607000000000003</v>
      </c>
      <c r="E446" s="18">
        <f t="shared" ref="E446:AF446" ca="1" si="359">E364*(E118/(E118+$B$3*0.001))^(0.02*$B$4+4.7)</f>
        <v>6.317696759625094E-4</v>
      </c>
      <c r="F446" s="18">
        <f t="shared" ca="1" si="359"/>
        <v>3.4458505700780094E-5</v>
      </c>
      <c r="G446" s="18">
        <f t="shared" ca="1" si="359"/>
        <v>5.6701480612467263E-8</v>
      </c>
      <c r="H446" s="18">
        <f t="shared" ca="1" si="359"/>
        <v>7.1446324479749303E-9</v>
      </c>
      <c r="I446" s="18">
        <f t="shared" ca="1" si="359"/>
        <v>1.5926142027220898E-8</v>
      </c>
      <c r="J446" s="18">
        <f t="shared" ca="1" si="359"/>
        <v>5.5477698158954876E-8</v>
      </c>
      <c r="K446" s="18">
        <f t="shared" ca="1" si="359"/>
        <v>6.3860478263459809E-9</v>
      </c>
      <c r="L446" s="18">
        <f t="shared" ca="1" si="359"/>
        <v>3.1464975770382652E-8</v>
      </c>
      <c r="M446" s="18">
        <f t="shared" ca="1" si="359"/>
        <v>4.3938913203907778E-10</v>
      </c>
      <c r="N446" s="18">
        <f t="shared" ca="1" si="359"/>
        <v>2.2761901001350635E-9</v>
      </c>
      <c r="O446" s="18">
        <f t="shared" ca="1" si="359"/>
        <v>3.3465794927571758E-10</v>
      </c>
      <c r="P446" s="18">
        <f t="shared" ca="1" si="359"/>
        <v>2.5476686818233729E-9</v>
      </c>
      <c r="Q446" s="18">
        <f t="shared" ca="1" si="359"/>
        <v>3.2590926291817644E-10</v>
      </c>
      <c r="R446" s="18">
        <f t="shared" ca="1" si="359"/>
        <v>1.6069126007941827E-9</v>
      </c>
      <c r="S446" s="18">
        <f t="shared" ca="1" si="359"/>
        <v>3.0386600724441433E-11</v>
      </c>
      <c r="T446" s="18">
        <f t="shared" ca="1" si="359"/>
        <v>1.978874482926175E-10</v>
      </c>
      <c r="U446" s="18">
        <f t="shared" ca="1" si="359"/>
        <v>1.2545123208483211E-11</v>
      </c>
      <c r="V446" s="18">
        <f t="shared" ca="1" si="359"/>
        <v>3.4764678286478861E-11</v>
      </c>
      <c r="W446" s="18">
        <f t="shared" ca="1" si="359"/>
        <v>9.7935135327135456E-12</v>
      </c>
      <c r="X446" s="18">
        <f t="shared" ca="1" si="359"/>
        <v>6.4490628900002455E-11</v>
      </c>
      <c r="Y446" s="18">
        <f t="shared" ca="1" si="359"/>
        <v>5.9158051123214506E-12</v>
      </c>
      <c r="Z446" s="18">
        <f t="shared" ca="1" si="359"/>
        <v>1.5777246568949837E-11</v>
      </c>
      <c r="AA446" s="18">
        <f t="shared" ca="1" si="359"/>
        <v>9.9899311956550819E-12</v>
      </c>
      <c r="AB446" s="18">
        <f t="shared" ca="1" si="359"/>
        <v>2.2543708234927762E-11</v>
      </c>
      <c r="AC446" s="18">
        <f t="shared" ca="1" si="359"/>
        <v>2.7993957898262293E-11</v>
      </c>
      <c r="AD446" s="18">
        <f t="shared" ca="1" si="359"/>
        <v>4.5713427456391862E-10</v>
      </c>
      <c r="AE446" s="18">
        <f t="shared" ca="1" si="359"/>
        <v>4.8535763545130961E-12</v>
      </c>
      <c r="AF446" s="18">
        <f t="shared" ca="1" si="359"/>
        <v>2.2008372239467518E-11</v>
      </c>
    </row>
    <row r="447" spans="4:32" x14ac:dyDescent="0.15">
      <c r="D447" s="18">
        <f t="shared" si="332"/>
        <v>7.1264000000000003</v>
      </c>
      <c r="E447" s="18">
        <f t="shared" ref="E447:AF447" ca="1" si="360">E365*(E119/(E119+$B$3*0.001))^(0.02*$B$4+4.7)</f>
        <v>6.3171023703914727E-4</v>
      </c>
      <c r="F447" s="18">
        <f t="shared" ca="1" si="360"/>
        <v>3.4455176414120821E-5</v>
      </c>
      <c r="G447" s="18">
        <f t="shared" ca="1" si="360"/>
        <v>5.6697074331481201E-8</v>
      </c>
      <c r="H447" s="18">
        <f t="shared" ca="1" si="360"/>
        <v>7.144191265373456E-9</v>
      </c>
      <c r="I447" s="18">
        <f t="shared" ca="1" si="360"/>
        <v>1.5925394460352562E-8</v>
      </c>
      <c r="J447" s="18">
        <f t="shared" ca="1" si="360"/>
        <v>5.5475828563767843E-8</v>
      </c>
      <c r="K447" s="18">
        <f t="shared" ca="1" si="360"/>
        <v>6.3858527849576158E-9</v>
      </c>
      <c r="L447" s="18">
        <f t="shared" ca="1" si="360"/>
        <v>3.1464184698899566E-8</v>
      </c>
      <c r="M447" s="18">
        <f t="shared" ca="1" si="360"/>
        <v>4.393782774797145E-10</v>
      </c>
      <c r="N447" s="18">
        <f t="shared" ca="1" si="360"/>
        <v>2.2761431683636893E-9</v>
      </c>
      <c r="O447" s="18">
        <f t="shared" ca="1" si="360"/>
        <v>3.3465096980445099E-10</v>
      </c>
      <c r="P447" s="18">
        <f t="shared" ca="1" si="360"/>
        <v>2.5476245093534586E-9</v>
      </c>
      <c r="Q447" s="18">
        <f t="shared" ca="1" si="360"/>
        <v>3.2590352537736762E-10</v>
      </c>
      <c r="R447" s="18">
        <f t="shared" ca="1" si="360"/>
        <v>1.6068884543565824E-9</v>
      </c>
      <c r="S447" s="18">
        <f t="shared" ca="1" si="360"/>
        <v>3.0386106813102935E-11</v>
      </c>
      <c r="T447" s="18">
        <f t="shared" ca="1" si="360"/>
        <v>1.9788474123437344E-10</v>
      </c>
      <c r="U447" s="18">
        <f t="shared" ca="1" si="360"/>
        <v>1.2544933147629739E-11</v>
      </c>
      <c r="V447" s="18">
        <f t="shared" ca="1" si="360"/>
        <v>3.4764139506479073E-11</v>
      </c>
      <c r="W447" s="18">
        <f t="shared" ca="1" si="360"/>
        <v>9.7933767149412941E-12</v>
      </c>
      <c r="X447" s="18">
        <f t="shared" ca="1" si="360"/>
        <v>6.4489847168527346E-11</v>
      </c>
      <c r="Y447" s="18">
        <f t="shared" ca="1" si="360"/>
        <v>5.915724940289086E-12</v>
      </c>
      <c r="Z447" s="18">
        <f t="shared" ca="1" si="360"/>
        <v>1.577703982289284E-11</v>
      </c>
      <c r="AA447" s="18">
        <f t="shared" ca="1" si="360"/>
        <v>9.9898022689929795E-12</v>
      </c>
      <c r="AB447" s="18">
        <f t="shared" ca="1" si="360"/>
        <v>2.2543432409195985E-11</v>
      </c>
      <c r="AC447" s="18">
        <f t="shared" ca="1" si="360"/>
        <v>2.7993648161054858E-11</v>
      </c>
      <c r="AD447" s="18">
        <f t="shared" ca="1" si="360"/>
        <v>4.5712956121504411E-10</v>
      </c>
      <c r="AE447" s="18">
        <f t="shared" ca="1" si="360"/>
        <v>4.8535260624947727E-12</v>
      </c>
      <c r="AF447" s="18">
        <f t="shared" ca="1" si="360"/>
        <v>2.2008154047180538E-11</v>
      </c>
    </row>
    <row r="448" spans="4:32" x14ac:dyDescent="0.15">
      <c r="D448" s="18">
        <f t="shared" si="332"/>
        <v>8.9716000000000005</v>
      </c>
      <c r="E448" s="18">
        <f t="shared" ref="E448:AF448" ca="1" si="361">E366*(E120/(E120+$B$3*0.001))^(0.02*$B$4+4.7)</f>
        <v>6.3163541900255777E-4</v>
      </c>
      <c r="F448" s="18">
        <f t="shared" ca="1" si="361"/>
        <v>3.4450985728845435E-5</v>
      </c>
      <c r="G448" s="18">
        <f t="shared" ca="1" si="361"/>
        <v>5.6691527832846105E-8</v>
      </c>
      <c r="H448" s="18">
        <f t="shared" ca="1" si="361"/>
        <v>7.1436359029205885E-9</v>
      </c>
      <c r="I448" s="18">
        <f t="shared" ca="1" si="361"/>
        <v>1.5924453399732936E-8</v>
      </c>
      <c r="J448" s="18">
        <f t="shared" ca="1" si="361"/>
        <v>5.5473475013819911E-8</v>
      </c>
      <c r="K448" s="18">
        <f t="shared" ca="1" si="361"/>
        <v>6.3856072547265255E-9</v>
      </c>
      <c r="L448" s="18">
        <f t="shared" ca="1" si="361"/>
        <v>3.1463188841425069E-8</v>
      </c>
      <c r="M448" s="18">
        <f t="shared" ca="1" si="361"/>
        <v>4.3936461296723896E-10</v>
      </c>
      <c r="N448" s="18">
        <f t="shared" ca="1" si="361"/>
        <v>2.2760840868618874E-9</v>
      </c>
      <c r="O448" s="18">
        <f t="shared" ca="1" si="361"/>
        <v>3.3464218348377934E-10</v>
      </c>
      <c r="P448" s="18">
        <f t="shared" ca="1" si="361"/>
        <v>2.5475689012111564E-9</v>
      </c>
      <c r="Q448" s="18">
        <f t="shared" ca="1" si="361"/>
        <v>3.2589630246422304E-10</v>
      </c>
      <c r="R448" s="18">
        <f t="shared" ca="1" si="361"/>
        <v>1.6068580566174817E-9</v>
      </c>
      <c r="S448" s="18">
        <f t="shared" ca="1" si="361"/>
        <v>3.0385485033283488E-11</v>
      </c>
      <c r="T448" s="18">
        <f t="shared" ca="1" si="361"/>
        <v>1.9788133333492812E-10</v>
      </c>
      <c r="U448" s="18">
        <f t="shared" ca="1" si="361"/>
        <v>1.2544693881555119E-11</v>
      </c>
      <c r="V448" s="18">
        <f t="shared" ca="1" si="361"/>
        <v>3.4763461241135303E-11</v>
      </c>
      <c r="W448" s="18">
        <f t="shared" ca="1" si="361"/>
        <v>9.7932044758310112E-12</v>
      </c>
      <c r="X448" s="18">
        <f t="shared" ca="1" si="361"/>
        <v>6.4488863048966893E-11</v>
      </c>
      <c r="Y448" s="18">
        <f t="shared" ca="1" si="361"/>
        <v>5.915624012126877E-12</v>
      </c>
      <c r="Z448" s="18">
        <f t="shared" ca="1" si="361"/>
        <v>1.5776779551152466E-11</v>
      </c>
      <c r="AA448" s="18">
        <f t="shared" ca="1" si="361"/>
        <v>9.9896399637260103E-12</v>
      </c>
      <c r="AB448" s="18">
        <f t="shared" ca="1" si="361"/>
        <v>2.2543085172944868E-11</v>
      </c>
      <c r="AC448" s="18">
        <f t="shared" ca="1" si="361"/>
        <v>2.7993258233139013E-11</v>
      </c>
      <c r="AD448" s="18">
        <f t="shared" ca="1" si="361"/>
        <v>4.5712362757817911E-10</v>
      </c>
      <c r="AE448" s="18">
        <f t="shared" ca="1" si="361"/>
        <v>4.8534627498569827E-12</v>
      </c>
      <c r="AF448" s="18">
        <f t="shared" ca="1" si="361"/>
        <v>2.2007879364649649E-11</v>
      </c>
    </row>
    <row r="449" spans="4:32" x14ac:dyDescent="0.15">
      <c r="D449" s="18">
        <f t="shared" si="332"/>
        <v>11.295</v>
      </c>
      <c r="E449" s="18">
        <f t="shared" ref="E449:AF449" ca="1" si="362">E367*(E121/(E121+$B$3*0.001))^(0.02*$B$4+4.7)</f>
        <v>8.098011907099182E-4</v>
      </c>
      <c r="F449" s="18">
        <f t="shared" ca="1" si="362"/>
        <v>4.4483811456793511E-5</v>
      </c>
      <c r="G449" s="18">
        <f t="shared" ca="1" si="362"/>
        <v>7.3683029833024529E-8</v>
      </c>
      <c r="H449" s="18">
        <f t="shared" ca="1" si="362"/>
        <v>9.4975618907814139E-9</v>
      </c>
      <c r="I449" s="18">
        <f t="shared" ca="1" si="362"/>
        <v>2.1032388592324708E-8</v>
      </c>
      <c r="J449" s="18">
        <f t="shared" ca="1" si="362"/>
        <v>7.1838189194718788E-8</v>
      </c>
      <c r="K449" s="18">
        <f t="shared" ca="1" si="362"/>
        <v>8.3659245145135632E-9</v>
      </c>
      <c r="L449" s="18">
        <f t="shared" ca="1" si="362"/>
        <v>4.0474365567511813E-8</v>
      </c>
      <c r="M449" s="18">
        <f t="shared" ca="1" si="362"/>
        <v>5.7151845675505077E-10</v>
      </c>
      <c r="N449" s="18">
        <f t="shared" ca="1" si="362"/>
        <v>2.9456287469105134E-9</v>
      </c>
      <c r="O449" s="18">
        <f t="shared" ca="1" si="362"/>
        <v>4.3420503262164026E-10</v>
      </c>
      <c r="P449" s="18">
        <f t="shared" ca="1" si="362"/>
        <v>3.2655348089331845E-9</v>
      </c>
      <c r="Q449" s="18">
        <f t="shared" ca="1" si="362"/>
        <v>4.1854639176569029E-10</v>
      </c>
      <c r="R449" s="18">
        <f t="shared" ca="1" si="362"/>
        <v>2.0453929379904102E-9</v>
      </c>
      <c r="S449" s="18">
        <f t="shared" ca="1" si="362"/>
        <v>3.9307915732626045E-11</v>
      </c>
      <c r="T449" s="18">
        <f t="shared" ca="1" si="362"/>
        <v>2.525142513610817E-10</v>
      </c>
      <c r="U449" s="18">
        <f t="shared" ca="1" si="362"/>
        <v>1.6350983204605279E-11</v>
      </c>
      <c r="V449" s="18">
        <f t="shared" ca="1" si="362"/>
        <v>4.4841532507996665E-11</v>
      </c>
      <c r="W449" s="18">
        <f t="shared" ca="1" si="362"/>
        <v>1.2790162807867731E-11</v>
      </c>
      <c r="X449" s="18">
        <f t="shared" ca="1" si="362"/>
        <v>8.1816208245505374E-11</v>
      </c>
      <c r="Y449" s="18">
        <f t="shared" ca="1" si="362"/>
        <v>7.610058003767893E-12</v>
      </c>
      <c r="Z449" s="18">
        <f t="shared" ca="1" si="362"/>
        <v>2.0369032407036254E-11</v>
      </c>
      <c r="AA449" s="18">
        <f t="shared" ca="1" si="362"/>
        <v>1.2785638822101448E-11</v>
      </c>
      <c r="AB449" s="18">
        <f t="shared" ca="1" si="362"/>
        <v>2.8608457574182695E-11</v>
      </c>
      <c r="AC449" s="18">
        <f t="shared" ca="1" si="362"/>
        <v>3.5194463793094129E-11</v>
      </c>
      <c r="AD449" s="18">
        <f t="shared" ca="1" si="362"/>
        <v>5.6723646074797398E-10</v>
      </c>
      <c r="AE449" s="18">
        <f t="shared" ca="1" si="362"/>
        <v>6.0002288721647713E-12</v>
      </c>
      <c r="AF449" s="18">
        <f t="shared" ca="1" si="362"/>
        <v>2.7094803003448187E-11</v>
      </c>
    </row>
    <row r="450" spans="4:32" x14ac:dyDescent="0.15">
      <c r="D450" s="18">
        <f t="shared" si="332"/>
        <v>14.218999999999999</v>
      </c>
      <c r="E450" s="18">
        <f t="shared" ref="E450:AF450" ca="1" si="363">E368*(E122/(E122+$B$3*0.001))^(0.02*$B$4+4.7)</f>
        <v>1.2903229909203458E-3</v>
      </c>
      <c r="F450" s="18">
        <f t="shared" ca="1" si="363"/>
        <v>7.1925365236388307E-5</v>
      </c>
      <c r="G450" s="18">
        <f t="shared" ca="1" si="363"/>
        <v>1.2070671403268429E-7</v>
      </c>
      <c r="H450" s="18">
        <f t="shared" ca="1" si="363"/>
        <v>1.6250108847853912E-8</v>
      </c>
      <c r="I450" s="18">
        <f t="shared" ca="1" si="363"/>
        <v>3.5547640647609945E-8</v>
      </c>
      <c r="J450" s="18">
        <f t="shared" ca="1" si="363"/>
        <v>1.1698906803791891E-7</v>
      </c>
      <c r="K450" s="18">
        <f t="shared" ca="1" si="363"/>
        <v>1.3927521220534248E-8</v>
      </c>
      <c r="L450" s="18">
        <f t="shared" ca="1" si="363"/>
        <v>6.5113153039534569E-8</v>
      </c>
      <c r="M450" s="18">
        <f t="shared" ca="1" si="363"/>
        <v>9.3904294546999315E-10</v>
      </c>
      <c r="N450" s="18">
        <f t="shared" ca="1" si="363"/>
        <v>4.7938587321254106E-9</v>
      </c>
      <c r="O450" s="18">
        <f t="shared" ca="1" si="363"/>
        <v>7.1021807547256132E-10</v>
      </c>
      <c r="P450" s="18">
        <f t="shared" ca="1" si="363"/>
        <v>5.2202462201031281E-9</v>
      </c>
      <c r="Q450" s="18">
        <f t="shared" ca="1" si="363"/>
        <v>6.7142426365826054E-10</v>
      </c>
      <c r="R450" s="18">
        <f t="shared" ca="1" si="363"/>
        <v>3.2270136873972163E-9</v>
      </c>
      <c r="S450" s="18">
        <f t="shared" ca="1" si="363"/>
        <v>6.3948797375589428E-11</v>
      </c>
      <c r="T450" s="18">
        <f t="shared" ca="1" si="363"/>
        <v>4.0024830234346251E-10</v>
      </c>
      <c r="U450" s="18">
        <f t="shared" ca="1" si="363"/>
        <v>2.6984022701602115E-11</v>
      </c>
      <c r="V450" s="18">
        <f t="shared" ca="1" si="363"/>
        <v>7.2542471232432415E-11</v>
      </c>
      <c r="W450" s="18">
        <f t="shared" ca="1" si="363"/>
        <v>2.11849699638416E-11</v>
      </c>
      <c r="X450" s="18">
        <f t="shared" ca="1" si="363"/>
        <v>1.2828735460498182E-10</v>
      </c>
      <c r="Y450" s="18">
        <f t="shared" ca="1" si="363"/>
        <v>1.2248291024080147E-11</v>
      </c>
      <c r="Z450" s="18">
        <f t="shared" ca="1" si="363"/>
        <v>3.3016470586059238E-11</v>
      </c>
      <c r="AA450" s="18">
        <f t="shared" ca="1" si="363"/>
        <v>2.0385246392323201E-11</v>
      </c>
      <c r="AB450" s="18">
        <f t="shared" ca="1" si="363"/>
        <v>4.4884715667357187E-11</v>
      </c>
      <c r="AC450" s="18">
        <f t="shared" ca="1" si="363"/>
        <v>5.4256133927577455E-11</v>
      </c>
      <c r="AD450" s="18">
        <f t="shared" ca="1" si="363"/>
        <v>8.5283613283395288E-10</v>
      </c>
      <c r="AE450" s="18">
        <f t="shared" ca="1" si="363"/>
        <v>8.9589754147407499E-12</v>
      </c>
      <c r="AF450" s="18">
        <f t="shared" ca="1" si="363"/>
        <v>4.0136882206411806E-11</v>
      </c>
    </row>
    <row r="451" spans="4:32" x14ac:dyDescent="0.15">
      <c r="D451" s="18">
        <f t="shared" si="332"/>
        <v>17.901</v>
      </c>
      <c r="E451" s="18">
        <f t="shared" ref="E451:AF451" ca="1" si="364">E369*(E123/(E123+$B$3*0.001))^(0.02*$B$4+4.7)</f>
        <v>2.0434487335199893E-3</v>
      </c>
      <c r="F451" s="18">
        <f t="shared" ca="1" si="364"/>
        <v>1.1576569928673766E-4</v>
      </c>
      <c r="G451" s="18">
        <f t="shared" ca="1" si="364"/>
        <v>1.9706123157133694E-7</v>
      </c>
      <c r="H451" s="18">
        <f t="shared" ca="1" si="364"/>
        <v>2.7725835641722107E-8</v>
      </c>
      <c r="I451" s="18">
        <f t="shared" ca="1" si="364"/>
        <v>5.9952091682562276E-8</v>
      </c>
      <c r="J451" s="18">
        <f t="shared" ca="1" si="364"/>
        <v>1.9022279587528631E-7</v>
      </c>
      <c r="K451" s="18">
        <f t="shared" ca="1" si="364"/>
        <v>2.3153971419936536E-8</v>
      </c>
      <c r="L451" s="18">
        <f t="shared" ca="1" si="364"/>
        <v>1.0460646885335333E-7</v>
      </c>
      <c r="M451" s="18">
        <f t="shared" ca="1" si="364"/>
        <v>1.5414259674336047E-9</v>
      </c>
      <c r="N451" s="18">
        <f t="shared" ca="1" si="364"/>
        <v>7.7937752143106511E-9</v>
      </c>
      <c r="O451" s="18">
        <f t="shared" ca="1" si="364"/>
        <v>1.1606120206947683E-9</v>
      </c>
      <c r="P451" s="18">
        <f t="shared" ca="1" si="364"/>
        <v>8.3378810592949699E-9</v>
      </c>
      <c r="Q451" s="18">
        <f t="shared" ca="1" si="364"/>
        <v>1.0764001896699166E-9</v>
      </c>
      <c r="R451" s="18">
        <f t="shared" ca="1" si="364"/>
        <v>5.0879568778143122E-9</v>
      </c>
      <c r="S451" s="18">
        <f t="shared" ca="1" si="364"/>
        <v>1.0394658058492564E-10</v>
      </c>
      <c r="T451" s="18">
        <f t="shared" ca="1" si="364"/>
        <v>6.3398806752831617E-10</v>
      </c>
      <c r="U451" s="18">
        <f t="shared" ca="1" si="364"/>
        <v>4.4503528857255545E-11</v>
      </c>
      <c r="V451" s="18">
        <f t="shared" ca="1" si="364"/>
        <v>1.1730857002565914E-10</v>
      </c>
      <c r="W451" s="18">
        <f t="shared" ca="1" si="364"/>
        <v>3.5067057276398203E-11</v>
      </c>
      <c r="X451" s="18">
        <f t="shared" ca="1" si="364"/>
        <v>2.0105576290843761E-10</v>
      </c>
      <c r="Y451" s="18">
        <f t="shared" ca="1" si="364"/>
        <v>1.9707920469378033E-11</v>
      </c>
      <c r="Z451" s="18">
        <f t="shared" ca="1" si="364"/>
        <v>5.3480652241454687E-11</v>
      </c>
      <c r="AA451" s="18">
        <f t="shared" ca="1" si="364"/>
        <v>3.248249369403665E-11</v>
      </c>
      <c r="AB451" s="18">
        <f t="shared" ca="1" si="364"/>
        <v>7.0389478365315914E-11</v>
      </c>
      <c r="AC451" s="18">
        <f t="shared" ca="1" si="364"/>
        <v>8.3601627799542766E-11</v>
      </c>
      <c r="AD451" s="18">
        <f t="shared" ca="1" si="364"/>
        <v>1.2819008592734145E-9</v>
      </c>
      <c r="AE451" s="18">
        <f t="shared" ca="1" si="364"/>
        <v>1.3372040673120685E-11</v>
      </c>
      <c r="AF451" s="18">
        <f t="shared" ca="1" si="364"/>
        <v>5.9436554963426014E-11</v>
      </c>
    </row>
    <row r="452" spans="4:32" x14ac:dyDescent="0.15">
      <c r="D452" s="18">
        <f t="shared" si="332"/>
        <v>22.536000000000001</v>
      </c>
      <c r="E452" s="18">
        <f t="shared" ref="E452:AF452" ca="1" si="365">E370*(E124/(E124+$B$3*0.001))^(0.02*$B$4+4.7)</f>
        <v>3.2120893758084738E-3</v>
      </c>
      <c r="F452" s="18">
        <f t="shared" ca="1" si="365"/>
        <v>1.8530621843393139E-4</v>
      </c>
      <c r="G452" s="18">
        <f t="shared" ca="1" si="365"/>
        <v>3.2039207739822724E-7</v>
      </c>
      <c r="H452" s="18">
        <f t="shared" ca="1" si="365"/>
        <v>4.7151814807968097E-8</v>
      </c>
      <c r="I452" s="18">
        <f t="shared" ca="1" si="365"/>
        <v>1.0084835839989697E-7</v>
      </c>
      <c r="J452" s="18">
        <f t="shared" ca="1" si="365"/>
        <v>3.0870043821330667E-7</v>
      </c>
      <c r="K452" s="18">
        <f t="shared" ca="1" si="365"/>
        <v>3.842621217124797E-8</v>
      </c>
      <c r="L452" s="18">
        <f t="shared" ca="1" si="365"/>
        <v>1.6782540410830358E-7</v>
      </c>
      <c r="M452" s="18">
        <f t="shared" ca="1" si="365"/>
        <v>2.5262267538427536E-9</v>
      </c>
      <c r="N452" s="18">
        <f t="shared" ca="1" si="365"/>
        <v>1.2656617306560188E-8</v>
      </c>
      <c r="O452" s="18">
        <f t="shared" ca="1" si="365"/>
        <v>1.8944125171051011E-9</v>
      </c>
      <c r="P452" s="18">
        <f t="shared" ca="1" si="365"/>
        <v>1.3306251391363175E-8</v>
      </c>
      <c r="Q452" s="18">
        <f t="shared" ca="1" si="365"/>
        <v>1.7240392759110697E-9</v>
      </c>
      <c r="R452" s="18">
        <f t="shared" ca="1" si="365"/>
        <v>8.0160233647107542E-9</v>
      </c>
      <c r="S452" s="18">
        <f t="shared" ca="1" si="365"/>
        <v>1.6884451983693738E-10</v>
      </c>
      <c r="T452" s="18">
        <f t="shared" ca="1" si="365"/>
        <v>1.0035126053520275E-9</v>
      </c>
      <c r="U452" s="18">
        <f t="shared" ca="1" si="365"/>
        <v>7.3346345403093605E-11</v>
      </c>
      <c r="V452" s="18">
        <f t="shared" ca="1" si="365"/>
        <v>1.8953273445926063E-10</v>
      </c>
      <c r="W452" s="18">
        <f t="shared" ca="1" si="365"/>
        <v>5.8012498111451578E-11</v>
      </c>
      <c r="X452" s="18">
        <f t="shared" ca="1" si="365"/>
        <v>3.1490472613374396E-10</v>
      </c>
      <c r="Y452" s="18">
        <f t="shared" ca="1" si="365"/>
        <v>3.1687975989703389E-11</v>
      </c>
      <c r="Z452" s="18">
        <f t="shared" ca="1" si="365"/>
        <v>8.6600978453073833E-11</v>
      </c>
      <c r="AA452" s="18">
        <f t="shared" ca="1" si="365"/>
        <v>5.1737435493889187E-11</v>
      </c>
      <c r="AB452" s="18">
        <f t="shared" ca="1" si="365"/>
        <v>1.1033292667012726E-10</v>
      </c>
      <c r="AC452" s="18">
        <f t="shared" ca="1" si="365"/>
        <v>1.2876360206642969E-10</v>
      </c>
      <c r="AD452" s="18">
        <f t="shared" ca="1" si="365"/>
        <v>1.9258881420142764E-9</v>
      </c>
      <c r="AE452" s="18">
        <f t="shared" ca="1" si="365"/>
        <v>1.9951376242610276E-11</v>
      </c>
      <c r="AF452" s="18">
        <f t="shared" ca="1" si="365"/>
        <v>8.7982776121182699E-11</v>
      </c>
    </row>
    <row r="453" spans="4:32" x14ac:dyDescent="0.15">
      <c r="D453" s="18">
        <f t="shared" si="332"/>
        <v>28.370999999999999</v>
      </c>
      <c r="E453" s="18">
        <f t="shared" ref="E453:AF453" ca="1" si="366">E371*(E125/(E125+$B$3*0.001))^(0.02*$B$4+4.7)</f>
        <v>5.0058900678950427E-3</v>
      </c>
      <c r="F453" s="18">
        <f t="shared" ca="1" si="366"/>
        <v>2.9475285944232244E-4</v>
      </c>
      <c r="G453" s="18">
        <f t="shared" ca="1" si="366"/>
        <v>5.1824008017633181E-7</v>
      </c>
      <c r="H453" s="18">
        <f t="shared" ca="1" si="366"/>
        <v>7.9869482472550801E-8</v>
      </c>
      <c r="I453" s="18">
        <f t="shared" ca="1" si="366"/>
        <v>1.6911650594540139E-7</v>
      </c>
      <c r="J453" s="18">
        <f t="shared" ca="1" si="366"/>
        <v>4.9979418023572442E-7</v>
      </c>
      <c r="K453" s="18">
        <f t="shared" ca="1" si="366"/>
        <v>6.3637726167937969E-8</v>
      </c>
      <c r="L453" s="18">
        <f t="shared" ca="1" si="366"/>
        <v>2.6878907632888775E-7</v>
      </c>
      <c r="M453" s="18">
        <f t="shared" ca="1" si="366"/>
        <v>4.1335517095336943E-9</v>
      </c>
      <c r="N453" s="18">
        <f t="shared" ca="1" si="366"/>
        <v>2.0526536773554603E-8</v>
      </c>
      <c r="O453" s="18">
        <f t="shared" ca="1" si="366"/>
        <v>3.0879165922962333E-9</v>
      </c>
      <c r="P453" s="18">
        <f t="shared" ca="1" si="366"/>
        <v>2.1206166558788924E-8</v>
      </c>
      <c r="Q453" s="18">
        <f t="shared" ca="1" si="366"/>
        <v>2.757997295105759E-9</v>
      </c>
      <c r="R453" s="18">
        <f t="shared" ca="1" si="366"/>
        <v>1.2616497640271576E-8</v>
      </c>
      <c r="S453" s="18">
        <f t="shared" ca="1" si="366"/>
        <v>2.7401747454971841E-10</v>
      </c>
      <c r="T453" s="18">
        <f t="shared" ca="1" si="366"/>
        <v>1.5871689423554853E-9</v>
      </c>
      <c r="U453" s="18">
        <f t="shared" ca="1" si="366"/>
        <v>1.2078210529712011E-10</v>
      </c>
      <c r="V453" s="18">
        <f t="shared" ca="1" si="366"/>
        <v>3.0600108464407778E-10</v>
      </c>
      <c r="W453" s="18">
        <f t="shared" ca="1" si="366"/>
        <v>9.5887413827461431E-11</v>
      </c>
      <c r="X453" s="18">
        <f t="shared" ca="1" si="366"/>
        <v>4.9293560079069316E-10</v>
      </c>
      <c r="Y453" s="18">
        <f t="shared" ca="1" si="366"/>
        <v>5.0916297272965749E-11</v>
      </c>
      <c r="Z453" s="18">
        <f t="shared" ca="1" si="366"/>
        <v>1.401203039490251E-10</v>
      </c>
      <c r="AA453" s="18">
        <f t="shared" ca="1" si="366"/>
        <v>8.2342582092284548E-11</v>
      </c>
      <c r="AB453" s="18">
        <f t="shared" ca="1" si="366"/>
        <v>1.7284149555098212E-10</v>
      </c>
      <c r="AC453" s="18">
        <f t="shared" ca="1" si="366"/>
        <v>1.9819778092948032E-10</v>
      </c>
      <c r="AD453" s="18">
        <f t="shared" ca="1" si="366"/>
        <v>2.8919252269533048E-9</v>
      </c>
      <c r="AE453" s="18">
        <f t="shared" ca="1" si="366"/>
        <v>2.9753651764661967E-11</v>
      </c>
      <c r="AF453" s="18">
        <f t="shared" ca="1" si="366"/>
        <v>1.3018543090929409E-10</v>
      </c>
    </row>
    <row r="454" spans="4:32" x14ac:dyDescent="0.15">
      <c r="D454" s="18">
        <f t="shared" si="332"/>
        <v>35.716999999999999</v>
      </c>
      <c r="E454" s="18">
        <f t="shared" ref="E454:AF454" ca="1" si="367">E372*(E126/(E126+$B$3*0.001))^(0.02*$B$4+4.7)</f>
        <v>7.7226274785187126E-3</v>
      </c>
      <c r="F454" s="18">
        <f t="shared" ca="1" si="367"/>
        <v>4.6514980443135664E-4</v>
      </c>
      <c r="G454" s="18">
        <f t="shared" ca="1" si="367"/>
        <v>8.3340479502231526E-7</v>
      </c>
      <c r="H454" s="18">
        <f t="shared" ca="1" si="367"/>
        <v>1.3463871164881652E-7</v>
      </c>
      <c r="I454" s="18">
        <f t="shared" ca="1" si="367"/>
        <v>2.825535064129731E-7</v>
      </c>
      <c r="J454" s="18">
        <f t="shared" ca="1" si="367"/>
        <v>8.0690585838213407E-7</v>
      </c>
      <c r="K454" s="18">
        <f t="shared" ca="1" si="367"/>
        <v>1.0513418472710419E-7</v>
      </c>
      <c r="L454" s="18">
        <f t="shared" ca="1" si="367"/>
        <v>4.2957794148708604E-7</v>
      </c>
      <c r="M454" s="18">
        <f t="shared" ca="1" si="367"/>
        <v>6.7502119475547158E-9</v>
      </c>
      <c r="N454" s="18">
        <f t="shared" ca="1" si="367"/>
        <v>3.3229182343887758E-8</v>
      </c>
      <c r="O454" s="18">
        <f t="shared" ca="1" si="367"/>
        <v>5.0253601355370375E-9</v>
      </c>
      <c r="P454" s="18">
        <f t="shared" ca="1" si="367"/>
        <v>3.3752733527796131E-8</v>
      </c>
      <c r="Q454" s="18">
        <f t="shared" ca="1" si="367"/>
        <v>4.4069863837321863E-9</v>
      </c>
      <c r="R454" s="18">
        <f t="shared" ca="1" si="367"/>
        <v>1.9830874264338413E-8</v>
      </c>
      <c r="S454" s="18">
        <f t="shared" ca="1" si="367"/>
        <v>4.441520874282395E-10</v>
      </c>
      <c r="T454" s="18">
        <f t="shared" ca="1" si="367"/>
        <v>2.5076618375613739E-9</v>
      </c>
      <c r="U454" s="18">
        <f t="shared" ca="1" si="367"/>
        <v>1.9866724446669712E-10</v>
      </c>
      <c r="V454" s="18">
        <f t="shared" ca="1" si="367"/>
        <v>4.9361712394531857E-10</v>
      </c>
      <c r="W454" s="18">
        <f t="shared" ca="1" si="367"/>
        <v>1.5836004282236497E-10</v>
      </c>
      <c r="X454" s="18">
        <f t="shared" ca="1" si="367"/>
        <v>7.7094344238451877E-10</v>
      </c>
      <c r="Y454" s="18">
        <f t="shared" ca="1" si="367"/>
        <v>8.1730369208946894E-11</v>
      </c>
      <c r="Z454" s="18">
        <f t="shared" ca="1" si="367"/>
        <v>2.2648715996781965E-10</v>
      </c>
      <c r="AA454" s="18">
        <f t="shared" ca="1" si="367"/>
        <v>1.3095684113058097E-10</v>
      </c>
      <c r="AB454" s="18">
        <f t="shared" ca="1" si="367"/>
        <v>2.7060560890069242E-10</v>
      </c>
      <c r="AC454" s="18">
        <f t="shared" ca="1" si="367"/>
        <v>3.0489095698713612E-10</v>
      </c>
      <c r="AD454" s="18">
        <f t="shared" ca="1" si="367"/>
        <v>4.3398867932304207E-9</v>
      </c>
      <c r="AE454" s="18">
        <f t="shared" ca="1" si="367"/>
        <v>4.4348618393159634E-11</v>
      </c>
      <c r="AF454" s="18">
        <f t="shared" ca="1" si="367"/>
        <v>1.9252502022307709E-10</v>
      </c>
    </row>
    <row r="455" spans="4:32" x14ac:dyDescent="0.15">
      <c r="D455" s="18">
        <f t="shared" si="332"/>
        <v>44.965000000000003</v>
      </c>
      <c r="E455" s="18">
        <f t="shared" ref="E455:AF455" ca="1" si="368">E373*(E127/(E127+$B$3*0.001))^(0.02*$B$4+4.7)</f>
        <v>1.1771458718360944E-2</v>
      </c>
      <c r="F455" s="18">
        <f t="shared" ca="1" si="368"/>
        <v>7.2746967634287039E-4</v>
      </c>
      <c r="G455" s="18">
        <f t="shared" ca="1" si="368"/>
        <v>1.3307361464872693E-6</v>
      </c>
      <c r="H455" s="18">
        <f t="shared" ca="1" si="368"/>
        <v>2.2568582063849477E-7</v>
      </c>
      <c r="I455" s="18">
        <f t="shared" ca="1" si="368"/>
        <v>4.6990824843243504E-7</v>
      </c>
      <c r="J455" s="18">
        <f t="shared" ca="1" si="368"/>
        <v>1.2982727843325287E-6</v>
      </c>
      <c r="K455" s="18">
        <f t="shared" ca="1" si="368"/>
        <v>1.7314620320535242E-7</v>
      </c>
      <c r="L455" s="18">
        <f t="shared" ca="1" si="368"/>
        <v>6.8481365737058431E-7</v>
      </c>
      <c r="M455" s="18">
        <f t="shared" ca="1" si="368"/>
        <v>1.0996071104066889E-8</v>
      </c>
      <c r="N455" s="18">
        <f t="shared" ca="1" si="368"/>
        <v>5.368089755019833E-8</v>
      </c>
      <c r="O455" s="18">
        <f t="shared" ca="1" si="368"/>
        <v>8.1627480652800095E-9</v>
      </c>
      <c r="P455" s="18">
        <f t="shared" ca="1" si="368"/>
        <v>5.363137975899866E-8</v>
      </c>
      <c r="Q455" s="18">
        <f t="shared" ca="1" si="368"/>
        <v>7.0301736424009538E-9</v>
      </c>
      <c r="R455" s="18">
        <f t="shared" ca="1" si="368"/>
        <v>3.1129238188429365E-8</v>
      </c>
      <c r="S455" s="18">
        <f t="shared" ca="1" si="368"/>
        <v>7.1889234938402591E-10</v>
      </c>
      <c r="T455" s="18">
        <f t="shared" ca="1" si="368"/>
        <v>3.9570407755552802E-9</v>
      </c>
      <c r="U455" s="18">
        <f t="shared" ca="1" si="368"/>
        <v>3.2637377481732863E-10</v>
      </c>
      <c r="V455" s="18">
        <f t="shared" ca="1" si="368"/>
        <v>7.9506594222287236E-10</v>
      </c>
      <c r="W455" s="18">
        <f t="shared" ca="1" si="368"/>
        <v>2.6123456500087201E-10</v>
      </c>
      <c r="X455" s="18">
        <f t="shared" ca="1" si="368"/>
        <v>1.2044439177242668E-9</v>
      </c>
      <c r="Y455" s="18">
        <f t="shared" ca="1" si="368"/>
        <v>1.3110587365014443E-10</v>
      </c>
      <c r="Z455" s="18">
        <f t="shared" ca="1" si="368"/>
        <v>3.6580075723680884E-10</v>
      </c>
      <c r="AA455" s="18">
        <f t="shared" ca="1" si="368"/>
        <v>2.0810931795778923E-10</v>
      </c>
      <c r="AB455" s="18">
        <f t="shared" ca="1" si="368"/>
        <v>4.232329362616126E-10</v>
      </c>
      <c r="AC455" s="18">
        <f t="shared" ca="1" si="368"/>
        <v>4.6867504041918609E-10</v>
      </c>
      <c r="AD455" s="18">
        <f t="shared" ca="1" si="368"/>
        <v>6.5087424400305475E-9</v>
      </c>
      <c r="AE455" s="18">
        <f t="shared" ca="1" si="368"/>
        <v>6.6051492284028828E-11</v>
      </c>
      <c r="AF455" s="18">
        <f t="shared" ca="1" si="368"/>
        <v>2.8453799865275932E-10</v>
      </c>
    </row>
    <row r="456" spans="4:32" x14ac:dyDescent="0.15">
      <c r="D456" s="18">
        <f t="shared" si="332"/>
        <v>56.606999999999999</v>
      </c>
      <c r="E456" s="18">
        <f t="shared" ref="E456:AF456" ca="1" si="369">E374*(E128/(E128+$B$3*0.001))^(0.02*$B$4+4.7)</f>
        <v>1.7696420662716001E-2</v>
      </c>
      <c r="F456" s="18">
        <f t="shared" ca="1" si="369"/>
        <v>1.1254198010240601E-3</v>
      </c>
      <c r="G456" s="18">
        <f t="shared" ca="1" si="369"/>
        <v>2.1066799952356887E-6</v>
      </c>
      <c r="H456" s="18">
        <f t="shared" ca="1" si="369"/>
        <v>3.7564361337656588E-7</v>
      </c>
      <c r="I456" s="18">
        <f t="shared" ca="1" si="369"/>
        <v>7.7722946573152094E-7</v>
      </c>
      <c r="J456" s="18">
        <f t="shared" ca="1" si="369"/>
        <v>2.0802000934645851E-6</v>
      </c>
      <c r="K456" s="18">
        <f t="shared" ca="1" si="369"/>
        <v>2.8412243660294831E-7</v>
      </c>
      <c r="L456" s="18">
        <f t="shared" ca="1" si="369"/>
        <v>1.0882881543570611E-6</v>
      </c>
      <c r="M456" s="18">
        <f t="shared" ca="1" si="369"/>
        <v>1.7860706257255314E-8</v>
      </c>
      <c r="N456" s="18">
        <f t="shared" ca="1" si="369"/>
        <v>8.6498220921073065E-8</v>
      </c>
      <c r="O456" s="18">
        <f t="shared" ca="1" si="369"/>
        <v>1.322701039901391E-8</v>
      </c>
      <c r="P456" s="18">
        <f t="shared" ca="1" si="369"/>
        <v>8.5037974463615167E-8</v>
      </c>
      <c r="Q456" s="18">
        <f t="shared" ca="1" si="369"/>
        <v>1.1192869791012465E-8</v>
      </c>
      <c r="R456" s="18">
        <f t="shared" ca="1" si="369"/>
        <v>4.878127918324884E-8</v>
      </c>
      <c r="S456" s="18">
        <f t="shared" ca="1" si="369"/>
        <v>1.1616214076617519E-9</v>
      </c>
      <c r="T456" s="18">
        <f t="shared" ca="1" si="369"/>
        <v>6.2344361063600063E-9</v>
      </c>
      <c r="U456" s="18">
        <f t="shared" ca="1" si="369"/>
        <v>5.3535599137103566E-10</v>
      </c>
      <c r="V456" s="18">
        <f t="shared" ca="1" si="369"/>
        <v>1.2788867930325857E-9</v>
      </c>
      <c r="W456" s="18">
        <f t="shared" ca="1" si="369"/>
        <v>4.3026831153807527E-10</v>
      </c>
      <c r="X456" s="18">
        <f t="shared" ca="1" si="369"/>
        <v>1.8799651556142661E-9</v>
      </c>
      <c r="Y456" s="18">
        <f t="shared" ca="1" si="369"/>
        <v>2.0999384834097999E-10</v>
      </c>
      <c r="Z456" s="18">
        <f t="shared" ca="1" si="369"/>
        <v>5.901429519264232E-10</v>
      </c>
      <c r="AA456" s="18">
        <f t="shared" ca="1" si="369"/>
        <v>3.3031242507266091E-10</v>
      </c>
      <c r="AB456" s="18">
        <f t="shared" ca="1" si="369"/>
        <v>6.6126101087188269E-10</v>
      </c>
      <c r="AC456" s="18">
        <f t="shared" ca="1" si="369"/>
        <v>7.196510736636458E-10</v>
      </c>
      <c r="AD456" s="18">
        <f t="shared" ca="1" si="369"/>
        <v>9.7510647985475105E-9</v>
      </c>
      <c r="AE456" s="18">
        <f t="shared" ca="1" si="369"/>
        <v>9.8295286157581117E-11</v>
      </c>
      <c r="AF456" s="18">
        <f t="shared" ca="1" si="369"/>
        <v>4.2017204822700194E-10</v>
      </c>
    </row>
    <row r="457" spans="4:32" x14ac:dyDescent="0.15">
      <c r="D457" s="18">
        <f t="shared" si="332"/>
        <v>71.263999999999996</v>
      </c>
      <c r="E457" s="18">
        <f t="shared" ref="E457:AF457" ca="1" si="370">E375*(E129/(E129+$B$3*0.001))^(0.02*$B$4+4.7)</f>
        <v>2.6177868058362631E-2</v>
      </c>
      <c r="F457" s="18">
        <f t="shared" ca="1" si="370"/>
        <v>1.7188617334823971E-3</v>
      </c>
      <c r="G457" s="18">
        <f t="shared" ca="1" si="370"/>
        <v>3.300303186095685E-6</v>
      </c>
      <c r="H457" s="18">
        <f t="shared" ca="1" si="370"/>
        <v>6.2000947185832267E-7</v>
      </c>
      <c r="I457" s="18">
        <f t="shared" ca="1" si="370"/>
        <v>1.2769024685732351E-6</v>
      </c>
      <c r="J457" s="18">
        <f t="shared" ca="1" si="370"/>
        <v>3.3163390957930858E-6</v>
      </c>
      <c r="K457" s="18">
        <f t="shared" ca="1" si="370"/>
        <v>4.6414245312158182E-7</v>
      </c>
      <c r="L457" s="18">
        <f t="shared" ca="1" si="370"/>
        <v>1.7229982316464597E-6</v>
      </c>
      <c r="M457" s="18">
        <f t="shared" ca="1" si="370"/>
        <v>2.8903760775059858E-8</v>
      </c>
      <c r="N457" s="18">
        <f t="shared" ca="1" si="370"/>
        <v>1.3895112186819638E-7</v>
      </c>
      <c r="O457" s="18">
        <f t="shared" ca="1" si="370"/>
        <v>2.1372713367214485E-8</v>
      </c>
      <c r="P457" s="18">
        <f t="shared" ca="1" si="370"/>
        <v>1.3450292215983097E-7</v>
      </c>
      <c r="Q457" s="18">
        <f t="shared" ca="1" si="370"/>
        <v>1.7777581374691212E-8</v>
      </c>
      <c r="R457" s="18">
        <f t="shared" ca="1" si="370"/>
        <v>7.6279612021914345E-8</v>
      </c>
      <c r="S457" s="18">
        <f t="shared" ca="1" si="370"/>
        <v>1.8731124755010522E-9</v>
      </c>
      <c r="T457" s="18">
        <f t="shared" ca="1" si="370"/>
        <v>9.8041635761458074E-9</v>
      </c>
      <c r="U457" s="18">
        <f t="shared" ca="1" si="370"/>
        <v>8.7650843454241595E-10</v>
      </c>
      <c r="V457" s="18">
        <f t="shared" ca="1" si="370"/>
        <v>2.0533905971070118E-9</v>
      </c>
      <c r="W457" s="18">
        <f t="shared" ca="1" si="370"/>
        <v>7.0758892065431608E-10</v>
      </c>
      <c r="X457" s="18">
        <f t="shared" ca="1" si="370"/>
        <v>2.9298002011628348E-9</v>
      </c>
      <c r="Y457" s="18">
        <f t="shared" ca="1" si="370"/>
        <v>3.3590269195121198E-10</v>
      </c>
      <c r="Z457" s="18">
        <f t="shared" ca="1" si="370"/>
        <v>9.5064317410595953E-10</v>
      </c>
      <c r="AA457" s="18">
        <f t="shared" ca="1" si="370"/>
        <v>5.2357030328027465E-10</v>
      </c>
      <c r="AB457" s="18">
        <f t="shared" ca="1" si="370"/>
        <v>1.0321039988970465E-9</v>
      </c>
      <c r="AC457" s="18">
        <f t="shared" ca="1" si="370"/>
        <v>1.1038639909032144E-9</v>
      </c>
      <c r="AD457" s="18">
        <f t="shared" ca="1" si="370"/>
        <v>1.4594874100223434E-8</v>
      </c>
      <c r="AE457" s="18">
        <f t="shared" ca="1" si="370"/>
        <v>1.4611550334151008E-10</v>
      </c>
      <c r="AF457" s="18">
        <f t="shared" ca="1" si="370"/>
        <v>6.1992700724919068E-10</v>
      </c>
    </row>
    <row r="458" spans="4:32" x14ac:dyDescent="0.15">
      <c r="D458" s="18">
        <f t="shared" si="332"/>
        <v>89.716999999999999</v>
      </c>
      <c r="E458" s="18">
        <f t="shared" ref="E458:AF458" ca="1" si="371">E376*(E130/(E130+$B$3*0.001))^(0.02*$B$4+4.7)</f>
        <v>3.8009184768109237E-2</v>
      </c>
      <c r="F458" s="18">
        <f t="shared" ca="1" si="371"/>
        <v>2.5855717652348378E-3</v>
      </c>
      <c r="G458" s="18">
        <f t="shared" ca="1" si="371"/>
        <v>5.1082246876737621E-6</v>
      </c>
      <c r="H458" s="18">
        <f t="shared" ca="1" si="371"/>
        <v>1.0129147273939769E-6</v>
      </c>
      <c r="I458" s="18">
        <f t="shared" ca="1" si="371"/>
        <v>2.0808006200456667E-6</v>
      </c>
      <c r="J458" s="18">
        <f t="shared" ca="1" si="371"/>
        <v>5.2548565082068629E-6</v>
      </c>
      <c r="K458" s="18">
        <f t="shared" ca="1" si="371"/>
        <v>7.5396125925797656E-7</v>
      </c>
      <c r="L458" s="18">
        <f t="shared" ca="1" si="371"/>
        <v>2.7153833710743028E-6</v>
      </c>
      <c r="M458" s="18">
        <f t="shared" ca="1" si="371"/>
        <v>4.6570567140222881E-8</v>
      </c>
      <c r="N458" s="18">
        <f t="shared" ca="1" si="371"/>
        <v>2.2234188857291735E-7</v>
      </c>
      <c r="O458" s="18">
        <f t="shared" ca="1" si="371"/>
        <v>3.4408895449275563E-8</v>
      </c>
      <c r="P458" s="18">
        <f t="shared" ca="1" si="371"/>
        <v>2.1206941502005114E-7</v>
      </c>
      <c r="Q458" s="18">
        <f t="shared" ca="1" si="371"/>
        <v>2.8154675493346011E-8</v>
      </c>
      <c r="R458" s="18">
        <f t="shared" ca="1" si="371"/>
        <v>1.1897388825996683E-7</v>
      </c>
      <c r="S458" s="18">
        <f t="shared" ca="1" si="371"/>
        <v>3.012623062854814E-9</v>
      </c>
      <c r="T458" s="18">
        <f t="shared" ca="1" si="371"/>
        <v>1.5383340191915453E-8</v>
      </c>
      <c r="U458" s="18">
        <f t="shared" ca="1" si="371"/>
        <v>1.4317377398091381E-9</v>
      </c>
      <c r="V458" s="18">
        <f t="shared" ca="1" si="371"/>
        <v>3.2896350965760425E-9</v>
      </c>
      <c r="W458" s="18">
        <f t="shared" ca="1" si="371"/>
        <v>1.1612719994125871E-9</v>
      </c>
      <c r="X458" s="18">
        <f t="shared" ca="1" si="371"/>
        <v>4.5579090214606271E-9</v>
      </c>
      <c r="Y458" s="18">
        <f t="shared" ca="1" si="371"/>
        <v>5.3633265848094237E-10</v>
      </c>
      <c r="Z458" s="18">
        <f t="shared" ca="1" si="371"/>
        <v>1.528647994547637E-9</v>
      </c>
      <c r="AA458" s="18">
        <f t="shared" ca="1" si="371"/>
        <v>8.28541690943674E-10</v>
      </c>
      <c r="AB458" s="18">
        <f t="shared" ca="1" si="371"/>
        <v>1.608367576175417E-9</v>
      </c>
      <c r="AC458" s="18">
        <f t="shared" ca="1" si="371"/>
        <v>1.6907141680399571E-9</v>
      </c>
      <c r="AD458" s="18">
        <f t="shared" ca="1" si="371"/>
        <v>2.1817044073399515E-8</v>
      </c>
      <c r="AE458" s="18">
        <f t="shared" ca="1" si="371"/>
        <v>2.1695834423005402E-10</v>
      </c>
      <c r="AF458" s="18">
        <f t="shared" ca="1" si="371"/>
        <v>9.137372975321159E-10</v>
      </c>
    </row>
    <row r="459" spans="4:32" x14ac:dyDescent="0.15">
      <c r="D459" s="18">
        <f t="shared" si="332"/>
        <v>112.95</v>
      </c>
      <c r="E459" s="18">
        <f t="shared" ref="E459:AF459" ca="1" si="372">E377*(E131/(E131+$B$3*0.001))^(0.02*$B$4+4.7)</f>
        <v>5.0685849883590151E-2</v>
      </c>
      <c r="F459" s="18">
        <f t="shared" ca="1" si="372"/>
        <v>3.5580251888898211E-3</v>
      </c>
      <c r="G459" s="18">
        <f t="shared" ca="1" si="372"/>
        <v>7.2186135561622333E-6</v>
      </c>
      <c r="H459" s="18">
        <f t="shared" ca="1" si="372"/>
        <v>1.5001464032079198E-6</v>
      </c>
      <c r="I459" s="18">
        <f t="shared" ca="1" si="372"/>
        <v>3.0809309399654046E-6</v>
      </c>
      <c r="J459" s="18">
        <f t="shared" ca="1" si="372"/>
        <v>7.6267630300141449E-6</v>
      </c>
      <c r="K459" s="18">
        <f t="shared" ca="1" si="372"/>
        <v>1.1185611443668185E-6</v>
      </c>
      <c r="L459" s="18">
        <f t="shared" ca="1" si="372"/>
        <v>3.9342378483982923E-6</v>
      </c>
      <c r="M459" s="18">
        <f t="shared" ca="1" si="372"/>
        <v>6.8745898987643937E-8</v>
      </c>
      <c r="N459" s="18">
        <f t="shared" ca="1" si="372"/>
        <v>3.2651793736180824E-7</v>
      </c>
      <c r="O459" s="18">
        <f t="shared" ca="1" si="372"/>
        <v>5.0959796514288173E-8</v>
      </c>
      <c r="P459" s="18">
        <f t="shared" ca="1" si="372"/>
        <v>3.0870357657051619E-7</v>
      </c>
      <c r="Q459" s="18">
        <f t="shared" ca="1" si="372"/>
        <v>4.1267896215906775E-8</v>
      </c>
      <c r="R459" s="18">
        <f t="shared" ca="1" si="372"/>
        <v>1.7210529470213091E-7</v>
      </c>
      <c r="S459" s="18">
        <f t="shared" ca="1" si="372"/>
        <v>4.4860027579851587E-9</v>
      </c>
      <c r="T459" s="18">
        <f t="shared" ca="1" si="372"/>
        <v>2.2392585558895269E-8</v>
      </c>
      <c r="U459" s="18">
        <f t="shared" ca="1" si="372"/>
        <v>2.1623438521921868E-9</v>
      </c>
      <c r="V459" s="18">
        <f t="shared" ca="1" si="372"/>
        <v>4.902957014695788E-9</v>
      </c>
      <c r="W459" s="18">
        <f t="shared" ca="1" si="372"/>
        <v>1.7646559902062069E-9</v>
      </c>
      <c r="X459" s="18">
        <f t="shared" ca="1" si="372"/>
        <v>6.6410668897198526E-9</v>
      </c>
      <c r="Y459" s="18">
        <f t="shared" ca="1" si="372"/>
        <v>8.0082969683994002E-10</v>
      </c>
      <c r="Z459" s="18">
        <f t="shared" ca="1" si="372"/>
        <v>2.2934137119917376E-9</v>
      </c>
      <c r="AA459" s="18">
        <f t="shared" ca="1" si="372"/>
        <v>1.2300046869664277E-9</v>
      </c>
      <c r="AB459" s="18">
        <f t="shared" ca="1" si="372"/>
        <v>2.3634972433893912E-9</v>
      </c>
      <c r="AC459" s="18">
        <f t="shared" ca="1" si="372"/>
        <v>2.4424866247368015E-9</v>
      </c>
      <c r="AD459" s="18">
        <f t="shared" ca="1" si="372"/>
        <v>3.0947951610523621E-8</v>
      </c>
      <c r="AE459" s="18">
        <f t="shared" ca="1" si="372"/>
        <v>3.0676083388355157E-10</v>
      </c>
      <c r="AF459" s="18">
        <f t="shared" ca="1" si="372"/>
        <v>1.2881404308386068E-9</v>
      </c>
    </row>
    <row r="460" spans="4:32" x14ac:dyDescent="0.15">
      <c r="D460" s="18">
        <f t="shared" si="332"/>
        <v>142.19</v>
      </c>
      <c r="E460" s="18">
        <f t="shared" ref="E460:AF460" ca="1" si="373">E378*(E132/(E132+$B$3*0.001))^(0.02*$B$4+4.7)</f>
        <v>6.2934852245447245E-2</v>
      </c>
      <c r="F460" s="18">
        <f t="shared" ca="1" si="373"/>
        <v>4.5367452866970186E-3</v>
      </c>
      <c r="G460" s="18">
        <f t="shared" ca="1" si="373"/>
        <v>9.4281166933461501E-6</v>
      </c>
      <c r="H460" s="18">
        <f t="shared" ca="1" si="373"/>
        <v>2.0394526697302452E-6</v>
      </c>
      <c r="I460" s="18">
        <f t="shared" ca="1" si="373"/>
        <v>4.1942096565500792E-6</v>
      </c>
      <c r="J460" s="18">
        <f t="shared" ca="1" si="373"/>
        <v>1.0248450878421108E-5</v>
      </c>
      <c r="K460" s="18">
        <f t="shared" ca="1" si="373"/>
        <v>1.5318089364418856E-6</v>
      </c>
      <c r="L460" s="18">
        <f t="shared" ca="1" si="373"/>
        <v>5.2920331560860356E-6</v>
      </c>
      <c r="M460" s="18">
        <f t="shared" ca="1" si="373"/>
        <v>9.3921028705773984E-8</v>
      </c>
      <c r="N460" s="18">
        <f t="shared" ca="1" si="373"/>
        <v>4.4445797705688622E-7</v>
      </c>
      <c r="O460" s="18">
        <f t="shared" ca="1" si="373"/>
        <v>7.0090789391662255E-8</v>
      </c>
      <c r="P460" s="18">
        <f t="shared" ca="1" si="373"/>
        <v>4.1866281816271172E-7</v>
      </c>
      <c r="Q460" s="18">
        <f t="shared" ca="1" si="373"/>
        <v>5.6470203421600443E-8</v>
      </c>
      <c r="R460" s="18">
        <f t="shared" ca="1" si="373"/>
        <v>2.3289844819170056E-7</v>
      </c>
      <c r="S460" s="18">
        <f t="shared" ca="1" si="373"/>
        <v>6.2380581701033423E-9</v>
      </c>
      <c r="T460" s="18">
        <f t="shared" ca="1" si="373"/>
        <v>3.0498977066374994E-8</v>
      </c>
      <c r="U460" s="18">
        <f t="shared" ca="1" si="373"/>
        <v>3.0461278208292894E-9</v>
      </c>
      <c r="V460" s="18">
        <f t="shared" ca="1" si="373"/>
        <v>6.8521834400336264E-9</v>
      </c>
      <c r="W460" s="18">
        <f t="shared" ca="1" si="373"/>
        <v>2.5044144194548577E-9</v>
      </c>
      <c r="X460" s="18">
        <f t="shared" ca="1" si="373"/>
        <v>9.1286682395498215E-9</v>
      </c>
      <c r="Y460" s="18">
        <f t="shared" ca="1" si="373"/>
        <v>1.1265563593012969E-9</v>
      </c>
      <c r="Z460" s="18">
        <f t="shared" ca="1" si="373"/>
        <v>3.23494081847817E-9</v>
      </c>
      <c r="AA460" s="18">
        <f t="shared" ca="1" si="373"/>
        <v>1.7250240890068097E-9</v>
      </c>
      <c r="AB460" s="18">
        <f t="shared" ca="1" si="373"/>
        <v>3.296345710474976E-9</v>
      </c>
      <c r="AC460" s="18">
        <f t="shared" ca="1" si="373"/>
        <v>3.3495075791129484E-9</v>
      </c>
      <c r="AD460" s="18">
        <f t="shared" ca="1" si="373"/>
        <v>4.1899639806986552E-8</v>
      </c>
      <c r="AE460" s="18">
        <f t="shared" ca="1" si="373"/>
        <v>4.152166597556143E-10</v>
      </c>
      <c r="AF460" s="18">
        <f t="shared" ca="1" si="373"/>
        <v>1.7454331189373348E-9</v>
      </c>
    </row>
    <row r="461" spans="4:32" x14ac:dyDescent="0.15">
      <c r="D461" s="18">
        <f t="shared" si="332"/>
        <v>179.01</v>
      </c>
      <c r="E461" s="18">
        <f t="shared" ref="E461:AF461" ca="1" si="374">E379*(E133/(E133+$B$3*0.001))^(0.02*$B$4+4.7)</f>
        <v>7.7094810397520974E-2</v>
      </c>
      <c r="F461" s="18">
        <f t="shared" ca="1" si="374"/>
        <v>5.7118234727189529E-3</v>
      </c>
      <c r="G461" s="18">
        <f t="shared" ca="1" si="374"/>
        <v>1.2181514757500298E-5</v>
      </c>
      <c r="H461" s="18">
        <f t="shared" ca="1" si="374"/>
        <v>2.7467751811018855E-6</v>
      </c>
      <c r="I461" s="18">
        <f t="shared" ca="1" si="374"/>
        <v>5.6665491379812781E-6</v>
      </c>
      <c r="J461" s="18">
        <f t="shared" ca="1" si="374"/>
        <v>1.369144457093353E-5</v>
      </c>
      <c r="K461" s="18">
        <f t="shared" ca="1" si="374"/>
        <v>2.0868090455905964E-6</v>
      </c>
      <c r="L461" s="18">
        <f t="shared" ca="1" si="374"/>
        <v>7.0876544555518839E-6</v>
      </c>
      <c r="M461" s="18">
        <f t="shared" ca="1" si="374"/>
        <v>1.2775991879648273E-7</v>
      </c>
      <c r="N461" s="18">
        <f t="shared" ca="1" si="374"/>
        <v>6.0272206113843721E-7</v>
      </c>
      <c r="O461" s="18">
        <f t="shared" ca="1" si="374"/>
        <v>9.6057668133106012E-8</v>
      </c>
      <c r="P461" s="18">
        <f t="shared" ca="1" si="374"/>
        <v>5.6600403446583782E-7</v>
      </c>
      <c r="Q461" s="18">
        <f t="shared" ca="1" si="374"/>
        <v>7.7046063923937839E-8</v>
      </c>
      <c r="R461" s="18">
        <f t="shared" ca="1" si="374"/>
        <v>3.1432439852013942E-7</v>
      </c>
      <c r="S461" s="18">
        <f t="shared" ca="1" si="374"/>
        <v>8.6507487551842314E-9</v>
      </c>
      <c r="T461" s="18">
        <f t="shared" ca="1" si="374"/>
        <v>4.1443542360190322E-8</v>
      </c>
      <c r="U461" s="18">
        <f t="shared" ca="1" si="374"/>
        <v>4.2804812093559335E-9</v>
      </c>
      <c r="V461" s="18">
        <f t="shared" ca="1" si="374"/>
        <v>9.5535326657591735E-9</v>
      </c>
      <c r="W461" s="18">
        <f t="shared" ca="1" si="374"/>
        <v>3.5463212060504074E-9</v>
      </c>
      <c r="X461" s="18">
        <f t="shared" ca="1" si="374"/>
        <v>1.2523563903318713E-8</v>
      </c>
      <c r="Y461" s="18">
        <f t="shared" ca="1" si="374"/>
        <v>1.5815277941400374E-9</v>
      </c>
      <c r="Z461" s="18">
        <f t="shared" ca="1" si="374"/>
        <v>4.5539150832735709E-9</v>
      </c>
      <c r="AA461" s="18">
        <f t="shared" ca="1" si="374"/>
        <v>2.4145804437326753E-9</v>
      </c>
      <c r="AB461" s="18">
        <f t="shared" ca="1" si="374"/>
        <v>4.5893089747683342E-9</v>
      </c>
      <c r="AC461" s="18">
        <f t="shared" ca="1" si="374"/>
        <v>4.5856494954523657E-9</v>
      </c>
      <c r="AD461" s="18">
        <f t="shared" ca="1" si="374"/>
        <v>5.6639966237611832E-8</v>
      </c>
      <c r="AE461" s="18">
        <f t="shared" ca="1" si="374"/>
        <v>5.6117752736572906E-10</v>
      </c>
      <c r="AF461" s="18">
        <f t="shared" ca="1" si="374"/>
        <v>2.3617152802125942E-9</v>
      </c>
    </row>
    <row r="462" spans="4:32" x14ac:dyDescent="0.15">
      <c r="D462" s="18">
        <f t="shared" si="332"/>
        <v>225.36</v>
      </c>
      <c r="E462" s="18">
        <f t="shared" ref="E462:AF462" ca="1" si="375">E380*(E134/(E134+$B$3*0.001))^(0.02*$B$4+4.7)</f>
        <v>9.3000863606035961E-2</v>
      </c>
      <c r="F462" s="18">
        <f t="shared" ca="1" si="375"/>
        <v>7.0854031350728744E-3</v>
      </c>
      <c r="G462" s="18">
        <f t="shared" ca="1" si="375"/>
        <v>1.5535231755837411E-5</v>
      </c>
      <c r="H462" s="18">
        <f t="shared" ca="1" si="375"/>
        <v>3.6576479458463978E-6</v>
      </c>
      <c r="I462" s="18">
        <f t="shared" ca="1" si="375"/>
        <v>7.585940782730485E-6</v>
      </c>
      <c r="J462" s="18">
        <f t="shared" ca="1" si="375"/>
        <v>1.8162995075212641E-5</v>
      </c>
      <c r="K462" s="18">
        <f t="shared" ca="1" si="375"/>
        <v>2.8248631894387042E-6</v>
      </c>
      <c r="L462" s="18">
        <f t="shared" ca="1" si="375"/>
        <v>9.4408975246855771E-6</v>
      </c>
      <c r="M462" s="18">
        <f t="shared" ca="1" si="375"/>
        <v>1.7288176360678207E-7</v>
      </c>
      <c r="N462" s="18">
        <f t="shared" ca="1" si="375"/>
        <v>8.1369195581214374E-7</v>
      </c>
      <c r="O462" s="18">
        <f t="shared" ca="1" si="375"/>
        <v>1.3108069051136538E-7</v>
      </c>
      <c r="P462" s="18">
        <f t="shared" ca="1" si="375"/>
        <v>7.6238220257327954E-7</v>
      </c>
      <c r="Q462" s="18">
        <f t="shared" ca="1" si="375"/>
        <v>1.0472658993652656E-7</v>
      </c>
      <c r="R462" s="18">
        <f t="shared" ca="1" si="375"/>
        <v>4.2283836637327958E-7</v>
      </c>
      <c r="S462" s="18">
        <f t="shared" ca="1" si="375"/>
        <v>1.1957554469838426E-8</v>
      </c>
      <c r="T462" s="18">
        <f t="shared" ca="1" si="375"/>
        <v>5.6145418063941364E-8</v>
      </c>
      <c r="U462" s="18">
        <f t="shared" ca="1" si="375"/>
        <v>5.996550390596182E-9</v>
      </c>
      <c r="V462" s="18">
        <f t="shared" ca="1" si="375"/>
        <v>1.3278676713150207E-8</v>
      </c>
      <c r="W462" s="18">
        <f t="shared" ca="1" si="375"/>
        <v>5.0075778437862221E-9</v>
      </c>
      <c r="X462" s="18">
        <f t="shared" ca="1" si="375"/>
        <v>1.713903846848914E-8</v>
      </c>
      <c r="Y462" s="18">
        <f t="shared" ca="1" si="375"/>
        <v>2.2145179567631417E-9</v>
      </c>
      <c r="Z462" s="18">
        <f t="shared" ca="1" si="375"/>
        <v>6.3944054904069261E-9</v>
      </c>
      <c r="AA462" s="18">
        <f t="shared" ca="1" si="375"/>
        <v>3.3716218410202465E-9</v>
      </c>
      <c r="AB462" s="18">
        <f t="shared" ca="1" si="375"/>
        <v>6.3749098216699253E-9</v>
      </c>
      <c r="AC462" s="18">
        <f t="shared" ca="1" si="375"/>
        <v>6.2651858150609943E-9</v>
      </c>
      <c r="AD462" s="18">
        <f t="shared" ca="1" si="375"/>
        <v>7.641868765966515E-8</v>
      </c>
      <c r="AE462" s="18">
        <f t="shared" ca="1" si="375"/>
        <v>7.5703315537297637E-10</v>
      </c>
      <c r="AF462" s="18">
        <f t="shared" ca="1" si="375"/>
        <v>3.1898809365759332E-9</v>
      </c>
    </row>
    <row r="463" spans="4:32" x14ac:dyDescent="0.15">
      <c r="D463" s="18">
        <f t="shared" si="332"/>
        <v>283.70999999999998</v>
      </c>
      <c r="E463" s="18">
        <f t="shared" ref="E463:AF463" ca="1" si="376">E381*(E135/(E135+$B$3*0.001))^(0.02*$B$4+4.7)</f>
        <v>0.11024044566080933</v>
      </c>
      <c r="F463" s="18">
        <f t="shared" ca="1" si="376"/>
        <v>8.635081837744623E-3</v>
      </c>
      <c r="G463" s="18">
        <f t="shared" ca="1" si="376"/>
        <v>1.9504603334957628E-5</v>
      </c>
      <c r="H463" s="18">
        <f t="shared" ca="1" si="376"/>
        <v>4.803610330538054E-6</v>
      </c>
      <c r="I463" s="18">
        <f t="shared" ca="1" si="376"/>
        <v>1.0041231809450075E-5</v>
      </c>
      <c r="J463" s="18">
        <f t="shared" ca="1" si="376"/>
        <v>2.3888710642538311E-5</v>
      </c>
      <c r="K463" s="18">
        <f t="shared" ca="1" si="376"/>
        <v>3.7936214833279128E-6</v>
      </c>
      <c r="L463" s="18">
        <f t="shared" ca="1" si="376"/>
        <v>1.2492298078493608E-5</v>
      </c>
      <c r="M463" s="18">
        <f t="shared" ca="1" si="376"/>
        <v>2.3241230767827154E-7</v>
      </c>
      <c r="N463" s="18">
        <f t="shared" ca="1" si="376"/>
        <v>1.0923021221477791E-6</v>
      </c>
      <c r="O463" s="18">
        <f t="shared" ca="1" si="376"/>
        <v>1.7787859435216515E-7</v>
      </c>
      <c r="P463" s="18">
        <f t="shared" ca="1" si="376"/>
        <v>1.0219368807120943E-6</v>
      </c>
      <c r="Q463" s="18">
        <f t="shared" ca="1" si="376"/>
        <v>1.4169977095097947E-7</v>
      </c>
      <c r="R463" s="18">
        <f t="shared" ca="1" si="376"/>
        <v>5.6651701754713373E-7</v>
      </c>
      <c r="S463" s="18">
        <f t="shared" ca="1" si="376"/>
        <v>1.6456710671012724E-8</v>
      </c>
      <c r="T463" s="18">
        <f t="shared" ca="1" si="376"/>
        <v>7.5790718799420911E-8</v>
      </c>
      <c r="U463" s="18">
        <f t="shared" ca="1" si="376"/>
        <v>8.3688620096399639E-9</v>
      </c>
      <c r="V463" s="18">
        <f t="shared" ca="1" si="376"/>
        <v>1.8387781319256179E-8</v>
      </c>
      <c r="W463" s="18">
        <f t="shared" ca="1" si="376"/>
        <v>7.0461281394735652E-9</v>
      </c>
      <c r="X463" s="18">
        <f t="shared" ca="1" si="376"/>
        <v>2.3386953478200019E-8</v>
      </c>
      <c r="Y463" s="18">
        <f t="shared" ca="1" si="376"/>
        <v>3.0909229180012323E-9</v>
      </c>
      <c r="Z463" s="18">
        <f t="shared" ca="1" si="376"/>
        <v>8.9503358560184878E-9</v>
      </c>
      <c r="AA463" s="18">
        <f t="shared" ca="1" si="376"/>
        <v>4.6935364363546839E-9</v>
      </c>
      <c r="AB463" s="18">
        <f t="shared" ca="1" si="376"/>
        <v>8.830287038234221E-9</v>
      </c>
      <c r="AC463" s="18">
        <f t="shared" ca="1" si="376"/>
        <v>8.5370385929896258E-9</v>
      </c>
      <c r="AD463" s="18">
        <f t="shared" ca="1" si="376"/>
        <v>1.0285861199478382E-7</v>
      </c>
      <c r="AE463" s="18">
        <f t="shared" ca="1" si="376"/>
        <v>1.0188526135877643E-9</v>
      </c>
      <c r="AF463" s="18">
        <f t="shared" ca="1" si="376"/>
        <v>4.2991150030363728E-9</v>
      </c>
    </row>
    <row r="464" spans="4:32" x14ac:dyDescent="0.15">
      <c r="D464" s="18">
        <f t="shared" si="332"/>
        <v>357.17</v>
      </c>
      <c r="E464" s="18">
        <f t="shared" ref="E464:AF464" ca="1" si="377">E382*(E136/(E136+$B$3*0.001))^(0.02*$B$4+4.7)</f>
        <v>0.12809248579590121</v>
      </c>
      <c r="F464" s="18">
        <f t="shared" ca="1" si="377"/>
        <v>1.0305257382111431E-2</v>
      </c>
      <c r="G464" s="18">
        <f t="shared" ca="1" si="377"/>
        <v>2.4027238796790398E-5</v>
      </c>
      <c r="H464" s="18">
        <f t="shared" ca="1" si="377"/>
        <v>6.2020222125168389E-6</v>
      </c>
      <c r="I464" s="18">
        <f t="shared" ca="1" si="377"/>
        <v>1.3106654336878998E-5</v>
      </c>
      <c r="J464" s="18">
        <f t="shared" ca="1" si="377"/>
        <v>3.1087892158951014E-5</v>
      </c>
      <c r="K464" s="18">
        <f t="shared" ca="1" si="377"/>
        <v>5.0436665571385646E-6</v>
      </c>
      <c r="L464" s="18">
        <f t="shared" ca="1" si="377"/>
        <v>1.6391098862256034E-5</v>
      </c>
      <c r="M464" s="18">
        <f t="shared" ca="1" si="377"/>
        <v>3.0985176745034925E-7</v>
      </c>
      <c r="N464" s="18">
        <f t="shared" ca="1" si="377"/>
        <v>1.4557913703055757E-6</v>
      </c>
      <c r="O464" s="18">
        <f t="shared" ca="1" si="377"/>
        <v>2.397178466630477E-7</v>
      </c>
      <c r="P464" s="18">
        <f t="shared" ca="1" si="377"/>
        <v>1.3618292040955463E-6</v>
      </c>
      <c r="Q464" s="18">
        <f t="shared" ca="1" si="377"/>
        <v>1.9059688867621948E-7</v>
      </c>
      <c r="R464" s="18">
        <f t="shared" ca="1" si="377"/>
        <v>7.5516398054111215E-7</v>
      </c>
      <c r="S464" s="18">
        <f t="shared" ca="1" si="377"/>
        <v>2.2530243440779275E-8</v>
      </c>
      <c r="T464" s="18">
        <f t="shared" ca="1" si="377"/>
        <v>1.0184003472774447E-7</v>
      </c>
      <c r="U464" s="18">
        <f t="shared" ca="1" si="377"/>
        <v>1.1620941847700983E-8</v>
      </c>
      <c r="V464" s="18">
        <f t="shared" ca="1" si="377"/>
        <v>2.533651883818709E-8</v>
      </c>
      <c r="W464" s="18">
        <f t="shared" ca="1" si="377"/>
        <v>9.8693913084715913E-9</v>
      </c>
      <c r="X464" s="18">
        <f t="shared" ca="1" si="377"/>
        <v>3.1787575764253913E-8</v>
      </c>
      <c r="Y464" s="18">
        <f t="shared" ca="1" si="377"/>
        <v>4.2960881459772222E-9</v>
      </c>
      <c r="Z464" s="18">
        <f t="shared" ca="1" si="377"/>
        <v>1.2477220160385977E-8</v>
      </c>
      <c r="AA464" s="18">
        <f t="shared" ca="1" si="377"/>
        <v>6.5092959861186799E-9</v>
      </c>
      <c r="AB464" s="18">
        <f t="shared" ca="1" si="377"/>
        <v>1.218818813327625E-8</v>
      </c>
      <c r="AC464" s="18">
        <f t="shared" ca="1" si="377"/>
        <v>1.1593706272395311E-8</v>
      </c>
      <c r="AD464" s="18">
        <f t="shared" ca="1" si="377"/>
        <v>1.38014476665656E-7</v>
      </c>
      <c r="AE464" s="18">
        <f t="shared" ca="1" si="377"/>
        <v>1.3670610661092152E-9</v>
      </c>
      <c r="AF464" s="18">
        <f t="shared" ca="1" si="377"/>
        <v>5.7779565706718166E-9</v>
      </c>
    </row>
    <row r="465" spans="4:32" x14ac:dyDescent="0.15">
      <c r="D465" s="18">
        <f t="shared" si="332"/>
        <v>449.65</v>
      </c>
      <c r="E465" s="18">
        <f t="shared" ref="E465:AF465" ca="1" si="378">E383*(E137/(E137+$B$3*0.001))^(0.02*$B$4+4.7)</f>
        <v>0.14547929351411068</v>
      </c>
      <c r="F465" s="18">
        <f t="shared" ca="1" si="378"/>
        <v>1.1995817679735541E-2</v>
      </c>
      <c r="G465" s="18">
        <f t="shared" ca="1" si="378"/>
        <v>2.8926048725448644E-5</v>
      </c>
      <c r="H465" s="18">
        <f t="shared" ca="1" si="378"/>
        <v>7.841895389410514E-6</v>
      </c>
      <c r="I465" s="18">
        <f t="shared" ca="1" si="378"/>
        <v>1.6813163624228576E-5</v>
      </c>
      <c r="J465" s="18">
        <f t="shared" ca="1" si="378"/>
        <v>3.9914385016421601E-5</v>
      </c>
      <c r="K465" s="18">
        <f t="shared" ca="1" si="378"/>
        <v>6.6216764631011886E-6</v>
      </c>
      <c r="L465" s="18">
        <f t="shared" ca="1" si="378"/>
        <v>2.1280233190491913E-5</v>
      </c>
      <c r="M465" s="18">
        <f t="shared" ca="1" si="378"/>
        <v>4.088175839084405E-7</v>
      </c>
      <c r="N465" s="18">
        <f t="shared" ca="1" si="378"/>
        <v>1.9230150610272422E-6</v>
      </c>
      <c r="O465" s="18">
        <f t="shared" ca="1" si="378"/>
        <v>3.2015542664764378E-7</v>
      </c>
      <c r="P465" s="18">
        <f t="shared" ca="1" si="378"/>
        <v>1.8008618691039484E-6</v>
      </c>
      <c r="Q465" s="18">
        <f t="shared" ca="1" si="378"/>
        <v>2.5447169758861113E-7</v>
      </c>
      <c r="R465" s="18">
        <f t="shared" ca="1" si="378"/>
        <v>9.9993743460473557E-7</v>
      </c>
      <c r="S465" s="18">
        <f t="shared" ca="1" si="378"/>
        <v>3.0631303918850547E-8</v>
      </c>
      <c r="T465" s="18">
        <f t="shared" ca="1" si="378"/>
        <v>1.3601226663980496E-7</v>
      </c>
      <c r="U465" s="18">
        <f t="shared" ca="1" si="378"/>
        <v>1.6035838090278902E-8</v>
      </c>
      <c r="V465" s="18">
        <f t="shared" ca="1" si="378"/>
        <v>3.4695504209781661E-8</v>
      </c>
      <c r="W465" s="18">
        <f t="shared" ca="1" si="378"/>
        <v>1.3744169209990835E-8</v>
      </c>
      <c r="X465" s="18">
        <f t="shared" ca="1" si="378"/>
        <v>4.2991072363223862E-8</v>
      </c>
      <c r="Y465" s="18">
        <f t="shared" ca="1" si="378"/>
        <v>5.9394503264251663E-9</v>
      </c>
      <c r="Z465" s="18">
        <f t="shared" ca="1" si="378"/>
        <v>1.7303673681709324E-8</v>
      </c>
      <c r="AA465" s="18">
        <f t="shared" ca="1" si="378"/>
        <v>8.9814244478165112E-9</v>
      </c>
      <c r="AB465" s="18">
        <f t="shared" ca="1" si="378"/>
        <v>1.6743543035332514E-8</v>
      </c>
      <c r="AC465" s="18">
        <f t="shared" ca="1" si="378"/>
        <v>1.5676908732844173E-8</v>
      </c>
      <c r="AD465" s="18">
        <f t="shared" ca="1" si="378"/>
        <v>1.8447283206545313E-7</v>
      </c>
      <c r="AE465" s="18">
        <f t="shared" ca="1" si="378"/>
        <v>1.8273679856167579E-9</v>
      </c>
      <c r="AF465" s="18">
        <f t="shared" ca="1" si="378"/>
        <v>7.7373284566864596E-9</v>
      </c>
    </row>
    <row r="466" spans="4:32" x14ac:dyDescent="0.15">
      <c r="D466" s="18">
        <f t="shared" si="332"/>
        <v>566.07000000000005</v>
      </c>
      <c r="E466" s="18">
        <f t="shared" ref="E466:AF466" ca="1" si="379">E384*(E138/(E138+$B$3*0.001))^(0.02*$B$4+4.7)</f>
        <v>0.16101602788521849</v>
      </c>
      <c r="F466" s="18">
        <f t="shared" ca="1" si="379"/>
        <v>1.3558729625940675E-2</v>
      </c>
      <c r="G466" s="18">
        <f t="shared" ca="1" si="379"/>
        <v>3.3873106549212533E-5</v>
      </c>
      <c r="H466" s="18">
        <f t="shared" ca="1" si="379"/>
        <v>9.6632453806245758E-6</v>
      </c>
      <c r="I466" s="18">
        <f t="shared" ca="1" si="379"/>
        <v>2.1106901323101377E-5</v>
      </c>
      <c r="J466" s="18">
        <f t="shared" ca="1" si="379"/>
        <v>5.0392172005314873E-5</v>
      </c>
      <c r="K466" s="18">
        <f t="shared" ca="1" si="379"/>
        <v>8.5583337879476195E-6</v>
      </c>
      <c r="L466" s="18">
        <f t="shared" ca="1" si="379"/>
        <v>2.7265224029005481E-5</v>
      </c>
      <c r="M466" s="18">
        <f t="shared" ca="1" si="379"/>
        <v>5.3213340540259413E-7</v>
      </c>
      <c r="N466" s="18">
        <f t="shared" ca="1" si="379"/>
        <v>2.5108408875438349E-6</v>
      </c>
      <c r="O466" s="18">
        <f t="shared" ca="1" si="379"/>
        <v>4.228480529645624E-7</v>
      </c>
      <c r="P466" s="18">
        <f t="shared" ca="1" si="379"/>
        <v>2.3582145786498516E-6</v>
      </c>
      <c r="Q466" s="18">
        <f t="shared" ca="1" si="379"/>
        <v>3.3643011661377701E-7</v>
      </c>
      <c r="R466" s="18">
        <f t="shared" ca="1" si="379"/>
        <v>1.3129372052797925E-6</v>
      </c>
      <c r="S466" s="18">
        <f t="shared" ca="1" si="379"/>
        <v>4.1277321348809252E-8</v>
      </c>
      <c r="T466" s="18">
        <f t="shared" ca="1" si="379"/>
        <v>1.8028129158417466E-7</v>
      </c>
      <c r="U466" s="18">
        <f t="shared" ca="1" si="379"/>
        <v>2.194696760395179E-8</v>
      </c>
      <c r="V466" s="18">
        <f t="shared" ca="1" si="379"/>
        <v>4.7125872090531457E-8</v>
      </c>
      <c r="W466" s="18">
        <f t="shared" ca="1" si="379"/>
        <v>1.8997130052349739E-8</v>
      </c>
      <c r="X466" s="18">
        <f t="shared" ca="1" si="379"/>
        <v>5.7770687591254406E-8</v>
      </c>
      <c r="Y466" s="18">
        <f t="shared" ca="1" si="379"/>
        <v>8.1542679947701977E-9</v>
      </c>
      <c r="Z466" s="18">
        <f t="shared" ca="1" si="379"/>
        <v>2.3835105621679459E-8</v>
      </c>
      <c r="AA466" s="18">
        <f t="shared" ca="1" si="379"/>
        <v>1.2312039310146233E-8</v>
      </c>
      <c r="AB466" s="18">
        <f t="shared" ca="1" si="379"/>
        <v>2.2864615928053418E-8</v>
      </c>
      <c r="AC466" s="18">
        <f t="shared" ca="1" si="379"/>
        <v>2.10802300353117E-8</v>
      </c>
      <c r="AD466" s="18">
        <f t="shared" ca="1" si="379"/>
        <v>2.4530186563966011E-7</v>
      </c>
      <c r="AE466" s="18">
        <f t="shared" ca="1" si="379"/>
        <v>2.4301629929227659E-9</v>
      </c>
      <c r="AF466" s="18">
        <f t="shared" ca="1" si="379"/>
        <v>1.031214352180454E-8</v>
      </c>
    </row>
    <row r="467" spans="4:32" x14ac:dyDescent="0.15">
      <c r="D467" s="18">
        <f t="shared" si="332"/>
        <v>712.64</v>
      </c>
      <c r="E467" s="18">
        <f t="shared" ref="E467:AF467" ca="1" si="380">E385*(E139/(E139+$B$3*0.001))^(0.02*$B$4+4.7)</f>
        <v>0.17305012770812439</v>
      </c>
      <c r="F467" s="18">
        <f t="shared" ca="1" si="380"/>
        <v>1.4805457090504999E-2</v>
      </c>
      <c r="G467" s="18">
        <f t="shared" ca="1" si="380"/>
        <v>3.8367676648063481E-5</v>
      </c>
      <c r="H467" s="18">
        <f t="shared" ca="1" si="380"/>
        <v>1.1539664897441805E-5</v>
      </c>
      <c r="I467" s="18">
        <f t="shared" ca="1" si="380"/>
        <v>2.5795389239778334E-5</v>
      </c>
      <c r="J467" s="18">
        <f t="shared" ca="1" si="380"/>
        <v>6.2292130190966304E-5</v>
      </c>
      <c r="K467" s="18">
        <f t="shared" ca="1" si="380"/>
        <v>1.0841144007191858E-5</v>
      </c>
      <c r="L467" s="18">
        <f t="shared" ca="1" si="380"/>
        <v>3.4334159837738436E-5</v>
      </c>
      <c r="M467" s="18">
        <f t="shared" ca="1" si="380"/>
        <v>6.810672066343349E-7</v>
      </c>
      <c r="N467" s="18">
        <f t="shared" ca="1" si="380"/>
        <v>3.2303217169037319E-6</v>
      </c>
      <c r="O467" s="18">
        <f t="shared" ca="1" si="380"/>
        <v>5.5037217485489375E-7</v>
      </c>
      <c r="P467" s="18">
        <f t="shared" ca="1" si="380"/>
        <v>3.0493588124867132E-6</v>
      </c>
      <c r="Q467" s="18">
        <f t="shared" ca="1" si="380"/>
        <v>4.3937879780522894E-7</v>
      </c>
      <c r="R467" s="18">
        <f t="shared" ca="1" si="380"/>
        <v>1.7050653401696182E-6</v>
      </c>
      <c r="S467" s="18">
        <f t="shared" ca="1" si="380"/>
        <v>5.4988040945046321E-8</v>
      </c>
      <c r="T467" s="18">
        <f t="shared" ca="1" si="380"/>
        <v>2.3659694978676897E-7</v>
      </c>
      <c r="U467" s="18">
        <f t="shared" ca="1" si="380"/>
        <v>2.9717667531209617E-8</v>
      </c>
      <c r="V467" s="18">
        <f t="shared" ca="1" si="380"/>
        <v>6.3339883246464534E-8</v>
      </c>
      <c r="W467" s="18">
        <f t="shared" ca="1" si="380"/>
        <v>2.6003074737682044E-8</v>
      </c>
      <c r="X467" s="18">
        <f t="shared" ca="1" si="380"/>
        <v>7.6992094020333558E-8</v>
      </c>
      <c r="Y467" s="18">
        <f t="shared" ca="1" si="380"/>
        <v>1.1094522347454269E-8</v>
      </c>
      <c r="Z467" s="18">
        <f t="shared" ca="1" si="380"/>
        <v>3.2537084948780076E-8</v>
      </c>
      <c r="AA467" s="18">
        <f t="shared" ca="1" si="380"/>
        <v>1.6735544727305626E-8</v>
      </c>
      <c r="AB467" s="18">
        <f t="shared" ca="1" si="380"/>
        <v>3.0975337869197367E-8</v>
      </c>
      <c r="AC467" s="18">
        <f t="shared" ca="1" si="380"/>
        <v>2.8136830187414614E-8</v>
      </c>
      <c r="AD467" s="18">
        <f t="shared" ca="1" si="380"/>
        <v>3.2399525373148069E-7</v>
      </c>
      <c r="AE467" s="18">
        <f t="shared" ca="1" si="380"/>
        <v>3.2106983796061949E-9</v>
      </c>
      <c r="AF467" s="18">
        <f t="shared" ca="1" si="380"/>
        <v>1.3659145912783997E-8</v>
      </c>
    </row>
    <row r="468" spans="4:32" x14ac:dyDescent="0.15">
      <c r="D468" s="18">
        <f t="shared" si="332"/>
        <v>897.16</v>
      </c>
      <c r="E468" s="18">
        <f t="shared" ref="E468:AF468" ca="1" si="381">E386*(E140/(E140+$B$3*0.001))^(0.02*$B$4+4.7)</f>
        <v>0.17992818094341745</v>
      </c>
      <c r="F468" s="18">
        <f t="shared" ca="1" si="381"/>
        <v>1.5532579162269947E-2</v>
      </c>
      <c r="G468" s="18">
        <f t="shared" ca="1" si="381"/>
        <v>4.1786005976165258E-5</v>
      </c>
      <c r="H468" s="18">
        <f t="shared" ca="1" si="381"/>
        <v>1.3266347946569241E-5</v>
      </c>
      <c r="I468" s="18">
        <f t="shared" ca="1" si="381"/>
        <v>3.0503382265127717E-5</v>
      </c>
      <c r="J468" s="18">
        <f t="shared" ca="1" si="381"/>
        <v>7.5002189821967252E-5</v>
      </c>
      <c r="K468" s="18">
        <f t="shared" ca="1" si="381"/>
        <v>1.3391753291827595E-5</v>
      </c>
      <c r="L468" s="18">
        <f t="shared" ca="1" si="381"/>
        <v>4.23180544958643E-5</v>
      </c>
      <c r="M468" s="18">
        <f t="shared" ca="1" si="381"/>
        <v>8.5297869441732565E-7</v>
      </c>
      <c r="N468" s="18">
        <f t="shared" ca="1" si="381"/>
        <v>4.0784242103749046E-6</v>
      </c>
      <c r="O468" s="18">
        <f t="shared" ca="1" si="381"/>
        <v>7.0304398184481188E-7</v>
      </c>
      <c r="P468" s="18">
        <f t="shared" ca="1" si="381"/>
        <v>3.8796202542538465E-6</v>
      </c>
      <c r="Q468" s="18">
        <f t="shared" ca="1" si="381"/>
        <v>5.646348689973018E-7</v>
      </c>
      <c r="R468" s="18">
        <f t="shared" ca="1" si="381"/>
        <v>2.1833510637074696E-6</v>
      </c>
      <c r="S468" s="18">
        <f t="shared" ca="1" si="381"/>
        <v>7.2179037883372384E-8</v>
      </c>
      <c r="T468" s="18">
        <f t="shared" ca="1" si="381"/>
        <v>3.064830751211884E-7</v>
      </c>
      <c r="U468" s="18">
        <f t="shared" ca="1" si="381"/>
        <v>3.9690207022431302E-8</v>
      </c>
      <c r="V468" s="18">
        <f t="shared" ca="1" si="381"/>
        <v>8.3969842139034568E-8</v>
      </c>
      <c r="W468" s="18">
        <f t="shared" ca="1" si="381"/>
        <v>3.5131911241598368E-8</v>
      </c>
      <c r="X468" s="18">
        <f t="shared" ca="1" si="381"/>
        <v>1.0148179477028562E-7</v>
      </c>
      <c r="Y468" s="18">
        <f t="shared" ca="1" si="381"/>
        <v>1.4917591761112056E-8</v>
      </c>
      <c r="Z468" s="18">
        <f t="shared" ca="1" si="381"/>
        <v>4.3903683463306662E-8</v>
      </c>
      <c r="AA468" s="18">
        <f t="shared" ca="1" si="381"/>
        <v>2.2496274717510479E-8</v>
      </c>
      <c r="AB468" s="18">
        <f t="shared" ca="1" si="381"/>
        <v>4.1530324278890732E-8</v>
      </c>
      <c r="AC468" s="18">
        <f t="shared" ca="1" si="381"/>
        <v>3.7194904044842856E-8</v>
      </c>
      <c r="AD468" s="18">
        <f t="shared" ca="1" si="381"/>
        <v>4.242010327120334E-7</v>
      </c>
      <c r="AE468" s="18">
        <f t="shared" ca="1" si="381"/>
        <v>4.2052358402629958E-9</v>
      </c>
      <c r="AF468" s="18">
        <f t="shared" ca="1" si="381"/>
        <v>1.7944562669770619E-8</v>
      </c>
    </row>
    <row r="469" spans="4:32" x14ac:dyDescent="0.15">
      <c r="D469" s="18">
        <f t="shared" si="332"/>
        <v>1129.5</v>
      </c>
      <c r="E469" s="18">
        <f t="shared" ref="E469:AF469" ca="1" si="382">E387*(E141/(E141+$B$3*0.001))^(0.02*$B$4+4.7)</f>
        <v>0.16964821768879984</v>
      </c>
      <c r="F469" s="18">
        <f t="shared" ca="1" si="382"/>
        <v>1.4455185676725669E-2</v>
      </c>
      <c r="G469" s="18">
        <f t="shared" ca="1" si="382"/>
        <v>3.9765381820462769E-5</v>
      </c>
      <c r="H469" s="18">
        <f t="shared" ca="1" si="382"/>
        <v>1.3023340339872047E-5</v>
      </c>
      <c r="I469" s="18">
        <f t="shared" ca="1" si="382"/>
        <v>3.0712749594099811E-5</v>
      </c>
      <c r="J469" s="18">
        <f t="shared" ca="1" si="382"/>
        <v>7.7299551709269585E-5</v>
      </c>
      <c r="K469" s="18">
        <f t="shared" ca="1" si="382"/>
        <v>1.4002133319733575E-5</v>
      </c>
      <c r="L469" s="18">
        <f t="shared" ca="1" si="382"/>
        <v>4.4541368077832712E-5</v>
      </c>
      <c r="M469" s="18">
        <f t="shared" ca="1" si="382"/>
        <v>9.0424035489100922E-7</v>
      </c>
      <c r="N469" s="18">
        <f t="shared" ca="1" si="382"/>
        <v>4.3637147320955105E-6</v>
      </c>
      <c r="O469" s="18">
        <f t="shared" ca="1" si="382"/>
        <v>7.5637488820118677E-7</v>
      </c>
      <c r="P469" s="18">
        <f t="shared" ca="1" si="382"/>
        <v>4.1895620902935003E-6</v>
      </c>
      <c r="Q469" s="18">
        <f t="shared" ca="1" si="382"/>
        <v>6.1253178609193056E-7</v>
      </c>
      <c r="R469" s="18">
        <f t="shared" ca="1" si="382"/>
        <v>2.3741813054766821E-6</v>
      </c>
      <c r="S469" s="18">
        <f t="shared" ca="1" si="382"/>
        <v>7.9233222280732557E-8</v>
      </c>
      <c r="T469" s="18">
        <f t="shared" ca="1" si="382"/>
        <v>3.3582024166490813E-7</v>
      </c>
      <c r="U469" s="18">
        <f t="shared" ca="1" si="382"/>
        <v>4.3989070886150259E-8</v>
      </c>
      <c r="V469" s="18">
        <f t="shared" ca="1" si="382"/>
        <v>9.2777861786940708E-8</v>
      </c>
      <c r="W469" s="18">
        <f t="shared" ca="1" si="382"/>
        <v>3.9230949933428894E-8</v>
      </c>
      <c r="X469" s="18">
        <f t="shared" ca="1" si="382"/>
        <v>1.1248220600091364E-7</v>
      </c>
      <c r="Y469" s="18">
        <f t="shared" ca="1" si="382"/>
        <v>1.6650210991298693E-8</v>
      </c>
      <c r="Z469" s="18">
        <f t="shared" ca="1" si="382"/>
        <v>4.9102866047480991E-8</v>
      </c>
      <c r="AA469" s="18">
        <f t="shared" ca="1" si="382"/>
        <v>2.5138257507463268E-8</v>
      </c>
      <c r="AB469" s="18">
        <f t="shared" ca="1" si="382"/>
        <v>4.6433234105594408E-8</v>
      </c>
      <c r="AC469" s="18">
        <f t="shared" ca="1" si="382"/>
        <v>4.1382733796249681E-8</v>
      </c>
      <c r="AD469" s="18">
        <f t="shared" ca="1" si="382"/>
        <v>4.7069736792271929E-7</v>
      </c>
      <c r="AE469" s="18">
        <f t="shared" ca="1" si="382"/>
        <v>4.6691363506150782E-9</v>
      </c>
      <c r="AF469" s="18">
        <f t="shared" ca="1" si="382"/>
        <v>1.9971514035387646E-8</v>
      </c>
    </row>
    <row r="470" spans="4:32" x14ac:dyDescent="0.15">
      <c r="D470" s="18">
        <f t="shared" si="332"/>
        <v>1421.9</v>
      </c>
      <c r="E470" s="18">
        <f t="shared" ref="E470:AF470" ca="1" si="383">E388*(E142/(E142+$B$3*0.001))^(0.02*$B$4+4.7)</f>
        <v>0.14744492033238835</v>
      </c>
      <c r="F470" s="18">
        <f t="shared" ca="1" si="383"/>
        <v>1.2199431735023416E-2</v>
      </c>
      <c r="G470" s="18">
        <f t="shared" ca="1" si="383"/>
        <v>3.3892577044478749E-5</v>
      </c>
      <c r="H470" s="18">
        <f t="shared" ca="1" si="383"/>
        <v>1.1224536916681005E-5</v>
      </c>
      <c r="I470" s="18">
        <f t="shared" ca="1" si="383"/>
        <v>2.7053199515721493E-5</v>
      </c>
      <c r="J470" s="18">
        <f t="shared" ca="1" si="383"/>
        <v>6.9919401036378848E-5</v>
      </c>
      <c r="K470" s="18">
        <f t="shared" ca="1" si="383"/>
        <v>1.2719033670100546E-5</v>
      </c>
      <c r="L470" s="18">
        <f t="shared" ca="1" si="383"/>
        <v>4.1010693407348577E-5</v>
      </c>
      <c r="M470" s="18">
        <f t="shared" ca="1" si="383"/>
        <v>8.3196032638384294E-7</v>
      </c>
      <c r="N470" s="18">
        <f t="shared" ca="1" si="383"/>
        <v>4.0538761311649675E-6</v>
      </c>
      <c r="O470" s="18">
        <f t="shared" ca="1" si="383"/>
        <v>7.0260640660163713E-7</v>
      </c>
      <c r="P470" s="18">
        <f t="shared" ca="1" si="383"/>
        <v>3.9294912486674516E-6</v>
      </c>
      <c r="Q470" s="18">
        <f t="shared" ca="1" si="383"/>
        <v>5.7448423184629448E-7</v>
      </c>
      <c r="R470" s="18">
        <f t="shared" ca="1" si="383"/>
        <v>2.2419195192582704E-6</v>
      </c>
      <c r="S470" s="18">
        <f t="shared" ca="1" si="383"/>
        <v>7.4531478064092754E-8</v>
      </c>
      <c r="T470" s="18">
        <f t="shared" ca="1" si="383"/>
        <v>3.1825104489156545E-7</v>
      </c>
      <c r="U470" s="18">
        <f t="shared" ca="1" si="383"/>
        <v>4.1491409347295127E-8</v>
      </c>
      <c r="V470" s="18">
        <f t="shared" ca="1" si="383"/>
        <v>8.7566542514818802E-8</v>
      </c>
      <c r="W470" s="18">
        <f t="shared" ca="1" si="383"/>
        <v>3.711766075171928E-8</v>
      </c>
      <c r="X470" s="18">
        <f t="shared" ca="1" si="383"/>
        <v>1.0723565105445565E-7</v>
      </c>
      <c r="Y470" s="18">
        <f t="shared" ca="1" si="383"/>
        <v>1.5803765317677846E-8</v>
      </c>
      <c r="Z470" s="18">
        <f t="shared" ca="1" si="383"/>
        <v>4.664294295015638E-8</v>
      </c>
      <c r="AA470" s="18">
        <f t="shared" ca="1" si="383"/>
        <v>2.3916571966467836E-8</v>
      </c>
      <c r="AB470" s="18">
        <f t="shared" ca="1" si="383"/>
        <v>4.430117070472927E-8</v>
      </c>
      <c r="AC470" s="18">
        <f t="shared" ca="1" si="383"/>
        <v>3.9607182549664909E-8</v>
      </c>
      <c r="AD470" s="18">
        <f t="shared" ca="1" si="383"/>
        <v>4.520457777975945E-7</v>
      </c>
      <c r="AE470" s="18">
        <f t="shared" ca="1" si="383"/>
        <v>4.4865745642937959E-9</v>
      </c>
      <c r="AF470" s="18">
        <f t="shared" ca="1" si="383"/>
        <v>1.9223481934630849E-8</v>
      </c>
    </row>
    <row r="471" spans="4:32" x14ac:dyDescent="0.15">
      <c r="D471" s="18">
        <f t="shared" si="332"/>
        <v>1790.1</v>
      </c>
      <c r="E471" s="18">
        <f t="shared" ref="E471:AF471" ca="1" si="384">E389*(E143/(E143+$B$3*0.001))^(0.02*$B$4+4.7)</f>
        <v>0.12476587780879322</v>
      </c>
      <c r="F471" s="18">
        <f t="shared" ca="1" si="384"/>
        <v>9.9994342420116258E-3</v>
      </c>
      <c r="G471" s="18">
        <f t="shared" ca="1" si="384"/>
        <v>2.8089845589563313E-5</v>
      </c>
      <c r="H471" s="18">
        <f t="shared" ca="1" si="384"/>
        <v>9.4171635103821476E-6</v>
      </c>
      <c r="I471" s="18">
        <f t="shared" ca="1" si="384"/>
        <v>2.3277834585604833E-5</v>
      </c>
      <c r="J471" s="18">
        <f t="shared" ca="1" si="384"/>
        <v>6.2068405322241037E-5</v>
      </c>
      <c r="K471" s="18">
        <f t="shared" ca="1" si="384"/>
        <v>1.1346768505037483E-5</v>
      </c>
      <c r="L471" s="18">
        <f t="shared" ca="1" si="384"/>
        <v>3.7178663118329814E-5</v>
      </c>
      <c r="M471" s="18">
        <f t="shared" ca="1" si="384"/>
        <v>7.5359801968111665E-7</v>
      </c>
      <c r="N471" s="18">
        <f t="shared" ca="1" si="384"/>
        <v>3.7145442075999083E-6</v>
      </c>
      <c r="O471" s="18">
        <f t="shared" ca="1" si="384"/>
        <v>6.438212536186177E-7</v>
      </c>
      <c r="P471" s="18">
        <f t="shared" ca="1" si="384"/>
        <v>3.6418222060711642E-6</v>
      </c>
      <c r="Q471" s="18">
        <f t="shared" ca="1" si="384"/>
        <v>5.3241791876919429E-7</v>
      </c>
      <c r="R471" s="18">
        <f t="shared" ca="1" si="384"/>
        <v>2.0952511512005897E-6</v>
      </c>
      <c r="S471" s="18">
        <f t="shared" ca="1" si="384"/>
        <v>6.935602479742331E-8</v>
      </c>
      <c r="T471" s="18">
        <f t="shared" ca="1" si="384"/>
        <v>2.9874617223946446E-7</v>
      </c>
      <c r="U471" s="18">
        <f t="shared" ca="1" si="384"/>
        <v>3.8734180786561319E-8</v>
      </c>
      <c r="V471" s="18">
        <f t="shared" ca="1" si="384"/>
        <v>8.1793338604622777E-8</v>
      </c>
      <c r="W471" s="18">
        <f t="shared" ca="1" si="384"/>
        <v>3.4783761675776407E-8</v>
      </c>
      <c r="X471" s="18">
        <f t="shared" ca="1" si="384"/>
        <v>1.0139252104000099E-7</v>
      </c>
      <c r="Y471" s="18">
        <f t="shared" ca="1" si="384"/>
        <v>1.4869458543782006E-8</v>
      </c>
      <c r="Z471" s="18">
        <f t="shared" ca="1" si="384"/>
        <v>4.3908148901172242E-8</v>
      </c>
      <c r="AA471" s="18">
        <f t="shared" ca="1" si="384"/>
        <v>2.2563625647508254E-8</v>
      </c>
      <c r="AB471" s="18">
        <f t="shared" ca="1" si="384"/>
        <v>4.1937670056604395E-8</v>
      </c>
      <c r="AC471" s="18">
        <f t="shared" ca="1" si="384"/>
        <v>3.763391628283267E-8</v>
      </c>
      <c r="AD471" s="18">
        <f t="shared" ca="1" si="384"/>
        <v>4.3123151325570147E-7</v>
      </c>
      <c r="AE471" s="18">
        <f t="shared" ca="1" si="384"/>
        <v>4.2829067723646438E-9</v>
      </c>
      <c r="AF471" s="18">
        <f t="shared" ca="1" si="384"/>
        <v>1.8389608099755241E-8</v>
      </c>
    </row>
    <row r="472" spans="4:32" x14ac:dyDescent="0.15">
      <c r="D472" s="18">
        <f t="shared" si="332"/>
        <v>2253.6</v>
      </c>
      <c r="E472" s="18">
        <f t="shared" ref="E472:AF472" ca="1" si="385">E390*(E144/(E144+$B$3*0.001))^(0.02*$B$4+4.7)</f>
        <v>0.10246294941009211</v>
      </c>
      <c r="F472" s="18">
        <f t="shared" ca="1" si="385"/>
        <v>7.938748387295776E-3</v>
      </c>
      <c r="G472" s="18">
        <f t="shared" ca="1" si="385"/>
        <v>2.2574022679075012E-5</v>
      </c>
      <c r="H472" s="18">
        <f t="shared" ca="1" si="385"/>
        <v>7.6656023001166096E-6</v>
      </c>
      <c r="I472" s="18">
        <f t="shared" ca="1" si="385"/>
        <v>1.9503294813549871E-5</v>
      </c>
      <c r="J472" s="18">
        <f t="shared" ca="1" si="385"/>
        <v>5.3915623233073447E-5</v>
      </c>
      <c r="K472" s="18">
        <f t="shared" ca="1" si="385"/>
        <v>9.9117414555418534E-6</v>
      </c>
      <c r="L472" s="18">
        <f t="shared" ca="1" si="385"/>
        <v>3.3096117661364528E-5</v>
      </c>
      <c r="M472" s="18">
        <f t="shared" ca="1" si="385"/>
        <v>6.7019216599130755E-7</v>
      </c>
      <c r="N472" s="18">
        <f t="shared" ca="1" si="385"/>
        <v>3.3487374779557222E-6</v>
      </c>
      <c r="O472" s="18">
        <f t="shared" ca="1" si="385"/>
        <v>5.8047718265801385E-7</v>
      </c>
      <c r="P472" s="18">
        <f t="shared" ca="1" si="385"/>
        <v>3.3287587084161548E-6</v>
      </c>
      <c r="Q472" s="18">
        <f t="shared" ca="1" si="385"/>
        <v>4.865595012938428E-7</v>
      </c>
      <c r="R472" s="18">
        <f t="shared" ca="1" si="385"/>
        <v>1.933719182012183E-6</v>
      </c>
      <c r="S472" s="18">
        <f t="shared" ca="1" si="385"/>
        <v>6.3684095415499151E-8</v>
      </c>
      <c r="T472" s="18">
        <f t="shared" ca="1" si="385"/>
        <v>2.7723748713071439E-7</v>
      </c>
      <c r="U472" s="18">
        <f t="shared" ca="1" si="385"/>
        <v>3.5707450357950632E-8</v>
      </c>
      <c r="V472" s="18">
        <f t="shared" ca="1" si="385"/>
        <v>7.5463227244822785E-8</v>
      </c>
      <c r="W472" s="18">
        <f t="shared" ca="1" si="385"/>
        <v>3.2216333199672452E-8</v>
      </c>
      <c r="X472" s="18">
        <f t="shared" ca="1" si="385"/>
        <v>9.4925086658063542E-8</v>
      </c>
      <c r="Y472" s="18">
        <f t="shared" ca="1" si="385"/>
        <v>1.383823490489388E-8</v>
      </c>
      <c r="Z472" s="18">
        <f t="shared" ca="1" si="385"/>
        <v>4.0896550686434582E-8</v>
      </c>
      <c r="AA472" s="18">
        <f t="shared" ca="1" si="385"/>
        <v>2.1068032961743017E-8</v>
      </c>
      <c r="AB472" s="18">
        <f t="shared" ca="1" si="385"/>
        <v>3.9319392518738828E-8</v>
      </c>
      <c r="AC472" s="18">
        <f t="shared" ca="1" si="385"/>
        <v>3.5444347346575903E-8</v>
      </c>
      <c r="AD472" s="18">
        <f t="shared" ca="1" si="385"/>
        <v>4.0803327819803764E-7</v>
      </c>
      <c r="AE472" s="18">
        <f t="shared" ca="1" si="385"/>
        <v>4.0562875667008865E-9</v>
      </c>
      <c r="AF472" s="18">
        <f t="shared" ca="1" si="385"/>
        <v>1.7461545262868997E-8</v>
      </c>
    </row>
    <row r="473" spans="4:32" x14ac:dyDescent="0.15">
      <c r="D473" s="18">
        <f t="shared" si="332"/>
        <v>2837.1</v>
      </c>
      <c r="E473" s="18">
        <f t="shared" ref="E473:AF473" ca="1" si="386">E391*(E145/(E145+$B$3*0.001))^(0.02*$B$4+4.7)</f>
        <v>8.1442339582096776E-2</v>
      </c>
      <c r="F473" s="18">
        <f t="shared" ca="1" si="386"/>
        <v>6.0918178039519443E-3</v>
      </c>
      <c r="G473" s="18">
        <f t="shared" ca="1" si="386"/>
        <v>1.7545741761764989E-5</v>
      </c>
      <c r="H473" s="18">
        <f t="shared" ca="1" si="386"/>
        <v>6.034490885337304E-6</v>
      </c>
      <c r="I473" s="18">
        <f t="shared" ca="1" si="386"/>
        <v>1.5859055710915436E-5</v>
      </c>
      <c r="J473" s="18">
        <f t="shared" ca="1" si="386"/>
        <v>4.5686248882552015E-5</v>
      </c>
      <c r="K473" s="18">
        <f t="shared" ca="1" si="386"/>
        <v>8.4512124537247678E-6</v>
      </c>
      <c r="L473" s="18">
        <f t="shared" ca="1" si="386"/>
        <v>2.884738434036617E-5</v>
      </c>
      <c r="M473" s="18">
        <f t="shared" ca="1" si="386"/>
        <v>5.8341675598791295E-7</v>
      </c>
      <c r="N473" s="18">
        <f t="shared" ca="1" si="386"/>
        <v>2.9619479201543139E-6</v>
      </c>
      <c r="O473" s="18">
        <f t="shared" ca="1" si="386"/>
        <v>5.1339101596555546E-7</v>
      </c>
      <c r="P473" s="18">
        <f t="shared" ca="1" si="386"/>
        <v>2.9919379552132031E-6</v>
      </c>
      <c r="Q473" s="18">
        <f t="shared" ca="1" si="386"/>
        <v>4.3724390033378368E-7</v>
      </c>
      <c r="R473" s="18">
        <f t="shared" ca="1" si="386"/>
        <v>1.7584473311972048E-6</v>
      </c>
      <c r="S473" s="18">
        <f t="shared" ca="1" si="386"/>
        <v>5.7554677019054279E-8</v>
      </c>
      <c r="T473" s="18">
        <f t="shared" ca="1" si="386"/>
        <v>2.5373099454546401E-7</v>
      </c>
      <c r="U473" s="18">
        <f t="shared" ca="1" si="386"/>
        <v>3.2429814533004065E-8</v>
      </c>
      <c r="V473" s="18">
        <f t="shared" ca="1" si="386"/>
        <v>6.8590555001577422E-8</v>
      </c>
      <c r="W473" s="18">
        <f t="shared" ca="1" si="386"/>
        <v>2.9424928055567936E-8</v>
      </c>
      <c r="X473" s="18">
        <f t="shared" ca="1" si="386"/>
        <v>8.7816051934884078E-8</v>
      </c>
      <c r="Y473" s="18">
        <f t="shared" ca="1" si="386"/>
        <v>1.2710212880243379E-8</v>
      </c>
      <c r="Z473" s="18">
        <f t="shared" ca="1" si="386"/>
        <v>3.7605532166633307E-8</v>
      </c>
      <c r="AA473" s="18">
        <f t="shared" ca="1" si="386"/>
        <v>1.9430017376956513E-8</v>
      </c>
      <c r="AB473" s="18">
        <f t="shared" ca="1" si="386"/>
        <v>3.6441841455873968E-8</v>
      </c>
      <c r="AC473" s="18">
        <f t="shared" ca="1" si="386"/>
        <v>3.3023013516170362E-8</v>
      </c>
      <c r="AD473" s="18">
        <f t="shared" ca="1" si="386"/>
        <v>3.8235840444382729E-7</v>
      </c>
      <c r="AE473" s="18">
        <f t="shared" ca="1" si="386"/>
        <v>3.8045661731110994E-9</v>
      </c>
      <c r="AF473" s="18">
        <f t="shared" ca="1" si="386"/>
        <v>1.642935985793667E-8</v>
      </c>
    </row>
    <row r="474" spans="4:32" x14ac:dyDescent="0.15">
      <c r="D474" s="18">
        <f t="shared" si="332"/>
        <v>3571.7</v>
      </c>
      <c r="E474" s="18">
        <f t="shared" ref="E474:AF474" ca="1" si="387">E392*(E146/(E146+$B$3*0.001))^(0.02*$B$4+4.7)</f>
        <v>6.2516447745905271E-2</v>
      </c>
      <c r="F474" s="18">
        <f t="shared" ca="1" si="387"/>
        <v>4.5114934148981984E-3</v>
      </c>
      <c r="G474" s="18">
        <f t="shared" ca="1" si="387"/>
        <v>1.316526413849284E-5</v>
      </c>
      <c r="H474" s="18">
        <f t="shared" ca="1" si="387"/>
        <v>4.582078543068682E-6</v>
      </c>
      <c r="I474" s="18">
        <f t="shared" ca="1" si="387"/>
        <v>1.2479512147408099E-5</v>
      </c>
      <c r="J474" s="18">
        <f t="shared" ca="1" si="387"/>
        <v>3.7651631266687485E-5</v>
      </c>
      <c r="K474" s="18">
        <f t="shared" ca="1" si="387"/>
        <v>7.011003122325837E-6</v>
      </c>
      <c r="L474" s="18">
        <f t="shared" ca="1" si="387"/>
        <v>2.4545097972101829E-5</v>
      </c>
      <c r="M474" s="18">
        <f t="shared" ca="1" si="387"/>
        <v>4.9559385835865643E-7</v>
      </c>
      <c r="N474" s="18">
        <f t="shared" ca="1" si="387"/>
        <v>2.5626522076398398E-6</v>
      </c>
      <c r="O474" s="18">
        <f t="shared" ca="1" si="387"/>
        <v>4.4414207331008109E-7</v>
      </c>
      <c r="P474" s="18">
        <f t="shared" ca="1" si="387"/>
        <v>2.6370501522526235E-6</v>
      </c>
      <c r="Q474" s="18">
        <f t="shared" ca="1" si="387"/>
        <v>3.8535162894546582E-7</v>
      </c>
      <c r="R474" s="18">
        <f t="shared" ca="1" si="387"/>
        <v>1.5714479675340038E-6</v>
      </c>
      <c r="S474" s="18">
        <f t="shared" ca="1" si="387"/>
        <v>5.1067201679761441E-8</v>
      </c>
      <c r="T474" s="18">
        <f t="shared" ca="1" si="387"/>
        <v>2.2846655564558628E-7</v>
      </c>
      <c r="U474" s="18">
        <f t="shared" ca="1" si="387"/>
        <v>2.8932000475785425E-8</v>
      </c>
      <c r="V474" s="18">
        <f t="shared" ca="1" si="387"/>
        <v>6.1260203201484894E-8</v>
      </c>
      <c r="W474" s="18">
        <f t="shared" ca="1" si="387"/>
        <v>2.6428269201889304E-8</v>
      </c>
      <c r="X474" s="18">
        <f t="shared" ca="1" si="387"/>
        <v>8.0078597040146707E-8</v>
      </c>
      <c r="Y474" s="18">
        <f t="shared" ca="1" si="387"/>
        <v>1.1493792548049708E-8</v>
      </c>
      <c r="Z474" s="18">
        <f t="shared" ca="1" si="387"/>
        <v>3.4047862639049411E-8</v>
      </c>
      <c r="AA474" s="18">
        <f t="shared" ca="1" si="387"/>
        <v>1.7653972010789911E-8</v>
      </c>
      <c r="AB474" s="18">
        <f t="shared" ca="1" si="387"/>
        <v>3.3306548677782175E-8</v>
      </c>
      <c r="AC474" s="18">
        <f t="shared" ca="1" si="387"/>
        <v>3.0370379811753686E-8</v>
      </c>
      <c r="AD474" s="18">
        <f t="shared" ca="1" si="387"/>
        <v>3.5403077214934842E-7</v>
      </c>
      <c r="AE474" s="18">
        <f t="shared" ca="1" si="387"/>
        <v>3.5273559277735735E-9</v>
      </c>
      <c r="AF474" s="18">
        <f t="shared" ca="1" si="387"/>
        <v>1.5288544958201451E-8</v>
      </c>
    </row>
    <row r="475" spans="4:32" x14ac:dyDescent="0.15">
      <c r="D475" s="18">
        <f t="shared" si="332"/>
        <v>4496.5</v>
      </c>
      <c r="E475" s="18">
        <f t="shared" ref="E475:AF475" ca="1" si="388">E393*(E147/(E147+$B$3*0.001))^(0.02*$B$4+4.7)</f>
        <v>4.6284751359463229E-2</v>
      </c>
      <c r="F475" s="18">
        <f t="shared" ca="1" si="388"/>
        <v>3.223016304716074E-3</v>
      </c>
      <c r="G475" s="18">
        <f t="shared" ca="1" si="388"/>
        <v>9.5269188785284472E-6</v>
      </c>
      <c r="H475" s="18">
        <f t="shared" ca="1" si="388"/>
        <v>3.3494919632251562E-6</v>
      </c>
      <c r="I475" s="18">
        <f t="shared" ca="1" si="388"/>
        <v>9.4794185850692198E-6</v>
      </c>
      <c r="J475" s="18">
        <f t="shared" ca="1" si="388"/>
        <v>3.0098058663646727E-5</v>
      </c>
      <c r="K475" s="18">
        <f t="shared" ca="1" si="388"/>
        <v>5.6418629577398015E-6</v>
      </c>
      <c r="L475" s="18">
        <f t="shared" ca="1" si="388"/>
        <v>2.0328508100747748E-5</v>
      </c>
      <c r="M475" s="18">
        <f t="shared" ca="1" si="388"/>
        <v>4.0954060444576461E-7</v>
      </c>
      <c r="N475" s="18">
        <f t="shared" ca="1" si="388"/>
        <v>2.1622188877478486E-6</v>
      </c>
      <c r="O475" s="18">
        <f t="shared" ca="1" si="388"/>
        <v>3.746685630806814E-7</v>
      </c>
      <c r="P475" s="18">
        <f t="shared" ca="1" si="388"/>
        <v>2.273224040262463E-6</v>
      </c>
      <c r="Q475" s="18">
        <f t="shared" ca="1" si="388"/>
        <v>3.3207127391524509E-7</v>
      </c>
      <c r="R475" s="18">
        <f t="shared" ca="1" si="388"/>
        <v>1.3761906370925494E-6</v>
      </c>
      <c r="S475" s="18">
        <f t="shared" ca="1" si="388"/>
        <v>4.4329993383625359E-8</v>
      </c>
      <c r="T475" s="18">
        <f t="shared" ca="1" si="388"/>
        <v>2.0183304118882299E-7</v>
      </c>
      <c r="U475" s="18">
        <f t="shared" ca="1" si="388"/>
        <v>2.5281445858807744E-8</v>
      </c>
      <c r="V475" s="18">
        <f t="shared" ca="1" si="388"/>
        <v>5.360129056181113E-8</v>
      </c>
      <c r="W475" s="18">
        <f t="shared" ca="1" si="388"/>
        <v>2.3275684996460747E-8</v>
      </c>
      <c r="X475" s="18">
        <f t="shared" ca="1" si="388"/>
        <v>7.1791798444413022E-8</v>
      </c>
      <c r="Y475" s="18">
        <f t="shared" ca="1" si="388"/>
        <v>1.0204206507809648E-8</v>
      </c>
      <c r="Z475" s="18">
        <f t="shared" ca="1" si="388"/>
        <v>3.0271199711274405E-8</v>
      </c>
      <c r="AA475" s="18">
        <f t="shared" ca="1" si="388"/>
        <v>1.5761341626398603E-8</v>
      </c>
      <c r="AB475" s="18">
        <f t="shared" ca="1" si="388"/>
        <v>2.9943818067982475E-8</v>
      </c>
      <c r="AC475" s="18">
        <f t="shared" ca="1" si="388"/>
        <v>2.7506081743097446E-8</v>
      </c>
      <c r="AD475" s="18">
        <f t="shared" ca="1" si="388"/>
        <v>3.232203393982729E-7</v>
      </c>
      <c r="AE475" s="18">
        <f t="shared" ca="1" si="388"/>
        <v>3.2250997089288769E-9</v>
      </c>
      <c r="AF475" s="18">
        <f t="shared" ca="1" si="388"/>
        <v>1.404153747300858E-8</v>
      </c>
    </row>
    <row r="476" spans="4:32" x14ac:dyDescent="0.15">
      <c r="D476" s="18">
        <f t="shared" si="332"/>
        <v>5660.7</v>
      </c>
      <c r="E476" s="18">
        <f t="shared" ref="E476:AF476" ca="1" si="389">E394*(E148/(E148+$B$3*0.001))^(0.02*$B$4+4.7)</f>
        <v>3.3040830843400655E-2</v>
      </c>
      <c r="F476" s="18">
        <f t="shared" ca="1" si="389"/>
        <v>2.2219581507560825E-3</v>
      </c>
      <c r="G476" s="18">
        <f t="shared" ca="1" si="389"/>
        <v>6.6478060581871603E-6</v>
      </c>
      <c r="H476" s="18">
        <f t="shared" ca="1" si="389"/>
        <v>2.3545729399938742E-6</v>
      </c>
      <c r="I476" s="18">
        <f t="shared" ca="1" si="389"/>
        <v>6.9389984921140106E-6</v>
      </c>
      <c r="J476" s="18">
        <f t="shared" ca="1" si="389"/>
        <v>2.3284116129796344E-5</v>
      </c>
      <c r="K476" s="18">
        <f t="shared" ca="1" si="389"/>
        <v>4.3923579648149271E-6</v>
      </c>
      <c r="L476" s="18">
        <f t="shared" ca="1" si="389"/>
        <v>1.6343838852416944E-5</v>
      </c>
      <c r="M476" s="18">
        <f t="shared" ca="1" si="389"/>
        <v>3.28292672114853E-7</v>
      </c>
      <c r="N476" s="18">
        <f t="shared" ca="1" si="389"/>
        <v>1.7739407825132293E-6</v>
      </c>
      <c r="O476" s="18">
        <f t="shared" ca="1" si="389"/>
        <v>3.0725228145955674E-7</v>
      </c>
      <c r="P476" s="18">
        <f t="shared" ca="1" si="389"/>
        <v>1.9103008510650644E-6</v>
      </c>
      <c r="Q476" s="18">
        <f t="shared" ca="1" si="389"/>
        <v>2.7894810649642643E-7</v>
      </c>
      <c r="R476" s="18">
        <f t="shared" ca="1" si="389"/>
        <v>1.177446788715575E-6</v>
      </c>
      <c r="S476" s="18">
        <f t="shared" ca="1" si="389"/>
        <v>3.7546281921137939E-8</v>
      </c>
      <c r="T476" s="18">
        <f t="shared" ca="1" si="389"/>
        <v>1.7440388188470984E-7</v>
      </c>
      <c r="U476" s="18">
        <f t="shared" ca="1" si="389"/>
        <v>2.1565235894489361E-8</v>
      </c>
      <c r="V476" s="18">
        <f t="shared" ca="1" si="389"/>
        <v>4.5795465650947791E-8</v>
      </c>
      <c r="W476" s="18">
        <f t="shared" ca="1" si="389"/>
        <v>2.0036488633155393E-8</v>
      </c>
      <c r="X476" s="18">
        <f t="shared" ca="1" si="389"/>
        <v>6.3104441841778596E-8</v>
      </c>
      <c r="Y476" s="18">
        <f t="shared" ca="1" si="389"/>
        <v>8.865702597266035E-9</v>
      </c>
      <c r="Z476" s="18">
        <f t="shared" ca="1" si="389"/>
        <v>2.6344280072977167E-8</v>
      </c>
      <c r="AA476" s="18">
        <f t="shared" ca="1" si="389"/>
        <v>1.3784029066817523E-8</v>
      </c>
      <c r="AB476" s="18">
        <f t="shared" ca="1" si="389"/>
        <v>2.6401993500810726E-8</v>
      </c>
      <c r="AC476" s="18">
        <f t="shared" ca="1" si="389"/>
        <v>2.4464439075711829E-8</v>
      </c>
      <c r="AD476" s="18">
        <f t="shared" ca="1" si="389"/>
        <v>2.902040514799273E-7</v>
      </c>
      <c r="AE476" s="18">
        <f t="shared" ca="1" si="389"/>
        <v>2.9006634176279195E-9</v>
      </c>
      <c r="AF476" s="18">
        <f t="shared" ca="1" si="389"/>
        <v>1.2695163366277191E-8</v>
      </c>
    </row>
    <row r="477" spans="4:32" x14ac:dyDescent="0.15">
      <c r="D477" s="18">
        <f t="shared" si="332"/>
        <v>7126.4</v>
      </c>
      <c r="E477" s="18">
        <f t="shared" ref="E477:AF477" ca="1" si="390">E395*(E149/(E149+$B$3*0.001))^(0.02*$B$4+4.7)</f>
        <v>2.2755365040809796E-2</v>
      </c>
      <c r="F477" s="18">
        <f t="shared" ca="1" si="390"/>
        <v>1.4801243302012914E-3</v>
      </c>
      <c r="G477" s="18">
        <f t="shared" ca="1" si="390"/>
        <v>4.4766966575578626E-6</v>
      </c>
      <c r="H477" s="18">
        <f t="shared" ca="1" si="390"/>
        <v>1.5914811505288378E-6</v>
      </c>
      <c r="I477" s="18">
        <f t="shared" ca="1" si="390"/>
        <v>4.8904385703147868E-6</v>
      </c>
      <c r="J477" s="18">
        <f t="shared" ca="1" si="390"/>
        <v>1.7403994253998193E-5</v>
      </c>
      <c r="K477" s="18">
        <f t="shared" ca="1" si="390"/>
        <v>3.3013860238117075E-6</v>
      </c>
      <c r="L477" s="18">
        <f t="shared" ca="1" si="390"/>
        <v>1.2727498914719627E-5</v>
      </c>
      <c r="M477" s="18">
        <f t="shared" ca="1" si="390"/>
        <v>2.5465236854871841E-7</v>
      </c>
      <c r="N477" s="18">
        <f t="shared" ca="1" si="390"/>
        <v>1.4113367910728684E-6</v>
      </c>
      <c r="O477" s="18">
        <f t="shared" ca="1" si="390"/>
        <v>2.4421420241827962E-7</v>
      </c>
      <c r="P477" s="18">
        <f t="shared" ca="1" si="390"/>
        <v>1.5607436009119279E-6</v>
      </c>
      <c r="Q477" s="18">
        <f t="shared" ca="1" si="390"/>
        <v>2.2771693409557697E-7</v>
      </c>
      <c r="R477" s="18">
        <f t="shared" ca="1" si="390"/>
        <v>9.8149812966457182E-7</v>
      </c>
      <c r="S477" s="18">
        <f t="shared" ca="1" si="390"/>
        <v>3.0921073318860355E-8</v>
      </c>
      <c r="T477" s="18">
        <f t="shared" ca="1" si="390"/>
        <v>1.4696807377413284E-7</v>
      </c>
      <c r="U477" s="18">
        <f t="shared" ca="1" si="390"/>
        <v>1.7900173104433224E-8</v>
      </c>
      <c r="V477" s="18">
        <f t="shared" ca="1" si="390"/>
        <v>3.808235629334012E-8</v>
      </c>
      <c r="W477" s="18">
        <f t="shared" ca="1" si="390"/>
        <v>1.6800355106103091E-8</v>
      </c>
      <c r="X477" s="18">
        <f t="shared" ca="1" si="390"/>
        <v>5.4214719360997222E-8</v>
      </c>
      <c r="Y477" s="18">
        <f t="shared" ca="1" si="390"/>
        <v>7.5138200063045614E-9</v>
      </c>
      <c r="Z477" s="18">
        <f t="shared" ca="1" si="390"/>
        <v>2.2371584339920423E-8</v>
      </c>
      <c r="AA477" s="18">
        <f t="shared" ca="1" si="390"/>
        <v>1.1772155303854702E-8</v>
      </c>
      <c r="AB477" s="18">
        <f t="shared" ca="1" si="390"/>
        <v>2.2762479191255817E-8</v>
      </c>
      <c r="AC477" s="18">
        <f t="shared" ca="1" si="390"/>
        <v>2.1308105847717907E-8</v>
      </c>
      <c r="AD477" s="18">
        <f t="shared" ca="1" si="390"/>
        <v>2.5556168217519252E-7</v>
      </c>
      <c r="AE477" s="18">
        <f t="shared" ca="1" si="390"/>
        <v>2.5595218825838847E-9</v>
      </c>
      <c r="AF477" s="18">
        <f t="shared" ca="1" si="390"/>
        <v>1.127138591735605E-8</v>
      </c>
    </row>
    <row r="478" spans="4:32" x14ac:dyDescent="0.15">
      <c r="D478" s="18">
        <f t="shared" si="332"/>
        <v>8971.6</v>
      </c>
      <c r="E478" s="18">
        <f t="shared" ref="E478:AF478" ca="1" si="391">E396*(E150/(E150+$B$3*0.001))^(0.02*$B$4+4.7)</f>
        <v>1.5143368694139922E-2</v>
      </c>
      <c r="F478" s="18">
        <f t="shared" ca="1" si="391"/>
        <v>9.5462090091893883E-4</v>
      </c>
      <c r="G478" s="18">
        <f t="shared" ca="1" si="391"/>
        <v>2.9140864788103103E-6</v>
      </c>
      <c r="H478" s="18">
        <f t="shared" ca="1" si="391"/>
        <v>1.0353184026763532E-6</v>
      </c>
      <c r="I478" s="18">
        <f t="shared" ca="1" si="391"/>
        <v>3.3189749971816201E-6</v>
      </c>
      <c r="J478" s="18">
        <f t="shared" ca="1" si="391"/>
        <v>1.255893735493257E-5</v>
      </c>
      <c r="K478" s="18">
        <f t="shared" ca="1" si="391"/>
        <v>2.3925577653195772E-6</v>
      </c>
      <c r="L478" s="18">
        <f t="shared" ca="1" si="391"/>
        <v>9.584774128861603E-6</v>
      </c>
      <c r="M478" s="18">
        <f t="shared" ca="1" si="391"/>
        <v>1.9079204953125086E-7</v>
      </c>
      <c r="N478" s="18">
        <f t="shared" ca="1" si="391"/>
        <v>1.0866003389378572E-6</v>
      </c>
      <c r="O478" s="18">
        <f t="shared" ca="1" si="391"/>
        <v>1.8772946199314574E-7</v>
      </c>
      <c r="P478" s="18">
        <f t="shared" ca="1" si="391"/>
        <v>1.2365098138255207E-6</v>
      </c>
      <c r="Q478" s="18">
        <f t="shared" ca="1" si="391"/>
        <v>1.8020897482527686E-7</v>
      </c>
      <c r="R478" s="18">
        <f t="shared" ca="1" si="391"/>
        <v>7.9490522412587429E-7</v>
      </c>
      <c r="S478" s="18">
        <f t="shared" ca="1" si="391"/>
        <v>2.4691331770572562E-8</v>
      </c>
      <c r="T478" s="18">
        <f t="shared" ca="1" si="391"/>
        <v>1.2044981530268462E-7</v>
      </c>
      <c r="U478" s="18">
        <f t="shared" ca="1" si="391"/>
        <v>1.4412080815958362E-8</v>
      </c>
      <c r="V478" s="18">
        <f t="shared" ca="1" si="391"/>
        <v>3.0735609386100807E-8</v>
      </c>
      <c r="W478" s="18">
        <f t="shared" ca="1" si="391"/>
        <v>1.367610311022061E-8</v>
      </c>
      <c r="X478" s="18">
        <f t="shared" ca="1" si="391"/>
        <v>4.5391670689025556E-8</v>
      </c>
      <c r="Y478" s="18">
        <f t="shared" ca="1" si="391"/>
        <v>6.1924636046928792E-9</v>
      </c>
      <c r="Z478" s="18">
        <f t="shared" ca="1" si="391"/>
        <v>1.8475473348241562E-8</v>
      </c>
      <c r="AA478" s="18">
        <f t="shared" ca="1" si="391"/>
        <v>9.7856783735566678E-9</v>
      </c>
      <c r="AB478" s="18">
        <f t="shared" ca="1" si="391"/>
        <v>1.9126690509267988E-8</v>
      </c>
      <c r="AC478" s="18">
        <f t="shared" ca="1" si="391"/>
        <v>1.8118277626203186E-8</v>
      </c>
      <c r="AD478" s="18">
        <f t="shared" ca="1" si="391"/>
        <v>2.2008760515038795E-7</v>
      </c>
      <c r="AE478" s="18">
        <f t="shared" ca="1" si="391"/>
        <v>2.20928174795232E-9</v>
      </c>
      <c r="AF478" s="18">
        <f t="shared" ca="1" si="391"/>
        <v>9.7972339342971698E-9</v>
      </c>
    </row>
    <row r="479" spans="4:32" x14ac:dyDescent="0.15">
      <c r="D479" s="18">
        <f t="shared" si="332"/>
        <v>11295</v>
      </c>
      <c r="E479" s="18">
        <f t="shared" ref="E479:AF479" ca="1" si="392">E397*(E151/(E151+$B$3*0.001))^(0.02*$B$4+4.7)</f>
        <v>9.7147607619461861E-3</v>
      </c>
      <c r="F479" s="18">
        <f t="shared" ca="1" si="392"/>
        <v>5.9473716156302199E-4</v>
      </c>
      <c r="G479" s="18">
        <f t="shared" ca="1" si="392"/>
        <v>1.8264654593508342E-6</v>
      </c>
      <c r="H479" s="18">
        <f t="shared" ca="1" si="392"/>
        <v>6.4373086961758658E-7</v>
      </c>
      <c r="I479" s="18">
        <f t="shared" ca="1" si="392"/>
        <v>2.1492680219666266E-6</v>
      </c>
      <c r="J479" s="18">
        <f t="shared" ca="1" si="392"/>
        <v>8.6507269837065781E-6</v>
      </c>
      <c r="K479" s="18">
        <f t="shared" ca="1" si="392"/>
        <v>1.6491069270556851E-6</v>
      </c>
      <c r="L479" s="18">
        <f t="shared" ca="1" si="392"/>
        <v>6.8816925490068157E-6</v>
      </c>
      <c r="M479" s="18">
        <f t="shared" ca="1" si="392"/>
        <v>1.359338743248703E-7</v>
      </c>
      <c r="N479" s="18">
        <f t="shared" ca="1" si="392"/>
        <v>7.9578679767987834E-7</v>
      </c>
      <c r="O479" s="18">
        <f t="shared" ca="1" si="392"/>
        <v>1.3703561529937693E-7</v>
      </c>
      <c r="P479" s="18">
        <f t="shared" ca="1" si="392"/>
        <v>9.3247280814380704E-7</v>
      </c>
      <c r="Q479" s="18">
        <f t="shared" ca="1" si="392"/>
        <v>1.3553494314225961E-7</v>
      </c>
      <c r="R479" s="18">
        <f t="shared" ca="1" si="392"/>
        <v>6.1312326700223185E-7</v>
      </c>
      <c r="S479" s="18">
        <f t="shared" ca="1" si="392"/>
        <v>1.8695870750005967E-8</v>
      </c>
      <c r="T479" s="18">
        <f t="shared" ca="1" si="392"/>
        <v>9.3938656738864684E-8</v>
      </c>
      <c r="U479" s="18">
        <f t="shared" ca="1" si="392"/>
        <v>1.0981288336041302E-8</v>
      </c>
      <c r="V479" s="18">
        <f t="shared" ca="1" si="392"/>
        <v>2.3503969389098084E-8</v>
      </c>
      <c r="W479" s="18">
        <f t="shared" ca="1" si="392"/>
        <v>1.0530537267879918E-8</v>
      </c>
      <c r="X479" s="18">
        <f t="shared" ca="1" si="392"/>
        <v>3.6140330573288129E-8</v>
      </c>
      <c r="Y479" s="18">
        <f t="shared" ca="1" si="392"/>
        <v>4.8346683193779839E-9</v>
      </c>
      <c r="Z479" s="18">
        <f t="shared" ca="1" si="392"/>
        <v>1.4450541745507313E-8</v>
      </c>
      <c r="AA479" s="18">
        <f t="shared" ca="1" si="392"/>
        <v>7.7120774763882086E-9</v>
      </c>
      <c r="AB479" s="18">
        <f t="shared" ca="1" si="392"/>
        <v>1.5254220490321565E-8</v>
      </c>
      <c r="AC479" s="18">
        <f t="shared" ca="1" si="392"/>
        <v>1.4664425197044419E-8</v>
      </c>
      <c r="AD479" s="18">
        <f t="shared" ca="1" si="392"/>
        <v>1.808268766729053E-7</v>
      </c>
      <c r="AE479" s="18">
        <f t="shared" ca="1" si="392"/>
        <v>1.8195544581332742E-9</v>
      </c>
      <c r="AF479" s="18">
        <f t="shared" ca="1" si="392"/>
        <v>8.1289817219319829E-9</v>
      </c>
    </row>
    <row r="480" spans="4:32" x14ac:dyDescent="0.15">
      <c r="D480" s="18">
        <f t="shared" si="332"/>
        <v>14219</v>
      </c>
      <c r="E480" s="18">
        <f t="shared" ref="E480:AF480" ca="1" si="393">E398*(E152/(E152+$B$3*0.001))^(0.02*$B$4+4.7)</f>
        <v>6.0403395883405911E-3</v>
      </c>
      <c r="F480" s="18">
        <f t="shared" ca="1" si="393"/>
        <v>3.6001772651541821E-4</v>
      </c>
      <c r="G480" s="18">
        <f t="shared" ca="1" si="393"/>
        <v>1.1092751405885595E-6</v>
      </c>
      <c r="H480" s="18">
        <f t="shared" ca="1" si="393"/>
        <v>3.8532563638472143E-7</v>
      </c>
      <c r="I480" s="18">
        <f t="shared" ca="1" si="393"/>
        <v>1.3373723795176078E-6</v>
      </c>
      <c r="J480" s="18">
        <f t="shared" ca="1" si="393"/>
        <v>5.7240415477277146E-6</v>
      </c>
      <c r="K480" s="18">
        <f t="shared" ca="1" si="393"/>
        <v>1.0882134580508642E-6</v>
      </c>
      <c r="L480" s="18">
        <f t="shared" ca="1" si="393"/>
        <v>4.7385700060457216E-6</v>
      </c>
      <c r="M480" s="18">
        <f t="shared" ca="1" si="393"/>
        <v>9.2663335405825977E-8</v>
      </c>
      <c r="N480" s="18">
        <f t="shared" ca="1" si="393"/>
        <v>5.5753326933909306E-7</v>
      </c>
      <c r="O480" s="18">
        <f t="shared" ca="1" si="393"/>
        <v>9.5557181755910567E-8</v>
      </c>
      <c r="P480" s="18">
        <f t="shared" ca="1" si="393"/>
        <v>6.7284326017952297E-7</v>
      </c>
      <c r="Q480" s="18">
        <f t="shared" ca="1" si="393"/>
        <v>9.7412280232293262E-8</v>
      </c>
      <c r="R480" s="18">
        <f t="shared" ca="1" si="393"/>
        <v>4.5260390834867535E-7</v>
      </c>
      <c r="S480" s="18">
        <f t="shared" ca="1" si="393"/>
        <v>1.3494231846517174E-8</v>
      </c>
      <c r="T480" s="18">
        <f t="shared" ca="1" si="393"/>
        <v>7.0038101522966417E-8</v>
      </c>
      <c r="U480" s="18">
        <f t="shared" ca="1" si="393"/>
        <v>7.9608731317862598E-9</v>
      </c>
      <c r="V480" s="18">
        <f t="shared" ca="1" si="393"/>
        <v>1.7117826452183029E-8</v>
      </c>
      <c r="W480" s="18">
        <f t="shared" ca="1" si="393"/>
        <v>7.7069601462020652E-9</v>
      </c>
      <c r="X480" s="18">
        <f t="shared" ca="1" si="393"/>
        <v>2.7483513430603473E-8</v>
      </c>
      <c r="Y480" s="18">
        <f t="shared" ca="1" si="393"/>
        <v>3.5930383755069936E-9</v>
      </c>
      <c r="Z480" s="18">
        <f t="shared" ca="1" si="393"/>
        <v>1.0755432078930479E-8</v>
      </c>
      <c r="AA480" s="18">
        <f t="shared" ca="1" si="393"/>
        <v>5.7887632906408273E-9</v>
      </c>
      <c r="AB480" s="18">
        <f t="shared" ca="1" si="393"/>
        <v>1.1599547581900781E-8</v>
      </c>
      <c r="AC480" s="18">
        <f t="shared" ca="1" si="393"/>
        <v>1.1344558095594729E-8</v>
      </c>
      <c r="AD480" s="18">
        <f t="shared" ca="1" si="393"/>
        <v>1.4229007435236019E-7</v>
      </c>
      <c r="AE480" s="18">
        <f t="shared" ca="1" si="393"/>
        <v>1.4353150748920805E-9</v>
      </c>
      <c r="AF480" s="18">
        <f t="shared" ca="1" si="393"/>
        <v>6.4615058933348837E-9</v>
      </c>
    </row>
    <row r="481" spans="4:32" x14ac:dyDescent="0.15">
      <c r="D481" s="18">
        <f t="shared" si="332"/>
        <v>17901</v>
      </c>
      <c r="E481" s="18">
        <f t="shared" ref="E481:AF481" ca="1" si="394">E399*(E153/(E153+$B$3*0.001))^(0.02*$B$4+4.7)</f>
        <v>3.6664797498746188E-3</v>
      </c>
      <c r="F481" s="18">
        <f t="shared" ca="1" si="394"/>
        <v>2.1333585898550611E-4</v>
      </c>
      <c r="G481" s="18">
        <f t="shared" ca="1" si="394"/>
        <v>6.5852273885792074E-7</v>
      </c>
      <c r="H481" s="18">
        <f t="shared" ca="1" si="394"/>
        <v>2.2451061866967802E-7</v>
      </c>
      <c r="I481" s="18">
        <f t="shared" ca="1" si="394"/>
        <v>8.0931750835026634E-7</v>
      </c>
      <c r="J481" s="18">
        <f t="shared" ca="1" si="394"/>
        <v>3.6842319395990985E-6</v>
      </c>
      <c r="K481" s="18">
        <f t="shared" ca="1" si="394"/>
        <v>6.9714258583803382E-7</v>
      </c>
      <c r="L481" s="18">
        <f t="shared" ca="1" si="394"/>
        <v>3.1724447326688989E-6</v>
      </c>
      <c r="M481" s="18">
        <f t="shared" ca="1" si="394"/>
        <v>6.1332262474791527E-8</v>
      </c>
      <c r="N481" s="18">
        <f t="shared" ca="1" si="394"/>
        <v>3.7940774834854672E-7</v>
      </c>
      <c r="O481" s="18">
        <f t="shared" ca="1" si="394"/>
        <v>6.4664731608273372E-8</v>
      </c>
      <c r="P481" s="18">
        <f t="shared" ca="1" si="394"/>
        <v>4.7187254714402279E-7</v>
      </c>
      <c r="Q481" s="18">
        <f t="shared" ca="1" si="394"/>
        <v>6.800676828220786E-8</v>
      </c>
      <c r="R481" s="18">
        <f t="shared" ca="1" si="394"/>
        <v>3.249699024848209E-7</v>
      </c>
      <c r="S481" s="18">
        <f t="shared" ca="1" si="394"/>
        <v>9.4532352718185861E-9</v>
      </c>
      <c r="T481" s="18">
        <f t="shared" ca="1" si="394"/>
        <v>5.0787740567579488E-8</v>
      </c>
      <c r="U481" s="18">
        <f t="shared" ca="1" si="394"/>
        <v>5.5975451038246429E-9</v>
      </c>
      <c r="V481" s="18">
        <f t="shared" ca="1" si="394"/>
        <v>1.2101246788888911E-8</v>
      </c>
      <c r="W481" s="18">
        <f t="shared" ca="1" si="394"/>
        <v>5.4725011389377971E-9</v>
      </c>
      <c r="X481" s="18">
        <f t="shared" ca="1" si="394"/>
        <v>2.0342925673818318E-8</v>
      </c>
      <c r="Y481" s="18">
        <f t="shared" ca="1" si="394"/>
        <v>2.5935770882712357E-9</v>
      </c>
      <c r="Z481" s="18">
        <f t="shared" ca="1" si="394"/>
        <v>7.775581693988495E-9</v>
      </c>
      <c r="AA481" s="18">
        <f t="shared" ca="1" si="394"/>
        <v>4.2229301566291537E-9</v>
      </c>
      <c r="AB481" s="18">
        <f t="shared" ca="1" si="394"/>
        <v>8.5810205236410692E-9</v>
      </c>
      <c r="AC481" s="18">
        <f t="shared" ca="1" si="394"/>
        <v>8.5527746645342705E-9</v>
      </c>
      <c r="AD481" s="18">
        <f t="shared" ca="1" si="394"/>
        <v>1.0927240591921882E-7</v>
      </c>
      <c r="AE481" s="18">
        <f t="shared" ca="1" si="394"/>
        <v>1.1051433519230715E-9</v>
      </c>
      <c r="AF481" s="18">
        <f t="shared" ca="1" si="394"/>
        <v>5.016482940035062E-9</v>
      </c>
    </row>
    <row r="482" spans="4:32" x14ac:dyDescent="0.15">
      <c r="D482" s="18">
        <f t="shared" si="332"/>
        <v>22536</v>
      </c>
      <c r="E482" s="18">
        <f t="shared" ref="E482:AF482" ca="1" si="395">E400*(E154/(E154+$B$3*0.001))^(0.02*$B$4+4.7)</f>
        <v>2.179146745285849E-3</v>
      </c>
      <c r="F482" s="18">
        <f t="shared" ca="1" si="395"/>
        <v>1.2409788927639931E-4</v>
      </c>
      <c r="G482" s="18">
        <f t="shared" ca="1" si="395"/>
        <v>3.8318012292999944E-7</v>
      </c>
      <c r="H482" s="18">
        <f t="shared" ca="1" si="395"/>
        <v>1.2769798829555591E-7</v>
      </c>
      <c r="I482" s="18">
        <f t="shared" ca="1" si="395"/>
        <v>4.7750427249241331E-7</v>
      </c>
      <c r="J482" s="18">
        <f t="shared" ca="1" si="395"/>
        <v>2.3111091715867195E-6</v>
      </c>
      <c r="K482" s="18">
        <f t="shared" ca="1" si="395"/>
        <v>4.3432703161415561E-7</v>
      </c>
      <c r="L482" s="18">
        <f t="shared" ca="1" si="395"/>
        <v>2.0677716001062783E-6</v>
      </c>
      <c r="M482" s="18">
        <f t="shared" ca="1" si="395"/>
        <v>3.9464476951341013E-8</v>
      </c>
      <c r="N482" s="18">
        <f t="shared" ca="1" si="395"/>
        <v>2.5101919942890534E-7</v>
      </c>
      <c r="O482" s="18">
        <f t="shared" ca="1" si="395"/>
        <v>4.2502685603975211E-8</v>
      </c>
      <c r="P482" s="18">
        <f t="shared" ca="1" si="395"/>
        <v>3.2175912583085302E-7</v>
      </c>
      <c r="Q482" s="18">
        <f t="shared" ca="1" si="395"/>
        <v>4.6129583275444639E-8</v>
      </c>
      <c r="R482" s="18">
        <f t="shared" ca="1" si="395"/>
        <v>2.2695528528493766E-7</v>
      </c>
      <c r="S482" s="18">
        <f t="shared" ca="1" si="395"/>
        <v>6.4255131710568903E-9</v>
      </c>
      <c r="T482" s="18">
        <f t="shared" ca="1" si="395"/>
        <v>3.5810921538269493E-8</v>
      </c>
      <c r="U482" s="18">
        <f t="shared" ca="1" si="395"/>
        <v>3.8154740529110921E-9</v>
      </c>
      <c r="V482" s="18">
        <f t="shared" ca="1" si="395"/>
        <v>8.2988204020154977E-9</v>
      </c>
      <c r="W482" s="18">
        <f t="shared" ca="1" si="395"/>
        <v>3.7660857559817232E-9</v>
      </c>
      <c r="X482" s="18">
        <f t="shared" ca="1" si="395"/>
        <v>1.4640971517301557E-8</v>
      </c>
      <c r="Y482" s="18">
        <f t="shared" ca="1" si="395"/>
        <v>1.8165992992728544E-9</v>
      </c>
      <c r="Z482" s="18">
        <f t="shared" ca="1" si="395"/>
        <v>5.4536141635996142E-9</v>
      </c>
      <c r="AA482" s="18">
        <f t="shared" ca="1" si="395"/>
        <v>2.9910140934191662E-9</v>
      </c>
      <c r="AB482" s="18">
        <f t="shared" ca="1" si="395"/>
        <v>6.1685574757148897E-9</v>
      </c>
      <c r="AC482" s="18">
        <f t="shared" ca="1" si="395"/>
        <v>6.2753526246021454E-9</v>
      </c>
      <c r="AD482" s="18">
        <f t="shared" ca="1" si="395"/>
        <v>8.1787733615149831E-8</v>
      </c>
      <c r="AE482" s="18">
        <f t="shared" ca="1" si="395"/>
        <v>8.2952090233225024E-10</v>
      </c>
      <c r="AF482" s="18">
        <f t="shared" ca="1" si="395"/>
        <v>3.7982005199202311E-9</v>
      </c>
    </row>
    <row r="483" spans="4:32" x14ac:dyDescent="0.15">
      <c r="D483" s="18">
        <f t="shared" si="332"/>
        <v>28371</v>
      </c>
      <c r="E483" s="18">
        <f t="shared" ref="E483:AF483" ca="1" si="396">E401*(E155/(E155+$B$3*0.001))^(0.02*$B$4+4.7)</f>
        <v>1.271658457709047E-3</v>
      </c>
      <c r="F483" s="18">
        <f t="shared" ca="1" si="396"/>
        <v>7.1041097332963602E-5</v>
      </c>
      <c r="G483" s="18">
        <f t="shared" ca="1" si="396"/>
        <v>2.1909894448328304E-7</v>
      </c>
      <c r="H483" s="18">
        <f t="shared" ca="1" si="396"/>
        <v>7.1094751102574551E-8</v>
      </c>
      <c r="I483" s="18">
        <f t="shared" ca="1" si="396"/>
        <v>2.7537244797722863E-7</v>
      </c>
      <c r="J483" s="18">
        <f t="shared" ca="1" si="396"/>
        <v>1.4158890825248115E-6</v>
      </c>
      <c r="K483" s="18">
        <f t="shared" ca="1" si="396"/>
        <v>2.6367192520343579E-7</v>
      </c>
      <c r="L483" s="18">
        <f t="shared" ca="1" si="396"/>
        <v>1.3142710853007832E-6</v>
      </c>
      <c r="M483" s="18">
        <f t="shared" ca="1" si="396"/>
        <v>2.4726216517166404E-8</v>
      </c>
      <c r="N483" s="18">
        <f t="shared" ca="1" si="396"/>
        <v>1.6163518813110635E-7</v>
      </c>
      <c r="O483" s="18">
        <f t="shared" ca="1" si="396"/>
        <v>2.7164891609762955E-8</v>
      </c>
      <c r="P483" s="18">
        <f t="shared" ca="1" si="396"/>
        <v>2.1349177246758078E-7</v>
      </c>
      <c r="Q483" s="18">
        <f t="shared" ca="1" si="396"/>
        <v>3.0421175998548855E-8</v>
      </c>
      <c r="R483" s="18">
        <f t="shared" ca="1" si="396"/>
        <v>1.5422428203035587E-7</v>
      </c>
      <c r="S483" s="18">
        <f t="shared" ca="1" si="396"/>
        <v>4.2395847183026972E-9</v>
      </c>
      <c r="T483" s="18">
        <f t="shared" ca="1" si="396"/>
        <v>2.4549568039607052E-8</v>
      </c>
      <c r="U483" s="18">
        <f t="shared" ca="1" si="396"/>
        <v>2.5212389819509335E-9</v>
      </c>
      <c r="V483" s="18">
        <f t="shared" ca="1" si="396"/>
        <v>5.5212444964389846E-9</v>
      </c>
      <c r="W483" s="18">
        <f t="shared" ca="1" si="396"/>
        <v>2.5114129566794514E-9</v>
      </c>
      <c r="X483" s="18">
        <f t="shared" ca="1" si="396"/>
        <v>1.0239874003115049E-8</v>
      </c>
      <c r="Y483" s="18">
        <f t="shared" ca="1" si="396"/>
        <v>1.2338818773686208E-9</v>
      </c>
      <c r="Z483" s="18">
        <f t="shared" ca="1" si="396"/>
        <v>3.7091081799549211E-9</v>
      </c>
      <c r="AA483" s="18">
        <f t="shared" ca="1" si="396"/>
        <v>2.0553809451871148E-9</v>
      </c>
      <c r="AB483" s="18">
        <f t="shared" ca="1" si="396"/>
        <v>4.3047696706770972E-9</v>
      </c>
      <c r="AC483" s="18">
        <f t="shared" ca="1" si="396"/>
        <v>4.4774261881484328E-9</v>
      </c>
      <c r="AD483" s="18">
        <f t="shared" ca="1" si="396"/>
        <v>5.960819715868883E-8</v>
      </c>
      <c r="AE483" s="18">
        <f t="shared" ca="1" si="396"/>
        <v>6.0628735521407474E-10</v>
      </c>
      <c r="AF483" s="18">
        <f t="shared" ca="1" si="396"/>
        <v>2.8014099415671362E-9</v>
      </c>
    </row>
    <row r="484" spans="4:32" x14ac:dyDescent="0.15">
      <c r="D484" s="18">
        <f t="shared" ref="D484:D498" si="397">D74</f>
        <v>35717</v>
      </c>
      <c r="E484" s="18">
        <f t="shared" ref="E484:AF484" ca="1" si="398">E402*(E156/(E156+$B$3*0.001))^(0.02*$B$4+4.7)</f>
        <v>7.304820317384791E-4</v>
      </c>
      <c r="F484" s="18">
        <f t="shared" ca="1" si="398"/>
        <v>4.0114219417427115E-5</v>
      </c>
      <c r="G484" s="18">
        <f t="shared" ca="1" si="398"/>
        <v>1.2340309176876366E-7</v>
      </c>
      <c r="H484" s="18">
        <f t="shared" ca="1" si="398"/>
        <v>3.8847719623748092E-8</v>
      </c>
      <c r="I484" s="18">
        <f t="shared" ca="1" si="398"/>
        <v>1.5562092654027016E-7</v>
      </c>
      <c r="J484" s="18">
        <f t="shared" ca="1" si="398"/>
        <v>8.4911228389448239E-7</v>
      </c>
      <c r="K484" s="18">
        <f t="shared" ca="1" si="398"/>
        <v>1.5633182096073297E-7</v>
      </c>
      <c r="L484" s="18">
        <f t="shared" ca="1" si="398"/>
        <v>8.1618868959725772E-7</v>
      </c>
      <c r="M484" s="18">
        <f t="shared" ca="1" si="398"/>
        <v>1.5114660629583821E-8</v>
      </c>
      <c r="N484" s="18">
        <f t="shared" ca="1" si="398"/>
        <v>1.014750553915363E-7</v>
      </c>
      <c r="O484" s="18">
        <f t="shared" ca="1" si="398"/>
        <v>1.6908036899020186E-8</v>
      </c>
      <c r="P484" s="18">
        <f t="shared" ca="1" si="398"/>
        <v>1.3801883273228215E-7</v>
      </c>
      <c r="Q484" s="18">
        <f t="shared" ca="1" si="398"/>
        <v>1.9530394678439678E-8</v>
      </c>
      <c r="R484" s="18">
        <f t="shared" ca="1" si="398"/>
        <v>1.0206297055389765E-7</v>
      </c>
      <c r="S484" s="18">
        <f t="shared" ca="1" si="398"/>
        <v>2.7177321632939461E-9</v>
      </c>
      <c r="T484" s="18">
        <f t="shared" ca="1" si="398"/>
        <v>1.6374789663912314E-8</v>
      </c>
      <c r="U484" s="18">
        <f t="shared" ca="1" si="398"/>
        <v>1.6159927373553356E-9</v>
      </c>
      <c r="V484" s="18">
        <f t="shared" ca="1" si="398"/>
        <v>3.5660054567419641E-9</v>
      </c>
      <c r="W484" s="18">
        <f t="shared" ca="1" si="398"/>
        <v>1.6230948442246394E-9</v>
      </c>
      <c r="X484" s="18">
        <f t="shared" ca="1" si="398"/>
        <v>6.96014883380903E-9</v>
      </c>
      <c r="Y484" s="18">
        <f t="shared" ca="1" si="398"/>
        <v>8.1284771270317224E-10</v>
      </c>
      <c r="Z484" s="18">
        <f t="shared" ca="1" si="398"/>
        <v>2.4461474923795638E-9</v>
      </c>
      <c r="AA484" s="18">
        <f t="shared" ca="1" si="398"/>
        <v>1.3702496644385193E-9</v>
      </c>
      <c r="AB484" s="18">
        <f t="shared" ca="1" si="398"/>
        <v>2.9160678477550297E-9</v>
      </c>
      <c r="AC484" s="18">
        <f t="shared" ca="1" si="398"/>
        <v>3.1056912623090793E-9</v>
      </c>
      <c r="AD484" s="18">
        <f t="shared" ca="1" si="398"/>
        <v>4.2282599037024674E-8</v>
      </c>
      <c r="AE484" s="18">
        <f t="shared" ca="1" si="398"/>
        <v>4.3131165838753783E-10</v>
      </c>
      <c r="AF484" s="18">
        <f t="shared" ca="1" si="398"/>
        <v>2.0112826470469029E-9</v>
      </c>
    </row>
    <row r="485" spans="4:32" x14ac:dyDescent="0.15">
      <c r="D485" s="18">
        <f t="shared" si="397"/>
        <v>44965</v>
      </c>
      <c r="E485" s="18">
        <f t="shared" ref="E485:AF485" ca="1" si="399">E403*(E157/(E157+$B$3*0.001))^(0.02*$B$4+4.7)</f>
        <v>4.1404368089956856E-4</v>
      </c>
      <c r="F485" s="18">
        <f t="shared" ca="1" si="399"/>
        <v>2.2390130172341962E-5</v>
      </c>
      <c r="G485" s="18">
        <f t="shared" ca="1" si="399"/>
        <v>6.8616380658748507E-8</v>
      </c>
      <c r="H485" s="18">
        <f t="shared" ca="1" si="399"/>
        <v>2.0886991878821257E-8</v>
      </c>
      <c r="I485" s="18">
        <f t="shared" ca="1" si="399"/>
        <v>8.6402572316277515E-8</v>
      </c>
      <c r="J485" s="18">
        <f t="shared" ca="1" si="399"/>
        <v>4.996542121386795E-7</v>
      </c>
      <c r="K485" s="18">
        <f t="shared" ca="1" si="399"/>
        <v>9.0744736091382194E-8</v>
      </c>
      <c r="L485" s="18">
        <f t="shared" ca="1" si="399"/>
        <v>4.9633768634522282E-7</v>
      </c>
      <c r="M485" s="18">
        <f t="shared" ca="1" si="399"/>
        <v>9.034531340655668E-9</v>
      </c>
      <c r="N485" s="18">
        <f t="shared" ca="1" si="399"/>
        <v>6.2234723595064338E-8</v>
      </c>
      <c r="O485" s="18">
        <f t="shared" ca="1" si="399"/>
        <v>1.0270377370793113E-8</v>
      </c>
      <c r="P485" s="18">
        <f t="shared" ca="1" si="399"/>
        <v>8.7082381909435669E-8</v>
      </c>
      <c r="Q485" s="18">
        <f t="shared" ca="1" si="399"/>
        <v>1.2225174634158327E-8</v>
      </c>
      <c r="R485" s="18">
        <f t="shared" ca="1" si="399"/>
        <v>6.5876936635327618E-8</v>
      </c>
      <c r="S485" s="18">
        <f t="shared" ca="1" si="399"/>
        <v>1.695134741956108E-9</v>
      </c>
      <c r="T485" s="18">
        <f t="shared" ca="1" si="399"/>
        <v>1.0637900395561659E-8</v>
      </c>
      <c r="U485" s="18">
        <f t="shared" ca="1" si="399"/>
        <v>1.0058734602076704E-9</v>
      </c>
      <c r="V485" s="18">
        <f t="shared" ca="1" si="399"/>
        <v>2.2385774019147915E-9</v>
      </c>
      <c r="W485" s="18">
        <f t="shared" ca="1" si="399"/>
        <v>1.0175699047224845E-9</v>
      </c>
      <c r="X485" s="18">
        <f t="shared" ca="1" si="399"/>
        <v>4.6005463180404769E-9</v>
      </c>
      <c r="Y485" s="18">
        <f t="shared" ca="1" si="399"/>
        <v>5.1976022934903643E-10</v>
      </c>
      <c r="Z485" s="18">
        <f t="shared" ca="1" si="399"/>
        <v>1.5653294774256383E-9</v>
      </c>
      <c r="AA485" s="18">
        <f t="shared" ca="1" si="399"/>
        <v>8.8675922470449201E-10</v>
      </c>
      <c r="AB485" s="18">
        <f t="shared" ca="1" si="399"/>
        <v>1.9180529330242451E-9</v>
      </c>
      <c r="AC485" s="18">
        <f t="shared" ca="1" si="399"/>
        <v>2.0947320353089779E-9</v>
      </c>
      <c r="AD485" s="18">
        <f t="shared" ca="1" si="399"/>
        <v>2.9194696810548982E-8</v>
      </c>
      <c r="AE485" s="18">
        <f t="shared" ca="1" si="399"/>
        <v>2.9866521752363478E-10</v>
      </c>
      <c r="AF485" s="18">
        <f t="shared" ca="1" si="399"/>
        <v>1.4054892218048356E-9</v>
      </c>
    </row>
    <row r="486" spans="4:32" x14ac:dyDescent="0.15">
      <c r="D486" s="18">
        <f t="shared" si="397"/>
        <v>56607</v>
      </c>
      <c r="E486" s="18">
        <f t="shared" ref="E486:AF486" ca="1" si="400">E404*(E158/(E158+$B$3*0.001))^(0.02*$B$4+4.7)</f>
        <v>2.3206593771353602E-4</v>
      </c>
      <c r="F486" s="18">
        <f t="shared" ca="1" si="400"/>
        <v>1.2376719065237876E-5</v>
      </c>
      <c r="G486" s="18">
        <f t="shared" ca="1" si="400"/>
        <v>3.7741690763731792E-8</v>
      </c>
      <c r="H486" s="18">
        <f t="shared" ca="1" si="400"/>
        <v>1.1076501644631214E-8</v>
      </c>
      <c r="I486" s="18">
        <f t="shared" ca="1" si="400"/>
        <v>4.7245048655843105E-8</v>
      </c>
      <c r="J486" s="18">
        <f t="shared" ca="1" si="400"/>
        <v>2.8917505943069388E-7</v>
      </c>
      <c r="K486" s="18">
        <f t="shared" ca="1" si="400"/>
        <v>5.1696830255753342E-8</v>
      </c>
      <c r="L486" s="18">
        <f t="shared" ca="1" si="400"/>
        <v>2.9623934432363939E-7</v>
      </c>
      <c r="M486" s="18">
        <f t="shared" ca="1" si="400"/>
        <v>5.2929034001294451E-9</v>
      </c>
      <c r="N486" s="18">
        <f t="shared" ca="1" si="400"/>
        <v>3.7370531673104066E-8</v>
      </c>
      <c r="O486" s="18">
        <f t="shared" ca="1" si="400"/>
        <v>6.1016409141837242E-9</v>
      </c>
      <c r="P486" s="18">
        <f t="shared" ca="1" si="400"/>
        <v>5.3730661224850383E-8</v>
      </c>
      <c r="Q486" s="18">
        <f t="shared" ca="1" si="400"/>
        <v>7.4774865949800288E-9</v>
      </c>
      <c r="R486" s="18">
        <f t="shared" ca="1" si="400"/>
        <v>4.1543731974602669E-8</v>
      </c>
      <c r="S486" s="18">
        <f t="shared" ca="1" si="400"/>
        <v>1.0306717261557043E-9</v>
      </c>
      <c r="T486" s="18">
        <f t="shared" ca="1" si="400"/>
        <v>6.742593960723581E-9</v>
      </c>
      <c r="U486" s="18">
        <f t="shared" ca="1" si="400"/>
        <v>6.0913942177383064E-10</v>
      </c>
      <c r="V486" s="18">
        <f t="shared" ca="1" si="400"/>
        <v>1.3681743964240281E-9</v>
      </c>
      <c r="W486" s="18">
        <f t="shared" ca="1" si="400"/>
        <v>6.1982901560898399E-10</v>
      </c>
      <c r="X486" s="18">
        <f t="shared" ca="1" si="400"/>
        <v>2.9607376902993506E-9</v>
      </c>
      <c r="Y486" s="18">
        <f t="shared" ca="1" si="400"/>
        <v>3.2301986957193313E-10</v>
      </c>
      <c r="Z486" s="18">
        <f t="shared" ca="1" si="400"/>
        <v>9.7313988357665214E-10</v>
      </c>
      <c r="AA486" s="18">
        <f t="shared" ca="1" si="400"/>
        <v>5.5768231210442093E-10</v>
      </c>
      <c r="AB486" s="18">
        <f t="shared" ca="1" si="400"/>
        <v>1.2262245338824163E-9</v>
      </c>
      <c r="AC486" s="18">
        <f t="shared" ca="1" si="400"/>
        <v>1.3751089292079777E-9</v>
      </c>
      <c r="AD486" s="18">
        <f t="shared" ca="1" si="400"/>
        <v>1.9635138017951574E-8</v>
      </c>
      <c r="AE486" s="18">
        <f t="shared" ca="1" si="400"/>
        <v>2.0142753957407715E-10</v>
      </c>
      <c r="AF486" s="18">
        <f t="shared" ca="1" si="400"/>
        <v>9.5638699090533416E-10</v>
      </c>
    </row>
    <row r="487" spans="4:32" x14ac:dyDescent="0.15">
      <c r="D487" s="18">
        <f t="shared" si="397"/>
        <v>71264</v>
      </c>
      <c r="E487" s="18">
        <f t="shared" ref="E487:AF487" ca="1" si="401">E405*(E159/(E159+$B$3*0.001))^(0.02*$B$4+4.7)</f>
        <v>1.2885127132044249E-4</v>
      </c>
      <c r="F487" s="18">
        <f t="shared" ca="1" si="401"/>
        <v>6.7860964573252796E-6</v>
      </c>
      <c r="G487" s="18">
        <f t="shared" ca="1" si="401"/>
        <v>2.0570544242348335E-8</v>
      </c>
      <c r="H487" s="18">
        <f t="shared" ca="1" si="401"/>
        <v>5.8054099294008781E-9</v>
      </c>
      <c r="I487" s="18">
        <f t="shared" ca="1" si="401"/>
        <v>2.5497182409116545E-8</v>
      </c>
      <c r="J487" s="18">
        <f t="shared" ca="1" si="401"/>
        <v>1.6496155116771033E-7</v>
      </c>
      <c r="K487" s="18">
        <f t="shared" ca="1" si="401"/>
        <v>2.8972392491213873E-8</v>
      </c>
      <c r="L487" s="18">
        <f t="shared" ca="1" si="401"/>
        <v>1.7390847663373362E-7</v>
      </c>
      <c r="M487" s="18">
        <f t="shared" ca="1" si="401"/>
        <v>3.046302062904891E-9</v>
      </c>
      <c r="N487" s="18">
        <f t="shared" ca="1" si="401"/>
        <v>2.201973759574181E-8</v>
      </c>
      <c r="O487" s="18">
        <f t="shared" ca="1" si="401"/>
        <v>3.5536673564880232E-9</v>
      </c>
      <c r="P487" s="18">
        <f t="shared" ca="1" si="401"/>
        <v>3.2491943145062501E-8</v>
      </c>
      <c r="Q487" s="18">
        <f t="shared" ca="1" si="401"/>
        <v>4.4781037392555405E-9</v>
      </c>
      <c r="R487" s="18">
        <f t="shared" ca="1" si="401"/>
        <v>2.5646811870168935E-8</v>
      </c>
      <c r="S487" s="18">
        <f t="shared" ca="1" si="401"/>
        <v>6.1220032910513144E-10</v>
      </c>
      <c r="T487" s="18">
        <f t="shared" ca="1" si="401"/>
        <v>4.1770489735807659E-9</v>
      </c>
      <c r="U487" s="18">
        <f t="shared" ca="1" si="401"/>
        <v>3.5957266087330642E-10</v>
      </c>
      <c r="V487" s="18">
        <f t="shared" ca="1" si="401"/>
        <v>8.1580262177808966E-10</v>
      </c>
      <c r="W487" s="18">
        <f t="shared" ca="1" si="401"/>
        <v>3.67463432607477E-10</v>
      </c>
      <c r="X487" s="18">
        <f t="shared" ca="1" si="401"/>
        <v>1.8579191874860067E-9</v>
      </c>
      <c r="Y487" s="18">
        <f t="shared" ca="1" si="401"/>
        <v>1.9543633441438201E-10</v>
      </c>
      <c r="Z487" s="18">
        <f t="shared" ca="1" si="401"/>
        <v>5.8874586770841385E-10</v>
      </c>
      <c r="AA487" s="18">
        <f t="shared" ca="1" si="401"/>
        <v>3.4139647232847829E-10</v>
      </c>
      <c r="AB487" s="18">
        <f t="shared" ca="1" si="401"/>
        <v>7.6301711849417643E-10</v>
      </c>
      <c r="AC487" s="18">
        <f t="shared" ca="1" si="401"/>
        <v>8.7965066439166596E-10</v>
      </c>
      <c r="AD487" s="18">
        <f t="shared" ca="1" si="401"/>
        <v>1.2877399430869662E-8</v>
      </c>
      <c r="AE487" s="18">
        <f t="shared" ca="1" si="401"/>
        <v>1.32450018759025E-10</v>
      </c>
      <c r="AF487" s="18">
        <f t="shared" ca="1" si="401"/>
        <v>6.342373750916555E-10</v>
      </c>
    </row>
    <row r="488" spans="4:32" x14ac:dyDescent="0.15">
      <c r="D488" s="18">
        <f t="shared" si="397"/>
        <v>89716</v>
      </c>
      <c r="E488" s="18">
        <f t="shared" ref="E488:AF488" ca="1" si="402">E406*(E160/(E160+$B$3*0.001))^(0.02*$B$4+4.7)</f>
        <v>7.0988116823364396E-5</v>
      </c>
      <c r="F488" s="18">
        <f t="shared" ca="1" si="402"/>
        <v>3.6958816733040149E-6</v>
      </c>
      <c r="G488" s="18">
        <f t="shared" ca="1" si="402"/>
        <v>1.1126780552217011E-8</v>
      </c>
      <c r="H488" s="18">
        <f t="shared" ca="1" si="402"/>
        <v>3.012948133647882E-9</v>
      </c>
      <c r="I488" s="18">
        <f t="shared" ca="1" si="402"/>
        <v>1.360841492600618E-8</v>
      </c>
      <c r="J488" s="18">
        <f t="shared" ca="1" si="402"/>
        <v>9.2947713207840866E-8</v>
      </c>
      <c r="K488" s="18">
        <f t="shared" ca="1" si="402"/>
        <v>1.6008993848784826E-8</v>
      </c>
      <c r="L488" s="18">
        <f t="shared" ca="1" si="402"/>
        <v>1.0064358995755961E-7</v>
      </c>
      <c r="M488" s="18">
        <f t="shared" ca="1" si="402"/>
        <v>1.726406383645995E-9</v>
      </c>
      <c r="N488" s="18">
        <f t="shared" ca="1" si="402"/>
        <v>1.2761325487405891E-8</v>
      </c>
      <c r="O488" s="18">
        <f t="shared" ca="1" si="402"/>
        <v>2.0337820276456274E-9</v>
      </c>
      <c r="P488" s="18">
        <f t="shared" ca="1" si="402"/>
        <v>1.9298517387110109E-8</v>
      </c>
      <c r="Q488" s="18">
        <f t="shared" ca="1" si="402"/>
        <v>2.6320194098927757E-9</v>
      </c>
      <c r="R488" s="18">
        <f t="shared" ca="1" si="402"/>
        <v>1.5533345284370158E-8</v>
      </c>
      <c r="S488" s="18">
        <f t="shared" ca="1" si="402"/>
        <v>3.5603966070176367E-10</v>
      </c>
      <c r="T488" s="18">
        <f t="shared" ca="1" si="402"/>
        <v>2.5345681558845502E-9</v>
      </c>
      <c r="U488" s="18">
        <f t="shared" ca="1" si="402"/>
        <v>2.0738422410938085E-10</v>
      </c>
      <c r="V488" s="18">
        <f t="shared" ca="1" si="402"/>
        <v>4.756334624849143E-10</v>
      </c>
      <c r="W488" s="18">
        <f t="shared" ca="1" si="402"/>
        <v>2.1252370041161324E-10</v>
      </c>
      <c r="X488" s="18">
        <f t="shared" ca="1" si="402"/>
        <v>1.1390877999390895E-9</v>
      </c>
      <c r="Y488" s="18">
        <f t="shared" ca="1" si="402"/>
        <v>1.1536087025578637E-10</v>
      </c>
      <c r="Z488" s="18">
        <f t="shared" ca="1" si="402"/>
        <v>3.4735639083296304E-10</v>
      </c>
      <c r="AA488" s="18">
        <f t="shared" ca="1" si="402"/>
        <v>2.0383824510108763E-10</v>
      </c>
      <c r="AB488" s="18">
        <f t="shared" ca="1" si="402"/>
        <v>4.6298004753255829E-10</v>
      </c>
      <c r="AC488" s="18">
        <f t="shared" ca="1" si="402"/>
        <v>5.4933264085159183E-10</v>
      </c>
      <c r="AD488" s="18">
        <f t="shared" ca="1" si="402"/>
        <v>8.2480792180967837E-9</v>
      </c>
      <c r="AE488" s="18">
        <f t="shared" ca="1" si="402"/>
        <v>8.5046149173537956E-11</v>
      </c>
      <c r="AF488" s="18">
        <f t="shared" ca="1" si="402"/>
        <v>4.1050447824970803E-10</v>
      </c>
    </row>
    <row r="489" spans="4:32" x14ac:dyDescent="0.15">
      <c r="D489" s="18">
        <f t="shared" si="397"/>
        <v>112950</v>
      </c>
      <c r="E489" s="18">
        <f t="shared" ref="E489:AF489" ca="1" si="403">E407*(E161/(E161+$B$3*0.001))^(0.02*$B$4+4.7)</f>
        <v>3.8871305509817403E-5</v>
      </c>
      <c r="F489" s="18">
        <f t="shared" ca="1" si="403"/>
        <v>2.0023926066656808E-6</v>
      </c>
      <c r="G489" s="18">
        <f t="shared" ca="1" si="403"/>
        <v>5.9834456960381551E-9</v>
      </c>
      <c r="H489" s="18">
        <f t="shared" ca="1" si="403"/>
        <v>1.5519715010808554E-9</v>
      </c>
      <c r="I489" s="18">
        <f t="shared" ca="1" si="403"/>
        <v>7.2020718064687032E-9</v>
      </c>
      <c r="J489" s="18">
        <f t="shared" ca="1" si="403"/>
        <v>5.1882197225622274E-8</v>
      </c>
      <c r="K489" s="18">
        <f t="shared" ca="1" si="403"/>
        <v>8.7516243196956292E-9</v>
      </c>
      <c r="L489" s="18">
        <f t="shared" ca="1" si="403"/>
        <v>5.7615498294266939E-8</v>
      </c>
      <c r="M489" s="18">
        <f t="shared" ca="1" si="403"/>
        <v>9.6702007885949162E-10</v>
      </c>
      <c r="N489" s="18">
        <f t="shared" ca="1" si="403"/>
        <v>7.3030785403633685E-9</v>
      </c>
      <c r="O489" s="18">
        <f t="shared" ca="1" si="403"/>
        <v>1.1486056341133963E-9</v>
      </c>
      <c r="P489" s="18">
        <f t="shared" ca="1" si="403"/>
        <v>1.1307452307372085E-8</v>
      </c>
      <c r="Q489" s="18">
        <f t="shared" ca="1" si="403"/>
        <v>1.5250804701451688E-9</v>
      </c>
      <c r="R489" s="18">
        <f t="shared" ca="1" si="403"/>
        <v>9.2724216420653724E-9</v>
      </c>
      <c r="S489" s="18">
        <f t="shared" ca="1" si="403"/>
        <v>2.0378386610525019E-10</v>
      </c>
      <c r="T489" s="18">
        <f t="shared" ca="1" si="403"/>
        <v>1.5139281975978518E-9</v>
      </c>
      <c r="U489" s="18">
        <f t="shared" ca="1" si="403"/>
        <v>1.1751840755488975E-10</v>
      </c>
      <c r="V489" s="18">
        <f t="shared" ca="1" si="403"/>
        <v>2.7262071933297291E-10</v>
      </c>
      <c r="W489" s="18">
        <f t="shared" ca="1" si="403"/>
        <v>1.2062030743754594E-10</v>
      </c>
      <c r="X489" s="18">
        <f t="shared" ca="1" si="403"/>
        <v>6.8611496724171231E-10</v>
      </c>
      <c r="Y489" s="18">
        <f t="shared" ca="1" si="403"/>
        <v>6.6826289131715368E-11</v>
      </c>
      <c r="Z489" s="18">
        <f t="shared" ca="1" si="403"/>
        <v>2.0105648114324613E-10</v>
      </c>
      <c r="AA489" s="18">
        <f t="shared" ca="1" si="403"/>
        <v>1.1941579099333393E-10</v>
      </c>
      <c r="AB489" s="18">
        <f t="shared" ca="1" si="403"/>
        <v>2.7558554409361796E-10</v>
      </c>
      <c r="AC489" s="18">
        <f t="shared" ca="1" si="403"/>
        <v>3.3680314273109038E-10</v>
      </c>
      <c r="AD489" s="18">
        <f t="shared" ca="1" si="403"/>
        <v>5.1888356760733143E-9</v>
      </c>
      <c r="AE489" s="18">
        <f t="shared" ca="1" si="403"/>
        <v>5.3625157522656838E-11</v>
      </c>
      <c r="AF489" s="18">
        <f t="shared" ca="1" si="403"/>
        <v>2.6080422893224165E-10</v>
      </c>
    </row>
    <row r="490" spans="4:32" x14ac:dyDescent="0.15">
      <c r="D490" s="18">
        <f t="shared" si="397"/>
        <v>142190</v>
      </c>
      <c r="E490" s="18">
        <f t="shared" ref="E490:AF490" ca="1" si="404">E408*(E162/(E162+$B$3*0.001))^(0.02*$B$4+4.7)</f>
        <v>2.1180467989392333E-5</v>
      </c>
      <c r="F490" s="18">
        <f t="shared" ca="1" si="404"/>
        <v>1.080335056073111E-6</v>
      </c>
      <c r="G490" s="18">
        <f t="shared" ca="1" si="404"/>
        <v>3.2022256390542576E-9</v>
      </c>
      <c r="H490" s="18">
        <f t="shared" ca="1" si="404"/>
        <v>7.9439438448615951E-10</v>
      </c>
      <c r="I490" s="18">
        <f t="shared" ca="1" si="404"/>
        <v>3.7841703151837487E-9</v>
      </c>
      <c r="J490" s="18">
        <f t="shared" ca="1" si="404"/>
        <v>2.8723443044243109E-8</v>
      </c>
      <c r="K490" s="18">
        <f t="shared" ca="1" si="404"/>
        <v>4.739104483725126E-9</v>
      </c>
      <c r="L490" s="18">
        <f t="shared" ca="1" si="404"/>
        <v>3.266375132260123E-8</v>
      </c>
      <c r="M490" s="18">
        <f t="shared" ca="1" si="404"/>
        <v>5.3598462389349721E-10</v>
      </c>
      <c r="N490" s="18">
        <f t="shared" ca="1" si="404"/>
        <v>4.1318115446476895E-9</v>
      </c>
      <c r="O490" s="18">
        <f t="shared" ca="1" si="404"/>
        <v>6.4085208074067238E-10</v>
      </c>
      <c r="P490" s="18">
        <f t="shared" ca="1" si="404"/>
        <v>6.5425475517232736E-9</v>
      </c>
      <c r="Q490" s="18">
        <f t="shared" ca="1" si="404"/>
        <v>8.7210206027447785E-10</v>
      </c>
      <c r="R490" s="18">
        <f t="shared" ca="1" si="404"/>
        <v>5.4602940305009649E-9</v>
      </c>
      <c r="S490" s="18">
        <f t="shared" ca="1" si="404"/>
        <v>1.1489564493174833E-10</v>
      </c>
      <c r="T490" s="18">
        <f t="shared" ca="1" si="404"/>
        <v>8.9088012734839881E-10</v>
      </c>
      <c r="U490" s="18">
        <f t="shared" ca="1" si="404"/>
        <v>6.5487092654739924E-11</v>
      </c>
      <c r="V490" s="18">
        <f t="shared" ca="1" si="404"/>
        <v>1.5374619960660233E-10</v>
      </c>
      <c r="W490" s="18">
        <f t="shared" ca="1" si="404"/>
        <v>6.722622338673141E-11</v>
      </c>
      <c r="X490" s="18">
        <f t="shared" ca="1" si="404"/>
        <v>4.0622752039570637E-10</v>
      </c>
      <c r="Y490" s="18">
        <f t="shared" ca="1" si="404"/>
        <v>3.8013951885085723E-11</v>
      </c>
      <c r="Z490" s="18">
        <f t="shared" ca="1" si="404"/>
        <v>1.142328246668409E-10</v>
      </c>
      <c r="AA490" s="18">
        <f t="shared" ca="1" si="404"/>
        <v>6.8673263433061876E-11</v>
      </c>
      <c r="AB490" s="18">
        <f t="shared" ca="1" si="404"/>
        <v>1.6098886226478667E-10</v>
      </c>
      <c r="AC490" s="18">
        <f t="shared" ca="1" si="404"/>
        <v>2.0280812859308558E-10</v>
      </c>
      <c r="AD490" s="18">
        <f t="shared" ca="1" si="404"/>
        <v>3.2066412768089646E-9</v>
      </c>
      <c r="AE490" s="18">
        <f t="shared" ca="1" si="404"/>
        <v>3.321053924387023E-11</v>
      </c>
      <c r="AF490" s="18">
        <f t="shared" ca="1" si="404"/>
        <v>1.6265046274194621E-10</v>
      </c>
    </row>
    <row r="491" spans="4:32" x14ac:dyDescent="0.15">
      <c r="D491" s="18">
        <f t="shared" si="397"/>
        <v>179010</v>
      </c>
      <c r="E491" s="18">
        <f t="shared" ref="E491:AF491" ca="1" si="405">E409*(E163/(E163+$B$3*0.001))^(0.02*$B$4+4.7)</f>
        <v>1.1486816244500172E-5</v>
      </c>
      <c r="F491" s="18">
        <f t="shared" ca="1" si="405"/>
        <v>5.8046840608467868E-7</v>
      </c>
      <c r="G491" s="18">
        <f t="shared" ca="1" si="405"/>
        <v>1.7056701412892811E-9</v>
      </c>
      <c r="H491" s="18">
        <f t="shared" ca="1" si="405"/>
        <v>4.0407984788787523E-10</v>
      </c>
      <c r="I491" s="18">
        <f t="shared" ca="1" si="405"/>
        <v>1.9740412225622796E-9</v>
      </c>
      <c r="J491" s="18">
        <f t="shared" ca="1" si="405"/>
        <v>1.5771948379747211E-8</v>
      </c>
      <c r="K491" s="18">
        <f t="shared" ca="1" si="405"/>
        <v>2.5418695150499725E-9</v>
      </c>
      <c r="L491" s="18">
        <f t="shared" ca="1" si="405"/>
        <v>1.8336684309387531E-8</v>
      </c>
      <c r="M491" s="18">
        <f t="shared" ca="1" si="405"/>
        <v>2.9391304437777736E-10</v>
      </c>
      <c r="N491" s="18">
        <f t="shared" ca="1" si="405"/>
        <v>2.3103894262643093E-9</v>
      </c>
      <c r="O491" s="18">
        <f t="shared" ca="1" si="405"/>
        <v>3.531309935984873E-10</v>
      </c>
      <c r="P491" s="18">
        <f t="shared" ca="1" si="405"/>
        <v>3.73655388569004E-9</v>
      </c>
      <c r="Q491" s="18">
        <f t="shared" ca="1" si="405"/>
        <v>4.9190690646151242E-10</v>
      </c>
      <c r="R491" s="18">
        <f t="shared" ca="1" si="405"/>
        <v>3.1700275002347812E-9</v>
      </c>
      <c r="S491" s="18">
        <f t="shared" ca="1" si="405"/>
        <v>6.3765752701352644E-11</v>
      </c>
      <c r="T491" s="18">
        <f t="shared" ca="1" si="405"/>
        <v>5.1601672545532708E-10</v>
      </c>
      <c r="U491" s="18">
        <f t="shared" ca="1" si="405"/>
        <v>3.5848347694585745E-11</v>
      </c>
      <c r="V491" s="18">
        <f t="shared" ca="1" si="405"/>
        <v>8.5233457999723869E-11</v>
      </c>
      <c r="W491" s="18">
        <f t="shared" ca="1" si="405"/>
        <v>3.6747206161710784E-11</v>
      </c>
      <c r="X491" s="18">
        <f t="shared" ca="1" si="405"/>
        <v>2.3609492910396022E-10</v>
      </c>
      <c r="Y491" s="18">
        <f t="shared" ca="1" si="405"/>
        <v>2.1204662933457739E-11</v>
      </c>
      <c r="Z491" s="18">
        <f t="shared" ca="1" si="405"/>
        <v>6.3614408666524805E-11</v>
      </c>
      <c r="AA491" s="18">
        <f t="shared" ca="1" si="405"/>
        <v>3.8707869351142951E-11</v>
      </c>
      <c r="AB491" s="18">
        <f t="shared" ca="1" si="405"/>
        <v>9.2136150945535209E-11</v>
      </c>
      <c r="AC491" s="18">
        <f t="shared" ca="1" si="405"/>
        <v>1.1973391522837102E-10</v>
      </c>
      <c r="AD491" s="18">
        <f t="shared" ca="1" si="405"/>
        <v>1.9431312211306109E-9</v>
      </c>
      <c r="AE491" s="18">
        <f t="shared" ca="1" si="405"/>
        <v>2.0162590494527203E-11</v>
      </c>
      <c r="AF491" s="18">
        <f t="shared" ca="1" si="405"/>
        <v>9.93607420300346E-11</v>
      </c>
    </row>
    <row r="492" spans="4:32" x14ac:dyDescent="0.15">
      <c r="D492" s="18">
        <f t="shared" si="397"/>
        <v>225360</v>
      </c>
      <c r="E492" s="18">
        <f t="shared" ref="E492:AF492" ca="1" si="406">E410*(E164/(E164+$B$3*0.001))^(0.02*$B$4+4.7)</f>
        <v>6.2070201816292297E-6</v>
      </c>
      <c r="F492" s="18">
        <f t="shared" ca="1" si="406"/>
        <v>3.109026666452347E-7</v>
      </c>
      <c r="G492" s="18">
        <f t="shared" ca="1" si="406"/>
        <v>9.0519475747056809E-10</v>
      </c>
      <c r="H492" s="18">
        <f t="shared" ca="1" si="406"/>
        <v>2.045293321846234E-10</v>
      </c>
      <c r="I492" s="18">
        <f t="shared" ca="1" si="406"/>
        <v>1.0238917645987088E-9</v>
      </c>
      <c r="J492" s="18">
        <f t="shared" ca="1" si="406"/>
        <v>8.6031640248798395E-9</v>
      </c>
      <c r="K492" s="18">
        <f t="shared" ca="1" si="406"/>
        <v>1.3528320831205328E-9</v>
      </c>
      <c r="L492" s="18">
        <f t="shared" ca="1" si="406"/>
        <v>1.0211529016378247E-8</v>
      </c>
      <c r="M492" s="18">
        <f t="shared" ca="1" si="406"/>
        <v>1.597697388006307E-10</v>
      </c>
      <c r="N492" s="18">
        <f t="shared" ca="1" si="406"/>
        <v>1.2794482150182511E-9</v>
      </c>
      <c r="O492" s="18">
        <f t="shared" ca="1" si="406"/>
        <v>1.9258946954339565E-10</v>
      </c>
      <c r="P492" s="18">
        <f t="shared" ca="1" si="406"/>
        <v>2.1110177370454307E-9</v>
      </c>
      <c r="Q492" s="18">
        <f t="shared" ca="1" si="406"/>
        <v>2.7430484552482614E-10</v>
      </c>
      <c r="R492" s="18">
        <f t="shared" ca="1" si="406"/>
        <v>1.8185568722205373E-9</v>
      </c>
      <c r="S492" s="18">
        <f t="shared" ca="1" si="406"/>
        <v>3.4923027326553907E-11</v>
      </c>
      <c r="T492" s="18">
        <f t="shared" ca="1" si="406"/>
        <v>2.9492648523509072E-10</v>
      </c>
      <c r="U492" s="18">
        <f t="shared" ca="1" si="406"/>
        <v>1.9330599019590047E-11</v>
      </c>
      <c r="V492" s="18">
        <f t="shared" ca="1" si="406"/>
        <v>4.6571018268034488E-11</v>
      </c>
      <c r="W492" s="18">
        <f t="shared" ca="1" si="406"/>
        <v>1.9756919599611138E-11</v>
      </c>
      <c r="X492" s="18">
        <f t="shared" ca="1" si="406"/>
        <v>1.3505479824766147E-10</v>
      </c>
      <c r="Y492" s="18">
        <f t="shared" ca="1" si="406"/>
        <v>1.1631662765298162E-11</v>
      </c>
      <c r="Z492" s="18">
        <f t="shared" ca="1" si="406"/>
        <v>3.4821810904363621E-11</v>
      </c>
      <c r="AA492" s="18">
        <f t="shared" ca="1" si="406"/>
        <v>2.1445483908943207E-11</v>
      </c>
      <c r="AB492" s="18">
        <f t="shared" ca="1" si="406"/>
        <v>5.180671329866217E-11</v>
      </c>
      <c r="AC492" s="18">
        <f t="shared" ca="1" si="406"/>
        <v>6.9493967420670746E-11</v>
      </c>
      <c r="AD492" s="18">
        <f t="shared" ca="1" si="406"/>
        <v>1.1576268342637658E-9</v>
      </c>
      <c r="AE492" s="18">
        <f t="shared" ca="1" si="406"/>
        <v>1.2031526638067597E-11</v>
      </c>
      <c r="AF492" s="18">
        <f t="shared" ca="1" si="406"/>
        <v>5.9611851778145001E-11</v>
      </c>
    </row>
    <row r="493" spans="4:32" x14ac:dyDescent="0.15">
      <c r="D493" s="18">
        <f t="shared" si="397"/>
        <v>283710</v>
      </c>
      <c r="E493" s="18">
        <f t="shared" ref="E493:AF493" ca="1" si="407">E411*(E165/(E165+$B$3*0.001))^(0.02*$B$4+4.7)</f>
        <v>3.3440376932799545E-6</v>
      </c>
      <c r="F493" s="18">
        <f t="shared" ca="1" si="407"/>
        <v>1.6608981562033984E-7</v>
      </c>
      <c r="G493" s="18">
        <f t="shared" ca="1" si="407"/>
        <v>4.7893626012194233E-10</v>
      </c>
      <c r="H493" s="18">
        <f t="shared" ca="1" si="407"/>
        <v>1.031055328431728E-10</v>
      </c>
      <c r="I493" s="18">
        <f t="shared" ca="1" si="407"/>
        <v>5.2856785551062606E-10</v>
      </c>
      <c r="J493" s="18">
        <f t="shared" ca="1" si="407"/>
        <v>4.6671429579530502E-9</v>
      </c>
      <c r="K493" s="18">
        <f t="shared" ca="1" si="407"/>
        <v>7.1538844305901537E-10</v>
      </c>
      <c r="L493" s="18">
        <f t="shared" ca="1" si="407"/>
        <v>5.6488225324247077E-9</v>
      </c>
      <c r="M493" s="18">
        <f t="shared" ca="1" si="407"/>
        <v>8.6218694898186878E-11</v>
      </c>
      <c r="N493" s="18">
        <f t="shared" ca="1" si="407"/>
        <v>7.0283581183494899E-10</v>
      </c>
      <c r="O493" s="18">
        <f t="shared" ca="1" si="407"/>
        <v>1.0413206284785282E-10</v>
      </c>
      <c r="P493" s="18">
        <f t="shared" ca="1" si="407"/>
        <v>1.1818575379201576E-9</v>
      </c>
      <c r="Q493" s="18">
        <f t="shared" ca="1" si="407"/>
        <v>1.5149959947812102E-10</v>
      </c>
      <c r="R493" s="18">
        <f t="shared" ca="1" si="407"/>
        <v>1.0328071160715365E-9</v>
      </c>
      <c r="S493" s="18">
        <f t="shared" ca="1" si="407"/>
        <v>1.891333408070075E-11</v>
      </c>
      <c r="T493" s="18">
        <f t="shared" ca="1" si="407"/>
        <v>1.666643468255106E-10</v>
      </c>
      <c r="U493" s="18">
        <f t="shared" ca="1" si="407"/>
        <v>1.0291127281678625E-11</v>
      </c>
      <c r="V493" s="18">
        <f t="shared" ca="1" si="407"/>
        <v>2.5135049137375153E-11</v>
      </c>
      <c r="W493" s="18">
        <f t="shared" ca="1" si="407"/>
        <v>1.0473025948950816E-11</v>
      </c>
      <c r="X493" s="18">
        <f t="shared" ca="1" si="407"/>
        <v>7.62136661867236E-11</v>
      </c>
      <c r="Y493" s="18">
        <f t="shared" ca="1" si="407"/>
        <v>6.2896401353028923E-12</v>
      </c>
      <c r="Z493" s="18">
        <f t="shared" ca="1" si="407"/>
        <v>1.8782764577920454E-11</v>
      </c>
      <c r="AA493" s="18">
        <f t="shared" ca="1" si="407"/>
        <v>1.1707375194614044E-11</v>
      </c>
      <c r="AB493" s="18">
        <f t="shared" ca="1" si="407"/>
        <v>2.8689999881131128E-11</v>
      </c>
      <c r="AC493" s="18">
        <f t="shared" ca="1" si="407"/>
        <v>3.9746465691976087E-11</v>
      </c>
      <c r="AD493" s="18">
        <f t="shared" ca="1" si="407"/>
        <v>6.7958822989219707E-10</v>
      </c>
      <c r="AE493" s="18">
        <f t="shared" ca="1" si="407"/>
        <v>7.0730627127336427E-12</v>
      </c>
      <c r="AF493" s="18">
        <f t="shared" ca="1" si="407"/>
        <v>3.5207896753334478E-11</v>
      </c>
    </row>
    <row r="494" spans="4:32" x14ac:dyDescent="0.15">
      <c r="D494" s="18">
        <f t="shared" si="397"/>
        <v>357170</v>
      </c>
      <c r="E494" s="18">
        <f t="shared" ref="E494:AF494" ca="1" si="408">E412*(E166/(E166+$B$3*0.001))^(0.02*$B$4+4.7)</f>
        <v>1.7972240162104045E-6</v>
      </c>
      <c r="F494" s="18">
        <f t="shared" ca="1" si="408"/>
        <v>8.8539736141258724E-8</v>
      </c>
      <c r="G494" s="18">
        <f t="shared" ca="1" si="408"/>
        <v>2.5277783389019364E-10</v>
      </c>
      <c r="H494" s="18">
        <f t="shared" ca="1" si="408"/>
        <v>5.1803815756182534E-11</v>
      </c>
      <c r="I494" s="18">
        <f t="shared" ca="1" si="408"/>
        <v>2.7180740455291863E-10</v>
      </c>
      <c r="J494" s="18">
        <f t="shared" ca="1" si="408"/>
        <v>2.5204795403724964E-9</v>
      </c>
      <c r="K494" s="18">
        <f t="shared" ca="1" si="408"/>
        <v>3.7630047499105454E-10</v>
      </c>
      <c r="L494" s="18">
        <f t="shared" ca="1" si="408"/>
        <v>3.1076455286732733E-9</v>
      </c>
      <c r="M494" s="18">
        <f t="shared" ca="1" si="408"/>
        <v>4.6247535946259285E-11</v>
      </c>
      <c r="N494" s="18">
        <f t="shared" ca="1" si="408"/>
        <v>3.8350122980036954E-10</v>
      </c>
      <c r="O494" s="18">
        <f t="shared" ca="1" si="408"/>
        <v>5.5901237616278791E-11</v>
      </c>
      <c r="P494" s="18">
        <f t="shared" ca="1" si="408"/>
        <v>6.56659855647537E-10</v>
      </c>
      <c r="Q494" s="18">
        <f t="shared" ca="1" si="408"/>
        <v>8.3003479183716784E-11</v>
      </c>
      <c r="R494" s="18">
        <f t="shared" ca="1" si="408"/>
        <v>5.8162759072773541E-10</v>
      </c>
      <c r="S494" s="18">
        <f t="shared" ca="1" si="408"/>
        <v>1.0147103228821984E-11</v>
      </c>
      <c r="T494" s="18">
        <f t="shared" ca="1" si="408"/>
        <v>9.3290904021818298E-11</v>
      </c>
      <c r="U494" s="18">
        <f t="shared" ca="1" si="408"/>
        <v>5.4200636217273717E-12</v>
      </c>
      <c r="V494" s="18">
        <f t="shared" ca="1" si="408"/>
        <v>1.3425935281843412E-11</v>
      </c>
      <c r="W494" s="18">
        <f t="shared" ca="1" si="408"/>
        <v>5.4857669877720784E-12</v>
      </c>
      <c r="X494" s="18">
        <f t="shared" ca="1" si="408"/>
        <v>4.251519115821286E-11</v>
      </c>
      <c r="Y494" s="18">
        <f t="shared" ca="1" si="408"/>
        <v>3.3599658007534818E-12</v>
      </c>
      <c r="Z494" s="18">
        <f t="shared" ca="1" si="408"/>
        <v>1.0005549808844668E-11</v>
      </c>
      <c r="AA494" s="18">
        <f t="shared" ca="1" si="408"/>
        <v>6.3115202489722926E-12</v>
      </c>
      <c r="AB494" s="18">
        <f t="shared" ca="1" si="408"/>
        <v>1.5683906517776471E-11</v>
      </c>
      <c r="AC494" s="18">
        <f t="shared" ca="1" si="408"/>
        <v>2.2449807913176505E-11</v>
      </c>
      <c r="AD494" s="18">
        <f t="shared" ca="1" si="408"/>
        <v>3.9396949464311231E-10</v>
      </c>
      <c r="AE494" s="18">
        <f t="shared" ca="1" si="408"/>
        <v>4.1052854470316357E-12</v>
      </c>
      <c r="AF494" s="18">
        <f t="shared" ca="1" si="408"/>
        <v>2.0516158216826511E-11</v>
      </c>
    </row>
    <row r="495" spans="4:32" x14ac:dyDescent="0.15">
      <c r="D495" s="18">
        <f t="shared" si="397"/>
        <v>449640</v>
      </c>
      <c r="E495" s="18">
        <f t="shared" ref="E495:AF495" ca="1" si="409">E413*(E167/(E167+$B$3*0.001))^(0.02*$B$4+4.7)</f>
        <v>9.6407985414188732E-7</v>
      </c>
      <c r="F495" s="18">
        <f t="shared" ca="1" si="409"/>
        <v>4.7121822614032156E-8</v>
      </c>
      <c r="G495" s="18">
        <f t="shared" ca="1" si="409"/>
        <v>1.3315745277363422E-10</v>
      </c>
      <c r="H495" s="18">
        <f t="shared" ca="1" si="409"/>
        <v>2.5960047826174126E-11</v>
      </c>
      <c r="I495" s="18">
        <f t="shared" ca="1" si="409"/>
        <v>1.3934306804933615E-10</v>
      </c>
      <c r="J495" s="18">
        <f t="shared" ca="1" si="409"/>
        <v>1.3562713761044995E-9</v>
      </c>
      <c r="K495" s="18">
        <f t="shared" ca="1" si="409"/>
        <v>1.9709434438141519E-10</v>
      </c>
      <c r="L495" s="18">
        <f t="shared" ca="1" si="409"/>
        <v>1.7020271530799533E-9</v>
      </c>
      <c r="M495" s="18">
        <f t="shared" ca="1" si="409"/>
        <v>2.4686209005891238E-11</v>
      </c>
      <c r="N495" s="18">
        <f t="shared" ca="1" si="409"/>
        <v>2.0811605944383995E-10</v>
      </c>
      <c r="O495" s="18">
        <f t="shared" ca="1" si="409"/>
        <v>2.9834776916385023E-11</v>
      </c>
      <c r="P495" s="18">
        <f t="shared" ca="1" si="409"/>
        <v>3.625937208574452E-10</v>
      </c>
      <c r="Q495" s="18">
        <f t="shared" ca="1" si="409"/>
        <v>4.5177874769886451E-11</v>
      </c>
      <c r="R495" s="18">
        <f t="shared" ca="1" si="409"/>
        <v>3.2528069981564611E-10</v>
      </c>
      <c r="S495" s="18">
        <f t="shared" ca="1" si="409"/>
        <v>5.4020723241970746E-12</v>
      </c>
      <c r="T495" s="18">
        <f t="shared" ca="1" si="409"/>
        <v>5.1810072673158525E-11</v>
      </c>
      <c r="U495" s="18">
        <f t="shared" ca="1" si="409"/>
        <v>2.8292847716033147E-12</v>
      </c>
      <c r="V495" s="18">
        <f t="shared" ca="1" si="409"/>
        <v>7.110441441674027E-12</v>
      </c>
      <c r="W495" s="18">
        <f t="shared" ca="1" si="409"/>
        <v>2.8450627895555826E-12</v>
      </c>
      <c r="X495" s="18">
        <f t="shared" ca="1" si="409"/>
        <v>2.3490115053442013E-11</v>
      </c>
      <c r="Y495" s="18">
        <f t="shared" ca="1" si="409"/>
        <v>1.7768652888267288E-12</v>
      </c>
      <c r="Z495" s="18">
        <f t="shared" ca="1" si="409"/>
        <v>5.2747930544462696E-12</v>
      </c>
      <c r="AA495" s="18">
        <f t="shared" ca="1" si="409"/>
        <v>3.3671843619462711E-12</v>
      </c>
      <c r="AB495" s="18">
        <f t="shared" ca="1" si="409"/>
        <v>8.4814930057010808E-12</v>
      </c>
      <c r="AC495" s="18">
        <f t="shared" ca="1" si="409"/>
        <v>1.2547964327042241E-11</v>
      </c>
      <c r="AD495" s="18">
        <f t="shared" ca="1" si="409"/>
        <v>2.2599395693998462E-10</v>
      </c>
      <c r="AE495" s="18">
        <f t="shared" ca="1" si="409"/>
        <v>2.3573038282997744E-12</v>
      </c>
      <c r="AF495" s="18">
        <f t="shared" ca="1" si="409"/>
        <v>1.1819977524742433E-11</v>
      </c>
    </row>
    <row r="496" spans="4:32" x14ac:dyDescent="0.15">
      <c r="D496" s="18">
        <f t="shared" si="397"/>
        <v>566070</v>
      </c>
      <c r="E496" s="18">
        <f t="shared" ref="E496:AF496" ca="1" si="410">E414*(E168/(E168+$B$3*0.001))^(0.02*$B$4+4.7)</f>
        <v>5.1629619214695406E-7</v>
      </c>
      <c r="F496" s="18">
        <f t="shared" ca="1" si="410"/>
        <v>2.5041907426725581E-8</v>
      </c>
      <c r="G496" s="18">
        <f t="shared" ca="1" si="410"/>
        <v>7.0024686002451025E-11</v>
      </c>
      <c r="H496" s="18">
        <f t="shared" ca="1" si="410"/>
        <v>1.2979461084697224E-11</v>
      </c>
      <c r="I496" s="18">
        <f t="shared" ca="1" si="410"/>
        <v>7.1245142616248845E-11</v>
      </c>
      <c r="J496" s="18">
        <f t="shared" ca="1" si="410"/>
        <v>7.2755922664772225E-10</v>
      </c>
      <c r="K496" s="18">
        <f t="shared" ca="1" si="410"/>
        <v>1.0285710398086582E-10</v>
      </c>
      <c r="L496" s="18">
        <f t="shared" ca="1" si="410"/>
        <v>9.2866105513624928E-10</v>
      </c>
      <c r="M496" s="18">
        <f t="shared" ca="1" si="410"/>
        <v>1.3122599349226628E-11</v>
      </c>
      <c r="N496" s="18">
        <f t="shared" ca="1" si="410"/>
        <v>1.1241871680960469E-10</v>
      </c>
      <c r="O496" s="18">
        <f t="shared" ca="1" si="410"/>
        <v>1.5844350204265561E-11</v>
      </c>
      <c r="P496" s="18">
        <f t="shared" ca="1" si="410"/>
        <v>1.9916713503817604E-10</v>
      </c>
      <c r="Q496" s="18">
        <f t="shared" ca="1" si="410"/>
        <v>2.4453422873416986E-11</v>
      </c>
      <c r="R496" s="18">
        <f t="shared" ca="1" si="410"/>
        <v>1.8085219294343787E-10</v>
      </c>
      <c r="S496" s="18">
        <f t="shared" ca="1" si="410"/>
        <v>2.857158842481808E-12</v>
      </c>
      <c r="T496" s="18">
        <f t="shared" ca="1" si="410"/>
        <v>2.8582439061848742E-11</v>
      </c>
      <c r="U496" s="18">
        <f t="shared" ca="1" si="410"/>
        <v>1.4657981944040414E-12</v>
      </c>
      <c r="V496" s="18">
        <f t="shared" ca="1" si="410"/>
        <v>3.7385494674721929E-12</v>
      </c>
      <c r="W496" s="18">
        <f t="shared" ca="1" si="410"/>
        <v>1.4631683489729199E-12</v>
      </c>
      <c r="X496" s="18">
        <f t="shared" ca="1" si="410"/>
        <v>1.2873268342539934E-11</v>
      </c>
      <c r="Y496" s="18">
        <f t="shared" ca="1" si="410"/>
        <v>9.3164864184835519E-13</v>
      </c>
      <c r="Z496" s="18">
        <f t="shared" ca="1" si="410"/>
        <v>2.7563726291168741E-12</v>
      </c>
      <c r="AA496" s="18">
        <f t="shared" ca="1" si="410"/>
        <v>1.7805130558359816E-12</v>
      </c>
      <c r="AB496" s="18">
        <f t="shared" ca="1" si="410"/>
        <v>4.5445690862892162E-12</v>
      </c>
      <c r="AC496" s="18">
        <f t="shared" ca="1" si="410"/>
        <v>6.9512266996418071E-12</v>
      </c>
      <c r="AD496" s="18">
        <f t="shared" ca="1" si="410"/>
        <v>1.284773910212121E-10</v>
      </c>
      <c r="AE496" s="18">
        <f t="shared" ca="1" si="410"/>
        <v>1.3412515700372878E-12</v>
      </c>
      <c r="AF496" s="18">
        <f t="shared" ca="1" si="410"/>
        <v>6.7441689738523904E-12</v>
      </c>
    </row>
    <row r="497" spans="3:32" x14ac:dyDescent="0.15">
      <c r="D497" s="18">
        <f t="shared" si="397"/>
        <v>712640</v>
      </c>
      <c r="E497" s="18">
        <f t="shared" ref="E497:AF497" ca="1" si="411">E415*(E169/(E169+$B$3*0.001))^(0.02*$B$4+4.7)</f>
        <v>2.7615231260342661E-7</v>
      </c>
      <c r="F497" s="18">
        <f t="shared" ca="1" si="411"/>
        <v>1.3293692833434335E-8</v>
      </c>
      <c r="G497" s="18">
        <f t="shared" ca="1" si="411"/>
        <v>3.6777932663727394E-11</v>
      </c>
      <c r="H497" s="18">
        <f t="shared" ca="1" si="411"/>
        <v>6.4782435759816555E-12</v>
      </c>
      <c r="I497" s="18">
        <f t="shared" ca="1" si="411"/>
        <v>3.6352975983069689E-11</v>
      </c>
      <c r="J497" s="18">
        <f t="shared" ca="1" si="411"/>
        <v>3.8935573441700214E-10</v>
      </c>
      <c r="K497" s="18">
        <f t="shared" ca="1" si="411"/>
        <v>5.3525141815713228E-11</v>
      </c>
      <c r="L497" s="18">
        <f t="shared" ca="1" si="411"/>
        <v>5.0518564862558632E-10</v>
      </c>
      <c r="M497" s="18">
        <f t="shared" ca="1" si="411"/>
        <v>6.9529006987011317E-12</v>
      </c>
      <c r="N497" s="18">
        <f t="shared" ca="1" si="411"/>
        <v>6.0502502850286528E-11</v>
      </c>
      <c r="O497" s="18">
        <f t="shared" ca="1" si="411"/>
        <v>8.381406352978214E-12</v>
      </c>
      <c r="P497" s="18">
        <f t="shared" ca="1" si="411"/>
        <v>1.089413693533631E-10</v>
      </c>
      <c r="Q497" s="18">
        <f t="shared" ca="1" si="411"/>
        <v>1.3176973519656627E-11</v>
      </c>
      <c r="R497" s="18">
        <f t="shared" ca="1" si="411"/>
        <v>1.0007841804141424E-10</v>
      </c>
      <c r="S497" s="18">
        <f t="shared" ca="1" si="411"/>
        <v>1.5032136374357349E-12</v>
      </c>
      <c r="T497" s="18">
        <f t="shared" ca="1" si="411"/>
        <v>1.5683564189019927E-11</v>
      </c>
      <c r="U497" s="18">
        <f t="shared" ca="1" si="411"/>
        <v>7.5477972062139736E-13</v>
      </c>
      <c r="V497" s="18">
        <f t="shared" ca="1" si="411"/>
        <v>1.9541817772590095E-12</v>
      </c>
      <c r="W497" s="18">
        <f t="shared" ca="1" si="411"/>
        <v>7.4735854176626956E-13</v>
      </c>
      <c r="X497" s="18">
        <f t="shared" ca="1" si="411"/>
        <v>7.0081811117899502E-12</v>
      </c>
      <c r="Y497" s="18">
        <f t="shared" ca="1" si="411"/>
        <v>4.8508334956929306E-13</v>
      </c>
      <c r="Z497" s="18">
        <f t="shared" ca="1" si="411"/>
        <v>1.4300195932107475E-12</v>
      </c>
      <c r="AA497" s="18">
        <f t="shared" ca="1" si="411"/>
        <v>9.3469761401542142E-13</v>
      </c>
      <c r="AB497" s="18">
        <f t="shared" ca="1" si="411"/>
        <v>2.4167835276490755E-12</v>
      </c>
      <c r="AC497" s="18">
        <f t="shared" ca="1" si="411"/>
        <v>3.8227503141944757E-12</v>
      </c>
      <c r="AD497" s="18">
        <f t="shared" ca="1" si="411"/>
        <v>7.2502141753108873E-11</v>
      </c>
      <c r="AE497" s="18">
        <f t="shared" ca="1" si="411"/>
        <v>7.5742522290377903E-13</v>
      </c>
      <c r="AF497" s="18">
        <f t="shared" ca="1" si="411"/>
        <v>3.8173914486668395E-12</v>
      </c>
    </row>
    <row r="498" spans="3:32" x14ac:dyDescent="0.15">
      <c r="D498" s="18">
        <f t="shared" si="397"/>
        <v>897160</v>
      </c>
      <c r="E498" s="18">
        <f t="shared" ref="E498:AF498" ca="1" si="412">E416*(E170/(E170+$B$3*0.001))^(0.02*$B$4+4.7)</f>
        <v>1.4755581647326311E-7</v>
      </c>
      <c r="F498" s="18">
        <f t="shared" ca="1" si="412"/>
        <v>7.0507852798071224E-9</v>
      </c>
      <c r="G498" s="18">
        <f t="shared" ca="1" si="412"/>
        <v>1.9296100150721259E-11</v>
      </c>
      <c r="H498" s="18">
        <f t="shared" ca="1" si="412"/>
        <v>3.2287890203389575E-12</v>
      </c>
      <c r="I498" s="18">
        <f t="shared" ca="1" si="412"/>
        <v>1.8518107537671715E-11</v>
      </c>
      <c r="J498" s="18">
        <f t="shared" ca="1" si="412"/>
        <v>2.0795402727629592E-10</v>
      </c>
      <c r="K498" s="18">
        <f t="shared" ca="1" si="412"/>
        <v>2.7788536870223027E-11</v>
      </c>
      <c r="L498" s="18">
        <f t="shared" ca="1" si="412"/>
        <v>2.7414552518151217E-10</v>
      </c>
      <c r="M498" s="18">
        <f t="shared" ca="1" si="412"/>
        <v>3.6740422761827859E-12</v>
      </c>
      <c r="N498" s="18">
        <f t="shared" ca="1" si="412"/>
        <v>3.2463554454631887E-11</v>
      </c>
      <c r="O498" s="18">
        <f t="shared" ca="1" si="412"/>
        <v>4.4192857044220249E-12</v>
      </c>
      <c r="P498" s="18">
        <f t="shared" ca="1" si="412"/>
        <v>5.9383538986782585E-11</v>
      </c>
      <c r="Q498" s="18">
        <f t="shared" ca="1" si="412"/>
        <v>7.074538388443188E-12</v>
      </c>
      <c r="R498" s="18">
        <f t="shared" ca="1" si="412"/>
        <v>5.5165211501330481E-11</v>
      </c>
      <c r="S498" s="18">
        <f t="shared" ca="1" si="412"/>
        <v>7.8743953596686169E-13</v>
      </c>
      <c r="T498" s="18">
        <f t="shared" ca="1" si="412"/>
        <v>8.5676034376807639E-12</v>
      </c>
      <c r="U498" s="18">
        <f t="shared" ca="1" si="412"/>
        <v>3.8670114564401243E-13</v>
      </c>
      <c r="V498" s="18">
        <f t="shared" ca="1" si="412"/>
        <v>1.016543992030865E-12</v>
      </c>
      <c r="W498" s="18">
        <f t="shared" ca="1" si="412"/>
        <v>3.7958204183481652E-13</v>
      </c>
      <c r="X498" s="18">
        <f t="shared" ca="1" si="412"/>
        <v>3.7943101859342436E-12</v>
      </c>
      <c r="Y498" s="18">
        <f t="shared" ca="1" si="412"/>
        <v>2.5111227759446161E-13</v>
      </c>
      <c r="Z498" s="18">
        <f t="shared" ca="1" si="412"/>
        <v>7.3749154092104917E-13</v>
      </c>
      <c r="AA498" s="18">
        <f t="shared" ca="1" si="412"/>
        <v>4.8774081622386823E-13</v>
      </c>
      <c r="AB498" s="18">
        <f t="shared" ca="1" si="412"/>
        <v>1.2772257929969409E-12</v>
      </c>
      <c r="AC498" s="18">
        <f t="shared" ca="1" si="412"/>
        <v>2.0895753783892969E-12</v>
      </c>
      <c r="AD498" s="18">
        <f t="shared" ca="1" si="412"/>
        <v>4.0664087727396554E-11</v>
      </c>
      <c r="AE498" s="18">
        <f t="shared" ca="1" si="412"/>
        <v>4.2505981659242928E-13</v>
      </c>
      <c r="AF498" s="18">
        <f t="shared" ca="1" si="412"/>
        <v>2.1464248209217342E-12</v>
      </c>
    </row>
    <row r="499" spans="3:32" x14ac:dyDescent="0.15">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row>
    <row r="500" spans="3:32" x14ac:dyDescent="0.15">
      <c r="C500">
        <v>33</v>
      </c>
      <c r="D500" s="18" t="s">
        <v>62</v>
      </c>
      <c r="E500" s="18">
        <f ca="1">INDIRECT(ADDRESS($C500,$AI$1+E$1))</f>
        <v>9.1102500000000006</v>
      </c>
      <c r="F500" s="18">
        <f t="shared" ref="F500:AF502" ca="1" si="413">INDIRECT(ADDRESS($C500,$AI$1+F$1))</f>
        <v>13.504799999999999</v>
      </c>
      <c r="G500" s="18">
        <f t="shared" ca="1" si="413"/>
        <v>2.4606499999999998</v>
      </c>
      <c r="H500" s="18">
        <f t="shared" ca="1" si="413"/>
        <v>2.4606499999999998</v>
      </c>
      <c r="I500" s="18">
        <f t="shared" ca="1" si="413"/>
        <v>2.4606499999999998</v>
      </c>
      <c r="J500" s="18">
        <f t="shared" ca="1" si="413"/>
        <v>2.8624700000000001</v>
      </c>
      <c r="K500" s="18">
        <f t="shared" ca="1" si="413"/>
        <v>2.8624700000000001</v>
      </c>
      <c r="L500" s="18">
        <f t="shared" ca="1" si="413"/>
        <v>2.8624700000000001</v>
      </c>
      <c r="M500" s="18">
        <f t="shared" ca="1" si="413"/>
        <v>2.8624700000000001</v>
      </c>
      <c r="N500" s="18">
        <f t="shared" ca="1" si="413"/>
        <v>2.32944</v>
      </c>
      <c r="O500" s="18">
        <f t="shared" ca="1" si="413"/>
        <v>2.32944</v>
      </c>
      <c r="P500" s="18">
        <f t="shared" ca="1" si="413"/>
        <v>2.32944</v>
      </c>
      <c r="Q500" s="18">
        <f t="shared" ca="1" si="413"/>
        <v>2.32944</v>
      </c>
      <c r="R500" s="18">
        <f t="shared" ca="1" si="413"/>
        <v>2.32944</v>
      </c>
      <c r="S500" s="18">
        <f t="shared" ca="1" si="413"/>
        <v>2.32944</v>
      </c>
      <c r="T500" s="18">
        <f t="shared" ca="1" si="413"/>
        <v>2.32944</v>
      </c>
      <c r="U500" s="18">
        <f t="shared" ca="1" si="413"/>
        <v>2.32944</v>
      </c>
      <c r="V500" s="18">
        <f t="shared" ca="1" si="413"/>
        <v>2.32944</v>
      </c>
      <c r="W500" s="18">
        <f t="shared" ca="1" si="413"/>
        <v>2.32944</v>
      </c>
      <c r="X500" s="18">
        <f t="shared" ca="1" si="413"/>
        <v>2.6916699999999998</v>
      </c>
      <c r="Y500" s="18">
        <f t="shared" ca="1" si="413"/>
        <v>2.6916699999999998</v>
      </c>
      <c r="Z500" s="18">
        <f t="shared" ca="1" si="413"/>
        <v>2.6916699999999998</v>
      </c>
      <c r="AA500" s="18">
        <f t="shared" ca="1" si="413"/>
        <v>2.6916699999999998</v>
      </c>
      <c r="AB500" s="18">
        <f t="shared" ca="1" si="413"/>
        <v>2.6916699999999998</v>
      </c>
      <c r="AC500" s="18">
        <f t="shared" ca="1" si="413"/>
        <v>2.6916699999999998</v>
      </c>
      <c r="AD500" s="18">
        <f t="shared" ca="1" si="413"/>
        <v>2.6916699999999998</v>
      </c>
      <c r="AE500" s="18">
        <f t="shared" ca="1" si="413"/>
        <v>2.6916699999999998</v>
      </c>
      <c r="AF500" s="18">
        <f t="shared" ca="1" si="413"/>
        <v>2.6916699999999998</v>
      </c>
    </row>
    <row r="501" spans="3:32" x14ac:dyDescent="0.15">
      <c r="C501">
        <v>38</v>
      </c>
      <c r="D501" s="18" t="s">
        <v>63</v>
      </c>
      <c r="E501" s="18">
        <f t="shared" ref="E501:T502" ca="1" si="414">INDIRECT(ADDRESS($C501,$AI$1+E$1))</f>
        <v>1.3536299999999999E-2</v>
      </c>
      <c r="F501" s="18">
        <f t="shared" ca="1" si="414"/>
        <v>2.5137400000000001E-2</v>
      </c>
      <c r="G501" s="18">
        <f t="shared" ca="1" si="414"/>
        <v>3.8684099999999999E-2</v>
      </c>
      <c r="H501" s="18">
        <f t="shared" ca="1" si="414"/>
        <v>3.8684099999999999E-2</v>
      </c>
      <c r="I501" s="18">
        <f t="shared" ca="1" si="414"/>
        <v>3.8684099999999999E-2</v>
      </c>
      <c r="J501" s="18">
        <f t="shared" ca="1" si="414"/>
        <v>5.0952900000000002E-2</v>
      </c>
      <c r="K501" s="18">
        <f t="shared" ca="1" si="414"/>
        <v>5.0952900000000002E-2</v>
      </c>
      <c r="L501" s="18">
        <f t="shared" ca="1" si="414"/>
        <v>5.0952900000000002E-2</v>
      </c>
      <c r="M501" s="18">
        <f t="shared" ca="1" si="414"/>
        <v>5.0952900000000002E-2</v>
      </c>
      <c r="N501" s="18">
        <f t="shared" ca="1" si="414"/>
        <v>6.7701200000000003E-2</v>
      </c>
      <c r="O501" s="18">
        <f t="shared" ca="1" si="414"/>
        <v>6.7701200000000003E-2</v>
      </c>
      <c r="P501" s="18">
        <f t="shared" ca="1" si="414"/>
        <v>6.7701200000000003E-2</v>
      </c>
      <c r="Q501" s="18">
        <f t="shared" ca="1" si="414"/>
        <v>6.7701200000000003E-2</v>
      </c>
      <c r="R501" s="18">
        <f t="shared" ca="1" si="414"/>
        <v>6.7701200000000003E-2</v>
      </c>
      <c r="S501" s="18">
        <f t="shared" ca="1" si="414"/>
        <v>6.7701200000000003E-2</v>
      </c>
      <c r="T501" s="18">
        <f t="shared" ca="1" si="414"/>
        <v>6.7701200000000003E-2</v>
      </c>
      <c r="U501" s="18">
        <f t="shared" ca="1" si="413"/>
        <v>6.7701200000000003E-2</v>
      </c>
      <c r="V501" s="18">
        <f t="shared" ca="1" si="413"/>
        <v>6.7701200000000003E-2</v>
      </c>
      <c r="W501" s="18">
        <f t="shared" ca="1" si="413"/>
        <v>6.7701200000000003E-2</v>
      </c>
      <c r="X501" s="18">
        <f t="shared" ca="1" si="413"/>
        <v>8.33121E-2</v>
      </c>
      <c r="Y501" s="18">
        <f t="shared" ca="1" si="413"/>
        <v>8.33121E-2</v>
      </c>
      <c r="Z501" s="18">
        <f t="shared" ca="1" si="413"/>
        <v>8.33121E-2</v>
      </c>
      <c r="AA501" s="18">
        <f t="shared" ca="1" si="413"/>
        <v>8.33121E-2</v>
      </c>
      <c r="AB501" s="18">
        <f t="shared" ca="1" si="413"/>
        <v>8.33121E-2</v>
      </c>
      <c r="AC501" s="18">
        <f t="shared" ca="1" si="413"/>
        <v>8.33121E-2</v>
      </c>
      <c r="AD501" s="18">
        <f t="shared" ca="1" si="413"/>
        <v>8.33121E-2</v>
      </c>
      <c r="AE501" s="18">
        <f t="shared" ca="1" si="413"/>
        <v>8.33121E-2</v>
      </c>
      <c r="AF501" s="18">
        <f t="shared" ca="1" si="413"/>
        <v>8.33121E-2</v>
      </c>
    </row>
    <row r="502" spans="3:32" x14ac:dyDescent="0.15">
      <c r="C502">
        <v>39</v>
      </c>
      <c r="D502" s="18" t="s">
        <v>64</v>
      </c>
      <c r="E502" s="18">
        <f t="shared" ca="1" si="414"/>
        <v>0.26535999999999998</v>
      </c>
      <c r="F502" s="18">
        <f t="shared" ca="1" si="413"/>
        <v>0.531254</v>
      </c>
      <c r="G502" s="18">
        <f t="shared" ca="1" si="413"/>
        <v>1.5016099999999999</v>
      </c>
      <c r="H502" s="18">
        <f t="shared" ca="1" si="413"/>
        <v>1.5016099999999999</v>
      </c>
      <c r="I502" s="18">
        <f t="shared" ca="1" si="413"/>
        <v>1.5016099999999999</v>
      </c>
      <c r="J502" s="18">
        <f t="shared" ca="1" si="413"/>
        <v>0.93835800000000003</v>
      </c>
      <c r="K502" s="18">
        <f t="shared" ca="1" si="413"/>
        <v>0.93835800000000003</v>
      </c>
      <c r="L502" s="18">
        <f t="shared" ca="1" si="413"/>
        <v>0.93835800000000003</v>
      </c>
      <c r="M502" s="18">
        <f t="shared" ca="1" si="413"/>
        <v>0.93835800000000003</v>
      </c>
      <c r="N502" s="18">
        <f t="shared" ca="1" si="413"/>
        <v>1.82714</v>
      </c>
      <c r="O502" s="18">
        <f t="shared" ca="1" si="413"/>
        <v>1.82714</v>
      </c>
      <c r="P502" s="18">
        <f t="shared" ca="1" si="413"/>
        <v>1.82714</v>
      </c>
      <c r="Q502" s="18">
        <f t="shared" ca="1" si="413"/>
        <v>1.82714</v>
      </c>
      <c r="R502" s="18">
        <f t="shared" ca="1" si="413"/>
        <v>1.82714</v>
      </c>
      <c r="S502" s="18">
        <f t="shared" ca="1" si="413"/>
        <v>1.82714</v>
      </c>
      <c r="T502" s="18">
        <f t="shared" ca="1" si="413"/>
        <v>1.82714</v>
      </c>
      <c r="U502" s="18">
        <f t="shared" ca="1" si="413"/>
        <v>1.82714</v>
      </c>
      <c r="V502" s="18">
        <f t="shared" ca="1" si="413"/>
        <v>1.82714</v>
      </c>
      <c r="W502" s="18">
        <f t="shared" ca="1" si="413"/>
        <v>1.82714</v>
      </c>
      <c r="X502" s="18">
        <f t="shared" ca="1" si="413"/>
        <v>1.9844299999999999</v>
      </c>
      <c r="Y502" s="18">
        <f t="shared" ca="1" si="413"/>
        <v>1.9844299999999999</v>
      </c>
      <c r="Z502" s="18">
        <f t="shared" ca="1" si="413"/>
        <v>1.9844299999999999</v>
      </c>
      <c r="AA502" s="18">
        <f t="shared" ca="1" si="413"/>
        <v>1.9844299999999999</v>
      </c>
      <c r="AB502" s="18">
        <f t="shared" ca="1" si="413"/>
        <v>1.9844299999999999</v>
      </c>
      <c r="AC502" s="18">
        <f t="shared" ca="1" si="413"/>
        <v>1.9844299999999999</v>
      </c>
      <c r="AD502" s="18">
        <f t="shared" ca="1" si="413"/>
        <v>1.9844299999999999</v>
      </c>
      <c r="AE502" s="18">
        <f t="shared" ca="1" si="413"/>
        <v>1.9844299999999999</v>
      </c>
      <c r="AF502" s="18">
        <f t="shared" ca="1" si="413"/>
        <v>1.9844299999999999</v>
      </c>
    </row>
    <row r="503" spans="3:32" x14ac:dyDescent="0.15">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row>
    <row r="504" spans="3:32" x14ac:dyDescent="0.15">
      <c r="D504" s="18" t="s">
        <v>373</v>
      </c>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row>
    <row r="505" spans="3:32" x14ac:dyDescent="0.15">
      <c r="C505">
        <f>ACOS(-1)</f>
        <v>3.1415926535897931</v>
      </c>
      <c r="D505" s="18">
        <f>D9</f>
        <v>1.1294999999999999E-2</v>
      </c>
      <c r="E505" s="18">
        <f t="shared" ref="E505:AF505" ca="1" si="415">E419*(E$500*EXP(-E$501*$B$1)+(1-E$500)*EXP(-E$502*$B$1))*4*$C$505*0.0001/$B$5</f>
        <v>3.5462799021569805E-12</v>
      </c>
      <c r="F505" s="18">
        <f t="shared" ca="1" si="415"/>
        <v>1.785539239204477E-18</v>
      </c>
      <c r="G505" s="18">
        <f t="shared" ca="1" si="415"/>
        <v>4.4653415593938865E-28</v>
      </c>
      <c r="H505" s="18">
        <f t="shared" ca="1" si="415"/>
        <v>5.6261778258722258E-29</v>
      </c>
      <c r="I505" s="18">
        <f t="shared" ca="1" si="415"/>
        <v>1.2540629922755167E-28</v>
      </c>
      <c r="J505" s="18">
        <f t="shared" ca="1" si="415"/>
        <v>1.587373349740258E-33</v>
      </c>
      <c r="K505" s="18">
        <f t="shared" ca="1" si="415"/>
        <v>1.8272060771461611E-34</v>
      </c>
      <c r="L505" s="18">
        <f t="shared" ca="1" si="415"/>
        <v>9.0027196302156922E-34</v>
      </c>
      <c r="M505" s="18">
        <f t="shared" ca="1" si="415"/>
        <v>1.2571725847086556E-35</v>
      </c>
      <c r="N505" s="18">
        <f t="shared" ca="1" si="415"/>
        <v>1.6176228123885391E-42</v>
      </c>
      <c r="O505" s="18">
        <f t="shared" ca="1" si="415"/>
        <v>2.3783199282597778E-43</v>
      </c>
      <c r="P505" s="18">
        <f t="shared" ca="1" si="415"/>
        <v>1.8105319371681842E-42</v>
      </c>
      <c r="Q505" s="18">
        <f t="shared" ca="1" si="415"/>
        <v>2.3161164522200857E-43</v>
      </c>
      <c r="R505" s="18">
        <f t="shared" ca="1" si="415"/>
        <v>1.1419619354787837E-42</v>
      </c>
      <c r="S505" s="18">
        <f t="shared" ca="1" si="415"/>
        <v>2.1594519552848912E-44</v>
      </c>
      <c r="T505" s="18">
        <f t="shared" ca="1" si="415"/>
        <v>1.4062915444111516E-43</v>
      </c>
      <c r="U505" s="18">
        <f t="shared" ca="1" si="415"/>
        <v>8.9152701867672875E-45</v>
      </c>
      <c r="V505" s="18">
        <f t="shared" ca="1" si="415"/>
        <v>2.4705768940208728E-44</v>
      </c>
      <c r="W505" s="18">
        <f t="shared" ca="1" si="415"/>
        <v>6.959789925230128E-45</v>
      </c>
      <c r="X505" s="18">
        <f t="shared" ca="1" si="415"/>
        <v>5.2350471267074817E-51</v>
      </c>
      <c r="Y505" s="18">
        <f t="shared" ca="1" si="415"/>
        <v>4.8021999245551882E-52</v>
      </c>
      <c r="Z505" s="18">
        <f t="shared" ca="1" si="415"/>
        <v>1.2807278126530285E-51</v>
      </c>
      <c r="AA505" s="18">
        <f t="shared" ca="1" si="415"/>
        <v>8.1093826406247247E-52</v>
      </c>
      <c r="AB505" s="18">
        <f t="shared" ca="1" si="415"/>
        <v>1.8299934218925622E-51</v>
      </c>
      <c r="AC505" s="18">
        <f t="shared" ca="1" si="415"/>
        <v>2.2724090952684571E-51</v>
      </c>
      <c r="AD505" s="18">
        <f t="shared" ca="1" si="415"/>
        <v>3.7107759783939104E-50</v>
      </c>
      <c r="AE505" s="18">
        <f t="shared" ca="1" si="415"/>
        <v>3.9398791782666985E-52</v>
      </c>
      <c r="AF505" s="18">
        <f t="shared" ca="1" si="415"/>
        <v>1.7865213512150273E-51</v>
      </c>
    </row>
    <row r="506" spans="3:32" x14ac:dyDescent="0.15">
      <c r="D506" s="18">
        <f t="shared" ref="D506:D569" si="416">D10</f>
        <v>1.4219000000000001E-2</v>
      </c>
      <c r="E506" s="18">
        <f t="shared" ref="E506:AF506" ca="1" si="417">E420*(E$500*EXP(-E$501*$B$1)+(1-E$500)*EXP(-E$502*$B$1))*4*$C$505*0.0001/$B$5</f>
        <v>3.5462792364199223E-12</v>
      </c>
      <c r="F506" s="18">
        <f t="shared" ca="1" si="417"/>
        <v>1.7855388949787567E-18</v>
      </c>
      <c r="G506" s="18">
        <f t="shared" ca="1" si="417"/>
        <v>4.465340867031129E-28</v>
      </c>
      <c r="H506" s="18">
        <f t="shared" ca="1" si="417"/>
        <v>5.6261771327084274E-29</v>
      </c>
      <c r="I506" s="18">
        <f t="shared" ca="1" si="417"/>
        <v>1.2540628748314019E-28</v>
      </c>
      <c r="J506" s="18">
        <f t="shared" ca="1" si="417"/>
        <v>1.5873732430140939E-33</v>
      </c>
      <c r="K506" s="18">
        <f t="shared" ca="1" si="417"/>
        <v>1.8272059658087767E-34</v>
      </c>
      <c r="L506" s="18">
        <f t="shared" ca="1" si="417"/>
        <v>9.0027191786536733E-34</v>
      </c>
      <c r="M506" s="18">
        <f t="shared" ca="1" si="417"/>
        <v>1.2571725227485728E-35</v>
      </c>
      <c r="N506" s="18">
        <f t="shared" ca="1" si="417"/>
        <v>1.6176227458479633E-42</v>
      </c>
      <c r="O506" s="18">
        <f t="shared" ca="1" si="417"/>
        <v>2.3783198293037303E-43</v>
      </c>
      <c r="P506" s="18">
        <f t="shared" ca="1" si="417"/>
        <v>1.8105318745409641E-42</v>
      </c>
      <c r="Q506" s="18">
        <f t="shared" ca="1" si="417"/>
        <v>2.3161163708738289E-43</v>
      </c>
      <c r="R506" s="18">
        <f t="shared" ca="1" si="417"/>
        <v>1.1419619012447004E-42</v>
      </c>
      <c r="S506" s="18">
        <f t="shared" ca="1" si="417"/>
        <v>2.1594518852592854E-44</v>
      </c>
      <c r="T506" s="18">
        <f t="shared" ca="1" si="417"/>
        <v>1.406291506031639E-43</v>
      </c>
      <c r="U506" s="18">
        <f t="shared" ca="1" si="417"/>
        <v>8.9152699173053829E-45</v>
      </c>
      <c r="V506" s="18">
        <f t="shared" ca="1" si="417"/>
        <v>2.4705768176342519E-44</v>
      </c>
      <c r="W506" s="18">
        <f t="shared" ca="1" si="417"/>
        <v>6.9597897312558642E-45</v>
      </c>
      <c r="X506" s="18">
        <f t="shared" ca="1" si="417"/>
        <v>5.2350470001100817E-51</v>
      </c>
      <c r="Y506" s="18">
        <f t="shared" ca="1" si="417"/>
        <v>4.8021997947197949E-52</v>
      </c>
      <c r="Z506" s="18">
        <f t="shared" ca="1" si="417"/>
        <v>1.2807277791714241E-51</v>
      </c>
      <c r="AA506" s="18">
        <f t="shared" ca="1" si="417"/>
        <v>8.1093824318338932E-52</v>
      </c>
      <c r="AB506" s="18">
        <f t="shared" ca="1" si="417"/>
        <v>1.8299933772240056E-51</v>
      </c>
      <c r="AC506" s="18">
        <f t="shared" ca="1" si="417"/>
        <v>2.2724090451084202E-51</v>
      </c>
      <c r="AD506" s="18">
        <f t="shared" ca="1" si="417"/>
        <v>3.7107759020644101E-50</v>
      </c>
      <c r="AE506" s="18">
        <f t="shared" ca="1" si="417"/>
        <v>3.9398790968221338E-52</v>
      </c>
      <c r="AF506" s="18">
        <f t="shared" ca="1" si="417"/>
        <v>1.7865213158803375E-51</v>
      </c>
    </row>
    <row r="507" spans="3:32" x14ac:dyDescent="0.15">
      <c r="D507" s="18">
        <f t="shared" si="416"/>
        <v>1.7901E-2</v>
      </c>
      <c r="E507" s="18">
        <f t="shared" ref="E507:AF507" ca="1" si="418">E421*(E$500*EXP(-E$501*$B$1)+(1-E$500)*EXP(-E$502*$B$1))*4*$C$505*0.0001/$B$5</f>
        <v>3.5462783981014719E-12</v>
      </c>
      <c r="F507" s="18">
        <f t="shared" ca="1" si="418"/>
        <v>1.7855384615181763E-18</v>
      </c>
      <c r="G507" s="18">
        <f t="shared" ca="1" si="418"/>
        <v>4.465339995184659E-28</v>
      </c>
      <c r="H507" s="18">
        <f t="shared" ca="1" si="418"/>
        <v>5.6261762598531998E-29</v>
      </c>
      <c r="I507" s="18">
        <f t="shared" ca="1" si="418"/>
        <v>1.2540627269418116E-28</v>
      </c>
      <c r="J507" s="18">
        <f t="shared" ca="1" si="418"/>
        <v>1.5873731086208979E-33</v>
      </c>
      <c r="K507" s="18">
        <f t="shared" ca="1" si="418"/>
        <v>1.8272058256089699E-34</v>
      </c>
      <c r="L507" s="18">
        <f t="shared" ca="1" si="418"/>
        <v>9.0027186100315443E-34</v>
      </c>
      <c r="M507" s="18">
        <f t="shared" ca="1" si="418"/>
        <v>1.2571724447263407E-35</v>
      </c>
      <c r="N507" s="18">
        <f t="shared" ca="1" si="418"/>
        <v>1.617622662057819E-42</v>
      </c>
      <c r="O507" s="18">
        <f t="shared" ca="1" si="418"/>
        <v>2.3783197046949247E-43</v>
      </c>
      <c r="P507" s="18">
        <f t="shared" ca="1" si="418"/>
        <v>1.8105317956786571E-42</v>
      </c>
      <c r="Q507" s="18">
        <f t="shared" ca="1" si="418"/>
        <v>2.3161162684398606E-43</v>
      </c>
      <c r="R507" s="18">
        <f t="shared" ca="1" si="418"/>
        <v>1.1419618581359893E-42</v>
      </c>
      <c r="S507" s="18">
        <f t="shared" ca="1" si="418"/>
        <v>2.1594517970806754E-44</v>
      </c>
      <c r="T507" s="18">
        <f t="shared" ca="1" si="418"/>
        <v>1.4062914577028473E-43</v>
      </c>
      <c r="U507" s="18">
        <f t="shared" ca="1" si="418"/>
        <v>8.9152695779898418E-45</v>
      </c>
      <c r="V507" s="18">
        <f t="shared" ca="1" si="418"/>
        <v>2.4705767214456454E-44</v>
      </c>
      <c r="W507" s="18">
        <f t="shared" ca="1" si="418"/>
        <v>6.9597894869969164E-45</v>
      </c>
      <c r="X507" s="18">
        <f t="shared" ca="1" si="418"/>
        <v>5.2350468406943533E-51</v>
      </c>
      <c r="Y507" s="18">
        <f t="shared" ca="1" si="418"/>
        <v>4.8021996312266688E-52</v>
      </c>
      <c r="Z507" s="18">
        <f t="shared" ca="1" si="418"/>
        <v>1.2807277370102529E-51</v>
      </c>
      <c r="AA507" s="18">
        <f t="shared" ca="1" si="418"/>
        <v>8.1093821689174058E-52</v>
      </c>
      <c r="AB507" s="18">
        <f t="shared" ca="1" si="418"/>
        <v>1.8299933209758489E-51</v>
      </c>
      <c r="AC507" s="18">
        <f t="shared" ca="1" si="418"/>
        <v>2.2724089819451896E-51</v>
      </c>
      <c r="AD507" s="18">
        <f t="shared" ca="1" si="418"/>
        <v>3.7107758059477029E-50</v>
      </c>
      <c r="AE507" s="18">
        <f t="shared" ca="1" si="418"/>
        <v>3.9398789942643902E-52</v>
      </c>
      <c r="AF507" s="18">
        <f t="shared" ca="1" si="418"/>
        <v>1.7865212713857005E-51</v>
      </c>
    </row>
    <row r="508" spans="3:32" x14ac:dyDescent="0.15">
      <c r="D508" s="18">
        <f t="shared" si="416"/>
        <v>2.2536E-2</v>
      </c>
      <c r="E508" s="18">
        <f t="shared" ref="E508:AF508" ca="1" si="419">E422*(E$500*EXP(-E$501*$B$1)+(1-E$500)*EXP(-E$502*$B$1))*4*$C$505*0.0001/$B$5</f>
        <v>3.5462773428041921E-12</v>
      </c>
      <c r="F508" s="18">
        <f t="shared" ca="1" si="419"/>
        <v>1.7855379158666168E-18</v>
      </c>
      <c r="G508" s="18">
        <f t="shared" ca="1" si="419"/>
        <v>4.4653388976813549E-28</v>
      </c>
      <c r="H508" s="18">
        <f t="shared" ca="1" si="419"/>
        <v>5.6261751610799601E-29</v>
      </c>
      <c r="I508" s="18">
        <f t="shared" ca="1" si="419"/>
        <v>1.2540625407744792E-28</v>
      </c>
      <c r="J508" s="18">
        <f t="shared" ca="1" si="419"/>
        <v>1.5873729394431774E-33</v>
      </c>
      <c r="K508" s="18">
        <f t="shared" ca="1" si="419"/>
        <v>1.8272056491217311E-34</v>
      </c>
      <c r="L508" s="18">
        <f t="shared" ca="1" si="419"/>
        <v>9.0027178942348659E-34</v>
      </c>
      <c r="M508" s="18">
        <f t="shared" ca="1" si="419"/>
        <v>1.2571723465098831E-35</v>
      </c>
      <c r="N508" s="18">
        <f t="shared" ca="1" si="419"/>
        <v>1.6176225565805558E-42</v>
      </c>
      <c r="O508" s="18">
        <f t="shared" ca="1" si="419"/>
        <v>2.3783195478340446E-43</v>
      </c>
      <c r="P508" s="18">
        <f t="shared" ca="1" si="419"/>
        <v>1.8105316964046749E-42</v>
      </c>
      <c r="Q508" s="18">
        <f t="shared" ca="1" si="419"/>
        <v>2.3161161394932585E-43</v>
      </c>
      <c r="R508" s="18">
        <f t="shared" ca="1" si="419"/>
        <v>1.1419618038695942E-42</v>
      </c>
      <c r="S508" s="18">
        <f t="shared" ca="1" si="419"/>
        <v>2.1594516860790926E-44</v>
      </c>
      <c r="T508" s="18">
        <f t="shared" ca="1" si="419"/>
        <v>1.4062913968652838E-43</v>
      </c>
      <c r="U508" s="18">
        <f t="shared" ca="1" si="419"/>
        <v>8.9152691508503834E-45</v>
      </c>
      <c r="V508" s="18">
        <f t="shared" ca="1" si="419"/>
        <v>2.4705766003608452E-44</v>
      </c>
      <c r="W508" s="18">
        <f t="shared" ca="1" si="419"/>
        <v>6.9597891795172361E-45</v>
      </c>
      <c r="X508" s="18">
        <f t="shared" ca="1" si="419"/>
        <v>5.2350466400175967E-51</v>
      </c>
      <c r="Y508" s="18">
        <f t="shared" ca="1" si="419"/>
        <v>4.8021994254171533E-52</v>
      </c>
      <c r="Z508" s="18">
        <f t="shared" ca="1" si="419"/>
        <v>1.2807276839366467E-51</v>
      </c>
      <c r="AA508" s="18">
        <f t="shared" ca="1" si="419"/>
        <v>8.1093818379511665E-52</v>
      </c>
      <c r="AB508" s="18">
        <f t="shared" ca="1" si="419"/>
        <v>1.8299932501691741E-51</v>
      </c>
      <c r="AC508" s="18">
        <f t="shared" ca="1" si="419"/>
        <v>2.2724089024336364E-51</v>
      </c>
      <c r="AD508" s="18">
        <f t="shared" ca="1" si="419"/>
        <v>3.7107756849534163E-50</v>
      </c>
      <c r="AE508" s="18">
        <f t="shared" ca="1" si="419"/>
        <v>3.9398788651619641E-52</v>
      </c>
      <c r="AF508" s="18">
        <f t="shared" ca="1" si="419"/>
        <v>1.7865212153746763E-51</v>
      </c>
    </row>
    <row r="509" spans="3:32" x14ac:dyDescent="0.15">
      <c r="D509" s="18">
        <f t="shared" si="416"/>
        <v>2.8371E-2</v>
      </c>
      <c r="E509" s="18">
        <f t="shared" ref="E509:AF509" ca="1" si="420">E423*(E$500*EXP(-E$501*$B$1)+(1-E$500)*EXP(-E$502*$B$1))*4*$C$505*0.0001/$B$5</f>
        <v>3.5462760142913935E-12</v>
      </c>
      <c r="F509" s="18">
        <f t="shared" ca="1" si="420"/>
        <v>1.785537228946373E-18</v>
      </c>
      <c r="G509" s="18">
        <f t="shared" ca="1" si="420"/>
        <v>4.4653375160353253E-28</v>
      </c>
      <c r="H509" s="18">
        <f t="shared" ca="1" si="420"/>
        <v>5.6261737778351043E-29</v>
      </c>
      <c r="I509" s="18">
        <f t="shared" ca="1" si="420"/>
        <v>1.254062306408537E-28</v>
      </c>
      <c r="J509" s="18">
        <f t="shared" ca="1" si="420"/>
        <v>1.58737272646543E-33</v>
      </c>
      <c r="K509" s="18">
        <f t="shared" ca="1" si="420"/>
        <v>1.8272054269420401E-34</v>
      </c>
      <c r="L509" s="18">
        <f t="shared" ca="1" si="420"/>
        <v>9.0027169931187577E-34</v>
      </c>
      <c r="M509" s="18">
        <f t="shared" ca="1" si="420"/>
        <v>1.2571722228652265E-35</v>
      </c>
      <c r="N509" s="18">
        <f t="shared" ca="1" si="420"/>
        <v>1.6176224237952719E-42</v>
      </c>
      <c r="O509" s="18">
        <f t="shared" ca="1" si="420"/>
        <v>2.378319350361958E-43</v>
      </c>
      <c r="P509" s="18">
        <f t="shared" ca="1" si="420"/>
        <v>1.8105315714287132E-42</v>
      </c>
      <c r="Q509" s="18">
        <f t="shared" ca="1" si="420"/>
        <v>2.3161159771624384E-43</v>
      </c>
      <c r="R509" s="18">
        <f t="shared" ca="1" si="420"/>
        <v>1.1419617355536531E-42</v>
      </c>
      <c r="S509" s="18">
        <f t="shared" ca="1" si="420"/>
        <v>2.1594515463392488E-44</v>
      </c>
      <c r="T509" s="18">
        <f t="shared" ca="1" si="420"/>
        <v>1.4062913202768965E-43</v>
      </c>
      <c r="U509" s="18">
        <f t="shared" ca="1" si="420"/>
        <v>8.9152686131246987E-45</v>
      </c>
      <c r="V509" s="18">
        <f t="shared" ca="1" si="420"/>
        <v>2.4705764479272625E-44</v>
      </c>
      <c r="W509" s="18">
        <f t="shared" ca="1" si="420"/>
        <v>6.9597887924311962E-45</v>
      </c>
      <c r="X509" s="18">
        <f t="shared" ca="1" si="420"/>
        <v>5.2350463873856904E-51</v>
      </c>
      <c r="Y509" s="18">
        <f t="shared" ca="1" si="420"/>
        <v>4.8021991663236348E-52</v>
      </c>
      <c r="Z509" s="18">
        <f t="shared" ca="1" si="420"/>
        <v>1.280727617122308E-51</v>
      </c>
      <c r="AA509" s="18">
        <f t="shared" ca="1" si="420"/>
        <v>8.1093814212978422E-52</v>
      </c>
      <c r="AB509" s="18">
        <f t="shared" ca="1" si="420"/>
        <v>1.8299931610306713E-51</v>
      </c>
      <c r="AC509" s="18">
        <f t="shared" ca="1" si="420"/>
        <v>2.2724088023365761E-51</v>
      </c>
      <c r="AD509" s="18">
        <f t="shared" ca="1" si="420"/>
        <v>3.7107755326337887E-50</v>
      </c>
      <c r="AE509" s="18">
        <f t="shared" ca="1" si="420"/>
        <v>3.9398787026349505E-52</v>
      </c>
      <c r="AF509" s="18">
        <f t="shared" ca="1" si="420"/>
        <v>1.7865211448624039E-51</v>
      </c>
    </row>
    <row r="510" spans="3:32" x14ac:dyDescent="0.15">
      <c r="D510" s="18">
        <f t="shared" si="416"/>
        <v>3.5716999999999999E-2</v>
      </c>
      <c r="E510" s="18">
        <f t="shared" ref="E510:AF510" ca="1" si="421">E424*(E$500*EXP(-E$501*$B$1)+(1-E$500)*EXP(-E$502*$B$1))*4*$C$505*0.0001/$B$5</f>
        <v>3.5462743417550894E-12</v>
      </c>
      <c r="F510" s="18">
        <f t="shared" ca="1" si="421"/>
        <v>1.7855363641454927E-18</v>
      </c>
      <c r="G510" s="18">
        <f t="shared" ca="1" si="421"/>
        <v>4.4653357766065414E-28</v>
      </c>
      <c r="H510" s="18">
        <f t="shared" ca="1" si="421"/>
        <v>5.6261720363932633E-29</v>
      </c>
      <c r="I510" s="18">
        <f t="shared" ca="1" si="421"/>
        <v>1.2540620113525381E-28</v>
      </c>
      <c r="J510" s="18">
        <f t="shared" ca="1" si="421"/>
        <v>1.5873724583361827E-33</v>
      </c>
      <c r="K510" s="18">
        <f t="shared" ca="1" si="421"/>
        <v>1.8272051472279511E-34</v>
      </c>
      <c r="L510" s="18">
        <f t="shared" ca="1" si="421"/>
        <v>9.0027158586546832E-34</v>
      </c>
      <c r="M510" s="18">
        <f t="shared" ca="1" si="421"/>
        <v>1.2571720672022421E-35</v>
      </c>
      <c r="N510" s="18">
        <f t="shared" ca="1" si="421"/>
        <v>1.6176222566246533E-42</v>
      </c>
      <c r="O510" s="18">
        <f t="shared" ca="1" si="421"/>
        <v>2.3783191017535925E-43</v>
      </c>
      <c r="P510" s="18">
        <f t="shared" ca="1" si="421"/>
        <v>1.8105314140896626E-42</v>
      </c>
      <c r="Q510" s="18">
        <f t="shared" ca="1" si="421"/>
        <v>2.3161157727953269E-43</v>
      </c>
      <c r="R510" s="18">
        <f t="shared" ca="1" si="421"/>
        <v>1.1419616495469885E-42</v>
      </c>
      <c r="S510" s="18">
        <f t="shared" ca="1" si="421"/>
        <v>2.1594513704131383E-44</v>
      </c>
      <c r="T510" s="18">
        <f t="shared" ca="1" si="421"/>
        <v>1.4062912238555997E-43</v>
      </c>
      <c r="U510" s="18">
        <f t="shared" ca="1" si="421"/>
        <v>8.915267936152543E-45</v>
      </c>
      <c r="V510" s="18">
        <f t="shared" ca="1" si="421"/>
        <v>2.4705762560203069E-44</v>
      </c>
      <c r="W510" s="18">
        <f t="shared" ca="1" si="421"/>
        <v>6.9597883051074883E-45</v>
      </c>
      <c r="X510" s="18">
        <f t="shared" ca="1" si="421"/>
        <v>5.235046069333619E-51</v>
      </c>
      <c r="Y510" s="18">
        <f t="shared" ca="1" si="421"/>
        <v>4.802198840136698E-52</v>
      </c>
      <c r="Z510" s="18">
        <f t="shared" ca="1" si="421"/>
        <v>1.2807275330060858E-51</v>
      </c>
      <c r="AA510" s="18">
        <f t="shared" ca="1" si="421"/>
        <v>8.1093808967502793E-52</v>
      </c>
      <c r="AB510" s="18">
        <f t="shared" ca="1" si="421"/>
        <v>1.829993048809358E-51</v>
      </c>
      <c r="AC510" s="18">
        <f t="shared" ca="1" si="421"/>
        <v>2.2724086763189188E-51</v>
      </c>
      <c r="AD510" s="18">
        <f t="shared" ca="1" si="421"/>
        <v>3.7107753408702915E-50</v>
      </c>
      <c r="AE510" s="18">
        <f t="shared" ca="1" si="421"/>
        <v>3.9398784980208588E-52</v>
      </c>
      <c r="AF510" s="18">
        <f t="shared" ca="1" si="421"/>
        <v>1.7865210560906693E-51</v>
      </c>
    </row>
    <row r="511" spans="3:32" x14ac:dyDescent="0.15">
      <c r="D511" s="18">
        <f t="shared" si="416"/>
        <v>4.4964999999999998E-2</v>
      </c>
      <c r="E511" s="18">
        <f t="shared" ref="E511:AF511" ca="1" si="422">E425*(E$500*EXP(-E$501*$B$1)+(1-E$500)*EXP(-E$502*$B$1))*4*$C$505*0.0001/$B$5</f>
        <v>3.5462722361731979E-12</v>
      </c>
      <c r="F511" s="18">
        <f t="shared" ca="1" si="422"/>
        <v>1.7855352754342742E-18</v>
      </c>
      <c r="G511" s="18">
        <f t="shared" ca="1" si="422"/>
        <v>4.465333586812385E-28</v>
      </c>
      <c r="H511" s="18">
        <f t="shared" ca="1" si="422"/>
        <v>5.626169844064596E-29</v>
      </c>
      <c r="I511" s="18">
        <f t="shared" ca="1" si="422"/>
        <v>1.254061639901832E-28</v>
      </c>
      <c r="J511" s="18">
        <f t="shared" ca="1" si="422"/>
        <v>1.5873721207839526E-33</v>
      </c>
      <c r="K511" s="18">
        <f t="shared" ca="1" si="422"/>
        <v>1.8272047950913705E-34</v>
      </c>
      <c r="L511" s="18">
        <f t="shared" ca="1" si="422"/>
        <v>9.0027144304595179E-34</v>
      </c>
      <c r="M511" s="18">
        <f t="shared" ca="1" si="422"/>
        <v>1.2571718712355903E-35</v>
      </c>
      <c r="N511" s="18">
        <f t="shared" ca="1" si="422"/>
        <v>1.6176220461708487E-42</v>
      </c>
      <c r="O511" s="18">
        <f t="shared" ca="1" si="422"/>
        <v>2.3783187887764957E-43</v>
      </c>
      <c r="P511" s="18">
        <f t="shared" ca="1" si="422"/>
        <v>1.8105312160129742E-42</v>
      </c>
      <c r="Q511" s="18">
        <f t="shared" ca="1" si="422"/>
        <v>2.3161155155142535E-43</v>
      </c>
      <c r="R511" s="18">
        <f t="shared" ca="1" si="422"/>
        <v>1.1419615412718004E-42</v>
      </c>
      <c r="S511" s="18">
        <f t="shared" ca="1" si="422"/>
        <v>2.159451148936904E-44</v>
      </c>
      <c r="T511" s="18">
        <f t="shared" ca="1" si="422"/>
        <v>1.4062911024692655E-43</v>
      </c>
      <c r="U511" s="18">
        <f t="shared" ca="1" si="422"/>
        <v>8.9152670839012711E-45</v>
      </c>
      <c r="V511" s="18">
        <f t="shared" ca="1" si="422"/>
        <v>2.4705760144255274E-44</v>
      </c>
      <c r="W511" s="18">
        <f t="shared" ca="1" si="422"/>
        <v>6.9597876916077423E-45</v>
      </c>
      <c r="X511" s="18">
        <f t="shared" ca="1" si="422"/>
        <v>5.2350456689326822E-51</v>
      </c>
      <c r="Y511" s="18">
        <f t="shared" ca="1" si="422"/>
        <v>4.8021984294946453E-52</v>
      </c>
      <c r="Z511" s="18">
        <f t="shared" ca="1" si="422"/>
        <v>1.2807274271108164E-51</v>
      </c>
      <c r="AA511" s="18">
        <f t="shared" ca="1" si="422"/>
        <v>8.1093802363887994E-52</v>
      </c>
      <c r="AB511" s="18">
        <f t="shared" ca="1" si="422"/>
        <v>1.8299929075321218E-51</v>
      </c>
      <c r="AC511" s="18">
        <f t="shared" ca="1" si="422"/>
        <v>2.2724085176732444E-51</v>
      </c>
      <c r="AD511" s="18">
        <f t="shared" ca="1" si="422"/>
        <v>3.7107750994560957E-50</v>
      </c>
      <c r="AE511" s="18">
        <f t="shared" ca="1" si="422"/>
        <v>3.9398782404288336E-52</v>
      </c>
      <c r="AF511" s="18">
        <f t="shared" ca="1" si="422"/>
        <v>1.7865209443344805E-51</v>
      </c>
    </row>
    <row r="512" spans="3:32" x14ac:dyDescent="0.15">
      <c r="D512" s="18">
        <f t="shared" si="416"/>
        <v>5.6606999999999998E-2</v>
      </c>
      <c r="E512" s="18">
        <f t="shared" ref="E512:AF512" ca="1" si="423">E426*(E$500*EXP(-E$501*$B$1)+(1-E$500)*EXP(-E$502*$B$1))*4*$C$505*0.0001/$B$5</f>
        <v>3.5462695855285335E-12</v>
      </c>
      <c r="F512" s="18">
        <f t="shared" ca="1" si="423"/>
        <v>1.7855339048931761E-18</v>
      </c>
      <c r="G512" s="18">
        <f t="shared" ca="1" si="423"/>
        <v>4.4653308301553274E-28</v>
      </c>
      <c r="H512" s="18">
        <f t="shared" ca="1" si="423"/>
        <v>5.6261670842164575E-29</v>
      </c>
      <c r="I512" s="18">
        <f t="shared" ca="1" si="423"/>
        <v>1.2540611722950865E-28</v>
      </c>
      <c r="J512" s="18">
        <f t="shared" ca="1" si="423"/>
        <v>1.5873716958508016E-33</v>
      </c>
      <c r="K512" s="18">
        <f t="shared" ca="1" si="423"/>
        <v>1.8272043517984618E-34</v>
      </c>
      <c r="L512" s="18">
        <f t="shared" ca="1" si="423"/>
        <v>9.0027126325525054E-34</v>
      </c>
      <c r="M512" s="18">
        <f t="shared" ca="1" si="423"/>
        <v>1.2571716245397444E-35</v>
      </c>
      <c r="N512" s="18">
        <f t="shared" ca="1" si="423"/>
        <v>1.6176217812376063E-42</v>
      </c>
      <c r="O512" s="18">
        <f t="shared" ca="1" si="423"/>
        <v>2.3783183947801027E-43</v>
      </c>
      <c r="P512" s="18">
        <f t="shared" ca="1" si="423"/>
        <v>1.8105309666608563E-42</v>
      </c>
      <c r="Q512" s="18">
        <f t="shared" ca="1" si="423"/>
        <v>2.3161151916317054E-43</v>
      </c>
      <c r="R512" s="18">
        <f t="shared" ca="1" si="423"/>
        <v>1.1419614049677875E-42</v>
      </c>
      <c r="S512" s="18">
        <f t="shared" ca="1" si="423"/>
        <v>2.1594508701278704E-44</v>
      </c>
      <c r="T512" s="18">
        <f t="shared" ca="1" si="423"/>
        <v>1.4062909496600567E-43</v>
      </c>
      <c r="U512" s="18">
        <f t="shared" ca="1" si="423"/>
        <v>8.9152660110306299E-45</v>
      </c>
      <c r="V512" s="18">
        <f t="shared" ca="1" si="423"/>
        <v>2.4705757102899288E-44</v>
      </c>
      <c r="W512" s="18">
        <f t="shared" ca="1" si="423"/>
        <v>6.9597869192934042E-45</v>
      </c>
      <c r="X512" s="18">
        <f t="shared" ca="1" si="423"/>
        <v>5.2350451648813153E-51</v>
      </c>
      <c r="Y512" s="18">
        <f t="shared" ca="1" si="423"/>
        <v>4.8021979125510841E-52</v>
      </c>
      <c r="Z512" s="18">
        <f t="shared" ca="1" si="423"/>
        <v>1.2807272938027874E-51</v>
      </c>
      <c r="AA512" s="18">
        <f t="shared" ca="1" si="423"/>
        <v>8.1093794050817958E-52</v>
      </c>
      <c r="AB512" s="18">
        <f t="shared" ca="1" si="423"/>
        <v>1.8299927296829133E-51</v>
      </c>
      <c r="AC512" s="18">
        <f t="shared" ca="1" si="423"/>
        <v>2.2724083179595034E-51</v>
      </c>
      <c r="AD512" s="18">
        <f t="shared" ca="1" si="423"/>
        <v>3.7107747955478135E-50</v>
      </c>
      <c r="AE512" s="18">
        <f t="shared" ca="1" si="423"/>
        <v>3.9398779161548242E-52</v>
      </c>
      <c r="AF512" s="18">
        <f t="shared" ca="1" si="423"/>
        <v>1.7865208036483402E-51</v>
      </c>
    </row>
    <row r="513" spans="4:32" x14ac:dyDescent="0.15">
      <c r="D513" s="18">
        <f t="shared" si="416"/>
        <v>7.1263999999999994E-2</v>
      </c>
      <c r="E513" s="18">
        <f t="shared" ref="E513:AF513" ca="1" si="424">E427*(E$500*EXP(-E$501*$B$1)+(1-E$500)*EXP(-E$502*$B$1))*4*$C$505*0.0001/$B$5</f>
        <v>3.5462662484340318E-12</v>
      </c>
      <c r="F513" s="18">
        <f t="shared" ca="1" si="424"/>
        <v>1.7855321794166928E-18</v>
      </c>
      <c r="G513" s="18">
        <f t="shared" ca="1" si="424"/>
        <v>4.4653273595932242E-28</v>
      </c>
      <c r="H513" s="18">
        <f t="shared" ca="1" si="424"/>
        <v>5.6261636096361235E-29</v>
      </c>
      <c r="I513" s="18">
        <f t="shared" ca="1" si="424"/>
        <v>1.2540605835896889E-28</v>
      </c>
      <c r="J513" s="18">
        <f t="shared" ca="1" si="424"/>
        <v>1.5873711608703352E-33</v>
      </c>
      <c r="K513" s="18">
        <f t="shared" ca="1" si="424"/>
        <v>1.8272037937034741E-34</v>
      </c>
      <c r="L513" s="18">
        <f t="shared" ca="1" si="424"/>
        <v>9.0027103690312147E-34</v>
      </c>
      <c r="M513" s="18">
        <f t="shared" ca="1" si="424"/>
        <v>1.2571713139556649E-35</v>
      </c>
      <c r="N513" s="18">
        <f t="shared" ca="1" si="424"/>
        <v>1.6176214476930556E-42</v>
      </c>
      <c r="O513" s="18">
        <f t="shared" ca="1" si="424"/>
        <v>2.3783178987481753E-43</v>
      </c>
      <c r="P513" s="18">
        <f t="shared" ca="1" si="424"/>
        <v>1.8105306527325619E-42</v>
      </c>
      <c r="Q513" s="18">
        <f t="shared" ca="1" si="424"/>
        <v>2.3161147838714057E-43</v>
      </c>
      <c r="R513" s="18">
        <f t="shared" ca="1" si="424"/>
        <v>1.1419612333643204E-42</v>
      </c>
      <c r="S513" s="18">
        <f t="shared" ca="1" si="424"/>
        <v>2.1594505191140259E-44</v>
      </c>
      <c r="T513" s="18">
        <f t="shared" ca="1" si="424"/>
        <v>1.406290757276947E-43</v>
      </c>
      <c r="U513" s="18">
        <f t="shared" ca="1" si="424"/>
        <v>8.9152646603123394E-45</v>
      </c>
      <c r="V513" s="18">
        <f t="shared" ca="1" si="424"/>
        <v>2.4705753273905424E-44</v>
      </c>
      <c r="W513" s="18">
        <f t="shared" ca="1" si="424"/>
        <v>6.9597859469682411E-45</v>
      </c>
      <c r="X513" s="18">
        <f t="shared" ca="1" si="424"/>
        <v>5.2350445302927478E-51</v>
      </c>
      <c r="Y513" s="18">
        <f t="shared" ca="1" si="424"/>
        <v>4.8021972617315719E-52</v>
      </c>
      <c r="Z513" s="18">
        <f t="shared" ca="1" si="424"/>
        <v>1.280727125971192E-51</v>
      </c>
      <c r="AA513" s="18">
        <f t="shared" ca="1" si="424"/>
        <v>8.1093783584862803E-52</v>
      </c>
      <c r="AB513" s="18">
        <f t="shared" ca="1" si="424"/>
        <v>1.8299925057750442E-51</v>
      </c>
      <c r="AC513" s="18">
        <f t="shared" ca="1" si="424"/>
        <v>2.2724080665246923E-51</v>
      </c>
      <c r="AD513" s="18">
        <f t="shared" ca="1" si="424"/>
        <v>3.7107744129346008E-50</v>
      </c>
      <c r="AE513" s="18">
        <f t="shared" ca="1" si="424"/>
        <v>3.9398775079016501E-52</v>
      </c>
      <c r="AF513" s="18">
        <f t="shared" ca="1" si="424"/>
        <v>1.7865206265278735E-51</v>
      </c>
    </row>
    <row r="514" spans="4:32" x14ac:dyDescent="0.15">
      <c r="D514" s="18">
        <f t="shared" si="416"/>
        <v>8.9716000000000004E-2</v>
      </c>
      <c r="E514" s="18">
        <f t="shared" ref="E514:AF514" ca="1" si="425">E428*(E$500*EXP(-E$501*$B$1)+(1-E$500)*EXP(-E$502*$B$1))*4*$C$505*0.0001/$B$5</f>
        <v>3.5462620473029379E-12</v>
      </c>
      <c r="F514" s="18">
        <f t="shared" ca="1" si="425"/>
        <v>1.7855300071819394E-18</v>
      </c>
      <c r="G514" s="18">
        <f t="shared" ca="1" si="425"/>
        <v>4.4653229904360928E-28</v>
      </c>
      <c r="H514" s="18">
        <f t="shared" ca="1" si="425"/>
        <v>5.6261592354192069E-29</v>
      </c>
      <c r="I514" s="18">
        <f t="shared" ca="1" si="425"/>
        <v>1.2540598424568326E-28</v>
      </c>
      <c r="J514" s="18">
        <f t="shared" ca="1" si="425"/>
        <v>1.5873704873727274E-33</v>
      </c>
      <c r="K514" s="18">
        <f t="shared" ca="1" si="425"/>
        <v>1.8272030911064928E-34</v>
      </c>
      <c r="L514" s="18">
        <f t="shared" ca="1" si="425"/>
        <v>9.0027075194386202E-34</v>
      </c>
      <c r="M514" s="18">
        <f t="shared" ca="1" si="425"/>
        <v>1.2571709229550916E-35</v>
      </c>
      <c r="N514" s="18">
        <f t="shared" ca="1" si="425"/>
        <v>1.6176210277870704E-42</v>
      </c>
      <c r="O514" s="18">
        <f t="shared" ca="1" si="425"/>
        <v>2.3783172742835321E-43</v>
      </c>
      <c r="P514" s="18">
        <f t="shared" ca="1" si="425"/>
        <v>1.8105302575218509E-42</v>
      </c>
      <c r="Q514" s="18">
        <f t="shared" ca="1" si="425"/>
        <v>2.3161142705336734E-43</v>
      </c>
      <c r="R514" s="18">
        <f t="shared" ca="1" si="425"/>
        <v>1.1419610173292182E-42</v>
      </c>
      <c r="S514" s="18">
        <f t="shared" ca="1" si="425"/>
        <v>2.1594500772155543E-44</v>
      </c>
      <c r="T514" s="18">
        <f t="shared" ca="1" si="425"/>
        <v>1.4062905150819223E-43</v>
      </c>
      <c r="U514" s="18">
        <f t="shared" ca="1" si="425"/>
        <v>8.9152629598655912E-45</v>
      </c>
      <c r="V514" s="18">
        <f t="shared" ca="1" si="425"/>
        <v>2.4705748453507124E-44</v>
      </c>
      <c r="W514" s="18">
        <f t="shared" ca="1" si="425"/>
        <v>6.9597847228882543E-45</v>
      </c>
      <c r="X514" s="18">
        <f t="shared" ca="1" si="425"/>
        <v>5.235043731396276E-51</v>
      </c>
      <c r="Y514" s="18">
        <f t="shared" ca="1" si="425"/>
        <v>4.8021964424016291E-52</v>
      </c>
      <c r="Z514" s="18">
        <f t="shared" ca="1" si="425"/>
        <v>1.2807269146845677E-51</v>
      </c>
      <c r="AA514" s="18">
        <f t="shared" ca="1" si="425"/>
        <v>8.1093770409058475E-52</v>
      </c>
      <c r="AB514" s="18">
        <f t="shared" ca="1" si="425"/>
        <v>1.8299922238928525E-51</v>
      </c>
      <c r="AC514" s="18">
        <f t="shared" ca="1" si="425"/>
        <v>2.272407749988286E-51</v>
      </c>
      <c r="AD514" s="18">
        <f t="shared" ca="1" si="425"/>
        <v>3.710773931254983E-50</v>
      </c>
      <c r="AE514" s="18">
        <f t="shared" ca="1" si="425"/>
        <v>3.9398769939433552E-52</v>
      </c>
      <c r="AF514" s="18">
        <f t="shared" ca="1" si="425"/>
        <v>1.7865204035472977E-51</v>
      </c>
    </row>
    <row r="515" spans="4:32" x14ac:dyDescent="0.15">
      <c r="D515" s="18">
        <f t="shared" si="416"/>
        <v>0.11294999999999999</v>
      </c>
      <c r="E515" s="18">
        <f t="shared" ref="E515:AF515" ca="1" si="426">E429*(E$500*EXP(-E$501*$B$1)+(1-E$500)*EXP(-E$502*$B$1))*4*$C$505*0.0001/$B$5</f>
        <v>3.5462567574210097E-12</v>
      </c>
      <c r="F515" s="18">
        <f t="shared" ca="1" si="426"/>
        <v>1.7855272719983347E-18</v>
      </c>
      <c r="G515" s="18">
        <f t="shared" ca="1" si="426"/>
        <v>4.4653174889812424E-28</v>
      </c>
      <c r="H515" s="18">
        <f t="shared" ca="1" si="426"/>
        <v>5.6261537275915085E-29</v>
      </c>
      <c r="I515" s="18">
        <f t="shared" ca="1" si="426"/>
        <v>1.2540589092536354E-28</v>
      </c>
      <c r="J515" s="18">
        <f t="shared" ca="1" si="426"/>
        <v>1.5873696393327692E-33</v>
      </c>
      <c r="K515" s="18">
        <f t="shared" ca="1" si="426"/>
        <v>1.8272022064257749E-34</v>
      </c>
      <c r="L515" s="18">
        <f t="shared" ca="1" si="426"/>
        <v>9.0027039313505001E-34</v>
      </c>
      <c r="M515" s="18">
        <f t="shared" ca="1" si="426"/>
        <v>1.2571704306234753E-35</v>
      </c>
      <c r="N515" s="18">
        <f t="shared" ca="1" si="426"/>
        <v>1.6176204990589227E-42</v>
      </c>
      <c r="O515" s="18">
        <f t="shared" ca="1" si="426"/>
        <v>2.3783164879836543E-43</v>
      </c>
      <c r="P515" s="18">
        <f t="shared" ca="1" si="426"/>
        <v>1.8105297598889372E-42</v>
      </c>
      <c r="Q515" s="18">
        <f t="shared" ca="1" si="426"/>
        <v>2.3161136241601262E-43</v>
      </c>
      <c r="R515" s="18">
        <f t="shared" ca="1" si="426"/>
        <v>1.1419607453067774E-42</v>
      </c>
      <c r="S515" s="18">
        <f t="shared" ca="1" si="426"/>
        <v>2.1594495207953349E-44</v>
      </c>
      <c r="T515" s="18">
        <f t="shared" ca="1" si="426"/>
        <v>1.4062902101199969E-43</v>
      </c>
      <c r="U515" s="18">
        <f t="shared" ca="1" si="426"/>
        <v>8.915260818733543E-45</v>
      </c>
      <c r="V515" s="18">
        <f t="shared" ca="1" si="426"/>
        <v>2.4705742383861533E-44</v>
      </c>
      <c r="W515" s="18">
        <f t="shared" ca="1" si="426"/>
        <v>6.959783181577487E-45</v>
      </c>
      <c r="X515" s="18">
        <f t="shared" ca="1" si="426"/>
        <v>5.2350427254588955E-51</v>
      </c>
      <c r="Y515" s="18">
        <f t="shared" ca="1" si="426"/>
        <v>4.8021954107352915E-52</v>
      </c>
      <c r="Z515" s="18">
        <f t="shared" ca="1" si="426"/>
        <v>1.280726648641211E-51</v>
      </c>
      <c r="AA515" s="18">
        <f t="shared" ca="1" si="426"/>
        <v>8.1093753818630804E-52</v>
      </c>
      <c r="AB515" s="18">
        <f t="shared" ca="1" si="426"/>
        <v>1.8299918689584711E-51</v>
      </c>
      <c r="AC515" s="18">
        <f t="shared" ca="1" si="426"/>
        <v>2.2724073514187192E-51</v>
      </c>
      <c r="AD515" s="18">
        <f t="shared" ca="1" si="426"/>
        <v>3.7107733247439525E-50</v>
      </c>
      <c r="AE515" s="18">
        <f t="shared" ca="1" si="426"/>
        <v>3.939876346788345E-52</v>
      </c>
      <c r="AF515" s="18">
        <f t="shared" ca="1" si="426"/>
        <v>1.7865201227793645E-51</v>
      </c>
    </row>
    <row r="516" spans="4:32" x14ac:dyDescent="0.15">
      <c r="D516" s="18">
        <f t="shared" si="416"/>
        <v>0.14219000000000001</v>
      </c>
      <c r="E516" s="18">
        <f t="shared" ref="E516:AF516" ca="1" si="427">E430*(E$500*EXP(-E$501*$B$1)+(1-E$500)*EXP(-E$502*$B$1))*4*$C$505*0.0001/$B$5</f>
        <v>3.5462501001173912E-12</v>
      </c>
      <c r="F516" s="18">
        <f t="shared" ca="1" si="427"/>
        <v>1.7855238297765833E-18</v>
      </c>
      <c r="G516" s="18">
        <f t="shared" ca="1" si="427"/>
        <v>4.4653105654107569E-28</v>
      </c>
      <c r="H516" s="18">
        <f t="shared" ca="1" si="427"/>
        <v>5.6261467959978801E-29</v>
      </c>
      <c r="I516" s="18">
        <f t="shared" ca="1" si="427"/>
        <v>1.2540577348182938E-28</v>
      </c>
      <c r="J516" s="18">
        <f t="shared" ca="1" si="427"/>
        <v>1.5873685720749645E-33</v>
      </c>
      <c r="K516" s="18">
        <f t="shared" ca="1" si="427"/>
        <v>1.8272010930554904E-34</v>
      </c>
      <c r="L516" s="18">
        <f t="shared" ca="1" si="427"/>
        <v>9.0026994157426801E-34</v>
      </c>
      <c r="M516" s="18">
        <f t="shared" ca="1" si="427"/>
        <v>1.2571698110242745E-35</v>
      </c>
      <c r="N516" s="18">
        <f t="shared" ca="1" si="427"/>
        <v>1.6176198336546342E-42</v>
      </c>
      <c r="O516" s="18">
        <f t="shared" ca="1" si="427"/>
        <v>2.3783154984253626E-43</v>
      </c>
      <c r="P516" s="18">
        <f t="shared" ca="1" si="427"/>
        <v>1.8105291336179424E-42</v>
      </c>
      <c r="Q516" s="18">
        <f t="shared" ca="1" si="427"/>
        <v>2.3161128106990628E-43</v>
      </c>
      <c r="R516" s="18">
        <f t="shared" ca="1" si="427"/>
        <v>1.1419604029665374E-42</v>
      </c>
      <c r="S516" s="18">
        <f t="shared" ca="1" si="427"/>
        <v>2.159448820540504E-44</v>
      </c>
      <c r="T516" s="18">
        <f t="shared" ca="1" si="427"/>
        <v>1.4062898263253849E-43</v>
      </c>
      <c r="U516" s="18">
        <f t="shared" ca="1" si="427"/>
        <v>8.9152581241188231E-45</v>
      </c>
      <c r="V516" s="18">
        <f t="shared" ca="1" si="427"/>
        <v>2.4705734745212357E-44</v>
      </c>
      <c r="W516" s="18">
        <f t="shared" ca="1" si="427"/>
        <v>6.9597812418377795E-45</v>
      </c>
      <c r="X516" s="18">
        <f t="shared" ca="1" si="427"/>
        <v>5.2350414594866125E-51</v>
      </c>
      <c r="Y516" s="18">
        <f t="shared" ca="1" si="427"/>
        <v>4.8021941123831482E-52</v>
      </c>
      <c r="Z516" s="18">
        <f t="shared" ca="1" si="427"/>
        <v>1.2807263138256187E-51</v>
      </c>
      <c r="AA516" s="18">
        <f t="shared" ca="1" si="427"/>
        <v>8.109373293957677E-52</v>
      </c>
      <c r="AB516" s="18">
        <f t="shared" ca="1" si="427"/>
        <v>1.8299914222735094E-51</v>
      </c>
      <c r="AC516" s="18">
        <f t="shared" ca="1" si="427"/>
        <v>2.2724068498188842E-51</v>
      </c>
      <c r="AD516" s="18">
        <f t="shared" ca="1" si="427"/>
        <v>3.7107725614497299E-50</v>
      </c>
      <c r="AE516" s="18">
        <f t="shared" ca="1" si="427"/>
        <v>3.9398755323436715E-52</v>
      </c>
      <c r="AF516" s="18">
        <f t="shared" ca="1" si="427"/>
        <v>1.7865197694328833E-51</v>
      </c>
    </row>
    <row r="517" spans="4:32" x14ac:dyDescent="0.15">
      <c r="D517" s="18">
        <f t="shared" si="416"/>
        <v>0.17901</v>
      </c>
      <c r="E517" s="18">
        <f t="shared" ref="E517:AF517" ca="1" si="428">E431*(E$500*EXP(-E$501*$B$1)+(1-E$500)*EXP(-E$502*$B$1))*4*$C$505*0.0001/$B$5</f>
        <v>3.5462417170390892E-12</v>
      </c>
      <c r="F517" s="18">
        <f t="shared" ca="1" si="428"/>
        <v>1.7855194952270159E-18</v>
      </c>
      <c r="G517" s="18">
        <f t="shared" ca="1" si="428"/>
        <v>4.4653018470366161E-28</v>
      </c>
      <c r="H517" s="18">
        <f t="shared" ca="1" si="428"/>
        <v>5.6261380675161706E-29</v>
      </c>
      <c r="I517" s="18">
        <f t="shared" ca="1" si="428"/>
        <v>1.2540562559315561E-28</v>
      </c>
      <c r="J517" s="18">
        <f t="shared" ca="1" si="428"/>
        <v>1.5873672281491119E-33</v>
      </c>
      <c r="K517" s="18">
        <f t="shared" ca="1" si="428"/>
        <v>1.8271996910631586E-34</v>
      </c>
      <c r="L517" s="18">
        <f t="shared" ca="1" si="428"/>
        <v>9.0026937295405642E-34</v>
      </c>
      <c r="M517" s="18">
        <f t="shared" ca="1" si="428"/>
        <v>1.2571690308045349E-35</v>
      </c>
      <c r="N517" s="18">
        <f t="shared" ca="1" si="428"/>
        <v>1.617618995755504E-42</v>
      </c>
      <c r="O517" s="18">
        <f t="shared" ca="1" si="428"/>
        <v>2.3783142523407961E-43</v>
      </c>
      <c r="P517" s="18">
        <f t="shared" ca="1" si="428"/>
        <v>1.8105283449966865E-42</v>
      </c>
      <c r="Q517" s="18">
        <f t="shared" ca="1" si="428"/>
        <v>2.3161117863618382E-43</v>
      </c>
      <c r="R517" s="18">
        <f t="shared" ca="1" si="428"/>
        <v>1.1419599718802928E-42</v>
      </c>
      <c r="S517" s="18">
        <f t="shared" ca="1" si="428"/>
        <v>2.1594479387562907E-44</v>
      </c>
      <c r="T517" s="18">
        <f t="shared" ca="1" si="428"/>
        <v>1.4062893430383977E-43</v>
      </c>
      <c r="U517" s="18">
        <f t="shared" ca="1" si="428"/>
        <v>8.9152547309700869E-45</v>
      </c>
      <c r="V517" s="18">
        <f t="shared" ca="1" si="428"/>
        <v>2.4705725126370805E-44</v>
      </c>
      <c r="W517" s="18">
        <f t="shared" ca="1" si="428"/>
        <v>6.9597787992527701E-45</v>
      </c>
      <c r="X517" s="18">
        <f t="shared" ca="1" si="428"/>
        <v>5.2350398653319254E-51</v>
      </c>
      <c r="Y517" s="18">
        <f t="shared" ca="1" si="428"/>
        <v>4.8021924774547574E-52</v>
      </c>
      <c r="Z517" s="18">
        <f t="shared" ca="1" si="428"/>
        <v>1.2807258922146288E-51</v>
      </c>
      <c r="AA517" s="18">
        <f t="shared" ca="1" si="428"/>
        <v>8.109370664797338E-52</v>
      </c>
      <c r="AB517" s="18">
        <f t="shared" ca="1" si="428"/>
        <v>1.8299908597928617E-51</v>
      </c>
      <c r="AC517" s="18">
        <f t="shared" ca="1" si="428"/>
        <v>2.272406218187559E-51</v>
      </c>
      <c r="AD517" s="18">
        <f t="shared" ca="1" si="428"/>
        <v>3.710771600284026E-50</v>
      </c>
      <c r="AE517" s="18">
        <f t="shared" ca="1" si="428"/>
        <v>3.9398745067676316E-52</v>
      </c>
      <c r="AF517" s="18">
        <f t="shared" ca="1" si="428"/>
        <v>1.7865193244871429E-51</v>
      </c>
    </row>
    <row r="518" spans="4:32" x14ac:dyDescent="0.15">
      <c r="D518" s="18">
        <f t="shared" si="416"/>
        <v>0.22536</v>
      </c>
      <c r="E518" s="18">
        <f t="shared" ref="E518:AF518" ca="1" si="429">E432*(E$500*EXP(-E$501*$B$1)+(1-E$500)*EXP(-E$502*$B$1))*4*$C$505*0.0001/$B$5</f>
        <v>3.5462311642345345E-12</v>
      </c>
      <c r="F518" s="18">
        <f t="shared" ca="1" si="429"/>
        <v>1.7855140388005377E-18</v>
      </c>
      <c r="G518" s="18">
        <f t="shared" ca="1" si="429"/>
        <v>4.4652908721470122E-28</v>
      </c>
      <c r="H518" s="18">
        <f t="shared" ca="1" si="429"/>
        <v>5.6261270798957035E-29</v>
      </c>
      <c r="I518" s="18">
        <f t="shared" ca="1" si="429"/>
        <v>1.2540543942727279E-28</v>
      </c>
      <c r="J518" s="18">
        <f t="shared" ca="1" si="429"/>
        <v>1.5873655363815437E-33</v>
      </c>
      <c r="K518" s="18">
        <f t="shared" ca="1" si="429"/>
        <v>1.8271979261997956E-34</v>
      </c>
      <c r="L518" s="18">
        <f t="shared" ca="1" si="429"/>
        <v>9.0026865716043582E-34</v>
      </c>
      <c r="M518" s="18">
        <f t="shared" ca="1" si="429"/>
        <v>1.2571680486440017E-35</v>
      </c>
      <c r="N518" s="18">
        <f t="shared" ca="1" si="429"/>
        <v>1.6176179409865308E-42</v>
      </c>
      <c r="O518" s="18">
        <f t="shared" ca="1" si="429"/>
        <v>2.3783126837374952E-43</v>
      </c>
      <c r="P518" s="18">
        <f t="shared" ca="1" si="429"/>
        <v>1.8105273522598384E-42</v>
      </c>
      <c r="Q518" s="18">
        <f t="shared" ca="1" si="429"/>
        <v>2.3161104968996531E-43</v>
      </c>
      <c r="R518" s="18">
        <f t="shared" ca="1" si="429"/>
        <v>1.1419594292177232E-42</v>
      </c>
      <c r="S518" s="18">
        <f t="shared" ca="1" si="429"/>
        <v>2.1594468287434546E-44</v>
      </c>
      <c r="T518" s="18">
        <f t="shared" ca="1" si="429"/>
        <v>1.4062887346641467E-43</v>
      </c>
      <c r="U518" s="18">
        <f t="shared" ca="1" si="429"/>
        <v>8.9152504595862371E-45</v>
      </c>
      <c r="V518" s="18">
        <f t="shared" ca="1" si="429"/>
        <v>2.4705713017923171E-44</v>
      </c>
      <c r="W518" s="18">
        <f t="shared" ca="1" si="429"/>
        <v>6.9597757244630757E-45</v>
      </c>
      <c r="X518" s="18">
        <f t="shared" ca="1" si="429"/>
        <v>5.2350378585683615E-51</v>
      </c>
      <c r="Y518" s="18">
        <f t="shared" ca="1" si="429"/>
        <v>4.8021904193642468E-52</v>
      </c>
      <c r="Z518" s="18">
        <f t="shared" ca="1" si="429"/>
        <v>1.2807253614797135E-51</v>
      </c>
      <c r="AA518" s="18">
        <f t="shared" ca="1" si="429"/>
        <v>8.1093673551416587E-52</v>
      </c>
      <c r="AB518" s="18">
        <f t="shared" ca="1" si="429"/>
        <v>1.8299901517275263E-51</v>
      </c>
      <c r="AC518" s="18">
        <f t="shared" ca="1" si="429"/>
        <v>2.272405423073509E-51</v>
      </c>
      <c r="AD518" s="18">
        <f t="shared" ca="1" si="429"/>
        <v>3.7107703903434642E-50</v>
      </c>
      <c r="AE518" s="18">
        <f t="shared" ca="1" si="429"/>
        <v>3.9398732157456251E-52</v>
      </c>
      <c r="AF518" s="18">
        <f t="shared" ca="1" si="429"/>
        <v>1.7865187643777737E-51</v>
      </c>
    </row>
    <row r="519" spans="4:32" x14ac:dyDescent="0.15">
      <c r="D519" s="18">
        <f t="shared" si="416"/>
        <v>0.28371000000000002</v>
      </c>
      <c r="E519" s="18">
        <f t="shared" ref="E519:AF519" ca="1" si="430">E433*(E$500*EXP(-E$501*$B$1)+(1-E$500)*EXP(-E$502*$B$1))*4*$C$505*0.0001/$B$5</f>
        <v>3.5462178793732334E-12</v>
      </c>
      <c r="F519" s="18">
        <f t="shared" ca="1" si="430"/>
        <v>1.7855071697392795E-18</v>
      </c>
      <c r="G519" s="18">
        <f t="shared" ca="1" si="430"/>
        <v>4.4652770559139994E-28</v>
      </c>
      <c r="H519" s="18">
        <f t="shared" ca="1" si="430"/>
        <v>5.6261132476243678E-29</v>
      </c>
      <c r="I519" s="18">
        <f t="shared" ca="1" si="430"/>
        <v>1.2540520506362857E-28</v>
      </c>
      <c r="J519" s="18">
        <f t="shared" ca="1" si="430"/>
        <v>1.5873634066193874E-33</v>
      </c>
      <c r="K519" s="18">
        <f t="shared" ca="1" si="430"/>
        <v>1.8271957044171459E-34</v>
      </c>
      <c r="L519" s="18">
        <f t="shared" ca="1" si="430"/>
        <v>9.0026775604918671E-34</v>
      </c>
      <c r="M519" s="18">
        <f t="shared" ca="1" si="430"/>
        <v>1.2571668122039055E-35</v>
      </c>
      <c r="N519" s="18">
        <f t="shared" ca="1" si="430"/>
        <v>1.6176166131395429E-42</v>
      </c>
      <c r="O519" s="18">
        <f t="shared" ca="1" si="430"/>
        <v>2.37831070902529E-43</v>
      </c>
      <c r="P519" s="18">
        <f t="shared" ca="1" si="430"/>
        <v>1.8105261025048093E-42</v>
      </c>
      <c r="Q519" s="18">
        <f t="shared" ca="1" si="430"/>
        <v>2.3161088735975051E-43</v>
      </c>
      <c r="R519" s="18">
        <f t="shared" ca="1" si="430"/>
        <v>1.1419587460604972E-42</v>
      </c>
      <c r="S519" s="18">
        <f t="shared" ca="1" si="430"/>
        <v>2.1594454313497435E-44</v>
      </c>
      <c r="T519" s="18">
        <f t="shared" ca="1" si="430"/>
        <v>1.406287968782512E-43</v>
      </c>
      <c r="U519" s="18">
        <f t="shared" ca="1" si="430"/>
        <v>8.9152450823463597E-45</v>
      </c>
      <c r="V519" s="18">
        <f t="shared" ca="1" si="430"/>
        <v>2.4705697774613563E-44</v>
      </c>
      <c r="W519" s="18">
        <f t="shared" ca="1" si="430"/>
        <v>6.9597718536139112E-45</v>
      </c>
      <c r="X519" s="18">
        <f t="shared" ca="1" si="430"/>
        <v>5.2350353322558393E-51</v>
      </c>
      <c r="Y519" s="18">
        <f t="shared" ca="1" si="430"/>
        <v>4.8021878284364471E-52</v>
      </c>
      <c r="Z519" s="18">
        <f t="shared" ca="1" si="430"/>
        <v>1.2807246933381176E-51</v>
      </c>
      <c r="AA519" s="18">
        <f t="shared" ca="1" si="430"/>
        <v>8.1093631886197977E-52</v>
      </c>
      <c r="AB519" s="18">
        <f t="shared" ca="1" si="430"/>
        <v>1.8299892603448217E-51</v>
      </c>
      <c r="AC519" s="18">
        <f t="shared" ca="1" si="430"/>
        <v>2.2724044221052271E-51</v>
      </c>
      <c r="AD519" s="18">
        <f t="shared" ca="1" si="430"/>
        <v>3.7107688671504545E-50</v>
      </c>
      <c r="AE519" s="18">
        <f t="shared" ca="1" si="430"/>
        <v>3.9398715904792713E-52</v>
      </c>
      <c r="AF519" s="18">
        <f t="shared" ca="1" si="430"/>
        <v>1.786518059256607E-51</v>
      </c>
    </row>
    <row r="520" spans="4:32" x14ac:dyDescent="0.15">
      <c r="D520" s="18">
        <f t="shared" si="416"/>
        <v>0.35716999999999999</v>
      </c>
      <c r="E520" s="18">
        <f t="shared" ref="E520:AF520" ca="1" si="431">E434*(E$500*EXP(-E$501*$B$1)+(1-E$500)*EXP(-E$502*$B$1))*4*$C$505*0.0001/$B$5</f>
        <v>3.5462011544327775E-12</v>
      </c>
      <c r="F520" s="18">
        <f t="shared" ca="1" si="431"/>
        <v>1.7854985219542615E-18</v>
      </c>
      <c r="G520" s="18">
        <f t="shared" ca="1" si="431"/>
        <v>4.4652596619864797E-28</v>
      </c>
      <c r="H520" s="18">
        <f t="shared" ca="1" si="431"/>
        <v>5.6260958334871644E-29</v>
      </c>
      <c r="I520" s="18">
        <f t="shared" ca="1" si="431"/>
        <v>1.2540491001127768E-28</v>
      </c>
      <c r="J520" s="18">
        <f t="shared" ca="1" si="431"/>
        <v>1.587360725351096E-33</v>
      </c>
      <c r="K520" s="18">
        <f t="shared" ca="1" si="431"/>
        <v>1.8271929072988548E-34</v>
      </c>
      <c r="L520" s="18">
        <f t="shared" ca="1" si="431"/>
        <v>9.0026662159280883E-34</v>
      </c>
      <c r="M520" s="18">
        <f t="shared" ca="1" si="431"/>
        <v>1.2571652555843149E-35</v>
      </c>
      <c r="N520" s="18">
        <f t="shared" ca="1" si="431"/>
        <v>1.6176149414426057E-42</v>
      </c>
      <c r="O520" s="18">
        <f t="shared" ca="1" si="431"/>
        <v>2.3783082229554654E-43</v>
      </c>
      <c r="P520" s="18">
        <f t="shared" ca="1" si="431"/>
        <v>1.8105245291216592E-42</v>
      </c>
      <c r="Q520" s="18">
        <f t="shared" ca="1" si="431"/>
        <v>2.3161068299360315E-43</v>
      </c>
      <c r="R520" s="18">
        <f t="shared" ca="1" si="431"/>
        <v>1.1419578859973742E-42</v>
      </c>
      <c r="S520" s="18">
        <f t="shared" ca="1" si="431"/>
        <v>2.1594436720962521E-44</v>
      </c>
      <c r="T520" s="18">
        <f t="shared" ca="1" si="431"/>
        <v>1.4062870045731226E-43</v>
      </c>
      <c r="U520" s="18">
        <f t="shared" ca="1" si="431"/>
        <v>8.9152383126517266E-45</v>
      </c>
      <c r="V520" s="18">
        <f t="shared" ca="1" si="431"/>
        <v>2.4705678583997125E-44</v>
      </c>
      <c r="W520" s="18">
        <f t="shared" ca="1" si="431"/>
        <v>6.9597669803946717E-45</v>
      </c>
      <c r="X520" s="18">
        <f t="shared" ca="1" si="431"/>
        <v>5.2350321517455006E-51</v>
      </c>
      <c r="Y520" s="18">
        <f t="shared" ca="1" si="431"/>
        <v>4.8021845665786806E-52</v>
      </c>
      <c r="Z520" s="18">
        <f t="shared" ca="1" si="431"/>
        <v>1.2807238521788577E-51</v>
      </c>
      <c r="AA520" s="18">
        <f t="shared" ca="1" si="431"/>
        <v>8.109357943162108E-52</v>
      </c>
      <c r="AB520" s="18">
        <f t="shared" ca="1" si="431"/>
        <v>1.8299881381353157E-51</v>
      </c>
      <c r="AC520" s="18">
        <f t="shared" ca="1" si="431"/>
        <v>2.2724031619324781E-51</v>
      </c>
      <c r="AD520" s="18">
        <f t="shared" ca="1" si="431"/>
        <v>3.7107669495208592E-50</v>
      </c>
      <c r="AE520" s="18">
        <f t="shared" ca="1" si="431"/>
        <v>3.9398695443440463E-52</v>
      </c>
      <c r="AF520" s="18">
        <f t="shared" ca="1" si="431"/>
        <v>1.7865171715416287E-51</v>
      </c>
    </row>
    <row r="521" spans="4:32" x14ac:dyDescent="0.15">
      <c r="D521" s="18">
        <f t="shared" si="416"/>
        <v>0.44964999999999999</v>
      </c>
      <c r="E521" s="18">
        <f t="shared" ref="E521:AF521" ca="1" si="432">E435*(E$500*EXP(-E$501*$B$1)+(1-E$500)*EXP(-E$502*$B$1))*4*$C$505*0.0001/$B$5</f>
        <v>3.5461800992837333E-12</v>
      </c>
      <c r="F521" s="18">
        <f t="shared" ca="1" si="432"/>
        <v>1.7854876351967833E-18</v>
      </c>
      <c r="G521" s="18">
        <f t="shared" ca="1" si="432"/>
        <v>4.4652377646160352E-28</v>
      </c>
      <c r="H521" s="18">
        <f t="shared" ca="1" si="432"/>
        <v>5.6260739106456977E-29</v>
      </c>
      <c r="I521" s="18">
        <f t="shared" ca="1" si="432"/>
        <v>1.2540453856634979E-28</v>
      </c>
      <c r="J521" s="18">
        <f t="shared" ca="1" si="432"/>
        <v>1.5873573498671971E-33</v>
      </c>
      <c r="K521" s="18">
        <f t="shared" ca="1" si="432"/>
        <v>1.8271893859689217E-34</v>
      </c>
      <c r="L521" s="18">
        <f t="shared" ca="1" si="432"/>
        <v>9.002651934098322E-34</v>
      </c>
      <c r="M521" s="18">
        <f t="shared" ca="1" si="432"/>
        <v>1.2571632959340754E-35</v>
      </c>
      <c r="N521" s="18">
        <f t="shared" ca="1" si="432"/>
        <v>1.6176128369192376E-42</v>
      </c>
      <c r="O521" s="18">
        <f t="shared" ca="1" si="432"/>
        <v>2.378305093206349E-43</v>
      </c>
      <c r="P521" s="18">
        <f t="shared" ca="1" si="432"/>
        <v>1.8105225483664473E-42</v>
      </c>
      <c r="Q521" s="18">
        <f t="shared" ca="1" si="432"/>
        <v>2.3161042571405392E-43</v>
      </c>
      <c r="R521" s="18">
        <f t="shared" ca="1" si="432"/>
        <v>1.1419568032510547E-42</v>
      </c>
      <c r="S521" s="18">
        <f t="shared" ca="1" si="432"/>
        <v>2.1594414573459006E-44</v>
      </c>
      <c r="T521" s="18">
        <f t="shared" ca="1" si="432"/>
        <v>1.4062857907153896E-43</v>
      </c>
      <c r="U521" s="18">
        <f t="shared" ca="1" si="432"/>
        <v>8.9152297901817428E-45</v>
      </c>
      <c r="V521" s="18">
        <f t="shared" ca="1" si="432"/>
        <v>2.4705654424643331E-44</v>
      </c>
      <c r="W521" s="18">
        <f t="shared" ca="1" si="432"/>
        <v>6.9597608454254156E-45</v>
      </c>
      <c r="X521" s="18">
        <f t="shared" ca="1" si="432"/>
        <v>5.2350281477525276E-51</v>
      </c>
      <c r="Y521" s="18">
        <f t="shared" ca="1" si="432"/>
        <v>4.8021804601765973E-52</v>
      </c>
      <c r="Z521" s="18">
        <f t="shared" ca="1" si="432"/>
        <v>1.2807227932307013E-51</v>
      </c>
      <c r="AA521" s="18">
        <f t="shared" ca="1" si="432"/>
        <v>8.1093513395757197E-52</v>
      </c>
      <c r="AB521" s="18">
        <f t="shared" ca="1" si="432"/>
        <v>1.8299867253686639E-51</v>
      </c>
      <c r="AC521" s="18">
        <f t="shared" ca="1" si="432"/>
        <v>2.2724015754816673E-51</v>
      </c>
      <c r="AD521" s="18">
        <f t="shared" ca="1" si="432"/>
        <v>3.7107645353874217E-50</v>
      </c>
      <c r="AE521" s="18">
        <f t="shared" ca="1" si="432"/>
        <v>3.9398669684329231E-52</v>
      </c>
      <c r="AF521" s="18">
        <f t="shared" ca="1" si="432"/>
        <v>1.7865160539835393E-51</v>
      </c>
    </row>
    <row r="522" spans="4:32" x14ac:dyDescent="0.15">
      <c r="D522" s="18">
        <f t="shared" si="416"/>
        <v>0.56606999999999996</v>
      </c>
      <c r="E522" s="18">
        <f t="shared" ref="E522:AF522" ca="1" si="433">E436*(E$500*EXP(-E$501*$B$1)+(1-E$500)*EXP(-E$502*$B$1))*4*$C$505*0.0001/$B$5</f>
        <v>3.5461535938985896E-12</v>
      </c>
      <c r="F522" s="18">
        <f t="shared" ca="1" si="433"/>
        <v>1.785473930347881E-18</v>
      </c>
      <c r="G522" s="18">
        <f t="shared" ca="1" si="433"/>
        <v>4.4652101989506044E-28</v>
      </c>
      <c r="H522" s="18">
        <f t="shared" ca="1" si="433"/>
        <v>5.6260463128700989E-29</v>
      </c>
      <c r="I522" s="18">
        <f t="shared" ca="1" si="433"/>
        <v>1.254040709687615E-28</v>
      </c>
      <c r="J522" s="18">
        <f t="shared" ca="1" si="433"/>
        <v>1.5873531005965464E-33</v>
      </c>
      <c r="K522" s="18">
        <f t="shared" ca="1" si="433"/>
        <v>1.8271849530966285E-34</v>
      </c>
      <c r="L522" s="18">
        <f t="shared" ca="1" si="433"/>
        <v>9.002633955221389E-34</v>
      </c>
      <c r="M522" s="18">
        <f t="shared" ca="1" si="433"/>
        <v>1.2571608290013693E-35</v>
      </c>
      <c r="N522" s="18">
        <f t="shared" ca="1" si="433"/>
        <v>1.6176101876099676E-42</v>
      </c>
      <c r="O522" s="18">
        <f t="shared" ca="1" si="433"/>
        <v>2.3783011532770572E-43</v>
      </c>
      <c r="P522" s="18">
        <f t="shared" ca="1" si="433"/>
        <v>1.8105200548637357E-42</v>
      </c>
      <c r="Q522" s="18">
        <f t="shared" ca="1" si="433"/>
        <v>2.3161010183392891E-43</v>
      </c>
      <c r="R522" s="18">
        <f t="shared" ca="1" si="433"/>
        <v>1.1419554402196921E-42</v>
      </c>
      <c r="S522" s="18">
        <f t="shared" ca="1" si="433"/>
        <v>2.1594386692745936E-44</v>
      </c>
      <c r="T522" s="18">
        <f t="shared" ca="1" si="433"/>
        <v>1.4062842626322386E-43</v>
      </c>
      <c r="U522" s="18">
        <f t="shared" ca="1" si="433"/>
        <v>8.9152190615428288E-45</v>
      </c>
      <c r="V522" s="18">
        <f t="shared" ca="1" si="433"/>
        <v>2.4705624011280601E-44</v>
      </c>
      <c r="W522" s="18">
        <f t="shared" ca="1" si="433"/>
        <v>6.9597531223265877E-45</v>
      </c>
      <c r="X522" s="18">
        <f t="shared" ca="1" si="433"/>
        <v>5.2350231072647083E-51</v>
      </c>
      <c r="Y522" s="18">
        <f t="shared" ca="1" si="433"/>
        <v>4.8021752907700892E-52</v>
      </c>
      <c r="Z522" s="18">
        <f t="shared" ca="1" si="433"/>
        <v>1.2807214601577011E-51</v>
      </c>
      <c r="AA522" s="18">
        <f t="shared" ca="1" si="433"/>
        <v>8.1093430265504542E-52</v>
      </c>
      <c r="AB522" s="18">
        <f t="shared" ca="1" si="433"/>
        <v>1.8299849468857424E-51</v>
      </c>
      <c r="AC522" s="18">
        <f t="shared" ca="1" si="433"/>
        <v>2.2723995783535964E-51</v>
      </c>
      <c r="AD522" s="18">
        <f t="shared" ca="1" si="433"/>
        <v>3.7107614963181091E-50</v>
      </c>
      <c r="AE522" s="18">
        <f t="shared" ca="1" si="433"/>
        <v>3.9398637257072798E-52</v>
      </c>
      <c r="AF522" s="18">
        <f t="shared" ca="1" si="433"/>
        <v>1.7865146471281514E-51</v>
      </c>
    </row>
    <row r="523" spans="4:32" x14ac:dyDescent="0.15">
      <c r="D523" s="18">
        <f t="shared" si="416"/>
        <v>0.71264000000000005</v>
      </c>
      <c r="E523" s="18">
        <f t="shared" ref="E523:AF523" ca="1" si="434">E437*(E$500*EXP(-E$501*$B$1)+(1-E$500)*EXP(-E$502*$B$1))*4*$C$505*0.0001/$B$5</f>
        <v>3.5461202246360906E-12</v>
      </c>
      <c r="F523" s="18">
        <f t="shared" ca="1" si="434"/>
        <v>1.7854566764739583E-18</v>
      </c>
      <c r="G523" s="18">
        <f t="shared" ca="1" si="434"/>
        <v>4.4651754947638757E-28</v>
      </c>
      <c r="H523" s="18">
        <f t="shared" ca="1" si="434"/>
        <v>5.6260115681852554E-29</v>
      </c>
      <c r="I523" s="18">
        <f t="shared" ca="1" si="434"/>
        <v>1.2540348227788069E-28</v>
      </c>
      <c r="J523" s="18">
        <f t="shared" ca="1" si="434"/>
        <v>1.5873477508883043E-33</v>
      </c>
      <c r="K523" s="18">
        <f t="shared" ca="1" si="434"/>
        <v>1.8271793722368471E-34</v>
      </c>
      <c r="L523" s="18">
        <f t="shared" ca="1" si="434"/>
        <v>9.0026113203146259E-34</v>
      </c>
      <c r="M523" s="18">
        <f t="shared" ca="1" si="434"/>
        <v>1.2571577232013199E-35</v>
      </c>
      <c r="N523" s="18">
        <f t="shared" ca="1" si="434"/>
        <v>1.6176068522012742E-42</v>
      </c>
      <c r="O523" s="18">
        <f t="shared" ca="1" si="434"/>
        <v>2.3782961930127107E-43</v>
      </c>
      <c r="P523" s="18">
        <f t="shared" ca="1" si="434"/>
        <v>1.8105169156100501E-42</v>
      </c>
      <c r="Q523" s="18">
        <f t="shared" ca="1" si="434"/>
        <v>2.3160969407746209E-43</v>
      </c>
      <c r="R523" s="18">
        <f t="shared" ca="1" si="434"/>
        <v>1.1419537241989312E-42</v>
      </c>
      <c r="S523" s="18">
        <f t="shared" ca="1" si="434"/>
        <v>2.1594351591662836E-44</v>
      </c>
      <c r="T523" s="18">
        <f t="shared" ca="1" si="434"/>
        <v>1.4062823388152839E-43</v>
      </c>
      <c r="U523" s="18">
        <f t="shared" ca="1" si="434"/>
        <v>8.9152055544671133E-45</v>
      </c>
      <c r="V523" s="18">
        <f t="shared" ca="1" si="434"/>
        <v>2.4705585721654442E-44</v>
      </c>
      <c r="W523" s="18">
        <f t="shared" ca="1" si="434"/>
        <v>6.959743399145777E-45</v>
      </c>
      <c r="X523" s="18">
        <f t="shared" ca="1" si="434"/>
        <v>5.2350167614203038E-51</v>
      </c>
      <c r="Y523" s="18">
        <f t="shared" ca="1" si="434"/>
        <v>4.8021687826213081E-52</v>
      </c>
      <c r="Z523" s="18">
        <f t="shared" ca="1" si="434"/>
        <v>1.2807197818532655E-51</v>
      </c>
      <c r="AA523" s="18">
        <f t="shared" ca="1" si="434"/>
        <v>8.1093325606663765E-52</v>
      </c>
      <c r="AB523" s="18">
        <f t="shared" ca="1" si="434"/>
        <v>1.8299827078215214E-51</v>
      </c>
      <c r="AC523" s="18">
        <f t="shared" ca="1" si="434"/>
        <v>2.2723970640204492E-51</v>
      </c>
      <c r="AD523" s="18">
        <f t="shared" ca="1" si="434"/>
        <v>3.7107576702073165E-50</v>
      </c>
      <c r="AE523" s="18">
        <f t="shared" ca="1" si="434"/>
        <v>3.9398596431983647E-52</v>
      </c>
      <c r="AF523" s="18">
        <f t="shared" ca="1" si="434"/>
        <v>1.7865128759329862E-51</v>
      </c>
    </row>
    <row r="524" spans="4:32" x14ac:dyDescent="0.15">
      <c r="D524" s="18">
        <f t="shared" si="416"/>
        <v>0.89715999999999996</v>
      </c>
      <c r="E524" s="18">
        <f t="shared" ref="E524:AF524" ca="1" si="435">E438*(E$500*EXP(-E$501*$B$1)+(1-E$500)*EXP(-E$502*$B$1))*4*$C$505*0.0001/$B$5</f>
        <v>3.5460782159917296E-12</v>
      </c>
      <c r="F524" s="18">
        <f t="shared" ca="1" si="435"/>
        <v>1.7854349555383946E-18</v>
      </c>
      <c r="G524" s="18">
        <f t="shared" ca="1" si="435"/>
        <v>4.4651318054659797E-28</v>
      </c>
      <c r="H524" s="18">
        <f t="shared" ca="1" si="435"/>
        <v>5.6259678277890784E-29</v>
      </c>
      <c r="I524" s="18">
        <f t="shared" ca="1" si="435"/>
        <v>1.2540274116802953E-28</v>
      </c>
      <c r="J524" s="18">
        <f t="shared" ca="1" si="435"/>
        <v>1.5873410160650348E-33</v>
      </c>
      <c r="K524" s="18">
        <f t="shared" ca="1" si="435"/>
        <v>1.8271723464098352E-34</v>
      </c>
      <c r="L524" s="18">
        <f t="shared" ca="1" si="435"/>
        <v>9.002582824873941E-34</v>
      </c>
      <c r="M524" s="18">
        <f t="shared" ca="1" si="435"/>
        <v>1.2571538132602742E-35</v>
      </c>
      <c r="N524" s="18">
        <f t="shared" ca="1" si="435"/>
        <v>1.6176026531997041E-42</v>
      </c>
      <c r="O524" s="18">
        <f t="shared" ca="1" si="435"/>
        <v>2.3782899484533882E-43</v>
      </c>
      <c r="P524" s="18">
        <f t="shared" ca="1" si="435"/>
        <v>1.8105129635493606E-42</v>
      </c>
      <c r="Q524" s="18">
        <f t="shared" ca="1" si="435"/>
        <v>2.3160918074581293E-43</v>
      </c>
      <c r="R524" s="18">
        <f t="shared" ca="1" si="435"/>
        <v>1.1419515638700059E-42</v>
      </c>
      <c r="S524" s="18">
        <f t="shared" ca="1" si="435"/>
        <v>2.1594307402293681E-44</v>
      </c>
      <c r="T524" s="18">
        <f t="shared" ca="1" si="435"/>
        <v>1.4062799168875088E-43</v>
      </c>
      <c r="U524" s="18">
        <f t="shared" ca="1" si="435"/>
        <v>8.9151885501693386E-45</v>
      </c>
      <c r="V524" s="18">
        <f t="shared" ca="1" si="435"/>
        <v>2.4705537518166435E-44</v>
      </c>
      <c r="W524" s="18">
        <f t="shared" ca="1" si="435"/>
        <v>6.9597311584583066E-45</v>
      </c>
      <c r="X524" s="18">
        <f t="shared" ca="1" si="435"/>
        <v>5.2350087725206068E-51</v>
      </c>
      <c r="Y524" s="18">
        <f t="shared" ca="1" si="435"/>
        <v>4.8021605893951698E-52</v>
      </c>
      <c r="Z524" s="18">
        <f t="shared" ca="1" si="435"/>
        <v>1.2807176690053213E-51</v>
      </c>
      <c r="AA524" s="18">
        <f t="shared" ca="1" si="435"/>
        <v>8.109319384974496E-52</v>
      </c>
      <c r="AB524" s="18">
        <f t="shared" ca="1" si="435"/>
        <v>1.8299798890225701E-51</v>
      </c>
      <c r="AC524" s="18">
        <f t="shared" ca="1" si="435"/>
        <v>2.2723938986799228E-51</v>
      </c>
      <c r="AD524" s="18">
        <f t="shared" ca="1" si="435"/>
        <v>3.7107528534451379E-50</v>
      </c>
      <c r="AE524" s="18">
        <f t="shared" ca="1" si="435"/>
        <v>3.9398545036518711E-52</v>
      </c>
      <c r="AF524" s="18">
        <f t="shared" ca="1" si="435"/>
        <v>1.7865106461422636E-51</v>
      </c>
    </row>
    <row r="525" spans="4:32" x14ac:dyDescent="0.15">
      <c r="D525" s="18">
        <f t="shared" si="416"/>
        <v>1.1294999999999999</v>
      </c>
      <c r="E525" s="18">
        <f t="shared" ref="E525:AF525" ca="1" si="436">E439*(E$500*EXP(-E$501*$B$1)+(1-E$500)*EXP(-E$502*$B$1))*4*$C$505*0.0001/$B$5</f>
        <v>3.5460253213993601E-12</v>
      </c>
      <c r="F525" s="18">
        <f t="shared" ca="1" si="436"/>
        <v>1.7854076059406172E-18</v>
      </c>
      <c r="G525" s="18">
        <f t="shared" ca="1" si="436"/>
        <v>4.4650767945213526E-28</v>
      </c>
      <c r="H525" s="18">
        <f t="shared" ca="1" si="436"/>
        <v>5.6259127523222368E-29</v>
      </c>
      <c r="I525" s="18">
        <f t="shared" ca="1" si="436"/>
        <v>1.2540180800129959E-28</v>
      </c>
      <c r="J525" s="18">
        <f t="shared" ca="1" si="436"/>
        <v>1.5873325359077521E-33</v>
      </c>
      <c r="K525" s="18">
        <f t="shared" ca="1" si="436"/>
        <v>1.8271634998289511E-34</v>
      </c>
      <c r="L525" s="18">
        <f t="shared" ca="1" si="436"/>
        <v>9.0025469447620184E-34</v>
      </c>
      <c r="M525" s="18">
        <f t="shared" ca="1" si="436"/>
        <v>1.2571488900466423E-35</v>
      </c>
      <c r="N525" s="18">
        <f t="shared" ca="1" si="436"/>
        <v>1.6175973660106314E-42</v>
      </c>
      <c r="O525" s="18">
        <f t="shared" ca="1" si="436"/>
        <v>2.3782820855924652E-43</v>
      </c>
      <c r="P525" s="18">
        <f t="shared" ca="1" si="436"/>
        <v>1.8105079872937878E-42</v>
      </c>
      <c r="Q525" s="18">
        <f t="shared" ca="1" si="436"/>
        <v>2.316085343819026E-43</v>
      </c>
      <c r="R525" s="18">
        <f t="shared" ca="1" si="436"/>
        <v>1.1419488436806053E-42</v>
      </c>
      <c r="S525" s="18">
        <f t="shared" ca="1" si="436"/>
        <v>2.1594251761029377E-44</v>
      </c>
      <c r="T525" s="18">
        <f t="shared" ca="1" si="436"/>
        <v>1.4062768673037165E-43</v>
      </c>
      <c r="U525" s="18">
        <f t="shared" ca="1" si="436"/>
        <v>8.9151671391179861E-45</v>
      </c>
      <c r="V525" s="18">
        <f t="shared" ca="1" si="436"/>
        <v>2.4705476822495044E-44</v>
      </c>
      <c r="W525" s="18">
        <f t="shared" ca="1" si="436"/>
        <v>6.9597157455284401E-45</v>
      </c>
      <c r="X525" s="18">
        <f t="shared" ca="1" si="436"/>
        <v>5.2349987132500789E-51</v>
      </c>
      <c r="Y525" s="18">
        <f t="shared" ca="1" si="436"/>
        <v>4.8021502728481612E-52</v>
      </c>
      <c r="Z525" s="18">
        <f t="shared" ca="1" si="436"/>
        <v>1.2807150086006461E-51</v>
      </c>
      <c r="AA525" s="18">
        <f t="shared" ca="1" si="436"/>
        <v>8.1093027947256472E-52</v>
      </c>
      <c r="AB525" s="18">
        <f t="shared" ca="1" si="436"/>
        <v>1.8299763397150959E-51</v>
      </c>
      <c r="AC525" s="18">
        <f t="shared" ca="1" si="436"/>
        <v>2.272389913021797E-51</v>
      </c>
      <c r="AD525" s="18">
        <f t="shared" ca="1" si="436"/>
        <v>3.7107467883884671E-50</v>
      </c>
      <c r="AE525" s="18">
        <f t="shared" ca="1" si="436"/>
        <v>3.9398480321593391E-52</v>
      </c>
      <c r="AF525" s="18">
        <f t="shared" ca="1" si="436"/>
        <v>1.7865078384868994E-51</v>
      </c>
    </row>
    <row r="526" spans="4:32" x14ac:dyDescent="0.15">
      <c r="D526" s="18">
        <f t="shared" si="416"/>
        <v>1.4218999999999999</v>
      </c>
      <c r="E526" s="18">
        <f t="shared" ref="E526:AF526" ca="1" si="437">E440*(E$500*EXP(-E$501*$B$1)+(1-E$500)*EXP(-E$502*$B$1))*4*$C$505*0.0001/$B$5</f>
        <v>3.545958755060126E-12</v>
      </c>
      <c r="F526" s="18">
        <f t="shared" ca="1" si="437"/>
        <v>1.7853731872691723E-18</v>
      </c>
      <c r="G526" s="18">
        <f t="shared" ca="1" si="437"/>
        <v>4.4650075645262284E-28</v>
      </c>
      <c r="H526" s="18">
        <f t="shared" ca="1" si="437"/>
        <v>5.6258434408385951E-29</v>
      </c>
      <c r="I526" s="18">
        <f t="shared" ca="1" si="437"/>
        <v>1.254006336237306E-28</v>
      </c>
      <c r="J526" s="18">
        <f t="shared" ca="1" si="437"/>
        <v>1.5873218637135105E-33</v>
      </c>
      <c r="K526" s="18">
        <f t="shared" ca="1" si="437"/>
        <v>1.8271523664846552E-34</v>
      </c>
      <c r="L526" s="18">
        <f t="shared" ca="1" si="437"/>
        <v>9.0025017899026622E-34</v>
      </c>
      <c r="M526" s="18">
        <f t="shared" ca="1" si="437"/>
        <v>1.2571426942170805E-35</v>
      </c>
      <c r="N526" s="18">
        <f t="shared" ca="1" si="437"/>
        <v>1.6175907121141408E-42</v>
      </c>
      <c r="O526" s="18">
        <f t="shared" ca="1" si="437"/>
        <v>2.3782721902282265E-43</v>
      </c>
      <c r="P526" s="18">
        <f t="shared" ca="1" si="437"/>
        <v>1.8105017247004406E-42</v>
      </c>
      <c r="Q526" s="18">
        <f t="shared" ca="1" si="437"/>
        <v>2.316077209361044E-43</v>
      </c>
      <c r="R526" s="18">
        <f t="shared" ca="1" si="437"/>
        <v>1.1419454203336373E-42</v>
      </c>
      <c r="S526" s="18">
        <f t="shared" ca="1" si="437"/>
        <v>2.1594181736746103E-44</v>
      </c>
      <c r="T526" s="18">
        <f t="shared" ca="1" si="437"/>
        <v>1.4062730294139396E-43</v>
      </c>
      <c r="U526" s="18">
        <f t="shared" ca="1" si="437"/>
        <v>8.9151401933971447E-45</v>
      </c>
      <c r="V526" s="18">
        <f t="shared" ca="1" si="437"/>
        <v>2.4705400437248055E-44</v>
      </c>
      <c r="W526" s="18">
        <f t="shared" ca="1" si="437"/>
        <v>6.9596963484132922E-45</v>
      </c>
      <c r="X526" s="18">
        <f t="shared" ca="1" si="437"/>
        <v>5.2349860536907174E-51</v>
      </c>
      <c r="Y526" s="18">
        <f t="shared" ca="1" si="437"/>
        <v>4.8021372895109469E-52</v>
      </c>
      <c r="Z526" s="18">
        <f t="shared" ca="1" si="437"/>
        <v>1.2807116604905819E-51</v>
      </c>
      <c r="AA526" s="18">
        <f t="shared" ca="1" si="437"/>
        <v>8.1092819159542538E-52</v>
      </c>
      <c r="AB526" s="18">
        <f t="shared" ca="1" si="437"/>
        <v>1.8299718729231365E-51</v>
      </c>
      <c r="AC526" s="18">
        <f t="shared" ca="1" si="437"/>
        <v>2.2723848970827132E-51</v>
      </c>
      <c r="AD526" s="18">
        <f t="shared" ca="1" si="437"/>
        <v>3.710739155531214E-50</v>
      </c>
      <c r="AE526" s="18">
        <f t="shared" ca="1" si="437"/>
        <v>3.9398398878037759E-52</v>
      </c>
      <c r="AF526" s="18">
        <f t="shared" ca="1" si="437"/>
        <v>1.7865043050599448E-51</v>
      </c>
    </row>
    <row r="527" spans="4:32" x14ac:dyDescent="0.15">
      <c r="D527" s="18">
        <f t="shared" si="416"/>
        <v>1.7901</v>
      </c>
      <c r="E527" s="18">
        <f t="shared" ref="E527:AF527" ca="1" si="438">E441*(E$500*EXP(-E$501*$B$1)+(1-E$500)*EXP(-E$502*$B$1))*4*$C$505*0.0001/$B$5</f>
        <v>3.545874934893262E-12</v>
      </c>
      <c r="F527" s="18">
        <f t="shared" ca="1" si="438"/>
        <v>1.7853298473949145E-18</v>
      </c>
      <c r="G527" s="18">
        <f t="shared" ca="1" si="438"/>
        <v>4.4649203898359177E-28</v>
      </c>
      <c r="H527" s="18">
        <f t="shared" ca="1" si="438"/>
        <v>5.6257561630798107E-29</v>
      </c>
      <c r="I527" s="18">
        <f t="shared" ca="1" si="438"/>
        <v>1.2539915482858291E-28</v>
      </c>
      <c r="J527" s="18">
        <f t="shared" ca="1" si="438"/>
        <v>1.5873084250634965E-33</v>
      </c>
      <c r="K527" s="18">
        <f t="shared" ca="1" si="438"/>
        <v>1.8271383471296816E-34</v>
      </c>
      <c r="L527" s="18">
        <f t="shared" ca="1" si="438"/>
        <v>9.0024449298133302E-34</v>
      </c>
      <c r="M527" s="18">
        <f t="shared" ca="1" si="438"/>
        <v>1.2571348922771264E-35</v>
      </c>
      <c r="N527" s="18">
        <f t="shared" ca="1" si="438"/>
        <v>1.617582333354975E-42</v>
      </c>
      <c r="O527" s="18">
        <f t="shared" ca="1" si="438"/>
        <v>2.3782597297290479E-43</v>
      </c>
      <c r="P527" s="18">
        <f t="shared" ca="1" si="438"/>
        <v>1.8104938386726499E-42</v>
      </c>
      <c r="Q527" s="18">
        <f t="shared" ca="1" si="438"/>
        <v>2.3160669662308929E-43</v>
      </c>
      <c r="R527" s="18">
        <f t="shared" ca="1" si="438"/>
        <v>1.1419411095590805E-42</v>
      </c>
      <c r="S527" s="18">
        <f t="shared" ca="1" si="438"/>
        <v>2.1594093560227789E-44</v>
      </c>
      <c r="T527" s="18">
        <f t="shared" ca="1" si="438"/>
        <v>1.4062681966333262E-43</v>
      </c>
      <c r="U527" s="18">
        <f t="shared" ca="1" si="438"/>
        <v>8.9151062625857766E-45</v>
      </c>
      <c r="V527" s="18">
        <f t="shared" ca="1" si="438"/>
        <v>2.4705304250804407E-44</v>
      </c>
      <c r="W527" s="18">
        <f t="shared" ca="1" si="438"/>
        <v>6.9596719230099195E-45</v>
      </c>
      <c r="X527" s="18">
        <f t="shared" ca="1" si="438"/>
        <v>5.2349701124033772E-51</v>
      </c>
      <c r="Y527" s="18">
        <f t="shared" ca="1" si="438"/>
        <v>4.8021209405190219E-52</v>
      </c>
      <c r="Z527" s="18">
        <f t="shared" ca="1" si="438"/>
        <v>1.2807074444534211E-51</v>
      </c>
      <c r="AA527" s="18">
        <f t="shared" ca="1" si="438"/>
        <v>8.1092556247994118E-52</v>
      </c>
      <c r="AB527" s="18">
        <f t="shared" ca="1" si="438"/>
        <v>1.8299662482080354E-51</v>
      </c>
      <c r="AC527" s="18">
        <f t="shared" ca="1" si="438"/>
        <v>2.2723785808635459E-51</v>
      </c>
      <c r="AD527" s="18">
        <f t="shared" ca="1" si="438"/>
        <v>3.7107295440092353E-50</v>
      </c>
      <c r="AE527" s="18">
        <f t="shared" ca="1" si="438"/>
        <v>3.9398296321880036E-52</v>
      </c>
      <c r="AF527" s="18">
        <f t="shared" ca="1" si="438"/>
        <v>1.7864998556625737E-51</v>
      </c>
    </row>
    <row r="528" spans="4:32" x14ac:dyDescent="0.15">
      <c r="D528" s="18">
        <f t="shared" si="416"/>
        <v>2.2536</v>
      </c>
      <c r="E528" s="18">
        <f t="shared" ref="E528:AF528" ca="1" si="439">E442*(E$500*EXP(-E$501*$B$1)+(1-E$500)*EXP(-E$502*$B$1))*4*$C$505*0.0001/$B$5</f>
        <v>3.5457694236716366E-12</v>
      </c>
      <c r="F528" s="18">
        <f t="shared" ca="1" si="439"/>
        <v>1.7852752920386671E-18</v>
      </c>
      <c r="G528" s="18">
        <f t="shared" ca="1" si="439"/>
        <v>4.4648106552838588E-28</v>
      </c>
      <c r="H528" s="18">
        <f t="shared" ca="1" si="439"/>
        <v>5.6256462980607424E-29</v>
      </c>
      <c r="I528" s="18">
        <f t="shared" ca="1" si="439"/>
        <v>1.2539729331489965E-28</v>
      </c>
      <c r="J528" s="18">
        <f t="shared" ca="1" si="439"/>
        <v>1.5872915083520848E-33</v>
      </c>
      <c r="K528" s="18">
        <f t="shared" ca="1" si="439"/>
        <v>1.8271206993968454E-34</v>
      </c>
      <c r="L528" s="18">
        <f t="shared" ca="1" si="439"/>
        <v>9.0023733535130285E-34</v>
      </c>
      <c r="M528" s="18">
        <f t="shared" ca="1" si="439"/>
        <v>1.2571250710798572E-35</v>
      </c>
      <c r="N528" s="18">
        <f t="shared" ca="1" si="439"/>
        <v>1.6175717860330865E-42</v>
      </c>
      <c r="O528" s="18">
        <f t="shared" ca="1" si="439"/>
        <v>2.3782440442451892E-43</v>
      </c>
      <c r="P528" s="18">
        <f t="shared" ca="1" si="439"/>
        <v>1.8104839115970356E-42</v>
      </c>
      <c r="Q528" s="18">
        <f t="shared" ca="1" si="439"/>
        <v>2.3160540719925697E-43</v>
      </c>
      <c r="R528" s="18">
        <f t="shared" ca="1" si="439"/>
        <v>1.1419356830726927E-42</v>
      </c>
      <c r="S528" s="18">
        <f t="shared" ca="1" si="439"/>
        <v>2.1593982561958973E-44</v>
      </c>
      <c r="T528" s="18">
        <f t="shared" ca="1" si="439"/>
        <v>1.406262113032258E-43</v>
      </c>
      <c r="U528" s="18">
        <f t="shared" ca="1" si="439"/>
        <v>8.9150635498184417E-45</v>
      </c>
      <c r="V528" s="18">
        <f t="shared" ca="1" si="439"/>
        <v>2.4705183169452543E-44</v>
      </c>
      <c r="W528" s="18">
        <f t="shared" ca="1" si="439"/>
        <v>6.9596411758212569E-45</v>
      </c>
      <c r="X528" s="18">
        <f t="shared" ca="1" si="439"/>
        <v>5.2349500451787469E-51</v>
      </c>
      <c r="Y528" s="18">
        <f t="shared" ca="1" si="439"/>
        <v>4.8021003600768278E-52</v>
      </c>
      <c r="Z528" s="18">
        <f t="shared" ca="1" si="439"/>
        <v>1.2807021372194936E-51</v>
      </c>
      <c r="AA528" s="18">
        <f t="shared" ca="1" si="439"/>
        <v>8.1092225289535165E-52</v>
      </c>
      <c r="AB528" s="18">
        <f t="shared" ca="1" si="439"/>
        <v>1.8299591676994292E-51</v>
      </c>
      <c r="AC528" s="18">
        <f t="shared" ca="1" si="439"/>
        <v>2.2723706298721278E-51</v>
      </c>
      <c r="AD528" s="18">
        <f t="shared" ca="1" si="439"/>
        <v>3.7107174448173712E-50</v>
      </c>
      <c r="AE528" s="18">
        <f t="shared" ca="1" si="439"/>
        <v>3.9398167221971688E-52</v>
      </c>
      <c r="AF528" s="18">
        <f t="shared" ca="1" si="439"/>
        <v>1.7864942546639914E-51</v>
      </c>
    </row>
    <row r="529" spans="4:32" x14ac:dyDescent="0.15">
      <c r="D529" s="18">
        <f t="shared" si="416"/>
        <v>2.8371</v>
      </c>
      <c r="E529" s="18">
        <f t="shared" ref="E529:AF529" ca="1" si="440">E443*(E$500*EXP(-E$501*$B$1)+(1-E$500)*EXP(-E$502*$B$1))*4*$C$505*0.0001/$B$5</f>
        <v>3.5456366017212646E-12</v>
      </c>
      <c r="F529" s="18">
        <f t="shared" ca="1" si="440"/>
        <v>1.7852066155443345E-18</v>
      </c>
      <c r="G529" s="18">
        <f t="shared" ca="1" si="440"/>
        <v>4.4646725156861963E-28</v>
      </c>
      <c r="H529" s="18">
        <f t="shared" ca="1" si="440"/>
        <v>5.6255079930745819E-29</v>
      </c>
      <c r="I529" s="18">
        <f t="shared" ca="1" si="440"/>
        <v>1.2539494990849075E-28</v>
      </c>
      <c r="J529" s="18">
        <f t="shared" ca="1" si="440"/>
        <v>1.5872702122587822E-33</v>
      </c>
      <c r="K529" s="18">
        <f t="shared" ca="1" si="440"/>
        <v>1.8270984829978989E-34</v>
      </c>
      <c r="L529" s="18">
        <f t="shared" ca="1" si="440"/>
        <v>9.0022832472405542E-34</v>
      </c>
      <c r="M529" s="18">
        <f t="shared" ca="1" si="440"/>
        <v>1.2571127073255791E-35</v>
      </c>
      <c r="N529" s="18">
        <f t="shared" ca="1" si="440"/>
        <v>1.6175585081461795E-42</v>
      </c>
      <c r="O529" s="18">
        <f t="shared" ca="1" si="440"/>
        <v>2.3782242979935212E-43</v>
      </c>
      <c r="P529" s="18">
        <f t="shared" ca="1" si="440"/>
        <v>1.8104714145108157E-42</v>
      </c>
      <c r="Q529" s="18">
        <f t="shared" ca="1" si="440"/>
        <v>2.3160378395790287E-43</v>
      </c>
      <c r="R529" s="18">
        <f t="shared" ca="1" si="440"/>
        <v>1.1419288517211872E-42</v>
      </c>
      <c r="S529" s="18">
        <f t="shared" ca="1" si="440"/>
        <v>2.1593842827366243E-44</v>
      </c>
      <c r="T529" s="18">
        <f t="shared" ca="1" si="440"/>
        <v>1.4062544544400784E-43</v>
      </c>
      <c r="U529" s="18">
        <f t="shared" ca="1" si="440"/>
        <v>8.9150097791174201E-45</v>
      </c>
      <c r="V529" s="18">
        <f t="shared" ca="1" si="440"/>
        <v>2.4705030741309544E-44</v>
      </c>
      <c r="W529" s="18">
        <f t="shared" ca="1" si="440"/>
        <v>6.9596024684518656E-45</v>
      </c>
      <c r="X529" s="18">
        <f t="shared" ca="1" si="440"/>
        <v>5.2349247827050273E-51</v>
      </c>
      <c r="Y529" s="18">
        <f t="shared" ca="1" si="440"/>
        <v>4.8020744515324466E-52</v>
      </c>
      <c r="Z529" s="18">
        <f t="shared" ca="1" si="440"/>
        <v>1.2806954559861553E-51</v>
      </c>
      <c r="AA529" s="18">
        <f t="shared" ca="1" si="440"/>
        <v>8.109180864861204E-52</v>
      </c>
      <c r="AB529" s="18">
        <f t="shared" ca="1" si="440"/>
        <v>1.8299502541018617E-51</v>
      </c>
      <c r="AC529" s="18">
        <f t="shared" ca="1" si="440"/>
        <v>2.2723606204255949E-51</v>
      </c>
      <c r="AD529" s="18">
        <f t="shared" ca="1" si="440"/>
        <v>3.7107022132260466E-50</v>
      </c>
      <c r="AE529" s="18">
        <f t="shared" ca="1" si="440"/>
        <v>3.9398004698968995E-52</v>
      </c>
      <c r="AF529" s="18">
        <f t="shared" ca="1" si="440"/>
        <v>1.786487203603157E-51</v>
      </c>
    </row>
    <row r="530" spans="4:32" x14ac:dyDescent="0.15">
      <c r="D530" s="18">
        <f t="shared" si="416"/>
        <v>3.5716999999999999</v>
      </c>
      <c r="E530" s="18">
        <f t="shared" ref="E530:AF530" ca="1" si="441">E444*(E$500*EXP(-E$501*$B$1)+(1-E$500)*EXP(-E$502*$B$1))*4*$C$505*0.0001/$B$5</f>
        <v>3.5454693945733053E-12</v>
      </c>
      <c r="F530" s="18">
        <f t="shared" ca="1" si="441"/>
        <v>1.7851201600696014E-18</v>
      </c>
      <c r="G530" s="18">
        <f t="shared" ca="1" si="441"/>
        <v>4.4644986124388099E-28</v>
      </c>
      <c r="H530" s="18">
        <f t="shared" ca="1" si="441"/>
        <v>5.6253338797982325E-29</v>
      </c>
      <c r="I530" s="18">
        <f t="shared" ca="1" si="441"/>
        <v>1.2539199974955833E-28</v>
      </c>
      <c r="J530" s="18">
        <f t="shared" ca="1" si="441"/>
        <v>1.5872434019979815E-33</v>
      </c>
      <c r="K530" s="18">
        <f t="shared" ca="1" si="441"/>
        <v>1.827070514077635E-34</v>
      </c>
      <c r="L530" s="18">
        <f t="shared" ca="1" si="441"/>
        <v>9.0021698092931614E-34</v>
      </c>
      <c r="M530" s="18">
        <f t="shared" ca="1" si="441"/>
        <v>1.2570971421546651E-35</v>
      </c>
      <c r="N530" s="18">
        <f t="shared" ca="1" si="441"/>
        <v>1.6175417921007221E-42</v>
      </c>
      <c r="O530" s="18">
        <f t="shared" ca="1" si="441"/>
        <v>2.3781994386746678E-43</v>
      </c>
      <c r="P530" s="18">
        <f t="shared" ca="1" si="441"/>
        <v>1.8104556814149241E-42</v>
      </c>
      <c r="Q530" s="18">
        <f t="shared" ca="1" si="441"/>
        <v>2.3160174039277668E-43</v>
      </c>
      <c r="R530" s="18">
        <f t="shared" ca="1" si="441"/>
        <v>1.1419202514398421E-42</v>
      </c>
      <c r="S530" s="18">
        <f t="shared" ca="1" si="441"/>
        <v>2.1593666909590863E-44</v>
      </c>
      <c r="T530" s="18">
        <f t="shared" ca="1" si="441"/>
        <v>1.4062448127015231E-43</v>
      </c>
      <c r="U530" s="18">
        <f t="shared" ca="1" si="441"/>
        <v>8.9149420848617513E-45</v>
      </c>
      <c r="V530" s="18">
        <f t="shared" ca="1" si="441"/>
        <v>2.4704838842993988E-44</v>
      </c>
      <c r="W530" s="18">
        <f t="shared" ca="1" si="441"/>
        <v>6.9595537380381899E-45</v>
      </c>
      <c r="X530" s="18">
        <f t="shared" ca="1" si="441"/>
        <v>5.2348929786338643E-51</v>
      </c>
      <c r="Y530" s="18">
        <f t="shared" ca="1" si="441"/>
        <v>4.802041834117408E-52</v>
      </c>
      <c r="Z530" s="18">
        <f t="shared" ca="1" si="441"/>
        <v>1.2806870446829509E-51</v>
      </c>
      <c r="AA530" s="18">
        <f t="shared" ca="1" si="441"/>
        <v>8.1091284120690906E-52</v>
      </c>
      <c r="AB530" s="18">
        <f t="shared" ca="1" si="441"/>
        <v>1.8299390323704522E-51</v>
      </c>
      <c r="AC530" s="18">
        <f t="shared" ca="1" si="441"/>
        <v>2.2723480190725782E-51</v>
      </c>
      <c r="AD530" s="18">
        <f t="shared" ca="1" si="441"/>
        <v>3.7106830374670501E-50</v>
      </c>
      <c r="AE530" s="18">
        <f t="shared" ca="1" si="441"/>
        <v>3.9397800091205615E-52</v>
      </c>
      <c r="AF530" s="18">
        <f t="shared" ca="1" si="441"/>
        <v>1.7864783266924072E-51</v>
      </c>
    </row>
    <row r="531" spans="4:32" x14ac:dyDescent="0.15">
      <c r="D531" s="18">
        <f t="shared" si="416"/>
        <v>4.4965000000000002</v>
      </c>
      <c r="E531" s="18">
        <f t="shared" ref="E531:AF531" ca="1" si="442">E445*(E$500*EXP(-E$501*$B$1)+(1-E$500)*EXP(-E$502*$B$1))*4*$C$505*0.0001/$B$5</f>
        <v>3.5452589100511855E-12</v>
      </c>
      <c r="F531" s="18">
        <f t="shared" ca="1" si="442"/>
        <v>1.7850113279554176E-18</v>
      </c>
      <c r="G531" s="18">
        <f t="shared" ca="1" si="442"/>
        <v>4.4642796958322231E-28</v>
      </c>
      <c r="H531" s="18">
        <f t="shared" ca="1" si="442"/>
        <v>5.6251146959106893E-29</v>
      </c>
      <c r="I531" s="18">
        <f t="shared" ca="1" si="442"/>
        <v>1.2538828587807578E-28</v>
      </c>
      <c r="J531" s="18">
        <f t="shared" ca="1" si="442"/>
        <v>1.5872096509976914E-33</v>
      </c>
      <c r="K531" s="18">
        <f t="shared" ca="1" si="442"/>
        <v>1.8270353043641557E-34</v>
      </c>
      <c r="L531" s="18">
        <f t="shared" ca="1" si="442"/>
        <v>9.0020270031841507E-34</v>
      </c>
      <c r="M531" s="18">
        <f t="shared" ca="1" si="442"/>
        <v>1.2570775472766673E-35</v>
      </c>
      <c r="N531" s="18">
        <f t="shared" ca="1" si="442"/>
        <v>1.617520748331286E-42</v>
      </c>
      <c r="O531" s="18">
        <f t="shared" ca="1" si="442"/>
        <v>2.3781681433696399E-43</v>
      </c>
      <c r="P531" s="18">
        <f t="shared" ca="1" si="442"/>
        <v>1.8104358750286091E-42</v>
      </c>
      <c r="Q531" s="18">
        <f t="shared" ca="1" si="442"/>
        <v>2.3159916774998491E-43</v>
      </c>
      <c r="R531" s="18">
        <f t="shared" ca="1" si="442"/>
        <v>1.1419094245311953E-42</v>
      </c>
      <c r="S531" s="18">
        <f t="shared" ca="1" si="442"/>
        <v>2.1593445446558339E-44</v>
      </c>
      <c r="T531" s="18">
        <f t="shared" ca="1" si="442"/>
        <v>1.4062326746872618E-43</v>
      </c>
      <c r="U531" s="18">
        <f t="shared" ca="1" si="442"/>
        <v>8.9148568644264401E-45</v>
      </c>
      <c r="V531" s="18">
        <f t="shared" ca="1" si="442"/>
        <v>2.4704597261896824E-44</v>
      </c>
      <c r="W531" s="18">
        <f t="shared" ca="1" si="442"/>
        <v>6.9594923911646074E-45</v>
      </c>
      <c r="X531" s="18">
        <f t="shared" ca="1" si="442"/>
        <v>5.2348529403404876E-51</v>
      </c>
      <c r="Y531" s="18">
        <f t="shared" ca="1" si="442"/>
        <v>4.8020007719392098E-52</v>
      </c>
      <c r="Z531" s="18">
        <f t="shared" ca="1" si="442"/>
        <v>1.2806764556600769E-51</v>
      </c>
      <c r="AA531" s="18">
        <f t="shared" ca="1" si="442"/>
        <v>8.1090623790345027E-52</v>
      </c>
      <c r="AB531" s="18">
        <f t="shared" ca="1" si="442"/>
        <v>1.8299249052802484E-51</v>
      </c>
      <c r="AC531" s="18">
        <f t="shared" ca="1" si="442"/>
        <v>2.2723321551580101E-51</v>
      </c>
      <c r="AD531" s="18">
        <f t="shared" ca="1" si="442"/>
        <v>3.7106588969836914E-50</v>
      </c>
      <c r="AE531" s="18">
        <f t="shared" ca="1" si="442"/>
        <v>3.9397542509218539E-52</v>
      </c>
      <c r="AF531" s="18">
        <f t="shared" ca="1" si="442"/>
        <v>1.7864671514903002E-51</v>
      </c>
    </row>
    <row r="532" spans="4:32" x14ac:dyDescent="0.15">
      <c r="D532" s="18">
        <f t="shared" si="416"/>
        <v>5.6607000000000003</v>
      </c>
      <c r="E532" s="18">
        <f t="shared" ref="E532:AF532" ca="1" si="443">E446*(E$500*EXP(-E$501*$B$1)+(1-E$500)*EXP(-E$502*$B$1))*4*$C$505*0.0001/$B$5</f>
        <v>3.5449939623249928E-12</v>
      </c>
      <c r="F532" s="18">
        <f t="shared" ca="1" si="443"/>
        <v>1.784874335660995E-18</v>
      </c>
      <c r="G532" s="18">
        <f t="shared" ca="1" si="443"/>
        <v>4.4640041296622126E-28</v>
      </c>
      <c r="H532" s="18">
        <f t="shared" ca="1" si="443"/>
        <v>5.6248387887187031E-29</v>
      </c>
      <c r="I532" s="18">
        <f t="shared" ca="1" si="443"/>
        <v>1.2538361081786127E-28</v>
      </c>
      <c r="J532" s="18">
        <f t="shared" ca="1" si="443"/>
        <v>1.5871671643746666E-33</v>
      </c>
      <c r="K532" s="18">
        <f t="shared" ca="1" si="443"/>
        <v>1.8269909813239985E-34</v>
      </c>
      <c r="L532" s="18">
        <f t="shared" ca="1" si="443"/>
        <v>9.0018472337311244E-34</v>
      </c>
      <c r="M532" s="18">
        <f t="shared" ca="1" si="443"/>
        <v>1.257052880523922E-35</v>
      </c>
      <c r="N532" s="18">
        <f t="shared" ca="1" si="443"/>
        <v>1.6174942575592597E-42</v>
      </c>
      <c r="O532" s="18">
        <f t="shared" ca="1" si="443"/>
        <v>2.3781287475413911E-43</v>
      </c>
      <c r="P532" s="18">
        <f t="shared" ca="1" si="443"/>
        <v>1.8104109418489928E-42</v>
      </c>
      <c r="Q532" s="18">
        <f t="shared" ca="1" si="443"/>
        <v>2.3159592919073022E-43</v>
      </c>
      <c r="R532" s="18">
        <f t="shared" ca="1" si="443"/>
        <v>1.1418957950963659E-42</v>
      </c>
      <c r="S532" s="18">
        <f t="shared" ca="1" si="443"/>
        <v>2.1593166658449841E-44</v>
      </c>
      <c r="T532" s="18">
        <f t="shared" ca="1" si="443"/>
        <v>1.4062173947482277E-43</v>
      </c>
      <c r="U532" s="18">
        <f t="shared" ca="1" si="443"/>
        <v>8.9147495847956329E-45</v>
      </c>
      <c r="V532" s="18">
        <f t="shared" ca="1" si="443"/>
        <v>2.4704293147983547E-44</v>
      </c>
      <c r="W532" s="18">
        <f t="shared" ca="1" si="443"/>
        <v>6.9594151646442426E-45</v>
      </c>
      <c r="X532" s="18">
        <f t="shared" ca="1" si="443"/>
        <v>5.2348025380555071E-51</v>
      </c>
      <c r="Y532" s="18">
        <f t="shared" ca="1" si="443"/>
        <v>4.8019490807944192E-52</v>
      </c>
      <c r="Z532" s="18">
        <f t="shared" ca="1" si="443"/>
        <v>1.280663125657052E-51</v>
      </c>
      <c r="AA532" s="18">
        <f t="shared" ca="1" si="443"/>
        <v>8.108979253265296E-52</v>
      </c>
      <c r="AB532" s="18">
        <f t="shared" ca="1" si="443"/>
        <v>1.8299071213643908E-51</v>
      </c>
      <c r="AC532" s="18">
        <f t="shared" ca="1" si="443"/>
        <v>2.272312184817861E-51</v>
      </c>
      <c r="AD532" s="18">
        <f t="shared" ca="1" si="443"/>
        <v>3.7106285076393063E-50</v>
      </c>
      <c r="AE532" s="18">
        <f t="shared" ca="1" si="443"/>
        <v>3.939721825111615E-52</v>
      </c>
      <c r="AF532" s="18">
        <f t="shared" ca="1" si="443"/>
        <v>1.7864530835367701E-51</v>
      </c>
    </row>
    <row r="533" spans="4:32" x14ac:dyDescent="0.15">
      <c r="D533" s="18">
        <f t="shared" si="416"/>
        <v>7.1264000000000003</v>
      </c>
      <c r="E533" s="18">
        <f t="shared" ref="E533:AF533" ca="1" si="444">E447*(E$500*EXP(-E$501*$B$1)+(1-E$500)*EXP(-E$502*$B$1))*4*$C$505*0.0001/$B$5</f>
        <v>3.5446604378896439E-12</v>
      </c>
      <c r="F533" s="18">
        <f t="shared" ca="1" si="444"/>
        <v>1.7847018859800427E-18</v>
      </c>
      <c r="G533" s="18">
        <f t="shared" ca="1" si="444"/>
        <v>4.4636572311984379E-28</v>
      </c>
      <c r="H533" s="18">
        <f t="shared" ca="1" si="444"/>
        <v>5.6244914537049348E-29</v>
      </c>
      <c r="I533" s="18">
        <f t="shared" ca="1" si="444"/>
        <v>1.2537772536028344E-28</v>
      </c>
      <c r="J533" s="18">
        <f t="shared" ca="1" si="444"/>
        <v>1.5871136769339472E-33</v>
      </c>
      <c r="K533" s="18">
        <f t="shared" ca="1" si="444"/>
        <v>1.826935181732887E-34</v>
      </c>
      <c r="L533" s="18">
        <f t="shared" ca="1" si="444"/>
        <v>9.0016209152780715E-34</v>
      </c>
      <c r="M533" s="18">
        <f t="shared" ca="1" si="444"/>
        <v>1.2570218266035596E-35</v>
      </c>
      <c r="N533" s="18">
        <f t="shared" ca="1" si="444"/>
        <v>1.6174609071503062E-42</v>
      </c>
      <c r="O533" s="18">
        <f t="shared" ca="1" si="444"/>
        <v>2.3780791503891413E-43</v>
      </c>
      <c r="P533" s="18">
        <f t="shared" ca="1" si="444"/>
        <v>1.8103795522403549E-42</v>
      </c>
      <c r="Q533" s="18">
        <f t="shared" ca="1" si="444"/>
        <v>2.3159185200960629E-43</v>
      </c>
      <c r="R533" s="18">
        <f t="shared" ca="1" si="444"/>
        <v>1.1418786362816622E-42</v>
      </c>
      <c r="S533" s="18">
        <f t="shared" ca="1" si="444"/>
        <v>2.1592815677767812E-44</v>
      </c>
      <c r="T533" s="18">
        <f t="shared" ca="1" si="444"/>
        <v>1.406198157993071E-43</v>
      </c>
      <c r="U533" s="18">
        <f t="shared" ca="1" si="444"/>
        <v>8.9146145247498749E-45</v>
      </c>
      <c r="V533" s="18">
        <f t="shared" ca="1" si="444"/>
        <v>2.4703910282969027E-44</v>
      </c>
      <c r="W533" s="18">
        <f t="shared" ca="1" si="444"/>
        <v>6.959317939917303E-45</v>
      </c>
      <c r="X533" s="18">
        <f t="shared" ca="1" si="444"/>
        <v>5.2347390837214463E-51</v>
      </c>
      <c r="Y533" s="18">
        <f t="shared" ca="1" si="444"/>
        <v>4.8018840039350878E-52</v>
      </c>
      <c r="Z533" s="18">
        <f t="shared" ca="1" si="444"/>
        <v>1.2806463437648242E-51</v>
      </c>
      <c r="AA533" s="18">
        <f t="shared" ca="1" si="444"/>
        <v>8.108874601530693E-52</v>
      </c>
      <c r="AB533" s="18">
        <f t="shared" ca="1" si="444"/>
        <v>1.829884732169784E-51</v>
      </c>
      <c r="AC533" s="18">
        <f t="shared" ca="1" si="444"/>
        <v>2.272287042977143E-51</v>
      </c>
      <c r="AD533" s="18">
        <f t="shared" ca="1" si="444"/>
        <v>3.7105902486688612E-50</v>
      </c>
      <c r="AE533" s="18">
        <f t="shared" ca="1" si="444"/>
        <v>3.9396810023146203E-52</v>
      </c>
      <c r="AF533" s="18">
        <f t="shared" ca="1" si="444"/>
        <v>1.7864353725366273E-51</v>
      </c>
    </row>
    <row r="534" spans="4:32" x14ac:dyDescent="0.15">
      <c r="D534" s="18">
        <f t="shared" si="416"/>
        <v>8.9716000000000005</v>
      </c>
      <c r="E534" s="18">
        <f t="shared" ref="E534:AF534" ca="1" si="445">E448*(E$500*EXP(-E$501*$B$1)+(1-E$500)*EXP(-E$502*$B$1))*4*$C$505*0.0001/$B$5</f>
        <v>3.544240617980468E-12</v>
      </c>
      <c r="F534" s="18">
        <f t="shared" ca="1" si="445"/>
        <v>1.7844848177571253E-18</v>
      </c>
      <c r="G534" s="18">
        <f t="shared" ca="1" si="445"/>
        <v>4.4632205654792223E-28</v>
      </c>
      <c r="H534" s="18">
        <f t="shared" ca="1" si="445"/>
        <v>5.6240542269771182E-29</v>
      </c>
      <c r="I534" s="18">
        <f t="shared" ca="1" si="445"/>
        <v>1.2537031656170027E-28</v>
      </c>
      <c r="J534" s="18">
        <f t="shared" ca="1" si="445"/>
        <v>1.5870463439817692E-33</v>
      </c>
      <c r="K534" s="18">
        <f t="shared" ca="1" si="445"/>
        <v>1.8268649377369067E-34</v>
      </c>
      <c r="L534" s="18">
        <f t="shared" ca="1" si="445"/>
        <v>9.0013360093904135E-34</v>
      </c>
      <c r="M534" s="18">
        <f t="shared" ca="1" si="445"/>
        <v>1.2569827336594792E-35</v>
      </c>
      <c r="N534" s="18">
        <f t="shared" ca="1" si="445"/>
        <v>1.6174189229637103E-42</v>
      </c>
      <c r="O534" s="18">
        <f t="shared" ca="1" si="445"/>
        <v>2.3780167134985202E-43</v>
      </c>
      <c r="P534" s="18">
        <f t="shared" ca="1" si="445"/>
        <v>1.8103400362742492E-42</v>
      </c>
      <c r="Q534" s="18">
        <f t="shared" ca="1" si="445"/>
        <v>2.3158671930099224E-43</v>
      </c>
      <c r="R534" s="18">
        <f t="shared" ca="1" si="445"/>
        <v>1.1418570351999092E-42</v>
      </c>
      <c r="S534" s="18">
        <f t="shared" ca="1" si="445"/>
        <v>2.1592373831857247E-44</v>
      </c>
      <c r="T534" s="18">
        <f t="shared" ca="1" si="445"/>
        <v>1.4061739409569685E-43</v>
      </c>
      <c r="U534" s="18">
        <f t="shared" ca="1" si="445"/>
        <v>8.914444498748224E-45</v>
      </c>
      <c r="V534" s="18">
        <f t="shared" ca="1" si="445"/>
        <v>2.4703428297611741E-44</v>
      </c>
      <c r="W534" s="18">
        <f t="shared" ca="1" si="445"/>
        <v>6.9591955442651154E-45</v>
      </c>
      <c r="X534" s="18">
        <f t="shared" ca="1" si="445"/>
        <v>5.2346592012383546E-51</v>
      </c>
      <c r="Y534" s="18">
        <f t="shared" ca="1" si="445"/>
        <v>4.8018020790091416E-52</v>
      </c>
      <c r="Z534" s="18">
        <f t="shared" ca="1" si="445"/>
        <v>1.2806252171113813E-51</v>
      </c>
      <c r="AA534" s="18">
        <f t="shared" ca="1" si="445"/>
        <v>8.1087428558743128E-52</v>
      </c>
      <c r="AB534" s="18">
        <f t="shared" ca="1" si="445"/>
        <v>1.8298565464745961E-51</v>
      </c>
      <c r="AC534" s="18">
        <f t="shared" ca="1" si="445"/>
        <v>2.272255391934529E-51</v>
      </c>
      <c r="AD534" s="18">
        <f t="shared" ca="1" si="445"/>
        <v>3.7105420844350013E-50</v>
      </c>
      <c r="AE534" s="18">
        <f t="shared" ca="1" si="445"/>
        <v>3.939629610482559E-52</v>
      </c>
      <c r="AF534" s="18">
        <f t="shared" ca="1" si="445"/>
        <v>1.786413076137377E-51</v>
      </c>
    </row>
    <row r="535" spans="4:32" x14ac:dyDescent="0.15">
      <c r="D535" s="18">
        <f t="shared" si="416"/>
        <v>11.295</v>
      </c>
      <c r="E535" s="18">
        <f t="shared" ref="E535:AF535" ca="1" si="446">E449*(E$500*EXP(-E$501*$B$1)+(1-E$500)*EXP(-E$502*$B$1))*4*$C$505*0.0001/$B$5</f>
        <v>4.5439666400205726E-12</v>
      </c>
      <c r="F535" s="18">
        <f t="shared" ca="1" si="446"/>
        <v>2.304162986957842E-18</v>
      </c>
      <c r="G535" s="18">
        <f t="shared" ca="1" si="446"/>
        <v>5.8009305208217756E-28</v>
      </c>
      <c r="H535" s="18">
        <f t="shared" ca="1" si="446"/>
        <v>7.477257215193177E-29</v>
      </c>
      <c r="I535" s="18">
        <f t="shared" ca="1" si="446"/>
        <v>1.6558415850635496E-28</v>
      </c>
      <c r="J535" s="18">
        <f t="shared" ca="1" si="446"/>
        <v>2.0552261326939777E-33</v>
      </c>
      <c r="K535" s="18">
        <f t="shared" ca="1" si="446"/>
        <v>2.3934159364414304E-34</v>
      </c>
      <c r="L535" s="18">
        <f t="shared" ca="1" si="446"/>
        <v>1.1579352813736414E-33</v>
      </c>
      <c r="M535" s="18">
        <f t="shared" ca="1" si="446"/>
        <v>1.6350630226162E-35</v>
      </c>
      <c r="N535" s="18">
        <f t="shared" ca="1" si="446"/>
        <v>2.0932072337659834E-42</v>
      </c>
      <c r="O535" s="18">
        <f t="shared" ca="1" si="446"/>
        <v>3.0855250043797306E-43</v>
      </c>
      <c r="P535" s="18">
        <f t="shared" ca="1" si="446"/>
        <v>2.3205371998568481E-42</v>
      </c>
      <c r="Q535" s="18">
        <f t="shared" ca="1" si="446"/>
        <v>2.9742523929041818E-43</v>
      </c>
      <c r="R535" s="18">
        <f t="shared" ca="1" si="446"/>
        <v>1.4534863900231524E-42</v>
      </c>
      <c r="S535" s="18">
        <f t="shared" ca="1" si="446"/>
        <v>2.7932784687172305E-44</v>
      </c>
      <c r="T535" s="18">
        <f t="shared" ca="1" si="446"/>
        <v>1.7944035144700317E-43</v>
      </c>
      <c r="U535" s="18">
        <f t="shared" ca="1" si="446"/>
        <v>1.1619249832132915E-44</v>
      </c>
      <c r="V535" s="18">
        <f t="shared" ca="1" si="446"/>
        <v>3.1865054385192895E-44</v>
      </c>
      <c r="W535" s="18">
        <f t="shared" ca="1" si="446"/>
        <v>9.0888783383015736E-45</v>
      </c>
      <c r="X535" s="18">
        <f t="shared" ca="1" si="446"/>
        <v>6.6411461926002883E-51</v>
      </c>
      <c r="Y535" s="18">
        <f t="shared" ca="1" si="446"/>
        <v>6.177199948638162E-52</v>
      </c>
      <c r="Z535" s="18">
        <f t="shared" ca="1" si="446"/>
        <v>1.653385373360566E-51</v>
      </c>
      <c r="AA535" s="18">
        <f t="shared" ca="1" si="446"/>
        <v>1.037829769971357E-51</v>
      </c>
      <c r="AB535" s="18">
        <f t="shared" ca="1" si="446"/>
        <v>2.3221920591191378E-51</v>
      </c>
      <c r="AC535" s="18">
        <f t="shared" ca="1" si="446"/>
        <v>2.8567882114355504E-51</v>
      </c>
      <c r="AD535" s="18">
        <f t="shared" ca="1" si="446"/>
        <v>4.6043447165096641E-50</v>
      </c>
      <c r="AE535" s="18">
        <f t="shared" ca="1" si="446"/>
        <v>4.8704771320536594E-52</v>
      </c>
      <c r="AF535" s="18">
        <f t="shared" ca="1" si="446"/>
        <v>2.1993264129970234E-51</v>
      </c>
    </row>
    <row r="536" spans="4:32" x14ac:dyDescent="0.15">
      <c r="D536" s="18">
        <f t="shared" si="416"/>
        <v>14.218999999999999</v>
      </c>
      <c r="E536" s="18">
        <f t="shared" ref="E536:AF536" ca="1" si="447">E450*(E$500*EXP(-E$501*$B$1)+(1-E$500)*EXP(-E$502*$B$1))*4*$C$505*0.0001/$B$5</f>
        <v>7.2402766170961249E-12</v>
      </c>
      <c r="F536" s="18">
        <f t="shared" ca="1" si="447"/>
        <v>3.7255747422200812E-18</v>
      </c>
      <c r="G536" s="18">
        <f t="shared" ca="1" si="447"/>
        <v>9.5030193938424585E-28</v>
      </c>
      <c r="H536" s="18">
        <f t="shared" ca="1" si="447"/>
        <v>1.2793414249632564E-28</v>
      </c>
      <c r="I536" s="18">
        <f t="shared" ca="1" si="447"/>
        <v>2.7986008995995824E-28</v>
      </c>
      <c r="J536" s="18">
        <f t="shared" ca="1" si="447"/>
        <v>3.3469522626653389E-33</v>
      </c>
      <c r="K536" s="18">
        <f t="shared" ca="1" si="447"/>
        <v>3.9845388500126938E-34</v>
      </c>
      <c r="L536" s="18">
        <f t="shared" ca="1" si="447"/>
        <v>1.8628288826466097E-33</v>
      </c>
      <c r="M536" s="18">
        <f t="shared" ca="1" si="447"/>
        <v>2.6865176069801831E-35</v>
      </c>
      <c r="N536" s="18">
        <f t="shared" ca="1" si="447"/>
        <v>3.4065867215146301E-42</v>
      </c>
      <c r="O536" s="18">
        <f t="shared" ca="1" si="447"/>
        <v>5.046914397103701E-43</v>
      </c>
      <c r="P536" s="18">
        <f t="shared" ca="1" si="447"/>
        <v>3.7095839594246588E-42</v>
      </c>
      <c r="Q536" s="18">
        <f t="shared" ca="1" si="447"/>
        <v>4.771239848502761E-43</v>
      </c>
      <c r="R536" s="18">
        <f t="shared" ca="1" si="447"/>
        <v>2.293163522730551E-42</v>
      </c>
      <c r="S536" s="18">
        <f t="shared" ca="1" si="447"/>
        <v>4.5442958620503119E-44</v>
      </c>
      <c r="T536" s="18">
        <f t="shared" ca="1" si="447"/>
        <v>2.8442234706142418E-43</v>
      </c>
      <c r="U536" s="18">
        <f t="shared" ca="1" si="447"/>
        <v>1.9175244529488221E-44</v>
      </c>
      <c r="V536" s="18">
        <f t="shared" ca="1" si="447"/>
        <v>5.1549750014576873E-44</v>
      </c>
      <c r="W536" s="18">
        <f t="shared" ca="1" si="447"/>
        <v>1.5054352121576265E-44</v>
      </c>
      <c r="X536" s="18">
        <f t="shared" ca="1" si="447"/>
        <v>1.0413279897268301E-50</v>
      </c>
      <c r="Y536" s="18">
        <f t="shared" ca="1" si="447"/>
        <v>9.9421243106678391E-52</v>
      </c>
      <c r="Z536" s="18">
        <f t="shared" ca="1" si="447"/>
        <v>2.6799971867157794E-51</v>
      </c>
      <c r="AA536" s="18">
        <f t="shared" ca="1" si="447"/>
        <v>1.6547014872329197E-51</v>
      </c>
      <c r="AB536" s="18">
        <f t="shared" ca="1" si="447"/>
        <v>3.6433607099677741E-51</v>
      </c>
      <c r="AC536" s="18">
        <f t="shared" ca="1" si="447"/>
        <v>4.4040529986078515E-51</v>
      </c>
      <c r="AD536" s="18">
        <f t="shared" ca="1" si="447"/>
        <v>6.9226007388252509E-50</v>
      </c>
      <c r="AE536" s="18">
        <f t="shared" ca="1" si="447"/>
        <v>7.2721367490742509E-52</v>
      </c>
      <c r="AF536" s="18">
        <f t="shared" ca="1" si="447"/>
        <v>3.2579718391264043E-51</v>
      </c>
    </row>
    <row r="537" spans="4:32" x14ac:dyDescent="0.15">
      <c r="D537" s="18">
        <f t="shared" si="416"/>
        <v>17.901</v>
      </c>
      <c r="E537" s="18">
        <f t="shared" ref="E537:AF537" ca="1" si="448">E451*(E$500*EXP(-E$501*$B$1)+(1-E$500)*EXP(-E$502*$B$1))*4*$C$505*0.0001/$B$5</f>
        <v>1.146622526890463E-11</v>
      </c>
      <c r="F537" s="18">
        <f t="shared" ca="1" si="448"/>
        <v>5.9964070235950095E-18</v>
      </c>
      <c r="G537" s="18">
        <f t="shared" ca="1" si="448"/>
        <v>1.5514271268206517E-27</v>
      </c>
      <c r="H537" s="18">
        <f t="shared" ca="1" si="448"/>
        <v>2.18280446059057E-28</v>
      </c>
      <c r="I537" s="18">
        <f t="shared" ca="1" si="448"/>
        <v>4.7199188092100922E-28</v>
      </c>
      <c r="J537" s="18">
        <f t="shared" ca="1" si="448"/>
        <v>5.4421035037133353E-33</v>
      </c>
      <c r="K537" s="18">
        <f t="shared" ca="1" si="448"/>
        <v>6.6241434634325946E-34</v>
      </c>
      <c r="L537" s="18">
        <f t="shared" ca="1" si="448"/>
        <v>2.9926972108597558E-33</v>
      </c>
      <c r="M537" s="18">
        <f t="shared" ca="1" si="448"/>
        <v>4.409881381190961E-35</v>
      </c>
      <c r="N537" s="18">
        <f t="shared" ca="1" si="448"/>
        <v>5.5383716206775225E-42</v>
      </c>
      <c r="O537" s="18">
        <f t="shared" ca="1" si="448"/>
        <v>8.2474802021880466E-43</v>
      </c>
      <c r="P537" s="18">
        <f t="shared" ca="1" si="448"/>
        <v>5.9250212593497684E-42</v>
      </c>
      <c r="Q537" s="18">
        <f t="shared" ca="1" si="448"/>
        <v>7.6490585101985855E-43</v>
      </c>
      <c r="R537" s="18">
        <f t="shared" ca="1" si="448"/>
        <v>3.6155772016078337E-42</v>
      </c>
      <c r="S537" s="18">
        <f t="shared" ca="1" si="448"/>
        <v>7.3865973311746428E-44</v>
      </c>
      <c r="T537" s="18">
        <f t="shared" ca="1" si="448"/>
        <v>4.5052127171948179E-43</v>
      </c>
      <c r="U537" s="18">
        <f t="shared" ca="1" si="448"/>
        <v>3.1624864005630402E-44</v>
      </c>
      <c r="V537" s="18">
        <f t="shared" ca="1" si="448"/>
        <v>8.3361200089453378E-44</v>
      </c>
      <c r="W537" s="18">
        <f t="shared" ca="1" si="448"/>
        <v>2.4919168118124262E-44</v>
      </c>
      <c r="X537" s="18">
        <f t="shared" ca="1" si="448"/>
        <v>1.6320002392839674E-50</v>
      </c>
      <c r="Y537" s="18">
        <f t="shared" ca="1" si="448"/>
        <v>1.5997219108045059E-51</v>
      </c>
      <c r="Z537" s="18">
        <f t="shared" ca="1" si="448"/>
        <v>4.3411059694352014E-51</v>
      </c>
      <c r="AA537" s="18">
        <f t="shared" ca="1" si="448"/>
        <v>2.6366534693834965E-51</v>
      </c>
      <c r="AB537" s="18">
        <f t="shared" ca="1" si="448"/>
        <v>5.7136211304514817E-51</v>
      </c>
      <c r="AC537" s="18">
        <f t="shared" ca="1" si="448"/>
        <v>6.7860714161930224E-51</v>
      </c>
      <c r="AD537" s="18">
        <f t="shared" ca="1" si="448"/>
        <v>1.0405384450607755E-49</v>
      </c>
      <c r="AE537" s="18">
        <f t="shared" ca="1" si="448"/>
        <v>1.0854289010450474E-51</v>
      </c>
      <c r="AF537" s="18">
        <f t="shared" ca="1" si="448"/>
        <v>4.8245556615405611E-51</v>
      </c>
    </row>
    <row r="538" spans="4:32" x14ac:dyDescent="0.15">
      <c r="D538" s="18">
        <f t="shared" si="416"/>
        <v>22.536000000000001</v>
      </c>
      <c r="E538" s="18">
        <f t="shared" ref="E538:AF538" ca="1" si="449">E452*(E$500*EXP(-E$501*$B$1)+(1-E$500)*EXP(-E$502*$B$1))*4*$C$505*0.0001/$B$5</f>
        <v>1.8023716358879206E-11</v>
      </c>
      <c r="F538" s="18">
        <f t="shared" ca="1" si="449"/>
        <v>9.598452016264502E-18</v>
      </c>
      <c r="G538" s="18">
        <f t="shared" ca="1" si="449"/>
        <v>2.5223883771075085E-27</v>
      </c>
      <c r="H538" s="18">
        <f t="shared" ca="1" si="449"/>
        <v>3.7121763620676387E-28</v>
      </c>
      <c r="I538" s="18">
        <f t="shared" ca="1" si="449"/>
        <v>7.9396072819271284E-28</v>
      </c>
      <c r="J538" s="18">
        <f t="shared" ca="1" si="449"/>
        <v>8.8316425414118354E-33</v>
      </c>
      <c r="K538" s="18">
        <f t="shared" ca="1" si="449"/>
        <v>1.0993394505077261E-33</v>
      </c>
      <c r="L538" s="18">
        <f t="shared" ca="1" si="449"/>
        <v>4.8013342223646928E-33</v>
      </c>
      <c r="M538" s="18">
        <f t="shared" ca="1" si="449"/>
        <v>7.2273080652623036E-35</v>
      </c>
      <c r="N538" s="18">
        <f t="shared" ca="1" si="449"/>
        <v>8.9939789353584701E-42</v>
      </c>
      <c r="O538" s="18">
        <f t="shared" ca="1" si="449"/>
        <v>1.3461974760737521E-42</v>
      </c>
      <c r="P538" s="18">
        <f t="shared" ca="1" si="449"/>
        <v>9.4556184977224592E-42</v>
      </c>
      <c r="Q538" s="18">
        <f t="shared" ca="1" si="449"/>
        <v>1.2251277379808079E-42</v>
      </c>
      <c r="R538" s="18">
        <f t="shared" ca="1" si="449"/>
        <v>5.6963044343752903E-42</v>
      </c>
      <c r="S538" s="18">
        <f t="shared" ca="1" si="449"/>
        <v>1.1998340614889385E-43</v>
      </c>
      <c r="T538" s="18">
        <f t="shared" ca="1" si="449"/>
        <v>7.131108585565505E-43</v>
      </c>
      <c r="U538" s="18">
        <f t="shared" ca="1" si="449"/>
        <v>5.2120994856898048E-44</v>
      </c>
      <c r="V538" s="18">
        <f t="shared" ca="1" si="449"/>
        <v>1.3468475659795159E-43</v>
      </c>
      <c r="W538" s="18">
        <f t="shared" ca="1" si="449"/>
        <v>4.1224536806645624E-44</v>
      </c>
      <c r="X538" s="18">
        <f t="shared" ca="1" si="449"/>
        <v>2.5561296078639024E-50</v>
      </c>
      <c r="Y538" s="18">
        <f t="shared" ca="1" si="449"/>
        <v>2.5721612576294004E-51</v>
      </c>
      <c r="Z538" s="18">
        <f t="shared" ca="1" si="449"/>
        <v>7.0295332754031164E-51</v>
      </c>
      <c r="AA538" s="18">
        <f t="shared" ca="1" si="449"/>
        <v>4.1996064118996971E-51</v>
      </c>
      <c r="AB538" s="18">
        <f t="shared" ca="1" si="449"/>
        <v>8.9558916452720832E-51</v>
      </c>
      <c r="AC538" s="18">
        <f t="shared" ca="1" si="449"/>
        <v>1.045193762882486E-50</v>
      </c>
      <c r="AD538" s="18">
        <f t="shared" ca="1" si="449"/>
        <v>1.5632727274934291E-49</v>
      </c>
      <c r="AE538" s="18">
        <f t="shared" ca="1" si="449"/>
        <v>1.6194835865914877E-51</v>
      </c>
      <c r="AF538" s="18">
        <f t="shared" ca="1" si="449"/>
        <v>7.14169589598031E-51</v>
      </c>
    </row>
    <row r="539" spans="4:32" x14ac:dyDescent="0.15">
      <c r="D539" s="18">
        <f t="shared" si="416"/>
        <v>28.370999999999999</v>
      </c>
      <c r="E539" s="18">
        <f t="shared" ref="E539:AF539" ca="1" si="450">E453*(E$500*EXP(-E$501*$B$1)+(1-E$500)*EXP(-E$502*$B$1))*4*$C$505*0.0001/$B$5</f>
        <v>2.8089113393602723E-11</v>
      </c>
      <c r="F539" s="18">
        <f t="shared" ca="1" si="450"/>
        <v>1.5267545805661089E-17</v>
      </c>
      <c r="G539" s="18">
        <f t="shared" ca="1" si="450"/>
        <v>4.0800096101105271E-27</v>
      </c>
      <c r="H539" s="18">
        <f t="shared" ca="1" si="450"/>
        <v>6.2879786513556502E-28</v>
      </c>
      <c r="I539" s="18">
        <f t="shared" ca="1" si="450"/>
        <v>1.3314233998473823E-27</v>
      </c>
      <c r="J539" s="18">
        <f t="shared" ca="1" si="450"/>
        <v>1.4298663032897534E-32</v>
      </c>
      <c r="K539" s="18">
        <f t="shared" ca="1" si="450"/>
        <v>1.820618243745829E-33</v>
      </c>
      <c r="L539" s="18">
        <f t="shared" ca="1" si="450"/>
        <v>7.6898142902301587E-33</v>
      </c>
      <c r="M539" s="18">
        <f t="shared" ca="1" si="450"/>
        <v>1.1825720538763321E-34</v>
      </c>
      <c r="N539" s="18">
        <f t="shared" ca="1" si="450"/>
        <v>1.4586459785073946E-41</v>
      </c>
      <c r="O539" s="18">
        <f t="shared" ca="1" si="450"/>
        <v>2.1943190753552359E-42</v>
      </c>
      <c r="P539" s="18">
        <f t="shared" ca="1" si="450"/>
        <v>1.5069414734582563E-41</v>
      </c>
      <c r="Q539" s="18">
        <f t="shared" ca="1" si="450"/>
        <v>1.959873556665073E-42</v>
      </c>
      <c r="R539" s="18">
        <f t="shared" ca="1" si="450"/>
        <v>8.9654693087533923E-42</v>
      </c>
      <c r="S539" s="18">
        <f t="shared" ca="1" si="450"/>
        <v>1.9472085900415806E-43</v>
      </c>
      <c r="T539" s="18">
        <f t="shared" ca="1" si="450"/>
        <v>1.1278656602030153E-42</v>
      </c>
      <c r="U539" s="18">
        <f t="shared" ca="1" si="450"/>
        <v>8.5829545485861287E-44</v>
      </c>
      <c r="V539" s="18">
        <f t="shared" ca="1" si="450"/>
        <v>2.17448884075777E-43</v>
      </c>
      <c r="W539" s="18">
        <f t="shared" ca="1" si="450"/>
        <v>6.8139010546142043E-44</v>
      </c>
      <c r="X539" s="18">
        <f t="shared" ca="1" si="450"/>
        <v>4.0012333235549183E-50</v>
      </c>
      <c r="Y539" s="18">
        <f t="shared" ca="1" si="450"/>
        <v>4.1329533722828938E-51</v>
      </c>
      <c r="Z539" s="18">
        <f t="shared" ca="1" si="450"/>
        <v>1.1373778411787791E-50</v>
      </c>
      <c r="AA539" s="18">
        <f t="shared" ca="1" si="450"/>
        <v>6.6838727591741424E-51</v>
      </c>
      <c r="AB539" s="18">
        <f t="shared" ca="1" si="450"/>
        <v>1.4029807353786817E-50</v>
      </c>
      <c r="AC539" s="18">
        <f t="shared" ca="1" si="450"/>
        <v>1.6088015644185687E-50</v>
      </c>
      <c r="AD539" s="18">
        <f t="shared" ca="1" si="450"/>
        <v>2.3474197377413592E-49</v>
      </c>
      <c r="AE539" s="18">
        <f t="shared" ca="1" si="450"/>
        <v>2.4151492151763814E-51</v>
      </c>
      <c r="AF539" s="18">
        <f t="shared" ca="1" si="450"/>
        <v>1.0567349640806444E-50</v>
      </c>
    </row>
    <row r="540" spans="4:32" x14ac:dyDescent="0.15">
      <c r="D540" s="18">
        <f t="shared" si="416"/>
        <v>35.716999999999999</v>
      </c>
      <c r="E540" s="18">
        <f t="shared" ref="E540:AF540" ca="1" si="451">E454*(E$500*EXP(-E$501*$B$1)+(1-E$500)*EXP(-E$502*$B$1))*4*$C$505*0.0001/$B$5</f>
        <v>4.3333304566929722E-11</v>
      </c>
      <c r="F540" s="18">
        <f t="shared" ca="1" si="451"/>
        <v>2.4093730452985491E-17</v>
      </c>
      <c r="G540" s="18">
        <f t="shared" ca="1" si="451"/>
        <v>6.5612439154576461E-27</v>
      </c>
      <c r="H540" s="18">
        <f t="shared" ca="1" si="451"/>
        <v>1.0599860150399065E-27</v>
      </c>
      <c r="I540" s="18">
        <f t="shared" ca="1" si="451"/>
        <v>2.2244922105274219E-27</v>
      </c>
      <c r="J540" s="18">
        <f t="shared" ca="1" si="451"/>
        <v>2.3084852574384544E-32</v>
      </c>
      <c r="K540" s="18">
        <f t="shared" ca="1" si="451"/>
        <v>3.0077946884900796E-33</v>
      </c>
      <c r="L540" s="18">
        <f t="shared" ca="1" si="451"/>
        <v>1.2289839447095206E-32</v>
      </c>
      <c r="M540" s="18">
        <f t="shared" ca="1" si="451"/>
        <v>1.9311750687693361E-34</v>
      </c>
      <c r="N540" s="18">
        <f t="shared" ca="1" si="451"/>
        <v>2.3613147083558054E-41</v>
      </c>
      <c r="O540" s="18">
        <f t="shared" ca="1" si="451"/>
        <v>3.5710950332821742E-42</v>
      </c>
      <c r="P540" s="18">
        <f t="shared" ca="1" si="451"/>
        <v>2.3985190276901127E-41</v>
      </c>
      <c r="Q540" s="18">
        <f t="shared" ca="1" si="451"/>
        <v>3.1316695246173351E-42</v>
      </c>
      <c r="R540" s="18">
        <f t="shared" ca="1" si="451"/>
        <v>1.4092111745430997E-41</v>
      </c>
      <c r="S540" s="18">
        <f t="shared" ca="1" si="451"/>
        <v>3.1562102429647975E-43</v>
      </c>
      <c r="T540" s="18">
        <f t="shared" ca="1" si="451"/>
        <v>1.7819814882400825E-42</v>
      </c>
      <c r="U540" s="18">
        <f t="shared" ca="1" si="451"/>
        <v>1.4117587413763746E-43</v>
      </c>
      <c r="V540" s="18">
        <f t="shared" ca="1" si="451"/>
        <v>3.507716088243656E-43</v>
      </c>
      <c r="W540" s="18">
        <f t="shared" ca="1" si="451"/>
        <v>1.1253298214275454E-43</v>
      </c>
      <c r="X540" s="18">
        <f t="shared" ca="1" si="451"/>
        <v>6.2578653018711299E-50</v>
      </c>
      <c r="Y540" s="18">
        <f t="shared" ca="1" si="451"/>
        <v>6.6341785073085655E-51</v>
      </c>
      <c r="Z540" s="18">
        <f t="shared" ca="1" si="451"/>
        <v>1.8384307612737219E-50</v>
      </c>
      <c r="AA540" s="18">
        <f t="shared" ca="1" si="451"/>
        <v>1.0629966182979354E-50</v>
      </c>
      <c r="AB540" s="18">
        <f t="shared" ca="1" si="451"/>
        <v>2.196546928518706E-50</v>
      </c>
      <c r="AC540" s="18">
        <f t="shared" ca="1" si="451"/>
        <v>2.4748463190539175E-50</v>
      </c>
      <c r="AD540" s="18">
        <f t="shared" ca="1" si="451"/>
        <v>3.522752187035242E-49</v>
      </c>
      <c r="AE540" s="18">
        <f t="shared" ca="1" si="451"/>
        <v>3.599844877985961E-51</v>
      </c>
      <c r="AF540" s="18">
        <f t="shared" ca="1" si="451"/>
        <v>1.5627549020582019E-50</v>
      </c>
    </row>
    <row r="541" spans="4:32" x14ac:dyDescent="0.15">
      <c r="D541" s="18">
        <f t="shared" si="416"/>
        <v>44.965000000000003</v>
      </c>
      <c r="E541" s="18">
        <f t="shared" ref="E541:AF541" ca="1" si="452">E455*(E$500*EXP(-E$501*$B$1)+(1-E$500)*EXP(-E$502*$B$1))*4*$C$505*0.0001/$B$5</f>
        <v>6.6052157411277501E-11</v>
      </c>
      <c r="F541" s="18">
        <f t="shared" ca="1" si="452"/>
        <v>3.768131928154403E-17</v>
      </c>
      <c r="G541" s="18">
        <f t="shared" ca="1" si="452"/>
        <v>1.0476642918745581E-26</v>
      </c>
      <c r="H541" s="18">
        <f t="shared" ca="1" si="452"/>
        <v>1.7767832946410395E-27</v>
      </c>
      <c r="I541" s="18">
        <f t="shared" ca="1" si="452"/>
        <v>3.6995019158344529E-27</v>
      </c>
      <c r="J541" s="18">
        <f t="shared" ca="1" si="452"/>
        <v>3.7142419423925882E-32</v>
      </c>
      <c r="K541" s="18">
        <f t="shared" ca="1" si="452"/>
        <v>4.9535575101960234E-33</v>
      </c>
      <c r="L541" s="18">
        <f t="shared" ca="1" si="452"/>
        <v>1.9591904256367777E-32</v>
      </c>
      <c r="M541" s="18">
        <f t="shared" ca="1" si="452"/>
        <v>3.1458772754952455E-34</v>
      </c>
      <c r="N541" s="18">
        <f t="shared" ca="1" si="452"/>
        <v>3.8146437559376317E-41</v>
      </c>
      <c r="O541" s="18">
        <f t="shared" ca="1" si="452"/>
        <v>5.8005691706988476E-42</v>
      </c>
      <c r="P541" s="18">
        <f t="shared" ca="1" si="452"/>
        <v>3.811124948659288E-41</v>
      </c>
      <c r="Q541" s="18">
        <f t="shared" ca="1" si="452"/>
        <v>4.9957450810252017E-42</v>
      </c>
      <c r="R541" s="18">
        <f t="shared" ca="1" si="452"/>
        <v>2.2120895793805263E-41</v>
      </c>
      <c r="S541" s="18">
        <f t="shared" ca="1" si="452"/>
        <v>5.1085550669205905E-43</v>
      </c>
      <c r="T541" s="18">
        <f t="shared" ca="1" si="452"/>
        <v>2.8119315390259872E-42</v>
      </c>
      <c r="U541" s="18">
        <f t="shared" ca="1" si="452"/>
        <v>2.3192601819753247E-43</v>
      </c>
      <c r="V541" s="18">
        <f t="shared" ca="1" si="452"/>
        <v>5.6498558527696309E-43</v>
      </c>
      <c r="W541" s="18">
        <f t="shared" ca="1" si="452"/>
        <v>1.8563713493869814E-43</v>
      </c>
      <c r="X541" s="18">
        <f t="shared" ca="1" si="452"/>
        <v>9.7766546628424508E-50</v>
      </c>
      <c r="Y541" s="18">
        <f t="shared" ca="1" si="452"/>
        <v>1.0642063379501865E-50</v>
      </c>
      <c r="Z541" s="18">
        <f t="shared" ca="1" si="452"/>
        <v>2.96926044150548E-50</v>
      </c>
      <c r="AA541" s="18">
        <f t="shared" ca="1" si="452"/>
        <v>1.6892550195589643E-50</v>
      </c>
      <c r="AB541" s="18">
        <f t="shared" ca="1" si="452"/>
        <v>3.4354461829893708E-50</v>
      </c>
      <c r="AC541" s="18">
        <f t="shared" ca="1" si="452"/>
        <v>3.8043066612264488E-50</v>
      </c>
      <c r="AD541" s="18">
        <f t="shared" ca="1" si="452"/>
        <v>5.2832453374664194E-49</v>
      </c>
      <c r="AE541" s="18">
        <f t="shared" ca="1" si="452"/>
        <v>5.3615001954303274E-51</v>
      </c>
      <c r="AF541" s="18">
        <f t="shared" ca="1" si="452"/>
        <v>2.3096382574129965E-50</v>
      </c>
    </row>
    <row r="542" spans="4:32" x14ac:dyDescent="0.15">
      <c r="D542" s="18">
        <f t="shared" si="416"/>
        <v>56.606999999999999</v>
      </c>
      <c r="E542" s="18">
        <f t="shared" ref="E542:AF542" ca="1" si="453">E456*(E$500*EXP(-E$501*$B$1)+(1-E$500)*EXP(-E$502*$B$1))*4*$C$505*0.0001/$B$5</f>
        <v>9.9298378492946579E-11</v>
      </c>
      <c r="F542" s="18">
        <f t="shared" ca="1" si="453"/>
        <v>5.8294255042146932E-17</v>
      </c>
      <c r="G542" s="18">
        <f t="shared" ca="1" si="453"/>
        <v>1.6585507286631815E-26</v>
      </c>
      <c r="H542" s="18">
        <f t="shared" ca="1" si="453"/>
        <v>2.957373640478662E-27</v>
      </c>
      <c r="I542" s="18">
        <f t="shared" ca="1" si="453"/>
        <v>6.1189857958626125E-27</v>
      </c>
      <c r="J542" s="18">
        <f t="shared" ca="1" si="453"/>
        <v>5.951265811743442E-32</v>
      </c>
      <c r="K542" s="18">
        <f t="shared" ca="1" si="453"/>
        <v>8.1284879690981363E-33</v>
      </c>
      <c r="L542" s="18">
        <f t="shared" ca="1" si="453"/>
        <v>3.1134947578834009E-32</v>
      </c>
      <c r="M542" s="18">
        <f t="shared" ca="1" si="453"/>
        <v>5.1097877966807873E-34</v>
      </c>
      <c r="N542" s="18">
        <f t="shared" ca="1" si="453"/>
        <v>6.1466911582044913E-41</v>
      </c>
      <c r="O542" s="18">
        <f t="shared" ca="1" si="453"/>
        <v>9.3993086798031952E-42</v>
      </c>
      <c r="P542" s="18">
        <f t="shared" ca="1" si="453"/>
        <v>6.0429238911638659E-41</v>
      </c>
      <c r="Q542" s="18">
        <f t="shared" ca="1" si="453"/>
        <v>7.9538183614351459E-42</v>
      </c>
      <c r="R542" s="18">
        <f t="shared" ca="1" si="453"/>
        <v>3.4664696481466166E-41</v>
      </c>
      <c r="S542" s="18">
        <f t="shared" ca="1" si="453"/>
        <v>8.2546530548537978E-43</v>
      </c>
      <c r="T542" s="18">
        <f t="shared" ca="1" si="453"/>
        <v>4.4302822512755198E-42</v>
      </c>
      <c r="U542" s="18">
        <f t="shared" ca="1" si="453"/>
        <v>3.8043186363968997E-43</v>
      </c>
      <c r="V542" s="18">
        <f t="shared" ca="1" si="453"/>
        <v>9.0879581792216725E-43</v>
      </c>
      <c r="W542" s="18">
        <f t="shared" ca="1" si="453"/>
        <v>3.0575500837177831E-43</v>
      </c>
      <c r="X542" s="18">
        <f t="shared" ca="1" si="453"/>
        <v>1.5259963402318601E-49</v>
      </c>
      <c r="Y542" s="18">
        <f t="shared" ca="1" si="453"/>
        <v>1.7045520396086007E-50</v>
      </c>
      <c r="Z542" s="18">
        <f t="shared" ca="1" si="453"/>
        <v>4.7902801930342039E-50</v>
      </c>
      <c r="AA542" s="18">
        <f t="shared" ca="1" si="453"/>
        <v>2.681196246051136E-50</v>
      </c>
      <c r="AB542" s="18">
        <f t="shared" ca="1" si="453"/>
        <v>5.3675563055784529E-50</v>
      </c>
      <c r="AC542" s="18">
        <f t="shared" ca="1" si="453"/>
        <v>5.8415173354413988E-50</v>
      </c>
      <c r="AD542" s="18">
        <f t="shared" ca="1" si="453"/>
        <v>7.9150877618714434E-49</v>
      </c>
      <c r="AE542" s="18">
        <f t="shared" ca="1" si="453"/>
        <v>7.9787780369525657E-51</v>
      </c>
      <c r="AF542" s="18">
        <f t="shared" ca="1" si="453"/>
        <v>3.4106004887767605E-50</v>
      </c>
    </row>
    <row r="543" spans="4:32" x14ac:dyDescent="0.15">
      <c r="D543" s="18">
        <f t="shared" si="416"/>
        <v>71.263999999999996</v>
      </c>
      <c r="E543" s="18">
        <f t="shared" ref="E543:AF543" ca="1" si="454">E457*(E$500*EXP(-E$501*$B$1)+(1-E$500)*EXP(-E$502*$B$1))*4*$C$505*0.0001/$B$5</f>
        <v>1.468895829355108E-10</v>
      </c>
      <c r="F543" s="18">
        <f t="shared" ca="1" si="454"/>
        <v>8.9033233805406877E-17</v>
      </c>
      <c r="G543" s="18">
        <f t="shared" ca="1" si="454"/>
        <v>2.5982684918864654E-26</v>
      </c>
      <c r="H543" s="18">
        <f t="shared" ca="1" si="454"/>
        <v>4.8812214653115876E-27</v>
      </c>
      <c r="I543" s="18">
        <f t="shared" ca="1" si="454"/>
        <v>1.0052820193258735E-26</v>
      </c>
      <c r="J543" s="18">
        <f t="shared" ca="1" si="454"/>
        <v>9.4877485790659862E-32</v>
      </c>
      <c r="K543" s="18">
        <f t="shared" ca="1" si="454"/>
        <v>1.3278699110337429E-32</v>
      </c>
      <c r="L543" s="18">
        <f t="shared" ca="1" si="454"/>
        <v>4.9293433366853921E-32</v>
      </c>
      <c r="M543" s="18">
        <f t="shared" ca="1" si="454"/>
        <v>8.2691066052657771E-34</v>
      </c>
      <c r="N543" s="18">
        <f t="shared" ca="1" si="454"/>
        <v>9.8740716643081887E-41</v>
      </c>
      <c r="O543" s="18">
        <f t="shared" ca="1" si="454"/>
        <v>1.5187765353112704E-41</v>
      </c>
      <c r="P543" s="18">
        <f t="shared" ca="1" si="454"/>
        <v>9.5579760322109009E-41</v>
      </c>
      <c r="Q543" s="18">
        <f t="shared" ca="1" si="454"/>
        <v>1.2633011533241105E-41</v>
      </c>
      <c r="R543" s="18">
        <f t="shared" ca="1" si="454"/>
        <v>5.420541738010965E-41</v>
      </c>
      <c r="S543" s="18">
        <f t="shared" ca="1" si="454"/>
        <v>1.3310613523474087E-42</v>
      </c>
      <c r="T543" s="18">
        <f t="shared" ca="1" si="454"/>
        <v>6.9669832425887935E-42</v>
      </c>
      <c r="U543" s="18">
        <f t="shared" ca="1" si="454"/>
        <v>6.2285982154587544E-43</v>
      </c>
      <c r="V543" s="18">
        <f t="shared" ca="1" si="454"/>
        <v>1.45916964455196E-42</v>
      </c>
      <c r="W543" s="18">
        <f t="shared" ca="1" si="454"/>
        <v>5.0282312351810934E-43</v>
      </c>
      <c r="X543" s="18">
        <f t="shared" ca="1" si="454"/>
        <v>2.3781634309728621E-49</v>
      </c>
      <c r="Y543" s="18">
        <f t="shared" ca="1" si="454"/>
        <v>2.7265732934507249E-50</v>
      </c>
      <c r="Z543" s="18">
        <f t="shared" ca="1" si="454"/>
        <v>7.7165153844465475E-50</v>
      </c>
      <c r="AA543" s="18">
        <f t="shared" ca="1" si="454"/>
        <v>4.2498998679511544E-50</v>
      </c>
      <c r="AB543" s="18">
        <f t="shared" ca="1" si="454"/>
        <v>8.3777453020981347E-50</v>
      </c>
      <c r="AC543" s="18">
        <f t="shared" ca="1" si="454"/>
        <v>8.9602320830337083E-50</v>
      </c>
      <c r="AD543" s="18">
        <f t="shared" ca="1" si="454"/>
        <v>1.1846881521486807E-48</v>
      </c>
      <c r="AE543" s="18">
        <f t="shared" ca="1" si="454"/>
        <v>1.186041787446991E-50</v>
      </c>
      <c r="AF543" s="18">
        <f t="shared" ca="1" si="454"/>
        <v>5.0320419048620794E-50</v>
      </c>
    </row>
    <row r="544" spans="4:32" x14ac:dyDescent="0.15">
      <c r="D544" s="18">
        <f t="shared" si="416"/>
        <v>89.716999999999999</v>
      </c>
      <c r="E544" s="18">
        <f t="shared" ref="E544:AF544" ca="1" si="455">E458*(E$500*EXP(-E$501*$B$1)+(1-E$500)*EXP(-E$502*$B$1))*4*$C$505*0.0001/$B$5</f>
        <v>2.1327761626190847E-10</v>
      </c>
      <c r="F544" s="18">
        <f t="shared" ca="1" si="455"/>
        <v>1.3392689534627388E-16</v>
      </c>
      <c r="G544" s="18">
        <f t="shared" ca="1" si="455"/>
        <v>4.0216121086623432E-26</v>
      </c>
      <c r="H544" s="18">
        <f t="shared" ca="1" si="455"/>
        <v>7.9744928655146738E-27</v>
      </c>
      <c r="I544" s="18">
        <f t="shared" ca="1" si="455"/>
        <v>1.6381763686864279E-26</v>
      </c>
      <c r="J544" s="18">
        <f t="shared" ca="1" si="455"/>
        <v>1.5033672953462656E-31</v>
      </c>
      <c r="K544" s="18">
        <f t="shared" ca="1" si="455"/>
        <v>2.1570155100454134E-32</v>
      </c>
      <c r="L544" s="18">
        <f t="shared" ca="1" si="455"/>
        <v>7.7684681742017585E-32</v>
      </c>
      <c r="M544" s="18">
        <f t="shared" ca="1" si="455"/>
        <v>1.3323421382676208E-33</v>
      </c>
      <c r="N544" s="18">
        <f t="shared" ca="1" si="455"/>
        <v>1.579994254259495E-40</v>
      </c>
      <c r="O544" s="18">
        <f t="shared" ca="1" si="455"/>
        <v>2.4451468616288974E-41</v>
      </c>
      <c r="P544" s="18">
        <f t="shared" ca="1" si="455"/>
        <v>1.5069965420661924E-40</v>
      </c>
      <c r="Q544" s="18">
        <f t="shared" ca="1" si="455"/>
        <v>2.0007127669709725E-41</v>
      </c>
      <c r="R544" s="18">
        <f t="shared" ca="1" si="455"/>
        <v>8.4544599789171587E-41</v>
      </c>
      <c r="S544" s="18">
        <f t="shared" ca="1" si="455"/>
        <v>2.1408143828009374E-42</v>
      </c>
      <c r="T544" s="18">
        <f t="shared" ca="1" si="455"/>
        <v>1.0931628435176542E-41</v>
      </c>
      <c r="U544" s="18">
        <f t="shared" ca="1" si="455"/>
        <v>1.0174139551589908E-42</v>
      </c>
      <c r="V544" s="18">
        <f t="shared" ca="1" si="455"/>
        <v>2.3376632197202757E-42</v>
      </c>
      <c r="W544" s="18">
        <f t="shared" ca="1" si="455"/>
        <v>8.2521701082996649E-43</v>
      </c>
      <c r="X544" s="18">
        <f t="shared" ca="1" si="455"/>
        <v>3.6997241491883293E-49</v>
      </c>
      <c r="Y544" s="18">
        <f t="shared" ca="1" si="455"/>
        <v>4.3534938482480635E-50</v>
      </c>
      <c r="Z544" s="18">
        <f t="shared" ca="1" si="455"/>
        <v>1.2408268516127196E-49</v>
      </c>
      <c r="AA544" s="18">
        <f t="shared" ca="1" si="455"/>
        <v>6.7253990550502774E-50</v>
      </c>
      <c r="AB544" s="18">
        <f t="shared" ca="1" si="455"/>
        <v>1.3055364497909148E-49</v>
      </c>
      <c r="AC544" s="18">
        <f t="shared" ca="1" si="455"/>
        <v>1.3723784321758469E-49</v>
      </c>
      <c r="AD544" s="18">
        <f t="shared" ca="1" si="455"/>
        <v>1.7709226849902266E-48</v>
      </c>
      <c r="AE544" s="18">
        <f t="shared" ca="1" si="455"/>
        <v>1.761083913119917E-50</v>
      </c>
      <c r="AF544" s="18">
        <f t="shared" ca="1" si="455"/>
        <v>7.4169447651904019E-50</v>
      </c>
    </row>
    <row r="545" spans="4:32" x14ac:dyDescent="0.15">
      <c r="D545" s="18">
        <f t="shared" si="416"/>
        <v>112.95</v>
      </c>
      <c r="E545" s="18">
        <f t="shared" ref="E545:AF545" ca="1" si="456">E459*(E$500*EXP(-E$501*$B$1)+(1-E$500)*EXP(-E$502*$B$1))*4*$C$505*0.0001/$B$5</f>
        <v>2.8440907920895631E-10</v>
      </c>
      <c r="F545" s="18">
        <f t="shared" ca="1" si="456"/>
        <v>1.842978305684636E-16</v>
      </c>
      <c r="G545" s="18">
        <f t="shared" ca="1" si="456"/>
        <v>5.6830827655774808E-26</v>
      </c>
      <c r="H545" s="18">
        <f t="shared" ca="1" si="456"/>
        <v>1.1810378964858351E-26</v>
      </c>
      <c r="I545" s="18">
        <f t="shared" ca="1" si="456"/>
        <v>2.4255607244558691E-26</v>
      </c>
      <c r="J545" s="18">
        <f t="shared" ca="1" si="456"/>
        <v>2.1819484681974292E-31</v>
      </c>
      <c r="K545" s="18">
        <f t="shared" ca="1" si="456"/>
        <v>3.2001030659160474E-32</v>
      </c>
      <c r="L545" s="18">
        <f t="shared" ca="1" si="456"/>
        <v>1.1255501466421043E-31</v>
      </c>
      <c r="M545" s="18">
        <f t="shared" ca="1" si="456"/>
        <v>1.9667584845712279E-33</v>
      </c>
      <c r="N545" s="18">
        <f t="shared" ca="1" si="456"/>
        <v>2.3202846222794844E-40</v>
      </c>
      <c r="O545" s="18">
        <f t="shared" ca="1" si="456"/>
        <v>3.6212783028692756E-41</v>
      </c>
      <c r="P545" s="18">
        <f t="shared" ca="1" si="456"/>
        <v>2.1936931469879705E-40</v>
      </c>
      <c r="Q545" s="18">
        <f t="shared" ca="1" si="456"/>
        <v>2.9325575727097619E-41</v>
      </c>
      <c r="R545" s="18">
        <f t="shared" ca="1" si="456"/>
        <v>1.2230056086252307E-40</v>
      </c>
      <c r="S545" s="18">
        <f t="shared" ca="1" si="456"/>
        <v>3.187819725604393E-42</v>
      </c>
      <c r="T545" s="18">
        <f t="shared" ca="1" si="456"/>
        <v>1.59125015750083E-41</v>
      </c>
      <c r="U545" s="18">
        <f t="shared" ca="1" si="456"/>
        <v>1.5365934346089516E-42</v>
      </c>
      <c r="V545" s="18">
        <f t="shared" ca="1" si="456"/>
        <v>3.4841135702416727E-42</v>
      </c>
      <c r="W545" s="18">
        <f t="shared" ca="1" si="456"/>
        <v>1.2539905742304742E-42</v>
      </c>
      <c r="X545" s="18">
        <f t="shared" ca="1" si="456"/>
        <v>5.3906551079858603E-49</v>
      </c>
      <c r="Y545" s="18">
        <f t="shared" ca="1" si="456"/>
        <v>6.5004565796190906E-50</v>
      </c>
      <c r="Z545" s="18">
        <f t="shared" ca="1" si="456"/>
        <v>1.8615988284067105E-49</v>
      </c>
      <c r="AA545" s="18">
        <f t="shared" ca="1" si="456"/>
        <v>9.9841353185373888E-50</v>
      </c>
      <c r="AB545" s="18">
        <f t="shared" ca="1" si="456"/>
        <v>1.9184866978993763E-49</v>
      </c>
      <c r="AC545" s="18">
        <f t="shared" ca="1" si="456"/>
        <v>1.982603581392327E-49</v>
      </c>
      <c r="AD545" s="18">
        <f t="shared" ca="1" si="456"/>
        <v>2.5120923520468557E-48</v>
      </c>
      <c r="AE545" s="18">
        <f t="shared" ca="1" si="456"/>
        <v>2.4900243945203309E-50</v>
      </c>
      <c r="AF545" s="18">
        <f t="shared" ca="1" si="456"/>
        <v>1.045603200300873E-49</v>
      </c>
    </row>
    <row r="546" spans="4:32" x14ac:dyDescent="0.15">
      <c r="D546" s="18">
        <f t="shared" si="416"/>
        <v>142.19</v>
      </c>
      <c r="E546" s="18">
        <f t="shared" ref="E546:AF546" ca="1" si="457">E460*(E$500*EXP(-E$501*$B$1)+(1-E$500)*EXP(-E$502*$B$1))*4*$C$505*0.0001/$B$5</f>
        <v>3.5314083552684708E-10</v>
      </c>
      <c r="F546" s="18">
        <f t="shared" ca="1" si="457"/>
        <v>2.3499336564304863E-16</v>
      </c>
      <c r="G546" s="18">
        <f t="shared" ca="1" si="457"/>
        <v>7.4225842781221012E-26</v>
      </c>
      <c r="H546" s="18">
        <f t="shared" ca="1" si="457"/>
        <v>1.6056238817024237E-26</v>
      </c>
      <c r="I546" s="18">
        <f t="shared" ca="1" si="457"/>
        <v>3.3020247487844195E-26</v>
      </c>
      <c r="J546" s="18">
        <f t="shared" ca="1" si="457"/>
        <v>2.9319898373092703E-31</v>
      </c>
      <c r="K546" s="18">
        <f t="shared" ca="1" si="457"/>
        <v>4.3823679184566278E-32</v>
      </c>
      <c r="L546" s="18">
        <f t="shared" ca="1" si="457"/>
        <v>1.5140032007196785E-31</v>
      </c>
      <c r="M546" s="18">
        <f t="shared" ca="1" si="457"/>
        <v>2.686996356247222E-33</v>
      </c>
      <c r="N546" s="18">
        <f t="shared" ca="1" si="457"/>
        <v>3.158383939782799E-40</v>
      </c>
      <c r="O546" s="18">
        <f t="shared" ca="1" si="457"/>
        <v>4.9807548737727125E-41</v>
      </c>
      <c r="P546" s="18">
        <f t="shared" ca="1" si="457"/>
        <v>2.9750797360535926E-40</v>
      </c>
      <c r="Q546" s="18">
        <f t="shared" ca="1" si="457"/>
        <v>4.0128559452139806E-41</v>
      </c>
      <c r="R546" s="18">
        <f t="shared" ca="1" si="457"/>
        <v>1.6550107239381509E-40</v>
      </c>
      <c r="S546" s="18">
        <f t="shared" ca="1" si="457"/>
        <v>4.4328561431947446E-42</v>
      </c>
      <c r="T546" s="18">
        <f t="shared" ca="1" si="457"/>
        <v>2.1673022944509722E-41</v>
      </c>
      <c r="U546" s="18">
        <f t="shared" ca="1" si="457"/>
        <v>2.1646233579921619E-42</v>
      </c>
      <c r="V546" s="18">
        <f t="shared" ca="1" si="457"/>
        <v>4.8692626179770237E-42</v>
      </c>
      <c r="W546" s="18">
        <f t="shared" ca="1" si="457"/>
        <v>1.7796738250361734E-42</v>
      </c>
      <c r="X546" s="18">
        <f t="shared" ca="1" si="457"/>
        <v>7.4098789986308054E-49</v>
      </c>
      <c r="Y546" s="18">
        <f t="shared" ca="1" si="457"/>
        <v>9.1444294923487359E-50</v>
      </c>
      <c r="Z546" s="18">
        <f t="shared" ca="1" si="457"/>
        <v>2.6258507159678579E-49</v>
      </c>
      <c r="AA546" s="18">
        <f t="shared" ca="1" si="457"/>
        <v>1.4002283174105305E-49</v>
      </c>
      <c r="AB546" s="18">
        <f t="shared" ca="1" si="457"/>
        <v>2.675694001722184E-49</v>
      </c>
      <c r="AC546" s="18">
        <f t="shared" ca="1" si="457"/>
        <v>2.7188462999119479E-49</v>
      </c>
      <c r="AD546" s="18">
        <f t="shared" ca="1" si="457"/>
        <v>3.4010575574526062E-48</v>
      </c>
      <c r="AE546" s="18">
        <f t="shared" ca="1" si="457"/>
        <v>3.3703768460715648E-50</v>
      </c>
      <c r="AF546" s="18">
        <f t="shared" ca="1" si="457"/>
        <v>1.4167946377429347E-49</v>
      </c>
    </row>
    <row r="547" spans="4:32" x14ac:dyDescent="0.15">
      <c r="D547" s="18">
        <f t="shared" si="416"/>
        <v>179.01</v>
      </c>
      <c r="E547" s="18">
        <f t="shared" ref="E547:AF547" ca="1" si="458">E461*(E$500*EXP(-E$501*$B$1)+(1-E$500)*EXP(-E$502*$B$1))*4*$C$505*0.0001/$B$5</f>
        <v>4.3259537104155056E-10</v>
      </c>
      <c r="F547" s="18">
        <f t="shared" ca="1" si="458"/>
        <v>2.9585981512980472E-16</v>
      </c>
      <c r="G547" s="18">
        <f t="shared" ca="1" si="458"/>
        <v>9.5902843445442694E-26</v>
      </c>
      <c r="H547" s="18">
        <f t="shared" ca="1" si="458"/>
        <v>2.1624859914145633E-26</v>
      </c>
      <c r="I547" s="18">
        <f t="shared" ca="1" si="458"/>
        <v>4.4611707630294973E-26</v>
      </c>
      <c r="J547" s="18">
        <f t="shared" ca="1" si="458"/>
        <v>3.9169994388698098E-31</v>
      </c>
      <c r="K547" s="18">
        <f t="shared" ca="1" si="458"/>
        <v>5.9701734307568961E-32</v>
      </c>
      <c r="L547" s="18">
        <f t="shared" ca="1" si="458"/>
        <v>2.0277143424469858E-31</v>
      </c>
      <c r="M547" s="18">
        <f t="shared" ca="1" si="458"/>
        <v>3.6550966382194835E-33</v>
      </c>
      <c r="N547" s="18">
        <f t="shared" ca="1" si="458"/>
        <v>4.2830318642447969E-40</v>
      </c>
      <c r="O547" s="18">
        <f t="shared" ca="1" si="458"/>
        <v>6.8259995766879325E-41</v>
      </c>
      <c r="P547" s="18">
        <f t="shared" ca="1" si="458"/>
        <v>4.0221081510263221E-40</v>
      </c>
      <c r="Q547" s="18">
        <f t="shared" ca="1" si="458"/>
        <v>5.4750069406381453E-41</v>
      </c>
      <c r="R547" s="18">
        <f t="shared" ca="1" si="458"/>
        <v>2.2336355367986417E-40</v>
      </c>
      <c r="S547" s="18">
        <f t="shared" ca="1" si="458"/>
        <v>6.1473496586546642E-42</v>
      </c>
      <c r="T547" s="18">
        <f t="shared" ca="1" si="458"/>
        <v>2.9450392467898042E-41</v>
      </c>
      <c r="U547" s="18">
        <f t="shared" ca="1" si="458"/>
        <v>3.0417730818320951E-42</v>
      </c>
      <c r="V547" s="18">
        <f t="shared" ca="1" si="458"/>
        <v>6.7888812210163546E-42</v>
      </c>
      <c r="W547" s="18">
        <f t="shared" ca="1" si="458"/>
        <v>2.5200681550749176E-42</v>
      </c>
      <c r="X547" s="18">
        <f t="shared" ca="1" si="458"/>
        <v>1.0165567497914514E-48</v>
      </c>
      <c r="Y547" s="18">
        <f t="shared" ca="1" si="458"/>
        <v>1.283750190063549E-49</v>
      </c>
      <c r="Z547" s="18">
        <f t="shared" ca="1" si="458"/>
        <v>3.6964822087521672E-49</v>
      </c>
      <c r="AA547" s="18">
        <f t="shared" ca="1" si="458"/>
        <v>1.9599517093855664E-49</v>
      </c>
      <c r="AB547" s="18">
        <f t="shared" ca="1" si="458"/>
        <v>3.7252119693683561E-49</v>
      </c>
      <c r="AC547" s="18">
        <f t="shared" ca="1" si="458"/>
        <v>3.7222415142901621E-49</v>
      </c>
      <c r="AD547" s="18">
        <f t="shared" ca="1" si="458"/>
        <v>4.5975522967185301E-48</v>
      </c>
      <c r="AE547" s="18">
        <f t="shared" ca="1" si="458"/>
        <v>4.5551634317427483E-50</v>
      </c>
      <c r="AF547" s="18">
        <f t="shared" ca="1" si="458"/>
        <v>1.9170402512574803E-49</v>
      </c>
    </row>
    <row r="548" spans="4:32" x14ac:dyDescent="0.15">
      <c r="D548" s="18">
        <f t="shared" si="416"/>
        <v>225.36</v>
      </c>
      <c r="E548" s="18">
        <f t="shared" ref="E548:AF548" ca="1" si="459">E462*(E$500*EXP(-E$501*$B$1)+(1-E$500)*EXP(-E$502*$B$1))*4*$C$505*0.0001/$B$5</f>
        <v>5.2184761712743547E-10</v>
      </c>
      <c r="F548" s="18">
        <f t="shared" ca="1" si="459"/>
        <v>3.6700820178970299E-16</v>
      </c>
      <c r="G548" s="18">
        <f t="shared" ca="1" si="459"/>
        <v>1.223060455639487E-25</v>
      </c>
      <c r="H548" s="18">
        <f t="shared" ca="1" si="459"/>
        <v>2.87959950229567E-26</v>
      </c>
      <c r="I548" s="18">
        <f t="shared" ca="1" si="459"/>
        <v>5.9722727900047282E-26</v>
      </c>
      <c r="J548" s="18">
        <f t="shared" ca="1" si="459"/>
        <v>5.1962699150709246E-31</v>
      </c>
      <c r="K548" s="18">
        <f t="shared" ca="1" si="459"/>
        <v>8.0816801109548199E-32</v>
      </c>
      <c r="L548" s="18">
        <f t="shared" ca="1" si="459"/>
        <v>2.7009560689547722E-31</v>
      </c>
      <c r="M548" s="18">
        <f t="shared" ca="1" si="459"/>
        <v>4.9459921305616921E-33</v>
      </c>
      <c r="N548" s="18">
        <f t="shared" ca="1" si="459"/>
        <v>5.7822150525573785E-40</v>
      </c>
      <c r="O548" s="18">
        <f t="shared" ca="1" si="459"/>
        <v>9.3147872036898482E-41</v>
      </c>
      <c r="P548" s="18">
        <f t="shared" ca="1" si="459"/>
        <v>5.4176003781691513E-40</v>
      </c>
      <c r="Q548" s="18">
        <f t="shared" ca="1" si="459"/>
        <v>7.4420259461651984E-41</v>
      </c>
      <c r="R548" s="18">
        <f t="shared" ca="1" si="459"/>
        <v>3.0047517975055543E-40</v>
      </c>
      <c r="S548" s="18">
        <f t="shared" ca="1" si="459"/>
        <v>8.4972145728373253E-42</v>
      </c>
      <c r="T548" s="18">
        <f t="shared" ca="1" si="459"/>
        <v>3.9897762186603107E-41</v>
      </c>
      <c r="U548" s="18">
        <f t="shared" ca="1" si="459"/>
        <v>4.2612371529858255E-42</v>
      </c>
      <c r="V548" s="18">
        <f t="shared" ca="1" si="459"/>
        <v>9.4360235246747893E-42</v>
      </c>
      <c r="W548" s="18">
        <f t="shared" ca="1" si="459"/>
        <v>3.5584586744861844E-42</v>
      </c>
      <c r="X548" s="18">
        <f t="shared" ca="1" si="459"/>
        <v>1.3912018475396587E-48</v>
      </c>
      <c r="Y548" s="18">
        <f t="shared" ca="1" si="459"/>
        <v>1.7975579426599062E-49</v>
      </c>
      <c r="Z548" s="18">
        <f t="shared" ca="1" si="459"/>
        <v>5.190436294619073E-49</v>
      </c>
      <c r="AA548" s="18">
        <f t="shared" ca="1" si="459"/>
        <v>2.7367967830029173E-49</v>
      </c>
      <c r="AB548" s="18">
        <f t="shared" ca="1" si="459"/>
        <v>5.1746113634738401E-49</v>
      </c>
      <c r="AC548" s="18">
        <f t="shared" ca="1" si="459"/>
        <v>5.085546716705907E-49</v>
      </c>
      <c r="AD548" s="18">
        <f t="shared" ca="1" si="459"/>
        <v>6.2030212286497181E-48</v>
      </c>
      <c r="AE548" s="18">
        <f t="shared" ca="1" si="459"/>
        <v>6.1449533842869296E-50</v>
      </c>
      <c r="AF548" s="18">
        <f t="shared" ca="1" si="459"/>
        <v>2.5892749237683336E-49</v>
      </c>
    </row>
    <row r="549" spans="4:32" x14ac:dyDescent="0.15">
      <c r="D549" s="18">
        <f t="shared" si="416"/>
        <v>283.70999999999998</v>
      </c>
      <c r="E549" s="18">
        <f t="shared" ref="E549:AF549" ca="1" si="460">E463*(E$500*EXP(-E$501*$B$1)+(1-E$500)*EXP(-E$502*$B$1))*4*$C$505*0.0001/$B$5</f>
        <v>6.185825770700279E-10</v>
      </c>
      <c r="F549" s="18">
        <f t="shared" ca="1" si="460"/>
        <v>4.4727812901572916E-16</v>
      </c>
      <c r="G549" s="18">
        <f t="shared" ca="1" si="460"/>
        <v>1.5355618388478197E-25</v>
      </c>
      <c r="H549" s="18">
        <f t="shared" ca="1" si="460"/>
        <v>3.7817947822856456E-26</v>
      </c>
      <c r="I549" s="18">
        <f t="shared" ca="1" si="460"/>
        <v>7.9052786241396657E-26</v>
      </c>
      <c r="J549" s="18">
        <f t="shared" ca="1" si="460"/>
        <v>6.8343457622284894E-31</v>
      </c>
      <c r="K549" s="18">
        <f t="shared" ca="1" si="460"/>
        <v>1.0853210663414102E-31</v>
      </c>
      <c r="L549" s="18">
        <f t="shared" ca="1" si="460"/>
        <v>3.5739343872841235E-31</v>
      </c>
      <c r="M549" s="18">
        <f t="shared" ca="1" si="460"/>
        <v>6.6491075798888899E-33</v>
      </c>
      <c r="N549" s="18">
        <f t="shared" ca="1" si="460"/>
        <v>7.7620599878234629E-40</v>
      </c>
      <c r="O549" s="18">
        <f t="shared" ca="1" si="460"/>
        <v>1.2640315274645453E-40</v>
      </c>
      <c r="P549" s="18">
        <f t="shared" ca="1" si="460"/>
        <v>7.2620342037413796E-40</v>
      </c>
      <c r="Q549" s="18">
        <f t="shared" ca="1" si="460"/>
        <v>1.0069394722219011E-40</v>
      </c>
      <c r="R549" s="18">
        <f t="shared" ca="1" si="460"/>
        <v>4.0257534844638585E-40</v>
      </c>
      <c r="S549" s="18">
        <f t="shared" ca="1" si="460"/>
        <v>1.1694381329177115E-41</v>
      </c>
      <c r="T549" s="18">
        <f t="shared" ca="1" si="460"/>
        <v>5.385800264533164E-41</v>
      </c>
      <c r="U549" s="18">
        <f t="shared" ca="1" si="460"/>
        <v>5.9470367796148742E-42</v>
      </c>
      <c r="V549" s="18">
        <f t="shared" ca="1" si="460"/>
        <v>1.3066628613922657E-41</v>
      </c>
      <c r="W549" s="18">
        <f t="shared" ca="1" si="460"/>
        <v>5.0070825819640142E-42</v>
      </c>
      <c r="X549" s="18">
        <f t="shared" ca="1" si="460"/>
        <v>1.8983546216443067E-48</v>
      </c>
      <c r="Y549" s="18">
        <f t="shared" ca="1" si="460"/>
        <v>2.508949193405396E-49</v>
      </c>
      <c r="Z549" s="18">
        <f t="shared" ca="1" si="460"/>
        <v>7.2651238877177405E-49</v>
      </c>
      <c r="AA549" s="18">
        <f t="shared" ca="1" si="460"/>
        <v>3.8098149868537826E-49</v>
      </c>
      <c r="AB549" s="18">
        <f t="shared" ca="1" si="460"/>
        <v>7.1676784345183195E-49</v>
      </c>
      <c r="AC549" s="18">
        <f t="shared" ca="1" si="460"/>
        <v>6.9296442066574759E-49</v>
      </c>
      <c r="AD549" s="18">
        <f t="shared" ca="1" si="460"/>
        <v>8.349190143052559E-48</v>
      </c>
      <c r="AE549" s="18">
        <f t="shared" ca="1" si="460"/>
        <v>8.2701817899522965E-50</v>
      </c>
      <c r="AF549" s="18">
        <f t="shared" ca="1" si="460"/>
        <v>3.4896571041636189E-49</v>
      </c>
    </row>
    <row r="550" spans="4:32" x14ac:dyDescent="0.15">
      <c r="D550" s="18">
        <f t="shared" si="416"/>
        <v>357.17</v>
      </c>
      <c r="E550" s="18">
        <f t="shared" ref="E550:AF550" ca="1" si="461">E464*(E$500*EXP(-E$501*$B$1)+(1-E$500)*EXP(-E$502*$B$1))*4*$C$505*0.0001/$B$5</f>
        <v>7.1875416950625557E-10</v>
      </c>
      <c r="F550" s="18">
        <f t="shared" ca="1" si="461"/>
        <v>5.3378952597167619E-16</v>
      </c>
      <c r="G550" s="18">
        <f t="shared" ca="1" si="461"/>
        <v>1.8916206782379708E-25</v>
      </c>
      <c r="H550" s="18">
        <f t="shared" ca="1" si="461"/>
        <v>4.8827389461227765E-26</v>
      </c>
      <c r="I550" s="18">
        <f t="shared" ca="1" si="461"/>
        <v>1.031862985832128E-25</v>
      </c>
      <c r="J550" s="18">
        <f t="shared" ca="1" si="461"/>
        <v>8.8939669960591683E-31</v>
      </c>
      <c r="K550" s="18">
        <f t="shared" ca="1" si="461"/>
        <v>1.442947745345994E-31</v>
      </c>
      <c r="L550" s="18">
        <f t="shared" ca="1" si="461"/>
        <v>4.6893463077095036E-31</v>
      </c>
      <c r="M550" s="18">
        <f t="shared" ca="1" si="461"/>
        <v>8.8645810377997505E-33</v>
      </c>
      <c r="N550" s="18">
        <f t="shared" ca="1" si="461"/>
        <v>1.0345068197660073E-39</v>
      </c>
      <c r="O550" s="18">
        <f t="shared" ca="1" si="461"/>
        <v>1.7034703752948538E-40</v>
      </c>
      <c r="P550" s="18">
        <f t="shared" ca="1" si="461"/>
        <v>9.6773591857302991E-40</v>
      </c>
      <c r="Q550" s="18">
        <f t="shared" ca="1" si="461"/>
        <v>1.3544096028014239E-40</v>
      </c>
      <c r="R550" s="18">
        <f t="shared" ca="1" si="461"/>
        <v>5.366306627765238E-40</v>
      </c>
      <c r="S550" s="18">
        <f t="shared" ca="1" si="461"/>
        <v>1.6010323296244121E-41</v>
      </c>
      <c r="T550" s="18">
        <f t="shared" ca="1" si="461"/>
        <v>7.2369030755378399E-41</v>
      </c>
      <c r="U550" s="18">
        <f t="shared" ca="1" si="461"/>
        <v>8.2580126787174211E-42</v>
      </c>
      <c r="V550" s="18">
        <f t="shared" ca="1" si="461"/>
        <v>1.8004503984477335E-41</v>
      </c>
      <c r="W550" s="18">
        <f t="shared" ca="1" si="461"/>
        <v>7.0133350312484082E-42</v>
      </c>
      <c r="X550" s="18">
        <f t="shared" ca="1" si="461"/>
        <v>2.5802459229753582E-48</v>
      </c>
      <c r="Y550" s="18">
        <f t="shared" ca="1" si="461"/>
        <v>3.4872001582032775E-49</v>
      </c>
      <c r="Z550" s="18">
        <f t="shared" ca="1" si="461"/>
        <v>1.0127949576169099E-48</v>
      </c>
      <c r="AA550" s="18">
        <f t="shared" ca="1" si="461"/>
        <v>5.2836946592541762E-49</v>
      </c>
      <c r="AB550" s="18">
        <f t="shared" ca="1" si="461"/>
        <v>9.8933378791054254E-49</v>
      </c>
      <c r="AC550" s="18">
        <f t="shared" ca="1" si="461"/>
        <v>9.4107879013415416E-49</v>
      </c>
      <c r="AD550" s="18">
        <f t="shared" ca="1" si="461"/>
        <v>1.1202845204968238E-47</v>
      </c>
      <c r="AE550" s="18">
        <f t="shared" ca="1" si="461"/>
        <v>1.1096642815565899E-49</v>
      </c>
      <c r="AF550" s="18">
        <f t="shared" ca="1" si="461"/>
        <v>4.6900553207236854E-49</v>
      </c>
    </row>
    <row r="551" spans="4:32" x14ac:dyDescent="0.15">
      <c r="D551" s="18">
        <f t="shared" si="416"/>
        <v>449.65</v>
      </c>
      <c r="E551" s="18">
        <f t="shared" ref="E551:AF551" ca="1" si="462">E465*(E$500*EXP(-E$501*$B$1)+(1-E$500)*EXP(-E$502*$B$1))*4*$C$505*0.0001/$B$5</f>
        <v>8.1631524394569383E-10</v>
      </c>
      <c r="F551" s="18">
        <f t="shared" ca="1" si="462"/>
        <v>6.2135680803313753E-16</v>
      </c>
      <c r="G551" s="18">
        <f t="shared" ca="1" si="462"/>
        <v>2.2772950471565199E-25</v>
      </c>
      <c r="H551" s="18">
        <f t="shared" ca="1" si="462"/>
        <v>6.1737811825341629E-26</v>
      </c>
      <c r="I551" s="18">
        <f t="shared" ca="1" si="462"/>
        <v>1.3236697003418344E-25</v>
      </c>
      <c r="J551" s="18">
        <f t="shared" ca="1" si="462"/>
        <v>1.1419147402756264E-30</v>
      </c>
      <c r="K551" s="18">
        <f t="shared" ca="1" si="462"/>
        <v>1.8944022200117853E-31</v>
      </c>
      <c r="L551" s="18">
        <f t="shared" ca="1" si="462"/>
        <v>6.0880837689789611E-31</v>
      </c>
      <c r="M551" s="18">
        <f t="shared" ca="1" si="462"/>
        <v>1.1695904244969589E-32</v>
      </c>
      <c r="N551" s="18">
        <f t="shared" ca="1" si="462"/>
        <v>1.3665228656547472E-39</v>
      </c>
      <c r="O551" s="18">
        <f t="shared" ca="1" si="462"/>
        <v>2.2750716827134544E-40</v>
      </c>
      <c r="P551" s="18">
        <f t="shared" ca="1" si="462"/>
        <v>1.279719005789643E-39</v>
      </c>
      <c r="Q551" s="18">
        <f t="shared" ca="1" si="462"/>
        <v>1.8083134160741283E-40</v>
      </c>
      <c r="R551" s="18">
        <f t="shared" ca="1" si="462"/>
        <v>7.1057028949195644E-40</v>
      </c>
      <c r="S551" s="18">
        <f t="shared" ca="1" si="462"/>
        <v>2.176705635761849E-41</v>
      </c>
      <c r="T551" s="18">
        <f t="shared" ca="1" si="462"/>
        <v>9.6652322771480802E-41</v>
      </c>
      <c r="U551" s="18">
        <f t="shared" ca="1" si="462"/>
        <v>1.1395303065696085E-41</v>
      </c>
      <c r="V551" s="18">
        <f t="shared" ca="1" si="462"/>
        <v>2.4655137028807454E-41</v>
      </c>
      <c r="W551" s="18">
        <f t="shared" ca="1" si="462"/>
        <v>9.7668093586576179E-42</v>
      </c>
      <c r="X551" s="18">
        <f t="shared" ca="1" si="462"/>
        <v>3.489650799803624E-48</v>
      </c>
      <c r="Y551" s="18">
        <f t="shared" ca="1" si="462"/>
        <v>4.8211422610927415E-49</v>
      </c>
      <c r="Z551" s="18">
        <f t="shared" ca="1" si="462"/>
        <v>1.4045655384621749E-48</v>
      </c>
      <c r="AA551" s="18">
        <f t="shared" ca="1" si="462"/>
        <v>7.29035897101972E-49</v>
      </c>
      <c r="AB551" s="18">
        <f t="shared" ca="1" si="462"/>
        <v>1.3590988810685474E-48</v>
      </c>
      <c r="AC551" s="18">
        <f t="shared" ca="1" si="462"/>
        <v>1.2725185507309279E-48</v>
      </c>
      <c r="AD551" s="18">
        <f t="shared" ca="1" si="462"/>
        <v>1.49739406479642E-47</v>
      </c>
      <c r="AE551" s="18">
        <f t="shared" ca="1" si="462"/>
        <v>1.4833024165263829E-49</v>
      </c>
      <c r="AF551" s="18">
        <f t="shared" ca="1" si="462"/>
        <v>6.2805073130291386E-49</v>
      </c>
    </row>
    <row r="552" spans="4:32" x14ac:dyDescent="0.15">
      <c r="D552" s="18">
        <f t="shared" si="416"/>
        <v>566.07000000000005</v>
      </c>
      <c r="E552" s="18">
        <f t="shared" ref="E552:AF552" ca="1" si="463">E466*(E$500*EXP(-E$501*$B$1)+(1-E$500)*EXP(-E$502*$B$1))*4*$C$505*0.0001/$B$5</f>
        <v>9.034951635198851E-10</v>
      </c>
      <c r="F552" s="18">
        <f t="shared" ca="1" si="463"/>
        <v>7.0231218798788618E-16</v>
      </c>
      <c r="G552" s="18">
        <f t="shared" ca="1" si="463"/>
        <v>2.6667678848394233E-25</v>
      </c>
      <c r="H552" s="18">
        <f t="shared" ca="1" si="463"/>
        <v>7.6076968042281941E-26</v>
      </c>
      <c r="I552" s="18">
        <f t="shared" ca="1" si="463"/>
        <v>1.6617078364260636E-25</v>
      </c>
      <c r="J552" s="18">
        <f t="shared" ca="1" si="463"/>
        <v>1.4416748243446374E-30</v>
      </c>
      <c r="K552" s="18">
        <f t="shared" ca="1" si="463"/>
        <v>2.4484625030889382E-31</v>
      </c>
      <c r="L552" s="18">
        <f t="shared" ca="1" si="463"/>
        <v>7.8003359447550455E-31</v>
      </c>
      <c r="M552" s="18">
        <f t="shared" ca="1" si="463"/>
        <v>1.5223859247043085E-32</v>
      </c>
      <c r="N552" s="18">
        <f t="shared" ca="1" si="463"/>
        <v>1.7842405680466502E-39</v>
      </c>
      <c r="O552" s="18">
        <f t="shared" ca="1" si="463"/>
        <v>3.0048206318519224E-40</v>
      </c>
      <c r="P552" s="18">
        <f t="shared" ca="1" si="463"/>
        <v>1.675782061802451E-39</v>
      </c>
      <c r="Q552" s="18">
        <f t="shared" ca="1" si="463"/>
        <v>2.390722030029418E-40</v>
      </c>
      <c r="R552" s="18">
        <f t="shared" ca="1" si="463"/>
        <v>9.3299254308765959E-40</v>
      </c>
      <c r="S552" s="18">
        <f t="shared" ca="1" si="463"/>
        <v>2.9332273365553025E-41</v>
      </c>
      <c r="T552" s="18">
        <f t="shared" ca="1" si="463"/>
        <v>1.2811054483782613E-40</v>
      </c>
      <c r="U552" s="18">
        <f t="shared" ca="1" si="463"/>
        <v>1.5595838883634848E-41</v>
      </c>
      <c r="V552" s="18">
        <f t="shared" ca="1" si="463"/>
        <v>3.3488339785145256E-41</v>
      </c>
      <c r="W552" s="18">
        <f t="shared" ca="1" si="463"/>
        <v>1.3499640811177779E-41</v>
      </c>
      <c r="X552" s="18">
        <f t="shared" ca="1" si="463"/>
        <v>4.6893346705741122E-48</v>
      </c>
      <c r="Y552" s="18">
        <f t="shared" ca="1" si="463"/>
        <v>6.6189434842069267E-49</v>
      </c>
      <c r="Z552" s="18">
        <f t="shared" ca="1" si="463"/>
        <v>1.9347318134648235E-48</v>
      </c>
      <c r="AA552" s="18">
        <f t="shared" ca="1" si="463"/>
        <v>9.9938697650675611E-49</v>
      </c>
      <c r="AB552" s="18">
        <f t="shared" ca="1" si="463"/>
        <v>1.8559556874135842E-48</v>
      </c>
      <c r="AC552" s="18">
        <f t="shared" ca="1" si="463"/>
        <v>1.7111143676820217E-48</v>
      </c>
      <c r="AD552" s="18">
        <f t="shared" ca="1" si="463"/>
        <v>1.9911525918460924E-47</v>
      </c>
      <c r="AE552" s="18">
        <f t="shared" ca="1" si="463"/>
        <v>1.9726003018153512E-49</v>
      </c>
      <c r="AF552" s="18">
        <f t="shared" ca="1" si="463"/>
        <v>8.3705239042463434E-49</v>
      </c>
    </row>
    <row r="553" spans="4:32" x14ac:dyDescent="0.15">
      <c r="D553" s="18">
        <f t="shared" si="416"/>
        <v>712.64</v>
      </c>
      <c r="E553" s="18">
        <f t="shared" ref="E553:AF553" ca="1" si="464">E467*(E$500*EXP(-E$501*$B$1)+(1-E$500)*EXP(-E$502*$B$1))*4*$C$505*0.0001/$B$5</f>
        <v>9.7102105600471081E-10</v>
      </c>
      <c r="F553" s="18">
        <f t="shared" ca="1" si="464"/>
        <v>7.6688991153711671E-16</v>
      </c>
      <c r="G553" s="18">
        <f t="shared" ca="1" si="464"/>
        <v>3.020617189400889E-25</v>
      </c>
      <c r="H553" s="18">
        <f t="shared" ca="1" si="464"/>
        <v>9.0849676588113341E-26</v>
      </c>
      <c r="I553" s="18">
        <f t="shared" ca="1" si="464"/>
        <v>2.0308239370260092E-25</v>
      </c>
      <c r="J553" s="18">
        <f t="shared" ca="1" si="464"/>
        <v>1.7821219502434399E-30</v>
      </c>
      <c r="K553" s="18">
        <f t="shared" ca="1" si="464"/>
        <v>3.1015540232349578E-31</v>
      </c>
      <c r="L553" s="18">
        <f t="shared" ca="1" si="464"/>
        <v>9.822695050308928E-31</v>
      </c>
      <c r="M553" s="18">
        <f t="shared" ca="1" si="464"/>
        <v>1.9484721662481398E-32</v>
      </c>
      <c r="N553" s="18">
        <f t="shared" ca="1" si="464"/>
        <v>2.2955142572892808E-39</v>
      </c>
      <c r="O553" s="18">
        <f t="shared" ca="1" si="464"/>
        <v>3.9110258510278544E-40</v>
      </c>
      <c r="P553" s="18">
        <f t="shared" ca="1" si="464"/>
        <v>2.1669193483190664E-39</v>
      </c>
      <c r="Q553" s="18">
        <f t="shared" ca="1" si="464"/>
        <v>3.1222905428728383E-40</v>
      </c>
      <c r="R553" s="18">
        <f t="shared" ca="1" si="464"/>
        <v>1.2116445793890563E-39</v>
      </c>
      <c r="S553" s="18">
        <f t="shared" ca="1" si="464"/>
        <v>3.9075312935316003E-41</v>
      </c>
      <c r="T553" s="18">
        <f t="shared" ca="1" si="464"/>
        <v>1.6812928217789331E-40</v>
      </c>
      <c r="U553" s="18">
        <f t="shared" ca="1" si="464"/>
        <v>2.111781286498635E-41</v>
      </c>
      <c r="V553" s="18">
        <f t="shared" ca="1" si="464"/>
        <v>4.5010255259238269E-41</v>
      </c>
      <c r="W553" s="18">
        <f t="shared" ca="1" si="464"/>
        <v>1.8478168437947794E-41</v>
      </c>
      <c r="X553" s="18">
        <f t="shared" ca="1" si="464"/>
        <v>6.249565495985341E-48</v>
      </c>
      <c r="Y553" s="18">
        <f t="shared" ca="1" si="464"/>
        <v>9.0055927091393185E-49</v>
      </c>
      <c r="Z553" s="18">
        <f t="shared" ca="1" si="464"/>
        <v>2.641084724648965E-48</v>
      </c>
      <c r="AA553" s="18">
        <f t="shared" ca="1" si="464"/>
        <v>1.3584496462281768E-48</v>
      </c>
      <c r="AB553" s="18">
        <f t="shared" ca="1" si="464"/>
        <v>2.5143153363603664E-48</v>
      </c>
      <c r="AC553" s="18">
        <f t="shared" ca="1" si="464"/>
        <v>2.2839093460586366E-48</v>
      </c>
      <c r="AD553" s="18">
        <f t="shared" ca="1" si="464"/>
        <v>2.6299188044535083E-47</v>
      </c>
      <c r="AE553" s="18">
        <f t="shared" ca="1" si="464"/>
        <v>2.6061727592320896E-49</v>
      </c>
      <c r="AF553" s="18">
        <f t="shared" ca="1" si="464"/>
        <v>1.1087336704807582E-48</v>
      </c>
    </row>
    <row r="554" spans="4:32" x14ac:dyDescent="0.15">
      <c r="D554" s="18">
        <f t="shared" si="416"/>
        <v>897.16</v>
      </c>
      <c r="E554" s="18">
        <f t="shared" ref="E554:AF554" ca="1" si="465">E468*(E$500*EXP(-E$501*$B$1)+(1-E$500)*EXP(-E$502*$B$1))*4*$C$505*0.0001/$B$5</f>
        <v>1.0096152749414085E-9</v>
      </c>
      <c r="F554" s="18">
        <f t="shared" ca="1" si="465"/>
        <v>8.0455322567080337E-16</v>
      </c>
      <c r="G554" s="18">
        <f t="shared" ca="1" si="465"/>
        <v>3.2897360214378176E-25</v>
      </c>
      <c r="H554" s="18">
        <f t="shared" ca="1" si="465"/>
        <v>1.0444353723983649E-25</v>
      </c>
      <c r="I554" s="18">
        <f t="shared" ca="1" si="465"/>
        <v>2.4014756392490996E-25</v>
      </c>
      <c r="J554" s="18">
        <f t="shared" ca="1" si="465"/>
        <v>2.145745351592374E-30</v>
      </c>
      <c r="K554" s="18">
        <f t="shared" ca="1" si="465"/>
        <v>3.8312604530374278E-31</v>
      </c>
      <c r="L554" s="18">
        <f t="shared" ca="1" si="465"/>
        <v>1.2106815672778964E-30</v>
      </c>
      <c r="M554" s="18">
        <f t="shared" ca="1" si="465"/>
        <v>2.4402955072349675E-32</v>
      </c>
      <c r="N554" s="18">
        <f t="shared" ca="1" si="465"/>
        <v>2.8981883981397799E-39</v>
      </c>
      <c r="O554" s="18">
        <f t="shared" ca="1" si="465"/>
        <v>4.9959342296502499E-40</v>
      </c>
      <c r="P554" s="18">
        <f t="shared" ca="1" si="465"/>
        <v>2.7569153746841408E-39</v>
      </c>
      <c r="Q554" s="18">
        <f t="shared" ca="1" si="465"/>
        <v>4.0123786592634234E-40</v>
      </c>
      <c r="R554" s="18">
        <f t="shared" ca="1" si="465"/>
        <v>1.5515214689551542E-39</v>
      </c>
      <c r="S554" s="18">
        <f t="shared" ca="1" si="465"/>
        <v>5.1291488916316564E-41</v>
      </c>
      <c r="T554" s="18">
        <f t="shared" ca="1" si="465"/>
        <v>2.1779139361787477E-40</v>
      </c>
      <c r="U554" s="18">
        <f t="shared" ca="1" si="465"/>
        <v>2.8204446516269193E-41</v>
      </c>
      <c r="V554" s="18">
        <f t="shared" ca="1" si="465"/>
        <v>5.9670208327497194E-41</v>
      </c>
      <c r="W554" s="18">
        <f t="shared" ca="1" si="465"/>
        <v>2.4965254302351574E-41</v>
      </c>
      <c r="X554" s="18">
        <f t="shared" ca="1" si="465"/>
        <v>8.2374317926662218E-48</v>
      </c>
      <c r="Y554" s="18">
        <f t="shared" ca="1" si="465"/>
        <v>1.2108836360369615E-48</v>
      </c>
      <c r="Z554" s="18">
        <f t="shared" ca="1" si="465"/>
        <v>3.5637288322938742E-48</v>
      </c>
      <c r="AA554" s="18">
        <f t="shared" ca="1" si="465"/>
        <v>1.8260568705357025E-48</v>
      </c>
      <c r="AB554" s="18">
        <f t="shared" ca="1" si="465"/>
        <v>3.3710796537355082E-48</v>
      </c>
      <c r="AC554" s="18">
        <f t="shared" ca="1" si="465"/>
        <v>3.0191669924413934E-48</v>
      </c>
      <c r="AD554" s="18">
        <f t="shared" ca="1" si="465"/>
        <v>3.4433043692750152E-47</v>
      </c>
      <c r="AE554" s="18">
        <f t="shared" ca="1" si="465"/>
        <v>3.4134539583827622E-49</v>
      </c>
      <c r="AF554" s="18">
        <f t="shared" ca="1" si="465"/>
        <v>1.4565874734089897E-48</v>
      </c>
    </row>
    <row r="555" spans="4:32" x14ac:dyDescent="0.15">
      <c r="D555" s="18">
        <f t="shared" si="416"/>
        <v>1129.5</v>
      </c>
      <c r="E555" s="18">
        <f t="shared" ref="E555:AF555" ca="1" si="466">E469*(E$500*EXP(-E$501*$B$1)+(1-E$500)*EXP(-E$502*$B$1))*4*$C$505*0.0001/$B$5</f>
        <v>9.5193221566031603E-10</v>
      </c>
      <c r="F555" s="18">
        <f t="shared" ca="1" si="466"/>
        <v>7.4874662748413867E-16</v>
      </c>
      <c r="G555" s="18">
        <f t="shared" ca="1" si="466"/>
        <v>3.1306559678286389E-25</v>
      </c>
      <c r="H555" s="18">
        <f t="shared" ca="1" si="466"/>
        <v>1.0253038268352127E-25</v>
      </c>
      <c r="I555" s="18">
        <f t="shared" ca="1" si="466"/>
        <v>2.4179587471159913E-25</v>
      </c>
      <c r="J555" s="18">
        <f t="shared" ca="1" si="466"/>
        <v>2.211470813772955E-30</v>
      </c>
      <c r="K555" s="18">
        <f t="shared" ca="1" si="466"/>
        <v>4.0058847021017497E-31</v>
      </c>
      <c r="L555" s="18">
        <f t="shared" ca="1" si="466"/>
        <v>1.2742885738861707E-30</v>
      </c>
      <c r="M555" s="18">
        <f t="shared" ca="1" si="466"/>
        <v>2.5869505181585245E-32</v>
      </c>
      <c r="N555" s="18">
        <f t="shared" ca="1" si="466"/>
        <v>3.1009200507340791E-39</v>
      </c>
      <c r="O555" s="18">
        <f t="shared" ca="1" si="466"/>
        <v>5.3749115161991574E-40</v>
      </c>
      <c r="P555" s="18">
        <f t="shared" ca="1" si="466"/>
        <v>2.9771646148252721E-39</v>
      </c>
      <c r="Q555" s="18">
        <f t="shared" ca="1" si="466"/>
        <v>4.3527412166383857E-40</v>
      </c>
      <c r="R555" s="18">
        <f t="shared" ca="1" si="466"/>
        <v>1.6871282533849919E-39</v>
      </c>
      <c r="S555" s="18">
        <f t="shared" ca="1" si="466"/>
        <v>5.6304296393959634E-41</v>
      </c>
      <c r="T555" s="18">
        <f t="shared" ca="1" si="466"/>
        <v>2.3863881686899538E-40</v>
      </c>
      <c r="U555" s="18">
        <f t="shared" ca="1" si="466"/>
        <v>3.1259282583424495E-41</v>
      </c>
      <c r="V555" s="18">
        <f t="shared" ca="1" si="466"/>
        <v>6.592931700216894E-41</v>
      </c>
      <c r="W555" s="18">
        <f t="shared" ca="1" si="466"/>
        <v>2.7878091655064636E-41</v>
      </c>
      <c r="X555" s="18">
        <f t="shared" ca="1" si="466"/>
        <v>9.1303519209384346E-48</v>
      </c>
      <c r="Y555" s="18">
        <f t="shared" ca="1" si="466"/>
        <v>1.3515229769515673E-48</v>
      </c>
      <c r="Z555" s="18">
        <f t="shared" ca="1" si="466"/>
        <v>3.9857543986695921E-48</v>
      </c>
      <c r="AA555" s="18">
        <f t="shared" ca="1" si="466"/>
        <v>2.0405106361485121E-48</v>
      </c>
      <c r="AB555" s="18">
        <f t="shared" ca="1" si="466"/>
        <v>3.7690563092970847E-48</v>
      </c>
      <c r="AC555" s="18">
        <f t="shared" ca="1" si="466"/>
        <v>3.3590995095455642E-48</v>
      </c>
      <c r="AD555" s="18">
        <f t="shared" ca="1" si="466"/>
        <v>3.8207222014822126E-47</v>
      </c>
      <c r="AE555" s="18">
        <f t="shared" ca="1" si="466"/>
        <v>3.7900090657553053E-49</v>
      </c>
      <c r="AF555" s="18">
        <f t="shared" ca="1" si="466"/>
        <v>1.621118201892034E-48</v>
      </c>
    </row>
    <row r="556" spans="4:32" x14ac:dyDescent="0.15">
      <c r="D556" s="18">
        <f t="shared" si="416"/>
        <v>1421.9</v>
      </c>
      <c r="E556" s="18">
        <f t="shared" ref="E556:AF556" ca="1" si="467">E470*(E$500*EXP(-E$501*$B$1)+(1-E$500)*EXP(-E$502*$B$1))*4*$C$505*0.0001/$B$5</f>
        <v>8.2734479390369444E-10</v>
      </c>
      <c r="F556" s="18">
        <f t="shared" ca="1" si="467"/>
        <v>6.3190356548161745E-16</v>
      </c>
      <c r="G556" s="18">
        <f t="shared" ca="1" si="467"/>
        <v>2.6683007614122415E-25</v>
      </c>
      <c r="H556" s="18">
        <f t="shared" ca="1" si="467"/>
        <v>8.8368731483517565E-26</v>
      </c>
      <c r="I556" s="18">
        <f t="shared" ca="1" si="467"/>
        <v>2.1298490454621945E-25</v>
      </c>
      <c r="J556" s="18">
        <f t="shared" ca="1" si="467"/>
        <v>2.00033132520607E-30</v>
      </c>
      <c r="K556" s="18">
        <f t="shared" ca="1" si="467"/>
        <v>3.6388014055519881E-31</v>
      </c>
      <c r="L556" s="18">
        <f t="shared" ca="1" si="467"/>
        <v>1.1732791396261943E-30</v>
      </c>
      <c r="M556" s="18">
        <f t="shared" ca="1" si="467"/>
        <v>2.3801638422623079E-32</v>
      </c>
      <c r="N556" s="18">
        <f t="shared" ca="1" si="467"/>
        <v>2.8807441709841366E-39</v>
      </c>
      <c r="O556" s="18">
        <f t="shared" ca="1" si="467"/>
        <v>4.9928247554325957E-40</v>
      </c>
      <c r="P556" s="18">
        <f t="shared" ca="1" si="467"/>
        <v>2.7923544388809274E-39</v>
      </c>
      <c r="Q556" s="18">
        <f t="shared" ca="1" si="467"/>
        <v>4.0823696843887766E-40</v>
      </c>
      <c r="R556" s="18">
        <f t="shared" ca="1" si="467"/>
        <v>1.5931410773182315E-39</v>
      </c>
      <c r="S556" s="18">
        <f t="shared" ca="1" si="467"/>
        <v>5.296316760578151E-41</v>
      </c>
      <c r="T556" s="18">
        <f t="shared" ca="1" si="467"/>
        <v>2.2615388650701717E-40</v>
      </c>
      <c r="U556" s="18">
        <f t="shared" ca="1" si="467"/>
        <v>2.948440745494332E-41</v>
      </c>
      <c r="V556" s="18">
        <f t="shared" ca="1" si="467"/>
        <v>6.2226076663646721E-41</v>
      </c>
      <c r="W556" s="18">
        <f t="shared" ca="1" si="467"/>
        <v>2.6376357192826805E-41</v>
      </c>
      <c r="X556" s="18">
        <f t="shared" ca="1" si="467"/>
        <v>8.7044810677893371E-48</v>
      </c>
      <c r="Y556" s="18">
        <f t="shared" ca="1" si="467"/>
        <v>1.2828156928674398E-48</v>
      </c>
      <c r="Z556" s="18">
        <f t="shared" ca="1" si="467"/>
        <v>3.786078695502496E-48</v>
      </c>
      <c r="AA556" s="18">
        <f t="shared" ca="1" si="467"/>
        <v>1.9413445607079242E-48</v>
      </c>
      <c r="AB556" s="18">
        <f t="shared" ca="1" si="467"/>
        <v>3.595993476874564E-48</v>
      </c>
      <c r="AC556" s="18">
        <f t="shared" ca="1" si="467"/>
        <v>3.2149753114937569E-48</v>
      </c>
      <c r="AD556" s="18">
        <f t="shared" ca="1" si="467"/>
        <v>3.6693244046376997E-47</v>
      </c>
      <c r="AE556" s="18">
        <f t="shared" ca="1" si="467"/>
        <v>3.6418208842028446E-49</v>
      </c>
      <c r="AF556" s="18">
        <f t="shared" ca="1" si="467"/>
        <v>1.5603992973569209E-48</v>
      </c>
    </row>
    <row r="557" spans="4:32" x14ac:dyDescent="0.15">
      <c r="D557" s="18">
        <f t="shared" si="416"/>
        <v>1790.1</v>
      </c>
      <c r="E557" s="18">
        <f t="shared" ref="E557:AF557" ca="1" si="468">E471*(E$500*EXP(-E$501*$B$1)+(1-E$500)*EXP(-E$502*$B$1))*4*$C$505*0.0001/$B$5</f>
        <v>7.0008786487339495E-10</v>
      </c>
      <c r="F557" s="18">
        <f t="shared" ca="1" si="468"/>
        <v>5.1794856412744147E-16</v>
      </c>
      <c r="G557" s="18">
        <f t="shared" ca="1" si="468"/>
        <v>2.2114622997307351E-25</v>
      </c>
      <c r="H557" s="18">
        <f t="shared" ca="1" si="468"/>
        <v>7.413961036990457E-26</v>
      </c>
      <c r="I557" s="18">
        <f t="shared" ca="1" si="468"/>
        <v>1.8326214518088984E-25</v>
      </c>
      <c r="J557" s="18">
        <f t="shared" ca="1" si="468"/>
        <v>1.7757213824967867E-30</v>
      </c>
      <c r="K557" s="18">
        <f t="shared" ca="1" si="468"/>
        <v>3.2462086551168811E-31</v>
      </c>
      <c r="L557" s="18">
        <f t="shared" ca="1" si="468"/>
        <v>1.0636481915253309E-30</v>
      </c>
      <c r="M557" s="18">
        <f t="shared" ca="1" si="468"/>
        <v>2.155976314209383E-32</v>
      </c>
      <c r="N557" s="18">
        <f t="shared" ca="1" si="468"/>
        <v>2.6396099011617471E-39</v>
      </c>
      <c r="O557" s="18">
        <f t="shared" ca="1" si="468"/>
        <v>4.5750887878869392E-40</v>
      </c>
      <c r="P557" s="18">
        <f t="shared" ca="1" si="468"/>
        <v>2.5879325742706494E-39</v>
      </c>
      <c r="Q557" s="18">
        <f t="shared" ca="1" si="468"/>
        <v>3.7834402591405853E-40</v>
      </c>
      <c r="R557" s="18">
        <f t="shared" ca="1" si="468"/>
        <v>1.4889163717082693E-39</v>
      </c>
      <c r="S557" s="18">
        <f t="shared" ca="1" si="468"/>
        <v>4.928541417973531E-41</v>
      </c>
      <c r="T557" s="18">
        <f t="shared" ca="1" si="468"/>
        <v>2.1229343631556526E-40</v>
      </c>
      <c r="U557" s="18">
        <f t="shared" ca="1" si="468"/>
        <v>2.7525080172261313E-41</v>
      </c>
      <c r="V557" s="18">
        <f t="shared" ca="1" si="468"/>
        <v>5.8123552813856391E-41</v>
      </c>
      <c r="W557" s="18">
        <f t="shared" ca="1" si="468"/>
        <v>2.4717854085886631E-41</v>
      </c>
      <c r="X557" s="18">
        <f t="shared" ca="1" si="468"/>
        <v>8.2301853080552537E-48</v>
      </c>
      <c r="Y557" s="18">
        <f t="shared" ca="1" si="468"/>
        <v>1.2069765895010247E-48</v>
      </c>
      <c r="Z557" s="18">
        <f t="shared" ca="1" si="468"/>
        <v>3.5640912986842773E-48</v>
      </c>
      <c r="AA557" s="18">
        <f t="shared" ca="1" si="468"/>
        <v>1.8315238480688167E-48</v>
      </c>
      <c r="AB557" s="18">
        <f t="shared" ca="1" si="468"/>
        <v>3.4041445307170633E-48</v>
      </c>
      <c r="AC557" s="18">
        <f t="shared" ca="1" si="468"/>
        <v>3.0548022842173497E-48</v>
      </c>
      <c r="AD557" s="18">
        <f t="shared" ca="1" si="468"/>
        <v>3.5003718502741679E-47</v>
      </c>
      <c r="AE557" s="18">
        <f t="shared" ca="1" si="468"/>
        <v>3.4765006365488719E-49</v>
      </c>
      <c r="AF557" s="18">
        <f t="shared" ca="1" si="468"/>
        <v>1.4927124885650042E-48</v>
      </c>
    </row>
    <row r="558" spans="4:32" x14ac:dyDescent="0.15">
      <c r="D558" s="18">
        <f t="shared" si="416"/>
        <v>2253.6</v>
      </c>
      <c r="E558" s="18">
        <f t="shared" ref="E558:AF558" ca="1" si="469">E472*(E$500*EXP(-E$501*$B$1)+(1-E$500)*EXP(-E$502*$B$1))*4*$C$505*0.0001/$B$5</f>
        <v>5.7494139215751572E-10</v>
      </c>
      <c r="F558" s="18">
        <f t="shared" ca="1" si="469"/>
        <v>4.1120959732834737E-16</v>
      </c>
      <c r="G558" s="18">
        <f t="shared" ca="1" si="469"/>
        <v>1.7772116243525808E-25</v>
      </c>
      <c r="H558" s="18">
        <f t="shared" ca="1" si="469"/>
        <v>6.0349888493995916E-26</v>
      </c>
      <c r="I558" s="18">
        <f t="shared" ca="1" si="469"/>
        <v>1.5354588213444867E-25</v>
      </c>
      <c r="J558" s="18">
        <f t="shared" ca="1" si="469"/>
        <v>1.5424776023898063E-30</v>
      </c>
      <c r="K558" s="18">
        <f t="shared" ca="1" si="469"/>
        <v>2.8356602927059074E-31</v>
      </c>
      <c r="L558" s="18">
        <f t="shared" ca="1" si="469"/>
        <v>9.4685022925594016E-31</v>
      </c>
      <c r="M558" s="18">
        <f t="shared" ca="1" si="469"/>
        <v>1.917359650782199E-32</v>
      </c>
      <c r="N558" s="18">
        <f t="shared" ca="1" si="469"/>
        <v>2.3796622436524311E-39</v>
      </c>
      <c r="O558" s="18">
        <f t="shared" ca="1" si="469"/>
        <v>4.1249564767802203E-40</v>
      </c>
      <c r="P558" s="18">
        <f t="shared" ca="1" si="469"/>
        <v>2.3654650353430586E-39</v>
      </c>
      <c r="Q558" s="18">
        <f t="shared" ca="1" si="469"/>
        <v>3.4575635807263584E-40</v>
      </c>
      <c r="R558" s="18">
        <f t="shared" ca="1" si="469"/>
        <v>1.374129371905844E-39</v>
      </c>
      <c r="S558" s="18">
        <f t="shared" ca="1" si="469"/>
        <v>4.5254857503471941E-41</v>
      </c>
      <c r="T558" s="18">
        <f t="shared" ca="1" si="469"/>
        <v>1.9700904743741787E-40</v>
      </c>
      <c r="U558" s="18">
        <f t="shared" ca="1" si="469"/>
        <v>2.5374240887279292E-41</v>
      </c>
      <c r="V558" s="18">
        <f t="shared" ca="1" si="469"/>
        <v>5.362528231633531E-41</v>
      </c>
      <c r="W558" s="18">
        <f t="shared" ca="1" si="469"/>
        <v>2.289340154277705E-41</v>
      </c>
      <c r="X558" s="18">
        <f t="shared" ca="1" si="469"/>
        <v>7.7052138122776325E-48</v>
      </c>
      <c r="Y558" s="18">
        <f t="shared" ca="1" si="469"/>
        <v>1.1232705966423603E-48</v>
      </c>
      <c r="Z558" s="18">
        <f t="shared" ca="1" si="469"/>
        <v>3.3196352862835129E-48</v>
      </c>
      <c r="AA558" s="18">
        <f t="shared" ca="1" si="469"/>
        <v>1.7101243126497906E-48</v>
      </c>
      <c r="AB558" s="18">
        <f t="shared" ca="1" si="469"/>
        <v>3.1916149565086182E-48</v>
      </c>
      <c r="AC558" s="18">
        <f t="shared" ca="1" si="469"/>
        <v>2.8770716399320067E-48</v>
      </c>
      <c r="AD558" s="18">
        <f t="shared" ca="1" si="469"/>
        <v>3.312068244262563E-47</v>
      </c>
      <c r="AE558" s="18">
        <f t="shared" ca="1" si="469"/>
        <v>3.2925503769196443E-49</v>
      </c>
      <c r="AF558" s="18">
        <f t="shared" ca="1" si="469"/>
        <v>1.4173802150723679E-48</v>
      </c>
    </row>
    <row r="559" spans="4:32" x14ac:dyDescent="0.15">
      <c r="D559" s="18">
        <f t="shared" si="416"/>
        <v>2837.1</v>
      </c>
      <c r="E559" s="18">
        <f t="shared" ref="E559:AF559" ca="1" si="470">E473*(E$500*EXP(-E$501*$B$1)+(1-E$500)*EXP(-E$502*$B$1))*4*$C$505*0.0001/$B$5</f>
        <v>4.5699028155521618E-10</v>
      </c>
      <c r="F559" s="18">
        <f t="shared" ca="1" si="470"/>
        <v>3.155426805275075E-16</v>
      </c>
      <c r="G559" s="18">
        <f t="shared" ca="1" si="470"/>
        <v>1.3813442406878542E-25</v>
      </c>
      <c r="H559" s="18">
        <f t="shared" ca="1" si="470"/>
        <v>4.7508445884624232E-26</v>
      </c>
      <c r="I559" s="18">
        <f t="shared" ca="1" si="470"/>
        <v>1.2485545248796124E-25</v>
      </c>
      <c r="J559" s="18">
        <f t="shared" ca="1" si="470"/>
        <v>1.3070425864114725E-30</v>
      </c>
      <c r="K559" s="18">
        <f t="shared" ca="1" si="470"/>
        <v>2.4178160505639296E-31</v>
      </c>
      <c r="L559" s="18">
        <f t="shared" ca="1" si="470"/>
        <v>8.2529778131637758E-31</v>
      </c>
      <c r="M559" s="18">
        <f t="shared" ca="1" si="470"/>
        <v>1.6691029890910075E-32</v>
      </c>
      <c r="N559" s="18">
        <f t="shared" ca="1" si="470"/>
        <v>2.1048038789707909E-39</v>
      </c>
      <c r="O559" s="18">
        <f t="shared" ca="1" si="470"/>
        <v>3.6482322814668498E-40</v>
      </c>
      <c r="P559" s="18">
        <f t="shared" ca="1" si="470"/>
        <v>2.1261152402181996E-39</v>
      </c>
      <c r="Q559" s="18">
        <f t="shared" ca="1" si="470"/>
        <v>3.1071196465565087E-40</v>
      </c>
      <c r="R559" s="18">
        <f t="shared" ca="1" si="470"/>
        <v>1.2495786095647773E-39</v>
      </c>
      <c r="S559" s="18">
        <f t="shared" ca="1" si="470"/>
        <v>4.0899202385808718E-41</v>
      </c>
      <c r="T559" s="18">
        <f t="shared" ca="1" si="470"/>
        <v>1.8030498710003843E-40</v>
      </c>
      <c r="U559" s="18">
        <f t="shared" ca="1" si="470"/>
        <v>2.3045104526960794E-41</v>
      </c>
      <c r="V559" s="18">
        <f t="shared" ca="1" si="470"/>
        <v>4.8741460052598781E-41</v>
      </c>
      <c r="W559" s="18">
        <f t="shared" ca="1" si="470"/>
        <v>2.0909787875868247E-41</v>
      </c>
      <c r="X559" s="18">
        <f t="shared" ca="1" si="470"/>
        <v>7.1281626399324503E-48</v>
      </c>
      <c r="Y559" s="18">
        <f t="shared" ca="1" si="470"/>
        <v>1.0317073314309283E-48</v>
      </c>
      <c r="Z559" s="18">
        <f t="shared" ca="1" si="470"/>
        <v>3.0524983022891963E-48</v>
      </c>
      <c r="AA559" s="18">
        <f t="shared" ca="1" si="470"/>
        <v>1.5771640936711459E-48</v>
      </c>
      <c r="AB559" s="18">
        <f t="shared" ca="1" si="470"/>
        <v>2.9580397555189322E-48</v>
      </c>
      <c r="AC559" s="18">
        <f t="shared" ca="1" si="470"/>
        <v>2.680528286314841E-48</v>
      </c>
      <c r="AD559" s="18">
        <f t="shared" ca="1" si="470"/>
        <v>3.1036613848703295E-47</v>
      </c>
      <c r="AE559" s="18">
        <f t="shared" ca="1" si="470"/>
        <v>3.088224289157359E-49</v>
      </c>
      <c r="AF559" s="18">
        <f t="shared" ca="1" si="470"/>
        <v>1.3335961541995581E-48</v>
      </c>
    </row>
    <row r="560" spans="4:32" x14ac:dyDescent="0.15">
      <c r="D560" s="18">
        <f t="shared" si="416"/>
        <v>3571.7</v>
      </c>
      <c r="E560" s="18">
        <f t="shared" ref="E560:AF560" ca="1" si="471">E474*(E$500*EXP(-E$501*$B$1)+(1-E$500)*EXP(-E$502*$B$1))*4*$C$505*0.0001/$B$5</f>
        <v>3.5079307892959319E-10</v>
      </c>
      <c r="F560" s="18">
        <f t="shared" ca="1" si="471"/>
        <v>2.3368537456843575E-16</v>
      </c>
      <c r="G560" s="18">
        <f t="shared" ca="1" si="471"/>
        <v>1.0364772285929311E-25</v>
      </c>
      <c r="H560" s="18">
        <f t="shared" ca="1" si="471"/>
        <v>3.6073868473547031E-26</v>
      </c>
      <c r="I560" s="18">
        <f t="shared" ca="1" si="471"/>
        <v>9.8248922533339559E-26</v>
      </c>
      <c r="J560" s="18">
        <f t="shared" ca="1" si="471"/>
        <v>1.0771793858571061E-30</v>
      </c>
      <c r="K560" s="18">
        <f t="shared" ca="1" si="471"/>
        <v>2.0057850838008637E-31</v>
      </c>
      <c r="L560" s="18">
        <f t="shared" ca="1" si="471"/>
        <v>7.0221322874750549E-31</v>
      </c>
      <c r="M560" s="18">
        <f t="shared" ca="1" si="471"/>
        <v>1.4178495592929394E-32</v>
      </c>
      <c r="N560" s="18">
        <f t="shared" ca="1" si="471"/>
        <v>1.8210584562919598E-39</v>
      </c>
      <c r="O560" s="18">
        <f t="shared" ca="1" si="471"/>
        <v>3.1561390811641432E-40</v>
      </c>
      <c r="P560" s="18">
        <f t="shared" ca="1" si="471"/>
        <v>1.8739267330577048E-39</v>
      </c>
      <c r="Q560" s="18">
        <f t="shared" ca="1" si="471"/>
        <v>2.7383655122804206E-40</v>
      </c>
      <c r="R560" s="18">
        <f t="shared" ca="1" si="471"/>
        <v>1.1166941036201658E-39</v>
      </c>
      <c r="S560" s="18">
        <f t="shared" ca="1" si="471"/>
        <v>3.6289106723438161E-41</v>
      </c>
      <c r="T560" s="18">
        <f t="shared" ca="1" si="471"/>
        <v>1.6235170418285846E-40</v>
      </c>
      <c r="U560" s="18">
        <f t="shared" ca="1" si="471"/>
        <v>2.0559506267296328E-41</v>
      </c>
      <c r="V560" s="18">
        <f t="shared" ca="1" si="471"/>
        <v>4.353240394527485E-41</v>
      </c>
      <c r="W560" s="18">
        <f t="shared" ca="1" si="471"/>
        <v>1.8780317895570168E-41</v>
      </c>
      <c r="X560" s="18">
        <f t="shared" ca="1" si="471"/>
        <v>6.5001016454604362E-48</v>
      </c>
      <c r="Y560" s="18">
        <f t="shared" ca="1" si="471"/>
        <v>9.329686410053259E-49</v>
      </c>
      <c r="Z560" s="18">
        <f t="shared" ca="1" si="471"/>
        <v>2.763716850003526E-48</v>
      </c>
      <c r="AA560" s="18">
        <f t="shared" ca="1" si="471"/>
        <v>1.4329997871805589E-48</v>
      </c>
      <c r="AB560" s="18">
        <f t="shared" ca="1" si="471"/>
        <v>2.7035432670794874E-48</v>
      </c>
      <c r="AC560" s="18">
        <f t="shared" ca="1" si="471"/>
        <v>2.4652099697584418E-48</v>
      </c>
      <c r="AD560" s="18">
        <f t="shared" ca="1" si="471"/>
        <v>2.8737216805108402E-47</v>
      </c>
      <c r="AE560" s="18">
        <f t="shared" ca="1" si="471"/>
        <v>2.8632085123507828E-49</v>
      </c>
      <c r="AF560" s="18">
        <f t="shared" ca="1" si="471"/>
        <v>1.2409944718397006E-48</v>
      </c>
    </row>
    <row r="561" spans="4:32" x14ac:dyDescent="0.15">
      <c r="D561" s="18">
        <f t="shared" si="416"/>
        <v>4496.5</v>
      </c>
      <c r="E561" s="18">
        <f t="shared" ref="E561:AF561" ca="1" si="472">E475*(E$500*EXP(-E$501*$B$1)+(1-E$500)*EXP(-E$502*$B$1))*4*$C$505*0.0001/$B$5</f>
        <v>2.5971357974254448E-10</v>
      </c>
      <c r="F561" s="18">
        <f t="shared" ca="1" si="472"/>
        <v>1.6694511177176281E-16</v>
      </c>
      <c r="G561" s="18">
        <f t="shared" ca="1" si="472"/>
        <v>7.5003694360949345E-26</v>
      </c>
      <c r="H561" s="18">
        <f t="shared" ca="1" si="472"/>
        <v>2.6369939187831153E-26</v>
      </c>
      <c r="I561" s="18">
        <f t="shared" ca="1" si="472"/>
        <v>7.4629733215893205E-26</v>
      </c>
      <c r="J561" s="18">
        <f t="shared" ca="1" si="472"/>
        <v>8.6107845147954645E-31</v>
      </c>
      <c r="K561" s="18">
        <f t="shared" ca="1" si="472"/>
        <v>1.6140863679617099E-31</v>
      </c>
      <c r="L561" s="18">
        <f t="shared" ca="1" si="472"/>
        <v>5.815803760600559E-31</v>
      </c>
      <c r="M561" s="18">
        <f t="shared" ca="1" si="472"/>
        <v>1.1716589213778523E-32</v>
      </c>
      <c r="N561" s="18">
        <f t="shared" ca="1" si="472"/>
        <v>1.5365046330316558E-39</v>
      </c>
      <c r="O561" s="18">
        <f t="shared" ca="1" si="472"/>
        <v>2.662450070558788E-40</v>
      </c>
      <c r="P561" s="18">
        <f t="shared" ca="1" si="472"/>
        <v>1.6153865316662317E-39</v>
      </c>
      <c r="Q561" s="18">
        <f t="shared" ca="1" si="472"/>
        <v>2.3597474509111751E-40</v>
      </c>
      <c r="R561" s="18">
        <f t="shared" ca="1" si="472"/>
        <v>9.7794136468299964E-40</v>
      </c>
      <c r="S561" s="18">
        <f t="shared" ca="1" si="472"/>
        <v>3.1501547138527345E-41</v>
      </c>
      <c r="T561" s="18">
        <f t="shared" ca="1" si="472"/>
        <v>1.4342553598193363E-40</v>
      </c>
      <c r="U561" s="18">
        <f t="shared" ca="1" si="472"/>
        <v>1.7965368313037819E-41</v>
      </c>
      <c r="V561" s="18">
        <f t="shared" ca="1" si="472"/>
        <v>3.8089867659274274E-41</v>
      </c>
      <c r="W561" s="18">
        <f t="shared" ca="1" si="472"/>
        <v>1.6540045060515602E-41</v>
      </c>
      <c r="X561" s="18">
        <f t="shared" ca="1" si="472"/>
        <v>5.8274495863749966E-48</v>
      </c>
      <c r="Y561" s="18">
        <f t="shared" ca="1" si="472"/>
        <v>8.2829097865910935E-49</v>
      </c>
      <c r="Z561" s="18">
        <f t="shared" ca="1" si="472"/>
        <v>2.4571593699958219E-48</v>
      </c>
      <c r="AA561" s="18">
        <f t="shared" ca="1" si="472"/>
        <v>1.2793720972540895E-48</v>
      </c>
      <c r="AB561" s="18">
        <f t="shared" ca="1" si="472"/>
        <v>2.4305853035547165E-48</v>
      </c>
      <c r="AC561" s="18">
        <f t="shared" ca="1" si="472"/>
        <v>2.2327105344870238E-48</v>
      </c>
      <c r="AD561" s="18">
        <f t="shared" ca="1" si="472"/>
        <v>2.6236287068262364E-47</v>
      </c>
      <c r="AE561" s="18">
        <f t="shared" ca="1" si="472"/>
        <v>2.6178625375108289E-49</v>
      </c>
      <c r="AF561" s="18">
        <f t="shared" ca="1" si="472"/>
        <v>1.1397729756346667E-48</v>
      </c>
    </row>
    <row r="562" spans="4:32" x14ac:dyDescent="0.15">
      <c r="D562" s="18">
        <f t="shared" si="416"/>
        <v>5660.7</v>
      </c>
      <c r="E562" s="18">
        <f t="shared" ref="E562:AF562" ca="1" si="473">E476*(E$500*EXP(-E$501*$B$1)+(1-E$500)*EXP(-E$502*$B$1))*4*$C$505*0.0001/$B$5</f>
        <v>1.8539912614768718E-10</v>
      </c>
      <c r="F562" s="18">
        <f t="shared" ca="1" si="473"/>
        <v>1.1509251482450421E-16</v>
      </c>
      <c r="G562" s="18">
        <f t="shared" ca="1" si="473"/>
        <v>5.233696435506479E-26</v>
      </c>
      <c r="H562" s="18">
        <f t="shared" ca="1" si="473"/>
        <v>1.8537123218282381E-26</v>
      </c>
      <c r="I562" s="18">
        <f t="shared" ca="1" si="473"/>
        <v>5.4629469265933091E-26</v>
      </c>
      <c r="J562" s="18">
        <f t="shared" ca="1" si="473"/>
        <v>6.661376697139357E-31</v>
      </c>
      <c r="K562" s="18">
        <f t="shared" ca="1" si="473"/>
        <v>1.2566142012524193E-31</v>
      </c>
      <c r="L562" s="18">
        <f t="shared" ca="1" si="473"/>
        <v>4.6758256429570283E-31</v>
      </c>
      <c r="M562" s="18">
        <f t="shared" ca="1" si="473"/>
        <v>9.3921587732891162E-33</v>
      </c>
      <c r="N562" s="18">
        <f t="shared" ca="1" si="473"/>
        <v>1.2605884845888173E-39</v>
      </c>
      <c r="O562" s="18">
        <f t="shared" ca="1" si="473"/>
        <v>2.1833800298723944E-40</v>
      </c>
      <c r="P562" s="18">
        <f t="shared" ca="1" si="473"/>
        <v>1.3574879605288509E-39</v>
      </c>
      <c r="Q562" s="18">
        <f t="shared" ca="1" si="473"/>
        <v>1.9822463878927585E-40</v>
      </c>
      <c r="R562" s="18">
        <f t="shared" ca="1" si="473"/>
        <v>8.3671105467685862E-40</v>
      </c>
      <c r="S562" s="18">
        <f t="shared" ca="1" si="473"/>
        <v>2.6680941717714189E-41</v>
      </c>
      <c r="T562" s="18">
        <f t="shared" ca="1" si="473"/>
        <v>1.2393397081721011E-40</v>
      </c>
      <c r="U562" s="18">
        <f t="shared" ca="1" si="473"/>
        <v>1.5324574700583037E-41</v>
      </c>
      <c r="V562" s="18">
        <f t="shared" ca="1" si="473"/>
        <v>3.2542933346500814E-41</v>
      </c>
      <c r="W562" s="18">
        <f t="shared" ca="1" si="473"/>
        <v>1.4238224348597754E-41</v>
      </c>
      <c r="X562" s="18">
        <f t="shared" ca="1" si="473"/>
        <v>5.1222836239996123E-48</v>
      </c>
      <c r="Y562" s="18">
        <f t="shared" ca="1" si="473"/>
        <v>7.1964257830042306E-49</v>
      </c>
      <c r="Z562" s="18">
        <f t="shared" ca="1" si="473"/>
        <v>2.1384053240215921E-48</v>
      </c>
      <c r="AA562" s="18">
        <f t="shared" ca="1" si="473"/>
        <v>1.1188706262345738E-48</v>
      </c>
      <c r="AB562" s="18">
        <f t="shared" ca="1" si="473"/>
        <v>2.1430900108304532E-48</v>
      </c>
      <c r="AC562" s="18">
        <f t="shared" ca="1" si="473"/>
        <v>1.985815768120626E-48</v>
      </c>
      <c r="AD562" s="18">
        <f t="shared" ca="1" si="473"/>
        <v>2.3556304708963018E-47</v>
      </c>
      <c r="AE562" s="18">
        <f t="shared" ca="1" si="473"/>
        <v>2.3545126601553139E-49</v>
      </c>
      <c r="AF562" s="18">
        <f t="shared" ca="1" si="473"/>
        <v>1.0304857394686472E-48</v>
      </c>
    </row>
    <row r="563" spans="4:32" x14ac:dyDescent="0.15">
      <c r="D563" s="18">
        <f t="shared" si="416"/>
        <v>7126.4</v>
      </c>
      <c r="E563" s="18">
        <f t="shared" ref="E563:AF563" ca="1" si="474">E477*(E$500*EXP(-E$501*$B$1)+(1-E$500)*EXP(-E$502*$B$1))*4*$C$505*0.0001/$B$5</f>
        <v>1.2768519090010729E-10</v>
      </c>
      <c r="F563" s="18">
        <f t="shared" ca="1" si="474"/>
        <v>7.6667164661870342E-17</v>
      </c>
      <c r="G563" s="18">
        <f t="shared" ca="1" si="474"/>
        <v>3.5244216113448964E-26</v>
      </c>
      <c r="H563" s="18">
        <f t="shared" ca="1" si="474"/>
        <v>1.2529440768568261E-26</v>
      </c>
      <c r="I563" s="18">
        <f t="shared" ca="1" si="474"/>
        <v>3.8501530714780829E-26</v>
      </c>
      <c r="J563" s="18">
        <f t="shared" ca="1" si="474"/>
        <v>4.9791265906104572E-31</v>
      </c>
      <c r="K563" s="18">
        <f t="shared" ca="1" si="474"/>
        <v>9.4449691818614113E-32</v>
      </c>
      <c r="L563" s="18">
        <f t="shared" ca="1" si="474"/>
        <v>3.6412232360791501E-31</v>
      </c>
      <c r="M563" s="18">
        <f t="shared" ca="1" si="474"/>
        <v>7.2853757654601313E-33</v>
      </c>
      <c r="N563" s="18">
        <f t="shared" ca="1" si="474"/>
        <v>1.0029167400855577E-39</v>
      </c>
      <c r="O563" s="18">
        <f t="shared" ca="1" si="474"/>
        <v>1.7354221424763366E-40</v>
      </c>
      <c r="P563" s="18">
        <f t="shared" ca="1" si="474"/>
        <v>1.1090874228156984E-39</v>
      </c>
      <c r="Q563" s="18">
        <f t="shared" ca="1" si="474"/>
        <v>1.618190120529653E-40</v>
      </c>
      <c r="R563" s="18">
        <f t="shared" ca="1" si="474"/>
        <v>6.9746704743307519E-40</v>
      </c>
      <c r="S563" s="18">
        <f t="shared" ca="1" si="474"/>
        <v>2.1972970767185796E-41</v>
      </c>
      <c r="T563" s="18">
        <f t="shared" ca="1" si="474"/>
        <v>1.0443768091254756E-40</v>
      </c>
      <c r="U563" s="18">
        <f t="shared" ca="1" si="474"/>
        <v>1.2720127024548351E-41</v>
      </c>
      <c r="V563" s="18">
        <f t="shared" ca="1" si="474"/>
        <v>2.7061884073368169E-41</v>
      </c>
      <c r="W563" s="18">
        <f t="shared" ca="1" si="474"/>
        <v>1.1938580133296279E-41</v>
      </c>
      <c r="X563" s="18">
        <f t="shared" ca="1" si="474"/>
        <v>4.4006913151827639E-48</v>
      </c>
      <c r="Y563" s="18">
        <f t="shared" ca="1" si="474"/>
        <v>6.0990821008250195E-49</v>
      </c>
      <c r="Z563" s="18">
        <f t="shared" ca="1" si="474"/>
        <v>1.8159355627393146E-48</v>
      </c>
      <c r="AA563" s="18">
        <f t="shared" ca="1" si="474"/>
        <v>9.555637697153835E-49</v>
      </c>
      <c r="AB563" s="18">
        <f t="shared" ca="1" si="474"/>
        <v>1.8476650929793787E-48</v>
      </c>
      <c r="AC563" s="18">
        <f t="shared" ca="1" si="474"/>
        <v>1.7296113943274767E-48</v>
      </c>
      <c r="AD563" s="18">
        <f t="shared" ca="1" si="474"/>
        <v>2.0744330847739366E-47</v>
      </c>
      <c r="AE563" s="18">
        <f t="shared" ca="1" si="474"/>
        <v>2.0776028821077633E-49</v>
      </c>
      <c r="AF563" s="18">
        <f t="shared" ca="1" si="474"/>
        <v>9.1491555616658441E-49</v>
      </c>
    </row>
    <row r="564" spans="4:32" x14ac:dyDescent="0.15">
      <c r="D564" s="18">
        <f t="shared" si="416"/>
        <v>8971.6</v>
      </c>
      <c r="E564" s="18">
        <f t="shared" ref="E564:AF564" ca="1" si="475">E478*(E$500*EXP(-E$501*$B$1)+(1-E$500)*EXP(-E$502*$B$1))*4*$C$505*0.0001/$B$5</f>
        <v>8.4972661133506211E-11</v>
      </c>
      <c r="F564" s="18">
        <f t="shared" ca="1" si="475"/>
        <v>4.94472500093705E-17</v>
      </c>
      <c r="G564" s="18">
        <f t="shared" ca="1" si="475"/>
        <v>2.294207123886249E-26</v>
      </c>
      <c r="H564" s="18">
        <f t="shared" ca="1" si="475"/>
        <v>8.1508729139717308E-27</v>
      </c>
      <c r="I564" s="18">
        <f t="shared" ca="1" si="475"/>
        <v>2.6129684681296892E-26</v>
      </c>
      <c r="J564" s="18">
        <f t="shared" ca="1" si="475"/>
        <v>3.592999286321312E-31</v>
      </c>
      <c r="K564" s="18">
        <f t="shared" ca="1" si="475"/>
        <v>6.8448930831711358E-32</v>
      </c>
      <c r="L564" s="18">
        <f t="shared" ca="1" si="475"/>
        <v>2.7421178744095754E-31</v>
      </c>
      <c r="M564" s="18">
        <f t="shared" ca="1" si="475"/>
        <v>5.4583893400210807E-33</v>
      </c>
      <c r="N564" s="18">
        <f t="shared" ca="1" si="475"/>
        <v>7.721542275355821E-40</v>
      </c>
      <c r="O564" s="18">
        <f t="shared" ca="1" si="475"/>
        <v>1.3340332458637114E-40</v>
      </c>
      <c r="P564" s="18">
        <f t="shared" ca="1" si="475"/>
        <v>8.7868211146326073E-40</v>
      </c>
      <c r="Q564" s="18">
        <f t="shared" ca="1" si="475"/>
        <v>1.2805915548232564E-40</v>
      </c>
      <c r="R564" s="18">
        <f t="shared" ca="1" si="475"/>
        <v>5.6487137662674334E-40</v>
      </c>
      <c r="S564" s="18">
        <f t="shared" ca="1" si="475"/>
        <v>1.7546024538118231E-41</v>
      </c>
      <c r="T564" s="18">
        <f t="shared" ca="1" si="475"/>
        <v>8.5593415314742494E-41</v>
      </c>
      <c r="U564" s="18">
        <f t="shared" ca="1" si="475"/>
        <v>1.024143719714332E-41</v>
      </c>
      <c r="V564" s="18">
        <f t="shared" ca="1" si="475"/>
        <v>2.1841177361087981E-41</v>
      </c>
      <c r="W564" s="18">
        <f t="shared" ca="1" si="475"/>
        <v>9.7184405842278116E-42</v>
      </c>
      <c r="X564" s="18">
        <f t="shared" ca="1" si="475"/>
        <v>3.6845110209412412E-48</v>
      </c>
      <c r="Y564" s="18">
        <f t="shared" ca="1" si="475"/>
        <v>5.0265169913176963E-49</v>
      </c>
      <c r="Z564" s="18">
        <f t="shared" ca="1" si="475"/>
        <v>1.4996823015188201E-48</v>
      </c>
      <c r="AA564" s="18">
        <f t="shared" ca="1" si="475"/>
        <v>7.9431841277155508E-49</v>
      </c>
      <c r="AB564" s="18">
        <f t="shared" ca="1" si="475"/>
        <v>1.5525425899903797E-48</v>
      </c>
      <c r="AC564" s="18">
        <f t="shared" ca="1" si="475"/>
        <v>1.4706881809124231E-48</v>
      </c>
      <c r="AD564" s="18">
        <f t="shared" ca="1" si="475"/>
        <v>1.7864846004560598E-47</v>
      </c>
      <c r="AE564" s="18">
        <f t="shared" ca="1" si="475"/>
        <v>1.7933076322442361E-49</v>
      </c>
      <c r="AF564" s="18">
        <f t="shared" ca="1" si="475"/>
        <v>7.9525639523078701E-49</v>
      </c>
    </row>
    <row r="565" spans="4:32" x14ac:dyDescent="0.15">
      <c r="D565" s="18">
        <f t="shared" si="416"/>
        <v>11295</v>
      </c>
      <c r="E565" s="18">
        <f t="shared" ref="E565:AF565" ca="1" si="476">E479*(E$500*EXP(-E$501*$B$1)+(1-E$500)*EXP(-E$502*$B$1))*4*$C$505*0.0001/$B$5</f>
        <v>5.4511587936003834E-11</v>
      </c>
      <c r="F565" s="18">
        <f t="shared" ca="1" si="476"/>
        <v>3.0806068764429136E-17</v>
      </c>
      <c r="G565" s="18">
        <f t="shared" ca="1" si="476"/>
        <v>1.4379429364380292E-26</v>
      </c>
      <c r="H565" s="18">
        <f t="shared" ca="1" si="476"/>
        <v>5.0679757024406807E-27</v>
      </c>
      <c r="I565" s="18">
        <f t="shared" ca="1" si="476"/>
        <v>1.6920795051867476E-26</v>
      </c>
      <c r="J565" s="18">
        <f t="shared" ca="1" si="476"/>
        <v>2.4748953673545203E-31</v>
      </c>
      <c r="K565" s="18">
        <f t="shared" ca="1" si="476"/>
        <v>4.7179469444932362E-32</v>
      </c>
      <c r="L565" s="18">
        <f t="shared" ca="1" si="476"/>
        <v>1.9687904890737418E-31</v>
      </c>
      <c r="M565" s="18">
        <f t="shared" ca="1" si="476"/>
        <v>3.8889461714236906E-33</v>
      </c>
      <c r="N565" s="18">
        <f t="shared" ca="1" si="476"/>
        <v>5.6549783579688605E-40</v>
      </c>
      <c r="O565" s="18">
        <f t="shared" ca="1" si="476"/>
        <v>9.7379529422735645E-41</v>
      </c>
      <c r="P565" s="18">
        <f t="shared" ca="1" si="476"/>
        <v>6.6262893086709586E-40</v>
      </c>
      <c r="Q565" s="18">
        <f t="shared" ca="1" si="476"/>
        <v>9.6313129653897212E-41</v>
      </c>
      <c r="R565" s="18">
        <f t="shared" ca="1" si="476"/>
        <v>4.3569443672267811E-40</v>
      </c>
      <c r="S565" s="18">
        <f t="shared" ca="1" si="476"/>
        <v>1.328556150754297E-41</v>
      </c>
      <c r="T565" s="18">
        <f t="shared" ca="1" si="476"/>
        <v>6.675419501601734E-41</v>
      </c>
      <c r="U565" s="18">
        <f t="shared" ca="1" si="476"/>
        <v>7.8034654588363752E-42</v>
      </c>
      <c r="V565" s="18">
        <f t="shared" ca="1" si="476"/>
        <v>1.6702267316978008E-41</v>
      </c>
      <c r="W565" s="18">
        <f t="shared" ca="1" si="476"/>
        <v>7.4831551015000192E-42</v>
      </c>
      <c r="X565" s="18">
        <f t="shared" ca="1" si="476"/>
        <v>2.9335656581138809E-48</v>
      </c>
      <c r="Y565" s="18">
        <f t="shared" ca="1" si="476"/>
        <v>3.9243738851080518E-49</v>
      </c>
      <c r="Z565" s="18">
        <f t="shared" ca="1" si="476"/>
        <v>1.1729724751630677E-48</v>
      </c>
      <c r="AA565" s="18">
        <f t="shared" ca="1" si="476"/>
        <v>6.2600107078621102E-49</v>
      </c>
      <c r="AB565" s="18">
        <f t="shared" ca="1" si="476"/>
        <v>1.2382083025211529E-48</v>
      </c>
      <c r="AC565" s="18">
        <f t="shared" ca="1" si="476"/>
        <v>1.1903337205727008E-48</v>
      </c>
      <c r="AD565" s="18">
        <f t="shared" ca="1" si="476"/>
        <v>1.4677992897599712E-47</v>
      </c>
      <c r="AE565" s="18">
        <f t="shared" ca="1" si="476"/>
        <v>1.476960057303134E-49</v>
      </c>
      <c r="AF565" s="18">
        <f t="shared" ca="1" si="476"/>
        <v>6.5984182315478636E-49</v>
      </c>
    </row>
    <row r="566" spans="4:32" x14ac:dyDescent="0.15">
      <c r="D566" s="18">
        <f t="shared" si="416"/>
        <v>14219</v>
      </c>
      <c r="E566" s="18">
        <f t="shared" ref="E566:AF566" ca="1" si="477">E480*(E$500*EXP(-E$501*$B$1)+(1-E$500)*EXP(-E$502*$B$1))*4*$C$505*0.0001/$B$5</f>
        <v>3.3893629570677145E-11</v>
      </c>
      <c r="F566" s="18">
        <f t="shared" ca="1" si="477"/>
        <v>1.8648121483278413E-17</v>
      </c>
      <c r="G566" s="18">
        <f t="shared" ca="1" si="477"/>
        <v>8.7331208198294915E-27</v>
      </c>
      <c r="H566" s="18">
        <f t="shared" ca="1" si="477"/>
        <v>3.0335984413569442E-27</v>
      </c>
      <c r="I566" s="18">
        <f t="shared" ca="1" si="477"/>
        <v>1.0528888770763629E-26</v>
      </c>
      <c r="J566" s="18">
        <f t="shared" ca="1" si="477"/>
        <v>1.637596925171512E-31</v>
      </c>
      <c r="K566" s="18">
        <f t="shared" ca="1" si="477"/>
        <v>3.1132810584538465E-32</v>
      </c>
      <c r="L566" s="18">
        <f t="shared" ca="1" si="477"/>
        <v>1.3556623596994814E-31</v>
      </c>
      <c r="M566" s="18">
        <f t="shared" ca="1" si="477"/>
        <v>2.6510148794597015E-33</v>
      </c>
      <c r="N566" s="18">
        <f t="shared" ca="1" si="477"/>
        <v>3.9619136446499434E-40</v>
      </c>
      <c r="O566" s="18">
        <f t="shared" ca="1" si="477"/>
        <v>6.7904342765378157E-41</v>
      </c>
      <c r="P566" s="18">
        <f t="shared" ca="1" si="477"/>
        <v>4.781323447076108E-40</v>
      </c>
      <c r="Q566" s="18">
        <f t="shared" ca="1" si="477"/>
        <v>6.9222603104256657E-41</v>
      </c>
      <c r="R566" s="18">
        <f t="shared" ca="1" si="477"/>
        <v>3.2162701290169909E-40</v>
      </c>
      <c r="S566" s="18">
        <f t="shared" ca="1" si="477"/>
        <v>9.5892001817509279E-42</v>
      </c>
      <c r="T566" s="18">
        <f t="shared" ca="1" si="477"/>
        <v>4.977010796111822E-41</v>
      </c>
      <c r="U566" s="18">
        <f t="shared" ca="1" si="477"/>
        <v>5.6571138654271467E-42</v>
      </c>
      <c r="V566" s="18">
        <f t="shared" ca="1" si="477"/>
        <v>1.2164179954327676E-41</v>
      </c>
      <c r="W566" s="18">
        <f t="shared" ca="1" si="477"/>
        <v>5.4766795528107313E-42</v>
      </c>
      <c r="X566" s="18">
        <f t="shared" ca="1" si="477"/>
        <v>2.230878630200491E-48</v>
      </c>
      <c r="Y566" s="18">
        <f t="shared" ca="1" si="477"/>
        <v>2.9165239552244665E-49</v>
      </c>
      <c r="Z566" s="18">
        <f t="shared" ca="1" si="477"/>
        <v>8.7303479753578188E-49</v>
      </c>
      <c r="AA566" s="18">
        <f t="shared" ca="1" si="477"/>
        <v>4.6988272998603063E-49</v>
      </c>
      <c r="AB566" s="18">
        <f t="shared" ca="1" si="477"/>
        <v>9.4155293812040215E-49</v>
      </c>
      <c r="AC566" s="18">
        <f t="shared" ca="1" si="477"/>
        <v>9.2085505328255803E-49</v>
      </c>
      <c r="AD566" s="18">
        <f t="shared" ca="1" si="477"/>
        <v>1.1549901979011617E-47</v>
      </c>
      <c r="AE566" s="18">
        <f t="shared" ca="1" si="477"/>
        <v>1.1650670996874256E-49</v>
      </c>
      <c r="AF566" s="18">
        <f t="shared" ca="1" si="477"/>
        <v>5.2449027133132481E-49</v>
      </c>
    </row>
    <row r="567" spans="4:32" x14ac:dyDescent="0.15">
      <c r="D567" s="18">
        <f t="shared" si="416"/>
        <v>17901</v>
      </c>
      <c r="E567" s="18">
        <f t="shared" ref="E567:AF567" ca="1" si="478">E481*(E$500*EXP(-E$501*$B$1)+(1-E$500)*EXP(-E$502*$B$1))*4*$C$505*0.0001/$B$5</f>
        <v>2.0573397348472425E-11</v>
      </c>
      <c r="F567" s="18">
        <f t="shared" ca="1" si="478"/>
        <v>1.1050325364828653E-17</v>
      </c>
      <c r="G567" s="18">
        <f t="shared" ca="1" si="478"/>
        <v>5.1844293905296593E-27</v>
      </c>
      <c r="H567" s="18">
        <f t="shared" ca="1" si="478"/>
        <v>1.7675311439294203E-27</v>
      </c>
      <c r="I567" s="18">
        <f t="shared" ca="1" si="478"/>
        <v>6.3716091016663098E-27</v>
      </c>
      <c r="J567" s="18">
        <f t="shared" ca="1" si="478"/>
        <v>1.0540256994293143E-31</v>
      </c>
      <c r="K567" s="18">
        <f t="shared" ca="1" si="478"/>
        <v>1.9944623837115224E-32</v>
      </c>
      <c r="L567" s="18">
        <f t="shared" ca="1" si="478"/>
        <v>9.0760797177607701E-32</v>
      </c>
      <c r="M567" s="18">
        <f t="shared" ca="1" si="478"/>
        <v>1.7546609961697713E-33</v>
      </c>
      <c r="N567" s="18">
        <f t="shared" ca="1" si="478"/>
        <v>2.6961274200729021E-40</v>
      </c>
      <c r="O567" s="18">
        <f t="shared" ca="1" si="478"/>
        <v>4.5951712045837699E-41</v>
      </c>
      <c r="P567" s="18">
        <f t="shared" ca="1" si="478"/>
        <v>3.3531959183023789E-40</v>
      </c>
      <c r="Q567" s="18">
        <f t="shared" ca="1" si="478"/>
        <v>4.8326612599319912E-41</v>
      </c>
      <c r="R567" s="18">
        <f t="shared" ca="1" si="478"/>
        <v>2.3092840581179944E-40</v>
      </c>
      <c r="S567" s="18">
        <f t="shared" ca="1" si="478"/>
        <v>6.717608413557332E-42</v>
      </c>
      <c r="T567" s="18">
        <f t="shared" ca="1" si="478"/>
        <v>3.6090517535242227E-41</v>
      </c>
      <c r="U567" s="18">
        <f t="shared" ca="1" si="478"/>
        <v>3.9776981111235249E-42</v>
      </c>
      <c r="V567" s="18">
        <f t="shared" ca="1" si="478"/>
        <v>8.5993244541278805E-42</v>
      </c>
      <c r="W567" s="18">
        <f t="shared" ca="1" si="478"/>
        <v>3.8888400253533983E-42</v>
      </c>
      <c r="X567" s="18">
        <f t="shared" ca="1" si="478"/>
        <v>1.651266250076445E-48</v>
      </c>
      <c r="Y567" s="18">
        <f t="shared" ca="1" si="478"/>
        <v>2.1052460110719066E-49</v>
      </c>
      <c r="Z567" s="18">
        <f t="shared" ca="1" si="478"/>
        <v>6.3115580481720754E-49</v>
      </c>
      <c r="AA567" s="18">
        <f t="shared" ca="1" si="478"/>
        <v>3.4278167043820831E-49</v>
      </c>
      <c r="AB567" s="18">
        <f t="shared" ca="1" si="478"/>
        <v>6.9653450094143763E-49</v>
      </c>
      <c r="AC567" s="18">
        <f t="shared" ca="1" si="478"/>
        <v>6.9424174155199049E-49</v>
      </c>
      <c r="AD567" s="18">
        <f t="shared" ca="1" si="478"/>
        <v>8.8698075612243948E-48</v>
      </c>
      <c r="AE567" s="18">
        <f t="shared" ca="1" si="478"/>
        <v>8.9706168512210682E-50</v>
      </c>
      <c r="AF567" s="18">
        <f t="shared" ca="1" si="478"/>
        <v>4.0719555809149042E-49</v>
      </c>
    </row>
    <row r="568" spans="4:32" x14ac:dyDescent="0.15">
      <c r="D568" s="18">
        <f t="shared" si="416"/>
        <v>22536</v>
      </c>
      <c r="E568" s="18">
        <f t="shared" ref="E568:AF568" ca="1" si="479">E482*(E$500*EXP(-E$501*$B$1)+(1-E$500)*EXP(-E$502*$B$1))*4*$C$505*0.0001/$B$5</f>
        <v>1.2227655661518196E-11</v>
      </c>
      <c r="F568" s="18">
        <f t="shared" ca="1" si="479"/>
        <v>6.427996025205775E-18</v>
      </c>
      <c r="G568" s="18">
        <f t="shared" ca="1" si="479"/>
        <v>3.0167072053280584E-27</v>
      </c>
      <c r="H568" s="18">
        <f t="shared" ca="1" si="479"/>
        <v>1.0053429662568279E-27</v>
      </c>
      <c r="I568" s="18">
        <f t="shared" ca="1" si="479"/>
        <v>3.7593040275368073E-27</v>
      </c>
      <c r="J568" s="18">
        <f t="shared" ca="1" si="479"/>
        <v>6.6118759648565072E-32</v>
      </c>
      <c r="K568" s="18">
        <f t="shared" ca="1" si="479"/>
        <v>1.2425706654287981E-32</v>
      </c>
      <c r="L568" s="18">
        <f t="shared" ca="1" si="479"/>
        <v>5.9157090074498785E-32</v>
      </c>
      <c r="M568" s="18">
        <f t="shared" ca="1" si="479"/>
        <v>1.129043274234673E-33</v>
      </c>
      <c r="N568" s="18">
        <f t="shared" ca="1" si="479"/>
        <v>1.7837794549290264E-40</v>
      </c>
      <c r="O568" s="18">
        <f t="shared" ca="1" si="479"/>
        <v>3.0203035278642672E-41</v>
      </c>
      <c r="P568" s="18">
        <f t="shared" ca="1" si="479"/>
        <v>2.2864678056451003E-40</v>
      </c>
      <c r="Q568" s="18">
        <f t="shared" ca="1" si="479"/>
        <v>3.2780362258497619E-41</v>
      </c>
      <c r="R568" s="18">
        <f t="shared" ca="1" si="479"/>
        <v>1.6127777317427374E-40</v>
      </c>
      <c r="S568" s="18">
        <f t="shared" ca="1" si="479"/>
        <v>4.5660644317182466E-42</v>
      </c>
      <c r="T568" s="18">
        <f t="shared" ca="1" si="479"/>
        <v>2.5447769034150107E-41</v>
      </c>
      <c r="U568" s="18">
        <f t="shared" ca="1" si="479"/>
        <v>2.7113321378929838E-42</v>
      </c>
      <c r="V568" s="18">
        <f t="shared" ca="1" si="479"/>
        <v>5.8972641801663177E-42</v>
      </c>
      <c r="W568" s="18">
        <f t="shared" ca="1" si="479"/>
        <v>2.6762360856479862E-42</v>
      </c>
      <c r="X568" s="18">
        <f t="shared" ca="1" si="479"/>
        <v>1.1884299496785598E-48</v>
      </c>
      <c r="Y568" s="18">
        <f t="shared" ca="1" si="479"/>
        <v>1.4745613098623438E-49</v>
      </c>
      <c r="Z568" s="18">
        <f t="shared" ca="1" si="479"/>
        <v>4.4267816506260865E-49</v>
      </c>
      <c r="AA568" s="18">
        <f t="shared" ca="1" si="479"/>
        <v>2.4278516793297773E-49</v>
      </c>
      <c r="AB568" s="18">
        <f t="shared" ca="1" si="479"/>
        <v>5.0071120224433647E-49</v>
      </c>
      <c r="AC568" s="18">
        <f t="shared" ca="1" si="479"/>
        <v>5.0937992708052735E-49</v>
      </c>
      <c r="AD568" s="18">
        <f t="shared" ca="1" si="479"/>
        <v>6.6388348635002657E-48</v>
      </c>
      <c r="AE568" s="18">
        <f t="shared" ca="1" si="479"/>
        <v>6.7333474629812351E-50</v>
      </c>
      <c r="AF568" s="18">
        <f t="shared" ca="1" si="479"/>
        <v>3.083057191542044E-49</v>
      </c>
    </row>
    <row r="569" spans="4:32" x14ac:dyDescent="0.15">
      <c r="D569" s="18">
        <f t="shared" si="416"/>
        <v>28371</v>
      </c>
      <c r="E569" s="18">
        <f t="shared" ref="E569:AF569" ca="1" si="480">E483*(E$500*EXP(-E$501*$B$1)+(1-E$500)*EXP(-E$502*$B$1))*4*$C$505*0.0001/$B$5</f>
        <v>7.1355459532780739E-12</v>
      </c>
      <c r="F569" s="18">
        <f t="shared" ca="1" si="480"/>
        <v>3.6797716217836728E-18</v>
      </c>
      <c r="G569" s="18">
        <f t="shared" ca="1" si="480"/>
        <v>1.7249260202968252E-27</v>
      </c>
      <c r="H569" s="18">
        <f t="shared" ca="1" si="480"/>
        <v>5.5971600580994117E-28</v>
      </c>
      <c r="I569" s="18">
        <f t="shared" ca="1" si="480"/>
        <v>2.1679570474836187E-27</v>
      </c>
      <c r="J569" s="18">
        <f t="shared" ca="1" si="480"/>
        <v>4.0507316178496051E-32</v>
      </c>
      <c r="K569" s="18">
        <f t="shared" ca="1" si="480"/>
        <v>7.5434171881335712E-33</v>
      </c>
      <c r="L569" s="18">
        <f t="shared" ca="1" si="480"/>
        <v>3.760011645940569E-32</v>
      </c>
      <c r="M569" s="18">
        <f t="shared" ca="1" si="480"/>
        <v>7.073948678047382E-34</v>
      </c>
      <c r="N569" s="18">
        <f t="shared" ca="1" si="480"/>
        <v>1.1486034870552404E-40</v>
      </c>
      <c r="O569" s="18">
        <f t="shared" ca="1" si="480"/>
        <v>1.9303772643332403E-41</v>
      </c>
      <c r="P569" s="18">
        <f t="shared" ca="1" si="480"/>
        <v>1.5171040238773089E-40</v>
      </c>
      <c r="Q569" s="18">
        <f t="shared" ca="1" si="480"/>
        <v>2.161773635819459E-41</v>
      </c>
      <c r="R569" s="18">
        <f t="shared" ca="1" si="480"/>
        <v>1.0959404952402619E-40</v>
      </c>
      <c r="S569" s="18">
        <f t="shared" ca="1" si="480"/>
        <v>3.0127114320915881E-42</v>
      </c>
      <c r="T569" s="18">
        <f t="shared" ca="1" si="480"/>
        <v>1.7445285139966346E-41</v>
      </c>
      <c r="U569" s="18">
        <f t="shared" ca="1" si="480"/>
        <v>1.7916296072978284E-42</v>
      </c>
      <c r="V569" s="18">
        <f t="shared" ca="1" si="480"/>
        <v>3.9234777741282708E-42</v>
      </c>
      <c r="W569" s="18">
        <f t="shared" ca="1" si="480"/>
        <v>1.7846470888120871E-42</v>
      </c>
      <c r="X569" s="18">
        <f t="shared" ca="1" si="480"/>
        <v>8.3118616355861312E-49</v>
      </c>
      <c r="Y569" s="18">
        <f t="shared" ca="1" si="480"/>
        <v>1.0015607063353826E-49</v>
      </c>
      <c r="Z569" s="18">
        <f t="shared" ca="1" si="480"/>
        <v>3.0107395827162922E-49</v>
      </c>
      <c r="AA569" s="18">
        <f t="shared" ca="1" si="480"/>
        <v>1.6683840074222051E-49</v>
      </c>
      <c r="AB569" s="18">
        <f t="shared" ca="1" si="480"/>
        <v>3.4942470839827682E-49</v>
      </c>
      <c r="AC569" s="18">
        <f t="shared" ca="1" si="480"/>
        <v>3.6343950079970025E-49</v>
      </c>
      <c r="AD569" s="18">
        <f t="shared" ca="1" si="480"/>
        <v>4.8384881198639618E-48</v>
      </c>
      <c r="AE569" s="18">
        <f t="shared" ca="1" si="480"/>
        <v>4.9213267725870765E-50</v>
      </c>
      <c r="AF569" s="18">
        <f t="shared" ca="1" si="480"/>
        <v>2.2739471024524334E-49</v>
      </c>
    </row>
    <row r="570" spans="4:32" x14ac:dyDescent="0.15">
      <c r="D570" s="18">
        <f t="shared" ref="D570:D584" si="481">D74</f>
        <v>35717</v>
      </c>
      <c r="E570" s="18">
        <f t="shared" ref="E570:AF570" ca="1" si="482">E484*(E$500*EXP(-E$501*$B$1)+(1-E$500)*EXP(-E$502*$B$1))*4*$C$505*0.0001/$B$5</f>
        <v>4.0988899762474074E-12</v>
      </c>
      <c r="F570" s="18">
        <f t="shared" ca="1" si="482"/>
        <v>2.077827789601994E-18</v>
      </c>
      <c r="G570" s="18">
        <f t="shared" ca="1" si="482"/>
        <v>9.71530029407597E-28</v>
      </c>
      <c r="H570" s="18">
        <f t="shared" ca="1" si="482"/>
        <v>3.0584100971472916E-28</v>
      </c>
      <c r="I570" s="18">
        <f t="shared" ca="1" si="482"/>
        <v>1.2251751651523541E-27</v>
      </c>
      <c r="J570" s="18">
        <f t="shared" ca="1" si="482"/>
        <v>2.4292340536608363E-32</v>
      </c>
      <c r="K570" s="18">
        <f t="shared" ca="1" si="482"/>
        <v>4.4725131216664189E-33</v>
      </c>
      <c r="L570" s="18">
        <f t="shared" ca="1" si="482"/>
        <v>2.3350426045995828E-32</v>
      </c>
      <c r="M570" s="18">
        <f t="shared" ca="1" si="482"/>
        <v>4.3241687827795595E-34</v>
      </c>
      <c r="N570" s="18">
        <f t="shared" ca="1" si="482"/>
        <v>7.2109671055848253E-41</v>
      </c>
      <c r="O570" s="18">
        <f t="shared" ca="1" si="482"/>
        <v>1.2015100403583348E-41</v>
      </c>
      <c r="P570" s="18">
        <f t="shared" ca="1" si="482"/>
        <v>9.8078218232410183E-41</v>
      </c>
      <c r="Q570" s="18">
        <f t="shared" ca="1" si="482"/>
        <v>1.3878586519802372E-41</v>
      </c>
      <c r="R570" s="18">
        <f t="shared" ca="1" si="482"/>
        <v>7.2527452241609097E-41</v>
      </c>
      <c r="S570" s="18">
        <f t="shared" ca="1" si="482"/>
        <v>1.9312605601136826E-42</v>
      </c>
      <c r="T570" s="18">
        <f t="shared" ca="1" si="482"/>
        <v>1.1636167053247117E-41</v>
      </c>
      <c r="U570" s="18">
        <f t="shared" ca="1" si="482"/>
        <v>1.148348274063148E-42</v>
      </c>
      <c r="V570" s="18">
        <f t="shared" ca="1" si="482"/>
        <v>2.5340560739469225E-42</v>
      </c>
      <c r="W570" s="18">
        <f t="shared" ca="1" si="482"/>
        <v>1.1533951359561813E-42</v>
      </c>
      <c r="X570" s="18">
        <f t="shared" ca="1" si="482"/>
        <v>5.6496587801869313E-49</v>
      </c>
      <c r="Y570" s="18">
        <f t="shared" ca="1" si="482"/>
        <v>6.5980086441846109E-50</v>
      </c>
      <c r="Z570" s="18">
        <f t="shared" ca="1" si="482"/>
        <v>1.9855751633965176E-49</v>
      </c>
      <c r="AA570" s="18">
        <f t="shared" ca="1" si="482"/>
        <v>1.1122525153685074E-49</v>
      </c>
      <c r="AB570" s="18">
        <f t="shared" ca="1" si="482"/>
        <v>2.3670166706297246E-49</v>
      </c>
      <c r="AC570" s="18">
        <f t="shared" ca="1" si="482"/>
        <v>2.5209368833355823E-49</v>
      </c>
      <c r="AD570" s="18">
        <f t="shared" ca="1" si="482"/>
        <v>3.4321429412295848E-48</v>
      </c>
      <c r="AE570" s="18">
        <f t="shared" ca="1" si="482"/>
        <v>3.5010224005117851E-50</v>
      </c>
      <c r="AF570" s="18">
        <f t="shared" ca="1" si="482"/>
        <v>1.6325887474029154E-49</v>
      </c>
    </row>
    <row r="571" spans="4:32" x14ac:dyDescent="0.15">
      <c r="D571" s="18">
        <f t="shared" si="481"/>
        <v>44965</v>
      </c>
      <c r="E571" s="18">
        <f t="shared" ref="E571:AF571" ca="1" si="483">E485*(E$500*EXP(-E$501*$B$1)+(1-E$500)*EXP(-E$502*$B$1))*4*$C$505*0.0001/$B$5</f>
        <v>2.3232871167670413E-12</v>
      </c>
      <c r="F571" s="18">
        <f t="shared" ca="1" si="483"/>
        <v>1.1597591916418286E-18</v>
      </c>
      <c r="G571" s="18">
        <f t="shared" ca="1" si="483"/>
        <v>5.4020424742802763E-28</v>
      </c>
      <c r="H571" s="18">
        <f t="shared" ca="1" si="483"/>
        <v>1.6443947670526631E-28</v>
      </c>
      <c r="I571" s="18">
        <f t="shared" ca="1" si="483"/>
        <v>6.8023168966154749E-28</v>
      </c>
      <c r="J571" s="18">
        <f t="shared" ca="1" si="483"/>
        <v>1.4294658671233986E-32</v>
      </c>
      <c r="K571" s="18">
        <f t="shared" ca="1" si="483"/>
        <v>2.5961254746262138E-33</v>
      </c>
      <c r="L571" s="18">
        <f t="shared" ca="1" si="483"/>
        <v>1.4199775844190694E-32</v>
      </c>
      <c r="M571" s="18">
        <f t="shared" ca="1" si="483"/>
        <v>2.584698350013995E-34</v>
      </c>
      <c r="N571" s="18">
        <f t="shared" ca="1" si="483"/>
        <v>4.4224912510528508E-41</v>
      </c>
      <c r="O571" s="18">
        <f t="shared" ca="1" si="483"/>
        <v>7.2982816414317476E-42</v>
      </c>
      <c r="P571" s="18">
        <f t="shared" ca="1" si="483"/>
        <v>6.1882024996390475E-41</v>
      </c>
      <c r="Q571" s="18">
        <f t="shared" ca="1" si="483"/>
        <v>8.6873894088357862E-42</v>
      </c>
      <c r="R571" s="18">
        <f t="shared" ca="1" si="483"/>
        <v>4.6813122817340655E-41</v>
      </c>
      <c r="S571" s="18">
        <f t="shared" ca="1" si="483"/>
        <v>1.2045877498283231E-42</v>
      </c>
      <c r="T571" s="18">
        <f t="shared" ca="1" si="483"/>
        <v>7.5594489235707292E-42</v>
      </c>
      <c r="U571" s="18">
        <f t="shared" ca="1" si="483"/>
        <v>7.1478851683812673E-43</v>
      </c>
      <c r="V571" s="18">
        <f t="shared" ca="1" si="483"/>
        <v>1.5907661194397811E-42</v>
      </c>
      <c r="W571" s="18">
        <f t="shared" ca="1" si="483"/>
        <v>7.2310018282571265E-43</v>
      </c>
      <c r="X571" s="18">
        <f t="shared" ca="1" si="483"/>
        <v>3.7343334919965855E-49</v>
      </c>
      <c r="Y571" s="18">
        <f t="shared" ca="1" si="483"/>
        <v>4.2189729177482786E-50</v>
      </c>
      <c r="Z571" s="18">
        <f t="shared" ca="1" si="483"/>
        <v>1.2706017697589116E-49</v>
      </c>
      <c r="AA571" s="18">
        <f t="shared" ca="1" si="483"/>
        <v>7.1979596405006245E-50</v>
      </c>
      <c r="AB571" s="18">
        <f t="shared" ca="1" si="483"/>
        <v>1.5569127690612035E-49</v>
      </c>
      <c r="AC571" s="18">
        <f t="shared" ca="1" si="483"/>
        <v>1.7003258864143593E-49</v>
      </c>
      <c r="AD571" s="18">
        <f t="shared" ca="1" si="483"/>
        <v>2.3697779905138594E-48</v>
      </c>
      <c r="AE571" s="18">
        <f t="shared" ca="1" si="483"/>
        <v>2.4243110439283747E-50</v>
      </c>
      <c r="AF571" s="18">
        <f t="shared" ca="1" si="483"/>
        <v>1.1408570006228197E-49</v>
      </c>
    </row>
    <row r="572" spans="4:32" x14ac:dyDescent="0.15">
      <c r="D572" s="18">
        <f t="shared" si="481"/>
        <v>56607</v>
      </c>
      <c r="E572" s="18">
        <f t="shared" ref="E572:AF572" ca="1" si="484">E486*(E$500*EXP(-E$501*$B$1)+(1-E$500)*EXP(-E$502*$B$1))*4*$C$505*0.0001/$B$5</f>
        <v>1.3021713123574996E-12</v>
      </c>
      <c r="F572" s="18">
        <f t="shared" ca="1" si="484"/>
        <v>6.4108665683460324E-19</v>
      </c>
      <c r="G572" s="18">
        <f t="shared" ca="1" si="484"/>
        <v>2.9713344626963502E-28</v>
      </c>
      <c r="H572" s="18">
        <f t="shared" ca="1" si="484"/>
        <v>8.7203276792338591E-29</v>
      </c>
      <c r="I572" s="18">
        <f t="shared" ca="1" si="484"/>
        <v>3.7195164928268846E-28</v>
      </c>
      <c r="J572" s="18">
        <f t="shared" ca="1" si="484"/>
        <v>8.2730389744983702E-33</v>
      </c>
      <c r="K572" s="18">
        <f t="shared" ca="1" si="484"/>
        <v>1.4789999262241965E-33</v>
      </c>
      <c r="L572" s="18">
        <f t="shared" ca="1" si="484"/>
        <v>8.4751418265263297E-33</v>
      </c>
      <c r="M572" s="18">
        <f t="shared" ca="1" si="484"/>
        <v>1.5142521697318277E-34</v>
      </c>
      <c r="N572" s="18">
        <f t="shared" ca="1" si="484"/>
        <v>2.6556050999253314E-41</v>
      </c>
      <c r="O572" s="18">
        <f t="shared" ca="1" si="484"/>
        <v>4.3359160290676864E-42</v>
      </c>
      <c r="P572" s="18">
        <f t="shared" ca="1" si="484"/>
        <v>3.8181800360567638E-41</v>
      </c>
      <c r="Q572" s="18">
        <f t="shared" ca="1" si="484"/>
        <v>5.313612262718681E-42</v>
      </c>
      <c r="R572" s="18">
        <f t="shared" ca="1" si="484"/>
        <v>2.9521588685634613E-41</v>
      </c>
      <c r="S572" s="18">
        <f t="shared" ca="1" si="484"/>
        <v>7.3241053037996236E-43</v>
      </c>
      <c r="T572" s="18">
        <f t="shared" ca="1" si="484"/>
        <v>4.7913867176019238E-42</v>
      </c>
      <c r="U572" s="18">
        <f t="shared" ca="1" si="484"/>
        <v>4.3286345754411053E-43</v>
      </c>
      <c r="V572" s="18">
        <f t="shared" ca="1" si="484"/>
        <v>9.7224490582933138E-43</v>
      </c>
      <c r="W572" s="18">
        <f t="shared" ca="1" si="484"/>
        <v>4.4045964058830157E-43</v>
      </c>
      <c r="X572" s="18">
        <f t="shared" ca="1" si="484"/>
        <v>2.403275861943882E-49</v>
      </c>
      <c r="Y572" s="18">
        <f t="shared" ca="1" si="484"/>
        <v>2.622001462723292E-50</v>
      </c>
      <c r="Z572" s="18">
        <f t="shared" ca="1" si="484"/>
        <v>7.8991246004578913E-50</v>
      </c>
      <c r="AA572" s="18">
        <f t="shared" ca="1" si="484"/>
        <v>4.5267922373025198E-50</v>
      </c>
      <c r="AB572" s="18">
        <f t="shared" ca="1" si="484"/>
        <v>9.9534512404070541E-50</v>
      </c>
      <c r="AC572" s="18">
        <f t="shared" ca="1" si="484"/>
        <v>1.1161968545666391E-49</v>
      </c>
      <c r="AD572" s="18">
        <f t="shared" ca="1" si="484"/>
        <v>1.593814048407259E-48</v>
      </c>
      <c r="AE572" s="18">
        <f t="shared" ca="1" si="484"/>
        <v>1.6350180070838406E-50</v>
      </c>
      <c r="AF572" s="18">
        <f t="shared" ca="1" si="484"/>
        <v>7.7631388199322114E-50</v>
      </c>
    </row>
    <row r="573" spans="4:32" x14ac:dyDescent="0.15">
      <c r="D573" s="18">
        <f t="shared" si="481"/>
        <v>71264</v>
      </c>
      <c r="E573" s="18">
        <f t="shared" ref="E573:AF573" ca="1" si="485">E487*(E$500*EXP(-E$501*$B$1)+(1-E$500)*EXP(-E$502*$B$1))*4*$C$505*0.0001/$B$5</f>
        <v>7.2301187639777493E-13</v>
      </c>
      <c r="F573" s="18">
        <f t="shared" ca="1" si="485"/>
        <v>3.5150477827382063E-19</v>
      </c>
      <c r="G573" s="18">
        <f t="shared" ca="1" si="485"/>
        <v>1.6194814219199015E-28</v>
      </c>
      <c r="H573" s="18">
        <f t="shared" ca="1" si="485"/>
        <v>4.5704933309147805E-29</v>
      </c>
      <c r="I573" s="18">
        <f t="shared" ca="1" si="485"/>
        <v>2.0073466572585563E-28</v>
      </c>
      <c r="J573" s="18">
        <f t="shared" ca="1" si="485"/>
        <v>4.7194019594599866E-33</v>
      </c>
      <c r="K573" s="18">
        <f t="shared" ca="1" si="485"/>
        <v>8.2887415234273451E-34</v>
      </c>
      <c r="L573" s="18">
        <f t="shared" ca="1" si="485"/>
        <v>4.9753654689966119E-33</v>
      </c>
      <c r="M573" s="18">
        <f t="shared" ca="1" si="485"/>
        <v>8.7151968583055163E-35</v>
      </c>
      <c r="N573" s="18">
        <f t="shared" ca="1" si="485"/>
        <v>1.5647550313113434E-41</v>
      </c>
      <c r="O573" s="18">
        <f t="shared" ca="1" si="485"/>
        <v>2.5252884379270857E-42</v>
      </c>
      <c r="P573" s="18">
        <f t="shared" ca="1" si="485"/>
        <v>2.3089254035048314E-41</v>
      </c>
      <c r="Q573" s="18">
        <f t="shared" ca="1" si="485"/>
        <v>3.1822065663894609E-42</v>
      </c>
      <c r="R573" s="18">
        <f t="shared" ca="1" si="485"/>
        <v>1.8225002789634914E-41</v>
      </c>
      <c r="S573" s="18">
        <f t="shared" ca="1" si="485"/>
        <v>4.3503858344023238E-43</v>
      </c>
      <c r="T573" s="18">
        <f t="shared" ca="1" si="485"/>
        <v>2.968272609528432E-42</v>
      </c>
      <c r="U573" s="18">
        <f t="shared" ca="1" si="485"/>
        <v>2.5551763629205012E-43</v>
      </c>
      <c r="V573" s="18">
        <f t="shared" ca="1" si="485"/>
        <v>5.7972137562216321E-43</v>
      </c>
      <c r="W573" s="18">
        <f t="shared" ca="1" si="485"/>
        <v>2.6112493507037906E-43</v>
      </c>
      <c r="X573" s="18">
        <f t="shared" ca="1" si="485"/>
        <v>1.5081012922411435E-49</v>
      </c>
      <c r="Y573" s="18">
        <f t="shared" ca="1" si="485"/>
        <v>1.5863864826113254E-50</v>
      </c>
      <c r="Z573" s="18">
        <f t="shared" ca="1" si="485"/>
        <v>4.7789398477234877E-50</v>
      </c>
      <c r="AA573" s="18">
        <f t="shared" ca="1" si="485"/>
        <v>2.7711671452288275E-50</v>
      </c>
      <c r="AB573" s="18">
        <f t="shared" ca="1" si="485"/>
        <v>6.1935261240303442E-50</v>
      </c>
      <c r="AC573" s="18">
        <f t="shared" ca="1" si="485"/>
        <v>7.1402583741271771E-50</v>
      </c>
      <c r="AD573" s="18">
        <f t="shared" ca="1" si="485"/>
        <v>1.0452781182952379E-48</v>
      </c>
      <c r="AE573" s="18">
        <f t="shared" ca="1" si="485"/>
        <v>1.0751169684518571E-50</v>
      </c>
      <c r="AF573" s="18">
        <f t="shared" ca="1" si="485"/>
        <v>5.1482013394652054E-50</v>
      </c>
    </row>
    <row r="574" spans="4:32" x14ac:dyDescent="0.15">
      <c r="D574" s="18">
        <f t="shared" si="481"/>
        <v>89716</v>
      </c>
      <c r="E574" s="18">
        <f t="shared" ref="E574:AF574" ca="1" si="486">E488*(E$500*EXP(-E$501*$B$1)+(1-E$500)*EXP(-E$502*$B$1))*4*$C$505*0.0001/$B$5</f>
        <v>3.9832941514999471E-13</v>
      </c>
      <c r="F574" s="18">
        <f t="shared" ca="1" si="486"/>
        <v>1.9143849137285168E-19</v>
      </c>
      <c r="G574" s="18">
        <f t="shared" ca="1" si="486"/>
        <v>8.7599113459518232E-29</v>
      </c>
      <c r="H574" s="18">
        <f t="shared" ca="1" si="486"/>
        <v>2.3720391012337903E-29</v>
      </c>
      <c r="I574" s="18">
        <f t="shared" ca="1" si="486"/>
        <v>1.0713656816660176E-28</v>
      </c>
      <c r="J574" s="18">
        <f t="shared" ca="1" si="486"/>
        <v>2.6591506732040963E-33</v>
      </c>
      <c r="K574" s="18">
        <f t="shared" ca="1" si="486"/>
        <v>4.5800294919708982E-34</v>
      </c>
      <c r="L574" s="18">
        <f t="shared" ca="1" si="486"/>
        <v>2.8793228015290791E-33</v>
      </c>
      <c r="M574" s="18">
        <f t="shared" ca="1" si="486"/>
        <v>4.9390937537437226E-35</v>
      </c>
      <c r="N574" s="18">
        <f t="shared" ca="1" si="486"/>
        <v>9.0683861130486593E-42</v>
      </c>
      <c r="O574" s="18">
        <f t="shared" ca="1" si="486"/>
        <v>1.4452355058783672E-42</v>
      </c>
      <c r="P574" s="18">
        <f t="shared" ca="1" si="486"/>
        <v>1.3713811096536222E-41</v>
      </c>
      <c r="Q574" s="18">
        <f t="shared" ca="1" si="486"/>
        <v>1.8703518133364431E-42</v>
      </c>
      <c r="R574" s="18">
        <f t="shared" ca="1" si="486"/>
        <v>1.1038224266357661E-41</v>
      </c>
      <c r="S574" s="18">
        <f t="shared" ca="1" si="486"/>
        <v>2.5300703426057337E-43</v>
      </c>
      <c r="T574" s="18">
        <f t="shared" ca="1" si="486"/>
        <v>1.8011015148921697E-42</v>
      </c>
      <c r="U574" s="18">
        <f t="shared" ca="1" si="486"/>
        <v>1.4737028844181412E-43</v>
      </c>
      <c r="V574" s="18">
        <f t="shared" ca="1" si="486"/>
        <v>3.3799215374266237E-43</v>
      </c>
      <c r="W574" s="18">
        <f t="shared" ca="1" si="486"/>
        <v>1.5102247610629327E-43</v>
      </c>
      <c r="X574" s="18">
        <f t="shared" ca="1" si="486"/>
        <v>9.2461491039808769E-50</v>
      </c>
      <c r="Y574" s="18">
        <f t="shared" ca="1" si="486"/>
        <v>9.3640174814182902E-51</v>
      </c>
      <c r="Z574" s="18">
        <f t="shared" ca="1" si="486"/>
        <v>2.8195447111574481E-50</v>
      </c>
      <c r="AA574" s="18">
        <f t="shared" ca="1" si="486"/>
        <v>1.6545860708886864E-50</v>
      </c>
      <c r="AB574" s="18">
        <f t="shared" ca="1" si="486"/>
        <v>3.7580795368742379E-50</v>
      </c>
      <c r="AC574" s="18">
        <f t="shared" ca="1" si="486"/>
        <v>4.4590166844636515E-50</v>
      </c>
      <c r="AD574" s="18">
        <f t="shared" ca="1" si="486"/>
        <v>6.6950914825044115E-49</v>
      </c>
      <c r="AE574" s="18">
        <f t="shared" ca="1" si="486"/>
        <v>6.9033254154770209E-51</v>
      </c>
      <c r="AF574" s="18">
        <f t="shared" ca="1" si="486"/>
        <v>3.332127351334671E-50</v>
      </c>
    </row>
    <row r="575" spans="4:32" x14ac:dyDescent="0.15">
      <c r="D575" s="18">
        <f t="shared" si="481"/>
        <v>112950</v>
      </c>
      <c r="E575" s="18">
        <f t="shared" ref="E575:AF575" ca="1" si="487">E489*(E$500*EXP(-E$501*$B$1)+(1-E$500)*EXP(-E$502*$B$1))*4*$C$505*0.0001/$B$5</f>
        <v>2.1811515902540751E-13</v>
      </c>
      <c r="F575" s="18">
        <f t="shared" ca="1" si="487"/>
        <v>1.0371950555807138E-19</v>
      </c>
      <c r="G575" s="18">
        <f t="shared" ca="1" si="487"/>
        <v>4.7106576421306038E-29</v>
      </c>
      <c r="H575" s="18">
        <f t="shared" ca="1" si="487"/>
        <v>1.2218388506101381E-29</v>
      </c>
      <c r="I575" s="18">
        <f t="shared" ca="1" si="487"/>
        <v>5.6700597478103727E-29</v>
      </c>
      <c r="J575" s="18">
        <f t="shared" ca="1" si="487"/>
        <v>1.4843031089029844E-33</v>
      </c>
      <c r="K575" s="18">
        <f t="shared" ca="1" si="487"/>
        <v>2.5037611898325665E-34</v>
      </c>
      <c r="L575" s="18">
        <f t="shared" ca="1" si="487"/>
        <v>1.6483277080050322E-33</v>
      </c>
      <c r="M575" s="18">
        <f t="shared" ca="1" si="487"/>
        <v>2.7665576752287158E-35</v>
      </c>
      <c r="N575" s="18">
        <f t="shared" ca="1" si="487"/>
        <v>5.189675326696602E-42</v>
      </c>
      <c r="O575" s="18">
        <f t="shared" ca="1" si="487"/>
        <v>8.1621610482726786E-43</v>
      </c>
      <c r="P575" s="18">
        <f t="shared" ca="1" si="487"/>
        <v>8.0352423875818986E-42</v>
      </c>
      <c r="Q575" s="18">
        <f t="shared" ca="1" si="487"/>
        <v>1.0837446760836066E-42</v>
      </c>
      <c r="R575" s="18">
        <f t="shared" ca="1" si="487"/>
        <v>6.5891195813649259E-42</v>
      </c>
      <c r="S575" s="18">
        <f t="shared" ca="1" si="487"/>
        <v>1.4481182094101384E-43</v>
      </c>
      <c r="T575" s="18">
        <f t="shared" ca="1" si="487"/>
        <v>1.0758197067223259E-42</v>
      </c>
      <c r="U575" s="18">
        <f t="shared" ca="1" si="487"/>
        <v>8.3510313732699072E-44</v>
      </c>
      <c r="V575" s="18">
        <f t="shared" ca="1" si="487"/>
        <v>1.9372830414585872E-43</v>
      </c>
      <c r="W575" s="18">
        <f t="shared" ca="1" si="487"/>
        <v>8.5714569540429017E-44</v>
      </c>
      <c r="X575" s="18">
        <f t="shared" ca="1" si="487"/>
        <v>5.5692996535728474E-50</v>
      </c>
      <c r="Y575" s="18">
        <f t="shared" ca="1" si="487"/>
        <v>5.4243916352244083E-51</v>
      </c>
      <c r="Z575" s="18">
        <f t="shared" ca="1" si="487"/>
        <v>1.6320060693052631E-50</v>
      </c>
      <c r="AA575" s="18">
        <f t="shared" ca="1" si="487"/>
        <v>9.6931615715068118E-51</v>
      </c>
      <c r="AB575" s="18">
        <f t="shared" ca="1" si="487"/>
        <v>2.2369698206999874E-50</v>
      </c>
      <c r="AC575" s="18">
        <f t="shared" ca="1" si="487"/>
        <v>2.7338823895291798E-50</v>
      </c>
      <c r="AD575" s="18">
        <f t="shared" ca="1" si="487"/>
        <v>4.2118569209146787E-49</v>
      </c>
      <c r="AE575" s="18">
        <f t="shared" ca="1" si="487"/>
        <v>4.3528356831269746E-51</v>
      </c>
      <c r="AF575" s="18">
        <f t="shared" ca="1" si="487"/>
        <v>2.1169876350051477E-50</v>
      </c>
    </row>
    <row r="576" spans="4:32" x14ac:dyDescent="0.15">
      <c r="D576" s="18">
        <f t="shared" si="481"/>
        <v>142190</v>
      </c>
      <c r="E576" s="18">
        <f t="shared" ref="E576:AF576" ca="1" si="488">E490*(E$500*EXP(-E$501*$B$1)+(1-E$500)*EXP(-E$502*$B$1))*4*$C$505*0.0001/$B$5</f>
        <v>1.1884810873079843E-13</v>
      </c>
      <c r="F576" s="18">
        <f t="shared" ca="1" si="488"/>
        <v>5.5958965030109376E-20</v>
      </c>
      <c r="G576" s="18">
        <f t="shared" ca="1" si="488"/>
        <v>2.5210538283025648E-29</v>
      </c>
      <c r="H576" s="18">
        <f t="shared" ca="1" si="488"/>
        <v>6.2541220698687896E-30</v>
      </c>
      <c r="I576" s="18">
        <f t="shared" ca="1" si="488"/>
        <v>2.9792082555620526E-29</v>
      </c>
      <c r="J576" s="18">
        <f t="shared" ca="1" si="488"/>
        <v>8.217519320464072E-34</v>
      </c>
      <c r="K576" s="18">
        <f t="shared" ca="1" si="488"/>
        <v>1.3558152689677086E-34</v>
      </c>
      <c r="L576" s="18">
        <f t="shared" ca="1" si="488"/>
        <v>9.3448061626479169E-34</v>
      </c>
      <c r="M576" s="18">
        <f t="shared" ca="1" si="488"/>
        <v>1.5334039152382346E-35</v>
      </c>
      <c r="N576" s="18">
        <f t="shared" ca="1" si="488"/>
        <v>2.9361262253043488E-42</v>
      </c>
      <c r="O576" s="18">
        <f t="shared" ca="1" si="488"/>
        <v>4.5539894074815309E-43</v>
      </c>
      <c r="P576" s="18">
        <f t="shared" ca="1" si="488"/>
        <v>4.6492307888048738E-42</v>
      </c>
      <c r="Q576" s="18">
        <f t="shared" ca="1" si="488"/>
        <v>6.1972858699976971E-43</v>
      </c>
      <c r="R576" s="18">
        <f t="shared" ca="1" si="488"/>
        <v>3.8801654740508479E-42</v>
      </c>
      <c r="S576" s="18">
        <f t="shared" ca="1" si="488"/>
        <v>8.1646539928560056E-44</v>
      </c>
      <c r="T576" s="18">
        <f t="shared" ca="1" si="488"/>
        <v>6.330725584274318E-43</v>
      </c>
      <c r="U576" s="18">
        <f t="shared" ca="1" si="488"/>
        <v>4.6536093934776216E-44</v>
      </c>
      <c r="V576" s="18">
        <f t="shared" ca="1" si="488"/>
        <v>1.092543171022854E-43</v>
      </c>
      <c r="W576" s="18">
        <f t="shared" ca="1" si="488"/>
        <v>4.7771945884037457E-44</v>
      </c>
      <c r="X576" s="18">
        <f t="shared" ca="1" si="488"/>
        <v>3.2974106332452873E-50</v>
      </c>
      <c r="Y576" s="18">
        <f t="shared" ca="1" si="488"/>
        <v>3.085650352675645E-51</v>
      </c>
      <c r="Z576" s="18">
        <f t="shared" ca="1" si="488"/>
        <v>9.2724523034571589E-51</v>
      </c>
      <c r="AA576" s="18">
        <f t="shared" ca="1" si="488"/>
        <v>5.5743133513764374E-51</v>
      </c>
      <c r="AB576" s="18">
        <f t="shared" ca="1" si="488"/>
        <v>1.3067711063713039E-50</v>
      </c>
      <c r="AC576" s="18">
        <f t="shared" ca="1" si="488"/>
        <v>1.6462244583527879E-50</v>
      </c>
      <c r="AD576" s="18">
        <f t="shared" ca="1" si="488"/>
        <v>2.6028795471201367E-49</v>
      </c>
      <c r="AE576" s="18">
        <f t="shared" ca="1" si="488"/>
        <v>2.6957500351496383E-51</v>
      </c>
      <c r="AF576" s="18">
        <f t="shared" ca="1" si="488"/>
        <v>1.3202585704314791E-50</v>
      </c>
    </row>
    <row r="577" spans="3:32" x14ac:dyDescent="0.15">
      <c r="D577" s="18">
        <f t="shared" si="481"/>
        <v>179010</v>
      </c>
      <c r="E577" s="18">
        <f t="shared" ref="E577:AF577" ca="1" si="489">E491*(E$500*EXP(-E$501*$B$1)+(1-E$500)*EXP(-E$502*$B$1))*4*$C$505*0.0001/$B$5</f>
        <v>6.4454967977136988E-14</v>
      </c>
      <c r="F577" s="18">
        <f t="shared" ca="1" si="489"/>
        <v>3.0066978808635121E-20</v>
      </c>
      <c r="G577" s="18">
        <f t="shared" ca="1" si="489"/>
        <v>1.3428429861640551E-29</v>
      </c>
      <c r="H577" s="18">
        <f t="shared" ca="1" si="489"/>
        <v>3.1812469272418605E-30</v>
      </c>
      <c r="I577" s="18">
        <f t="shared" ca="1" si="489"/>
        <v>1.5541266426301907E-29</v>
      </c>
      <c r="J577" s="18">
        <f t="shared" ca="1" si="489"/>
        <v>4.5122129102803038E-34</v>
      </c>
      <c r="K577" s="18">
        <f t="shared" ca="1" si="489"/>
        <v>7.2720606014564249E-35</v>
      </c>
      <c r="L577" s="18">
        <f t="shared" ca="1" si="489"/>
        <v>5.2459608464606709E-34</v>
      </c>
      <c r="M577" s="18">
        <f t="shared" ca="1" si="489"/>
        <v>8.4085884724563791E-36</v>
      </c>
      <c r="N577" s="18">
        <f t="shared" ca="1" si="489"/>
        <v>1.6417968031257169E-42</v>
      </c>
      <c r="O577" s="18">
        <f t="shared" ca="1" si="489"/>
        <v>2.5094009251593531E-43</v>
      </c>
      <c r="P577" s="18">
        <f t="shared" ca="1" si="489"/>
        <v>2.6552503030418021E-42</v>
      </c>
      <c r="Q577" s="18">
        <f t="shared" ca="1" si="489"/>
        <v>3.4955630305571745E-43</v>
      </c>
      <c r="R577" s="18">
        <f t="shared" ca="1" si="489"/>
        <v>2.252668297621732E-42</v>
      </c>
      <c r="S577" s="18">
        <f t="shared" ca="1" si="489"/>
        <v>4.5312884375194156E-44</v>
      </c>
      <c r="T577" s="18">
        <f t="shared" ca="1" si="489"/>
        <v>3.6668909603771594E-43</v>
      </c>
      <c r="U577" s="18">
        <f t="shared" ca="1" si="489"/>
        <v>2.5474364612841217E-44</v>
      </c>
      <c r="V577" s="18">
        <f t="shared" ca="1" si="489"/>
        <v>6.056815239565937E-44</v>
      </c>
      <c r="W577" s="18">
        <f t="shared" ca="1" si="489"/>
        <v>2.6113106697189527E-44</v>
      </c>
      <c r="X577" s="18">
        <f t="shared" ca="1" si="489"/>
        <v>1.9164184861831901E-50</v>
      </c>
      <c r="Y577" s="18">
        <f t="shared" ca="1" si="489"/>
        <v>1.7212147754799131E-51</v>
      </c>
      <c r="Z577" s="18">
        <f t="shared" ca="1" si="489"/>
        <v>5.1636784076145306E-51</v>
      </c>
      <c r="AA577" s="18">
        <f t="shared" ca="1" si="489"/>
        <v>3.1419766899199273E-51</v>
      </c>
      <c r="AB577" s="18">
        <f t="shared" ca="1" si="489"/>
        <v>7.4788316541961147E-51</v>
      </c>
      <c r="AC577" s="18">
        <f t="shared" ca="1" si="489"/>
        <v>9.7189842000250013E-51</v>
      </c>
      <c r="AD577" s="18">
        <f t="shared" ca="1" si="489"/>
        <v>1.577269197346753E-49</v>
      </c>
      <c r="AE577" s="18">
        <f t="shared" ca="1" si="489"/>
        <v>1.6366281690039595E-51</v>
      </c>
      <c r="AF577" s="18">
        <f t="shared" ca="1" si="489"/>
        <v>8.0652627123300359E-51</v>
      </c>
    </row>
    <row r="578" spans="3:32" x14ac:dyDescent="0.15">
      <c r="D578" s="18">
        <f t="shared" si="481"/>
        <v>225360</v>
      </c>
      <c r="E578" s="18">
        <f t="shared" ref="E578:AF578" ca="1" si="490">E492*(E$500*EXP(-E$501*$B$1)+(1-E$500)*EXP(-E$502*$B$1))*4*$C$505*0.0001/$B$5</f>
        <v>3.4828909814928747E-14</v>
      </c>
      <c r="F578" s="18">
        <f t="shared" ca="1" si="490"/>
        <v>1.610407007785838E-20</v>
      </c>
      <c r="G578" s="18">
        <f t="shared" ca="1" si="490"/>
        <v>7.1264331933666116E-30</v>
      </c>
      <c r="H578" s="18">
        <f t="shared" ca="1" si="490"/>
        <v>1.6102221205639254E-30</v>
      </c>
      <c r="I578" s="18">
        <f t="shared" ca="1" si="490"/>
        <v>8.0609130769167086E-30</v>
      </c>
      <c r="J578" s="18">
        <f t="shared" ca="1" si="490"/>
        <v>2.4612880316150298E-34</v>
      </c>
      <c r="K578" s="18">
        <f t="shared" ca="1" si="490"/>
        <v>3.8703312006374334E-35</v>
      </c>
      <c r="L578" s="18">
        <f t="shared" ca="1" si="490"/>
        <v>2.921426823877441E-34</v>
      </c>
      <c r="M578" s="18">
        <f t="shared" ca="1" si="490"/>
        <v>4.5708688662337127E-36</v>
      </c>
      <c r="N578" s="18">
        <f t="shared" ca="1" si="490"/>
        <v>9.0919477266580974E-43</v>
      </c>
      <c r="O578" s="18">
        <f t="shared" ca="1" si="490"/>
        <v>1.3685691763369941E-43</v>
      </c>
      <c r="P578" s="18">
        <f t="shared" ca="1" si="490"/>
        <v>1.5001203401570525E-42</v>
      </c>
      <c r="Q578" s="18">
        <f t="shared" ca="1" si="490"/>
        <v>1.9492506905761461E-43</v>
      </c>
      <c r="R578" s="18">
        <f t="shared" ca="1" si="490"/>
        <v>1.2922933359946982E-42</v>
      </c>
      <c r="S578" s="18">
        <f t="shared" ca="1" si="490"/>
        <v>2.4816818311411775E-44</v>
      </c>
      <c r="T578" s="18">
        <f t="shared" ca="1" si="490"/>
        <v>2.0957911039222448E-43</v>
      </c>
      <c r="U578" s="18">
        <f t="shared" ca="1" si="490"/>
        <v>1.3736608777760803E-44</v>
      </c>
      <c r="V578" s="18">
        <f t="shared" ca="1" si="490"/>
        <v>3.3094052475126466E-44</v>
      </c>
      <c r="W578" s="18">
        <f t="shared" ca="1" si="490"/>
        <v>1.4039558469890001E-44</v>
      </c>
      <c r="X578" s="18">
        <f t="shared" ca="1" si="490"/>
        <v>1.0962603601519628E-50</v>
      </c>
      <c r="Y578" s="18">
        <f t="shared" ca="1" si="490"/>
        <v>9.4415977645375777E-52</v>
      </c>
      <c r="Z578" s="18">
        <f t="shared" ca="1" si="490"/>
        <v>2.8265394090744351E-51</v>
      </c>
      <c r="AA578" s="18">
        <f t="shared" ca="1" si="490"/>
        <v>1.7407625807221766E-51</v>
      </c>
      <c r="AB578" s="18">
        <f t="shared" ca="1" si="490"/>
        <v>4.2052297967920794E-51</v>
      </c>
      <c r="AC578" s="18">
        <f t="shared" ca="1" si="490"/>
        <v>5.6409311436139545E-51</v>
      </c>
      <c r="AD578" s="18">
        <f t="shared" ca="1" si="490"/>
        <v>9.3966332682559598E-50</v>
      </c>
      <c r="AE578" s="18">
        <f t="shared" ca="1" si="490"/>
        <v>9.766173358194109E-52</v>
      </c>
      <c r="AF578" s="18">
        <f t="shared" ca="1" si="490"/>
        <v>4.8387847708895617E-51</v>
      </c>
    </row>
    <row r="579" spans="3:32" x14ac:dyDescent="0.15">
      <c r="D579" s="18">
        <f t="shared" si="481"/>
        <v>283710</v>
      </c>
      <c r="E579" s="18">
        <f t="shared" ref="E579:AF579" ca="1" si="491">E493*(E$500*EXP(-E$501*$B$1)+(1-E$500)*EXP(-E$502*$B$1))*4*$C$505*0.0001/$B$5</f>
        <v>1.876410641964416E-14</v>
      </c>
      <c r="F579" s="18">
        <f t="shared" ca="1" si="491"/>
        <v>8.603084878074096E-21</v>
      </c>
      <c r="G579" s="18">
        <f t="shared" ca="1" si="491"/>
        <v>3.7705778049105091E-30</v>
      </c>
      <c r="H579" s="18">
        <f t="shared" ca="1" si="491"/>
        <v>8.1173105081447502E-31</v>
      </c>
      <c r="I579" s="18">
        <f t="shared" ca="1" si="491"/>
        <v>4.1613183012496728E-30</v>
      </c>
      <c r="J579" s="18">
        <f t="shared" ca="1" si="491"/>
        <v>1.3352277221526819E-34</v>
      </c>
      <c r="K579" s="18">
        <f t="shared" ca="1" si="491"/>
        <v>2.0466621440260838E-35</v>
      </c>
      <c r="L579" s="18">
        <f t="shared" ca="1" si="491"/>
        <v>1.6160774398310304E-34</v>
      </c>
      <c r="M579" s="18">
        <f t="shared" ca="1" si="491"/>
        <v>2.4666394972905228E-36</v>
      </c>
      <c r="N579" s="18">
        <f t="shared" ca="1" si="491"/>
        <v>4.9944549428563691E-43</v>
      </c>
      <c r="O579" s="18">
        <f t="shared" ca="1" si="491"/>
        <v>7.3997779743531717E-44</v>
      </c>
      <c r="P579" s="18">
        <f t="shared" ca="1" si="491"/>
        <v>8.3984539811747164E-43</v>
      </c>
      <c r="Q579" s="18">
        <f t="shared" ca="1" si="491"/>
        <v>1.0765784991501713E-43</v>
      </c>
      <c r="R579" s="18">
        <f t="shared" ca="1" si="491"/>
        <v>7.3392796994983994E-43</v>
      </c>
      <c r="S579" s="18">
        <f t="shared" ca="1" si="491"/>
        <v>1.3440094157784992E-44</v>
      </c>
      <c r="T579" s="18">
        <f t="shared" ca="1" si="491"/>
        <v>1.1843414305076368E-43</v>
      </c>
      <c r="U579" s="18">
        <f t="shared" ca="1" si="491"/>
        <v>7.3130268341554101E-45</v>
      </c>
      <c r="V579" s="18">
        <f t="shared" ca="1" si="491"/>
        <v>1.7861336643526264E-44</v>
      </c>
      <c r="W579" s="18">
        <f t="shared" ca="1" si="491"/>
        <v>7.4422867100124366E-45</v>
      </c>
      <c r="X579" s="18">
        <f t="shared" ca="1" si="491"/>
        <v>6.1863793235354957E-51</v>
      </c>
      <c r="Y579" s="18">
        <f t="shared" ca="1" si="491"/>
        <v>5.1053966607756414E-52</v>
      </c>
      <c r="Z579" s="18">
        <f t="shared" ca="1" si="491"/>
        <v>1.5246255984982854E-51</v>
      </c>
      <c r="AA579" s="18">
        <f t="shared" ca="1" si="491"/>
        <v>9.5030546961732853E-52</v>
      </c>
      <c r="AB579" s="18">
        <f t="shared" ca="1" si="491"/>
        <v>2.3288109723264264E-51</v>
      </c>
      <c r="AC579" s="18">
        <f t="shared" ca="1" si="491"/>
        <v>3.2262811362207801E-51</v>
      </c>
      <c r="AD579" s="18">
        <f t="shared" ca="1" si="491"/>
        <v>5.5163211327780797E-50</v>
      </c>
      <c r="AE579" s="18">
        <f t="shared" ca="1" si="491"/>
        <v>5.7413126948809208E-52</v>
      </c>
      <c r="AF579" s="18">
        <f t="shared" ca="1" si="491"/>
        <v>2.8578785852706201E-51</v>
      </c>
    </row>
    <row r="580" spans="3:32" x14ac:dyDescent="0.15">
      <c r="D580" s="18">
        <f t="shared" si="481"/>
        <v>357170</v>
      </c>
      <c r="E580" s="18">
        <f t="shared" ref="E580:AF580" ca="1" si="492">E494*(E$500*EXP(-E$501*$B$1)+(1-E$500)*EXP(-E$502*$B$1))*4*$C$505*0.0001/$B$5</f>
        <v>1.0084606034160838E-14</v>
      </c>
      <c r="F580" s="18">
        <f t="shared" ca="1" si="492"/>
        <v>4.5861623860593384E-21</v>
      </c>
      <c r="G580" s="18">
        <f t="shared" ca="1" si="492"/>
        <v>1.9900737726499254E-30</v>
      </c>
      <c r="H580" s="18">
        <f t="shared" ca="1" si="492"/>
        <v>4.0784199102027067E-31</v>
      </c>
      <c r="I580" s="18">
        <f t="shared" ca="1" si="492"/>
        <v>2.1398901109651288E-30</v>
      </c>
      <c r="J580" s="18">
        <f t="shared" ca="1" si="492"/>
        <v>7.2108658032194412E-35</v>
      </c>
      <c r="K580" s="18">
        <f t="shared" ca="1" si="492"/>
        <v>1.0765618936336265E-35</v>
      </c>
      <c r="L580" s="18">
        <f t="shared" ca="1" si="492"/>
        <v>8.8906950095401898E-35</v>
      </c>
      <c r="M580" s="18">
        <f t="shared" ca="1" si="492"/>
        <v>1.3231005056631323E-36</v>
      </c>
      <c r="N580" s="18">
        <f t="shared" ca="1" si="492"/>
        <v>2.7252163030328791E-43</v>
      </c>
      <c r="O580" s="18">
        <f t="shared" ca="1" si="492"/>
        <v>3.9724243958982737E-44</v>
      </c>
      <c r="P580" s="18">
        <f t="shared" ca="1" si="492"/>
        <v>4.6663217875192345E-43</v>
      </c>
      <c r="Q580" s="18">
        <f t="shared" ca="1" si="492"/>
        <v>5.8983496558189451E-44</v>
      </c>
      <c r="R580" s="18">
        <f t="shared" ca="1" si="492"/>
        <v>4.1331314462017721E-43</v>
      </c>
      <c r="S580" s="18">
        <f t="shared" ca="1" si="492"/>
        <v>7.210681217929329E-45</v>
      </c>
      <c r="T580" s="18">
        <f t="shared" ca="1" si="492"/>
        <v>6.6293892381330206E-44</v>
      </c>
      <c r="U580" s="18">
        <f t="shared" ca="1" si="492"/>
        <v>3.8515771522025593E-45</v>
      </c>
      <c r="V580" s="18">
        <f t="shared" ca="1" si="492"/>
        <v>9.5406676355614491E-45</v>
      </c>
      <c r="W580" s="18">
        <f t="shared" ca="1" si="492"/>
        <v>3.898266933198145E-45</v>
      </c>
      <c r="X580" s="18">
        <f t="shared" ca="1" si="492"/>
        <v>3.4510227978396917E-51</v>
      </c>
      <c r="Y580" s="18">
        <f t="shared" ca="1" si="492"/>
        <v>2.7273353976492796E-52</v>
      </c>
      <c r="Z580" s="18">
        <f t="shared" ca="1" si="492"/>
        <v>8.1216571193925617E-52</v>
      </c>
      <c r="AA580" s="18">
        <f t="shared" ca="1" si="492"/>
        <v>5.1231570821768855E-52</v>
      </c>
      <c r="AB580" s="18">
        <f t="shared" ca="1" si="492"/>
        <v>1.273086571588364E-51</v>
      </c>
      <c r="AC580" s="18">
        <f t="shared" ca="1" si="492"/>
        <v>1.8222850892798551E-51</v>
      </c>
      <c r="AD580" s="18">
        <f t="shared" ca="1" si="492"/>
        <v>3.1979103718651001E-50</v>
      </c>
      <c r="AE580" s="18">
        <f t="shared" ca="1" si="492"/>
        <v>3.3323227024016086E-52</v>
      </c>
      <c r="AF580" s="18">
        <f t="shared" ca="1" si="492"/>
        <v>1.6653277993477235E-51</v>
      </c>
    </row>
    <row r="581" spans="3:32" x14ac:dyDescent="0.15">
      <c r="D581" s="18">
        <f t="shared" si="481"/>
        <v>449640</v>
      </c>
      <c r="E581" s="18">
        <f t="shared" ref="E581:AF581" ca="1" si="493">E495*(E$500*EXP(-E$501*$B$1)+(1-E$500)*EXP(-E$502*$B$1))*4*$C$505*0.0001/$B$5</f>
        <v>5.4096570192694108E-15</v>
      </c>
      <c r="F581" s="18">
        <f t="shared" ca="1" si="493"/>
        <v>2.4408061267570245E-21</v>
      </c>
      <c r="G581" s="18">
        <f t="shared" ca="1" si="493"/>
        <v>1.0483243341375938E-30</v>
      </c>
      <c r="H581" s="18">
        <f t="shared" ca="1" si="493"/>
        <v>2.043787207150803E-31</v>
      </c>
      <c r="I581" s="18">
        <f t="shared" ca="1" si="493"/>
        <v>1.0970225547783503E-30</v>
      </c>
      <c r="J581" s="18">
        <f t="shared" ca="1" si="493"/>
        <v>3.8801707092579521E-35</v>
      </c>
      <c r="K581" s="18">
        <f t="shared" ca="1" si="493"/>
        <v>5.6386923406561887E-36</v>
      </c>
      <c r="L581" s="18">
        <f t="shared" ca="1" si="493"/>
        <v>4.8693469626344833E-35</v>
      </c>
      <c r="M581" s="18">
        <f t="shared" ca="1" si="493"/>
        <v>7.0625028880576181E-37</v>
      </c>
      <c r="N581" s="18">
        <f t="shared" ca="1" si="493"/>
        <v>1.4789034142460159E-43</v>
      </c>
      <c r="O581" s="18">
        <f t="shared" ca="1" si="493"/>
        <v>2.1201032521383361E-44</v>
      </c>
      <c r="P581" s="18">
        <f t="shared" ca="1" si="493"/>
        <v>2.5766444607555478E-43</v>
      </c>
      <c r="Q581" s="18">
        <f t="shared" ca="1" si="493"/>
        <v>3.2104064157333164E-44</v>
      </c>
      <c r="R581" s="18">
        <f t="shared" ca="1" si="493"/>
        <v>2.3114926297915323E-43</v>
      </c>
      <c r="S581" s="18">
        <f t="shared" ca="1" si="493"/>
        <v>3.8387922708169632E-45</v>
      </c>
      <c r="T581" s="18">
        <f t="shared" ca="1" si="493"/>
        <v>3.6817001808236143E-44</v>
      </c>
      <c r="U581" s="18">
        <f t="shared" ca="1" si="493"/>
        <v>2.0105314889106464E-45</v>
      </c>
      <c r="V581" s="18">
        <f t="shared" ca="1" si="493"/>
        <v>5.0527845630892935E-45</v>
      </c>
      <c r="W581" s="18">
        <f t="shared" ca="1" si="493"/>
        <v>2.0217435811835836E-45</v>
      </c>
      <c r="X581" s="18">
        <f t="shared" ca="1" si="493"/>
        <v>1.9067284037754119E-51</v>
      </c>
      <c r="Y581" s="18">
        <f t="shared" ca="1" si="493"/>
        <v>1.4423086086128305E-52</v>
      </c>
      <c r="Z581" s="18">
        <f t="shared" ca="1" si="493"/>
        <v>4.2816298336845407E-52</v>
      </c>
      <c r="AA581" s="18">
        <f t="shared" ca="1" si="493"/>
        <v>2.7331948136757096E-52</v>
      </c>
      <c r="AB581" s="18">
        <f t="shared" ca="1" si="493"/>
        <v>6.8845570077457198E-52</v>
      </c>
      <c r="AC581" s="18">
        <f t="shared" ca="1" si="493"/>
        <v>1.0185373693359688E-51</v>
      </c>
      <c r="AD581" s="18">
        <f t="shared" ca="1" si="493"/>
        <v>1.8344273572041309E-50</v>
      </c>
      <c r="AE581" s="18">
        <f t="shared" ca="1" si="493"/>
        <v>1.9134594085732587E-52</v>
      </c>
      <c r="AF581" s="18">
        <f t="shared" ca="1" si="493"/>
        <v>9.5944557219658914E-52</v>
      </c>
    </row>
    <row r="582" spans="3:32" x14ac:dyDescent="0.15">
      <c r="D582" s="18">
        <f t="shared" si="481"/>
        <v>566070</v>
      </c>
      <c r="E582" s="18">
        <f t="shared" ref="E582:AF582" ca="1" si="494">E496*(E$500*EXP(-E$501*$B$1)+(1-E$500)*EXP(-E$502*$B$1))*4*$C$505*0.0001/$B$5</f>
        <v>2.8970476956557004E-15</v>
      </c>
      <c r="F582" s="18">
        <f t="shared" ca="1" si="494"/>
        <v>1.2971153848075625E-21</v>
      </c>
      <c r="G582" s="18">
        <f t="shared" ca="1" si="494"/>
        <v>5.5129157848571276E-31</v>
      </c>
      <c r="H582" s="18">
        <f t="shared" ca="1" si="494"/>
        <v>1.0218492931230217E-31</v>
      </c>
      <c r="I582" s="18">
        <f t="shared" ca="1" si="494"/>
        <v>5.6090001076158727E-31</v>
      </c>
      <c r="J582" s="18">
        <f t="shared" ca="1" si="494"/>
        <v>2.0814816637930329E-35</v>
      </c>
      <c r="K582" s="18">
        <f t="shared" ca="1" si="494"/>
        <v>2.942649451557138E-36</v>
      </c>
      <c r="L582" s="18">
        <f t="shared" ca="1" si="494"/>
        <v>2.6568159502988896E-35</v>
      </c>
      <c r="M582" s="18">
        <f t="shared" ca="1" si="494"/>
        <v>3.7542579251686169E-37</v>
      </c>
      <c r="N582" s="18">
        <f t="shared" ca="1" si="494"/>
        <v>7.9886398271799193E-44</v>
      </c>
      <c r="O582" s="18">
        <f t="shared" ca="1" si="494"/>
        <v>1.1259228949566519E-44</v>
      </c>
      <c r="P582" s="18">
        <f t="shared" ca="1" si="494"/>
        <v>1.415311037508087E-43</v>
      </c>
      <c r="Q582" s="18">
        <f t="shared" ca="1" si="494"/>
        <v>1.7376962966789649E-44</v>
      </c>
      <c r="R582" s="18">
        <f t="shared" ca="1" si="494"/>
        <v>1.285162357641623E-43</v>
      </c>
      <c r="S582" s="18">
        <f t="shared" ca="1" si="494"/>
        <v>2.0303392148022963E-45</v>
      </c>
      <c r="T582" s="18">
        <f t="shared" ca="1" si="494"/>
        <v>2.0311102770737173E-44</v>
      </c>
      <c r="U582" s="18">
        <f t="shared" ca="1" si="494"/>
        <v>1.0416178165648746E-45</v>
      </c>
      <c r="V582" s="18">
        <f t="shared" ca="1" si="494"/>
        <v>2.6566683928898034E-45</v>
      </c>
      <c r="W582" s="18">
        <f t="shared" ca="1" si="494"/>
        <v>1.0397490096129178E-45</v>
      </c>
      <c r="X582" s="18">
        <f t="shared" ca="1" si="494"/>
        <v>1.044942791565723E-51</v>
      </c>
      <c r="Y582" s="18">
        <f t="shared" ca="1" si="494"/>
        <v>7.5623338740980237E-53</v>
      </c>
      <c r="Z582" s="18">
        <f t="shared" ca="1" si="494"/>
        <v>2.2373896302207084E-52</v>
      </c>
      <c r="AA582" s="18">
        <f t="shared" ca="1" si="494"/>
        <v>1.4452695566333371E-52</v>
      </c>
      <c r="AB582" s="18">
        <f t="shared" ca="1" si="494"/>
        <v>3.6888959207024393E-52</v>
      </c>
      <c r="AC582" s="18">
        <f t="shared" ca="1" si="494"/>
        <v>5.6424165480393941E-52</v>
      </c>
      <c r="AD582" s="18">
        <f t="shared" ca="1" si="494"/>
        <v>1.0428705442513764E-50</v>
      </c>
      <c r="AE582" s="18">
        <f t="shared" ca="1" si="494"/>
        <v>1.0887143206323827E-52</v>
      </c>
      <c r="AF582" s="18">
        <f t="shared" ca="1" si="494"/>
        <v>5.4743446394575869E-52</v>
      </c>
    </row>
    <row r="583" spans="3:32" x14ac:dyDescent="0.15">
      <c r="D583" s="18">
        <f t="shared" si="481"/>
        <v>712640</v>
      </c>
      <c r="E583" s="18">
        <f t="shared" ref="E583:AF583" ca="1" si="495">E497*(E$500*EXP(-E$501*$B$1)+(1-E$500)*EXP(-E$502*$B$1))*4*$C$505*0.0001/$B$5</f>
        <v>1.5495493343674267E-15</v>
      </c>
      <c r="F583" s="18">
        <f t="shared" ca="1" si="495"/>
        <v>6.8858386868529472E-22</v>
      </c>
      <c r="G583" s="18">
        <f t="shared" ca="1" si="495"/>
        <v>2.895459545640497E-31</v>
      </c>
      <c r="H583" s="18">
        <f t="shared" ca="1" si="495"/>
        <v>5.1002029865479842E-32</v>
      </c>
      <c r="I583" s="18">
        <f t="shared" ca="1" si="495"/>
        <v>2.8620034814091429E-31</v>
      </c>
      <c r="J583" s="18">
        <f t="shared" ca="1" si="495"/>
        <v>1.1139118194072001E-35</v>
      </c>
      <c r="K583" s="18">
        <f t="shared" ca="1" si="495"/>
        <v>1.5313062794168005E-36</v>
      </c>
      <c r="L583" s="18">
        <f t="shared" ca="1" si="495"/>
        <v>1.4452908105784927E-35</v>
      </c>
      <c r="M583" s="18">
        <f t="shared" ca="1" si="495"/>
        <v>1.9891625017529398E-37</v>
      </c>
      <c r="N583" s="18">
        <f t="shared" ca="1" si="495"/>
        <v>4.2993970900099372E-44</v>
      </c>
      <c r="O583" s="18">
        <f t="shared" ca="1" si="495"/>
        <v>5.9559509750123799E-45</v>
      </c>
      <c r="P583" s="18">
        <f t="shared" ca="1" si="495"/>
        <v>7.7415343880658788E-44</v>
      </c>
      <c r="Q583" s="18">
        <f t="shared" ca="1" si="495"/>
        <v>9.363751735318731E-45</v>
      </c>
      <c r="R583" s="18">
        <f t="shared" ca="1" si="495"/>
        <v>7.1117199955310054E-44</v>
      </c>
      <c r="S583" s="18">
        <f t="shared" ca="1" si="495"/>
        <v>1.0682057822379564E-45</v>
      </c>
      <c r="T583" s="18">
        <f t="shared" ca="1" si="495"/>
        <v>1.1144972035638192E-44</v>
      </c>
      <c r="U583" s="18">
        <f t="shared" ca="1" si="495"/>
        <v>5.3635760200997712E-46</v>
      </c>
      <c r="V583" s="18">
        <f t="shared" ca="1" si="495"/>
        <v>1.3886703938989267E-45</v>
      </c>
      <c r="W583" s="18">
        <f t="shared" ca="1" si="495"/>
        <v>5.310840028577019E-46</v>
      </c>
      <c r="X583" s="18">
        <f t="shared" ca="1" si="495"/>
        <v>5.6886473115397548E-52</v>
      </c>
      <c r="Y583" s="18">
        <f t="shared" ca="1" si="495"/>
        <v>3.9374954048458747E-53</v>
      </c>
      <c r="Z583" s="18">
        <f t="shared" ca="1" si="495"/>
        <v>1.1607686765803025E-52</v>
      </c>
      <c r="AA583" s="18">
        <f t="shared" ca="1" si="495"/>
        <v>7.5870828453995253E-53</v>
      </c>
      <c r="AB583" s="18">
        <f t="shared" ca="1" si="495"/>
        <v>1.9617399861435747E-52</v>
      </c>
      <c r="AC583" s="18">
        <f t="shared" ca="1" si="495"/>
        <v>3.1029846333374754E-52</v>
      </c>
      <c r="AD583" s="18">
        <f t="shared" ca="1" si="495"/>
        <v>5.8851092342754316E-51</v>
      </c>
      <c r="AE583" s="18">
        <f t="shared" ca="1" si="495"/>
        <v>6.1481358561287198E-53</v>
      </c>
      <c r="AF583" s="18">
        <f t="shared" ca="1" si="495"/>
        <v>3.0986347605972563E-52</v>
      </c>
    </row>
    <row r="584" spans="3:32" x14ac:dyDescent="0.15">
      <c r="D584" s="18">
        <f t="shared" si="481"/>
        <v>897160</v>
      </c>
      <c r="E584" s="18">
        <f t="shared" ref="E584:AF584" ca="1" si="496">E498*(E$500*EXP(-E$501*$B$1)+(1-E$500)*EXP(-E$502*$B$1))*4*$C$505*0.0001/$B$5</f>
        <v>8.2796705572600719E-16</v>
      </c>
      <c r="F584" s="18">
        <f t="shared" ca="1" si="496"/>
        <v>3.6521507349923072E-22</v>
      </c>
      <c r="G584" s="18">
        <f t="shared" ca="1" si="496"/>
        <v>1.5191467635195359E-31</v>
      </c>
      <c r="H584" s="18">
        <f t="shared" ca="1" si="496"/>
        <v>2.541966693799523E-32</v>
      </c>
      <c r="I584" s="18">
        <f t="shared" ca="1" si="496"/>
        <v>1.4578968243647508E-31</v>
      </c>
      <c r="J584" s="18">
        <f t="shared" ca="1" si="496"/>
        <v>5.9493781239215815E-36</v>
      </c>
      <c r="K584" s="18">
        <f t="shared" ca="1" si="496"/>
        <v>7.9500510529587614E-37</v>
      </c>
      <c r="L584" s="18">
        <f t="shared" ca="1" si="496"/>
        <v>7.8430574855801002E-36</v>
      </c>
      <c r="M584" s="18">
        <f t="shared" ca="1" si="496"/>
        <v>1.0511105281574165E-37</v>
      </c>
      <c r="N584" s="18">
        <f t="shared" ca="1" si="496"/>
        <v>2.3069080612912604E-44</v>
      </c>
      <c r="O584" s="18">
        <f t="shared" ca="1" si="496"/>
        <v>3.1404096033069458E-45</v>
      </c>
      <c r="P584" s="18">
        <f t="shared" ca="1" si="496"/>
        <v>4.2198818674665058E-44</v>
      </c>
      <c r="Q584" s="18">
        <f t="shared" ca="1" si="496"/>
        <v>5.0272713239155166E-45</v>
      </c>
      <c r="R584" s="18">
        <f t="shared" ca="1" si="496"/>
        <v>3.9201212945768204E-44</v>
      </c>
      <c r="S584" s="18">
        <f t="shared" ca="1" si="496"/>
        <v>5.595661485066427E-46</v>
      </c>
      <c r="T584" s="18">
        <f t="shared" ca="1" si="496"/>
        <v>6.0882653696944314E-45</v>
      </c>
      <c r="U584" s="18">
        <f t="shared" ca="1" si="496"/>
        <v>2.747955376985701E-46</v>
      </c>
      <c r="V584" s="18">
        <f t="shared" ca="1" si="496"/>
        <v>7.2237115413546703E-46</v>
      </c>
      <c r="W584" s="18">
        <f t="shared" ca="1" si="496"/>
        <v>2.697365975293552E-46</v>
      </c>
      <c r="X584" s="18">
        <f t="shared" ca="1" si="496"/>
        <v>3.0798993482133165E-52</v>
      </c>
      <c r="Y584" s="18">
        <f t="shared" ca="1" si="496"/>
        <v>2.0383165903478057E-53</v>
      </c>
      <c r="Z584" s="18">
        <f t="shared" ca="1" si="496"/>
        <v>5.9863311244710592E-53</v>
      </c>
      <c r="AA584" s="18">
        <f t="shared" ca="1" si="496"/>
        <v>3.9590664662937923E-53</v>
      </c>
      <c r="AB584" s="18">
        <f t="shared" ca="1" si="496"/>
        <v>1.0367436225839146E-52</v>
      </c>
      <c r="AC584" s="18">
        <f t="shared" ca="1" si="496"/>
        <v>1.6961401494799461E-52</v>
      </c>
      <c r="AD584" s="18">
        <f t="shared" ca="1" si="496"/>
        <v>3.3007659139617905E-51</v>
      </c>
      <c r="AE584" s="18">
        <f t="shared" ca="1" si="496"/>
        <v>3.4502752487863745E-53</v>
      </c>
      <c r="AF584" s="18">
        <f t="shared" ca="1" si="496"/>
        <v>1.7422857075450238E-52</v>
      </c>
    </row>
    <row r="585" spans="3:32" x14ac:dyDescent="0.15">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row>
    <row r="586" spans="3:32" x14ac:dyDescent="0.15">
      <c r="C586">
        <v>42</v>
      </c>
      <c r="D586" s="18" t="s">
        <v>12</v>
      </c>
      <c r="E586" s="18">
        <f t="shared" ref="E586:E591" ca="1" si="497">INDIRECT(ADDRESS($C586,$AI$1+E$1))</f>
        <v>105.15</v>
      </c>
      <c r="F586" s="18">
        <f t="shared" ref="F586:AF591" ca="1" si="498">INDIRECT(ADDRESS($C586,$AI$1+F$1))</f>
        <v>1</v>
      </c>
      <c r="G586" s="18">
        <f t="shared" ca="1" si="498"/>
        <v>1</v>
      </c>
      <c r="H586" s="18">
        <f t="shared" ca="1" si="498"/>
        <v>1</v>
      </c>
      <c r="I586" s="18">
        <f t="shared" ca="1" si="498"/>
        <v>1</v>
      </c>
      <c r="J586" s="18">
        <f t="shared" ca="1" si="498"/>
        <v>1</v>
      </c>
      <c r="K586" s="18">
        <f t="shared" ca="1" si="498"/>
        <v>1</v>
      </c>
      <c r="L586" s="18">
        <f t="shared" ca="1" si="498"/>
        <v>1</v>
      </c>
      <c r="M586" s="18">
        <f t="shared" ca="1" si="498"/>
        <v>1</v>
      </c>
      <c r="N586" s="18">
        <f t="shared" ca="1" si="498"/>
        <v>1</v>
      </c>
      <c r="O586" s="18">
        <f t="shared" ca="1" si="498"/>
        <v>1</v>
      </c>
      <c r="P586" s="18">
        <f t="shared" ca="1" si="498"/>
        <v>1</v>
      </c>
      <c r="Q586" s="18">
        <f t="shared" ca="1" si="498"/>
        <v>1</v>
      </c>
      <c r="R586" s="18">
        <f t="shared" ca="1" si="498"/>
        <v>1</v>
      </c>
      <c r="S586" s="18">
        <f t="shared" ca="1" si="498"/>
        <v>1</v>
      </c>
      <c r="T586" s="18">
        <f t="shared" ca="1" si="498"/>
        <v>1</v>
      </c>
      <c r="U586" s="18">
        <f t="shared" ca="1" si="498"/>
        <v>1</v>
      </c>
      <c r="V586" s="18">
        <f t="shared" ca="1" si="498"/>
        <v>1</v>
      </c>
      <c r="W586" s="18">
        <f t="shared" ca="1" si="498"/>
        <v>1</v>
      </c>
      <c r="X586" s="18">
        <f t="shared" ca="1" si="498"/>
        <v>1</v>
      </c>
      <c r="Y586" s="18">
        <f t="shared" ca="1" si="498"/>
        <v>1</v>
      </c>
      <c r="Z586" s="18">
        <f t="shared" ca="1" si="498"/>
        <v>1</v>
      </c>
      <c r="AA586" s="18">
        <f t="shared" ca="1" si="498"/>
        <v>1</v>
      </c>
      <c r="AB586" s="18">
        <f t="shared" ca="1" si="498"/>
        <v>1</v>
      </c>
      <c r="AC586" s="18">
        <f t="shared" ca="1" si="498"/>
        <v>1</v>
      </c>
      <c r="AD586" s="18">
        <f t="shared" ca="1" si="498"/>
        <v>1</v>
      </c>
      <c r="AE586" s="18">
        <f t="shared" ca="1" si="498"/>
        <v>1</v>
      </c>
      <c r="AF586" s="18">
        <f t="shared" ca="1" si="498"/>
        <v>1</v>
      </c>
    </row>
    <row r="587" spans="3:32" x14ac:dyDescent="0.15">
      <c r="C587">
        <v>43</v>
      </c>
      <c r="D587" s="18" t="s">
        <v>13</v>
      </c>
      <c r="E587" s="18">
        <f t="shared" ca="1" si="497"/>
        <v>2369.42</v>
      </c>
      <c r="F587" s="18">
        <f t="shared" ref="F587:T587" ca="1" si="499">INDIRECT(ADDRESS($C587,$AI$1+F$1))</f>
        <v>14260.5</v>
      </c>
      <c r="G587" s="18">
        <f t="shared" ca="1" si="499"/>
        <v>14383.1</v>
      </c>
      <c r="H587" s="18">
        <f t="shared" ca="1" si="499"/>
        <v>14383.1</v>
      </c>
      <c r="I587" s="18">
        <f t="shared" ca="1" si="499"/>
        <v>14383.1</v>
      </c>
      <c r="J587" s="18">
        <f t="shared" ca="1" si="499"/>
        <v>14240.6</v>
      </c>
      <c r="K587" s="18">
        <f t="shared" ca="1" si="499"/>
        <v>14240.6</v>
      </c>
      <c r="L587" s="18">
        <f t="shared" ca="1" si="499"/>
        <v>14240.6</v>
      </c>
      <c r="M587" s="18">
        <f t="shared" ca="1" si="499"/>
        <v>14240.6</v>
      </c>
      <c r="N587" s="18">
        <f t="shared" ca="1" si="499"/>
        <v>10000000000</v>
      </c>
      <c r="O587" s="18">
        <f t="shared" ca="1" si="499"/>
        <v>10000000000</v>
      </c>
      <c r="P587" s="18">
        <f t="shared" ca="1" si="499"/>
        <v>10000000000</v>
      </c>
      <c r="Q587" s="18">
        <f t="shared" ca="1" si="499"/>
        <v>10000000000</v>
      </c>
      <c r="R587" s="18">
        <f t="shared" ca="1" si="499"/>
        <v>10000000000</v>
      </c>
      <c r="S587" s="18">
        <f t="shared" ca="1" si="499"/>
        <v>10000000000</v>
      </c>
      <c r="T587" s="18">
        <f t="shared" ca="1" si="499"/>
        <v>10000000000</v>
      </c>
      <c r="U587" s="18">
        <f t="shared" ca="1" si="498"/>
        <v>10000000000</v>
      </c>
      <c r="V587" s="18">
        <f t="shared" ca="1" si="498"/>
        <v>10000000000</v>
      </c>
      <c r="W587" s="18">
        <f t="shared" ca="1" si="498"/>
        <v>10000000000</v>
      </c>
      <c r="X587" s="18">
        <f t="shared" ca="1" si="498"/>
        <v>10000000000</v>
      </c>
      <c r="Y587" s="18">
        <f t="shared" ca="1" si="498"/>
        <v>10000000000</v>
      </c>
      <c r="Z587" s="18">
        <f t="shared" ca="1" si="498"/>
        <v>10000000000</v>
      </c>
      <c r="AA587" s="18">
        <f t="shared" ca="1" si="498"/>
        <v>10000000000</v>
      </c>
      <c r="AB587" s="18">
        <f t="shared" ca="1" si="498"/>
        <v>10000000000</v>
      </c>
      <c r="AC587" s="18">
        <f t="shared" ca="1" si="498"/>
        <v>10000000000</v>
      </c>
      <c r="AD587" s="18">
        <f t="shared" ca="1" si="498"/>
        <v>10000000000</v>
      </c>
      <c r="AE587" s="18">
        <f t="shared" ca="1" si="498"/>
        <v>10000000000</v>
      </c>
      <c r="AF587" s="18">
        <f t="shared" ca="1" si="498"/>
        <v>10000000000</v>
      </c>
    </row>
    <row r="588" spans="3:32" x14ac:dyDescent="0.15">
      <c r="C588">
        <v>44</v>
      </c>
      <c r="D588" s="18" t="s">
        <v>14</v>
      </c>
      <c r="E588" s="18">
        <f t="shared" ca="1" si="497"/>
        <v>1.0321400000000001</v>
      </c>
      <c r="F588" s="18">
        <f t="shared" ca="1" si="498"/>
        <v>0.98828400000000005</v>
      </c>
      <c r="G588" s="18">
        <f t="shared" ca="1" si="498"/>
        <v>0.99544699999999997</v>
      </c>
      <c r="H588" s="18">
        <f t="shared" ca="1" si="498"/>
        <v>0.99544699999999997</v>
      </c>
      <c r="I588" s="18">
        <f t="shared" ca="1" si="498"/>
        <v>0.99544699999999997</v>
      </c>
      <c r="J588" s="18">
        <f t="shared" ca="1" si="498"/>
        <v>0.99276200000000003</v>
      </c>
      <c r="K588" s="18">
        <f t="shared" ca="1" si="498"/>
        <v>0.99276200000000003</v>
      </c>
      <c r="L588" s="18">
        <f t="shared" ca="1" si="498"/>
        <v>0.99276200000000003</v>
      </c>
      <c r="M588" s="18">
        <f t="shared" ca="1" si="498"/>
        <v>0.99276200000000003</v>
      </c>
      <c r="N588" s="18">
        <f t="shared" ca="1" si="498"/>
        <v>0.94828699999999999</v>
      </c>
      <c r="O588" s="18">
        <f t="shared" ca="1" si="498"/>
        <v>0.94828699999999999</v>
      </c>
      <c r="P588" s="18">
        <f t="shared" ca="1" si="498"/>
        <v>0.94828699999999999</v>
      </c>
      <c r="Q588" s="18">
        <f t="shared" ca="1" si="498"/>
        <v>0.94828699999999999</v>
      </c>
      <c r="R588" s="18">
        <f t="shared" ca="1" si="498"/>
        <v>0.94828699999999999</v>
      </c>
      <c r="S588" s="18">
        <f t="shared" ca="1" si="498"/>
        <v>0.94828699999999999</v>
      </c>
      <c r="T588" s="18">
        <f t="shared" ca="1" si="498"/>
        <v>0.94828699999999999</v>
      </c>
      <c r="U588" s="18">
        <f t="shared" ca="1" si="498"/>
        <v>0.94828699999999999</v>
      </c>
      <c r="V588" s="18">
        <f t="shared" ca="1" si="498"/>
        <v>0.94828699999999999</v>
      </c>
      <c r="W588" s="18">
        <f t="shared" ca="1" si="498"/>
        <v>0.94828699999999999</v>
      </c>
      <c r="X588" s="18">
        <f t="shared" ca="1" si="498"/>
        <v>0.98525200000000002</v>
      </c>
      <c r="Y588" s="18">
        <f t="shared" ca="1" si="498"/>
        <v>0.98525200000000002</v>
      </c>
      <c r="Z588" s="18">
        <f t="shared" ca="1" si="498"/>
        <v>0.98525200000000002</v>
      </c>
      <c r="AA588" s="18">
        <f t="shared" ca="1" si="498"/>
        <v>0.98525200000000002</v>
      </c>
      <c r="AB588" s="18">
        <f t="shared" ca="1" si="498"/>
        <v>0.98525200000000002</v>
      </c>
      <c r="AC588" s="18">
        <f t="shared" ca="1" si="498"/>
        <v>0.98525200000000002</v>
      </c>
      <c r="AD588" s="18">
        <f t="shared" ca="1" si="498"/>
        <v>0.98525200000000002</v>
      </c>
      <c r="AE588" s="18">
        <f t="shared" ca="1" si="498"/>
        <v>0.98525200000000002</v>
      </c>
      <c r="AF588" s="18">
        <f t="shared" ca="1" si="498"/>
        <v>0.98525200000000002</v>
      </c>
    </row>
    <row r="589" spans="3:32" x14ac:dyDescent="0.15">
      <c r="C589">
        <v>45</v>
      </c>
      <c r="D589" s="18" t="s">
        <v>15</v>
      </c>
      <c r="E589" s="18">
        <f t="shared" ca="1" si="497"/>
        <v>5.4420999999999999</v>
      </c>
      <c r="F589" s="18">
        <f t="shared" ca="1" si="498"/>
        <v>6.9610399999999997</v>
      </c>
      <c r="G589" s="18">
        <f t="shared" ca="1" si="498"/>
        <v>6.51356</v>
      </c>
      <c r="H589" s="18">
        <f t="shared" ca="1" si="498"/>
        <v>6.51356</v>
      </c>
      <c r="I589" s="18">
        <f t="shared" ca="1" si="498"/>
        <v>6.51356</v>
      </c>
      <c r="J589" s="18">
        <f t="shared" ca="1" si="498"/>
        <v>7.2202599999999997</v>
      </c>
      <c r="K589" s="18">
        <f t="shared" ca="1" si="498"/>
        <v>7.2202599999999997</v>
      </c>
      <c r="L589" s="18">
        <f t="shared" ca="1" si="498"/>
        <v>7.2202599999999997</v>
      </c>
      <c r="M589" s="18">
        <f t="shared" ca="1" si="498"/>
        <v>7.2202599999999997</v>
      </c>
      <c r="N589" s="18">
        <f t="shared" ca="1" si="498"/>
        <v>6.11137</v>
      </c>
      <c r="O589" s="18">
        <f t="shared" ca="1" si="498"/>
        <v>6.11137</v>
      </c>
      <c r="P589" s="18">
        <f t="shared" ca="1" si="498"/>
        <v>6.11137</v>
      </c>
      <c r="Q589" s="18">
        <f t="shared" ca="1" si="498"/>
        <v>6.11137</v>
      </c>
      <c r="R589" s="18">
        <f t="shared" ca="1" si="498"/>
        <v>6.11137</v>
      </c>
      <c r="S589" s="18">
        <f t="shared" ca="1" si="498"/>
        <v>6.11137</v>
      </c>
      <c r="T589" s="18">
        <f t="shared" ca="1" si="498"/>
        <v>6.11137</v>
      </c>
      <c r="U589" s="18">
        <f t="shared" ca="1" si="498"/>
        <v>6.11137</v>
      </c>
      <c r="V589" s="18">
        <f t="shared" ca="1" si="498"/>
        <v>6.11137</v>
      </c>
      <c r="W589" s="18">
        <f t="shared" ca="1" si="498"/>
        <v>6.11137</v>
      </c>
      <c r="X589" s="18">
        <f t="shared" ca="1" si="498"/>
        <v>5.5907</v>
      </c>
      <c r="Y589" s="18">
        <f t="shared" ca="1" si="498"/>
        <v>5.5907</v>
      </c>
      <c r="Z589" s="18">
        <f t="shared" ca="1" si="498"/>
        <v>5.5907</v>
      </c>
      <c r="AA589" s="18">
        <f t="shared" ca="1" si="498"/>
        <v>5.5907</v>
      </c>
      <c r="AB589" s="18">
        <f t="shared" ca="1" si="498"/>
        <v>5.5907</v>
      </c>
      <c r="AC589" s="18">
        <f t="shared" ca="1" si="498"/>
        <v>5.5907</v>
      </c>
      <c r="AD589" s="18">
        <f t="shared" ca="1" si="498"/>
        <v>5.5907</v>
      </c>
      <c r="AE589" s="18">
        <f t="shared" ca="1" si="498"/>
        <v>5.5907</v>
      </c>
      <c r="AF589" s="18">
        <f t="shared" ca="1" si="498"/>
        <v>5.5907</v>
      </c>
    </row>
    <row r="590" spans="3:32" x14ac:dyDescent="0.15">
      <c r="C590">
        <v>46</v>
      </c>
      <c r="D590" s="18" t="s">
        <v>17</v>
      </c>
      <c r="E590" s="18">
        <f t="shared" ca="1" si="497"/>
        <v>2.8424399999999999</v>
      </c>
      <c r="F590" s="18">
        <f t="shared" ca="1" si="498"/>
        <v>550.75800000000004</v>
      </c>
      <c r="G590" s="18">
        <f t="shared" ca="1" si="498"/>
        <v>556.16099999999994</v>
      </c>
      <c r="H590" s="18">
        <f t="shared" ca="1" si="498"/>
        <v>556.16099999999994</v>
      </c>
      <c r="I590" s="18">
        <f t="shared" ca="1" si="498"/>
        <v>556.16099999999994</v>
      </c>
      <c r="J590" s="18">
        <f t="shared" ca="1" si="498"/>
        <v>550.654</v>
      </c>
      <c r="K590" s="18">
        <f t="shared" ca="1" si="498"/>
        <v>550.654</v>
      </c>
      <c r="L590" s="18">
        <f t="shared" ca="1" si="498"/>
        <v>550.654</v>
      </c>
      <c r="M590" s="18">
        <f t="shared" ca="1" si="498"/>
        <v>550.654</v>
      </c>
      <c r="N590" s="18">
        <f t="shared" ca="1" si="498"/>
        <v>10</v>
      </c>
      <c r="O590" s="18">
        <f t="shared" ca="1" si="498"/>
        <v>10</v>
      </c>
      <c r="P590" s="18">
        <f t="shared" ca="1" si="498"/>
        <v>10</v>
      </c>
      <c r="Q590" s="18">
        <f t="shared" ca="1" si="498"/>
        <v>10</v>
      </c>
      <c r="R590" s="18">
        <f t="shared" ca="1" si="498"/>
        <v>10</v>
      </c>
      <c r="S590" s="18">
        <f t="shared" ca="1" si="498"/>
        <v>10</v>
      </c>
      <c r="T590" s="18">
        <f t="shared" ca="1" si="498"/>
        <v>10</v>
      </c>
      <c r="U590" s="18">
        <f t="shared" ca="1" si="498"/>
        <v>10</v>
      </c>
      <c r="V590" s="18">
        <f t="shared" ca="1" si="498"/>
        <v>10</v>
      </c>
      <c r="W590" s="18">
        <f t="shared" ca="1" si="498"/>
        <v>10</v>
      </c>
      <c r="X590" s="18">
        <f t="shared" ca="1" si="498"/>
        <v>10</v>
      </c>
      <c r="Y590" s="18">
        <f t="shared" ca="1" si="498"/>
        <v>10</v>
      </c>
      <c r="Z590" s="18">
        <f t="shared" ca="1" si="498"/>
        <v>10</v>
      </c>
      <c r="AA590" s="18">
        <f t="shared" ca="1" si="498"/>
        <v>10</v>
      </c>
      <c r="AB590" s="18">
        <f t="shared" ca="1" si="498"/>
        <v>10</v>
      </c>
      <c r="AC590" s="18">
        <f t="shared" ca="1" si="498"/>
        <v>10</v>
      </c>
      <c r="AD590" s="18">
        <f t="shared" ca="1" si="498"/>
        <v>10</v>
      </c>
      <c r="AE590" s="18">
        <f t="shared" ca="1" si="498"/>
        <v>10</v>
      </c>
      <c r="AF590" s="18">
        <f t="shared" ca="1" si="498"/>
        <v>10</v>
      </c>
    </row>
    <row r="591" spans="3:32" x14ac:dyDescent="0.15">
      <c r="C591">
        <v>47</v>
      </c>
      <c r="D591" s="18" t="s">
        <v>18</v>
      </c>
      <c r="E591" s="18">
        <f t="shared" ca="1" si="497"/>
        <v>5.6496700000000004</v>
      </c>
      <c r="F591" s="18">
        <f t="shared" ca="1" si="498"/>
        <v>1.04409</v>
      </c>
      <c r="G591" s="18">
        <f t="shared" ca="1" si="498"/>
        <v>4.1980300000000002</v>
      </c>
      <c r="H591" s="18">
        <f t="shared" ca="1" si="498"/>
        <v>4.1980300000000002</v>
      </c>
      <c r="I591" s="18">
        <f t="shared" ca="1" si="498"/>
        <v>4.1980300000000002</v>
      </c>
      <c r="J591" s="18">
        <f t="shared" ca="1" si="498"/>
        <v>7.5569600000000001</v>
      </c>
      <c r="K591" s="18">
        <f t="shared" ca="1" si="498"/>
        <v>7.5569600000000001</v>
      </c>
      <c r="L591" s="18">
        <f t="shared" ca="1" si="498"/>
        <v>7.5569600000000001</v>
      </c>
      <c r="M591" s="18">
        <f t="shared" ca="1" si="498"/>
        <v>7.5569600000000001</v>
      </c>
      <c r="N591" s="18">
        <f t="shared" ca="1" si="498"/>
        <v>9.3150999999999993</v>
      </c>
      <c r="O591" s="18">
        <f t="shared" ca="1" si="498"/>
        <v>9.3150999999999993</v>
      </c>
      <c r="P591" s="18">
        <f t="shared" ca="1" si="498"/>
        <v>9.3150999999999993</v>
      </c>
      <c r="Q591" s="18">
        <f t="shared" ca="1" si="498"/>
        <v>9.3150999999999993</v>
      </c>
      <c r="R591" s="18">
        <f t="shared" ca="1" si="498"/>
        <v>9.3150999999999993</v>
      </c>
      <c r="S591" s="18">
        <f t="shared" ca="1" si="498"/>
        <v>9.3150999999999993</v>
      </c>
      <c r="T591" s="18">
        <f t="shared" ca="1" si="498"/>
        <v>9.3150999999999993</v>
      </c>
      <c r="U591" s="18">
        <f t="shared" ca="1" si="498"/>
        <v>9.3150999999999993</v>
      </c>
      <c r="V591" s="18">
        <f t="shared" ca="1" si="498"/>
        <v>9.3150999999999993</v>
      </c>
      <c r="W591" s="18">
        <f t="shared" ca="1" si="498"/>
        <v>9.3150999999999993</v>
      </c>
      <c r="X591" s="18">
        <f t="shared" ca="1" si="498"/>
        <v>17.206</v>
      </c>
      <c r="Y591" s="18">
        <f t="shared" ca="1" si="498"/>
        <v>17.206</v>
      </c>
      <c r="Z591" s="18">
        <f t="shared" ca="1" si="498"/>
        <v>17.206</v>
      </c>
      <c r="AA591" s="18">
        <f t="shared" ca="1" si="498"/>
        <v>17.206</v>
      </c>
      <c r="AB591" s="18">
        <f t="shared" ca="1" si="498"/>
        <v>17.206</v>
      </c>
      <c r="AC591" s="18">
        <f t="shared" ca="1" si="498"/>
        <v>17.206</v>
      </c>
      <c r="AD591" s="18">
        <f t="shared" ca="1" si="498"/>
        <v>17.206</v>
      </c>
      <c r="AE591" s="18">
        <f t="shared" ca="1" si="498"/>
        <v>17.206</v>
      </c>
      <c r="AF591" s="18">
        <f t="shared" ca="1" si="498"/>
        <v>17.206</v>
      </c>
    </row>
    <row r="592" spans="3:32" x14ac:dyDescent="0.15">
      <c r="D592" s="18"/>
    </row>
    <row r="593" spans="4:32" x14ac:dyDescent="0.15">
      <c r="D593" s="18" t="s">
        <v>370</v>
      </c>
      <c r="E593" s="18">
        <f t="shared" ref="E593:AF593" ca="1" si="500">(SQRT((E2*$B$2*1000)^2+(E3*$B$6)^2)-E3*$B$6)/E3-E591*$B$1</f>
        <v>3268.2569333365964</v>
      </c>
      <c r="F593" s="18">
        <f t="shared" ca="1" si="500"/>
        <v>3070.2209435531017</v>
      </c>
      <c r="G593" s="18">
        <f t="shared" ca="1" si="500"/>
        <v>-888.57004844550602</v>
      </c>
      <c r="H593" s="18">
        <f t="shared" ca="1" si="500"/>
        <v>-733.38552298421337</v>
      </c>
      <c r="I593" s="18">
        <f t="shared" ca="1" si="500"/>
        <v>-634.50687259145161</v>
      </c>
      <c r="J593" s="18">
        <f t="shared" ca="1" si="500"/>
        <v>-3659.0551369636914</v>
      </c>
      <c r="K593" s="18">
        <f t="shared" ca="1" si="500"/>
        <v>-3659.0551369636914</v>
      </c>
      <c r="L593" s="18">
        <f t="shared" ca="1" si="500"/>
        <v>-3659.0551369636914</v>
      </c>
      <c r="M593" s="18">
        <f t="shared" ca="1" si="500"/>
        <v>-3917.45457155243</v>
      </c>
      <c r="N593" s="18">
        <f t="shared" ca="1" si="500"/>
        <v>-5475.6136508292821</v>
      </c>
      <c r="O593" s="18">
        <f t="shared" ca="1" si="500"/>
        <v>-5689.1106320927465</v>
      </c>
      <c r="P593" s="18">
        <f t="shared" ca="1" si="500"/>
        <v>-5475.6136508292821</v>
      </c>
      <c r="Q593" s="18">
        <f t="shared" ca="1" si="500"/>
        <v>-5657.5030347305601</v>
      </c>
      <c r="R593" s="18">
        <f t="shared" ca="1" si="500"/>
        <v>-5475.6136508292821</v>
      </c>
      <c r="S593" s="18">
        <f t="shared" ca="1" si="500"/>
        <v>-5634.0472292247332</v>
      </c>
      <c r="T593" s="18">
        <f t="shared" ca="1" si="500"/>
        <v>-5475.6136508292821</v>
      </c>
      <c r="U593" s="18">
        <f t="shared" ca="1" si="500"/>
        <v>-5615.9498792485629</v>
      </c>
      <c r="V593" s="18">
        <f t="shared" ca="1" si="500"/>
        <v>-5966.1109369431242</v>
      </c>
      <c r="W593" s="18">
        <f t="shared" ca="1" si="500"/>
        <v>-5601.5630422735885</v>
      </c>
      <c r="X593" s="18">
        <f t="shared" ca="1" si="500"/>
        <v>-13628.708158127902</v>
      </c>
      <c r="Y593" s="18">
        <f t="shared" ca="1" si="500"/>
        <v>-13955.926052076786</v>
      </c>
      <c r="Z593" s="18">
        <f t="shared" ca="1" si="500"/>
        <v>-14037.595609267313</v>
      </c>
      <c r="AA593" s="18">
        <f t="shared" ca="1" si="500"/>
        <v>-14109.607490350629</v>
      </c>
      <c r="AB593" s="18">
        <f t="shared" ca="1" si="500"/>
        <v>-14006.191139190913</v>
      </c>
      <c r="AC593" s="18">
        <f t="shared" ca="1" si="500"/>
        <v>-14074.698581788783</v>
      </c>
      <c r="AD593" s="18">
        <f t="shared" ca="1" si="500"/>
        <v>-13979.266125294287</v>
      </c>
      <c r="AE593" s="18">
        <f t="shared" ca="1" si="500"/>
        <v>-14044.514057028679</v>
      </c>
      <c r="AF593" s="18">
        <f t="shared" ca="1" si="500"/>
        <v>-13878.356690380577</v>
      </c>
    </row>
    <row r="594" spans="4:32" x14ac:dyDescent="0.15">
      <c r="D594" s="18" t="s">
        <v>371</v>
      </c>
      <c r="E594" s="18">
        <f ca="1">MAX(E586,E593*E588)</f>
        <v>3373.2987111740349</v>
      </c>
      <c r="F594" s="18">
        <f t="shared" ref="F594:AF594" ca="1" si="501">MAX(F586,F593*F588)</f>
        <v>3034.2502349784336</v>
      </c>
      <c r="G594" s="18">
        <f t="shared" ca="1" si="501"/>
        <v>1</v>
      </c>
      <c r="H594" s="18">
        <f t="shared" ca="1" si="501"/>
        <v>1</v>
      </c>
      <c r="I594" s="18">
        <f t="shared" ca="1" si="501"/>
        <v>1</v>
      </c>
      <c r="J594" s="18">
        <f t="shared" ca="1" si="501"/>
        <v>1</v>
      </c>
      <c r="K594" s="18">
        <f t="shared" ca="1" si="501"/>
        <v>1</v>
      </c>
      <c r="L594" s="18">
        <f t="shared" ca="1" si="501"/>
        <v>1</v>
      </c>
      <c r="M594" s="18">
        <f t="shared" ca="1" si="501"/>
        <v>1</v>
      </c>
      <c r="N594" s="18">
        <f t="shared" ca="1" si="501"/>
        <v>1</v>
      </c>
      <c r="O594" s="18">
        <f t="shared" ca="1" si="501"/>
        <v>1</v>
      </c>
      <c r="P594" s="18">
        <f t="shared" ca="1" si="501"/>
        <v>1</v>
      </c>
      <c r="Q594" s="18">
        <f t="shared" ca="1" si="501"/>
        <v>1</v>
      </c>
      <c r="R594" s="18">
        <f t="shared" ca="1" si="501"/>
        <v>1</v>
      </c>
      <c r="S594" s="18">
        <f t="shared" ca="1" si="501"/>
        <v>1</v>
      </c>
      <c r="T594" s="18">
        <f t="shared" ca="1" si="501"/>
        <v>1</v>
      </c>
      <c r="U594" s="18">
        <f t="shared" ca="1" si="501"/>
        <v>1</v>
      </c>
      <c r="V594" s="18">
        <f t="shared" ca="1" si="501"/>
        <v>1</v>
      </c>
      <c r="W594" s="18">
        <f t="shared" ca="1" si="501"/>
        <v>1</v>
      </c>
      <c r="X594" s="18">
        <f t="shared" ca="1" si="501"/>
        <v>1</v>
      </c>
      <c r="Y594" s="18">
        <f t="shared" ca="1" si="501"/>
        <v>1</v>
      </c>
      <c r="Z594" s="18">
        <f t="shared" ca="1" si="501"/>
        <v>1</v>
      </c>
      <c r="AA594" s="18">
        <f t="shared" ca="1" si="501"/>
        <v>1</v>
      </c>
      <c r="AB594" s="18">
        <f t="shared" ca="1" si="501"/>
        <v>1</v>
      </c>
      <c r="AC594" s="18">
        <f t="shared" ca="1" si="501"/>
        <v>1</v>
      </c>
      <c r="AD594" s="18">
        <f t="shared" ca="1" si="501"/>
        <v>1</v>
      </c>
      <c r="AE594" s="18">
        <f t="shared" ca="1" si="501"/>
        <v>1</v>
      </c>
      <c r="AF594" s="18">
        <f t="shared" ca="1" si="501"/>
        <v>1</v>
      </c>
    </row>
    <row r="595" spans="4:32" x14ac:dyDescent="0.15">
      <c r="D595" s="18" t="s">
        <v>372</v>
      </c>
      <c r="E595" s="18">
        <f ca="1">MAX(E587,E593*E588)</f>
        <v>3373.2987111740349</v>
      </c>
      <c r="F595" s="18">
        <f t="shared" ref="F595:AF595" ca="1" si="502">MAX(F587,F593*F588)</f>
        <v>14260.5</v>
      </c>
      <c r="G595" s="18">
        <f t="shared" ca="1" si="502"/>
        <v>14383.1</v>
      </c>
      <c r="H595" s="18">
        <f t="shared" ca="1" si="502"/>
        <v>14383.1</v>
      </c>
      <c r="I595" s="18">
        <f t="shared" ca="1" si="502"/>
        <v>14383.1</v>
      </c>
      <c r="J595" s="18">
        <f t="shared" ca="1" si="502"/>
        <v>14240.6</v>
      </c>
      <c r="K595" s="18">
        <f t="shared" ca="1" si="502"/>
        <v>14240.6</v>
      </c>
      <c r="L595" s="18">
        <f t="shared" ca="1" si="502"/>
        <v>14240.6</v>
      </c>
      <c r="M595" s="18">
        <f t="shared" ca="1" si="502"/>
        <v>14240.6</v>
      </c>
      <c r="N595" s="18">
        <f t="shared" ca="1" si="502"/>
        <v>10000000000</v>
      </c>
      <c r="O595" s="18">
        <f t="shared" ca="1" si="502"/>
        <v>10000000000</v>
      </c>
      <c r="P595" s="18">
        <f t="shared" ca="1" si="502"/>
        <v>10000000000</v>
      </c>
      <c r="Q595" s="18">
        <f t="shared" ca="1" si="502"/>
        <v>10000000000</v>
      </c>
      <c r="R595" s="18">
        <f t="shared" ca="1" si="502"/>
        <v>10000000000</v>
      </c>
      <c r="S595" s="18">
        <f t="shared" ca="1" si="502"/>
        <v>10000000000</v>
      </c>
      <c r="T595" s="18">
        <f t="shared" ca="1" si="502"/>
        <v>10000000000</v>
      </c>
      <c r="U595" s="18">
        <f t="shared" ca="1" si="502"/>
        <v>10000000000</v>
      </c>
      <c r="V595" s="18">
        <f t="shared" ca="1" si="502"/>
        <v>10000000000</v>
      </c>
      <c r="W595" s="18">
        <f t="shared" ca="1" si="502"/>
        <v>10000000000</v>
      </c>
      <c r="X595" s="18">
        <f t="shared" ca="1" si="502"/>
        <v>10000000000</v>
      </c>
      <c r="Y595" s="18">
        <f t="shared" ca="1" si="502"/>
        <v>10000000000</v>
      </c>
      <c r="Z595" s="18">
        <f t="shared" ca="1" si="502"/>
        <v>10000000000</v>
      </c>
      <c r="AA595" s="18">
        <f t="shared" ca="1" si="502"/>
        <v>10000000000</v>
      </c>
      <c r="AB595" s="18">
        <f t="shared" ca="1" si="502"/>
        <v>10000000000</v>
      </c>
      <c r="AC595" s="18">
        <f t="shared" ca="1" si="502"/>
        <v>10000000000</v>
      </c>
      <c r="AD595" s="18">
        <f t="shared" ca="1" si="502"/>
        <v>10000000000</v>
      </c>
      <c r="AE595" s="18">
        <f t="shared" ca="1" si="502"/>
        <v>10000000000</v>
      </c>
      <c r="AF595" s="18">
        <f t="shared" ca="1" si="502"/>
        <v>10000000000</v>
      </c>
    </row>
    <row r="596" spans="4:32" x14ac:dyDescent="0.15">
      <c r="D596" s="18"/>
    </row>
    <row r="597" spans="4:32" x14ac:dyDescent="0.15">
      <c r="D597" s="18" t="s">
        <v>416</v>
      </c>
    </row>
    <row r="598" spans="4:32" x14ac:dyDescent="0.15">
      <c r="D598" s="18">
        <f>D9</f>
        <v>1.1294999999999999E-2</v>
      </c>
      <c r="E598" s="18">
        <f ca="1">E505*0.5*(TANH(E$589*($D598/E$594-1))+1)+Secondary!F13*0.5*(TANH(E$590*(1-$D598/E$595))+1)</f>
        <v>1.7660631612269722E-7</v>
      </c>
      <c r="F598" s="18">
        <f ca="1">F505*0.5*(TANH(F$589*($D598/F$594-1))+1)+Secondary!G13*0.5*(TANH(F$590*(1-$D598/F$595))+1)</f>
        <v>1.9465473608436989E-7</v>
      </c>
      <c r="G598" s="18">
        <f ca="1">G505*0.5*(TANH(G$589*($D598/G$594-1))+1)+Secondary!H13*0.5*(TANH(G$590*(1-$D598/G$595))+1)</f>
        <v>1.0858545033039657E-8</v>
      </c>
      <c r="H598" s="18">
        <f ca="1">H505*0.5*(TANH(H$589*($D598/H$594-1))+1)+Secondary!I13*0.5*(TANH(H$590*(1-$D598/H$595))+1)</f>
        <v>6.389829369206414E-9</v>
      </c>
      <c r="I598" s="18">
        <f ca="1">I505*0.5*(TANH(I$589*($D598/I$594-1))+1)+Secondary!J13*0.5*(TANH(I$590*(1-$D598/I$595))+1)</f>
        <v>5.7521415410000898E-8</v>
      </c>
      <c r="J598" s="18">
        <f ca="1">J505*0.5*(TANH(J$589*($D598/J$594-1))+1)+Secondary!K13*0.5*(TANH(J$590*(1-$D598/J$595))+1)</f>
        <v>9.1425779671810596E-8</v>
      </c>
      <c r="K598" s="18">
        <f ca="1">K505*0.5*(TANH(K$589*($D598/K$594-1))+1)+Secondary!L13*0.5*(TANH(K$590*(1-$D598/K$595))+1)</f>
        <v>4.3852092169273609E-7</v>
      </c>
      <c r="L598" s="18">
        <f ca="1">L505*0.5*(TANH(L$589*($D598/L$594-1))+1)+Secondary!M13*0.5*(TANH(L$590*(1-$D598/L$595))+1)</f>
        <v>9.9287588351497931E-8</v>
      </c>
      <c r="M598" s="18">
        <f t="shared" ref="M598:AF598" ca="1" si="503">M505*0.5*(TANH(M$589*($D598/M$594-1))+1)</f>
        <v>7.9212253793195159E-42</v>
      </c>
      <c r="N598" s="18">
        <f t="shared" ca="1" si="503"/>
        <v>9.1319425058843741E-48</v>
      </c>
      <c r="O598" s="18">
        <f t="shared" ca="1" si="503"/>
        <v>1.3426294856338055E-48</v>
      </c>
      <c r="P598" s="18">
        <f t="shared" ca="1" si="503"/>
        <v>1.0220969578732716E-47</v>
      </c>
      <c r="Q598" s="18">
        <f t="shared" ca="1" si="503"/>
        <v>1.3075138478899315E-48</v>
      </c>
      <c r="R598" s="18">
        <f t="shared" ca="1" si="503"/>
        <v>6.4467010843538349E-48</v>
      </c>
      <c r="S598" s="18">
        <f t="shared" ca="1" si="503"/>
        <v>1.2190722675803022E-49</v>
      </c>
      <c r="T598" s="18">
        <f t="shared" ca="1" si="503"/>
        <v>7.9389171763172436E-49</v>
      </c>
      <c r="U598" s="18">
        <f t="shared" ca="1" si="503"/>
        <v>5.0329244955299895E-50</v>
      </c>
      <c r="V598" s="18">
        <f t="shared" ca="1" si="503"/>
        <v>1.3947111761642247E-49</v>
      </c>
      <c r="W598" s="18">
        <f t="shared" ca="1" si="503"/>
        <v>3.9290000711840317E-50</v>
      </c>
      <c r="X598" s="18">
        <f t="shared" ca="1" si="503"/>
        <v>8.2745076282633459E-56</v>
      </c>
      <c r="Y598" s="18">
        <f t="shared" ca="1" si="503"/>
        <v>7.5903499904439134E-57</v>
      </c>
      <c r="Z598" s="18">
        <f t="shared" ca="1" si="503"/>
        <v>2.0243164577186172E-56</v>
      </c>
      <c r="AA598" s="18">
        <f t="shared" ca="1" si="503"/>
        <v>1.2817678025862986E-56</v>
      </c>
      <c r="AB598" s="18">
        <f t="shared" ca="1" si="503"/>
        <v>2.8924848549826349E-56</v>
      </c>
      <c r="AC598" s="18">
        <f t="shared" ca="1" si="503"/>
        <v>3.5917664040514215E-56</v>
      </c>
      <c r="AD598" s="18">
        <f t="shared" ca="1" si="503"/>
        <v>5.8652469398700962E-55</v>
      </c>
      <c r="AE598" s="18">
        <f t="shared" ca="1" si="503"/>
        <v>6.2273671135998815E-57</v>
      </c>
      <c r="AF598" s="18">
        <f t="shared" ca="1" si="503"/>
        <v>2.8237729653412706E-56</v>
      </c>
    </row>
    <row r="599" spans="4:32" x14ac:dyDescent="0.15">
      <c r="D599" s="18">
        <f t="shared" ref="D599:D662" si="504">D10</f>
        <v>1.4219000000000001E-2</v>
      </c>
      <c r="E599" s="18">
        <f ca="1">E506*0.5*(TANH(E$589*($D599/E$594-1))+1)+Secondary!F14*0.5*(TANH(E$590*(1-$D599/E$595))+1)</f>
        <v>1.6572112440567288E-7</v>
      </c>
      <c r="F599" s="18">
        <f ca="1">F506*0.5*(TANH(F$589*($D599/F$594-1))+1)+Secondary!G14*0.5*(TANH(F$590*(1-$D599/F$595))+1)</f>
        <v>1.6809373464331799E-7</v>
      </c>
      <c r="G599" s="18">
        <f ca="1">G506*0.5*(TANH(G$589*($D599/G$594-1))+1)+Secondary!H14*0.5*(TANH(G$590*(1-$D599/G$595))+1)</f>
        <v>1.0402943680349533E-8</v>
      </c>
      <c r="H599" s="18">
        <f ca="1">H506*0.5*(TANH(H$589*($D599/H$594-1))+1)+Secondary!I14*0.5*(TANH(H$590*(1-$D599/H$595))+1)</f>
        <v>5.8726724280302969E-9</v>
      </c>
      <c r="I599" s="18">
        <f ca="1">I506*0.5*(TANH(I$589*($D599/I$594-1))+1)+Secondary!J14*0.5*(TANH(I$590*(1-$D599/I$595))+1)</f>
        <v>5.225391431443997E-8</v>
      </c>
      <c r="J599" s="18">
        <f ca="1">J506*0.5*(TANH(J$589*($D599/J$594-1))+1)+Secondary!K14*0.5*(TANH(J$590*(1-$D599/J$595))+1)</f>
        <v>7.8865245801857173E-8</v>
      </c>
      <c r="K599" s="18">
        <f ca="1">K506*0.5*(TANH(K$589*($D599/K$594-1))+1)+Secondary!L14*0.5*(TANH(K$590*(1-$D599/K$595))+1)</f>
        <v>3.3487515527873323E-7</v>
      </c>
      <c r="L599" s="18">
        <f ca="1">L506*0.5*(TANH(L$589*($D599/L$594-1))+1)+Secondary!M14*0.5*(TANH(L$590*(1-$D599/L$595))+1)</f>
        <v>7.3386260639063565E-8</v>
      </c>
      <c r="M599" s="18">
        <f t="shared" ref="M599:AF599" ca="1" si="505">M506*0.5*(TANH(M$589*($D599/M$594-1))+1)</f>
        <v>8.2628529156912092E-42</v>
      </c>
      <c r="N599" s="18">
        <f t="shared" ca="1" si="505"/>
        <v>9.4642115351152042E-48</v>
      </c>
      <c r="O599" s="18">
        <f t="shared" ca="1" si="505"/>
        <v>1.3914815441650048E-48</v>
      </c>
      <c r="P599" s="18">
        <f t="shared" ca="1" si="505"/>
        <v>1.0592863321009985E-47</v>
      </c>
      <c r="Q599" s="18">
        <f t="shared" ca="1" si="505"/>
        <v>1.3550882200535951E-48</v>
      </c>
      <c r="R599" s="18">
        <f t="shared" ca="1" si="505"/>
        <v>6.6812667082996008E-48</v>
      </c>
      <c r="S599" s="18">
        <f t="shared" ca="1" si="505"/>
        <v>1.2634286637261517E-49</v>
      </c>
      <c r="T599" s="18">
        <f t="shared" ca="1" si="505"/>
        <v>8.2277776615599692E-49</v>
      </c>
      <c r="U599" s="18">
        <f t="shared" ca="1" si="505"/>
        <v>5.2160493295856192E-50</v>
      </c>
      <c r="V599" s="18">
        <f t="shared" ca="1" si="505"/>
        <v>1.4454582612576546E-49</v>
      </c>
      <c r="W599" s="18">
        <f t="shared" ca="1" si="505"/>
        <v>4.07195821309989E-50</v>
      </c>
      <c r="X599" s="18">
        <f t="shared" ca="1" si="505"/>
        <v>8.5495041104434931E-56</v>
      </c>
      <c r="Y599" s="18">
        <f t="shared" ca="1" si="505"/>
        <v>7.8426090316408733E-57</v>
      </c>
      <c r="Z599" s="18">
        <f t="shared" ca="1" si="505"/>
        <v>2.0915929526812292E-56</v>
      </c>
      <c r="AA599" s="18">
        <f t="shared" ca="1" si="505"/>
        <v>1.3243663033524672E-56</v>
      </c>
      <c r="AB599" s="18">
        <f t="shared" ca="1" si="505"/>
        <v>2.9886142188087355E-56</v>
      </c>
      <c r="AC599" s="18">
        <f t="shared" ca="1" si="505"/>
        <v>3.71113582578244E-56</v>
      </c>
      <c r="AD599" s="18">
        <f t="shared" ca="1" si="505"/>
        <v>6.0601736387404393E-55</v>
      </c>
      <c r="AE599" s="18">
        <f t="shared" ca="1" si="505"/>
        <v>6.4343285804736677E-57</v>
      </c>
      <c r="AF599" s="18">
        <f t="shared" ca="1" si="505"/>
        <v>2.9176187593335243E-56</v>
      </c>
    </row>
    <row r="600" spans="4:32" x14ac:dyDescent="0.15">
      <c r="D600" s="18">
        <f t="shared" si="504"/>
        <v>1.7901E-2</v>
      </c>
      <c r="E600" s="18">
        <f ca="1">E507*0.5*(TANH(E$589*($D600/E$594-1))+1)+Secondary!F15*0.5*(TANH(E$590*(1-$D600/E$595))+1)</f>
        <v>1.5576008164708485E-7</v>
      </c>
      <c r="F600" s="18">
        <f ca="1">F507*0.5*(TANH(F$589*($D600/F$594-1))+1)+Secondary!G15*0.5*(TANH(F$590*(1-$D600/F$595))+1)</f>
        <v>1.4767617787684682E-7</v>
      </c>
      <c r="G600" s="18">
        <f ca="1">G507*0.5*(TANH(G$589*($D600/G$594-1))+1)+Secondary!H15*0.5*(TANH(G$590*(1-$D600/G$595))+1)</f>
        <v>9.9665133703626162E-9</v>
      </c>
      <c r="H600" s="18">
        <f ca="1">H507*0.5*(TANH(H$589*($D600/H$594-1))+1)+Secondary!I15*0.5*(TANH(H$590*(1-$D600/H$595))+1)</f>
        <v>5.3906703016588884E-9</v>
      </c>
      <c r="I600" s="18">
        <f ca="1">I507*0.5*(TANH(I$589*($D600/I$594-1))+1)+Secondary!J15*0.5*(TANH(I$590*(1-$D600/I$595))+1)</f>
        <v>4.7106569036014515E-8</v>
      </c>
      <c r="J600" s="18">
        <f ca="1">J507*0.5*(TANH(J$589*($D600/J$594-1))+1)+Secondary!K15*0.5*(TANH(J$590*(1-$D600/J$595))+1)</f>
        <v>6.7833216176382778E-8</v>
      </c>
      <c r="K600" s="18">
        <f ca="1">K507*0.5*(TANH(K$589*($D600/K$594-1))+1)+Secondary!L15*0.5*(TANH(K$590*(1-$D600/K$595))+1)</f>
        <v>2.5352787137004305E-7</v>
      </c>
      <c r="L600" s="18">
        <f ca="1">L507*0.5*(TANH(L$589*($D600/L$594-1))+1)+Secondary!M15*0.5*(TANH(L$590*(1-$D600/L$595))+1)</f>
        <v>5.3213461369653714E-8</v>
      </c>
      <c r="M600" s="18">
        <f t="shared" ref="M600:AF600" ca="1" si="506">M507*0.5*(TANH(M$589*($D600/M$594-1))+1)</f>
        <v>8.7140774358015508E-42</v>
      </c>
      <c r="N600" s="18">
        <f t="shared" ca="1" si="506"/>
        <v>9.8998666321247964E-48</v>
      </c>
      <c r="O600" s="18">
        <f t="shared" ca="1" si="506"/>
        <v>1.455534002910291E-48</v>
      </c>
      <c r="P600" s="18">
        <f t="shared" ca="1" si="506"/>
        <v>1.1080472430843988E-47</v>
      </c>
      <c r="Q600" s="18">
        <f t="shared" ca="1" si="506"/>
        <v>1.4174654386258597E-48</v>
      </c>
      <c r="R600" s="18">
        <f t="shared" ca="1" si="506"/>
        <v>6.9888178248801164E-48</v>
      </c>
      <c r="S600" s="18">
        <f t="shared" ca="1" si="506"/>
        <v>1.3215866277741834E-49</v>
      </c>
      <c r="T600" s="18">
        <f t="shared" ca="1" si="506"/>
        <v>8.6065175789784623E-49</v>
      </c>
      <c r="U600" s="18">
        <f t="shared" ca="1" si="506"/>
        <v>5.4561537669892167E-50</v>
      </c>
      <c r="V600" s="18">
        <f t="shared" ca="1" si="506"/>
        <v>1.5119953880733775E-49</v>
      </c>
      <c r="W600" s="18">
        <f t="shared" ca="1" si="506"/>
        <v>4.2593980243379516E-50</v>
      </c>
      <c r="X600" s="18">
        <f t="shared" ca="1" si="506"/>
        <v>8.9088260864915565E-56</v>
      </c>
      <c r="Y600" s="18">
        <f t="shared" ca="1" si="506"/>
        <v>8.1722213093967034E-57</v>
      </c>
      <c r="Z600" s="18">
        <f t="shared" ca="1" si="506"/>
        <v>2.1794992519411529E-56</v>
      </c>
      <c r="AA600" s="18">
        <f t="shared" ca="1" si="506"/>
        <v>1.3800272969897363E-56</v>
      </c>
      <c r="AB600" s="18">
        <f t="shared" ca="1" si="506"/>
        <v>3.1142208908779487E-56</v>
      </c>
      <c r="AC600" s="18">
        <f t="shared" ca="1" si="506"/>
        <v>3.867108935905125E-56</v>
      </c>
      <c r="AD600" s="18">
        <f t="shared" ca="1" si="506"/>
        <v>6.3148730674516512E-55</v>
      </c>
      <c r="AE600" s="18">
        <f t="shared" ca="1" si="506"/>
        <v>6.7047531435396387E-57</v>
      </c>
      <c r="AF600" s="18">
        <f t="shared" ca="1" si="506"/>
        <v>3.0402416236035032E-56</v>
      </c>
    </row>
    <row r="601" spans="4:32" x14ac:dyDescent="0.15">
      <c r="D601" s="18">
        <f t="shared" si="504"/>
        <v>2.2536E-2</v>
      </c>
      <c r="E601" s="18">
        <f ca="1">E508*0.5*(TANH(E$589*($D601/E$594-1))+1)+Secondary!F16*0.5*(TANH(E$590*(1-$D601/E$595))+1)</f>
        <v>1.4670571468125927E-7</v>
      </c>
      <c r="F601" s="18">
        <f ca="1">F508*0.5*(TANH(F$589*($D601/F$594-1))+1)+Secondary!G16*0.5*(TANH(F$590*(1-$D601/F$595))+1)</f>
        <v>1.320245977948255E-7</v>
      </c>
      <c r="G601" s="18">
        <f ca="1">G508*0.5*(TANH(G$589*($D601/G$594-1))+1)+Secondary!H16*0.5*(TANH(G$590*(1-$D601/G$595))+1)</f>
        <v>9.5484266491951864E-9</v>
      </c>
      <c r="H601" s="18">
        <f ca="1">H508*0.5*(TANH(H$589*($D601/H$594-1))+1)+Secondary!I16*0.5*(TANH(H$590*(1-$D601/H$595))+1)</f>
        <v>4.9418258558871449E-9</v>
      </c>
      <c r="I601" s="18">
        <f ca="1">I508*0.5*(TANH(I$589*($D601/I$594-1))+1)+Secondary!J16*0.5*(TANH(I$590*(1-$D601/I$595))+1)</f>
        <v>4.2046406717806353E-8</v>
      </c>
      <c r="J601" s="18">
        <f ca="1">J508*0.5*(TANH(J$589*($D601/J$594-1))+1)+Secondary!K16*0.5*(TANH(J$590*(1-$D601/J$595))+1)</f>
        <v>5.8109109002961055E-8</v>
      </c>
      <c r="K601" s="18">
        <f ca="1">K508*0.5*(TANH(K$589*($D601/K$594-1))+1)+Secondary!L16*0.5*(TANH(K$590*(1-$D601/K$595))+1)</f>
        <v>1.8952670027317246E-7</v>
      </c>
      <c r="L601" s="18">
        <f ca="1">L508*0.5*(TANH(L$589*($D601/L$594-1))+1)+Secondary!M16*0.5*(TANH(L$590*(1-$D601/L$595))+1)</f>
        <v>3.7598386295473945E-8</v>
      </c>
      <c r="M601" s="18">
        <f t="shared" ref="M601:AF601" ca="1" si="507">M508*0.5*(TANH(M$589*($D601/M$594-1))+1)</f>
        <v>9.3172870572318523E-42</v>
      </c>
      <c r="N601" s="18">
        <f t="shared" ca="1" si="507"/>
        <v>1.0476904504037099E-47</v>
      </c>
      <c r="O601" s="18">
        <f t="shared" ca="1" si="507"/>
        <v>1.5403733510871774E-48</v>
      </c>
      <c r="P601" s="18">
        <f t="shared" ca="1" si="507"/>
        <v>1.1726324912816239E-47</v>
      </c>
      <c r="Q601" s="18">
        <f t="shared" ca="1" si="507"/>
        <v>1.5000858831385572E-48</v>
      </c>
      <c r="R601" s="18">
        <f t="shared" ca="1" si="507"/>
        <v>7.3961782479656438E-48</v>
      </c>
      <c r="S601" s="18">
        <f t="shared" ca="1" si="507"/>
        <v>1.3986185469592815E-49</v>
      </c>
      <c r="T601" s="18">
        <f t="shared" ca="1" si="507"/>
        <v>9.108169646787934E-49</v>
      </c>
      <c r="U601" s="18">
        <f t="shared" ca="1" si="507"/>
        <v>5.774179096432249E-50</v>
      </c>
      <c r="V601" s="18">
        <f t="shared" ca="1" si="507"/>
        <v>1.6001257528582322E-49</v>
      </c>
      <c r="W601" s="18">
        <f t="shared" ca="1" si="507"/>
        <v>4.5076675214130275E-50</v>
      </c>
      <c r="X601" s="18">
        <f t="shared" ca="1" si="507"/>
        <v>9.3826977277340785E-56</v>
      </c>
      <c r="Y601" s="18">
        <f t="shared" ca="1" si="507"/>
        <v>8.6069119790756947E-57</v>
      </c>
      <c r="Z601" s="18">
        <f t="shared" ca="1" si="507"/>
        <v>2.2954295455671647E-56</v>
      </c>
      <c r="AA601" s="18">
        <f t="shared" ca="1" si="507"/>
        <v>1.4534326774215073E-56</v>
      </c>
      <c r="AB601" s="18">
        <f t="shared" ca="1" si="507"/>
        <v>3.2798702076268983E-56</v>
      </c>
      <c r="AC601" s="18">
        <f t="shared" ca="1" si="507"/>
        <v>4.07280532753288E-56</v>
      </c>
      <c r="AD601" s="18">
        <f t="shared" ca="1" si="507"/>
        <v>6.6507691299625665E-55</v>
      </c>
      <c r="AE601" s="18">
        <f t="shared" ca="1" si="507"/>
        <v>7.0613874178546812E-57</v>
      </c>
      <c r="AF601" s="18">
        <f t="shared" ca="1" si="507"/>
        <v>3.2019559138041139E-56</v>
      </c>
    </row>
    <row r="602" spans="4:32" x14ac:dyDescent="0.15">
      <c r="D602" s="18">
        <f t="shared" si="504"/>
        <v>2.8371E-2</v>
      </c>
      <c r="E602" s="18">
        <f ca="1">E509*0.5*(TANH(E$589*($D602/E$594-1))+1)+Secondary!F17*0.5*(TANH(E$590*(1-$D602/E$595))+1)</f>
        <v>1.3855109972462964E-7</v>
      </c>
      <c r="F602" s="18">
        <f ca="1">F509*0.5*(TANH(F$589*($D602/F$594-1))+1)+Secondary!G17*0.5*(TANH(F$590*(1-$D602/F$595))+1)</f>
        <v>1.2007073947703408E-7</v>
      </c>
      <c r="G602" s="18">
        <f ca="1">G509*0.5*(TANH(G$589*($D602/G$594-1))+1)+Secondary!H17*0.5*(TANH(G$590*(1-$D602/G$595))+1)</f>
        <v>9.1478823099948241E-9</v>
      </c>
      <c r="H602" s="18">
        <f ca="1">H509*0.5*(TANH(H$589*($D602/H$594-1))+1)+Secondary!I17*0.5*(TANH(H$590*(1-$D602/H$595))+1)</f>
        <v>4.5242477464898128E-9</v>
      </c>
      <c r="I602" s="18">
        <f ca="1">I509*0.5*(TANH(I$589*($D602/I$594-1))+1)+Secondary!J17*0.5*(TANH(I$590*(1-$D602/I$595))+1)</f>
        <v>3.7058600404581978E-8</v>
      </c>
      <c r="J602" s="18">
        <f ca="1">J509*0.5*(TANH(J$589*($D602/J$594-1))+1)+Secondary!K17*0.5*(TANH(J$590*(1-$D602/J$595))+1)</f>
        <v>4.9502046826819694E-8</v>
      </c>
      <c r="K602" s="18">
        <f ca="1">K509*0.5*(TANH(K$589*($D602/K$594-1))+1)+Secondary!L17*0.5*(TANH(K$590*(1-$D602/K$595))+1)</f>
        <v>1.3914396147696357E-7</v>
      </c>
      <c r="L602" s="18">
        <f ca="1">L509*0.5*(TANH(L$589*($D602/L$594-1))+1)+Secondary!M17*0.5*(TANH(L$590*(1-$D602/L$595))+1)</f>
        <v>2.5694678013645363E-8</v>
      </c>
      <c r="M602" s="18">
        <f t="shared" ref="M602:AF602" ca="1" si="508">M509*0.5*(TANH(M$589*($D602/M$594-1))+1)</f>
        <v>1.0136388479042339E-41</v>
      </c>
      <c r="N602" s="18">
        <f t="shared" ca="1" si="508"/>
        <v>1.1251398033042323E-47</v>
      </c>
      <c r="O602" s="18">
        <f t="shared" ca="1" si="508"/>
        <v>1.6542437386486016E-48</v>
      </c>
      <c r="P602" s="18">
        <f t="shared" ca="1" si="508"/>
        <v>1.259318062229844E-47</v>
      </c>
      <c r="Q602" s="18">
        <f t="shared" ca="1" si="508"/>
        <v>1.6109780852692656E-48</v>
      </c>
      <c r="R602" s="18">
        <f t="shared" ca="1" si="508"/>
        <v>7.942932687018755E-48</v>
      </c>
      <c r="S602" s="18">
        <f t="shared" ca="1" si="508"/>
        <v>1.5020098957287119E-49</v>
      </c>
      <c r="T602" s="18">
        <f t="shared" ca="1" si="508"/>
        <v>9.7814812419109433E-49</v>
      </c>
      <c r="U602" s="18">
        <f t="shared" ca="1" si="508"/>
        <v>6.201029007894765E-50</v>
      </c>
      <c r="V602" s="18">
        <f t="shared" ca="1" si="508"/>
        <v>1.7184133069490367E-49</v>
      </c>
      <c r="W602" s="18">
        <f t="shared" ca="1" si="508"/>
        <v>4.8408919645058675E-50</v>
      </c>
      <c r="X602" s="18">
        <f t="shared" ca="1" si="508"/>
        <v>1.0015256078715534E-55</v>
      </c>
      <c r="Y602" s="18">
        <f t="shared" ca="1" si="508"/>
        <v>9.1871687149927164E-57</v>
      </c>
      <c r="Z602" s="18">
        <f t="shared" ca="1" si="508"/>
        <v>2.4501817373520144E-56</v>
      </c>
      <c r="AA602" s="18">
        <f t="shared" ca="1" si="508"/>
        <v>1.5514195207510844E-56</v>
      </c>
      <c r="AB602" s="18">
        <f t="shared" ca="1" si="508"/>
        <v>3.5009909700481111E-56</v>
      </c>
      <c r="AC602" s="18">
        <f t="shared" ca="1" si="508"/>
        <v>4.3473838409087118E-56</v>
      </c>
      <c r="AD602" s="18">
        <f t="shared" ca="1" si="508"/>
        <v>7.0991476406990923E-55</v>
      </c>
      <c r="AE602" s="18">
        <f t="shared" ca="1" si="508"/>
        <v>7.5374488029459057E-57</v>
      </c>
      <c r="AF602" s="18">
        <f t="shared" ca="1" si="508"/>
        <v>3.4178239182274516E-56</v>
      </c>
    </row>
    <row r="603" spans="4:32" x14ac:dyDescent="0.15">
      <c r="D603" s="18">
        <f t="shared" si="504"/>
        <v>3.5716999999999999E-2</v>
      </c>
      <c r="E603" s="18">
        <f ca="1">E510*0.5*(TANH(E$589*($D603/E$594-1))+1)+Secondary!F18*0.5*(TANH(E$590*(1-$D603/E$595))+1)</f>
        <v>1.3130148762650833E-7</v>
      </c>
      <c r="F603" s="18">
        <f ca="1">F510*0.5*(TANH(F$589*($D603/F$594-1))+1)+Secondary!G18*0.5*(TANH(F$590*(1-$D603/F$595))+1)</f>
        <v>1.1098649955811183E-7</v>
      </c>
      <c r="G603" s="18">
        <f ca="1">G510*0.5*(TANH(G$589*($D603/G$594-1))+1)+Secondary!H18*0.5*(TANH(G$590*(1-$D603/G$595))+1)</f>
        <v>8.7641251759164612E-9</v>
      </c>
      <c r="H603" s="18">
        <f ca="1">H510*0.5*(TANH(H$589*($D603/H$594-1))+1)+Secondary!I18*0.5*(TANH(H$590*(1-$D603/H$595))+1)</f>
        <v>4.1361626627087354E-9</v>
      </c>
      <c r="I603" s="18">
        <f ca="1">I510*0.5*(TANH(I$589*($D603/I$594-1))+1)+Secondary!J18*0.5*(TANH(I$590*(1-$D603/I$595))+1)</f>
        <v>3.2154969757220514E-8</v>
      </c>
      <c r="J603" s="18">
        <f ca="1">J510*0.5*(TANH(J$589*($D603/J$594-1))+1)+Secondary!K18*0.5*(TANH(J$590*(1-$D603/J$595))+1)</f>
        <v>4.185038789858395E-8</v>
      </c>
      <c r="K603" s="18">
        <f ca="1">K510*0.5*(TANH(K$589*($D603/K$594-1))+1)+Secondary!L18*0.5*(TANH(K$590*(1-$D603/K$595))+1)</f>
        <v>9.964697169759228E-8</v>
      </c>
      <c r="L603" s="18">
        <f ca="1">L510*0.5*(TANH(L$589*($D603/L$594-1))+1)+Secondary!M18*0.5*(TANH(L$590*(1-$D603/L$595))+1)</f>
        <v>1.6869868168023675E-8</v>
      </c>
      <c r="M603" s="18">
        <f t="shared" ref="M603:AF603" ca="1" si="509">M510*0.5*(TANH(M$589*($D603/M$594-1))+1)</f>
        <v>1.1270758346568471E-41</v>
      </c>
      <c r="N603" s="18">
        <f t="shared" ca="1" si="509"/>
        <v>1.2308374468721141E-47</v>
      </c>
      <c r="O603" s="18">
        <f t="shared" ca="1" si="509"/>
        <v>1.8096463491778082E-48</v>
      </c>
      <c r="P603" s="18">
        <f t="shared" ca="1" si="509"/>
        <v>1.3776206738462082E-47</v>
      </c>
      <c r="Q603" s="18">
        <f t="shared" ca="1" si="509"/>
        <v>1.7623162717827969E-48</v>
      </c>
      <c r="R603" s="18">
        <f t="shared" ca="1" si="509"/>
        <v>8.6891062199351652E-48</v>
      </c>
      <c r="S603" s="18">
        <f t="shared" ca="1" si="509"/>
        <v>1.643111425129539E-49</v>
      </c>
      <c r="T603" s="18">
        <f t="shared" ca="1" si="509"/>
        <v>1.0700371439873938E-48</v>
      </c>
      <c r="U603" s="18">
        <f t="shared" ca="1" si="509"/>
        <v>6.7835649390802163E-50</v>
      </c>
      <c r="V603" s="18">
        <f t="shared" ca="1" si="509"/>
        <v>1.8798441717833599E-49</v>
      </c>
      <c r="W603" s="18">
        <f t="shared" ca="1" si="509"/>
        <v>5.2956541820236627E-50</v>
      </c>
      <c r="X603" s="18">
        <f t="shared" ca="1" si="509"/>
        <v>1.0872605884781898E-55</v>
      </c>
      <c r="Y603" s="18">
        <f t="shared" ca="1" si="509"/>
        <v>9.9736305426265916E-57</v>
      </c>
      <c r="Z603" s="18">
        <f t="shared" ca="1" si="509"/>
        <v>2.6599280173931107E-56</v>
      </c>
      <c r="AA603" s="18">
        <f t="shared" ca="1" si="509"/>
        <v>1.6842278232552091E-56</v>
      </c>
      <c r="AB603" s="18">
        <f t="shared" ca="1" si="509"/>
        <v>3.8006911358713791E-56</v>
      </c>
      <c r="AC603" s="18">
        <f t="shared" ca="1" si="509"/>
        <v>4.7195389724468137E-56</v>
      </c>
      <c r="AD603" s="18">
        <f t="shared" ca="1" si="509"/>
        <v>7.7068658563659203E-55</v>
      </c>
      <c r="AE603" s="18">
        <f t="shared" ca="1" si="509"/>
        <v>8.1826875209065816E-57</v>
      </c>
      <c r="AF603" s="18">
        <f t="shared" ca="1" si="509"/>
        <v>3.7104046632030354E-56</v>
      </c>
    </row>
    <row r="604" spans="4:32" x14ac:dyDescent="0.15">
      <c r="D604" s="18">
        <f t="shared" si="504"/>
        <v>4.4964999999999998E-2</v>
      </c>
      <c r="E604" s="18">
        <f ca="1">E511*0.5*(TANH(E$589*($D604/E$594-1))+1)+Secondary!F19*0.5*(TANH(E$590*(1-$D604/E$595))+1)</f>
        <v>1.2497583320297156E-7</v>
      </c>
      <c r="F604" s="18">
        <f ca="1">F511*0.5*(TANH(F$589*($D604/F$594-1))+1)+Secondary!G19*0.5*(TANH(F$590*(1-$D604/F$595))+1)</f>
        <v>1.0412965363744402E-7</v>
      </c>
      <c r="G604" s="18">
        <f ca="1">G511*0.5*(TANH(G$589*($D604/G$594-1))+1)+Secondary!H19*0.5*(TANH(G$590*(1-$D604/G$595))+1)</f>
        <v>8.3964578668596986E-9</v>
      </c>
      <c r="H604" s="18">
        <f ca="1">H511*0.5*(TANH(H$589*($D604/H$594-1))+1)+Secondary!I19*0.5*(TANH(H$590*(1-$D604/H$595))+1)</f>
        <v>3.7759161114376322E-9</v>
      </c>
      <c r="I604" s="18">
        <f ca="1">I511*0.5*(TANH(I$589*($D604/I$594-1))+1)+Secondary!J19*0.5*(TANH(I$590*(1-$D604/I$595))+1)</f>
        <v>2.7380545975189151E-8</v>
      </c>
      <c r="J604" s="18">
        <f ca="1">J511*0.5*(TANH(J$589*($D604/J$594-1))+1)+Secondary!K19*0.5*(TANH(J$590*(1-$D604/J$595))+1)</f>
        <v>3.5022617966594489E-8</v>
      </c>
      <c r="K604" s="18">
        <f ca="1">K511*0.5*(TANH(K$589*($D604/K$594-1))+1)+Secondary!L19*0.5*(TANH(K$590*(1-$D604/K$595))+1)</f>
        <v>6.9081591493513524E-8</v>
      </c>
      <c r="L604" s="18">
        <f ca="1">L511*0.5*(TANH(L$589*($D604/L$594-1))+1)+Secondary!M19*0.5*(TANH(L$590*(1-$D604/L$595))+1)</f>
        <v>1.0593818167676138E-8</v>
      </c>
      <c r="M604" s="18">
        <f t="shared" ref="M604:AF604" ca="1" si="510">M511*0.5*(TANH(M$589*($D604/M$594-1))+1)</f>
        <v>1.2881050265438969E-41</v>
      </c>
      <c r="N604" s="18">
        <f t="shared" ca="1" si="510"/>
        <v>1.3781329490743162E-47</v>
      </c>
      <c r="O604" s="18">
        <f t="shared" ca="1" si="510"/>
        <v>2.0262084669123214E-48</v>
      </c>
      <c r="P604" s="18">
        <f t="shared" ca="1" si="510"/>
        <v>1.5424818980561401E-47</v>
      </c>
      <c r="Q604" s="18">
        <f t="shared" ca="1" si="510"/>
        <v>1.9732143941461325E-48</v>
      </c>
      <c r="R604" s="18">
        <f t="shared" ca="1" si="510"/>
        <v>9.728940269624268E-48</v>
      </c>
      <c r="S604" s="18">
        <f t="shared" ca="1" si="510"/>
        <v>1.8397442018739757E-49</v>
      </c>
      <c r="T604" s="18">
        <f t="shared" ca="1" si="510"/>
        <v>1.1980895715971517E-48</v>
      </c>
      <c r="U604" s="18">
        <f t="shared" ca="1" si="510"/>
        <v>7.5953609480074928E-50</v>
      </c>
      <c r="V604" s="18">
        <f t="shared" ca="1" si="510"/>
        <v>2.104807001568844E-49</v>
      </c>
      <c r="W604" s="18">
        <f t="shared" ca="1" si="510"/>
        <v>5.9293904648932288E-50</v>
      </c>
      <c r="X604" s="18">
        <f t="shared" ca="1" si="510"/>
        <v>1.2057051220779957E-55</v>
      </c>
      <c r="Y604" s="18">
        <f t="shared" ca="1" si="510"/>
        <v>1.1060142756800571E-56</v>
      </c>
      <c r="Z604" s="18">
        <f t="shared" ca="1" si="510"/>
        <v>2.9496965576006341E-56</v>
      </c>
      <c r="AA604" s="18">
        <f t="shared" ca="1" si="510"/>
        <v>1.8677050605148739E-56</v>
      </c>
      <c r="AB604" s="18">
        <f t="shared" ca="1" si="510"/>
        <v>4.2147327101116368E-56</v>
      </c>
      <c r="AC604" s="18">
        <f t="shared" ca="1" si="510"/>
        <v>5.2336784862679077E-56</v>
      </c>
      <c r="AD604" s="18">
        <f t="shared" ca="1" si="510"/>
        <v>8.5464403316387403E-55</v>
      </c>
      <c r="AE604" s="18">
        <f t="shared" ca="1" si="510"/>
        <v>9.0740972959213559E-57</v>
      </c>
      <c r="AF604" s="18">
        <f t="shared" ca="1" si="510"/>
        <v>4.1146106252075171E-56</v>
      </c>
    </row>
    <row r="605" spans="4:32" x14ac:dyDescent="0.15">
      <c r="D605" s="18">
        <f t="shared" si="504"/>
        <v>5.6606999999999998E-2</v>
      </c>
      <c r="E605" s="18">
        <f ca="1">E512*0.5*(TANH(E$589*($D605/E$594-1))+1)+Secondary!F20*0.5*(TANH(E$590*(1-$D605/E$595))+1)</f>
        <v>1.1960767734832678E-7</v>
      </c>
      <c r="F605" s="18">
        <f ca="1">F512*0.5*(TANH(F$589*($D605/F$594-1))+1)+Secondary!G20*0.5*(TANH(F$590*(1-$D605/F$595))+1)</f>
        <v>9.9000934163911503E-8</v>
      </c>
      <c r="G605" s="18">
        <f ca="1">G512*0.5*(TANH(G$589*($D605/G$594-1))+1)+Secondary!H20*0.5*(TANH(G$590*(1-$D605/G$595))+1)</f>
        <v>8.0442055080631863E-9</v>
      </c>
      <c r="H605" s="18">
        <f ca="1">H512*0.5*(TANH(H$589*($D605/H$594-1))+1)+Secondary!I20*0.5*(TANH(H$590*(1-$D605/H$595))+1)</f>
        <v>3.4419268558116222E-9</v>
      </c>
      <c r="I605" s="18">
        <f ca="1">I512*0.5*(TANH(I$589*($D605/I$594-1))+1)+Secondary!J20*0.5*(TANH(I$590*(1-$D605/I$595))+1)</f>
        <v>2.2813493199363474E-8</v>
      </c>
      <c r="J605" s="18">
        <f ca="1">J512*0.5*(TANH(J$589*($D605/J$594-1))+1)+Secondary!K20*0.5*(TANH(J$590*(1-$D605/J$595))+1)</f>
        <v>2.8918735504740115E-8</v>
      </c>
      <c r="K605" s="18">
        <f ca="1">K512*0.5*(TANH(K$589*($D605/K$594-1))+1)+Secondary!L20*0.5*(TANH(K$590*(1-$D605/K$595))+1)</f>
        <v>4.6024997645183294E-8</v>
      </c>
      <c r="L605" s="18">
        <f ca="1">L512*0.5*(TANH(L$589*($D605/L$594-1))+1)+Secondary!M20*0.5*(TANH(L$590*(1-$D605/L$595))+1)</f>
        <v>6.3580431713884805E-9</v>
      </c>
      <c r="M605" s="18">
        <f t="shared" ref="M605:AF605" ca="1" si="511">M512*0.5*(TANH(M$589*($D605/M$594-1))+1)</f>
        <v>1.5239235878624492E-41</v>
      </c>
      <c r="N605" s="18">
        <f t="shared" ca="1" si="511"/>
        <v>1.5888735724471082E-47</v>
      </c>
      <c r="O605" s="18">
        <f t="shared" ca="1" si="511"/>
        <v>2.3360511636037826E-48</v>
      </c>
      <c r="P605" s="18">
        <f t="shared" ca="1" si="511"/>
        <v>1.7783543955643627E-47</v>
      </c>
      <c r="Q605" s="18">
        <f t="shared" ca="1" si="511"/>
        <v>2.2749534294174685E-48</v>
      </c>
      <c r="R605" s="18">
        <f t="shared" ca="1" si="511"/>
        <v>1.1216665837175523E-47</v>
      </c>
      <c r="S605" s="18">
        <f t="shared" ca="1" si="511"/>
        <v>2.1210733302064169E-49</v>
      </c>
      <c r="T605" s="18">
        <f t="shared" ca="1" si="511"/>
        <v>1.3812984907862127E-48</v>
      </c>
      <c r="U605" s="18">
        <f t="shared" ca="1" si="511"/>
        <v>8.7568248156407825E-50</v>
      </c>
      <c r="V605" s="18">
        <f t="shared" ca="1" si="511"/>
        <v>2.4266688915416005E-49</v>
      </c>
      <c r="W605" s="18">
        <f t="shared" ca="1" si="511"/>
        <v>6.8360982982486589E-50</v>
      </c>
      <c r="X605" s="18">
        <f t="shared" ca="1" si="511"/>
        <v>1.3733254301042836E-55</v>
      </c>
      <c r="Y605" s="18">
        <f t="shared" ca="1" si="511"/>
        <v>1.2597752848326433E-56</v>
      </c>
      <c r="Z605" s="18">
        <f t="shared" ca="1" si="511"/>
        <v>3.3597711313114976E-56</v>
      </c>
      <c r="AA605" s="18">
        <f t="shared" ca="1" si="511"/>
        <v>2.1273583338063256E-56</v>
      </c>
      <c r="AB605" s="18">
        <f t="shared" ca="1" si="511"/>
        <v>4.8006759701689714E-56</v>
      </c>
      <c r="AC605" s="18">
        <f t="shared" ca="1" si="511"/>
        <v>5.9612783315978089E-56</v>
      </c>
      <c r="AD605" s="18">
        <f t="shared" ca="1" si="511"/>
        <v>9.7345891613360527E-55</v>
      </c>
      <c r="AE605" s="18">
        <f t="shared" ca="1" si="511"/>
        <v>1.0335602393765328E-56</v>
      </c>
      <c r="AF605" s="18">
        <f t="shared" ca="1" si="511"/>
        <v>4.6866347353017163E-56</v>
      </c>
    </row>
    <row r="606" spans="4:32" x14ac:dyDescent="0.15">
      <c r="D606" s="18">
        <f t="shared" si="504"/>
        <v>7.1263999999999994E-2</v>
      </c>
      <c r="E606" s="18">
        <f ca="1">E513*0.5*(TANH(E$589*($D606/E$594-1))+1)+Secondary!F21*0.5*(TANH(E$590*(1-$D606/E$595))+1)</f>
        <v>1.1524645271310986E-7</v>
      </c>
      <c r="F606" s="18">
        <f ca="1">F513*0.5*(TANH(F$589*($D606/F$594-1))+1)+Secondary!G21*0.5*(TANH(F$590*(1-$D606/F$595))+1)</f>
        <v>9.5211092059458372E-8</v>
      </c>
      <c r="G606" s="18">
        <f ca="1">G513*0.5*(TANH(G$589*($D606/G$594-1))+1)+Secondary!H21*0.5*(TANH(G$590*(1-$D606/G$595))+1)</f>
        <v>7.7066688479463391E-9</v>
      </c>
      <c r="H606" s="18">
        <f ca="1">H513*0.5*(TANH(H$589*($D606/H$594-1))+1)+Secondary!I21*0.5*(TANH(H$590*(1-$D606/H$595))+1)</f>
        <v>3.1326371259572138E-9</v>
      </c>
      <c r="I606" s="18">
        <f ca="1">I513*0.5*(TANH(I$589*($D606/I$594-1))+1)+Secondary!J21*0.5*(TANH(I$590*(1-$D606/I$595))+1)</f>
        <v>1.855507286196449E-8</v>
      </c>
      <c r="J606" s="18">
        <f ca="1">J513*0.5*(TANH(J$589*($D606/J$594-1))+1)+Secondary!K21*0.5*(TANH(J$590*(1-$D606/J$595))+1)</f>
        <v>2.3471808423350824E-8</v>
      </c>
      <c r="K606" s="18">
        <f ca="1">K513*0.5*(TANH(K$589*($D606/K$594-1))+1)+Secondary!L21*0.5*(TANH(K$590*(1-$D606/K$595))+1)</f>
        <v>2.931269781480456E-8</v>
      </c>
      <c r="L606" s="18">
        <f ca="1">L513*0.5*(TANH(L$589*($D606/L$594-1))+1)+Secondary!M21*0.5*(TANH(L$590*(1-$D606/L$595))+1)</f>
        <v>3.6580075233114257E-9</v>
      </c>
      <c r="M606" s="18">
        <f t="shared" ref="M606:AF606" ca="1" si="512">M513*0.5*(TANH(M$589*($D606/M$594-1))+1)</f>
        <v>1.8831435576508966E-41</v>
      </c>
      <c r="N606" s="18">
        <f t="shared" ca="1" si="512"/>
        <v>1.9006042977319244E-47</v>
      </c>
      <c r="O606" s="18">
        <f t="shared" ca="1" si="512"/>
        <v>2.7943751773197677E-48</v>
      </c>
      <c r="P606" s="18">
        <f t="shared" ca="1" si="512"/>
        <v>2.1272605804444332E-47</v>
      </c>
      <c r="Q606" s="18">
        <f t="shared" ca="1" si="512"/>
        <v>2.7212903974191902E-48</v>
      </c>
      <c r="R606" s="18">
        <f t="shared" ca="1" si="512"/>
        <v>1.3417332164276015E-47</v>
      </c>
      <c r="S606" s="18">
        <f t="shared" ca="1" si="512"/>
        <v>2.5372196586666045E-49</v>
      </c>
      <c r="T606" s="18">
        <f t="shared" ca="1" si="512"/>
        <v>1.6523039187895421E-48</v>
      </c>
      <c r="U606" s="18">
        <f t="shared" ca="1" si="512"/>
        <v>1.0474879863253633E-49</v>
      </c>
      <c r="V606" s="18">
        <f t="shared" ca="1" si="512"/>
        <v>2.9027719011796329E-49</v>
      </c>
      <c r="W606" s="18">
        <f t="shared" ca="1" si="512"/>
        <v>8.1773143530995468E-50</v>
      </c>
      <c r="X606" s="18">
        <f t="shared" ca="1" si="512"/>
        <v>1.6178791208700413E-55</v>
      </c>
      <c r="Y606" s="18">
        <f t="shared" ca="1" si="512"/>
        <v>1.4841086143770254E-56</v>
      </c>
      <c r="Z606" s="18">
        <f t="shared" ca="1" si="512"/>
        <v>3.9580593147787713E-56</v>
      </c>
      <c r="AA606" s="18">
        <f t="shared" ca="1" si="512"/>
        <v>2.5061857360545969E-56</v>
      </c>
      <c r="AB606" s="18">
        <f t="shared" ca="1" si="512"/>
        <v>5.6555520192996863E-56</v>
      </c>
      <c r="AC606" s="18">
        <f t="shared" ca="1" si="512"/>
        <v>7.0228276830366671E-56</v>
      </c>
      <c r="AD606" s="18">
        <f t="shared" ca="1" si="512"/>
        <v>1.1468067578424115E-54</v>
      </c>
      <c r="AE606" s="18">
        <f t="shared" ca="1" si="512"/>
        <v>1.217610570824145E-56</v>
      </c>
      <c r="AF606" s="18">
        <f t="shared" ca="1" si="512"/>
        <v>5.5212031224144704E-56</v>
      </c>
    </row>
    <row r="607" spans="4:32" x14ac:dyDescent="0.15">
      <c r="D607" s="18">
        <f t="shared" si="504"/>
        <v>8.9716000000000004E-2</v>
      </c>
      <c r="E607" s="18">
        <f ca="1">E514*0.5*(TANH(E$589*($D607/E$594-1))+1)+Secondary!F22*0.5*(TANH(E$590*(1-$D607/E$595))+1)</f>
        <v>1.1196063677038745E-7</v>
      </c>
      <c r="F607" s="18">
        <f ca="1">F514*0.5*(TANH(F$589*($D607/F$594-1))+1)+Secondary!G22*0.5*(TANH(F$590*(1-$D607/F$595))+1)</f>
        <v>9.2456271016498264E-8</v>
      </c>
      <c r="G607" s="18">
        <f ca="1">G514*0.5*(TANH(G$589*($D607/G$594-1))+1)+Secondary!H22*0.5*(TANH(G$590*(1-$D607/G$595))+1)</f>
        <v>7.3831851708175074E-9</v>
      </c>
      <c r="H607" s="18">
        <f ca="1">H514*0.5*(TANH(H$589*($D607/H$594-1))+1)+Secondary!I22*0.5*(TANH(H$590*(1-$D607/H$595))+1)</f>
        <v>2.8465645655585886E-9</v>
      </c>
      <c r="I607" s="18">
        <f ca="1">I514*0.5*(TANH(I$589*($D607/I$594-1))+1)+Secondary!J22*0.5*(TANH(I$590*(1-$D607/I$595))+1)</f>
        <v>1.4710999129834385E-8</v>
      </c>
      <c r="J607" s="18">
        <f ca="1">J514*0.5*(TANH(J$589*($D607/J$594-1))+1)+Secondary!K22*0.5*(TANH(J$590*(1-$D607/J$595))+1)</f>
        <v>1.8649000588463955E-8</v>
      </c>
      <c r="K607" s="18">
        <f ca="1">K514*0.5*(TANH(K$589*($D607/K$594-1))+1)+Secondary!L22*0.5*(TANH(K$590*(1-$D607/K$595))+1)</f>
        <v>1.7816663080910938E-8</v>
      </c>
      <c r="L607" s="18">
        <f ca="1">L514*0.5*(TANH(L$589*($D607/L$594-1))+1)+Secondary!M22*0.5*(TANH(L$590*(1-$D607/L$595))+1)</f>
        <v>2.0296185705225092E-9</v>
      </c>
      <c r="M607" s="18">
        <f t="shared" ref="M607:AF607" ca="1" si="513">M514*0.5*(TANH(M$589*($D607/M$594-1))+1)</f>
        <v>2.4581233483400939E-41</v>
      </c>
      <c r="N607" s="18">
        <f t="shared" ca="1" si="513"/>
        <v>2.3814335860926759E-47</v>
      </c>
      <c r="O607" s="18">
        <f t="shared" ca="1" si="513"/>
        <v>3.5013173902118216E-48</v>
      </c>
      <c r="P607" s="18">
        <f t="shared" ca="1" si="513"/>
        <v>2.6654312041170537E-47</v>
      </c>
      <c r="Q607" s="18">
        <f t="shared" ca="1" si="513"/>
        <v>3.4097432082859044E-48</v>
      </c>
      <c r="R607" s="18">
        <f t="shared" ca="1" si="513"/>
        <v>1.6811751788344904E-47</v>
      </c>
      <c r="S607" s="18">
        <f t="shared" ca="1" si="513"/>
        <v>3.1791049034560823E-49</v>
      </c>
      <c r="T607" s="18">
        <f t="shared" ca="1" si="513"/>
        <v>2.0703164751765889E-48</v>
      </c>
      <c r="U607" s="18">
        <f t="shared" ca="1" si="513"/>
        <v>1.3124895310316524E-49</v>
      </c>
      <c r="V607" s="18">
        <f t="shared" ca="1" si="513"/>
        <v>3.6371373842256698E-49</v>
      </c>
      <c r="W607" s="18">
        <f t="shared" ca="1" si="513"/>
        <v>1.024607420795873E-49</v>
      </c>
      <c r="X607" s="18">
        <f t="shared" ca="1" si="513"/>
        <v>1.9885944156834399E-55</v>
      </c>
      <c r="Y607" s="18">
        <f t="shared" ca="1" si="513"/>
        <v>1.8241721594611615E-56</v>
      </c>
      <c r="Z607" s="18">
        <f t="shared" ca="1" si="513"/>
        <v>4.8649954446090651E-56</v>
      </c>
      <c r="AA607" s="18">
        <f t="shared" ca="1" si="513"/>
        <v>3.0804445436630034E-56</v>
      </c>
      <c r="AB607" s="18">
        <f t="shared" ca="1" si="513"/>
        <v>6.9514458787660066E-56</v>
      </c>
      <c r="AC607" s="18">
        <f t="shared" ca="1" si="513"/>
        <v>8.6320145420775859E-56</v>
      </c>
      <c r="AD607" s="18">
        <f t="shared" ca="1" si="513"/>
        <v>1.4095821727909766E-54</v>
      </c>
      <c r="AE607" s="18">
        <f t="shared" ca="1" si="513"/>
        <v>1.4966097306212443E-56</v>
      </c>
      <c r="AF607" s="18">
        <f t="shared" ca="1" si="513"/>
        <v>6.786312933151229E-56</v>
      </c>
    </row>
    <row r="608" spans="4:32" x14ac:dyDescent="0.15">
      <c r="D608" s="18">
        <f t="shared" si="504"/>
        <v>0.11294999999999999</v>
      </c>
      <c r="E608" s="18">
        <f ca="1">E515*0.5*(TANH(E$589*($D608/E$594-1))+1)+Secondary!F23*0.5*(TANH(E$590*(1-$D608/E$595))+1)</f>
        <v>1.0983974324000574E-7</v>
      </c>
      <c r="F608" s="18">
        <f ca="1">F515*0.5*(TANH(F$589*($D608/F$594-1))+1)+Secondary!G23*0.5*(TANH(F$590*(1-$D608/F$595))+1)</f>
        <v>9.0497353234248963E-8</v>
      </c>
      <c r="G608" s="18">
        <f ca="1">G515*0.5*(TANH(G$589*($D608/G$594-1))+1)+Secondary!H23*0.5*(TANH(G$590*(1-$D608/G$595))+1)</f>
        <v>7.0731805616927633E-9</v>
      </c>
      <c r="H608" s="18">
        <f ca="1">H515*0.5*(TANH(H$589*($D608/H$594-1))+1)+Secondary!I23*0.5*(TANH(H$590*(1-$D608/H$595))+1)</f>
        <v>2.5823339265285836E-9</v>
      </c>
      <c r="I608" s="18">
        <f ca="1">I515*0.5*(TANH(I$589*($D608/I$594-1))+1)+Secondary!J23*0.5*(TANH(I$590*(1-$D608/I$595))+1)</f>
        <v>1.1367738138698307E-8</v>
      </c>
      <c r="J608" s="18">
        <f ca="1">J515*0.5*(TANH(J$589*($D608/J$594-1))+1)+Secondary!K23*0.5*(TANH(J$590*(1-$D608/J$595))+1)</f>
        <v>1.4446399630984539E-8</v>
      </c>
      <c r="K608" s="18">
        <f ca="1">K515*0.5*(TANH(K$589*($D608/K$594-1))+1)+Secondary!L23*0.5*(TANH(K$590*(1-$D608/K$595))+1)</f>
        <v>1.0362830624262004E-8</v>
      </c>
      <c r="L608" s="18">
        <f ca="1">L515*0.5*(TANH(L$589*($D608/L$594-1))+1)+Secondary!M23*0.5*(TANH(L$590*(1-$D608/L$595))+1)</f>
        <v>1.0941582167708947E-9</v>
      </c>
      <c r="M608" s="18">
        <f t="shared" ref="M608:AF608" ca="1" si="514">M515*0.5*(TANH(M$589*($D608/M$594-1))+1)</f>
        <v>3.4380624204775111E-41</v>
      </c>
      <c r="N608" s="18">
        <f t="shared" ca="1" si="514"/>
        <v>3.163505135497963E-47</v>
      </c>
      <c r="O608" s="18">
        <f t="shared" ca="1" si="514"/>
        <v>4.651162882736015E-48</v>
      </c>
      <c r="P608" s="18">
        <f t="shared" ca="1" si="514"/>
        <v>3.5407688000446854E-47</v>
      </c>
      <c r="Q608" s="18">
        <f t="shared" ca="1" si="514"/>
        <v>4.5295156365105303E-48</v>
      </c>
      <c r="R608" s="18">
        <f t="shared" ca="1" si="514"/>
        <v>2.2332794894827063E-47</v>
      </c>
      <c r="S608" s="18">
        <f t="shared" ca="1" si="514"/>
        <v>4.2231349397828193E-49</v>
      </c>
      <c r="T608" s="18">
        <f t="shared" ca="1" si="514"/>
        <v>2.7502163234845784E-48</v>
      </c>
      <c r="U608" s="18">
        <f t="shared" ca="1" si="514"/>
        <v>1.7435160719572465E-49</v>
      </c>
      <c r="V608" s="18">
        <f t="shared" ca="1" si="514"/>
        <v>4.831587072066941E-49</v>
      </c>
      <c r="W608" s="18">
        <f t="shared" ca="1" si="514"/>
        <v>1.3610924100975269E-49</v>
      </c>
      <c r="X608" s="18">
        <f t="shared" ca="1" si="514"/>
        <v>2.578493341181166E-55</v>
      </c>
      <c r="Y608" s="18">
        <f t="shared" ca="1" si="514"/>
        <v>2.3652966248802255E-56</v>
      </c>
      <c r="Z608" s="18">
        <f t="shared" ca="1" si="514"/>
        <v>6.3081531681389572E-56</v>
      </c>
      <c r="AA608" s="18">
        <f t="shared" ca="1" si="514"/>
        <v>3.9942310922475791E-56</v>
      </c>
      <c r="AB608" s="18">
        <f t="shared" ca="1" si="514"/>
        <v>9.0135307312348004E-56</v>
      </c>
      <c r="AC608" s="18">
        <f t="shared" ca="1" si="514"/>
        <v>1.1192625411802484E-55</v>
      </c>
      <c r="AD608" s="18">
        <f t="shared" ca="1" si="514"/>
        <v>1.8277222957423415E-54</v>
      </c>
      <c r="AE608" s="18">
        <f t="shared" ca="1" si="514"/>
        <v>1.9405658096859962E-56</v>
      </c>
      <c r="AF608" s="18">
        <f t="shared" ca="1" si="514"/>
        <v>8.7994128836244582E-56</v>
      </c>
    </row>
    <row r="609" spans="4:32" x14ac:dyDescent="0.15">
      <c r="D609" s="18">
        <f t="shared" si="504"/>
        <v>0.14219000000000001</v>
      </c>
      <c r="E609" s="18">
        <f ca="1">E516*0.5*(TANH(E$589*($D609/E$594-1))+1)+Secondary!F24*0.5*(TANH(E$590*(1-$D609/E$595))+1)</f>
        <v>1.0899363356173864E-7</v>
      </c>
      <c r="F609" s="18">
        <f ca="1">F516*0.5*(TANH(F$589*($D609/F$594-1))+1)+Secondary!G24*0.5*(TANH(F$590*(1-$D609/F$595))+1)</f>
        <v>8.9140337330330681E-8</v>
      </c>
      <c r="G609" s="18">
        <f ca="1">G516*0.5*(TANH(G$589*($D609/G$594-1))+1)+Secondary!H24*0.5*(TANH(G$590*(1-$D609/G$595))+1)</f>
        <v>6.7756571297360607E-9</v>
      </c>
      <c r="H609" s="18">
        <f ca="1">H516*0.5*(TANH(H$589*($D609/H$594-1))+1)+Secondary!I24*0.5*(TANH(H$590*(1-$D609/H$595))+1)</f>
        <v>2.3382426207237546E-9</v>
      </c>
      <c r="I609" s="18">
        <f ca="1">I516*0.5*(TANH(I$589*($D609/I$594-1))+1)+Secondary!J24*0.5*(TANH(I$590*(1-$D609/I$595))+1)</f>
        <v>8.5678567517466787E-9</v>
      </c>
      <c r="J609" s="18">
        <f ca="1">J516*0.5*(TANH(J$589*($D609/J$594-1))+1)+Secondary!K24*0.5*(TANH(J$590*(1-$D609/J$595))+1)</f>
        <v>1.0869247197964537E-8</v>
      </c>
      <c r="K609" s="18">
        <f ca="1">K516*0.5*(TANH(K$589*($D609/K$594-1))+1)+Secondary!L24*0.5*(TANH(K$590*(1-$D609/K$595))+1)</f>
        <v>5.7990057016310402E-9</v>
      </c>
      <c r="L609" s="18">
        <f ca="1">L516*0.5*(TANH(L$589*($D609/L$594-1))+1)+Secondary!M24*0.5*(TANH(L$590*(1-$D609/L$595))+1)</f>
        <v>5.7686629398297951E-10</v>
      </c>
      <c r="M609" s="18">
        <f t="shared" ref="M609:AF609" ca="1" si="515">M516*0.5*(TANH(M$589*($D609/M$594-1))+1)</f>
        <v>5.2443270895589321E-41</v>
      </c>
      <c r="N609" s="18">
        <f t="shared" ca="1" si="515"/>
        <v>4.5224990933519178E-47</v>
      </c>
      <c r="O609" s="18">
        <f t="shared" ca="1" si="515"/>
        <v>6.6492320763853433E-48</v>
      </c>
      <c r="P609" s="18">
        <f t="shared" ca="1" si="515"/>
        <v>5.0618298532945411E-47</v>
      </c>
      <c r="Q609" s="18">
        <f t="shared" ca="1" si="515"/>
        <v>6.4753274339016478E-48</v>
      </c>
      <c r="R609" s="18">
        <f t="shared" ca="1" si="515"/>
        <v>3.1926629357603393E-47</v>
      </c>
      <c r="S609" s="18">
        <f t="shared" ca="1" si="515"/>
        <v>6.037330360230601E-49</v>
      </c>
      <c r="T609" s="18">
        <f t="shared" ca="1" si="515"/>
        <v>3.9316682030151481E-48</v>
      </c>
      <c r="U609" s="18">
        <f t="shared" ca="1" si="515"/>
        <v>2.4925044775343643E-49</v>
      </c>
      <c r="V609" s="18">
        <f t="shared" ca="1" si="515"/>
        <v>6.9071645056047721E-49</v>
      </c>
      <c r="W609" s="18">
        <f t="shared" ca="1" si="515"/>
        <v>1.9457973808980361E-49</v>
      </c>
      <c r="X609" s="18">
        <f t="shared" ca="1" si="515"/>
        <v>3.5755896461532315E-55</v>
      </c>
      <c r="Y609" s="18">
        <f t="shared" ca="1" si="515"/>
        <v>3.2799502506211436E-56</v>
      </c>
      <c r="Z609" s="18">
        <f t="shared" ca="1" si="515"/>
        <v>8.7474985302598959E-56</v>
      </c>
      <c r="AA609" s="18">
        <f t="shared" ca="1" si="515"/>
        <v>5.5387892170600194E-56</v>
      </c>
      <c r="AB609" s="18">
        <f t="shared" ca="1" si="515"/>
        <v>1.2499038322176099E-55</v>
      </c>
      <c r="AC609" s="18">
        <f t="shared" ca="1" si="515"/>
        <v>1.5520783296445758E-55</v>
      </c>
      <c r="AD609" s="18">
        <f t="shared" ca="1" si="515"/>
        <v>2.53449758757982E-54</v>
      </c>
      <c r="AE609" s="18">
        <f t="shared" ca="1" si="515"/>
        <v>2.6909773818605053E-56</v>
      </c>
      <c r="AF609" s="18">
        <f t="shared" ca="1" si="515"/>
        <v>1.220212225570171E-55</v>
      </c>
    </row>
    <row r="610" spans="4:32" x14ac:dyDescent="0.15">
      <c r="D610" s="18">
        <f t="shared" si="504"/>
        <v>0.17901</v>
      </c>
      <c r="E610" s="18">
        <f ca="1">E517*0.5*(TANH(E$589*($D610/E$594-1))+1)+Secondary!F25*0.5*(TANH(E$590*(1-$D610/E$595))+1)</f>
        <v>1.0955888186710895E-7</v>
      </c>
      <c r="F610" s="18">
        <f ca="1">F517*0.5*(TANH(F$589*($D610/F$594-1))+1)+Secondary!G25*0.5*(TANH(F$590*(1-$D610/F$595))+1)</f>
        <v>8.8225996611259709E-8</v>
      </c>
      <c r="G610" s="18">
        <f ca="1">G517*0.5*(TANH(G$589*($D610/G$594-1))+1)+Secondary!H25*0.5*(TANH(G$590*(1-$D610/G$595))+1)</f>
        <v>6.489883417997396E-9</v>
      </c>
      <c r="H610" s="18">
        <f ca="1">H517*0.5*(TANH(H$589*($D610/H$594-1))+1)+Secondary!I25*0.5*(TANH(H$590*(1-$D610/H$595))+1)</f>
        <v>2.1128528195429777E-9</v>
      </c>
      <c r="I610" s="18">
        <f ca="1">I517*0.5*(TANH(I$589*($D610/I$594-1))+1)+Secondary!J25*0.5*(TANH(I$590*(1-$D610/I$595))+1)</f>
        <v>6.3107902322340493E-9</v>
      </c>
      <c r="J610" s="18">
        <f ca="1">J517*0.5*(TANH(J$589*($D610/J$594-1))+1)+Secondary!K25*0.5*(TANH(J$590*(1-$D610/J$595))+1)</f>
        <v>7.9229370698205807E-9</v>
      </c>
      <c r="K610" s="18">
        <f ca="1">K517*0.5*(TANH(K$589*($D610/K$594-1))+1)+Secondary!L25*0.5*(TANH(K$590*(1-$D610/K$595))+1)</f>
        <v>3.1466137886938747E-9</v>
      </c>
      <c r="L610" s="18">
        <f ca="1">L517*0.5*(TANH(L$589*($D610/L$594-1))+1)+Secondary!M25*0.5*(TANH(L$590*(1-$D610/L$595))+1)</f>
        <v>2.9930497035171363E-10</v>
      </c>
      <c r="M610" s="18">
        <f t="shared" ref="M610:AF610" ca="1" si="516">M517*0.5*(TANH(M$589*($D610/M$594-1))+1)</f>
        <v>8.9248840511521408E-41</v>
      </c>
      <c r="N610" s="18">
        <f t="shared" ca="1" si="516"/>
        <v>7.092866894031742E-47</v>
      </c>
      <c r="O610" s="18">
        <f t="shared" ca="1" si="516"/>
        <v>1.0428331064542946E-47</v>
      </c>
      <c r="P610" s="18">
        <f t="shared" ca="1" si="516"/>
        <v>7.9387275944638225E-47</v>
      </c>
      <c r="Q610" s="18">
        <f t="shared" ca="1" si="516"/>
        <v>1.0155588340312493E-47</v>
      </c>
      <c r="R610" s="18">
        <f t="shared" ca="1" si="516"/>
        <v>5.0072174598049735E-47</v>
      </c>
      <c r="S610" s="18">
        <f t="shared" ca="1" si="516"/>
        <v>9.4686553721112625E-49</v>
      </c>
      <c r="T610" s="18">
        <f t="shared" ca="1" si="516"/>
        <v>6.1662376312588244E-48</v>
      </c>
      <c r="U610" s="18">
        <f t="shared" ca="1" si="516"/>
        <v>3.9091229330936493E-49</v>
      </c>
      <c r="V610" s="18">
        <f t="shared" ca="1" si="516"/>
        <v>1.083286115591397E-48</v>
      </c>
      <c r="W610" s="18">
        <f t="shared" ca="1" si="516"/>
        <v>3.0516941730118769E-49</v>
      </c>
      <c r="X610" s="18">
        <f t="shared" ca="1" si="516"/>
        <v>5.3967350557047843E-55</v>
      </c>
      <c r="Y610" s="18">
        <f t="shared" ca="1" si="516"/>
        <v>4.9505182680550025E-56</v>
      </c>
      <c r="Z610" s="18">
        <f t="shared" ca="1" si="516"/>
        <v>1.320283798607757E-55</v>
      </c>
      <c r="AA610" s="18">
        <f t="shared" ca="1" si="516"/>
        <v>8.3598455928168877E-56</v>
      </c>
      <c r="AB610" s="18">
        <f t="shared" ca="1" si="516"/>
        <v>1.8865139671744016E-55</v>
      </c>
      <c r="AC610" s="18">
        <f t="shared" ca="1" si="516"/>
        <v>2.3425942521866103E-55</v>
      </c>
      <c r="AD610" s="18">
        <f t="shared" ca="1" si="516"/>
        <v>3.8253865670795239E-54</v>
      </c>
      <c r="AE610" s="18">
        <f t="shared" ca="1" si="516"/>
        <v>4.0615657975323438E-56</v>
      </c>
      <c r="AF610" s="18">
        <f t="shared" ca="1" si="516"/>
        <v>1.8416997222890277E-55</v>
      </c>
    </row>
    <row r="611" spans="4:32" x14ac:dyDescent="0.15">
      <c r="D611" s="18">
        <f t="shared" si="504"/>
        <v>0.22536</v>
      </c>
      <c r="E611" s="18">
        <f ca="1">E518*0.5*(TANH(E$589*($D611/E$594-1))+1)+Secondary!F26*0.5*(TANH(E$590*(1-$D611/E$595))+1)</f>
        <v>1.1169560264989971E-7</v>
      </c>
      <c r="F611" s="18">
        <f ca="1">F518*0.5*(TANH(F$589*($D611/F$594-1))+1)+Secondary!G26*0.5*(TANH(F$590*(1-$D611/F$595))+1)</f>
        <v>8.7611685393808685E-8</v>
      </c>
      <c r="G611" s="18">
        <f ca="1">G518*0.5*(TANH(G$589*($D611/G$594-1))+1)+Secondary!H26*0.5*(TANH(G$590*(1-$D611/G$595))+1)</f>
        <v>6.2145608271290818E-9</v>
      </c>
      <c r="H611" s="18">
        <f ca="1">H518*0.5*(TANH(H$589*($D611/H$594-1))+1)+Secondary!I26*0.5*(TANH(H$590*(1-$D611/H$595))+1)</f>
        <v>1.9043257260977308E-9</v>
      </c>
      <c r="I611" s="18">
        <f ca="1">I518*0.5*(TANH(I$589*($D611/I$594-1))+1)+Secondary!J26*0.5*(TANH(I$590*(1-$D611/I$595))+1)</f>
        <v>4.5522266889188828E-9</v>
      </c>
      <c r="J611" s="18">
        <f ca="1">J518*0.5*(TANH(J$589*($D611/J$594-1))+1)+Secondary!K26*0.5*(TANH(J$590*(1-$D611/J$595))+1)</f>
        <v>5.5863608185644562E-9</v>
      </c>
      <c r="K611" s="18">
        <f ca="1">K518*0.5*(TANH(K$589*($D611/K$594-1))+1)+Secondary!L26*0.5*(TANH(K$590*(1-$D611/K$595))+1)</f>
        <v>1.6679118553911824E-9</v>
      </c>
      <c r="L611" s="18">
        <f ca="1">L518*0.5*(TANH(L$589*($D611/L$594-1))+1)+Secondary!M26*0.5*(TANH(L$590*(1-$D611/L$595))+1)</f>
        <v>1.534846411210013E-10</v>
      </c>
      <c r="M611" s="18">
        <f t="shared" ref="M611:AF611" ca="1" si="517">M518*0.5*(TANH(M$589*($D611/M$594-1))+1)</f>
        <v>1.742932080981768E-40</v>
      </c>
      <c r="N611" s="18">
        <f t="shared" ca="1" si="517"/>
        <v>1.2498136411635743E-46</v>
      </c>
      <c r="O611" s="18">
        <f t="shared" ca="1" si="517"/>
        <v>1.8375461595552503E-47</v>
      </c>
      <c r="P611" s="18">
        <f t="shared" ca="1" si="517"/>
        <v>1.3988604634133169E-46</v>
      </c>
      <c r="Q611" s="18">
        <f t="shared" ca="1" si="517"/>
        <v>1.7894871342128825E-47</v>
      </c>
      <c r="R611" s="18">
        <f t="shared" ca="1" si="517"/>
        <v>8.8230751905561585E-47</v>
      </c>
      <c r="S611" s="18">
        <f t="shared" ca="1" si="517"/>
        <v>1.6684447146308343E-48</v>
      </c>
      <c r="T611" s="18">
        <f t="shared" ca="1" si="517"/>
        <v>1.0865352067781916E-47</v>
      </c>
      <c r="U611" s="18">
        <f t="shared" ca="1" si="517"/>
        <v>6.8881540915559621E-49</v>
      </c>
      <c r="V611" s="18">
        <f t="shared" ca="1" si="517"/>
        <v>1.9088275644149757E-48</v>
      </c>
      <c r="W611" s="18">
        <f t="shared" ca="1" si="517"/>
        <v>5.3773035149252697E-49</v>
      </c>
      <c r="X611" s="18">
        <f t="shared" ca="1" si="517"/>
        <v>9.0610196056918427E-55</v>
      </c>
      <c r="Y611" s="18">
        <f t="shared" ca="1" si="517"/>
        <v>8.3118293918173313E-56</v>
      </c>
      <c r="Z611" s="18">
        <f t="shared" ca="1" si="517"/>
        <v>2.2167323185410575E-55</v>
      </c>
      <c r="AA611" s="18">
        <f t="shared" ca="1" si="517"/>
        <v>1.4036027738448961E-55</v>
      </c>
      <c r="AB611" s="18">
        <f t="shared" ca="1" si="517"/>
        <v>3.1674224888147625E-55</v>
      </c>
      <c r="AC611" s="18">
        <f t="shared" ca="1" si="517"/>
        <v>3.9331731014798071E-55</v>
      </c>
      <c r="AD611" s="18">
        <f t="shared" ca="1" si="517"/>
        <v>6.4227545564146044E-54</v>
      </c>
      <c r="AE611" s="18">
        <f t="shared" ca="1" si="517"/>
        <v>6.8192951830102028E-56</v>
      </c>
      <c r="AF611" s="18">
        <f t="shared" ca="1" si="517"/>
        <v>3.0921804172759617E-55</v>
      </c>
    </row>
    <row r="612" spans="4:32" x14ac:dyDescent="0.15">
      <c r="D612" s="18">
        <f t="shared" si="504"/>
        <v>0.28371000000000002</v>
      </c>
      <c r="E612" s="18">
        <f ca="1">E519*0.5*(TANH(E$589*($D612/E$594-1))+1)+Secondary!F27*0.5*(TANH(E$590*(1-$D612/E$595))+1)</f>
        <v>1.1558942764051547E-7</v>
      </c>
      <c r="F612" s="18">
        <f ca="1">F519*0.5*(TANH(F$589*($D612/F$594-1))+1)+Secondary!G27*0.5*(TANH(F$590*(1-$D612/F$595))+1)</f>
        <v>8.7157213668323854E-8</v>
      </c>
      <c r="G612" s="18">
        <f ca="1">G519*0.5*(TANH(G$589*($D612/G$594-1))+1)+Secondary!H27*0.5*(TANH(G$590*(1-$D612/G$595))+1)</f>
        <v>5.9476311530871229E-9</v>
      </c>
      <c r="H612" s="18">
        <f ca="1">H519*0.5*(TANH(H$589*($D612/H$594-1))+1)+Secondary!I27*0.5*(TANH(H$590*(1-$D612/H$595))+1)</f>
        <v>1.7103862464947429E-9</v>
      </c>
      <c r="I612" s="18">
        <f ca="1">I519*0.5*(TANH(I$589*($D612/I$594-1))+1)+Secondary!J27*0.5*(TANH(I$590*(1-$D612/I$595))+1)</f>
        <v>3.2213449140042892E-9</v>
      </c>
      <c r="J612" s="18">
        <f ca="1">J519*0.5*(TANH(J$589*($D612/J$594-1))+1)+Secondary!K27*0.5*(TANH(J$590*(1-$D612/J$595))+1)</f>
        <v>3.8064687380939097E-9</v>
      </c>
      <c r="K612" s="18">
        <f ca="1">K519*0.5*(TANH(K$589*($D612/K$594-1))+1)+Secondary!L27*0.5*(TANH(K$590*(1-$D612/K$595))+1)</f>
        <v>8.6908469343398506E-10</v>
      </c>
      <c r="L612" s="18">
        <f ca="1">L519*0.5*(TANH(L$589*($D612/L$594-1))+1)+Secondary!M27*0.5*(TANH(L$590*(1-$D612/L$595))+1)</f>
        <v>7.7994734350852728E-11</v>
      </c>
      <c r="M612" s="18">
        <f t="shared" ref="M612:AF612" ca="1" si="518">M519*0.5*(TANH(M$589*($D612/M$594-1))+1)</f>
        <v>4.0477202601415126E-40</v>
      </c>
      <c r="N612" s="18">
        <f t="shared" ca="1" si="518"/>
        <v>2.5500427467127864E-46</v>
      </c>
      <c r="O612" s="18">
        <f t="shared" ca="1" si="518"/>
        <v>3.7492159289885511E-47</v>
      </c>
      <c r="P612" s="18">
        <f t="shared" ca="1" si="518"/>
        <v>2.8541490721128516E-46</v>
      </c>
      <c r="Q612" s="18">
        <f t="shared" ca="1" si="518"/>
        <v>3.6511597282940035E-47</v>
      </c>
      <c r="R612" s="18">
        <f t="shared" ca="1" si="518"/>
        <v>1.8002062996775082E-46</v>
      </c>
      <c r="S612" s="18">
        <f t="shared" ca="1" si="518"/>
        <v>3.4041923867534156E-48</v>
      </c>
      <c r="T612" s="18">
        <f t="shared" ca="1" si="518"/>
        <v>2.2169001019489095E-47</v>
      </c>
      <c r="U612" s="18">
        <f t="shared" ca="1" si="518"/>
        <v>1.405416825763214E-48</v>
      </c>
      <c r="V612" s="18">
        <f t="shared" ca="1" si="518"/>
        <v>3.8946549448671386E-48</v>
      </c>
      <c r="W612" s="18">
        <f t="shared" ca="1" si="518"/>
        <v>1.0971521675731554E-48</v>
      </c>
      <c r="X612" s="18">
        <f t="shared" ca="1" si="518"/>
        <v>1.7396283636470376E-54</v>
      </c>
      <c r="Y612" s="18">
        <f t="shared" ca="1" si="518"/>
        <v>1.5957909782260762E-55</v>
      </c>
      <c r="Z612" s="18">
        <f t="shared" ca="1" si="518"/>
        <v>4.2559120639097543E-55</v>
      </c>
      <c r="AA612" s="18">
        <f t="shared" ca="1" si="518"/>
        <v>2.6947818531645299E-55</v>
      </c>
      <c r="AB612" s="18">
        <f t="shared" ca="1" si="518"/>
        <v>6.0811456282827149E-55</v>
      </c>
      <c r="AC612" s="18">
        <f t="shared" ca="1" si="518"/>
        <v>7.5513132872548421E-55</v>
      </c>
      <c r="AD612" s="18">
        <f t="shared" ca="1" si="518"/>
        <v>1.2331070112284468E-53</v>
      </c>
      <c r="AE612" s="18">
        <f t="shared" ca="1" si="518"/>
        <v>1.3092389894093558E-55</v>
      </c>
      <c r="AF612" s="18">
        <f t="shared" ca="1" si="518"/>
        <v>5.9366886578609418E-55</v>
      </c>
    </row>
    <row r="613" spans="4:32" x14ac:dyDescent="0.15">
      <c r="D613" s="18">
        <f t="shared" si="504"/>
        <v>0.35716999999999999</v>
      </c>
      <c r="E613" s="18">
        <f ca="1">E520*0.5*(TANH(E$589*($D613/E$594-1))+1)+Secondary!F28*0.5*(TANH(E$590*(1-$D613/E$595))+1)</f>
        <v>1.2144987333003515E-7</v>
      </c>
      <c r="F613" s="18">
        <f ca="1">F520*0.5*(TANH(F$589*($D613/F$594-1))+1)+Secondary!G28*0.5*(TANH(F$590*(1-$D613/F$595))+1)</f>
        <v>8.6706071463555551E-8</v>
      </c>
      <c r="G613" s="18">
        <f ca="1">G520*0.5*(TANH(G$589*($D613/G$594-1))+1)+Secondary!H28*0.5*(TANH(G$590*(1-$D613/G$595))+1)</f>
        <v>5.6855078131979924E-9</v>
      </c>
      <c r="H613" s="18">
        <f ca="1">H520*0.5*(TANH(H$589*($D613/H$594-1))+1)+Secondary!I28*0.5*(TANH(H$590*(1-$D613/H$595))+1)</f>
        <v>1.5279928371207539E-9</v>
      </c>
      <c r="I613" s="18">
        <f ca="1">I520*0.5*(TANH(I$589*($D613/I$594-1))+1)+Secondary!J28*0.5*(TANH(I$590*(1-$D613/I$595))+1)</f>
        <v>2.2373301695367105E-9</v>
      </c>
      <c r="J613" s="18">
        <f ca="1">J520*0.5*(TANH(J$589*($D613/J$594-1))+1)+Secondary!K28*0.5*(TANH(J$590*(1-$D613/J$595))+1)</f>
        <v>2.5032304694467924E-9</v>
      </c>
      <c r="K613" s="18">
        <f ca="1">K520*0.5*(TANH(K$589*($D613/K$594-1))+1)+Secondary!L28*0.5*(TANH(K$590*(1-$D613/K$595))+1)</f>
        <v>4.4719607399186753E-10</v>
      </c>
      <c r="L613" s="18">
        <f ca="1">L520*0.5*(TANH(L$589*($D613/L$594-1))+1)+Secondary!M28*0.5*(TANH(L$590*(1-$D613/L$595))+1)</f>
        <v>3.9307119336501625E-11</v>
      </c>
      <c r="M613" s="18">
        <f t="shared" ref="M613:AF613" ca="1" si="519">M520*0.5*(TANH(M$589*($D613/M$594-1))+1)</f>
        <v>1.1691854193255232E-39</v>
      </c>
      <c r="N613" s="18">
        <f t="shared" ca="1" si="519"/>
        <v>6.2573847180569221E-46</v>
      </c>
      <c r="O613" s="18">
        <f t="shared" ca="1" si="519"/>
        <v>9.199958004763935E-47</v>
      </c>
      <c r="P613" s="18">
        <f t="shared" ca="1" si="519"/>
        <v>7.0036126830589384E-46</v>
      </c>
      <c r="Q613" s="18">
        <f t="shared" ca="1" si="519"/>
        <v>8.9593457081350792E-47</v>
      </c>
      <c r="R613" s="18">
        <f t="shared" ca="1" si="519"/>
        <v>4.4174108691973238E-46</v>
      </c>
      <c r="S613" s="18">
        <f t="shared" ca="1" si="519"/>
        <v>8.3533290198403153E-48</v>
      </c>
      <c r="T613" s="18">
        <f t="shared" ca="1" si="519"/>
        <v>5.4399094532165107E-47</v>
      </c>
      <c r="U613" s="18">
        <f t="shared" ca="1" si="519"/>
        <v>3.4486622586257705E-48</v>
      </c>
      <c r="V613" s="18">
        <f t="shared" ca="1" si="519"/>
        <v>9.5568439472290127E-48</v>
      </c>
      <c r="W613" s="18">
        <f t="shared" ca="1" si="519"/>
        <v>2.6922315335144286E-48</v>
      </c>
      <c r="X613" s="18">
        <f t="shared" ca="1" si="519"/>
        <v>3.953627028569058E-54</v>
      </c>
      <c r="Y613" s="18">
        <f t="shared" ca="1" si="519"/>
        <v>3.6267297216641159E-55</v>
      </c>
      <c r="Z613" s="18">
        <f t="shared" ca="1" si="519"/>
        <v>9.6723463989024515E-55</v>
      </c>
      <c r="AA613" s="18">
        <f t="shared" ca="1" si="519"/>
        <v>6.1243896539846017E-55</v>
      </c>
      <c r="AB613" s="18">
        <f t="shared" ca="1" si="519"/>
        <v>1.3820527467973957E-54</v>
      </c>
      <c r="AC613" s="18">
        <f t="shared" ca="1" si="519"/>
        <v>1.7161756223075819E-54</v>
      </c>
      <c r="AD613" s="18">
        <f t="shared" ca="1" si="519"/>
        <v>2.8024638785560695E-53</v>
      </c>
      <c r="AE613" s="18">
        <f t="shared" ca="1" si="519"/>
        <v>2.9754878801195068E-55</v>
      </c>
      <c r="AF613" s="18">
        <f t="shared" ca="1" si="519"/>
        <v>1.3492223871165067E-54</v>
      </c>
    </row>
    <row r="614" spans="4:32" x14ac:dyDescent="0.15">
      <c r="D614" s="18">
        <f t="shared" si="504"/>
        <v>0.44964999999999999</v>
      </c>
      <c r="E614" s="18">
        <f ca="1">E521*0.5*(TANH(E$589*($D614/E$594-1))+1)+Secondary!F29*0.5*(TANH(E$590*(1-$D614/E$595))+1)</f>
        <v>1.2950580821886584E-7</v>
      </c>
      <c r="F614" s="18">
        <f ca="1">F521*0.5*(TANH(F$589*($D614/F$594-1))+1)+Secondary!G29*0.5*(TANH(F$590*(1-$D614/F$595))+1)</f>
        <v>8.6061585244162644E-8</v>
      </c>
      <c r="G614" s="18">
        <f ca="1">G521*0.5*(TANH(G$589*($D614/G$594-1))+1)+Secondary!H29*0.5*(TANH(G$590*(1-$D614/G$595))+1)</f>
        <v>5.4215579815703806E-9</v>
      </c>
      <c r="H614" s="18">
        <f ca="1">H521*0.5*(TANH(H$589*($D614/H$594-1))+1)+Secondary!I29*0.5*(TANH(H$590*(1-$D614/H$595))+1)</f>
        <v>1.3528504723513173E-9</v>
      </c>
      <c r="I614" s="18">
        <f ca="1">I521*0.5*(TANH(I$589*($D614/I$594-1))+1)+Secondary!J29*0.5*(TANH(I$590*(1-$D614/I$595))+1)</f>
        <v>1.5222804138089974E-9</v>
      </c>
      <c r="J614" s="18">
        <f ca="1">J521*0.5*(TANH(J$589*($D614/J$594-1))+1)+Secondary!K29*0.5*(TANH(J$590*(1-$D614/J$595))+1)</f>
        <v>1.5836858739308964E-9</v>
      </c>
      <c r="K614" s="18">
        <f ca="1">K521*0.5*(TANH(K$589*($D614/K$594-1))+1)+Secondary!L29*0.5*(TANH(K$590*(1-$D614/K$595))+1)</f>
        <v>2.2781284659755824E-10</v>
      </c>
      <c r="L614" s="18">
        <f ca="1">L521*0.5*(TANH(L$589*($D614/L$594-1))+1)+Secondary!M29*0.5*(TANH(L$590*(1-$D614/L$595))+1)</f>
        <v>1.9618553828994562E-11</v>
      </c>
      <c r="M614" s="18">
        <f t="shared" ref="M614:AF614" ca="1" si="520">M521*0.5*(TANH(M$589*($D614/M$594-1))+1)</f>
        <v>4.443776071134449E-39</v>
      </c>
      <c r="N614" s="18">
        <f t="shared" ca="1" si="520"/>
        <v>1.9361939466442208E-45</v>
      </c>
      <c r="O614" s="18">
        <f t="shared" ca="1" si="520"/>
        <v>2.8467009037275333E-46</v>
      </c>
      <c r="P614" s="18">
        <f t="shared" ca="1" si="520"/>
        <v>2.1670963028992107E-45</v>
      </c>
      <c r="Q614" s="18">
        <f t="shared" ca="1" si="520"/>
        <v>2.7722499105614572E-46</v>
      </c>
      <c r="R614" s="18">
        <f t="shared" ca="1" si="520"/>
        <v>1.3668597326384029E-45</v>
      </c>
      <c r="S614" s="18">
        <f t="shared" ca="1" si="520"/>
        <v>2.5847331218072275E-47</v>
      </c>
      <c r="T614" s="18">
        <f t="shared" ca="1" si="520"/>
        <v>1.6832470496590537E-46</v>
      </c>
      <c r="U614" s="18">
        <f t="shared" ca="1" si="520"/>
        <v>1.0671041647744996E-47</v>
      </c>
      <c r="V614" s="18">
        <f t="shared" ca="1" si="520"/>
        <v>2.957131487407124E-47</v>
      </c>
      <c r="W614" s="18">
        <f t="shared" ca="1" si="520"/>
        <v>8.3304524490967182E-48</v>
      </c>
      <c r="X614" s="18">
        <f t="shared" ca="1" si="520"/>
        <v>1.1104169057119551E-53</v>
      </c>
      <c r="Y614" s="18">
        <f t="shared" ca="1" si="520"/>
        <v>1.0186043354034294E-54</v>
      </c>
      <c r="Z614" s="18">
        <f t="shared" ca="1" si="520"/>
        <v>2.7165780221154126E-54</v>
      </c>
      <c r="AA614" s="18">
        <f t="shared" ca="1" si="520"/>
        <v>1.7200978805985294E-54</v>
      </c>
      <c r="AB614" s="18">
        <f t="shared" ca="1" si="520"/>
        <v>3.8816375761994945E-54</v>
      </c>
      <c r="AC614" s="18">
        <f t="shared" ca="1" si="520"/>
        <v>4.8200564634301323E-54</v>
      </c>
      <c r="AD614" s="18">
        <f t="shared" ca="1" si="520"/>
        <v>7.8710095856495992E-53</v>
      </c>
      <c r="AE614" s="18">
        <f t="shared" ca="1" si="520"/>
        <v>8.3569653582134639E-55</v>
      </c>
      <c r="AF614" s="18">
        <f t="shared" ca="1" si="520"/>
        <v>3.7894306824707286E-54</v>
      </c>
    </row>
    <row r="615" spans="4:32" x14ac:dyDescent="0.15">
      <c r="D615" s="18">
        <f t="shared" si="504"/>
        <v>0.56606999999999996</v>
      </c>
      <c r="E615" s="18">
        <f ca="1">E522*0.5*(TANH(E$589*($D615/E$594-1))+1)+Secondary!F30*0.5*(TANH(E$590*(1-$D615/E$595))+1)</f>
        <v>1.3999932513506573E-7</v>
      </c>
      <c r="F615" s="18">
        <f ca="1">F522*0.5*(TANH(F$589*($D615/F$594-1))+1)+Secondary!G30*0.5*(TANH(F$590*(1-$D615/F$595))+1)</f>
        <v>8.495761255632365E-8</v>
      </c>
      <c r="G615" s="18">
        <f ca="1">G522*0.5*(TANH(G$589*($D615/G$594-1))+1)+Secondary!H30*0.5*(TANH(G$590*(1-$D615/G$595))+1)</f>
        <v>5.1432095754064513E-9</v>
      </c>
      <c r="H615" s="18">
        <f ca="1">H522*0.5*(TANH(H$589*($D615/H$594-1))+1)+Secondary!I30*0.5*(TANH(H$590*(1-$D615/H$595))+1)</f>
        <v>1.1788742007994365E-9</v>
      </c>
      <c r="I615" s="18">
        <f ca="1">I522*0.5*(TANH(I$589*($D615/I$594-1))+1)+Secondary!J30*0.5*(TANH(I$590*(1-$D615/I$595))+1)</f>
        <v>1.0088841016859335E-9</v>
      </c>
      <c r="J615" s="18">
        <f ca="1">J522*0.5*(TANH(J$589*($D615/J$594-1))+1)+Secondary!K30*0.5*(TANH(J$590*(1-$D615/J$595))+1)</f>
        <v>9.5725923441810911E-10</v>
      </c>
      <c r="K615" s="18">
        <f ca="1">K522*0.5*(TANH(K$589*($D615/K$594-1))+1)+Secondary!L30*0.5*(TANH(K$590*(1-$D615/K$595))+1)</f>
        <v>1.1483817866055013E-10</v>
      </c>
      <c r="L615" s="18">
        <f ca="1">L522*0.5*(TANH(L$589*($D615/L$594-1))+1)+Secondary!M30*0.5*(TANH(L$590*(1-$D615/L$595))+1)</f>
        <v>9.6504035685750553E-12</v>
      </c>
      <c r="M615" s="18">
        <f t="shared" ref="M615:AF615" ca="1" si="521">M522*0.5*(TANH(M$589*($D615/M$594-1))+1)</f>
        <v>2.3834252285372572E-38</v>
      </c>
      <c r="N615" s="18">
        <f t="shared" ca="1" si="521"/>
        <v>8.0039190755154047E-45</v>
      </c>
      <c r="O615" s="18">
        <f t="shared" ca="1" si="521"/>
        <v>1.1767810387099485E-45</v>
      </c>
      <c r="P615" s="18">
        <f t="shared" ca="1" si="521"/>
        <v>8.9584351747549269E-45</v>
      </c>
      <c r="Q615" s="18">
        <f t="shared" ca="1" si="521"/>
        <v>1.1460044739762901E-45</v>
      </c>
      <c r="R615" s="18">
        <f t="shared" ca="1" si="521"/>
        <v>5.6503841292367134E-45</v>
      </c>
      <c r="S615" s="18">
        <f t="shared" ca="1" si="521"/>
        <v>1.0684880999018517E-46</v>
      </c>
      <c r="T615" s="18">
        <f t="shared" ca="1" si="521"/>
        <v>6.958280506325078E-46</v>
      </c>
      <c r="U615" s="18">
        <f t="shared" ca="1" si="521"/>
        <v>4.4112415003092493E-47</v>
      </c>
      <c r="V615" s="18">
        <f t="shared" ca="1" si="521"/>
        <v>1.2224318121324729E-46</v>
      </c>
      <c r="W615" s="18">
        <f t="shared" ca="1" si="521"/>
        <v>3.4436789038138239E-47</v>
      </c>
      <c r="X615" s="18">
        <f t="shared" ca="1" si="521"/>
        <v>4.0585011886801956E-53</v>
      </c>
      <c r="Y615" s="18">
        <f t="shared" ca="1" si="521"/>
        <v>3.7229318240821244E-54</v>
      </c>
      <c r="Z615" s="18">
        <f t="shared" ca="1" si="521"/>
        <v>9.9289142796814005E-54</v>
      </c>
      <c r="AA615" s="18">
        <f t="shared" ca="1" si="521"/>
        <v>6.2868448979715825E-54</v>
      </c>
      <c r="AB615" s="18">
        <f t="shared" ca="1" si="521"/>
        <v>1.4187131422392603E-53</v>
      </c>
      <c r="AC615" s="18">
        <f t="shared" ca="1" si="521"/>
        <v>1.7616992706500598E-53</v>
      </c>
      <c r="AD615" s="18">
        <f t="shared" ca="1" si="521"/>
        <v>2.8768029548554644E-52</v>
      </c>
      <c r="AE615" s="18">
        <f t="shared" ca="1" si="521"/>
        <v>3.0544166255601687E-54</v>
      </c>
      <c r="AF615" s="18">
        <f t="shared" ca="1" si="521"/>
        <v>1.3850123811110732E-53</v>
      </c>
    </row>
    <row r="616" spans="4:32" x14ac:dyDescent="0.15">
      <c r="D616" s="18">
        <f t="shared" si="504"/>
        <v>0.71264000000000005</v>
      </c>
      <c r="E616" s="18">
        <f ca="1">E523*0.5*(TANH(E$589*($D616/E$594-1))+1)+Secondary!F31*0.5*(TANH(E$590*(1-$D616/E$595))+1)</f>
        <v>1.5317195421901205E-7</v>
      </c>
      <c r="F616" s="18">
        <f ca="1">F523*0.5*(TANH(F$589*($D616/F$594-1))+1)+Secondary!G31*0.5*(TANH(F$590*(1-$D616/F$595))+1)</f>
        <v>8.3029609045261239E-8</v>
      </c>
      <c r="G616" s="18">
        <f ca="1">G523*0.5*(TANH(G$589*($D616/G$594-1))+1)+Secondary!H31*0.5*(TANH(G$590*(1-$D616/G$595))+1)</f>
        <v>4.8272415878792704E-9</v>
      </c>
      <c r="H616" s="18">
        <f ca="1">H523*0.5*(TANH(H$589*($D616/H$594-1))+1)+Secondary!I31*0.5*(TANH(H$590*(1-$D616/H$595))+1)</f>
        <v>9.9839376192544351E-10</v>
      </c>
      <c r="I616" s="18">
        <f ca="1">I523*0.5*(TANH(I$589*($D616/I$594-1))+1)+Secondary!J31*0.5*(TANH(I$590*(1-$D616/I$595))+1)</f>
        <v>6.4402652174238111E-10</v>
      </c>
      <c r="J616" s="18">
        <f ca="1">J523*0.5*(TANH(J$589*($D616/J$594-1))+1)+Secondary!K31*0.5*(TANH(J$590*(1-$D616/J$595))+1)</f>
        <v>5.4654461564443381E-10</v>
      </c>
      <c r="K616" s="18">
        <f ca="1">K523*0.5*(TANH(K$589*($D616/K$594-1))+1)+Secondary!L31*0.5*(TANH(K$590*(1-$D616/K$595))+1)</f>
        <v>5.6954872453279003E-11</v>
      </c>
      <c r="L616" s="18">
        <f ca="1">L523*0.5*(TANH(L$589*($D616/L$594-1))+1)+Secondary!M31*0.5*(TANH(L$590*(1-$D616/L$595))+1)</f>
        <v>4.6317942533427358E-12</v>
      </c>
      <c r="M616" s="18">
        <f t="shared" ref="M616:AF616" ca="1" si="522">M523*0.5*(TANH(M$589*($D616/M$594-1))+1)</f>
        <v>1.951793182130705E-37</v>
      </c>
      <c r="N616" s="18">
        <f t="shared" ca="1" si="522"/>
        <v>4.6851604958116442E-44</v>
      </c>
      <c r="O616" s="18">
        <f t="shared" ca="1" si="522"/>
        <v>6.8883853673586703E-45</v>
      </c>
      <c r="P616" s="18">
        <f t="shared" ca="1" si="522"/>
        <v>5.2438961410627669E-44</v>
      </c>
      <c r="Q616" s="18">
        <f t="shared" ca="1" si="522"/>
        <v>6.7082343751331116E-45</v>
      </c>
      <c r="R616" s="18">
        <f t="shared" ca="1" si="522"/>
        <v>3.3075011207952666E-44</v>
      </c>
      <c r="S616" s="18">
        <f t="shared" ca="1" si="522"/>
        <v>6.2544865504400912E-46</v>
      </c>
      <c r="T616" s="18">
        <f t="shared" ca="1" si="522"/>
        <v>4.0730901027088169E-45</v>
      </c>
      <c r="U616" s="18">
        <f t="shared" ca="1" si="522"/>
        <v>2.5821582555111879E-46</v>
      </c>
      <c r="V616" s="18">
        <f t="shared" ca="1" si="522"/>
        <v>7.1556097880933807E-46</v>
      </c>
      <c r="W616" s="18">
        <f t="shared" ca="1" si="522"/>
        <v>2.0157873830894473E-46</v>
      </c>
      <c r="X616" s="18">
        <f t="shared" ca="1" si="522"/>
        <v>2.0247050955335827E-52</v>
      </c>
      <c r="Y616" s="18">
        <f t="shared" ca="1" si="522"/>
        <v>1.857295983355694E-53</v>
      </c>
      <c r="Z616" s="18">
        <f t="shared" ca="1" si="522"/>
        <v>4.9533363243051795E-53</v>
      </c>
      <c r="AA616" s="18">
        <f t="shared" ca="1" si="522"/>
        <v>3.1363809716825041E-53</v>
      </c>
      <c r="AB616" s="18">
        <f t="shared" ca="1" si="522"/>
        <v>7.077676122395705E-53</v>
      </c>
      <c r="AC616" s="18">
        <f t="shared" ca="1" si="522"/>
        <v>8.7887663483802956E-53</v>
      </c>
      <c r="AD616" s="18">
        <f t="shared" ca="1" si="522"/>
        <v>1.4351797340035047E-51</v>
      </c>
      <c r="AE616" s="18">
        <f t="shared" ca="1" si="522"/>
        <v>1.5237876512751815E-53</v>
      </c>
      <c r="AF616" s="18">
        <f t="shared" ca="1" si="522"/>
        <v>6.9095513691469183E-53</v>
      </c>
    </row>
    <row r="617" spans="4:32" x14ac:dyDescent="0.15">
      <c r="D617" s="18">
        <f t="shared" si="504"/>
        <v>0.89715999999999996</v>
      </c>
      <c r="E617" s="18">
        <f ca="1">E524*0.5*(TANH(E$589*($D617/E$594-1))+1)+Secondary!F32*0.5*(TANH(E$590*(1-$D617/E$595))+1)</f>
        <v>1.6925639944162459E-7</v>
      </c>
      <c r="F617" s="18">
        <f ca="1">F524*0.5*(TANH(F$589*($D617/F$594-1))+1)+Secondary!G32*0.5*(TANH(F$590*(1-$D617/F$595))+1)</f>
        <v>7.9803462734321421E-8</v>
      </c>
      <c r="G617" s="18">
        <f ca="1">G524*0.5*(TANH(G$589*($D617/G$594-1))+1)+Secondary!H32*0.5*(TANH(G$590*(1-$D617/G$595))+1)</f>
        <v>4.4336422455599686E-9</v>
      </c>
      <c r="H617" s="18">
        <f ca="1">H524*0.5*(TANH(H$589*($D617/H$594-1))+1)+Secondary!I32*0.5*(TANH(H$590*(1-$D617/H$595))+1)</f>
        <v>8.0471066953201418E-10</v>
      </c>
      <c r="I617" s="18">
        <f ca="1">I524*0.5*(TANH(I$589*($D617/I$594-1))+1)+Secondary!J32*0.5*(TANH(I$590*(1-$D617/I$595))+1)</f>
        <v>3.8898627383282491E-10</v>
      </c>
      <c r="J617" s="18">
        <f ca="1">J524*0.5*(TANH(J$589*($D617/J$594-1))+1)+Secondary!K32*0.5*(TANH(J$590*(1-$D617/J$595))+1)</f>
        <v>2.9040470770285274E-10</v>
      </c>
      <c r="K617" s="18">
        <f ca="1">K524*0.5*(TANH(K$589*($D617/K$594-1))+1)+Secondary!L32*0.5*(TANH(K$590*(1-$D617/K$595))+1)</f>
        <v>2.7324674923548342E-11</v>
      </c>
      <c r="L617" s="18">
        <f ca="1">L524*0.5*(TANH(L$589*($D617/L$594-1))+1)+Secondary!M32*0.5*(TANH(L$590*(1-$D617/L$595))+1)</f>
        <v>2.1302718718355142E-12</v>
      </c>
      <c r="M617" s="18">
        <f t="shared" ref="M617:AF617" ca="1" si="523">M524*0.5*(TANH(M$589*($D617/M$594-1))+1)</f>
        <v>2.321509124379221E-36</v>
      </c>
      <c r="N617" s="18">
        <f t="shared" ca="1" si="523"/>
        <v>3.5828778022291513E-43</v>
      </c>
      <c r="O617" s="18">
        <f t="shared" ca="1" si="523"/>
        <v>5.2677474574631308E-44</v>
      </c>
      <c r="P617" s="18">
        <f t="shared" ca="1" si="523"/>
        <v>4.010160773981047E-43</v>
      </c>
      <c r="Q617" s="18">
        <f t="shared" ca="1" si="523"/>
        <v>5.1299828845187027E-44</v>
      </c>
      <c r="R617" s="18">
        <f t="shared" ca="1" si="523"/>
        <v>2.5293435945580069E-43</v>
      </c>
      <c r="S617" s="18">
        <f t="shared" ca="1" si="523"/>
        <v>4.782989474773002E-45</v>
      </c>
      <c r="T617" s="18">
        <f t="shared" ca="1" si="523"/>
        <v>3.1148125826638774E-44</v>
      </c>
      <c r="U617" s="18">
        <f t="shared" ca="1" si="523"/>
        <v>1.9746524955251633E-45</v>
      </c>
      <c r="V617" s="18">
        <f t="shared" ca="1" si="523"/>
        <v>5.4721053894716858E-45</v>
      </c>
      <c r="W617" s="18">
        <f t="shared" ca="1" si="523"/>
        <v>1.5415322315278337E-45</v>
      </c>
      <c r="X617" s="18">
        <f t="shared" ca="1" si="523"/>
        <v>1.2590626944548482E-51</v>
      </c>
      <c r="Y617" s="18">
        <f t="shared" ca="1" si="523"/>
        <v>1.154959144027865E-52</v>
      </c>
      <c r="Z617" s="18">
        <f t="shared" ca="1" si="523"/>
        <v>3.0802313983465724E-52</v>
      </c>
      <c r="AA617" s="18">
        <f t="shared" ca="1" si="523"/>
        <v>1.950358052623632E-52</v>
      </c>
      <c r="AB617" s="18">
        <f t="shared" ca="1" si="523"/>
        <v>4.4012522423368515E-52</v>
      </c>
      <c r="AC617" s="18">
        <f t="shared" ca="1" si="523"/>
        <v>5.4652943466933576E-52</v>
      </c>
      <c r="AD617" s="18">
        <f t="shared" ca="1" si="523"/>
        <v>8.9246660113333379E-51</v>
      </c>
      <c r="AE617" s="18">
        <f t="shared" ca="1" si="523"/>
        <v>9.4756743353832962E-53</v>
      </c>
      <c r="AF617" s="18">
        <f t="shared" ca="1" si="523"/>
        <v>4.2967051356460662E-52</v>
      </c>
    </row>
    <row r="618" spans="4:32" x14ac:dyDescent="0.15">
      <c r="D618" s="18">
        <f t="shared" si="504"/>
        <v>1.1294999999999999</v>
      </c>
      <c r="E618" s="18">
        <f ca="1">E525*0.5*(TANH(E$589*($D618/E$594-1))+1)+Secondary!F33*0.5*(TANH(E$590*(1-$D618/E$595))+1)</f>
        <v>1.8844052811045849E-7</v>
      </c>
      <c r="F618" s="18">
        <f ca="1">F525*0.5*(TANH(F$589*($D618/F$594-1))+1)+Secondary!G33*0.5*(TANH(F$590*(1-$D618/F$595))+1)</f>
        <v>7.4751087646839916E-8</v>
      </c>
      <c r="G618" s="18">
        <f ca="1">G525*0.5*(TANH(G$589*($D618/G$594-1))+1)+Secondary!H33*0.5*(TANH(G$590*(1-$D618/G$595))+1)</f>
        <v>3.9059196912487513E-9</v>
      </c>
      <c r="H618" s="18">
        <f ca="1">H525*0.5*(TANH(H$589*($D618/H$594-1))+1)+Secondary!I33*0.5*(TANH(H$590*(1-$D618/H$595))+1)</f>
        <v>5.9960761345142896E-10</v>
      </c>
      <c r="I618" s="18">
        <f ca="1">I525*0.5*(TANH(I$589*($D618/I$594-1))+1)+Secondary!J33*0.5*(TANH(I$590*(1-$D618/I$595))+1)</f>
        <v>2.1754648475113304E-10</v>
      </c>
      <c r="J618" s="18">
        <f ca="1">J525*0.5*(TANH(J$589*($D618/J$594-1))+1)+Secondary!K33*0.5*(TANH(J$590*(1-$D618/J$595))+1)</f>
        <v>1.417993633559971E-10</v>
      </c>
      <c r="K618" s="18">
        <f ca="1">K525*0.5*(TANH(K$589*($D618/K$594-1))+1)+Secondary!L33*0.5*(TANH(K$590*(1-$D618/K$595))+1)</f>
        <v>1.2220789569289111E-11</v>
      </c>
      <c r="L618" s="18">
        <f ca="1">L525*0.5*(TANH(L$589*($D618/L$594-1))+1)+Secondary!M33*0.5*(TANH(L$590*(1-$D618/L$595))+1)</f>
        <v>9.14744880110093E-13</v>
      </c>
      <c r="M618" s="18">
        <f t="shared" ref="M618:AF618" ca="1" si="524">M525*0.5*(TANH(M$589*($D618/M$594-1))+1)</f>
        <v>1.0892739478691066E-35</v>
      </c>
      <c r="N618" s="18">
        <f t="shared" ca="1" si="524"/>
        <v>1.3419701595474324E-42</v>
      </c>
      <c r="O618" s="18">
        <f t="shared" ca="1" si="524"/>
        <v>1.973039556637325E-43</v>
      </c>
      <c r="P618" s="18">
        <f t="shared" ca="1" si="524"/>
        <v>1.502010168675421E-42</v>
      </c>
      <c r="Q618" s="18">
        <f t="shared" ca="1" si="524"/>
        <v>1.921440701919306E-43</v>
      </c>
      <c r="R618" s="18">
        <f t="shared" ca="1" si="524"/>
        <v>9.4736879779204339E-43</v>
      </c>
      <c r="S618" s="18">
        <f t="shared" ca="1" si="524"/>
        <v>1.7914743242024766E-44</v>
      </c>
      <c r="T618" s="18">
        <f t="shared" ca="1" si="524"/>
        <v>1.1666571865393534E-43</v>
      </c>
      <c r="U618" s="18">
        <f t="shared" ca="1" si="524"/>
        <v>7.396085403860358E-45</v>
      </c>
      <c r="V618" s="18">
        <f t="shared" ca="1" si="524"/>
        <v>2.0495837449923971E-44</v>
      </c>
      <c r="W618" s="18">
        <f t="shared" ca="1" si="524"/>
        <v>5.7738291652053764E-45</v>
      </c>
      <c r="X618" s="18">
        <f t="shared" ca="1" si="524"/>
        <v>4.2387213997128411E-51</v>
      </c>
      <c r="Y618" s="18">
        <f t="shared" ca="1" si="524"/>
        <v>3.8882487353127246E-52</v>
      </c>
      <c r="Z618" s="18">
        <f t="shared" ca="1" si="524"/>
        <v>1.0369809834239106E-51</v>
      </c>
      <c r="AA618" s="18">
        <f t="shared" ca="1" si="524"/>
        <v>6.5660140862603353E-52</v>
      </c>
      <c r="AB618" s="18">
        <f t="shared" ca="1" si="524"/>
        <v>1.481711896601952E-51</v>
      </c>
      <c r="AC618" s="18">
        <f t="shared" ca="1" si="524"/>
        <v>1.839929344860751E-51</v>
      </c>
      <c r="AD618" s="18">
        <f t="shared" ca="1" si="524"/>
        <v>3.0045512296015185E-50</v>
      </c>
      <c r="AE618" s="18">
        <f t="shared" ca="1" si="524"/>
        <v>3.1900520096140375E-52</v>
      </c>
      <c r="AF618" s="18">
        <f t="shared" ca="1" si="524"/>
        <v>1.446515924938568E-51</v>
      </c>
    </row>
    <row r="619" spans="4:32" x14ac:dyDescent="0.15">
      <c r="D619" s="18">
        <f t="shared" si="504"/>
        <v>1.4218999999999999</v>
      </c>
      <c r="E619" s="18">
        <f ca="1">E526*0.5*(TANH(E$589*($D619/E$594-1))+1)+Secondary!F34*0.5*(TANH(E$590*(1-$D619/E$595))+1)</f>
        <v>2.1087834690607448E-7</v>
      </c>
      <c r="F619" s="18">
        <f ca="1">F526*0.5*(TANH(F$589*($D619/F$594-1))+1)+Secondary!G34*0.5*(TANH(F$590*(1-$D619/F$595))+1)</f>
        <v>6.7456009623017996E-8</v>
      </c>
      <c r="G619" s="18">
        <f ca="1">G526*0.5*(TANH(G$589*($D619/G$594-1))+1)+Secondary!H34*0.5*(TANH(G$590*(1-$D619/G$595))+1)</f>
        <v>3.1968085665455439E-9</v>
      </c>
      <c r="H619" s="18">
        <f ca="1">H526*0.5*(TANH(H$589*($D619/H$594-1))+1)+Secondary!I34*0.5*(TANH(H$590*(1-$D619/H$595))+1)</f>
        <v>4.0102924097014486E-10</v>
      </c>
      <c r="I619" s="18">
        <f ca="1">I526*0.5*(TANH(I$589*($D619/I$594-1))+1)+Secondary!J34*0.5*(TANH(I$590*(1-$D619/I$595))+1)</f>
        <v>1.1058456570953065E-10</v>
      </c>
      <c r="J619" s="18">
        <f ca="1">J526*0.5*(TANH(J$589*($D619/J$594-1))+1)+Secondary!K34*0.5*(TANH(J$590*(1-$D619/J$595))+1)</f>
        <v>6.3323349749612935E-11</v>
      </c>
      <c r="K619" s="18">
        <f ca="1">K526*0.5*(TANH(K$589*($D619/K$594-1))+1)+Secondary!L34*0.5*(TANH(K$590*(1-$D619/K$595))+1)</f>
        <v>4.7800098775404036E-12</v>
      </c>
      <c r="L619" s="18">
        <f ca="1">L526*0.5*(TANH(L$589*($D619/L$594-1))+1)+Secondary!M34*0.5*(TANH(L$590*(1-$D619/L$595))+1)</f>
        <v>3.5592733131294257E-13</v>
      </c>
      <c r="M619" s="18">
        <f t="shared" ref="M619:AF619" ca="1" si="525">M526*0.5*(TANH(M$589*($D619/M$594-1))+1)</f>
        <v>1.2543081418481424E-35</v>
      </c>
      <c r="N619" s="18">
        <f t="shared" ca="1" si="525"/>
        <v>1.608326346603369E-42</v>
      </c>
      <c r="O619" s="18">
        <f t="shared" ca="1" si="525"/>
        <v>2.3646512027377743E-43</v>
      </c>
      <c r="P619" s="18">
        <f t="shared" ca="1" si="525"/>
        <v>1.8001325073144272E-42</v>
      </c>
      <c r="Q619" s="18">
        <f t="shared" ca="1" si="525"/>
        <v>2.3028124288093272E-43</v>
      </c>
      <c r="R619" s="18">
        <f t="shared" ca="1" si="525"/>
        <v>1.1354051999379007E-42</v>
      </c>
      <c r="S619" s="18">
        <f t="shared" ca="1" si="525"/>
        <v>2.1470506204352755E-44</v>
      </c>
      <c r="T619" s="18">
        <f t="shared" ca="1" si="525"/>
        <v>1.3982189355972141E-43</v>
      </c>
      <c r="U619" s="18">
        <f t="shared" ca="1" si="525"/>
        <v>8.864080851430808E-45</v>
      </c>
      <c r="V619" s="18">
        <f t="shared" ca="1" si="525"/>
        <v>2.4563906140806705E-44</v>
      </c>
      <c r="W619" s="18">
        <f t="shared" ca="1" si="525"/>
        <v>6.9198363453032254E-45</v>
      </c>
      <c r="X619" s="18">
        <f t="shared" ca="1" si="525"/>
        <v>5.1886097602544859E-51</v>
      </c>
      <c r="Y619" s="18">
        <f t="shared" ca="1" si="525"/>
        <v>4.7595955662331131E-52</v>
      </c>
      <c r="Z619" s="18">
        <f t="shared" ca="1" si="525"/>
        <v>1.2693659454944091E-51</v>
      </c>
      <c r="AA619" s="18">
        <f t="shared" ca="1" si="525"/>
        <v>8.0374424814582858E-52</v>
      </c>
      <c r="AB619" s="18">
        <f t="shared" ca="1" si="525"/>
        <v>1.8137603087110599E-51</v>
      </c>
      <c r="AC619" s="18">
        <f t="shared" ca="1" si="525"/>
        <v>2.2522540337515931E-51</v>
      </c>
      <c r="AD619" s="18">
        <f t="shared" ca="1" si="525"/>
        <v>3.6778660349197648E-50</v>
      </c>
      <c r="AE619" s="18">
        <f t="shared" ca="1" si="525"/>
        <v>3.9049371834117101E-52</v>
      </c>
      <c r="AF619" s="18">
        <f t="shared" ca="1" si="525"/>
        <v>1.7706778163115862E-51</v>
      </c>
    </row>
    <row r="620" spans="4:32" x14ac:dyDescent="0.15">
      <c r="D620" s="18">
        <f t="shared" si="504"/>
        <v>1.7901</v>
      </c>
      <c r="E620" s="18">
        <f ca="1">E527*0.5*(TANH(E$589*($D620/E$594-1))+1)+Secondary!F35*0.5*(TANH(E$590*(1-$D620/E$595))+1)</f>
        <v>2.3661117573637452E-7</v>
      </c>
      <c r="F620" s="18">
        <f ca="1">F527*0.5*(TANH(F$589*($D620/F$594-1))+1)+Secondary!G35*0.5*(TANH(F$590*(1-$D620/F$595))+1)</f>
        <v>5.7933128626330004E-8</v>
      </c>
      <c r="G620" s="18">
        <f ca="1">G527*0.5*(TANH(G$589*($D620/G$594-1))+1)+Secondary!H35*0.5*(TANH(G$590*(1-$D620/G$595))+1)</f>
        <v>2.3402891051751692E-9</v>
      </c>
      <c r="H620" s="18">
        <f ca="1">H527*0.5*(TANH(H$589*($D620/H$594-1))+1)+Secondary!I35*0.5*(TANH(H$590*(1-$D620/H$595))+1)</f>
        <v>2.3763651906464192E-10</v>
      </c>
      <c r="I620" s="18">
        <f ca="1">I527*0.5*(TANH(I$589*($D620/I$594-1))+1)+Secondary!J35*0.5*(TANH(I$590*(1-$D620/I$595))+1)</f>
        <v>5.089916154939859E-11</v>
      </c>
      <c r="J620" s="18">
        <f ca="1">J527*0.5*(TANH(J$589*($D620/J$594-1))+1)+Secondary!K35*0.5*(TANH(J$590*(1-$D620/J$595))+1)</f>
        <v>2.6083649705022872E-11</v>
      </c>
      <c r="K620" s="18">
        <f ca="1">K527*0.5*(TANH(K$589*($D620/K$594-1))+1)+Secondary!L35*0.5*(TANH(K$590*(1-$D620/K$595))+1)</f>
        <v>1.5363352961914169E-12</v>
      </c>
      <c r="L620" s="18">
        <f ca="1">L527*0.5*(TANH(L$589*($D620/L$594-1))+1)+Secondary!M35*0.5*(TANH(L$590*(1-$D620/L$595))+1)</f>
        <v>1.2334551438475825E-13</v>
      </c>
      <c r="M620" s="18">
        <f t="shared" ref="M620:AF620" ca="1" si="526">M527*0.5*(TANH(M$589*($D620/M$594-1))+1)</f>
        <v>1.2571209506398152E-35</v>
      </c>
      <c r="N620" s="18">
        <f t="shared" ca="1" si="526"/>
        <v>1.6174788725992038E-42</v>
      </c>
      <c r="O620" s="18">
        <f t="shared" ca="1" si="526"/>
        <v>2.3781076159577831E-43</v>
      </c>
      <c r="P620" s="18">
        <f t="shared" ca="1" si="526"/>
        <v>1.8103780392743715E-42</v>
      </c>
      <c r="Q620" s="18">
        <f t="shared" ca="1" si="526"/>
        <v>2.315918830316076E-43</v>
      </c>
      <c r="R620" s="18">
        <f t="shared" ca="1" si="526"/>
        <v>1.1418680708717723E-42</v>
      </c>
      <c r="S620" s="18">
        <f t="shared" ca="1" si="526"/>
        <v>2.1592712399470857E-44</v>
      </c>
      <c r="T620" s="18">
        <f t="shared" ca="1" si="526"/>
        <v>1.4061782515545252E-43</v>
      </c>
      <c r="U620" s="18">
        <f t="shared" ca="1" si="526"/>
        <v>8.9145360513435488E-45</v>
      </c>
      <c r="V620" s="18">
        <f t="shared" ca="1" si="526"/>
        <v>2.4703724096646783E-44</v>
      </c>
      <c r="W620" s="18">
        <f t="shared" ca="1" si="526"/>
        <v>6.9592267815774084E-45</v>
      </c>
      <c r="X620" s="18">
        <f t="shared" ca="1" si="526"/>
        <v>5.2342078415591335E-51</v>
      </c>
      <c r="Y620" s="18">
        <f t="shared" ca="1" si="526"/>
        <v>4.8014216974087672E-52</v>
      </c>
      <c r="Z620" s="18">
        <f t="shared" ca="1" si="526"/>
        <v>1.2805209589675538E-51</v>
      </c>
      <c r="AA620" s="18">
        <f t="shared" ca="1" si="526"/>
        <v>8.1080748254827815E-52</v>
      </c>
      <c r="AB620" s="18">
        <f t="shared" ca="1" si="526"/>
        <v>1.8296997844294449E-51</v>
      </c>
      <c r="AC620" s="18">
        <f t="shared" ca="1" si="526"/>
        <v>2.2720476968466206E-51</v>
      </c>
      <c r="AD620" s="18">
        <f t="shared" ca="1" si="526"/>
        <v>3.7101892198275231E-50</v>
      </c>
      <c r="AE620" s="18">
        <f t="shared" ca="1" si="526"/>
        <v>3.9392559484428401E-52</v>
      </c>
      <c r="AF620" s="18">
        <f t="shared" ca="1" si="526"/>
        <v>1.7862397210822462E-51</v>
      </c>
    </row>
    <row r="621" spans="4:32" x14ac:dyDescent="0.15">
      <c r="D621" s="18">
        <f t="shared" si="504"/>
        <v>2.2536</v>
      </c>
      <c r="E621" s="18">
        <f ca="1">E528*0.5*(TANH(E$589*($D621/E$594-1))+1)+Secondary!F36*0.5*(TANH(E$590*(1-$D621/E$595))+1)</f>
        <v>2.6558145766436851E-7</v>
      </c>
      <c r="F621" s="18">
        <f ca="1">F528*0.5*(TANH(F$589*($D621/F$594-1))+1)+Secondary!G36*0.5*(TANH(F$590*(1-$D621/F$595))+1)</f>
        <v>4.6885511604984667E-8</v>
      </c>
      <c r="G621" s="18">
        <f ca="1">G528*0.5*(TANH(G$589*($D621/G$594-1))+1)+Secondary!H36*0.5*(TANH(G$590*(1-$D621/G$595))+1)</f>
        <v>1.4950501060948148E-9</v>
      </c>
      <c r="H621" s="18">
        <f ca="1">H528*0.5*(TANH(H$589*($D621/H$594-1))+1)+Secondary!I36*0.5*(TANH(H$590*(1-$D621/H$595))+1)</f>
        <v>1.2631445162570417E-10</v>
      </c>
      <c r="I621" s="18">
        <f ca="1">I528*0.5*(TANH(I$589*($D621/I$594-1))+1)+Secondary!J36*0.5*(TANH(I$590*(1-$D621/I$595))+1)</f>
        <v>2.1487240608087185E-11</v>
      </c>
      <c r="J621" s="18">
        <f ca="1">J528*0.5*(TANH(J$589*($D621/J$594-1))+1)+Secondary!K36*0.5*(TANH(J$590*(1-$D621/J$595))+1)</f>
        <v>1.0079110709883724E-11</v>
      </c>
      <c r="K621" s="18">
        <f ca="1">K528*0.5*(TANH(K$589*($D621/K$594-1))+1)+Secondary!L36*0.5*(TANH(K$590*(1-$D621/K$595))+1)</f>
        <v>4.0365854335838888E-13</v>
      </c>
      <c r="L621" s="18">
        <f ca="1">L528*0.5*(TANH(L$589*($D621/L$594-1))+1)+Secondary!M36*0.5*(TANH(L$590*(1-$D621/L$595))+1)</f>
        <v>3.8292528761574004E-14</v>
      </c>
      <c r="M621" s="18">
        <f t="shared" ref="M621:AF621" ca="1" si="527">M528*0.5*(TANH(M$589*($D621/M$594-1))+1)</f>
        <v>1.2571250538014536E-35</v>
      </c>
      <c r="N621" s="18">
        <f t="shared" ca="1" si="527"/>
        <v>1.6175714275917974E-42</v>
      </c>
      <c r="O621" s="18">
        <f t="shared" ca="1" si="527"/>
        <v>2.3782435172448617E-43</v>
      </c>
      <c r="P621" s="18">
        <f t="shared" ca="1" si="527"/>
        <v>1.8104835104079244E-42</v>
      </c>
      <c r="Q621" s="18">
        <f t="shared" ca="1" si="527"/>
        <v>2.3160535587730548E-43</v>
      </c>
      <c r="R621" s="18">
        <f t="shared" ca="1" si="527"/>
        <v>1.1419354300286536E-42</v>
      </c>
      <c r="S621" s="18">
        <f t="shared" ca="1" si="527"/>
        <v>2.1593977776900891E-44</v>
      </c>
      <c r="T621" s="18">
        <f t="shared" ca="1" si="527"/>
        <v>1.406261801415544E-43</v>
      </c>
      <c r="U621" s="18">
        <f t="shared" ca="1" si="527"/>
        <v>8.9150615743099052E-45</v>
      </c>
      <c r="V621" s="18">
        <f t="shared" ca="1" si="527"/>
        <v>2.4705177694976675E-44</v>
      </c>
      <c r="W621" s="18">
        <f t="shared" ca="1" si="527"/>
        <v>6.9596396336190638E-45</v>
      </c>
      <c r="X621" s="18">
        <f t="shared" ca="1" si="527"/>
        <v>5.234945765559682E-51</v>
      </c>
      <c r="Y621" s="18">
        <f t="shared" ca="1" si="527"/>
        <v>4.8020964343162999E-52</v>
      </c>
      <c r="Z621" s="18">
        <f t="shared" ca="1" si="527"/>
        <v>1.2807010902338996E-51</v>
      </c>
      <c r="AA621" s="18">
        <f t="shared" ca="1" si="527"/>
        <v>8.1092158995906692E-52</v>
      </c>
      <c r="AB621" s="18">
        <f t="shared" ca="1" si="527"/>
        <v>1.8299576716912392E-51</v>
      </c>
      <c r="AC621" s="18">
        <f t="shared" ca="1" si="527"/>
        <v>2.2723687721885612E-51</v>
      </c>
      <c r="AD621" s="18">
        <f t="shared" ca="1" si="527"/>
        <v>3.7107144112722589E-50</v>
      </c>
      <c r="AE621" s="18">
        <f t="shared" ca="1" si="527"/>
        <v>3.9398135013613233E-52</v>
      </c>
      <c r="AF621" s="18">
        <f t="shared" ca="1" si="527"/>
        <v>1.7864927941887613E-51</v>
      </c>
    </row>
    <row r="622" spans="4:32" x14ac:dyDescent="0.15">
      <c r="D622" s="18">
        <f t="shared" si="504"/>
        <v>2.8371</v>
      </c>
      <c r="E622" s="18">
        <f ca="1">E529*0.5*(TANH(E$589*($D622/E$594-1))+1)+Secondary!F37*0.5*(TANH(E$590*(1-$D622/E$595))+1)</f>
        <v>2.9759984204554774E-7</v>
      </c>
      <c r="F622" s="18">
        <f ca="1">F529*0.5*(TANH(F$589*($D622/F$594-1))+1)+Secondary!G37*0.5*(TANH(F$590*(1-$D622/F$595))+1)</f>
        <v>3.5615666279306307E-8</v>
      </c>
      <c r="G622" s="18">
        <f ca="1">G529*0.5*(TANH(G$589*($D622/G$594-1))+1)+Secondary!H37*0.5*(TANH(G$590*(1-$D622/G$595))+1)</f>
        <v>8.3963730069101766E-10</v>
      </c>
      <c r="H622" s="18">
        <f ca="1">H529*0.5*(TANH(H$589*($D622/H$594-1))+1)+Secondary!I37*0.5*(TANH(H$590*(1-$D622/H$595))+1)</f>
        <v>6.199807288295694E-11</v>
      </c>
      <c r="I622" s="18">
        <f ca="1">I529*0.5*(TANH(I$589*($D622/I$594-1))+1)+Secondary!J37*0.5*(TANH(I$590*(1-$D622/I$595))+1)</f>
        <v>8.5084702730743604E-12</v>
      </c>
      <c r="J622" s="18">
        <f ca="1">J529*0.5*(TANH(J$589*($D622/J$594-1))+1)+Secondary!K37*0.5*(TANH(J$590*(1-$D622/J$595))+1)</f>
        <v>3.7229875603742523E-12</v>
      </c>
      <c r="K622" s="18">
        <f ca="1">K529*0.5*(TANH(K$589*($D622/K$594-1))+1)+Secondary!L37*0.5*(TANH(K$590*(1-$D622/K$595))+1)</f>
        <v>9.1913301163351171E-14</v>
      </c>
      <c r="L622" s="18">
        <f ca="1">L529*0.5*(TANH(L$589*($D622/L$594-1))+1)+Secondary!M37*0.5*(TANH(L$590*(1-$D622/L$595))+1)</f>
        <v>1.0921697733787906E-14</v>
      </c>
      <c r="M622" s="18">
        <f t="shared" ref="M622:AF622" ca="1" si="528">M529*0.5*(TANH(M$589*($D622/M$594-1))+1)</f>
        <v>1.2571127073217936E-35</v>
      </c>
      <c r="N622" s="18">
        <f t="shared" ca="1" si="528"/>
        <v>1.6175585078597352E-42</v>
      </c>
      <c r="O622" s="18">
        <f t="shared" ca="1" si="528"/>
        <v>2.378224297572375E-43</v>
      </c>
      <c r="P622" s="18">
        <f t="shared" ca="1" si="528"/>
        <v>1.8104714141902095E-42</v>
      </c>
      <c r="Q622" s="18">
        <f t="shared" ca="1" si="528"/>
        <v>2.3160378391688948E-43</v>
      </c>
      <c r="R622" s="18">
        <f t="shared" ca="1" si="528"/>
        <v>1.1419288515189695E-42</v>
      </c>
      <c r="S622" s="18">
        <f t="shared" ca="1" si="528"/>
        <v>2.1593842823542312E-44</v>
      </c>
      <c r="T622" s="18">
        <f t="shared" ca="1" si="528"/>
        <v>1.4062544541910529E-43</v>
      </c>
      <c r="U622" s="18">
        <f t="shared" ca="1" si="528"/>
        <v>8.9150097775387109E-45</v>
      </c>
      <c r="V622" s="18">
        <f t="shared" ca="1" si="528"/>
        <v>2.470503073693467E-44</v>
      </c>
      <c r="W622" s="18">
        <f t="shared" ca="1" si="528"/>
        <v>6.9596024672194286E-45</v>
      </c>
      <c r="X622" s="18">
        <f t="shared" ca="1" si="528"/>
        <v>5.2349247764256647E-51</v>
      </c>
      <c r="Y622" s="18">
        <f t="shared" ca="1" si="528"/>
        <v>4.8020744457722942E-52</v>
      </c>
      <c r="Z622" s="18">
        <f t="shared" ca="1" si="528"/>
        <v>1.2806954544499439E-51</v>
      </c>
      <c r="AA622" s="18">
        <f t="shared" ca="1" si="528"/>
        <v>8.1091808551341328E-52</v>
      </c>
      <c r="AB622" s="18">
        <f t="shared" ca="1" si="528"/>
        <v>1.8299502519068119E-51</v>
      </c>
      <c r="AC622" s="18">
        <f t="shared" ca="1" si="528"/>
        <v>2.2723606176998678E-51</v>
      </c>
      <c r="AD622" s="18">
        <f t="shared" ca="1" si="528"/>
        <v>3.7107022087750097E-50</v>
      </c>
      <c r="AE622" s="18">
        <f t="shared" ca="1" si="528"/>
        <v>3.9398004651710563E-52</v>
      </c>
      <c r="AF622" s="18">
        <f t="shared" ca="1" si="528"/>
        <v>1.7864872014602418E-51</v>
      </c>
    </row>
    <row r="623" spans="4:32" x14ac:dyDescent="0.15">
      <c r="D623" s="18">
        <f t="shared" si="504"/>
        <v>3.5716999999999999</v>
      </c>
      <c r="E623" s="18">
        <f ca="1">E530*0.5*(TANH(E$589*($D623/E$594-1))+1)+Secondary!F38*0.5*(TANH(E$590*(1-$D623/E$595))+1)</f>
        <v>3.323294553295659E-7</v>
      </c>
      <c r="F623" s="18">
        <f ca="1">F530*0.5*(TANH(F$589*($D623/F$594-1))+1)+Secondary!G38*0.5*(TANH(F$590*(1-$D623/F$595))+1)</f>
        <v>2.5487680764045179E-8</v>
      </c>
      <c r="G623" s="18">
        <f ca="1">G530*0.5*(TANH(G$589*($D623/G$594-1))+1)+Secondary!H38*0.5*(TANH(G$590*(1-$D623/G$595))+1)</f>
        <v>4.2863314205933492E-10</v>
      </c>
      <c r="H623" s="18">
        <f ca="1">H530*0.5*(TANH(H$589*($D623/H$594-1))+1)+Secondary!I38*0.5*(TANH(H$590*(1-$D623/H$595))+1)</f>
        <v>2.893781487995176E-11</v>
      </c>
      <c r="I623" s="18">
        <f ca="1">I530*0.5*(TANH(I$589*($D623/I$594-1))+1)+Secondary!J38*0.5*(TANH(I$590*(1-$D623/I$595))+1)</f>
        <v>3.2309994693452572E-12</v>
      </c>
      <c r="J623" s="18">
        <f ca="1">J530*0.5*(TANH(J$589*($D623/J$594-1))+1)+Secondary!K38*0.5*(TANH(J$590*(1-$D623/J$595))+1)</f>
        <v>1.3354664943792003E-12</v>
      </c>
      <c r="K623" s="18">
        <f ca="1">K530*0.5*(TANH(K$589*($D623/K$594-1))+1)+Secondary!L38*0.5*(TANH(K$590*(1-$D623/K$595))+1)</f>
        <v>1.9382445888708141E-14</v>
      </c>
      <c r="L623" s="18">
        <f ca="1">L530*0.5*(TANH(L$589*($D623/L$594-1))+1)+Secondary!M38*0.5*(TANH(L$590*(1-$D623/L$595))+1)</f>
        <v>2.9474862351913776E-15</v>
      </c>
      <c r="M623" s="18">
        <f t="shared" ref="M623:AF623" ca="1" si="529">M530*0.5*(TANH(M$589*($D623/M$594-1))+1)</f>
        <v>1.2570971421546648E-35</v>
      </c>
      <c r="N623" s="18">
        <f t="shared" ca="1" si="529"/>
        <v>1.6175417921006861E-42</v>
      </c>
      <c r="O623" s="18">
        <f t="shared" ca="1" si="529"/>
        <v>2.3781994386746149E-43</v>
      </c>
      <c r="P623" s="18">
        <f t="shared" ca="1" si="529"/>
        <v>1.810455681414884E-42</v>
      </c>
      <c r="Q623" s="18">
        <f t="shared" ca="1" si="529"/>
        <v>2.3160174039277154E-43</v>
      </c>
      <c r="R623" s="18">
        <f t="shared" ca="1" si="529"/>
        <v>1.1419202514398168E-42</v>
      </c>
      <c r="S623" s="18">
        <f t="shared" ca="1" si="529"/>
        <v>2.1593666909590383E-44</v>
      </c>
      <c r="T623" s="18">
        <f t="shared" ca="1" si="529"/>
        <v>1.4062448127014919E-43</v>
      </c>
      <c r="U623" s="18">
        <f t="shared" ca="1" si="529"/>
        <v>8.9149420848615534E-45</v>
      </c>
      <c r="V623" s="18">
        <f t="shared" ca="1" si="529"/>
        <v>2.4704838842993441E-44</v>
      </c>
      <c r="W623" s="18">
        <f t="shared" ca="1" si="529"/>
        <v>6.9595537380380356E-45</v>
      </c>
      <c r="X623" s="18">
        <f t="shared" ca="1" si="529"/>
        <v>5.234892978632164E-51</v>
      </c>
      <c r="Y623" s="18">
        <f t="shared" ca="1" si="529"/>
        <v>4.8020418341158479E-52</v>
      </c>
      <c r="Z623" s="18">
        <f t="shared" ca="1" si="529"/>
        <v>1.2806870446825349E-51</v>
      </c>
      <c r="AA623" s="18">
        <f t="shared" ca="1" si="529"/>
        <v>8.1091284120664571E-52</v>
      </c>
      <c r="AB623" s="18">
        <f t="shared" ca="1" si="529"/>
        <v>1.8299390323698579E-51</v>
      </c>
      <c r="AC623" s="18">
        <f t="shared" ca="1" si="529"/>
        <v>2.2723480190718399E-51</v>
      </c>
      <c r="AD623" s="18">
        <f t="shared" ca="1" si="529"/>
        <v>3.7106830374658447E-50</v>
      </c>
      <c r="AE623" s="18">
        <f t="shared" ca="1" si="529"/>
        <v>3.9397800091192819E-52</v>
      </c>
      <c r="AF623" s="18">
        <f t="shared" ca="1" si="529"/>
        <v>1.7864783266918268E-51</v>
      </c>
    </row>
    <row r="624" spans="4:32" x14ac:dyDescent="0.15">
      <c r="D624" s="18">
        <f t="shared" si="504"/>
        <v>4.4965000000000002</v>
      </c>
      <c r="E624" s="18">
        <f ca="1">E531*0.5*(TANH(E$589*($D624/E$594-1))+1)+Secondary!F39*0.5*(TANH(E$590*(1-$D624/E$595))+1)</f>
        <v>3.6928113558274821E-7</v>
      </c>
      <c r="F624" s="18">
        <f ca="1">F531*0.5*(TANH(F$589*($D624/F$594-1))+1)+Secondary!G39*0.5*(TANH(F$590*(1-$D624/F$595))+1)</f>
        <v>1.7350712257550011E-8</v>
      </c>
      <c r="G624" s="18">
        <f ca="1">G531*0.5*(TANH(G$589*($D624/G$594-1))+1)+Secondary!H39*0.5*(TANH(G$590*(1-$D624/G$595))+1)</f>
        <v>2.0638867533200715E-10</v>
      </c>
      <c r="H624" s="18">
        <f ca="1">H531*0.5*(TANH(H$589*($D624/H$594-1))+1)+Secondary!I39*0.5*(TANH(H$590*(1-$D624/H$595))+1)</f>
        <v>1.3122031002640967E-11</v>
      </c>
      <c r="I624" s="18">
        <f ca="1">I531*0.5*(TANH(I$589*($D624/I$594-1))+1)+Secondary!J39*0.5*(TANH(I$590*(1-$D624/I$595))+1)</f>
        <v>1.1964445654850171E-12</v>
      </c>
      <c r="J624" s="18">
        <f ca="1">J531*0.5*(TANH(J$589*($D624/J$594-1))+1)+Secondary!K39*0.5*(TANH(J$590*(1-$D624/J$595))+1)</f>
        <v>4.70495276998963E-13</v>
      </c>
      <c r="K624" s="18">
        <f ca="1">K531*0.5*(TANH(K$589*($D624/K$594-1))+1)+Secondary!L39*0.5*(TANH(K$590*(1-$D624/K$595))+1)</f>
        <v>3.9473729800058024E-15</v>
      </c>
      <c r="L624" s="18">
        <f ca="1">L531*0.5*(TANH(L$589*($D624/L$594-1))+1)+Secondary!M39*0.5*(TANH(L$590*(1-$D624/L$595))+1)</f>
        <v>7.7028809331089338E-16</v>
      </c>
      <c r="M624" s="18">
        <f t="shared" ref="M624:AF624" ca="1" si="530">M531*0.5*(TANH(M$589*($D624/M$594-1))+1)</f>
        <v>1.2570775472766673E-35</v>
      </c>
      <c r="N624" s="18">
        <f t="shared" ca="1" si="530"/>
        <v>1.617520748331286E-42</v>
      </c>
      <c r="O624" s="18">
        <f t="shared" ca="1" si="530"/>
        <v>2.3781681433696399E-43</v>
      </c>
      <c r="P624" s="18">
        <f t="shared" ca="1" si="530"/>
        <v>1.8104358750286091E-42</v>
      </c>
      <c r="Q624" s="18">
        <f t="shared" ca="1" si="530"/>
        <v>2.3159916774998491E-43</v>
      </c>
      <c r="R624" s="18">
        <f t="shared" ca="1" si="530"/>
        <v>1.1419094245311953E-42</v>
      </c>
      <c r="S624" s="18">
        <f t="shared" ca="1" si="530"/>
        <v>2.1593445446558339E-44</v>
      </c>
      <c r="T624" s="18">
        <f t="shared" ca="1" si="530"/>
        <v>1.4062326746872618E-43</v>
      </c>
      <c r="U624" s="18">
        <f t="shared" ca="1" si="530"/>
        <v>8.9148568644264401E-45</v>
      </c>
      <c r="V624" s="18">
        <f t="shared" ca="1" si="530"/>
        <v>2.4704597261896824E-44</v>
      </c>
      <c r="W624" s="18">
        <f t="shared" ca="1" si="530"/>
        <v>6.9594923911646074E-45</v>
      </c>
      <c r="X624" s="18">
        <f t="shared" ca="1" si="530"/>
        <v>5.2348529403404876E-51</v>
      </c>
      <c r="Y624" s="18">
        <f t="shared" ca="1" si="530"/>
        <v>4.8020007719392098E-52</v>
      </c>
      <c r="Z624" s="18">
        <f t="shared" ca="1" si="530"/>
        <v>1.2806764556600769E-51</v>
      </c>
      <c r="AA624" s="18">
        <f t="shared" ca="1" si="530"/>
        <v>8.1090623790345027E-52</v>
      </c>
      <c r="AB624" s="18">
        <f t="shared" ca="1" si="530"/>
        <v>1.8299249052802484E-51</v>
      </c>
      <c r="AC624" s="18">
        <f t="shared" ca="1" si="530"/>
        <v>2.2723321551580101E-51</v>
      </c>
      <c r="AD624" s="18">
        <f t="shared" ca="1" si="530"/>
        <v>3.7106588969836914E-50</v>
      </c>
      <c r="AE624" s="18">
        <f t="shared" ca="1" si="530"/>
        <v>3.9397542509218539E-52</v>
      </c>
      <c r="AF624" s="18">
        <f t="shared" ca="1" si="530"/>
        <v>1.7864671514903002E-51</v>
      </c>
    </row>
    <row r="625" spans="4:32" x14ac:dyDescent="0.15">
      <c r="D625" s="18">
        <f t="shared" si="504"/>
        <v>5.6607000000000003</v>
      </c>
      <c r="E625" s="18">
        <f ca="1">E532*0.5*(TANH(E$589*($D625/E$594-1))+1)+Secondary!F40*0.5*(TANH(E$590*(1-$D625/E$595))+1)</f>
        <v>4.0782632644003E-7</v>
      </c>
      <c r="F625" s="18">
        <f ca="1">F532*0.5*(TANH(F$589*($D625/F$594-1))+1)+Secondary!G40*0.5*(TANH(F$590*(1-$D625/F$595))+1)</f>
        <v>1.137241746458698E-8</v>
      </c>
      <c r="G625" s="18">
        <f ca="1">G532*0.5*(TANH(G$589*($D625/G$594-1))+1)+Secondary!H40*0.5*(TANH(G$590*(1-$D625/G$595))+1)</f>
        <v>9.6277472536416524E-11</v>
      </c>
      <c r="H625" s="18">
        <f ca="1">H532*0.5*(TANH(H$589*($D625/H$594-1))+1)+Secondary!I40*0.5*(TANH(H$590*(1-$D625/H$595))+1)</f>
        <v>5.8563045089925734E-12</v>
      </c>
      <c r="I625" s="18">
        <f ca="1">I532*0.5*(TANH(I$589*($D625/I$594-1))+1)+Secondary!J40*0.5*(TANH(I$590*(1-$D625/I$595))+1)</f>
        <v>4.3672854746217345E-13</v>
      </c>
      <c r="J625" s="18">
        <f ca="1">J532*0.5*(TANH(J$589*($D625/J$594-1))+1)+Secondary!K40*0.5*(TANH(J$590*(1-$D625/J$595))+1)</f>
        <v>1.6399691923651621E-13</v>
      </c>
      <c r="K625" s="18">
        <f ca="1">K532*0.5*(TANH(K$589*($D625/K$594-1))+1)+Secondary!L40*0.5*(TANH(K$590*(1-$D625/K$595))+1)</f>
        <v>7.9229510569895893E-16</v>
      </c>
      <c r="L625" s="18">
        <f ca="1">L532*0.5*(TANH(L$589*($D625/L$594-1))+1)+Secondary!M40*0.5*(TANH(L$590*(1-$D625/L$595))+1)</f>
        <v>1.9782937300484136E-16</v>
      </c>
      <c r="M625" s="18">
        <f t="shared" ref="M625:AF625" ca="1" si="531">M532*0.5*(TANH(M$589*($D625/M$594-1))+1)</f>
        <v>1.257052880523922E-35</v>
      </c>
      <c r="N625" s="18">
        <f t="shared" ca="1" si="531"/>
        <v>1.6174942575592597E-42</v>
      </c>
      <c r="O625" s="18">
        <f t="shared" ca="1" si="531"/>
        <v>2.3781287475413911E-43</v>
      </c>
      <c r="P625" s="18">
        <f t="shared" ca="1" si="531"/>
        <v>1.8104109418489928E-42</v>
      </c>
      <c r="Q625" s="18">
        <f t="shared" ca="1" si="531"/>
        <v>2.3159592919073022E-43</v>
      </c>
      <c r="R625" s="18">
        <f t="shared" ca="1" si="531"/>
        <v>1.1418957950963659E-42</v>
      </c>
      <c r="S625" s="18">
        <f t="shared" ca="1" si="531"/>
        <v>2.1593166658449841E-44</v>
      </c>
      <c r="T625" s="18">
        <f t="shared" ca="1" si="531"/>
        <v>1.4062173947482277E-43</v>
      </c>
      <c r="U625" s="18">
        <f t="shared" ca="1" si="531"/>
        <v>8.9147495847956329E-45</v>
      </c>
      <c r="V625" s="18">
        <f t="shared" ca="1" si="531"/>
        <v>2.4704293147983547E-44</v>
      </c>
      <c r="W625" s="18">
        <f t="shared" ca="1" si="531"/>
        <v>6.9594151646442426E-45</v>
      </c>
      <c r="X625" s="18">
        <f t="shared" ca="1" si="531"/>
        <v>5.2348025380555071E-51</v>
      </c>
      <c r="Y625" s="18">
        <f t="shared" ca="1" si="531"/>
        <v>4.8019490807944192E-52</v>
      </c>
      <c r="Z625" s="18">
        <f t="shared" ca="1" si="531"/>
        <v>1.280663125657052E-51</v>
      </c>
      <c r="AA625" s="18">
        <f t="shared" ca="1" si="531"/>
        <v>8.108979253265296E-52</v>
      </c>
      <c r="AB625" s="18">
        <f t="shared" ca="1" si="531"/>
        <v>1.8299071213643908E-51</v>
      </c>
      <c r="AC625" s="18">
        <f t="shared" ca="1" si="531"/>
        <v>2.272312184817861E-51</v>
      </c>
      <c r="AD625" s="18">
        <f t="shared" ca="1" si="531"/>
        <v>3.7106285076393063E-50</v>
      </c>
      <c r="AE625" s="18">
        <f t="shared" ca="1" si="531"/>
        <v>3.939721825111615E-52</v>
      </c>
      <c r="AF625" s="18">
        <f t="shared" ca="1" si="531"/>
        <v>1.7864530835367701E-51</v>
      </c>
    </row>
    <row r="626" spans="4:32" x14ac:dyDescent="0.15">
      <c r="D626" s="18">
        <f t="shared" si="504"/>
        <v>7.1264000000000003</v>
      </c>
      <c r="E626" s="18">
        <f ca="1">E533*0.5*(TANH(E$589*($D626/E$594-1))+1)+Secondary!F41*0.5*(TANH(E$590*(1-$D626/E$595))+1)</f>
        <v>4.4722671316917885E-7</v>
      </c>
      <c r="F626" s="18">
        <f ca="1">F533*0.5*(TANH(F$589*($D626/F$594-1))+1)+Secondary!G41*0.5*(TANH(F$590*(1-$D626/F$595))+1)</f>
        <v>7.2578380040867867E-9</v>
      </c>
      <c r="G626" s="18">
        <f ca="1">G533*0.5*(TANH(G$589*($D626/G$594-1))+1)+Secondary!H41*0.5*(TANH(G$590*(1-$D626/G$595))+1)</f>
        <v>4.419311518700474E-11</v>
      </c>
      <c r="H626" s="18">
        <f ca="1">H533*0.5*(TANH(H$589*($D626/H$594-1))+1)+Secondary!I41*0.5*(TANH(H$590*(1-$D626/H$595))+1)</f>
        <v>2.5905307538869127E-12</v>
      </c>
      <c r="I626" s="18">
        <f ca="1">I533*0.5*(TANH(I$589*($D626/I$594-1))+1)+Secondary!J41*0.5*(TANH(I$590*(1-$D626/I$595))+1)</f>
        <v>1.5812588576525158E-13</v>
      </c>
      <c r="J626" s="18">
        <f ca="1">J533*0.5*(TANH(J$589*($D626/J$594-1))+1)+Secondary!K41*0.5*(TANH(J$590*(1-$D626/J$595))+1)</f>
        <v>5.6798569205033249E-14</v>
      </c>
      <c r="K626" s="18">
        <f ca="1">K533*0.5*(TANH(K$589*($D626/K$594-1))+1)+Secondary!L41*0.5*(TANH(K$590*(1-$D626/K$595))+1)</f>
        <v>1.5805786855660275E-16</v>
      </c>
      <c r="L626" s="18">
        <f ca="1">L533*0.5*(TANH(L$589*($D626/L$594-1))+1)+Secondary!M41*0.5*(TANH(L$590*(1-$D626/L$595))+1)</f>
        <v>5.0337961479947283E-17</v>
      </c>
      <c r="M626" s="18">
        <f t="shared" ref="M626:AF626" ca="1" si="532">M533*0.5*(TANH(M$589*($D626/M$594-1))+1)</f>
        <v>1.2570218266035596E-35</v>
      </c>
      <c r="N626" s="18">
        <f t="shared" ca="1" si="532"/>
        <v>1.6174609071503062E-42</v>
      </c>
      <c r="O626" s="18">
        <f t="shared" ca="1" si="532"/>
        <v>2.3780791503891413E-43</v>
      </c>
      <c r="P626" s="18">
        <f t="shared" ca="1" si="532"/>
        <v>1.8103795522403549E-42</v>
      </c>
      <c r="Q626" s="18">
        <f t="shared" ca="1" si="532"/>
        <v>2.3159185200960629E-43</v>
      </c>
      <c r="R626" s="18">
        <f t="shared" ca="1" si="532"/>
        <v>1.1418786362816622E-42</v>
      </c>
      <c r="S626" s="18">
        <f t="shared" ca="1" si="532"/>
        <v>2.1592815677767812E-44</v>
      </c>
      <c r="T626" s="18">
        <f t="shared" ca="1" si="532"/>
        <v>1.406198157993071E-43</v>
      </c>
      <c r="U626" s="18">
        <f t="shared" ca="1" si="532"/>
        <v>8.9146145247498749E-45</v>
      </c>
      <c r="V626" s="18">
        <f t="shared" ca="1" si="532"/>
        <v>2.4703910282969027E-44</v>
      </c>
      <c r="W626" s="18">
        <f t="shared" ca="1" si="532"/>
        <v>6.959317939917303E-45</v>
      </c>
      <c r="X626" s="18">
        <f t="shared" ca="1" si="532"/>
        <v>5.2347390837214463E-51</v>
      </c>
      <c r="Y626" s="18">
        <f t="shared" ca="1" si="532"/>
        <v>4.8018840039350878E-52</v>
      </c>
      <c r="Z626" s="18">
        <f t="shared" ca="1" si="532"/>
        <v>1.2806463437648242E-51</v>
      </c>
      <c r="AA626" s="18">
        <f t="shared" ca="1" si="532"/>
        <v>8.108874601530693E-52</v>
      </c>
      <c r="AB626" s="18">
        <f t="shared" ca="1" si="532"/>
        <v>1.829884732169784E-51</v>
      </c>
      <c r="AC626" s="18">
        <f t="shared" ca="1" si="532"/>
        <v>2.272287042977143E-51</v>
      </c>
      <c r="AD626" s="18">
        <f t="shared" ca="1" si="532"/>
        <v>3.7105902486688612E-50</v>
      </c>
      <c r="AE626" s="18">
        <f t="shared" ca="1" si="532"/>
        <v>3.9396810023146203E-52</v>
      </c>
      <c r="AF626" s="18">
        <f t="shared" ca="1" si="532"/>
        <v>1.7864353725366273E-51</v>
      </c>
    </row>
    <row r="627" spans="4:32" x14ac:dyDescent="0.15">
      <c r="D627" s="18">
        <f t="shared" si="504"/>
        <v>8.9716000000000005</v>
      </c>
      <c r="E627" s="18">
        <f ca="1">E534*0.5*(TANH(E$589*($D627/E$594-1))+1)+Secondary!F42*0.5*(TANH(E$590*(1-$D627/E$595))+1)</f>
        <v>4.866421454370092E-7</v>
      </c>
      <c r="F627" s="18">
        <f ca="1">F534*0.5*(TANH(F$589*($D627/F$594-1))+1)+Secondary!G42*0.5*(TANH(F$590*(1-$D627/F$595))+1)</f>
        <v>4.5508255407490721E-9</v>
      </c>
      <c r="G627" s="18">
        <f ca="1">G534*0.5*(TANH(G$589*($D627/G$594-1))+1)+Secondary!H42*0.5*(TANH(G$590*(1-$D627/G$595))+1)</f>
        <v>2.0128197958540017E-11</v>
      </c>
      <c r="H627" s="18">
        <f ca="1">H534*0.5*(TANH(H$589*($D627/H$594-1))+1)+Secondary!I42*0.5*(TANH(H$590*(1-$D627/H$595))+1)</f>
        <v>1.1402454886658611E-12</v>
      </c>
      <c r="I627" s="18">
        <f ca="1">I534*0.5*(TANH(I$589*($D627/I$594-1))+1)+Secondary!J42*0.5*(TANH(I$590*(1-$D627/I$595))+1)</f>
        <v>5.700554094464196E-14</v>
      </c>
      <c r="J627" s="18">
        <f ca="1">J534*0.5*(TANH(J$589*($D627/J$594-1))+1)+Secondary!K42*0.5*(TANH(J$590*(1-$D627/J$595))+1)</f>
        <v>1.9601417904274837E-14</v>
      </c>
      <c r="K627" s="18">
        <f ca="1">K534*0.5*(TANH(K$589*($D627/K$594-1))+1)+Secondary!L42*0.5*(TANH(K$590*(1-$D627/K$595))+1)</f>
        <v>3.1460618741966311E-17</v>
      </c>
      <c r="L627" s="18">
        <f ca="1">L534*0.5*(TANH(L$589*($D627/L$594-1))+1)+Secondary!M42*0.5*(TANH(L$590*(1-$D627/L$595))+1)</f>
        <v>1.275000914759713E-17</v>
      </c>
      <c r="M627" s="18">
        <f t="shared" ref="M627:AF627" ca="1" si="533">M534*0.5*(TANH(M$589*($D627/M$594-1))+1)</f>
        <v>1.2569827336594792E-35</v>
      </c>
      <c r="N627" s="18">
        <f t="shared" ca="1" si="533"/>
        <v>1.6174189229637103E-42</v>
      </c>
      <c r="O627" s="18">
        <f t="shared" ca="1" si="533"/>
        <v>2.3780167134985202E-43</v>
      </c>
      <c r="P627" s="18">
        <f t="shared" ca="1" si="533"/>
        <v>1.8103400362742492E-42</v>
      </c>
      <c r="Q627" s="18">
        <f t="shared" ca="1" si="533"/>
        <v>2.3158671930099224E-43</v>
      </c>
      <c r="R627" s="18">
        <f t="shared" ca="1" si="533"/>
        <v>1.1418570351999092E-42</v>
      </c>
      <c r="S627" s="18">
        <f t="shared" ca="1" si="533"/>
        <v>2.1592373831857247E-44</v>
      </c>
      <c r="T627" s="18">
        <f t="shared" ca="1" si="533"/>
        <v>1.4061739409569685E-43</v>
      </c>
      <c r="U627" s="18">
        <f t="shared" ca="1" si="533"/>
        <v>8.914444498748224E-45</v>
      </c>
      <c r="V627" s="18">
        <f t="shared" ca="1" si="533"/>
        <v>2.4703428297611741E-44</v>
      </c>
      <c r="W627" s="18">
        <f t="shared" ca="1" si="533"/>
        <v>6.9591955442651154E-45</v>
      </c>
      <c r="X627" s="18">
        <f t="shared" ca="1" si="533"/>
        <v>5.2346592012383546E-51</v>
      </c>
      <c r="Y627" s="18">
        <f t="shared" ca="1" si="533"/>
        <v>4.8018020790091416E-52</v>
      </c>
      <c r="Z627" s="18">
        <f t="shared" ca="1" si="533"/>
        <v>1.2806252171113813E-51</v>
      </c>
      <c r="AA627" s="18">
        <f t="shared" ca="1" si="533"/>
        <v>8.1087428558743128E-52</v>
      </c>
      <c r="AB627" s="18">
        <f t="shared" ca="1" si="533"/>
        <v>1.8298565464745961E-51</v>
      </c>
      <c r="AC627" s="18">
        <f t="shared" ca="1" si="533"/>
        <v>2.272255391934529E-51</v>
      </c>
      <c r="AD627" s="18">
        <f t="shared" ca="1" si="533"/>
        <v>3.7105420844350013E-50</v>
      </c>
      <c r="AE627" s="18">
        <f t="shared" ca="1" si="533"/>
        <v>3.939629610482559E-52</v>
      </c>
      <c r="AF627" s="18">
        <f t="shared" ca="1" si="533"/>
        <v>1.786413076137377E-51</v>
      </c>
    </row>
    <row r="628" spans="4:32" x14ac:dyDescent="0.15">
      <c r="D628" s="18">
        <f t="shared" si="504"/>
        <v>11.295</v>
      </c>
      <c r="E628" s="18">
        <f ca="1">E535*0.5*(TANH(E$589*($D628/E$594-1))+1)+Secondary!F43*0.5*(TANH(E$590*(1-$D628/E$595))+1)</f>
        <v>5.2518321877567473E-7</v>
      </c>
      <c r="F628" s="18">
        <f ca="1">F535*0.5*(TANH(F$589*($D628/F$594-1))+1)+Secondary!G43*0.5*(TANH(F$590*(1-$D628/F$595))+1)</f>
        <v>2.8211192334431541E-9</v>
      </c>
      <c r="G628" s="18">
        <f ca="1">G535*0.5*(TANH(G$589*($D628/G$594-1))+1)+Secondary!H43*0.5*(TANH(G$590*(1-$D628/G$595))+1)</f>
        <v>9.1322212803867055E-12</v>
      </c>
      <c r="H628" s="18">
        <f ca="1">H535*0.5*(TANH(H$589*($D628/H$594-1))+1)+Secondary!I43*0.5*(TANH(H$590*(1-$D628/H$595))+1)</f>
        <v>5.0029377890453063E-13</v>
      </c>
      <c r="I628" s="18">
        <f ca="1">I535*0.5*(TANH(I$589*($D628/I$594-1))+1)+Secondary!J43*0.5*(TANH(I$590*(1-$D628/I$595))+1)</f>
        <v>2.0498825358895779E-14</v>
      </c>
      <c r="J628" s="18">
        <f ca="1">J535*0.5*(TANH(J$589*($D628/J$594-1))+1)+Secondary!K43*0.5*(TANH(J$590*(1-$D628/J$595))+1)</f>
        <v>6.7492573275194332E-15</v>
      </c>
      <c r="K628" s="18">
        <f ca="1">K535*0.5*(TANH(K$589*($D628/K$594-1))+1)+Secondary!L43*0.5*(TANH(K$590*(1-$D628/K$595))+1)</f>
        <v>6.2548162892958936E-18</v>
      </c>
      <c r="L628" s="18">
        <f ca="1">L535*0.5*(TANH(L$589*($D628/L$594-1))+1)+Secondary!M43*0.5*(TANH(L$590*(1-$D628/L$595))+1)</f>
        <v>3.2211740136226189E-18</v>
      </c>
      <c r="M628" s="18">
        <f t="shared" ref="M628:AF628" ca="1" si="534">M535*0.5*(TANH(M$589*($D628/M$594-1))+1)</f>
        <v>1.6350630226162E-35</v>
      </c>
      <c r="N628" s="18">
        <f t="shared" ca="1" si="534"/>
        <v>2.0932072337659834E-42</v>
      </c>
      <c r="O628" s="18">
        <f t="shared" ca="1" si="534"/>
        <v>3.0855250043797306E-43</v>
      </c>
      <c r="P628" s="18">
        <f t="shared" ca="1" si="534"/>
        <v>2.3205371998568481E-42</v>
      </c>
      <c r="Q628" s="18">
        <f t="shared" ca="1" si="534"/>
        <v>2.9742523929041818E-43</v>
      </c>
      <c r="R628" s="18">
        <f t="shared" ca="1" si="534"/>
        <v>1.4534863900231524E-42</v>
      </c>
      <c r="S628" s="18">
        <f t="shared" ca="1" si="534"/>
        <v>2.7932784687172305E-44</v>
      </c>
      <c r="T628" s="18">
        <f t="shared" ca="1" si="534"/>
        <v>1.7944035144700317E-43</v>
      </c>
      <c r="U628" s="18">
        <f t="shared" ca="1" si="534"/>
        <v>1.1619249832132915E-44</v>
      </c>
      <c r="V628" s="18">
        <f t="shared" ca="1" si="534"/>
        <v>3.1865054385192895E-44</v>
      </c>
      <c r="W628" s="18">
        <f t="shared" ca="1" si="534"/>
        <v>9.0888783383015736E-45</v>
      </c>
      <c r="X628" s="18">
        <f t="shared" ca="1" si="534"/>
        <v>6.6411461926002883E-51</v>
      </c>
      <c r="Y628" s="18">
        <f t="shared" ca="1" si="534"/>
        <v>6.177199948638162E-52</v>
      </c>
      <c r="Z628" s="18">
        <f t="shared" ca="1" si="534"/>
        <v>1.653385373360566E-51</v>
      </c>
      <c r="AA628" s="18">
        <f t="shared" ca="1" si="534"/>
        <v>1.037829769971357E-51</v>
      </c>
      <c r="AB628" s="18">
        <f t="shared" ca="1" si="534"/>
        <v>2.3221920591191378E-51</v>
      </c>
      <c r="AC628" s="18">
        <f t="shared" ca="1" si="534"/>
        <v>2.8567882114355504E-51</v>
      </c>
      <c r="AD628" s="18">
        <f t="shared" ca="1" si="534"/>
        <v>4.6043447165096641E-50</v>
      </c>
      <c r="AE628" s="18">
        <f t="shared" ca="1" si="534"/>
        <v>4.8704771320536594E-52</v>
      </c>
      <c r="AF628" s="18">
        <f t="shared" ca="1" si="534"/>
        <v>2.1993264129970234E-51</v>
      </c>
    </row>
    <row r="629" spans="4:32" x14ac:dyDescent="0.15">
      <c r="D629" s="18">
        <f t="shared" si="504"/>
        <v>14.218999999999999</v>
      </c>
      <c r="E629" s="18">
        <f ca="1">E536*0.5*(TANH(E$589*($D629/E$594-1))+1)+Secondary!F44*0.5*(TANH(E$590*(1-$D629/E$595))+1)</f>
        <v>5.6188173784711013E-7</v>
      </c>
      <c r="F629" s="18">
        <f ca="1">F536*0.5*(TANH(F$589*($D629/F$594-1))+1)+Secondary!G44*0.5*(TANH(F$590*(1-$D629/F$595))+1)</f>
        <v>1.7367334196602821E-9</v>
      </c>
      <c r="G629" s="18">
        <f ca="1">G536*0.5*(TANH(G$589*($D629/G$594-1))+1)+Secondary!H44*0.5*(TANH(G$590*(1-$D629/G$595))+1)</f>
        <v>4.1368450318160685E-12</v>
      </c>
      <c r="H629" s="18">
        <f ca="1">H536*0.5*(TANH(H$589*($D629/H$594-1))+1)+Secondary!I44*0.5*(TANH(H$590*(1-$D629/H$595))+1)</f>
        <v>2.1910686567332508E-13</v>
      </c>
      <c r="I629" s="18">
        <f ca="1">I536*0.5*(TANH(I$589*($D629/I$594-1))+1)+Secondary!J44*0.5*(TANH(I$590*(1-$D629/I$595))+1)</f>
        <v>7.3637219106462066E-15</v>
      </c>
      <c r="J629" s="18">
        <f ca="1">J536*0.5*(TANH(J$589*($D629/J$594-1))+1)+Secondary!K44*0.5*(TANH(J$590*(1-$D629/J$595))+1)</f>
        <v>2.3217812768630076E-15</v>
      </c>
      <c r="K629" s="18">
        <f ca="1">K536*0.5*(TANH(K$589*($D629/K$594-1))+1)+Secondary!L44*0.5*(TANH(K$590*(1-$D629/K$595))+1)</f>
        <v>1.2436487818655557E-18</v>
      </c>
      <c r="L629" s="18">
        <f ca="1">L536*0.5*(TANH(L$589*($D629/L$594-1))+1)+Secondary!M44*0.5*(TANH(L$590*(1-$D629/L$595))+1)</f>
        <v>8.1314400414057578E-19</v>
      </c>
      <c r="M629" s="18">
        <f t="shared" ref="M629:AF629" ca="1" si="535">M536*0.5*(TANH(M$589*($D629/M$594-1))+1)</f>
        <v>2.6865176069801831E-35</v>
      </c>
      <c r="N629" s="18">
        <f t="shared" ca="1" si="535"/>
        <v>3.4065867215146301E-42</v>
      </c>
      <c r="O629" s="18">
        <f t="shared" ca="1" si="535"/>
        <v>5.046914397103701E-43</v>
      </c>
      <c r="P629" s="18">
        <f t="shared" ca="1" si="535"/>
        <v>3.7095839594246588E-42</v>
      </c>
      <c r="Q629" s="18">
        <f t="shared" ca="1" si="535"/>
        <v>4.771239848502761E-43</v>
      </c>
      <c r="R629" s="18">
        <f t="shared" ca="1" si="535"/>
        <v>2.293163522730551E-42</v>
      </c>
      <c r="S629" s="18">
        <f t="shared" ca="1" si="535"/>
        <v>4.5442958620503119E-44</v>
      </c>
      <c r="T629" s="18">
        <f t="shared" ca="1" si="535"/>
        <v>2.8442234706142418E-43</v>
      </c>
      <c r="U629" s="18">
        <f t="shared" ca="1" si="535"/>
        <v>1.9175244529488221E-44</v>
      </c>
      <c r="V629" s="18">
        <f t="shared" ca="1" si="535"/>
        <v>5.1549750014576873E-44</v>
      </c>
      <c r="W629" s="18">
        <f t="shared" ca="1" si="535"/>
        <v>1.5054352121576265E-44</v>
      </c>
      <c r="X629" s="18">
        <f t="shared" ca="1" si="535"/>
        <v>1.0413279897268301E-50</v>
      </c>
      <c r="Y629" s="18">
        <f t="shared" ca="1" si="535"/>
        <v>9.9421243106678391E-52</v>
      </c>
      <c r="Z629" s="18">
        <f t="shared" ca="1" si="535"/>
        <v>2.6799971867157794E-51</v>
      </c>
      <c r="AA629" s="18">
        <f t="shared" ca="1" si="535"/>
        <v>1.6547014872329197E-51</v>
      </c>
      <c r="AB629" s="18">
        <f t="shared" ca="1" si="535"/>
        <v>3.6433607099677741E-51</v>
      </c>
      <c r="AC629" s="18">
        <f t="shared" ca="1" si="535"/>
        <v>4.4040529986078515E-51</v>
      </c>
      <c r="AD629" s="18">
        <f t="shared" ca="1" si="535"/>
        <v>6.9226007388252509E-50</v>
      </c>
      <c r="AE629" s="18">
        <f t="shared" ca="1" si="535"/>
        <v>7.2721367490742509E-52</v>
      </c>
      <c r="AF629" s="18">
        <f t="shared" ca="1" si="535"/>
        <v>3.2579718391264043E-51</v>
      </c>
    </row>
    <row r="630" spans="4:32" x14ac:dyDescent="0.15">
      <c r="D630" s="18">
        <f t="shared" si="504"/>
        <v>17.901</v>
      </c>
      <c r="E630" s="18">
        <f ca="1">E537*0.5*(TANH(E$589*($D630/E$594-1))+1)+Secondary!F45*0.5*(TANH(E$590*(1-$D630/E$595))+1)</f>
        <v>5.9573169340979205E-7</v>
      </c>
      <c r="F630" s="18">
        <f ca="1">F537*0.5*(TANH(F$589*($D630/F$594-1))+1)+Secondary!G45*0.5*(TANH(F$590*(1-$D630/F$595))+1)</f>
        <v>1.0643750208234003E-9</v>
      </c>
      <c r="G630" s="18">
        <f ca="1">G537*0.5*(TANH(G$589*($D630/G$594-1))+1)+Secondary!H45*0.5*(TANH(G$590*(1-$D630/G$595))+1)</f>
        <v>1.8720024202687267E-12</v>
      </c>
      <c r="H630" s="18">
        <f ca="1">H537*0.5*(TANH(H$589*($D630/H$594-1))+1)+Secondary!I45*0.5*(TANH(H$590*(1-$D630/H$595))+1)</f>
        <v>9.579155950033988E-14</v>
      </c>
      <c r="I630" s="18">
        <f ca="1">I537*0.5*(TANH(I$589*($D630/I$594-1))+1)+Secondary!J45*0.5*(TANH(I$590*(1-$D630/I$595))+1)</f>
        <v>2.6426466362938189E-15</v>
      </c>
      <c r="J630" s="18">
        <f ca="1">J537*0.5*(TANH(J$589*($D630/J$594-1))+1)+Secondary!K45*0.5*(TANH(J$590*(1-$D630/J$595))+1)</f>
        <v>7.9791244402012534E-16</v>
      </c>
      <c r="K630" s="18">
        <f ca="1">K537*0.5*(TANH(K$589*($D630/K$594-1))+1)+Secondary!L45*0.5*(TANH(K$590*(1-$D630/K$595))+1)</f>
        <v>2.4713590964799944E-19</v>
      </c>
      <c r="L630" s="18">
        <f ca="1">L537*0.5*(TANH(L$589*($D630/L$594-1))+1)+Secondary!M45*0.5*(TANH(L$590*(1-$D630/L$595))+1)</f>
        <v>2.050717456064224E-19</v>
      </c>
      <c r="M630" s="18">
        <f t="shared" ref="M630:AF630" ca="1" si="536">M537*0.5*(TANH(M$589*($D630/M$594-1))+1)</f>
        <v>4.409881381190961E-35</v>
      </c>
      <c r="N630" s="18">
        <f t="shared" ca="1" si="536"/>
        <v>5.5383716206775225E-42</v>
      </c>
      <c r="O630" s="18">
        <f t="shared" ca="1" si="536"/>
        <v>8.2474802021880466E-43</v>
      </c>
      <c r="P630" s="18">
        <f t="shared" ca="1" si="536"/>
        <v>5.9250212593497684E-42</v>
      </c>
      <c r="Q630" s="18">
        <f t="shared" ca="1" si="536"/>
        <v>7.6490585101985855E-43</v>
      </c>
      <c r="R630" s="18">
        <f t="shared" ca="1" si="536"/>
        <v>3.6155772016078337E-42</v>
      </c>
      <c r="S630" s="18">
        <f t="shared" ca="1" si="536"/>
        <v>7.3865973311746428E-44</v>
      </c>
      <c r="T630" s="18">
        <f t="shared" ca="1" si="536"/>
        <v>4.5052127171948179E-43</v>
      </c>
      <c r="U630" s="18">
        <f t="shared" ca="1" si="536"/>
        <v>3.1624864005630402E-44</v>
      </c>
      <c r="V630" s="18">
        <f t="shared" ca="1" si="536"/>
        <v>8.3361200089453378E-44</v>
      </c>
      <c r="W630" s="18">
        <f t="shared" ca="1" si="536"/>
        <v>2.4919168118124262E-44</v>
      </c>
      <c r="X630" s="18">
        <f t="shared" ca="1" si="536"/>
        <v>1.6320002392839674E-50</v>
      </c>
      <c r="Y630" s="18">
        <f t="shared" ca="1" si="536"/>
        <v>1.5997219108045059E-51</v>
      </c>
      <c r="Z630" s="18">
        <f t="shared" ca="1" si="536"/>
        <v>4.3411059694352014E-51</v>
      </c>
      <c r="AA630" s="18">
        <f t="shared" ca="1" si="536"/>
        <v>2.6366534693834965E-51</v>
      </c>
      <c r="AB630" s="18">
        <f t="shared" ca="1" si="536"/>
        <v>5.7136211304514817E-51</v>
      </c>
      <c r="AC630" s="18">
        <f t="shared" ca="1" si="536"/>
        <v>6.7860714161930224E-51</v>
      </c>
      <c r="AD630" s="18">
        <f t="shared" ca="1" si="536"/>
        <v>1.0405384450607755E-49</v>
      </c>
      <c r="AE630" s="18">
        <f t="shared" ca="1" si="536"/>
        <v>1.0854289010450474E-51</v>
      </c>
      <c r="AF630" s="18">
        <f t="shared" ca="1" si="536"/>
        <v>4.8245556615405611E-51</v>
      </c>
    </row>
    <row r="631" spans="4:32" x14ac:dyDescent="0.15">
      <c r="D631" s="18">
        <f t="shared" si="504"/>
        <v>22.536000000000001</v>
      </c>
      <c r="E631" s="18">
        <f ca="1">E538*0.5*(TANH(E$589*($D631/E$594-1))+1)+Secondary!F46*0.5*(TANH(E$590*(1-$D631/E$595))+1)</f>
        <v>6.2556559636339653E-7</v>
      </c>
      <c r="F631" s="18">
        <f ca="1">F538*0.5*(TANH(F$589*($D631/F$594-1))+1)+Secondary!G46*0.5*(TANH(F$590*(1-$D631/F$595))+1)</f>
        <v>6.5060587414002883E-10</v>
      </c>
      <c r="G631" s="18">
        <f ca="1">G538*0.5*(TANH(G$589*($D631/G$594-1))+1)+Secondary!H46*0.5*(TANH(G$590*(1-$D631/G$595))+1)</f>
        <v>8.4683614643074348E-13</v>
      </c>
      <c r="H631" s="18">
        <f ca="1">H538*0.5*(TANH(H$589*($D631/H$594-1))+1)+Secondary!I46*0.5*(TANH(H$590*(1-$D631/H$595))+1)</f>
        <v>4.1829934375392206E-14</v>
      </c>
      <c r="I631" s="18">
        <f ca="1">I538*0.5*(TANH(I$589*($D631/I$594-1))+1)+Secondary!J46*0.5*(TANH(I$590*(1-$D631/I$595))+1)</f>
        <v>9.4808188666923842E-16</v>
      </c>
      <c r="J631" s="18">
        <f ca="1">J538*0.5*(TANH(J$589*($D631/J$594-1))+1)+Secondary!K46*0.5*(TANH(J$590*(1-$D631/J$595))+1)</f>
        <v>2.7412253526723939E-16</v>
      </c>
      <c r="K631" s="18">
        <f ca="1">K538*0.5*(TANH(K$589*($D631/K$594-1))+1)+Secondary!L46*0.5*(TANH(K$590*(1-$D631/K$595))+1)</f>
        <v>4.9114270888889797E-20</v>
      </c>
      <c r="L631" s="18">
        <f ca="1">L538*0.5*(TANH(L$589*($D631/L$594-1))+1)+Secondary!M46*0.5*(TANH(L$590*(1-$D631/L$595))+1)</f>
        <v>5.1708730102844165E-20</v>
      </c>
      <c r="M631" s="18">
        <f t="shared" ref="M631:AF631" ca="1" si="537">M538*0.5*(TANH(M$589*($D631/M$594-1))+1)</f>
        <v>7.2273080652623036E-35</v>
      </c>
      <c r="N631" s="18">
        <f t="shared" ca="1" si="537"/>
        <v>8.9939789353584701E-42</v>
      </c>
      <c r="O631" s="18">
        <f t="shared" ca="1" si="537"/>
        <v>1.3461974760737521E-42</v>
      </c>
      <c r="P631" s="18">
        <f t="shared" ca="1" si="537"/>
        <v>9.4556184977224592E-42</v>
      </c>
      <c r="Q631" s="18">
        <f t="shared" ca="1" si="537"/>
        <v>1.2251277379808079E-42</v>
      </c>
      <c r="R631" s="18">
        <f t="shared" ca="1" si="537"/>
        <v>5.6963044343752903E-42</v>
      </c>
      <c r="S631" s="18">
        <f t="shared" ca="1" si="537"/>
        <v>1.1998340614889385E-43</v>
      </c>
      <c r="T631" s="18">
        <f t="shared" ca="1" si="537"/>
        <v>7.131108585565505E-43</v>
      </c>
      <c r="U631" s="18">
        <f t="shared" ca="1" si="537"/>
        <v>5.2120994856898048E-44</v>
      </c>
      <c r="V631" s="18">
        <f t="shared" ca="1" si="537"/>
        <v>1.3468475659795159E-43</v>
      </c>
      <c r="W631" s="18">
        <f t="shared" ca="1" si="537"/>
        <v>4.1224536806645624E-44</v>
      </c>
      <c r="X631" s="18">
        <f t="shared" ca="1" si="537"/>
        <v>2.5561296078639024E-50</v>
      </c>
      <c r="Y631" s="18">
        <f t="shared" ca="1" si="537"/>
        <v>2.5721612576294004E-51</v>
      </c>
      <c r="Z631" s="18">
        <f t="shared" ca="1" si="537"/>
        <v>7.0295332754031164E-51</v>
      </c>
      <c r="AA631" s="18">
        <f t="shared" ca="1" si="537"/>
        <v>4.1996064118996971E-51</v>
      </c>
      <c r="AB631" s="18">
        <f t="shared" ca="1" si="537"/>
        <v>8.9558916452720832E-51</v>
      </c>
      <c r="AC631" s="18">
        <f t="shared" ca="1" si="537"/>
        <v>1.045193762882486E-50</v>
      </c>
      <c r="AD631" s="18">
        <f t="shared" ca="1" si="537"/>
        <v>1.5632727274934291E-49</v>
      </c>
      <c r="AE631" s="18">
        <f t="shared" ca="1" si="537"/>
        <v>1.6194835865914877E-51</v>
      </c>
      <c r="AF631" s="18">
        <f t="shared" ca="1" si="537"/>
        <v>7.14169589598031E-51</v>
      </c>
    </row>
    <row r="632" spans="4:32" x14ac:dyDescent="0.15">
      <c r="D632" s="18">
        <f t="shared" si="504"/>
        <v>28.370999999999999</v>
      </c>
      <c r="E632" s="18">
        <f ca="1">E539*0.5*(TANH(E$589*($D632/E$594-1))+1)+Secondary!F47*0.5*(TANH(E$590*(1-$D632/E$595))+1)</f>
        <v>6.5000346695981051E-7</v>
      </c>
      <c r="F632" s="18">
        <f ca="1">F539*0.5*(TANH(F$589*($D632/F$594-1))+1)+Secondary!G47*0.5*(TANH(F$590*(1-$D632/F$595))+1)</f>
        <v>3.9704892949304171E-10</v>
      </c>
      <c r="G632" s="18">
        <f ca="1">G539*0.5*(TANH(G$589*($D632/G$594-1))+1)+Secondary!H47*0.5*(TANH(G$590*(1-$D632/G$595))+1)</f>
        <v>3.8301526994270646E-13</v>
      </c>
      <c r="H632" s="18">
        <f ca="1">H539*0.5*(TANH(H$589*($D632/H$594-1))+1)+Secondary!I47*0.5*(TANH(H$590*(1-$D632/H$595))+1)</f>
        <v>1.8246704581136977E-14</v>
      </c>
      <c r="I632" s="18">
        <f ca="1">I539*0.5*(TANH(I$589*($D632/I$594-1))+1)+Secondary!J47*0.5*(TANH(I$590*(1-$D632/I$595))+1)</f>
        <v>3.4006591158677494E-16</v>
      </c>
      <c r="J632" s="18">
        <f ca="1">J539*0.5*(TANH(J$589*($D632/J$594-1))+1)+Secondary!K47*0.5*(TANH(J$590*(1-$D632/J$595))+1)</f>
        <v>9.4152621621066483E-17</v>
      </c>
      <c r="K632" s="18">
        <f ca="1">K539*0.5*(TANH(K$589*($D632/K$594-1))+1)+Secondary!L47*0.5*(TANH(K$590*(1-$D632/K$595))+1)</f>
        <v>9.7606856015610993E-21</v>
      </c>
      <c r="L632" s="18">
        <f ca="1">L539*0.5*(TANH(L$589*($D632/L$594-1))+1)+Secondary!M47*0.5*(TANH(L$590*(1-$D632/L$595))+1)</f>
        <v>1.3036640043966271E-20</v>
      </c>
      <c r="M632" s="18">
        <f t="shared" ref="M632:AF632" ca="1" si="538">M539*0.5*(TANH(M$589*($D632/M$594-1))+1)</f>
        <v>1.1825720538763321E-34</v>
      </c>
      <c r="N632" s="18">
        <f t="shared" ca="1" si="538"/>
        <v>1.4586459785073946E-41</v>
      </c>
      <c r="O632" s="18">
        <f t="shared" ca="1" si="538"/>
        <v>2.1943190753552359E-42</v>
      </c>
      <c r="P632" s="18">
        <f t="shared" ca="1" si="538"/>
        <v>1.5069414734582563E-41</v>
      </c>
      <c r="Q632" s="18">
        <f t="shared" ca="1" si="538"/>
        <v>1.959873556665073E-42</v>
      </c>
      <c r="R632" s="18">
        <f t="shared" ca="1" si="538"/>
        <v>8.9654693087533923E-42</v>
      </c>
      <c r="S632" s="18">
        <f t="shared" ca="1" si="538"/>
        <v>1.9472085900415806E-43</v>
      </c>
      <c r="T632" s="18">
        <f t="shared" ca="1" si="538"/>
        <v>1.1278656602030153E-42</v>
      </c>
      <c r="U632" s="18">
        <f t="shared" ca="1" si="538"/>
        <v>8.5829545485861287E-44</v>
      </c>
      <c r="V632" s="18">
        <f t="shared" ca="1" si="538"/>
        <v>2.17448884075777E-43</v>
      </c>
      <c r="W632" s="18">
        <f t="shared" ca="1" si="538"/>
        <v>6.8139010546142043E-44</v>
      </c>
      <c r="X632" s="18">
        <f t="shared" ca="1" si="538"/>
        <v>4.0012333235549183E-50</v>
      </c>
      <c r="Y632" s="18">
        <f t="shared" ca="1" si="538"/>
        <v>4.1329533722828938E-51</v>
      </c>
      <c r="Z632" s="18">
        <f t="shared" ca="1" si="538"/>
        <v>1.1373778411787791E-50</v>
      </c>
      <c r="AA632" s="18">
        <f t="shared" ca="1" si="538"/>
        <v>6.6838727591741424E-51</v>
      </c>
      <c r="AB632" s="18">
        <f t="shared" ca="1" si="538"/>
        <v>1.4029807353786817E-50</v>
      </c>
      <c r="AC632" s="18">
        <f t="shared" ca="1" si="538"/>
        <v>1.6088015644185687E-50</v>
      </c>
      <c r="AD632" s="18">
        <f t="shared" ca="1" si="538"/>
        <v>2.3474197377413592E-49</v>
      </c>
      <c r="AE632" s="18">
        <f t="shared" ca="1" si="538"/>
        <v>2.4151492151763814E-51</v>
      </c>
      <c r="AF632" s="18">
        <f t="shared" ca="1" si="538"/>
        <v>1.0567349640806444E-50</v>
      </c>
    </row>
    <row r="633" spans="4:32" x14ac:dyDescent="0.15">
      <c r="D633" s="18">
        <f t="shared" si="504"/>
        <v>35.716999999999999</v>
      </c>
      <c r="E633" s="18">
        <f ca="1">E540*0.5*(TANH(E$589*($D633/E$594-1))+1)+Secondary!F48*0.5*(TANH(E$590*(1-$D633/E$595))+1)</f>
        <v>6.6730464514798054E-7</v>
      </c>
      <c r="F633" s="18">
        <f ca="1">F540*0.5*(TANH(F$589*($D633/F$594-1))+1)+Secondary!G48*0.5*(TANH(F$590*(1-$D633/F$595))+1)</f>
        <v>2.4207035960270114E-10</v>
      </c>
      <c r="G633" s="18">
        <f ca="1">G540*0.5*(TANH(G$589*($D633/G$594-1))+1)+Secondary!H48*0.5*(TANH(G$590*(1-$D633/G$595))+1)</f>
        <v>1.7321490846067639E-13</v>
      </c>
      <c r="H633" s="18">
        <f ca="1">H540*0.5*(TANH(H$589*($D633/H$594-1))+1)+Secondary!I48*0.5*(TANH(H$590*(1-$D633/H$595))+1)</f>
        <v>7.9515357740477682E-15</v>
      </c>
      <c r="I633" s="18">
        <f ca="1">I540*0.5*(TANH(I$589*($D633/I$594-1))+1)+Secondary!J48*0.5*(TANH(I$590*(1-$D633/I$595))+1)</f>
        <v>1.2195902203780834E-16</v>
      </c>
      <c r="J633" s="18">
        <f ca="1">J540*0.5*(TANH(J$589*($D633/J$594-1))+1)+Secondary!K48*0.5*(TANH(J$590*(1-$D633/J$595))+1)</f>
        <v>3.2332730423897922E-17</v>
      </c>
      <c r="K633" s="18">
        <f ca="1">K540*0.5*(TANH(K$589*($D633/K$594-1))+1)+Secondary!L48*0.5*(TANH(K$590*(1-$D633/K$595))+1)</f>
        <v>1.9396813020922809E-21</v>
      </c>
      <c r="L633" s="18">
        <f ca="1">L540*0.5*(TANH(L$589*($D633/L$594-1))+1)+Secondary!M48*0.5*(TANH(L$590*(1-$D633/L$595))+1)</f>
        <v>3.2863881907011786E-21</v>
      </c>
      <c r="M633" s="18">
        <f t="shared" ref="M633:AF633" ca="1" si="539">M540*0.5*(TANH(M$589*($D633/M$594-1))+1)</f>
        <v>1.9311750687693361E-34</v>
      </c>
      <c r="N633" s="18">
        <f t="shared" ca="1" si="539"/>
        <v>2.3613147083558054E-41</v>
      </c>
      <c r="O633" s="18">
        <f t="shared" ca="1" si="539"/>
        <v>3.5710950332821742E-42</v>
      </c>
      <c r="P633" s="18">
        <f t="shared" ca="1" si="539"/>
        <v>2.3985190276901127E-41</v>
      </c>
      <c r="Q633" s="18">
        <f t="shared" ca="1" si="539"/>
        <v>3.1316695246173351E-42</v>
      </c>
      <c r="R633" s="18">
        <f t="shared" ca="1" si="539"/>
        <v>1.4092111745430997E-41</v>
      </c>
      <c r="S633" s="18">
        <f t="shared" ca="1" si="539"/>
        <v>3.1562102429647975E-43</v>
      </c>
      <c r="T633" s="18">
        <f t="shared" ca="1" si="539"/>
        <v>1.7819814882400825E-42</v>
      </c>
      <c r="U633" s="18">
        <f t="shared" ca="1" si="539"/>
        <v>1.4117587413763746E-43</v>
      </c>
      <c r="V633" s="18">
        <f t="shared" ca="1" si="539"/>
        <v>3.507716088243656E-43</v>
      </c>
      <c r="W633" s="18">
        <f t="shared" ca="1" si="539"/>
        <v>1.1253298214275454E-43</v>
      </c>
      <c r="X633" s="18">
        <f t="shared" ca="1" si="539"/>
        <v>6.2578653018711299E-50</v>
      </c>
      <c r="Y633" s="18">
        <f t="shared" ca="1" si="539"/>
        <v>6.6341785073085655E-51</v>
      </c>
      <c r="Z633" s="18">
        <f t="shared" ca="1" si="539"/>
        <v>1.8384307612737219E-50</v>
      </c>
      <c r="AA633" s="18">
        <f t="shared" ca="1" si="539"/>
        <v>1.0629966182979354E-50</v>
      </c>
      <c r="AB633" s="18">
        <f t="shared" ca="1" si="539"/>
        <v>2.196546928518706E-50</v>
      </c>
      <c r="AC633" s="18">
        <f t="shared" ca="1" si="539"/>
        <v>2.4748463190539175E-50</v>
      </c>
      <c r="AD633" s="18">
        <f t="shared" ca="1" si="539"/>
        <v>3.522752187035242E-49</v>
      </c>
      <c r="AE633" s="18">
        <f t="shared" ca="1" si="539"/>
        <v>3.599844877985961E-51</v>
      </c>
      <c r="AF633" s="18">
        <f t="shared" ca="1" si="539"/>
        <v>1.5627549020582019E-50</v>
      </c>
    </row>
    <row r="634" spans="4:32" x14ac:dyDescent="0.15">
      <c r="D634" s="18">
        <f t="shared" si="504"/>
        <v>44.965000000000003</v>
      </c>
      <c r="E634" s="18">
        <f ca="1">E541*0.5*(TANH(E$589*($D634/E$594-1))+1)+Secondary!F49*0.5*(TANH(E$590*(1-$D634/E$595))+1)</f>
        <v>6.7524078826211144E-7</v>
      </c>
      <c r="F634" s="18">
        <f ca="1">F541*0.5*(TANH(F$589*($D634/F$594-1))+1)+Secondary!G49*0.5*(TANH(F$590*(1-$D634/F$595))+1)</f>
        <v>1.4749800909408163E-10</v>
      </c>
      <c r="G634" s="18">
        <f ca="1">G541*0.5*(TANH(G$589*($D634/G$594-1))+1)+Secondary!H49*0.5*(TANH(G$590*(1-$D634/G$595))+1)</f>
        <v>7.8331879497027772E-14</v>
      </c>
      <c r="H634" s="18">
        <f ca="1">H541*0.5*(TANH(H$589*($D634/H$594-1))+1)+Secondary!I49*0.5*(TANH(H$590*(1-$D634/H$595))+1)</f>
        <v>3.4620434067386434E-15</v>
      </c>
      <c r="I634" s="18">
        <f ca="1">I541*0.5*(TANH(I$589*($D634/I$594-1))+1)+Secondary!J49*0.5*(TANH(I$590*(1-$D634/I$595))+1)</f>
        <v>4.3735694977437107E-17</v>
      </c>
      <c r="J634" s="18">
        <f ca="1">J541*0.5*(TANH(J$589*($D634/J$594-1))+1)+Secondary!K49*0.5*(TANH(J$590*(1-$D634/J$595))+1)</f>
        <v>1.1102364650142418E-17</v>
      </c>
      <c r="K634" s="18">
        <f ca="1">K541*0.5*(TANH(K$589*($D634/K$594-1))+1)+Secondary!L49*0.5*(TANH(K$590*(1-$D634/K$595))+1)</f>
        <v>3.8546345442382351E-22</v>
      </c>
      <c r="L634" s="18">
        <f ca="1">L541*0.5*(TANH(L$589*($D634/L$594-1))+1)+Secondary!M49*0.5*(TANH(L$590*(1-$D634/L$595))+1)</f>
        <v>8.2843679193429101E-22</v>
      </c>
      <c r="M634" s="18">
        <f t="shared" ref="M634:AF634" ca="1" si="540">M541*0.5*(TANH(M$589*($D634/M$594-1))+1)</f>
        <v>3.1458772754952455E-34</v>
      </c>
      <c r="N634" s="18">
        <f t="shared" ca="1" si="540"/>
        <v>3.8146437559376317E-41</v>
      </c>
      <c r="O634" s="18">
        <f t="shared" ca="1" si="540"/>
        <v>5.8005691706988476E-42</v>
      </c>
      <c r="P634" s="18">
        <f t="shared" ca="1" si="540"/>
        <v>3.811124948659288E-41</v>
      </c>
      <c r="Q634" s="18">
        <f t="shared" ca="1" si="540"/>
        <v>4.9957450810252017E-42</v>
      </c>
      <c r="R634" s="18">
        <f t="shared" ca="1" si="540"/>
        <v>2.2120895793805263E-41</v>
      </c>
      <c r="S634" s="18">
        <f t="shared" ca="1" si="540"/>
        <v>5.1085550669205905E-43</v>
      </c>
      <c r="T634" s="18">
        <f t="shared" ca="1" si="540"/>
        <v>2.8119315390259872E-42</v>
      </c>
      <c r="U634" s="18">
        <f t="shared" ca="1" si="540"/>
        <v>2.3192601819753247E-43</v>
      </c>
      <c r="V634" s="18">
        <f t="shared" ca="1" si="540"/>
        <v>5.6498558527696309E-43</v>
      </c>
      <c r="W634" s="18">
        <f t="shared" ca="1" si="540"/>
        <v>1.8563713493869814E-43</v>
      </c>
      <c r="X634" s="18">
        <f t="shared" ca="1" si="540"/>
        <v>9.7766546628424508E-50</v>
      </c>
      <c r="Y634" s="18">
        <f t="shared" ca="1" si="540"/>
        <v>1.0642063379501865E-50</v>
      </c>
      <c r="Z634" s="18">
        <f t="shared" ca="1" si="540"/>
        <v>2.96926044150548E-50</v>
      </c>
      <c r="AA634" s="18">
        <f t="shared" ca="1" si="540"/>
        <v>1.6892550195589643E-50</v>
      </c>
      <c r="AB634" s="18">
        <f t="shared" ca="1" si="540"/>
        <v>3.4354461829893708E-50</v>
      </c>
      <c r="AC634" s="18">
        <f t="shared" ca="1" si="540"/>
        <v>3.8043066612264488E-50</v>
      </c>
      <c r="AD634" s="18">
        <f t="shared" ca="1" si="540"/>
        <v>5.2832453374664194E-49</v>
      </c>
      <c r="AE634" s="18">
        <f t="shared" ca="1" si="540"/>
        <v>5.3615001954303274E-51</v>
      </c>
      <c r="AF634" s="18">
        <f t="shared" ca="1" si="540"/>
        <v>2.3096382574129965E-50</v>
      </c>
    </row>
    <row r="635" spans="4:32" x14ac:dyDescent="0.15">
      <c r="D635" s="18">
        <f t="shared" si="504"/>
        <v>56.606999999999999</v>
      </c>
      <c r="E635" s="18">
        <f ca="1">E542*0.5*(TANH(E$589*($D635/E$594-1))+1)+Secondary!F50*0.5*(TANH(E$590*(1-$D635/E$595))+1)</f>
        <v>6.7106796240206214E-7</v>
      </c>
      <c r="F635" s="18">
        <f ca="1">F542*0.5*(TANH(F$589*($D635/F$594-1))+1)+Secondary!G50*0.5*(TANH(F$590*(1-$D635/F$595))+1)</f>
        <v>8.9843506413529629E-11</v>
      </c>
      <c r="G635" s="18">
        <f ca="1">G542*0.5*(TANH(G$589*($D635/G$594-1))+1)+Secondary!H50*0.5*(TANH(G$590*(1-$D635/G$595))+1)</f>
        <v>3.5423970820181227E-14</v>
      </c>
      <c r="H635" s="18">
        <f ca="1">H542*0.5*(TANH(H$589*($D635/H$594-1))+1)+Secondary!I50*0.5*(TANH(H$590*(1-$D635/H$595))+1)</f>
        <v>1.5061497456535573E-15</v>
      </c>
      <c r="I635" s="18">
        <f ca="1">I542*0.5*(TANH(I$589*($D635/I$594-1))+1)+Secondary!J50*0.5*(TANH(I$590*(1-$D635/I$595))+1)</f>
        <v>1.5684025251714914E-17</v>
      </c>
      <c r="J635" s="18">
        <f ca="1">J542*0.5*(TANH(J$589*($D635/J$594-1))+1)+Secondary!K50*0.5*(TANH(J$590*(1-$D635/J$595))+1)</f>
        <v>3.8122628486853809E-18</v>
      </c>
      <c r="K635" s="18">
        <f ca="1">K542*0.5*(TANH(K$589*($D635/K$594-1))+1)+Secondary!L50*0.5*(TANH(K$590*(1-$D635/K$595))+1)</f>
        <v>7.6606154745746118E-23</v>
      </c>
      <c r="L635" s="18">
        <f ca="1">L542*0.5*(TANH(L$589*($D635/L$594-1))+1)+Secondary!M50*0.5*(TANH(L$590*(1-$D635/L$595))+1)</f>
        <v>2.0884102032600488E-22</v>
      </c>
      <c r="M635" s="18">
        <f t="shared" ref="M635:AF635" ca="1" si="541">M542*0.5*(TANH(M$589*($D635/M$594-1))+1)</f>
        <v>5.1097877966807873E-34</v>
      </c>
      <c r="N635" s="18">
        <f t="shared" ca="1" si="541"/>
        <v>6.1466911582044913E-41</v>
      </c>
      <c r="O635" s="18">
        <f t="shared" ca="1" si="541"/>
        <v>9.3993086798031952E-42</v>
      </c>
      <c r="P635" s="18">
        <f t="shared" ca="1" si="541"/>
        <v>6.0429238911638659E-41</v>
      </c>
      <c r="Q635" s="18">
        <f t="shared" ca="1" si="541"/>
        <v>7.9538183614351459E-42</v>
      </c>
      <c r="R635" s="18">
        <f t="shared" ca="1" si="541"/>
        <v>3.4664696481466166E-41</v>
      </c>
      <c r="S635" s="18">
        <f t="shared" ca="1" si="541"/>
        <v>8.2546530548537978E-43</v>
      </c>
      <c r="T635" s="18">
        <f t="shared" ca="1" si="541"/>
        <v>4.4302822512755198E-42</v>
      </c>
      <c r="U635" s="18">
        <f t="shared" ca="1" si="541"/>
        <v>3.8043186363968997E-43</v>
      </c>
      <c r="V635" s="18">
        <f t="shared" ca="1" si="541"/>
        <v>9.0879581792216725E-43</v>
      </c>
      <c r="W635" s="18">
        <f t="shared" ca="1" si="541"/>
        <v>3.0575500837177831E-43</v>
      </c>
      <c r="X635" s="18">
        <f t="shared" ca="1" si="541"/>
        <v>1.5259963402318601E-49</v>
      </c>
      <c r="Y635" s="18">
        <f t="shared" ca="1" si="541"/>
        <v>1.7045520396086007E-50</v>
      </c>
      <c r="Z635" s="18">
        <f t="shared" ca="1" si="541"/>
        <v>4.7902801930342039E-50</v>
      </c>
      <c r="AA635" s="18">
        <f t="shared" ca="1" si="541"/>
        <v>2.681196246051136E-50</v>
      </c>
      <c r="AB635" s="18">
        <f t="shared" ca="1" si="541"/>
        <v>5.3675563055784529E-50</v>
      </c>
      <c r="AC635" s="18">
        <f t="shared" ca="1" si="541"/>
        <v>5.8415173354413988E-50</v>
      </c>
      <c r="AD635" s="18">
        <f t="shared" ca="1" si="541"/>
        <v>7.9150877618714434E-49</v>
      </c>
      <c r="AE635" s="18">
        <f t="shared" ca="1" si="541"/>
        <v>7.9787780369525657E-51</v>
      </c>
      <c r="AF635" s="18">
        <f t="shared" ca="1" si="541"/>
        <v>3.4106004887767605E-50</v>
      </c>
    </row>
    <row r="636" spans="4:32" x14ac:dyDescent="0.15">
      <c r="D636" s="18">
        <f t="shared" si="504"/>
        <v>71.263999999999996</v>
      </c>
      <c r="E636" s="18">
        <f ca="1">E543*0.5*(TANH(E$589*($D636/E$594-1))+1)+Secondary!F51*0.5*(TANH(E$590*(1-$D636/E$595))+1)</f>
        <v>6.5175572583924221E-7</v>
      </c>
      <c r="F636" s="18">
        <f ca="1">F543*0.5*(TANH(F$589*($D636/F$594-1))+1)+Secondary!G51*0.5*(TANH(F$590*(1-$D636/F$595))+1)</f>
        <v>5.4710774909210141E-11</v>
      </c>
      <c r="G636" s="18">
        <f ca="1">G543*0.5*(TANH(G$589*($D636/G$594-1))+1)+Secondary!H51*0.5*(TANH(G$590*(1-$D636/G$595))+1)</f>
        <v>1.601825805785869E-14</v>
      </c>
      <c r="H636" s="18">
        <f ca="1">H543*0.5*(TANH(H$589*($D636/H$594-1))+1)+Secondary!I51*0.5*(TANH(H$590*(1-$D636/H$595))+1)</f>
        <v>6.546784370763747E-16</v>
      </c>
      <c r="I636" s="18">
        <f ca="1">I543*0.5*(TANH(I$589*($D636/I$594-1))+1)+Secondary!J51*0.5*(TANH(I$590*(1-$D636/I$595))+1)</f>
        <v>5.6236782847368935E-18</v>
      </c>
      <c r="J636" s="18">
        <f ca="1">J543*0.5*(TANH(J$589*($D636/J$594-1))+1)+Secondary!K51*0.5*(TANH(J$590*(1-$D636/J$595))+1)</f>
        <v>1.3088368622135402E-18</v>
      </c>
      <c r="K636" s="18">
        <f ca="1">K543*0.5*(TANH(K$589*($D636/K$594-1))+1)+Secondary!L51*0.5*(TANH(K$590*(1-$D636/K$595))+1)</f>
        <v>1.5221910350482658E-23</v>
      </c>
      <c r="L636" s="18">
        <f ca="1">L543*0.5*(TANH(L$589*($D636/L$594-1))+1)+Secondary!M51*0.5*(TANH(L$590*(1-$D636/L$595))+1)</f>
        <v>5.2638613270341027E-23</v>
      </c>
      <c r="M636" s="18">
        <f t="shared" ref="M636:AF636" ca="1" si="542">M543*0.5*(TANH(M$589*($D636/M$594-1))+1)</f>
        <v>8.2691066052657771E-34</v>
      </c>
      <c r="N636" s="18">
        <f t="shared" ca="1" si="542"/>
        <v>9.8740716643081887E-41</v>
      </c>
      <c r="O636" s="18">
        <f t="shared" ca="1" si="542"/>
        <v>1.5187765353112704E-41</v>
      </c>
      <c r="P636" s="18">
        <f t="shared" ca="1" si="542"/>
        <v>9.5579760322109009E-41</v>
      </c>
      <c r="Q636" s="18">
        <f t="shared" ca="1" si="542"/>
        <v>1.2633011533241105E-41</v>
      </c>
      <c r="R636" s="18">
        <f t="shared" ca="1" si="542"/>
        <v>5.420541738010965E-41</v>
      </c>
      <c r="S636" s="18">
        <f t="shared" ca="1" si="542"/>
        <v>1.3310613523474087E-42</v>
      </c>
      <c r="T636" s="18">
        <f t="shared" ca="1" si="542"/>
        <v>6.9669832425887935E-42</v>
      </c>
      <c r="U636" s="18">
        <f t="shared" ca="1" si="542"/>
        <v>6.2285982154587544E-43</v>
      </c>
      <c r="V636" s="18">
        <f t="shared" ca="1" si="542"/>
        <v>1.45916964455196E-42</v>
      </c>
      <c r="W636" s="18">
        <f t="shared" ca="1" si="542"/>
        <v>5.0282312351810934E-43</v>
      </c>
      <c r="X636" s="18">
        <f t="shared" ca="1" si="542"/>
        <v>2.3781634309728621E-49</v>
      </c>
      <c r="Y636" s="18">
        <f t="shared" ca="1" si="542"/>
        <v>2.7265732934507249E-50</v>
      </c>
      <c r="Z636" s="18">
        <f t="shared" ca="1" si="542"/>
        <v>7.7165153844465475E-50</v>
      </c>
      <c r="AA636" s="18">
        <f t="shared" ca="1" si="542"/>
        <v>4.2498998679511544E-50</v>
      </c>
      <c r="AB636" s="18">
        <f t="shared" ca="1" si="542"/>
        <v>8.3777453020981347E-50</v>
      </c>
      <c r="AC636" s="18">
        <f t="shared" ca="1" si="542"/>
        <v>8.9602320830337083E-50</v>
      </c>
      <c r="AD636" s="18">
        <f t="shared" ca="1" si="542"/>
        <v>1.1846881521486807E-48</v>
      </c>
      <c r="AE636" s="18">
        <f t="shared" ca="1" si="542"/>
        <v>1.186041787446991E-50</v>
      </c>
      <c r="AF636" s="18">
        <f t="shared" ca="1" si="542"/>
        <v>5.0320419048620794E-50</v>
      </c>
    </row>
    <row r="637" spans="4:32" x14ac:dyDescent="0.15">
      <c r="D637" s="18">
        <f t="shared" si="504"/>
        <v>89.716999999999999</v>
      </c>
      <c r="E637" s="18">
        <f ca="1">E544*0.5*(TANH(E$589*($D637/E$594-1))+1)+Secondary!F52*0.5*(TANH(E$590*(1-$D637/E$595))+1)</f>
        <v>6.1470844763186218E-7</v>
      </c>
      <c r="F637" s="18">
        <f ca="1">F544*0.5*(TANH(F$589*($D637/F$594-1))+1)+Secondary!G52*0.5*(TANH(F$590*(1-$D637/F$595))+1)</f>
        <v>3.3314351964586269E-11</v>
      </c>
      <c r="G637" s="18">
        <f ca="1">G544*0.5*(TANH(G$589*($D637/G$594-1))+1)+Secondary!H52*0.5*(TANH(G$590*(1-$D637/G$595))+1)</f>
        <v>7.2439361536178729E-15</v>
      </c>
      <c r="H637" s="18">
        <f ca="1">H544*0.5*(TANH(H$589*($D637/H$594-1))+1)+Secondary!I52*0.5*(TANH(H$590*(1-$D637/H$595))+1)</f>
        <v>2.8439168990413083E-16</v>
      </c>
      <c r="I637" s="18">
        <f ca="1">I544*0.5*(TANH(I$589*($D637/I$594-1))+1)+Secondary!J52*0.5*(TANH(I$590*(1-$D637/I$595))+1)</f>
        <v>2.0166580797680473E-18</v>
      </c>
      <c r="J637" s="18">
        <f ca="1">J544*0.5*(TANH(J$589*($D637/J$594-1))+1)+Secondary!K52*0.5*(TANH(J$590*(1-$D637/J$595))+1)</f>
        <v>4.4940371771763458E-19</v>
      </c>
      <c r="K637" s="18">
        <f ca="1">K544*0.5*(TANH(K$589*($D637/K$594-1))+1)+Secondary!L52*0.5*(TANH(K$590*(1-$D637/K$595))+1)</f>
        <v>3.0252576671321744E-24</v>
      </c>
      <c r="L637" s="18">
        <f ca="1">L544*0.5*(TANH(L$589*($D637/L$594-1))+1)+Secondary!M52*0.5*(TANH(L$590*(1-$D637/L$595))+1)</f>
        <v>1.3269847448268874E-23</v>
      </c>
      <c r="M637" s="18">
        <f t="shared" ref="M637:AF637" ca="1" si="543">M544*0.5*(TANH(M$589*($D637/M$594-1))+1)</f>
        <v>1.3323421382676208E-33</v>
      </c>
      <c r="N637" s="18">
        <f t="shared" ca="1" si="543"/>
        <v>1.579994254259495E-40</v>
      </c>
      <c r="O637" s="18">
        <f t="shared" ca="1" si="543"/>
        <v>2.4451468616288974E-41</v>
      </c>
      <c r="P637" s="18">
        <f t="shared" ca="1" si="543"/>
        <v>1.5069965420661924E-40</v>
      </c>
      <c r="Q637" s="18">
        <f t="shared" ca="1" si="543"/>
        <v>2.0007127669709725E-41</v>
      </c>
      <c r="R637" s="18">
        <f t="shared" ca="1" si="543"/>
        <v>8.4544599789171587E-41</v>
      </c>
      <c r="S637" s="18">
        <f t="shared" ca="1" si="543"/>
        <v>2.1408143828009374E-42</v>
      </c>
      <c r="T637" s="18">
        <f t="shared" ca="1" si="543"/>
        <v>1.0931628435176542E-41</v>
      </c>
      <c r="U637" s="18">
        <f t="shared" ca="1" si="543"/>
        <v>1.0174139551589908E-42</v>
      </c>
      <c r="V637" s="18">
        <f t="shared" ca="1" si="543"/>
        <v>2.3376632197202757E-42</v>
      </c>
      <c r="W637" s="18">
        <f t="shared" ca="1" si="543"/>
        <v>8.2521701082996649E-43</v>
      </c>
      <c r="X637" s="18">
        <f t="shared" ca="1" si="543"/>
        <v>3.6997241491883293E-49</v>
      </c>
      <c r="Y637" s="18">
        <f t="shared" ca="1" si="543"/>
        <v>4.3534938482480635E-50</v>
      </c>
      <c r="Z637" s="18">
        <f t="shared" ca="1" si="543"/>
        <v>1.2408268516127196E-49</v>
      </c>
      <c r="AA637" s="18">
        <f t="shared" ca="1" si="543"/>
        <v>6.7253990550502774E-50</v>
      </c>
      <c r="AB637" s="18">
        <f t="shared" ca="1" si="543"/>
        <v>1.3055364497909148E-49</v>
      </c>
      <c r="AC637" s="18">
        <f t="shared" ca="1" si="543"/>
        <v>1.3723784321758469E-49</v>
      </c>
      <c r="AD637" s="18">
        <f t="shared" ca="1" si="543"/>
        <v>1.7709226849902266E-48</v>
      </c>
      <c r="AE637" s="18">
        <f t="shared" ca="1" si="543"/>
        <v>1.761083913119917E-50</v>
      </c>
      <c r="AF637" s="18">
        <f t="shared" ca="1" si="543"/>
        <v>7.4169447651904019E-50</v>
      </c>
    </row>
    <row r="638" spans="4:32" x14ac:dyDescent="0.15">
      <c r="D638" s="18">
        <f t="shared" si="504"/>
        <v>112.95</v>
      </c>
      <c r="E638" s="18">
        <f ca="1">E545*0.5*(TANH(E$589*($D638/E$594-1))+1)+Secondary!F53*0.5*(TANH(E$590*(1-$D638/E$595))+1)</f>
        <v>5.5903496843928205E-7</v>
      </c>
      <c r="F638" s="18">
        <f ca="1">F545*0.5*(TANH(F$589*($D638/F$594-1))+1)+Secondary!G53*0.5*(TANH(F$590*(1-$D638/F$595))+1)</f>
        <v>2.0285756086454815E-11</v>
      </c>
      <c r="G638" s="18">
        <f ca="1">G545*0.5*(TANH(G$589*($D638/G$594-1))+1)+Secondary!H53*0.5*(TANH(G$590*(1-$D638/G$595))+1)</f>
        <v>3.2763270908874704E-15</v>
      </c>
      <c r="H638" s="18">
        <f ca="1">H545*0.5*(TANH(H$589*($D638/H$594-1))+1)+Secondary!I53*0.5*(TANH(H$590*(1-$D638/H$595))+1)</f>
        <v>1.2347127611472264E-16</v>
      </c>
      <c r="I638" s="18">
        <f ca="1">I545*0.5*(TANH(I$589*($D638/I$594-1))+1)+Secondary!J53*0.5*(TANH(I$590*(1-$D638/I$595))+1)</f>
        <v>7.2328547972144796E-19</v>
      </c>
      <c r="J638" s="18">
        <f ca="1">J545*0.5*(TANH(J$589*($D638/J$594-1))+1)+Secondary!K53*0.5*(TANH(J$590*(1-$D638/J$595))+1)</f>
        <v>1.5433150794433141E-19</v>
      </c>
      <c r="K638" s="18">
        <f ca="1">K545*0.5*(TANH(K$589*($D638/K$594-1))+1)+Secondary!L53*0.5*(TANH(K$590*(1-$D638/K$595))+1)</f>
        <v>6.0140335138362467E-25</v>
      </c>
      <c r="L638" s="18">
        <f ca="1">L545*0.5*(TANH(L$589*($D638/L$594-1))+1)+Secondary!M53*0.5*(TANH(L$590*(1-$D638/L$595))+1)</f>
        <v>3.3459579330066589E-24</v>
      </c>
      <c r="M638" s="18">
        <f t="shared" ref="M638:AF638" ca="1" si="544">M545*0.5*(TANH(M$589*($D638/M$594-1))+1)</f>
        <v>1.9667584845712279E-33</v>
      </c>
      <c r="N638" s="18">
        <f t="shared" ca="1" si="544"/>
        <v>2.3202846222794844E-40</v>
      </c>
      <c r="O638" s="18">
        <f t="shared" ca="1" si="544"/>
        <v>3.6212783028692756E-41</v>
      </c>
      <c r="P638" s="18">
        <f t="shared" ca="1" si="544"/>
        <v>2.1936931469879705E-40</v>
      </c>
      <c r="Q638" s="18">
        <f t="shared" ca="1" si="544"/>
        <v>2.9325575727097619E-41</v>
      </c>
      <c r="R638" s="18">
        <f t="shared" ca="1" si="544"/>
        <v>1.2230056086252307E-40</v>
      </c>
      <c r="S638" s="18">
        <f t="shared" ca="1" si="544"/>
        <v>3.187819725604393E-42</v>
      </c>
      <c r="T638" s="18">
        <f t="shared" ca="1" si="544"/>
        <v>1.59125015750083E-41</v>
      </c>
      <c r="U638" s="18">
        <f t="shared" ca="1" si="544"/>
        <v>1.5365934346089516E-42</v>
      </c>
      <c r="V638" s="18">
        <f t="shared" ca="1" si="544"/>
        <v>3.4841135702416727E-42</v>
      </c>
      <c r="W638" s="18">
        <f t="shared" ca="1" si="544"/>
        <v>1.2539905742304742E-42</v>
      </c>
      <c r="X638" s="18">
        <f t="shared" ca="1" si="544"/>
        <v>5.3906551079858603E-49</v>
      </c>
      <c r="Y638" s="18">
        <f t="shared" ca="1" si="544"/>
        <v>6.5004565796190906E-50</v>
      </c>
      <c r="Z638" s="18">
        <f t="shared" ca="1" si="544"/>
        <v>1.8615988284067105E-49</v>
      </c>
      <c r="AA638" s="18">
        <f t="shared" ca="1" si="544"/>
        <v>9.9841353185373888E-50</v>
      </c>
      <c r="AB638" s="18">
        <f t="shared" ca="1" si="544"/>
        <v>1.9184866978993763E-49</v>
      </c>
      <c r="AC638" s="18">
        <f t="shared" ca="1" si="544"/>
        <v>1.982603581392327E-49</v>
      </c>
      <c r="AD638" s="18">
        <f t="shared" ca="1" si="544"/>
        <v>2.5120923520468557E-48</v>
      </c>
      <c r="AE638" s="18">
        <f t="shared" ca="1" si="544"/>
        <v>2.4900243945203309E-50</v>
      </c>
      <c r="AF638" s="18">
        <f t="shared" ca="1" si="544"/>
        <v>1.045603200300873E-49</v>
      </c>
    </row>
    <row r="639" spans="4:32" x14ac:dyDescent="0.15">
      <c r="D639" s="18">
        <f t="shared" si="504"/>
        <v>142.19</v>
      </c>
      <c r="E639" s="18">
        <f ca="1">E546*0.5*(TANH(E$589*($D639/E$594-1))+1)+Secondary!F54*0.5*(TANH(E$590*(1-$D639/E$595))+1)</f>
        <v>4.8694005448772028E-7</v>
      </c>
      <c r="F639" s="18">
        <f ca="1">F546*0.5*(TANH(F$589*($D639/F$594-1))+1)+Secondary!G54*0.5*(TANH(F$590*(1-$D639/F$595))+1)</f>
        <v>1.2349181622331809E-11</v>
      </c>
      <c r="G639" s="18">
        <f ca="1">G546*0.5*(TANH(G$589*($D639/G$594-1))+1)+Secondary!H54*0.5*(TANH(G$590*(1-$D639/G$595))+1)</f>
        <v>1.4813235031703296E-15</v>
      </c>
      <c r="H639" s="18">
        <f ca="1">H546*0.5*(TANH(H$589*($D639/H$594-1))+1)+Secondary!I54*0.5*(TANH(H$590*(1-$D639/H$595))+1)</f>
        <v>5.3552422050070672E-17</v>
      </c>
      <c r="I639" s="18">
        <f ca="1">I546*0.5*(TANH(I$589*($D639/I$594-1))+1)+Secondary!J54*0.5*(TANH(I$590*(1-$D639/I$595))+1)</f>
        <v>2.5929320421382898E-19</v>
      </c>
      <c r="J639" s="18">
        <f ca="1">J546*0.5*(TANH(J$589*($D639/J$594-1))+1)+Secondary!K54*0.5*(TANH(J$590*(1-$D639/J$595))+1)</f>
        <v>5.2974520346728955E-20</v>
      </c>
      <c r="K639" s="18">
        <f ca="1">K546*0.5*(TANH(K$589*($D639/K$594-1))+1)+Secondary!L54*0.5*(TANH(K$590*(1-$D639/K$595))+1)</f>
        <v>1.1947164879399893E-25</v>
      </c>
      <c r="L639" s="18">
        <f ca="1">L546*0.5*(TANH(L$589*($D639/L$594-1))+1)+Secondary!M54*0.5*(TANH(L$590*(1-$D639/L$595))+1)</f>
        <v>8.4316939465844503E-25</v>
      </c>
      <c r="M639" s="18">
        <f t="shared" ref="M639:AF639" ca="1" si="545">M546*0.5*(TANH(M$589*($D639/M$594-1))+1)</f>
        <v>2.686996356247222E-33</v>
      </c>
      <c r="N639" s="18">
        <f t="shared" ca="1" si="545"/>
        <v>3.158383939782799E-40</v>
      </c>
      <c r="O639" s="18">
        <f t="shared" ca="1" si="545"/>
        <v>4.9807548737727125E-41</v>
      </c>
      <c r="P639" s="18">
        <f t="shared" ca="1" si="545"/>
        <v>2.9750797360535926E-40</v>
      </c>
      <c r="Q639" s="18">
        <f t="shared" ca="1" si="545"/>
        <v>4.0128559452139806E-41</v>
      </c>
      <c r="R639" s="18">
        <f t="shared" ca="1" si="545"/>
        <v>1.6550107239381509E-40</v>
      </c>
      <c r="S639" s="18">
        <f t="shared" ca="1" si="545"/>
        <v>4.4328561431947446E-42</v>
      </c>
      <c r="T639" s="18">
        <f t="shared" ca="1" si="545"/>
        <v>2.1673022944509722E-41</v>
      </c>
      <c r="U639" s="18">
        <f t="shared" ca="1" si="545"/>
        <v>2.1646233579921619E-42</v>
      </c>
      <c r="V639" s="18">
        <f t="shared" ca="1" si="545"/>
        <v>4.8692626179770237E-42</v>
      </c>
      <c r="W639" s="18">
        <f t="shared" ca="1" si="545"/>
        <v>1.7796738250361734E-42</v>
      </c>
      <c r="X639" s="18">
        <f t="shared" ca="1" si="545"/>
        <v>7.4098789986308054E-49</v>
      </c>
      <c r="Y639" s="18">
        <f t="shared" ca="1" si="545"/>
        <v>9.1444294923487359E-50</v>
      </c>
      <c r="Z639" s="18">
        <f t="shared" ca="1" si="545"/>
        <v>2.6258507159678579E-49</v>
      </c>
      <c r="AA639" s="18">
        <f t="shared" ca="1" si="545"/>
        <v>1.4002283174105305E-49</v>
      </c>
      <c r="AB639" s="18">
        <f t="shared" ca="1" si="545"/>
        <v>2.675694001722184E-49</v>
      </c>
      <c r="AC639" s="18">
        <f t="shared" ca="1" si="545"/>
        <v>2.7188462999119479E-49</v>
      </c>
      <c r="AD639" s="18">
        <f t="shared" ca="1" si="545"/>
        <v>3.4010575574526062E-48</v>
      </c>
      <c r="AE639" s="18">
        <f t="shared" ca="1" si="545"/>
        <v>3.3703768460715648E-50</v>
      </c>
      <c r="AF639" s="18">
        <f t="shared" ca="1" si="545"/>
        <v>1.4167946377429347E-49</v>
      </c>
    </row>
    <row r="640" spans="4:32" x14ac:dyDescent="0.15">
      <c r="D640" s="18">
        <f t="shared" si="504"/>
        <v>179.01</v>
      </c>
      <c r="E640" s="18">
        <f ca="1">E547*0.5*(TANH(E$589*($D640/E$594-1))+1)+Secondary!F55*0.5*(TANH(E$590*(1-$D640/E$595))+1)</f>
        <v>4.0444725524290194E-7</v>
      </c>
      <c r="F640" s="18">
        <f ca="1">F547*0.5*(TANH(F$589*($D640/F$594-1))+1)+Secondary!G55*0.5*(TANH(F$590*(1-$D640/F$595))+1)</f>
        <v>7.5179909889513572E-12</v>
      </c>
      <c r="G640" s="18">
        <f ca="1">G547*0.5*(TANH(G$589*($D640/G$594-1))+1)+Secondary!H55*0.5*(TANH(G$590*(1-$D640/G$595))+1)</f>
        <v>6.6981873311987934E-16</v>
      </c>
      <c r="H640" s="18">
        <f ca="1">H547*0.5*(TANH(H$589*($D640/H$594-1))+1)+Secondary!I55*0.5*(TANH(H$590*(1-$D640/H$595))+1)</f>
        <v>2.3215518535254951E-17</v>
      </c>
      <c r="I640" s="18">
        <f ca="1">I547*0.5*(TANH(I$589*($D640/I$594-1))+1)+Secondary!J55*0.5*(TANH(I$590*(1-$D640/I$595))+1)</f>
        <v>9.2966996764627348E-20</v>
      </c>
      <c r="J640" s="18">
        <f ca="1">J547*0.5*(TANH(J$589*($D640/J$594-1))+1)+Secondary!K55*0.5*(TANH(J$590*(1-$D640/J$595))+1)</f>
        <v>1.8186005264538928E-20</v>
      </c>
      <c r="K640" s="18">
        <f ca="1">K547*0.5*(TANH(K$589*($D640/K$594-1))+1)+Secondary!L55*0.5*(TANH(K$590*(1-$D640/K$595))+1)</f>
        <v>2.3738652844303295E-26</v>
      </c>
      <c r="L640" s="18">
        <f ca="1">L547*0.5*(TANH(L$589*($D640/L$594-1))+1)+Secondary!M55*0.5*(TANH(L$590*(1-$D640/L$595))+1)</f>
        <v>2.1251381811032904E-25</v>
      </c>
      <c r="M640" s="18">
        <f t="shared" ref="M640:AF640" ca="1" si="546">M547*0.5*(TANH(M$589*($D640/M$594-1))+1)</f>
        <v>3.6550966382194835E-33</v>
      </c>
      <c r="N640" s="18">
        <f t="shared" ca="1" si="546"/>
        <v>4.2830318642447969E-40</v>
      </c>
      <c r="O640" s="18">
        <f t="shared" ca="1" si="546"/>
        <v>6.8259995766879325E-41</v>
      </c>
      <c r="P640" s="18">
        <f t="shared" ca="1" si="546"/>
        <v>4.0221081510263221E-40</v>
      </c>
      <c r="Q640" s="18">
        <f t="shared" ca="1" si="546"/>
        <v>5.4750069406381453E-41</v>
      </c>
      <c r="R640" s="18">
        <f t="shared" ca="1" si="546"/>
        <v>2.2336355367986417E-40</v>
      </c>
      <c r="S640" s="18">
        <f t="shared" ca="1" si="546"/>
        <v>6.1473496586546642E-42</v>
      </c>
      <c r="T640" s="18">
        <f t="shared" ca="1" si="546"/>
        <v>2.9450392467898042E-41</v>
      </c>
      <c r="U640" s="18">
        <f t="shared" ca="1" si="546"/>
        <v>3.0417730818320951E-42</v>
      </c>
      <c r="V640" s="18">
        <f t="shared" ca="1" si="546"/>
        <v>6.7888812210163546E-42</v>
      </c>
      <c r="W640" s="18">
        <f t="shared" ca="1" si="546"/>
        <v>2.5200681550749176E-42</v>
      </c>
      <c r="X640" s="18">
        <f t="shared" ca="1" si="546"/>
        <v>1.0165567497914514E-48</v>
      </c>
      <c r="Y640" s="18">
        <f t="shared" ca="1" si="546"/>
        <v>1.283750190063549E-49</v>
      </c>
      <c r="Z640" s="18">
        <f t="shared" ca="1" si="546"/>
        <v>3.6964822087521672E-49</v>
      </c>
      <c r="AA640" s="18">
        <f t="shared" ca="1" si="546"/>
        <v>1.9599517093855664E-49</v>
      </c>
      <c r="AB640" s="18">
        <f t="shared" ca="1" si="546"/>
        <v>3.7252119693683561E-49</v>
      </c>
      <c r="AC640" s="18">
        <f t="shared" ca="1" si="546"/>
        <v>3.7222415142901621E-49</v>
      </c>
      <c r="AD640" s="18">
        <f t="shared" ca="1" si="546"/>
        <v>4.5975522967185301E-48</v>
      </c>
      <c r="AE640" s="18">
        <f t="shared" ca="1" si="546"/>
        <v>4.5551634317427483E-50</v>
      </c>
      <c r="AF640" s="18">
        <f t="shared" ca="1" si="546"/>
        <v>1.9170402512574803E-49</v>
      </c>
    </row>
    <row r="641" spans="4:32" x14ac:dyDescent="0.15">
      <c r="D641" s="18">
        <f t="shared" si="504"/>
        <v>225.36</v>
      </c>
      <c r="E641" s="18">
        <f ca="1">E548*0.5*(TANH(E$589*($D641/E$594-1))+1)+Secondary!F56*0.5*(TANH(E$590*(1-$D641/E$595))+1)</f>
        <v>3.2006896682053187E-7</v>
      </c>
      <c r="F641" s="18">
        <f ca="1">F548*0.5*(TANH(F$589*($D641/F$594-1))+1)+Secondary!G56*0.5*(TANH(F$590*(1-$D641/F$595))+1)</f>
        <v>4.5769634282379786E-12</v>
      </c>
      <c r="G641" s="18">
        <f ca="1">G548*0.5*(TANH(G$589*($D641/G$594-1))+1)+Secondary!H56*0.5*(TANH(G$590*(1-$D641/G$595))+1)</f>
        <v>3.0289670210803755E-16</v>
      </c>
      <c r="H641" s="18">
        <f ca="1">H548*0.5*(TANH(H$589*($D641/H$594-1))+1)+Secondary!I56*0.5*(TANH(H$590*(1-$D641/H$595))+1)</f>
        <v>1.0059227889626808E-17</v>
      </c>
      <c r="I641" s="18">
        <f ca="1">I548*0.5*(TANH(I$589*($D641/I$594-1))+1)+Secondary!J56*0.5*(TANH(I$590*(1-$D641/I$595))+1)</f>
        <v>3.3335299105451834E-20</v>
      </c>
      <c r="J641" s="18">
        <f ca="1">J548*0.5*(TANH(J$589*($D641/J$594-1))+1)+Secondary!K56*0.5*(TANH(J$590*(1-$D641/J$595))+1)</f>
        <v>6.2437600317739559E-21</v>
      </c>
      <c r="K641" s="18">
        <f ca="1">K548*0.5*(TANH(K$589*($D641/K$594-1))+1)+Secondary!L56*0.5*(TANH(K$590*(1-$D641/K$595))+1)</f>
        <v>4.717519389676412E-27</v>
      </c>
      <c r="L641" s="18">
        <f ca="1">L548*0.5*(TANH(L$589*($D641/L$594-1))+1)+Secondary!M56*0.5*(TANH(L$590*(1-$D641/L$595))+1)</f>
        <v>5.3568915578616162E-26</v>
      </c>
      <c r="M641" s="18">
        <f t="shared" ref="M641:AF641" ca="1" si="547">M548*0.5*(TANH(M$589*($D641/M$594-1))+1)</f>
        <v>4.9459921305616921E-33</v>
      </c>
      <c r="N641" s="18">
        <f t="shared" ca="1" si="547"/>
        <v>5.7822150525573785E-40</v>
      </c>
      <c r="O641" s="18">
        <f t="shared" ca="1" si="547"/>
        <v>9.3147872036898482E-41</v>
      </c>
      <c r="P641" s="18">
        <f t="shared" ca="1" si="547"/>
        <v>5.4176003781691513E-40</v>
      </c>
      <c r="Q641" s="18">
        <f t="shared" ca="1" si="547"/>
        <v>7.4420259461651984E-41</v>
      </c>
      <c r="R641" s="18">
        <f t="shared" ca="1" si="547"/>
        <v>3.0047517975055543E-40</v>
      </c>
      <c r="S641" s="18">
        <f t="shared" ca="1" si="547"/>
        <v>8.4972145728373253E-42</v>
      </c>
      <c r="T641" s="18">
        <f t="shared" ca="1" si="547"/>
        <v>3.9897762186603107E-41</v>
      </c>
      <c r="U641" s="18">
        <f t="shared" ca="1" si="547"/>
        <v>4.2612371529858255E-42</v>
      </c>
      <c r="V641" s="18">
        <f t="shared" ca="1" si="547"/>
        <v>9.4360235246747893E-42</v>
      </c>
      <c r="W641" s="18">
        <f t="shared" ca="1" si="547"/>
        <v>3.5584586744861844E-42</v>
      </c>
      <c r="X641" s="18">
        <f t="shared" ca="1" si="547"/>
        <v>1.3912018475396587E-48</v>
      </c>
      <c r="Y641" s="18">
        <f t="shared" ca="1" si="547"/>
        <v>1.7975579426599062E-49</v>
      </c>
      <c r="Z641" s="18">
        <f t="shared" ca="1" si="547"/>
        <v>5.190436294619073E-49</v>
      </c>
      <c r="AA641" s="18">
        <f t="shared" ca="1" si="547"/>
        <v>2.7367967830029173E-49</v>
      </c>
      <c r="AB641" s="18">
        <f t="shared" ca="1" si="547"/>
        <v>5.1746113634738401E-49</v>
      </c>
      <c r="AC641" s="18">
        <f t="shared" ca="1" si="547"/>
        <v>5.085546716705907E-49</v>
      </c>
      <c r="AD641" s="18">
        <f t="shared" ca="1" si="547"/>
        <v>6.2030212286497181E-48</v>
      </c>
      <c r="AE641" s="18">
        <f t="shared" ca="1" si="547"/>
        <v>6.1449533842869296E-50</v>
      </c>
      <c r="AF641" s="18">
        <f t="shared" ca="1" si="547"/>
        <v>2.5892749237683336E-49</v>
      </c>
    </row>
    <row r="642" spans="4:32" x14ac:dyDescent="0.15">
      <c r="D642" s="18">
        <f t="shared" si="504"/>
        <v>283.70999999999998</v>
      </c>
      <c r="E642" s="18">
        <f ca="1">E549*0.5*(TANH(E$589*($D642/E$594-1))+1)+Secondary!F57*0.5*(TANH(E$590*(1-$D642/E$595))+1)</f>
        <v>2.4210685335631966E-7</v>
      </c>
      <c r="F642" s="18">
        <f ca="1">F549*0.5*(TANH(F$589*($D642/F$594-1))+1)+Secondary!G57*0.5*(TANH(F$590*(1-$D642/F$595))+1)</f>
        <v>2.7864605074813156E-12</v>
      </c>
      <c r="G642" s="18">
        <f ca="1">G549*0.5*(TANH(G$589*($D642/G$594-1))+1)+Secondary!H57*0.5*(TANH(G$590*(1-$D642/G$595))+1)</f>
        <v>1.3697386907646642E-16</v>
      </c>
      <c r="H642" s="18">
        <f ca="1">H549*0.5*(TANH(H$589*($D642/H$594-1))+1)+Secondary!I57*0.5*(TANH(H$590*(1-$D642/H$595))+1)</f>
        <v>4.3564060617153469E-18</v>
      </c>
      <c r="I642" s="18">
        <f ca="1">I549*0.5*(TANH(I$589*($D642/I$594-1))+1)+Secondary!J57*0.5*(TANH(I$590*(1-$D642/I$595))+1)</f>
        <v>1.1953312717456712E-20</v>
      </c>
      <c r="J642" s="18">
        <f ca="1">J549*0.5*(TANH(J$589*($D642/J$594-1))+1)+Secondary!K57*0.5*(TANH(J$590*(1-$D642/J$595))+1)</f>
        <v>2.1436898359655823E-21</v>
      </c>
      <c r="K642" s="18">
        <f ca="1">K549*0.5*(TANH(K$589*($D642/K$594-1))+1)+Secondary!L57*0.5*(TANH(K$590*(1-$D642/K$595))+1)</f>
        <v>9.3760504561053355E-28</v>
      </c>
      <c r="L642" s="18">
        <f ca="1">L549*0.5*(TANH(L$589*($D642/L$594-1))+1)+Secondary!M57*0.5*(TANH(L$590*(1-$D642/L$595))+1)</f>
        <v>1.3503811037178312E-26</v>
      </c>
      <c r="M642" s="18">
        <f t="shared" ref="M642:AF642" ca="1" si="548">M549*0.5*(TANH(M$589*($D642/M$594-1))+1)</f>
        <v>6.6491075798888899E-33</v>
      </c>
      <c r="N642" s="18">
        <f t="shared" ca="1" si="548"/>
        <v>7.7620599878234629E-40</v>
      </c>
      <c r="O642" s="18">
        <f t="shared" ca="1" si="548"/>
        <v>1.2640315274645453E-40</v>
      </c>
      <c r="P642" s="18">
        <f t="shared" ca="1" si="548"/>
        <v>7.2620342037413796E-40</v>
      </c>
      <c r="Q642" s="18">
        <f t="shared" ca="1" si="548"/>
        <v>1.0069394722219011E-40</v>
      </c>
      <c r="R642" s="18">
        <f t="shared" ca="1" si="548"/>
        <v>4.0257534844638585E-40</v>
      </c>
      <c r="S642" s="18">
        <f t="shared" ca="1" si="548"/>
        <v>1.1694381329177115E-41</v>
      </c>
      <c r="T642" s="18">
        <f t="shared" ca="1" si="548"/>
        <v>5.385800264533164E-41</v>
      </c>
      <c r="U642" s="18">
        <f t="shared" ca="1" si="548"/>
        <v>5.9470367796148742E-42</v>
      </c>
      <c r="V642" s="18">
        <f t="shared" ca="1" si="548"/>
        <v>1.3066628613922657E-41</v>
      </c>
      <c r="W642" s="18">
        <f t="shared" ca="1" si="548"/>
        <v>5.0070825819640142E-42</v>
      </c>
      <c r="X642" s="18">
        <f t="shared" ca="1" si="548"/>
        <v>1.8983546216443067E-48</v>
      </c>
      <c r="Y642" s="18">
        <f t="shared" ca="1" si="548"/>
        <v>2.508949193405396E-49</v>
      </c>
      <c r="Z642" s="18">
        <f t="shared" ca="1" si="548"/>
        <v>7.2651238877177405E-49</v>
      </c>
      <c r="AA642" s="18">
        <f t="shared" ca="1" si="548"/>
        <v>3.8098149868537826E-49</v>
      </c>
      <c r="AB642" s="18">
        <f t="shared" ca="1" si="548"/>
        <v>7.1676784345183195E-49</v>
      </c>
      <c r="AC642" s="18">
        <f t="shared" ca="1" si="548"/>
        <v>6.9296442066574759E-49</v>
      </c>
      <c r="AD642" s="18">
        <f t="shared" ca="1" si="548"/>
        <v>8.349190143052559E-48</v>
      </c>
      <c r="AE642" s="18">
        <f t="shared" ca="1" si="548"/>
        <v>8.2701817899522965E-50</v>
      </c>
      <c r="AF642" s="18">
        <f t="shared" ca="1" si="548"/>
        <v>3.4896571041636189E-49</v>
      </c>
    </row>
    <row r="643" spans="4:32" x14ac:dyDescent="0.15">
      <c r="D643" s="18">
        <f t="shared" si="504"/>
        <v>357.17</v>
      </c>
      <c r="E643" s="18">
        <f ca="1">E550*0.5*(TANH(E$589*($D643/E$594-1))+1)+Secondary!F58*0.5*(TANH(E$590*(1-$D643/E$595))+1)</f>
        <v>1.7614422092608894E-7</v>
      </c>
      <c r="F643" s="18">
        <f ca="1">F550*0.5*(TANH(F$589*($D643/F$594-1))+1)+Secondary!G58*0.5*(TANH(F$590*(1-$D643/F$595))+1)</f>
        <v>1.6963702373865576E-12</v>
      </c>
      <c r="G643" s="18">
        <f ca="1">G550*0.5*(TANH(G$589*($D643/G$594-1))+1)+Secondary!H58*0.5*(TANH(G$590*(1-$D643/G$595))+1)</f>
        <v>6.1940141701239027E-17</v>
      </c>
      <c r="H643" s="18">
        <f ca="1">H550*0.5*(TANH(H$589*($D643/H$594-1))+1)+Secondary!I58*0.5*(TANH(H$590*(1-$D643/H$595))+1)</f>
        <v>1.8856842421365092E-18</v>
      </c>
      <c r="I643" s="18">
        <f ca="1">I550*0.5*(TANH(I$589*($D643/I$594-1))+1)+Secondary!J58*0.5*(TANH(I$590*(1-$D643/I$595))+1)</f>
        <v>4.2861352263573409E-21</v>
      </c>
      <c r="J643" s="18">
        <f ca="1">J550*0.5*(TANH(J$589*($D643/J$594-1))+1)+Secondary!K58*0.5*(TANH(J$590*(1-$D643/J$595))+1)</f>
        <v>7.3597860793304516E-22</v>
      </c>
      <c r="K643" s="18">
        <f ca="1">K550*0.5*(TANH(K$589*($D643/K$594-1))+1)+Secondary!L58*0.5*(TANH(K$590*(1-$D643/K$595))+1)</f>
        <v>1.8644537346868232E-28</v>
      </c>
      <c r="L643" s="18">
        <f ca="1">L550*0.5*(TANH(L$589*($D643/L$594-1))+1)+Secondary!M58*0.5*(TANH(L$590*(1-$D643/L$595))+1)</f>
        <v>3.4042681033139987E-27</v>
      </c>
      <c r="M643" s="18">
        <f t="shared" ref="M643:AF643" ca="1" si="549">M550*0.5*(TANH(M$589*($D643/M$594-1))+1)</f>
        <v>8.8645810377997505E-33</v>
      </c>
      <c r="N643" s="18">
        <f t="shared" ca="1" si="549"/>
        <v>1.0345068197660073E-39</v>
      </c>
      <c r="O643" s="18">
        <f t="shared" ca="1" si="549"/>
        <v>1.7034703752948538E-40</v>
      </c>
      <c r="P643" s="18">
        <f t="shared" ca="1" si="549"/>
        <v>9.6773591857302991E-40</v>
      </c>
      <c r="Q643" s="18">
        <f t="shared" ca="1" si="549"/>
        <v>1.3544096028014239E-40</v>
      </c>
      <c r="R643" s="18">
        <f t="shared" ca="1" si="549"/>
        <v>5.366306627765238E-40</v>
      </c>
      <c r="S643" s="18">
        <f t="shared" ca="1" si="549"/>
        <v>1.6010323296244121E-41</v>
      </c>
      <c r="T643" s="18">
        <f t="shared" ca="1" si="549"/>
        <v>7.2369030755378399E-41</v>
      </c>
      <c r="U643" s="18">
        <f t="shared" ca="1" si="549"/>
        <v>8.2580126787174211E-42</v>
      </c>
      <c r="V643" s="18">
        <f t="shared" ca="1" si="549"/>
        <v>1.8004503984477335E-41</v>
      </c>
      <c r="W643" s="18">
        <f t="shared" ca="1" si="549"/>
        <v>7.0133350312484082E-42</v>
      </c>
      <c r="X643" s="18">
        <f t="shared" ca="1" si="549"/>
        <v>2.5802459229753582E-48</v>
      </c>
      <c r="Y643" s="18">
        <f t="shared" ca="1" si="549"/>
        <v>3.4872001582032775E-49</v>
      </c>
      <c r="Z643" s="18">
        <f t="shared" ca="1" si="549"/>
        <v>1.0127949576169099E-48</v>
      </c>
      <c r="AA643" s="18">
        <f t="shared" ca="1" si="549"/>
        <v>5.2836946592541762E-49</v>
      </c>
      <c r="AB643" s="18">
        <f t="shared" ca="1" si="549"/>
        <v>9.8933378791054254E-49</v>
      </c>
      <c r="AC643" s="18">
        <f t="shared" ca="1" si="549"/>
        <v>9.4107879013415416E-49</v>
      </c>
      <c r="AD643" s="18">
        <f t="shared" ca="1" si="549"/>
        <v>1.1202845204968238E-47</v>
      </c>
      <c r="AE643" s="18">
        <f t="shared" ca="1" si="549"/>
        <v>1.1096642815565899E-49</v>
      </c>
      <c r="AF643" s="18">
        <f t="shared" ca="1" si="549"/>
        <v>4.6900553207236854E-49</v>
      </c>
    </row>
    <row r="644" spans="4:32" x14ac:dyDescent="0.15">
      <c r="D644" s="18">
        <f t="shared" si="504"/>
        <v>449.65</v>
      </c>
      <c r="E644" s="18">
        <f ca="1">E551*0.5*(TANH(E$589*($D644/E$594-1))+1)+Secondary!F59*0.5*(TANH(E$590*(1-$D644/E$595))+1)</f>
        <v>1.242054524025759E-7</v>
      </c>
      <c r="F644" s="18">
        <f ca="1">F551*0.5*(TANH(F$589*($D644/F$594-1))+1)+Secondary!G59*0.5*(TANH(F$590*(1-$D644/F$595))+1)</f>
        <v>1.0327343640232304E-12</v>
      </c>
      <c r="G644" s="18">
        <f ca="1">G551*0.5*(TANH(G$589*($D644/G$594-1))+1)+Secondary!H59*0.5*(TANH(G$590*(1-$D644/G$595))+1)</f>
        <v>2.8009740834257954E-17</v>
      </c>
      <c r="H644" s="18">
        <f ca="1">H551*0.5*(TANH(H$589*($D644/H$594-1))+1)+Secondary!I59*0.5*(TANH(H$590*(1-$D644/H$595))+1)</f>
        <v>8.1585385523045095E-19</v>
      </c>
      <c r="I644" s="18">
        <f ca="1">I551*0.5*(TANH(I$589*($D644/I$594-1))+1)+Secondary!J59*0.5*(TANH(I$590*(1-$D644/I$595))+1)</f>
        <v>1.5369705456165864E-21</v>
      </c>
      <c r="J644" s="18">
        <f ca="1">J551*0.5*(TANH(J$589*($D644/J$594-1))+1)+Secondary!K59*0.5*(TANH(J$590*(1-$D644/J$595))+1)</f>
        <v>2.5268017348101375E-22</v>
      </c>
      <c r="K644" s="18">
        <f ca="1">K551*0.5*(TANH(K$589*($D644/K$594-1))+1)+Secondary!L59*0.5*(TANH(K$590*(1-$D644/K$595))+1)</f>
        <v>3.7211964273958282E-29</v>
      </c>
      <c r="L644" s="18">
        <f ca="1">L551*0.5*(TANH(L$589*($D644/L$594-1))+1)+Secondary!M59*0.5*(TANH(L$590*(1-$D644/L$595))+1)</f>
        <v>8.586086402357591E-28</v>
      </c>
      <c r="M644" s="18">
        <f t="shared" ref="M644:AF644" ca="1" si="550">M551*0.5*(TANH(M$589*($D644/M$594-1))+1)</f>
        <v>1.1695904244969589E-32</v>
      </c>
      <c r="N644" s="18">
        <f t="shared" ca="1" si="550"/>
        <v>1.3665228656547472E-39</v>
      </c>
      <c r="O644" s="18">
        <f t="shared" ca="1" si="550"/>
        <v>2.2750716827134544E-40</v>
      </c>
      <c r="P644" s="18">
        <f t="shared" ca="1" si="550"/>
        <v>1.279719005789643E-39</v>
      </c>
      <c r="Q644" s="18">
        <f t="shared" ca="1" si="550"/>
        <v>1.8083134160741283E-40</v>
      </c>
      <c r="R644" s="18">
        <f t="shared" ca="1" si="550"/>
        <v>7.1057028949195644E-40</v>
      </c>
      <c r="S644" s="18">
        <f t="shared" ca="1" si="550"/>
        <v>2.176705635761849E-41</v>
      </c>
      <c r="T644" s="18">
        <f t="shared" ca="1" si="550"/>
        <v>9.6652322771480802E-41</v>
      </c>
      <c r="U644" s="18">
        <f t="shared" ca="1" si="550"/>
        <v>1.1395303065696085E-41</v>
      </c>
      <c r="V644" s="18">
        <f t="shared" ca="1" si="550"/>
        <v>2.4655137028807454E-41</v>
      </c>
      <c r="W644" s="18">
        <f t="shared" ca="1" si="550"/>
        <v>9.7668093586576179E-42</v>
      </c>
      <c r="X644" s="18">
        <f t="shared" ca="1" si="550"/>
        <v>3.489650799803624E-48</v>
      </c>
      <c r="Y644" s="18">
        <f t="shared" ca="1" si="550"/>
        <v>4.8211422610927415E-49</v>
      </c>
      <c r="Z644" s="18">
        <f t="shared" ca="1" si="550"/>
        <v>1.4045655384621749E-48</v>
      </c>
      <c r="AA644" s="18">
        <f t="shared" ca="1" si="550"/>
        <v>7.29035897101972E-49</v>
      </c>
      <c r="AB644" s="18">
        <f t="shared" ca="1" si="550"/>
        <v>1.3590988810685474E-48</v>
      </c>
      <c r="AC644" s="18">
        <f t="shared" ca="1" si="550"/>
        <v>1.2725185507309279E-48</v>
      </c>
      <c r="AD644" s="18">
        <f t="shared" ca="1" si="550"/>
        <v>1.49739406479642E-47</v>
      </c>
      <c r="AE644" s="18">
        <f t="shared" ca="1" si="550"/>
        <v>1.4833024165263829E-49</v>
      </c>
      <c r="AF644" s="18">
        <f t="shared" ca="1" si="550"/>
        <v>6.2805073130291386E-49</v>
      </c>
    </row>
    <row r="645" spans="4:32" x14ac:dyDescent="0.15">
      <c r="D645" s="18">
        <f t="shared" si="504"/>
        <v>566.07000000000005</v>
      </c>
      <c r="E645" s="18">
        <f ca="1">E552*0.5*(TANH(E$589*($D645/E$594-1))+1)+Secondary!F60*0.5*(TANH(E$590*(1-$D645/E$595))+1)</f>
        <v>8.5510121730504896E-8</v>
      </c>
      <c r="F645" s="18">
        <f ca="1">F552*0.5*(TANH(F$589*($D645/F$594-1))+1)+Secondary!G60*0.5*(TANH(F$590*(1-$D645/F$595))+1)</f>
        <v>6.2870680117392996E-13</v>
      </c>
      <c r="G645" s="18">
        <f ca="1">G552*0.5*(TANH(G$589*($D645/G$594-1))+1)+Secondary!H60*0.5*(TANH(G$590*(1-$D645/G$595))+1)</f>
        <v>1.2665828786588147E-17</v>
      </c>
      <c r="H645" s="18">
        <f ca="1">H552*0.5*(TANH(H$589*($D645/H$594-1))+1)+Secondary!I60*0.5*(TANH(H$590*(1-$D645/H$595))+1)</f>
        <v>3.5282252342851735E-19</v>
      </c>
      <c r="I645" s="18">
        <f ca="1">I552*0.5*(TANH(I$589*($D645/I$594-1))+1)+Secondary!J60*0.5*(TANH(I$590*(1-$D645/I$595))+1)</f>
        <v>5.5120801874512352E-22</v>
      </c>
      <c r="J645" s="18">
        <f ca="1">J552*0.5*(TANH(J$589*($D645/J$594-1))+1)+Secondary!K60*0.5*(TANH(J$590*(1-$D645/J$595))+1)</f>
        <v>8.6748126569458758E-23</v>
      </c>
      <c r="K645" s="18">
        <f ca="1">K552*0.5*(TANH(K$589*($D645/K$594-1))+1)+Secondary!L60*0.5*(TANH(K$590*(1-$D645/K$595))+1)</f>
        <v>7.6016891718054195E-30</v>
      </c>
      <c r="L645" s="18">
        <f ca="1">L552*0.5*(TANH(L$589*($D645/L$594-1))+1)+Secondary!M60*0.5*(TANH(L$590*(1-$D645/L$595))+1)</f>
        <v>2.1704640028245962E-28</v>
      </c>
      <c r="M645" s="18">
        <f t="shared" ref="M645:AF645" ca="1" si="551">M552*0.5*(TANH(M$589*($D645/M$594-1))+1)</f>
        <v>1.5223859247043085E-32</v>
      </c>
      <c r="N645" s="18">
        <f t="shared" ca="1" si="551"/>
        <v>1.7842405680466502E-39</v>
      </c>
      <c r="O645" s="18">
        <f t="shared" ca="1" si="551"/>
        <v>3.0048206318519224E-40</v>
      </c>
      <c r="P645" s="18">
        <f t="shared" ca="1" si="551"/>
        <v>1.675782061802451E-39</v>
      </c>
      <c r="Q645" s="18">
        <f t="shared" ca="1" si="551"/>
        <v>2.390722030029418E-40</v>
      </c>
      <c r="R645" s="18">
        <f t="shared" ca="1" si="551"/>
        <v>9.3299254308765959E-40</v>
      </c>
      <c r="S645" s="18">
        <f t="shared" ca="1" si="551"/>
        <v>2.9332273365553025E-41</v>
      </c>
      <c r="T645" s="18">
        <f t="shared" ca="1" si="551"/>
        <v>1.2811054483782613E-40</v>
      </c>
      <c r="U645" s="18">
        <f t="shared" ca="1" si="551"/>
        <v>1.5595838883634848E-41</v>
      </c>
      <c r="V645" s="18">
        <f t="shared" ca="1" si="551"/>
        <v>3.3488339785145256E-41</v>
      </c>
      <c r="W645" s="18">
        <f t="shared" ca="1" si="551"/>
        <v>1.3499640811177779E-41</v>
      </c>
      <c r="X645" s="18">
        <f t="shared" ca="1" si="551"/>
        <v>4.6893346705741122E-48</v>
      </c>
      <c r="Y645" s="18">
        <f t="shared" ca="1" si="551"/>
        <v>6.6189434842069267E-49</v>
      </c>
      <c r="Z645" s="18">
        <f t="shared" ca="1" si="551"/>
        <v>1.9347318134648235E-48</v>
      </c>
      <c r="AA645" s="18">
        <f t="shared" ca="1" si="551"/>
        <v>9.9938697650675611E-49</v>
      </c>
      <c r="AB645" s="18">
        <f t="shared" ca="1" si="551"/>
        <v>1.8559556874135842E-48</v>
      </c>
      <c r="AC645" s="18">
        <f t="shared" ca="1" si="551"/>
        <v>1.7111143676820217E-48</v>
      </c>
      <c r="AD645" s="18">
        <f t="shared" ca="1" si="551"/>
        <v>1.9911525918460924E-47</v>
      </c>
      <c r="AE645" s="18">
        <f t="shared" ca="1" si="551"/>
        <v>1.9726003018153512E-49</v>
      </c>
      <c r="AF645" s="18">
        <f t="shared" ca="1" si="551"/>
        <v>8.3705239042463434E-49</v>
      </c>
    </row>
    <row r="646" spans="4:32" x14ac:dyDescent="0.15">
      <c r="D646" s="18">
        <f t="shared" si="504"/>
        <v>712.64</v>
      </c>
      <c r="E646" s="18">
        <f ca="1">E553*0.5*(TANH(E$589*($D646/E$594-1))+1)+Secondary!F61*0.5*(TANH(E$590*(1-$D646/E$595))+1)</f>
        <v>5.7830806702624121E-8</v>
      </c>
      <c r="F646" s="18">
        <f ca="1">F553*0.5*(TANH(F$589*($D646/F$594-1))+1)+Secondary!G61*0.5*(TANH(F$590*(1-$D646/F$595))+1)</f>
        <v>3.8275204115167371E-13</v>
      </c>
      <c r="G646" s="18">
        <f ca="1">G553*0.5*(TANH(G$589*($D646/G$594-1))+1)+Secondary!H61*0.5*(TANH(G$590*(1-$D646/G$595))+1)</f>
        <v>5.7276234970783253E-18</v>
      </c>
      <c r="H646" s="18">
        <f ca="1">H553*0.5*(TANH(H$589*($D646/H$594-1))+1)+Secondary!I61*0.5*(TANH(H$590*(1-$D646/H$595))+1)</f>
        <v>1.5252595754507935E-19</v>
      </c>
      <c r="I646" s="18">
        <f ca="1">I553*0.5*(TANH(I$589*($D646/I$594-1))+1)+Secondary!J61*0.5*(TANH(I$590*(1-$D646/I$595))+1)</f>
        <v>1.9779169104615294E-22</v>
      </c>
      <c r="J646" s="18">
        <f ca="1">J553*0.5*(TANH(J$589*($D646/J$594-1))+1)+Secondary!K61*0.5*(TANH(J$590*(1-$D646/J$595))+1)</f>
        <v>2.9783160574589786E-23</v>
      </c>
      <c r="K646" s="18">
        <f ca="1">K553*0.5*(TANH(K$589*($D646/K$594-1))+1)+Secondary!L61*0.5*(TANH(K$590*(1-$D646/K$595))+1)</f>
        <v>1.7721648154970719E-30</v>
      </c>
      <c r="L646" s="18">
        <f ca="1">L553*0.5*(TANH(L$589*($D646/L$594-1))+1)+Secondary!M61*0.5*(TANH(L$590*(1-$D646/L$595))+1)</f>
        <v>5.5497656434458241E-29</v>
      </c>
      <c r="M646" s="18">
        <f t="shared" ref="M646:AF646" ca="1" si="552">M553*0.5*(TANH(M$589*($D646/M$594-1))+1)</f>
        <v>1.9484721662481398E-32</v>
      </c>
      <c r="N646" s="18">
        <f t="shared" ca="1" si="552"/>
        <v>2.2955142572892808E-39</v>
      </c>
      <c r="O646" s="18">
        <f t="shared" ca="1" si="552"/>
        <v>3.9110258510278544E-40</v>
      </c>
      <c r="P646" s="18">
        <f t="shared" ca="1" si="552"/>
        <v>2.1669193483190664E-39</v>
      </c>
      <c r="Q646" s="18">
        <f t="shared" ca="1" si="552"/>
        <v>3.1222905428728383E-40</v>
      </c>
      <c r="R646" s="18">
        <f t="shared" ca="1" si="552"/>
        <v>1.2116445793890563E-39</v>
      </c>
      <c r="S646" s="18">
        <f t="shared" ca="1" si="552"/>
        <v>3.9075312935316003E-41</v>
      </c>
      <c r="T646" s="18">
        <f t="shared" ca="1" si="552"/>
        <v>1.6812928217789331E-40</v>
      </c>
      <c r="U646" s="18">
        <f t="shared" ca="1" si="552"/>
        <v>2.111781286498635E-41</v>
      </c>
      <c r="V646" s="18">
        <f t="shared" ca="1" si="552"/>
        <v>4.5010255259238269E-41</v>
      </c>
      <c r="W646" s="18">
        <f t="shared" ca="1" si="552"/>
        <v>1.8478168437947794E-41</v>
      </c>
      <c r="X646" s="18">
        <f t="shared" ca="1" si="552"/>
        <v>6.249565495985341E-48</v>
      </c>
      <c r="Y646" s="18">
        <f t="shared" ca="1" si="552"/>
        <v>9.0055927091393185E-49</v>
      </c>
      <c r="Z646" s="18">
        <f t="shared" ca="1" si="552"/>
        <v>2.641084724648965E-48</v>
      </c>
      <c r="AA646" s="18">
        <f t="shared" ca="1" si="552"/>
        <v>1.3584496462281768E-48</v>
      </c>
      <c r="AB646" s="18">
        <f t="shared" ca="1" si="552"/>
        <v>2.5143153363603664E-48</v>
      </c>
      <c r="AC646" s="18">
        <f t="shared" ca="1" si="552"/>
        <v>2.2839093460586366E-48</v>
      </c>
      <c r="AD646" s="18">
        <f t="shared" ca="1" si="552"/>
        <v>2.6299188044535083E-47</v>
      </c>
      <c r="AE646" s="18">
        <f t="shared" ca="1" si="552"/>
        <v>2.6061727592320896E-49</v>
      </c>
      <c r="AF646" s="18">
        <f t="shared" ca="1" si="552"/>
        <v>1.1087336704807582E-48</v>
      </c>
    </row>
    <row r="647" spans="4:32" x14ac:dyDescent="0.15">
      <c r="D647" s="18">
        <f t="shared" si="504"/>
        <v>897.16</v>
      </c>
      <c r="E647" s="18">
        <f ca="1">E554*0.5*(TANH(E$589*($D647/E$594-1))+1)+Secondary!F62*0.5*(TANH(E$590*(1-$D647/E$595))+1)</f>
        <v>3.8587001275913164E-8</v>
      </c>
      <c r="F647" s="18">
        <f ca="1">F554*0.5*(TANH(F$589*($D647/F$594-1))+1)+Secondary!G62*0.5*(TANH(F$590*(1-$D647/F$595))+1)</f>
        <v>2.3302215011742706E-13</v>
      </c>
      <c r="G647" s="18">
        <f ca="1">G554*0.5*(TANH(G$589*($D647/G$594-1))+1)+Secondary!H62*0.5*(TANH(G$590*(1-$D647/G$595))+1)</f>
        <v>2.5901928360577336E-18</v>
      </c>
      <c r="H647" s="18">
        <f ca="1">H554*0.5*(TANH(H$589*($D647/H$594-1))+1)+Secondary!I62*0.5*(TANH(H$590*(1-$D647/H$595))+1)</f>
        <v>6.5915461486215517E-20</v>
      </c>
      <c r="I647" s="18">
        <f ca="1">I554*0.5*(TANH(I$589*($D647/I$594-1))+1)+Secondary!J62*0.5*(TANH(I$590*(1-$D647/I$595))+1)</f>
        <v>7.1093555666337227E-23</v>
      </c>
      <c r="J647" s="18">
        <f ca="1">J554*0.5*(TANH(J$589*($D647/J$594-1))+1)+Secondary!K62*0.5*(TANH(J$590*(1-$D647/J$595))+1)</f>
        <v>1.0225955981528527E-23</v>
      </c>
      <c r="K647" s="18">
        <f ca="1">K554*0.5*(TANH(K$589*($D647/K$594-1))+1)+Secondary!L62*0.5*(TANH(K$590*(1-$D647/K$595))+1)</f>
        <v>6.7369084142218605E-31</v>
      </c>
      <c r="L647" s="18">
        <f ca="1">L554*0.5*(TANH(L$589*($D647/L$594-1))+1)+Secondary!M62*0.5*(TANH(L$590*(1-$D647/L$595))+1)</f>
        <v>1.4953579758256691E-29</v>
      </c>
      <c r="M647" s="18">
        <f t="shared" ref="M647:AF647" ca="1" si="553">M554*0.5*(TANH(M$589*($D647/M$594-1))+1)</f>
        <v>2.4402955072349675E-32</v>
      </c>
      <c r="N647" s="18">
        <f t="shared" ca="1" si="553"/>
        <v>2.8981883981397799E-39</v>
      </c>
      <c r="O647" s="18">
        <f t="shared" ca="1" si="553"/>
        <v>4.9959342296502499E-40</v>
      </c>
      <c r="P647" s="18">
        <f t="shared" ca="1" si="553"/>
        <v>2.7569153746841408E-39</v>
      </c>
      <c r="Q647" s="18">
        <f t="shared" ca="1" si="553"/>
        <v>4.0123786592634234E-40</v>
      </c>
      <c r="R647" s="18">
        <f t="shared" ca="1" si="553"/>
        <v>1.5515214689551542E-39</v>
      </c>
      <c r="S647" s="18">
        <f t="shared" ca="1" si="553"/>
        <v>5.1291488916316564E-41</v>
      </c>
      <c r="T647" s="18">
        <f t="shared" ca="1" si="553"/>
        <v>2.1779139361787477E-40</v>
      </c>
      <c r="U647" s="18">
        <f t="shared" ca="1" si="553"/>
        <v>2.8204446516269193E-41</v>
      </c>
      <c r="V647" s="18">
        <f t="shared" ca="1" si="553"/>
        <v>5.9670208327497194E-41</v>
      </c>
      <c r="W647" s="18">
        <f t="shared" ca="1" si="553"/>
        <v>2.4965254302351574E-41</v>
      </c>
      <c r="X647" s="18">
        <f t="shared" ca="1" si="553"/>
        <v>8.2374317926662218E-48</v>
      </c>
      <c r="Y647" s="18">
        <f t="shared" ca="1" si="553"/>
        <v>1.2108836360369615E-48</v>
      </c>
      <c r="Z647" s="18">
        <f t="shared" ca="1" si="553"/>
        <v>3.5637288322938742E-48</v>
      </c>
      <c r="AA647" s="18">
        <f t="shared" ca="1" si="553"/>
        <v>1.8260568705357025E-48</v>
      </c>
      <c r="AB647" s="18">
        <f t="shared" ca="1" si="553"/>
        <v>3.3710796537355082E-48</v>
      </c>
      <c r="AC647" s="18">
        <f t="shared" ca="1" si="553"/>
        <v>3.0191669924413934E-48</v>
      </c>
      <c r="AD647" s="18">
        <f t="shared" ca="1" si="553"/>
        <v>3.4433043692750152E-47</v>
      </c>
      <c r="AE647" s="18">
        <f t="shared" ca="1" si="553"/>
        <v>3.4134539583827622E-49</v>
      </c>
      <c r="AF647" s="18">
        <f t="shared" ca="1" si="553"/>
        <v>1.4565874734089897E-48</v>
      </c>
    </row>
    <row r="648" spans="4:32" x14ac:dyDescent="0.15">
      <c r="D648" s="18">
        <f t="shared" si="504"/>
        <v>1129.5</v>
      </c>
      <c r="E648" s="18">
        <f ca="1">E555*0.5*(TANH(E$589*($D648/E$594-1))+1)+Secondary!F63*0.5*(TANH(E$590*(1-$D648/E$595))+1)</f>
        <v>2.5457516455290105E-8</v>
      </c>
      <c r="F648" s="18">
        <f ca="1">F555*0.5*(TANH(F$589*($D648/F$594-1))+1)+Secondary!G63*0.5*(TANH(F$590*(1-$D648/F$595))+1)</f>
        <v>1.4187665116382516E-13</v>
      </c>
      <c r="G648" s="18">
        <f ca="1">G555*0.5*(TANH(G$589*($D648/G$594-1))+1)+Secondary!H63*0.5*(TANH(G$590*(1-$D648/G$595))+1)</f>
        <v>1.1715045591171748E-18</v>
      </c>
      <c r="H648" s="18">
        <f ca="1">H555*0.5*(TANH(H$589*($D648/H$594-1))+1)+Secondary!I63*0.5*(TANH(H$590*(1-$D648/H$595))+1)</f>
        <v>2.8479864904222579E-20</v>
      </c>
      <c r="I648" s="18">
        <f ca="1">I555*0.5*(TANH(I$589*($D648/I$594-1))+1)+Secondary!J63*0.5*(TANH(I$590*(1-$D648/I$595))+1)</f>
        <v>2.5653251994948923E-23</v>
      </c>
      <c r="J648" s="18">
        <f ca="1">J555*0.5*(TANH(J$589*($D648/J$594-1))+1)+Secondary!K63*0.5*(TANH(J$590*(1-$D648/J$595))+1)</f>
        <v>3.5116408237169558E-24</v>
      </c>
      <c r="K648" s="18">
        <f ca="1">K555*0.5*(TANH(K$589*($D648/K$594-1))+1)+Secondary!L63*0.5*(TANH(K$590*(1-$D648/K$595))+1)</f>
        <v>4.5835100162890539E-31</v>
      </c>
      <c r="L648" s="18">
        <f ca="1">L555*0.5*(TANH(L$589*($D648/L$594-1))+1)+Secondary!M63*0.5*(TANH(L$590*(1-$D648/L$595))+1)</f>
        <v>4.7395157234131748E-30</v>
      </c>
      <c r="M648" s="18">
        <f t="shared" ref="M648:AF648" ca="1" si="554">M555*0.5*(TANH(M$589*($D648/M$594-1))+1)</f>
        <v>2.5869505181585245E-32</v>
      </c>
      <c r="N648" s="18">
        <f t="shared" ca="1" si="554"/>
        <v>3.1009200507340791E-39</v>
      </c>
      <c r="O648" s="18">
        <f t="shared" ca="1" si="554"/>
        <v>5.3749115161991574E-40</v>
      </c>
      <c r="P648" s="18">
        <f t="shared" ca="1" si="554"/>
        <v>2.9771646148252721E-39</v>
      </c>
      <c r="Q648" s="18">
        <f t="shared" ca="1" si="554"/>
        <v>4.3527412166383857E-40</v>
      </c>
      <c r="R648" s="18">
        <f t="shared" ca="1" si="554"/>
        <v>1.6871282533849919E-39</v>
      </c>
      <c r="S648" s="18">
        <f t="shared" ca="1" si="554"/>
        <v>5.6304296393959634E-41</v>
      </c>
      <c r="T648" s="18">
        <f t="shared" ca="1" si="554"/>
        <v>2.3863881686899538E-40</v>
      </c>
      <c r="U648" s="18">
        <f t="shared" ca="1" si="554"/>
        <v>3.1259282583424495E-41</v>
      </c>
      <c r="V648" s="18">
        <f t="shared" ca="1" si="554"/>
        <v>6.592931700216894E-41</v>
      </c>
      <c r="W648" s="18">
        <f t="shared" ca="1" si="554"/>
        <v>2.7878091655064636E-41</v>
      </c>
      <c r="X648" s="18">
        <f t="shared" ca="1" si="554"/>
        <v>9.1303519209384346E-48</v>
      </c>
      <c r="Y648" s="18">
        <f t="shared" ca="1" si="554"/>
        <v>1.3515229769515673E-48</v>
      </c>
      <c r="Z648" s="18">
        <f t="shared" ca="1" si="554"/>
        <v>3.9857543986695921E-48</v>
      </c>
      <c r="AA648" s="18">
        <f t="shared" ca="1" si="554"/>
        <v>2.0405106361485121E-48</v>
      </c>
      <c r="AB648" s="18">
        <f t="shared" ca="1" si="554"/>
        <v>3.7690563092970847E-48</v>
      </c>
      <c r="AC648" s="18">
        <f t="shared" ca="1" si="554"/>
        <v>3.3590995095455642E-48</v>
      </c>
      <c r="AD648" s="18">
        <f t="shared" ca="1" si="554"/>
        <v>3.8207222014822126E-47</v>
      </c>
      <c r="AE648" s="18">
        <f t="shared" ca="1" si="554"/>
        <v>3.7900090657553053E-49</v>
      </c>
      <c r="AF648" s="18">
        <f t="shared" ca="1" si="554"/>
        <v>1.621118201892034E-48</v>
      </c>
    </row>
    <row r="649" spans="4:32" x14ac:dyDescent="0.15">
      <c r="D649" s="18">
        <f t="shared" si="504"/>
        <v>1421.9</v>
      </c>
      <c r="E649" s="18">
        <f ca="1">E556*0.5*(TANH(E$589*($D649/E$594-1))+1)+Secondary!F64*0.5*(TANH(E$590*(1-$D649/E$595))+1)</f>
        <v>1.6585926450540706E-8</v>
      </c>
      <c r="F649" s="18">
        <f ca="1">F556*0.5*(TANH(F$589*($D649/F$594-1))+1)+Secondary!G64*0.5*(TANH(F$590*(1-$D649/F$595))+1)</f>
        <v>8.6363928501438258E-14</v>
      </c>
      <c r="G649" s="18">
        <f ca="1">G556*0.5*(TANH(G$589*($D649/G$594-1))+1)+Secondary!H64*0.5*(TANH(G$590*(1-$D649/G$595))+1)</f>
        <v>5.2967120169296149E-19</v>
      </c>
      <c r="H649" s="18">
        <f ca="1">H556*0.5*(TANH(H$589*($D649/H$594-1))+1)+Secondary!I64*0.5*(TANH(H$590*(1-$D649/H$595))+1)</f>
        <v>1.2296763471685807E-20</v>
      </c>
      <c r="I649" s="18">
        <f ca="1">I556*0.5*(TANH(I$589*($D649/I$594-1))+1)+Secondary!J64*0.5*(TANH(I$590*(1-$D649/I$595))+1)</f>
        <v>9.3227045027167271E-24</v>
      </c>
      <c r="J649" s="18">
        <f ca="1">J556*0.5*(TANH(J$589*($D649/J$594-1))+1)+Secondary!K64*0.5*(TANH(J$590*(1-$D649/J$595))+1)</f>
        <v>1.2053550188636937E-24</v>
      </c>
      <c r="K649" s="18">
        <f ca="1">K556*0.5*(TANH(K$589*($D649/K$594-1))+1)+Secondary!L64*0.5*(TANH(K$590*(1-$D649/K$595))+1)</f>
        <v>3.7535493596859222E-31</v>
      </c>
      <c r="L649" s="18">
        <f ca="1">L556*0.5*(TANH(L$589*($D649/L$594-1))+1)+Secondary!M64*0.5*(TANH(L$590*(1-$D649/L$595))+1)</f>
        <v>2.0465026267284489E-30</v>
      </c>
      <c r="M649" s="18">
        <f t="shared" ref="M649:AF649" ca="1" si="555">M556*0.5*(TANH(M$589*($D649/M$594-1))+1)</f>
        <v>2.3801638422623079E-32</v>
      </c>
      <c r="N649" s="18">
        <f t="shared" ca="1" si="555"/>
        <v>2.8807441709841366E-39</v>
      </c>
      <c r="O649" s="18">
        <f t="shared" ca="1" si="555"/>
        <v>4.9928247554325957E-40</v>
      </c>
      <c r="P649" s="18">
        <f t="shared" ca="1" si="555"/>
        <v>2.7923544388809274E-39</v>
      </c>
      <c r="Q649" s="18">
        <f t="shared" ca="1" si="555"/>
        <v>4.0823696843887766E-40</v>
      </c>
      <c r="R649" s="18">
        <f t="shared" ca="1" si="555"/>
        <v>1.5931410773182315E-39</v>
      </c>
      <c r="S649" s="18">
        <f t="shared" ca="1" si="555"/>
        <v>5.296316760578151E-41</v>
      </c>
      <c r="T649" s="18">
        <f t="shared" ca="1" si="555"/>
        <v>2.2615388650701717E-40</v>
      </c>
      <c r="U649" s="18">
        <f t="shared" ca="1" si="555"/>
        <v>2.948440745494332E-41</v>
      </c>
      <c r="V649" s="18">
        <f t="shared" ca="1" si="555"/>
        <v>6.2226076663646721E-41</v>
      </c>
      <c r="W649" s="18">
        <f t="shared" ca="1" si="555"/>
        <v>2.6376357192826805E-41</v>
      </c>
      <c r="X649" s="18">
        <f t="shared" ca="1" si="555"/>
        <v>8.7044810677893371E-48</v>
      </c>
      <c r="Y649" s="18">
        <f t="shared" ca="1" si="555"/>
        <v>1.2828156928674398E-48</v>
      </c>
      <c r="Z649" s="18">
        <f t="shared" ca="1" si="555"/>
        <v>3.786078695502496E-48</v>
      </c>
      <c r="AA649" s="18">
        <f t="shared" ca="1" si="555"/>
        <v>1.9413445607079242E-48</v>
      </c>
      <c r="AB649" s="18">
        <f t="shared" ca="1" si="555"/>
        <v>3.595993476874564E-48</v>
      </c>
      <c r="AC649" s="18">
        <f t="shared" ca="1" si="555"/>
        <v>3.2149753114937569E-48</v>
      </c>
      <c r="AD649" s="18">
        <f t="shared" ca="1" si="555"/>
        <v>3.6693244046376997E-47</v>
      </c>
      <c r="AE649" s="18">
        <f t="shared" ca="1" si="555"/>
        <v>3.6418208842028446E-49</v>
      </c>
      <c r="AF649" s="18">
        <f t="shared" ca="1" si="555"/>
        <v>1.5603992973569209E-48</v>
      </c>
    </row>
    <row r="650" spans="4:32" x14ac:dyDescent="0.15">
      <c r="D650" s="18">
        <f t="shared" si="504"/>
        <v>1790.1</v>
      </c>
      <c r="E650" s="18">
        <f ca="1">E557*0.5*(TANH(E$589*($D650/E$594-1))+1)+Secondary!F65*0.5*(TANH(E$590*(1-$D650/E$595))+1)</f>
        <v>1.0593664880520445E-8</v>
      </c>
      <c r="F650" s="18">
        <f ca="1">F557*0.5*(TANH(F$589*($D650/F$594-1))+1)+Secondary!G65*0.5*(TANH(F$590*(1-$D650/F$595))+1)</f>
        <v>5.2576606896720134E-14</v>
      </c>
      <c r="G650" s="18">
        <f ca="1">G557*0.5*(TANH(G$589*($D650/G$594-1))+1)+Secondary!H65*0.5*(TANH(G$590*(1-$D650/G$595))+1)</f>
        <v>2.3950453230887904E-19</v>
      </c>
      <c r="H650" s="18">
        <f ca="1">H557*0.5*(TANH(H$589*($D650/H$594-1))+1)+Secondary!I65*0.5*(TANH(H$590*(1-$D650/H$595))+1)</f>
        <v>5.3083829531050698E-21</v>
      </c>
      <c r="I650" s="18">
        <f ca="1">I557*0.5*(TANH(I$589*($D650/I$594-1))+1)+Secondary!J65*0.5*(TANH(I$590*(1-$D650/I$595))+1)</f>
        <v>3.4494297064204533E-24</v>
      </c>
      <c r="J650" s="18">
        <f ca="1">J557*0.5*(TANH(J$589*($D650/J$594-1))+1)+Secondary!K65*0.5*(TANH(J$590*(1-$D650/J$595))+1)</f>
        <v>4.13790976954314E-25</v>
      </c>
      <c r="K650" s="18">
        <f ca="1">K557*0.5*(TANH(K$589*($D650/K$594-1))+1)+Secondary!L65*0.5*(TANH(K$590*(1-$D650/K$595))+1)</f>
        <v>3.2690086704745792E-31</v>
      </c>
      <c r="L650" s="18">
        <f ca="1">L557*0.5*(TANH(L$589*($D650/L$594-1))+1)+Secondary!M65*0.5*(TANH(L$590*(1-$D650/L$595))+1)</f>
        <v>1.2837365668419264E-30</v>
      </c>
      <c r="M650" s="18">
        <f t="shared" ref="M650:AF650" ca="1" si="556">M557*0.5*(TANH(M$589*($D650/M$594-1))+1)</f>
        <v>2.155976314209383E-32</v>
      </c>
      <c r="N650" s="18">
        <f t="shared" ca="1" si="556"/>
        <v>2.6396099011617471E-39</v>
      </c>
      <c r="O650" s="18">
        <f t="shared" ca="1" si="556"/>
        <v>4.5750887878869392E-40</v>
      </c>
      <c r="P650" s="18">
        <f t="shared" ca="1" si="556"/>
        <v>2.5879325742706494E-39</v>
      </c>
      <c r="Q650" s="18">
        <f t="shared" ca="1" si="556"/>
        <v>3.7834402591405853E-40</v>
      </c>
      <c r="R650" s="18">
        <f t="shared" ca="1" si="556"/>
        <v>1.4889163717082693E-39</v>
      </c>
      <c r="S650" s="18">
        <f t="shared" ca="1" si="556"/>
        <v>4.928541417973531E-41</v>
      </c>
      <c r="T650" s="18">
        <f t="shared" ca="1" si="556"/>
        <v>2.1229343631556526E-40</v>
      </c>
      <c r="U650" s="18">
        <f t="shared" ca="1" si="556"/>
        <v>2.7525080172261313E-41</v>
      </c>
      <c r="V650" s="18">
        <f t="shared" ca="1" si="556"/>
        <v>5.8123552813856391E-41</v>
      </c>
      <c r="W650" s="18">
        <f t="shared" ca="1" si="556"/>
        <v>2.4717854085886631E-41</v>
      </c>
      <c r="X650" s="18">
        <f t="shared" ca="1" si="556"/>
        <v>8.2301853080552537E-48</v>
      </c>
      <c r="Y650" s="18">
        <f t="shared" ca="1" si="556"/>
        <v>1.2069765895010247E-48</v>
      </c>
      <c r="Z650" s="18">
        <f t="shared" ca="1" si="556"/>
        <v>3.5640912986842773E-48</v>
      </c>
      <c r="AA650" s="18">
        <f t="shared" ca="1" si="556"/>
        <v>1.8315238480688167E-48</v>
      </c>
      <c r="AB650" s="18">
        <f t="shared" ca="1" si="556"/>
        <v>3.4041445307170633E-48</v>
      </c>
      <c r="AC650" s="18">
        <f t="shared" ca="1" si="556"/>
        <v>3.0548022842173497E-48</v>
      </c>
      <c r="AD650" s="18">
        <f t="shared" ca="1" si="556"/>
        <v>3.5003718502741679E-47</v>
      </c>
      <c r="AE650" s="18">
        <f t="shared" ca="1" si="556"/>
        <v>3.4765006365488719E-49</v>
      </c>
      <c r="AF650" s="18">
        <f t="shared" ca="1" si="556"/>
        <v>1.4927124885650042E-48</v>
      </c>
    </row>
    <row r="651" spans="4:32" x14ac:dyDescent="0.15">
      <c r="D651" s="18">
        <f t="shared" si="504"/>
        <v>2253.6</v>
      </c>
      <c r="E651" s="18">
        <f ca="1">E558*0.5*(TANH(E$589*($D651/E$594-1))+1)+Secondary!F66*0.5*(TANH(E$590*(1-$D651/E$595))+1)</f>
        <v>6.4722908062252894E-9</v>
      </c>
      <c r="F651" s="18">
        <f ca="1">F558*0.5*(TANH(F$589*($D651/F$594-1))+1)+Secondary!G66*0.5*(TANH(F$590*(1-$D651/F$595))+1)</f>
        <v>3.2018143044343978E-14</v>
      </c>
      <c r="G651" s="18">
        <f ca="1">G558*0.5*(TANH(G$589*($D651/G$594-1))+1)+Secondary!H66*0.5*(TANH(G$590*(1-$D651/G$595))+1)</f>
        <v>1.0830567567437415E-19</v>
      </c>
      <c r="H651" s="18">
        <f ca="1">H558*0.5*(TANH(H$589*($D651/H$594-1))+1)+Secondary!I66*0.5*(TANH(H$590*(1-$D651/H$595))+1)</f>
        <v>2.2911141036080226E-21</v>
      </c>
      <c r="I651" s="18">
        <f ca="1">I558*0.5*(TANH(I$589*($D651/I$594-1))+1)+Secondary!J66*0.5*(TANH(I$590*(1-$D651/I$595))+1)</f>
        <v>1.3246907266840222E-24</v>
      </c>
      <c r="J651" s="18">
        <f ca="1">J558*0.5*(TANH(J$589*($D651/J$594-1))+1)+Secondary!K66*0.5*(TANH(J$590*(1-$D651/J$595))+1)</f>
        <v>1.4206565492856444E-25</v>
      </c>
      <c r="K651" s="18">
        <f ca="1">K558*0.5*(TANH(K$589*($D651/K$594-1))+1)+Secondary!L66*0.5*(TANH(K$590*(1-$D651/K$595))+1)</f>
        <v>2.8401912123331447E-31</v>
      </c>
      <c r="L651" s="18">
        <f ca="1">L558*0.5*(TANH(L$589*($D651/L$594-1))+1)+Secondary!M66*0.5*(TANH(L$590*(1-$D651/L$595))+1)</f>
        <v>1.0023282360654411E-30</v>
      </c>
      <c r="M651" s="18">
        <f t="shared" ref="M651:AF651" ca="1" si="557">M558*0.5*(TANH(M$589*($D651/M$594-1))+1)</f>
        <v>1.917359650782199E-32</v>
      </c>
      <c r="N651" s="18">
        <f t="shared" ca="1" si="557"/>
        <v>2.3796622436524311E-39</v>
      </c>
      <c r="O651" s="18">
        <f t="shared" ca="1" si="557"/>
        <v>4.1249564767802203E-40</v>
      </c>
      <c r="P651" s="18">
        <f t="shared" ca="1" si="557"/>
        <v>2.3654650353430586E-39</v>
      </c>
      <c r="Q651" s="18">
        <f t="shared" ca="1" si="557"/>
        <v>3.4575635807263584E-40</v>
      </c>
      <c r="R651" s="18">
        <f t="shared" ca="1" si="557"/>
        <v>1.374129371905844E-39</v>
      </c>
      <c r="S651" s="18">
        <f t="shared" ca="1" si="557"/>
        <v>4.5254857503471941E-41</v>
      </c>
      <c r="T651" s="18">
        <f t="shared" ca="1" si="557"/>
        <v>1.9700904743741787E-40</v>
      </c>
      <c r="U651" s="18">
        <f t="shared" ca="1" si="557"/>
        <v>2.5374240887279292E-41</v>
      </c>
      <c r="V651" s="18">
        <f t="shared" ca="1" si="557"/>
        <v>5.362528231633531E-41</v>
      </c>
      <c r="W651" s="18">
        <f t="shared" ca="1" si="557"/>
        <v>2.289340154277705E-41</v>
      </c>
      <c r="X651" s="18">
        <f t="shared" ca="1" si="557"/>
        <v>7.7052138122776325E-48</v>
      </c>
      <c r="Y651" s="18">
        <f t="shared" ca="1" si="557"/>
        <v>1.1232705966423603E-48</v>
      </c>
      <c r="Z651" s="18">
        <f t="shared" ca="1" si="557"/>
        <v>3.3196352862835129E-48</v>
      </c>
      <c r="AA651" s="18">
        <f t="shared" ca="1" si="557"/>
        <v>1.7101243126497906E-48</v>
      </c>
      <c r="AB651" s="18">
        <f t="shared" ca="1" si="557"/>
        <v>3.1916149565086182E-48</v>
      </c>
      <c r="AC651" s="18">
        <f t="shared" ca="1" si="557"/>
        <v>2.8770716399320067E-48</v>
      </c>
      <c r="AD651" s="18">
        <f t="shared" ca="1" si="557"/>
        <v>3.312068244262563E-47</v>
      </c>
      <c r="AE651" s="18">
        <f t="shared" ca="1" si="557"/>
        <v>3.2925503769196443E-49</v>
      </c>
      <c r="AF651" s="18">
        <f t="shared" ca="1" si="557"/>
        <v>1.4173802150723679E-48</v>
      </c>
    </row>
    <row r="652" spans="4:32" x14ac:dyDescent="0.15">
      <c r="D652" s="18">
        <f t="shared" si="504"/>
        <v>2837.1</v>
      </c>
      <c r="E652" s="18">
        <f ca="1">E559*0.5*(TANH(E$589*($D652/E$594-1))+1)+Secondary!F67*0.5*(TANH(E$590*(1-$D652/E$595))+1)</f>
        <v>3.5376032612598125E-9</v>
      </c>
      <c r="F652" s="18">
        <f ca="1">F559*0.5*(TANH(F$589*($D652/F$594-1))+1)+Secondary!G67*0.5*(TANH(F$590*(1-$D652/F$595))+1)</f>
        <v>1.9576591536758389E-14</v>
      </c>
      <c r="G652" s="18">
        <f ca="1">G559*0.5*(TANH(G$589*($D652/G$594-1))+1)+Secondary!H67*0.5*(TANH(G$590*(1-$D652/G$595))+1)</f>
        <v>4.8977302795536239E-20</v>
      </c>
      <c r="H652" s="18">
        <f ca="1">H559*0.5*(TANH(H$589*($D652/H$594-1))+1)+Secondary!I67*0.5*(TANH(H$590*(1-$D652/H$595))+1)</f>
        <v>9.8861937569791137E-22</v>
      </c>
      <c r="I652" s="18">
        <f ca="1">I559*0.5*(TANH(I$589*($D652/I$594-1))+1)+Secondary!J67*0.5*(TANH(I$590*(1-$D652/I$595))+1)</f>
        <v>5.4479854726490184E-25</v>
      </c>
      <c r="J652" s="18">
        <f ca="1">J559*0.5*(TANH(J$589*($D652/J$594-1))+1)+Secondary!K67*0.5*(TANH(J$590*(1-$D652/J$595))+1)</f>
        <v>4.8776345708211788E-26</v>
      </c>
      <c r="K652" s="18">
        <f ca="1">K559*0.5*(TANH(K$589*($D652/K$594-1))+1)+Secondary!L67*0.5*(TANH(K$590*(1-$D652/K$595))+1)</f>
        <v>2.4187164800926291E-31</v>
      </c>
      <c r="L652" s="18">
        <f ca="1">L559*0.5*(TANH(L$589*($D652/L$594-1))+1)+Secondary!M67*0.5*(TANH(L$590*(1-$D652/L$595))+1)</f>
        <v>8.3928253939235408E-31</v>
      </c>
      <c r="M652" s="18">
        <f t="shared" ref="M652:AF652" ca="1" si="558">M559*0.5*(TANH(M$589*($D652/M$594-1))+1)</f>
        <v>1.6691029890910075E-32</v>
      </c>
      <c r="N652" s="18">
        <f t="shared" ca="1" si="558"/>
        <v>2.1048038789707909E-39</v>
      </c>
      <c r="O652" s="18">
        <f t="shared" ca="1" si="558"/>
        <v>3.6482322814668498E-40</v>
      </c>
      <c r="P652" s="18">
        <f t="shared" ca="1" si="558"/>
        <v>2.1261152402181996E-39</v>
      </c>
      <c r="Q652" s="18">
        <f t="shared" ca="1" si="558"/>
        <v>3.1071196465565087E-40</v>
      </c>
      <c r="R652" s="18">
        <f t="shared" ca="1" si="558"/>
        <v>1.2495786095647773E-39</v>
      </c>
      <c r="S652" s="18">
        <f t="shared" ca="1" si="558"/>
        <v>4.0899202385808718E-41</v>
      </c>
      <c r="T652" s="18">
        <f t="shared" ca="1" si="558"/>
        <v>1.8030498710003843E-40</v>
      </c>
      <c r="U652" s="18">
        <f t="shared" ca="1" si="558"/>
        <v>2.3045104526960794E-41</v>
      </c>
      <c r="V652" s="18">
        <f t="shared" ca="1" si="558"/>
        <v>4.8741460052598781E-41</v>
      </c>
      <c r="W652" s="18">
        <f t="shared" ca="1" si="558"/>
        <v>2.0909787875868247E-41</v>
      </c>
      <c r="X652" s="18">
        <f t="shared" ca="1" si="558"/>
        <v>7.1281626399324503E-48</v>
      </c>
      <c r="Y652" s="18">
        <f t="shared" ca="1" si="558"/>
        <v>1.0317073314309283E-48</v>
      </c>
      <c r="Z652" s="18">
        <f t="shared" ca="1" si="558"/>
        <v>3.0524983022891963E-48</v>
      </c>
      <c r="AA652" s="18">
        <f t="shared" ca="1" si="558"/>
        <v>1.5771640936711459E-48</v>
      </c>
      <c r="AB652" s="18">
        <f t="shared" ca="1" si="558"/>
        <v>2.9580397555189322E-48</v>
      </c>
      <c r="AC652" s="18">
        <f t="shared" ca="1" si="558"/>
        <v>2.680528286314841E-48</v>
      </c>
      <c r="AD652" s="18">
        <f t="shared" ca="1" si="558"/>
        <v>3.1036613848703295E-47</v>
      </c>
      <c r="AE652" s="18">
        <f t="shared" ca="1" si="558"/>
        <v>3.088224289157359E-49</v>
      </c>
      <c r="AF652" s="18">
        <f t="shared" ca="1" si="558"/>
        <v>1.3335961541995581E-48</v>
      </c>
    </row>
    <row r="653" spans="4:32" x14ac:dyDescent="0.15">
      <c r="D653" s="18">
        <f t="shared" si="504"/>
        <v>3571.7</v>
      </c>
      <c r="E653" s="18">
        <f ca="1">E560*0.5*(TANH(E$589*($D653/E$594-1))+1)+Secondary!F68*0.5*(TANH(E$590*(1-$D653/E$595))+1)</f>
        <v>1.5609484260916282E-9</v>
      </c>
      <c r="F653" s="18">
        <f ca="1">F560*0.5*(TANH(F$589*($D653/F$594-1))+1)+Secondary!G68*0.5*(TANH(F$590*(1-$D653/F$595))+1)</f>
        <v>1.2078013412302281E-14</v>
      </c>
      <c r="G653" s="18">
        <f ca="1">G560*0.5*(TANH(G$589*($D653/G$594-1))+1)+Secondary!H68*0.5*(TANH(G$590*(1-$D653/G$595))+1)</f>
        <v>2.2147775973054103E-20</v>
      </c>
      <c r="H653" s="18">
        <f ca="1">H560*0.5*(TANH(H$589*($D653/H$594-1))+1)+Secondary!I68*0.5*(TANH(H$590*(1-$D653/H$595))+1)</f>
        <v>4.2648561400138501E-22</v>
      </c>
      <c r="I653" s="18">
        <f ca="1">I560*0.5*(TANH(I$589*($D653/I$594-1))+1)+Secondary!J68*0.5*(TANH(I$590*(1-$D653/I$595))+1)</f>
        <v>2.4882605787711401E-25</v>
      </c>
      <c r="J653" s="18">
        <f ca="1">J560*0.5*(TANH(J$589*($D653/J$594-1))+1)+Secondary!K68*0.5*(TANH(J$590*(1-$D653/J$595))+1)</f>
        <v>1.6746616520843274E-26</v>
      </c>
      <c r="K653" s="18">
        <f ca="1">K560*0.5*(TANH(K$589*($D653/K$594-1))+1)+Secondary!L68*0.5*(TANH(K$590*(1-$D653/K$595))+1)</f>
        <v>2.0059640188484575E-31</v>
      </c>
      <c r="L653" s="18">
        <f ca="1">L560*0.5*(TANH(L$589*($D653/L$594-1))+1)+Secondary!M68*0.5*(TANH(L$590*(1-$D653/L$595))+1)</f>
        <v>7.0573834937520933E-31</v>
      </c>
      <c r="M653" s="18">
        <f t="shared" ref="M653:AF653" ca="1" si="559">M560*0.5*(TANH(M$589*($D653/M$594-1))+1)</f>
        <v>1.4178495592929394E-32</v>
      </c>
      <c r="N653" s="18">
        <f t="shared" ca="1" si="559"/>
        <v>1.8210584562919598E-39</v>
      </c>
      <c r="O653" s="18">
        <f t="shared" ca="1" si="559"/>
        <v>3.1561390811641432E-40</v>
      </c>
      <c r="P653" s="18">
        <f t="shared" ca="1" si="559"/>
        <v>1.8739267330577048E-39</v>
      </c>
      <c r="Q653" s="18">
        <f t="shared" ca="1" si="559"/>
        <v>2.7383655122804206E-40</v>
      </c>
      <c r="R653" s="18">
        <f t="shared" ca="1" si="559"/>
        <v>1.1166941036201658E-39</v>
      </c>
      <c r="S653" s="18">
        <f t="shared" ca="1" si="559"/>
        <v>3.6289106723438161E-41</v>
      </c>
      <c r="T653" s="18">
        <f t="shared" ca="1" si="559"/>
        <v>1.6235170418285846E-40</v>
      </c>
      <c r="U653" s="18">
        <f t="shared" ca="1" si="559"/>
        <v>2.0559506267296328E-41</v>
      </c>
      <c r="V653" s="18">
        <f t="shared" ca="1" si="559"/>
        <v>4.353240394527485E-41</v>
      </c>
      <c r="W653" s="18">
        <f t="shared" ca="1" si="559"/>
        <v>1.8780317895570168E-41</v>
      </c>
      <c r="X653" s="18">
        <f t="shared" ca="1" si="559"/>
        <v>6.5001016454604362E-48</v>
      </c>
      <c r="Y653" s="18">
        <f t="shared" ca="1" si="559"/>
        <v>9.329686410053259E-49</v>
      </c>
      <c r="Z653" s="18">
        <f t="shared" ca="1" si="559"/>
        <v>2.763716850003526E-48</v>
      </c>
      <c r="AA653" s="18">
        <f t="shared" ca="1" si="559"/>
        <v>1.4329997871805589E-48</v>
      </c>
      <c r="AB653" s="18">
        <f t="shared" ca="1" si="559"/>
        <v>2.7035432670794874E-48</v>
      </c>
      <c r="AC653" s="18">
        <f t="shared" ca="1" si="559"/>
        <v>2.4652099697584418E-48</v>
      </c>
      <c r="AD653" s="18">
        <f t="shared" ca="1" si="559"/>
        <v>2.8737216805108402E-47</v>
      </c>
      <c r="AE653" s="18">
        <f t="shared" ca="1" si="559"/>
        <v>2.8632085123507828E-49</v>
      </c>
      <c r="AF653" s="18">
        <f t="shared" ca="1" si="559"/>
        <v>1.2409944718397006E-48</v>
      </c>
    </row>
    <row r="654" spans="4:32" x14ac:dyDescent="0.15">
      <c r="D654" s="18">
        <f t="shared" si="504"/>
        <v>4496.5</v>
      </c>
      <c r="E654" s="18">
        <f ca="1">E561*0.5*(TANH(E$589*($D654/E$594-1))+1)+Secondary!F69*0.5*(TANH(E$590*(1-$D654/E$595))+1)</f>
        <v>5.2626278758336777E-10</v>
      </c>
      <c r="F654" s="18">
        <f ca="1">F561*0.5*(TANH(F$589*($D654/F$594-1))+1)+Secondary!G69*0.5*(TANH(F$590*(1-$D654/F$595))+1)</f>
        <v>7.3885709165449398E-15</v>
      </c>
      <c r="G654" s="18">
        <f ca="1">G561*0.5*(TANH(G$589*($D654/G$594-1))+1)+Secondary!H69*0.5*(TANH(G$590*(1-$D654/G$595))+1)</f>
        <v>1.001539829265822E-20</v>
      </c>
      <c r="H654" s="18">
        <f ca="1">H561*0.5*(TANH(H$589*($D654/H$594-1))+1)+Secondary!I69*0.5*(TANH(H$590*(1-$D654/H$595))+1)</f>
        <v>1.8394800493721184E-22</v>
      </c>
      <c r="I654" s="18">
        <f ca="1">I561*0.5*(TANH(I$589*($D654/I$594-1))+1)+Secondary!J69*0.5*(TANH(I$590*(1-$D654/I$595))+1)</f>
        <v>1.2862189871953289E-25</v>
      </c>
      <c r="J654" s="18">
        <f ca="1">J561*0.5*(TANH(J$589*($D654/J$594-1))+1)+Secondary!K69*0.5*(TANH(J$590*(1-$D654/J$595))+1)</f>
        <v>5.7500147987512566E-27</v>
      </c>
      <c r="K654" s="18">
        <f ca="1">K561*0.5*(TANH(K$589*($D654/K$594-1))+1)+Secondary!L69*0.5*(TANH(K$590*(1-$D654/K$595))+1)</f>
        <v>1.6141219266762092E-31</v>
      </c>
      <c r="L654" s="18">
        <f ca="1">L561*0.5*(TANH(L$589*($D654/L$594-1))+1)+Secondary!M69*0.5*(TANH(L$590*(1-$D654/L$595))+1)</f>
        <v>5.8246895749129396E-31</v>
      </c>
      <c r="M654" s="18">
        <f t="shared" ref="M654:AF654" ca="1" si="560">M561*0.5*(TANH(M$589*($D654/M$594-1))+1)</f>
        <v>1.1716589213778523E-32</v>
      </c>
      <c r="N654" s="18">
        <f t="shared" ca="1" si="560"/>
        <v>1.5365046330316558E-39</v>
      </c>
      <c r="O654" s="18">
        <f t="shared" ca="1" si="560"/>
        <v>2.662450070558788E-40</v>
      </c>
      <c r="P654" s="18">
        <f t="shared" ca="1" si="560"/>
        <v>1.6153865316662317E-39</v>
      </c>
      <c r="Q654" s="18">
        <f t="shared" ca="1" si="560"/>
        <v>2.3597474509111751E-40</v>
      </c>
      <c r="R654" s="18">
        <f t="shared" ca="1" si="560"/>
        <v>9.7794136468299964E-40</v>
      </c>
      <c r="S654" s="18">
        <f t="shared" ca="1" si="560"/>
        <v>3.1501547138527345E-41</v>
      </c>
      <c r="T654" s="18">
        <f t="shared" ca="1" si="560"/>
        <v>1.4342553598193363E-40</v>
      </c>
      <c r="U654" s="18">
        <f t="shared" ca="1" si="560"/>
        <v>1.7965368313037819E-41</v>
      </c>
      <c r="V654" s="18">
        <f t="shared" ca="1" si="560"/>
        <v>3.8089867659274274E-41</v>
      </c>
      <c r="W654" s="18">
        <f t="shared" ca="1" si="560"/>
        <v>1.6540045060515602E-41</v>
      </c>
      <c r="X654" s="18">
        <f t="shared" ca="1" si="560"/>
        <v>5.8274495863749966E-48</v>
      </c>
      <c r="Y654" s="18">
        <f t="shared" ca="1" si="560"/>
        <v>8.2829097865910935E-49</v>
      </c>
      <c r="Z654" s="18">
        <f t="shared" ca="1" si="560"/>
        <v>2.4571593699958219E-48</v>
      </c>
      <c r="AA654" s="18">
        <f t="shared" ca="1" si="560"/>
        <v>1.2793720972540895E-48</v>
      </c>
      <c r="AB654" s="18">
        <f t="shared" ca="1" si="560"/>
        <v>2.4305853035547165E-48</v>
      </c>
      <c r="AC654" s="18">
        <f t="shared" ca="1" si="560"/>
        <v>2.2327105344870238E-48</v>
      </c>
      <c r="AD654" s="18">
        <f t="shared" ca="1" si="560"/>
        <v>2.6236287068262364E-47</v>
      </c>
      <c r="AE654" s="18">
        <f t="shared" ca="1" si="560"/>
        <v>2.6178625375108289E-49</v>
      </c>
      <c r="AF654" s="18">
        <f t="shared" ca="1" si="560"/>
        <v>1.1397729756346667E-48</v>
      </c>
    </row>
    <row r="655" spans="4:32" x14ac:dyDescent="0.15">
      <c r="D655" s="18">
        <f t="shared" si="504"/>
        <v>5660.7</v>
      </c>
      <c r="E655" s="18">
        <f ca="1">E562*0.5*(TANH(E$589*($D655/E$594-1))+1)+Secondary!F70*0.5*(TANH(E$590*(1-$D655/E$595))+1)</f>
        <v>2.135880201218814E-10</v>
      </c>
      <c r="F655" s="18">
        <f ca="1">F562*0.5*(TANH(F$589*($D655/F$594-1))+1)+Secondary!G70*0.5*(TANH(F$590*(1-$D655/F$595))+1)</f>
        <v>4.5115816104034546E-15</v>
      </c>
      <c r="G655" s="18">
        <f ca="1">G562*0.5*(TANH(G$589*($D655/G$594-1))+1)+Secondary!H70*0.5*(TANH(G$590*(1-$D655/G$595))+1)</f>
        <v>4.528918471002823E-21</v>
      </c>
      <c r="H655" s="18">
        <f ca="1">H562*0.5*(TANH(H$589*($D655/H$594-1))+1)+Secondary!I70*0.5*(TANH(H$590*(1-$D655/H$595))+1)</f>
        <v>7.9322539524514539E-23</v>
      </c>
      <c r="I655" s="18">
        <f ca="1">I562*0.5*(TANH(I$589*($D655/I$594-1))+1)+Secondary!J70*0.5*(TANH(I$590*(1-$D655/I$595))+1)</f>
        <v>7.398862716848848E-26</v>
      </c>
      <c r="J655" s="18">
        <f ca="1">J562*0.5*(TANH(J$589*($D655/J$594-1))+1)+Secondary!K70*0.5*(TANH(J$590*(1-$D655/J$595))+1)</f>
        <v>1.9744156039698652E-27</v>
      </c>
      <c r="K655" s="18">
        <f ca="1">K562*0.5*(TANH(K$589*($D655/K$594-1))+1)+Secondary!L70*0.5*(TANH(K$590*(1-$D655/K$595))+1)</f>
        <v>1.2566212672177406E-31</v>
      </c>
      <c r="L655" s="18">
        <f ca="1">L562*0.5*(TANH(L$589*($D655/L$594-1))+1)+Secondary!M70*0.5*(TANH(L$590*(1-$D655/L$595))+1)</f>
        <v>4.6780653901531548E-31</v>
      </c>
      <c r="M655" s="18">
        <f t="shared" ref="M655:AF655" ca="1" si="561">M562*0.5*(TANH(M$589*($D655/M$594-1))+1)</f>
        <v>9.3921587732891162E-33</v>
      </c>
      <c r="N655" s="18">
        <f t="shared" ca="1" si="561"/>
        <v>1.2605884845888173E-39</v>
      </c>
      <c r="O655" s="18">
        <f t="shared" ca="1" si="561"/>
        <v>2.1833800298723944E-40</v>
      </c>
      <c r="P655" s="18">
        <f t="shared" ca="1" si="561"/>
        <v>1.3574879605288509E-39</v>
      </c>
      <c r="Q655" s="18">
        <f t="shared" ca="1" si="561"/>
        <v>1.9822463878927585E-40</v>
      </c>
      <c r="R655" s="18">
        <f t="shared" ca="1" si="561"/>
        <v>8.3671105467685862E-40</v>
      </c>
      <c r="S655" s="18">
        <f t="shared" ca="1" si="561"/>
        <v>2.6680941717714189E-41</v>
      </c>
      <c r="T655" s="18">
        <f t="shared" ca="1" si="561"/>
        <v>1.2393397081721011E-40</v>
      </c>
      <c r="U655" s="18">
        <f t="shared" ca="1" si="561"/>
        <v>1.5324574700583037E-41</v>
      </c>
      <c r="V655" s="18">
        <f t="shared" ca="1" si="561"/>
        <v>3.2542933346500814E-41</v>
      </c>
      <c r="W655" s="18">
        <f t="shared" ca="1" si="561"/>
        <v>1.4238224348597754E-41</v>
      </c>
      <c r="X655" s="18">
        <f t="shared" ca="1" si="561"/>
        <v>5.1222836239996123E-48</v>
      </c>
      <c r="Y655" s="18">
        <f t="shared" ca="1" si="561"/>
        <v>7.1964257830042306E-49</v>
      </c>
      <c r="Z655" s="18">
        <f t="shared" ca="1" si="561"/>
        <v>2.1384053240215921E-48</v>
      </c>
      <c r="AA655" s="18">
        <f t="shared" ca="1" si="561"/>
        <v>1.1188706262345738E-48</v>
      </c>
      <c r="AB655" s="18">
        <f t="shared" ca="1" si="561"/>
        <v>2.1430900108304532E-48</v>
      </c>
      <c r="AC655" s="18">
        <f t="shared" ca="1" si="561"/>
        <v>1.985815768120626E-48</v>
      </c>
      <c r="AD655" s="18">
        <f t="shared" ca="1" si="561"/>
        <v>2.3556304708963018E-47</v>
      </c>
      <c r="AE655" s="18">
        <f t="shared" ca="1" si="561"/>
        <v>2.3545126601553139E-49</v>
      </c>
      <c r="AF655" s="18">
        <f t="shared" ca="1" si="561"/>
        <v>1.0304857394686472E-48</v>
      </c>
    </row>
    <row r="656" spans="4:32" x14ac:dyDescent="0.15">
      <c r="D656" s="18">
        <f t="shared" si="504"/>
        <v>7126.4</v>
      </c>
      <c r="E656" s="18">
        <f ca="1">E563*0.5*(TANH(E$589*($D656/E$594-1))+1)+Secondary!F71*0.5*(TANH(E$590*(1-$D656/E$595))+1)</f>
        <v>1.2927938460061194E-10</v>
      </c>
      <c r="F656" s="18">
        <f ca="1">F563*0.5*(TANH(F$589*($D656/F$594-1))+1)+Secondary!G71*0.5*(TANH(F$590*(1-$D656/F$595))+1)</f>
        <v>2.7532158019762553E-15</v>
      </c>
      <c r="G656" s="18">
        <f ca="1">G563*0.5*(TANH(G$589*($D656/G$594-1))+1)+Secondary!H71*0.5*(TANH(G$590*(1-$D656/G$595))+1)</f>
        <v>2.0480369571137439E-21</v>
      </c>
      <c r="H656" s="18">
        <f ca="1">H563*0.5*(TANH(H$589*($D656/H$594-1))+1)+Secondary!I71*0.5*(TANH(H$590*(1-$D656/H$595))+1)</f>
        <v>3.4201930612881458E-23</v>
      </c>
      <c r="I656" s="18">
        <f ca="1">I563*0.5*(TANH(I$589*($D656/I$594-1))+1)+Secondary!J71*0.5*(TANH(I$590*(1-$D656/I$595))+1)</f>
        <v>4.5443189494939692E-26</v>
      </c>
      <c r="J656" s="18">
        <f ca="1">J563*0.5*(TANH(J$589*($D656/J$594-1))+1)+Secondary!K71*0.5*(TANH(J$590*(1-$D656/J$595))+1)</f>
        <v>6.7814271021962106E-28</v>
      </c>
      <c r="K656" s="18">
        <f ca="1">K563*0.5*(TANH(K$589*($D656/K$594-1))+1)+Secondary!L71*0.5*(TANH(K$590*(1-$D656/K$595))+1)</f>
        <v>9.4449832239005988E-32</v>
      </c>
      <c r="L656" s="18">
        <f ca="1">L563*0.5*(TANH(L$589*($D656/L$594-1))+1)+Secondary!M71*0.5*(TANH(L$590*(1-$D656/L$595))+1)</f>
        <v>3.6417878207846553E-31</v>
      </c>
      <c r="M656" s="18">
        <f t="shared" ref="M656:AF656" ca="1" si="562">M563*0.5*(TANH(M$589*($D656/M$594-1))+1)</f>
        <v>7.2853757654601313E-33</v>
      </c>
      <c r="N656" s="18">
        <f t="shared" ca="1" si="562"/>
        <v>1.0029167400855577E-39</v>
      </c>
      <c r="O656" s="18">
        <f t="shared" ca="1" si="562"/>
        <v>1.7354221424763366E-40</v>
      </c>
      <c r="P656" s="18">
        <f t="shared" ca="1" si="562"/>
        <v>1.1090874228156984E-39</v>
      </c>
      <c r="Q656" s="18">
        <f t="shared" ca="1" si="562"/>
        <v>1.618190120529653E-40</v>
      </c>
      <c r="R656" s="18">
        <f t="shared" ca="1" si="562"/>
        <v>6.9746704743307519E-40</v>
      </c>
      <c r="S656" s="18">
        <f t="shared" ca="1" si="562"/>
        <v>2.1972970767185796E-41</v>
      </c>
      <c r="T656" s="18">
        <f t="shared" ca="1" si="562"/>
        <v>1.0443768091254756E-40</v>
      </c>
      <c r="U656" s="18">
        <f t="shared" ca="1" si="562"/>
        <v>1.2720127024548351E-41</v>
      </c>
      <c r="V656" s="18">
        <f t="shared" ca="1" si="562"/>
        <v>2.7061884073368169E-41</v>
      </c>
      <c r="W656" s="18">
        <f t="shared" ca="1" si="562"/>
        <v>1.1938580133296279E-41</v>
      </c>
      <c r="X656" s="18">
        <f t="shared" ca="1" si="562"/>
        <v>4.4006913151827639E-48</v>
      </c>
      <c r="Y656" s="18">
        <f t="shared" ca="1" si="562"/>
        <v>6.0990821008250195E-49</v>
      </c>
      <c r="Z656" s="18">
        <f t="shared" ca="1" si="562"/>
        <v>1.8159355627393146E-48</v>
      </c>
      <c r="AA656" s="18">
        <f t="shared" ca="1" si="562"/>
        <v>9.555637697153835E-49</v>
      </c>
      <c r="AB656" s="18">
        <f t="shared" ca="1" si="562"/>
        <v>1.8476650929793787E-48</v>
      </c>
      <c r="AC656" s="18">
        <f t="shared" ca="1" si="562"/>
        <v>1.7296113943274767E-48</v>
      </c>
      <c r="AD656" s="18">
        <f t="shared" ca="1" si="562"/>
        <v>2.0744330847739366E-47</v>
      </c>
      <c r="AE656" s="18">
        <f t="shared" ca="1" si="562"/>
        <v>2.0776028821077633E-49</v>
      </c>
      <c r="AF656" s="18">
        <f t="shared" ca="1" si="562"/>
        <v>9.1491555616658441E-49</v>
      </c>
    </row>
    <row r="657" spans="4:32" x14ac:dyDescent="0.15">
      <c r="D657" s="18">
        <f t="shared" si="504"/>
        <v>8971.6</v>
      </c>
      <c r="E657" s="18">
        <f ca="1">E564*0.5*(TANH(E$589*($D657/E$594-1))+1)+Secondary!F72*0.5*(TANH(E$590*(1-$D657/E$595))+1)</f>
        <v>8.5019235246042287E-11</v>
      </c>
      <c r="F657" s="18">
        <f ca="1">F564*0.5*(TANH(F$589*($D657/F$594-1))+1)+Secondary!G72*0.5*(TANH(F$590*(1-$D657/F$595))+1)</f>
        <v>1.6789093921270067E-15</v>
      </c>
      <c r="G657" s="18">
        <f ca="1">G564*0.5*(TANH(G$589*($D657/G$594-1))+1)+Secondary!H72*0.5*(TANH(G$590*(1-$D657/G$595))+1)</f>
        <v>9.2615140624213987E-22</v>
      </c>
      <c r="H657" s="18">
        <f ca="1">H564*0.5*(TANH(H$589*($D657/H$594-1))+1)+Secondary!I72*0.5*(TANH(H$590*(1-$D657/H$595))+1)</f>
        <v>1.4745212258878836E-23</v>
      </c>
      <c r="I657" s="18">
        <f ca="1">I564*0.5*(TANH(I$589*($D657/I$594-1))+1)+Secondary!J72*0.5*(TANH(I$590*(1-$D657/I$595))+1)</f>
        <v>2.8618772193420598E-26</v>
      </c>
      <c r="J657" s="18">
        <f ca="1">J564*0.5*(TANH(J$589*($D657/J$594-1))+1)+Secondary!K72*0.5*(TANH(J$590*(1-$D657/J$595))+1)</f>
        <v>2.3301425203182823E-28</v>
      </c>
      <c r="K657" s="18">
        <f ca="1">K564*0.5*(TANH(K$589*($D657/K$594-1))+1)+Secondary!L72*0.5*(TANH(K$590*(1-$D657/K$595))+1)</f>
        <v>6.8448958737161543E-32</v>
      </c>
      <c r="L657" s="18">
        <f ca="1">L564*0.5*(TANH(L$589*($D657/L$594-1))+1)+Secondary!M72*0.5*(TANH(L$590*(1-$D657/L$595))+1)</f>
        <v>2.7422601922563325E-31</v>
      </c>
      <c r="M657" s="18">
        <f t="shared" ref="M657:AF657" ca="1" si="563">M564*0.5*(TANH(M$589*($D657/M$594-1))+1)</f>
        <v>5.4583893400210807E-33</v>
      </c>
      <c r="N657" s="18">
        <f t="shared" ca="1" si="563"/>
        <v>7.721542275355821E-40</v>
      </c>
      <c r="O657" s="18">
        <f t="shared" ca="1" si="563"/>
        <v>1.3340332458637114E-40</v>
      </c>
      <c r="P657" s="18">
        <f t="shared" ca="1" si="563"/>
        <v>8.7868211146326073E-40</v>
      </c>
      <c r="Q657" s="18">
        <f t="shared" ca="1" si="563"/>
        <v>1.2805915548232564E-40</v>
      </c>
      <c r="R657" s="18">
        <f t="shared" ca="1" si="563"/>
        <v>5.6487137662674334E-40</v>
      </c>
      <c r="S657" s="18">
        <f t="shared" ca="1" si="563"/>
        <v>1.7546024538118231E-41</v>
      </c>
      <c r="T657" s="18">
        <f t="shared" ca="1" si="563"/>
        <v>8.5593415314742494E-41</v>
      </c>
      <c r="U657" s="18">
        <f t="shared" ca="1" si="563"/>
        <v>1.024143719714332E-41</v>
      </c>
      <c r="V657" s="18">
        <f t="shared" ca="1" si="563"/>
        <v>2.1841177361087981E-41</v>
      </c>
      <c r="W657" s="18">
        <f t="shared" ca="1" si="563"/>
        <v>9.7184405842278116E-42</v>
      </c>
      <c r="X657" s="18">
        <f t="shared" ca="1" si="563"/>
        <v>3.6845110209412412E-48</v>
      </c>
      <c r="Y657" s="18">
        <f t="shared" ca="1" si="563"/>
        <v>5.0265169913176963E-49</v>
      </c>
      <c r="Z657" s="18">
        <f t="shared" ca="1" si="563"/>
        <v>1.4996823015188201E-48</v>
      </c>
      <c r="AA657" s="18">
        <f t="shared" ca="1" si="563"/>
        <v>7.9431841277155508E-49</v>
      </c>
      <c r="AB657" s="18">
        <f t="shared" ca="1" si="563"/>
        <v>1.5525425899903797E-48</v>
      </c>
      <c r="AC657" s="18">
        <f t="shared" ca="1" si="563"/>
        <v>1.4706881809124231E-48</v>
      </c>
      <c r="AD657" s="18">
        <f t="shared" ca="1" si="563"/>
        <v>1.7864846004560598E-47</v>
      </c>
      <c r="AE657" s="18">
        <f t="shared" ca="1" si="563"/>
        <v>1.7933076322442361E-49</v>
      </c>
      <c r="AF657" s="18">
        <f t="shared" ca="1" si="563"/>
        <v>7.9525639523078701E-49</v>
      </c>
    </row>
    <row r="658" spans="4:32" x14ac:dyDescent="0.15">
      <c r="D658" s="18">
        <f t="shared" si="504"/>
        <v>11295</v>
      </c>
      <c r="E658" s="18">
        <f ca="1">E565*0.5*(TANH(E$589*($D658/E$594-1))+1)+Secondary!F73*0.5*(TANH(E$590*(1-$D658/E$595))+1)</f>
        <v>5.451219444666798E-11</v>
      </c>
      <c r="F658" s="18">
        <f ca="1">F565*0.5*(TANH(F$589*($D658/F$594-1))+1)+Secondary!G73*0.5*(TANH(F$590*(1-$D658/F$595))+1)</f>
        <v>1.0229351754621351E-15</v>
      </c>
      <c r="G658" s="18">
        <f ca="1">G565*0.5*(TANH(G$589*($D658/G$594-1))+1)+Secondary!H73*0.5*(TANH(G$590*(1-$D658/G$595))+1)</f>
        <v>4.1890413457704598E-22</v>
      </c>
      <c r="H658" s="18">
        <f ca="1">H565*0.5*(TANH(H$589*($D658/H$594-1))+1)+Secondary!I73*0.5*(TANH(H$590*(1-$D658/H$595))+1)</f>
        <v>6.3576723837994685E-24</v>
      </c>
      <c r="I658" s="18">
        <f ca="1">I565*0.5*(TANH(I$589*($D658/I$594-1))+1)+Secondary!J73*0.5*(TANH(I$590*(1-$D658/I$595))+1)</f>
        <v>1.7813545883431474E-26</v>
      </c>
      <c r="J658" s="18">
        <f ca="1">J565*0.5*(TANH(J$589*($D658/J$594-1))+1)+Secondary!K73*0.5*(TANH(J$590*(1-$D658/J$595))+1)</f>
        <v>8.0146331046956187E-29</v>
      </c>
      <c r="K658" s="18">
        <f ca="1">K565*0.5*(TANH(K$589*($D658/K$594-1))+1)+Secondary!L73*0.5*(TANH(K$590*(1-$D658/K$595))+1)</f>
        <v>4.7179474992801682E-32</v>
      </c>
      <c r="L658" s="18">
        <f ca="1">L565*0.5*(TANH(L$589*($D658/L$594-1))+1)+Secondary!M73*0.5*(TANH(L$590*(1-$D658/L$595))+1)</f>
        <v>1.9688263764503219E-31</v>
      </c>
      <c r="M658" s="18">
        <f t="shared" ref="M658:AF658" ca="1" si="564">M565*0.5*(TANH(M$589*($D658/M$594-1))+1)</f>
        <v>3.8889461714236906E-33</v>
      </c>
      <c r="N658" s="18">
        <f t="shared" ca="1" si="564"/>
        <v>5.6549783579688605E-40</v>
      </c>
      <c r="O658" s="18">
        <f t="shared" ca="1" si="564"/>
        <v>9.7379529422735645E-41</v>
      </c>
      <c r="P658" s="18">
        <f t="shared" ca="1" si="564"/>
        <v>6.6262893086709586E-40</v>
      </c>
      <c r="Q658" s="18">
        <f t="shared" ca="1" si="564"/>
        <v>9.6313129653897212E-41</v>
      </c>
      <c r="R658" s="18">
        <f t="shared" ca="1" si="564"/>
        <v>4.3569443672267811E-40</v>
      </c>
      <c r="S658" s="18">
        <f t="shared" ca="1" si="564"/>
        <v>1.328556150754297E-41</v>
      </c>
      <c r="T658" s="18">
        <f t="shared" ca="1" si="564"/>
        <v>6.675419501601734E-41</v>
      </c>
      <c r="U658" s="18">
        <f t="shared" ca="1" si="564"/>
        <v>7.8034654588363752E-42</v>
      </c>
      <c r="V658" s="18">
        <f t="shared" ca="1" si="564"/>
        <v>1.6702267316978008E-41</v>
      </c>
      <c r="W658" s="18">
        <f t="shared" ca="1" si="564"/>
        <v>7.4831551015000192E-42</v>
      </c>
      <c r="X658" s="18">
        <f t="shared" ca="1" si="564"/>
        <v>2.9335656581138809E-48</v>
      </c>
      <c r="Y658" s="18">
        <f t="shared" ca="1" si="564"/>
        <v>3.9243738851080518E-49</v>
      </c>
      <c r="Z658" s="18">
        <f t="shared" ca="1" si="564"/>
        <v>1.1729724751630677E-48</v>
      </c>
      <c r="AA658" s="18">
        <f t="shared" ca="1" si="564"/>
        <v>6.2600107078621102E-49</v>
      </c>
      <c r="AB658" s="18">
        <f t="shared" ca="1" si="564"/>
        <v>1.2382083025211529E-48</v>
      </c>
      <c r="AC658" s="18">
        <f t="shared" ca="1" si="564"/>
        <v>1.1903337205727008E-48</v>
      </c>
      <c r="AD658" s="18">
        <f t="shared" ca="1" si="564"/>
        <v>1.4677992897599712E-47</v>
      </c>
      <c r="AE658" s="18">
        <f t="shared" ca="1" si="564"/>
        <v>1.476960057303134E-49</v>
      </c>
      <c r="AF658" s="18">
        <f t="shared" ca="1" si="564"/>
        <v>6.5984182315478636E-49</v>
      </c>
    </row>
    <row r="659" spans="4:32" x14ac:dyDescent="0.15">
      <c r="D659" s="18">
        <f t="shared" si="504"/>
        <v>14219</v>
      </c>
      <c r="E659" s="18">
        <f ca="1">E566*0.5*(TANH(E$589*($D659/E$594-1))+1)+Secondary!F74*0.5*(TANH(E$590*(1-$D659/E$595))+1)</f>
        <v>3.3893632439864349E-11</v>
      </c>
      <c r="F659" s="18">
        <f ca="1">F566*0.5*(TANH(F$589*($D659/F$594-1))+1)+Secondary!G74*0.5*(TANH(F$590*(1-$D659/F$595))+1)</f>
        <v>5.9905292553056123E-16</v>
      </c>
      <c r="G659" s="18">
        <f ca="1">G566*0.5*(TANH(G$589*($D659/G$594-1))+1)+Secondary!H74*0.5*(TANH(G$590*(1-$D659/G$595))+1)</f>
        <v>1.8940031645761227E-22</v>
      </c>
      <c r="H659" s="18">
        <f ca="1">H566*0.5*(TANH(H$589*($D659/H$594-1))+1)+Secondary!I74*0.5*(TANH(H$590*(1-$D659/H$595))+1)</f>
        <v>2.7398708639359986E-24</v>
      </c>
      <c r="I659" s="18">
        <f ca="1">I566*0.5*(TANH(I$589*($D659/I$594-1))+1)+Secondary!J74*0.5*(TANH(I$590*(1-$D659/I$595))+1)</f>
        <v>1.0848928716101119E-26</v>
      </c>
      <c r="J659" s="18">
        <f ca="1">J566*0.5*(TANH(J$589*($D659/J$594-1))+1)+Secondary!K74*0.5*(TANH(J$590*(1-$D659/J$595))+1)</f>
        <v>2.3245531277999323E-29</v>
      </c>
      <c r="K659" s="18">
        <f ca="1">K566*0.5*(TANH(K$589*($D659/K$594-1))+1)+Secondary!L74*0.5*(TANH(K$590*(1-$D659/K$595))+1)</f>
        <v>3.1132811512114168E-32</v>
      </c>
      <c r="L659" s="18">
        <f ca="1">L566*0.5*(TANH(L$589*($D659/L$594-1))+1)+Secondary!M74*0.5*(TANH(L$590*(1-$D659/L$595))+1)</f>
        <v>1.3556699710166713E-31</v>
      </c>
      <c r="M659" s="18">
        <f t="shared" ref="M659:AF659" ca="1" si="565">M566*0.5*(TANH(M$589*($D659/M$594-1))+1)</f>
        <v>2.6510148794597015E-33</v>
      </c>
      <c r="N659" s="18">
        <f t="shared" ca="1" si="565"/>
        <v>3.9619136446499434E-40</v>
      </c>
      <c r="O659" s="18">
        <f t="shared" ca="1" si="565"/>
        <v>6.7904342765378157E-41</v>
      </c>
      <c r="P659" s="18">
        <f t="shared" ca="1" si="565"/>
        <v>4.781323447076108E-40</v>
      </c>
      <c r="Q659" s="18">
        <f t="shared" ca="1" si="565"/>
        <v>6.9222603104256657E-41</v>
      </c>
      <c r="R659" s="18">
        <f t="shared" ca="1" si="565"/>
        <v>3.2162701290169909E-40</v>
      </c>
      <c r="S659" s="18">
        <f t="shared" ca="1" si="565"/>
        <v>9.5892001817509279E-42</v>
      </c>
      <c r="T659" s="18">
        <f t="shared" ca="1" si="565"/>
        <v>4.977010796111822E-41</v>
      </c>
      <c r="U659" s="18">
        <f t="shared" ca="1" si="565"/>
        <v>5.6571138654271467E-42</v>
      </c>
      <c r="V659" s="18">
        <f t="shared" ca="1" si="565"/>
        <v>1.2164179954327676E-41</v>
      </c>
      <c r="W659" s="18">
        <f t="shared" ca="1" si="565"/>
        <v>5.4766795528107313E-42</v>
      </c>
      <c r="X659" s="18">
        <f t="shared" ca="1" si="565"/>
        <v>2.230878630200491E-48</v>
      </c>
      <c r="Y659" s="18">
        <f t="shared" ca="1" si="565"/>
        <v>2.9165239552244665E-49</v>
      </c>
      <c r="Z659" s="18">
        <f t="shared" ca="1" si="565"/>
        <v>8.7303479753578188E-49</v>
      </c>
      <c r="AA659" s="18">
        <f t="shared" ca="1" si="565"/>
        <v>4.6988272998603063E-49</v>
      </c>
      <c r="AB659" s="18">
        <f t="shared" ca="1" si="565"/>
        <v>9.4155293812040215E-49</v>
      </c>
      <c r="AC659" s="18">
        <f t="shared" ca="1" si="565"/>
        <v>9.2085505328255803E-49</v>
      </c>
      <c r="AD659" s="18">
        <f t="shared" ca="1" si="565"/>
        <v>1.1549901979011617E-47</v>
      </c>
      <c r="AE659" s="18">
        <f t="shared" ca="1" si="565"/>
        <v>1.1650670996874256E-49</v>
      </c>
      <c r="AF659" s="18">
        <f t="shared" ca="1" si="565"/>
        <v>5.2449027133132481E-49</v>
      </c>
    </row>
    <row r="660" spans="4:32" x14ac:dyDescent="0.15">
      <c r="D660" s="18">
        <f t="shared" si="504"/>
        <v>17901</v>
      </c>
      <c r="E660" s="18">
        <f ca="1">E567*0.5*(TANH(E$589*($D660/E$594-1))+1)+Secondary!F75*0.5*(TANH(E$590*(1-$D660/E$595))+1)</f>
        <v>2.0573397352255794E-11</v>
      </c>
      <c r="F660" s="18">
        <f ca="1">F567*0.5*(TANH(F$589*($D660/F$594-1))+1)+Secondary!G75*0.5*(TANH(F$590*(1-$D660/F$595))+1)</f>
        <v>1.1050325364828653E-17</v>
      </c>
      <c r="G660" s="18">
        <f ca="1">G567*0.5*(TANH(G$589*($D660/G$594-1))+1)+Secondary!H75*0.5*(TANH(G$590*(1-$D660/G$595))+1)</f>
        <v>5.1844293905296593E-27</v>
      </c>
      <c r="H660" s="18">
        <f ca="1">H567*0.5*(TANH(H$589*($D660/H$594-1))+1)+Secondary!I75*0.5*(TANH(H$590*(1-$D660/H$595))+1)</f>
        <v>1.7675311439294203E-27</v>
      </c>
      <c r="I660" s="18">
        <f ca="1">I567*0.5*(TANH(I$589*($D660/I$594-1))+1)+Secondary!J75*0.5*(TANH(I$590*(1-$D660/I$595))+1)</f>
        <v>6.3716091016663098E-27</v>
      </c>
      <c r="J660" s="18">
        <f ca="1">J567*0.5*(TANH(J$589*($D660/J$594-1))+1)+Secondary!K75*0.5*(TANH(J$590*(1-$D660/J$595))+1)</f>
        <v>1.0540256994293143E-31</v>
      </c>
      <c r="K660" s="18">
        <f ca="1">K567*0.5*(TANH(K$589*($D660/K$594-1))+1)+Secondary!L75*0.5*(TANH(K$590*(1-$D660/K$595))+1)</f>
        <v>1.9944623837115224E-32</v>
      </c>
      <c r="L660" s="18">
        <f ca="1">L567*0.5*(TANH(L$589*($D660/L$594-1))+1)+Secondary!M75*0.5*(TANH(L$590*(1-$D660/L$595))+1)</f>
        <v>9.0760797177607701E-32</v>
      </c>
      <c r="M660" s="18">
        <f t="shared" ref="M660:AF660" ca="1" si="566">M567*0.5*(TANH(M$589*($D660/M$594-1))+1)</f>
        <v>1.7546609961697713E-33</v>
      </c>
      <c r="N660" s="18">
        <f t="shared" ca="1" si="566"/>
        <v>2.6961274200729021E-40</v>
      </c>
      <c r="O660" s="18">
        <f t="shared" ca="1" si="566"/>
        <v>4.5951712045837699E-41</v>
      </c>
      <c r="P660" s="18">
        <f t="shared" ca="1" si="566"/>
        <v>3.3531959183023789E-40</v>
      </c>
      <c r="Q660" s="18">
        <f t="shared" ca="1" si="566"/>
        <v>4.8326612599319912E-41</v>
      </c>
      <c r="R660" s="18">
        <f t="shared" ca="1" si="566"/>
        <v>2.3092840581179944E-40</v>
      </c>
      <c r="S660" s="18">
        <f t="shared" ca="1" si="566"/>
        <v>6.717608413557332E-42</v>
      </c>
      <c r="T660" s="18">
        <f t="shared" ca="1" si="566"/>
        <v>3.6090517535242227E-41</v>
      </c>
      <c r="U660" s="18">
        <f t="shared" ca="1" si="566"/>
        <v>3.9776981111235249E-42</v>
      </c>
      <c r="V660" s="18">
        <f t="shared" ca="1" si="566"/>
        <v>8.5993244541278805E-42</v>
      </c>
      <c r="W660" s="18">
        <f t="shared" ca="1" si="566"/>
        <v>3.8888400253533983E-42</v>
      </c>
      <c r="X660" s="18">
        <f t="shared" ca="1" si="566"/>
        <v>1.651266250076445E-48</v>
      </c>
      <c r="Y660" s="18">
        <f t="shared" ca="1" si="566"/>
        <v>2.1052460110719066E-49</v>
      </c>
      <c r="Z660" s="18">
        <f t="shared" ca="1" si="566"/>
        <v>6.3115580481720754E-49</v>
      </c>
      <c r="AA660" s="18">
        <f t="shared" ca="1" si="566"/>
        <v>3.4278167043820831E-49</v>
      </c>
      <c r="AB660" s="18">
        <f t="shared" ca="1" si="566"/>
        <v>6.9653450094143763E-49</v>
      </c>
      <c r="AC660" s="18">
        <f t="shared" ca="1" si="566"/>
        <v>6.9424174155199049E-49</v>
      </c>
      <c r="AD660" s="18">
        <f t="shared" ca="1" si="566"/>
        <v>8.8698075612243948E-48</v>
      </c>
      <c r="AE660" s="18">
        <f t="shared" ca="1" si="566"/>
        <v>8.9706168512210682E-50</v>
      </c>
      <c r="AF660" s="18">
        <f t="shared" ca="1" si="566"/>
        <v>4.0719555809149042E-49</v>
      </c>
    </row>
    <row r="661" spans="4:32" x14ac:dyDescent="0.15">
      <c r="D661" s="18">
        <f t="shared" si="504"/>
        <v>22536</v>
      </c>
      <c r="E661" s="18">
        <f ca="1">E568*0.5*(TANH(E$589*($D661/E$594-1))+1)+Secondary!F76*0.5*(TANH(E$590*(1-$D661/E$595))+1)</f>
        <v>1.2227655661519198E-11</v>
      </c>
      <c r="F661" s="18">
        <f ca="1">F568*0.5*(TANH(F$589*($D661/F$594-1))+1)+Secondary!G76*0.5*(TANH(F$590*(1-$D661/F$595))+1)</f>
        <v>6.427996025205775E-18</v>
      </c>
      <c r="G661" s="18">
        <f ca="1">G568*0.5*(TANH(G$589*($D661/G$594-1))+1)+Secondary!H76*0.5*(TANH(G$590*(1-$D661/G$595))+1)</f>
        <v>3.0167072053280584E-27</v>
      </c>
      <c r="H661" s="18">
        <f ca="1">H568*0.5*(TANH(H$589*($D661/H$594-1))+1)+Secondary!I76*0.5*(TANH(H$590*(1-$D661/H$595))+1)</f>
        <v>1.0053429662568279E-27</v>
      </c>
      <c r="I661" s="18">
        <f ca="1">I568*0.5*(TANH(I$589*($D661/I$594-1))+1)+Secondary!J76*0.5*(TANH(I$590*(1-$D661/I$595))+1)</f>
        <v>3.7593040275368073E-27</v>
      </c>
      <c r="J661" s="18">
        <f ca="1">J568*0.5*(TANH(J$589*($D661/J$594-1))+1)+Secondary!K76*0.5*(TANH(J$590*(1-$D661/J$595))+1)</f>
        <v>6.6118759648565072E-32</v>
      </c>
      <c r="K661" s="18">
        <f ca="1">K568*0.5*(TANH(K$589*($D661/K$594-1))+1)+Secondary!L76*0.5*(TANH(K$590*(1-$D661/K$595))+1)</f>
        <v>1.2425706654287981E-32</v>
      </c>
      <c r="L661" s="18">
        <f ca="1">L568*0.5*(TANH(L$589*($D661/L$594-1))+1)+Secondary!M76*0.5*(TANH(L$590*(1-$D661/L$595))+1)</f>
        <v>5.9157090074498785E-32</v>
      </c>
      <c r="M661" s="18">
        <f t="shared" ref="M661:AF661" ca="1" si="567">M568*0.5*(TANH(M$589*($D661/M$594-1))+1)</f>
        <v>1.129043274234673E-33</v>
      </c>
      <c r="N661" s="18">
        <f t="shared" ca="1" si="567"/>
        <v>1.7837794549290264E-40</v>
      </c>
      <c r="O661" s="18">
        <f t="shared" ca="1" si="567"/>
        <v>3.0203035278642672E-41</v>
      </c>
      <c r="P661" s="18">
        <f t="shared" ca="1" si="567"/>
        <v>2.2864678056451003E-40</v>
      </c>
      <c r="Q661" s="18">
        <f t="shared" ca="1" si="567"/>
        <v>3.2780362258497619E-41</v>
      </c>
      <c r="R661" s="18">
        <f t="shared" ca="1" si="567"/>
        <v>1.6127777317427374E-40</v>
      </c>
      <c r="S661" s="18">
        <f t="shared" ca="1" si="567"/>
        <v>4.5660644317182466E-42</v>
      </c>
      <c r="T661" s="18">
        <f t="shared" ca="1" si="567"/>
        <v>2.5447769034150107E-41</v>
      </c>
      <c r="U661" s="18">
        <f t="shared" ca="1" si="567"/>
        <v>2.7113321378929838E-42</v>
      </c>
      <c r="V661" s="18">
        <f t="shared" ca="1" si="567"/>
        <v>5.8972641801663177E-42</v>
      </c>
      <c r="W661" s="18">
        <f t="shared" ca="1" si="567"/>
        <v>2.6762360856479862E-42</v>
      </c>
      <c r="X661" s="18">
        <f t="shared" ca="1" si="567"/>
        <v>1.1884299496785598E-48</v>
      </c>
      <c r="Y661" s="18">
        <f t="shared" ca="1" si="567"/>
        <v>1.4745613098623438E-49</v>
      </c>
      <c r="Z661" s="18">
        <f t="shared" ca="1" si="567"/>
        <v>4.4267816506260865E-49</v>
      </c>
      <c r="AA661" s="18">
        <f t="shared" ca="1" si="567"/>
        <v>2.4278516793297773E-49</v>
      </c>
      <c r="AB661" s="18">
        <f t="shared" ca="1" si="567"/>
        <v>5.0071120224433647E-49</v>
      </c>
      <c r="AC661" s="18">
        <f t="shared" ca="1" si="567"/>
        <v>5.0937992708052735E-49</v>
      </c>
      <c r="AD661" s="18">
        <f t="shared" ca="1" si="567"/>
        <v>6.6388348635002657E-48</v>
      </c>
      <c r="AE661" s="18">
        <f t="shared" ca="1" si="567"/>
        <v>6.7333474629812351E-50</v>
      </c>
      <c r="AF661" s="18">
        <f t="shared" ca="1" si="567"/>
        <v>3.083057191542044E-49</v>
      </c>
    </row>
    <row r="662" spans="4:32" x14ac:dyDescent="0.15">
      <c r="D662" s="18">
        <f t="shared" si="504"/>
        <v>28371</v>
      </c>
      <c r="E662" s="18">
        <f ca="1">E569*0.5*(TANH(E$589*($D662/E$594-1))+1)+Secondary!F77*0.5*(TANH(E$590*(1-$D662/E$595))+1)</f>
        <v>7.1355459532780739E-12</v>
      </c>
      <c r="F662" s="18">
        <f ca="1">F569*0.5*(TANH(F$589*($D662/F$594-1))+1)+Secondary!G77*0.5*(TANH(F$590*(1-$D662/F$595))+1)</f>
        <v>3.6797716217836728E-18</v>
      </c>
      <c r="G662" s="18">
        <f ca="1">G569*0.5*(TANH(G$589*($D662/G$594-1))+1)+Secondary!H77*0.5*(TANH(G$590*(1-$D662/G$595))+1)</f>
        <v>1.7249260202968252E-27</v>
      </c>
      <c r="H662" s="18">
        <f ca="1">H569*0.5*(TANH(H$589*($D662/H$594-1))+1)+Secondary!I77*0.5*(TANH(H$590*(1-$D662/H$595))+1)</f>
        <v>5.5971600580994117E-28</v>
      </c>
      <c r="I662" s="18">
        <f ca="1">I569*0.5*(TANH(I$589*($D662/I$594-1))+1)+Secondary!J77*0.5*(TANH(I$590*(1-$D662/I$595))+1)</f>
        <v>2.1679570474836187E-27</v>
      </c>
      <c r="J662" s="18">
        <f ca="1">J569*0.5*(TANH(J$589*($D662/J$594-1))+1)+Secondary!K77*0.5*(TANH(J$590*(1-$D662/J$595))+1)</f>
        <v>4.0507316178496051E-32</v>
      </c>
      <c r="K662" s="18">
        <f ca="1">K569*0.5*(TANH(K$589*($D662/K$594-1))+1)+Secondary!L77*0.5*(TANH(K$590*(1-$D662/K$595))+1)</f>
        <v>7.5434171881335712E-33</v>
      </c>
      <c r="L662" s="18">
        <f ca="1">L569*0.5*(TANH(L$589*($D662/L$594-1))+1)+Secondary!M77*0.5*(TANH(L$590*(1-$D662/L$595))+1)</f>
        <v>3.760011645940569E-32</v>
      </c>
      <c r="M662" s="18">
        <f t="shared" ref="M662:AF662" ca="1" si="568">M569*0.5*(TANH(M$589*($D662/M$594-1))+1)</f>
        <v>7.073948678047382E-34</v>
      </c>
      <c r="N662" s="18">
        <f t="shared" ca="1" si="568"/>
        <v>1.1486034870552404E-40</v>
      </c>
      <c r="O662" s="18">
        <f t="shared" ca="1" si="568"/>
        <v>1.9303772643332403E-41</v>
      </c>
      <c r="P662" s="18">
        <f t="shared" ca="1" si="568"/>
        <v>1.5171040238773089E-40</v>
      </c>
      <c r="Q662" s="18">
        <f t="shared" ca="1" si="568"/>
        <v>2.161773635819459E-41</v>
      </c>
      <c r="R662" s="18">
        <f t="shared" ca="1" si="568"/>
        <v>1.0959404952402619E-40</v>
      </c>
      <c r="S662" s="18">
        <f t="shared" ca="1" si="568"/>
        <v>3.0127114320915881E-42</v>
      </c>
      <c r="T662" s="18">
        <f t="shared" ca="1" si="568"/>
        <v>1.7445285139966346E-41</v>
      </c>
      <c r="U662" s="18">
        <f t="shared" ca="1" si="568"/>
        <v>1.7916296072978284E-42</v>
      </c>
      <c r="V662" s="18">
        <f t="shared" ca="1" si="568"/>
        <v>3.9234777741282708E-42</v>
      </c>
      <c r="W662" s="18">
        <f t="shared" ca="1" si="568"/>
        <v>1.7846470888120871E-42</v>
      </c>
      <c r="X662" s="18">
        <f t="shared" ca="1" si="568"/>
        <v>8.3118616355861312E-49</v>
      </c>
      <c r="Y662" s="18">
        <f t="shared" ca="1" si="568"/>
        <v>1.0015607063353826E-49</v>
      </c>
      <c r="Z662" s="18">
        <f t="shared" ca="1" si="568"/>
        <v>3.0107395827162922E-49</v>
      </c>
      <c r="AA662" s="18">
        <f t="shared" ca="1" si="568"/>
        <v>1.6683840074222051E-49</v>
      </c>
      <c r="AB662" s="18">
        <f t="shared" ca="1" si="568"/>
        <v>3.4942470839827682E-49</v>
      </c>
      <c r="AC662" s="18">
        <f t="shared" ca="1" si="568"/>
        <v>3.6343950079970025E-49</v>
      </c>
      <c r="AD662" s="18">
        <f t="shared" ca="1" si="568"/>
        <v>4.8384881198639618E-48</v>
      </c>
      <c r="AE662" s="18">
        <f t="shared" ca="1" si="568"/>
        <v>4.9213267725870765E-50</v>
      </c>
      <c r="AF662" s="18">
        <f t="shared" ca="1" si="568"/>
        <v>2.2739471024524334E-49</v>
      </c>
    </row>
    <row r="663" spans="4:32" x14ac:dyDescent="0.15">
      <c r="D663" s="18">
        <f t="shared" ref="D663:D677" si="569">D74</f>
        <v>35717</v>
      </c>
      <c r="E663" s="18">
        <f ca="1">E570*0.5*(TANH(E$589*($D663/E$594-1))+1)+Secondary!F78*0.5*(TANH(E$590*(1-$D663/E$595))+1)</f>
        <v>4.0988899762474074E-12</v>
      </c>
      <c r="F663" s="18">
        <f ca="1">F570*0.5*(TANH(F$589*($D663/F$594-1))+1)+Secondary!G78*0.5*(TANH(F$590*(1-$D663/F$595))+1)</f>
        <v>2.077827789601994E-18</v>
      </c>
      <c r="G663" s="18">
        <f ca="1">G570*0.5*(TANH(G$589*($D663/G$594-1))+1)+Secondary!H78*0.5*(TANH(G$590*(1-$D663/G$595))+1)</f>
        <v>9.71530029407597E-28</v>
      </c>
      <c r="H663" s="18">
        <f ca="1">H570*0.5*(TANH(H$589*($D663/H$594-1))+1)+Secondary!I78*0.5*(TANH(H$590*(1-$D663/H$595))+1)</f>
        <v>3.0584100971472916E-28</v>
      </c>
      <c r="I663" s="18">
        <f ca="1">I570*0.5*(TANH(I$589*($D663/I$594-1))+1)+Secondary!J78*0.5*(TANH(I$590*(1-$D663/I$595))+1)</f>
        <v>1.2251751651523541E-27</v>
      </c>
      <c r="J663" s="18">
        <f ca="1">J570*0.5*(TANH(J$589*($D663/J$594-1))+1)+Secondary!K78*0.5*(TANH(J$590*(1-$D663/J$595))+1)</f>
        <v>2.4292340536608363E-32</v>
      </c>
      <c r="K663" s="18">
        <f ca="1">K570*0.5*(TANH(K$589*($D663/K$594-1))+1)+Secondary!L78*0.5*(TANH(K$590*(1-$D663/K$595))+1)</f>
        <v>4.4725131216664189E-33</v>
      </c>
      <c r="L663" s="18">
        <f ca="1">L570*0.5*(TANH(L$589*($D663/L$594-1))+1)+Secondary!M78*0.5*(TANH(L$590*(1-$D663/L$595))+1)</f>
        <v>2.3350426045995828E-32</v>
      </c>
      <c r="M663" s="18">
        <f t="shared" ref="M663:AF663" ca="1" si="570">M570*0.5*(TANH(M$589*($D663/M$594-1))+1)</f>
        <v>4.3241687827795595E-34</v>
      </c>
      <c r="N663" s="18">
        <f t="shared" ca="1" si="570"/>
        <v>7.2109671055848253E-41</v>
      </c>
      <c r="O663" s="18">
        <f t="shared" ca="1" si="570"/>
        <v>1.2015100403583348E-41</v>
      </c>
      <c r="P663" s="18">
        <f t="shared" ca="1" si="570"/>
        <v>9.8078218232410183E-41</v>
      </c>
      <c r="Q663" s="18">
        <f t="shared" ca="1" si="570"/>
        <v>1.3878586519802372E-41</v>
      </c>
      <c r="R663" s="18">
        <f t="shared" ca="1" si="570"/>
        <v>7.2527452241609097E-41</v>
      </c>
      <c r="S663" s="18">
        <f t="shared" ca="1" si="570"/>
        <v>1.9312605601136826E-42</v>
      </c>
      <c r="T663" s="18">
        <f t="shared" ca="1" si="570"/>
        <v>1.1636167053247117E-41</v>
      </c>
      <c r="U663" s="18">
        <f t="shared" ca="1" si="570"/>
        <v>1.148348274063148E-42</v>
      </c>
      <c r="V663" s="18">
        <f t="shared" ca="1" si="570"/>
        <v>2.5340560739469225E-42</v>
      </c>
      <c r="W663" s="18">
        <f t="shared" ca="1" si="570"/>
        <v>1.1533951359561813E-42</v>
      </c>
      <c r="X663" s="18">
        <f t="shared" ca="1" si="570"/>
        <v>5.6496587801869313E-49</v>
      </c>
      <c r="Y663" s="18">
        <f t="shared" ca="1" si="570"/>
        <v>6.5980086441846109E-50</v>
      </c>
      <c r="Z663" s="18">
        <f t="shared" ca="1" si="570"/>
        <v>1.9855751633965176E-49</v>
      </c>
      <c r="AA663" s="18">
        <f t="shared" ca="1" si="570"/>
        <v>1.1122525153685074E-49</v>
      </c>
      <c r="AB663" s="18">
        <f t="shared" ca="1" si="570"/>
        <v>2.3670166706297246E-49</v>
      </c>
      <c r="AC663" s="18">
        <f t="shared" ca="1" si="570"/>
        <v>2.5209368833355823E-49</v>
      </c>
      <c r="AD663" s="18">
        <f t="shared" ca="1" si="570"/>
        <v>3.4321429412295848E-48</v>
      </c>
      <c r="AE663" s="18">
        <f t="shared" ca="1" si="570"/>
        <v>3.5010224005117851E-50</v>
      </c>
      <c r="AF663" s="18">
        <f t="shared" ca="1" si="570"/>
        <v>1.6325887474029154E-49</v>
      </c>
    </row>
    <row r="664" spans="4:32" x14ac:dyDescent="0.15">
      <c r="D664" s="18">
        <f t="shared" si="569"/>
        <v>44965</v>
      </c>
      <c r="E664" s="18">
        <f ca="1">E571*0.5*(TANH(E$589*($D664/E$594-1))+1)+Secondary!F79*0.5*(TANH(E$590*(1-$D664/E$595))+1)</f>
        <v>2.3232871167670413E-12</v>
      </c>
      <c r="F664" s="18">
        <f ca="1">F571*0.5*(TANH(F$589*($D664/F$594-1))+1)+Secondary!G79*0.5*(TANH(F$590*(1-$D664/F$595))+1)</f>
        <v>1.1597591916418286E-18</v>
      </c>
      <c r="G664" s="18">
        <f ca="1">G571*0.5*(TANH(G$589*($D664/G$594-1))+1)+Secondary!H79*0.5*(TANH(G$590*(1-$D664/G$595))+1)</f>
        <v>5.4020424742802763E-28</v>
      </c>
      <c r="H664" s="18">
        <f ca="1">H571*0.5*(TANH(H$589*($D664/H$594-1))+1)+Secondary!I79*0.5*(TANH(H$590*(1-$D664/H$595))+1)</f>
        <v>1.6443947670526631E-28</v>
      </c>
      <c r="I664" s="18">
        <f ca="1">I571*0.5*(TANH(I$589*($D664/I$594-1))+1)+Secondary!J79*0.5*(TANH(I$590*(1-$D664/I$595))+1)</f>
        <v>6.8023168966154749E-28</v>
      </c>
      <c r="J664" s="18">
        <f ca="1">J571*0.5*(TANH(J$589*($D664/J$594-1))+1)+Secondary!K79*0.5*(TANH(J$590*(1-$D664/J$595))+1)</f>
        <v>1.4294658671233986E-32</v>
      </c>
      <c r="K664" s="18">
        <f ca="1">K571*0.5*(TANH(K$589*($D664/K$594-1))+1)+Secondary!L79*0.5*(TANH(K$590*(1-$D664/K$595))+1)</f>
        <v>2.5961254746262138E-33</v>
      </c>
      <c r="L664" s="18">
        <f ca="1">L571*0.5*(TANH(L$589*($D664/L$594-1))+1)+Secondary!M79*0.5*(TANH(L$590*(1-$D664/L$595))+1)</f>
        <v>1.4199775844190694E-32</v>
      </c>
      <c r="M664" s="18">
        <f t="shared" ref="M664:AF664" ca="1" si="571">M571*0.5*(TANH(M$589*($D664/M$594-1))+1)</f>
        <v>2.584698350013995E-34</v>
      </c>
      <c r="N664" s="18">
        <f t="shared" ca="1" si="571"/>
        <v>4.4224912510528508E-41</v>
      </c>
      <c r="O664" s="18">
        <f t="shared" ca="1" si="571"/>
        <v>7.2982816414317476E-42</v>
      </c>
      <c r="P664" s="18">
        <f t="shared" ca="1" si="571"/>
        <v>6.1882024996390475E-41</v>
      </c>
      <c r="Q664" s="18">
        <f t="shared" ca="1" si="571"/>
        <v>8.6873894088357862E-42</v>
      </c>
      <c r="R664" s="18">
        <f t="shared" ca="1" si="571"/>
        <v>4.6813122817340655E-41</v>
      </c>
      <c r="S664" s="18">
        <f t="shared" ca="1" si="571"/>
        <v>1.2045877498283231E-42</v>
      </c>
      <c r="T664" s="18">
        <f t="shared" ca="1" si="571"/>
        <v>7.5594489235707292E-42</v>
      </c>
      <c r="U664" s="18">
        <f t="shared" ca="1" si="571"/>
        <v>7.1478851683812673E-43</v>
      </c>
      <c r="V664" s="18">
        <f t="shared" ca="1" si="571"/>
        <v>1.5907661194397811E-42</v>
      </c>
      <c r="W664" s="18">
        <f t="shared" ca="1" si="571"/>
        <v>7.2310018282571265E-43</v>
      </c>
      <c r="X664" s="18">
        <f t="shared" ca="1" si="571"/>
        <v>3.7343334919965855E-49</v>
      </c>
      <c r="Y664" s="18">
        <f t="shared" ca="1" si="571"/>
        <v>4.2189729177482786E-50</v>
      </c>
      <c r="Z664" s="18">
        <f t="shared" ca="1" si="571"/>
        <v>1.2706017697589116E-49</v>
      </c>
      <c r="AA664" s="18">
        <f t="shared" ca="1" si="571"/>
        <v>7.1979596405006245E-50</v>
      </c>
      <c r="AB664" s="18">
        <f t="shared" ca="1" si="571"/>
        <v>1.5569127690612035E-49</v>
      </c>
      <c r="AC664" s="18">
        <f t="shared" ca="1" si="571"/>
        <v>1.7003258864143593E-49</v>
      </c>
      <c r="AD664" s="18">
        <f t="shared" ca="1" si="571"/>
        <v>2.3697779905138594E-48</v>
      </c>
      <c r="AE664" s="18">
        <f t="shared" ca="1" si="571"/>
        <v>2.4243110439283747E-50</v>
      </c>
      <c r="AF664" s="18">
        <f t="shared" ca="1" si="571"/>
        <v>1.1408570006228197E-49</v>
      </c>
    </row>
    <row r="665" spans="4:32" x14ac:dyDescent="0.15">
      <c r="D665" s="18">
        <f t="shared" si="569"/>
        <v>56607</v>
      </c>
      <c r="E665" s="18">
        <f ca="1">E572*0.5*(TANH(E$589*($D665/E$594-1))+1)+Secondary!F80*0.5*(TANH(E$590*(1-$D665/E$595))+1)</f>
        <v>1.3021713123574996E-12</v>
      </c>
      <c r="F665" s="18">
        <f ca="1">F572*0.5*(TANH(F$589*($D665/F$594-1))+1)+Secondary!G80*0.5*(TANH(F$590*(1-$D665/F$595))+1)</f>
        <v>6.4108665683460324E-19</v>
      </c>
      <c r="G665" s="18">
        <f ca="1">G572*0.5*(TANH(G$589*($D665/G$594-1))+1)+Secondary!H80*0.5*(TANH(G$590*(1-$D665/G$595))+1)</f>
        <v>2.9713344626963502E-28</v>
      </c>
      <c r="H665" s="18">
        <f ca="1">H572*0.5*(TANH(H$589*($D665/H$594-1))+1)+Secondary!I80*0.5*(TANH(H$590*(1-$D665/H$595))+1)</f>
        <v>8.7203276792338591E-29</v>
      </c>
      <c r="I665" s="18">
        <f ca="1">I572*0.5*(TANH(I$589*($D665/I$594-1))+1)+Secondary!J80*0.5*(TANH(I$590*(1-$D665/I$595))+1)</f>
        <v>3.7195164928268846E-28</v>
      </c>
      <c r="J665" s="18">
        <f ca="1">J572*0.5*(TANH(J$589*($D665/J$594-1))+1)+Secondary!K80*0.5*(TANH(J$590*(1-$D665/J$595))+1)</f>
        <v>8.2730389744983702E-33</v>
      </c>
      <c r="K665" s="18">
        <f ca="1">K572*0.5*(TANH(K$589*($D665/K$594-1))+1)+Secondary!L80*0.5*(TANH(K$590*(1-$D665/K$595))+1)</f>
        <v>1.4789999262241965E-33</v>
      </c>
      <c r="L665" s="18">
        <f ca="1">L572*0.5*(TANH(L$589*($D665/L$594-1))+1)+Secondary!M80*0.5*(TANH(L$590*(1-$D665/L$595))+1)</f>
        <v>8.4751418265263297E-33</v>
      </c>
      <c r="M665" s="18">
        <f t="shared" ref="M665:AF665" ca="1" si="572">M572*0.5*(TANH(M$589*($D665/M$594-1))+1)</f>
        <v>1.5142521697318277E-34</v>
      </c>
      <c r="N665" s="18">
        <f t="shared" ca="1" si="572"/>
        <v>2.6556050999253314E-41</v>
      </c>
      <c r="O665" s="18">
        <f t="shared" ca="1" si="572"/>
        <v>4.3359160290676864E-42</v>
      </c>
      <c r="P665" s="18">
        <f t="shared" ca="1" si="572"/>
        <v>3.8181800360567638E-41</v>
      </c>
      <c r="Q665" s="18">
        <f t="shared" ca="1" si="572"/>
        <v>5.313612262718681E-42</v>
      </c>
      <c r="R665" s="18">
        <f t="shared" ca="1" si="572"/>
        <v>2.9521588685634613E-41</v>
      </c>
      <c r="S665" s="18">
        <f t="shared" ca="1" si="572"/>
        <v>7.3241053037996236E-43</v>
      </c>
      <c r="T665" s="18">
        <f t="shared" ca="1" si="572"/>
        <v>4.7913867176019238E-42</v>
      </c>
      <c r="U665" s="18">
        <f t="shared" ca="1" si="572"/>
        <v>4.3286345754411053E-43</v>
      </c>
      <c r="V665" s="18">
        <f t="shared" ca="1" si="572"/>
        <v>9.7224490582933138E-43</v>
      </c>
      <c r="W665" s="18">
        <f t="shared" ca="1" si="572"/>
        <v>4.4045964058830157E-43</v>
      </c>
      <c r="X665" s="18">
        <f t="shared" ca="1" si="572"/>
        <v>2.403275861943882E-49</v>
      </c>
      <c r="Y665" s="18">
        <f t="shared" ca="1" si="572"/>
        <v>2.622001462723292E-50</v>
      </c>
      <c r="Z665" s="18">
        <f t="shared" ca="1" si="572"/>
        <v>7.8991246004578913E-50</v>
      </c>
      <c r="AA665" s="18">
        <f t="shared" ca="1" si="572"/>
        <v>4.5267922373025198E-50</v>
      </c>
      <c r="AB665" s="18">
        <f t="shared" ca="1" si="572"/>
        <v>9.9534512404070541E-50</v>
      </c>
      <c r="AC665" s="18">
        <f t="shared" ca="1" si="572"/>
        <v>1.1161968545666391E-49</v>
      </c>
      <c r="AD665" s="18">
        <f t="shared" ca="1" si="572"/>
        <v>1.593814048407259E-48</v>
      </c>
      <c r="AE665" s="18">
        <f t="shared" ca="1" si="572"/>
        <v>1.6350180070838406E-50</v>
      </c>
      <c r="AF665" s="18">
        <f t="shared" ca="1" si="572"/>
        <v>7.7631388199322114E-50</v>
      </c>
    </row>
    <row r="666" spans="4:32" x14ac:dyDescent="0.15">
      <c r="D666" s="18">
        <f t="shared" si="569"/>
        <v>71264</v>
      </c>
      <c r="E666" s="18">
        <f ca="1">E573*0.5*(TANH(E$589*($D666/E$594-1))+1)+Secondary!F81*0.5*(TANH(E$590*(1-$D666/E$595))+1)</f>
        <v>7.2301187639777493E-13</v>
      </c>
      <c r="F666" s="18">
        <f ca="1">F573*0.5*(TANH(F$589*($D666/F$594-1))+1)+Secondary!G81*0.5*(TANH(F$590*(1-$D666/F$595))+1)</f>
        <v>3.5150477827382063E-19</v>
      </c>
      <c r="G666" s="18">
        <f ca="1">G573*0.5*(TANH(G$589*($D666/G$594-1))+1)+Secondary!H81*0.5*(TANH(G$590*(1-$D666/G$595))+1)</f>
        <v>1.6194814219199015E-28</v>
      </c>
      <c r="H666" s="18">
        <f ca="1">H573*0.5*(TANH(H$589*($D666/H$594-1))+1)+Secondary!I81*0.5*(TANH(H$590*(1-$D666/H$595))+1)</f>
        <v>4.5704933309147805E-29</v>
      </c>
      <c r="I666" s="18">
        <f ca="1">I573*0.5*(TANH(I$589*($D666/I$594-1))+1)+Secondary!J81*0.5*(TANH(I$590*(1-$D666/I$595))+1)</f>
        <v>2.0073466572585563E-28</v>
      </c>
      <c r="J666" s="18">
        <f ca="1">J573*0.5*(TANH(J$589*($D666/J$594-1))+1)+Secondary!K81*0.5*(TANH(J$590*(1-$D666/J$595))+1)</f>
        <v>4.7194019594599866E-33</v>
      </c>
      <c r="K666" s="18">
        <f ca="1">K573*0.5*(TANH(K$589*($D666/K$594-1))+1)+Secondary!L81*0.5*(TANH(K$590*(1-$D666/K$595))+1)</f>
        <v>8.2887415234273451E-34</v>
      </c>
      <c r="L666" s="18">
        <f ca="1">L573*0.5*(TANH(L$589*($D666/L$594-1))+1)+Secondary!M81*0.5*(TANH(L$590*(1-$D666/L$595))+1)</f>
        <v>4.9753654689966119E-33</v>
      </c>
      <c r="M666" s="18">
        <f t="shared" ref="M666:AF666" ca="1" si="573">M573*0.5*(TANH(M$589*($D666/M$594-1))+1)</f>
        <v>8.7151968583055163E-35</v>
      </c>
      <c r="N666" s="18">
        <f t="shared" ca="1" si="573"/>
        <v>1.5647550313113434E-41</v>
      </c>
      <c r="O666" s="18">
        <f t="shared" ca="1" si="573"/>
        <v>2.5252884379270857E-42</v>
      </c>
      <c r="P666" s="18">
        <f t="shared" ca="1" si="573"/>
        <v>2.3089254035048314E-41</v>
      </c>
      <c r="Q666" s="18">
        <f t="shared" ca="1" si="573"/>
        <v>3.1822065663894609E-42</v>
      </c>
      <c r="R666" s="18">
        <f t="shared" ca="1" si="573"/>
        <v>1.8225002789634914E-41</v>
      </c>
      <c r="S666" s="18">
        <f t="shared" ca="1" si="573"/>
        <v>4.3503858344023238E-43</v>
      </c>
      <c r="T666" s="18">
        <f t="shared" ca="1" si="573"/>
        <v>2.968272609528432E-42</v>
      </c>
      <c r="U666" s="18">
        <f t="shared" ca="1" si="573"/>
        <v>2.5551763629205012E-43</v>
      </c>
      <c r="V666" s="18">
        <f t="shared" ca="1" si="573"/>
        <v>5.7972137562216321E-43</v>
      </c>
      <c r="W666" s="18">
        <f t="shared" ca="1" si="573"/>
        <v>2.6112493507037906E-43</v>
      </c>
      <c r="X666" s="18">
        <f t="shared" ca="1" si="573"/>
        <v>1.5081012922411435E-49</v>
      </c>
      <c r="Y666" s="18">
        <f t="shared" ca="1" si="573"/>
        <v>1.5863864826113254E-50</v>
      </c>
      <c r="Z666" s="18">
        <f t="shared" ca="1" si="573"/>
        <v>4.7789398477234877E-50</v>
      </c>
      <c r="AA666" s="18">
        <f t="shared" ca="1" si="573"/>
        <v>2.7711671452288275E-50</v>
      </c>
      <c r="AB666" s="18">
        <f t="shared" ca="1" si="573"/>
        <v>6.1935261240303442E-50</v>
      </c>
      <c r="AC666" s="18">
        <f t="shared" ca="1" si="573"/>
        <v>7.1402583741271771E-50</v>
      </c>
      <c r="AD666" s="18">
        <f t="shared" ca="1" si="573"/>
        <v>1.0452781182952379E-48</v>
      </c>
      <c r="AE666" s="18">
        <f t="shared" ca="1" si="573"/>
        <v>1.0751169684518571E-50</v>
      </c>
      <c r="AF666" s="18">
        <f t="shared" ca="1" si="573"/>
        <v>5.1482013394652054E-50</v>
      </c>
    </row>
    <row r="667" spans="4:32" x14ac:dyDescent="0.15">
      <c r="D667" s="18">
        <f t="shared" si="569"/>
        <v>89716</v>
      </c>
      <c r="E667" s="18">
        <f ca="1">E574*0.5*(TANH(E$589*($D667/E$594-1))+1)+Secondary!F82*0.5*(TANH(E$590*(1-$D667/E$595))+1)</f>
        <v>3.9832941514999471E-13</v>
      </c>
      <c r="F667" s="18">
        <f ca="1">F574*0.5*(TANH(F$589*($D667/F$594-1))+1)+Secondary!G82*0.5*(TANH(F$590*(1-$D667/F$595))+1)</f>
        <v>1.9143849137285168E-19</v>
      </c>
      <c r="G667" s="18">
        <f ca="1">G574*0.5*(TANH(G$589*($D667/G$594-1))+1)+Secondary!H82*0.5*(TANH(G$590*(1-$D667/G$595))+1)</f>
        <v>8.7599113459518232E-29</v>
      </c>
      <c r="H667" s="18">
        <f ca="1">H574*0.5*(TANH(H$589*($D667/H$594-1))+1)+Secondary!I82*0.5*(TANH(H$590*(1-$D667/H$595))+1)</f>
        <v>2.3720391012337903E-29</v>
      </c>
      <c r="I667" s="18">
        <f ca="1">I574*0.5*(TANH(I$589*($D667/I$594-1))+1)+Secondary!J82*0.5*(TANH(I$590*(1-$D667/I$595))+1)</f>
        <v>1.0713656816660176E-28</v>
      </c>
      <c r="J667" s="18">
        <f ca="1">J574*0.5*(TANH(J$589*($D667/J$594-1))+1)+Secondary!K82*0.5*(TANH(J$590*(1-$D667/J$595))+1)</f>
        <v>2.6591506732040963E-33</v>
      </c>
      <c r="K667" s="18">
        <f ca="1">K574*0.5*(TANH(K$589*($D667/K$594-1))+1)+Secondary!L82*0.5*(TANH(K$590*(1-$D667/K$595))+1)</f>
        <v>4.5800294919708982E-34</v>
      </c>
      <c r="L667" s="18">
        <f ca="1">L574*0.5*(TANH(L$589*($D667/L$594-1))+1)+Secondary!M82*0.5*(TANH(L$590*(1-$D667/L$595))+1)</f>
        <v>2.8793228015290791E-33</v>
      </c>
      <c r="M667" s="18">
        <f t="shared" ref="M667:AF667" ca="1" si="574">M574*0.5*(TANH(M$589*($D667/M$594-1))+1)</f>
        <v>4.9390937537437226E-35</v>
      </c>
      <c r="N667" s="18">
        <f t="shared" ca="1" si="574"/>
        <v>9.0683861130486593E-42</v>
      </c>
      <c r="O667" s="18">
        <f t="shared" ca="1" si="574"/>
        <v>1.4452355058783672E-42</v>
      </c>
      <c r="P667" s="18">
        <f t="shared" ca="1" si="574"/>
        <v>1.3713811096536222E-41</v>
      </c>
      <c r="Q667" s="18">
        <f t="shared" ca="1" si="574"/>
        <v>1.8703518133364431E-42</v>
      </c>
      <c r="R667" s="18">
        <f t="shared" ca="1" si="574"/>
        <v>1.1038224266357661E-41</v>
      </c>
      <c r="S667" s="18">
        <f t="shared" ca="1" si="574"/>
        <v>2.5300703426057337E-43</v>
      </c>
      <c r="T667" s="18">
        <f t="shared" ca="1" si="574"/>
        <v>1.8011015148921697E-42</v>
      </c>
      <c r="U667" s="18">
        <f t="shared" ca="1" si="574"/>
        <v>1.4737028844181412E-43</v>
      </c>
      <c r="V667" s="18">
        <f t="shared" ca="1" si="574"/>
        <v>3.3799215374266237E-43</v>
      </c>
      <c r="W667" s="18">
        <f t="shared" ca="1" si="574"/>
        <v>1.5102247610629327E-43</v>
      </c>
      <c r="X667" s="18">
        <f t="shared" ca="1" si="574"/>
        <v>9.2461491039808769E-50</v>
      </c>
      <c r="Y667" s="18">
        <f t="shared" ca="1" si="574"/>
        <v>9.3640174814182902E-51</v>
      </c>
      <c r="Z667" s="18">
        <f t="shared" ca="1" si="574"/>
        <v>2.8195447111574481E-50</v>
      </c>
      <c r="AA667" s="18">
        <f t="shared" ca="1" si="574"/>
        <v>1.6545860708886864E-50</v>
      </c>
      <c r="AB667" s="18">
        <f t="shared" ca="1" si="574"/>
        <v>3.7580795368742379E-50</v>
      </c>
      <c r="AC667" s="18">
        <f t="shared" ca="1" si="574"/>
        <v>4.4590166844636515E-50</v>
      </c>
      <c r="AD667" s="18">
        <f t="shared" ca="1" si="574"/>
        <v>6.6950914825044115E-49</v>
      </c>
      <c r="AE667" s="18">
        <f t="shared" ca="1" si="574"/>
        <v>6.9033254154770209E-51</v>
      </c>
      <c r="AF667" s="18">
        <f t="shared" ca="1" si="574"/>
        <v>3.332127351334671E-50</v>
      </c>
    </row>
    <row r="668" spans="4:32" x14ac:dyDescent="0.15">
      <c r="D668" s="18">
        <f t="shared" si="569"/>
        <v>112950</v>
      </c>
      <c r="E668" s="18">
        <f ca="1">E575*0.5*(TANH(E$589*($D668/E$594-1))+1)+Secondary!F83*0.5*(TANH(E$590*(1-$D668/E$595))+1)</f>
        <v>2.1811515902540751E-13</v>
      </c>
      <c r="F668" s="18">
        <f ca="1">F575*0.5*(TANH(F$589*($D668/F$594-1))+1)+Secondary!G83*0.5*(TANH(F$590*(1-$D668/F$595))+1)</f>
        <v>1.0371950555807138E-19</v>
      </c>
      <c r="G668" s="18">
        <f ca="1">G575*0.5*(TANH(G$589*($D668/G$594-1))+1)+Secondary!H83*0.5*(TANH(G$590*(1-$D668/G$595))+1)</f>
        <v>4.7106576421306038E-29</v>
      </c>
      <c r="H668" s="18">
        <f ca="1">H575*0.5*(TANH(H$589*($D668/H$594-1))+1)+Secondary!I83*0.5*(TANH(H$590*(1-$D668/H$595))+1)</f>
        <v>1.2218388506101381E-29</v>
      </c>
      <c r="I668" s="18">
        <f ca="1">I575*0.5*(TANH(I$589*($D668/I$594-1))+1)+Secondary!J83*0.5*(TANH(I$590*(1-$D668/I$595))+1)</f>
        <v>5.6700597478103727E-29</v>
      </c>
      <c r="J668" s="18">
        <f ca="1">J575*0.5*(TANH(J$589*($D668/J$594-1))+1)+Secondary!K83*0.5*(TANH(J$590*(1-$D668/J$595))+1)</f>
        <v>1.4843031089029844E-33</v>
      </c>
      <c r="K668" s="18">
        <f ca="1">K575*0.5*(TANH(K$589*($D668/K$594-1))+1)+Secondary!L83*0.5*(TANH(K$590*(1-$D668/K$595))+1)</f>
        <v>2.5037611898325665E-34</v>
      </c>
      <c r="L668" s="18">
        <f ca="1">L575*0.5*(TANH(L$589*($D668/L$594-1))+1)+Secondary!M83*0.5*(TANH(L$590*(1-$D668/L$595))+1)</f>
        <v>1.6483277080050322E-33</v>
      </c>
      <c r="M668" s="18">
        <f t="shared" ref="M668:AF668" ca="1" si="575">M575*0.5*(TANH(M$589*($D668/M$594-1))+1)</f>
        <v>2.7665576752287158E-35</v>
      </c>
      <c r="N668" s="18">
        <f t="shared" ca="1" si="575"/>
        <v>5.189675326696602E-42</v>
      </c>
      <c r="O668" s="18">
        <f t="shared" ca="1" si="575"/>
        <v>8.1621610482726786E-43</v>
      </c>
      <c r="P668" s="18">
        <f t="shared" ca="1" si="575"/>
        <v>8.0352423875818986E-42</v>
      </c>
      <c r="Q668" s="18">
        <f t="shared" ca="1" si="575"/>
        <v>1.0837446760836066E-42</v>
      </c>
      <c r="R668" s="18">
        <f t="shared" ca="1" si="575"/>
        <v>6.5891195813649259E-42</v>
      </c>
      <c r="S668" s="18">
        <f t="shared" ca="1" si="575"/>
        <v>1.4481182094101384E-43</v>
      </c>
      <c r="T668" s="18">
        <f t="shared" ca="1" si="575"/>
        <v>1.0758197067223259E-42</v>
      </c>
      <c r="U668" s="18">
        <f t="shared" ca="1" si="575"/>
        <v>8.3510313732699072E-44</v>
      </c>
      <c r="V668" s="18">
        <f t="shared" ca="1" si="575"/>
        <v>1.9372830414585872E-43</v>
      </c>
      <c r="W668" s="18">
        <f t="shared" ca="1" si="575"/>
        <v>8.5714569540429017E-44</v>
      </c>
      <c r="X668" s="18">
        <f t="shared" ca="1" si="575"/>
        <v>5.5692996535728474E-50</v>
      </c>
      <c r="Y668" s="18">
        <f t="shared" ca="1" si="575"/>
        <v>5.4243916352244083E-51</v>
      </c>
      <c r="Z668" s="18">
        <f t="shared" ca="1" si="575"/>
        <v>1.6320060693052631E-50</v>
      </c>
      <c r="AA668" s="18">
        <f t="shared" ca="1" si="575"/>
        <v>9.6931615715068118E-51</v>
      </c>
      <c r="AB668" s="18">
        <f t="shared" ca="1" si="575"/>
        <v>2.2369698206999874E-50</v>
      </c>
      <c r="AC668" s="18">
        <f t="shared" ca="1" si="575"/>
        <v>2.7338823895291798E-50</v>
      </c>
      <c r="AD668" s="18">
        <f t="shared" ca="1" si="575"/>
        <v>4.2118569209146787E-49</v>
      </c>
      <c r="AE668" s="18">
        <f t="shared" ca="1" si="575"/>
        <v>4.3528356831269746E-51</v>
      </c>
      <c r="AF668" s="18">
        <f t="shared" ca="1" si="575"/>
        <v>2.1169876350051477E-50</v>
      </c>
    </row>
    <row r="669" spans="4:32" x14ac:dyDescent="0.15">
      <c r="D669" s="18">
        <f t="shared" si="569"/>
        <v>142190</v>
      </c>
      <c r="E669" s="18">
        <f ca="1">E576*0.5*(TANH(E$589*($D669/E$594-1))+1)+Secondary!F94*0.5*(TANH(E$590*(1-$D669/E$595))+1)</f>
        <v>1.1884810873079843E-13</v>
      </c>
      <c r="F669" s="18">
        <f ca="1">F576*0.5*(TANH(F$589*($D669/F$594-1))+1)+Secondary!G94*0.5*(TANH(F$590*(1-$D669/F$595))+1)</f>
        <v>5.5958965030109376E-20</v>
      </c>
      <c r="G669" s="18">
        <f ca="1">G576*0.5*(TANH(G$589*($D669/G$594-1))+1)+Secondary!H94*0.5*(TANH(G$590*(1-$D669/G$595))+1)</f>
        <v>2.5210538283025648E-29</v>
      </c>
      <c r="H669" s="18">
        <f ca="1">H576*0.5*(TANH(H$589*($D669/H$594-1))+1)+Secondary!I94*0.5*(TANH(H$590*(1-$D669/H$595))+1)</f>
        <v>6.2541220698687896E-30</v>
      </c>
      <c r="I669" s="18">
        <f ca="1">I576*0.5*(TANH(I$589*($D669/I$594-1))+1)+Secondary!J94*0.5*(TANH(I$590*(1-$D669/I$595))+1)</f>
        <v>2.9792082555620526E-29</v>
      </c>
      <c r="J669" s="18">
        <f ca="1">J576*0.5*(TANH(J$589*($D669/J$594-1))+1)+Secondary!K94*0.5*(TANH(J$590*(1-$D669/J$595))+1)</f>
        <v>8.217519320464072E-34</v>
      </c>
      <c r="K669" s="18">
        <f ca="1">K576*0.5*(TANH(K$589*($D669/K$594-1))+1)+Secondary!L94*0.5*(TANH(K$590*(1-$D669/K$595))+1)</f>
        <v>1.3558152689677086E-34</v>
      </c>
      <c r="L669" s="18">
        <f ca="1">L576*0.5*(TANH(L$589*($D669/L$594-1))+1)+Secondary!M94*0.5*(TANH(L$590*(1-$D669/L$595))+1)</f>
        <v>9.3448061626479169E-34</v>
      </c>
      <c r="M669" s="18">
        <f t="shared" ref="M669:AF669" ca="1" si="576">M576*0.5*(TANH(M$589*($D669/M$594-1))+1)</f>
        <v>1.5334039152382346E-35</v>
      </c>
      <c r="N669" s="18">
        <f t="shared" ca="1" si="576"/>
        <v>2.9361262253043488E-42</v>
      </c>
      <c r="O669" s="18">
        <f t="shared" ca="1" si="576"/>
        <v>4.5539894074815309E-43</v>
      </c>
      <c r="P669" s="18">
        <f t="shared" ca="1" si="576"/>
        <v>4.6492307888048738E-42</v>
      </c>
      <c r="Q669" s="18">
        <f t="shared" ca="1" si="576"/>
        <v>6.1972858699976971E-43</v>
      </c>
      <c r="R669" s="18">
        <f t="shared" ca="1" si="576"/>
        <v>3.8801654740508479E-42</v>
      </c>
      <c r="S669" s="18">
        <f t="shared" ca="1" si="576"/>
        <v>8.1646539928560056E-44</v>
      </c>
      <c r="T669" s="18">
        <f t="shared" ca="1" si="576"/>
        <v>6.330725584274318E-43</v>
      </c>
      <c r="U669" s="18">
        <f t="shared" ca="1" si="576"/>
        <v>4.6536093934776216E-44</v>
      </c>
      <c r="V669" s="18">
        <f t="shared" ca="1" si="576"/>
        <v>1.092543171022854E-43</v>
      </c>
      <c r="W669" s="18">
        <f t="shared" ca="1" si="576"/>
        <v>4.7771945884037457E-44</v>
      </c>
      <c r="X669" s="18">
        <f t="shared" ca="1" si="576"/>
        <v>3.2974106332452873E-50</v>
      </c>
      <c r="Y669" s="18">
        <f t="shared" ca="1" si="576"/>
        <v>3.085650352675645E-51</v>
      </c>
      <c r="Z669" s="18">
        <f t="shared" ca="1" si="576"/>
        <v>9.2724523034571589E-51</v>
      </c>
      <c r="AA669" s="18">
        <f t="shared" ca="1" si="576"/>
        <v>5.5743133513764374E-51</v>
      </c>
      <c r="AB669" s="18">
        <f t="shared" ca="1" si="576"/>
        <v>1.3067711063713039E-50</v>
      </c>
      <c r="AC669" s="18">
        <f t="shared" ca="1" si="576"/>
        <v>1.6462244583527879E-50</v>
      </c>
      <c r="AD669" s="18">
        <f t="shared" ca="1" si="576"/>
        <v>2.6028795471201367E-49</v>
      </c>
      <c r="AE669" s="18">
        <f t="shared" ca="1" si="576"/>
        <v>2.6957500351496383E-51</v>
      </c>
      <c r="AF669" s="18">
        <f t="shared" ca="1" si="576"/>
        <v>1.3202585704314791E-50</v>
      </c>
    </row>
    <row r="670" spans="4:32" x14ac:dyDescent="0.15">
      <c r="D670" s="18">
        <f t="shared" si="569"/>
        <v>179010</v>
      </c>
      <c r="E670" s="18">
        <f ca="1">E577*0.5*(TANH(E$589*($D670/E$594-1))+1)+Secondary!F95*0.5*(TANH(E$590*(1-$D670/E$595))+1)</f>
        <v>6.4454967977136988E-14</v>
      </c>
      <c r="F670" s="18">
        <f ca="1">F577*0.5*(TANH(F$589*($D670/F$594-1))+1)+Secondary!G95*0.5*(TANH(F$590*(1-$D670/F$595))+1)</f>
        <v>3.0066978808635121E-20</v>
      </c>
      <c r="G670" s="18">
        <f ca="1">G577*0.5*(TANH(G$589*($D670/G$594-1))+1)+Secondary!H95*0.5*(TANH(G$590*(1-$D670/G$595))+1)</f>
        <v>1.3428429861640551E-29</v>
      </c>
      <c r="H670" s="18">
        <f ca="1">H577*0.5*(TANH(H$589*($D670/H$594-1))+1)+Secondary!I95*0.5*(TANH(H$590*(1-$D670/H$595))+1)</f>
        <v>3.1812469272418605E-30</v>
      </c>
      <c r="I670" s="18">
        <f ca="1">I577*0.5*(TANH(I$589*($D670/I$594-1))+1)+Secondary!J95*0.5*(TANH(I$590*(1-$D670/I$595))+1)</f>
        <v>1.5541266426301907E-29</v>
      </c>
      <c r="J670" s="18">
        <f ca="1">J577*0.5*(TANH(J$589*($D670/J$594-1))+1)+Secondary!K95*0.5*(TANH(J$590*(1-$D670/J$595))+1)</f>
        <v>4.5122129102803038E-34</v>
      </c>
      <c r="K670" s="18">
        <f ca="1">K577*0.5*(TANH(K$589*($D670/K$594-1))+1)+Secondary!L95*0.5*(TANH(K$590*(1-$D670/K$595))+1)</f>
        <v>7.2720606014564249E-35</v>
      </c>
      <c r="L670" s="18">
        <f ca="1">L577*0.5*(TANH(L$589*($D670/L$594-1))+1)+Secondary!M95*0.5*(TANH(L$590*(1-$D670/L$595))+1)</f>
        <v>5.2459608464606709E-34</v>
      </c>
      <c r="M670" s="18">
        <f t="shared" ref="M670:AF670" ca="1" si="577">M577*0.5*(TANH(M$589*($D670/M$594-1))+1)</f>
        <v>8.4085884724563791E-36</v>
      </c>
      <c r="N670" s="18">
        <f t="shared" ca="1" si="577"/>
        <v>1.6417968031257169E-42</v>
      </c>
      <c r="O670" s="18">
        <f t="shared" ca="1" si="577"/>
        <v>2.5094009251593531E-43</v>
      </c>
      <c r="P670" s="18">
        <f t="shared" ca="1" si="577"/>
        <v>2.6552503030418021E-42</v>
      </c>
      <c r="Q670" s="18">
        <f t="shared" ca="1" si="577"/>
        <v>3.4955630305571745E-43</v>
      </c>
      <c r="R670" s="18">
        <f t="shared" ca="1" si="577"/>
        <v>2.252668297621732E-42</v>
      </c>
      <c r="S670" s="18">
        <f t="shared" ca="1" si="577"/>
        <v>4.5312884375194156E-44</v>
      </c>
      <c r="T670" s="18">
        <f t="shared" ca="1" si="577"/>
        <v>3.6668909603771594E-43</v>
      </c>
      <c r="U670" s="18">
        <f t="shared" ca="1" si="577"/>
        <v>2.5474364612841217E-44</v>
      </c>
      <c r="V670" s="18">
        <f t="shared" ca="1" si="577"/>
        <v>6.056815239565937E-44</v>
      </c>
      <c r="W670" s="18">
        <f t="shared" ca="1" si="577"/>
        <v>2.6113106697189527E-44</v>
      </c>
      <c r="X670" s="18">
        <f t="shared" ca="1" si="577"/>
        <v>1.9164184861831901E-50</v>
      </c>
      <c r="Y670" s="18">
        <f t="shared" ca="1" si="577"/>
        <v>1.7212147754799131E-51</v>
      </c>
      <c r="Z670" s="18">
        <f t="shared" ca="1" si="577"/>
        <v>5.1636784076145306E-51</v>
      </c>
      <c r="AA670" s="18">
        <f t="shared" ca="1" si="577"/>
        <v>3.1419766899199273E-51</v>
      </c>
      <c r="AB670" s="18">
        <f t="shared" ca="1" si="577"/>
        <v>7.4788316541961147E-51</v>
      </c>
      <c r="AC670" s="18">
        <f t="shared" ca="1" si="577"/>
        <v>9.7189842000250013E-51</v>
      </c>
      <c r="AD670" s="18">
        <f t="shared" ca="1" si="577"/>
        <v>1.577269197346753E-49</v>
      </c>
      <c r="AE670" s="18">
        <f t="shared" ca="1" si="577"/>
        <v>1.6366281690039595E-51</v>
      </c>
      <c r="AF670" s="18">
        <f t="shared" ca="1" si="577"/>
        <v>8.0652627123300359E-51</v>
      </c>
    </row>
    <row r="671" spans="4:32" x14ac:dyDescent="0.15">
      <c r="D671" s="18">
        <f t="shared" si="569"/>
        <v>225360</v>
      </c>
      <c r="E671" s="18">
        <f ca="1">E578*0.5*(TANH(E$589*($D671/E$594-1))+1)+Secondary!F96*0.5*(TANH(E$590*(1-$D671/E$595))+1)</f>
        <v>3.4828909814928747E-14</v>
      </c>
      <c r="F671" s="18">
        <f ca="1">F578*0.5*(TANH(F$589*($D671/F$594-1))+1)+Secondary!G96*0.5*(TANH(F$590*(1-$D671/F$595))+1)</f>
        <v>1.610407007785838E-20</v>
      </c>
      <c r="G671" s="18">
        <f ca="1">G578*0.5*(TANH(G$589*($D671/G$594-1))+1)+Secondary!H96*0.5*(TANH(G$590*(1-$D671/G$595))+1)</f>
        <v>7.1264331933666116E-30</v>
      </c>
      <c r="H671" s="18">
        <f ca="1">H578*0.5*(TANH(H$589*($D671/H$594-1))+1)+Secondary!I96*0.5*(TANH(H$590*(1-$D671/H$595))+1)</f>
        <v>1.6102221205639254E-30</v>
      </c>
      <c r="I671" s="18">
        <f ca="1">I578*0.5*(TANH(I$589*($D671/I$594-1))+1)+Secondary!J96*0.5*(TANH(I$590*(1-$D671/I$595))+1)</f>
        <v>8.0609130769167086E-30</v>
      </c>
      <c r="J671" s="18">
        <f ca="1">J578*0.5*(TANH(J$589*($D671/J$594-1))+1)+Secondary!K96*0.5*(TANH(J$590*(1-$D671/J$595))+1)</f>
        <v>2.4612880316150298E-34</v>
      </c>
      <c r="K671" s="18">
        <f ca="1">K578*0.5*(TANH(K$589*($D671/K$594-1))+1)+Secondary!L96*0.5*(TANH(K$590*(1-$D671/K$595))+1)</f>
        <v>3.8703312006374334E-35</v>
      </c>
      <c r="L671" s="18">
        <f ca="1">L578*0.5*(TANH(L$589*($D671/L$594-1))+1)+Secondary!M96*0.5*(TANH(L$590*(1-$D671/L$595))+1)</f>
        <v>2.921426823877441E-34</v>
      </c>
      <c r="M671" s="18">
        <f t="shared" ref="M671:AF671" ca="1" si="578">M578*0.5*(TANH(M$589*($D671/M$594-1))+1)</f>
        <v>4.5708688662337127E-36</v>
      </c>
      <c r="N671" s="18">
        <f t="shared" ca="1" si="578"/>
        <v>9.0919477266580974E-43</v>
      </c>
      <c r="O671" s="18">
        <f t="shared" ca="1" si="578"/>
        <v>1.3685691763369941E-43</v>
      </c>
      <c r="P671" s="18">
        <f t="shared" ca="1" si="578"/>
        <v>1.5001203401570525E-42</v>
      </c>
      <c r="Q671" s="18">
        <f t="shared" ca="1" si="578"/>
        <v>1.9492506905761461E-43</v>
      </c>
      <c r="R671" s="18">
        <f t="shared" ca="1" si="578"/>
        <v>1.2922933359946982E-42</v>
      </c>
      <c r="S671" s="18">
        <f t="shared" ca="1" si="578"/>
        <v>2.4816818311411775E-44</v>
      </c>
      <c r="T671" s="18">
        <f t="shared" ca="1" si="578"/>
        <v>2.0957911039222448E-43</v>
      </c>
      <c r="U671" s="18">
        <f t="shared" ca="1" si="578"/>
        <v>1.3736608777760803E-44</v>
      </c>
      <c r="V671" s="18">
        <f t="shared" ca="1" si="578"/>
        <v>3.3094052475126466E-44</v>
      </c>
      <c r="W671" s="18">
        <f t="shared" ca="1" si="578"/>
        <v>1.4039558469890001E-44</v>
      </c>
      <c r="X671" s="18">
        <f t="shared" ca="1" si="578"/>
        <v>1.0962603601519628E-50</v>
      </c>
      <c r="Y671" s="18">
        <f t="shared" ca="1" si="578"/>
        <v>9.4415977645375777E-52</v>
      </c>
      <c r="Z671" s="18">
        <f t="shared" ca="1" si="578"/>
        <v>2.8265394090744351E-51</v>
      </c>
      <c r="AA671" s="18">
        <f t="shared" ca="1" si="578"/>
        <v>1.7407625807221766E-51</v>
      </c>
      <c r="AB671" s="18">
        <f t="shared" ca="1" si="578"/>
        <v>4.2052297967920794E-51</v>
      </c>
      <c r="AC671" s="18">
        <f t="shared" ca="1" si="578"/>
        <v>5.6409311436139545E-51</v>
      </c>
      <c r="AD671" s="18">
        <f t="shared" ca="1" si="578"/>
        <v>9.3966332682559598E-50</v>
      </c>
      <c r="AE671" s="18">
        <f t="shared" ca="1" si="578"/>
        <v>9.766173358194109E-52</v>
      </c>
      <c r="AF671" s="18">
        <f t="shared" ca="1" si="578"/>
        <v>4.8387847708895617E-51</v>
      </c>
    </row>
    <row r="672" spans="4:32" x14ac:dyDescent="0.15">
      <c r="D672" s="18">
        <f t="shared" si="569"/>
        <v>283710</v>
      </c>
      <c r="E672" s="18">
        <f ca="1">E579*0.5*(TANH(E$589*($D672/E$594-1))+1)+Secondary!F97*0.5*(TANH(E$590*(1-$D672/E$595))+1)</f>
        <v>1.876410641964416E-14</v>
      </c>
      <c r="F672" s="18">
        <f ca="1">F579*0.5*(TANH(F$589*($D672/F$594-1))+1)+Secondary!G97*0.5*(TANH(F$590*(1-$D672/F$595))+1)</f>
        <v>8.603084878074096E-21</v>
      </c>
      <c r="G672" s="18">
        <f ca="1">G579*0.5*(TANH(G$589*($D672/G$594-1))+1)+Secondary!H97*0.5*(TANH(G$590*(1-$D672/G$595))+1)</f>
        <v>3.7705778049105091E-30</v>
      </c>
      <c r="H672" s="18">
        <f ca="1">H579*0.5*(TANH(H$589*($D672/H$594-1))+1)+Secondary!I97*0.5*(TANH(H$590*(1-$D672/H$595))+1)</f>
        <v>8.1173105081447502E-31</v>
      </c>
      <c r="I672" s="18">
        <f ca="1">I579*0.5*(TANH(I$589*($D672/I$594-1))+1)+Secondary!J97*0.5*(TANH(I$590*(1-$D672/I$595))+1)</f>
        <v>4.1613183012496728E-30</v>
      </c>
      <c r="J672" s="18">
        <f ca="1">J579*0.5*(TANH(J$589*($D672/J$594-1))+1)+Secondary!K97*0.5*(TANH(J$590*(1-$D672/J$595))+1)</f>
        <v>1.3352277221526819E-34</v>
      </c>
      <c r="K672" s="18">
        <f ca="1">K579*0.5*(TANH(K$589*($D672/K$594-1))+1)+Secondary!L97*0.5*(TANH(K$590*(1-$D672/K$595))+1)</f>
        <v>2.0466621440260838E-35</v>
      </c>
      <c r="L672" s="18">
        <f ca="1">L579*0.5*(TANH(L$589*($D672/L$594-1))+1)+Secondary!M97*0.5*(TANH(L$590*(1-$D672/L$595))+1)</f>
        <v>1.6160774398310304E-34</v>
      </c>
      <c r="M672" s="18">
        <f t="shared" ref="M672:AF672" ca="1" si="579">M579*0.5*(TANH(M$589*($D672/M$594-1))+1)</f>
        <v>2.4666394972905228E-36</v>
      </c>
      <c r="N672" s="18">
        <f t="shared" ca="1" si="579"/>
        <v>4.9944549428563691E-43</v>
      </c>
      <c r="O672" s="18">
        <f t="shared" ca="1" si="579"/>
        <v>7.3997779743531717E-44</v>
      </c>
      <c r="P672" s="18">
        <f t="shared" ca="1" si="579"/>
        <v>8.3984539811747164E-43</v>
      </c>
      <c r="Q672" s="18">
        <f t="shared" ca="1" si="579"/>
        <v>1.0765784991501713E-43</v>
      </c>
      <c r="R672" s="18">
        <f t="shared" ca="1" si="579"/>
        <v>7.3392796994983994E-43</v>
      </c>
      <c r="S672" s="18">
        <f t="shared" ca="1" si="579"/>
        <v>1.3440094157784992E-44</v>
      </c>
      <c r="T672" s="18">
        <f t="shared" ca="1" si="579"/>
        <v>1.1843414305076368E-43</v>
      </c>
      <c r="U672" s="18">
        <f t="shared" ca="1" si="579"/>
        <v>7.3130268341554101E-45</v>
      </c>
      <c r="V672" s="18">
        <f t="shared" ca="1" si="579"/>
        <v>1.7861336643526264E-44</v>
      </c>
      <c r="W672" s="18">
        <f t="shared" ca="1" si="579"/>
        <v>7.4422867100124366E-45</v>
      </c>
      <c r="X672" s="18">
        <f t="shared" ca="1" si="579"/>
        <v>6.1863793235354957E-51</v>
      </c>
      <c r="Y672" s="18">
        <f t="shared" ca="1" si="579"/>
        <v>5.1053966607756414E-52</v>
      </c>
      <c r="Z672" s="18">
        <f t="shared" ca="1" si="579"/>
        <v>1.5246255984982854E-51</v>
      </c>
      <c r="AA672" s="18">
        <f t="shared" ca="1" si="579"/>
        <v>9.5030546961732853E-52</v>
      </c>
      <c r="AB672" s="18">
        <f t="shared" ca="1" si="579"/>
        <v>2.3288109723264264E-51</v>
      </c>
      <c r="AC672" s="18">
        <f t="shared" ca="1" si="579"/>
        <v>3.2262811362207801E-51</v>
      </c>
      <c r="AD672" s="18">
        <f t="shared" ca="1" si="579"/>
        <v>5.5163211327780797E-50</v>
      </c>
      <c r="AE672" s="18">
        <f t="shared" ca="1" si="579"/>
        <v>5.7413126948809208E-52</v>
      </c>
      <c r="AF672" s="18">
        <f t="shared" ca="1" si="579"/>
        <v>2.8578785852706201E-51</v>
      </c>
    </row>
    <row r="673" spans="4:32" x14ac:dyDescent="0.15">
      <c r="D673" s="18">
        <f t="shared" si="569"/>
        <v>357170</v>
      </c>
      <c r="E673" s="18">
        <f ca="1">E580*0.5*(TANH(E$589*($D673/E$594-1))+1)+Secondary!F98*0.5*(TANH(E$590*(1-$D673/E$595))+1)</f>
        <v>1.0084606034160838E-14</v>
      </c>
      <c r="F673" s="18">
        <f ca="1">F580*0.5*(TANH(F$589*($D673/F$594-1))+1)+Secondary!G98*0.5*(TANH(F$590*(1-$D673/F$595))+1)</f>
        <v>4.5861623860593384E-21</v>
      </c>
      <c r="G673" s="18">
        <f ca="1">G580*0.5*(TANH(G$589*($D673/G$594-1))+1)+Secondary!H98*0.5*(TANH(G$590*(1-$D673/G$595))+1)</f>
        <v>1.9900737726499254E-30</v>
      </c>
      <c r="H673" s="18">
        <f ca="1">H580*0.5*(TANH(H$589*($D673/H$594-1))+1)+Secondary!I98*0.5*(TANH(H$590*(1-$D673/H$595))+1)</f>
        <v>4.0784199102027067E-31</v>
      </c>
      <c r="I673" s="18">
        <f ca="1">I580*0.5*(TANH(I$589*($D673/I$594-1))+1)+Secondary!J98*0.5*(TANH(I$590*(1-$D673/I$595))+1)</f>
        <v>2.1398901109651288E-30</v>
      </c>
      <c r="J673" s="18">
        <f ca="1">J580*0.5*(TANH(J$589*($D673/J$594-1))+1)+Secondary!K98*0.5*(TANH(J$590*(1-$D673/J$595))+1)</f>
        <v>7.2108658032194412E-35</v>
      </c>
      <c r="K673" s="18">
        <f ca="1">K580*0.5*(TANH(K$589*($D673/K$594-1))+1)+Secondary!L98*0.5*(TANH(K$590*(1-$D673/K$595))+1)</f>
        <v>1.0765618936336265E-35</v>
      </c>
      <c r="L673" s="18">
        <f ca="1">L580*0.5*(TANH(L$589*($D673/L$594-1))+1)+Secondary!M98*0.5*(TANH(L$590*(1-$D673/L$595))+1)</f>
        <v>8.8906950095401898E-35</v>
      </c>
      <c r="M673" s="18">
        <f t="shared" ref="M673:AF673" ca="1" si="580">M580*0.5*(TANH(M$589*($D673/M$594-1))+1)</f>
        <v>1.3231005056631323E-36</v>
      </c>
      <c r="N673" s="18">
        <f t="shared" ca="1" si="580"/>
        <v>2.7252163030328791E-43</v>
      </c>
      <c r="O673" s="18">
        <f t="shared" ca="1" si="580"/>
        <v>3.9724243958982737E-44</v>
      </c>
      <c r="P673" s="18">
        <f t="shared" ca="1" si="580"/>
        <v>4.6663217875192345E-43</v>
      </c>
      <c r="Q673" s="18">
        <f t="shared" ca="1" si="580"/>
        <v>5.8983496558189451E-44</v>
      </c>
      <c r="R673" s="18">
        <f t="shared" ca="1" si="580"/>
        <v>4.1331314462017721E-43</v>
      </c>
      <c r="S673" s="18">
        <f t="shared" ca="1" si="580"/>
        <v>7.210681217929329E-45</v>
      </c>
      <c r="T673" s="18">
        <f t="shared" ca="1" si="580"/>
        <v>6.6293892381330206E-44</v>
      </c>
      <c r="U673" s="18">
        <f t="shared" ca="1" si="580"/>
        <v>3.8515771522025593E-45</v>
      </c>
      <c r="V673" s="18">
        <f t="shared" ca="1" si="580"/>
        <v>9.5406676355614491E-45</v>
      </c>
      <c r="W673" s="18">
        <f t="shared" ca="1" si="580"/>
        <v>3.898266933198145E-45</v>
      </c>
      <c r="X673" s="18">
        <f t="shared" ca="1" si="580"/>
        <v>3.4510227978396917E-51</v>
      </c>
      <c r="Y673" s="18">
        <f t="shared" ca="1" si="580"/>
        <v>2.7273353976492796E-52</v>
      </c>
      <c r="Z673" s="18">
        <f t="shared" ca="1" si="580"/>
        <v>8.1216571193925617E-52</v>
      </c>
      <c r="AA673" s="18">
        <f t="shared" ca="1" si="580"/>
        <v>5.1231570821768855E-52</v>
      </c>
      <c r="AB673" s="18">
        <f t="shared" ca="1" si="580"/>
        <v>1.273086571588364E-51</v>
      </c>
      <c r="AC673" s="18">
        <f t="shared" ca="1" si="580"/>
        <v>1.8222850892798551E-51</v>
      </c>
      <c r="AD673" s="18">
        <f t="shared" ca="1" si="580"/>
        <v>3.1979103718651001E-50</v>
      </c>
      <c r="AE673" s="18">
        <f t="shared" ca="1" si="580"/>
        <v>3.3323227024016086E-52</v>
      </c>
      <c r="AF673" s="18">
        <f t="shared" ca="1" si="580"/>
        <v>1.6653277993477235E-51</v>
      </c>
    </row>
    <row r="674" spans="4:32" x14ac:dyDescent="0.15">
      <c r="D674" s="18">
        <f t="shared" si="569"/>
        <v>449640</v>
      </c>
      <c r="E674" s="18">
        <f ca="1">E581*0.5*(TANH(E$589*($D674/E$594-1))+1)+Secondary!F99*0.5*(TANH(E$590*(1-$D674/E$595))+1)</f>
        <v>5.4096570192694108E-15</v>
      </c>
      <c r="F674" s="18">
        <f ca="1">F581*0.5*(TANH(F$589*($D674/F$594-1))+1)+Secondary!G99*0.5*(TANH(F$590*(1-$D674/F$595))+1)</f>
        <v>2.4408061267570245E-21</v>
      </c>
      <c r="G674" s="18">
        <f ca="1">G581*0.5*(TANH(G$589*($D674/G$594-1))+1)+Secondary!H99*0.5*(TANH(G$590*(1-$D674/G$595))+1)</f>
        <v>1.0483243341375938E-30</v>
      </c>
      <c r="H674" s="18">
        <f ca="1">H581*0.5*(TANH(H$589*($D674/H$594-1))+1)+Secondary!I99*0.5*(TANH(H$590*(1-$D674/H$595))+1)</f>
        <v>2.043787207150803E-31</v>
      </c>
      <c r="I674" s="18">
        <f ca="1">I581*0.5*(TANH(I$589*($D674/I$594-1))+1)+Secondary!J99*0.5*(TANH(I$590*(1-$D674/I$595))+1)</f>
        <v>1.0970225547783503E-30</v>
      </c>
      <c r="J674" s="18">
        <f ca="1">J581*0.5*(TANH(J$589*($D674/J$594-1))+1)+Secondary!K99*0.5*(TANH(J$590*(1-$D674/J$595))+1)</f>
        <v>3.8801707092579521E-35</v>
      </c>
      <c r="K674" s="18">
        <f ca="1">K581*0.5*(TANH(K$589*($D674/K$594-1))+1)+Secondary!L99*0.5*(TANH(K$590*(1-$D674/K$595))+1)</f>
        <v>5.6386923406561887E-36</v>
      </c>
      <c r="L674" s="18">
        <f ca="1">L581*0.5*(TANH(L$589*($D674/L$594-1))+1)+Secondary!M99*0.5*(TANH(L$590*(1-$D674/L$595))+1)</f>
        <v>4.8693469626344833E-35</v>
      </c>
      <c r="M674" s="18">
        <f t="shared" ref="M674:AF674" ca="1" si="581">M581*0.5*(TANH(M$589*($D674/M$594-1))+1)</f>
        <v>7.0625028880576181E-37</v>
      </c>
      <c r="N674" s="18">
        <f t="shared" ca="1" si="581"/>
        <v>1.4789034142460159E-43</v>
      </c>
      <c r="O674" s="18">
        <f t="shared" ca="1" si="581"/>
        <v>2.1201032521383361E-44</v>
      </c>
      <c r="P674" s="18">
        <f t="shared" ca="1" si="581"/>
        <v>2.5766444607555478E-43</v>
      </c>
      <c r="Q674" s="18">
        <f t="shared" ca="1" si="581"/>
        <v>3.2104064157333164E-44</v>
      </c>
      <c r="R674" s="18">
        <f t="shared" ca="1" si="581"/>
        <v>2.3114926297915323E-43</v>
      </c>
      <c r="S674" s="18">
        <f t="shared" ca="1" si="581"/>
        <v>3.8387922708169632E-45</v>
      </c>
      <c r="T674" s="18">
        <f t="shared" ca="1" si="581"/>
        <v>3.6817001808236143E-44</v>
      </c>
      <c r="U674" s="18">
        <f t="shared" ca="1" si="581"/>
        <v>2.0105314889106464E-45</v>
      </c>
      <c r="V674" s="18">
        <f t="shared" ca="1" si="581"/>
        <v>5.0527845630892935E-45</v>
      </c>
      <c r="W674" s="18">
        <f t="shared" ca="1" si="581"/>
        <v>2.0217435811835836E-45</v>
      </c>
      <c r="X674" s="18">
        <f t="shared" ca="1" si="581"/>
        <v>1.9067284037754119E-51</v>
      </c>
      <c r="Y674" s="18">
        <f t="shared" ca="1" si="581"/>
        <v>1.4423086086128305E-52</v>
      </c>
      <c r="Z674" s="18">
        <f t="shared" ca="1" si="581"/>
        <v>4.2816298336845407E-52</v>
      </c>
      <c r="AA674" s="18">
        <f t="shared" ca="1" si="581"/>
        <v>2.7331948136757096E-52</v>
      </c>
      <c r="AB674" s="18">
        <f t="shared" ca="1" si="581"/>
        <v>6.8845570077457198E-52</v>
      </c>
      <c r="AC674" s="18">
        <f t="shared" ca="1" si="581"/>
        <v>1.0185373693359688E-51</v>
      </c>
      <c r="AD674" s="18">
        <f t="shared" ca="1" si="581"/>
        <v>1.8344273572041309E-50</v>
      </c>
      <c r="AE674" s="18">
        <f t="shared" ca="1" si="581"/>
        <v>1.9134594085732587E-52</v>
      </c>
      <c r="AF674" s="18">
        <f t="shared" ca="1" si="581"/>
        <v>9.5944557219658914E-52</v>
      </c>
    </row>
    <row r="675" spans="4:32" x14ac:dyDescent="0.15">
      <c r="D675" s="18">
        <f t="shared" si="569"/>
        <v>566070</v>
      </c>
      <c r="E675" s="18">
        <f ca="1">E582*0.5*(TANH(E$589*($D675/E$594-1))+1)+Secondary!F100*0.5*(TANH(E$590*(1-$D675/E$595))+1)</f>
        <v>2.8970476956557004E-15</v>
      </c>
      <c r="F675" s="18">
        <f ca="1">F582*0.5*(TANH(F$589*($D675/F$594-1))+1)+Secondary!G100*0.5*(TANH(F$590*(1-$D675/F$595))+1)</f>
        <v>1.2971153848075625E-21</v>
      </c>
      <c r="G675" s="18">
        <f ca="1">G582*0.5*(TANH(G$589*($D675/G$594-1))+1)+Secondary!H100*0.5*(TANH(G$590*(1-$D675/G$595))+1)</f>
        <v>5.5129157848571276E-31</v>
      </c>
      <c r="H675" s="18">
        <f ca="1">H582*0.5*(TANH(H$589*($D675/H$594-1))+1)+Secondary!I100*0.5*(TANH(H$590*(1-$D675/H$595))+1)</f>
        <v>1.0218492931230217E-31</v>
      </c>
      <c r="I675" s="18">
        <f ca="1">I582*0.5*(TANH(I$589*($D675/I$594-1))+1)+Secondary!J100*0.5*(TANH(I$590*(1-$D675/I$595))+1)</f>
        <v>5.6090001076158727E-31</v>
      </c>
      <c r="J675" s="18">
        <f ca="1">J582*0.5*(TANH(J$589*($D675/J$594-1))+1)+Secondary!K100*0.5*(TANH(J$590*(1-$D675/J$595))+1)</f>
        <v>2.0814816637930329E-35</v>
      </c>
      <c r="K675" s="18">
        <f ca="1">K582*0.5*(TANH(K$589*($D675/K$594-1))+1)+Secondary!L100*0.5*(TANH(K$590*(1-$D675/K$595))+1)</f>
        <v>2.942649451557138E-36</v>
      </c>
      <c r="L675" s="18">
        <f ca="1">L582*0.5*(TANH(L$589*($D675/L$594-1))+1)+Secondary!M100*0.5*(TANH(L$590*(1-$D675/L$595))+1)</f>
        <v>2.6568159502988896E-35</v>
      </c>
      <c r="M675" s="18">
        <f t="shared" ref="M675:AF675" ca="1" si="582">M582*0.5*(TANH(M$589*($D675/M$594-1))+1)</f>
        <v>3.7542579251686169E-37</v>
      </c>
      <c r="N675" s="18">
        <f t="shared" ca="1" si="582"/>
        <v>7.9886398271799193E-44</v>
      </c>
      <c r="O675" s="18">
        <f t="shared" ca="1" si="582"/>
        <v>1.1259228949566519E-44</v>
      </c>
      <c r="P675" s="18">
        <f t="shared" ca="1" si="582"/>
        <v>1.415311037508087E-43</v>
      </c>
      <c r="Q675" s="18">
        <f t="shared" ca="1" si="582"/>
        <v>1.7376962966789649E-44</v>
      </c>
      <c r="R675" s="18">
        <f t="shared" ca="1" si="582"/>
        <v>1.285162357641623E-43</v>
      </c>
      <c r="S675" s="18">
        <f t="shared" ca="1" si="582"/>
        <v>2.0303392148022963E-45</v>
      </c>
      <c r="T675" s="18">
        <f t="shared" ca="1" si="582"/>
        <v>2.0311102770737173E-44</v>
      </c>
      <c r="U675" s="18">
        <f t="shared" ca="1" si="582"/>
        <v>1.0416178165648746E-45</v>
      </c>
      <c r="V675" s="18">
        <f t="shared" ca="1" si="582"/>
        <v>2.6566683928898034E-45</v>
      </c>
      <c r="W675" s="18">
        <f t="shared" ca="1" si="582"/>
        <v>1.0397490096129178E-45</v>
      </c>
      <c r="X675" s="18">
        <f t="shared" ca="1" si="582"/>
        <v>1.044942791565723E-51</v>
      </c>
      <c r="Y675" s="18">
        <f t="shared" ca="1" si="582"/>
        <v>7.5623338740980237E-53</v>
      </c>
      <c r="Z675" s="18">
        <f t="shared" ca="1" si="582"/>
        <v>2.2373896302207084E-52</v>
      </c>
      <c r="AA675" s="18">
        <f t="shared" ca="1" si="582"/>
        <v>1.4452695566333371E-52</v>
      </c>
      <c r="AB675" s="18">
        <f t="shared" ca="1" si="582"/>
        <v>3.6888959207024393E-52</v>
      </c>
      <c r="AC675" s="18">
        <f t="shared" ca="1" si="582"/>
        <v>5.6424165480393941E-52</v>
      </c>
      <c r="AD675" s="18">
        <f t="shared" ca="1" si="582"/>
        <v>1.0428705442513764E-50</v>
      </c>
      <c r="AE675" s="18">
        <f t="shared" ca="1" si="582"/>
        <v>1.0887143206323827E-52</v>
      </c>
      <c r="AF675" s="18">
        <f t="shared" ca="1" si="582"/>
        <v>5.4743446394575869E-52</v>
      </c>
    </row>
    <row r="676" spans="4:32" x14ac:dyDescent="0.15">
      <c r="D676" s="18">
        <f t="shared" si="569"/>
        <v>712640</v>
      </c>
      <c r="E676" s="18">
        <f ca="1">E583*0.5*(TANH(E$589*($D676/E$594-1))+1)+Secondary!F101*0.5*(TANH(E$590*(1-$D676/E$595))+1)</f>
        <v>1.5495493343674267E-15</v>
      </c>
      <c r="F676" s="18">
        <f ca="1">F583*0.5*(TANH(F$589*($D676/F$594-1))+1)+Secondary!G101*0.5*(TANH(F$590*(1-$D676/F$595))+1)</f>
        <v>6.8858386868529472E-22</v>
      </c>
      <c r="G676" s="18">
        <f ca="1">G583*0.5*(TANH(G$589*($D676/G$594-1))+1)+Secondary!H101*0.5*(TANH(G$590*(1-$D676/G$595))+1)</f>
        <v>2.895459545640497E-31</v>
      </c>
      <c r="H676" s="18">
        <f ca="1">H583*0.5*(TANH(H$589*($D676/H$594-1))+1)+Secondary!I101*0.5*(TANH(H$590*(1-$D676/H$595))+1)</f>
        <v>5.1002029865479842E-32</v>
      </c>
      <c r="I676" s="18">
        <f ca="1">I583*0.5*(TANH(I$589*($D676/I$594-1))+1)+Secondary!J101*0.5*(TANH(I$590*(1-$D676/I$595))+1)</f>
        <v>2.8620034814091429E-31</v>
      </c>
      <c r="J676" s="18">
        <f ca="1">J583*0.5*(TANH(J$589*($D676/J$594-1))+1)+Secondary!K101*0.5*(TANH(J$590*(1-$D676/J$595))+1)</f>
        <v>1.1139118194072001E-35</v>
      </c>
      <c r="K676" s="18">
        <f ca="1">K583*0.5*(TANH(K$589*($D676/K$594-1))+1)+Secondary!L101*0.5*(TANH(K$590*(1-$D676/K$595))+1)</f>
        <v>1.5313062794168005E-36</v>
      </c>
      <c r="L676" s="18">
        <f ca="1">L583*0.5*(TANH(L$589*($D676/L$594-1))+1)+Secondary!M101*0.5*(TANH(L$590*(1-$D676/L$595))+1)</f>
        <v>1.4452908105784927E-35</v>
      </c>
      <c r="M676" s="18">
        <f t="shared" ref="M676:AF676" ca="1" si="583">M583*0.5*(TANH(M$589*($D676/M$594-1))+1)</f>
        <v>1.9891625017529398E-37</v>
      </c>
      <c r="N676" s="18">
        <f t="shared" ca="1" si="583"/>
        <v>4.2993970900099372E-44</v>
      </c>
      <c r="O676" s="18">
        <f t="shared" ca="1" si="583"/>
        <v>5.9559509750123799E-45</v>
      </c>
      <c r="P676" s="18">
        <f t="shared" ca="1" si="583"/>
        <v>7.7415343880658788E-44</v>
      </c>
      <c r="Q676" s="18">
        <f t="shared" ca="1" si="583"/>
        <v>9.363751735318731E-45</v>
      </c>
      <c r="R676" s="18">
        <f t="shared" ca="1" si="583"/>
        <v>7.1117199955310054E-44</v>
      </c>
      <c r="S676" s="18">
        <f t="shared" ca="1" si="583"/>
        <v>1.0682057822379564E-45</v>
      </c>
      <c r="T676" s="18">
        <f t="shared" ca="1" si="583"/>
        <v>1.1144972035638192E-44</v>
      </c>
      <c r="U676" s="18">
        <f t="shared" ca="1" si="583"/>
        <v>5.3635760200997712E-46</v>
      </c>
      <c r="V676" s="18">
        <f t="shared" ca="1" si="583"/>
        <v>1.3886703938989267E-45</v>
      </c>
      <c r="W676" s="18">
        <f t="shared" ca="1" si="583"/>
        <v>5.310840028577019E-46</v>
      </c>
      <c r="X676" s="18">
        <f t="shared" ca="1" si="583"/>
        <v>5.6886473115397548E-52</v>
      </c>
      <c r="Y676" s="18">
        <f t="shared" ca="1" si="583"/>
        <v>3.9374954048458747E-53</v>
      </c>
      <c r="Z676" s="18">
        <f t="shared" ca="1" si="583"/>
        <v>1.1607686765803025E-52</v>
      </c>
      <c r="AA676" s="18">
        <f t="shared" ca="1" si="583"/>
        <v>7.5870828453995253E-53</v>
      </c>
      <c r="AB676" s="18">
        <f t="shared" ca="1" si="583"/>
        <v>1.9617399861435747E-52</v>
      </c>
      <c r="AC676" s="18">
        <f t="shared" ca="1" si="583"/>
        <v>3.1029846333374754E-52</v>
      </c>
      <c r="AD676" s="18">
        <f t="shared" ca="1" si="583"/>
        <v>5.8851092342754316E-51</v>
      </c>
      <c r="AE676" s="18">
        <f t="shared" ca="1" si="583"/>
        <v>6.1481358561287198E-53</v>
      </c>
      <c r="AF676" s="18">
        <f t="shared" ca="1" si="583"/>
        <v>3.0986347605972563E-52</v>
      </c>
    </row>
    <row r="677" spans="4:32" x14ac:dyDescent="0.15">
      <c r="D677" s="18">
        <f t="shared" si="569"/>
        <v>897160</v>
      </c>
      <c r="E677" s="18">
        <f ca="1">E584*0.5*(TANH(E$589*($D677/E$594-1))+1)+Secondary!F102*0.5*(TANH(E$590*(1-$D677/E$595))+1)</f>
        <v>8.2796705572600719E-16</v>
      </c>
      <c r="F677" s="18">
        <f ca="1">F584*0.5*(TANH(F$589*($D677/F$594-1))+1)+Secondary!G102*0.5*(TANH(F$590*(1-$D677/F$595))+1)</f>
        <v>3.6521507349923072E-22</v>
      </c>
      <c r="G677" s="18">
        <f ca="1">G584*0.5*(TANH(G$589*($D677/G$594-1))+1)+Secondary!H102*0.5*(TANH(G$590*(1-$D677/G$595))+1)</f>
        <v>1.5191467635195359E-31</v>
      </c>
      <c r="H677" s="18">
        <f ca="1">H584*0.5*(TANH(H$589*($D677/H$594-1))+1)+Secondary!I102*0.5*(TANH(H$590*(1-$D677/H$595))+1)</f>
        <v>2.541966693799523E-32</v>
      </c>
      <c r="I677" s="18">
        <f ca="1">I584*0.5*(TANH(I$589*($D677/I$594-1))+1)+Secondary!J102*0.5*(TANH(I$590*(1-$D677/I$595))+1)</f>
        <v>1.4578968243647508E-31</v>
      </c>
      <c r="J677" s="18">
        <f ca="1">J584*0.5*(TANH(J$589*($D677/J$594-1))+1)+Secondary!K102*0.5*(TANH(J$590*(1-$D677/J$595))+1)</f>
        <v>5.9493781239215815E-36</v>
      </c>
      <c r="K677" s="18">
        <f ca="1">K584*0.5*(TANH(K$589*($D677/K$594-1))+1)+Secondary!L102*0.5*(TANH(K$590*(1-$D677/K$595))+1)</f>
        <v>7.9500510529587614E-37</v>
      </c>
      <c r="L677" s="18">
        <f ca="1">L584*0.5*(TANH(L$589*($D677/L$594-1))+1)+Secondary!M102*0.5*(TANH(L$590*(1-$D677/L$595))+1)</f>
        <v>7.8430574855801002E-36</v>
      </c>
      <c r="M677" s="18">
        <f t="shared" ref="M677:AF677" ca="1" si="584">M584*0.5*(TANH(M$589*($D677/M$594-1))+1)</f>
        <v>1.0511105281574165E-37</v>
      </c>
      <c r="N677" s="18">
        <f t="shared" ca="1" si="584"/>
        <v>2.3069080612912604E-44</v>
      </c>
      <c r="O677" s="18">
        <f t="shared" ca="1" si="584"/>
        <v>3.1404096033069458E-45</v>
      </c>
      <c r="P677" s="18">
        <f t="shared" ca="1" si="584"/>
        <v>4.2198818674665058E-44</v>
      </c>
      <c r="Q677" s="18">
        <f t="shared" ca="1" si="584"/>
        <v>5.0272713239155166E-45</v>
      </c>
      <c r="R677" s="18">
        <f t="shared" ca="1" si="584"/>
        <v>3.9201212945768204E-44</v>
      </c>
      <c r="S677" s="18">
        <f t="shared" ca="1" si="584"/>
        <v>5.595661485066427E-46</v>
      </c>
      <c r="T677" s="18">
        <f t="shared" ca="1" si="584"/>
        <v>6.0882653696944314E-45</v>
      </c>
      <c r="U677" s="18">
        <f t="shared" ca="1" si="584"/>
        <v>2.747955376985701E-46</v>
      </c>
      <c r="V677" s="18">
        <f t="shared" ca="1" si="584"/>
        <v>7.2237115413546703E-46</v>
      </c>
      <c r="W677" s="18">
        <f t="shared" ca="1" si="584"/>
        <v>2.697365975293552E-46</v>
      </c>
      <c r="X677" s="18">
        <f t="shared" ca="1" si="584"/>
        <v>3.0798993482133165E-52</v>
      </c>
      <c r="Y677" s="18">
        <f t="shared" ca="1" si="584"/>
        <v>2.0383165903478057E-53</v>
      </c>
      <c r="Z677" s="18">
        <f t="shared" ca="1" si="584"/>
        <v>5.9863311244710592E-53</v>
      </c>
      <c r="AA677" s="18">
        <f t="shared" ca="1" si="584"/>
        <v>3.9590664662937923E-53</v>
      </c>
      <c r="AB677" s="18">
        <f t="shared" ca="1" si="584"/>
        <v>1.0367436225839146E-52</v>
      </c>
      <c r="AC677" s="18">
        <f t="shared" ca="1" si="584"/>
        <v>1.6961401494799461E-52</v>
      </c>
      <c r="AD677" s="18">
        <f t="shared" ca="1" si="584"/>
        <v>3.3007659139617905E-51</v>
      </c>
      <c r="AE677" s="18">
        <f t="shared" ca="1" si="584"/>
        <v>3.4502752487863745E-53</v>
      </c>
      <c r="AF677" s="18">
        <f t="shared" ca="1" si="584"/>
        <v>1.7422857075450238E-52</v>
      </c>
    </row>
    <row r="678" spans="4:32" x14ac:dyDescent="0.15">
      <c r="D678" s="18"/>
    </row>
    <row r="679" spans="4:32" x14ac:dyDescent="0.15">
      <c r="D679" s="18" t="s">
        <v>459</v>
      </c>
    </row>
    <row r="680" spans="4:32" x14ac:dyDescent="0.15">
      <c r="D680" s="18">
        <f>D9</f>
        <v>1.1294999999999999E-2</v>
      </c>
      <c r="E680" s="18">
        <f ca="1">E598*DCC!$C63*DCC!E63</f>
        <v>1.8180348697016227E-11</v>
      </c>
      <c r="F680" s="18">
        <f ca="1">F598*DCC!$C63*DCC!F63</f>
        <v>8.0265106671813996E-10</v>
      </c>
      <c r="G680" s="18">
        <f ca="1">G598*DCC!$C63*DCC!G63</f>
        <v>7.8117579569211364E-11</v>
      </c>
      <c r="H680" s="18">
        <f ca="1">H598*DCC!$C63*DCC!H63</f>
        <v>5.9425341631429006E-11</v>
      </c>
      <c r="I680" s="18">
        <f ca="1">I598*DCC!$C63*DCC!I63</f>
        <v>6.5270064249660375E-10</v>
      </c>
      <c r="J680" s="18">
        <f ca="1">J598*DCC!$C63*DCC!J63</f>
        <v>1.1336704128987753E-9</v>
      </c>
      <c r="K680" s="18">
        <f ca="1">K598*DCC!$C63*DCC!K63</f>
        <v>6.3353114706563602E-9</v>
      </c>
      <c r="L680" s="18">
        <f ca="1">L598*DCC!$C63*DCC!L63</f>
        <v>1.6376594040783109E-9</v>
      </c>
      <c r="M680" s="18">
        <f ca="1">M598*DCC!$C63*DCC!M63</f>
        <v>1.5520856842330561E-43</v>
      </c>
      <c r="N680" s="18">
        <f ca="1">N598*DCC!$C63*DCC!N63</f>
        <v>1.8801118184771657E-49</v>
      </c>
      <c r="O680" s="18">
        <f ca="1">O598*DCC!$C63*DCC!O63</f>
        <v>3.1804490617646536E-50</v>
      </c>
      <c r="P680" s="18">
        <f ca="1">P598*DCC!$C63*DCC!P63</f>
        <v>2.528772171618346E-49</v>
      </c>
      <c r="Q680" s="18">
        <f ca="1">Q598*DCC!$C63*DCC!Q63</f>
        <v>3.6401386359382734E-50</v>
      </c>
      <c r="R680" s="18">
        <f ca="1">R598*DCC!$C63*DCC!R63</f>
        <v>1.8627097275060829E-49</v>
      </c>
      <c r="S680" s="18">
        <f ca="1">S598*DCC!$C63*DCC!S63</f>
        <v>3.9002255470138778E-51</v>
      </c>
      <c r="T680" s="18">
        <f ca="1">T598*DCC!$C63*DCC!T63</f>
        <v>2.6188647523669117E-50</v>
      </c>
      <c r="U680" s="18">
        <f ca="1">U598*DCC!$C63*DCC!U63</f>
        <v>1.8162351920989584E-51</v>
      </c>
      <c r="V680" s="18">
        <f ca="1">V598*DCC!$C63*DCC!V63</f>
        <v>5.7510360951439288E-51</v>
      </c>
      <c r="W680" s="18">
        <f ca="1">W598*DCC!$C63*DCC!W63</f>
        <v>1.5810418596216761E-51</v>
      </c>
      <c r="X680" s="18">
        <f ca="1">X598*DCC!$C63*DCC!X63</f>
        <v>3.4119603293465685E-57</v>
      </c>
      <c r="Y680" s="18">
        <f ca="1">Y598*DCC!$C63*DCC!Y63</f>
        <v>3.5205660683358332E-58</v>
      </c>
      <c r="Z680" s="18">
        <f ca="1">Z598*DCC!$C63*DCC!Z63</f>
        <v>1.0005094698459495E-57</v>
      </c>
      <c r="AA680" s="18">
        <f ca="1">AA598*DCC!$C63*DCC!AA63</f>
        <v>6.7472858277242175E-58</v>
      </c>
      <c r="AB680" s="18">
        <f ca="1">AB598*DCC!$C63*DCC!AB63</f>
        <v>1.5497296233635526E-57</v>
      </c>
      <c r="AC680" s="18">
        <f ca="1">AC598*DCC!$C63*DCC!AC63</f>
        <v>2.037758221934767E-57</v>
      </c>
      <c r="AD680" s="18">
        <f ca="1">AD598*DCC!$C63*DCC!AD63</f>
        <v>3.3859157658183881E-56</v>
      </c>
      <c r="AE680" s="18">
        <f ca="1">AE598*DCC!$C63*DCC!AE63</f>
        <v>3.7881338752856737E-58</v>
      </c>
      <c r="AF680" s="18">
        <f ca="1">AF598*DCC!$C63*DCC!AF63</f>
        <v>1.7177130930284247E-57</v>
      </c>
    </row>
    <row r="681" spans="4:32" x14ac:dyDescent="0.15">
      <c r="D681" s="18">
        <f t="shared" ref="D681:D744" si="585">D10</f>
        <v>1.4219000000000001E-2</v>
      </c>
      <c r="E681" s="18">
        <f ca="1">E599*DCC!$C64*DCC!E64</f>
        <v>2.7037607719869075E-11</v>
      </c>
      <c r="F681" s="18">
        <f ca="1">F599*DCC!$C64*DCC!F64</f>
        <v>1.0985551758530497E-9</v>
      </c>
      <c r="G681" s="18">
        <f ca="1">G599*DCC!$C64*DCC!G64</f>
        <v>1.1861545230334265E-10</v>
      </c>
      <c r="H681" s="18">
        <f ca="1">H599*DCC!$C64*DCC!H64</f>
        <v>8.6557668458201469E-11</v>
      </c>
      <c r="I681" s="18">
        <f ca="1">I599*DCC!$C64*DCC!I64</f>
        <v>9.3972211013563304E-10</v>
      </c>
      <c r="J681" s="18">
        <f ca="1">J599*DCC!$C64*DCC!J64</f>
        <v>1.5498917769481781E-9</v>
      </c>
      <c r="K681" s="18">
        <f ca="1">K599*DCC!$C64*DCC!K64</f>
        <v>7.667564345191229E-9</v>
      </c>
      <c r="L681" s="18">
        <f ca="1">L599*DCC!$C64*DCC!L64</f>
        <v>1.9184022857204446E-9</v>
      </c>
      <c r="M681" s="18">
        <f ca="1">M599*DCC!$C64*DCC!M64</f>
        <v>2.5659615472618275E-43</v>
      </c>
      <c r="N681" s="18">
        <f ca="1">N599*DCC!$C64*DCC!N64</f>
        <v>3.0881340831356044E-49</v>
      </c>
      <c r="O681" s="18">
        <f ca="1">O599*DCC!$C64*DCC!O64</f>
        <v>5.2238951290040406E-50</v>
      </c>
      <c r="P681" s="18">
        <f ca="1">P599*DCC!$C64*DCC!P64</f>
        <v>4.1535603595041237E-49</v>
      </c>
      <c r="Q681" s="18">
        <f ca="1">Q599*DCC!$C64*DCC!Q64</f>
        <v>5.9790962975820211E-50</v>
      </c>
      <c r="R681" s="18">
        <f ca="1">R599*DCC!$C64*DCC!R64</f>
        <v>3.0595033965089303E-49</v>
      </c>
      <c r="S681" s="18">
        <f ca="1">S599*DCC!$C64*DCC!S64</f>
        <v>6.4065805746044414E-51</v>
      </c>
      <c r="T681" s="18">
        <f ca="1">T599*DCC!$C64*DCC!T64</f>
        <v>4.3016737288108462E-50</v>
      </c>
      <c r="U681" s="18">
        <f ca="1">U599*DCC!$C64*DCC!U64</f>
        <v>2.9833035676986313E-51</v>
      </c>
      <c r="V681" s="18">
        <f ca="1">V599*DCC!$C64*DCC!V64</f>
        <v>9.4466082138848393E-51</v>
      </c>
      <c r="W681" s="18">
        <f ca="1">W599*DCC!$C64*DCC!W64</f>
        <v>2.5969333119338411E-51</v>
      </c>
      <c r="X681" s="18">
        <f ca="1">X599*DCC!$C64*DCC!X64</f>
        <v>5.5874194308514493E-57</v>
      </c>
      <c r="Y681" s="18">
        <f ca="1">Y599*DCC!$C64*DCC!Y64</f>
        <v>5.7650622704557684E-58</v>
      </c>
      <c r="Z681" s="18">
        <f ca="1">Z599*DCC!$C64*DCC!Z64</f>
        <v>1.6383571211495572E-57</v>
      </c>
      <c r="AA681" s="18">
        <f ca="1">AA599*DCC!$C64*DCC!AA64</f>
        <v>1.1049024085833954E-57</v>
      </c>
      <c r="AB681" s="18">
        <f ca="1">AB599*DCC!$C64*DCC!AB64</f>
        <v>2.5376898729800521E-57</v>
      </c>
      <c r="AC681" s="18">
        <f ca="1">AC599*DCC!$C64*DCC!AC64</f>
        <v>3.3370097101419384E-57</v>
      </c>
      <c r="AD681" s="18">
        <f ca="1">AD599*DCC!$C64*DCC!AD64</f>
        <v>5.5446503995035567E-56</v>
      </c>
      <c r="AE681" s="18">
        <f ca="1">AE599*DCC!$C64*DCC!AE64</f>
        <v>6.2032645832262196E-58</v>
      </c>
      <c r="AF681" s="18">
        <f ca="1">AF599*DCC!$C64*DCC!AF64</f>
        <v>2.8128437786118972E-57</v>
      </c>
    </row>
    <row r="682" spans="4:32" x14ac:dyDescent="0.15">
      <c r="D682" s="18">
        <f t="shared" si="585"/>
        <v>1.7901E-2</v>
      </c>
      <c r="E682" s="18">
        <f ca="1">E600*DCC!$C65*DCC!E65</f>
        <v>4.0276807076238614E-11</v>
      </c>
      <c r="F682" s="18">
        <f ca="1">F600*DCC!$C65*DCC!F65</f>
        <v>1.5295912774307179E-9</v>
      </c>
      <c r="G682" s="18">
        <f ca="1">G600*DCC!$C65*DCC!G65</f>
        <v>1.8010539453031573E-10</v>
      </c>
      <c r="H682" s="18">
        <f ca="1">H600*DCC!$C65*DCC!H65</f>
        <v>1.2592774148355333E-10</v>
      </c>
      <c r="I682" s="18">
        <f ca="1">I600*DCC!$C65*DCC!I65</f>
        <v>1.342662460703641E-9</v>
      </c>
      <c r="J682" s="18">
        <f ca="1">J600*DCC!$C65*DCC!J65</f>
        <v>2.112806814402737E-9</v>
      </c>
      <c r="K682" s="18">
        <f ca="1">K600*DCC!$C65*DCC!K65</f>
        <v>9.2003818067624089E-9</v>
      </c>
      <c r="L682" s="18">
        <f ca="1">L600*DCC!$C65*DCC!L65</f>
        <v>2.2046845340430537E-9</v>
      </c>
      <c r="M682" s="18">
        <f ca="1">M600*DCC!$C65*DCC!M65</f>
        <v>4.2890495512214607E-43</v>
      </c>
      <c r="N682" s="18">
        <f ca="1">N600*DCC!$C65*DCC!N65</f>
        <v>5.1196989416335322E-49</v>
      </c>
      <c r="O682" s="18">
        <f ca="1">O600*DCC!$C65*DCC!O65</f>
        <v>8.6609585872272942E-50</v>
      </c>
      <c r="P682" s="18">
        <f ca="1">P600*DCC!$C65*DCC!P65</f>
        <v>6.8861183531569868E-49</v>
      </c>
      <c r="Q682" s="18">
        <f ca="1">Q600*DCC!$C65*DCC!Q65</f>
        <v>9.9130807470972541E-50</v>
      </c>
      <c r="R682" s="18">
        <f ca="1">R600*DCC!$C65*DCC!R65</f>
        <v>5.0723468706698994E-49</v>
      </c>
      <c r="S682" s="18">
        <f ca="1">S600*DCC!$C65*DCC!S65</f>
        <v>1.0621176854946921E-50</v>
      </c>
      <c r="T682" s="18">
        <f ca="1">T600*DCC!$C65*DCC!T65</f>
        <v>7.1315248848533823E-50</v>
      </c>
      <c r="U682" s="18">
        <f ca="1">U600*DCC!$C65*DCC!U65</f>
        <v>4.9460433833828371E-51</v>
      </c>
      <c r="V682" s="18">
        <f ca="1">V600*DCC!$C65*DCC!V65</f>
        <v>1.5660853296468678E-50</v>
      </c>
      <c r="W682" s="18">
        <f ca="1">W600*DCC!$C65*DCC!W65</f>
        <v>4.305499124764203E-51</v>
      </c>
      <c r="X682" s="18">
        <f ca="1">X600*DCC!$C65*DCC!X65</f>
        <v>9.2275293618505737E-57</v>
      </c>
      <c r="Y682" s="18">
        <f ca="1">Y600*DCC!$C65*DCC!Y65</f>
        <v>9.5213035918005714E-58</v>
      </c>
      <c r="Z682" s="18">
        <f ca="1">Z600*DCC!$C65*DCC!Z65</f>
        <v>2.7058316720901561E-57</v>
      </c>
      <c r="AA682" s="18">
        <f ca="1">AA600*DCC!$C65*DCC!AA65</f>
        <v>1.8248021099715879E-57</v>
      </c>
      <c r="AB682" s="18">
        <f ca="1">AB600*DCC!$C65*DCC!AB65</f>
        <v>4.1911446811123403E-57</v>
      </c>
      <c r="AC682" s="18">
        <f ca="1">AC600*DCC!$C65*DCC!AC65</f>
        <v>5.5111443116583075E-57</v>
      </c>
      <c r="AD682" s="18">
        <f ca="1">AD600*DCC!$C65*DCC!AD65</f>
        <v>9.1573519537407278E-56</v>
      </c>
      <c r="AE682" s="18">
        <f ca="1">AE600*DCC!$C65*DCC!AE65</f>
        <v>1.0244672777214975E-57</v>
      </c>
      <c r="AF682" s="18">
        <f ca="1">AF600*DCC!$C65*DCC!AF65</f>
        <v>4.6454030343380569E-57</v>
      </c>
    </row>
    <row r="683" spans="4:32" x14ac:dyDescent="0.15">
      <c r="D683" s="18">
        <f t="shared" si="585"/>
        <v>2.2536E-2</v>
      </c>
      <c r="E683" s="18">
        <f ca="1">E601*DCC!$C66*DCC!E66</f>
        <v>6.012397468180419E-11</v>
      </c>
      <c r="F683" s="18">
        <f ca="1">F601*DCC!$C66*DCC!F66</f>
        <v>2.1673732122569447E-9</v>
      </c>
      <c r="G683" s="18">
        <f ca="1">G601*DCC!$C66*DCC!G66</f>
        <v>2.7348078989419468E-10</v>
      </c>
      <c r="H683" s="18">
        <f ca="1">H601*DCC!$C66*DCC!H66</f>
        <v>1.8296503533345483E-10</v>
      </c>
      <c r="I683" s="18">
        <f ca="1">I601*DCC!$C66*DCC!I66</f>
        <v>1.8994097253731189E-9</v>
      </c>
      <c r="J683" s="18">
        <f ca="1">J601*DCC!$C66*DCC!J66</f>
        <v>2.868587916167241E-9</v>
      </c>
      <c r="K683" s="18">
        <f ca="1">K601*DCC!$C66*DCC!K66</f>
        <v>1.0900896896119831E-8</v>
      </c>
      <c r="L683" s="18">
        <f ca="1">L601*DCC!$C66*DCC!L66</f>
        <v>2.4688481430336826E-9</v>
      </c>
      <c r="M683" s="18">
        <f ca="1">M601*DCC!$C66*DCC!M66</f>
        <v>7.2680395596890782E-43</v>
      </c>
      <c r="N683" s="18">
        <f ca="1">N601*DCC!$C66*DCC!N66</f>
        <v>8.58722185542517E-49</v>
      </c>
      <c r="O683" s="18">
        <f ca="1">O601*DCC!$C66*DCC!O66</f>
        <v>1.4526589502129566E-49</v>
      </c>
      <c r="P683" s="18">
        <f ca="1">P601*DCC!$C66*DCC!P66</f>
        <v>1.1549903468503786E-48</v>
      </c>
      <c r="Q683" s="18">
        <f ca="1">Q601*DCC!$C66*DCC!Q66</f>
        <v>1.6626621939815198E-49</v>
      </c>
      <c r="R683" s="18">
        <f ca="1">R601*DCC!$C66*DCC!R66</f>
        <v>8.5080335794576354E-49</v>
      </c>
      <c r="S683" s="18">
        <f ca="1">S601*DCC!$C66*DCC!S66</f>
        <v>1.7814198866118555E-50</v>
      </c>
      <c r="T683" s="18">
        <f ca="1">T601*DCC!$C66*DCC!T66</f>
        <v>1.196198802167263E-49</v>
      </c>
      <c r="U683" s="18">
        <f ca="1">U601*DCC!$C66*DCC!U66</f>
        <v>8.2957421302515556E-51</v>
      </c>
      <c r="V683" s="18">
        <f ca="1">V601*DCC!$C66*DCC!V66</f>
        <v>2.6268360221608145E-50</v>
      </c>
      <c r="W683" s="18">
        <f ca="1">W601*DCC!$C66*DCC!W66</f>
        <v>7.2215972381931862E-51</v>
      </c>
      <c r="X683" s="18">
        <f ca="1">X601*DCC!$C66*DCC!X66</f>
        <v>1.5403044624607047E-56</v>
      </c>
      <c r="Y683" s="18">
        <f ca="1">Y601*DCC!$C66*DCC!Y66</f>
        <v>1.5892998174157208E-57</v>
      </c>
      <c r="Z683" s="18">
        <f ca="1">Z601*DCC!$C66*DCC!Z66</f>
        <v>4.5165721460688717E-57</v>
      </c>
      <c r="AA683" s="18">
        <f ca="1">AA601*DCC!$C66*DCC!AA66</f>
        <v>3.0459728077587928E-57</v>
      </c>
      <c r="AB683" s="18">
        <f ca="1">AB601*DCC!$C66*DCC!AB66</f>
        <v>6.9958274252792428E-57</v>
      </c>
      <c r="AC683" s="18">
        <f ca="1">AC601*DCC!$C66*DCC!AC66</f>
        <v>9.1992712963403998E-57</v>
      </c>
      <c r="AD683" s="18">
        <f ca="1">AD601*DCC!$C66*DCC!AD66</f>
        <v>1.5285331125878039E-55</v>
      </c>
      <c r="AE683" s="18">
        <f ca="1">AE601*DCC!$C66*DCC!AE66</f>
        <v>1.7100583976654362E-57</v>
      </c>
      <c r="AF683" s="18">
        <f ca="1">AF601*DCC!$C66*DCC!AF66</f>
        <v>7.7541866425716542E-57</v>
      </c>
    </row>
    <row r="684" spans="4:32" x14ac:dyDescent="0.15">
      <c r="D684" s="18">
        <f t="shared" si="585"/>
        <v>2.8371E-2</v>
      </c>
      <c r="E684" s="18">
        <f ca="1">E602*DCC!$C67*DCC!E67</f>
        <v>8.9991499335237003E-11</v>
      </c>
      <c r="F684" s="18">
        <f ca="1">F602*DCC!$C67*DCC!F67</f>
        <v>3.1239466083634734E-9</v>
      </c>
      <c r="G684" s="18">
        <f ca="1">G602*DCC!$C67*DCC!G67</f>
        <v>4.1524679621847869E-10</v>
      </c>
      <c r="H684" s="18">
        <f ca="1">H602*DCC!$C67*DCC!H67</f>
        <v>2.6547464987376055E-10</v>
      </c>
      <c r="I684" s="18">
        <f ca="1">I602*DCC!$C67*DCC!I67</f>
        <v>2.6532079463343383E-9</v>
      </c>
      <c r="J684" s="18">
        <f ca="1">J602*DCC!$C67*DCC!J67</f>
        <v>3.872813082791783E-9</v>
      </c>
      <c r="K684" s="18">
        <f ca="1">K602*DCC!$C67*DCC!K67</f>
        <v>1.2683272430866078E-8</v>
      </c>
      <c r="L684" s="18">
        <f ca="1">L602*DCC!$C67*DCC!L67</f>
        <v>2.6740169769435023E-9</v>
      </c>
      <c r="M684" s="18">
        <f ca="1">M602*DCC!$C67*DCC!M67</f>
        <v>1.2531884180612856E-42</v>
      </c>
      <c r="N684" s="18">
        <f ca="1">N602*DCC!$C67*DCC!N67</f>
        <v>1.4615835482150673E-48</v>
      </c>
      <c r="O684" s="18">
        <f ca="1">O602*DCC!$C67*DCC!O67</f>
        <v>2.4725340291013858E-49</v>
      </c>
      <c r="P684" s="18">
        <f ca="1">P602*DCC!$C67*DCC!P67</f>
        <v>1.9658787083597025E-48</v>
      </c>
      <c r="Q684" s="18">
        <f ca="1">Q602*DCC!$C67*DCC!Q67</f>
        <v>2.8299058872045403E-49</v>
      </c>
      <c r="R684" s="18">
        <f ca="1">R602*DCC!$C67*DCC!R67</f>
        <v>1.4480825785238318E-48</v>
      </c>
      <c r="S684" s="18">
        <f ca="1">S602*DCC!$C67*DCC!S67</f>
        <v>3.0320780602784059E-50</v>
      </c>
      <c r="T684" s="18">
        <f ca="1">T602*DCC!$C67*DCC!T67</f>
        <v>2.0358960627281655E-49</v>
      </c>
      <c r="U684" s="18">
        <f ca="1">U602*DCC!$C67*DCC!U67</f>
        <v>1.411983848481281E-50</v>
      </c>
      <c r="V684" s="18">
        <f ca="1">V602*DCC!$C67*DCC!V67</f>
        <v>4.4708906144755482E-50</v>
      </c>
      <c r="W684" s="18">
        <f ca="1">W602*DCC!$C67*DCC!W67</f>
        <v>1.2290988304054606E-50</v>
      </c>
      <c r="X684" s="18">
        <f ca="1">X602*DCC!$C67*DCC!X67</f>
        <v>2.6057243750863495E-56</v>
      </c>
      <c r="Y684" s="18">
        <f ca="1">Y602*DCC!$C67*DCC!Y67</f>
        <v>2.6886201875384293E-57</v>
      </c>
      <c r="Z684" s="18">
        <f ca="1">Z602*DCC!$C67*DCC!Z67</f>
        <v>7.6407078201397791E-57</v>
      </c>
      <c r="AA684" s="18">
        <f ca="1">AA602*DCC!$C67*DCC!AA67</f>
        <v>5.1529028733629065E-57</v>
      </c>
      <c r="AB684" s="18">
        <f ca="1">AB602*DCC!$C67*DCC!AB67</f>
        <v>1.1834984665609051E-56</v>
      </c>
      <c r="AC684" s="18">
        <f ca="1">AC602*DCC!$C67*DCC!AC67</f>
        <v>1.5562532349492549E-56</v>
      </c>
      <c r="AD684" s="18">
        <f ca="1">AD602*DCC!$C67*DCC!AD67</f>
        <v>2.5858248836445594E-55</v>
      </c>
      <c r="AE684" s="18">
        <f ca="1">AE602*DCC!$C67*DCC!AE67</f>
        <v>2.8929342566585465E-57</v>
      </c>
      <c r="AF684" s="18">
        <f ca="1">AF602*DCC!$C67*DCC!AF67</f>
        <v>1.3117886641435931E-56</v>
      </c>
    </row>
    <row r="685" spans="4:32" x14ac:dyDescent="0.15">
      <c r="D685" s="18">
        <f t="shared" si="585"/>
        <v>3.5716999999999999E-2</v>
      </c>
      <c r="E685" s="18">
        <f ca="1">E603*DCC!$C68*DCC!E68</f>
        <v>1.3516114212382511E-10</v>
      </c>
      <c r="F685" s="18">
        <f ca="1">F603*DCC!$C68*DCC!F68</f>
        <v>4.576593436156683E-9</v>
      </c>
      <c r="G685" s="18">
        <f ca="1">G603*DCC!$C68*DCC!G68</f>
        <v>6.3051783614116564E-10</v>
      </c>
      <c r="H685" s="18">
        <f ca="1">H603*DCC!$C68*DCC!H68</f>
        <v>3.8466024886269916E-10</v>
      </c>
      <c r="I685" s="18">
        <f ca="1">I603*DCC!$C68*DCC!I68</f>
        <v>3.6486020384928616E-9</v>
      </c>
      <c r="J685" s="18">
        <f ca="1">J603*DCC!$C68*DCC!J68</f>
        <v>5.1894092622644406E-9</v>
      </c>
      <c r="K685" s="18">
        <f ca="1">K603*DCC!$C68*DCC!K68</f>
        <v>1.4395905528761422E-8</v>
      </c>
      <c r="L685" s="18">
        <f ca="1">L603*DCC!$C68*DCC!L68</f>
        <v>2.7825004003961653E-9</v>
      </c>
      <c r="M685" s="18">
        <f ca="1">M603*DCC!$C68*DCC!M68</f>
        <v>2.2083793163469447E-42</v>
      </c>
      <c r="N685" s="18">
        <f ca="1">N603*DCC!$C68*DCC!N68</f>
        <v>2.5341374944189518E-48</v>
      </c>
      <c r="O685" s="18">
        <f ca="1">O603*DCC!$C68*DCC!O68</f>
        <v>4.2868174538778128E-49</v>
      </c>
      <c r="P685" s="18">
        <f ca="1">P603*DCC!$C68*DCC!P68</f>
        <v>3.4084649322638986E-48</v>
      </c>
      <c r="Q685" s="18">
        <f ca="1">Q603*DCC!$C68*DCC!Q68</f>
        <v>4.9065804107105652E-49</v>
      </c>
      <c r="R685" s="18">
        <f ca="1">R603*DCC!$C68*DCC!R68</f>
        <v>2.5106142242069227E-48</v>
      </c>
      <c r="S685" s="18">
        <f ca="1">S603*DCC!$C68*DCC!S68</f>
        <v>5.2569363853928911E-50</v>
      </c>
      <c r="T685" s="18">
        <f ca="1">T603*DCC!$C68*DCC!T68</f>
        <v>3.5299062853375725E-49</v>
      </c>
      <c r="U685" s="18">
        <f ca="1">U603*DCC!$C68*DCC!U68</f>
        <v>2.4480942949613969E-50</v>
      </c>
      <c r="V685" s="18">
        <f ca="1">V603*DCC!$C68*DCC!V68</f>
        <v>7.7516477516046858E-50</v>
      </c>
      <c r="W685" s="18">
        <f ca="1">W603*DCC!$C68*DCC!W68</f>
        <v>2.1310540456951122E-50</v>
      </c>
      <c r="X685" s="18">
        <f ca="1">X603*DCC!$C68*DCC!X68</f>
        <v>4.4833828370411479E-56</v>
      </c>
      <c r="Y685" s="18">
        <f ca="1">Y603*DCC!$C68*DCC!Y68</f>
        <v>4.6260255296628046E-57</v>
      </c>
      <c r="Z685" s="18">
        <f ca="1">Z603*DCC!$C68*DCC!Z68</f>
        <v>1.3146536119844097E-56</v>
      </c>
      <c r="AA685" s="18">
        <f ca="1">AA603*DCC!$C68*DCC!AA68</f>
        <v>8.8660229778436651E-57</v>
      </c>
      <c r="AB685" s="18">
        <f ca="1">AB603*DCC!$C68*DCC!AB68</f>
        <v>2.036309941948369E-56</v>
      </c>
      <c r="AC685" s="18">
        <f ca="1">AC603*DCC!$C68*DCC!AC68</f>
        <v>2.6776526556071823E-56</v>
      </c>
      <c r="AD685" s="18">
        <f ca="1">AD603*DCC!$C68*DCC!AD68</f>
        <v>4.4491346621388127E-55</v>
      </c>
      <c r="AE685" s="18">
        <f ca="1">AE603*DCC!$C68*DCC!AE68</f>
        <v>4.9774855161851135E-57</v>
      </c>
      <c r="AF685" s="18">
        <f ca="1">AF603*DCC!$C68*DCC!AF68</f>
        <v>2.2570195211649287E-56</v>
      </c>
    </row>
    <row r="686" spans="4:32" x14ac:dyDescent="0.15">
      <c r="D686" s="18">
        <f t="shared" si="585"/>
        <v>4.4964999999999998E-2</v>
      </c>
      <c r="E686" s="18">
        <f ca="1">E604*DCC!$C69*DCC!E69</f>
        <v>2.0390435065650821E-10</v>
      </c>
      <c r="F686" s="18">
        <f ca="1">F604*DCC!$C69*DCC!F69</f>
        <v>6.8052634347118287E-9</v>
      </c>
      <c r="G686" s="18">
        <f ca="1">G604*DCC!$C69*DCC!G69</f>
        <v>9.5733715655667447E-10</v>
      </c>
      <c r="H686" s="18">
        <f ca="1">H604*DCC!$C69*DCC!H69</f>
        <v>5.5654772671352057E-10</v>
      </c>
      <c r="I686" s="18">
        <f ca="1">I604*DCC!$C69*DCC!I69</f>
        <v>4.9239358003971097E-9</v>
      </c>
      <c r="J686" s="18">
        <f ca="1">J604*DCC!$C69*DCC!J69</f>
        <v>6.8827156284834414E-9</v>
      </c>
      <c r="K686" s="18">
        <f ca="1">K604*DCC!$C69*DCC!K69</f>
        <v>1.5817722811142547E-8</v>
      </c>
      <c r="L686" s="18">
        <f ca="1">L604*DCC!$C69*DCC!L69</f>
        <v>2.7693393297722064E-9</v>
      </c>
      <c r="M686" s="18">
        <f ca="1">M604*DCC!$C69*DCC!M69</f>
        <v>4.0001987730836368E-42</v>
      </c>
      <c r="N686" s="18">
        <f ca="1">N604*DCC!$C69*DCC!N69</f>
        <v>4.4968442296838261E-48</v>
      </c>
      <c r="O686" s="18">
        <f ca="1">O604*DCC!$C69*DCC!O69</f>
        <v>7.6071560577162492E-49</v>
      </c>
      <c r="P686" s="18">
        <f ca="1">P604*DCC!$C69*DCC!P69</f>
        <v>6.0483232553238867E-48</v>
      </c>
      <c r="Q686" s="18">
        <f ca="1">Q604*DCC!$C69*DCC!Q69</f>
        <v>8.706898413817607E-49</v>
      </c>
      <c r="R686" s="18">
        <f ca="1">R604*DCC!$C69*DCC!R69</f>
        <v>4.4552018315958223E-48</v>
      </c>
      <c r="S686" s="18">
        <f ca="1">S604*DCC!$C69*DCC!S69</f>
        <v>9.3288118239365015E-50</v>
      </c>
      <c r="T686" s="18">
        <f ca="1">T604*DCC!$C69*DCC!T69</f>
        <v>6.2639964836737286E-49</v>
      </c>
      <c r="U686" s="18">
        <f ca="1">U604*DCC!$C69*DCC!U69</f>
        <v>4.3442426174409213E-50</v>
      </c>
      <c r="V686" s="18">
        <f ca="1">V604*DCC!$C69*DCC!V69</f>
        <v>1.3755703226262543E-49</v>
      </c>
      <c r="W686" s="18">
        <f ca="1">W604*DCC!$C69*DCC!W69</f>
        <v>3.7816263484666517E-50</v>
      </c>
      <c r="X686" s="18">
        <f ca="1">X604*DCC!$C69*DCC!X69</f>
        <v>7.8797352086568914E-56</v>
      </c>
      <c r="Y686" s="18">
        <f ca="1">Y604*DCC!$C69*DCC!Y69</f>
        <v>8.1303630559167677E-57</v>
      </c>
      <c r="Z686" s="18">
        <f ca="1">Z604*DCC!$C69*DCC!Z69</f>
        <v>2.3105422315477558E-56</v>
      </c>
      <c r="AA686" s="18">
        <f ca="1">AA604*DCC!$C69*DCC!AA69</f>
        <v>1.558223709729654E-56</v>
      </c>
      <c r="AB686" s="18">
        <f ca="1">AB604*DCC!$C69*DCC!AB69</f>
        <v>3.5788636063738342E-56</v>
      </c>
      <c r="AC686" s="18">
        <f ca="1">AC604*DCC!$C69*DCC!AC69</f>
        <v>4.7060580435891706E-56</v>
      </c>
      <c r="AD686" s="18">
        <f ca="1">AD604*DCC!$C69*DCC!AD69</f>
        <v>7.8195518045710507E-55</v>
      </c>
      <c r="AE686" s="18">
        <f ca="1">AE604*DCC!$C69*DCC!AE69</f>
        <v>8.7481222920774227E-57</v>
      </c>
      <c r="AF686" s="18">
        <f ca="1">AF604*DCC!$C69*DCC!AF69</f>
        <v>3.9667986533245196E-56</v>
      </c>
    </row>
    <row r="687" spans="4:32" x14ac:dyDescent="0.15">
      <c r="D687" s="18">
        <f t="shared" si="585"/>
        <v>5.6606999999999998E-2</v>
      </c>
      <c r="E687" s="18">
        <f ca="1">E605*DCC!$C70*DCC!E70</f>
        <v>3.0928117565642489E-10</v>
      </c>
      <c r="F687" s="18">
        <f ca="1">F605*DCC!$C70*DCC!F70</f>
        <v>1.0254370328416232E-8</v>
      </c>
      <c r="G687" s="18">
        <f ca="1">G605*DCC!$C70*DCC!G70</f>
        <v>1.4536259441780436E-9</v>
      </c>
      <c r="H687" s="18">
        <f ca="1">H605*DCC!$C70*DCC!H70</f>
        <v>8.0403059242642163E-10</v>
      </c>
      <c r="I687" s="18">
        <f ca="1">I605*DCC!$C70*DCC!I70</f>
        <v>6.502457602214142E-9</v>
      </c>
      <c r="J687" s="18">
        <f ca="1">J605*DCC!$C70*DCC!J70</f>
        <v>9.0074328923415895E-9</v>
      </c>
      <c r="K687" s="18">
        <f ca="1">K605*DCC!$C70*DCC!K70</f>
        <v>1.6701957454163326E-8</v>
      </c>
      <c r="L687" s="18">
        <f ca="1">L605*DCC!$C70*DCC!L70</f>
        <v>2.6342433317083033E-9</v>
      </c>
      <c r="M687" s="18">
        <f ca="1">M605*DCC!$C70*DCC!M70</f>
        <v>7.5004269837108079E-42</v>
      </c>
      <c r="N687" s="18">
        <f ca="1">N605*DCC!$C70*DCC!N70</f>
        <v>8.2170090975809732E-48</v>
      </c>
      <c r="O687" s="18">
        <f ca="1">O605*DCC!$C70*DCC!O70</f>
        <v>1.3900004431833563E-48</v>
      </c>
      <c r="P687" s="18">
        <f ca="1">P605*DCC!$C70*DCC!P70</f>
        <v>1.1051912920304229E-47</v>
      </c>
      <c r="Q687" s="18">
        <f ca="1">Q605*DCC!$C70*DCC!Q70</f>
        <v>1.590944387519836E-48</v>
      </c>
      <c r="R687" s="18">
        <f ca="1">R605*DCC!$C70*DCC!R70</f>
        <v>8.1408054394405291E-48</v>
      </c>
      <c r="S687" s="18">
        <f ca="1">S605*DCC!$C70*DCC!S70</f>
        <v>1.7046061666064653E-49</v>
      </c>
      <c r="T687" s="18">
        <f ca="1">T605*DCC!$C70*DCC!T70</f>
        <v>1.1445720817099966E-48</v>
      </c>
      <c r="U687" s="18">
        <f ca="1">U605*DCC!$C70*DCC!U70</f>
        <v>7.9380210461975752E-50</v>
      </c>
      <c r="V687" s="18">
        <f ca="1">V605*DCC!$C70*DCC!V70</f>
        <v>2.5135077449992147E-49</v>
      </c>
      <c r="W687" s="18">
        <f ca="1">W605*DCC!$C70*DCC!W70</f>
        <v>6.9099588129345137E-50</v>
      </c>
      <c r="X687" s="18">
        <f ca="1">X605*DCC!$C70*DCC!X70</f>
        <v>1.4224701676455802E-55</v>
      </c>
      <c r="Y687" s="18">
        <f ca="1">Y605*DCC!$C70*DCC!Y70</f>
        <v>1.4677164174590378E-56</v>
      </c>
      <c r="Z687" s="18">
        <f ca="1">Z605*DCC!$C70*DCC!Z70</f>
        <v>4.1710572804784607E-56</v>
      </c>
      <c r="AA687" s="18">
        <f ca="1">AA605*DCC!$C70*DCC!AA70</f>
        <v>2.8128496277753201E-56</v>
      </c>
      <c r="AB687" s="18">
        <f ca="1">AB605*DCC!$C70*DCC!AB70</f>
        <v>6.460341183128341E-56</v>
      </c>
      <c r="AC687" s="18">
        <f ca="1">AC605*DCC!$C70*DCC!AC70</f>
        <v>8.4956212684022779E-56</v>
      </c>
      <c r="AD687" s="18">
        <f ca="1">AD605*DCC!$C70*DCC!AD70</f>
        <v>1.411564081870356E-54</v>
      </c>
      <c r="AE687" s="18">
        <f ca="1">AE605*DCC!$C70*DCC!AE70</f>
        <v>1.5791890717950721E-56</v>
      </c>
      <c r="AF687" s="18">
        <f ca="1">AF605*DCC!$C70*DCC!AF70</f>
        <v>7.1607653579516211E-56</v>
      </c>
    </row>
    <row r="688" spans="4:32" x14ac:dyDescent="0.15">
      <c r="D688" s="18">
        <f t="shared" si="585"/>
        <v>7.1263999999999994E-2</v>
      </c>
      <c r="E688" s="18">
        <f ca="1">E606*DCC!$C71*DCC!E71</f>
        <v>4.7229568859679691E-10</v>
      </c>
      <c r="F688" s="18">
        <f ca="1">F606*DCC!$C71*DCC!F71</f>
        <v>1.5629298363080533E-8</v>
      </c>
      <c r="G688" s="18">
        <f ca="1">G606*DCC!$C71*DCC!G71</f>
        <v>2.2072203762737745E-9</v>
      </c>
      <c r="H688" s="18">
        <f ca="1">H606*DCC!$C71*DCC!H71</f>
        <v>1.159793404973903E-9</v>
      </c>
      <c r="I688" s="18">
        <f ca="1">I606*DCC!$C71*DCC!I71</f>
        <v>8.3819644650398637E-9</v>
      </c>
      <c r="J688" s="18">
        <f ca="1">J606*DCC!$C71*DCC!J71</f>
        <v>1.1586595156158326E-8</v>
      </c>
      <c r="K688" s="18">
        <f ca="1">K606*DCC!$C71*DCC!K71</f>
        <v>1.6859024763577266E-8</v>
      </c>
      <c r="L688" s="18">
        <f ca="1">L606*DCC!$C71*DCC!L71</f>
        <v>2.4019686040328596E-9</v>
      </c>
      <c r="M688" s="18">
        <f ca="1">M606*DCC!$C71*DCC!M71</f>
        <v>1.4689324586402098E-41</v>
      </c>
      <c r="N688" s="18">
        <f ca="1">N606*DCC!$C71*DCC!N71</f>
        <v>1.5577871499123705E-47</v>
      </c>
      <c r="O688" s="18">
        <f ca="1">O606*DCC!$C71*DCC!O71</f>
        <v>2.6351991505615995E-48</v>
      </c>
      <c r="P688" s="18">
        <f ca="1">P606*DCC!$C71*DCC!P71</f>
        <v>2.0952617524330313E-47</v>
      </c>
      <c r="Q688" s="18">
        <f ca="1">Q606*DCC!$C71*DCC!Q71</f>
        <v>3.0161896386286062E-48</v>
      </c>
      <c r="R688" s="18">
        <f ca="1">R606*DCC!$C71*DCC!R71</f>
        <v>1.5433579262571633E-47</v>
      </c>
      <c r="S688" s="18">
        <f ca="1">S606*DCC!$C71*DCC!S71</f>
        <v>3.2316098193337782E-49</v>
      </c>
      <c r="T688" s="18">
        <f ca="1">T606*DCC!$C71*DCC!T71</f>
        <v>2.1699146937019882E-48</v>
      </c>
      <c r="U688" s="18">
        <f ca="1">U606*DCC!$C71*DCC!U71</f>
        <v>1.5049006197946205E-49</v>
      </c>
      <c r="V688" s="18">
        <f ca="1">V606*DCC!$C71*DCC!V71</f>
        <v>4.765021295540961E-49</v>
      </c>
      <c r="W688" s="18">
        <f ca="1">W606*DCC!$C71*DCC!W71</f>
        <v>1.3100108456560752E-49</v>
      </c>
      <c r="X688" s="18">
        <f ca="1">X606*DCC!$C71*DCC!X71</f>
        <v>2.6558161395402607E-55</v>
      </c>
      <c r="Y688" s="18">
        <f ca="1">Y606*DCC!$C71*DCC!Y71</f>
        <v>2.7405120914107461E-56</v>
      </c>
      <c r="Z688" s="18">
        <f ca="1">Z606*DCC!$C71*DCC!Z71</f>
        <v>7.7879894416761327E-56</v>
      </c>
      <c r="AA688" s="18">
        <f ca="1">AA606*DCC!$C71*DCC!AA71</f>
        <v>5.2522394111338442E-56</v>
      </c>
      <c r="AB688" s="18">
        <f ca="1">AB606*DCC!$C71*DCC!AB71</f>
        <v>1.2063058995978875E-55</v>
      </c>
      <c r="AC688" s="18">
        <f ca="1">AC606*DCC!$C71*DCC!AC71</f>
        <v>1.5861690132336707E-55</v>
      </c>
      <c r="AD688" s="18">
        <f ca="1">AD606*DCC!$C71*DCC!AD71</f>
        <v>2.6356935401639596E-54</v>
      </c>
      <c r="AE688" s="18">
        <f ca="1">AE606*DCC!$C71*DCC!AE71</f>
        <v>2.9486065604379778E-56</v>
      </c>
      <c r="AF688" s="18">
        <f ca="1">AF606*DCC!$C71*DCC!AF71</f>
        <v>1.3370330496755513E-55</v>
      </c>
    </row>
    <row r="689" spans="4:32" x14ac:dyDescent="0.15">
      <c r="D689" s="18">
        <f t="shared" si="585"/>
        <v>8.9716000000000004E-2</v>
      </c>
      <c r="E689" s="18">
        <f ca="1">E607*DCC!$C72*DCC!E72</f>
        <v>7.2719089671698118E-10</v>
      </c>
      <c r="F689" s="18">
        <f ca="1">F607*DCC!$C72*DCC!F72</f>
        <v>2.4054583793853445E-8</v>
      </c>
      <c r="G689" s="18">
        <f ca="1">G607*DCC!$C72*DCC!G72</f>
        <v>3.3513288248390545E-9</v>
      </c>
      <c r="H689" s="18">
        <f ca="1">H607*DCC!$C72*DCC!H72</f>
        <v>1.6702972212681348E-9</v>
      </c>
      <c r="I689" s="18">
        <f ca="1">I607*DCC!$C72*DCC!I72</f>
        <v>1.0532152555986004E-8</v>
      </c>
      <c r="J689" s="18">
        <f ca="1">J607*DCC!$C72*DCC!J72</f>
        <v>1.4590393973715765E-8</v>
      </c>
      <c r="K689" s="18">
        <f ca="1">K607*DCC!$C72*DCC!K72</f>
        <v>1.624041292081142E-8</v>
      </c>
      <c r="L689" s="18">
        <f ca="1">L607*DCC!$C72*DCC!L72</f>
        <v>2.1122041560807841E-9</v>
      </c>
      <c r="M689" s="18">
        <f ca="1">M607*DCC!$C72*DCC!M72</f>
        <v>3.0389345588382268E-41</v>
      </c>
      <c r="N689" s="18">
        <f ca="1">N607*DCC!$C72*DCC!N72</f>
        <v>3.0935101387360148E-47</v>
      </c>
      <c r="O689" s="18">
        <f ca="1">O607*DCC!$C72*DCC!O72</f>
        <v>5.2330825915352365E-48</v>
      </c>
      <c r="P689" s="18">
        <f ca="1">P607*DCC!$C72*DCC!P72</f>
        <v>4.1608321993482263E-47</v>
      </c>
      <c r="Q689" s="18">
        <f ca="1">Q607*DCC!$C72*DCC!Q72</f>
        <v>5.9896485853209513E-48</v>
      </c>
      <c r="R689" s="18">
        <f ca="1">R607*DCC!$C72*DCC!R72</f>
        <v>3.0648813386098056E-47</v>
      </c>
      <c r="S689" s="18">
        <f ca="1">S607*DCC!$C72*DCC!S72</f>
        <v>6.4175034514217691E-49</v>
      </c>
      <c r="T689" s="18">
        <f ca="1">T607*DCC!$C72*DCC!T72</f>
        <v>4.3091161332296382E-48</v>
      </c>
      <c r="U689" s="18">
        <f ca="1">U607*DCC!$C72*DCC!U72</f>
        <v>2.988502660571236E-49</v>
      </c>
      <c r="V689" s="18">
        <f ca="1">V607*DCC!$C72*DCC!V72</f>
        <v>9.4628330795432223E-49</v>
      </c>
      <c r="W689" s="18">
        <f ca="1">W607*DCC!$C72*DCC!W72</f>
        <v>2.6014742966621515E-49</v>
      </c>
      <c r="X689" s="18">
        <f ca="1">X607*DCC!$C72*DCC!X72</f>
        <v>5.1737768004412052E-55</v>
      </c>
      <c r="Y689" s="18">
        <f ca="1">Y607*DCC!$C72*DCC!Y72</f>
        <v>5.3384004772696088E-56</v>
      </c>
      <c r="Z689" s="18">
        <f ca="1">Z607*DCC!$C72*DCC!Z72</f>
        <v>1.517084874171222E-55</v>
      </c>
      <c r="AA689" s="18">
        <f ca="1">AA607*DCC!$C72*DCC!AA72</f>
        <v>1.0231280168087698E-55</v>
      </c>
      <c r="AB689" s="18">
        <f ca="1">AB607*DCC!$C72*DCC!AB72</f>
        <v>2.3498612871187084E-55</v>
      </c>
      <c r="AC689" s="18">
        <f ca="1">AC607*DCC!$C72*DCC!AC72</f>
        <v>3.0899904629276636E-55</v>
      </c>
      <c r="AD689" s="18">
        <f ca="1">AD607*DCC!$C72*DCC!AD72</f>
        <v>5.1342842366139651E-54</v>
      </c>
      <c r="AE689" s="18">
        <f ca="1">AE607*DCC!$C72*DCC!AE72</f>
        <v>5.7439999244429158E-56</v>
      </c>
      <c r="AF689" s="18">
        <f ca="1">AF607*DCC!$C72*DCC!AF72</f>
        <v>2.6045922445717203E-55</v>
      </c>
    </row>
    <row r="690" spans="4:32" x14ac:dyDescent="0.15">
      <c r="D690" s="18">
        <f t="shared" si="585"/>
        <v>0.11294999999999999</v>
      </c>
      <c r="E690" s="18">
        <f ca="1">E608*DCC!$C73*DCC!E73</f>
        <v>1.1307210731391238E-9</v>
      </c>
      <c r="F690" s="18">
        <f ca="1">F608*DCC!$C73*DCC!F73</f>
        <v>3.7316223879163458E-8</v>
      </c>
      <c r="G690" s="18">
        <f ca="1">G608*DCC!$C73*DCC!G73</f>
        <v>5.0885246932641756E-9</v>
      </c>
      <c r="H690" s="18">
        <f ca="1">H608*DCC!$C73*DCC!H73</f>
        <v>2.4015676620399191E-9</v>
      </c>
      <c r="I690" s="18">
        <f ca="1">I608*DCC!$C73*DCC!I73</f>
        <v>1.2899074082192192E-8</v>
      </c>
      <c r="J690" s="18">
        <f ca="1">J608*DCC!$C73*DCC!J73</f>
        <v>1.7913389301517363E-8</v>
      </c>
      <c r="K690" s="18">
        <f ca="1">K608*DCC!$C73*DCC!K73</f>
        <v>1.4971180729287324E-8</v>
      </c>
      <c r="L690" s="18">
        <f ca="1">L608*DCC!$C73*DCC!L73</f>
        <v>1.804715496664974E-9</v>
      </c>
      <c r="M690" s="18">
        <f ca="1">M608*DCC!$C73*DCC!M73</f>
        <v>6.7365429069273697E-41</v>
      </c>
      <c r="N690" s="18">
        <f ca="1">N608*DCC!$C73*DCC!N73</f>
        <v>6.5131196229393313E-47</v>
      </c>
      <c r="O690" s="18">
        <f ca="1">O608*DCC!$C73*DCC!O73</f>
        <v>1.1017772799417712E-47</v>
      </c>
      <c r="P690" s="18">
        <f ca="1">P608*DCC!$C73*DCC!P73</f>
        <v>8.7602233219812144E-47</v>
      </c>
      <c r="Q690" s="18">
        <f ca="1">Q608*DCC!$C73*DCC!Q73</f>
        <v>1.2610241105405492E-47</v>
      </c>
      <c r="R690" s="18">
        <f ca="1">R608*DCC!$C73*DCC!R73</f>
        <v>6.4528374665849981E-47</v>
      </c>
      <c r="S690" s="18">
        <f ca="1">S608*DCC!$C73*DCC!S73</f>
        <v>1.3511240652960621E-48</v>
      </c>
      <c r="T690" s="18">
        <f ca="1">T608*DCC!$C73*DCC!T73</f>
        <v>9.0723261510318406E-48</v>
      </c>
      <c r="U690" s="18">
        <f ca="1">U608*DCC!$C73*DCC!U73</f>
        <v>6.2918393683262089E-49</v>
      </c>
      <c r="V690" s="18">
        <f ca="1">V608*DCC!$C73*DCC!V73</f>
        <v>1.9922857236081913E-48</v>
      </c>
      <c r="W690" s="18">
        <f ca="1">W608*DCC!$C73*DCC!W73</f>
        <v>5.4770782290391748E-49</v>
      </c>
      <c r="X690" s="18">
        <f ca="1">X608*DCC!$C73*DCC!X73</f>
        <v>1.0632314797250226E-54</v>
      </c>
      <c r="Y690" s="18">
        <f ca="1">Y608*DCC!$C73*DCC!Y73</f>
        <v>1.0970749767252282E-55</v>
      </c>
      <c r="Z690" s="18">
        <f ca="1">Z608*DCC!$C73*DCC!Z73</f>
        <v>3.1177768465482886E-55</v>
      </c>
      <c r="AA690" s="18">
        <f ca="1">AA608*DCC!$C73*DCC!AA73</f>
        <v>2.1025819799029481E-55</v>
      </c>
      <c r="AB690" s="18">
        <f ca="1">AB608*DCC!$C73*DCC!AB73</f>
        <v>4.8292510715241662E-55</v>
      </c>
      <c r="AC690" s="18">
        <f ca="1">AC608*DCC!$C73*DCC!AC73</f>
        <v>6.3500411475005246E-55</v>
      </c>
      <c r="AD690" s="18">
        <f ca="1">AD608*DCC!$C73*DCC!AD73</f>
        <v>1.0551156328345205E-53</v>
      </c>
      <c r="AE690" s="18">
        <f ca="1">AE608*DCC!$C73*DCC!AE73</f>
        <v>1.1804544274961169E-55</v>
      </c>
      <c r="AF690" s="18">
        <f ca="1">AF608*DCC!$C73*DCC!AF73</f>
        <v>5.3527202458141003E-55</v>
      </c>
    </row>
    <row r="691" spans="4:32" x14ac:dyDescent="0.15">
      <c r="D691" s="18">
        <f t="shared" si="585"/>
        <v>0.14219000000000001</v>
      </c>
      <c r="E691" s="18">
        <f ca="1">E609*DCC!$C74*DCC!E74</f>
        <v>1.7782446979973355E-9</v>
      </c>
      <c r="F691" s="18">
        <f ca="1">F609*DCC!$C74*DCC!F74</f>
        <v>5.8256531190357668E-8</v>
      </c>
      <c r="G691" s="18">
        <f ca="1">G609*DCC!$C74*DCC!G74</f>
        <v>7.725675153025604E-9</v>
      </c>
      <c r="H691" s="18">
        <f ca="1">H609*DCC!$C74*DCC!H74</f>
        <v>3.4463497159048205E-9</v>
      </c>
      <c r="I691" s="18">
        <f ca="1">I609*DCC!$C74*DCC!I74</f>
        <v>1.5408232152028993E-8</v>
      </c>
      <c r="J691" s="18">
        <f ca="1">J609*DCC!$C74*DCC!J74</f>
        <v>2.1360685156636582E-8</v>
      </c>
      <c r="K691" s="18">
        <f ca="1">K609*DCC!$C74*DCC!K74</f>
        <v>1.3277858525627861E-8</v>
      </c>
      <c r="L691" s="18">
        <f ca="1">L609*DCC!$C74*DCC!L74</f>
        <v>1.5079956483611224E-9</v>
      </c>
      <c r="M691" s="18">
        <f ca="1">M609*DCC!$C74*DCC!M74</f>
        <v>1.6285829834290429E-40</v>
      </c>
      <c r="N691" s="18">
        <f ca="1">N609*DCC!$C74*DCC!N74</f>
        <v>1.4756732284893845E-46</v>
      </c>
      <c r="O691" s="18">
        <f ca="1">O609*DCC!$C74*DCC!O74</f>
        <v>2.4962523722361269E-47</v>
      </c>
      <c r="P691" s="18">
        <f ca="1">P609*DCC!$C74*DCC!P74</f>
        <v>1.9847906262982134E-46</v>
      </c>
      <c r="Q691" s="18">
        <f ca="1">Q609*DCC!$C74*DCC!Q74</f>
        <v>2.8571280978401066E-47</v>
      </c>
      <c r="R691" s="18">
        <f ca="1">R609*DCC!$C74*DCC!R74</f>
        <v>1.461992691256132E-46</v>
      </c>
      <c r="S691" s="18">
        <f ca="1">S609*DCC!$C74*DCC!S74</f>
        <v>3.0614030311969083E-48</v>
      </c>
      <c r="T691" s="18">
        <f ca="1">T609*DCC!$C74*DCC!T74</f>
        <v>2.0555676775670902E-47</v>
      </c>
      <c r="U691" s="18">
        <f ca="1">U609*DCC!$C74*DCC!U74</f>
        <v>1.4255803636971772E-48</v>
      </c>
      <c r="V691" s="18">
        <f ca="1">V609*DCC!$C74*DCC!V74</f>
        <v>4.5140893170120466E-48</v>
      </c>
      <c r="W691" s="18">
        <f ca="1">W609*DCC!$C74*DCC!W74</f>
        <v>1.2409523311097329E-48</v>
      </c>
      <c r="X691" s="18">
        <f ca="1">X609*DCC!$C74*DCC!X74</f>
        <v>2.3367810352022253E-54</v>
      </c>
      <c r="Y691" s="18">
        <f ca="1">Y609*DCC!$C74*DCC!Y74</f>
        <v>2.4110748556429864E-55</v>
      </c>
      <c r="Z691" s="18">
        <f ca="1">Z609*DCC!$C74*DCC!Z74</f>
        <v>6.8519672964688904E-55</v>
      </c>
      <c r="AA691" s="18">
        <f ca="1">AA609*DCC!$C74*DCC!AA74</f>
        <v>4.6209432625050887E-55</v>
      </c>
      <c r="AB691" s="18">
        <f ca="1">AB609*DCC!$C74*DCC!AB74</f>
        <v>1.0613174083344543E-54</v>
      </c>
      <c r="AC691" s="18">
        <f ca="1">AC609*DCC!$C74*DCC!AC74</f>
        <v>1.3956105893356378E-54</v>
      </c>
      <c r="AD691" s="18">
        <f ca="1">AD609*DCC!$C74*DCC!AD74</f>
        <v>2.3188944573601419E-53</v>
      </c>
      <c r="AE691" s="18">
        <f ca="1">AE609*DCC!$C74*DCC!AE74</f>
        <v>2.5943413486554078E-55</v>
      </c>
      <c r="AF691" s="18">
        <f ca="1">AF609*DCC!$C74*DCC!AF74</f>
        <v>1.1763930281505557E-54</v>
      </c>
    </row>
    <row r="692" spans="4:32" x14ac:dyDescent="0.15">
      <c r="D692" s="18">
        <f t="shared" si="585"/>
        <v>0.17901</v>
      </c>
      <c r="E692" s="18">
        <f ca="1">E610*DCC!$C75*DCC!E75</f>
        <v>2.8329992523039679E-9</v>
      </c>
      <c r="F692" s="18">
        <f ca="1">F610*DCC!$C75*DCC!F75</f>
        <v>9.1382182826911311E-8</v>
      </c>
      <c r="G692" s="18">
        <f ca="1">G610*DCC!$C75*DCC!G75</f>
        <v>1.1727902928721479E-8</v>
      </c>
      <c r="H692" s="18">
        <f ca="1">H610*DCC!$C75*DCC!H75</f>
        <v>4.9356901602816854E-9</v>
      </c>
      <c r="I692" s="18">
        <f ca="1">I610*DCC!$C75*DCC!I75</f>
        <v>1.7987430024287666E-8</v>
      </c>
      <c r="J692" s="18">
        <f ca="1">J610*DCC!$C75*DCC!J75</f>
        <v>2.4677637851747841E-8</v>
      </c>
      <c r="K692" s="18">
        <f ca="1">K610*DCC!$C75*DCC!K75</f>
        <v>1.1418881915413583E-8</v>
      </c>
      <c r="L692" s="18">
        <f ca="1">L610*DCC!$C75*DCC!L75</f>
        <v>1.2400490817779173E-9</v>
      </c>
      <c r="M692" s="18">
        <f ca="1">M610*DCC!$C75*DCC!M75</f>
        <v>4.3928080988847218E-40</v>
      </c>
      <c r="N692" s="18">
        <f ca="1">N610*DCC!$C75*DCC!N75</f>
        <v>3.6680638719602556E-46</v>
      </c>
      <c r="O692" s="18">
        <f ca="1">O610*DCC!$C75*DCC!O75</f>
        <v>6.2052376174869079E-47</v>
      </c>
      <c r="P692" s="18">
        <f ca="1">P610*DCC!$C75*DCC!P75</f>
        <v>4.9336360096685151E-46</v>
      </c>
      <c r="Q692" s="18">
        <f ca="1">Q610*DCC!$C75*DCC!Q75</f>
        <v>7.1023366431701618E-47</v>
      </c>
      <c r="R692" s="18">
        <f ca="1">R610*DCC!$C75*DCC!R75</f>
        <v>3.6341402007343231E-46</v>
      </c>
      <c r="S692" s="18">
        <f ca="1">S610*DCC!$C75*DCC!S75</f>
        <v>7.6096610825363803E-48</v>
      </c>
      <c r="T692" s="18">
        <f ca="1">T610*DCC!$C75*DCC!T75</f>
        <v>5.1094623010647686E-47</v>
      </c>
      <c r="U692" s="18">
        <f ca="1">U610*DCC!$C75*DCC!U75</f>
        <v>3.5436485927204926E-48</v>
      </c>
      <c r="V692" s="18">
        <f ca="1">V610*DCC!$C75*DCC!V75</f>
        <v>1.1220394630962297E-47</v>
      </c>
      <c r="W692" s="18">
        <f ca="1">W610*DCC!$C75*DCC!W75</f>
        <v>3.0847238308969466E-48</v>
      </c>
      <c r="X692" s="18">
        <f ca="1">X610*DCC!$C75*DCC!X75</f>
        <v>5.5897972079793598E-54</v>
      </c>
      <c r="Y692" s="18">
        <f ca="1">Y610*DCC!$C75*DCC!Y75</f>
        <v>5.7677570861558218E-55</v>
      </c>
      <c r="Z692" s="18">
        <f ca="1">Z610*DCC!$C75*DCC!Z75</f>
        <v>1.6391222503235924E-54</v>
      </c>
      <c r="AA692" s="18">
        <f ca="1">AA610*DCC!$C75*DCC!AA75</f>
        <v>1.1054175457315172E-54</v>
      </c>
      <c r="AB692" s="18">
        <f ca="1">AB610*DCC!$C75*DCC!AB75</f>
        <v>2.5388863720383433E-54</v>
      </c>
      <c r="AC692" s="18">
        <f ca="1">AC610*DCC!$C75*DCC!AC75</f>
        <v>3.3385082244754279E-54</v>
      </c>
      <c r="AD692" s="18">
        <f ca="1">AD610*DCC!$C75*DCC!AD75</f>
        <v>5.5472866643059273E-53</v>
      </c>
      <c r="AE692" s="18">
        <f ca="1">AE610*DCC!$C75*DCC!AE75</f>
        <v>6.2059574257315867E-55</v>
      </c>
      <c r="AF692" s="18">
        <f ca="1">AF610*DCC!$C75*DCC!AF75</f>
        <v>2.8140649782041048E-54</v>
      </c>
    </row>
    <row r="693" spans="4:32" x14ac:dyDescent="0.15">
      <c r="D693" s="18">
        <f t="shared" si="585"/>
        <v>0.22536</v>
      </c>
      <c r="E693" s="18">
        <f ca="1">E611*DCC!$C76*DCC!E76</f>
        <v>4.5775882694018223E-9</v>
      </c>
      <c r="F693" s="18">
        <f ca="1">F611*DCC!$C76*DCC!F76</f>
        <v>1.4382715279945074E-7</v>
      </c>
      <c r="G693" s="18">
        <f ca="1">G611*DCC!$C76*DCC!G76</f>
        <v>1.7799403674447591E-8</v>
      </c>
      <c r="H693" s="18">
        <f ca="1">H611*DCC!$C76*DCC!H76</f>
        <v>7.0505322106161066E-9</v>
      </c>
      <c r="I693" s="18">
        <f ca="1">I611*DCC!$C76*DCC!I76</f>
        <v>2.0564286748845646E-8</v>
      </c>
      <c r="J693" s="18">
        <f ca="1">J611*DCC!$C76*DCC!J76</f>
        <v>2.7577375414012205E-8</v>
      </c>
      <c r="K693" s="18">
        <f ca="1">K611*DCC!$C76*DCC!K76</f>
        <v>9.5932315295043608E-9</v>
      </c>
      <c r="L693" s="18">
        <f ca="1">L611*DCC!$C76*DCC!L76</f>
        <v>1.0078365285091783E-9</v>
      </c>
      <c r="M693" s="18">
        <f ca="1">M611*DCC!$C76*DCC!M76</f>
        <v>1.3595909664062927E-39</v>
      </c>
      <c r="N693" s="18">
        <f ca="1">N611*DCC!$C76*DCC!N76</f>
        <v>1.0243891228055764E-45</v>
      </c>
      <c r="O693" s="18">
        <f ca="1">O611*DCC!$C76*DCC!O76</f>
        <v>1.7329096697390923E-46</v>
      </c>
      <c r="P693" s="18">
        <f ca="1">P611*DCC!$C76*DCC!P76</f>
        <v>1.3778147406330076E-45</v>
      </c>
      <c r="Q693" s="18">
        <f ca="1">Q611*DCC!$C76*DCC!Q76</f>
        <v>1.9834281744235806E-46</v>
      </c>
      <c r="R693" s="18">
        <f ca="1">R611*DCC!$C76*DCC!R76</f>
        <v>1.0149433596463003E-45</v>
      </c>
      <c r="S693" s="18">
        <f ca="1">S611*DCC!$C76*DCC!S76</f>
        <v>2.1250973689842969E-47</v>
      </c>
      <c r="T693" s="18">
        <f ca="1">T611*DCC!$C76*DCC!T76</f>
        <v>1.426973984085799E-46</v>
      </c>
      <c r="U693" s="18">
        <f ca="1">U611*DCC!$C76*DCC!U76</f>
        <v>9.8961859586746348E-48</v>
      </c>
      <c r="V693" s="18">
        <f ca="1">V611*DCC!$C76*DCC!V76</f>
        <v>3.1336143408367456E-47</v>
      </c>
      <c r="W693" s="18">
        <f ca="1">W611*DCC!$C76*DCC!W76</f>
        <v>8.6148146525540272E-48</v>
      </c>
      <c r="X693" s="18">
        <f ca="1">X611*DCC!$C76*DCC!X76</f>
        <v>1.4874963830324342E-53</v>
      </c>
      <c r="Y693" s="18">
        <f ca="1">Y611*DCC!$C76*DCC!Y76</f>
        <v>1.5348116684498198E-54</v>
      </c>
      <c r="Z693" s="18">
        <f ca="1">Z611*DCC!$C76*DCC!Z76</f>
        <v>4.3617245689583525E-54</v>
      </c>
      <c r="AA693" s="18">
        <f ca="1">AA611*DCC!$C76*DCC!AA76</f>
        <v>2.9415438007153638E-54</v>
      </c>
      <c r="AB693" s="18">
        <f ca="1">AB611*DCC!$C76*DCC!AB76</f>
        <v>6.7559810943644561E-54</v>
      </c>
      <c r="AC693" s="18">
        <f ca="1">AC611*DCC!$C76*DCC!AC76</f>
        <v>8.8838830992933654E-54</v>
      </c>
      <c r="AD693" s="18">
        <f ca="1">AD611*DCC!$C76*DCC!AD76</f>
        <v>1.476128974207705E-52</v>
      </c>
      <c r="AE693" s="18">
        <f ca="1">AE611*DCC!$C76*DCC!AE76</f>
        <v>1.6514308454993255E-54</v>
      </c>
      <c r="AF693" s="18">
        <f ca="1">AF611*DCC!$C76*DCC!AF76</f>
        <v>7.4883429795810006E-54</v>
      </c>
    </row>
    <row r="694" spans="4:32" x14ac:dyDescent="0.15">
      <c r="D694" s="18">
        <f t="shared" si="585"/>
        <v>0.28371000000000002</v>
      </c>
      <c r="E694" s="18">
        <f ca="1">E612*DCC!$C77*DCC!E77</f>
        <v>7.5077469044605074E-9</v>
      </c>
      <c r="F694" s="18">
        <f ca="1">F612*DCC!$C77*DCC!F77</f>
        <v>2.2676172664502392E-7</v>
      </c>
      <c r="G694" s="18">
        <f ca="1">G612*DCC!$C77*DCC!G77</f>
        <v>2.6997885387203252E-8</v>
      </c>
      <c r="H694" s="18">
        <f ca="1">H612*DCC!$C77*DCC!H77</f>
        <v>1.0036236196158312E-8</v>
      </c>
      <c r="I694" s="18">
        <f ca="1">I612*DCC!$C77*DCC!I77</f>
        <v>2.3063196748960699E-8</v>
      </c>
      <c r="J694" s="18">
        <f ca="1">J612*DCC!$C77*DCC!J77</f>
        <v>2.9780065417701272E-8</v>
      </c>
      <c r="K694" s="18">
        <f ca="1">K612*DCC!$C77*DCC!K77</f>
        <v>7.9218945725818521E-9</v>
      </c>
      <c r="L694" s="18">
        <f ca="1">L612*DCC!$C77*DCC!L77</f>
        <v>8.1168265138649207E-10</v>
      </c>
      <c r="M694" s="18">
        <f ca="1">M612*DCC!$C77*DCC!M77</f>
        <v>5.0043032190895267E-39</v>
      </c>
      <c r="N694" s="18">
        <f ca="1">N612*DCC!$C77*DCC!N77</f>
        <v>3.3125665938535652E-45</v>
      </c>
      <c r="O694" s="18">
        <f ca="1">O612*DCC!$C77*DCC!O77</f>
        <v>5.6038078006848825E-46</v>
      </c>
      <c r="P694" s="18">
        <f ca="1">P612*DCC!$C77*DCC!P77</f>
        <v>4.4555152980305486E-45</v>
      </c>
      <c r="Q694" s="18">
        <f ca="1">Q612*DCC!$C77*DCC!Q77</f>
        <v>6.4137672043479857E-46</v>
      </c>
      <c r="R694" s="18">
        <f ca="1">R612*DCC!$C77*DCC!R77</f>
        <v>3.281970882835579E-45</v>
      </c>
      <c r="S694" s="18">
        <f ca="1">S612*DCC!$C77*DCC!S77</f>
        <v>6.8719767281121157E-47</v>
      </c>
      <c r="T694" s="18">
        <f ca="1">T612*DCC!$C77*DCC!T77</f>
        <v>4.6142072733124249E-46</v>
      </c>
      <c r="U694" s="18">
        <f ca="1">U612*DCC!$C77*DCC!U77</f>
        <v>3.2001557416277868E-47</v>
      </c>
      <c r="V694" s="18">
        <f ca="1">V612*DCC!$C77*DCC!V77</f>
        <v>1.0132938431757431E-46</v>
      </c>
      <c r="W694" s="18">
        <f ca="1">W612*DCC!$C77*DCC!W77</f>
        <v>2.785661105078246E-47</v>
      </c>
      <c r="X694" s="18">
        <f ca="1">X612*DCC!$C77*DCC!X77</f>
        <v>4.5260869967970166E-53</v>
      </c>
      <c r="Y694" s="18">
        <f ca="1">Y612*DCC!$C77*DCC!Y77</f>
        <v>4.6700740698803283E-54</v>
      </c>
      <c r="Z694" s="18">
        <f ca="1">Z612*DCC!$C77*DCC!Z77</f>
        <v>1.3271742292751667E-53</v>
      </c>
      <c r="AA694" s="18">
        <f ca="1">AA612*DCC!$C77*DCC!AA77</f>
        <v>8.9504798466988231E-54</v>
      </c>
      <c r="AB694" s="18">
        <f ca="1">AB612*DCC!$C77*DCC!AB77</f>
        <v>2.0557112507797305E-53</v>
      </c>
      <c r="AC694" s="18">
        <f ca="1">AC612*DCC!$C77*DCC!AC77</f>
        <v>2.7031787763532812E-53</v>
      </c>
      <c r="AD694" s="18">
        <f ca="1">AD612*DCC!$C77*DCC!AD77</f>
        <v>4.4915234267716824E-52</v>
      </c>
      <c r="AE694" s="18">
        <f ca="1">AE612*DCC!$C77*DCC!AE77</f>
        <v>5.0249659024350965E-54</v>
      </c>
      <c r="AF694" s="18">
        <f ca="1">AF612*DCC!$C77*DCC!AF77</f>
        <v>2.2785494719021873E-53</v>
      </c>
    </row>
    <row r="695" spans="4:32" x14ac:dyDescent="0.15">
      <c r="D695" s="18">
        <f t="shared" si="585"/>
        <v>0.35716999999999999</v>
      </c>
      <c r="E695" s="18">
        <f ca="1">E613*DCC!$C78*DCC!E78</f>
        <v>1.2501993607852592E-8</v>
      </c>
      <c r="F695" s="18">
        <f ca="1">F613*DCC!$C78*DCC!F78</f>
        <v>3.575375735922448E-7</v>
      </c>
      <c r="G695" s="18">
        <f ca="1">G613*DCC!$C78*DCC!G78</f>
        <v>4.0903273421884072E-8</v>
      </c>
      <c r="H695" s="18">
        <f ca="1">H613*DCC!$C78*DCC!H78</f>
        <v>1.4210227036921548E-8</v>
      </c>
      <c r="I695" s="18">
        <f ca="1">I613*DCC!$C78*DCC!I78</f>
        <v>2.5386829715553257E-8</v>
      </c>
      <c r="J695" s="18">
        <f ca="1">J613*DCC!$C78*DCC!J78</f>
        <v>3.1039825521352663E-8</v>
      </c>
      <c r="K695" s="18">
        <f ca="1">K613*DCC!$C78*DCC!K78</f>
        <v>6.4606001811648425E-9</v>
      </c>
      <c r="L695" s="18">
        <f ca="1">L613*DCC!$C78*DCC!L78</f>
        <v>6.4832797863558333E-10</v>
      </c>
      <c r="M695" s="18">
        <f ca="1">M613*DCC!$C78*DCC!M78</f>
        <v>2.290888348075566E-38</v>
      </c>
      <c r="N695" s="18">
        <f ca="1">N613*DCC!$C78*DCC!N78</f>
        <v>1.2883157943666119E-44</v>
      </c>
      <c r="O695" s="18">
        <f ca="1">O613*DCC!$C78*DCC!O78</f>
        <v>2.1793507094733382E-45</v>
      </c>
      <c r="P695" s="18">
        <f ca="1">P613*DCC!$C78*DCC!P78</f>
        <v>1.7328114104674059E-44</v>
      </c>
      <c r="Q695" s="18">
        <f ca="1">Q613*DCC!$C78*DCC!Q78</f>
        <v>2.4944302477471153E-45</v>
      </c>
      <c r="R695" s="18">
        <f ca="1">R613*DCC!$C78*DCC!R78</f>
        <v>1.2763584978313016E-44</v>
      </c>
      <c r="S695" s="18">
        <f ca="1">S613*DCC!$C78*DCC!S78</f>
        <v>2.6725466448567168E-46</v>
      </c>
      <c r="T695" s="18">
        <f ca="1">T613*DCC!$C78*DCC!T78</f>
        <v>1.7945517759337202E-45</v>
      </c>
      <c r="U695" s="18">
        <f ca="1">U613*DCC!$C78*DCC!U78</f>
        <v>1.2445742727326455E-46</v>
      </c>
      <c r="V695" s="18">
        <f ca="1">V613*DCC!$C78*DCC!V78</f>
        <v>3.9408206812001658E-46</v>
      </c>
      <c r="W695" s="18">
        <f ca="1">W613*DCC!$C78*DCC!W78</f>
        <v>1.0833960648184642E-46</v>
      </c>
      <c r="X695" s="18">
        <f ca="1">X613*DCC!$C78*DCC!X78</f>
        <v>1.6303013051138545E-52</v>
      </c>
      <c r="Y695" s="18">
        <f ca="1">Y613*DCC!$C78*DCC!Y78</f>
        <v>1.6821702197509615E-53</v>
      </c>
      <c r="Z695" s="18">
        <f ca="1">Z613*DCC!$C78*DCC!Z78</f>
        <v>4.7804997152305408E-53</v>
      </c>
      <c r="AA695" s="18">
        <f ca="1">AA613*DCC!$C78*DCC!AA78</f>
        <v>3.2239687913805246E-53</v>
      </c>
      <c r="AB695" s="18">
        <f ca="1">AB613*DCC!$C78*DCC!AB78</f>
        <v>7.4046736448510715E-53</v>
      </c>
      <c r="AC695" s="18">
        <f ca="1">AC613*DCC!$C78*DCC!AC78</f>
        <v>9.7368031907103624E-53</v>
      </c>
      <c r="AD695" s="18">
        <f ca="1">AD613*DCC!$C78*DCC!AD78</f>
        <v>1.6178482166231932E-51</v>
      </c>
      <c r="AE695" s="18">
        <f ca="1">AE613*DCC!$C78*DCC!AE78</f>
        <v>1.8099735311948342E-53</v>
      </c>
      <c r="AF695" s="18">
        <f ca="1">AF613*DCC!$C78*DCC!AF78</f>
        <v>8.2072483799809824E-53</v>
      </c>
    </row>
    <row r="696" spans="4:32" x14ac:dyDescent="0.15">
      <c r="D696" s="18">
        <f t="shared" si="585"/>
        <v>0.44964999999999999</v>
      </c>
      <c r="E696" s="18">
        <f ca="1">E614*DCC!$C79*DCC!E79</f>
        <v>2.1129523248088454E-8</v>
      </c>
      <c r="F696" s="18">
        <f ca="1">F614*DCC!$C79*DCC!F79</f>
        <v>5.6244473954999626E-7</v>
      </c>
      <c r="G696" s="18">
        <f ca="1">G614*DCC!$C79*DCC!G79</f>
        <v>6.1814862701441804E-8</v>
      </c>
      <c r="H696" s="18">
        <f ca="1">H614*DCC!$C79*DCC!H79</f>
        <v>1.9940216698399352E-8</v>
      </c>
      <c r="I696" s="18">
        <f ca="1">I614*DCC!$C79*DCC!I79</f>
        <v>2.7375681385570573E-8</v>
      </c>
      <c r="J696" s="18">
        <f ca="1">J614*DCC!$C79*DCC!J79</f>
        <v>3.1122914699036511E-8</v>
      </c>
      <c r="K696" s="18">
        <f ca="1">K614*DCC!$C79*DCC!K79</f>
        <v>5.2162672897248859E-9</v>
      </c>
      <c r="L696" s="18">
        <f ca="1">L614*DCC!$C79*DCC!L79</f>
        <v>5.128503420764838E-10</v>
      </c>
      <c r="M696" s="18">
        <f ca="1">M614*DCC!$C79*DCC!M79</f>
        <v>1.3800107305927563E-37</v>
      </c>
      <c r="N696" s="18">
        <f ca="1">N614*DCC!$C79*DCC!N79</f>
        <v>6.3177958137958321E-44</v>
      </c>
      <c r="O696" s="18">
        <f ca="1">O614*DCC!$C79*DCC!O79</f>
        <v>1.0687596255728361E-44</v>
      </c>
      <c r="P696" s="18">
        <f ca="1">P614*DCC!$C79*DCC!P79</f>
        <v>8.4975382737844383E-44</v>
      </c>
      <c r="Q696" s="18">
        <f ca="1">Q614*DCC!$C79*DCC!Q79</f>
        <v>1.2232679034058355E-44</v>
      </c>
      <c r="R696" s="18">
        <f ca="1">R614*DCC!$C79*DCC!R79</f>
        <v>6.2593004126032844E-44</v>
      </c>
      <c r="S696" s="18">
        <f ca="1">S614*DCC!$C79*DCC!S79</f>
        <v>1.3106435603316173E-45</v>
      </c>
      <c r="T696" s="18">
        <f ca="1">T614*DCC!$C79*DCC!T79</f>
        <v>8.8005553592814172E-45</v>
      </c>
      <c r="U696" s="18">
        <f ca="1">U614*DCC!$C79*DCC!U79</f>
        <v>6.1034089381600617E-46</v>
      </c>
      <c r="V696" s="18">
        <f ca="1">V614*DCC!$C79*DCC!V79</f>
        <v>1.9325963431083852E-45</v>
      </c>
      <c r="W696" s="18">
        <f ca="1">W614*DCC!$C79*DCC!W79</f>
        <v>5.31296743951572E-46</v>
      </c>
      <c r="X696" s="18">
        <f ca="1">X614*DCC!$C79*DCC!X79</f>
        <v>7.2569909740006211E-52</v>
      </c>
      <c r="Y696" s="18">
        <f ca="1">Y614*DCC!$C79*DCC!Y79</f>
        <v>7.4878084661868932E-53</v>
      </c>
      <c r="Z696" s="18">
        <f ca="1">Z614*DCC!$C79*DCC!Z79</f>
        <v>2.1279369327731233E-52</v>
      </c>
      <c r="AA696" s="18">
        <f ca="1">AA614*DCC!$C79*DCC!AA79</f>
        <v>1.4350752467659288E-52</v>
      </c>
      <c r="AB696" s="18">
        <f ca="1">AB614*DCC!$C79*DCC!AB79</f>
        <v>3.2960219330790146E-52</v>
      </c>
      <c r="AC696" s="18">
        <f ca="1">AC614*DCC!$C79*DCC!AC79</f>
        <v>4.3341343091280985E-52</v>
      </c>
      <c r="AD696" s="18">
        <f ca="1">AD614*DCC!$C79*DCC!AD79</f>
        <v>7.2015675323226495E-51</v>
      </c>
      <c r="AE696" s="18">
        <f ca="1">AE614*DCC!$C79*DCC!AE79</f>
        <v>8.056752375486058E-53</v>
      </c>
      <c r="AF696" s="18">
        <f ca="1">AF614*DCC!$C79*DCC!AF79</f>
        <v>3.653300372093746E-52</v>
      </c>
    </row>
    <row r="697" spans="4:32" x14ac:dyDescent="0.15">
      <c r="D697" s="18">
        <f t="shared" si="585"/>
        <v>0.56606999999999996</v>
      </c>
      <c r="E697" s="18">
        <f ca="1">E615*DCC!$C80*DCC!E80</f>
        <v>3.6200983773626404E-8</v>
      </c>
      <c r="F697" s="18">
        <f ca="1">F615*DCC!$C80*DCC!F80</f>
        <v>8.7997838477792701E-7</v>
      </c>
      <c r="G697" s="18">
        <f ca="1">G615*DCC!$C80*DCC!G80</f>
        <v>9.2940227194118961E-8</v>
      </c>
      <c r="H697" s="18">
        <f ca="1">H615*DCC!$C80*DCC!H80</f>
        <v>2.7538380731844093E-8</v>
      </c>
      <c r="I697" s="18">
        <f ca="1">I615*DCC!$C80*DCC!I80</f>
        <v>2.8755903532317103E-8</v>
      </c>
      <c r="J697" s="18">
        <f ca="1">J615*DCC!$C80*DCC!J80</f>
        <v>2.9816131874722129E-8</v>
      </c>
      <c r="K697" s="18">
        <f ca="1">K615*DCC!$C80*DCC!K80</f>
        <v>4.1673492063781645E-9</v>
      </c>
      <c r="L697" s="18">
        <f ca="1">L615*DCC!$C80*DCC!L80</f>
        <v>3.9983231575417652E-10</v>
      </c>
      <c r="M697" s="18">
        <f ca="1">M615*DCC!$C80*DCC!M80</f>
        <v>1.1730710804767403E-36</v>
      </c>
      <c r="N697" s="18">
        <f ca="1">N615*DCC!$C80*DCC!N80</f>
        <v>4.1393020187577773E-43</v>
      </c>
      <c r="O697" s="18">
        <f ca="1">O615*DCC!$C80*DCC!O80</f>
        <v>7.0020990585377185E-44</v>
      </c>
      <c r="P697" s="18">
        <f ca="1">P615*DCC!$C80*DCC!P80</f>
        <v>5.5673855391552371E-43</v>
      </c>
      <c r="Q697" s="18">
        <f ca="1">Q615*DCC!$C80*DCC!Q80</f>
        <v>8.0143591616821014E-44</v>
      </c>
      <c r="R697" s="18">
        <f ca="1">R615*DCC!$C80*DCC!R80</f>
        <v>4.100922548817023E-43</v>
      </c>
      <c r="S697" s="18">
        <f ca="1">S615*DCC!$C80*DCC!S80</f>
        <v>8.5869327481529014E-45</v>
      </c>
      <c r="T697" s="18">
        <f ca="1">T615*DCC!$C80*DCC!T80</f>
        <v>5.7657730442559579E-44</v>
      </c>
      <c r="U697" s="18">
        <f ca="1">U615*DCC!$C80*DCC!U80</f>
        <v>3.9987699430472899E-45</v>
      </c>
      <c r="V697" s="18">
        <f ca="1">V615*DCC!$C80*DCC!V80</f>
        <v>1.2661767900178821E-44</v>
      </c>
      <c r="W697" s="18">
        <f ca="1">W615*DCC!$C80*DCC!W80</f>
        <v>3.4808860774312176E-45</v>
      </c>
      <c r="X697" s="18">
        <f ca="1">X615*DCC!$C80*DCC!X80</f>
        <v>4.2037355019438642E-51</v>
      </c>
      <c r="Y697" s="18">
        <f ca="1">Y615*DCC!$C80*DCC!Y80</f>
        <v>4.3374467058321094E-52</v>
      </c>
      <c r="Z697" s="18">
        <f ca="1">Z615*DCC!$C80*DCC!Z80</f>
        <v>1.2326455753950577E-51</v>
      </c>
      <c r="AA697" s="18">
        <f ca="1">AA615*DCC!$C80*DCC!AA80</f>
        <v>8.3126331140931699E-52</v>
      </c>
      <c r="AB697" s="18">
        <f ca="1">AB615*DCC!$C80*DCC!AB80</f>
        <v>1.9091834143371919E-51</v>
      </c>
      <c r="AC697" s="18">
        <f ca="1">AC615*DCC!$C80*DCC!AC80</f>
        <v>2.5106577750165005E-51</v>
      </c>
      <c r="AD697" s="18">
        <f ca="1">AD615*DCC!$C80*DCC!AD80</f>
        <v>4.1715080671521072E-50</v>
      </c>
      <c r="AE697" s="18">
        <f ca="1">AE615*DCC!$C80*DCC!AE80</f>
        <v>4.6668797541045567E-52</v>
      </c>
      <c r="AF697" s="18">
        <f ca="1">AF615*DCC!$C80*DCC!AF80</f>
        <v>2.1161770095479346E-51</v>
      </c>
    </row>
    <row r="698" spans="4:32" x14ac:dyDescent="0.15">
      <c r="D698" s="18">
        <f t="shared" si="585"/>
        <v>0.71264000000000005</v>
      </c>
      <c r="E698" s="18">
        <f ca="1">E616*DCC!$C81*DCC!E81</f>
        <v>6.2771956870266466E-8</v>
      </c>
      <c r="F698" s="18">
        <f ca="1">F616*DCC!$C81*DCC!F81</f>
        <v>1.3629657056427006E-6</v>
      </c>
      <c r="G698" s="18">
        <f ca="1">G616*DCC!$C81*DCC!G81</f>
        <v>1.3825410438911703E-7</v>
      </c>
      <c r="H698" s="18">
        <f ca="1">H616*DCC!$C81*DCC!H81</f>
        <v>3.6963441793290867E-8</v>
      </c>
      <c r="I698" s="18">
        <f ca="1">I616*DCC!$C81*DCC!I81</f>
        <v>2.9092892601103667E-8</v>
      </c>
      <c r="J698" s="18">
        <f ca="1">J616*DCC!$C81*DCC!J81</f>
        <v>2.6979562384082263E-8</v>
      </c>
      <c r="K698" s="18">
        <f ca="1">K616*DCC!$C81*DCC!K81</f>
        <v>3.2757258003432859E-9</v>
      </c>
      <c r="L698" s="18">
        <f ca="1">L616*DCC!$C81*DCC!L81</f>
        <v>3.0413891458587644E-10</v>
      </c>
      <c r="M698" s="18">
        <f ca="1">M616*DCC!$C81*DCC!M81</f>
        <v>1.5224820997507612E-35</v>
      </c>
      <c r="N698" s="18">
        <f ca="1">N616*DCC!$C81*DCC!N81</f>
        <v>3.840085400397154E-42</v>
      </c>
      <c r="O698" s="18">
        <f ca="1">O616*DCC!$C81*DCC!O81</f>
        <v>6.4960021890171939E-43</v>
      </c>
      <c r="P698" s="18">
        <f ca="1">P616*DCC!$C81*DCC!P81</f>
        <v>5.1650160394569421E-42</v>
      </c>
      <c r="Q698" s="18">
        <f ca="1">Q616*DCC!$C81*DCC!Q81</f>
        <v>7.4351884807874737E-43</v>
      </c>
      <c r="R698" s="18">
        <f ca="1">R616*DCC!$C81*DCC!R81</f>
        <v>3.8045253768667255E-42</v>
      </c>
      <c r="S698" s="18">
        <f ca="1">S616*DCC!$C81*DCC!S81</f>
        <v>7.9662240051834431E-44</v>
      </c>
      <c r="T698" s="18">
        <f ca="1">T616*DCC!$C81*DCC!T81</f>
        <v>5.3490510808173854E-43</v>
      </c>
      <c r="U698" s="18">
        <f ca="1">U616*DCC!$C81*DCC!U81</f>
        <v>3.7097242258199749E-44</v>
      </c>
      <c r="V698" s="18">
        <f ca="1">V616*DCC!$C81*DCC!V81</f>
        <v>1.1746232285420036E-43</v>
      </c>
      <c r="W698" s="18">
        <f ca="1">W616*DCC!$C81*DCC!W81</f>
        <v>3.2293039259068172E-44</v>
      </c>
      <c r="X698" s="18">
        <f ca="1">X616*DCC!$C81*DCC!X81</f>
        <v>3.3236379660031653E-50</v>
      </c>
      <c r="Y698" s="18">
        <f ca="1">Y616*DCC!$C81*DCC!Y81</f>
        <v>3.4296291055836647E-51</v>
      </c>
      <c r="Z698" s="18">
        <f ca="1">Z616*DCC!$C81*DCC!Z81</f>
        <v>9.746324632054122E-51</v>
      </c>
      <c r="AA698" s="18">
        <f ca="1">AA616*DCC!$C81*DCC!AA81</f>
        <v>6.5729460952618902E-51</v>
      </c>
      <c r="AB698" s="18">
        <f ca="1">AB616*DCC!$C81*DCC!AB81</f>
        <v>1.5096391002599704E-50</v>
      </c>
      <c r="AC698" s="18">
        <f ca="1">AC616*DCC!$C81*DCC!AC81</f>
        <v>1.9850221983979837E-50</v>
      </c>
      <c r="AD698" s="18">
        <f ca="1">AD616*DCC!$C81*DCC!AD81</f>
        <v>3.2984580253119376E-49</v>
      </c>
      <c r="AE698" s="18">
        <f ca="1">AE616*DCC!$C81*DCC!AE81</f>
        <v>3.6900552384521734E-51</v>
      </c>
      <c r="AF698" s="18">
        <f ca="1">AF616*DCC!$C81*DCC!AF81</f>
        <v>1.6732401134592556E-50</v>
      </c>
    </row>
    <row r="699" spans="4:32" x14ac:dyDescent="0.15">
      <c r="D699" s="18">
        <f t="shared" si="585"/>
        <v>0.89715999999999996</v>
      </c>
      <c r="E699" s="18">
        <f ca="1">E617*DCC!$C82*DCC!E82</f>
        <v>1.0993302327983589E-7</v>
      </c>
      <c r="F699" s="18">
        <f ca="1">F617*DCC!$C82*DCC!F82</f>
        <v>2.0762670398418376E-6</v>
      </c>
      <c r="G699" s="18">
        <f ca="1">G617*DCC!$C82*DCC!G82</f>
        <v>2.0124909118220112E-7</v>
      </c>
      <c r="H699" s="18">
        <f ca="1">H617*DCC!$C82*DCC!H82</f>
        <v>4.7218531822775863E-8</v>
      </c>
      <c r="I699" s="18">
        <f ca="1">I617*DCC!$C82*DCC!I82</f>
        <v>2.7848977095534513E-8</v>
      </c>
      <c r="J699" s="18">
        <f ca="1">J617*DCC!$C82*DCC!J82</f>
        <v>2.2720354783126672E-8</v>
      </c>
      <c r="K699" s="18">
        <f ca="1">K617*DCC!$C82*DCC!K82</f>
        <v>2.4907245631244062E-9</v>
      </c>
      <c r="L699" s="18">
        <f ca="1">L617*DCC!$C82*DCC!L82</f>
        <v>2.2169530603548756E-10</v>
      </c>
      <c r="M699" s="18">
        <f ca="1">M617*DCC!$C82*DCC!M82</f>
        <v>2.8700408022641678E-34</v>
      </c>
      <c r="N699" s="18">
        <f ca="1">N617*DCC!$C82*DCC!N82</f>
        <v>4.6542002564235094E-41</v>
      </c>
      <c r="O699" s="18">
        <f ca="1">O617*DCC!$C82*DCC!O82</f>
        <v>7.8731958414620053E-42</v>
      </c>
      <c r="P699" s="18">
        <f ca="1">P617*DCC!$C82*DCC!P82</f>
        <v>6.2600025268597351E-41</v>
      </c>
      <c r="Q699" s="18">
        <f ca="1">Q617*DCC!$C82*DCC!Q82</f>
        <v>9.0114688555753909E-42</v>
      </c>
      <c r="R699" s="18">
        <f ca="1">R617*DCC!$C82*DCC!R82</f>
        <v>4.6111423006300942E-41</v>
      </c>
      <c r="S699" s="18">
        <f ca="1">S617*DCC!$C82*DCC!S82</f>
        <v>9.6551867253894691E-43</v>
      </c>
      <c r="T699" s="18">
        <f ca="1">T617*DCC!$C82*DCC!T82</f>
        <v>6.4831098592299738E-42</v>
      </c>
      <c r="U699" s="18">
        <f ca="1">U617*DCC!$C82*DCC!U82</f>
        <v>4.4962295675928438E-43</v>
      </c>
      <c r="V699" s="18">
        <f ca="1">V617*DCC!$C82*DCC!V82</f>
        <v>1.4236916130475916E-42</v>
      </c>
      <c r="W699" s="18">
        <f ca="1">W617*DCC!$C82*DCC!W82</f>
        <v>3.9139444009500784E-43</v>
      </c>
      <c r="X699" s="18">
        <f ca="1">X617*DCC!$C82*DCC!X82</f>
        <v>3.2757355182618868E-49</v>
      </c>
      <c r="Y699" s="18">
        <f ca="1">Y617*DCC!$C82*DCC!Y82</f>
        <v>3.3799630225288108E-50</v>
      </c>
      <c r="Z699" s="18">
        <f ca="1">Z617*DCC!$C82*DCC!Z82</f>
        <v>9.6052966885241597E-50</v>
      </c>
      <c r="AA699" s="18">
        <f ca="1">AA617*DCC!$C82*DCC!AA82</f>
        <v>6.4778506418914208E-50</v>
      </c>
      <c r="AB699" s="18">
        <f ca="1">AB617*DCC!$C82*DCC!AB82</f>
        <v>1.4877958398127821E-49</v>
      </c>
      <c r="AC699" s="18">
        <f ca="1">AC617*DCC!$C82*DCC!AC82</f>
        <v>1.9564039571590377E-49</v>
      </c>
      <c r="AD699" s="18">
        <f ca="1">AD617*DCC!$C82*DCC!AD82</f>
        <v>3.2507343596936927E-48</v>
      </c>
      <c r="AE699" s="18">
        <f ca="1">AE617*DCC!$C82*DCC!AE82</f>
        <v>3.6367712672758105E-50</v>
      </c>
      <c r="AF699" s="18">
        <f ca="1">AF617*DCC!$C82*DCC!AF82</f>
        <v>1.649078812567902E-49</v>
      </c>
    </row>
    <row r="700" spans="4:32" x14ac:dyDescent="0.15">
      <c r="D700" s="18">
        <f t="shared" si="585"/>
        <v>1.1294999999999999</v>
      </c>
      <c r="E700" s="18">
        <f ca="1">E618*DCC!$C83*DCC!E83</f>
        <v>1.975332004222363E-7</v>
      </c>
      <c r="F700" s="18">
        <f ca="1">F618*DCC!$C83*DCC!F83</f>
        <v>3.2050439820087764E-6</v>
      </c>
      <c r="G700" s="18">
        <f ca="1">G618*DCC!$C83*DCC!G83</f>
        <v>2.9248525001143735E-7</v>
      </c>
      <c r="H700" s="18">
        <f ca="1">H618*DCC!$C83*DCC!H83</f>
        <v>5.7932372853824112E-8</v>
      </c>
      <c r="I700" s="18">
        <f ca="1">I618*DCC!$C83*DCC!I83</f>
        <v>2.5674336795882272E-8</v>
      </c>
      <c r="J700" s="18">
        <f ca="1">J618*DCC!$C83*DCC!J83</f>
        <v>1.8288661130583543E-8</v>
      </c>
      <c r="K700" s="18">
        <f ca="1">K618*DCC!$C83*DCC!K83</f>
        <v>1.8366082199497993E-9</v>
      </c>
      <c r="L700" s="18">
        <f ca="1">L618*DCC!$C83*DCC!L83</f>
        <v>1.5704663601256928E-10</v>
      </c>
      <c r="M700" s="18">
        <f ca="1">M618*DCC!$C83*DCC!M83</f>
        <v>2.2205740268224524E-33</v>
      </c>
      <c r="N700" s="18">
        <f ca="1">N618*DCC!$C83*DCC!N83</f>
        <v>2.8758531258479043E-40</v>
      </c>
      <c r="O700" s="18">
        <f ca="1">O618*DCC!$C83*DCC!O83</f>
        <v>4.8648465382799769E-41</v>
      </c>
      <c r="P700" s="18">
        <f ca="1">P618*DCC!$C83*DCC!P83</f>
        <v>3.8666756142573055E-40</v>
      </c>
      <c r="Q700" s="18">
        <f ca="1">Q618*DCC!$C83*DCC!Q83</f>
        <v>5.5662385549258412E-41</v>
      </c>
      <c r="R700" s="18">
        <f ca="1">R618*DCC!$C83*DCC!R83</f>
        <v>2.8474679702451058E-40</v>
      </c>
      <c r="S700" s="18">
        <f ca="1">S618*DCC!$C83*DCC!S83</f>
        <v>5.9592922415995554E-42</v>
      </c>
      <c r="T700" s="18">
        <f ca="1">T618*DCC!$C83*DCC!T83</f>
        <v>4.0080312111815014E-41</v>
      </c>
      <c r="U700" s="18">
        <f ca="1">U618*DCC!$C83*DCC!U83</f>
        <v>2.7755086228757301E-42</v>
      </c>
      <c r="V700" s="18">
        <f ca="1">V618*DCC!$C83*DCC!V83</f>
        <v>8.7968619676504495E-42</v>
      </c>
      <c r="W700" s="18">
        <f ca="1">W618*DCC!$C83*DCC!W83</f>
        <v>2.4152009097736779E-42</v>
      </c>
      <c r="X700" s="18">
        <f ca="1">X618*DCC!$C83*DCC!X83</f>
        <v>1.8192692620490259E-48</v>
      </c>
      <c r="Y700" s="18">
        <f ca="1">Y618*DCC!$C83*DCC!Y83</f>
        <v>1.878558722809918E-49</v>
      </c>
      <c r="Z700" s="18">
        <f ca="1">Z618*DCC!$C83*DCC!Z83</f>
        <v>5.3346669966020536E-49</v>
      </c>
      <c r="AA700" s="18">
        <f ca="1">AA618*DCC!$C83*DCC!AA83</f>
        <v>3.5976620796867378E-49</v>
      </c>
      <c r="AB700" s="18">
        <f ca="1">AB618*DCC!$C83*DCC!AB83</f>
        <v>8.2601925096651973E-49</v>
      </c>
      <c r="AC700" s="18">
        <f ca="1">AC618*DCC!$C83*DCC!AC83</f>
        <v>1.0865549130374162E-48</v>
      </c>
      <c r="AD700" s="18">
        <f ca="1">AD618*DCC!$C83*DCC!AD83</f>
        <v>1.804342225808357E-47</v>
      </c>
      <c r="AE700" s="18">
        <f ca="1">AE618*DCC!$C83*DCC!AE83</f>
        <v>2.0198182079967466E-49</v>
      </c>
      <c r="AF700" s="18">
        <f ca="1">AF618*DCC!$C83*DCC!AF83</f>
        <v>9.1587823475695311E-49</v>
      </c>
    </row>
    <row r="701" spans="4:32" x14ac:dyDescent="0.15">
      <c r="D701" s="18">
        <f t="shared" si="585"/>
        <v>1.4218999999999999</v>
      </c>
      <c r="E701" s="18">
        <f ca="1">E619*DCC!$C84*DCC!E84</f>
        <v>3.4699272041095813E-7</v>
      </c>
      <c r="F701" s="18">
        <f ca="1">F619*DCC!$C84*DCC!F84</f>
        <v>4.6635696940359304E-6</v>
      </c>
      <c r="G701" s="18">
        <f ca="1">G619*DCC!$C84*DCC!G84</f>
        <v>3.8652226331499673E-7</v>
      </c>
      <c r="H701" s="18">
        <f ca="1">H619*DCC!$C84*DCC!H84</f>
        <v>6.2415243111673527E-8</v>
      </c>
      <c r="I701" s="18">
        <f ca="1">I619*DCC!$C84*DCC!I84</f>
        <v>2.1052315461469734E-8</v>
      </c>
      <c r="J701" s="18">
        <f ca="1">J619*DCC!$C84*DCC!J84</f>
        <v>1.3175477312503651E-8</v>
      </c>
      <c r="K701" s="18">
        <f ca="1">K619*DCC!$C84*DCC!K84</f>
        <v>1.1590223049447258E-9</v>
      </c>
      <c r="L701" s="18">
        <f ca="1">L619*DCC!$C84*DCC!L84</f>
        <v>9.8665956229065012E-11</v>
      </c>
      <c r="M701" s="18">
        <f ca="1">M619*DCC!$C84*DCC!M84</f>
        <v>4.1262839978822279E-33</v>
      </c>
      <c r="N701" s="18">
        <f ca="1">N619*DCC!$C84*DCC!N84</f>
        <v>5.5650850676324161E-40</v>
      </c>
      <c r="O701" s="18">
        <f ca="1">O619*DCC!$C84*DCC!O84</f>
        <v>9.4138457707717066E-41</v>
      </c>
      <c r="P701" s="18">
        <f ca="1">P619*DCC!$C84*DCC!P84</f>
        <v>7.4792150591947308E-40</v>
      </c>
      <c r="Q701" s="18">
        <f ca="1">Q619*DCC!$C84*DCC!Q84</f>
        <v>1.0767291575857796E-40</v>
      </c>
      <c r="R701" s="18">
        <f ca="1">R619*DCC!$C84*DCC!R84</f>
        <v>5.5060972072944405E-40</v>
      </c>
      <c r="S701" s="18">
        <f ca="1">S619*DCC!$C84*DCC!S84</f>
        <v>1.1516428163180782E-41</v>
      </c>
      <c r="T701" s="18">
        <f ca="1">T619*DCC!$C84*DCC!T84</f>
        <v>7.7614337947892678E-41</v>
      </c>
      <c r="U701" s="18">
        <f ca="1">U619*DCC!$C84*DCC!U84</f>
        <v>5.364505406282595E-42</v>
      </c>
      <c r="V701" s="18">
        <f ca="1">V619*DCC!$C84*DCC!V84</f>
        <v>1.7023087126512086E-41</v>
      </c>
      <c r="W701" s="18">
        <f ca="1">W619*DCC!$C84*DCC!W84</f>
        <v>4.6662818839309563E-42</v>
      </c>
      <c r="X701" s="18">
        <f ca="1">X619*DCC!$C84*DCC!X84</f>
        <v>3.5957699686676285E-48</v>
      </c>
      <c r="Y701" s="18">
        <f ca="1">Y619*DCC!$C84*DCC!Y84</f>
        <v>3.7165831959897558E-49</v>
      </c>
      <c r="Z701" s="18">
        <f ca="1">Z619*DCC!$C84*DCC!Z84</f>
        <v>1.0543820086036168E-48</v>
      </c>
      <c r="AA701" s="18">
        <f ca="1">AA619*DCC!$C84*DCC!AA84</f>
        <v>7.1108473476106851E-49</v>
      </c>
      <c r="AB701" s="18">
        <f ca="1">AB619*DCC!$C84*DCC!AB84</f>
        <v>1.6319761654466511E-48</v>
      </c>
      <c r="AC701" s="18">
        <f ca="1">AC619*DCC!$C84*DCC!AC84</f>
        <v>2.1475860320418459E-48</v>
      </c>
      <c r="AD701" s="18">
        <f ca="1">AD619*DCC!$C84*DCC!AD84</f>
        <v>3.5635330520456702E-47</v>
      </c>
      <c r="AE701" s="18">
        <f ca="1">AE619*DCC!$C84*DCC!AE84</f>
        <v>3.9921723515622814E-49</v>
      </c>
      <c r="AF701" s="18">
        <f ca="1">AF619*DCC!$C84*DCC!AF84</f>
        <v>1.810234247002098E-48</v>
      </c>
    </row>
    <row r="702" spans="4:32" x14ac:dyDescent="0.15">
      <c r="D702" s="18">
        <f t="shared" si="585"/>
        <v>1.7901</v>
      </c>
      <c r="E702" s="18">
        <f ca="1">E620*DCC!$C85*DCC!E85</f>
        <v>6.1651485511013158E-7</v>
      </c>
      <c r="F702" s="18">
        <f ca="1">F620*DCC!$C85*DCC!F85</f>
        <v>6.1481987935284342E-6</v>
      </c>
      <c r="G702" s="18">
        <f ca="1">G620*DCC!$C85*DCC!G85</f>
        <v>4.347180168070708E-7</v>
      </c>
      <c r="H702" s="18">
        <f ca="1">H620*DCC!$C85*DCC!H85</f>
        <v>5.673356948060467E-8</v>
      </c>
      <c r="I702" s="18">
        <f ca="1">I620*DCC!$C85*DCC!I85</f>
        <v>1.4877322861739519E-8</v>
      </c>
      <c r="J702" s="18">
        <f ca="1">J620*DCC!$C85*DCC!J85</f>
        <v>8.3330229959770087E-9</v>
      </c>
      <c r="K702" s="18">
        <f ca="1">K620*DCC!$C85*DCC!K85</f>
        <v>5.7202172513140052E-10</v>
      </c>
      <c r="L702" s="18">
        <f ca="1">L620*DCC!$C85*DCC!L85</f>
        <v>5.2530632630372407E-11</v>
      </c>
      <c r="M702" s="18">
        <f ca="1">M620*DCC!$C85*DCC!M85</f>
        <v>6.3510568434926048E-33</v>
      </c>
      <c r="N702" s="18">
        <f ca="1">N620*DCC!$C85*DCC!N85</f>
        <v>8.5984092833033274E-40</v>
      </c>
      <c r="O702" s="18">
        <f ca="1">O620*DCC!$C85*DCC!O85</f>
        <v>1.4544873549262317E-40</v>
      </c>
      <c r="P702" s="18">
        <f ca="1">P620*DCC!$C85*DCC!P85</f>
        <v>1.1552481199442723E-39</v>
      </c>
      <c r="Q702" s="18">
        <f ca="1">Q620*DCC!$C85*DCC!Q85</f>
        <v>1.6631713181944142E-40</v>
      </c>
      <c r="R702" s="18">
        <f ca="1">R620*DCC!$C85*DCC!R85</f>
        <v>8.5030051108212573E-40</v>
      </c>
      <c r="S702" s="18">
        <f ca="1">S620*DCC!$C85*DCC!S85</f>
        <v>1.7777827083482146E-41</v>
      </c>
      <c r="T702" s="18">
        <f ca="1">T620*DCC!$C85*DCC!T85</f>
        <v>1.1996362490020961E-40</v>
      </c>
      <c r="U702" s="18">
        <f ca="1">U620*DCC!$C85*DCC!U85</f>
        <v>8.2819306470426879E-42</v>
      </c>
      <c r="V702" s="18">
        <f ca="1">V620*DCC!$C85*DCC!V85</f>
        <v>2.630217769968997E-41</v>
      </c>
      <c r="W702" s="18">
        <f ca="1">W620*DCC!$C85*DCC!W85</f>
        <v>7.2019024379867622E-42</v>
      </c>
      <c r="X702" s="18">
        <f ca="1">X620*DCC!$C85*DCC!X85</f>
        <v>5.5728870767499436E-48</v>
      </c>
      <c r="Y702" s="18">
        <f ca="1">Y620*DCC!$C85*DCC!Y85</f>
        <v>5.7633013092494851E-49</v>
      </c>
      <c r="Z702" s="18">
        <f ca="1">Z620*DCC!$C85*DCC!Z85</f>
        <v>1.6341081240312324E-48</v>
      </c>
      <c r="AA702" s="18">
        <f ca="1">AA620*DCC!$C85*DCC!AA85</f>
        <v>1.1020385657300331E-48</v>
      </c>
      <c r="AB702" s="18">
        <f ca="1">AB620*DCC!$C85*DCC!AB85</f>
        <v>2.5285755954460819E-48</v>
      </c>
      <c r="AC702" s="18">
        <f ca="1">AC620*DCC!$C85*DCC!AC85</f>
        <v>3.3283176476131565E-48</v>
      </c>
      <c r="AD702" s="18">
        <f ca="1">AD620*DCC!$C85*DCC!AD85</f>
        <v>5.5200062944348204E-47</v>
      </c>
      <c r="AE702" s="18">
        <f ca="1">AE620*DCC!$C85*DCC!AE85</f>
        <v>6.1870312437927121E-49</v>
      </c>
      <c r="AF702" s="18">
        <f ca="1">AF620*DCC!$C85*DCC!AF85</f>
        <v>2.8054843624994777E-48</v>
      </c>
    </row>
    <row r="703" spans="4:32" x14ac:dyDescent="0.15">
      <c r="D703" s="18">
        <f t="shared" si="585"/>
        <v>2.2536</v>
      </c>
      <c r="E703" s="18">
        <f ca="1">E621*DCC!$C86*DCC!E86</f>
        <v>1.1037782355270441E-6</v>
      </c>
      <c r="F703" s="18">
        <f ca="1">F621*DCC!$C86*DCC!F86</f>
        <v>7.7906704081872214E-6</v>
      </c>
      <c r="G703" s="18">
        <f ca="1">G621*DCC!$C86*DCC!G86</f>
        <v>4.3550310124202513E-7</v>
      </c>
      <c r="H703" s="18">
        <f ca="1">H621*DCC!$C86*DCC!H86</f>
        <v>4.7314540792361705E-8</v>
      </c>
      <c r="I703" s="18">
        <f ca="1">I621*DCC!$C86*DCC!I86</f>
        <v>9.847211470507767E-9</v>
      </c>
      <c r="J703" s="18">
        <f ca="1">J621*DCC!$C86*DCC!J86</f>
        <v>5.046113168067388E-9</v>
      </c>
      <c r="K703" s="18">
        <f ca="1">K621*DCC!$C86*DCC!K86</f>
        <v>2.357151506124028E-10</v>
      </c>
      <c r="L703" s="18">
        <f ca="1">L621*DCC!$C86*DCC!L86</f>
        <v>2.5565660241987065E-11</v>
      </c>
      <c r="M703" s="18">
        <f ca="1">M621*DCC!$C86*DCC!M86</f>
        <v>9.9557028901251261E-33</v>
      </c>
      <c r="N703" s="18">
        <f ca="1">N621*DCC!$C86*DCC!N86</f>
        <v>1.3518055549276072E-39</v>
      </c>
      <c r="O703" s="18">
        <f ca="1">O621*DCC!$C86*DCC!O86</f>
        <v>2.279800800097022E-40</v>
      </c>
      <c r="P703" s="18">
        <f ca="1">P621*DCC!$C86*DCC!P86</f>
        <v>1.8093412256676702E-39</v>
      </c>
      <c r="Q703" s="18">
        <f ca="1">Q621*DCC!$C86*DCC!Q86</f>
        <v>2.6063094182001286E-40</v>
      </c>
      <c r="R703" s="18">
        <f ca="1">R621*DCC!$C86*DCC!R86</f>
        <v>1.3350161872410151E-39</v>
      </c>
      <c r="S703" s="18">
        <f ca="1">S621*DCC!$C86*DCC!S86</f>
        <v>2.7867929653723011E-41</v>
      </c>
      <c r="T703" s="18">
        <f ca="1">T621*DCC!$C86*DCC!T86</f>
        <v>1.8815338158582664E-40</v>
      </c>
      <c r="U703" s="18">
        <f ca="1">U621*DCC!$C86*DCC!U86</f>
        <v>1.3011812416534541E-41</v>
      </c>
      <c r="V703" s="18">
        <f ca="1">V621*DCC!$C86*DCC!V86</f>
        <v>4.1253977685850853E-41</v>
      </c>
      <c r="W703" s="18">
        <f ca="1">W621*DCC!$C86*DCC!W86</f>
        <v>1.1312706098428853E-41</v>
      </c>
      <c r="X703" s="18">
        <f ca="1">X621*DCC!$C86*DCC!X86</f>
        <v>8.7415819657492429E-48</v>
      </c>
      <c r="Y703" s="18">
        <f ca="1">Y621*DCC!$C86*DCC!Y86</f>
        <v>9.0287651393768192E-49</v>
      </c>
      <c r="Z703" s="18">
        <f ca="1">Z621*DCC!$C86*DCC!Z86</f>
        <v>2.5675274087825776E-48</v>
      </c>
      <c r="AA703" s="18">
        <f ca="1">AA621*DCC!$C86*DCC!AA86</f>
        <v>1.730248718814883E-48</v>
      </c>
      <c r="AB703" s="18">
        <f ca="1">AB621*DCC!$C86*DCC!AB86</f>
        <v>3.9724280739460159E-48</v>
      </c>
      <c r="AC703" s="18">
        <f ca="1">AC621*DCC!$C86*DCC!AC86</f>
        <v>5.2186660833219594E-48</v>
      </c>
      <c r="AD703" s="18">
        <f ca="1">AD621*DCC!$C86*DCC!AD86</f>
        <v>8.6595805735357973E-47</v>
      </c>
      <c r="AE703" s="18">
        <f ca="1">AE621*DCC!$C86*DCC!AE86</f>
        <v>9.701857310251364E-49</v>
      </c>
      <c r="AF703" s="18">
        <f ca="1">AF621*DCC!$C86*DCC!AF86</f>
        <v>4.3992686884855824E-48</v>
      </c>
    </row>
    <row r="704" spans="4:32" x14ac:dyDescent="0.15">
      <c r="D704" s="18">
        <f t="shared" si="585"/>
        <v>2.8371</v>
      </c>
      <c r="E704" s="18">
        <f ca="1">E622*DCC!$C87*DCC!E87</f>
        <v>1.939624287866666E-6</v>
      </c>
      <c r="F704" s="18">
        <f ca="1">F622*DCC!$C87*DCC!F87</f>
        <v>9.2656292765592126E-6</v>
      </c>
      <c r="G704" s="18">
        <f ca="1">G622*DCC!$C87*DCC!G87</f>
        <v>3.8357481288709308E-7</v>
      </c>
      <c r="H704" s="18">
        <f ca="1">H622*DCC!$C87*DCC!H87</f>
        <v>3.6471683900646069E-8</v>
      </c>
      <c r="I704" s="18">
        <f ca="1">I622*DCC!$C87*DCC!I87</f>
        <v>6.115428881297931E-9</v>
      </c>
      <c r="J704" s="18">
        <f ca="1">J622*DCC!$C87*DCC!J87</f>
        <v>2.9211695760982796E-9</v>
      </c>
      <c r="K704" s="18">
        <f ca="1">K622*DCC!$C87*DCC!K87</f>
        <v>8.4199414402605621E-11</v>
      </c>
      <c r="L704" s="18">
        <f ca="1">L622*DCC!$C87*DCC!L87</f>
        <v>1.1430731722024828E-11</v>
      </c>
      <c r="M704" s="18">
        <f ca="1">M622*DCC!$C87*DCC!M87</f>
        <v>1.5606607131552327E-32</v>
      </c>
      <c r="N704" s="18">
        <f ca="1">N622*DCC!$C87*DCC!N87</f>
        <v>2.127232721168178E-39</v>
      </c>
      <c r="O704" s="18">
        <f ca="1">O622*DCC!$C87*DCC!O87</f>
        <v>3.5727369704144249E-40</v>
      </c>
      <c r="P704" s="18">
        <f ca="1">P622*DCC!$C87*DCC!P87</f>
        <v>2.8327418286479371E-39</v>
      </c>
      <c r="Q704" s="18">
        <f ca="1">Q622*DCC!$C87*DCC!Q87</f>
        <v>4.0833535363684001E-40</v>
      </c>
      <c r="R704" s="18">
        <f ca="1">R622*DCC!$C87*DCC!R87</f>
        <v>2.0973822746081297E-39</v>
      </c>
      <c r="S704" s="18">
        <f ca="1">S622*DCC!$C87*DCC!S87</f>
        <v>4.3696402185015667E-41</v>
      </c>
      <c r="T704" s="18">
        <f ca="1">T622*DCC!$C87*DCC!T87</f>
        <v>2.9503613072053227E-40</v>
      </c>
      <c r="U704" s="18">
        <f ca="1">U622*DCC!$C87*DCC!U87</f>
        <v>2.0463704465276863E-41</v>
      </c>
      <c r="V704" s="18">
        <f ca="1">V622*DCC!$C87*DCC!V87</f>
        <v>6.470866677837482E-41</v>
      </c>
      <c r="W704" s="18">
        <f ca="1">W622*DCC!$C87*DCC!W87</f>
        <v>1.7788971485213538E-41</v>
      </c>
      <c r="X704" s="18">
        <f ca="1">X622*DCC!$C87*DCC!X87</f>
        <v>1.3711579903487187E-47</v>
      </c>
      <c r="Y704" s="18">
        <f ca="1">Y622*DCC!$C87*DCC!Y87</f>
        <v>1.4133200568745694E-48</v>
      </c>
      <c r="Z704" s="18">
        <f ca="1">Z622*DCC!$C87*DCC!Z87</f>
        <v>4.0363997543873997E-48</v>
      </c>
      <c r="AA704" s="18">
        <f ca="1">AA622*DCC!$C87*DCC!AA87</f>
        <v>2.7173373288609062E-48</v>
      </c>
      <c r="AB704" s="18">
        <f ca="1">AB622*DCC!$C87*DCC!AB87</f>
        <v>6.2444054412020272E-48</v>
      </c>
      <c r="AC704" s="18">
        <f ca="1">AC622*DCC!$C87*DCC!AC87</f>
        <v>8.1811773959503853E-48</v>
      </c>
      <c r="AD704" s="18">
        <f ca="1">AD622*DCC!$C87*DCC!AD87</f>
        <v>1.3587703662212913E-46</v>
      </c>
      <c r="AE704" s="18">
        <f ca="1">AE622*DCC!$C87*DCC!AE87</f>
        <v>1.5211471873214711E-48</v>
      </c>
      <c r="AF704" s="18">
        <f ca="1">AF622*DCC!$C87*DCC!AF87</f>
        <v>6.8975827728094482E-48</v>
      </c>
    </row>
    <row r="705" spans="4:32" x14ac:dyDescent="0.15">
      <c r="D705" s="18">
        <f t="shared" si="585"/>
        <v>3.5716999999999999</v>
      </c>
      <c r="E705" s="18">
        <f ca="1">E623*DCC!$C88*DCC!E88</f>
        <v>3.4182628794955855E-6</v>
      </c>
      <c r="F705" s="18">
        <f ca="1">F623*DCC!$C88*DCC!F88</f>
        <v>1.0668392810507619E-5</v>
      </c>
      <c r="G705" s="18">
        <f ca="1">G623*DCC!$C88*DCC!G88</f>
        <v>3.1535592641395652E-7</v>
      </c>
      <c r="H705" s="18">
        <f ca="1">H623*DCC!$C88*DCC!H88</f>
        <v>2.7478259790650109E-8</v>
      </c>
      <c r="I705" s="18">
        <f ca="1">I623*DCC!$C88*DCC!I88</f>
        <v>3.7519081827519533E-9</v>
      </c>
      <c r="J705" s="18">
        <f ca="1">J623*DCC!$C88*DCC!J88</f>
        <v>1.6943472066936193E-9</v>
      </c>
      <c r="K705" s="18">
        <f ca="1">K623*DCC!$C88*DCC!K88</f>
        <v>2.8757068208937696E-11</v>
      </c>
      <c r="L705" s="18">
        <f ca="1">L623*DCC!$C88*DCC!L88</f>
        <v>4.9870533335798798E-12</v>
      </c>
      <c r="M705" s="18">
        <f ca="1">M623*DCC!$C88*DCC!M88</f>
        <v>2.5225328107887836E-32</v>
      </c>
      <c r="N705" s="18">
        <f ca="1">N623*DCC!$C88*DCC!N88</f>
        <v>3.4318972700368338E-39</v>
      </c>
      <c r="O705" s="18">
        <f ca="1">O623*DCC!$C88*DCC!O88</f>
        <v>5.7761861122572899E-40</v>
      </c>
      <c r="P705" s="18">
        <f ca="1">P623*DCC!$C88*DCC!P88</f>
        <v>4.5861043200165335E-39</v>
      </c>
      <c r="Q705" s="18">
        <f ca="1">Q623*DCC!$C88*DCC!Q88</f>
        <v>6.6160034996122836E-40</v>
      </c>
      <c r="R705" s="18">
        <f ca="1">R623*DCC!$C88*DCC!R88</f>
        <v>3.3934111128091715E-39</v>
      </c>
      <c r="S705" s="18">
        <f ca="1">S623*DCC!$C88*DCC!S88</f>
        <v>7.0801373797938939E-41</v>
      </c>
      <c r="T705" s="18">
        <f ca="1">T623*DCC!$C88*DCC!T88</f>
        <v>4.772575688867459E-40</v>
      </c>
      <c r="U705" s="18">
        <f ca="1">U623*DCC!$C88*DCC!U88</f>
        <v>3.3090340817906488E-41</v>
      </c>
      <c r="V705" s="18">
        <f ca="1">V623*DCC!$C88*DCC!V88</f>
        <v>1.0470381773527678E-40</v>
      </c>
      <c r="W705" s="18">
        <f ca="1">W623*DCC!$C88*DCC!W88</f>
        <v>2.8809248636126946E-41</v>
      </c>
      <c r="X705" s="18">
        <f ca="1">X623*DCC!$C88*DCC!X88</f>
        <v>2.2186474632836276E-47</v>
      </c>
      <c r="Y705" s="18">
        <f ca="1">Y623*DCC!$C88*DCC!Y88</f>
        <v>2.2879795077111234E-48</v>
      </c>
      <c r="Z705" s="18">
        <f ca="1">Z623*DCC!$C88*DCC!Z88</f>
        <v>6.5229814678733831E-48</v>
      </c>
      <c r="AA705" s="18">
        <f ca="1">AA623*DCC!$C88*DCC!AA88</f>
        <v>4.3925958836843383E-48</v>
      </c>
      <c r="AB705" s="18">
        <f ca="1">AB623*DCC!$C88*DCC!AB88</f>
        <v>1.0093062916297077E-47</v>
      </c>
      <c r="AC705" s="18">
        <f ca="1">AC623*DCC!$C88*DCC!AC88</f>
        <v>1.324392659581385E-47</v>
      </c>
      <c r="AD705" s="18">
        <f ca="1">AD623*DCC!$C88*DCC!AD88</f>
        <v>2.2013751501861537E-46</v>
      </c>
      <c r="AE705" s="18">
        <f ca="1">AE623*DCC!$C88*DCC!AE88</f>
        <v>2.4625490779216629E-48</v>
      </c>
      <c r="AF705" s="18">
        <f ca="1">AF623*DCC!$C88*DCC!AF88</f>
        <v>1.1166335546500305E-47</v>
      </c>
    </row>
    <row r="706" spans="4:32" x14ac:dyDescent="0.15">
      <c r="D706" s="18">
        <f t="shared" si="585"/>
        <v>4.4965000000000002</v>
      </c>
      <c r="E706" s="18">
        <f ca="1">E624*DCC!$C89*DCC!E89</f>
        <v>5.9698122796640418E-6</v>
      </c>
      <c r="F706" s="18">
        <f ca="1">F624*DCC!$C89*DCC!F89</f>
        <v>1.1319488774067746E-5</v>
      </c>
      <c r="G706" s="18">
        <f ca="1">G624*DCC!$C89*DCC!G89</f>
        <v>2.3680695653502848E-7</v>
      </c>
      <c r="H706" s="18">
        <f ca="1">H624*DCC!$C89*DCC!H89</f>
        <v>1.9466892011186106E-8</v>
      </c>
      <c r="I706" s="18">
        <f ca="1">I624*DCC!$C89*DCC!I89</f>
        <v>2.1726959038582153E-9</v>
      </c>
      <c r="J706" s="18">
        <f ca="1">J624*DCC!$C89*DCC!J89</f>
        <v>9.3422955568726195E-10</v>
      </c>
      <c r="K706" s="18">
        <f ca="1">K624*DCC!$C89*DCC!K89</f>
        <v>9.1775213889003007E-12</v>
      </c>
      <c r="L706" s="18">
        <f ca="1">L624*DCC!$C89*DCC!L89</f>
        <v>2.0394223046732356E-12</v>
      </c>
      <c r="M706" s="18">
        <f ca="1">M624*DCC!$C89*DCC!M89</f>
        <v>3.9466044631813537E-32</v>
      </c>
      <c r="N706" s="18">
        <f ca="1">N624*DCC!$C89*DCC!N89</f>
        <v>5.3576648667678E-39</v>
      </c>
      <c r="O706" s="18">
        <f ca="1">O624*DCC!$C89*DCC!O89</f>
        <v>9.0398406171309724E-40</v>
      </c>
      <c r="P706" s="18">
        <f ca="1">P624*DCC!$C89*DCC!P89</f>
        <v>7.1865391824910184E-39</v>
      </c>
      <c r="Q706" s="18">
        <f ca="1">Q624*DCC!$C89*DCC!Q89</f>
        <v>1.0373401205814172E-39</v>
      </c>
      <c r="R706" s="18">
        <f ca="1">R624*DCC!$C89*DCC!R89</f>
        <v>5.3119276836359289E-39</v>
      </c>
      <c r="S706" s="18">
        <f ca="1">S624*DCC!$C89*DCC!S89</f>
        <v>1.1100325702519962E-40</v>
      </c>
      <c r="T706" s="18">
        <f ca="1">T624*DCC!$C89*DCC!T89</f>
        <v>7.4718228068472026E-40</v>
      </c>
      <c r="U706" s="18">
        <f ca="1">U624*DCC!$C89*DCC!U89</f>
        <v>5.1764084289807415E-41</v>
      </c>
      <c r="V706" s="18">
        <f ca="1">V624*DCC!$C89*DCC!V89</f>
        <v>1.6395197474476367E-40</v>
      </c>
      <c r="W706" s="18">
        <f ca="1">W624*DCC!$C89*DCC!W89</f>
        <v>4.5128505211680249E-41</v>
      </c>
      <c r="X706" s="18">
        <f ca="1">X624*DCC!$C89*DCC!X89</f>
        <v>3.474108353067553E-47</v>
      </c>
      <c r="Y706" s="18">
        <f ca="1">Y624*DCC!$C89*DCC!Y89</f>
        <v>3.5854123013121573E-48</v>
      </c>
      <c r="Z706" s="18">
        <f ca="1">Z624*DCC!$C89*DCC!Z89</f>
        <v>1.019925709035979E-47</v>
      </c>
      <c r="AA706" s="18">
        <f ca="1">AA624*DCC!$C89*DCC!AA89</f>
        <v>6.8712020378988135E-48</v>
      </c>
      <c r="AB706" s="18">
        <f ca="1">AB624*DCC!$C89*DCC!AB89</f>
        <v>1.5784068947574104E-47</v>
      </c>
      <c r="AC706" s="18">
        <f ca="1">AC624*DCC!$C89*DCC!AC89</f>
        <v>2.0748270431885654E-47</v>
      </c>
      <c r="AD706" s="18">
        <f ca="1">AD624*DCC!$C89*DCC!AD89</f>
        <v>3.4506378588984726E-46</v>
      </c>
      <c r="AE706" s="18">
        <f ca="1">AE624*DCC!$C89*DCC!AE89</f>
        <v>3.8579625257840973E-48</v>
      </c>
      <c r="AF706" s="18">
        <f ca="1">AF624*DCC!$C89*DCC!AF89</f>
        <v>1.7493789929615959E-47</v>
      </c>
    </row>
    <row r="707" spans="4:32" x14ac:dyDescent="0.15">
      <c r="D707" s="18">
        <f t="shared" si="585"/>
        <v>5.6607000000000003</v>
      </c>
      <c r="E707" s="18">
        <f ca="1">E625*DCC!$C90*DCC!E90</f>
        <v>1.030846316758986E-5</v>
      </c>
      <c r="F707" s="18">
        <f ca="1">F625*DCC!$C90*DCC!F90</f>
        <v>1.3157039806915694E-5</v>
      </c>
      <c r="G707" s="18">
        <f ca="1">G625*DCC!$C90*DCC!G90</f>
        <v>1.9590478494127615E-7</v>
      </c>
      <c r="H707" s="18">
        <f ca="1">H625*DCC!$C90*DCC!H90</f>
        <v>1.5117375677937076E-8</v>
      </c>
      <c r="I707" s="18">
        <f ca="1">I625*DCC!$C90*DCC!I90</f>
        <v>1.3642061992158857E-9</v>
      </c>
      <c r="J707" s="18">
        <f ca="1">J625*DCC!$C90*DCC!J90</f>
        <v>5.604795971927229E-10</v>
      </c>
      <c r="K707" s="18">
        <f ca="1">K625*DCC!$C90*DCC!K90</f>
        <v>3.1589229583640026E-12</v>
      </c>
      <c r="L707" s="18">
        <f ca="1">L625*DCC!$C90*DCC!L90</f>
        <v>8.9812036363558188E-13</v>
      </c>
      <c r="M707" s="18">
        <f ca="1">M625*DCC!$C90*DCC!M90</f>
        <v>6.736197403707007E-32</v>
      </c>
      <c r="N707" s="18">
        <f ca="1">N625*DCC!$C90*DCC!N90</f>
        <v>9.1582441885549895E-39</v>
      </c>
      <c r="O707" s="18">
        <f ca="1">O625*DCC!$C90*DCC!O90</f>
        <v>1.5423390353768242E-39</v>
      </c>
      <c r="P707" s="18">
        <f ca="1">P625*DCC!$C90*DCC!P90</f>
        <v>1.2290495678802733E-38</v>
      </c>
      <c r="Q707" s="18">
        <f ca="1">Q625*DCC!$C90*DCC!Q90</f>
        <v>1.7689904316114312E-39</v>
      </c>
      <c r="R707" s="18">
        <f ca="1">R625*DCC!$C90*DCC!R90</f>
        <v>9.0632186355163826E-39</v>
      </c>
      <c r="S707" s="18">
        <f ca="1">S625*DCC!$C90*DCC!S90</f>
        <v>1.8906634344888146E-40</v>
      </c>
      <c r="T707" s="18">
        <f ca="1">T625*DCC!$C90*DCC!T90</f>
        <v>1.2745653043299373E-39</v>
      </c>
      <c r="U707" s="18">
        <f ca="1">U625*DCC!$C90*DCC!U90</f>
        <v>8.8101210468349564E-41</v>
      </c>
      <c r="V707" s="18">
        <f ca="1">V625*DCC!$C90*DCC!V90</f>
        <v>2.7820913572712559E-40</v>
      </c>
      <c r="W707" s="18">
        <f ca="1">W625*DCC!$C90*DCC!W90</f>
        <v>7.6832312127487858E-41</v>
      </c>
      <c r="X707" s="18">
        <f ca="1">X625*DCC!$C90*DCC!X90</f>
        <v>5.9317571490412234E-47</v>
      </c>
      <c r="Y707" s="18">
        <f ca="1">Y625*DCC!$C90*DCC!Y90</f>
        <v>6.0989455442648524E-48</v>
      </c>
      <c r="Z707" s="18">
        <f ca="1">Z625*DCC!$C90*DCC!Z90</f>
        <v>1.7320494160757262E-47</v>
      </c>
      <c r="AA707" s="18">
        <f ca="1">AA625*DCC!$C90*DCC!AA90</f>
        <v>1.1659508793674313E-47</v>
      </c>
      <c r="AB707" s="18">
        <f ca="1">AB625*DCC!$C90*DCC!AB90</f>
        <v>2.6793406928744934E-47</v>
      </c>
      <c r="AC707" s="18">
        <f ca="1">AC625*DCC!$C90*DCC!AC90</f>
        <v>3.521137627504561E-47</v>
      </c>
      <c r="AD707" s="18">
        <f ca="1">AD625*DCC!$C90*DCC!AD90</f>
        <v>5.8727186764777584E-46</v>
      </c>
      <c r="AE707" s="18">
        <f ca="1">AE625*DCC!$C90*DCC!AE90</f>
        <v>6.5451210913350886E-48</v>
      </c>
      <c r="AF707" s="18">
        <f ca="1">AF625*DCC!$C90*DCC!AF90</f>
        <v>2.9762080777599747E-47</v>
      </c>
    </row>
    <row r="708" spans="4:32" x14ac:dyDescent="0.15">
      <c r="D708" s="18">
        <f t="shared" si="585"/>
        <v>7.1264000000000003</v>
      </c>
      <c r="E708" s="18">
        <f ca="1">E626*DCC!$C91*DCC!E91</f>
        <v>1.7731032738697302E-5</v>
      </c>
      <c r="F708" s="18">
        <f ca="1">F626*DCC!$C91*DCC!F91</f>
        <v>1.5025355069188887E-5</v>
      </c>
      <c r="G708" s="18">
        <f ca="1">G626*DCC!$C91*DCC!G91</f>
        <v>1.608866745190019E-7</v>
      </c>
      <c r="H708" s="18">
        <f ca="1">H626*DCC!$C91*DCC!H91</f>
        <v>1.1725171831617698E-8</v>
      </c>
      <c r="I708" s="18">
        <f ca="1">I626*DCC!$C91*DCC!I91</f>
        <v>8.5522815734797358E-10</v>
      </c>
      <c r="J708" s="18">
        <f ca="1">J626*DCC!$C91*DCC!J91</f>
        <v>3.3623116886593732E-10</v>
      </c>
      <c r="K708" s="18">
        <f ca="1">K626*DCC!$C91*DCC!K91</f>
        <v>1.0867152501046898E-12</v>
      </c>
      <c r="L708" s="18">
        <f ca="1">L626*DCC!$C91*DCC!L91</f>
        <v>3.9423656633620567E-13</v>
      </c>
      <c r="M708" s="18">
        <f ca="1">M626*DCC!$C91*DCC!M91</f>
        <v>1.1563596859130493E-31</v>
      </c>
      <c r="N708" s="18">
        <f ca="1">N626*DCC!$C91*DCC!N91</f>
        <v>1.5760339986009521E-38</v>
      </c>
      <c r="O708" s="18">
        <f ca="1">O626*DCC!$C91*DCC!O91</f>
        <v>2.6463140055278926E-39</v>
      </c>
      <c r="P708" s="18">
        <f ca="1">P626*DCC!$C91*DCC!P91</f>
        <v>2.1131582473852361E-38</v>
      </c>
      <c r="Q708" s="18">
        <f ca="1">Q626*DCC!$C91*DCC!Q91</f>
        <v>3.0313530883282872E-39</v>
      </c>
      <c r="R708" s="18">
        <f ca="1">R626*DCC!$C91*DCC!R91</f>
        <v>1.5549208310083704E-38</v>
      </c>
      <c r="S708" s="18">
        <f ca="1">S626*DCC!$C91*DCC!S91</f>
        <v>3.2356020546283438E-40</v>
      </c>
      <c r="T708" s="18">
        <f ca="1">T626*DCC!$C91*DCC!T91</f>
        <v>2.1860703775481432E-39</v>
      </c>
      <c r="U708" s="18">
        <f ca="1">U626*DCC!$C91*DCC!U91</f>
        <v>1.507790809202653E-40</v>
      </c>
      <c r="V708" s="18">
        <f ca="1">V626*DCC!$C91*DCC!V91</f>
        <v>4.7437707930703353E-40</v>
      </c>
      <c r="W708" s="18">
        <f ca="1">W626*DCC!$C91*DCC!W91</f>
        <v>1.3147617777607365E-40</v>
      </c>
      <c r="X708" s="18">
        <f ca="1">X626*DCC!$C91*DCC!X91</f>
        <v>1.0183713551472976E-46</v>
      </c>
      <c r="Y708" s="18">
        <f ca="1">Y626*DCC!$C91*DCC!Y91</f>
        <v>1.042500508162729E-47</v>
      </c>
      <c r="Z708" s="18">
        <f ca="1">Z626*DCC!$C91*DCC!Z91</f>
        <v>2.9575225148046271E-47</v>
      </c>
      <c r="AA708" s="18">
        <f ca="1">AA626*DCC!$C91*DCC!AA91</f>
        <v>1.9888424363748517E-47</v>
      </c>
      <c r="AB708" s="18">
        <f ca="1">AB626*DCC!$C91*DCC!AB91</f>
        <v>4.5727127179522585E-47</v>
      </c>
      <c r="AC708" s="18">
        <f ca="1">AC626*DCC!$C91*DCC!AC91</f>
        <v>6.0037982187973474E-47</v>
      </c>
      <c r="AD708" s="18">
        <f ca="1">AD626*DCC!$C91*DCC!AD91</f>
        <v>1.0043507168029926E-45</v>
      </c>
      <c r="AE708" s="18">
        <f ca="1">AE626*DCC!$C91*DCC!AE91</f>
        <v>1.115660762982465E-47</v>
      </c>
      <c r="AF708" s="18">
        <f ca="1">AF626*DCC!$C91*DCC!AF91</f>
        <v>5.0886956726019798E-47</v>
      </c>
    </row>
    <row r="709" spans="4:32" x14ac:dyDescent="0.15">
      <c r="D709" s="18">
        <f t="shared" si="585"/>
        <v>8.9716000000000005</v>
      </c>
      <c r="E709" s="18">
        <f ca="1">E627*DCC!$C92*DCC!E92</f>
        <v>3.6592059483022055E-5</v>
      </c>
      <c r="F709" s="18">
        <f ca="1">F627*DCC!$C92*DCC!F92</f>
        <v>1.5377023019420143E-5</v>
      </c>
      <c r="G709" s="18">
        <f ca="1">G627*DCC!$C92*DCC!G92</f>
        <v>1.1958957390475196E-7</v>
      </c>
      <c r="H709" s="18">
        <f ca="1">H627*DCC!$C92*DCC!H92</f>
        <v>8.329478539927492E-9</v>
      </c>
      <c r="I709" s="18">
        <f ca="1">I627*DCC!$C92*DCC!I92</f>
        <v>4.9408669825961352E-10</v>
      </c>
      <c r="J709" s="18">
        <f ca="1">J627*DCC!$C92*DCC!J92</f>
        <v>1.8598972872587174E-10</v>
      </c>
      <c r="K709" s="18">
        <f ca="1">K627*DCC!$C92*DCC!K92</f>
        <v>3.4582263463666175E-13</v>
      </c>
      <c r="L709" s="18">
        <f ca="1">L627*DCC!$C92*DCC!L92</f>
        <v>1.5968199406013747E-13</v>
      </c>
      <c r="M709" s="18">
        <f ca="1">M627*DCC!$C92*DCC!M92</f>
        <v>1.8438940016035388E-31</v>
      </c>
      <c r="N709" s="18">
        <f ca="1">N627*DCC!$C92*DCC!N92</f>
        <v>2.5166647317071381E-38</v>
      </c>
      <c r="O709" s="18">
        <f ca="1">O627*DCC!$C92*DCC!O92</f>
        <v>4.2184705829771944E-39</v>
      </c>
      <c r="P709" s="18">
        <f ca="1">P627*DCC!$C92*DCC!P92</f>
        <v>3.3726634767168867E-38</v>
      </c>
      <c r="Q709" s="18">
        <f ca="1">Q627*DCC!$C92*DCC!Q92</f>
        <v>4.8287740638344242E-39</v>
      </c>
      <c r="R709" s="18">
        <f ca="1">R627*DCC!$C92*DCC!R92</f>
        <v>2.4785619022776328E-38</v>
      </c>
      <c r="S709" s="18">
        <f ca="1">S627*DCC!$C92*DCC!S92</f>
        <v>5.1501158190999741E-40</v>
      </c>
      <c r="T709" s="18">
        <f ca="1">T627*DCC!$C92*DCC!T92</f>
        <v>3.484086299577958E-39</v>
      </c>
      <c r="U709" s="18">
        <f ca="1">U627*DCC!$C92*DCC!U92</f>
        <v>2.3999648442753296E-40</v>
      </c>
      <c r="V709" s="18">
        <f ca="1">V627*DCC!$C92*DCC!V92</f>
        <v>7.5347583272892244E-40</v>
      </c>
      <c r="W709" s="18">
        <f ca="1">W627*DCC!$C92*DCC!W92</f>
        <v>2.0925573069751274E-40</v>
      </c>
      <c r="X709" s="18">
        <f ca="1">X627*DCC!$C92*DCC!X92</f>
        <v>1.6238544194487639E-46</v>
      </c>
      <c r="Y709" s="18">
        <f ca="1">Y627*DCC!$C92*DCC!Y92</f>
        <v>1.6581579577972913E-47</v>
      </c>
      <c r="Z709" s="18">
        <f ca="1">Z627*DCC!$C92*DCC!Z92</f>
        <v>4.7014434629988662E-47</v>
      </c>
      <c r="AA709" s="18">
        <f ca="1">AA627*DCC!$C92*DCC!AA92</f>
        <v>3.1596720562454677E-47</v>
      </c>
      <c r="AB709" s="18">
        <f ca="1">AB627*DCC!$C92*DCC!AB92</f>
        <v>7.2668764204924237E-47</v>
      </c>
      <c r="AC709" s="18">
        <f ca="1">AC627*DCC!$C92*DCC!AC92</f>
        <v>9.535965909599458E-47</v>
      </c>
      <c r="AD709" s="18">
        <f ca="1">AD627*DCC!$C92*DCC!AD92</f>
        <v>1.5980302169190337E-45</v>
      </c>
      <c r="AE709" s="18">
        <f ca="1">AE627*DCC!$C92*DCC!AE92</f>
        <v>1.7716414094766482E-47</v>
      </c>
      <c r="AF709" s="18">
        <f ca="1">AF627*DCC!$C92*DCC!AF92</f>
        <v>8.0951792841750193E-47</v>
      </c>
    </row>
    <row r="710" spans="4:32" x14ac:dyDescent="0.15">
      <c r="D710" s="18">
        <f t="shared" si="585"/>
        <v>11.295</v>
      </c>
      <c r="E710" s="18">
        <f ca="1">E628*DCC!$C93*DCC!E93</f>
        <v>7.6285252846068687E-5</v>
      </c>
      <c r="F710" s="18">
        <f ca="1">F628*DCC!$C93*DCC!F93</f>
        <v>1.7964507809817917E-5</v>
      </c>
      <c r="G710" s="18">
        <f ca="1">G628*DCC!$C93*DCC!G93</f>
        <v>8.781437510651948E-8</v>
      </c>
      <c r="H710" s="18">
        <f ca="1">H628*DCC!$C93*DCC!H93</f>
        <v>5.9591482180368493E-9</v>
      </c>
      <c r="I710" s="18">
        <f ca="1">I628*DCC!$C93*DCC!I93</f>
        <v>2.8929419737814991E-10</v>
      </c>
      <c r="J710" s="18">
        <f ca="1">J628*DCC!$C93*DCC!J93</f>
        <v>1.0407743657495892E-10</v>
      </c>
      <c r="K710" s="18">
        <f ca="1">K628*DCC!$C93*DCC!K93</f>
        <v>1.1034707254550174E-13</v>
      </c>
      <c r="L710" s="18">
        <f ca="1">L628*DCC!$C93*DCC!L93</f>
        <v>6.451192955555198E-14</v>
      </c>
      <c r="M710" s="18">
        <f ca="1">M628*DCC!$C93*DCC!M93</f>
        <v>3.8185151332619669E-31</v>
      </c>
      <c r="N710" s="18">
        <f ca="1">N628*DCC!$C93*DCC!N93</f>
        <v>5.2074797839669623E-38</v>
      </c>
      <c r="O710" s="18">
        <f ca="1">O628*DCC!$C93*DCC!O93</f>
        <v>8.7419466538402061E-39</v>
      </c>
      <c r="P710" s="18">
        <f ca="1">P628*DCC!$C93*DCC!P93</f>
        <v>6.8978348833845585E-38</v>
      </c>
      <c r="Q710" s="18">
        <f ca="1">Q628*DCC!$C93*DCC!Q93</f>
        <v>9.8883815296956888E-39</v>
      </c>
      <c r="R710" s="18">
        <f ca="1">R628*DCC!$C93*DCC!R93</f>
        <v>5.0272997432798263E-38</v>
      </c>
      <c r="S710" s="18">
        <f ca="1">S628*DCC!$C93*DCC!S93</f>
        <v>1.0637760939154042E-39</v>
      </c>
      <c r="T710" s="18">
        <f ca="1">T628*DCC!$C93*DCC!T93</f>
        <v>7.0864590053303151E-39</v>
      </c>
      <c r="U710" s="18">
        <f ca="1">U628*DCC!$C93*DCC!U93</f>
        <v>5.0032558330738341E-40</v>
      </c>
      <c r="V710" s="18">
        <f ca="1">V628*DCC!$C93*DCC!V93</f>
        <v>1.5498337530429901E-39</v>
      </c>
      <c r="W710" s="18">
        <f ca="1">W628*DCC!$C93*DCC!W93</f>
        <v>4.3532883693987617E-40</v>
      </c>
      <c r="X710" s="18">
        <f ca="1">X628*DCC!$C93*DCC!X93</f>
        <v>3.287859872738786E-46</v>
      </c>
      <c r="Y710" s="18">
        <f ca="1">Y628*DCC!$C93*DCC!Y93</f>
        <v>3.3983777245245581E-47</v>
      </c>
      <c r="Z710" s="18">
        <f ca="1">Z628*DCC!$C93*DCC!Z93</f>
        <v>9.6611826233021804E-47</v>
      </c>
      <c r="AA710" s="18">
        <f ca="1">AA628*DCC!$C93*DCC!AA93</f>
        <v>6.4254897477802606E-47</v>
      </c>
      <c r="AB710" s="18">
        <f ca="1">AB628*DCC!$C93*DCC!AB93</f>
        <v>1.4705030603404923E-46</v>
      </c>
      <c r="AC710" s="18">
        <f ca="1">AC628*DCC!$C93*DCC!AC93</f>
        <v>1.9085210535116369E-46</v>
      </c>
      <c r="AD710" s="18">
        <f ca="1">AD628*DCC!$C93*DCC!AD93</f>
        <v>3.1475350807547817E-45</v>
      </c>
      <c r="AE710" s="18">
        <f ca="1">AE628*DCC!$C93*DCC!AE93</f>
        <v>3.4829408996541702E-47</v>
      </c>
      <c r="AF710" s="18">
        <f ca="1">AF628*DCC!$C93*DCC!AF93</f>
        <v>1.584156063824759E-46</v>
      </c>
    </row>
    <row r="711" spans="4:32" x14ac:dyDescent="0.15">
      <c r="D711" s="18">
        <f t="shared" si="585"/>
        <v>14.218999999999999</v>
      </c>
      <c r="E711" s="18">
        <f ca="1">E629*DCC!$C94*DCC!E94</f>
        <v>1.3842425608931322E-4</v>
      </c>
      <c r="F711" s="18">
        <f ca="1">F629*DCC!$C94*DCC!F94</f>
        <v>2.0768221991112401E-5</v>
      </c>
      <c r="G711" s="18">
        <f ca="1">G629*DCC!$C94*DCC!G94</f>
        <v>6.4565575516009498E-8</v>
      </c>
      <c r="H711" s="18">
        <f ca="1">H629*DCC!$C94*DCC!H94</f>
        <v>4.2512674798053411E-9</v>
      </c>
      <c r="I711" s="18">
        <f ca="1">I629*DCC!$C94*DCC!I94</f>
        <v>1.6905202102549339E-10</v>
      </c>
      <c r="J711" s="18">
        <f ca="1">J629*DCC!$C94*DCC!J94</f>
        <v>5.8020181404592828E-11</v>
      </c>
      <c r="K711" s="18">
        <f ca="1">K629*DCC!$C94*DCC!K94</f>
        <v>3.5068857084398417E-14</v>
      </c>
      <c r="L711" s="18">
        <f ca="1">L629*DCC!$C94*DCC!L94</f>
        <v>2.5911789347561752E-14</v>
      </c>
      <c r="M711" s="18">
        <f ca="1">M629*DCC!$C94*DCC!M94</f>
        <v>9.9412204866308935E-31</v>
      </c>
      <c r="N711" s="18">
        <f ca="1">N629*DCC!$C94*DCC!N94</f>
        <v>1.3480803193651185E-37</v>
      </c>
      <c r="O711" s="18">
        <f ca="1">O629*DCC!$C94*DCC!O94</f>
        <v>2.272106563667599E-38</v>
      </c>
      <c r="P711" s="18">
        <f ca="1">P629*DCC!$C94*DCC!P94</f>
        <v>1.7492476462347387E-37</v>
      </c>
      <c r="Q711" s="18">
        <f ca="1">Q629*DCC!$C94*DCC!Q94</f>
        <v>2.5147339352690501E-38</v>
      </c>
      <c r="R711" s="18">
        <f ca="1">R629*DCC!$C94*DCC!R94</f>
        <v>1.2562527241956253E-37</v>
      </c>
      <c r="S711" s="18">
        <f ca="1">S629*DCC!$C94*DCC!S94</f>
        <v>2.747226624944101E-39</v>
      </c>
      <c r="T711" s="18">
        <f ca="1">T629*DCC!$C94*DCC!T94</f>
        <v>1.7793508222351861E-38</v>
      </c>
      <c r="U711" s="18">
        <f ca="1">U629*DCC!$C94*DCC!U94</f>
        <v>1.3137415362508979E-39</v>
      </c>
      <c r="V711" s="18">
        <f ca="1">V629*DCC!$C94*DCC!V94</f>
        <v>3.9745725410578767E-39</v>
      </c>
      <c r="W711" s="18">
        <f ca="1">W629*DCC!$C94*DCC!W94</f>
        <v>1.1414794143365428E-39</v>
      </c>
      <c r="X711" s="18">
        <f ca="1">X629*DCC!$C94*DCC!X94</f>
        <v>8.1703613534069026E-46</v>
      </c>
      <c r="Y711" s="18">
        <f ca="1">Y629*DCC!$C94*DCC!Y94</f>
        <v>8.6601573137096222E-47</v>
      </c>
      <c r="Z711" s="18">
        <f ca="1">Z629*DCC!$C94*DCC!Z94</f>
        <v>2.4772637852519279E-46</v>
      </c>
      <c r="AA711" s="18">
        <f ca="1">AA629*DCC!$C94*DCC!AA94</f>
        <v>1.6177176249449099E-46</v>
      </c>
      <c r="AB711" s="18">
        <f ca="1">AB629*DCC!$C94*DCC!AB94</f>
        <v>3.6580077377639048E-46</v>
      </c>
      <c r="AC711" s="18">
        <f ca="1">AC629*DCC!$C94*DCC!AC94</f>
        <v>4.6563334273439387E-46</v>
      </c>
      <c r="AD711" s="18">
        <f ca="1">AD629*DCC!$C94*DCC!AD94</f>
        <v>7.4586083062180865E-45</v>
      </c>
      <c r="AE711" s="18">
        <f ca="1">AE629*DCC!$C94*DCC!AE94</f>
        <v>8.2227849057528806E-47</v>
      </c>
      <c r="AF711" s="18">
        <f ca="1">AF629*DCC!$C94*DCC!AF94</f>
        <v>3.7059589701639589E-46</v>
      </c>
    </row>
    <row r="712" spans="4:32" x14ac:dyDescent="0.15">
      <c r="D712" s="18">
        <f t="shared" si="585"/>
        <v>17.901</v>
      </c>
      <c r="E712" s="18">
        <f ca="1">E630*DCC!$C95*DCC!E95</f>
        <v>2.7982083703713011E-4</v>
      </c>
      <c r="F712" s="18">
        <f ca="1">F630*DCC!$C95*DCC!F95</f>
        <v>2.1305187657732788E-5</v>
      </c>
      <c r="G712" s="18">
        <f ca="1">G630*DCC!$C95*DCC!G95</f>
        <v>5.5926720711006522E-8</v>
      </c>
      <c r="H712" s="18">
        <f ca="1">H630*DCC!$C95*DCC!H95</f>
        <v>3.2281357441893253E-9</v>
      </c>
      <c r="I712" s="18">
        <f ca="1">I630*DCC!$C95*DCC!I95</f>
        <v>1.0256199431745207E-10</v>
      </c>
      <c r="J712" s="18">
        <f ca="1">J630*DCC!$C95*DCC!J95</f>
        <v>3.3179427273691757E-11</v>
      </c>
      <c r="K712" s="18">
        <f ca="1">K630*DCC!$C95*DCC!K95</f>
        <v>1.16406619969454E-14</v>
      </c>
      <c r="L712" s="18">
        <f ca="1">L630*DCC!$C95*DCC!L95</f>
        <v>1.0921673827492191E-14</v>
      </c>
      <c r="M712" s="18">
        <f ca="1">M630*DCC!$C95*DCC!M95</f>
        <v>2.7295449026849166E-30</v>
      </c>
      <c r="N712" s="18">
        <f ca="1">N630*DCC!$C95*DCC!N95</f>
        <v>3.6366777773200937E-37</v>
      </c>
      <c r="O712" s="18">
        <f ca="1">O630*DCC!$C95*DCC!O95</f>
        <v>6.1337627879714698E-38</v>
      </c>
      <c r="P712" s="18">
        <f ca="1">P630*DCC!$C95*DCC!P95</f>
        <v>4.622674592147832E-37</v>
      </c>
      <c r="Q712" s="18">
        <f ca="1">Q630*DCC!$C95*DCC!Q95</f>
        <v>6.6074774164475565E-38</v>
      </c>
      <c r="R712" s="18">
        <f ca="1">R630*DCC!$C95*DCC!R95</f>
        <v>3.2541043896620529E-37</v>
      </c>
      <c r="S712" s="18">
        <f ca="1">S630*DCC!$C95*DCC!S95</f>
        <v>7.2698179677963811E-39</v>
      </c>
      <c r="T712" s="18">
        <f ca="1">T630*DCC!$C95*DCC!T95</f>
        <v>4.6223801177166449E-38</v>
      </c>
      <c r="U712" s="18">
        <f ca="1">U630*DCC!$C95*DCC!U95</f>
        <v>3.5320640234921474E-39</v>
      </c>
      <c r="V712" s="18">
        <f ca="1">V630*DCC!$C95*DCC!V95</f>
        <v>1.0388227498160897E-38</v>
      </c>
      <c r="W712" s="18">
        <f ca="1">W630*DCC!$C95*DCC!W95</f>
        <v>3.0785610891620626E-39</v>
      </c>
      <c r="X712" s="18">
        <f ca="1">X630*DCC!$C95*DCC!X95</f>
        <v>2.0790240213386195E-45</v>
      </c>
      <c r="Y712" s="18">
        <f ca="1">Y630*DCC!$C95*DCC!Y95</f>
        <v>2.2628792542105053E-46</v>
      </c>
      <c r="Z712" s="18">
        <f ca="1">Z630*DCC!$C95*DCC!Z95</f>
        <v>6.5238834087172935E-46</v>
      </c>
      <c r="AA712" s="18">
        <f ca="1">AA630*DCC!$C95*DCC!AA95</f>
        <v>4.1951439090600666E-46</v>
      </c>
      <c r="AB712" s="18">
        <f ca="1">AB630*DCC!$C95*DCC!AB95</f>
        <v>9.3107985508176996E-46</v>
      </c>
      <c r="AC712" s="18">
        <f ca="1">AC630*DCC!$C95*DCC!AC95</f>
        <v>1.1657451811898969E-45</v>
      </c>
      <c r="AD712" s="18">
        <f ca="1">AD630*DCC!$C95*DCC!AD95</f>
        <v>1.8248945237755397E-44</v>
      </c>
      <c r="AE712" s="18">
        <f ca="1">AE630*DCC!$C95*DCC!AE95</f>
        <v>1.9994347740173875E-46</v>
      </c>
      <c r="AF712" s="18">
        <f ca="1">AF630*DCC!$C95*DCC!AF95</f>
        <v>8.9540827564130778E-46</v>
      </c>
    </row>
    <row r="713" spans="4:32" x14ac:dyDescent="0.15">
      <c r="D713" s="18">
        <f t="shared" si="585"/>
        <v>22.536000000000001</v>
      </c>
      <c r="E713" s="18">
        <f ca="1">E631*DCC!$C96*DCC!E96</f>
        <v>5.4705686441911731E-4</v>
      </c>
      <c r="F713" s="18">
        <f ca="1">F631*DCC!$C96*DCC!F96</f>
        <v>2.2706756349296642E-5</v>
      </c>
      <c r="G713" s="18">
        <f ca="1">G631*DCC!$C96*DCC!G96</f>
        <v>4.6991977934280614E-8</v>
      </c>
      <c r="H713" s="18">
        <f ca="1">H631*DCC!$C96*DCC!H96</f>
        <v>2.6639385382811583E-9</v>
      </c>
      <c r="I713" s="18">
        <f ca="1">I631*DCC!$C96*DCC!I96</f>
        <v>6.7564052772463556E-11</v>
      </c>
      <c r="J713" s="18">
        <f ca="1">J631*DCC!$C96*DCC!J96</f>
        <v>2.0067543428487637E-11</v>
      </c>
      <c r="K713" s="18">
        <f ca="1">K631*DCC!$C96*DCC!K96</f>
        <v>3.987255552592066E-15</v>
      </c>
      <c r="L713" s="18">
        <f ca="1">L631*DCC!$C96*DCC!L96</f>
        <v>4.6560320761052135E-15</v>
      </c>
      <c r="M713" s="18">
        <f ca="1">M631*DCC!$C96*DCC!M96</f>
        <v>7.4154145131923358E-30</v>
      </c>
      <c r="N713" s="18">
        <f ca="1">N631*DCC!$C96*DCC!N96</f>
        <v>9.822826439209158E-37</v>
      </c>
      <c r="O713" s="18">
        <f ca="1">O631*DCC!$C96*DCC!O96</f>
        <v>1.6547002961106273E-37</v>
      </c>
      <c r="P713" s="18">
        <f ca="1">P631*DCC!$C96*DCC!P96</f>
        <v>1.2226318618512422E-36</v>
      </c>
      <c r="Q713" s="18">
        <f ca="1">Q631*DCC!$C96*DCC!Q96</f>
        <v>1.7457055897213294E-37</v>
      </c>
      <c r="R713" s="18">
        <f ca="1">R631*DCC!$C96*DCC!R96</f>
        <v>8.4631393652104509E-37</v>
      </c>
      <c r="S713" s="18">
        <f ca="1">S631*DCC!$C96*DCC!S96</f>
        <v>1.9445330407137139E-38</v>
      </c>
      <c r="T713" s="18">
        <f ca="1">T631*DCC!$C96*DCC!T96</f>
        <v>1.2042731961839236E-37</v>
      </c>
      <c r="U713" s="18">
        <f ca="1">U631*DCC!$C96*DCC!U96</f>
        <v>9.5274065202902834E-39</v>
      </c>
      <c r="V713" s="18">
        <f ca="1">V631*DCC!$C96*DCC!V96</f>
        <v>2.7395202371790341E-38</v>
      </c>
      <c r="W713" s="18">
        <f ca="1">W631*DCC!$C96*DCC!W96</f>
        <v>8.3425739491529719E-39</v>
      </c>
      <c r="X713" s="18">
        <f ca="1">X631*DCC!$C96*DCC!X96</f>
        <v>5.3282489059709245E-45</v>
      </c>
      <c r="Y713" s="18">
        <f ca="1">Y631*DCC!$C96*DCC!Y96</f>
        <v>5.9292211163336888E-46</v>
      </c>
      <c r="Z713" s="18">
        <f ca="1">Z631*DCC!$C96*DCC!Z96</f>
        <v>1.7182509748927145E-45</v>
      </c>
      <c r="AA713" s="18">
        <f ca="1">AA631*DCC!$C96*DCC!AA96</f>
        <v>1.0862532944458529E-45</v>
      </c>
      <c r="AB713" s="18">
        <f ca="1">AB631*DCC!$C96*DCC!AB96</f>
        <v>2.3709532973461204E-45</v>
      </c>
      <c r="AC713" s="18">
        <f ca="1">AC631*DCC!$C96*DCC!AC96</f>
        <v>2.9124817858186619E-45</v>
      </c>
      <c r="AD713" s="18">
        <f ca="1">AD631*DCC!$C96*DCC!AD96</f>
        <v>4.4559568017203616E-44</v>
      </c>
      <c r="AE713" s="18">
        <f ca="1">AE631*DCC!$C96*DCC!AE96</f>
        <v>4.8415803093653779E-46</v>
      </c>
      <c r="AF713" s="18">
        <f ca="1">AF631*DCC!$C96*DCC!AF96</f>
        <v>2.1520044662127915E-45</v>
      </c>
    </row>
    <row r="714" spans="4:32" x14ac:dyDescent="0.15">
      <c r="D714" s="18">
        <f t="shared" si="585"/>
        <v>28.370999999999999</v>
      </c>
      <c r="E714" s="18">
        <f ca="1">E632*DCC!$C97*DCC!E97</f>
        <v>9.8688103418251359E-4</v>
      </c>
      <c r="F714" s="18">
        <f ca="1">F632*DCC!$C97*DCC!F97</f>
        <v>2.3897478128683965E-5</v>
      </c>
      <c r="G714" s="18">
        <f ca="1">G632*DCC!$C97*DCC!G97</f>
        <v>3.76229777931661E-8</v>
      </c>
      <c r="H714" s="18">
        <f ca="1">H632*DCC!$C97*DCC!H97</f>
        <v>2.1557266870722897E-9</v>
      </c>
      <c r="I714" s="18">
        <f ca="1">I632*DCC!$C97*DCC!I97</f>
        <v>4.4049306254065493E-11</v>
      </c>
      <c r="J714" s="18">
        <f ca="1">J632*DCC!$C97*DCC!J97</f>
        <v>1.2043269089716589E-11</v>
      </c>
      <c r="K714" s="18">
        <f ca="1">K632*DCC!$C97*DCC!K97</f>
        <v>1.3493845106733603E-15</v>
      </c>
      <c r="L714" s="18">
        <f ca="1">L632*DCC!$C97*DCC!L97</f>
        <v>1.9535386333121793E-15</v>
      </c>
      <c r="M714" s="18">
        <f ca="1">M632*DCC!$C97*DCC!M97</f>
        <v>1.9695189707154911E-29</v>
      </c>
      <c r="N714" s="18">
        <f ca="1">N632*DCC!$C97*DCC!N97</f>
        <v>2.605668542616848E-36</v>
      </c>
      <c r="O714" s="18">
        <f ca="1">O632*DCC!$C97*DCC!O97</f>
        <v>4.3842452994671371E-37</v>
      </c>
      <c r="P714" s="18">
        <f ca="1">P632*DCC!$C97*DCC!P97</f>
        <v>3.1765030140138722E-36</v>
      </c>
      <c r="Q714" s="18">
        <f ca="1">Q632*DCC!$C97*DCC!Q97</f>
        <v>4.5436045683003893E-37</v>
      </c>
      <c r="R714" s="18">
        <f ca="1">R632*DCC!$C97*DCC!R97</f>
        <v>2.1669353895420703E-36</v>
      </c>
      <c r="S714" s="18">
        <f ca="1">S632*DCC!$C97*DCC!S97</f>
        <v>5.1378406997170835E-38</v>
      </c>
      <c r="T714" s="18">
        <f ca="1">T632*DCC!$C97*DCC!T97</f>
        <v>3.0892831953384741E-37</v>
      </c>
      <c r="U714" s="18">
        <f ca="1">U632*DCC!$C97*DCC!U97</f>
        <v>2.5330656636241029E-38</v>
      </c>
      <c r="V714" s="18">
        <f ca="1">V632*DCC!$C97*DCC!V97</f>
        <v>7.1421837021389666E-38</v>
      </c>
      <c r="W714" s="18">
        <f ca="1">W632*DCC!$C97*DCC!W97</f>
        <v>2.2291859497070669E-38</v>
      </c>
      <c r="X714" s="18">
        <f ca="1">X632*DCC!$C97*DCC!X97</f>
        <v>1.3485180380038138E-44</v>
      </c>
      <c r="Y714" s="18">
        <f ca="1">Y632*DCC!$C97*DCC!Y97</f>
        <v>1.5321242193345948E-45</v>
      </c>
      <c r="Z714" s="18">
        <f ca="1">Z632*DCC!$C97*DCC!Z97</f>
        <v>4.4577422371902405E-45</v>
      </c>
      <c r="AA714" s="18">
        <f ca="1">AA632*DCC!$C97*DCC!AA97</f>
        <v>2.7689006342454234E-45</v>
      </c>
      <c r="AB714" s="18">
        <f ca="1">AB632*DCC!$C97*DCC!AB97</f>
        <v>5.9505860859814021E-45</v>
      </c>
      <c r="AC714" s="18">
        <f ca="1">AC632*DCC!$C97*DCC!AC97</f>
        <v>7.164871007829315E-45</v>
      </c>
      <c r="AD714" s="18">
        <f ca="1">AD632*DCC!$C97*DCC!AD97</f>
        <v>1.0712359444940506E-43</v>
      </c>
      <c r="AE714" s="18">
        <f ca="1">AE632*DCC!$C97*DCC!AE97</f>
        <v>1.1533831641774638E-45</v>
      </c>
      <c r="AF714" s="18">
        <f ca="1">AF632*DCC!$C97*DCC!AF97</f>
        <v>5.085944914334236E-45</v>
      </c>
    </row>
    <row r="715" spans="4:32" x14ac:dyDescent="0.15">
      <c r="D715" s="18">
        <f t="shared" si="585"/>
        <v>35.716999999999999</v>
      </c>
      <c r="E715" s="18">
        <f ca="1">E633*DCC!$C98*DCC!E98</f>
        <v>1.7216172369976768E-3</v>
      </c>
      <c r="F715" s="18">
        <f ca="1">F633*DCC!$C98*DCC!F98</f>
        <v>2.4916628424750775E-5</v>
      </c>
      <c r="G715" s="18">
        <f ca="1">G633*DCC!$C98*DCC!G98</f>
        <v>3.0105907473194445E-8</v>
      </c>
      <c r="H715" s="18">
        <f ca="1">H633*DCC!$C98*DCC!H98</f>
        <v>1.706524161773159E-9</v>
      </c>
      <c r="I715" s="18">
        <f ca="1">I633*DCC!$C98*DCC!I98</f>
        <v>2.9485676149900486E-11</v>
      </c>
      <c r="J715" s="18">
        <f ca="1">J633*DCC!$C98*DCC!J98</f>
        <v>8.036459482555359E-12</v>
      </c>
      <c r="K715" s="18">
        <f ca="1">K633*DCC!$C98*DCC!K98</f>
        <v>5.3030366964614006E-16</v>
      </c>
      <c r="L715" s="18">
        <f ca="1">L633*DCC!$C98*DCC!L98</f>
        <v>9.8002383172889872E-16</v>
      </c>
      <c r="M715" s="18">
        <f ca="1">M633*DCC!$C98*DCC!M98</f>
        <v>6.6450288052461371E-29</v>
      </c>
      <c r="N715" s="18">
        <f ca="1">N633*DCC!$C98*DCC!N98</f>
        <v>8.4062299240644976E-36</v>
      </c>
      <c r="O715" s="18">
        <f ca="1">O633*DCC!$C98*DCC!O98</f>
        <v>1.370718632840012E-36</v>
      </c>
      <c r="P715" s="18">
        <f ca="1">P633*DCC!$C98*DCC!P98</f>
        <v>9.6671376866852029E-36</v>
      </c>
      <c r="Q715" s="18">
        <f ca="1">Q633*DCC!$C98*DCC!Q98</f>
        <v>1.3529033692748889E-36</v>
      </c>
      <c r="R715" s="18">
        <f ca="1">R633*DCC!$C98*DCC!R98</f>
        <v>6.3591648590662126E-36</v>
      </c>
      <c r="S715" s="18">
        <f ca="1">S633*DCC!$C98*DCC!S98</f>
        <v>1.524352272952309E-37</v>
      </c>
      <c r="T715" s="18">
        <f ca="1">T633*DCC!$C98*DCC!T98</f>
        <v>8.9495985127976178E-37</v>
      </c>
      <c r="U715" s="18">
        <f ca="1">U633*DCC!$C98*DCC!U98</f>
        <v>7.5385152565882801E-38</v>
      </c>
      <c r="V715" s="18">
        <f ca="1">V633*DCC!$C98*DCC!V98</f>
        <v>2.0340339201887762E-37</v>
      </c>
      <c r="W715" s="18">
        <f ca="1">W633*DCC!$C98*DCC!W98</f>
        <v>6.6014218619939532E-38</v>
      </c>
      <c r="X715" s="18">
        <f ca="1">X633*DCC!$C98*DCC!X98</f>
        <v>3.7809554065580792E-44</v>
      </c>
      <c r="Y715" s="18">
        <f ca="1">Y633*DCC!$C98*DCC!Y98</f>
        <v>4.3127882939886087E-45</v>
      </c>
      <c r="Z715" s="18">
        <f ca="1">Z633*DCC!$C98*DCC!Z98</f>
        <v>1.2524907786546948E-44</v>
      </c>
      <c r="AA715" s="18">
        <f ca="1">AA633*DCC!$C98*DCC!AA98</f>
        <v>7.5910333953102825E-45</v>
      </c>
      <c r="AB715" s="18">
        <f ca="1">AB633*DCC!$C98*DCC!AB98</f>
        <v>1.6047407347197038E-44</v>
      </c>
      <c r="AC715" s="18">
        <f ca="1">AC633*DCC!$C98*DCC!AC98</f>
        <v>1.8852448518349074E-44</v>
      </c>
      <c r="AD715" s="18">
        <f ca="1">AD633*DCC!$C98*DCC!AD98</f>
        <v>2.7432943557623299E-43</v>
      </c>
      <c r="AE715" s="18">
        <f ca="1">AE633*DCC!$C98*DCC!AE98</f>
        <v>2.9136266512249529E-45</v>
      </c>
      <c r="AF715" s="18">
        <f ca="1">AF633*DCC!$C98*DCC!AF98</f>
        <v>1.2725332075421889E-44</v>
      </c>
    </row>
    <row r="716" spans="4:32" x14ac:dyDescent="0.15">
      <c r="D716" s="18">
        <f t="shared" si="585"/>
        <v>44.965000000000003</v>
      </c>
      <c r="E716" s="18">
        <f ca="1">E634*DCC!$C99*DCC!E99</f>
        <v>2.8312050007892812E-3</v>
      </c>
      <c r="F716" s="18">
        <f ca="1">F634*DCC!$C99*DCC!F99</f>
        <v>2.4554613065529961E-5</v>
      </c>
      <c r="G716" s="18">
        <f ca="1">G634*DCC!$C99*DCC!G99</f>
        <v>2.254144245180015E-8</v>
      </c>
      <c r="H716" s="18">
        <f ca="1">H634*DCC!$C99*DCC!H99</f>
        <v>1.2477869842628845E-9</v>
      </c>
      <c r="I716" s="18">
        <f ca="1">I634*DCC!$C99*DCC!I99</f>
        <v>1.8148062776772859E-11</v>
      </c>
      <c r="J716" s="18">
        <f ca="1">J634*DCC!$C99*DCC!J99</f>
        <v>4.8875246667673214E-12</v>
      </c>
      <c r="K716" s="18">
        <f ca="1">K634*DCC!$C99*DCC!K99</f>
        <v>1.8926690106615558E-16</v>
      </c>
      <c r="L716" s="18">
        <f ca="1">L634*DCC!$C99*DCC!L99</f>
        <v>4.4649768003051095E-16</v>
      </c>
      <c r="M716" s="18">
        <f ca="1">M634*DCC!$C99*DCC!M99</f>
        <v>2.0059128494401849E-28</v>
      </c>
      <c r="N716" s="18">
        <f ca="1">N634*DCC!$C99*DCC!N99</f>
        <v>2.4611231610680772E-35</v>
      </c>
      <c r="O716" s="18">
        <f ca="1">O634*DCC!$C99*DCC!O99</f>
        <v>3.9456917000930899E-36</v>
      </c>
      <c r="P716" s="18">
        <f ca="1">P634*DCC!$C99*DCC!P99</f>
        <v>2.7129487763901209E-35</v>
      </c>
      <c r="Q716" s="18">
        <f ca="1">Q634*DCC!$C99*DCC!Q99</f>
        <v>3.7476316099837463E-36</v>
      </c>
      <c r="R716" s="18">
        <f ca="1">R634*DCC!$C99*DCC!R99</f>
        <v>1.7356593350906812E-35</v>
      </c>
      <c r="S716" s="18">
        <f ca="1">S634*DCC!$C99*DCC!S99</f>
        <v>4.2312021543414614E-37</v>
      </c>
      <c r="T716" s="18">
        <f ca="1">T634*DCC!$C99*DCC!T99</f>
        <v>2.4259032561264001E-36</v>
      </c>
      <c r="U716" s="18">
        <f ca="1">U634*DCC!$C99*DCC!U99</f>
        <v>2.1086632957035725E-37</v>
      </c>
      <c r="V716" s="18">
        <f ca="1">V634*DCC!$C99*DCC!V99</f>
        <v>5.4790399866691364E-37</v>
      </c>
      <c r="W716" s="18">
        <f ca="1">W634*DCC!$C99*DCC!W99</f>
        <v>1.8418852298168939E-37</v>
      </c>
      <c r="X716" s="18">
        <f ca="1">X634*DCC!$C99*DCC!X99</f>
        <v>9.9893935342139602E-44</v>
      </c>
      <c r="Y716" s="18">
        <f ca="1">Y634*DCC!$C99*DCC!Y99</f>
        <v>1.1518330878170049E-44</v>
      </c>
      <c r="Z716" s="18">
        <f ca="1">Z634*DCC!$C99*DCC!Z99</f>
        <v>3.3468903906040589E-44</v>
      </c>
      <c r="AA716" s="18">
        <f ca="1">AA634*DCC!$C99*DCC!AA99</f>
        <v>1.9833225604698121E-44</v>
      </c>
      <c r="AB716" s="18">
        <f ca="1">AB634*DCC!$C99*DCC!AB99</f>
        <v>4.1237948541579285E-44</v>
      </c>
      <c r="AC716" s="18">
        <f ca="1">AC634*DCC!$C99*DCC!AC99</f>
        <v>4.7371470021218049E-44</v>
      </c>
      <c r="AD716" s="18">
        <f ca="1">AD634*DCC!$C99*DCC!AD99</f>
        <v>6.7110679608241524E-43</v>
      </c>
      <c r="AE716" s="18">
        <f ca="1">AE634*DCC!$C99*DCC!AE99</f>
        <v>7.042590217767202E-45</v>
      </c>
      <c r="AF716" s="18">
        <f ca="1">AF634*DCC!$C99*DCC!AF99</f>
        <v>3.048106380683608E-44</v>
      </c>
    </row>
    <row r="717" spans="4:32" x14ac:dyDescent="0.15">
      <c r="D717" s="18">
        <f t="shared" si="585"/>
        <v>56.606999999999999</v>
      </c>
      <c r="E717" s="18">
        <f ca="1">E635*DCC!$C100*DCC!E100</f>
        <v>4.5203816799753681E-3</v>
      </c>
      <c r="F717" s="18">
        <f ca="1">F635*DCC!$C100*DCC!F100</f>
        <v>2.6535865398897795E-5</v>
      </c>
      <c r="G717" s="18">
        <f ca="1">G635*DCC!$C100*DCC!G100</f>
        <v>1.6727449681307099E-8</v>
      </c>
      <c r="H717" s="18">
        <f ca="1">H635*DCC!$C100*DCC!H100</f>
        <v>8.9150046303317955E-10</v>
      </c>
      <c r="I717" s="18">
        <f ca="1">I635*DCC!$C100*DCC!I100</f>
        <v>1.1056243341153904E-11</v>
      </c>
      <c r="J717" s="18">
        <f ca="1">J635*DCC!$C100*DCC!J100</f>
        <v>2.8850926409946209E-12</v>
      </c>
      <c r="K717" s="18">
        <f ca="1">K635*DCC!$C100*DCC!K100</f>
        <v>6.5748980922624827E-17</v>
      </c>
      <c r="L717" s="18">
        <f ca="1">L635*DCC!$C100*DCC!L100</f>
        <v>1.9885578293654023E-16</v>
      </c>
      <c r="M717" s="18">
        <f ca="1">M635*DCC!$C100*DCC!M100</f>
        <v>5.6904346086395809E-28</v>
      </c>
      <c r="N717" s="18">
        <f ca="1">N635*DCC!$C100*DCC!N100</f>
        <v>7.0333327640347359E-35</v>
      </c>
      <c r="O717" s="18">
        <f ca="1">O635*DCC!$C100*DCC!O100</f>
        <v>1.1640301856106309E-35</v>
      </c>
      <c r="P717" s="18">
        <f ca="1">P635*DCC!$C100*DCC!P100</f>
        <v>7.7839506753183159E-35</v>
      </c>
      <c r="Q717" s="18">
        <f ca="1">Q635*DCC!$C100*DCC!Q100</f>
        <v>1.0884201107410462E-35</v>
      </c>
      <c r="R717" s="18">
        <f ca="1">R635*DCC!$C100*DCC!R100</f>
        <v>5.0027125243548898E-35</v>
      </c>
      <c r="S717" s="18">
        <f ca="1">S635*DCC!$C100*DCC!S100</f>
        <v>1.2567392627523724E-36</v>
      </c>
      <c r="T717" s="18">
        <f ca="1">T635*DCC!$C100*DCC!T100</f>
        <v>7.0093969367039118E-36</v>
      </c>
      <c r="U717" s="18">
        <f ca="1">U635*DCC!$C100*DCC!U100</f>
        <v>6.3497948555244931E-37</v>
      </c>
      <c r="V717" s="18">
        <f ca="1">V635*DCC!$C100*DCC!V100</f>
        <v>1.6085077356663101E-36</v>
      </c>
      <c r="W717" s="18">
        <f ca="1">W635*DCC!$C100*DCC!W100</f>
        <v>5.5858445464971909E-37</v>
      </c>
      <c r="X717" s="18">
        <f ca="1">X635*DCC!$C100*DCC!X100</f>
        <v>2.8803251880706178E-43</v>
      </c>
      <c r="Y717" s="18">
        <f ca="1">Y635*DCC!$C100*DCC!Y100</f>
        <v>3.3772772971723639E-44</v>
      </c>
      <c r="Z717" s="18">
        <f ca="1">Z635*DCC!$C100*DCC!Z100</f>
        <v>9.8796396617112234E-44</v>
      </c>
      <c r="AA717" s="18">
        <f ca="1">AA635*DCC!$C100*DCC!AA100</f>
        <v>5.7309005817572713E-44</v>
      </c>
      <c r="AB717" s="18">
        <f ca="1">AB635*DCC!$C100*DCC!AB100</f>
        <v>1.1821112404502098E-43</v>
      </c>
      <c r="AC717" s="18">
        <f ca="1">AC635*DCC!$C100*DCC!AC100</f>
        <v>1.3339471040202194E-43</v>
      </c>
      <c r="AD717" s="18">
        <f ca="1">AD635*DCC!$C100*DCC!AD100</f>
        <v>1.8511134000099908E-42</v>
      </c>
      <c r="AE717" s="18">
        <f ca="1">AE635*DCC!$C100*DCC!AE100</f>
        <v>1.9356915653365475E-44</v>
      </c>
      <c r="AF717" s="18">
        <f ca="1">AF635*DCC!$C100*DCC!AF100</f>
        <v>8.4008696042595009E-44</v>
      </c>
    </row>
    <row r="718" spans="4:32" x14ac:dyDescent="0.15">
      <c r="D718" s="18">
        <f t="shared" si="585"/>
        <v>71.263999999999996</v>
      </c>
      <c r="E718" s="18">
        <f ca="1">E636*DCC!$C101*DCC!E101</f>
        <v>7.6881958242364266E-3</v>
      </c>
      <c r="F718" s="18">
        <f ca="1">F636*DCC!$C101*DCC!F101</f>
        <v>2.8567952972808226E-5</v>
      </c>
      <c r="G718" s="18">
        <f ca="1">G636*DCC!$C101*DCC!G101</f>
        <v>1.2137718654679374E-8</v>
      </c>
      <c r="H718" s="18">
        <f ca="1">H636*DCC!$C101*DCC!H101</f>
        <v>6.1903308557953553E-10</v>
      </c>
      <c r="I718" s="18">
        <f ca="1">I636*DCC!$C101*DCC!I101</f>
        <v>6.545565419653759E-12</v>
      </c>
      <c r="J718" s="18">
        <f ca="1">J636*DCC!$C101*DCC!J101</f>
        <v>1.6404201660599896E-12</v>
      </c>
      <c r="K718" s="18">
        <f ca="1">K636*DCC!$C101*DCC!K101</f>
        <v>2.1954993326760706E-17</v>
      </c>
      <c r="L718" s="18">
        <f ca="1">L636*DCC!$C101*DCC!L101</f>
        <v>8.5075548483008739E-17</v>
      </c>
      <c r="M718" s="18">
        <f ca="1">M636*DCC!$C101*DCC!M101</f>
        <v>1.5305968309338719E-27</v>
      </c>
      <c r="N718" s="18">
        <f ca="1">N636*DCC!$C101*DCC!N101</f>
        <v>1.9244606157430486E-34</v>
      </c>
      <c r="O718" s="18">
        <f ca="1">O636*DCC!$C101*DCC!O101</f>
        <v>3.3176462493343097E-35</v>
      </c>
      <c r="P718" s="18">
        <f ca="1">P636*DCC!$C101*DCC!P101</f>
        <v>2.1600043368440285E-34</v>
      </c>
      <c r="Q718" s="18">
        <f ca="1">Q636*DCC!$C101*DCC!Q101</f>
        <v>3.0741121627894499E-35</v>
      </c>
      <c r="R718" s="18">
        <f ca="1">R636*DCC!$C101*DCC!R101</f>
        <v>1.4021860511800972E-34</v>
      </c>
      <c r="S718" s="18">
        <f ca="1">S636*DCC!$C101*DCC!S101</f>
        <v>3.6454238868815478E-36</v>
      </c>
      <c r="T718" s="18">
        <f ca="1">T636*DCC!$C101*DCC!T101</f>
        <v>1.9771603625228213E-35</v>
      </c>
      <c r="U718" s="18">
        <f ca="1">U636*DCC!$C101*DCC!U101</f>
        <v>1.8716093101821524E-36</v>
      </c>
      <c r="V718" s="18">
        <f ca="1">V636*DCC!$C101*DCC!V101</f>
        <v>4.6484986241938469E-36</v>
      </c>
      <c r="W718" s="18">
        <f ca="1">W636*DCC!$C101*DCC!W101</f>
        <v>1.6621464877863326E-36</v>
      </c>
      <c r="X718" s="18">
        <f ca="1">X636*DCC!$C101*DCC!X101</f>
        <v>8.148830219526097E-43</v>
      </c>
      <c r="Y718" s="18">
        <f ca="1">Y636*DCC!$C101*DCC!Y101</f>
        <v>9.7653872354437593E-44</v>
      </c>
      <c r="Z718" s="18">
        <f ca="1">Z636*DCC!$C101*DCC!Z101</f>
        <v>2.8812089890049977E-43</v>
      </c>
      <c r="AA718" s="18">
        <f ca="1">AA636*DCC!$C101*DCC!AA101</f>
        <v>1.639603952980286E-43</v>
      </c>
      <c r="AB718" s="18">
        <f ca="1">AB636*DCC!$C101*DCC!AB101</f>
        <v>3.3565318259092512E-43</v>
      </c>
      <c r="AC718" s="18">
        <f ca="1">AC636*DCC!$C101*DCC!AC101</f>
        <v>3.7263335785755205E-43</v>
      </c>
      <c r="AD718" s="18">
        <f ca="1">AD636*DCC!$C101*DCC!AD101</f>
        <v>5.068491079472087E-42</v>
      </c>
      <c r="AE718" s="18">
        <f ca="1">AE636*DCC!$C101*DCC!AE101</f>
        <v>5.2881974488808458E-44</v>
      </c>
      <c r="AF718" s="18">
        <f ca="1">AF636*DCC!$C101*DCC!AF101</f>
        <v>2.3017549123238905E-43</v>
      </c>
    </row>
    <row r="719" spans="4:32" x14ac:dyDescent="0.15">
      <c r="D719" s="18">
        <f t="shared" si="585"/>
        <v>89.716999999999999</v>
      </c>
      <c r="E719" s="18">
        <f ca="1">E637*DCC!$C102*DCC!E102</f>
        <v>1.2484801211500376E-2</v>
      </c>
      <c r="F719" s="18">
        <f ca="1">F637*DCC!$C102*DCC!F102</f>
        <v>2.8203911084208946E-5</v>
      </c>
      <c r="G719" s="18">
        <f ca="1">G637*DCC!$C102*DCC!G102</f>
        <v>9.4676155579765935E-9</v>
      </c>
      <c r="H719" s="18">
        <f ca="1">H637*DCC!$C102*DCC!H102</f>
        <v>4.5863836568928261E-10</v>
      </c>
      <c r="I719" s="18">
        <f ca="1">I637*DCC!$C102*DCC!I102</f>
        <v>3.813359222442632E-12</v>
      </c>
      <c r="J719" s="18">
        <f ca="1">J637*DCC!$C102*DCC!J102</f>
        <v>9.2066541481503794E-13</v>
      </c>
      <c r="K719" s="18">
        <f ca="1">K637*DCC!$C102*DCC!K102</f>
        <v>7.0775789675394702E-18</v>
      </c>
      <c r="L719" s="18">
        <f ca="1">L637*DCC!$C102*DCC!L102</f>
        <v>3.558343378284902E-17</v>
      </c>
      <c r="M719" s="18">
        <f ca="1">M637*DCC!$C102*DCC!M102</f>
        <v>4.1421287593415142E-27</v>
      </c>
      <c r="N719" s="18">
        <f ca="1">N637*DCC!$C102*DCC!N102</f>
        <v>5.1817709917900339E-34</v>
      </c>
      <c r="O719" s="18">
        <f ca="1">O637*DCC!$C102*DCC!O102</f>
        <v>9.0867800320590287E-35</v>
      </c>
      <c r="P719" s="18">
        <f ca="1">P637*DCC!$C102*DCC!P102</f>
        <v>5.8880057653919013E-34</v>
      </c>
      <c r="Q719" s="18">
        <f ca="1">Q637*DCC!$C102*DCC!Q102</f>
        <v>8.56097860445865E-35</v>
      </c>
      <c r="R719" s="18">
        <f ca="1">R637*DCC!$C102*DCC!R102</f>
        <v>3.7494365066457106E-34</v>
      </c>
      <c r="S719" s="18">
        <f ca="1">S637*DCC!$C102*DCC!S102</f>
        <v>1.02638634670138E-35</v>
      </c>
      <c r="T719" s="18">
        <f ca="1">T637*DCC!$C102*DCC!T102</f>
        <v>5.4633884892385048E-35</v>
      </c>
      <c r="U719" s="18">
        <f ca="1">U637*DCC!$C102*DCC!U102</f>
        <v>5.432169670969989E-36</v>
      </c>
      <c r="V719" s="18">
        <f ca="1">V637*DCC!$C102*DCC!V102</f>
        <v>1.311443230164523E-35</v>
      </c>
      <c r="W719" s="18">
        <f ca="1">W637*DCC!$C102*DCC!W102</f>
        <v>4.8498170832921828E-36</v>
      </c>
      <c r="X719" s="18">
        <f ca="1">X637*DCC!$C102*DCC!X102</f>
        <v>2.2636676484200257E-42</v>
      </c>
      <c r="Y719" s="18">
        <f ca="1">Y637*DCC!$C102*DCC!Y102</f>
        <v>2.7867007591656162E-43</v>
      </c>
      <c r="Z719" s="18">
        <f ca="1">Z637*DCC!$C102*DCC!Z102</f>
        <v>8.3249072074507246E-43</v>
      </c>
      <c r="AA719" s="18">
        <f ca="1">AA637*DCC!$C102*DCC!AA102</f>
        <v>4.7434517361504574E-43</v>
      </c>
      <c r="AB719" s="18">
        <f ca="1">AB637*DCC!$C102*DCC!AB102</f>
        <v>9.5098073942364932E-43</v>
      </c>
      <c r="AC719" s="18">
        <f ca="1">AC637*DCC!$C102*DCC!AC102</f>
        <v>1.0419802075327207E-42</v>
      </c>
      <c r="AD719" s="18">
        <f ca="1">AD637*DCC!$C102*DCC!AD102</f>
        <v>1.3827827509231949E-41</v>
      </c>
      <c r="AE719" s="18">
        <f ca="1">AE637*DCC!$C102*DCC!AE102</f>
        <v>1.4230559423154447E-43</v>
      </c>
      <c r="AF719" s="18">
        <f ca="1">AF637*DCC!$C102*DCC!AF102</f>
        <v>6.153332093835997E-43</v>
      </c>
    </row>
    <row r="720" spans="4:32" x14ac:dyDescent="0.15">
      <c r="D720" s="18">
        <f t="shared" si="585"/>
        <v>112.95</v>
      </c>
      <c r="E720" s="18">
        <f ca="1">E638*DCC!$C103*DCC!E103</f>
        <v>1.9224370266639961E-2</v>
      </c>
      <c r="F720" s="18">
        <f ca="1">F638*DCC!$C103*DCC!F103</f>
        <v>2.7683779935076211E-5</v>
      </c>
      <c r="G720" s="18">
        <f ca="1">G638*DCC!$C103*DCC!G103</f>
        <v>7.2643300565092281E-9</v>
      </c>
      <c r="H720" s="18">
        <f ca="1">H638*DCC!$C103*DCC!H103</f>
        <v>3.4448124882524985E-10</v>
      </c>
      <c r="I720" s="18">
        <f ca="1">I638*DCC!$C103*DCC!I103</f>
        <v>2.3436257901331313E-12</v>
      </c>
      <c r="J720" s="18">
        <f ca="1">J638*DCC!$C103*DCC!J103</f>
        <v>5.3811559830237852E-13</v>
      </c>
      <c r="K720" s="18">
        <f ca="1">K638*DCC!$C103*DCC!K103</f>
        <v>2.3756852172685123E-18</v>
      </c>
      <c r="L720" s="18">
        <f ca="1">L638*DCC!$C103*DCC!L103</f>
        <v>1.4989914493141252E-17</v>
      </c>
      <c r="M720" s="18">
        <f ca="1">M638*DCC!$C103*DCC!M103</f>
        <v>1.0139222738503659E-26</v>
      </c>
      <c r="N720" s="18">
        <f ca="1">N638*DCC!$C103*DCC!N103</f>
        <v>1.2528901712785327E-33</v>
      </c>
      <c r="O720" s="18">
        <f ca="1">O638*DCC!$C103*DCC!O103</f>
        <v>2.2168100765522221E-34</v>
      </c>
      <c r="P720" s="18">
        <f ca="1">P638*DCC!$C103*DCC!P103</f>
        <v>1.4213388461970522E-33</v>
      </c>
      <c r="Q720" s="18">
        <f ca="1">Q638*DCC!$C103*DCC!Q103</f>
        <v>2.089896066234075E-34</v>
      </c>
      <c r="R720" s="18">
        <f ca="1">R638*DCC!$C103*DCC!R103</f>
        <v>9.0387929360943094E-34</v>
      </c>
      <c r="S720" s="18">
        <f ca="1">S638*DCC!$C103*DCC!S103</f>
        <v>2.5722630820405879E-35</v>
      </c>
      <c r="T720" s="18">
        <f ca="1">T638*DCC!$C103*DCC!T103</f>
        <v>1.3483021124990021E-34</v>
      </c>
      <c r="U720" s="18">
        <f ca="1">U638*DCC!$C103*DCC!U103</f>
        <v>1.4102109172097698E-35</v>
      </c>
      <c r="V720" s="18">
        <f ca="1">V638*DCC!$C103*DCC!V103</f>
        <v>3.3888946452088637E-35</v>
      </c>
      <c r="W720" s="18">
        <f ca="1">W638*DCC!$C103*DCC!W103</f>
        <v>1.2716710199632976E-35</v>
      </c>
      <c r="X720" s="18">
        <f ca="1">X638*DCC!$C103*DCC!X103</f>
        <v>5.662072139924874E-42</v>
      </c>
      <c r="Y720" s="18">
        <f ca="1">Y638*DCC!$C103*DCC!Y103</f>
        <v>7.3194035878883294E-43</v>
      </c>
      <c r="Z720" s="18">
        <f ca="1">Z638*DCC!$C103*DCC!Z103</f>
        <v>2.2060300527804472E-42</v>
      </c>
      <c r="AA720" s="18">
        <f ca="1">AA638*DCC!$C103*DCC!AA103</f>
        <v>1.2431155011097702E-42</v>
      </c>
      <c r="AB720" s="18">
        <f ca="1">AB638*DCC!$C103*DCC!AB103</f>
        <v>2.4572421526147372E-42</v>
      </c>
      <c r="AC720" s="18">
        <f ca="1">AC638*DCC!$C103*DCC!AC103</f>
        <v>2.6626212069626712E-42</v>
      </c>
      <c r="AD720" s="18">
        <f ca="1">AD638*DCC!$C103*DCC!AD103</f>
        <v>3.4634834503881822E-41</v>
      </c>
      <c r="AE720" s="18">
        <f ca="1">AE638*DCC!$C103*DCC!AE103</f>
        <v>3.5349270537173354E-43</v>
      </c>
      <c r="AF720" s="18">
        <f ca="1">AF638*DCC!$C103*DCC!AF103</f>
        <v>1.513615141520987E-42</v>
      </c>
    </row>
    <row r="721" spans="4:32" x14ac:dyDescent="0.15">
      <c r="D721" s="18">
        <f t="shared" si="585"/>
        <v>142.19</v>
      </c>
      <c r="E721" s="18">
        <f ca="1">E639*DCC!$C104*DCC!E104</f>
        <v>2.7031352780299982E-2</v>
      </c>
      <c r="F721" s="18">
        <f ca="1">F639*DCC!$C104*DCC!F104</f>
        <v>2.6702907042217857E-5</v>
      </c>
      <c r="G721" s="18">
        <f ca="1">G639*DCC!$C104*DCC!G104</f>
        <v>5.3250575222379524E-9</v>
      </c>
      <c r="H721" s="18">
        <f ca="1">H639*DCC!$C104*DCC!H104</f>
        <v>2.4936585987872509E-10</v>
      </c>
      <c r="I721" s="18">
        <f ca="1">I639*DCC!$C104*DCC!I104</f>
        <v>1.4243614709638092E-12</v>
      </c>
      <c r="J721" s="18">
        <f ca="1">J639*DCC!$C104*DCC!J104</f>
        <v>3.0980706099417029E-13</v>
      </c>
      <c r="K721" s="18">
        <f ca="1">K639*DCC!$C104*DCC!K104</f>
        <v>7.8830795710008259E-19</v>
      </c>
      <c r="L721" s="18">
        <f ca="1">L639*DCC!$C104*DCC!L104</f>
        <v>6.1601666007791176E-18</v>
      </c>
      <c r="M721" s="18">
        <f ca="1">M639*DCC!$C104*DCC!M104</f>
        <v>2.2193928444709036E-26</v>
      </c>
      <c r="N721" s="18">
        <f ca="1">N639*DCC!$C104*DCC!N104</f>
        <v>2.7106716871953954E-33</v>
      </c>
      <c r="O721" s="18">
        <f ca="1">O639*DCC!$C104*DCC!O104</f>
        <v>4.8343618812881113E-34</v>
      </c>
      <c r="P721" s="18">
        <f ca="1">P639*DCC!$C104*DCC!P104</f>
        <v>3.0545372998959088E-33</v>
      </c>
      <c r="Q721" s="18">
        <f ca="1">Q639*DCC!$C104*DCC!Q104</f>
        <v>4.5213462102328334E-34</v>
      </c>
      <c r="R721" s="18">
        <f ca="1">R639*DCC!$C104*DCC!R104</f>
        <v>1.9626422305915491E-33</v>
      </c>
      <c r="S721" s="18">
        <f ca="1">S639*DCC!$C104*DCC!S104</f>
        <v>5.7502904165903215E-35</v>
      </c>
      <c r="T721" s="18">
        <f ca="1">T639*DCC!$C104*DCC!T104</f>
        <v>2.9698111809301823E-34</v>
      </c>
      <c r="U721" s="18">
        <f ca="1">U639*DCC!$C104*DCC!U104</f>
        <v>3.2543082571613001E-35</v>
      </c>
      <c r="V721" s="18">
        <f ca="1">V639*DCC!$C104*DCC!V104</f>
        <v>7.873313229900807E-35</v>
      </c>
      <c r="W721" s="18">
        <f ca="1">W639*DCC!$C104*DCC!W104</f>
        <v>2.9704478650555509E-35</v>
      </c>
      <c r="X721" s="18">
        <f ca="1">X639*DCC!$C104*DCC!X104</f>
        <v>1.270596099208905E-41</v>
      </c>
      <c r="Y721" s="18">
        <f ca="1">Y639*DCC!$C104*DCC!Y104</f>
        <v>1.7295850096637213E-42</v>
      </c>
      <c r="Z721" s="18">
        <f ca="1">Z639*DCC!$C104*DCC!Z104</f>
        <v>5.2395179073755903E-42</v>
      </c>
      <c r="AA721" s="18">
        <f ca="1">AA639*DCC!$C104*DCC!AA104</f>
        <v>2.9102131394173564E-42</v>
      </c>
      <c r="AB721" s="18">
        <f ca="1">AB639*DCC!$C104*DCC!AB104</f>
        <v>5.7112264556559332E-42</v>
      </c>
      <c r="AC721" s="18">
        <f ca="1">AC639*DCC!$C104*DCC!AC104</f>
        <v>6.1167167117961034E-42</v>
      </c>
      <c r="AD721" s="18">
        <f ca="1">AD639*DCC!$C104*DCC!AD104</f>
        <v>7.8423169576415915E-41</v>
      </c>
      <c r="AE721" s="18">
        <f ca="1">AE639*DCC!$C104*DCC!AE104</f>
        <v>7.9826210224002947E-43</v>
      </c>
      <c r="AF721" s="18">
        <f ca="1">AF639*DCC!$C104*DCC!AF104</f>
        <v>3.3950234273359021E-42</v>
      </c>
    </row>
    <row r="722" spans="4:32" x14ac:dyDescent="0.15">
      <c r="D722" s="18">
        <f t="shared" si="585"/>
        <v>179.01</v>
      </c>
      <c r="E722" s="18">
        <f ca="1">E640*DCC!$C105*DCC!E105</f>
        <v>3.0218707775802777E-2</v>
      </c>
      <c r="F722" s="18">
        <f ca="1">F640*DCC!$C105*DCC!F105</f>
        <v>2.1555690165647796E-5</v>
      </c>
      <c r="G722" s="18">
        <f ca="1">G640*DCC!$C105*DCC!G105</f>
        <v>3.4216254961775199E-9</v>
      </c>
      <c r="H722" s="18">
        <f ca="1">H640*DCC!$C105*DCC!H105</f>
        <v>1.7008468014945337E-10</v>
      </c>
      <c r="I722" s="18">
        <f ca="1">I640*DCC!$C105*DCC!I105</f>
        <v>8.3470280732866439E-13</v>
      </c>
      <c r="J722" s="18">
        <f ca="1">J640*DCC!$C105*DCC!J105</f>
        <v>1.7843265135059494E-13</v>
      </c>
      <c r="K722" s="18">
        <f ca="1">K640*DCC!$C105*DCC!K105</f>
        <v>2.6594652541866708E-19</v>
      </c>
      <c r="L722" s="18">
        <f ca="1">L640*DCC!$C105*DCC!L105</f>
        <v>2.6584009558828945E-18</v>
      </c>
      <c r="M722" s="18">
        <f ca="1">M640*DCC!$C105*DCC!M105</f>
        <v>5.2251979770696652E-26</v>
      </c>
      <c r="N722" s="18">
        <f ca="1">N640*DCC!$C105*DCC!N105</f>
        <v>6.4065532804443508E-33</v>
      </c>
      <c r="O722" s="18">
        <f ca="1">O640*DCC!$C105*DCC!O105</f>
        <v>1.1356566036330378E-33</v>
      </c>
      <c r="P722" s="18">
        <f ca="1">P640*DCC!$C105*DCC!P105</f>
        <v>6.9278641003247932E-33</v>
      </c>
      <c r="Q722" s="18">
        <f ca="1">Q640*DCC!$C105*DCC!Q105</f>
        <v>1.023227909205759E-33</v>
      </c>
      <c r="R722" s="18">
        <f ca="1">R640*DCC!$C105*DCC!R105</f>
        <v>4.3916037816974799E-33</v>
      </c>
      <c r="S722" s="18">
        <f ca="1">S640*DCC!$C105*DCC!S105</f>
        <v>1.3273626815155339E-34</v>
      </c>
      <c r="T722" s="18">
        <f ca="1">T640*DCC!$C105*DCC!T105</f>
        <v>6.5896502579822319E-34</v>
      </c>
      <c r="U722" s="18">
        <f ca="1">U640*DCC!$C105*DCC!U105</f>
        <v>7.2786846838796272E-35</v>
      </c>
      <c r="V722" s="18">
        <f ca="1">V640*DCC!$C105*DCC!V105</f>
        <v>1.7372089690789983E-34</v>
      </c>
      <c r="W722" s="18">
        <f ca="1">W640*DCC!$C105*DCC!W105</f>
        <v>6.7285576075110377E-35</v>
      </c>
      <c r="X722" s="18">
        <f ca="1">X640*DCC!$C105*DCC!X105</f>
        <v>2.818738089844988E-41</v>
      </c>
      <c r="Y722" s="18">
        <f ca="1">Y640*DCC!$C105*DCC!Y105</f>
        <v>3.869227568544702E-42</v>
      </c>
      <c r="Z722" s="18">
        <f ca="1">Z640*DCC!$C105*DCC!Z105</f>
        <v>1.1750255871967985E-41</v>
      </c>
      <c r="AA722" s="18">
        <f ca="1">AA640*DCC!$C105*DCC!AA105</f>
        <v>6.5085195896169481E-42</v>
      </c>
      <c r="AB722" s="18">
        <f ca="1">AB640*DCC!$C105*DCC!AB105</f>
        <v>1.2777154812922476E-41</v>
      </c>
      <c r="AC722" s="18">
        <f ca="1">AC640*DCC!$C105*DCC!AC105</f>
        <v>1.3347414984040861E-41</v>
      </c>
      <c r="AD722" s="18">
        <f ca="1">AD640*DCC!$C105*DCC!AD105</f>
        <v>1.6964995573997812E-40</v>
      </c>
      <c r="AE722" s="18">
        <f ca="1">AE640*DCC!$C105*DCC!AE105</f>
        <v>1.7412178158382492E-42</v>
      </c>
      <c r="AF722" s="18">
        <f ca="1">AF640*DCC!$C105*DCC!AF105</f>
        <v>7.4875346909310366E-42</v>
      </c>
    </row>
    <row r="723" spans="4:32" x14ac:dyDescent="0.15">
      <c r="D723" s="18">
        <f t="shared" si="585"/>
        <v>225.36</v>
      </c>
      <c r="E723" s="18">
        <f ca="1">E641*DCC!$C106*DCC!E106</f>
        <v>2.8380261441278976E-2</v>
      </c>
      <c r="F723" s="18">
        <f ca="1">F641*DCC!$C106*DCC!F106</f>
        <v>1.5350488311298183E-5</v>
      </c>
      <c r="G723" s="18">
        <f ca="1">G641*DCC!$C106*DCC!G106</f>
        <v>1.9095928397325506E-9</v>
      </c>
      <c r="H723" s="18">
        <f ca="1">H641*DCC!$C106*DCC!H106</f>
        <v>9.9213996988060293E-11</v>
      </c>
      <c r="I723" s="18">
        <f ca="1">I641*DCC!$C106*DCC!I106</f>
        <v>4.3745641766755615E-13</v>
      </c>
      <c r="J723" s="18">
        <f ca="1">J641*DCC!$C106*DCC!J106</f>
        <v>9.5452095434668261E-14</v>
      </c>
      <c r="K723" s="18">
        <f ca="1">K641*DCC!$C106*DCC!K106</f>
        <v>8.4883221008824729E-20</v>
      </c>
      <c r="L723" s="18">
        <f ca="1">L641*DCC!$C106*DCC!L106</f>
        <v>1.1048813554333543E-18</v>
      </c>
      <c r="M723" s="18">
        <f ca="1">M641*DCC!$C106*DCC!M106</f>
        <v>1.1831053368519402E-25</v>
      </c>
      <c r="N723" s="18">
        <f ca="1">N641*DCC!$C106*DCC!N106</f>
        <v>1.4692567926785211E-32</v>
      </c>
      <c r="O723" s="18">
        <f ca="1">O641*DCC!$C106*DCC!O106</f>
        <v>2.6381501678349118E-33</v>
      </c>
      <c r="P723" s="18">
        <f ca="1">P641*DCC!$C106*DCC!P106</f>
        <v>1.5828030454965641E-32</v>
      </c>
      <c r="Q723" s="18">
        <f ca="1">Q641*DCC!$C106*DCC!Q106</f>
        <v>2.3633824945495352E-33</v>
      </c>
      <c r="R723" s="18">
        <f ca="1">R641*DCC!$C106*DCC!R106</f>
        <v>1.0101263636384546E-32</v>
      </c>
      <c r="S723" s="18">
        <f ca="1">S641*DCC!$C106*DCC!S106</f>
        <v>3.1065240324659145E-34</v>
      </c>
      <c r="T723" s="18">
        <f ca="1">T641*DCC!$C106*DCC!T106</f>
        <v>1.5171124574167634E-33</v>
      </c>
      <c r="U723" s="18">
        <f ca="1">U641*DCC!$C106*DCC!U106</f>
        <v>1.7210973557518335E-34</v>
      </c>
      <c r="V723" s="18">
        <f ca="1">V641*DCC!$C106*DCC!V106</f>
        <v>4.0331781811831847E-34</v>
      </c>
      <c r="W723" s="18">
        <f ca="1">W641*DCC!$C106*DCC!W106</f>
        <v>1.5910489097520748E-34</v>
      </c>
      <c r="X723" s="18">
        <f ca="1">X641*DCC!$C106*DCC!X106</f>
        <v>6.5307283375964422E-41</v>
      </c>
      <c r="Y723" s="18">
        <f ca="1">Y641*DCC!$C106*DCC!Y106</f>
        <v>8.998742300353801E-42</v>
      </c>
      <c r="Z723" s="18">
        <f ca="1">Z641*DCC!$C106*DCC!Z106</f>
        <v>2.7354339584571214E-41</v>
      </c>
      <c r="AA723" s="18">
        <f ca="1">AA641*DCC!$C106*DCC!AA106</f>
        <v>1.513874852468395E-41</v>
      </c>
      <c r="AB723" s="18">
        <f ca="1">AB641*DCC!$C106*DCC!AB106</f>
        <v>2.9620822913323303E-41</v>
      </c>
      <c r="AC723" s="18">
        <f ca="1">AC641*DCC!$C106*DCC!AC106</f>
        <v>3.0232870424897145E-41</v>
      </c>
      <c r="AD723" s="18">
        <f ca="1">AD641*DCC!$C106*DCC!AD106</f>
        <v>3.8061828264832699E-40</v>
      </c>
      <c r="AE723" s="18">
        <f ca="1">AE641*DCC!$C106*DCC!AE106</f>
        <v>3.8902372688888612E-42</v>
      </c>
      <c r="AF723" s="18">
        <f ca="1">AF641*DCC!$C106*DCC!AF106</f>
        <v>1.6734590769369089E-41</v>
      </c>
    </row>
    <row r="724" spans="4:32" x14ac:dyDescent="0.15">
      <c r="D724" s="18">
        <f t="shared" si="585"/>
        <v>283.70999999999998</v>
      </c>
      <c r="E724" s="18">
        <f ca="1">E642*DCC!$C107*DCC!E107</f>
        <v>2.3270011647655707E-2</v>
      </c>
      <c r="F724" s="18">
        <f ca="1">F642*DCC!$C107*DCC!F107</f>
        <v>9.9536186694534029E-6</v>
      </c>
      <c r="G724" s="18">
        <f ca="1">G642*DCC!$C107*DCC!G107</f>
        <v>9.5358119712131458E-10</v>
      </c>
      <c r="H724" s="18">
        <f ca="1">H642*DCC!$C107*DCC!H107</f>
        <v>5.1422703970456177E-11</v>
      </c>
      <c r="I724" s="18">
        <f ca="1">I642*DCC!$C107*DCC!I107</f>
        <v>2.1248757917363795E-13</v>
      </c>
      <c r="J724" s="18">
        <f ca="1">J642*DCC!$C107*DCC!J107</f>
        <v>4.8223780548323504E-14</v>
      </c>
      <c r="K724" s="18">
        <f ca="1">K642*DCC!$C107*DCC!K107</f>
        <v>2.5740035594393741E-20</v>
      </c>
      <c r="L724" s="18">
        <f ca="1">L642*DCC!$C107*DCC!L107</f>
        <v>4.3741576526606791E-19</v>
      </c>
      <c r="M724" s="18">
        <f ca="1">M642*DCC!$C107*DCC!M107</f>
        <v>2.527807630000027E-25</v>
      </c>
      <c r="N724" s="18">
        <f ca="1">N642*DCC!$C107*DCC!N107</f>
        <v>3.1824900496309085E-32</v>
      </c>
      <c r="O724" s="18">
        <f ca="1">O642*DCC!$C107*DCC!O107</f>
        <v>5.8421027060323417E-33</v>
      </c>
      <c r="P724" s="18">
        <f ca="1">P642*DCC!$C107*DCC!P107</f>
        <v>3.4863492078388683E-32</v>
      </c>
      <c r="Q724" s="18">
        <f ca="1">Q642*DCC!$C107*DCC!Q107</f>
        <v>5.2975787963806706E-33</v>
      </c>
      <c r="R724" s="18">
        <f ca="1">R642*DCC!$C107*DCC!R107</f>
        <v>2.2628218860250429E-32</v>
      </c>
      <c r="S724" s="18">
        <f ca="1">S642*DCC!$C107*DCC!S107</f>
        <v>7.0495364532767046E-34</v>
      </c>
      <c r="T724" s="18">
        <f ca="1">T642*DCC!$C107*DCC!T107</f>
        <v>3.4295555516790639E-33</v>
      </c>
      <c r="U724" s="18">
        <f ca="1">U642*DCC!$C107*DCC!U107</f>
        <v>4.0520049698457794E-34</v>
      </c>
      <c r="V724" s="18">
        <f ca="1">V642*DCC!$C107*DCC!V107</f>
        <v>9.3473952021716532E-34</v>
      </c>
      <c r="W724" s="18">
        <f ca="1">W642*DCC!$C107*DCC!W107</f>
        <v>3.7320136807941774E-34</v>
      </c>
      <c r="X724" s="18">
        <f ca="1">X642*DCC!$C107*DCC!X107</f>
        <v>1.4948160130728611E-40</v>
      </c>
      <c r="Y724" s="18">
        <f ca="1">Y642*DCC!$C107*DCC!Y107</f>
        <v>2.0815182963006822E-41</v>
      </c>
      <c r="Z724" s="18">
        <f ca="1">Z642*DCC!$C107*DCC!Z107</f>
        <v>6.3331372091234739E-41</v>
      </c>
      <c r="AA724" s="18">
        <f ca="1">AA642*DCC!$C107*DCC!AA107</f>
        <v>3.4972594645097825E-41</v>
      </c>
      <c r="AB724" s="18">
        <f ca="1">AB642*DCC!$C107*DCC!AB107</f>
        <v>6.8010801454437717E-41</v>
      </c>
      <c r="AC724" s="18">
        <f ca="1">AC642*DCC!$C107*DCC!AC107</f>
        <v>6.8086815362145102E-41</v>
      </c>
      <c r="AD724" s="18">
        <f ca="1">AD642*DCC!$C107*DCC!AD107</f>
        <v>8.4787607740263231E-40</v>
      </c>
      <c r="AE724" s="18">
        <f ca="1">AE642*DCC!$C107*DCC!AE107</f>
        <v>8.5765660155483E-42</v>
      </c>
      <c r="AF724" s="18">
        <f ca="1">AF642*DCC!$C107*DCC!AF107</f>
        <v>3.6668272884732022E-41</v>
      </c>
    </row>
    <row r="725" spans="4:32" x14ac:dyDescent="0.15">
      <c r="D725" s="18">
        <f t="shared" si="585"/>
        <v>357.17</v>
      </c>
      <c r="E725" s="18">
        <f ca="1">E643*DCC!$C108*DCC!E108</f>
        <v>1.8993238893135946E-2</v>
      </c>
      <c r="F725" s="18">
        <f ca="1">F643*DCC!$C108*DCC!F108</f>
        <v>6.8274313712590858E-6</v>
      </c>
      <c r="G725" s="18">
        <f ca="1">G643*DCC!$C108*DCC!G108</f>
        <v>4.9254428792214497E-10</v>
      </c>
      <c r="H725" s="18">
        <f ca="1">H643*DCC!$C108*DCC!H108</f>
        <v>2.5159451605333086E-11</v>
      </c>
      <c r="I725" s="18">
        <f ca="1">I643*DCC!$C108*DCC!I108</f>
        <v>8.8217987874232535E-14</v>
      </c>
      <c r="J725" s="18">
        <f ca="1">J643*DCC!$C108*DCC!J108</f>
        <v>1.9968995219726108E-14</v>
      </c>
      <c r="K725" s="18">
        <f ca="1">K643*DCC!$C108*DCC!K108</f>
        <v>6.3626248215202342E-21</v>
      </c>
      <c r="L725" s="18">
        <f ca="1">L643*DCC!$C108*DCC!L108</f>
        <v>1.4245640424802891E-19</v>
      </c>
      <c r="M725" s="18">
        <f ca="1">M643*DCC!$C108*DCC!M108</f>
        <v>4.4020978622601013E-25</v>
      </c>
      <c r="N725" s="18">
        <f ca="1">N643*DCC!$C108*DCC!N108</f>
        <v>5.774876605004796E-32</v>
      </c>
      <c r="O725" s="18">
        <f ca="1">O643*DCC!$C108*DCC!O108</f>
        <v>1.1089648630247143E-32</v>
      </c>
      <c r="P725" s="18">
        <f ca="1">P643*DCC!$C108*DCC!P108</f>
        <v>6.8299381154148211E-32</v>
      </c>
      <c r="Q725" s="18">
        <f ca="1">Q643*DCC!$C108*DCC!Q108</f>
        <v>1.065928478444699E-32</v>
      </c>
      <c r="R725" s="18">
        <f ca="1">R643*DCC!$C108*DCC!R108</f>
        <v>4.5740830733535575E-32</v>
      </c>
      <c r="S725" s="18">
        <f ca="1">S643*DCC!$C108*DCC!S108</f>
        <v>1.4932749767616273E-33</v>
      </c>
      <c r="T725" s="18">
        <f ca="1">T643*DCC!$C108*DCC!T108</f>
        <v>7.2594234494805438E-33</v>
      </c>
      <c r="U725" s="18">
        <f ca="1">U643*DCC!$C108*DCC!U108</f>
        <v>8.9598767013454503E-34</v>
      </c>
      <c r="V725" s="18">
        <f ca="1">V643*DCC!$C108*DCC!V108</f>
        <v>2.0994207324972066E-33</v>
      </c>
      <c r="W725" s="18">
        <f ca="1">W643*DCC!$C108*DCC!W108</f>
        <v>8.551758883164563E-34</v>
      </c>
      <c r="X725" s="18">
        <f ca="1">X643*DCC!$C108*DCC!X108</f>
        <v>3.3158910652387241E-40</v>
      </c>
      <c r="Y725" s="18">
        <f ca="1">Y643*DCC!$C108*DCC!Y108</f>
        <v>4.7615307807516399E-41</v>
      </c>
      <c r="Z725" s="18">
        <f ca="1">Z643*DCC!$C108*DCC!Z108</f>
        <v>1.4709706757381322E-40</v>
      </c>
      <c r="AA725" s="18">
        <f ca="1">AA643*DCC!$C108*DCC!AA108</f>
        <v>8.0975154713028826E-41</v>
      </c>
      <c r="AB725" s="18">
        <f ca="1">AB643*DCC!$C108*DCC!AB108</f>
        <v>1.5704759342926317E-40</v>
      </c>
      <c r="AC725" s="18">
        <f ca="1">AC643*DCC!$C108*DCC!AC108</f>
        <v>1.5529001230181269E-40</v>
      </c>
      <c r="AD725" s="18">
        <f ca="1">AD643*DCC!$C108*DCC!AD108</f>
        <v>1.906218198961995E-39</v>
      </c>
      <c r="AE725" s="18">
        <f ca="1">AE643*DCC!$C108*DCC!AE108</f>
        <v>1.9383925488497924E-41</v>
      </c>
      <c r="AF725" s="18">
        <f ca="1">AF643*DCC!$C108*DCC!AF108</f>
        <v>8.3743618587142719E-41</v>
      </c>
    </row>
    <row r="726" spans="4:32" x14ac:dyDescent="0.15">
      <c r="D726" s="18">
        <f t="shared" si="585"/>
        <v>449.65</v>
      </c>
      <c r="E726" s="18">
        <f ca="1">E644*DCC!$C109*DCC!E109</f>
        <v>1.5533998844236674E-2</v>
      </c>
      <c r="F726" s="18">
        <f ca="1">F644*DCC!$C109*DCC!F109</f>
        <v>4.7623376967818687E-6</v>
      </c>
      <c r="G726" s="18">
        <f ca="1">G644*DCC!$C109*DCC!G109</f>
        <v>2.5645368137930297E-10</v>
      </c>
      <c r="H726" s="18">
        <f ca="1">H644*DCC!$C109*DCC!H109</f>
        <v>1.1899056496543445E-11</v>
      </c>
      <c r="I726" s="18">
        <f ca="1">I644*DCC!$C109*DCC!I109</f>
        <v>3.4254350043912925E-14</v>
      </c>
      <c r="J726" s="18">
        <f ca="1">J644*DCC!$C109*DCC!J109</f>
        <v>7.7151663127764861E-15</v>
      </c>
      <c r="K726" s="18">
        <f ca="1">K644*DCC!$C109*DCC!K109</f>
        <v>1.4811210362668698E-21</v>
      </c>
      <c r="L726" s="18">
        <f ca="1">L644*DCC!$C109*DCC!L109</f>
        <v>4.3956196299322092E-20</v>
      </c>
      <c r="M726" s="18">
        <f ca="1">M644*DCC!$C109*DCC!M109</f>
        <v>7.1923303037604901E-25</v>
      </c>
      <c r="N726" s="18">
        <f ca="1">N644*DCC!$C109*DCC!N109</f>
        <v>9.9335302014540725E-32</v>
      </c>
      <c r="O726" s="18">
        <f ca="1">O644*DCC!$C109*DCC!O109</f>
        <v>2.0040896145396469E-32</v>
      </c>
      <c r="P726" s="18">
        <f ca="1">P644*DCC!$C109*DCC!P109</f>
        <v>1.2797318080985768E-31</v>
      </c>
      <c r="Q726" s="18">
        <f ca="1">Q644*DCC!$C109*DCC!Q109</f>
        <v>2.0504104162181325E-32</v>
      </c>
      <c r="R726" s="18">
        <f ca="1">R644*DCC!$C109*DCC!R109</f>
        <v>8.8334176041642022E-32</v>
      </c>
      <c r="S726" s="18">
        <f ca="1">S644*DCC!$C109*DCC!S109</f>
        <v>3.0272650300779993E-33</v>
      </c>
      <c r="T726" s="18">
        <f ca="1">T644*DCC!$C109*DCC!T109</f>
        <v>1.4666416638993531E-32</v>
      </c>
      <c r="U726" s="18">
        <f ca="1">U644*DCC!$C109*DCC!U109</f>
        <v>1.886804699411199E-33</v>
      </c>
      <c r="V726" s="18">
        <f ca="1">V644*DCC!$C109*DCC!V109</f>
        <v>4.4854077963480252E-33</v>
      </c>
      <c r="W726" s="18">
        <f ca="1">W644*DCC!$C109*DCC!W109</f>
        <v>1.8650279178490163E-33</v>
      </c>
      <c r="X726" s="18">
        <f ca="1">X644*DCC!$C109*DCC!X109</f>
        <v>7.0010980980888538E-40</v>
      </c>
      <c r="Y726" s="18">
        <f ca="1">Y644*DCC!$C109*DCC!Y109</f>
        <v>1.0370631068298141E-40</v>
      </c>
      <c r="Z726" s="18">
        <f ca="1">Z644*DCC!$C109*DCC!Z109</f>
        <v>3.2481979833345178E-40</v>
      </c>
      <c r="AA726" s="18">
        <f ca="1">AA644*DCC!$C109*DCC!AA109</f>
        <v>1.7811820785170757E-40</v>
      </c>
      <c r="AB726" s="18">
        <f ca="1">AB644*DCC!$C109*DCC!AB109</f>
        <v>3.4460792596241069E-40</v>
      </c>
      <c r="AC726" s="18">
        <f ca="1">AC644*DCC!$C109*DCC!AC109</f>
        <v>3.3659844765039775E-40</v>
      </c>
      <c r="AD726" s="18">
        <f ca="1">AD644*DCC!$C109*DCC!AD109</f>
        <v>4.0759568969206699E-39</v>
      </c>
      <c r="AE726" s="18">
        <f ca="1">AE644*DCC!$C109*DCC!AE109</f>
        <v>4.1689390378629817E-41</v>
      </c>
      <c r="AF726" s="18">
        <f ca="1">AF644*DCC!$C109*DCC!AF109</f>
        <v>1.8191143501846097E-40</v>
      </c>
    </row>
    <row r="727" spans="4:32" x14ac:dyDescent="0.15">
      <c r="D727" s="18">
        <f t="shared" si="585"/>
        <v>566.07000000000005</v>
      </c>
      <c r="E727" s="18">
        <f ca="1">E645*DCC!$C110*DCC!E110</f>
        <v>1.3018588016642414E-2</v>
      </c>
      <c r="F727" s="18">
        <f ca="1">F645*DCC!$C110*DCC!F110</f>
        <v>3.4575058191507104E-6</v>
      </c>
      <c r="G727" s="18">
        <f ca="1">G645*DCC!$C110*DCC!G110</f>
        <v>1.3861841112353524E-10</v>
      </c>
      <c r="H727" s="18">
        <f ca="1">H645*DCC!$C110*DCC!H110</f>
        <v>5.8665318460132846E-12</v>
      </c>
      <c r="I727" s="18">
        <f ca="1">I645*DCC!$C110*DCC!I110</f>
        <v>1.3699476274766073E-14</v>
      </c>
      <c r="J727" s="18">
        <f ca="1">J645*DCC!$C110*DCC!J110</f>
        <v>2.969339177609996E-15</v>
      </c>
      <c r="K727" s="18">
        <f ca="1">K645*DCC!$C110*DCC!K110</f>
        <v>3.4367670270065775E-22</v>
      </c>
      <c r="L727" s="18">
        <f ca="1">L645*DCC!$C110*DCC!L110</f>
        <v>1.2845436748964461E-20</v>
      </c>
      <c r="M727" s="18">
        <f ca="1">M645*DCC!$C110*DCC!M110</f>
        <v>1.0820955054819402E-24</v>
      </c>
      <c r="N727" s="18">
        <f ca="1">N645*DCC!$C110*DCC!N110</f>
        <v>1.5416687645851797E-31</v>
      </c>
      <c r="O727" s="18">
        <f ca="1">O645*DCC!$C110*DCC!O110</f>
        <v>3.1832000598562041E-32</v>
      </c>
      <c r="P727" s="18">
        <f ca="1">P645*DCC!$C110*DCC!P110</f>
        <v>2.0705612933937989E-31</v>
      </c>
      <c r="Q727" s="18">
        <f ca="1">Q645*DCC!$C110*DCC!Q110</f>
        <v>3.396241044320737E-32</v>
      </c>
      <c r="R727" s="18">
        <f ca="1">R645*DCC!$C110*DCC!R110</f>
        <v>1.4852201838963289E-31</v>
      </c>
      <c r="S727" s="18">
        <f ca="1">S645*DCC!$C110*DCC!S110</f>
        <v>5.2795449220165213E-33</v>
      </c>
      <c r="T727" s="18">
        <f ca="1">T645*DCC!$C110*DCC!T110</f>
        <v>2.5643916585060247E-32</v>
      </c>
      <c r="U727" s="18">
        <f ca="1">U645*DCC!$C110*DCC!U110</f>
        <v>3.4268200905986808E-33</v>
      </c>
      <c r="V727" s="18">
        <f ca="1">V645*DCC!$C110*DCC!V110</f>
        <v>8.2595929915571217E-33</v>
      </c>
      <c r="W727" s="18">
        <f ca="1">W645*DCC!$C110*DCC!W110</f>
        <v>3.5257700658227196E-33</v>
      </c>
      <c r="X727" s="18">
        <f ca="1">X645*DCC!$C110*DCC!X110</f>
        <v>1.3035427382452823E-39</v>
      </c>
      <c r="Y727" s="18">
        <f ca="1">Y645*DCC!$C110*DCC!Y110</f>
        <v>2.0027051940266046E-40</v>
      </c>
      <c r="Z727" s="18">
        <f ca="1">Z645*DCC!$C110*DCC!Z110</f>
        <v>6.3616153956657196E-40</v>
      </c>
      <c r="AA727" s="18">
        <f ca="1">AA645*DCC!$C110*DCC!AA110</f>
        <v>3.5155189723443245E-40</v>
      </c>
      <c r="AB727" s="18">
        <f ca="1">AB645*DCC!$C110*DCC!AB110</f>
        <v>6.8227242847727596E-40</v>
      </c>
      <c r="AC727" s="18">
        <f ca="1">AC645*DCC!$C110*DCC!AC110</f>
        <v>6.622236262688424E-40</v>
      </c>
      <c r="AD727" s="18">
        <f ca="1">AD645*DCC!$C110*DCC!AD110</f>
        <v>8.0272018907015855E-39</v>
      </c>
      <c r="AE727" s="18">
        <f ca="1">AE645*DCC!$C110*DCC!AE110</f>
        <v>8.3028521057379613E-41</v>
      </c>
      <c r="AF727" s="18">
        <f ca="1">AF645*DCC!$C110*DCC!AF110</f>
        <v>3.647820863304904E-40</v>
      </c>
    </row>
    <row r="728" spans="4:32" x14ac:dyDescent="0.15">
      <c r="D728" s="18">
        <f t="shared" si="585"/>
        <v>712.64</v>
      </c>
      <c r="E728" s="18">
        <f ca="1">E646*DCC!$C111*DCC!E111</f>
        <v>1.1053948102479012E-2</v>
      </c>
      <c r="F728" s="18">
        <f ca="1">F646*DCC!$C111*DCC!F111</f>
        <v>2.6125117962320065E-6</v>
      </c>
      <c r="G728" s="18">
        <f ca="1">G646*DCC!$C111*DCC!G111</f>
        <v>7.8049495290212897E-11</v>
      </c>
      <c r="H728" s="18">
        <f ca="1">H646*DCC!$C111*DCC!H111</f>
        <v>3.0435047566608125E-12</v>
      </c>
      <c r="I728" s="18">
        <f ca="1">I646*DCC!$C111*DCC!I111</f>
        <v>5.7036079742217279E-15</v>
      </c>
      <c r="J728" s="18">
        <f ca="1">J646*DCC!$C111*DCC!J111</f>
        <v>1.1444067466102365E-15</v>
      </c>
      <c r="K728" s="18">
        <f ca="1">K646*DCC!$C111*DCC!K111</f>
        <v>8.8792448978249888E-23</v>
      </c>
      <c r="L728" s="18">
        <f ca="1">L646*DCC!$C111*DCC!L111</f>
        <v>3.5866769167781915E-21</v>
      </c>
      <c r="M728" s="18">
        <f ca="1">M646*DCC!$C111*DCC!M111</f>
        <v>1.4948077998788257E-24</v>
      </c>
      <c r="N728" s="18">
        <f ca="1">N646*DCC!$C111*DCC!N111</f>
        <v>2.1604046404002657E-31</v>
      </c>
      <c r="O728" s="18">
        <f ca="1">O646*DCC!$C111*DCC!O111</f>
        <v>4.4673707097720285E-32</v>
      </c>
      <c r="P728" s="18">
        <f ca="1">P646*DCC!$C111*DCC!P111</f>
        <v>2.9339254774081538E-31</v>
      </c>
      <c r="Q728" s="18">
        <f ca="1">Q646*DCC!$C111*DCC!Q111</f>
        <v>4.9364845021810578E-32</v>
      </c>
      <c r="R728" s="18">
        <f ca="1">R646*DCC!$C111*DCC!R111</f>
        <v>2.2187809166440627E-31</v>
      </c>
      <c r="S728" s="18">
        <f ca="1">S646*DCC!$C111*DCC!S111</f>
        <v>8.1316002090101934E-33</v>
      </c>
      <c r="T728" s="18">
        <f ca="1">T646*DCC!$C111*DCC!T111</f>
        <v>3.9918199229370551E-32</v>
      </c>
      <c r="U728" s="18">
        <f ca="1">U646*DCC!$C111*DCC!U111</f>
        <v>5.5334824070467487E-33</v>
      </c>
      <c r="V728" s="18">
        <f ca="1">V646*DCC!$C111*DCC!V111</f>
        <v>1.3568356031220081E-32</v>
      </c>
      <c r="W728" s="18">
        <f ca="1">W646*DCC!$C111*DCC!W111</f>
        <v>5.9777849435364522E-33</v>
      </c>
      <c r="X728" s="18">
        <f ca="1">X646*DCC!$C111*DCC!X111</f>
        <v>2.2042185819043233E-39</v>
      </c>
      <c r="Y728" s="18">
        <f ca="1">Y646*DCC!$C111*DCC!Y111</f>
        <v>3.5267182274664305E-40</v>
      </c>
      <c r="Z728" s="18">
        <f ca="1">Z646*DCC!$C111*DCC!Z111</f>
        <v>1.1373223468229695E-39</v>
      </c>
      <c r="AA728" s="18">
        <f ca="1">AA646*DCC!$C111*DCC!AA111</f>
        <v>6.3758246344557556E-40</v>
      </c>
      <c r="AB728" s="18">
        <f ca="1">AB646*DCC!$C111*DCC!AB111</f>
        <v>1.2466267425114709E-39</v>
      </c>
      <c r="AC728" s="18">
        <f ca="1">AC646*DCC!$C111*DCC!AC111</f>
        <v>1.2070132307882277E-39</v>
      </c>
      <c r="AD728" s="18">
        <f ca="1">AD646*DCC!$C111*DCC!AD111</f>
        <v>1.4758042185285535E-38</v>
      </c>
      <c r="AE728" s="18">
        <f ca="1">AE646*DCC!$C111*DCC!AE111</f>
        <v>1.5480587561606466E-40</v>
      </c>
      <c r="AF728" s="18">
        <f ca="1">AF646*DCC!$C111*DCC!AF111</f>
        <v>6.8430545762008125E-40</v>
      </c>
    </row>
    <row r="729" spans="4:32" x14ac:dyDescent="0.15">
      <c r="D729" s="18">
        <f t="shared" si="585"/>
        <v>897.16</v>
      </c>
      <c r="E729" s="18">
        <f ca="1">E647*DCC!$C112*DCC!E112</f>
        <v>9.2035978642380657E-3</v>
      </c>
      <c r="F729" s="18">
        <f ca="1">F647*DCC!$C112*DCC!F112</f>
        <v>1.9736747613425665E-6</v>
      </c>
      <c r="G729" s="18">
        <f ca="1">G647*DCC!$C112*DCC!G112</f>
        <v>4.5879339056103713E-11</v>
      </c>
      <c r="H729" s="18">
        <f ca="1">H647*DCC!$C112*DCC!H112</f>
        <v>1.6453928168248952E-12</v>
      </c>
      <c r="I729" s="18">
        <f ca="1">I647*DCC!$C112*DCC!I112</f>
        <v>2.4883398970491492E-15</v>
      </c>
      <c r="J729" s="18">
        <f ca="1">J647*DCC!$C112*DCC!J112</f>
        <v>4.7294037010454496E-16</v>
      </c>
      <c r="K729" s="18">
        <f ca="1">K647*DCC!$C112*DCC!K112</f>
        <v>4.0169348433455309E-23</v>
      </c>
      <c r="L729" s="18">
        <f ca="1">L647*DCC!$C112*DCC!L112</f>
        <v>1.1213283022418864E-21</v>
      </c>
      <c r="M729" s="18">
        <f ca="1">M647*DCC!$C112*DCC!M112</f>
        <v>2.2013140006036469E-24</v>
      </c>
      <c r="N729" s="18">
        <f ca="1">N647*DCC!$C112*DCC!N112</f>
        <v>3.1337209551656661E-31</v>
      </c>
      <c r="O729" s="18">
        <f ca="1">O647*DCC!$C112*DCC!O112</f>
        <v>6.5474206404528278E-32</v>
      </c>
      <c r="P729" s="18">
        <f ca="1">P647*DCC!$C112*DCC!P112</f>
        <v>4.1721514903273625E-31</v>
      </c>
      <c r="Q729" s="18">
        <f ca="1">Q647*DCC!$C112*DCC!Q112</f>
        <v>7.1126221945742539E-32</v>
      </c>
      <c r="R729" s="18">
        <f ca="1">R647*DCC!$C112*DCC!R112</f>
        <v>3.1193440261512721E-31</v>
      </c>
      <c r="S729" s="18">
        <f ca="1">S647*DCC!$C112*DCC!S112</f>
        <v>1.1774928330472496E-32</v>
      </c>
      <c r="T729" s="18">
        <f ca="1">T647*DCC!$C112*DCC!T112</f>
        <v>5.665438361443112E-32</v>
      </c>
      <c r="U729" s="18">
        <f ca="1">U647*DCC!$C112*DCC!U112</f>
        <v>8.1060498188625159E-33</v>
      </c>
      <c r="V729" s="18">
        <f ca="1">V647*DCC!$C112*DCC!V112</f>
        <v>1.9682429807383677E-32</v>
      </c>
      <c r="W729" s="18">
        <f ca="1">W647*DCC!$C112*DCC!W112</f>
        <v>8.8618127887961458E-33</v>
      </c>
      <c r="X729" s="18">
        <f ca="1">X647*DCC!$C112*DCC!X112</f>
        <v>3.1982967842346259E-39</v>
      </c>
      <c r="Y729" s="18">
        <f ca="1">Y647*DCC!$C112*DCC!Y112</f>
        <v>5.2366153317085995E-40</v>
      </c>
      <c r="Z729" s="18">
        <f ca="1">Z647*DCC!$C112*DCC!Z112</f>
        <v>1.7048466053895115E-39</v>
      </c>
      <c r="AA729" s="18">
        <f ca="1">AA647*DCC!$C112*DCC!AA112</f>
        <v>9.4803902374017762E-40</v>
      </c>
      <c r="AB729" s="18">
        <f ca="1">AB647*DCC!$C112*DCC!AB112</f>
        <v>1.8803801638600549E-39</v>
      </c>
      <c r="AC729" s="18">
        <f ca="1">AC647*DCC!$C112*DCC!AC112</f>
        <v>1.8082745385842805E-39</v>
      </c>
      <c r="AD729" s="18">
        <f ca="1">AD647*DCC!$C112*DCC!AD112</f>
        <v>2.2039407012057648E-38</v>
      </c>
      <c r="AE729" s="18">
        <f ca="1">AE647*DCC!$C112*DCC!AE112</f>
        <v>2.3350019215140581E-40</v>
      </c>
      <c r="AF729" s="18">
        <f ca="1">AF647*DCC!$C112*DCC!AF112</f>
        <v>1.0466897940875924E-39</v>
      </c>
    </row>
    <row r="730" spans="4:32" x14ac:dyDescent="0.15">
      <c r="D730" s="18">
        <f t="shared" si="585"/>
        <v>1129.5</v>
      </c>
      <c r="E730" s="18">
        <f ca="1">E648*DCC!$C113*DCC!E113</f>
        <v>7.6991228113773361E-3</v>
      </c>
      <c r="F730" s="18">
        <f ca="1">F648*DCC!$C113*DCC!F113</f>
        <v>1.516687503407572E-6</v>
      </c>
      <c r="G730" s="18">
        <f ca="1">G648*DCC!$C113*DCC!G113</f>
        <v>2.7140228501639022E-11</v>
      </c>
      <c r="H730" s="18">
        <f ca="1">H648*DCC!$C113*DCC!H113</f>
        <v>9.0239204102261379E-13</v>
      </c>
      <c r="I730" s="18">
        <f ca="1">I648*DCC!$C113*DCC!I113</f>
        <v>1.1180481854532537E-15</v>
      </c>
      <c r="J730" s="18">
        <f ca="1">J648*DCC!$C113*DCC!J113</f>
        <v>2.000392148667069E-16</v>
      </c>
      <c r="K730" s="18">
        <f ca="1">K648*DCC!$C113*DCC!K113</f>
        <v>3.3343377742105481E-23</v>
      </c>
      <c r="L730" s="18">
        <f ca="1">L648*DCC!$C113*DCC!L113</f>
        <v>4.273611052531572E-22</v>
      </c>
      <c r="M730" s="18">
        <f ca="1">M648*DCC!$C113*DCC!M113</f>
        <v>2.8119175480954043E-24</v>
      </c>
      <c r="N730" s="18">
        <f ca="1">N648*DCC!$C113*DCC!N113</f>
        <v>3.9827301709020331E-31</v>
      </c>
      <c r="O730" s="18">
        <f ca="1">O648*DCC!$C113*DCC!O113</f>
        <v>8.3248864504850103E-32</v>
      </c>
      <c r="P730" s="18">
        <f ca="1">P648*DCC!$C113*DCC!P113</f>
        <v>5.253219996885876E-31</v>
      </c>
      <c r="Q730" s="18">
        <f ca="1">Q648*DCC!$C113*DCC!Q113</f>
        <v>8.9616673790287224E-32</v>
      </c>
      <c r="R730" s="18">
        <f ca="1">R648*DCC!$C113*DCC!R113</f>
        <v>3.8909188231826993E-31</v>
      </c>
      <c r="S730" s="18">
        <f ca="1">S648*DCC!$C113*DCC!S113</f>
        <v>1.4832543828783981E-32</v>
      </c>
      <c r="T730" s="18">
        <f ca="1">T648*DCC!$C113*DCC!T113</f>
        <v>7.0756586510298057E-32</v>
      </c>
      <c r="U730" s="18">
        <f ca="1">U648*DCC!$C113*DCC!U113</f>
        <v>1.0240485832955389E-32</v>
      </c>
      <c r="V730" s="18">
        <f ca="1">V648*DCC!$C113*DCC!V113</f>
        <v>2.4643808274960048E-32</v>
      </c>
      <c r="W730" s="18">
        <f ca="1">W648*DCC!$C113*DCC!W113</f>
        <v>1.1232667815041823E-32</v>
      </c>
      <c r="X730" s="18">
        <f ca="1">X648*DCC!$C113*DCC!X113</f>
        <v>4.0220807975403563E-39</v>
      </c>
      <c r="Y730" s="18">
        <f ca="1">Y648*DCC!$C113*DCC!Y113</f>
        <v>6.6322494514870581E-40</v>
      </c>
      <c r="Z730" s="18">
        <f ca="1">Z648*DCC!$C113*DCC!Z113</f>
        <v>2.1602480981119438E-39</v>
      </c>
      <c r="AA730" s="18">
        <f ca="1">AA648*DCC!$C113*DCC!AA113</f>
        <v>1.1975567931460497E-39</v>
      </c>
      <c r="AB730" s="18">
        <f ca="1">AB648*DCC!$C113*DCC!AB113</f>
        <v>2.3945216062080196E-39</v>
      </c>
      <c r="AC730" s="18">
        <f ca="1">AC648*DCC!$C113*DCC!AC113</f>
        <v>2.2967189820391152E-39</v>
      </c>
      <c r="AD730" s="18">
        <f ca="1">AD648*DCC!$C113*DCC!AD113</f>
        <v>2.7962553183535994E-38</v>
      </c>
      <c r="AE730" s="18">
        <f ca="1">AE648*DCC!$C113*DCC!AE113</f>
        <v>2.9759349212284342E-40</v>
      </c>
      <c r="AF730" s="18">
        <f ca="1">AF648*DCC!$C113*DCC!AF113</f>
        <v>1.3469974404750372E-39</v>
      </c>
    </row>
    <row r="731" spans="4:32" x14ac:dyDescent="0.15">
      <c r="D731" s="18">
        <f t="shared" si="585"/>
        <v>1421.9</v>
      </c>
      <c r="E731" s="18">
        <f ca="1">E649*DCC!$C114*DCC!E114</f>
        <v>6.499171014433979E-3</v>
      </c>
      <c r="F731" s="18">
        <f ca="1">F649*DCC!$C114*DCC!F114</f>
        <v>1.1828646753379323E-6</v>
      </c>
      <c r="G731" s="18">
        <f ca="1">G649*DCC!$C114*DCC!G114</f>
        <v>1.6124775223547899E-11</v>
      </c>
      <c r="H731" s="18">
        <f ca="1">H649*DCC!$C114*DCC!H114</f>
        <v>5.0088666356862323E-13</v>
      </c>
      <c r="I731" s="18">
        <f ca="1">I649*DCC!$C114*DCC!I114</f>
        <v>5.1798425264163496E-16</v>
      </c>
      <c r="J731" s="18">
        <f ca="1">J649*DCC!$C114*DCC!J114</f>
        <v>8.6440106609779625E-17</v>
      </c>
      <c r="K731" s="18">
        <f ca="1">K649*DCC!$C114*DCC!K114</f>
        <v>3.4130773402849403E-23</v>
      </c>
      <c r="L731" s="18">
        <f ca="1">L649*DCC!$C114*DCC!L114</f>
        <v>2.3009560124906323E-22</v>
      </c>
      <c r="M731" s="18">
        <f ca="1">M649*DCC!$C114*DCC!M114</f>
        <v>3.1950773337538897E-24</v>
      </c>
      <c r="N731" s="18">
        <f ca="1">N649*DCC!$C114*DCC!N114</f>
        <v>4.5517900627871177E-31</v>
      </c>
      <c r="O731" s="18">
        <f ca="1">O649*DCC!$C114*DCC!O114</f>
        <v>9.4324032472881828E-32</v>
      </c>
      <c r="P731" s="18">
        <f ca="1">P649*DCC!$C114*DCC!P114</f>
        <v>6.0214033482968689E-31</v>
      </c>
      <c r="Q731" s="18">
        <f ca="1">Q649*DCC!$C114*DCC!Q114</f>
        <v>1.015679707624925E-31</v>
      </c>
      <c r="R731" s="18">
        <f ca="1">R649*DCC!$C114*DCC!R114</f>
        <v>4.4356873648288033E-31</v>
      </c>
      <c r="S731" s="18">
        <f ca="1">S649*DCC!$C114*DCC!S114</f>
        <v>1.6762182239530358E-32</v>
      </c>
      <c r="T731" s="18">
        <f ca="1">T649*DCC!$C114*DCC!T114</f>
        <v>8.0103480899206752E-32</v>
      </c>
      <c r="U731" s="18">
        <f ca="1">U649*DCC!$C114*DCC!U114</f>
        <v>1.1528433241556406E-32</v>
      </c>
      <c r="V731" s="18">
        <f ca="1">V649*DCC!$C114*DCC!V114</f>
        <v>2.7502850805405336E-32</v>
      </c>
      <c r="W731" s="18">
        <f ca="1">W649*DCC!$C114*DCC!W114</f>
        <v>1.2568411907130263E-32</v>
      </c>
      <c r="X731" s="18">
        <f ca="1">X649*DCC!$C114*DCC!X114</f>
        <v>4.5126004728084589E-39</v>
      </c>
      <c r="Y731" s="18">
        <f ca="1">Y649*DCC!$C114*DCC!Y114</f>
        <v>7.3800958048491839E-40</v>
      </c>
      <c r="Z731" s="18">
        <f ca="1">Z649*DCC!$C114*DCC!Z114</f>
        <v>2.3807950464146555E-39</v>
      </c>
      <c r="AA731" s="18">
        <f ca="1">AA649*DCC!$C114*DCC!AA114</f>
        <v>1.3224674166714899E-39</v>
      </c>
      <c r="AB731" s="18">
        <f ca="1">AB649*DCC!$C114*DCC!AB114</f>
        <v>2.6401145135132147E-39</v>
      </c>
      <c r="AC731" s="18">
        <f ca="1">AC649*DCC!$C114*DCC!AC114</f>
        <v>2.5305705923739162E-39</v>
      </c>
      <c r="AD731" s="18">
        <f ca="1">AD649*DCC!$C114*DCC!AD114</f>
        <v>3.0788544354542969E-38</v>
      </c>
      <c r="AE731" s="18">
        <f ca="1">AE649*DCC!$C114*DCC!AE114</f>
        <v>3.2686281952672237E-40</v>
      </c>
      <c r="AF731" s="18">
        <f ca="1">AF649*DCC!$C114*DCC!AF114</f>
        <v>1.4869171312461177E-39</v>
      </c>
    </row>
    <row r="732" spans="4:32" x14ac:dyDescent="0.15">
      <c r="D732" s="18">
        <f t="shared" si="585"/>
        <v>1790.1</v>
      </c>
      <c r="E732" s="18">
        <f ca="1">E650*DCC!$C115*DCC!E115</f>
        <v>5.2867785967610189E-3</v>
      </c>
      <c r="F732" s="18">
        <f ca="1">F650*DCC!$C115*DCC!F115</f>
        <v>9.2232495613750664E-7</v>
      </c>
      <c r="G732" s="18">
        <f ca="1">G650*DCC!$C115*DCC!G115</f>
        <v>9.5643561357648465E-12</v>
      </c>
      <c r="H732" s="18">
        <f ca="1">H650*DCC!$C115*DCC!H115</f>
        <v>2.7785506189500353E-13</v>
      </c>
      <c r="I732" s="18">
        <f ca="1">I650*DCC!$C115*DCC!I115</f>
        <v>2.4429431923508875E-16</v>
      </c>
      <c r="J732" s="18">
        <f ca="1">J650*DCC!$C115*DCC!J115</f>
        <v>3.7357628706803203E-17</v>
      </c>
      <c r="K732" s="18">
        <f ca="1">K650*DCC!$C115*DCC!K115</f>
        <v>3.715426952809108E-23</v>
      </c>
      <c r="L732" s="18">
        <f ca="1">L650*DCC!$C115*DCC!L115</f>
        <v>1.7995726263776914E-22</v>
      </c>
      <c r="M732" s="18">
        <f ca="1">M650*DCC!$C115*DCC!M115</f>
        <v>3.5729663234508026E-24</v>
      </c>
      <c r="N732" s="18">
        <f ca="1">N650*DCC!$C115*DCC!N115</f>
        <v>5.1283812161576138E-31</v>
      </c>
      <c r="O732" s="18">
        <f ca="1">O650*DCC!$C115*DCC!O115</f>
        <v>1.0531907241141412E-31</v>
      </c>
      <c r="P732" s="18">
        <f ca="1">P650*DCC!$C115*DCC!P115</f>
        <v>6.8138554574701128E-31</v>
      </c>
      <c r="Q732" s="18">
        <f ca="1">Q650*DCC!$C115*DCC!Q115</f>
        <v>1.1355171268904063E-31</v>
      </c>
      <c r="R732" s="18">
        <f ca="1">R650*DCC!$C115*DCC!R115</f>
        <v>4.9955900552799738E-31</v>
      </c>
      <c r="S732" s="18">
        <f ca="1">S650*DCC!$C115*DCC!S115</f>
        <v>1.8696023854863297E-32</v>
      </c>
      <c r="T732" s="18">
        <f ca="1">T650*DCC!$C115*DCC!T115</f>
        <v>8.9575609241213598E-32</v>
      </c>
      <c r="U732" s="18">
        <f ca="1">U650*DCC!$C115*DCC!U115</f>
        <v>1.2805671108284766E-32</v>
      </c>
      <c r="V732" s="18">
        <f ca="1">V650*DCC!$C115*DCC!V115</f>
        <v>3.0249312315379455E-32</v>
      </c>
      <c r="W732" s="18">
        <f ca="1">W650*DCC!$C115*DCC!W115</f>
        <v>1.3870175109247472E-32</v>
      </c>
      <c r="X732" s="18">
        <f ca="1">X650*DCC!$C115*DCC!X115</f>
        <v>4.9965568417156993E-39</v>
      </c>
      <c r="Y732" s="18">
        <f ca="1">Y650*DCC!$C115*DCC!Y115</f>
        <v>8.0967832516492058E-40</v>
      </c>
      <c r="Z732" s="18">
        <f ca="1">Z650*DCC!$C115*DCC!Z115</f>
        <v>2.5814821981154828E-39</v>
      </c>
      <c r="AA732" s="18">
        <f ca="1">AA650*DCC!$C115*DCC!AA115</f>
        <v>1.4378906308948699E-39</v>
      </c>
      <c r="AB732" s="18">
        <f ca="1">AB650*DCC!$C115*DCC!AB115</f>
        <v>2.8650227846062039E-39</v>
      </c>
      <c r="AC732" s="18">
        <f ca="1">AC650*DCC!$C115*DCC!AC115</f>
        <v>2.7438779582336107E-39</v>
      </c>
      <c r="AD732" s="18">
        <f ca="1">AD650*DCC!$C115*DCC!AD115</f>
        <v>3.334856739330979E-38</v>
      </c>
      <c r="AE732" s="18">
        <f ca="1">AE650*DCC!$C115*DCC!AE115</f>
        <v>3.5301066354561552E-40</v>
      </c>
      <c r="AF732" s="18">
        <f ca="1">AF650*DCC!$C115*DCC!AF115</f>
        <v>1.615699924564153E-39</v>
      </c>
    </row>
    <row r="733" spans="4:32" x14ac:dyDescent="0.15">
      <c r="D733" s="18">
        <f t="shared" si="585"/>
        <v>2253.6</v>
      </c>
      <c r="E733" s="18">
        <f ca="1">E651*DCC!$C116*DCC!E116</f>
        <v>4.1680212704279431E-3</v>
      </c>
      <c r="F733" s="18">
        <f ca="1">F651*DCC!$C116*DCC!F116</f>
        <v>7.2218679976879402E-7</v>
      </c>
      <c r="G733" s="18">
        <f ca="1">G651*DCC!$C116*DCC!G116</f>
        <v>5.6726125888538308E-12</v>
      </c>
      <c r="H733" s="18">
        <f ca="1">H651*DCC!$C116*DCC!H116</f>
        <v>1.5475148344182846E-13</v>
      </c>
      <c r="I733" s="18">
        <f ca="1">I651*DCC!$C116*DCC!I116</f>
        <v>1.2013518225605258E-16</v>
      </c>
      <c r="J733" s="18">
        <f ca="1">J651*DCC!$C116*DCC!J116</f>
        <v>1.6320196542425291E-17</v>
      </c>
      <c r="K733" s="18">
        <f ca="1">K651*DCC!$C116*DCC!K116</f>
        <v>4.1016219193431528E-23</v>
      </c>
      <c r="L733" s="18">
        <f ca="1">L651*DCC!$C116*DCC!L116</f>
        <v>1.7758559298308576E-22</v>
      </c>
      <c r="M733" s="18">
        <f ca="1">M651*DCC!$C116*DCC!M116</f>
        <v>4.0089177013560974E-24</v>
      </c>
      <c r="N733" s="18">
        <f ca="1">N651*DCC!$C116*DCC!N116</f>
        <v>5.8115199261331553E-31</v>
      </c>
      <c r="O733" s="18">
        <f ca="1">O651*DCC!$C116*DCC!O116</f>
        <v>1.183876797272663E-31</v>
      </c>
      <c r="P733" s="18">
        <f ca="1">P651*DCC!$C116*DCC!P116</f>
        <v>7.7666227497453651E-31</v>
      </c>
      <c r="Q733" s="18">
        <f ca="1">Q651*DCC!$C116*DCC!Q116</f>
        <v>1.2894984435790974E-31</v>
      </c>
      <c r="R733" s="18">
        <f ca="1">R651*DCC!$C116*DCC!R116</f>
        <v>5.7127687244056326E-31</v>
      </c>
      <c r="S733" s="18">
        <f ca="1">S651*DCC!$C116*DCC!S116</f>
        <v>2.1212689453150574E-32</v>
      </c>
      <c r="T733" s="18">
        <f ca="1">T651*DCC!$C116*DCC!T116</f>
        <v>1.0225915386322787E-31</v>
      </c>
      <c r="U733" s="18">
        <f ca="1">U651*DCC!$C116*DCC!U116</f>
        <v>1.4539296232587927E-32</v>
      </c>
      <c r="V733" s="18">
        <f ca="1">V651*DCC!$C116*DCC!V116</f>
        <v>3.4129086828044486E-32</v>
      </c>
      <c r="W733" s="18">
        <f ca="1">W651*DCC!$C116*DCC!W116</f>
        <v>1.574702437718439E-32</v>
      </c>
      <c r="X733" s="18">
        <f ca="1">X651*DCC!$C116*DCC!X116</f>
        <v>5.7071935499906967E-39</v>
      </c>
      <c r="Y733" s="18">
        <f ca="1">Y651*DCC!$C116*DCC!Y116</f>
        <v>9.1637587182297222E-40</v>
      </c>
      <c r="Z733" s="18">
        <f ca="1">Z651*DCC!$C116*DCC!Z116</f>
        <v>2.9117663515280113E-39</v>
      </c>
      <c r="AA733" s="18">
        <f ca="1">AA651*DCC!$C116*DCC!AA116</f>
        <v>1.6222854977155924E-39</v>
      </c>
      <c r="AB733" s="18">
        <f ca="1">AB651*DCC!$C116*DCC!AB116</f>
        <v>3.2354402534398112E-39</v>
      </c>
      <c r="AC733" s="18">
        <f ca="1">AC651*DCC!$C116*DCC!AC116</f>
        <v>3.1092128663349801E-39</v>
      </c>
      <c r="AD733" s="18">
        <f ca="1">AD651*DCC!$C116*DCC!AD116</f>
        <v>3.7745459689939062E-38</v>
      </c>
      <c r="AE733" s="18">
        <f ca="1">AE651*DCC!$C116*DCC!AE116</f>
        <v>3.9904469836507551E-40</v>
      </c>
      <c r="AF733" s="18">
        <f ca="1">AF651*DCC!$C116*DCC!AF116</f>
        <v>1.8263325105530676E-39</v>
      </c>
    </row>
    <row r="734" spans="4:32" x14ac:dyDescent="0.15">
      <c r="D734" s="18">
        <f t="shared" si="585"/>
        <v>2837.1</v>
      </c>
      <c r="E734" s="18">
        <f ca="1">E652*DCC!$C117*DCC!E117</f>
        <v>2.9855463483337823E-3</v>
      </c>
      <c r="F734" s="18">
        <f ca="1">F652*DCC!$C117*DCC!F117</f>
        <v>5.6962297775681974E-7</v>
      </c>
      <c r="G734" s="18">
        <f ca="1">G652*DCC!$C117*DCC!G117</f>
        <v>3.3631820581646347E-12</v>
      </c>
      <c r="H734" s="18">
        <f ca="1">H652*DCC!$C117*DCC!H117</f>
        <v>8.6475477068184531E-14</v>
      </c>
      <c r="I734" s="18">
        <f ca="1">I652*DCC!$C117*DCC!I117</f>
        <v>6.3528099503731022E-17</v>
      </c>
      <c r="J734" s="18">
        <f ca="1">J652*DCC!$C117*DCC!J117</f>
        <v>7.1980956143836804E-18</v>
      </c>
      <c r="K734" s="18">
        <f ca="1">K652*DCC!$C117*DCC!K117</f>
        <v>4.504597654394299E-23</v>
      </c>
      <c r="L734" s="18">
        <f ca="1">L652*DCC!$C117*DCC!L117</f>
        <v>1.9029805163868996E-22</v>
      </c>
      <c r="M734" s="18">
        <f ca="1">M652*DCC!$C117*DCC!M117</f>
        <v>4.4920799415439377E-24</v>
      </c>
      <c r="N734" s="18">
        <f ca="1">N652*DCC!$C117*DCC!N117</f>
        <v>6.5955692763574891E-31</v>
      </c>
      <c r="O734" s="18">
        <f ca="1">O652*DCC!$C117*DCC!O117</f>
        <v>1.3343293427990324E-31</v>
      </c>
      <c r="P734" s="18">
        <f ca="1">P652*DCC!$C117*DCC!P117</f>
        <v>8.882442079087804E-31</v>
      </c>
      <c r="Q734" s="18">
        <f ca="1">Q652*DCC!$C117*DCC!Q117</f>
        <v>1.4817805977819405E-31</v>
      </c>
      <c r="R734" s="18">
        <f ca="1">R652*DCC!$C117*DCC!R117</f>
        <v>6.6138619085974121E-31</v>
      </c>
      <c r="S734" s="18">
        <f ca="1">S652*DCC!$C117*DCC!S117</f>
        <v>2.4406428588575167E-32</v>
      </c>
      <c r="T734" s="18">
        <f ca="1">T652*DCC!$C117*DCC!T117</f>
        <v>1.1888686669572189E-31</v>
      </c>
      <c r="U734" s="18">
        <f ca="1">U652*DCC!$C117*DCC!U117</f>
        <v>1.6827370622224718E-32</v>
      </c>
      <c r="V734" s="18">
        <f ca="1">V652*DCC!$C117*DCC!V117</f>
        <v>3.9410631238727604E-32</v>
      </c>
      <c r="W734" s="18">
        <f ca="1">W652*DCC!$C117*DCC!W117</f>
        <v>1.8353908057616397E-32</v>
      </c>
      <c r="X734" s="18">
        <f ca="1">X652*DCC!$C117*DCC!X117</f>
        <v>6.7149065269901988E-39</v>
      </c>
      <c r="Y734" s="18">
        <f ca="1">Y652*DCC!$C117*DCC!Y117</f>
        <v>1.0687210215045659E-39</v>
      </c>
      <c r="Z734" s="18">
        <f ca="1">Z652*DCC!$C117*DCC!Z117</f>
        <v>3.41573337500591E-39</v>
      </c>
      <c r="AA734" s="18">
        <f ca="1">AA652*DCC!$C117*DCC!AA117</f>
        <v>1.8998318672183902E-39</v>
      </c>
      <c r="AB734" s="18">
        <f ca="1">AB652*DCC!$C117*DCC!AB117</f>
        <v>3.8056259926465521E-39</v>
      </c>
      <c r="AC734" s="18">
        <f ca="1">AC652*DCC!$C117*DCC!AC117</f>
        <v>3.6863956009722267E-39</v>
      </c>
      <c r="AD734" s="18">
        <f ca="1">AD652*DCC!$C117*DCC!AD117</f>
        <v>4.4756184754762099E-38</v>
      </c>
      <c r="AE734" s="18">
        <f ca="1">AE652*DCC!$C117*DCC!AE117</f>
        <v>4.7345545206559391E-40</v>
      </c>
      <c r="AF734" s="18">
        <f ca="1">AF652*DCC!$C117*DCC!AF117</f>
        <v>2.1534754560576728E-39</v>
      </c>
    </row>
    <row r="735" spans="4:32" x14ac:dyDescent="0.15">
      <c r="D735" s="18">
        <f t="shared" si="585"/>
        <v>3571.7</v>
      </c>
      <c r="E735" s="18">
        <f ca="1">E653*DCC!$C118*DCC!E118</f>
        <v>1.7441014979739076E-3</v>
      </c>
      <c r="F735" s="18">
        <f ca="1">F653*DCC!$C118*DCC!F118</f>
        <v>4.5380833810489965E-7</v>
      </c>
      <c r="G735" s="18">
        <f ca="1">G653*DCC!$C118*DCC!G118</f>
        <v>1.9790287852399758E-12</v>
      </c>
      <c r="H735" s="18">
        <f ca="1">H653*DCC!$C118*DCC!H118</f>
        <v>4.826032734686696E-14</v>
      </c>
      <c r="I735" s="18">
        <f ca="1">I653*DCC!$C118*DCC!I118</f>
        <v>3.7563318166109915E-17</v>
      </c>
      <c r="J735" s="18">
        <f ca="1">J653*DCC!$C118*DCC!J118</f>
        <v>3.182585281846548E-18</v>
      </c>
      <c r="K735" s="18">
        <f ca="1">K653*DCC!$C118*DCC!K118</f>
        <v>4.8088627188500398E-23</v>
      </c>
      <c r="L735" s="18">
        <f ca="1">L653*DCC!$C118*DCC!L118</f>
        <v>2.0540560390410507E-22</v>
      </c>
      <c r="M735" s="18">
        <f ca="1">M653*DCC!$C118*DCC!M118</f>
        <v>4.9325815591205207E-24</v>
      </c>
      <c r="N735" s="18">
        <f ca="1">N653*DCC!$C118*DCC!N118</f>
        <v>7.3593875964969191E-31</v>
      </c>
      <c r="O735" s="18">
        <f ca="1">O653*DCC!$C118*DCC!O118</f>
        <v>1.4857609435353142E-31</v>
      </c>
      <c r="P735" s="18">
        <f ca="1">P653*DCC!$C118*DCC!P118</f>
        <v>1.013283402729769E-30</v>
      </c>
      <c r="Q735" s="18">
        <f ca="1">Q653*DCC!$C118*DCC!Q118</f>
        <v>1.6854643780866947E-31</v>
      </c>
      <c r="R735" s="18">
        <f ca="1">R653*DCC!$C118*DCC!R118</f>
        <v>7.6859273690502716E-31</v>
      </c>
      <c r="S735" s="18">
        <f ca="1">S653*DCC!$C118*DCC!S118</f>
        <v>2.8087299603525843E-32</v>
      </c>
      <c r="T735" s="18">
        <f ca="1">T653*DCC!$C118*DCC!T118</f>
        <v>1.3842373204832188E-31</v>
      </c>
      <c r="U735" s="18">
        <f ca="1">U653*DCC!$C118*DCC!U118</f>
        <v>1.9426578786338216E-32</v>
      </c>
      <c r="V735" s="18">
        <f ca="1">V653*DCC!$C118*DCC!V118</f>
        <v>4.5899206767598547E-32</v>
      </c>
      <c r="W735" s="18">
        <f ca="1">W653*DCC!$C118*DCC!W118</f>
        <v>2.1336037456388833E-32</v>
      </c>
      <c r="X735" s="18">
        <f ca="1">X653*DCC!$C118*DCC!X118</f>
        <v>7.9679902195953288E-39</v>
      </c>
      <c r="Y735" s="18">
        <f ca="1">Y653*DCC!$C118*DCC!Y118</f>
        <v>1.2588550724521796E-39</v>
      </c>
      <c r="Z735" s="18">
        <f ca="1">Z653*DCC!$C118*DCC!Z118</f>
        <v>4.0402376444001659E-39</v>
      </c>
      <c r="AA735" s="18">
        <f ca="1">AA653*DCC!$C118*DCC!AA118</f>
        <v>2.2595012727141454E-39</v>
      </c>
      <c r="AB735" s="18">
        <f ca="1">AB653*DCC!$C118*DCC!AB118</f>
        <v>4.5371200510327686E-39</v>
      </c>
      <c r="AC735" s="18">
        <f ca="1">AC653*DCC!$C118*DCC!AC118</f>
        <v>4.444767658970543E-39</v>
      </c>
      <c r="AD735" s="18">
        <f ca="1">AD653*DCC!$C118*DCC!AD118</f>
        <v>5.4486144692724703E-38</v>
      </c>
      <c r="AE735" s="18">
        <f ca="1">AE653*DCC!$C118*DCC!AE118</f>
        <v>5.7728385678973303E-40</v>
      </c>
      <c r="AF735" s="18">
        <f ca="1">AF653*DCC!$C118*DCC!AF118</f>
        <v>2.6240444887957564E-39</v>
      </c>
    </row>
    <row r="736" spans="4:32" x14ac:dyDescent="0.15">
      <c r="D736" s="18">
        <f t="shared" si="585"/>
        <v>4496.5</v>
      </c>
      <c r="E736" s="18">
        <f ca="1">E654*DCC!$C119*DCC!E119</f>
        <v>7.6797715941593237E-4</v>
      </c>
      <c r="F736" s="18">
        <f ca="1">F654*DCC!$C119*DCC!F119</f>
        <v>3.5841549667044905E-7</v>
      </c>
      <c r="G736" s="18">
        <f ca="1">G654*DCC!$C119*DCC!G119</f>
        <v>1.1610227081057074E-12</v>
      </c>
      <c r="H736" s="18">
        <f ca="1">H654*DCC!$C119*DCC!H119</f>
        <v>2.6906170335128542E-14</v>
      </c>
      <c r="I736" s="18">
        <f ca="1">I654*DCC!$C119*DCC!I119</f>
        <v>2.517362025910194E-17</v>
      </c>
      <c r="J736" s="18">
        <f ca="1">J654*DCC!$C119*DCC!J119</f>
        <v>1.4077491441088344E-18</v>
      </c>
      <c r="K736" s="18">
        <f ca="1">K654*DCC!$C119*DCC!K119</f>
        <v>4.9763697304271462E-23</v>
      </c>
      <c r="L736" s="18">
        <f ca="1">L654*DCC!$C119*DCC!L119</f>
        <v>2.1775633662123313E-22</v>
      </c>
      <c r="M736" s="18">
        <f ca="1">M654*DCC!$C119*DCC!M119</f>
        <v>5.2730191065383627E-24</v>
      </c>
      <c r="N736" s="18">
        <f ca="1">N654*DCC!$C119*DCC!N119</f>
        <v>8.0170255093452091E-31</v>
      </c>
      <c r="O736" s="18">
        <f ca="1">O654*DCC!$C119*DCC!O119</f>
        <v>1.6174436895156032E-31</v>
      </c>
      <c r="P736" s="18">
        <f ca="1">P654*DCC!$C119*DCC!P119</f>
        <v>1.1356757321390433E-30</v>
      </c>
      <c r="Q736" s="18">
        <f ca="1">Q654*DCC!$C119*DCC!Q119</f>
        <v>1.8789044312680684E-31</v>
      </c>
      <c r="R736" s="18">
        <f ca="1">R654*DCC!$C119*DCC!R119</f>
        <v>8.8007841243674959E-31</v>
      </c>
      <c r="S736" s="18">
        <f ca="1">S654*DCC!$C119*DCC!S119</f>
        <v>3.1777547817775362E-32</v>
      </c>
      <c r="T736" s="18">
        <f ca="1">T654*DCC!$C119*DCC!T119</f>
        <v>1.588721334599444E-31</v>
      </c>
      <c r="U736" s="18">
        <f ca="1">U654*DCC!$C119*DCC!U119</f>
        <v>2.2055773673581545E-32</v>
      </c>
      <c r="V736" s="18">
        <f ca="1">V654*DCC!$C119*DCC!V119</f>
        <v>5.2718477877535677E-32</v>
      </c>
      <c r="W736" s="18">
        <f ca="1">W654*DCC!$C119*DCC!W119</f>
        <v>2.4408033346700066E-32</v>
      </c>
      <c r="X736" s="18">
        <f ca="1">X654*DCC!$C119*DCC!X119</f>
        <v>9.3503950733567806E-39</v>
      </c>
      <c r="Y736" s="18">
        <f ca="1">Y654*DCC!$C119*DCC!Y119</f>
        <v>1.4654663377522265E-39</v>
      </c>
      <c r="Z736" s="18">
        <f ca="1">Z654*DCC!$C119*DCC!Z119</f>
        <v>4.7207069657191971E-39</v>
      </c>
      <c r="AA736" s="18">
        <f ca="1">AA654*DCC!$C119*DCC!AA119</f>
        <v>2.6607639866371824E-39</v>
      </c>
      <c r="AB736" s="18">
        <f ca="1">AB654*DCC!$C119*DCC!AB119</f>
        <v>5.3589012960709968E-39</v>
      </c>
      <c r="AC736" s="18">
        <f ca="1">AC654*DCC!$C119*DCC!AC119</f>
        <v>5.3166443715746023E-39</v>
      </c>
      <c r="AD736" s="18">
        <f ca="1">AD654*DCC!$C119*DCC!AD119</f>
        <v>6.6036929748792153E-38</v>
      </c>
      <c r="AE736" s="18">
        <f ca="1">AE654*DCC!$C119*DCC!AE119</f>
        <v>7.0098744963135906E-40</v>
      </c>
      <c r="AF736" s="18">
        <f ca="1">AF654*DCC!$C119*DCC!AF119</f>
        <v>3.1929658951715099E-39</v>
      </c>
    </row>
    <row r="737" spans="4:32" x14ac:dyDescent="0.15">
      <c r="D737" s="18">
        <f t="shared" si="585"/>
        <v>5660.7</v>
      </c>
      <c r="E737" s="18">
        <f ca="1">E655*DCC!$C120*DCC!E120</f>
        <v>4.2277224186316602E-4</v>
      </c>
      <c r="F737" s="18">
        <f ca="1">F655*DCC!$C120*DCC!F120</f>
        <v>2.8885232031181913E-7</v>
      </c>
      <c r="G737" s="18">
        <f ca="1">G655*DCC!$C120*DCC!G120</f>
        <v>6.9673939260370414E-13</v>
      </c>
      <c r="H737" s="18">
        <f ca="1">H655*DCC!$C120*DCC!H120</f>
        <v>1.5242890160825729E-14</v>
      </c>
      <c r="I737" s="18">
        <f ca="1">I655*DCC!$C120*DCC!I120</f>
        <v>1.8947608284981886E-17</v>
      </c>
      <c r="J737" s="18">
        <f ca="1">J655*DCC!$C120*DCC!J120</f>
        <v>6.3053158372247123E-19</v>
      </c>
      <c r="K737" s="18">
        <f ca="1">K655*DCC!$C120*DCC!K120</f>
        <v>5.0182067118529981E-23</v>
      </c>
      <c r="L737" s="18">
        <f ca="1">L655*DCC!$C120*DCC!L120</f>
        <v>2.2675373726245894E-22</v>
      </c>
      <c r="M737" s="18">
        <f ca="1">M655*DCC!$C120*DCC!M120</f>
        <v>5.4658002811616281E-24</v>
      </c>
      <c r="N737" s="18">
        <f ca="1">N655*DCC!$C120*DCC!N120</f>
        <v>8.5045384787329802E-31</v>
      </c>
      <c r="O737" s="18">
        <f ca="1">O655*DCC!$C120*DCC!O120</f>
        <v>1.7150685655851481E-31</v>
      </c>
      <c r="P737" s="18">
        <f ca="1">P655*DCC!$C120*DCC!P120</f>
        <v>1.2272447039626994E-30</v>
      </c>
      <c r="Q737" s="18">
        <f ca="1">Q655*DCC!$C120*DCC!Q120</f>
        <v>2.0309305653330289E-31</v>
      </c>
      <c r="R737" s="18">
        <f ca="1">R655*DCC!$C120*DCC!R120</f>
        <v>9.6963020053852098E-31</v>
      </c>
      <c r="S737" s="18">
        <f ca="1">S655*DCC!$C120*DCC!S120</f>
        <v>3.4602045036495445E-32</v>
      </c>
      <c r="T737" s="18">
        <f ca="1">T655*DCC!$C120*DCC!T120</f>
        <v>1.7610787975279545E-31</v>
      </c>
      <c r="U737" s="18">
        <f ca="1">U655*DCC!$C120*DCC!U120</f>
        <v>2.4116601804215552E-32</v>
      </c>
      <c r="V737" s="18">
        <f ca="1">V655*DCC!$C120*DCC!V120</f>
        <v>5.777195957793562E-32</v>
      </c>
      <c r="W737" s="18">
        <f ca="1">W655*DCC!$C120*DCC!W120</f>
        <v>2.6861780805105459E-32</v>
      </c>
      <c r="X737" s="18">
        <f ca="1">X655*DCC!$C120*DCC!X120</f>
        <v>1.053379796606225E-38</v>
      </c>
      <c r="Y737" s="18">
        <f ca="1">Y655*DCC!$C120*DCC!Y120</f>
        <v>1.6290605752821846E-39</v>
      </c>
      <c r="Z737" s="18">
        <f ca="1">Z655*DCC!$C120*DCC!Z120</f>
        <v>5.250593751214394E-39</v>
      </c>
      <c r="AA737" s="18">
        <f ca="1">AA655*DCC!$C120*DCC!AA120</f>
        <v>2.9910343280290889E-39</v>
      </c>
      <c r="AB737" s="18">
        <f ca="1">AB655*DCC!$C120*DCC!AB120</f>
        <v>6.0527597209138036E-39</v>
      </c>
      <c r="AC737" s="18">
        <f ca="1">AC655*DCC!$C120*DCC!AC120</f>
        <v>6.0631494181242332E-39</v>
      </c>
      <c r="AD737" s="18">
        <f ca="1">AD655*DCC!$C120*DCC!AD120</f>
        <v>7.6095453074210481E-38</v>
      </c>
      <c r="AE737" s="18">
        <f ca="1">AE655*DCC!$C120*DCC!AE120</f>
        <v>8.0838069199313504E-40</v>
      </c>
      <c r="AF737" s="18">
        <f ca="1">AF655*DCC!$C120*DCC!AF120</f>
        <v>3.7032778402395683E-39</v>
      </c>
    </row>
    <row r="738" spans="4:32" x14ac:dyDescent="0.15">
      <c r="D738" s="18">
        <f t="shared" si="585"/>
        <v>7126.4</v>
      </c>
      <c r="E738" s="18">
        <f ca="1">E656*DCC!$C121*DCC!E121</f>
        <v>3.4926760932963401E-4</v>
      </c>
      <c r="F738" s="18">
        <f ca="1">F656*DCC!$C121*DCC!F121</f>
        <v>2.3640663221433758E-7</v>
      </c>
      <c r="G738" s="18">
        <f ca="1">G656*DCC!$C121*DCC!G121</f>
        <v>4.2489304427849552E-13</v>
      </c>
      <c r="H738" s="18">
        <f ca="1">H656*DCC!$C121*DCC!H121</f>
        <v>8.7378410343293126E-15</v>
      </c>
      <c r="I738" s="18">
        <f ca="1">I656*DCC!$C121*DCC!I121</f>
        <v>1.5331413642369614E-17</v>
      </c>
      <c r="J738" s="18">
        <f ca="1">J656*DCC!$C121*DCC!J121</f>
        <v>2.8514660370460991E-19</v>
      </c>
      <c r="K738" s="18">
        <f ca="1">K656*DCC!$C121*DCC!K121</f>
        <v>4.9123804684113172E-23</v>
      </c>
      <c r="L738" s="18">
        <f ca="1">L656*DCC!$C121*DCC!L121</f>
        <v>2.3052871579282734E-22</v>
      </c>
      <c r="M738" s="18">
        <f ca="1">M656*DCC!$C121*DCC!M121</f>
        <v>5.4798543270339128E-24</v>
      </c>
      <c r="N738" s="18">
        <f ca="1">N656*DCC!$C121*DCC!N121</f>
        <v>8.7575958433947103E-31</v>
      </c>
      <c r="O738" s="18">
        <f ca="1">O656*DCC!$C121*DCC!O121</f>
        <v>1.7651417377907103E-31</v>
      </c>
      <c r="P738" s="18">
        <f ca="1">P656*DCC!$C121*DCC!P121</f>
        <v>1.2779263221466443E-30</v>
      </c>
      <c r="Q738" s="18">
        <f ca="1">Q656*DCC!$C121*DCC!Q121</f>
        <v>2.1240831810111205E-31</v>
      </c>
      <c r="R738" s="18">
        <f ca="1">R656*DCC!$C121*DCC!R121</f>
        <v>1.0281502522959816E-30</v>
      </c>
      <c r="S738" s="18">
        <f ca="1">S656*DCC!$C121*DCC!S121</f>
        <v>3.6231086696135304E-32</v>
      </c>
      <c r="T738" s="18">
        <f ca="1">T656*DCC!$C121*DCC!T121</f>
        <v>1.8841548854653123E-31</v>
      </c>
      <c r="U738" s="18">
        <f ca="1">U656*DCC!$C121*DCC!U121</f>
        <v>2.537967838738167E-32</v>
      </c>
      <c r="V738" s="18">
        <f ca="1">V656*DCC!$C121*DCC!V121</f>
        <v>6.0480648014585033E-32</v>
      </c>
      <c r="W738" s="18">
        <f ca="1">W656*DCC!$C121*DCC!W121</f>
        <v>2.8419363441843631E-32</v>
      </c>
      <c r="X738" s="18">
        <f ca="1">X656*DCC!$C121*DCC!X121</f>
        <v>1.1402403310959934E-38</v>
      </c>
      <c r="Y738" s="18">
        <f ca="1">Y656*DCC!$C121*DCC!Y121</f>
        <v>1.7315561589983171E-39</v>
      </c>
      <c r="Z738" s="18">
        <f ca="1">Z656*DCC!$C121*DCC!Z121</f>
        <v>5.5699678514106527E-39</v>
      </c>
      <c r="AA738" s="18">
        <f ca="1">AA656*DCC!$C121*DCC!AA121</f>
        <v>3.2158753330030855E-39</v>
      </c>
      <c r="AB738" s="18">
        <f ca="1">AB656*DCC!$C121*DCC!AB121</f>
        <v>6.5496073973164124E-39</v>
      </c>
      <c r="AC738" s="18">
        <f ca="1">AC656*DCC!$C121*DCC!AC121</f>
        <v>6.6106459226284922E-39</v>
      </c>
      <c r="AD738" s="18">
        <f ca="1">AD656*DCC!$C121*DCC!AD121</f>
        <v>8.368460985638678E-38</v>
      </c>
      <c r="AE738" s="18">
        <f ca="1">AE656*DCC!$C121*DCC!AE121</f>
        <v>8.8896963888229185E-40</v>
      </c>
      <c r="AF738" s="18">
        <f ca="1">AF656*DCC!$C121*DCC!AF121</f>
        <v>4.1093719580198332E-39</v>
      </c>
    </row>
    <row r="739" spans="4:32" x14ac:dyDescent="0.15">
      <c r="D739" s="18">
        <f t="shared" si="585"/>
        <v>8971.6</v>
      </c>
      <c r="E739" s="18">
        <f ca="1">E657*DCC!$C122*DCC!E122</f>
        <v>3.0530392073391439E-4</v>
      </c>
      <c r="F739" s="18">
        <f ca="1">F657*DCC!$C122*DCC!F122</f>
        <v>1.9261251518475993E-7</v>
      </c>
      <c r="G739" s="18">
        <f ca="1">G657*DCC!$C122*DCC!G122</f>
        <v>2.5795012817528984E-13</v>
      </c>
      <c r="H739" s="18">
        <f ca="1">H657*DCC!$C122*DCC!H122</f>
        <v>4.9944676705215772E-15</v>
      </c>
      <c r="I739" s="18">
        <f ca="1">I657*DCC!$C122*DCC!I122</f>
        <v>1.2694974141158491E-17</v>
      </c>
      <c r="J739" s="18">
        <f ca="1">J657*DCC!$C122*DCC!J122</f>
        <v>1.287623139374994E-19</v>
      </c>
      <c r="K739" s="18">
        <f ca="1">K657*DCC!$C122*DCC!K122</f>
        <v>4.6314874470288574E-23</v>
      </c>
      <c r="L739" s="18">
        <f ca="1">L657*DCC!$C122*DCC!L122</f>
        <v>2.264011424248567E-22</v>
      </c>
      <c r="M739" s="18">
        <f ca="1">M657*DCC!$C122*DCC!M122</f>
        <v>5.3028405928213031E-24</v>
      </c>
      <c r="N739" s="18">
        <f ca="1">N657*DCC!$C122*DCC!N122</f>
        <v>8.7203588013103993E-31</v>
      </c>
      <c r="O739" s="18">
        <f ca="1">O657*DCC!$C122*DCC!O122</f>
        <v>1.7555878342667052E-31</v>
      </c>
      <c r="P739" s="18">
        <f ca="1">P657*DCC!$C122*DCC!P122</f>
        <v>1.2902039430486874E-30</v>
      </c>
      <c r="Q739" s="18">
        <f ca="1">Q657*DCC!$C122*DCC!Q122</f>
        <v>2.152914788621016E-31</v>
      </c>
      <c r="R739" s="18">
        <f ca="1">R657*DCC!$C122*DCC!R122</f>
        <v>1.0590936428361822E-30</v>
      </c>
      <c r="S739" s="18">
        <f ca="1">S657*DCC!$C122*DCC!S122</f>
        <v>3.6783386004831434E-32</v>
      </c>
      <c r="T739" s="18">
        <f ca="1">T657*DCC!$C122*DCC!T122</f>
        <v>1.9603811869659244E-31</v>
      </c>
      <c r="U739" s="18">
        <f ca="1">U657*DCC!$C122*DCC!U122</f>
        <v>2.5906077220150203E-32</v>
      </c>
      <c r="V739" s="18">
        <f ca="1">V657*DCC!$C122*DCC!V122</f>
        <v>6.1451585286655918E-32</v>
      </c>
      <c r="W739" s="18">
        <f ca="1">W657*DCC!$C122*DCC!W122</f>
        <v>2.9190353621088584E-32</v>
      </c>
      <c r="X739" s="18">
        <f ca="1">X657*DCC!$C122*DCC!X122</f>
        <v>1.202921214074046E-38</v>
      </c>
      <c r="Y739" s="18">
        <f ca="1">Y657*DCC!$C122*DCC!Y122</f>
        <v>1.7896176709400218E-39</v>
      </c>
      <c r="Z739" s="18">
        <f ca="1">Z657*DCC!$C122*DCC!Z122</f>
        <v>5.7459224066424355E-39</v>
      </c>
      <c r="AA739" s="18">
        <f ca="1">AA657*DCC!$C122*DCC!AA122</f>
        <v>3.3653698398673498E-39</v>
      </c>
      <c r="AB739" s="18">
        <f ca="1">AB657*DCC!$C122*DCC!AB122</f>
        <v>6.9070256393087248E-39</v>
      </c>
      <c r="AC739" s="18">
        <f ca="1">AC657*DCC!$C122*DCC!AC122</f>
        <v>7.0365093811081858E-39</v>
      </c>
      <c r="AD739" s="18">
        <f ca="1">AD657*DCC!$C122*DCC!AD122</f>
        <v>8.999739492780391E-38</v>
      </c>
      <c r="AE739" s="18">
        <f ca="1">AE657*DCC!$C122*DCC!AE122</f>
        <v>9.5619068802611973E-40</v>
      </c>
      <c r="AF739" s="18">
        <f ca="1">AF657*DCC!$C122*DCC!AF122</f>
        <v>4.4642170883374233E-39</v>
      </c>
    </row>
    <row r="740" spans="4:32" x14ac:dyDescent="0.15">
      <c r="D740" s="18">
        <f t="shared" si="585"/>
        <v>11295</v>
      </c>
      <c r="E740" s="18">
        <f ca="1">E658*DCC!$C123*DCC!E123</f>
        <v>2.5124419664374818E-4</v>
      </c>
      <c r="F740" s="18">
        <f ca="1">F658*DCC!$C123*DCC!F123</f>
        <v>1.5814244929079811E-7</v>
      </c>
      <c r="G740" s="18">
        <f ca="1">G658*DCC!$C123*DCC!G123</f>
        <v>1.5261285452541059E-13</v>
      </c>
      <c r="H740" s="18">
        <f ca="1">H658*DCC!$C123*DCC!H123</f>
        <v>2.804452879170448E-15</v>
      </c>
      <c r="I740" s="18">
        <f ca="1">I658*DCC!$C123*DCC!I123</f>
        <v>1.0260881709628891E-17</v>
      </c>
      <c r="J740" s="18">
        <f ca="1">J658*DCC!$C123*DCC!J123</f>
        <v>5.7662311599110478E-20</v>
      </c>
      <c r="K740" s="18">
        <f ca="1">K658*DCC!$C123*DCC!K123</f>
        <v>4.1746356902868908E-23</v>
      </c>
      <c r="L740" s="18">
        <f ca="1">L658*DCC!$C123*DCC!L123</f>
        <v>2.122911058120526E-22</v>
      </c>
      <c r="M740" s="18">
        <f ca="1">M658*DCC!$C123*DCC!M123</f>
        <v>4.9159016141547895E-24</v>
      </c>
      <c r="N740" s="18">
        <f ca="1">N658*DCC!$C123*DCC!N123</f>
        <v>8.3315457780423112E-31</v>
      </c>
      <c r="O740" s="18">
        <f ca="1">O658*DCC!$C123*DCC!O123</f>
        <v>1.6719722718078732E-31</v>
      </c>
      <c r="P740" s="18">
        <f ca="1">P658*DCC!$C123*DCC!P123</f>
        <v>1.2650531702706265E-30</v>
      </c>
      <c r="Q740" s="18">
        <f ca="1">Q658*DCC!$C123*DCC!Q123</f>
        <v>2.1083636563009002E-31</v>
      </c>
      <c r="R740" s="18">
        <f ca="1">R658*DCC!$C123*DCC!R123</f>
        <v>1.0626999944796307E-30</v>
      </c>
      <c r="S740" s="18">
        <f ca="1">S658*DCC!$C123*DCC!S123</f>
        <v>3.6130639723378512E-32</v>
      </c>
      <c r="T740" s="18">
        <f ca="1">T658*DCC!$C123*DCC!T123</f>
        <v>1.9809953084331537E-31</v>
      </c>
      <c r="U740" s="18">
        <f ca="1">U658*DCC!$C123*DCC!U123</f>
        <v>2.5515521958547115E-32</v>
      </c>
      <c r="V740" s="18">
        <f ca="1">V658*DCC!$C123*DCC!V123</f>
        <v>6.0697418202065096E-32</v>
      </c>
      <c r="W740" s="18">
        <f ca="1">W658*DCC!$C123*DCC!W123</f>
        <v>2.9048699349667553E-32</v>
      </c>
      <c r="X740" s="18">
        <f ca="1">X658*DCC!$C123*DCC!X123</f>
        <v>1.232887535768944E-38</v>
      </c>
      <c r="Y740" s="18">
        <f ca="1">Y658*DCC!$C123*DCC!Y123</f>
        <v>1.7955160758355063E-39</v>
      </c>
      <c r="Z740" s="18">
        <f ca="1">Z658*DCC!$C123*DCC!Z123</f>
        <v>5.7672966014925558E-39</v>
      </c>
      <c r="AA740" s="18">
        <f ca="1">AA658*DCC!$C123*DCC!AA123</f>
        <v>3.395957170026471E-39</v>
      </c>
      <c r="AB740" s="18">
        <f ca="1">AB658*DCC!$C123*DCC!AB123</f>
        <v>7.0489155371188412E-39</v>
      </c>
      <c r="AC740" s="18">
        <f ca="1">AC658*DCC!$C123*DCC!AC123</f>
        <v>7.2695144187784406E-39</v>
      </c>
      <c r="AD740" s="18">
        <f ca="1">AD658*DCC!$C123*DCC!AD123</f>
        <v>9.4470835628147843E-38</v>
      </c>
      <c r="AE740" s="18">
        <f ca="1">AE658*DCC!$C123*DCC!AE123</f>
        <v>1.004144528035785E-39</v>
      </c>
      <c r="AF740" s="18">
        <f ca="1">AF658*DCC!$C123*DCC!AF123</f>
        <v>4.7312569358181312E-39</v>
      </c>
    </row>
    <row r="741" spans="4:32" x14ac:dyDescent="0.15">
      <c r="D741" s="18">
        <f t="shared" si="585"/>
        <v>14219</v>
      </c>
      <c r="E741" s="18">
        <f ca="1">E659*DCC!$C124*DCC!E124</f>
        <v>1.9665987112232194E-4</v>
      </c>
      <c r="F741" s="18">
        <f ca="1">F659*DCC!$C124*DCC!F124</f>
        <v>1.2547675290161356E-7</v>
      </c>
      <c r="G741" s="18">
        <f ca="1">G659*DCC!$C124*DCC!G124</f>
        <v>8.8385296366482755E-14</v>
      </c>
      <c r="H741" s="18">
        <f ca="1">H659*DCC!$C124*DCC!H124</f>
        <v>1.5511633573423031E-15</v>
      </c>
      <c r="I741" s="18">
        <f ca="1">I659*DCC!$C124*DCC!I124</f>
        <v>8.0315754842665299E-18</v>
      </c>
      <c r="J741" s="18">
        <f ca="1">J659*DCC!$C124*DCC!J124</f>
        <v>2.1608317105377075E-20</v>
      </c>
      <c r="K741" s="18">
        <f ca="1">K659*DCC!$C124*DCC!K124</f>
        <v>3.6162675176962974E-23</v>
      </c>
      <c r="L741" s="18">
        <f ca="1">L659*DCC!$C124*DCC!L124</f>
        <v>1.9107206881676733E-22</v>
      </c>
      <c r="M741" s="18">
        <f ca="1">M659*DCC!$C124*DCC!M124</f>
        <v>4.3851358746465765E-24</v>
      </c>
      <c r="N741" s="18">
        <f ca="1">N659*DCC!$C124*DCC!N124</f>
        <v>7.6658778920733247E-31</v>
      </c>
      <c r="O741" s="18">
        <f ca="1">O659*DCC!$C124*DCC!O124</f>
        <v>1.5309962322029673E-31</v>
      </c>
      <c r="P741" s="18">
        <f ca="1">P659*DCC!$C124*DCC!P124</f>
        <v>1.2061134356090247E-30</v>
      </c>
      <c r="Q741" s="18">
        <f ca="1">Q659*DCC!$C124*DCC!Q124</f>
        <v>1.9991011628833867E-31</v>
      </c>
      <c r="R741" s="18">
        <f ca="1">R659*DCC!$C124*DCC!R124</f>
        <v>1.0391396510019004E-30</v>
      </c>
      <c r="S741" s="18">
        <f ca="1">S659*DCC!$C124*DCC!S124</f>
        <v>3.4389958998865339E-32</v>
      </c>
      <c r="T741" s="18">
        <f ca="1">T659*DCC!$C124*DCC!T124</f>
        <v>1.9456918017038386E-31</v>
      </c>
      <c r="U741" s="18">
        <f ca="1">U659*DCC!$C124*DCC!U124</f>
        <v>2.4291662834634128E-32</v>
      </c>
      <c r="V741" s="18">
        <f ca="1">V659*DCC!$C124*DCC!V124</f>
        <v>5.8311609720207501E-32</v>
      </c>
      <c r="W741" s="18">
        <f ca="1">W659*DCC!$C124*DCC!W124</f>
        <v>2.8022806071425019E-32</v>
      </c>
      <c r="X741" s="18">
        <f ca="1">X659*DCC!$C124*DCC!X124</f>
        <v>1.2286762871732727E-38</v>
      </c>
      <c r="Y741" s="18">
        <f ca="1">Y659*DCC!$C124*DCC!Y124</f>
        <v>1.7499522266990946E-39</v>
      </c>
      <c r="Z741" s="18">
        <f ca="1">Z659*DCC!$C124*DCC!Z124</f>
        <v>5.6344618453112759E-39</v>
      </c>
      <c r="AA741" s="18">
        <f ca="1">AA659*DCC!$C124*DCC!AA124</f>
        <v>3.3108724302364994E-39</v>
      </c>
      <c r="AB741" s="18">
        <f ca="1">AB659*DCC!$C124*DCC!AB124</f>
        <v>6.9722564613188048E-39</v>
      </c>
      <c r="AC741" s="18">
        <f ca="1">AC659*DCC!$C124*DCC!AC124</f>
        <v>7.2992611668291401E-39</v>
      </c>
      <c r="AD741" s="18">
        <f ca="1">AD659*DCC!$C124*DCC!AD124</f>
        <v>9.683378221709127E-38</v>
      </c>
      <c r="AE741" s="18">
        <f ca="1">AE659*DCC!$C124*DCC!AE124</f>
        <v>1.0299550137796187E-39</v>
      </c>
      <c r="AF741" s="18">
        <f ca="1">AF659*DCC!$C124*DCC!AF124</f>
        <v>4.8934487791943468E-39</v>
      </c>
    </row>
    <row r="742" spans="4:32" x14ac:dyDescent="0.15">
      <c r="D742" s="18">
        <f t="shared" si="585"/>
        <v>17901</v>
      </c>
      <c r="E742" s="18">
        <f ca="1">E660*DCC!$C125*DCC!E125</f>
        <v>1.5028015027172473E-4</v>
      </c>
      <c r="F742" s="18">
        <f ca="1">F660*DCC!$C125*DCC!F125</f>
        <v>3.1202968747175339E-9</v>
      </c>
      <c r="G742" s="18">
        <f ca="1">G660*DCC!$C125*DCC!G125</f>
        <v>3.0981154316296498E-18</v>
      </c>
      <c r="H742" s="18">
        <f ca="1">H660*DCC!$C125*DCC!H125</f>
        <v>1.2838549072957398E-18</v>
      </c>
      <c r="I742" s="18">
        <f ca="1">I660*DCC!$C125*DCC!I125</f>
        <v>6.059868645412942E-18</v>
      </c>
      <c r="J742" s="18">
        <f ca="1">J660*DCC!$C125*DCC!J125</f>
        <v>1.2650945312485576E-22</v>
      </c>
      <c r="K742" s="18">
        <f ca="1">K660*DCC!$C125*DCC!K125</f>
        <v>3.0361871433663562E-23</v>
      </c>
      <c r="L742" s="18">
        <f ca="1">L660*DCC!$C125*DCC!L125</f>
        <v>1.669790629799123E-22</v>
      </c>
      <c r="M742" s="18">
        <f ca="1">M660*DCC!$C125*DCC!M125</f>
        <v>3.7927012592480616E-24</v>
      </c>
      <c r="N742" s="18">
        <f ca="1">N660*DCC!$C125*DCC!N125</f>
        <v>6.8393828776344582E-31</v>
      </c>
      <c r="O742" s="18">
        <f ca="1">O660*DCC!$C125*DCC!O125</f>
        <v>1.3581712660997639E-31</v>
      </c>
      <c r="P742" s="18">
        <f ca="1">P660*DCC!$C125*DCC!P125</f>
        <v>1.1151517376885326E-30</v>
      </c>
      <c r="Q742" s="18">
        <f ca="1">Q660*DCC!$C125*DCC!Q125</f>
        <v>1.8373758663632519E-31</v>
      </c>
      <c r="R742" s="18">
        <f ca="1">R660*DCC!$C125*DCC!R125</f>
        <v>9.8585163315675556E-31</v>
      </c>
      <c r="S742" s="18">
        <f ca="1">S660*DCC!$C125*DCC!S125</f>
        <v>3.1702107093722504E-32</v>
      </c>
      <c r="T742" s="18">
        <f ca="1">T660*DCC!$C125*DCC!T125</f>
        <v>1.854862721880594E-31</v>
      </c>
      <c r="U742" s="18">
        <f ca="1">U660*DCC!$C125*DCC!U125</f>
        <v>2.2392275145435636E-32</v>
      </c>
      <c r="V742" s="18">
        <f ca="1">V660*DCC!$C125*DCC!V125</f>
        <v>5.4263968744249522E-32</v>
      </c>
      <c r="W742" s="18">
        <f ca="1">W660*DCC!$C125*DCC!W125</f>
        <v>2.6173753675031296E-32</v>
      </c>
      <c r="X742" s="18">
        <f ca="1">X660*DCC!$C125*DCC!X125</f>
        <v>1.1899185101130369E-38</v>
      </c>
      <c r="Y742" s="18">
        <f ca="1">Y660*DCC!$C125*DCC!Y125</f>
        <v>1.6539936127514706E-39</v>
      </c>
      <c r="Z742" s="18">
        <f ca="1">Z660*DCC!$C125*DCC!Z125</f>
        <v>5.3381426711066799E-39</v>
      </c>
      <c r="AA742" s="18">
        <f ca="1">AA660*DCC!$C125*DCC!AA125</f>
        <v>3.1340677580973695E-39</v>
      </c>
      <c r="AB742" s="18">
        <f ca="1">AB660*DCC!$C125*DCC!AB125</f>
        <v>6.7023027671725666E-39</v>
      </c>
      <c r="AC742" s="18">
        <f ca="1">AC660*DCC!$C125*DCC!AC125</f>
        <v>7.1360745942243307E-39</v>
      </c>
      <c r="AD742" s="18">
        <f ca="1">AD660*DCC!$C125*DCC!AD125</f>
        <v>9.6763179461868414E-38</v>
      </c>
      <c r="AE742" s="18">
        <f ca="1">AE660*DCC!$C125*DCC!AE125</f>
        <v>1.0301671669000074E-39</v>
      </c>
      <c r="AF742" s="18">
        <f ca="1">AF660*DCC!$C125*DCC!AF125</f>
        <v>4.9381640583741932E-39</v>
      </c>
    </row>
    <row r="743" spans="4:32" x14ac:dyDescent="0.15">
      <c r="D743" s="18">
        <f t="shared" si="585"/>
        <v>22536</v>
      </c>
      <c r="E743" s="18">
        <f ca="1">E661*DCC!$C126*DCC!E126</f>
        <v>1.1244569265050981E-4</v>
      </c>
      <c r="F743" s="18">
        <f ca="1">F661*DCC!$C126*DCC!F126</f>
        <v>2.4690194506525513E-9</v>
      </c>
      <c r="G743" s="18">
        <f ca="1">G661*DCC!$C126*DCC!G126</f>
        <v>2.4202279495935009E-18</v>
      </c>
      <c r="H743" s="18">
        <f ca="1">H661*DCC!$C126*DCC!H126</f>
        <v>9.8273845598921115E-19</v>
      </c>
      <c r="I743" s="18">
        <f ca="1">I661*DCC!$C126*DCC!I126</f>
        <v>4.7571493358346872E-18</v>
      </c>
      <c r="J743" s="18">
        <f ca="1">J661*DCC!$C126*DCC!J126</f>
        <v>1.0511729005154103E-22</v>
      </c>
      <c r="K743" s="18">
        <f ca="1">K661*DCC!$C126*DCC!K126</f>
        <v>2.5052070764410729E-23</v>
      </c>
      <c r="L743" s="18">
        <f ca="1">L661*DCC!$C126*DCC!L126</f>
        <v>1.4374379467295417E-22</v>
      </c>
      <c r="M743" s="18">
        <f ca="1">M661*DCC!$C126*DCC!M126</f>
        <v>3.2404516357461646E-24</v>
      </c>
      <c r="N743" s="18">
        <f ca="1">N661*DCC!$C126*DCC!N126</f>
        <v>5.9979340775281889E-31</v>
      </c>
      <c r="O743" s="18">
        <f ca="1">O661*DCC!$C126*DCC!O126</f>
        <v>1.1806922893757628E-31</v>
      </c>
      <c r="P743" s="18">
        <f ca="1">P661*DCC!$C126*DCC!P126</f>
        <v>1.0082508358988677E-30</v>
      </c>
      <c r="Q743" s="18">
        <f ca="1">Q661*DCC!$C126*DCC!Q126</f>
        <v>1.6532766031588372E-31</v>
      </c>
      <c r="R743" s="18">
        <f ca="1">R661*DCC!$C126*DCC!R126</f>
        <v>9.0869812752550318E-31</v>
      </c>
      <c r="S743" s="18">
        <f ca="1">S661*DCC!$C126*DCC!S126</f>
        <v>2.8425538701671102E-32</v>
      </c>
      <c r="T743" s="18">
        <f ca="1">T661*DCC!$C126*DCC!T126</f>
        <v>1.7260802534764718E-31</v>
      </c>
      <c r="U743" s="18">
        <f ca="1">U661*DCC!$C126*DCC!U126</f>
        <v>2.0151268945241401E-32</v>
      </c>
      <c r="V743" s="18">
        <f ca="1">V661*DCC!$C126*DCC!V126</f>
        <v>4.9213403144179297E-32</v>
      </c>
      <c r="W743" s="18">
        <f ca="1">W661*DCC!$C126*DCC!W126</f>
        <v>2.3768686586926737E-32</v>
      </c>
      <c r="X743" s="18">
        <f ca="1">X661*DCC!$C126*DCC!X126</f>
        <v>1.129167978712067E-38</v>
      </c>
      <c r="Y743" s="18">
        <f ca="1">Y661*DCC!$C126*DCC!Y126</f>
        <v>1.5281760346854506E-39</v>
      </c>
      <c r="Z743" s="18">
        <f ca="1">Z661*DCC!$C126*DCC!Z126</f>
        <v>4.9456552415023904E-39</v>
      </c>
      <c r="AA743" s="18">
        <f ca="1">AA661*DCC!$C126*DCC!AA126</f>
        <v>2.9131141029065017E-39</v>
      </c>
      <c r="AB743" s="18">
        <f ca="1">AB661*DCC!$C126*DCC!AB126</f>
        <v>6.3454799690320075E-39</v>
      </c>
      <c r="AC743" s="18">
        <f ca="1">AC661*DCC!$C126*DCC!AC126</f>
        <v>6.8763956686425238E-39</v>
      </c>
      <c r="AD743" s="18">
        <f ca="1">AD661*DCC!$C126*DCC!AD126</f>
        <v>9.5287294121138421E-38</v>
      </c>
      <c r="AE743" s="18">
        <f ca="1">AE661*DCC!$C126*DCC!AE126</f>
        <v>1.0151394386676346E-39</v>
      </c>
      <c r="AF743" s="18">
        <f ca="1">AF661*DCC!$C126*DCC!AF126</f>
        <v>4.9029564578420487E-39</v>
      </c>
    </row>
    <row r="744" spans="4:32" x14ac:dyDescent="0.15">
      <c r="D744" s="18">
        <f t="shared" si="585"/>
        <v>28371</v>
      </c>
      <c r="E744" s="18">
        <f ca="1">E662*DCC!$C127*DCC!E127</f>
        <v>8.2607801639434972E-5</v>
      </c>
      <c r="F744" s="18">
        <f ca="1">F662*DCC!$C127*DCC!F127</f>
        <v>1.9339431554607976E-9</v>
      </c>
      <c r="G744" s="18">
        <f ca="1">G662*DCC!$C127*DCC!G127</f>
        <v>1.9260343722363749E-18</v>
      </c>
      <c r="H744" s="18">
        <f ca="1">H662*DCC!$C127*DCC!H127</f>
        <v>7.6323304078306435E-19</v>
      </c>
      <c r="I744" s="18">
        <f ca="1">I662*DCC!$C127*DCC!I127</f>
        <v>3.7513517825322925E-18</v>
      </c>
      <c r="J744" s="18">
        <f ca="1">J662*DCC!$C127*DCC!J127</f>
        <v>8.7029901000251481E-23</v>
      </c>
      <c r="K744" s="18">
        <f ca="1">K662*DCC!$C127*DCC!K127</f>
        <v>2.0305137242622911E-23</v>
      </c>
      <c r="L744" s="18">
        <f ca="1">L662*DCC!$C127*DCC!L127</f>
        <v>1.2177726750336045E-22</v>
      </c>
      <c r="M744" s="18">
        <f ca="1">M662*DCC!$C127*DCC!M127</f>
        <v>2.7293937081795067E-24</v>
      </c>
      <c r="N744" s="18">
        <f ca="1">N662*DCC!$C127*DCC!N127</f>
        <v>5.1624214537568499E-31</v>
      </c>
      <c r="O744" s="18">
        <f ca="1">O662*DCC!$C127*DCC!O127</f>
        <v>1.0048880994066474E-31</v>
      </c>
      <c r="P744" s="18">
        <f ca="1">P662*DCC!$C127*DCC!P127</f>
        <v>8.9079127638879646E-31</v>
      </c>
      <c r="Q744" s="18">
        <f ca="1">Q662*DCC!$C127*DCC!Q127</f>
        <v>1.4545028154481393E-31</v>
      </c>
      <c r="R744" s="18">
        <f ca="1">R662*DCC!$C127*DCC!R127</f>
        <v>8.1386218184687662E-31</v>
      </c>
      <c r="S744" s="18">
        <f ca="1">S662*DCC!$C127*DCC!S127</f>
        <v>2.4782964087446668E-32</v>
      </c>
      <c r="T744" s="18">
        <f ca="1">T662*DCC!$C127*DCC!T127</f>
        <v>1.5661213694712798E-31</v>
      </c>
      <c r="U744" s="18">
        <f ca="1">U662*DCC!$C127*DCC!U127</f>
        <v>1.7678128818986183E-32</v>
      </c>
      <c r="V744" s="18">
        <f ca="1">V662*DCC!$C127*DCC!V127</f>
        <v>4.3451892201626288E-32</v>
      </c>
      <c r="W744" s="18">
        <f ca="1">W662*DCC!$C127*DCC!W127</f>
        <v>2.0962542158870429E-32</v>
      </c>
      <c r="X744" s="18">
        <f ca="1">X662*DCC!$C127*DCC!X127</f>
        <v>1.047457199293359E-38</v>
      </c>
      <c r="Y744" s="18">
        <f ca="1">Y662*DCC!$C127*DCC!Y127</f>
        <v>1.3771354538221738E-39</v>
      </c>
      <c r="Z744" s="18">
        <f ca="1">Z662*DCC!$C127*DCC!Z127</f>
        <v>4.470859306957545E-39</v>
      </c>
      <c r="AA744" s="18">
        <f ca="1">AA662*DCC!$C127*DCC!AA127</f>
        <v>2.6511169908717596E-39</v>
      </c>
      <c r="AB744" s="18">
        <f ca="1">AB662*DCC!$C127*DCC!AB127</f>
        <v>5.8945032113000416E-39</v>
      </c>
      <c r="AC744" s="18">
        <f ca="1">AC662*DCC!$C127*DCC!AC127</f>
        <v>6.5091249298669471E-39</v>
      </c>
      <c r="AD744" s="18">
        <f ca="1">AD662*DCC!$C127*DCC!AD127</f>
        <v>9.2169679699383778E-38</v>
      </c>
      <c r="AE744" s="18">
        <f ca="1">AE662*DCC!$C127*DCC!AE127</f>
        <v>9.8228790193507438E-40</v>
      </c>
      <c r="AF744" s="18">
        <f ca="1">AF662*DCC!$C127*DCC!AF127</f>
        <v>4.775389585062283E-39</v>
      </c>
    </row>
    <row r="745" spans="4:32" x14ac:dyDescent="0.15">
      <c r="D745" s="18">
        <f t="shared" ref="D745:D759" si="586">D74</f>
        <v>35717</v>
      </c>
      <c r="E745" s="18">
        <f ca="1">E663*DCC!$C128*DCC!E128</f>
        <v>5.9739845803414508E-5</v>
      </c>
      <c r="F745" s="18">
        <f ca="1">F663*DCC!$C128*DCC!F128</f>
        <v>1.4846616051841523E-9</v>
      </c>
      <c r="G745" s="18">
        <f ca="1">G663*DCC!$C128*DCC!G128</f>
        <v>1.4959962148612553E-18</v>
      </c>
      <c r="H745" s="18">
        <f ca="1">H663*DCC!$C128*DCC!H128</f>
        <v>5.7627253027767187E-19</v>
      </c>
      <c r="I745" s="18">
        <f ca="1">I663*DCC!$C128*DCC!I128</f>
        <v>2.8807128078811285E-18</v>
      </c>
      <c r="J745" s="18">
        <f ca="1">J663*DCC!$C128*DCC!J128</f>
        <v>7.0205750335380941E-23</v>
      </c>
      <c r="K745" s="18">
        <f ca="1">K663*DCC!$C128*DCC!K128</f>
        <v>1.6021293920715125E-23</v>
      </c>
      <c r="L745" s="18">
        <f ca="1">L663*DCC!$C128*DCC!L128</f>
        <v>1.0049501628277032E-22</v>
      </c>
      <c r="M745" s="18">
        <f ca="1">M663*DCC!$C128*DCC!M128</f>
        <v>2.2338893069255252E-24</v>
      </c>
      <c r="N745" s="18">
        <f ca="1">N663*DCC!$C128*DCC!N128</f>
        <v>4.3176075704498107E-31</v>
      </c>
      <c r="O745" s="18">
        <f ca="1">O663*DCC!$C128*DCC!O128</f>
        <v>8.3044223493284689E-32</v>
      </c>
      <c r="P745" s="18">
        <f ca="1">P663*DCC!$C128*DCC!P128</f>
        <v>7.6454947982243531E-31</v>
      </c>
      <c r="Q745" s="18">
        <f ca="1">Q663*DCC!$C128*DCC!Q128</f>
        <v>1.2418346042830218E-31</v>
      </c>
      <c r="R745" s="18">
        <f ca="1">R663*DCC!$C128*DCC!R128</f>
        <v>7.0852813677036975E-31</v>
      </c>
      <c r="S745" s="18">
        <f ca="1">S663*DCC!$C128*DCC!S128</f>
        <v>2.0946113678142872E-32</v>
      </c>
      <c r="T745" s="18">
        <f ca="1">T663*DCC!$C128*DCC!T128</f>
        <v>1.3792289231038495E-31</v>
      </c>
      <c r="U745" s="18">
        <f ca="1">U663*DCC!$C128*DCC!U128</f>
        <v>1.5001969028340358E-32</v>
      </c>
      <c r="V745" s="18">
        <f ca="1">V663*DCC!$C128*DCC!V128</f>
        <v>3.7144593299151241E-32</v>
      </c>
      <c r="W745" s="18">
        <f ca="1">W663*DCC!$C128*DCC!W128</f>
        <v>1.7877490813485036E-32</v>
      </c>
      <c r="X745" s="18">
        <f ca="1">X663*DCC!$C128*DCC!X128</f>
        <v>9.4188776744268546E-39</v>
      </c>
      <c r="Y745" s="18">
        <f ca="1">Y663*DCC!$C128*DCC!Y128</f>
        <v>1.200478298474906E-39</v>
      </c>
      <c r="Z745" s="18">
        <f ca="1">Z663*DCC!$C128*DCC!Z128</f>
        <v>3.908071463080163E-39</v>
      </c>
      <c r="AA745" s="18">
        <f ca="1">AA663*DCC!$C128*DCC!AA128</f>
        <v>2.3348843475007772E-39</v>
      </c>
      <c r="AB745" s="18">
        <f ca="1">AB663*DCC!$C128*DCC!AB128</f>
        <v>5.2995768705583296E-39</v>
      </c>
      <c r="AC745" s="18">
        <f ca="1">AC663*DCC!$C128*DCC!AC128</f>
        <v>5.9744558467455855E-39</v>
      </c>
      <c r="AD745" s="18">
        <f ca="1">AD663*DCC!$C128*DCC!AD128</f>
        <v>8.6546919404665717E-38</v>
      </c>
      <c r="AE745" s="18">
        <f ca="1">AE663*DCC!$C128*DCC!AE128</f>
        <v>9.2297116046132771E-40</v>
      </c>
      <c r="AF745" s="18">
        <f ca="1">AF663*DCC!$C128*DCC!AF128</f>
        <v>4.5178601632425424E-39</v>
      </c>
    </row>
    <row r="746" spans="4:32" x14ac:dyDescent="0.15">
      <c r="D746" s="18">
        <f t="shared" si="586"/>
        <v>44965</v>
      </c>
      <c r="E746" s="18">
        <f ca="1">E664*DCC!$C129*DCC!E129</f>
        <v>4.2628229607349693E-5</v>
      </c>
      <c r="F746" s="18">
        <f ca="1">F664*DCC!$C129*DCC!F129</f>
        <v>1.1204395092836912E-9</v>
      </c>
      <c r="G746" s="18">
        <f ca="1">G664*DCC!$C129*DCC!G129</f>
        <v>1.1384645694496938E-18</v>
      </c>
      <c r="H746" s="18">
        <f ca="1">H664*DCC!$C129*DCC!H129</f>
        <v>4.2472670548122172E-19</v>
      </c>
      <c r="I746" s="18">
        <f ca="1">I664*DCC!$C129*DCC!I129</f>
        <v>2.1615362967950179E-18</v>
      </c>
      <c r="J746" s="18">
        <f ca="1">J664*DCC!$C129*DCC!J129</f>
        <v>5.5339992218357329E-23</v>
      </c>
      <c r="K746" s="18">
        <f ca="1">K664*DCC!$C129*DCC!K129</f>
        <v>1.2339700796671243E-23</v>
      </c>
      <c r="L746" s="18">
        <f ca="1">L664*DCC!$C129*DCC!L129</f>
        <v>8.0981379574504971E-23</v>
      </c>
      <c r="M746" s="18">
        <f ca="1">M664*DCC!$C129*DCC!M129</f>
        <v>1.7814089859185774E-24</v>
      </c>
      <c r="N746" s="18">
        <f ca="1">N664*DCC!$C129*DCC!N129</f>
        <v>3.5169033606735952E-31</v>
      </c>
      <c r="O746" s="18">
        <f ca="1">O664*DCC!$C129*DCC!O129</f>
        <v>6.6792813288026487E-32</v>
      </c>
      <c r="P746" s="18">
        <f ca="1">P664*DCC!$C129*DCC!P129</f>
        <v>6.3870915755055462E-31</v>
      </c>
      <c r="Q746" s="18">
        <f ca="1">Q664*DCC!$C129*DCC!Q129</f>
        <v>1.0308055610125008E-31</v>
      </c>
      <c r="R746" s="18">
        <f ca="1">R664*DCC!$C129*DCC!R129</f>
        <v>6.0048480934942795E-31</v>
      </c>
      <c r="S746" s="18">
        <f ca="1">S664*DCC!$C129*DCC!S129</f>
        <v>1.7189943243128904E-32</v>
      </c>
      <c r="T746" s="18">
        <f ca="1">T664*DCC!$C129*DCC!T129</f>
        <v>1.1805304124881312E-31</v>
      </c>
      <c r="U746" s="18">
        <f ca="1">U664*DCC!$C129*DCC!U129</f>
        <v>1.2333362208840689E-32</v>
      </c>
      <c r="V746" s="18">
        <f ca="1">V664*DCC!$C129*DCC!V129</f>
        <v>3.078980573980217E-32</v>
      </c>
      <c r="W746" s="18">
        <f ca="1">W664*DCC!$C129*DCC!W129</f>
        <v>1.4757613663775085E-32</v>
      </c>
      <c r="X746" s="18">
        <f ca="1">X664*DCC!$C129*DCC!X129</f>
        <v>8.2168245667940013E-39</v>
      </c>
      <c r="Y746" s="18">
        <f ca="1">Y664*DCC!$C129*DCC!Y129</f>
        <v>1.0133847054279499E-39</v>
      </c>
      <c r="Z746" s="18">
        <f ca="1">Z664*DCC!$C129*DCC!Z129</f>
        <v>3.3062983264928419E-39</v>
      </c>
      <c r="AA746" s="18">
        <f ca="1">AA664*DCC!$C129*DCC!AA129</f>
        <v>1.9917326707015841E-39</v>
      </c>
      <c r="AB746" s="18">
        <f ca="1">AB664*DCC!$C129*DCC!AB129</f>
        <v>4.6141493233195651E-39</v>
      </c>
      <c r="AC746" s="18">
        <f ca="1">AC664*DCC!$C129*DCC!AC129</f>
        <v>5.3196073980701936E-39</v>
      </c>
      <c r="AD746" s="18">
        <f ca="1">AD664*DCC!$C129*DCC!AD129</f>
        <v>7.8913592865443583E-38</v>
      </c>
      <c r="AE746" s="18">
        <f ca="1">AE664*DCC!$C129*DCC!AE129</f>
        <v>8.4228114970662534E-40</v>
      </c>
      <c r="AF746" s="18">
        <f ca="1">AF664*DCC!$C129*DCC!AF129</f>
        <v>4.1518517464323902E-39</v>
      </c>
    </row>
    <row r="747" spans="4:32" x14ac:dyDescent="0.15">
      <c r="D747" s="18">
        <f t="shared" si="586"/>
        <v>56607</v>
      </c>
      <c r="E747" s="18">
        <f ca="1">E665*DCC!$C130*DCC!E130</f>
        <v>3.0078933274424622E-5</v>
      </c>
      <c r="F747" s="18">
        <f ca="1">F665*DCC!$C130*DCC!F130</f>
        <v>8.4516597123199539E-10</v>
      </c>
      <c r="G747" s="18">
        <f ca="1">G665*DCC!$C130*DCC!G130</f>
        <v>8.8373388882232717E-19</v>
      </c>
      <c r="H747" s="18">
        <f ca="1">H665*DCC!$C130*DCC!H130</f>
        <v>3.1206019786832888E-19</v>
      </c>
      <c r="I747" s="18">
        <f ca="1">I665*DCC!$C130*DCC!I130</f>
        <v>1.6472959531196014E-18</v>
      </c>
      <c r="J747" s="18">
        <f ca="1">J665*DCC!$C130*DCC!J130</f>
        <v>4.4285681043476955E-23</v>
      </c>
      <c r="K747" s="18">
        <f ca="1">K665*DCC!$C130*DCC!K130</f>
        <v>9.6364124239543305E-24</v>
      </c>
      <c r="L747" s="18">
        <f ca="1">L665*DCC!$C130*DCC!L130</f>
        <v>6.5794481299294691E-23</v>
      </c>
      <c r="M747" s="18">
        <f ca="1">M665*DCC!$C130*DCC!M130</f>
        <v>1.421218825658063E-24</v>
      </c>
      <c r="N747" s="18">
        <f ca="1">N665*DCC!$C130*DCC!N130</f>
        <v>2.8483701124622146E-31</v>
      </c>
      <c r="O747" s="18">
        <f ca="1">O665*DCC!$C130*DCC!O130</f>
        <v>5.354891473185337E-32</v>
      </c>
      <c r="P747" s="18">
        <f ca="1">P665*DCC!$C130*DCC!P130</f>
        <v>5.2992144629698276E-31</v>
      </c>
      <c r="Q747" s="18">
        <f ca="1">Q665*DCC!$C130*DCC!Q130</f>
        <v>8.4635055649492819E-32</v>
      </c>
      <c r="R747" s="18">
        <f ca="1">R665*DCC!$C130*DCC!R130</f>
        <v>5.0883561999525655E-31</v>
      </c>
      <c r="S747" s="18">
        <f ca="1">S665*DCC!$C130*DCC!S130</f>
        <v>1.3961147494930919E-32</v>
      </c>
      <c r="T747" s="18">
        <f ca="1">T665*DCC!$C130*DCC!T130</f>
        <v>9.9758103126823273E-32</v>
      </c>
      <c r="U747" s="18">
        <f ca="1">U665*DCC!$C130*DCC!U130</f>
        <v>9.9577329132724475E-33</v>
      </c>
      <c r="V747" s="18">
        <f ca="1">V665*DCC!$C130*DCC!V130</f>
        <v>2.5016634945035772E-32</v>
      </c>
      <c r="W747" s="18">
        <f ca="1">W665*DCC!$C130*DCC!W130</f>
        <v>1.1934683850349246E-32</v>
      </c>
      <c r="X747" s="18">
        <f ca="1">X665*DCC!$C130*DCC!X130</f>
        <v>7.0221349133379661E-39</v>
      </c>
      <c r="Y747" s="18">
        <f ca="1">Y665*DCC!$C130*DCC!Y130</f>
        <v>8.3417437946083204E-40</v>
      </c>
      <c r="Z747" s="18">
        <f ca="1">Z665*DCC!$C130*DCC!Z130</f>
        <v>2.725454519128497E-39</v>
      </c>
      <c r="AA747" s="18">
        <f ca="1">AA665*DCC!$C130*DCC!AA130</f>
        <v>1.6642814447051045E-39</v>
      </c>
      <c r="AB747" s="18">
        <f ca="1">AB665*DCC!$C130*DCC!AB130</f>
        <v>3.9085612459570286E-39</v>
      </c>
      <c r="AC747" s="18">
        <f ca="1">AC665*DCC!$C130*DCC!AC130</f>
        <v>4.6251691344062271E-39</v>
      </c>
      <c r="AD747" s="18">
        <f ca="1">AD665*DCC!$C130*DCC!AD130</f>
        <v>7.0104773969500503E-38</v>
      </c>
      <c r="AE747" s="18">
        <f ca="1">AE665*DCC!$C130*DCC!AE130</f>
        <v>7.504038734522442E-40</v>
      </c>
      <c r="AF747" s="18">
        <f ca="1">AF665*DCC!$C130*DCC!AF130</f>
        <v>3.7277655680090301E-39</v>
      </c>
    </row>
    <row r="748" spans="4:32" x14ac:dyDescent="0.15">
      <c r="D748" s="18">
        <f t="shared" si="586"/>
        <v>71264</v>
      </c>
      <c r="E748" s="18">
        <f ca="1">E666*DCC!$C131*DCC!E131</f>
        <v>2.1025084143984599E-5</v>
      </c>
      <c r="F748" s="18">
        <f ca="1">F666*DCC!$C131*DCC!F131</f>
        <v>6.3546876404389011E-10</v>
      </c>
      <c r="G748" s="18">
        <f ca="1">G666*DCC!$C131*DCC!G131</f>
        <v>6.9075157428045093E-19</v>
      </c>
      <c r="H748" s="18">
        <f ca="1">H666*DCC!$C131*DCC!H131</f>
        <v>2.2773038930386735E-19</v>
      </c>
      <c r="I748" s="18">
        <f ca="1">I666*DCC!$C131*DCC!I131</f>
        <v>1.2607989828695316E-18</v>
      </c>
      <c r="J748" s="18">
        <f ca="1">J666*DCC!$C131*DCC!J131</f>
        <v>3.5595158565966528E-23</v>
      </c>
      <c r="K748" s="18">
        <f ca="1">K666*DCC!$C131*DCC!K131</f>
        <v>7.5545653560944242E-24</v>
      </c>
      <c r="L748" s="18">
        <f ca="1">L666*DCC!$C131*DCC!L131</f>
        <v>5.348635352525447E-23</v>
      </c>
      <c r="M748" s="18">
        <f ca="1">M666*DCC!$C131*DCC!M131</f>
        <v>1.1281350474888189E-24</v>
      </c>
      <c r="N748" s="18">
        <f ca="1">N666*DCC!$C131*DCC!N131</f>
        <v>2.2861351255084835E-31</v>
      </c>
      <c r="O748" s="18">
        <f ca="1">O666*DCC!$C131*DCC!O131</f>
        <v>4.2604696547195362E-32</v>
      </c>
      <c r="P748" s="18">
        <f ca="1">P666*DCC!$C131*DCC!P131</f>
        <v>4.3526163030453722E-31</v>
      </c>
      <c r="Q748" s="18">
        <f ca="1">Q666*DCC!$C131*DCC!Q131</f>
        <v>6.8576986513330502E-32</v>
      </c>
      <c r="R748" s="18">
        <f ca="1">R666*DCC!$C131*DCC!R131</f>
        <v>4.2868874525282763E-31</v>
      </c>
      <c r="S748" s="18">
        <f ca="1">S666*DCC!$C131*DCC!S131</f>
        <v>1.119103701668428E-32</v>
      </c>
      <c r="T748" s="18">
        <f ca="1">T666*DCC!$C131*DCC!T131</f>
        <v>8.3053395261369882E-32</v>
      </c>
      <c r="U748" s="18">
        <f ca="1">U666*DCC!$C131*DCC!U131</f>
        <v>7.8850083387685783E-33</v>
      </c>
      <c r="V748" s="18">
        <f ca="1">V666*DCC!$C131*DCC!V131</f>
        <v>1.991826685358446E-32</v>
      </c>
      <c r="W748" s="18">
        <f ca="1">W666*DCC!$C131*DCC!W131</f>
        <v>9.4461995136572215E-33</v>
      </c>
      <c r="X748" s="18">
        <f ca="1">X666*DCC!$C131*DCC!X131</f>
        <v>5.8748955259648726E-39</v>
      </c>
      <c r="Y748" s="18">
        <f ca="1">Y666*DCC!$C131*DCC!Y131</f>
        <v>6.6981959175215646E-40</v>
      </c>
      <c r="Z748" s="18">
        <f ca="1">Z666*DCC!$C131*DCC!Z131</f>
        <v>2.1899628051978543E-39</v>
      </c>
      <c r="AA748" s="18">
        <f ca="1">AA666*DCC!$C131*DCC!AA131</f>
        <v>1.3608478104495451E-39</v>
      </c>
      <c r="AB748" s="18">
        <f ca="1">AB666*DCC!$C131*DCC!AB131</f>
        <v>3.2231035503269899E-39</v>
      </c>
      <c r="AC748" s="18">
        <f ca="1">AC666*DCC!$C131*DCC!AC131</f>
        <v>3.9263358492151158E-39</v>
      </c>
      <c r="AD748" s="18">
        <f ca="1">AD666*DCC!$C131*DCC!AD131</f>
        <v>6.071794516425612E-38</v>
      </c>
      <c r="AE748" s="18">
        <f ca="1">AE666*DCC!$C131*DCC!AE131</f>
        <v>6.5270271273521495E-40</v>
      </c>
      <c r="AF748" s="18">
        <f ca="1">AF666*DCC!$C131*DCC!AF131</f>
        <v>3.2686179013871304E-39</v>
      </c>
    </row>
    <row r="749" spans="4:32" x14ac:dyDescent="0.15">
      <c r="D749" s="18">
        <f t="shared" si="586"/>
        <v>89716</v>
      </c>
      <c r="E749" s="18">
        <f ca="1">E667*DCC!$C132*DCC!E132</f>
        <v>1.4582545124874096E-5</v>
      </c>
      <c r="F749" s="18">
        <f ca="1">F667*DCC!$C132*DCC!F132</f>
        <v>4.7141477907579516E-10</v>
      </c>
      <c r="G749" s="18">
        <f ca="1">G667*DCC!$C132*DCC!G132</f>
        <v>5.2782968366192442E-19</v>
      </c>
      <c r="H749" s="18">
        <f ca="1">H667*DCC!$C132*DCC!H132</f>
        <v>1.630516607735809E-19</v>
      </c>
      <c r="I749" s="18">
        <f ca="1">I667*DCC!$C132*DCC!I132</f>
        <v>9.4231728009339055E-19</v>
      </c>
      <c r="J749" s="18">
        <f ca="1">J667*DCC!$C132*DCC!J132</f>
        <v>2.7937676790925713E-23</v>
      </c>
      <c r="K749" s="18">
        <f ca="1">K667*DCC!$C132*DCC!K132</f>
        <v>5.7808985228709984E-24</v>
      </c>
      <c r="L749" s="18">
        <f ca="1">L667*DCC!$C132*DCC!L132</f>
        <v>4.2508605592626249E-23</v>
      </c>
      <c r="M749" s="18">
        <f ca="1">M667*DCC!$C132*DCC!M132</f>
        <v>8.7507092031968413E-25</v>
      </c>
      <c r="N749" s="18">
        <f ca="1">N667*DCC!$C132*DCC!N132</f>
        <v>1.7943332686379426E-31</v>
      </c>
      <c r="O749" s="18">
        <f ca="1">O667*DCC!$C132*DCC!O132</f>
        <v>3.3106767903702141E-32</v>
      </c>
      <c r="P749" s="18">
        <f ca="1">P667*DCC!$C132*DCC!P132</f>
        <v>3.4923672798477059E-31</v>
      </c>
      <c r="Q749" s="18">
        <f ca="1">Q667*DCC!$C132*DCC!Q132</f>
        <v>5.4269985320891696E-32</v>
      </c>
      <c r="R749" s="18">
        <f ca="1">R667*DCC!$C132*DCC!R132</f>
        <v>3.5220372807545661E-31</v>
      </c>
      <c r="S749" s="18">
        <f ca="1">S667*DCC!$C132*DCC!S132</f>
        <v>8.7430814508452438E-33</v>
      </c>
      <c r="T749" s="18">
        <f ca="1">T667*DCC!$C132*DCC!T132</f>
        <v>6.7455767094209591E-32</v>
      </c>
      <c r="U749" s="18">
        <f ca="1">U667*DCC!$C132*DCC!U132</f>
        <v>6.0776904613219728E-33</v>
      </c>
      <c r="V749" s="18">
        <f ca="1">V667*DCC!$C132*DCC!V132</f>
        <v>1.5455235769042132E-32</v>
      </c>
      <c r="W749" s="18">
        <f ca="1">W667*DCC!$C132*DCC!W132</f>
        <v>7.2697785222558728E-33</v>
      </c>
      <c r="X749" s="18">
        <f ca="1">X667*DCC!$C132*DCC!X132</f>
        <v>4.7872275209995208E-39</v>
      </c>
      <c r="Y749" s="18">
        <f ca="1">Y667*DCC!$C132*DCC!Y132</f>
        <v>5.2334337996609262E-40</v>
      </c>
      <c r="Z749" s="18">
        <f ca="1">Z667*DCC!$C132*DCC!Z132</f>
        <v>1.7113303795308876E-39</v>
      </c>
      <c r="AA749" s="18">
        <f ca="1">AA667*DCC!$C132*DCC!AA132</f>
        <v>1.0816735024908904E-39</v>
      </c>
      <c r="AB749" s="18">
        <f ca="1">AB667*DCC!$C132*DCC!AB132</f>
        <v>2.5853542179553176E-39</v>
      </c>
      <c r="AC749" s="18">
        <f ca="1">AC667*DCC!$C132*DCC!AC132</f>
        <v>3.2452003833413917E-39</v>
      </c>
      <c r="AD749" s="18">
        <f ca="1">AD667*DCC!$C132*DCC!AD132</f>
        <v>5.1247044756597096E-38</v>
      </c>
      <c r="AE749" s="18">
        <f ca="1">AE667*DCC!$C132*DCC!AE132</f>
        <v>5.5308579277626147E-40</v>
      </c>
      <c r="AF749" s="18">
        <f ca="1">AF667*DCC!$C132*DCC!AF132</f>
        <v>2.7908230665148398E-39</v>
      </c>
    </row>
    <row r="750" spans="4:32" x14ac:dyDescent="0.15">
      <c r="D750" s="18">
        <f t="shared" si="586"/>
        <v>112950</v>
      </c>
      <c r="E750" s="18">
        <f ca="1">E668*DCC!$C133*DCC!E133</f>
        <v>1.0052827346507881E-5</v>
      </c>
      <c r="F750" s="18">
        <f ca="1">F668*DCC!$C133*DCC!F133</f>
        <v>3.3301553551947766E-10</v>
      </c>
      <c r="G750" s="18">
        <f ca="1">G668*DCC!$C133*DCC!G133</f>
        <v>3.7567701964927817E-19</v>
      </c>
      <c r="H750" s="18">
        <f ca="1">H668*DCC!$C133*DCC!H133</f>
        <v>1.100970152887921E-19</v>
      </c>
      <c r="I750" s="18">
        <f ca="1">I668*DCC!$C133*DCC!I133</f>
        <v>6.577305595842419E-19</v>
      </c>
      <c r="J750" s="18">
        <f ca="1">J668*DCC!$C133*DCC!J133</f>
        <v>2.0523254252972538E-23</v>
      </c>
      <c r="K750" s="18">
        <f ca="1">K668*DCC!$C133*DCC!K133</f>
        <v>4.1491128632534175E-24</v>
      </c>
      <c r="L750" s="18">
        <f ca="1">L668*DCC!$C133*DCC!L133</f>
        <v>3.1839391410157227E-23</v>
      </c>
      <c r="M750" s="18">
        <f ca="1">M668*DCC!$C133*DCC!M133</f>
        <v>6.4041223228919242E-25</v>
      </c>
      <c r="N750" s="18">
        <f ca="1">N668*DCC!$C133*DCC!N133</f>
        <v>1.3357000565475019E-31</v>
      </c>
      <c r="O750" s="18">
        <f ca="1">O668*DCC!$C133*DCC!O133</f>
        <v>2.4346694709840897E-32</v>
      </c>
      <c r="P750" s="18">
        <f ca="1">P668*DCC!$C133*DCC!P133</f>
        <v>2.6589624679903908E-31</v>
      </c>
      <c r="Q750" s="18">
        <f ca="1">Q668*DCC!$C133*DCC!Q133</f>
        <v>4.0801276905448931E-32</v>
      </c>
      <c r="R750" s="18">
        <f ca="1">R668*DCC!$C133*DCC!R133</f>
        <v>2.7366176560573238E-31</v>
      </c>
      <c r="S750" s="18">
        <f ca="1">S668*DCC!$C133*DCC!S133</f>
        <v>6.486829589752411E-33</v>
      </c>
      <c r="T750" s="18">
        <f ca="1">T668*DCC!$C133*DCC!T133</f>
        <v>5.2146805775053745E-32</v>
      </c>
      <c r="U750" s="18">
        <f ca="1">U668*DCC!$C133*DCC!U133</f>
        <v>4.4544050601704009E-33</v>
      </c>
      <c r="V750" s="18">
        <f ca="1">V668*DCC!$C133*DCC!V133</f>
        <v>1.1436951912687082E-32</v>
      </c>
      <c r="W750" s="18">
        <f ca="1">W668*DCC!$C133*DCC!W133</f>
        <v>5.3265776378647887E-33</v>
      </c>
      <c r="X750" s="18">
        <f ca="1">X668*DCC!$C133*DCC!X133</f>
        <v>3.7205115989930127E-39</v>
      </c>
      <c r="Y750" s="18">
        <f ca="1">Y668*DCC!$C133*DCC!Y133</f>
        <v>3.9046148785820642E-40</v>
      </c>
      <c r="Z750" s="18">
        <f ca="1">Z668*DCC!$C133*DCC!Z133</f>
        <v>1.2761775012061396E-39</v>
      </c>
      <c r="AA750" s="18">
        <f ca="1">AA668*DCC!$C133*DCC!AA133</f>
        <v>8.1821120618154444E-40</v>
      </c>
      <c r="AB750" s="18">
        <f ca="1">AB668*DCC!$C133*DCC!AB133</f>
        <v>1.9809275972045591E-39</v>
      </c>
      <c r="AC750" s="18">
        <f ca="1">AC668*DCC!$C133*DCC!AC133</f>
        <v>2.5625406849772614E-39</v>
      </c>
      <c r="AD750" s="18">
        <f ca="1">AD668*DCC!$C133*DCC!AD133</f>
        <v>4.1441892276232634E-38</v>
      </c>
      <c r="AE750" s="18">
        <f ca="1">AE668*DCC!$C133*DCC!AE133</f>
        <v>4.4857773788596289E-40</v>
      </c>
      <c r="AF750" s="18">
        <f ca="1">AF668*DCC!$C133*DCC!AF133</f>
        <v>2.2803106906606331E-39</v>
      </c>
    </row>
    <row r="751" spans="4:32" x14ac:dyDescent="0.15">
      <c r="D751" s="18">
        <f t="shared" si="586"/>
        <v>142190</v>
      </c>
      <c r="E751" s="18">
        <f ca="1">E669*DCC!$C134*DCC!E134</f>
        <v>6.8958834045301485E-6</v>
      </c>
      <c r="F751" s="18">
        <f ca="1">F669*DCC!$C134*DCC!F134</f>
        <v>2.2618770350272297E-10</v>
      </c>
      <c r="G751" s="18">
        <f ca="1">G669*DCC!$C134*DCC!G134</f>
        <v>2.5311067825483042E-19</v>
      </c>
      <c r="H751" s="18">
        <f ca="1">H669*DCC!$C134*DCC!H134</f>
        <v>7.0945234754806505E-20</v>
      </c>
      <c r="I751" s="18">
        <f ca="1">I669*DCC!$C134*DCC!I134</f>
        <v>4.3506736674937191E-19</v>
      </c>
      <c r="J751" s="18">
        <f ca="1">J669*DCC!$C134*DCC!J134</f>
        <v>1.4304069887241538E-23</v>
      </c>
      <c r="K751" s="18">
        <f ca="1">K669*DCC!$C134*DCC!K134</f>
        <v>2.8285126606425857E-24</v>
      </c>
      <c r="L751" s="18">
        <f ca="1">L669*DCC!$C134*DCC!L134</f>
        <v>2.2724103427694026E-23</v>
      </c>
      <c r="M751" s="18">
        <f ca="1">M669*DCC!$C134*DCC!M134</f>
        <v>4.468602447796853E-25</v>
      </c>
      <c r="N751" s="18">
        <f ca="1">N669*DCC!$C134*DCC!N134</f>
        <v>9.5134653126848373E-32</v>
      </c>
      <c r="O751" s="18">
        <f ca="1">O669*DCC!$C134*DCC!O134</f>
        <v>1.7101024440845813E-32</v>
      </c>
      <c r="P751" s="18">
        <f ca="1">P669*DCC!$C134*DCC!P134</f>
        <v>1.9368214735697543E-31</v>
      </c>
      <c r="Q751" s="18">
        <f ca="1">Q669*DCC!$C134*DCC!Q134</f>
        <v>2.9372679659127393E-32</v>
      </c>
      <c r="R751" s="18">
        <f ca="1">R669*DCC!$C134*DCC!R134</f>
        <v>2.0287673334804733E-31</v>
      </c>
      <c r="S751" s="18">
        <f ca="1">S669*DCC!$C134*DCC!S134</f>
        <v>4.604277813348701E-33</v>
      </c>
      <c r="T751" s="18">
        <f ca="1">T669*DCC!$C134*DCC!T134</f>
        <v>3.8631090302174436E-32</v>
      </c>
      <c r="U751" s="18">
        <f ca="1">U669*DCC!$C134*DCC!U134</f>
        <v>3.1248903312233147E-33</v>
      </c>
      <c r="V751" s="18">
        <f ca="1">V669*DCC!$C134*DCC!V134</f>
        <v>8.1199075820496894E-33</v>
      </c>
      <c r="W751" s="18">
        <f ca="1">W669*DCC!$C134*DCC!W134</f>
        <v>3.7373330879567257E-33</v>
      </c>
      <c r="X751" s="18">
        <f ca="1">X669*DCC!$C134*DCC!X134</f>
        <v>2.7731309158269331E-39</v>
      </c>
      <c r="Y751" s="18">
        <f ca="1">Y669*DCC!$C134*DCC!Y134</f>
        <v>2.7962058583834706E-40</v>
      </c>
      <c r="Z751" s="18">
        <f ca="1">Z669*DCC!$C134*DCC!Z134</f>
        <v>9.1280746576209493E-40</v>
      </c>
      <c r="AA751" s="18">
        <f ca="1">AA669*DCC!$C134*DCC!AA134</f>
        <v>5.9236120894630575E-40</v>
      </c>
      <c r="AB751" s="18">
        <f ca="1">AB669*DCC!$C134*DCC!AB134</f>
        <v>1.4568111671999805E-39</v>
      </c>
      <c r="AC751" s="18">
        <f ca="1">AC669*DCC!$C134*DCC!AC134</f>
        <v>1.9425636278151151E-39</v>
      </c>
      <c r="AD751" s="18">
        <f ca="1">AD669*DCC!$C134*DCC!AD134</f>
        <v>3.2241504547040538E-38</v>
      </c>
      <c r="AE751" s="18">
        <f ca="1">AE669*DCC!$C134*DCC!AE134</f>
        <v>3.4973598830517559E-40</v>
      </c>
      <c r="AF751" s="18">
        <f ca="1">AF669*DCC!$C134*DCC!AF134</f>
        <v>1.790317094606765E-39</v>
      </c>
    </row>
    <row r="752" spans="4:32" x14ac:dyDescent="0.15">
      <c r="D752" s="18">
        <f t="shared" si="586"/>
        <v>179010</v>
      </c>
      <c r="E752" s="18">
        <f ca="1">E670*DCC!$C135*DCC!E135</f>
        <v>4.7081685671624314E-6</v>
      </c>
      <c r="F752" s="18">
        <f ca="1">F670*DCC!$C135*DCC!F135</f>
        <v>1.5299846756187496E-10</v>
      </c>
      <c r="G752" s="18">
        <f ca="1">G670*DCC!$C135*DCC!G135</f>
        <v>1.6972724267950014E-19</v>
      </c>
      <c r="H752" s="18">
        <f ca="1">H670*DCC!$C135*DCC!H135</f>
        <v>4.5430992893322025E-20</v>
      </c>
      <c r="I752" s="18">
        <f ca="1">I670*DCC!$C135*DCC!I135</f>
        <v>2.857195937505958E-19</v>
      </c>
      <c r="J752" s="18">
        <f ca="1">J670*DCC!$C135*DCC!J135</f>
        <v>9.8879541760358284E-24</v>
      </c>
      <c r="K752" s="18">
        <f ca="1">K670*DCC!$C135*DCC!K135</f>
        <v>1.9099107257725908E-24</v>
      </c>
      <c r="L752" s="18">
        <f ca="1">L670*DCC!$C135*DCC!L135</f>
        <v>1.6059775746113008E-23</v>
      </c>
      <c r="M752" s="18">
        <f ca="1">M670*DCC!$C135*DCC!M135</f>
        <v>3.0848654115890805E-25</v>
      </c>
      <c r="N752" s="18">
        <f ca="1">N670*DCC!$C135*DCC!N135</f>
        <v>6.697016891741082E-32</v>
      </c>
      <c r="O752" s="18">
        <f ca="1">O670*DCC!$C135*DCC!O135</f>
        <v>1.1863098520216056E-32</v>
      </c>
      <c r="P752" s="18">
        <f ca="1">P670*DCC!$C135*DCC!P135</f>
        <v>1.3925536154461398E-31</v>
      </c>
      <c r="Q752" s="18">
        <f ca="1">Q670*DCC!$C135*DCC!Q135</f>
        <v>2.085725488035533E-32</v>
      </c>
      <c r="R752" s="18">
        <f ca="1">R670*DCC!$C135*DCC!R135</f>
        <v>1.4827816928292283E-31</v>
      </c>
      <c r="S752" s="18">
        <f ca="1">S670*DCC!$C135*DCC!S135</f>
        <v>3.2169433664613781E-33</v>
      </c>
      <c r="T752" s="18">
        <f ca="1">T670*DCC!$C135*DCC!T135</f>
        <v>2.8169519852634729E-32</v>
      </c>
      <c r="U752" s="18">
        <f ca="1">U670*DCC!$C135*DCC!U135</f>
        <v>2.15350649127136E-33</v>
      </c>
      <c r="V752" s="18">
        <f ca="1">V670*DCC!$C135*DCC!V135</f>
        <v>5.6670204152823357E-33</v>
      </c>
      <c r="W752" s="18">
        <f ca="1">W670*DCC!$C135*DCC!W135</f>
        <v>2.5718485428781602E-33</v>
      </c>
      <c r="X752" s="18">
        <f ca="1">X670*DCC!$C135*DCC!X135</f>
        <v>2.029016887771489E-39</v>
      </c>
      <c r="Y752" s="18">
        <f ca="1">Y670*DCC!$C135*DCC!Y135</f>
        <v>1.9636110426100635E-40</v>
      </c>
      <c r="Z752" s="18">
        <f ca="1">Z670*DCC!$C135*DCC!Z135</f>
        <v>6.3994364985609806E-40</v>
      </c>
      <c r="AA752" s="18">
        <f ca="1">AA670*DCC!$C135*DCC!AA135</f>
        <v>4.2033558960303563E-40</v>
      </c>
      <c r="AB752" s="18">
        <f ca="1">AB670*DCC!$C135*DCC!AB135</f>
        <v>1.0496281459089011E-39</v>
      </c>
      <c r="AC752" s="18">
        <f ca="1">AC670*DCC!$C135*DCC!AC135</f>
        <v>1.4437933957114622E-39</v>
      </c>
      <c r="AD752" s="18">
        <f ca="1">AD670*DCC!$C135*DCC!AD135</f>
        <v>2.4596030499577109E-38</v>
      </c>
      <c r="AE752" s="18">
        <f ca="1">AE670*DCC!$C135*DCC!AE135</f>
        <v>2.6730599448223364E-40</v>
      </c>
      <c r="AF752" s="18">
        <f ca="1">AF670*DCC!$C135*DCC!AF135</f>
        <v>1.3768526134516928E-39</v>
      </c>
    </row>
    <row r="753" spans="4:32" x14ac:dyDescent="0.15">
      <c r="D753" s="18">
        <f t="shared" si="586"/>
        <v>225360</v>
      </c>
      <c r="E753" s="18">
        <f ca="1">E671*DCC!$C136*DCC!E136</f>
        <v>3.2028714226282216E-6</v>
      </c>
      <c r="F753" s="18">
        <f ca="1">F671*DCC!$C136*DCC!F136</f>
        <v>1.0316608698161729E-10</v>
      </c>
      <c r="G753" s="18">
        <f ca="1">G671*DCC!$C136*DCC!G136</f>
        <v>1.1339725876522099E-19</v>
      </c>
      <c r="H753" s="18">
        <f ca="1">H671*DCC!$C136*DCC!H136</f>
        <v>2.8949739084313543E-20</v>
      </c>
      <c r="I753" s="18">
        <f ca="1">I671*DCC!$C136*DCC!I136</f>
        <v>1.8657002662715107E-19</v>
      </c>
      <c r="J753" s="18">
        <f ca="1">J671*DCC!$C136*DCC!J136</f>
        <v>6.7902117590292772E-24</v>
      </c>
      <c r="K753" s="18">
        <f ca="1">K671*DCC!$C136*DCC!K136</f>
        <v>1.2796986932386031E-24</v>
      </c>
      <c r="L753" s="18">
        <f ca="1">L671*DCC!$C136*DCC!L136</f>
        <v>1.1259353680547727E-23</v>
      </c>
      <c r="M753" s="18">
        <f ca="1">M671*DCC!$C136*DCC!M136</f>
        <v>2.1111344962319168E-25</v>
      </c>
      <c r="N753" s="18">
        <f ca="1">N671*DCC!$C136*DCC!N136</f>
        <v>4.6689899162992327E-32</v>
      </c>
      <c r="O753" s="18">
        <f ca="1">O671*DCC!$C136*DCC!O136</f>
        <v>8.1451456539377051E-33</v>
      </c>
      <c r="P753" s="18">
        <f ca="1">P671*DCC!$C136*DCC!P136</f>
        <v>9.9045916496656214E-32</v>
      </c>
      <c r="Q753" s="18">
        <f ca="1">Q671*DCC!$C136*DCC!Q136</f>
        <v>1.4642381727320034E-32</v>
      </c>
      <c r="R753" s="18">
        <f ca="1">R671*DCC!$C136*DCC!R136</f>
        <v>1.0708905599046054E-31</v>
      </c>
      <c r="S753" s="18">
        <f ca="1">S671*DCC!$C136*DCC!S136</f>
        <v>2.2180525220508672E-33</v>
      </c>
      <c r="T753" s="18">
        <f ca="1">T671*DCC!$C136*DCC!T136</f>
        <v>2.026905300612222E-32</v>
      </c>
      <c r="U753" s="18">
        <f ca="1">U671*DCC!$C136*DCC!U136</f>
        <v>1.4619293037280401E-33</v>
      </c>
      <c r="V753" s="18">
        <f ca="1">V671*DCC!$C136*DCC!V136</f>
        <v>3.8982027152912052E-33</v>
      </c>
      <c r="W753" s="18">
        <f ca="1">W671*DCC!$C136*DCC!W136</f>
        <v>1.7407817021518251E-33</v>
      </c>
      <c r="X753" s="18">
        <f ca="1">X671*DCC!$C136*DCC!X136</f>
        <v>1.4612113538524961E-39</v>
      </c>
      <c r="Y753" s="18">
        <f ca="1">Y671*DCC!$C136*DCC!Y136</f>
        <v>1.3560319175598675E-40</v>
      </c>
      <c r="Z753" s="18">
        <f ca="1">Z671*DCC!$C136*DCC!Z136</f>
        <v>4.4100306658285787E-40</v>
      </c>
      <c r="AA753" s="18">
        <f ca="1">AA671*DCC!$C136*DCC!AA136</f>
        <v>2.9318163609759036E-40</v>
      </c>
      <c r="AB753" s="18">
        <f ca="1">AB671*DCC!$C136*DCC!AB136</f>
        <v>7.4301137151150876E-40</v>
      </c>
      <c r="AC753" s="18">
        <f ca="1">AC671*DCC!$C136*DCC!AC136</f>
        <v>1.0549672809345503E-39</v>
      </c>
      <c r="AD753" s="18">
        <f ca="1">AD671*DCC!$C136*DCC!AD136</f>
        <v>1.8447414052440493E-38</v>
      </c>
      <c r="AE753" s="18">
        <f ca="1">AE671*DCC!$C136*DCC!AE136</f>
        <v>2.0081082605334411E-40</v>
      </c>
      <c r="AF753" s="18">
        <f ca="1">AF671*DCC!$C136*DCC!AF136</f>
        <v>1.0399423324928246E-39</v>
      </c>
    </row>
    <row r="754" spans="4:32" x14ac:dyDescent="0.15">
      <c r="D754" s="18">
        <f t="shared" si="586"/>
        <v>283710</v>
      </c>
      <c r="E754" s="18">
        <f ca="1">E672*DCC!$C137*DCC!E137</f>
        <v>2.1723097170204812E-6</v>
      </c>
      <c r="F754" s="18">
        <f ca="1">F672*DCC!$C137*DCC!F137</f>
        <v>6.9382468635747587E-11</v>
      </c>
      <c r="G754" s="18">
        <f ca="1">G672*DCC!$C137*DCC!G137</f>
        <v>7.5532259834900978E-20</v>
      </c>
      <c r="H754" s="18">
        <f ca="1">H672*DCC!$C137*DCC!H137</f>
        <v>1.8372373183245077E-20</v>
      </c>
      <c r="I754" s="18">
        <f ca="1">I672*DCC!$C137*DCC!I137</f>
        <v>1.2125029548574991E-19</v>
      </c>
      <c r="J754" s="18">
        <f ca="1">J672*DCC!$C137*DCC!J137</f>
        <v>4.6373561688461145E-24</v>
      </c>
      <c r="K754" s="18">
        <f ca="1">K672*DCC!$C137*DCC!K137</f>
        <v>8.5192229878599976E-25</v>
      </c>
      <c r="L754" s="18">
        <f ca="1">L672*DCC!$C137*DCC!L137</f>
        <v>7.8410613214441107E-24</v>
      </c>
      <c r="M754" s="18">
        <f ca="1">M672*DCC!$C137*DCC!M137</f>
        <v>1.434224230402648E-25</v>
      </c>
      <c r="N754" s="18">
        <f ca="1">N672*DCC!$C137*DCC!N137</f>
        <v>3.2288534889826479E-32</v>
      </c>
      <c r="O754" s="18">
        <f ca="1">O672*DCC!$C137*DCC!O137</f>
        <v>5.5442783194439728E-33</v>
      </c>
      <c r="P754" s="18">
        <f ca="1">P672*DCC!$C137*DCC!P137</f>
        <v>6.9807816795951331E-32</v>
      </c>
      <c r="Q754" s="18">
        <f ca="1">Q672*DCC!$C137*DCC!Q137</f>
        <v>1.0180848241505551E-32</v>
      </c>
      <c r="R754" s="18">
        <f ca="1">R672*DCC!$C137*DCC!R137</f>
        <v>7.6565241745058497E-32</v>
      </c>
      <c r="S754" s="18">
        <f ca="1">S672*DCC!$C137*DCC!S137</f>
        <v>1.512245391195748E-33</v>
      </c>
      <c r="T754" s="18">
        <f ca="1">T672*DCC!$C137*DCC!T137</f>
        <v>1.4419713166332774E-32</v>
      </c>
      <c r="U754" s="18">
        <f ca="1">U672*DCC!$C137*DCC!U137</f>
        <v>9.7980182166926558E-34</v>
      </c>
      <c r="V754" s="18">
        <f ca="1">V672*DCC!$C137*DCC!V137</f>
        <v>2.6486383206249346E-33</v>
      </c>
      <c r="W754" s="18">
        <f ca="1">W672*DCC!$C137*DCC!W137</f>
        <v>1.1616933247979972E-33</v>
      </c>
      <c r="X754" s="18">
        <f ca="1">X672*DCC!$C137*DCC!X137</f>
        <v>1.0380782860444368E-39</v>
      </c>
      <c r="Y754" s="18">
        <f ca="1">Y672*DCC!$C137*DCC!Y137</f>
        <v>9.230987037081198E-41</v>
      </c>
      <c r="Z754" s="18">
        <f ca="1">Z672*DCC!$C137*DCC!Z137</f>
        <v>2.9946357538820452E-40</v>
      </c>
      <c r="AA754" s="18">
        <f ca="1">AA672*DCC!$C137*DCC!AA137</f>
        <v>2.0149055084931908E-40</v>
      </c>
      <c r="AB754" s="18">
        <f ca="1">AB672*DCC!$C137*DCC!AB137</f>
        <v>5.1800529595565347E-40</v>
      </c>
      <c r="AC754" s="18">
        <f ca="1">AC672*DCC!$C137*DCC!AC137</f>
        <v>7.5959943772356121E-40</v>
      </c>
      <c r="AD754" s="18">
        <f ca="1">AD672*DCC!$C137*DCC!AD137</f>
        <v>1.3633488385880634E-38</v>
      </c>
      <c r="AE754" s="18">
        <f ca="1">AE672*DCC!$C137*DCC!AE137</f>
        <v>1.4861687607221937E-40</v>
      </c>
      <c r="AF754" s="18">
        <f ca="1">AF672*DCC!$C137*DCC!AF137</f>
        <v>7.7323403167884995E-40</v>
      </c>
    </row>
    <row r="755" spans="4:32" x14ac:dyDescent="0.15">
      <c r="D755" s="18">
        <f t="shared" si="586"/>
        <v>357170</v>
      </c>
      <c r="E755" s="18">
        <f ca="1">E673*DCC!$C138*DCC!E138</f>
        <v>1.4697950248972191E-6</v>
      </c>
      <c r="F755" s="18">
        <f ca="1">F673*DCC!$C138*DCC!F138</f>
        <v>4.656385704514679E-11</v>
      </c>
      <c r="G755" s="18">
        <f ca="1">G673*DCC!$C138*DCC!G138</f>
        <v>5.0187750075409375E-20</v>
      </c>
      <c r="H755" s="18">
        <f ca="1">H673*DCC!$C138*DCC!H138</f>
        <v>1.1621147574209436E-20</v>
      </c>
      <c r="I755" s="18">
        <f ca="1">I673*DCC!$C138*DCC!I138</f>
        <v>7.8495962624049483E-20</v>
      </c>
      <c r="J755" s="18">
        <f ca="1">J673*DCC!$C138*DCC!J138</f>
        <v>3.152873195107026E-24</v>
      </c>
      <c r="K755" s="18">
        <f ca="1">K673*DCC!$C138*DCC!K138</f>
        <v>5.6415288224461653E-25</v>
      </c>
      <c r="L755" s="18">
        <f ca="1">L673*DCC!$C138*DCC!L138</f>
        <v>5.430657001063384E-24</v>
      </c>
      <c r="M755" s="18">
        <f ca="1">M673*DCC!$C138*DCC!M138</f>
        <v>9.6851909646905356E-26</v>
      </c>
      <c r="N755" s="18">
        <f ca="1">N673*DCC!$C138*DCC!N138</f>
        <v>2.2180186662697815E-32</v>
      </c>
      <c r="O755" s="18">
        <f ca="1">O673*DCC!$C138*DCC!O138</f>
        <v>3.7470195018564555E-33</v>
      </c>
      <c r="P755" s="18">
        <f ca="1">P673*DCC!$C138*DCC!P138</f>
        <v>4.8829623093553174E-32</v>
      </c>
      <c r="Q755" s="18">
        <f ca="1">Q673*DCC!$C138*DCC!Q138</f>
        <v>7.0221928871603391E-33</v>
      </c>
      <c r="R755" s="18">
        <f ca="1">R673*DCC!$C138*DCC!R138</f>
        <v>5.4282696771526181E-32</v>
      </c>
      <c r="S755" s="18">
        <f ca="1">S673*DCC!$C138*DCC!S138</f>
        <v>1.0214103001546124E-33</v>
      </c>
      <c r="T755" s="18">
        <f ca="1">T673*DCC!$C138*DCC!T138</f>
        <v>1.0161485396119169E-32</v>
      </c>
      <c r="U755" s="18">
        <f ca="1">U673*DCC!$C138*DCC!U138</f>
        <v>6.496563026780318E-34</v>
      </c>
      <c r="V755" s="18">
        <f ca="1">V673*DCC!$C138*DCC!V138</f>
        <v>1.7811128944794788E-33</v>
      </c>
      <c r="W755" s="18">
        <f ca="1">W673*DCC!$C138*DCC!W138</f>
        <v>7.6605623157663388E-34</v>
      </c>
      <c r="X755" s="18">
        <f ca="1">X673*DCC!$C138*DCC!X138</f>
        <v>7.2902994645275401E-40</v>
      </c>
      <c r="Y755" s="18">
        <f ca="1">Y673*DCC!$C138*DCC!Y138</f>
        <v>6.2081353815947399E-41</v>
      </c>
      <c r="Z755" s="18">
        <f ca="1">Z673*DCC!$C138*DCC!Z138</f>
        <v>2.0083038805063061E-40</v>
      </c>
      <c r="AA755" s="18">
        <f ca="1">AA673*DCC!$C138*DCC!AA138</f>
        <v>1.3675181721569774E-40</v>
      </c>
      <c r="AB755" s="18">
        <f ca="1">AB673*DCC!$C138*DCC!AB138</f>
        <v>3.5650192340726096E-40</v>
      </c>
      <c r="AC755" s="18">
        <f ca="1">AC673*DCC!$C138*DCC!AC138</f>
        <v>5.4013550525904903E-40</v>
      </c>
      <c r="AD755" s="18">
        <f ca="1">AD673*DCC!$C138*DCC!AD138</f>
        <v>9.9501062474359474E-39</v>
      </c>
      <c r="AE755" s="18">
        <f ca="1">AE673*DCC!$C138*DCC!AE138</f>
        <v>1.085945319833122E-40</v>
      </c>
      <c r="AF755" s="18">
        <f ca="1">AF673*DCC!$C138*DCC!AF138</f>
        <v>5.6724528727606109E-40</v>
      </c>
    </row>
    <row r="756" spans="4:32" x14ac:dyDescent="0.15">
      <c r="D756" s="18">
        <f t="shared" si="586"/>
        <v>449640</v>
      </c>
      <c r="E756" s="18">
        <f ca="1">E674*DCC!$C139*DCC!E139</f>
        <v>9.9257685307239784E-7</v>
      </c>
      <c r="F756" s="18">
        <f ca="1">F674*DCC!$C139*DCC!F139</f>
        <v>3.119818864771815E-11</v>
      </c>
      <c r="G756" s="18">
        <f ca="1">G674*DCC!$C139*DCC!G139</f>
        <v>3.3282871887774173E-20</v>
      </c>
      <c r="H756" s="18">
        <f ca="1">H674*DCC!$C139*DCC!H139</f>
        <v>7.3314407688960461E-21</v>
      </c>
      <c r="I756" s="18">
        <f ca="1">I674*DCC!$C139*DCC!I139</f>
        <v>5.0660326056055455E-20</v>
      </c>
      <c r="J756" s="18">
        <f ca="1">J674*DCC!$C139*DCC!J139</f>
        <v>2.1358291024330539E-24</v>
      </c>
      <c r="K756" s="18">
        <f ca="1">K674*DCC!$C139*DCC!K139</f>
        <v>3.7199130014389757E-25</v>
      </c>
      <c r="L756" s="18">
        <f ca="1">L674*DCC!$C139*DCC!L139</f>
        <v>3.7444148454163846E-24</v>
      </c>
      <c r="M756" s="18">
        <f ca="1">M674*DCC!$C139*DCC!M139</f>
        <v>6.5083450114467546E-26</v>
      </c>
      <c r="N756" s="18">
        <f ca="1">N674*DCC!$C139*DCC!N139</f>
        <v>1.5153069175683643E-32</v>
      </c>
      <c r="O756" s="18">
        <f ca="1">O674*DCC!$C139*DCC!O139</f>
        <v>2.517583602014435E-33</v>
      </c>
      <c r="P756" s="18">
        <f ca="1">P674*DCC!$C139*DCC!P139</f>
        <v>3.3943745307676343E-32</v>
      </c>
      <c r="Q756" s="18">
        <f ca="1">Q674*DCC!$C139*DCC!Q139</f>
        <v>4.8117032010733104E-33</v>
      </c>
      <c r="R756" s="18">
        <f ca="1">R674*DCC!$C139*DCC!R139</f>
        <v>3.8218293108737344E-32</v>
      </c>
      <c r="S756" s="18">
        <f ca="1">S674*DCC!$C139*DCC!S139</f>
        <v>6.845656835871557E-34</v>
      </c>
      <c r="T756" s="18">
        <f ca="1">T674*DCC!$C139*DCC!T139</f>
        <v>7.1044207348476616E-33</v>
      </c>
      <c r="U756" s="18">
        <f ca="1">U674*DCC!$C139*DCC!U139</f>
        <v>4.2692590690643337E-34</v>
      </c>
      <c r="V756" s="18">
        <f ca="1">V674*DCC!$C139*DCC!V139</f>
        <v>1.1875175547001972E-33</v>
      </c>
      <c r="W756" s="18">
        <f ca="1">W674*DCC!$C139*DCC!W139</f>
        <v>5.0016318803616907E-34</v>
      </c>
      <c r="X756" s="18">
        <f ca="1">X674*DCC!$C139*DCC!X139</f>
        <v>5.0708755476181723E-40</v>
      </c>
      <c r="Y756" s="18">
        <f ca="1">Y674*DCC!$C139*DCC!Y139</f>
        <v>4.1331141642475334E-41</v>
      </c>
      <c r="Z756" s="18">
        <f ca="1">Z674*DCC!$C139*DCC!Z139</f>
        <v>1.3328782178337312E-40</v>
      </c>
      <c r="AA756" s="18">
        <f ca="1">AA674*DCC!$C139*DCC!AA139</f>
        <v>9.1846497174343623E-41</v>
      </c>
      <c r="AB756" s="18">
        <f ca="1">AB674*DCC!$C139*DCC!AB139</f>
        <v>2.4270376663458264E-40</v>
      </c>
      <c r="AC756" s="18">
        <f ca="1">AC674*DCC!$C139*DCC!AC139</f>
        <v>3.8006681195276905E-40</v>
      </c>
      <c r="AD756" s="18">
        <f ca="1">AD674*DCC!$C139*DCC!AD139</f>
        <v>7.1855253352628691E-39</v>
      </c>
      <c r="AE756" s="18">
        <f ca="1">AE674*DCC!$C139*DCC!AE139</f>
        <v>7.8501279542621147E-41</v>
      </c>
      <c r="AF756" s="18">
        <f ca="1">AF674*DCC!$C139*DCC!AF139</f>
        <v>4.1142254226122156E-40</v>
      </c>
    </row>
    <row r="757" spans="4:32" x14ac:dyDescent="0.15">
      <c r="D757" s="18">
        <f t="shared" si="586"/>
        <v>566070</v>
      </c>
      <c r="E757" s="18">
        <f ca="1">E675*DCC!$C140*DCC!E140</f>
        <v>6.6919078544812767E-7</v>
      </c>
      <c r="F757" s="18">
        <f ca="1">F675*DCC!$C140*DCC!F140</f>
        <v>2.0872506272323196E-11</v>
      </c>
      <c r="G757" s="18">
        <f ca="1">G675*DCC!$C140*DCC!G140</f>
        <v>2.203466130714801E-20</v>
      </c>
      <c r="H757" s="18">
        <f ca="1">H675*DCC!$C140*DCC!H140</f>
        <v>4.6146673203463935E-21</v>
      </c>
      <c r="I757" s="18">
        <f ca="1">I675*DCC!$C140*DCC!I140</f>
        <v>3.2609021489645973E-20</v>
      </c>
      <c r="J757" s="18">
        <f ca="1">J675*DCC!$C140*DCC!J140</f>
        <v>1.4424080952256529E-24</v>
      </c>
      <c r="K757" s="18">
        <f ca="1">K675*DCC!$C140*DCC!K140</f>
        <v>2.4439527637028468E-25</v>
      </c>
      <c r="L757" s="18">
        <f ca="1">L675*DCC!$C140*DCC!L140</f>
        <v>2.5720215437923407E-24</v>
      </c>
      <c r="M757" s="18">
        <f ca="1">M675*DCC!$C140*DCC!M140</f>
        <v>4.3554790554852351E-26</v>
      </c>
      <c r="N757" s="18">
        <f ca="1">N675*DCC!$C140*DCC!N140</f>
        <v>1.0304656756308993E-32</v>
      </c>
      <c r="O757" s="18">
        <f ca="1">O675*DCC!$C140*DCC!O140</f>
        <v>1.6831988821846048E-33</v>
      </c>
      <c r="P757" s="18">
        <f ca="1">P675*DCC!$C140*DCC!P140</f>
        <v>2.3472375924522845E-32</v>
      </c>
      <c r="Q757" s="18">
        <f ca="1">Q675*DCC!$C140*DCC!Q140</f>
        <v>3.2787823360272256E-33</v>
      </c>
      <c r="R757" s="18">
        <f ca="1">R675*DCC!$C140*DCC!R140</f>
        <v>2.675079327184501E-32</v>
      </c>
      <c r="S757" s="18">
        <f ca="1">S675*DCC!$C140*DCC!S140</f>
        <v>4.5581541743546665E-34</v>
      </c>
      <c r="T757" s="18">
        <f ca="1">T675*DCC!$C140*DCC!T140</f>
        <v>4.9341648218776299E-33</v>
      </c>
      <c r="U757" s="18">
        <f ca="1">U675*DCC!$C140*DCC!U140</f>
        <v>2.7845173275458497E-34</v>
      </c>
      <c r="V757" s="18">
        <f ca="1">V675*DCC!$C140*DCC!V140</f>
        <v>7.8604335474730636E-34</v>
      </c>
      <c r="W757" s="18">
        <f ca="1">W675*DCC!$C140*DCC!W140</f>
        <v>3.2382774954592401E-34</v>
      </c>
      <c r="X757" s="18">
        <f ca="1">X675*DCC!$C140*DCC!X140</f>
        <v>3.4985374323862839E-40</v>
      </c>
      <c r="Y757" s="18">
        <f ca="1">Y675*DCC!$C140*DCC!Y140</f>
        <v>2.7281921058199273E-41</v>
      </c>
      <c r="Z757" s="18">
        <f ca="1">Z675*DCC!$C140*DCC!Z140</f>
        <v>8.7684507798749874E-41</v>
      </c>
      <c r="AA757" s="18">
        <f ca="1">AA675*DCC!$C140*DCC!AA140</f>
        <v>6.1142157498764462E-41</v>
      </c>
      <c r="AB757" s="18">
        <f ca="1">AB675*DCC!$C140*DCC!AB140</f>
        <v>1.63718144081308E-40</v>
      </c>
      <c r="AC757" s="18">
        <f ca="1">AC675*DCC!$C140*DCC!AC140</f>
        <v>2.6506233514894412E-40</v>
      </c>
      <c r="AD757" s="18">
        <f ca="1">AD675*DCC!$C140*DCC!AD140</f>
        <v>5.1426658000450422E-39</v>
      </c>
      <c r="AE757" s="18">
        <f ca="1">AE675*DCC!$C140*DCC!AE140</f>
        <v>5.6230418040608797E-41</v>
      </c>
      <c r="AF757" s="18">
        <f ca="1">AF675*DCC!$C140*DCC!AF140</f>
        <v>2.9552877280676298E-40</v>
      </c>
    </row>
    <row r="758" spans="4:32" x14ac:dyDescent="0.15">
      <c r="D758" s="18">
        <f t="shared" si="586"/>
        <v>712640</v>
      </c>
      <c r="E758" s="18">
        <f ca="1">E676*DCC!$C141*DCC!E141</f>
        <v>4.5060677706497959E-7</v>
      </c>
      <c r="F758" s="18">
        <f ca="1">F676*DCC!$C141*DCC!F141</f>
        <v>1.3949249381762458E-11</v>
      </c>
      <c r="G758" s="18">
        <f ca="1">G676*DCC!$C141*DCC!G141</f>
        <v>1.4569361759915669E-20</v>
      </c>
      <c r="H758" s="18">
        <f ca="1">H676*DCC!$C141*DCC!H141</f>
        <v>2.899606163454958E-21</v>
      </c>
      <c r="I758" s="18">
        <f ca="1">I676*DCC!$C141*DCC!I141</f>
        <v>2.0946934792349963E-20</v>
      </c>
      <c r="J758" s="18">
        <f ca="1">J676*DCC!$C141*DCC!J141</f>
        <v>9.7177199282119972E-25</v>
      </c>
      <c r="K758" s="18">
        <f ca="1">K676*DCC!$C141*DCC!K141</f>
        <v>1.6010848439572654E-25</v>
      </c>
      <c r="L758" s="18">
        <f ca="1">L676*DCC!$C141*DCC!L141</f>
        <v>1.7614340115425947E-24</v>
      </c>
      <c r="M758" s="18">
        <f ca="1">M676*DCC!$C141*DCC!M141</f>
        <v>2.905227132527717E-26</v>
      </c>
      <c r="N758" s="18">
        <f ca="1">N676*DCC!$C141*DCC!N141</f>
        <v>6.9817814757935383E-33</v>
      </c>
      <c r="O758" s="18">
        <f ca="1">O676*DCC!$C141*DCC!O141</f>
        <v>1.1209233148275141E-33</v>
      </c>
      <c r="P758" s="18">
        <f ca="1">P676*DCC!$C141*DCC!P141</f>
        <v>1.6163306564662966E-32</v>
      </c>
      <c r="Q758" s="18">
        <f ca="1">Q676*DCC!$C141*DCC!Q141</f>
        <v>2.2242653999325767E-33</v>
      </c>
      <c r="R758" s="18">
        <f ca="1">R676*DCC!$C141*DCC!R141</f>
        <v>1.8635940798545203E-32</v>
      </c>
      <c r="S758" s="18">
        <f ca="1">S676*DCC!$C141*DCC!S141</f>
        <v>3.0190710705449183E-34</v>
      </c>
      <c r="T758" s="18">
        <f ca="1">T676*DCC!$C141*DCC!T141</f>
        <v>3.4084516404972603E-33</v>
      </c>
      <c r="U758" s="18">
        <f ca="1">U676*DCC!$C141*DCC!U141</f>
        <v>1.8050696736716211E-34</v>
      </c>
      <c r="V758" s="18">
        <f ca="1">V676*DCC!$C141*DCC!V141</f>
        <v>5.1725694753289022E-34</v>
      </c>
      <c r="W758" s="18">
        <f ca="1">W676*DCC!$C141*DCC!W141</f>
        <v>2.0823166451247065E-34</v>
      </c>
      <c r="X758" s="18">
        <f ca="1">X676*DCC!$C141*DCC!X141</f>
        <v>2.3977341231185243E-40</v>
      </c>
      <c r="Y758" s="18">
        <f ca="1">Y676*DCC!$C141*DCC!Y141</f>
        <v>1.7882867755252842E-41</v>
      </c>
      <c r="Z758" s="18">
        <f ca="1">Z676*DCC!$C141*DCC!Z141</f>
        <v>5.7269703165263049E-41</v>
      </c>
      <c r="AA758" s="18">
        <f ca="1">AA676*DCC!$C141*DCC!AA141</f>
        <v>4.0407756217165208E-41</v>
      </c>
      <c r="AB758" s="18">
        <f ca="1">AB676*DCC!$C141*DCC!AB141</f>
        <v>1.0960739584540632E-40</v>
      </c>
      <c r="AC758" s="18">
        <f ca="1">AC676*DCC!$C141*DCC!AC141</f>
        <v>1.8351032503650028E-40</v>
      </c>
      <c r="AD758" s="18">
        <f ca="1">AD676*DCC!$C141*DCC!AD141</f>
        <v>3.6535111232935937E-39</v>
      </c>
      <c r="AE758" s="18">
        <f ca="1">AE676*DCC!$C141*DCC!AE141</f>
        <v>3.9975954001666806E-41</v>
      </c>
      <c r="AF758" s="18">
        <f ca="1">AF676*DCC!$C141*DCC!AF141</f>
        <v>2.1058916770892988E-40</v>
      </c>
    </row>
    <row r="759" spans="4:32" x14ac:dyDescent="0.15">
      <c r="D759" s="18">
        <f t="shared" si="586"/>
        <v>897160</v>
      </c>
      <c r="E759" s="18">
        <f ca="1">E677*DCC!$C142*DCC!E142</f>
        <v>3.0311261214507887E-7</v>
      </c>
      <c r="F759" s="18">
        <f ca="1">F677*DCC!$C142*DCC!F142</f>
        <v>9.314109236656761E-12</v>
      </c>
      <c r="G759" s="18">
        <f ca="1">G677*DCC!$C142*DCC!G142</f>
        <v>9.6232417774743382E-21</v>
      </c>
      <c r="H759" s="18">
        <f ca="1">H677*DCC!$C142*DCC!H142</f>
        <v>1.8193658888998428E-21</v>
      </c>
      <c r="I759" s="18">
        <f ca="1">I677*DCC!$C142*DCC!I142</f>
        <v>1.3433084666046003E-20</v>
      </c>
      <c r="J759" s="18">
        <f ca="1">J677*DCC!$C142*DCC!J142</f>
        <v>6.5340699173087218E-25</v>
      </c>
      <c r="K759" s="18">
        <f ca="1">K677*DCC!$C142*DCC!K142</f>
        <v>1.0464556800396982E-25</v>
      </c>
      <c r="L759" s="18">
        <f ca="1">L677*DCC!$C142*DCC!L142</f>
        <v>1.2033588982622073E-24</v>
      </c>
      <c r="M759" s="18">
        <f ca="1">M677*DCC!$C142*DCC!M142</f>
        <v>1.9326662067956544E-26</v>
      </c>
      <c r="N759" s="18">
        <f ca="1">N677*DCC!$C142*DCC!N142</f>
        <v>4.7161501027997892E-33</v>
      </c>
      <c r="O759" s="18">
        <f ca="1">O677*DCC!$C142*DCC!O142</f>
        <v>7.4406302566518482E-34</v>
      </c>
      <c r="P759" s="18">
        <f ca="1">P677*DCC!$C142*DCC!P142</f>
        <v>1.1091801665053867E-32</v>
      </c>
      <c r="Q759" s="18">
        <f ca="1">Q677*DCC!$C142*DCC!Q142</f>
        <v>1.5033762306978302E-33</v>
      </c>
      <c r="R759" s="18">
        <f ca="1">R677*DCC!$C142*DCC!R142</f>
        <v>1.2932271600356059E-32</v>
      </c>
      <c r="S759" s="18">
        <f ca="1">S677*DCC!$C142*DCC!S142</f>
        <v>1.990987276906149E-34</v>
      </c>
      <c r="T759" s="18">
        <f ca="1">T677*DCC!$C142*DCC!T142</f>
        <v>2.3440688642312203E-33</v>
      </c>
      <c r="U759" s="18">
        <f ca="1">U677*DCC!$C142*DCC!U142</f>
        <v>1.1642542837123772E-34</v>
      </c>
      <c r="V759" s="18">
        <f ca="1">V677*DCC!$C142*DCC!V142</f>
        <v>3.387397716179746E-34</v>
      </c>
      <c r="W759" s="18">
        <f ca="1">W677*DCC!$C142*DCC!W142</f>
        <v>1.3314414243326998E-34</v>
      </c>
      <c r="X759" s="18">
        <f ca="1">X677*DCC!$C142*DCC!X142</f>
        <v>1.6342826792833448E-40</v>
      </c>
      <c r="Y759" s="18">
        <f ca="1">Y677*DCC!$C142*DCC!Y142</f>
        <v>1.1654331933203963E-41</v>
      </c>
      <c r="Z759" s="18">
        <f ca="1">Z677*DCC!$C142*DCC!Z142</f>
        <v>3.7182503415572873E-41</v>
      </c>
      <c r="AA759" s="18">
        <f ca="1">AA677*DCC!$C142*DCC!AA142</f>
        <v>2.6544915123998205E-41</v>
      </c>
      <c r="AB759" s="18">
        <f ca="1">AB677*DCC!$C142*DCC!AB142</f>
        <v>7.2923654813037132E-41</v>
      </c>
      <c r="AC759" s="18">
        <f ca="1">AC677*DCC!$C142*DCC!AC142</f>
        <v>1.2628194232476165E-40</v>
      </c>
      <c r="AD759" s="18">
        <f ca="1">AD677*DCC!$C142*DCC!AD142</f>
        <v>2.5797003969931812E-39</v>
      </c>
      <c r="AE759" s="18">
        <f ca="1">AE677*DCC!$C142*DCC!AE142</f>
        <v>2.8242800794632165E-41</v>
      </c>
      <c r="AF759" s="18">
        <f ca="1">AF677*DCC!$C142*DCC!AF142</f>
        <v>1.4906773501184657E-40</v>
      </c>
    </row>
    <row r="760" spans="4:32" x14ac:dyDescent="0.15">
      <c r="D760" s="18" t="s">
        <v>125</v>
      </c>
      <c r="E760" s="18">
        <f ca="1">SUM(E680:E759)</f>
        <v>0.25850150351599793</v>
      </c>
      <c r="F760" s="18">
        <f t="shared" ref="F760:AF760" ca="1" si="587">SUM(F680:F759)</f>
        <v>4.6952874804853081E-4</v>
      </c>
      <c r="G760" s="18">
        <f t="shared" ca="1" si="587"/>
        <v>3.9793680264590709E-6</v>
      </c>
      <c r="H760" s="18">
        <f t="shared" ca="1" si="587"/>
        <v>5.4616735466781836E-7</v>
      </c>
      <c r="I760" s="18">
        <f t="shared" ca="1" si="587"/>
        <v>3.5681102973972023E-7</v>
      </c>
      <c r="J760" s="18">
        <f t="shared" ca="1" si="587"/>
        <v>3.7350494143574978E-7</v>
      </c>
      <c r="K760" s="18">
        <f t="shared" ca="1" si="587"/>
        <v>2.095264208178176E-7</v>
      </c>
      <c r="L760" s="18">
        <f t="shared" ca="1" si="587"/>
        <v>3.2416819287552919E-8</v>
      </c>
      <c r="M760" s="18">
        <f t="shared" ca="1" si="587"/>
        <v>7.944240291535724E-23</v>
      </c>
      <c r="N760" s="18">
        <f t="shared" ca="1" si="587"/>
        <v>1.2951299209965673E-29</v>
      </c>
      <c r="O760" s="18">
        <f t="shared" ca="1" si="587"/>
        <v>2.5827685162806237E-30</v>
      </c>
      <c r="P760" s="18">
        <f t="shared" ca="1" si="587"/>
        <v>1.9699271985765577E-29</v>
      </c>
      <c r="Q760" s="18">
        <f t="shared" ca="1" si="587"/>
        <v>3.2388920695142516E-30</v>
      </c>
      <c r="R760" s="18">
        <f t="shared" ca="1" si="587"/>
        <v>1.6495701131835147E-29</v>
      </c>
      <c r="S760" s="18">
        <f t="shared" ca="1" si="587"/>
        <v>5.4250891665519906E-31</v>
      </c>
      <c r="T760" s="18">
        <f t="shared" ca="1" si="587"/>
        <v>3.064911196798518E-30</v>
      </c>
      <c r="U760" s="18">
        <f t="shared" ca="1" si="587"/>
        <v>3.7849123969426398E-31</v>
      </c>
      <c r="V760" s="18">
        <f t="shared" ca="1" si="587"/>
        <v>9.1464163415786921E-31</v>
      </c>
      <c r="W760" s="18">
        <f t="shared" ca="1" si="587"/>
        <v>4.2945460861873014E-31</v>
      </c>
      <c r="X760" s="18">
        <f t="shared" ca="1" si="587"/>
        <v>1.9185192223773136E-37</v>
      </c>
      <c r="Y760" s="18">
        <f t="shared" ca="1" si="587"/>
        <v>2.693562578895585E-38</v>
      </c>
      <c r="Z760" s="18">
        <f t="shared" ca="1" si="587"/>
        <v>8.6922038599680064E-38</v>
      </c>
      <c r="AA760" s="18">
        <f t="shared" ca="1" si="587"/>
        <v>5.0751166087806388E-38</v>
      </c>
      <c r="AB760" s="18">
        <f t="shared" ca="1" si="587"/>
        <v>1.0806516505601598E-37</v>
      </c>
      <c r="AC760" s="18">
        <f t="shared" ca="1" si="587"/>
        <v>1.1556962616020698E-37</v>
      </c>
      <c r="AD760" s="18">
        <f t="shared" ca="1" si="587"/>
        <v>1.5791686336284109E-36</v>
      </c>
      <c r="AE760" s="18">
        <f t="shared" ca="1" si="587"/>
        <v>1.6839504777893618E-38</v>
      </c>
      <c r="AF760" s="18">
        <f t="shared" ca="1" si="587"/>
        <v>8.0544157285285682E-38</v>
      </c>
    </row>
    <row r="761" spans="4:32" x14ac:dyDescent="0.15">
      <c r="D761" s="18"/>
      <c r="F761" t="s">
        <v>462</v>
      </c>
      <c r="G761" s="18">
        <f ca="1">SUM(G760:AF760)</f>
        <v>5.4977945924077311E-6</v>
      </c>
    </row>
    <row r="762" spans="4:32" x14ac:dyDescent="0.15">
      <c r="D762" s="18"/>
    </row>
    <row r="763" spans="4:32" x14ac:dyDescent="0.15">
      <c r="D763" s="18"/>
    </row>
    <row r="764" spans="4:32" x14ac:dyDescent="0.15">
      <c r="D764" s="18"/>
    </row>
    <row r="765" spans="4:32" x14ac:dyDescent="0.15">
      <c r="D765" s="18"/>
    </row>
    <row r="766" spans="4:32" x14ac:dyDescent="0.15">
      <c r="D766" s="18"/>
    </row>
    <row r="767" spans="4:32" x14ac:dyDescent="0.15">
      <c r="D767" s="18"/>
    </row>
    <row r="768" spans="4:32" x14ac:dyDescent="0.15">
      <c r="D768" s="18"/>
    </row>
    <row r="769" spans="4:4" x14ac:dyDescent="0.15">
      <c r="D769" s="18"/>
    </row>
    <row r="770" spans="4:4" x14ac:dyDescent="0.15">
      <c r="D770" s="18"/>
    </row>
    <row r="771" spans="4:4" x14ac:dyDescent="0.15">
      <c r="D771" s="18"/>
    </row>
    <row r="772" spans="4:4" x14ac:dyDescent="0.15">
      <c r="D772" s="18"/>
    </row>
    <row r="773" spans="4:4" x14ac:dyDescent="0.15">
      <c r="D773" s="18"/>
    </row>
    <row r="774" spans="4:4" x14ac:dyDescent="0.15">
      <c r="D774" s="18"/>
    </row>
    <row r="775" spans="4:4" x14ac:dyDescent="0.15">
      <c r="D775" s="18"/>
    </row>
    <row r="776" spans="4:4" x14ac:dyDescent="0.15">
      <c r="D776" s="18"/>
    </row>
    <row r="777" spans="4:4" x14ac:dyDescent="0.15">
      <c r="D777" s="18"/>
    </row>
    <row r="778" spans="4:4" x14ac:dyDescent="0.15">
      <c r="D778" s="18"/>
    </row>
    <row r="779" spans="4:4" x14ac:dyDescent="0.15">
      <c r="D779" s="18"/>
    </row>
    <row r="780" spans="4:4" x14ac:dyDescent="0.15">
      <c r="D780" s="18"/>
    </row>
    <row r="781" spans="4:4" x14ac:dyDescent="0.15">
      <c r="D781" s="18"/>
    </row>
    <row r="782" spans="4:4" x14ac:dyDescent="0.15">
      <c r="D782" s="18"/>
    </row>
    <row r="783" spans="4:4" x14ac:dyDescent="0.15">
      <c r="D783" s="18"/>
    </row>
    <row r="784" spans="4:4" x14ac:dyDescent="0.15">
      <c r="D784" s="18"/>
    </row>
    <row r="785" spans="4:4" x14ac:dyDescent="0.15">
      <c r="D785" s="18"/>
    </row>
    <row r="786" spans="4:4" x14ac:dyDescent="0.15">
      <c r="D786" s="18"/>
    </row>
    <row r="787" spans="4:4" x14ac:dyDescent="0.15">
      <c r="D787" s="18"/>
    </row>
    <row r="788" spans="4:4" x14ac:dyDescent="0.15">
      <c r="D788" s="18"/>
    </row>
    <row r="789" spans="4:4" x14ac:dyDescent="0.15">
      <c r="D789" s="18"/>
    </row>
    <row r="790" spans="4:4" x14ac:dyDescent="0.15">
      <c r="D790" s="18"/>
    </row>
    <row r="791" spans="4:4" x14ac:dyDescent="0.15">
      <c r="D791" s="18"/>
    </row>
    <row r="792" spans="4:4" x14ac:dyDescent="0.15">
      <c r="D792" s="18"/>
    </row>
    <row r="793" spans="4:4" x14ac:dyDescent="0.15">
      <c r="D793" s="18"/>
    </row>
    <row r="794" spans="4:4" x14ac:dyDescent="0.15">
      <c r="D794" s="18"/>
    </row>
    <row r="795" spans="4:4" x14ac:dyDescent="0.15">
      <c r="D795" s="18"/>
    </row>
    <row r="796" spans="4:4" x14ac:dyDescent="0.15">
      <c r="D796" s="18"/>
    </row>
    <row r="797" spans="4:4" x14ac:dyDescent="0.15">
      <c r="D797" s="18"/>
    </row>
    <row r="798" spans="4:4" x14ac:dyDescent="0.15">
      <c r="D798" s="18"/>
    </row>
    <row r="799" spans="4:4" x14ac:dyDescent="0.15">
      <c r="D799" s="18"/>
    </row>
    <row r="800" spans="4:4" x14ac:dyDescent="0.15">
      <c r="D800" s="18"/>
    </row>
    <row r="801" spans="4:4" x14ac:dyDescent="0.15">
      <c r="D801" s="18"/>
    </row>
    <row r="802" spans="4:4" x14ac:dyDescent="0.15">
      <c r="D802" s="18"/>
    </row>
    <row r="803" spans="4:4" x14ac:dyDescent="0.15">
      <c r="D803" s="18"/>
    </row>
    <row r="804" spans="4:4" x14ac:dyDescent="0.15">
      <c r="D804" s="18"/>
    </row>
    <row r="805" spans="4:4" x14ac:dyDescent="0.15">
      <c r="D805" s="18"/>
    </row>
    <row r="806" spans="4:4" x14ac:dyDescent="0.15">
      <c r="D806" s="18"/>
    </row>
    <row r="807" spans="4:4" x14ac:dyDescent="0.15">
      <c r="D807" s="18"/>
    </row>
    <row r="808" spans="4:4" x14ac:dyDescent="0.15">
      <c r="D808" s="18"/>
    </row>
    <row r="809" spans="4:4" x14ac:dyDescent="0.15">
      <c r="D809" s="18"/>
    </row>
    <row r="810" spans="4:4" x14ac:dyDescent="0.15">
      <c r="D810" s="18"/>
    </row>
    <row r="811" spans="4:4" x14ac:dyDescent="0.15">
      <c r="D811" s="18"/>
    </row>
    <row r="812" spans="4:4" x14ac:dyDescent="0.15">
      <c r="D812" s="18"/>
    </row>
    <row r="813" spans="4:4" x14ac:dyDescent="0.15">
      <c r="D813" s="18"/>
    </row>
    <row r="814" spans="4:4" x14ac:dyDescent="0.15">
      <c r="D814" s="18"/>
    </row>
    <row r="815" spans="4:4" x14ac:dyDescent="0.15">
      <c r="D815" s="18"/>
    </row>
    <row r="816" spans="4:4" x14ac:dyDescent="0.15">
      <c r="D816" s="18"/>
    </row>
    <row r="817" spans="4:4" x14ac:dyDescent="0.15">
      <c r="D817" s="18"/>
    </row>
    <row r="818" spans="4:4" x14ac:dyDescent="0.15">
      <c r="D818" s="18"/>
    </row>
    <row r="819" spans="4:4" x14ac:dyDescent="0.15">
      <c r="D819" s="18"/>
    </row>
    <row r="820" spans="4:4" x14ac:dyDescent="0.15">
      <c r="D820" s="18"/>
    </row>
    <row r="821" spans="4:4" x14ac:dyDescent="0.15">
      <c r="D821" s="18"/>
    </row>
    <row r="822" spans="4:4" x14ac:dyDescent="0.15">
      <c r="D822" s="18"/>
    </row>
    <row r="823" spans="4:4" x14ac:dyDescent="0.15">
      <c r="D823" s="18"/>
    </row>
    <row r="824" spans="4:4" x14ac:dyDescent="0.15">
      <c r="D824" s="18"/>
    </row>
    <row r="825" spans="4:4" x14ac:dyDescent="0.15">
      <c r="D825" s="18"/>
    </row>
    <row r="826" spans="4:4" x14ac:dyDescent="0.15">
      <c r="D826" s="18"/>
    </row>
    <row r="827" spans="4:4" x14ac:dyDescent="0.15">
      <c r="D827" s="18"/>
    </row>
    <row r="828" spans="4:4" x14ac:dyDescent="0.15">
      <c r="D828" s="18"/>
    </row>
    <row r="829" spans="4:4" x14ac:dyDescent="0.15">
      <c r="D829" s="18"/>
    </row>
    <row r="830" spans="4:4" x14ac:dyDescent="0.15">
      <c r="D830" s="18"/>
    </row>
    <row r="831" spans="4:4" x14ac:dyDescent="0.15">
      <c r="D831" s="18"/>
    </row>
    <row r="832" spans="4:4" x14ac:dyDescent="0.15">
      <c r="D832" s="18"/>
    </row>
    <row r="833" spans="4:4" x14ac:dyDescent="0.15">
      <c r="D833" s="18"/>
    </row>
    <row r="834" spans="4:4" x14ac:dyDescent="0.15">
      <c r="D834" s="18"/>
    </row>
    <row r="835" spans="4:4" x14ac:dyDescent="0.15">
      <c r="D835" s="18"/>
    </row>
    <row r="836" spans="4:4" x14ac:dyDescent="0.15">
      <c r="D836" s="18"/>
    </row>
    <row r="837" spans="4:4" x14ac:dyDescent="0.15">
      <c r="D837" s="18"/>
    </row>
    <row r="838" spans="4:4" x14ac:dyDescent="0.15">
      <c r="D838" s="18"/>
    </row>
    <row r="839" spans="4:4" x14ac:dyDescent="0.15">
      <c r="D839" s="18"/>
    </row>
    <row r="840" spans="4:4" x14ac:dyDescent="0.15">
      <c r="D840" s="18"/>
    </row>
    <row r="841" spans="4:4" x14ac:dyDescent="0.15">
      <c r="D841" s="18"/>
    </row>
    <row r="842" spans="4:4" x14ac:dyDescent="0.15">
      <c r="D842" s="18"/>
    </row>
    <row r="843" spans="4:4" x14ac:dyDescent="0.15">
      <c r="D843" s="18"/>
    </row>
    <row r="844" spans="4:4" x14ac:dyDescent="0.15">
      <c r="D844" s="18"/>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Z609"/>
  <sheetViews>
    <sheetView topLeftCell="D1" workbookViewId="0">
      <selection activeCell="P30" sqref="P30"/>
    </sheetView>
  </sheetViews>
  <sheetFormatPr defaultRowHeight="13.5" x14ac:dyDescent="0.15"/>
  <cols>
    <col min="1" max="1" width="18.25" customWidth="1"/>
    <col min="2" max="78" width="9.625" customWidth="1"/>
  </cols>
  <sheetData>
    <row r="1" spans="1:78" x14ac:dyDescent="0.15">
      <c r="A1" t="s">
        <v>46</v>
      </c>
      <c r="B1" s="73">
        <f ca="1">Data!B11</f>
        <v>1033.2274527998859</v>
      </c>
      <c r="E1" t="s">
        <v>407</v>
      </c>
      <c r="F1" t="s">
        <v>408</v>
      </c>
      <c r="G1" t="s">
        <v>409</v>
      </c>
      <c r="H1" t="s">
        <v>553</v>
      </c>
      <c r="I1" t="s">
        <v>555</v>
      </c>
      <c r="J1" t="s">
        <v>554</v>
      </c>
      <c r="K1" t="s">
        <v>556</v>
      </c>
      <c r="L1" t="s">
        <v>557</v>
      </c>
      <c r="M1" t="s">
        <v>558</v>
      </c>
      <c r="N1" t="s">
        <v>410</v>
      </c>
      <c r="O1" t="s">
        <v>411</v>
      </c>
      <c r="P1" t="s">
        <v>412</v>
      </c>
      <c r="S1" s="26">
        <f>COLUMN()</f>
        <v>19</v>
      </c>
      <c r="T1" s="26">
        <f>COLUMN()</f>
        <v>20</v>
      </c>
      <c r="U1" s="26">
        <f>COLUMN()</f>
        <v>21</v>
      </c>
      <c r="V1" s="26">
        <f>COLUMN()</f>
        <v>22</v>
      </c>
      <c r="W1" s="26">
        <f>COLUMN()</f>
        <v>23</v>
      </c>
      <c r="X1" s="26">
        <f>COLUMN()</f>
        <v>24</v>
      </c>
      <c r="Y1" s="26">
        <f>COLUMN()</f>
        <v>25</v>
      </c>
      <c r="Z1" s="26">
        <f>COLUMN()</f>
        <v>26</v>
      </c>
      <c r="AA1" s="26">
        <f>COLUMN()</f>
        <v>27</v>
      </c>
      <c r="AB1" s="26">
        <f>COLUMN()</f>
        <v>28</v>
      </c>
      <c r="AC1" s="26">
        <f>COLUMN()</f>
        <v>29</v>
      </c>
      <c r="AD1" s="26">
        <f>COLUMN()</f>
        <v>30</v>
      </c>
      <c r="AE1" s="26">
        <f>COLUMN()</f>
        <v>31</v>
      </c>
      <c r="AF1" s="26">
        <f>COLUMN()</f>
        <v>32</v>
      </c>
      <c r="AG1" s="26">
        <f>COLUMN()</f>
        <v>33</v>
      </c>
      <c r="AH1" s="26">
        <f>COLUMN()</f>
        <v>34</v>
      </c>
      <c r="AI1" s="26">
        <f>COLUMN()</f>
        <v>35</v>
      </c>
      <c r="AJ1" s="26">
        <f>COLUMN()</f>
        <v>36</v>
      </c>
      <c r="AK1" s="26">
        <f>COLUMN()</f>
        <v>37</v>
      </c>
      <c r="AL1" s="26">
        <f>COLUMN()</f>
        <v>38</v>
      </c>
      <c r="AM1" s="26">
        <f>COLUMN()</f>
        <v>39</v>
      </c>
      <c r="AN1" s="26">
        <f>COLUMN()</f>
        <v>40</v>
      </c>
      <c r="AO1" s="26">
        <f>COLUMN()</f>
        <v>41</v>
      </c>
      <c r="AP1" s="26">
        <f>COLUMN()</f>
        <v>42</v>
      </c>
      <c r="AQ1" s="26">
        <f>COLUMN()</f>
        <v>43</v>
      </c>
      <c r="AR1" s="26">
        <f>COLUMN()</f>
        <v>44</v>
      </c>
      <c r="AS1" s="26">
        <f>COLUMN()</f>
        <v>45</v>
      </c>
      <c r="AT1" s="26">
        <f>COLUMN()</f>
        <v>46</v>
      </c>
      <c r="AU1" s="26">
        <f>COLUMN()</f>
        <v>47</v>
      </c>
      <c r="AV1" s="26">
        <f>COLUMN()</f>
        <v>48</v>
      </c>
      <c r="AW1" s="26">
        <f>COLUMN()</f>
        <v>49</v>
      </c>
      <c r="AX1" s="26">
        <f>COLUMN()</f>
        <v>50</v>
      </c>
      <c r="AY1" s="26">
        <f>COLUMN()</f>
        <v>51</v>
      </c>
      <c r="AZ1" s="26">
        <f>COLUMN()</f>
        <v>52</v>
      </c>
      <c r="BA1" s="26">
        <f>COLUMN()</f>
        <v>53</v>
      </c>
      <c r="BB1" s="26">
        <f>COLUMN()</f>
        <v>54</v>
      </c>
      <c r="BC1" s="26">
        <f>COLUMN()</f>
        <v>55</v>
      </c>
      <c r="BD1" s="26">
        <f>COLUMN()</f>
        <v>56</v>
      </c>
      <c r="BE1" s="26">
        <f>COLUMN()</f>
        <v>57</v>
      </c>
      <c r="BF1" s="26">
        <f>COLUMN()</f>
        <v>58</v>
      </c>
      <c r="BG1" s="26">
        <f>COLUMN()</f>
        <v>59</v>
      </c>
      <c r="BH1" s="26">
        <f>COLUMN()</f>
        <v>60</v>
      </c>
      <c r="BI1" s="26">
        <f>COLUMN()</f>
        <v>61</v>
      </c>
      <c r="BJ1" s="26">
        <f>COLUMN()</f>
        <v>62</v>
      </c>
      <c r="BK1" s="26">
        <f>COLUMN()</f>
        <v>63</v>
      </c>
      <c r="BL1" s="26">
        <f>COLUMN()</f>
        <v>64</v>
      </c>
      <c r="BM1" s="26">
        <f>COLUMN()</f>
        <v>65</v>
      </c>
      <c r="BN1" s="26">
        <f>COLUMN()</f>
        <v>66</v>
      </c>
      <c r="BO1" s="26">
        <f>COLUMN()</f>
        <v>67</v>
      </c>
      <c r="BP1" s="26">
        <f>COLUMN()</f>
        <v>68</v>
      </c>
      <c r="BQ1" s="26">
        <f>COLUMN()</f>
        <v>69</v>
      </c>
      <c r="BR1" s="26">
        <f>COLUMN()</f>
        <v>70</v>
      </c>
      <c r="BS1" s="26">
        <f>COLUMN()</f>
        <v>71</v>
      </c>
      <c r="BT1" s="26">
        <f>COLUMN()</f>
        <v>72</v>
      </c>
      <c r="BU1" s="26">
        <f>COLUMN()</f>
        <v>73</v>
      </c>
      <c r="BV1" s="26">
        <f>COLUMN()</f>
        <v>74</v>
      </c>
      <c r="BW1" s="26">
        <f>COLUMN()</f>
        <v>75</v>
      </c>
      <c r="BX1" s="26">
        <f>COLUMN()</f>
        <v>76</v>
      </c>
      <c r="BY1" s="26">
        <f>COLUMN()</f>
        <v>77</v>
      </c>
      <c r="BZ1" s="26">
        <f>COLUMN()</f>
        <v>78</v>
      </c>
    </row>
    <row r="2" spans="1:78" x14ac:dyDescent="0.15">
      <c r="A2" s="26" t="s">
        <v>56</v>
      </c>
      <c r="B2" s="73">
        <f ca="1">Data!B12</f>
        <v>10</v>
      </c>
      <c r="E2" t="s">
        <v>413</v>
      </c>
      <c r="F2">
        <f>$S$1</f>
        <v>19</v>
      </c>
      <c r="G2" s="71">
        <f>F2+$E$10</f>
        <v>27</v>
      </c>
      <c r="H2" s="71"/>
      <c r="I2" s="71"/>
      <c r="J2" s="71"/>
      <c r="K2" s="71"/>
      <c r="L2" s="71"/>
      <c r="M2" s="71"/>
      <c r="N2" s="71">
        <f>G2+$E$10</f>
        <v>35</v>
      </c>
      <c r="O2" s="71">
        <f>N2+$E$10</f>
        <v>43</v>
      </c>
      <c r="P2" s="71">
        <f>O2+$E$10</f>
        <v>51</v>
      </c>
      <c r="S2" t="s">
        <v>375</v>
      </c>
      <c r="AB2" t="s">
        <v>376</v>
      </c>
      <c r="AJ2" t="s">
        <v>377</v>
      </c>
      <c r="AR2" t="s">
        <v>378</v>
      </c>
      <c r="AZ2" t="s">
        <v>379</v>
      </c>
      <c r="BH2" t="s">
        <v>380</v>
      </c>
      <c r="BN2" t="s">
        <v>381</v>
      </c>
      <c r="BT2" t="s">
        <v>382</v>
      </c>
      <c r="BZ2" t="s">
        <v>384</v>
      </c>
    </row>
    <row r="3" spans="1:78" x14ac:dyDescent="0.15">
      <c r="A3" s="26" t="s">
        <v>192</v>
      </c>
      <c r="B3" s="73">
        <f ca="1">Data!B9</f>
        <v>573.22066525976641</v>
      </c>
      <c r="C3" s="18"/>
      <c r="E3" s="71">
        <v>1</v>
      </c>
      <c r="F3">
        <f t="shared" ref="F3:G10" ca="1" si="0">INDIRECT(ADDRESS($R$33,F$2+$E3))</f>
        <v>0.90238099999999999</v>
      </c>
      <c r="G3">
        <f t="shared" ca="1" si="0"/>
        <v>1.0241</v>
      </c>
      <c r="H3" s="85">
        <v>1.47603</v>
      </c>
      <c r="I3" s="85">
        <v>1.9334800000000001</v>
      </c>
      <c r="J3" s="85">
        <v>1.34422</v>
      </c>
      <c r="K3" s="85">
        <v>1.6537500000000001</v>
      </c>
      <c r="L3" s="85">
        <v>0.927149</v>
      </c>
      <c r="M3" s="85">
        <v>1.0117400000000001</v>
      </c>
      <c r="N3">
        <f t="shared" ref="N3:P10" ca="1" si="1">INDIRECT(ADDRESS($R$33,N$2+$E3))</f>
        <v>6.0245600000000001</v>
      </c>
      <c r="O3">
        <f t="shared" ca="1" si="1"/>
        <v>5.35276</v>
      </c>
      <c r="P3">
        <f t="shared" ca="1" si="1"/>
        <v>0.81786400000000004</v>
      </c>
      <c r="S3" t="s">
        <v>292</v>
      </c>
      <c r="T3" t="s">
        <v>272</v>
      </c>
      <c r="U3" t="s">
        <v>273</v>
      </c>
      <c r="V3" t="s">
        <v>274</v>
      </c>
      <c r="W3" t="s">
        <v>275</v>
      </c>
      <c r="X3" t="s">
        <v>276</v>
      </c>
      <c r="Y3" t="s">
        <v>277</v>
      </c>
      <c r="Z3" t="s">
        <v>278</v>
      </c>
      <c r="AA3" t="s">
        <v>279</v>
      </c>
      <c r="AB3" t="s">
        <v>272</v>
      </c>
      <c r="AC3" t="s">
        <v>273</v>
      </c>
      <c r="AD3" t="s">
        <v>274</v>
      </c>
      <c r="AE3" t="s">
        <v>275</v>
      </c>
      <c r="AF3" t="s">
        <v>276</v>
      </c>
      <c r="AG3" t="s">
        <v>277</v>
      </c>
      <c r="AH3" t="s">
        <v>278</v>
      </c>
      <c r="AI3" t="s">
        <v>279</v>
      </c>
      <c r="AJ3" t="s">
        <v>272</v>
      </c>
      <c r="AK3" t="s">
        <v>273</v>
      </c>
      <c r="AL3" t="s">
        <v>274</v>
      </c>
      <c r="AM3" t="s">
        <v>275</v>
      </c>
      <c r="AN3" t="s">
        <v>276</v>
      </c>
      <c r="AO3" t="s">
        <v>277</v>
      </c>
      <c r="AP3" t="s">
        <v>278</v>
      </c>
      <c r="AQ3" t="s">
        <v>279</v>
      </c>
      <c r="AR3" t="s">
        <v>272</v>
      </c>
      <c r="AS3" t="s">
        <v>273</v>
      </c>
      <c r="AT3" t="s">
        <v>274</v>
      </c>
      <c r="AU3" t="s">
        <v>275</v>
      </c>
      <c r="AV3" t="s">
        <v>276</v>
      </c>
      <c r="AW3" t="s">
        <v>277</v>
      </c>
      <c r="AX3" t="s">
        <v>278</v>
      </c>
      <c r="AY3" t="s">
        <v>279</v>
      </c>
      <c r="AZ3" t="s">
        <v>272</v>
      </c>
      <c r="BA3" t="s">
        <v>273</v>
      </c>
      <c r="BB3" t="s">
        <v>274</v>
      </c>
      <c r="BC3" t="s">
        <v>275</v>
      </c>
      <c r="BD3" t="s">
        <v>276</v>
      </c>
      <c r="BE3" t="s">
        <v>277</v>
      </c>
      <c r="BF3" t="s">
        <v>278</v>
      </c>
      <c r="BG3" t="s">
        <v>279</v>
      </c>
      <c r="BH3" t="s">
        <v>272</v>
      </c>
      <c r="BI3" t="s">
        <v>273</v>
      </c>
      <c r="BJ3" t="s">
        <v>274</v>
      </c>
      <c r="BK3" t="s">
        <v>275</v>
      </c>
      <c r="BL3" t="s">
        <v>276</v>
      </c>
      <c r="BM3" t="s">
        <v>277</v>
      </c>
      <c r="BN3" t="s">
        <v>272</v>
      </c>
      <c r="BO3" t="s">
        <v>273</v>
      </c>
      <c r="BP3" t="s">
        <v>274</v>
      </c>
      <c r="BQ3" t="s">
        <v>275</v>
      </c>
      <c r="BR3" t="s">
        <v>276</v>
      </c>
      <c r="BS3" t="s">
        <v>277</v>
      </c>
      <c r="BT3" t="s">
        <v>272</v>
      </c>
      <c r="BU3" t="s">
        <v>273</v>
      </c>
      <c r="BV3" t="s">
        <v>274</v>
      </c>
      <c r="BW3" t="s">
        <v>275</v>
      </c>
      <c r="BX3" t="s">
        <v>276</v>
      </c>
      <c r="BY3" t="s">
        <v>277</v>
      </c>
      <c r="BZ3" t="s">
        <v>383</v>
      </c>
    </row>
    <row r="4" spans="1:78" s="26" customFormat="1" x14ac:dyDescent="0.15">
      <c r="E4" s="71">
        <v>2</v>
      </c>
      <c r="F4">
        <f t="shared" ca="1" si="0"/>
        <v>0.85860700000000001</v>
      </c>
      <c r="G4">
        <f t="shared" ca="1" si="0"/>
        <v>4.7048300000000001E-2</v>
      </c>
      <c r="H4" s="85">
        <v>-0.18615899999999999</v>
      </c>
      <c r="I4" s="85">
        <v>-0.63089399999999995</v>
      </c>
      <c r="J4" s="85">
        <v>-1.7130099999999999</v>
      </c>
      <c r="K4" s="85">
        <v>-2.1224699999999999</v>
      </c>
      <c r="L4" s="85">
        <v>-2.9819</v>
      </c>
      <c r="M4" s="85">
        <v>-2.9898500000000001</v>
      </c>
      <c r="N4">
        <f t="shared" ca="1" si="1"/>
        <v>-0.12801299999999999</v>
      </c>
      <c r="O4">
        <f t="shared" ca="1" si="1"/>
        <v>0.76171199999999994</v>
      </c>
      <c r="P4">
        <f t="shared" ca="1" si="1"/>
        <v>-2.0153099999999999</v>
      </c>
      <c r="S4">
        <v>0</v>
      </c>
      <c r="T4" s="18">
        <f>T5</f>
        <v>0.67000599999999999</v>
      </c>
      <c r="U4" s="18">
        <f t="shared" ref="U4:BG4" si="2">U5</f>
        <v>1.1272599999999999</v>
      </c>
      <c r="V4" s="18">
        <f t="shared" si="2"/>
        <v>0.29982399999999998</v>
      </c>
      <c r="W4" s="18">
        <f t="shared" si="2"/>
        <v>1.1049800000000001</v>
      </c>
      <c r="X4" s="18">
        <f t="shared" si="2"/>
        <v>1.2786199999999999E-4</v>
      </c>
      <c r="Y4" s="18">
        <f t="shared" si="2"/>
        <v>1.7305900000000001</v>
      </c>
      <c r="Z4" s="18">
        <f t="shared" si="2"/>
        <v>1.4209099999999999</v>
      </c>
      <c r="AA4" s="18">
        <f t="shared" si="2"/>
        <v>1.22187</v>
      </c>
      <c r="AB4" s="18">
        <f t="shared" si="2"/>
        <v>0.71972599999999998</v>
      </c>
      <c r="AC4" s="18">
        <f t="shared" si="2"/>
        <v>5.0036299999999999E-2</v>
      </c>
      <c r="AD4" s="18">
        <f t="shared" si="2"/>
        <v>3.4482699999999998E-2</v>
      </c>
      <c r="AE4" s="18">
        <f t="shared" si="2"/>
        <v>2.6711999999999998</v>
      </c>
      <c r="AF4" s="18">
        <f t="shared" si="2"/>
        <v>2.91388E-6</v>
      </c>
      <c r="AG4" s="18">
        <f t="shared" si="2"/>
        <v>-1.88094E-3</v>
      </c>
      <c r="AH4" s="18">
        <f t="shared" si="2"/>
        <v>1.2132000000000001</v>
      </c>
      <c r="AI4" s="18">
        <f t="shared" si="2"/>
        <v>4.0882800000000001</v>
      </c>
      <c r="AJ4" s="18">
        <f t="shared" si="2"/>
        <v>4.2738199999999997</v>
      </c>
      <c r="AK4" s="18">
        <f t="shared" si="2"/>
        <v>-9.76683E-2</v>
      </c>
      <c r="AL4" s="18">
        <f t="shared" si="2"/>
        <v>3.2058499999999999</v>
      </c>
      <c r="AM4" s="18">
        <f t="shared" si="2"/>
        <v>0.88463199999999997</v>
      </c>
      <c r="AN4" s="18">
        <f t="shared" si="2"/>
        <v>1.0023199999999999E-5</v>
      </c>
      <c r="AO4" s="18">
        <f t="shared" si="2"/>
        <v>2.1260300000000001</v>
      </c>
      <c r="AP4" s="18">
        <f t="shared" si="2"/>
        <v>1</v>
      </c>
      <c r="AQ4" s="18">
        <f t="shared" si="2"/>
        <v>10</v>
      </c>
      <c r="AR4" s="18">
        <f t="shared" si="2"/>
        <v>2.5257800000000001</v>
      </c>
      <c r="AS4" s="18">
        <f t="shared" si="2"/>
        <v>0.76038799999999995</v>
      </c>
      <c r="AT4" s="18">
        <f t="shared" si="2"/>
        <v>1.4523699999999999</v>
      </c>
      <c r="AU4" s="18">
        <f t="shared" si="2"/>
        <v>1.19171</v>
      </c>
      <c r="AV4" s="18">
        <f t="shared" si="2"/>
        <v>1.25417E-3</v>
      </c>
      <c r="AW4" s="18">
        <f t="shared" si="2"/>
        <v>1.5900099999999999</v>
      </c>
      <c r="AX4" s="18">
        <f t="shared" si="2"/>
        <v>1</v>
      </c>
      <c r="AY4" s="18">
        <f t="shared" si="2"/>
        <v>10</v>
      </c>
      <c r="AZ4" s="18">
        <f t="shared" si="2"/>
        <v>0.302954</v>
      </c>
      <c r="BA4" s="18">
        <f t="shared" si="2"/>
        <v>-1.92469</v>
      </c>
      <c r="BB4" s="18">
        <f t="shared" si="2"/>
        <v>3.5787</v>
      </c>
      <c r="BC4" s="18">
        <f t="shared" si="2"/>
        <v>0.74073599999999995</v>
      </c>
      <c r="BD4" s="18">
        <f t="shared" si="2"/>
        <v>3.7689199999999998E-3</v>
      </c>
      <c r="BE4" s="18">
        <f t="shared" si="2"/>
        <v>1.1200399999999999</v>
      </c>
      <c r="BF4" s="18">
        <f t="shared" si="2"/>
        <v>5.6901200000000003</v>
      </c>
      <c r="BG4" s="18">
        <f t="shared" si="2"/>
        <v>2.9995099999999999</v>
      </c>
      <c r="BH4" s="18">
        <f t="shared" ref="BH4:BZ4" si="3">BH5</f>
        <v>-4.2315499999999999E-2</v>
      </c>
      <c r="BI4" s="18">
        <f t="shared" si="3"/>
        <v>-1.9170099999999999E-2</v>
      </c>
      <c r="BJ4" s="18">
        <f t="shared" si="3"/>
        <v>0.44358799999999998</v>
      </c>
      <c r="BK4" s="18">
        <f t="shared" si="3"/>
        <v>-0.128437</v>
      </c>
      <c r="BL4" s="18">
        <f t="shared" si="3"/>
        <v>-1.4909E-2</v>
      </c>
      <c r="BM4" s="18">
        <f t="shared" si="3"/>
        <v>0.44183099999999997</v>
      </c>
      <c r="BN4" s="18">
        <f t="shared" si="3"/>
        <v>-0.124232</v>
      </c>
      <c r="BO4" s="18">
        <f t="shared" si="3"/>
        <v>-2.0687899999999999E-2</v>
      </c>
      <c r="BP4" s="18">
        <f t="shared" si="3"/>
        <v>0.44743899999999998</v>
      </c>
      <c r="BQ4" s="18">
        <f t="shared" si="3"/>
        <v>-0.21771299999999999</v>
      </c>
      <c r="BR4" s="18">
        <f t="shared" si="3"/>
        <v>-1.34968E-2</v>
      </c>
      <c r="BS4" s="18">
        <f t="shared" si="3"/>
        <v>0.24746499999999999</v>
      </c>
      <c r="BT4" s="18">
        <f t="shared" si="3"/>
        <v>-0.331756</v>
      </c>
      <c r="BU4" s="18">
        <f t="shared" si="3"/>
        <v>-1.40865E-2</v>
      </c>
      <c r="BV4" s="18">
        <f t="shared" si="3"/>
        <v>0.32719900000000002</v>
      </c>
      <c r="BW4" s="18">
        <f t="shared" si="3"/>
        <v>-0.87090900000000004</v>
      </c>
      <c r="BX4" s="18">
        <f t="shared" si="3"/>
        <v>0</v>
      </c>
      <c r="BY4" s="18">
        <f t="shared" si="3"/>
        <v>0.88902999999999999</v>
      </c>
      <c r="BZ4" s="18">
        <f t="shared" si="3"/>
        <v>0.131688</v>
      </c>
    </row>
    <row r="5" spans="1:78" s="26" customFormat="1" x14ac:dyDescent="0.15">
      <c r="A5"/>
      <c r="B5"/>
      <c r="C5"/>
      <c r="E5" s="72">
        <v>3</v>
      </c>
      <c r="F5">
        <f t="shared" ca="1" si="0"/>
        <v>0.21837400000000001</v>
      </c>
      <c r="G5">
        <f t="shared" ca="1" si="0"/>
        <v>0.16638800000000001</v>
      </c>
      <c r="H5" s="85">
        <v>0.120936</v>
      </c>
      <c r="I5" s="85">
        <v>0.33920600000000001</v>
      </c>
      <c r="J5" s="85">
        <v>0.44044699999999998</v>
      </c>
      <c r="K5" s="85">
        <v>0.73897000000000002</v>
      </c>
      <c r="L5" s="85">
        <v>0.14208899999999999</v>
      </c>
      <c r="M5" s="85">
        <v>0.28905900000000001</v>
      </c>
      <c r="N5">
        <f t="shared" ca="1" si="1"/>
        <v>2.6135799999999998</v>
      </c>
      <c r="O5">
        <f t="shared" ca="1" si="1"/>
        <v>2.0777299999999999</v>
      </c>
      <c r="P5">
        <f t="shared" ca="1" si="1"/>
        <v>1.27278</v>
      </c>
      <c r="S5" s="63">
        <v>0.152</v>
      </c>
      <c r="T5" s="63">
        <v>0.67000599999999999</v>
      </c>
      <c r="U5" s="63">
        <v>1.1272599999999999</v>
      </c>
      <c r="V5" s="63">
        <v>0.29982399999999998</v>
      </c>
      <c r="W5" s="63">
        <v>1.1049800000000001</v>
      </c>
      <c r="X5" s="63">
        <v>1.2786199999999999E-4</v>
      </c>
      <c r="Y5" s="63">
        <v>1.7305900000000001</v>
      </c>
      <c r="Z5" s="65">
        <v>1.4209099999999999</v>
      </c>
      <c r="AA5" s="65">
        <v>1.22187</v>
      </c>
      <c r="AB5" s="65">
        <v>0.71972599999999998</v>
      </c>
      <c r="AC5" s="65">
        <v>5.0036299999999999E-2</v>
      </c>
      <c r="AD5" s="65">
        <v>3.4482699999999998E-2</v>
      </c>
      <c r="AE5" s="65">
        <v>2.6711999999999998</v>
      </c>
      <c r="AF5" s="65">
        <v>2.91388E-6</v>
      </c>
      <c r="AG5" s="65">
        <v>-1.88094E-3</v>
      </c>
      <c r="AH5" s="65">
        <v>1.2132000000000001</v>
      </c>
      <c r="AI5" s="65">
        <v>4.0882800000000001</v>
      </c>
      <c r="AJ5" s="65">
        <v>4.2738199999999997</v>
      </c>
      <c r="AK5" s="65">
        <v>-9.76683E-2</v>
      </c>
      <c r="AL5" s="65">
        <v>3.2058499999999999</v>
      </c>
      <c r="AM5" s="65">
        <v>0.88463199999999997</v>
      </c>
      <c r="AN5" s="65">
        <v>1.0023199999999999E-5</v>
      </c>
      <c r="AO5" s="65">
        <v>2.1260300000000001</v>
      </c>
      <c r="AP5" s="65">
        <v>1</v>
      </c>
      <c r="AQ5" s="65">
        <v>10</v>
      </c>
      <c r="AR5" s="65">
        <v>2.5257800000000001</v>
      </c>
      <c r="AS5" s="65">
        <v>0.76038799999999995</v>
      </c>
      <c r="AT5" s="65">
        <v>1.4523699999999999</v>
      </c>
      <c r="AU5" s="65">
        <v>1.19171</v>
      </c>
      <c r="AV5" s="65">
        <v>1.25417E-3</v>
      </c>
      <c r="AW5" s="65">
        <v>1.5900099999999999</v>
      </c>
      <c r="AX5" s="65">
        <v>1</v>
      </c>
      <c r="AY5" s="65">
        <v>10</v>
      </c>
      <c r="AZ5" s="65">
        <v>0.302954</v>
      </c>
      <c r="BA5" s="65">
        <v>-1.92469</v>
      </c>
      <c r="BB5" s="65">
        <v>3.5787</v>
      </c>
      <c r="BC5" s="65">
        <v>0.74073599999999995</v>
      </c>
      <c r="BD5" s="65">
        <v>3.7689199999999998E-3</v>
      </c>
      <c r="BE5" s="65">
        <v>1.1200399999999999</v>
      </c>
      <c r="BF5" s="65">
        <v>5.6901200000000003</v>
      </c>
      <c r="BG5" s="65">
        <v>2.9995099999999999</v>
      </c>
      <c r="BH5" s="65">
        <v>-4.2315499999999999E-2</v>
      </c>
      <c r="BI5" s="65">
        <v>-1.9170099999999999E-2</v>
      </c>
      <c r="BJ5" s="65">
        <v>0.44358799999999998</v>
      </c>
      <c r="BK5" s="65">
        <v>-0.128437</v>
      </c>
      <c r="BL5" s="65">
        <v>-1.4909E-2</v>
      </c>
      <c r="BM5" s="65">
        <v>0.44183099999999997</v>
      </c>
      <c r="BN5" s="65">
        <v>-0.124232</v>
      </c>
      <c r="BO5" s="65">
        <v>-2.0687899999999999E-2</v>
      </c>
      <c r="BP5" s="65">
        <v>0.44743899999999998</v>
      </c>
      <c r="BQ5" s="65">
        <v>-0.21771299999999999</v>
      </c>
      <c r="BR5" s="65">
        <v>-1.34968E-2</v>
      </c>
      <c r="BS5" s="65">
        <v>0.24746499999999999</v>
      </c>
      <c r="BT5" s="65">
        <v>-0.331756</v>
      </c>
      <c r="BU5" s="65">
        <v>-1.40865E-2</v>
      </c>
      <c r="BV5" s="65">
        <v>0.32719900000000002</v>
      </c>
      <c r="BW5" s="65">
        <v>-0.87090900000000004</v>
      </c>
      <c r="BX5" s="65">
        <v>0</v>
      </c>
      <c r="BY5" s="65">
        <v>0.88902999999999999</v>
      </c>
      <c r="BZ5" s="65">
        <v>0.131688</v>
      </c>
    </row>
    <row r="6" spans="1:78" ht="15" customHeight="1" x14ac:dyDescent="0.15">
      <c r="A6" s="26" t="s">
        <v>299</v>
      </c>
      <c r="B6">
        <f>Data!$B$8</f>
        <v>370</v>
      </c>
      <c r="C6">
        <f>Data!$B$7</f>
        <v>798.99633343229857</v>
      </c>
      <c r="E6" s="72">
        <v>4</v>
      </c>
      <c r="F6">
        <f t="shared" ca="1" si="0"/>
        <v>0.831345</v>
      </c>
      <c r="G6">
        <f t="shared" ca="1" si="0"/>
        <v>2.2023899999999998</v>
      </c>
      <c r="H6" s="85">
        <v>3.2605300000000002</v>
      </c>
      <c r="I6" s="85">
        <v>3.0333700000000001</v>
      </c>
      <c r="J6" s="85">
        <v>2.7412899999999998</v>
      </c>
      <c r="K6" s="85">
        <v>2.5205000000000002</v>
      </c>
      <c r="L6" s="85">
        <v>4.0356199999999998</v>
      </c>
      <c r="M6" s="85">
        <v>2.9949400000000002</v>
      </c>
      <c r="N6">
        <f t="shared" ca="1" si="1"/>
        <v>0.83379800000000004</v>
      </c>
      <c r="O6">
        <f t="shared" ca="1" si="1"/>
        <v>1.2267999999999999</v>
      </c>
      <c r="P6">
        <f t="shared" ca="1" si="1"/>
        <v>1.1179399999999999</v>
      </c>
      <c r="S6" s="63">
        <v>0.46300000000000002</v>
      </c>
      <c r="T6" s="63">
        <v>0.72372400000000003</v>
      </c>
      <c r="U6" s="63">
        <v>1.1209499999999999</v>
      </c>
      <c r="V6" s="63">
        <v>0.32083</v>
      </c>
      <c r="W6" s="63">
        <v>1.07426</v>
      </c>
      <c r="X6" s="63">
        <v>2.1328100000000001E-4</v>
      </c>
      <c r="Y6" s="63">
        <v>1.6608400000000001</v>
      </c>
      <c r="Z6" s="63">
        <v>1.4193</v>
      </c>
      <c r="AA6" s="63">
        <v>1.25393</v>
      </c>
      <c r="AB6" s="63">
        <v>0.73234500000000002</v>
      </c>
      <c r="AC6" s="63">
        <v>4.18474E-2</v>
      </c>
      <c r="AD6" s="63">
        <v>3.5747800000000003E-2</v>
      </c>
      <c r="AE6" s="63">
        <v>2.6502599999999998</v>
      </c>
      <c r="AF6" s="63">
        <v>9.65674E-5</v>
      </c>
      <c r="AG6" s="63">
        <v>4.9467499999999998E-3</v>
      </c>
      <c r="AH6" s="63">
        <v>1.2267399999999999</v>
      </c>
      <c r="AI6" s="63">
        <v>4.1248800000000001</v>
      </c>
      <c r="AJ6" s="63">
        <v>4.0644600000000004</v>
      </c>
      <c r="AK6" s="63">
        <v>-0.109491</v>
      </c>
      <c r="AL6" s="63">
        <v>3.0068600000000001</v>
      </c>
      <c r="AM6" s="63">
        <v>0.88458700000000001</v>
      </c>
      <c r="AN6" s="63">
        <v>8.6838499999999999E-6</v>
      </c>
      <c r="AO6" s="63">
        <v>2.1166499999999999</v>
      </c>
      <c r="AP6" s="63">
        <v>1</v>
      </c>
      <c r="AQ6" s="63">
        <v>10</v>
      </c>
      <c r="AR6" s="63">
        <v>2.5362900000000002</v>
      </c>
      <c r="AS6" s="63">
        <v>0.73895299999999997</v>
      </c>
      <c r="AT6" s="63">
        <v>1.48881</v>
      </c>
      <c r="AU6" s="63">
        <v>1.1862299999999999</v>
      </c>
      <c r="AV6" s="63">
        <v>1.2276800000000001E-3</v>
      </c>
      <c r="AW6" s="63">
        <v>1.5718700000000001</v>
      </c>
      <c r="AX6" s="63">
        <v>1</v>
      </c>
      <c r="AY6" s="63">
        <v>10</v>
      </c>
      <c r="AZ6" s="63">
        <v>0.30656</v>
      </c>
      <c r="BA6" s="63">
        <v>-1.95183</v>
      </c>
      <c r="BB6" s="63">
        <v>3.4650799999999999</v>
      </c>
      <c r="BC6" s="63">
        <v>0.77636700000000003</v>
      </c>
      <c r="BD6" s="63">
        <v>4.5324600000000003E-3</v>
      </c>
      <c r="BE6" s="63">
        <v>1.08578</v>
      </c>
      <c r="BF6" s="63">
        <v>5.6900599999999999</v>
      </c>
      <c r="BG6" s="63">
        <v>2.9972300000000001</v>
      </c>
      <c r="BH6" s="63">
        <v>-8.2139100000000007E-2</v>
      </c>
      <c r="BI6" s="63">
        <v>-1.70744E-2</v>
      </c>
      <c r="BJ6" s="63">
        <v>0.35479500000000003</v>
      </c>
      <c r="BK6" s="63">
        <v>-0.225887</v>
      </c>
      <c r="BL6" s="63">
        <v>-7.8869700000000001E-3</v>
      </c>
      <c r="BM6" s="63">
        <v>0.165599</v>
      </c>
      <c r="BN6" s="63">
        <v>-0.17016999999999999</v>
      </c>
      <c r="BO6" s="63">
        <v>-1.8037899999999999E-2</v>
      </c>
      <c r="BP6" s="63">
        <v>0.33287499999999998</v>
      </c>
      <c r="BQ6" s="63">
        <v>-0.53738900000000001</v>
      </c>
      <c r="BR6" s="63">
        <v>0</v>
      </c>
      <c r="BS6" s="63">
        <v>0.49410300000000001</v>
      </c>
      <c r="BT6" s="63">
        <v>-0.35536200000000001</v>
      </c>
      <c r="BU6" s="63">
        <v>-1.23318E-2</v>
      </c>
      <c r="BV6" s="63">
        <v>0.34927900000000001</v>
      </c>
      <c r="BW6" s="63">
        <v>-0.86758199999999996</v>
      </c>
      <c r="BX6" s="63">
        <v>0</v>
      </c>
      <c r="BY6" s="63">
        <v>0.88504700000000003</v>
      </c>
      <c r="BZ6" s="63">
        <v>0.13655700000000001</v>
      </c>
    </row>
    <row r="7" spans="1:78" ht="15" customHeight="1" x14ac:dyDescent="0.15">
      <c r="E7" s="71">
        <v>5</v>
      </c>
      <c r="F7">
        <f t="shared" ca="1" si="0"/>
        <v>6.4435400000000003E-5</v>
      </c>
      <c r="G7">
        <f t="shared" ca="1" si="0"/>
        <v>2.5723299999999999E-6</v>
      </c>
      <c r="H7" s="85">
        <v>0</v>
      </c>
      <c r="I7" s="85">
        <v>0</v>
      </c>
      <c r="J7" s="85">
        <v>0</v>
      </c>
      <c r="K7" s="85">
        <v>0</v>
      </c>
      <c r="L7" s="85">
        <v>0</v>
      </c>
      <c r="M7" s="85">
        <v>0</v>
      </c>
      <c r="N7">
        <f t="shared" ca="1" si="1"/>
        <v>8.0696599999999993E-3</v>
      </c>
      <c r="O7">
        <f t="shared" ca="1" si="1"/>
        <v>5.8444100000000004E-3</v>
      </c>
      <c r="P7">
        <f t="shared" ca="1" si="1"/>
        <v>3.7537600000000001E-3</v>
      </c>
      <c r="S7" s="63">
        <v>1.24</v>
      </c>
      <c r="T7" s="63">
        <v>0.82474099999999995</v>
      </c>
      <c r="U7" s="63">
        <v>1.1221399999999999</v>
      </c>
      <c r="V7" s="63">
        <v>0.35105900000000001</v>
      </c>
      <c r="W7" s="63">
        <v>1.0384500000000001</v>
      </c>
      <c r="X7" s="63">
        <v>4.0099299999999999E-4</v>
      </c>
      <c r="Y7" s="63">
        <v>1.57345</v>
      </c>
      <c r="Z7" s="63">
        <v>1.42119</v>
      </c>
      <c r="AA7" s="63">
        <v>1.2758799999999999</v>
      </c>
      <c r="AB7" s="63">
        <v>0.77074500000000001</v>
      </c>
      <c r="AC7" s="63">
        <v>3.8084300000000001E-2</v>
      </c>
      <c r="AD7" s="63">
        <v>3.90801E-2</v>
      </c>
      <c r="AE7" s="63">
        <v>2.6007400000000001</v>
      </c>
      <c r="AF7" s="63">
        <v>-2.3404800000000002E-6</v>
      </c>
      <c r="AG7" s="63">
        <v>-0.105535</v>
      </c>
      <c r="AH7" s="63">
        <v>1.2265699999999999</v>
      </c>
      <c r="AI7" s="63">
        <v>4.1358699999999997</v>
      </c>
      <c r="AJ7" s="63">
        <v>3.7293400000000001</v>
      </c>
      <c r="AK7" s="63">
        <v>-0.12867000000000001</v>
      </c>
      <c r="AL7" s="63">
        <v>2.6971699999999998</v>
      </c>
      <c r="AM7" s="63">
        <v>0.892652</v>
      </c>
      <c r="AN7" s="63">
        <v>3.3093499999999999E-6</v>
      </c>
      <c r="AO7" s="63">
        <v>2.1985899999999998</v>
      </c>
      <c r="AP7" s="63">
        <v>1</v>
      </c>
      <c r="AQ7" s="63">
        <v>10</v>
      </c>
      <c r="AR7" s="63">
        <v>2.86802</v>
      </c>
      <c r="AS7" s="63">
        <v>0.75344299999999997</v>
      </c>
      <c r="AT7" s="63">
        <v>1.8871899999999999</v>
      </c>
      <c r="AU7" s="63">
        <v>1.1982600000000001</v>
      </c>
      <c r="AV7" s="63">
        <v>1.50004E-3</v>
      </c>
      <c r="AW7" s="63">
        <v>1.5110699999999999</v>
      </c>
      <c r="AX7" s="63">
        <v>1</v>
      </c>
      <c r="AY7" s="63">
        <v>10</v>
      </c>
      <c r="AZ7" s="63">
        <v>0.28527799999999998</v>
      </c>
      <c r="BA7" s="63">
        <v>-2.0288499999999998</v>
      </c>
      <c r="BB7" s="63">
        <v>3.6604700000000001</v>
      </c>
      <c r="BC7" s="63">
        <v>0.85359700000000005</v>
      </c>
      <c r="BD7" s="63">
        <v>5.0514100000000001E-3</v>
      </c>
      <c r="BE7" s="63">
        <v>1.0406599999999999</v>
      </c>
      <c r="BF7" s="63">
        <v>5.7473200000000002</v>
      </c>
      <c r="BG7" s="63">
        <v>2.9974099999999999</v>
      </c>
      <c r="BH7" s="63">
        <v>-0.100845</v>
      </c>
      <c r="BI7" s="63">
        <v>-1.5119499999999999E-2</v>
      </c>
      <c r="BJ7" s="63">
        <v>0.227105</v>
      </c>
      <c r="BK7" s="63">
        <v>-0.35382599999999997</v>
      </c>
      <c r="BL7" s="63">
        <v>0</v>
      </c>
      <c r="BM7" s="63">
        <v>0.27359</v>
      </c>
      <c r="BN7" s="63">
        <v>-0.21083399999999999</v>
      </c>
      <c r="BO7" s="63">
        <v>-1.448E-2</v>
      </c>
      <c r="BP7" s="63">
        <v>0.21562700000000001</v>
      </c>
      <c r="BQ7" s="63">
        <v>-0.55057699999999998</v>
      </c>
      <c r="BR7" s="63">
        <v>0</v>
      </c>
      <c r="BS7" s="63">
        <v>0.497311</v>
      </c>
      <c r="BT7" s="63">
        <v>-0.36215700000000001</v>
      </c>
      <c r="BU7" s="63">
        <v>-1.0383E-2</v>
      </c>
      <c r="BV7" s="63">
        <v>0.342968</v>
      </c>
      <c r="BW7" s="63">
        <v>-0.82082900000000003</v>
      </c>
      <c r="BX7" s="63">
        <v>0</v>
      </c>
      <c r="BY7" s="63">
        <v>0.83034699999999995</v>
      </c>
      <c r="BZ7" s="63">
        <v>0.14823500000000001</v>
      </c>
    </row>
    <row r="8" spans="1:78" ht="15" customHeight="1" x14ac:dyDescent="0.15">
      <c r="A8" s="66"/>
      <c r="B8" s="66"/>
      <c r="E8" s="71">
        <v>6</v>
      </c>
      <c r="F8">
        <f t="shared" ca="1" si="0"/>
        <v>1.8790100000000001</v>
      </c>
      <c r="G8">
        <f t="shared" ca="1" si="0"/>
        <v>-2.4318800000000002E-2</v>
      </c>
      <c r="H8" s="85">
        <v>0</v>
      </c>
      <c r="I8" s="85">
        <v>0</v>
      </c>
      <c r="J8" s="85">
        <v>0</v>
      </c>
      <c r="K8" s="85">
        <v>0</v>
      </c>
      <c r="L8" s="85">
        <v>0</v>
      </c>
      <c r="M8" s="85">
        <v>0</v>
      </c>
      <c r="N8">
        <f t="shared" ca="1" si="1"/>
        <v>1.08897</v>
      </c>
      <c r="O8">
        <f t="shared" ca="1" si="1"/>
        <v>1.3594299999999999</v>
      </c>
      <c r="P8">
        <f t="shared" ca="1" si="1"/>
        <v>1.56637</v>
      </c>
      <c r="S8" s="63">
        <v>2.9</v>
      </c>
      <c r="T8" s="63">
        <v>1.01579</v>
      </c>
      <c r="U8" s="63">
        <v>1.1947000000000001</v>
      </c>
      <c r="V8" s="63">
        <v>0.49724800000000002</v>
      </c>
      <c r="W8" s="63">
        <v>1.0291300000000001</v>
      </c>
      <c r="X8" s="63">
        <v>4.9536399999999998E-4</v>
      </c>
      <c r="Y8" s="63">
        <v>1.56464</v>
      </c>
      <c r="Z8" s="63">
        <v>1.47797</v>
      </c>
      <c r="AA8" s="63">
        <v>1.2561100000000001</v>
      </c>
      <c r="AB8" s="63">
        <v>0.83189000000000002</v>
      </c>
      <c r="AC8" s="63">
        <v>3.9010999999999997E-2</v>
      </c>
      <c r="AD8" s="63">
        <v>4.5258800000000002E-2</v>
      </c>
      <c r="AE8" s="63">
        <v>2.5456699999999999</v>
      </c>
      <c r="AF8" s="63">
        <v>4.3978800000000001E-6</v>
      </c>
      <c r="AG8" s="63">
        <v>-8.0786999999999998E-2</v>
      </c>
      <c r="AH8" s="63">
        <v>1.21349</v>
      </c>
      <c r="AI8" s="63">
        <v>4.1225100000000001</v>
      </c>
      <c r="AJ8" s="63">
        <v>3.6066400000000001</v>
      </c>
      <c r="AK8" s="63">
        <v>-0.13996800000000001</v>
      </c>
      <c r="AL8" s="63">
        <v>2.62059</v>
      </c>
      <c r="AM8" s="63">
        <v>0.88656500000000005</v>
      </c>
      <c r="AN8" s="63">
        <v>3.0000300000000001E-6</v>
      </c>
      <c r="AO8" s="63">
        <v>2.1541800000000002</v>
      </c>
      <c r="AP8" s="63">
        <v>1</v>
      </c>
      <c r="AQ8" s="63">
        <v>10</v>
      </c>
      <c r="AR8" s="63">
        <v>2.9885600000000001</v>
      </c>
      <c r="AS8" s="63">
        <v>0.74663500000000005</v>
      </c>
      <c r="AT8" s="63">
        <v>2.0182899999999999</v>
      </c>
      <c r="AU8" s="63">
        <v>1.1903900000000001</v>
      </c>
      <c r="AV8" s="63">
        <v>1.8897E-3</v>
      </c>
      <c r="AW8" s="63">
        <v>1.44756</v>
      </c>
      <c r="AX8" s="63">
        <v>1</v>
      </c>
      <c r="AY8" s="63">
        <v>10</v>
      </c>
      <c r="AZ8" s="63">
        <v>0.259407</v>
      </c>
      <c r="BA8" s="63">
        <v>-2.1214599999999999</v>
      </c>
      <c r="BB8" s="63">
        <v>3.8862999999999999</v>
      </c>
      <c r="BC8" s="63">
        <v>0.94306699999999999</v>
      </c>
      <c r="BD8" s="63">
        <v>4.8286600000000002E-3</v>
      </c>
      <c r="BE8" s="63">
        <v>1.0134399999999999</v>
      </c>
      <c r="BF8" s="63">
        <v>5.8656499999999996</v>
      </c>
      <c r="BG8" s="63">
        <v>2.99702</v>
      </c>
      <c r="BH8" s="63">
        <v>-0.100879</v>
      </c>
      <c r="BI8" s="63">
        <v>-1.29357E-2</v>
      </c>
      <c r="BJ8" s="63">
        <v>0.10437100000000001</v>
      </c>
      <c r="BK8" s="63">
        <v>-0.34632099999999999</v>
      </c>
      <c r="BL8" s="63">
        <v>0</v>
      </c>
      <c r="BM8" s="63">
        <v>0.23174700000000001</v>
      </c>
      <c r="BN8" s="63">
        <v>-0.276036</v>
      </c>
      <c r="BO8" s="63">
        <v>-8.1779699999999997E-3</v>
      </c>
      <c r="BP8" s="63">
        <v>0.24796000000000001</v>
      </c>
      <c r="BQ8" s="63">
        <v>-0.48849100000000001</v>
      </c>
      <c r="BR8" s="63">
        <v>0</v>
      </c>
      <c r="BS8" s="63">
        <v>0.40397499999999997</v>
      </c>
      <c r="BT8" s="63">
        <v>-0.34981899999999999</v>
      </c>
      <c r="BU8" s="63">
        <v>-7.5995200000000002E-3</v>
      </c>
      <c r="BV8" s="63">
        <v>0.32222000000000001</v>
      </c>
      <c r="BW8" s="63">
        <v>-0.71472199999999997</v>
      </c>
      <c r="BX8" s="63">
        <v>0</v>
      </c>
      <c r="BY8" s="63">
        <v>0.70219799999999999</v>
      </c>
      <c r="BZ8" s="63">
        <v>0.16436300000000001</v>
      </c>
    </row>
    <row r="9" spans="1:78" ht="15" customHeight="1" x14ac:dyDescent="0.15">
      <c r="A9" s="66"/>
      <c r="B9" s="66"/>
      <c r="E9" s="71">
        <v>7</v>
      </c>
      <c r="F9">
        <f t="shared" ca="1" si="0"/>
        <v>1.1571800000000001</v>
      </c>
      <c r="G9">
        <f t="shared" ca="1" si="0"/>
        <v>1.14943</v>
      </c>
      <c r="H9" s="85">
        <v>1.9513899999999999E-4</v>
      </c>
      <c r="I9" s="85">
        <v>0.352018</v>
      </c>
      <c r="J9" s="85">
        <v>1.39323</v>
      </c>
      <c r="K9" s="85">
        <v>1.5121199999999999</v>
      </c>
      <c r="L9" s="85">
        <v>1.88476</v>
      </c>
      <c r="M9" s="85">
        <v>1.8594599999999999</v>
      </c>
      <c r="N9">
        <f t="shared" ca="1" si="1"/>
        <v>1</v>
      </c>
      <c r="O9">
        <f t="shared" ca="1" si="1"/>
        <v>1</v>
      </c>
      <c r="P9">
        <f t="shared" ca="1" si="1"/>
        <v>6.9092200000000004</v>
      </c>
      <c r="S9" s="63">
        <v>6.7</v>
      </c>
      <c r="T9" s="63">
        <v>1.27535</v>
      </c>
      <c r="U9" s="63">
        <v>1.2861199999999999</v>
      </c>
      <c r="V9" s="63">
        <v>0.70309200000000005</v>
      </c>
      <c r="W9" s="63">
        <v>1.0514699999999999</v>
      </c>
      <c r="X9" s="63">
        <v>5.2392599999999997E-4</v>
      </c>
      <c r="Y9" s="63">
        <v>1.5663199999999999</v>
      </c>
      <c r="Z9" s="63">
        <v>1.5502100000000001</v>
      </c>
      <c r="AA9" s="63">
        <v>1.2322299999999999</v>
      </c>
      <c r="AB9" s="63">
        <v>0.91031799999999996</v>
      </c>
      <c r="AC9" s="63">
        <v>4.5311400000000002E-2</v>
      </c>
      <c r="AD9" s="63">
        <v>5.24267E-2</v>
      </c>
      <c r="AE9" s="63">
        <v>2.4839899999999999</v>
      </c>
      <c r="AF9" s="63">
        <v>1.01626E-5</v>
      </c>
      <c r="AG9" s="63">
        <v>-2.6905200000000001E-2</v>
      </c>
      <c r="AH9" s="63">
        <v>1.19689</v>
      </c>
      <c r="AI9" s="63">
        <v>4.0871199999999996</v>
      </c>
      <c r="AJ9" s="63">
        <v>3.6048100000000001</v>
      </c>
      <c r="AK9" s="63">
        <v>-0.14394699999999999</v>
      </c>
      <c r="AL9" s="63">
        <v>2.6489400000000001</v>
      </c>
      <c r="AM9" s="63">
        <v>0.88515600000000005</v>
      </c>
      <c r="AN9" s="63">
        <v>2.3146900000000002E-6</v>
      </c>
      <c r="AO9" s="63">
        <v>2.1476799999999998</v>
      </c>
      <c r="AP9" s="63">
        <v>1</v>
      </c>
      <c r="AQ9" s="63">
        <v>10</v>
      </c>
      <c r="AR9" s="63">
        <v>3.2599</v>
      </c>
      <c r="AS9" s="63">
        <v>0.77708200000000005</v>
      </c>
      <c r="AT9" s="63">
        <v>2.2972700000000001</v>
      </c>
      <c r="AU9" s="63">
        <v>1.20245</v>
      </c>
      <c r="AV9" s="63">
        <v>2.56376E-3</v>
      </c>
      <c r="AW9" s="63">
        <v>1.3899900000000001</v>
      </c>
      <c r="AX9" s="63">
        <v>1</v>
      </c>
      <c r="AY9" s="63">
        <v>10</v>
      </c>
      <c r="AZ9" s="63">
        <v>0.246781</v>
      </c>
      <c r="BA9" s="63">
        <v>-2.1968999999999999</v>
      </c>
      <c r="BB9" s="63">
        <v>3.93276</v>
      </c>
      <c r="BC9" s="63">
        <v>1.0204500000000001</v>
      </c>
      <c r="BD9" s="63">
        <v>4.6180500000000003E-3</v>
      </c>
      <c r="BE9" s="63">
        <v>0.99705100000000002</v>
      </c>
      <c r="BF9" s="63">
        <v>6.0183499999999999</v>
      </c>
      <c r="BG9" s="63">
        <v>3.0003799999999998</v>
      </c>
      <c r="BH9" s="63">
        <v>-0.122975</v>
      </c>
      <c r="BI9" s="63">
        <v>-7.4764100000000002E-3</v>
      </c>
      <c r="BJ9" s="63">
        <v>0.10059999999999999</v>
      </c>
      <c r="BK9" s="63">
        <v>-0.256965</v>
      </c>
      <c r="BL9" s="63">
        <v>0</v>
      </c>
      <c r="BM9" s="63">
        <v>9.1679099999999999E-2</v>
      </c>
      <c r="BN9" s="63">
        <v>-0.24110400000000001</v>
      </c>
      <c r="BO9" s="63">
        <v>-4.7800999999999998E-3</v>
      </c>
      <c r="BP9" s="63">
        <v>0.198874</v>
      </c>
      <c r="BQ9" s="63">
        <v>-0.371865</v>
      </c>
      <c r="BR9" s="63">
        <v>0</v>
      </c>
      <c r="BS9" s="63">
        <v>0.226664</v>
      </c>
      <c r="BT9" s="63">
        <v>-0.27857900000000002</v>
      </c>
      <c r="BU9" s="63">
        <v>-5.1918299999999997E-3</v>
      </c>
      <c r="BV9" s="63">
        <v>0.246035</v>
      </c>
      <c r="BW9" s="63">
        <v>-0.55178300000000002</v>
      </c>
      <c r="BX9" s="63">
        <v>0</v>
      </c>
      <c r="BY9" s="63">
        <v>0.48262699999999997</v>
      </c>
      <c r="BZ9" s="63">
        <v>0.18376799999999999</v>
      </c>
    </row>
    <row r="10" spans="1:78" ht="15" customHeight="1" x14ac:dyDescent="0.15">
      <c r="A10" s="66"/>
      <c r="B10" s="66"/>
      <c r="E10" s="71">
        <v>8</v>
      </c>
      <c r="F10">
        <f t="shared" ca="1" si="0"/>
        <v>1.1432100000000001</v>
      </c>
      <c r="G10">
        <f t="shared" ca="1" si="0"/>
        <v>4.0328299999999997</v>
      </c>
      <c r="H10" s="85">
        <v>6185.43</v>
      </c>
      <c r="I10" s="85">
        <v>1.2286999999999999</v>
      </c>
      <c r="J10" s="85">
        <v>2.5067300000000001</v>
      </c>
      <c r="K10" s="85">
        <v>1.8148500000000001</v>
      </c>
      <c r="L10" s="85">
        <v>2.66567</v>
      </c>
      <c r="M10" s="85">
        <v>3.1710099999999999</v>
      </c>
      <c r="N10">
        <f t="shared" ca="1" si="1"/>
        <v>10</v>
      </c>
      <c r="O10">
        <f t="shared" ca="1" si="1"/>
        <v>10</v>
      </c>
      <c r="P10">
        <f t="shared" ca="1" si="1"/>
        <v>3.0781200000000002</v>
      </c>
      <c r="S10" s="63">
        <v>13.2</v>
      </c>
      <c r="T10" s="63">
        <v>1.53945</v>
      </c>
      <c r="U10" s="63">
        <v>1.3450500000000001</v>
      </c>
      <c r="V10" s="63">
        <v>0.89425699999999997</v>
      </c>
      <c r="W10" s="63">
        <v>1.07033</v>
      </c>
      <c r="X10" s="63">
        <v>4.3620300000000002E-4</v>
      </c>
      <c r="Y10" s="63">
        <v>1.5917300000000001</v>
      </c>
      <c r="Z10" s="63">
        <v>1.5965800000000001</v>
      </c>
      <c r="AA10" s="63">
        <v>1.22854</v>
      </c>
      <c r="AB10" s="63">
        <v>0.97648500000000005</v>
      </c>
      <c r="AC10" s="63">
        <v>4.3201999999999997E-2</v>
      </c>
      <c r="AD10" s="63">
        <v>5.6729099999999998E-2</v>
      </c>
      <c r="AE10" s="63">
        <v>2.4431500000000002</v>
      </c>
      <c r="AF10" s="63">
        <v>1.23188E-5</v>
      </c>
      <c r="AG10" s="63">
        <v>-1.42273E-2</v>
      </c>
      <c r="AH10" s="63">
        <v>1.1906699999999999</v>
      </c>
      <c r="AI10" s="63">
        <v>4.0900100000000004</v>
      </c>
      <c r="AJ10" s="63">
        <v>3.6673100000000001</v>
      </c>
      <c r="AK10" s="63">
        <v>-0.14491999999999999</v>
      </c>
      <c r="AL10" s="63">
        <v>2.7029200000000002</v>
      </c>
      <c r="AM10" s="63">
        <v>0.88173400000000002</v>
      </c>
      <c r="AN10" s="63">
        <v>3.2051200000000002E-6</v>
      </c>
      <c r="AO10" s="63">
        <v>2.0756600000000001</v>
      </c>
      <c r="AP10" s="63">
        <v>1</v>
      </c>
      <c r="AQ10" s="63">
        <v>10</v>
      </c>
      <c r="AR10" s="63">
        <v>3.1656200000000001</v>
      </c>
      <c r="AS10" s="63">
        <v>0.77488900000000005</v>
      </c>
      <c r="AT10" s="63">
        <v>2.1848000000000001</v>
      </c>
      <c r="AU10" s="63">
        <v>1.2108099999999999</v>
      </c>
      <c r="AV10" s="63">
        <v>2.71909E-3</v>
      </c>
      <c r="AW10" s="63">
        <v>1.3651199999999999</v>
      </c>
      <c r="AX10" s="63">
        <v>1</v>
      </c>
      <c r="AY10" s="63">
        <v>10</v>
      </c>
      <c r="AZ10" s="63">
        <v>0.26053999999999999</v>
      </c>
      <c r="BA10" s="63">
        <v>-2.22356</v>
      </c>
      <c r="BB10" s="63">
        <v>3.5373899999999998</v>
      </c>
      <c r="BC10" s="63">
        <v>1.06951</v>
      </c>
      <c r="BD10" s="63">
        <v>5.7738299999999998E-3</v>
      </c>
      <c r="BE10" s="63">
        <v>0.98336100000000004</v>
      </c>
      <c r="BF10" s="63">
        <v>6.1614500000000003</v>
      </c>
      <c r="BG10" s="63">
        <v>3.0076200000000002</v>
      </c>
      <c r="BH10" s="63">
        <v>-0.10392999999999999</v>
      </c>
      <c r="BI10" s="63">
        <v>-3.0936499999999999E-3</v>
      </c>
      <c r="BJ10" s="63">
        <v>6.9846099999999994E-2</v>
      </c>
      <c r="BK10" s="63">
        <v>-0.18180199999999999</v>
      </c>
      <c r="BL10" s="63">
        <v>0</v>
      </c>
      <c r="BM10" s="63">
        <v>0</v>
      </c>
      <c r="BN10" s="63">
        <v>-0.170157</v>
      </c>
      <c r="BO10" s="63">
        <v>-1.90299E-3</v>
      </c>
      <c r="BP10" s="63">
        <v>0.118786</v>
      </c>
      <c r="BQ10" s="63">
        <v>-0.22597700000000001</v>
      </c>
      <c r="BR10" s="63">
        <v>0</v>
      </c>
      <c r="BS10" s="63">
        <v>0</v>
      </c>
      <c r="BT10" s="63">
        <v>-0.17071</v>
      </c>
      <c r="BU10" s="63">
        <v>-3.60554E-3</v>
      </c>
      <c r="BV10" s="63">
        <v>0.15020500000000001</v>
      </c>
      <c r="BW10" s="63">
        <v>-0.31887300000000002</v>
      </c>
      <c r="BX10" s="63">
        <v>0</v>
      </c>
      <c r="BY10" s="63">
        <v>0.12445000000000001</v>
      </c>
      <c r="BZ10" s="63">
        <v>0.20332700000000001</v>
      </c>
    </row>
    <row r="11" spans="1:78" ht="15" customHeight="1" x14ac:dyDescent="0.15">
      <c r="A11" s="66"/>
      <c r="B11" s="66"/>
      <c r="E11" s="18"/>
      <c r="F11" s="18"/>
      <c r="G11" s="18"/>
      <c r="H11" s="18"/>
      <c r="I11" s="18"/>
      <c r="J11" s="18"/>
      <c r="K11" s="18"/>
      <c r="L11" s="18"/>
      <c r="M11" s="18"/>
      <c r="N11" s="18"/>
      <c r="O11" s="18"/>
      <c r="P11" s="18"/>
      <c r="S11" s="63">
        <v>24.1</v>
      </c>
      <c r="T11" s="63">
        <v>1.72977</v>
      </c>
      <c r="U11" s="63">
        <v>1.3693500000000001</v>
      </c>
      <c r="V11" s="63">
        <v>1.01854</v>
      </c>
      <c r="W11" s="63">
        <v>1.0749500000000001</v>
      </c>
      <c r="X11" s="63">
        <v>3.6099899999999998E-4</v>
      </c>
      <c r="Y11" s="63">
        <v>1.6119300000000001</v>
      </c>
      <c r="Z11" s="63">
        <v>1.6101399999999999</v>
      </c>
      <c r="AA11" s="63">
        <v>1.2193000000000001</v>
      </c>
      <c r="AB11" s="63">
        <v>1.0320199999999999</v>
      </c>
      <c r="AC11" s="63">
        <v>4.5050600000000003E-2</v>
      </c>
      <c r="AD11" s="63">
        <v>6.5715599999999999E-2</v>
      </c>
      <c r="AE11" s="63">
        <v>2.38748</v>
      </c>
      <c r="AF11" s="63">
        <v>-5.6038100000000001E-5</v>
      </c>
      <c r="AG11" s="63">
        <v>-1.5798599999999999E-2</v>
      </c>
      <c r="AH11" s="63">
        <v>1.18415</v>
      </c>
      <c r="AI11" s="63">
        <v>4.07681</v>
      </c>
      <c r="AJ11" s="63">
        <v>3.7302200000000001</v>
      </c>
      <c r="AK11" s="63">
        <v>-0.14274500000000001</v>
      </c>
      <c r="AL11" s="63">
        <v>2.7512500000000002</v>
      </c>
      <c r="AM11" s="63">
        <v>0.87963999999999998</v>
      </c>
      <c r="AN11" s="63">
        <v>6.5266100000000002E-6</v>
      </c>
      <c r="AO11" s="63">
        <v>1.9719</v>
      </c>
      <c r="AP11" s="63">
        <v>1</v>
      </c>
      <c r="AQ11" s="63">
        <v>10</v>
      </c>
      <c r="AR11" s="63">
        <v>3.19631</v>
      </c>
      <c r="AS11" s="63">
        <v>0.77465200000000001</v>
      </c>
      <c r="AT11" s="63">
        <v>2.1993399999999999</v>
      </c>
      <c r="AU11" s="63">
        <v>1.2072700000000001</v>
      </c>
      <c r="AV11" s="63">
        <v>3.3851799999999998E-3</v>
      </c>
      <c r="AW11" s="63">
        <v>1.33626</v>
      </c>
      <c r="AX11" s="63">
        <v>1</v>
      </c>
      <c r="AY11" s="63">
        <v>10</v>
      </c>
      <c r="AZ11" s="63">
        <v>0.31386399999999998</v>
      </c>
      <c r="BA11" s="63">
        <v>-2.1879900000000001</v>
      </c>
      <c r="BB11" s="63">
        <v>2.7491300000000001</v>
      </c>
      <c r="BC11" s="63">
        <v>1.0857600000000001</v>
      </c>
      <c r="BD11" s="63">
        <v>9.3656099999999999E-3</v>
      </c>
      <c r="BE11" s="63">
        <v>0.97992100000000004</v>
      </c>
      <c r="BF11" s="63">
        <v>6.2630499999999998</v>
      </c>
      <c r="BG11" s="63">
        <v>3.01999</v>
      </c>
      <c r="BH11" s="63">
        <v>-5.30121E-2</v>
      </c>
      <c r="BI11" s="63">
        <v>-8.9893099999999995E-4</v>
      </c>
      <c r="BJ11" s="63">
        <v>2.8251100000000001E-2</v>
      </c>
      <c r="BK11" s="63">
        <v>-0.106318</v>
      </c>
      <c r="BL11" s="63">
        <v>0</v>
      </c>
      <c r="BM11" s="63">
        <v>0</v>
      </c>
      <c r="BN11" s="63">
        <v>-8.1841399999999995E-2</v>
      </c>
      <c r="BO11" s="63">
        <v>-4.5919100000000002E-4</v>
      </c>
      <c r="BP11" s="63">
        <v>4.6986E-2</v>
      </c>
      <c r="BQ11" s="63">
        <v>-0.12762699999999999</v>
      </c>
      <c r="BR11" s="63">
        <v>0</v>
      </c>
      <c r="BS11" s="63">
        <v>0</v>
      </c>
      <c r="BT11" s="63">
        <v>-8.8985700000000001E-2</v>
      </c>
      <c r="BU11" s="63">
        <v>-1.11918E-3</v>
      </c>
      <c r="BV11" s="63">
        <v>0.112252</v>
      </c>
      <c r="BW11" s="63">
        <v>-0.16328200000000001</v>
      </c>
      <c r="BX11" s="63">
        <v>0</v>
      </c>
      <c r="BY11" s="63">
        <v>0</v>
      </c>
      <c r="BZ11" s="63">
        <v>0.22262599999999999</v>
      </c>
    </row>
    <row r="12" spans="1:78" ht="15" customHeight="1" x14ac:dyDescent="0.15">
      <c r="A12" s="66"/>
      <c r="B12" s="66"/>
      <c r="E12" s="18" t="s">
        <v>414</v>
      </c>
      <c r="F12" s="18"/>
      <c r="G12" s="18"/>
      <c r="H12" s="18"/>
      <c r="I12" s="18"/>
      <c r="J12" s="18"/>
      <c r="K12" s="18"/>
      <c r="L12" s="18"/>
      <c r="M12" s="18"/>
      <c r="N12" s="18"/>
      <c r="O12" s="18"/>
      <c r="P12" s="18"/>
      <c r="S12" s="63">
        <v>40.6</v>
      </c>
      <c r="T12" s="63">
        <v>1.8238099999999999</v>
      </c>
      <c r="U12" s="63">
        <v>1.3707</v>
      </c>
      <c r="V12" s="63">
        <v>1.07592</v>
      </c>
      <c r="W12" s="63">
        <v>1.0680799999999999</v>
      </c>
      <c r="X12" s="63">
        <v>2.9254599999999997E-4</v>
      </c>
      <c r="Y12" s="63">
        <v>1.63639</v>
      </c>
      <c r="Z12" s="63">
        <v>1.6009800000000001</v>
      </c>
      <c r="AA12" s="63">
        <v>1.19889</v>
      </c>
      <c r="AB12" s="63">
        <v>1.0608200000000001</v>
      </c>
      <c r="AC12" s="63">
        <v>4.3314100000000001E-2</v>
      </c>
      <c r="AD12" s="63">
        <v>7.2641800000000006E-2</v>
      </c>
      <c r="AE12" s="63">
        <v>2.3497400000000002</v>
      </c>
      <c r="AF12" s="63">
        <v>1.34747E-5</v>
      </c>
      <c r="AG12" s="63">
        <v>-4.7012399999999998E-3</v>
      </c>
      <c r="AH12" s="63">
        <v>1.1795100000000001</v>
      </c>
      <c r="AI12" s="63">
        <v>4.0793600000000003</v>
      </c>
      <c r="AJ12" s="63">
        <v>3.76397</v>
      </c>
      <c r="AK12" s="63">
        <v>-0.140233</v>
      </c>
      <c r="AL12" s="63">
        <v>2.7673700000000001</v>
      </c>
      <c r="AM12" s="63">
        <v>0.87767700000000004</v>
      </c>
      <c r="AN12" s="63">
        <v>1.75116E-5</v>
      </c>
      <c r="AO12" s="63">
        <v>1.8398000000000001</v>
      </c>
      <c r="AP12" s="63">
        <v>1</v>
      </c>
      <c r="AQ12" s="63">
        <v>10</v>
      </c>
      <c r="AR12" s="63">
        <v>3.1561400000000002</v>
      </c>
      <c r="AS12" s="63">
        <v>0.76508600000000004</v>
      </c>
      <c r="AT12" s="63">
        <v>2.1459899999999998</v>
      </c>
      <c r="AU12" s="63">
        <v>1.1993199999999999</v>
      </c>
      <c r="AV12" s="63">
        <v>4.0048000000000002E-3</v>
      </c>
      <c r="AW12" s="63">
        <v>1.3202499999999999</v>
      </c>
      <c r="AX12" s="63">
        <v>1</v>
      </c>
      <c r="AY12" s="63">
        <v>10</v>
      </c>
      <c r="AZ12" s="63">
        <v>0.39475100000000002</v>
      </c>
      <c r="BA12" s="63">
        <v>-2.1213600000000001</v>
      </c>
      <c r="BB12" s="63">
        <v>1.9692700000000001</v>
      </c>
      <c r="BC12" s="63">
        <v>1.09748</v>
      </c>
      <c r="BD12" s="63">
        <v>1.4480099999999999E-2</v>
      </c>
      <c r="BE12" s="63">
        <v>1.01237</v>
      </c>
      <c r="BF12" s="63">
        <v>6.3463900000000004</v>
      </c>
      <c r="BG12" s="63">
        <v>3.0345399999999998</v>
      </c>
      <c r="BH12" s="63">
        <v>-1.5209E-2</v>
      </c>
      <c r="BI12" s="63">
        <v>0</v>
      </c>
      <c r="BJ12" s="63">
        <v>3.2621299999999999E-2</v>
      </c>
      <c r="BK12" s="63">
        <v>-3.3278200000000001E-2</v>
      </c>
      <c r="BL12" s="63">
        <v>0</v>
      </c>
      <c r="BM12" s="63">
        <v>2.4321099999999998E-2</v>
      </c>
      <c r="BN12" s="63">
        <v>-2.3105400000000002E-2</v>
      </c>
      <c r="BO12" s="63">
        <v>0</v>
      </c>
      <c r="BP12" s="63">
        <v>6.6601900000000006E-2</v>
      </c>
      <c r="BQ12" s="63">
        <v>-4.96686E-2</v>
      </c>
      <c r="BR12" s="63">
        <v>0</v>
      </c>
      <c r="BS12" s="63">
        <v>0</v>
      </c>
      <c r="BT12" s="63">
        <v>-3.4974499999999999E-2</v>
      </c>
      <c r="BU12" s="63">
        <v>0</v>
      </c>
      <c r="BV12" s="63">
        <v>0.151647</v>
      </c>
      <c r="BW12" s="63">
        <v>-3.7225000000000001E-2</v>
      </c>
      <c r="BX12" s="63">
        <v>0</v>
      </c>
      <c r="BY12" s="63">
        <v>0</v>
      </c>
      <c r="BZ12" s="63">
        <v>0.2354</v>
      </c>
    </row>
    <row r="13" spans="1:78" ht="15" customHeight="1" x14ac:dyDescent="0.15">
      <c r="A13" s="66"/>
      <c r="B13" s="66"/>
      <c r="E13" s="18">
        <f>Main!D95</f>
        <v>1.1294E-2</v>
      </c>
      <c r="F13" s="18">
        <f ca="1">$B$52*(F$3*$E13^F$4)/(1+F$5*$E13^F$6)/(1+F$7*$E13^F$8)*(1+EXP(-F$9*(LN($E13)+F$10)))</f>
        <v>1.7720624868660658E-7</v>
      </c>
      <c r="G13" s="18">
        <f ca="1">$B$69*(G$3*$E13^G$4)/(1+G$5*$E13^G$6)/(1+G$7*$E13^G$8)*(1+EXP(-G$9*(LN($E13)+G$10)))</f>
        <v>1.9465473608436989E-7</v>
      </c>
      <c r="H13" s="18">
        <f ca="1">$B$137*(H$3*$E13^H$4)/(1+H$5*$E13^H$6)/(1+H$7*$E13^H$8)/(1+EXP(-H$9*(LN($E13)+H$10)))</f>
        <v>1.0858545033039657E-8</v>
      </c>
      <c r="I13" s="18">
        <f ca="1">$B$154*(I$3*$E13^I$4)/(1+I$5*$E13^I$6)/(1+I$7*$E13^I$8)/(1+EXP(-I$9*(LN($E13)+I$10)))</f>
        <v>6.389829369206414E-9</v>
      </c>
      <c r="J13" s="18">
        <f ca="1">$B$171*(J$3*$E13^J$4)/(1+J$5*$E13^J$6)/(1+J$7*$E13^J$8)/(1+EXP(-J$9*(LN($E13)+J$10)))</f>
        <v>5.7521415410000898E-8</v>
      </c>
      <c r="K13" s="18">
        <f ca="1">$B$188*(K$3*$E13^K$4)/(1+K$5*$E13^K$6)/(1+K$7*$E13^K$8)/(1+EXP(-K$9*(LN($E13)+K$10)))</f>
        <v>9.1425779671810596E-8</v>
      </c>
      <c r="L13" s="18">
        <f ca="1">$B$205*(L$3*$E13^L$4)/(1+L$5*$E13^L$6)/(1+L$7*$E13^L$8)/(1+EXP(-L$9*(LN($E13)+L$10)))</f>
        <v>4.3852092169273609E-7</v>
      </c>
      <c r="M13" s="18">
        <f ca="1">$B$222*(M$3*$E13^M$4)/(1+M$5*$E13^M$6)/(1+M$7*$E13^M$8)/(1+EXP(-M$9*(LN($E13)+M$10)))</f>
        <v>9.9287588351497931E-8</v>
      </c>
      <c r="N13" s="18">
        <f ca="1">$B$86*(N$3*$E13^N$4)/(1+N$5*$E13^N$6)/(1+N$7*$E13^N$8)</f>
        <v>2.3673950314833984E-3</v>
      </c>
      <c r="O13" s="18">
        <f ca="1">$B$103*(O$3*$E13^O$4)/(1+O$5*$E13^O$6)/(1+O$7*$E13^O$8)</f>
        <v>6.1894139668288307E-6</v>
      </c>
      <c r="P13" s="18">
        <f ca="1">$B$120*(P$3*$E13^P$4)*(1+P$5*$E13^P$6)/(1+P$7*$E13^P$8)/(1+EXP(-P$9*(LN($E13)+P$10)))</f>
        <v>1.6253320087441902E-3</v>
      </c>
      <c r="S13" s="63">
        <v>58.8</v>
      </c>
      <c r="T13" s="63">
        <v>1.8177300000000001</v>
      </c>
      <c r="U13" s="63">
        <v>1.3524499999999999</v>
      </c>
      <c r="V13" s="63">
        <v>1.0661499999999999</v>
      </c>
      <c r="W13" s="63">
        <v>1.04945</v>
      </c>
      <c r="X13" s="63">
        <v>2.44928E-4</v>
      </c>
      <c r="Y13" s="63">
        <v>1.65726</v>
      </c>
      <c r="Z13" s="63">
        <v>1.5734699999999999</v>
      </c>
      <c r="AA13" s="63">
        <v>1.16998</v>
      </c>
      <c r="AB13" s="63">
        <v>1.0744899999999999</v>
      </c>
      <c r="AC13" s="63">
        <v>4.3761000000000001E-2</v>
      </c>
      <c r="AD13" s="63">
        <v>8.0620700000000003E-2</v>
      </c>
      <c r="AE13" s="63">
        <v>2.3134899999999998</v>
      </c>
      <c r="AF13" s="63">
        <v>1.0995499999999999E-6</v>
      </c>
      <c r="AG13" s="63">
        <v>-0.16395599999999999</v>
      </c>
      <c r="AH13" s="63">
        <v>1.1756</v>
      </c>
      <c r="AI13" s="63">
        <v>4.0736999999999997</v>
      </c>
      <c r="AJ13" s="63">
        <v>3.78138</v>
      </c>
      <c r="AK13" s="63">
        <v>-0.13695399999999999</v>
      </c>
      <c r="AL13" s="63">
        <v>2.7789600000000001</v>
      </c>
      <c r="AM13" s="63">
        <v>0.87659399999999998</v>
      </c>
      <c r="AN13" s="63">
        <v>4.8611600000000001E-5</v>
      </c>
      <c r="AO13" s="63">
        <v>1.7070000000000001</v>
      </c>
      <c r="AP13" s="63">
        <v>1</v>
      </c>
      <c r="AQ13" s="63">
        <v>10</v>
      </c>
      <c r="AR13" s="63">
        <v>3.1097199999999998</v>
      </c>
      <c r="AS13" s="63">
        <v>0.75512999999999997</v>
      </c>
      <c r="AT13" s="63">
        <v>2.0899700000000001</v>
      </c>
      <c r="AU13" s="63">
        <v>1.1936500000000001</v>
      </c>
      <c r="AV13" s="63">
        <v>4.5402799999999998E-3</v>
      </c>
      <c r="AW13" s="63">
        <v>1.3126100000000001</v>
      </c>
      <c r="AX13" s="63">
        <v>1</v>
      </c>
      <c r="AY13" s="63">
        <v>10</v>
      </c>
      <c r="AZ13" s="63">
        <v>0.47518100000000002</v>
      </c>
      <c r="BA13" s="63">
        <v>-2.06047</v>
      </c>
      <c r="BB13" s="63">
        <v>1.46095</v>
      </c>
      <c r="BC13" s="63">
        <v>1.11896</v>
      </c>
      <c r="BD13" s="63">
        <v>1.8314199999999999E-2</v>
      </c>
      <c r="BE13" s="63">
        <v>1.0722400000000001</v>
      </c>
      <c r="BF13" s="63">
        <v>6.4117199999999999</v>
      </c>
      <c r="BG13" s="63">
        <v>3.0454400000000001</v>
      </c>
      <c r="BH13" s="63">
        <v>-7.7933699999999996E-5</v>
      </c>
      <c r="BI13" s="63">
        <v>0</v>
      </c>
      <c r="BJ13" s="63">
        <v>5.1141699999999998E-2</v>
      </c>
      <c r="BK13" s="63">
        <v>-1.83603E-2</v>
      </c>
      <c r="BL13" s="63">
        <v>0</v>
      </c>
      <c r="BM13" s="63">
        <v>0.24510899999999999</v>
      </c>
      <c r="BN13" s="63">
        <v>-6.9382300000000001E-3</v>
      </c>
      <c r="BO13" s="63">
        <v>0</v>
      </c>
      <c r="BP13" s="63">
        <v>0.10467600000000001</v>
      </c>
      <c r="BQ13" s="63">
        <v>-1.3226E-2</v>
      </c>
      <c r="BR13" s="63">
        <v>0</v>
      </c>
      <c r="BS13" s="63">
        <v>0.31287999999999999</v>
      </c>
      <c r="BT13" s="63">
        <v>-1.4050099999999999E-2</v>
      </c>
      <c r="BU13" s="63">
        <v>0</v>
      </c>
      <c r="BV13" s="63">
        <v>0.18401799999999999</v>
      </c>
      <c r="BW13" s="63">
        <v>-1.18938E-2</v>
      </c>
      <c r="BX13" s="63">
        <v>0</v>
      </c>
      <c r="BY13" s="63">
        <v>0.21619099999999999</v>
      </c>
      <c r="BZ13" s="63">
        <v>0.246534</v>
      </c>
    </row>
    <row r="14" spans="1:78" ht="15" customHeight="1" x14ac:dyDescent="0.15">
      <c r="A14" s="66"/>
      <c r="B14" s="66"/>
      <c r="E14" s="18">
        <f>Main!D96</f>
        <v>1.4219000000000001E-2</v>
      </c>
      <c r="F14" s="18">
        <f t="shared" ref="F14:F77" ca="1" si="4">$B$52*(F$3*$E14^F$4)/(1+F$5*$E14^F$6)/(1+F$7*$E14^F$8)*(1+EXP(-F$9*(LN($E14)+F$10)))</f>
        <v>1.6628408268731924E-7</v>
      </c>
      <c r="G14" s="18">
        <f t="shared" ref="G14:G77" ca="1" si="5">$B$69*(G$3*$E14^G$4)/(1+G$5*$E14^G$6)/(1+G$7*$E14^G$8)*(1+EXP(-G$9*(LN($E14)+G$10)))</f>
        <v>1.6809373464331799E-7</v>
      </c>
      <c r="H14" s="18">
        <f t="shared" ref="H14:H77" ca="1" si="6">$B$137*(H$3*$E14^H$4)/(1+H$5*$E14^H$6)/(1+H$7*$E14^H$8)/(1+EXP(-H$9*(LN($E14)+H$10)))</f>
        <v>1.0402943680349533E-8</v>
      </c>
      <c r="I14" s="18">
        <f t="shared" ref="I14:I77" ca="1" si="7">$B$154*(I$3*$E14^I$4)/(1+I$5*$E14^I$6)/(1+I$7*$E14^I$8)/(1+EXP(-I$9*(LN($E14)+I$10)))</f>
        <v>5.8726724280302969E-9</v>
      </c>
      <c r="J14" s="18">
        <f t="shared" ref="J14:J77" ca="1" si="8">$B$171*(J$3*$E14^J$4)/(1+J$5*$E14^J$6)/(1+J$7*$E14^J$8)/(1+EXP(-J$9*(LN($E14)+J$10)))</f>
        <v>5.225391431443997E-8</v>
      </c>
      <c r="K14" s="18">
        <f t="shared" ref="K14:K77" ca="1" si="9">$B$188*(K$3*$E14^K$4)/(1+K$5*$E14^K$6)/(1+K$7*$E14^K$8)/(1+EXP(-K$9*(LN($E14)+K$10)))</f>
        <v>7.8865245801857173E-8</v>
      </c>
      <c r="L14" s="18">
        <f t="shared" ref="L14:L77" ca="1" si="10">$B$205*(L$3*$E14^L$4)/(1+L$5*$E14^L$6)/(1+L$7*$E14^L$8)/(1+EXP(-L$9*(LN($E14)+L$10)))</f>
        <v>3.3487515527873323E-7</v>
      </c>
      <c r="M14" s="18">
        <f t="shared" ref="M14:M77" ca="1" si="11">$B$222*(M$3*$E14^M$4)/(1+M$5*$E14^M$6)/(1+M$7*$E14^M$8)/(1+EXP(-M$9*(LN($E14)+M$10)))</f>
        <v>7.3386260639063565E-8</v>
      </c>
      <c r="N14" s="18">
        <f t="shared" ref="N14:N77" ca="1" si="12">$B$86*(N$3*$E14^N$4)/(1+N$5*$E14^N$6)/(1+N$7*$E14^N$8)</f>
        <v>2.270435950555321E-3</v>
      </c>
      <c r="O14" s="18">
        <f t="shared" ref="O14:O77" ca="1" si="13">$B$103*(O$3*$E14^O$4)/(1+O$5*$E14^O$6)/(1+O$7*$E14^O$8)</f>
        <v>7.3560214609118563E-6</v>
      </c>
      <c r="P14" s="18">
        <f t="shared" ref="P14:P77" ca="1" si="14">$B$120*(P$3*$E14^P$4)*(1+P$5*$E14^P$6)/(1+P$7*$E14^P$8)/(1+EXP(-P$9*(LN($E14)+P$10)))</f>
        <v>5.0280955219759197E-3</v>
      </c>
      <c r="S14" s="63">
        <v>79.899000000000001</v>
      </c>
      <c r="T14" s="63">
        <v>1.7359800000000001</v>
      </c>
      <c r="U14" s="63">
        <v>1.31917</v>
      </c>
      <c r="V14" s="63">
        <v>0.99617900000000004</v>
      </c>
      <c r="W14" s="63">
        <v>1.0232300000000001</v>
      </c>
      <c r="X14" s="63">
        <v>2.03253E-4</v>
      </c>
      <c r="Y14" s="63">
        <v>1.6802600000000001</v>
      </c>
      <c r="Z14" s="63">
        <v>1.53399</v>
      </c>
      <c r="AA14" s="63">
        <v>1.13663</v>
      </c>
      <c r="AB14" s="63">
        <v>1.0849</v>
      </c>
      <c r="AC14" s="63">
        <v>4.6242699999999998E-2</v>
      </c>
      <c r="AD14" s="63">
        <v>9.0413900000000005E-2</v>
      </c>
      <c r="AE14" s="63">
        <v>2.2735500000000002</v>
      </c>
      <c r="AF14" s="63">
        <v>4.9619099999999997E-7</v>
      </c>
      <c r="AG14" s="63">
        <v>-0.13281899999999999</v>
      </c>
      <c r="AH14" s="63">
        <v>1.1671899999999999</v>
      </c>
      <c r="AI14" s="63">
        <v>4.0563399999999996</v>
      </c>
      <c r="AJ14" s="63">
        <v>3.7689599999999999</v>
      </c>
      <c r="AK14" s="63">
        <v>-0.13408900000000001</v>
      </c>
      <c r="AL14" s="63">
        <v>2.7686099999999998</v>
      </c>
      <c r="AM14" s="63">
        <v>0.87542600000000004</v>
      </c>
      <c r="AN14" s="63">
        <v>1.2947499999999999E-4</v>
      </c>
      <c r="AO14" s="63">
        <v>1.58192</v>
      </c>
      <c r="AP14" s="63">
        <v>1</v>
      </c>
      <c r="AQ14" s="63">
        <v>10</v>
      </c>
      <c r="AR14" s="63">
        <v>3.09198</v>
      </c>
      <c r="AS14" s="63">
        <v>0.75337799999999999</v>
      </c>
      <c r="AT14" s="63">
        <v>2.0692300000000001</v>
      </c>
      <c r="AU14" s="63">
        <v>1.1937</v>
      </c>
      <c r="AV14" s="63">
        <v>5.09685E-3</v>
      </c>
      <c r="AW14" s="63">
        <v>1.3096099999999999</v>
      </c>
      <c r="AX14" s="63">
        <v>1</v>
      </c>
      <c r="AY14" s="63">
        <v>10</v>
      </c>
      <c r="AZ14" s="63">
        <v>0.53909499999999999</v>
      </c>
      <c r="BA14" s="63">
        <v>-2.01362</v>
      </c>
      <c r="BB14" s="63">
        <v>1.15388</v>
      </c>
      <c r="BC14" s="63">
        <v>1.1488</v>
      </c>
      <c r="BD14" s="63">
        <v>2.0245200000000001E-2</v>
      </c>
      <c r="BE14" s="63">
        <v>1.1424300000000001</v>
      </c>
      <c r="BF14" s="63">
        <v>6.4588000000000001</v>
      </c>
      <c r="BG14" s="63">
        <v>3.05457</v>
      </c>
      <c r="BH14" s="63">
        <v>-3.3896600000000001E-4</v>
      </c>
      <c r="BI14" s="63">
        <v>0</v>
      </c>
      <c r="BJ14" s="63">
        <v>7.7139299999999994E-2</v>
      </c>
      <c r="BK14" s="63">
        <v>-1.6447199999999999E-2</v>
      </c>
      <c r="BL14" s="63">
        <v>0</v>
      </c>
      <c r="BM14" s="63">
        <v>0.28841600000000001</v>
      </c>
      <c r="BN14" s="63">
        <v>-4.5163599999999996E-3</v>
      </c>
      <c r="BO14" s="63">
        <v>0</v>
      </c>
      <c r="BP14" s="63">
        <v>0.13347899999999999</v>
      </c>
      <c r="BQ14" s="63">
        <v>-1.3413700000000001E-2</v>
      </c>
      <c r="BR14" s="63">
        <v>0</v>
      </c>
      <c r="BS14" s="63">
        <v>0.31864999999999999</v>
      </c>
      <c r="BT14" s="63">
        <v>-1.15026E-2</v>
      </c>
      <c r="BU14" s="63">
        <v>0</v>
      </c>
      <c r="BV14" s="63">
        <v>0.20324300000000001</v>
      </c>
      <c r="BW14" s="63">
        <v>-7.9924000000000002E-3</v>
      </c>
      <c r="BX14" s="63">
        <v>0</v>
      </c>
      <c r="BY14" s="63">
        <v>0.267536</v>
      </c>
      <c r="BZ14" s="63">
        <v>0.25226500000000002</v>
      </c>
    </row>
    <row r="15" spans="1:78" ht="15" customHeight="1" x14ac:dyDescent="0.15">
      <c r="A15" s="66"/>
      <c r="B15" s="66"/>
      <c r="E15" s="18">
        <f>Main!D97</f>
        <v>1.7901E-2</v>
      </c>
      <c r="F15" s="18">
        <f t="shared" ca="1" si="4"/>
        <v>1.5628920532802469E-7</v>
      </c>
      <c r="G15" s="18">
        <f t="shared" ca="1" si="5"/>
        <v>1.4767617787684682E-7</v>
      </c>
      <c r="H15" s="18">
        <f t="shared" ca="1" si="6"/>
        <v>9.9665133703626162E-9</v>
      </c>
      <c r="I15" s="18">
        <f t="shared" ca="1" si="7"/>
        <v>5.3906703016588884E-9</v>
      </c>
      <c r="J15" s="18">
        <f t="shared" ca="1" si="8"/>
        <v>4.7106569036014515E-8</v>
      </c>
      <c r="K15" s="18">
        <f t="shared" ca="1" si="9"/>
        <v>6.7833216176382778E-8</v>
      </c>
      <c r="L15" s="18">
        <f t="shared" ca="1" si="10"/>
        <v>2.5352787137004305E-7</v>
      </c>
      <c r="M15" s="18">
        <f t="shared" ca="1" si="11"/>
        <v>5.3213461369653714E-8</v>
      </c>
      <c r="N15" s="18">
        <f t="shared" ca="1" si="12"/>
        <v>2.172214346799076E-3</v>
      </c>
      <c r="O15" s="18">
        <f t="shared" ca="1" si="13"/>
        <v>8.7345770076271638E-6</v>
      </c>
      <c r="P15" s="18">
        <f t="shared" ca="1" si="14"/>
        <v>1.5549224143212446E-2</v>
      </c>
      <c r="S15" s="63">
        <v>109.05</v>
      </c>
      <c r="T15" s="63">
        <v>1.6181399999999999</v>
      </c>
      <c r="U15" s="63">
        <v>1.27738</v>
      </c>
      <c r="V15" s="63">
        <v>0.89453700000000003</v>
      </c>
      <c r="W15" s="63">
        <v>0.99421199999999998</v>
      </c>
      <c r="X15" s="63">
        <v>1.6996700000000001E-4</v>
      </c>
      <c r="Y15" s="63">
        <v>1.70221</v>
      </c>
      <c r="Z15" s="63">
        <v>1.48878</v>
      </c>
      <c r="AA15" s="63">
        <v>1.10232</v>
      </c>
      <c r="AB15" s="63">
        <v>1.0881000000000001</v>
      </c>
      <c r="AC15" s="63">
        <v>4.89915E-2</v>
      </c>
      <c r="AD15" s="63">
        <v>9.8198599999999997E-2</v>
      </c>
      <c r="AE15" s="63">
        <v>2.2511399999999999</v>
      </c>
      <c r="AF15" s="63">
        <v>2.90479E-5</v>
      </c>
      <c r="AG15" s="63">
        <v>2.12567E-2</v>
      </c>
      <c r="AH15" s="63">
        <v>1.15361</v>
      </c>
      <c r="AI15" s="63">
        <v>4.0333899999999998</v>
      </c>
      <c r="AJ15" s="63">
        <v>3.7709000000000001</v>
      </c>
      <c r="AK15" s="63">
        <v>-0.13123399999999999</v>
      </c>
      <c r="AL15" s="63">
        <v>2.7446299999999999</v>
      </c>
      <c r="AM15" s="63">
        <v>0.87449399999999999</v>
      </c>
      <c r="AN15" s="63">
        <v>3.0786700000000003E-4</v>
      </c>
      <c r="AO15" s="63">
        <v>1.47607</v>
      </c>
      <c r="AP15" s="63">
        <v>1</v>
      </c>
      <c r="AQ15" s="63">
        <v>10</v>
      </c>
      <c r="AR15" s="63">
        <v>3.1283599999999998</v>
      </c>
      <c r="AS15" s="63">
        <v>0.75553999999999999</v>
      </c>
      <c r="AT15" s="63">
        <v>2.0772599999999999</v>
      </c>
      <c r="AU15" s="63">
        <v>1.1976899999999999</v>
      </c>
      <c r="AV15" s="63">
        <v>5.6382000000000003E-3</v>
      </c>
      <c r="AW15" s="63">
        <v>1.3118700000000001</v>
      </c>
      <c r="AX15" s="63">
        <v>1</v>
      </c>
      <c r="AY15" s="63">
        <v>10</v>
      </c>
      <c r="AZ15" s="63">
        <v>0.58851399999999998</v>
      </c>
      <c r="BA15" s="63">
        <v>-1.9779100000000001</v>
      </c>
      <c r="BB15" s="63">
        <v>0.97131199999999995</v>
      </c>
      <c r="BC15" s="63">
        <v>1.17584</v>
      </c>
      <c r="BD15" s="63">
        <v>2.00193E-2</v>
      </c>
      <c r="BE15" s="63">
        <v>1.2162599999999999</v>
      </c>
      <c r="BF15" s="63">
        <v>6.51797</v>
      </c>
      <c r="BG15" s="63">
        <v>3.0625599999999999</v>
      </c>
      <c r="BH15" s="63">
        <v>-5.3302599999999999E-3</v>
      </c>
      <c r="BI15" s="63">
        <v>0</v>
      </c>
      <c r="BJ15" s="63">
        <v>8.4989499999999996E-2</v>
      </c>
      <c r="BK15" s="63">
        <v>-2.5206300000000001E-2</v>
      </c>
      <c r="BL15" s="63">
        <v>0</v>
      </c>
      <c r="BM15" s="63">
        <v>0.24327299999999999</v>
      </c>
      <c r="BN15" s="63">
        <v>-1.1588299999999999E-2</v>
      </c>
      <c r="BO15" s="63">
        <v>0</v>
      </c>
      <c r="BP15" s="63">
        <v>0.13375899999999999</v>
      </c>
      <c r="BQ15" s="63">
        <v>-2.2938099999999999E-2</v>
      </c>
      <c r="BR15" s="63">
        <v>0</v>
      </c>
      <c r="BS15" s="63">
        <v>0.24459700000000001</v>
      </c>
      <c r="BT15" s="63">
        <v>-1.83269E-2</v>
      </c>
      <c r="BU15" s="63">
        <v>0</v>
      </c>
      <c r="BV15" s="63">
        <v>0.21035200000000001</v>
      </c>
      <c r="BW15" s="63">
        <v>-1.31742E-2</v>
      </c>
      <c r="BX15" s="63">
        <v>0</v>
      </c>
      <c r="BY15" s="63">
        <v>0.21804699999999999</v>
      </c>
      <c r="BZ15" s="63">
        <v>0.25842999999999999</v>
      </c>
    </row>
    <row r="16" spans="1:78" ht="15" customHeight="1" x14ac:dyDescent="0.15">
      <c r="A16" s="66"/>
      <c r="B16" s="66"/>
      <c r="E16" s="18">
        <f>Main!D98</f>
        <v>2.2536E-2</v>
      </c>
      <c r="F16" s="18">
        <f t="shared" ca="1" si="4"/>
        <v>1.4720408417805354E-7</v>
      </c>
      <c r="G16" s="18">
        <f t="shared" ca="1" si="5"/>
        <v>1.320245977948255E-7</v>
      </c>
      <c r="H16" s="18">
        <f t="shared" ca="1" si="6"/>
        <v>9.5484266491951864E-9</v>
      </c>
      <c r="I16" s="18">
        <f t="shared" ca="1" si="7"/>
        <v>4.9418258558871449E-9</v>
      </c>
      <c r="J16" s="18">
        <f t="shared" ca="1" si="8"/>
        <v>4.2046406717806353E-8</v>
      </c>
      <c r="K16" s="18">
        <f t="shared" ca="1" si="9"/>
        <v>5.8109109002961055E-8</v>
      </c>
      <c r="L16" s="18">
        <f t="shared" ca="1" si="10"/>
        <v>1.8952670027317246E-7</v>
      </c>
      <c r="M16" s="18">
        <f t="shared" ca="1" si="11"/>
        <v>3.7598386295473945E-8</v>
      </c>
      <c r="N16" s="18">
        <f t="shared" ca="1" si="12"/>
        <v>2.0723622638669464E-3</v>
      </c>
      <c r="O16" s="18">
        <f t="shared" ca="1" si="13"/>
        <v>1.0359235125454541E-5</v>
      </c>
      <c r="P16" s="18">
        <f t="shared" ca="1" si="14"/>
        <v>4.7907484718144981E-2</v>
      </c>
      <c r="S16" s="63">
        <v>148.5</v>
      </c>
      <c r="T16" s="63">
        <v>1.4982800000000001</v>
      </c>
      <c r="U16" s="63">
        <v>1.2303599999999999</v>
      </c>
      <c r="V16" s="63">
        <v>0.78474900000000003</v>
      </c>
      <c r="W16" s="63">
        <v>0.96457800000000005</v>
      </c>
      <c r="X16" s="63">
        <v>1.41605E-4</v>
      </c>
      <c r="Y16" s="63">
        <v>1.7256899999999999</v>
      </c>
      <c r="Z16" s="63">
        <v>1.44163</v>
      </c>
      <c r="AA16" s="63">
        <v>1.07396</v>
      </c>
      <c r="AB16" s="63">
        <v>1.0963400000000001</v>
      </c>
      <c r="AC16" s="63">
        <v>4.9514599999999999E-2</v>
      </c>
      <c r="AD16" s="63">
        <v>0.106141</v>
      </c>
      <c r="AE16" s="63">
        <v>2.2334000000000001</v>
      </c>
      <c r="AF16" s="63">
        <v>9.8985199999999999E-6</v>
      </c>
      <c r="AG16" s="63">
        <v>-0.130777</v>
      </c>
      <c r="AH16" s="63">
        <v>1.15161</v>
      </c>
      <c r="AI16" s="63">
        <v>4.0285000000000002</v>
      </c>
      <c r="AJ16" s="63">
        <v>3.80159</v>
      </c>
      <c r="AK16" s="63">
        <v>-0.126974</v>
      </c>
      <c r="AL16" s="63">
        <v>2.7299799999999999</v>
      </c>
      <c r="AM16" s="63">
        <v>0.87245799999999996</v>
      </c>
      <c r="AN16" s="63">
        <v>7.3899700000000003E-4</v>
      </c>
      <c r="AO16" s="63">
        <v>1.3738300000000001</v>
      </c>
      <c r="AP16" s="63">
        <v>1</v>
      </c>
      <c r="AQ16" s="63">
        <v>10</v>
      </c>
      <c r="AR16" s="63">
        <v>3.1990099999999999</v>
      </c>
      <c r="AS16" s="63">
        <v>0.75935799999999998</v>
      </c>
      <c r="AT16" s="63">
        <v>2.1042999999999998</v>
      </c>
      <c r="AU16" s="63">
        <v>1.20034</v>
      </c>
      <c r="AV16" s="63">
        <v>6.2559499999999997E-3</v>
      </c>
      <c r="AW16" s="63">
        <v>1.3195699999999999</v>
      </c>
      <c r="AX16" s="63">
        <v>1</v>
      </c>
      <c r="AY16" s="63">
        <v>10</v>
      </c>
      <c r="AZ16" s="63">
        <v>0.632714</v>
      </c>
      <c r="BA16" s="63">
        <v>-1.94964</v>
      </c>
      <c r="BB16" s="63">
        <v>0.84484800000000004</v>
      </c>
      <c r="BC16" s="63">
        <v>1.20279</v>
      </c>
      <c r="BD16" s="63">
        <v>1.8597099999999998E-2</v>
      </c>
      <c r="BE16" s="63">
        <v>1.29477</v>
      </c>
      <c r="BF16" s="63">
        <v>6.5653899999999998</v>
      </c>
      <c r="BG16" s="63">
        <v>3.0686599999999999</v>
      </c>
      <c r="BH16" s="63">
        <v>0</v>
      </c>
      <c r="BI16" s="63">
        <v>0</v>
      </c>
      <c r="BJ16" s="63">
        <v>0</v>
      </c>
      <c r="BK16" s="63">
        <v>0</v>
      </c>
      <c r="BL16" s="63">
        <v>0</v>
      </c>
      <c r="BM16" s="63">
        <v>0</v>
      </c>
      <c r="BN16" s="63">
        <v>0</v>
      </c>
      <c r="BO16" s="63">
        <v>0</v>
      </c>
      <c r="BP16" s="63">
        <v>0</v>
      </c>
      <c r="BQ16" s="63">
        <v>0</v>
      </c>
      <c r="BR16" s="63">
        <v>0</v>
      </c>
      <c r="BS16" s="63">
        <v>0</v>
      </c>
      <c r="BT16" s="63">
        <v>0</v>
      </c>
      <c r="BU16" s="63">
        <v>0</v>
      </c>
      <c r="BV16" s="63">
        <v>0</v>
      </c>
      <c r="BW16" s="63">
        <v>0</v>
      </c>
      <c r="BX16" s="63">
        <v>0</v>
      </c>
      <c r="BY16" s="63">
        <v>0</v>
      </c>
      <c r="BZ16" s="63">
        <v>0.26201099999999999</v>
      </c>
    </row>
    <row r="17" spans="1:78" ht="15" customHeight="1" x14ac:dyDescent="0.15">
      <c r="A17" s="67"/>
      <c r="B17" s="66"/>
      <c r="D17" s="18"/>
      <c r="E17" s="18">
        <f>Main!D99</f>
        <v>2.8371E-2</v>
      </c>
      <c r="F17" s="18">
        <f t="shared" ca="1" si="4"/>
        <v>1.3902177205295465E-7</v>
      </c>
      <c r="G17" s="18">
        <f t="shared" ca="1" si="5"/>
        <v>1.2007073947703408E-7</v>
      </c>
      <c r="H17" s="18">
        <f t="shared" ca="1" si="6"/>
        <v>9.1478823099948241E-9</v>
      </c>
      <c r="I17" s="18">
        <f t="shared" ca="1" si="7"/>
        <v>4.5242477464898128E-9</v>
      </c>
      <c r="J17" s="18">
        <f t="shared" ca="1" si="8"/>
        <v>3.7058600404581978E-8</v>
      </c>
      <c r="K17" s="18">
        <f t="shared" ca="1" si="9"/>
        <v>4.9502046826819694E-8</v>
      </c>
      <c r="L17" s="18">
        <f t="shared" ca="1" si="10"/>
        <v>1.3914396147696357E-7</v>
      </c>
      <c r="M17" s="18">
        <f t="shared" ca="1" si="11"/>
        <v>2.5694678013645363E-8</v>
      </c>
      <c r="N17" s="18">
        <f t="shared" ca="1" si="12"/>
        <v>1.970551423949848E-3</v>
      </c>
      <c r="O17" s="18">
        <f t="shared" ca="1" si="13"/>
        <v>1.2267237852557136E-5</v>
      </c>
      <c r="P17" s="18">
        <f t="shared" ca="1" si="14"/>
        <v>0.14459118779093766</v>
      </c>
      <c r="S17" s="63">
        <v>202.5</v>
      </c>
      <c r="T17" s="63">
        <v>1.3725099999999999</v>
      </c>
      <c r="U17" s="63">
        <v>1.16483</v>
      </c>
      <c r="V17" s="63">
        <v>0.65019800000000005</v>
      </c>
      <c r="W17" s="63">
        <v>0.92702600000000002</v>
      </c>
      <c r="X17" s="63">
        <v>1.16981E-4</v>
      </c>
      <c r="Y17" s="63">
        <v>1.7495700000000001</v>
      </c>
      <c r="Z17" s="63">
        <v>1.38188</v>
      </c>
      <c r="AA17" s="63">
        <v>1.06009</v>
      </c>
      <c r="AB17" s="63">
        <v>1.11151</v>
      </c>
      <c r="AC17" s="63">
        <v>4.6257300000000001E-2</v>
      </c>
      <c r="AD17" s="63">
        <v>0.111525</v>
      </c>
      <c r="AE17" s="63">
        <v>2.2333699999999999</v>
      </c>
      <c r="AF17" s="63">
        <v>1.1538299999999999E-5</v>
      </c>
      <c r="AG17" s="63">
        <v>-8.6485599999999996E-2</v>
      </c>
      <c r="AH17" s="63">
        <v>1.1548499999999999</v>
      </c>
      <c r="AI17" s="63">
        <v>4.0434400000000004</v>
      </c>
      <c r="AJ17" s="63">
        <v>3.8075899999999998</v>
      </c>
      <c r="AK17" s="63">
        <v>-0.122935</v>
      </c>
      <c r="AL17" s="63">
        <v>2.69496</v>
      </c>
      <c r="AM17" s="63">
        <v>0.86964300000000005</v>
      </c>
      <c r="AN17" s="63">
        <v>1.5981299999999999E-3</v>
      </c>
      <c r="AO17" s="63">
        <v>1.2911300000000001</v>
      </c>
      <c r="AP17" s="63">
        <v>1</v>
      </c>
      <c r="AQ17" s="63">
        <v>10</v>
      </c>
      <c r="AR17" s="63">
        <v>3.25854</v>
      </c>
      <c r="AS17" s="63">
        <v>0.76113900000000001</v>
      </c>
      <c r="AT17" s="63">
        <v>2.1219999999999999</v>
      </c>
      <c r="AU17" s="63">
        <v>1.2032099999999999</v>
      </c>
      <c r="AV17" s="63">
        <v>6.8207800000000002E-3</v>
      </c>
      <c r="AW17" s="63">
        <v>1.33175</v>
      </c>
      <c r="AX17" s="63">
        <v>1</v>
      </c>
      <c r="AY17" s="63">
        <v>10</v>
      </c>
      <c r="AZ17" s="63">
        <v>0.66508100000000003</v>
      </c>
      <c r="BA17" s="63">
        <v>-1.92807</v>
      </c>
      <c r="BB17" s="63">
        <v>0.76661699999999999</v>
      </c>
      <c r="BC17" s="63">
        <v>1.22536</v>
      </c>
      <c r="BD17" s="63">
        <v>1.66538E-2</v>
      </c>
      <c r="BE17" s="63">
        <v>1.3732800000000001</v>
      </c>
      <c r="BF17" s="63">
        <v>6.6176399999999997</v>
      </c>
      <c r="BG17" s="63">
        <v>3.07287</v>
      </c>
      <c r="BH17" s="63">
        <v>0</v>
      </c>
      <c r="BI17" s="63">
        <v>0</v>
      </c>
      <c r="BJ17" s="63">
        <v>0</v>
      </c>
      <c r="BK17" s="63">
        <v>0</v>
      </c>
      <c r="BL17" s="63">
        <v>0</v>
      </c>
      <c r="BM17" s="63">
        <v>0</v>
      </c>
      <c r="BN17" s="63">
        <v>0</v>
      </c>
      <c r="BO17" s="63">
        <v>0</v>
      </c>
      <c r="BP17" s="63">
        <v>0</v>
      </c>
      <c r="BQ17" s="63">
        <v>0</v>
      </c>
      <c r="BR17" s="63">
        <v>0</v>
      </c>
      <c r="BS17" s="63">
        <v>0</v>
      </c>
      <c r="BT17" s="63">
        <v>0</v>
      </c>
      <c r="BU17" s="63">
        <v>0</v>
      </c>
      <c r="BV17" s="63">
        <v>0</v>
      </c>
      <c r="BW17" s="63">
        <v>0</v>
      </c>
      <c r="BX17" s="63">
        <v>0</v>
      </c>
      <c r="BY17" s="63">
        <v>0</v>
      </c>
      <c r="BZ17" s="63">
        <v>0.26652300000000001</v>
      </c>
    </row>
    <row r="18" spans="1:78" ht="15" customHeight="1" x14ac:dyDescent="0.15">
      <c r="A18" s="67"/>
      <c r="B18" s="68"/>
      <c r="C18" s="18"/>
      <c r="E18" s="18">
        <f>Main!D100</f>
        <v>3.5716999999999999E-2</v>
      </c>
      <c r="F18" s="18">
        <f t="shared" ca="1" si="4"/>
        <v>1.3174753779583524E-7</v>
      </c>
      <c r="G18" s="18">
        <f t="shared" ca="1" si="5"/>
        <v>1.1098649955811183E-7</v>
      </c>
      <c r="H18" s="18">
        <f t="shared" ca="1" si="6"/>
        <v>8.7641251759164612E-9</v>
      </c>
      <c r="I18" s="18">
        <f t="shared" ca="1" si="7"/>
        <v>4.1361626627087354E-9</v>
      </c>
      <c r="J18" s="18">
        <f t="shared" ca="1" si="8"/>
        <v>3.2154969757220514E-8</v>
      </c>
      <c r="K18" s="18">
        <f t="shared" ca="1" si="9"/>
        <v>4.185038789858395E-8</v>
      </c>
      <c r="L18" s="18">
        <f t="shared" ca="1" si="10"/>
        <v>9.964697169759228E-8</v>
      </c>
      <c r="M18" s="18">
        <f t="shared" ca="1" si="11"/>
        <v>1.6869868168023675E-8</v>
      </c>
      <c r="N18" s="18">
        <f t="shared" ca="1" si="12"/>
        <v>1.8665272975031881E-3</v>
      </c>
      <c r="O18" s="18">
        <f t="shared" ca="1" si="13"/>
        <v>1.4497605433858047E-5</v>
      </c>
      <c r="P18" s="18">
        <f t="shared" ca="1" si="14"/>
        <v>0.39650506168440763</v>
      </c>
      <c r="S18" s="63">
        <v>299.5</v>
      </c>
      <c r="T18" s="63">
        <v>1.258</v>
      </c>
      <c r="U18" s="63">
        <v>1.0849899999999999</v>
      </c>
      <c r="V18" s="63">
        <v>0.51129999999999998</v>
      </c>
      <c r="W18" s="63">
        <v>0.88674200000000003</v>
      </c>
      <c r="X18" s="63">
        <v>9.6760499999999996E-5</v>
      </c>
      <c r="Y18" s="63">
        <v>1.7741499999999999</v>
      </c>
      <c r="Z18" s="63">
        <v>1.3140499999999999</v>
      </c>
      <c r="AA18" s="63">
        <v>1.0690299999999999</v>
      </c>
      <c r="AB18" s="63">
        <v>1.1411899999999999</v>
      </c>
      <c r="AC18" s="63">
        <v>4.6520800000000001E-2</v>
      </c>
      <c r="AD18" s="63">
        <v>0.120763</v>
      </c>
      <c r="AE18" s="63">
        <v>2.2269800000000002</v>
      </c>
      <c r="AF18" s="63">
        <v>7.15748E-6</v>
      </c>
      <c r="AG18" s="63">
        <v>-1.9235100000000002E-2</v>
      </c>
      <c r="AH18" s="63">
        <v>1.15045</v>
      </c>
      <c r="AI18" s="63">
        <v>4.0374100000000004</v>
      </c>
      <c r="AJ18" s="63">
        <v>3.72587</v>
      </c>
      <c r="AK18" s="63">
        <v>-0.118589</v>
      </c>
      <c r="AL18" s="63">
        <v>2.6590500000000001</v>
      </c>
      <c r="AM18" s="63">
        <v>0.865595</v>
      </c>
      <c r="AN18" s="63">
        <v>3.0731500000000002E-3</v>
      </c>
      <c r="AO18" s="63">
        <v>1.2295700000000001</v>
      </c>
      <c r="AP18" s="63">
        <v>1</v>
      </c>
      <c r="AQ18" s="63">
        <v>10</v>
      </c>
      <c r="AR18" s="63">
        <v>3.1956000000000002</v>
      </c>
      <c r="AS18" s="63">
        <v>0.75756699999999999</v>
      </c>
      <c r="AT18" s="63">
        <v>2.1059800000000002</v>
      </c>
      <c r="AU18" s="63">
        <v>1.2028300000000001</v>
      </c>
      <c r="AV18" s="63">
        <v>7.3241299999999999E-3</v>
      </c>
      <c r="AW18" s="63">
        <v>1.3462799999999999</v>
      </c>
      <c r="AX18" s="63">
        <v>1</v>
      </c>
      <c r="AY18" s="63">
        <v>10</v>
      </c>
      <c r="AZ18" s="63">
        <v>0.67394200000000004</v>
      </c>
      <c r="BA18" s="63">
        <v>-1.91316</v>
      </c>
      <c r="BB18" s="63">
        <v>0.71776700000000004</v>
      </c>
      <c r="BC18" s="63">
        <v>1.24725</v>
      </c>
      <c r="BD18" s="63">
        <v>1.47291E-2</v>
      </c>
      <c r="BE18" s="63">
        <v>1.45076</v>
      </c>
      <c r="BF18" s="63">
        <v>6.6562900000000003</v>
      </c>
      <c r="BG18" s="63">
        <v>3.07456</v>
      </c>
      <c r="BH18" s="63">
        <v>0</v>
      </c>
      <c r="BI18" s="63">
        <v>0</v>
      </c>
      <c r="BJ18" s="63">
        <v>0</v>
      </c>
      <c r="BK18" s="63">
        <v>0</v>
      </c>
      <c r="BL18" s="63">
        <v>0</v>
      </c>
      <c r="BM18" s="63">
        <v>0</v>
      </c>
      <c r="BN18" s="63">
        <v>0</v>
      </c>
      <c r="BO18" s="63">
        <v>0</v>
      </c>
      <c r="BP18" s="63">
        <v>0</v>
      </c>
      <c r="BQ18" s="63">
        <v>0</v>
      </c>
      <c r="BR18" s="63">
        <v>0</v>
      </c>
      <c r="BS18" s="63">
        <v>0</v>
      </c>
      <c r="BT18" s="63">
        <v>0</v>
      </c>
      <c r="BU18" s="63">
        <v>0</v>
      </c>
      <c r="BV18" s="63">
        <v>0</v>
      </c>
      <c r="BW18" s="63">
        <v>0</v>
      </c>
      <c r="BX18" s="63">
        <v>0</v>
      </c>
      <c r="BY18" s="63">
        <v>0</v>
      </c>
      <c r="BZ18" s="63">
        <v>0.27083299999999999</v>
      </c>
    </row>
    <row r="19" spans="1:78" ht="15" customHeight="1" x14ac:dyDescent="0.15">
      <c r="A19" s="66"/>
      <c r="B19" s="66"/>
      <c r="E19" s="18">
        <f>Main!D101</f>
        <v>4.4964999999999998E-2</v>
      </c>
      <c r="F19" s="18">
        <f t="shared" ca="1" si="4"/>
        <v>1.2540040082183638E-7</v>
      </c>
      <c r="G19" s="18">
        <f t="shared" ca="1" si="5"/>
        <v>1.0412965363744402E-7</v>
      </c>
      <c r="H19" s="18">
        <f t="shared" ca="1" si="6"/>
        <v>8.3964578668596986E-9</v>
      </c>
      <c r="I19" s="18">
        <f t="shared" ca="1" si="7"/>
        <v>3.7759161114376322E-9</v>
      </c>
      <c r="J19" s="18">
        <f t="shared" ca="1" si="8"/>
        <v>2.7380545975189151E-8</v>
      </c>
      <c r="K19" s="18">
        <f t="shared" ca="1" si="9"/>
        <v>3.5022617966594489E-8</v>
      </c>
      <c r="L19" s="18">
        <f t="shared" ca="1" si="10"/>
        <v>6.9081591493513524E-8</v>
      </c>
      <c r="M19" s="18">
        <f t="shared" ca="1" si="11"/>
        <v>1.0593818167676138E-8</v>
      </c>
      <c r="N19" s="18">
        <f t="shared" ca="1" si="12"/>
        <v>1.760148922031201E-3</v>
      </c>
      <c r="O19" s="18">
        <f t="shared" ca="1" si="13"/>
        <v>1.7088684909204119E-5</v>
      </c>
      <c r="P19" s="18">
        <f t="shared" ca="1" si="14"/>
        <v>0.78310668632779368</v>
      </c>
      <c r="S19" s="63">
        <v>424.5</v>
      </c>
      <c r="T19" s="63">
        <v>1.16211</v>
      </c>
      <c r="U19" s="63">
        <v>0.99579700000000004</v>
      </c>
      <c r="V19" s="63">
        <v>0.37743500000000002</v>
      </c>
      <c r="W19" s="63">
        <v>0.85149300000000006</v>
      </c>
      <c r="X19" s="63">
        <v>8.0230599999999997E-5</v>
      </c>
      <c r="Y19" s="63">
        <v>1.79776</v>
      </c>
      <c r="Z19" s="63">
        <v>1.2428699999999999</v>
      </c>
      <c r="AA19" s="63">
        <v>1.1054900000000001</v>
      </c>
      <c r="AB19" s="63">
        <v>1.18038</v>
      </c>
      <c r="AC19" s="63">
        <v>4.9210900000000002E-2</v>
      </c>
      <c r="AD19" s="63">
        <v>0.13405300000000001</v>
      </c>
      <c r="AE19" s="63">
        <v>2.2100599999999999</v>
      </c>
      <c r="AF19" s="63">
        <v>9.8873400000000004E-6</v>
      </c>
      <c r="AG19" s="63">
        <v>-0.23001099999999999</v>
      </c>
      <c r="AH19" s="63">
        <v>1.14436</v>
      </c>
      <c r="AI19" s="63">
        <v>4.0201000000000002</v>
      </c>
      <c r="AJ19" s="63">
        <v>3.5618500000000002</v>
      </c>
      <c r="AK19" s="63">
        <v>-0.115328</v>
      </c>
      <c r="AL19" s="63">
        <v>2.6092200000000001</v>
      </c>
      <c r="AM19" s="63">
        <v>0.86077899999999996</v>
      </c>
      <c r="AN19" s="63">
        <v>5.1815300000000002E-3</v>
      </c>
      <c r="AO19" s="63">
        <v>1.1824399999999999</v>
      </c>
      <c r="AP19" s="63">
        <v>1</v>
      </c>
      <c r="AQ19" s="63">
        <v>10</v>
      </c>
      <c r="AR19" s="63">
        <v>3.0772200000000001</v>
      </c>
      <c r="AS19" s="63">
        <v>0.75635399999999997</v>
      </c>
      <c r="AT19" s="63">
        <v>2.0949200000000001</v>
      </c>
      <c r="AU19" s="63">
        <v>1.20713</v>
      </c>
      <c r="AV19" s="63">
        <v>7.7353600000000002E-3</v>
      </c>
      <c r="AW19" s="63">
        <v>1.3579600000000001</v>
      </c>
      <c r="AX19" s="63">
        <v>1</v>
      </c>
      <c r="AY19" s="63">
        <v>10</v>
      </c>
      <c r="AZ19" s="63">
        <v>0.65164999999999995</v>
      </c>
      <c r="BA19" s="63">
        <v>-1.9078900000000001</v>
      </c>
      <c r="BB19" s="63">
        <v>0.71640300000000001</v>
      </c>
      <c r="BC19" s="63">
        <v>1.2567200000000001</v>
      </c>
      <c r="BD19" s="63">
        <v>1.2896899999999999E-2</v>
      </c>
      <c r="BE19" s="63">
        <v>1.5149999999999999</v>
      </c>
      <c r="BF19" s="63">
        <v>6.6919500000000003</v>
      </c>
      <c r="BG19" s="63">
        <v>3.0745399999999998</v>
      </c>
      <c r="BH19" s="63">
        <v>0</v>
      </c>
      <c r="BI19" s="63">
        <v>0</v>
      </c>
      <c r="BJ19" s="63">
        <v>0</v>
      </c>
      <c r="BK19" s="63">
        <v>0</v>
      </c>
      <c r="BL19" s="63">
        <v>0</v>
      </c>
      <c r="BM19" s="63">
        <v>0</v>
      </c>
      <c r="BN19" s="63">
        <v>0</v>
      </c>
      <c r="BO19" s="63">
        <v>0</v>
      </c>
      <c r="BP19" s="63">
        <v>0</v>
      </c>
      <c r="BQ19" s="63">
        <v>0</v>
      </c>
      <c r="BR19" s="63">
        <v>0</v>
      </c>
      <c r="BS19" s="63">
        <v>0</v>
      </c>
      <c r="BT19" s="63">
        <v>0</v>
      </c>
      <c r="BU19" s="63">
        <v>0</v>
      </c>
      <c r="BV19" s="63">
        <v>0</v>
      </c>
      <c r="BW19" s="63">
        <v>0</v>
      </c>
      <c r="BX19" s="63">
        <v>0</v>
      </c>
      <c r="BY19" s="63">
        <v>0</v>
      </c>
      <c r="BZ19" s="63">
        <v>0.27264899999999997</v>
      </c>
    </row>
    <row r="20" spans="1:78" ht="15" customHeight="1" x14ac:dyDescent="0.15">
      <c r="A20" s="66"/>
      <c r="B20" s="66"/>
      <c r="E20" s="18">
        <f>Main!D102</f>
        <v>5.6606999999999998E-2</v>
      </c>
      <c r="F20" s="18">
        <f t="shared" ca="1" si="4"/>
        <v>1.2001401624955519E-7</v>
      </c>
      <c r="G20" s="18">
        <f t="shared" ca="1" si="5"/>
        <v>9.9000934163911503E-8</v>
      </c>
      <c r="H20" s="18">
        <f t="shared" ca="1" si="6"/>
        <v>8.0442055080631863E-9</v>
      </c>
      <c r="I20" s="18">
        <f t="shared" ca="1" si="7"/>
        <v>3.4419268558116222E-9</v>
      </c>
      <c r="J20" s="18">
        <f t="shared" ca="1" si="8"/>
        <v>2.2813493199363474E-8</v>
      </c>
      <c r="K20" s="18">
        <f t="shared" ca="1" si="9"/>
        <v>2.8918735504740115E-8</v>
      </c>
      <c r="L20" s="18">
        <f t="shared" ca="1" si="10"/>
        <v>4.6024997645183294E-8</v>
      </c>
      <c r="M20" s="18">
        <f t="shared" ca="1" si="11"/>
        <v>6.3580431713884805E-9</v>
      </c>
      <c r="N20" s="18">
        <f t="shared" ca="1" si="12"/>
        <v>1.6514199852017907E-3</v>
      </c>
      <c r="O20" s="18">
        <f t="shared" ca="1" si="13"/>
        <v>2.0074445917022611E-5</v>
      </c>
      <c r="P20" s="18">
        <f t="shared" ca="1" si="14"/>
        <v>0.87459012506786382</v>
      </c>
      <c r="S20" s="63">
        <v>558</v>
      </c>
      <c r="T20" s="63">
        <v>1.0723100000000001</v>
      </c>
      <c r="U20" s="63">
        <v>0.91572399999999998</v>
      </c>
      <c r="V20" s="63">
        <v>0.27276800000000001</v>
      </c>
      <c r="W20" s="63">
        <v>0.83335999999999999</v>
      </c>
      <c r="X20" s="63">
        <v>6.9627200000000003E-5</v>
      </c>
      <c r="Y20" s="63">
        <v>1.81412</v>
      </c>
      <c r="Z20" s="63">
        <v>1.1822600000000001</v>
      </c>
      <c r="AA20" s="63">
        <v>1.1605000000000001</v>
      </c>
      <c r="AB20" s="63">
        <v>1.1826000000000001</v>
      </c>
      <c r="AC20" s="63">
        <v>4.39055E-2</v>
      </c>
      <c r="AD20" s="63">
        <v>0.136883</v>
      </c>
      <c r="AE20" s="63">
        <v>2.2275200000000002</v>
      </c>
      <c r="AF20" s="63">
        <v>3.7323400000000001E-6</v>
      </c>
      <c r="AG20" s="63">
        <v>-0.123083</v>
      </c>
      <c r="AH20" s="63">
        <v>1.1505300000000001</v>
      </c>
      <c r="AI20" s="63">
        <v>4.0461499999999999</v>
      </c>
      <c r="AJ20" s="63">
        <v>3.33501</v>
      </c>
      <c r="AK20" s="63">
        <v>-0.11410099999999999</v>
      </c>
      <c r="AL20" s="63">
        <v>2.5499299999999998</v>
      </c>
      <c r="AM20" s="63">
        <v>0.85744799999999999</v>
      </c>
      <c r="AN20" s="63">
        <v>7.2149400000000004E-3</v>
      </c>
      <c r="AO20" s="63">
        <v>1.15055</v>
      </c>
      <c r="AP20" s="63">
        <v>1</v>
      </c>
      <c r="AQ20" s="63">
        <v>10</v>
      </c>
      <c r="AR20" s="63">
        <v>2.8746</v>
      </c>
      <c r="AS20" s="63">
        <v>0.75622400000000001</v>
      </c>
      <c r="AT20" s="63">
        <v>2.0620699999999998</v>
      </c>
      <c r="AU20" s="63">
        <v>1.2119200000000001</v>
      </c>
      <c r="AV20" s="63">
        <v>8.1252200000000007E-3</v>
      </c>
      <c r="AW20" s="63">
        <v>1.35826</v>
      </c>
      <c r="AX20" s="63">
        <v>1</v>
      </c>
      <c r="AY20" s="63">
        <v>10</v>
      </c>
      <c r="AZ20" s="63">
        <v>0.60443999999999998</v>
      </c>
      <c r="BA20" s="63">
        <v>-1.91143</v>
      </c>
      <c r="BB20" s="63">
        <v>0.75432600000000005</v>
      </c>
      <c r="BC20" s="63">
        <v>1.2518199999999999</v>
      </c>
      <c r="BD20" s="63">
        <v>1.13887E-2</v>
      </c>
      <c r="BE20" s="63">
        <v>1.55626</v>
      </c>
      <c r="BF20" s="63">
        <v>6.68872</v>
      </c>
      <c r="BG20" s="63">
        <v>3.0724100000000001</v>
      </c>
      <c r="BH20" s="63">
        <v>0</v>
      </c>
      <c r="BI20" s="63">
        <v>0</v>
      </c>
      <c r="BJ20" s="63">
        <v>0</v>
      </c>
      <c r="BK20" s="63">
        <v>0</v>
      </c>
      <c r="BL20" s="63">
        <v>0</v>
      </c>
      <c r="BM20" s="63">
        <v>0</v>
      </c>
      <c r="BN20" s="63">
        <v>0</v>
      </c>
      <c r="BO20" s="63">
        <v>0</v>
      </c>
      <c r="BP20" s="63">
        <v>0</v>
      </c>
      <c r="BQ20" s="63">
        <v>0</v>
      </c>
      <c r="BR20" s="63">
        <v>0</v>
      </c>
      <c r="BS20" s="63">
        <v>0</v>
      </c>
      <c r="BT20" s="63">
        <v>0</v>
      </c>
      <c r="BU20" s="63">
        <v>0</v>
      </c>
      <c r="BV20" s="63">
        <v>0</v>
      </c>
      <c r="BW20" s="63">
        <v>0</v>
      </c>
      <c r="BX20" s="63">
        <v>0</v>
      </c>
      <c r="BY20" s="63">
        <v>0</v>
      </c>
      <c r="BZ20" s="63">
        <v>0.26818900000000001</v>
      </c>
    </row>
    <row r="21" spans="1:78" ht="15" customHeight="1" x14ac:dyDescent="0.15">
      <c r="A21" s="66"/>
      <c r="B21" s="66"/>
      <c r="E21" s="18">
        <f>Main!D103</f>
        <v>7.1263999999999994E-2</v>
      </c>
      <c r="F21" s="18">
        <f t="shared" ca="1" si="4"/>
        <v>1.1563798504987415E-7</v>
      </c>
      <c r="G21" s="18">
        <f t="shared" ca="1" si="5"/>
        <v>9.5211092059458372E-8</v>
      </c>
      <c r="H21" s="18">
        <f t="shared" ca="1" si="6"/>
        <v>7.7066688479463391E-9</v>
      </c>
      <c r="I21" s="18">
        <f t="shared" ca="1" si="7"/>
        <v>3.1326371259572138E-9</v>
      </c>
      <c r="J21" s="18">
        <f t="shared" ca="1" si="8"/>
        <v>1.855507286196449E-8</v>
      </c>
      <c r="K21" s="18">
        <f t="shared" ca="1" si="9"/>
        <v>2.3471808423350824E-8</v>
      </c>
      <c r="L21" s="18">
        <f t="shared" ca="1" si="10"/>
        <v>2.931269781480456E-8</v>
      </c>
      <c r="M21" s="18">
        <f t="shared" ca="1" si="11"/>
        <v>3.6580075233114257E-9</v>
      </c>
      <c r="N21" s="18">
        <f t="shared" ca="1" si="12"/>
        <v>1.5405137250461944E-3</v>
      </c>
      <c r="O21" s="18">
        <f t="shared" ca="1" si="13"/>
        <v>2.3479107831522669E-5</v>
      </c>
      <c r="P21" s="18">
        <f t="shared" ca="1" si="14"/>
        <v>0.65941911509513129</v>
      </c>
      <c r="S21" s="63">
        <v>666</v>
      </c>
      <c r="T21" s="63">
        <v>1.0020100000000001</v>
      </c>
      <c r="U21" s="63">
        <v>0.85183299999999995</v>
      </c>
      <c r="V21" s="63">
        <v>0.200437</v>
      </c>
      <c r="W21" s="63">
        <v>0.82881400000000005</v>
      </c>
      <c r="X21" s="63">
        <v>6.5712199999999997E-5</v>
      </c>
      <c r="Y21" s="63">
        <v>1.8177700000000001</v>
      </c>
      <c r="Z21" s="63">
        <v>1.1368199999999999</v>
      </c>
      <c r="AA21" s="63">
        <v>1.2272099999999999</v>
      </c>
      <c r="AB21" s="63">
        <v>1.1712400000000001</v>
      </c>
      <c r="AC21" s="63">
        <v>4.4984799999999998E-2</v>
      </c>
      <c r="AD21" s="63">
        <v>0.145036</v>
      </c>
      <c r="AE21" s="63">
        <v>2.2345199999999998</v>
      </c>
      <c r="AF21" s="63">
        <v>4.5232200000000002E-7</v>
      </c>
      <c r="AG21" s="63">
        <v>-0.13522700000000001</v>
      </c>
      <c r="AH21" s="63">
        <v>1.1538200000000001</v>
      </c>
      <c r="AI21" s="63">
        <v>4.0431999999999997</v>
      </c>
      <c r="AJ21" s="63">
        <v>3.0991300000000002</v>
      </c>
      <c r="AK21" s="63">
        <v>-0.121184</v>
      </c>
      <c r="AL21" s="63">
        <v>2.3950900000000002</v>
      </c>
      <c r="AM21" s="63">
        <v>0.85913300000000004</v>
      </c>
      <c r="AN21" s="63">
        <v>7.6207000000000002E-3</v>
      </c>
      <c r="AO21" s="63">
        <v>1.13818</v>
      </c>
      <c r="AP21" s="63">
        <v>1</v>
      </c>
      <c r="AQ21" s="63">
        <v>10</v>
      </c>
      <c r="AR21" s="63">
        <v>2.9240200000000001</v>
      </c>
      <c r="AS21" s="63">
        <v>0.78082499999999999</v>
      </c>
      <c r="AT21" s="63">
        <v>2.1973699999999998</v>
      </c>
      <c r="AU21" s="63">
        <v>1.23048</v>
      </c>
      <c r="AV21" s="63">
        <v>8.5619200000000006E-3</v>
      </c>
      <c r="AW21" s="63">
        <v>1.3519099999999999</v>
      </c>
      <c r="AX21" s="63">
        <v>1</v>
      </c>
      <c r="AY21" s="63">
        <v>10</v>
      </c>
      <c r="AZ21" s="63">
        <v>0.55258700000000005</v>
      </c>
      <c r="BA21" s="63">
        <v>-1.92822</v>
      </c>
      <c r="BB21" s="63">
        <v>0.85345199999999999</v>
      </c>
      <c r="BC21" s="63">
        <v>1.2362200000000001</v>
      </c>
      <c r="BD21" s="63">
        <v>1.0587600000000001E-2</v>
      </c>
      <c r="BE21" s="63">
        <v>1.56118</v>
      </c>
      <c r="BF21" s="63">
        <v>6.7092999999999998</v>
      </c>
      <c r="BG21" s="63">
        <v>3.0732599999999999</v>
      </c>
      <c r="BH21" s="63">
        <v>0</v>
      </c>
      <c r="BI21" s="63">
        <v>0</v>
      </c>
      <c r="BJ21" s="63">
        <v>0</v>
      </c>
      <c r="BK21" s="63">
        <v>0</v>
      </c>
      <c r="BL21" s="63">
        <v>0</v>
      </c>
      <c r="BM21" s="63">
        <v>0</v>
      </c>
      <c r="BN21" s="63">
        <v>0</v>
      </c>
      <c r="BO21" s="63">
        <v>0</v>
      </c>
      <c r="BP21" s="63">
        <v>0</v>
      </c>
      <c r="BQ21" s="63">
        <v>0</v>
      </c>
      <c r="BR21" s="63">
        <v>0</v>
      </c>
      <c r="BS21" s="63">
        <v>0</v>
      </c>
      <c r="BT21" s="63">
        <v>0</v>
      </c>
      <c r="BU21" s="63">
        <v>0</v>
      </c>
      <c r="BV21" s="63">
        <v>0</v>
      </c>
      <c r="BW21" s="63">
        <v>0</v>
      </c>
      <c r="BX21" s="63">
        <v>0</v>
      </c>
      <c r="BY21" s="63">
        <v>0</v>
      </c>
      <c r="BZ21" s="63">
        <v>0.25040400000000002</v>
      </c>
    </row>
    <row r="22" spans="1:78" ht="15" customHeight="1" x14ac:dyDescent="0.15">
      <c r="A22" s="66"/>
      <c r="B22" s="66"/>
      <c r="E22" s="18">
        <f>Main!D104</f>
        <v>8.9717000000000005E-2</v>
      </c>
      <c r="F22" s="18">
        <f t="shared" ca="1" si="4"/>
        <v>1.1234101787243252E-7</v>
      </c>
      <c r="G22" s="18">
        <f t="shared" ca="1" si="5"/>
        <v>9.2456271016498264E-8</v>
      </c>
      <c r="H22" s="18">
        <f t="shared" ca="1" si="6"/>
        <v>7.3831851708175074E-9</v>
      </c>
      <c r="I22" s="18">
        <f t="shared" ca="1" si="7"/>
        <v>2.8465645655585886E-9</v>
      </c>
      <c r="J22" s="18">
        <f t="shared" ca="1" si="8"/>
        <v>1.4710999129834385E-8</v>
      </c>
      <c r="K22" s="18">
        <f t="shared" ca="1" si="9"/>
        <v>1.8649000588463955E-8</v>
      </c>
      <c r="L22" s="18">
        <f t="shared" ca="1" si="10"/>
        <v>1.7816663080910938E-8</v>
      </c>
      <c r="M22" s="18">
        <f t="shared" ca="1" si="11"/>
        <v>2.0296185705225092E-9</v>
      </c>
      <c r="N22" s="18">
        <f t="shared" ca="1" si="12"/>
        <v>1.4278285550115206E-3</v>
      </c>
      <c r="O22" s="18">
        <f t="shared" ca="1" si="13"/>
        <v>2.7308360757176888E-5</v>
      </c>
      <c r="P22" s="18">
        <f t="shared" ca="1" si="14"/>
        <v>0.43844462761057063</v>
      </c>
      <c r="S22" s="63">
        <v>718</v>
      </c>
      <c r="T22" s="63">
        <v>0.94713099999999995</v>
      </c>
      <c r="U22" s="63">
        <v>0.81252500000000005</v>
      </c>
      <c r="V22" s="63">
        <v>0.156833</v>
      </c>
      <c r="W22" s="63">
        <v>0.83943100000000004</v>
      </c>
      <c r="X22" s="63">
        <v>6.5625199999999996E-5</v>
      </c>
      <c r="Y22" s="63">
        <v>1.81077</v>
      </c>
      <c r="Z22" s="63">
        <v>1.1092900000000001</v>
      </c>
      <c r="AA22" s="63">
        <v>1.27101</v>
      </c>
      <c r="AB22" s="63">
        <v>1.13419</v>
      </c>
      <c r="AC22" s="63">
        <v>3.6572899999999998E-2</v>
      </c>
      <c r="AD22" s="63">
        <v>0.136936</v>
      </c>
      <c r="AE22" s="63">
        <v>2.2772199999999998</v>
      </c>
      <c r="AF22" s="63">
        <v>1.68871E-5</v>
      </c>
      <c r="AG22" s="63">
        <v>-2.5083999999999999E-2</v>
      </c>
      <c r="AH22" s="63">
        <v>1.1577999999999999</v>
      </c>
      <c r="AI22" s="63">
        <v>4.0804900000000002</v>
      </c>
      <c r="AJ22" s="63">
        <v>3.19543</v>
      </c>
      <c r="AK22" s="63">
        <v>-0.115093</v>
      </c>
      <c r="AL22" s="63">
        <v>2.50332</v>
      </c>
      <c r="AM22" s="63">
        <v>0.85708499999999999</v>
      </c>
      <c r="AN22" s="63">
        <v>8.7194000000000004E-3</v>
      </c>
      <c r="AO22" s="63">
        <v>1.1175299999999999</v>
      </c>
      <c r="AP22" s="63">
        <v>1</v>
      </c>
      <c r="AQ22" s="63">
        <v>10</v>
      </c>
      <c r="AR22" s="63">
        <v>3.03057</v>
      </c>
      <c r="AS22" s="63">
        <v>0.78077799999999997</v>
      </c>
      <c r="AT22" s="63">
        <v>2.3214299999999999</v>
      </c>
      <c r="AU22" s="63">
        <v>1.2165999999999999</v>
      </c>
      <c r="AV22" s="63">
        <v>9.3170500000000003E-3</v>
      </c>
      <c r="AW22" s="63">
        <v>1.3412500000000001</v>
      </c>
      <c r="AX22" s="63">
        <v>1</v>
      </c>
      <c r="AY22" s="63">
        <v>10</v>
      </c>
      <c r="AZ22" s="63">
        <v>0.54583400000000004</v>
      </c>
      <c r="BA22" s="63">
        <v>-1.93421</v>
      </c>
      <c r="BB22" s="63">
        <v>0.87677000000000005</v>
      </c>
      <c r="BC22" s="63">
        <v>1.2216400000000001</v>
      </c>
      <c r="BD22" s="63">
        <v>9.7070300000000002E-3</v>
      </c>
      <c r="BE22" s="63">
        <v>1.5652699999999999</v>
      </c>
      <c r="BF22" s="63">
        <v>6.6021799999999997</v>
      </c>
      <c r="BG22" s="63">
        <v>3.0628099999999998</v>
      </c>
      <c r="BH22" s="63">
        <v>0</v>
      </c>
      <c r="BI22" s="63">
        <v>0</v>
      </c>
      <c r="BJ22" s="63">
        <v>0</v>
      </c>
      <c r="BK22" s="63">
        <v>0</v>
      </c>
      <c r="BL22" s="63">
        <v>0</v>
      </c>
      <c r="BM22" s="63">
        <v>0</v>
      </c>
      <c r="BN22" s="63">
        <v>0</v>
      </c>
      <c r="BO22" s="63">
        <v>0</v>
      </c>
      <c r="BP22" s="63">
        <v>0</v>
      </c>
      <c r="BQ22" s="63">
        <v>0</v>
      </c>
      <c r="BR22" s="63">
        <v>0</v>
      </c>
      <c r="BS22" s="63">
        <v>0</v>
      </c>
      <c r="BT22" s="63">
        <v>0</v>
      </c>
      <c r="BU22" s="63">
        <v>0</v>
      </c>
      <c r="BV22" s="63">
        <v>0</v>
      </c>
      <c r="BW22" s="63">
        <v>0</v>
      </c>
      <c r="BX22" s="63">
        <v>0</v>
      </c>
      <c r="BY22" s="63">
        <v>0</v>
      </c>
      <c r="BZ22" s="63">
        <v>0.25311899999999998</v>
      </c>
    </row>
    <row r="23" spans="1:78" ht="15" customHeight="1" x14ac:dyDescent="0.15">
      <c r="A23" s="66"/>
      <c r="B23" s="66"/>
      <c r="E23" s="18">
        <f>Main!D105</f>
        <v>0.11294</v>
      </c>
      <c r="F23" s="18">
        <f t="shared" ca="1" si="4"/>
        <v>1.1021293331486875E-7</v>
      </c>
      <c r="G23" s="18">
        <f t="shared" ca="1" si="5"/>
        <v>9.0497353234248963E-8</v>
      </c>
      <c r="H23" s="18">
        <f t="shared" ca="1" si="6"/>
        <v>7.0731805616927633E-9</v>
      </c>
      <c r="I23" s="18">
        <f t="shared" ca="1" si="7"/>
        <v>2.5823339265285836E-9</v>
      </c>
      <c r="J23" s="18">
        <f t="shared" ca="1" si="8"/>
        <v>1.1367738138698307E-8</v>
      </c>
      <c r="K23" s="18">
        <f t="shared" ca="1" si="9"/>
        <v>1.4446399630984539E-8</v>
      </c>
      <c r="L23" s="18">
        <f t="shared" ca="1" si="10"/>
        <v>1.0362830624262004E-8</v>
      </c>
      <c r="M23" s="18">
        <f t="shared" ca="1" si="11"/>
        <v>1.0941582167708947E-9</v>
      </c>
      <c r="N23" s="18">
        <f t="shared" ca="1" si="12"/>
        <v>1.3140414958047442E-3</v>
      </c>
      <c r="O23" s="18">
        <f t="shared" ca="1" si="13"/>
        <v>3.1537345782298255E-5</v>
      </c>
      <c r="P23" s="18">
        <f t="shared" ca="1" si="14"/>
        <v>0.28432669584554293</v>
      </c>
      <c r="S23" s="63">
        <v>755.5</v>
      </c>
      <c r="T23" s="63">
        <v>0.93182600000000004</v>
      </c>
      <c r="U23" s="63">
        <v>0.80167999999999995</v>
      </c>
      <c r="V23" s="63">
        <v>0.14518500000000001</v>
      </c>
      <c r="W23" s="63">
        <v>0.84614999999999996</v>
      </c>
      <c r="X23" s="63">
        <v>6.4590000000000003E-5</v>
      </c>
      <c r="Y23" s="63">
        <v>1.8132900000000001</v>
      </c>
      <c r="Z23" s="63">
        <v>1.1021799999999999</v>
      </c>
      <c r="AA23" s="63">
        <v>1.2862199999999999</v>
      </c>
      <c r="AB23" s="63">
        <v>1.1251500000000001</v>
      </c>
      <c r="AC23" s="63">
        <v>3.3953499999999998E-2</v>
      </c>
      <c r="AD23" s="63">
        <v>0.14250099999999999</v>
      </c>
      <c r="AE23" s="63">
        <v>2.2516099999999999</v>
      </c>
      <c r="AF23" s="63">
        <v>7.2461E-6</v>
      </c>
      <c r="AG23" s="63">
        <v>0.29619800000000002</v>
      </c>
      <c r="AH23" s="63">
        <v>1.17652</v>
      </c>
      <c r="AI23" s="63">
        <v>4.1051700000000002</v>
      </c>
      <c r="AJ23" s="63">
        <v>3.4136799999999998</v>
      </c>
      <c r="AK23" s="63">
        <v>-0.11065999999999999</v>
      </c>
      <c r="AL23" s="63">
        <v>2.6151300000000002</v>
      </c>
      <c r="AM23" s="63">
        <v>0.86176200000000003</v>
      </c>
      <c r="AN23" s="63">
        <v>7.7960800000000004E-3</v>
      </c>
      <c r="AO23" s="63">
        <v>1.12751</v>
      </c>
      <c r="AP23" s="63">
        <v>1</v>
      </c>
      <c r="AQ23" s="63">
        <v>10</v>
      </c>
      <c r="AR23" s="63">
        <v>3.1858200000000001</v>
      </c>
      <c r="AS23" s="63">
        <v>0.77550200000000002</v>
      </c>
      <c r="AT23" s="63">
        <v>2.3568199999999999</v>
      </c>
      <c r="AU23" s="63">
        <v>1.20706</v>
      </c>
      <c r="AV23" s="63">
        <v>9.6496399999999993E-3</v>
      </c>
      <c r="AW23" s="63">
        <v>1.3331299999999999</v>
      </c>
      <c r="AX23" s="63">
        <v>1</v>
      </c>
      <c r="AY23" s="63">
        <v>10</v>
      </c>
      <c r="AZ23" s="63">
        <v>0.560755</v>
      </c>
      <c r="BA23" s="63">
        <v>-1.94445</v>
      </c>
      <c r="BB23" s="63">
        <v>0.889567</v>
      </c>
      <c r="BC23" s="63">
        <v>1.2151400000000001</v>
      </c>
      <c r="BD23" s="63">
        <v>8.9921199999999993E-3</v>
      </c>
      <c r="BE23" s="63">
        <v>1.56413</v>
      </c>
      <c r="BF23" s="63">
        <v>6.64438</v>
      </c>
      <c r="BG23" s="63">
        <v>3.06073</v>
      </c>
      <c r="BH23" s="63">
        <v>0</v>
      </c>
      <c r="BI23" s="63">
        <v>0</v>
      </c>
      <c r="BJ23" s="63">
        <v>0</v>
      </c>
      <c r="BK23" s="63">
        <v>0</v>
      </c>
      <c r="BL23" s="63">
        <v>0</v>
      </c>
      <c r="BM23" s="63">
        <v>0</v>
      </c>
      <c r="BN23" s="63">
        <v>0</v>
      </c>
      <c r="BO23" s="63">
        <v>0</v>
      </c>
      <c r="BP23" s="63">
        <v>0</v>
      </c>
      <c r="BQ23" s="63">
        <v>0</v>
      </c>
      <c r="BR23" s="63">
        <v>0</v>
      </c>
      <c r="BS23" s="63">
        <v>0</v>
      </c>
      <c r="BT23" s="63">
        <v>0</v>
      </c>
      <c r="BU23" s="63">
        <v>0</v>
      </c>
      <c r="BV23" s="63">
        <v>0</v>
      </c>
      <c r="BW23" s="63">
        <v>0</v>
      </c>
      <c r="BX23" s="63">
        <v>0</v>
      </c>
      <c r="BY23" s="63">
        <v>0</v>
      </c>
      <c r="BZ23" s="63">
        <v>0.27082499999999998</v>
      </c>
    </row>
    <row r="24" spans="1:78" ht="15" customHeight="1" x14ac:dyDescent="0.15">
      <c r="A24" s="66"/>
      <c r="B24" s="66"/>
      <c r="E24" s="18">
        <f>Main!D106</f>
        <v>0.14219000000000001</v>
      </c>
      <c r="F24" s="18">
        <f t="shared" ca="1" si="4"/>
        <v>1.0936396715337169E-7</v>
      </c>
      <c r="G24" s="18">
        <f t="shared" ca="1" si="5"/>
        <v>8.9140337330330681E-8</v>
      </c>
      <c r="H24" s="18">
        <f t="shared" ca="1" si="6"/>
        <v>6.7756571297360607E-9</v>
      </c>
      <c r="I24" s="18">
        <f t="shared" ca="1" si="7"/>
        <v>2.3382426207237546E-9</v>
      </c>
      <c r="J24" s="18">
        <f t="shared" ca="1" si="8"/>
        <v>8.5678567517466787E-9</v>
      </c>
      <c r="K24" s="18">
        <f t="shared" ca="1" si="9"/>
        <v>1.0869247197964537E-8</v>
      </c>
      <c r="L24" s="18">
        <f t="shared" ca="1" si="10"/>
        <v>5.7990057016310402E-9</v>
      </c>
      <c r="M24" s="18">
        <f t="shared" ca="1" si="11"/>
        <v>5.7686629398297951E-10</v>
      </c>
      <c r="N24" s="18">
        <f t="shared" ca="1" si="12"/>
        <v>1.1999369963452773E-3</v>
      </c>
      <c r="O24" s="18">
        <f t="shared" ca="1" si="13"/>
        <v>3.6105002106510883E-5</v>
      </c>
      <c r="P24" s="18">
        <f t="shared" ca="1" si="14"/>
        <v>0.18428720294741563</v>
      </c>
      <c r="S24" s="63">
        <v>794.5</v>
      </c>
      <c r="T24" s="63">
        <v>0.92256499999999997</v>
      </c>
      <c r="U24" s="63">
        <v>0.79054800000000003</v>
      </c>
      <c r="V24" s="63">
        <v>0.135738</v>
      </c>
      <c r="W24" s="63">
        <v>0.85378900000000002</v>
      </c>
      <c r="X24" s="63">
        <v>6.0743199999999998E-5</v>
      </c>
      <c r="Y24" s="63">
        <v>1.81904</v>
      </c>
      <c r="Z24" s="63">
        <v>1.10154</v>
      </c>
      <c r="AA24" s="63">
        <v>1.2790299999999999</v>
      </c>
      <c r="AB24" s="63">
        <v>1.11185</v>
      </c>
      <c r="AC24" s="63">
        <v>2.8921200000000001E-2</v>
      </c>
      <c r="AD24" s="63">
        <v>0.136242</v>
      </c>
      <c r="AE24" s="63">
        <v>2.2586599999999999</v>
      </c>
      <c r="AF24" s="63">
        <v>7.0191000000000003E-6</v>
      </c>
      <c r="AG24" s="63">
        <v>-6.8834599999999996E-2</v>
      </c>
      <c r="AH24" s="63">
        <v>1.1873199999999999</v>
      </c>
      <c r="AI24" s="63">
        <v>4.1338299999999997</v>
      </c>
      <c r="AJ24" s="63">
        <v>3.6457600000000001</v>
      </c>
      <c r="AK24" s="63">
        <v>-0.10991099999999999</v>
      </c>
      <c r="AL24" s="63">
        <v>2.6436899999999999</v>
      </c>
      <c r="AM24" s="63">
        <v>0.85680100000000003</v>
      </c>
      <c r="AN24" s="63">
        <v>9.3871600000000003E-3</v>
      </c>
      <c r="AO24" s="63">
        <v>1.08999</v>
      </c>
      <c r="AP24" s="63">
        <v>1</v>
      </c>
      <c r="AQ24" s="63">
        <v>10</v>
      </c>
      <c r="AR24" s="63">
        <v>3.5095399999999999</v>
      </c>
      <c r="AS24" s="63">
        <v>0.78575499999999998</v>
      </c>
      <c r="AT24" s="63">
        <v>2.5137499999999999</v>
      </c>
      <c r="AU24" s="63">
        <v>1.19479</v>
      </c>
      <c r="AV24" s="63">
        <v>1.12721E-2</v>
      </c>
      <c r="AW24" s="63">
        <v>1.31501</v>
      </c>
      <c r="AX24" s="63">
        <v>1</v>
      </c>
      <c r="AY24" s="63">
        <v>10</v>
      </c>
      <c r="AZ24" s="63">
        <v>0.56762599999999996</v>
      </c>
      <c r="BA24" s="63">
        <v>-1.9557100000000001</v>
      </c>
      <c r="BB24" s="63">
        <v>0.95594199999999996</v>
      </c>
      <c r="BC24" s="63">
        <v>1.1995100000000001</v>
      </c>
      <c r="BD24" s="63">
        <v>8.3482000000000001E-3</v>
      </c>
      <c r="BE24" s="63">
        <v>1.5542400000000001</v>
      </c>
      <c r="BF24" s="63">
        <v>6.6708699999999999</v>
      </c>
      <c r="BG24" s="63">
        <v>3.0649600000000001</v>
      </c>
      <c r="BH24" s="63">
        <v>0</v>
      </c>
      <c r="BI24" s="63">
        <v>0</v>
      </c>
      <c r="BJ24" s="63">
        <v>0</v>
      </c>
      <c r="BK24" s="63">
        <v>0</v>
      </c>
      <c r="BL24" s="63">
        <v>0</v>
      </c>
      <c r="BM24" s="63">
        <v>0</v>
      </c>
      <c r="BN24" s="63">
        <v>0</v>
      </c>
      <c r="BO24" s="63">
        <v>0</v>
      </c>
      <c r="BP24" s="63">
        <v>0</v>
      </c>
      <c r="BQ24" s="63">
        <v>0</v>
      </c>
      <c r="BR24" s="63">
        <v>0</v>
      </c>
      <c r="BS24" s="63">
        <v>0</v>
      </c>
      <c r="BT24" s="63">
        <v>0</v>
      </c>
      <c r="BU24" s="63">
        <v>0</v>
      </c>
      <c r="BV24" s="63">
        <v>0</v>
      </c>
      <c r="BW24" s="63">
        <v>0</v>
      </c>
      <c r="BX24" s="63">
        <v>0</v>
      </c>
      <c r="BY24" s="63">
        <v>0</v>
      </c>
      <c r="BZ24" s="63">
        <v>0.26482099999999997</v>
      </c>
    </row>
    <row r="25" spans="1:78" ht="15" customHeight="1" x14ac:dyDescent="0.15">
      <c r="A25" s="66"/>
      <c r="B25" s="68"/>
      <c r="C25" s="18"/>
      <c r="E25" s="18">
        <f>Main!D107</f>
        <v>0.17901</v>
      </c>
      <c r="F25" s="18">
        <f t="shared" ca="1" si="4"/>
        <v>1.0993115913350796E-7</v>
      </c>
      <c r="G25" s="18">
        <f t="shared" ca="1" si="5"/>
        <v>8.8225996611259709E-8</v>
      </c>
      <c r="H25" s="18">
        <f t="shared" ca="1" si="6"/>
        <v>6.489883417997396E-9</v>
      </c>
      <c r="I25" s="18">
        <f t="shared" ca="1" si="7"/>
        <v>2.1128528195429777E-9</v>
      </c>
      <c r="J25" s="18">
        <f t="shared" ca="1" si="8"/>
        <v>6.3107902322340493E-9</v>
      </c>
      <c r="K25" s="18">
        <f t="shared" ca="1" si="9"/>
        <v>7.9229370698205807E-9</v>
      </c>
      <c r="L25" s="18">
        <f t="shared" ca="1" si="10"/>
        <v>3.1466137886938747E-9</v>
      </c>
      <c r="M25" s="18">
        <f t="shared" ca="1" si="11"/>
        <v>2.9930497035171363E-10</v>
      </c>
      <c r="N25" s="18">
        <f t="shared" ca="1" si="12"/>
        <v>1.0866759414916067E-3</v>
      </c>
      <c r="O25" s="18">
        <f t="shared" ca="1" si="13"/>
        <v>4.0891279088610504E-5</v>
      </c>
      <c r="P25" s="18">
        <f t="shared" ca="1" si="14"/>
        <v>0.120170564842126</v>
      </c>
      <c r="S25" s="63">
        <v>834.5</v>
      </c>
      <c r="T25" s="63">
        <v>0.90966100000000005</v>
      </c>
      <c r="U25" s="63">
        <v>0.78117599999999998</v>
      </c>
      <c r="V25" s="63">
        <v>0.12689400000000001</v>
      </c>
      <c r="W25" s="63">
        <v>0.85971399999999998</v>
      </c>
      <c r="X25" s="63">
        <v>5.73632E-5</v>
      </c>
      <c r="Y25" s="63">
        <v>1.82683</v>
      </c>
      <c r="Z25" s="63">
        <v>1.10138</v>
      </c>
      <c r="AA25" s="63">
        <v>1.26885</v>
      </c>
      <c r="AB25" s="63">
        <v>1.0975699999999999</v>
      </c>
      <c r="AC25" s="63">
        <v>3.36558E-2</v>
      </c>
      <c r="AD25" s="63">
        <v>0.14394499999999999</v>
      </c>
      <c r="AE25" s="63">
        <v>2.24308</v>
      </c>
      <c r="AF25" s="63">
        <v>9.6824900000000002E-6</v>
      </c>
      <c r="AG25" s="63">
        <v>-0.250162</v>
      </c>
      <c r="AH25" s="63">
        <v>1.1762900000000001</v>
      </c>
      <c r="AI25" s="63">
        <v>4.1067400000000003</v>
      </c>
      <c r="AJ25" s="63">
        <v>3.8003399999999998</v>
      </c>
      <c r="AK25" s="63">
        <v>-0.118961</v>
      </c>
      <c r="AL25" s="63">
        <v>2.5123199999999999</v>
      </c>
      <c r="AM25" s="63">
        <v>0.86564700000000006</v>
      </c>
      <c r="AN25" s="63">
        <v>6.8590200000000004E-3</v>
      </c>
      <c r="AO25" s="63">
        <v>1.11873</v>
      </c>
      <c r="AP25" s="63">
        <v>1</v>
      </c>
      <c r="AQ25" s="63">
        <v>10</v>
      </c>
      <c r="AR25" s="63">
        <v>4.0360500000000004</v>
      </c>
      <c r="AS25" s="63">
        <v>0.82667800000000002</v>
      </c>
      <c r="AT25" s="63">
        <v>2.77556</v>
      </c>
      <c r="AU25" s="63">
        <v>1.2065300000000001</v>
      </c>
      <c r="AV25" s="63">
        <v>1.24165E-2</v>
      </c>
      <c r="AW25" s="63">
        <v>1.3108599999999999</v>
      </c>
      <c r="AX25" s="63">
        <v>1</v>
      </c>
      <c r="AY25" s="63">
        <v>10</v>
      </c>
      <c r="AZ25" s="63">
        <v>0.56864599999999998</v>
      </c>
      <c r="BA25" s="63">
        <v>-1.9762299999999999</v>
      </c>
      <c r="BB25" s="63">
        <v>1.09676</v>
      </c>
      <c r="BC25" s="63">
        <v>1.17411</v>
      </c>
      <c r="BD25" s="63">
        <v>7.3919099999999998E-3</v>
      </c>
      <c r="BE25" s="63">
        <v>1.5374000000000001</v>
      </c>
      <c r="BF25" s="63">
        <v>6.6559900000000001</v>
      </c>
      <c r="BG25" s="63">
        <v>3.06535</v>
      </c>
      <c r="BH25" s="63">
        <v>0</v>
      </c>
      <c r="BI25" s="63">
        <v>0</v>
      </c>
      <c r="BJ25" s="63">
        <v>0</v>
      </c>
      <c r="BK25" s="63">
        <v>0</v>
      </c>
      <c r="BL25" s="63">
        <v>0</v>
      </c>
      <c r="BM25" s="63">
        <v>0</v>
      </c>
      <c r="BN25" s="63">
        <v>0</v>
      </c>
      <c r="BO25" s="63">
        <v>0</v>
      </c>
      <c r="BP25" s="63">
        <v>0</v>
      </c>
      <c r="BQ25" s="63">
        <v>0</v>
      </c>
      <c r="BR25" s="63">
        <v>0</v>
      </c>
      <c r="BS25" s="63">
        <v>0</v>
      </c>
      <c r="BT25" s="63">
        <v>0</v>
      </c>
      <c r="BU25" s="63">
        <v>0</v>
      </c>
      <c r="BV25" s="63">
        <v>0</v>
      </c>
      <c r="BW25" s="63">
        <v>0</v>
      </c>
      <c r="BX25" s="63">
        <v>0</v>
      </c>
      <c r="BY25" s="63">
        <v>0</v>
      </c>
      <c r="BZ25" s="63">
        <v>0.246391</v>
      </c>
    </row>
    <row r="26" spans="1:78" ht="15" customHeight="1" x14ac:dyDescent="0.15">
      <c r="A26" s="66"/>
      <c r="B26" s="68"/>
      <c r="C26" s="18"/>
      <c r="E26" s="18">
        <f>Main!D108</f>
        <v>0.22536</v>
      </c>
      <c r="F26" s="18">
        <f t="shared" ca="1" si="4"/>
        <v>1.1207517006793691E-7</v>
      </c>
      <c r="G26" s="18">
        <f t="shared" ca="1" si="5"/>
        <v>8.7611685393808685E-8</v>
      </c>
      <c r="H26" s="18">
        <f t="shared" ca="1" si="6"/>
        <v>6.2145608271290818E-9</v>
      </c>
      <c r="I26" s="18">
        <f t="shared" ca="1" si="7"/>
        <v>1.9043257260977308E-9</v>
      </c>
      <c r="J26" s="18">
        <f t="shared" ca="1" si="8"/>
        <v>4.5522266889188828E-9</v>
      </c>
      <c r="K26" s="18">
        <f t="shared" ca="1" si="9"/>
        <v>5.5863608185644562E-9</v>
      </c>
      <c r="L26" s="18">
        <f t="shared" ca="1" si="10"/>
        <v>1.6679118553911824E-9</v>
      </c>
      <c r="M26" s="18">
        <f t="shared" ca="1" si="11"/>
        <v>1.534846411210013E-10</v>
      </c>
      <c r="N26" s="18">
        <f t="shared" ca="1" si="12"/>
        <v>9.7550734640844416E-4</v>
      </c>
      <c r="O26" s="18">
        <f t="shared" ca="1" si="13"/>
        <v>4.571885829029328E-5</v>
      </c>
      <c r="P26" s="18">
        <f t="shared" ca="1" si="14"/>
        <v>7.9031205726278517E-2</v>
      </c>
      <c r="S26" s="63">
        <v>876.5</v>
      </c>
      <c r="T26" s="63">
        <v>0.90500400000000003</v>
      </c>
      <c r="U26" s="63">
        <v>0.790937</v>
      </c>
      <c r="V26" s="63">
        <v>0.138265</v>
      </c>
      <c r="W26" s="63">
        <v>0.85470100000000004</v>
      </c>
      <c r="X26" s="63">
        <v>5.1047600000000002E-5</v>
      </c>
      <c r="Y26" s="63">
        <v>1.8549800000000001</v>
      </c>
      <c r="Z26" s="63">
        <v>1.11391</v>
      </c>
      <c r="AA26" s="63">
        <v>1.2339</v>
      </c>
      <c r="AB26" s="63">
        <v>1.0877600000000001</v>
      </c>
      <c r="AC26" s="63">
        <v>4.0868799999999997E-2</v>
      </c>
      <c r="AD26" s="63">
        <v>0.149309</v>
      </c>
      <c r="AE26" s="63">
        <v>2.2242700000000002</v>
      </c>
      <c r="AF26" s="63">
        <v>9.8480899999999991E-7</v>
      </c>
      <c r="AG26" s="63">
        <v>-8.1579700000000005E-2</v>
      </c>
      <c r="AH26" s="63">
        <v>1.1613899999999999</v>
      </c>
      <c r="AI26" s="63">
        <v>4.0670200000000003</v>
      </c>
      <c r="AJ26" s="63">
        <v>4.1551099999999996</v>
      </c>
      <c r="AK26" s="63">
        <v>-0.122809</v>
      </c>
      <c r="AL26" s="63">
        <v>2.4815999999999998</v>
      </c>
      <c r="AM26" s="63">
        <v>0.86083200000000004</v>
      </c>
      <c r="AN26" s="63">
        <v>7.00003E-3</v>
      </c>
      <c r="AO26" s="63">
        <v>1.1082700000000001</v>
      </c>
      <c r="AP26" s="63">
        <v>1</v>
      </c>
      <c r="AQ26" s="63">
        <v>10</v>
      </c>
      <c r="AR26" s="63">
        <v>4.0216099999999999</v>
      </c>
      <c r="AS26" s="63">
        <v>0.78280799999999995</v>
      </c>
      <c r="AT26" s="63">
        <v>2.3489800000000001</v>
      </c>
      <c r="AU26" s="63">
        <v>1.2012</v>
      </c>
      <c r="AV26" s="63">
        <v>1.09344E-2</v>
      </c>
      <c r="AW26" s="63">
        <v>1.2936099999999999</v>
      </c>
      <c r="AX26" s="63">
        <v>1</v>
      </c>
      <c r="AY26" s="63">
        <v>10</v>
      </c>
      <c r="AZ26" s="63">
        <v>0.61992499999999995</v>
      </c>
      <c r="BA26" s="63">
        <v>-1.9780800000000001</v>
      </c>
      <c r="BB26" s="63">
        <v>1.1185499999999999</v>
      </c>
      <c r="BC26" s="63">
        <v>1.1552500000000001</v>
      </c>
      <c r="BD26" s="63">
        <v>6.38968E-3</v>
      </c>
      <c r="BE26" s="63">
        <v>1.54243</v>
      </c>
      <c r="BF26" s="63">
        <v>6.6068600000000002</v>
      </c>
      <c r="BG26" s="63">
        <v>3.0623800000000001</v>
      </c>
      <c r="BH26" s="63">
        <v>0</v>
      </c>
      <c r="BI26" s="63">
        <v>0</v>
      </c>
      <c r="BJ26" s="63">
        <v>0</v>
      </c>
      <c r="BK26" s="63">
        <v>0</v>
      </c>
      <c r="BL26" s="63">
        <v>0</v>
      </c>
      <c r="BM26" s="63">
        <v>0</v>
      </c>
      <c r="BN26" s="63">
        <v>0</v>
      </c>
      <c r="BO26" s="63">
        <v>0</v>
      </c>
      <c r="BP26" s="63">
        <v>0</v>
      </c>
      <c r="BQ26" s="63">
        <v>0</v>
      </c>
      <c r="BR26" s="63">
        <v>0</v>
      </c>
      <c r="BS26" s="63">
        <v>0</v>
      </c>
      <c r="BT26" s="63">
        <v>0</v>
      </c>
      <c r="BU26" s="63">
        <v>0</v>
      </c>
      <c r="BV26" s="63">
        <v>0</v>
      </c>
      <c r="BW26" s="63">
        <v>0</v>
      </c>
      <c r="BX26" s="63">
        <v>0</v>
      </c>
      <c r="BY26" s="63">
        <v>0</v>
      </c>
      <c r="BZ26" s="63">
        <v>0.23826800000000001</v>
      </c>
    </row>
    <row r="27" spans="1:78" ht="15" customHeight="1" x14ac:dyDescent="0.15">
      <c r="A27" s="66"/>
      <c r="B27" s="68"/>
      <c r="C27" s="18"/>
      <c r="E27" s="18">
        <f>Main!D109</f>
        <v>0.28371000000000002</v>
      </c>
      <c r="F27" s="18">
        <f t="shared" ca="1" si="4"/>
        <v>1.1598226580399522E-7</v>
      </c>
      <c r="G27" s="18">
        <f t="shared" ca="1" si="5"/>
        <v>8.7157213668323854E-8</v>
      </c>
      <c r="H27" s="18">
        <f t="shared" ca="1" si="6"/>
        <v>5.9476311530871229E-9</v>
      </c>
      <c r="I27" s="18">
        <f t="shared" ca="1" si="7"/>
        <v>1.7103862464947429E-9</v>
      </c>
      <c r="J27" s="18">
        <f t="shared" ca="1" si="8"/>
        <v>3.2213449140042892E-9</v>
      </c>
      <c r="K27" s="18">
        <f t="shared" ca="1" si="9"/>
        <v>3.8064687380939097E-9</v>
      </c>
      <c r="L27" s="18">
        <f t="shared" ca="1" si="10"/>
        <v>8.6908469343398506E-10</v>
      </c>
      <c r="M27" s="18">
        <f t="shared" ca="1" si="11"/>
        <v>7.7994734350852728E-11</v>
      </c>
      <c r="N27" s="18">
        <f t="shared" ca="1" si="12"/>
        <v>8.6776157177743257E-4</v>
      </c>
      <c r="O27" s="18">
        <f t="shared" ca="1" si="13"/>
        <v>5.0353310138002686E-5</v>
      </c>
      <c r="P27" s="18">
        <f t="shared" ca="1" si="14"/>
        <v>5.2511980296514958E-2</v>
      </c>
      <c r="S27" s="63">
        <v>920</v>
      </c>
      <c r="T27" s="63">
        <v>0.88417599999999996</v>
      </c>
      <c r="U27" s="63">
        <v>0.78300700000000001</v>
      </c>
      <c r="V27" s="63">
        <v>0.135435</v>
      </c>
      <c r="W27" s="63">
        <v>0.84829600000000005</v>
      </c>
      <c r="X27" s="63">
        <v>5.66679E-5</v>
      </c>
      <c r="Y27" s="63">
        <v>1.8463700000000001</v>
      </c>
      <c r="Z27" s="63">
        <v>1.1079399999999999</v>
      </c>
      <c r="AA27" s="63">
        <v>1.2475099999999999</v>
      </c>
      <c r="AB27" s="63">
        <v>1.05854</v>
      </c>
      <c r="AC27" s="63">
        <v>4.2252999999999999E-2</v>
      </c>
      <c r="AD27" s="63">
        <v>0.15490300000000001</v>
      </c>
      <c r="AE27" s="63">
        <v>2.2042199999999998</v>
      </c>
      <c r="AF27" s="63">
        <v>9.6220300000000008E-6</v>
      </c>
      <c r="AG27" s="63">
        <v>-6.3702999999999996E-2</v>
      </c>
      <c r="AH27" s="63">
        <v>1.1623699999999999</v>
      </c>
      <c r="AI27" s="63">
        <v>4.0631599999999999</v>
      </c>
      <c r="AJ27" s="63">
        <v>4.6132400000000002</v>
      </c>
      <c r="AK27" s="63">
        <v>-0.12828000000000001</v>
      </c>
      <c r="AL27" s="63">
        <v>2.4411900000000002</v>
      </c>
      <c r="AM27" s="63">
        <v>0.86110699999999996</v>
      </c>
      <c r="AN27" s="63">
        <v>5.2475100000000004E-3</v>
      </c>
      <c r="AO27" s="63">
        <v>1.14364</v>
      </c>
      <c r="AP27" s="63">
        <v>1</v>
      </c>
      <c r="AQ27" s="63">
        <v>10</v>
      </c>
      <c r="AR27" s="63">
        <v>4.7339700000000002</v>
      </c>
      <c r="AS27" s="63">
        <v>0.79297499999999999</v>
      </c>
      <c r="AT27" s="63">
        <v>2.4989699999999999</v>
      </c>
      <c r="AU27" s="63">
        <v>1.20075</v>
      </c>
      <c r="AV27" s="63">
        <v>1.0314200000000001E-2</v>
      </c>
      <c r="AW27" s="63">
        <v>1.30599</v>
      </c>
      <c r="AX27" s="63">
        <v>1</v>
      </c>
      <c r="AY27" s="63">
        <v>10</v>
      </c>
      <c r="AZ27" s="63">
        <v>0.68384</v>
      </c>
      <c r="BA27" s="63">
        <v>-1.9855499999999999</v>
      </c>
      <c r="BB27" s="63">
        <v>1.1696200000000001</v>
      </c>
      <c r="BC27" s="63">
        <v>1.13347</v>
      </c>
      <c r="BD27" s="63">
        <v>5.32644E-3</v>
      </c>
      <c r="BE27" s="63">
        <v>1.5466599999999999</v>
      </c>
      <c r="BF27" s="63">
        <v>6.6268200000000004</v>
      </c>
      <c r="BG27" s="63">
        <v>3.06047</v>
      </c>
      <c r="BH27" s="63">
        <v>0</v>
      </c>
      <c r="BI27" s="63">
        <v>0</v>
      </c>
      <c r="BJ27" s="63">
        <v>0</v>
      </c>
      <c r="BK27" s="63">
        <v>0</v>
      </c>
      <c r="BL27" s="63">
        <v>0</v>
      </c>
      <c r="BM27" s="63">
        <v>0</v>
      </c>
      <c r="BN27" s="63">
        <v>0</v>
      </c>
      <c r="BO27" s="63">
        <v>0</v>
      </c>
      <c r="BP27" s="63">
        <v>0</v>
      </c>
      <c r="BQ27" s="63">
        <v>0</v>
      </c>
      <c r="BR27" s="63">
        <v>0</v>
      </c>
      <c r="BS27" s="63">
        <v>0</v>
      </c>
      <c r="BT27" s="63">
        <v>0</v>
      </c>
      <c r="BU27" s="63">
        <v>0</v>
      </c>
      <c r="BV27" s="63">
        <v>0</v>
      </c>
      <c r="BW27" s="63">
        <v>0</v>
      </c>
      <c r="BX27" s="63">
        <v>0</v>
      </c>
      <c r="BY27" s="63">
        <v>0</v>
      </c>
      <c r="BZ27" s="63">
        <v>0.24484400000000001</v>
      </c>
    </row>
    <row r="28" spans="1:78" ht="15" customHeight="1" x14ac:dyDescent="0.15">
      <c r="A28" s="66"/>
      <c r="B28" s="68"/>
      <c r="C28" s="18"/>
      <c r="E28" s="18">
        <f>Main!D110</f>
        <v>0.35716999999999999</v>
      </c>
      <c r="F28" s="18">
        <f t="shared" ca="1" si="4"/>
        <v>1.2186267970338816E-7</v>
      </c>
      <c r="G28" s="18">
        <f t="shared" ca="1" si="5"/>
        <v>8.6706071463555551E-8</v>
      </c>
      <c r="H28" s="18">
        <f t="shared" ca="1" si="6"/>
        <v>5.6855078131979924E-9</v>
      </c>
      <c r="I28" s="18">
        <f t="shared" ca="1" si="7"/>
        <v>1.5279928371207539E-9</v>
      </c>
      <c r="J28" s="18">
        <f t="shared" ca="1" si="8"/>
        <v>2.2373301695367105E-9</v>
      </c>
      <c r="K28" s="18">
        <f t="shared" ca="1" si="9"/>
        <v>2.5032304694467924E-9</v>
      </c>
      <c r="L28" s="18">
        <f t="shared" ca="1" si="10"/>
        <v>4.4719607399186753E-10</v>
      </c>
      <c r="M28" s="18">
        <f t="shared" ca="1" si="11"/>
        <v>3.9307119336501625E-11</v>
      </c>
      <c r="N28" s="18">
        <f t="shared" ca="1" si="12"/>
        <v>7.6476005983572325E-4</v>
      </c>
      <c r="O28" s="18">
        <f t="shared" ca="1" si="13"/>
        <v>5.4520211948802482E-5</v>
      </c>
      <c r="P28" s="18">
        <f t="shared" ca="1" si="14"/>
        <v>3.5309052540963649E-2</v>
      </c>
      <c r="S28" s="63">
        <v>965</v>
      </c>
      <c r="T28" s="63">
        <v>0.90472600000000003</v>
      </c>
      <c r="U28" s="63">
        <v>0.84199599999999997</v>
      </c>
      <c r="V28" s="63">
        <v>0.19912099999999999</v>
      </c>
      <c r="W28" s="63">
        <v>0.83528400000000003</v>
      </c>
      <c r="X28" s="63">
        <v>5.1405900000000002E-5</v>
      </c>
      <c r="Y28" s="63">
        <v>1.89245</v>
      </c>
      <c r="Z28" s="63">
        <v>1.14662</v>
      </c>
      <c r="AA28" s="63">
        <v>1.16526</v>
      </c>
      <c r="AB28" s="63">
        <v>1.0279499999999999</v>
      </c>
      <c r="AC28" s="63">
        <v>3.7635299999999997E-2</v>
      </c>
      <c r="AD28" s="63">
        <v>0.15470300000000001</v>
      </c>
      <c r="AE28" s="63">
        <v>2.2105399999999999</v>
      </c>
      <c r="AF28" s="63">
        <v>7.5588900000000005E-7</v>
      </c>
      <c r="AG28" s="63">
        <v>4.3562399999999999E-3</v>
      </c>
      <c r="AH28" s="63">
        <v>1.1647000000000001</v>
      </c>
      <c r="AI28" s="63">
        <v>4.0836800000000002</v>
      </c>
      <c r="AJ28" s="63">
        <v>5.1563400000000001</v>
      </c>
      <c r="AK28" s="63">
        <v>-0.13548299999999999</v>
      </c>
      <c r="AL28" s="63">
        <v>2.4342700000000002</v>
      </c>
      <c r="AM28" s="63">
        <v>0.83630400000000005</v>
      </c>
      <c r="AN28" s="63">
        <v>7.5597199999999998E-3</v>
      </c>
      <c r="AO28" s="63">
        <v>1.0960700000000001</v>
      </c>
      <c r="AP28" s="63">
        <v>1</v>
      </c>
      <c r="AQ28" s="63">
        <v>10</v>
      </c>
      <c r="AR28" s="63">
        <v>5.1467299999999998</v>
      </c>
      <c r="AS28" s="63">
        <v>0.80711999999999995</v>
      </c>
      <c r="AT28" s="63">
        <v>2.30355</v>
      </c>
      <c r="AU28" s="63">
        <v>1.2597100000000001</v>
      </c>
      <c r="AV28" s="63">
        <v>6.4121500000000001E-3</v>
      </c>
      <c r="AW28" s="63">
        <v>1.34971</v>
      </c>
      <c r="AX28" s="63">
        <v>1</v>
      </c>
      <c r="AY28" s="63">
        <v>10</v>
      </c>
      <c r="AZ28" s="63">
        <v>0.73453800000000002</v>
      </c>
      <c r="BA28" s="63">
        <v>-2.0030399999999999</v>
      </c>
      <c r="BB28" s="63">
        <v>1.2749900000000001</v>
      </c>
      <c r="BC28" s="63">
        <v>1.12059</v>
      </c>
      <c r="BD28" s="63">
        <v>4.52346E-3</v>
      </c>
      <c r="BE28" s="63">
        <v>1.5485199999999999</v>
      </c>
      <c r="BF28" s="63">
        <v>6.7525199999999996</v>
      </c>
      <c r="BG28" s="63">
        <v>3.06338</v>
      </c>
      <c r="BH28" s="63">
        <v>0</v>
      </c>
      <c r="BI28" s="63">
        <v>0</v>
      </c>
      <c r="BJ28" s="63">
        <v>0</v>
      </c>
      <c r="BK28" s="63">
        <v>0</v>
      </c>
      <c r="BL28" s="63">
        <v>0</v>
      </c>
      <c r="BM28" s="63">
        <v>0</v>
      </c>
      <c r="BN28" s="63">
        <v>0</v>
      </c>
      <c r="BO28" s="63">
        <v>0</v>
      </c>
      <c r="BP28" s="63">
        <v>0</v>
      </c>
      <c r="BQ28" s="63">
        <v>0</v>
      </c>
      <c r="BR28" s="63">
        <v>0</v>
      </c>
      <c r="BS28" s="63">
        <v>0</v>
      </c>
      <c r="BT28" s="63">
        <v>0</v>
      </c>
      <c r="BU28" s="63">
        <v>0</v>
      </c>
      <c r="BV28" s="63">
        <v>0</v>
      </c>
      <c r="BW28" s="63">
        <v>0</v>
      </c>
      <c r="BX28" s="63">
        <v>0</v>
      </c>
      <c r="BY28" s="63">
        <v>0</v>
      </c>
      <c r="BZ28" s="63">
        <v>0.23175299999999999</v>
      </c>
    </row>
    <row r="29" spans="1:78" x14ac:dyDescent="0.15">
      <c r="A29" s="66"/>
      <c r="B29" s="68"/>
      <c r="C29" s="18"/>
      <c r="E29" s="18">
        <f>Main!D111</f>
        <v>0.44964999999999999</v>
      </c>
      <c r="F29" s="18">
        <f t="shared" ca="1" si="4"/>
        <v>1.2994606521340028E-7</v>
      </c>
      <c r="G29" s="18">
        <f t="shared" ca="1" si="5"/>
        <v>8.6061585244162644E-8</v>
      </c>
      <c r="H29" s="18">
        <f t="shared" ca="1" si="6"/>
        <v>5.4215579815703806E-9</v>
      </c>
      <c r="I29" s="18">
        <f t="shared" ca="1" si="7"/>
        <v>1.3528504723513173E-9</v>
      </c>
      <c r="J29" s="18">
        <f t="shared" ca="1" si="8"/>
        <v>1.5222804138089974E-9</v>
      </c>
      <c r="K29" s="18">
        <f t="shared" ca="1" si="9"/>
        <v>1.5836858739308964E-9</v>
      </c>
      <c r="L29" s="18">
        <f t="shared" ca="1" si="10"/>
        <v>2.2781284659755824E-10</v>
      </c>
      <c r="M29" s="18">
        <f t="shared" ca="1" si="11"/>
        <v>1.9618553828994562E-11</v>
      </c>
      <c r="N29" s="18">
        <f t="shared" ca="1" si="12"/>
        <v>6.6771801990614724E-4</v>
      </c>
      <c r="O29" s="18">
        <f t="shared" ca="1" si="13"/>
        <v>5.7938538557732725E-5</v>
      </c>
      <c r="P29" s="18">
        <f t="shared" ca="1" si="14"/>
        <v>2.4063191221885206E-2</v>
      </c>
      <c r="S29" s="63">
        <v>1000</v>
      </c>
      <c r="T29" s="63">
        <v>0.88193699999999997</v>
      </c>
      <c r="U29" s="63">
        <v>0.81844099999999997</v>
      </c>
      <c r="V29" s="63">
        <v>0.180254</v>
      </c>
      <c r="W29" s="63">
        <v>0.82558600000000004</v>
      </c>
      <c r="X29" s="63">
        <v>7.0522699999999995E-5</v>
      </c>
      <c r="Y29" s="63">
        <v>1.85026</v>
      </c>
      <c r="Z29" s="63">
        <v>1.1298699999999999</v>
      </c>
      <c r="AA29" s="63">
        <v>1.1983600000000001</v>
      </c>
      <c r="AB29" s="63">
        <v>1.0265899999999999</v>
      </c>
      <c r="AC29" s="63">
        <v>5.2380700000000002E-2</v>
      </c>
      <c r="AD29" s="63">
        <v>0.168241</v>
      </c>
      <c r="AE29" s="63">
        <v>2.1900400000000002</v>
      </c>
      <c r="AF29" s="63">
        <v>1.82693E-6</v>
      </c>
      <c r="AG29" s="63">
        <v>-2.5719700000000002E-2</v>
      </c>
      <c r="AH29" s="63">
        <v>1.1413899999999999</v>
      </c>
      <c r="AI29" s="63">
        <v>4.0048300000000001</v>
      </c>
      <c r="AJ29" s="63">
        <v>6.0245600000000001</v>
      </c>
      <c r="AK29" s="63">
        <v>-0.12801299999999999</v>
      </c>
      <c r="AL29" s="63">
        <v>2.6135799999999998</v>
      </c>
      <c r="AM29" s="63">
        <v>0.83379800000000004</v>
      </c>
      <c r="AN29" s="63">
        <v>8.0696599999999993E-3</v>
      </c>
      <c r="AO29" s="63">
        <v>1.08897</v>
      </c>
      <c r="AP29" s="63">
        <v>1</v>
      </c>
      <c r="AQ29" s="63">
        <v>10</v>
      </c>
      <c r="AR29" s="63">
        <v>5.35276</v>
      </c>
      <c r="AS29" s="63">
        <v>0.76171199999999994</v>
      </c>
      <c r="AT29" s="63">
        <v>2.0777299999999999</v>
      </c>
      <c r="AU29" s="63">
        <v>1.2267999999999999</v>
      </c>
      <c r="AV29" s="63">
        <v>5.8444100000000004E-3</v>
      </c>
      <c r="AW29" s="63">
        <v>1.3594299999999999</v>
      </c>
      <c r="AX29" s="63">
        <v>1</v>
      </c>
      <c r="AY29" s="63">
        <v>10</v>
      </c>
      <c r="AZ29" s="63">
        <v>0.81786400000000004</v>
      </c>
      <c r="BA29" s="63">
        <v>-2.0153099999999999</v>
      </c>
      <c r="BB29" s="63">
        <v>1.27278</v>
      </c>
      <c r="BC29" s="63">
        <v>1.1179399999999999</v>
      </c>
      <c r="BD29" s="63">
        <v>3.7537600000000001E-3</v>
      </c>
      <c r="BE29" s="63">
        <v>1.56637</v>
      </c>
      <c r="BF29" s="63">
        <v>6.6992799999999999</v>
      </c>
      <c r="BG29" s="63">
        <v>3.05572</v>
      </c>
      <c r="BH29" s="63">
        <v>0</v>
      </c>
      <c r="BI29" s="63">
        <v>0</v>
      </c>
      <c r="BJ29" s="63">
        <v>0</v>
      </c>
      <c r="BK29" s="63">
        <v>0</v>
      </c>
      <c r="BL29" s="63">
        <v>0</v>
      </c>
      <c r="BM29" s="63">
        <v>0</v>
      </c>
      <c r="BN29" s="63">
        <v>0</v>
      </c>
      <c r="BO29" s="63">
        <v>0</v>
      </c>
      <c r="BP29" s="63">
        <v>0</v>
      </c>
      <c r="BQ29" s="63">
        <v>0</v>
      </c>
      <c r="BR29" s="63">
        <v>0</v>
      </c>
      <c r="BS29" s="63">
        <v>0</v>
      </c>
      <c r="BT29" s="63">
        <v>0</v>
      </c>
      <c r="BU29" s="63">
        <v>0</v>
      </c>
      <c r="BV29" s="63">
        <v>0</v>
      </c>
      <c r="BW29" s="63">
        <v>0</v>
      </c>
      <c r="BX29" s="63">
        <v>0</v>
      </c>
      <c r="BY29" s="63">
        <v>0</v>
      </c>
      <c r="BZ29" s="63">
        <v>0.259127</v>
      </c>
    </row>
    <row r="30" spans="1:78" x14ac:dyDescent="0.15">
      <c r="A30" s="66"/>
      <c r="B30" s="68"/>
      <c r="C30" s="18"/>
      <c r="E30" s="18">
        <f>Main!D112</f>
        <v>0.56608000000000003</v>
      </c>
      <c r="F30" s="18">
        <f t="shared" ca="1" si="4"/>
        <v>1.4047534839332008E-7</v>
      </c>
      <c r="G30" s="18">
        <f t="shared" ca="1" si="5"/>
        <v>8.495761255632365E-8</v>
      </c>
      <c r="H30" s="18">
        <f t="shared" ca="1" si="6"/>
        <v>5.1432095754064513E-9</v>
      </c>
      <c r="I30" s="18">
        <f t="shared" ca="1" si="7"/>
        <v>1.1788742007994365E-9</v>
      </c>
      <c r="J30" s="18">
        <f t="shared" ca="1" si="8"/>
        <v>1.0088841016859335E-9</v>
      </c>
      <c r="K30" s="18">
        <f t="shared" ca="1" si="9"/>
        <v>9.5725923441810911E-10</v>
      </c>
      <c r="L30" s="18">
        <f t="shared" ca="1" si="10"/>
        <v>1.1483817866055013E-10</v>
      </c>
      <c r="M30" s="18">
        <f t="shared" ca="1" si="11"/>
        <v>9.6504035685750553E-12</v>
      </c>
      <c r="N30" s="18">
        <f t="shared" ca="1" si="12"/>
        <v>5.7763777958137546E-4</v>
      </c>
      <c r="O30" s="18">
        <f t="shared" ca="1" si="13"/>
        <v>6.0365705039224379E-5</v>
      </c>
      <c r="P30" s="18">
        <f ca="1">$B$120*(P$3*$E30^P$4)*(1+P$5*$E30^P$6)/(1+P$7*$E30^P$8)/(1+EXP(-P$9*(LN($E30)+P$10)))+$P$95</f>
        <v>6.0716507980556313E-2</v>
      </c>
      <c r="S30" s="63">
        <v>1024</v>
      </c>
      <c r="T30" s="63">
        <v>0.90238099999999999</v>
      </c>
      <c r="U30" s="63">
        <v>0.85860700000000001</v>
      </c>
      <c r="V30" s="63">
        <v>0.21837400000000001</v>
      </c>
      <c r="W30" s="63">
        <v>0.831345</v>
      </c>
      <c r="X30" s="63">
        <v>6.4435400000000003E-5</v>
      </c>
      <c r="Y30" s="63">
        <v>1.8790100000000001</v>
      </c>
      <c r="Z30" s="63">
        <v>1.1571800000000001</v>
      </c>
      <c r="AA30" s="63">
        <v>1.1432100000000001</v>
      </c>
      <c r="AB30" s="63">
        <v>1.0241</v>
      </c>
      <c r="AC30" s="63">
        <v>4.7048300000000001E-2</v>
      </c>
      <c r="AD30" s="63">
        <v>0.16638800000000001</v>
      </c>
      <c r="AE30" s="63">
        <v>2.2023899999999998</v>
      </c>
      <c r="AF30" s="63">
        <v>2.5723299999999999E-6</v>
      </c>
      <c r="AG30" s="63">
        <v>-2.4318800000000002E-2</v>
      </c>
      <c r="AH30" s="63">
        <v>1.14943</v>
      </c>
      <c r="AI30" s="63">
        <v>4.0328299999999997</v>
      </c>
      <c r="AJ30" s="63">
        <v>6.0245600000000001</v>
      </c>
      <c r="AK30" s="63">
        <v>-0.12801299999999999</v>
      </c>
      <c r="AL30" s="63">
        <v>2.6135799999999998</v>
      </c>
      <c r="AM30" s="63">
        <v>0.83379800000000004</v>
      </c>
      <c r="AN30" s="63">
        <v>8.0696599999999993E-3</v>
      </c>
      <c r="AO30" s="63">
        <v>1.08897</v>
      </c>
      <c r="AP30" s="63">
        <v>1</v>
      </c>
      <c r="AQ30" s="63">
        <v>10</v>
      </c>
      <c r="AR30" s="63">
        <v>5.35276</v>
      </c>
      <c r="AS30" s="63">
        <v>0.76171199999999994</v>
      </c>
      <c r="AT30" s="63">
        <v>2.0777299999999999</v>
      </c>
      <c r="AU30" s="63">
        <v>1.2267999999999999</v>
      </c>
      <c r="AV30" s="63">
        <v>5.8444100000000004E-3</v>
      </c>
      <c r="AW30" s="63">
        <v>1.3594299999999999</v>
      </c>
      <c r="AX30" s="63">
        <v>1</v>
      </c>
      <c r="AY30" s="63">
        <v>10</v>
      </c>
      <c r="AZ30" s="63">
        <v>0.81786400000000004</v>
      </c>
      <c r="BA30" s="63">
        <v>-2.0153099999999999</v>
      </c>
      <c r="BB30" s="63">
        <v>1.27278</v>
      </c>
      <c r="BC30" s="63">
        <v>1.1179399999999999</v>
      </c>
      <c r="BD30" s="63">
        <v>3.7537600000000001E-3</v>
      </c>
      <c r="BE30" s="63">
        <v>1.56637</v>
      </c>
      <c r="BF30" s="63">
        <v>6.9092200000000004</v>
      </c>
      <c r="BG30" s="63">
        <v>3.0781200000000002</v>
      </c>
      <c r="BH30" s="63">
        <v>0</v>
      </c>
      <c r="BI30" s="63">
        <v>0</v>
      </c>
      <c r="BJ30" s="63">
        <v>0</v>
      </c>
      <c r="BK30" s="63">
        <v>0</v>
      </c>
      <c r="BL30" s="63">
        <v>0</v>
      </c>
      <c r="BM30" s="63">
        <v>0</v>
      </c>
      <c r="BN30" s="63">
        <v>0</v>
      </c>
      <c r="BO30" s="63">
        <v>0</v>
      </c>
      <c r="BP30" s="63">
        <v>0</v>
      </c>
      <c r="BQ30" s="63">
        <v>0</v>
      </c>
      <c r="BR30" s="63">
        <v>0</v>
      </c>
      <c r="BS30" s="63">
        <v>0</v>
      </c>
      <c r="BT30" s="63">
        <v>0</v>
      </c>
      <c r="BU30" s="63">
        <v>0</v>
      </c>
      <c r="BV30" s="63">
        <v>0</v>
      </c>
      <c r="BW30" s="63">
        <v>0</v>
      </c>
      <c r="BX30" s="63">
        <v>0</v>
      </c>
      <c r="BY30" s="63">
        <v>0</v>
      </c>
      <c r="BZ30" s="63">
        <v>0.29226000000000002</v>
      </c>
    </row>
    <row r="31" spans="1:78" x14ac:dyDescent="0.15">
      <c r="A31" s="66"/>
      <c r="B31" s="68"/>
      <c r="C31" s="18"/>
      <c r="E31" s="18">
        <f>Main!D113</f>
        <v>0.71264000000000005</v>
      </c>
      <c r="F31" s="18">
        <f t="shared" ca="1" si="4"/>
        <v>1.5369289548764511E-7</v>
      </c>
      <c r="G31" s="18">
        <f t="shared" ca="1" si="5"/>
        <v>8.3029609045261239E-8</v>
      </c>
      <c r="H31" s="18">
        <f t="shared" ca="1" si="6"/>
        <v>4.8272415878792704E-9</v>
      </c>
      <c r="I31" s="18">
        <f t="shared" ca="1" si="7"/>
        <v>9.9839376192544351E-10</v>
      </c>
      <c r="J31" s="18">
        <f t="shared" ca="1" si="8"/>
        <v>6.4402652174238111E-10</v>
      </c>
      <c r="K31" s="18">
        <f t="shared" ca="1" si="9"/>
        <v>5.4654461564443381E-10</v>
      </c>
      <c r="L31" s="18">
        <f t="shared" ca="1" si="10"/>
        <v>5.6954872453279003E-11</v>
      </c>
      <c r="M31" s="18">
        <f t="shared" ca="1" si="11"/>
        <v>4.6317942533427358E-12</v>
      </c>
      <c r="N31" s="18">
        <f t="shared" ca="1" si="12"/>
        <v>4.9526481741545155E-4</v>
      </c>
      <c r="O31" s="18">
        <f t="shared" ca="1" si="13"/>
        <v>6.1640224517701061E-5</v>
      </c>
      <c r="P31" s="18">
        <f t="shared" ca="1" si="14"/>
        <v>1.1692887780348946E-2</v>
      </c>
      <c r="S31">
        <v>10000</v>
      </c>
      <c r="T31" s="18">
        <f>T30</f>
        <v>0.90238099999999999</v>
      </c>
      <c r="U31" s="18">
        <f t="shared" ref="U31:BG31" si="15">U30</f>
        <v>0.85860700000000001</v>
      </c>
      <c r="V31" s="18">
        <f t="shared" si="15"/>
        <v>0.21837400000000001</v>
      </c>
      <c r="W31" s="18">
        <f t="shared" si="15"/>
        <v>0.831345</v>
      </c>
      <c r="X31" s="18">
        <f t="shared" si="15"/>
        <v>6.4435400000000003E-5</v>
      </c>
      <c r="Y31" s="18">
        <f t="shared" si="15"/>
        <v>1.8790100000000001</v>
      </c>
      <c r="Z31" s="18">
        <f t="shared" si="15"/>
        <v>1.1571800000000001</v>
      </c>
      <c r="AA31" s="18">
        <f t="shared" si="15"/>
        <v>1.1432100000000001</v>
      </c>
      <c r="AB31" s="18">
        <f t="shared" si="15"/>
        <v>1.0241</v>
      </c>
      <c r="AC31" s="18">
        <f t="shared" si="15"/>
        <v>4.7048300000000001E-2</v>
      </c>
      <c r="AD31" s="18">
        <f t="shared" si="15"/>
        <v>0.16638800000000001</v>
      </c>
      <c r="AE31" s="18">
        <f t="shared" si="15"/>
        <v>2.2023899999999998</v>
      </c>
      <c r="AF31" s="18">
        <f t="shared" si="15"/>
        <v>2.5723299999999999E-6</v>
      </c>
      <c r="AG31" s="18">
        <f t="shared" si="15"/>
        <v>-2.4318800000000002E-2</v>
      </c>
      <c r="AH31" s="18">
        <f t="shared" si="15"/>
        <v>1.14943</v>
      </c>
      <c r="AI31" s="18">
        <f t="shared" si="15"/>
        <v>4.0328299999999997</v>
      </c>
      <c r="AJ31" s="18">
        <f t="shared" si="15"/>
        <v>6.0245600000000001</v>
      </c>
      <c r="AK31" s="18">
        <f t="shared" si="15"/>
        <v>-0.12801299999999999</v>
      </c>
      <c r="AL31" s="18">
        <f t="shared" si="15"/>
        <v>2.6135799999999998</v>
      </c>
      <c r="AM31" s="18">
        <f t="shared" si="15"/>
        <v>0.83379800000000004</v>
      </c>
      <c r="AN31" s="18">
        <f t="shared" si="15"/>
        <v>8.0696599999999993E-3</v>
      </c>
      <c r="AO31" s="18">
        <f t="shared" si="15"/>
        <v>1.08897</v>
      </c>
      <c r="AP31" s="18">
        <f t="shared" si="15"/>
        <v>1</v>
      </c>
      <c r="AQ31" s="18">
        <f t="shared" si="15"/>
        <v>10</v>
      </c>
      <c r="AR31" s="18">
        <f t="shared" si="15"/>
        <v>5.35276</v>
      </c>
      <c r="AS31" s="18">
        <f t="shared" si="15"/>
        <v>0.76171199999999994</v>
      </c>
      <c r="AT31" s="18">
        <f t="shared" si="15"/>
        <v>2.0777299999999999</v>
      </c>
      <c r="AU31" s="18">
        <f t="shared" si="15"/>
        <v>1.2267999999999999</v>
      </c>
      <c r="AV31" s="18">
        <f t="shared" si="15"/>
        <v>5.8444100000000004E-3</v>
      </c>
      <c r="AW31" s="18">
        <f t="shared" si="15"/>
        <v>1.3594299999999999</v>
      </c>
      <c r="AX31" s="18">
        <f t="shared" si="15"/>
        <v>1</v>
      </c>
      <c r="AY31" s="18">
        <f t="shared" si="15"/>
        <v>10</v>
      </c>
      <c r="AZ31" s="18">
        <f t="shared" si="15"/>
        <v>0.81786400000000004</v>
      </c>
      <c r="BA31" s="18">
        <f t="shared" si="15"/>
        <v>-2.0153099999999999</v>
      </c>
      <c r="BB31" s="18">
        <f t="shared" si="15"/>
        <v>1.27278</v>
      </c>
      <c r="BC31" s="18">
        <f t="shared" si="15"/>
        <v>1.1179399999999999</v>
      </c>
      <c r="BD31" s="18">
        <f t="shared" si="15"/>
        <v>3.7537600000000001E-3</v>
      </c>
      <c r="BE31" s="18">
        <f t="shared" si="15"/>
        <v>1.56637</v>
      </c>
      <c r="BF31" s="18">
        <f t="shared" si="15"/>
        <v>6.9092200000000004</v>
      </c>
      <c r="BG31" s="18">
        <f t="shared" si="15"/>
        <v>3.0781200000000002</v>
      </c>
      <c r="BH31" s="18">
        <f t="shared" ref="BH31:BZ31" si="16">BH30</f>
        <v>0</v>
      </c>
      <c r="BI31" s="18">
        <f t="shared" si="16"/>
        <v>0</v>
      </c>
      <c r="BJ31" s="18">
        <f t="shared" si="16"/>
        <v>0</v>
      </c>
      <c r="BK31" s="18">
        <f t="shared" si="16"/>
        <v>0</v>
      </c>
      <c r="BL31" s="18">
        <f t="shared" si="16"/>
        <v>0</v>
      </c>
      <c r="BM31" s="18">
        <f t="shared" si="16"/>
        <v>0</v>
      </c>
      <c r="BN31" s="18">
        <f t="shared" si="16"/>
        <v>0</v>
      </c>
      <c r="BO31" s="18">
        <f t="shared" si="16"/>
        <v>0</v>
      </c>
      <c r="BP31" s="18">
        <f t="shared" si="16"/>
        <v>0</v>
      </c>
      <c r="BQ31" s="18">
        <f t="shared" si="16"/>
        <v>0</v>
      </c>
      <c r="BR31" s="18">
        <f t="shared" si="16"/>
        <v>0</v>
      </c>
      <c r="BS31" s="18">
        <f t="shared" si="16"/>
        <v>0</v>
      </c>
      <c r="BT31" s="18">
        <f t="shared" si="16"/>
        <v>0</v>
      </c>
      <c r="BU31" s="18">
        <f t="shared" si="16"/>
        <v>0</v>
      </c>
      <c r="BV31" s="18">
        <f t="shared" si="16"/>
        <v>0</v>
      </c>
      <c r="BW31" s="18">
        <f t="shared" si="16"/>
        <v>0</v>
      </c>
      <c r="BX31" s="18">
        <f t="shared" si="16"/>
        <v>0</v>
      </c>
      <c r="BY31" s="18">
        <f t="shared" si="16"/>
        <v>0</v>
      </c>
      <c r="BZ31" s="18">
        <f t="shared" si="16"/>
        <v>0.29226000000000002</v>
      </c>
    </row>
    <row r="32" spans="1:78" x14ac:dyDescent="0.15">
      <c r="A32" s="66"/>
      <c r="B32" s="68"/>
      <c r="C32" s="18"/>
      <c r="E32" s="18">
        <f>Main!D114</f>
        <v>0.89717000000000002</v>
      </c>
      <c r="F32" s="18">
        <f t="shared" ca="1" si="4"/>
        <v>1.6983222331057752E-7</v>
      </c>
      <c r="G32" s="18">
        <f t="shared" ca="1" si="5"/>
        <v>7.9803462734321421E-8</v>
      </c>
      <c r="H32" s="18">
        <f t="shared" ca="1" si="6"/>
        <v>4.4336422455599686E-9</v>
      </c>
      <c r="I32" s="18">
        <f t="shared" ca="1" si="7"/>
        <v>8.0471066953201418E-10</v>
      </c>
      <c r="J32" s="18">
        <f t="shared" ca="1" si="8"/>
        <v>3.8898627383282491E-10</v>
      </c>
      <c r="K32" s="18">
        <f t="shared" ca="1" si="9"/>
        <v>2.9040470770285274E-10</v>
      </c>
      <c r="L32" s="18">
        <f t="shared" ca="1" si="10"/>
        <v>2.7324674923548342E-11</v>
      </c>
      <c r="M32" s="18">
        <f t="shared" ca="1" si="11"/>
        <v>2.1302718718355142E-12</v>
      </c>
      <c r="N32" s="18">
        <f t="shared" ca="1" si="12"/>
        <v>4.2100625474878324E-4</v>
      </c>
      <c r="O32" s="18">
        <f t="shared" ca="1" si="13"/>
        <v>6.1710134625554916E-5</v>
      </c>
      <c r="P32" s="18">
        <f t="shared" ca="1" si="14"/>
        <v>8.3487160365833916E-3</v>
      </c>
    </row>
    <row r="33" spans="1:78" x14ac:dyDescent="0.15">
      <c r="A33" s="66"/>
      <c r="B33" s="68"/>
      <c r="C33" s="18"/>
      <c r="E33" s="18">
        <f>Main!D115</f>
        <v>1.1294</v>
      </c>
      <c r="F33" s="18">
        <f t="shared" ca="1" si="4"/>
        <v>1.8908186900371016E-7</v>
      </c>
      <c r="G33" s="18">
        <f t="shared" ca="1" si="5"/>
        <v>7.4751087646839916E-8</v>
      </c>
      <c r="H33" s="18">
        <f t="shared" ca="1" si="6"/>
        <v>3.9059196912487513E-9</v>
      </c>
      <c r="I33" s="18">
        <f t="shared" ca="1" si="7"/>
        <v>5.9960761345142896E-10</v>
      </c>
      <c r="J33" s="18">
        <f t="shared" ca="1" si="8"/>
        <v>2.1754648475113304E-10</v>
      </c>
      <c r="K33" s="18">
        <f t="shared" ca="1" si="9"/>
        <v>1.417993633559971E-10</v>
      </c>
      <c r="L33" s="18">
        <f t="shared" ca="1" si="10"/>
        <v>1.2220789569289111E-11</v>
      </c>
      <c r="M33" s="18">
        <f t="shared" ca="1" si="11"/>
        <v>9.14744880110093E-13</v>
      </c>
      <c r="N33" s="18">
        <f t="shared" ca="1" si="12"/>
        <v>3.5501044367187588E-4</v>
      </c>
      <c r="O33" s="18">
        <f t="shared" ca="1" si="13"/>
        <v>6.0635148685347263E-5</v>
      </c>
      <c r="P33" s="18">
        <f t="shared" ca="1" si="14"/>
        <v>6.058016406811445E-3</v>
      </c>
      <c r="R33">
        <f>ROW()</f>
        <v>33</v>
      </c>
      <c r="S33">
        <f ca="1">$B$1</f>
        <v>1033.2274527998859</v>
      </c>
      <c r="T33">
        <f t="shared" ref="T33:Y33" ca="1" si="17">TREND(T34:T35,$S34:$S35,$S$33,TRUE)</f>
        <v>0.90238099999999999</v>
      </c>
      <c r="U33">
        <f t="shared" ca="1" si="17"/>
        <v>0.85860700000000001</v>
      </c>
      <c r="V33">
        <f t="shared" ca="1" si="17"/>
        <v>0.21837400000000001</v>
      </c>
      <c r="W33">
        <f t="shared" ca="1" si="17"/>
        <v>0.831345</v>
      </c>
      <c r="X33">
        <f t="shared" ca="1" si="17"/>
        <v>6.4435400000000003E-5</v>
      </c>
      <c r="Y33">
        <f t="shared" ca="1" si="17"/>
        <v>1.8790100000000001</v>
      </c>
      <c r="Z33">
        <f t="shared" ref="Z33:BG33" ca="1" si="18">TREND(Z34:Z35,$S34:$S35,$S$33,TRUE)</f>
        <v>1.1571800000000001</v>
      </c>
      <c r="AA33">
        <f t="shared" ca="1" si="18"/>
        <v>1.1432100000000001</v>
      </c>
      <c r="AB33">
        <f t="shared" ca="1" si="18"/>
        <v>1.0241</v>
      </c>
      <c r="AC33">
        <f t="shared" ca="1" si="18"/>
        <v>4.7048300000000001E-2</v>
      </c>
      <c r="AD33">
        <f t="shared" ca="1" si="18"/>
        <v>0.16638800000000001</v>
      </c>
      <c r="AE33">
        <f t="shared" ca="1" si="18"/>
        <v>2.2023899999999998</v>
      </c>
      <c r="AF33">
        <f t="shared" ca="1" si="18"/>
        <v>2.5723299999999999E-6</v>
      </c>
      <c r="AG33">
        <f t="shared" ca="1" si="18"/>
        <v>-2.4318800000000002E-2</v>
      </c>
      <c r="AH33">
        <f t="shared" ca="1" si="18"/>
        <v>1.14943</v>
      </c>
      <c r="AI33">
        <f t="shared" ca="1" si="18"/>
        <v>4.0328299999999997</v>
      </c>
      <c r="AJ33">
        <f t="shared" ca="1" si="18"/>
        <v>6.0245600000000001</v>
      </c>
      <c r="AK33">
        <f t="shared" ca="1" si="18"/>
        <v>-0.12801299999999999</v>
      </c>
      <c r="AL33">
        <f t="shared" ca="1" si="18"/>
        <v>2.6135799999999998</v>
      </c>
      <c r="AM33">
        <f t="shared" ca="1" si="18"/>
        <v>0.83379800000000004</v>
      </c>
      <c r="AN33">
        <f t="shared" ca="1" si="18"/>
        <v>8.0696599999999993E-3</v>
      </c>
      <c r="AO33">
        <f t="shared" ca="1" si="18"/>
        <v>1.08897</v>
      </c>
      <c r="AP33">
        <f t="shared" ca="1" si="18"/>
        <v>1</v>
      </c>
      <c r="AQ33">
        <f t="shared" ca="1" si="18"/>
        <v>10</v>
      </c>
      <c r="AR33">
        <f t="shared" ca="1" si="18"/>
        <v>5.35276</v>
      </c>
      <c r="AS33">
        <f t="shared" ca="1" si="18"/>
        <v>0.76171199999999994</v>
      </c>
      <c r="AT33">
        <f t="shared" ca="1" si="18"/>
        <v>2.0777299999999999</v>
      </c>
      <c r="AU33">
        <f t="shared" ca="1" si="18"/>
        <v>1.2267999999999999</v>
      </c>
      <c r="AV33">
        <f t="shared" ca="1" si="18"/>
        <v>5.8444100000000004E-3</v>
      </c>
      <c r="AW33">
        <f t="shared" ca="1" si="18"/>
        <v>1.3594299999999999</v>
      </c>
      <c r="AX33">
        <f t="shared" ca="1" si="18"/>
        <v>1</v>
      </c>
      <c r="AY33">
        <f t="shared" ca="1" si="18"/>
        <v>10</v>
      </c>
      <c r="AZ33">
        <f t="shared" ca="1" si="18"/>
        <v>0.81786400000000004</v>
      </c>
      <c r="BA33">
        <f t="shared" ca="1" si="18"/>
        <v>-2.0153099999999999</v>
      </c>
      <c r="BB33">
        <f t="shared" ca="1" si="18"/>
        <v>1.27278</v>
      </c>
      <c r="BC33">
        <f t="shared" ca="1" si="18"/>
        <v>1.1179399999999999</v>
      </c>
      <c r="BD33">
        <f t="shared" ca="1" si="18"/>
        <v>3.7537600000000001E-3</v>
      </c>
      <c r="BE33">
        <f t="shared" ca="1" si="18"/>
        <v>1.56637</v>
      </c>
      <c r="BF33">
        <f t="shared" ca="1" si="18"/>
        <v>6.9092200000000004</v>
      </c>
      <c r="BG33">
        <f t="shared" ca="1" si="18"/>
        <v>3.0781200000000002</v>
      </c>
      <c r="BH33">
        <f t="shared" ref="BH33:BZ33" ca="1" si="19">TREND(BH34:BH35,$S34:$S35,$S$33,TRUE)</f>
        <v>0</v>
      </c>
      <c r="BI33">
        <f t="shared" ca="1" si="19"/>
        <v>0</v>
      </c>
      <c r="BJ33">
        <f t="shared" ca="1" si="19"/>
        <v>0</v>
      </c>
      <c r="BK33">
        <f t="shared" ca="1" si="19"/>
        <v>0</v>
      </c>
      <c r="BL33">
        <f t="shared" ca="1" si="19"/>
        <v>0</v>
      </c>
      <c r="BM33">
        <f t="shared" ca="1" si="19"/>
        <v>0</v>
      </c>
      <c r="BN33">
        <f t="shared" ca="1" si="19"/>
        <v>0</v>
      </c>
      <c r="BO33">
        <f t="shared" ca="1" si="19"/>
        <v>0</v>
      </c>
      <c r="BP33">
        <f t="shared" ca="1" si="19"/>
        <v>0</v>
      </c>
      <c r="BQ33">
        <f t="shared" ca="1" si="19"/>
        <v>0</v>
      </c>
      <c r="BR33">
        <f t="shared" ca="1" si="19"/>
        <v>0</v>
      </c>
      <c r="BS33">
        <f t="shared" ca="1" si="19"/>
        <v>0</v>
      </c>
      <c r="BT33">
        <f t="shared" ca="1" si="19"/>
        <v>0</v>
      </c>
      <c r="BU33">
        <f t="shared" ca="1" si="19"/>
        <v>0</v>
      </c>
      <c r="BV33">
        <f t="shared" ca="1" si="19"/>
        <v>0</v>
      </c>
      <c r="BW33">
        <f t="shared" ca="1" si="19"/>
        <v>0</v>
      </c>
      <c r="BX33">
        <f t="shared" ca="1" si="19"/>
        <v>0</v>
      </c>
      <c r="BY33">
        <f t="shared" ca="1" si="19"/>
        <v>0</v>
      </c>
      <c r="BZ33">
        <f t="shared" ca="1" si="19"/>
        <v>0.29226000000000002</v>
      </c>
    </row>
    <row r="34" spans="1:78" x14ac:dyDescent="0.15">
      <c r="A34" s="66"/>
      <c r="B34" s="68"/>
      <c r="C34" s="18"/>
      <c r="E34" s="18">
        <f>Main!D116</f>
        <v>1.4218999999999999</v>
      </c>
      <c r="F34" s="18">
        <f t="shared" ca="1" si="4"/>
        <v>2.1159640671636478E-7</v>
      </c>
      <c r="G34" s="18">
        <f t="shared" ca="1" si="5"/>
        <v>6.7456009623017996E-8</v>
      </c>
      <c r="H34" s="18">
        <f t="shared" ca="1" si="6"/>
        <v>3.1968085665455439E-9</v>
      </c>
      <c r="I34" s="18">
        <f t="shared" ca="1" si="7"/>
        <v>4.0102924097014486E-10</v>
      </c>
      <c r="J34" s="18">
        <f t="shared" ca="1" si="8"/>
        <v>1.1058456570953065E-10</v>
      </c>
      <c r="K34" s="18">
        <f t="shared" ca="1" si="9"/>
        <v>6.3323349749612935E-11</v>
      </c>
      <c r="L34" s="18">
        <f t="shared" ca="1" si="10"/>
        <v>4.7800098775404036E-12</v>
      </c>
      <c r="M34" s="18">
        <f t="shared" ca="1" si="11"/>
        <v>3.5592733131294257E-13</v>
      </c>
      <c r="N34" s="18">
        <f t="shared" ca="1" si="12"/>
        <v>2.970671666971605E-4</v>
      </c>
      <c r="O34" s="18">
        <f t="shared" ca="1" si="13"/>
        <v>5.8563593032754707E-5</v>
      </c>
      <c r="P34" s="18">
        <f t="shared" ca="1" si="14"/>
        <v>4.4631906641003378E-3</v>
      </c>
      <c r="S34">
        <f t="shared" ref="S34:AX34" ca="1" si="20">INDIRECT(ADDRESS(MATCH($B$1,$S4:$S31)+3,S$1))</f>
        <v>1024</v>
      </c>
      <c r="T34">
        <f t="shared" ca="1" si="20"/>
        <v>0.90238099999999999</v>
      </c>
      <c r="U34">
        <f t="shared" ca="1" si="20"/>
        <v>0.85860700000000001</v>
      </c>
      <c r="V34">
        <f t="shared" ca="1" si="20"/>
        <v>0.21837400000000001</v>
      </c>
      <c r="W34">
        <f t="shared" ca="1" si="20"/>
        <v>0.831345</v>
      </c>
      <c r="X34">
        <f t="shared" ca="1" si="20"/>
        <v>6.4435400000000003E-5</v>
      </c>
      <c r="Y34">
        <f t="shared" ca="1" si="20"/>
        <v>1.8790100000000001</v>
      </c>
      <c r="Z34">
        <f t="shared" ca="1" si="20"/>
        <v>1.1571800000000001</v>
      </c>
      <c r="AA34">
        <f t="shared" ca="1" si="20"/>
        <v>1.1432100000000001</v>
      </c>
      <c r="AB34">
        <f t="shared" ca="1" si="20"/>
        <v>1.0241</v>
      </c>
      <c r="AC34">
        <f t="shared" ca="1" si="20"/>
        <v>4.7048300000000001E-2</v>
      </c>
      <c r="AD34">
        <f t="shared" ca="1" si="20"/>
        <v>0.16638800000000001</v>
      </c>
      <c r="AE34">
        <f t="shared" ca="1" si="20"/>
        <v>2.2023899999999998</v>
      </c>
      <c r="AF34">
        <f t="shared" ca="1" si="20"/>
        <v>2.5723299999999999E-6</v>
      </c>
      <c r="AG34">
        <f t="shared" ca="1" si="20"/>
        <v>-2.4318800000000002E-2</v>
      </c>
      <c r="AH34">
        <f t="shared" ca="1" si="20"/>
        <v>1.14943</v>
      </c>
      <c r="AI34">
        <f t="shared" ca="1" si="20"/>
        <v>4.0328299999999997</v>
      </c>
      <c r="AJ34">
        <f t="shared" ca="1" si="20"/>
        <v>6.0245600000000001</v>
      </c>
      <c r="AK34">
        <f t="shared" ca="1" si="20"/>
        <v>-0.12801299999999999</v>
      </c>
      <c r="AL34">
        <f t="shared" ca="1" si="20"/>
        <v>2.6135799999999998</v>
      </c>
      <c r="AM34">
        <f t="shared" ca="1" si="20"/>
        <v>0.83379800000000004</v>
      </c>
      <c r="AN34">
        <f t="shared" ca="1" si="20"/>
        <v>8.0696599999999993E-3</v>
      </c>
      <c r="AO34">
        <f t="shared" ca="1" si="20"/>
        <v>1.08897</v>
      </c>
      <c r="AP34">
        <f t="shared" ca="1" si="20"/>
        <v>1</v>
      </c>
      <c r="AQ34">
        <f t="shared" ca="1" si="20"/>
        <v>10</v>
      </c>
      <c r="AR34">
        <f t="shared" ca="1" si="20"/>
        <v>5.35276</v>
      </c>
      <c r="AS34">
        <f t="shared" ca="1" si="20"/>
        <v>0.76171199999999994</v>
      </c>
      <c r="AT34">
        <f t="shared" ca="1" si="20"/>
        <v>2.0777299999999999</v>
      </c>
      <c r="AU34">
        <f t="shared" ca="1" si="20"/>
        <v>1.2267999999999999</v>
      </c>
      <c r="AV34">
        <f t="shared" ca="1" si="20"/>
        <v>5.8444100000000004E-3</v>
      </c>
      <c r="AW34">
        <f t="shared" ca="1" si="20"/>
        <v>1.3594299999999999</v>
      </c>
      <c r="AX34">
        <f t="shared" ca="1" si="20"/>
        <v>1</v>
      </c>
      <c r="AY34">
        <f t="shared" ref="AY34:BZ34" ca="1" si="21">INDIRECT(ADDRESS(MATCH($B$1,$S4:$S31)+3,AY$1))</f>
        <v>10</v>
      </c>
      <c r="AZ34">
        <f t="shared" ca="1" si="21"/>
        <v>0.81786400000000004</v>
      </c>
      <c r="BA34">
        <f t="shared" ca="1" si="21"/>
        <v>-2.0153099999999999</v>
      </c>
      <c r="BB34">
        <f t="shared" ca="1" si="21"/>
        <v>1.27278</v>
      </c>
      <c r="BC34">
        <f t="shared" ca="1" si="21"/>
        <v>1.1179399999999999</v>
      </c>
      <c r="BD34">
        <f t="shared" ca="1" si="21"/>
        <v>3.7537600000000001E-3</v>
      </c>
      <c r="BE34">
        <f t="shared" ca="1" si="21"/>
        <v>1.56637</v>
      </c>
      <c r="BF34">
        <f t="shared" ca="1" si="21"/>
        <v>6.9092200000000004</v>
      </c>
      <c r="BG34">
        <f t="shared" ca="1" si="21"/>
        <v>3.0781200000000002</v>
      </c>
      <c r="BH34">
        <f t="shared" ca="1" si="21"/>
        <v>0</v>
      </c>
      <c r="BI34">
        <f t="shared" ca="1" si="21"/>
        <v>0</v>
      </c>
      <c r="BJ34">
        <f t="shared" ca="1" si="21"/>
        <v>0</v>
      </c>
      <c r="BK34">
        <f t="shared" ca="1" si="21"/>
        <v>0</v>
      </c>
      <c r="BL34">
        <f t="shared" ca="1" si="21"/>
        <v>0</v>
      </c>
      <c r="BM34">
        <f t="shared" ca="1" si="21"/>
        <v>0</v>
      </c>
      <c r="BN34">
        <f t="shared" ca="1" si="21"/>
        <v>0</v>
      </c>
      <c r="BO34">
        <f t="shared" ca="1" si="21"/>
        <v>0</v>
      </c>
      <c r="BP34">
        <f t="shared" ca="1" si="21"/>
        <v>0</v>
      </c>
      <c r="BQ34">
        <f t="shared" ca="1" si="21"/>
        <v>0</v>
      </c>
      <c r="BR34">
        <f t="shared" ca="1" si="21"/>
        <v>0</v>
      </c>
      <c r="BS34">
        <f t="shared" ca="1" si="21"/>
        <v>0</v>
      </c>
      <c r="BT34">
        <f t="shared" ca="1" si="21"/>
        <v>0</v>
      </c>
      <c r="BU34">
        <f t="shared" ca="1" si="21"/>
        <v>0</v>
      </c>
      <c r="BV34">
        <f t="shared" ca="1" si="21"/>
        <v>0</v>
      </c>
      <c r="BW34">
        <f t="shared" ca="1" si="21"/>
        <v>0</v>
      </c>
      <c r="BX34">
        <f t="shared" ca="1" si="21"/>
        <v>0</v>
      </c>
      <c r="BY34">
        <f t="shared" ca="1" si="21"/>
        <v>0</v>
      </c>
      <c r="BZ34">
        <f t="shared" ca="1" si="21"/>
        <v>0.29226000000000002</v>
      </c>
    </row>
    <row r="35" spans="1:78" x14ac:dyDescent="0.15">
      <c r="A35" s="66"/>
      <c r="B35" s="68"/>
      <c r="C35" s="18"/>
      <c r="E35" s="18">
        <f>Main!D117</f>
        <v>1.7901</v>
      </c>
      <c r="F35" s="18">
        <f t="shared" ca="1" si="4"/>
        <v>2.3741735825112207E-7</v>
      </c>
      <c r="G35" s="18">
        <f t="shared" ca="1" si="5"/>
        <v>5.7933128626330004E-8</v>
      </c>
      <c r="H35" s="18">
        <f t="shared" ca="1" si="6"/>
        <v>2.3402891051751692E-9</v>
      </c>
      <c r="I35" s="18">
        <f t="shared" ca="1" si="7"/>
        <v>2.3763651906464192E-10</v>
      </c>
      <c r="J35" s="18">
        <f t="shared" ca="1" si="8"/>
        <v>5.089916154939859E-11</v>
      </c>
      <c r="K35" s="18">
        <f t="shared" ca="1" si="9"/>
        <v>2.6083649705022872E-11</v>
      </c>
      <c r="L35" s="18">
        <f t="shared" ca="1" si="10"/>
        <v>1.5363352961914169E-12</v>
      </c>
      <c r="M35" s="18">
        <f t="shared" ca="1" si="11"/>
        <v>1.2334551438475825E-13</v>
      </c>
      <c r="N35" s="18">
        <f t="shared" ca="1" si="12"/>
        <v>2.4682888027756708E-4</v>
      </c>
      <c r="O35" s="18">
        <f t="shared" ca="1" si="13"/>
        <v>5.5699525044241452E-5</v>
      </c>
      <c r="P35" s="18">
        <f t="shared" ca="1" si="14"/>
        <v>3.3351469654239259E-3</v>
      </c>
      <c r="S35">
        <f t="shared" ref="S35:AX35" ca="1" si="22">INDIRECT(ADDRESS(MATCH($B$1,$S4:$S31)+4,S$1))</f>
        <v>10000</v>
      </c>
      <c r="T35">
        <f t="shared" ca="1" si="22"/>
        <v>0.90238099999999999</v>
      </c>
      <c r="U35">
        <f t="shared" ca="1" si="22"/>
        <v>0.85860700000000001</v>
      </c>
      <c r="V35">
        <f t="shared" ca="1" si="22"/>
        <v>0.21837400000000001</v>
      </c>
      <c r="W35">
        <f t="shared" ca="1" si="22"/>
        <v>0.831345</v>
      </c>
      <c r="X35">
        <f t="shared" ca="1" si="22"/>
        <v>6.4435400000000003E-5</v>
      </c>
      <c r="Y35">
        <f t="shared" ca="1" si="22"/>
        <v>1.8790100000000001</v>
      </c>
      <c r="Z35">
        <f t="shared" ca="1" si="22"/>
        <v>1.1571800000000001</v>
      </c>
      <c r="AA35">
        <f t="shared" ca="1" si="22"/>
        <v>1.1432100000000001</v>
      </c>
      <c r="AB35">
        <f t="shared" ca="1" si="22"/>
        <v>1.0241</v>
      </c>
      <c r="AC35">
        <f t="shared" ca="1" si="22"/>
        <v>4.7048300000000001E-2</v>
      </c>
      <c r="AD35">
        <f t="shared" ca="1" si="22"/>
        <v>0.16638800000000001</v>
      </c>
      <c r="AE35">
        <f t="shared" ca="1" si="22"/>
        <v>2.2023899999999998</v>
      </c>
      <c r="AF35">
        <f t="shared" ca="1" si="22"/>
        <v>2.5723299999999999E-6</v>
      </c>
      <c r="AG35">
        <f t="shared" ca="1" si="22"/>
        <v>-2.4318800000000002E-2</v>
      </c>
      <c r="AH35">
        <f t="shared" ca="1" si="22"/>
        <v>1.14943</v>
      </c>
      <c r="AI35">
        <f t="shared" ca="1" si="22"/>
        <v>4.0328299999999997</v>
      </c>
      <c r="AJ35">
        <f t="shared" ca="1" si="22"/>
        <v>6.0245600000000001</v>
      </c>
      <c r="AK35">
        <f t="shared" ca="1" si="22"/>
        <v>-0.12801299999999999</v>
      </c>
      <c r="AL35">
        <f t="shared" ca="1" si="22"/>
        <v>2.6135799999999998</v>
      </c>
      <c r="AM35">
        <f t="shared" ca="1" si="22"/>
        <v>0.83379800000000004</v>
      </c>
      <c r="AN35">
        <f t="shared" ca="1" si="22"/>
        <v>8.0696599999999993E-3</v>
      </c>
      <c r="AO35">
        <f t="shared" ca="1" si="22"/>
        <v>1.08897</v>
      </c>
      <c r="AP35">
        <f t="shared" ca="1" si="22"/>
        <v>1</v>
      </c>
      <c r="AQ35">
        <f t="shared" ca="1" si="22"/>
        <v>10</v>
      </c>
      <c r="AR35">
        <f t="shared" ca="1" si="22"/>
        <v>5.35276</v>
      </c>
      <c r="AS35">
        <f t="shared" ca="1" si="22"/>
        <v>0.76171199999999994</v>
      </c>
      <c r="AT35">
        <f t="shared" ca="1" si="22"/>
        <v>2.0777299999999999</v>
      </c>
      <c r="AU35">
        <f t="shared" ca="1" si="22"/>
        <v>1.2267999999999999</v>
      </c>
      <c r="AV35">
        <f t="shared" ca="1" si="22"/>
        <v>5.8444100000000004E-3</v>
      </c>
      <c r="AW35">
        <f t="shared" ca="1" si="22"/>
        <v>1.3594299999999999</v>
      </c>
      <c r="AX35">
        <f t="shared" ca="1" si="22"/>
        <v>1</v>
      </c>
      <c r="AY35">
        <f t="shared" ref="AY35:BZ35" ca="1" si="23">INDIRECT(ADDRESS(MATCH($B$1,$S4:$S31)+4,AY$1))</f>
        <v>10</v>
      </c>
      <c r="AZ35">
        <f t="shared" ca="1" si="23"/>
        <v>0.81786400000000004</v>
      </c>
      <c r="BA35">
        <f t="shared" ca="1" si="23"/>
        <v>-2.0153099999999999</v>
      </c>
      <c r="BB35">
        <f t="shared" ca="1" si="23"/>
        <v>1.27278</v>
      </c>
      <c r="BC35">
        <f t="shared" ca="1" si="23"/>
        <v>1.1179399999999999</v>
      </c>
      <c r="BD35">
        <f t="shared" ca="1" si="23"/>
        <v>3.7537600000000001E-3</v>
      </c>
      <c r="BE35">
        <f t="shared" ca="1" si="23"/>
        <v>1.56637</v>
      </c>
      <c r="BF35">
        <f t="shared" ca="1" si="23"/>
        <v>6.9092200000000004</v>
      </c>
      <c r="BG35">
        <f t="shared" ca="1" si="23"/>
        <v>3.0781200000000002</v>
      </c>
      <c r="BH35">
        <f t="shared" ca="1" si="23"/>
        <v>0</v>
      </c>
      <c r="BI35">
        <f t="shared" ca="1" si="23"/>
        <v>0</v>
      </c>
      <c r="BJ35">
        <f t="shared" ca="1" si="23"/>
        <v>0</v>
      </c>
      <c r="BK35">
        <f t="shared" ca="1" si="23"/>
        <v>0</v>
      </c>
      <c r="BL35">
        <f t="shared" ca="1" si="23"/>
        <v>0</v>
      </c>
      <c r="BM35">
        <f t="shared" ca="1" si="23"/>
        <v>0</v>
      </c>
      <c r="BN35">
        <f t="shared" ca="1" si="23"/>
        <v>0</v>
      </c>
      <c r="BO35">
        <f t="shared" ca="1" si="23"/>
        <v>0</v>
      </c>
      <c r="BP35">
        <f t="shared" ca="1" si="23"/>
        <v>0</v>
      </c>
      <c r="BQ35">
        <f t="shared" ca="1" si="23"/>
        <v>0</v>
      </c>
      <c r="BR35">
        <f t="shared" ca="1" si="23"/>
        <v>0</v>
      </c>
      <c r="BS35">
        <f t="shared" ca="1" si="23"/>
        <v>0</v>
      </c>
      <c r="BT35">
        <f t="shared" ca="1" si="23"/>
        <v>0</v>
      </c>
      <c r="BU35">
        <f t="shared" ca="1" si="23"/>
        <v>0</v>
      </c>
      <c r="BV35">
        <f t="shared" ca="1" si="23"/>
        <v>0</v>
      </c>
      <c r="BW35">
        <f t="shared" ca="1" si="23"/>
        <v>0</v>
      </c>
      <c r="BX35">
        <f t="shared" ca="1" si="23"/>
        <v>0</v>
      </c>
      <c r="BY35">
        <f t="shared" ca="1" si="23"/>
        <v>0</v>
      </c>
      <c r="BZ35">
        <f t="shared" ca="1" si="23"/>
        <v>0.29226000000000002</v>
      </c>
    </row>
    <row r="36" spans="1:78" x14ac:dyDescent="0.15">
      <c r="A36" s="66"/>
      <c r="B36" s="68"/>
      <c r="C36" s="18"/>
      <c r="E36" s="18">
        <f>Main!D118</f>
        <v>2.2536</v>
      </c>
      <c r="F36" s="18">
        <f t="shared" ca="1" si="4"/>
        <v>2.664870549455954E-7</v>
      </c>
      <c r="G36" s="18">
        <f t="shared" ca="1" si="5"/>
        <v>4.6885511604984667E-8</v>
      </c>
      <c r="H36" s="18">
        <f t="shared" ca="1" si="6"/>
        <v>1.4950501060948148E-9</v>
      </c>
      <c r="I36" s="18">
        <f t="shared" ca="1" si="7"/>
        <v>1.2631445162570417E-10</v>
      </c>
      <c r="J36" s="18">
        <f t="shared" ca="1" si="8"/>
        <v>2.1487240608087185E-11</v>
      </c>
      <c r="K36" s="18">
        <f t="shared" ca="1" si="9"/>
        <v>1.0079110709883724E-11</v>
      </c>
      <c r="L36" s="18">
        <f t="shared" ca="1" si="10"/>
        <v>4.0365854335838888E-13</v>
      </c>
      <c r="M36" s="18">
        <f t="shared" ca="1" si="11"/>
        <v>3.8292528761574004E-14</v>
      </c>
      <c r="N36" s="18">
        <f t="shared" ca="1" si="12"/>
        <v>2.0373667689130165E-4</v>
      </c>
      <c r="O36" s="18">
        <f t="shared" ca="1" si="13"/>
        <v>5.2262171312343172E-5</v>
      </c>
      <c r="P36" s="18">
        <f t="shared" ca="1" si="14"/>
        <v>2.5234677539539545E-3</v>
      </c>
    </row>
    <row r="37" spans="1:78" x14ac:dyDescent="0.15">
      <c r="A37" s="66" t="s">
        <v>389</v>
      </c>
      <c r="B37" s="68"/>
      <c r="C37" s="18"/>
      <c r="E37" s="18">
        <f>Main!D119</f>
        <v>2.8371</v>
      </c>
      <c r="F37" s="18">
        <f t="shared" ca="1" si="4"/>
        <v>2.9861561611570135E-7</v>
      </c>
      <c r="G37" s="18">
        <f t="shared" ca="1" si="5"/>
        <v>3.5615666279306307E-8</v>
      </c>
      <c r="H37" s="18">
        <f t="shared" ca="1" si="6"/>
        <v>8.3963730069101766E-10</v>
      </c>
      <c r="I37" s="18">
        <f t="shared" ca="1" si="7"/>
        <v>6.199807288295694E-11</v>
      </c>
      <c r="J37" s="18">
        <f t="shared" ca="1" si="8"/>
        <v>8.5084702730743604E-12</v>
      </c>
      <c r="K37" s="18">
        <f t="shared" ca="1" si="9"/>
        <v>3.7229875603742523E-12</v>
      </c>
      <c r="L37" s="18">
        <f t="shared" ca="1" si="10"/>
        <v>9.1913301163351171E-14</v>
      </c>
      <c r="M37" s="18">
        <f t="shared" ca="1" si="11"/>
        <v>1.0921697733787906E-14</v>
      </c>
      <c r="N37" s="18">
        <f t="shared" ca="1" si="12"/>
        <v>1.6712677062096312E-4</v>
      </c>
      <c r="O37" s="18">
        <f t="shared" ca="1" si="13"/>
        <v>4.8456111383103565E-5</v>
      </c>
      <c r="P37" s="18">
        <f t="shared" ca="1" si="14"/>
        <v>1.929267721077009E-3</v>
      </c>
      <c r="S37" t="s">
        <v>385</v>
      </c>
    </row>
    <row r="38" spans="1:78" x14ac:dyDescent="0.15">
      <c r="A38" s="66" t="s">
        <v>387</v>
      </c>
      <c r="B38" s="69">
        <f ca="1">$B$2</f>
        <v>10</v>
      </c>
      <c r="C38" s="30">
        <f ca="1">$B$2</f>
        <v>10</v>
      </c>
      <c r="E38" s="18">
        <f>Main!D120</f>
        <v>3.5716999999999999</v>
      </c>
      <c r="F38" s="18">
        <f t="shared" ca="1" si="4"/>
        <v>3.3346517439734644E-7</v>
      </c>
      <c r="G38" s="18">
        <f t="shared" ca="1" si="5"/>
        <v>2.5487680764045179E-8</v>
      </c>
      <c r="H38" s="18">
        <f t="shared" ca="1" si="6"/>
        <v>4.2863314205933492E-10</v>
      </c>
      <c r="I38" s="18">
        <f t="shared" ca="1" si="7"/>
        <v>2.893781487995176E-11</v>
      </c>
      <c r="J38" s="18">
        <f t="shared" ca="1" si="8"/>
        <v>3.2309994693452572E-12</v>
      </c>
      <c r="K38" s="18">
        <f t="shared" ca="1" si="9"/>
        <v>1.3354664943792003E-12</v>
      </c>
      <c r="L38" s="18">
        <f t="shared" ca="1" si="10"/>
        <v>1.9382445888708141E-14</v>
      </c>
      <c r="M38" s="18">
        <f t="shared" ca="1" si="11"/>
        <v>2.9474862351913776E-15</v>
      </c>
      <c r="N38" s="18">
        <f t="shared" ca="1" si="12"/>
        <v>1.3628768672756277E-4</v>
      </c>
      <c r="O38" s="18">
        <f t="shared" ca="1" si="13"/>
        <v>4.4453407340116379E-5</v>
      </c>
      <c r="P38" s="18">
        <f t="shared" ca="1" si="14"/>
        <v>1.4868847326389588E-3</v>
      </c>
      <c r="T38" t="s">
        <v>272</v>
      </c>
      <c r="U38" t="s">
        <v>273</v>
      </c>
      <c r="V38" t="s">
        <v>274</v>
      </c>
      <c r="W38" t="s">
        <v>275</v>
      </c>
      <c r="X38" t="s">
        <v>276</v>
      </c>
      <c r="Y38" t="s">
        <v>277</v>
      </c>
      <c r="Z38" t="s">
        <v>278</v>
      </c>
      <c r="AA38" t="s">
        <v>279</v>
      </c>
    </row>
    <row r="39" spans="1:78" x14ac:dyDescent="0.15">
      <c r="A39" s="66" t="s">
        <v>12</v>
      </c>
      <c r="B39" s="70">
        <f ca="1">T39+U39*B38+V39/(1+EXP((B38-W39)/X39))</f>
        <v>1.4881675461416138E-3</v>
      </c>
      <c r="C39" s="52">
        <f ca="1">Y39+Z39*C38+AA39/(1+EXP((C38-AB39)/AC39))</f>
        <v>1.2057691550708758E-3</v>
      </c>
      <c r="E39" s="18">
        <f>Main!D121</f>
        <v>4.4965000000000002</v>
      </c>
      <c r="F39" s="18">
        <f t="shared" ca="1" si="4"/>
        <v>3.7054510354598697E-7</v>
      </c>
      <c r="G39" s="18">
        <f t="shared" ca="1" si="5"/>
        <v>1.7350712257550011E-8</v>
      </c>
      <c r="H39" s="18">
        <f t="shared" ca="1" si="6"/>
        <v>2.0638867533200715E-10</v>
      </c>
      <c r="I39" s="18">
        <f t="shared" ca="1" si="7"/>
        <v>1.3122031002640967E-11</v>
      </c>
      <c r="J39" s="18">
        <f t="shared" ca="1" si="8"/>
        <v>1.1964445654850169E-12</v>
      </c>
      <c r="K39" s="18">
        <f t="shared" ca="1" si="9"/>
        <v>4.70495276998963E-13</v>
      </c>
      <c r="L39" s="18">
        <f t="shared" ca="1" si="10"/>
        <v>3.9473729800058024E-15</v>
      </c>
      <c r="M39" s="18">
        <f t="shared" ca="1" si="11"/>
        <v>7.7028809331089338E-16</v>
      </c>
      <c r="N39" s="18">
        <f t="shared" ca="1" si="12"/>
        <v>1.1050520917794488E-4</v>
      </c>
      <c r="O39" s="18">
        <f t="shared" ca="1" si="13"/>
        <v>4.0387000394188308E-5</v>
      </c>
      <c r="P39" s="18">
        <f t="shared" ca="1" si="14"/>
        <v>1.1522052250259524E-3</v>
      </c>
      <c r="S39" t="s">
        <v>282</v>
      </c>
      <c r="T39" s="63">
        <v>1.7900500000000001E-3</v>
      </c>
      <c r="U39" s="63">
        <v>-5.1410899999999999E-5</v>
      </c>
      <c r="V39" s="63">
        <v>1.09077E-3</v>
      </c>
      <c r="W39" s="63">
        <v>8.2475199999999997</v>
      </c>
      <c r="X39" s="63">
        <v>1.2336100000000001</v>
      </c>
      <c r="Y39" s="63">
        <v>1.4955999999999999E-3</v>
      </c>
      <c r="Z39" s="63">
        <v>-4.02614E-5</v>
      </c>
      <c r="AA39" s="63">
        <v>6.5702700000000002E-4</v>
      </c>
      <c r="AB39" s="63">
        <v>7.8942699999999997</v>
      </c>
      <c r="AC39" s="63">
        <v>1.33788</v>
      </c>
    </row>
    <row r="40" spans="1:78" x14ac:dyDescent="0.15">
      <c r="A40" s="66" t="s">
        <v>13</v>
      </c>
      <c r="B40" s="70">
        <f ca="1">T40+U40*B38+V40/(1+EXP((B38-W40)/X40))</f>
        <v>7.9058453521476946E-3</v>
      </c>
      <c r="C40" s="52">
        <f ca="1">Y40+Z40*C38+AA40/(1+EXP((C38-AB40)/AC40))</f>
        <v>7.8680514220704541E-3</v>
      </c>
      <c r="E40" s="18">
        <f>Main!D122</f>
        <v>5.6607000000000003</v>
      </c>
      <c r="F40" s="18">
        <f t="shared" ca="1" si="4"/>
        <v>4.0922496751846127E-7</v>
      </c>
      <c r="G40" s="18">
        <f t="shared" ca="1" si="5"/>
        <v>1.1372417464586978E-8</v>
      </c>
      <c r="H40" s="18">
        <f t="shared" ca="1" si="6"/>
        <v>9.6277472536416524E-11</v>
      </c>
      <c r="I40" s="18">
        <f t="shared" ca="1" si="7"/>
        <v>5.8563045089925734E-12</v>
      </c>
      <c r="J40" s="18">
        <f t="shared" ca="1" si="8"/>
        <v>4.3672854746217335E-13</v>
      </c>
      <c r="K40" s="18">
        <f t="shared" ca="1" si="9"/>
        <v>1.6399691923651621E-13</v>
      </c>
      <c r="L40" s="18">
        <f t="shared" ca="1" si="10"/>
        <v>7.9229510569895893E-16</v>
      </c>
      <c r="M40" s="18">
        <f t="shared" ca="1" si="11"/>
        <v>1.9782937300484136E-16</v>
      </c>
      <c r="N40" s="18">
        <f t="shared" ca="1" si="12"/>
        <v>8.9092486591906274E-5</v>
      </c>
      <c r="O40" s="18">
        <f t="shared" ca="1" si="13"/>
        <v>3.6351718730608698E-5</v>
      </c>
      <c r="P40" s="18">
        <f t="shared" ca="1" si="14"/>
        <v>8.9518446278167056E-4</v>
      </c>
      <c r="S40" t="s">
        <v>283</v>
      </c>
      <c r="T40" s="63">
        <v>8.1200500000000002E-3</v>
      </c>
      <c r="U40" s="63">
        <v>-2.9173999999999999E-5</v>
      </c>
      <c r="V40" s="63">
        <v>4.3863399999999997E-4</v>
      </c>
      <c r="W40" s="63">
        <v>7.0911299999999997</v>
      </c>
      <c r="X40" s="63">
        <v>1.8908199999999999</v>
      </c>
      <c r="Y40" s="63">
        <v>8.0856299999999999E-3</v>
      </c>
      <c r="Z40" s="63">
        <v>-2.6723499999999999E-5</v>
      </c>
      <c r="AA40" s="63">
        <v>3.3002299999999998E-4</v>
      </c>
      <c r="AB40" s="63">
        <v>7.0089699999999997</v>
      </c>
      <c r="AC40" s="63">
        <v>1.7279500000000001</v>
      </c>
    </row>
    <row r="41" spans="1:78" x14ac:dyDescent="0.15">
      <c r="A41" s="66" t="s">
        <v>14</v>
      </c>
      <c r="B41" s="70">
        <f ca="1">T41+U41*B38+V41/(1+EXP((B38-W41)/X41))</f>
        <v>0.97043891635934854</v>
      </c>
      <c r="C41" s="52">
        <f ca="1">Y41+Z41*C38+AA41/(1+EXP((C38-AB41)/AC41))</f>
        <v>0.97229830912003812</v>
      </c>
      <c r="D41" s="30"/>
      <c r="E41" s="18">
        <f>Main!D123</f>
        <v>7.1265000000000001</v>
      </c>
      <c r="F41" s="18">
        <f t="shared" ca="1" si="4"/>
        <v>4.487642711566763E-7</v>
      </c>
      <c r="G41" s="18">
        <f t="shared" ca="1" si="5"/>
        <v>7.2578380040867851E-9</v>
      </c>
      <c r="H41" s="18">
        <f t="shared" ca="1" si="6"/>
        <v>4.419311518700474E-11</v>
      </c>
      <c r="I41" s="18">
        <f t="shared" ca="1" si="7"/>
        <v>2.5905307538869127E-12</v>
      </c>
      <c r="J41" s="18">
        <f t="shared" ca="1" si="8"/>
        <v>1.5812588576525145E-13</v>
      </c>
      <c r="K41" s="18">
        <f t="shared" ca="1" si="9"/>
        <v>5.6798569205033249E-14</v>
      </c>
      <c r="L41" s="18">
        <f t="shared" ca="1" si="10"/>
        <v>1.5805786855660275E-16</v>
      </c>
      <c r="M41" s="18">
        <f t="shared" ca="1" si="11"/>
        <v>5.0337961479947283E-17</v>
      </c>
      <c r="N41" s="18">
        <f t="shared" ca="1" si="12"/>
        <v>7.1409531325870501E-5</v>
      </c>
      <c r="O41" s="18">
        <f t="shared" ca="1" si="13"/>
        <v>3.2409676367971052E-5</v>
      </c>
      <c r="P41" s="18">
        <f t="shared" ca="1" si="14"/>
        <v>6.9506649636577719E-4</v>
      </c>
      <c r="S41" t="s">
        <v>284</v>
      </c>
      <c r="T41" s="63">
        <v>0.96067599999999997</v>
      </c>
      <c r="U41" s="63">
        <v>1.06112E-3</v>
      </c>
      <c r="V41" s="63">
        <v>-0.62774300000000005</v>
      </c>
      <c r="W41" s="63">
        <v>-0.92229099999999997</v>
      </c>
      <c r="X41" s="63">
        <v>1.6535599999999999</v>
      </c>
      <c r="Y41" s="63">
        <v>0.96169000000000004</v>
      </c>
      <c r="Z41" s="63">
        <v>1.12097E-3</v>
      </c>
      <c r="AA41" s="63">
        <v>-7.5884499999999994E-2</v>
      </c>
      <c r="AB41" s="63">
        <v>1.73685</v>
      </c>
      <c r="AC41" s="63">
        <v>1.71088</v>
      </c>
    </row>
    <row r="42" spans="1:78" x14ac:dyDescent="0.15">
      <c r="A42" s="66" t="s">
        <v>15</v>
      </c>
      <c r="B42" s="70">
        <f ca="1">T42+U42*B38+V42/(1+EXP((B38-W42)/X42))</f>
        <v>8.5042660944651804E-3</v>
      </c>
      <c r="C42" s="52">
        <f ca="1">Y42+Z42*C38+AA42/(1+EXP((C38-AB42)/AC42))</f>
        <v>8.4483579809050136E-3</v>
      </c>
      <c r="D42" s="30"/>
      <c r="E42" s="18">
        <f>Main!D124</f>
        <v>8.9717000000000002</v>
      </c>
      <c r="F42" s="18">
        <f t="shared" ca="1" si="4"/>
        <v>4.8832042376313255E-7</v>
      </c>
      <c r="G42" s="18">
        <f t="shared" ca="1" si="5"/>
        <v>4.5508255407490704E-9</v>
      </c>
      <c r="H42" s="18">
        <f t="shared" ca="1" si="6"/>
        <v>2.0128197958540017E-11</v>
      </c>
      <c r="I42" s="18">
        <f t="shared" ca="1" si="7"/>
        <v>1.1402454886658611E-12</v>
      </c>
      <c r="J42" s="18">
        <f t="shared" ca="1" si="8"/>
        <v>5.7005540944641834E-14</v>
      </c>
      <c r="K42" s="18">
        <f t="shared" ca="1" si="9"/>
        <v>1.9601417904274837E-14</v>
      </c>
      <c r="L42" s="18">
        <f t="shared" ca="1" si="10"/>
        <v>3.1460618741966311E-17</v>
      </c>
      <c r="M42" s="18">
        <f t="shared" ca="1" si="11"/>
        <v>1.2750009147597129E-17</v>
      </c>
      <c r="N42" s="18">
        <f t="shared" ca="1" si="12"/>
        <v>5.6885465889246352E-5</v>
      </c>
      <c r="O42" s="18">
        <f t="shared" ca="1" si="13"/>
        <v>2.8600692096320287E-5</v>
      </c>
      <c r="P42" s="18">
        <f t="shared" ca="1" si="14"/>
        <v>5.374376670014946E-4</v>
      </c>
      <c r="S42" t="s">
        <v>285</v>
      </c>
      <c r="T42" s="63">
        <v>9.0053300000000006E-3</v>
      </c>
      <c r="U42" s="63">
        <v>-5.0388900000000001E-5</v>
      </c>
      <c r="V42" s="63">
        <v>7.0934299999999997E-4</v>
      </c>
      <c r="W42" s="63">
        <v>4.5672600000000001</v>
      </c>
      <c r="X42" s="63">
        <v>0.98387000000000002</v>
      </c>
      <c r="Y42" s="63">
        <v>8.7214500000000004E-3</v>
      </c>
      <c r="Z42" s="63">
        <v>-3.4359700000000002E-5</v>
      </c>
      <c r="AA42" s="63">
        <v>5.9228000000000004E-4</v>
      </c>
      <c r="AB42" s="63">
        <v>5.2961900000000002</v>
      </c>
      <c r="AC42" s="63">
        <v>2.3500800000000002</v>
      </c>
    </row>
    <row r="43" spans="1:78" x14ac:dyDescent="0.15">
      <c r="D43" s="30"/>
      <c r="E43" s="18">
        <f>Main!D125</f>
        <v>11.295</v>
      </c>
      <c r="F43" s="18">
        <f t="shared" ca="1" si="4"/>
        <v>5.2700151902315873E-7</v>
      </c>
      <c r="G43" s="18">
        <f t="shared" ca="1" si="5"/>
        <v>2.8211192334431521E-9</v>
      </c>
      <c r="H43" s="18">
        <f t="shared" ca="1" si="6"/>
        <v>9.1322212803867055E-12</v>
      </c>
      <c r="I43" s="18">
        <f t="shared" ca="1" si="7"/>
        <v>5.0029377890453053E-13</v>
      </c>
      <c r="J43" s="18">
        <f t="shared" ca="1" si="8"/>
        <v>2.0498825358895615E-14</v>
      </c>
      <c r="K43" s="18">
        <f t="shared" ca="1" si="9"/>
        <v>6.7492573275194332E-15</v>
      </c>
      <c r="L43" s="18">
        <f t="shared" ca="1" si="10"/>
        <v>6.2548162892958936E-18</v>
      </c>
      <c r="M43" s="18">
        <f t="shared" ca="1" si="11"/>
        <v>3.2211740136226177E-18</v>
      </c>
      <c r="N43" s="18">
        <f t="shared" ca="1" si="12"/>
        <v>4.501142830676063E-5</v>
      </c>
      <c r="O43" s="18">
        <f t="shared" ca="1" si="13"/>
        <v>2.4948481512520796E-5</v>
      </c>
      <c r="P43" s="18">
        <f t="shared" ca="1" si="14"/>
        <v>4.1211292966958785E-4</v>
      </c>
      <c r="T43" s="18"/>
      <c r="U43" s="18"/>
      <c r="V43" s="18"/>
      <c r="W43" s="18"/>
      <c r="X43" s="18"/>
      <c r="Y43" s="18"/>
    </row>
    <row r="44" spans="1:78" x14ac:dyDescent="0.15">
      <c r="A44" s="66" t="s">
        <v>388</v>
      </c>
      <c r="B44" s="18">
        <f ca="1">B39*(EXP(-B40*$B$1)-B41*EXP(-B42*$B$1))</f>
        <v>2.0122664249618296E-7</v>
      </c>
      <c r="C44" s="18">
        <f ca="1">C39*(EXP(-C40*$B$1)-C41*EXP(-C42*$B$1))</f>
        <v>1.656605034700732E-7</v>
      </c>
      <c r="D44" s="30"/>
      <c r="E44" s="18">
        <f>Main!D126</f>
        <v>14.218999999999999</v>
      </c>
      <c r="F44" s="18">
        <f t="shared" ca="1" si="4"/>
        <v>5.6383670621490217E-7</v>
      </c>
      <c r="G44" s="18">
        <f t="shared" ca="1" si="5"/>
        <v>1.7367334196602786E-9</v>
      </c>
      <c r="H44" s="18">
        <f t="shared" ca="1" si="6"/>
        <v>4.1368450318160677E-12</v>
      </c>
      <c r="I44" s="18">
        <f t="shared" ca="1" si="7"/>
        <v>2.1910686567332496E-13</v>
      </c>
      <c r="J44" s="18">
        <f t="shared" ca="1" si="8"/>
        <v>7.3637219106459273E-15</v>
      </c>
      <c r="K44" s="18">
        <f t="shared" ca="1" si="9"/>
        <v>2.3217812768630076E-15</v>
      </c>
      <c r="L44" s="18">
        <f t="shared" ca="1" si="10"/>
        <v>1.2436487818655553E-18</v>
      </c>
      <c r="M44" s="18">
        <f t="shared" ca="1" si="11"/>
        <v>8.1314400414057395E-19</v>
      </c>
      <c r="N44" s="18">
        <f t="shared" ca="1" si="12"/>
        <v>3.5354060028791326E-5</v>
      </c>
      <c r="O44" s="18">
        <f t="shared" ca="1" si="13"/>
        <v>2.1473006486632696E-5</v>
      </c>
      <c r="P44" s="18">
        <f t="shared" ca="1" si="14"/>
        <v>3.1199270188785809E-4</v>
      </c>
      <c r="S44" t="s">
        <v>386</v>
      </c>
      <c r="T44" s="18"/>
      <c r="U44" s="18"/>
      <c r="V44" s="18"/>
      <c r="W44" s="18"/>
      <c r="X44" s="18"/>
      <c r="Y44" s="18"/>
      <c r="AH44" s="18">
        <v>1.47603</v>
      </c>
      <c r="AI44" s="18">
        <v>-0.18615899999999999</v>
      </c>
      <c r="AJ44" s="18">
        <v>0.120936</v>
      </c>
      <c r="AK44" s="18">
        <v>3.2605300000000002</v>
      </c>
      <c r="AL44" s="18">
        <v>0</v>
      </c>
      <c r="AM44" s="18">
        <v>0</v>
      </c>
      <c r="AN44" s="18">
        <v>1.9513899999999999E-4</v>
      </c>
      <c r="AO44" s="18">
        <v>6185.43</v>
      </c>
    </row>
    <row r="45" spans="1:78" x14ac:dyDescent="0.15">
      <c r="A45" s="66"/>
      <c r="B45" s="68"/>
      <c r="C45" s="18"/>
      <c r="D45" s="30"/>
      <c r="E45" s="18">
        <f>Main!D127</f>
        <v>17.901</v>
      </c>
      <c r="F45" s="18">
        <f t="shared" ca="1" si="4"/>
        <v>5.978173382596405E-7</v>
      </c>
      <c r="G45" s="18">
        <f t="shared" ca="1" si="5"/>
        <v>1.0643750208233945E-9</v>
      </c>
      <c r="H45" s="18">
        <f t="shared" ca="1" si="6"/>
        <v>1.8720024202687251E-12</v>
      </c>
      <c r="I45" s="18">
        <f t="shared" ca="1" si="7"/>
        <v>9.5791559500339666E-14</v>
      </c>
      <c r="J45" s="18">
        <f t="shared" ca="1" si="8"/>
        <v>2.6426466362933468E-15</v>
      </c>
      <c r="K45" s="18">
        <f t="shared" ca="1" si="9"/>
        <v>7.9791244402012534E-16</v>
      </c>
      <c r="L45" s="18">
        <f t="shared" ca="1" si="10"/>
        <v>2.4713590964799877E-19</v>
      </c>
      <c r="M45" s="18">
        <f t="shared" ca="1" si="11"/>
        <v>2.0507174560641942E-19</v>
      </c>
      <c r="N45" s="18">
        <f t="shared" ca="1" si="12"/>
        <v>2.753470748721462E-5</v>
      </c>
      <c r="O45" s="18">
        <f t="shared" ca="1" si="13"/>
        <v>1.8192141233688357E-5</v>
      </c>
      <c r="P45" s="18">
        <f t="shared" ca="1" si="14"/>
        <v>2.3200398150103623E-4</v>
      </c>
      <c r="T45" t="s">
        <v>324</v>
      </c>
      <c r="U45" t="s">
        <v>322</v>
      </c>
      <c r="V45" t="s">
        <v>398</v>
      </c>
      <c r="W45" t="s">
        <v>399</v>
      </c>
      <c r="X45" t="s">
        <v>400</v>
      </c>
      <c r="Y45" s="18"/>
      <c r="AH45" s="18">
        <v>1.9334800000000001</v>
      </c>
      <c r="AI45" s="18">
        <v>-0.63089399999999995</v>
      </c>
      <c r="AJ45" s="18">
        <v>0.33920600000000001</v>
      </c>
      <c r="AK45" s="18">
        <v>3.0333700000000001</v>
      </c>
      <c r="AL45" s="18">
        <v>0</v>
      </c>
      <c r="AM45" s="18">
        <v>0</v>
      </c>
      <c r="AN45" s="18">
        <v>0.352018</v>
      </c>
      <c r="AO45" s="18">
        <v>1.2286999999999999</v>
      </c>
    </row>
    <row r="46" spans="1:78" x14ac:dyDescent="0.15">
      <c r="A46" s="66" t="s">
        <v>62</v>
      </c>
      <c r="B46" s="70">
        <f ca="1">T46+U46*$B$2+V46/(1+EXP(($B$2-W46)/X46))</f>
        <v>0.27781690196496628</v>
      </c>
      <c r="D46" s="30"/>
      <c r="E46" s="18">
        <f>Main!D128</f>
        <v>22.536000000000001</v>
      </c>
      <c r="F46" s="18">
        <f t="shared" ca="1" si="4"/>
        <v>6.2777286317392464E-7</v>
      </c>
      <c r="G46" s="18">
        <f t="shared" ca="1" si="5"/>
        <v>6.5060587414001921E-10</v>
      </c>
      <c r="H46" s="18">
        <f t="shared" ca="1" si="6"/>
        <v>8.4683614643074095E-13</v>
      </c>
      <c r="I46" s="18">
        <f t="shared" ca="1" si="7"/>
        <v>4.1829934375391834E-14</v>
      </c>
      <c r="J46" s="18">
        <f t="shared" ca="1" si="8"/>
        <v>9.4808188666844443E-16</v>
      </c>
      <c r="K46" s="18">
        <f t="shared" ca="1" si="9"/>
        <v>2.7412253526723939E-16</v>
      </c>
      <c r="L46" s="18">
        <f t="shared" ca="1" si="10"/>
        <v>4.9114270888888696E-20</v>
      </c>
      <c r="M46" s="18">
        <f t="shared" ca="1" si="11"/>
        <v>5.1708730102839362E-20</v>
      </c>
      <c r="N46" s="18">
        <f t="shared" ca="1" si="12"/>
        <v>2.1241692025675519E-5</v>
      </c>
      <c r="O46" s="18">
        <f t="shared" ca="1" si="13"/>
        <v>1.5132960864020697E-5</v>
      </c>
      <c r="P46" s="18">
        <f t="shared" ca="1" si="14"/>
        <v>1.686397196095934E-4</v>
      </c>
      <c r="T46" s="63">
        <v>0.84950000000000003</v>
      </c>
      <c r="U46" s="63">
        <v>-4.6530000000000002E-2</v>
      </c>
      <c r="V46" s="63">
        <v>-7.641</v>
      </c>
      <c r="W46" s="63">
        <v>-2.1970000000000001</v>
      </c>
      <c r="X46" s="63">
        <v>2.863</v>
      </c>
      <c r="Y46" s="18"/>
      <c r="AH46" s="18">
        <v>1.34422</v>
      </c>
      <c r="AI46" s="18">
        <v>-1.7130099999999999</v>
      </c>
      <c r="AJ46" s="18">
        <v>0.44044699999999998</v>
      </c>
      <c r="AK46" s="18">
        <v>2.7412899999999998</v>
      </c>
      <c r="AL46" s="18">
        <v>0</v>
      </c>
      <c r="AM46" s="18">
        <v>0</v>
      </c>
      <c r="AN46" s="18">
        <v>1.39323</v>
      </c>
      <c r="AO46" s="18">
        <v>2.5067300000000001</v>
      </c>
    </row>
    <row r="47" spans="1:78" x14ac:dyDescent="0.15">
      <c r="A47" s="66" t="s">
        <v>63</v>
      </c>
      <c r="B47" s="70">
        <f ca="1">T47+U47*$B$2+V47/(1+EXP(($B$2-W47)/X47))</f>
        <v>2.5529001426982272E-3</v>
      </c>
      <c r="C47" s="53"/>
      <c r="D47" s="30"/>
      <c r="E47" s="18">
        <f>Main!D129</f>
        <v>28.370999999999999</v>
      </c>
      <c r="F47" s="18">
        <f t="shared" ca="1" si="4"/>
        <v>6.5231962527079328E-7</v>
      </c>
      <c r="G47" s="18">
        <f t="shared" ca="1" si="5"/>
        <v>3.970489294930261E-10</v>
      </c>
      <c r="H47" s="18">
        <f t="shared" ca="1" si="6"/>
        <v>3.8301526994270237E-13</v>
      </c>
      <c r="I47" s="18">
        <f t="shared" ca="1" si="7"/>
        <v>1.8246704581136349E-14</v>
      </c>
      <c r="J47" s="18">
        <f t="shared" ca="1" si="8"/>
        <v>3.4006591158544354E-16</v>
      </c>
      <c r="K47" s="18">
        <f t="shared" ca="1" si="9"/>
        <v>9.4152621621066471E-17</v>
      </c>
      <c r="L47" s="18">
        <f t="shared" ca="1" si="10"/>
        <v>9.7606856015592787E-21</v>
      </c>
      <c r="M47" s="18">
        <f t="shared" ca="1" si="11"/>
        <v>1.3036640043958581E-20</v>
      </c>
      <c r="N47" s="18">
        <f t="shared" ca="1" si="12"/>
        <v>1.6210814756454224E-5</v>
      </c>
      <c r="O47" s="18">
        <f t="shared" ca="1" si="13"/>
        <v>1.2328359373899808E-5</v>
      </c>
      <c r="P47" s="18">
        <f t="shared" ca="1" si="14"/>
        <v>1.1929851753945246E-4</v>
      </c>
      <c r="T47" s="63">
        <v>1.892E-3</v>
      </c>
      <c r="U47" s="63">
        <v>6.6089999999999999E-5</v>
      </c>
      <c r="V47" s="63">
        <v>1.054E-3</v>
      </c>
      <c r="W47" s="63">
        <v>1.5309999999999999</v>
      </c>
      <c r="X47" s="63">
        <v>0.53549999999999998</v>
      </c>
      <c r="Y47" s="18"/>
      <c r="AH47" s="18">
        <v>1.6537500000000001</v>
      </c>
      <c r="AI47" s="18">
        <v>-2.1224699999999999</v>
      </c>
      <c r="AJ47" s="18">
        <v>0.73897000000000002</v>
      </c>
      <c r="AK47" s="18">
        <v>2.5205000000000002</v>
      </c>
      <c r="AL47" s="18">
        <v>0</v>
      </c>
      <c r="AM47" s="18">
        <v>0</v>
      </c>
      <c r="AN47" s="18">
        <v>1.5121199999999999</v>
      </c>
      <c r="AO47" s="18">
        <v>1.8148500000000001</v>
      </c>
    </row>
    <row r="48" spans="1:78" x14ac:dyDescent="0.15">
      <c r="A48" s="66" t="s">
        <v>325</v>
      </c>
      <c r="B48" s="18">
        <f ca="1">B44-B49*$B$6^B50</f>
        <v>2.0544259705840286E-7</v>
      </c>
      <c r="C48" s="30"/>
      <c r="D48" s="30"/>
      <c r="E48" s="18">
        <f>Main!D130</f>
        <v>35.716999999999999</v>
      </c>
      <c r="F48" s="18">
        <f t="shared" ca="1" si="4"/>
        <v>6.697120724680311E-7</v>
      </c>
      <c r="G48" s="18">
        <f t="shared" ca="1" si="5"/>
        <v>2.420703596026756E-10</v>
      </c>
      <c r="H48" s="18">
        <f t="shared" ca="1" si="6"/>
        <v>1.7321490846066983E-13</v>
      </c>
      <c r="I48" s="18">
        <f t="shared" ca="1" si="7"/>
        <v>7.9515357740467079E-15</v>
      </c>
      <c r="J48" s="18">
        <f t="shared" ca="1" si="8"/>
        <v>1.2195902203558385E-16</v>
      </c>
      <c r="K48" s="18">
        <f t="shared" ca="1" si="9"/>
        <v>3.2332730423897897E-17</v>
      </c>
      <c r="L48" s="18">
        <f t="shared" ca="1" si="10"/>
        <v>1.9396813020892731E-21</v>
      </c>
      <c r="M48" s="18">
        <f t="shared" ca="1" si="11"/>
        <v>3.2863881906888887E-21</v>
      </c>
      <c r="N48" s="18">
        <f t="shared" ca="1" si="12"/>
        <v>1.2221968017350821E-5</v>
      </c>
      <c r="O48" s="18">
        <f t="shared" ca="1" si="13"/>
        <v>9.8150038985161128E-6</v>
      </c>
      <c r="P48" s="18">
        <f t="shared" ca="1" si="14"/>
        <v>8.1880839303158828E-5</v>
      </c>
      <c r="S48" s="18"/>
      <c r="T48" s="18"/>
      <c r="U48" s="18"/>
      <c r="V48" s="18"/>
      <c r="W48" s="18"/>
      <c r="X48" s="18"/>
      <c r="AH48" s="18">
        <v>0.927149</v>
      </c>
      <c r="AI48" s="18">
        <v>-2.9819</v>
      </c>
      <c r="AJ48" s="18">
        <v>0.14208899999999999</v>
      </c>
      <c r="AK48" s="18">
        <v>4.0356199999999998</v>
      </c>
      <c r="AL48" s="18">
        <v>0</v>
      </c>
      <c r="AM48" s="18">
        <v>0</v>
      </c>
      <c r="AN48" s="18">
        <v>1.88476</v>
      </c>
      <c r="AO48" s="18">
        <v>2.66567</v>
      </c>
    </row>
    <row r="49" spans="1:41" x14ac:dyDescent="0.15">
      <c r="A49" s="66" t="s">
        <v>323</v>
      </c>
      <c r="B49" s="18">
        <f ca="1">(B44-C44)/($B$6^B50-$C$6^B50)</f>
        <v>-1.3714889094774286E-16</v>
      </c>
      <c r="C49" s="52"/>
      <c r="D49" s="30"/>
      <c r="E49" s="18">
        <f>Main!D131</f>
        <v>44.965000000000003</v>
      </c>
      <c r="F49" s="18">
        <f t="shared" ca="1" si="4"/>
        <v>6.7771511024915205E-7</v>
      </c>
      <c r="G49" s="18">
        <f t="shared" ca="1" si="5"/>
        <v>1.4749800909403998E-10</v>
      </c>
      <c r="H49" s="18">
        <f t="shared" ca="1" si="6"/>
        <v>7.8331879497017296E-14</v>
      </c>
      <c r="I49" s="18">
        <f t="shared" ca="1" si="7"/>
        <v>3.4620434067368665E-15</v>
      </c>
      <c r="J49" s="18">
        <f t="shared" ca="1" si="8"/>
        <v>4.3735694973737602E-17</v>
      </c>
      <c r="K49" s="18">
        <f t="shared" ca="1" si="9"/>
        <v>1.1102364650142381E-17</v>
      </c>
      <c r="L49" s="18">
        <f t="shared" ca="1" si="10"/>
        <v>3.8546345441886993E-22</v>
      </c>
      <c r="M49" s="18">
        <f t="shared" ca="1" si="11"/>
        <v>8.2843679191469909E-22</v>
      </c>
      <c r="N49" s="18">
        <f t="shared" ca="1" si="12"/>
        <v>9.0914972999289874E-6</v>
      </c>
      <c r="O49" s="18">
        <f t="shared" ca="1" si="13"/>
        <v>7.6256973083454519E-6</v>
      </c>
      <c r="P49" s="18">
        <f t="shared" ca="1" si="14"/>
        <v>5.4461481779477057E-5</v>
      </c>
      <c r="AH49" s="18">
        <v>1.0117400000000001</v>
      </c>
      <c r="AI49" s="18">
        <v>-2.9898500000000001</v>
      </c>
      <c r="AJ49" s="18">
        <v>0.28905900000000001</v>
      </c>
      <c r="AK49" s="18">
        <v>2.9949400000000002</v>
      </c>
      <c r="AL49" s="18">
        <v>0</v>
      </c>
      <c r="AM49" s="18">
        <v>0</v>
      </c>
      <c r="AN49" s="18">
        <v>1.8594599999999999</v>
      </c>
      <c r="AO49" s="18">
        <v>3.1710099999999999</v>
      </c>
    </row>
    <row r="50" spans="1:41" x14ac:dyDescent="0.15">
      <c r="A50" s="66" t="s">
        <v>390</v>
      </c>
      <c r="B50" s="18">
        <f ca="1">B46+B47*$B$1</f>
        <v>2.9155434136575207</v>
      </c>
      <c r="C50" s="52"/>
      <c r="D50" s="30"/>
      <c r="E50" s="18">
        <f>Main!D132</f>
        <v>56.606999999999999</v>
      </c>
      <c r="F50" s="18">
        <f t="shared" ca="1" si="4"/>
        <v>6.7357571493018034E-7</v>
      </c>
      <c r="G50" s="18">
        <f t="shared" ca="1" si="5"/>
        <v>8.9843506413461684E-11</v>
      </c>
      <c r="H50" s="18">
        <f t="shared" ca="1" si="6"/>
        <v>3.5423970820164642E-14</v>
      </c>
      <c r="I50" s="18">
        <f t="shared" ca="1" si="7"/>
        <v>1.5061497456505999E-15</v>
      </c>
      <c r="J50" s="18">
        <f t="shared" ca="1" si="8"/>
        <v>1.5684025245595929E-17</v>
      </c>
      <c r="K50" s="18">
        <f t="shared" ca="1" si="9"/>
        <v>3.8122628486853215E-18</v>
      </c>
      <c r="L50" s="18">
        <f t="shared" ca="1" si="10"/>
        <v>7.6606154737617634E-23</v>
      </c>
      <c r="M50" s="18">
        <f t="shared" ca="1" si="11"/>
        <v>2.0884102029486994E-22</v>
      </c>
      <c r="N50" s="18">
        <f t="shared" ca="1" si="12"/>
        <v>6.6648942234241173E-6</v>
      </c>
      <c r="O50" s="18">
        <f t="shared" ca="1" si="13"/>
        <v>5.7799664016417784E-6</v>
      </c>
      <c r="P50" s="18">
        <f t="shared" ca="1" si="14"/>
        <v>3.5135912067653243E-5</v>
      </c>
    </row>
    <row r="51" spans="1:41" x14ac:dyDescent="0.15">
      <c r="A51" s="66"/>
      <c r="B51" s="70"/>
      <c r="C51" s="52"/>
      <c r="D51" s="30"/>
      <c r="E51" s="18">
        <f>Main!D133</f>
        <v>71.265000000000001</v>
      </c>
      <c r="F51" s="18">
        <f t="shared" ca="1" si="4"/>
        <v>6.5425221822025739E-7</v>
      </c>
      <c r="G51" s="18">
        <f t="shared" ca="1" si="5"/>
        <v>5.4710774909099151E-11</v>
      </c>
      <c r="H51" s="18">
        <f t="shared" ca="1" si="6"/>
        <v>1.6018258057832708E-14</v>
      </c>
      <c r="I51" s="18">
        <f t="shared" ca="1" si="7"/>
        <v>6.5467843707149352E-16</v>
      </c>
      <c r="J51" s="18">
        <f t="shared" ca="1" si="8"/>
        <v>5.6236782746840731E-18</v>
      </c>
      <c r="K51" s="18">
        <f t="shared" ca="1" si="9"/>
        <v>1.3088368622134453E-18</v>
      </c>
      <c r="L51" s="18">
        <f t="shared" ca="1" si="10"/>
        <v>1.522191033720396E-23</v>
      </c>
      <c r="M51" s="18">
        <f t="shared" ca="1" si="11"/>
        <v>5.2638613221047594E-23</v>
      </c>
      <c r="N51" s="18">
        <f t="shared" ca="1" si="12"/>
        <v>4.8107909323093977E-6</v>
      </c>
      <c r="O51" s="18">
        <f t="shared" ca="1" si="13"/>
        <v>4.2770991506767494E-6</v>
      </c>
      <c r="P51" s="18">
        <f t="shared" ca="1" si="14"/>
        <v>2.2045128172451659E-5</v>
      </c>
    </row>
    <row r="52" spans="1:41" x14ac:dyDescent="0.15">
      <c r="A52" s="66" t="s">
        <v>391</v>
      </c>
      <c r="B52" s="18">
        <f ca="1">B48+B49*$B$3^B50</f>
        <v>1.9033486165634242E-7</v>
      </c>
      <c r="C52" s="30"/>
      <c r="D52" s="30"/>
      <c r="E52" s="18">
        <f>Main!D134</f>
        <v>89.715999999999994</v>
      </c>
      <c r="F52" s="18">
        <f t="shared" ca="1" si="4"/>
        <v>6.1713740526238141E-7</v>
      </c>
      <c r="G52" s="18">
        <f t="shared" ca="1" si="5"/>
        <v>3.3314351964404568E-11</v>
      </c>
      <c r="H52" s="18">
        <f t="shared" ca="1" si="6"/>
        <v>7.2439361535776568E-15</v>
      </c>
      <c r="I52" s="18">
        <f t="shared" ca="1" si="7"/>
        <v>2.8439168989615634E-16</v>
      </c>
      <c r="J52" s="18">
        <f t="shared" ca="1" si="8"/>
        <v>2.0166580633862837E-18</v>
      </c>
      <c r="K52" s="18">
        <f t="shared" ca="1" si="9"/>
        <v>4.4940371771748426E-19</v>
      </c>
      <c r="L52" s="18">
        <f t="shared" ca="1" si="10"/>
        <v>3.0252576455620194E-24</v>
      </c>
      <c r="M52" s="18">
        <f t="shared" ca="1" si="11"/>
        <v>1.3269847370584193E-23</v>
      </c>
      <c r="N52" s="18">
        <f t="shared" ca="1" si="12"/>
        <v>3.4176585235281173E-6</v>
      </c>
      <c r="O52" s="18">
        <f t="shared" ca="1" si="13"/>
        <v>3.0957238851074673E-6</v>
      </c>
      <c r="P52" s="18">
        <f t="shared" ca="1" si="14"/>
        <v>1.3505410346310261E-5</v>
      </c>
    </row>
    <row r="53" spans="1:41" x14ac:dyDescent="0.15">
      <c r="A53" s="66"/>
      <c r="B53" s="69"/>
      <c r="C53" s="30"/>
      <c r="D53" s="30"/>
      <c r="E53" s="18">
        <f>Main!D135</f>
        <v>112.94</v>
      </c>
      <c r="F53" s="18">
        <f t="shared" ca="1" si="4"/>
        <v>5.6133213999326296E-7</v>
      </c>
      <c r="G53" s="18">
        <f t="shared" ca="1" si="5"/>
        <v>2.0285756086176647E-11</v>
      </c>
      <c r="H53" s="18">
        <f t="shared" ca="1" si="6"/>
        <v>3.2763270908306396E-15</v>
      </c>
      <c r="I53" s="18">
        <f t="shared" ca="1" si="7"/>
        <v>1.2347127610291225E-16</v>
      </c>
      <c r="J53" s="18">
        <f t="shared" ca="1" si="8"/>
        <v>7.2328545546584067E-19</v>
      </c>
      <c r="K53" s="18">
        <f t="shared" ca="1" si="9"/>
        <v>1.5433150794411322E-19</v>
      </c>
      <c r="L53" s="18">
        <f t="shared" ca="1" si="10"/>
        <v>6.0140331938259398E-25</v>
      </c>
      <c r="M53" s="18">
        <f t="shared" ca="1" si="11"/>
        <v>3.3459578204516444E-24</v>
      </c>
      <c r="N53" s="18">
        <f t="shared" ca="1" si="12"/>
        <v>2.389605599735026E-6</v>
      </c>
      <c r="O53" s="18">
        <f t="shared" ca="1" si="13"/>
        <v>2.1971880600240788E-6</v>
      </c>
      <c r="P53" s="18">
        <f t="shared" ca="1" si="14"/>
        <v>8.1139157650240522E-6</v>
      </c>
    </row>
    <row r="54" spans="1:41" x14ac:dyDescent="0.15">
      <c r="A54" s="66" t="s">
        <v>392</v>
      </c>
      <c r="B54" s="69"/>
      <c r="C54" s="30"/>
      <c r="D54" s="30"/>
      <c r="E54" s="18">
        <f>Main!D136</f>
        <v>142.19</v>
      </c>
      <c r="F54" s="18">
        <f t="shared" ca="1" si="4"/>
        <v>4.8904204111526364E-7</v>
      </c>
      <c r="G54" s="18">
        <f t="shared" ca="1" si="5"/>
        <v>1.2349181621926197E-11</v>
      </c>
      <c r="H54" s="18">
        <f t="shared" ca="1" si="6"/>
        <v>1.4813235030961037E-15</v>
      </c>
      <c r="I54" s="18">
        <f t="shared" ca="1" si="7"/>
        <v>5.3552422034014431E-17</v>
      </c>
      <c r="J54" s="18">
        <f t="shared" ca="1" si="8"/>
        <v>2.592931711935815E-19</v>
      </c>
      <c r="K54" s="18">
        <f t="shared" ca="1" si="9"/>
        <v>5.2974520346435757E-20</v>
      </c>
      <c r="L54" s="18">
        <f t="shared" ca="1" si="10"/>
        <v>1.1947160497031974E-25</v>
      </c>
      <c r="M54" s="18">
        <f t="shared" ca="1" si="11"/>
        <v>8.43169243258125E-25</v>
      </c>
      <c r="N54" s="18">
        <f t="shared" ca="1" si="12"/>
        <v>1.6447774857265068E-6</v>
      </c>
      <c r="O54" s="18">
        <f t="shared" ca="1" si="13"/>
        <v>1.5333028256128567E-6</v>
      </c>
      <c r="P54" s="18">
        <f t="shared" ca="1" si="14"/>
        <v>4.7991727963939539E-6</v>
      </c>
      <c r="S54" t="s">
        <v>393</v>
      </c>
    </row>
    <row r="55" spans="1:41" x14ac:dyDescent="0.15">
      <c r="A55" s="66" t="s">
        <v>387</v>
      </c>
      <c r="B55" s="69">
        <f ca="1">$B$2</f>
        <v>10</v>
      </c>
      <c r="C55" s="30">
        <f ca="1">$B$2</f>
        <v>10</v>
      </c>
      <c r="D55" s="30"/>
      <c r="E55" s="18">
        <f>Main!D137</f>
        <v>179.01</v>
      </c>
      <c r="F55" s="18">
        <f t="shared" ca="1" si="4"/>
        <v>4.0630490408320313E-7</v>
      </c>
      <c r="G55" s="18">
        <f t="shared" ca="1" si="5"/>
        <v>7.5179909883466962E-12</v>
      </c>
      <c r="H55" s="18">
        <f t="shared" ca="1" si="6"/>
        <v>6.6981873302397654E-16</v>
      </c>
      <c r="I55" s="18">
        <f t="shared" ca="1" si="7"/>
        <v>2.3215518513630092E-17</v>
      </c>
      <c r="J55" s="18">
        <f t="shared" ca="1" si="8"/>
        <v>9.2966952152919719E-20</v>
      </c>
      <c r="K55" s="18">
        <f t="shared" ca="1" si="9"/>
        <v>1.8186005264147227E-20</v>
      </c>
      <c r="L55" s="18">
        <f t="shared" ca="1" si="10"/>
        <v>2.3738593142568988E-26</v>
      </c>
      <c r="M55" s="18">
        <f t="shared" ca="1" si="11"/>
        <v>2.1251361533889478E-25</v>
      </c>
      <c r="N55" s="18">
        <f t="shared" ca="1" si="12"/>
        <v>1.1156743978379555E-6</v>
      </c>
      <c r="O55" s="18">
        <f t="shared" ca="1" si="13"/>
        <v>1.0553610271972615E-6</v>
      </c>
      <c r="P55" s="18">
        <f t="shared" ca="1" si="14"/>
        <v>2.8056810855228048E-6</v>
      </c>
      <c r="T55" t="s">
        <v>272</v>
      </c>
      <c r="U55" t="s">
        <v>273</v>
      </c>
      <c r="V55" t="s">
        <v>274</v>
      </c>
      <c r="W55" t="s">
        <v>275</v>
      </c>
      <c r="X55" t="s">
        <v>276</v>
      </c>
      <c r="Y55" t="s">
        <v>277</v>
      </c>
      <c r="Z55" t="s">
        <v>278</v>
      </c>
      <c r="AA55" t="s">
        <v>279</v>
      </c>
    </row>
    <row r="56" spans="1:41" x14ac:dyDescent="0.15">
      <c r="A56" s="66" t="s">
        <v>12</v>
      </c>
      <c r="B56" s="70">
        <f ca="1">T56+U56*B55+V56/(1+EXP((B55-W56)/X56))</f>
        <v>5.0248199933573259E-4</v>
      </c>
      <c r="C56" s="52">
        <f ca="1">Y56+Z56*C55+AA56/(1+EXP((C55-AB56)/AC56))</f>
        <v>4.7614482850782074E-4</v>
      </c>
      <c r="D56" s="30"/>
      <c r="E56" s="18">
        <f>Main!D138</f>
        <v>225.36</v>
      </c>
      <c r="F56" s="18">
        <f t="shared" ca="1" si="4"/>
        <v>3.2165848911341354E-7</v>
      </c>
      <c r="G56" s="18">
        <f t="shared" ca="1" si="5"/>
        <v>4.5769634273101622E-12</v>
      </c>
      <c r="H56" s="18">
        <f t="shared" ca="1" si="6"/>
        <v>3.0289670198573152E-16</v>
      </c>
      <c r="I56" s="18">
        <f t="shared" ca="1" si="7"/>
        <v>1.0059227860830814E-17</v>
      </c>
      <c r="J56" s="18">
        <f t="shared" ca="1" si="8"/>
        <v>3.3335239382723932E-20</v>
      </c>
      <c r="K56" s="18">
        <f t="shared" ca="1" si="9"/>
        <v>6.2437600312543287E-21</v>
      </c>
      <c r="L56" s="18">
        <f t="shared" ca="1" si="10"/>
        <v>4.7174385728753021E-27</v>
      </c>
      <c r="M56" s="18">
        <f t="shared" ca="1" si="11"/>
        <v>5.3568645483009264E-26</v>
      </c>
      <c r="N56" s="18">
        <f t="shared" ca="1" si="12"/>
        <v>7.4668049012289658E-7</v>
      </c>
      <c r="O56" s="18">
        <f t="shared" ca="1" si="13"/>
        <v>7.1839766101542739E-7</v>
      </c>
      <c r="P56" s="18">
        <f t="shared" ca="1" si="14"/>
        <v>1.6261025468384956E-6</v>
      </c>
      <c r="S56" t="s">
        <v>282</v>
      </c>
      <c r="T56" s="63">
        <v>4.6996499999999998E-4</v>
      </c>
      <c r="U56" s="63">
        <v>-8.9383200000000002E-6</v>
      </c>
      <c r="V56" s="63">
        <v>8.2628200000000001E-4</v>
      </c>
      <c r="W56" s="63">
        <v>4.2067100000000002</v>
      </c>
      <c r="X56" s="63">
        <v>3.3026800000000001</v>
      </c>
      <c r="Y56" s="63">
        <v>6.2846099999999997E-4</v>
      </c>
      <c r="Z56" s="63">
        <v>-1.6277999999999999E-5</v>
      </c>
      <c r="AA56" s="63">
        <v>2.6923099999999998E-4</v>
      </c>
      <c r="AB56" s="63">
        <v>5.3444799999999999</v>
      </c>
      <c r="AC56" s="63">
        <v>1.45122</v>
      </c>
    </row>
    <row r="57" spans="1:41" x14ac:dyDescent="0.15">
      <c r="A57" s="66" t="s">
        <v>13</v>
      </c>
      <c r="B57" s="70">
        <f ca="1">T57+U57*B55+V57/(1+EXP((B55-W57)/X57))</f>
        <v>7.7781853983469578E-3</v>
      </c>
      <c r="C57" s="52">
        <f ca="1">Y57+Z57*C55+AA57/(1+EXP((C55-AB57)/AC57))</f>
        <v>7.7924162910022934E-3</v>
      </c>
      <c r="D57" s="30"/>
      <c r="E57" s="18">
        <f>Main!D139</f>
        <v>283.70999999999998</v>
      </c>
      <c r="F57" s="18">
        <f t="shared" ca="1" si="4"/>
        <v>2.4343343026764648E-7</v>
      </c>
      <c r="G57" s="18">
        <f t="shared" ca="1" si="5"/>
        <v>2.7864605060034456E-12</v>
      </c>
      <c r="H57" s="18">
        <f t="shared" ca="1" si="6"/>
        <v>1.3697386892291023E-16</v>
      </c>
      <c r="I57" s="18">
        <f t="shared" ca="1" si="7"/>
        <v>4.356406023897399E-18</v>
      </c>
      <c r="J57" s="18">
        <f t="shared" ca="1" si="8"/>
        <v>1.1953233664670471E-20</v>
      </c>
      <c r="K57" s="18">
        <f t="shared" ca="1" si="9"/>
        <v>2.1436898352821476E-21</v>
      </c>
      <c r="L57" s="18">
        <f t="shared" ca="1" si="10"/>
        <v>9.374965135038994E-28</v>
      </c>
      <c r="M57" s="18">
        <f t="shared" ca="1" si="11"/>
        <v>1.3503453643739582E-26</v>
      </c>
      <c r="N57" s="18">
        <f t="shared" ca="1" si="12"/>
        <v>4.9374805603772237E-7</v>
      </c>
      <c r="O57" s="18">
        <f t="shared" ca="1" si="13"/>
        <v>4.8477856617896214E-7</v>
      </c>
      <c r="P57" s="18">
        <f t="shared" ca="1" si="14"/>
        <v>9.3649107333788183E-7</v>
      </c>
      <c r="S57" t="s">
        <v>283</v>
      </c>
      <c r="T57" s="63">
        <v>7.9393299999999997E-3</v>
      </c>
      <c r="U57" s="63">
        <v>-2.3110100000000001E-5</v>
      </c>
      <c r="V57" s="63">
        <v>5.1281899999999997E-4</v>
      </c>
      <c r="W57" s="63">
        <v>5.5401600000000002</v>
      </c>
      <c r="X57" s="63">
        <v>2.41675</v>
      </c>
      <c r="Y57" s="63">
        <v>8.0280799999999999E-3</v>
      </c>
      <c r="Z57" s="63">
        <v>-2.5594600000000001E-5</v>
      </c>
      <c r="AA57" s="63">
        <v>3.1096800000000001E-4</v>
      </c>
      <c r="AB57" s="63">
        <v>5.76051</v>
      </c>
      <c r="AC57" s="63">
        <v>1.5923</v>
      </c>
    </row>
    <row r="58" spans="1:41" x14ac:dyDescent="0.15">
      <c r="A58" s="66" t="s">
        <v>14</v>
      </c>
      <c r="B58" s="70">
        <f ca="1">T58+U58*B55+V58/(1+EXP((B55-W58)/X58))</f>
        <v>0.96054472830366711</v>
      </c>
      <c r="C58" s="52">
        <f ca="1">Y58+Z58*C55+AA58/(1+EXP((C55-AB58)/AC58))</f>
        <v>0.96914020438955029</v>
      </c>
      <c r="D58" s="30"/>
      <c r="E58" s="18">
        <f>Main!D140</f>
        <v>357.17</v>
      </c>
      <c r="F58" s="18">
        <f t="shared" ca="1" si="4"/>
        <v>1.7723654492681535E-7</v>
      </c>
      <c r="G58" s="18">
        <f t="shared" ca="1" si="5"/>
        <v>1.6963702349159135E-12</v>
      </c>
      <c r="H58" s="18">
        <f t="shared" ca="1" si="6"/>
        <v>6.1940141512076961E-17</v>
      </c>
      <c r="I58" s="18">
        <f t="shared" ca="1" si="7"/>
        <v>1.8856841933091199E-18</v>
      </c>
      <c r="J58" s="18">
        <f t="shared" ca="1" si="8"/>
        <v>4.2860320400587579E-21</v>
      </c>
      <c r="K58" s="18">
        <f t="shared" ca="1" si="9"/>
        <v>7.3597860704364845E-22</v>
      </c>
      <c r="L58" s="18">
        <f t="shared" ca="1" si="10"/>
        <v>1.8630107869414772E-28</v>
      </c>
      <c r="M58" s="18">
        <f t="shared" ca="1" si="11"/>
        <v>3.403799168683228E-27</v>
      </c>
      <c r="N58" s="18">
        <f t="shared" ca="1" si="12"/>
        <v>3.2307388927325131E-7</v>
      </c>
      <c r="O58" s="18">
        <f t="shared" ca="1" si="13"/>
        <v>3.2493271969826972E-7</v>
      </c>
      <c r="P58" s="18">
        <f t="shared" ca="1" si="14"/>
        <v>5.3687011992701215E-7</v>
      </c>
      <c r="S58" t="s">
        <v>284</v>
      </c>
      <c r="T58" s="63">
        <v>0.94767999999999997</v>
      </c>
      <c r="U58" s="63">
        <v>1.6206599999999999E-3</v>
      </c>
      <c r="V58" s="63">
        <v>-1.61303</v>
      </c>
      <c r="W58" s="63">
        <v>-4.3269299999999999</v>
      </c>
      <c r="X58" s="63">
        <v>2.3193000000000001</v>
      </c>
      <c r="Y58" s="63">
        <v>0.96836699999999998</v>
      </c>
      <c r="Z58" s="63">
        <v>7.88078E-4</v>
      </c>
      <c r="AA58" s="63">
        <v>-9.9457400000000001E-2</v>
      </c>
      <c r="AB58" s="63">
        <v>1.0091600000000001</v>
      </c>
      <c r="AC58" s="63">
        <v>3.5059900000000002</v>
      </c>
    </row>
    <row r="59" spans="1:41" x14ac:dyDescent="0.15">
      <c r="A59" s="66" t="s">
        <v>15</v>
      </c>
      <c r="B59" s="70">
        <f ca="1">T59+U59*B55+V59/(1+EXP((B55-W59)/X59))</f>
        <v>8.5485333996291827E-3</v>
      </c>
      <c r="C59" s="52">
        <f ca="1">Y59+Z59*C55+AA59/(1+EXP((C55-AB59)/AC59))</f>
        <v>8.4444156056660245E-3</v>
      </c>
      <c r="D59" s="30"/>
      <c r="E59" s="18">
        <f>Main!D141</f>
        <v>449.65</v>
      </c>
      <c r="F59" s="18">
        <f t="shared" ca="1" si="4"/>
        <v>1.2510556126171299E-7</v>
      </c>
      <c r="G59" s="18">
        <f t="shared" ca="1" si="5"/>
        <v>1.032734359627177E-12</v>
      </c>
      <c r="H59" s="18">
        <f t="shared" ca="1" si="6"/>
        <v>2.8009740606528448E-17</v>
      </c>
      <c r="I59" s="18">
        <f t="shared" ca="1" si="7"/>
        <v>8.158537934926391E-19</v>
      </c>
      <c r="J59" s="18">
        <f t="shared" ca="1" si="8"/>
        <v>1.5368381786465521E-21</v>
      </c>
      <c r="K59" s="18">
        <f t="shared" ca="1" si="9"/>
        <v>2.5268017233909899E-22</v>
      </c>
      <c r="L59" s="18">
        <f t="shared" ca="1" si="10"/>
        <v>3.7022524051957103E-29</v>
      </c>
      <c r="M59" s="18">
        <f t="shared" ca="1" si="11"/>
        <v>8.5799983185886116E-28</v>
      </c>
      <c r="N59" s="18">
        <f t="shared" ca="1" si="12"/>
        <v>2.0950193142325554E-7</v>
      </c>
      <c r="O59" s="18">
        <f t="shared" ca="1" si="13"/>
        <v>2.1667952691273992E-7</v>
      </c>
      <c r="P59" s="18">
        <f t="shared" ca="1" si="14"/>
        <v>3.0677734240237616E-7</v>
      </c>
      <c r="S59" t="s">
        <v>285</v>
      </c>
      <c r="T59" s="63">
        <v>9.0579300000000005E-3</v>
      </c>
      <c r="U59" s="63">
        <v>-5.2702699999999999E-5</v>
      </c>
      <c r="V59" s="63">
        <v>6.88577E-4</v>
      </c>
      <c r="W59" s="63">
        <v>5.4281699999999997</v>
      </c>
      <c r="X59" s="63">
        <v>1.2563200000000001</v>
      </c>
      <c r="Y59" s="63">
        <v>8.5436100000000001E-3</v>
      </c>
      <c r="Z59" s="63">
        <v>-2.7526400000000001E-5</v>
      </c>
      <c r="AA59" s="63">
        <v>6.8027199999999999E-4</v>
      </c>
      <c r="AB59" s="63">
        <v>7.1556100000000002</v>
      </c>
      <c r="AC59" s="63">
        <v>2.7035399999999998</v>
      </c>
    </row>
    <row r="60" spans="1:41" x14ac:dyDescent="0.15">
      <c r="D60" s="30"/>
      <c r="E60" s="18">
        <f>Main!D142</f>
        <v>566.08000000000004</v>
      </c>
      <c r="F60" s="18">
        <f t="shared" ca="1" si="4"/>
        <v>8.6264084855600749E-8</v>
      </c>
      <c r="G60" s="18">
        <f t="shared" ca="1" si="5"/>
        <v>6.2870679269702212E-13</v>
      </c>
      <c r="H60" s="18">
        <f t="shared" ca="1" si="6"/>
        <v>1.2665828519911359E-17</v>
      </c>
      <c r="I60" s="18">
        <f t="shared" ca="1" si="7"/>
        <v>3.5282244735154929E-19</v>
      </c>
      <c r="J60" s="18">
        <f t="shared" ca="1" si="8"/>
        <v>5.5104184796148093E-22</v>
      </c>
      <c r="K60" s="18">
        <f t="shared" ca="1" si="9"/>
        <v>8.6748125127783939E-23</v>
      </c>
      <c r="L60" s="18">
        <f t="shared" ca="1" si="10"/>
        <v>7.3568429214965261E-30</v>
      </c>
      <c r="M60" s="18">
        <f t="shared" ca="1" si="11"/>
        <v>2.1626636668798412E-28</v>
      </c>
      <c r="N60" s="18">
        <f t="shared" ca="1" si="12"/>
        <v>1.3482719146355882E-7</v>
      </c>
      <c r="O60" s="18">
        <f t="shared" ca="1" si="13"/>
        <v>1.4393205441024464E-7</v>
      </c>
      <c r="P60" s="18">
        <f t="shared" ca="1" si="14"/>
        <v>1.7489165386065243E-7</v>
      </c>
    </row>
    <row r="61" spans="1:41" x14ac:dyDescent="0.15">
      <c r="A61" s="66" t="s">
        <v>388</v>
      </c>
      <c r="B61" s="18">
        <f ca="1">B56*(EXP(-B57*$B$1)-B58*EXP(-B59*$B$1))</f>
        <v>9.2080133343770579E-8</v>
      </c>
      <c r="C61" s="18">
        <f ca="1">C56*(EXP(-C57*$B$1)-C58*EXP(-C59*$B$1))</f>
        <v>7.6762409627871561E-8</v>
      </c>
      <c r="D61" s="30"/>
      <c r="E61" s="18">
        <f>Main!D143</f>
        <v>712.65</v>
      </c>
      <c r="F61" s="18">
        <f t="shared" ca="1" si="4"/>
        <v>5.848349410933729E-8</v>
      </c>
      <c r="G61" s="18">
        <f t="shared" ca="1" si="5"/>
        <v>3.8275202301732301E-13</v>
      </c>
      <c r="H61" s="18">
        <f t="shared" ca="1" si="6"/>
        <v>5.7276231950166061E-18</v>
      </c>
      <c r="I61" s="18">
        <f t="shared" ca="1" si="7"/>
        <v>1.5252586669540276E-19</v>
      </c>
      <c r="J61" s="18">
        <f t="shared" ca="1" si="8"/>
        <v>1.9758860865245034E-22</v>
      </c>
      <c r="K61" s="18">
        <f t="shared" ca="1" si="9"/>
        <v>2.9783158792467834E-23</v>
      </c>
      <c r="L61" s="18">
        <f t="shared" ca="1" si="10"/>
        <v>1.4620094131735762E-30</v>
      </c>
      <c r="M61" s="18">
        <f t="shared" ca="1" si="11"/>
        <v>5.4515386929427347E-29</v>
      </c>
      <c r="N61" s="18">
        <f t="shared" ca="1" si="12"/>
        <v>8.6228337184765945E-8</v>
      </c>
      <c r="O61" s="18">
        <f t="shared" ca="1" si="13"/>
        <v>9.5334562320325572E-8</v>
      </c>
      <c r="P61" s="18">
        <f t="shared" ca="1" si="14"/>
        <v>9.9545871981817137E-8</v>
      </c>
      <c r="S61" t="s">
        <v>394</v>
      </c>
    </row>
    <row r="62" spans="1:41" x14ac:dyDescent="0.15">
      <c r="A62" s="66"/>
      <c r="B62" s="68"/>
      <c r="C62" s="18"/>
      <c r="D62" s="30"/>
      <c r="E62" s="18">
        <f>Main!D144</f>
        <v>897.16</v>
      </c>
      <c r="F62" s="18">
        <f t="shared" ca="1" si="4"/>
        <v>3.9181163622553428E-8</v>
      </c>
      <c r="G62" s="18">
        <f t="shared" ca="1" si="5"/>
        <v>2.3302210575666866E-13</v>
      </c>
      <c r="H62" s="18">
        <f t="shared" ca="1" si="6"/>
        <v>2.5901925070841316E-18</v>
      </c>
      <c r="I62" s="18">
        <f t="shared" ca="1" si="7"/>
        <v>6.5915357042678276E-20</v>
      </c>
      <c r="J62" s="18">
        <f t="shared" ca="1" si="8"/>
        <v>7.0853408102412322E-23</v>
      </c>
      <c r="K62" s="18">
        <f t="shared" ca="1" si="9"/>
        <v>1.0225953835783175E-23</v>
      </c>
      <c r="L62" s="18">
        <f t="shared" ca="1" si="10"/>
        <v>2.9056479611844328E-31</v>
      </c>
      <c r="M62" s="18">
        <f t="shared" ca="1" si="11"/>
        <v>1.3742898190978796E-29</v>
      </c>
      <c r="N62" s="18">
        <f t="shared" ca="1" si="12"/>
        <v>5.4865719852815333E-8</v>
      </c>
      <c r="O62" s="18">
        <f t="shared" ca="1" si="13"/>
        <v>6.3011345222821839E-8</v>
      </c>
      <c r="P62" s="18">
        <f t="shared" ca="1" si="14"/>
        <v>5.6597402040182154E-8</v>
      </c>
      <c r="T62" t="s">
        <v>324</v>
      </c>
      <c r="U62" t="s">
        <v>322</v>
      </c>
      <c r="V62" t="s">
        <v>398</v>
      </c>
      <c r="W62" t="s">
        <v>399</v>
      </c>
      <c r="X62" t="s">
        <v>400</v>
      </c>
    </row>
    <row r="63" spans="1:41" x14ac:dyDescent="0.15">
      <c r="A63" s="66" t="s">
        <v>62</v>
      </c>
      <c r="B63" s="70">
        <f ca="1">T63+U63*$B$2+V63/(1+EXP(($B$2-W63)/X63))</f>
        <v>0.62151503177381273</v>
      </c>
      <c r="D63" s="30"/>
      <c r="E63" s="18">
        <f>Main!D145</f>
        <v>1129.4000000000001</v>
      </c>
      <c r="F63" s="18">
        <f t="shared" ca="1" si="4"/>
        <v>2.6037025845978939E-8</v>
      </c>
      <c r="G63" s="18">
        <f t="shared" ca="1" si="5"/>
        <v>1.4187653129336003E-13</v>
      </c>
      <c r="H63" s="18">
        <f t="shared" ca="1" si="6"/>
        <v>1.171504246051578E-18</v>
      </c>
      <c r="I63" s="18">
        <f t="shared" ca="1" si="7"/>
        <v>2.8479762373839897E-20</v>
      </c>
      <c r="J63" s="18">
        <f t="shared" ca="1" si="8"/>
        <v>2.5411456120237323E-23</v>
      </c>
      <c r="K63" s="18">
        <f t="shared" ca="1" si="9"/>
        <v>3.5116386122461417E-24</v>
      </c>
      <c r="L63" s="18">
        <f t="shared" ca="1" si="10"/>
        <v>5.7762531418730404E-32</v>
      </c>
      <c r="M63" s="18">
        <f t="shared" ca="1" si="11"/>
        <v>3.4652271495270042E-30</v>
      </c>
      <c r="N63" s="18">
        <f t="shared" ca="1" si="12"/>
        <v>3.4767700525270132E-8</v>
      </c>
      <c r="O63" s="18">
        <f t="shared" ca="1" si="13"/>
        <v>4.1583854417616496E-8</v>
      </c>
      <c r="P63" s="18">
        <f t="shared" ca="1" si="14"/>
        <v>3.2156139877101758E-8</v>
      </c>
      <c r="T63" s="63">
        <v>0.89580000000000004</v>
      </c>
      <c r="U63" s="63">
        <v>-1.388E-2</v>
      </c>
      <c r="V63" s="63">
        <v>-7.3920000000000003</v>
      </c>
      <c r="W63" s="63">
        <v>-2.2290000000000001</v>
      </c>
      <c r="X63" s="63">
        <v>3.0720000000000001</v>
      </c>
    </row>
    <row r="64" spans="1:41" x14ac:dyDescent="0.15">
      <c r="A64" s="66" t="s">
        <v>63</v>
      </c>
      <c r="B64" s="70">
        <f ca="1">T64+U64*$B$2+V64/(1+EXP(($B$2-W64)/X64))</f>
        <v>2.4137000001487915E-3</v>
      </c>
      <c r="C64" s="53"/>
      <c r="D64" s="30"/>
      <c r="E64" s="18">
        <f>Main!D146</f>
        <v>1421.9</v>
      </c>
      <c r="F64" s="18">
        <f t="shared" ca="1" si="4"/>
        <v>1.7203096041520387E-8</v>
      </c>
      <c r="G64" s="18">
        <f t="shared" ca="1" si="5"/>
        <v>8.6363541697700755E-14</v>
      </c>
      <c r="H64" s="18">
        <f t="shared" ca="1" si="6"/>
        <v>5.2967093486288537E-19</v>
      </c>
      <c r="I64" s="18">
        <f t="shared" ca="1" si="7"/>
        <v>1.2296675102954324E-20</v>
      </c>
      <c r="J64" s="18">
        <f t="shared" ca="1" si="8"/>
        <v>9.1097195981705083E-24</v>
      </c>
      <c r="K64" s="18">
        <f t="shared" ca="1" si="9"/>
        <v>1.2053530185323686E-24</v>
      </c>
      <c r="L64" s="18">
        <f t="shared" ca="1" si="10"/>
        <v>1.1474795413393439E-32</v>
      </c>
      <c r="M64" s="18">
        <f t="shared" ca="1" si="11"/>
        <v>8.7322348710225485E-31</v>
      </c>
      <c r="N64" s="18">
        <f t="shared" ca="1" si="12"/>
        <v>2.1953909524237817E-8</v>
      </c>
      <c r="O64" s="18">
        <f t="shared" ca="1" si="13"/>
        <v>2.7405796843188429E-8</v>
      </c>
      <c r="P64" s="18">
        <f t="shared" ca="1" si="14"/>
        <v>1.8255107038392425E-8</v>
      </c>
      <c r="T64" s="63">
        <v>2.1229999999999999E-3</v>
      </c>
      <c r="U64" s="63">
        <v>2.9070000000000001E-5</v>
      </c>
      <c r="V64" s="63">
        <v>7.6909999999999999E-4</v>
      </c>
      <c r="W64" s="63">
        <v>1.7</v>
      </c>
      <c r="X64" s="63">
        <v>0.37109999999999999</v>
      </c>
    </row>
    <row r="65" spans="1:29" x14ac:dyDescent="0.15">
      <c r="A65" s="66" t="s">
        <v>325</v>
      </c>
      <c r="B65" s="18">
        <f ca="1">B61-B66*$B$6^B67</f>
        <v>9.3611032713137129E-8</v>
      </c>
      <c r="C65" s="30"/>
      <c r="D65" s="30"/>
      <c r="E65" s="18">
        <f>Main!D147</f>
        <v>1790.1</v>
      </c>
      <c r="F65" s="18">
        <f t="shared" ca="1" si="4"/>
        <v>1.1324196329179844E-8</v>
      </c>
      <c r="G65" s="18">
        <f t="shared" ca="1" si="5"/>
        <v>5.2574894288880573E-14</v>
      </c>
      <c r="H65" s="18">
        <f t="shared" ca="1" si="6"/>
        <v>2.3950431116264905E-19</v>
      </c>
      <c r="I65" s="18">
        <f t="shared" ca="1" si="7"/>
        <v>5.3083088134947001E-21</v>
      </c>
      <c r="J65" s="18">
        <f t="shared" ca="1" si="8"/>
        <v>3.2661675612395634E-24</v>
      </c>
      <c r="K65" s="18">
        <f t="shared" ca="1" si="9"/>
        <v>4.137892012329315E-25</v>
      </c>
      <c r="L65" s="18">
        <f t="shared" ca="1" si="10"/>
        <v>2.2800015357698062E-33</v>
      </c>
      <c r="M65" s="18">
        <f t="shared" ca="1" si="11"/>
        <v>2.2008837531659549E-31</v>
      </c>
      <c r="N65" s="18">
        <f t="shared" ca="1" si="12"/>
        <v>1.3826549427864829E-8</v>
      </c>
      <c r="O65" s="18">
        <f t="shared" ca="1" si="13"/>
        <v>1.8047135908040611E-8</v>
      </c>
      <c r="P65" s="18">
        <f t="shared" ca="1" si="14"/>
        <v>1.0360232192354476E-8</v>
      </c>
    </row>
    <row r="66" spans="1:29" x14ac:dyDescent="0.15">
      <c r="A66" s="66" t="s">
        <v>323</v>
      </c>
      <c r="B66" s="18">
        <f ca="1">(B61-C61)/($B$6^B67-$C$6^B67)</f>
        <v>-1.5273183010058445E-17</v>
      </c>
      <c r="C66" s="52"/>
      <c r="D66" s="30"/>
      <c r="E66" s="18">
        <f>Main!D148</f>
        <v>2253.6</v>
      </c>
      <c r="F66" s="18">
        <f t="shared" ca="1" si="4"/>
        <v>7.4356363029911333E-9</v>
      </c>
      <c r="G66" s="18">
        <f t="shared" ca="1" si="5"/>
        <v>3.2007011373836875E-14</v>
      </c>
      <c r="H66" s="18">
        <f t="shared" ca="1" si="6"/>
        <v>1.0830549795321171E-19</v>
      </c>
      <c r="I66" s="18">
        <f t="shared" ca="1" si="7"/>
        <v>2.2910537537195288E-21</v>
      </c>
      <c r="J66" s="18">
        <f t="shared" ca="1" si="8"/>
        <v>1.1711448445495736E-24</v>
      </c>
      <c r="K66" s="18">
        <f t="shared" ca="1" si="9"/>
        <v>1.4206411245096206E-25</v>
      </c>
      <c r="L66" s="18">
        <f t="shared" ca="1" si="10"/>
        <v>4.5309196272373995E-34</v>
      </c>
      <c r="M66" s="18">
        <f t="shared" ca="1" si="11"/>
        <v>5.5478006809500997E-32</v>
      </c>
      <c r="N66" s="18">
        <f t="shared" ca="1" si="12"/>
        <v>8.6898491105536304E-9</v>
      </c>
      <c r="O66" s="18">
        <f t="shared" ca="1" si="13"/>
        <v>1.1877200301280784E-8</v>
      </c>
      <c r="P66" s="18">
        <f t="shared" ca="1" si="14"/>
        <v>5.8784060332968512E-9</v>
      </c>
    </row>
    <row r="67" spans="1:29" x14ac:dyDescent="0.15">
      <c r="A67" s="66" t="s">
        <v>390</v>
      </c>
      <c r="B67" s="18">
        <f ca="1">B63+B64*$B$1</f>
        <v>3.1154161347506326</v>
      </c>
      <c r="C67" s="52"/>
      <c r="D67" s="30"/>
      <c r="E67" s="18">
        <f>Main!D149</f>
        <v>2837.1</v>
      </c>
      <c r="F67" s="18">
        <f t="shared" ca="1" si="4"/>
        <v>4.8739815445463736E-9</v>
      </c>
      <c r="G67" s="18">
        <f t="shared" ca="1" si="5"/>
        <v>1.9485680877822241E-14</v>
      </c>
      <c r="H67" s="18">
        <f t="shared" ca="1" si="6"/>
        <v>4.8977164661112168E-20</v>
      </c>
      <c r="I67" s="18">
        <f t="shared" ca="1" si="7"/>
        <v>9.8857186725202681E-22</v>
      </c>
      <c r="J67" s="18">
        <f t="shared" ca="1" si="8"/>
        <v>4.1994309477694062E-25</v>
      </c>
      <c r="K67" s="18">
        <f t="shared" ca="1" si="9"/>
        <v>4.8775038665625376E-26</v>
      </c>
      <c r="L67" s="18">
        <f t="shared" ca="1" si="10"/>
        <v>9.0042952869964369E-35</v>
      </c>
      <c r="M67" s="18">
        <f t="shared" ca="1" si="11"/>
        <v>1.3984758075976422E-32</v>
      </c>
      <c r="N67" s="18">
        <f t="shared" ca="1" si="12"/>
        <v>5.4523768498567579E-9</v>
      </c>
      <c r="O67" s="18">
        <f t="shared" ca="1" si="13"/>
        <v>7.8130495508839123E-9</v>
      </c>
      <c r="P67" s="18">
        <f t="shared" ca="1" si="14"/>
        <v>3.3348251216596208E-9</v>
      </c>
    </row>
    <row r="68" spans="1:29" x14ac:dyDescent="0.15">
      <c r="A68" s="66"/>
      <c r="B68" s="70"/>
      <c r="C68" s="52"/>
      <c r="D68" s="30"/>
      <c r="E68" s="18">
        <f>Main!D150</f>
        <v>3571.7</v>
      </c>
      <c r="F68" s="18">
        <f t="shared" ca="1" si="4"/>
        <v>3.1910699717901776E-9</v>
      </c>
      <c r="G68" s="18">
        <f t="shared" ca="1" si="5"/>
        <v>1.186262031072873E-14</v>
      </c>
      <c r="H68" s="18">
        <f t="shared" ca="1" si="6"/>
        <v>2.2147672325331243E-20</v>
      </c>
      <c r="I68" s="18">
        <f t="shared" ca="1" si="7"/>
        <v>4.264495401329115E-22</v>
      </c>
      <c r="J68" s="18">
        <f t="shared" ca="1" si="8"/>
        <v>1.5057713534377445E-25</v>
      </c>
      <c r="K68" s="18">
        <f t="shared" ca="1" si="9"/>
        <v>1.6745539341457418E-26</v>
      </c>
      <c r="L68" s="18">
        <f t="shared" ca="1" si="10"/>
        <v>1.7893504759364978E-35</v>
      </c>
      <c r="M68" s="18">
        <f t="shared" ca="1" si="11"/>
        <v>3.525120627703824E-33</v>
      </c>
      <c r="N68" s="18">
        <f t="shared" ca="1" si="12"/>
        <v>3.416491191219982E-9</v>
      </c>
      <c r="O68" s="18">
        <f t="shared" ca="1" si="13"/>
        <v>5.1377627390076091E-9</v>
      </c>
      <c r="P68" s="18">
        <f t="shared" ca="1" si="14"/>
        <v>1.8915778159255784E-9</v>
      </c>
    </row>
    <row r="69" spans="1:29" x14ac:dyDescent="0.15">
      <c r="A69" s="66" t="s">
        <v>391</v>
      </c>
      <c r="B69" s="18">
        <f ca="1">B65+B66*$B$3^B67</f>
        <v>8.7623472178495645E-8</v>
      </c>
      <c r="C69" s="30"/>
      <c r="D69" s="30"/>
      <c r="E69" s="18">
        <f>Main!D151</f>
        <v>4496.5</v>
      </c>
      <c r="F69" s="18">
        <f t="shared" ca="1" si="4"/>
        <v>2.0875734836963052E-9</v>
      </c>
      <c r="G69" s="18">
        <f t="shared" ca="1" si="5"/>
        <v>7.2218291584374671E-15</v>
      </c>
      <c r="H69" s="18">
        <f t="shared" ca="1" si="6"/>
        <v>1.0015323288963859E-20</v>
      </c>
      <c r="I69" s="18">
        <f t="shared" ca="1" si="7"/>
        <v>1.83921634998024E-22</v>
      </c>
      <c r="J69" s="18">
        <f t="shared" ca="1" si="8"/>
        <v>5.3992165503639682E-26</v>
      </c>
      <c r="K69" s="18">
        <f t="shared" ca="1" si="9"/>
        <v>5.7491537202997773E-27</v>
      </c>
      <c r="L69" s="18">
        <f t="shared" ca="1" si="10"/>
        <v>3.5558714499371566E-36</v>
      </c>
      <c r="M69" s="18">
        <f t="shared" ca="1" si="11"/>
        <v>8.8858143123809417E-34</v>
      </c>
      <c r="N69" s="18">
        <f t="shared" ca="1" si="12"/>
        <v>2.1385766354486171E-9</v>
      </c>
      <c r="O69" s="18">
        <f t="shared" ca="1" si="13"/>
        <v>3.3776917907313274E-9</v>
      </c>
      <c r="P69" s="18">
        <f t="shared" ca="1" si="14"/>
        <v>1.0728479450511381E-9</v>
      </c>
    </row>
    <row r="70" spans="1:29" x14ac:dyDescent="0.15">
      <c r="A70" s="66"/>
      <c r="B70" s="69"/>
      <c r="C70" s="30"/>
      <c r="D70" s="30"/>
      <c r="E70" s="18">
        <f>Main!D152</f>
        <v>5660.8</v>
      </c>
      <c r="F70" s="18">
        <f t="shared" ca="1" si="4"/>
        <v>1.3648970902449999E-9</v>
      </c>
      <c r="G70" s="18">
        <f t="shared" ca="1" si="5"/>
        <v>4.3964897675907382E-15</v>
      </c>
      <c r="H70" s="18">
        <f t="shared" ca="1" si="6"/>
        <v>4.528866134038468E-21</v>
      </c>
      <c r="I70" s="18">
        <f t="shared" ca="1" si="7"/>
        <v>7.9304002401296251E-23</v>
      </c>
      <c r="J70" s="18">
        <f t="shared" ca="1" si="8"/>
        <v>1.9359157902555392E-26</v>
      </c>
      <c r="K70" s="18">
        <f t="shared" ca="1" si="9"/>
        <v>1.9737494663001513E-27</v>
      </c>
      <c r="L70" s="18">
        <f t="shared" ca="1" si="10"/>
        <v>7.0659653213986613E-37</v>
      </c>
      <c r="M70" s="18">
        <f t="shared" ca="1" si="11"/>
        <v>2.2397471961261861E-34</v>
      </c>
      <c r="N70" s="18">
        <f t="shared" ca="1" si="12"/>
        <v>1.3375433093412755E-9</v>
      </c>
      <c r="O70" s="18">
        <f t="shared" ca="1" si="13"/>
        <v>2.2201370313619429E-9</v>
      </c>
      <c r="P70" s="18">
        <f t="shared" ca="1" si="14"/>
        <v>6.0843799406343755E-10</v>
      </c>
    </row>
    <row r="71" spans="1:29" x14ac:dyDescent="0.15">
      <c r="A71" s="66" t="s">
        <v>395</v>
      </c>
      <c r="B71" s="69"/>
      <c r="C71" s="30"/>
      <c r="D71" s="30"/>
      <c r="E71" s="18">
        <f>Main!D153</f>
        <v>7126.5</v>
      </c>
      <c r="F71" s="18">
        <f t="shared" ca="1" si="4"/>
        <v>8.9206940787661771E-10</v>
      </c>
      <c r="G71" s="18">
        <f t="shared" ca="1" si="5"/>
        <v>2.6765486378517558E-15</v>
      </c>
      <c r="H71" s="18">
        <f t="shared" ca="1" si="6"/>
        <v>2.0480017128976304E-21</v>
      </c>
      <c r="I71" s="18">
        <f t="shared" ca="1" si="7"/>
        <v>3.418940117211289E-23</v>
      </c>
      <c r="J71" s="18">
        <f t="shared" ca="1" si="8"/>
        <v>6.9416587801588611E-27</v>
      </c>
      <c r="K71" s="18">
        <f t="shared" ca="1" si="9"/>
        <v>6.7764479756055998E-28</v>
      </c>
      <c r="L71" s="18">
        <f t="shared" ca="1" si="10"/>
        <v>1.4042039187156206E-37</v>
      </c>
      <c r="M71" s="18">
        <f t="shared" ca="1" si="11"/>
        <v>5.6458470550501752E-35</v>
      </c>
      <c r="N71" s="18">
        <f t="shared" ca="1" si="12"/>
        <v>8.3603236203232582E-10</v>
      </c>
      <c r="O71" s="18">
        <f t="shared" ca="1" si="13"/>
        <v>1.4591160841467161E-9</v>
      </c>
      <c r="P71" s="18">
        <f t="shared" ca="1" si="14"/>
        <v>3.4505432509877255E-10</v>
      </c>
      <c r="S71" t="s">
        <v>396</v>
      </c>
    </row>
    <row r="72" spans="1:29" x14ac:dyDescent="0.15">
      <c r="A72" s="66" t="s">
        <v>387</v>
      </c>
      <c r="B72">
        <f ca="1">$B$2*10^(BH33+BI33*$B$2+BJ33/$B$2)</f>
        <v>10</v>
      </c>
      <c r="C72">
        <f ca="1">$B$2*10^(BK33+BL33*$B$2+BM33/$B$2)</f>
        <v>10</v>
      </c>
      <c r="D72" s="30"/>
      <c r="E72" s="18">
        <f>Main!D154</f>
        <v>8971.7000000000007</v>
      </c>
      <c r="F72" s="18">
        <f t="shared" ca="1" si="4"/>
        <v>5.8287914355259686E-10</v>
      </c>
      <c r="G72" s="18">
        <f t="shared" ca="1" si="5"/>
        <v>1.629462142117709E-15</v>
      </c>
      <c r="H72" s="18">
        <f t="shared" ca="1" si="6"/>
        <v>9.26128464170901E-22</v>
      </c>
      <c r="I72" s="18">
        <f t="shared" ca="1" si="7"/>
        <v>1.4737061385964865E-23</v>
      </c>
      <c r="J72" s="18">
        <f t="shared" ca="1" si="8"/>
        <v>2.4890875121237075E-27</v>
      </c>
      <c r="K72" s="18">
        <f t="shared" ca="1" si="9"/>
        <v>2.3265495210319612E-28</v>
      </c>
      <c r="L72" s="18">
        <f t="shared" ca="1" si="10"/>
        <v>2.7905450181282024E-38</v>
      </c>
      <c r="M72" s="18">
        <f t="shared" ca="1" si="11"/>
        <v>1.4231784675717525E-35</v>
      </c>
      <c r="N72" s="18">
        <f t="shared" ca="1" si="12"/>
        <v>5.2230151178929636E-10</v>
      </c>
      <c r="O72" s="18">
        <f t="shared" ca="1" si="13"/>
        <v>9.5886454977287082E-10</v>
      </c>
      <c r="P72" s="18">
        <f t="shared" ca="1" si="14"/>
        <v>1.9567970227920366E-10</v>
      </c>
      <c r="T72" t="s">
        <v>272</v>
      </c>
      <c r="U72" t="s">
        <v>273</v>
      </c>
      <c r="V72" t="s">
        <v>274</v>
      </c>
      <c r="W72" t="s">
        <v>275</v>
      </c>
      <c r="X72" t="s">
        <v>276</v>
      </c>
      <c r="Y72" t="s">
        <v>277</v>
      </c>
      <c r="Z72" t="s">
        <v>278</v>
      </c>
      <c r="AA72" t="s">
        <v>279</v>
      </c>
    </row>
    <row r="73" spans="1:29" x14ac:dyDescent="0.15">
      <c r="A73" s="66" t="s">
        <v>12</v>
      </c>
      <c r="B73" s="70">
        <f ca="1">T73+U73*B72+V73/(1+EXP((B72-W73)/X73))</f>
        <v>0.6953097474191976</v>
      </c>
      <c r="C73" s="52">
        <f ca="1">Y73+Z73*C72+AA73/(1+EXP((C72-AB73)/AC73))</f>
        <v>0.66634289820660209</v>
      </c>
      <c r="D73" s="30"/>
      <c r="E73" s="18">
        <f>Main!D155</f>
        <v>11294</v>
      </c>
      <c r="F73" s="18">
        <f t="shared" ca="1" si="4"/>
        <v>3.8082034361414235E-10</v>
      </c>
      <c r="G73" s="18">
        <f t="shared" ca="1" si="5"/>
        <v>9.9212910669770595E-16</v>
      </c>
      <c r="H73" s="18">
        <f t="shared" ca="1" si="6"/>
        <v>4.1888975514768158E-22</v>
      </c>
      <c r="I73" s="18">
        <f t="shared" ca="1" si="7"/>
        <v>6.352604408097028E-24</v>
      </c>
      <c r="J73" s="18">
        <f t="shared" ca="1" si="8"/>
        <v>8.9275083156399829E-28</v>
      </c>
      <c r="K73" s="18">
        <f t="shared" ca="1" si="9"/>
        <v>7.9898841510220733E-29</v>
      </c>
      <c r="L73" s="18">
        <f t="shared" ca="1" si="10"/>
        <v>5.5478693200303133E-39</v>
      </c>
      <c r="M73" s="18">
        <f t="shared" ca="1" si="11"/>
        <v>3.5887376580166469E-36</v>
      </c>
      <c r="N73" s="18">
        <f t="shared" ca="1" si="12"/>
        <v>3.2621336285566651E-10</v>
      </c>
      <c r="O73" s="18">
        <f t="shared" ca="1" si="13"/>
        <v>6.3014397353992994E-10</v>
      </c>
      <c r="P73" s="18">
        <f t="shared" ca="1" si="14"/>
        <v>1.1098333581105198E-10</v>
      </c>
      <c r="S73" t="s">
        <v>282</v>
      </c>
      <c r="T73" s="63">
        <v>0.62148000000000003</v>
      </c>
      <c r="U73" s="63">
        <v>4.3383800000000002E-3</v>
      </c>
      <c r="V73" s="63">
        <v>0.26354699999999998</v>
      </c>
      <c r="W73" s="63">
        <v>5.8606699999999998</v>
      </c>
      <c r="X73" s="63">
        <v>2.03355</v>
      </c>
      <c r="Y73" s="63">
        <v>0.81503300000000001</v>
      </c>
      <c r="Z73" s="63">
        <v>-5.0245899999999998E-3</v>
      </c>
      <c r="AA73" s="63">
        <v>-0.103045</v>
      </c>
      <c r="AB73" s="63">
        <v>15.196300000000001</v>
      </c>
      <c r="AC73" s="63">
        <v>1.6963299999999999</v>
      </c>
    </row>
    <row r="74" spans="1:29" x14ac:dyDescent="0.15">
      <c r="A74" s="66" t="s">
        <v>13</v>
      </c>
      <c r="B74" s="70">
        <f ca="1">T74+U74*B72+V74/(1+EXP((B72-W74)/X74))</f>
        <v>7.6652120007629516E-3</v>
      </c>
      <c r="C74" s="52">
        <f ca="1">Y74+Z74*C72+AA74/(1+EXP((C72-AB74)/AC74))</f>
        <v>7.7434599766488688E-3</v>
      </c>
      <c r="D74" s="30"/>
      <c r="E74" s="18">
        <f>Main!D156</f>
        <v>14219</v>
      </c>
      <c r="F74" s="18">
        <f t="shared" ca="1" si="4"/>
        <v>2.4871993059629583E-10</v>
      </c>
      <c r="G74" s="18">
        <f t="shared" ca="1" si="5"/>
        <v>6.039321641010884E-16</v>
      </c>
      <c r="H74" s="18">
        <f t="shared" ca="1" si="6"/>
        <v>1.8939216657587492E-22</v>
      </c>
      <c r="I74" s="18">
        <f t="shared" ca="1" si="7"/>
        <v>2.7368456936962939E-24</v>
      </c>
      <c r="J74" s="18">
        <f t="shared" ca="1" si="8"/>
        <v>3.2004093091351668E-28</v>
      </c>
      <c r="K74" s="18">
        <f t="shared" ca="1" si="9"/>
        <v>2.7424879541121197E-29</v>
      </c>
      <c r="L74" s="18">
        <f t="shared" ca="1" si="10"/>
        <v>1.1021100288957849E-39</v>
      </c>
      <c r="M74" s="18">
        <f t="shared" ca="1" si="11"/>
        <v>9.04347642070834E-37</v>
      </c>
      <c r="N74" s="18">
        <f t="shared" ca="1" si="12"/>
        <v>2.0363432427259847E-10</v>
      </c>
      <c r="O74" s="18">
        <f t="shared" ca="1" si="13"/>
        <v>4.1401062857473856E-10</v>
      </c>
      <c r="P74" s="18">
        <f t="shared" ca="1" si="14"/>
        <v>6.2928126074560148E-11</v>
      </c>
      <c r="S74" t="s">
        <v>283</v>
      </c>
      <c r="T74" s="63">
        <v>7.4863300000000002E-3</v>
      </c>
      <c r="U74" s="63">
        <v>1.56696E-5</v>
      </c>
      <c r="V74" s="63">
        <v>2.8592299999999999E-4</v>
      </c>
      <c r="W74" s="63">
        <v>5.5043600000000001</v>
      </c>
      <c r="X74" s="63">
        <v>1.81606</v>
      </c>
      <c r="Y74" s="63">
        <v>7.59577E-3</v>
      </c>
      <c r="Z74" s="63">
        <v>1.37436E-5</v>
      </c>
      <c r="AA74" s="63">
        <v>1.43762E-4</v>
      </c>
      <c r="AB74" s="63">
        <v>5.5342200000000004</v>
      </c>
      <c r="AC74" s="63">
        <v>1.74003</v>
      </c>
    </row>
    <row r="75" spans="1:29" x14ac:dyDescent="0.15">
      <c r="A75" s="66" t="s">
        <v>14</v>
      </c>
      <c r="B75" s="70">
        <f ca="1">T75+U75*B72+V75/(1+EXP((B72-W75)/X75))</f>
        <v>0.99803295460266728</v>
      </c>
      <c r="C75" s="52">
        <f ca="1">Y75+Z75*C72+AA75/(1+EXP((C72-AB75)/AC75))</f>
        <v>0.99882702008907442</v>
      </c>
      <c r="D75" s="30"/>
      <c r="E75" s="18">
        <f>Main!D157</f>
        <v>17901</v>
      </c>
      <c r="F75" s="18">
        <f t="shared" ca="1" si="4"/>
        <v>1.6243492311537038E-10</v>
      </c>
      <c r="G75" s="18">
        <f t="shared" ca="1" si="5"/>
        <v>3.676513986745747E-16</v>
      </c>
      <c r="H75" s="18">
        <f t="shared" ca="1" si="6"/>
        <v>8.5638529957367828E-23</v>
      </c>
      <c r="I75" s="18">
        <f t="shared" ca="1" si="7"/>
        <v>1.1790582785768686E-24</v>
      </c>
      <c r="J75" s="18">
        <f t="shared" ca="1" si="8"/>
        <v>1.1474633811772506E-28</v>
      </c>
      <c r="K75" s="18">
        <f t="shared" ca="1" si="9"/>
        <v>9.4147649666465543E-30</v>
      </c>
      <c r="L75" s="18">
        <f t="shared" ca="1" si="10"/>
        <v>2.1898539027343445E-40</v>
      </c>
      <c r="M75" s="18">
        <f t="shared" ca="1" si="11"/>
        <v>2.2793294708971384E-37</v>
      </c>
      <c r="N75" s="18">
        <f t="shared" ca="1" si="12"/>
        <v>1.2709350112273256E-10</v>
      </c>
      <c r="O75" s="18">
        <f t="shared" ca="1" si="13"/>
        <v>2.7201335964188244E-10</v>
      </c>
      <c r="P75" s="18">
        <f t="shared" ca="1" si="14"/>
        <v>3.5682862924168506E-11</v>
      </c>
      <c r="S75" t="s">
        <v>284</v>
      </c>
      <c r="T75" s="63">
        <v>1.0061</v>
      </c>
      <c r="U75" s="63">
        <v>2.3447400000000001E-4</v>
      </c>
      <c r="V75" s="63">
        <v>-0.28859800000000002</v>
      </c>
      <c r="W75" s="63">
        <v>-2.4616699999999998</v>
      </c>
      <c r="X75" s="63">
        <v>3.7930999999999999</v>
      </c>
      <c r="Y75" s="63">
        <v>0.99862300000000004</v>
      </c>
      <c r="Z75" s="63">
        <v>4.98643E-4</v>
      </c>
      <c r="AA75" s="63">
        <v>-4.3613899999999997E-2</v>
      </c>
      <c r="AB75" s="63">
        <v>4.89283</v>
      </c>
      <c r="AC75" s="63">
        <v>2.4386199999999998</v>
      </c>
    </row>
    <row r="76" spans="1:29" x14ac:dyDescent="0.15">
      <c r="A76" s="66" t="s">
        <v>15</v>
      </c>
      <c r="B76" s="70">
        <f ca="1">T76+U76*B72+V76/(1+EXP((B72-W76)/X76))</f>
        <v>1.152718759340631E-2</v>
      </c>
      <c r="C76" s="52">
        <f ca="1">Y76+Z76*C72+AA76/(1+EXP((C72-AB76)/AC76))</f>
        <v>1.1099852730669227E-2</v>
      </c>
      <c r="D76" s="30"/>
      <c r="E76" s="18">
        <f>Main!D158</f>
        <v>22536</v>
      </c>
      <c r="F76" s="18">
        <f t="shared" ca="1" si="4"/>
        <v>1.0607916764109557E-10</v>
      </c>
      <c r="G76" s="18">
        <f t="shared" ca="1" si="5"/>
        <v>2.2382213476296615E-16</v>
      </c>
      <c r="H76" s="18">
        <f t="shared" ca="1" si="6"/>
        <v>3.8726332531679896E-23</v>
      </c>
      <c r="I76" s="18">
        <f t="shared" ca="1" si="7"/>
        <v>5.0792013215550634E-25</v>
      </c>
      <c r="J76" s="18">
        <f t="shared" ca="1" si="8"/>
        <v>4.1144414055688413E-29</v>
      </c>
      <c r="K76" s="18">
        <f t="shared" ca="1" si="9"/>
        <v>3.2323219755707472E-30</v>
      </c>
      <c r="L76" s="18">
        <f t="shared" ca="1" si="10"/>
        <v>4.3517742669206308E-41</v>
      </c>
      <c r="M76" s="18">
        <f t="shared" ca="1" si="11"/>
        <v>5.7455399713605239E-38</v>
      </c>
      <c r="N76" s="18">
        <f t="shared" ca="1" si="12"/>
        <v>7.931087009934074E-11</v>
      </c>
      <c r="O76" s="18">
        <f t="shared" ca="1" si="13"/>
        <v>1.7871977382099898E-10</v>
      </c>
      <c r="P76" s="18">
        <f t="shared" ca="1" si="14"/>
        <v>2.0234528746655469E-11</v>
      </c>
      <c r="S76" t="s">
        <v>285</v>
      </c>
      <c r="T76" s="63">
        <v>1.00672E-2</v>
      </c>
      <c r="U76" s="63">
        <v>-2.80651E-5</v>
      </c>
      <c r="V76" s="63">
        <v>1.1920500000000001E-2</v>
      </c>
      <c r="W76" s="63">
        <v>-4.9476599999999999</v>
      </c>
      <c r="X76" s="63">
        <v>8.4633699999999994</v>
      </c>
      <c r="Y76" s="63">
        <v>9.9903600000000002E-3</v>
      </c>
      <c r="Z76" s="63">
        <v>-1.6286999999999998E-5</v>
      </c>
      <c r="AA76" s="63">
        <v>3.0590700000000001E-3</v>
      </c>
      <c r="AB76" s="63">
        <v>8.3750499999999999</v>
      </c>
      <c r="AC76" s="63">
        <v>4.7863199999999999</v>
      </c>
    </row>
    <row r="77" spans="1:29" x14ac:dyDescent="0.15">
      <c r="D77" s="30"/>
      <c r="E77" s="18">
        <f>Main!D159</f>
        <v>28371</v>
      </c>
      <c r="F77" s="18">
        <f t="shared" ca="1" si="4"/>
        <v>6.92720518122473E-11</v>
      </c>
      <c r="G77" s="18">
        <f t="shared" ca="1" si="5"/>
        <v>1.3626162998309868E-16</v>
      </c>
      <c r="H77" s="18">
        <f t="shared" ca="1" si="6"/>
        <v>1.7512554709529411E-23</v>
      </c>
      <c r="I77" s="18">
        <f t="shared" ca="1" si="7"/>
        <v>2.187809749096214E-25</v>
      </c>
      <c r="J77" s="18">
        <f t="shared" ca="1" si="8"/>
        <v>1.4753349843319002E-29</v>
      </c>
      <c r="K77" s="18">
        <f t="shared" ca="1" si="9"/>
        <v>1.1097567267130818E-30</v>
      </c>
      <c r="L77" s="18">
        <f t="shared" ca="1" si="10"/>
        <v>8.6482797538977081E-42</v>
      </c>
      <c r="M77" s="18">
        <f t="shared" ca="1" si="11"/>
        <v>1.448321435455461E-38</v>
      </c>
      <c r="N77" s="18">
        <f t="shared" ca="1" si="12"/>
        <v>4.9486028307717866E-11</v>
      </c>
      <c r="O77" s="18">
        <f t="shared" ca="1" si="13"/>
        <v>1.1742192241221797E-10</v>
      </c>
      <c r="P77" s="18">
        <f t="shared" ca="1" si="14"/>
        <v>1.1474367639759534E-11</v>
      </c>
    </row>
    <row r="78" spans="1:29" x14ac:dyDescent="0.15">
      <c r="A78" s="66" t="s">
        <v>388</v>
      </c>
      <c r="B78" s="18">
        <f ca="1">B73*(EXP(-B74*$B$1)-B75*EXP(-B76*$B$1))</f>
        <v>2.4803626433429196E-4</v>
      </c>
      <c r="C78" s="18">
        <f ca="1">C73*(EXP(-C74*$B$1)-C75*EXP(-C76*$B$1))</f>
        <v>2.1640758318619536E-4</v>
      </c>
      <c r="D78" s="30"/>
      <c r="E78" s="18">
        <f>Main!D160</f>
        <v>35717</v>
      </c>
      <c r="F78" s="18">
        <f t="shared" ref="F78:F92" ca="1" si="24">$B$52*(F$3*$E78^F$4)/(1+F$5*$E78^F$6)/(1+F$7*$E78^F$8)*(1+EXP(-F$9*(LN($E78)+F$10)))</f>
        <v>4.5233625109594039E-11</v>
      </c>
      <c r="G78" s="18">
        <f t="shared" ref="G78:G92" ca="1" si="25">$B$69*(G$3*$E78^G$4)/(1+G$5*$E78^G$6)/(1+G$7*$E78^G$8)*(1+EXP(-G$9*(LN($E78)+G$10)))</f>
        <v>8.2954260468423985E-17</v>
      </c>
      <c r="H78" s="18">
        <f t="shared" ref="H78:H92" ca="1" si="26">$B$137*(H$3*$E78^H$4)/(1+H$5*$E78^H$6)/(1+H$7*$E78^H$8)/(1+EXP(-H$9*(LN($E78)+H$10)))</f>
        <v>7.9192481756357888E-24</v>
      </c>
      <c r="I78" s="18">
        <f t="shared" ref="I78:I92" ca="1" si="27">$B$154*(I$3*$E78^I$4)/(1+I$5*$E78^I$6)/(1+I$7*$E78^I$8)/(1+EXP(-I$9*(LN($E78)+I$10)))</f>
        <v>9.4224975365434413E-26</v>
      </c>
      <c r="J78" s="18">
        <f t="shared" ref="J78:J92" ca="1" si="28">$B$171*(J$3*$E78^J$4)/(1+J$5*$E78^J$6)/(1+J$7*$E78^J$8)/(1+EXP(-J$9*(LN($E78)+J$10)))</f>
        <v>5.2900426454989952E-30</v>
      </c>
      <c r="K78" s="18">
        <f t="shared" ref="K78:K92" ca="1" si="29">$B$188*(K$3*$E78^K$4)/(1+K$5*$E78^K$6)/(1+K$7*$E78^K$8)/(1+EXP(-K$9*(LN($E78)+K$10)))</f>
        <v>3.8100375451982848E-31</v>
      </c>
      <c r="L78" s="18">
        <f t="shared" ref="L78:L92" ca="1" si="30">$B$205*(L$3*$E78^L$4)/(1+L$5*$E78^L$6)/(1+L$7*$E78^L$8)/(1+EXP(-L$9*(LN($E78)+L$10)))</f>
        <v>1.718602399127444E-42</v>
      </c>
      <c r="M78" s="18">
        <f t="shared" ref="M78:M92" ca="1" si="31">$B$222*(M$3*$E78^M$4)/(1+M$5*$E78^M$6)/(1+M$7*$E78^M$8)/(1+EXP(-M$9*(LN($E78)+M$10)))</f>
        <v>3.6507658821844809E-39</v>
      </c>
      <c r="N78" s="18">
        <f t="shared" ref="N78:N92" ca="1" si="32">$B$86*(N$3*$E78^N$4)/(1+N$5*$E78^N$6)/(1+N$7*$E78^N$8)</f>
        <v>3.0872951457792198E-11</v>
      </c>
      <c r="O78" s="18">
        <f t="shared" ref="O78:O92" ca="1" si="33">$B$103*(O$3*$E78^O$4)/(1+O$5*$E78^O$6)/(1+O$7*$E78^O$8)</f>
        <v>7.7146214651691349E-11</v>
      </c>
      <c r="P78" s="18">
        <f t="shared" ref="P78:P92" ca="1" si="34">$B$120*(P$3*$E78^P$4)*(1+P$5*$E78^P$6)/(1+P$7*$E78^P$8)/(1+EXP(-P$9*(LN($E78)+P$10)))</f>
        <v>6.5066409916386144E-12</v>
      </c>
      <c r="S78" t="s">
        <v>397</v>
      </c>
    </row>
    <row r="79" spans="1:29" x14ac:dyDescent="0.15">
      <c r="A79" s="66"/>
      <c r="B79" s="68"/>
      <c r="C79" s="18"/>
      <c r="E79" s="18">
        <f>Main!D161</f>
        <v>44965</v>
      </c>
      <c r="F79" s="18">
        <f t="shared" ca="1" si="24"/>
        <v>2.9535922779184854E-11</v>
      </c>
      <c r="G79" s="18">
        <f t="shared" ca="1" si="25"/>
        <v>5.0501623016563653E-17</v>
      </c>
      <c r="H79" s="18">
        <f t="shared" ca="1" si="26"/>
        <v>3.5811361679489592E-24</v>
      </c>
      <c r="I79" s="18">
        <f t="shared" ca="1" si="27"/>
        <v>4.0577035683886024E-26</v>
      </c>
      <c r="J79" s="18">
        <f t="shared" ca="1" si="28"/>
        <v>1.8968406567900203E-30</v>
      </c>
      <c r="K79" s="18">
        <f t="shared" ca="1" si="29"/>
        <v>1.3080790868297649E-31</v>
      </c>
      <c r="L79" s="18">
        <f t="shared" ca="1" si="30"/>
        <v>3.4152779370077185E-43</v>
      </c>
      <c r="M79" s="18">
        <f t="shared" ca="1" si="31"/>
        <v>9.20252982642978E-40</v>
      </c>
      <c r="N79" s="18">
        <f t="shared" ca="1" si="32"/>
        <v>1.9259135822149501E-11</v>
      </c>
      <c r="O79" s="18">
        <f t="shared" ca="1" si="33"/>
        <v>5.0684662030282031E-11</v>
      </c>
      <c r="P79" s="18">
        <f t="shared" ca="1" si="34"/>
        <v>3.689654746689969E-12</v>
      </c>
      <c r="T79" t="s">
        <v>324</v>
      </c>
      <c r="U79" t="s">
        <v>322</v>
      </c>
      <c r="V79" t="s">
        <v>398</v>
      </c>
      <c r="W79" t="s">
        <v>399</v>
      </c>
      <c r="X79" t="s">
        <v>400</v>
      </c>
    </row>
    <row r="80" spans="1:29" x14ac:dyDescent="0.15">
      <c r="A80" s="66" t="s">
        <v>62</v>
      </c>
      <c r="B80" s="70">
        <f ca="1">T80+U80*$B$2+V80/(1+EXP(($B$2-W80)/X80))</f>
        <v>-0.22871180841225394</v>
      </c>
      <c r="E80" s="18">
        <f>Main!D162</f>
        <v>56608</v>
      </c>
      <c r="F80" s="18">
        <f t="shared" ca="1" si="24"/>
        <v>1.9285054706680935E-11</v>
      </c>
      <c r="G80" s="18">
        <f t="shared" ca="1" si="25"/>
        <v>3.0744273856814474E-17</v>
      </c>
      <c r="H80" s="18">
        <f t="shared" ca="1" si="26"/>
        <v>1.6193672222459683E-24</v>
      </c>
      <c r="I80" s="18">
        <f t="shared" ca="1" si="27"/>
        <v>1.7471897409209916E-26</v>
      </c>
      <c r="J80" s="18">
        <f t="shared" ca="1" si="28"/>
        <v>6.8012155187676972E-31</v>
      </c>
      <c r="K80" s="18">
        <f t="shared" ca="1" si="29"/>
        <v>4.4907831351695437E-32</v>
      </c>
      <c r="L80" s="18">
        <f t="shared" ca="1" si="30"/>
        <v>6.7865882663080616E-44</v>
      </c>
      <c r="M80" s="18">
        <f t="shared" ca="1" si="31"/>
        <v>2.3195781104437342E-40</v>
      </c>
      <c r="N80" s="18">
        <f t="shared" ca="1" si="32"/>
        <v>1.2013185238563444E-11</v>
      </c>
      <c r="O80" s="18">
        <f t="shared" ca="1" si="33"/>
        <v>3.3298788751430639E-11</v>
      </c>
      <c r="P80" s="18">
        <f t="shared" ca="1" si="34"/>
        <v>2.0922093092628428E-12</v>
      </c>
      <c r="T80" s="63">
        <v>0.81179999999999997</v>
      </c>
      <c r="U80" s="63">
        <v>-9.8409999999999997E-2</v>
      </c>
      <c r="V80" s="63">
        <v>-3.2949999999999999</v>
      </c>
      <c r="W80" s="63">
        <v>2.0979999999999999E-5</v>
      </c>
      <c r="X80" s="63">
        <v>2.4689999999999999</v>
      </c>
    </row>
    <row r="81" spans="1:29" x14ac:dyDescent="0.15">
      <c r="A81" s="66" t="s">
        <v>63</v>
      </c>
      <c r="B81" s="70">
        <f ca="1">T81+U81*$B$2+V81/(1+EXP(($B$2-W81)/X81))</f>
        <v>1.8769606088321336E-3</v>
      </c>
      <c r="C81" s="53"/>
      <c r="E81" s="18">
        <f>Main!D163</f>
        <v>71264</v>
      </c>
      <c r="F81" s="18">
        <f t="shared" ca="1" si="24"/>
        <v>1.2592199886409441E-11</v>
      </c>
      <c r="G81" s="18">
        <f t="shared" ca="1" si="25"/>
        <v>1.8717441577286474E-17</v>
      </c>
      <c r="H81" s="18">
        <f t="shared" ca="1" si="26"/>
        <v>7.3233059595810606E-25</v>
      </c>
      <c r="I81" s="18">
        <f t="shared" ca="1" si="27"/>
        <v>7.5231755634717977E-27</v>
      </c>
      <c r="J81" s="18">
        <f t="shared" ca="1" si="28"/>
        <v>2.4388801633126851E-31</v>
      </c>
      <c r="K81" s="18">
        <f t="shared" ca="1" si="29"/>
        <v>1.5419150372207923E-32</v>
      </c>
      <c r="L81" s="18">
        <f t="shared" ca="1" si="30"/>
        <v>1.3488167374131293E-44</v>
      </c>
      <c r="M81" s="18">
        <f t="shared" ca="1" si="31"/>
        <v>5.8475720435711601E-41</v>
      </c>
      <c r="N81" s="18">
        <f t="shared" ca="1" si="32"/>
        <v>7.493391530060638E-12</v>
      </c>
      <c r="O81" s="18">
        <f t="shared" ca="1" si="33"/>
        <v>2.1877490929842287E-11</v>
      </c>
      <c r="P81" s="18">
        <f t="shared" ca="1" si="34"/>
        <v>1.1864536462677576E-12</v>
      </c>
      <c r="Q81" s="18"/>
      <c r="R81" s="18"/>
      <c r="S81" s="18"/>
      <c r="T81" s="63">
        <v>7.9719999999999999E-3</v>
      </c>
      <c r="U81" s="63">
        <v>-2.1550000000000001E-4</v>
      </c>
      <c r="V81" s="63">
        <v>-6.2969999999999996E-3</v>
      </c>
      <c r="W81" s="63">
        <v>12.51</v>
      </c>
      <c r="X81" s="63">
        <v>4.8849999999999998</v>
      </c>
    </row>
    <row r="82" spans="1:29" x14ac:dyDescent="0.15">
      <c r="A82" s="66" t="s">
        <v>325</v>
      </c>
      <c r="B82" s="18">
        <f ca="1">B78-B83*$B$6^B84</f>
        <v>2.5961371678973581E-4</v>
      </c>
      <c r="C82" s="30"/>
      <c r="E82" s="18">
        <f>Main!D164</f>
        <v>89716</v>
      </c>
      <c r="F82" s="18">
        <f t="shared" ca="1" si="24"/>
        <v>8.2216897389113205E-12</v>
      </c>
      <c r="G82" s="18">
        <f t="shared" ca="1" si="25"/>
        <v>1.1394963807887851E-17</v>
      </c>
      <c r="H82" s="18">
        <f t="shared" ca="1" si="26"/>
        <v>3.311644990467391E-25</v>
      </c>
      <c r="I82" s="18">
        <f t="shared" ca="1" si="27"/>
        <v>3.2389196128018715E-27</v>
      </c>
      <c r="J82" s="18">
        <f t="shared" ca="1" si="28"/>
        <v>8.7450393398003641E-32</v>
      </c>
      <c r="K82" s="18">
        <f t="shared" ca="1" si="29"/>
        <v>5.2937667888316988E-33</v>
      </c>
      <c r="L82" s="18">
        <f t="shared" ca="1" si="30"/>
        <v>2.6804209470667405E-45</v>
      </c>
      <c r="M82" s="18">
        <f t="shared" ca="1" si="31"/>
        <v>1.4740028906459579E-41</v>
      </c>
      <c r="N82" s="18">
        <f t="shared" ca="1" si="32"/>
        <v>4.6737499654333096E-12</v>
      </c>
      <c r="O82" s="18">
        <f t="shared" ca="1" si="33"/>
        <v>1.4373130015649776E-11</v>
      </c>
      <c r="P82" s="18">
        <f t="shared" ca="1" si="34"/>
        <v>6.727877630058141E-13</v>
      </c>
      <c r="Q82" s="18"/>
      <c r="R82" s="18"/>
      <c r="S82" s="18"/>
    </row>
    <row r="83" spans="1:29" x14ac:dyDescent="0.15">
      <c r="A83" s="66" t="s">
        <v>323</v>
      </c>
      <c r="B83" s="18">
        <f ca="1">(B78-C78)/($B$6^B84-$C$6^B84)</f>
        <v>-4.6817426154054727E-10</v>
      </c>
      <c r="C83" s="52"/>
      <c r="E83" s="18">
        <f>Main!D165</f>
        <v>112940</v>
      </c>
      <c r="F83" s="18">
        <f t="shared" ca="1" si="24"/>
        <v>5.3685225192629468E-12</v>
      </c>
      <c r="G83" s="18">
        <f t="shared" ca="1" si="25"/>
        <v>6.937874771907515E-18</v>
      </c>
      <c r="H83" s="18">
        <f t="shared" ca="1" si="26"/>
        <v>1.497806099515306E-25</v>
      </c>
      <c r="I83" s="18">
        <f t="shared" ca="1" si="27"/>
        <v>1.3945894269944029E-27</v>
      </c>
      <c r="J83" s="18">
        <f t="shared" ca="1" si="28"/>
        <v>3.1363916720162757E-32</v>
      </c>
      <c r="K83" s="18">
        <f t="shared" ca="1" si="29"/>
        <v>1.8179021467465841E-33</v>
      </c>
      <c r="L83" s="18">
        <f t="shared" ca="1" si="30"/>
        <v>5.3285153694818049E-46</v>
      </c>
      <c r="M83" s="18">
        <f t="shared" ca="1" si="31"/>
        <v>3.7166504006334495E-42</v>
      </c>
      <c r="N83" s="18">
        <f t="shared" ca="1" si="32"/>
        <v>2.9152988980829888E-12</v>
      </c>
      <c r="O83" s="18">
        <f t="shared" ca="1" si="33"/>
        <v>9.4437318143314979E-12</v>
      </c>
      <c r="P83" s="18">
        <f t="shared" ca="1" si="34"/>
        <v>3.8155659581495587E-13</v>
      </c>
      <c r="Q83" s="18"/>
      <c r="R83" s="18"/>
    </row>
    <row r="84" spans="1:29" x14ac:dyDescent="0.15">
      <c r="A84" s="66" t="s">
        <v>390</v>
      </c>
      <c r="B84" s="18">
        <f ca="1">B80+B81*$B$1</f>
        <v>1.7106154204570945</v>
      </c>
      <c r="C84" s="52"/>
      <c r="E84" s="18">
        <f>Main!D166</f>
        <v>142190</v>
      </c>
      <c r="F84" s="18">
        <f t="shared" ca="1" si="24"/>
        <v>3.5047991720976915E-12</v>
      </c>
      <c r="G84" s="18">
        <f t="shared" ca="1" si="25"/>
        <v>4.2232466272930397E-18</v>
      </c>
      <c r="H84" s="18">
        <f t="shared" ca="1" si="26"/>
        <v>6.7720143020354303E-26</v>
      </c>
      <c r="I84" s="18">
        <f t="shared" ca="1" si="27"/>
        <v>6.0021046224627289E-28</v>
      </c>
      <c r="J84" s="18">
        <f t="shared" ca="1" si="28"/>
        <v>1.1243604114069909E-32</v>
      </c>
      <c r="K84" s="18">
        <f t="shared" ca="1" si="29"/>
        <v>6.2398585221110653E-34</v>
      </c>
      <c r="L84" s="18">
        <f t="shared" ca="1" si="30"/>
        <v>1.0585343469284549E-46</v>
      </c>
      <c r="M84" s="18">
        <f t="shared" ca="1" si="31"/>
        <v>9.3658114535333082E-43</v>
      </c>
      <c r="N84" s="18">
        <f t="shared" ca="1" si="32"/>
        <v>1.8180284469306054E-12</v>
      </c>
      <c r="O84" s="18">
        <f t="shared" ca="1" si="33"/>
        <v>6.203771163207295E-12</v>
      </c>
      <c r="P84" s="18">
        <f t="shared" ca="1" si="34"/>
        <v>2.1633800091769032E-13</v>
      </c>
      <c r="Q84" s="18"/>
      <c r="R84" s="18"/>
      <c r="S84" s="18"/>
    </row>
    <row r="85" spans="1:29" x14ac:dyDescent="0.15">
      <c r="A85" s="66"/>
      <c r="B85" s="70"/>
      <c r="C85" s="52"/>
      <c r="E85" s="18">
        <f>Main!D167</f>
        <v>179010</v>
      </c>
      <c r="F85" s="18">
        <f t="shared" ca="1" si="24"/>
        <v>2.2881872783790253E-12</v>
      </c>
      <c r="G85" s="18">
        <f t="shared" ca="1" si="25"/>
        <v>2.5709552711525794E-18</v>
      </c>
      <c r="H85" s="18">
        <f t="shared" ca="1" si="26"/>
        <v>3.0621400984465835E-26</v>
      </c>
      <c r="I85" s="18">
        <f t="shared" ca="1" si="27"/>
        <v>2.5833341204541865E-28</v>
      </c>
      <c r="J85" s="18">
        <f t="shared" ca="1" si="28"/>
        <v>4.0312418124816813E-33</v>
      </c>
      <c r="K85" s="18">
        <f t="shared" ca="1" si="29"/>
        <v>2.1420987740747559E-34</v>
      </c>
      <c r="L85" s="18">
        <f t="shared" ca="1" si="30"/>
        <v>2.1032705537061656E-47</v>
      </c>
      <c r="M85" s="18">
        <f t="shared" ca="1" si="31"/>
        <v>2.3605712086145781E-43</v>
      </c>
      <c r="N85" s="18">
        <f t="shared" ca="1" si="32"/>
        <v>1.1337997327177564E-12</v>
      </c>
      <c r="O85" s="18">
        <f t="shared" ca="1" si="33"/>
        <v>4.075594221779336E-12</v>
      </c>
      <c r="P85" s="18">
        <f t="shared" ca="1" si="34"/>
        <v>1.2267008833832541E-13</v>
      </c>
      <c r="Q85" s="18"/>
      <c r="R85" s="18"/>
      <c r="S85" s="18"/>
      <c r="T85" s="18"/>
      <c r="U85" s="18"/>
      <c r="V85" s="18"/>
      <c r="W85" s="18"/>
      <c r="X85" s="18"/>
      <c r="Y85" s="18"/>
      <c r="Z85" s="18"/>
      <c r="AA85" s="18"/>
      <c r="AB85" s="18"/>
      <c r="AC85" s="18"/>
    </row>
    <row r="86" spans="1:29" x14ac:dyDescent="0.15">
      <c r="A86" s="66" t="s">
        <v>391</v>
      </c>
      <c r="B86" s="18">
        <f ca="1">B82+B83*$B$3^B84</f>
        <v>2.3513236434707734E-4</v>
      </c>
      <c r="C86" s="30"/>
      <c r="E86" s="18">
        <f>Main!D168</f>
        <v>225360</v>
      </c>
      <c r="F86" s="18">
        <f t="shared" ca="1" si="24"/>
        <v>1.4939387557475634E-12</v>
      </c>
      <c r="G86" s="18">
        <f t="shared" ca="1" si="25"/>
        <v>1.5651693802815157E-18</v>
      </c>
      <c r="H86" s="18">
        <f t="shared" ca="1" si="26"/>
        <v>1.3847208183776061E-26</v>
      </c>
      <c r="I86" s="18">
        <f t="shared" ca="1" si="27"/>
        <v>1.1118947832596015E-28</v>
      </c>
      <c r="J86" s="18">
        <f t="shared" ca="1" si="28"/>
        <v>1.4454760250579721E-33</v>
      </c>
      <c r="K86" s="18">
        <f t="shared" ca="1" si="29"/>
        <v>7.354355545457682E-35</v>
      </c>
      <c r="L86" s="18">
        <f t="shared" ca="1" si="30"/>
        <v>4.1797120165686616E-48</v>
      </c>
      <c r="M86" s="18">
        <f t="shared" ca="1" si="31"/>
        <v>5.9503272376138359E-44</v>
      </c>
      <c r="N86" s="18">
        <f t="shared" ca="1" si="32"/>
        <v>7.0710372908292777E-13</v>
      </c>
      <c r="O86" s="18">
        <f t="shared" ca="1" si="33"/>
        <v>2.6775737196929396E-12</v>
      </c>
      <c r="P86" s="18">
        <f t="shared" ca="1" si="34"/>
        <v>6.9561015134702931E-14</v>
      </c>
      <c r="Q86" s="18"/>
      <c r="R86" s="18"/>
      <c r="S86" s="18"/>
      <c r="T86" s="18"/>
      <c r="U86" s="18"/>
      <c r="V86" s="18"/>
      <c r="W86" s="18"/>
      <c r="X86" s="18"/>
      <c r="Y86" s="18"/>
      <c r="Z86" s="18"/>
      <c r="AA86" s="18"/>
      <c r="AB86" s="18"/>
      <c r="AC86" s="18"/>
    </row>
    <row r="87" spans="1:29" x14ac:dyDescent="0.15">
      <c r="A87" s="66"/>
      <c r="B87" s="66"/>
      <c r="E87" s="18">
        <f>Main!D169</f>
        <v>283710</v>
      </c>
      <c r="F87" s="18">
        <f t="shared" ca="1" si="24"/>
        <v>9.7538153202390128E-13</v>
      </c>
      <c r="G87" s="18">
        <f t="shared" ca="1" si="25"/>
        <v>9.528661468486207E-19</v>
      </c>
      <c r="H87" s="18">
        <f t="shared" ca="1" si="26"/>
        <v>6.2618888537308467E-27</v>
      </c>
      <c r="I87" s="18">
        <f t="shared" ca="1" si="27"/>
        <v>4.7855226078345937E-29</v>
      </c>
      <c r="J87" s="18">
        <f t="shared" ca="1" si="28"/>
        <v>5.183112660604852E-34</v>
      </c>
      <c r="K87" s="18">
        <f t="shared" ca="1" si="29"/>
        <v>2.5249791201793766E-35</v>
      </c>
      <c r="L87" s="18">
        <f t="shared" ca="1" si="30"/>
        <v>8.3063404929492248E-49</v>
      </c>
      <c r="M87" s="18">
        <f t="shared" ca="1" si="31"/>
        <v>1.4999437005227064E-44</v>
      </c>
      <c r="N87" s="18">
        <f t="shared" ca="1" si="32"/>
        <v>4.4098945534291872E-13</v>
      </c>
      <c r="O87" s="18">
        <f t="shared" ca="1" si="33"/>
        <v>1.7591169064734756E-12</v>
      </c>
      <c r="P87" s="18">
        <f t="shared" ca="1" si="34"/>
        <v>3.9445491474219482E-14</v>
      </c>
      <c r="Q87" s="18"/>
      <c r="R87" s="18"/>
      <c r="S87" s="18"/>
      <c r="T87" s="18"/>
      <c r="U87" s="18"/>
      <c r="V87" s="18"/>
      <c r="W87" s="18"/>
      <c r="X87" s="18"/>
      <c r="Y87" s="18"/>
      <c r="Z87" s="18"/>
      <c r="AA87" s="18"/>
      <c r="AB87" s="18"/>
      <c r="AC87" s="18"/>
    </row>
    <row r="88" spans="1:29" x14ac:dyDescent="0.15">
      <c r="A88" s="66" t="s">
        <v>403</v>
      </c>
      <c r="B88" s="69"/>
      <c r="C88" s="30"/>
      <c r="E88" s="18">
        <f>Main!D170</f>
        <v>357170</v>
      </c>
      <c r="F88" s="18">
        <f t="shared" ca="1" si="24"/>
        <v>6.3680928480071567E-13</v>
      </c>
      <c r="G88" s="18">
        <f t="shared" ca="1" si="25"/>
        <v>5.8009219272822357E-19</v>
      </c>
      <c r="H88" s="18">
        <f t="shared" ca="1" si="26"/>
        <v>2.8316514938132013E-27</v>
      </c>
      <c r="I88" s="18">
        <f t="shared" ca="1" si="27"/>
        <v>2.0595098479898492E-29</v>
      </c>
      <c r="J88" s="18">
        <f t="shared" ca="1" si="28"/>
        <v>1.8584855076856592E-34</v>
      </c>
      <c r="K88" s="18">
        <f t="shared" ca="1" si="29"/>
        <v>8.6688054999296048E-36</v>
      </c>
      <c r="L88" s="18">
        <f t="shared" ca="1" si="30"/>
        <v>1.6506515868183147E-49</v>
      </c>
      <c r="M88" s="18">
        <f t="shared" ca="1" si="31"/>
        <v>3.7808894855693474E-45</v>
      </c>
      <c r="N88" s="18">
        <f t="shared" ca="1" si="32"/>
        <v>2.7501983539451821E-13</v>
      </c>
      <c r="O88" s="18">
        <f t="shared" ca="1" si="33"/>
        <v>1.155694596970416E-12</v>
      </c>
      <c r="P88" s="18">
        <f t="shared" ca="1" si="34"/>
        <v>2.2367765299178204E-14</v>
      </c>
      <c r="Q88" s="18"/>
      <c r="R88" s="18"/>
      <c r="S88" t="s">
        <v>401</v>
      </c>
      <c r="T88" s="18"/>
      <c r="U88" s="18"/>
      <c r="V88" s="18"/>
      <c r="W88" s="18"/>
      <c r="X88" s="18"/>
      <c r="Y88" s="18"/>
      <c r="Z88" s="18"/>
      <c r="AA88" s="18"/>
      <c r="AB88" s="18"/>
      <c r="AC88" s="18"/>
    </row>
    <row r="89" spans="1:29" x14ac:dyDescent="0.15">
      <c r="A89" s="66" t="s">
        <v>387</v>
      </c>
      <c r="B89">
        <f ca="1">$B$2*10^(BN33+BO33*$B$2+BP33/$B$2)</f>
        <v>10</v>
      </c>
      <c r="C89">
        <f ca="1">$B$2*10^(BQ33+BR33*$B$2+BS33/$B$2)</f>
        <v>10</v>
      </c>
      <c r="E89" s="18">
        <f>Main!D171</f>
        <v>449650</v>
      </c>
      <c r="F89" s="18">
        <f t="shared" ca="1" si="24"/>
        <v>4.1576099274438254E-13</v>
      </c>
      <c r="G89" s="18">
        <f t="shared" ca="1" si="25"/>
        <v>3.5315362226379501E-19</v>
      </c>
      <c r="H89" s="18">
        <f t="shared" ca="1" si="26"/>
        <v>1.2804914454482617E-27</v>
      </c>
      <c r="I89" s="18">
        <f t="shared" ca="1" si="27"/>
        <v>8.862998836719945E-30</v>
      </c>
      <c r="J89" s="18">
        <f t="shared" ca="1" si="28"/>
        <v>6.6639365586506938E-35</v>
      </c>
      <c r="K89" s="18">
        <f t="shared" ca="1" si="29"/>
        <v>2.9762129691905881E-36</v>
      </c>
      <c r="L89" s="18">
        <f t="shared" ca="1" si="30"/>
        <v>3.2802432656767285E-50</v>
      </c>
      <c r="M89" s="18">
        <f t="shared" ca="1" si="31"/>
        <v>9.5305339712592332E-46</v>
      </c>
      <c r="N89" s="18">
        <f t="shared" ca="1" si="32"/>
        <v>1.715134101428544E-13</v>
      </c>
      <c r="O89" s="18">
        <f t="shared" ca="1" si="33"/>
        <v>7.5926353291204562E-13</v>
      </c>
      <c r="P89" s="18">
        <f t="shared" ca="1" si="34"/>
        <v>1.2683804685395984E-14</v>
      </c>
      <c r="Q89" s="18"/>
      <c r="R89" s="18"/>
      <c r="T89" t="s">
        <v>272</v>
      </c>
      <c r="U89" t="s">
        <v>273</v>
      </c>
      <c r="V89" t="s">
        <v>274</v>
      </c>
      <c r="W89" t="s">
        <v>275</v>
      </c>
      <c r="X89" t="s">
        <v>276</v>
      </c>
      <c r="Y89" t="s">
        <v>277</v>
      </c>
      <c r="Z89" t="s">
        <v>278</v>
      </c>
      <c r="AA89" t="s">
        <v>279</v>
      </c>
    </row>
    <row r="90" spans="1:29" x14ac:dyDescent="0.15">
      <c r="A90" s="66" t="s">
        <v>12</v>
      </c>
      <c r="B90" s="70">
        <f ca="1">T90+U90*B89+V90/(1+EXP((B89-W90)/X90))</f>
        <v>0.1379235435923053</v>
      </c>
      <c r="C90" s="52">
        <f ca="1">Y90+Z90*C89+AA90/(1+EXP((C89-AB90)/AC90))</f>
        <v>0.14138680980539503</v>
      </c>
      <c r="E90" s="18">
        <f>Main!D172</f>
        <v>566080</v>
      </c>
      <c r="F90" s="18">
        <f t="shared" ca="1" si="24"/>
        <v>2.7143757077399147E-13</v>
      </c>
      <c r="G90" s="18">
        <f t="shared" ca="1" si="25"/>
        <v>2.1499213534051844E-19</v>
      </c>
      <c r="H90" s="18">
        <f t="shared" ca="1" si="26"/>
        <v>5.7903016541889504E-28</v>
      </c>
      <c r="I90" s="18">
        <f t="shared" ca="1" si="27"/>
        <v>3.8138679910901038E-30</v>
      </c>
      <c r="J90" s="18">
        <f t="shared" ca="1" si="28"/>
        <v>2.3893872401446172E-35</v>
      </c>
      <c r="K90" s="18">
        <f t="shared" ca="1" si="29"/>
        <v>1.0217675002001565E-36</v>
      </c>
      <c r="L90" s="18">
        <f t="shared" ca="1" si="30"/>
        <v>6.5182573330754108E-51</v>
      </c>
      <c r="M90" s="18">
        <f t="shared" ca="1" si="31"/>
        <v>2.4022544232386252E-46</v>
      </c>
      <c r="N90" s="18">
        <f t="shared" ca="1" si="32"/>
        <v>1.0696022075318293E-13</v>
      </c>
      <c r="O90" s="18">
        <f t="shared" ca="1" si="33"/>
        <v>4.988101672597936E-13</v>
      </c>
      <c r="P90" s="18">
        <f t="shared" ca="1" si="34"/>
        <v>7.1922974567946075E-15</v>
      </c>
      <c r="Q90" s="18"/>
      <c r="R90" s="18"/>
      <c r="S90" t="s">
        <v>282</v>
      </c>
      <c r="T90" s="63">
        <v>0.20852399999999999</v>
      </c>
      <c r="U90" s="63">
        <v>-1.4384700000000001E-3</v>
      </c>
      <c r="V90" s="63">
        <v>-6.5858E-2</v>
      </c>
      <c r="W90" s="63">
        <v>14.2416</v>
      </c>
      <c r="X90" s="63">
        <v>2.40584</v>
      </c>
      <c r="Y90" s="63">
        <v>0.18339800000000001</v>
      </c>
      <c r="Z90" s="63">
        <v>-3.2402299999999999E-7</v>
      </c>
      <c r="AA90" s="63">
        <v>-5.9470099999999998E-2</v>
      </c>
      <c r="AB90" s="63">
        <v>12.8322</v>
      </c>
      <c r="AC90" s="63">
        <v>3.2263899999999999</v>
      </c>
    </row>
    <row r="91" spans="1:29" x14ac:dyDescent="0.15">
      <c r="A91" s="66" t="s">
        <v>13</v>
      </c>
      <c r="B91" s="70">
        <f ca="1">T91+U91*B89+V91/(1+EXP((B89-W91)/X91))</f>
        <v>7.8919687753425481E-3</v>
      </c>
      <c r="C91" s="52">
        <f ca="1">Y91+Z91*C89+AA91/(1+EXP((C89-AB91)/AC91))</f>
        <v>8.0054178419813951E-3</v>
      </c>
      <c r="E91" s="18">
        <f>Main!D173</f>
        <v>712640</v>
      </c>
      <c r="F91" s="18">
        <f t="shared" ca="1" si="24"/>
        <v>1.7722092866832585E-13</v>
      </c>
      <c r="G91" s="18">
        <f t="shared" ca="1" si="25"/>
        <v>1.3088950410254833E-19</v>
      </c>
      <c r="H91" s="18">
        <f t="shared" ca="1" si="26"/>
        <v>2.6185629718727962E-28</v>
      </c>
      <c r="I91" s="18">
        <f t="shared" ca="1" si="27"/>
        <v>1.6412434640548106E-30</v>
      </c>
      <c r="J91" s="18">
        <f t="shared" ca="1" si="28"/>
        <v>8.5682171300524621E-36</v>
      </c>
      <c r="K91" s="18">
        <f t="shared" ca="1" si="29"/>
        <v>3.5082492825934356E-37</v>
      </c>
      <c r="L91" s="18">
        <f t="shared" ca="1" si="30"/>
        <v>1.295486663489397E-51</v>
      </c>
      <c r="M91" s="18">
        <f t="shared" ca="1" si="31"/>
        <v>6.0559960208318163E-47</v>
      </c>
      <c r="N91" s="18">
        <f t="shared" ca="1" si="32"/>
        <v>6.6706285845221729E-14</v>
      </c>
      <c r="O91" s="18">
        <f t="shared" ca="1" si="33"/>
        <v>3.2771604029956656E-13</v>
      </c>
      <c r="P91" s="18">
        <f t="shared" ca="1" si="34"/>
        <v>4.0786121581515504E-15</v>
      </c>
      <c r="Q91" s="18"/>
      <c r="R91" s="18"/>
      <c r="S91" s="18" t="s">
        <v>283</v>
      </c>
      <c r="T91" s="63">
        <v>8.1272700000000007E-3</v>
      </c>
      <c r="U91" s="63">
        <v>-2.9448300000000001E-6</v>
      </c>
      <c r="V91" s="63">
        <v>-2.6290100000000001E-4</v>
      </c>
      <c r="W91" s="63">
        <v>12.548299999999999</v>
      </c>
      <c r="X91" s="63">
        <v>1.9857899999999999</v>
      </c>
      <c r="Y91" s="63">
        <v>8.0103899999999992E-3</v>
      </c>
      <c r="Z91" s="63">
        <v>4.72641E-6</v>
      </c>
      <c r="AA91" s="63">
        <v>-9.4968099999999996E-5</v>
      </c>
      <c r="AB91" s="63">
        <v>10.2837</v>
      </c>
      <c r="AC91" s="63">
        <v>1.41262</v>
      </c>
    </row>
    <row r="92" spans="1:29" x14ac:dyDescent="0.15">
      <c r="A92" s="66" t="s">
        <v>14</v>
      </c>
      <c r="B92" s="70">
        <f ca="1">T92+U92*B89+V92/(1+EXP((B89-W92)/X92))</f>
        <v>1.0059620306368444</v>
      </c>
      <c r="C92" s="52">
        <f ca="1">Y92+Z92*C89+AA92/(1+EXP((C89-AB92)/AC92))</f>
        <v>1.0042933057595058</v>
      </c>
      <c r="E92" s="18">
        <f>Main!D174</f>
        <v>897160</v>
      </c>
      <c r="F92" s="18">
        <f t="shared" ca="1" si="24"/>
        <v>1.1570323172503023E-13</v>
      </c>
      <c r="G92" s="18">
        <f t="shared" ca="1" si="25"/>
        <v>7.9684029637325576E-20</v>
      </c>
      <c r="H92" s="18">
        <f t="shared" ca="1" si="26"/>
        <v>1.18413063238113E-28</v>
      </c>
      <c r="I92" s="18">
        <f t="shared" ca="1" si="27"/>
        <v>7.0621608379469928E-31</v>
      </c>
      <c r="J92" s="18">
        <f t="shared" ca="1" si="28"/>
        <v>3.0722869002481503E-36</v>
      </c>
      <c r="K92" s="18">
        <f t="shared" ca="1" si="29"/>
        <v>1.2044667232107808E-37</v>
      </c>
      <c r="L92" s="18">
        <f t="shared" ca="1" si="30"/>
        <v>2.5744413552553404E-52</v>
      </c>
      <c r="M92" s="18">
        <f t="shared" ca="1" si="31"/>
        <v>1.5265405152643536E-47</v>
      </c>
      <c r="N92" s="18">
        <f t="shared" ca="1" si="32"/>
        <v>4.1600130500126223E-14</v>
      </c>
      <c r="O92" s="18">
        <f t="shared" ca="1" si="33"/>
        <v>2.1530130272881072E-13</v>
      </c>
      <c r="P92" s="18">
        <f t="shared" ca="1" si="34"/>
        <v>2.3128056160980271E-15</v>
      </c>
      <c r="Q92" s="18"/>
      <c r="R92" s="18"/>
      <c r="S92" s="18" t="s">
        <v>284</v>
      </c>
      <c r="T92" s="63">
        <v>1.0142500000000001</v>
      </c>
      <c r="U92" s="63">
        <v>-1.96338E-4</v>
      </c>
      <c r="V92" s="63">
        <v>-0.249889</v>
      </c>
      <c r="W92" s="63">
        <v>-1.72699</v>
      </c>
      <c r="X92" s="63">
        <v>3.2120500000000001</v>
      </c>
      <c r="Y92" s="63">
        <v>1.0060199999999999</v>
      </c>
      <c r="Z92" s="63">
        <v>1.0192900000000001E-4</v>
      </c>
      <c r="AA92" s="63">
        <v>-3.6790900000000001E-2</v>
      </c>
      <c r="AB92" s="63">
        <v>4.4047900000000002</v>
      </c>
      <c r="AC92" s="63">
        <v>2.2224900000000001</v>
      </c>
    </row>
    <row r="93" spans="1:29" x14ac:dyDescent="0.15">
      <c r="A93" s="66" t="s">
        <v>15</v>
      </c>
      <c r="B93" s="70">
        <f ca="1">T93+U93*B89+V93/(1+EXP((B89-W93)/X93))</f>
        <v>1.0834953957012863E-2</v>
      </c>
      <c r="C93" s="52">
        <f ca="1">Y93+Z93*C89+AA93/(1+EXP((C89-AB93)/AC93))</f>
        <v>1.0365797850797404E-2</v>
      </c>
      <c r="Q93" s="18"/>
      <c r="R93" s="18"/>
      <c r="S93" s="18" t="s">
        <v>285</v>
      </c>
      <c r="T93" s="63">
        <v>9.1111300000000003E-3</v>
      </c>
      <c r="U93" s="63">
        <v>2.8370199999999998E-10</v>
      </c>
      <c r="V93" s="63">
        <v>7.17601E-3</v>
      </c>
      <c r="W93" s="63">
        <v>3.38415</v>
      </c>
      <c r="X93" s="63">
        <v>5.7455499999999997</v>
      </c>
      <c r="Y93" s="63">
        <v>9.99332E-3</v>
      </c>
      <c r="Z93" s="63">
        <v>-3.5141500000000002E-5</v>
      </c>
      <c r="AA93" s="63">
        <v>2.1004800000000001E-3</v>
      </c>
      <c r="AB93" s="63">
        <v>7.8392999999999997</v>
      </c>
      <c r="AC93" s="63">
        <v>3.3618100000000002</v>
      </c>
    </row>
    <row r="94" spans="1:29" x14ac:dyDescent="0.15">
      <c r="E94" s="18" t="s">
        <v>415</v>
      </c>
      <c r="F94" s="18"/>
      <c r="G94" s="18"/>
      <c r="H94" s="18"/>
      <c r="I94" s="18"/>
      <c r="J94" s="18"/>
      <c r="K94" s="18"/>
      <c r="L94" s="18"/>
      <c r="M94" s="18"/>
      <c r="N94" s="18"/>
      <c r="O94" s="18"/>
      <c r="P94" s="18"/>
      <c r="Q94" s="18"/>
      <c r="R94" s="18"/>
      <c r="S94" s="18"/>
    </row>
    <row r="95" spans="1:29" x14ac:dyDescent="0.15">
      <c r="A95" s="66" t="s">
        <v>388</v>
      </c>
      <c r="B95" s="18">
        <f ca="1">B90*(EXP(-B91*$B$1)-B92*EXP(-B93*$B$1))</f>
        <v>3.7749742692912602E-5</v>
      </c>
      <c r="C95" s="18">
        <f ca="1">C90*(EXP(-C91*$B$1)-C92*EXP(-C93*$B$1))</f>
        <v>3.298712568188094E-5</v>
      </c>
      <c r="E95" s="18">
        <v>0.51100000000000001</v>
      </c>
      <c r="F95" s="18">
        <f>10^-0.2-10^-0.3</f>
        <v>0.12977011085292101</v>
      </c>
      <c r="G95" s="18"/>
      <c r="H95" s="18"/>
      <c r="I95" s="18"/>
      <c r="J95" s="18"/>
      <c r="K95" s="18"/>
      <c r="L95" s="18"/>
      <c r="M95" s="18"/>
      <c r="N95" s="18"/>
      <c r="O95" s="18"/>
      <c r="P95" s="18">
        <f ca="1">$B$120*(P$3*$E95^P$4)*(1+P$5*$E95^P$6)/(1+P$7*$E95^P$8)/(1+EXP(-P$9*(LN($E95)+P$10)))*BZ33/$F$95</f>
        <v>4.4073916390461841E-2</v>
      </c>
      <c r="Q95" s="18"/>
      <c r="R95" s="18"/>
      <c r="S95" t="s">
        <v>402</v>
      </c>
    </row>
    <row r="96" spans="1:29" x14ac:dyDescent="0.15">
      <c r="A96" s="66"/>
      <c r="B96" s="68"/>
      <c r="C96" s="18"/>
      <c r="E96" s="18"/>
      <c r="F96" s="18"/>
      <c r="G96" s="18"/>
      <c r="H96" s="18"/>
      <c r="I96" s="18"/>
      <c r="J96" s="18"/>
      <c r="K96" s="18"/>
      <c r="L96" s="18"/>
      <c r="M96" s="18"/>
      <c r="N96" s="18"/>
      <c r="O96" s="18"/>
      <c r="P96" s="18"/>
      <c r="Q96" s="18"/>
      <c r="R96" s="18"/>
      <c r="T96" t="s">
        <v>324</v>
      </c>
      <c r="U96" t="s">
        <v>322</v>
      </c>
      <c r="V96" t="s">
        <v>398</v>
      </c>
      <c r="W96" t="s">
        <v>399</v>
      </c>
      <c r="X96" t="s">
        <v>400</v>
      </c>
    </row>
    <row r="97" spans="1:29" x14ac:dyDescent="0.15">
      <c r="A97" s="66" t="s">
        <v>62</v>
      </c>
      <c r="B97" s="70">
        <f ca="1">T97+U97*$B$2+V97/(1+EXP(($B$2-W97)/X97))</f>
        <v>-0.26275611321574321</v>
      </c>
      <c r="E97" s="18" t="s">
        <v>459</v>
      </c>
      <c r="F97" s="18"/>
      <c r="G97" s="18"/>
      <c r="H97" s="18"/>
      <c r="I97" s="18"/>
      <c r="J97" s="18"/>
      <c r="K97" s="18"/>
      <c r="L97" s="18"/>
      <c r="M97" s="18"/>
      <c r="N97" s="18"/>
      <c r="O97" s="18"/>
      <c r="P97" s="18"/>
      <c r="Q97" s="18"/>
      <c r="R97" s="18"/>
      <c r="S97" s="18"/>
      <c r="T97" s="63">
        <v>1.222</v>
      </c>
      <c r="U97" s="63">
        <v>-0.13769999999999999</v>
      </c>
      <c r="V97" s="63">
        <v>-4.0759999999999996</v>
      </c>
      <c r="W97" s="63">
        <v>-1.6079999999999999E-5</v>
      </c>
      <c r="X97" s="63">
        <v>2.7730000000000001</v>
      </c>
    </row>
    <row r="98" spans="1:29" x14ac:dyDescent="0.15">
      <c r="A98" s="66" t="s">
        <v>63</v>
      </c>
      <c r="B98" s="70">
        <f ca="1">T98+U98*$B$2+V98/(1+EXP(($B$2-W98)/X98))</f>
        <v>1.1811641880720442E-3</v>
      </c>
      <c r="C98" s="53"/>
      <c r="E98" s="18">
        <f>E13</f>
        <v>1.1294E-2</v>
      </c>
      <c r="F98" s="18">
        <f ca="1">F13*DCC!$C63*DCC!E63</f>
        <v>1.8242107435016231E-11</v>
      </c>
      <c r="G98" s="18">
        <f ca="1">G13*DCC!$C63*DCC!F63</f>
        <v>8.0265106671813996E-10</v>
      </c>
      <c r="H98" s="18">
        <f ca="1">H13*DCC!$C63*DCC!F63</f>
        <v>4.4774778816573963E-11</v>
      </c>
      <c r="I98" s="18">
        <f ca="1">I13*DCC!$C63*DCC!F63</f>
        <v>2.6348207408205225E-11</v>
      </c>
      <c r="J98" s="18">
        <f ca="1">J13*DCC!$C63*DCC!F63</f>
        <v>2.371872699668762E-10</v>
      </c>
      <c r="K98" s="18">
        <f ca="1">K13*DCC!$C63*DCC!F63</f>
        <v>3.7699056830196908E-10</v>
      </c>
      <c r="L98" s="18">
        <f ca="1">L13*DCC!$C63*DCC!F63</f>
        <v>1.8082235893933601E-9</v>
      </c>
      <c r="M98" s="18">
        <f ca="1">M13*DCC!$C63*DCC!G63</f>
        <v>7.1428594343749382E-10</v>
      </c>
      <c r="N98" s="18">
        <f ca="1">N13*DCC!$C63*DCC!AI63</f>
        <v>1.3272450721809227E-7</v>
      </c>
      <c r="O98" s="18">
        <f ca="1">O13*DCC!$C63*DCC!AJ63</f>
        <v>2.2324565670943681E-8</v>
      </c>
      <c r="P98" s="18">
        <f ca="1">P13*DCC!$C63*DCC!AK63</f>
        <v>1.5557038224514107E-7</v>
      </c>
      <c r="Q98" s="18"/>
      <c r="R98" s="18"/>
      <c r="S98" s="18"/>
      <c r="T98" s="63">
        <v>7.9900000000000006E-3</v>
      </c>
      <c r="U98" s="63">
        <v>-2.431E-4</v>
      </c>
      <c r="V98" s="63">
        <v>-6.5389999999999997E-3</v>
      </c>
      <c r="W98" s="63">
        <v>13.31</v>
      </c>
      <c r="X98" s="63">
        <v>4.6890000000000001</v>
      </c>
    </row>
    <row r="99" spans="1:29" x14ac:dyDescent="0.15">
      <c r="A99" s="66" t="s">
        <v>325</v>
      </c>
      <c r="B99" s="18">
        <f ca="1">B95-B100*$B$6^B101</f>
        <v>4.211836249289086E-5</v>
      </c>
      <c r="C99" s="30"/>
      <c r="E99" s="18">
        <f t="shared" ref="E99:E162" si="35">E14</f>
        <v>1.4219000000000001E-2</v>
      </c>
      <c r="F99" s="18">
        <f ca="1">F14*DCC!$C64*DCC!E64</f>
        <v>2.7129455064233851E-11</v>
      </c>
      <c r="G99" s="18">
        <f ca="1">G14*DCC!$C64*DCC!F64</f>
        <v>1.0985551758530497E-9</v>
      </c>
      <c r="H99" s="18">
        <f ca="1">H14*DCC!$C64*DCC!F64</f>
        <v>6.7987112359693443E-11</v>
      </c>
      <c r="I99" s="18">
        <f ca="1">I14*DCC!$C64*DCC!F64</f>
        <v>3.8380102063837607E-11</v>
      </c>
      <c r="J99" s="18">
        <f ca="1">J14*DCC!$C64*DCC!F64</f>
        <v>3.4149879619556479E-10</v>
      </c>
      <c r="K99" s="18">
        <f ca="1">K14*DCC!$C64*DCC!F64</f>
        <v>5.1541376098515524E-10</v>
      </c>
      <c r="L99" s="18">
        <f ca="1">L14*DCC!$C64*DCC!F64</f>
        <v>2.1885338907881177E-9</v>
      </c>
      <c r="M99" s="18">
        <f ca="1">M14*DCC!$C64*DCC!G64</f>
        <v>8.3675782221105339E-10</v>
      </c>
      <c r="N99" s="18">
        <f ca="1">N14*DCC!$C64*DCC!AI64</f>
        <v>2.0017322601987703E-7</v>
      </c>
      <c r="O99" s="18">
        <f ca="1">O14*DCC!$C64*DCC!AJ64</f>
        <v>3.3538620468485153E-8</v>
      </c>
      <c r="P99" s="18">
        <f ca="1">P14*DCC!$C64*DCC!AK64</f>
        <v>8.5905341886305782E-7</v>
      </c>
      <c r="Q99" s="18"/>
      <c r="R99" s="18"/>
      <c r="S99" s="18"/>
    </row>
    <row r="100" spans="1:29" x14ac:dyDescent="0.15">
      <c r="A100" s="66" t="s">
        <v>323</v>
      </c>
      <c r="B100" s="18">
        <f ca="1">(B95-C95)/($B$6^B101-$C$6^B101)</f>
        <v>-1.5166753799115112E-8</v>
      </c>
      <c r="C100" s="52"/>
      <c r="E100" s="18">
        <f t="shared" si="35"/>
        <v>1.7901E-2</v>
      </c>
      <c r="F100" s="18">
        <f ca="1">F15*DCC!$C65*DCC!E65</f>
        <v>4.0413629118133593E-11</v>
      </c>
      <c r="G100" s="18">
        <f ca="1">G15*DCC!$C65*DCC!F65</f>
        <v>1.5295912774307179E-9</v>
      </c>
      <c r="H100" s="18">
        <f ca="1">H15*DCC!$C65*DCC!F65</f>
        <v>1.0323054223692363E-10</v>
      </c>
      <c r="I100" s="18">
        <f ca="1">I15*DCC!$C65*DCC!F65</f>
        <v>5.5835154941499977E-11</v>
      </c>
      <c r="J100" s="18">
        <f ca="1">J15*DCC!$C65*DCC!F65</f>
        <v>4.8791753783920614E-10</v>
      </c>
      <c r="K100" s="18">
        <f ca="1">K15*DCC!$C65*DCC!F65</f>
        <v>7.0259873511890761E-10</v>
      </c>
      <c r="L100" s="18">
        <f ca="1">L15*DCC!$C65*DCC!F65</f>
        <v>2.6259754701709037E-9</v>
      </c>
      <c r="M100" s="18">
        <f ca="1">M15*DCC!$C65*DCC!G65</f>
        <v>9.6162329775277263E-10</v>
      </c>
      <c r="N100" s="18">
        <f ca="1">N15*DCC!$C65*DCC!AI65</f>
        <v>3.0376633144177041E-7</v>
      </c>
      <c r="O100" s="18">
        <f ca="1">O15*DCC!$C65*DCC!AJ65</f>
        <v>5.0400366043043249E-8</v>
      </c>
      <c r="P100" s="18">
        <f ca="1">P15*DCC!$C65*DCC!AK65</f>
        <v>4.5616028926164176E-6</v>
      </c>
      <c r="Q100" s="18"/>
      <c r="R100" s="18"/>
      <c r="S100" s="18"/>
    </row>
    <row r="101" spans="1:29" x14ac:dyDescent="0.15">
      <c r="A101" s="66" t="s">
        <v>390</v>
      </c>
      <c r="B101" s="18">
        <f ca="1">B97+B98*$B$1</f>
        <v>0.95765515216438035</v>
      </c>
      <c r="C101" s="52"/>
      <c r="E101" s="18">
        <f t="shared" si="35"/>
        <v>2.2536E-2</v>
      </c>
      <c r="F101" s="18">
        <f ca="1">F16*DCC!$C66*DCC!E66</f>
        <v>6.0328219997486295E-11</v>
      </c>
      <c r="G101" s="18">
        <f ca="1">G16*DCC!$C66*DCC!F66</f>
        <v>2.1673732122569447E-9</v>
      </c>
      <c r="H101" s="18">
        <f ca="1">H16*DCC!$C66*DCC!F66</f>
        <v>1.5675112429296939E-10</v>
      </c>
      <c r="I101" s="18">
        <f ca="1">I16*DCC!$C66*DCC!F66</f>
        <v>8.1127162351471587E-11</v>
      </c>
      <c r="J101" s="18">
        <f ca="1">J16*DCC!$C66*DCC!F66</f>
        <v>6.9025209782086259E-10</v>
      </c>
      <c r="K101" s="18">
        <f ca="1">K16*DCC!$C66*DCC!F66</f>
        <v>9.5394440388193201E-10</v>
      </c>
      <c r="L101" s="18">
        <f ca="1">L16*DCC!$C66*DCC!F66</f>
        <v>3.111352733055814E-9</v>
      </c>
      <c r="M101" s="18">
        <f ca="1">M16*DCC!$C66*DCC!G66</f>
        <v>1.0768723225935824E-9</v>
      </c>
      <c r="N101" s="18">
        <f ca="1">N16*DCC!$C66*DCC!AI66</f>
        <v>4.6352483692224146E-7</v>
      </c>
      <c r="O101" s="18">
        <f ca="1">O16*DCC!$C66*DCC!AJ66</f>
        <v>7.5777433771305422E-8</v>
      </c>
      <c r="P101" s="18">
        <f ca="1">P16*DCC!$C66*DCC!AK66</f>
        <v>2.3434957740374187E-5</v>
      </c>
      <c r="Q101" s="18"/>
      <c r="R101" s="18"/>
      <c r="S101" s="18"/>
    </row>
    <row r="102" spans="1:29" x14ac:dyDescent="0.15">
      <c r="A102" s="66"/>
      <c r="B102" s="70"/>
      <c r="C102" s="52"/>
      <c r="E102" s="18">
        <f t="shared" si="35"/>
        <v>2.8371E-2</v>
      </c>
      <c r="F102" s="18">
        <f ca="1">F17*DCC!$C67*DCC!E67</f>
        <v>9.0297209709284976E-11</v>
      </c>
      <c r="G102" s="18">
        <f ca="1">G17*DCC!$C67*DCC!F67</f>
        <v>3.1239466083634734E-9</v>
      </c>
      <c r="H102" s="18">
        <f ca="1">H17*DCC!$C67*DCC!F67</f>
        <v>2.3800549609742815E-10</v>
      </c>
      <c r="I102" s="18">
        <f ca="1">I17*DCC!$C67*DCC!F67</f>
        <v>1.1770984725005589E-10</v>
      </c>
      <c r="J102" s="18">
        <f ca="1">J17*DCC!$C67*DCC!F67</f>
        <v>9.6417403231479417E-10</v>
      </c>
      <c r="K102" s="18">
        <f ca="1">K17*DCC!$C67*DCC!F67</f>
        <v>1.2879220363365176E-9</v>
      </c>
      <c r="L102" s="18">
        <f ca="1">L17*DCC!$C67*DCC!F67</f>
        <v>3.6201851377234086E-9</v>
      </c>
      <c r="M102" s="18">
        <f ca="1">M17*DCC!$C67*DCC!G67</f>
        <v>1.1663500210725446E-9</v>
      </c>
      <c r="N102" s="18">
        <f ca="1">N17*DCC!$C67*DCC!AI67</f>
        <v>6.9315511456640363E-7</v>
      </c>
      <c r="O102" s="18">
        <f ca="1">O17*DCC!$C67*DCC!AJ67</f>
        <v>1.1386899253786841E-7</v>
      </c>
      <c r="P102" s="18">
        <f ca="1">P17*DCC!$C67*DCC!AK67</f>
        <v>1.1349767572494624E-4</v>
      </c>
      <c r="Q102" s="18"/>
      <c r="R102" s="18"/>
      <c r="S102" s="18"/>
    </row>
    <row r="103" spans="1:29" x14ac:dyDescent="0.15">
      <c r="A103" s="66" t="s">
        <v>391</v>
      </c>
      <c r="B103" s="18">
        <f ca="1">B99+B100*$B$3^B101</f>
        <v>3.5474605220979181E-5</v>
      </c>
      <c r="C103" s="30"/>
      <c r="E103" s="18">
        <f t="shared" si="35"/>
        <v>3.5716999999999999E-2</v>
      </c>
      <c r="F103" s="18">
        <f ca="1">F18*DCC!$C68*DCC!E68</f>
        <v>1.3562030409845743E-10</v>
      </c>
      <c r="G103" s="18">
        <f ca="1">G18*DCC!$C68*DCC!F68</f>
        <v>4.576593436156683E-9</v>
      </c>
      <c r="H103" s="18">
        <f ca="1">H18*DCC!$C68*DCC!F68</f>
        <v>3.6139384441756858E-10</v>
      </c>
      <c r="I103" s="18">
        <f ca="1">I18*DCC!$C68*DCC!F68</f>
        <v>1.705570944970452E-10</v>
      </c>
      <c r="J103" s="18">
        <f ca="1">J18*DCC!$C68*DCC!F68</f>
        <v>1.3259290464752419E-9</v>
      </c>
      <c r="K103" s="18">
        <f ca="1">K18*DCC!$C68*DCC!F68</f>
        <v>1.7257253028057283E-9</v>
      </c>
      <c r="L103" s="18">
        <f ca="1">L18*DCC!$C68*DCC!F68</f>
        <v>4.1090013507932102E-9</v>
      </c>
      <c r="M103" s="18">
        <f ca="1">M18*DCC!$C68*DCC!G68</f>
        <v>1.2136696543904324E-9</v>
      </c>
      <c r="N103" s="18">
        <f ca="1">N18*DCC!$C68*DCC!AI68</f>
        <v>1.0435470930818747E-6</v>
      </c>
      <c r="O103" s="18">
        <f ca="1">O18*DCC!$C68*DCC!AJ68</f>
        <v>1.7118648976701285E-7</v>
      </c>
      <c r="P103" s="18">
        <f ca="1">P18*DCC!$C68*DCC!AK68</f>
        <v>4.7335186629148744E-4</v>
      </c>
      <c r="Q103" s="18"/>
      <c r="R103" s="18"/>
      <c r="S103" s="18"/>
    </row>
    <row r="104" spans="1:29" x14ac:dyDescent="0.15">
      <c r="A104" s="66"/>
      <c r="B104" s="66"/>
      <c r="E104" s="18">
        <f t="shared" si="35"/>
        <v>4.4964999999999998E-2</v>
      </c>
      <c r="F104" s="18">
        <f ca="1">F19*DCC!$C69*DCC!E69</f>
        <v>2.0459705405696337E-10</v>
      </c>
      <c r="G104" s="18">
        <f ca="1">G19*DCC!$C69*DCC!F69</f>
        <v>6.8052634347118287E-9</v>
      </c>
      <c r="H104" s="18">
        <f ca="1">H19*DCC!$C69*DCC!F69</f>
        <v>5.4874001503344826E-10</v>
      </c>
      <c r="I104" s="18">
        <f ca="1">I19*DCC!$C69*DCC!F69</f>
        <v>2.4677028058860003E-10</v>
      </c>
      <c r="J104" s="18">
        <f ca="1">J19*DCC!$C69*DCC!F69</f>
        <v>1.7894213784304547E-9</v>
      </c>
      <c r="K104" s="18">
        <f ca="1">K19*DCC!$C69*DCC!F69</f>
        <v>2.2888594469524186E-9</v>
      </c>
      <c r="L104" s="18">
        <f ca="1">L19*DCC!$C69*DCC!F69</f>
        <v>4.5147411153344822E-9</v>
      </c>
      <c r="M104" s="18">
        <f ca="1">M19*DCC!$C69*DCC!G69</f>
        <v>1.2078731201344786E-9</v>
      </c>
      <c r="N104" s="18">
        <f ca="1">N19*DCC!$C69*DCC!AI69</f>
        <v>1.5560508608176689E-6</v>
      </c>
      <c r="O104" s="18">
        <f ca="1">O19*DCC!$C69*DCC!AJ69</f>
        <v>2.5726731458637309E-7</v>
      </c>
      <c r="P104" s="18">
        <f ca="1">P19*DCC!$C69*DCC!AK69</f>
        <v>1.3685715915409456E-3</v>
      </c>
      <c r="Q104" s="18"/>
      <c r="R104" s="18"/>
      <c r="S104" s="18"/>
    </row>
    <row r="105" spans="1:29" x14ac:dyDescent="0.15">
      <c r="A105" s="66" t="s">
        <v>404</v>
      </c>
      <c r="B105" s="69"/>
      <c r="C105" s="30"/>
      <c r="E105" s="18">
        <f t="shared" si="35"/>
        <v>5.6606999999999998E-2</v>
      </c>
      <c r="F105" s="18">
        <f ca="1">F20*DCC!$C70*DCC!E70</f>
        <v>3.103318855763314E-10</v>
      </c>
      <c r="G105" s="18">
        <f ca="1">G20*DCC!$C70*DCC!F70</f>
        <v>1.0254370328416232E-8</v>
      </c>
      <c r="H105" s="18">
        <f ca="1">H20*DCC!$C70*DCC!F70</f>
        <v>8.3320690834081791E-10</v>
      </c>
      <c r="I105" s="18">
        <f ca="1">I20*DCC!$C70*DCC!F70</f>
        <v>3.5650969277095544E-10</v>
      </c>
      <c r="J105" s="18">
        <f ca="1">J20*DCC!$C70*DCC!F70</f>
        <v>2.3629878821522776E-9</v>
      </c>
      <c r="K105" s="18">
        <f ca="1">K20*DCC!$C70*DCC!F70</f>
        <v>2.9953598498792964E-9</v>
      </c>
      <c r="L105" s="18">
        <f ca="1">L20*DCC!$C70*DCC!F70</f>
        <v>4.7672011805140685E-9</v>
      </c>
      <c r="M105" s="18">
        <f ca="1">M20*DCC!$C70*DCC!G70</f>
        <v>1.1489284428238833E-9</v>
      </c>
      <c r="N105" s="18">
        <f ca="1">N20*DCC!$C70*DCC!AI70</f>
        <v>2.3117055699508377E-6</v>
      </c>
      <c r="O105" s="18">
        <f ca="1">O20*DCC!$C70*DCC!AJ70</f>
        <v>3.8648682720929432E-7</v>
      </c>
      <c r="P105" s="18">
        <f ca="1">P20*DCC!$C70*DCC!AK70</f>
        <v>2.1896698493063839E-3</v>
      </c>
      <c r="Q105" s="18"/>
      <c r="R105" s="18"/>
      <c r="S105" t="s">
        <v>405</v>
      </c>
    </row>
    <row r="106" spans="1:29" x14ac:dyDescent="0.15">
      <c r="A106" s="66" t="s">
        <v>387</v>
      </c>
      <c r="B106">
        <f ca="1">$B$2*10^(BT33+BU33*$B$2+BV33/$B$2)</f>
        <v>10</v>
      </c>
      <c r="C106">
        <f ca="1">$B$2*10^(BW33+BX33*$B$2+BY33/$B$2)</f>
        <v>10</v>
      </c>
      <c r="E106" s="18">
        <f t="shared" si="35"/>
        <v>7.1263999999999994E-2</v>
      </c>
      <c r="F106" s="18">
        <f ca="1">F21*DCC!$C71*DCC!E71</f>
        <v>4.7390024153744433E-10</v>
      </c>
      <c r="G106" s="18">
        <f ca="1">G21*DCC!$C71*DCC!F71</f>
        <v>1.5629298363080533E-8</v>
      </c>
      <c r="H106" s="18">
        <f ca="1">H21*DCC!$C71*DCC!F71</f>
        <v>1.2650818744395007E-9</v>
      </c>
      <c r="I106" s="18">
        <f ca="1">I21*DCC!$C71*DCC!F71</f>
        <v>5.142354661185147E-10</v>
      </c>
      <c r="J106" s="18">
        <f ca="1">J21*DCC!$C71*DCC!F71</f>
        <v>3.0458926962757427E-9</v>
      </c>
      <c r="K106" s="18">
        <f ca="1">K21*DCC!$C71*DCC!F71</f>
        <v>3.8529953709650134E-9</v>
      </c>
      <c r="L106" s="18">
        <f ca="1">L21*DCC!$C71*DCC!F71</f>
        <v>4.8118017561262427E-9</v>
      </c>
      <c r="M106" s="18">
        <f ca="1">M21*DCC!$C71*DCC!G71</f>
        <v>1.0476677928320868E-9</v>
      </c>
      <c r="N106" s="18">
        <f ca="1">N21*DCC!$C71*DCC!AI71</f>
        <v>3.4411348728368743E-6</v>
      </c>
      <c r="O106" s="18">
        <f ca="1">O21*DCC!$C71*DCC!AJ71</f>
        <v>5.8069901373192469E-7</v>
      </c>
      <c r="P106" s="18">
        <f ca="1">P21*DCC!$C71*DCC!AK71</f>
        <v>2.3788784209963286E-3</v>
      </c>
      <c r="Q106" s="18"/>
      <c r="R106" s="18"/>
      <c r="S106" s="18"/>
      <c r="T106" t="s">
        <v>272</v>
      </c>
      <c r="U106" t="s">
        <v>273</v>
      </c>
      <c r="V106" t="s">
        <v>274</v>
      </c>
      <c r="W106" t="s">
        <v>275</v>
      </c>
      <c r="X106" t="s">
        <v>276</v>
      </c>
      <c r="Y106" t="s">
        <v>277</v>
      </c>
      <c r="Z106" t="s">
        <v>278</v>
      </c>
      <c r="AA106" t="s">
        <v>279</v>
      </c>
    </row>
    <row r="107" spans="1:29" x14ac:dyDescent="0.15">
      <c r="A107" s="66" t="s">
        <v>12</v>
      </c>
      <c r="B107" s="70">
        <f ca="1">T107+U107*B106+V107/(1+EXP((B106-W107)/X107))</f>
        <v>20.236863406182476</v>
      </c>
      <c r="C107" s="52">
        <f ca="1">Y107+Z107*C106+AA107/(1+EXP((C106-AB107)/AC107))</f>
        <v>21.122494130935767</v>
      </c>
      <c r="E107" s="18">
        <f t="shared" si="35"/>
        <v>8.9717000000000005E-2</v>
      </c>
      <c r="F107" s="18">
        <f ca="1">F22*DCC!$C72*DCC!E72</f>
        <v>7.2966149426509654E-10</v>
      </c>
      <c r="G107" s="18">
        <f ca="1">G22*DCC!$C72*DCC!F72</f>
        <v>2.4054583793853445E-8</v>
      </c>
      <c r="H107" s="18">
        <f ca="1">H22*DCC!$C72*DCC!F72</f>
        <v>1.9209021130137763E-9</v>
      </c>
      <c r="I107" s="18">
        <f ca="1">I22*DCC!$C72*DCC!F72</f>
        <v>7.4059796176102019E-10</v>
      </c>
      <c r="J107" s="18">
        <f ca="1">J22*DCC!$C72*DCC!F72</f>
        <v>3.8273981566567927E-9</v>
      </c>
      <c r="K107" s="18">
        <f ca="1">K22*DCC!$C72*DCC!F72</f>
        <v>4.8519580380521677E-9</v>
      </c>
      <c r="L107" s="18">
        <f ca="1">L22*DCC!$C72*DCC!F72</f>
        <v>4.6354066662514549E-9</v>
      </c>
      <c r="M107" s="18">
        <f ca="1">M22*DCC!$C72*DCC!G72</f>
        <v>9.2127165463839737E-10</v>
      </c>
      <c r="N107" s="18">
        <f ca="1">N22*DCC!$C72*DCC!AI72</f>
        <v>5.0518587657353018E-6</v>
      </c>
      <c r="O107" s="18">
        <f ca="1">O22*DCC!$C72*DCC!AJ72</f>
        <v>8.7083996185177485E-7</v>
      </c>
      <c r="P107" s="18">
        <f ca="1">P22*DCC!$C72*DCC!AK72</f>
        <v>2.3775515863785211E-3</v>
      </c>
      <c r="Q107" s="18"/>
      <c r="R107" s="18"/>
      <c r="S107" s="18" t="s">
        <v>282</v>
      </c>
      <c r="T107" s="63">
        <v>36.8048</v>
      </c>
      <c r="U107" s="63">
        <v>-0.76310900000000004</v>
      </c>
      <c r="V107" s="63">
        <v>-20.099599999999999</v>
      </c>
      <c r="W107" s="63">
        <v>9.1666899999999991</v>
      </c>
      <c r="X107" s="63">
        <v>3.7469000000000001</v>
      </c>
      <c r="Y107" s="63">
        <v>36.157899999999998</v>
      </c>
      <c r="Z107" s="63">
        <v>-0.70370999999999995</v>
      </c>
      <c r="AA107" s="63">
        <v>-24.0001</v>
      </c>
      <c r="AB107" s="63">
        <v>7.1173099999999998</v>
      </c>
      <c r="AC107" s="63">
        <v>4.1569000000000003</v>
      </c>
    </row>
    <row r="108" spans="1:29" x14ac:dyDescent="0.15">
      <c r="A108" s="66" t="s">
        <v>13</v>
      </c>
      <c r="B108" s="70">
        <f ca="1">T108+U108*B106+V108/(1+EXP((B106-W108)/X108))</f>
        <v>8.0895550084797881E-3</v>
      </c>
      <c r="C108" s="52">
        <f ca="1">Y108+Z108*C106+AA108/(1+EXP((C106-AB108)/AC108))</f>
        <v>8.1987144976231625E-3</v>
      </c>
      <c r="E108" s="18">
        <f t="shared" si="35"/>
        <v>0.11294</v>
      </c>
      <c r="F108" s="18">
        <f ca="1">F23*DCC!$C73*DCC!E73</f>
        <v>1.1345627962667165E-9</v>
      </c>
      <c r="G108" s="18">
        <f ca="1">G23*DCC!$C73*DCC!F73</f>
        <v>3.7316223879163458E-8</v>
      </c>
      <c r="H108" s="18">
        <f ca="1">H23*DCC!$C73*DCC!F73</f>
        <v>2.9165978887212784E-9</v>
      </c>
      <c r="I108" s="18">
        <f ca="1">I23*DCC!$C73*DCC!F73</f>
        <v>1.0648151298267035E-9</v>
      </c>
      <c r="J108" s="18">
        <f ca="1">J23*DCC!$C73*DCC!F73</f>
        <v>4.6874416347331462E-9</v>
      </c>
      <c r="K108" s="18">
        <f ca="1">K23*DCC!$C73*DCC!F73</f>
        <v>5.9569154633979415E-9</v>
      </c>
      <c r="L108" s="18">
        <f ca="1">L23*DCC!$C73*DCC!F73</f>
        <v>4.2730720156627057E-9</v>
      </c>
      <c r="M108" s="18">
        <f ca="1">M23*DCC!$C73*DCC!G73</f>
        <v>7.8714957943108638E-10</v>
      </c>
      <c r="N108" s="18">
        <f ca="1">N23*DCC!$C73*DCC!AI73</f>
        <v>7.5200897851717833E-6</v>
      </c>
      <c r="O108" s="18">
        <f ca="1">O23*DCC!$C73*DCC!AJ73</f>
        <v>1.3065543909456778E-6</v>
      </c>
      <c r="P108" s="18">
        <f ca="1">P23*DCC!$C73*DCC!AK73</f>
        <v>2.4267595084043062E-3</v>
      </c>
      <c r="Q108" s="18"/>
      <c r="R108" s="18"/>
      <c r="S108" s="18" t="s">
        <v>283</v>
      </c>
      <c r="T108" s="63">
        <v>8.4302300000000004E-3</v>
      </c>
      <c r="U108" s="63">
        <v>-1.8973700000000001E-5</v>
      </c>
      <c r="V108" s="63">
        <v>-5.8832100000000005E-4</v>
      </c>
      <c r="W108" s="63">
        <v>6.5051800000000002</v>
      </c>
      <c r="X108" s="63">
        <v>3.2847900000000001</v>
      </c>
      <c r="Y108" s="63">
        <v>8.4264500000000003E-3</v>
      </c>
      <c r="Z108" s="63">
        <v>-1.5681599999999999E-5</v>
      </c>
      <c r="AA108" s="63">
        <v>-4.9947399999999997E-4</v>
      </c>
      <c r="AB108" s="63">
        <v>4.6873899999999997</v>
      </c>
      <c r="AC108" s="63">
        <v>2.9533</v>
      </c>
    </row>
    <row r="109" spans="1:29" x14ac:dyDescent="0.15">
      <c r="A109" s="66" t="s">
        <v>14</v>
      </c>
      <c r="B109" s="70">
        <f ca="1">T109+U109*B106+V109/(1+EXP((B106-W109)/X109))</f>
        <v>1.0062950371952135</v>
      </c>
      <c r="C109" s="52">
        <f ca="1">Y109+Z109*C106+AA109/(1+EXP((C106-AB109)/AC109))</f>
        <v>1.0065016486657974</v>
      </c>
      <c r="E109" s="18">
        <f t="shared" si="35"/>
        <v>0.14219000000000001</v>
      </c>
      <c r="F109" s="18">
        <f ca="1">F24*DCC!$C74*DCC!E74</f>
        <v>1.7842867366402508E-9</v>
      </c>
      <c r="G109" s="18">
        <f ca="1">G24*DCC!$C74*DCC!F74</f>
        <v>5.8256531190357668E-8</v>
      </c>
      <c r="H109" s="18">
        <f ca="1">H24*DCC!$C74*DCC!F74</f>
        <v>4.4281443478375693E-9</v>
      </c>
      <c r="I109" s="18">
        <f ca="1">I24*DCC!$C74*DCC!F74</f>
        <v>1.5281286591953235E-9</v>
      </c>
      <c r="J109" s="18">
        <f ca="1">J24*DCC!$C74*DCC!F74</f>
        <v>5.5994135656340268E-9</v>
      </c>
      <c r="K109" s="18">
        <f ca="1">K24*DCC!$C74*DCC!F74</f>
        <v>7.1034579559356905E-9</v>
      </c>
      <c r="L109" s="18">
        <f ca="1">L24*DCC!$C74*DCC!F74</f>
        <v>3.7898662563752877E-9</v>
      </c>
      <c r="M109" s="18">
        <f ca="1">M24*DCC!$C74*DCC!G74</f>
        <v>6.5774898415142721E-10</v>
      </c>
      <c r="N109" s="18">
        <f ca="1">N24*DCC!$C74*DCC!AI74</f>
        <v>1.0866356537231752E-5</v>
      </c>
      <c r="O109" s="18">
        <f ca="1">O24*DCC!$C74*DCC!AJ74</f>
        <v>1.9499123638737219E-6</v>
      </c>
      <c r="P109" s="18">
        <f ca="1">P24*DCC!$C74*DCC!AK74</f>
        <v>2.4645780280232411E-3</v>
      </c>
      <c r="Q109" s="18"/>
      <c r="R109" s="18"/>
      <c r="S109" s="18" t="s">
        <v>284</v>
      </c>
      <c r="T109" s="63">
        <v>1.0068600000000001</v>
      </c>
      <c r="U109" s="63">
        <v>1.5791000000000001E-4</v>
      </c>
      <c r="V109" s="63">
        <v>-0.286968</v>
      </c>
      <c r="W109" s="63">
        <v>-2.8529399999999998</v>
      </c>
      <c r="X109" s="63">
        <v>2.62886</v>
      </c>
      <c r="Y109" s="63">
        <v>1.0051300000000001</v>
      </c>
      <c r="Z109" s="63">
        <v>2.1238100000000001E-4</v>
      </c>
      <c r="AA109" s="63">
        <v>-2.2923700000000002E-2</v>
      </c>
      <c r="AB109" s="63">
        <v>3.48475</v>
      </c>
      <c r="AC109" s="63">
        <v>1.92553</v>
      </c>
    </row>
    <row r="110" spans="1:29" x14ac:dyDescent="0.15">
      <c r="A110" s="66" t="s">
        <v>15</v>
      </c>
      <c r="B110" s="70">
        <f ca="1">T110+U110*B106+V110/(1+EXP((B106-W110)/X110))</f>
        <v>1.009751169963698E-2</v>
      </c>
      <c r="C110" s="52">
        <f ca="1">Y110+Z110*C106+AA110/(1+EXP((C106-AB110)/AC110))</f>
        <v>9.7898782924967769E-3</v>
      </c>
      <c r="E110" s="18">
        <f t="shared" si="35"/>
        <v>0.17901</v>
      </c>
      <c r="F110" s="18">
        <f ca="1">F25*DCC!$C75*DCC!E75</f>
        <v>2.8426256851351959E-9</v>
      </c>
      <c r="G110" s="18">
        <f ca="1">G25*DCC!$C75*DCC!F75</f>
        <v>9.1382182826911311E-8</v>
      </c>
      <c r="H110" s="18">
        <f ca="1">H25*DCC!$C75*DCC!F75</f>
        <v>6.7220517286068244E-9</v>
      </c>
      <c r="I110" s="18">
        <f ca="1">I25*DCC!$C75*DCC!F75</f>
        <v>2.1884377627669695E-9</v>
      </c>
      <c r="J110" s="18">
        <f ca="1">J25*DCC!$C75*DCC!F75</f>
        <v>6.5365516847071612E-9</v>
      </c>
      <c r="K110" s="18">
        <f ca="1">K25*DCC!$C75*DCC!F75</f>
        <v>8.2063712698038926E-9</v>
      </c>
      <c r="L110" s="18">
        <f ca="1">L25*DCC!$C75*DCC!F75</f>
        <v>3.2591803727769538E-9</v>
      </c>
      <c r="M110" s="18">
        <f ca="1">M25*DCC!$C75*DCC!G75</f>
        <v>5.4087560781668354E-10</v>
      </c>
      <c r="N110" s="18">
        <f ca="1">N25*DCC!$C75*DCC!AI75</f>
        <v>1.5772423780901431E-5</v>
      </c>
      <c r="O110" s="18">
        <f ca="1">O25*DCC!$C75*DCC!AJ75</f>
        <v>2.9055529596595438E-6</v>
      </c>
      <c r="P110" s="18">
        <f ca="1">P25*DCC!$C75*DCC!AK75</f>
        <v>2.6004959754125836E-3</v>
      </c>
      <c r="Q110" s="18"/>
      <c r="R110" s="18"/>
      <c r="S110" s="18" t="s">
        <v>285</v>
      </c>
      <c r="T110" s="63">
        <v>8.0211599999999994E-3</v>
      </c>
      <c r="U110" s="63">
        <v>3.9206399999999998E-5</v>
      </c>
      <c r="V110" s="63">
        <v>2.7198400000000001E-2</v>
      </c>
      <c r="W110" s="63">
        <v>-10.1114</v>
      </c>
      <c r="X110" s="63">
        <v>7.3996399999999998</v>
      </c>
      <c r="Y110" s="63">
        <v>9.7727899999999999E-3</v>
      </c>
      <c r="Z110" s="63">
        <v>-3.1116399999999999E-5</v>
      </c>
      <c r="AA110" s="63">
        <v>1.8095800000000001E-3</v>
      </c>
      <c r="AB110" s="63">
        <v>5.7157600000000004</v>
      </c>
      <c r="AC110" s="63">
        <v>2.8430599999999999</v>
      </c>
    </row>
    <row r="111" spans="1:29" x14ac:dyDescent="0.15">
      <c r="E111" s="18">
        <f t="shared" si="35"/>
        <v>0.22536</v>
      </c>
      <c r="F111" s="18">
        <f ca="1">F26*DCC!$C76*DCC!E76</f>
        <v>4.5931439700653508E-9</v>
      </c>
      <c r="G111" s="18">
        <f ca="1">G26*DCC!$C76*DCC!F76</f>
        <v>1.4382715279945074E-7</v>
      </c>
      <c r="H111" s="18">
        <f ca="1">H26*DCC!$C76*DCC!F76</f>
        <v>1.0202093312636351E-8</v>
      </c>
      <c r="I111" s="18">
        <f ca="1">I26*DCC!$C76*DCC!F76</f>
        <v>3.1262239272792114E-9</v>
      </c>
      <c r="J111" s="18">
        <f ca="1">J26*DCC!$C76*DCC!F76</f>
        <v>7.4731332997634872E-9</v>
      </c>
      <c r="K111" s="18">
        <f ca="1">K26*DCC!$C76*DCC!F76</f>
        <v>9.1708128594146891E-9</v>
      </c>
      <c r="L111" s="18">
        <f ca="1">L26*DCC!$C76*DCC!F76</f>
        <v>2.7381166359609321E-9</v>
      </c>
      <c r="M111" s="18">
        <f ca="1">M26*DCC!$C76*DCC!G76</f>
        <v>4.3960227619213483E-10</v>
      </c>
      <c r="N111" s="18">
        <f ca="1">N26*DCC!$C76*DCC!AI76</f>
        <v>2.2966706718648873E-5</v>
      </c>
      <c r="O111" s="18">
        <f ca="1">O26*DCC!$C76*DCC!AJ76</f>
        <v>4.3266628298846346E-6</v>
      </c>
      <c r="P111" s="18">
        <f ca="1">P26*DCC!$C76*DCC!AK76</f>
        <v>2.8172217052995275E-3</v>
      </c>
      <c r="Q111" s="18"/>
      <c r="R111" s="18"/>
      <c r="S111" s="18"/>
    </row>
    <row r="112" spans="1:29" x14ac:dyDescent="0.15">
      <c r="A112" s="66" t="s">
        <v>388</v>
      </c>
      <c r="B112" s="18">
        <f ca="1">B107*(EXP(-B108*$B$1)-B109*EXP(-B110*$B$1))</f>
        <v>4.1445415006403138E-3</v>
      </c>
      <c r="C112" s="18">
        <f ca="1">C107*(EXP(-C108*$B$1)-C109*EXP(-C110*$B$1))</f>
        <v>3.5634189937346294E-3</v>
      </c>
      <c r="E112" s="18">
        <f t="shared" si="35"/>
        <v>0.28371000000000002</v>
      </c>
      <c r="F112" s="18">
        <f ca="1">F27*DCC!$C77*DCC!E77</f>
        <v>7.5332624690413061E-9</v>
      </c>
      <c r="G112" s="18">
        <f ca="1">G27*DCC!$C77*DCC!F77</f>
        <v>2.2676172664502392E-7</v>
      </c>
      <c r="H112" s="18">
        <f ca="1">H27*DCC!$C77*DCC!F77</f>
        <v>1.5474279786573032E-8</v>
      </c>
      <c r="I112" s="18">
        <f ca="1">I27*DCC!$C77*DCC!F77</f>
        <v>4.4500061688641207E-9</v>
      </c>
      <c r="J112" s="18">
        <f ca="1">J27*DCC!$C77*DCC!F77</f>
        <v>8.3811506136325841E-9</v>
      </c>
      <c r="K112" s="18">
        <f ca="1">K27*DCC!$C77*DCC!F77</f>
        <v>9.9034995170363619E-9</v>
      </c>
      <c r="L112" s="18">
        <f ca="1">L27*DCC!$C77*DCC!F77</f>
        <v>2.261145548248247E-9</v>
      </c>
      <c r="M112" s="18">
        <f ca="1">M27*DCC!$C77*DCC!G77</f>
        <v>3.540389181189766E-10</v>
      </c>
      <c r="N112" s="18">
        <f ca="1">N27*DCC!$C77*DCC!AI77</f>
        <v>3.2546300334356265E-5</v>
      </c>
      <c r="O112" s="18">
        <f ca="1">O27*DCC!$C77*DCC!AJ77</f>
        <v>6.3897138510597077E-6</v>
      </c>
      <c r="P112" s="18">
        <f ca="1">P27*DCC!$C77*DCC!AK77</f>
        <v>3.0217785924190606E-3</v>
      </c>
      <c r="Q112" s="18"/>
      <c r="R112" s="18"/>
      <c r="S112" t="s">
        <v>406</v>
      </c>
    </row>
    <row r="113" spans="1:29" x14ac:dyDescent="0.15">
      <c r="A113" s="66"/>
      <c r="B113" s="68"/>
      <c r="C113" s="18"/>
      <c r="E113" s="18">
        <f t="shared" si="35"/>
        <v>0.35716999999999999</v>
      </c>
      <c r="F113" s="18">
        <f ca="1">F28*DCC!$C78*DCC!E78</f>
        <v>1.2544487704383395E-8</v>
      </c>
      <c r="G113" s="18">
        <f ca="1">G28*DCC!$C78*DCC!F78</f>
        <v>3.575375735922448E-7</v>
      </c>
      <c r="H113" s="18">
        <f ca="1">H28*DCC!$C78*DCC!F78</f>
        <v>2.3444525093320399E-8</v>
      </c>
      <c r="I113" s="18">
        <f ca="1">I28*DCC!$C78*DCC!F78</f>
        <v>6.3007681264871109E-9</v>
      </c>
      <c r="J113" s="18">
        <f ca="1">J28*DCC!$C78*DCC!F78</f>
        <v>9.2257622406189733E-9</v>
      </c>
      <c r="K113" s="18">
        <f ca="1">K28*DCC!$C78*DCC!F78</f>
        <v>1.0322217730327794E-8</v>
      </c>
      <c r="L113" s="18">
        <f ca="1">L28*DCC!$C78*DCC!F78</f>
        <v>1.8440392525710872E-9</v>
      </c>
      <c r="M113" s="18">
        <f ca="1">M28*DCC!$C78*DCC!G78</f>
        <v>2.8278737844934915E-10</v>
      </c>
      <c r="N113" s="18">
        <f ca="1">N28*DCC!$C78*DCC!AI78</f>
        <v>4.6527463955227295E-5</v>
      </c>
      <c r="O113" s="18">
        <f ca="1">O28*DCC!$C78*DCC!AJ78</f>
        <v>9.4616916457828639E-6</v>
      </c>
      <c r="P113" s="18">
        <f ca="1">P28*DCC!$C78*DCC!AK78</f>
        <v>3.3045332688078403E-3</v>
      </c>
      <c r="Q113" s="18"/>
      <c r="R113" s="18"/>
      <c r="S113" s="18"/>
      <c r="T113" t="s">
        <v>324</v>
      </c>
      <c r="U113" t="s">
        <v>322</v>
      </c>
      <c r="V113" t="s">
        <v>398</v>
      </c>
      <c r="W113" t="s">
        <v>399</v>
      </c>
      <c r="X113" t="s">
        <v>400</v>
      </c>
    </row>
    <row r="114" spans="1:29" x14ac:dyDescent="0.15">
      <c r="A114" s="66" t="s">
        <v>62</v>
      </c>
      <c r="B114" s="70">
        <f ca="1">T114+U114*$B$2+V114/(1+EXP(($B$2-W114)/X114))</f>
        <v>-0.18192056230413522</v>
      </c>
      <c r="E114" s="18">
        <f t="shared" si="35"/>
        <v>0.44964999999999999</v>
      </c>
      <c r="F114" s="18">
        <f ca="1">F29*DCC!$C79*DCC!E79</f>
        <v>2.120135338859789E-8</v>
      </c>
      <c r="G114" s="18">
        <f ca="1">G29*DCC!$C79*DCC!F79</f>
        <v>5.6244473954999626E-7</v>
      </c>
      <c r="H114" s="18">
        <f ca="1">H29*DCC!$C79*DCC!F79</f>
        <v>3.5431914927530169E-8</v>
      </c>
      <c r="I114" s="18">
        <f ca="1">I29*DCC!$C79*DCC!F79</f>
        <v>8.8413852639710284E-9</v>
      </c>
      <c r="J114" s="18">
        <f ca="1">J29*DCC!$C79*DCC!F79</f>
        <v>9.9486734811794098E-9</v>
      </c>
      <c r="K114" s="18">
        <f ca="1">K29*DCC!$C79*DCC!F79</f>
        <v>1.0349981195036004E-8</v>
      </c>
      <c r="L114" s="18">
        <f ca="1">L29*DCC!$C79*DCC!F79</f>
        <v>1.4888424005575451E-9</v>
      </c>
      <c r="M114" s="18">
        <f ca="1">M29*DCC!$C79*DCC!G79</f>
        <v>2.2368444927870615E-10</v>
      </c>
      <c r="N114" s="18">
        <f ca="1">N29*DCC!$C79*DCC!AI79</f>
        <v>6.6215648434172163E-5</v>
      </c>
      <c r="O114" s="18">
        <f ca="1">O29*DCC!$C79*DCC!AJ79</f>
        <v>1.3950108978473718E-5</v>
      </c>
      <c r="P114" s="18">
        <f ca="1">P29*DCC!$C79*DCC!AK79</f>
        <v>3.6301147948108459E-3</v>
      </c>
      <c r="Q114" s="18"/>
      <c r="R114" s="18"/>
      <c r="S114" s="18"/>
      <c r="T114" s="63">
        <v>0.70099999999999996</v>
      </c>
      <c r="U114" s="63">
        <v>-8.2339999999999997E-2</v>
      </c>
      <c r="V114" s="63">
        <v>-3.4710000000000001</v>
      </c>
      <c r="W114" s="63">
        <v>8.6570000000000003E-6</v>
      </c>
      <c r="X114" s="63">
        <v>2.4700000000000002</v>
      </c>
    </row>
    <row r="115" spans="1:29" x14ac:dyDescent="0.15">
      <c r="A115" s="66" t="s">
        <v>63</v>
      </c>
      <c r="B115" s="70">
        <f ca="1">T115+U115*$B$2+V115/(1+EXP(($B$2-W115)/X115))</f>
        <v>1.1230407523580965E-3</v>
      </c>
      <c r="C115" s="53"/>
      <c r="E115" s="18">
        <f t="shared" si="35"/>
        <v>0.56608000000000003</v>
      </c>
      <c r="F115" s="18">
        <f ca="1">F30*DCC!$C80*DCC!E80</f>
        <v>3.6324073725890886E-8</v>
      </c>
      <c r="G115" s="18">
        <f ca="1">G30*DCC!$C80*DCC!F80</f>
        <v>8.7997838477792701E-7</v>
      </c>
      <c r="H115" s="18">
        <f ca="1">H30*DCC!$C80*DCC!F80</f>
        <v>5.3272604049931722E-8</v>
      </c>
      <c r="I115" s="18">
        <f ca="1">I30*DCC!$C80*DCC!F80</f>
        <v>1.2210604604597522E-8</v>
      </c>
      <c r="J115" s="18">
        <f ca="1">J30*DCC!$C80*DCC!F80</f>
        <v>1.0449872301215418E-8</v>
      </c>
      <c r="K115" s="18">
        <f ca="1">K30*DCC!$C80*DCC!F80</f>
        <v>9.9151495618894097E-9</v>
      </c>
      <c r="L115" s="18">
        <f ca="1">L30*DCC!$C80*DCC!F80</f>
        <v>1.1894768688509725E-9</v>
      </c>
      <c r="M115" s="18">
        <f ca="1">M30*DCC!$C80*DCC!G80</f>
        <v>1.7438735229983739E-10</v>
      </c>
      <c r="N115" s="18">
        <f ca="1">N30*DCC!$C80*DCC!AI80</f>
        <v>9.4734517074600454E-5</v>
      </c>
      <c r="O115" s="18">
        <f ca="1">O30*DCC!$C80*DCC!AJ80</f>
        <v>2.0632287236595757E-5</v>
      </c>
      <c r="P115" s="18">
        <f ca="1">P30*DCC!$C80*DCC!AK80</f>
        <v>1.4665520043197261E-2</v>
      </c>
      <c r="Q115" s="18"/>
      <c r="R115" s="18"/>
      <c r="S115" s="18"/>
      <c r="T115" s="63">
        <v>7.8759999999999993E-3</v>
      </c>
      <c r="U115" s="63">
        <v>-2.742E-4</v>
      </c>
      <c r="V115" s="63">
        <v>-6.5189999999999996E-3</v>
      </c>
      <c r="W115" s="63">
        <v>12.45</v>
      </c>
      <c r="X115" s="63">
        <v>5.218</v>
      </c>
    </row>
    <row r="116" spans="1:29" x14ac:dyDescent="0.15">
      <c r="A116" s="66" t="s">
        <v>325</v>
      </c>
      <c r="B116" s="18">
        <f ca="1">B112-B117*$B$6^B118</f>
        <v>4.6616021755262436E-3</v>
      </c>
      <c r="C116" s="30"/>
      <c r="E116" s="18">
        <f t="shared" si="35"/>
        <v>0.71264000000000005</v>
      </c>
      <c r="F116" s="18">
        <f ca="1">F31*DCC!$C81*DCC!E81</f>
        <v>6.2985445710395896E-8</v>
      </c>
      <c r="G116" s="18">
        <f ca="1">G31*DCC!$C81*DCC!F81</f>
        <v>1.3629657056427006E-6</v>
      </c>
      <c r="H116" s="18">
        <f ca="1">H31*DCC!$C81*DCC!F81</f>
        <v>7.9241186521125322E-8</v>
      </c>
      <c r="I116" s="18">
        <f ca="1">I31*DCC!$C81*DCC!F81</f>
        <v>1.6389050531241136E-8</v>
      </c>
      <c r="J116" s="18">
        <f ca="1">J31*DCC!$C81*DCC!F81</f>
        <v>1.0571964299876666E-8</v>
      </c>
      <c r="K116" s="18">
        <f ca="1">K31*DCC!$C81*DCC!F81</f>
        <v>8.9717581028348735E-9</v>
      </c>
      <c r="L116" s="18">
        <f ca="1">L31*DCC!$C81*DCC!F81</f>
        <v>9.3493801567531131E-10</v>
      </c>
      <c r="M116" s="18">
        <f ca="1">M31*DCC!$C81*DCC!G81</f>
        <v>1.3265641558492773E-10</v>
      </c>
      <c r="N116" s="18">
        <f ca="1">N31*DCC!$C81*DCC!AI81</f>
        <v>1.392323598709761E-4</v>
      </c>
      <c r="O116" s="18">
        <f ca="1">O31*DCC!$C81*DCC!AJ81</f>
        <v>3.1365538189464161E-5</v>
      </c>
      <c r="P116" s="18">
        <f ca="1">P31*DCC!$C81*DCC!AK81</f>
        <v>4.4799583482196337E-3</v>
      </c>
      <c r="Q116" s="18"/>
      <c r="R116" s="18"/>
      <c r="S116" s="18"/>
    </row>
    <row r="117" spans="1:29" x14ac:dyDescent="0.15">
      <c r="A117" s="66" t="s">
        <v>323</v>
      </c>
      <c r="B117" s="18">
        <f ca="1">(B112-C112)/($B$6^B118-$C$6^B118)</f>
        <v>-1.587524930944828E-6</v>
      </c>
      <c r="C117" s="52"/>
      <c r="E117" s="18">
        <f t="shared" si="35"/>
        <v>0.89717000000000002</v>
      </c>
      <c r="F117" s="18">
        <f ca="1">F32*DCC!$C82*DCC!E82</f>
        <v>1.1030702425704868E-7</v>
      </c>
      <c r="G117" s="18">
        <f ca="1">G32*DCC!$C82*DCC!F82</f>
        <v>2.0762670398418376E-6</v>
      </c>
      <c r="H117" s="18">
        <f ca="1">H32*DCC!$C82*DCC!F82</f>
        <v>1.1535120088150631E-7</v>
      </c>
      <c r="I117" s="18">
        <f ca="1">I32*DCC!$C82*DCC!F82</f>
        <v>2.0936362690435143E-8</v>
      </c>
      <c r="J117" s="18">
        <f ca="1">J32*DCC!$C82*DCC!F82</f>
        <v>1.0120355077808433E-8</v>
      </c>
      <c r="K117" s="18">
        <f ca="1">K32*DCC!$C82*DCC!F82</f>
        <v>7.5555333335055844E-9</v>
      </c>
      <c r="L117" s="18">
        <f ca="1">L32*DCC!$C82*DCC!F82</f>
        <v>7.1091303527806271E-10</v>
      </c>
      <c r="M117" s="18">
        <f ca="1">M32*DCC!$C82*DCC!G82</f>
        <v>9.6695956604806525E-11</v>
      </c>
      <c r="N117" s="18">
        <f ca="1">N32*DCC!$C82*DCC!AI82</f>
        <v>2.0571661716881418E-4</v>
      </c>
      <c r="O117" s="18">
        <f ca="1">O32*DCC!$C82*DCC!AJ82</f>
        <v>4.8244539184130064E-5</v>
      </c>
      <c r="P117" s="18">
        <f ca="1">P32*DCC!$C82*DCC!AK82</f>
        <v>5.0543979456357507E-3</v>
      </c>
      <c r="Q117" s="18"/>
      <c r="R117" s="18"/>
      <c r="S117" s="18"/>
    </row>
    <row r="118" spans="1:29" x14ac:dyDescent="0.15">
      <c r="A118" s="66" t="s">
        <v>390</v>
      </c>
      <c r="B118" s="18">
        <f ca="1">B114+B115*$B$1</f>
        <v>0.97843597364528823</v>
      </c>
      <c r="C118" s="52"/>
      <c r="E118" s="18">
        <f t="shared" si="35"/>
        <v>1.1294</v>
      </c>
      <c r="F118" s="18">
        <f ca="1">F33*DCC!$C83*DCC!E83</f>
        <v>1.9820548743223341E-7</v>
      </c>
      <c r="G118" s="18">
        <f ca="1">G33*DCC!$C83*DCC!F83</f>
        <v>3.2050439820087764E-6</v>
      </c>
      <c r="H118" s="18">
        <f ca="1">H33*DCC!$C83*DCC!F83</f>
        <v>1.6747106690661796E-7</v>
      </c>
      <c r="I118" s="18">
        <f ca="1">I33*DCC!$C83*DCC!F83</f>
        <v>2.5708907168528526E-8</v>
      </c>
      <c r="J118" s="18">
        <f ca="1">J33*DCC!$C83*DCC!F83</f>
        <v>9.3275706576057955E-9</v>
      </c>
      <c r="K118" s="18">
        <f ca="1">K33*DCC!$C83*DCC!F83</f>
        <v>6.0798205147724973E-9</v>
      </c>
      <c r="L118" s="18">
        <f ca="1">L33*DCC!$C83*DCC!F83</f>
        <v>5.2398124625951881E-10</v>
      </c>
      <c r="M118" s="18">
        <f ca="1">M33*DCC!$C83*DCC!G83</f>
        <v>6.849843471055732E-11</v>
      </c>
      <c r="N118" s="18">
        <f ca="1">N33*DCC!$C83*DCC!AI83</f>
        <v>3.1442212272254916E-4</v>
      </c>
      <c r="O118" s="18">
        <f ca="1">O33*DCC!$C83*DCC!AJ83</f>
        <v>7.6405310662430403E-5</v>
      </c>
      <c r="P118" s="18">
        <f ca="1">P33*DCC!$C83*DCC!AK83</f>
        <v>5.7067316209474927E-3</v>
      </c>
      <c r="Q118" s="18"/>
      <c r="R118" s="18"/>
      <c r="S118" s="18"/>
    </row>
    <row r="119" spans="1:29" x14ac:dyDescent="0.15">
      <c r="A119" s="66"/>
      <c r="B119" s="70"/>
      <c r="C119" s="52"/>
      <c r="E119" s="18">
        <f t="shared" si="35"/>
        <v>1.4218999999999999</v>
      </c>
      <c r="F119" s="18">
        <f ca="1">F34*DCC!$C84*DCC!E84</f>
        <v>3.481742619520694E-7</v>
      </c>
      <c r="G119" s="18">
        <f ca="1">G34*DCC!$C84*DCC!F84</f>
        <v>4.6635696940359304E-6</v>
      </c>
      <c r="H119" s="18">
        <f ca="1">H34*DCC!$C84*DCC!F84</f>
        <v>2.210112876805717E-7</v>
      </c>
      <c r="I119" s="18">
        <f ca="1">I34*DCC!$C84*DCC!F84</f>
        <v>2.7725147471107194E-8</v>
      </c>
      <c r="J119" s="18">
        <f ca="1">J34*DCC!$C84*DCC!F84</f>
        <v>7.6452614400587595E-9</v>
      </c>
      <c r="K119" s="18">
        <f ca="1">K34*DCC!$C84*DCC!F84</f>
        <v>4.3778583474994511E-9</v>
      </c>
      <c r="L119" s="18">
        <f ca="1">L34*DCC!$C84*DCC!F84</f>
        <v>3.3046587437753157E-10</v>
      </c>
      <c r="M119" s="18">
        <f ca="1">M34*DCC!$C84*DCC!G84</f>
        <v>4.3034743811202595E-11</v>
      </c>
      <c r="N119" s="18">
        <f ca="1">N34*DCC!$C84*DCC!AI84</f>
        <v>4.5220969331460399E-4</v>
      </c>
      <c r="O119" s="18">
        <f ca="1">O34*DCC!$C84*DCC!AJ84</f>
        <v>1.1696809127165914E-4</v>
      </c>
      <c r="P119" s="18">
        <f ca="1">P34*DCC!$C84*DCC!AK84</f>
        <v>6.4821566248909742E-3</v>
      </c>
      <c r="Q119" s="18"/>
      <c r="R119" s="18"/>
      <c r="S119" s="18"/>
    </row>
    <row r="120" spans="1:29" x14ac:dyDescent="0.15">
      <c r="A120" s="66" t="s">
        <v>391</v>
      </c>
      <c r="B120" s="18">
        <f ca="1">B116+B117*$B$3^B118</f>
        <v>3.8680748832727188E-3</v>
      </c>
      <c r="C120" s="30"/>
      <c r="E120" s="18">
        <f t="shared" si="35"/>
        <v>1.7901</v>
      </c>
      <c r="F120" s="18">
        <f ca="1">F35*DCC!$C85*DCC!E85</f>
        <v>6.1861544691322403E-7</v>
      </c>
      <c r="G120" s="18">
        <f ca="1">G35*DCC!$C85*DCC!F85</f>
        <v>6.1481987935284342E-6</v>
      </c>
      <c r="H120" s="18">
        <f ca="1">H35*DCC!$C85*DCC!F85</f>
        <v>2.4836502005186476E-7</v>
      </c>
      <c r="I120" s="18">
        <f ca="1">I35*DCC!$C85*DCC!F85</f>
        <v>2.5219362296748155E-8</v>
      </c>
      <c r="J120" s="18">
        <f ca="1">J35*DCC!$C85*DCC!F85</f>
        <v>5.4017135109011559E-9</v>
      </c>
      <c r="K120" s="18">
        <f ca="1">K35*DCC!$C85*DCC!F85</f>
        <v>2.7681478188691254E-9</v>
      </c>
      <c r="L120" s="18">
        <f ca="1">L35*DCC!$C85*DCC!F85</f>
        <v>1.6304479040695637E-10</v>
      </c>
      <c r="M120" s="18">
        <f ca="1">M35*DCC!$C85*DCC!G85</f>
        <v>2.2911920273788852E-11</v>
      </c>
      <c r="N120" s="18">
        <f ca="1">N35*DCC!$C85*DCC!AI85</f>
        <v>6.443435044507324E-4</v>
      </c>
      <c r="O120" s="18">
        <f ca="1">O35*DCC!$C85*DCC!AJ85</f>
        <v>1.7877469284093009E-4</v>
      </c>
      <c r="P120" s="18">
        <f ca="1">P35*DCC!$C85*DCC!AK85</f>
        <v>7.4209260432359326E-3</v>
      </c>
      <c r="Q120" s="18"/>
      <c r="R120" s="18"/>
      <c r="S120" s="18"/>
    </row>
    <row r="121" spans="1:29" x14ac:dyDescent="0.15">
      <c r="A121" s="66"/>
      <c r="B121" s="66"/>
      <c r="E121" s="18">
        <f t="shared" si="35"/>
        <v>2.2536</v>
      </c>
      <c r="F121" s="18">
        <f ca="1">F36*DCC!$C86*DCC!E86</f>
        <v>1.1075419718133097E-6</v>
      </c>
      <c r="G121" s="18">
        <f ca="1">G36*DCC!$C86*DCC!F86</f>
        <v>7.7906704081872214E-6</v>
      </c>
      <c r="H121" s="18">
        <f ca="1">H36*DCC!$C86*DCC!F86</f>
        <v>2.484230676299527E-7</v>
      </c>
      <c r="I121" s="18">
        <f ca="1">I36*DCC!$C86*DCC!F86</f>
        <v>2.0988877517167736E-8</v>
      </c>
      <c r="J121" s="18">
        <f ca="1">J36*DCC!$C86*DCC!F86</f>
        <v>3.5703995504919771E-9</v>
      </c>
      <c r="K121" s="18">
        <f ca="1">K36*DCC!$C86*DCC!F86</f>
        <v>1.6747823978097701E-9</v>
      </c>
      <c r="L121" s="18">
        <f ca="1">L36*DCC!$C86*DCC!F86</f>
        <v>6.7073399886284281E-11</v>
      </c>
      <c r="M121" s="18">
        <f ca="1">M36*DCC!$C86*DCC!G86</f>
        <v>1.1154485700566423E-11</v>
      </c>
      <c r="N121" s="18">
        <f ca="1">N36*DCC!$C86*DCC!AI86</f>
        <v>9.064793260887637E-4</v>
      </c>
      <c r="O121" s="18">
        <f ca="1">O36*DCC!$C86*DCC!AJ86</f>
        <v>2.7146006675147371E-4</v>
      </c>
      <c r="P121" s="18">
        <f ca="1">P36*DCC!$C86*DCC!AK86</f>
        <v>8.5286694414198928E-3</v>
      </c>
      <c r="Q121" s="18"/>
      <c r="R121" s="18"/>
      <c r="S121" s="18"/>
    </row>
    <row r="122" spans="1:29" x14ac:dyDescent="0.15">
      <c r="A122" s="66" t="s">
        <v>561</v>
      </c>
      <c r="B122" s="69"/>
      <c r="C122" s="30"/>
      <c r="E122" s="18">
        <f t="shared" si="35"/>
        <v>2.8371</v>
      </c>
      <c r="F122" s="18">
        <f ca="1">F37*DCC!$C87*DCC!E87</f>
        <v>1.9462446544767856E-6</v>
      </c>
      <c r="G122" s="18">
        <f ca="1">G37*DCC!$C87*DCC!F87</f>
        <v>9.2656292765592126E-6</v>
      </c>
      <c r="H122" s="18">
        <f ca="1">H37*DCC!$C87*DCC!F87</f>
        <v>2.1843668159857237E-7</v>
      </c>
      <c r="I122" s="18">
        <f ca="1">I37*DCC!$C87*DCC!F87</f>
        <v>1.6129170648938546E-8</v>
      </c>
      <c r="J122" s="18">
        <f ca="1">J37*DCC!$C87*DCC!F87</f>
        <v>2.2135295923619335E-9</v>
      </c>
      <c r="K122" s="18">
        <f ca="1">K37*DCC!$C87*DCC!F87</f>
        <v>9.6855755175672406E-10</v>
      </c>
      <c r="L122" s="18">
        <f ca="1">L37*DCC!$C87*DCC!F87</f>
        <v>2.3911796777452787E-11</v>
      </c>
      <c r="M122" s="18">
        <f ca="1">M37*DCC!$C87*DCC!G87</f>
        <v>4.9894021635286094E-12</v>
      </c>
      <c r="N122" s="18">
        <f ca="1">N37*DCC!$C87*DCC!AI87</f>
        <v>1.2237173595146455E-3</v>
      </c>
      <c r="O122" s="18">
        <f ca="1">O37*DCC!$C87*DCC!AJ87</f>
        <v>3.9920519536787934E-4</v>
      </c>
      <c r="P122" s="18">
        <f ca="1">P37*DCC!$C87*DCC!AK87</f>
        <v>9.7619096943191049E-3</v>
      </c>
      <c r="Q122" s="18"/>
      <c r="R122" s="18"/>
      <c r="S122" s="18" t="s">
        <v>559</v>
      </c>
    </row>
    <row r="123" spans="1:29" x14ac:dyDescent="0.15">
      <c r="A123" s="66" t="s">
        <v>387</v>
      </c>
      <c r="B123" s="69">
        <f ca="1">$B$2</f>
        <v>10</v>
      </c>
      <c r="C123" s="30">
        <f ca="1">$B$2</f>
        <v>10</v>
      </c>
      <c r="E123" s="18">
        <f t="shared" si="35"/>
        <v>3.5716999999999999</v>
      </c>
      <c r="F123" s="18">
        <f ca="1">F38*DCC!$C88*DCC!E88</f>
        <v>3.4299446196142265E-6</v>
      </c>
      <c r="G123" s="18">
        <f ca="1">G38*DCC!$C88*DCC!F88</f>
        <v>1.0668392810507619E-5</v>
      </c>
      <c r="H123" s="18">
        <f ca="1">H38*DCC!$C88*DCC!F88</f>
        <v>1.7941321430633537E-7</v>
      </c>
      <c r="I123" s="18">
        <f ca="1">I38*DCC!$C88*DCC!F88</f>
        <v>1.2112517379477741E-8</v>
      </c>
      <c r="J123" s="18">
        <f ca="1">J38*DCC!$C88*DCC!F88</f>
        <v>1.352401257243547E-9</v>
      </c>
      <c r="K123" s="18">
        <f ca="1">K38*DCC!$C88*DCC!F88</f>
        <v>5.5898695841353867E-10</v>
      </c>
      <c r="L123" s="18">
        <f ca="1">L38*DCC!$C88*DCC!F88</f>
        <v>8.1129212298062639E-12</v>
      </c>
      <c r="M123" s="18">
        <f ca="1">M38*DCC!$C88*DCC!G88</f>
        <v>2.1685379899123426E-12</v>
      </c>
      <c r="N123" s="18">
        <f ca="1">N38*DCC!$C88*DCC!AI88</f>
        <v>1.6323730112519053E-3</v>
      </c>
      <c r="O123" s="18">
        <f ca="1">O38*DCC!$C88*DCC!AJ88</f>
        <v>5.8783496637090959E-4</v>
      </c>
      <c r="P123" s="18">
        <f ca="1">P38*DCC!$C88*DCC!AK88</f>
        <v>1.1254333255341609E-2</v>
      </c>
      <c r="Q123" s="18"/>
      <c r="R123" s="18"/>
      <c r="S123" s="18"/>
      <c r="T123" t="s">
        <v>272</v>
      </c>
      <c r="U123" t="s">
        <v>273</v>
      </c>
      <c r="V123" t="s">
        <v>274</v>
      </c>
      <c r="W123" t="s">
        <v>275</v>
      </c>
      <c r="X123" t="s">
        <v>276</v>
      </c>
      <c r="Y123" t="s">
        <v>277</v>
      </c>
      <c r="Z123" t="s">
        <v>278</v>
      </c>
      <c r="AA123" t="s">
        <v>279</v>
      </c>
    </row>
    <row r="124" spans="1:29" x14ac:dyDescent="0.15">
      <c r="A124" s="66" t="s">
        <v>12</v>
      </c>
      <c r="B124" s="70">
        <f ca="1">T124+U124*B123+V124/(1+EXP((B123-W124)/X124))</f>
        <v>1.4704314719247132E-5</v>
      </c>
      <c r="C124" s="52">
        <f ca="1">Y124+Z124*C123+AA124/(1+EXP((C123-AB124)/AC124))</f>
        <v>2.7139789187334666E-5</v>
      </c>
      <c r="E124" s="18">
        <f t="shared" si="35"/>
        <v>4.4965000000000002</v>
      </c>
      <c r="F124" s="18">
        <f ca="1">F39*DCC!$C89*DCC!E89</f>
        <v>5.9902456317661945E-6</v>
      </c>
      <c r="G124" s="18">
        <f ca="1">G39*DCC!$C89*DCC!F89</f>
        <v>1.1319488774067746E-5</v>
      </c>
      <c r="H124" s="18">
        <f ca="1">H39*DCC!$C89*DCC!F89</f>
        <v>1.3464659311025024E-7</v>
      </c>
      <c r="I124" s="18">
        <f ca="1">I39*DCC!$C89*DCC!F89</f>
        <v>8.5607253709558687E-9</v>
      </c>
      <c r="J124" s="18">
        <f ca="1">J39*DCC!$C89*DCC!F89</f>
        <v>7.8055244227272751E-10</v>
      </c>
      <c r="K124" s="18">
        <f ca="1">K39*DCC!$C89*DCC!F89</f>
        <v>3.0694797580567307E-10</v>
      </c>
      <c r="L124" s="18">
        <f ca="1">L39*DCC!$C89*DCC!F89</f>
        <v>2.5752397637042785E-12</v>
      </c>
      <c r="M124" s="18">
        <f ca="1">M39*DCC!$C89*DCC!G89</f>
        <v>8.8381583310561742E-13</v>
      </c>
      <c r="N124" s="18">
        <f ca="1">N39*DCC!$C89*DCC!AI89</f>
        <v>2.1428517741032085E-3</v>
      </c>
      <c r="O124" s="18">
        <f ca="1">O39*DCC!$C89*DCC!AJ89</f>
        <v>8.4539909256852916E-4</v>
      </c>
      <c r="P124" s="18">
        <f ca="1">P39*DCC!$C89*DCC!AK89</f>
        <v>1.2998113789350693E-2</v>
      </c>
      <c r="Q124" s="18"/>
      <c r="R124" s="18"/>
      <c r="S124" s="18" t="s">
        <v>282</v>
      </c>
      <c r="T124" s="63">
        <v>1.8720300000000001E-5</v>
      </c>
      <c r="U124" s="63">
        <v>-5.0406800000000004E-7</v>
      </c>
      <c r="V124" s="63">
        <v>1.06176E-5</v>
      </c>
      <c r="W124" s="63">
        <v>5.8448799999999999</v>
      </c>
      <c r="X124" s="63">
        <v>1.8577600000000001</v>
      </c>
      <c r="Y124" s="63">
        <v>3.38825E-5</v>
      </c>
      <c r="Z124" s="63">
        <v>-8.4813600000000002E-7</v>
      </c>
      <c r="AA124" s="63">
        <v>1.79905E-5</v>
      </c>
      <c r="AB124" s="63">
        <v>5.94428</v>
      </c>
      <c r="AC124" s="63">
        <v>1.81456</v>
      </c>
    </row>
    <row r="125" spans="1:29" x14ac:dyDescent="0.15">
      <c r="A125" s="66" t="s">
        <v>13</v>
      </c>
      <c r="B125" s="70">
        <f ca="1">T125+U125*B123+V125/(1+EXP((B123-W125)/X125))</f>
        <v>7.5699421784083606E-3</v>
      </c>
      <c r="C125" s="52">
        <f ca="1">Y125+Z125*C123+AA125/(1+EXP((C123-AB125)/AC125))</f>
        <v>7.8482435058667491E-3</v>
      </c>
      <c r="E125" s="18">
        <f t="shared" si="35"/>
        <v>5.6607000000000003</v>
      </c>
      <c r="F125" s="18">
        <f ca="1">F40*DCC!$C90*DCC!E90</f>
        <v>1.0343816059512119E-5</v>
      </c>
      <c r="G125" s="18">
        <f ca="1">G40*DCC!$C90*DCC!F90</f>
        <v>1.3157039806915693E-5</v>
      </c>
      <c r="H125" s="18">
        <f ca="1">H40*DCC!$C90*DCC!F90</f>
        <v>1.1138586343803985E-7</v>
      </c>
      <c r="I125" s="18">
        <f ca="1">I40*DCC!$C90*DCC!F90</f>
        <v>6.7753080456437063E-9</v>
      </c>
      <c r="J125" s="18">
        <f ca="1">J40*DCC!$C90*DCC!F90</f>
        <v>5.052623948838628E-10</v>
      </c>
      <c r="K125" s="18">
        <f ca="1">K40*DCC!$C90*DCC!F90</f>
        <v>1.8973221844215381E-10</v>
      </c>
      <c r="L125" s="18">
        <f ca="1">L40*DCC!$C90*DCC!F90</f>
        <v>9.1662641447750132E-13</v>
      </c>
      <c r="M125" s="18">
        <f ca="1">M40*DCC!$C90*DCC!G90</f>
        <v>4.0254194208226397E-13</v>
      </c>
      <c r="N125" s="18">
        <f ca="1">N40*DCC!$C90*DCC!AI90</f>
        <v>2.7820514415581726E-3</v>
      </c>
      <c r="O125" s="18">
        <f ca="1">O40*DCC!$C90*DCC!AJ90</f>
        <v>1.20118202347645E-3</v>
      </c>
      <c r="P125" s="18">
        <f ca="1">P40*DCC!$C90*DCC!AK90</f>
        <v>1.5051899127846935E-2</v>
      </c>
      <c r="Q125" s="18"/>
      <c r="R125" s="18"/>
      <c r="S125" s="18" t="s">
        <v>283</v>
      </c>
      <c r="T125" s="63">
        <v>7.7564499999999998E-3</v>
      </c>
      <c r="U125" s="63">
        <v>-2.1792000000000001E-5</v>
      </c>
      <c r="V125" s="63">
        <v>2.2915699999999999E-4</v>
      </c>
      <c r="W125" s="63">
        <v>6.7831599999999996</v>
      </c>
      <c r="X125" s="63">
        <v>1.7484900000000001</v>
      </c>
      <c r="Y125" s="63">
        <v>8.0145600000000004E-3</v>
      </c>
      <c r="Z125" s="63">
        <v>-2.23141E-5</v>
      </c>
      <c r="AA125" s="63">
        <v>3.90665E-4</v>
      </c>
      <c r="AB125" s="63">
        <v>6.3643900000000002</v>
      </c>
      <c r="AC125" s="63">
        <v>2.05321</v>
      </c>
    </row>
    <row r="126" spans="1:29" x14ac:dyDescent="0.15">
      <c r="A126" s="66" t="s">
        <v>14</v>
      </c>
      <c r="B126" s="70">
        <f ca="1">T126+U126*B123+V126/(1+EXP((B123-W126)/X126))</f>
        <v>0.94105544803980079</v>
      </c>
      <c r="C126" s="52">
        <f ca="1">Y126+Z126*C123+AA126/(1+EXP((C123-AB126)/AC126))</f>
        <v>0.97685768009977114</v>
      </c>
      <c r="E126" s="18">
        <f t="shared" si="35"/>
        <v>7.1265000000000001</v>
      </c>
      <c r="F126" s="18">
        <f ca="1">F41*DCC!$C91*DCC!E91</f>
        <v>1.7791991733791253E-5</v>
      </c>
      <c r="G126" s="18">
        <f ca="1">G41*DCC!$C91*DCC!F91</f>
        <v>1.5025355069188882E-5</v>
      </c>
      <c r="H126" s="18">
        <f ca="1">H41*DCC!$C91*DCC!F91</f>
        <v>9.1489675978495432E-8</v>
      </c>
      <c r="I126" s="18">
        <f ca="1">I41*DCC!$C91*DCC!F91</f>
        <v>5.3629805973744619E-9</v>
      </c>
      <c r="J126" s="18">
        <f ca="1">J41*DCC!$C91*DCC!F91</f>
        <v>3.2735610493304879E-10</v>
      </c>
      <c r="K126" s="18">
        <f ca="1">K41*DCC!$C91*DCC!F91</f>
        <v>1.1758579748500505E-10</v>
      </c>
      <c r="L126" s="18">
        <f ca="1">L41*DCC!$C91*DCC!F91</f>
        <v>3.2721529403176022E-13</v>
      </c>
      <c r="M126" s="18">
        <f ca="1">M41*DCC!$C91*DCC!G91</f>
        <v>1.8325721529935979E-13</v>
      </c>
      <c r="N126" s="18">
        <f ca="1">N41*DCC!$C91*DCC!AI91</f>
        <v>3.672628593527637E-3</v>
      </c>
      <c r="O126" s="18">
        <f ca="1">O41*DCC!$C91*DCC!AJ91</f>
        <v>1.7346192158182094E-3</v>
      </c>
      <c r="P126" s="18">
        <f ca="1">P41*DCC!$C91*DCC!AK91</f>
        <v>1.7420167802765008E-2</v>
      </c>
      <c r="Q126" s="18"/>
      <c r="R126" s="18"/>
      <c r="S126" s="18" t="s">
        <v>284</v>
      </c>
      <c r="T126" s="63">
        <v>0.91957199999999994</v>
      </c>
      <c r="U126" s="63">
        <v>2.6174200000000001E-3</v>
      </c>
      <c r="V126" s="63">
        <v>-5.9437499999999996</v>
      </c>
      <c r="W126" s="63">
        <v>-5.6421599999999996</v>
      </c>
      <c r="X126" s="63">
        <v>2.1896399999999998</v>
      </c>
      <c r="Y126" s="63">
        <v>0.97025899999999998</v>
      </c>
      <c r="Z126" s="63">
        <v>9.2020299999999997E-4</v>
      </c>
      <c r="AA126" s="63">
        <v>-7.0472400000000004E-2</v>
      </c>
      <c r="AB126" s="63">
        <v>1.25227</v>
      </c>
      <c r="AC126" s="63">
        <v>2.6827100000000002</v>
      </c>
    </row>
    <row r="127" spans="1:29" x14ac:dyDescent="0.15">
      <c r="A127" s="66" t="s">
        <v>15</v>
      </c>
      <c r="B127" s="70">
        <f ca="1">T127+U127*B123+V127/(1+EXP((B123-W127)/X127))</f>
        <v>8.8369730612065413E-3</v>
      </c>
      <c r="C127" s="52">
        <f ca="1">Y127+Z127*C123+AA127/(1+EXP((C123-AB127)/AC127))</f>
        <v>8.3862146317537425E-3</v>
      </c>
      <c r="E127" s="18">
        <f t="shared" si="35"/>
        <v>8.9717000000000002</v>
      </c>
      <c r="F127" s="18">
        <f ca="1">F42*DCC!$C92*DCC!E92</f>
        <v>3.6718254184640895E-5</v>
      </c>
      <c r="G127" s="18">
        <f ca="1">G42*DCC!$C92*DCC!F92</f>
        <v>1.5377023019420136E-5</v>
      </c>
      <c r="H127" s="18">
        <f ca="1">H42*DCC!$C92*DCC!F92</f>
        <v>6.8012223403529847E-8</v>
      </c>
      <c r="I127" s="18">
        <f ca="1">I42*DCC!$C92*DCC!F92</f>
        <v>3.8528352647240492E-9</v>
      </c>
      <c r="J127" s="18">
        <f ca="1">J42*DCC!$C92*DCC!F92</f>
        <v>1.9261901109836207E-10</v>
      </c>
      <c r="K127" s="18">
        <f ca="1">K42*DCC!$C92*DCC!F92</f>
        <v>6.6232258659094977E-11</v>
      </c>
      <c r="L127" s="18">
        <f ca="1">L42*DCC!$C92*DCC!F92</f>
        <v>1.0630393414747063E-13</v>
      </c>
      <c r="M127" s="18">
        <f ca="1">M42*DCC!$C92*DCC!G92</f>
        <v>7.5752840089487497E-14</v>
      </c>
      <c r="N127" s="18">
        <f ca="1">N42*DCC!$C92*DCC!AI92</f>
        <v>4.8264499189076193E-3</v>
      </c>
      <c r="O127" s="18">
        <f ca="1">O42*DCC!$C92*DCC!AJ92</f>
        <v>2.4881559142359978E-3</v>
      </c>
      <c r="P127" s="18">
        <f ca="1">P42*DCC!$C92*DCC!AK92</f>
        <v>2.0052118970006329E-2</v>
      </c>
      <c r="Q127" s="18"/>
      <c r="R127" s="18"/>
      <c r="S127" s="18" t="s">
        <v>285</v>
      </c>
      <c r="T127" s="63">
        <v>9.4601000000000008E-3</v>
      </c>
      <c r="U127" s="63">
        <v>-6.5079299999999999E-5</v>
      </c>
      <c r="V127" s="63">
        <v>1.36506E-3</v>
      </c>
      <c r="W127" s="63">
        <v>4.5101899999999997</v>
      </c>
      <c r="X127" s="63">
        <v>1.41553</v>
      </c>
      <c r="Y127" s="63">
        <v>8.61286E-3</v>
      </c>
      <c r="Z127" s="63">
        <v>-3.2045999999999998E-5</v>
      </c>
      <c r="AA127" s="63">
        <v>4.8934300000000005E-4</v>
      </c>
      <c r="AB127" s="63">
        <v>6.86259</v>
      </c>
      <c r="AC127" s="63">
        <v>2.1804199999999998</v>
      </c>
    </row>
    <row r="128" spans="1:29" x14ac:dyDescent="0.15">
      <c r="E128" s="18">
        <f t="shared" si="35"/>
        <v>11.295</v>
      </c>
      <c r="F128" s="18">
        <f ca="1">F43*DCC!$C93*DCC!E93</f>
        <v>7.6549369232827488E-5</v>
      </c>
      <c r="G128" s="18">
        <f ca="1">G43*DCC!$C93*DCC!F93</f>
        <v>1.7964507809817904E-5</v>
      </c>
      <c r="H128" s="18">
        <f ca="1">H43*DCC!$C93*DCC!F93</f>
        <v>5.8152756738418117E-8</v>
      </c>
      <c r="I128" s="18">
        <f ca="1">I43*DCC!$C93*DCC!F93</f>
        <v>3.1858034895478506E-9</v>
      </c>
      <c r="J128" s="18">
        <f ca="1">J43*DCC!$C93*DCC!F93</f>
        <v>1.3053376258844828E-10</v>
      </c>
      <c r="K128" s="18">
        <f ca="1">K43*DCC!$C93*DCC!F93</f>
        <v>4.2978362819040633E-11</v>
      </c>
      <c r="L128" s="18">
        <f ca="1">L43*DCC!$C93*DCC!F93</f>
        <v>3.9829828794897179E-14</v>
      </c>
      <c r="M128" s="18">
        <f ca="1">M43*DCC!$C93*DCC!G93</f>
        <v>3.0974433758316845E-14</v>
      </c>
      <c r="N128" s="18">
        <f ca="1">N43*DCC!$C93*DCC!AI93</f>
        <v>6.4995374083466131E-3</v>
      </c>
      <c r="O128" s="18">
        <f ca="1">O43*DCC!$C93*DCC!AJ93</f>
        <v>3.6159993996243969E-3</v>
      </c>
      <c r="P128" s="18">
        <f ca="1">P43*DCC!$C93*DCC!AK93</f>
        <v>2.3221882199363362E-2</v>
      </c>
      <c r="Q128" s="18"/>
      <c r="R128" s="18"/>
      <c r="S128" s="18"/>
    </row>
    <row r="129" spans="1:29" x14ac:dyDescent="0.15">
      <c r="A129" s="66" t="s">
        <v>388</v>
      </c>
      <c r="B129" s="18">
        <f ca="1">B124*(EXP(-B125*$B$1)-B126*EXP(-B127*$B$1))</f>
        <v>4.3982717970112067E-9</v>
      </c>
      <c r="C129" s="18">
        <f ca="1">C124*(EXP(-C125*$B$1)-C126*EXP(-C127*$B$1))</f>
        <v>3.5896143706723864E-9</v>
      </c>
      <c r="E129" s="18">
        <f t="shared" si="35"/>
        <v>14.218999999999999</v>
      </c>
      <c r="F129" s="18">
        <f ca="1">F44*DCC!$C94*DCC!E94</f>
        <v>1.3890587886464427E-4</v>
      </c>
      <c r="G129" s="18">
        <f ca="1">G44*DCC!$C94*DCC!F94</f>
        <v>2.076822199111236E-5</v>
      </c>
      <c r="H129" s="18">
        <f ca="1">H44*DCC!$C94*DCC!F94</f>
        <v>4.9469259352648454E-8</v>
      </c>
      <c r="I129" s="18">
        <f ca="1">I44*DCC!$C94*DCC!F94</f>
        <v>2.6201257916546352E-9</v>
      </c>
      <c r="J129" s="18">
        <f ca="1">J44*DCC!$C94*DCC!F94</f>
        <v>8.8056928939058188E-11</v>
      </c>
      <c r="K129" s="18">
        <f ca="1">K44*DCC!$C94*DCC!F94</f>
        <v>2.7764346805816283E-11</v>
      </c>
      <c r="L129" s="18">
        <f ca="1">L44*DCC!$C94*DCC!F94</f>
        <v>1.4871812615785671E-14</v>
      </c>
      <c r="M129" s="18">
        <f ca="1">M44*DCC!$C94*DCC!G94</f>
        <v>1.2691099183302175E-14</v>
      </c>
      <c r="N129" s="18">
        <f ca="1">N44*DCC!$C94*DCC!AI94</f>
        <v>8.403219730490635E-3</v>
      </c>
      <c r="O129" s="18">
        <f ca="1">O44*DCC!$C94*DCC!AJ94</f>
        <v>5.0271510604975537E-3</v>
      </c>
      <c r="P129" s="18">
        <f ca="1">P44*DCC!$C94*DCC!AK94</f>
        <v>2.6289517477388554E-2</v>
      </c>
      <c r="Q129" s="18"/>
      <c r="R129" s="18"/>
      <c r="S129" t="s">
        <v>560</v>
      </c>
    </row>
    <row r="130" spans="1:29" x14ac:dyDescent="0.15">
      <c r="A130" s="66"/>
      <c r="B130" s="68"/>
      <c r="C130" s="18"/>
      <c r="E130" s="18">
        <f t="shared" si="35"/>
        <v>17.901</v>
      </c>
      <c r="F130" s="18">
        <f ca="1">F45*DCC!$C95*DCC!E95</f>
        <v>2.8080048424090122E-4</v>
      </c>
      <c r="G130" s="18">
        <f ca="1">G45*DCC!$C95*DCC!F95</f>
        <v>2.1305187657732673E-5</v>
      </c>
      <c r="H130" s="18">
        <f ca="1">H45*DCC!$C95*DCC!F95</f>
        <v>3.7471156386873294E-8</v>
      </c>
      <c r="I130" s="18">
        <f ca="1">I45*DCC!$C95*DCC!F95</f>
        <v>1.9174230052888745E-9</v>
      </c>
      <c r="J130" s="18">
        <f ca="1">J45*DCC!$C95*DCC!F95</f>
        <v>5.2896846879919071E-11</v>
      </c>
      <c r="K130" s="18">
        <f ca="1">K45*DCC!$C95*DCC!F95</f>
        <v>1.5971508182461886E-11</v>
      </c>
      <c r="L130" s="18">
        <f ca="1">L45*DCC!$C95*DCC!F95</f>
        <v>4.9468249714671914E-15</v>
      </c>
      <c r="M130" s="18">
        <f ca="1">M45*DCC!$C95*DCC!G95</f>
        <v>6.126589430692306E-15</v>
      </c>
      <c r="N130" s="18">
        <f ca="1">N45*DCC!$C95*DCC!AI95</f>
        <v>1.0710153267442063E-2</v>
      </c>
      <c r="O130" s="18">
        <f ca="1">O45*DCC!$C95*DCC!AJ95</f>
        <v>6.9441178496435739E-3</v>
      </c>
      <c r="P130" s="18">
        <f ca="1">P45*DCC!$C95*DCC!AK95</f>
        <v>2.9611428528826225E-2</v>
      </c>
      <c r="Q130" s="18"/>
      <c r="R130" s="18"/>
      <c r="S130" s="18"/>
      <c r="T130" t="s">
        <v>324</v>
      </c>
      <c r="U130" t="s">
        <v>322</v>
      </c>
      <c r="V130" t="s">
        <v>398</v>
      </c>
      <c r="W130" t="s">
        <v>399</v>
      </c>
      <c r="X130" t="s">
        <v>400</v>
      </c>
    </row>
    <row r="131" spans="1:29" x14ac:dyDescent="0.15">
      <c r="A131" s="66" t="s">
        <v>62</v>
      </c>
      <c r="B131" s="70">
        <f ca="1">T131+U131*$B$2+V131/(1+EXP(($B$2-W131)/X131))</f>
        <v>-0.55721303453431426</v>
      </c>
      <c r="E131" s="18">
        <f t="shared" si="35"/>
        <v>22.536000000000001</v>
      </c>
      <c r="F131" s="18">
        <f ca="1">F46*DCC!$C96*DCC!E96</f>
        <v>5.4898711836422469E-4</v>
      </c>
      <c r="G131" s="18">
        <f ca="1">G46*DCC!$C96*DCC!F96</f>
        <v>2.2706756349296306E-5</v>
      </c>
      <c r="H131" s="18">
        <f ca="1">H46*DCC!$C96*DCC!F96</f>
        <v>2.955537724001785E-8</v>
      </c>
      <c r="I131" s="18">
        <f ca="1">I46*DCC!$C96*DCC!F96</f>
        <v>1.4599040151990107E-9</v>
      </c>
      <c r="J131" s="18">
        <f ca="1">J46*DCC!$C96*DCC!F96</f>
        <v>3.3088948709873521E-11</v>
      </c>
      <c r="K131" s="18">
        <f ca="1">K46*DCC!$C96*DCC!F96</f>
        <v>9.5671340600669179E-12</v>
      </c>
      <c r="L131" s="18">
        <f ca="1">L46*DCC!$C96*DCC!F96</f>
        <v>1.7141342042468563E-15</v>
      </c>
      <c r="M131" s="18">
        <f ca="1">M46*DCC!$C96*DCC!G96</f>
        <v>2.8693809472397417E-15</v>
      </c>
      <c r="N131" s="18">
        <f ca="1">N46*DCC!$C96*DCC!AI96</f>
        <v>1.3506916558287412E-2</v>
      </c>
      <c r="O131" s="18">
        <f ca="1">O46*DCC!$C96*DCC!AJ96</f>
        <v>9.4662058143835486E-3</v>
      </c>
      <c r="P131" s="18">
        <f ca="1">P46*DCC!$C96*DCC!AK96</f>
        <v>3.2603669894307401E-2</v>
      </c>
      <c r="Q131" s="18"/>
      <c r="R131" s="18"/>
      <c r="S131" s="18"/>
      <c r="T131" s="63">
        <v>0.87109999999999999</v>
      </c>
      <c r="U131" s="63">
        <v>-0.1295</v>
      </c>
      <c r="V131" s="63">
        <v>-7.952</v>
      </c>
      <c r="W131" s="63">
        <v>-2.1739999999999999</v>
      </c>
      <c r="X131" s="63">
        <v>2.99</v>
      </c>
    </row>
    <row r="132" spans="1:29" x14ac:dyDescent="0.15">
      <c r="A132" s="66" t="s">
        <v>63</v>
      </c>
      <c r="B132" s="70">
        <f ca="1">T132+U132*$B$2+V132/(1+EXP(($B$2-W132)/X132))</f>
        <v>3.3330000000204312E-3</v>
      </c>
      <c r="C132" s="53"/>
      <c r="E132" s="18">
        <f t="shared" si="35"/>
        <v>28.370999999999999</v>
      </c>
      <c r="F132" s="18">
        <f ca="1">F47*DCC!$C97*DCC!E97</f>
        <v>9.9039758882485136E-4</v>
      </c>
      <c r="G132" s="18">
        <f ca="1">G47*DCC!$C97*DCC!F97</f>
        <v>2.389747812868303E-5</v>
      </c>
      <c r="H132" s="18">
        <f ca="1">H47*DCC!$C97*DCC!F97</f>
        <v>2.3052823862526303E-8</v>
      </c>
      <c r="I132" s="18">
        <f ca="1">I47*DCC!$C97*DCC!F97</f>
        <v>1.098227929250481E-9</v>
      </c>
      <c r="J132" s="18">
        <f ca="1">J47*DCC!$C97*DCC!F97</f>
        <v>2.0467799006032917E-11</v>
      </c>
      <c r="K132" s="18">
        <f ca="1">K47*DCC!$C97*DCC!F97</f>
        <v>5.6668336036582233E-12</v>
      </c>
      <c r="L132" s="18">
        <f ca="1">L47*DCC!$C97*DCC!F97</f>
        <v>5.8747361687147221E-16</v>
      </c>
      <c r="M132" s="18">
        <f ca="1">M47*DCC!$C97*DCC!G97</f>
        <v>1.2805683150562692E-15</v>
      </c>
      <c r="N132" s="18">
        <f ca="1">N47*DCC!$C97*DCC!AI97</f>
        <v>1.6448683157923354E-2</v>
      </c>
      <c r="O132" s="18">
        <f ca="1">O47*DCC!$C97*DCC!AJ97</f>
        <v>1.2348893970078991E-2</v>
      </c>
      <c r="P132" s="18">
        <f ca="1">P47*DCC!$C97*DCC!AK97</f>
        <v>3.4454865326952459E-2</v>
      </c>
      <c r="Q132" s="18"/>
      <c r="R132" s="18"/>
      <c r="S132" s="18"/>
      <c r="T132" s="63">
        <v>2.0330000000000001E-3</v>
      </c>
      <c r="U132" s="63">
        <v>1.2999999999999999E-4</v>
      </c>
      <c r="V132" s="63">
        <v>7.5560000000000004E-4</v>
      </c>
      <c r="W132" s="63">
        <v>1.746</v>
      </c>
      <c r="X132" s="63">
        <v>0.3392</v>
      </c>
    </row>
    <row r="133" spans="1:29" x14ac:dyDescent="0.15">
      <c r="A133" s="66" t="s">
        <v>325</v>
      </c>
      <c r="B133" s="18">
        <f ca="1">B129-B134*$B$6^B135</f>
        <v>4.4965567557783221E-9</v>
      </c>
      <c r="C133" s="30"/>
      <c r="E133" s="18">
        <f t="shared" si="35"/>
        <v>35.716999999999999</v>
      </c>
      <c r="F133" s="18">
        <f ca="1">F48*DCC!$C98*DCC!E98</f>
        <v>1.7278282957714384E-3</v>
      </c>
      <c r="G133" s="18">
        <f ca="1">G48*DCC!$C98*DCC!F98</f>
        <v>2.4916628424748149E-5</v>
      </c>
      <c r="H133" s="18">
        <f ca="1">H48*DCC!$C98*DCC!F98</f>
        <v>1.7829244021553351E-8</v>
      </c>
      <c r="I133" s="18">
        <f ca="1">I48*DCC!$C98*DCC!F98</f>
        <v>8.1846229589285107E-10</v>
      </c>
      <c r="J133" s="18">
        <f ca="1">J48*DCC!$C98*DCC!F98</f>
        <v>1.2553406538884348E-11</v>
      </c>
      <c r="K133" s="18">
        <f ca="1">K48*DCC!$C98*DCC!F98</f>
        <v>3.3280515270524219E-12</v>
      </c>
      <c r="L133" s="18">
        <f ca="1">L48*DCC!$C98*DCC!F98</f>
        <v>1.9965401111444413E-16</v>
      </c>
      <c r="M133" s="18">
        <f ca="1">M48*DCC!$C98*DCC!G98</f>
        <v>5.7119620746928993E-16</v>
      </c>
      <c r="N133" s="18">
        <f ca="1">N48*DCC!$C98*DCC!AI98</f>
        <v>1.9324187853743832E-2</v>
      </c>
      <c r="O133" s="18">
        <f ca="1">O48*DCC!$C98*DCC!AJ98</f>
        <v>1.5309580490960012E-2</v>
      </c>
      <c r="P133" s="18">
        <f ca="1">P48*DCC!$C98*DCC!AK98</f>
        <v>3.5297341557456605E-2</v>
      </c>
      <c r="Q133" s="18"/>
      <c r="R133" s="18"/>
      <c r="S133" s="18"/>
    </row>
    <row r="134" spans="1:29" x14ac:dyDescent="0.15">
      <c r="A134" s="66" t="s">
        <v>323</v>
      </c>
      <c r="B134" s="18">
        <f ca="1">(B129-C129)/($B$6^B135-$C$6^B135)</f>
        <v>-3.795642456008597E-18</v>
      </c>
      <c r="C134" s="52"/>
      <c r="E134" s="18">
        <f t="shared" si="35"/>
        <v>44.965000000000003</v>
      </c>
      <c r="F134" s="18">
        <f ca="1">F49*DCC!$C99*DCC!E99</f>
        <v>2.8415795411088937E-3</v>
      </c>
      <c r="G134" s="18">
        <f ca="1">G49*DCC!$C99*DCC!F99</f>
        <v>2.4554613065523032E-5</v>
      </c>
      <c r="H134" s="18">
        <f ca="1">H49*DCC!$C99*DCC!F99</f>
        <v>1.3040236973762356E-8</v>
      </c>
      <c r="I134" s="18">
        <f ca="1">I49*DCC!$C99*DCC!F99</f>
        <v>5.7634090650179448E-10</v>
      </c>
      <c r="J134" s="18">
        <f ca="1">J49*DCC!$C99*DCC!F99</f>
        <v>7.2808648321969872E-12</v>
      </c>
      <c r="K134" s="18">
        <f ca="1">K49*DCC!$C99*DCC!F99</f>
        <v>1.8482572732407327E-12</v>
      </c>
      <c r="L134" s="18">
        <f ca="1">L49*DCC!$C99*DCC!F99</f>
        <v>6.4169720203617835E-17</v>
      </c>
      <c r="M134" s="18">
        <f ca="1">M49*DCC!$C99*DCC!G99</f>
        <v>2.3839795993415039E-16</v>
      </c>
      <c r="N134" s="18">
        <f ca="1">N49*DCC!$C99*DCC!AI99</f>
        <v>2.1685686674398377E-2</v>
      </c>
      <c r="O134" s="18">
        <f ca="1">O49*DCC!$C99*DCC!AJ99</f>
        <v>1.7830128176019207E-2</v>
      </c>
      <c r="P134" s="18">
        <f ca="1">P49*DCC!$C99*DCC!AK99</f>
        <v>3.4680364033599712E-2</v>
      </c>
      <c r="Q134" s="18"/>
      <c r="R134" s="18"/>
      <c r="S134" s="18"/>
    </row>
    <row r="135" spans="1:29" x14ac:dyDescent="0.15">
      <c r="A135" s="66" t="s">
        <v>390</v>
      </c>
      <c r="B135" s="18">
        <f ca="1">B131+B132*$B$1</f>
        <v>2.8865340656688154</v>
      </c>
      <c r="C135" s="52"/>
      <c r="E135" s="18">
        <f t="shared" si="35"/>
        <v>56.606999999999999</v>
      </c>
      <c r="F135" s="18">
        <f ca="1">F50*DCC!$C100*DCC!E100</f>
        <v>4.5372741546890177E-3</v>
      </c>
      <c r="G135" s="18">
        <f ca="1">G50*DCC!$C100*DCC!F100</f>
        <v>2.6535865398877727E-5</v>
      </c>
      <c r="H135" s="18">
        <f ca="1">H50*DCC!$C100*DCC!F100</f>
        <v>1.0462700746025375E-8</v>
      </c>
      <c r="I135" s="18">
        <f ca="1">I50*DCC!$C100*DCC!F100</f>
        <v>4.4485114747424631E-10</v>
      </c>
      <c r="J135" s="18">
        <f ca="1">J50*DCC!$C100*DCC!F100</f>
        <v>4.6323791161313592E-12</v>
      </c>
      <c r="K135" s="18">
        <f ca="1">K50*DCC!$C100*DCC!F100</f>
        <v>1.1259766883129832E-12</v>
      </c>
      <c r="L135" s="18">
        <f ca="1">L50*DCC!$C100*DCC!F100</f>
        <v>2.2626127273884258E-17</v>
      </c>
      <c r="M135" s="18">
        <f ca="1">M50*DCC!$C100*DCC!G100</f>
        <v>9.8616207542297187E-17</v>
      </c>
      <c r="N135" s="18">
        <f ca="1">N50*DCC!$C100*DCC!AI100</f>
        <v>2.3066971634377851E-2</v>
      </c>
      <c r="O135" s="18">
        <f ca="1">O50*DCC!$C100*DCC!AJ100</f>
        <v>1.9503222370947274E-2</v>
      </c>
      <c r="P135" s="18">
        <f ca="1">P50*DCC!$C100*DCC!AK100</f>
        <v>3.2636614040498786E-2</v>
      </c>
      <c r="Q135" s="18"/>
      <c r="R135" s="18"/>
      <c r="S135" s="18"/>
    </row>
    <row r="136" spans="1:29" x14ac:dyDescent="0.15">
      <c r="A136" s="66"/>
      <c r="B136" s="70"/>
      <c r="C136" s="52"/>
      <c r="E136" s="18">
        <f t="shared" si="35"/>
        <v>71.265000000000001</v>
      </c>
      <c r="F136" s="18">
        <f ca="1">F51*DCC!$C101*DCC!E101</f>
        <v>7.71764477502891E-3</v>
      </c>
      <c r="G136" s="18">
        <f ca="1">G51*DCC!$C101*DCC!F101</f>
        <v>2.8567952972750272E-5</v>
      </c>
      <c r="H136" s="18">
        <f ca="1">H51*DCC!$C101*DCC!F101</f>
        <v>8.3641447897941624E-9</v>
      </c>
      <c r="I136" s="18">
        <f ca="1">I51*DCC!$C101*DCC!F101</f>
        <v>3.4184898374417904E-10</v>
      </c>
      <c r="J136" s="18">
        <f ca="1">J51*DCC!$C101*DCC!F101</f>
        <v>2.9364778099374449E-12</v>
      </c>
      <c r="K136" s="18">
        <f ca="1">K51*DCC!$C101*DCC!F101</f>
        <v>6.8342643639831055E-13</v>
      </c>
      <c r="L136" s="18">
        <f ca="1">L51*DCC!$C101*DCC!F101</f>
        <v>7.9483213204560366E-18</v>
      </c>
      <c r="M136" s="18">
        <f ca="1">M51*DCC!$C101*DCC!G101</f>
        <v>3.9886526696085154E-17</v>
      </c>
      <c r="N136" s="18">
        <f ca="1">N51*DCC!$C101*DCC!AI101</f>
        <v>2.3211133965218071E-2</v>
      </c>
      <c r="O136" s="18">
        <f ca="1">O51*DCC!$C101*DCC!AJ101</f>
        <v>2.0147049761198663E-2</v>
      </c>
      <c r="P136" s="18">
        <f ca="1">P51*DCC!$C101*DCC!AK101</f>
        <v>2.9508993402342143E-2</v>
      </c>
      <c r="Q136" s="18"/>
      <c r="R136" s="18"/>
      <c r="S136" s="18"/>
    </row>
    <row r="137" spans="1:29" x14ac:dyDescent="0.15">
      <c r="A137" s="66" t="s">
        <v>391</v>
      </c>
      <c r="B137" s="18">
        <f ca="1">B133+B134*$B$3^B135</f>
        <v>4.1488002626939092E-9</v>
      </c>
      <c r="C137" s="30"/>
      <c r="E137" s="18">
        <f t="shared" si="35"/>
        <v>89.715999999999994</v>
      </c>
      <c r="F137" s="18">
        <f ca="1">F52*DCC!$C102*DCC!E102</f>
        <v>1.2534133628006146E-2</v>
      </c>
      <c r="G137" s="18">
        <f ca="1">G52*DCC!$C102*DCC!F102</f>
        <v>2.8203911084055121E-5</v>
      </c>
      <c r="H137" s="18">
        <f ca="1">H52*DCC!$C102*DCC!F102</f>
        <v>6.1327121533798115E-9</v>
      </c>
      <c r="I137" s="18">
        <f ca="1">I52*DCC!$C102*DCC!F102</f>
        <v>2.4076584000329752E-10</v>
      </c>
      <c r="J137" s="18">
        <f ca="1">J52*DCC!$C102*DCC!F102</f>
        <v>1.7073015488178089E-12</v>
      </c>
      <c r="K137" s="18">
        <f ca="1">K52*DCC!$C102*DCC!F102</f>
        <v>3.8046492721486958E-13</v>
      </c>
      <c r="L137" s="18">
        <f ca="1">L52*DCC!$C102*DCC!F102</f>
        <v>2.5611813711086292E-18</v>
      </c>
      <c r="M137" s="18">
        <f ca="1">M52*DCC!$C102*DCC!G102</f>
        <v>1.7343307664987051E-17</v>
      </c>
      <c r="N137" s="18">
        <f ca="1">N52*DCC!$C102*DCC!AI102</f>
        <v>2.2514201807944913E-2</v>
      </c>
      <c r="O137" s="18">
        <f ca="1">O52*DCC!$C102*DCC!AJ102</f>
        <v>1.9915262086226203E-2</v>
      </c>
      <c r="P137" s="18">
        <f ca="1">P52*DCC!$C102*DCC!AK102</f>
        <v>2.5690834257840755E-2</v>
      </c>
      <c r="Q137" s="18"/>
      <c r="R137" s="18"/>
      <c r="S137" s="18"/>
    </row>
    <row r="138" spans="1:29" x14ac:dyDescent="0.15">
      <c r="A138" s="66"/>
      <c r="B138" s="66"/>
      <c r="E138" s="18">
        <f t="shared" si="35"/>
        <v>112.94</v>
      </c>
      <c r="F138" s="18">
        <f ca="1">F53*DCC!$C103*DCC!E103</f>
        <v>1.9303366535232985E-2</v>
      </c>
      <c r="G138" s="18">
        <f ca="1">G53*DCC!$C103*DCC!F103</f>
        <v>2.7683779934696598E-5</v>
      </c>
      <c r="H138" s="18">
        <f ca="1">H53*DCC!$C103*DCC!F103</f>
        <v>4.4711726687104718E-9</v>
      </c>
      <c r="I138" s="18">
        <f ca="1">I53*DCC!$C103*DCC!F103</f>
        <v>1.6850008554615433E-10</v>
      </c>
      <c r="J138" s="18">
        <f ca="1">J53*DCC!$C103*DCC!F103</f>
        <v>9.870608368759604E-13</v>
      </c>
      <c r="K138" s="18">
        <f ca="1">K53*DCC!$C103*DCC!F103</f>
        <v>2.1061475277355387E-13</v>
      </c>
      <c r="L138" s="18">
        <f ca="1">L53*DCC!$C103*DCC!F103</f>
        <v>8.2072943572110765E-19</v>
      </c>
      <c r="M138" s="18">
        <f ca="1">M53*DCC!$C103*DCC!G103</f>
        <v>7.4187165349034474E-18</v>
      </c>
      <c r="N138" s="18">
        <f ca="1">N53*DCC!$C103*DCC!AI103</f>
        <v>2.1074922825193573E-2</v>
      </c>
      <c r="O138" s="18">
        <f ca="1">O53*DCC!$C103*DCC!AJ103</f>
        <v>1.8939845954782319E-2</v>
      </c>
      <c r="P138" s="18">
        <f ca="1">P53*DCC!$C103*DCC!AK103</f>
        <v>2.1650147634133268E-2</v>
      </c>
      <c r="Q138" s="18"/>
      <c r="R138" s="18"/>
      <c r="S138" s="18"/>
    </row>
    <row r="139" spans="1:29" x14ac:dyDescent="0.15">
      <c r="A139" s="66" t="s">
        <v>563</v>
      </c>
      <c r="B139" s="69"/>
      <c r="C139" s="30"/>
      <c r="E139" s="18">
        <f t="shared" si="35"/>
        <v>142.19</v>
      </c>
      <c r="F139" s="18">
        <f ca="1">F54*DCC!$C104*DCC!E104</f>
        <v>2.7148039714440929E-2</v>
      </c>
      <c r="G139" s="18">
        <f ca="1">G54*DCC!$C104*DCC!F104</f>
        <v>2.6702907041340792E-5</v>
      </c>
      <c r="H139" s="18">
        <f ca="1">H54*DCC!$C104*DCC!F104</f>
        <v>3.2030983924551555E-9</v>
      </c>
      <c r="I139" s="18">
        <f ca="1">I54*DCC!$C104*DCC!F104</f>
        <v>1.1579758004967204E-10</v>
      </c>
      <c r="J139" s="18">
        <f ca="1">J54*DCC!$C104*DCC!F104</f>
        <v>5.606753272251817E-13</v>
      </c>
      <c r="K139" s="18">
        <f ca="1">K54*DCC!$C104*DCC!F104</f>
        <v>1.1454797051967307E-13</v>
      </c>
      <c r="L139" s="18">
        <f ca="1">L54*DCC!$C104*DCC!F104</f>
        <v>2.5833607920527374E-19</v>
      </c>
      <c r="M139" s="18">
        <f ca="1">M54*DCC!$C104*DCC!G104</f>
        <v>3.0310224010636569E-18</v>
      </c>
      <c r="N139" s="18">
        <f ca="1">N54*DCC!$C104*DCC!AI104</f>
        <v>1.923592214252498E-2</v>
      </c>
      <c r="O139" s="18">
        <f ca="1">O54*DCC!$C104*DCC!AJ104</f>
        <v>1.757584404141653E-2</v>
      </c>
      <c r="P139" s="18">
        <f ca="1">P54*DCC!$C104*DCC!AK104</f>
        <v>1.7765171463738742E-2</v>
      </c>
      <c r="Q139" s="18"/>
      <c r="R139" s="18"/>
      <c r="S139" s="18" t="s">
        <v>568</v>
      </c>
    </row>
    <row r="140" spans="1:29" x14ac:dyDescent="0.15">
      <c r="A140" s="66" t="s">
        <v>387</v>
      </c>
      <c r="B140" s="69">
        <f ca="1">$B$2</f>
        <v>10</v>
      </c>
      <c r="C140" s="30">
        <f ca="1">$B$2</f>
        <v>10</v>
      </c>
      <c r="E140" s="18">
        <f t="shared" si="35"/>
        <v>179.01</v>
      </c>
      <c r="F140" s="18">
        <f ca="1">F55*DCC!$C105*DCC!E105</f>
        <v>3.0357503988973786E-2</v>
      </c>
      <c r="G140" s="18">
        <f ca="1">G55*DCC!$C105*DCC!F105</f>
        <v>2.1555690163914106E-5</v>
      </c>
      <c r="H140" s="18">
        <f ca="1">H55*DCC!$C105*DCC!F105</f>
        <v>1.9205137512708741E-9</v>
      </c>
      <c r="I140" s="18">
        <f ca="1">I55*DCC!$C105*DCC!F105</f>
        <v>6.6563863251513714E-11</v>
      </c>
      <c r="J140" s="18">
        <f ca="1">J55*DCC!$C105*DCC!F105</f>
        <v>2.6655616097412524E-13</v>
      </c>
      <c r="K140" s="18">
        <f ca="1">K55*DCC!$C105*DCC!F105</f>
        <v>5.2143171679895431E-14</v>
      </c>
      <c r="L140" s="18">
        <f ca="1">L55*DCC!$C105*DCC!F105</f>
        <v>6.8063630230682549E-20</v>
      </c>
      <c r="M140" s="18">
        <f ca="1">M55*DCC!$C105*DCC!G105</f>
        <v>1.0855802750417938E-18</v>
      </c>
      <c r="N140" s="18">
        <f ca="1">N55*DCC!$C105*DCC!AI105</f>
        <v>1.7182251188805151E-2</v>
      </c>
      <c r="O140" s="18">
        <f ca="1">O55*DCC!$C105*DCC!AJ105</f>
        <v>1.5977068028029118E-2</v>
      </c>
      <c r="P140" s="18">
        <f ca="1">P55*DCC!$C105*DCC!AK105</f>
        <v>1.4346037144442277E-2</v>
      </c>
      <c r="Q140" s="18"/>
      <c r="R140" s="18"/>
      <c r="S140" s="18"/>
      <c r="T140" t="s">
        <v>272</v>
      </c>
      <c r="U140" t="s">
        <v>273</v>
      </c>
      <c r="V140" t="s">
        <v>274</v>
      </c>
      <c r="W140" t="s">
        <v>275</v>
      </c>
      <c r="X140" t="s">
        <v>276</v>
      </c>
      <c r="Y140" t="s">
        <v>277</v>
      </c>
      <c r="Z140" t="s">
        <v>278</v>
      </c>
      <c r="AA140" t="s">
        <v>279</v>
      </c>
    </row>
    <row r="141" spans="1:29" x14ac:dyDescent="0.15">
      <c r="A141" s="66" t="s">
        <v>12</v>
      </c>
      <c r="B141" s="70">
        <f ca="1">T141+U141*B140+V141/(1+EXP((B140-W141)/X141))</f>
        <v>3.3170610493268713E-6</v>
      </c>
      <c r="C141" s="52">
        <f ca="1">Y141+Z141*C140+AA141/(1+EXP((C140-AB141)/AC141))</f>
        <v>1.2841429372608267E-5</v>
      </c>
      <c r="E141" s="18">
        <f t="shared" si="35"/>
        <v>225.36</v>
      </c>
      <c r="F141" s="18">
        <f ca="1">F56*DCC!$C106*DCC!E106</f>
        <v>2.8521203122338658E-2</v>
      </c>
      <c r="G141" s="18">
        <f ca="1">G56*DCC!$C106*DCC!F106</f>
        <v>1.5350488308186418E-5</v>
      </c>
      <c r="H141" s="18">
        <f ca="1">H56*DCC!$C106*DCC!F106</f>
        <v>1.0158727191649705E-9</v>
      </c>
      <c r="I141" s="18">
        <f ca="1">I56*DCC!$C106*DCC!F106</f>
        <v>3.373722821242077E-11</v>
      </c>
      <c r="J141" s="18">
        <f ca="1">J56*DCC!$C106*DCC!F106</f>
        <v>1.1180168042020548E-13</v>
      </c>
      <c r="K141" s="18">
        <f ca="1">K56*DCC!$C106*DCC!F106</f>
        <v>2.0940688489446438E-14</v>
      </c>
      <c r="L141" s="18">
        <f ca="1">L56*DCC!$C106*DCC!F106</f>
        <v>1.5821622088002471E-20</v>
      </c>
      <c r="M141" s="18">
        <f ca="1">M56*DCC!$C106*DCC!G106</f>
        <v>3.3772009116176996E-19</v>
      </c>
      <c r="N141" s="18">
        <f ca="1">N56*DCC!$C106*DCC!AI106</f>
        <v>1.5081191089328646E-2</v>
      </c>
      <c r="O141" s="18">
        <f ca="1">O56*DCC!$C106*DCC!AJ106</f>
        <v>1.4298020167807058E-2</v>
      </c>
      <c r="P141" s="18">
        <f ca="1">P56*DCC!$C106*DCC!AK106</f>
        <v>1.1342100436796594E-2</v>
      </c>
      <c r="Q141" s="18"/>
      <c r="R141" s="18"/>
      <c r="S141" s="18" t="s">
        <v>282</v>
      </c>
      <c r="T141" s="63">
        <v>4.1859099999999999E-6</v>
      </c>
      <c r="U141" s="63">
        <v>-1.15875E-7</v>
      </c>
      <c r="V141" s="63">
        <v>1.3051800000000001E-4</v>
      </c>
      <c r="W141" s="63">
        <v>-9.4763999999999999</v>
      </c>
      <c r="X141" s="63">
        <v>3.18893</v>
      </c>
      <c r="Y141" s="63">
        <v>1.3157699999999999E-5</v>
      </c>
      <c r="Z141" s="63">
        <v>-3.42174E-7</v>
      </c>
      <c r="AA141" s="63">
        <v>4.5522999999999996E-6</v>
      </c>
      <c r="AB141" s="63">
        <v>10.9124</v>
      </c>
      <c r="AC141" s="63">
        <v>1.1945699999999999</v>
      </c>
    </row>
    <row r="142" spans="1:29" x14ac:dyDescent="0.15">
      <c r="A142" s="66" t="s">
        <v>13</v>
      </c>
      <c r="B142" s="70">
        <f ca="1">T142+U142*B140+V142/(1+EXP((B140-W142)/X142))</f>
        <v>7.6897504807894911E-3</v>
      </c>
      <c r="C142" s="52">
        <f ca="1">Y142+Z142*C140+AA142/(1+EXP((C140-AB142)/AC142))</f>
        <v>8.0390100346566587E-3</v>
      </c>
      <c r="E142" s="18">
        <f t="shared" si="35"/>
        <v>283.70999999999998</v>
      </c>
      <c r="F142" s="18">
        <f ca="1">F57*DCC!$C107*DCC!E107</f>
        <v>2.3397515102226051E-2</v>
      </c>
      <c r="G142" s="18">
        <f ca="1">G57*DCC!$C107*DCC!F107</f>
        <v>9.953618664174248E-6</v>
      </c>
      <c r="H142" s="18">
        <f ca="1">H57*DCC!$C107*DCC!F107</f>
        <v>4.8928942480175613E-10</v>
      </c>
      <c r="I142" s="18">
        <f ca="1">I57*DCC!$C107*DCC!F107</f>
        <v>1.5561679131917564E-11</v>
      </c>
      <c r="J142" s="18">
        <f ca="1">J57*DCC!$C107*DCC!F107</f>
        <v>4.2698588207355281E-14</v>
      </c>
      <c r="K142" s="18">
        <f ca="1">K57*DCC!$C107*DCC!F107</f>
        <v>7.6575537707041965E-15</v>
      </c>
      <c r="L142" s="18">
        <f ca="1">L57*DCC!$C107*DCC!F107</f>
        <v>3.3488659804457891E-21</v>
      </c>
      <c r="M142" s="18">
        <f ca="1">M57*DCC!$C107*DCC!G107</f>
        <v>9.4008000049125523E-20</v>
      </c>
      <c r="N142" s="18">
        <f ca="1">N57*DCC!$C107*DCC!AI107</f>
        <v>1.3046820811903453E-2</v>
      </c>
      <c r="O142" s="18">
        <f ca="1">O57*DCC!$C107*DCC!AJ107</f>
        <v>1.264774891129432E-2</v>
      </c>
      <c r="P142" s="18">
        <f ca="1">P57*DCC!$C107*DCC!AK107</f>
        <v>8.8110153526368626E-3</v>
      </c>
      <c r="Q142" s="18"/>
      <c r="R142" s="18"/>
      <c r="S142" s="18" t="s">
        <v>283</v>
      </c>
      <c r="T142" s="63">
        <v>7.8621000000000003E-3</v>
      </c>
      <c r="U142" s="63">
        <v>-2.1231799999999999E-5</v>
      </c>
      <c r="V142" s="63">
        <v>6.7827199999999995E-4</v>
      </c>
      <c r="W142" s="63">
        <v>2.7030799999999999</v>
      </c>
      <c r="X142" s="63">
        <v>2.6335799999999998</v>
      </c>
      <c r="Y142" s="63">
        <v>7.9134600000000006E-3</v>
      </c>
      <c r="Z142" s="63">
        <v>-1.5058000000000001E-5</v>
      </c>
      <c r="AA142" s="63">
        <v>7.0806799999999996E-4</v>
      </c>
      <c r="AB142" s="63">
        <v>8.1602899999999998</v>
      </c>
      <c r="AC142" s="63">
        <v>4.11191</v>
      </c>
    </row>
    <row r="143" spans="1:29" x14ac:dyDescent="0.15">
      <c r="A143" s="66" t="s">
        <v>14</v>
      </c>
      <c r="B143" s="70">
        <f ca="1">T143+U143*B140+V143/(1+EXP((B140-W143)/X143))</f>
        <v>0.93896409972178085</v>
      </c>
      <c r="C143" s="52">
        <f ca="1">Y143+Z143*C140+AA143/(1+EXP((C140-AB143)/AC143))</f>
        <v>0.98776569313393781</v>
      </c>
      <c r="E143" s="18">
        <f t="shared" si="35"/>
        <v>357.17</v>
      </c>
      <c r="F143" s="18">
        <f ca="1">F58*DCC!$C108*DCC!E108</f>
        <v>1.9111021756436402E-2</v>
      </c>
      <c r="G143" s="18">
        <f ca="1">G58*DCC!$C108*DCC!F108</f>
        <v>6.8274313613154111E-6</v>
      </c>
      <c r="H143" s="18">
        <f ca="1">H58*DCC!$C108*DCC!F108</f>
        <v>2.4929231601663356E-10</v>
      </c>
      <c r="I143" s="18">
        <f ca="1">I58*DCC!$C108*DCC!F108</f>
        <v>7.5893688382086007E-12</v>
      </c>
      <c r="J143" s="18">
        <f ca="1">J58*DCC!$C108*DCC!F108</f>
        <v>1.7250119675290304E-14</v>
      </c>
      <c r="K143" s="18">
        <f ca="1">K58*DCC!$C108*DCC!F108</f>
        <v>2.9621148258570515E-15</v>
      </c>
      <c r="L143" s="18">
        <f ca="1">L58*DCC!$C108*DCC!F108</f>
        <v>7.498114510281794E-22</v>
      </c>
      <c r="M143" s="18">
        <f ca="1">M58*DCC!$C108*DCC!G108</f>
        <v>2.7066806625266939E-20</v>
      </c>
      <c r="N143" s="18">
        <f ca="1">N58*DCC!$C108*DCC!AI108</f>
        <v>1.1166727330365771E-2</v>
      </c>
      <c r="O143" s="18">
        <f ca="1">O58*DCC!$C108*DCC!AJ108</f>
        <v>1.1097948497910489E-2</v>
      </c>
      <c r="P143" s="18">
        <f ca="1">P58*DCC!$C108*DCC!AK108</f>
        <v>6.781983013739553E-3</v>
      </c>
      <c r="Q143" s="18"/>
      <c r="R143" s="18"/>
      <c r="S143" s="18" t="s">
        <v>284</v>
      </c>
      <c r="T143" s="63">
        <v>0.92101299999999997</v>
      </c>
      <c r="U143" s="63">
        <v>2.4298599999999998E-3</v>
      </c>
      <c r="V143" s="63">
        <v>-0.39526699999999998</v>
      </c>
      <c r="W143" s="63">
        <v>0.86322699999999997</v>
      </c>
      <c r="X143" s="63">
        <v>2.2201900000000001</v>
      </c>
      <c r="Y143" s="63">
        <v>0.98463599999999996</v>
      </c>
      <c r="Z143" s="63">
        <v>3.4055899999999999E-4</v>
      </c>
      <c r="AA143" s="63">
        <v>-2.82746E-2</v>
      </c>
      <c r="AB143" s="63">
        <v>4.5285299999999999</v>
      </c>
      <c r="AC143" s="63">
        <v>1.1843300000000001</v>
      </c>
    </row>
    <row r="144" spans="1:29" x14ac:dyDescent="0.15">
      <c r="A144" s="66" t="s">
        <v>15</v>
      </c>
      <c r="B144" s="70">
        <f ca="1">T144+U144*B140+V144/(1+EXP((B140-W144)/X144))</f>
        <v>8.8859115519099533E-3</v>
      </c>
      <c r="C144" s="52">
        <f ca="1">Y144+Z144*C140+AA144/(1+EXP((C140-AB144)/AC144))</f>
        <v>8.2710010453181174E-3</v>
      </c>
      <c r="E144" s="18">
        <f t="shared" si="35"/>
        <v>449.65</v>
      </c>
      <c r="F144" s="18">
        <f ca="1">F59*DCC!$C109*DCC!E109</f>
        <v>1.5646572726518454E-2</v>
      </c>
      <c r="G144" s="18">
        <f ca="1">G59*DCC!$C109*DCC!F109</f>
        <v>4.7623376765099655E-6</v>
      </c>
      <c r="H144" s="18">
        <f ca="1">H59*DCC!$C109*DCC!F109</f>
        <v>1.2916375034514851E-10</v>
      </c>
      <c r="I144" s="18">
        <f ca="1">I59*DCC!$C109*DCC!F109</f>
        <v>3.7622174793101852E-12</v>
      </c>
      <c r="J144" s="18">
        <f ca="1">J59*DCC!$C109*DCC!F109</f>
        <v>7.086955413693806E-15</v>
      </c>
      <c r="K144" s="18">
        <f ca="1">K59*DCC!$C109*DCC!F109</f>
        <v>1.1652060315606601E-15</v>
      </c>
      <c r="L144" s="18">
        <f ca="1">L59*DCC!$C109*DCC!F109</f>
        <v>1.7072518167767943E-22</v>
      </c>
      <c r="M144" s="18">
        <f ca="1">M59*DCC!$C109*DCC!G109</f>
        <v>7.8557390732407767E-21</v>
      </c>
      <c r="N144" s="18">
        <f ca="1">N59*DCC!$C109*DCC!AI109</f>
        <v>9.4560036722239772E-3</v>
      </c>
      <c r="O144" s="18">
        <f ca="1">O59*DCC!$C109*DCC!AJ109</f>
        <v>9.6682924072611035E-3</v>
      </c>
      <c r="P144" s="18">
        <f ca="1">P59*DCC!$C109*DCC!AK109</f>
        <v>5.1772534562259023E-3</v>
      </c>
      <c r="Q144" s="18"/>
      <c r="R144" s="18"/>
      <c r="S144" s="18" t="s">
        <v>285</v>
      </c>
      <c r="T144" s="63">
        <v>9.2915099999999994E-3</v>
      </c>
      <c r="U144" s="63">
        <v>-4.8352000000000001E-5</v>
      </c>
      <c r="V144" s="63">
        <v>8.0970499999999997E-4</v>
      </c>
      <c r="W144" s="63">
        <v>7.0977800000000002</v>
      </c>
      <c r="X144" s="63">
        <v>1.29576</v>
      </c>
      <c r="Y144" s="63">
        <v>8.6188399999999991E-3</v>
      </c>
      <c r="Z144" s="63">
        <v>-3.7505400000000002E-5</v>
      </c>
      <c r="AA144" s="63">
        <v>3.19458E-4</v>
      </c>
      <c r="AB144" s="63">
        <v>6.5027999999999997</v>
      </c>
      <c r="AC144" s="63">
        <v>1.4732400000000001</v>
      </c>
    </row>
    <row r="145" spans="1:29" x14ac:dyDescent="0.15">
      <c r="E145" s="18">
        <f t="shared" si="35"/>
        <v>566.08000000000004</v>
      </c>
      <c r="F145" s="18">
        <f ca="1">F60*DCC!$C110*DCC!E110</f>
        <v>1.313337601023571E-2</v>
      </c>
      <c r="G145" s="18">
        <f ca="1">G60*DCC!$C110*DCC!F110</f>
        <v>3.4575057725328626E-6</v>
      </c>
      <c r="H145" s="18">
        <f ca="1">H60*DCC!$C110*DCC!F110</f>
        <v>6.9654369461550608E-11</v>
      </c>
      <c r="I145" s="18">
        <f ca="1">I60*DCC!$C110*DCC!F110</f>
        <v>1.9403093183773257E-12</v>
      </c>
      <c r="J145" s="18">
        <f ca="1">J60*DCC!$C110*DCC!F110</f>
        <v>3.0303957144489437E-15</v>
      </c>
      <c r="K145" s="18">
        <f ca="1">K60*DCC!$C110*DCC!F110</f>
        <v>4.7706203729574669E-16</v>
      </c>
      <c r="L145" s="18">
        <f ca="1">L60*DCC!$C110*DCC!F110</f>
        <v>4.0458170905988129E-23</v>
      </c>
      <c r="M145" s="18">
        <f ca="1">M60*DCC!$C110*DCC!G110</f>
        <v>2.3668802598604881E-21</v>
      </c>
      <c r="N145" s="18">
        <f ca="1">N60*DCC!$C110*DCC!AI110</f>
        <v>7.9289000693985503E-3</v>
      </c>
      <c r="O145" s="18">
        <f ca="1">O60*DCC!$C110*DCC!AJ110</f>
        <v>8.383648443261912E-3</v>
      </c>
      <c r="P145" s="18">
        <f ca="1">P60*DCC!$C110*DCC!AK110</f>
        <v>3.9054743216911814E-3</v>
      </c>
      <c r="Q145" s="18"/>
      <c r="R145" s="18"/>
      <c r="S145" s="18"/>
    </row>
    <row r="146" spans="1:29" x14ac:dyDescent="0.15">
      <c r="A146" s="66" t="s">
        <v>388</v>
      </c>
      <c r="B146" s="18">
        <f ca="1">B141*(EXP(-B142*$B$1)-B143*EXP(-B144*$B$1))</f>
        <v>8.5467836194185232E-10</v>
      </c>
      <c r="C146" s="18">
        <f ca="1">C141*(EXP(-C142*$B$1)-C143*EXP(-C144*$B$1))</f>
        <v>7.0656271798352672E-10</v>
      </c>
      <c r="E146" s="18">
        <f t="shared" si="35"/>
        <v>712.65</v>
      </c>
      <c r="F146" s="18">
        <f ca="1">F61*DCC!$C111*DCC!E111</f>
        <v>1.1178704666191646E-2</v>
      </c>
      <c r="G146" s="18">
        <f ca="1">G61*DCC!$C111*DCC!F111</f>
        <v>2.6125116724542078E-6</v>
      </c>
      <c r="H146" s="18">
        <f ca="1">H61*DCC!$C111*DCC!F111</f>
        <v>3.909445686123287E-11</v>
      </c>
      <c r="I146" s="18">
        <f ca="1">I61*DCC!$C111*DCC!F111</f>
        <v>1.0410803421799276E-12</v>
      </c>
      <c r="J146" s="18">
        <f ca="1">J61*DCC!$C111*DCC!F111</f>
        <v>1.348660530594113E-15</v>
      </c>
      <c r="K146" s="18">
        <f ca="1">K61*DCC!$C111*DCC!F111</f>
        <v>2.0328788695744615E-16</v>
      </c>
      <c r="L146" s="18">
        <f ca="1">L61*DCC!$C111*DCC!F111</f>
        <v>9.979089403744384E-24</v>
      </c>
      <c r="M146" s="18">
        <f ca="1">M61*DCC!$C111*DCC!G111</f>
        <v>7.428732767722788E-22</v>
      </c>
      <c r="N146" s="18">
        <f ca="1">N61*DCC!$C111*DCC!AI111</f>
        <v>6.6147496852451649E-3</v>
      </c>
      <c r="O146" s="18">
        <f ca="1">O61*DCC!$C111*DCC!AJ111</f>
        <v>7.2510073546862008E-3</v>
      </c>
      <c r="P146" s="18">
        <f ca="1">P61*DCC!$C111*DCC!AK111</f>
        <v>2.9367380683017921E-3</v>
      </c>
      <c r="Q146" s="18"/>
      <c r="R146" s="18"/>
      <c r="S146" t="s">
        <v>560</v>
      </c>
    </row>
    <row r="147" spans="1:29" x14ac:dyDescent="0.15">
      <c r="A147" s="66"/>
      <c r="B147" s="68"/>
      <c r="C147" s="18"/>
      <c r="E147" s="18">
        <f t="shared" si="35"/>
        <v>897.16</v>
      </c>
      <c r="F147" s="18">
        <f ca="1">F62*DCC!$C112*DCC!E112</f>
        <v>9.3453147928339777E-3</v>
      </c>
      <c r="G147" s="18">
        <f ca="1">G62*DCC!$C112*DCC!F112</f>
        <v>1.9736743856112927E-6</v>
      </c>
      <c r="H147" s="18">
        <f ca="1">H62*DCC!$C112*DCC!F112</f>
        <v>2.1938676540725351E-11</v>
      </c>
      <c r="I147" s="18">
        <f ca="1">I62*DCC!$C112*DCC!F112</f>
        <v>5.5829661049157328E-13</v>
      </c>
      <c r="J147" s="18">
        <f ca="1">J62*DCC!$C112*DCC!F112</f>
        <v>6.0012141874223378E-16</v>
      </c>
      <c r="K147" s="18">
        <f ca="1">K62*DCC!$C112*DCC!F112</f>
        <v>8.6612826232050345E-17</v>
      </c>
      <c r="L147" s="18">
        <f ca="1">L62*DCC!$C112*DCC!F112</f>
        <v>2.4610553303393067E-24</v>
      </c>
      <c r="M147" s="18">
        <f ca="1">M62*DCC!$C112*DCC!G112</f>
        <v>2.4342399412897486E-22</v>
      </c>
      <c r="N147" s="18">
        <f ca="1">N62*DCC!$C112*DCC!AI112</f>
        <v>5.4923745344340191E-3</v>
      </c>
      <c r="O147" s="18">
        <f ca="1">O62*DCC!$C112*DCC!AJ112</f>
        <v>6.2559603719548277E-3</v>
      </c>
      <c r="P147" s="18">
        <f ca="1">P62*DCC!$C112*DCC!AK112</f>
        <v>2.2013137137117424E-3</v>
      </c>
      <c r="Q147" s="18"/>
      <c r="R147" s="18"/>
      <c r="S147" s="18"/>
      <c r="T147" t="s">
        <v>324</v>
      </c>
      <c r="U147" t="s">
        <v>322</v>
      </c>
      <c r="V147" t="s">
        <v>398</v>
      </c>
      <c r="W147" t="s">
        <v>399</v>
      </c>
      <c r="X147" t="s">
        <v>400</v>
      </c>
    </row>
    <row r="148" spans="1:29" x14ac:dyDescent="0.15">
      <c r="A148" s="66" t="s">
        <v>62</v>
      </c>
      <c r="B148" s="70">
        <f ca="1">T148+U148*$B$2+V148/(1+EXP(($B$2-W148)/X148))</f>
        <v>-0.26143041632597219</v>
      </c>
      <c r="E148" s="18">
        <f t="shared" si="35"/>
        <v>1129.4000000000001</v>
      </c>
      <c r="F148" s="18">
        <f ca="1">F63*DCC!$C113*DCC!E113</f>
        <v>7.8743839754856146E-3</v>
      </c>
      <c r="G148" s="18">
        <f ca="1">G63*DCC!$C113*DCC!F113</f>
        <v>1.5166862219702461E-6</v>
      </c>
      <c r="H148" s="18">
        <f ca="1">H63*DCC!$C113*DCC!F113</f>
        <v>1.2523595923642556E-11</v>
      </c>
      <c r="I148" s="18">
        <f ca="1">I63*DCC!$C113*DCC!F113</f>
        <v>3.0445389948303005E-13</v>
      </c>
      <c r="J148" s="18">
        <f ca="1">J63*DCC!$C113*DCC!F113</f>
        <v>2.7165314112503399E-16</v>
      </c>
      <c r="K148" s="18">
        <f ca="1">K63*DCC!$C113*DCC!F113</f>
        <v>3.7540062836183136E-17</v>
      </c>
      <c r="L148" s="18">
        <f ca="1">L63*DCC!$C113*DCC!F113</f>
        <v>6.1749208801675846E-25</v>
      </c>
      <c r="M148" s="18">
        <f ca="1">M63*DCC!$C113*DCC!G113</f>
        <v>8.0278865256075777E-23</v>
      </c>
      <c r="N148" s="18">
        <f ca="1">N63*DCC!$C113*DCC!AI113</f>
        <v>4.5372999752991E-3</v>
      </c>
      <c r="O148" s="18">
        <f ca="1">O63*DCC!$C113*DCC!AJ113</f>
        <v>5.386991577478269E-3</v>
      </c>
      <c r="P148" s="18">
        <f ca="1">P63*DCC!$C113*DCC!AK113</f>
        <v>1.6444223864296469E-3</v>
      </c>
      <c r="Q148" s="18"/>
      <c r="R148" s="18"/>
      <c r="S148" s="18"/>
      <c r="T148" s="63">
        <v>1.224</v>
      </c>
      <c r="U148" s="63">
        <v>-0.12520000000000001</v>
      </c>
      <c r="V148" s="63">
        <v>-11.88</v>
      </c>
      <c r="W148" s="63">
        <v>-4.3609999999999998</v>
      </c>
      <c r="X148" s="63">
        <v>3.673</v>
      </c>
    </row>
    <row r="149" spans="1:29" x14ac:dyDescent="0.15">
      <c r="A149" s="66" t="s">
        <v>63</v>
      </c>
      <c r="B149" s="70">
        <f ca="1">T149+U149*$B$2+V149/(1+EXP(($B$2-W149)/X149))</f>
        <v>3.0880000000000005E-3</v>
      </c>
      <c r="C149" s="53"/>
      <c r="E149" s="18">
        <f t="shared" si="35"/>
        <v>1421.9</v>
      </c>
      <c r="F149" s="18">
        <f ca="1">F64*DCC!$C114*DCC!E114</f>
        <v>6.7410080157402552E-3</v>
      </c>
      <c r="G149" s="18">
        <f ca="1">G64*DCC!$C114*DCC!F114</f>
        <v>1.1828593775650621E-6</v>
      </c>
      <c r="H149" s="18">
        <f ca="1">H64*DCC!$C114*DCC!F114</f>
        <v>7.254522220953534E-12</v>
      </c>
      <c r="I149" s="18">
        <f ca="1">I64*DCC!$C114*DCC!F114</f>
        <v>1.6841872360113716E-13</v>
      </c>
      <c r="J149" s="18">
        <f ca="1">J64*DCC!$C114*DCC!F114</f>
        <v>1.2476928391151299E-16</v>
      </c>
      <c r="K149" s="18">
        <f ca="1">K64*DCC!$C114*DCC!F114</f>
        <v>1.6508854236640508E-17</v>
      </c>
      <c r="L149" s="18">
        <f ca="1">L64*DCC!$C114*DCC!F114</f>
        <v>1.5716202802199747E-25</v>
      </c>
      <c r="M149" s="18">
        <f ca="1">M64*DCC!$C114*DCC!G114</f>
        <v>2.6583534095192711E-23</v>
      </c>
      <c r="N149" s="18">
        <f ca="1">N64*DCC!$C114*DCC!AI114</f>
        <v>3.7287268300833371E-3</v>
      </c>
      <c r="O149" s="18">
        <f ca="1">O64*DCC!$C114*DCC!AJ114</f>
        <v>4.6267322031488733E-3</v>
      </c>
      <c r="P149" s="18">
        <f ca="1">P64*DCC!$C114*DCC!AK114</f>
        <v>1.2259461640536107E-3</v>
      </c>
      <c r="Q149" s="18"/>
      <c r="R149" s="18"/>
      <c r="S149" s="18"/>
      <c r="T149" s="63">
        <v>2.0830000000000002E-3</v>
      </c>
      <c r="U149" s="63">
        <v>1.005E-4</v>
      </c>
      <c r="V149" s="63">
        <v>5.3249999999999999E-4</v>
      </c>
      <c r="W149" s="63">
        <v>1.88</v>
      </c>
      <c r="X149" s="63">
        <v>0.1487</v>
      </c>
    </row>
    <row r="150" spans="1:29" x14ac:dyDescent="0.15">
      <c r="A150" s="66" t="s">
        <v>325</v>
      </c>
      <c r="B150" s="18">
        <f ca="1">B146-B151*$B$6^B152</f>
        <v>8.7203098168703161E-10</v>
      </c>
      <c r="C150" s="30"/>
      <c r="E150" s="18">
        <f t="shared" si="35"/>
        <v>1790.1</v>
      </c>
      <c r="F150" s="18">
        <f ca="1">F65*DCC!$C115*DCC!E115</f>
        <v>5.651351015333087E-3</v>
      </c>
      <c r="G150" s="18">
        <f ca="1">G65*DCC!$C115*DCC!F115</f>
        <v>9.2229491272003E-7</v>
      </c>
      <c r="H150" s="18">
        <f ca="1">H65*DCC!$C115*DCC!F115</f>
        <v>4.2015036025768028E-12</v>
      </c>
      <c r="I150" s="18">
        <f ca="1">I65*DCC!$C115*DCC!F115</f>
        <v>9.3120990161810224E-14</v>
      </c>
      <c r="J150" s="18">
        <f ca="1">J65*DCC!$C115*DCC!F115</f>
        <v>5.7296733860662145E-17</v>
      </c>
      <c r="K150" s="18">
        <f ca="1">K65*DCC!$C115*DCC!F115</f>
        <v>7.2588957219516878E-18</v>
      </c>
      <c r="L150" s="18">
        <f ca="1">L65*DCC!$C115*DCC!F115</f>
        <v>3.9996919554036849E-26</v>
      </c>
      <c r="M150" s="18">
        <f ca="1">M65*DCC!$C115*DCC!G115</f>
        <v>8.78899277010366E-24</v>
      </c>
      <c r="N150" s="18">
        <f ca="1">N65*DCC!$C115*DCC!AI115</f>
        <v>3.0625420876327822E-3</v>
      </c>
      <c r="O150" s="18">
        <f ca="1">O65*DCC!$C115*DCC!AJ115</f>
        <v>3.9706545355870492E-3</v>
      </c>
      <c r="P150" s="18">
        <f ca="1">P65*DCC!$C115*DCC!AK115</f>
        <v>9.1046482501488891E-4</v>
      </c>
      <c r="Q150" s="18"/>
      <c r="R150" s="18"/>
      <c r="S150" s="18"/>
    </row>
    <row r="151" spans="1:29" x14ac:dyDescent="0.15">
      <c r="A151" s="66" t="s">
        <v>323</v>
      </c>
      <c r="B151" s="18">
        <f ca="1">(B146-C146)/($B$6^B152-$C$6^B152)</f>
        <v>-5.2077521248956997E-19</v>
      </c>
      <c r="C151" s="52"/>
      <c r="E151" s="18">
        <f t="shared" si="35"/>
        <v>2253.6</v>
      </c>
      <c r="F151" s="18">
        <f ca="1">F66*DCC!$C116*DCC!E116</f>
        <v>4.7883958242766365E-3</v>
      </c>
      <c r="G151" s="18">
        <f ca="1">G66*DCC!$C116*DCC!F116</f>
        <v>7.2193571882732693E-7</v>
      </c>
      <c r="H151" s="18">
        <f ca="1">H66*DCC!$C116*DCC!F116</f>
        <v>2.4428899844650007E-12</v>
      </c>
      <c r="I151" s="18">
        <f ca="1">I66*DCC!$C116*DCC!F116</f>
        <v>5.1675975593133905E-14</v>
      </c>
      <c r="J151" s="18">
        <f ca="1">J66*DCC!$C116*DCC!F116</f>
        <v>2.6415815126429913E-17</v>
      </c>
      <c r="K151" s="18">
        <f ca="1">K66*DCC!$C116*DCC!F116</f>
        <v>3.2043340736800838E-18</v>
      </c>
      <c r="L151" s="18">
        <f ca="1">L66*DCC!$C116*DCC!F116</f>
        <v>1.0219738043747125E-26</v>
      </c>
      <c r="M151" s="18">
        <f ca="1">M66*DCC!$C116*DCC!G116</f>
        <v>2.9057132774672796E-24</v>
      </c>
      <c r="N151" s="18">
        <f ca="1">N66*DCC!$C116*DCC!AI116</f>
        <v>2.5096400353732552E-3</v>
      </c>
      <c r="O151" s="18">
        <f ca="1">O66*DCC!$C116*DCC!AJ116</f>
        <v>3.4074476819435447E-3</v>
      </c>
      <c r="P151" s="18">
        <f ca="1">P66*DCC!$C116*DCC!AK116</f>
        <v>6.7456975710311563E-4</v>
      </c>
    </row>
    <row r="152" spans="1:29" x14ac:dyDescent="0.15">
      <c r="A152" s="66" t="s">
        <v>390</v>
      </c>
      <c r="B152" s="18">
        <f ca="1">B148+B149*$B$1</f>
        <v>2.929175957920076</v>
      </c>
      <c r="C152" s="52"/>
      <c r="E152" s="18">
        <f t="shared" si="35"/>
        <v>2837.1</v>
      </c>
      <c r="F152" s="18">
        <f ca="1">F67*DCC!$C117*DCC!E117</f>
        <v>4.1133775405285521E-3</v>
      </c>
      <c r="G152" s="18">
        <f ca="1">G67*DCC!$C117*DCC!F117</f>
        <v>5.6697773687534106E-7</v>
      </c>
      <c r="H152" s="18">
        <f ca="1">H67*DCC!$C117*DCC!F117</f>
        <v>1.4250957999488611E-12</v>
      </c>
      <c r="I152" s="18">
        <f ca="1">I67*DCC!$C117*DCC!F117</f>
        <v>2.8764621752125637E-14</v>
      </c>
      <c r="J152" s="18">
        <f ca="1">J67*DCC!$C117*DCC!F117</f>
        <v>1.221914630471291E-17</v>
      </c>
      <c r="K152" s="18">
        <f ca="1">K67*DCC!$C117*DCC!F117</f>
        <v>1.4192145099799172E-18</v>
      </c>
      <c r="L152" s="18">
        <f ca="1">L67*DCC!$C117*DCC!F117</f>
        <v>2.6199931098066462E-27</v>
      </c>
      <c r="M152" s="18">
        <f ca="1">M67*DCC!$C117*DCC!G117</f>
        <v>9.6030783167552188E-25</v>
      </c>
      <c r="N152" s="18">
        <f ca="1">N67*DCC!$C117*DCC!AI117</f>
        <v>2.05082183212208E-3</v>
      </c>
      <c r="O152" s="18">
        <f ca="1">O67*DCC!$C117*DCC!AJ117</f>
        <v>2.9227940212781791E-3</v>
      </c>
      <c r="P152" s="18">
        <f ca="1">P67*DCC!$C117*DCC!AK117</f>
        <v>4.9900731508528749E-4</v>
      </c>
    </row>
    <row r="153" spans="1:29" x14ac:dyDescent="0.15">
      <c r="A153" s="66"/>
      <c r="B153" s="70"/>
      <c r="C153" s="52"/>
      <c r="E153" s="18">
        <f t="shared" si="35"/>
        <v>3571.7</v>
      </c>
      <c r="F153" s="18">
        <f ca="1">F68*DCC!$C118*DCC!E118</f>
        <v>3.565492507573792E-3</v>
      </c>
      <c r="G153" s="18">
        <f ca="1">G68*DCC!$C118*DCC!F118</f>
        <v>4.4571535276636785E-7</v>
      </c>
      <c r="H153" s="18">
        <f ca="1">H68*DCC!$C118*DCC!F118</f>
        <v>8.3215658301993832E-13</v>
      </c>
      <c r="I153" s="18">
        <f ca="1">I68*DCC!$C118*DCC!F118</f>
        <v>1.6023028828250474E-14</v>
      </c>
      <c r="J153" s="18">
        <f ca="1">J68*DCC!$C118*DCC!F118</f>
        <v>5.6576489207532142E-18</v>
      </c>
      <c r="K153" s="18">
        <f ca="1">K68*DCC!$C118*DCC!F118</f>
        <v>6.2918173045549329E-19</v>
      </c>
      <c r="L153" s="18">
        <f ca="1">L68*DCC!$C118*DCC!F118</f>
        <v>6.7231434347046946E-28</v>
      </c>
      <c r="M153" s="18">
        <f ca="1">M68*DCC!$C118*DCC!G118</f>
        <v>3.1498942386615941E-25</v>
      </c>
      <c r="N153" s="18">
        <f ca="1">N68*DCC!$C118*DCC!AI118</f>
        <v>1.6733065341257901E-3</v>
      </c>
      <c r="O153" s="18">
        <f ca="1">O68*DCC!$C118*DCC!AJ118</f>
        <v>2.5037191657870726E-3</v>
      </c>
      <c r="P153" s="18">
        <f ca="1">P68*DCC!$C118*DCC!AK118</f>
        <v>3.6965780395531298E-4</v>
      </c>
    </row>
    <row r="154" spans="1:29" x14ac:dyDescent="0.15">
      <c r="A154" s="66" t="s">
        <v>391</v>
      </c>
      <c r="B154" s="18">
        <f ca="1">B150+B151*$B$3^B152</f>
        <v>8.0947622787056603E-10</v>
      </c>
      <c r="C154" s="30"/>
      <c r="E154" s="18">
        <f t="shared" si="35"/>
        <v>4496.5</v>
      </c>
      <c r="F154" s="18">
        <f ca="1">F69*DCC!$C119*DCC!E119</f>
        <v>3.0464034165196201E-3</v>
      </c>
      <c r="G154" s="18">
        <f ca="1">G69*DCC!$C119*DCC!F119</f>
        <v>3.5032694602610606E-7</v>
      </c>
      <c r="H154" s="18">
        <f ca="1">H69*DCC!$C119*DCC!F119</f>
        <v>4.8583780428918131E-13</v>
      </c>
      <c r="I154" s="18">
        <f ca="1">I69*DCC!$C119*DCC!F119</f>
        <v>8.9219369890116249E-15</v>
      </c>
      <c r="J154" s="18">
        <f ca="1">J69*DCC!$C119*DCC!F119</f>
        <v>2.6191301449062027E-18</v>
      </c>
      <c r="K154" s="18">
        <f ca="1">K69*DCC!$C119*DCC!F119</f>
        <v>2.7888827343888859E-19</v>
      </c>
      <c r="L154" s="18">
        <f ca="1">L69*DCC!$C119*DCC!F119</f>
        <v>1.724933611954111E-28</v>
      </c>
      <c r="M154" s="18">
        <f ca="1">M69*DCC!$C119*DCC!G119</f>
        <v>1.0300770768395277E-25</v>
      </c>
      <c r="N154" s="18">
        <f ca="1">N69*DCC!$C119*DCC!AI119</f>
        <v>1.3634270617669806E-3</v>
      </c>
      <c r="O154" s="18">
        <f ca="1">O69*DCC!$C119*DCC!AJ119</f>
        <v>2.1466225452345432E-3</v>
      </c>
      <c r="P154" s="18">
        <f ca="1">P69*DCC!$C119*DCC!AK119</f>
        <v>2.7336535987013626E-4</v>
      </c>
    </row>
    <row r="155" spans="1:29" x14ac:dyDescent="0.15">
      <c r="A155" s="66"/>
      <c r="B155" s="66"/>
      <c r="E155" s="18">
        <f t="shared" si="35"/>
        <v>5660.8</v>
      </c>
      <c r="F155" s="18">
        <f ca="1">F70*DCC!$C120*DCC!E120</f>
        <v>2.7016524729528814E-3</v>
      </c>
      <c r="G155" s="18">
        <f ca="1">G70*DCC!$C120*DCC!F120</f>
        <v>2.8148360824668518E-7</v>
      </c>
      <c r="H155" s="18">
        <f ca="1">H70*DCC!$C120*DCC!F120</f>
        <v>2.8995895545412604E-13</v>
      </c>
      <c r="I155" s="18">
        <f ca="1">I70*DCC!$C120*DCC!F120</f>
        <v>5.0774090068116916E-15</v>
      </c>
      <c r="J155" s="18">
        <f ca="1">J70*DCC!$C120*DCC!F120</f>
        <v>1.2394628230909798E-18</v>
      </c>
      <c r="K155" s="18">
        <f ca="1">K70*DCC!$C120*DCC!F120</f>
        <v>1.2636856922644237E-19</v>
      </c>
      <c r="L155" s="18">
        <f ca="1">L70*DCC!$C120*DCC!F120</f>
        <v>4.5239577925895728E-29</v>
      </c>
      <c r="M155" s="18">
        <f ca="1">M70*DCC!$C120*DCC!G120</f>
        <v>3.4456793846175545E-26</v>
      </c>
      <c r="N155" s="18">
        <f ca="1">N70*DCC!$C120*DCC!AI120</f>
        <v>1.1113011021087239E-3</v>
      </c>
      <c r="O155" s="18">
        <f ca="1">O70*DCC!$C120*DCC!AJ120</f>
        <v>1.8417251645137728E-3</v>
      </c>
      <c r="P155" s="18">
        <f ca="1">P70*DCC!$C120*DCC!AK120</f>
        <v>2.0194831503688137E-4</v>
      </c>
    </row>
    <row r="156" spans="1:29" x14ac:dyDescent="0.15">
      <c r="A156" s="66" t="s">
        <v>564</v>
      </c>
      <c r="B156" s="69"/>
      <c r="C156" s="30"/>
      <c r="E156" s="18">
        <f t="shared" si="35"/>
        <v>7126.5</v>
      </c>
      <c r="F156" s="18">
        <f ca="1">F71*DCC!$C121*DCC!E121</f>
        <v>2.4100590392483476E-3</v>
      </c>
      <c r="G156" s="18">
        <f ca="1">G71*DCC!$C121*DCC!F121</f>
        <v>2.2982355723013654E-7</v>
      </c>
      <c r="H156" s="18">
        <f ca="1">H71*DCC!$C121*DCC!F121</f>
        <v>1.7585297431744839E-13</v>
      </c>
      <c r="I156" s="18">
        <f ca="1">I71*DCC!$C121*DCC!F121</f>
        <v>2.9356947547382419E-15</v>
      </c>
      <c r="J156" s="18">
        <f ca="1">J71*DCC!$C121*DCC!F121</f>
        <v>5.9604996201914001E-19</v>
      </c>
      <c r="K156" s="18">
        <f ca="1">K71*DCC!$C121*DCC!F121</f>
        <v>5.8186403083211771E-20</v>
      </c>
      <c r="L156" s="18">
        <f ca="1">L71*DCC!$C121*DCC!F121</f>
        <v>1.2057286578387808E-29</v>
      </c>
      <c r="M156" s="18">
        <f ca="1">M71*DCC!$C121*DCC!G121</f>
        <v>1.1713075461937665E-26</v>
      </c>
      <c r="N156" s="18">
        <f ca="1">N71*DCC!$C121*DCC!AI121</f>
        <v>9.0600706517576552E-4</v>
      </c>
      <c r="O156" s="18">
        <f ca="1">O71*DCC!$C121*DCC!AJ121</f>
        <v>1.5788582383977326E-3</v>
      </c>
      <c r="P156" s="18">
        <f ca="1">P71*DCC!$C121*DCC!AK121</f>
        <v>1.4880955193624204E-4</v>
      </c>
      <c r="S156" s="18" t="s">
        <v>569</v>
      </c>
    </row>
    <row r="157" spans="1:29" x14ac:dyDescent="0.15">
      <c r="A157" s="66" t="s">
        <v>387</v>
      </c>
      <c r="B157" s="69">
        <f ca="1">$B$2</f>
        <v>10</v>
      </c>
      <c r="C157" s="30">
        <f ca="1">$B$2</f>
        <v>10</v>
      </c>
      <c r="E157" s="18">
        <f t="shared" si="35"/>
        <v>8971.7000000000007</v>
      </c>
      <c r="F157" s="18">
        <f ca="1">F72*DCC!$C122*DCC!E122</f>
        <v>2.0931179553149164E-3</v>
      </c>
      <c r="G157" s="18">
        <f ca="1">G72*DCC!$C122*DCC!F122</f>
        <v>1.8693969017233067E-7</v>
      </c>
      <c r="H157" s="18">
        <f ca="1">H72*DCC!$C122*DCC!F122</f>
        <v>1.0624988680429135E-13</v>
      </c>
      <c r="I157" s="18">
        <f ca="1">I72*DCC!$C122*DCC!F122</f>
        <v>1.69070616514138E-15</v>
      </c>
      <c r="J157" s="18">
        <f ca="1">J72*DCC!$C122*DCC!F122</f>
        <v>2.8556002394967594E-19</v>
      </c>
      <c r="K157" s="18">
        <f ca="1">K72*DCC!$C122*DCC!F122</f>
        <v>2.6691288824118077E-20</v>
      </c>
      <c r="L157" s="18">
        <f ca="1">L72*DCC!$C122*DCC!F122</f>
        <v>3.2014467081932553E-30</v>
      </c>
      <c r="M157" s="18">
        <f ca="1">M72*DCC!$C122*DCC!G122</f>
        <v>3.9638126730918814E-27</v>
      </c>
      <c r="N157" s="18">
        <f ca="1">N72*DCC!$C122*DCC!AI122</f>
        <v>7.3834192753843852E-4</v>
      </c>
      <c r="O157" s="18">
        <f ca="1">O72*DCC!$C122*DCC!AJ122</f>
        <v>1.3545149108336494E-3</v>
      </c>
      <c r="P157" s="18">
        <f ca="1">P72*DCC!$C122*DCC!AK122</f>
        <v>1.0951187866912212E-4</v>
      </c>
      <c r="S157" s="18"/>
      <c r="T157" t="s">
        <v>272</v>
      </c>
      <c r="U157" t="s">
        <v>273</v>
      </c>
      <c r="V157" t="s">
        <v>274</v>
      </c>
      <c r="W157" t="s">
        <v>275</v>
      </c>
      <c r="X157" t="s">
        <v>276</v>
      </c>
      <c r="Y157" t="s">
        <v>277</v>
      </c>
      <c r="Z157" t="s">
        <v>278</v>
      </c>
      <c r="AA157" t="s">
        <v>279</v>
      </c>
    </row>
    <row r="158" spans="1:29" x14ac:dyDescent="0.15">
      <c r="A158" s="66" t="s">
        <v>12</v>
      </c>
      <c r="B158" s="70">
        <f ca="1">T158+U158*B157+V158/(1+EXP((B157-W158)/X158))</f>
        <v>1.1714992568957557E-6</v>
      </c>
      <c r="C158" s="52">
        <f ca="1">Y158+Z158*C157+AA158/(1+EXP((C157-AB158)/AC158))</f>
        <v>1.4710130046432516E-6</v>
      </c>
      <c r="E158" s="18">
        <f t="shared" si="35"/>
        <v>11294</v>
      </c>
      <c r="F158" s="18">
        <f ca="1">F73*DCC!$C123*DCC!E123</f>
        <v>1.755183445981776E-3</v>
      </c>
      <c r="G158" s="18">
        <f ca="1">G73*DCC!$C123*DCC!F123</f>
        <v>1.5337993130892634E-7</v>
      </c>
      <c r="H158" s="18">
        <f ca="1">H73*DCC!$C123*DCC!F123</f>
        <v>6.475899299479038E-14</v>
      </c>
      <c r="I158" s="18">
        <f ca="1">I73*DCC!$C123*DCC!F123</f>
        <v>9.8209196884653586E-16</v>
      </c>
      <c r="J158" s="18">
        <f ca="1">J73*DCC!$C123*DCC!F123</f>
        <v>1.3801637337003807E-19</v>
      </c>
      <c r="K158" s="18">
        <f ca="1">K73*DCC!$C123*DCC!F123</f>
        <v>1.2352100890670084E-20</v>
      </c>
      <c r="L158" s="18">
        <f ca="1">L73*DCC!$C123*DCC!F123</f>
        <v>8.5768254300034526E-31</v>
      </c>
      <c r="M158" s="18">
        <f ca="1">M73*DCC!$C123*DCC!G123</f>
        <v>1.3074292013988823E-27</v>
      </c>
      <c r="N158" s="18">
        <f ca="1">N73*DCC!$C123*DCC!AI123</f>
        <v>5.90420318049082E-4</v>
      </c>
      <c r="O158" s="18">
        <f ca="1">O73*DCC!$C123*DCC!AJ123</f>
        <v>1.1405106216901715E-3</v>
      </c>
      <c r="P158" s="18">
        <f ca="1">P73*DCC!$C123*DCC!AK123</f>
        <v>7.9313885790693701E-5</v>
      </c>
      <c r="S158" s="18" t="s">
        <v>282</v>
      </c>
      <c r="T158" s="63">
        <v>1.3786400000000001E-6</v>
      </c>
      <c r="U158" s="63">
        <v>-3.3510400000000002E-8</v>
      </c>
      <c r="V158" s="63">
        <v>9.8801599999999992E-7</v>
      </c>
      <c r="W158" s="63">
        <v>5.4826699999999997</v>
      </c>
      <c r="X158" s="63">
        <v>2.3709899999999999</v>
      </c>
      <c r="Y158" s="63">
        <v>6.3229699999999999E-7</v>
      </c>
      <c r="Z158" s="63">
        <v>6.7336099999999999E-9</v>
      </c>
      <c r="AA158" s="63">
        <v>2.88448E-6</v>
      </c>
      <c r="AB158" s="63">
        <v>4.0790699999999998</v>
      </c>
      <c r="AC158" s="63">
        <v>5.8755100000000002</v>
      </c>
    </row>
    <row r="159" spans="1:29" x14ac:dyDescent="0.15">
      <c r="A159" s="66" t="s">
        <v>13</v>
      </c>
      <c r="B159" s="70">
        <f ca="1">T159+U159*B157+V159/(1+EXP((B157-W159)/X159))</f>
        <v>7.5436624658129624E-3</v>
      </c>
      <c r="C159" s="52">
        <f ca="1">Y159+Z159*C157+AA159/(1+EXP((C157-AB159)/AC159))</f>
        <v>7.7396335496400376E-3</v>
      </c>
      <c r="E159" s="18">
        <f t="shared" si="35"/>
        <v>14219</v>
      </c>
      <c r="F159" s="18">
        <f ca="1">F74*DCC!$C124*DCC!E124</f>
        <v>1.443139196821247E-3</v>
      </c>
      <c r="G159" s="18">
        <f ca="1">G74*DCC!$C124*DCC!F124</f>
        <v>1.2649875110305767E-7</v>
      </c>
      <c r="H159" s="18">
        <f ca="1">H74*DCC!$C124*DCC!F124</f>
        <v>3.9669807247656841E-14</v>
      </c>
      <c r="I159" s="18">
        <f ca="1">I74*DCC!$C124*DCC!F124</f>
        <v>5.7325571114376544E-16</v>
      </c>
      <c r="J159" s="18">
        <f ca="1">J74*DCC!$C124*DCC!F124</f>
        <v>6.7035307057504767E-20</v>
      </c>
      <c r="K159" s="18">
        <f ca="1">K74*DCC!$C124*DCC!F124</f>
        <v>5.7443753078912663E-21</v>
      </c>
      <c r="L159" s="18">
        <f ca="1">L74*DCC!$C124*DCC!F124</f>
        <v>2.3084636076798801E-31</v>
      </c>
      <c r="M159" s="18">
        <f ca="1">M74*DCC!$C124*DCC!G124</f>
        <v>4.2202165158815387E-28</v>
      </c>
      <c r="N159" s="18">
        <f ca="1">N74*DCC!$C124*DCC!AI124</f>
        <v>4.6398697797514103E-4</v>
      </c>
      <c r="O159" s="18">
        <f ca="1">O74*DCC!$C124*DCC!AJ124</f>
        <v>9.4333576172958751E-4</v>
      </c>
      <c r="P159" s="18">
        <f ca="1">P74*DCC!$C124*DCC!AK124</f>
        <v>5.6615000268007261E-5</v>
      </c>
      <c r="S159" s="18" t="s">
        <v>283</v>
      </c>
      <c r="T159" s="63">
        <v>7.6910199999999998E-3</v>
      </c>
      <c r="U159" s="63">
        <v>-1.9871999999999999E-5</v>
      </c>
      <c r="V159" s="63">
        <v>2.7601600000000002E-4</v>
      </c>
      <c r="W159" s="63">
        <v>6.7863699999999998</v>
      </c>
      <c r="X159" s="63">
        <v>2.1777700000000002</v>
      </c>
      <c r="Y159" s="63">
        <v>7.7621900000000004E-3</v>
      </c>
      <c r="Z159" s="63">
        <v>-1.16142E-5</v>
      </c>
      <c r="AA159" s="63">
        <v>5.4058100000000005E-4</v>
      </c>
      <c r="AB159" s="63">
        <v>5.3253700000000004</v>
      </c>
      <c r="AC159" s="63">
        <v>2.9895200000000002</v>
      </c>
    </row>
    <row r="160" spans="1:29" x14ac:dyDescent="0.15">
      <c r="A160" s="66" t="s">
        <v>14</v>
      </c>
      <c r="B160" s="70">
        <f ca="1">T160+U160*B157+V160/(1+EXP((B157-W160)/X160))</f>
        <v>0.95585611316993657</v>
      </c>
      <c r="C160" s="52">
        <f ca="1">Y160+Z160*C157+AA160/(1+EXP((C157-AB160)/AC160))</f>
        <v>0.9739813552106571</v>
      </c>
      <c r="E160" s="18">
        <f t="shared" si="35"/>
        <v>17901</v>
      </c>
      <c r="F160" s="18">
        <f ca="1">F75*DCC!$C125*DCC!E125</f>
        <v>1.1865198652996109E-3</v>
      </c>
      <c r="G160" s="18">
        <f ca="1">G75*DCC!$C125*DCC!F125</f>
        <v>1.0381427445757329E-7</v>
      </c>
      <c r="H160" s="18">
        <f ca="1">H75*DCC!$C125*DCC!F125</f>
        <v>2.4181879588078737E-14</v>
      </c>
      <c r="I160" s="18">
        <f ca="1">I75*DCC!$C125*DCC!F125</f>
        <v>3.3293244680947778E-16</v>
      </c>
      <c r="J160" s="18">
        <f ca="1">J75*DCC!$C125*DCC!F125</f>
        <v>3.2401094845008733E-20</v>
      </c>
      <c r="K160" s="18">
        <f ca="1">K75*DCC!$C125*DCC!F125</f>
        <v>2.6584612427005121E-21</v>
      </c>
      <c r="L160" s="18">
        <f ca="1">L75*DCC!$C125*DCC!F125</f>
        <v>6.1835231662392976E-32</v>
      </c>
      <c r="M160" s="18">
        <f ca="1">M75*DCC!$C125*DCC!G125</f>
        <v>1.3620835150063119E-28</v>
      </c>
      <c r="N160" s="18">
        <f ca="1">N75*DCC!$C125*DCC!AI125</f>
        <v>3.6456596678959295E-4</v>
      </c>
      <c r="O160" s="18">
        <f ca="1">O75*DCC!$C125*DCC!AJ125</f>
        <v>7.8026659554971268E-4</v>
      </c>
      <c r="P160" s="18">
        <f ca="1">P75*DCC!$C125*DCC!AK125</f>
        <v>4.0415167024607244E-5</v>
      </c>
      <c r="S160" s="18" t="s">
        <v>284</v>
      </c>
      <c r="T160" s="63">
        <v>0.93937899999999996</v>
      </c>
      <c r="U160" s="63">
        <v>2.0348599999999999E-3</v>
      </c>
      <c r="V160" s="63">
        <v>-8.0427499999999998</v>
      </c>
      <c r="W160" s="63">
        <v>-6.1072600000000001</v>
      </c>
      <c r="X160" s="63">
        <v>2.1087199999999999</v>
      </c>
      <c r="Y160" s="63">
        <v>0.96532899999999999</v>
      </c>
      <c r="Z160" s="63">
        <v>1.1019599999999999E-3</v>
      </c>
      <c r="AA160" s="63">
        <v>-7.8715599999999997E-2</v>
      </c>
      <c r="AB160" s="63">
        <v>2.9122300000000001</v>
      </c>
      <c r="AC160" s="63">
        <v>2.0404800000000001</v>
      </c>
    </row>
    <row r="161" spans="1:29" x14ac:dyDescent="0.15">
      <c r="A161" s="66" t="s">
        <v>15</v>
      </c>
      <c r="B161" s="70">
        <f ca="1">T161+U161*B157+V161/(1+EXP((B157-W161)/X161))</f>
        <v>8.7672575036172457E-3</v>
      </c>
      <c r="C161" s="52">
        <f ca="1">Y161+Z161*C157+AA161/(1+EXP((C157-AB161)/AC161))</f>
        <v>8.5168525230815417E-3</v>
      </c>
      <c r="E161" s="18">
        <f t="shared" si="35"/>
        <v>22536</v>
      </c>
      <c r="F161" s="18">
        <f ca="1">F76*DCC!$C126*DCC!E126</f>
        <v>9.7550551073586191E-4</v>
      </c>
      <c r="G161" s="18">
        <f ca="1">G76*DCC!$C126*DCC!F126</f>
        <v>8.5970993455716905E-8</v>
      </c>
      <c r="H161" s="18">
        <f ca="1">H76*DCC!$C126*DCC!F126</f>
        <v>1.4874942034534851E-14</v>
      </c>
      <c r="I161" s="18">
        <f ca="1">I76*DCC!$C126*DCC!F126</f>
        <v>1.9509419121487618E-16</v>
      </c>
      <c r="J161" s="18">
        <f ca="1">J76*DCC!$C126*DCC!F126</f>
        <v>1.5803736995301719E-20</v>
      </c>
      <c r="K161" s="18">
        <f ca="1">K76*DCC!$C126*DCC!F126</f>
        <v>1.2415480341247374E-21</v>
      </c>
      <c r="L161" s="18">
        <f ca="1">L76*DCC!$C126*DCC!F126</f>
        <v>1.6715342180897389E-32</v>
      </c>
      <c r="M161" s="18">
        <f ca="1">M76*DCC!$C126*DCC!G126</f>
        <v>4.6095015119908519E-29</v>
      </c>
      <c r="N161" s="18">
        <f ca="1">N76*DCC!$C126*DCC!AI126</f>
        <v>2.8641087998776263E-4</v>
      </c>
      <c r="O161" s="18">
        <f ca="1">O76*DCC!$C126*DCC!AJ126</f>
        <v>6.4540065727650749E-4</v>
      </c>
      <c r="P161" s="18">
        <f ca="1">P76*DCC!$C126*DCC!AK126</f>
        <v>2.885239025842154E-5</v>
      </c>
      <c r="S161" s="18" t="s">
        <v>285</v>
      </c>
      <c r="T161" s="63">
        <v>9.4359999999999999E-3</v>
      </c>
      <c r="U161" s="63">
        <v>-6.8822800000000001E-5</v>
      </c>
      <c r="V161" s="63">
        <v>1.29035E-3</v>
      </c>
      <c r="W161" s="63">
        <v>4.7805299999999997</v>
      </c>
      <c r="X161" s="63">
        <v>1.2493399999999999</v>
      </c>
      <c r="Y161" s="63">
        <v>8.8461800000000004E-3</v>
      </c>
      <c r="Z161" s="63">
        <v>-3.7162700000000003E-5</v>
      </c>
      <c r="AA161" s="63">
        <v>5.4452400000000001E-4</v>
      </c>
      <c r="AB161" s="63">
        <v>6.3028199999999996</v>
      </c>
      <c r="AC161" s="63">
        <v>1.4942500000000001</v>
      </c>
    </row>
    <row r="162" spans="1:29" x14ac:dyDescent="0.15">
      <c r="E162" s="18">
        <f t="shared" si="35"/>
        <v>28371</v>
      </c>
      <c r="F162" s="18">
        <f ca="1">F77*DCC!$C127*DCC!E127</f>
        <v>8.0195852605138189E-4</v>
      </c>
      <c r="G162" s="18">
        <f ca="1">G77*DCC!$C127*DCC!F127</f>
        <v>7.1613750456070426E-8</v>
      </c>
      <c r="H162" s="18">
        <f ca="1">H77*DCC!$C127*DCC!F127</f>
        <v>9.2039095890169414E-15</v>
      </c>
      <c r="I162" s="18">
        <f ca="1">I77*DCC!$C127*DCC!F127</f>
        <v>1.1498267079042567E-16</v>
      </c>
      <c r="J162" s="18">
        <f ca="1">J77*DCC!$C127*DCC!F127</f>
        <v>7.7537800934980887E-21</v>
      </c>
      <c r="K162" s="18">
        <f ca="1">K77*DCC!$C127*DCC!F127</f>
        <v>5.832444636368564E-22</v>
      </c>
      <c r="L162" s="18">
        <f ca="1">L77*DCC!$C127*DCC!F127</f>
        <v>4.5451955054899638E-33</v>
      </c>
      <c r="M162" s="18">
        <f ca="1">M77*DCC!$C127*DCC!G127</f>
        <v>1.61718058276721E-29</v>
      </c>
      <c r="N162" s="18">
        <f ca="1">N77*DCC!$C127*DCC!AI127</f>
        <v>2.2497467347788578E-4</v>
      </c>
      <c r="O162" s="18">
        <f ca="1">O77*DCC!$C127*DCC!AJ127</f>
        <v>5.3382660838260021E-4</v>
      </c>
      <c r="P162" s="18">
        <f ca="1">P77*DCC!$C127*DCC!AK127</f>
        <v>2.0597366555056039E-5</v>
      </c>
      <c r="S162" s="18"/>
    </row>
    <row r="163" spans="1:29" x14ac:dyDescent="0.15">
      <c r="A163" s="66" t="s">
        <v>388</v>
      </c>
      <c r="B163" s="18">
        <f ca="1">B158*(EXP(-B159*$B$1)-B160*EXP(-B161*$B$1))</f>
        <v>3.5240800763692315E-10</v>
      </c>
      <c r="C163" s="18">
        <f ca="1">C158*(EXP(-C159*$B$1)-C160*EXP(-C161*$B$1))</f>
        <v>2.7905611433180503E-10</v>
      </c>
      <c r="E163" s="18">
        <f t="shared" ref="E163:E177" si="36">E78</f>
        <v>35717</v>
      </c>
      <c r="F163" s="18">
        <f ca="1">F78*DCC!$C128*DCC!E128</f>
        <v>6.592638018672937E-4</v>
      </c>
      <c r="G163" s="18">
        <f ca="1">G78*DCC!$C128*DCC!F128</f>
        <v>5.9272960983694234E-8</v>
      </c>
      <c r="H163" s="18">
        <f ca="1">H78*DCC!$C128*DCC!F128</f>
        <v>5.6585072964796658E-15</v>
      </c>
      <c r="I163" s="18">
        <f ca="1">I78*DCC!$C128*DCC!F128</f>
        <v>6.732617778746683E-17</v>
      </c>
      <c r="J163" s="18">
        <f ca="1">J78*DCC!$C128*DCC!F128</f>
        <v>3.7798720591101389E-21</v>
      </c>
      <c r="K163" s="18">
        <f ca="1">K78*DCC!$C128*DCC!F128</f>
        <v>2.7223702012135917E-22</v>
      </c>
      <c r="L163" s="18">
        <f ca="1">L78*DCC!$C128*DCC!F128</f>
        <v>1.2279857884905042E-33</v>
      </c>
      <c r="M163" s="18">
        <f ca="1">M78*DCC!$C128*DCC!G128</f>
        <v>5.6215781044079876E-30</v>
      </c>
      <c r="N163" s="18">
        <f ca="1">N78*DCC!$C128*DCC!AI128</f>
        <v>1.7669862084894534E-4</v>
      </c>
      <c r="O163" s="18">
        <f ca="1">O78*DCC!$C128*DCC!AJ128</f>
        <v>4.415395706920661E-4</v>
      </c>
      <c r="P163" s="18">
        <f ca="1">P78*DCC!$C128*DCC!AK128</f>
        <v>1.4704279897312206E-5</v>
      </c>
      <c r="S163" t="s">
        <v>560</v>
      </c>
    </row>
    <row r="164" spans="1:29" x14ac:dyDescent="0.15">
      <c r="A164" s="66"/>
      <c r="B164" s="68"/>
      <c r="C164" s="18"/>
      <c r="E164" s="18">
        <f t="shared" si="36"/>
        <v>44965</v>
      </c>
      <c r="F164" s="18">
        <f ca="1">F79*DCC!$C129*DCC!E129</f>
        <v>5.4193219977395071E-4</v>
      </c>
      <c r="G164" s="18">
        <f ca="1">G79*DCC!$C129*DCC!F129</f>
        <v>4.8789450532920221E-8</v>
      </c>
      <c r="H164" s="18">
        <f ca="1">H79*DCC!$C129*DCC!F129</f>
        <v>3.4597237768079562E-15</v>
      </c>
      <c r="I164" s="18">
        <f ca="1">I79*DCC!$C129*DCC!F129</f>
        <v>3.9201339620751958E-17</v>
      </c>
      <c r="J164" s="18">
        <f ca="1">J79*DCC!$C129*DCC!F129</f>
        <v>1.8325314686012206E-21</v>
      </c>
      <c r="K164" s="18">
        <f ca="1">K79*DCC!$C129*DCC!F129</f>
        <v>1.2637308681959839E-22</v>
      </c>
      <c r="L164" s="18">
        <f ca="1">L79*DCC!$C129*DCC!F129</f>
        <v>3.299488689881518E-34</v>
      </c>
      <c r="M164" s="18">
        <f ca="1">M79*DCC!$C129*DCC!G129</f>
        <v>1.9394061054823864E-30</v>
      </c>
      <c r="N164" s="18">
        <f ca="1">N79*DCC!$C129*DCC!AI129</f>
        <v>1.3876769726624722E-4</v>
      </c>
      <c r="O164" s="18">
        <f ca="1">O79*DCC!$C129*DCC!AJ129</f>
        <v>3.6519778984949488E-4</v>
      </c>
      <c r="P164" s="18">
        <f ca="1">P79*DCC!$C129*DCC!AK129</f>
        <v>1.0497097271570936E-5</v>
      </c>
      <c r="S164" s="18"/>
      <c r="T164" t="s">
        <v>324</v>
      </c>
      <c r="U164" t="s">
        <v>322</v>
      </c>
      <c r="V164" t="s">
        <v>398</v>
      </c>
      <c r="W164" t="s">
        <v>399</v>
      </c>
      <c r="X164" t="s">
        <v>400</v>
      </c>
    </row>
    <row r="165" spans="1:29" x14ac:dyDescent="0.15">
      <c r="A165" s="66" t="s">
        <v>62</v>
      </c>
      <c r="B165" s="70">
        <f ca="1">T165+U165*$B$2+V165/(1+EXP(($B$2-W165)/X165))</f>
        <v>0.14846984528776569</v>
      </c>
      <c r="E165" s="18">
        <f t="shared" si="36"/>
        <v>56608</v>
      </c>
      <c r="F165" s="18">
        <f ca="1">F80*DCC!$C130*DCC!E130</f>
        <v>4.4546663577290534E-4</v>
      </c>
      <c r="G165" s="18">
        <f ca="1">G80*DCC!$C130*DCC!F130</f>
        <v>4.0531204006513551E-8</v>
      </c>
      <c r="H165" s="18">
        <f ca="1">H80*DCC!$C130*DCC!F130</f>
        <v>2.1348659445330995E-15</v>
      </c>
      <c r="I165" s="18">
        <f ca="1">I80*DCC!$C130*DCC!F130</f>
        <v>2.3033786440091819E-17</v>
      </c>
      <c r="J165" s="18">
        <f ca="1">J80*DCC!$C130*DCC!F130</f>
        <v>8.9662697830262483E-22</v>
      </c>
      <c r="K165" s="18">
        <f ca="1">K80*DCC!$C130*DCC!F130</f>
        <v>5.9203495339742183E-23</v>
      </c>
      <c r="L165" s="18">
        <f ca="1">L80*DCC!$C130*DCC!F130</f>
        <v>8.9469861871196596E-35</v>
      </c>
      <c r="M165" s="18">
        <f ca="1">M80*DCC!$C130*DCC!G130</f>
        <v>6.8988860382597439E-31</v>
      </c>
      <c r="N165" s="18">
        <f ca="1">N80*DCC!$C130*DCC!AI130</f>
        <v>1.0897067828374564E-4</v>
      </c>
      <c r="O165" s="18">
        <f ca="1">O80*DCC!$C130*DCC!AJ130</f>
        <v>3.0205074875749345E-4</v>
      </c>
      <c r="P165" s="18">
        <f ca="1">P80*DCC!$C130*DCC!AK130</f>
        <v>7.4935656569398793E-6</v>
      </c>
      <c r="S165" s="18"/>
      <c r="T165" s="63">
        <v>1.08</v>
      </c>
      <c r="U165" s="63">
        <v>-7.1069999999999994E-2</v>
      </c>
      <c r="V165" s="63">
        <v>-8.8149999999999995</v>
      </c>
      <c r="W165" s="63">
        <v>-3.3239999999999998</v>
      </c>
      <c r="X165" s="63">
        <v>3.6389999999999998</v>
      </c>
    </row>
    <row r="166" spans="1:29" x14ac:dyDescent="0.15">
      <c r="A166" s="66" t="s">
        <v>63</v>
      </c>
      <c r="B166" s="70">
        <f ca="1">T166+U166*$B$2+V166/(1+EXP(($B$2-W166)/X166))</f>
        <v>2.7185000024004015E-3</v>
      </c>
      <c r="C166" s="53"/>
      <c r="E166" s="18">
        <f t="shared" si="36"/>
        <v>71264</v>
      </c>
      <c r="F166" s="18">
        <f ca="1">F81*DCC!$C131*DCC!E131</f>
        <v>3.6617940978880245E-4</v>
      </c>
      <c r="G166" s="18">
        <f ca="1">G81*DCC!$C131*DCC!F131</f>
        <v>3.3838372051705969E-8</v>
      </c>
      <c r="H166" s="18">
        <f ca="1">H81*DCC!$C131*DCC!F131</f>
        <v>1.3239456401429043E-15</v>
      </c>
      <c r="I166" s="18">
        <f ca="1">I81*DCC!$C131*DCC!F131</f>
        <v>1.3600791148507354E-17</v>
      </c>
      <c r="J166" s="18">
        <f ca="1">J81*DCC!$C131*DCC!F131</f>
        <v>4.4091354053348328E-22</v>
      </c>
      <c r="K166" s="18">
        <f ca="1">K81*DCC!$C131*DCC!F131</f>
        <v>2.7875548314739993E-23</v>
      </c>
      <c r="L166" s="18">
        <f ca="1">L81*DCC!$C131*DCC!F131</f>
        <v>2.4384616028688304E-35</v>
      </c>
      <c r="M166" s="18">
        <f ca="1">M81*DCC!$C131*DCC!G131</f>
        <v>2.4941438290947615E-31</v>
      </c>
      <c r="N166" s="18">
        <f ca="1">N81*DCC!$C131*DCC!AI131</f>
        <v>8.5571256661193856E-5</v>
      </c>
      <c r="O166" s="18">
        <f ca="1">O81*DCC!$C131*DCC!AJ131</f>
        <v>2.498313859552626E-4</v>
      </c>
      <c r="P166" s="18">
        <f ca="1">P81*DCC!$C131*DCC!AK131</f>
        <v>5.3497337284650738E-6</v>
      </c>
      <c r="S166" s="18"/>
      <c r="T166" s="63">
        <v>1.916E-3</v>
      </c>
      <c r="U166" s="63">
        <v>8.0249999999999999E-5</v>
      </c>
      <c r="V166" s="63">
        <v>7.2369999999999997E-4</v>
      </c>
      <c r="W166" s="63">
        <v>1.587</v>
      </c>
      <c r="X166" s="63">
        <v>0.43090000000000001</v>
      </c>
    </row>
    <row r="167" spans="1:29" x14ac:dyDescent="0.15">
      <c r="A167" s="66" t="s">
        <v>325</v>
      </c>
      <c r="B167" s="18">
        <f ca="1">B163-B168*$B$6^B169</f>
        <v>3.6079651017695988E-10</v>
      </c>
      <c r="C167" s="30"/>
      <c r="E167" s="18">
        <f t="shared" si="36"/>
        <v>89716</v>
      </c>
      <c r="F167" s="18">
        <f ca="1">F82*DCC!$C132*DCC!E132</f>
        <v>3.0098997729113662E-4</v>
      </c>
      <c r="G167" s="18">
        <f ca="1">G82*DCC!$C132*DCC!F132</f>
        <v>2.8059949216847586E-8</v>
      </c>
      <c r="H167" s="18">
        <f ca="1">H82*DCC!$C132*DCC!F132</f>
        <v>8.1548824395930253E-16</v>
      </c>
      <c r="I167" s="18">
        <f ca="1">I82*DCC!$C132*DCC!F132</f>
        <v>7.9757971490668778E-18</v>
      </c>
      <c r="J167" s="18">
        <f ca="1">J82*DCC!$C132*DCC!F132</f>
        <v>2.153454490169344E-22</v>
      </c>
      <c r="K167" s="18">
        <f ca="1">K82*DCC!$C132*DCC!F132</f>
        <v>1.3035831422090794E-23</v>
      </c>
      <c r="L167" s="18">
        <f ca="1">L82*DCC!$C132*DCC!F132</f>
        <v>6.6005014954416515E-36</v>
      </c>
      <c r="M167" s="18">
        <f ca="1">M82*DCC!$C132*DCC!G132</f>
        <v>8.8816250388876599E-32</v>
      </c>
      <c r="N167" s="18">
        <f ca="1">N82*DCC!$C132*DCC!AI132</f>
        <v>6.7191385861807744E-5</v>
      </c>
      <c r="O167" s="18">
        <f ca="1">O82*DCC!$C132*DCC!AJ132</f>
        <v>2.0663290335727638E-4</v>
      </c>
      <c r="P167" s="18">
        <f ca="1">P82*DCC!$C132*DCC!AK132</f>
        <v>3.8190743544003996E-6</v>
      </c>
    </row>
    <row r="168" spans="1:29" x14ac:dyDescent="0.15">
      <c r="A168" s="66" t="s">
        <v>323</v>
      </c>
      <c r="B168" s="18">
        <f ca="1">(B163-C163)/($B$6^B169-$C$6^B169)</f>
        <v>-2.1317922372385408E-19</v>
      </c>
      <c r="C168" s="52"/>
      <c r="E168" s="18">
        <f t="shared" si="36"/>
        <v>112940</v>
      </c>
      <c r="F168" s="18">
        <f ca="1">F83*DCC!$C133*DCC!E133</f>
        <v>2.4743273339247036E-4</v>
      </c>
      <c r="G168" s="18">
        <f ca="1">G83*DCC!$C133*DCC!F133</f>
        <v>2.227565654215616E-8</v>
      </c>
      <c r="H168" s="18">
        <f ca="1">H83*DCC!$C133*DCC!F133</f>
        <v>4.8090539735089779E-16</v>
      </c>
      <c r="I168" s="18">
        <f ca="1">I83*DCC!$C133*DCC!F133</f>
        <v>4.4776529001125936E-18</v>
      </c>
      <c r="J168" s="18">
        <f ca="1">J83*DCC!$C133*DCC!F133</f>
        <v>1.0070113105876161E-22</v>
      </c>
      <c r="K168" s="18">
        <f ca="1">K83*DCC!$C133*DCC!F133</f>
        <v>5.8367965954279534E-24</v>
      </c>
      <c r="L168" s="18">
        <f ca="1">L83*DCC!$C133*DCC!F133</f>
        <v>1.7108434809287052E-36</v>
      </c>
      <c r="M168" s="18">
        <f ca="1">M83*DCC!$C133*DCC!G133</f>
        <v>2.9640450477669387E-32</v>
      </c>
      <c r="N168" s="18">
        <f ca="1">N83*DCC!$C133*DCC!AI133</f>
        <v>5.2764598223275914E-5</v>
      </c>
      <c r="O168" s="18">
        <f ca="1">O83*DCC!$C133*DCC!AJ133</f>
        <v>1.7092405696007135E-4</v>
      </c>
      <c r="P168" s="18">
        <f ca="1">P83*DCC!$C133*DCC!AK133</f>
        <v>2.7267820021805163E-6</v>
      </c>
    </row>
    <row r="169" spans="1:29" x14ac:dyDescent="0.15">
      <c r="A169" s="66" t="s">
        <v>390</v>
      </c>
      <c r="B169" s="18">
        <f ca="1">B165+B166*$B$1</f>
        <v>2.9572986782044159</v>
      </c>
      <c r="C169" s="52"/>
      <c r="E169" s="18">
        <f t="shared" si="36"/>
        <v>142190</v>
      </c>
      <c r="F169" s="18">
        <f ca="1">F84*DCC!$C134*DCC!E134</f>
        <v>2.0335777073090584E-4</v>
      </c>
      <c r="G169" s="18">
        <f ca="1">G84*DCC!$C134*DCC!F134</f>
        <v>1.7070481118424032E-8</v>
      </c>
      <c r="H169" s="18">
        <f ca="1">H84*DCC!$C134*DCC!F134</f>
        <v>2.7372671425227667E-16</v>
      </c>
      <c r="I169" s="18">
        <f ca="1">I84*DCC!$C134*DCC!F134</f>
        <v>2.4260674942923782E-18</v>
      </c>
      <c r="J169" s="18">
        <f ca="1">J84*DCC!$C134*DCC!F134</f>
        <v>4.5446962649985765E-23</v>
      </c>
      <c r="K169" s="18">
        <f ca="1">K84*DCC!$C134*DCC!F134</f>
        <v>2.5221682862411542E-24</v>
      </c>
      <c r="L169" s="18">
        <f ca="1">L84*DCC!$C134*DCC!F134</f>
        <v>4.2786254692465278E-37</v>
      </c>
      <c r="M169" s="18">
        <f ca="1">M84*DCC!$C134*DCC!G134</f>
        <v>9.4031585632854186E-33</v>
      </c>
      <c r="N169" s="18">
        <f ca="1">N84*DCC!$C134*DCC!AI134</f>
        <v>4.1424329025933264E-5</v>
      </c>
      <c r="O169" s="18">
        <f ca="1">O84*DCC!$C134*DCC!AJ134</f>
        <v>1.4135480569634067E-4</v>
      </c>
      <c r="P169" s="18">
        <f ca="1">P84*DCC!$C134*DCC!AK134</f>
        <v>1.9463436691922505E-6</v>
      </c>
    </row>
    <row r="170" spans="1:29" x14ac:dyDescent="0.15">
      <c r="A170" s="66"/>
      <c r="B170" s="70"/>
      <c r="C170" s="52"/>
      <c r="E170" s="18">
        <f t="shared" si="36"/>
        <v>179010</v>
      </c>
      <c r="F170" s="18">
        <f ca="1">F85*DCC!$C135*DCC!E135</f>
        <v>1.671426075902553E-4</v>
      </c>
      <c r="G170" s="18">
        <f ca="1">G85*DCC!$C135*DCC!F135</f>
        <v>1.3082532141323761E-8</v>
      </c>
      <c r="H170" s="18">
        <f ca="1">H85*DCC!$C135*DCC!F135</f>
        <v>1.5581969359274104E-16</v>
      </c>
      <c r="I170" s="18">
        <f ca="1">I85*DCC!$C135*DCC!F135</f>
        <v>1.314552300533373E-18</v>
      </c>
      <c r="J170" s="18">
        <f ca="1">J85*DCC!$C135*DCC!F135</f>
        <v>2.0513328712092532E-23</v>
      </c>
      <c r="K170" s="18">
        <f ca="1">K85*DCC!$C135*DCC!F135</f>
        <v>1.0900258116571514E-24</v>
      </c>
      <c r="L170" s="18">
        <f ca="1">L85*DCC!$C135*DCC!F135</f>
        <v>1.0702677300342551E-37</v>
      </c>
      <c r="M170" s="18">
        <f ca="1">M85*DCC!$C135*DCC!G135</f>
        <v>2.9836194291878262E-33</v>
      </c>
      <c r="N170" s="18">
        <f ca="1">N85*DCC!$C135*DCC!AI135</f>
        <v>3.2522890002445465E-5</v>
      </c>
      <c r="O170" s="18">
        <f ca="1">O85*DCC!$C135*DCC!AJ135</f>
        <v>1.1690786189533186E-4</v>
      </c>
      <c r="P170" s="18">
        <f ca="1">P85*DCC!$C135*DCC!AK135</f>
        <v>1.3893874265786013E-6</v>
      </c>
    </row>
    <row r="171" spans="1:29" x14ac:dyDescent="0.15">
      <c r="A171" s="66" t="s">
        <v>391</v>
      </c>
      <c r="B171" s="18">
        <f ca="1">B167+B168*$B$3^B169</f>
        <v>3.3018206420564914E-10</v>
      </c>
      <c r="C171" s="30"/>
      <c r="E171" s="18">
        <f t="shared" si="36"/>
        <v>225360</v>
      </c>
      <c r="F171" s="18">
        <f ca="1">F86*DCC!$C136*DCC!E136</f>
        <v>1.3738281712997173E-4</v>
      </c>
      <c r="G171" s="18">
        <f ca="1">G86*DCC!$C136*DCC!F136</f>
        <v>1.002680686599201E-8</v>
      </c>
      <c r="H171" s="18">
        <f ca="1">H86*DCC!$C136*DCC!F136</f>
        <v>8.8708151233404416E-17</v>
      </c>
      <c r="I171" s="18">
        <f ca="1">I86*DCC!$C136*DCC!F136</f>
        <v>7.1230337032550585E-19</v>
      </c>
      <c r="J171" s="18">
        <f ca="1">J86*DCC!$C136*DCC!F136</f>
        <v>9.2600258574386808E-24</v>
      </c>
      <c r="K171" s="18">
        <f ca="1">K86*DCC!$C136*DCC!F136</f>
        <v>4.7113560747577546E-25</v>
      </c>
      <c r="L171" s="18">
        <f ca="1">L86*DCC!$C136*DCC!F136</f>
        <v>2.677612127708636E-38</v>
      </c>
      <c r="M171" s="18">
        <f ca="1">M86*DCC!$C136*DCC!G136</f>
        <v>9.4682820871667815E-34</v>
      </c>
      <c r="N171" s="18">
        <f ca="1">N86*DCC!$C136*DCC!AI136</f>
        <v>2.5535238868972296E-5</v>
      </c>
      <c r="O171" s="18">
        <f ca="1">O86*DCC!$C136*DCC!AJ136</f>
        <v>9.6693712265266953E-5</v>
      </c>
      <c r="P171" s="18">
        <f ca="1">P86*DCC!$C136*DCC!AK136</f>
        <v>9.9186968007354756E-7</v>
      </c>
    </row>
    <row r="172" spans="1:29" x14ac:dyDescent="0.15">
      <c r="A172" s="66"/>
      <c r="B172" s="66"/>
      <c r="E172" s="18">
        <f t="shared" si="36"/>
        <v>283710</v>
      </c>
      <c r="F172" s="18">
        <f ca="1">F87*DCC!$C137*DCC!E137</f>
        <v>1.1291935424111849E-4</v>
      </c>
      <c r="G172" s="18">
        <f ca="1">G87*DCC!$C137*DCC!F137</f>
        <v>7.6847092042860436E-9</v>
      </c>
      <c r="H172" s="18">
        <f ca="1">H87*DCC!$C137*DCC!F137</f>
        <v>5.0501106655567263E-17</v>
      </c>
      <c r="I172" s="18">
        <f ca="1">I87*DCC!$C137*DCC!F137</f>
        <v>3.8594455006478314E-19</v>
      </c>
      <c r="J172" s="18">
        <f ca="1">J87*DCC!$C137*DCC!F137</f>
        <v>4.1800953577301796E-24</v>
      </c>
      <c r="K172" s="18">
        <f ca="1">K87*DCC!$C137*DCC!F137</f>
        <v>2.0363542507670963E-25</v>
      </c>
      <c r="L172" s="18">
        <f ca="1">L87*DCC!$C137*DCC!F137</f>
        <v>6.698927383579465E-39</v>
      </c>
      <c r="M172" s="18">
        <f ca="1">M87*DCC!$C137*DCC!G137</f>
        <v>3.0046890208195262E-34</v>
      </c>
      <c r="N172" s="18">
        <f ca="1">N87*DCC!$C137*DCC!AI137</f>
        <v>2.0048377717047617E-5</v>
      </c>
      <c r="O172" s="18">
        <f ca="1">O87*DCC!$C137*DCC!AJ137</f>
        <v>7.997343193160973E-5</v>
      </c>
      <c r="P172" s="18">
        <f ca="1">P87*DCC!$C137*DCC!AK137</f>
        <v>7.0807670831772602E-7</v>
      </c>
    </row>
    <row r="173" spans="1:29" x14ac:dyDescent="0.15">
      <c r="A173" s="66" t="s">
        <v>565</v>
      </c>
      <c r="B173" s="69"/>
      <c r="C173" s="30"/>
      <c r="E173" s="18">
        <f t="shared" si="36"/>
        <v>357170</v>
      </c>
      <c r="F173" s="18">
        <f ca="1">F88*DCC!$C138*DCC!E138</f>
        <v>9.2812660746279026E-5</v>
      </c>
      <c r="G173" s="18">
        <f ca="1">G88*DCC!$C138*DCC!F138</f>
        <v>5.8897456438327814E-9</v>
      </c>
      <c r="H173" s="18">
        <f ca="1">H88*DCC!$C138*DCC!F138</f>
        <v>2.8750097414864695E-17</v>
      </c>
      <c r="I173" s="18">
        <f ca="1">I88*DCC!$C138*DCC!F138</f>
        <v>2.0910450627822696E-19</v>
      </c>
      <c r="J173" s="18">
        <f ca="1">J88*DCC!$C138*DCC!F138</f>
        <v>1.8869426377793423E-24</v>
      </c>
      <c r="K173" s="18">
        <f ca="1">K88*DCC!$C138*DCC!F138</f>
        <v>8.8015422497445271E-26</v>
      </c>
      <c r="L173" s="18">
        <f ca="1">L88*DCC!$C138*DCC!F138</f>
        <v>1.6759263639156767E-39</v>
      </c>
      <c r="M173" s="18">
        <f ca="1">M88*DCC!$C138*DCC!G138</f>
        <v>9.5350403172152796E-35</v>
      </c>
      <c r="N173" s="18">
        <f ca="1">N88*DCC!$C138*DCC!AI138</f>
        <v>1.5740518261350104E-5</v>
      </c>
      <c r="O173" s="18">
        <f ca="1">O88*DCC!$C138*DCC!AJ138</f>
        <v>6.6145163246356426E-5</v>
      </c>
      <c r="P173" s="18">
        <f ca="1">P88*DCC!$C138*DCC!AK138</f>
        <v>5.0548644386429233E-7</v>
      </c>
      <c r="S173" s="18" t="s">
        <v>570</v>
      </c>
    </row>
    <row r="174" spans="1:29" x14ac:dyDescent="0.15">
      <c r="A174" s="66" t="s">
        <v>387</v>
      </c>
      <c r="B174" s="69">
        <f ca="1">$B$2</f>
        <v>10</v>
      </c>
      <c r="C174" s="30">
        <f ca="1">$B$2</f>
        <v>10</v>
      </c>
      <c r="E174" s="18">
        <f t="shared" si="36"/>
        <v>449650</v>
      </c>
      <c r="F174" s="18">
        <f ca="1">F89*DCC!$C139*DCC!E139</f>
        <v>7.6284824775121887E-5</v>
      </c>
      <c r="G174" s="18">
        <f ca="1">G89*DCC!$C139*DCC!F139</f>
        <v>4.5139813474860465E-9</v>
      </c>
      <c r="H174" s="18">
        <f ca="1">H89*DCC!$C139*DCC!F139</f>
        <v>1.6367139216404044E-17</v>
      </c>
      <c r="I174" s="18">
        <f ca="1">I89*DCC!$C139*DCC!F139</f>
        <v>1.1328614209104742E-19</v>
      </c>
      <c r="J174" s="18">
        <f ca="1">J89*DCC!$C139*DCC!F139</f>
        <v>8.517790397774847E-25</v>
      </c>
      <c r="K174" s="18">
        <f ca="1">K89*DCC!$C139*DCC!F139</f>
        <v>3.8041716075156561E-26</v>
      </c>
      <c r="L174" s="18">
        <f ca="1">L89*DCC!$C139*DCC!F139</f>
        <v>4.1927807002418685E-40</v>
      </c>
      <c r="M174" s="18">
        <f ca="1">M89*DCC!$C139*DCC!G139</f>
        <v>3.0258149206127976E-35</v>
      </c>
      <c r="N174" s="18">
        <f ca="1">N89*DCC!$C139*DCC!AI139</f>
        <v>1.2358042019950278E-5</v>
      </c>
      <c r="O174" s="18">
        <f ca="1">O89*DCC!$C139*DCC!AJ139</f>
        <v>5.4707154595828994E-5</v>
      </c>
      <c r="P174" s="18">
        <f ca="1">P89*DCC!$C139*DCC!AK139</f>
        <v>3.608552580038906E-7</v>
      </c>
      <c r="S174" s="18"/>
      <c r="T174" t="s">
        <v>272</v>
      </c>
      <c r="U174" t="s">
        <v>273</v>
      </c>
      <c r="V174" t="s">
        <v>274</v>
      </c>
      <c r="W174" t="s">
        <v>275</v>
      </c>
      <c r="X174" t="s">
        <v>276</v>
      </c>
      <c r="Y174" t="s">
        <v>277</v>
      </c>
      <c r="Z174" t="s">
        <v>278</v>
      </c>
      <c r="AA174" t="s">
        <v>279</v>
      </c>
    </row>
    <row r="175" spans="1:29" x14ac:dyDescent="0.15">
      <c r="A175" s="66" t="s">
        <v>12</v>
      </c>
      <c r="B175" s="70">
        <f ca="1">T175+U175*B174+V175/(1+EXP((B174-W175)/X175))</f>
        <v>9.2142601134296226E-7</v>
      </c>
      <c r="C175" s="52">
        <f ca="1">Y175+Z175*C174+AA175/(1+EXP((C174-AB175)/AC175))</f>
        <v>1.8105674984803667E-6</v>
      </c>
      <c r="E175" s="18">
        <f t="shared" si="36"/>
        <v>566080</v>
      </c>
      <c r="F175" s="18">
        <f ca="1">F90*DCC!$C140*DCC!E140</f>
        <v>6.2699527335626762E-5</v>
      </c>
      <c r="G175" s="18">
        <f ca="1">G90*DCC!$C140*DCC!F140</f>
        <v>3.4595416459892456E-9</v>
      </c>
      <c r="H175" s="18">
        <f ca="1">H90*DCC!$C140*DCC!F140</f>
        <v>9.3174523262348405E-18</v>
      </c>
      <c r="I175" s="18">
        <f ca="1">I90*DCC!$C140*DCC!F140</f>
        <v>6.1370780501266584E-20</v>
      </c>
      <c r="J175" s="18">
        <f ca="1">J90*DCC!$C140*DCC!F140</f>
        <v>3.8448776987042304E-25</v>
      </c>
      <c r="K175" s="18">
        <f ca="1">K90*DCC!$C140*DCC!F140</f>
        <v>1.6441751294120815E-26</v>
      </c>
      <c r="L175" s="18">
        <f ca="1">L90*DCC!$C140*DCC!F140</f>
        <v>1.0488840751003632E-40</v>
      </c>
      <c r="M175" s="18">
        <f ca="1">M90*DCC!$C140*DCC!G140</f>
        <v>9.6016091403132337E-36</v>
      </c>
      <c r="N175" s="18">
        <f ca="1">N90*DCC!$C140*DCC!AI140</f>
        <v>9.7022792651512444E-6</v>
      </c>
      <c r="O175" s="18">
        <f ca="1">O90*DCC!$C140*DCC!AJ140</f>
        <v>4.5246686188307083E-5</v>
      </c>
      <c r="P175" s="18">
        <f ca="1">P90*DCC!$C140*DCC!AK140</f>
        <v>2.5760306570723316E-7</v>
      </c>
      <c r="S175" s="18" t="s">
        <v>282</v>
      </c>
      <c r="T175" s="63">
        <v>1.1636599999999999E-6</v>
      </c>
      <c r="U175" s="63">
        <v>-3.1412600000000003E-8</v>
      </c>
      <c r="V175" s="63">
        <v>7.1636500000000002E-7</v>
      </c>
      <c r="W175" s="63">
        <v>4.7509399999999999</v>
      </c>
      <c r="X175" s="63">
        <v>2.3932600000000002</v>
      </c>
      <c r="Y175" s="63">
        <v>2.3013599999999998E-6</v>
      </c>
      <c r="Z175" s="63">
        <v>-5.9226100000000003E-8</v>
      </c>
      <c r="AA175" s="63">
        <v>8.2329200000000001E-7</v>
      </c>
      <c r="AB175" s="63">
        <v>7.4249700000000001</v>
      </c>
      <c r="AC175" s="63">
        <v>1.31243</v>
      </c>
    </row>
    <row r="176" spans="1:29" x14ac:dyDescent="0.15">
      <c r="A176" s="66" t="s">
        <v>13</v>
      </c>
      <c r="B176" s="70">
        <f ca="1">T176+U176*B174+V176/(1+EXP((B174-W176)/X176))</f>
        <v>7.6428403163209526E-3</v>
      </c>
      <c r="C176" s="52">
        <f ca="1">Y176+Z176*C174+AA176/(1+EXP((C174-AB176)/AC176))</f>
        <v>7.9592272507743502E-3</v>
      </c>
      <c r="E176" s="18">
        <f t="shared" si="36"/>
        <v>712640</v>
      </c>
      <c r="F176" s="18">
        <f ca="1">F91*DCC!$C141*DCC!E141</f>
        <v>5.1535597947449015E-5</v>
      </c>
      <c r="G176" s="18">
        <f ca="1">G91*DCC!$C141*DCC!F141</f>
        <v>2.6515438673689318E-9</v>
      </c>
      <c r="H176" s="18">
        <f ca="1">H91*DCC!$C141*DCC!F141</f>
        <v>5.304653445664248E-18</v>
      </c>
      <c r="I176" s="18">
        <f ca="1">I91*DCC!$C141*DCC!F141</f>
        <v>3.3248113145606672E-20</v>
      </c>
      <c r="J176" s="18">
        <f ca="1">J91*DCC!$C141*DCC!F141</f>
        <v>1.7357391443454717E-25</v>
      </c>
      <c r="K176" s="18">
        <f ca="1">K91*DCC!$C141*DCC!F141</f>
        <v>7.1069692976863916E-27</v>
      </c>
      <c r="L176" s="18">
        <f ca="1">L91*DCC!$C141*DCC!F141</f>
        <v>2.6243813370568587E-41</v>
      </c>
      <c r="M176" s="18">
        <f ca="1">M91*DCC!$C141*DCC!G141</f>
        <v>3.0472536553637451E-36</v>
      </c>
      <c r="N176" s="18">
        <f ca="1">N91*DCC!$C141*DCC!AI141</f>
        <v>7.6175663370551773E-6</v>
      </c>
      <c r="O176" s="18">
        <f ca="1">O91*DCC!$C141*DCC!AJ141</f>
        <v>3.7423739683114392E-5</v>
      </c>
      <c r="P176" s="18">
        <f ca="1">P91*DCC!$C141*DCC!AK141</f>
        <v>1.8390511164451241E-7</v>
      </c>
      <c r="S176" s="18" t="s">
        <v>283</v>
      </c>
      <c r="T176" s="63">
        <v>7.8762399999999996E-3</v>
      </c>
      <c r="U176" s="63">
        <v>-2.5507099999999998E-5</v>
      </c>
      <c r="V176" s="63">
        <v>1.6726600000000001E-4</v>
      </c>
      <c r="W176" s="63">
        <v>7.0311399999999997</v>
      </c>
      <c r="X176" s="63">
        <v>1.5585899999999999</v>
      </c>
      <c r="Y176" s="63">
        <v>8.16243E-3</v>
      </c>
      <c r="Z176" s="63">
        <v>-2.50859E-5</v>
      </c>
      <c r="AA176" s="63">
        <v>3.1590900000000001E-4</v>
      </c>
      <c r="AB176" s="63">
        <v>7.1079699999999999</v>
      </c>
      <c r="AC176" s="63">
        <v>1.67371</v>
      </c>
    </row>
    <row r="177" spans="1:29" x14ac:dyDescent="0.15">
      <c r="A177" s="66" t="s">
        <v>14</v>
      </c>
      <c r="B177" s="70">
        <f ca="1">T177+U177*B174+V177/(1+EXP((B174-W177)/X177))</f>
        <v>0.95858161461462754</v>
      </c>
      <c r="C177" s="52">
        <f ca="1">Y177+Z177*C174+AA177/(1+EXP((C174-AB177)/AC177))</f>
        <v>0.98373802656968523</v>
      </c>
      <c r="E177" s="18">
        <f t="shared" si="36"/>
        <v>897160</v>
      </c>
      <c r="F177" s="18">
        <f ca="1">F92*DCC!$C142*DCC!E142</f>
        <v>4.2358096930618802E-5</v>
      </c>
      <c r="G177" s="18">
        <f ca="1">G92*DCC!$C142*DCC!F142</f>
        <v>2.0321881825630848E-9</v>
      </c>
      <c r="H177" s="18">
        <f ca="1">H92*DCC!$C142*DCC!F142</f>
        <v>3.019897824806655E-18</v>
      </c>
      <c r="I177" s="18">
        <f ca="1">I92*DCC!$C142*DCC!F142</f>
        <v>1.8010685282302917E-20</v>
      </c>
      <c r="J177" s="18">
        <f ca="1">J92*DCC!$C142*DCC!F142</f>
        <v>7.8352778599980596E-26</v>
      </c>
      <c r="K177" s="18">
        <f ca="1">K92*DCC!$C142*DCC!F142</f>
        <v>3.0717611199382402E-27</v>
      </c>
      <c r="L177" s="18">
        <f ca="1">L92*DCC!$C142*DCC!F142</f>
        <v>6.5656183838385359E-42</v>
      </c>
      <c r="M177" s="18">
        <f ca="1">M92*DCC!$C142*DCC!G142</f>
        <v>9.6700785034521246E-37</v>
      </c>
      <c r="N177" s="18">
        <f ca="1">N92*DCC!$C142*DCC!AI142</f>
        <v>5.9805732891327105E-6</v>
      </c>
      <c r="O177" s="18">
        <f ca="1">O92*DCC!$C142*DCC!AJ142</f>
        <v>3.0952432233631914E-5</v>
      </c>
      <c r="P177" s="18">
        <f ca="1">P92*DCC!$C142*DCC!AK142</f>
        <v>1.3128622577335521E-7</v>
      </c>
      <c r="S177" s="18" t="s">
        <v>284</v>
      </c>
      <c r="T177" s="63">
        <v>0.94379299999999999</v>
      </c>
      <c r="U177" s="63">
        <v>1.87572E-3</v>
      </c>
      <c r="V177" s="63">
        <v>-8.5872200000000003</v>
      </c>
      <c r="W177" s="63">
        <v>-5.7701500000000001</v>
      </c>
      <c r="X177" s="63">
        <v>2.0536300000000001</v>
      </c>
      <c r="Y177" s="63">
        <v>0.97520499999999999</v>
      </c>
      <c r="Z177" s="63">
        <v>8.6565600000000002E-4</v>
      </c>
      <c r="AA177" s="63">
        <v>-4.1966400000000001E-2</v>
      </c>
      <c r="AB177" s="63">
        <v>3.1338200000000001</v>
      </c>
      <c r="AC177" s="63">
        <v>1.1787099999999999</v>
      </c>
    </row>
    <row r="178" spans="1:29" x14ac:dyDescent="0.15">
      <c r="A178" s="66" t="s">
        <v>15</v>
      </c>
      <c r="B178" s="70">
        <f ca="1">T178+U178*B174+V178/(1+EXP((B174-W178)/X178))</f>
        <v>8.8650351968460935E-3</v>
      </c>
      <c r="C178" s="52">
        <f ca="1">Y178+Z178*C174+AA178/(1+EXP((C174-AB178)/AC178))</f>
        <v>8.4467937314648012E-3</v>
      </c>
      <c r="E178" s="18" t="s">
        <v>125</v>
      </c>
      <c r="F178" s="18">
        <f ca="1">SUM(F98:F177)</f>
        <v>0.28127078194757782</v>
      </c>
      <c r="G178" s="18">
        <f t="shared" ref="G178:P178" ca="1" si="37">SUM(G98:G177)</f>
        <v>4.7003375893172673E-4</v>
      </c>
      <c r="H178" s="18">
        <f t="shared" ca="1" si="37"/>
        <v>2.3058487740999136E-6</v>
      </c>
      <c r="I178" s="18">
        <f t="shared" ca="1" si="37"/>
        <v>2.4493917415065158E-7</v>
      </c>
      <c r="J178" s="18">
        <f t="shared" ca="1" si="37"/>
        <v>1.2973979638298441E-7</v>
      </c>
      <c r="K178" s="18">
        <f t="shared" ca="1" si="37"/>
        <v>1.242258415697921E-7</v>
      </c>
      <c r="L178" s="18">
        <f t="shared" ca="1" si="37"/>
        <v>5.9802590954652935E-8</v>
      </c>
      <c r="M178" s="18">
        <f t="shared" ca="1" si="37"/>
        <v>1.4139284801812083E-8</v>
      </c>
      <c r="N178" s="18">
        <f t="shared" ca="1" si="37"/>
        <v>0.33531804559731287</v>
      </c>
      <c r="O178" s="18">
        <f t="shared" ca="1" si="37"/>
        <v>0.29643507641070194</v>
      </c>
      <c r="P178" s="18">
        <f t="shared" ca="1" si="37"/>
        <v>0.57332022459257159</v>
      </c>
      <c r="S178" s="18" t="s">
        <v>285</v>
      </c>
      <c r="T178" s="63">
        <v>9.5123800000000008E-3</v>
      </c>
      <c r="U178" s="63">
        <v>-6.6853600000000007E-5</v>
      </c>
      <c r="V178" s="63">
        <v>1.0712E-3</v>
      </c>
      <c r="W178" s="63">
        <v>5.6735600000000002</v>
      </c>
      <c r="X178" s="63">
        <v>1.1085</v>
      </c>
      <c r="Y178" s="63">
        <v>8.7548799999999996E-3</v>
      </c>
      <c r="Z178" s="63">
        <v>-3.64817E-5</v>
      </c>
      <c r="AA178" s="63">
        <v>4.2806700000000002E-4</v>
      </c>
      <c r="AB178" s="63">
        <v>6.6611799999999999</v>
      </c>
      <c r="AC178" s="63">
        <v>1.77711</v>
      </c>
    </row>
    <row r="179" spans="1:29" x14ac:dyDescent="0.15">
      <c r="E179" s="18"/>
      <c r="F179" s="18"/>
      <c r="G179" s="18"/>
      <c r="H179" s="18"/>
      <c r="I179" s="18"/>
      <c r="J179" s="18"/>
      <c r="K179" s="18"/>
      <c r="L179" s="18"/>
      <c r="M179" s="18"/>
      <c r="N179" s="18"/>
      <c r="O179" s="18"/>
      <c r="P179" s="18"/>
      <c r="S179" s="18"/>
    </row>
    <row r="180" spans="1:29" x14ac:dyDescent="0.15">
      <c r="A180" s="66" t="s">
        <v>388</v>
      </c>
      <c r="B180" s="18">
        <f ca="1">B175*(EXP(-B176*$B$1)-B177*EXP(-B178*$B$1))</f>
        <v>2.4978647934626128E-10</v>
      </c>
      <c r="C180" s="18">
        <f ca="1">C175*(EXP(-C176*$B$1)-C177*EXP(-C178*$B$1))</f>
        <v>1.9696228242167811E-10</v>
      </c>
      <c r="S180" t="s">
        <v>560</v>
      </c>
    </row>
    <row r="181" spans="1:29" x14ac:dyDescent="0.15">
      <c r="A181" s="66"/>
      <c r="B181" s="68"/>
      <c r="C181" s="18"/>
      <c r="E181" s="18"/>
      <c r="F181" s="18"/>
      <c r="G181" s="18"/>
      <c r="H181" s="18"/>
      <c r="I181" s="18"/>
      <c r="J181" s="18"/>
      <c r="K181" s="18"/>
      <c r="L181" s="18"/>
      <c r="M181" s="18"/>
      <c r="N181" s="18"/>
      <c r="O181" s="18"/>
      <c r="P181" s="18"/>
      <c r="S181" s="18"/>
      <c r="T181" t="s">
        <v>324</v>
      </c>
      <c r="U181" t="s">
        <v>322</v>
      </c>
      <c r="V181" t="s">
        <v>398</v>
      </c>
      <c r="W181" t="s">
        <v>399</v>
      </c>
      <c r="X181" t="s">
        <v>400</v>
      </c>
    </row>
    <row r="182" spans="1:29" x14ac:dyDescent="0.15">
      <c r="A182" s="66" t="s">
        <v>62</v>
      </c>
      <c r="B182" s="70">
        <f ca="1">T182+U182*$B$2+V182/(1+EXP(($B$2-W182)/X182))</f>
        <v>5.6566086005318844E-2</v>
      </c>
      <c r="E182" s="18"/>
      <c r="F182" s="18"/>
      <c r="G182" s="18"/>
      <c r="H182" s="18"/>
      <c r="I182" s="18"/>
      <c r="J182" s="18"/>
      <c r="K182" s="18"/>
      <c r="L182" s="18"/>
      <c r="M182" s="18"/>
      <c r="N182" s="18"/>
      <c r="O182" s="18"/>
      <c r="P182" s="18"/>
      <c r="S182" s="18"/>
      <c r="T182" s="63">
        <v>0.94240000000000002</v>
      </c>
      <c r="U182" s="63">
        <v>-7.7929999999999999E-2</v>
      </c>
      <c r="V182" s="63">
        <v>-7.7050000000000001</v>
      </c>
      <c r="W182" s="63">
        <v>-1.944</v>
      </c>
      <c r="X182" s="63">
        <v>2.7989999999999999</v>
      </c>
    </row>
    <row r="183" spans="1:29" x14ac:dyDescent="0.15">
      <c r="A183" s="66" t="s">
        <v>63</v>
      </c>
      <c r="B183" s="70">
        <f ca="1">T183+U183*$B$2+V183/(1+EXP(($B$2-W183)/X183))</f>
        <v>2.9550049928997743E-3</v>
      </c>
      <c r="C183" s="53"/>
      <c r="E183" s="18"/>
      <c r="F183" s="18"/>
      <c r="G183" s="18"/>
      <c r="H183" s="18"/>
      <c r="I183" s="18"/>
      <c r="J183" s="18"/>
      <c r="K183" s="18"/>
      <c r="L183" s="18"/>
      <c r="M183" s="18"/>
      <c r="N183" s="18"/>
      <c r="O183" s="18"/>
      <c r="P183" s="18"/>
      <c r="S183" s="18"/>
      <c r="T183" s="63">
        <v>1.683E-3</v>
      </c>
      <c r="U183" s="63">
        <v>1.272E-4</v>
      </c>
      <c r="V183" s="63">
        <v>1.4940000000000001E-3</v>
      </c>
      <c r="W183" s="63">
        <v>1.2909999999999999</v>
      </c>
      <c r="X183" s="63">
        <v>0.69069999999999998</v>
      </c>
    </row>
    <row r="184" spans="1:29" x14ac:dyDescent="0.15">
      <c r="A184" s="66" t="s">
        <v>325</v>
      </c>
      <c r="B184" s="18">
        <f ca="1">B180-B185*$B$6^B186</f>
        <v>2.5509124813868613E-10</v>
      </c>
      <c r="C184" s="30"/>
      <c r="E184" s="18"/>
      <c r="F184" s="18"/>
      <c r="G184" s="18"/>
      <c r="H184" s="18"/>
      <c r="I184" s="18"/>
      <c r="J184" s="18"/>
      <c r="K184" s="18"/>
      <c r="L184" s="18"/>
      <c r="M184" s="18"/>
      <c r="N184" s="18"/>
      <c r="O184" s="18"/>
      <c r="P184" s="18"/>
    </row>
    <row r="185" spans="1:29" x14ac:dyDescent="0.15">
      <c r="A185" s="66" t="s">
        <v>323</v>
      </c>
      <c r="B185" s="18">
        <f ca="1">(B180-C180)/($B$6^B186-$C$6^B186)</f>
        <v>-5.4724229845545186E-20</v>
      </c>
      <c r="C185" s="52"/>
      <c r="E185" s="18"/>
      <c r="F185" s="18"/>
      <c r="G185" s="18"/>
      <c r="H185" s="18"/>
      <c r="I185" s="18"/>
      <c r="J185" s="18"/>
      <c r="K185" s="18"/>
      <c r="L185" s="18"/>
      <c r="M185" s="18"/>
      <c r="N185" s="18"/>
      <c r="O185" s="18"/>
      <c r="P185" s="18"/>
    </row>
    <row r="186" spans="1:29" x14ac:dyDescent="0.15">
      <c r="A186" s="66" t="s">
        <v>390</v>
      </c>
      <c r="B186" s="18">
        <f ca="1">B182+B183*$B$1</f>
        <v>3.1097583678300977</v>
      </c>
      <c r="C186" s="52"/>
      <c r="E186" s="18"/>
      <c r="F186" s="18"/>
      <c r="G186" s="18"/>
      <c r="H186" s="18"/>
      <c r="I186" s="18"/>
      <c r="J186" s="18"/>
      <c r="K186" s="18"/>
      <c r="L186" s="18"/>
      <c r="M186" s="18"/>
      <c r="N186" s="18"/>
      <c r="O186" s="18"/>
      <c r="P186" s="18"/>
    </row>
    <row r="187" spans="1:29" x14ac:dyDescent="0.15">
      <c r="A187" s="66"/>
      <c r="B187" s="70"/>
      <c r="C187" s="52"/>
      <c r="E187" s="18"/>
      <c r="F187" s="18"/>
      <c r="G187" s="18"/>
      <c r="H187" s="18"/>
      <c r="I187" s="18"/>
      <c r="J187" s="18"/>
      <c r="K187" s="18"/>
      <c r="L187" s="18"/>
      <c r="M187" s="18"/>
      <c r="N187" s="18"/>
      <c r="O187" s="18"/>
      <c r="P187" s="18"/>
    </row>
    <row r="188" spans="1:29" x14ac:dyDescent="0.15">
      <c r="A188" s="66" t="s">
        <v>391</v>
      </c>
      <c r="B188" s="18">
        <f ca="1">B184+B185*$B$3^B186</f>
        <v>2.3439488300703498E-10</v>
      </c>
      <c r="C188" s="30"/>
      <c r="E188" s="18"/>
      <c r="F188" s="18"/>
      <c r="G188" s="18"/>
      <c r="H188" s="18"/>
      <c r="I188" s="18"/>
      <c r="J188" s="18"/>
      <c r="K188" s="18"/>
      <c r="L188" s="18"/>
      <c r="M188" s="18"/>
      <c r="N188" s="18"/>
      <c r="O188" s="18"/>
      <c r="P188" s="18"/>
    </row>
    <row r="189" spans="1:29" x14ac:dyDescent="0.15">
      <c r="A189" s="66"/>
      <c r="B189" s="66"/>
      <c r="E189" s="18"/>
      <c r="F189" s="18"/>
      <c r="G189" s="18"/>
      <c r="H189" s="18"/>
      <c r="I189" s="18"/>
      <c r="J189" s="18"/>
      <c r="K189" s="18"/>
      <c r="L189" s="18"/>
      <c r="M189" s="18"/>
      <c r="N189" s="18"/>
      <c r="O189" s="18"/>
      <c r="P189" s="18"/>
    </row>
    <row r="190" spans="1:29" x14ac:dyDescent="0.15">
      <c r="A190" s="66" t="s">
        <v>566</v>
      </c>
      <c r="B190" s="69"/>
      <c r="C190" s="30"/>
      <c r="E190" s="18"/>
      <c r="F190" s="18"/>
      <c r="G190" s="18"/>
      <c r="H190" s="18"/>
      <c r="I190" s="18"/>
      <c r="J190" s="18"/>
      <c r="K190" s="18"/>
      <c r="L190" s="18"/>
      <c r="M190" s="18"/>
      <c r="N190" s="18"/>
      <c r="O190" s="18"/>
      <c r="P190" s="18"/>
      <c r="S190" s="18" t="s">
        <v>571</v>
      </c>
    </row>
    <row r="191" spans="1:29" x14ac:dyDescent="0.15">
      <c r="A191" s="66" t="s">
        <v>387</v>
      </c>
      <c r="B191" s="69">
        <f ca="1">$B$2</f>
        <v>10</v>
      </c>
      <c r="C191" s="30">
        <f ca="1">$B$2</f>
        <v>10</v>
      </c>
      <c r="E191" s="18"/>
      <c r="F191" s="18"/>
      <c r="G191" s="18"/>
      <c r="H191" s="18"/>
      <c r="I191" s="18"/>
      <c r="J191" s="18"/>
      <c r="K191" s="18"/>
      <c r="L191" s="18"/>
      <c r="M191" s="18"/>
      <c r="N191" s="18"/>
      <c r="O191" s="18"/>
      <c r="P191" s="18"/>
      <c r="S191" s="18"/>
      <c r="T191" t="s">
        <v>272</v>
      </c>
      <c r="U191" t="s">
        <v>273</v>
      </c>
      <c r="V191" t="s">
        <v>274</v>
      </c>
      <c r="W191" t="s">
        <v>275</v>
      </c>
      <c r="X191" t="s">
        <v>276</v>
      </c>
      <c r="Y191" t="s">
        <v>277</v>
      </c>
      <c r="Z191" t="s">
        <v>278</v>
      </c>
      <c r="AA191" t="s">
        <v>279</v>
      </c>
    </row>
    <row r="192" spans="1:29" x14ac:dyDescent="0.15">
      <c r="A192" s="66" t="s">
        <v>12</v>
      </c>
      <c r="B192" s="70">
        <f ca="1">T192+U192*B191+V192/(1+EXP((B191-W192)/X192))</f>
        <v>8.3180078270382061E-8</v>
      </c>
      <c r="C192" s="52">
        <f ca="1">Y192+Z192*C191+AA192/(1+EXP((C191-AB192)/AC192))</f>
        <v>6.6844979757537157E-8</v>
      </c>
      <c r="E192" s="18"/>
      <c r="F192" s="18"/>
      <c r="G192" s="18"/>
      <c r="H192" s="18"/>
      <c r="I192" s="18"/>
      <c r="J192" s="18"/>
      <c r="K192" s="18"/>
      <c r="L192" s="18"/>
      <c r="M192" s="18"/>
      <c r="N192" s="18"/>
      <c r="O192" s="18"/>
      <c r="P192" s="18"/>
      <c r="S192" s="18" t="s">
        <v>282</v>
      </c>
      <c r="T192" s="63">
        <v>1.21337E-7</v>
      </c>
      <c r="U192" s="63">
        <v>-3.9130199999999998E-9</v>
      </c>
      <c r="V192" s="63">
        <v>1.3771699999999999E-7</v>
      </c>
      <c r="W192" s="63">
        <v>2.4179300000000001</v>
      </c>
      <c r="X192" s="63">
        <v>1.53322</v>
      </c>
      <c r="Y192" s="63">
        <v>6.99539E-8</v>
      </c>
      <c r="Z192" s="63">
        <v>-1.57145E-9</v>
      </c>
      <c r="AA192" s="63">
        <v>2.10275E-7</v>
      </c>
      <c r="AB192" s="63">
        <v>0.563836</v>
      </c>
      <c r="AC192" s="63">
        <v>3.4282699999999999</v>
      </c>
    </row>
    <row r="193" spans="1:29" x14ac:dyDescent="0.15">
      <c r="A193" s="66" t="s">
        <v>13</v>
      </c>
      <c r="B193" s="70">
        <f ca="1">T193+U193*B191+V193/(1+EXP((B191-W193)/X193))</f>
        <v>7.5461121002837212E-3</v>
      </c>
      <c r="C193" s="52">
        <f ca="1">Y193+Z193*C191+AA193/(1+EXP((C191-AB193)/AC193))</f>
        <v>7.5767013860292779E-3</v>
      </c>
      <c r="E193" s="18"/>
      <c r="F193" s="18"/>
      <c r="G193" s="18"/>
      <c r="H193" s="18"/>
      <c r="I193" s="18"/>
      <c r="J193" s="18"/>
      <c r="K193" s="18"/>
      <c r="L193" s="18"/>
      <c r="M193" s="18"/>
      <c r="N193" s="18"/>
      <c r="O193" s="18"/>
      <c r="P193" s="18"/>
      <c r="S193" s="18" t="s">
        <v>283</v>
      </c>
      <c r="T193" s="63">
        <v>7.7786599999999997E-3</v>
      </c>
      <c r="U193" s="63">
        <v>-2.6039099999999999E-5</v>
      </c>
      <c r="V193" s="63">
        <v>3.5436899999999999E-4</v>
      </c>
      <c r="W193" s="63">
        <v>5.1331699999999998</v>
      </c>
      <c r="X193" s="63">
        <v>1.9768399999999999</v>
      </c>
      <c r="Y193" s="63">
        <v>7.6892100000000001E-3</v>
      </c>
      <c r="Z193" s="63">
        <v>-1.6228299999999998E-5</v>
      </c>
      <c r="AA193" s="63">
        <v>5.0975900000000004E-4</v>
      </c>
      <c r="AB193" s="63">
        <v>5.4258199999999999</v>
      </c>
      <c r="AC193" s="63">
        <v>2.0570200000000001</v>
      </c>
    </row>
    <row r="194" spans="1:29" x14ac:dyDescent="0.15">
      <c r="A194" s="66" t="s">
        <v>14</v>
      </c>
      <c r="B194" s="70">
        <f ca="1">T194+U194*B191+V194/(1+EXP((B191-W194)/X194))</f>
        <v>0.95595659323107285</v>
      </c>
      <c r="C194" s="52">
        <f ca="1">Y194+Z194*C191+AA194/(1+EXP((C191-AB194)/AC194))</f>
        <v>0.96202451488563234</v>
      </c>
      <c r="E194" s="18"/>
      <c r="F194" s="18"/>
      <c r="G194" s="18"/>
      <c r="H194" s="18"/>
      <c r="I194" s="18"/>
      <c r="J194" s="18"/>
      <c r="K194" s="18"/>
      <c r="L194" s="18"/>
      <c r="M194" s="18"/>
      <c r="N194" s="18"/>
      <c r="O194" s="18"/>
      <c r="P194" s="18"/>
      <c r="S194" s="18" t="s">
        <v>284</v>
      </c>
      <c r="T194" s="63">
        <v>0.94398800000000005</v>
      </c>
      <c r="U194" s="63">
        <v>1.73857E-3</v>
      </c>
      <c r="V194" s="63">
        <v>-4.3471399999999996</v>
      </c>
      <c r="W194" s="63">
        <v>-5.78233</v>
      </c>
      <c r="X194" s="63">
        <v>2.3603399999999999</v>
      </c>
      <c r="Y194" s="63">
        <v>0.94790200000000002</v>
      </c>
      <c r="Z194" s="63">
        <v>1.65552E-3</v>
      </c>
      <c r="AA194" s="63">
        <v>-8.0996899999999997E-2</v>
      </c>
      <c r="AB194" s="63">
        <v>2.9356599999999999</v>
      </c>
      <c r="AC194" s="63">
        <v>2.03295</v>
      </c>
    </row>
    <row r="195" spans="1:29" x14ac:dyDescent="0.15">
      <c r="A195" s="66" t="s">
        <v>15</v>
      </c>
      <c r="B195" s="70">
        <f ca="1">T195+U195*B191+V195/(1+EXP((B191-W195)/X195))</f>
        <v>8.7522237208891088E-3</v>
      </c>
      <c r="C195" s="52">
        <f ca="1">Y195+Z195*C191+AA195/(1+EXP((C191-AB195)/AC195))</f>
        <v>8.9584996766579623E-3</v>
      </c>
      <c r="E195" s="18"/>
      <c r="F195" s="18"/>
      <c r="G195" s="18"/>
      <c r="H195" s="18"/>
      <c r="I195" s="18"/>
      <c r="J195" s="18"/>
      <c r="K195" s="18"/>
      <c r="L195" s="18"/>
      <c r="M195" s="18"/>
      <c r="N195" s="18"/>
      <c r="O195" s="18"/>
      <c r="P195" s="18"/>
      <c r="S195" s="18" t="s">
        <v>285</v>
      </c>
      <c r="T195" s="63">
        <v>8.7811E-3</v>
      </c>
      <c r="U195" s="63">
        <v>-2.7948400000000002E-5</v>
      </c>
      <c r="V195" s="63">
        <v>1.05719E-3</v>
      </c>
      <c r="W195" s="63">
        <v>8.25732</v>
      </c>
      <c r="X195" s="63">
        <v>1.49085</v>
      </c>
      <c r="Y195" s="63">
        <v>8.5231200000000003E-3</v>
      </c>
      <c r="Z195" s="63">
        <v>-4.1630399999999998E-10</v>
      </c>
      <c r="AA195" s="63">
        <v>9.05958E-4</v>
      </c>
      <c r="AB195" s="63">
        <v>9.7875800000000002</v>
      </c>
      <c r="AC195" s="63">
        <v>2.7329500000000002</v>
      </c>
    </row>
    <row r="196" spans="1:29" x14ac:dyDescent="0.15">
      <c r="E196" s="18"/>
      <c r="F196" s="18"/>
      <c r="G196" s="18"/>
      <c r="H196" s="18"/>
      <c r="I196" s="18"/>
      <c r="J196" s="18"/>
      <c r="K196" s="18"/>
      <c r="L196" s="18"/>
      <c r="M196" s="18"/>
      <c r="N196" s="18"/>
      <c r="O196" s="18"/>
      <c r="P196" s="18"/>
      <c r="S196" s="18"/>
    </row>
    <row r="197" spans="1:29" x14ac:dyDescent="0.15">
      <c r="A197" s="66" t="s">
        <v>388</v>
      </c>
      <c r="B197" s="18">
        <f ca="1">B192*(EXP(-B193*$B$1)-B194*EXP(-B195*$B$1))</f>
        <v>2.4789563230342654E-11</v>
      </c>
      <c r="C197" s="18">
        <f ca="1">C192*(EXP(-C193*$B$1)-C194*EXP(-C195*$B$1))</f>
        <v>2.0477739216042506E-11</v>
      </c>
      <c r="E197" s="18"/>
      <c r="F197" s="18"/>
      <c r="G197" s="18"/>
      <c r="H197" s="18"/>
      <c r="I197" s="18"/>
      <c r="J197" s="18"/>
      <c r="K197" s="18"/>
      <c r="L197" s="18"/>
      <c r="M197" s="18"/>
      <c r="N197" s="18"/>
      <c r="O197" s="18"/>
      <c r="P197" s="18"/>
      <c r="S197" t="s">
        <v>560</v>
      </c>
    </row>
    <row r="198" spans="1:29" x14ac:dyDescent="0.15">
      <c r="A198" s="66"/>
      <c r="B198" s="68"/>
      <c r="C198" s="18"/>
      <c r="E198" s="18"/>
      <c r="F198" s="18"/>
      <c r="G198" s="18"/>
      <c r="H198" s="18"/>
      <c r="I198" s="18"/>
      <c r="J198" s="18"/>
      <c r="K198" s="18"/>
      <c r="L198" s="18"/>
      <c r="M198" s="18"/>
      <c r="N198" s="18"/>
      <c r="O198" s="18"/>
      <c r="P198" s="18"/>
      <c r="S198" s="18"/>
      <c r="T198" t="s">
        <v>324</v>
      </c>
      <c r="U198" t="s">
        <v>322</v>
      </c>
      <c r="V198" t="s">
        <v>398</v>
      </c>
      <c r="W198" t="s">
        <v>399</v>
      </c>
      <c r="X198" t="s">
        <v>400</v>
      </c>
    </row>
    <row r="199" spans="1:29" x14ac:dyDescent="0.15">
      <c r="A199" s="66" t="s">
        <v>62</v>
      </c>
      <c r="B199" s="70">
        <f ca="1">T199+U199*$B$2+V199/(1+EXP(($B$2-W199)/X199))</f>
        <v>0.61002348822215058</v>
      </c>
      <c r="E199" s="18"/>
      <c r="F199" s="18"/>
      <c r="G199" s="18"/>
      <c r="H199" s="18"/>
      <c r="I199" s="18"/>
      <c r="J199" s="18"/>
      <c r="K199" s="18"/>
      <c r="L199" s="18"/>
      <c r="M199" s="18"/>
      <c r="N199" s="18"/>
      <c r="O199" s="18"/>
      <c r="P199" s="18"/>
      <c r="S199" s="18"/>
      <c r="T199" s="63">
        <v>0.8649</v>
      </c>
      <c r="U199" s="63">
        <v>-1.0630000000000001E-2</v>
      </c>
      <c r="V199" s="63">
        <v>-7.423</v>
      </c>
      <c r="W199" s="63">
        <v>-2.782</v>
      </c>
      <c r="X199" s="63">
        <v>3.2850000000000001</v>
      </c>
    </row>
    <row r="200" spans="1:29" x14ac:dyDescent="0.15">
      <c r="A200" s="66" t="s">
        <v>63</v>
      </c>
      <c r="B200" s="70">
        <f ca="1">T200+U200*$B$2+V200/(1+EXP(($B$2-W200)/X200))</f>
        <v>2.2284000000000002E-3</v>
      </c>
      <c r="C200" s="53"/>
      <c r="E200" s="18"/>
      <c r="F200" s="18"/>
      <c r="G200" s="18"/>
      <c r="H200" s="18"/>
      <c r="I200" s="18"/>
      <c r="J200" s="18"/>
      <c r="K200" s="18"/>
      <c r="L200" s="18"/>
      <c r="M200" s="18"/>
      <c r="N200" s="18"/>
      <c r="O200" s="18"/>
      <c r="P200" s="18"/>
      <c r="S200" s="18"/>
      <c r="T200" s="63">
        <v>1.939E-3</v>
      </c>
      <c r="U200" s="63">
        <v>2.8940000000000001E-5</v>
      </c>
      <c r="V200" s="63">
        <v>5.3830000000000002E-4</v>
      </c>
      <c r="W200" s="63">
        <v>1.8140000000000001</v>
      </c>
      <c r="X200" s="63">
        <v>0.21659999999999999</v>
      </c>
    </row>
    <row r="201" spans="1:29" x14ac:dyDescent="0.15">
      <c r="A201" s="66" t="s">
        <v>325</v>
      </c>
      <c r="B201" s="18">
        <f ca="1">B197-B202*$B$6^B203</f>
        <v>2.530203587540979E-11</v>
      </c>
      <c r="C201" s="30"/>
      <c r="E201" s="18"/>
      <c r="F201" s="18"/>
      <c r="G201" s="18"/>
      <c r="H201" s="18"/>
      <c r="I201" s="18"/>
      <c r="J201" s="18"/>
      <c r="K201" s="18"/>
      <c r="L201" s="18"/>
      <c r="M201" s="18"/>
      <c r="N201" s="18"/>
      <c r="O201" s="18"/>
      <c r="P201" s="18"/>
    </row>
    <row r="202" spans="1:29" x14ac:dyDescent="0.15">
      <c r="A202" s="66" t="s">
        <v>323</v>
      </c>
      <c r="B202" s="18">
        <f ca="1">(B197-C197)/($B$6^B203-$C$6^B203)</f>
        <v>-1.6977217811761282E-20</v>
      </c>
      <c r="C202" s="52"/>
      <c r="E202" s="18"/>
      <c r="F202" s="18"/>
      <c r="G202" s="18"/>
      <c r="H202" s="18"/>
      <c r="I202" s="18"/>
      <c r="J202" s="18"/>
      <c r="K202" s="18"/>
      <c r="L202" s="18"/>
      <c r="M202" s="18"/>
      <c r="N202" s="18"/>
      <c r="O202" s="18"/>
      <c r="P202" s="18"/>
    </row>
    <row r="203" spans="1:29" x14ac:dyDescent="0.15">
      <c r="A203" s="66" t="s">
        <v>390</v>
      </c>
      <c r="B203" s="18">
        <f ca="1">B199+B200*$B$1</f>
        <v>2.9124675440414167</v>
      </c>
      <c r="C203" s="52"/>
      <c r="E203" s="18"/>
      <c r="F203" s="18"/>
      <c r="G203" s="18"/>
      <c r="H203" s="18"/>
      <c r="I203" s="18"/>
      <c r="J203" s="18"/>
      <c r="K203" s="18"/>
      <c r="L203" s="18"/>
      <c r="M203" s="18"/>
      <c r="N203" s="18"/>
      <c r="O203" s="18"/>
      <c r="P203" s="18"/>
    </row>
    <row r="204" spans="1:29" x14ac:dyDescent="0.15">
      <c r="A204" s="66"/>
      <c r="B204" s="70"/>
      <c r="C204" s="52"/>
      <c r="E204" s="18"/>
      <c r="F204" s="18"/>
      <c r="G204" s="18"/>
      <c r="H204" s="18"/>
      <c r="I204" s="18"/>
      <c r="J204" s="18"/>
      <c r="K204" s="18"/>
      <c r="L204" s="18"/>
      <c r="M204" s="18"/>
      <c r="N204" s="18"/>
      <c r="O204" s="18"/>
      <c r="P204" s="18"/>
    </row>
    <row r="205" spans="1:29" x14ac:dyDescent="0.15">
      <c r="A205" s="66" t="s">
        <v>391</v>
      </c>
      <c r="B205" s="18">
        <f ca="1">B201+B202*$B$3^B203</f>
        <v>2.3468078016558546E-11</v>
      </c>
      <c r="C205" s="30"/>
      <c r="E205" s="18"/>
      <c r="F205" s="18"/>
      <c r="G205" s="18"/>
      <c r="H205" s="18"/>
      <c r="I205" s="18"/>
      <c r="J205" s="18"/>
      <c r="K205" s="18"/>
      <c r="L205" s="18"/>
      <c r="M205" s="18"/>
      <c r="N205" s="18"/>
      <c r="O205" s="18"/>
      <c r="P205" s="18"/>
    </row>
    <row r="206" spans="1:29" x14ac:dyDescent="0.15">
      <c r="A206" s="66"/>
      <c r="B206" s="66"/>
      <c r="E206" s="18"/>
      <c r="F206" s="18"/>
      <c r="G206" s="18"/>
      <c r="H206" s="18"/>
      <c r="I206" s="18"/>
      <c r="J206" s="18"/>
      <c r="K206" s="18"/>
      <c r="L206" s="18"/>
      <c r="M206" s="18"/>
      <c r="N206" s="18"/>
      <c r="O206" s="18"/>
      <c r="P206" s="18"/>
    </row>
    <row r="207" spans="1:29" x14ac:dyDescent="0.15">
      <c r="A207" s="66" t="s">
        <v>567</v>
      </c>
      <c r="B207" s="69"/>
      <c r="C207" s="30"/>
      <c r="E207" s="18"/>
      <c r="F207" s="18"/>
      <c r="G207" s="18"/>
      <c r="H207" s="18"/>
      <c r="I207" s="18"/>
      <c r="J207" s="18"/>
      <c r="K207" s="18"/>
      <c r="L207" s="18"/>
      <c r="M207" s="18"/>
      <c r="N207" s="18"/>
      <c r="O207" s="18"/>
      <c r="P207" s="18"/>
      <c r="S207" s="18" t="s">
        <v>572</v>
      </c>
    </row>
    <row r="208" spans="1:29" x14ac:dyDescent="0.15">
      <c r="A208" s="66" t="s">
        <v>387</v>
      </c>
      <c r="B208" s="69">
        <f ca="1">$B$2</f>
        <v>10</v>
      </c>
      <c r="C208" s="30">
        <f ca="1">$B$2</f>
        <v>10</v>
      </c>
      <c r="E208" s="18"/>
      <c r="F208" s="18"/>
      <c r="G208" s="18"/>
      <c r="H208" s="18"/>
      <c r="I208" s="18"/>
      <c r="J208" s="18"/>
      <c r="K208" s="18"/>
      <c r="L208" s="18"/>
      <c r="M208" s="18"/>
      <c r="N208" s="18"/>
      <c r="O208" s="18"/>
      <c r="P208" s="18"/>
      <c r="S208" s="18"/>
      <c r="T208" t="s">
        <v>272</v>
      </c>
      <c r="U208" t="s">
        <v>273</v>
      </c>
      <c r="V208" t="s">
        <v>274</v>
      </c>
      <c r="W208" t="s">
        <v>275</v>
      </c>
      <c r="X208" t="s">
        <v>276</v>
      </c>
      <c r="Y208" t="s">
        <v>277</v>
      </c>
      <c r="Z208" t="s">
        <v>278</v>
      </c>
      <c r="AA208" t="s">
        <v>279</v>
      </c>
    </row>
    <row r="209" spans="1:29" x14ac:dyDescent="0.15">
      <c r="A209" s="66" t="s">
        <v>12</v>
      </c>
      <c r="B209" s="70">
        <f ca="1">T209+U209*B208+V209/(1+EXP((B208-W209)/X209))</f>
        <v>7.5090410447655054E-9</v>
      </c>
      <c r="C209" s="52">
        <f ca="1">Y209+Z209*C208+AA209/(1+EXP((C208-AB209)/AC209))</f>
        <v>7.0935400049083767E-9</v>
      </c>
      <c r="E209" s="18"/>
      <c r="F209" s="18"/>
      <c r="G209" s="18"/>
      <c r="H209" s="18"/>
      <c r="I209" s="18"/>
      <c r="J209" s="18"/>
      <c r="K209" s="18"/>
      <c r="L209" s="18"/>
      <c r="M209" s="18"/>
      <c r="N209" s="18"/>
      <c r="O209" s="18"/>
      <c r="P209" s="18"/>
      <c r="S209" s="18" t="s">
        <v>282</v>
      </c>
      <c r="T209" s="63">
        <v>-8.5642000000000007E-9</v>
      </c>
      <c r="U209" s="63">
        <v>5.6855800000000003E-10</v>
      </c>
      <c r="V209" s="63">
        <v>5.3705999999999998E-8</v>
      </c>
      <c r="W209" s="63">
        <v>-4.4586399999999999</v>
      </c>
      <c r="X209" s="63">
        <v>10.125400000000001</v>
      </c>
      <c r="Y209" s="63">
        <v>-2.57816E-8</v>
      </c>
      <c r="Z209" s="63">
        <v>7.7236100000000002E-10</v>
      </c>
      <c r="AA209" s="63">
        <v>7.2250199999999999E-8</v>
      </c>
      <c r="AB209" s="63">
        <v>4.6640800000000002E-5</v>
      </c>
      <c r="AC209" s="63">
        <v>15.9406</v>
      </c>
    </row>
    <row r="210" spans="1:29" x14ac:dyDescent="0.15">
      <c r="A210" s="66" t="s">
        <v>13</v>
      </c>
      <c r="B210" s="70">
        <f ca="1">T210+U210*B208+V210/(1+EXP((B208-W210)/X210))</f>
        <v>7.9938629967885883E-3</v>
      </c>
      <c r="C210" s="52">
        <f ca="1">Y210+Z210*C208+AA210/(1+EXP((C208-AB210)/AC210))</f>
        <v>7.2517887419898171E-3</v>
      </c>
      <c r="E210" s="18"/>
      <c r="F210" s="18"/>
      <c r="G210" s="18"/>
      <c r="H210" s="18"/>
      <c r="I210" s="18"/>
      <c r="J210" s="18"/>
      <c r="K210" s="18"/>
      <c r="L210" s="18"/>
      <c r="M210" s="18"/>
      <c r="N210" s="18"/>
      <c r="O210" s="18"/>
      <c r="P210" s="18"/>
      <c r="S210" s="18" t="s">
        <v>283</v>
      </c>
      <c r="T210" s="63">
        <v>1.6364699999999999E-3</v>
      </c>
      <c r="U210" s="63">
        <v>-3.75813E-6</v>
      </c>
      <c r="V210" s="63">
        <v>6.4102899999999999E-3</v>
      </c>
      <c r="W210" s="63">
        <v>25.097799999999999</v>
      </c>
      <c r="X210" s="63">
        <v>2.50196</v>
      </c>
      <c r="Y210" s="63">
        <v>5.9401899999999997E-3</v>
      </c>
      <c r="Z210" s="63">
        <v>-1.26096E-5</v>
      </c>
      <c r="AA210" s="63">
        <v>2.3670900000000001E-3</v>
      </c>
      <c r="AB210" s="63">
        <v>12.7051</v>
      </c>
      <c r="AC210" s="63">
        <v>6.2006300000000003</v>
      </c>
    </row>
    <row r="211" spans="1:29" x14ac:dyDescent="0.15">
      <c r="A211" s="66" t="s">
        <v>14</v>
      </c>
      <c r="B211" s="70">
        <f ca="1">T211+U211*B208+V211/(1+EXP((B208-W211)/X211))</f>
        <v>0.9301142348981587</v>
      </c>
      <c r="C211" s="52">
        <f ca="1">Y211+Z211*C208+AA211/(1+EXP((C208-AB211)/AC211))</f>
        <v>0.96128917290716898</v>
      </c>
      <c r="E211" s="18"/>
      <c r="F211" s="18"/>
      <c r="G211" s="18"/>
      <c r="H211" s="18"/>
      <c r="I211" s="18"/>
      <c r="J211" s="18"/>
      <c r="K211" s="18"/>
      <c r="L211" s="18"/>
      <c r="M211" s="18"/>
      <c r="N211" s="18"/>
      <c r="O211" s="18"/>
      <c r="P211" s="18"/>
      <c r="S211" s="18" t="s">
        <v>284</v>
      </c>
      <c r="T211" s="63">
        <v>0.93019399999999997</v>
      </c>
      <c r="U211" s="63">
        <v>2.1514400000000001E-3</v>
      </c>
      <c r="V211" s="63">
        <v>-4.8682299999999996</v>
      </c>
      <c r="W211" s="63">
        <v>-5.0382699999999998</v>
      </c>
      <c r="X211" s="63">
        <v>2.77786</v>
      </c>
      <c r="Y211" s="63">
        <v>0.94903599999999999</v>
      </c>
      <c r="Z211" s="63">
        <v>2.3895600000000002E-3</v>
      </c>
      <c r="AA211" s="63">
        <v>-3.9899399999999998</v>
      </c>
      <c r="AB211" s="63">
        <v>-6.8747100000000003</v>
      </c>
      <c r="AC211" s="63">
        <v>2.8925000000000001</v>
      </c>
    </row>
    <row r="212" spans="1:29" x14ac:dyDescent="0.15">
      <c r="A212" s="66" t="s">
        <v>15</v>
      </c>
      <c r="B212" s="70">
        <f ca="1">T212+U212*B208+V212/(1+EXP((B208-W212)/X212))</f>
        <v>9.4374300000000001E-3</v>
      </c>
      <c r="C212" s="52">
        <f ca="1">Y212+Z212*C208+AA212/(1+EXP((C208-AB212)/AC212))</f>
        <v>8.2104763034424218E-3</v>
      </c>
      <c r="E212" s="18"/>
      <c r="F212" s="18"/>
      <c r="G212" s="18"/>
      <c r="H212" s="18"/>
      <c r="I212" s="18"/>
      <c r="J212" s="18"/>
      <c r="K212" s="18"/>
      <c r="L212" s="18"/>
      <c r="M212" s="18"/>
      <c r="N212" s="18"/>
      <c r="O212" s="18"/>
      <c r="P212" s="18"/>
      <c r="S212" s="18" t="s">
        <v>285</v>
      </c>
      <c r="T212" s="63">
        <v>1.0917E-2</v>
      </c>
      <c r="U212" s="63">
        <v>-1.4795699999999999E-4</v>
      </c>
      <c r="V212" s="63">
        <v>3.5147100000000001E-4</v>
      </c>
      <c r="W212" s="63">
        <v>5.9837100000000003</v>
      </c>
      <c r="X212" s="63">
        <v>7.4180399999999994E-2</v>
      </c>
      <c r="Y212" s="63">
        <v>7.6210499999999999E-3</v>
      </c>
      <c r="Z212" s="63">
        <v>-6.8146900000000003E-5</v>
      </c>
      <c r="AA212" s="63">
        <v>3.8998599999999998E-3</v>
      </c>
      <c r="AB212" s="63">
        <v>4.7329800000000004</v>
      </c>
      <c r="AC212" s="63">
        <v>7.2461799999999998</v>
      </c>
    </row>
    <row r="213" spans="1:29" x14ac:dyDescent="0.15">
      <c r="E213" s="18"/>
      <c r="F213" s="18"/>
      <c r="G213" s="18"/>
      <c r="H213" s="18"/>
      <c r="I213" s="18"/>
      <c r="J213" s="18"/>
      <c r="K213" s="18"/>
      <c r="L213" s="18"/>
      <c r="M213" s="18"/>
      <c r="N213" s="18"/>
      <c r="O213" s="18"/>
      <c r="P213" s="18"/>
      <c r="S213" s="18"/>
    </row>
    <row r="214" spans="1:29" x14ac:dyDescent="0.15">
      <c r="A214" s="66" t="s">
        <v>388</v>
      </c>
      <c r="B214" s="18">
        <f ca="1">B209*(EXP(-B210*$B$1)-B211*EXP(-B212*$B$1))</f>
        <v>1.5365600416281724E-12</v>
      </c>
      <c r="C214" s="18">
        <f ca="1">C209*(EXP(-C210*$B$1)-C211*EXP(-C212*$B$1))</f>
        <v>2.5410657750038093E-12</v>
      </c>
      <c r="E214" s="18"/>
      <c r="F214" s="18"/>
      <c r="G214" s="18"/>
      <c r="H214" s="18"/>
      <c r="I214" s="18"/>
      <c r="J214" s="18"/>
      <c r="K214" s="18"/>
      <c r="L214" s="18"/>
      <c r="M214" s="18"/>
      <c r="N214" s="18"/>
      <c r="O214" s="18"/>
      <c r="P214" s="18"/>
      <c r="S214" t="s">
        <v>560</v>
      </c>
    </row>
    <row r="215" spans="1:29" x14ac:dyDescent="0.15">
      <c r="A215" s="66"/>
      <c r="B215" s="68"/>
      <c r="C215" s="18"/>
      <c r="E215" s="18"/>
      <c r="F215" s="18"/>
      <c r="G215" s="18"/>
      <c r="H215" s="18"/>
      <c r="I215" s="18"/>
      <c r="J215" s="18"/>
      <c r="K215" s="18"/>
      <c r="L215" s="18"/>
      <c r="M215" s="18"/>
      <c r="N215" s="18"/>
      <c r="O215" s="18"/>
      <c r="P215" s="18"/>
      <c r="S215" s="18"/>
      <c r="T215" t="s">
        <v>324</v>
      </c>
      <c r="U215" t="s">
        <v>322</v>
      </c>
      <c r="V215" t="s">
        <v>398</v>
      </c>
      <c r="W215" t="s">
        <v>399</v>
      </c>
      <c r="X215" t="s">
        <v>400</v>
      </c>
    </row>
    <row r="216" spans="1:29" x14ac:dyDescent="0.15">
      <c r="A216" s="66" t="s">
        <v>62</v>
      </c>
      <c r="B216" s="70">
        <f ca="1">T216+U216*$B$2+V216/(1+EXP(($B$2-W216)/X216))</f>
        <v>0.67549698484562948</v>
      </c>
      <c r="E216" s="18"/>
      <c r="F216" s="18"/>
      <c r="G216" s="18"/>
      <c r="H216" s="18"/>
      <c r="I216" s="18"/>
      <c r="J216" s="18"/>
      <c r="K216" s="18"/>
      <c r="L216" s="18"/>
      <c r="M216" s="18"/>
      <c r="N216" s="18"/>
      <c r="O216" s="18"/>
      <c r="P216" s="18"/>
      <c r="S216" s="18"/>
      <c r="T216" s="63">
        <v>0.93579999999999997</v>
      </c>
      <c r="U216" s="63">
        <v>-9.502E-3</v>
      </c>
      <c r="V216" s="63">
        <v>-7.43</v>
      </c>
      <c r="W216" s="63">
        <v>-2.734</v>
      </c>
      <c r="X216" s="63">
        <v>3.3660000000000001</v>
      </c>
    </row>
    <row r="217" spans="1:29" x14ac:dyDescent="0.15">
      <c r="A217" s="66" t="s">
        <v>63</v>
      </c>
      <c r="B217" s="70">
        <f ca="1">T217+U217*$B$2+V217/(1+EXP(($B$2-W217)/X217))</f>
        <v>2.14180000000024E-3</v>
      </c>
      <c r="C217" s="53"/>
      <c r="E217" s="18"/>
      <c r="F217" s="18"/>
      <c r="G217" s="18"/>
      <c r="H217" s="18"/>
      <c r="I217" s="18"/>
      <c r="J217" s="18"/>
      <c r="K217" s="18"/>
      <c r="L217" s="18"/>
      <c r="M217" s="18"/>
      <c r="N217" s="18"/>
      <c r="O217" s="18"/>
      <c r="P217" s="18"/>
      <c r="S217" s="18"/>
      <c r="T217" s="63">
        <v>1.9289999999999999E-3</v>
      </c>
      <c r="U217" s="63">
        <v>2.128E-5</v>
      </c>
      <c r="V217" s="63">
        <v>5.6619999999999999E-4</v>
      </c>
      <c r="W217" s="63">
        <v>1.7350000000000001</v>
      </c>
      <c r="X217" s="63">
        <v>0.29010000000000002</v>
      </c>
    </row>
    <row r="218" spans="1:29" x14ac:dyDescent="0.15">
      <c r="A218" s="66" t="s">
        <v>325</v>
      </c>
      <c r="B218" s="18">
        <f ca="1">B214-B219*$B$6^B220</f>
        <v>1.414674707750904E-12</v>
      </c>
      <c r="C218" s="30"/>
      <c r="E218" s="18"/>
      <c r="F218" s="18"/>
      <c r="G218" s="18"/>
      <c r="H218" s="18"/>
      <c r="I218" s="18"/>
      <c r="J218" s="18"/>
      <c r="K218" s="18"/>
      <c r="L218" s="18"/>
      <c r="M218" s="18"/>
      <c r="N218" s="18"/>
      <c r="O218" s="18"/>
      <c r="P218" s="18"/>
    </row>
    <row r="219" spans="1:29" x14ac:dyDescent="0.15">
      <c r="A219" s="66" t="s">
        <v>323</v>
      </c>
      <c r="B219" s="18">
        <f ca="1">(B214-C214)/($B$6^B220-$C$6^B220)</f>
        <v>4.6536573148348064E-21</v>
      </c>
      <c r="C219" s="52"/>
      <c r="E219" s="18"/>
      <c r="F219" s="18"/>
      <c r="G219" s="18"/>
      <c r="H219" s="18"/>
      <c r="I219" s="18"/>
      <c r="J219" s="18"/>
      <c r="K219" s="18"/>
      <c r="L219" s="18"/>
      <c r="M219" s="18"/>
      <c r="N219" s="18"/>
      <c r="O219" s="18"/>
      <c r="P219" s="18"/>
    </row>
    <row r="220" spans="1:29" x14ac:dyDescent="0.15">
      <c r="A220" s="66" t="s">
        <v>390</v>
      </c>
      <c r="B220" s="18">
        <f ca="1">B216+B217*$B$1</f>
        <v>2.8884635432526728</v>
      </c>
      <c r="C220" s="52"/>
      <c r="E220" s="18"/>
      <c r="F220" s="18"/>
      <c r="G220" s="18"/>
      <c r="H220" s="18"/>
      <c r="I220" s="18"/>
      <c r="J220" s="18"/>
      <c r="K220" s="18"/>
      <c r="L220" s="18"/>
      <c r="M220" s="18"/>
      <c r="N220" s="18"/>
      <c r="O220" s="18"/>
      <c r="P220" s="18"/>
    </row>
    <row r="221" spans="1:29" x14ac:dyDescent="0.15">
      <c r="A221" s="66"/>
      <c r="B221" s="70"/>
      <c r="C221" s="52"/>
      <c r="E221" s="18"/>
      <c r="F221" s="18"/>
      <c r="G221" s="18"/>
      <c r="H221" s="18"/>
      <c r="I221" s="18"/>
      <c r="J221" s="18"/>
      <c r="K221" s="18"/>
      <c r="L221" s="18"/>
      <c r="M221" s="18"/>
      <c r="N221" s="18"/>
      <c r="O221" s="18"/>
      <c r="P221" s="18"/>
    </row>
    <row r="222" spans="1:29" x14ac:dyDescent="0.15">
      <c r="A222" s="66" t="s">
        <v>391</v>
      </c>
      <c r="B222" s="18">
        <f ca="1">B218+B219*$B$3^B220</f>
        <v>1.8462995887483917E-12</v>
      </c>
      <c r="C222" s="30"/>
      <c r="E222" s="18"/>
      <c r="F222" s="18"/>
      <c r="G222" s="18"/>
      <c r="H222" s="18"/>
      <c r="I222" s="18"/>
      <c r="J222" s="18"/>
      <c r="K222" s="18"/>
      <c r="L222" s="18"/>
      <c r="M222" s="18"/>
      <c r="N222" s="18"/>
      <c r="O222" s="18"/>
      <c r="P222" s="18"/>
    </row>
    <row r="223" spans="1:29" x14ac:dyDescent="0.15">
      <c r="A223" s="66"/>
      <c r="B223" s="66"/>
      <c r="F223" s="18"/>
      <c r="G223" s="18"/>
      <c r="H223" s="18"/>
      <c r="I223" s="18"/>
      <c r="J223" s="18"/>
      <c r="K223" s="18"/>
      <c r="L223" s="18"/>
      <c r="M223" s="18"/>
      <c r="N223" s="18"/>
      <c r="O223" s="18"/>
      <c r="P223" s="18"/>
    </row>
    <row r="224" spans="1:29" x14ac:dyDescent="0.15">
      <c r="A224" s="66"/>
      <c r="B224" s="66"/>
      <c r="F224" s="18"/>
      <c r="G224" s="18"/>
      <c r="H224" s="18"/>
      <c r="I224" s="18"/>
      <c r="J224" s="18"/>
      <c r="K224" s="18"/>
      <c r="L224" s="18"/>
      <c r="M224" s="18"/>
      <c r="N224" s="18"/>
      <c r="O224" s="18"/>
      <c r="P224" s="18"/>
    </row>
    <row r="225" spans="1:16" x14ac:dyDescent="0.15">
      <c r="A225" s="66"/>
      <c r="B225" s="66"/>
      <c r="E225" s="18"/>
      <c r="F225" s="18"/>
      <c r="G225" s="18"/>
      <c r="H225" s="18"/>
      <c r="I225" s="18"/>
      <c r="J225" s="18"/>
      <c r="K225" s="18"/>
      <c r="L225" s="18"/>
      <c r="M225" s="18"/>
      <c r="N225" s="18"/>
      <c r="O225" s="18"/>
      <c r="P225" s="18"/>
    </row>
    <row r="226" spans="1:16" x14ac:dyDescent="0.15">
      <c r="A226" s="66"/>
      <c r="B226" s="66"/>
      <c r="E226" s="18"/>
      <c r="F226" s="18"/>
      <c r="G226" s="18"/>
      <c r="H226" s="18"/>
      <c r="I226" s="18"/>
      <c r="J226" s="18"/>
      <c r="K226" s="18"/>
      <c r="L226" s="18"/>
      <c r="M226" s="18"/>
      <c r="N226" s="18"/>
      <c r="O226" s="18"/>
      <c r="P226" s="18"/>
    </row>
    <row r="227" spans="1:16" x14ac:dyDescent="0.15">
      <c r="A227" s="66"/>
      <c r="B227" s="66"/>
      <c r="E227" s="18"/>
      <c r="F227" s="18"/>
      <c r="G227" s="18"/>
      <c r="H227" s="18"/>
      <c r="I227" s="18"/>
      <c r="J227" s="18"/>
      <c r="K227" s="18"/>
      <c r="L227" s="18"/>
      <c r="M227" s="18"/>
      <c r="N227" s="18"/>
      <c r="O227" s="18"/>
      <c r="P227" s="18"/>
    </row>
    <row r="228" spans="1:16" x14ac:dyDescent="0.15">
      <c r="A228" s="66"/>
      <c r="B228" s="66"/>
      <c r="E228" s="18"/>
      <c r="F228" s="18"/>
      <c r="G228" s="18"/>
      <c r="H228" s="18"/>
      <c r="I228" s="18"/>
      <c r="J228" s="18"/>
      <c r="K228" s="18"/>
      <c r="L228" s="18"/>
      <c r="M228" s="18"/>
      <c r="N228" s="18"/>
      <c r="O228" s="18"/>
      <c r="P228" s="18"/>
    </row>
    <row r="229" spans="1:16" x14ac:dyDescent="0.15">
      <c r="A229" s="66"/>
      <c r="B229" s="66"/>
      <c r="E229" s="18"/>
      <c r="F229" s="18"/>
      <c r="G229" s="18"/>
      <c r="H229" s="18"/>
      <c r="I229" s="18"/>
      <c r="J229" s="18"/>
      <c r="K229" s="18"/>
      <c r="L229" s="18"/>
      <c r="M229" s="18"/>
      <c r="N229" s="18"/>
      <c r="O229" s="18"/>
      <c r="P229" s="18"/>
    </row>
    <row r="230" spans="1:16" x14ac:dyDescent="0.15">
      <c r="A230" s="66"/>
      <c r="B230" s="66"/>
      <c r="E230" s="18"/>
      <c r="F230" s="18"/>
      <c r="G230" s="18"/>
      <c r="H230" s="18"/>
      <c r="I230" s="18"/>
      <c r="J230" s="18"/>
      <c r="K230" s="18"/>
      <c r="L230" s="18"/>
      <c r="M230" s="18"/>
      <c r="N230" s="18"/>
      <c r="O230" s="18"/>
      <c r="P230" s="18"/>
    </row>
    <row r="231" spans="1:16" x14ac:dyDescent="0.15">
      <c r="A231" s="66"/>
      <c r="B231" s="66"/>
      <c r="E231" s="18"/>
      <c r="F231" s="18"/>
      <c r="G231" s="18"/>
      <c r="H231" s="18"/>
      <c r="I231" s="18"/>
      <c r="J231" s="18"/>
      <c r="K231" s="18"/>
      <c r="L231" s="18"/>
      <c r="M231" s="18"/>
      <c r="N231" s="18"/>
      <c r="O231" s="18"/>
      <c r="P231" s="18"/>
    </row>
    <row r="232" spans="1:16" x14ac:dyDescent="0.15">
      <c r="A232" s="66"/>
      <c r="B232" s="66"/>
      <c r="E232" s="18"/>
      <c r="F232" s="18"/>
      <c r="G232" s="18"/>
      <c r="H232" s="18"/>
      <c r="I232" s="18"/>
      <c r="J232" s="18"/>
      <c r="K232" s="18"/>
      <c r="L232" s="18"/>
      <c r="M232" s="18"/>
      <c r="N232" s="18"/>
      <c r="O232" s="18"/>
      <c r="P232" s="18"/>
    </row>
    <row r="233" spans="1:16" x14ac:dyDescent="0.15">
      <c r="A233" s="66"/>
      <c r="B233" s="66"/>
      <c r="E233" s="18"/>
      <c r="F233" s="18"/>
      <c r="G233" s="18"/>
      <c r="H233" s="18"/>
      <c r="I233" s="18"/>
      <c r="J233" s="18"/>
      <c r="K233" s="18"/>
      <c r="L233" s="18"/>
      <c r="M233" s="18"/>
      <c r="N233" s="18"/>
      <c r="O233" s="18"/>
      <c r="P233" s="18"/>
    </row>
    <row r="234" spans="1:16" x14ac:dyDescent="0.15">
      <c r="A234" s="66"/>
      <c r="B234" s="66"/>
      <c r="E234" s="18"/>
      <c r="F234" s="18"/>
      <c r="G234" s="18"/>
      <c r="H234" s="18"/>
      <c r="I234" s="18"/>
      <c r="J234" s="18"/>
      <c r="K234" s="18"/>
      <c r="L234" s="18"/>
      <c r="M234" s="18"/>
      <c r="N234" s="18"/>
      <c r="O234" s="18"/>
      <c r="P234" s="18"/>
    </row>
    <row r="235" spans="1:16" x14ac:dyDescent="0.15">
      <c r="A235" s="66"/>
      <c r="B235" s="66"/>
      <c r="E235" s="18"/>
      <c r="F235" s="18"/>
      <c r="G235" s="18"/>
      <c r="H235" s="18"/>
      <c r="I235" s="18"/>
      <c r="J235" s="18"/>
      <c r="K235" s="18"/>
      <c r="L235" s="18"/>
      <c r="M235" s="18"/>
      <c r="N235" s="18"/>
      <c r="O235" s="18"/>
      <c r="P235" s="18"/>
    </row>
    <row r="236" spans="1:16" x14ac:dyDescent="0.15">
      <c r="A236" s="66"/>
      <c r="B236" s="66"/>
      <c r="E236" s="18"/>
      <c r="F236" s="18"/>
      <c r="G236" s="18"/>
      <c r="H236" s="18"/>
      <c r="I236" s="18"/>
      <c r="J236" s="18"/>
      <c r="K236" s="18"/>
      <c r="L236" s="18"/>
      <c r="M236" s="18"/>
      <c r="N236" s="18"/>
      <c r="O236" s="18"/>
      <c r="P236" s="18"/>
    </row>
    <row r="237" spans="1:16" x14ac:dyDescent="0.15">
      <c r="A237" s="66"/>
      <c r="B237" s="66"/>
      <c r="E237" s="18"/>
      <c r="F237" s="18"/>
      <c r="G237" s="18"/>
      <c r="H237" s="18"/>
      <c r="I237" s="18"/>
      <c r="J237" s="18"/>
      <c r="K237" s="18"/>
      <c r="L237" s="18"/>
      <c r="M237" s="18"/>
      <c r="N237" s="18"/>
      <c r="O237" s="18"/>
      <c r="P237" s="18"/>
    </row>
    <row r="238" spans="1:16" x14ac:dyDescent="0.15">
      <c r="A238" s="66"/>
      <c r="B238" s="66"/>
      <c r="E238" s="18"/>
      <c r="F238" s="18"/>
      <c r="G238" s="18"/>
      <c r="H238" s="18"/>
      <c r="I238" s="18"/>
      <c r="J238" s="18"/>
      <c r="K238" s="18"/>
      <c r="L238" s="18"/>
      <c r="M238" s="18"/>
      <c r="N238" s="18"/>
      <c r="O238" s="18"/>
      <c r="P238" s="18"/>
    </row>
    <row r="239" spans="1:16" x14ac:dyDescent="0.15">
      <c r="A239" s="66"/>
      <c r="B239" s="66"/>
      <c r="E239" s="18"/>
      <c r="F239" s="18"/>
      <c r="G239" s="18"/>
      <c r="H239" s="18"/>
      <c r="I239" s="18"/>
      <c r="J239" s="18"/>
      <c r="K239" s="18"/>
      <c r="L239" s="18"/>
      <c r="M239" s="18"/>
      <c r="N239" s="18"/>
      <c r="O239" s="18"/>
      <c r="P239" s="18"/>
    </row>
    <row r="240" spans="1:16" x14ac:dyDescent="0.15">
      <c r="A240" s="66"/>
      <c r="B240" s="66"/>
      <c r="E240" s="18"/>
      <c r="F240" s="18"/>
      <c r="G240" s="18"/>
      <c r="H240" s="18"/>
      <c r="I240" s="18"/>
      <c r="J240" s="18"/>
      <c r="K240" s="18"/>
      <c r="L240" s="18"/>
      <c r="M240" s="18"/>
      <c r="N240" s="18"/>
      <c r="O240" s="18"/>
      <c r="P240" s="18"/>
    </row>
    <row r="241" spans="1:16" x14ac:dyDescent="0.15">
      <c r="A241" s="66"/>
      <c r="B241" s="66"/>
      <c r="E241" s="18"/>
      <c r="F241" s="18"/>
      <c r="G241" s="18"/>
      <c r="H241" s="18"/>
      <c r="I241" s="18"/>
      <c r="J241" s="18"/>
      <c r="K241" s="18"/>
      <c r="L241" s="18"/>
      <c r="M241" s="18"/>
      <c r="N241" s="18"/>
      <c r="O241" s="18"/>
      <c r="P241" s="18"/>
    </row>
    <row r="242" spans="1:16" x14ac:dyDescent="0.15">
      <c r="A242" s="66"/>
      <c r="B242" s="66"/>
      <c r="E242" s="18"/>
      <c r="F242" s="18"/>
      <c r="G242" s="18"/>
      <c r="H242" s="18"/>
      <c r="I242" s="18"/>
      <c r="J242" s="18"/>
      <c r="K242" s="18"/>
      <c r="L242" s="18"/>
      <c r="M242" s="18"/>
      <c r="N242" s="18"/>
      <c r="O242" s="18"/>
      <c r="P242" s="18"/>
    </row>
    <row r="243" spans="1:16" x14ac:dyDescent="0.15">
      <c r="A243" s="66"/>
      <c r="B243" s="66"/>
      <c r="E243" s="18"/>
      <c r="F243" s="18"/>
      <c r="G243" s="18"/>
      <c r="H243" s="18"/>
      <c r="I243" s="18"/>
      <c r="J243" s="18"/>
      <c r="K243" s="18"/>
      <c r="L243" s="18"/>
      <c r="M243" s="18"/>
      <c r="N243" s="18"/>
      <c r="O243" s="18"/>
      <c r="P243" s="18"/>
    </row>
    <row r="244" spans="1:16" x14ac:dyDescent="0.15">
      <c r="A244" s="66"/>
      <c r="B244" s="66"/>
      <c r="E244" s="18"/>
      <c r="F244" s="18"/>
      <c r="G244" s="18"/>
      <c r="H244" s="18"/>
      <c r="I244" s="18"/>
      <c r="J244" s="18"/>
      <c r="K244" s="18"/>
      <c r="L244" s="18"/>
      <c r="M244" s="18"/>
      <c r="N244" s="18"/>
      <c r="O244" s="18"/>
      <c r="P244" s="18"/>
    </row>
    <row r="245" spans="1:16" x14ac:dyDescent="0.15">
      <c r="A245" s="66"/>
      <c r="B245" s="66"/>
      <c r="E245" s="18"/>
      <c r="F245" s="18"/>
      <c r="G245" s="18"/>
      <c r="H245" s="18"/>
      <c r="I245" s="18"/>
      <c r="J245" s="18"/>
      <c r="K245" s="18"/>
      <c r="L245" s="18"/>
      <c r="M245" s="18"/>
      <c r="N245" s="18"/>
      <c r="O245" s="18"/>
      <c r="P245" s="18"/>
    </row>
    <row r="246" spans="1:16" x14ac:dyDescent="0.15">
      <c r="A246" s="66"/>
      <c r="B246" s="66"/>
      <c r="E246" s="18"/>
      <c r="F246" s="18"/>
      <c r="G246" s="18"/>
      <c r="H246" s="18"/>
      <c r="I246" s="18"/>
      <c r="J246" s="18"/>
      <c r="K246" s="18"/>
      <c r="L246" s="18"/>
      <c r="M246" s="18"/>
      <c r="N246" s="18"/>
      <c r="O246" s="18"/>
      <c r="P246" s="18"/>
    </row>
    <row r="247" spans="1:16" x14ac:dyDescent="0.15">
      <c r="A247" s="66"/>
      <c r="B247" s="66"/>
      <c r="E247" s="18"/>
      <c r="F247" s="18"/>
      <c r="G247" s="18"/>
      <c r="H247" s="18"/>
      <c r="I247" s="18"/>
      <c r="J247" s="18"/>
      <c r="K247" s="18"/>
      <c r="L247" s="18"/>
      <c r="M247" s="18"/>
      <c r="N247" s="18"/>
      <c r="O247" s="18"/>
      <c r="P247" s="18"/>
    </row>
    <row r="248" spans="1:16" x14ac:dyDescent="0.15">
      <c r="A248" s="66"/>
      <c r="B248" s="66"/>
      <c r="E248" s="18"/>
      <c r="F248" s="18"/>
      <c r="G248" s="18"/>
      <c r="H248" s="18"/>
      <c r="I248" s="18"/>
      <c r="J248" s="18"/>
      <c r="K248" s="18"/>
      <c r="L248" s="18"/>
      <c r="M248" s="18"/>
      <c r="N248" s="18"/>
      <c r="O248" s="18"/>
      <c r="P248" s="18"/>
    </row>
    <row r="249" spans="1:16" x14ac:dyDescent="0.15">
      <c r="A249" s="66"/>
      <c r="B249" s="66"/>
      <c r="E249" s="18"/>
      <c r="F249" s="18"/>
      <c r="G249" s="18"/>
      <c r="H249" s="18"/>
      <c r="I249" s="18"/>
      <c r="J249" s="18"/>
      <c r="K249" s="18"/>
      <c r="L249" s="18"/>
      <c r="M249" s="18"/>
      <c r="N249" s="18"/>
      <c r="O249" s="18"/>
      <c r="P249" s="18"/>
    </row>
    <row r="250" spans="1:16" x14ac:dyDescent="0.15">
      <c r="A250" s="66"/>
      <c r="B250" s="66"/>
      <c r="E250" s="18"/>
      <c r="F250" s="18"/>
      <c r="G250" s="18"/>
      <c r="H250" s="18"/>
      <c r="I250" s="18"/>
      <c r="J250" s="18"/>
      <c r="K250" s="18"/>
      <c r="L250" s="18"/>
      <c r="M250" s="18"/>
      <c r="N250" s="18"/>
      <c r="O250" s="18"/>
      <c r="P250" s="18"/>
    </row>
    <row r="251" spans="1:16" x14ac:dyDescent="0.15">
      <c r="A251" s="66"/>
      <c r="B251" s="66"/>
      <c r="E251" s="18"/>
      <c r="F251" s="18"/>
      <c r="G251" s="18"/>
      <c r="H251" s="18"/>
      <c r="I251" s="18"/>
      <c r="J251" s="18"/>
      <c r="K251" s="18"/>
      <c r="L251" s="18"/>
      <c r="M251" s="18"/>
      <c r="N251" s="18"/>
      <c r="O251" s="18"/>
      <c r="P251" s="18"/>
    </row>
    <row r="252" spans="1:16" x14ac:dyDescent="0.15">
      <c r="A252" s="66"/>
      <c r="B252" s="66"/>
      <c r="E252" s="18"/>
      <c r="F252" s="18"/>
      <c r="G252" s="18"/>
      <c r="H252" s="18"/>
      <c r="I252" s="18"/>
      <c r="J252" s="18"/>
      <c r="K252" s="18"/>
      <c r="L252" s="18"/>
      <c r="M252" s="18"/>
      <c r="N252" s="18"/>
      <c r="O252" s="18"/>
      <c r="P252" s="18"/>
    </row>
    <row r="253" spans="1:16" x14ac:dyDescent="0.15">
      <c r="A253" s="66"/>
      <c r="B253" s="66"/>
      <c r="E253" s="18"/>
      <c r="F253" s="18"/>
      <c r="G253" s="18"/>
      <c r="H253" s="18"/>
      <c r="I253" s="18"/>
      <c r="J253" s="18"/>
      <c r="K253" s="18"/>
      <c r="L253" s="18"/>
      <c r="M253" s="18"/>
      <c r="N253" s="18"/>
      <c r="O253" s="18"/>
      <c r="P253" s="18"/>
    </row>
    <row r="254" spans="1:16" x14ac:dyDescent="0.15">
      <c r="A254" s="66"/>
      <c r="B254" s="66"/>
      <c r="E254" s="18"/>
      <c r="F254" s="18"/>
      <c r="G254" s="18"/>
      <c r="H254" s="18"/>
      <c r="I254" s="18"/>
      <c r="J254" s="18"/>
      <c r="K254" s="18"/>
      <c r="L254" s="18"/>
      <c r="M254" s="18"/>
      <c r="N254" s="18"/>
      <c r="O254" s="18"/>
      <c r="P254" s="18"/>
    </row>
    <row r="255" spans="1:16" x14ac:dyDescent="0.15">
      <c r="A255" s="66"/>
      <c r="B255" s="66"/>
      <c r="E255" s="18"/>
      <c r="F255" s="18"/>
      <c r="G255" s="18"/>
      <c r="H255" s="18"/>
      <c r="I255" s="18"/>
      <c r="J255" s="18"/>
      <c r="K255" s="18"/>
      <c r="L255" s="18"/>
      <c r="M255" s="18"/>
      <c r="N255" s="18"/>
      <c r="O255" s="18"/>
      <c r="P255" s="18"/>
    </row>
    <row r="256" spans="1:16" x14ac:dyDescent="0.15">
      <c r="A256" s="66"/>
      <c r="B256" s="66"/>
      <c r="E256" s="18"/>
      <c r="F256" s="18"/>
      <c r="G256" s="18"/>
      <c r="H256" s="18"/>
      <c r="I256" s="18"/>
      <c r="J256" s="18"/>
      <c r="K256" s="18"/>
      <c r="L256" s="18"/>
      <c r="M256" s="18"/>
      <c r="N256" s="18"/>
      <c r="O256" s="18"/>
      <c r="P256" s="18"/>
    </row>
    <row r="257" spans="1:16" x14ac:dyDescent="0.15">
      <c r="A257" s="66"/>
      <c r="B257" s="66"/>
      <c r="E257" s="18"/>
      <c r="F257" s="18"/>
      <c r="G257" s="18"/>
      <c r="H257" s="18"/>
      <c r="I257" s="18"/>
      <c r="J257" s="18"/>
      <c r="K257" s="18"/>
      <c r="L257" s="18"/>
      <c r="M257" s="18"/>
      <c r="N257" s="18"/>
      <c r="O257" s="18"/>
      <c r="P257" s="18"/>
    </row>
    <row r="258" spans="1:16" x14ac:dyDescent="0.15">
      <c r="A258" s="66"/>
      <c r="B258" s="66"/>
      <c r="E258" s="18"/>
      <c r="F258" s="18"/>
      <c r="G258" s="18"/>
      <c r="H258" s="18"/>
      <c r="I258" s="18"/>
      <c r="J258" s="18"/>
      <c r="K258" s="18"/>
      <c r="L258" s="18"/>
      <c r="M258" s="18"/>
      <c r="N258" s="18"/>
      <c r="O258" s="18"/>
      <c r="P258" s="18"/>
    </row>
    <row r="259" spans="1:16" x14ac:dyDescent="0.15">
      <c r="A259" s="66"/>
      <c r="B259" s="66"/>
      <c r="E259" s="18"/>
      <c r="F259" s="18"/>
      <c r="G259" s="18"/>
      <c r="H259" s="18"/>
      <c r="I259" s="18"/>
      <c r="J259" s="18"/>
      <c r="K259" s="18"/>
      <c r="L259" s="18"/>
      <c r="M259" s="18"/>
      <c r="N259" s="18"/>
      <c r="O259" s="18"/>
      <c r="P259" s="18"/>
    </row>
    <row r="260" spans="1:16" x14ac:dyDescent="0.15">
      <c r="A260" s="66"/>
      <c r="B260" s="66"/>
      <c r="E260" s="18"/>
      <c r="F260" s="18"/>
      <c r="G260" s="18"/>
      <c r="H260" s="18"/>
      <c r="I260" s="18"/>
      <c r="J260" s="18"/>
      <c r="K260" s="18"/>
      <c r="L260" s="18"/>
      <c r="M260" s="18"/>
      <c r="N260" s="18"/>
      <c r="O260" s="18"/>
      <c r="P260" s="18"/>
    </row>
    <row r="261" spans="1:16" x14ac:dyDescent="0.15">
      <c r="A261" s="66"/>
      <c r="B261" s="66"/>
      <c r="E261" s="18"/>
      <c r="F261" s="18"/>
      <c r="G261" s="18"/>
      <c r="H261" s="18"/>
      <c r="I261" s="18"/>
      <c r="J261" s="18"/>
      <c r="K261" s="18"/>
      <c r="L261" s="18"/>
      <c r="M261" s="18"/>
      <c r="N261" s="18"/>
      <c r="O261" s="18"/>
      <c r="P261" s="18"/>
    </row>
    <row r="262" spans="1:16" x14ac:dyDescent="0.15">
      <c r="A262" s="66"/>
      <c r="B262" s="66"/>
      <c r="E262" s="18"/>
      <c r="F262" s="18"/>
      <c r="G262" s="18"/>
      <c r="H262" s="18"/>
      <c r="I262" s="18"/>
      <c r="J262" s="18"/>
      <c r="K262" s="18"/>
      <c r="L262" s="18"/>
      <c r="M262" s="18"/>
      <c r="N262" s="18"/>
      <c r="O262" s="18"/>
      <c r="P262" s="18"/>
    </row>
    <row r="263" spans="1:16" x14ac:dyDescent="0.15">
      <c r="A263" s="66"/>
      <c r="B263" s="66"/>
      <c r="E263" s="18"/>
      <c r="F263" s="18"/>
      <c r="G263" s="18"/>
      <c r="H263" s="18"/>
      <c r="I263" s="18"/>
      <c r="J263" s="18"/>
      <c r="K263" s="18"/>
      <c r="L263" s="18"/>
      <c r="M263" s="18"/>
      <c r="N263" s="18"/>
      <c r="O263" s="18"/>
      <c r="P263" s="18"/>
    </row>
    <row r="264" spans="1:16" x14ac:dyDescent="0.15">
      <c r="A264" s="66"/>
      <c r="B264" s="66"/>
      <c r="E264" s="18"/>
      <c r="F264" s="18"/>
      <c r="G264" s="18"/>
      <c r="H264" s="18"/>
      <c r="I264" s="18"/>
      <c r="J264" s="18"/>
      <c r="K264" s="18"/>
      <c r="L264" s="18"/>
      <c r="M264" s="18"/>
      <c r="N264" s="18"/>
      <c r="O264" s="18"/>
      <c r="P264" s="18"/>
    </row>
    <row r="265" spans="1:16" x14ac:dyDescent="0.15">
      <c r="A265" s="66"/>
      <c r="B265" s="66"/>
      <c r="E265" s="18"/>
      <c r="F265" s="18"/>
      <c r="G265" s="18"/>
      <c r="H265" s="18"/>
      <c r="I265" s="18"/>
      <c r="J265" s="18"/>
      <c r="K265" s="18"/>
      <c r="L265" s="18"/>
      <c r="M265" s="18"/>
      <c r="N265" s="18"/>
      <c r="O265" s="18"/>
      <c r="P265" s="18"/>
    </row>
    <row r="266" spans="1:16" x14ac:dyDescent="0.15">
      <c r="A266" s="66"/>
      <c r="B266" s="66"/>
      <c r="E266" s="18"/>
      <c r="F266" s="18"/>
      <c r="G266" s="18"/>
      <c r="H266" s="18"/>
      <c r="I266" s="18"/>
      <c r="J266" s="18"/>
      <c r="K266" s="18"/>
      <c r="L266" s="18"/>
      <c r="M266" s="18"/>
      <c r="N266" s="18"/>
      <c r="O266" s="18"/>
      <c r="P266" s="18"/>
    </row>
    <row r="267" spans="1:16" x14ac:dyDescent="0.15">
      <c r="A267" s="66"/>
      <c r="B267" s="66"/>
      <c r="E267" s="18"/>
      <c r="F267" s="18"/>
      <c r="G267" s="18"/>
      <c r="H267" s="18"/>
      <c r="I267" s="18"/>
      <c r="J267" s="18"/>
      <c r="K267" s="18"/>
      <c r="L267" s="18"/>
      <c r="M267" s="18"/>
      <c r="N267" s="18"/>
      <c r="O267" s="18"/>
      <c r="P267" s="18"/>
    </row>
    <row r="268" spans="1:16" x14ac:dyDescent="0.15">
      <c r="A268" s="66"/>
      <c r="B268" s="66"/>
      <c r="E268" s="18"/>
      <c r="F268" s="18"/>
      <c r="G268" s="18"/>
      <c r="H268" s="18"/>
      <c r="I268" s="18"/>
      <c r="J268" s="18"/>
      <c r="K268" s="18"/>
      <c r="L268" s="18"/>
      <c r="M268" s="18"/>
      <c r="N268" s="18"/>
      <c r="O268" s="18"/>
      <c r="P268" s="18"/>
    </row>
    <row r="269" spans="1:16" x14ac:dyDescent="0.15">
      <c r="A269" s="66"/>
      <c r="B269" s="66"/>
      <c r="E269" s="18"/>
      <c r="F269" s="18"/>
      <c r="G269" s="18"/>
      <c r="H269" s="18"/>
      <c r="I269" s="18"/>
      <c r="J269" s="18"/>
      <c r="K269" s="18"/>
      <c r="L269" s="18"/>
      <c r="M269" s="18"/>
      <c r="N269" s="18"/>
      <c r="O269" s="18"/>
      <c r="P269" s="18"/>
    </row>
    <row r="270" spans="1:16" x14ac:dyDescent="0.15">
      <c r="A270" s="66"/>
      <c r="B270" s="66"/>
      <c r="E270" s="18"/>
      <c r="F270" s="18"/>
      <c r="G270" s="18"/>
      <c r="H270" s="18"/>
      <c r="I270" s="18"/>
      <c r="J270" s="18"/>
      <c r="K270" s="18"/>
      <c r="L270" s="18"/>
      <c r="M270" s="18"/>
      <c r="N270" s="18"/>
      <c r="O270" s="18"/>
      <c r="P270" s="18"/>
    </row>
    <row r="271" spans="1:16" x14ac:dyDescent="0.15">
      <c r="A271" s="66"/>
      <c r="B271" s="66"/>
      <c r="E271" s="18"/>
      <c r="F271" s="18"/>
      <c r="G271" s="18"/>
      <c r="H271" s="18"/>
      <c r="I271" s="18"/>
      <c r="J271" s="18"/>
      <c r="K271" s="18"/>
      <c r="L271" s="18"/>
      <c r="M271" s="18"/>
      <c r="N271" s="18"/>
      <c r="O271" s="18"/>
      <c r="P271" s="18"/>
    </row>
    <row r="272" spans="1:16" x14ac:dyDescent="0.15">
      <c r="A272" s="66"/>
      <c r="B272" s="66"/>
      <c r="E272" s="18"/>
      <c r="F272" s="18"/>
      <c r="G272" s="18"/>
      <c r="H272" s="18"/>
      <c r="I272" s="18"/>
      <c r="J272" s="18"/>
      <c r="K272" s="18"/>
      <c r="L272" s="18"/>
      <c r="M272" s="18"/>
      <c r="N272" s="18"/>
      <c r="O272" s="18"/>
      <c r="P272" s="18"/>
    </row>
    <row r="273" spans="1:16" x14ac:dyDescent="0.15">
      <c r="A273" s="66"/>
      <c r="B273" s="66"/>
      <c r="E273" s="18"/>
      <c r="F273" s="18"/>
      <c r="G273" s="18"/>
      <c r="H273" s="18"/>
      <c r="I273" s="18"/>
      <c r="J273" s="18"/>
      <c r="K273" s="18"/>
      <c r="L273" s="18"/>
      <c r="M273" s="18"/>
      <c r="N273" s="18"/>
      <c r="O273" s="18"/>
      <c r="P273" s="18"/>
    </row>
    <row r="274" spans="1:16" x14ac:dyDescent="0.15">
      <c r="A274" s="66"/>
      <c r="B274" s="66"/>
      <c r="E274" s="18"/>
      <c r="F274" s="18"/>
      <c r="G274" s="18"/>
      <c r="H274" s="18"/>
      <c r="I274" s="18"/>
      <c r="J274" s="18"/>
      <c r="K274" s="18"/>
      <c r="L274" s="18"/>
      <c r="M274" s="18"/>
      <c r="N274" s="18"/>
      <c r="O274" s="18"/>
      <c r="P274" s="18"/>
    </row>
    <row r="275" spans="1:16" x14ac:dyDescent="0.15">
      <c r="A275" s="66"/>
      <c r="B275" s="66"/>
      <c r="E275" s="18"/>
      <c r="F275" s="18"/>
      <c r="G275" s="18"/>
      <c r="H275" s="18"/>
      <c r="I275" s="18"/>
      <c r="J275" s="18"/>
      <c r="K275" s="18"/>
      <c r="L275" s="18"/>
      <c r="M275" s="18"/>
      <c r="N275" s="18"/>
      <c r="O275" s="18"/>
      <c r="P275" s="18"/>
    </row>
    <row r="276" spans="1:16" x14ac:dyDescent="0.15">
      <c r="A276" s="66"/>
      <c r="B276" s="66"/>
      <c r="E276" s="18"/>
      <c r="F276" s="18"/>
      <c r="G276" s="18"/>
      <c r="H276" s="18"/>
      <c r="I276" s="18"/>
      <c r="J276" s="18"/>
      <c r="K276" s="18"/>
      <c r="L276" s="18"/>
      <c r="M276" s="18"/>
      <c r="N276" s="18"/>
      <c r="O276" s="18"/>
      <c r="P276" s="18"/>
    </row>
    <row r="277" spans="1:16" x14ac:dyDescent="0.15">
      <c r="A277" s="66"/>
      <c r="B277" s="66"/>
      <c r="E277" s="18"/>
      <c r="F277" s="18"/>
      <c r="G277" s="18"/>
      <c r="H277" s="18"/>
      <c r="I277" s="18"/>
      <c r="J277" s="18"/>
      <c r="K277" s="18"/>
      <c r="L277" s="18"/>
      <c r="M277" s="18"/>
      <c r="N277" s="18"/>
      <c r="O277" s="18"/>
      <c r="P277" s="18"/>
    </row>
    <row r="278" spans="1:16" x14ac:dyDescent="0.15">
      <c r="A278" s="66"/>
      <c r="B278" s="66"/>
      <c r="E278" s="18"/>
      <c r="F278" s="18"/>
      <c r="G278" s="18"/>
      <c r="H278" s="18"/>
      <c r="I278" s="18"/>
      <c r="J278" s="18"/>
      <c r="K278" s="18"/>
      <c r="L278" s="18"/>
      <c r="M278" s="18"/>
      <c r="N278" s="18"/>
      <c r="O278" s="18"/>
      <c r="P278" s="18"/>
    </row>
    <row r="279" spans="1:16" x14ac:dyDescent="0.15">
      <c r="A279" s="66"/>
      <c r="B279" s="66"/>
      <c r="E279" s="18"/>
      <c r="F279" s="18"/>
      <c r="G279" s="18"/>
      <c r="H279" s="18"/>
      <c r="I279" s="18"/>
      <c r="J279" s="18"/>
      <c r="K279" s="18"/>
      <c r="L279" s="18"/>
      <c r="M279" s="18"/>
      <c r="N279" s="18"/>
      <c r="O279" s="18"/>
      <c r="P279" s="18"/>
    </row>
    <row r="280" spans="1:16" x14ac:dyDescent="0.15">
      <c r="A280" s="66"/>
      <c r="B280" s="66"/>
      <c r="E280" s="18"/>
      <c r="F280" s="18"/>
      <c r="G280" s="18"/>
      <c r="H280" s="18"/>
      <c r="I280" s="18"/>
      <c r="J280" s="18"/>
      <c r="K280" s="18"/>
      <c r="L280" s="18"/>
      <c r="M280" s="18"/>
      <c r="N280" s="18"/>
      <c r="O280" s="18"/>
      <c r="P280" s="18"/>
    </row>
    <row r="281" spans="1:16" x14ac:dyDescent="0.15">
      <c r="A281" s="66"/>
      <c r="B281" s="66"/>
      <c r="E281" s="18"/>
      <c r="F281" s="18"/>
      <c r="G281" s="18"/>
      <c r="H281" s="18"/>
      <c r="I281" s="18"/>
      <c r="J281" s="18"/>
      <c r="K281" s="18"/>
      <c r="L281" s="18"/>
      <c r="M281" s="18"/>
      <c r="N281" s="18"/>
      <c r="O281" s="18"/>
      <c r="P281" s="18"/>
    </row>
    <row r="282" spans="1:16" x14ac:dyDescent="0.15">
      <c r="A282" s="66"/>
      <c r="B282" s="66"/>
      <c r="E282" s="18"/>
      <c r="F282" s="18"/>
      <c r="G282" s="18"/>
      <c r="H282" s="18"/>
      <c r="I282" s="18"/>
      <c r="J282" s="18"/>
      <c r="K282" s="18"/>
      <c r="L282" s="18"/>
      <c r="M282" s="18"/>
      <c r="N282" s="18"/>
      <c r="O282" s="18"/>
      <c r="P282" s="18"/>
    </row>
    <row r="283" spans="1:16" x14ac:dyDescent="0.15">
      <c r="A283" s="66"/>
      <c r="B283" s="66"/>
      <c r="E283" s="18"/>
      <c r="F283" s="18"/>
      <c r="G283" s="18"/>
      <c r="H283" s="18"/>
      <c r="I283" s="18"/>
      <c r="J283" s="18"/>
      <c r="K283" s="18"/>
      <c r="L283" s="18"/>
      <c r="M283" s="18"/>
      <c r="N283" s="18"/>
      <c r="O283" s="18"/>
      <c r="P283" s="18"/>
    </row>
    <row r="284" spans="1:16" x14ac:dyDescent="0.15">
      <c r="A284" s="66"/>
      <c r="B284" s="66"/>
      <c r="E284" s="18"/>
      <c r="F284" s="18"/>
      <c r="G284" s="18"/>
      <c r="H284" s="18"/>
      <c r="I284" s="18"/>
      <c r="J284" s="18"/>
      <c r="K284" s="18"/>
      <c r="L284" s="18"/>
      <c r="M284" s="18"/>
      <c r="N284" s="18"/>
      <c r="O284" s="18"/>
      <c r="P284" s="18"/>
    </row>
    <row r="285" spans="1:16" x14ac:dyDescent="0.15">
      <c r="A285" s="66"/>
      <c r="B285" s="66"/>
      <c r="E285" s="18"/>
      <c r="F285" s="18"/>
      <c r="G285" s="18"/>
      <c r="H285" s="18"/>
      <c r="I285" s="18"/>
      <c r="J285" s="18"/>
      <c r="K285" s="18"/>
      <c r="L285" s="18"/>
      <c r="M285" s="18"/>
      <c r="N285" s="18"/>
      <c r="O285" s="18"/>
      <c r="P285" s="18"/>
    </row>
    <row r="286" spans="1:16" x14ac:dyDescent="0.15">
      <c r="A286" s="66"/>
      <c r="B286" s="66"/>
      <c r="E286" s="18"/>
      <c r="F286" s="18"/>
      <c r="G286" s="18"/>
      <c r="H286" s="18"/>
      <c r="I286" s="18"/>
      <c r="J286" s="18"/>
      <c r="K286" s="18"/>
      <c r="L286" s="18"/>
      <c r="M286" s="18"/>
      <c r="N286" s="18"/>
      <c r="O286" s="18"/>
      <c r="P286" s="18"/>
    </row>
    <row r="287" spans="1:16" x14ac:dyDescent="0.15">
      <c r="A287" s="66"/>
      <c r="B287" s="66"/>
      <c r="E287" s="18"/>
      <c r="F287" s="18"/>
      <c r="G287" s="18"/>
      <c r="H287" s="18"/>
      <c r="I287" s="18"/>
      <c r="J287" s="18"/>
      <c r="K287" s="18"/>
      <c r="L287" s="18"/>
      <c r="M287" s="18"/>
      <c r="N287" s="18"/>
      <c r="O287" s="18"/>
      <c r="P287" s="18"/>
    </row>
    <row r="288" spans="1:16" x14ac:dyDescent="0.15">
      <c r="A288" s="66"/>
      <c r="B288" s="66"/>
      <c r="E288" s="18"/>
      <c r="F288" s="18"/>
      <c r="G288" s="18"/>
      <c r="H288" s="18"/>
      <c r="I288" s="18"/>
      <c r="J288" s="18"/>
      <c r="K288" s="18"/>
      <c r="L288" s="18"/>
      <c r="M288" s="18"/>
      <c r="N288" s="18"/>
      <c r="O288" s="18"/>
      <c r="P288" s="18"/>
    </row>
    <row r="289" spans="1:16" x14ac:dyDescent="0.15">
      <c r="A289" s="66"/>
      <c r="B289" s="66"/>
      <c r="E289" s="18"/>
      <c r="F289" s="18"/>
      <c r="G289" s="18"/>
      <c r="H289" s="18"/>
      <c r="I289" s="18"/>
      <c r="J289" s="18"/>
      <c r="K289" s="18"/>
      <c r="L289" s="18"/>
      <c r="M289" s="18"/>
      <c r="N289" s="18"/>
      <c r="O289" s="18"/>
      <c r="P289" s="18"/>
    </row>
    <row r="290" spans="1:16" x14ac:dyDescent="0.15">
      <c r="A290" s="66"/>
      <c r="B290" s="66"/>
      <c r="E290" s="18"/>
      <c r="F290" s="18"/>
      <c r="G290" s="18"/>
      <c r="H290" s="18"/>
      <c r="I290" s="18"/>
      <c r="J290" s="18"/>
      <c r="K290" s="18"/>
      <c r="L290" s="18"/>
      <c r="M290" s="18"/>
      <c r="N290" s="18"/>
      <c r="O290" s="18"/>
      <c r="P290" s="18"/>
    </row>
    <row r="291" spans="1:16" x14ac:dyDescent="0.15">
      <c r="A291" s="66"/>
      <c r="B291" s="66"/>
      <c r="E291" s="18"/>
      <c r="F291" s="18"/>
      <c r="G291" s="18"/>
      <c r="H291" s="18"/>
      <c r="I291" s="18"/>
      <c r="J291" s="18"/>
      <c r="K291" s="18"/>
      <c r="L291" s="18"/>
      <c r="M291" s="18"/>
      <c r="N291" s="18"/>
      <c r="O291" s="18"/>
      <c r="P291" s="18"/>
    </row>
    <row r="292" spans="1:16" x14ac:dyDescent="0.15">
      <c r="A292" s="66"/>
      <c r="B292" s="66"/>
      <c r="E292" s="18"/>
      <c r="F292" s="18"/>
      <c r="G292" s="18"/>
      <c r="H292" s="18"/>
      <c r="I292" s="18"/>
      <c r="J292" s="18"/>
      <c r="K292" s="18"/>
      <c r="L292" s="18"/>
      <c r="M292" s="18"/>
      <c r="N292" s="18"/>
      <c r="O292" s="18"/>
      <c r="P292" s="18"/>
    </row>
    <row r="293" spans="1:16" x14ac:dyDescent="0.15">
      <c r="A293" s="66"/>
      <c r="B293" s="66"/>
      <c r="E293" s="18"/>
      <c r="F293" s="18"/>
      <c r="G293" s="18"/>
      <c r="H293" s="18"/>
      <c r="I293" s="18"/>
      <c r="J293" s="18"/>
      <c r="K293" s="18"/>
      <c r="L293" s="18"/>
      <c r="M293" s="18"/>
      <c r="N293" s="18"/>
      <c r="O293" s="18"/>
      <c r="P293" s="18"/>
    </row>
    <row r="294" spans="1:16" x14ac:dyDescent="0.15">
      <c r="A294" s="66"/>
      <c r="B294" s="66"/>
      <c r="E294" s="18"/>
      <c r="F294" s="18"/>
      <c r="G294" s="18"/>
      <c r="H294" s="18"/>
      <c r="I294" s="18"/>
      <c r="J294" s="18"/>
      <c r="K294" s="18"/>
      <c r="L294" s="18"/>
      <c r="M294" s="18"/>
      <c r="N294" s="18"/>
      <c r="O294" s="18"/>
      <c r="P294" s="18"/>
    </row>
    <row r="295" spans="1:16" x14ac:dyDescent="0.15">
      <c r="A295" s="66"/>
      <c r="B295" s="66"/>
      <c r="E295" s="18"/>
      <c r="F295" s="18"/>
      <c r="G295" s="18"/>
      <c r="H295" s="18"/>
      <c r="I295" s="18"/>
      <c r="J295" s="18"/>
      <c r="K295" s="18"/>
      <c r="L295" s="18"/>
      <c r="M295" s="18"/>
      <c r="N295" s="18"/>
      <c r="O295" s="18"/>
      <c r="P295" s="18"/>
    </row>
    <row r="296" spans="1:16" x14ac:dyDescent="0.15">
      <c r="A296" s="66"/>
      <c r="B296" s="66"/>
      <c r="E296" s="18"/>
      <c r="F296" s="18"/>
      <c r="G296" s="18"/>
      <c r="H296" s="18"/>
      <c r="I296" s="18"/>
      <c r="J296" s="18"/>
      <c r="K296" s="18"/>
      <c r="L296" s="18"/>
      <c r="M296" s="18"/>
      <c r="N296" s="18"/>
      <c r="O296" s="18"/>
      <c r="P296" s="18"/>
    </row>
    <row r="297" spans="1:16" x14ac:dyDescent="0.15">
      <c r="A297" s="66"/>
      <c r="B297" s="66"/>
      <c r="E297" s="18"/>
      <c r="F297" s="18"/>
      <c r="G297" s="18"/>
      <c r="H297" s="18"/>
      <c r="I297" s="18"/>
      <c r="J297" s="18"/>
      <c r="K297" s="18"/>
      <c r="L297" s="18"/>
      <c r="M297" s="18"/>
      <c r="N297" s="18"/>
      <c r="O297" s="18"/>
      <c r="P297" s="18"/>
    </row>
    <row r="298" spans="1:16" x14ac:dyDescent="0.15">
      <c r="A298" s="66"/>
      <c r="B298" s="66"/>
      <c r="E298" s="18"/>
      <c r="F298" s="18"/>
      <c r="G298" s="18"/>
      <c r="H298" s="18"/>
      <c r="I298" s="18"/>
      <c r="J298" s="18"/>
      <c r="K298" s="18"/>
      <c r="L298" s="18"/>
      <c r="M298" s="18"/>
      <c r="N298" s="18"/>
      <c r="O298" s="18"/>
      <c r="P298" s="18"/>
    </row>
    <row r="299" spans="1:16" x14ac:dyDescent="0.15">
      <c r="A299" s="66"/>
      <c r="B299" s="66"/>
      <c r="E299" s="18"/>
      <c r="F299" s="18"/>
      <c r="G299" s="18"/>
      <c r="H299" s="18"/>
      <c r="I299" s="18"/>
      <c r="J299" s="18"/>
      <c r="K299" s="18"/>
      <c r="L299" s="18"/>
      <c r="M299" s="18"/>
      <c r="N299" s="18"/>
      <c r="O299" s="18"/>
      <c r="P299" s="18"/>
    </row>
    <row r="300" spans="1:16" x14ac:dyDescent="0.15">
      <c r="A300" s="66"/>
      <c r="B300" s="66"/>
      <c r="E300" s="18"/>
      <c r="F300" s="18"/>
      <c r="G300" s="18"/>
      <c r="H300" s="18"/>
      <c r="I300" s="18"/>
      <c r="J300" s="18"/>
      <c r="K300" s="18"/>
      <c r="L300" s="18"/>
      <c r="M300" s="18"/>
      <c r="N300" s="18"/>
      <c r="O300" s="18"/>
      <c r="P300" s="18"/>
    </row>
    <row r="301" spans="1:16" x14ac:dyDescent="0.15">
      <c r="A301" s="66"/>
      <c r="B301" s="66"/>
      <c r="E301" s="18"/>
      <c r="F301" s="18"/>
      <c r="G301" s="18"/>
      <c r="H301" s="18"/>
      <c r="I301" s="18"/>
      <c r="J301" s="18"/>
      <c r="K301" s="18"/>
      <c r="L301" s="18"/>
      <c r="M301" s="18"/>
      <c r="N301" s="18"/>
      <c r="O301" s="18"/>
      <c r="P301" s="18"/>
    </row>
    <row r="302" spans="1:16" x14ac:dyDescent="0.15">
      <c r="A302" s="66"/>
      <c r="B302" s="66"/>
      <c r="E302" s="18"/>
      <c r="F302" s="18"/>
      <c r="G302" s="18"/>
      <c r="H302" s="18"/>
      <c r="I302" s="18"/>
      <c r="J302" s="18"/>
      <c r="K302" s="18"/>
      <c r="L302" s="18"/>
      <c r="M302" s="18"/>
      <c r="N302" s="18"/>
      <c r="O302" s="18"/>
      <c r="P302" s="18"/>
    </row>
    <row r="303" spans="1:16" x14ac:dyDescent="0.15">
      <c r="A303" s="66"/>
      <c r="B303" s="66"/>
      <c r="E303" s="18"/>
      <c r="F303" s="18"/>
      <c r="G303" s="18"/>
      <c r="H303" s="18"/>
      <c r="I303" s="18"/>
      <c r="J303" s="18"/>
      <c r="K303" s="18"/>
      <c r="L303" s="18"/>
      <c r="M303" s="18"/>
      <c r="N303" s="18"/>
      <c r="O303" s="18"/>
      <c r="P303" s="18"/>
    </row>
    <row r="304" spans="1:16" x14ac:dyDescent="0.15">
      <c r="A304" s="66"/>
      <c r="B304" s="66"/>
      <c r="E304" s="18"/>
      <c r="F304" s="18"/>
      <c r="G304" s="18"/>
      <c r="H304" s="18"/>
      <c r="I304" s="18"/>
      <c r="J304" s="18"/>
      <c r="K304" s="18"/>
      <c r="L304" s="18"/>
      <c r="M304" s="18"/>
      <c r="N304" s="18"/>
      <c r="O304" s="18"/>
      <c r="P304" s="18"/>
    </row>
    <row r="305" spans="1:16" x14ac:dyDescent="0.15">
      <c r="A305" s="66"/>
      <c r="B305" s="66"/>
      <c r="E305" s="18"/>
      <c r="F305" s="18"/>
      <c r="G305" s="18"/>
      <c r="H305" s="18"/>
      <c r="I305" s="18"/>
      <c r="J305" s="18"/>
      <c r="K305" s="18"/>
      <c r="L305" s="18"/>
      <c r="M305" s="18"/>
      <c r="N305" s="18"/>
      <c r="O305" s="18"/>
      <c r="P305" s="18"/>
    </row>
    <row r="306" spans="1:16" x14ac:dyDescent="0.15">
      <c r="A306" s="66"/>
      <c r="B306" s="66"/>
      <c r="E306" s="18"/>
      <c r="F306" s="18"/>
      <c r="G306" s="18"/>
      <c r="H306" s="18"/>
      <c r="I306" s="18"/>
      <c r="J306" s="18"/>
      <c r="K306" s="18"/>
      <c r="L306" s="18"/>
      <c r="M306" s="18"/>
      <c r="N306" s="18"/>
      <c r="O306" s="18"/>
      <c r="P306" s="18"/>
    </row>
    <row r="307" spans="1:16" x14ac:dyDescent="0.15">
      <c r="A307" s="66"/>
      <c r="B307" s="66"/>
      <c r="E307" s="18"/>
      <c r="F307" s="18"/>
      <c r="G307" s="18"/>
      <c r="H307" s="18"/>
      <c r="I307" s="18"/>
      <c r="J307" s="18"/>
      <c r="K307" s="18"/>
      <c r="L307" s="18"/>
      <c r="M307" s="18"/>
      <c r="N307" s="18"/>
      <c r="O307" s="18"/>
      <c r="P307" s="18"/>
    </row>
    <row r="308" spans="1:16" x14ac:dyDescent="0.15">
      <c r="A308" s="66"/>
      <c r="B308" s="66"/>
      <c r="E308" s="18"/>
      <c r="F308" s="18"/>
      <c r="G308" s="18"/>
      <c r="H308" s="18"/>
      <c r="I308" s="18"/>
      <c r="J308" s="18"/>
      <c r="K308" s="18"/>
      <c r="L308" s="18"/>
      <c r="M308" s="18"/>
      <c r="N308" s="18"/>
      <c r="O308" s="18"/>
      <c r="P308" s="18"/>
    </row>
    <row r="309" spans="1:16" x14ac:dyDescent="0.15">
      <c r="A309" s="66"/>
      <c r="B309" s="66"/>
      <c r="E309" s="18"/>
      <c r="F309" s="18"/>
      <c r="G309" s="18"/>
      <c r="H309" s="18"/>
      <c r="I309" s="18"/>
      <c r="J309" s="18"/>
      <c r="K309" s="18"/>
      <c r="L309" s="18"/>
      <c r="M309" s="18"/>
      <c r="N309" s="18"/>
      <c r="O309" s="18"/>
      <c r="P309" s="18"/>
    </row>
    <row r="310" spans="1:16" x14ac:dyDescent="0.15">
      <c r="A310" s="66"/>
      <c r="B310" s="66"/>
      <c r="E310" s="18"/>
      <c r="F310" s="18"/>
      <c r="G310" s="18"/>
      <c r="H310" s="18"/>
      <c r="I310" s="18"/>
      <c r="J310" s="18"/>
      <c r="K310" s="18"/>
      <c r="L310" s="18"/>
      <c r="M310" s="18"/>
      <c r="N310" s="18"/>
      <c r="O310" s="18"/>
      <c r="P310" s="18"/>
    </row>
    <row r="311" spans="1:16" x14ac:dyDescent="0.15">
      <c r="A311" s="66"/>
      <c r="B311" s="66"/>
      <c r="E311" s="18"/>
      <c r="F311" s="18"/>
      <c r="G311" s="18"/>
      <c r="H311" s="18"/>
      <c r="I311" s="18"/>
      <c r="J311" s="18"/>
      <c r="K311" s="18"/>
      <c r="L311" s="18"/>
      <c r="M311" s="18"/>
      <c r="N311" s="18"/>
      <c r="O311" s="18"/>
      <c r="P311" s="18"/>
    </row>
    <row r="312" spans="1:16" x14ac:dyDescent="0.15">
      <c r="A312" s="66"/>
      <c r="B312" s="66"/>
      <c r="E312" s="18"/>
      <c r="F312" s="18"/>
      <c r="G312" s="18"/>
      <c r="H312" s="18"/>
      <c r="I312" s="18"/>
      <c r="J312" s="18"/>
      <c r="K312" s="18"/>
      <c r="L312" s="18"/>
      <c r="M312" s="18"/>
      <c r="N312" s="18"/>
      <c r="O312" s="18"/>
      <c r="P312" s="18"/>
    </row>
    <row r="313" spans="1:16" x14ac:dyDescent="0.15">
      <c r="A313" s="66"/>
      <c r="B313" s="66"/>
      <c r="E313" s="18"/>
      <c r="F313" s="18"/>
      <c r="G313" s="18"/>
      <c r="H313" s="18"/>
      <c r="I313" s="18"/>
      <c r="J313" s="18"/>
      <c r="K313" s="18"/>
      <c r="L313" s="18"/>
      <c r="M313" s="18"/>
      <c r="N313" s="18"/>
      <c r="O313" s="18"/>
      <c r="P313" s="18"/>
    </row>
    <row r="314" spans="1:16" x14ac:dyDescent="0.15">
      <c r="A314" s="66"/>
      <c r="B314" s="66"/>
      <c r="E314" s="18"/>
      <c r="F314" s="18"/>
      <c r="G314" s="18"/>
      <c r="H314" s="18"/>
      <c r="I314" s="18"/>
      <c r="J314" s="18"/>
      <c r="K314" s="18"/>
      <c r="L314" s="18"/>
      <c r="M314" s="18"/>
      <c r="N314" s="18"/>
      <c r="O314" s="18"/>
      <c r="P314" s="18"/>
    </row>
    <row r="315" spans="1:16" x14ac:dyDescent="0.15">
      <c r="A315" s="66"/>
      <c r="B315" s="66"/>
      <c r="E315" s="18"/>
      <c r="F315" s="18"/>
      <c r="G315" s="18"/>
      <c r="H315" s="18"/>
      <c r="I315" s="18"/>
      <c r="J315" s="18"/>
      <c r="K315" s="18"/>
      <c r="L315" s="18"/>
      <c r="M315" s="18"/>
      <c r="N315" s="18"/>
      <c r="O315" s="18"/>
      <c r="P315" s="18"/>
    </row>
    <row r="316" spans="1:16" x14ac:dyDescent="0.15">
      <c r="A316" s="66"/>
      <c r="B316" s="66"/>
      <c r="E316" s="18"/>
      <c r="F316" s="18"/>
      <c r="G316" s="18"/>
      <c r="H316" s="18"/>
      <c r="I316" s="18"/>
      <c r="J316" s="18"/>
      <c r="K316" s="18"/>
      <c r="L316" s="18"/>
      <c r="M316" s="18"/>
      <c r="N316" s="18"/>
      <c r="O316" s="18"/>
      <c r="P316" s="18"/>
    </row>
    <row r="317" spans="1:16" x14ac:dyDescent="0.15">
      <c r="A317" s="66"/>
      <c r="B317" s="66"/>
      <c r="E317" s="18"/>
      <c r="F317" s="18"/>
      <c r="G317" s="18"/>
      <c r="H317" s="18"/>
      <c r="I317" s="18"/>
      <c r="J317" s="18"/>
      <c r="K317" s="18"/>
      <c r="L317" s="18"/>
      <c r="M317" s="18"/>
      <c r="N317" s="18"/>
      <c r="O317" s="18"/>
      <c r="P317" s="18"/>
    </row>
    <row r="318" spans="1:16" x14ac:dyDescent="0.15">
      <c r="A318" s="66"/>
      <c r="B318" s="66"/>
      <c r="E318" s="18"/>
      <c r="F318" s="18"/>
      <c r="G318" s="18"/>
      <c r="H318" s="18"/>
      <c r="I318" s="18"/>
      <c r="J318" s="18"/>
      <c r="K318" s="18"/>
      <c r="L318" s="18"/>
      <c r="M318" s="18"/>
      <c r="N318" s="18"/>
      <c r="O318" s="18"/>
      <c r="P318" s="18"/>
    </row>
    <row r="319" spans="1:16" x14ac:dyDescent="0.15">
      <c r="A319" s="66"/>
      <c r="B319" s="66"/>
      <c r="E319" s="18"/>
      <c r="F319" s="18"/>
      <c r="G319" s="18"/>
      <c r="H319" s="18"/>
      <c r="I319" s="18"/>
      <c r="J319" s="18"/>
      <c r="K319" s="18"/>
      <c r="L319" s="18"/>
      <c r="M319" s="18"/>
      <c r="N319" s="18"/>
      <c r="O319" s="18"/>
      <c r="P319" s="18"/>
    </row>
    <row r="320" spans="1:16" x14ac:dyDescent="0.15">
      <c r="A320" s="66"/>
      <c r="B320" s="66"/>
      <c r="E320" s="18"/>
      <c r="F320" s="18"/>
      <c r="G320" s="18"/>
      <c r="H320" s="18"/>
      <c r="I320" s="18"/>
      <c r="J320" s="18"/>
      <c r="K320" s="18"/>
      <c r="L320" s="18"/>
      <c r="M320" s="18"/>
      <c r="N320" s="18"/>
      <c r="O320" s="18"/>
      <c r="P320" s="18"/>
    </row>
    <row r="321" spans="1:16" x14ac:dyDescent="0.15">
      <c r="A321" s="66"/>
      <c r="B321" s="66"/>
      <c r="E321" s="18"/>
      <c r="F321" s="18"/>
      <c r="G321" s="18"/>
      <c r="H321" s="18"/>
      <c r="I321" s="18"/>
      <c r="J321" s="18"/>
      <c r="K321" s="18"/>
      <c r="L321" s="18"/>
      <c r="M321" s="18"/>
      <c r="N321" s="18"/>
      <c r="O321" s="18"/>
      <c r="P321" s="18"/>
    </row>
    <row r="322" spans="1:16" x14ac:dyDescent="0.15">
      <c r="A322" s="66"/>
      <c r="B322" s="66"/>
      <c r="E322" s="18"/>
      <c r="F322" s="18"/>
      <c r="G322" s="18"/>
      <c r="H322" s="18"/>
      <c r="I322" s="18"/>
      <c r="J322" s="18"/>
      <c r="K322" s="18"/>
      <c r="L322" s="18"/>
      <c r="M322" s="18"/>
      <c r="N322" s="18"/>
      <c r="O322" s="18"/>
      <c r="P322" s="18"/>
    </row>
    <row r="323" spans="1:16" x14ac:dyDescent="0.15">
      <c r="A323" s="66"/>
      <c r="B323" s="66"/>
      <c r="E323" s="18"/>
      <c r="F323" s="18"/>
      <c r="G323" s="18"/>
      <c r="H323" s="18"/>
      <c r="I323" s="18"/>
      <c r="J323" s="18"/>
      <c r="K323" s="18"/>
      <c r="L323" s="18"/>
      <c r="M323" s="18"/>
      <c r="N323" s="18"/>
      <c r="O323" s="18"/>
      <c r="P323" s="18"/>
    </row>
    <row r="324" spans="1:16" x14ac:dyDescent="0.15">
      <c r="A324" s="66"/>
      <c r="B324" s="66"/>
      <c r="E324" s="18"/>
      <c r="F324" s="18"/>
      <c r="G324" s="18"/>
      <c r="H324" s="18"/>
      <c r="I324" s="18"/>
      <c r="J324" s="18"/>
      <c r="K324" s="18"/>
      <c r="L324" s="18"/>
      <c r="M324" s="18"/>
      <c r="N324" s="18"/>
      <c r="O324" s="18"/>
      <c r="P324" s="18"/>
    </row>
    <row r="325" spans="1:16" x14ac:dyDescent="0.15">
      <c r="A325" s="66"/>
      <c r="B325" s="66"/>
      <c r="E325" s="18"/>
      <c r="F325" s="18"/>
      <c r="G325" s="18"/>
      <c r="H325" s="18"/>
      <c r="I325" s="18"/>
      <c r="J325" s="18"/>
      <c r="K325" s="18"/>
      <c r="L325" s="18"/>
      <c r="M325" s="18"/>
      <c r="N325" s="18"/>
      <c r="O325" s="18"/>
      <c r="P325" s="18"/>
    </row>
    <row r="326" spans="1:16" x14ac:dyDescent="0.15">
      <c r="A326" s="66"/>
      <c r="B326" s="66"/>
      <c r="E326" s="18"/>
      <c r="F326" s="18"/>
      <c r="G326" s="18"/>
      <c r="H326" s="18"/>
      <c r="I326" s="18"/>
      <c r="J326" s="18"/>
      <c r="K326" s="18"/>
      <c r="L326" s="18"/>
      <c r="M326" s="18"/>
      <c r="N326" s="18"/>
      <c r="O326" s="18"/>
      <c r="P326" s="18"/>
    </row>
    <row r="327" spans="1:16" x14ac:dyDescent="0.15">
      <c r="A327" s="66"/>
      <c r="B327" s="66"/>
      <c r="E327" s="18"/>
      <c r="F327" s="18"/>
      <c r="G327" s="18"/>
      <c r="H327" s="18"/>
      <c r="I327" s="18"/>
      <c r="J327" s="18"/>
      <c r="K327" s="18"/>
      <c r="L327" s="18"/>
      <c r="M327" s="18"/>
      <c r="N327" s="18"/>
      <c r="O327" s="18"/>
      <c r="P327" s="18"/>
    </row>
    <row r="328" spans="1:16" x14ac:dyDescent="0.15">
      <c r="A328" s="66"/>
      <c r="B328" s="66"/>
      <c r="E328" s="18"/>
      <c r="F328" s="18"/>
      <c r="G328" s="18"/>
      <c r="H328" s="18"/>
      <c r="I328" s="18"/>
      <c r="J328" s="18"/>
      <c r="K328" s="18"/>
      <c r="L328" s="18"/>
      <c r="M328" s="18"/>
      <c r="N328" s="18"/>
      <c r="O328" s="18"/>
      <c r="P328" s="18"/>
    </row>
    <row r="329" spans="1:16" x14ac:dyDescent="0.15">
      <c r="A329" s="66"/>
      <c r="B329" s="66"/>
      <c r="E329" s="18"/>
      <c r="F329" s="18"/>
      <c r="G329" s="18"/>
      <c r="H329" s="18"/>
      <c r="I329" s="18"/>
      <c r="J329" s="18"/>
      <c r="K329" s="18"/>
      <c r="L329" s="18"/>
      <c r="M329" s="18"/>
      <c r="N329" s="18"/>
      <c r="O329" s="18"/>
      <c r="P329" s="18"/>
    </row>
    <row r="330" spans="1:16" x14ac:dyDescent="0.15">
      <c r="A330" s="66"/>
      <c r="B330" s="66"/>
      <c r="E330" s="18"/>
      <c r="F330" s="18"/>
      <c r="G330" s="18"/>
      <c r="H330" s="18"/>
      <c r="I330" s="18"/>
      <c r="J330" s="18"/>
      <c r="K330" s="18"/>
      <c r="L330" s="18"/>
      <c r="M330" s="18"/>
      <c r="N330" s="18"/>
      <c r="O330" s="18"/>
      <c r="P330" s="18"/>
    </row>
    <row r="331" spans="1:16" x14ac:dyDescent="0.15">
      <c r="A331" s="66"/>
      <c r="B331" s="66"/>
      <c r="E331" s="18"/>
      <c r="F331" s="18"/>
      <c r="G331" s="18"/>
      <c r="H331" s="18"/>
      <c r="I331" s="18"/>
      <c r="J331" s="18"/>
      <c r="K331" s="18"/>
      <c r="L331" s="18"/>
      <c r="M331" s="18"/>
      <c r="N331" s="18"/>
      <c r="O331" s="18"/>
      <c r="P331" s="18"/>
    </row>
    <row r="332" spans="1:16" x14ac:dyDescent="0.15">
      <c r="A332" s="66"/>
      <c r="B332" s="66"/>
      <c r="E332" s="18"/>
      <c r="F332" s="18"/>
      <c r="G332" s="18"/>
      <c r="H332" s="18"/>
      <c r="I332" s="18"/>
      <c r="J332" s="18"/>
      <c r="K332" s="18"/>
      <c r="L332" s="18"/>
      <c r="M332" s="18"/>
      <c r="N332" s="18"/>
      <c r="O332" s="18"/>
      <c r="P332" s="18"/>
    </row>
    <row r="333" spans="1:16" x14ac:dyDescent="0.15">
      <c r="A333" s="66"/>
      <c r="B333" s="66"/>
      <c r="E333" s="18"/>
      <c r="F333" s="18"/>
      <c r="G333" s="18"/>
      <c r="H333" s="18"/>
      <c r="I333" s="18"/>
      <c r="J333" s="18"/>
      <c r="K333" s="18"/>
      <c r="L333" s="18"/>
      <c r="M333" s="18"/>
      <c r="N333" s="18"/>
      <c r="O333" s="18"/>
      <c r="P333" s="18"/>
    </row>
    <row r="334" spans="1:16" x14ac:dyDescent="0.15">
      <c r="A334" s="66"/>
      <c r="B334" s="66"/>
      <c r="E334" s="18"/>
      <c r="F334" s="18"/>
      <c r="G334" s="18"/>
      <c r="H334" s="18"/>
      <c r="I334" s="18"/>
      <c r="J334" s="18"/>
      <c r="K334" s="18"/>
      <c r="L334" s="18"/>
      <c r="M334" s="18"/>
      <c r="N334" s="18"/>
      <c r="O334" s="18"/>
      <c r="P334" s="18"/>
    </row>
    <row r="335" spans="1:16" x14ac:dyDescent="0.15">
      <c r="A335" s="66"/>
      <c r="B335" s="66"/>
      <c r="E335" s="18"/>
      <c r="F335" s="18"/>
      <c r="G335" s="18"/>
      <c r="H335" s="18"/>
      <c r="I335" s="18"/>
      <c r="J335" s="18"/>
      <c r="K335" s="18"/>
      <c r="L335" s="18"/>
      <c r="M335" s="18"/>
      <c r="N335" s="18"/>
      <c r="O335" s="18"/>
      <c r="P335" s="18"/>
    </row>
    <row r="336" spans="1:16" x14ac:dyDescent="0.15">
      <c r="A336" s="66"/>
      <c r="B336" s="66"/>
      <c r="E336" s="18"/>
      <c r="F336" s="18"/>
      <c r="G336" s="18"/>
      <c r="H336" s="18"/>
      <c r="I336" s="18"/>
      <c r="J336" s="18"/>
      <c r="K336" s="18"/>
      <c r="L336" s="18"/>
      <c r="M336" s="18"/>
      <c r="N336" s="18"/>
      <c r="O336" s="18"/>
      <c r="P336" s="18"/>
    </row>
    <row r="337" spans="1:16" x14ac:dyDescent="0.15">
      <c r="A337" s="66"/>
      <c r="B337" s="66"/>
      <c r="E337" s="18"/>
      <c r="F337" s="18"/>
      <c r="G337" s="18"/>
      <c r="H337" s="18"/>
      <c r="I337" s="18"/>
      <c r="J337" s="18"/>
      <c r="K337" s="18"/>
      <c r="L337" s="18"/>
      <c r="M337" s="18"/>
      <c r="N337" s="18"/>
      <c r="O337" s="18"/>
      <c r="P337" s="18"/>
    </row>
    <row r="338" spans="1:16" x14ac:dyDescent="0.15">
      <c r="A338" s="66"/>
      <c r="B338" s="66"/>
      <c r="E338" s="18"/>
      <c r="F338" s="18"/>
      <c r="G338" s="18"/>
      <c r="H338" s="18"/>
      <c r="I338" s="18"/>
      <c r="J338" s="18"/>
      <c r="K338" s="18"/>
      <c r="L338" s="18"/>
      <c r="M338" s="18"/>
      <c r="N338" s="18"/>
      <c r="O338" s="18"/>
      <c r="P338" s="18"/>
    </row>
    <row r="339" spans="1:16" x14ac:dyDescent="0.15">
      <c r="A339" s="66"/>
      <c r="B339" s="66"/>
      <c r="E339" s="18"/>
      <c r="F339" s="18"/>
      <c r="G339" s="18"/>
      <c r="H339" s="18"/>
      <c r="I339" s="18"/>
      <c r="J339" s="18"/>
      <c r="K339" s="18"/>
      <c r="L339" s="18"/>
      <c r="M339" s="18"/>
      <c r="N339" s="18"/>
      <c r="O339" s="18"/>
      <c r="P339" s="18"/>
    </row>
    <row r="340" spans="1:16" x14ac:dyDescent="0.15">
      <c r="A340" s="66"/>
      <c r="B340" s="66"/>
      <c r="E340" s="18"/>
      <c r="F340" s="18"/>
      <c r="G340" s="18"/>
      <c r="H340" s="18"/>
      <c r="I340" s="18"/>
      <c r="J340" s="18"/>
      <c r="K340" s="18"/>
      <c r="L340" s="18"/>
      <c r="M340" s="18"/>
      <c r="N340" s="18"/>
      <c r="O340" s="18"/>
      <c r="P340" s="18"/>
    </row>
    <row r="341" spans="1:16" x14ac:dyDescent="0.15">
      <c r="A341" s="66"/>
      <c r="B341" s="66"/>
      <c r="E341" s="18"/>
      <c r="F341" s="18"/>
      <c r="G341" s="18"/>
      <c r="H341" s="18"/>
      <c r="I341" s="18"/>
      <c r="J341" s="18"/>
      <c r="K341" s="18"/>
      <c r="L341" s="18"/>
      <c r="M341" s="18"/>
      <c r="N341" s="18"/>
      <c r="O341" s="18"/>
      <c r="P341" s="18"/>
    </row>
    <row r="342" spans="1:16" x14ac:dyDescent="0.15">
      <c r="A342" s="66"/>
      <c r="B342" s="66"/>
      <c r="E342" s="18"/>
      <c r="F342" s="18"/>
      <c r="G342" s="18"/>
      <c r="H342" s="18"/>
      <c r="I342" s="18"/>
      <c r="J342" s="18"/>
      <c r="K342" s="18"/>
      <c r="L342" s="18"/>
      <c r="M342" s="18"/>
      <c r="N342" s="18"/>
      <c r="O342" s="18"/>
      <c r="P342" s="18"/>
    </row>
    <row r="343" spans="1:16" x14ac:dyDescent="0.15">
      <c r="A343" s="66"/>
      <c r="B343" s="66"/>
      <c r="E343" s="18"/>
      <c r="F343" s="18"/>
      <c r="G343" s="18"/>
      <c r="H343" s="18"/>
      <c r="I343" s="18"/>
      <c r="J343" s="18"/>
      <c r="K343" s="18"/>
      <c r="L343" s="18"/>
      <c r="M343" s="18"/>
      <c r="N343" s="18"/>
      <c r="O343" s="18"/>
      <c r="P343" s="18"/>
    </row>
    <row r="344" spans="1:16" x14ac:dyDescent="0.15">
      <c r="A344" s="66"/>
      <c r="B344" s="66"/>
      <c r="E344" s="18"/>
      <c r="F344" s="18"/>
      <c r="G344" s="18"/>
      <c r="H344" s="18"/>
      <c r="I344" s="18"/>
      <c r="J344" s="18"/>
      <c r="K344" s="18"/>
      <c r="L344" s="18"/>
      <c r="M344" s="18"/>
      <c r="N344" s="18"/>
      <c r="O344" s="18"/>
      <c r="P344" s="18"/>
    </row>
    <row r="345" spans="1:16" x14ac:dyDescent="0.15">
      <c r="A345" s="66"/>
      <c r="B345" s="66"/>
      <c r="E345" s="18"/>
      <c r="F345" s="18"/>
      <c r="G345" s="18"/>
      <c r="H345" s="18"/>
      <c r="I345" s="18"/>
      <c r="J345" s="18"/>
      <c r="K345" s="18"/>
      <c r="L345" s="18"/>
      <c r="M345" s="18"/>
      <c r="N345" s="18"/>
      <c r="O345" s="18"/>
      <c r="P345" s="18"/>
    </row>
    <row r="346" spans="1:16" x14ac:dyDescent="0.15">
      <c r="A346" s="66"/>
      <c r="B346" s="66"/>
      <c r="E346" s="18"/>
      <c r="F346" s="18"/>
      <c r="G346" s="18"/>
      <c r="H346" s="18"/>
      <c r="I346" s="18"/>
      <c r="J346" s="18"/>
      <c r="K346" s="18"/>
      <c r="L346" s="18"/>
      <c r="M346" s="18"/>
      <c r="N346" s="18"/>
      <c r="O346" s="18"/>
      <c r="P346" s="18"/>
    </row>
    <row r="347" spans="1:16" x14ac:dyDescent="0.15">
      <c r="A347" s="66"/>
      <c r="B347" s="66"/>
      <c r="E347" s="18"/>
      <c r="F347" s="18"/>
      <c r="G347" s="18"/>
      <c r="H347" s="18"/>
      <c r="I347" s="18"/>
      <c r="J347" s="18"/>
      <c r="K347" s="18"/>
      <c r="L347" s="18"/>
      <c r="M347" s="18"/>
      <c r="N347" s="18"/>
      <c r="O347" s="18"/>
      <c r="P347" s="18"/>
    </row>
    <row r="348" spans="1:16" x14ac:dyDescent="0.15">
      <c r="A348" s="66"/>
      <c r="B348" s="66"/>
      <c r="E348" s="18"/>
      <c r="F348" s="18"/>
      <c r="G348" s="18"/>
      <c r="H348" s="18"/>
      <c r="I348" s="18"/>
      <c r="J348" s="18"/>
      <c r="K348" s="18"/>
      <c r="L348" s="18"/>
      <c r="M348" s="18"/>
      <c r="N348" s="18"/>
      <c r="O348" s="18"/>
      <c r="P348" s="18"/>
    </row>
    <row r="349" spans="1:16" x14ac:dyDescent="0.15">
      <c r="A349" s="66"/>
      <c r="B349" s="66"/>
      <c r="E349" s="18"/>
      <c r="F349" s="18"/>
      <c r="G349" s="18"/>
      <c r="H349" s="18"/>
      <c r="I349" s="18"/>
      <c r="J349" s="18"/>
      <c r="K349" s="18"/>
      <c r="L349" s="18"/>
      <c r="M349" s="18"/>
      <c r="N349" s="18"/>
      <c r="O349" s="18"/>
      <c r="P349" s="18"/>
    </row>
    <row r="350" spans="1:16" x14ac:dyDescent="0.15">
      <c r="A350" s="66"/>
      <c r="B350" s="66"/>
      <c r="E350" s="18"/>
      <c r="F350" s="18"/>
      <c r="G350" s="18"/>
      <c r="H350" s="18"/>
      <c r="I350" s="18"/>
      <c r="J350" s="18"/>
      <c r="K350" s="18"/>
      <c r="L350" s="18"/>
      <c r="M350" s="18"/>
      <c r="N350" s="18"/>
      <c r="O350" s="18"/>
      <c r="P350" s="18"/>
    </row>
    <row r="351" spans="1:16" x14ac:dyDescent="0.15">
      <c r="A351" s="66"/>
      <c r="B351" s="66"/>
      <c r="E351" s="18"/>
      <c r="F351" s="18"/>
      <c r="G351" s="18"/>
      <c r="H351" s="18"/>
      <c r="I351" s="18"/>
      <c r="J351" s="18"/>
      <c r="K351" s="18"/>
      <c r="L351" s="18"/>
      <c r="M351" s="18"/>
      <c r="N351" s="18"/>
      <c r="O351" s="18"/>
      <c r="P351" s="18"/>
    </row>
    <row r="352" spans="1:16" x14ac:dyDescent="0.15">
      <c r="A352" s="66"/>
      <c r="B352" s="66"/>
      <c r="E352" s="18"/>
      <c r="F352" s="18"/>
      <c r="G352" s="18"/>
      <c r="H352" s="18"/>
      <c r="I352" s="18"/>
      <c r="J352" s="18"/>
      <c r="K352" s="18"/>
      <c r="L352" s="18"/>
      <c r="M352" s="18"/>
      <c r="N352" s="18"/>
      <c r="O352" s="18"/>
      <c r="P352" s="18"/>
    </row>
    <row r="353" spans="1:16" x14ac:dyDescent="0.15">
      <c r="A353" s="66"/>
      <c r="B353" s="66"/>
      <c r="E353" s="18"/>
      <c r="F353" s="18"/>
      <c r="G353" s="18"/>
      <c r="H353" s="18"/>
      <c r="I353" s="18"/>
      <c r="J353" s="18"/>
      <c r="K353" s="18"/>
      <c r="L353" s="18"/>
      <c r="M353" s="18"/>
      <c r="N353" s="18"/>
      <c r="O353" s="18"/>
      <c r="P353" s="18"/>
    </row>
    <row r="354" spans="1:16" x14ac:dyDescent="0.15">
      <c r="A354" s="66"/>
      <c r="B354" s="66"/>
      <c r="E354" s="18"/>
      <c r="F354" s="18"/>
      <c r="G354" s="18"/>
      <c r="H354" s="18"/>
      <c r="I354" s="18"/>
      <c r="J354" s="18"/>
      <c r="K354" s="18"/>
      <c r="L354" s="18"/>
      <c r="M354" s="18"/>
      <c r="N354" s="18"/>
      <c r="O354" s="18"/>
      <c r="P354" s="18"/>
    </row>
    <row r="355" spans="1:16" x14ac:dyDescent="0.15">
      <c r="A355" s="66"/>
      <c r="B355" s="66"/>
      <c r="E355" s="18"/>
      <c r="F355" s="18"/>
      <c r="G355" s="18"/>
      <c r="H355" s="18"/>
      <c r="I355" s="18"/>
      <c r="J355" s="18"/>
      <c r="K355" s="18"/>
      <c r="L355" s="18"/>
      <c r="M355" s="18"/>
      <c r="N355" s="18"/>
      <c r="O355" s="18"/>
      <c r="P355" s="18"/>
    </row>
    <row r="356" spans="1:16" x14ac:dyDescent="0.15">
      <c r="A356" s="66"/>
      <c r="B356" s="66"/>
      <c r="E356" s="18"/>
      <c r="F356" s="18"/>
      <c r="G356" s="18"/>
      <c r="H356" s="18"/>
      <c r="I356" s="18"/>
      <c r="J356" s="18"/>
      <c r="K356" s="18"/>
      <c r="L356" s="18"/>
      <c r="M356" s="18"/>
      <c r="N356" s="18"/>
      <c r="O356" s="18"/>
      <c r="P356" s="18"/>
    </row>
    <row r="357" spans="1:16" x14ac:dyDescent="0.15">
      <c r="A357" s="66"/>
      <c r="B357" s="66"/>
      <c r="E357" s="18"/>
      <c r="F357" s="18"/>
      <c r="G357" s="18"/>
      <c r="H357" s="18"/>
      <c r="I357" s="18"/>
      <c r="J357" s="18"/>
      <c r="K357" s="18"/>
      <c r="L357" s="18"/>
      <c r="M357" s="18"/>
      <c r="N357" s="18"/>
      <c r="O357" s="18"/>
      <c r="P357" s="18"/>
    </row>
    <row r="358" spans="1:16" x14ac:dyDescent="0.15">
      <c r="A358" s="66"/>
      <c r="B358" s="66"/>
      <c r="E358" s="18"/>
      <c r="F358" s="18"/>
      <c r="G358" s="18"/>
      <c r="H358" s="18"/>
      <c r="I358" s="18"/>
      <c r="J358" s="18"/>
      <c r="K358" s="18"/>
      <c r="L358" s="18"/>
      <c r="M358" s="18"/>
      <c r="N358" s="18"/>
      <c r="O358" s="18"/>
      <c r="P358" s="18"/>
    </row>
    <row r="359" spans="1:16" x14ac:dyDescent="0.15">
      <c r="A359" s="66"/>
      <c r="B359" s="66"/>
      <c r="E359" s="18"/>
      <c r="F359" s="18"/>
      <c r="G359" s="18"/>
      <c r="H359" s="18"/>
      <c r="I359" s="18"/>
      <c r="J359" s="18"/>
      <c r="K359" s="18"/>
      <c r="L359" s="18"/>
      <c r="M359" s="18"/>
      <c r="N359" s="18"/>
      <c r="O359" s="18"/>
      <c r="P359" s="18"/>
    </row>
    <row r="360" spans="1:16" x14ac:dyDescent="0.15">
      <c r="A360" s="66"/>
      <c r="B360" s="66"/>
      <c r="E360" s="18"/>
      <c r="F360" s="18"/>
      <c r="G360" s="18"/>
      <c r="H360" s="18"/>
      <c r="I360" s="18"/>
      <c r="J360" s="18"/>
      <c r="K360" s="18"/>
      <c r="L360" s="18"/>
      <c r="M360" s="18"/>
      <c r="N360" s="18"/>
      <c r="O360" s="18"/>
      <c r="P360" s="18"/>
    </row>
    <row r="361" spans="1:16" x14ac:dyDescent="0.15">
      <c r="A361" s="66"/>
      <c r="B361" s="66"/>
      <c r="E361" s="18"/>
      <c r="F361" s="18"/>
      <c r="G361" s="18"/>
      <c r="H361" s="18"/>
      <c r="I361" s="18"/>
      <c r="J361" s="18"/>
      <c r="K361" s="18"/>
      <c r="L361" s="18"/>
      <c r="M361" s="18"/>
      <c r="N361" s="18"/>
      <c r="O361" s="18"/>
      <c r="P361" s="18"/>
    </row>
    <row r="362" spans="1:16" x14ac:dyDescent="0.15">
      <c r="A362" s="66"/>
      <c r="B362" s="66"/>
      <c r="E362" s="18"/>
      <c r="F362" s="18"/>
      <c r="G362" s="18"/>
      <c r="H362" s="18"/>
      <c r="I362" s="18"/>
      <c r="J362" s="18"/>
      <c r="K362" s="18"/>
      <c r="L362" s="18"/>
      <c r="M362" s="18"/>
      <c r="N362" s="18"/>
      <c r="O362" s="18"/>
      <c r="P362" s="18"/>
    </row>
    <row r="363" spans="1:16" x14ac:dyDescent="0.15">
      <c r="A363" s="66"/>
      <c r="B363" s="66"/>
      <c r="E363" s="18"/>
      <c r="F363" s="18"/>
      <c r="G363" s="18"/>
      <c r="H363" s="18"/>
      <c r="I363" s="18"/>
      <c r="J363" s="18"/>
      <c r="K363" s="18"/>
      <c r="L363" s="18"/>
      <c r="M363" s="18"/>
      <c r="N363" s="18"/>
      <c r="O363" s="18"/>
      <c r="P363" s="18"/>
    </row>
    <row r="364" spans="1:16" x14ac:dyDescent="0.15">
      <c r="A364" s="66"/>
      <c r="B364" s="66"/>
      <c r="E364" s="18"/>
      <c r="F364" s="18"/>
      <c r="G364" s="18"/>
      <c r="H364" s="18"/>
      <c r="I364" s="18"/>
      <c r="J364" s="18"/>
      <c r="K364" s="18"/>
      <c r="L364" s="18"/>
      <c r="M364" s="18"/>
      <c r="N364" s="18"/>
      <c r="O364" s="18"/>
      <c r="P364" s="18"/>
    </row>
    <row r="365" spans="1:16" x14ac:dyDescent="0.15">
      <c r="A365" s="66"/>
      <c r="B365" s="66"/>
      <c r="E365" s="18"/>
      <c r="F365" s="18"/>
      <c r="G365" s="18"/>
      <c r="H365" s="18"/>
      <c r="I365" s="18"/>
      <c r="J365" s="18"/>
      <c r="K365" s="18"/>
      <c r="L365" s="18"/>
      <c r="M365" s="18"/>
      <c r="N365" s="18"/>
      <c r="O365" s="18"/>
      <c r="P365" s="18"/>
    </row>
    <row r="366" spans="1:16" x14ac:dyDescent="0.15">
      <c r="A366" s="66"/>
      <c r="B366" s="66"/>
      <c r="E366" s="18"/>
      <c r="F366" s="18"/>
      <c r="G366" s="18"/>
      <c r="H366" s="18"/>
      <c r="I366" s="18"/>
      <c r="J366" s="18"/>
      <c r="K366" s="18"/>
      <c r="L366" s="18"/>
      <c r="M366" s="18"/>
      <c r="N366" s="18"/>
      <c r="O366" s="18"/>
      <c r="P366" s="18"/>
    </row>
    <row r="367" spans="1:16" x14ac:dyDescent="0.15">
      <c r="A367" s="66"/>
      <c r="B367" s="66"/>
      <c r="E367" s="18"/>
      <c r="F367" s="18"/>
      <c r="G367" s="18"/>
      <c r="H367" s="18"/>
      <c r="I367" s="18"/>
      <c r="J367" s="18"/>
      <c r="K367" s="18"/>
      <c r="L367" s="18"/>
      <c r="M367" s="18"/>
      <c r="N367" s="18"/>
      <c r="O367" s="18"/>
      <c r="P367" s="18"/>
    </row>
    <row r="368" spans="1:16" x14ac:dyDescent="0.15">
      <c r="A368" s="66"/>
      <c r="B368" s="66"/>
      <c r="E368" s="18"/>
      <c r="F368" s="18"/>
      <c r="G368" s="18"/>
      <c r="H368" s="18"/>
      <c r="I368" s="18"/>
      <c r="J368" s="18"/>
      <c r="K368" s="18"/>
      <c r="L368" s="18"/>
      <c r="M368" s="18"/>
      <c r="N368" s="18"/>
      <c r="O368" s="18"/>
      <c r="P368" s="18"/>
    </row>
    <row r="369" spans="1:16" x14ac:dyDescent="0.15">
      <c r="A369" s="66"/>
      <c r="B369" s="66"/>
      <c r="E369" s="18"/>
      <c r="F369" s="18"/>
      <c r="G369" s="18"/>
      <c r="H369" s="18"/>
      <c r="I369" s="18"/>
      <c r="J369" s="18"/>
      <c r="K369" s="18"/>
      <c r="L369" s="18"/>
      <c r="M369" s="18"/>
      <c r="N369" s="18"/>
      <c r="O369" s="18"/>
      <c r="P369" s="18"/>
    </row>
    <row r="370" spans="1:16" x14ac:dyDescent="0.15">
      <c r="A370" s="66"/>
      <c r="B370" s="66"/>
      <c r="E370" s="18"/>
      <c r="F370" s="18"/>
      <c r="G370" s="18"/>
      <c r="H370" s="18"/>
      <c r="I370" s="18"/>
      <c r="J370" s="18"/>
      <c r="K370" s="18"/>
      <c r="L370" s="18"/>
      <c r="M370" s="18"/>
      <c r="N370" s="18"/>
      <c r="O370" s="18"/>
      <c r="P370" s="18"/>
    </row>
    <row r="371" spans="1:16" x14ac:dyDescent="0.15">
      <c r="A371" s="66"/>
      <c r="B371" s="66"/>
      <c r="E371" s="18"/>
      <c r="F371" s="18"/>
      <c r="G371" s="18"/>
      <c r="H371" s="18"/>
      <c r="I371" s="18"/>
      <c r="J371" s="18"/>
      <c r="K371" s="18"/>
      <c r="L371" s="18"/>
      <c r="M371" s="18"/>
      <c r="N371" s="18"/>
      <c r="O371" s="18"/>
      <c r="P371" s="18"/>
    </row>
    <row r="372" spans="1:16" x14ac:dyDescent="0.15">
      <c r="A372" s="66"/>
      <c r="B372" s="66"/>
      <c r="E372" s="18"/>
      <c r="F372" s="18"/>
      <c r="G372" s="18"/>
      <c r="H372" s="18"/>
      <c r="I372" s="18"/>
      <c r="J372" s="18"/>
      <c r="K372" s="18"/>
      <c r="L372" s="18"/>
      <c r="M372" s="18"/>
      <c r="N372" s="18"/>
      <c r="O372" s="18"/>
      <c r="P372" s="18"/>
    </row>
    <row r="373" spans="1:16" x14ac:dyDescent="0.15">
      <c r="A373" s="66"/>
      <c r="B373" s="66"/>
      <c r="E373" s="18"/>
      <c r="F373" s="18"/>
      <c r="G373" s="18"/>
      <c r="H373" s="18"/>
      <c r="I373" s="18"/>
      <c r="J373" s="18"/>
      <c r="K373" s="18"/>
      <c r="L373" s="18"/>
      <c r="M373" s="18"/>
      <c r="N373" s="18"/>
      <c r="O373" s="18"/>
      <c r="P373" s="18"/>
    </row>
    <row r="374" spans="1:16" x14ac:dyDescent="0.15">
      <c r="A374" s="66"/>
      <c r="B374" s="66"/>
      <c r="E374" s="18"/>
      <c r="F374" s="18"/>
      <c r="G374" s="18"/>
      <c r="H374" s="18"/>
      <c r="I374" s="18"/>
      <c r="J374" s="18"/>
      <c r="K374" s="18"/>
      <c r="L374" s="18"/>
      <c r="M374" s="18"/>
      <c r="N374" s="18"/>
      <c r="O374" s="18"/>
      <c r="P374" s="18"/>
    </row>
    <row r="375" spans="1:16" x14ac:dyDescent="0.15">
      <c r="A375" s="66"/>
      <c r="B375" s="66"/>
      <c r="E375" s="18"/>
      <c r="F375" s="18"/>
      <c r="G375" s="18"/>
      <c r="H375" s="18"/>
      <c r="I375" s="18"/>
      <c r="J375" s="18"/>
      <c r="K375" s="18"/>
      <c r="L375" s="18"/>
      <c r="M375" s="18"/>
      <c r="N375" s="18"/>
      <c r="O375" s="18"/>
      <c r="P375" s="18"/>
    </row>
    <row r="376" spans="1:16" x14ac:dyDescent="0.15">
      <c r="A376" s="66"/>
      <c r="B376" s="66"/>
      <c r="E376" s="18"/>
      <c r="F376" s="18"/>
      <c r="G376" s="18"/>
      <c r="H376" s="18"/>
      <c r="I376" s="18"/>
      <c r="J376" s="18"/>
      <c r="K376" s="18"/>
      <c r="L376" s="18"/>
      <c r="M376" s="18"/>
      <c r="N376" s="18"/>
      <c r="O376" s="18"/>
      <c r="P376" s="18"/>
    </row>
    <row r="377" spans="1:16" x14ac:dyDescent="0.15">
      <c r="A377" s="66"/>
      <c r="B377" s="66"/>
      <c r="E377" s="18"/>
      <c r="F377" s="18"/>
      <c r="G377" s="18"/>
      <c r="H377" s="18"/>
      <c r="I377" s="18"/>
      <c r="J377" s="18"/>
      <c r="K377" s="18"/>
      <c r="L377" s="18"/>
      <c r="M377" s="18"/>
      <c r="N377" s="18"/>
      <c r="O377" s="18"/>
      <c r="P377" s="18"/>
    </row>
    <row r="378" spans="1:16" x14ac:dyDescent="0.15">
      <c r="A378" s="66"/>
      <c r="B378" s="66"/>
      <c r="E378" s="18"/>
      <c r="F378" s="18"/>
      <c r="G378" s="18"/>
      <c r="H378" s="18"/>
      <c r="I378" s="18"/>
      <c r="J378" s="18"/>
      <c r="K378" s="18"/>
      <c r="L378" s="18"/>
      <c r="M378" s="18"/>
      <c r="N378" s="18"/>
      <c r="O378" s="18"/>
      <c r="P378" s="18"/>
    </row>
    <row r="379" spans="1:16" x14ac:dyDescent="0.15">
      <c r="A379" s="66"/>
      <c r="B379" s="66"/>
      <c r="E379" s="18"/>
      <c r="F379" s="18"/>
      <c r="G379" s="18"/>
      <c r="H379" s="18"/>
      <c r="I379" s="18"/>
      <c r="J379" s="18"/>
      <c r="K379" s="18"/>
      <c r="L379" s="18"/>
      <c r="M379" s="18"/>
      <c r="N379" s="18"/>
      <c r="O379" s="18"/>
      <c r="P379" s="18"/>
    </row>
    <row r="380" spans="1:16" x14ac:dyDescent="0.15">
      <c r="A380" s="66"/>
      <c r="B380" s="66"/>
      <c r="E380" s="18"/>
      <c r="F380" s="18"/>
      <c r="G380" s="18"/>
      <c r="H380" s="18"/>
      <c r="I380" s="18"/>
      <c r="J380" s="18"/>
      <c r="K380" s="18"/>
      <c r="L380" s="18"/>
      <c r="M380" s="18"/>
      <c r="N380" s="18"/>
      <c r="O380" s="18"/>
      <c r="P380" s="18"/>
    </row>
    <row r="381" spans="1:16" x14ac:dyDescent="0.15">
      <c r="A381" s="66"/>
      <c r="B381" s="66"/>
      <c r="E381" s="18"/>
      <c r="F381" s="18"/>
      <c r="G381" s="18"/>
      <c r="H381" s="18"/>
      <c r="I381" s="18"/>
      <c r="J381" s="18"/>
      <c r="K381" s="18"/>
      <c r="L381" s="18"/>
      <c r="M381" s="18"/>
      <c r="N381" s="18"/>
      <c r="O381" s="18"/>
      <c r="P381" s="18"/>
    </row>
    <row r="382" spans="1:16" x14ac:dyDescent="0.15">
      <c r="A382" s="66"/>
      <c r="B382" s="66"/>
      <c r="E382" s="18"/>
      <c r="F382" s="18"/>
      <c r="G382" s="18"/>
      <c r="H382" s="18"/>
      <c r="I382" s="18"/>
      <c r="J382" s="18"/>
      <c r="K382" s="18"/>
      <c r="L382" s="18"/>
      <c r="M382" s="18"/>
      <c r="N382" s="18"/>
      <c r="O382" s="18"/>
      <c r="P382" s="18"/>
    </row>
    <row r="383" spans="1:16" x14ac:dyDescent="0.15">
      <c r="A383" s="66"/>
      <c r="B383" s="66"/>
      <c r="E383" s="18"/>
      <c r="F383" s="18"/>
      <c r="G383" s="18"/>
      <c r="H383" s="18"/>
      <c r="I383" s="18"/>
      <c r="J383" s="18"/>
      <c r="K383" s="18"/>
      <c r="L383" s="18"/>
      <c r="M383" s="18"/>
      <c r="N383" s="18"/>
      <c r="O383" s="18"/>
      <c r="P383" s="18"/>
    </row>
    <row r="384" spans="1:16" x14ac:dyDescent="0.15">
      <c r="A384" s="66"/>
      <c r="B384" s="66"/>
      <c r="E384" s="18"/>
      <c r="F384" s="18"/>
      <c r="G384" s="18"/>
      <c r="H384" s="18"/>
      <c r="I384" s="18"/>
      <c r="J384" s="18"/>
      <c r="K384" s="18"/>
      <c r="L384" s="18"/>
      <c r="M384" s="18"/>
      <c r="N384" s="18"/>
      <c r="O384" s="18"/>
      <c r="P384" s="18"/>
    </row>
    <row r="385" spans="1:16" x14ac:dyDescent="0.15">
      <c r="A385" s="66"/>
      <c r="B385" s="66"/>
      <c r="E385" s="18"/>
      <c r="F385" s="18"/>
      <c r="G385" s="18"/>
      <c r="H385" s="18"/>
      <c r="I385" s="18"/>
      <c r="J385" s="18"/>
      <c r="K385" s="18"/>
      <c r="L385" s="18"/>
      <c r="M385" s="18"/>
      <c r="N385" s="18"/>
      <c r="O385" s="18"/>
      <c r="P385" s="18"/>
    </row>
    <row r="386" spans="1:16" x14ac:dyDescent="0.15">
      <c r="A386" s="66"/>
      <c r="B386" s="66"/>
      <c r="E386" s="18"/>
      <c r="F386" s="18"/>
      <c r="G386" s="18"/>
      <c r="H386" s="18"/>
      <c r="I386" s="18"/>
      <c r="J386" s="18"/>
      <c r="K386" s="18"/>
      <c r="L386" s="18"/>
      <c r="M386" s="18"/>
      <c r="N386" s="18"/>
      <c r="O386" s="18"/>
      <c r="P386" s="18"/>
    </row>
    <row r="387" spans="1:16" x14ac:dyDescent="0.15">
      <c r="A387" s="66"/>
      <c r="B387" s="66"/>
      <c r="E387" s="18"/>
      <c r="F387" s="18"/>
      <c r="G387" s="18"/>
      <c r="H387" s="18"/>
      <c r="I387" s="18"/>
      <c r="J387" s="18"/>
      <c r="K387" s="18"/>
      <c r="L387" s="18"/>
      <c r="M387" s="18"/>
      <c r="N387" s="18"/>
      <c r="O387" s="18"/>
      <c r="P387" s="18"/>
    </row>
    <row r="388" spans="1:16" x14ac:dyDescent="0.15">
      <c r="A388" s="66"/>
      <c r="B388" s="66"/>
      <c r="E388" s="18"/>
      <c r="F388" s="18"/>
      <c r="G388" s="18"/>
      <c r="H388" s="18"/>
      <c r="I388" s="18"/>
      <c r="J388" s="18"/>
      <c r="K388" s="18"/>
      <c r="L388" s="18"/>
      <c r="M388" s="18"/>
      <c r="N388" s="18"/>
      <c r="O388" s="18"/>
      <c r="P388" s="18"/>
    </row>
    <row r="389" spans="1:16" x14ac:dyDescent="0.15">
      <c r="A389" s="66"/>
      <c r="B389" s="66"/>
      <c r="E389" s="18"/>
      <c r="F389" s="18"/>
      <c r="G389" s="18"/>
      <c r="H389" s="18"/>
      <c r="I389" s="18"/>
      <c r="J389" s="18"/>
      <c r="K389" s="18"/>
      <c r="L389" s="18"/>
      <c r="M389" s="18"/>
      <c r="N389" s="18"/>
      <c r="O389" s="18"/>
      <c r="P389" s="18"/>
    </row>
    <row r="390" spans="1:16" x14ac:dyDescent="0.15">
      <c r="A390" s="66"/>
      <c r="B390" s="66"/>
      <c r="E390" s="18"/>
      <c r="F390" s="18"/>
      <c r="G390" s="18"/>
      <c r="H390" s="18"/>
      <c r="I390" s="18"/>
      <c r="J390" s="18"/>
      <c r="K390" s="18"/>
      <c r="L390" s="18"/>
      <c r="M390" s="18"/>
      <c r="N390" s="18"/>
      <c r="O390" s="18"/>
      <c r="P390" s="18"/>
    </row>
    <row r="391" spans="1:16" x14ac:dyDescent="0.15">
      <c r="A391" s="66"/>
      <c r="B391" s="66"/>
      <c r="E391" s="18"/>
      <c r="F391" s="18"/>
      <c r="G391" s="18"/>
      <c r="H391" s="18"/>
      <c r="I391" s="18"/>
      <c r="J391" s="18"/>
      <c r="K391" s="18"/>
      <c r="L391" s="18"/>
      <c r="M391" s="18"/>
      <c r="N391" s="18"/>
      <c r="O391" s="18"/>
      <c r="P391" s="18"/>
    </row>
    <row r="392" spans="1:16" x14ac:dyDescent="0.15">
      <c r="A392" s="66"/>
      <c r="B392" s="66"/>
      <c r="E392" s="18"/>
      <c r="F392" s="18"/>
      <c r="G392" s="18"/>
      <c r="H392" s="18"/>
      <c r="I392" s="18"/>
      <c r="J392" s="18"/>
      <c r="K392" s="18"/>
      <c r="L392" s="18"/>
      <c r="M392" s="18"/>
      <c r="N392" s="18"/>
      <c r="O392" s="18"/>
      <c r="P392" s="18"/>
    </row>
    <row r="393" spans="1:16" x14ac:dyDescent="0.15">
      <c r="A393" s="66"/>
      <c r="B393" s="66"/>
      <c r="E393" s="18"/>
      <c r="F393" s="18"/>
      <c r="G393" s="18"/>
      <c r="H393" s="18"/>
      <c r="I393" s="18"/>
      <c r="J393" s="18"/>
      <c r="K393" s="18"/>
      <c r="L393" s="18"/>
      <c r="M393" s="18"/>
      <c r="N393" s="18"/>
      <c r="O393" s="18"/>
      <c r="P393" s="18"/>
    </row>
    <row r="394" spans="1:16" x14ac:dyDescent="0.15">
      <c r="A394" s="66"/>
      <c r="B394" s="66"/>
      <c r="E394" s="18"/>
      <c r="F394" s="18"/>
      <c r="G394" s="18"/>
      <c r="H394" s="18"/>
      <c r="I394" s="18"/>
      <c r="J394" s="18"/>
      <c r="K394" s="18"/>
      <c r="L394" s="18"/>
      <c r="M394" s="18"/>
      <c r="N394" s="18"/>
      <c r="O394" s="18"/>
      <c r="P394" s="18"/>
    </row>
    <row r="395" spans="1:16" x14ac:dyDescent="0.15">
      <c r="A395" s="66"/>
      <c r="B395" s="66"/>
      <c r="E395" s="18"/>
      <c r="F395" s="18"/>
      <c r="G395" s="18"/>
      <c r="H395" s="18"/>
      <c r="I395" s="18"/>
      <c r="J395" s="18"/>
      <c r="K395" s="18"/>
      <c r="L395" s="18"/>
      <c r="M395" s="18"/>
      <c r="N395" s="18"/>
      <c r="O395" s="18"/>
      <c r="P395" s="18"/>
    </row>
    <row r="396" spans="1:16" x14ac:dyDescent="0.15">
      <c r="A396" s="66"/>
      <c r="B396" s="66"/>
      <c r="E396" s="18"/>
      <c r="F396" s="18"/>
      <c r="G396" s="18"/>
      <c r="H396" s="18"/>
      <c r="I396" s="18"/>
      <c r="J396" s="18"/>
      <c r="K396" s="18"/>
      <c r="L396" s="18"/>
      <c r="M396" s="18"/>
      <c r="N396" s="18"/>
      <c r="O396" s="18"/>
      <c r="P396" s="18"/>
    </row>
    <row r="397" spans="1:16" x14ac:dyDescent="0.15">
      <c r="A397" s="66"/>
      <c r="B397" s="66"/>
      <c r="E397" s="18"/>
      <c r="F397" s="18"/>
      <c r="G397" s="18"/>
      <c r="H397" s="18"/>
      <c r="I397" s="18"/>
      <c r="J397" s="18"/>
      <c r="K397" s="18"/>
      <c r="L397" s="18"/>
      <c r="M397" s="18"/>
      <c r="N397" s="18"/>
      <c r="O397" s="18"/>
      <c r="P397" s="18"/>
    </row>
    <row r="398" spans="1:16" x14ac:dyDescent="0.15">
      <c r="A398" s="66"/>
      <c r="B398" s="66"/>
      <c r="E398" s="18"/>
      <c r="F398" s="18"/>
      <c r="G398" s="18"/>
      <c r="H398" s="18"/>
      <c r="I398" s="18"/>
      <c r="J398" s="18"/>
      <c r="K398" s="18"/>
      <c r="L398" s="18"/>
      <c r="M398" s="18"/>
      <c r="N398" s="18"/>
      <c r="O398" s="18"/>
      <c r="P398" s="18"/>
    </row>
    <row r="399" spans="1:16" x14ac:dyDescent="0.15">
      <c r="A399" s="66"/>
      <c r="B399" s="66"/>
      <c r="E399" s="18"/>
      <c r="F399" s="18"/>
      <c r="G399" s="18"/>
      <c r="H399" s="18"/>
      <c r="I399" s="18"/>
      <c r="J399" s="18"/>
      <c r="K399" s="18"/>
      <c r="L399" s="18"/>
      <c r="M399" s="18"/>
      <c r="N399" s="18"/>
      <c r="O399" s="18"/>
      <c r="P399" s="18"/>
    </row>
    <row r="400" spans="1:16" x14ac:dyDescent="0.15">
      <c r="A400" s="66"/>
      <c r="B400" s="66"/>
      <c r="E400" s="18"/>
      <c r="F400" s="18"/>
      <c r="G400" s="18"/>
      <c r="H400" s="18"/>
      <c r="I400" s="18"/>
      <c r="J400" s="18"/>
      <c r="K400" s="18"/>
      <c r="L400" s="18"/>
      <c r="M400" s="18"/>
      <c r="N400" s="18"/>
      <c r="O400" s="18"/>
      <c r="P400" s="18"/>
    </row>
    <row r="401" spans="1:16" x14ac:dyDescent="0.15">
      <c r="A401" s="66"/>
      <c r="B401" s="66"/>
      <c r="E401" s="18"/>
      <c r="F401" s="18"/>
      <c r="G401" s="18"/>
      <c r="H401" s="18"/>
      <c r="I401" s="18"/>
      <c r="J401" s="18"/>
      <c r="K401" s="18"/>
      <c r="L401" s="18"/>
      <c r="M401" s="18"/>
      <c r="N401" s="18"/>
      <c r="O401" s="18"/>
      <c r="P401" s="18"/>
    </row>
    <row r="402" spans="1:16" x14ac:dyDescent="0.15">
      <c r="A402" s="66"/>
      <c r="B402" s="66"/>
      <c r="E402" s="18"/>
      <c r="F402" s="18"/>
      <c r="G402" s="18"/>
      <c r="H402" s="18"/>
      <c r="I402" s="18"/>
      <c r="J402" s="18"/>
      <c r="K402" s="18"/>
      <c r="L402" s="18"/>
      <c r="M402" s="18"/>
      <c r="N402" s="18"/>
      <c r="O402" s="18"/>
      <c r="P402" s="18"/>
    </row>
    <row r="403" spans="1:16" x14ac:dyDescent="0.15">
      <c r="A403" s="66"/>
      <c r="B403" s="66"/>
      <c r="E403" s="18"/>
      <c r="F403" s="18"/>
      <c r="G403" s="18"/>
      <c r="H403" s="18"/>
      <c r="I403" s="18"/>
      <c r="J403" s="18"/>
      <c r="K403" s="18"/>
      <c r="L403" s="18"/>
      <c r="M403" s="18"/>
      <c r="N403" s="18"/>
      <c r="O403" s="18"/>
      <c r="P403" s="18"/>
    </row>
    <row r="404" spans="1:16" x14ac:dyDescent="0.15">
      <c r="A404" s="66"/>
      <c r="B404" s="66"/>
      <c r="E404" s="18"/>
      <c r="F404" s="18"/>
      <c r="G404" s="18"/>
      <c r="H404" s="18"/>
      <c r="I404" s="18"/>
      <c r="J404" s="18"/>
      <c r="K404" s="18"/>
      <c r="L404" s="18"/>
      <c r="M404" s="18"/>
      <c r="N404" s="18"/>
      <c r="O404" s="18"/>
      <c r="P404" s="18"/>
    </row>
    <row r="405" spans="1:16" x14ac:dyDescent="0.15">
      <c r="A405" s="66"/>
      <c r="B405" s="66"/>
      <c r="E405" s="18"/>
      <c r="F405" s="18"/>
      <c r="G405" s="18"/>
      <c r="H405" s="18"/>
      <c r="I405" s="18"/>
      <c r="J405" s="18"/>
      <c r="K405" s="18"/>
      <c r="L405" s="18"/>
      <c r="M405" s="18"/>
      <c r="N405" s="18"/>
      <c r="O405" s="18"/>
      <c r="P405" s="18"/>
    </row>
    <row r="406" spans="1:16" x14ac:dyDescent="0.15">
      <c r="A406" s="66"/>
      <c r="B406" s="66"/>
      <c r="E406" s="18"/>
      <c r="F406" s="18"/>
      <c r="G406" s="18"/>
      <c r="H406" s="18"/>
      <c r="I406" s="18"/>
      <c r="J406" s="18"/>
      <c r="K406" s="18"/>
      <c r="L406" s="18"/>
      <c r="M406" s="18"/>
      <c r="N406" s="18"/>
      <c r="O406" s="18"/>
      <c r="P406" s="18"/>
    </row>
    <row r="407" spans="1:16" x14ac:dyDescent="0.15">
      <c r="A407" s="66"/>
      <c r="B407" s="66"/>
      <c r="E407" s="18"/>
      <c r="F407" s="18"/>
      <c r="G407" s="18"/>
      <c r="H407" s="18"/>
      <c r="I407" s="18"/>
      <c r="J407" s="18"/>
      <c r="K407" s="18"/>
      <c r="L407" s="18"/>
      <c r="M407" s="18"/>
      <c r="N407" s="18"/>
      <c r="O407" s="18"/>
      <c r="P407" s="18"/>
    </row>
    <row r="408" spans="1:16" x14ac:dyDescent="0.15">
      <c r="A408" s="66"/>
      <c r="B408" s="66"/>
      <c r="E408" s="18"/>
      <c r="F408" s="18"/>
      <c r="G408" s="18"/>
      <c r="H408" s="18"/>
      <c r="I408" s="18"/>
      <c r="J408" s="18"/>
      <c r="K408" s="18"/>
      <c r="L408" s="18"/>
      <c r="M408" s="18"/>
      <c r="N408" s="18"/>
      <c r="O408" s="18"/>
      <c r="P408" s="18"/>
    </row>
    <row r="409" spans="1:16" x14ac:dyDescent="0.15">
      <c r="A409" s="66"/>
      <c r="B409" s="66"/>
      <c r="E409" s="18"/>
      <c r="F409" s="18"/>
      <c r="G409" s="18"/>
      <c r="H409" s="18"/>
      <c r="I409" s="18"/>
      <c r="J409" s="18"/>
      <c r="K409" s="18"/>
      <c r="L409" s="18"/>
      <c r="M409" s="18"/>
      <c r="N409" s="18"/>
      <c r="O409" s="18"/>
      <c r="P409" s="18"/>
    </row>
    <row r="410" spans="1:16" x14ac:dyDescent="0.15">
      <c r="A410" s="66"/>
      <c r="B410" s="66"/>
      <c r="E410" s="18"/>
      <c r="F410" s="18"/>
      <c r="G410" s="18"/>
      <c r="H410" s="18"/>
      <c r="I410" s="18"/>
      <c r="J410" s="18"/>
      <c r="K410" s="18"/>
      <c r="L410" s="18"/>
      <c r="M410" s="18"/>
      <c r="N410" s="18"/>
      <c r="O410" s="18"/>
      <c r="P410" s="18"/>
    </row>
    <row r="411" spans="1:16" x14ac:dyDescent="0.15">
      <c r="A411" s="66"/>
      <c r="B411" s="66"/>
      <c r="E411" s="18"/>
      <c r="F411" s="18"/>
      <c r="G411" s="18"/>
      <c r="H411" s="18"/>
      <c r="I411" s="18"/>
      <c r="J411" s="18"/>
      <c r="K411" s="18"/>
      <c r="L411" s="18"/>
      <c r="M411" s="18"/>
      <c r="N411" s="18"/>
      <c r="O411" s="18"/>
      <c r="P411" s="18"/>
    </row>
    <row r="412" spans="1:16" x14ac:dyDescent="0.15">
      <c r="A412" s="66"/>
      <c r="B412" s="66"/>
      <c r="E412" s="18"/>
      <c r="F412" s="18"/>
      <c r="G412" s="18"/>
      <c r="H412" s="18"/>
      <c r="I412" s="18"/>
      <c r="J412" s="18"/>
      <c r="K412" s="18"/>
      <c r="L412" s="18"/>
      <c r="M412" s="18"/>
      <c r="N412" s="18"/>
      <c r="O412" s="18"/>
      <c r="P412" s="18"/>
    </row>
    <row r="413" spans="1:16" x14ac:dyDescent="0.15">
      <c r="A413" s="66"/>
      <c r="B413" s="66"/>
      <c r="E413" s="18"/>
      <c r="F413" s="18"/>
      <c r="G413" s="18"/>
      <c r="H413" s="18"/>
      <c r="I413" s="18"/>
      <c r="J413" s="18"/>
      <c r="K413" s="18"/>
      <c r="L413" s="18"/>
      <c r="M413" s="18"/>
      <c r="N413" s="18"/>
      <c r="O413" s="18"/>
      <c r="P413" s="18"/>
    </row>
    <row r="414" spans="1:16" x14ac:dyDescent="0.15">
      <c r="A414" s="66"/>
      <c r="B414" s="66"/>
      <c r="E414" s="18"/>
      <c r="F414" s="18"/>
      <c r="G414" s="18"/>
      <c r="H414" s="18"/>
      <c r="I414" s="18"/>
      <c r="J414" s="18"/>
      <c r="K414" s="18"/>
      <c r="L414" s="18"/>
      <c r="M414" s="18"/>
      <c r="N414" s="18"/>
      <c r="O414" s="18"/>
      <c r="P414" s="18"/>
    </row>
    <row r="415" spans="1:16" x14ac:dyDescent="0.15">
      <c r="A415" s="66"/>
      <c r="B415" s="66"/>
      <c r="E415" s="18"/>
      <c r="F415" s="18"/>
      <c r="G415" s="18"/>
      <c r="H415" s="18"/>
      <c r="I415" s="18"/>
      <c r="J415" s="18"/>
      <c r="K415" s="18"/>
      <c r="L415" s="18"/>
      <c r="M415" s="18"/>
      <c r="N415" s="18"/>
      <c r="O415" s="18"/>
      <c r="P415" s="18"/>
    </row>
    <row r="416" spans="1:16" x14ac:dyDescent="0.15">
      <c r="A416" s="66"/>
      <c r="B416" s="66"/>
      <c r="E416" s="18"/>
      <c r="F416" s="18"/>
      <c r="G416" s="18"/>
      <c r="H416" s="18"/>
      <c r="I416" s="18"/>
      <c r="J416" s="18"/>
      <c r="K416" s="18"/>
      <c r="L416" s="18"/>
      <c r="M416" s="18"/>
      <c r="N416" s="18"/>
      <c r="O416" s="18"/>
      <c r="P416" s="18"/>
    </row>
    <row r="417" spans="1:16" x14ac:dyDescent="0.15">
      <c r="A417" s="66"/>
      <c r="B417" s="66"/>
      <c r="E417" s="18"/>
      <c r="F417" s="18"/>
      <c r="G417" s="18"/>
      <c r="H417" s="18"/>
      <c r="I417" s="18"/>
      <c r="J417" s="18"/>
      <c r="K417" s="18"/>
      <c r="L417" s="18"/>
      <c r="M417" s="18"/>
      <c r="N417" s="18"/>
      <c r="O417" s="18"/>
      <c r="P417" s="18"/>
    </row>
    <row r="418" spans="1:16" x14ac:dyDescent="0.15">
      <c r="A418" s="66"/>
      <c r="B418" s="66"/>
      <c r="E418" s="18"/>
      <c r="F418" s="18"/>
      <c r="G418" s="18"/>
      <c r="H418" s="18"/>
      <c r="I418" s="18"/>
      <c r="J418" s="18"/>
      <c r="K418" s="18"/>
      <c r="L418" s="18"/>
      <c r="M418" s="18"/>
      <c r="N418" s="18"/>
      <c r="O418" s="18"/>
      <c r="P418" s="18"/>
    </row>
    <row r="419" spans="1:16" x14ac:dyDescent="0.15">
      <c r="A419" s="66"/>
      <c r="B419" s="66"/>
      <c r="E419" s="18"/>
      <c r="F419" s="18"/>
      <c r="G419" s="18"/>
      <c r="H419" s="18"/>
      <c r="I419" s="18"/>
      <c r="J419" s="18"/>
      <c r="K419" s="18"/>
      <c r="L419" s="18"/>
      <c r="M419" s="18"/>
      <c r="N419" s="18"/>
      <c r="O419" s="18"/>
      <c r="P419" s="18"/>
    </row>
    <row r="420" spans="1:16" x14ac:dyDescent="0.15">
      <c r="A420" s="66"/>
      <c r="B420" s="66"/>
      <c r="E420" s="18"/>
      <c r="F420" s="18"/>
      <c r="G420" s="18"/>
      <c r="H420" s="18"/>
      <c r="I420" s="18"/>
      <c r="J420" s="18"/>
      <c r="K420" s="18"/>
      <c r="L420" s="18"/>
      <c r="M420" s="18"/>
      <c r="N420" s="18"/>
      <c r="O420" s="18"/>
      <c r="P420" s="18"/>
    </row>
    <row r="421" spans="1:16" x14ac:dyDescent="0.15">
      <c r="A421" s="66"/>
      <c r="B421" s="66"/>
      <c r="E421" s="18"/>
      <c r="F421" s="18"/>
      <c r="G421" s="18"/>
      <c r="H421" s="18"/>
      <c r="I421" s="18"/>
      <c r="J421" s="18"/>
      <c r="K421" s="18"/>
      <c r="L421" s="18"/>
      <c r="M421" s="18"/>
      <c r="N421" s="18"/>
      <c r="O421" s="18"/>
      <c r="P421" s="18"/>
    </row>
    <row r="422" spans="1:16" x14ac:dyDescent="0.15">
      <c r="A422" s="66"/>
      <c r="B422" s="66"/>
      <c r="E422" s="18"/>
      <c r="F422" s="18"/>
      <c r="G422" s="18"/>
      <c r="H422" s="18"/>
      <c r="I422" s="18"/>
      <c r="J422" s="18"/>
      <c r="K422" s="18"/>
      <c r="L422" s="18"/>
      <c r="M422" s="18"/>
      <c r="N422" s="18"/>
      <c r="O422" s="18"/>
      <c r="P422" s="18"/>
    </row>
    <row r="423" spans="1:16" x14ac:dyDescent="0.15">
      <c r="A423" s="66"/>
      <c r="B423" s="66"/>
      <c r="E423" s="18"/>
      <c r="F423" s="18"/>
      <c r="G423" s="18"/>
      <c r="H423" s="18"/>
      <c r="I423" s="18"/>
      <c r="J423" s="18"/>
      <c r="K423" s="18"/>
      <c r="L423" s="18"/>
      <c r="M423" s="18"/>
      <c r="N423" s="18"/>
      <c r="O423" s="18"/>
      <c r="P423" s="18"/>
    </row>
    <row r="424" spans="1:16" x14ac:dyDescent="0.15">
      <c r="A424" s="66"/>
      <c r="B424" s="66"/>
      <c r="E424" s="18"/>
      <c r="F424" s="18"/>
      <c r="G424" s="18"/>
      <c r="H424" s="18"/>
      <c r="I424" s="18"/>
      <c r="J424" s="18"/>
      <c r="K424" s="18"/>
      <c r="L424" s="18"/>
      <c r="M424" s="18"/>
      <c r="N424" s="18"/>
      <c r="O424" s="18"/>
      <c r="P424" s="18"/>
    </row>
    <row r="425" spans="1:16" x14ac:dyDescent="0.15">
      <c r="A425" s="66"/>
      <c r="B425" s="66"/>
      <c r="E425" s="18"/>
      <c r="F425" s="18"/>
      <c r="G425" s="18"/>
      <c r="H425" s="18"/>
      <c r="I425" s="18"/>
      <c r="J425" s="18"/>
      <c r="K425" s="18"/>
      <c r="L425" s="18"/>
      <c r="M425" s="18"/>
      <c r="N425" s="18"/>
      <c r="O425" s="18"/>
      <c r="P425" s="18"/>
    </row>
    <row r="426" spans="1:16" x14ac:dyDescent="0.15">
      <c r="A426" s="66"/>
      <c r="B426" s="66"/>
      <c r="E426" s="18"/>
      <c r="F426" s="18"/>
      <c r="G426" s="18"/>
      <c r="H426" s="18"/>
      <c r="I426" s="18"/>
      <c r="J426" s="18"/>
      <c r="K426" s="18"/>
      <c r="L426" s="18"/>
      <c r="M426" s="18"/>
      <c r="N426" s="18"/>
      <c r="O426" s="18"/>
      <c r="P426" s="18"/>
    </row>
    <row r="427" spans="1:16" x14ac:dyDescent="0.15">
      <c r="A427" s="66"/>
      <c r="B427" s="66"/>
      <c r="E427" s="18"/>
      <c r="F427" s="18"/>
      <c r="G427" s="18"/>
      <c r="H427" s="18"/>
      <c r="I427" s="18"/>
      <c r="J427" s="18"/>
      <c r="K427" s="18"/>
      <c r="L427" s="18"/>
      <c r="M427" s="18"/>
      <c r="N427" s="18"/>
      <c r="O427" s="18"/>
      <c r="P427" s="18"/>
    </row>
    <row r="428" spans="1:16" x14ac:dyDescent="0.15">
      <c r="A428" s="66"/>
      <c r="B428" s="66"/>
      <c r="E428" s="18"/>
      <c r="F428" s="18"/>
      <c r="G428" s="18"/>
      <c r="H428" s="18"/>
      <c r="I428" s="18"/>
      <c r="J428" s="18"/>
      <c r="K428" s="18"/>
      <c r="L428" s="18"/>
      <c r="M428" s="18"/>
      <c r="N428" s="18"/>
      <c r="O428" s="18"/>
      <c r="P428" s="18"/>
    </row>
    <row r="429" spans="1:16" x14ac:dyDescent="0.15">
      <c r="A429" s="66"/>
      <c r="B429" s="66"/>
      <c r="E429" s="18"/>
      <c r="F429" s="18"/>
      <c r="G429" s="18"/>
      <c r="H429" s="18"/>
      <c r="I429" s="18"/>
      <c r="J429" s="18"/>
      <c r="K429" s="18"/>
      <c r="L429" s="18"/>
      <c r="M429" s="18"/>
      <c r="N429" s="18"/>
      <c r="O429" s="18"/>
      <c r="P429" s="18"/>
    </row>
    <row r="430" spans="1:16" x14ac:dyDescent="0.15">
      <c r="A430" s="66"/>
      <c r="B430" s="66"/>
      <c r="E430" s="18"/>
      <c r="F430" s="18"/>
      <c r="G430" s="18"/>
      <c r="H430" s="18"/>
      <c r="I430" s="18"/>
      <c r="J430" s="18"/>
      <c r="K430" s="18"/>
      <c r="L430" s="18"/>
      <c r="M430" s="18"/>
      <c r="N430" s="18"/>
      <c r="O430" s="18"/>
      <c r="P430" s="18"/>
    </row>
    <row r="431" spans="1:16" x14ac:dyDescent="0.15">
      <c r="A431" s="66"/>
      <c r="B431" s="66"/>
      <c r="E431" s="18"/>
      <c r="F431" s="18"/>
      <c r="G431" s="18"/>
      <c r="H431" s="18"/>
      <c r="I431" s="18"/>
      <c r="J431" s="18"/>
      <c r="K431" s="18"/>
      <c r="L431" s="18"/>
      <c r="M431" s="18"/>
      <c r="N431" s="18"/>
      <c r="O431" s="18"/>
      <c r="P431" s="18"/>
    </row>
    <row r="432" spans="1:16" x14ac:dyDescent="0.15">
      <c r="A432" s="66"/>
      <c r="B432" s="66"/>
      <c r="E432" s="18"/>
      <c r="F432" s="18"/>
      <c r="G432" s="18"/>
      <c r="H432" s="18"/>
      <c r="I432" s="18"/>
      <c r="J432" s="18"/>
      <c r="K432" s="18"/>
      <c r="L432" s="18"/>
      <c r="M432" s="18"/>
      <c r="N432" s="18"/>
      <c r="O432" s="18"/>
      <c r="P432" s="18"/>
    </row>
    <row r="433" spans="1:16" x14ac:dyDescent="0.15">
      <c r="A433" s="66"/>
      <c r="B433" s="66"/>
      <c r="E433" s="18"/>
      <c r="F433" s="18"/>
      <c r="G433" s="18"/>
      <c r="H433" s="18"/>
      <c r="I433" s="18"/>
      <c r="J433" s="18"/>
      <c r="K433" s="18"/>
      <c r="L433" s="18"/>
      <c r="M433" s="18"/>
      <c r="N433" s="18"/>
      <c r="O433" s="18"/>
      <c r="P433" s="18"/>
    </row>
    <row r="434" spans="1:16" x14ac:dyDescent="0.15">
      <c r="A434" s="66"/>
      <c r="B434" s="66"/>
      <c r="E434" s="18"/>
      <c r="F434" s="18"/>
      <c r="G434" s="18"/>
      <c r="H434" s="18"/>
      <c r="I434" s="18"/>
      <c r="J434" s="18"/>
      <c r="K434" s="18"/>
      <c r="L434" s="18"/>
      <c r="M434" s="18"/>
      <c r="N434" s="18"/>
      <c r="O434" s="18"/>
      <c r="P434" s="18"/>
    </row>
    <row r="435" spans="1:16" x14ac:dyDescent="0.15">
      <c r="A435" s="66"/>
      <c r="B435" s="66"/>
      <c r="E435" s="18"/>
      <c r="F435" s="18"/>
      <c r="G435" s="18"/>
      <c r="H435" s="18"/>
      <c r="I435" s="18"/>
      <c r="J435" s="18"/>
      <c r="K435" s="18"/>
      <c r="L435" s="18"/>
      <c r="M435" s="18"/>
      <c r="N435" s="18"/>
      <c r="O435" s="18"/>
      <c r="P435" s="18"/>
    </row>
    <row r="436" spans="1:16" x14ac:dyDescent="0.15">
      <c r="A436" s="66"/>
      <c r="B436" s="66"/>
      <c r="E436" s="18"/>
      <c r="F436" s="18"/>
      <c r="G436" s="18"/>
      <c r="H436" s="18"/>
      <c r="I436" s="18"/>
      <c r="J436" s="18"/>
      <c r="K436" s="18"/>
      <c r="L436" s="18"/>
      <c r="M436" s="18"/>
      <c r="N436" s="18"/>
      <c r="O436" s="18"/>
      <c r="P436" s="18"/>
    </row>
    <row r="437" spans="1:16" x14ac:dyDescent="0.15">
      <c r="A437" s="66"/>
      <c r="B437" s="66"/>
      <c r="E437" s="18"/>
      <c r="F437" s="18"/>
      <c r="G437" s="18"/>
      <c r="H437" s="18"/>
      <c r="I437" s="18"/>
      <c r="J437" s="18"/>
      <c r="K437" s="18"/>
      <c r="L437" s="18"/>
      <c r="M437" s="18"/>
      <c r="N437" s="18"/>
      <c r="O437" s="18"/>
      <c r="P437" s="18"/>
    </row>
    <row r="438" spans="1:16" x14ac:dyDescent="0.15">
      <c r="A438" s="66"/>
      <c r="B438" s="66"/>
      <c r="E438" s="18"/>
      <c r="F438" s="18"/>
      <c r="G438" s="18"/>
      <c r="H438" s="18"/>
      <c r="I438" s="18"/>
      <c r="J438" s="18"/>
      <c r="K438" s="18"/>
      <c r="L438" s="18"/>
      <c r="M438" s="18"/>
      <c r="N438" s="18"/>
      <c r="O438" s="18"/>
      <c r="P438" s="18"/>
    </row>
    <row r="439" spans="1:16" x14ac:dyDescent="0.15">
      <c r="A439" s="66"/>
      <c r="B439" s="66"/>
      <c r="E439" s="18"/>
      <c r="F439" s="18"/>
      <c r="G439" s="18"/>
      <c r="H439" s="18"/>
      <c r="I439" s="18"/>
      <c r="J439" s="18"/>
      <c r="K439" s="18"/>
      <c r="L439" s="18"/>
      <c r="M439" s="18"/>
      <c r="N439" s="18"/>
      <c r="O439" s="18"/>
      <c r="P439" s="18"/>
    </row>
    <row r="440" spans="1:16" x14ac:dyDescent="0.15">
      <c r="A440" s="66"/>
      <c r="B440" s="66"/>
      <c r="D440">
        <v>33</v>
      </c>
      <c r="E440" s="18"/>
      <c r="F440" s="18"/>
      <c r="G440" s="18"/>
      <c r="H440" s="18"/>
      <c r="I440" s="18"/>
      <c r="J440" s="18"/>
      <c r="K440" s="18"/>
      <c r="L440" s="18"/>
      <c r="M440" s="18"/>
      <c r="N440" s="18"/>
      <c r="O440" s="18"/>
      <c r="P440" s="18"/>
    </row>
    <row r="441" spans="1:16" x14ac:dyDescent="0.15">
      <c r="A441" s="66"/>
      <c r="B441" s="66"/>
      <c r="D441">
        <v>38</v>
      </c>
      <c r="E441" s="18"/>
      <c r="F441" s="18"/>
      <c r="G441" s="18"/>
      <c r="H441" s="18"/>
      <c r="I441" s="18"/>
      <c r="J441" s="18"/>
      <c r="K441" s="18"/>
      <c r="L441" s="18"/>
      <c r="M441" s="18"/>
      <c r="N441" s="18"/>
      <c r="O441" s="18"/>
      <c r="P441" s="18"/>
    </row>
    <row r="442" spans="1:16" x14ac:dyDescent="0.15">
      <c r="A442" s="66"/>
      <c r="B442" s="66"/>
      <c r="D442">
        <v>39</v>
      </c>
      <c r="E442" s="18"/>
      <c r="F442" s="18"/>
      <c r="G442" s="18"/>
      <c r="H442" s="18"/>
      <c r="I442" s="18"/>
      <c r="J442" s="18"/>
      <c r="K442" s="18"/>
      <c r="L442" s="18"/>
      <c r="M442" s="18"/>
      <c r="N442" s="18"/>
      <c r="O442" s="18"/>
      <c r="P442" s="18"/>
    </row>
    <row r="443" spans="1:16" x14ac:dyDescent="0.15">
      <c r="A443" s="66"/>
      <c r="B443" s="66"/>
      <c r="E443" s="18"/>
      <c r="F443" s="18"/>
      <c r="G443" s="18"/>
      <c r="H443" s="18"/>
      <c r="I443" s="18"/>
      <c r="J443" s="18"/>
      <c r="K443" s="18"/>
      <c r="L443" s="18"/>
      <c r="M443" s="18"/>
      <c r="N443" s="18"/>
      <c r="O443" s="18"/>
      <c r="P443" s="18"/>
    </row>
    <row r="444" spans="1:16" x14ac:dyDescent="0.15">
      <c r="A444" s="66"/>
      <c r="B444" s="66"/>
      <c r="E444" s="18"/>
      <c r="F444" s="18"/>
      <c r="G444" s="18"/>
      <c r="H444" s="18"/>
      <c r="I444" s="18"/>
      <c r="J444" s="18"/>
      <c r="K444" s="18"/>
      <c r="L444" s="18"/>
      <c r="M444" s="18"/>
      <c r="N444" s="18"/>
      <c r="O444" s="18"/>
      <c r="P444" s="18"/>
    </row>
    <row r="445" spans="1:16" x14ac:dyDescent="0.15">
      <c r="A445" s="66"/>
      <c r="B445" s="66"/>
      <c r="E445" s="18"/>
      <c r="F445" s="18"/>
      <c r="G445" s="18"/>
      <c r="H445" s="18"/>
      <c r="I445" s="18"/>
      <c r="J445" s="18"/>
      <c r="K445" s="18"/>
      <c r="L445" s="18"/>
      <c r="M445" s="18"/>
      <c r="N445" s="18"/>
      <c r="O445" s="18"/>
      <c r="P445" s="18"/>
    </row>
    <row r="446" spans="1:16" x14ac:dyDescent="0.15">
      <c r="A446" s="66"/>
      <c r="B446" s="66"/>
      <c r="E446" s="18"/>
      <c r="F446" s="18"/>
      <c r="G446" s="18"/>
      <c r="H446" s="18"/>
      <c r="I446" s="18"/>
      <c r="J446" s="18"/>
      <c r="K446" s="18"/>
      <c r="L446" s="18"/>
      <c r="M446" s="18"/>
      <c r="N446" s="18"/>
      <c r="O446" s="18"/>
      <c r="P446" s="18"/>
    </row>
    <row r="447" spans="1:16" x14ac:dyDescent="0.15">
      <c r="A447" s="66"/>
      <c r="B447" s="66"/>
      <c r="E447" s="18"/>
      <c r="F447" s="18"/>
      <c r="G447" s="18"/>
      <c r="H447" s="18"/>
      <c r="I447" s="18"/>
      <c r="J447" s="18"/>
      <c r="K447" s="18"/>
      <c r="L447" s="18"/>
      <c r="M447" s="18"/>
      <c r="N447" s="18"/>
      <c r="O447" s="18"/>
      <c r="P447" s="18"/>
    </row>
    <row r="448" spans="1:16" x14ac:dyDescent="0.15">
      <c r="A448" s="66"/>
      <c r="B448" s="66"/>
      <c r="E448" s="18"/>
      <c r="F448" s="18"/>
      <c r="G448" s="18"/>
      <c r="H448" s="18"/>
      <c r="I448" s="18"/>
      <c r="J448" s="18"/>
      <c r="K448" s="18"/>
      <c r="L448" s="18"/>
      <c r="M448" s="18"/>
      <c r="N448" s="18"/>
      <c r="O448" s="18"/>
      <c r="P448" s="18"/>
    </row>
    <row r="449" spans="1:16" x14ac:dyDescent="0.15">
      <c r="A449" s="66"/>
      <c r="B449" s="66"/>
      <c r="E449" s="18"/>
      <c r="F449" s="18"/>
      <c r="G449" s="18"/>
      <c r="H449" s="18"/>
      <c r="I449" s="18"/>
      <c r="J449" s="18"/>
      <c r="K449" s="18"/>
      <c r="L449" s="18"/>
      <c r="M449" s="18"/>
      <c r="N449" s="18"/>
      <c r="O449" s="18"/>
      <c r="P449" s="18"/>
    </row>
    <row r="450" spans="1:16" x14ac:dyDescent="0.15">
      <c r="A450" s="66"/>
      <c r="B450" s="66"/>
      <c r="E450" s="18"/>
      <c r="F450" s="18"/>
      <c r="G450" s="18"/>
      <c r="H450" s="18"/>
      <c r="I450" s="18"/>
      <c r="J450" s="18"/>
      <c r="K450" s="18"/>
      <c r="L450" s="18"/>
      <c r="M450" s="18"/>
      <c r="N450" s="18"/>
      <c r="O450" s="18"/>
      <c r="P450" s="18"/>
    </row>
    <row r="451" spans="1:16" x14ac:dyDescent="0.15">
      <c r="A451" s="66"/>
      <c r="B451" s="66"/>
      <c r="E451" s="18"/>
      <c r="F451" s="18"/>
      <c r="G451" s="18"/>
      <c r="H451" s="18"/>
      <c r="I451" s="18"/>
      <c r="J451" s="18"/>
      <c r="K451" s="18"/>
      <c r="L451" s="18"/>
      <c r="M451" s="18"/>
      <c r="N451" s="18"/>
      <c r="O451" s="18"/>
      <c r="P451" s="18"/>
    </row>
    <row r="452" spans="1:16" x14ac:dyDescent="0.15">
      <c r="A452" s="66"/>
      <c r="B452" s="66"/>
      <c r="E452" s="18"/>
      <c r="F452" s="18"/>
      <c r="G452" s="18"/>
      <c r="H452" s="18"/>
      <c r="I452" s="18"/>
      <c r="J452" s="18"/>
      <c r="K452" s="18"/>
      <c r="L452" s="18"/>
      <c r="M452" s="18"/>
      <c r="N452" s="18"/>
      <c r="O452" s="18"/>
      <c r="P452" s="18"/>
    </row>
    <row r="453" spans="1:16" x14ac:dyDescent="0.15">
      <c r="A453" s="66"/>
      <c r="B453" s="66"/>
      <c r="E453" s="18"/>
      <c r="F453" s="18"/>
      <c r="G453" s="18"/>
      <c r="H453" s="18"/>
      <c r="I453" s="18"/>
      <c r="J453" s="18"/>
      <c r="K453" s="18"/>
      <c r="L453" s="18"/>
      <c r="M453" s="18"/>
      <c r="N453" s="18"/>
      <c r="O453" s="18"/>
      <c r="P453" s="18"/>
    </row>
    <row r="454" spans="1:16" x14ac:dyDescent="0.15">
      <c r="A454" s="66"/>
      <c r="B454" s="66"/>
      <c r="E454" s="18"/>
      <c r="F454" s="18"/>
      <c r="G454" s="18"/>
      <c r="H454" s="18"/>
      <c r="I454" s="18"/>
      <c r="J454" s="18"/>
      <c r="K454" s="18"/>
      <c r="L454" s="18"/>
      <c r="M454" s="18"/>
      <c r="N454" s="18"/>
      <c r="O454" s="18"/>
      <c r="P454" s="18"/>
    </row>
    <row r="455" spans="1:16" x14ac:dyDescent="0.15">
      <c r="A455" s="66"/>
      <c r="B455" s="66"/>
      <c r="E455" s="18"/>
      <c r="F455" s="18"/>
      <c r="G455" s="18"/>
      <c r="H455" s="18"/>
      <c r="I455" s="18"/>
      <c r="J455" s="18"/>
      <c r="K455" s="18"/>
      <c r="L455" s="18"/>
      <c r="M455" s="18"/>
      <c r="N455" s="18"/>
      <c r="O455" s="18"/>
      <c r="P455" s="18"/>
    </row>
    <row r="456" spans="1:16" x14ac:dyDescent="0.15">
      <c r="A456" s="66"/>
      <c r="B456" s="66"/>
      <c r="E456" s="18"/>
      <c r="F456" s="18"/>
      <c r="G456" s="18"/>
      <c r="H456" s="18"/>
      <c r="I456" s="18"/>
      <c r="J456" s="18"/>
      <c r="K456" s="18"/>
      <c r="L456" s="18"/>
      <c r="M456" s="18"/>
      <c r="N456" s="18"/>
      <c r="O456" s="18"/>
      <c r="P456" s="18"/>
    </row>
    <row r="457" spans="1:16" x14ac:dyDescent="0.15">
      <c r="A457" s="66"/>
      <c r="B457" s="66"/>
      <c r="E457" s="18"/>
      <c r="F457" s="18"/>
      <c r="G457" s="18"/>
      <c r="H457" s="18"/>
      <c r="I457" s="18"/>
      <c r="J457" s="18"/>
      <c r="K457" s="18"/>
      <c r="L457" s="18"/>
      <c r="M457" s="18"/>
      <c r="N457" s="18"/>
      <c r="O457" s="18"/>
      <c r="P457" s="18"/>
    </row>
    <row r="458" spans="1:16" x14ac:dyDescent="0.15">
      <c r="A458" s="66"/>
      <c r="B458" s="66"/>
      <c r="E458" s="18"/>
      <c r="F458" s="18"/>
      <c r="G458" s="18"/>
      <c r="H458" s="18"/>
      <c r="I458" s="18"/>
      <c r="J458" s="18"/>
      <c r="K458" s="18"/>
      <c r="L458" s="18"/>
      <c r="M458" s="18"/>
      <c r="N458" s="18"/>
      <c r="O458" s="18"/>
      <c r="P458" s="18"/>
    </row>
    <row r="459" spans="1:16" x14ac:dyDescent="0.15">
      <c r="A459" s="66"/>
      <c r="B459" s="66"/>
      <c r="E459" s="18"/>
      <c r="F459" s="18"/>
      <c r="G459" s="18"/>
      <c r="H459" s="18"/>
      <c r="I459" s="18"/>
      <c r="J459" s="18"/>
      <c r="K459" s="18"/>
      <c r="L459" s="18"/>
      <c r="M459" s="18"/>
      <c r="N459" s="18"/>
      <c r="O459" s="18"/>
      <c r="P459" s="18"/>
    </row>
    <row r="460" spans="1:16" x14ac:dyDescent="0.15">
      <c r="A460" s="66"/>
      <c r="B460" s="66"/>
      <c r="E460" s="18"/>
      <c r="F460" s="18"/>
      <c r="G460" s="18"/>
      <c r="H460" s="18"/>
      <c r="I460" s="18"/>
      <c r="J460" s="18"/>
      <c r="K460" s="18"/>
      <c r="L460" s="18"/>
      <c r="M460" s="18"/>
      <c r="N460" s="18"/>
      <c r="O460" s="18"/>
      <c r="P460" s="18"/>
    </row>
    <row r="461" spans="1:16" x14ac:dyDescent="0.15">
      <c r="A461" s="66"/>
      <c r="B461" s="66"/>
      <c r="E461" s="18"/>
      <c r="F461" s="18"/>
      <c r="G461" s="18"/>
      <c r="H461" s="18"/>
      <c r="I461" s="18"/>
      <c r="J461" s="18"/>
      <c r="K461" s="18"/>
      <c r="L461" s="18"/>
      <c r="M461" s="18"/>
      <c r="N461" s="18"/>
      <c r="O461" s="18"/>
      <c r="P461" s="18"/>
    </row>
    <row r="462" spans="1:16" x14ac:dyDescent="0.15">
      <c r="A462" s="66"/>
      <c r="B462" s="66"/>
      <c r="E462" s="18"/>
      <c r="F462" s="18"/>
      <c r="G462" s="18"/>
      <c r="H462" s="18"/>
      <c r="I462" s="18"/>
      <c r="J462" s="18"/>
      <c r="K462" s="18"/>
      <c r="L462" s="18"/>
      <c r="M462" s="18"/>
      <c r="N462" s="18"/>
      <c r="O462" s="18"/>
      <c r="P462" s="18"/>
    </row>
    <row r="463" spans="1:16" x14ac:dyDescent="0.15">
      <c r="A463" s="66"/>
      <c r="B463" s="66"/>
      <c r="E463" s="18"/>
      <c r="F463" s="18"/>
      <c r="G463" s="18"/>
      <c r="H463" s="18"/>
      <c r="I463" s="18"/>
      <c r="J463" s="18"/>
      <c r="K463" s="18"/>
      <c r="L463" s="18"/>
      <c r="M463" s="18"/>
      <c r="N463" s="18"/>
      <c r="O463" s="18"/>
      <c r="P463" s="18"/>
    </row>
    <row r="464" spans="1:16" x14ac:dyDescent="0.15">
      <c r="A464" s="66"/>
      <c r="B464" s="66"/>
      <c r="E464" s="18"/>
      <c r="F464" s="18"/>
      <c r="G464" s="18"/>
      <c r="H464" s="18"/>
      <c r="I464" s="18"/>
      <c r="J464" s="18"/>
      <c r="K464" s="18"/>
      <c r="L464" s="18"/>
      <c r="M464" s="18"/>
      <c r="N464" s="18"/>
      <c r="O464" s="18"/>
      <c r="P464" s="18"/>
    </row>
    <row r="465" spans="1:16" x14ac:dyDescent="0.15">
      <c r="A465" s="66"/>
      <c r="B465" s="66"/>
      <c r="E465" s="18"/>
      <c r="F465" s="18"/>
      <c r="G465" s="18"/>
      <c r="H465" s="18"/>
      <c r="I465" s="18"/>
      <c r="J465" s="18"/>
      <c r="K465" s="18"/>
      <c r="L465" s="18"/>
      <c r="M465" s="18"/>
      <c r="N465" s="18"/>
      <c r="O465" s="18"/>
      <c r="P465" s="18"/>
    </row>
    <row r="466" spans="1:16" x14ac:dyDescent="0.15">
      <c r="A466" s="66"/>
      <c r="B466" s="66"/>
      <c r="E466" s="18"/>
      <c r="F466" s="18"/>
      <c r="G466" s="18"/>
      <c r="H466" s="18"/>
      <c r="I466" s="18"/>
      <c r="J466" s="18"/>
      <c r="K466" s="18"/>
      <c r="L466" s="18"/>
      <c r="M466" s="18"/>
      <c r="N466" s="18"/>
      <c r="O466" s="18"/>
      <c r="P466" s="18"/>
    </row>
    <row r="467" spans="1:16" x14ac:dyDescent="0.15">
      <c r="A467" s="66"/>
      <c r="B467" s="66"/>
      <c r="E467" s="18"/>
      <c r="F467" s="18"/>
      <c r="G467" s="18"/>
      <c r="H467" s="18"/>
      <c r="I467" s="18"/>
      <c r="J467" s="18"/>
      <c r="K467" s="18"/>
      <c r="L467" s="18"/>
      <c r="M467" s="18"/>
      <c r="N467" s="18"/>
      <c r="O467" s="18"/>
      <c r="P467" s="18"/>
    </row>
    <row r="468" spans="1:16" x14ac:dyDescent="0.15">
      <c r="A468" s="66"/>
      <c r="B468" s="66"/>
      <c r="E468" s="18"/>
      <c r="F468" s="18"/>
      <c r="G468" s="18"/>
      <c r="H468" s="18"/>
      <c r="I468" s="18"/>
      <c r="J468" s="18"/>
      <c r="K468" s="18"/>
      <c r="L468" s="18"/>
      <c r="M468" s="18"/>
      <c r="N468" s="18"/>
      <c r="O468" s="18"/>
      <c r="P468" s="18"/>
    </row>
    <row r="469" spans="1:16" x14ac:dyDescent="0.15">
      <c r="A469" s="66"/>
      <c r="B469" s="66"/>
      <c r="E469" s="18"/>
      <c r="F469" s="18"/>
      <c r="G469" s="18"/>
      <c r="H469" s="18"/>
      <c r="I469" s="18"/>
      <c r="J469" s="18"/>
      <c r="K469" s="18"/>
      <c r="L469" s="18"/>
      <c r="M469" s="18"/>
      <c r="N469" s="18"/>
      <c r="O469" s="18"/>
      <c r="P469" s="18"/>
    </row>
    <row r="470" spans="1:16" x14ac:dyDescent="0.15">
      <c r="A470" s="66"/>
      <c r="B470" s="66"/>
      <c r="E470" s="18"/>
      <c r="F470" s="18"/>
      <c r="G470" s="18"/>
      <c r="H470" s="18"/>
      <c r="I470" s="18"/>
      <c r="J470" s="18"/>
      <c r="K470" s="18"/>
      <c r="L470" s="18"/>
      <c r="M470" s="18"/>
      <c r="N470" s="18"/>
      <c r="O470" s="18"/>
      <c r="P470" s="18"/>
    </row>
    <row r="471" spans="1:16" x14ac:dyDescent="0.15">
      <c r="A471" s="66"/>
      <c r="B471" s="66"/>
      <c r="E471" s="18"/>
      <c r="F471" s="18"/>
      <c r="G471" s="18"/>
      <c r="H471" s="18"/>
      <c r="I471" s="18"/>
      <c r="J471" s="18"/>
      <c r="K471" s="18"/>
      <c r="L471" s="18"/>
      <c r="M471" s="18"/>
      <c r="N471" s="18"/>
      <c r="O471" s="18"/>
      <c r="P471" s="18"/>
    </row>
    <row r="472" spans="1:16" x14ac:dyDescent="0.15">
      <c r="A472" s="66"/>
      <c r="B472" s="66"/>
      <c r="E472" s="18"/>
      <c r="F472" s="18"/>
      <c r="G472" s="18"/>
      <c r="H472" s="18"/>
      <c r="I472" s="18"/>
      <c r="J472" s="18"/>
      <c r="K472" s="18"/>
      <c r="L472" s="18"/>
      <c r="M472" s="18"/>
      <c r="N472" s="18"/>
      <c r="O472" s="18"/>
      <c r="P472" s="18"/>
    </row>
    <row r="473" spans="1:16" x14ac:dyDescent="0.15">
      <c r="A473" s="66"/>
      <c r="B473" s="66"/>
      <c r="E473" s="18"/>
      <c r="F473" s="18"/>
      <c r="G473" s="18"/>
      <c r="H473" s="18"/>
      <c r="I473" s="18"/>
      <c r="J473" s="18"/>
      <c r="K473" s="18"/>
      <c r="L473" s="18"/>
      <c r="M473" s="18"/>
      <c r="N473" s="18"/>
      <c r="O473" s="18"/>
      <c r="P473" s="18"/>
    </row>
    <row r="474" spans="1:16" x14ac:dyDescent="0.15">
      <c r="A474" s="66"/>
      <c r="B474" s="66"/>
      <c r="E474" s="18"/>
      <c r="F474" s="18"/>
      <c r="G474" s="18"/>
      <c r="H474" s="18"/>
      <c r="I474" s="18"/>
      <c r="J474" s="18"/>
      <c r="K474" s="18"/>
      <c r="L474" s="18"/>
      <c r="M474" s="18"/>
      <c r="N474" s="18"/>
      <c r="O474" s="18"/>
      <c r="P474" s="18"/>
    </row>
    <row r="475" spans="1:16" x14ac:dyDescent="0.15">
      <c r="A475" s="66"/>
      <c r="B475" s="66"/>
      <c r="E475" s="18"/>
      <c r="F475" s="18"/>
      <c r="G475" s="18"/>
      <c r="H475" s="18"/>
      <c r="I475" s="18"/>
      <c r="J475" s="18"/>
      <c r="K475" s="18"/>
      <c r="L475" s="18"/>
      <c r="M475" s="18"/>
      <c r="N475" s="18"/>
      <c r="O475" s="18"/>
      <c r="P475" s="18"/>
    </row>
    <row r="476" spans="1:16" x14ac:dyDescent="0.15">
      <c r="A476" s="66"/>
      <c r="B476" s="66"/>
      <c r="E476" s="18"/>
      <c r="F476" s="18"/>
      <c r="G476" s="18"/>
      <c r="H476" s="18"/>
      <c r="I476" s="18"/>
      <c r="J476" s="18"/>
      <c r="K476" s="18"/>
      <c r="L476" s="18"/>
      <c r="M476" s="18"/>
      <c r="N476" s="18"/>
      <c r="O476" s="18"/>
      <c r="P476" s="18"/>
    </row>
    <row r="477" spans="1:16" x14ac:dyDescent="0.15">
      <c r="A477" s="66"/>
      <c r="B477" s="66"/>
      <c r="E477" s="18"/>
      <c r="F477" s="18"/>
      <c r="G477" s="18"/>
      <c r="H477" s="18"/>
      <c r="I477" s="18"/>
      <c r="J477" s="18"/>
      <c r="K477" s="18"/>
      <c r="L477" s="18"/>
      <c r="M477" s="18"/>
      <c r="N477" s="18"/>
      <c r="O477" s="18"/>
      <c r="P477" s="18"/>
    </row>
    <row r="478" spans="1:16" x14ac:dyDescent="0.15">
      <c r="A478" s="66"/>
      <c r="B478" s="66"/>
      <c r="E478" s="18"/>
      <c r="F478" s="18"/>
      <c r="G478" s="18"/>
      <c r="H478" s="18"/>
      <c r="I478" s="18"/>
      <c r="J478" s="18"/>
      <c r="K478" s="18"/>
      <c r="L478" s="18"/>
      <c r="M478" s="18"/>
      <c r="N478" s="18"/>
      <c r="O478" s="18"/>
      <c r="P478" s="18"/>
    </row>
    <row r="479" spans="1:16" x14ac:dyDescent="0.15">
      <c r="A479" s="66"/>
      <c r="B479" s="66"/>
      <c r="E479" s="18"/>
      <c r="F479" s="18"/>
      <c r="G479" s="18"/>
      <c r="H479" s="18"/>
      <c r="I479" s="18"/>
      <c r="J479" s="18"/>
      <c r="K479" s="18"/>
      <c r="L479" s="18"/>
      <c r="M479" s="18"/>
      <c r="N479" s="18"/>
      <c r="O479" s="18"/>
      <c r="P479" s="18"/>
    </row>
    <row r="480" spans="1:16" x14ac:dyDescent="0.15">
      <c r="A480" s="66"/>
      <c r="B480" s="66"/>
      <c r="E480" s="18"/>
      <c r="F480" s="18"/>
      <c r="G480" s="18"/>
      <c r="H480" s="18"/>
      <c r="I480" s="18"/>
      <c r="J480" s="18"/>
      <c r="K480" s="18"/>
      <c r="L480" s="18"/>
      <c r="M480" s="18"/>
      <c r="N480" s="18"/>
      <c r="O480" s="18"/>
      <c r="P480" s="18"/>
    </row>
    <row r="481" spans="1:16" x14ac:dyDescent="0.15">
      <c r="A481" s="66"/>
      <c r="B481" s="66"/>
      <c r="E481" s="18"/>
      <c r="F481" s="18"/>
      <c r="G481" s="18"/>
      <c r="H481" s="18"/>
      <c r="I481" s="18"/>
      <c r="J481" s="18"/>
      <c r="K481" s="18"/>
      <c r="L481" s="18"/>
      <c r="M481" s="18"/>
      <c r="N481" s="18"/>
      <c r="O481" s="18"/>
      <c r="P481" s="18"/>
    </row>
    <row r="482" spans="1:16" x14ac:dyDescent="0.15">
      <c r="A482" s="66"/>
      <c r="B482" s="66"/>
      <c r="E482" s="18"/>
      <c r="F482" s="18"/>
      <c r="G482" s="18"/>
      <c r="H482" s="18"/>
      <c r="I482" s="18"/>
      <c r="J482" s="18"/>
      <c r="K482" s="18"/>
      <c r="L482" s="18"/>
      <c r="M482" s="18"/>
      <c r="N482" s="18"/>
      <c r="O482" s="18"/>
      <c r="P482" s="18"/>
    </row>
    <row r="483" spans="1:16" x14ac:dyDescent="0.15">
      <c r="A483" s="66"/>
      <c r="B483" s="66"/>
      <c r="E483" s="18"/>
      <c r="F483" s="18"/>
      <c r="G483" s="18"/>
      <c r="H483" s="18"/>
      <c r="I483" s="18"/>
      <c r="J483" s="18"/>
      <c r="K483" s="18"/>
      <c r="L483" s="18"/>
      <c r="M483" s="18"/>
      <c r="N483" s="18"/>
      <c r="O483" s="18"/>
      <c r="P483" s="18"/>
    </row>
    <row r="484" spans="1:16" x14ac:dyDescent="0.15">
      <c r="A484" s="66"/>
      <c r="B484" s="66"/>
      <c r="E484" s="18"/>
      <c r="F484" s="18"/>
      <c r="G484" s="18"/>
      <c r="H484" s="18"/>
      <c r="I484" s="18"/>
      <c r="J484" s="18"/>
      <c r="K484" s="18"/>
      <c r="L484" s="18"/>
      <c r="M484" s="18"/>
      <c r="N484" s="18"/>
      <c r="O484" s="18"/>
      <c r="P484" s="18"/>
    </row>
    <row r="485" spans="1:16" x14ac:dyDescent="0.15">
      <c r="A485" s="66"/>
      <c r="B485" s="66"/>
      <c r="E485" s="18"/>
      <c r="F485" s="18"/>
      <c r="G485" s="18"/>
      <c r="H485" s="18"/>
      <c r="I485" s="18"/>
      <c r="J485" s="18"/>
      <c r="K485" s="18"/>
      <c r="L485" s="18"/>
      <c r="M485" s="18"/>
      <c r="N485" s="18"/>
      <c r="O485" s="18"/>
      <c r="P485" s="18"/>
    </row>
    <row r="486" spans="1:16" x14ac:dyDescent="0.15">
      <c r="A486" s="66"/>
      <c r="B486" s="66"/>
      <c r="E486" s="18"/>
      <c r="F486" s="18"/>
      <c r="G486" s="18"/>
      <c r="H486" s="18"/>
      <c r="I486" s="18"/>
      <c r="J486" s="18"/>
      <c r="K486" s="18"/>
      <c r="L486" s="18"/>
      <c r="M486" s="18"/>
      <c r="N486" s="18"/>
      <c r="O486" s="18"/>
      <c r="P486" s="18"/>
    </row>
    <row r="487" spans="1:16" x14ac:dyDescent="0.15">
      <c r="A487" s="66"/>
      <c r="B487" s="66"/>
      <c r="E487" s="18"/>
      <c r="F487" s="18"/>
      <c r="G487" s="18"/>
      <c r="H487" s="18"/>
      <c r="I487" s="18"/>
      <c r="J487" s="18"/>
      <c r="K487" s="18"/>
      <c r="L487" s="18"/>
      <c r="M487" s="18"/>
      <c r="N487" s="18"/>
      <c r="O487" s="18"/>
      <c r="P487" s="18"/>
    </row>
    <row r="488" spans="1:16" x14ac:dyDescent="0.15">
      <c r="A488" s="66"/>
      <c r="B488" s="66"/>
      <c r="E488" s="18"/>
      <c r="F488" s="18"/>
      <c r="G488" s="18"/>
      <c r="H488" s="18"/>
      <c r="I488" s="18"/>
      <c r="J488" s="18"/>
      <c r="K488" s="18"/>
      <c r="L488" s="18"/>
      <c r="M488" s="18"/>
      <c r="N488" s="18"/>
      <c r="O488" s="18"/>
      <c r="P488" s="18"/>
    </row>
    <row r="489" spans="1:16" x14ac:dyDescent="0.15">
      <c r="A489" s="66"/>
      <c r="B489" s="66"/>
      <c r="E489" s="18"/>
      <c r="F489" s="18"/>
      <c r="G489" s="18"/>
      <c r="H489" s="18"/>
      <c r="I489" s="18"/>
      <c r="J489" s="18"/>
      <c r="K489" s="18"/>
      <c r="L489" s="18"/>
      <c r="M489" s="18"/>
      <c r="N489" s="18"/>
      <c r="O489" s="18"/>
      <c r="P489" s="18"/>
    </row>
    <row r="490" spans="1:16" x14ac:dyDescent="0.15">
      <c r="A490" s="66"/>
      <c r="B490" s="66"/>
      <c r="E490" s="18"/>
      <c r="F490" s="18"/>
      <c r="G490" s="18"/>
      <c r="H490" s="18"/>
      <c r="I490" s="18"/>
      <c r="J490" s="18"/>
      <c r="K490" s="18"/>
      <c r="L490" s="18"/>
      <c r="M490" s="18"/>
      <c r="N490" s="18"/>
      <c r="O490" s="18"/>
      <c r="P490" s="18"/>
    </row>
    <row r="491" spans="1:16" x14ac:dyDescent="0.15">
      <c r="A491" s="66"/>
      <c r="B491" s="66"/>
      <c r="E491" s="18"/>
      <c r="F491" s="18"/>
      <c r="G491" s="18"/>
      <c r="H491" s="18"/>
      <c r="I491" s="18"/>
      <c r="J491" s="18"/>
      <c r="K491" s="18"/>
      <c r="L491" s="18"/>
      <c r="M491" s="18"/>
      <c r="N491" s="18"/>
      <c r="O491" s="18"/>
      <c r="P491" s="18"/>
    </row>
    <row r="492" spans="1:16" x14ac:dyDescent="0.15">
      <c r="A492" s="66"/>
      <c r="B492" s="66"/>
      <c r="E492" s="18"/>
      <c r="F492" s="18"/>
      <c r="G492" s="18"/>
      <c r="H492" s="18"/>
      <c r="I492" s="18"/>
      <c r="J492" s="18"/>
      <c r="K492" s="18"/>
      <c r="L492" s="18"/>
      <c r="M492" s="18"/>
      <c r="N492" s="18"/>
      <c r="O492" s="18"/>
      <c r="P492" s="18"/>
    </row>
    <row r="493" spans="1:16" x14ac:dyDescent="0.15">
      <c r="A493" s="66"/>
      <c r="B493" s="66"/>
      <c r="E493" s="18"/>
      <c r="F493" s="18"/>
      <c r="G493" s="18"/>
      <c r="H493" s="18"/>
      <c r="I493" s="18"/>
      <c r="J493" s="18"/>
      <c r="K493" s="18"/>
      <c r="L493" s="18"/>
      <c r="M493" s="18"/>
      <c r="N493" s="18"/>
      <c r="O493" s="18"/>
      <c r="P493" s="18"/>
    </row>
    <row r="494" spans="1:16" x14ac:dyDescent="0.15">
      <c r="A494" s="66"/>
      <c r="B494" s="66"/>
      <c r="E494" s="18"/>
      <c r="F494" s="18"/>
      <c r="G494" s="18"/>
      <c r="H494" s="18"/>
      <c r="I494" s="18"/>
      <c r="J494" s="18"/>
      <c r="K494" s="18"/>
      <c r="L494" s="18"/>
      <c r="M494" s="18"/>
      <c r="N494" s="18"/>
      <c r="O494" s="18"/>
      <c r="P494" s="18"/>
    </row>
    <row r="495" spans="1:16" x14ac:dyDescent="0.15">
      <c r="A495" s="66"/>
      <c r="B495" s="66"/>
      <c r="E495" s="18"/>
      <c r="F495" s="18"/>
      <c r="G495" s="18"/>
      <c r="H495" s="18"/>
      <c r="I495" s="18"/>
      <c r="J495" s="18"/>
      <c r="K495" s="18"/>
      <c r="L495" s="18"/>
      <c r="M495" s="18"/>
      <c r="N495" s="18"/>
      <c r="O495" s="18"/>
      <c r="P495" s="18"/>
    </row>
    <row r="496" spans="1:16" x14ac:dyDescent="0.15">
      <c r="A496" s="66"/>
      <c r="B496" s="66"/>
      <c r="E496" s="18"/>
      <c r="F496" s="18"/>
      <c r="G496" s="18"/>
      <c r="H496" s="18"/>
      <c r="I496" s="18"/>
      <c r="J496" s="18"/>
      <c r="K496" s="18"/>
      <c r="L496" s="18"/>
      <c r="M496" s="18"/>
      <c r="N496" s="18"/>
      <c r="O496" s="18"/>
      <c r="P496" s="18"/>
    </row>
    <row r="497" spans="1:16" x14ac:dyDescent="0.15">
      <c r="A497" s="66"/>
      <c r="B497" s="66"/>
      <c r="E497" s="18"/>
      <c r="F497" s="18"/>
      <c r="G497" s="18"/>
      <c r="H497" s="18"/>
      <c r="I497" s="18"/>
      <c r="J497" s="18"/>
      <c r="K497" s="18"/>
      <c r="L497" s="18"/>
      <c r="M497" s="18"/>
      <c r="N497" s="18"/>
      <c r="O497" s="18"/>
      <c r="P497" s="18"/>
    </row>
    <row r="498" spans="1:16" x14ac:dyDescent="0.15">
      <c r="A498" s="66"/>
      <c r="B498" s="66"/>
      <c r="E498" s="18"/>
      <c r="F498" s="18"/>
      <c r="G498" s="18"/>
      <c r="H498" s="18"/>
      <c r="I498" s="18"/>
      <c r="J498" s="18"/>
      <c r="K498" s="18"/>
      <c r="L498" s="18"/>
      <c r="M498" s="18"/>
      <c r="N498" s="18"/>
      <c r="O498" s="18"/>
      <c r="P498" s="18"/>
    </row>
    <row r="499" spans="1:16" x14ac:dyDescent="0.15">
      <c r="A499" s="66"/>
      <c r="B499" s="66"/>
      <c r="E499" s="18"/>
      <c r="F499" s="18"/>
      <c r="G499" s="18"/>
      <c r="H499" s="18"/>
      <c r="I499" s="18"/>
      <c r="J499" s="18"/>
      <c r="K499" s="18"/>
      <c r="L499" s="18"/>
      <c r="M499" s="18"/>
      <c r="N499" s="18"/>
      <c r="O499" s="18"/>
      <c r="P499" s="18"/>
    </row>
    <row r="500" spans="1:16" x14ac:dyDescent="0.15">
      <c r="A500" s="66"/>
      <c r="B500" s="66"/>
      <c r="E500" s="18"/>
      <c r="F500" s="18"/>
      <c r="G500" s="18"/>
      <c r="H500" s="18"/>
      <c r="I500" s="18"/>
      <c r="J500" s="18"/>
      <c r="K500" s="18"/>
      <c r="L500" s="18"/>
      <c r="M500" s="18"/>
      <c r="N500" s="18"/>
      <c r="O500" s="18"/>
      <c r="P500" s="18"/>
    </row>
    <row r="501" spans="1:16" x14ac:dyDescent="0.15">
      <c r="A501" s="66"/>
      <c r="B501" s="66"/>
      <c r="E501" s="18"/>
      <c r="F501" s="18"/>
      <c r="G501" s="18"/>
      <c r="H501" s="18"/>
      <c r="I501" s="18"/>
      <c r="J501" s="18"/>
      <c r="K501" s="18"/>
      <c r="L501" s="18"/>
      <c r="M501" s="18"/>
      <c r="N501" s="18"/>
      <c r="O501" s="18"/>
      <c r="P501" s="18"/>
    </row>
    <row r="502" spans="1:16" x14ac:dyDescent="0.15">
      <c r="A502" s="66"/>
      <c r="B502" s="66"/>
      <c r="E502" s="18"/>
      <c r="F502" s="18"/>
      <c r="G502" s="18"/>
      <c r="H502" s="18"/>
      <c r="I502" s="18"/>
      <c r="J502" s="18"/>
      <c r="K502" s="18"/>
      <c r="L502" s="18"/>
      <c r="M502" s="18"/>
      <c r="N502" s="18"/>
      <c r="O502" s="18"/>
      <c r="P502" s="18"/>
    </row>
    <row r="503" spans="1:16" x14ac:dyDescent="0.15">
      <c r="A503" s="66"/>
      <c r="B503" s="66"/>
      <c r="E503" s="18"/>
      <c r="F503" s="18"/>
      <c r="G503" s="18"/>
      <c r="H503" s="18"/>
      <c r="I503" s="18"/>
      <c r="J503" s="18"/>
      <c r="K503" s="18"/>
      <c r="L503" s="18"/>
      <c r="M503" s="18"/>
      <c r="N503" s="18"/>
      <c r="O503" s="18"/>
      <c r="P503" s="18"/>
    </row>
    <row r="504" spans="1:16" x14ac:dyDescent="0.15">
      <c r="A504" s="66"/>
      <c r="B504" s="66"/>
      <c r="E504" s="18"/>
      <c r="F504" s="18"/>
      <c r="G504" s="18"/>
      <c r="H504" s="18"/>
      <c r="I504" s="18"/>
      <c r="J504" s="18"/>
      <c r="K504" s="18"/>
      <c r="L504" s="18"/>
      <c r="M504" s="18"/>
      <c r="N504" s="18"/>
      <c r="O504" s="18"/>
      <c r="P504" s="18"/>
    </row>
    <row r="505" spans="1:16" x14ac:dyDescent="0.15">
      <c r="A505" s="66"/>
      <c r="B505" s="66"/>
      <c r="E505" s="18"/>
      <c r="F505" s="18"/>
      <c r="G505" s="18"/>
      <c r="H505" s="18"/>
      <c r="I505" s="18"/>
      <c r="J505" s="18"/>
      <c r="K505" s="18"/>
      <c r="L505" s="18"/>
      <c r="M505" s="18"/>
      <c r="N505" s="18"/>
      <c r="O505" s="18"/>
      <c r="P505" s="18"/>
    </row>
    <row r="506" spans="1:16" x14ac:dyDescent="0.15">
      <c r="A506" s="66"/>
      <c r="B506" s="66"/>
      <c r="E506" s="18"/>
      <c r="F506" s="18"/>
      <c r="G506" s="18"/>
      <c r="H506" s="18"/>
      <c r="I506" s="18"/>
      <c r="J506" s="18"/>
      <c r="K506" s="18"/>
      <c r="L506" s="18"/>
      <c r="M506" s="18"/>
      <c r="N506" s="18"/>
      <c r="O506" s="18"/>
      <c r="P506" s="18"/>
    </row>
    <row r="507" spans="1:16" x14ac:dyDescent="0.15">
      <c r="A507" s="66"/>
      <c r="B507" s="66"/>
      <c r="E507" s="18"/>
      <c r="F507" s="18"/>
      <c r="G507" s="18"/>
      <c r="H507" s="18"/>
      <c r="I507" s="18"/>
      <c r="J507" s="18"/>
      <c r="K507" s="18"/>
      <c r="L507" s="18"/>
      <c r="M507" s="18"/>
      <c r="N507" s="18"/>
      <c r="O507" s="18"/>
      <c r="P507" s="18"/>
    </row>
    <row r="508" spans="1:16" x14ac:dyDescent="0.15">
      <c r="A508" s="66"/>
      <c r="B508" s="66"/>
      <c r="E508" s="18"/>
      <c r="F508" s="18"/>
      <c r="G508" s="18"/>
      <c r="H508" s="18"/>
      <c r="I508" s="18"/>
      <c r="J508" s="18"/>
      <c r="K508" s="18"/>
      <c r="L508" s="18"/>
      <c r="M508" s="18"/>
      <c r="N508" s="18"/>
      <c r="O508" s="18"/>
      <c r="P508" s="18"/>
    </row>
    <row r="509" spans="1:16" x14ac:dyDescent="0.15">
      <c r="A509" s="66"/>
      <c r="B509" s="66"/>
      <c r="E509" s="18"/>
      <c r="F509" s="18"/>
      <c r="G509" s="18"/>
      <c r="H509" s="18"/>
      <c r="I509" s="18"/>
      <c r="J509" s="18"/>
      <c r="K509" s="18"/>
      <c r="L509" s="18"/>
      <c r="M509" s="18"/>
      <c r="N509" s="18"/>
      <c r="O509" s="18"/>
      <c r="P509" s="18"/>
    </row>
    <row r="510" spans="1:16" x14ac:dyDescent="0.15">
      <c r="A510" s="66"/>
      <c r="B510" s="66"/>
      <c r="E510" s="18"/>
      <c r="F510" s="18"/>
      <c r="G510" s="18"/>
      <c r="H510" s="18"/>
      <c r="I510" s="18"/>
      <c r="J510" s="18"/>
      <c r="K510" s="18"/>
      <c r="L510" s="18"/>
      <c r="M510" s="18"/>
      <c r="N510" s="18"/>
      <c r="O510" s="18"/>
      <c r="P510" s="18"/>
    </row>
    <row r="511" spans="1:16" x14ac:dyDescent="0.15">
      <c r="A511" s="66"/>
      <c r="B511" s="66"/>
      <c r="E511" s="18"/>
      <c r="F511" s="18"/>
      <c r="G511" s="18"/>
      <c r="H511" s="18"/>
      <c r="I511" s="18"/>
      <c r="J511" s="18"/>
      <c r="K511" s="18"/>
      <c r="L511" s="18"/>
      <c r="M511" s="18"/>
      <c r="N511" s="18"/>
      <c r="O511" s="18"/>
      <c r="P511" s="18"/>
    </row>
    <row r="512" spans="1:16" x14ac:dyDescent="0.15">
      <c r="A512" s="66"/>
      <c r="B512" s="66"/>
      <c r="E512" s="18"/>
      <c r="F512" s="18"/>
      <c r="G512" s="18"/>
      <c r="H512" s="18"/>
      <c r="I512" s="18"/>
      <c r="J512" s="18"/>
      <c r="K512" s="18"/>
      <c r="L512" s="18"/>
      <c r="M512" s="18"/>
      <c r="N512" s="18"/>
      <c r="O512" s="18"/>
      <c r="P512" s="18"/>
    </row>
    <row r="513" spans="1:16" x14ac:dyDescent="0.15">
      <c r="A513" s="66"/>
      <c r="B513" s="66"/>
      <c r="E513" s="18"/>
      <c r="F513" s="18"/>
      <c r="G513" s="18"/>
      <c r="H513" s="18"/>
      <c r="I513" s="18"/>
      <c r="J513" s="18"/>
      <c r="K513" s="18"/>
      <c r="L513" s="18"/>
      <c r="M513" s="18"/>
      <c r="N513" s="18"/>
      <c r="O513" s="18"/>
      <c r="P513" s="18"/>
    </row>
    <row r="514" spans="1:16" x14ac:dyDescent="0.15">
      <c r="A514" s="66"/>
      <c r="B514" s="66"/>
      <c r="E514" s="18"/>
      <c r="F514" s="18"/>
      <c r="G514" s="18"/>
      <c r="H514" s="18"/>
      <c r="I514" s="18"/>
      <c r="J514" s="18"/>
      <c r="K514" s="18"/>
      <c r="L514" s="18"/>
      <c r="M514" s="18"/>
      <c r="N514" s="18"/>
      <c r="O514" s="18"/>
      <c r="P514" s="18"/>
    </row>
    <row r="515" spans="1:16" x14ac:dyDescent="0.15">
      <c r="A515" s="66"/>
      <c r="B515" s="66"/>
      <c r="E515" s="18"/>
      <c r="F515" s="18"/>
      <c r="G515" s="18"/>
      <c r="H515" s="18"/>
      <c r="I515" s="18"/>
      <c r="J515" s="18"/>
      <c r="K515" s="18"/>
      <c r="L515" s="18"/>
      <c r="M515" s="18"/>
      <c r="N515" s="18"/>
      <c r="O515" s="18"/>
      <c r="P515" s="18"/>
    </row>
    <row r="516" spans="1:16" x14ac:dyDescent="0.15">
      <c r="A516" s="66"/>
      <c r="B516" s="66"/>
      <c r="D516">
        <v>42</v>
      </c>
      <c r="E516" s="18"/>
      <c r="F516" s="18"/>
      <c r="G516" s="18"/>
      <c r="H516" s="18"/>
      <c r="I516" s="18"/>
      <c r="J516" s="18"/>
      <c r="K516" s="18"/>
      <c r="L516" s="18"/>
      <c r="M516" s="18"/>
      <c r="N516" s="18"/>
      <c r="O516" s="18"/>
      <c r="P516" s="18"/>
    </row>
    <row r="517" spans="1:16" x14ac:dyDescent="0.15">
      <c r="A517" s="66"/>
      <c r="B517" s="66"/>
      <c r="D517">
        <v>43</v>
      </c>
      <c r="E517" s="18"/>
      <c r="F517" s="18"/>
      <c r="G517" s="18"/>
      <c r="H517" s="18"/>
      <c r="I517" s="18"/>
      <c r="J517" s="18"/>
      <c r="K517" s="18"/>
      <c r="L517" s="18"/>
      <c r="M517" s="18"/>
      <c r="N517" s="18"/>
      <c r="O517" s="18"/>
      <c r="P517" s="18"/>
    </row>
    <row r="518" spans="1:16" x14ac:dyDescent="0.15">
      <c r="A518" s="66"/>
      <c r="B518" s="66"/>
      <c r="D518">
        <v>44</v>
      </c>
      <c r="E518" s="18"/>
      <c r="F518" s="18"/>
      <c r="G518" s="18"/>
      <c r="H518" s="18"/>
      <c r="I518" s="18"/>
      <c r="J518" s="18"/>
      <c r="K518" s="18"/>
      <c r="L518" s="18"/>
      <c r="M518" s="18"/>
      <c r="N518" s="18"/>
      <c r="O518" s="18"/>
      <c r="P518" s="18"/>
    </row>
    <row r="519" spans="1:16" x14ac:dyDescent="0.15">
      <c r="A519" s="66"/>
      <c r="B519" s="66"/>
      <c r="D519">
        <v>45</v>
      </c>
      <c r="E519" s="18"/>
      <c r="F519" s="18"/>
      <c r="G519" s="18"/>
      <c r="H519" s="18"/>
      <c r="I519" s="18"/>
      <c r="J519" s="18"/>
      <c r="K519" s="18"/>
      <c r="L519" s="18"/>
      <c r="M519" s="18"/>
      <c r="N519" s="18"/>
      <c r="O519" s="18"/>
      <c r="P519" s="18"/>
    </row>
    <row r="520" spans="1:16" x14ac:dyDescent="0.15">
      <c r="A520" s="66"/>
      <c r="B520" s="66"/>
      <c r="D520">
        <v>46</v>
      </c>
      <c r="E520" s="18"/>
      <c r="F520" s="18"/>
      <c r="G520" s="18"/>
      <c r="H520" s="18"/>
      <c r="I520" s="18"/>
      <c r="J520" s="18"/>
      <c r="K520" s="18"/>
      <c r="L520" s="18"/>
      <c r="M520" s="18"/>
      <c r="N520" s="18"/>
      <c r="O520" s="18"/>
      <c r="P520" s="18"/>
    </row>
    <row r="521" spans="1:16" x14ac:dyDescent="0.15">
      <c r="A521" s="66"/>
      <c r="B521" s="66"/>
      <c r="D521">
        <v>47</v>
      </c>
      <c r="E521" s="18"/>
      <c r="F521" s="18"/>
      <c r="G521" s="18"/>
      <c r="H521" s="18"/>
      <c r="I521" s="18"/>
      <c r="J521" s="18"/>
      <c r="K521" s="18"/>
      <c r="L521" s="18"/>
      <c r="M521" s="18"/>
      <c r="N521" s="18"/>
      <c r="O521" s="18"/>
      <c r="P521" s="18"/>
    </row>
    <row r="522" spans="1:16" x14ac:dyDescent="0.15">
      <c r="A522" s="66"/>
      <c r="B522" s="66"/>
      <c r="E522" s="18"/>
    </row>
    <row r="523" spans="1:16" x14ac:dyDescent="0.15">
      <c r="A523" s="66"/>
      <c r="B523" s="66"/>
      <c r="E523" s="18"/>
      <c r="F523" s="18"/>
      <c r="G523" s="18"/>
      <c r="H523" s="18"/>
      <c r="I523" s="18"/>
      <c r="J523" s="18"/>
      <c r="K523" s="18"/>
      <c r="L523" s="18"/>
      <c r="M523" s="18"/>
      <c r="N523" s="18"/>
      <c r="O523" s="18"/>
      <c r="P523" s="18"/>
    </row>
    <row r="524" spans="1:16" x14ac:dyDescent="0.15">
      <c r="A524" s="66"/>
      <c r="B524" s="66"/>
      <c r="E524" s="18"/>
      <c r="F524" s="18"/>
      <c r="G524" s="18"/>
      <c r="H524" s="18"/>
      <c r="I524" s="18"/>
      <c r="J524" s="18"/>
      <c r="K524" s="18"/>
      <c r="L524" s="18"/>
      <c r="M524" s="18"/>
      <c r="N524" s="18"/>
      <c r="O524" s="18"/>
      <c r="P524" s="18"/>
    </row>
    <row r="525" spans="1:16" x14ac:dyDescent="0.15">
      <c r="A525" s="66"/>
      <c r="B525" s="66"/>
      <c r="E525" s="18"/>
      <c r="F525" s="18"/>
      <c r="G525" s="18"/>
      <c r="H525" s="18"/>
      <c r="I525" s="18"/>
      <c r="J525" s="18"/>
      <c r="K525" s="18"/>
      <c r="L525" s="18"/>
      <c r="M525" s="18"/>
      <c r="N525" s="18"/>
      <c r="O525" s="18"/>
      <c r="P525" s="18"/>
    </row>
    <row r="526" spans="1:16" x14ac:dyDescent="0.15">
      <c r="A526" s="66"/>
      <c r="B526" s="66"/>
      <c r="E526" s="18"/>
    </row>
    <row r="527" spans="1:16" x14ac:dyDescent="0.15">
      <c r="A527" s="66"/>
      <c r="B527" s="66"/>
      <c r="E527" s="18"/>
    </row>
    <row r="528" spans="1:16" x14ac:dyDescent="0.15">
      <c r="A528" s="66"/>
      <c r="B528" s="66"/>
      <c r="E528" s="18"/>
      <c r="F528" s="18"/>
      <c r="G528" s="18"/>
      <c r="H528" s="18"/>
      <c r="I528" s="18"/>
      <c r="J528" s="18"/>
      <c r="K528" s="18"/>
      <c r="L528" s="18"/>
      <c r="M528" s="18"/>
      <c r="N528" s="18"/>
      <c r="O528" s="18"/>
      <c r="P528" s="18"/>
    </row>
    <row r="529" spans="1:16" x14ac:dyDescent="0.15">
      <c r="A529" s="66"/>
      <c r="B529" s="66"/>
      <c r="E529" s="18"/>
      <c r="F529" s="18"/>
      <c r="G529" s="18"/>
      <c r="H529" s="18"/>
      <c r="I529" s="18"/>
      <c r="J529" s="18"/>
      <c r="K529" s="18"/>
      <c r="L529" s="18"/>
      <c r="M529" s="18"/>
      <c r="N529" s="18"/>
      <c r="O529" s="18"/>
      <c r="P529" s="18"/>
    </row>
    <row r="530" spans="1:16" x14ac:dyDescent="0.15">
      <c r="A530" s="66"/>
      <c r="B530" s="66"/>
      <c r="E530" s="18"/>
      <c r="F530" s="18"/>
      <c r="G530" s="18"/>
      <c r="H530" s="18"/>
      <c r="I530" s="18"/>
      <c r="J530" s="18"/>
      <c r="K530" s="18"/>
      <c r="L530" s="18"/>
      <c r="M530" s="18"/>
      <c r="N530" s="18"/>
      <c r="O530" s="18"/>
      <c r="P530" s="18"/>
    </row>
    <row r="531" spans="1:16" x14ac:dyDescent="0.15">
      <c r="A531" s="66"/>
      <c r="B531" s="66"/>
      <c r="E531" s="18"/>
      <c r="F531" s="18"/>
      <c r="G531" s="18"/>
      <c r="H531" s="18"/>
      <c r="I531" s="18"/>
      <c r="J531" s="18"/>
      <c r="K531" s="18"/>
      <c r="L531" s="18"/>
      <c r="M531" s="18"/>
      <c r="N531" s="18"/>
      <c r="O531" s="18"/>
      <c r="P531" s="18"/>
    </row>
    <row r="532" spans="1:16" x14ac:dyDescent="0.15">
      <c r="A532" s="66"/>
      <c r="B532" s="66"/>
      <c r="E532" s="18"/>
      <c r="F532" s="18"/>
      <c r="G532" s="18"/>
      <c r="H532" s="18"/>
      <c r="I532" s="18"/>
      <c r="J532" s="18"/>
      <c r="K532" s="18"/>
      <c r="L532" s="18"/>
      <c r="M532" s="18"/>
      <c r="N532" s="18"/>
      <c r="O532" s="18"/>
      <c r="P532" s="18"/>
    </row>
    <row r="533" spans="1:16" x14ac:dyDescent="0.15">
      <c r="A533" s="66"/>
      <c r="B533" s="66"/>
      <c r="E533" s="18"/>
      <c r="F533" s="18"/>
      <c r="G533" s="18"/>
      <c r="H533" s="18"/>
      <c r="I533" s="18"/>
      <c r="J533" s="18"/>
      <c r="K533" s="18"/>
      <c r="L533" s="18"/>
      <c r="M533" s="18"/>
      <c r="N533" s="18"/>
      <c r="O533" s="18"/>
      <c r="P533" s="18"/>
    </row>
    <row r="534" spans="1:16" x14ac:dyDescent="0.15">
      <c r="A534" s="66"/>
      <c r="B534" s="66"/>
      <c r="E534" s="18"/>
      <c r="F534" s="18"/>
      <c r="G534" s="18"/>
      <c r="H534" s="18"/>
      <c r="I534" s="18"/>
      <c r="J534" s="18"/>
      <c r="K534" s="18"/>
      <c r="L534" s="18"/>
      <c r="M534" s="18"/>
      <c r="N534" s="18"/>
      <c r="O534" s="18"/>
      <c r="P534" s="18"/>
    </row>
    <row r="535" spans="1:16" x14ac:dyDescent="0.15">
      <c r="A535" s="66"/>
      <c r="B535" s="66"/>
      <c r="E535" s="18"/>
      <c r="F535" s="18"/>
      <c r="G535" s="18"/>
      <c r="H535" s="18"/>
      <c r="I535" s="18"/>
      <c r="J535" s="18"/>
      <c r="K535" s="18"/>
      <c r="L535" s="18"/>
      <c r="M535" s="18"/>
      <c r="N535" s="18"/>
      <c r="O535" s="18"/>
      <c r="P535" s="18"/>
    </row>
    <row r="536" spans="1:16" x14ac:dyDescent="0.15">
      <c r="A536" s="66"/>
      <c r="B536" s="66"/>
      <c r="E536" s="18"/>
      <c r="F536" s="18"/>
      <c r="G536" s="18"/>
      <c r="H536" s="18"/>
      <c r="I536" s="18"/>
      <c r="J536" s="18"/>
      <c r="K536" s="18"/>
      <c r="L536" s="18"/>
      <c r="M536" s="18"/>
      <c r="N536" s="18"/>
      <c r="O536" s="18"/>
      <c r="P536" s="18"/>
    </row>
    <row r="537" spans="1:16" x14ac:dyDescent="0.15">
      <c r="A537" s="66"/>
      <c r="B537" s="66"/>
      <c r="E537" s="18"/>
      <c r="F537" s="18"/>
      <c r="G537" s="18"/>
      <c r="H537" s="18"/>
      <c r="I537" s="18"/>
      <c r="J537" s="18"/>
      <c r="K537" s="18"/>
      <c r="L537" s="18"/>
      <c r="M537" s="18"/>
      <c r="N537" s="18"/>
      <c r="O537" s="18"/>
      <c r="P537" s="18"/>
    </row>
    <row r="538" spans="1:16" x14ac:dyDescent="0.15">
      <c r="A538" s="66"/>
      <c r="B538" s="66"/>
      <c r="E538" s="18"/>
      <c r="F538" s="18"/>
      <c r="G538" s="18"/>
      <c r="H538" s="18"/>
      <c r="I538" s="18"/>
      <c r="J538" s="18"/>
      <c r="K538" s="18"/>
      <c r="L538" s="18"/>
      <c r="M538" s="18"/>
      <c r="N538" s="18"/>
      <c r="O538" s="18"/>
      <c r="P538" s="18"/>
    </row>
    <row r="539" spans="1:16" x14ac:dyDescent="0.15">
      <c r="A539" s="66"/>
      <c r="B539" s="66"/>
      <c r="E539" s="18"/>
      <c r="F539" s="18"/>
      <c r="G539" s="18"/>
      <c r="H539" s="18"/>
      <c r="I539" s="18"/>
      <c r="J539" s="18"/>
      <c r="K539" s="18"/>
      <c r="L539" s="18"/>
      <c r="M539" s="18"/>
      <c r="N539" s="18"/>
      <c r="O539" s="18"/>
      <c r="P539" s="18"/>
    </row>
    <row r="540" spans="1:16" x14ac:dyDescent="0.15">
      <c r="A540" s="66"/>
      <c r="B540" s="66"/>
      <c r="E540" s="18"/>
      <c r="F540" s="18"/>
      <c r="G540" s="18"/>
      <c r="H540" s="18"/>
      <c r="I540" s="18"/>
      <c r="J540" s="18"/>
      <c r="K540" s="18"/>
      <c r="L540" s="18"/>
      <c r="M540" s="18"/>
      <c r="N540" s="18"/>
      <c r="O540" s="18"/>
      <c r="P540" s="18"/>
    </row>
    <row r="541" spans="1:16" x14ac:dyDescent="0.15">
      <c r="A541" s="66"/>
      <c r="B541" s="66"/>
      <c r="E541" s="18"/>
      <c r="F541" s="18"/>
      <c r="G541" s="18"/>
      <c r="H541" s="18"/>
      <c r="I541" s="18"/>
      <c r="J541" s="18"/>
      <c r="K541" s="18"/>
      <c r="L541" s="18"/>
      <c r="M541" s="18"/>
      <c r="N541" s="18"/>
      <c r="O541" s="18"/>
      <c r="P541" s="18"/>
    </row>
    <row r="542" spans="1:16" x14ac:dyDescent="0.15">
      <c r="A542" s="66"/>
      <c r="B542" s="66"/>
      <c r="E542" s="18"/>
      <c r="F542" s="18"/>
      <c r="G542" s="18"/>
      <c r="H542" s="18"/>
      <c r="I542" s="18"/>
      <c r="J542" s="18"/>
      <c r="K542" s="18"/>
      <c r="L542" s="18"/>
      <c r="M542" s="18"/>
      <c r="N542" s="18"/>
      <c r="O542" s="18"/>
      <c r="P542" s="18"/>
    </row>
    <row r="543" spans="1:16" x14ac:dyDescent="0.15">
      <c r="A543" s="66"/>
      <c r="B543" s="66"/>
      <c r="E543" s="18"/>
      <c r="F543" s="18"/>
      <c r="G543" s="18"/>
      <c r="H543" s="18"/>
      <c r="I543" s="18"/>
      <c r="J543" s="18"/>
      <c r="K543" s="18"/>
      <c r="L543" s="18"/>
      <c r="M543" s="18"/>
      <c r="N543" s="18"/>
      <c r="O543" s="18"/>
      <c r="P543" s="18"/>
    </row>
    <row r="544" spans="1:16" x14ac:dyDescent="0.15">
      <c r="A544" s="66"/>
      <c r="B544" s="66"/>
      <c r="E544" s="18"/>
      <c r="F544" s="18"/>
      <c r="G544" s="18"/>
      <c r="H544" s="18"/>
      <c r="I544" s="18"/>
      <c r="J544" s="18"/>
      <c r="K544" s="18"/>
      <c r="L544" s="18"/>
      <c r="M544" s="18"/>
      <c r="N544" s="18"/>
      <c r="O544" s="18"/>
      <c r="P544" s="18"/>
    </row>
    <row r="545" spans="1:16" x14ac:dyDescent="0.15">
      <c r="A545" s="66"/>
      <c r="B545" s="66"/>
      <c r="E545" s="18"/>
      <c r="F545" s="18"/>
      <c r="G545" s="18"/>
      <c r="H545" s="18"/>
      <c r="I545" s="18"/>
      <c r="J545" s="18"/>
      <c r="K545" s="18"/>
      <c r="L545" s="18"/>
      <c r="M545" s="18"/>
      <c r="N545" s="18"/>
      <c r="O545" s="18"/>
      <c r="P545" s="18"/>
    </row>
    <row r="546" spans="1:16" x14ac:dyDescent="0.15">
      <c r="A546" s="66"/>
      <c r="B546" s="66"/>
      <c r="E546" s="18"/>
      <c r="F546" s="18"/>
      <c r="G546" s="18"/>
      <c r="H546" s="18"/>
      <c r="I546" s="18"/>
      <c r="J546" s="18"/>
      <c r="K546" s="18"/>
      <c r="L546" s="18"/>
      <c r="M546" s="18"/>
      <c r="N546" s="18"/>
      <c r="O546" s="18"/>
      <c r="P546" s="18"/>
    </row>
    <row r="547" spans="1:16" x14ac:dyDescent="0.15">
      <c r="A547" s="66"/>
      <c r="B547" s="66"/>
      <c r="E547" s="18"/>
      <c r="F547" s="18"/>
      <c r="G547" s="18"/>
      <c r="H547" s="18"/>
      <c r="I547" s="18"/>
      <c r="J547" s="18"/>
      <c r="K547" s="18"/>
      <c r="L547" s="18"/>
      <c r="M547" s="18"/>
      <c r="N547" s="18"/>
      <c r="O547" s="18"/>
      <c r="P547" s="18"/>
    </row>
    <row r="548" spans="1:16" x14ac:dyDescent="0.15">
      <c r="A548" s="66"/>
      <c r="B548" s="66"/>
      <c r="E548" s="18"/>
      <c r="F548" s="18"/>
      <c r="G548" s="18"/>
      <c r="H548" s="18"/>
      <c r="I548" s="18"/>
      <c r="J548" s="18"/>
      <c r="K548" s="18"/>
      <c r="L548" s="18"/>
      <c r="M548" s="18"/>
      <c r="N548" s="18"/>
      <c r="O548" s="18"/>
      <c r="P548" s="18"/>
    </row>
    <row r="549" spans="1:16" x14ac:dyDescent="0.15">
      <c r="A549" s="66"/>
      <c r="B549" s="66"/>
      <c r="E549" s="18"/>
      <c r="F549" s="18"/>
      <c r="G549" s="18"/>
      <c r="H549" s="18"/>
      <c r="I549" s="18"/>
      <c r="J549" s="18"/>
      <c r="K549" s="18"/>
      <c r="L549" s="18"/>
      <c r="M549" s="18"/>
      <c r="N549" s="18"/>
      <c r="O549" s="18"/>
      <c r="P549" s="18"/>
    </row>
    <row r="550" spans="1:16" x14ac:dyDescent="0.15">
      <c r="A550" s="66"/>
      <c r="B550" s="66"/>
      <c r="E550" s="18"/>
      <c r="F550" s="18"/>
      <c r="G550" s="18"/>
      <c r="H550" s="18"/>
      <c r="I550" s="18"/>
      <c r="J550" s="18"/>
      <c r="K550" s="18"/>
      <c r="L550" s="18"/>
      <c r="M550" s="18"/>
      <c r="N550" s="18"/>
      <c r="O550" s="18"/>
      <c r="P550" s="18"/>
    </row>
    <row r="551" spans="1:16" x14ac:dyDescent="0.15">
      <c r="A551" s="66"/>
      <c r="B551" s="66"/>
      <c r="E551" s="18"/>
      <c r="F551" s="18"/>
      <c r="G551" s="18"/>
      <c r="H551" s="18"/>
      <c r="I551" s="18"/>
      <c r="J551" s="18"/>
      <c r="K551" s="18"/>
      <c r="L551" s="18"/>
      <c r="M551" s="18"/>
      <c r="N551" s="18"/>
      <c r="O551" s="18"/>
      <c r="P551" s="18"/>
    </row>
    <row r="552" spans="1:16" x14ac:dyDescent="0.15">
      <c r="A552" s="66"/>
      <c r="B552" s="66"/>
      <c r="E552" s="18"/>
      <c r="F552" s="18"/>
      <c r="G552" s="18"/>
      <c r="H552" s="18"/>
      <c r="I552" s="18"/>
      <c r="J552" s="18"/>
      <c r="K552" s="18"/>
      <c r="L552" s="18"/>
      <c r="M552" s="18"/>
      <c r="N552" s="18"/>
      <c r="O552" s="18"/>
      <c r="P552" s="18"/>
    </row>
    <row r="553" spans="1:16" x14ac:dyDescent="0.15">
      <c r="A553" s="66"/>
      <c r="B553" s="66"/>
      <c r="E553" s="18"/>
      <c r="F553" s="18"/>
      <c r="G553" s="18"/>
      <c r="H553" s="18"/>
      <c r="I553" s="18"/>
      <c r="J553" s="18"/>
      <c r="K553" s="18"/>
      <c r="L553" s="18"/>
      <c r="M553" s="18"/>
      <c r="N553" s="18"/>
      <c r="O553" s="18"/>
      <c r="P553" s="18"/>
    </row>
    <row r="554" spans="1:16" x14ac:dyDescent="0.15">
      <c r="A554" s="66"/>
      <c r="B554" s="66"/>
      <c r="E554" s="18"/>
      <c r="F554" s="18"/>
      <c r="G554" s="18"/>
      <c r="H554" s="18"/>
      <c r="I554" s="18"/>
      <c r="J554" s="18"/>
      <c r="K554" s="18"/>
      <c r="L554" s="18"/>
      <c r="M554" s="18"/>
      <c r="N554" s="18"/>
      <c r="O554" s="18"/>
      <c r="P554" s="18"/>
    </row>
    <row r="555" spans="1:16" x14ac:dyDescent="0.15">
      <c r="A555" s="66"/>
      <c r="B555" s="66"/>
      <c r="E555" s="18"/>
      <c r="F555" s="18"/>
      <c r="G555" s="18"/>
      <c r="H555" s="18"/>
      <c r="I555" s="18"/>
      <c r="J555" s="18"/>
      <c r="K555" s="18"/>
      <c r="L555" s="18"/>
      <c r="M555" s="18"/>
      <c r="N555" s="18"/>
      <c r="O555" s="18"/>
      <c r="P555" s="18"/>
    </row>
    <row r="556" spans="1:16" x14ac:dyDescent="0.15">
      <c r="A556" s="66"/>
      <c r="B556" s="66"/>
      <c r="E556" s="18"/>
      <c r="F556" s="18"/>
      <c r="G556" s="18"/>
      <c r="H556" s="18"/>
      <c r="I556" s="18"/>
      <c r="J556" s="18"/>
      <c r="K556" s="18"/>
      <c r="L556" s="18"/>
      <c r="M556" s="18"/>
      <c r="N556" s="18"/>
      <c r="O556" s="18"/>
      <c r="P556" s="18"/>
    </row>
    <row r="557" spans="1:16" x14ac:dyDescent="0.15">
      <c r="A557" s="66"/>
      <c r="B557" s="66"/>
      <c r="E557" s="18"/>
      <c r="F557" s="18"/>
      <c r="G557" s="18"/>
      <c r="H557" s="18"/>
      <c r="I557" s="18"/>
      <c r="J557" s="18"/>
      <c r="K557" s="18"/>
      <c r="L557" s="18"/>
      <c r="M557" s="18"/>
      <c r="N557" s="18"/>
      <c r="O557" s="18"/>
      <c r="P557" s="18"/>
    </row>
    <row r="558" spans="1:16" x14ac:dyDescent="0.15">
      <c r="A558" s="66"/>
      <c r="B558" s="66"/>
      <c r="E558" s="18"/>
      <c r="F558" s="18"/>
      <c r="G558" s="18"/>
      <c r="H558" s="18"/>
      <c r="I558" s="18"/>
      <c r="J558" s="18"/>
      <c r="K558" s="18"/>
      <c r="L558" s="18"/>
      <c r="M558" s="18"/>
      <c r="N558" s="18"/>
      <c r="O558" s="18"/>
      <c r="P558" s="18"/>
    </row>
    <row r="559" spans="1:16" x14ac:dyDescent="0.15">
      <c r="A559" s="66"/>
      <c r="B559" s="66"/>
      <c r="E559" s="18"/>
      <c r="F559" s="18"/>
      <c r="G559" s="18"/>
      <c r="H559" s="18"/>
      <c r="I559" s="18"/>
      <c r="J559" s="18"/>
      <c r="K559" s="18"/>
      <c r="L559" s="18"/>
      <c r="M559" s="18"/>
      <c r="N559" s="18"/>
      <c r="O559" s="18"/>
      <c r="P559" s="18"/>
    </row>
    <row r="560" spans="1:16" x14ac:dyDescent="0.15">
      <c r="A560" s="66"/>
      <c r="B560" s="66"/>
      <c r="E560" s="18"/>
      <c r="F560" s="18"/>
      <c r="G560" s="18"/>
      <c r="H560" s="18"/>
      <c r="I560" s="18"/>
      <c r="J560" s="18"/>
      <c r="K560" s="18"/>
      <c r="L560" s="18"/>
      <c r="M560" s="18"/>
      <c r="N560" s="18"/>
      <c r="O560" s="18"/>
      <c r="P560" s="18"/>
    </row>
    <row r="561" spans="1:16" x14ac:dyDescent="0.15">
      <c r="A561" s="66"/>
      <c r="B561" s="66"/>
      <c r="E561" s="18"/>
      <c r="F561" s="18"/>
      <c r="G561" s="18"/>
      <c r="H561" s="18"/>
      <c r="I561" s="18"/>
      <c r="J561" s="18"/>
      <c r="K561" s="18"/>
      <c r="L561" s="18"/>
      <c r="M561" s="18"/>
      <c r="N561" s="18"/>
      <c r="O561" s="18"/>
      <c r="P561" s="18"/>
    </row>
    <row r="562" spans="1:16" x14ac:dyDescent="0.15">
      <c r="A562" s="66"/>
      <c r="B562" s="66"/>
      <c r="E562" s="18"/>
      <c r="F562" s="18"/>
      <c r="G562" s="18"/>
      <c r="H562" s="18"/>
      <c r="I562" s="18"/>
      <c r="J562" s="18"/>
      <c r="K562" s="18"/>
      <c r="L562" s="18"/>
      <c r="M562" s="18"/>
      <c r="N562" s="18"/>
      <c r="O562" s="18"/>
      <c r="P562" s="18"/>
    </row>
    <row r="563" spans="1:16" x14ac:dyDescent="0.15">
      <c r="A563" s="66"/>
      <c r="B563" s="66"/>
      <c r="E563" s="18"/>
      <c r="F563" s="18"/>
      <c r="G563" s="18"/>
      <c r="H563" s="18"/>
      <c r="I563" s="18"/>
      <c r="J563" s="18"/>
      <c r="K563" s="18"/>
      <c r="L563" s="18"/>
      <c r="M563" s="18"/>
      <c r="N563" s="18"/>
      <c r="O563" s="18"/>
      <c r="P563" s="18"/>
    </row>
    <row r="564" spans="1:16" x14ac:dyDescent="0.15">
      <c r="A564" s="66"/>
      <c r="B564" s="66"/>
      <c r="E564" s="18"/>
      <c r="F564" s="18"/>
      <c r="G564" s="18"/>
      <c r="H564" s="18"/>
      <c r="I564" s="18"/>
      <c r="J564" s="18"/>
      <c r="K564" s="18"/>
      <c r="L564" s="18"/>
      <c r="M564" s="18"/>
      <c r="N564" s="18"/>
      <c r="O564" s="18"/>
      <c r="P564" s="18"/>
    </row>
    <row r="565" spans="1:16" x14ac:dyDescent="0.15">
      <c r="A565" s="66"/>
      <c r="B565" s="66"/>
      <c r="E565" s="18"/>
      <c r="F565" s="18"/>
      <c r="G565" s="18"/>
      <c r="H565" s="18"/>
      <c r="I565" s="18"/>
      <c r="J565" s="18"/>
      <c r="K565" s="18"/>
      <c r="L565" s="18"/>
      <c r="M565" s="18"/>
      <c r="N565" s="18"/>
      <c r="O565" s="18"/>
      <c r="P565" s="18"/>
    </row>
    <row r="566" spans="1:16" x14ac:dyDescent="0.15">
      <c r="A566" s="66"/>
      <c r="B566" s="66"/>
      <c r="E566" s="18"/>
      <c r="F566" s="18"/>
      <c r="G566" s="18"/>
      <c r="H566" s="18"/>
      <c r="I566" s="18"/>
      <c r="J566" s="18"/>
      <c r="K566" s="18"/>
      <c r="L566" s="18"/>
      <c r="M566" s="18"/>
      <c r="N566" s="18"/>
      <c r="O566" s="18"/>
      <c r="P566" s="18"/>
    </row>
    <row r="567" spans="1:16" x14ac:dyDescent="0.15">
      <c r="A567" s="66"/>
      <c r="B567" s="66"/>
      <c r="E567" s="18"/>
      <c r="F567" s="18"/>
      <c r="G567" s="18"/>
      <c r="H567" s="18"/>
      <c r="I567" s="18"/>
      <c r="J567" s="18"/>
      <c r="K567" s="18"/>
      <c r="L567" s="18"/>
      <c r="M567" s="18"/>
      <c r="N567" s="18"/>
      <c r="O567" s="18"/>
      <c r="P567" s="18"/>
    </row>
    <row r="568" spans="1:16" x14ac:dyDescent="0.15">
      <c r="A568" s="66"/>
      <c r="B568" s="66"/>
      <c r="E568" s="18"/>
      <c r="F568" s="18"/>
      <c r="G568" s="18"/>
      <c r="H568" s="18"/>
      <c r="I568" s="18"/>
      <c r="J568" s="18"/>
      <c r="K568" s="18"/>
      <c r="L568" s="18"/>
      <c r="M568" s="18"/>
      <c r="N568" s="18"/>
      <c r="O568" s="18"/>
      <c r="P568" s="18"/>
    </row>
    <row r="569" spans="1:16" x14ac:dyDescent="0.15">
      <c r="A569" s="66"/>
      <c r="B569" s="66"/>
      <c r="E569" s="18"/>
      <c r="F569" s="18"/>
      <c r="G569" s="18"/>
      <c r="H569" s="18"/>
      <c r="I569" s="18"/>
      <c r="J569" s="18"/>
      <c r="K569" s="18"/>
      <c r="L569" s="18"/>
      <c r="M569" s="18"/>
      <c r="N569" s="18"/>
      <c r="O569" s="18"/>
      <c r="P569" s="18"/>
    </row>
    <row r="570" spans="1:16" x14ac:dyDescent="0.15">
      <c r="A570" s="66"/>
      <c r="B570" s="66"/>
      <c r="E570" s="18"/>
      <c r="F570" s="18"/>
      <c r="G570" s="18"/>
      <c r="H570" s="18"/>
      <c r="I570" s="18"/>
      <c r="J570" s="18"/>
      <c r="K570" s="18"/>
      <c r="L570" s="18"/>
      <c r="M570" s="18"/>
      <c r="N570" s="18"/>
      <c r="O570" s="18"/>
      <c r="P570" s="18"/>
    </row>
    <row r="571" spans="1:16" x14ac:dyDescent="0.15">
      <c r="A571" s="66"/>
      <c r="B571" s="66"/>
      <c r="E571" s="18"/>
      <c r="F571" s="18"/>
      <c r="G571" s="18"/>
      <c r="H571" s="18"/>
      <c r="I571" s="18"/>
      <c r="J571" s="18"/>
      <c r="K571" s="18"/>
      <c r="L571" s="18"/>
      <c r="M571" s="18"/>
      <c r="N571" s="18"/>
      <c r="O571" s="18"/>
      <c r="P571" s="18"/>
    </row>
    <row r="572" spans="1:16" x14ac:dyDescent="0.15">
      <c r="A572" s="66"/>
      <c r="B572" s="66"/>
      <c r="E572" s="18"/>
      <c r="F572" s="18"/>
      <c r="G572" s="18"/>
      <c r="H572" s="18"/>
      <c r="I572" s="18"/>
      <c r="J572" s="18"/>
      <c r="K572" s="18"/>
      <c r="L572" s="18"/>
      <c r="M572" s="18"/>
      <c r="N572" s="18"/>
      <c r="O572" s="18"/>
      <c r="P572" s="18"/>
    </row>
    <row r="573" spans="1:16" x14ac:dyDescent="0.15">
      <c r="A573" s="66"/>
      <c r="B573" s="66"/>
      <c r="E573" s="18"/>
      <c r="F573" s="18"/>
      <c r="G573" s="18"/>
      <c r="H573" s="18"/>
      <c r="I573" s="18"/>
      <c r="J573" s="18"/>
      <c r="K573" s="18"/>
      <c r="L573" s="18"/>
      <c r="M573" s="18"/>
      <c r="N573" s="18"/>
      <c r="O573" s="18"/>
      <c r="P573" s="18"/>
    </row>
    <row r="574" spans="1:16" x14ac:dyDescent="0.15">
      <c r="A574" s="66"/>
      <c r="B574" s="66"/>
      <c r="E574" s="18"/>
      <c r="F574" s="18"/>
      <c r="G574" s="18"/>
      <c r="H574" s="18"/>
      <c r="I574" s="18"/>
      <c r="J574" s="18"/>
      <c r="K574" s="18"/>
      <c r="L574" s="18"/>
      <c r="M574" s="18"/>
      <c r="N574" s="18"/>
      <c r="O574" s="18"/>
      <c r="P574" s="18"/>
    </row>
    <row r="575" spans="1:16" x14ac:dyDescent="0.15">
      <c r="A575" s="66"/>
      <c r="B575" s="66"/>
      <c r="E575" s="18"/>
      <c r="F575" s="18"/>
      <c r="G575" s="18"/>
      <c r="H575" s="18"/>
      <c r="I575" s="18"/>
      <c r="J575" s="18"/>
      <c r="K575" s="18"/>
      <c r="L575" s="18"/>
      <c r="M575" s="18"/>
      <c r="N575" s="18"/>
      <c r="O575" s="18"/>
      <c r="P575" s="18"/>
    </row>
    <row r="576" spans="1:16" x14ac:dyDescent="0.15">
      <c r="A576" s="66"/>
      <c r="B576" s="66"/>
      <c r="E576" s="18"/>
      <c r="F576" s="18"/>
      <c r="G576" s="18"/>
      <c r="H576" s="18"/>
      <c r="I576" s="18"/>
      <c r="J576" s="18"/>
      <c r="K576" s="18"/>
      <c r="L576" s="18"/>
      <c r="M576" s="18"/>
      <c r="N576" s="18"/>
      <c r="O576" s="18"/>
      <c r="P576" s="18"/>
    </row>
    <row r="577" spans="1:16" x14ac:dyDescent="0.15">
      <c r="A577" s="66"/>
      <c r="B577" s="66"/>
      <c r="E577" s="18"/>
      <c r="F577" s="18"/>
      <c r="G577" s="18"/>
      <c r="H577" s="18"/>
      <c r="I577" s="18"/>
      <c r="J577" s="18"/>
      <c r="K577" s="18"/>
      <c r="L577" s="18"/>
      <c r="M577" s="18"/>
      <c r="N577" s="18"/>
      <c r="O577" s="18"/>
      <c r="P577" s="18"/>
    </row>
    <row r="578" spans="1:16" x14ac:dyDescent="0.15">
      <c r="A578" s="66"/>
      <c r="B578" s="66"/>
      <c r="E578" s="18"/>
      <c r="F578" s="18"/>
      <c r="G578" s="18"/>
      <c r="H578" s="18"/>
      <c r="I578" s="18"/>
      <c r="J578" s="18"/>
      <c r="K578" s="18"/>
      <c r="L578" s="18"/>
      <c r="M578" s="18"/>
      <c r="N578" s="18"/>
      <c r="O578" s="18"/>
      <c r="P578" s="18"/>
    </row>
    <row r="579" spans="1:16" x14ac:dyDescent="0.15">
      <c r="A579" s="66"/>
      <c r="B579" s="66"/>
      <c r="E579" s="18"/>
      <c r="F579" s="18"/>
      <c r="G579" s="18"/>
      <c r="H579" s="18"/>
      <c r="I579" s="18"/>
      <c r="J579" s="18"/>
      <c r="K579" s="18"/>
      <c r="L579" s="18"/>
      <c r="M579" s="18"/>
      <c r="N579" s="18"/>
      <c r="O579" s="18"/>
      <c r="P579" s="18"/>
    </row>
    <row r="580" spans="1:16" x14ac:dyDescent="0.15">
      <c r="A580" s="66"/>
      <c r="B580" s="66"/>
      <c r="E580" s="18"/>
      <c r="F580" s="18"/>
      <c r="G580" s="18"/>
      <c r="H580" s="18"/>
      <c r="I580" s="18"/>
      <c r="J580" s="18"/>
      <c r="K580" s="18"/>
      <c r="L580" s="18"/>
      <c r="M580" s="18"/>
      <c r="N580" s="18"/>
      <c r="O580" s="18"/>
      <c r="P580" s="18"/>
    </row>
    <row r="581" spans="1:16" x14ac:dyDescent="0.15">
      <c r="A581" s="66"/>
      <c r="B581" s="66"/>
      <c r="E581" s="18"/>
      <c r="F581" s="18"/>
      <c r="G581" s="18"/>
      <c r="H581" s="18"/>
      <c r="I581" s="18"/>
      <c r="J581" s="18"/>
      <c r="K581" s="18"/>
      <c r="L581" s="18"/>
      <c r="M581" s="18"/>
      <c r="N581" s="18"/>
      <c r="O581" s="18"/>
      <c r="P581" s="18"/>
    </row>
    <row r="582" spans="1:16" x14ac:dyDescent="0.15">
      <c r="A582" s="66"/>
      <c r="B582" s="66"/>
      <c r="E582" s="18"/>
      <c r="F582" s="18"/>
      <c r="G582" s="18"/>
      <c r="H582" s="18"/>
      <c r="I582" s="18"/>
      <c r="J582" s="18"/>
      <c r="K582" s="18"/>
      <c r="L582" s="18"/>
      <c r="M582" s="18"/>
      <c r="N582" s="18"/>
      <c r="O582" s="18"/>
      <c r="P582" s="18"/>
    </row>
    <row r="583" spans="1:16" x14ac:dyDescent="0.15">
      <c r="A583" s="66"/>
      <c r="B583" s="66"/>
      <c r="E583" s="18"/>
      <c r="F583" s="18"/>
      <c r="G583" s="18"/>
      <c r="H583" s="18"/>
      <c r="I583" s="18"/>
      <c r="J583" s="18"/>
      <c r="K583" s="18"/>
      <c r="L583" s="18"/>
      <c r="M583" s="18"/>
      <c r="N583" s="18"/>
      <c r="O583" s="18"/>
      <c r="P583" s="18"/>
    </row>
    <row r="584" spans="1:16" x14ac:dyDescent="0.15">
      <c r="A584" s="66"/>
      <c r="B584" s="66"/>
      <c r="E584" s="18"/>
      <c r="F584" s="18"/>
      <c r="G584" s="18"/>
      <c r="H584" s="18"/>
      <c r="I584" s="18"/>
      <c r="J584" s="18"/>
      <c r="K584" s="18"/>
      <c r="L584" s="18"/>
      <c r="M584" s="18"/>
      <c r="N584" s="18"/>
      <c r="O584" s="18"/>
      <c r="P584" s="18"/>
    </row>
    <row r="585" spans="1:16" x14ac:dyDescent="0.15">
      <c r="A585" s="66"/>
      <c r="B585" s="66"/>
      <c r="E585" s="18"/>
      <c r="F585" s="18"/>
      <c r="G585" s="18"/>
      <c r="H585" s="18"/>
      <c r="I585" s="18"/>
      <c r="J585" s="18"/>
      <c r="K585" s="18"/>
      <c r="L585" s="18"/>
      <c r="M585" s="18"/>
      <c r="N585" s="18"/>
      <c r="O585" s="18"/>
      <c r="P585" s="18"/>
    </row>
    <row r="586" spans="1:16" x14ac:dyDescent="0.15">
      <c r="A586" s="66"/>
      <c r="B586" s="66"/>
      <c r="E586" s="18"/>
      <c r="F586" s="18"/>
      <c r="G586" s="18"/>
      <c r="H586" s="18"/>
      <c r="I586" s="18"/>
      <c r="J586" s="18"/>
      <c r="K586" s="18"/>
      <c r="L586" s="18"/>
      <c r="M586" s="18"/>
      <c r="N586" s="18"/>
      <c r="O586" s="18"/>
      <c r="P586" s="18"/>
    </row>
    <row r="587" spans="1:16" x14ac:dyDescent="0.15">
      <c r="A587" s="66"/>
      <c r="B587" s="66"/>
      <c r="E587" s="18"/>
      <c r="F587" s="18"/>
      <c r="G587" s="18"/>
      <c r="H587" s="18"/>
      <c r="I587" s="18"/>
      <c r="J587" s="18"/>
      <c r="K587" s="18"/>
      <c r="L587" s="18"/>
      <c r="M587" s="18"/>
      <c r="N587" s="18"/>
      <c r="O587" s="18"/>
      <c r="P587" s="18"/>
    </row>
    <row r="588" spans="1:16" x14ac:dyDescent="0.15">
      <c r="A588" s="66"/>
      <c r="B588" s="66"/>
      <c r="E588" s="18"/>
      <c r="F588" s="18"/>
      <c r="G588" s="18"/>
      <c r="H588" s="18"/>
      <c r="I588" s="18"/>
      <c r="J588" s="18"/>
      <c r="K588" s="18"/>
      <c r="L588" s="18"/>
      <c r="M588" s="18"/>
      <c r="N588" s="18"/>
      <c r="O588" s="18"/>
      <c r="P588" s="18"/>
    </row>
    <row r="589" spans="1:16" x14ac:dyDescent="0.15">
      <c r="A589" s="66"/>
      <c r="B589" s="66"/>
      <c r="E589" s="18"/>
      <c r="F589" s="18"/>
      <c r="G589" s="18"/>
      <c r="H589" s="18"/>
      <c r="I589" s="18"/>
      <c r="J589" s="18"/>
      <c r="K589" s="18"/>
      <c r="L589" s="18"/>
      <c r="M589" s="18"/>
      <c r="N589" s="18"/>
      <c r="O589" s="18"/>
      <c r="P589" s="18"/>
    </row>
    <row r="590" spans="1:16" x14ac:dyDescent="0.15">
      <c r="A590" s="66"/>
      <c r="B590" s="66"/>
      <c r="E590" s="18"/>
      <c r="F590" s="18"/>
      <c r="G590" s="18"/>
      <c r="H590" s="18"/>
      <c r="I590" s="18"/>
      <c r="J590" s="18"/>
      <c r="K590" s="18"/>
      <c r="L590" s="18"/>
      <c r="M590" s="18"/>
      <c r="N590" s="18"/>
      <c r="O590" s="18"/>
      <c r="P590" s="18"/>
    </row>
    <row r="591" spans="1:16" x14ac:dyDescent="0.15">
      <c r="A591" s="66"/>
      <c r="B591" s="66"/>
      <c r="E591" s="18"/>
      <c r="F591" s="18"/>
      <c r="G591" s="18"/>
      <c r="H591" s="18"/>
      <c r="I591" s="18"/>
      <c r="J591" s="18"/>
      <c r="K591" s="18"/>
      <c r="L591" s="18"/>
      <c r="M591" s="18"/>
      <c r="N591" s="18"/>
      <c r="O591" s="18"/>
      <c r="P591" s="18"/>
    </row>
    <row r="592" spans="1:16" x14ac:dyDescent="0.15">
      <c r="A592" s="66"/>
      <c r="B592" s="66"/>
      <c r="E592" s="18"/>
      <c r="F592" s="18"/>
      <c r="G592" s="18"/>
      <c r="H592" s="18"/>
      <c r="I592" s="18"/>
      <c r="J592" s="18"/>
      <c r="K592" s="18"/>
      <c r="L592" s="18"/>
      <c r="M592" s="18"/>
      <c r="N592" s="18"/>
      <c r="O592" s="18"/>
      <c r="P592" s="18"/>
    </row>
    <row r="593" spans="1:16" x14ac:dyDescent="0.15">
      <c r="A593" s="66"/>
      <c r="B593" s="66"/>
      <c r="E593" s="18"/>
      <c r="F593" s="18"/>
      <c r="G593" s="18"/>
      <c r="H593" s="18"/>
      <c r="I593" s="18"/>
      <c r="J593" s="18"/>
      <c r="K593" s="18"/>
      <c r="L593" s="18"/>
      <c r="M593" s="18"/>
      <c r="N593" s="18"/>
      <c r="O593" s="18"/>
      <c r="P593" s="18"/>
    </row>
    <row r="594" spans="1:16" x14ac:dyDescent="0.15">
      <c r="A594" s="66"/>
      <c r="B594" s="66"/>
      <c r="E594" s="18"/>
      <c r="F594" s="18"/>
      <c r="G594" s="18"/>
      <c r="H594" s="18"/>
      <c r="I594" s="18"/>
      <c r="J594" s="18"/>
      <c r="K594" s="18"/>
      <c r="L594" s="18"/>
      <c r="M594" s="18"/>
      <c r="N594" s="18"/>
      <c r="O594" s="18"/>
      <c r="P594" s="18"/>
    </row>
    <row r="595" spans="1:16" x14ac:dyDescent="0.15">
      <c r="A595" s="66"/>
      <c r="B595" s="66"/>
      <c r="E595" s="18"/>
      <c r="F595" s="18"/>
      <c r="G595" s="18"/>
      <c r="H595" s="18"/>
      <c r="I595" s="18"/>
      <c r="J595" s="18"/>
      <c r="K595" s="18"/>
      <c r="L595" s="18"/>
      <c r="M595" s="18"/>
      <c r="N595" s="18"/>
      <c r="O595" s="18"/>
      <c r="P595" s="18"/>
    </row>
    <row r="596" spans="1:16" x14ac:dyDescent="0.15">
      <c r="A596" s="66"/>
      <c r="B596" s="66"/>
      <c r="E596" s="18"/>
      <c r="F596" s="18"/>
      <c r="G596" s="18"/>
      <c r="H596" s="18"/>
      <c r="I596" s="18"/>
      <c r="J596" s="18"/>
      <c r="K596" s="18"/>
      <c r="L596" s="18"/>
      <c r="M596" s="18"/>
      <c r="N596" s="18"/>
      <c r="O596" s="18"/>
      <c r="P596" s="18"/>
    </row>
    <row r="597" spans="1:16" x14ac:dyDescent="0.15">
      <c r="A597" s="66"/>
      <c r="B597" s="66"/>
      <c r="E597" s="18"/>
      <c r="F597" s="18"/>
      <c r="G597" s="18"/>
      <c r="H597" s="18"/>
      <c r="I597" s="18"/>
      <c r="J597" s="18"/>
      <c r="K597" s="18"/>
      <c r="L597" s="18"/>
      <c r="M597" s="18"/>
      <c r="N597" s="18"/>
      <c r="O597" s="18"/>
      <c r="P597" s="18"/>
    </row>
    <row r="598" spans="1:16" x14ac:dyDescent="0.15">
      <c r="E598" s="18"/>
    </row>
    <row r="599" spans="1:16" x14ac:dyDescent="0.15">
      <c r="E599" s="18"/>
    </row>
    <row r="600" spans="1:16" x14ac:dyDescent="0.15">
      <c r="E600" s="18"/>
    </row>
    <row r="601" spans="1:16" x14ac:dyDescent="0.15">
      <c r="E601" s="18"/>
    </row>
    <row r="602" spans="1:16" x14ac:dyDescent="0.15">
      <c r="E602" s="18"/>
    </row>
    <row r="603" spans="1:16" x14ac:dyDescent="0.15">
      <c r="E603" s="18"/>
    </row>
    <row r="604" spans="1:16" x14ac:dyDescent="0.15">
      <c r="E604" s="18"/>
    </row>
    <row r="605" spans="1:16" x14ac:dyDescent="0.15">
      <c r="E605" s="18"/>
    </row>
    <row r="606" spans="1:16" x14ac:dyDescent="0.15">
      <c r="E606" s="18"/>
    </row>
    <row r="607" spans="1:16" x14ac:dyDescent="0.15">
      <c r="E607" s="18"/>
    </row>
    <row r="608" spans="1:16" x14ac:dyDescent="0.15">
      <c r="E608" s="18"/>
    </row>
    <row r="609" spans="5:5" x14ac:dyDescent="0.15">
      <c r="E609" s="18"/>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N82"/>
  <sheetViews>
    <sheetView topLeftCell="AP10" workbookViewId="0">
      <selection activeCell="BB35" sqref="BB35"/>
    </sheetView>
  </sheetViews>
  <sheetFormatPr defaultRowHeight="13.5" x14ac:dyDescent="0.15"/>
  <cols>
    <col min="1" max="1" width="21.75" customWidth="1"/>
    <col min="2" max="66" width="9.625" customWidth="1"/>
  </cols>
  <sheetData>
    <row r="1" spans="1:64" s="26" customFormat="1" ht="15" x14ac:dyDescent="0.25">
      <c r="A1" s="66" t="s">
        <v>46</v>
      </c>
      <c r="B1" s="73">
        <f ca="1">Data!B11</f>
        <v>1033.2274527998859</v>
      </c>
      <c r="C1" s="66"/>
      <c r="D1" t="s">
        <v>58</v>
      </c>
      <c r="E1" t="s">
        <v>67</v>
      </c>
      <c r="F1" s="31" t="s">
        <v>201</v>
      </c>
      <c r="G1" s="31" t="s">
        <v>202</v>
      </c>
      <c r="H1" s="2" t="s">
        <v>325</v>
      </c>
      <c r="I1" s="2" t="s">
        <v>323</v>
      </c>
      <c r="J1" s="26" t="s">
        <v>66</v>
      </c>
      <c r="K1" s="26" t="s">
        <v>93</v>
      </c>
      <c r="N1" s="26">
        <f>COLUMN()</f>
        <v>14</v>
      </c>
      <c r="O1" s="26">
        <f>COLUMN()</f>
        <v>15</v>
      </c>
      <c r="P1" s="26">
        <f>COLUMN()</f>
        <v>16</v>
      </c>
      <c r="Q1" s="26">
        <f>COLUMN()</f>
        <v>17</v>
      </c>
      <c r="S1" s="26">
        <f>COLUMN()</f>
        <v>19</v>
      </c>
      <c r="T1" s="26">
        <f>COLUMN()</f>
        <v>20</v>
      </c>
      <c r="U1" s="26">
        <f>COLUMN()</f>
        <v>21</v>
      </c>
      <c r="V1" s="26">
        <f>COLUMN()</f>
        <v>22</v>
      </c>
      <c r="W1" s="26">
        <f>COLUMN()</f>
        <v>23</v>
      </c>
      <c r="X1" s="26">
        <f>COLUMN()</f>
        <v>24</v>
      </c>
      <c r="Y1" s="26">
        <f>COLUMN()</f>
        <v>25</v>
      </c>
      <c r="Z1" s="26">
        <f>COLUMN()</f>
        <v>26</v>
      </c>
      <c r="AA1" s="26">
        <f>COLUMN()</f>
        <v>27</v>
      </c>
      <c r="AB1" s="26">
        <f>COLUMN()</f>
        <v>28</v>
      </c>
      <c r="AE1" s="26">
        <f>COLUMN()</f>
        <v>31</v>
      </c>
      <c r="AF1" s="26">
        <f>COLUMN()</f>
        <v>32</v>
      </c>
      <c r="AG1" s="26">
        <f>COLUMN()</f>
        <v>33</v>
      </c>
      <c r="AH1" s="26">
        <f>COLUMN()</f>
        <v>34</v>
      </c>
      <c r="AI1" s="26">
        <f>COLUMN()</f>
        <v>35</v>
      </c>
      <c r="AJ1" s="26">
        <f>COLUMN()</f>
        <v>36</v>
      </c>
      <c r="AK1" s="26">
        <f>COLUMN()</f>
        <v>37</v>
      </c>
      <c r="AL1" s="26">
        <f>COLUMN()</f>
        <v>38</v>
      </c>
      <c r="AM1" s="26">
        <f>COLUMN()</f>
        <v>39</v>
      </c>
      <c r="AN1" s="26">
        <f>COLUMN()</f>
        <v>40</v>
      </c>
      <c r="AQ1" s="26">
        <f>COLUMN()</f>
        <v>43</v>
      </c>
      <c r="AR1" s="26">
        <f>COLUMN()</f>
        <v>44</v>
      </c>
      <c r="AS1" s="26">
        <f>COLUMN()</f>
        <v>45</v>
      </c>
      <c r="AT1" s="26">
        <f>COLUMN()</f>
        <v>46</v>
      </c>
      <c r="AU1" s="26">
        <f>COLUMN()</f>
        <v>47</v>
      </c>
      <c r="AV1" s="26">
        <f>COLUMN()</f>
        <v>48</v>
      </c>
      <c r="AW1" s="26">
        <f>COLUMN()</f>
        <v>49</v>
      </c>
      <c r="AX1" s="26">
        <f>COLUMN()</f>
        <v>50</v>
      </c>
      <c r="AY1" s="26">
        <f>COLUMN()</f>
        <v>51</v>
      </c>
      <c r="AZ1" s="26">
        <f>COLUMN()</f>
        <v>52</v>
      </c>
      <c r="BC1" s="26">
        <f>COLUMN()</f>
        <v>55</v>
      </c>
      <c r="BD1" s="26">
        <f>COLUMN()</f>
        <v>56</v>
      </c>
      <c r="BE1" s="26">
        <f>COLUMN()</f>
        <v>57</v>
      </c>
      <c r="BF1" s="26">
        <f>COLUMN()</f>
        <v>58</v>
      </c>
      <c r="BG1" s="26">
        <f>COLUMN()</f>
        <v>59</v>
      </c>
      <c r="BH1" s="26">
        <f>COLUMN()</f>
        <v>60</v>
      </c>
      <c r="BI1" s="26">
        <f>COLUMN()</f>
        <v>61</v>
      </c>
      <c r="BJ1" s="26">
        <f>COLUMN()</f>
        <v>62</v>
      </c>
      <c r="BK1" s="26">
        <f>COLUMN()</f>
        <v>63</v>
      </c>
      <c r="BL1" s="26">
        <f>COLUMN()</f>
        <v>64</v>
      </c>
    </row>
    <row r="2" spans="1:64" s="26" customFormat="1" x14ac:dyDescent="0.15">
      <c r="A2" s="67" t="s">
        <v>57</v>
      </c>
      <c r="B2" s="73">
        <f ca="1">Data!B12</f>
        <v>10</v>
      </c>
      <c r="C2" s="66"/>
      <c r="D2" s="18">
        <f>Main!D95</f>
        <v>1.1294E-2</v>
      </c>
      <c r="E2" s="18">
        <f>SQRT(1-($B$4/($B$4+D2))^2)</f>
        <v>1.4624199282376592E-2</v>
      </c>
      <c r="F2" s="18">
        <f ca="1">$M$33*($D2+(AC$33+AO$33*MAX(2,LOG10($D2)))/$E2^$P$33)^(-$Q$33)*(1+EXP(-BA$33*(LN($D2)+BM$33)))</f>
        <v>1.1591196873289636E-9</v>
      </c>
      <c r="G2" s="18">
        <f ca="1">$M$33*($D2+(AD$33+AP$33*MAX(2,LOG10($D2)))/$E2^$P$33)^(-$Q$33)*(1+EXP(-BB$33*(LN($D2)+BN$33)))</f>
        <v>8.964040686517636E-10</v>
      </c>
      <c r="H2" s="18">
        <f ca="1">F2-I2*$B$6^$B$10</f>
        <v>1.2387129735987387E-9</v>
      </c>
      <c r="I2" s="18">
        <f ca="1">(F2-G2)/($B$6^$B$10-$C$6^$B$10)</f>
        <v>-1.0825019531423272E-15</v>
      </c>
      <c r="J2" s="18">
        <f ca="1">H2+I2*$B$3^$B$10</f>
        <v>1.0562678537980602E-9</v>
      </c>
      <c r="K2" s="18">
        <f ca="1">J2*DCC!$C63*DCC!AG63</f>
        <v>2.3302151894710986E-10</v>
      </c>
      <c r="M2" s="26" t="s">
        <v>524</v>
      </c>
      <c r="N2"/>
      <c r="O2" t="s">
        <v>524</v>
      </c>
      <c r="S2" s="26" t="s">
        <v>528</v>
      </c>
      <c r="AE2" s="26" t="s">
        <v>529</v>
      </c>
      <c r="AQ2" s="26" t="s">
        <v>530</v>
      </c>
      <c r="BC2" s="26" t="s">
        <v>531</v>
      </c>
    </row>
    <row r="3" spans="1:64" ht="15" customHeight="1" x14ac:dyDescent="0.15">
      <c r="A3" s="67" t="s">
        <v>192</v>
      </c>
      <c r="B3" s="68">
        <f ca="1">Data!B9</f>
        <v>573.22066525976641</v>
      </c>
      <c r="C3" s="66"/>
      <c r="D3" s="18">
        <f>Main!D96</f>
        <v>1.4219000000000001E-2</v>
      </c>
      <c r="E3" s="18">
        <f t="shared" ref="E3:E66" si="0">SQRT(1-($B$4/($B$4+D3))^2)</f>
        <v>1.6408682476849634E-2</v>
      </c>
      <c r="F3" s="18">
        <f t="shared" ref="F3:F66" ca="1" si="1">$M$33*($D3+(AC$33+AO$33*MAX(2,LOG10($D3)))/$E3^$P$33)^(-$Q$33)*(1+EXP(-BA$33*(LN($D3)+BM$33)))</f>
        <v>1.4307654074340796E-9</v>
      </c>
      <c r="G3" s="18">
        <f t="shared" ref="G3:G66" ca="1" si="2">$M$33*($D3+(AD$33+AP$33*MAX(2,LOG10($D3)))/$E3^$P$33)^(-$Q$33)*(1+EXP(-BB$33*(LN($D3)+BN$33)))</f>
        <v>1.1067373787705589E-9</v>
      </c>
      <c r="H3" s="18">
        <f t="shared" ref="H3:H66" ca="1" si="3">F3-I3*$B$6^$B$10</f>
        <v>1.5289341260458777E-9</v>
      </c>
      <c r="I3" s="18">
        <f t="shared" ref="I3:I66" ca="1" si="4">(F3-G3)/($B$6^$B$10-$C$6^$B$10)</f>
        <v>-1.3351355951626951E-15</v>
      </c>
      <c r="J3" s="18">
        <f t="shared" ref="J3:J66" ca="1" si="5">H3+I3*$B$3^$B$10</f>
        <v>1.3039100760637885E-9</v>
      </c>
      <c r="K3" s="18">
        <f ca="1">J3*DCC!$C64*DCC!AG64</f>
        <v>3.621303035053252E-10</v>
      </c>
      <c r="M3" t="s">
        <v>523</v>
      </c>
      <c r="N3" t="s">
        <v>292</v>
      </c>
      <c r="O3" t="s">
        <v>526</v>
      </c>
      <c r="P3" t="s">
        <v>525</v>
      </c>
      <c r="Q3" t="s">
        <v>527</v>
      </c>
      <c r="S3" t="s">
        <v>282</v>
      </c>
      <c r="T3" t="s">
        <v>283</v>
      </c>
      <c r="U3" t="s">
        <v>284</v>
      </c>
      <c r="V3" t="s">
        <v>285</v>
      </c>
      <c r="W3" t="s">
        <v>286</v>
      </c>
      <c r="X3" t="s">
        <v>287</v>
      </c>
      <c r="Y3" t="s">
        <v>288</v>
      </c>
      <c r="Z3" t="s">
        <v>289</v>
      </c>
      <c r="AA3" t="s">
        <v>521</v>
      </c>
      <c r="AB3" t="s">
        <v>522</v>
      </c>
      <c r="AE3" t="s">
        <v>282</v>
      </c>
      <c r="AF3" t="s">
        <v>283</v>
      </c>
      <c r="AG3" t="s">
        <v>284</v>
      </c>
      <c r="AH3" t="s">
        <v>285</v>
      </c>
      <c r="AI3" t="s">
        <v>286</v>
      </c>
      <c r="AJ3" t="s">
        <v>287</v>
      </c>
      <c r="AK3" t="s">
        <v>288</v>
      </c>
      <c r="AL3" t="s">
        <v>289</v>
      </c>
      <c r="AM3" t="s">
        <v>521</v>
      </c>
      <c r="AN3" t="s">
        <v>522</v>
      </c>
      <c r="AQ3" t="s">
        <v>282</v>
      </c>
      <c r="AR3" t="s">
        <v>283</v>
      </c>
      <c r="AS3" t="s">
        <v>284</v>
      </c>
      <c r="AT3" t="s">
        <v>285</v>
      </c>
      <c r="AU3" t="s">
        <v>286</v>
      </c>
      <c r="AV3" t="s">
        <v>287</v>
      </c>
      <c r="AW3" t="s">
        <v>288</v>
      </c>
      <c r="AX3" t="s">
        <v>289</v>
      </c>
      <c r="AY3" t="s">
        <v>521</v>
      </c>
      <c r="AZ3" t="s">
        <v>522</v>
      </c>
      <c r="BC3" t="s">
        <v>282</v>
      </c>
      <c r="BD3" t="s">
        <v>283</v>
      </c>
      <c r="BE3" t="s">
        <v>284</v>
      </c>
      <c r="BF3" t="s">
        <v>285</v>
      </c>
      <c r="BG3" t="s">
        <v>286</v>
      </c>
      <c r="BH3" t="s">
        <v>287</v>
      </c>
      <c r="BI3" t="s">
        <v>288</v>
      </c>
      <c r="BJ3" t="s">
        <v>289</v>
      </c>
      <c r="BK3" t="s">
        <v>521</v>
      </c>
      <c r="BL3" t="s">
        <v>522</v>
      </c>
    </row>
    <row r="4" spans="1:64" ht="15" customHeight="1" x14ac:dyDescent="0.15">
      <c r="A4" s="66" t="s">
        <v>68</v>
      </c>
      <c r="B4" s="66">
        <v>105.6</v>
      </c>
      <c r="C4" s="66"/>
      <c r="D4" s="18">
        <f>Main!D97</f>
        <v>1.7901E-2</v>
      </c>
      <c r="E4" s="18">
        <f t="shared" si="0"/>
        <v>1.8410537805933592E-2</v>
      </c>
      <c r="F4" s="18">
        <f t="shared" ca="1" si="1"/>
        <v>1.7659733943485256E-9</v>
      </c>
      <c r="G4" s="18">
        <f t="shared" ca="1" si="2"/>
        <v>1.3663466719102016E-9</v>
      </c>
      <c r="H4" s="18">
        <f t="shared" ca="1" si="3"/>
        <v>1.8870457701754371E-9</v>
      </c>
      <c r="I4" s="18">
        <f t="shared" ca="1" si="4"/>
        <v>-1.6466349041047543E-15</v>
      </c>
      <c r="J4" s="18">
        <f t="shared" ca="1" si="5"/>
        <v>1.6095215574243202E-9</v>
      </c>
      <c r="K4" s="18">
        <f ca="1">J4*DCC!$C65*DCC!AG65</f>
        <v>5.6274545601522603E-10</v>
      </c>
      <c r="N4">
        <v>0</v>
      </c>
      <c r="O4" s="18">
        <f>O5</f>
        <v>5.2597844168312529</v>
      </c>
      <c r="P4" s="18">
        <f t="shared" ref="P4:BL4" si="6">P5</f>
        <v>1.4063000000000001</v>
      </c>
      <c r="Q4" s="18">
        <f t="shared" si="6"/>
        <v>2.6278999999999999</v>
      </c>
      <c r="R4" s="18"/>
      <c r="S4" s="18">
        <f t="shared" si="6"/>
        <v>2048.8000000000002</v>
      </c>
      <c r="T4" s="18">
        <f t="shared" si="6"/>
        <v>193.29</v>
      </c>
      <c r="U4" s="18">
        <f t="shared" si="6"/>
        <v>-911.7</v>
      </c>
      <c r="V4" s="18">
        <f t="shared" si="6"/>
        <v>6.3141999999999996</v>
      </c>
      <c r="W4" s="18">
        <f t="shared" si="6"/>
        <v>1.7428999999999999</v>
      </c>
      <c r="X4" s="18">
        <f t="shared" si="6"/>
        <v>3002.3</v>
      </c>
      <c r="Y4" s="18">
        <f t="shared" si="6"/>
        <v>174.41</v>
      </c>
      <c r="Z4" s="18">
        <f t="shared" si="6"/>
        <v>-1351.8</v>
      </c>
      <c r="AA4" s="18">
        <f t="shared" si="6"/>
        <v>7.2332999999999998</v>
      </c>
      <c r="AB4" s="18">
        <f t="shared" si="6"/>
        <v>2.0392999999999999</v>
      </c>
      <c r="AC4" s="18"/>
      <c r="AD4" s="18"/>
      <c r="AE4" s="18">
        <f t="shared" si="6"/>
        <v>-303.14</v>
      </c>
      <c r="AF4" s="18">
        <f t="shared" si="6"/>
        <v>-27.004000000000001</v>
      </c>
      <c r="AG4" s="18">
        <f t="shared" si="6"/>
        <v>346.94</v>
      </c>
      <c r="AH4" s="18">
        <f t="shared" si="6"/>
        <v>5.2725999999999997</v>
      </c>
      <c r="AI4" s="18">
        <f t="shared" si="6"/>
        <v>2.0945999999999998</v>
      </c>
      <c r="AJ4" s="18">
        <f t="shared" si="6"/>
        <v>-399.81</v>
      </c>
      <c r="AK4" s="18">
        <f t="shared" si="6"/>
        <v>-30.361000000000001</v>
      </c>
      <c r="AL4" s="18">
        <f t="shared" si="6"/>
        <v>395.77</v>
      </c>
      <c r="AM4" s="18">
        <f t="shared" si="6"/>
        <v>6.3121</v>
      </c>
      <c r="AN4" s="18">
        <f t="shared" si="6"/>
        <v>1.7193000000000001</v>
      </c>
      <c r="AO4" s="18"/>
      <c r="AP4" s="18"/>
      <c r="AQ4" s="18">
        <f t="shared" si="6"/>
        <v>0.33223999999999998</v>
      </c>
      <c r="AR4" s="18">
        <f t="shared" si="6"/>
        <v>1.8029E-2</v>
      </c>
      <c r="AS4" s="18">
        <f t="shared" si="6"/>
        <v>1.7413000000000001</v>
      </c>
      <c r="AT4" s="18">
        <f t="shared" si="6"/>
        <v>-1.9950000000000001</v>
      </c>
      <c r="AU4" s="18">
        <f t="shared" si="6"/>
        <v>5.3361000000000001</v>
      </c>
      <c r="AV4" s="18">
        <f t="shared" si="6"/>
        <v>-5.9103000000000003</v>
      </c>
      <c r="AW4" s="18">
        <f t="shared" si="6"/>
        <v>0.36826999999999999</v>
      </c>
      <c r="AX4" s="18">
        <f t="shared" si="6"/>
        <v>8.0764999999999993</v>
      </c>
      <c r="AY4" s="18">
        <f t="shared" si="6"/>
        <v>7.0502000000000002</v>
      </c>
      <c r="AZ4" s="18">
        <f t="shared" si="6"/>
        <v>4.6203000000000003</v>
      </c>
      <c r="BA4" s="18"/>
      <c r="BB4" s="18"/>
      <c r="BC4" s="18">
        <f t="shared" si="6"/>
        <v>-7.1961000000000004</v>
      </c>
      <c r="BD4" s="18">
        <f t="shared" si="6"/>
        <v>0.17066000000000001</v>
      </c>
      <c r="BE4" s="18">
        <f t="shared" si="6"/>
        <v>3.6642000000000001</v>
      </c>
      <c r="BF4" s="18">
        <f t="shared" si="6"/>
        <v>14.227</v>
      </c>
      <c r="BG4" s="18">
        <f t="shared" si="6"/>
        <v>5.1264000000000003</v>
      </c>
      <c r="BH4" s="18">
        <f t="shared" si="6"/>
        <v>-0.29283999999999999</v>
      </c>
      <c r="BI4" s="18">
        <f t="shared" si="6"/>
        <v>7.0469000000000004E-2</v>
      </c>
      <c r="BJ4" s="18">
        <f t="shared" si="6"/>
        <v>-3.2271999999999998</v>
      </c>
      <c r="BK4" s="18">
        <f t="shared" si="6"/>
        <v>17.536999999999999</v>
      </c>
      <c r="BL4" s="18">
        <f t="shared" si="6"/>
        <v>4.3968999999999996</v>
      </c>
    </row>
    <row r="5" spans="1:64" ht="15" customHeight="1" x14ac:dyDescent="0.15">
      <c r="A5" s="66"/>
      <c r="B5" s="66"/>
      <c r="C5" s="66"/>
      <c r="D5" s="18">
        <f>Main!D98</f>
        <v>2.2536E-2</v>
      </c>
      <c r="E5" s="18">
        <f t="shared" si="0"/>
        <v>2.0656272421838009E-2</v>
      </c>
      <c r="F5" s="18">
        <f t="shared" ca="1" si="1"/>
        <v>2.1795969771363776E-9</v>
      </c>
      <c r="G5" s="18">
        <f t="shared" ca="1" si="2"/>
        <v>1.6867609608961497E-9</v>
      </c>
      <c r="H5" s="18">
        <f t="shared" ca="1" si="3"/>
        <v>2.3289083820774817E-9</v>
      </c>
      <c r="I5" s="18">
        <f t="shared" ca="1" si="4"/>
        <v>-2.030697500381352E-15</v>
      </c>
      <c r="J5" s="18">
        <f t="shared" ca="1" si="5"/>
        <v>1.9866541739806377E-9</v>
      </c>
      <c r="K5" s="18">
        <f ca="1">J5*DCC!$C66*DCC!AG66</f>
        <v>8.7446310430988164E-10</v>
      </c>
      <c r="M5" s="63">
        <v>192.44</v>
      </c>
      <c r="N5" s="18">
        <v>0.152</v>
      </c>
      <c r="O5" s="18">
        <f>LN(M5)</f>
        <v>5.2597844168312529</v>
      </c>
      <c r="P5" s="63">
        <v>1.4063000000000001</v>
      </c>
      <c r="Q5" s="63">
        <v>2.6278999999999999</v>
      </c>
      <c r="R5" s="18"/>
      <c r="S5" s="63">
        <v>2048.8000000000002</v>
      </c>
      <c r="T5" s="63">
        <v>193.29</v>
      </c>
      <c r="U5" s="63">
        <v>-911.7</v>
      </c>
      <c r="V5" s="63">
        <v>6.3141999999999996</v>
      </c>
      <c r="W5" s="63">
        <v>1.7428999999999999</v>
      </c>
      <c r="X5" s="63">
        <v>3002.3</v>
      </c>
      <c r="Y5" s="63">
        <v>174.41</v>
      </c>
      <c r="Z5" s="63">
        <v>-1351.8</v>
      </c>
      <c r="AA5" s="63">
        <v>7.2332999999999998</v>
      </c>
      <c r="AB5" s="63">
        <v>2.0392999999999999</v>
      </c>
      <c r="AC5" s="18"/>
      <c r="AE5" s="63">
        <v>-303.14</v>
      </c>
      <c r="AF5" s="63">
        <v>-27.004000000000001</v>
      </c>
      <c r="AG5" s="63">
        <v>346.94</v>
      </c>
      <c r="AH5" s="63">
        <v>5.2725999999999997</v>
      </c>
      <c r="AI5" s="63">
        <v>2.0945999999999998</v>
      </c>
      <c r="AJ5" s="63">
        <v>-399.81</v>
      </c>
      <c r="AK5" s="63">
        <v>-30.361000000000001</v>
      </c>
      <c r="AL5" s="63">
        <v>395.77</v>
      </c>
      <c r="AM5" s="63">
        <v>6.3121</v>
      </c>
      <c r="AN5" s="63">
        <v>1.7193000000000001</v>
      </c>
      <c r="AO5" s="18"/>
      <c r="AQ5" s="63">
        <v>0.33223999999999998</v>
      </c>
      <c r="AR5" s="63">
        <v>1.8029E-2</v>
      </c>
      <c r="AS5" s="63">
        <v>1.7413000000000001</v>
      </c>
      <c r="AT5" s="63">
        <v>-1.9950000000000001</v>
      </c>
      <c r="AU5" s="63">
        <v>5.3361000000000001</v>
      </c>
      <c r="AV5" s="63">
        <v>-5.9103000000000003</v>
      </c>
      <c r="AW5" s="63">
        <v>0.36826999999999999</v>
      </c>
      <c r="AX5" s="63">
        <v>8.0764999999999993</v>
      </c>
      <c r="AY5" s="63">
        <v>7.0502000000000002</v>
      </c>
      <c r="AZ5" s="63">
        <v>4.6203000000000003</v>
      </c>
      <c r="BC5" s="63">
        <v>-7.1961000000000004</v>
      </c>
      <c r="BD5" s="63">
        <v>0.17066000000000001</v>
      </c>
      <c r="BE5" s="63">
        <v>3.6642000000000001</v>
      </c>
      <c r="BF5" s="63">
        <v>14.227</v>
      </c>
      <c r="BG5" s="63">
        <v>5.1264000000000003</v>
      </c>
      <c r="BH5" s="63">
        <v>-0.29283999999999999</v>
      </c>
      <c r="BI5" s="63">
        <v>7.0469000000000004E-2</v>
      </c>
      <c r="BJ5" s="63">
        <v>-3.2271999999999998</v>
      </c>
      <c r="BK5" s="63">
        <v>17.536999999999999</v>
      </c>
      <c r="BL5" s="63">
        <v>4.3968999999999996</v>
      </c>
    </row>
    <row r="6" spans="1:64" ht="15" customHeight="1" x14ac:dyDescent="0.15">
      <c r="A6" s="67" t="s">
        <v>299</v>
      </c>
      <c r="B6" s="66">
        <f>Data!$B$8</f>
        <v>370</v>
      </c>
      <c r="C6" s="66">
        <f>Data!$B$7</f>
        <v>798.99633343229857</v>
      </c>
      <c r="D6" s="18">
        <f>Main!D99</f>
        <v>2.8371E-2</v>
      </c>
      <c r="E6" s="18">
        <f t="shared" si="0"/>
        <v>2.3175700220665015E-2</v>
      </c>
      <c r="F6" s="18">
        <f t="shared" ca="1" si="1"/>
        <v>2.6899664585992436E-9</v>
      </c>
      <c r="G6" s="18">
        <f t="shared" ca="1" si="2"/>
        <v>2.082211364154909E-9</v>
      </c>
      <c r="H6" s="18">
        <f t="shared" ca="1" si="3"/>
        <v>2.8740941684688979E-9</v>
      </c>
      <c r="I6" s="18">
        <f t="shared" ca="1" si="4"/>
        <v>-2.5042137961982074E-15</v>
      </c>
      <c r="J6" s="18">
        <f t="shared" ca="1" si="5"/>
        <v>2.4520334186220815E-9</v>
      </c>
      <c r="K6" s="18">
        <f ca="1">J6*DCC!$C67*DCC!AG67</f>
        <v>1.3587508688972488E-9</v>
      </c>
      <c r="M6" s="63">
        <v>295.52999999999997</v>
      </c>
      <c r="N6" s="18">
        <v>0.46300000000000002</v>
      </c>
      <c r="O6" s="18">
        <f t="shared" ref="O6:O30" si="7">LN(M6)</f>
        <v>5.6887703545356976</v>
      </c>
      <c r="P6" s="63">
        <v>1.2954000000000001</v>
      </c>
      <c r="Q6" s="63">
        <v>2.5741999999999998</v>
      </c>
      <c r="R6" s="18"/>
      <c r="S6" s="63">
        <v>2202.8000000000002</v>
      </c>
      <c r="T6" s="63">
        <v>179.14</v>
      </c>
      <c r="U6" s="63">
        <v>-1102.9000000000001</v>
      </c>
      <c r="V6" s="63">
        <v>6.1147</v>
      </c>
      <c r="W6" s="63">
        <v>1.9686999999999999</v>
      </c>
      <c r="X6" s="63">
        <v>11072</v>
      </c>
      <c r="Y6" s="63">
        <v>-388.82</v>
      </c>
      <c r="Z6" s="63">
        <v>-11850</v>
      </c>
      <c r="AA6" s="63">
        <v>5.8281999999999998</v>
      </c>
      <c r="AB6" s="63">
        <v>4.7587999999999999</v>
      </c>
      <c r="AC6" s="18"/>
      <c r="AE6" s="63">
        <v>-366.4</v>
      </c>
      <c r="AF6" s="63">
        <v>-24.387</v>
      </c>
      <c r="AG6" s="63">
        <v>389.94</v>
      </c>
      <c r="AH6" s="63">
        <v>5.1052999999999997</v>
      </c>
      <c r="AI6" s="63">
        <v>2.1423999999999999</v>
      </c>
      <c r="AJ6" s="63">
        <v>-1962.4</v>
      </c>
      <c r="AK6" s="63">
        <v>101.61</v>
      </c>
      <c r="AL6" s="63">
        <v>2294.1</v>
      </c>
      <c r="AM6" s="63">
        <v>5.2152000000000003</v>
      </c>
      <c r="AN6" s="63">
        <v>3.6362000000000001</v>
      </c>
      <c r="AO6" s="18"/>
      <c r="AQ6" s="63">
        <v>0.60297999999999996</v>
      </c>
      <c r="AR6" s="63">
        <v>2.3597000000000002E-3</v>
      </c>
      <c r="AS6" s="63">
        <v>0.32235000000000003</v>
      </c>
      <c r="AT6" s="63">
        <v>4.1798000000000002</v>
      </c>
      <c r="AU6" s="63">
        <v>2.3531</v>
      </c>
      <c r="AV6" s="63">
        <v>-0.99819000000000002</v>
      </c>
      <c r="AW6" s="63">
        <v>0.1714</v>
      </c>
      <c r="AX6" s="63">
        <v>2.7578999999999998</v>
      </c>
      <c r="AY6" s="63">
        <v>2.3849</v>
      </c>
      <c r="AZ6" s="63">
        <v>4.2217000000000002</v>
      </c>
      <c r="BC6" s="63">
        <v>-7.5742000000000003</v>
      </c>
      <c r="BD6" s="63">
        <v>0.23477000000000001</v>
      </c>
      <c r="BE6" s="63">
        <v>4.3749000000000002</v>
      </c>
      <c r="BF6" s="63">
        <v>12.348000000000001</v>
      </c>
      <c r="BG6" s="63">
        <v>4.6543000000000001</v>
      </c>
      <c r="BH6" s="63">
        <v>-4.4230999999999998</v>
      </c>
      <c r="BI6" s="63">
        <v>0.34637000000000001</v>
      </c>
      <c r="BJ6" s="63">
        <v>1.1214</v>
      </c>
      <c r="BK6" s="63">
        <v>4.3834</v>
      </c>
      <c r="BL6" s="63">
        <v>1.9825999999999999</v>
      </c>
    </row>
    <row r="7" spans="1:64" ht="15" customHeight="1" x14ac:dyDescent="0.15">
      <c r="A7" s="66"/>
      <c r="B7" s="68"/>
      <c r="C7" s="66"/>
      <c r="D7" s="18">
        <f>Main!D100</f>
        <v>3.5716999999999999E-2</v>
      </c>
      <c r="E7" s="18">
        <f t="shared" si="0"/>
        <v>2.600221704264178E-2</v>
      </c>
      <c r="F7" s="18">
        <f t="shared" ca="1" si="1"/>
        <v>3.3196702524596791E-9</v>
      </c>
      <c r="G7" s="18">
        <f t="shared" ca="1" si="2"/>
        <v>2.5702390218180423E-9</v>
      </c>
      <c r="H7" s="18">
        <f t="shared" ca="1" si="3"/>
        <v>3.5467206835696074E-9</v>
      </c>
      <c r="I7" s="18">
        <f t="shared" ca="1" si="4"/>
        <v>-3.087980741305792E-15</v>
      </c>
      <c r="J7" s="18">
        <f t="shared" ca="1" si="5"/>
        <v>3.0262717230348921E-9</v>
      </c>
      <c r="K7" s="18">
        <f ca="1">J7*DCC!$C68*DCC!AG68</f>
        <v>2.1111804163714663E-9</v>
      </c>
      <c r="M7" s="63">
        <v>3931.9</v>
      </c>
      <c r="N7" s="18">
        <v>1.24</v>
      </c>
      <c r="O7" s="18">
        <f t="shared" si="7"/>
        <v>8.2768780485936997</v>
      </c>
      <c r="P7" s="63">
        <v>1.1232</v>
      </c>
      <c r="Q7" s="63">
        <v>2.7608999999999999</v>
      </c>
      <c r="R7" s="18"/>
      <c r="S7" s="63">
        <v>2127.5</v>
      </c>
      <c r="T7" s="63">
        <v>196.01</v>
      </c>
      <c r="U7" s="63">
        <v>-975.01</v>
      </c>
      <c r="V7" s="63">
        <v>6.1947000000000001</v>
      </c>
      <c r="W7" s="63">
        <v>2.0108999999999999</v>
      </c>
      <c r="X7" s="63">
        <v>2919.5</v>
      </c>
      <c r="Y7" s="63">
        <v>77.89</v>
      </c>
      <c r="Z7" s="63">
        <v>-1376.1</v>
      </c>
      <c r="AA7" s="63">
        <v>6.4348000000000001</v>
      </c>
      <c r="AB7" s="63">
        <v>2.0783999999999998</v>
      </c>
      <c r="AC7" s="18"/>
      <c r="AE7" s="63">
        <v>-293.02999999999997</v>
      </c>
      <c r="AF7" s="63">
        <v>-32.18</v>
      </c>
      <c r="AG7" s="63">
        <v>322.69</v>
      </c>
      <c r="AH7" s="63">
        <v>5.2088000000000001</v>
      </c>
      <c r="AI7" s="63">
        <v>2.0537000000000001</v>
      </c>
      <c r="AJ7" s="63">
        <v>-487.94</v>
      </c>
      <c r="AK7" s="63">
        <v>13.936999999999999</v>
      </c>
      <c r="AL7" s="63">
        <v>582.89</v>
      </c>
      <c r="AM7" s="63">
        <v>5.3346999999999998</v>
      </c>
      <c r="AN7" s="63">
        <v>2.2259000000000002</v>
      </c>
      <c r="AO7" s="18"/>
      <c r="AQ7" s="63">
        <v>0.79098999999999997</v>
      </c>
      <c r="AR7" s="63">
        <v>-3.9851000000000001E-3</v>
      </c>
      <c r="AS7" s="63">
        <v>6.5414E-2</v>
      </c>
      <c r="AT7" s="63">
        <v>8.2201000000000004</v>
      </c>
      <c r="AU7" s="63">
        <v>0.2369</v>
      </c>
      <c r="AV7" s="63">
        <v>-0.23749000000000001</v>
      </c>
      <c r="AW7" s="63">
        <v>0.10163</v>
      </c>
      <c r="AX7" s="63">
        <v>1.5334000000000001</v>
      </c>
      <c r="AY7" s="63">
        <v>4.2325999999999997</v>
      </c>
      <c r="AZ7" s="63">
        <v>4.8390000000000004</v>
      </c>
      <c r="BC7" s="63">
        <v>-8.4026999999999994</v>
      </c>
      <c r="BD7" s="63">
        <v>0.27196999999999999</v>
      </c>
      <c r="BE7" s="63">
        <v>5.8596000000000004</v>
      </c>
      <c r="BF7" s="63">
        <v>13</v>
      </c>
      <c r="BG7" s="63">
        <v>4.6970000000000001</v>
      </c>
      <c r="BH7" s="63">
        <v>-2.7492000000000001</v>
      </c>
      <c r="BI7" s="63">
        <v>0.22192999999999999</v>
      </c>
      <c r="BJ7" s="63">
        <v>0.36125000000000002</v>
      </c>
      <c r="BK7" s="63">
        <v>7.9470000000000001</v>
      </c>
      <c r="BL7" s="63">
        <v>0.70867999999999998</v>
      </c>
    </row>
    <row r="8" spans="1:64" ht="15" customHeight="1" x14ac:dyDescent="0.15">
      <c r="A8" s="66" t="s">
        <v>62</v>
      </c>
      <c r="B8" s="68">
        <f ca="1">N39+O39*$B$2+P39/(1+EXP(($B$2-Q39)/R39))</f>
        <v>-0.28278164491724539</v>
      </c>
      <c r="C8" s="66"/>
      <c r="D8" s="18">
        <f>Main!D101</f>
        <v>4.4964999999999998E-2</v>
      </c>
      <c r="E8" s="18">
        <f t="shared" si="0"/>
        <v>2.9173039396515544E-2</v>
      </c>
      <c r="F8" s="18">
        <f t="shared" ca="1" si="1"/>
        <v>4.0964823732198827E-9</v>
      </c>
      <c r="G8" s="18">
        <f t="shared" ca="1" si="2"/>
        <v>3.1724171777136496E-9</v>
      </c>
      <c r="H8" s="18">
        <f t="shared" ca="1" si="3"/>
        <v>4.3764405500812056E-9</v>
      </c>
      <c r="I8" s="18">
        <f t="shared" ca="1" si="4"/>
        <v>-3.8075481922352717E-15</v>
      </c>
      <c r="J8" s="18">
        <f t="shared" ca="1" si="5"/>
        <v>3.7347155314216909E-9</v>
      </c>
      <c r="K8" s="18">
        <f ca="1">J8*DCC!$C69*DCC!AG69</f>
        <v>3.2799825438606358E-9</v>
      </c>
      <c r="M8" s="63">
        <v>3297.3</v>
      </c>
      <c r="N8" s="18">
        <v>2.9</v>
      </c>
      <c r="O8" s="18">
        <f t="shared" si="7"/>
        <v>8.1008592307429641</v>
      </c>
      <c r="P8" s="63">
        <v>1.2321</v>
      </c>
      <c r="Q8" s="63">
        <v>2.6574</v>
      </c>
      <c r="R8" s="18"/>
      <c r="S8" s="63">
        <v>1977</v>
      </c>
      <c r="T8" s="63">
        <v>154.33000000000001</v>
      </c>
      <c r="U8" s="63">
        <v>-948.76</v>
      </c>
      <c r="V8" s="63">
        <v>5.7214999999999998</v>
      </c>
      <c r="W8" s="63">
        <v>2.1225000000000001</v>
      </c>
      <c r="X8" s="63">
        <v>2550.1999999999998</v>
      </c>
      <c r="Y8" s="63">
        <v>95.421000000000006</v>
      </c>
      <c r="Z8" s="63">
        <v>-1083.5999999999999</v>
      </c>
      <c r="AA8" s="63">
        <v>6.6765999999999996</v>
      </c>
      <c r="AB8" s="63">
        <v>2.1223000000000001</v>
      </c>
      <c r="AC8" s="18"/>
      <c r="AE8" s="63">
        <v>-309.31</v>
      </c>
      <c r="AF8" s="63">
        <v>-17.724</v>
      </c>
      <c r="AG8" s="63">
        <v>368.98</v>
      </c>
      <c r="AH8" s="63">
        <v>4.3292999999999999</v>
      </c>
      <c r="AI8" s="63">
        <v>2.3719000000000001</v>
      </c>
      <c r="AJ8" s="63">
        <v>-361.11</v>
      </c>
      <c r="AK8" s="63">
        <v>-1.0753999999999999</v>
      </c>
      <c r="AL8" s="63">
        <v>402.55</v>
      </c>
      <c r="AM8" s="63">
        <v>5.4440999999999997</v>
      </c>
      <c r="AN8" s="63">
        <v>2.137</v>
      </c>
      <c r="AO8" s="18"/>
      <c r="AQ8" s="63">
        <v>0.71877999999999997</v>
      </c>
      <c r="AR8" s="63">
        <v>7.6727000000000002E-3</v>
      </c>
      <c r="AS8" s="63">
        <v>0.65269999999999995</v>
      </c>
      <c r="AT8" s="63">
        <v>-1.9913000000000001</v>
      </c>
      <c r="AU8" s="63">
        <v>4.4976000000000003</v>
      </c>
      <c r="AV8" s="63">
        <v>0.31029000000000001</v>
      </c>
      <c r="AW8" s="63">
        <v>4.0243000000000001E-2</v>
      </c>
      <c r="AX8" s="63">
        <v>0.78908</v>
      </c>
      <c r="AY8" s="63">
        <v>7.0923999999999996</v>
      </c>
      <c r="AZ8" s="63">
        <v>5.6717000000000004</v>
      </c>
      <c r="BC8" s="63">
        <v>-7.2233999999999998</v>
      </c>
      <c r="BD8" s="63">
        <v>0.20466000000000001</v>
      </c>
      <c r="BE8" s="63">
        <v>4.1863000000000001</v>
      </c>
      <c r="BF8" s="63">
        <v>13.372</v>
      </c>
      <c r="BG8" s="63">
        <v>4.8929999999999998</v>
      </c>
      <c r="BH8" s="63">
        <v>-4.5256999999999996</v>
      </c>
      <c r="BI8" s="63">
        <v>0.13893</v>
      </c>
      <c r="BJ8" s="63">
        <v>1.6453</v>
      </c>
      <c r="BK8" s="63">
        <v>11.021000000000001</v>
      </c>
      <c r="BL8" s="63">
        <v>3.1772</v>
      </c>
    </row>
    <row r="9" spans="1:64" x14ac:dyDescent="0.15">
      <c r="A9" s="66" t="s">
        <v>63</v>
      </c>
      <c r="B9" s="68">
        <f ca="1">N40+O40*$B$2+P40/(1+EXP(($B$2-Q40)/R40))</f>
        <v>2.1076356031696879E-3</v>
      </c>
      <c r="C9" s="69"/>
      <c r="D9" s="18">
        <f>Main!D102</f>
        <v>5.6606999999999998E-2</v>
      </c>
      <c r="E9" s="18">
        <f t="shared" si="0"/>
        <v>3.2729815703595171E-2</v>
      </c>
      <c r="F9" s="18">
        <f t="shared" ca="1" si="1"/>
        <v>5.0545695079895743E-9</v>
      </c>
      <c r="G9" s="18">
        <f t="shared" ca="1" si="2"/>
        <v>3.9152909030570981E-9</v>
      </c>
      <c r="H9" s="18">
        <f t="shared" ca="1" si="3"/>
        <v>5.3997295277858787E-9</v>
      </c>
      <c r="I9" s="18">
        <f t="shared" ca="1" si="4"/>
        <v>-4.694320502230961E-15</v>
      </c>
      <c r="J9" s="18">
        <f t="shared" ca="1" si="5"/>
        <v>4.6085477068883208E-9</v>
      </c>
      <c r="K9" s="18">
        <f ca="1">J9*DCC!$C70*DCC!AG70</f>
        <v>5.0953965300630862E-9</v>
      </c>
      <c r="M9" s="63">
        <v>5652.5</v>
      </c>
      <c r="N9" s="18">
        <v>6.7</v>
      </c>
      <c r="O9" s="18">
        <f t="shared" si="7"/>
        <v>8.639853204152125</v>
      </c>
      <c r="P9" s="63">
        <v>1.1588000000000001</v>
      </c>
      <c r="Q9" s="63">
        <v>2.6419999999999999</v>
      </c>
      <c r="R9" s="18"/>
      <c r="S9" s="63">
        <v>2036.5</v>
      </c>
      <c r="T9" s="63">
        <v>126.46</v>
      </c>
      <c r="U9" s="63">
        <v>-1052.8</v>
      </c>
      <c r="V9" s="63">
        <v>5.3014000000000001</v>
      </c>
      <c r="W9" s="63">
        <v>2.5339</v>
      </c>
      <c r="X9" s="63">
        <v>2311.1</v>
      </c>
      <c r="Y9" s="63">
        <v>97.915999999999997</v>
      </c>
      <c r="Z9" s="63">
        <v>-826.83</v>
      </c>
      <c r="AA9" s="63">
        <v>6.5793999999999997</v>
      </c>
      <c r="AB9" s="63">
        <v>2.0390999999999999</v>
      </c>
      <c r="AC9" s="18"/>
      <c r="AE9" s="63">
        <v>-362.9</v>
      </c>
      <c r="AF9" s="63">
        <v>-10.737</v>
      </c>
      <c r="AG9" s="63">
        <v>460.41</v>
      </c>
      <c r="AH9" s="63">
        <v>3.3048999999999999</v>
      </c>
      <c r="AI9" s="63">
        <v>2.9443000000000001</v>
      </c>
      <c r="AJ9" s="63">
        <v>-327.52</v>
      </c>
      <c r="AK9" s="63">
        <v>-4.6154000000000002</v>
      </c>
      <c r="AL9" s="63">
        <v>321.73</v>
      </c>
      <c r="AM9" s="63">
        <v>5.2413999999999996</v>
      </c>
      <c r="AN9" s="63">
        <v>2.0893000000000002</v>
      </c>
      <c r="AO9" s="18"/>
      <c r="AQ9" s="63">
        <v>1.3534999999999999</v>
      </c>
      <c r="AR9" s="63">
        <v>-1.9258999999999998E-2</v>
      </c>
      <c r="AS9" s="63">
        <v>-0.50970000000000004</v>
      </c>
      <c r="AT9" s="63">
        <v>14.646000000000001</v>
      </c>
      <c r="AU9" s="63">
        <v>5.5789</v>
      </c>
      <c r="AV9" s="63">
        <v>0.82677</v>
      </c>
      <c r="AW9" s="63">
        <v>-5.2004000000000004E-4</v>
      </c>
      <c r="AX9" s="63">
        <v>2.7858999999999998E-2</v>
      </c>
      <c r="AY9" s="63">
        <v>7.5030000000000001</v>
      </c>
      <c r="AZ9" s="63">
        <v>0.43136000000000002</v>
      </c>
      <c r="BC9" s="63">
        <v>-7.3014999999999999</v>
      </c>
      <c r="BD9" s="63">
        <v>0.21908</v>
      </c>
      <c r="BE9" s="63">
        <v>4.3478000000000003</v>
      </c>
      <c r="BF9" s="63">
        <v>13.042999999999999</v>
      </c>
      <c r="BG9" s="63">
        <v>4.7171000000000003</v>
      </c>
      <c r="BH9" s="63">
        <v>-2.2810999999999999</v>
      </c>
      <c r="BI9" s="63">
        <v>1.2369E-2</v>
      </c>
      <c r="BJ9" s="63">
        <v>-0.37119000000000002</v>
      </c>
      <c r="BK9" s="63">
        <v>4.0156999999999998</v>
      </c>
      <c r="BL9" s="63">
        <v>0.56950000000000001</v>
      </c>
    </row>
    <row r="10" spans="1:64" x14ac:dyDescent="0.15">
      <c r="A10" s="66" t="s">
        <v>390</v>
      </c>
      <c r="B10" s="70">
        <f ca="1">B8+B9*$B$1</f>
        <v>1.8948853207761225</v>
      </c>
      <c r="C10" s="69"/>
      <c r="D10" s="18">
        <f>Main!D103</f>
        <v>7.1263999999999994E-2</v>
      </c>
      <c r="E10" s="18">
        <f t="shared" si="0"/>
        <v>3.6719639657648677E-2</v>
      </c>
      <c r="F10" s="18">
        <f t="shared" ca="1" si="1"/>
        <v>6.2360838826025784E-9</v>
      </c>
      <c r="G10" s="18">
        <f t="shared" ca="1" si="2"/>
        <v>4.8316171771369812E-9</v>
      </c>
      <c r="H10" s="18">
        <f t="shared" ca="1" si="3"/>
        <v>6.6615862608294453E-9</v>
      </c>
      <c r="I10" s="18">
        <f t="shared" ca="1" si="4"/>
        <v>-5.7870101497769166E-15</v>
      </c>
      <c r="J10" s="18">
        <f t="shared" ca="1" si="5"/>
        <v>5.6862422838519049E-9</v>
      </c>
      <c r="K10" s="18">
        <f ca="1">J10*DCC!$C71*DCC!AG71</f>
        <v>7.9147511442977868E-9</v>
      </c>
      <c r="M10" s="63">
        <v>6984.3</v>
      </c>
      <c r="N10" s="18">
        <v>13.2</v>
      </c>
      <c r="O10" s="18">
        <f t="shared" si="7"/>
        <v>8.8514200519233448</v>
      </c>
      <c r="P10" s="63">
        <v>1.0932999999999999</v>
      </c>
      <c r="Q10" s="63">
        <v>2.6114000000000002</v>
      </c>
      <c r="R10" s="18"/>
      <c r="S10" s="63">
        <v>1908</v>
      </c>
      <c r="T10" s="63">
        <v>102.96</v>
      </c>
      <c r="U10" s="63">
        <v>-1033.5999999999999</v>
      </c>
      <c r="V10" s="63">
        <v>4.7135999999999996</v>
      </c>
      <c r="W10" s="63">
        <v>2.7319</v>
      </c>
      <c r="X10" s="63">
        <v>1798.1</v>
      </c>
      <c r="Y10" s="63">
        <v>126.77</v>
      </c>
      <c r="Z10" s="63">
        <v>-407.15</v>
      </c>
      <c r="AA10" s="63">
        <v>6.9320000000000004</v>
      </c>
      <c r="AB10" s="63">
        <v>1.6445000000000001</v>
      </c>
      <c r="AC10" s="18"/>
      <c r="AE10" s="63">
        <v>-350.83</v>
      </c>
      <c r="AF10" s="63">
        <v>-4.8407999999999998</v>
      </c>
      <c r="AG10" s="63">
        <v>551.53</v>
      </c>
      <c r="AH10" s="63">
        <v>1.6866000000000001</v>
      </c>
      <c r="AI10" s="63">
        <v>3.3287</v>
      </c>
      <c r="AJ10" s="63">
        <v>-199.64</v>
      </c>
      <c r="AK10" s="63">
        <v>-15.662000000000001</v>
      </c>
      <c r="AL10" s="63">
        <v>176.2</v>
      </c>
      <c r="AM10" s="63">
        <v>5.2964000000000002</v>
      </c>
      <c r="AN10" s="63">
        <v>1.7217</v>
      </c>
      <c r="AO10" s="18"/>
      <c r="AQ10" s="63">
        <v>1.2101999999999999</v>
      </c>
      <c r="AR10" s="63">
        <v>-1.7638999999999998E-2</v>
      </c>
      <c r="AS10" s="63">
        <v>-0.44198999999999999</v>
      </c>
      <c r="AT10" s="63">
        <v>13.045</v>
      </c>
      <c r="AU10" s="63">
        <v>5.3194999999999997</v>
      </c>
      <c r="AV10" s="63">
        <v>0.56269999999999998</v>
      </c>
      <c r="AW10" s="63">
        <v>6.4698000000000004E-3</v>
      </c>
      <c r="AX10" s="63">
        <v>0.51824999999999999</v>
      </c>
      <c r="AY10" s="63">
        <v>-1.9955000000000001</v>
      </c>
      <c r="AZ10" s="63">
        <v>10.298999999999999</v>
      </c>
      <c r="BC10" s="63">
        <v>-7.2927</v>
      </c>
      <c r="BD10" s="63">
        <v>0.22513</v>
      </c>
      <c r="BE10" s="63">
        <v>4.4941000000000004</v>
      </c>
      <c r="BF10" s="63">
        <v>13.164</v>
      </c>
      <c r="BG10" s="63">
        <v>4.7672999999999996</v>
      </c>
      <c r="BH10" s="63">
        <v>-2.0752000000000002</v>
      </c>
      <c r="BI10" s="63">
        <v>-4.5322000000000001E-3</v>
      </c>
      <c r="BJ10" s="63">
        <v>-0.39634999999999998</v>
      </c>
      <c r="BK10" s="63">
        <v>4.4122000000000003</v>
      </c>
      <c r="BL10" s="63">
        <v>0.53208</v>
      </c>
    </row>
    <row r="11" spans="1:64" ht="15" customHeight="1" x14ac:dyDescent="0.15">
      <c r="A11" s="66"/>
      <c r="B11" s="70"/>
      <c r="C11" s="66"/>
      <c r="D11" s="18">
        <f>Main!D104</f>
        <v>8.9717000000000005E-2</v>
      </c>
      <c r="E11" s="18">
        <f t="shared" si="0"/>
        <v>4.1194934550700418E-2</v>
      </c>
      <c r="F11" s="18">
        <f t="shared" ca="1" si="1"/>
        <v>7.692751913265537E-9</v>
      </c>
      <c r="G11" s="18">
        <f t="shared" ca="1" si="2"/>
        <v>5.9616032253917622E-9</v>
      </c>
      <c r="H11" s="18">
        <f t="shared" ca="1" si="3"/>
        <v>8.2172270616532068E-9</v>
      </c>
      <c r="I11" s="18">
        <f t="shared" ca="1" si="4"/>
        <v>-7.1330811819973936E-15</v>
      </c>
      <c r="J11" s="18">
        <f t="shared" ca="1" si="5"/>
        <v>7.0150159737011345E-9</v>
      </c>
      <c r="K11" s="18">
        <f ca="1">J11*DCC!$C72*DCC!AG72</f>
        <v>1.2292471416850676E-8</v>
      </c>
      <c r="M11" s="63">
        <v>6625.5</v>
      </c>
      <c r="N11" s="18">
        <v>24.1</v>
      </c>
      <c r="O11" s="18">
        <f t="shared" si="7"/>
        <v>8.7986811197046908</v>
      </c>
      <c r="P11" s="63">
        <v>0.98599000000000003</v>
      </c>
      <c r="Q11" s="63">
        <v>2.5699000000000001</v>
      </c>
      <c r="R11" s="18"/>
      <c r="S11" s="63">
        <v>1924.8</v>
      </c>
      <c r="T11" s="63">
        <v>78.905000000000001</v>
      </c>
      <c r="U11" s="63">
        <v>-1259.0999999999999</v>
      </c>
      <c r="V11" s="63">
        <v>3.2827000000000002</v>
      </c>
      <c r="W11" s="63">
        <v>3.3527999999999998</v>
      </c>
      <c r="X11" s="63">
        <v>1859.6</v>
      </c>
      <c r="Y11" s="63">
        <v>80.771000000000001</v>
      </c>
      <c r="Z11" s="63">
        <v>-507.27</v>
      </c>
      <c r="AA11" s="63">
        <v>6.3108000000000004</v>
      </c>
      <c r="AB11" s="63">
        <v>2.0699000000000001</v>
      </c>
      <c r="AC11" s="18"/>
      <c r="AE11" s="63">
        <v>-386.38</v>
      </c>
      <c r="AF11" s="63">
        <v>-0.41332999999999998</v>
      </c>
      <c r="AG11" s="63">
        <v>1017.1</v>
      </c>
      <c r="AH11" s="63">
        <v>-2.4264000000000001</v>
      </c>
      <c r="AI11" s="63">
        <v>4.0155000000000003</v>
      </c>
      <c r="AJ11" s="63">
        <v>-272.75</v>
      </c>
      <c r="AK11" s="63">
        <v>-2.5428000000000002</v>
      </c>
      <c r="AL11" s="63">
        <v>239.31</v>
      </c>
      <c r="AM11" s="63">
        <v>4.4569000000000001</v>
      </c>
      <c r="AN11" s="63">
        <v>2.1943000000000001</v>
      </c>
      <c r="AO11" s="18"/>
      <c r="AQ11" s="63">
        <v>0.82877000000000001</v>
      </c>
      <c r="AR11" s="63">
        <v>-8.6053999999999992E-3</v>
      </c>
      <c r="AS11" s="63">
        <v>-0.16797999999999999</v>
      </c>
      <c r="AT11" s="63">
        <v>12.581</v>
      </c>
      <c r="AU11" s="63">
        <v>3.0198</v>
      </c>
      <c r="AV11" s="63">
        <v>0.69174999999999998</v>
      </c>
      <c r="AW11" s="63">
        <v>-1.439E-3</v>
      </c>
      <c r="AX11" s="63">
        <v>-2.5127E-2</v>
      </c>
      <c r="AY11" s="63">
        <v>13.09</v>
      </c>
      <c r="AZ11" s="63">
        <v>0.71660000000000001</v>
      </c>
      <c r="BC11" s="63">
        <v>-6.8609999999999998</v>
      </c>
      <c r="BD11" s="63">
        <v>0.22906000000000001</v>
      </c>
      <c r="BE11" s="63">
        <v>4.4069000000000003</v>
      </c>
      <c r="BF11" s="63">
        <v>13.195</v>
      </c>
      <c r="BG11" s="63">
        <v>4.7472000000000003</v>
      </c>
      <c r="BH11" s="63">
        <v>-1.641</v>
      </c>
      <c r="BI11" s="63">
        <v>1.448E-2</v>
      </c>
      <c r="BJ11" s="63">
        <v>-0.43757000000000001</v>
      </c>
      <c r="BK11" s="63">
        <v>4.109</v>
      </c>
      <c r="BL11" s="63">
        <v>0.63093999999999995</v>
      </c>
    </row>
    <row r="12" spans="1:64" ht="15" customHeight="1" x14ac:dyDescent="0.15">
      <c r="A12" s="66"/>
      <c r="B12" s="70"/>
      <c r="C12" s="66"/>
      <c r="D12" s="18">
        <f>Main!D105</f>
        <v>0.11294</v>
      </c>
      <c r="E12" s="18">
        <f t="shared" si="0"/>
        <v>4.6212427971570789E-2</v>
      </c>
      <c r="F12" s="18">
        <f t="shared" ca="1" si="1"/>
        <v>9.4873485422744808E-9</v>
      </c>
      <c r="G12" s="18">
        <f t="shared" ca="1" si="2"/>
        <v>7.3540576808733651E-9</v>
      </c>
      <c r="H12" s="18">
        <f t="shared" ca="1" si="3"/>
        <v>1.0133658156766123E-8</v>
      </c>
      <c r="I12" s="18">
        <f t="shared" ca="1" si="4"/>
        <v>-8.7900808323270017E-15</v>
      </c>
      <c r="J12" s="18">
        <f t="shared" ca="1" si="5"/>
        <v>8.6521759794303262E-9</v>
      </c>
      <c r="K12" s="18">
        <f ca="1">J12*DCC!$C73*DCC!AG73</f>
        <v>1.9087423532535179E-8</v>
      </c>
      <c r="M12" s="63">
        <v>8525.9</v>
      </c>
      <c r="N12" s="18">
        <v>40.6</v>
      </c>
      <c r="O12" s="18">
        <f t="shared" si="7"/>
        <v>9.0508638684269087</v>
      </c>
      <c r="P12" s="63">
        <v>0.63971</v>
      </c>
      <c r="Q12" s="63">
        <v>2.5733000000000001</v>
      </c>
      <c r="R12" s="18"/>
      <c r="S12" s="63">
        <v>1816.9</v>
      </c>
      <c r="T12" s="63">
        <v>64.745000000000005</v>
      </c>
      <c r="U12" s="63">
        <v>-1392.7</v>
      </c>
      <c r="V12" s="63">
        <v>1.7575000000000001</v>
      </c>
      <c r="W12" s="63">
        <v>3.6474000000000002</v>
      </c>
      <c r="X12" s="63">
        <v>1780.1</v>
      </c>
      <c r="Y12" s="63">
        <v>67.856999999999999</v>
      </c>
      <c r="Z12" s="63">
        <v>-474.71</v>
      </c>
      <c r="AA12" s="63">
        <v>6.0259999999999998</v>
      </c>
      <c r="AB12" s="63">
        <v>2.2624</v>
      </c>
      <c r="AC12" s="18"/>
      <c r="AE12" s="63">
        <v>-343.95</v>
      </c>
      <c r="AF12" s="63">
        <v>0.95782</v>
      </c>
      <c r="AG12" s="63">
        <v>1233.9000000000001</v>
      </c>
      <c r="AH12" s="63">
        <v>-3.7812000000000001</v>
      </c>
      <c r="AI12" s="63">
        <v>3.6993999999999998</v>
      </c>
      <c r="AJ12" s="63">
        <v>-265.76</v>
      </c>
      <c r="AK12" s="63">
        <v>-0.44230000000000003</v>
      </c>
      <c r="AL12" s="63">
        <v>241.26</v>
      </c>
      <c r="AM12" s="63">
        <v>3.9058000000000002</v>
      </c>
      <c r="AN12" s="63">
        <v>2.3693</v>
      </c>
      <c r="AO12" s="18"/>
      <c r="AQ12" s="63">
        <v>-8.4474999999999998</v>
      </c>
      <c r="AR12" s="63">
        <v>0.42597000000000002</v>
      </c>
      <c r="AS12" s="63">
        <v>8.8491999999999997</v>
      </c>
      <c r="AT12" s="63">
        <v>13.393000000000001</v>
      </c>
      <c r="AU12" s="63">
        <v>4.9269999999999996</v>
      </c>
      <c r="AV12" s="63">
        <v>1.5665</v>
      </c>
      <c r="AW12" s="63">
        <v>1.5873E-3</v>
      </c>
      <c r="AX12" s="63">
        <v>-0.69930999999999999</v>
      </c>
      <c r="AY12" s="63">
        <v>3.927</v>
      </c>
      <c r="AZ12" s="63">
        <v>0.32883000000000001</v>
      </c>
      <c r="BC12" s="63">
        <v>11.340999999999999</v>
      </c>
      <c r="BD12" s="63">
        <v>-0.19453000000000001</v>
      </c>
      <c r="BE12" s="63">
        <v>-13.731999999999999</v>
      </c>
      <c r="BF12" s="63">
        <v>3.1131000000000002</v>
      </c>
      <c r="BG12" s="63">
        <v>14.993</v>
      </c>
      <c r="BH12" s="63">
        <v>4.0632999999999999</v>
      </c>
      <c r="BI12" s="63">
        <v>-9.2756000000000002E-4</v>
      </c>
      <c r="BJ12" s="63">
        <v>-0.20924999999999999</v>
      </c>
      <c r="BK12" s="63">
        <v>4.593</v>
      </c>
      <c r="BL12" s="63">
        <v>0.64236000000000004</v>
      </c>
    </row>
    <row r="13" spans="1:64" ht="15" customHeight="1" x14ac:dyDescent="0.15">
      <c r="A13" s="66"/>
      <c r="B13" s="70"/>
      <c r="C13" s="66"/>
      <c r="D13" s="18">
        <f>Main!D106</f>
        <v>0.14219000000000001</v>
      </c>
      <c r="E13" s="18">
        <f t="shared" si="0"/>
        <v>5.1841711167323667E-2</v>
      </c>
      <c r="F13" s="18">
        <f t="shared" ca="1" si="1"/>
        <v>1.169914370814768E-8</v>
      </c>
      <c r="G13" s="18">
        <f t="shared" ca="1" si="2"/>
        <v>9.0706263179801228E-9</v>
      </c>
      <c r="H13" s="18">
        <f t="shared" ca="1" si="3"/>
        <v>1.2495488966012797E-8</v>
      </c>
      <c r="I13" s="18">
        <f t="shared" ca="1" si="4"/>
        <v>-1.083062827802819E-14</v>
      </c>
      <c r="J13" s="18">
        <f t="shared" ca="1" si="5"/>
        <v>1.0670092468606509E-8</v>
      </c>
      <c r="K13" s="18">
        <f ca="1">J13*DCC!$C74*DCC!AG74</f>
        <v>2.9633667957768978E-8</v>
      </c>
      <c r="M13" s="63">
        <v>11208</v>
      </c>
      <c r="N13" s="18">
        <v>58.8</v>
      </c>
      <c r="O13" s="18">
        <f t="shared" si="7"/>
        <v>9.3243830880168428</v>
      </c>
      <c r="P13" s="63">
        <v>0.61001000000000005</v>
      </c>
      <c r="Q13" s="63">
        <v>2.5865999999999998</v>
      </c>
      <c r="R13" s="18"/>
      <c r="S13" s="63">
        <v>1851.1</v>
      </c>
      <c r="T13" s="63">
        <v>52.685000000000002</v>
      </c>
      <c r="U13" s="63">
        <v>-1846.8</v>
      </c>
      <c r="V13" s="63">
        <v>6.8431999999999998E-5</v>
      </c>
      <c r="W13" s="63">
        <v>4.2164000000000001</v>
      </c>
      <c r="X13" s="63">
        <v>1698.1</v>
      </c>
      <c r="Y13" s="63">
        <v>61.445</v>
      </c>
      <c r="Z13" s="63">
        <v>-434.36</v>
      </c>
      <c r="AA13" s="63">
        <v>5.7990000000000004</v>
      </c>
      <c r="AB13" s="63">
        <v>2.3639000000000001</v>
      </c>
      <c r="AC13" s="18"/>
      <c r="AE13" s="63">
        <v>-325.25</v>
      </c>
      <c r="AF13" s="63">
        <v>2.7841999999999998</v>
      </c>
      <c r="AG13" s="63">
        <v>1413.8</v>
      </c>
      <c r="AH13" s="63">
        <v>-4.4099000000000004</v>
      </c>
      <c r="AI13" s="63">
        <v>3.6484999999999999</v>
      </c>
      <c r="AJ13" s="63">
        <v>-231.18</v>
      </c>
      <c r="AK13" s="63">
        <v>0.78198000000000001</v>
      </c>
      <c r="AL13" s="63">
        <v>235.86</v>
      </c>
      <c r="AM13" s="63">
        <v>3.5179999999999998</v>
      </c>
      <c r="AN13" s="63">
        <v>2.4062999999999999</v>
      </c>
      <c r="AO13" s="18"/>
      <c r="AQ13" s="63">
        <v>1.6855</v>
      </c>
      <c r="AR13" s="63">
        <v>2.9562999999999999E-2</v>
      </c>
      <c r="AS13" s="63">
        <v>-1.375</v>
      </c>
      <c r="AT13" s="63">
        <v>3.6198999999999999</v>
      </c>
      <c r="AU13" s="63">
        <v>0.24632000000000001</v>
      </c>
      <c r="AV13" s="63">
        <v>2.0164</v>
      </c>
      <c r="AW13" s="63">
        <v>2.9583999999999999E-3</v>
      </c>
      <c r="AX13" s="63">
        <v>-0.48559999999999998</v>
      </c>
      <c r="AY13" s="63">
        <v>4.4150999999999998</v>
      </c>
      <c r="AZ13" s="63">
        <v>0.53442999999999996</v>
      </c>
      <c r="BC13" s="63">
        <v>12.238</v>
      </c>
      <c r="BD13" s="63">
        <v>-0.20316999999999999</v>
      </c>
      <c r="BE13" s="63">
        <v>-13.394</v>
      </c>
      <c r="BF13" s="63">
        <v>6.3795000000000002</v>
      </c>
      <c r="BG13" s="63">
        <v>14.987</v>
      </c>
      <c r="BH13" s="63">
        <v>4.3075999999999999</v>
      </c>
      <c r="BI13" s="63">
        <v>6.6786999999999999E-4</v>
      </c>
      <c r="BJ13" s="63">
        <v>-0.17838999999999999</v>
      </c>
      <c r="BK13" s="63">
        <v>3.8935</v>
      </c>
      <c r="BL13" s="63">
        <v>0.82557999999999998</v>
      </c>
    </row>
    <row r="14" spans="1:64" ht="15" customHeight="1" x14ac:dyDescent="0.15">
      <c r="A14" s="66"/>
      <c r="B14" s="70"/>
      <c r="C14" s="66"/>
      <c r="D14" s="18">
        <f>Main!D107</f>
        <v>0.17901</v>
      </c>
      <c r="E14" s="18">
        <f t="shared" si="0"/>
        <v>5.8152726026074519E-2</v>
      </c>
      <c r="F14" s="18">
        <f t="shared" ca="1" si="1"/>
        <v>1.4422107836509985E-8</v>
      </c>
      <c r="G14" s="18">
        <f t="shared" ca="1" si="2"/>
        <v>1.1184412078145528E-8</v>
      </c>
      <c r="H14" s="18">
        <f t="shared" ca="1" si="3"/>
        <v>1.5403012004474871E-8</v>
      </c>
      <c r="I14" s="18">
        <f t="shared" ca="1" si="4"/>
        <v>-1.334070657754282E-14</v>
      </c>
      <c r="J14" s="18">
        <f t="shared" ca="1" si="5"/>
        <v>1.3154566352529258E-8</v>
      </c>
      <c r="K14" s="18">
        <f ca="1">J14*DCC!$C75*DCC!AG75</f>
        <v>4.5992999637624919E-8</v>
      </c>
      <c r="M14" s="63">
        <v>11836</v>
      </c>
      <c r="N14" s="18">
        <v>79.899000000000001</v>
      </c>
      <c r="O14" s="18">
        <f t="shared" si="7"/>
        <v>9.3789010135200996</v>
      </c>
      <c r="P14" s="63">
        <v>0.59619</v>
      </c>
      <c r="Q14" s="63">
        <v>2.5848</v>
      </c>
      <c r="R14" s="18"/>
      <c r="S14" s="63">
        <v>1727.4</v>
      </c>
      <c r="T14" s="63">
        <v>47.06</v>
      </c>
      <c r="U14" s="63">
        <v>-1654.4</v>
      </c>
      <c r="V14" s="63">
        <v>-5.6767E-5</v>
      </c>
      <c r="W14" s="63">
        <v>3.9771999999999998</v>
      </c>
      <c r="X14" s="63">
        <v>2627.4</v>
      </c>
      <c r="Y14" s="63">
        <v>13.103</v>
      </c>
      <c r="Z14" s="63">
        <v>-2511.3000000000002</v>
      </c>
      <c r="AA14" s="63">
        <v>2.0415999999999999</v>
      </c>
      <c r="AB14" s="63">
        <v>7.6596000000000002</v>
      </c>
      <c r="AC14" s="18"/>
      <c r="AE14" s="63">
        <v>-283.58</v>
      </c>
      <c r="AF14" s="63">
        <v>3.2789999999999999</v>
      </c>
      <c r="AG14" s="63">
        <v>936.95</v>
      </c>
      <c r="AH14" s="63">
        <v>-2.4531999999999998</v>
      </c>
      <c r="AI14" s="63">
        <v>3.1516000000000002</v>
      </c>
      <c r="AJ14" s="63">
        <v>-217.05</v>
      </c>
      <c r="AK14" s="63">
        <v>2.2121</v>
      </c>
      <c r="AL14" s="63">
        <v>236.96</v>
      </c>
      <c r="AM14" s="63">
        <v>3.3424999999999998</v>
      </c>
      <c r="AN14" s="63">
        <v>2.4925999999999999</v>
      </c>
      <c r="AO14" s="18"/>
      <c r="AQ14" s="63">
        <v>-13.166</v>
      </c>
      <c r="AR14" s="63">
        <v>0.64790000000000003</v>
      </c>
      <c r="AS14" s="63">
        <v>14.920999999999999</v>
      </c>
      <c r="AT14" s="63">
        <v>12.23</v>
      </c>
      <c r="AU14" s="63">
        <v>5.4457000000000004</v>
      </c>
      <c r="AV14" s="63">
        <v>2.4133</v>
      </c>
      <c r="AW14" s="63">
        <v>3.8995000000000002E-3</v>
      </c>
      <c r="AX14" s="63">
        <v>-0.38968999999999998</v>
      </c>
      <c r="AY14" s="63">
        <v>6.1421999999999999</v>
      </c>
      <c r="AZ14" s="63">
        <v>0.53429000000000004</v>
      </c>
      <c r="BC14" s="63">
        <v>17.486999999999998</v>
      </c>
      <c r="BD14" s="63">
        <v>-0.32400000000000001</v>
      </c>
      <c r="BE14" s="63">
        <v>-20.434999999999999</v>
      </c>
      <c r="BF14" s="63">
        <v>8.9405000000000001</v>
      </c>
      <c r="BG14" s="63">
        <v>14.978999999999999</v>
      </c>
      <c r="BH14" s="63">
        <v>4.4086999999999996</v>
      </c>
      <c r="BI14" s="63">
        <v>2.2346000000000002E-3</v>
      </c>
      <c r="BJ14" s="63">
        <v>-9.4349000000000002E-2</v>
      </c>
      <c r="BK14" s="63">
        <v>5.2583000000000002</v>
      </c>
      <c r="BL14" s="63">
        <v>0.63268999999999997</v>
      </c>
    </row>
    <row r="15" spans="1:64" ht="15" customHeight="1" x14ac:dyDescent="0.15">
      <c r="A15" s="66"/>
      <c r="B15" s="70"/>
      <c r="C15" s="66"/>
      <c r="D15" s="18">
        <f>Main!D108</f>
        <v>0.22536</v>
      </c>
      <c r="E15" s="18">
        <f t="shared" si="0"/>
        <v>6.5226969577376975E-2</v>
      </c>
      <c r="F15" s="18">
        <f t="shared" ca="1" si="1"/>
        <v>1.7772224368349099E-8</v>
      </c>
      <c r="G15" s="18">
        <f t="shared" ca="1" si="2"/>
        <v>1.3785665517921923E-8</v>
      </c>
      <c r="H15" s="18">
        <f t="shared" ca="1" si="3"/>
        <v>1.8980006842078718E-8</v>
      </c>
      <c r="I15" s="18">
        <f t="shared" ca="1" si="4"/>
        <v>-1.6426346342227463E-14</v>
      </c>
      <c r="J15" s="18">
        <f t="shared" ca="1" si="5"/>
        <v>1.6211506778318469E-8</v>
      </c>
      <c r="K15" s="18">
        <f ca="1">J15*DCC!$C76*DCC!AG76</f>
        <v>7.1357988363440363E-8</v>
      </c>
      <c r="M15" s="63">
        <v>10116</v>
      </c>
      <c r="N15" s="18">
        <v>109.05</v>
      </c>
      <c r="O15" s="18">
        <f t="shared" si="7"/>
        <v>9.2218736077898562</v>
      </c>
      <c r="P15" s="63">
        <v>0.59026999999999996</v>
      </c>
      <c r="Q15" s="63">
        <v>2.5634999999999999</v>
      </c>
      <c r="R15" s="18"/>
      <c r="S15" s="63">
        <v>1758</v>
      </c>
      <c r="T15" s="63">
        <v>34.862000000000002</v>
      </c>
      <c r="U15" s="63">
        <v>-3815.4</v>
      </c>
      <c r="V15" s="63">
        <v>-6.0099</v>
      </c>
      <c r="W15" s="63">
        <v>5.2777000000000003</v>
      </c>
      <c r="X15" s="63">
        <v>2603.4</v>
      </c>
      <c r="Y15" s="63">
        <v>-1.4946999999999999E-4</v>
      </c>
      <c r="Z15" s="63">
        <v>-2620.1</v>
      </c>
      <c r="AA15" s="63">
        <v>1.6084000000000001</v>
      </c>
      <c r="AB15" s="63">
        <v>7.7870999999999997</v>
      </c>
      <c r="AC15" s="18"/>
      <c r="AE15" s="63">
        <v>-267.57</v>
      </c>
      <c r="AF15" s="63">
        <v>4.9333</v>
      </c>
      <c r="AG15" s="63">
        <v>1419.4</v>
      </c>
      <c r="AH15" s="63">
        <v>-4.4151999999999996</v>
      </c>
      <c r="AI15" s="63">
        <v>3.3420000000000001</v>
      </c>
      <c r="AJ15" s="63">
        <v>-211.02</v>
      </c>
      <c r="AK15" s="63">
        <v>5.0244</v>
      </c>
      <c r="AL15" s="63">
        <v>253.9</v>
      </c>
      <c r="AM15" s="63">
        <v>3.1414</v>
      </c>
      <c r="AN15" s="63">
        <v>2.6217000000000001</v>
      </c>
      <c r="AO15" s="18"/>
      <c r="AQ15" s="63">
        <v>2.1852999999999998</v>
      </c>
      <c r="AR15" s="63">
        <v>2.0715999999999998E-2</v>
      </c>
      <c r="AS15" s="63">
        <v>-0.27499000000000001</v>
      </c>
      <c r="AT15" s="63">
        <v>4.7384000000000004</v>
      </c>
      <c r="AU15" s="63">
        <v>0.49497000000000002</v>
      </c>
      <c r="AV15" s="63">
        <v>7.6416000000000004</v>
      </c>
      <c r="AW15" s="63">
        <v>-0.17849999999999999</v>
      </c>
      <c r="AX15" s="63">
        <v>-6.0152999999999999</v>
      </c>
      <c r="AY15" s="63">
        <v>10.971</v>
      </c>
      <c r="AZ15" s="63">
        <v>6.5209000000000001</v>
      </c>
      <c r="BC15" s="63">
        <v>4.415</v>
      </c>
      <c r="BD15" s="63">
        <v>3.3877E-3</v>
      </c>
      <c r="BE15" s="63">
        <v>-0.10290000000000001</v>
      </c>
      <c r="BF15" s="63">
        <v>3.2841999999999998</v>
      </c>
      <c r="BG15" s="63">
        <v>1.0009999999999999</v>
      </c>
      <c r="BH15" s="63">
        <v>4.4678000000000004</v>
      </c>
      <c r="BI15" s="63">
        <v>2.3403999999999999E-3</v>
      </c>
      <c r="BJ15" s="63">
        <v>-5.3612E-2</v>
      </c>
      <c r="BK15" s="63">
        <v>5.4044999999999996</v>
      </c>
      <c r="BL15" s="63">
        <v>0.50900999999999996</v>
      </c>
    </row>
    <row r="16" spans="1:64" ht="15" customHeight="1" x14ac:dyDescent="0.15">
      <c r="A16" s="66"/>
      <c r="B16" s="70"/>
      <c r="C16" s="66"/>
      <c r="D16" s="18">
        <f>Main!D109</f>
        <v>0.28371000000000002</v>
      </c>
      <c r="E16" s="18">
        <f t="shared" si="0"/>
        <v>7.3155440922451201E-2</v>
      </c>
      <c r="F16" s="18">
        <f t="shared" ca="1" si="1"/>
        <v>2.1890761824749182E-8</v>
      </c>
      <c r="G16" s="18">
        <f t="shared" ca="1" si="2"/>
        <v>1.6984345872289563E-8</v>
      </c>
      <c r="H16" s="18">
        <f t="shared" ca="1" si="3"/>
        <v>2.337722757592533E-8</v>
      </c>
      <c r="I16" s="18">
        <f t="shared" ca="1" si="4"/>
        <v>-2.0216555369675653E-14</v>
      </c>
      <c r="J16" s="18">
        <f t="shared" ca="1" si="5"/>
        <v>1.9969924840192923E-8</v>
      </c>
      <c r="K16" s="18">
        <f ca="1">J16*DCC!$C77*DCC!AG77</f>
        <v>1.106597998312474E-7</v>
      </c>
      <c r="M16" s="63">
        <v>8929.1</v>
      </c>
      <c r="N16" s="18">
        <v>148.5</v>
      </c>
      <c r="O16" s="18">
        <f t="shared" si="7"/>
        <v>9.0970708849169295</v>
      </c>
      <c r="P16" s="63">
        <v>0.58908000000000005</v>
      </c>
      <c r="Q16" s="63">
        <v>2.5484</v>
      </c>
      <c r="R16" s="18"/>
      <c r="S16" s="63">
        <v>1606.5</v>
      </c>
      <c r="T16" s="63">
        <v>32.420999999999999</v>
      </c>
      <c r="U16" s="63">
        <v>-1717.9</v>
      </c>
      <c r="V16" s="63">
        <v>-0.76473999999999998</v>
      </c>
      <c r="W16" s="63">
        <v>4.2035999999999998</v>
      </c>
      <c r="X16" s="63">
        <v>2958</v>
      </c>
      <c r="Y16" s="63">
        <v>-12.756</v>
      </c>
      <c r="Z16" s="63">
        <v>-3388.4</v>
      </c>
      <c r="AA16" s="63">
        <v>1.5394000000000001</v>
      </c>
      <c r="AB16" s="63">
        <v>9.3260000000000005</v>
      </c>
      <c r="AC16" s="18"/>
      <c r="AE16" s="63">
        <v>-231.75</v>
      </c>
      <c r="AF16" s="63">
        <v>5.8486000000000002</v>
      </c>
      <c r="AG16" s="63">
        <v>899.03</v>
      </c>
      <c r="AH16" s="63">
        <v>-2.4912000000000001</v>
      </c>
      <c r="AI16" s="63">
        <v>3.2088999999999999</v>
      </c>
      <c r="AJ16" s="63">
        <v>571.97</v>
      </c>
      <c r="AK16" s="63">
        <v>-26.73</v>
      </c>
      <c r="AL16" s="63">
        <v>-571.98</v>
      </c>
      <c r="AM16" s="63">
        <v>14.837</v>
      </c>
      <c r="AN16" s="63">
        <v>4.5655000000000001</v>
      </c>
      <c r="AO16" s="18"/>
      <c r="AQ16" s="63">
        <v>3.9834999999999998</v>
      </c>
      <c r="AR16" s="63">
        <v>-5.8278000000000003E-2</v>
      </c>
      <c r="AS16" s="63">
        <v>-1.9816</v>
      </c>
      <c r="AT16" s="63">
        <v>9.5376999999999992</v>
      </c>
      <c r="AU16" s="63">
        <v>5.5343</v>
      </c>
      <c r="AV16" s="63">
        <v>2.8925000000000001</v>
      </c>
      <c r="AW16" s="63">
        <v>-1.2368000000000001E-2</v>
      </c>
      <c r="AX16" s="63">
        <v>-0.33489000000000002</v>
      </c>
      <c r="AY16" s="63">
        <v>7.2046000000000001</v>
      </c>
      <c r="AZ16" s="63">
        <v>0.5837</v>
      </c>
      <c r="BC16" s="63">
        <v>4.4450000000000003</v>
      </c>
      <c r="BD16" s="63">
        <v>2.3928E-3</v>
      </c>
      <c r="BE16" s="63">
        <v>-4.4033999999999997E-2</v>
      </c>
      <c r="BF16" s="63">
        <v>3.4983</v>
      </c>
      <c r="BG16" s="63">
        <v>0.56520000000000004</v>
      </c>
      <c r="BH16" s="63">
        <v>4.4984999999999999</v>
      </c>
      <c r="BI16" s="63">
        <v>4.9784000000000004E-4</v>
      </c>
      <c r="BJ16" s="63">
        <v>-4.3972999999999998E-2</v>
      </c>
      <c r="BK16" s="63">
        <v>6.0548999999999999</v>
      </c>
      <c r="BL16" s="63">
        <v>0.57799</v>
      </c>
    </row>
    <row r="17" spans="1:66" ht="15" customHeight="1" x14ac:dyDescent="0.15">
      <c r="A17" s="66"/>
      <c r="B17" s="70"/>
      <c r="C17" s="66"/>
      <c r="D17" s="18">
        <f>Main!D110</f>
        <v>0.35716999999999999</v>
      </c>
      <c r="E17" s="18">
        <f t="shared" si="0"/>
        <v>8.2039123368910505E-2</v>
      </c>
      <c r="F17" s="18">
        <f t="shared" ca="1" si="1"/>
        <v>2.6948941865529797E-8</v>
      </c>
      <c r="G17" s="18">
        <f t="shared" ca="1" si="2"/>
        <v>2.0913772500322243E-8</v>
      </c>
      <c r="H17" s="18">
        <f t="shared" ca="1" si="3"/>
        <v>2.8777378885719915E-8</v>
      </c>
      <c r="I17" s="18">
        <f t="shared" ca="1" si="4"/>
        <v>-2.4867507528774481E-14</v>
      </c>
      <c r="J17" s="18">
        <f t="shared" ca="1" si="5"/>
        <v>2.4586203639281336E-8</v>
      </c>
      <c r="K17" s="18">
        <f ca="1">J17*DCC!$C78*DCC!AG78</f>
        <v>1.7151768375946711E-7</v>
      </c>
      <c r="M17" s="63">
        <v>8524.7999999999993</v>
      </c>
      <c r="N17" s="18">
        <v>202.5</v>
      </c>
      <c r="O17" s="18">
        <f t="shared" si="7"/>
        <v>9.0507348414659603</v>
      </c>
      <c r="P17" s="63">
        <v>0.58850000000000002</v>
      </c>
      <c r="Q17" s="63">
        <v>2.5449000000000002</v>
      </c>
      <c r="R17" s="18"/>
      <c r="S17" s="63">
        <v>1511.3</v>
      </c>
      <c r="T17" s="63">
        <v>30.661000000000001</v>
      </c>
      <c r="U17" s="63">
        <v>-1170.0999999999999</v>
      </c>
      <c r="V17" s="63">
        <v>1.4204000000000001</v>
      </c>
      <c r="W17" s="63">
        <v>3.6852999999999998</v>
      </c>
      <c r="X17" s="63">
        <v>3003.6</v>
      </c>
      <c r="Y17" s="63">
        <v>-16.292999999999999</v>
      </c>
      <c r="Z17" s="63">
        <v>-3320.9</v>
      </c>
      <c r="AA17" s="63">
        <v>2.8809999999999998</v>
      </c>
      <c r="AB17" s="63">
        <v>9.3183000000000007</v>
      </c>
      <c r="AC17" s="18"/>
      <c r="AE17" s="63">
        <v>-184.94</v>
      </c>
      <c r="AF17" s="63">
        <v>6.4949000000000003</v>
      </c>
      <c r="AG17" s="63">
        <v>734.87</v>
      </c>
      <c r="AH17" s="63">
        <v>-1.6252</v>
      </c>
      <c r="AI17" s="63">
        <v>3.2961999999999998</v>
      </c>
      <c r="AJ17" s="63">
        <v>-111.31</v>
      </c>
      <c r="AK17" s="63">
        <v>2.9853000000000001</v>
      </c>
      <c r="AL17" s="63">
        <v>195.39</v>
      </c>
      <c r="AM17" s="63">
        <v>3.9247999999999998</v>
      </c>
      <c r="AN17" s="63">
        <v>2.4041999999999999</v>
      </c>
      <c r="AO17" s="18"/>
      <c r="AQ17" s="63">
        <v>5.3327999999999998</v>
      </c>
      <c r="AR17" s="63">
        <v>-0.1116</v>
      </c>
      <c r="AS17" s="63">
        <v>-3.1110000000000002</v>
      </c>
      <c r="AT17" s="63">
        <v>11.194000000000001</v>
      </c>
      <c r="AU17" s="63">
        <v>5.9287999999999998</v>
      </c>
      <c r="AV17" s="63">
        <v>11.853</v>
      </c>
      <c r="AW17" s="63">
        <v>-0.37169000000000002</v>
      </c>
      <c r="AX17" s="63">
        <v>-10.211</v>
      </c>
      <c r="AY17" s="63">
        <v>11.583</v>
      </c>
      <c r="AZ17" s="63">
        <v>6.4184999999999999</v>
      </c>
      <c r="BC17" s="63">
        <v>4.4733000000000001</v>
      </c>
      <c r="BD17" s="63">
        <v>7.5276E-4</v>
      </c>
      <c r="BE17" s="63">
        <v>-1.9866999999999999E-2</v>
      </c>
      <c r="BF17" s="63">
        <v>3.6671</v>
      </c>
      <c r="BG17" s="63">
        <v>0.23465</v>
      </c>
      <c r="BH17" s="63">
        <v>4.5029000000000003</v>
      </c>
      <c r="BI17" s="63">
        <v>-2.6353000000000001E-3</v>
      </c>
      <c r="BJ17" s="63">
        <v>-3.3910000000000003E-2</v>
      </c>
      <c r="BK17" s="63">
        <v>5.9512</v>
      </c>
      <c r="BL17" s="63">
        <v>0.33132</v>
      </c>
    </row>
    <row r="18" spans="1:66" ht="15" customHeight="1" x14ac:dyDescent="0.15">
      <c r="A18" s="66"/>
      <c r="B18" s="70"/>
      <c r="C18" s="66"/>
      <c r="D18" s="18">
        <f>Main!D111</f>
        <v>0.44964999999999999</v>
      </c>
      <c r="E18" s="18">
        <f t="shared" si="0"/>
        <v>9.1989198876660641E-2</v>
      </c>
      <c r="F18" s="18">
        <f t="shared" ca="1" si="1"/>
        <v>3.3152911192860337E-8</v>
      </c>
      <c r="G18" s="18">
        <f t="shared" ca="1" si="2"/>
        <v>2.5734522136599314E-8</v>
      </c>
      <c r="H18" s="18">
        <f t="shared" ca="1" si="3"/>
        <v>3.5400413517954475E-8</v>
      </c>
      <c r="I18" s="18">
        <f t="shared" ca="1" si="4"/>
        <v>-3.0566970791482485E-14</v>
      </c>
      <c r="J18" s="18">
        <f t="shared" ca="1" si="5"/>
        <v>3.0248649466344834E-8</v>
      </c>
      <c r="K18" s="18">
        <f ca="1">J18*DCC!$C79*DCC!AG79</f>
        <v>2.6565622305161837E-7</v>
      </c>
      <c r="M18" s="63">
        <v>10836</v>
      </c>
      <c r="N18" s="18">
        <v>299.5</v>
      </c>
      <c r="O18" s="18">
        <f t="shared" si="7"/>
        <v>9.2906292032049862</v>
      </c>
      <c r="P18" s="63">
        <v>0.59928000000000003</v>
      </c>
      <c r="Q18" s="63">
        <v>2.5710000000000002</v>
      </c>
      <c r="R18" s="18"/>
      <c r="S18" s="63">
        <v>1402.5</v>
      </c>
      <c r="T18" s="63">
        <v>34.985999999999997</v>
      </c>
      <c r="U18" s="63">
        <v>-727.57</v>
      </c>
      <c r="V18" s="63">
        <v>4.1355000000000004</v>
      </c>
      <c r="W18" s="63">
        <v>2.8573</v>
      </c>
      <c r="X18" s="63">
        <v>3230.2</v>
      </c>
      <c r="Y18" s="63">
        <v>-29.725000000000001</v>
      </c>
      <c r="Z18" s="63">
        <v>-3204.1</v>
      </c>
      <c r="AA18" s="63">
        <v>5.7404000000000002</v>
      </c>
      <c r="AB18" s="63">
        <v>8.0047999999999995</v>
      </c>
      <c r="AC18" s="18"/>
      <c r="AE18" s="63">
        <v>-58.241999999999997</v>
      </c>
      <c r="AF18" s="63">
        <v>5.4961000000000002</v>
      </c>
      <c r="AG18" s="63">
        <v>360.36</v>
      </c>
      <c r="AH18" s="63">
        <v>2.2675999999999998</v>
      </c>
      <c r="AI18" s="63">
        <v>2.7361</v>
      </c>
      <c r="AJ18" s="63">
        <v>4.5842999999999998</v>
      </c>
      <c r="AK18" s="63">
        <v>2.5766</v>
      </c>
      <c r="AL18" s="63">
        <v>178.27</v>
      </c>
      <c r="AM18" s="63">
        <v>4.8452000000000002</v>
      </c>
      <c r="AN18" s="63">
        <v>2.1772999999999998</v>
      </c>
      <c r="AO18" s="18"/>
      <c r="AQ18" s="63">
        <v>4.3719000000000001</v>
      </c>
      <c r="AR18" s="63">
        <v>-0.10087</v>
      </c>
      <c r="AS18" s="63">
        <v>-2.5384000000000002</v>
      </c>
      <c r="AT18" s="63">
        <v>12.108000000000001</v>
      </c>
      <c r="AU18" s="63">
        <v>6.2497999999999996</v>
      </c>
      <c r="AV18" s="63">
        <v>2.5712000000000002</v>
      </c>
      <c r="AW18" s="63">
        <v>-2.7168999999999999E-2</v>
      </c>
      <c r="AX18" s="63">
        <v>-0.46116000000000001</v>
      </c>
      <c r="AY18" s="63">
        <v>18.606999999999999</v>
      </c>
      <c r="AZ18" s="63">
        <v>0.76590999999999998</v>
      </c>
      <c r="BC18" s="63">
        <v>4.3379000000000003</v>
      </c>
      <c r="BD18" s="63">
        <v>-1.1425000000000001E-3</v>
      </c>
      <c r="BE18" s="63">
        <v>9.4765999999999994E-12</v>
      </c>
      <c r="BF18" s="63">
        <v>-0.45122000000000001</v>
      </c>
      <c r="BG18" s="63">
        <v>2.5767000000000002</v>
      </c>
      <c r="BH18" s="63">
        <v>4.3514999999999997</v>
      </c>
      <c r="BI18" s="63">
        <v>-2.9618000000000001E-3</v>
      </c>
      <c r="BJ18" s="63">
        <v>-4.9947999999999999E-2</v>
      </c>
      <c r="BK18" s="63">
        <v>-6.198E-4</v>
      </c>
      <c r="BL18" s="63">
        <v>3.9201999999999999</v>
      </c>
    </row>
    <row r="19" spans="1:66" ht="15" customHeight="1" x14ac:dyDescent="0.15">
      <c r="A19" s="66"/>
      <c r="B19" s="70"/>
      <c r="C19" s="66"/>
      <c r="D19" s="18">
        <f>Main!D112</f>
        <v>0.56608000000000003</v>
      </c>
      <c r="E19" s="18">
        <f t="shared" si="0"/>
        <v>0.10312912245514967</v>
      </c>
      <c r="F19" s="18">
        <f t="shared" ca="1" si="1"/>
        <v>4.0750291491056592E-8</v>
      </c>
      <c r="G19" s="18">
        <f t="shared" ca="1" si="2"/>
        <v>3.1639567122916877E-8</v>
      </c>
      <c r="H19" s="18">
        <f t="shared" ca="1" si="3"/>
        <v>4.3510509921957575E-8</v>
      </c>
      <c r="I19" s="18">
        <f t="shared" ca="1" si="4"/>
        <v>-3.7540124080596019E-14</v>
      </c>
      <c r="J19" s="18">
        <f t="shared" ca="1" si="5"/>
        <v>3.7183489065011211E-8</v>
      </c>
      <c r="K19" s="18">
        <f ca="1">J19*DCC!$C80*DCC!AG80</f>
        <v>4.1111567723234625E-7</v>
      </c>
      <c r="M19" s="63">
        <v>64785</v>
      </c>
      <c r="N19" s="18">
        <v>424.5</v>
      </c>
      <c r="O19" s="18">
        <f t="shared" si="7"/>
        <v>11.078829374062911</v>
      </c>
      <c r="P19" s="63">
        <v>0.59677999999999998</v>
      </c>
      <c r="Q19" s="63">
        <v>2.7433000000000001</v>
      </c>
      <c r="R19" s="18"/>
      <c r="S19" s="63">
        <v>1499</v>
      </c>
      <c r="T19" s="63">
        <v>57.901000000000003</v>
      </c>
      <c r="U19" s="63">
        <v>-552.09</v>
      </c>
      <c r="V19" s="63">
        <v>6.2183000000000002</v>
      </c>
      <c r="W19" s="63">
        <v>2.0011999999999999</v>
      </c>
      <c r="X19" s="63">
        <v>3499.1</v>
      </c>
      <c r="Y19" s="63">
        <v>-30.126999999999999</v>
      </c>
      <c r="Z19" s="63">
        <v>-2843.5</v>
      </c>
      <c r="AA19" s="63">
        <v>7.9768999999999997</v>
      </c>
      <c r="AB19" s="63">
        <v>6.0906000000000002</v>
      </c>
      <c r="AC19" s="18"/>
      <c r="AE19" s="63">
        <v>230.01</v>
      </c>
      <c r="AF19" s="63">
        <v>-0.71447000000000005</v>
      </c>
      <c r="AG19" s="63">
        <v>241.54</v>
      </c>
      <c r="AH19" s="63">
        <v>4.9705000000000004</v>
      </c>
      <c r="AI19" s="63">
        <v>1.8733</v>
      </c>
      <c r="AJ19" s="63">
        <v>282.88</v>
      </c>
      <c r="AK19" s="63">
        <v>0.59424999999999994</v>
      </c>
      <c r="AL19" s="63">
        <v>182.24</v>
      </c>
      <c r="AM19" s="63">
        <v>5.8990999999999998</v>
      </c>
      <c r="AN19" s="63">
        <v>1.8572</v>
      </c>
      <c r="AO19" s="18"/>
      <c r="AQ19" s="63">
        <v>3.5507</v>
      </c>
      <c r="AR19" s="63">
        <v>6.8227999999999995E-4</v>
      </c>
      <c r="AS19" s="63">
        <v>2.4662E-2</v>
      </c>
      <c r="AT19" s="63">
        <v>11.244</v>
      </c>
      <c r="AU19" s="63">
        <v>8.4410000000000007</v>
      </c>
      <c r="AV19" s="63">
        <v>3.5507</v>
      </c>
      <c r="AW19" s="63">
        <v>6.8227999999999995E-4</v>
      </c>
      <c r="AX19" s="63">
        <v>2.4662E-2</v>
      </c>
      <c r="AY19" s="63">
        <v>11.244</v>
      </c>
      <c r="AZ19" s="63">
        <v>8.4410000000000007</v>
      </c>
      <c r="BC19" s="63">
        <v>5.6532999999999998</v>
      </c>
      <c r="BD19" s="63">
        <v>1.0207E-3</v>
      </c>
      <c r="BE19" s="63">
        <v>1.7003999999999998E-2</v>
      </c>
      <c r="BF19" s="63">
        <v>9.8460000000000001</v>
      </c>
      <c r="BG19" s="63">
        <v>3.2877000000000001</v>
      </c>
      <c r="BH19" s="63">
        <v>5.6532999999999998</v>
      </c>
      <c r="BI19" s="63">
        <v>1.0207E-3</v>
      </c>
      <c r="BJ19" s="63">
        <v>1.7003999999999998E-2</v>
      </c>
      <c r="BK19" s="63">
        <v>9.8460000000000001</v>
      </c>
      <c r="BL19" s="63">
        <v>3.2877000000000001</v>
      </c>
    </row>
    <row r="20" spans="1:66" ht="15" customHeight="1" x14ac:dyDescent="0.15">
      <c r="A20" s="66"/>
      <c r="B20" s="70"/>
      <c r="C20" s="66"/>
      <c r="D20" s="18">
        <f>Main!D113</f>
        <v>0.71264000000000005</v>
      </c>
      <c r="E20" s="18">
        <f t="shared" si="0"/>
        <v>0.11559222562927944</v>
      </c>
      <c r="F20" s="18">
        <f t="shared" ca="1" si="1"/>
        <v>5.003397680726953E-8</v>
      </c>
      <c r="G20" s="18">
        <f t="shared" ca="1" si="2"/>
        <v>3.8857297420998457E-8</v>
      </c>
      <c r="H20" s="18">
        <f t="shared" ca="1" si="3"/>
        <v>5.3420104538906268E-8</v>
      </c>
      <c r="I20" s="18">
        <f t="shared" ca="1" si="4"/>
        <v>-4.6052752121105724E-14</v>
      </c>
      <c r="J20" s="18">
        <f t="shared" ca="1" si="5"/>
        <v>4.5658363459829085E-8</v>
      </c>
      <c r="K20" s="18">
        <f ca="1">J20*DCC!$C81*DCC!AG81</f>
        <v>6.3552442263443008E-7</v>
      </c>
      <c r="M20" s="63">
        <v>757220</v>
      </c>
      <c r="N20" s="18">
        <v>558</v>
      </c>
      <c r="O20" s="18">
        <f t="shared" si="7"/>
        <v>13.537409111069383</v>
      </c>
      <c r="P20" s="63">
        <v>0.60477999999999998</v>
      </c>
      <c r="Q20" s="63">
        <v>2.9746999999999999</v>
      </c>
      <c r="R20" s="18"/>
      <c r="S20" s="63">
        <v>2092.5</v>
      </c>
      <c r="T20" s="63">
        <v>88.347999999999999</v>
      </c>
      <c r="U20" s="63">
        <v>-512.24</v>
      </c>
      <c r="V20" s="63">
        <v>7.6063000000000001</v>
      </c>
      <c r="W20" s="63">
        <v>1.6124000000000001</v>
      </c>
      <c r="X20" s="63">
        <v>5028.8</v>
      </c>
      <c r="Y20" s="63">
        <v>-37.466999999999999</v>
      </c>
      <c r="Z20" s="63">
        <v>-3378.1</v>
      </c>
      <c r="AA20" s="63">
        <v>9.9276999999999997</v>
      </c>
      <c r="AB20" s="63">
        <v>5.2950999999999997</v>
      </c>
      <c r="AC20" s="18"/>
      <c r="AE20" s="63">
        <v>518.48</v>
      </c>
      <c r="AF20" s="63">
        <v>-9.3234999999999992</v>
      </c>
      <c r="AG20" s="63">
        <v>221.89</v>
      </c>
      <c r="AH20" s="63">
        <v>6.2432999999999996</v>
      </c>
      <c r="AI20" s="63">
        <v>1.4686999999999999</v>
      </c>
      <c r="AJ20" s="63">
        <v>551.04999999999995</v>
      </c>
      <c r="AK20" s="63">
        <v>-7.6322000000000001</v>
      </c>
      <c r="AL20" s="63">
        <v>161.88</v>
      </c>
      <c r="AM20" s="63">
        <v>7.0670000000000002</v>
      </c>
      <c r="AN20" s="63">
        <v>1.4419999999999999</v>
      </c>
      <c r="AO20" s="18"/>
      <c r="AQ20" s="63">
        <v>1.8580000000000001</v>
      </c>
      <c r="AR20" s="63">
        <v>-4.6545999999999997E-2</v>
      </c>
      <c r="AS20" s="63">
        <v>-1.2343999999999999</v>
      </c>
      <c r="AT20" s="63">
        <v>16.056999999999999</v>
      </c>
      <c r="AU20" s="63">
        <v>7.7737999999999996</v>
      </c>
      <c r="AV20" s="63">
        <v>0.84279000000000004</v>
      </c>
      <c r="AW20" s="63">
        <v>-2.3678999999999999E-2</v>
      </c>
      <c r="AX20" s="63">
        <v>-0.13741</v>
      </c>
      <c r="AY20" s="63">
        <v>6.952</v>
      </c>
      <c r="AZ20" s="63">
        <v>0.33450000000000002</v>
      </c>
      <c r="BC20" s="63">
        <v>2.5270999999999999</v>
      </c>
      <c r="BD20" s="63">
        <v>-3.2828999999999997E-2</v>
      </c>
      <c r="BE20" s="63">
        <v>-0.18917</v>
      </c>
      <c r="BF20" s="63">
        <v>5.4316000000000004</v>
      </c>
      <c r="BG20" s="63">
        <v>0.25852000000000003</v>
      </c>
      <c r="BH20" s="63">
        <v>2.6722999999999999</v>
      </c>
      <c r="BI20" s="63">
        <v>-4.1950000000000001E-2</v>
      </c>
      <c r="BJ20" s="63">
        <v>-0.29903999999999997</v>
      </c>
      <c r="BK20" s="63">
        <v>6.7240000000000002</v>
      </c>
      <c r="BL20" s="63">
        <v>0.40699999999999997</v>
      </c>
    </row>
    <row r="21" spans="1:66" ht="15" customHeight="1" x14ac:dyDescent="0.15">
      <c r="A21" s="66"/>
      <c r="B21" s="70"/>
      <c r="C21" s="66"/>
      <c r="D21" s="18">
        <f>Main!D114</f>
        <v>0.89717000000000002</v>
      </c>
      <c r="E21" s="18">
        <f t="shared" si="0"/>
        <v>0.12952891903067723</v>
      </c>
      <c r="F21" s="18">
        <f t="shared" ca="1" si="1"/>
        <v>6.1352687642170402E-8</v>
      </c>
      <c r="G21" s="18">
        <f t="shared" ca="1" si="2"/>
        <v>4.7659832591015701E-8</v>
      </c>
      <c r="H21" s="18">
        <f t="shared" ca="1" si="3"/>
        <v>6.5501125171026304E-8</v>
      </c>
      <c r="I21" s="18">
        <f t="shared" ca="1" si="4"/>
        <v>-5.6420483911854048E-14</v>
      </c>
      <c r="J21" s="18">
        <f t="shared" ca="1" si="5"/>
        <v>5.5992004271401411E-8</v>
      </c>
      <c r="K21" s="18">
        <f ca="1">J21*DCC!$C82*DCC!AG82</f>
        <v>9.8115259417612569E-7</v>
      </c>
      <c r="M21" s="63">
        <v>8480200</v>
      </c>
      <c r="N21" s="18">
        <v>666</v>
      </c>
      <c r="O21" s="18">
        <f t="shared" si="7"/>
        <v>15.953244592395627</v>
      </c>
      <c r="P21" s="63">
        <v>0.68095000000000006</v>
      </c>
      <c r="Q21" s="63">
        <v>3.1981000000000002</v>
      </c>
      <c r="R21" s="18"/>
      <c r="S21" s="63">
        <v>7094.5</v>
      </c>
      <c r="T21" s="63">
        <v>-58.52</v>
      </c>
      <c r="U21" s="63">
        <v>-4862.8</v>
      </c>
      <c r="V21" s="63">
        <v>10.003</v>
      </c>
      <c r="W21" s="63">
        <v>5.1719999999999997</v>
      </c>
      <c r="X21" s="63">
        <v>7431.5</v>
      </c>
      <c r="Y21" s="63">
        <v>-71.991</v>
      </c>
      <c r="Z21" s="63">
        <v>-4532.8999999999996</v>
      </c>
      <c r="AA21" s="63">
        <v>11.186999999999999</v>
      </c>
      <c r="AB21" s="63">
        <v>5.1662999999999997</v>
      </c>
      <c r="AC21" s="18"/>
      <c r="AE21" s="63">
        <v>664.3</v>
      </c>
      <c r="AF21" s="63">
        <v>-14.308999999999999</v>
      </c>
      <c r="AG21" s="63">
        <v>211.95</v>
      </c>
      <c r="AH21" s="63">
        <v>7.3083</v>
      </c>
      <c r="AI21" s="63">
        <v>1.268</v>
      </c>
      <c r="AJ21" s="63">
        <v>-3.0130000000000001E-2</v>
      </c>
      <c r="AK21" s="63">
        <v>22.135999999999999</v>
      </c>
      <c r="AL21" s="63">
        <v>926.54</v>
      </c>
      <c r="AM21" s="63">
        <v>9.2700999999999993</v>
      </c>
      <c r="AN21" s="63">
        <v>4.0956999999999999</v>
      </c>
      <c r="AO21" s="18"/>
      <c r="AQ21" s="63">
        <v>0.77197000000000005</v>
      </c>
      <c r="AR21" s="63">
        <v>-1.1140000000000001E-2</v>
      </c>
      <c r="AS21" s="63">
        <v>-8.0411999999999997E-2</v>
      </c>
      <c r="AT21" s="63">
        <v>6.6927000000000003</v>
      </c>
      <c r="AU21" s="63">
        <v>0.48904999999999998</v>
      </c>
      <c r="AV21" s="63">
        <v>0.76427999999999996</v>
      </c>
      <c r="AW21" s="63">
        <v>-5.9369000000000002E-3</v>
      </c>
      <c r="AX21" s="63">
        <v>-4.9229000000000002E-2</v>
      </c>
      <c r="AY21" s="63">
        <v>7.7404000000000002</v>
      </c>
      <c r="AZ21" s="63">
        <v>0.94269000000000003</v>
      </c>
      <c r="BC21" s="63">
        <v>0.32305</v>
      </c>
      <c r="BD21" s="63">
        <v>-6.3904000000000002E-2</v>
      </c>
      <c r="BE21" s="63">
        <v>-0.51685999999999999</v>
      </c>
      <c r="BF21" s="63">
        <v>6.5804999999999998</v>
      </c>
      <c r="BG21" s="63">
        <v>0.53032999999999997</v>
      </c>
      <c r="BH21" s="63">
        <v>0.23369999999999999</v>
      </c>
      <c r="BI21" s="63">
        <v>-3.4264999999999997E-2</v>
      </c>
      <c r="BJ21" s="63">
        <v>-0.30207000000000001</v>
      </c>
      <c r="BK21" s="63">
        <v>7.4627999999999997</v>
      </c>
      <c r="BL21" s="63">
        <v>0.99761999999999995</v>
      </c>
    </row>
    <row r="22" spans="1:66" ht="15" customHeight="1" x14ac:dyDescent="0.15">
      <c r="A22" s="66"/>
      <c r="B22" s="70"/>
      <c r="C22" s="66"/>
      <c r="D22" s="18">
        <f>Main!D115</f>
        <v>1.1294</v>
      </c>
      <c r="E22" s="18">
        <f t="shared" si="0"/>
        <v>0.14509247533410105</v>
      </c>
      <c r="F22" s="18">
        <f t="shared" ca="1" si="1"/>
        <v>7.510386594668531E-8</v>
      </c>
      <c r="G22" s="18">
        <f t="shared" ca="1" si="2"/>
        <v>5.8357663211321155E-8</v>
      </c>
      <c r="H22" s="18">
        <f t="shared" ca="1" si="3"/>
        <v>8.0177356875617303E-8</v>
      </c>
      <c r="I22" s="18">
        <f t="shared" ca="1" si="4"/>
        <v>-6.9001596707589728E-14</v>
      </c>
      <c r="J22" s="18">
        <f t="shared" ca="1" si="5"/>
        <v>6.8547812428874757E-8</v>
      </c>
      <c r="K22" s="18">
        <f ca="1">J22*DCC!$C83*DCC!AG83</f>
        <v>1.5175467736738302E-6</v>
      </c>
      <c r="M22" s="63">
        <v>17893000</v>
      </c>
      <c r="N22" s="18">
        <v>718</v>
      </c>
      <c r="O22" s="18">
        <f t="shared" si="7"/>
        <v>16.699920132873999</v>
      </c>
      <c r="P22" s="63">
        <v>1.4295</v>
      </c>
      <c r="Q22" s="63">
        <v>3.2685</v>
      </c>
      <c r="R22" s="18"/>
      <c r="S22" s="63">
        <v>8593.5</v>
      </c>
      <c r="T22" s="63">
        <v>-81.471000000000004</v>
      </c>
      <c r="U22" s="63">
        <v>-5482.4</v>
      </c>
      <c r="V22" s="63">
        <v>10.78</v>
      </c>
      <c r="W22" s="63">
        <v>5.0655000000000001</v>
      </c>
      <c r="X22" s="63">
        <v>8357.1</v>
      </c>
      <c r="Y22" s="63">
        <v>-64.959999999999994</v>
      </c>
      <c r="Z22" s="63">
        <v>-4385.2</v>
      </c>
      <c r="AA22" s="63">
        <v>11.784000000000001</v>
      </c>
      <c r="AB22" s="63">
        <v>4.7694000000000001</v>
      </c>
      <c r="AC22" s="18"/>
      <c r="AE22" s="63">
        <v>514.99</v>
      </c>
      <c r="AF22" s="63">
        <v>-10.087</v>
      </c>
      <c r="AG22" s="63">
        <v>299.88</v>
      </c>
      <c r="AH22" s="63">
        <v>8.3190000000000008</v>
      </c>
      <c r="AI22" s="63">
        <v>1.7613000000000001</v>
      </c>
      <c r="AJ22" s="63">
        <v>-279.83</v>
      </c>
      <c r="AK22" s="63">
        <v>26.533999999999999</v>
      </c>
      <c r="AL22" s="63">
        <v>1107.7</v>
      </c>
      <c r="AM22" s="63">
        <v>10.103</v>
      </c>
      <c r="AN22" s="63">
        <v>4.2655000000000003</v>
      </c>
      <c r="AO22" s="18"/>
      <c r="AQ22" s="63">
        <v>1.6222000000000001</v>
      </c>
      <c r="AR22" s="63">
        <v>-9.0010999999999997E-3</v>
      </c>
      <c r="AS22" s="63">
        <v>-0.14379</v>
      </c>
      <c r="AT22" s="63">
        <v>7.7134999999999998</v>
      </c>
      <c r="AU22" s="63">
        <v>3.7046999999999999</v>
      </c>
      <c r="AV22" s="63">
        <v>1.5109999999999999</v>
      </c>
      <c r="AW22" s="63">
        <v>-3.4908000000000001E-3</v>
      </c>
      <c r="AX22" s="63">
        <v>-3.3323999999999999E-2</v>
      </c>
      <c r="AY22" s="63">
        <v>6.5761000000000003</v>
      </c>
      <c r="AZ22" s="63">
        <v>2.6778</v>
      </c>
      <c r="BC22" s="63">
        <v>-3.7541000000000002</v>
      </c>
      <c r="BD22" s="63">
        <v>-1.5644000000000002E-2</v>
      </c>
      <c r="BE22" s="63">
        <v>-0.13683000000000001</v>
      </c>
      <c r="BF22" s="63">
        <v>6.8541999999999996</v>
      </c>
      <c r="BG22" s="63">
        <v>0.86385999999999996</v>
      </c>
      <c r="BH22" s="63">
        <v>-3.8275000000000001</v>
      </c>
      <c r="BI22" s="63">
        <v>-9.665E-3</v>
      </c>
      <c r="BJ22" s="63">
        <v>-7.3383000000000004E-2</v>
      </c>
      <c r="BK22" s="63">
        <v>7.2954999999999997</v>
      </c>
      <c r="BL22" s="63">
        <v>1.1114999999999999</v>
      </c>
    </row>
    <row r="23" spans="1:66" ht="15" customHeight="1" x14ac:dyDescent="0.15">
      <c r="A23" s="66"/>
      <c r="B23" s="70"/>
      <c r="C23" s="66"/>
      <c r="D23" s="18">
        <f>Main!D116</f>
        <v>1.4218999999999999</v>
      </c>
      <c r="E23" s="18">
        <f t="shared" si="0"/>
        <v>0.16246726425722949</v>
      </c>
      <c r="F23" s="18">
        <f t="shared" ca="1" si="1"/>
        <v>9.1760797405249588E-8</v>
      </c>
      <c r="G23" s="18">
        <f t="shared" ca="1" si="2"/>
        <v>7.1321020522974024E-8</v>
      </c>
      <c r="H23" s="18">
        <f t="shared" ca="1" si="3"/>
        <v>9.7953307088810642E-8</v>
      </c>
      <c r="I23" s="18">
        <f t="shared" ca="1" si="4"/>
        <v>-8.4220719378101129E-14</v>
      </c>
      <c r="J23" s="18">
        <f t="shared" ca="1" si="5"/>
        <v>8.3758728324280021E-8</v>
      </c>
      <c r="K23" s="18">
        <f ca="1">J23*DCC!$C84*DCC!AG84</f>
        <v>2.3499002024021245E-6</v>
      </c>
      <c r="M23" s="63">
        <v>25209000</v>
      </c>
      <c r="N23" s="18">
        <v>755.5</v>
      </c>
      <c r="O23" s="18">
        <f t="shared" si="7"/>
        <v>17.042711631578467</v>
      </c>
      <c r="P23" s="63">
        <v>1.5075000000000001</v>
      </c>
      <c r="Q23" s="63">
        <v>3.3014000000000001</v>
      </c>
      <c r="R23" s="18"/>
      <c r="S23" s="63">
        <v>9186.1</v>
      </c>
      <c r="T23" s="63">
        <v>-82.451999999999998</v>
      </c>
      <c r="U23" s="63">
        <v>-5388.8</v>
      </c>
      <c r="V23" s="63">
        <v>11.148999999999999</v>
      </c>
      <c r="W23" s="63">
        <v>4.8312999999999997</v>
      </c>
      <c r="X23" s="63">
        <v>9183.2999999999993</v>
      </c>
      <c r="Y23" s="63">
        <v>-74.796000000000006</v>
      </c>
      <c r="Z23" s="63">
        <v>-4601.3</v>
      </c>
      <c r="AA23" s="63">
        <v>12.096</v>
      </c>
      <c r="AB23" s="63">
        <v>4.6806000000000001</v>
      </c>
      <c r="AC23" s="18"/>
      <c r="AE23" s="63">
        <v>-181.86</v>
      </c>
      <c r="AF23" s="63">
        <v>19.027000000000001</v>
      </c>
      <c r="AG23" s="63">
        <v>965.9</v>
      </c>
      <c r="AH23" s="63">
        <v>9.5282</v>
      </c>
      <c r="AI23" s="63">
        <v>3.5811000000000002</v>
      </c>
      <c r="AJ23" s="63">
        <v>-478.41</v>
      </c>
      <c r="AK23" s="63">
        <v>30.858000000000001</v>
      </c>
      <c r="AL23" s="63">
        <v>1235.5</v>
      </c>
      <c r="AM23" s="63">
        <v>10.59</v>
      </c>
      <c r="AN23" s="63">
        <v>4.3898000000000001</v>
      </c>
      <c r="AO23" s="18"/>
      <c r="AQ23" s="63">
        <v>1.6343000000000001</v>
      </c>
      <c r="AR23" s="63">
        <v>-2.7978999999999999E-3</v>
      </c>
      <c r="AS23" s="63">
        <v>-1.9293000000000001E-2</v>
      </c>
      <c r="AT23" s="63">
        <v>6.9743000000000004</v>
      </c>
      <c r="AU23" s="63">
        <v>1.0626</v>
      </c>
      <c r="AV23" s="63">
        <v>1.6426000000000001</v>
      </c>
      <c r="AW23" s="63">
        <v>-1.0107E-3</v>
      </c>
      <c r="AX23" s="63">
        <v>-8.8353000000000008E-3</v>
      </c>
      <c r="AY23" s="63">
        <v>7.4707999999999997</v>
      </c>
      <c r="AZ23" s="63">
        <v>0.56422000000000005</v>
      </c>
      <c r="BC23" s="63">
        <v>-3.8355999999999999</v>
      </c>
      <c r="BD23" s="63">
        <v>-1.0965000000000001E-2</v>
      </c>
      <c r="BE23" s="63">
        <v>-9.4751000000000002E-2</v>
      </c>
      <c r="BF23" s="63">
        <v>6.9839000000000002</v>
      </c>
      <c r="BG23" s="63">
        <v>1.0831999999999999</v>
      </c>
      <c r="BH23" s="63">
        <v>-3.8555999999999999</v>
      </c>
      <c r="BI23" s="63">
        <v>-7.4850000000000003E-3</v>
      </c>
      <c r="BJ23" s="63">
        <v>-6.0754000000000002E-2</v>
      </c>
      <c r="BK23" s="63">
        <v>7.0869</v>
      </c>
      <c r="BL23" s="63">
        <v>1.0791999999999999</v>
      </c>
    </row>
    <row r="24" spans="1:66" ht="15" customHeight="1" x14ac:dyDescent="0.15">
      <c r="A24" s="66"/>
      <c r="B24" s="70"/>
      <c r="C24" s="66"/>
      <c r="D24" s="18">
        <f>Main!D117</f>
        <v>1.7901</v>
      </c>
      <c r="E24" s="18">
        <f t="shared" si="0"/>
        <v>0.18182521434842761</v>
      </c>
      <c r="F24" s="18">
        <f t="shared" ca="1" si="1"/>
        <v>1.1183272544186367E-7</v>
      </c>
      <c r="G24" s="18">
        <f t="shared" ca="1" si="2"/>
        <v>8.6949290513017985E-8</v>
      </c>
      <c r="H24" s="18">
        <f t="shared" ca="1" si="3"/>
        <v>1.193715020461601E-7</v>
      </c>
      <c r="I24" s="18">
        <f t="shared" ca="1" si="4"/>
        <v>-1.0253051206849758E-13</v>
      </c>
      <c r="J24" s="18">
        <f t="shared" ca="1" si="5"/>
        <v>1.0209098675169719E-7</v>
      </c>
      <c r="K24" s="18">
        <f ca="1">J24*DCC!$C85*DCC!AG85</f>
        <v>3.6448299112183426E-6</v>
      </c>
      <c r="M24" s="63">
        <v>20323000</v>
      </c>
      <c r="N24" s="18">
        <v>794.5</v>
      </c>
      <c r="O24" s="18">
        <f t="shared" si="7"/>
        <v>16.827263807572443</v>
      </c>
      <c r="P24" s="63">
        <v>1.4598</v>
      </c>
      <c r="Q24" s="63">
        <v>3.2818999999999998</v>
      </c>
      <c r="R24" s="18"/>
      <c r="S24" s="63">
        <v>9824.7999999999993</v>
      </c>
      <c r="T24" s="63">
        <v>-91.790999999999997</v>
      </c>
      <c r="U24" s="63">
        <v>-5522.7</v>
      </c>
      <c r="V24" s="63">
        <v>11.476000000000001</v>
      </c>
      <c r="W24" s="63">
        <v>4.7427000000000001</v>
      </c>
      <c r="X24" s="63">
        <v>9629.7999999999993</v>
      </c>
      <c r="Y24" s="63">
        <v>-77.391999999999996</v>
      </c>
      <c r="Z24" s="63">
        <v>-4635.1000000000004</v>
      </c>
      <c r="AA24" s="63">
        <v>12.243</v>
      </c>
      <c r="AB24" s="63">
        <v>4.6783000000000001</v>
      </c>
      <c r="AC24" s="18"/>
      <c r="AE24" s="63">
        <v>-612.05999999999995</v>
      </c>
      <c r="AF24" s="63">
        <v>32.975999999999999</v>
      </c>
      <c r="AG24" s="63">
        <v>1333.2</v>
      </c>
      <c r="AH24" s="63">
        <v>10.048</v>
      </c>
      <c r="AI24" s="63">
        <v>4.1003999999999996</v>
      </c>
      <c r="AJ24" s="63">
        <v>-621.5</v>
      </c>
      <c r="AK24" s="63">
        <v>33.058999999999997</v>
      </c>
      <c r="AL24" s="63">
        <v>1301.2</v>
      </c>
      <c r="AM24" s="63">
        <v>10.782</v>
      </c>
      <c r="AN24" s="63">
        <v>4.4923000000000002</v>
      </c>
      <c r="AO24" s="18"/>
      <c r="AQ24" s="63">
        <v>1.5728</v>
      </c>
      <c r="AR24" s="63">
        <v>-3.1817E-3</v>
      </c>
      <c r="AS24" s="63">
        <v>-3.3388000000000001E-2</v>
      </c>
      <c r="AT24" s="63">
        <v>6.8833000000000002</v>
      </c>
      <c r="AU24" s="63">
        <v>2.3727999999999998</v>
      </c>
      <c r="AV24" s="63">
        <v>1.5524</v>
      </c>
      <c r="AW24" s="63">
        <v>-3.4030000000000002E-3</v>
      </c>
      <c r="AX24" s="63">
        <v>-2.4476999999999999E-2</v>
      </c>
      <c r="AY24" s="63">
        <v>6.7051999999999996</v>
      </c>
      <c r="AZ24" s="63">
        <v>1.9879</v>
      </c>
      <c r="BC24" s="63">
        <v>-3.7738</v>
      </c>
      <c r="BD24" s="63">
        <v>-9.9991000000000003E-3</v>
      </c>
      <c r="BE24" s="63">
        <v>-8.9147000000000004E-2</v>
      </c>
      <c r="BF24" s="63">
        <v>6.9973999999999998</v>
      </c>
      <c r="BG24" s="63">
        <v>1.1525000000000001</v>
      </c>
      <c r="BH24" s="63">
        <v>-3.7940999999999998</v>
      </c>
      <c r="BI24" s="63">
        <v>-8.8953999999999995E-3</v>
      </c>
      <c r="BJ24" s="63">
        <v>-6.5713999999999995E-2</v>
      </c>
      <c r="BK24" s="63">
        <v>7.1360999999999999</v>
      </c>
      <c r="BL24" s="63">
        <v>1.1637</v>
      </c>
    </row>
    <row r="25" spans="1:66" ht="15" customHeight="1" x14ac:dyDescent="0.15">
      <c r="A25" s="66"/>
      <c r="B25" s="70"/>
      <c r="C25" s="66"/>
      <c r="D25" s="18">
        <f>Main!D118</f>
        <v>2.2536</v>
      </c>
      <c r="E25" s="18">
        <f t="shared" si="0"/>
        <v>0.20335530808707047</v>
      </c>
      <c r="F25" s="18">
        <f t="shared" ca="1" si="1"/>
        <v>1.358849696289984E-7</v>
      </c>
      <c r="G25" s="18">
        <f t="shared" ca="1" si="2"/>
        <v>1.0568740512571227E-7</v>
      </c>
      <c r="H25" s="18">
        <f t="shared" ca="1" si="3"/>
        <v>1.4503373439700894E-7</v>
      </c>
      <c r="I25" s="18">
        <f t="shared" ca="1" si="4"/>
        <v>-1.2442702386535188E-13</v>
      </c>
      <c r="J25" s="18">
        <f t="shared" ca="1" si="5"/>
        <v>1.2406277613715692E-7</v>
      </c>
      <c r="K25" s="18">
        <f ca="1">J25*DCC!$C86*DCC!AG86</f>
        <v>5.6610872140046454E-6</v>
      </c>
      <c r="M25" s="63">
        <v>14197000</v>
      </c>
      <c r="N25" s="18">
        <v>834.5</v>
      </c>
      <c r="O25" s="18">
        <f t="shared" si="7"/>
        <v>16.468541232645713</v>
      </c>
      <c r="P25" s="63">
        <v>1.4408000000000001</v>
      </c>
      <c r="Q25" s="63">
        <v>3.2501000000000002</v>
      </c>
      <c r="R25" s="18"/>
      <c r="S25" s="63">
        <v>10396</v>
      </c>
      <c r="T25" s="63">
        <v>-100.42</v>
      </c>
      <c r="U25" s="63">
        <v>-5640.6</v>
      </c>
      <c r="V25" s="63">
        <v>11.753</v>
      </c>
      <c r="W25" s="63">
        <v>4.6456999999999997</v>
      </c>
      <c r="X25" s="63">
        <v>10488</v>
      </c>
      <c r="Y25" s="63">
        <v>-81.304000000000002</v>
      </c>
      <c r="Z25" s="63">
        <v>-4834.6000000000004</v>
      </c>
      <c r="AA25" s="63">
        <v>12.651</v>
      </c>
      <c r="AB25" s="63">
        <v>4.6136999999999997</v>
      </c>
      <c r="AC25" s="18"/>
      <c r="AE25" s="63">
        <v>-566.35</v>
      </c>
      <c r="AF25" s="63">
        <v>26.603999999999999</v>
      </c>
      <c r="AG25" s="63">
        <v>1144.5999999999999</v>
      </c>
      <c r="AH25" s="63">
        <v>10.407</v>
      </c>
      <c r="AI25" s="63">
        <v>3.7707999999999999</v>
      </c>
      <c r="AJ25" s="63">
        <v>-888.26</v>
      </c>
      <c r="AK25" s="63">
        <v>34.496000000000002</v>
      </c>
      <c r="AL25" s="63">
        <v>1390.3</v>
      </c>
      <c r="AM25" s="63">
        <v>11.311</v>
      </c>
      <c r="AN25" s="63">
        <v>4.5663</v>
      </c>
      <c r="AO25" s="18"/>
      <c r="AQ25" s="63">
        <v>1.4888999999999999</v>
      </c>
      <c r="AR25" s="63">
        <v>1.0181000000000001E-2</v>
      </c>
      <c r="AS25" s="63">
        <v>7.5398000000000007E-2</v>
      </c>
      <c r="AT25" s="63">
        <v>6.8810000000000002</v>
      </c>
      <c r="AU25" s="63">
        <v>1.3436999999999999E-2</v>
      </c>
      <c r="AV25" s="63">
        <v>1.5195000000000001</v>
      </c>
      <c r="AW25" s="63">
        <v>3.6081999999999998E-4</v>
      </c>
      <c r="AX25" s="63">
        <v>9.0935000000000002E-2</v>
      </c>
      <c r="AY25" s="63">
        <v>12.05</v>
      </c>
      <c r="AZ25" s="63">
        <v>2.9406999999999999E-2</v>
      </c>
      <c r="BC25" s="63">
        <v>-3.3231999999999999</v>
      </c>
      <c r="BD25" s="63">
        <v>-1.3768000000000001E-2</v>
      </c>
      <c r="BE25" s="63">
        <v>-0.12377000000000001</v>
      </c>
      <c r="BF25" s="63">
        <v>6.8228999999999997</v>
      </c>
      <c r="BG25" s="63">
        <v>1.1499999999999999</v>
      </c>
      <c r="BH25" s="63">
        <v>-3.4716</v>
      </c>
      <c r="BI25" s="63">
        <v>-1.7361999999999999E-2</v>
      </c>
      <c r="BJ25" s="63">
        <v>-0.12698000000000001</v>
      </c>
      <c r="BK25" s="63">
        <v>6.6749000000000001</v>
      </c>
      <c r="BL25" s="63">
        <v>1.4870000000000001</v>
      </c>
    </row>
    <row r="26" spans="1:66" ht="15" customHeight="1" x14ac:dyDescent="0.15">
      <c r="A26" s="66"/>
      <c r="B26" s="70"/>
      <c r="C26" s="66"/>
      <c r="D26" s="18">
        <f>Main!D119</f>
        <v>2.8371</v>
      </c>
      <c r="E26" s="18">
        <f t="shared" si="0"/>
        <v>0.22725003377973238</v>
      </c>
      <c r="F26" s="18">
        <f t="shared" ca="1" si="1"/>
        <v>1.6451492371645718E-7</v>
      </c>
      <c r="G26" s="18">
        <f t="shared" ca="1" si="2"/>
        <v>1.2800840763054817E-7</v>
      </c>
      <c r="H26" s="18">
        <f t="shared" ca="1" si="3"/>
        <v>1.7557507156822279E-7</v>
      </c>
      <c r="I26" s="18">
        <f t="shared" ca="1" si="4"/>
        <v>-1.5042263251951805E-13</v>
      </c>
      <c r="J26" s="18">
        <f t="shared" ca="1" si="5"/>
        <v>1.5022280764750486E-7</v>
      </c>
      <c r="K26" s="18">
        <f ca="1">J26*DCC!$C87*DCC!AG87</f>
        <v>8.7849045745069969E-6</v>
      </c>
      <c r="M26" s="63">
        <v>15831000</v>
      </c>
      <c r="N26" s="18">
        <v>876.5</v>
      </c>
      <c r="O26" s="18">
        <f t="shared" si="7"/>
        <v>16.577480601055914</v>
      </c>
      <c r="P26" s="63">
        <v>1.5943000000000001</v>
      </c>
      <c r="Q26" s="63">
        <v>3.2587999999999999</v>
      </c>
      <c r="R26" s="18"/>
      <c r="S26" s="63">
        <v>11046</v>
      </c>
      <c r="T26" s="63">
        <v>-119.72</v>
      </c>
      <c r="U26" s="63">
        <v>-5669.8</v>
      </c>
      <c r="V26" s="63">
        <v>11.864000000000001</v>
      </c>
      <c r="W26" s="63">
        <v>4.2141999999999999</v>
      </c>
      <c r="X26" s="63">
        <v>10611</v>
      </c>
      <c r="Y26" s="63">
        <v>-89.305000000000007</v>
      </c>
      <c r="Z26" s="63">
        <v>-4667.2</v>
      </c>
      <c r="AA26" s="63">
        <v>12.718</v>
      </c>
      <c r="AB26" s="63">
        <v>4.2740999999999998</v>
      </c>
      <c r="AC26" s="18"/>
      <c r="AE26" s="63">
        <v>-604.58000000000004</v>
      </c>
      <c r="AF26" s="63">
        <v>26.603999999999999</v>
      </c>
      <c r="AG26" s="63">
        <v>1137.7</v>
      </c>
      <c r="AH26" s="63">
        <v>10.773999999999999</v>
      </c>
      <c r="AI26" s="63">
        <v>3.7219000000000002</v>
      </c>
      <c r="AJ26" s="63">
        <v>-1310.5999999999999</v>
      </c>
      <c r="AK26" s="63">
        <v>50.95</v>
      </c>
      <c r="AL26" s="63">
        <v>1936.2</v>
      </c>
      <c r="AM26" s="63">
        <v>11.696</v>
      </c>
      <c r="AN26" s="63">
        <v>5.3148999999999997</v>
      </c>
      <c r="AO26" s="18"/>
      <c r="AQ26" s="63">
        <v>1.7386999999999999</v>
      </c>
      <c r="AR26" s="63">
        <v>-4.1156999999999999E-3</v>
      </c>
      <c r="AS26" s="63">
        <v>-5.3718000000000002E-2</v>
      </c>
      <c r="AT26" s="63">
        <v>6.3993000000000002</v>
      </c>
      <c r="AU26" s="63">
        <v>2.9073000000000002</v>
      </c>
      <c r="AV26" s="63">
        <v>1.7374000000000001</v>
      </c>
      <c r="AW26" s="63">
        <v>-2.8855999999999999E-3</v>
      </c>
      <c r="AX26" s="63">
        <v>-3.7510000000000002E-2</v>
      </c>
      <c r="AY26" s="63">
        <v>6.9324000000000003</v>
      </c>
      <c r="AZ26" s="63">
        <v>2.7726000000000002</v>
      </c>
      <c r="BC26" s="63">
        <v>-3.8502999999999998</v>
      </c>
      <c r="BD26" s="63">
        <v>-8.3800000000000003E-3</v>
      </c>
      <c r="BE26" s="63">
        <v>-9.0618000000000004E-2</v>
      </c>
      <c r="BF26" s="63">
        <v>5.4734999999999996</v>
      </c>
      <c r="BG26" s="63">
        <v>1.1234</v>
      </c>
      <c r="BH26" s="63">
        <v>-3.8290000000000002</v>
      </c>
      <c r="BI26" s="63">
        <v>-6.3134000000000003E-3</v>
      </c>
      <c r="BJ26" s="63">
        <v>-6.4236000000000001E-2</v>
      </c>
      <c r="BK26" s="63">
        <v>6.1192000000000002</v>
      </c>
      <c r="BL26" s="63">
        <v>1.1213</v>
      </c>
    </row>
    <row r="27" spans="1:66" ht="15" customHeight="1" x14ac:dyDescent="0.15">
      <c r="A27" s="66"/>
      <c r="B27" s="70"/>
      <c r="C27" s="66"/>
      <c r="D27" s="18">
        <f>Main!D120</f>
        <v>3.5716999999999999</v>
      </c>
      <c r="E27" s="18">
        <f t="shared" si="0"/>
        <v>0.25369735604612775</v>
      </c>
      <c r="F27" s="18">
        <f t="shared" ca="1" si="1"/>
        <v>1.9832429385409223E-7</v>
      </c>
      <c r="G27" s="18">
        <f t="shared" ca="1" si="2"/>
        <v>1.5439390226400282E-7</v>
      </c>
      <c r="H27" s="18">
        <f t="shared" ca="1" si="3"/>
        <v>2.1163360622531275E-7</v>
      </c>
      <c r="I27" s="18">
        <f t="shared" ca="1" si="4"/>
        <v>-1.810122098488929E-13</v>
      </c>
      <c r="J27" s="18">
        <f t="shared" ca="1" si="5"/>
        <v>1.8112576814206382E-7</v>
      </c>
      <c r="K27" s="18">
        <f ca="1">J27*DCC!$C88*DCC!AG88</f>
        <v>1.3688771703299782E-5</v>
      </c>
      <c r="M27" s="63">
        <v>16514000</v>
      </c>
      <c r="N27" s="18">
        <v>920</v>
      </c>
      <c r="O27" s="18">
        <f t="shared" si="7"/>
        <v>16.619719063959511</v>
      </c>
      <c r="P27" s="63">
        <v>1.5884</v>
      </c>
      <c r="Q27" s="63">
        <v>3.2633000000000001</v>
      </c>
      <c r="R27" s="18"/>
      <c r="S27" s="63">
        <v>11459</v>
      </c>
      <c r="T27" s="63">
        <v>-117.77</v>
      </c>
      <c r="U27" s="63">
        <v>-5655.2</v>
      </c>
      <c r="V27" s="63">
        <v>12.202999999999999</v>
      </c>
      <c r="W27" s="63">
        <v>4.2337999999999996</v>
      </c>
      <c r="X27" s="63">
        <v>11036</v>
      </c>
      <c r="Y27" s="63">
        <v>-94.396000000000001</v>
      </c>
      <c r="Z27" s="63">
        <v>-4841</v>
      </c>
      <c r="AA27" s="63">
        <v>12.936999999999999</v>
      </c>
      <c r="AB27" s="63">
        <v>4.4158999999999997</v>
      </c>
      <c r="AC27" s="18"/>
      <c r="AE27" s="63">
        <v>-663.86</v>
      </c>
      <c r="AF27" s="63">
        <v>26.777999999999999</v>
      </c>
      <c r="AG27" s="63">
        <v>1140.7</v>
      </c>
      <c r="AH27" s="63">
        <v>11.161</v>
      </c>
      <c r="AI27" s="63">
        <v>3.7071999999999998</v>
      </c>
      <c r="AJ27" s="63">
        <v>-2213.5</v>
      </c>
      <c r="AK27" s="63">
        <v>78.81</v>
      </c>
      <c r="AL27" s="63">
        <v>3050.4</v>
      </c>
      <c r="AM27" s="63">
        <v>11.923</v>
      </c>
      <c r="AN27" s="63">
        <v>6.4778000000000002</v>
      </c>
      <c r="AO27" s="18"/>
      <c r="AQ27" s="63">
        <v>1.7132000000000001</v>
      </c>
      <c r="AR27" s="63">
        <v>-2.5573000000000002E-3</v>
      </c>
      <c r="AS27" s="63">
        <v>-2.1595E-2</v>
      </c>
      <c r="AT27" s="63">
        <v>6.1165000000000003</v>
      </c>
      <c r="AU27" s="63">
        <v>1.0184</v>
      </c>
      <c r="AV27" s="63">
        <v>1.7433000000000001</v>
      </c>
      <c r="AW27" s="63">
        <v>-2.8210000000000002E-3</v>
      </c>
      <c r="AX27" s="63">
        <v>-3.7041999999999999E-2</v>
      </c>
      <c r="AY27" s="63">
        <v>6.9676999999999998</v>
      </c>
      <c r="AZ27" s="63">
        <v>2.7671000000000001</v>
      </c>
      <c r="BC27" s="63">
        <v>-3.8098999999999998</v>
      </c>
      <c r="BD27" s="63">
        <v>-8.6213000000000001E-3</v>
      </c>
      <c r="BE27" s="63">
        <v>-9.5230999999999996E-2</v>
      </c>
      <c r="BF27" s="63">
        <v>5.7366999999999999</v>
      </c>
      <c r="BG27" s="63">
        <v>1.2659</v>
      </c>
      <c r="BH27" s="63">
        <v>-3.7761999999999998</v>
      </c>
      <c r="BI27" s="63">
        <v>-5.1005E-3</v>
      </c>
      <c r="BJ27" s="63">
        <v>-5.1633999999999999E-2</v>
      </c>
      <c r="BK27" s="63">
        <v>6.3547000000000002</v>
      </c>
      <c r="BL27" s="63">
        <v>1.0188999999999999</v>
      </c>
    </row>
    <row r="28" spans="1:66" ht="15" customHeight="1" x14ac:dyDescent="0.15">
      <c r="A28" s="66"/>
      <c r="B28" s="70"/>
      <c r="C28" s="66"/>
      <c r="D28" s="18">
        <f>Main!D121</f>
        <v>4.4965000000000002</v>
      </c>
      <c r="E28" s="18">
        <f t="shared" si="0"/>
        <v>0.2828689869293407</v>
      </c>
      <c r="F28" s="18">
        <f t="shared" ca="1" si="1"/>
        <v>2.378804531918273E-7</v>
      </c>
      <c r="G28" s="18">
        <f t="shared" ca="1" si="2"/>
        <v>1.8530732339339867E-7</v>
      </c>
      <c r="H28" s="18">
        <f t="shared" ca="1" si="3"/>
        <v>2.5380820119254992E-7</v>
      </c>
      <c r="I28" s="18">
        <f t="shared" ca="1" si="4"/>
        <v>-2.1662402858328082E-13</v>
      </c>
      <c r="J28" s="18">
        <f t="shared" ca="1" si="5"/>
        <v>2.1729833926402743E-7</v>
      </c>
      <c r="K28" s="18">
        <f ca="1">J28*DCC!$C89*DCC!AG89</f>
        <v>2.1447150516854168E-5</v>
      </c>
      <c r="M28" s="63">
        <v>14335000</v>
      </c>
      <c r="N28" s="18">
        <v>965</v>
      </c>
      <c r="O28" s="18">
        <f t="shared" si="7"/>
        <v>16.478214657299606</v>
      </c>
      <c r="P28" s="63">
        <v>1.581</v>
      </c>
      <c r="Q28" s="63">
        <v>3.2515000000000001</v>
      </c>
      <c r="R28" s="18"/>
      <c r="S28" s="63">
        <v>11659</v>
      </c>
      <c r="T28" s="63">
        <v>-110.36</v>
      </c>
      <c r="U28" s="63">
        <v>-5518.5</v>
      </c>
      <c r="V28" s="63">
        <v>12.526</v>
      </c>
      <c r="W28" s="63">
        <v>4.2382999999999997</v>
      </c>
      <c r="X28" s="63">
        <v>10951</v>
      </c>
      <c r="Y28" s="63">
        <v>-71.367000000000004</v>
      </c>
      <c r="Z28" s="63">
        <v>-4189.8</v>
      </c>
      <c r="AA28" s="63">
        <v>13.25</v>
      </c>
      <c r="AB28" s="63">
        <v>4.0453999999999999</v>
      </c>
      <c r="AC28" s="18"/>
      <c r="AE28" s="63">
        <v>-666.52</v>
      </c>
      <c r="AF28" s="63">
        <v>24.25</v>
      </c>
      <c r="AG28" s="63">
        <v>1086.5999999999999</v>
      </c>
      <c r="AH28" s="63">
        <v>11.493</v>
      </c>
      <c r="AI28" s="63">
        <v>3.6429999999999998</v>
      </c>
      <c r="AJ28" s="63">
        <v>-474.15</v>
      </c>
      <c r="AK28" s="63">
        <v>16.388999999999999</v>
      </c>
      <c r="AL28" s="63">
        <v>840.09</v>
      </c>
      <c r="AM28" s="63">
        <v>12.173999999999999</v>
      </c>
      <c r="AN28" s="63">
        <v>3.5163000000000002</v>
      </c>
      <c r="AO28" s="18"/>
      <c r="AQ28" s="63">
        <v>1.7074</v>
      </c>
      <c r="AR28" s="63">
        <v>-2.8557999999999999E-3</v>
      </c>
      <c r="AS28" s="63">
        <v>-2.3282000000000001E-2</v>
      </c>
      <c r="AT28" s="63">
        <v>6.4809999999999999</v>
      </c>
      <c r="AU28" s="63">
        <v>1.1657</v>
      </c>
      <c r="AV28" s="63">
        <v>1.7067000000000001</v>
      </c>
      <c r="AW28" s="63">
        <v>-3.0972E-3</v>
      </c>
      <c r="AX28" s="63">
        <v>-2.7581000000000001E-2</v>
      </c>
      <c r="AY28" s="63">
        <v>6.6757999999999997</v>
      </c>
      <c r="AZ28" s="63">
        <v>1.6979</v>
      </c>
      <c r="BC28" s="63">
        <v>-3.7494000000000001</v>
      </c>
      <c r="BD28" s="63">
        <v>-9.9342000000000007E-3</v>
      </c>
      <c r="BE28" s="63">
        <v>-0.10506</v>
      </c>
      <c r="BF28" s="63">
        <v>6.0883000000000003</v>
      </c>
      <c r="BG28" s="63">
        <v>1.4583999999999999</v>
      </c>
      <c r="BH28" s="63">
        <v>-3.7332999999999998</v>
      </c>
      <c r="BI28" s="63">
        <v>-7.4818000000000003E-3</v>
      </c>
      <c r="BJ28" s="63">
        <v>-8.6406999999999998E-2</v>
      </c>
      <c r="BK28" s="63">
        <v>6.5983999999999998</v>
      </c>
      <c r="BL28" s="63">
        <v>1.7465999999999999</v>
      </c>
    </row>
    <row r="29" spans="1:66" ht="15" customHeight="1" x14ac:dyDescent="0.15">
      <c r="A29" s="66"/>
      <c r="B29" s="70"/>
      <c r="C29" s="66"/>
      <c r="D29" s="18">
        <f>Main!D122</f>
        <v>5.6607000000000003</v>
      </c>
      <c r="E29" s="18">
        <f t="shared" si="0"/>
        <v>0.31490801127826562</v>
      </c>
      <c r="F29" s="18">
        <f t="shared" ca="1" si="1"/>
        <v>2.8367712437892718E-7</v>
      </c>
      <c r="G29" s="18">
        <f t="shared" ca="1" si="2"/>
        <v>2.2116866517384228E-7</v>
      </c>
      <c r="H29" s="18">
        <f t="shared" ca="1" si="3"/>
        <v>3.0261491617388705E-7</v>
      </c>
      <c r="I29" s="18">
        <f t="shared" ca="1" si="4"/>
        <v>-2.5756188200048686E-13</v>
      </c>
      <c r="J29" s="18">
        <f t="shared" ca="1" si="5"/>
        <v>2.592053793307801E-7</v>
      </c>
      <c r="K29" s="18">
        <f ca="1">J29*DCC!$C90*DCC!AG90</f>
        <v>3.4077727850947731E-5</v>
      </c>
      <c r="M29" s="63">
        <v>10927000</v>
      </c>
      <c r="N29" s="18">
        <v>1000</v>
      </c>
      <c r="O29" s="18">
        <f t="shared" si="7"/>
        <v>16.206747348552881</v>
      </c>
      <c r="P29" s="63">
        <v>1.6685000000000001</v>
      </c>
      <c r="Q29" s="63">
        <v>3.2265000000000001</v>
      </c>
      <c r="R29" s="18"/>
      <c r="S29" s="63">
        <v>11644</v>
      </c>
      <c r="T29" s="63">
        <v>-101.86</v>
      </c>
      <c r="U29" s="63">
        <v>-5297.6</v>
      </c>
      <c r="V29" s="63">
        <v>12.795</v>
      </c>
      <c r="W29" s="63">
        <v>4.2252999999999998</v>
      </c>
      <c r="X29" s="63">
        <v>11024</v>
      </c>
      <c r="Y29" s="63">
        <v>-70.510000000000005</v>
      </c>
      <c r="Z29" s="63">
        <v>-4187.7</v>
      </c>
      <c r="AA29" s="63">
        <v>13.398999999999999</v>
      </c>
      <c r="AB29" s="63">
        <v>4.0547000000000004</v>
      </c>
      <c r="AC29" s="18"/>
      <c r="AE29" s="63">
        <v>-655.35</v>
      </c>
      <c r="AF29" s="63">
        <v>22.347999999999999</v>
      </c>
      <c r="AG29" s="63">
        <v>1034.2</v>
      </c>
      <c r="AH29" s="63">
        <v>11.734</v>
      </c>
      <c r="AI29" s="63">
        <v>3.5973999999999999</v>
      </c>
      <c r="AJ29" s="63">
        <v>-415.08</v>
      </c>
      <c r="AK29" s="63">
        <v>14.052</v>
      </c>
      <c r="AL29" s="63">
        <v>774.53</v>
      </c>
      <c r="AM29" s="63">
        <v>12.276</v>
      </c>
      <c r="AN29" s="63">
        <v>3.3144</v>
      </c>
      <c r="AO29" s="18"/>
      <c r="AQ29" s="63">
        <v>1.7938000000000001</v>
      </c>
      <c r="AR29" s="63">
        <v>-2.771E-3</v>
      </c>
      <c r="AS29" s="63">
        <v>-2.5187999999999999E-2</v>
      </c>
      <c r="AT29" s="63">
        <v>6.8013000000000003</v>
      </c>
      <c r="AU29" s="63">
        <v>1.4675</v>
      </c>
      <c r="AV29" s="63">
        <v>1.8303</v>
      </c>
      <c r="AW29" s="63">
        <v>-2.4467999999999998E-3</v>
      </c>
      <c r="AX29" s="63">
        <v>-3.2044999999999997E-2</v>
      </c>
      <c r="AY29" s="63">
        <v>7.9339000000000004</v>
      </c>
      <c r="AZ29" s="63">
        <v>2.4681000000000002</v>
      </c>
      <c r="BC29" s="63">
        <v>-3.8054000000000001</v>
      </c>
      <c r="BD29" s="63">
        <v>-9.1430999999999995E-3</v>
      </c>
      <c r="BE29" s="63">
        <v>-0.10722</v>
      </c>
      <c r="BF29" s="63">
        <v>6.452</v>
      </c>
      <c r="BG29" s="63">
        <v>1.8233999999999999</v>
      </c>
      <c r="BH29" s="63">
        <v>-3.7448000000000001</v>
      </c>
      <c r="BI29" s="63">
        <v>-6.6664000000000003E-3</v>
      </c>
      <c r="BJ29" s="63">
        <v>-8.3202999999999999E-2</v>
      </c>
      <c r="BK29" s="63">
        <v>6.9158999999999997</v>
      </c>
      <c r="BL29" s="63">
        <v>2.0747</v>
      </c>
    </row>
    <row r="30" spans="1:66" ht="15" customHeight="1" x14ac:dyDescent="0.15">
      <c r="A30" s="66"/>
      <c r="B30" s="70"/>
      <c r="C30" s="66"/>
      <c r="D30" s="18">
        <f>Main!D123</f>
        <v>7.1265000000000001</v>
      </c>
      <c r="E30" s="18">
        <f t="shared" si="0"/>
        <v>0.3499172463697594</v>
      </c>
      <c r="F30" s="18">
        <f t="shared" ca="1" si="1"/>
        <v>3.3611178992567942E-7</v>
      </c>
      <c r="G30" s="18">
        <f t="shared" ca="1" si="2"/>
        <v>2.6234515526163627E-7</v>
      </c>
      <c r="H30" s="18">
        <f t="shared" ca="1" si="3"/>
        <v>3.5846039980101096E-7</v>
      </c>
      <c r="I30" s="18">
        <f t="shared" ca="1" si="4"/>
        <v>-3.0395043318181401E-13</v>
      </c>
      <c r="J30" s="18">
        <f t="shared" ca="1" si="5"/>
        <v>3.0723252623057585E-7</v>
      </c>
      <c r="K30" s="18">
        <f ca="1">J30*DCC!$C91*DCC!AG91</f>
        <v>5.5899473907319062E-5</v>
      </c>
      <c r="M30" s="63">
        <v>11402000</v>
      </c>
      <c r="N30" s="18">
        <v>1024</v>
      </c>
      <c r="O30" s="18">
        <f t="shared" si="7"/>
        <v>16.249299336573664</v>
      </c>
      <c r="P30" s="63">
        <v>1.6637</v>
      </c>
      <c r="Q30" s="63">
        <v>3.2303999999999999</v>
      </c>
      <c r="R30" s="18"/>
      <c r="S30" s="63">
        <v>11627</v>
      </c>
      <c r="T30" s="63">
        <v>-94.974000000000004</v>
      </c>
      <c r="U30" s="63">
        <v>-5131.7</v>
      </c>
      <c r="V30" s="63">
        <v>12.978</v>
      </c>
      <c r="W30" s="63">
        <v>4.1531000000000002</v>
      </c>
      <c r="X30" s="63">
        <v>11958</v>
      </c>
      <c r="Y30" s="63">
        <v>-86.802999999999997</v>
      </c>
      <c r="Z30" s="63">
        <v>-4861.7</v>
      </c>
      <c r="AA30" s="63">
        <v>13.602</v>
      </c>
      <c r="AB30" s="63">
        <v>4.3878000000000004</v>
      </c>
      <c r="AC30" s="18"/>
      <c r="AE30" s="63">
        <v>-564.49</v>
      </c>
      <c r="AF30" s="63">
        <v>18.765000000000001</v>
      </c>
      <c r="AG30" s="63">
        <v>942.14</v>
      </c>
      <c r="AH30" s="63">
        <v>11.903</v>
      </c>
      <c r="AI30" s="63">
        <v>3.3906999999999998</v>
      </c>
      <c r="AJ30" s="63">
        <v>-450.39</v>
      </c>
      <c r="AK30" s="63">
        <v>12.773999999999999</v>
      </c>
      <c r="AL30" s="63">
        <v>760.92</v>
      </c>
      <c r="AM30" s="63">
        <v>12.372999999999999</v>
      </c>
      <c r="AN30" s="63">
        <v>3.2341000000000002</v>
      </c>
      <c r="AO30" s="18"/>
      <c r="AQ30" s="63">
        <v>1.8067</v>
      </c>
      <c r="AR30" s="63">
        <v>-3.0888000000000001E-3</v>
      </c>
      <c r="AS30" s="63">
        <v>-2.8864999999999998E-2</v>
      </c>
      <c r="AT30" s="63">
        <v>7.0216000000000003</v>
      </c>
      <c r="AU30" s="63">
        <v>1.4535</v>
      </c>
      <c r="AV30" s="63">
        <v>1.8091999999999999</v>
      </c>
      <c r="AW30" s="63">
        <v>-3.1765999999999999E-3</v>
      </c>
      <c r="AX30" s="63">
        <v>-3.0636E-2</v>
      </c>
      <c r="AY30" s="63">
        <v>7.1111000000000004</v>
      </c>
      <c r="AZ30" s="63">
        <v>2.0222000000000002</v>
      </c>
      <c r="BC30" s="63">
        <v>-3.7334999999999998</v>
      </c>
      <c r="BD30" s="63">
        <v>-1.0370000000000001E-2</v>
      </c>
      <c r="BE30" s="63">
        <v>-0.12325999999999999</v>
      </c>
      <c r="BF30" s="63">
        <v>6.6086999999999998</v>
      </c>
      <c r="BG30" s="63">
        <v>1.9308000000000001</v>
      </c>
      <c r="BH30" s="63">
        <v>-3.7012999999999998</v>
      </c>
      <c r="BI30" s="63">
        <v>-8.3808000000000007E-3</v>
      </c>
      <c r="BJ30" s="63">
        <v>-0.11418</v>
      </c>
      <c r="BK30" s="63">
        <v>6.8112000000000004</v>
      </c>
      <c r="BL30" s="63">
        <v>2.7679</v>
      </c>
    </row>
    <row r="31" spans="1:66" ht="15" customHeight="1" x14ac:dyDescent="0.15">
      <c r="A31" s="66"/>
      <c r="B31" s="70"/>
      <c r="C31" s="66"/>
      <c r="D31" s="18">
        <f>Main!D124</f>
        <v>8.9717000000000002</v>
      </c>
      <c r="E31" s="18">
        <f t="shared" si="0"/>
        <v>0.38791874155822809</v>
      </c>
      <c r="F31" s="18">
        <f t="shared" ca="1" si="1"/>
        <v>3.954588287206541E-7</v>
      </c>
      <c r="G31" s="18">
        <f t="shared" ca="1" si="2"/>
        <v>3.091420971271036E-7</v>
      </c>
      <c r="H31" s="18">
        <f t="shared" ca="1" si="3"/>
        <v>4.2160966193791441E-7</v>
      </c>
      <c r="I31" s="18">
        <f t="shared" ca="1" si="4"/>
        <v>-3.5566225947794987E-13</v>
      </c>
      <c r="J31" s="18">
        <f t="shared" ca="1" si="5"/>
        <v>3.6166626566904595E-7</v>
      </c>
      <c r="K31" s="18">
        <f ca="1">J31*DCC!$C92*DCC!AG92</f>
        <v>9.2764162762696423E-5</v>
      </c>
      <c r="N31">
        <v>10000</v>
      </c>
      <c r="O31" s="18">
        <f>O30</f>
        <v>16.249299336573664</v>
      </c>
      <c r="P31" s="18">
        <f t="shared" ref="P31:BL31" si="8">P30</f>
        <v>1.6637</v>
      </c>
      <c r="Q31" s="18">
        <f t="shared" si="8"/>
        <v>3.2303999999999999</v>
      </c>
      <c r="R31" s="18"/>
      <c r="S31" s="18">
        <f t="shared" si="8"/>
        <v>11627</v>
      </c>
      <c r="T31" s="18">
        <f t="shared" si="8"/>
        <v>-94.974000000000004</v>
      </c>
      <c r="U31" s="18">
        <f t="shared" si="8"/>
        <v>-5131.7</v>
      </c>
      <c r="V31" s="18">
        <f t="shared" si="8"/>
        <v>12.978</v>
      </c>
      <c r="W31" s="18">
        <f t="shared" si="8"/>
        <v>4.1531000000000002</v>
      </c>
      <c r="X31" s="18">
        <f t="shared" si="8"/>
        <v>11958</v>
      </c>
      <c r="Y31" s="18">
        <f t="shared" si="8"/>
        <v>-86.802999999999997</v>
      </c>
      <c r="Z31" s="18">
        <f t="shared" si="8"/>
        <v>-4861.7</v>
      </c>
      <c r="AA31" s="18">
        <f t="shared" si="8"/>
        <v>13.602</v>
      </c>
      <c r="AB31" s="18">
        <f t="shared" si="8"/>
        <v>4.3878000000000004</v>
      </c>
      <c r="AC31" s="18"/>
      <c r="AD31" s="18"/>
      <c r="AE31" s="18">
        <f t="shared" si="8"/>
        <v>-564.49</v>
      </c>
      <c r="AF31" s="18">
        <f t="shared" si="8"/>
        <v>18.765000000000001</v>
      </c>
      <c r="AG31" s="18">
        <f t="shared" si="8"/>
        <v>942.14</v>
      </c>
      <c r="AH31" s="18">
        <f t="shared" si="8"/>
        <v>11.903</v>
      </c>
      <c r="AI31" s="18">
        <f t="shared" si="8"/>
        <v>3.3906999999999998</v>
      </c>
      <c r="AJ31" s="18">
        <f t="shared" si="8"/>
        <v>-450.39</v>
      </c>
      <c r="AK31" s="18">
        <f t="shared" si="8"/>
        <v>12.773999999999999</v>
      </c>
      <c r="AL31" s="18">
        <f t="shared" si="8"/>
        <v>760.92</v>
      </c>
      <c r="AM31" s="18">
        <f t="shared" si="8"/>
        <v>12.372999999999999</v>
      </c>
      <c r="AN31" s="18">
        <f t="shared" si="8"/>
        <v>3.2341000000000002</v>
      </c>
      <c r="AO31" s="18"/>
      <c r="AP31" s="18"/>
      <c r="AQ31" s="18">
        <f t="shared" si="8"/>
        <v>1.8067</v>
      </c>
      <c r="AR31" s="18">
        <f t="shared" si="8"/>
        <v>-3.0888000000000001E-3</v>
      </c>
      <c r="AS31" s="18">
        <f t="shared" si="8"/>
        <v>-2.8864999999999998E-2</v>
      </c>
      <c r="AT31" s="18">
        <f t="shared" si="8"/>
        <v>7.0216000000000003</v>
      </c>
      <c r="AU31" s="18">
        <f t="shared" si="8"/>
        <v>1.4535</v>
      </c>
      <c r="AV31" s="18">
        <f t="shared" si="8"/>
        <v>1.8091999999999999</v>
      </c>
      <c r="AW31" s="18">
        <f t="shared" si="8"/>
        <v>-3.1765999999999999E-3</v>
      </c>
      <c r="AX31" s="18">
        <f t="shared" si="8"/>
        <v>-3.0636E-2</v>
      </c>
      <c r="AY31" s="18">
        <f t="shared" si="8"/>
        <v>7.1111000000000004</v>
      </c>
      <c r="AZ31" s="18">
        <f t="shared" si="8"/>
        <v>2.0222000000000002</v>
      </c>
      <c r="BA31" s="18"/>
      <c r="BB31" s="18"/>
      <c r="BC31" s="18">
        <f t="shared" si="8"/>
        <v>-3.7334999999999998</v>
      </c>
      <c r="BD31" s="18">
        <f t="shared" si="8"/>
        <v>-1.0370000000000001E-2</v>
      </c>
      <c r="BE31" s="18">
        <f t="shared" si="8"/>
        <v>-0.12325999999999999</v>
      </c>
      <c r="BF31" s="18">
        <f t="shared" si="8"/>
        <v>6.6086999999999998</v>
      </c>
      <c r="BG31" s="18">
        <f t="shared" si="8"/>
        <v>1.9308000000000001</v>
      </c>
      <c r="BH31" s="18">
        <f t="shared" si="8"/>
        <v>-3.7012999999999998</v>
      </c>
      <c r="BI31" s="18">
        <f t="shared" si="8"/>
        <v>-8.3808000000000007E-3</v>
      </c>
      <c r="BJ31" s="18">
        <f t="shared" si="8"/>
        <v>-0.11418</v>
      </c>
      <c r="BK31" s="18">
        <f t="shared" si="8"/>
        <v>6.8112000000000004</v>
      </c>
      <c r="BL31" s="18">
        <f t="shared" si="8"/>
        <v>2.7679</v>
      </c>
    </row>
    <row r="32" spans="1:66" ht="15" customHeight="1" x14ac:dyDescent="0.15">
      <c r="A32" s="66"/>
      <c r="B32" s="70"/>
      <c r="C32" s="66"/>
      <c r="D32" s="18">
        <f>Main!D125</f>
        <v>11.295</v>
      </c>
      <c r="E32" s="18">
        <f t="shared" si="0"/>
        <v>0.42885187204750902</v>
      </c>
      <c r="F32" s="18">
        <f t="shared" ca="1" si="1"/>
        <v>4.6197333740473419E-7</v>
      </c>
      <c r="G32" s="18">
        <f t="shared" ca="1" si="2"/>
        <v>3.61900029869554E-7</v>
      </c>
      <c r="H32" s="18">
        <f t="shared" ca="1" si="3"/>
        <v>4.9229191326526449E-7</v>
      </c>
      <c r="I32" s="18">
        <f t="shared" ca="1" si="4"/>
        <v>-4.1234530101291918E-13</v>
      </c>
      <c r="J32" s="18">
        <f t="shared" ca="1" si="5"/>
        <v>4.2279514457661012E-7</v>
      </c>
      <c r="K32" s="18">
        <f ca="1">J32*DCC!$C93*DCC!AG93</f>
        <v>1.5601189160361939E-4</v>
      </c>
      <c r="AC32" t="s">
        <v>532</v>
      </c>
      <c r="AD32" t="s">
        <v>533</v>
      </c>
      <c r="AO32" t="s">
        <v>534</v>
      </c>
      <c r="AP32" t="s">
        <v>535</v>
      </c>
      <c r="BA32" t="s">
        <v>536</v>
      </c>
      <c r="BB32" t="s">
        <v>537</v>
      </c>
      <c r="BM32" t="s">
        <v>538</v>
      </c>
      <c r="BN32" t="s">
        <v>539</v>
      </c>
    </row>
    <row r="33" spans="1:66" ht="15" customHeight="1" x14ac:dyDescent="0.15">
      <c r="A33" s="66"/>
      <c r="B33" s="70"/>
      <c r="C33" s="66"/>
      <c r="D33" s="18">
        <f>Main!D126</f>
        <v>14.218999999999999</v>
      </c>
      <c r="E33" s="18">
        <f t="shared" si="0"/>
        <v>0.47250248384777044</v>
      </c>
      <c r="F33" s="18">
        <f t="shared" ca="1" si="1"/>
        <v>5.359947210854608E-7</v>
      </c>
      <c r="G33" s="18">
        <f t="shared" ca="1" si="2"/>
        <v>4.2109338037148054E-7</v>
      </c>
      <c r="H33" s="18">
        <f t="shared" ca="1" si="3"/>
        <v>5.7080565219902274E-7</v>
      </c>
      <c r="I33" s="18">
        <f t="shared" ca="1" si="4"/>
        <v>-4.7344320968744191E-13</v>
      </c>
      <c r="J33" s="18">
        <f t="shared" ca="1" si="5"/>
        <v>4.9101142840154729E-7</v>
      </c>
      <c r="K33" s="18">
        <f ca="1">J33*DCC!$C94*DCC!AG94</f>
        <v>2.5989730139420585E-4</v>
      </c>
      <c r="M33" s="18">
        <f ca="1">EXP(O33)</f>
        <v>11401999.999999994</v>
      </c>
      <c r="N33" s="18">
        <f ca="1">$B$1</f>
        <v>1033.2274527998859</v>
      </c>
      <c r="O33" s="18">
        <f ca="1">TREND(O34:O35,$N34:$N35,$N$33,TRUE)</f>
        <v>16.249299336573664</v>
      </c>
      <c r="P33" s="18">
        <f t="shared" ref="P33:BL33" ca="1" si="9">TREND(P34:P35,$N34:$N35,$N$33,TRUE)</f>
        <v>1.6637</v>
      </c>
      <c r="Q33" s="18">
        <f t="shared" ca="1" si="9"/>
        <v>3.2303999999999999</v>
      </c>
      <c r="R33" s="18"/>
      <c r="S33" s="18">
        <f t="shared" ca="1" si="9"/>
        <v>11627</v>
      </c>
      <c r="T33" s="18">
        <f t="shared" ca="1" si="9"/>
        <v>-94.974000000000004</v>
      </c>
      <c r="U33" s="18">
        <f t="shared" ca="1" si="9"/>
        <v>-5131.7</v>
      </c>
      <c r="V33" s="18">
        <f t="shared" ca="1" si="9"/>
        <v>12.978</v>
      </c>
      <c r="W33" s="18">
        <f t="shared" ca="1" si="9"/>
        <v>4.1531000000000002</v>
      </c>
      <c r="X33" s="18">
        <f t="shared" ca="1" si="9"/>
        <v>11958</v>
      </c>
      <c r="Y33" s="18">
        <f t="shared" ca="1" si="9"/>
        <v>-86.802999999999997</v>
      </c>
      <c r="Z33" s="18">
        <f t="shared" ca="1" si="9"/>
        <v>-4861.7</v>
      </c>
      <c r="AA33" s="18">
        <f t="shared" ca="1" si="9"/>
        <v>13.602</v>
      </c>
      <c r="AB33" s="18">
        <f t="shared" ca="1" si="9"/>
        <v>4.3878000000000004</v>
      </c>
      <c r="AC33" s="18">
        <f ca="1">TREND(AC34:AC35,$N34:$N35,$N$33,TRUE)</f>
        <v>7228.9725198840642</v>
      </c>
      <c r="AD33" s="18">
        <f ca="1">TREND(AD34:AD35,$N34:$N35,$N$33,TRUE)</f>
        <v>7713.8596174657487</v>
      </c>
      <c r="AE33" s="18">
        <f t="shared" ca="1" si="9"/>
        <v>-564.49</v>
      </c>
      <c r="AF33" s="18">
        <f t="shared" ca="1" si="9"/>
        <v>18.765000000000001</v>
      </c>
      <c r="AG33" s="18">
        <f t="shared" ca="1" si="9"/>
        <v>942.14</v>
      </c>
      <c r="AH33" s="18">
        <f t="shared" ca="1" si="9"/>
        <v>11.903</v>
      </c>
      <c r="AI33" s="18">
        <f t="shared" ca="1" si="9"/>
        <v>3.3906999999999998</v>
      </c>
      <c r="AJ33" s="18">
        <f t="shared" ca="1" si="9"/>
        <v>-450.39</v>
      </c>
      <c r="AK33" s="18">
        <f t="shared" ca="1" si="9"/>
        <v>12.773999999999999</v>
      </c>
      <c r="AL33" s="18">
        <f t="shared" ca="1" si="9"/>
        <v>760.92</v>
      </c>
      <c r="AM33" s="18">
        <f t="shared" ca="1" si="9"/>
        <v>12.372999999999999</v>
      </c>
      <c r="AN33" s="18">
        <f t="shared" ca="1" si="9"/>
        <v>3.2341000000000002</v>
      </c>
      <c r="AO33" s="18">
        <f ca="1">TREND(AO34:AO35,$N34:$N35,$N$33,TRUE)</f>
        <v>223.05788887816482</v>
      </c>
      <c r="AP33" s="18">
        <f ca="1">TREND(AP34:AP35,$N34:$N35,$N$33,TRUE)</f>
        <v>191.44751066845504</v>
      </c>
      <c r="AQ33" s="18">
        <f t="shared" ca="1" si="9"/>
        <v>1.8067</v>
      </c>
      <c r="AR33" s="18">
        <f t="shared" ca="1" si="9"/>
        <v>-3.0888000000000001E-3</v>
      </c>
      <c r="AS33" s="18">
        <f t="shared" ca="1" si="9"/>
        <v>-2.8864999999999998E-2</v>
      </c>
      <c r="AT33" s="18">
        <f t="shared" ca="1" si="9"/>
        <v>7.0216000000000003</v>
      </c>
      <c r="AU33" s="18">
        <f t="shared" ca="1" si="9"/>
        <v>1.4535</v>
      </c>
      <c r="AV33" s="18">
        <f t="shared" ca="1" si="9"/>
        <v>1.8091999999999999</v>
      </c>
      <c r="AW33" s="18">
        <f t="shared" ca="1" si="9"/>
        <v>-3.1765999999999999E-3</v>
      </c>
      <c r="AX33" s="18">
        <f t="shared" ca="1" si="9"/>
        <v>-3.0636E-2</v>
      </c>
      <c r="AY33" s="18">
        <f t="shared" ca="1" si="9"/>
        <v>7.1111000000000004</v>
      </c>
      <c r="AZ33" s="18">
        <f t="shared" ca="1" si="9"/>
        <v>2.0222000000000002</v>
      </c>
      <c r="BA33" s="18">
        <f ca="1">TREND(BA34:BA35,$N34:$N35,$N$33,TRUE)</f>
        <v>1.7725173186852241</v>
      </c>
      <c r="BB33" s="18">
        <f ca="1">TREND(BB34:BB35,$N34:$N35,$N$33,TRUE)</f>
        <v>1.7715115077679375</v>
      </c>
      <c r="BC33" s="18">
        <f t="shared" ca="1" si="9"/>
        <v>-3.7334999999999998</v>
      </c>
      <c r="BD33" s="18">
        <f t="shared" ca="1" si="9"/>
        <v>-1.0370000000000001E-2</v>
      </c>
      <c r="BE33" s="18">
        <f t="shared" ca="1" si="9"/>
        <v>-0.12325999999999999</v>
      </c>
      <c r="BF33" s="18">
        <f t="shared" ca="1" si="9"/>
        <v>6.6086999999999998</v>
      </c>
      <c r="BG33" s="18">
        <f t="shared" ca="1" si="9"/>
        <v>1.9308000000000001</v>
      </c>
      <c r="BH33" s="18">
        <f t="shared" ca="1" si="9"/>
        <v>-3.7012999999999998</v>
      </c>
      <c r="BI33" s="18">
        <f t="shared" ca="1" si="9"/>
        <v>-8.3808000000000007E-3</v>
      </c>
      <c r="BJ33" s="18">
        <f t="shared" ca="1" si="9"/>
        <v>-0.11418</v>
      </c>
      <c r="BK33" s="18">
        <f t="shared" ca="1" si="9"/>
        <v>6.8112000000000004</v>
      </c>
      <c r="BL33" s="18">
        <f t="shared" ca="1" si="9"/>
        <v>2.7679</v>
      </c>
      <c r="BM33" s="18">
        <f ca="1">TREND(BM34:BM35,$N34:$N35,$N$33,TRUE)</f>
        <v>-3.8553486790686913</v>
      </c>
      <c r="BN33" s="18">
        <f ca="1">TREND(BN34:BN35,$N34:$N35,$N$33,TRUE)</f>
        <v>-3.81252400546443</v>
      </c>
    </row>
    <row r="34" spans="1:66" ht="15" customHeight="1" x14ac:dyDescent="0.15">
      <c r="A34" s="66"/>
      <c r="B34" s="70"/>
      <c r="C34" s="66"/>
      <c r="D34" s="18">
        <f>Main!D127</f>
        <v>17.901</v>
      </c>
      <c r="E34" s="18">
        <f t="shared" si="0"/>
        <v>0.51853928506689329</v>
      </c>
      <c r="F34" s="18">
        <f t="shared" ca="1" si="1"/>
        <v>6.1834697277596667E-7</v>
      </c>
      <c r="G34" s="18">
        <f t="shared" ca="1" si="2"/>
        <v>4.8766188046888007E-7</v>
      </c>
      <c r="H34" s="18">
        <f t="shared" ca="1" si="3"/>
        <v>6.579398070945479E-7</v>
      </c>
      <c r="I34" s="18">
        <f t="shared" ca="1" si="4"/>
        <v>-5.3847909150322592E-13</v>
      </c>
      <c r="J34" s="18">
        <f t="shared" ca="1" si="5"/>
        <v>5.6718442131969223E-7</v>
      </c>
      <c r="K34" s="18">
        <f ca="1">J34*DCC!$C95*DCC!AG95</f>
        <v>4.3448463767269509E-4</v>
      </c>
      <c r="M34" s="18"/>
      <c r="N34" s="18">
        <f ca="1">INDIRECT(ADDRESS(MATCH($B$1,$N4:$N31)+3,N$1))</f>
        <v>1024</v>
      </c>
      <c r="O34" s="18">
        <f ca="1">INDIRECT(ADDRESS(MATCH($B$1,$N4:$N31)+3,O$1))</f>
        <v>16.249299336573664</v>
      </c>
      <c r="P34" s="18">
        <f t="shared" ref="P34:BL34" ca="1" si="10">INDIRECT(ADDRESS(MATCH($B$1,$N4:$N31)+3,P$1))</f>
        <v>1.6637</v>
      </c>
      <c r="Q34" s="18">
        <f t="shared" ca="1" si="10"/>
        <v>3.2303999999999999</v>
      </c>
      <c r="R34" s="18"/>
      <c r="S34" s="18">
        <f t="shared" ca="1" si="10"/>
        <v>11627</v>
      </c>
      <c r="T34" s="18">
        <f t="shared" ca="1" si="10"/>
        <v>-94.974000000000004</v>
      </c>
      <c r="U34" s="18">
        <f t="shared" ca="1" si="10"/>
        <v>-5131.7</v>
      </c>
      <c r="V34" s="18">
        <f t="shared" ca="1" si="10"/>
        <v>12.978</v>
      </c>
      <c r="W34" s="18">
        <f t="shared" ca="1" si="10"/>
        <v>4.1531000000000002</v>
      </c>
      <c r="X34" s="18">
        <f t="shared" ca="1" si="10"/>
        <v>11958</v>
      </c>
      <c r="Y34" s="18">
        <f t="shared" ca="1" si="10"/>
        <v>-86.802999999999997</v>
      </c>
      <c r="Z34" s="18">
        <f t="shared" ca="1" si="10"/>
        <v>-4861.7</v>
      </c>
      <c r="AA34" s="18">
        <f t="shared" ca="1" si="10"/>
        <v>13.602</v>
      </c>
      <c r="AB34" s="18">
        <f t="shared" ca="1" si="10"/>
        <v>4.3878000000000004</v>
      </c>
      <c r="AC34" s="18">
        <f ca="1">S34+T34*$B$2+U34/(1+EXP(($B$2-V34)/W34))</f>
        <v>7228.9725198840642</v>
      </c>
      <c r="AD34" s="18">
        <f ca="1">X34+Y34*$B$2+Z34/(1+EXP(($B$2-AA34)/AB34))</f>
        <v>7713.8596174657487</v>
      </c>
      <c r="AE34" s="18">
        <f t="shared" ca="1" si="10"/>
        <v>-564.49</v>
      </c>
      <c r="AF34" s="18">
        <f t="shared" ca="1" si="10"/>
        <v>18.765000000000001</v>
      </c>
      <c r="AG34" s="18">
        <f t="shared" ca="1" si="10"/>
        <v>942.14</v>
      </c>
      <c r="AH34" s="18">
        <f t="shared" ca="1" si="10"/>
        <v>11.903</v>
      </c>
      <c r="AI34" s="18">
        <f t="shared" ca="1" si="10"/>
        <v>3.3906999999999998</v>
      </c>
      <c r="AJ34" s="18">
        <f t="shared" ca="1" si="10"/>
        <v>-450.39</v>
      </c>
      <c r="AK34" s="18">
        <f t="shared" ca="1" si="10"/>
        <v>12.773999999999999</v>
      </c>
      <c r="AL34" s="18">
        <f t="shared" ca="1" si="10"/>
        <v>760.92</v>
      </c>
      <c r="AM34" s="18">
        <f t="shared" ca="1" si="10"/>
        <v>12.372999999999999</v>
      </c>
      <c r="AN34" s="18">
        <f t="shared" ca="1" si="10"/>
        <v>3.2341000000000002</v>
      </c>
      <c r="AO34" s="18">
        <f ca="1">AE34+AF34*$B$2+AG34/(1+EXP(($B$2-AH34)/AI34))</f>
        <v>223.05788887816482</v>
      </c>
      <c r="AP34" s="18">
        <f ca="1">AJ34+AK34*$B$2+AL34/(1+EXP(($B$2-AM34)/AN34))</f>
        <v>191.44751066845504</v>
      </c>
      <c r="AQ34" s="18">
        <f t="shared" ca="1" si="10"/>
        <v>1.8067</v>
      </c>
      <c r="AR34" s="18">
        <f t="shared" ca="1" si="10"/>
        <v>-3.0888000000000001E-3</v>
      </c>
      <c r="AS34" s="18">
        <f t="shared" ca="1" si="10"/>
        <v>-2.8864999999999998E-2</v>
      </c>
      <c r="AT34" s="18">
        <f t="shared" ca="1" si="10"/>
        <v>7.0216000000000003</v>
      </c>
      <c r="AU34" s="18">
        <f t="shared" ca="1" si="10"/>
        <v>1.4535</v>
      </c>
      <c r="AV34" s="18">
        <f t="shared" ca="1" si="10"/>
        <v>1.8091999999999999</v>
      </c>
      <c r="AW34" s="18">
        <f t="shared" ca="1" si="10"/>
        <v>-3.1765999999999999E-3</v>
      </c>
      <c r="AX34" s="18">
        <f t="shared" ca="1" si="10"/>
        <v>-3.0636E-2</v>
      </c>
      <c r="AY34" s="18">
        <f t="shared" ca="1" si="10"/>
        <v>7.1111000000000004</v>
      </c>
      <c r="AZ34" s="18">
        <f t="shared" ca="1" si="10"/>
        <v>2.0222000000000002</v>
      </c>
      <c r="BA34" s="18">
        <f ca="1">AQ34+AR34*$B$2+AS34/(1+EXP(MIN(100,($B$2-AT34)/AU34)))</f>
        <v>1.7725173186852241</v>
      </c>
      <c r="BB34" s="18">
        <f ca="1">AV34+AW34*$B$2+AX34/(1+EXP(MIN(100,($B$2-AY34)/AZ34)))</f>
        <v>1.7715115077679375</v>
      </c>
      <c r="BC34" s="18">
        <f t="shared" ca="1" si="10"/>
        <v>-3.7334999999999998</v>
      </c>
      <c r="BD34" s="18">
        <f t="shared" ca="1" si="10"/>
        <v>-1.0370000000000001E-2</v>
      </c>
      <c r="BE34" s="18">
        <f t="shared" ca="1" si="10"/>
        <v>-0.12325999999999999</v>
      </c>
      <c r="BF34" s="18">
        <f t="shared" ca="1" si="10"/>
        <v>6.6086999999999998</v>
      </c>
      <c r="BG34" s="18">
        <f t="shared" ca="1" si="10"/>
        <v>1.9308000000000001</v>
      </c>
      <c r="BH34" s="18">
        <f t="shared" ca="1" si="10"/>
        <v>-3.7012999999999998</v>
      </c>
      <c r="BI34" s="18">
        <f t="shared" ca="1" si="10"/>
        <v>-8.3808000000000007E-3</v>
      </c>
      <c r="BJ34" s="18">
        <f t="shared" ca="1" si="10"/>
        <v>-0.11418</v>
      </c>
      <c r="BK34" s="18">
        <f t="shared" ca="1" si="10"/>
        <v>6.8112000000000004</v>
      </c>
      <c r="BL34" s="18">
        <f t="shared" ca="1" si="10"/>
        <v>2.7679</v>
      </c>
      <c r="BM34" s="18">
        <f ca="1">BC34+BD34*$B$2+BE34/(1+EXP(($B$2-BF34)/BG34))</f>
        <v>-3.8553486790686913</v>
      </c>
      <c r="BN34" s="18">
        <f ca="1">BH34+BI34*$B$2+BJ34/(1+EXP(($B$2-BK34)/BL34))</f>
        <v>-3.81252400546443</v>
      </c>
    </row>
    <row r="35" spans="1:66" ht="15" customHeight="1" x14ac:dyDescent="0.15">
      <c r="A35" s="66"/>
      <c r="B35" s="70"/>
      <c r="C35" s="66"/>
      <c r="D35" s="18">
        <f>Main!D128</f>
        <v>22.536000000000001</v>
      </c>
      <c r="E35" s="18">
        <f t="shared" si="0"/>
        <v>0.56640888614211993</v>
      </c>
      <c r="F35" s="18">
        <f t="shared" ca="1" si="1"/>
        <v>7.1056823481899477E-7</v>
      </c>
      <c r="G35" s="18">
        <f t="shared" ca="1" si="2"/>
        <v>5.631938845078708E-7</v>
      </c>
      <c r="H35" s="18">
        <f t="shared" ca="1" si="3"/>
        <v>7.5521730788209332E-7</v>
      </c>
      <c r="I35" s="18">
        <f t="shared" ca="1" si="4"/>
        <v>-6.0724605129355579E-13</v>
      </c>
      <c r="J35" s="18">
        <f t="shared" ca="1" si="5"/>
        <v>6.5287192341868503E-7</v>
      </c>
      <c r="K35" s="18">
        <f ca="1">J35*DCC!$C96*DCC!AG96</f>
        <v>7.5563800478912005E-4</v>
      </c>
      <c r="M35" s="18"/>
      <c r="N35" s="18">
        <f ca="1">INDIRECT(ADDRESS(MATCH($B$1,$N4:$N31)+4,N$1))</f>
        <v>10000</v>
      </c>
      <c r="O35" s="18">
        <f ca="1">INDIRECT(ADDRESS(MATCH($B$1,$N4:$N31)+4,O$1))</f>
        <v>16.249299336573664</v>
      </c>
      <c r="P35" s="18">
        <f t="shared" ref="P35:BL35" ca="1" si="11">INDIRECT(ADDRESS(MATCH($B$1,$N4:$N31)+4,P$1))</f>
        <v>1.6637</v>
      </c>
      <c r="Q35" s="18">
        <f t="shared" ca="1" si="11"/>
        <v>3.2303999999999999</v>
      </c>
      <c r="R35" s="18"/>
      <c r="S35" s="18">
        <f t="shared" ca="1" si="11"/>
        <v>11627</v>
      </c>
      <c r="T35" s="18">
        <f t="shared" ca="1" si="11"/>
        <v>-94.974000000000004</v>
      </c>
      <c r="U35" s="18">
        <f t="shared" ca="1" si="11"/>
        <v>-5131.7</v>
      </c>
      <c r="V35" s="18">
        <f t="shared" ca="1" si="11"/>
        <v>12.978</v>
      </c>
      <c r="W35" s="18">
        <f t="shared" ca="1" si="11"/>
        <v>4.1531000000000002</v>
      </c>
      <c r="X35" s="18">
        <f t="shared" ca="1" si="11"/>
        <v>11958</v>
      </c>
      <c r="Y35" s="18">
        <f t="shared" ca="1" si="11"/>
        <v>-86.802999999999997</v>
      </c>
      <c r="Z35" s="18">
        <f t="shared" ca="1" si="11"/>
        <v>-4861.7</v>
      </c>
      <c r="AA35" s="18">
        <f t="shared" ca="1" si="11"/>
        <v>13.602</v>
      </c>
      <c r="AB35" s="18">
        <f t="shared" ca="1" si="11"/>
        <v>4.3878000000000004</v>
      </c>
      <c r="AC35" s="18">
        <f ca="1">S35+T35*$B$2+U35/(1+EXP(($B$2-V35)/W35))</f>
        <v>7228.9725198840642</v>
      </c>
      <c r="AD35" s="18">
        <f ca="1">X35+Y35*$B$2+Z35/(1+EXP(($B$2-AA35)/AB35))</f>
        <v>7713.8596174657487</v>
      </c>
      <c r="AE35" s="18">
        <f t="shared" ca="1" si="11"/>
        <v>-564.49</v>
      </c>
      <c r="AF35" s="18">
        <f t="shared" ca="1" si="11"/>
        <v>18.765000000000001</v>
      </c>
      <c r="AG35" s="18">
        <f t="shared" ca="1" si="11"/>
        <v>942.14</v>
      </c>
      <c r="AH35" s="18">
        <f t="shared" ca="1" si="11"/>
        <v>11.903</v>
      </c>
      <c r="AI35" s="18">
        <f t="shared" ca="1" si="11"/>
        <v>3.3906999999999998</v>
      </c>
      <c r="AJ35" s="18">
        <f t="shared" ca="1" si="11"/>
        <v>-450.39</v>
      </c>
      <c r="AK35" s="18">
        <f t="shared" ca="1" si="11"/>
        <v>12.773999999999999</v>
      </c>
      <c r="AL35" s="18">
        <f t="shared" ca="1" si="11"/>
        <v>760.92</v>
      </c>
      <c r="AM35" s="18">
        <f t="shared" ca="1" si="11"/>
        <v>12.372999999999999</v>
      </c>
      <c r="AN35" s="18">
        <f t="shared" ca="1" si="11"/>
        <v>3.2341000000000002</v>
      </c>
      <c r="AO35" s="18">
        <f ca="1">AE35+AF35*$B$2+AG35/(1+EXP(($B$2-AH35)/AI35))</f>
        <v>223.05788887816482</v>
      </c>
      <c r="AP35" s="18">
        <f ca="1">AJ35+AK35*$B$2+AL35/(1+EXP(($B$2-AM35)/AN35))</f>
        <v>191.44751066845504</v>
      </c>
      <c r="AQ35" s="18">
        <f t="shared" ca="1" si="11"/>
        <v>1.8067</v>
      </c>
      <c r="AR35" s="18">
        <f t="shared" ca="1" si="11"/>
        <v>-3.0888000000000001E-3</v>
      </c>
      <c r="AS35" s="18">
        <f t="shared" ca="1" si="11"/>
        <v>-2.8864999999999998E-2</v>
      </c>
      <c r="AT35" s="18">
        <f t="shared" ca="1" si="11"/>
        <v>7.0216000000000003</v>
      </c>
      <c r="AU35" s="18">
        <f t="shared" ca="1" si="11"/>
        <v>1.4535</v>
      </c>
      <c r="AV35" s="18">
        <f t="shared" ca="1" si="11"/>
        <v>1.8091999999999999</v>
      </c>
      <c r="AW35" s="18">
        <f t="shared" ca="1" si="11"/>
        <v>-3.1765999999999999E-3</v>
      </c>
      <c r="AX35" s="18">
        <f t="shared" ca="1" si="11"/>
        <v>-3.0636E-2</v>
      </c>
      <c r="AY35" s="18">
        <f t="shared" ca="1" si="11"/>
        <v>7.1111000000000004</v>
      </c>
      <c r="AZ35" s="18">
        <f t="shared" ca="1" si="11"/>
        <v>2.0222000000000002</v>
      </c>
      <c r="BA35" s="18">
        <f ca="1">AQ35+AR35*$B$2+AS35/(1+EXP(MIN(100,($B$2-AT35)/AU35)))</f>
        <v>1.7725173186852241</v>
      </c>
      <c r="BB35" s="18">
        <f ca="1">AV35+AW35*$B$2+AX35/(1+EXP(MIN(100,($B$2-AY35)/AZ35)))</f>
        <v>1.7715115077679375</v>
      </c>
      <c r="BC35" s="18">
        <f t="shared" ca="1" si="11"/>
        <v>-3.7334999999999998</v>
      </c>
      <c r="BD35" s="18">
        <f t="shared" ca="1" si="11"/>
        <v>-1.0370000000000001E-2</v>
      </c>
      <c r="BE35" s="18">
        <f t="shared" ca="1" si="11"/>
        <v>-0.12325999999999999</v>
      </c>
      <c r="BF35" s="18">
        <f t="shared" ca="1" si="11"/>
        <v>6.6086999999999998</v>
      </c>
      <c r="BG35" s="18">
        <f t="shared" ca="1" si="11"/>
        <v>1.9308000000000001</v>
      </c>
      <c r="BH35" s="18">
        <f t="shared" ca="1" si="11"/>
        <v>-3.7012999999999998</v>
      </c>
      <c r="BI35" s="18">
        <f t="shared" ca="1" si="11"/>
        <v>-8.3808000000000007E-3</v>
      </c>
      <c r="BJ35" s="18">
        <f t="shared" ca="1" si="11"/>
        <v>-0.11418</v>
      </c>
      <c r="BK35" s="18">
        <f t="shared" ca="1" si="11"/>
        <v>6.8112000000000004</v>
      </c>
      <c r="BL35" s="18">
        <f t="shared" ca="1" si="11"/>
        <v>2.7679</v>
      </c>
      <c r="BM35" s="18">
        <f ca="1">BC35+BD35*$B$2+BE35/(1+EXP(($B$2-BF35)/BG35))</f>
        <v>-3.8553486790686913</v>
      </c>
      <c r="BN35" s="18">
        <f ca="1">BH35+BI35*$B$2+BJ35/(1+EXP(($B$2-BK35)/BL35))</f>
        <v>-3.81252400546443</v>
      </c>
    </row>
    <row r="36" spans="1:66" ht="15" customHeight="1" x14ac:dyDescent="0.15">
      <c r="A36" s="66"/>
      <c r="B36" s="70"/>
      <c r="C36" s="66"/>
      <c r="D36" s="18">
        <f>Main!D129</f>
        <v>28.370999999999999</v>
      </c>
      <c r="E36" s="18">
        <f t="shared" si="0"/>
        <v>0.61538037997917827</v>
      </c>
      <c r="F36" s="18">
        <f t="shared" ca="1" si="1"/>
        <v>8.1529396340212769E-7</v>
      </c>
      <c r="G36" s="18">
        <f t="shared" ca="1" si="2"/>
        <v>6.5020960676860029E-7</v>
      </c>
      <c r="H36" s="18">
        <f t="shared" ca="1" si="3"/>
        <v>8.6530852485969641E-7</v>
      </c>
      <c r="I36" s="18">
        <f t="shared" ca="1" si="4"/>
        <v>-6.8021893555027875E-13</v>
      </c>
      <c r="J36" s="18">
        <f t="shared" ca="1" si="5"/>
        <v>7.5066427426327866E-7</v>
      </c>
      <c r="K36" s="18">
        <f ca="1">J36*DCC!$C97*DCC!AG97</f>
        <v>1.3294354151716294E-3</v>
      </c>
      <c r="L36" t="s">
        <v>687</v>
      </c>
      <c r="M36" s="18">
        <f ca="1">M33*300000^0.4</f>
        <v>1769414323.3782921</v>
      </c>
      <c r="Q36" s="18">
        <f ca="1">Q33+0.4</f>
        <v>3.6303999999999998</v>
      </c>
    </row>
    <row r="37" spans="1:66" ht="15" customHeight="1" x14ac:dyDescent="0.15">
      <c r="A37" s="66"/>
      <c r="B37" s="70"/>
      <c r="C37" s="66"/>
      <c r="D37" s="18">
        <f>Main!D130</f>
        <v>35.716999999999999</v>
      </c>
      <c r="E37" s="18">
        <f t="shared" si="0"/>
        <v>0.6645360925164816</v>
      </c>
      <c r="F37" s="18">
        <f t="shared" ca="1" si="1"/>
        <v>9.3615882647645388E-7</v>
      </c>
      <c r="G37" s="18">
        <f t="shared" ca="1" si="2"/>
        <v>7.5202619135555224E-7</v>
      </c>
      <c r="H37" s="18">
        <f t="shared" ca="1" si="3"/>
        <v>9.9194432416623365E-7</v>
      </c>
      <c r="I37" s="18">
        <f t="shared" ca="1" si="4"/>
        <v>-7.5870607982591938E-13</v>
      </c>
      <c r="J37" s="18">
        <f t="shared" ca="1" si="5"/>
        <v>8.6407183282751054E-7</v>
      </c>
      <c r="K37" s="18">
        <f ca="1">J37*DCC!$C98*DCC!AG98</f>
        <v>2.391073815704092E-3</v>
      </c>
      <c r="M37" t="s">
        <v>540</v>
      </c>
    </row>
    <row r="38" spans="1:66" ht="15" customHeight="1" x14ac:dyDescent="0.15">
      <c r="A38" s="66"/>
      <c r="B38" s="70"/>
      <c r="C38" s="66"/>
      <c r="D38" s="18">
        <f>Main!D131</f>
        <v>44.965000000000003</v>
      </c>
      <c r="E38" s="18">
        <f t="shared" si="0"/>
        <v>0.71280898627322942</v>
      </c>
      <c r="F38" s="18">
        <f t="shared" ca="1" si="1"/>
        <v>1.0770555657382598E-6</v>
      </c>
      <c r="G38" s="18">
        <f t="shared" ca="1" si="2"/>
        <v>8.7207208765537443E-7</v>
      </c>
      <c r="H38" s="18">
        <f t="shared" ca="1" si="3"/>
        <v>1.1391581111970131E-6</v>
      </c>
      <c r="I38" s="18">
        <f t="shared" ca="1" si="4"/>
        <v>-8.4462056920671468E-13</v>
      </c>
      <c r="J38" s="18">
        <f t="shared" ca="1" si="5"/>
        <v>9.9680557272101479E-7</v>
      </c>
      <c r="K38" s="18">
        <f ca="1">J38*DCC!$C99*DCC!AG99</f>
        <v>4.2797729242996961E-3</v>
      </c>
      <c r="N38" t="s">
        <v>324</v>
      </c>
      <c r="O38" t="s">
        <v>322</v>
      </c>
      <c r="P38" t="s">
        <v>398</v>
      </c>
      <c r="Q38" t="s">
        <v>399</v>
      </c>
      <c r="R38" t="s">
        <v>400</v>
      </c>
    </row>
    <row r="39" spans="1:66" ht="15" customHeight="1" x14ac:dyDescent="0.15">
      <c r="A39" s="66"/>
      <c r="B39" s="70"/>
      <c r="C39" s="66"/>
      <c r="D39" s="18">
        <f>Main!D132</f>
        <v>56.606999999999999</v>
      </c>
      <c r="E39" s="18">
        <f t="shared" si="0"/>
        <v>0.75906058305698565</v>
      </c>
      <c r="F39" s="18">
        <f t="shared" ca="1" si="1"/>
        <v>1.2406093189601256E-6</v>
      </c>
      <c r="G39" s="18">
        <f t="shared" ca="1" si="2"/>
        <v>1.0125537461366061E-6</v>
      </c>
      <c r="H39" s="18">
        <f t="shared" ca="1" si="3"/>
        <v>1.3097018707640709E-6</v>
      </c>
      <c r="I39" s="18">
        <f t="shared" ca="1" si="4"/>
        <v>-9.3968757643519958E-13</v>
      </c>
      <c r="J39" s="18">
        <f t="shared" ca="1" si="5"/>
        <v>1.1513267177583301E-6</v>
      </c>
      <c r="K39" s="18">
        <f ca="1">J39*DCC!$C100*DCC!AG100</f>
        <v>7.3215733706840803E-3</v>
      </c>
      <c r="N39" s="18">
        <v>1.0489999999999999</v>
      </c>
      <c r="O39" s="18">
        <v>-0.1246</v>
      </c>
      <c r="P39" s="18">
        <v>-2.3580000000000001</v>
      </c>
      <c r="Q39" s="18">
        <v>1.841</v>
      </c>
      <c r="R39" s="18">
        <v>2.4900000000000002</v>
      </c>
    </row>
    <row r="40" spans="1:66" ht="15" customHeight="1" x14ac:dyDescent="0.15">
      <c r="A40" s="66"/>
      <c r="B40" s="66"/>
      <c r="C40" s="66"/>
      <c r="D40" s="18">
        <f>Main!D133</f>
        <v>71.265000000000001</v>
      </c>
      <c r="E40" s="18">
        <f t="shared" si="0"/>
        <v>0.80219244504095255</v>
      </c>
      <c r="F40" s="18">
        <f t="shared" ca="1" si="1"/>
        <v>1.4262005662431528E-6</v>
      </c>
      <c r="G40" s="18">
        <f t="shared" ca="1" si="2"/>
        <v>1.1727795551477319E-6</v>
      </c>
      <c r="H40" s="18">
        <f t="shared" ca="1" si="3"/>
        <v>1.5029779241499831E-6</v>
      </c>
      <c r="I40" s="18">
        <f t="shared" ca="1" si="4"/>
        <v>-1.0442041507062645E-12</v>
      </c>
      <c r="J40" s="18">
        <f t="shared" ca="1" si="5"/>
        <v>1.3269875244846977E-6</v>
      </c>
      <c r="K40" s="18">
        <f ca="1">J40*DCC!$C101*DCC!AG101</f>
        <v>1.0917758766380152E-2</v>
      </c>
      <c r="N40" s="18">
        <v>9.0270000000000003E-3</v>
      </c>
      <c r="O40" s="18">
        <v>-2.0829999999999999E-4</v>
      </c>
      <c r="P40" s="18">
        <v>-6.9649999999999998E-3</v>
      </c>
      <c r="Q40" s="18">
        <v>13.73</v>
      </c>
      <c r="R40" s="18">
        <v>4.5449999999999999</v>
      </c>
    </row>
    <row r="41" spans="1:66" x14ac:dyDescent="0.15">
      <c r="A41" s="66" t="e">
        <f>#REF!</f>
        <v>#REF!</v>
      </c>
      <c r="B41" s="70" t="e">
        <f ca="1">#REF!+#REF!*$B$2+#REF!/(1+EXP(($B$2-#REF!)/#REF!))</f>
        <v>#REF!</v>
      </c>
      <c r="C41" s="69"/>
      <c r="D41" s="18">
        <f>Main!D134</f>
        <v>89.715999999999994</v>
      </c>
      <c r="E41" s="18">
        <f t="shared" si="0"/>
        <v>0.84123971916797224</v>
      </c>
      <c r="F41" s="18">
        <f t="shared" ca="1" si="1"/>
        <v>1.628204511674913E-6</v>
      </c>
      <c r="G41" s="18">
        <f t="shared" ca="1" si="2"/>
        <v>1.347711802680075E-6</v>
      </c>
      <c r="H41" s="18">
        <f t="shared" ca="1" si="3"/>
        <v>1.713183610352111E-6</v>
      </c>
      <c r="I41" s="18">
        <f t="shared" ca="1" si="4"/>
        <v>-1.1557512524680577E-12</v>
      </c>
      <c r="J41" s="18">
        <f t="shared" ca="1" si="5"/>
        <v>1.5183930373612509E-6</v>
      </c>
      <c r="K41" s="18">
        <f ca="1">J41*DCC!$C102*DCC!AG102</f>
        <v>1.4553865104908499E-2</v>
      </c>
    </row>
    <row r="42" spans="1:66" x14ac:dyDescent="0.15">
      <c r="A42" s="66" t="e">
        <f>#REF!</f>
        <v>#REF!</v>
      </c>
      <c r="B42" s="70" t="e">
        <f ca="1">#REF!+#REF!*$B$2+#REF!/(1+EXP(($B$2-#REF!)/#REF!))</f>
        <v>#REF!</v>
      </c>
      <c r="C42" s="69"/>
      <c r="D42" s="18">
        <f>Main!D135</f>
        <v>112.94</v>
      </c>
      <c r="E42" s="18">
        <f t="shared" si="0"/>
        <v>0.87550628248005935</v>
      </c>
      <c r="F42" s="18">
        <f t="shared" ca="1" si="1"/>
        <v>1.8268227464891678E-6</v>
      </c>
      <c r="G42" s="18">
        <f t="shared" ca="1" si="2"/>
        <v>1.5217972694731805E-6</v>
      </c>
      <c r="H42" s="18">
        <f t="shared" ca="1" si="3"/>
        <v>1.9192343824396696E-6</v>
      </c>
      <c r="I42" s="18">
        <f t="shared" ca="1" si="4"/>
        <v>-1.256836865240522E-12</v>
      </c>
      <c r="J42" s="18">
        <f t="shared" ca="1" si="5"/>
        <v>1.7074068178028716E-6</v>
      </c>
      <c r="K42" s="18">
        <f ca="1">J42*DCC!$C103*DCC!AG103</f>
        <v>1.8063274704360213E-2</v>
      </c>
      <c r="M42" t="s">
        <v>684</v>
      </c>
    </row>
    <row r="43" spans="1:66" x14ac:dyDescent="0.15">
      <c r="A43" s="66"/>
      <c r="B43" s="69"/>
      <c r="C43" s="69"/>
      <c r="D43" s="18">
        <f>Main!D136</f>
        <v>142.19</v>
      </c>
      <c r="E43" s="18">
        <f t="shared" si="0"/>
        <v>0.9046443589225508</v>
      </c>
      <c r="F43" s="18">
        <f t="shared" ca="1" si="1"/>
        <v>2.0061259888077238E-6</v>
      </c>
      <c r="G43" s="18">
        <f t="shared" ca="1" si="2"/>
        <v>1.6814503624800215E-6</v>
      </c>
      <c r="H43" s="18">
        <f t="shared" ca="1" si="3"/>
        <v>2.1044909059802791E-6</v>
      </c>
      <c r="I43" s="18">
        <f t="shared" ca="1" si="4"/>
        <v>-1.3378039775750422E-12</v>
      </c>
      <c r="J43" s="18">
        <f t="shared" ca="1" si="5"/>
        <v>1.879017126233286E-6</v>
      </c>
      <c r="K43" s="18">
        <f ca="1">J43*DCC!$C104*DCC!AG104</f>
        <v>2.2312879533199329E-2</v>
      </c>
      <c r="M43" t="s">
        <v>685</v>
      </c>
      <c r="N43" s="18">
        <v>300000</v>
      </c>
    </row>
    <row r="44" spans="1:66" x14ac:dyDescent="0.15">
      <c r="A44" s="66" t="s">
        <v>195</v>
      </c>
      <c r="B44" s="68">
        <f ca="1">B10+B12*$B$1+B14*$B$1^2+B16*$B$1^3+B18*$B$1^4</f>
        <v>1.8948853207761225</v>
      </c>
      <c r="C44" s="69"/>
      <c r="D44" s="18">
        <f>Main!D137</f>
        <v>179.01</v>
      </c>
      <c r="E44" s="18">
        <f t="shared" si="0"/>
        <v>0.92861926335339251</v>
      </c>
      <c r="F44" s="18">
        <f t="shared" ca="1" si="1"/>
        <v>2.1587103143559111E-6</v>
      </c>
      <c r="G44" s="18">
        <f t="shared" ca="1" si="2"/>
        <v>1.8188751103714398E-6</v>
      </c>
      <c r="H44" s="18">
        <f t="shared" ca="1" si="3"/>
        <v>2.2616680327111269E-6</v>
      </c>
      <c r="I44" s="18">
        <f t="shared" ca="1" si="4"/>
        <v>-1.4002679928661487E-12</v>
      </c>
      <c r="J44" s="18">
        <f t="shared" ca="1" si="5"/>
        <v>2.0256665539424962E-6</v>
      </c>
      <c r="K44" s="18">
        <f ca="1">J44*DCC!$C105*DCC!AG105</f>
        <v>2.830317574082658E-2</v>
      </c>
      <c r="M44" t="s">
        <v>686</v>
      </c>
      <c r="N44" s="18">
        <v>0.4</v>
      </c>
    </row>
    <row r="45" spans="1:66" x14ac:dyDescent="0.15">
      <c r="A45" s="66" t="s">
        <v>197</v>
      </c>
      <c r="B45" s="68">
        <f ca="1">B11+B13*$B$1+B15*$B$1^2+B17*$B$1^3+B19*$B$1^4</f>
        <v>0</v>
      </c>
      <c r="C45" s="69"/>
      <c r="D45" s="18">
        <f>Main!D138</f>
        <v>225.36</v>
      </c>
      <c r="E45" s="18">
        <f t="shared" si="0"/>
        <v>0.94773054825219727</v>
      </c>
      <c r="F45" s="18">
        <f t="shared" ca="1" si="1"/>
        <v>2.2729837986881482E-6</v>
      </c>
      <c r="G45" s="18">
        <f t="shared" ca="1" si="2"/>
        <v>1.9240141851575691E-6</v>
      </c>
      <c r="H45" s="18">
        <f t="shared" ca="1" si="3"/>
        <v>2.3787089112225507E-6</v>
      </c>
      <c r="I45" s="18">
        <f t="shared" ca="1" si="4"/>
        <v>-1.4379057101219814E-12</v>
      </c>
      <c r="J45" s="18">
        <f t="shared" ca="1" si="5"/>
        <v>2.1363639632215265E-6</v>
      </c>
      <c r="K45" s="18">
        <f ca="1">J45*DCC!$C106*DCC!AG106</f>
        <v>3.6253552986240702E-2</v>
      </c>
    </row>
    <row r="46" spans="1:66" x14ac:dyDescent="0.15">
      <c r="A46" s="66" t="s">
        <v>196</v>
      </c>
      <c r="B46" s="68">
        <f ca="1">B20+B22*$B$1+B24*$B$1^2+B26*$B$1^3+B28*$B$1^4</f>
        <v>0</v>
      </c>
      <c r="C46" s="69"/>
      <c r="D46" s="18">
        <f>Main!D139</f>
        <v>283.70999999999998</v>
      </c>
      <c r="E46" s="18">
        <f t="shared" si="0"/>
        <v>0.96250917284069415</v>
      </c>
      <c r="F46" s="18">
        <f t="shared" ca="1" si="1"/>
        <v>2.3419853381109187E-6</v>
      </c>
      <c r="G46" s="18">
        <f t="shared" ca="1" si="2"/>
        <v>1.9907759387296924E-6</v>
      </c>
      <c r="H46" s="18">
        <f t="shared" ca="1" si="3"/>
        <v>2.44838902437189E-6</v>
      </c>
      <c r="I46" s="18">
        <f t="shared" ca="1" si="4"/>
        <v>-1.4471345963608512E-12</v>
      </c>
      <c r="J46" s="18">
        <f t="shared" ca="1" si="5"/>
        <v>2.2044886378327736E-6</v>
      </c>
      <c r="K46" s="18">
        <f ca="1">J46*DCC!$C107*DCC!AG107</f>
        <v>4.6117448950373251E-2</v>
      </c>
    </row>
    <row r="47" spans="1:66" x14ac:dyDescent="0.15">
      <c r="A47" s="66" t="s">
        <v>198</v>
      </c>
      <c r="B47" s="68">
        <f ca="1">B21+B23*$B$1+B25*$B$1^2+B27*$B$1^3+B29*$B$1^4</f>
        <v>0</v>
      </c>
      <c r="C47" s="69"/>
      <c r="D47" s="18">
        <f>Main!D140</f>
        <v>357.17</v>
      </c>
      <c r="E47" s="18">
        <f t="shared" si="0"/>
        <v>0.9736163604274618</v>
      </c>
      <c r="F47" s="18">
        <f t="shared" ca="1" si="1"/>
        <v>2.363522104073672E-6</v>
      </c>
      <c r="G47" s="18">
        <f t="shared" ca="1" si="2"/>
        <v>2.0171441659045606E-6</v>
      </c>
      <c r="H47" s="18">
        <f t="shared" ca="1" si="3"/>
        <v>2.4684620331461919E-6</v>
      </c>
      <c r="I47" s="18">
        <f t="shared" ca="1" si="4"/>
        <v>-1.4272268869335257E-12</v>
      </c>
      <c r="J47" s="18">
        <f t="shared" ca="1" si="5"/>
        <v>2.2279168963790339E-6</v>
      </c>
      <c r="K47" s="18">
        <f ca="1">J47*DCC!$C108*DCC!AG108</f>
        <v>5.8374987352164891E-2</v>
      </c>
    </row>
    <row r="48" spans="1:66" x14ac:dyDescent="0.15">
      <c r="A48" s="66" t="s">
        <v>199</v>
      </c>
      <c r="B48" s="68">
        <f ca="1">B30+B32*$B$1+B34*$B$1^2+B36*$B$1^3+B38*$B$1^4</f>
        <v>0</v>
      </c>
      <c r="C48" s="69"/>
      <c r="D48" s="18">
        <f>Main!D141</f>
        <v>449.65</v>
      </c>
      <c r="E48" s="18">
        <f t="shared" si="0"/>
        <v>0.98174834725633986</v>
      </c>
      <c r="F48" s="18">
        <f t="shared" ca="1" si="1"/>
        <v>2.3391086157724282E-6</v>
      </c>
      <c r="G48" s="18">
        <f t="shared" ca="1" si="2"/>
        <v>2.0042644826995261E-6</v>
      </c>
      <c r="H48" s="18">
        <f t="shared" ca="1" si="3"/>
        <v>2.4405542209999304E-6</v>
      </c>
      <c r="I48" s="18">
        <f t="shared" ca="1" si="4"/>
        <v>-1.3797026224582171E-12</v>
      </c>
      <c r="J48" s="18">
        <f t="shared" ca="1" si="5"/>
        <v>2.2080188343311143E-6</v>
      </c>
      <c r="K48" s="18">
        <f ca="1">J48*DCC!$C109*DCC!AG109</f>
        <v>7.3071808772227395E-2</v>
      </c>
    </row>
    <row r="49" spans="1:11" x14ac:dyDescent="0.15">
      <c r="A49" s="66" t="s">
        <v>200</v>
      </c>
      <c r="B49" s="68">
        <f ca="1">B31+B33*$B$1+B35*$B$1^2+B37*$B$1^3+B39*$B$1^4</f>
        <v>0</v>
      </c>
      <c r="C49" s="69"/>
      <c r="D49" s="18">
        <f>Main!D142</f>
        <v>566.08000000000004</v>
      </c>
      <c r="E49" s="18">
        <f t="shared" si="0"/>
        <v>0.98756396636427113</v>
      </c>
      <c r="F49" s="18">
        <f t="shared" ca="1" si="1"/>
        <v>2.2724690780182702E-6</v>
      </c>
      <c r="G49" s="18">
        <f t="shared" ca="1" si="2"/>
        <v>1.9551565373702289E-6</v>
      </c>
      <c r="H49" s="18">
        <f t="shared" ca="1" si="3"/>
        <v>2.3686032477793051E-6</v>
      </c>
      <c r="I49" s="18">
        <f t="shared" ca="1" si="4"/>
        <v>-1.3074648806095859E-12</v>
      </c>
      <c r="J49" s="18">
        <f t="shared" ca="1" si="5"/>
        <v>2.1482428261786318E-6</v>
      </c>
      <c r="K49" s="18">
        <f ca="1">J49*DCC!$C110*DCC!AG110</f>
        <v>9.0145483201443097E-2</v>
      </c>
    </row>
    <row r="50" spans="1:11" x14ac:dyDescent="0.15">
      <c r="A50" s="66"/>
      <c r="B50" s="66"/>
      <c r="C50" s="69"/>
      <c r="D50" s="18">
        <f>Main!D143</f>
        <v>712.65</v>
      </c>
      <c r="E50" s="18">
        <f t="shared" si="0"/>
        <v>0.99163731856760795</v>
      </c>
      <c r="F50" s="18">
        <f t="shared" ca="1" si="1"/>
        <v>2.1682798075865764E-6</v>
      </c>
      <c r="G50" s="18">
        <f t="shared" ca="1" si="2"/>
        <v>1.8736248770187771E-6</v>
      </c>
      <c r="H50" s="18">
        <f t="shared" ca="1" si="3"/>
        <v>2.2575495447935595E-6</v>
      </c>
      <c r="I50" s="18">
        <f t="shared" ca="1" si="4"/>
        <v>-1.2141057294144849E-12</v>
      </c>
      <c r="J50" s="18">
        <f t="shared" ca="1" si="5"/>
        <v>2.0529238952871402E-6</v>
      </c>
      <c r="K50" s="18">
        <f ca="1">J50*DCC!$C111*DCC!AG111</f>
        <v>0.10966792594302292</v>
      </c>
    </row>
    <row r="51" spans="1:11" x14ac:dyDescent="0.15">
      <c r="A51" s="66" t="s">
        <v>193</v>
      </c>
      <c r="B51" s="70" t="e">
        <f ca="1">B41+B42*$B$1</f>
        <v>#REF!</v>
      </c>
      <c r="C51" s="69"/>
      <c r="D51" s="18">
        <f>Main!D144</f>
        <v>897.16</v>
      </c>
      <c r="E51" s="18">
        <f t="shared" si="0"/>
        <v>0.99443951128361041</v>
      </c>
      <c r="F51" s="18">
        <f t="shared" ca="1" si="1"/>
        <v>2.0314490624596412E-6</v>
      </c>
      <c r="G51" s="18">
        <f t="shared" ca="1" si="2"/>
        <v>1.7636315429063693E-6</v>
      </c>
      <c r="H51" s="18">
        <f t="shared" ca="1" si="3"/>
        <v>2.1125880393091918E-6</v>
      </c>
      <c r="I51" s="18">
        <f t="shared" ca="1" si="4"/>
        <v>-1.1035239909294004E-12</v>
      </c>
      <c r="J51" s="18">
        <f t="shared" ca="1" si="5"/>
        <v>1.9265998605871105E-6</v>
      </c>
      <c r="K51" s="18">
        <f ca="1">J51*DCC!$C112*DCC!AG112</f>
        <v>0.13117650778088713</v>
      </c>
    </row>
    <row r="52" spans="1:11" x14ac:dyDescent="0.15">
      <c r="A52" s="66"/>
      <c r="B52" s="66"/>
      <c r="C52" s="69"/>
      <c r="D52" s="18">
        <f>Main!D145</f>
        <v>1129.4000000000001</v>
      </c>
      <c r="E52" s="18">
        <f t="shared" si="0"/>
        <v>0.99633764934462943</v>
      </c>
      <c r="F52" s="18">
        <f t="shared" ca="1" si="1"/>
        <v>1.8669935324359466E-6</v>
      </c>
      <c r="G52" s="18">
        <f t="shared" ca="1" si="2"/>
        <v>1.6291814200107403E-6</v>
      </c>
      <c r="H52" s="18">
        <f t="shared" ca="1" si="3"/>
        <v>1.9390419612198347E-6</v>
      </c>
      <c r="I52" s="18">
        <f t="shared" ca="1" si="4"/>
        <v>-9.7988873854316427E-13</v>
      </c>
      <c r="J52" s="18">
        <f t="shared" ca="1" si="5"/>
        <v>1.7738912954165206E-6</v>
      </c>
      <c r="K52" s="18">
        <f ca="1">J52*DCC!$C113*DCC!AG113</f>
        <v>0.1536404236593758</v>
      </c>
    </row>
    <row r="53" spans="1:11" x14ac:dyDescent="0.15">
      <c r="A53" s="66"/>
      <c r="B53" s="69"/>
      <c r="C53" s="69"/>
      <c r="D53" s="18">
        <f>Main!D146</f>
        <v>1421.9</v>
      </c>
      <c r="E53" s="18">
        <f t="shared" si="0"/>
        <v>0.99760748184157788</v>
      </c>
      <c r="F53" s="18">
        <f t="shared" ca="1" si="1"/>
        <v>1.6801410892525438E-6</v>
      </c>
      <c r="G53" s="18">
        <f t="shared" ca="1" si="2"/>
        <v>1.4744205758813103E-6</v>
      </c>
      <c r="H53" s="18">
        <f t="shared" ca="1" si="3"/>
        <v>1.7424669296223183E-6</v>
      </c>
      <c r="I53" s="18">
        <f t="shared" ca="1" si="4"/>
        <v>-8.4765747330548477E-13</v>
      </c>
      <c r="J53" s="18">
        <f t="shared" ca="1" si="5"/>
        <v>1.5996025506544717E-6</v>
      </c>
      <c r="K53" s="18">
        <f ca="1">J53*DCC!$C114*DCC!AG114</f>
        <v>0.17589664706898298</v>
      </c>
    </row>
    <row r="54" spans="1:11" x14ac:dyDescent="0.15">
      <c r="A54" s="66"/>
      <c r="B54" s="66"/>
      <c r="C54" s="69"/>
      <c r="D54" s="18">
        <f>Main!D147</f>
        <v>1790.1</v>
      </c>
      <c r="E54" s="18">
        <f t="shared" si="0"/>
        <v>0.99844727007676748</v>
      </c>
      <c r="F54" s="18">
        <f t="shared" ca="1" si="1"/>
        <v>1.4770655986683142E-6</v>
      </c>
      <c r="G54" s="18">
        <f t="shared" ca="1" si="2"/>
        <v>1.3042825631464837E-6</v>
      </c>
      <c r="H54" s="18">
        <f t="shared" ca="1" si="3"/>
        <v>1.5294125800853096E-6</v>
      </c>
      <c r="I54" s="18">
        <f t="shared" ca="1" si="4"/>
        <v>-7.1194082165345561E-13</v>
      </c>
      <c r="J54" s="18">
        <f t="shared" ca="1" si="5"/>
        <v>1.4094219157539351E-6</v>
      </c>
      <c r="K54" s="18">
        <f ca="1">J54*DCC!$C115*DCC!AG115</f>
        <v>0.19655817881764953</v>
      </c>
    </row>
    <row r="55" spans="1:11" x14ac:dyDescent="0.15">
      <c r="A55" s="66"/>
      <c r="B55" s="69"/>
      <c r="C55" s="69"/>
      <c r="D55" s="18">
        <f>Main!D148</f>
        <v>2253.6</v>
      </c>
      <c r="E55" s="18">
        <f t="shared" si="0"/>
        <v>0.99899772703265854</v>
      </c>
      <c r="F55" s="18">
        <f t="shared" ca="1" si="1"/>
        <v>1.2648826043955834E-6</v>
      </c>
      <c r="G55" s="18">
        <f t="shared" ca="1" si="2"/>
        <v>1.1245498307728554E-6</v>
      </c>
      <c r="H55" s="18">
        <f t="shared" ca="1" si="3"/>
        <v>1.3073983355889748E-6</v>
      </c>
      <c r="I55" s="18">
        <f t="shared" ca="1" si="4"/>
        <v>-5.7823171039989165E-13</v>
      </c>
      <c r="J55" s="18">
        <f t="shared" ca="1" si="5"/>
        <v>1.20994303458908E-6</v>
      </c>
      <c r="K55" s="18">
        <f ca="1">J55*DCC!$C116*DCC!AG116</f>
        <v>0.21370675038184153</v>
      </c>
    </row>
    <row r="56" spans="1:11" x14ac:dyDescent="0.15">
      <c r="A56" s="66"/>
      <c r="B56" s="66"/>
      <c r="C56" s="69"/>
      <c r="D56" s="18">
        <f>Main!D149</f>
        <v>2837.1</v>
      </c>
      <c r="E56" s="18">
        <f t="shared" si="0"/>
        <v>0.99935591120068168</v>
      </c>
      <c r="F56" s="18">
        <f t="shared" ca="1" si="1"/>
        <v>1.0517232455489866E-6</v>
      </c>
      <c r="G56" s="18">
        <f t="shared" ca="1" si="2"/>
        <v>9.4198786641990999E-7</v>
      </c>
      <c r="H56" s="18">
        <f t="shared" ca="1" si="3"/>
        <v>1.0849690780157447E-6</v>
      </c>
      <c r="I56" s="18">
        <f t="shared" ca="1" si="4"/>
        <v>-4.5215721407867851E-13</v>
      </c>
      <c r="J56" s="18">
        <f t="shared" ca="1" si="5"/>
        <v>1.0087624006496122E-6</v>
      </c>
      <c r="K56" s="18">
        <f ca="1">J56*DCC!$C117*DCC!AG117</f>
        <v>0.22542561186804341</v>
      </c>
    </row>
    <row r="57" spans="1:11" x14ac:dyDescent="0.15">
      <c r="A57" s="66"/>
      <c r="B57" s="69"/>
      <c r="C57" s="69"/>
      <c r="D57" s="18">
        <f>Main!D150</f>
        <v>3571.7</v>
      </c>
      <c r="E57" s="18">
        <f t="shared" si="0"/>
        <v>0.99958758991188623</v>
      </c>
      <c r="F57" s="18">
        <f t="shared" ca="1" si="1"/>
        <v>8.4629018032223125E-7</v>
      </c>
      <c r="G57" s="18">
        <f t="shared" ca="1" si="2"/>
        <v>7.6404296644307776E-7</v>
      </c>
      <c r="H57" s="18">
        <f t="shared" ca="1" si="3"/>
        <v>8.7120809754442117E-7</v>
      </c>
      <c r="I57" s="18">
        <f t="shared" ca="1" si="4"/>
        <v>-3.3889408674287228E-13</v>
      </c>
      <c r="J57" s="18">
        <f t="shared" ca="1" si="5"/>
        <v>8.1409081283554494E-7</v>
      </c>
      <c r="K57" s="18">
        <f ca="1">J57*DCC!$C118*DCC!AG118</f>
        <v>0.23010923864174715</v>
      </c>
    </row>
    <row r="58" spans="1:11" x14ac:dyDescent="0.15">
      <c r="A58" s="66"/>
      <c r="B58" s="66"/>
      <c r="C58" s="69"/>
      <c r="D58" s="18">
        <f>Main!D151</f>
        <v>4496.5</v>
      </c>
      <c r="E58" s="18">
        <f t="shared" si="0"/>
        <v>0.99973670481581278</v>
      </c>
      <c r="F58" s="18">
        <f t="shared" ca="1" si="1"/>
        <v>6.5697790092774481E-7</v>
      </c>
      <c r="G58" s="18">
        <f t="shared" ca="1" si="2"/>
        <v>5.9814087077525809E-7</v>
      </c>
      <c r="H58" s="18">
        <f t="shared" ca="1" si="3"/>
        <v>6.748033831269754E-7</v>
      </c>
      <c r="I58" s="18">
        <f t="shared" ca="1" si="4"/>
        <v>-2.4243400669458706E-13</v>
      </c>
      <c r="J58" s="18">
        <f t="shared" ca="1" si="5"/>
        <v>6.3394350175054247E-7</v>
      </c>
      <c r="K58" s="18">
        <f ca="1">J58*DCC!$C119*DCC!AG119</f>
        <v>0.22644006457517718</v>
      </c>
    </row>
    <row r="59" spans="1:11" x14ac:dyDescent="0.15">
      <c r="A59" s="66"/>
      <c r="B59" s="69"/>
      <c r="C59" s="69"/>
      <c r="D59" s="18">
        <f>Main!D152</f>
        <v>5660.8</v>
      </c>
      <c r="E59" s="18">
        <f t="shared" si="0"/>
        <v>0.99983230321862215</v>
      </c>
      <c r="F59" s="18">
        <f t="shared" ca="1" si="1"/>
        <v>4.9071421146707494E-7</v>
      </c>
      <c r="G59" s="18">
        <f t="shared" ca="1" si="2"/>
        <v>4.5068793804922178E-7</v>
      </c>
      <c r="H59" s="18">
        <f t="shared" ca="1" si="3"/>
        <v>5.0284071789444464E-7</v>
      </c>
      <c r="I59" s="18">
        <f t="shared" ca="1" si="4"/>
        <v>-1.6492555475003117E-13</v>
      </c>
      <c r="J59" s="18">
        <f t="shared" ca="1" si="5"/>
        <v>4.7504412823729267E-7</v>
      </c>
      <c r="K59" s="18">
        <f ca="1">J59*DCC!$C120*DCC!AG120</f>
        <v>0.21391327352909656</v>
      </c>
    </row>
    <row r="60" spans="1:11" x14ac:dyDescent="0.15">
      <c r="A60" s="66"/>
      <c r="B60" s="66"/>
      <c r="C60" s="69"/>
      <c r="D60" s="18">
        <f>Main!D153</f>
        <v>7126.5</v>
      </c>
      <c r="E60" s="18">
        <f t="shared" si="0"/>
        <v>0.99989339142314071</v>
      </c>
      <c r="F60" s="18">
        <f t="shared" ca="1" si="1"/>
        <v>3.5197156471472148E-7</v>
      </c>
      <c r="G60" s="18">
        <f t="shared" ca="1" si="2"/>
        <v>3.2614701201191887E-7</v>
      </c>
      <c r="H60" s="18">
        <f t="shared" ca="1" si="3"/>
        <v>3.5979546580751726E-7</v>
      </c>
      <c r="I60" s="18">
        <f t="shared" ca="1" si="4"/>
        <v>-1.0640832425787139E-13</v>
      </c>
      <c r="J60" s="18">
        <f t="shared" ca="1" si="5"/>
        <v>3.4186138318469888E-7</v>
      </c>
      <c r="K60" s="18">
        <f ca="1">J60*DCC!$C121*DCC!AG121</f>
        <v>0.19413423213799369</v>
      </c>
    </row>
    <row r="61" spans="1:11" x14ac:dyDescent="0.15">
      <c r="A61" s="66"/>
      <c r="B61" s="69"/>
      <c r="C61" s="69"/>
      <c r="D61" s="18">
        <f>Main!D154</f>
        <v>8971.7000000000007</v>
      </c>
      <c r="E61" s="18">
        <f t="shared" si="0"/>
        <v>0.9999323295354835</v>
      </c>
      <c r="F61" s="18">
        <f t="shared" ca="1" si="1"/>
        <v>2.4217006616515552E-7</v>
      </c>
      <c r="G61" s="18">
        <f t="shared" ca="1" si="2"/>
        <v>2.2639266886558593E-7</v>
      </c>
      <c r="H61" s="18">
        <f t="shared" ca="1" si="3"/>
        <v>2.4695004425012653E-7</v>
      </c>
      <c r="I61" s="18">
        <f t="shared" ca="1" si="4"/>
        <v>-6.5009699378671867E-14</v>
      </c>
      <c r="J61" s="18">
        <f t="shared" ca="1" si="5"/>
        <v>2.3599329506651702E-7</v>
      </c>
      <c r="K61" s="18">
        <f ca="1">J61*DCC!$C122*DCC!AG122</f>
        <v>0.16890785866723032</v>
      </c>
    </row>
    <row r="62" spans="1:11" ht="15" x14ac:dyDescent="0.25">
      <c r="A62" s="2"/>
      <c r="C62" s="30"/>
      <c r="D62" s="18">
        <f>Main!D155</f>
        <v>11294</v>
      </c>
      <c r="E62" s="18">
        <f t="shared" si="0"/>
        <v>0.99995709302150559</v>
      </c>
      <c r="F62" s="18">
        <f t="shared" ca="1" si="1"/>
        <v>1.5984541539396152E-7</v>
      </c>
      <c r="G62" s="18">
        <f t="shared" ca="1" si="2"/>
        <v>1.5071834122335539E-7</v>
      </c>
      <c r="H62" s="18">
        <f t="shared" ca="1" si="3"/>
        <v>1.6261058722091377E-7</v>
      </c>
      <c r="I62" s="18">
        <f t="shared" ca="1" si="4"/>
        <v>-3.7607492336783048E-14</v>
      </c>
      <c r="J62" s="18">
        <f t="shared" ca="1" si="5"/>
        <v>1.5627221210309507E-7</v>
      </c>
      <c r="K62" s="18">
        <f ca="1">J62*DCC!$C123*DCC!AG123</f>
        <v>0.14081320230189334</v>
      </c>
    </row>
    <row r="63" spans="1:11" ht="15" x14ac:dyDescent="0.25">
      <c r="A63" s="2"/>
      <c r="B63" s="30"/>
      <c r="C63" s="30"/>
      <c r="D63" s="18">
        <f>Main!D156</f>
        <v>14219</v>
      </c>
      <c r="E63" s="18">
        <f t="shared" si="0"/>
        <v>0.99997282692833467</v>
      </c>
      <c r="F63" s="18">
        <f t="shared" ca="1" si="1"/>
        <v>1.0128489068880312E-7</v>
      </c>
      <c r="G63" s="18">
        <f t="shared" ca="1" si="2"/>
        <v>9.6281639681505003E-8</v>
      </c>
      <c r="H63" s="18">
        <f t="shared" ca="1" si="3"/>
        <v>1.0280069394293977E-7</v>
      </c>
      <c r="I63" s="18">
        <f t="shared" ca="1" si="4"/>
        <v>-2.0615557669284347E-14</v>
      </c>
      <c r="J63" s="18">
        <f t="shared" ca="1" si="5"/>
        <v>9.9326143270941251E-8</v>
      </c>
      <c r="K63" s="18">
        <f ca="1">J63*DCC!$C124*DCC!AG124</f>
        <v>0.11267315336865993</v>
      </c>
    </row>
    <row r="64" spans="1:11" ht="15" x14ac:dyDescent="0.25">
      <c r="A64" s="2"/>
      <c r="C64" s="30"/>
      <c r="D64" s="18">
        <f>Main!D157</f>
        <v>17901</v>
      </c>
      <c r="E64" s="18">
        <f t="shared" si="0"/>
        <v>0.99998280357616698</v>
      </c>
      <c r="F64" s="18">
        <f t="shared" ca="1" si="1"/>
        <v>6.1746856664418478E-8</v>
      </c>
      <c r="G64" s="18">
        <f t="shared" ca="1" si="2"/>
        <v>5.9140646527431448E-8</v>
      </c>
      <c r="H64" s="18">
        <f t="shared" ca="1" si="3"/>
        <v>6.2536443635139388E-8</v>
      </c>
      <c r="I64" s="18">
        <f t="shared" ca="1" si="4"/>
        <v>-1.0738712748762184E-14</v>
      </c>
      <c r="J64" s="18">
        <f t="shared" ca="1" si="5"/>
        <v>6.0726538601466532E-8</v>
      </c>
      <c r="K64" s="18">
        <f ca="1">J64*DCC!$C125*DCC!AG125</f>
        <v>8.6874830900515593E-2</v>
      </c>
    </row>
    <row r="65" spans="1:11" ht="15" x14ac:dyDescent="0.25">
      <c r="A65" s="2"/>
      <c r="B65" s="30"/>
      <c r="C65" s="30"/>
      <c r="D65" s="18">
        <f>Main!D158</f>
        <v>22536</v>
      </c>
      <c r="E65" s="18">
        <f t="shared" si="0"/>
        <v>0.9999891235798628</v>
      </c>
      <c r="F65" s="18">
        <f t="shared" ca="1" si="1"/>
        <v>3.6315319415884578E-8</v>
      </c>
      <c r="G65" s="18">
        <f t="shared" ca="1" si="2"/>
        <v>3.5020785561810789E-8</v>
      </c>
      <c r="H65" s="18">
        <f t="shared" ca="1" si="3"/>
        <v>3.6707516134724546E-8</v>
      </c>
      <c r="I65" s="18">
        <f t="shared" ca="1" si="4"/>
        <v>-5.334039264584299E-15</v>
      </c>
      <c r="J65" s="18">
        <f t="shared" ca="1" si="5"/>
        <v>3.5808515971423541E-8</v>
      </c>
      <c r="K65" s="18">
        <f ca="1">J65*DCC!$C126*DCC!AG126</f>
        <v>6.4617789371503073E-2</v>
      </c>
    </row>
    <row r="66" spans="1:11" ht="15" x14ac:dyDescent="0.25">
      <c r="A66" s="2"/>
      <c r="C66" s="30"/>
      <c r="D66" s="18">
        <f>Main!D159</f>
        <v>28371</v>
      </c>
      <c r="E66" s="18">
        <f t="shared" si="0"/>
        <v>0.99999312420271813</v>
      </c>
      <c r="F66" s="18">
        <f t="shared" ca="1" si="1"/>
        <v>2.0671555456341801E-8</v>
      </c>
      <c r="G66" s="18">
        <f t="shared" ca="1" si="2"/>
        <v>2.0055835961332435E-8</v>
      </c>
      <c r="H66" s="18">
        <f t="shared" ca="1" si="3"/>
        <v>2.0858096090183513E-8</v>
      </c>
      <c r="I66" s="18">
        <f t="shared" ca="1" si="4"/>
        <v>-2.5370305705135871E-15</v>
      </c>
      <c r="J66" s="18">
        <f t="shared" ca="1" si="5"/>
        <v>2.0430504393899083E-8</v>
      </c>
      <c r="K66" s="18">
        <f ca="1">J66*DCC!$C127*DCC!AG127</f>
        <v>4.6488682220564237E-2</v>
      </c>
    </row>
    <row r="67" spans="1:11" ht="15" x14ac:dyDescent="0.25">
      <c r="A67" s="2"/>
      <c r="B67" s="30"/>
      <c r="C67" s="30"/>
      <c r="D67" s="18">
        <f>Main!D160</f>
        <v>35717</v>
      </c>
      <c r="E67" s="18">
        <f t="shared" ref="E67:E81" si="12">SQRT(1-($B$4/($B$4+D67))^2)</f>
        <v>0.99999565505206389</v>
      </c>
      <c r="F67" s="18">
        <f t="shared" ref="F67:F76" ca="1" si="13">$M$33*($D67+(AC$33+AO$33*MAX(2,LOG10($D67)))/$E67^$P$33)^(-$Q$33)*(1+EXP(-BA$33*(LN($D67)+BM$33)))</f>
        <v>1.1428790896232434E-8</v>
      </c>
      <c r="G67" s="18">
        <f t="shared" ref="G67:G76" ca="1" si="14">$M$33*($D67+(AD$33+AP$33*MAX(2,LOG10($D67)))/$E67^$P$33)^(-$Q$33)*(1+EXP(-BB$33*(LN($D67)+BN$33)))</f>
        <v>1.1147067383948948E-8</v>
      </c>
      <c r="H67" s="18">
        <f t="shared" ref="H67:H81" ca="1" si="15">F67-I67*$B$6^$B$10</f>
        <v>1.1514142883582899E-8</v>
      </c>
      <c r="I67" s="18">
        <f t="shared" ref="I67:I81" ca="1" si="16">(F67-G67)/($B$6^$B$10-$C$6^$B$10)</f>
        <v>-1.160822694244548E-15</v>
      </c>
      <c r="J67" s="18">
        <f t="shared" ref="J67:J81" ca="1" si="17">H67+I67*$B$3^$B$10</f>
        <v>1.1318497568667751E-8</v>
      </c>
      <c r="K67" s="18">
        <f ca="1">J67*DCC!$C128*DCC!AG128</f>
        <v>3.2436550332288039E-2</v>
      </c>
    </row>
    <row r="68" spans="1:11" ht="15" x14ac:dyDescent="0.25">
      <c r="A68" s="2"/>
      <c r="C68" s="30"/>
      <c r="D68" s="18">
        <f>Main!D161</f>
        <v>44965</v>
      </c>
      <c r="E68" s="18">
        <f t="shared" si="12"/>
        <v>0.99999725519334837</v>
      </c>
      <c r="F68" s="18">
        <f t="shared" ca="1" si="13"/>
        <v>6.159680238488163E-9</v>
      </c>
      <c r="G68" s="18">
        <f t="shared" ca="1" si="14"/>
        <v>6.035080344032628E-9</v>
      </c>
      <c r="H68" s="18">
        <f t="shared" ca="1" si="15"/>
        <v>6.1974294789730569E-9</v>
      </c>
      <c r="I68" s="18">
        <f t="shared" ca="1" si="16"/>
        <v>-5.134054449772619E-16</v>
      </c>
      <c r="J68" s="18">
        <f t="shared" ca="1" si="17"/>
        <v>6.1109000111570465E-9</v>
      </c>
      <c r="K68" s="18">
        <f ca="1">J68*DCC!$C129*DCC!AG129</f>
        <v>2.2046905060252395E-2</v>
      </c>
    </row>
    <row r="69" spans="1:11" ht="15" x14ac:dyDescent="0.25">
      <c r="A69" s="2"/>
      <c r="B69" s="30"/>
      <c r="C69" s="30"/>
      <c r="D69" s="18">
        <f>Main!D162</f>
        <v>56608</v>
      </c>
      <c r="E69" s="18">
        <f t="shared" si="12"/>
        <v>0.99999826650024126</v>
      </c>
      <c r="F69" s="18">
        <f t="shared" ca="1" si="13"/>
        <v>3.2476454255255321E-9</v>
      </c>
      <c r="G69" s="18">
        <f t="shared" ca="1" si="14"/>
        <v>3.1941307460899369E-9</v>
      </c>
      <c r="H69" s="18">
        <f t="shared" ca="1" si="15"/>
        <v>3.2638584288536143E-9</v>
      </c>
      <c r="I69" s="18">
        <f t="shared" ca="1" si="16"/>
        <v>-2.205036202358256E-16</v>
      </c>
      <c r="J69" s="18">
        <f t="shared" ca="1" si="17"/>
        <v>3.226694699685618E-9</v>
      </c>
      <c r="K69" s="18">
        <f ca="1">J69*DCC!$C130*DCC!AG130</f>
        <v>1.4683959506877212E-2</v>
      </c>
    </row>
    <row r="70" spans="1:11" ht="15" x14ac:dyDescent="0.25">
      <c r="A70" s="2"/>
      <c r="B70" s="30"/>
      <c r="C70" s="30"/>
      <c r="D70" s="18">
        <f>Main!D163</f>
        <v>71264</v>
      </c>
      <c r="E70" s="18">
        <f t="shared" si="12"/>
        <v>0.99999890535939739</v>
      </c>
      <c r="F70" s="18">
        <f t="shared" ca="1" si="13"/>
        <v>1.6807575783099344E-9</v>
      </c>
      <c r="G70" s="18">
        <f t="shared" ca="1" si="14"/>
        <v>1.6583374851545448E-9</v>
      </c>
      <c r="H70" s="18">
        <f t="shared" ca="1" si="15"/>
        <v>1.6875500518663108E-9</v>
      </c>
      <c r="I70" s="18">
        <f t="shared" ca="1" si="16"/>
        <v>-9.2380478757003862E-17</v>
      </c>
      <c r="J70" s="18">
        <f t="shared" ca="1" si="17"/>
        <v>1.671980225442312E-9</v>
      </c>
      <c r="K70" s="18">
        <f ca="1">J70*DCC!$C131*DCC!AG131</f>
        <v>9.587614471010919E-3</v>
      </c>
    </row>
    <row r="71" spans="1:11" ht="15" x14ac:dyDescent="0.25">
      <c r="A71" s="2"/>
      <c r="B71" s="30"/>
      <c r="C71" s="30"/>
      <c r="D71" s="18">
        <f>Main!D164</f>
        <v>89716</v>
      </c>
      <c r="E71" s="18">
        <f t="shared" si="12"/>
        <v>0.99999930890712274</v>
      </c>
      <c r="F71" s="18">
        <f t="shared" ca="1" si="13"/>
        <v>8.5627415909701677E-10</v>
      </c>
      <c r="G71" s="18">
        <f t="shared" ca="1" si="14"/>
        <v>8.4707682118903029E-10</v>
      </c>
      <c r="H71" s="18">
        <f t="shared" ca="1" si="15"/>
        <v>8.5906061828325075E-10</v>
      </c>
      <c r="I71" s="18">
        <f t="shared" ca="1" si="16"/>
        <v>-3.789700931842382E-17</v>
      </c>
      <c r="J71" s="18">
        <f t="shared" ca="1" si="17"/>
        <v>8.5267344790899254E-10</v>
      </c>
      <c r="K71" s="18">
        <f ca="1">J71*DCC!$C132*DCC!AG132</f>
        <v>6.164407952653236E-3</v>
      </c>
    </row>
    <row r="72" spans="1:11" x14ac:dyDescent="0.15">
      <c r="B72" s="30"/>
      <c r="C72" s="30"/>
      <c r="D72" s="18">
        <f>Main!D165</f>
        <v>112940</v>
      </c>
      <c r="E72" s="18">
        <f t="shared" si="12"/>
        <v>0.9999995636945791</v>
      </c>
      <c r="F72" s="18">
        <f t="shared" ca="1" si="13"/>
        <v>4.3064872581366057E-10</v>
      </c>
      <c r="G72" s="18">
        <f t="shared" ca="1" si="14"/>
        <v>4.2694036694394118E-10</v>
      </c>
      <c r="H72" s="18">
        <f t="shared" ca="1" si="15"/>
        <v>4.3177222380207402E-10</v>
      </c>
      <c r="I72" s="18">
        <f t="shared" ca="1" si="16"/>
        <v>-1.5280042121729752E-17</v>
      </c>
      <c r="J72" s="18">
        <f t="shared" ca="1" si="17"/>
        <v>4.2919692210643648E-10</v>
      </c>
      <c r="K72" s="18">
        <f ca="1">J72*DCC!$C133*DCC!AG133</f>
        <v>3.9118449582438899E-3</v>
      </c>
    </row>
    <row r="73" spans="1:11" x14ac:dyDescent="0.15">
      <c r="B73" s="30"/>
      <c r="C73" s="30"/>
      <c r="D73" s="18">
        <f>Main!D166</f>
        <v>142190</v>
      </c>
      <c r="E73" s="18">
        <f t="shared" si="12"/>
        <v>0.99999972463105669</v>
      </c>
      <c r="F73" s="18">
        <f t="shared" ca="1" si="13"/>
        <v>2.1420533462909757E-10</v>
      </c>
      <c r="G73" s="18">
        <f t="shared" ca="1" si="14"/>
        <v>2.1273216061366255E-10</v>
      </c>
      <c r="H73" s="18">
        <f t="shared" ca="1" si="15"/>
        <v>2.1465165282565589E-10</v>
      </c>
      <c r="I73" s="18">
        <f t="shared" ca="1" si="16"/>
        <v>-6.0701139774501251E-18</v>
      </c>
      <c r="J73" s="18">
        <f t="shared" ca="1" si="17"/>
        <v>2.1362859446663411E-10</v>
      </c>
      <c r="K73" s="18">
        <f ca="1">J73*DCC!$C134*DCC!AG134</f>
        <v>2.4512052554277628E-3</v>
      </c>
    </row>
    <row r="74" spans="1:11" x14ac:dyDescent="0.15">
      <c r="B74" s="30"/>
      <c r="C74" s="30"/>
      <c r="D74" s="18">
        <f>Main!D167</f>
        <v>179010</v>
      </c>
      <c r="E74" s="18">
        <f t="shared" si="12"/>
        <v>0.99999982620749062</v>
      </c>
      <c r="F74" s="18">
        <f t="shared" ca="1" si="13"/>
        <v>1.056200768556238E-10</v>
      </c>
      <c r="G74" s="18">
        <f t="shared" ca="1" si="14"/>
        <v>1.0504168127506782E-10</v>
      </c>
      <c r="H74" s="18">
        <f t="shared" ca="1" si="15"/>
        <v>1.0579530969960986E-10</v>
      </c>
      <c r="I74" s="18">
        <f t="shared" ca="1" si="16"/>
        <v>-2.3832399032584403E-18</v>
      </c>
      <c r="J74" s="18">
        <f t="shared" ca="1" si="17"/>
        <v>1.0539363791656913E-10</v>
      </c>
      <c r="K74" s="18">
        <f ca="1">J74*DCC!$C135*DCC!AG135</f>
        <v>1.522413629152151E-3</v>
      </c>
    </row>
    <row r="75" spans="1:11" x14ac:dyDescent="0.15">
      <c r="B75" s="30"/>
      <c r="C75" s="30"/>
      <c r="D75" s="18">
        <f>Main!D168</f>
        <v>225360</v>
      </c>
      <c r="E75" s="18">
        <f t="shared" si="12"/>
        <v>0.99999989031751402</v>
      </c>
      <c r="F75" s="18">
        <f t="shared" ca="1" si="13"/>
        <v>5.1709225670069759E-11</v>
      </c>
      <c r="G75" s="18">
        <f t="shared" ca="1" si="14"/>
        <v>5.1484308737202605E-11</v>
      </c>
      <c r="H75" s="18">
        <f t="shared" ca="1" si="15"/>
        <v>5.1777367328014394E-11</v>
      </c>
      <c r="I75" s="18">
        <f t="shared" ca="1" si="16"/>
        <v>-9.2675502259586846E-19</v>
      </c>
      <c r="J75" s="18">
        <f t="shared" ca="1" si="17"/>
        <v>5.1621171830507374E-11</v>
      </c>
      <c r="K75" s="18">
        <f ca="1">J75*DCC!$C136*DCC!AG136</f>
        <v>9.3875041929838499E-4</v>
      </c>
    </row>
    <row r="76" spans="1:11" x14ac:dyDescent="0.15">
      <c r="B76" s="30"/>
      <c r="C76" s="30"/>
      <c r="D76" s="18">
        <f>Main!D169</f>
        <v>283710</v>
      </c>
      <c r="E76" s="18">
        <f t="shared" si="12"/>
        <v>0.99999993078099847</v>
      </c>
      <c r="F76" s="18">
        <f t="shared" ca="1" si="13"/>
        <v>2.5168799359322053E-11</v>
      </c>
      <c r="G76" s="18">
        <f t="shared" ca="1" si="14"/>
        <v>2.5082022851494985E-11</v>
      </c>
      <c r="H76" s="18">
        <f t="shared" ca="1" si="15"/>
        <v>2.5195089488031369E-11</v>
      </c>
      <c r="I76" s="18">
        <f t="shared" ca="1" si="16"/>
        <v>-3.5755673637771146E-19</v>
      </c>
      <c r="J76" s="18">
        <f t="shared" ca="1" si="17"/>
        <v>2.513482679620471E-11</v>
      </c>
      <c r="K76" s="18">
        <f ca="1">J76*DCC!$C137*DCC!AG137</f>
        <v>5.7542988799942206E-4</v>
      </c>
    </row>
    <row r="77" spans="1:11" x14ac:dyDescent="0.15">
      <c r="B77" s="30"/>
      <c r="C77" s="30"/>
      <c r="D77" s="18">
        <f>Main!D170</f>
        <v>357170</v>
      </c>
      <c r="E77" s="18">
        <f t="shared" si="12"/>
        <v>0.99999995631914451</v>
      </c>
      <c r="F77" s="18">
        <f t="shared" ref="F77:G81" ca="1" si="18">$M$36*($D77+(AC$33+AO$33*MAX(2,LOG10($D77)))/$E77^$P$33)^(-$Q$36)*(1+EXP(-BA$33*(LN($D77)+BM$33)))</f>
        <v>1.1264965180404738E-11</v>
      </c>
      <c r="G77" s="18">
        <f t="shared" ca="1" si="18"/>
        <v>1.1230431189255145E-11</v>
      </c>
      <c r="H77" s="18">
        <f t="shared" ca="1" si="15"/>
        <v>1.1275427724875627E-11</v>
      </c>
      <c r="I77" s="18">
        <f t="shared" ca="1" si="16"/>
        <v>-1.4229497681737364E-19</v>
      </c>
      <c r="J77" s="18">
        <f t="shared" ca="1" si="17"/>
        <v>1.1251445297853561E-11</v>
      </c>
      <c r="K77" s="18">
        <f ca="1">J77*DCC!$C138*DCC!AG138</f>
        <v>3.2428645602786382E-4</v>
      </c>
    </row>
    <row r="78" spans="1:11" x14ac:dyDescent="0.15">
      <c r="B78" s="30"/>
      <c r="C78" s="30"/>
      <c r="D78" s="18">
        <f>Main!D171</f>
        <v>449650</v>
      </c>
      <c r="E78" s="18">
        <f t="shared" si="12"/>
        <v>0.99999997243584471</v>
      </c>
      <c r="F78" s="18">
        <f t="shared" ca="1" si="18"/>
        <v>4.9675476833205311E-12</v>
      </c>
      <c r="G78" s="18">
        <f t="shared" ca="1" si="18"/>
        <v>4.9555131419960037E-12</v>
      </c>
      <c r="H78" s="18">
        <f t="shared" ca="1" si="15"/>
        <v>4.9711937120476829E-12</v>
      </c>
      <c r="I78" s="18">
        <f t="shared" ca="1" si="16"/>
        <v>-4.9587514265681421E-20</v>
      </c>
      <c r="J78" s="18">
        <f t="shared" ca="1" si="17"/>
        <v>4.9628362213710534E-12</v>
      </c>
      <c r="K78" s="18">
        <f ca="1">J78*DCC!$C139*DCC!AG139</f>
        <v>1.8007234351002273E-4</v>
      </c>
    </row>
    <row r="79" spans="1:11" x14ac:dyDescent="0.15">
      <c r="B79" s="30"/>
      <c r="C79" s="30"/>
      <c r="D79" s="18">
        <f>Main!D172</f>
        <v>566080</v>
      </c>
      <c r="E79" s="18">
        <f t="shared" si="12"/>
        <v>0.99999998260677136</v>
      </c>
      <c r="F79" s="18">
        <f t="shared" ca="1" si="18"/>
        <v>2.1829813272010723E-12</v>
      </c>
      <c r="G79" s="18">
        <f t="shared" ca="1" si="18"/>
        <v>2.178806769770127E-12</v>
      </c>
      <c r="H79" s="18">
        <f t="shared" ca="1" si="15"/>
        <v>2.1842460664134717E-12</v>
      </c>
      <c r="I79" s="18">
        <f t="shared" ca="1" si="16"/>
        <v>-1.7200981788812409E-20</v>
      </c>
      <c r="J79" s="18">
        <f t="shared" ca="1" si="17"/>
        <v>2.1813470091193586E-12</v>
      </c>
      <c r="K79" s="18">
        <f ca="1">J79*DCC!$C140*DCC!AG140</f>
        <v>9.9641837283443536E-5</v>
      </c>
    </row>
    <row r="80" spans="1:11" x14ac:dyDescent="0.15">
      <c r="B80" s="30"/>
      <c r="C80" s="30"/>
      <c r="D80" s="18">
        <f>Main!D173</f>
        <v>712640</v>
      </c>
      <c r="E80" s="18">
        <f t="shared" si="12"/>
        <v>0.9999999890243878</v>
      </c>
      <c r="F80" s="18">
        <f t="shared" ca="1" si="18"/>
        <v>9.5675297562615698E-13</v>
      </c>
      <c r="G80" s="18">
        <f t="shared" ca="1" si="18"/>
        <v>9.5531007005208138E-13</v>
      </c>
      <c r="H80" s="18">
        <f t="shared" ca="1" si="15"/>
        <v>9.5719012358483529E-13</v>
      </c>
      <c r="I80" s="18">
        <f t="shared" ca="1" si="16"/>
        <v>-5.9453949102887862E-21</v>
      </c>
      <c r="J80" s="18">
        <f t="shared" ca="1" si="17"/>
        <v>9.5618808540511531E-13</v>
      </c>
      <c r="K80" s="18">
        <f ca="1">J80*DCC!$C141*DCC!AG141</f>
        <v>5.4986781524447058E-5</v>
      </c>
    </row>
    <row r="81" spans="2:11" x14ac:dyDescent="0.15">
      <c r="B81" s="30"/>
      <c r="C81" s="30"/>
      <c r="D81" s="18">
        <f>Main!D174</f>
        <v>897160</v>
      </c>
      <c r="E81" s="18">
        <f t="shared" si="12"/>
        <v>0.99999999307442544</v>
      </c>
      <c r="F81" s="18">
        <f t="shared" ca="1" si="18"/>
        <v>4.1837357210111531E-13</v>
      </c>
      <c r="G81" s="18">
        <f t="shared" ca="1" si="18"/>
        <v>4.1787636588868569E-13</v>
      </c>
      <c r="H81" s="18">
        <f t="shared" ca="1" si="15"/>
        <v>4.1852420751670379E-13</v>
      </c>
      <c r="I81" s="18">
        <f t="shared" ca="1" si="16"/>
        <v>-2.0487045984536135E-21</v>
      </c>
      <c r="J81" s="18">
        <f t="shared" ca="1" si="17"/>
        <v>4.1817891838829526E-13</v>
      </c>
      <c r="K81" s="18">
        <f ca="1">J81*DCC!$C142*DCC!AG142</f>
        <v>3.0274414067012084E-5</v>
      </c>
    </row>
    <row r="82" spans="2:11" x14ac:dyDescent="0.15">
      <c r="B82" s="30"/>
      <c r="C82" s="30"/>
      <c r="D82" s="18"/>
      <c r="E82" s="18"/>
      <c r="F82" s="18"/>
      <c r="G82" s="18"/>
      <c r="H82" s="18"/>
      <c r="I82" s="18"/>
      <c r="J82" s="18"/>
      <c r="K82" s="18">
        <f ca="1">SUM(K2:K81)</f>
        <v>3.2013374483520338</v>
      </c>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N92"/>
  <sheetViews>
    <sheetView topLeftCell="AZ10" workbookViewId="0">
      <selection activeCell="BN35" sqref="BN35"/>
    </sheetView>
  </sheetViews>
  <sheetFormatPr defaultRowHeight="13.5" x14ac:dyDescent="0.15"/>
  <cols>
    <col min="1" max="1" width="21.75" customWidth="1"/>
    <col min="2" max="66" width="9.625" customWidth="1"/>
  </cols>
  <sheetData>
    <row r="1" spans="1:64" s="26" customFormat="1" ht="15" x14ac:dyDescent="0.25">
      <c r="A1" s="66" t="s">
        <v>46</v>
      </c>
      <c r="B1" s="73">
        <f ca="1">Data!B11</f>
        <v>1033.2274527998859</v>
      </c>
      <c r="C1" s="66"/>
      <c r="D1" t="s">
        <v>33</v>
      </c>
      <c r="E1" t="s">
        <v>67</v>
      </c>
      <c r="F1" s="31" t="s">
        <v>201</v>
      </c>
      <c r="G1" s="31" t="s">
        <v>202</v>
      </c>
      <c r="H1" s="2" t="s">
        <v>325</v>
      </c>
      <c r="I1" s="2" t="s">
        <v>323</v>
      </c>
      <c r="J1" s="26" t="s">
        <v>66</v>
      </c>
      <c r="K1" s="26" t="s">
        <v>93</v>
      </c>
      <c r="N1" s="26">
        <f>COLUMN()</f>
        <v>14</v>
      </c>
      <c r="O1" s="26">
        <f>COLUMN()</f>
        <v>15</v>
      </c>
      <c r="P1" s="26">
        <f>COLUMN()</f>
        <v>16</v>
      </c>
      <c r="Q1" s="26">
        <f>COLUMN()</f>
        <v>17</v>
      </c>
      <c r="S1" s="26">
        <f>COLUMN()</f>
        <v>19</v>
      </c>
      <c r="T1" s="26">
        <f>COLUMN()</f>
        <v>20</v>
      </c>
      <c r="U1" s="26">
        <f>COLUMN()</f>
        <v>21</v>
      </c>
      <c r="V1" s="26">
        <f>COLUMN()</f>
        <v>22</v>
      </c>
      <c r="W1" s="26">
        <f>COLUMN()</f>
        <v>23</v>
      </c>
      <c r="X1" s="26">
        <f>COLUMN()</f>
        <v>24</v>
      </c>
      <c r="Y1" s="26">
        <f>COLUMN()</f>
        <v>25</v>
      </c>
      <c r="Z1" s="26">
        <f>COLUMN()</f>
        <v>26</v>
      </c>
      <c r="AA1" s="26">
        <f>COLUMN()</f>
        <v>27</v>
      </c>
      <c r="AB1" s="26">
        <f>COLUMN()</f>
        <v>28</v>
      </c>
      <c r="AE1" s="26">
        <f>COLUMN()</f>
        <v>31</v>
      </c>
      <c r="AF1" s="26">
        <f>COLUMN()</f>
        <v>32</v>
      </c>
      <c r="AG1" s="26">
        <f>COLUMN()</f>
        <v>33</v>
      </c>
      <c r="AH1" s="26">
        <f>COLUMN()</f>
        <v>34</v>
      </c>
      <c r="AI1" s="26">
        <f>COLUMN()</f>
        <v>35</v>
      </c>
      <c r="AJ1" s="26">
        <f>COLUMN()</f>
        <v>36</v>
      </c>
      <c r="AK1" s="26">
        <f>COLUMN()</f>
        <v>37</v>
      </c>
      <c r="AL1" s="26">
        <f>COLUMN()</f>
        <v>38</v>
      </c>
      <c r="AM1" s="26">
        <f>COLUMN()</f>
        <v>39</v>
      </c>
      <c r="AN1" s="26">
        <f>COLUMN()</f>
        <v>40</v>
      </c>
      <c r="AQ1" s="26">
        <f>COLUMN()</f>
        <v>43</v>
      </c>
      <c r="AR1" s="26">
        <f>COLUMN()</f>
        <v>44</v>
      </c>
      <c r="AS1" s="26">
        <f>COLUMN()</f>
        <v>45</v>
      </c>
      <c r="AT1" s="26">
        <f>COLUMN()</f>
        <v>46</v>
      </c>
      <c r="AU1" s="26">
        <f>COLUMN()</f>
        <v>47</v>
      </c>
      <c r="AV1" s="26">
        <f>COLUMN()</f>
        <v>48</v>
      </c>
      <c r="AW1" s="26">
        <f>COLUMN()</f>
        <v>49</v>
      </c>
      <c r="AX1" s="26">
        <f>COLUMN()</f>
        <v>50</v>
      </c>
      <c r="AY1" s="26">
        <f>COLUMN()</f>
        <v>51</v>
      </c>
      <c r="AZ1" s="26">
        <f>COLUMN()</f>
        <v>52</v>
      </c>
      <c r="BC1" s="26">
        <f>COLUMN()</f>
        <v>55</v>
      </c>
      <c r="BD1" s="26">
        <f>COLUMN()</f>
        <v>56</v>
      </c>
      <c r="BE1" s="26">
        <f>COLUMN()</f>
        <v>57</v>
      </c>
      <c r="BF1" s="26">
        <f>COLUMN()</f>
        <v>58</v>
      </c>
      <c r="BG1" s="26">
        <f>COLUMN()</f>
        <v>59</v>
      </c>
      <c r="BH1" s="26">
        <f>COLUMN()</f>
        <v>60</v>
      </c>
      <c r="BI1" s="26">
        <f>COLUMN()</f>
        <v>61</v>
      </c>
      <c r="BJ1" s="26">
        <f>COLUMN()</f>
        <v>62</v>
      </c>
      <c r="BK1" s="26">
        <f>COLUMN()</f>
        <v>63</v>
      </c>
      <c r="BL1" s="26">
        <f>COLUMN()</f>
        <v>64</v>
      </c>
    </row>
    <row r="2" spans="1:64" s="26" customFormat="1" x14ac:dyDescent="0.15">
      <c r="A2" s="67" t="s">
        <v>56</v>
      </c>
      <c r="B2" s="73">
        <f ca="1">Data!B12</f>
        <v>10</v>
      </c>
      <c r="C2" s="66"/>
      <c r="D2" s="18">
        <f>Main!D95</f>
        <v>1.1294E-2</v>
      </c>
      <c r="E2" s="18">
        <f>SQRT(1-($B$4/($B$4+D2))^2)</f>
        <v>1.4624199282376592E-2</v>
      </c>
      <c r="F2" s="18">
        <f ca="1">$M$33*($D2+(AC$33+AO$33*MAX(2,LOG10($D2)))/$E2^$P$33)^(-$Q$33)*(1+EXP(-BA$33*(LN($D2)+BM$33)))</f>
        <v>1.1426245818989028E-9</v>
      </c>
      <c r="G2" s="18">
        <f ca="1">$M$33*($D2+(AD$33+AP$33*MAX(2,LOG10($D2)))/$E2^$P$33)^(-$Q$33)*(1+EXP(-BB$33*(LN($D2)+BN$33)))</f>
        <v>8.7165980667729246E-10</v>
      </c>
      <c r="H2" s="18">
        <f ca="1">F2-I2*$B$6^$B$10</f>
        <v>1.4173615982395674E-9</v>
      </c>
      <c r="I2" s="18">
        <f ca="1">(F2-G2)/($B$6^$B$10-$C$6^$B$10)</f>
        <v>-1.4111894398986308E-12</v>
      </c>
      <c r="J2" s="18">
        <f ca="1">H2+I2*$B$3^$B$10</f>
        <v>1.0114859687722194E-9</v>
      </c>
      <c r="K2" s="18">
        <f ca="1">J2*DCC!$C63*DCC!AG63</f>
        <v>2.2314226073385055E-10</v>
      </c>
      <c r="M2" s="26" t="s">
        <v>541</v>
      </c>
      <c r="N2"/>
      <c r="O2" t="s">
        <v>541</v>
      </c>
      <c r="S2" s="26" t="s">
        <v>542</v>
      </c>
      <c r="AE2" s="26" t="s">
        <v>543</v>
      </c>
      <c r="AQ2" s="26" t="s">
        <v>544</v>
      </c>
      <c r="BC2" s="26" t="s">
        <v>545</v>
      </c>
    </row>
    <row r="3" spans="1:64" ht="15" customHeight="1" x14ac:dyDescent="0.15">
      <c r="A3" s="67" t="s">
        <v>192</v>
      </c>
      <c r="B3" s="68">
        <f ca="1">Data!B9</f>
        <v>573.22066525976641</v>
      </c>
      <c r="C3" s="66"/>
      <c r="D3" s="18">
        <f>Main!D96</f>
        <v>1.4219000000000001E-2</v>
      </c>
      <c r="E3" s="18">
        <f t="shared" ref="E3:E66" si="0">SQRT(1-($B$4/($B$4+D3))^2)</f>
        <v>1.6408682476849634E-2</v>
      </c>
      <c r="F3" s="18">
        <f t="shared" ref="F3:F66" ca="1" si="1">$M$33*($D3+(AC$33+AO$33*MAX(2,LOG10($D3)))/$E3^$P$33)^(-$Q$33)*(1+EXP(-BA$33*(LN($D3)+BM$33)))</f>
        <v>1.4100340976593614E-9</v>
      </c>
      <c r="G3" s="18">
        <f t="shared" ref="G3:G66" ca="1" si="2">$M$33*($D3+(AD$33+AP$33*MAX(2,LOG10($D3)))/$E3^$P$33)^(-$Q$33)*(1+EXP(-BB$33*(LN($D3)+BN$33)))</f>
        <v>1.0823186945857022E-9</v>
      </c>
      <c r="H3" s="18">
        <f t="shared" ref="H3:H66" ca="1" si="3">F3-I3*$B$6^$B$10</f>
        <v>1.7423117967650816E-9</v>
      </c>
      <c r="I3" s="18">
        <f t="shared" ref="I3:I66" ca="1" si="4">(F3-G3)/($B$6^$B$10-$C$6^$B$10)</f>
        <v>-1.7067477340235025E-12</v>
      </c>
      <c r="J3" s="18">
        <f t="shared" ref="J3:J66" ca="1" si="5">H3+I3*$B$3^$B$10</f>
        <v>1.2514299269726608E-9</v>
      </c>
      <c r="K3" s="18">
        <f ca="1">J3*DCC!$C64*DCC!AG64</f>
        <v>3.4755517852757702E-10</v>
      </c>
      <c r="M3" t="s">
        <v>523</v>
      </c>
      <c r="N3" t="s">
        <v>292</v>
      </c>
      <c r="O3" t="s">
        <v>526</v>
      </c>
      <c r="P3" t="s">
        <v>525</v>
      </c>
      <c r="Q3" t="s">
        <v>527</v>
      </c>
      <c r="S3" t="s">
        <v>282</v>
      </c>
      <c r="T3" t="s">
        <v>283</v>
      </c>
      <c r="U3" t="s">
        <v>284</v>
      </c>
      <c r="V3" t="s">
        <v>285</v>
      </c>
      <c r="W3" t="s">
        <v>286</v>
      </c>
      <c r="X3" t="s">
        <v>287</v>
      </c>
      <c r="Y3" t="s">
        <v>288</v>
      </c>
      <c r="Z3" t="s">
        <v>289</v>
      </c>
      <c r="AA3" t="s">
        <v>521</v>
      </c>
      <c r="AB3" t="s">
        <v>522</v>
      </c>
      <c r="AE3" t="s">
        <v>282</v>
      </c>
      <c r="AF3" t="s">
        <v>283</v>
      </c>
      <c r="AG3" t="s">
        <v>284</v>
      </c>
      <c r="AH3" t="s">
        <v>285</v>
      </c>
      <c r="AI3" t="s">
        <v>286</v>
      </c>
      <c r="AJ3" t="s">
        <v>287</v>
      </c>
      <c r="AK3" t="s">
        <v>288</v>
      </c>
      <c r="AL3" t="s">
        <v>289</v>
      </c>
      <c r="AM3" t="s">
        <v>521</v>
      </c>
      <c r="AN3" t="s">
        <v>522</v>
      </c>
      <c r="AQ3" t="s">
        <v>282</v>
      </c>
      <c r="AR3" t="s">
        <v>283</v>
      </c>
      <c r="AS3" t="s">
        <v>284</v>
      </c>
      <c r="AT3" t="s">
        <v>285</v>
      </c>
      <c r="AU3" t="s">
        <v>286</v>
      </c>
      <c r="AV3" t="s">
        <v>287</v>
      </c>
      <c r="AW3" t="s">
        <v>288</v>
      </c>
      <c r="AX3" t="s">
        <v>289</v>
      </c>
      <c r="AY3" t="s">
        <v>521</v>
      </c>
      <c r="AZ3" t="s">
        <v>522</v>
      </c>
      <c r="BC3" t="s">
        <v>282</v>
      </c>
      <c r="BD3" t="s">
        <v>283</v>
      </c>
      <c r="BE3" t="s">
        <v>284</v>
      </c>
      <c r="BF3" t="s">
        <v>285</v>
      </c>
      <c r="BG3" t="s">
        <v>286</v>
      </c>
      <c r="BH3" t="s">
        <v>287</v>
      </c>
      <c r="BI3" t="s">
        <v>288</v>
      </c>
      <c r="BJ3" t="s">
        <v>289</v>
      </c>
      <c r="BK3" t="s">
        <v>521</v>
      </c>
      <c r="BL3" t="s">
        <v>522</v>
      </c>
    </row>
    <row r="4" spans="1:64" ht="15" customHeight="1" x14ac:dyDescent="0.15">
      <c r="A4" s="66" t="s">
        <v>68</v>
      </c>
      <c r="B4" s="66">
        <v>105.6</v>
      </c>
      <c r="C4" s="66"/>
      <c r="D4" s="18">
        <f>Main!D97</f>
        <v>1.7901E-2</v>
      </c>
      <c r="E4" s="18">
        <f t="shared" si="0"/>
        <v>1.8410537805933592E-2</v>
      </c>
      <c r="F4" s="18">
        <f t="shared" ca="1" si="1"/>
        <v>1.7399286495211048E-9</v>
      </c>
      <c r="G4" s="18">
        <f t="shared" ca="1" si="2"/>
        <v>1.3438126572470794E-9</v>
      </c>
      <c r="H4" s="18">
        <f t="shared" ca="1" si="3"/>
        <v>2.1415591778921154E-9</v>
      </c>
      <c r="I4" s="18">
        <f t="shared" ca="1" si="4"/>
        <v>-2.062979237116318E-12</v>
      </c>
      <c r="J4" s="18">
        <f t="shared" ca="1" si="5"/>
        <v>1.5482206984723706E-9</v>
      </c>
      <c r="K4" s="18">
        <f ca="1">J4*DCC!$C65*DCC!AG65</f>
        <v>5.4131251548335493E-10</v>
      </c>
      <c r="N4">
        <v>0</v>
      </c>
      <c r="O4" s="18">
        <f>O5</f>
        <v>4.9887985994870814</v>
      </c>
      <c r="P4" s="18">
        <f t="shared" ref="P4:BL4" si="6">P5</f>
        <v>1.5895999999999999</v>
      </c>
      <c r="Q4" s="18">
        <f t="shared" si="6"/>
        <v>2.6278999999999999</v>
      </c>
      <c r="R4" s="18"/>
      <c r="S4" s="18">
        <f t="shared" si="6"/>
        <v>2818.1</v>
      </c>
      <c r="T4" s="18">
        <f t="shared" si="6"/>
        <v>133.31</v>
      </c>
      <c r="U4" s="18">
        <f t="shared" si="6"/>
        <v>-1863.3</v>
      </c>
      <c r="V4" s="18">
        <f t="shared" si="6"/>
        <v>7.0697999999999999</v>
      </c>
      <c r="W4" s="18">
        <f t="shared" si="6"/>
        <v>2.6577999999999999</v>
      </c>
      <c r="X4" s="18">
        <f t="shared" si="6"/>
        <v>1964.3</v>
      </c>
      <c r="Y4" s="18">
        <f t="shared" si="6"/>
        <v>163.27000000000001</v>
      </c>
      <c r="Z4" s="18">
        <f t="shared" si="6"/>
        <v>-555.54999999999995</v>
      </c>
      <c r="AA4" s="18">
        <f t="shared" si="6"/>
        <v>7.0663</v>
      </c>
      <c r="AB4" s="18">
        <f t="shared" si="6"/>
        <v>1.1991000000000001</v>
      </c>
      <c r="AC4" s="18"/>
      <c r="AD4" s="18"/>
      <c r="AE4" s="18">
        <f t="shared" si="6"/>
        <v>-377.59</v>
      </c>
      <c r="AF4" s="18">
        <f t="shared" si="6"/>
        <v>-22.748000000000001</v>
      </c>
      <c r="AG4" s="18">
        <f t="shared" si="6"/>
        <v>436.83</v>
      </c>
      <c r="AH4" s="18">
        <f t="shared" si="6"/>
        <v>5.9427000000000003</v>
      </c>
      <c r="AI4" s="18">
        <f t="shared" si="6"/>
        <v>1.9209000000000001</v>
      </c>
      <c r="AJ4" s="18">
        <f t="shared" si="6"/>
        <v>-199.8</v>
      </c>
      <c r="AK4" s="18">
        <f t="shared" si="6"/>
        <v>-17.318000000000001</v>
      </c>
      <c r="AL4" s="18">
        <f t="shared" si="6"/>
        <v>265.2</v>
      </c>
      <c r="AM4" s="18">
        <f t="shared" si="6"/>
        <v>5.8981000000000003</v>
      </c>
      <c r="AN4" s="18">
        <f t="shared" si="6"/>
        <v>1.3171999999999999</v>
      </c>
      <c r="AO4" s="18"/>
      <c r="AP4" s="18"/>
      <c r="AQ4" s="18">
        <f t="shared" si="6"/>
        <v>0.99573</v>
      </c>
      <c r="AR4" s="18">
        <f t="shared" si="6"/>
        <v>-2.2797999999999998E-3</v>
      </c>
      <c r="AS4" s="18">
        <f t="shared" si="6"/>
        <v>0.19647999999999999</v>
      </c>
      <c r="AT4" s="18">
        <f t="shared" si="6"/>
        <v>6.1891999999999996</v>
      </c>
      <c r="AU4" s="18">
        <f t="shared" si="6"/>
        <v>1.4151</v>
      </c>
      <c r="AV4" s="18">
        <f t="shared" si="6"/>
        <v>0.30331999999999998</v>
      </c>
      <c r="AW4" s="18">
        <f t="shared" si="6"/>
        <v>4.4350000000000001E-2</v>
      </c>
      <c r="AX4" s="18">
        <f t="shared" si="6"/>
        <v>0.86946000000000001</v>
      </c>
      <c r="AY4" s="18">
        <f t="shared" si="6"/>
        <v>6.6661000000000001</v>
      </c>
      <c r="AZ4" s="18">
        <f t="shared" si="6"/>
        <v>2.6503999999999999</v>
      </c>
      <c r="BA4" s="18"/>
      <c r="BB4" s="18"/>
      <c r="BC4" s="18">
        <f t="shared" si="6"/>
        <v>-3.9628000000000001</v>
      </c>
      <c r="BD4" s="18">
        <f t="shared" si="6"/>
        <v>2.3562E-2</v>
      </c>
      <c r="BE4" s="18">
        <f t="shared" si="6"/>
        <v>0.33426</v>
      </c>
      <c r="BF4" s="18">
        <f t="shared" si="6"/>
        <v>9.8582999999999998</v>
      </c>
      <c r="BG4" s="18">
        <f t="shared" si="6"/>
        <v>0.81659999999999999</v>
      </c>
      <c r="BH4" s="18">
        <f t="shared" si="6"/>
        <v>-1.9249000000000001</v>
      </c>
      <c r="BI4" s="18">
        <f t="shared" si="6"/>
        <v>-1.7328999999999999E-3</v>
      </c>
      <c r="BJ4" s="18">
        <f t="shared" si="6"/>
        <v>-1.5561</v>
      </c>
      <c r="BK4" s="18">
        <f t="shared" si="6"/>
        <v>17.669</v>
      </c>
      <c r="BL4" s="18">
        <f t="shared" si="6"/>
        <v>2.9192999999999998</v>
      </c>
    </row>
    <row r="5" spans="1:64" ht="15" customHeight="1" x14ac:dyDescent="0.15">
      <c r="A5" s="66"/>
      <c r="B5" s="66"/>
      <c r="C5" s="66"/>
      <c r="D5" s="18">
        <f>Main!D98</f>
        <v>2.2536E-2</v>
      </c>
      <c r="E5" s="18">
        <f t="shared" si="0"/>
        <v>2.0656272421838009E-2</v>
      </c>
      <c r="F5" s="18">
        <f t="shared" ca="1" si="1"/>
        <v>2.1468901289481701E-9</v>
      </c>
      <c r="G5" s="18">
        <f t="shared" ca="1" si="2"/>
        <v>1.6683940193741433E-9</v>
      </c>
      <c r="H5" s="18">
        <f t="shared" ca="1" si="3"/>
        <v>2.6320476309425452E-9</v>
      </c>
      <c r="I5" s="18">
        <f t="shared" ca="1" si="4"/>
        <v>-2.4920163748634417E-12</v>
      </c>
      <c r="J5" s="18">
        <f t="shared" ca="1" si="5"/>
        <v>1.9153127361127676E-9</v>
      </c>
      <c r="K5" s="18">
        <f ca="1">J5*DCC!$C66*DCC!AG66</f>
        <v>8.4306083206696414E-10</v>
      </c>
      <c r="M5" s="63">
        <v>146.76</v>
      </c>
      <c r="N5" s="18">
        <v>0.152</v>
      </c>
      <c r="O5" s="18">
        <f>LN(M5)</f>
        <v>4.9887985994870814</v>
      </c>
      <c r="P5" s="63">
        <v>1.5895999999999999</v>
      </c>
      <c r="Q5" s="63">
        <v>2.6278999999999999</v>
      </c>
      <c r="R5" s="18"/>
      <c r="S5" s="63">
        <v>2818.1</v>
      </c>
      <c r="T5" s="63">
        <v>133.31</v>
      </c>
      <c r="U5" s="63">
        <v>-1863.3</v>
      </c>
      <c r="V5" s="63">
        <v>7.0697999999999999</v>
      </c>
      <c r="W5" s="63">
        <v>2.6577999999999999</v>
      </c>
      <c r="X5" s="63">
        <v>1964.3</v>
      </c>
      <c r="Y5" s="63">
        <v>163.27000000000001</v>
      </c>
      <c r="Z5" s="63">
        <v>-555.54999999999995</v>
      </c>
      <c r="AA5" s="63">
        <v>7.0663</v>
      </c>
      <c r="AB5" s="63">
        <v>1.1991000000000001</v>
      </c>
      <c r="AC5" s="18"/>
      <c r="AE5" s="63">
        <v>-377.59</v>
      </c>
      <c r="AF5" s="63">
        <v>-22.748000000000001</v>
      </c>
      <c r="AG5" s="63">
        <v>436.83</v>
      </c>
      <c r="AH5" s="63">
        <v>5.9427000000000003</v>
      </c>
      <c r="AI5" s="63">
        <v>1.9209000000000001</v>
      </c>
      <c r="AJ5" s="63">
        <v>-199.8</v>
      </c>
      <c r="AK5" s="63">
        <v>-17.318000000000001</v>
      </c>
      <c r="AL5" s="63">
        <v>265.2</v>
      </c>
      <c r="AM5" s="63">
        <v>5.8981000000000003</v>
      </c>
      <c r="AN5" s="63">
        <v>1.3171999999999999</v>
      </c>
      <c r="AO5" s="18"/>
      <c r="AQ5" s="63">
        <v>0.99573</v>
      </c>
      <c r="AR5" s="63">
        <v>-2.2797999999999998E-3</v>
      </c>
      <c r="AS5" s="63">
        <v>0.19647999999999999</v>
      </c>
      <c r="AT5" s="63">
        <v>6.1891999999999996</v>
      </c>
      <c r="AU5" s="63">
        <v>1.4151</v>
      </c>
      <c r="AV5" s="63">
        <v>0.30331999999999998</v>
      </c>
      <c r="AW5" s="63">
        <v>4.4350000000000001E-2</v>
      </c>
      <c r="AX5" s="63">
        <v>0.86946000000000001</v>
      </c>
      <c r="AY5" s="63">
        <v>6.6661000000000001</v>
      </c>
      <c r="AZ5" s="63">
        <v>2.6503999999999999</v>
      </c>
      <c r="BC5" s="63">
        <v>-3.9628000000000001</v>
      </c>
      <c r="BD5" s="63">
        <v>2.3562E-2</v>
      </c>
      <c r="BE5" s="63">
        <v>0.33426</v>
      </c>
      <c r="BF5" s="63">
        <v>9.8582999999999998</v>
      </c>
      <c r="BG5" s="63">
        <v>0.81659999999999999</v>
      </c>
      <c r="BH5" s="63">
        <v>-1.9249000000000001</v>
      </c>
      <c r="BI5" s="63">
        <v>-1.7328999999999999E-3</v>
      </c>
      <c r="BJ5" s="63">
        <v>-1.5561</v>
      </c>
      <c r="BK5" s="63">
        <v>17.669</v>
      </c>
      <c r="BL5" s="63">
        <v>2.9192999999999998</v>
      </c>
    </row>
    <row r="6" spans="1:64" ht="15" customHeight="1" x14ac:dyDescent="0.15">
      <c r="A6" s="67" t="s">
        <v>299</v>
      </c>
      <c r="B6" s="66">
        <f>Data!$B$8</f>
        <v>370</v>
      </c>
      <c r="C6" s="66">
        <f>Data!$B$7</f>
        <v>798.99633343229857</v>
      </c>
      <c r="D6" s="18">
        <f>Main!D99</f>
        <v>2.8371E-2</v>
      </c>
      <c r="E6" s="18">
        <f t="shared" si="0"/>
        <v>2.3175700220665015E-2</v>
      </c>
      <c r="F6" s="18">
        <f t="shared" ca="1" si="1"/>
        <v>2.6489094964034418E-9</v>
      </c>
      <c r="G6" s="18">
        <f t="shared" ca="1" si="2"/>
        <v>2.0712732958918834E-9</v>
      </c>
      <c r="H6" s="18">
        <f t="shared" ca="1" si="3"/>
        <v>3.2345872699410213E-9</v>
      </c>
      <c r="I6" s="18">
        <f t="shared" ca="1" si="4"/>
        <v>-3.0083397578094796E-12</v>
      </c>
      <c r="J6" s="18">
        <f t="shared" ca="1" si="5"/>
        <v>2.3693513502757778E-9</v>
      </c>
      <c r="K6" s="18">
        <f ca="1">J6*DCC!$C67*DCC!AG67</f>
        <v>1.3129340658493953E-9</v>
      </c>
      <c r="M6" s="63">
        <v>251.53</v>
      </c>
      <c r="N6" s="18">
        <v>0.46300000000000002</v>
      </c>
      <c r="O6" s="18">
        <f t="shared" ref="O6:O30" si="7">LN(M6)</f>
        <v>5.5275622667202224</v>
      </c>
      <c r="P6" s="63">
        <v>1.4255</v>
      </c>
      <c r="Q6" s="63">
        <v>2.5741999999999998</v>
      </c>
      <c r="R6" s="18"/>
      <c r="S6" s="63">
        <v>1778.9</v>
      </c>
      <c r="T6" s="63">
        <v>190.7</v>
      </c>
      <c r="U6" s="63">
        <v>-772.93</v>
      </c>
      <c r="V6" s="63">
        <v>7.1035000000000004</v>
      </c>
      <c r="W6" s="63">
        <v>1.8735999999999999</v>
      </c>
      <c r="X6" s="63">
        <v>11297</v>
      </c>
      <c r="Y6" s="63">
        <v>-56.795999999999999</v>
      </c>
      <c r="Z6" s="63">
        <v>-12285</v>
      </c>
      <c r="AA6" s="63">
        <v>12.291</v>
      </c>
      <c r="AB6" s="63">
        <v>8.5518999999999998</v>
      </c>
      <c r="AC6" s="18"/>
      <c r="AE6" s="63">
        <v>-161.83000000000001</v>
      </c>
      <c r="AF6" s="63">
        <v>-35.253999999999998</v>
      </c>
      <c r="AG6" s="63">
        <v>208.63</v>
      </c>
      <c r="AH6" s="63">
        <v>5.7488000000000001</v>
      </c>
      <c r="AI6" s="63">
        <v>1.3547</v>
      </c>
      <c r="AJ6" s="63">
        <v>-1510.2</v>
      </c>
      <c r="AK6" s="63">
        <v>4.7508999999999997</v>
      </c>
      <c r="AL6" s="63">
        <v>1944</v>
      </c>
      <c r="AM6" s="63">
        <v>10.095000000000001</v>
      </c>
      <c r="AN6" s="63">
        <v>6.5984999999999996</v>
      </c>
      <c r="AO6" s="18"/>
      <c r="AQ6" s="63">
        <v>0.69943</v>
      </c>
      <c r="AR6" s="63">
        <v>9.1083999999999991E-3</v>
      </c>
      <c r="AS6" s="63">
        <v>0.41006999999999999</v>
      </c>
      <c r="AT6" s="63">
        <v>4.7992999999999997</v>
      </c>
      <c r="AU6" s="63">
        <v>2.2519999999999998</v>
      </c>
      <c r="AV6" s="63">
        <v>1.014</v>
      </c>
      <c r="AW6" s="63">
        <v>-2.0286000000000002E-3</v>
      </c>
      <c r="AX6" s="63">
        <v>3.1926999999999997E-2</v>
      </c>
      <c r="AY6" s="63">
        <v>3.4022000000000001</v>
      </c>
      <c r="AZ6" s="63">
        <v>4.5183000000000001E-2</v>
      </c>
      <c r="BC6" s="63">
        <v>-2.8083999999999998</v>
      </c>
      <c r="BD6" s="63">
        <v>-1.8731000000000001E-2</v>
      </c>
      <c r="BE6" s="63">
        <v>-0.27828999999999998</v>
      </c>
      <c r="BF6" s="63">
        <v>4.9798999999999998</v>
      </c>
      <c r="BG6" s="63">
        <v>6.5825999999999996E-2</v>
      </c>
      <c r="BH6" s="63">
        <v>-1.5916999999999999</v>
      </c>
      <c r="BI6" s="63">
        <v>4.0168000000000002E-2</v>
      </c>
      <c r="BJ6" s="63">
        <v>-1.4185000000000001</v>
      </c>
      <c r="BK6" s="63">
        <v>21.266999999999999</v>
      </c>
      <c r="BL6" s="63">
        <v>1.0706</v>
      </c>
    </row>
    <row r="7" spans="1:64" ht="15" customHeight="1" x14ac:dyDescent="0.15">
      <c r="A7" s="66"/>
      <c r="B7" s="68"/>
      <c r="C7" s="66"/>
      <c r="D7" s="18">
        <f>Main!D100</f>
        <v>3.5716999999999999E-2</v>
      </c>
      <c r="E7" s="18">
        <f t="shared" si="0"/>
        <v>2.600221704264178E-2</v>
      </c>
      <c r="F7" s="18">
        <f t="shared" ca="1" si="1"/>
        <v>3.2681516688380647E-9</v>
      </c>
      <c r="G7" s="18">
        <f t="shared" ca="1" si="2"/>
        <v>2.5713077016602061E-9</v>
      </c>
      <c r="H7" s="18">
        <f t="shared" ca="1" si="3"/>
        <v>3.9746967621656357E-9</v>
      </c>
      <c r="I7" s="18">
        <f t="shared" ca="1" si="4"/>
        <v>-3.6291759581451107E-12</v>
      </c>
      <c r="J7" s="18">
        <f t="shared" ca="1" si="5"/>
        <v>2.9309006318844159E-9</v>
      </c>
      <c r="K7" s="18">
        <f ca="1">J7*DCC!$C68*DCC!AG68</f>
        <v>2.0446478646536899E-9</v>
      </c>
      <c r="M7" s="63">
        <v>3360.5</v>
      </c>
      <c r="N7" s="18">
        <v>1.24</v>
      </c>
      <c r="O7" s="18">
        <f t="shared" si="7"/>
        <v>8.1198450514100209</v>
      </c>
      <c r="P7" s="63">
        <v>1.1845000000000001</v>
      </c>
      <c r="Q7" s="63">
        <v>2.7608999999999999</v>
      </c>
      <c r="R7" s="18"/>
      <c r="S7" s="63">
        <v>1980.2</v>
      </c>
      <c r="T7" s="63">
        <v>179.67</v>
      </c>
      <c r="U7" s="63">
        <v>-881.86</v>
      </c>
      <c r="V7" s="63">
        <v>7.2881</v>
      </c>
      <c r="W7" s="63">
        <v>1.8591</v>
      </c>
      <c r="X7" s="63">
        <v>1756</v>
      </c>
      <c r="Y7" s="63">
        <v>202.94</v>
      </c>
      <c r="Z7" s="63">
        <v>-364.65</v>
      </c>
      <c r="AA7" s="63">
        <v>7.9142999999999999</v>
      </c>
      <c r="AB7" s="63">
        <v>1.1055999999999999</v>
      </c>
      <c r="AC7" s="18"/>
      <c r="AE7" s="63">
        <v>-179.03</v>
      </c>
      <c r="AF7" s="63">
        <v>-31.274999999999999</v>
      </c>
      <c r="AG7" s="63">
        <v>267.48</v>
      </c>
      <c r="AH7" s="63">
        <v>6.0526</v>
      </c>
      <c r="AI7" s="63">
        <v>1.6425000000000001</v>
      </c>
      <c r="AJ7" s="63">
        <v>-56.418999999999997</v>
      </c>
      <c r="AK7" s="63">
        <v>-33.942</v>
      </c>
      <c r="AL7" s="63">
        <v>166.95</v>
      </c>
      <c r="AM7" s="63">
        <v>6.4353999999999996</v>
      </c>
      <c r="AN7" s="63">
        <v>1.0896999999999999</v>
      </c>
      <c r="AO7" s="18"/>
      <c r="AQ7" s="63">
        <v>0.92105999999999999</v>
      </c>
      <c r="AR7" s="63">
        <v>-3.8815999999999998E-3</v>
      </c>
      <c r="AS7" s="63">
        <v>4.9502999999999998E-2</v>
      </c>
      <c r="AT7" s="63">
        <v>8.9255999999999993</v>
      </c>
      <c r="AU7" s="63">
        <v>0.23705000000000001</v>
      </c>
      <c r="AV7" s="63">
        <v>0.96587999999999996</v>
      </c>
      <c r="AW7" s="63">
        <v>-2.6266999999999999E-2</v>
      </c>
      <c r="AX7" s="63">
        <v>2.8768999999999999E-2</v>
      </c>
      <c r="AY7" s="63">
        <v>9.0213999999999999</v>
      </c>
      <c r="AZ7" s="63">
        <v>2.6405000000000001E-2</v>
      </c>
      <c r="BC7" s="63">
        <v>-2.1088</v>
      </c>
      <c r="BD7" s="63">
        <v>-2.8017E-2</v>
      </c>
      <c r="BE7" s="63">
        <v>-0.47494999999999998</v>
      </c>
      <c r="BF7" s="63">
        <v>4.7202999999999999</v>
      </c>
      <c r="BG7" s="63">
        <v>0.46888999999999997</v>
      </c>
      <c r="BH7" s="63">
        <v>-1.2672000000000001</v>
      </c>
      <c r="BI7" s="63">
        <v>-2.4117E-2</v>
      </c>
      <c r="BJ7" s="63">
        <v>-1.2789999999999999</v>
      </c>
      <c r="BK7" s="63">
        <v>24.831</v>
      </c>
      <c r="BL7" s="63">
        <v>13.03</v>
      </c>
    </row>
    <row r="8" spans="1:64" ht="15" customHeight="1" x14ac:dyDescent="0.15">
      <c r="A8" s="66" t="s">
        <v>62</v>
      </c>
      <c r="B8" s="68">
        <f ca="1">N39+O39*$B$2+P39/(1+EXP(($B$2-Q39)/R39))</f>
        <v>-0.50138418777586569</v>
      </c>
      <c r="C8" s="66"/>
      <c r="D8" s="18">
        <f>Main!D101</f>
        <v>4.4964999999999998E-2</v>
      </c>
      <c r="E8" s="18">
        <f t="shared" si="0"/>
        <v>2.9173039396515544E-2</v>
      </c>
      <c r="F8" s="18">
        <f t="shared" ca="1" si="1"/>
        <v>4.0318634870437249E-9</v>
      </c>
      <c r="G8" s="18">
        <f t="shared" ca="1" si="2"/>
        <v>3.1918261474740317E-9</v>
      </c>
      <c r="H8" s="18">
        <f t="shared" ca="1" si="3"/>
        <v>4.8835954219395969E-9</v>
      </c>
      <c r="I8" s="18">
        <f t="shared" ca="1" si="4"/>
        <v>-4.3749296260067814E-12</v>
      </c>
      <c r="J8" s="18">
        <f t="shared" ca="1" si="5"/>
        <v>3.6253112641737883E-9</v>
      </c>
      <c r="K8" s="18">
        <f ca="1">J8*DCC!$C69*DCC!AG69</f>
        <v>3.1838991651460102E-9</v>
      </c>
      <c r="M8" s="63">
        <v>2784.5</v>
      </c>
      <c r="N8" s="18">
        <v>2.9</v>
      </c>
      <c r="O8" s="18">
        <f t="shared" si="7"/>
        <v>7.9318236030297236</v>
      </c>
      <c r="P8" s="63">
        <v>1.1758</v>
      </c>
      <c r="Q8" s="63">
        <v>2.6574</v>
      </c>
      <c r="R8" s="18"/>
      <c r="S8" s="63">
        <v>1815.2</v>
      </c>
      <c r="T8" s="63">
        <v>149.25</v>
      </c>
      <c r="U8" s="63">
        <v>-809.49</v>
      </c>
      <c r="V8" s="63">
        <v>6.8647999999999998</v>
      </c>
      <c r="W8" s="63">
        <v>1.9655</v>
      </c>
      <c r="X8" s="63">
        <v>1548.3</v>
      </c>
      <c r="Y8" s="63">
        <v>188.92</v>
      </c>
      <c r="Z8" s="63">
        <v>-350.43</v>
      </c>
      <c r="AA8" s="63">
        <v>8.5772999999999993</v>
      </c>
      <c r="AB8" s="63">
        <v>1.3385</v>
      </c>
      <c r="AC8" s="18"/>
      <c r="AE8" s="63">
        <v>-193.88</v>
      </c>
      <c r="AF8" s="63">
        <v>-22.175000000000001</v>
      </c>
      <c r="AG8" s="63">
        <v>256.11</v>
      </c>
      <c r="AH8" s="63">
        <v>5.5284000000000004</v>
      </c>
      <c r="AI8" s="63">
        <v>1.7131000000000001</v>
      </c>
      <c r="AJ8" s="63">
        <v>-22.669</v>
      </c>
      <c r="AK8" s="63">
        <v>-34.139000000000003</v>
      </c>
      <c r="AL8" s="63">
        <v>133.75</v>
      </c>
      <c r="AM8" s="63">
        <v>6.6185</v>
      </c>
      <c r="AN8" s="63">
        <v>1.1214999999999999</v>
      </c>
      <c r="AO8" s="18"/>
      <c r="AQ8" s="63">
        <v>0.87505999999999995</v>
      </c>
      <c r="AR8" s="63">
        <v>-3.6221000000000001E-3</v>
      </c>
      <c r="AS8" s="63">
        <v>6.6425999999999999E-2</v>
      </c>
      <c r="AT8" s="63">
        <v>7.9938000000000002</v>
      </c>
      <c r="AU8" s="63">
        <v>0.57094999999999996</v>
      </c>
      <c r="AV8" s="63">
        <v>0.22478000000000001</v>
      </c>
      <c r="AW8" s="63">
        <v>-6.0661E-9</v>
      </c>
      <c r="AX8" s="63">
        <v>0.72933999999999999</v>
      </c>
      <c r="AY8" s="63">
        <v>13.170999999999999</v>
      </c>
      <c r="AZ8" s="63">
        <v>3.3433999999999999</v>
      </c>
      <c r="BC8" s="63">
        <v>-2.0905</v>
      </c>
      <c r="BD8" s="63">
        <v>-1.3498E-2</v>
      </c>
      <c r="BE8" s="63">
        <v>-0.46200000000000002</v>
      </c>
      <c r="BF8" s="63">
        <v>4.5448000000000004</v>
      </c>
      <c r="BG8" s="63">
        <v>0.47500999999999999</v>
      </c>
      <c r="BH8" s="63">
        <v>-11.013</v>
      </c>
      <c r="BI8" s="63">
        <v>0.47273999999999999</v>
      </c>
      <c r="BJ8" s="63">
        <v>9.8971</v>
      </c>
      <c r="BK8" s="63">
        <v>8.3370999999999995</v>
      </c>
      <c r="BL8" s="63">
        <v>5.0185000000000004</v>
      </c>
    </row>
    <row r="9" spans="1:64" x14ac:dyDescent="0.15">
      <c r="A9" s="66" t="s">
        <v>63</v>
      </c>
      <c r="B9" s="68">
        <f ca="1">N40+O40*$B$2+P40/(1+EXP(($B$2-Q40)/R40))</f>
        <v>1.3480076722004594E-3</v>
      </c>
      <c r="C9" s="69"/>
      <c r="D9" s="18">
        <f>Main!D102</f>
        <v>5.6606999999999998E-2</v>
      </c>
      <c r="E9" s="18">
        <f t="shared" si="0"/>
        <v>3.2729815703595171E-2</v>
      </c>
      <c r="F9" s="18">
        <f t="shared" ca="1" si="1"/>
        <v>4.9735555951429528E-9</v>
      </c>
      <c r="G9" s="18">
        <f t="shared" ca="1" si="2"/>
        <v>3.9617025352450836E-9</v>
      </c>
      <c r="H9" s="18">
        <f t="shared" ca="1" si="3"/>
        <v>5.9994951860885049E-9</v>
      </c>
      <c r="I9" s="18">
        <f t="shared" ca="1" si="4"/>
        <v>-5.269748998515246E-12</v>
      </c>
      <c r="J9" s="18">
        <f t="shared" ca="1" si="5"/>
        <v>4.4838498507174137E-9</v>
      </c>
      <c r="K9" s="18">
        <f ca="1">J9*DCC!$C70*DCC!AG70</f>
        <v>4.9575255424871418E-9</v>
      </c>
      <c r="M9" s="63">
        <v>4699.8</v>
      </c>
      <c r="N9" s="18">
        <v>6.7</v>
      </c>
      <c r="O9" s="18">
        <f t="shared" si="7"/>
        <v>8.4552752336012471</v>
      </c>
      <c r="P9" s="63">
        <v>1.2036</v>
      </c>
      <c r="Q9" s="63">
        <v>2.6419999999999999</v>
      </c>
      <c r="R9" s="18"/>
      <c r="S9" s="63">
        <v>1726.4</v>
      </c>
      <c r="T9" s="63">
        <v>132.49</v>
      </c>
      <c r="U9" s="63">
        <v>-666.36</v>
      </c>
      <c r="V9" s="63">
        <v>6.5015999999999998</v>
      </c>
      <c r="W9" s="63">
        <v>1.8816999999999999</v>
      </c>
      <c r="X9" s="63">
        <v>2075.6</v>
      </c>
      <c r="Y9" s="63">
        <v>110.41</v>
      </c>
      <c r="Z9" s="63">
        <v>-630.36</v>
      </c>
      <c r="AA9" s="63">
        <v>7.4090999999999996</v>
      </c>
      <c r="AB9" s="63">
        <v>1.7281</v>
      </c>
      <c r="AC9" s="18"/>
      <c r="AE9" s="63">
        <v>-228.75</v>
      </c>
      <c r="AF9" s="63">
        <v>-17.550999999999998</v>
      </c>
      <c r="AG9" s="63">
        <v>246.2</v>
      </c>
      <c r="AH9" s="63">
        <v>5.056</v>
      </c>
      <c r="AI9" s="63">
        <v>1.8081</v>
      </c>
      <c r="AJ9" s="63">
        <v>-234.8</v>
      </c>
      <c r="AK9" s="63">
        <v>-12.92</v>
      </c>
      <c r="AL9" s="63">
        <v>229.17</v>
      </c>
      <c r="AM9" s="63">
        <v>6.0147000000000004</v>
      </c>
      <c r="AN9" s="63">
        <v>1.5831999999999999</v>
      </c>
      <c r="AO9" s="18"/>
      <c r="AQ9" s="63">
        <v>0.85350999999999999</v>
      </c>
      <c r="AR9" s="63">
        <v>3.6643E-4</v>
      </c>
      <c r="AS9" s="63">
        <v>0.11070000000000001</v>
      </c>
      <c r="AT9" s="63">
        <v>5.7805</v>
      </c>
      <c r="AU9" s="63">
        <v>2.5861999999999998</v>
      </c>
      <c r="AV9" s="63">
        <v>0.85228000000000004</v>
      </c>
      <c r="AW9" s="63">
        <v>-2.5090999999999998E-3</v>
      </c>
      <c r="AX9" s="63">
        <v>9.9435999999999997E-2</v>
      </c>
      <c r="AY9" s="63">
        <v>6.9470000000000001</v>
      </c>
      <c r="AZ9" s="63">
        <v>1.8638999999999999</v>
      </c>
      <c r="BC9" s="63">
        <v>-2.5636999999999999</v>
      </c>
      <c r="BD9" s="63">
        <v>-5.1072000000000001E-3</v>
      </c>
      <c r="BE9" s="63">
        <v>-0.35613</v>
      </c>
      <c r="BF9" s="63">
        <v>4.3689999999999998</v>
      </c>
      <c r="BG9" s="63">
        <v>0.47204000000000002</v>
      </c>
      <c r="BH9" s="63">
        <v>-2.2181000000000002</v>
      </c>
      <c r="BI9" s="63">
        <v>4.3353000000000003E-2</v>
      </c>
      <c r="BJ9" s="63">
        <v>-0.52385000000000004</v>
      </c>
      <c r="BK9" s="63">
        <v>19.77</v>
      </c>
      <c r="BL9" s="63">
        <v>1.4712000000000001</v>
      </c>
    </row>
    <row r="10" spans="1:64" x14ac:dyDescent="0.15">
      <c r="A10" s="66" t="s">
        <v>390</v>
      </c>
      <c r="B10" s="70">
        <f ca="1">B8+B9*$B$1</f>
        <v>0.89141434572651856</v>
      </c>
      <c r="C10" s="69"/>
      <c r="D10" s="18">
        <f>Main!D103</f>
        <v>7.1263999999999994E-2</v>
      </c>
      <c r="E10" s="18">
        <f t="shared" si="0"/>
        <v>3.6719639657648677E-2</v>
      </c>
      <c r="F10" s="18">
        <f t="shared" ca="1" si="1"/>
        <v>6.1345623298314154E-9</v>
      </c>
      <c r="G10" s="18">
        <f t="shared" ca="1" si="2"/>
        <v>4.9167723726308721E-9</v>
      </c>
      <c r="H10" s="18">
        <f t="shared" ca="1" si="3"/>
        <v>7.3693057723961214E-9</v>
      </c>
      <c r="I10" s="18">
        <f t="shared" ca="1" si="4"/>
        <v>-6.3422720765475852E-12</v>
      </c>
      <c r="J10" s="18">
        <f t="shared" ca="1" si="5"/>
        <v>5.5451894641654955E-9</v>
      </c>
      <c r="K10" s="18">
        <f ca="1">J10*DCC!$C71*DCC!AG71</f>
        <v>7.7184179755213096E-9</v>
      </c>
      <c r="M10" s="63">
        <v>5868</v>
      </c>
      <c r="N10" s="18">
        <v>13.2</v>
      </c>
      <c r="O10" s="18">
        <f t="shared" si="7"/>
        <v>8.6772691392628722</v>
      </c>
      <c r="P10" s="63">
        <v>1.1736</v>
      </c>
      <c r="Q10" s="63">
        <v>2.6114000000000002</v>
      </c>
      <c r="R10" s="18"/>
      <c r="S10" s="63">
        <v>1591.4</v>
      </c>
      <c r="T10" s="63">
        <v>108.64</v>
      </c>
      <c r="U10" s="63">
        <v>-601.28</v>
      </c>
      <c r="V10" s="63">
        <v>6.2275999999999998</v>
      </c>
      <c r="W10" s="63">
        <v>2.0322</v>
      </c>
      <c r="X10" s="63">
        <v>1649.2</v>
      </c>
      <c r="Y10" s="63">
        <v>120.39</v>
      </c>
      <c r="Z10" s="63">
        <v>-350.14</v>
      </c>
      <c r="AA10" s="63">
        <v>7.8179999999999996</v>
      </c>
      <c r="AB10" s="63">
        <v>1.5646</v>
      </c>
      <c r="AC10" s="18"/>
      <c r="AE10" s="63">
        <v>-216.46</v>
      </c>
      <c r="AF10" s="63">
        <v>-10.95</v>
      </c>
      <c r="AG10" s="63">
        <v>248.94</v>
      </c>
      <c r="AH10" s="63">
        <v>4.4474999999999998</v>
      </c>
      <c r="AI10" s="63">
        <v>2.0587</v>
      </c>
      <c r="AJ10" s="63">
        <v>-128.02000000000001</v>
      </c>
      <c r="AK10" s="63">
        <v>-17.518999999999998</v>
      </c>
      <c r="AL10" s="63">
        <v>134.78</v>
      </c>
      <c r="AM10" s="63">
        <v>5.8832000000000004</v>
      </c>
      <c r="AN10" s="63">
        <v>1.3772</v>
      </c>
      <c r="AO10" s="18"/>
      <c r="AQ10" s="63">
        <v>0.77780000000000005</v>
      </c>
      <c r="AR10" s="63">
        <v>2.8165E-3</v>
      </c>
      <c r="AS10" s="63">
        <v>0.15533</v>
      </c>
      <c r="AT10" s="63">
        <v>4.2633000000000001</v>
      </c>
      <c r="AU10" s="63">
        <v>3.9950999999999999</v>
      </c>
      <c r="AV10" s="63">
        <v>0.82298000000000004</v>
      </c>
      <c r="AW10" s="63">
        <v>-2.7810000000000001E-3</v>
      </c>
      <c r="AX10" s="63">
        <v>7.8920000000000004E-2</v>
      </c>
      <c r="AY10" s="63">
        <v>6.3314000000000004</v>
      </c>
      <c r="AZ10" s="63">
        <v>4.3193999999999999</v>
      </c>
      <c r="BC10" s="63">
        <v>-2.6454</v>
      </c>
      <c r="BD10" s="63">
        <v>-4.0006E-3</v>
      </c>
      <c r="BE10" s="63">
        <v>-0.35798000000000002</v>
      </c>
      <c r="BF10" s="63">
        <v>4.1547000000000001</v>
      </c>
      <c r="BG10" s="63">
        <v>0.50988999999999995</v>
      </c>
      <c r="BH10" s="63">
        <v>-2.5263</v>
      </c>
      <c r="BI10" s="63">
        <v>-2.5281999999999999E-2</v>
      </c>
      <c r="BJ10" s="63">
        <v>-0.25727</v>
      </c>
      <c r="BK10" s="63">
        <v>5.2171000000000003</v>
      </c>
      <c r="BL10" s="63">
        <v>0.29707</v>
      </c>
    </row>
    <row r="11" spans="1:64" ht="15" customHeight="1" x14ac:dyDescent="0.15">
      <c r="A11" s="66"/>
      <c r="B11" s="70"/>
      <c r="C11" s="66"/>
      <c r="D11" s="18">
        <f>Main!D104</f>
        <v>8.9717000000000005E-2</v>
      </c>
      <c r="E11" s="18">
        <f t="shared" si="0"/>
        <v>4.1194934550700418E-2</v>
      </c>
      <c r="F11" s="18">
        <f t="shared" ca="1" si="1"/>
        <v>7.5655961986598516E-9</v>
      </c>
      <c r="G11" s="18">
        <f t="shared" ca="1" si="2"/>
        <v>6.1012872995163923E-9</v>
      </c>
      <c r="H11" s="18">
        <f t="shared" ca="1" si="3"/>
        <v>9.0502905011673768E-9</v>
      </c>
      <c r="I11" s="18">
        <f t="shared" ca="1" si="4"/>
        <v>-7.6261471755168394E-12</v>
      </c>
      <c r="J11" s="18">
        <f t="shared" ca="1" si="5"/>
        <v>6.8569157509312385E-9</v>
      </c>
      <c r="K11" s="18">
        <f ca="1">J11*DCC!$C72*DCC!AG72</f>
        <v>1.2015431068449117E-8</v>
      </c>
      <c r="M11" s="63">
        <v>5555.6</v>
      </c>
      <c r="N11" s="18">
        <v>24.1</v>
      </c>
      <c r="O11" s="18">
        <f t="shared" si="7"/>
        <v>8.6225617070420633</v>
      </c>
      <c r="P11" s="63">
        <v>0.83989000000000003</v>
      </c>
      <c r="Q11" s="63">
        <v>2.5699000000000001</v>
      </c>
      <c r="R11" s="18"/>
      <c r="S11" s="63">
        <v>1601.8</v>
      </c>
      <c r="T11" s="63">
        <v>86.006</v>
      </c>
      <c r="U11" s="63">
        <v>-642.41999999999996</v>
      </c>
      <c r="V11" s="63">
        <v>5.5914999999999999</v>
      </c>
      <c r="W11" s="63">
        <v>2.4131</v>
      </c>
      <c r="X11" s="63">
        <v>1792.5</v>
      </c>
      <c r="Y11" s="63">
        <v>72.742000000000004</v>
      </c>
      <c r="Z11" s="63">
        <v>-465.85</v>
      </c>
      <c r="AA11" s="63">
        <v>7.0242000000000004</v>
      </c>
      <c r="AB11" s="63">
        <v>1.9360999999999999</v>
      </c>
      <c r="AC11" s="18"/>
      <c r="AE11" s="63">
        <v>-305.27</v>
      </c>
      <c r="AF11" s="63">
        <v>-3.6747999999999998</v>
      </c>
      <c r="AG11" s="63">
        <v>414.61</v>
      </c>
      <c r="AH11" s="63">
        <v>2.5669</v>
      </c>
      <c r="AI11" s="63">
        <v>3.0779000000000001</v>
      </c>
      <c r="AJ11" s="63">
        <v>-237.03</v>
      </c>
      <c r="AK11" s="63">
        <v>-3.8912</v>
      </c>
      <c r="AL11" s="63">
        <v>194.67</v>
      </c>
      <c r="AM11" s="63">
        <v>5.2526000000000002</v>
      </c>
      <c r="AN11" s="63">
        <v>1.8331999999999999</v>
      </c>
      <c r="AO11" s="18"/>
      <c r="AQ11" s="63">
        <v>0.59928999999999999</v>
      </c>
      <c r="AR11" s="63">
        <v>-1.2876000000000001E-3</v>
      </c>
      <c r="AS11" s="63">
        <v>-3.2077000000000001E-2</v>
      </c>
      <c r="AT11" s="63">
        <v>4.3952999999999998</v>
      </c>
      <c r="AU11" s="63">
        <v>2.2772000000000001E-2</v>
      </c>
      <c r="AV11" s="63">
        <v>0.6391</v>
      </c>
      <c r="AW11" s="63">
        <v>-3.3953E-3</v>
      </c>
      <c r="AX11" s="63">
        <v>-2.8930999999999998E-2</v>
      </c>
      <c r="AY11" s="63">
        <v>14.051</v>
      </c>
      <c r="AZ11" s="63">
        <v>0.34218999999999999</v>
      </c>
      <c r="BC11" s="63">
        <v>-7.9385000000000003</v>
      </c>
      <c r="BD11" s="63">
        <v>0.32811000000000001</v>
      </c>
      <c r="BE11" s="63">
        <v>6.8341000000000003</v>
      </c>
      <c r="BF11" s="63">
        <v>13.571999999999999</v>
      </c>
      <c r="BG11" s="63">
        <v>4.7526000000000002</v>
      </c>
      <c r="BH11" s="63">
        <v>-2.5989999999999999E-2</v>
      </c>
      <c r="BI11" s="63">
        <v>-7.2935000000000003E-4</v>
      </c>
      <c r="BJ11" s="63">
        <v>-0.56645999999999996</v>
      </c>
      <c r="BK11" s="63">
        <v>4.8936999999999999</v>
      </c>
      <c r="BL11" s="63">
        <v>0.42582999999999999</v>
      </c>
    </row>
    <row r="12" spans="1:64" ht="15" customHeight="1" x14ac:dyDescent="0.15">
      <c r="A12" s="66"/>
      <c r="B12" s="70"/>
      <c r="C12" s="66"/>
      <c r="D12" s="18">
        <f>Main!D105</f>
        <v>0.11294</v>
      </c>
      <c r="E12" s="18">
        <f t="shared" si="0"/>
        <v>4.6212427971570789E-2</v>
      </c>
      <c r="F12" s="18">
        <f t="shared" ca="1" si="1"/>
        <v>9.3281893255451704E-9</v>
      </c>
      <c r="G12" s="18">
        <f t="shared" ca="1" si="2"/>
        <v>7.5693168209676884E-9</v>
      </c>
      <c r="H12" s="18">
        <f t="shared" ca="1" si="3"/>
        <v>1.1111548006156103E-8</v>
      </c>
      <c r="I12" s="18">
        <f t="shared" ca="1" si="4"/>
        <v>-9.1602397490884001E-12</v>
      </c>
      <c r="J12" s="18">
        <f t="shared" ca="1" si="5"/>
        <v>8.4769491570461328E-9</v>
      </c>
      <c r="K12" s="18">
        <f ca="1">J12*DCC!$C73*DCC!AG73</f>
        <v>1.8700858513393298E-8</v>
      </c>
      <c r="M12" s="63">
        <v>7243.2</v>
      </c>
      <c r="N12" s="18">
        <v>40.6</v>
      </c>
      <c r="O12" s="18">
        <f t="shared" si="7"/>
        <v>8.8878183766816949</v>
      </c>
      <c r="P12" s="63">
        <v>0.73082000000000003</v>
      </c>
      <c r="Q12" s="63">
        <v>2.5733000000000001</v>
      </c>
      <c r="R12" s="18"/>
      <c r="S12" s="63">
        <v>1536.1</v>
      </c>
      <c r="T12" s="63">
        <v>69.591999999999999</v>
      </c>
      <c r="U12" s="63">
        <v>-675.13</v>
      </c>
      <c r="V12" s="63">
        <v>4.7529000000000003</v>
      </c>
      <c r="W12" s="63">
        <v>2.7063999999999999</v>
      </c>
      <c r="X12" s="63">
        <v>1645.2</v>
      </c>
      <c r="Y12" s="63">
        <v>57.835000000000001</v>
      </c>
      <c r="Z12" s="63">
        <v>-414.08</v>
      </c>
      <c r="AA12" s="63">
        <v>6.7857000000000003</v>
      </c>
      <c r="AB12" s="63">
        <v>2.0806</v>
      </c>
      <c r="AC12" s="18"/>
      <c r="AE12" s="63">
        <v>-336.13</v>
      </c>
      <c r="AF12" s="63">
        <v>1.5502</v>
      </c>
      <c r="AG12" s="63">
        <v>1148.2</v>
      </c>
      <c r="AH12" s="63">
        <v>-3.8546999999999998</v>
      </c>
      <c r="AI12" s="63">
        <v>4.6660000000000004</v>
      </c>
      <c r="AJ12" s="63">
        <v>-210.35</v>
      </c>
      <c r="AK12" s="63">
        <v>-0.12964999999999999</v>
      </c>
      <c r="AL12" s="63">
        <v>192.99</v>
      </c>
      <c r="AM12" s="63">
        <v>4.7679</v>
      </c>
      <c r="AN12" s="63">
        <v>2.0173000000000001</v>
      </c>
      <c r="AO12" s="18"/>
      <c r="AQ12" s="63">
        <v>0.78191999999999995</v>
      </c>
      <c r="AR12" s="63">
        <v>-1.5254999999999999E-2</v>
      </c>
      <c r="AS12" s="63">
        <v>-0.38345000000000001</v>
      </c>
      <c r="AT12" s="63">
        <v>8.9380000000000006</v>
      </c>
      <c r="AU12" s="63">
        <v>5.1581999999999999</v>
      </c>
      <c r="AV12" s="63">
        <v>1.3573</v>
      </c>
      <c r="AW12" s="63">
        <v>-1.8983E-2</v>
      </c>
      <c r="AX12" s="63">
        <v>-0.89463999999999999</v>
      </c>
      <c r="AY12" s="63">
        <v>14.8</v>
      </c>
      <c r="AZ12" s="63">
        <v>6.2164000000000001</v>
      </c>
      <c r="BC12" s="63">
        <v>1.6794</v>
      </c>
      <c r="BD12" s="63">
        <v>7.5235000000000005E-4</v>
      </c>
      <c r="BE12" s="63">
        <v>-4.8765999999999998</v>
      </c>
      <c r="BF12" s="63">
        <v>6.4030999999999997E-5</v>
      </c>
      <c r="BG12" s="63">
        <v>2.2210000000000001</v>
      </c>
      <c r="BH12" s="63">
        <v>1.5398000000000001</v>
      </c>
      <c r="BI12" s="63">
        <v>3.3099000000000003E-2</v>
      </c>
      <c r="BJ12" s="63">
        <v>-0.60965000000000003</v>
      </c>
      <c r="BK12" s="63">
        <v>4.6773999999999996</v>
      </c>
      <c r="BL12" s="63">
        <v>0.57769000000000004</v>
      </c>
    </row>
    <row r="13" spans="1:64" ht="15" customHeight="1" x14ac:dyDescent="0.15">
      <c r="A13" s="66"/>
      <c r="B13" s="70"/>
      <c r="C13" s="66"/>
      <c r="D13" s="18">
        <f>Main!D106</f>
        <v>0.14219000000000001</v>
      </c>
      <c r="E13" s="18">
        <f t="shared" si="0"/>
        <v>5.1841711167323667E-2</v>
      </c>
      <c r="F13" s="18">
        <f t="shared" ca="1" si="1"/>
        <v>1.1500034943103445E-8</v>
      </c>
      <c r="G13" s="18">
        <f t="shared" ca="1" si="2"/>
        <v>9.3894656117104622E-9</v>
      </c>
      <c r="H13" s="18">
        <f t="shared" ca="1" si="3"/>
        <v>1.3639986604395154E-8</v>
      </c>
      <c r="I13" s="18">
        <f t="shared" ca="1" si="4"/>
        <v>-1.0991883170791394E-11</v>
      </c>
      <c r="J13" s="18">
        <f t="shared" ca="1" si="5"/>
        <v>1.0478584332778826E-8</v>
      </c>
      <c r="K13" s="18">
        <f ca="1">J13*DCC!$C74*DCC!AG74</f>
        <v>2.9101799229824388E-8</v>
      </c>
      <c r="M13" s="63">
        <v>9667.1</v>
      </c>
      <c r="N13" s="18">
        <v>58.8</v>
      </c>
      <c r="O13" s="18">
        <f t="shared" si="7"/>
        <v>9.1764836468819819</v>
      </c>
      <c r="P13" s="63">
        <v>0.61958000000000002</v>
      </c>
      <c r="Q13" s="63">
        <v>2.5865999999999998</v>
      </c>
      <c r="R13" s="18"/>
      <c r="S13" s="63">
        <v>1486.1</v>
      </c>
      <c r="T13" s="63">
        <v>61.99</v>
      </c>
      <c r="U13" s="63">
        <v>-681.34</v>
      </c>
      <c r="V13" s="63">
        <v>4.2080000000000002</v>
      </c>
      <c r="W13" s="63">
        <v>2.8052000000000001</v>
      </c>
      <c r="X13" s="63">
        <v>2699</v>
      </c>
      <c r="Y13" s="63">
        <v>11.965999999999999</v>
      </c>
      <c r="Z13" s="63">
        <v>-2042.8</v>
      </c>
      <c r="AA13" s="63">
        <v>6.4908000000000001</v>
      </c>
      <c r="AB13" s="63">
        <v>6.2458999999999998</v>
      </c>
      <c r="AC13" s="18"/>
      <c r="AE13" s="63">
        <v>-286.37</v>
      </c>
      <c r="AF13" s="63">
        <v>2.0339999999999998</v>
      </c>
      <c r="AG13" s="63">
        <v>1309.8</v>
      </c>
      <c r="AH13" s="63">
        <v>-4.8520000000000003</v>
      </c>
      <c r="AI13" s="63">
        <v>4.3632</v>
      </c>
      <c r="AJ13" s="63">
        <v>-166.5</v>
      </c>
      <c r="AK13" s="63">
        <v>-2.3384</v>
      </c>
      <c r="AL13" s="63">
        <v>161.01</v>
      </c>
      <c r="AM13" s="63">
        <v>4.7085999999999997</v>
      </c>
      <c r="AN13" s="63">
        <v>1.9538</v>
      </c>
      <c r="AO13" s="18"/>
      <c r="AQ13" s="63">
        <v>1.3855999999999999</v>
      </c>
      <c r="AR13" s="63">
        <v>1.7375999999999999E-2</v>
      </c>
      <c r="AS13" s="63">
        <v>-1.0577000000000001</v>
      </c>
      <c r="AT13" s="63">
        <v>4.4958</v>
      </c>
      <c r="AU13" s="63">
        <v>0.46328999999999998</v>
      </c>
      <c r="AV13" s="63">
        <v>1.7585999999999999</v>
      </c>
      <c r="AW13" s="63">
        <v>-5.0658000000000003E-7</v>
      </c>
      <c r="AX13" s="63">
        <v>-0.73977000000000004</v>
      </c>
      <c r="AY13" s="63">
        <v>5.4625000000000004</v>
      </c>
      <c r="AZ13" s="63">
        <v>0.39639000000000002</v>
      </c>
      <c r="BC13" s="63">
        <v>4.3213999999999997</v>
      </c>
      <c r="BD13" s="63">
        <v>-8.8737E-3</v>
      </c>
      <c r="BE13" s="63">
        <v>-0.38979999999999998</v>
      </c>
      <c r="BF13" s="63">
        <v>6.1406000000000001</v>
      </c>
      <c r="BG13" s="63">
        <v>3.3975</v>
      </c>
      <c r="BH13" s="63">
        <v>4.1703999999999999</v>
      </c>
      <c r="BI13" s="63">
        <v>2.4239000000000001E-3</v>
      </c>
      <c r="BJ13" s="63">
        <v>-0.16200999999999999</v>
      </c>
      <c r="BK13" s="63">
        <v>5.694</v>
      </c>
      <c r="BL13" s="63">
        <v>0.52181999999999995</v>
      </c>
    </row>
    <row r="14" spans="1:64" ht="15" customHeight="1" x14ac:dyDescent="0.15">
      <c r="A14" s="66"/>
      <c r="B14" s="70"/>
      <c r="C14" s="66"/>
      <c r="D14" s="18">
        <f>Main!D107</f>
        <v>0.17901</v>
      </c>
      <c r="E14" s="18">
        <f t="shared" si="0"/>
        <v>5.8152726026074519E-2</v>
      </c>
      <c r="F14" s="18">
        <f t="shared" ca="1" si="1"/>
        <v>1.4173216938948655E-8</v>
      </c>
      <c r="G14" s="18">
        <f t="shared" ca="1" si="2"/>
        <v>1.164373419174679E-8</v>
      </c>
      <c r="H14" s="18">
        <f t="shared" ca="1" si="3"/>
        <v>1.6737913926898711E-8</v>
      </c>
      <c r="I14" s="18">
        <f t="shared" ca="1" si="4"/>
        <v>-1.3173591801139632E-11</v>
      </c>
      <c r="J14" s="18">
        <f t="shared" ca="1" si="5"/>
        <v>1.2949025126102752E-8</v>
      </c>
      <c r="K14" s="18">
        <f ca="1">J14*DCC!$C75*DCC!AG75</f>
        <v>4.527435507730966E-8</v>
      </c>
      <c r="M14" s="63">
        <v>10210</v>
      </c>
      <c r="N14" s="18">
        <v>79.899000000000001</v>
      </c>
      <c r="O14" s="18">
        <f t="shared" si="7"/>
        <v>9.2311229111587121</v>
      </c>
      <c r="P14" s="63">
        <v>0.59755999999999998</v>
      </c>
      <c r="Q14" s="63">
        <v>2.5848</v>
      </c>
      <c r="R14" s="18"/>
      <c r="S14" s="63">
        <v>1425.6</v>
      </c>
      <c r="T14" s="63">
        <v>53.619</v>
      </c>
      <c r="U14" s="63">
        <v>-695.73</v>
      </c>
      <c r="V14" s="63">
        <v>3.7282999999999999</v>
      </c>
      <c r="W14" s="63">
        <v>2.8647</v>
      </c>
      <c r="X14" s="63">
        <v>2708.7</v>
      </c>
      <c r="Y14" s="63">
        <v>-2.5552999999999999</v>
      </c>
      <c r="Z14" s="63">
        <v>-2397.4</v>
      </c>
      <c r="AA14" s="63">
        <v>5.1558000000000002</v>
      </c>
      <c r="AB14" s="63">
        <v>7.1849999999999996</v>
      </c>
      <c r="AC14" s="18"/>
      <c r="AE14" s="63">
        <v>-235.77</v>
      </c>
      <c r="AF14" s="63">
        <v>2.1139000000000001</v>
      </c>
      <c r="AG14" s="63">
        <v>623.49</v>
      </c>
      <c r="AH14" s="63">
        <v>-0.71645999999999999</v>
      </c>
      <c r="AI14" s="63">
        <v>3.3334000000000001</v>
      </c>
      <c r="AJ14" s="63">
        <v>-149.37</v>
      </c>
      <c r="AK14" s="63">
        <v>1.5456000000000001</v>
      </c>
      <c r="AL14" s="63">
        <v>177.91</v>
      </c>
      <c r="AM14" s="63">
        <v>4.3472</v>
      </c>
      <c r="AN14" s="63">
        <v>2.0741000000000001</v>
      </c>
      <c r="AO14" s="18"/>
      <c r="AQ14" s="63">
        <v>1.8179000000000001</v>
      </c>
      <c r="AR14" s="63">
        <v>2.0159E-2</v>
      </c>
      <c r="AS14" s="63">
        <v>-1.3988</v>
      </c>
      <c r="AT14" s="63">
        <v>3.7465000000000002</v>
      </c>
      <c r="AU14" s="63">
        <v>0.20843</v>
      </c>
      <c r="AV14" s="63">
        <v>2.3809999999999998</v>
      </c>
      <c r="AW14" s="63">
        <v>-1.8544999999999999E-2</v>
      </c>
      <c r="AX14" s="63">
        <v>-0.52585999999999999</v>
      </c>
      <c r="AY14" s="63">
        <v>5.9905999999999997</v>
      </c>
      <c r="AZ14" s="63">
        <v>0.46577000000000002</v>
      </c>
      <c r="BC14" s="63">
        <v>4.3681000000000001</v>
      </c>
      <c r="BD14" s="63">
        <v>-1.8401999999999999E-4</v>
      </c>
      <c r="BE14" s="63">
        <v>-0.10262</v>
      </c>
      <c r="BF14" s="63">
        <v>6.0491000000000001</v>
      </c>
      <c r="BG14" s="63">
        <v>1.5344</v>
      </c>
      <c r="BH14" s="63">
        <v>4.3940999999999999</v>
      </c>
      <c r="BI14" s="63">
        <v>-1.4936999999999999E-3</v>
      </c>
      <c r="BJ14" s="63">
        <v>-0.12232999999999999</v>
      </c>
      <c r="BK14" s="63">
        <v>5.4518000000000004</v>
      </c>
      <c r="BL14" s="63">
        <v>0.52453000000000005</v>
      </c>
    </row>
    <row r="15" spans="1:64" ht="15" customHeight="1" x14ac:dyDescent="0.15">
      <c r="A15" s="66"/>
      <c r="B15" s="70"/>
      <c r="C15" s="66"/>
      <c r="D15" s="18">
        <f>Main!D108</f>
        <v>0.22536</v>
      </c>
      <c r="E15" s="18">
        <f t="shared" si="0"/>
        <v>6.5226969577376975E-2</v>
      </c>
      <c r="F15" s="18">
        <f t="shared" ca="1" si="1"/>
        <v>1.7461384212089771E-8</v>
      </c>
      <c r="G15" s="18">
        <f t="shared" ca="1" si="2"/>
        <v>1.4433927998304567E-8</v>
      </c>
      <c r="H15" s="18">
        <f t="shared" ca="1" si="3"/>
        <v>2.0530987213428585E-8</v>
      </c>
      <c r="I15" s="18">
        <f t="shared" ca="1" si="4"/>
        <v>-1.5767046602847293E-11</v>
      </c>
      <c r="J15" s="18">
        <f t="shared" ca="1" si="5"/>
        <v>1.5996188564969775E-8</v>
      </c>
      <c r="K15" s="18">
        <f ca="1">J15*DCC!$C76*DCC!AG76</f>
        <v>7.0410224853689248E-8</v>
      </c>
      <c r="M15" s="63">
        <v>8795.5</v>
      </c>
      <c r="N15" s="18">
        <v>109.05</v>
      </c>
      <c r="O15" s="18">
        <f t="shared" si="7"/>
        <v>9.081995506038961</v>
      </c>
      <c r="P15" s="63">
        <v>0.59057000000000004</v>
      </c>
      <c r="Q15" s="63">
        <v>2.5634999999999999</v>
      </c>
      <c r="R15" s="18"/>
      <c r="S15" s="63">
        <v>1390.7</v>
      </c>
      <c r="T15" s="63">
        <v>44.466999999999999</v>
      </c>
      <c r="U15" s="63">
        <v>-788.04</v>
      </c>
      <c r="V15" s="63">
        <v>3.1417000000000002</v>
      </c>
      <c r="W15" s="63">
        <v>3.1585000000000001</v>
      </c>
      <c r="X15" s="63">
        <v>2821.7</v>
      </c>
      <c r="Y15" s="63">
        <v>-13.238</v>
      </c>
      <c r="Z15" s="63">
        <v>-2741.7</v>
      </c>
      <c r="AA15" s="63">
        <v>4.7716000000000003</v>
      </c>
      <c r="AB15" s="63">
        <v>7.8636999999999997</v>
      </c>
      <c r="AC15" s="18"/>
      <c r="AE15" s="63">
        <v>-241.7</v>
      </c>
      <c r="AF15" s="63">
        <v>4.8079999999999998</v>
      </c>
      <c r="AG15" s="63">
        <v>1441.5</v>
      </c>
      <c r="AH15" s="63">
        <v>-5.4302000000000001</v>
      </c>
      <c r="AI15" s="63">
        <v>4.2187999999999999</v>
      </c>
      <c r="AJ15" s="63">
        <v>-135.77000000000001</v>
      </c>
      <c r="AK15" s="63">
        <v>2.2147999999999999</v>
      </c>
      <c r="AL15" s="63">
        <v>177.35</v>
      </c>
      <c r="AM15" s="63">
        <v>4.2786999999999997</v>
      </c>
      <c r="AN15" s="63">
        <v>2.1389</v>
      </c>
      <c r="AO15" s="18"/>
      <c r="AQ15" s="63">
        <v>-2.1974999999999998</v>
      </c>
      <c r="AR15" s="63">
        <v>0.17176</v>
      </c>
      <c r="AS15" s="63">
        <v>3.8271000000000002</v>
      </c>
      <c r="AT15" s="63">
        <v>15.321999999999999</v>
      </c>
      <c r="AU15" s="63">
        <v>5.0103</v>
      </c>
      <c r="AV15" s="63">
        <v>2.6905999999999999</v>
      </c>
      <c r="AW15" s="63">
        <v>-2.2887999999999999E-2</v>
      </c>
      <c r="AX15" s="63">
        <v>-0.44209999999999999</v>
      </c>
      <c r="AY15" s="63">
        <v>6.2980999999999998</v>
      </c>
      <c r="AZ15" s="63">
        <v>0.45044000000000001</v>
      </c>
      <c r="BC15" s="63">
        <v>4.4436999999999998</v>
      </c>
      <c r="BD15" s="63">
        <v>-6.4511999999999995E-5</v>
      </c>
      <c r="BE15" s="63">
        <v>-0.24517</v>
      </c>
      <c r="BF15" s="63">
        <v>2.1049000000000002</v>
      </c>
      <c r="BG15" s="63">
        <v>1.7988</v>
      </c>
      <c r="BH15" s="63">
        <v>4.4661999999999997</v>
      </c>
      <c r="BI15" s="63">
        <v>-1.2317999999999999E-3</v>
      </c>
      <c r="BJ15" s="63">
        <v>-8.1644999999999995E-2</v>
      </c>
      <c r="BK15" s="63">
        <v>5.5495000000000001</v>
      </c>
      <c r="BL15" s="63">
        <v>0.48036000000000001</v>
      </c>
    </row>
    <row r="16" spans="1:64" ht="15" customHeight="1" x14ac:dyDescent="0.15">
      <c r="A16" s="66"/>
      <c r="B16" s="70"/>
      <c r="C16" s="66"/>
      <c r="D16" s="18">
        <f>Main!D109</f>
        <v>0.28371000000000002</v>
      </c>
      <c r="E16" s="18">
        <f t="shared" si="0"/>
        <v>7.3155440922451201E-2</v>
      </c>
      <c r="F16" s="18">
        <f t="shared" ca="1" si="1"/>
        <v>2.1502958394332801E-8</v>
      </c>
      <c r="G16" s="18">
        <f t="shared" ca="1" si="2"/>
        <v>1.7884886599093921E-8</v>
      </c>
      <c r="H16" s="18">
        <f t="shared" ca="1" si="3"/>
        <v>2.5171399242842638E-8</v>
      </c>
      <c r="I16" s="18">
        <f t="shared" ca="1" si="4"/>
        <v>-1.884298321086344E-11</v>
      </c>
      <c r="J16" s="18">
        <f t="shared" ca="1" si="5"/>
        <v>1.975192298010839E-8</v>
      </c>
      <c r="K16" s="18">
        <f ca="1">J16*DCC!$C77*DCC!AG77</f>
        <v>1.0945178115351857E-7</v>
      </c>
      <c r="M16" s="63">
        <v>7806.2</v>
      </c>
      <c r="N16" s="18">
        <v>148.5</v>
      </c>
      <c r="O16" s="18">
        <f t="shared" si="7"/>
        <v>8.9626735687292758</v>
      </c>
      <c r="P16" s="63">
        <v>0.58748</v>
      </c>
      <c r="Q16" s="63">
        <v>2.5484</v>
      </c>
      <c r="R16" s="18"/>
      <c r="S16" s="63">
        <v>1314.5</v>
      </c>
      <c r="T16" s="63">
        <v>39.156999999999996</v>
      </c>
      <c r="U16" s="63">
        <v>-713.06</v>
      </c>
      <c r="V16" s="63">
        <v>3.5476000000000001</v>
      </c>
      <c r="W16" s="63">
        <v>2.96</v>
      </c>
      <c r="X16" s="63">
        <v>3182.4</v>
      </c>
      <c r="Y16" s="63">
        <v>-23.870999999999999</v>
      </c>
      <c r="Z16" s="63">
        <v>-3433.3</v>
      </c>
      <c r="AA16" s="63">
        <v>4.9828000000000001</v>
      </c>
      <c r="AB16" s="63">
        <v>8.9791000000000007</v>
      </c>
      <c r="AC16" s="18"/>
      <c r="AE16" s="63">
        <v>-209.26</v>
      </c>
      <c r="AF16" s="63">
        <v>5.8491999999999997</v>
      </c>
      <c r="AG16" s="63">
        <v>1064.3</v>
      </c>
      <c r="AH16" s="63">
        <v>-3.7303999999999999</v>
      </c>
      <c r="AI16" s="63">
        <v>4.1154000000000002</v>
      </c>
      <c r="AJ16" s="63">
        <v>-95.945999999999998</v>
      </c>
      <c r="AK16" s="63">
        <v>0.42176000000000002</v>
      </c>
      <c r="AL16" s="63">
        <v>154.1</v>
      </c>
      <c r="AM16" s="63">
        <v>4.5126999999999997</v>
      </c>
      <c r="AN16" s="63">
        <v>2.0215999999999998</v>
      </c>
      <c r="AO16" s="18"/>
      <c r="AQ16" s="63">
        <v>2.4325000000000001</v>
      </c>
      <c r="AR16" s="63">
        <v>5.3886999999999997E-3</v>
      </c>
      <c r="AS16" s="63">
        <v>-0.3805</v>
      </c>
      <c r="AT16" s="63">
        <v>3.8090999999999999</v>
      </c>
      <c r="AU16" s="63">
        <v>0.43658999999999998</v>
      </c>
      <c r="AV16" s="63">
        <v>8.3298000000000005</v>
      </c>
      <c r="AW16" s="63">
        <v>-0.23585</v>
      </c>
      <c r="AX16" s="63">
        <v>-6.4048999999999996</v>
      </c>
      <c r="AY16" s="63">
        <v>11.209</v>
      </c>
      <c r="AZ16" s="63">
        <v>6.008</v>
      </c>
      <c r="BC16" s="63">
        <v>4.4720000000000004</v>
      </c>
      <c r="BD16" s="63">
        <v>4.9706999999999996E-4</v>
      </c>
      <c r="BE16" s="63">
        <v>-9.1894000000000003E-2</v>
      </c>
      <c r="BF16" s="63">
        <v>3.1438999999999999</v>
      </c>
      <c r="BG16" s="63">
        <v>0.85426000000000002</v>
      </c>
      <c r="BH16" s="63">
        <v>4.5033000000000003</v>
      </c>
      <c r="BI16" s="63">
        <v>-1.9656999999999999E-3</v>
      </c>
      <c r="BJ16" s="63">
        <v>-6.0319999999999999E-2</v>
      </c>
      <c r="BK16" s="63">
        <v>5.7495000000000003</v>
      </c>
      <c r="BL16" s="63">
        <v>0.41099999999999998</v>
      </c>
    </row>
    <row r="17" spans="1:66" ht="15" customHeight="1" x14ac:dyDescent="0.15">
      <c r="A17" s="66"/>
      <c r="B17" s="70"/>
      <c r="C17" s="66"/>
      <c r="D17" s="18">
        <f>Main!D110</f>
        <v>0.35716999999999999</v>
      </c>
      <c r="E17" s="18">
        <f t="shared" si="0"/>
        <v>8.2039123368910505E-2</v>
      </c>
      <c r="F17" s="18">
        <f t="shared" ca="1" si="1"/>
        <v>2.6465718134667319E-8</v>
      </c>
      <c r="G17" s="18">
        <f t="shared" ca="1" si="2"/>
        <v>2.214899297317894E-8</v>
      </c>
      <c r="H17" s="18">
        <f t="shared" ca="1" si="3"/>
        <v>3.0842538665158938E-8</v>
      </c>
      <c r="I17" s="18">
        <f t="shared" ca="1" si="4"/>
        <v>-2.2481582552030839E-11</v>
      </c>
      <c r="J17" s="18">
        <f t="shared" ca="1" si="5"/>
        <v>2.4376555990017099E-8</v>
      </c>
      <c r="K17" s="18">
        <f ca="1">J17*DCC!$C78*DCC!AG78</f>
        <v>1.7005514486021351E-7</v>
      </c>
      <c r="M17" s="63">
        <v>7489.2</v>
      </c>
      <c r="N17" s="18">
        <v>202.5</v>
      </c>
      <c r="O17" s="18">
        <f t="shared" si="7"/>
        <v>8.9212172617279979</v>
      </c>
      <c r="P17" s="63">
        <v>0.59067999999999998</v>
      </c>
      <c r="Q17" s="63">
        <v>2.5449000000000002</v>
      </c>
      <c r="R17" s="18"/>
      <c r="S17" s="63">
        <v>1240.4000000000001</v>
      </c>
      <c r="T17" s="63">
        <v>36.561999999999998</v>
      </c>
      <c r="U17" s="63">
        <v>-632.82000000000005</v>
      </c>
      <c r="V17" s="63">
        <v>4.1505000000000001</v>
      </c>
      <c r="W17" s="63">
        <v>2.7252000000000001</v>
      </c>
      <c r="X17" s="63">
        <v>3161.6</v>
      </c>
      <c r="Y17" s="63">
        <v>-32.207999999999998</v>
      </c>
      <c r="Z17" s="63">
        <v>-3522.8</v>
      </c>
      <c r="AA17" s="63">
        <v>5.0201000000000002</v>
      </c>
      <c r="AB17" s="63">
        <v>8.9345999999999997</v>
      </c>
      <c r="AC17" s="18"/>
      <c r="AE17" s="63">
        <v>-100.39</v>
      </c>
      <c r="AF17" s="63">
        <v>3.1393</v>
      </c>
      <c r="AG17" s="63">
        <v>284.2</v>
      </c>
      <c r="AH17" s="63">
        <v>2.6875</v>
      </c>
      <c r="AI17" s="63">
        <v>2.3504</v>
      </c>
      <c r="AJ17" s="63">
        <v>-40.691000000000003</v>
      </c>
      <c r="AK17" s="63">
        <v>2.0956000000000001</v>
      </c>
      <c r="AL17" s="63">
        <v>160.69</v>
      </c>
      <c r="AM17" s="63">
        <v>4.6589</v>
      </c>
      <c r="AN17" s="63">
        <v>2.0453000000000001</v>
      </c>
      <c r="AO17" s="18"/>
      <c r="AQ17" s="63">
        <v>2.3723999999999998</v>
      </c>
      <c r="AR17" s="63">
        <v>-6.1484E-3</v>
      </c>
      <c r="AS17" s="63">
        <v>-0.13744999999999999</v>
      </c>
      <c r="AT17" s="63">
        <v>5.4543999999999997</v>
      </c>
      <c r="AU17" s="63">
        <v>2.3517E-2</v>
      </c>
      <c r="AV17" s="63">
        <v>8.4899000000000004</v>
      </c>
      <c r="AW17" s="63">
        <v>-0.23463999999999999</v>
      </c>
      <c r="AX17" s="63">
        <v>-6.5660999999999996</v>
      </c>
      <c r="AY17" s="63">
        <v>11.856</v>
      </c>
      <c r="AZ17" s="63">
        <v>6.2643000000000004</v>
      </c>
      <c r="BC17" s="63">
        <v>4.4482999999999997</v>
      </c>
      <c r="BD17" s="63">
        <v>-4.2107000000000001E-4</v>
      </c>
      <c r="BE17" s="63">
        <v>-4.7897000000000002E-2</v>
      </c>
      <c r="BF17" s="63">
        <v>3.9468999999999999</v>
      </c>
      <c r="BG17" s="63">
        <v>0.17641999999999999</v>
      </c>
      <c r="BH17" s="63">
        <v>4.4904999999999999</v>
      </c>
      <c r="BI17" s="63">
        <v>-2.0585E-3</v>
      </c>
      <c r="BJ17" s="63">
        <v>-5.2097999999999998E-2</v>
      </c>
      <c r="BK17" s="63">
        <v>5.8876999999999997</v>
      </c>
      <c r="BL17" s="63">
        <v>0.34958</v>
      </c>
    </row>
    <row r="18" spans="1:66" ht="15" customHeight="1" x14ac:dyDescent="0.15">
      <c r="A18" s="66"/>
      <c r="B18" s="70"/>
      <c r="C18" s="66"/>
      <c r="D18" s="18">
        <f>Main!D111</f>
        <v>0.44964999999999999</v>
      </c>
      <c r="E18" s="18">
        <f t="shared" si="0"/>
        <v>9.1989198876660641E-2</v>
      </c>
      <c r="F18" s="18">
        <f t="shared" ca="1" si="1"/>
        <v>3.2551692613759763E-8</v>
      </c>
      <c r="G18" s="18">
        <f t="shared" ca="1" si="2"/>
        <v>2.7411091001271654E-8</v>
      </c>
      <c r="H18" s="18">
        <f t="shared" ca="1" si="3"/>
        <v>3.7763859206468805E-8</v>
      </c>
      <c r="I18" s="18">
        <f t="shared" ca="1" si="4"/>
        <v>-2.6772345978683264E-11</v>
      </c>
      <c r="J18" s="18">
        <f t="shared" ca="1" si="5"/>
        <v>3.0063799619007439E-8</v>
      </c>
      <c r="K18" s="18">
        <f ca="1">J18*DCC!$C79*DCC!AG79</f>
        <v>2.6403279479476486E-7</v>
      </c>
      <c r="M18" s="63">
        <v>9505.5</v>
      </c>
      <c r="N18" s="18">
        <v>299.5</v>
      </c>
      <c r="O18" s="18">
        <f t="shared" si="7"/>
        <v>9.1596258574316813</v>
      </c>
      <c r="P18" s="63">
        <v>0.59611000000000003</v>
      </c>
      <c r="Q18" s="63">
        <v>2.5710000000000002</v>
      </c>
      <c r="R18" s="18"/>
      <c r="S18" s="63">
        <v>1150</v>
      </c>
      <c r="T18" s="63">
        <v>39.124000000000002</v>
      </c>
      <c r="U18" s="63">
        <v>-542.73</v>
      </c>
      <c r="V18" s="63">
        <v>5.2770000000000001</v>
      </c>
      <c r="W18" s="63">
        <v>2.3915999999999999</v>
      </c>
      <c r="X18" s="63">
        <v>3342.6</v>
      </c>
      <c r="Y18" s="63">
        <v>-42.811</v>
      </c>
      <c r="Z18" s="63">
        <v>-3598.9</v>
      </c>
      <c r="AA18" s="63">
        <v>6.6166</v>
      </c>
      <c r="AB18" s="63">
        <v>8.1708999999999996</v>
      </c>
      <c r="AC18" s="18"/>
      <c r="AE18" s="63">
        <v>26.346</v>
      </c>
      <c r="AF18" s="63">
        <v>2.1244999999999998</v>
      </c>
      <c r="AG18" s="63">
        <v>241.22</v>
      </c>
      <c r="AH18" s="63">
        <v>3.8805999999999998</v>
      </c>
      <c r="AI18" s="63">
        <v>2.1732</v>
      </c>
      <c r="AJ18" s="63">
        <v>88.087999999999994</v>
      </c>
      <c r="AK18" s="63">
        <v>1.3151999999999999</v>
      </c>
      <c r="AL18" s="63">
        <v>156.32</v>
      </c>
      <c r="AM18" s="63">
        <v>5.2571000000000003</v>
      </c>
      <c r="AN18" s="63">
        <v>1.9595</v>
      </c>
      <c r="AO18" s="18"/>
      <c r="AQ18" s="63">
        <v>2.1255000000000002</v>
      </c>
      <c r="AR18" s="63">
        <v>-1.9009999999999999E-2</v>
      </c>
      <c r="AS18" s="63">
        <v>-0.16403999999999999</v>
      </c>
      <c r="AT18" s="63">
        <v>4.9394</v>
      </c>
      <c r="AU18" s="63">
        <v>8.0189999999999997E-2</v>
      </c>
      <c r="AV18" s="63">
        <v>2.4965999999999999</v>
      </c>
      <c r="AW18" s="63">
        <v>-4.7475000000000003E-2</v>
      </c>
      <c r="AX18" s="63">
        <v>-0.35050999999999999</v>
      </c>
      <c r="AY18" s="63">
        <v>6.6904000000000003</v>
      </c>
      <c r="AZ18" s="63">
        <v>0.40922999999999998</v>
      </c>
      <c r="BC18" s="63">
        <v>4.3719000000000001</v>
      </c>
      <c r="BD18" s="63">
        <v>-2.7439999999999999E-3</v>
      </c>
      <c r="BE18" s="63">
        <v>-5.1583999999999998E-2</v>
      </c>
      <c r="BF18" s="63">
        <v>4.0004999999999997</v>
      </c>
      <c r="BG18" s="63">
        <v>1.8558999999999999E-2</v>
      </c>
      <c r="BH18" s="63">
        <v>4.4176000000000002</v>
      </c>
      <c r="BI18" s="63">
        <v>-6.1282000000000003E-3</v>
      </c>
      <c r="BJ18" s="63">
        <v>-6.5103999999999995E-2</v>
      </c>
      <c r="BK18" s="63">
        <v>6.0377000000000001</v>
      </c>
      <c r="BL18" s="63">
        <v>0.33656999999999998</v>
      </c>
    </row>
    <row r="19" spans="1:66" ht="15" customHeight="1" x14ac:dyDescent="0.15">
      <c r="A19" s="66"/>
      <c r="B19" s="70"/>
      <c r="C19" s="66"/>
      <c r="D19" s="18">
        <f>Main!D112</f>
        <v>0.56608000000000003</v>
      </c>
      <c r="E19" s="18">
        <f t="shared" si="0"/>
        <v>0.10312912245514967</v>
      </c>
      <c r="F19" s="18">
        <f t="shared" ca="1" si="1"/>
        <v>4.0003622182898326E-8</v>
      </c>
      <c r="G19" s="18">
        <f t="shared" ca="1" si="2"/>
        <v>3.3894924985716582E-8</v>
      </c>
      <c r="H19" s="18">
        <f t="shared" ca="1" si="3"/>
        <v>4.6197361720850065E-8</v>
      </c>
      <c r="I19" s="18">
        <f t="shared" ca="1" si="4"/>
        <v>-3.1814205256572131E-11</v>
      </c>
      <c r="J19" s="18">
        <f t="shared" ca="1" si="5"/>
        <v>3.7047200715221953E-8</v>
      </c>
      <c r="K19" s="18">
        <f ca="1">J19*DCC!$C80*DCC!AG80</f>
        <v>4.0960881817658289E-7</v>
      </c>
      <c r="M19" s="63">
        <v>56310</v>
      </c>
      <c r="N19" s="18">
        <v>424.5</v>
      </c>
      <c r="O19" s="18">
        <f t="shared" si="7"/>
        <v>10.938627418248664</v>
      </c>
      <c r="P19" s="63">
        <v>0.59304000000000001</v>
      </c>
      <c r="Q19" s="63">
        <v>2.7433000000000001</v>
      </c>
      <c r="R19" s="18"/>
      <c r="S19" s="63">
        <v>1216.9000000000001</v>
      </c>
      <c r="T19" s="63">
        <v>59.728000000000002</v>
      </c>
      <c r="U19" s="63">
        <v>-497.67</v>
      </c>
      <c r="V19" s="63">
        <v>6.7577999999999996</v>
      </c>
      <c r="W19" s="63">
        <v>1.9594</v>
      </c>
      <c r="X19" s="63">
        <v>3660.1</v>
      </c>
      <c r="Y19" s="63">
        <v>-41.054000000000002</v>
      </c>
      <c r="Z19" s="63">
        <v>-3201.4</v>
      </c>
      <c r="AA19" s="63">
        <v>8.8764000000000003</v>
      </c>
      <c r="AB19" s="63">
        <v>6.1623999999999999</v>
      </c>
      <c r="AC19" s="18"/>
      <c r="AE19" s="63">
        <v>310.93</v>
      </c>
      <c r="AF19" s="63">
        <v>-3.3677000000000001</v>
      </c>
      <c r="AG19" s="63">
        <v>220.77</v>
      </c>
      <c r="AH19" s="63">
        <v>5.4086999999999996</v>
      </c>
      <c r="AI19" s="63">
        <v>1.8580000000000001</v>
      </c>
      <c r="AJ19" s="63">
        <v>352.84</v>
      </c>
      <c r="AK19" s="63">
        <v>-3.2078000000000002</v>
      </c>
      <c r="AL19" s="63">
        <v>151.32</v>
      </c>
      <c r="AM19" s="63">
        <v>6.4089999999999998</v>
      </c>
      <c r="AN19" s="63">
        <v>1.6754</v>
      </c>
      <c r="AO19" s="18"/>
      <c r="AQ19" s="63">
        <v>5.0430999999999999</v>
      </c>
      <c r="AR19" s="63">
        <v>1.0965E-3</v>
      </c>
      <c r="AS19" s="63">
        <v>4.1235000000000001E-2</v>
      </c>
      <c r="AT19" s="63">
        <v>11.324999999999999</v>
      </c>
      <c r="AU19" s="63">
        <v>8.8170999999999999</v>
      </c>
      <c r="AV19" s="63">
        <v>5.0430999999999999</v>
      </c>
      <c r="AW19" s="63">
        <v>1.0965E-3</v>
      </c>
      <c r="AX19" s="63">
        <v>4.1235000000000001E-2</v>
      </c>
      <c r="AY19" s="63">
        <v>11.324999999999999</v>
      </c>
      <c r="AZ19" s="63">
        <v>8.8170999999999999</v>
      </c>
      <c r="BC19" s="63">
        <v>6.3377999999999997</v>
      </c>
      <c r="BD19" s="63">
        <v>1.2436000000000001E-3</v>
      </c>
      <c r="BE19" s="63">
        <v>2.0711E-2</v>
      </c>
      <c r="BF19" s="63">
        <v>9.8362999999999996</v>
      </c>
      <c r="BG19" s="63">
        <v>3.2974000000000001</v>
      </c>
      <c r="BH19" s="63">
        <v>6.3377999999999997</v>
      </c>
      <c r="BI19" s="63">
        <v>1.2436000000000001E-3</v>
      </c>
      <c r="BJ19" s="63">
        <v>2.0711E-2</v>
      </c>
      <c r="BK19" s="63">
        <v>9.8362999999999996</v>
      </c>
      <c r="BL19" s="63">
        <v>3.2974000000000001</v>
      </c>
    </row>
    <row r="20" spans="1:66" ht="15" customHeight="1" x14ac:dyDescent="0.15">
      <c r="A20" s="66"/>
      <c r="B20" s="70"/>
      <c r="C20" s="66"/>
      <c r="D20" s="18">
        <f>Main!D113</f>
        <v>0.71264000000000005</v>
      </c>
      <c r="E20" s="18">
        <f t="shared" si="0"/>
        <v>0.11559222562927944</v>
      </c>
      <c r="F20" s="18">
        <f t="shared" ca="1" si="1"/>
        <v>4.9108750187565268E-8</v>
      </c>
      <c r="G20" s="18">
        <f t="shared" ca="1" si="2"/>
        <v>4.1867447962556172E-8</v>
      </c>
      <c r="H20" s="18">
        <f t="shared" ca="1" si="3"/>
        <v>5.6450862335142114E-8</v>
      </c>
      <c r="I20" s="18">
        <f t="shared" ca="1" si="4"/>
        <v>-3.771283268347239E-11</v>
      </c>
      <c r="J20" s="18">
        <f t="shared" ca="1" si="5"/>
        <v>4.5604182738743882E-8</v>
      </c>
      <c r="K20" s="18">
        <f ca="1">J20*DCC!$C81*DCC!AG81</f>
        <v>6.3477027445923564E-7</v>
      </c>
      <c r="M20" s="63">
        <v>651420</v>
      </c>
      <c r="N20" s="18">
        <v>558</v>
      </c>
      <c r="O20" s="18">
        <f t="shared" si="7"/>
        <v>13.386909874453952</v>
      </c>
      <c r="P20" s="63">
        <v>0.60048000000000001</v>
      </c>
      <c r="Q20" s="63">
        <v>2.9746999999999999</v>
      </c>
      <c r="R20" s="18"/>
      <c r="S20" s="63">
        <v>1761.6</v>
      </c>
      <c r="T20" s="63">
        <v>85.778000000000006</v>
      </c>
      <c r="U20" s="63">
        <v>-517.86</v>
      </c>
      <c r="V20" s="63">
        <v>8.2924000000000007</v>
      </c>
      <c r="W20" s="63">
        <v>1.7983</v>
      </c>
      <c r="X20" s="63">
        <v>5379</v>
      </c>
      <c r="Y20" s="63">
        <v>-68.92</v>
      </c>
      <c r="Z20" s="63">
        <v>-4293.8999999999996</v>
      </c>
      <c r="AA20" s="63">
        <v>10.266</v>
      </c>
      <c r="AB20" s="63">
        <v>5.7823000000000002</v>
      </c>
      <c r="AC20" s="18"/>
      <c r="AE20" s="63">
        <v>627.16</v>
      </c>
      <c r="AF20" s="63">
        <v>-11.977</v>
      </c>
      <c r="AG20" s="63">
        <v>202.92</v>
      </c>
      <c r="AH20" s="63">
        <v>6.6726999999999999</v>
      </c>
      <c r="AI20" s="63">
        <v>1.5076000000000001</v>
      </c>
      <c r="AJ20" s="63">
        <v>656.23</v>
      </c>
      <c r="AK20" s="63">
        <v>-7.6452999999999998</v>
      </c>
      <c r="AL20" s="63">
        <v>162.44</v>
      </c>
      <c r="AM20" s="63">
        <v>7.4598000000000004</v>
      </c>
      <c r="AN20" s="63">
        <v>1.5122</v>
      </c>
      <c r="AO20" s="18"/>
      <c r="AQ20" s="63">
        <v>0.72865999999999997</v>
      </c>
      <c r="AR20" s="63">
        <v>-1.8024999999999999E-2</v>
      </c>
      <c r="AS20" s="63">
        <v>-0.12409000000000001</v>
      </c>
      <c r="AT20" s="63">
        <v>6.1005000000000003</v>
      </c>
      <c r="AU20" s="63">
        <v>0.2465</v>
      </c>
      <c r="AV20" s="63">
        <v>0.78454000000000002</v>
      </c>
      <c r="AW20" s="63">
        <v>-2.0195000000000001E-2</v>
      </c>
      <c r="AX20" s="63">
        <v>-0.17141999999999999</v>
      </c>
      <c r="AY20" s="63">
        <v>6.9196</v>
      </c>
      <c r="AZ20" s="63">
        <v>0.52944000000000002</v>
      </c>
      <c r="BC20" s="63">
        <v>2.464</v>
      </c>
      <c r="BD20" s="63">
        <v>-2.9080000000000002E-2</v>
      </c>
      <c r="BE20" s="63">
        <v>-0.40903</v>
      </c>
      <c r="BF20" s="63">
        <v>5.6985999999999999</v>
      </c>
      <c r="BG20" s="63">
        <v>0.44330000000000003</v>
      </c>
      <c r="BH20" s="63">
        <v>2.6263000000000001</v>
      </c>
      <c r="BI20" s="63">
        <v>-3.5250999999999998E-2</v>
      </c>
      <c r="BJ20" s="63">
        <v>-0.41809000000000002</v>
      </c>
      <c r="BK20" s="63">
        <v>6.7133000000000003</v>
      </c>
      <c r="BL20" s="63">
        <v>0.59077999999999997</v>
      </c>
    </row>
    <row r="21" spans="1:66" ht="15" customHeight="1" x14ac:dyDescent="0.15">
      <c r="A21" s="66"/>
      <c r="B21" s="70"/>
      <c r="C21" s="66"/>
      <c r="D21" s="18">
        <f>Main!D114</f>
        <v>0.89717000000000002</v>
      </c>
      <c r="E21" s="18">
        <f t="shared" si="0"/>
        <v>0.12952891903067723</v>
      </c>
      <c r="F21" s="18">
        <f t="shared" ca="1" si="1"/>
        <v>6.0209290346544154E-8</v>
      </c>
      <c r="G21" s="18">
        <f t="shared" ca="1" si="2"/>
        <v>5.1649163972101932E-8</v>
      </c>
      <c r="H21" s="18">
        <f t="shared" ca="1" si="3"/>
        <v>6.8888586678290097E-8</v>
      </c>
      <c r="I21" s="18">
        <f t="shared" ca="1" si="4"/>
        <v>-4.4581292656696587E-11</v>
      </c>
      <c r="J21" s="18">
        <f t="shared" ca="1" si="5"/>
        <v>5.6066452592022732E-8</v>
      </c>
      <c r="K21" s="18">
        <f ca="1">J21*DCC!$C82*DCC!AG82</f>
        <v>9.8245715835203212E-7</v>
      </c>
      <c r="M21" s="63">
        <v>7233900</v>
      </c>
      <c r="N21" s="18">
        <v>666</v>
      </c>
      <c r="O21" s="18">
        <f t="shared" si="7"/>
        <v>15.794288867787905</v>
      </c>
      <c r="P21" s="63">
        <v>0.64258999999999999</v>
      </c>
      <c r="Q21" s="63">
        <v>3.1981000000000002</v>
      </c>
      <c r="R21" s="18"/>
      <c r="S21" s="63">
        <v>6834.6</v>
      </c>
      <c r="T21" s="63">
        <v>-65.006</v>
      </c>
      <c r="U21" s="63">
        <v>-4917.6000000000004</v>
      </c>
      <c r="V21" s="63">
        <v>10.577</v>
      </c>
      <c r="W21" s="63">
        <v>5.2209000000000003</v>
      </c>
      <c r="X21" s="63">
        <v>7145.5</v>
      </c>
      <c r="Y21" s="63">
        <v>-72.302999999999997</v>
      </c>
      <c r="Z21" s="63">
        <v>-4489.3</v>
      </c>
      <c r="AA21" s="63">
        <v>11.669</v>
      </c>
      <c r="AB21" s="63">
        <v>5.1413000000000002</v>
      </c>
      <c r="AC21" s="18"/>
      <c r="AE21" s="63">
        <v>727.85</v>
      </c>
      <c r="AF21" s="63">
        <v>-12.815</v>
      </c>
      <c r="AG21" s="63">
        <v>248.86</v>
      </c>
      <c r="AH21" s="63">
        <v>8.0741999999999994</v>
      </c>
      <c r="AI21" s="63">
        <v>1.6779999999999999</v>
      </c>
      <c r="AJ21" s="63">
        <v>-18.216999999999999</v>
      </c>
      <c r="AK21" s="63">
        <v>23.285</v>
      </c>
      <c r="AL21" s="63">
        <v>1010.9</v>
      </c>
      <c r="AM21" s="63">
        <v>9.9345999999999997</v>
      </c>
      <c r="AN21" s="63">
        <v>4.3230000000000004</v>
      </c>
      <c r="AO21" s="18"/>
      <c r="AQ21" s="63">
        <v>0.74397000000000002</v>
      </c>
      <c r="AR21" s="63">
        <v>-1.1259999999999999E-2</v>
      </c>
      <c r="AS21" s="63">
        <v>-0.12411999999999999</v>
      </c>
      <c r="AT21" s="63">
        <v>6.7153999999999998</v>
      </c>
      <c r="AU21" s="63">
        <v>0.85728000000000004</v>
      </c>
      <c r="AV21" s="63">
        <v>0.66759000000000002</v>
      </c>
      <c r="AW21" s="63">
        <v>-6.5154999999999996E-3</v>
      </c>
      <c r="AX21" s="63">
        <v>-6.5113000000000004E-2</v>
      </c>
      <c r="AY21" s="63">
        <v>7.2228000000000003</v>
      </c>
      <c r="AZ21" s="63">
        <v>1.1624000000000001</v>
      </c>
      <c r="BC21" s="63">
        <v>0.90769</v>
      </c>
      <c r="BD21" s="63">
        <v>-6.1823999999999997E-2</v>
      </c>
      <c r="BE21" s="63">
        <v>-0.80832000000000004</v>
      </c>
      <c r="BF21" s="63">
        <v>6.4969000000000001</v>
      </c>
      <c r="BG21" s="63">
        <v>1.0138</v>
      </c>
      <c r="BH21" s="63">
        <v>0.49342999999999998</v>
      </c>
      <c r="BI21" s="63">
        <v>-4.3601000000000001E-2</v>
      </c>
      <c r="BJ21" s="63">
        <v>-0.50321000000000005</v>
      </c>
      <c r="BK21" s="63">
        <v>6.9637000000000002</v>
      </c>
      <c r="BL21" s="63">
        <v>1.3371999999999999</v>
      </c>
    </row>
    <row r="22" spans="1:66" ht="15" customHeight="1" x14ac:dyDescent="0.15">
      <c r="A22" s="66"/>
      <c r="B22" s="70"/>
      <c r="C22" s="66"/>
      <c r="D22" s="18">
        <f>Main!D115</f>
        <v>1.1294</v>
      </c>
      <c r="E22" s="18">
        <f t="shared" si="0"/>
        <v>0.14509247533410105</v>
      </c>
      <c r="F22" s="18">
        <f t="shared" ca="1" si="1"/>
        <v>7.3695646404180908E-8</v>
      </c>
      <c r="G22" s="18">
        <f t="shared" ca="1" si="2"/>
        <v>6.3609496018821228E-8</v>
      </c>
      <c r="H22" s="18">
        <f t="shared" ca="1" si="3"/>
        <v>8.3922211318275925E-8</v>
      </c>
      <c r="I22" s="18">
        <f t="shared" ca="1" si="4"/>
        <v>-5.2528853248205975E-11</v>
      </c>
      <c r="J22" s="18">
        <f t="shared" ca="1" si="5"/>
        <v>6.881425998691886E-8</v>
      </c>
      <c r="K22" s="18">
        <f ca="1">J22*DCC!$C83*DCC!AG83</f>
        <v>1.5234455269343028E-6</v>
      </c>
      <c r="M22" s="63">
        <v>15251000</v>
      </c>
      <c r="N22" s="18">
        <v>718</v>
      </c>
      <c r="O22" s="18">
        <f t="shared" si="7"/>
        <v>16.540155632638321</v>
      </c>
      <c r="P22" s="63">
        <v>1.4716</v>
      </c>
      <c r="Q22" s="63">
        <v>3.2685</v>
      </c>
      <c r="R22" s="18"/>
      <c r="S22" s="63">
        <v>8308.4</v>
      </c>
      <c r="T22" s="63">
        <v>-88.552000000000007</v>
      </c>
      <c r="U22" s="63">
        <v>-5526.6</v>
      </c>
      <c r="V22" s="63">
        <v>11.237</v>
      </c>
      <c r="W22" s="63">
        <v>5.1542000000000003</v>
      </c>
      <c r="X22" s="63">
        <v>7923</v>
      </c>
      <c r="Y22" s="63">
        <v>-72.674000000000007</v>
      </c>
      <c r="Z22" s="63">
        <v>-4427.3999999999996</v>
      </c>
      <c r="AA22" s="63">
        <v>12.195</v>
      </c>
      <c r="AB22" s="63">
        <v>4.8795999999999999</v>
      </c>
      <c r="AC22" s="18"/>
      <c r="AE22" s="63">
        <v>323.95999999999998</v>
      </c>
      <c r="AF22" s="63">
        <v>3.6118999999999999</v>
      </c>
      <c r="AG22" s="63">
        <v>596.28</v>
      </c>
      <c r="AH22" s="63">
        <v>9.4838000000000005</v>
      </c>
      <c r="AI22" s="63">
        <v>2.9622999999999999</v>
      </c>
      <c r="AJ22" s="63">
        <v>-218.29</v>
      </c>
      <c r="AK22" s="63">
        <v>28.779</v>
      </c>
      <c r="AL22" s="63">
        <v>1185.7</v>
      </c>
      <c r="AM22" s="63">
        <v>10.627000000000001</v>
      </c>
      <c r="AN22" s="63">
        <v>4.5350999999999999</v>
      </c>
      <c r="AO22" s="18"/>
      <c r="AQ22" s="63">
        <v>1.5556000000000001</v>
      </c>
      <c r="AR22" s="63">
        <v>-2.4715000000000002E-3</v>
      </c>
      <c r="AS22" s="63">
        <v>-2.1801000000000001E-2</v>
      </c>
      <c r="AT22" s="63">
        <v>6.9420999999999999</v>
      </c>
      <c r="AU22" s="63">
        <v>1.1823999999999999</v>
      </c>
      <c r="AV22" s="63">
        <v>1.5629</v>
      </c>
      <c r="AW22" s="63">
        <v>-2.7507E-3</v>
      </c>
      <c r="AX22" s="63">
        <v>-3.4474999999999999E-2</v>
      </c>
      <c r="AY22" s="63">
        <v>6.3352000000000004</v>
      </c>
      <c r="AZ22" s="63">
        <v>2.8003999999999998</v>
      </c>
      <c r="BC22" s="63">
        <v>-3.9035000000000002</v>
      </c>
      <c r="BD22" s="63">
        <v>-9.8934999999999995E-3</v>
      </c>
      <c r="BE22" s="63">
        <v>-0.13722000000000001</v>
      </c>
      <c r="BF22" s="63">
        <v>6.7096</v>
      </c>
      <c r="BG22" s="63">
        <v>1.3755999999999999</v>
      </c>
      <c r="BH22" s="63">
        <v>-3.8944000000000001</v>
      </c>
      <c r="BI22" s="63">
        <v>-4.4983999999999996E-3</v>
      </c>
      <c r="BJ22" s="63">
        <v>-8.1141000000000005E-2</v>
      </c>
      <c r="BK22" s="63">
        <v>7.2686000000000002</v>
      </c>
      <c r="BL22" s="63">
        <v>1.2606999999999999</v>
      </c>
    </row>
    <row r="23" spans="1:66" ht="15" customHeight="1" x14ac:dyDescent="0.15">
      <c r="A23" s="66"/>
      <c r="B23" s="70"/>
      <c r="C23" s="66"/>
      <c r="D23" s="18">
        <f>Main!D116</f>
        <v>1.4218999999999999</v>
      </c>
      <c r="E23" s="18">
        <f t="shared" si="0"/>
        <v>0.16246726425722949</v>
      </c>
      <c r="F23" s="18">
        <f t="shared" ca="1" si="1"/>
        <v>9.0033299960508107E-8</v>
      </c>
      <c r="G23" s="18">
        <f t="shared" ca="1" si="2"/>
        <v>7.8192088565694135E-8</v>
      </c>
      <c r="H23" s="18">
        <f t="shared" ca="1" si="3"/>
        <v>1.0203935899829116E-7</v>
      </c>
      <c r="I23" s="18">
        <f t="shared" ca="1" si="4"/>
        <v>-6.1669242661900511E-11</v>
      </c>
      <c r="J23" s="18">
        <f t="shared" ca="1" si="5"/>
        <v>8.4302518021099984E-8</v>
      </c>
      <c r="K23" s="18">
        <f ca="1">J23*DCC!$C84*DCC!AG84</f>
        <v>2.3651565409854192E-6</v>
      </c>
      <c r="M23" s="63">
        <v>21431000</v>
      </c>
      <c r="N23" s="18">
        <v>755.5</v>
      </c>
      <c r="O23" s="18">
        <f t="shared" si="7"/>
        <v>16.880349029916815</v>
      </c>
      <c r="P23" s="63">
        <v>1.5123</v>
      </c>
      <c r="Q23" s="63">
        <v>3.3014000000000001</v>
      </c>
      <c r="R23" s="18"/>
      <c r="S23" s="63">
        <v>8884.1</v>
      </c>
      <c r="T23" s="63">
        <v>-88.256</v>
      </c>
      <c r="U23" s="63">
        <v>-5396.3</v>
      </c>
      <c r="V23" s="63">
        <v>11.723000000000001</v>
      </c>
      <c r="W23" s="63">
        <v>4.9539999999999997</v>
      </c>
      <c r="X23" s="63">
        <v>8845.6</v>
      </c>
      <c r="Y23" s="63">
        <v>-80.177999999999997</v>
      </c>
      <c r="Z23" s="63">
        <v>-4602.5</v>
      </c>
      <c r="AA23" s="63">
        <v>12.561999999999999</v>
      </c>
      <c r="AB23" s="63">
        <v>4.8197999999999999</v>
      </c>
      <c r="AC23" s="18"/>
      <c r="AE23" s="63">
        <v>-238.3</v>
      </c>
      <c r="AF23" s="63">
        <v>23.992000000000001</v>
      </c>
      <c r="AG23" s="63">
        <v>1127.5</v>
      </c>
      <c r="AH23" s="63">
        <v>10.271000000000001</v>
      </c>
      <c r="AI23" s="63">
        <v>4.0293999999999999</v>
      </c>
      <c r="AJ23" s="63">
        <v>-441.88</v>
      </c>
      <c r="AK23" s="63">
        <v>32.085999999999999</v>
      </c>
      <c r="AL23" s="63">
        <v>1296.4000000000001</v>
      </c>
      <c r="AM23" s="63">
        <v>11.143000000000001</v>
      </c>
      <c r="AN23" s="63">
        <v>4.6886999999999999</v>
      </c>
      <c r="AO23" s="18"/>
      <c r="AQ23" s="63">
        <v>1.6281000000000001</v>
      </c>
      <c r="AR23" s="63">
        <v>-2.4821999999999999E-3</v>
      </c>
      <c r="AS23" s="63">
        <v>-2.3857E-2</v>
      </c>
      <c r="AT23" s="63">
        <v>7.1071</v>
      </c>
      <c r="AU23" s="63">
        <v>1.4625999999999999</v>
      </c>
      <c r="AV23" s="63">
        <v>1.6129</v>
      </c>
      <c r="AW23" s="63">
        <v>-1.9233E-3</v>
      </c>
      <c r="AX23" s="63">
        <v>-1.6379000000000001E-2</v>
      </c>
      <c r="AY23" s="63">
        <v>6.9565000000000001</v>
      </c>
      <c r="AZ23" s="63">
        <v>1.4652000000000001</v>
      </c>
      <c r="BC23" s="63">
        <v>-3.9203000000000001</v>
      </c>
      <c r="BD23" s="63">
        <v>-8.5521E-3</v>
      </c>
      <c r="BE23" s="63">
        <v>-0.12984000000000001</v>
      </c>
      <c r="BF23" s="63">
        <v>6.6923000000000004</v>
      </c>
      <c r="BG23" s="63">
        <v>1.4567000000000001</v>
      </c>
      <c r="BH23" s="63">
        <v>-3.9782999999999999</v>
      </c>
      <c r="BI23" s="63">
        <v>-7.2224999999999998E-3</v>
      </c>
      <c r="BJ23" s="63">
        <v>-9.2255000000000004E-2</v>
      </c>
      <c r="BK23" s="63">
        <v>6.7904</v>
      </c>
      <c r="BL23" s="63">
        <v>1.5418000000000001</v>
      </c>
    </row>
    <row r="24" spans="1:66" ht="15" customHeight="1" x14ac:dyDescent="0.15">
      <c r="A24" s="66"/>
      <c r="B24" s="70"/>
      <c r="C24" s="66"/>
      <c r="D24" s="18">
        <f>Main!D117</f>
        <v>1.7901</v>
      </c>
      <c r="E24" s="18">
        <f t="shared" si="0"/>
        <v>0.18182521434842761</v>
      </c>
      <c r="F24" s="18">
        <f t="shared" ca="1" si="1"/>
        <v>1.0972410416414768E-7</v>
      </c>
      <c r="G24" s="18">
        <f t="shared" ca="1" si="2"/>
        <v>9.5881942125376387E-8</v>
      </c>
      <c r="H24" s="18">
        <f t="shared" ca="1" si="3"/>
        <v>1.2375897011720658E-7</v>
      </c>
      <c r="I24" s="18">
        <f t="shared" ca="1" si="4"/>
        <v>-7.2090229730059246E-11</v>
      </c>
      <c r="J24" s="18">
        <f t="shared" ca="1" si="5"/>
        <v>1.0302492368596677E-7</v>
      </c>
      <c r="K24" s="18">
        <f ca="1">J24*DCC!$C85*DCC!AG85</f>
        <v>3.6781731218339531E-6</v>
      </c>
      <c r="M24" s="63">
        <v>17234000</v>
      </c>
      <c r="N24" s="18">
        <v>794.5</v>
      </c>
      <c r="O24" s="18">
        <f t="shared" si="7"/>
        <v>16.662394734781849</v>
      </c>
      <c r="P24" s="63">
        <v>1.6132</v>
      </c>
      <c r="Q24" s="63">
        <v>3.2818999999999998</v>
      </c>
      <c r="R24" s="18"/>
      <c r="S24" s="63">
        <v>9534.9</v>
      </c>
      <c r="T24" s="63">
        <v>-96.102999999999994</v>
      </c>
      <c r="U24" s="63">
        <v>-5537.8</v>
      </c>
      <c r="V24" s="63">
        <v>12.118</v>
      </c>
      <c r="W24" s="63">
        <v>4.9485999999999999</v>
      </c>
      <c r="X24" s="63">
        <v>9115.7999999999993</v>
      </c>
      <c r="Y24" s="63">
        <v>-90.412999999999997</v>
      </c>
      <c r="Z24" s="63">
        <v>-4655.7</v>
      </c>
      <c r="AA24" s="63">
        <v>12.757999999999999</v>
      </c>
      <c r="AB24" s="63">
        <v>4.8148999999999997</v>
      </c>
      <c r="AC24" s="18"/>
      <c r="AE24" s="63">
        <v>-504.92</v>
      </c>
      <c r="AF24" s="63">
        <v>30.331</v>
      </c>
      <c r="AG24" s="63">
        <v>1303.9000000000001</v>
      </c>
      <c r="AH24" s="63">
        <v>10.750999999999999</v>
      </c>
      <c r="AI24" s="63">
        <v>4.3198999999999996</v>
      </c>
      <c r="AJ24" s="63">
        <v>-566.15</v>
      </c>
      <c r="AK24" s="63">
        <v>37.286000000000001</v>
      </c>
      <c r="AL24" s="63">
        <v>1419.7</v>
      </c>
      <c r="AM24" s="63">
        <v>11.444000000000001</v>
      </c>
      <c r="AN24" s="63">
        <v>4.9489000000000001</v>
      </c>
      <c r="AO24" s="18"/>
      <c r="AQ24" s="63">
        <v>1.7312000000000001</v>
      </c>
      <c r="AR24" s="63">
        <v>-2.1121999999999998E-3</v>
      </c>
      <c r="AS24" s="63">
        <v>-2.1416000000000001E-2</v>
      </c>
      <c r="AT24" s="63">
        <v>7.1025</v>
      </c>
      <c r="AU24" s="63">
        <v>1.5105</v>
      </c>
      <c r="AV24" s="63">
        <v>1.7497</v>
      </c>
      <c r="AW24" s="63">
        <v>-9.3375999999999995E-5</v>
      </c>
      <c r="AX24" s="63">
        <v>-8.4501000000000003E-3</v>
      </c>
      <c r="AY24" s="63">
        <v>7.5178000000000003</v>
      </c>
      <c r="AZ24" s="63">
        <v>0.78174999999999994</v>
      </c>
      <c r="BC24" s="63">
        <v>-3.9817999999999998</v>
      </c>
      <c r="BD24" s="63">
        <v>-7.2465999999999997E-3</v>
      </c>
      <c r="BE24" s="63">
        <v>-0.11989</v>
      </c>
      <c r="BF24" s="63">
        <v>6.7775999999999996</v>
      </c>
      <c r="BG24" s="63">
        <v>1.5766</v>
      </c>
      <c r="BH24" s="63">
        <v>-3.9419</v>
      </c>
      <c r="BI24" s="63">
        <v>-1.3881E-3</v>
      </c>
      <c r="BJ24" s="63">
        <v>-6.0088999999999997E-2</v>
      </c>
      <c r="BK24" s="63">
        <v>7.0530999999999997</v>
      </c>
      <c r="BL24" s="63">
        <v>1.2689999999999999</v>
      </c>
    </row>
    <row r="25" spans="1:66" ht="15" customHeight="1" x14ac:dyDescent="0.15">
      <c r="A25" s="66"/>
      <c r="B25" s="70"/>
      <c r="C25" s="66"/>
      <c r="D25" s="18">
        <f>Main!D118</f>
        <v>2.2536</v>
      </c>
      <c r="E25" s="18">
        <f t="shared" si="0"/>
        <v>0.20335530808707047</v>
      </c>
      <c r="F25" s="18">
        <f t="shared" ca="1" si="1"/>
        <v>1.3332655477048741E-7</v>
      </c>
      <c r="G25" s="18">
        <f t="shared" ca="1" si="2"/>
        <v>1.1722466171053357E-7</v>
      </c>
      <c r="H25" s="18">
        <f t="shared" ca="1" si="3"/>
        <v>1.4965261063184485E-7</v>
      </c>
      <c r="I25" s="18">
        <f t="shared" ca="1" si="4"/>
        <v>-8.3858949673439663E-11</v>
      </c>
      <c r="J25" s="18">
        <f t="shared" ca="1" si="5"/>
        <v>1.2553373401410109E-7</v>
      </c>
      <c r="K25" s="18">
        <f ca="1">J25*DCC!$C86*DCC!AG86</f>
        <v>5.7282082400592448E-6</v>
      </c>
      <c r="M25" s="63">
        <v>12031000</v>
      </c>
      <c r="N25" s="18">
        <v>834.5</v>
      </c>
      <c r="O25" s="18">
        <f t="shared" si="7"/>
        <v>16.302997210015661</v>
      </c>
      <c r="P25" s="63">
        <v>1.5378000000000001</v>
      </c>
      <c r="Q25" s="63">
        <v>3.2501000000000002</v>
      </c>
      <c r="R25" s="18"/>
      <c r="S25" s="63">
        <v>10117</v>
      </c>
      <c r="T25" s="63">
        <v>-105.42</v>
      </c>
      <c r="U25" s="63">
        <v>-5660</v>
      </c>
      <c r="V25" s="63">
        <v>12.4</v>
      </c>
      <c r="W25" s="63">
        <v>4.9044999999999996</v>
      </c>
      <c r="X25" s="63">
        <v>9936.4</v>
      </c>
      <c r="Y25" s="63">
        <v>-94.320999999999998</v>
      </c>
      <c r="Z25" s="63">
        <v>-4896.7</v>
      </c>
      <c r="AA25" s="63">
        <v>13.016</v>
      </c>
      <c r="AB25" s="63">
        <v>4.8407</v>
      </c>
      <c r="AC25" s="18"/>
      <c r="AE25" s="63">
        <v>-485.12</v>
      </c>
      <c r="AF25" s="63">
        <v>25.745999999999999</v>
      </c>
      <c r="AG25" s="63">
        <v>1139.5</v>
      </c>
      <c r="AH25" s="63">
        <v>11.101000000000001</v>
      </c>
      <c r="AI25" s="63">
        <v>4.0246000000000004</v>
      </c>
      <c r="AJ25" s="63">
        <v>-696.83</v>
      </c>
      <c r="AK25" s="63">
        <v>34.305</v>
      </c>
      <c r="AL25" s="63">
        <v>1369.8</v>
      </c>
      <c r="AM25" s="63">
        <v>11.801</v>
      </c>
      <c r="AN25" s="63">
        <v>4.8249000000000004</v>
      </c>
      <c r="AO25" s="18"/>
      <c r="AQ25" s="63">
        <v>1.6313</v>
      </c>
      <c r="AR25" s="63">
        <v>-2.1416999999999999E-3</v>
      </c>
      <c r="AS25" s="63">
        <v>-2.3158000000000002E-2</v>
      </c>
      <c r="AT25" s="63">
        <v>6.8958000000000004</v>
      </c>
      <c r="AU25" s="63">
        <v>1.4430000000000001</v>
      </c>
      <c r="AV25" s="63">
        <v>1.6185</v>
      </c>
      <c r="AW25" s="63">
        <v>-3.5531E-3</v>
      </c>
      <c r="AX25" s="63">
        <v>-3.4062000000000002E-2</v>
      </c>
      <c r="AY25" s="63">
        <v>6.0339999999999998</v>
      </c>
      <c r="AZ25" s="63">
        <v>2.2231999999999998</v>
      </c>
      <c r="BC25" s="63">
        <v>-3.8801999999999999</v>
      </c>
      <c r="BD25" s="63">
        <v>-7.3488E-3</v>
      </c>
      <c r="BE25" s="63">
        <v>-0.12579000000000001</v>
      </c>
      <c r="BF25" s="63">
        <v>6.5780000000000003</v>
      </c>
      <c r="BG25" s="63">
        <v>1.6164000000000001</v>
      </c>
      <c r="BH25" s="63">
        <v>-3.8874</v>
      </c>
      <c r="BI25" s="63">
        <v>-5.2446999999999997E-3</v>
      </c>
      <c r="BJ25" s="63">
        <v>-8.3823999999999996E-2</v>
      </c>
      <c r="BK25" s="63">
        <v>6.6433</v>
      </c>
      <c r="BL25" s="63">
        <v>1.5713999999999999</v>
      </c>
    </row>
    <row r="26" spans="1:66" ht="15" customHeight="1" x14ac:dyDescent="0.15">
      <c r="A26" s="66"/>
      <c r="B26" s="70"/>
      <c r="C26" s="66"/>
      <c r="D26" s="18">
        <f>Main!D119</f>
        <v>2.8371</v>
      </c>
      <c r="E26" s="18">
        <f t="shared" si="0"/>
        <v>0.22725003377973238</v>
      </c>
      <c r="F26" s="18">
        <f t="shared" ca="1" si="1"/>
        <v>1.6143286869560967E-7</v>
      </c>
      <c r="G26" s="18">
        <f t="shared" ca="1" si="2"/>
        <v>1.4280680963079662E-7</v>
      </c>
      <c r="H26" s="18">
        <f t="shared" ca="1" si="3"/>
        <v>1.8031823078544786E-7</v>
      </c>
      <c r="I26" s="18">
        <f t="shared" ca="1" si="4"/>
        <v>-9.700485178449882E-11</v>
      </c>
      <c r="J26" s="18">
        <f t="shared" ca="1" si="5"/>
        <v>1.5241842926606544E-7</v>
      </c>
      <c r="K26" s="18">
        <f ca="1">J26*DCC!$C87*DCC!AG87</f>
        <v>8.9133026966219766E-6</v>
      </c>
      <c r="M26" s="63">
        <v>13381000</v>
      </c>
      <c r="N26" s="18">
        <v>876.5</v>
      </c>
      <c r="O26" s="18">
        <f t="shared" si="7"/>
        <v>16.409346348287126</v>
      </c>
      <c r="P26" s="63">
        <v>1.6594</v>
      </c>
      <c r="Q26" s="63">
        <v>3.2587999999999999</v>
      </c>
      <c r="R26" s="18"/>
      <c r="S26" s="63">
        <v>10738</v>
      </c>
      <c r="T26" s="63">
        <v>-120.01</v>
      </c>
      <c r="U26" s="63">
        <v>-5727.6</v>
      </c>
      <c r="V26" s="63">
        <v>12.587999999999999</v>
      </c>
      <c r="W26" s="63">
        <v>4.6437999999999997</v>
      </c>
      <c r="X26" s="63">
        <v>10154</v>
      </c>
      <c r="Y26" s="63">
        <v>-90.311000000000007</v>
      </c>
      <c r="Z26" s="63">
        <v>-4632.3</v>
      </c>
      <c r="AA26" s="63">
        <v>13.47</v>
      </c>
      <c r="AB26" s="63">
        <v>4.7257999999999996</v>
      </c>
      <c r="AC26" s="18"/>
      <c r="AE26" s="63">
        <v>-540.6</v>
      </c>
      <c r="AF26" s="63">
        <v>26.715</v>
      </c>
      <c r="AG26" s="63">
        <v>1154.2</v>
      </c>
      <c r="AH26" s="63">
        <v>11.506</v>
      </c>
      <c r="AI26" s="63">
        <v>4.0418000000000003</v>
      </c>
      <c r="AJ26" s="63">
        <v>-1153.0999999999999</v>
      </c>
      <c r="AK26" s="63">
        <v>48.402000000000001</v>
      </c>
      <c r="AL26" s="63">
        <v>1878</v>
      </c>
      <c r="AM26" s="63">
        <v>12.311999999999999</v>
      </c>
      <c r="AN26" s="63">
        <v>5.6779999999999999</v>
      </c>
      <c r="AO26" s="18"/>
      <c r="AQ26" s="63">
        <v>1.7861</v>
      </c>
      <c r="AR26" s="63">
        <v>-2.3606999999999999E-3</v>
      </c>
      <c r="AS26" s="63">
        <v>-2.9405000000000001E-2</v>
      </c>
      <c r="AT26" s="63">
        <v>6.3851000000000004</v>
      </c>
      <c r="AU26" s="63">
        <v>1.907</v>
      </c>
      <c r="AV26" s="63">
        <v>1.7939000000000001</v>
      </c>
      <c r="AW26" s="63">
        <v>-4.9567999999999997E-4</v>
      </c>
      <c r="AX26" s="63">
        <v>-1.2855999999999999E-2</v>
      </c>
      <c r="AY26" s="63">
        <v>7.4137000000000004</v>
      </c>
      <c r="AZ26" s="63">
        <v>1.1778</v>
      </c>
      <c r="BC26" s="63">
        <v>-3.9609000000000001</v>
      </c>
      <c r="BD26" s="63">
        <v>-6.0001000000000004E-3</v>
      </c>
      <c r="BE26" s="63">
        <v>-0.11718000000000001</v>
      </c>
      <c r="BF26" s="63">
        <v>5.7591000000000001</v>
      </c>
      <c r="BG26" s="63">
        <v>1.6217999999999999</v>
      </c>
      <c r="BH26" s="63">
        <v>-3.9428999999999998</v>
      </c>
      <c r="BI26" s="63">
        <v>-3.0774000000000001E-3</v>
      </c>
      <c r="BJ26" s="63">
        <v>-7.4271000000000004E-2</v>
      </c>
      <c r="BK26" s="63">
        <v>6.8569000000000004</v>
      </c>
      <c r="BL26" s="63">
        <v>1.5844</v>
      </c>
    </row>
    <row r="27" spans="1:66" ht="15" customHeight="1" x14ac:dyDescent="0.15">
      <c r="A27" s="66"/>
      <c r="B27" s="70"/>
      <c r="C27" s="66"/>
      <c r="D27" s="18">
        <f>Main!D120</f>
        <v>3.5716999999999999</v>
      </c>
      <c r="E27" s="18">
        <f t="shared" si="0"/>
        <v>0.25369735604612775</v>
      </c>
      <c r="F27" s="18">
        <f t="shared" ca="1" si="1"/>
        <v>1.946422639772801E-7</v>
      </c>
      <c r="G27" s="18">
        <f t="shared" ca="1" si="2"/>
        <v>1.7323147267953789E-7</v>
      </c>
      <c r="H27" s="18">
        <f t="shared" ca="1" si="3"/>
        <v>2.1635112600122196E-7</v>
      </c>
      <c r="I27" s="18">
        <f t="shared" ca="1" si="4"/>
        <v>-1.1150778751421112E-10</v>
      </c>
      <c r="J27" s="18">
        <f t="shared" ca="1" si="5"/>
        <v>1.842800998382904E-7</v>
      </c>
      <c r="K27" s="18">
        <f ca="1">J27*DCC!$C88*DCC!AG88</f>
        <v>1.3927163661048505E-5</v>
      </c>
      <c r="M27" s="63">
        <v>13956000</v>
      </c>
      <c r="N27" s="18">
        <v>920</v>
      </c>
      <c r="O27" s="18">
        <f t="shared" si="7"/>
        <v>16.451420081288802</v>
      </c>
      <c r="P27" s="63">
        <v>1.7153</v>
      </c>
      <c r="Q27" s="63">
        <v>3.2633000000000001</v>
      </c>
      <c r="R27" s="18"/>
      <c r="S27" s="63">
        <v>11148</v>
      </c>
      <c r="T27" s="63">
        <v>-116.53</v>
      </c>
      <c r="U27" s="63">
        <v>-5722.2</v>
      </c>
      <c r="V27" s="63">
        <v>13.028</v>
      </c>
      <c r="W27" s="63">
        <v>4.7550999999999997</v>
      </c>
      <c r="X27" s="63">
        <v>9621</v>
      </c>
      <c r="Y27" s="63">
        <v>-72.406000000000006</v>
      </c>
      <c r="Z27" s="63">
        <v>-3956.4</v>
      </c>
      <c r="AA27" s="63">
        <v>13.742000000000001</v>
      </c>
      <c r="AB27" s="63">
        <v>4.4523999999999999</v>
      </c>
      <c r="AC27" s="18"/>
      <c r="AE27" s="63">
        <v>-595.91999999999996</v>
      </c>
      <c r="AF27" s="63">
        <v>26.768999999999998</v>
      </c>
      <c r="AG27" s="63">
        <v>1157.5999999999999</v>
      </c>
      <c r="AH27" s="63">
        <v>11.913</v>
      </c>
      <c r="AI27" s="63">
        <v>4.0933000000000002</v>
      </c>
      <c r="AJ27" s="63">
        <v>-1902.6</v>
      </c>
      <c r="AK27" s="63">
        <v>71.17</v>
      </c>
      <c r="AL27" s="63">
        <v>2894.6</v>
      </c>
      <c r="AM27" s="63">
        <v>12.707000000000001</v>
      </c>
      <c r="AN27" s="63">
        <v>7.0201000000000002</v>
      </c>
      <c r="AO27" s="18"/>
      <c r="AQ27" s="63">
        <v>1.8237000000000001</v>
      </c>
      <c r="AR27" s="63">
        <v>-1.0731E-4</v>
      </c>
      <c r="AS27" s="63">
        <v>6.9744E-2</v>
      </c>
      <c r="AT27" s="63">
        <v>4.7717999999999998</v>
      </c>
      <c r="AU27" s="63">
        <v>0.17533000000000001</v>
      </c>
      <c r="AV27" s="63">
        <v>1.8874</v>
      </c>
      <c r="AW27" s="63">
        <v>-9.4895999999999999E-4</v>
      </c>
      <c r="AX27" s="63">
        <v>-2.316E-2</v>
      </c>
      <c r="AY27" s="63">
        <v>7.2770000000000001</v>
      </c>
      <c r="AZ27" s="63">
        <v>2.0293999999999999</v>
      </c>
      <c r="BC27" s="63">
        <v>-4.0505000000000004</v>
      </c>
      <c r="BD27" s="63">
        <v>-1.4592000000000001E-4</v>
      </c>
      <c r="BE27" s="63">
        <v>0.21509</v>
      </c>
      <c r="BF27" s="63">
        <v>4.4241999999999999</v>
      </c>
      <c r="BG27" s="63">
        <v>3.3442E-2</v>
      </c>
      <c r="BH27" s="63">
        <v>-3.8782999999999999</v>
      </c>
      <c r="BI27" s="63">
        <v>-5.6621000000000004E-4</v>
      </c>
      <c r="BJ27" s="63">
        <v>-5.3530000000000001E-2</v>
      </c>
      <c r="BK27" s="63">
        <v>7.2691999999999997</v>
      </c>
      <c r="BL27" s="63">
        <v>1.194</v>
      </c>
    </row>
    <row r="28" spans="1:66" ht="15" customHeight="1" x14ac:dyDescent="0.15">
      <c r="A28" s="66"/>
      <c r="B28" s="70"/>
      <c r="C28" s="66"/>
      <c r="D28" s="18">
        <f>Main!D121</f>
        <v>4.4965000000000002</v>
      </c>
      <c r="E28" s="18">
        <f t="shared" si="0"/>
        <v>0.2828689869293407</v>
      </c>
      <c r="F28" s="18">
        <f t="shared" ca="1" si="1"/>
        <v>2.3352299732857732E-7</v>
      </c>
      <c r="G28" s="18">
        <f t="shared" ca="1" si="2"/>
        <v>2.0908134235674922E-7</v>
      </c>
      <c r="H28" s="18">
        <f t="shared" ca="1" si="3"/>
        <v>2.5830491725118013E-7</v>
      </c>
      <c r="I28" s="18">
        <f t="shared" ca="1" si="4"/>
        <v>-1.2729258023180441E-10</v>
      </c>
      <c r="J28" s="18">
        <f t="shared" ca="1" si="5"/>
        <v>2.2169398843653583E-7</v>
      </c>
      <c r="K28" s="18">
        <f ca="1">J28*DCC!$C89*DCC!AG89</f>
        <v>2.1880997134096491E-5</v>
      </c>
      <c r="M28" s="63">
        <v>12095000</v>
      </c>
      <c r="N28" s="18">
        <v>965</v>
      </c>
      <c r="O28" s="18">
        <f t="shared" si="7"/>
        <v>16.308302702026264</v>
      </c>
      <c r="P28" s="63">
        <v>1.7062999999999999</v>
      </c>
      <c r="Q28" s="63">
        <v>3.2515000000000001</v>
      </c>
      <c r="R28" s="18"/>
      <c r="S28" s="63">
        <v>11388</v>
      </c>
      <c r="T28" s="63">
        <v>-108.96</v>
      </c>
      <c r="U28" s="63">
        <v>-5576.2</v>
      </c>
      <c r="V28" s="63">
        <v>13.494</v>
      </c>
      <c r="W28" s="63">
        <v>4.8291000000000004</v>
      </c>
      <c r="X28" s="63">
        <v>9568.5</v>
      </c>
      <c r="Y28" s="63">
        <v>-60.408999999999999</v>
      </c>
      <c r="Z28" s="63">
        <v>-3594.5</v>
      </c>
      <c r="AA28" s="63">
        <v>13.861000000000001</v>
      </c>
      <c r="AB28" s="63">
        <v>4.2355</v>
      </c>
      <c r="AC28" s="18"/>
      <c r="AE28" s="63">
        <v>-604.79</v>
      </c>
      <c r="AF28" s="63">
        <v>24.552</v>
      </c>
      <c r="AG28" s="63">
        <v>1093.4000000000001</v>
      </c>
      <c r="AH28" s="63">
        <v>12.295</v>
      </c>
      <c r="AI28" s="63">
        <v>4.0499000000000001</v>
      </c>
      <c r="AJ28" s="63">
        <v>-265.75</v>
      </c>
      <c r="AK28" s="63">
        <v>19.347000000000001</v>
      </c>
      <c r="AL28" s="63">
        <v>868.24</v>
      </c>
      <c r="AM28" s="63">
        <v>12.648999999999999</v>
      </c>
      <c r="AN28" s="63">
        <v>4.0284000000000004</v>
      </c>
      <c r="AO28" s="18"/>
      <c r="AQ28" s="63">
        <v>1.8548</v>
      </c>
      <c r="AR28" s="63">
        <v>-3.0054000000000001E-3</v>
      </c>
      <c r="AS28" s="63">
        <v>-4.8512E-2</v>
      </c>
      <c r="AT28" s="63">
        <v>7.3932000000000002</v>
      </c>
      <c r="AU28" s="63">
        <v>2.7644000000000002</v>
      </c>
      <c r="AV28" s="63">
        <v>1.8804000000000001</v>
      </c>
      <c r="AW28" s="63">
        <v>-1.5738E-3</v>
      </c>
      <c r="AX28" s="63">
        <v>-2.7236E-2</v>
      </c>
      <c r="AY28" s="63">
        <v>8.1766000000000005</v>
      </c>
      <c r="AZ28" s="63">
        <v>2.2069000000000001</v>
      </c>
      <c r="BC28" s="63">
        <v>-3.8809999999999998</v>
      </c>
      <c r="BD28" s="63">
        <v>-8.7607999999999991E-3</v>
      </c>
      <c r="BE28" s="63">
        <v>-0.18053</v>
      </c>
      <c r="BF28" s="63">
        <v>6.6134000000000004</v>
      </c>
      <c r="BG28" s="63">
        <v>2.8186</v>
      </c>
      <c r="BH28" s="63">
        <v>-3.8346</v>
      </c>
      <c r="BI28" s="63">
        <v>-3.8076999999999998E-3</v>
      </c>
      <c r="BJ28" s="63">
        <v>-7.9097000000000001E-2</v>
      </c>
      <c r="BK28" s="63">
        <v>7.4732000000000003</v>
      </c>
      <c r="BL28" s="63">
        <v>1.9389000000000001</v>
      </c>
    </row>
    <row r="29" spans="1:66" ht="15" customHeight="1" x14ac:dyDescent="0.15">
      <c r="A29" s="66"/>
      <c r="B29" s="70"/>
      <c r="C29" s="66"/>
      <c r="D29" s="18">
        <f>Main!D122</f>
        <v>5.6607000000000003</v>
      </c>
      <c r="E29" s="18">
        <f t="shared" si="0"/>
        <v>0.31490801127826562</v>
      </c>
      <c r="F29" s="18">
        <f t="shared" ca="1" si="1"/>
        <v>2.7857226707066727E-7</v>
      </c>
      <c r="G29" s="18">
        <f t="shared" ca="1" si="2"/>
        <v>2.5087611712114522E-7</v>
      </c>
      <c r="H29" s="18">
        <f t="shared" ca="1" si="3"/>
        <v>3.0665398948285952E-7</v>
      </c>
      <c r="I29" s="18">
        <f t="shared" ca="1" si="4"/>
        <v>-1.4424204881482838E-10</v>
      </c>
      <c r="J29" s="18">
        <f t="shared" ca="1" si="5"/>
        <v>2.6516818275617099E-7</v>
      </c>
      <c r="K29" s="18">
        <f ca="1">J29*DCC!$C90*DCC!AG90</f>
        <v>3.486165753976743E-5</v>
      </c>
      <c r="M29" s="63">
        <v>9194600</v>
      </c>
      <c r="N29" s="18">
        <v>1000</v>
      </c>
      <c r="O29" s="18">
        <f t="shared" si="7"/>
        <v>16.034126913171114</v>
      </c>
      <c r="P29" s="63">
        <v>1.6175999999999999</v>
      </c>
      <c r="Q29" s="63">
        <v>3.2265000000000001</v>
      </c>
      <c r="R29" s="18"/>
      <c r="S29" s="63">
        <v>11392</v>
      </c>
      <c r="T29" s="63">
        <v>-101.52</v>
      </c>
      <c r="U29" s="63">
        <v>-5337.9</v>
      </c>
      <c r="V29" s="63">
        <v>13.772</v>
      </c>
      <c r="W29" s="63">
        <v>4.7896000000000001</v>
      </c>
      <c r="X29" s="63">
        <v>9798.5</v>
      </c>
      <c r="Y29" s="63">
        <v>-56.533000000000001</v>
      </c>
      <c r="Z29" s="63">
        <v>-3521.4</v>
      </c>
      <c r="AA29" s="63">
        <v>13.956</v>
      </c>
      <c r="AB29" s="63">
        <v>4.1958000000000002</v>
      </c>
      <c r="AC29" s="18"/>
      <c r="AE29" s="63">
        <v>-589.13</v>
      </c>
      <c r="AF29" s="63">
        <v>22.36</v>
      </c>
      <c r="AG29" s="63">
        <v>1026.2</v>
      </c>
      <c r="AH29" s="63">
        <v>12.54</v>
      </c>
      <c r="AI29" s="63">
        <v>3.9756</v>
      </c>
      <c r="AJ29" s="63">
        <v>-278.64</v>
      </c>
      <c r="AK29" s="63">
        <v>16.882999999999999</v>
      </c>
      <c r="AL29" s="63">
        <v>810.29</v>
      </c>
      <c r="AM29" s="63">
        <v>12.73</v>
      </c>
      <c r="AN29" s="63">
        <v>3.8921000000000001</v>
      </c>
      <c r="AO29" s="18"/>
      <c r="AQ29" s="63">
        <v>2.2334000000000001</v>
      </c>
      <c r="AR29" s="63">
        <v>-2.8143999999999999E-2</v>
      </c>
      <c r="AS29" s="63">
        <v>-0.42515999999999998</v>
      </c>
      <c r="AT29" s="63">
        <v>11.507999999999999</v>
      </c>
      <c r="AU29" s="63">
        <v>2.9714</v>
      </c>
      <c r="AV29" s="63">
        <v>1.7374000000000001</v>
      </c>
      <c r="AW29" s="63">
        <v>-4.2322999999999996E-3</v>
      </c>
      <c r="AX29" s="63">
        <v>-5.4037000000000002E-2</v>
      </c>
      <c r="AY29" s="63">
        <v>6.8409000000000004</v>
      </c>
      <c r="AZ29" s="63">
        <v>2.8595999999999999</v>
      </c>
      <c r="BC29" s="63">
        <v>-2.0949</v>
      </c>
      <c r="BD29" s="63">
        <v>-8.3767999999999995E-2</v>
      </c>
      <c r="BE29" s="63">
        <v>-1.8138000000000001</v>
      </c>
      <c r="BF29" s="63">
        <v>10.88</v>
      </c>
      <c r="BG29" s="63">
        <v>4.8</v>
      </c>
      <c r="BH29" s="63">
        <v>-3.7193999999999998</v>
      </c>
      <c r="BI29" s="63">
        <v>-8.4551999999999995E-3</v>
      </c>
      <c r="BJ29" s="63">
        <v>-0.14344000000000001</v>
      </c>
      <c r="BK29" s="63">
        <v>7.3895</v>
      </c>
      <c r="BL29" s="63">
        <v>2.7033999999999998</v>
      </c>
    </row>
    <row r="30" spans="1:66" ht="15" customHeight="1" x14ac:dyDescent="0.15">
      <c r="A30" s="66"/>
      <c r="B30" s="70"/>
      <c r="C30" s="66"/>
      <c r="D30" s="18">
        <f>Main!D123</f>
        <v>7.1265000000000001</v>
      </c>
      <c r="E30" s="18">
        <f t="shared" si="0"/>
        <v>0.3499172463697594</v>
      </c>
      <c r="F30" s="18">
        <f t="shared" ca="1" si="1"/>
        <v>3.3018946296640136E-7</v>
      </c>
      <c r="G30" s="18">
        <f t="shared" ca="1" si="2"/>
        <v>2.9903664343142803E-7</v>
      </c>
      <c r="H30" s="18">
        <f t="shared" ca="1" si="3"/>
        <v>3.6177597705347353E-7</v>
      </c>
      <c r="I30" s="18">
        <f t="shared" ca="1" si="4"/>
        <v>-1.6224444640402827E-10</v>
      </c>
      <c r="J30" s="18">
        <f t="shared" ca="1" si="5"/>
        <v>3.151124569405774E-7</v>
      </c>
      <c r="K30" s="18">
        <f ca="1">J30*DCC!$C91*DCC!AG91</f>
        <v>5.7333189232058579E-5</v>
      </c>
      <c r="M30" s="63">
        <v>9598900</v>
      </c>
      <c r="N30" s="18">
        <v>1024</v>
      </c>
      <c r="O30" s="18">
        <f t="shared" si="7"/>
        <v>16.077159066539561</v>
      </c>
      <c r="P30" s="63">
        <v>1.6408</v>
      </c>
      <c r="Q30" s="63">
        <v>3.2303999999999999</v>
      </c>
      <c r="R30" s="18"/>
      <c r="S30" s="63">
        <v>11067</v>
      </c>
      <c r="T30" s="63">
        <v>-87.388999999999996</v>
      </c>
      <c r="U30" s="63">
        <v>-4790.2</v>
      </c>
      <c r="V30" s="63">
        <v>13.757</v>
      </c>
      <c r="W30" s="63">
        <v>4.4977</v>
      </c>
      <c r="X30" s="63">
        <v>10701</v>
      </c>
      <c r="Y30" s="63">
        <v>-68.968999999999994</v>
      </c>
      <c r="Z30" s="63">
        <v>-4081.8</v>
      </c>
      <c r="AA30" s="63">
        <v>14.348000000000001</v>
      </c>
      <c r="AB30" s="63">
        <v>4.5358000000000001</v>
      </c>
      <c r="AC30" s="18"/>
      <c r="AE30" s="63">
        <v>-606.08000000000004</v>
      </c>
      <c r="AF30" s="63">
        <v>23.006</v>
      </c>
      <c r="AG30" s="63">
        <v>1040.0999999999999</v>
      </c>
      <c r="AH30" s="63">
        <v>12.601000000000001</v>
      </c>
      <c r="AI30" s="63">
        <v>3.9632999999999998</v>
      </c>
      <c r="AJ30" s="63">
        <v>-300.39999999999998</v>
      </c>
      <c r="AK30" s="63">
        <v>14.5</v>
      </c>
      <c r="AL30" s="63">
        <v>754.35</v>
      </c>
      <c r="AM30" s="63">
        <v>12.981</v>
      </c>
      <c r="AN30" s="63">
        <v>3.6838000000000002</v>
      </c>
      <c r="AO30" s="18"/>
      <c r="AQ30" s="63">
        <v>1.7723</v>
      </c>
      <c r="AR30" s="63">
        <v>-2.5352E-3</v>
      </c>
      <c r="AS30" s="63">
        <v>-3.6324000000000002E-2</v>
      </c>
      <c r="AT30" s="63">
        <v>7.4192999999999998</v>
      </c>
      <c r="AU30" s="63">
        <v>2.7726000000000002</v>
      </c>
      <c r="AV30" s="63">
        <v>1.7466999999999999</v>
      </c>
      <c r="AW30" s="63">
        <v>-3.1771999999999998E-3</v>
      </c>
      <c r="AX30" s="63">
        <v>-2.9075E-2</v>
      </c>
      <c r="AY30" s="63">
        <v>6.7714999999999996</v>
      </c>
      <c r="AZ30" s="63">
        <v>2.0750999999999999</v>
      </c>
      <c r="BC30" s="63">
        <v>-3.7587999999999999</v>
      </c>
      <c r="BD30" s="63">
        <v>-8.9257E-3</v>
      </c>
      <c r="BE30" s="63">
        <v>-0.16416</v>
      </c>
      <c r="BF30" s="63">
        <v>6.8731999999999998</v>
      </c>
      <c r="BG30" s="63">
        <v>2.7454999999999998</v>
      </c>
      <c r="BH30" s="63">
        <v>-3.7364999999999999</v>
      </c>
      <c r="BI30" s="63">
        <v>-1.3517E-2</v>
      </c>
      <c r="BJ30" s="63">
        <v>-0.23576</v>
      </c>
      <c r="BK30" s="63">
        <v>6.7309999999999999</v>
      </c>
      <c r="BL30" s="63">
        <v>3.7450999999999999</v>
      </c>
    </row>
    <row r="31" spans="1:66" ht="15" customHeight="1" x14ac:dyDescent="0.15">
      <c r="A31" s="66"/>
      <c r="B31" s="70"/>
      <c r="C31" s="66"/>
      <c r="D31" s="18">
        <f>Main!D124</f>
        <v>8.9717000000000002</v>
      </c>
      <c r="E31" s="18">
        <f t="shared" si="0"/>
        <v>0.38791874155822809</v>
      </c>
      <c r="F31" s="18">
        <f t="shared" ca="1" si="1"/>
        <v>3.8863948303895218E-7</v>
      </c>
      <c r="G31" s="18">
        <f t="shared" ca="1" si="2"/>
        <v>3.5383154348056967E-7</v>
      </c>
      <c r="H31" s="18">
        <f t="shared" ca="1" si="3"/>
        <v>4.2393200197029669E-7</v>
      </c>
      <c r="I31" s="18">
        <f t="shared" ca="1" si="4"/>
        <v>-1.8128037745587265E-10</v>
      </c>
      <c r="J31" s="18">
        <f t="shared" ca="1" si="5"/>
        <v>3.7179351139651095E-7</v>
      </c>
      <c r="K31" s="18">
        <f ca="1">J31*DCC!$C92*DCC!AG92</f>
        <v>9.5361710723832635E-5</v>
      </c>
      <c r="N31">
        <v>10000</v>
      </c>
      <c r="O31" s="18">
        <f>O30</f>
        <v>16.077159066539561</v>
      </c>
      <c r="P31" s="18">
        <f t="shared" ref="P31:BL31" si="8">P30</f>
        <v>1.6408</v>
      </c>
      <c r="Q31" s="18">
        <f t="shared" si="8"/>
        <v>3.2303999999999999</v>
      </c>
      <c r="R31" s="18"/>
      <c r="S31" s="18">
        <f t="shared" si="8"/>
        <v>11067</v>
      </c>
      <c r="T31" s="18">
        <f t="shared" si="8"/>
        <v>-87.388999999999996</v>
      </c>
      <c r="U31" s="18">
        <f t="shared" si="8"/>
        <v>-4790.2</v>
      </c>
      <c r="V31" s="18">
        <f t="shared" si="8"/>
        <v>13.757</v>
      </c>
      <c r="W31" s="18">
        <f t="shared" si="8"/>
        <v>4.4977</v>
      </c>
      <c r="X31" s="18">
        <f t="shared" si="8"/>
        <v>10701</v>
      </c>
      <c r="Y31" s="18">
        <f t="shared" si="8"/>
        <v>-68.968999999999994</v>
      </c>
      <c r="Z31" s="18">
        <f t="shared" si="8"/>
        <v>-4081.8</v>
      </c>
      <c r="AA31" s="18">
        <f t="shared" si="8"/>
        <v>14.348000000000001</v>
      </c>
      <c r="AB31" s="18">
        <f t="shared" si="8"/>
        <v>4.5358000000000001</v>
      </c>
      <c r="AC31" s="18"/>
      <c r="AD31" s="18"/>
      <c r="AE31" s="18">
        <f t="shared" si="8"/>
        <v>-606.08000000000004</v>
      </c>
      <c r="AF31" s="18">
        <f t="shared" si="8"/>
        <v>23.006</v>
      </c>
      <c r="AG31" s="18">
        <f t="shared" si="8"/>
        <v>1040.0999999999999</v>
      </c>
      <c r="AH31" s="18">
        <f t="shared" si="8"/>
        <v>12.601000000000001</v>
      </c>
      <c r="AI31" s="18">
        <f t="shared" si="8"/>
        <v>3.9632999999999998</v>
      </c>
      <c r="AJ31" s="18">
        <f t="shared" si="8"/>
        <v>-300.39999999999998</v>
      </c>
      <c r="AK31" s="18">
        <f t="shared" si="8"/>
        <v>14.5</v>
      </c>
      <c r="AL31" s="18">
        <f t="shared" si="8"/>
        <v>754.35</v>
      </c>
      <c r="AM31" s="18">
        <f t="shared" si="8"/>
        <v>12.981</v>
      </c>
      <c r="AN31" s="18">
        <f t="shared" si="8"/>
        <v>3.6838000000000002</v>
      </c>
      <c r="AO31" s="18"/>
      <c r="AP31" s="18"/>
      <c r="AQ31" s="18">
        <f t="shared" si="8"/>
        <v>1.7723</v>
      </c>
      <c r="AR31" s="18">
        <f t="shared" si="8"/>
        <v>-2.5352E-3</v>
      </c>
      <c r="AS31" s="18">
        <f t="shared" si="8"/>
        <v>-3.6324000000000002E-2</v>
      </c>
      <c r="AT31" s="18">
        <f t="shared" si="8"/>
        <v>7.4192999999999998</v>
      </c>
      <c r="AU31" s="18">
        <f t="shared" si="8"/>
        <v>2.7726000000000002</v>
      </c>
      <c r="AV31" s="18">
        <f t="shared" si="8"/>
        <v>1.7466999999999999</v>
      </c>
      <c r="AW31" s="18">
        <f t="shared" si="8"/>
        <v>-3.1771999999999998E-3</v>
      </c>
      <c r="AX31" s="18">
        <f t="shared" si="8"/>
        <v>-2.9075E-2</v>
      </c>
      <c r="AY31" s="18">
        <f t="shared" si="8"/>
        <v>6.7714999999999996</v>
      </c>
      <c r="AZ31" s="18">
        <f t="shared" si="8"/>
        <v>2.0750999999999999</v>
      </c>
      <c r="BA31" s="18"/>
      <c r="BB31" s="18"/>
      <c r="BC31" s="18">
        <f t="shared" si="8"/>
        <v>-3.7587999999999999</v>
      </c>
      <c r="BD31" s="18">
        <f t="shared" si="8"/>
        <v>-8.9257E-3</v>
      </c>
      <c r="BE31" s="18">
        <f t="shared" si="8"/>
        <v>-0.16416</v>
      </c>
      <c r="BF31" s="18">
        <f t="shared" si="8"/>
        <v>6.8731999999999998</v>
      </c>
      <c r="BG31" s="18">
        <f t="shared" si="8"/>
        <v>2.7454999999999998</v>
      </c>
      <c r="BH31" s="18">
        <f t="shared" si="8"/>
        <v>-3.7364999999999999</v>
      </c>
      <c r="BI31" s="18">
        <f t="shared" si="8"/>
        <v>-1.3517E-2</v>
      </c>
      <c r="BJ31" s="18">
        <f t="shared" si="8"/>
        <v>-0.23576</v>
      </c>
      <c r="BK31" s="18">
        <f t="shared" si="8"/>
        <v>6.7309999999999999</v>
      </c>
      <c r="BL31" s="18">
        <f t="shared" si="8"/>
        <v>3.7450999999999999</v>
      </c>
    </row>
    <row r="32" spans="1:66" ht="15" customHeight="1" x14ac:dyDescent="0.15">
      <c r="A32" s="66"/>
      <c r="B32" s="70"/>
      <c r="C32" s="66"/>
      <c r="D32" s="18">
        <f>Main!D125</f>
        <v>11.295</v>
      </c>
      <c r="E32" s="18">
        <f t="shared" si="0"/>
        <v>0.42885187204750902</v>
      </c>
      <c r="F32" s="18">
        <f t="shared" ca="1" si="1"/>
        <v>4.5413558324435231E-7</v>
      </c>
      <c r="G32" s="18">
        <f t="shared" ca="1" si="2"/>
        <v>4.1542519164125564E-7</v>
      </c>
      <c r="H32" s="18">
        <f t="shared" ca="1" si="3"/>
        <v>4.9338488227857348E-7</v>
      </c>
      <c r="I32" s="18">
        <f t="shared" ca="1" si="4"/>
        <v>-2.0160441813867881E-10</v>
      </c>
      <c r="J32" s="18">
        <f t="shared" ca="1" si="5"/>
        <v>4.3540094489783992E-7</v>
      </c>
      <c r="K32" s="18">
        <f ca="1">J32*DCC!$C93*DCC!AG93</f>
        <v>1.6066344633058294E-4</v>
      </c>
      <c r="AC32" t="s">
        <v>532</v>
      </c>
      <c r="AD32" t="s">
        <v>533</v>
      </c>
      <c r="AO32" t="s">
        <v>534</v>
      </c>
      <c r="AP32" t="s">
        <v>535</v>
      </c>
      <c r="BA32" t="s">
        <v>536</v>
      </c>
      <c r="BB32" t="s">
        <v>537</v>
      </c>
      <c r="BM32" t="s">
        <v>538</v>
      </c>
      <c r="BN32" t="s">
        <v>539</v>
      </c>
    </row>
    <row r="33" spans="1:66" ht="15" customHeight="1" x14ac:dyDescent="0.15">
      <c r="A33" s="66"/>
      <c r="B33" s="70"/>
      <c r="C33" s="66"/>
      <c r="D33" s="18">
        <f>Main!D126</f>
        <v>14.218999999999999</v>
      </c>
      <c r="E33" s="18">
        <f t="shared" si="0"/>
        <v>0.47250248384777044</v>
      </c>
      <c r="F33" s="18">
        <f t="shared" ca="1" si="1"/>
        <v>5.2690985567877478E-7</v>
      </c>
      <c r="G33" s="18">
        <f t="shared" ca="1" si="2"/>
        <v>4.8390411376253466E-7</v>
      </c>
      <c r="H33" s="18">
        <f t="shared" ca="1" si="3"/>
        <v>5.7051430282479683E-7</v>
      </c>
      <c r="I33" s="18">
        <f t="shared" ca="1" si="4"/>
        <v>-2.2397468009474239E-10</v>
      </c>
      <c r="J33" s="18">
        <f t="shared" ca="1" si="5"/>
        <v>5.0609639995646799E-7</v>
      </c>
      <c r="K33" s="18">
        <f ca="1">J33*DCC!$C94*DCC!AG94</f>
        <v>2.6788192898524846E-4</v>
      </c>
      <c r="M33" s="18">
        <f ca="1">EXP(O33)</f>
        <v>9598900.0000000168</v>
      </c>
      <c r="N33" s="18">
        <f ca="1">$B$1</f>
        <v>1033.2274527998859</v>
      </c>
      <c r="O33" s="18">
        <f ca="1">TREND(O34:O35,$N34:$N35,$N$33,TRUE)</f>
        <v>16.077159066539561</v>
      </c>
      <c r="P33" s="18">
        <f t="shared" ref="P33:BN33" ca="1" si="9">TREND(P34:P35,$N34:$N35,$N$33,TRUE)</f>
        <v>1.6408</v>
      </c>
      <c r="Q33" s="18">
        <f t="shared" ca="1" si="9"/>
        <v>3.2303999999999999</v>
      </c>
      <c r="R33" s="18"/>
      <c r="S33" s="18">
        <f t="shared" ca="1" si="9"/>
        <v>11067</v>
      </c>
      <c r="T33" s="18">
        <f t="shared" ca="1" si="9"/>
        <v>-87.388999999999996</v>
      </c>
      <c r="U33" s="18">
        <f t="shared" ca="1" si="9"/>
        <v>-4790.2</v>
      </c>
      <c r="V33" s="18">
        <f t="shared" ca="1" si="9"/>
        <v>13.757</v>
      </c>
      <c r="W33" s="18">
        <f t="shared" ca="1" si="9"/>
        <v>4.4977</v>
      </c>
      <c r="X33" s="18">
        <f t="shared" ca="1" si="9"/>
        <v>10701</v>
      </c>
      <c r="Y33" s="18">
        <f t="shared" ca="1" si="9"/>
        <v>-68.968999999999994</v>
      </c>
      <c r="Z33" s="18">
        <f t="shared" ca="1" si="9"/>
        <v>-4081.8</v>
      </c>
      <c r="AA33" s="18">
        <f t="shared" ca="1" si="9"/>
        <v>14.348000000000001</v>
      </c>
      <c r="AB33" s="18">
        <f t="shared" ca="1" si="9"/>
        <v>4.5358000000000001</v>
      </c>
      <c r="AC33" s="18">
        <f t="shared" ca="1" si="9"/>
        <v>6852.0520384579386</v>
      </c>
      <c r="AD33" s="18">
        <f t="shared" ca="1" si="9"/>
        <v>7060.8191388424111</v>
      </c>
      <c r="AE33" s="18">
        <f t="shared" ca="1" si="9"/>
        <v>-606.08000000000004</v>
      </c>
      <c r="AF33" s="18">
        <f t="shared" ca="1" si="9"/>
        <v>23.006</v>
      </c>
      <c r="AG33" s="18">
        <f t="shared" ca="1" si="9"/>
        <v>1040.0999999999999</v>
      </c>
      <c r="AH33" s="18">
        <f t="shared" ca="1" si="9"/>
        <v>12.601000000000001</v>
      </c>
      <c r="AI33" s="18">
        <f t="shared" ca="1" si="9"/>
        <v>3.9632999999999998</v>
      </c>
      <c r="AJ33" s="18">
        <f t="shared" ca="1" si="9"/>
        <v>-300.39999999999998</v>
      </c>
      <c r="AK33" s="18">
        <f t="shared" ca="1" si="9"/>
        <v>14.5</v>
      </c>
      <c r="AL33" s="18">
        <f t="shared" ca="1" si="9"/>
        <v>754.35</v>
      </c>
      <c r="AM33" s="18">
        <f t="shared" ca="1" si="9"/>
        <v>12.981</v>
      </c>
      <c r="AN33" s="18">
        <f t="shared" ca="1" si="9"/>
        <v>3.6838000000000002</v>
      </c>
      <c r="AO33" s="18">
        <f t="shared" ca="1" si="9"/>
        <v>308.80502231248028</v>
      </c>
      <c r="AP33" s="18">
        <f t="shared" ca="1" si="9"/>
        <v>366.56720044530209</v>
      </c>
      <c r="AQ33" s="18">
        <f t="shared" ca="1" si="9"/>
        <v>1.7723</v>
      </c>
      <c r="AR33" s="18">
        <f t="shared" ca="1" si="9"/>
        <v>-2.5352E-3</v>
      </c>
      <c r="AS33" s="18">
        <f t="shared" ca="1" si="9"/>
        <v>-3.6324000000000002E-2</v>
      </c>
      <c r="AT33" s="18">
        <f t="shared" ca="1" si="9"/>
        <v>7.4192999999999998</v>
      </c>
      <c r="AU33" s="18">
        <f t="shared" ca="1" si="9"/>
        <v>2.7726000000000002</v>
      </c>
      <c r="AV33" s="18">
        <f t="shared" ca="1" si="9"/>
        <v>1.7466999999999999</v>
      </c>
      <c r="AW33" s="18">
        <f t="shared" ca="1" si="9"/>
        <v>-3.1771999999999998E-3</v>
      </c>
      <c r="AX33" s="18">
        <f t="shared" ca="1" si="9"/>
        <v>-2.9075E-2</v>
      </c>
      <c r="AY33" s="18">
        <f t="shared" ca="1" si="9"/>
        <v>6.7714999999999996</v>
      </c>
      <c r="AZ33" s="18">
        <f t="shared" ca="1" si="9"/>
        <v>2.0750999999999999</v>
      </c>
      <c r="BA33" s="18">
        <f t="shared" ca="1" si="9"/>
        <v>1.7366768412632372</v>
      </c>
      <c r="BB33" s="18">
        <f t="shared" ca="1" si="9"/>
        <v>1.7098617967981433</v>
      </c>
      <c r="BC33" s="18">
        <f t="shared" ca="1" si="9"/>
        <v>-3.7587999999999999</v>
      </c>
      <c r="BD33" s="18">
        <f t="shared" ca="1" si="9"/>
        <v>-8.9257E-3</v>
      </c>
      <c r="BE33" s="18">
        <f t="shared" ca="1" si="9"/>
        <v>-0.16416</v>
      </c>
      <c r="BF33" s="18">
        <f t="shared" ca="1" si="9"/>
        <v>6.8731999999999998</v>
      </c>
      <c r="BG33" s="18">
        <f t="shared" ca="1" si="9"/>
        <v>2.7454999999999998</v>
      </c>
      <c r="BH33" s="18">
        <f t="shared" ca="1" si="9"/>
        <v>-3.7364999999999999</v>
      </c>
      <c r="BI33" s="18">
        <f t="shared" ca="1" si="9"/>
        <v>-1.3517E-2</v>
      </c>
      <c r="BJ33" s="18">
        <f t="shared" ca="1" si="9"/>
        <v>-0.23576</v>
      </c>
      <c r="BK33" s="18">
        <f t="shared" ca="1" si="9"/>
        <v>6.7309999999999999</v>
      </c>
      <c r="BL33" s="18">
        <f t="shared" ca="1" si="9"/>
        <v>3.7450999999999999</v>
      </c>
      <c r="BM33" s="18">
        <f t="shared" ca="1" si="9"/>
        <v>-3.887870022491045</v>
      </c>
      <c r="BN33" s="18">
        <f t="shared" ca="1" si="9"/>
        <v>-3.9411382536074417</v>
      </c>
    </row>
    <row r="34" spans="1:66" ht="15" customHeight="1" x14ac:dyDescent="0.15">
      <c r="A34" s="66"/>
      <c r="B34" s="70"/>
      <c r="C34" s="66"/>
      <c r="D34" s="18">
        <f>Main!D127</f>
        <v>17.901</v>
      </c>
      <c r="E34" s="18">
        <f t="shared" si="0"/>
        <v>0.51853928506689329</v>
      </c>
      <c r="F34" s="18">
        <f t="shared" ca="1" si="1"/>
        <v>6.0756342513327746E-7</v>
      </c>
      <c r="G34" s="18">
        <f t="shared" ca="1" si="2"/>
        <v>5.5956166387773393E-7</v>
      </c>
      <c r="H34" s="18">
        <f t="shared" ca="1" si="3"/>
        <v>6.5623344379403943E-7</v>
      </c>
      <c r="I34" s="18">
        <f t="shared" ca="1" si="4"/>
        <v>-2.4999403898516699E-10</v>
      </c>
      <c r="J34" s="18">
        <f t="shared" ca="1" si="5"/>
        <v>5.8433204978737934E-7</v>
      </c>
      <c r="K34" s="18">
        <f ca="1">J34*DCC!$C95*DCC!AG95</f>
        <v>4.4762036718443648E-4</v>
      </c>
      <c r="M34" s="18"/>
      <c r="N34" s="18">
        <f ca="1">INDIRECT(ADDRESS(MATCH($B$1,$N4:$N31)+3,N$1))</f>
        <v>1024</v>
      </c>
      <c r="O34" s="18">
        <f ca="1">INDIRECT(ADDRESS(MATCH($B$1,$N4:$N31)+3,O$1))</f>
        <v>16.077159066539561</v>
      </c>
      <c r="P34" s="18">
        <f t="shared" ref="P34:BL34" ca="1" si="10">INDIRECT(ADDRESS(MATCH($B$1,$N4:$N31)+3,P$1))</f>
        <v>1.6408</v>
      </c>
      <c r="Q34" s="18">
        <f t="shared" ca="1" si="10"/>
        <v>3.2303999999999999</v>
      </c>
      <c r="R34" s="18"/>
      <c r="S34" s="18">
        <f t="shared" ca="1" si="10"/>
        <v>11067</v>
      </c>
      <c r="T34" s="18">
        <f t="shared" ca="1" si="10"/>
        <v>-87.388999999999996</v>
      </c>
      <c r="U34" s="18">
        <f t="shared" ca="1" si="10"/>
        <v>-4790.2</v>
      </c>
      <c r="V34" s="18">
        <f t="shared" ca="1" si="10"/>
        <v>13.757</v>
      </c>
      <c r="W34" s="18">
        <f t="shared" ca="1" si="10"/>
        <v>4.4977</v>
      </c>
      <c r="X34" s="18">
        <f t="shared" ca="1" si="10"/>
        <v>10701</v>
      </c>
      <c r="Y34" s="18">
        <f t="shared" ca="1" si="10"/>
        <v>-68.968999999999994</v>
      </c>
      <c r="Z34" s="18">
        <f t="shared" ca="1" si="10"/>
        <v>-4081.8</v>
      </c>
      <c r="AA34" s="18">
        <f t="shared" ca="1" si="10"/>
        <v>14.348000000000001</v>
      </c>
      <c r="AB34" s="18">
        <f t="shared" ca="1" si="10"/>
        <v>4.5358000000000001</v>
      </c>
      <c r="AC34" s="18">
        <f ca="1">S34+T34*$B$2+U34/(1+EXP(($B$2-V34)/W34))</f>
        <v>6852.0520384579386</v>
      </c>
      <c r="AD34" s="18">
        <f ca="1">X34+Y34*$B$2+Z34/(1+EXP(($B$2-AA34)/AB34))</f>
        <v>7060.8191388424111</v>
      </c>
      <c r="AE34" s="18">
        <f t="shared" ca="1" si="10"/>
        <v>-606.08000000000004</v>
      </c>
      <c r="AF34" s="18">
        <f t="shared" ca="1" si="10"/>
        <v>23.006</v>
      </c>
      <c r="AG34" s="18">
        <f t="shared" ca="1" si="10"/>
        <v>1040.0999999999999</v>
      </c>
      <c r="AH34" s="18">
        <f t="shared" ca="1" si="10"/>
        <v>12.601000000000001</v>
      </c>
      <c r="AI34" s="18">
        <f t="shared" ca="1" si="10"/>
        <v>3.9632999999999998</v>
      </c>
      <c r="AJ34" s="18">
        <f t="shared" ca="1" si="10"/>
        <v>-300.39999999999998</v>
      </c>
      <c r="AK34" s="18">
        <f t="shared" ca="1" si="10"/>
        <v>14.5</v>
      </c>
      <c r="AL34" s="18">
        <f t="shared" ca="1" si="10"/>
        <v>754.35</v>
      </c>
      <c r="AM34" s="18">
        <f t="shared" ca="1" si="10"/>
        <v>12.981</v>
      </c>
      <c r="AN34" s="18">
        <f t="shared" ca="1" si="10"/>
        <v>3.6838000000000002</v>
      </c>
      <c r="AO34" s="18">
        <f ca="1">AE34+AF34*$B$2+AG34/(1+EXP(($B$2-AH34)/AI34))</f>
        <v>308.80502231248028</v>
      </c>
      <c r="AP34" s="18">
        <f ca="1">AJ34+AK34*$B$2+AL34/(1+EXP(($B$2-AM34)/AN34))</f>
        <v>366.56720044530209</v>
      </c>
      <c r="AQ34" s="18">
        <f t="shared" ca="1" si="10"/>
        <v>1.7723</v>
      </c>
      <c r="AR34" s="18">
        <f t="shared" ca="1" si="10"/>
        <v>-2.5352E-3</v>
      </c>
      <c r="AS34" s="18">
        <f t="shared" ca="1" si="10"/>
        <v>-3.6324000000000002E-2</v>
      </c>
      <c r="AT34" s="18">
        <f t="shared" ca="1" si="10"/>
        <v>7.4192999999999998</v>
      </c>
      <c r="AU34" s="18">
        <f t="shared" ca="1" si="10"/>
        <v>2.7726000000000002</v>
      </c>
      <c r="AV34" s="18">
        <f t="shared" ca="1" si="10"/>
        <v>1.7466999999999999</v>
      </c>
      <c r="AW34" s="18">
        <f t="shared" ca="1" si="10"/>
        <v>-3.1771999999999998E-3</v>
      </c>
      <c r="AX34" s="18">
        <f t="shared" ca="1" si="10"/>
        <v>-2.9075E-2</v>
      </c>
      <c r="AY34" s="18">
        <f t="shared" ca="1" si="10"/>
        <v>6.7714999999999996</v>
      </c>
      <c r="AZ34" s="18">
        <f t="shared" ca="1" si="10"/>
        <v>2.0750999999999999</v>
      </c>
      <c r="BA34" s="18">
        <f ca="1">AQ34+AR34*$B$2+AS34/(1+EXP(($B$2-AT34)/AU34))</f>
        <v>1.7366768412632372</v>
      </c>
      <c r="BB34" s="18">
        <f ca="1">AV34+AW34*$B$2+AX34/(1+EXP(($B$2-AY34)/AZ34))</f>
        <v>1.7098617967981433</v>
      </c>
      <c r="BC34" s="18">
        <f t="shared" ca="1" si="10"/>
        <v>-3.7587999999999999</v>
      </c>
      <c r="BD34" s="18">
        <f t="shared" ca="1" si="10"/>
        <v>-8.9257E-3</v>
      </c>
      <c r="BE34" s="18">
        <f t="shared" ca="1" si="10"/>
        <v>-0.16416</v>
      </c>
      <c r="BF34" s="18">
        <f t="shared" ca="1" si="10"/>
        <v>6.8731999999999998</v>
      </c>
      <c r="BG34" s="18">
        <f t="shared" ca="1" si="10"/>
        <v>2.7454999999999998</v>
      </c>
      <c r="BH34" s="18">
        <f t="shared" ca="1" si="10"/>
        <v>-3.7364999999999999</v>
      </c>
      <c r="BI34" s="18">
        <f t="shared" ca="1" si="10"/>
        <v>-1.3517E-2</v>
      </c>
      <c r="BJ34" s="18">
        <f t="shared" ca="1" si="10"/>
        <v>-0.23576</v>
      </c>
      <c r="BK34" s="18">
        <f t="shared" ca="1" si="10"/>
        <v>6.7309999999999999</v>
      </c>
      <c r="BL34" s="18">
        <f t="shared" ca="1" si="10"/>
        <v>3.7450999999999999</v>
      </c>
      <c r="BM34" s="18">
        <f ca="1">BC34+BD34*$B$2+BE34/(1+EXP(MIN(100,($B$2-BF34)/BG34)))</f>
        <v>-3.887870022491045</v>
      </c>
      <c r="BN34" s="18">
        <f ca="1">BH34+BI34*$B$2+BJ34/(1+EXP(MIN(100,($B$2-BK34)/BL34)))</f>
        <v>-3.9411382536074417</v>
      </c>
    </row>
    <row r="35" spans="1:66" ht="15" customHeight="1" x14ac:dyDescent="0.15">
      <c r="A35" s="66"/>
      <c r="B35" s="70"/>
      <c r="C35" s="66"/>
      <c r="D35" s="18">
        <f>Main!D128</f>
        <v>22.536000000000001</v>
      </c>
      <c r="E35" s="18">
        <f t="shared" si="0"/>
        <v>0.56640888614211993</v>
      </c>
      <c r="F35" s="18">
        <f t="shared" ca="1" si="1"/>
        <v>6.9724420010370765E-7</v>
      </c>
      <c r="G35" s="18">
        <f t="shared" ca="1" si="2"/>
        <v>6.4303032080257145E-7</v>
      </c>
      <c r="H35" s="18">
        <f t="shared" ca="1" si="3"/>
        <v>7.5221281892608207E-7</v>
      </c>
      <c r="I35" s="18">
        <f t="shared" ca="1" si="4"/>
        <v>-2.8234686188686844E-10</v>
      </c>
      <c r="J35" s="18">
        <f t="shared" ca="1" si="5"/>
        <v>6.710063507819505E-7</v>
      </c>
      <c r="K35" s="18">
        <f ca="1">J35*DCC!$C96*DCC!AG96</f>
        <v>7.7662690325333442E-4</v>
      </c>
      <c r="M35" s="18"/>
      <c r="N35" s="18">
        <f ca="1">INDIRECT(ADDRESS(MATCH($B$1,$N4:$N31)+4,N$1))</f>
        <v>10000</v>
      </c>
      <c r="O35" s="18">
        <f ca="1">INDIRECT(ADDRESS(MATCH($B$1,$N4:$N31)+4,O$1))</f>
        <v>16.077159066539561</v>
      </c>
      <c r="P35" s="18">
        <f t="shared" ref="P35:BL35" ca="1" si="11">INDIRECT(ADDRESS(MATCH($B$1,$N4:$N31)+4,P$1))</f>
        <v>1.6408</v>
      </c>
      <c r="Q35" s="18">
        <f t="shared" ca="1" si="11"/>
        <v>3.2303999999999999</v>
      </c>
      <c r="R35" s="18"/>
      <c r="S35" s="18">
        <f t="shared" ca="1" si="11"/>
        <v>11067</v>
      </c>
      <c r="T35" s="18">
        <f t="shared" ca="1" si="11"/>
        <v>-87.388999999999996</v>
      </c>
      <c r="U35" s="18">
        <f t="shared" ca="1" si="11"/>
        <v>-4790.2</v>
      </c>
      <c r="V35" s="18">
        <f t="shared" ca="1" si="11"/>
        <v>13.757</v>
      </c>
      <c r="W35" s="18">
        <f t="shared" ca="1" si="11"/>
        <v>4.4977</v>
      </c>
      <c r="X35" s="18">
        <f t="shared" ca="1" si="11"/>
        <v>10701</v>
      </c>
      <c r="Y35" s="18">
        <f t="shared" ca="1" si="11"/>
        <v>-68.968999999999994</v>
      </c>
      <c r="Z35" s="18">
        <f t="shared" ca="1" si="11"/>
        <v>-4081.8</v>
      </c>
      <c r="AA35" s="18">
        <f t="shared" ca="1" si="11"/>
        <v>14.348000000000001</v>
      </c>
      <c r="AB35" s="18">
        <f t="shared" ca="1" si="11"/>
        <v>4.5358000000000001</v>
      </c>
      <c r="AC35" s="18">
        <f ca="1">S35+T35*$B$2+U35/(1+EXP(($B$2-V35)/W35))</f>
        <v>6852.0520384579386</v>
      </c>
      <c r="AD35" s="18">
        <f ca="1">X35+Y35*$B$2+Z35/(1+EXP(($B$2-AA35)/AB35))</f>
        <v>7060.8191388424111</v>
      </c>
      <c r="AE35" s="18">
        <f t="shared" ca="1" si="11"/>
        <v>-606.08000000000004</v>
      </c>
      <c r="AF35" s="18">
        <f t="shared" ca="1" si="11"/>
        <v>23.006</v>
      </c>
      <c r="AG35" s="18">
        <f t="shared" ca="1" si="11"/>
        <v>1040.0999999999999</v>
      </c>
      <c r="AH35" s="18">
        <f t="shared" ca="1" si="11"/>
        <v>12.601000000000001</v>
      </c>
      <c r="AI35" s="18">
        <f t="shared" ca="1" si="11"/>
        <v>3.9632999999999998</v>
      </c>
      <c r="AJ35" s="18">
        <f t="shared" ca="1" si="11"/>
        <v>-300.39999999999998</v>
      </c>
      <c r="AK35" s="18">
        <f t="shared" ca="1" si="11"/>
        <v>14.5</v>
      </c>
      <c r="AL35" s="18">
        <f t="shared" ca="1" si="11"/>
        <v>754.35</v>
      </c>
      <c r="AM35" s="18">
        <f t="shared" ca="1" si="11"/>
        <v>12.981</v>
      </c>
      <c r="AN35" s="18">
        <f t="shared" ca="1" si="11"/>
        <v>3.6838000000000002</v>
      </c>
      <c r="AO35" s="18">
        <f ca="1">AE35+AF35*$B$2+AG35/(1+EXP(($B$2-AH35)/AI35))</f>
        <v>308.80502231248028</v>
      </c>
      <c r="AP35" s="18">
        <f ca="1">AJ35+AK35*$B$2+AL35/(1+EXP(($B$2-AM35)/AN35))</f>
        <v>366.56720044530209</v>
      </c>
      <c r="AQ35" s="18">
        <f t="shared" ca="1" si="11"/>
        <v>1.7723</v>
      </c>
      <c r="AR35" s="18">
        <f t="shared" ca="1" si="11"/>
        <v>-2.5352E-3</v>
      </c>
      <c r="AS35" s="18">
        <f t="shared" ca="1" si="11"/>
        <v>-3.6324000000000002E-2</v>
      </c>
      <c r="AT35" s="18">
        <f t="shared" ca="1" si="11"/>
        <v>7.4192999999999998</v>
      </c>
      <c r="AU35" s="18">
        <f t="shared" ca="1" si="11"/>
        <v>2.7726000000000002</v>
      </c>
      <c r="AV35" s="18">
        <f t="shared" ca="1" si="11"/>
        <v>1.7466999999999999</v>
      </c>
      <c r="AW35" s="18">
        <f t="shared" ca="1" si="11"/>
        <v>-3.1771999999999998E-3</v>
      </c>
      <c r="AX35" s="18">
        <f t="shared" ca="1" si="11"/>
        <v>-2.9075E-2</v>
      </c>
      <c r="AY35" s="18">
        <f t="shared" ca="1" si="11"/>
        <v>6.7714999999999996</v>
      </c>
      <c r="AZ35" s="18">
        <f t="shared" ca="1" si="11"/>
        <v>2.0750999999999999</v>
      </c>
      <c r="BA35" s="18">
        <f ca="1">AQ35+AR35*$B$2+AS35/(1+EXP(($B$2-AT35)/AU35))</f>
        <v>1.7366768412632372</v>
      </c>
      <c r="BB35" s="18">
        <f ca="1">AV35+AW35*$B$2+AX35/(1+EXP(($B$2-AY35)/AZ35))</f>
        <v>1.7098617967981433</v>
      </c>
      <c r="BC35" s="18">
        <f t="shared" ca="1" si="11"/>
        <v>-3.7587999999999999</v>
      </c>
      <c r="BD35" s="18">
        <f t="shared" ca="1" si="11"/>
        <v>-8.9257E-3</v>
      </c>
      <c r="BE35" s="18">
        <f t="shared" ca="1" si="11"/>
        <v>-0.16416</v>
      </c>
      <c r="BF35" s="18">
        <f t="shared" ca="1" si="11"/>
        <v>6.8731999999999998</v>
      </c>
      <c r="BG35" s="18">
        <f t="shared" ca="1" si="11"/>
        <v>2.7454999999999998</v>
      </c>
      <c r="BH35" s="18">
        <f t="shared" ca="1" si="11"/>
        <v>-3.7364999999999999</v>
      </c>
      <c r="BI35" s="18">
        <f t="shared" ca="1" si="11"/>
        <v>-1.3517E-2</v>
      </c>
      <c r="BJ35" s="18">
        <f t="shared" ca="1" si="11"/>
        <v>-0.23576</v>
      </c>
      <c r="BK35" s="18">
        <f t="shared" ca="1" si="11"/>
        <v>6.7309999999999999</v>
      </c>
      <c r="BL35" s="18">
        <f t="shared" ca="1" si="11"/>
        <v>3.7450999999999999</v>
      </c>
      <c r="BM35" s="18">
        <f ca="1">BC35+BD35*$B$2+BE35/(1+EXP(MIN(100,($B$2-BF35)/BG35)))</f>
        <v>-3.887870022491045</v>
      </c>
      <c r="BN35" s="18">
        <f ca="1">BH35+BI35*$B$2+BJ35/(1+EXP(MIN(100,($B$2-BK35)/BL35)))</f>
        <v>-3.9411382536074417</v>
      </c>
    </row>
    <row r="36" spans="1:66" ht="15" customHeight="1" x14ac:dyDescent="0.15">
      <c r="A36" s="66"/>
      <c r="B36" s="70"/>
      <c r="C36" s="66"/>
      <c r="D36" s="18">
        <f>Main!D129</f>
        <v>28.370999999999999</v>
      </c>
      <c r="E36" s="18">
        <f t="shared" si="0"/>
        <v>0.61538037997917827</v>
      </c>
      <c r="F36" s="18">
        <f t="shared" ca="1" si="1"/>
        <v>7.9799117482117365E-7</v>
      </c>
      <c r="G36" s="18">
        <f t="shared" ca="1" si="2"/>
        <v>7.3560511490611457E-7</v>
      </c>
      <c r="H36" s="18">
        <f t="shared" ca="1" si="3"/>
        <v>8.6124574342070986E-7</v>
      </c>
      <c r="I36" s="18">
        <f t="shared" ca="1" si="4"/>
        <v>-3.2490772602088865E-10</v>
      </c>
      <c r="J36" s="18">
        <f t="shared" ca="1" si="5"/>
        <v>7.6779824155518749E-7</v>
      </c>
      <c r="K36" s="18">
        <f ca="1">J36*DCC!$C97*DCC!AG97</f>
        <v>1.3597798763391885E-3</v>
      </c>
      <c r="L36" t="s">
        <v>687</v>
      </c>
      <c r="M36" s="18">
        <f ca="1">M33*300000^0.4</f>
        <v>1489601047.945617</v>
      </c>
      <c r="Q36" s="18">
        <f ca="1">Q33+0.4</f>
        <v>3.6303999999999998</v>
      </c>
    </row>
    <row r="37" spans="1:66" ht="15" customHeight="1" x14ac:dyDescent="0.15">
      <c r="A37" s="66"/>
      <c r="B37" s="70"/>
      <c r="C37" s="66"/>
      <c r="D37" s="18">
        <f>Main!D130</f>
        <v>35.716999999999999</v>
      </c>
      <c r="E37" s="18">
        <f t="shared" si="0"/>
        <v>0.6645360925164816</v>
      </c>
      <c r="F37" s="18">
        <f t="shared" ca="1" si="1"/>
        <v>9.1265465682952743E-7</v>
      </c>
      <c r="G37" s="18">
        <f t="shared" ca="1" si="2"/>
        <v>8.3923218303199181E-7</v>
      </c>
      <c r="H37" s="18">
        <f t="shared" ca="1" si="3"/>
        <v>9.8709928295108838E-7</v>
      </c>
      <c r="I37" s="18">
        <f t="shared" ca="1" si="4"/>
        <v>-3.8238556871303882E-10</v>
      </c>
      <c r="J37" s="18">
        <f t="shared" ca="1" si="5"/>
        <v>8.7712043885501651E-7</v>
      </c>
      <c r="K37" s="18">
        <f ca="1">J37*DCC!$C98*DCC!AG98</f>
        <v>2.427182133344434E-3</v>
      </c>
      <c r="M37" t="s">
        <v>546</v>
      </c>
    </row>
    <row r="38" spans="1:66" ht="15" customHeight="1" x14ac:dyDescent="0.15">
      <c r="A38" s="66"/>
      <c r="B38" s="70"/>
      <c r="C38" s="66"/>
      <c r="D38" s="18">
        <f>Main!D131</f>
        <v>44.965000000000003</v>
      </c>
      <c r="E38" s="18">
        <f t="shared" si="0"/>
        <v>0.71280898627322942</v>
      </c>
      <c r="F38" s="18">
        <f t="shared" ca="1" si="1"/>
        <v>1.0442708499029235E-6</v>
      </c>
      <c r="G38" s="18">
        <f t="shared" ca="1" si="2"/>
        <v>9.560687769648337E-7</v>
      </c>
      <c r="H38" s="18">
        <f t="shared" ca="1" si="3"/>
        <v>1.1337008296272395E-6</v>
      </c>
      <c r="I38" s="18">
        <f t="shared" ca="1" si="4"/>
        <v>-4.5935798778864388E-10</v>
      </c>
      <c r="J38" s="18">
        <f t="shared" ca="1" si="5"/>
        <v>1.0015837607396188E-6</v>
      </c>
      <c r="K38" s="18">
        <f ca="1">J38*DCC!$C99*DCC!AG99</f>
        <v>4.3002880179838264E-3</v>
      </c>
      <c r="N38" t="s">
        <v>324</v>
      </c>
      <c r="O38" t="s">
        <v>322</v>
      </c>
      <c r="P38" t="s">
        <v>398</v>
      </c>
      <c r="Q38" t="s">
        <v>399</v>
      </c>
      <c r="R38" t="s">
        <v>400</v>
      </c>
    </row>
    <row r="39" spans="1:66" ht="15" customHeight="1" x14ac:dyDescent="0.15">
      <c r="A39" s="66"/>
      <c r="B39" s="70"/>
      <c r="C39" s="66"/>
      <c r="D39" s="18">
        <f>Main!D132</f>
        <v>56.606999999999999</v>
      </c>
      <c r="E39" s="18">
        <f t="shared" si="0"/>
        <v>0.75906058305698565</v>
      </c>
      <c r="F39" s="18">
        <f t="shared" ca="1" si="1"/>
        <v>1.1947650276712445E-6</v>
      </c>
      <c r="G39" s="18">
        <f t="shared" ca="1" si="2"/>
        <v>1.0874827164161155E-6</v>
      </c>
      <c r="H39" s="18">
        <f t="shared" ca="1" si="3"/>
        <v>1.3035408716024668E-6</v>
      </c>
      <c r="I39" s="18">
        <f t="shared" ca="1" si="4"/>
        <v>-5.5872821331605228E-10</v>
      </c>
      <c r="J39" s="18">
        <f t="shared" ca="1" si="5"/>
        <v>1.1428436902962425E-6</v>
      </c>
      <c r="K39" s="18">
        <f ca="1">J39*DCC!$C100*DCC!AG100</f>
        <v>7.2676276861001858E-3</v>
      </c>
      <c r="N39" s="18">
        <v>0.4546</v>
      </c>
      <c r="O39" s="18">
        <v>-9.418E-2</v>
      </c>
      <c r="P39" s="18">
        <v>-1.0089999999999999</v>
      </c>
      <c r="Q39" s="18">
        <v>2.5830000000000002</v>
      </c>
      <c r="R39" s="18">
        <v>1.7450000000000001</v>
      </c>
    </row>
    <row r="40" spans="1:66" ht="15" customHeight="1" x14ac:dyDescent="0.15">
      <c r="A40" s="66"/>
      <c r="B40" s="66"/>
      <c r="C40" s="66"/>
      <c r="D40" s="18">
        <f>Main!D133</f>
        <v>71.265000000000001</v>
      </c>
      <c r="E40" s="18">
        <f t="shared" si="0"/>
        <v>0.80219244504095255</v>
      </c>
      <c r="F40" s="18">
        <f t="shared" ca="1" si="1"/>
        <v>1.3632679168399306E-6</v>
      </c>
      <c r="G40" s="18">
        <f t="shared" ca="1" si="2"/>
        <v>1.2326939089037365E-6</v>
      </c>
      <c r="H40" s="18">
        <f t="shared" ca="1" si="3"/>
        <v>1.4956597132374248E-6</v>
      </c>
      <c r="I40" s="18">
        <f t="shared" ca="1" si="4"/>
        <v>-6.8003179001438487E-10</v>
      </c>
      <c r="J40" s="18">
        <f t="shared" ca="1" si="5"/>
        <v>1.3000741149993015E-6</v>
      </c>
      <c r="K40" s="18">
        <f ca="1">J40*DCC!$C101*DCC!AG101</f>
        <v>1.0696329320420238E-2</v>
      </c>
      <c r="N40" s="18">
        <v>8.7729999999999995E-3</v>
      </c>
      <c r="O40" s="18">
        <v>-2.253E-4</v>
      </c>
      <c r="P40" s="18">
        <v>-8.4209999999999997E-3</v>
      </c>
      <c r="Q40" s="18">
        <v>13.12</v>
      </c>
      <c r="R40" s="18">
        <v>6.7110000000000003</v>
      </c>
    </row>
    <row r="41" spans="1:66" x14ac:dyDescent="0.15">
      <c r="A41" s="66" t="e">
        <f>#REF!</f>
        <v>#REF!</v>
      </c>
      <c r="B41" s="70" t="e">
        <f ca="1">#REF!+#REF!*$B$2+#REF!/(1+EXP(($B$2-#REF!)/#REF!))</f>
        <v>#REF!</v>
      </c>
      <c r="C41" s="69"/>
      <c r="D41" s="18">
        <f>Main!D134</f>
        <v>89.715999999999994</v>
      </c>
      <c r="E41" s="18">
        <f t="shared" si="0"/>
        <v>0.84123971916797224</v>
      </c>
      <c r="F41" s="18">
        <f t="shared" ca="1" si="1"/>
        <v>1.5446124581576784E-6</v>
      </c>
      <c r="G41" s="18">
        <f t="shared" ca="1" si="2"/>
        <v>1.3875041793304696E-6</v>
      </c>
      <c r="H41" s="18">
        <f t="shared" ca="1" si="3"/>
        <v>1.7039079227881015E-6</v>
      </c>
      <c r="I41" s="18">
        <f t="shared" ca="1" si="4"/>
        <v>-8.1822275172217581E-10</v>
      </c>
      <c r="J41" s="18">
        <f t="shared" ca="1" si="5"/>
        <v>1.4685768857137319E-6</v>
      </c>
      <c r="K41" s="18">
        <f ca="1">J41*DCC!$C102*DCC!AG102</f>
        <v>1.4076375065581374E-2</v>
      </c>
    </row>
    <row r="42" spans="1:66" x14ac:dyDescent="0.15">
      <c r="A42" s="66" t="e">
        <f>#REF!</f>
        <v>#REF!</v>
      </c>
      <c r="B42" s="70" t="e">
        <f ca="1">#REF!+#REF!*$B$2+#REF!/(1+EXP(($B$2-#REF!)/#REF!))</f>
        <v>#REF!</v>
      </c>
      <c r="C42" s="69"/>
      <c r="D42" s="18">
        <f>Main!D135</f>
        <v>112.94</v>
      </c>
      <c r="E42" s="18">
        <f t="shared" si="0"/>
        <v>0.87550628248005935</v>
      </c>
      <c r="F42" s="18">
        <f t="shared" ca="1" si="1"/>
        <v>1.7171868844471586E-6</v>
      </c>
      <c r="G42" s="18">
        <f t="shared" ca="1" si="2"/>
        <v>1.531920680111068E-6</v>
      </c>
      <c r="H42" s="18">
        <f t="shared" ca="1" si="3"/>
        <v>1.9050322756661055E-6</v>
      </c>
      <c r="I42" s="18">
        <f t="shared" ca="1" si="4"/>
        <v>-9.6486973598456781E-10</v>
      </c>
      <c r="J42" s="18">
        <f t="shared" ca="1" si="5"/>
        <v>1.6275237425276622E-6</v>
      </c>
      <c r="K42" s="18">
        <f ca="1">J42*DCC!$C103*DCC!AG103</f>
        <v>1.7218162738143507E-2</v>
      </c>
    </row>
    <row r="43" spans="1:66" x14ac:dyDescent="0.15">
      <c r="A43" s="66"/>
      <c r="B43" s="69"/>
      <c r="C43" s="69"/>
      <c r="D43" s="18">
        <f>Main!D136</f>
        <v>142.19</v>
      </c>
      <c r="E43" s="18">
        <f t="shared" si="0"/>
        <v>0.9046443589225508</v>
      </c>
      <c r="F43" s="18">
        <f t="shared" ca="1" si="1"/>
        <v>1.8666332365100692E-6</v>
      </c>
      <c r="G43" s="18">
        <f t="shared" ca="1" si="2"/>
        <v>1.6541031322828248E-6</v>
      </c>
      <c r="H43" s="18">
        <f t="shared" ca="1" si="3"/>
        <v>2.0821220825056751E-6</v>
      </c>
      <c r="I43" s="18">
        <f t="shared" ca="1" si="4"/>
        <v>-1.1068606186938904E-9</v>
      </c>
      <c r="J43" s="18">
        <f t="shared" ca="1" si="5"/>
        <v>1.7637752060032039E-6</v>
      </c>
      <c r="K43" s="18">
        <f ca="1">J43*DCC!$C104*DCC!AG104</f>
        <v>2.094440925830459E-2</v>
      </c>
    </row>
    <row r="44" spans="1:66" x14ac:dyDescent="0.15">
      <c r="A44" s="66" t="s">
        <v>195</v>
      </c>
      <c r="B44" s="68">
        <f ca="1">B10+B12*$B$1+B14*$B$1^2+B16*$B$1^3+B18*$B$1^4</f>
        <v>0.89141434572651856</v>
      </c>
      <c r="C44" s="69"/>
      <c r="D44" s="18">
        <f>Main!D137</f>
        <v>179.01</v>
      </c>
      <c r="E44" s="18">
        <f t="shared" si="0"/>
        <v>0.92861926335339251</v>
      </c>
      <c r="F44" s="18">
        <f t="shared" ca="1" si="1"/>
        <v>1.9902909378569927E-6</v>
      </c>
      <c r="G44" s="18">
        <f t="shared" ca="1" si="2"/>
        <v>1.7539823431839705E-6</v>
      </c>
      <c r="H44" s="18">
        <f t="shared" ca="1" si="3"/>
        <v>2.2298893069919624E-6</v>
      </c>
      <c r="I44" s="18">
        <f t="shared" ca="1" si="4"/>
        <v>-1.2306994261048098E-9</v>
      </c>
      <c r="J44" s="18">
        <f t="shared" ca="1" si="5"/>
        <v>1.8759248496819114E-6</v>
      </c>
      <c r="K44" s="18">
        <f ca="1">J44*DCC!$C105*DCC!AG105</f>
        <v>2.6210943056641914E-2</v>
      </c>
    </row>
    <row r="45" spans="1:66" x14ac:dyDescent="0.15">
      <c r="A45" s="66" t="s">
        <v>197</v>
      </c>
      <c r="B45" s="68">
        <f ca="1">B11+B13*$B$1+B15*$B$1^2+B17*$B$1^3+B19*$B$1^4</f>
        <v>0</v>
      </c>
      <c r="C45" s="69"/>
      <c r="D45" s="18">
        <f>Main!D138</f>
        <v>225.36</v>
      </c>
      <c r="E45" s="18">
        <f t="shared" si="0"/>
        <v>0.94773054825219727</v>
      </c>
      <c r="F45" s="18">
        <f t="shared" ca="1" si="1"/>
        <v>2.0786156836854001E-6</v>
      </c>
      <c r="G45" s="18">
        <f t="shared" ca="1" si="2"/>
        <v>1.8238907206221711E-6</v>
      </c>
      <c r="H45" s="18">
        <f t="shared" ca="1" si="3"/>
        <v>2.3368868050230057E-6</v>
      </c>
      <c r="I45" s="18">
        <f t="shared" ca="1" si="4"/>
        <v>-1.3266122050713293E-9</v>
      </c>
      <c r="J45" s="18">
        <f t="shared" ca="1" si="5"/>
        <v>1.9553366399147195E-6</v>
      </c>
      <c r="K45" s="18">
        <f ca="1">J45*DCC!$C106*DCC!AG106</f>
        <v>3.3181565361264966E-2</v>
      </c>
    </row>
    <row r="46" spans="1:66" x14ac:dyDescent="0.15">
      <c r="A46" s="66" t="s">
        <v>196</v>
      </c>
      <c r="B46" s="68">
        <f ca="1">B20+B22*$B$1+B24*$B$1^2+B26*$B$1^3+B28*$B$1^4</f>
        <v>0</v>
      </c>
      <c r="C46" s="69"/>
      <c r="D46" s="18">
        <f>Main!D139</f>
        <v>283.70999999999998</v>
      </c>
      <c r="E46" s="18">
        <f t="shared" si="0"/>
        <v>0.96250917284069415</v>
      </c>
      <c r="F46" s="18">
        <f t="shared" ca="1" si="1"/>
        <v>2.1261899544423607E-6</v>
      </c>
      <c r="G46" s="18">
        <f t="shared" ca="1" si="2"/>
        <v>1.8595568539052093E-6</v>
      </c>
      <c r="H46" s="18">
        <f t="shared" ca="1" si="3"/>
        <v>2.396534992609503E-6</v>
      </c>
      <c r="I46" s="18">
        <f t="shared" ca="1" si="4"/>
        <v>-1.3886299999611506E-9</v>
      </c>
      <c r="J46" s="18">
        <f t="shared" ca="1" si="5"/>
        <v>1.9971477385694209E-6</v>
      </c>
      <c r="K46" s="18">
        <f ca="1">J46*DCC!$C107*DCC!AG107</f>
        <v>4.177991997743985E-2</v>
      </c>
    </row>
    <row r="47" spans="1:66" x14ac:dyDescent="0.15">
      <c r="A47" s="66" t="s">
        <v>198</v>
      </c>
      <c r="B47" s="68">
        <f ca="1">B21+B23*$B$1+B25*$B$1^2+B27*$B$1^3+B29*$B$1^4</f>
        <v>0</v>
      </c>
      <c r="C47" s="69"/>
      <c r="D47" s="18">
        <f>Main!D140</f>
        <v>357.17</v>
      </c>
      <c r="E47" s="18">
        <f t="shared" si="0"/>
        <v>0.9736163604274618</v>
      </c>
      <c r="F47" s="18">
        <f t="shared" ca="1" si="1"/>
        <v>2.1317416192345063E-6</v>
      </c>
      <c r="G47" s="18">
        <f t="shared" ca="1" si="2"/>
        <v>1.8601163349164142E-6</v>
      </c>
      <c r="H47" s="18">
        <f t="shared" ca="1" si="3"/>
        <v>2.4071483399612294E-6</v>
      </c>
      <c r="I47" s="18">
        <f t="shared" ca="1" si="4"/>
        <v>-1.4146293831943958E-9</v>
      </c>
      <c r="J47" s="18">
        <f t="shared" ca="1" si="5"/>
        <v>2.0002833400301962E-6</v>
      </c>
      <c r="K47" s="18">
        <f ca="1">J47*DCC!$C108*DCC!AG108</f>
        <v>5.241062396213518E-2</v>
      </c>
    </row>
    <row r="48" spans="1:66" x14ac:dyDescent="0.15">
      <c r="A48" s="66" t="s">
        <v>199</v>
      </c>
      <c r="B48" s="68">
        <f ca="1">B30+B32*$B$1+B34*$B$1^2+B36*$B$1^3+B38*$B$1^4</f>
        <v>0</v>
      </c>
      <c r="C48" s="69"/>
      <c r="D48" s="18">
        <f>Main!D141</f>
        <v>449.65</v>
      </c>
      <c r="E48" s="18">
        <f t="shared" si="0"/>
        <v>0.98174834725633986</v>
      </c>
      <c r="F48" s="18">
        <f t="shared" ca="1" si="1"/>
        <v>2.0971554311352879E-6</v>
      </c>
      <c r="G48" s="18">
        <f t="shared" ca="1" si="2"/>
        <v>1.8272854439877839E-6</v>
      </c>
      <c r="H48" s="18">
        <f t="shared" ca="1" si="3"/>
        <v>2.3707824182894674E-6</v>
      </c>
      <c r="I48" s="18">
        <f t="shared" ca="1" si="4"/>
        <v>-1.4054877638492542E-9</v>
      </c>
      <c r="J48" s="18">
        <f t="shared" ca="1" si="5"/>
        <v>1.9665466617478449E-6</v>
      </c>
      <c r="K48" s="18">
        <f ca="1">J48*DCC!$C109*DCC!AG109</f>
        <v>6.5080568777137332E-2</v>
      </c>
    </row>
    <row r="49" spans="1:11" x14ac:dyDescent="0.15">
      <c r="A49" s="66" t="s">
        <v>200</v>
      </c>
      <c r="B49" s="68">
        <f ca="1">B31+B33*$B$1+B35*$B$1^2+B37*$B$1^3+B39*$B$1^4</f>
        <v>0</v>
      </c>
      <c r="C49" s="69"/>
      <c r="D49" s="18">
        <f>Main!D142</f>
        <v>566.08000000000004</v>
      </c>
      <c r="E49" s="18">
        <f t="shared" si="0"/>
        <v>0.98756396636427113</v>
      </c>
      <c r="F49" s="18">
        <f t="shared" ca="1" si="1"/>
        <v>2.0261444962801693E-6</v>
      </c>
      <c r="G49" s="18">
        <f t="shared" ca="1" si="2"/>
        <v>1.7642495734614334E-6</v>
      </c>
      <c r="H49" s="18">
        <f t="shared" ca="1" si="3"/>
        <v>2.2916853941003435E-6</v>
      </c>
      <c r="I49" s="18">
        <f t="shared" ca="1" si="4"/>
        <v>-1.363953484886E-9</v>
      </c>
      <c r="J49" s="18">
        <f t="shared" ca="1" si="5"/>
        <v>1.8993954126205684E-6</v>
      </c>
      <c r="K49" s="18">
        <f ca="1">J49*DCC!$C110*DCC!AG110</f>
        <v>7.9703241726104573E-2</v>
      </c>
    </row>
    <row r="50" spans="1:11" x14ac:dyDescent="0.15">
      <c r="A50" s="66"/>
      <c r="B50" s="66"/>
      <c r="C50" s="69"/>
      <c r="D50" s="18">
        <f>Main!D143</f>
        <v>712.65</v>
      </c>
      <c r="E50" s="18">
        <f t="shared" si="0"/>
        <v>0.99163731856760795</v>
      </c>
      <c r="F50" s="18">
        <f t="shared" ca="1" si="1"/>
        <v>1.9231668767022566E-6</v>
      </c>
      <c r="G50" s="18">
        <f t="shared" ca="1" si="2"/>
        <v>1.6747565153961967E-6</v>
      </c>
      <c r="H50" s="18">
        <f t="shared" ca="1" si="3"/>
        <v>2.1750354874377911E-6</v>
      </c>
      <c r="I50" s="18">
        <f t="shared" ca="1" si="4"/>
        <v>-1.2937256451500466E-9</v>
      </c>
      <c r="J50" s="18">
        <f t="shared" ca="1" si="5"/>
        <v>1.8029439058702273E-6</v>
      </c>
      <c r="K50" s="18">
        <f ca="1">J50*DCC!$C111*DCC!AG111</f>
        <v>9.6313905840501216E-2</v>
      </c>
    </row>
    <row r="51" spans="1:11" x14ac:dyDescent="0.15">
      <c r="A51" s="66" t="s">
        <v>193</v>
      </c>
      <c r="B51" s="70" t="e">
        <f ca="1">B41+B42*$B$1</f>
        <v>#REF!</v>
      </c>
      <c r="C51" s="69"/>
      <c r="D51" s="18">
        <f>Main!D144</f>
        <v>897.16</v>
      </c>
      <c r="E51" s="18">
        <f t="shared" si="0"/>
        <v>0.99443951128361041</v>
      </c>
      <c r="F51" s="18">
        <f t="shared" ca="1" si="1"/>
        <v>1.7928176831917912E-6</v>
      </c>
      <c r="G51" s="18">
        <f t="shared" ca="1" si="2"/>
        <v>1.5626052344873059E-6</v>
      </c>
      <c r="H51" s="18">
        <f t="shared" ca="1" si="3"/>
        <v>2.0262350387496157E-6</v>
      </c>
      <c r="I51" s="18">
        <f t="shared" ca="1" si="4"/>
        <v>-1.1989505878735532E-9</v>
      </c>
      <c r="J51" s="18">
        <f t="shared" ca="1" si="5"/>
        <v>1.6814019420759468E-6</v>
      </c>
      <c r="K51" s="18">
        <f ca="1">J51*DCC!$C112*DCC!AG112</f>
        <v>0.11448170398512889</v>
      </c>
    </row>
    <row r="52" spans="1:11" x14ac:dyDescent="0.15">
      <c r="A52" s="66"/>
      <c r="B52" s="66"/>
      <c r="C52" s="69"/>
      <c r="D52" s="18">
        <f>Main!D145</f>
        <v>1129.4000000000001</v>
      </c>
      <c r="E52" s="18">
        <f t="shared" si="0"/>
        <v>0.99633764934462943</v>
      </c>
      <c r="F52" s="18">
        <f t="shared" ca="1" si="1"/>
        <v>1.6397418946188695E-6</v>
      </c>
      <c r="G52" s="18">
        <f t="shared" ca="1" si="2"/>
        <v>1.4315734540635775E-6</v>
      </c>
      <c r="H52" s="18">
        <f t="shared" ca="1" si="3"/>
        <v>1.8508083559612171E-6</v>
      </c>
      <c r="I52" s="18">
        <f t="shared" ca="1" si="4"/>
        <v>-1.0841449955682844E-9</v>
      </c>
      <c r="J52" s="18">
        <f t="shared" ca="1" si="5"/>
        <v>1.538994775112879E-6</v>
      </c>
      <c r="K52" s="18">
        <f ca="1">J52*DCC!$C113*DCC!AG113</f>
        <v>0.13329554627663256</v>
      </c>
    </row>
    <row r="53" spans="1:11" x14ac:dyDescent="0.15">
      <c r="A53" s="66"/>
      <c r="B53" s="69"/>
      <c r="C53" s="69"/>
      <c r="D53" s="18">
        <f>Main!D146</f>
        <v>1421.9</v>
      </c>
      <c r="E53" s="18">
        <f t="shared" si="0"/>
        <v>0.99760748184157788</v>
      </c>
      <c r="F53" s="18">
        <f t="shared" ca="1" si="1"/>
        <v>1.4687207820254057E-6</v>
      </c>
      <c r="G53" s="18">
        <f t="shared" ca="1" si="2"/>
        <v>1.2854934302769528E-6</v>
      </c>
      <c r="H53" s="18">
        <f t="shared" ca="1" si="3"/>
        <v>1.6544989367327881E-6</v>
      </c>
      <c r="I53" s="18">
        <f t="shared" ca="1" si="4"/>
        <v>-9.5425135490964357E-10</v>
      </c>
      <c r="J53" s="18">
        <f t="shared" ca="1" si="5"/>
        <v>1.3800443820191116E-6</v>
      </c>
      <c r="K53" s="18">
        <f ca="1">J53*DCC!$C114*DCC!AG114</f>
        <v>0.15175343369153171</v>
      </c>
    </row>
    <row r="54" spans="1:11" x14ac:dyDescent="0.15">
      <c r="A54" s="66"/>
      <c r="B54" s="66"/>
      <c r="C54" s="69"/>
      <c r="D54" s="18">
        <f>Main!D147</f>
        <v>1790.1</v>
      </c>
      <c r="E54" s="18">
        <f t="shared" si="0"/>
        <v>0.99844727007676748</v>
      </c>
      <c r="F54" s="18">
        <f t="shared" ca="1" si="1"/>
        <v>1.2853142306254372E-6</v>
      </c>
      <c r="G54" s="18">
        <f t="shared" ca="1" si="2"/>
        <v>1.1288122230170788E-6</v>
      </c>
      <c r="H54" s="18">
        <f t="shared" ca="1" si="3"/>
        <v>1.4439949838210474E-6</v>
      </c>
      <c r="I54" s="18">
        <f t="shared" ca="1" si="4"/>
        <v>-8.1506528027203419E-10</v>
      </c>
      <c r="J54" s="18">
        <f t="shared" ca="1" si="5"/>
        <v>1.2095720747953425E-6</v>
      </c>
      <c r="K54" s="18">
        <f ca="1">J54*DCC!$C115*DCC!AG115</f>
        <v>0.16868709185870659</v>
      </c>
    </row>
    <row r="55" spans="1:11" x14ac:dyDescent="0.15">
      <c r="A55" s="66"/>
      <c r="B55" s="69"/>
      <c r="C55" s="69"/>
      <c r="D55" s="18">
        <f>Main!D148</f>
        <v>2253.6</v>
      </c>
      <c r="E55" s="18">
        <f t="shared" si="0"/>
        <v>0.99899772703265854</v>
      </c>
      <c r="F55" s="18">
        <f t="shared" ca="1" si="1"/>
        <v>1.0958111389294134E-6</v>
      </c>
      <c r="G55" s="18">
        <f t="shared" ca="1" si="2"/>
        <v>9.6657909503541198E-7</v>
      </c>
      <c r="H55" s="18">
        <f t="shared" ca="1" si="3"/>
        <v>1.2268422891075349E-6</v>
      </c>
      <c r="I55" s="18">
        <f t="shared" ca="1" si="4"/>
        <v>-6.7304281706202542E-10</v>
      </c>
      <c r="J55" s="18">
        <f t="shared" ca="1" si="5"/>
        <v>1.0332668063905233E-6</v>
      </c>
      <c r="K55" s="18">
        <f ca="1">J55*DCC!$C116*DCC!AG116</f>
        <v>0.18250122952783104</v>
      </c>
    </row>
    <row r="56" spans="1:11" x14ac:dyDescent="0.15">
      <c r="A56" s="66"/>
      <c r="B56" s="66"/>
      <c r="C56" s="69"/>
      <c r="D56" s="18">
        <f>Main!D149</f>
        <v>2837.1</v>
      </c>
      <c r="E56" s="18">
        <f t="shared" si="0"/>
        <v>0.99935591120068168</v>
      </c>
      <c r="F56" s="18">
        <f t="shared" ca="1" si="1"/>
        <v>9.0726714403744607E-7</v>
      </c>
      <c r="G56" s="18">
        <f t="shared" ca="1" si="2"/>
        <v>8.0452918538777335E-7</v>
      </c>
      <c r="H56" s="18">
        <f t="shared" ca="1" si="3"/>
        <v>1.0114353710745468E-6</v>
      </c>
      <c r="I56" s="18">
        <f t="shared" ca="1" si="4"/>
        <v>-5.3506114292747183E-10</v>
      </c>
      <c r="J56" s="18">
        <f t="shared" ca="1" si="5"/>
        <v>8.5754513348546304E-7</v>
      </c>
      <c r="K56" s="18">
        <f ca="1">J56*DCC!$C117*DCC!AG117</f>
        <v>0.19163346720291721</v>
      </c>
    </row>
    <row r="57" spans="1:11" x14ac:dyDescent="0.15">
      <c r="A57" s="66"/>
      <c r="B57" s="69"/>
      <c r="C57" s="69"/>
      <c r="D57" s="18">
        <f>Main!D150</f>
        <v>3571.7</v>
      </c>
      <c r="E57" s="18">
        <f t="shared" si="0"/>
        <v>0.99958758991188623</v>
      </c>
      <c r="F57" s="18">
        <f t="shared" ca="1" si="1"/>
        <v>7.2709624719949038E-7</v>
      </c>
      <c r="G57" s="18">
        <f t="shared" ca="1" si="2"/>
        <v>6.4879986577690219E-7</v>
      </c>
      <c r="H57" s="18">
        <f t="shared" ca="1" si="3"/>
        <v>8.0648263314105664E-7</v>
      </c>
      <c r="I57" s="18">
        <f t="shared" ca="1" si="4"/>
        <v>-4.0776896759169517E-10</v>
      </c>
      <c r="J57" s="18">
        <f t="shared" ca="1" si="5"/>
        <v>6.8920320791348521E-7</v>
      </c>
      <c r="K57" s="18">
        <f ca="1">J57*DCC!$C118*DCC!AG118</f>
        <v>0.19480876450384307</v>
      </c>
    </row>
    <row r="58" spans="1:11" x14ac:dyDescent="0.15">
      <c r="A58" s="66"/>
      <c r="B58" s="66"/>
      <c r="C58" s="69"/>
      <c r="D58" s="18">
        <f>Main!D151</f>
        <v>4496.5</v>
      </c>
      <c r="E58" s="18">
        <f t="shared" si="0"/>
        <v>0.99973670481581278</v>
      </c>
      <c r="F58" s="18">
        <f t="shared" ca="1" si="1"/>
        <v>5.6230921341400256E-7</v>
      </c>
      <c r="G58" s="18">
        <f t="shared" ca="1" si="2"/>
        <v>5.0533983284193108E-7</v>
      </c>
      <c r="H58" s="18">
        <f t="shared" ca="1" si="3"/>
        <v>6.2007169426910991E-7</v>
      </c>
      <c r="I58" s="18">
        <f t="shared" ca="1" si="4"/>
        <v>-2.9669756223893768E-10</v>
      </c>
      <c r="J58" s="18">
        <f t="shared" ca="1" si="5"/>
        <v>5.3473778626891485E-7</v>
      </c>
      <c r="K58" s="18">
        <f ca="1">J58*DCC!$C119*DCC!AG119</f>
        <v>0.19100449569899983</v>
      </c>
    </row>
    <row r="59" spans="1:11" x14ac:dyDescent="0.15">
      <c r="A59" s="66"/>
      <c r="B59" s="69"/>
      <c r="C59" s="69"/>
      <c r="D59" s="18">
        <f>Main!D152</f>
        <v>5660.8</v>
      </c>
      <c r="E59" s="18">
        <f t="shared" si="0"/>
        <v>0.99983230321862215</v>
      </c>
      <c r="F59" s="18">
        <f t="shared" ca="1" si="1"/>
        <v>4.1854380730414733E-7</v>
      </c>
      <c r="G59" s="18">
        <f t="shared" ca="1" si="2"/>
        <v>3.7910716033440028E-7</v>
      </c>
      <c r="H59" s="18">
        <f t="shared" ca="1" si="3"/>
        <v>4.5852947228250911E-7</v>
      </c>
      <c r="I59" s="18">
        <f t="shared" ca="1" si="4"/>
        <v>-2.0538676919611249E-10</v>
      </c>
      <c r="J59" s="18">
        <f t="shared" ca="1" si="5"/>
        <v>3.9945768370837897E-7</v>
      </c>
      <c r="K59" s="18">
        <f ca="1">J59*DCC!$C120*DCC!AG120</f>
        <v>0.17987655394348212</v>
      </c>
    </row>
    <row r="60" spans="1:11" x14ac:dyDescent="0.15">
      <c r="A60" s="66"/>
      <c r="B60" s="66"/>
      <c r="C60" s="69"/>
      <c r="D60" s="18">
        <f>Main!D153</f>
        <v>7126.5</v>
      </c>
      <c r="E60" s="18">
        <f t="shared" si="0"/>
        <v>0.99989339142314071</v>
      </c>
      <c r="F60" s="18">
        <f t="shared" ca="1" si="1"/>
        <v>2.9927108381095862E-7</v>
      </c>
      <c r="G60" s="18">
        <f t="shared" ca="1" si="2"/>
        <v>2.7336569349730814E-7</v>
      </c>
      <c r="H60" s="18">
        <f t="shared" ca="1" si="3"/>
        <v>3.2553711649395908E-7</v>
      </c>
      <c r="I60" s="18">
        <f t="shared" ca="1" si="4"/>
        <v>-1.3491574031044115E-10</v>
      </c>
      <c r="J60" s="18">
        <f t="shared" ca="1" si="5"/>
        <v>2.8673367205528256E-7</v>
      </c>
      <c r="K60" s="18">
        <f ca="1">J60*DCC!$C121*DCC!AG121</f>
        <v>0.16282863169276218</v>
      </c>
    </row>
    <row r="61" spans="1:11" x14ac:dyDescent="0.15">
      <c r="A61" s="66"/>
      <c r="B61" s="69"/>
      <c r="C61" s="69"/>
      <c r="D61" s="18">
        <f>Main!D154</f>
        <v>8971.7000000000007</v>
      </c>
      <c r="E61" s="18">
        <f t="shared" si="0"/>
        <v>0.9999323295354835</v>
      </c>
      <c r="F61" s="18">
        <f t="shared" ca="1" si="1"/>
        <v>2.0535024022260933E-7</v>
      </c>
      <c r="G61" s="18">
        <f t="shared" ca="1" si="2"/>
        <v>1.8922662642342692E-7</v>
      </c>
      <c r="H61" s="18">
        <f t="shared" ca="1" si="3"/>
        <v>2.2169831920886736E-7</v>
      </c>
      <c r="I61" s="18">
        <f t="shared" ca="1" si="4"/>
        <v>-8.3972071675371743E-11</v>
      </c>
      <c r="J61" s="18">
        <f t="shared" ca="1" si="5"/>
        <v>1.9754690729682316E-7</v>
      </c>
      <c r="K61" s="18">
        <f ca="1">J61*DCC!$C122*DCC!AG122</f>
        <v>0.1413905640346069</v>
      </c>
    </row>
    <row r="62" spans="1:11" ht="15" x14ac:dyDescent="0.25">
      <c r="A62" s="2"/>
      <c r="C62" s="30"/>
      <c r="D62" s="18">
        <f>Main!D155</f>
        <v>11294</v>
      </c>
      <c r="E62" s="18">
        <f t="shared" si="0"/>
        <v>0.99995709302150559</v>
      </c>
      <c r="F62" s="18">
        <f t="shared" ca="1" si="1"/>
        <v>1.3523019401732814E-7</v>
      </c>
      <c r="G62" s="18">
        <f t="shared" ca="1" si="2"/>
        <v>1.2572188492776421E-7</v>
      </c>
      <c r="H62" s="18">
        <f t="shared" ca="1" si="3"/>
        <v>1.4487087320736361E-7</v>
      </c>
      <c r="I62" s="18">
        <f t="shared" ca="1" si="4"/>
        <v>-4.9519445350454735E-11</v>
      </c>
      <c r="J62" s="18">
        <f t="shared" ca="1" si="5"/>
        <v>1.3062846500600016E-7</v>
      </c>
      <c r="K62" s="18">
        <f ca="1">J62*DCC!$C123*DCC!AG123</f>
        <v>0.11770622698513261</v>
      </c>
    </row>
    <row r="63" spans="1:11" ht="15" x14ac:dyDescent="0.25">
      <c r="A63" s="2"/>
      <c r="B63" s="30"/>
      <c r="C63" s="30"/>
      <c r="D63" s="18">
        <f>Main!D156</f>
        <v>14219</v>
      </c>
      <c r="E63" s="18">
        <f t="shared" si="0"/>
        <v>0.99997282692833467</v>
      </c>
      <c r="F63" s="18">
        <f t="shared" ca="1" si="1"/>
        <v>8.5525775825442963E-8</v>
      </c>
      <c r="G63" s="18">
        <f t="shared" ca="1" si="2"/>
        <v>8.0209080119444152E-8</v>
      </c>
      <c r="H63" s="18">
        <f t="shared" ca="1" si="3"/>
        <v>9.0916488008835429E-8</v>
      </c>
      <c r="I63" s="18">
        <f t="shared" ca="1" si="4"/>
        <v>-2.768944719594512E-11</v>
      </c>
      <c r="J63" s="18">
        <f t="shared" ca="1" si="5"/>
        <v>8.2952658708168042E-8</v>
      </c>
      <c r="K63" s="18">
        <f ca="1">J63*DCC!$C124*DCC!AG124</f>
        <v>9.4099471993673342E-2</v>
      </c>
    </row>
    <row r="64" spans="1:11" ht="15" x14ac:dyDescent="0.25">
      <c r="A64" s="2"/>
      <c r="C64" s="30"/>
      <c r="D64" s="18">
        <f>Main!D157</f>
        <v>17901</v>
      </c>
      <c r="E64" s="18">
        <f t="shared" si="0"/>
        <v>0.99998280357616698</v>
      </c>
      <c r="F64" s="18">
        <f t="shared" ca="1" si="1"/>
        <v>5.2061677808581165E-8</v>
      </c>
      <c r="G64" s="18">
        <f t="shared" ca="1" si="2"/>
        <v>4.9235099324631477E-8</v>
      </c>
      <c r="H64" s="18">
        <f t="shared" ca="1" si="3"/>
        <v>5.4927606557061244E-8</v>
      </c>
      <c r="I64" s="18">
        <f t="shared" ca="1" si="4"/>
        <v>-1.4720871760294979E-11</v>
      </c>
      <c r="J64" s="18">
        <f t="shared" ca="1" si="5"/>
        <v>5.0693700801327262E-8</v>
      </c>
      <c r="K64" s="18">
        <f ca="1">J64*DCC!$C125*DCC!AG125</f>
        <v>7.2521944873872354E-2</v>
      </c>
    </row>
    <row r="65" spans="1:11" ht="15" x14ac:dyDescent="0.25">
      <c r="A65" s="2"/>
      <c r="B65" s="30"/>
      <c r="C65" s="30"/>
      <c r="D65" s="18">
        <f>Main!D158</f>
        <v>22536</v>
      </c>
      <c r="E65" s="18">
        <f t="shared" si="0"/>
        <v>0.9999891235798628</v>
      </c>
      <c r="F65" s="18">
        <f t="shared" ca="1" si="1"/>
        <v>3.05844431278489E-8</v>
      </c>
      <c r="G65" s="18">
        <f t="shared" ca="1" si="2"/>
        <v>2.9150814185738372E-8</v>
      </c>
      <c r="H65" s="18">
        <f t="shared" ca="1" si="3"/>
        <v>3.2038030361735447E-8</v>
      </c>
      <c r="I65" s="18">
        <f t="shared" ca="1" si="4"/>
        <v>-7.4663654055579703E-12</v>
      </c>
      <c r="J65" s="18">
        <f t="shared" ca="1" si="5"/>
        <v>2.9890610835245968E-8</v>
      </c>
      <c r="K65" s="18">
        <f ca="1">J65*DCC!$C126*DCC!AG126</f>
        <v>5.3938711022787675E-2</v>
      </c>
    </row>
    <row r="66" spans="1:11" ht="15" x14ac:dyDescent="0.25">
      <c r="A66" s="2"/>
      <c r="C66" s="30"/>
      <c r="D66" s="18">
        <f>Main!D159</f>
        <v>28371</v>
      </c>
      <c r="E66" s="18">
        <f t="shared" si="0"/>
        <v>0.99999312420271813</v>
      </c>
      <c r="F66" s="18">
        <f t="shared" ca="1" si="1"/>
        <v>1.7395121475325869E-8</v>
      </c>
      <c r="G66" s="18">
        <f t="shared" ca="1" si="2"/>
        <v>1.669858002948178E-8</v>
      </c>
      <c r="H66" s="18">
        <f t="shared" ca="1" si="3"/>
        <v>1.8101359835763339E-8</v>
      </c>
      <c r="I66" s="18">
        <f t="shared" ca="1" si="4"/>
        <v>-3.6276004215787405E-12</v>
      </c>
      <c r="J66" s="18">
        <f t="shared" ca="1" si="5"/>
        <v>1.705801684938863E-8</v>
      </c>
      <c r="K66" s="18">
        <f ca="1">J66*DCC!$C127*DCC!AG127</f>
        <v>3.8814740416348407E-2</v>
      </c>
    </row>
    <row r="67" spans="1:11" ht="15" x14ac:dyDescent="0.25">
      <c r="A67" s="2"/>
      <c r="B67" s="30"/>
      <c r="C67" s="30"/>
      <c r="D67" s="18">
        <f>Main!D160</f>
        <v>35717</v>
      </c>
      <c r="E67" s="18">
        <f t="shared" ref="E67:E81" si="12">SQRT(1-($B$4/($B$4+D67))^2)</f>
        <v>0.99999565505206389</v>
      </c>
      <c r="F67" s="18">
        <f t="shared" ref="F67:F76" ca="1" si="13">$M$33*($D67+(AC$33+AO$33*MAX(2,LOG10($D67)))/$E67^$P$33)^(-$Q$33)*(1+EXP(-BA$33*(LN($D67)+BM$33)))</f>
        <v>9.6119595939058782E-9</v>
      </c>
      <c r="G67" s="18">
        <f t="shared" ref="G67:G76" ca="1" si="14">$M$33*($D67+(AD$33+AP$33*MAX(2,LOG10($D67)))/$E67^$P$33)^(-$Q$33)*(1+EXP(-BB$33*(LN($D67)+BN$33)))</f>
        <v>9.2863069485119705E-9</v>
      </c>
      <c r="H67" s="18">
        <f t="shared" ref="H67:H81" ca="1" si="15">F67-I67*$B$6^$B$10</f>
        <v>9.9421458186127391E-9</v>
      </c>
      <c r="I67" s="18">
        <f t="shared" ref="I67:I81" ca="1" si="16">(F67-G67)/($B$6^$B$10-$C$6^$B$10)</f>
        <v>-1.6960048547973949E-12</v>
      </c>
      <c r="J67" s="18">
        <f t="shared" ref="J67:J81" ca="1" si="17">H67+I67*$B$3^$B$10</f>
        <v>9.4543537344613602E-9</v>
      </c>
      <c r="K67" s="18">
        <f ca="1">J67*DCC!$C128*DCC!AG128</f>
        <v>2.7094286932219366E-2</v>
      </c>
    </row>
    <row r="68" spans="1:11" ht="15" x14ac:dyDescent="0.25">
      <c r="A68" s="2"/>
      <c r="C68" s="30"/>
      <c r="D68" s="18">
        <f>Main!D161</f>
        <v>44965</v>
      </c>
      <c r="E68" s="18">
        <f t="shared" si="12"/>
        <v>0.99999725519334837</v>
      </c>
      <c r="F68" s="18">
        <f t="shared" ca="1" si="13"/>
        <v>5.1786718768489799E-9</v>
      </c>
      <c r="G68" s="18">
        <f t="shared" ca="1" si="14"/>
        <v>5.0314735079100958E-9</v>
      </c>
      <c r="H68" s="18">
        <f t="shared" ca="1" si="15"/>
        <v>5.3279194705976747E-9</v>
      </c>
      <c r="I68" s="18">
        <f t="shared" ca="1" si="16"/>
        <v>-7.6661176216342787E-13</v>
      </c>
      <c r="J68" s="18">
        <f t="shared" ca="1" si="17"/>
        <v>5.1074323958449721E-9</v>
      </c>
      <c r="K68" s="18">
        <f ca="1">J68*DCC!$C129*DCC!AG129</f>
        <v>1.8426594597729488E-2</v>
      </c>
    </row>
    <row r="69" spans="1:11" ht="15" x14ac:dyDescent="0.25">
      <c r="A69" s="2"/>
      <c r="B69" s="30"/>
      <c r="C69" s="30"/>
      <c r="D69" s="18">
        <f>Main!D162</f>
        <v>56608</v>
      </c>
      <c r="E69" s="18">
        <f t="shared" si="12"/>
        <v>0.99999826650024126</v>
      </c>
      <c r="F69" s="18">
        <f t="shared" ca="1" si="13"/>
        <v>2.7299060307447972E-9</v>
      </c>
      <c r="G69" s="18">
        <f t="shared" ca="1" si="14"/>
        <v>2.6652864905917182E-9</v>
      </c>
      <c r="H69" s="18">
        <f t="shared" ca="1" si="15"/>
        <v>2.7954251730187071E-9</v>
      </c>
      <c r="I69" s="18">
        <f t="shared" ca="1" si="16"/>
        <v>-3.3653973141176742E-13</v>
      </c>
      <c r="J69" s="18">
        <f t="shared" ca="1" si="17"/>
        <v>2.6986321617718717E-9</v>
      </c>
      <c r="K69" s="18">
        <f ca="1">J69*DCC!$C130*DCC!AG130</f>
        <v>1.2280866048862806E-2</v>
      </c>
    </row>
    <row r="70" spans="1:11" ht="15" x14ac:dyDescent="0.25">
      <c r="A70" s="2"/>
      <c r="B70" s="30"/>
      <c r="C70" s="30"/>
      <c r="D70" s="18">
        <f>Main!D163</f>
        <v>71264</v>
      </c>
      <c r="E70" s="18">
        <f t="shared" si="12"/>
        <v>0.99999890535939739</v>
      </c>
      <c r="F70" s="18">
        <f t="shared" ca="1" si="13"/>
        <v>1.4127163229268903E-9</v>
      </c>
      <c r="G70" s="18">
        <f t="shared" ca="1" si="14"/>
        <v>1.3850433452116146E-9</v>
      </c>
      <c r="H70" s="18">
        <f t="shared" ca="1" si="15"/>
        <v>1.4407745505121495E-9</v>
      </c>
      <c r="I70" s="18">
        <f t="shared" ca="1" si="16"/>
        <v>-1.4412136740064598E-13</v>
      </c>
      <c r="J70" s="18">
        <f t="shared" ca="1" si="17"/>
        <v>1.3993234532607174E-9</v>
      </c>
      <c r="K70" s="18">
        <f ca="1">J70*DCC!$C131*DCC!AG131</f>
        <v>8.0241222868280403E-3</v>
      </c>
    </row>
    <row r="71" spans="1:11" ht="15" x14ac:dyDescent="0.25">
      <c r="A71" s="2"/>
      <c r="B71" s="30"/>
      <c r="C71" s="30"/>
      <c r="D71" s="18">
        <f>Main!D164</f>
        <v>89716</v>
      </c>
      <c r="E71" s="18">
        <f t="shared" si="12"/>
        <v>0.99999930890712274</v>
      </c>
      <c r="F71" s="18">
        <f t="shared" ca="1" si="13"/>
        <v>7.1973085704965754E-10</v>
      </c>
      <c r="G71" s="18">
        <f t="shared" ca="1" si="14"/>
        <v>7.0812679516137054E-10</v>
      </c>
      <c r="H71" s="18">
        <f t="shared" ca="1" si="15"/>
        <v>7.3149646509968175E-10</v>
      </c>
      <c r="I71" s="18">
        <f t="shared" ca="1" si="16"/>
        <v>-6.0434163751683042E-14</v>
      </c>
      <c r="J71" s="18">
        <f t="shared" ca="1" si="17"/>
        <v>7.1411484817388539E-10</v>
      </c>
      <c r="K71" s="18">
        <f ca="1">J71*DCC!$C132*DCC!AG132</f>
        <v>5.1626977009617174E-3</v>
      </c>
    </row>
    <row r="72" spans="1:11" x14ac:dyDescent="0.15">
      <c r="B72" s="30"/>
      <c r="C72" s="30"/>
      <c r="D72" s="18">
        <f>Main!D165</f>
        <v>112940</v>
      </c>
      <c r="E72" s="18">
        <f t="shared" si="12"/>
        <v>0.9999995636945791</v>
      </c>
      <c r="F72" s="18">
        <f t="shared" ca="1" si="13"/>
        <v>3.6200302885901746E-10</v>
      </c>
      <c r="G72" s="18">
        <f t="shared" ca="1" si="14"/>
        <v>3.5722066531530786E-10</v>
      </c>
      <c r="H72" s="18">
        <f t="shared" ca="1" si="15"/>
        <v>3.66851970165062E-10</v>
      </c>
      <c r="I72" s="18">
        <f t="shared" ca="1" si="16"/>
        <v>-2.4906635650776428E-14</v>
      </c>
      <c r="J72" s="18">
        <f t="shared" ca="1" si="17"/>
        <v>3.5968851206591486E-10</v>
      </c>
      <c r="K72" s="18">
        <f ca="1">J72*DCC!$C133*DCC!AG133</f>
        <v>3.278321954308802E-3</v>
      </c>
    </row>
    <row r="73" spans="1:11" x14ac:dyDescent="0.15">
      <c r="B73" s="30"/>
      <c r="C73" s="30"/>
      <c r="D73" s="18">
        <f>Main!D166</f>
        <v>142190</v>
      </c>
      <c r="E73" s="18">
        <f t="shared" si="12"/>
        <v>0.99999972463105669</v>
      </c>
      <c r="F73" s="18">
        <f t="shared" ca="1" si="13"/>
        <v>1.8008022814944604E-10</v>
      </c>
      <c r="G73" s="18">
        <f t="shared" ca="1" si="14"/>
        <v>1.7813841552107487E-10</v>
      </c>
      <c r="H73" s="18">
        <f t="shared" ca="1" si="15"/>
        <v>1.8204907375816031E-10</v>
      </c>
      <c r="I73" s="18">
        <f t="shared" ca="1" si="16"/>
        <v>-1.0112995215625565E-14</v>
      </c>
      <c r="J73" s="18">
        <f t="shared" ca="1" si="17"/>
        <v>1.7914045059043227E-10</v>
      </c>
      <c r="K73" s="18">
        <f ca="1">J73*DCC!$C134*DCC!AG134</f>
        <v>2.0554833262995047E-3</v>
      </c>
    </row>
    <row r="74" spans="1:11" x14ac:dyDescent="0.15">
      <c r="B74" s="30"/>
      <c r="C74" s="30"/>
      <c r="D74" s="18">
        <f>Main!D167</f>
        <v>179010</v>
      </c>
      <c r="E74" s="18">
        <f t="shared" si="12"/>
        <v>0.99999982620749062</v>
      </c>
      <c r="F74" s="18">
        <f t="shared" ca="1" si="13"/>
        <v>8.8804892756673443E-11</v>
      </c>
      <c r="G74" s="18">
        <f t="shared" ca="1" si="14"/>
        <v>8.8025710740423684E-11</v>
      </c>
      <c r="H74" s="18">
        <f t="shared" ca="1" si="15"/>
        <v>8.9594922169742666E-11</v>
      </c>
      <c r="I74" s="18">
        <f t="shared" ca="1" si="16"/>
        <v>-4.0579940038010083E-15</v>
      </c>
      <c r="J74" s="18">
        <f t="shared" ca="1" si="17"/>
        <v>8.8427792637661014E-11</v>
      </c>
      <c r="K74" s="18">
        <f ca="1">J74*DCC!$C135*DCC!AG135</f>
        <v>1.2773415869180367E-3</v>
      </c>
    </row>
    <row r="75" spans="1:11" x14ac:dyDescent="0.15">
      <c r="B75" s="30"/>
      <c r="C75" s="30"/>
      <c r="D75" s="18">
        <f>Main!D168</f>
        <v>225360</v>
      </c>
      <c r="E75" s="18">
        <f t="shared" si="12"/>
        <v>0.99999989031751402</v>
      </c>
      <c r="F75" s="18">
        <f t="shared" ca="1" si="13"/>
        <v>4.3482657768135656E-11</v>
      </c>
      <c r="G75" s="18">
        <f t="shared" ca="1" si="14"/>
        <v>4.3173013607846234E-11</v>
      </c>
      <c r="H75" s="18">
        <f t="shared" ca="1" si="15"/>
        <v>4.3796612645317202E-11</v>
      </c>
      <c r="I75" s="18">
        <f t="shared" ca="1" si="16"/>
        <v>-1.6126323754419212E-15</v>
      </c>
      <c r="J75" s="18">
        <f t="shared" ca="1" si="17"/>
        <v>4.3332799522871406E-11</v>
      </c>
      <c r="K75" s="18">
        <f ca="1">J75*DCC!$C136*DCC!AG136</f>
        <v>7.8802325245603709E-4</v>
      </c>
    </row>
    <row r="76" spans="1:11" x14ac:dyDescent="0.15">
      <c r="B76" s="30"/>
      <c r="C76" s="30"/>
      <c r="D76" s="18">
        <f>Main!D169</f>
        <v>283710</v>
      </c>
      <c r="E76" s="18">
        <f t="shared" si="12"/>
        <v>0.99999993078099847</v>
      </c>
      <c r="F76" s="18">
        <f t="shared" ca="1" si="13"/>
        <v>2.116741086844973E-11</v>
      </c>
      <c r="G76" s="18">
        <f t="shared" ca="1" si="14"/>
        <v>2.1045333165157813E-11</v>
      </c>
      <c r="H76" s="18">
        <f t="shared" ca="1" si="15"/>
        <v>2.1291188078741037E-11</v>
      </c>
      <c r="I76" s="18">
        <f t="shared" ca="1" si="16"/>
        <v>-6.3578288208028037E-16</v>
      </c>
      <c r="J76" s="18">
        <f t="shared" ca="1" si="17"/>
        <v>2.1108329016610133E-11</v>
      </c>
      <c r="K76" s="18">
        <f ca="1">J76*DCC!$C137*DCC!AG137</f>
        <v>4.8324834304077984E-4</v>
      </c>
    </row>
    <row r="77" spans="1:11" x14ac:dyDescent="0.15">
      <c r="B77" s="30"/>
      <c r="C77" s="30"/>
      <c r="D77" s="18">
        <f>Main!D170</f>
        <v>357170</v>
      </c>
      <c r="E77" s="18">
        <f t="shared" si="12"/>
        <v>0.99999995631914451</v>
      </c>
      <c r="F77" s="18">
        <f t="shared" ref="F77:G81" ca="1" si="18">$M$36*($D77+(AC$33+AO$33*MAX(2,LOG10($D77)))/$E77^$P$33)^(-$Q$36)*(1+EXP(-BA$33*(LN($D77)+BM$33)))</f>
        <v>9.4741992005530055E-12</v>
      </c>
      <c r="G77" s="18">
        <f t="shared" ca="1" si="18"/>
        <v>9.4245691512272994E-12</v>
      </c>
      <c r="H77" s="18">
        <f t="shared" ca="1" si="15"/>
        <v>9.5245201755263494E-12</v>
      </c>
      <c r="I77" s="18">
        <f t="shared" ca="1" si="16"/>
        <v>-2.5847419264295182E-16</v>
      </c>
      <c r="J77" s="18">
        <f t="shared" ca="1" si="17"/>
        <v>9.4501797838865434E-12</v>
      </c>
      <c r="K77" s="18">
        <f ca="1">J77*DCC!$C138*DCC!AG138</f>
        <v>2.7237081368802979E-4</v>
      </c>
    </row>
    <row r="78" spans="1:11" x14ac:dyDescent="0.15">
      <c r="B78" s="30"/>
      <c r="C78" s="30"/>
      <c r="D78" s="18">
        <f>Main!D171</f>
        <v>449650</v>
      </c>
      <c r="E78" s="18">
        <f t="shared" si="12"/>
        <v>0.99999997243584471</v>
      </c>
      <c r="F78" s="18">
        <f t="shared" ca="1" si="18"/>
        <v>4.1784148713621806E-12</v>
      </c>
      <c r="G78" s="18">
        <f t="shared" ca="1" si="18"/>
        <v>4.1607432824164854E-12</v>
      </c>
      <c r="H78" s="18">
        <f t="shared" ca="1" si="15"/>
        <v>4.1963324756595222E-12</v>
      </c>
      <c r="I78" s="18">
        <f t="shared" ca="1" si="16"/>
        <v>-9.2033954177249646E-17</v>
      </c>
      <c r="J78" s="18">
        <f t="shared" ca="1" si="17"/>
        <v>4.1698623660995018E-12</v>
      </c>
      <c r="K78" s="18">
        <f ca="1">J78*DCC!$C139*DCC!AG139</f>
        <v>1.5129995326953289E-4</v>
      </c>
    </row>
    <row r="79" spans="1:11" x14ac:dyDescent="0.15">
      <c r="B79" s="30"/>
      <c r="C79" s="30"/>
      <c r="D79" s="18">
        <f>Main!D172</f>
        <v>566080</v>
      </c>
      <c r="E79" s="18">
        <f t="shared" si="12"/>
        <v>0.99999998260677136</v>
      </c>
      <c r="F79" s="18">
        <f t="shared" ca="1" si="18"/>
        <v>1.8364164494632599E-12</v>
      </c>
      <c r="G79" s="18">
        <f t="shared" ca="1" si="18"/>
        <v>1.8301535186078712E-12</v>
      </c>
      <c r="H79" s="18">
        <f t="shared" ca="1" si="15"/>
        <v>1.8427665698261378E-12</v>
      </c>
      <c r="I79" s="18">
        <f t="shared" ca="1" si="16"/>
        <v>-3.261745693222102E-17</v>
      </c>
      <c r="J79" s="18">
        <f t="shared" ca="1" si="17"/>
        <v>1.8333853836510627E-12</v>
      </c>
      <c r="K79" s="18">
        <f ca="1">J79*DCC!$C140*DCC!AG140</f>
        <v>8.3747284275212239E-5</v>
      </c>
    </row>
    <row r="80" spans="1:11" x14ac:dyDescent="0.15">
      <c r="B80" s="30"/>
      <c r="C80" s="30"/>
      <c r="D80" s="18">
        <f>Main!D173</f>
        <v>712640</v>
      </c>
      <c r="E80" s="18">
        <f t="shared" si="12"/>
        <v>0.9999999890243878</v>
      </c>
      <c r="F80" s="18">
        <f t="shared" ca="1" si="18"/>
        <v>8.0494669430080195E-13</v>
      </c>
      <c r="G80" s="18">
        <f t="shared" ca="1" si="18"/>
        <v>8.0273511834827313E-13</v>
      </c>
      <c r="H80" s="18">
        <f t="shared" ca="1" si="15"/>
        <v>8.0718905874876973E-13</v>
      </c>
      <c r="I80" s="18">
        <f t="shared" ca="1" si="16"/>
        <v>-1.1517927476698509E-17</v>
      </c>
      <c r="J80" s="18">
        <f t="shared" ca="1" si="17"/>
        <v>8.0387635959400558E-13</v>
      </c>
      <c r="K80" s="18">
        <f ca="1">J80*DCC!$C141*DCC!AG141</f>
        <v>4.6227906865139186E-5</v>
      </c>
    </row>
    <row r="81" spans="2:11" x14ac:dyDescent="0.15">
      <c r="B81" s="30"/>
      <c r="C81" s="30"/>
      <c r="D81" s="18">
        <f>Main!D174</f>
        <v>897160</v>
      </c>
      <c r="E81" s="18">
        <f t="shared" si="12"/>
        <v>0.99999999307442544</v>
      </c>
      <c r="F81" s="18">
        <f t="shared" ca="1" si="18"/>
        <v>3.5202399274918349E-13</v>
      </c>
      <c r="G81" s="18">
        <f t="shared" ca="1" si="18"/>
        <v>3.5124545657555115E-13</v>
      </c>
      <c r="H81" s="18">
        <f t="shared" ca="1" si="15"/>
        <v>3.5281336732852537E-13</v>
      </c>
      <c r="I81" s="18">
        <f t="shared" ca="1" si="16"/>
        <v>-4.0546304437928775E-18</v>
      </c>
      <c r="J81" s="18">
        <f t="shared" ca="1" si="17"/>
        <v>3.5164720519812416E-13</v>
      </c>
      <c r="K81" s="18">
        <f ca="1">J81*DCC!$C142*DCC!AG142</f>
        <v>2.5457794803970567E-5</v>
      </c>
    </row>
    <row r="82" spans="2:11" x14ac:dyDescent="0.15">
      <c r="B82" s="30"/>
      <c r="C82" s="30"/>
      <c r="D82" s="18"/>
      <c r="K82" s="18">
        <f ca="1">SUM(K2:K81)</f>
        <v>2.7436647229895321</v>
      </c>
    </row>
    <row r="83" spans="2:11" x14ac:dyDescent="0.15">
      <c r="B83" s="30"/>
      <c r="C83" s="30"/>
      <c r="D83" s="18"/>
    </row>
    <row r="84" spans="2:11" x14ac:dyDescent="0.15">
      <c r="B84" s="30"/>
      <c r="C84" s="30"/>
      <c r="D84" s="18"/>
    </row>
    <row r="85" spans="2:11" x14ac:dyDescent="0.15">
      <c r="B85" s="30"/>
      <c r="C85" s="30"/>
    </row>
    <row r="86" spans="2:11" x14ac:dyDescent="0.15">
      <c r="B86" s="30"/>
      <c r="C86" s="30"/>
    </row>
    <row r="87" spans="2:11" x14ac:dyDescent="0.15">
      <c r="B87" s="30"/>
      <c r="C87" s="30"/>
    </row>
    <row r="88" spans="2:11" x14ac:dyDescent="0.15">
      <c r="B88" s="30"/>
      <c r="C88" s="30"/>
    </row>
    <row r="89" spans="2:11" x14ac:dyDescent="0.15">
      <c r="B89" s="30"/>
      <c r="C89" s="30"/>
    </row>
    <row r="90" spans="2:11" x14ac:dyDescent="0.15">
      <c r="B90" s="30"/>
      <c r="C90" s="30"/>
    </row>
    <row r="91" spans="2:11" x14ac:dyDescent="0.15">
      <c r="B91" s="30"/>
      <c r="C91" s="30"/>
    </row>
    <row r="92" spans="2:11" x14ac:dyDescent="0.15">
      <c r="B92" s="30"/>
      <c r="C92" s="30"/>
    </row>
  </sheetData>
  <phoneticPr fontId="1"/>
  <pageMargins left="0.78700000000000003" right="0.78700000000000003" top="0.98399999999999999" bottom="0.98399999999999999" header="0.51200000000000001" footer="0.51200000000000001"/>
  <pageSetup paperSize="9" orientation="portrait" horizontalDpi="360" verticalDpi="360"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86"/>
  <sheetViews>
    <sheetView topLeftCell="A49" workbookViewId="0">
      <selection activeCell="C86" sqref="C86"/>
    </sheetView>
  </sheetViews>
  <sheetFormatPr defaultRowHeight="13.5" x14ac:dyDescent="0.15"/>
  <sheetData>
    <row r="1" spans="1:3" x14ac:dyDescent="0.15">
      <c r="A1">
        <f>COLUMN()</f>
        <v>1</v>
      </c>
      <c r="B1">
        <f>COLUMN()</f>
        <v>2</v>
      </c>
      <c r="C1">
        <f>COLUMN()</f>
        <v>3</v>
      </c>
    </row>
    <row r="2" spans="1:3" x14ac:dyDescent="0.15">
      <c r="A2" t="s">
        <v>336</v>
      </c>
    </row>
    <row r="3" spans="1:3" x14ac:dyDescent="0.15">
      <c r="C3">
        <v>9.8066499999999994</v>
      </c>
    </row>
    <row r="4" spans="1:3" x14ac:dyDescent="0.15">
      <c r="A4" t="s">
        <v>337</v>
      </c>
      <c r="B4" t="s">
        <v>338</v>
      </c>
      <c r="C4" t="s">
        <v>339</v>
      </c>
    </row>
    <row r="5" spans="1:3" x14ac:dyDescent="0.15">
      <c r="A5">
        <v>-0.5</v>
      </c>
      <c r="B5">
        <v>107477</v>
      </c>
      <c r="C5">
        <f>B5/$C$3*1000/10000</f>
        <v>1095.960394222288</v>
      </c>
    </row>
    <row r="6" spans="1:3" x14ac:dyDescent="0.15">
      <c r="A6">
        <v>0</v>
      </c>
      <c r="B6">
        <v>101325</v>
      </c>
      <c r="C6">
        <f t="shared" ref="C6:C69" si="0">B6/$C$3*1000/10000</f>
        <v>1033.2274527998859</v>
      </c>
    </row>
    <row r="7" spans="1:3" x14ac:dyDescent="0.15">
      <c r="A7">
        <v>0.5</v>
      </c>
      <c r="B7">
        <v>95461</v>
      </c>
      <c r="C7">
        <f t="shared" si="0"/>
        <v>973.43129407086019</v>
      </c>
    </row>
    <row r="8" spans="1:3" x14ac:dyDescent="0.15">
      <c r="A8">
        <v>1</v>
      </c>
      <c r="B8">
        <v>89876</v>
      </c>
      <c r="C8">
        <f t="shared" si="0"/>
        <v>916.48014357604268</v>
      </c>
    </row>
    <row r="9" spans="1:3" x14ac:dyDescent="0.15">
      <c r="A9">
        <v>1.5</v>
      </c>
      <c r="B9">
        <v>84559</v>
      </c>
      <c r="C9">
        <f t="shared" si="0"/>
        <v>862.26183253200634</v>
      </c>
    </row>
    <row r="10" spans="1:3" x14ac:dyDescent="0.15">
      <c r="A10">
        <v>2</v>
      </c>
      <c r="B10">
        <v>79501</v>
      </c>
      <c r="C10">
        <f t="shared" si="0"/>
        <v>810.68458647958278</v>
      </c>
    </row>
    <row r="11" spans="1:3" x14ac:dyDescent="0.15">
      <c r="A11">
        <v>2.5</v>
      </c>
      <c r="B11">
        <v>74691</v>
      </c>
      <c r="C11">
        <f t="shared" si="0"/>
        <v>761.63623663534452</v>
      </c>
    </row>
    <row r="12" spans="1:3" x14ac:dyDescent="0.15">
      <c r="A12">
        <v>3</v>
      </c>
      <c r="B12">
        <v>70121</v>
      </c>
      <c r="C12">
        <f t="shared" si="0"/>
        <v>715.03520570225305</v>
      </c>
    </row>
    <row r="13" spans="1:3" x14ac:dyDescent="0.15">
      <c r="A13">
        <v>3.5</v>
      </c>
      <c r="B13">
        <v>65780</v>
      </c>
      <c r="C13">
        <f t="shared" si="0"/>
        <v>670.76932489688124</v>
      </c>
    </row>
    <row r="14" spans="1:3" x14ac:dyDescent="0.15">
      <c r="A14">
        <v>4</v>
      </c>
      <c r="B14">
        <v>61660</v>
      </c>
      <c r="C14">
        <f t="shared" si="0"/>
        <v>628.75701692219059</v>
      </c>
    </row>
    <row r="15" spans="1:3" x14ac:dyDescent="0.15">
      <c r="A15">
        <v>4.5</v>
      </c>
      <c r="B15">
        <v>57752</v>
      </c>
      <c r="C15">
        <f t="shared" si="0"/>
        <v>588.90650731901314</v>
      </c>
    </row>
    <row r="16" spans="1:3" x14ac:dyDescent="0.15">
      <c r="A16">
        <v>5</v>
      </c>
      <c r="B16">
        <v>54048</v>
      </c>
      <c r="C16">
        <f t="shared" si="0"/>
        <v>551.13621879031075</v>
      </c>
    </row>
    <row r="17" spans="1:3" x14ac:dyDescent="0.15">
      <c r="A17">
        <v>5.5</v>
      </c>
      <c r="B17">
        <v>50539</v>
      </c>
      <c r="C17">
        <f t="shared" si="0"/>
        <v>515.35437687691513</v>
      </c>
    </row>
    <row r="18" spans="1:3" x14ac:dyDescent="0.15">
      <c r="A18">
        <v>6</v>
      </c>
      <c r="B18">
        <v>47217</v>
      </c>
      <c r="C18">
        <f t="shared" si="0"/>
        <v>481.47940428178839</v>
      </c>
    </row>
    <row r="19" spans="1:3" x14ac:dyDescent="0.15">
      <c r="A19">
        <v>6.5</v>
      </c>
      <c r="B19">
        <v>44075</v>
      </c>
      <c r="C19">
        <f t="shared" si="0"/>
        <v>449.43992087002192</v>
      </c>
    </row>
    <row r="20" spans="1:3" x14ac:dyDescent="0.15">
      <c r="A20">
        <v>7</v>
      </c>
      <c r="B20">
        <v>41105</v>
      </c>
      <c r="C20">
        <f t="shared" si="0"/>
        <v>419.15434934457744</v>
      </c>
    </row>
    <row r="21" spans="1:3" x14ac:dyDescent="0.15">
      <c r="A21">
        <v>7.5</v>
      </c>
      <c r="B21">
        <v>38299</v>
      </c>
      <c r="C21">
        <f t="shared" si="0"/>
        <v>390.54111240841678</v>
      </c>
    </row>
    <row r="22" spans="1:3" x14ac:dyDescent="0.15">
      <c r="A22">
        <v>8</v>
      </c>
      <c r="B22">
        <v>35651</v>
      </c>
      <c r="C22">
        <f t="shared" si="0"/>
        <v>363.53902708876126</v>
      </c>
    </row>
    <row r="23" spans="1:3" x14ac:dyDescent="0.15">
      <c r="A23">
        <v>8.5</v>
      </c>
      <c r="B23">
        <v>33154</v>
      </c>
      <c r="C23">
        <f t="shared" si="0"/>
        <v>338.07671325070237</v>
      </c>
    </row>
    <row r="24" spans="1:3" x14ac:dyDescent="0.15">
      <c r="A24">
        <v>9</v>
      </c>
      <c r="B24">
        <v>30800</v>
      </c>
      <c r="C24">
        <f t="shared" si="0"/>
        <v>314.07259359720189</v>
      </c>
    </row>
    <row r="25" spans="1:3" x14ac:dyDescent="0.15">
      <c r="A25">
        <v>9.5</v>
      </c>
      <c r="B25">
        <v>28584</v>
      </c>
      <c r="C25">
        <f t="shared" si="0"/>
        <v>291.47568231761102</v>
      </c>
    </row>
    <row r="26" spans="1:3" x14ac:dyDescent="0.15">
      <c r="A26">
        <v>10</v>
      </c>
      <c r="B26">
        <v>26499</v>
      </c>
      <c r="C26">
        <f t="shared" si="0"/>
        <v>270.21459927702125</v>
      </c>
    </row>
    <row r="27" spans="1:3" x14ac:dyDescent="0.15">
      <c r="A27">
        <v>10.5</v>
      </c>
      <c r="B27">
        <v>24540</v>
      </c>
      <c r="C27">
        <f t="shared" si="0"/>
        <v>250.23835866478359</v>
      </c>
    </row>
    <row r="28" spans="1:3" x14ac:dyDescent="0.15">
      <c r="A28">
        <v>11</v>
      </c>
      <c r="B28">
        <v>22699</v>
      </c>
      <c r="C28">
        <f t="shared" si="0"/>
        <v>231.46538318385998</v>
      </c>
    </row>
    <row r="29" spans="1:3" x14ac:dyDescent="0.15">
      <c r="A29">
        <v>11.5</v>
      </c>
      <c r="B29">
        <v>20984</v>
      </c>
      <c r="C29">
        <f t="shared" si="0"/>
        <v>213.97725013128849</v>
      </c>
    </row>
    <row r="30" spans="1:3" x14ac:dyDescent="0.15">
      <c r="A30">
        <v>12</v>
      </c>
      <c r="B30">
        <v>19399</v>
      </c>
      <c r="C30">
        <f t="shared" si="0"/>
        <v>197.81474815558832</v>
      </c>
    </row>
    <row r="31" spans="1:3" x14ac:dyDescent="0.15">
      <c r="A31">
        <v>12.5</v>
      </c>
      <c r="B31">
        <v>17933</v>
      </c>
      <c r="C31">
        <f t="shared" si="0"/>
        <v>182.86570847333189</v>
      </c>
    </row>
    <row r="32" spans="1:3" x14ac:dyDescent="0.15">
      <c r="A32">
        <v>13</v>
      </c>
      <c r="B32">
        <v>16579</v>
      </c>
      <c r="C32">
        <f t="shared" si="0"/>
        <v>169.05875094961073</v>
      </c>
    </row>
    <row r="33" spans="1:3" x14ac:dyDescent="0.15">
      <c r="A33">
        <v>13.5</v>
      </c>
      <c r="B33">
        <v>15327</v>
      </c>
      <c r="C33">
        <f t="shared" si="0"/>
        <v>156.29190396312706</v>
      </c>
    </row>
    <row r="34" spans="1:3" x14ac:dyDescent="0.15">
      <c r="A34">
        <v>14</v>
      </c>
      <c r="B34">
        <v>14170</v>
      </c>
      <c r="C34">
        <f t="shared" si="0"/>
        <v>144.49378737897246</v>
      </c>
    </row>
    <row r="35" spans="1:3" x14ac:dyDescent="0.15">
      <c r="A35">
        <v>14.5</v>
      </c>
      <c r="B35">
        <v>13100</v>
      </c>
      <c r="C35">
        <f t="shared" si="0"/>
        <v>133.58282390010862</v>
      </c>
    </row>
    <row r="36" spans="1:3" x14ac:dyDescent="0.15">
      <c r="A36">
        <v>15</v>
      </c>
      <c r="B36">
        <v>12111</v>
      </c>
      <c r="C36">
        <f t="shared" si="0"/>
        <v>123.49783055375688</v>
      </c>
    </row>
    <row r="37" spans="1:3" x14ac:dyDescent="0.15">
      <c r="A37">
        <v>15.5</v>
      </c>
      <c r="B37">
        <v>11197</v>
      </c>
      <c r="C37">
        <f t="shared" si="0"/>
        <v>114.17762436713863</v>
      </c>
    </row>
    <row r="38" spans="1:3" x14ac:dyDescent="0.15">
      <c r="A38">
        <v>16</v>
      </c>
      <c r="B38">
        <v>10352</v>
      </c>
      <c r="C38">
        <f t="shared" si="0"/>
        <v>105.56102236747513</v>
      </c>
    </row>
    <row r="39" spans="1:3" x14ac:dyDescent="0.15">
      <c r="A39">
        <v>16.5</v>
      </c>
      <c r="B39">
        <v>9571</v>
      </c>
      <c r="C39">
        <f t="shared" si="0"/>
        <v>97.597038744117512</v>
      </c>
    </row>
    <row r="40" spans="1:3" x14ac:dyDescent="0.15">
      <c r="A40">
        <v>17</v>
      </c>
      <c r="B40">
        <v>8849</v>
      </c>
      <c r="C40">
        <f t="shared" si="0"/>
        <v>90.234687686416876</v>
      </c>
    </row>
    <row r="41" spans="1:3" x14ac:dyDescent="0.15">
      <c r="A41">
        <v>17.5</v>
      </c>
      <c r="B41">
        <v>8182</v>
      </c>
      <c r="C41">
        <f t="shared" si="0"/>
        <v>83.433180545854086</v>
      </c>
    </row>
    <row r="42" spans="1:3" x14ac:dyDescent="0.15">
      <c r="A42">
        <v>18</v>
      </c>
      <c r="B42">
        <v>7565</v>
      </c>
      <c r="C42">
        <f t="shared" si="0"/>
        <v>77.141531511780272</v>
      </c>
    </row>
    <row r="43" spans="1:3" x14ac:dyDescent="0.15">
      <c r="A43">
        <v>18.5</v>
      </c>
      <c r="B43">
        <v>6994</v>
      </c>
      <c r="C43">
        <f t="shared" si="0"/>
        <v>71.31895193567631</v>
      </c>
    </row>
    <row r="44" spans="1:3" x14ac:dyDescent="0.15">
      <c r="A44">
        <v>19</v>
      </c>
      <c r="B44">
        <v>6467</v>
      </c>
      <c r="C44">
        <f t="shared" si="0"/>
        <v>65.945047493282615</v>
      </c>
    </row>
    <row r="45" spans="1:3" x14ac:dyDescent="0.15">
      <c r="A45">
        <v>19.5</v>
      </c>
      <c r="B45">
        <v>5979</v>
      </c>
      <c r="C45">
        <f t="shared" si="0"/>
        <v>60.968832373950328</v>
      </c>
    </row>
    <row r="46" spans="1:3" x14ac:dyDescent="0.15">
      <c r="A46">
        <v>20</v>
      </c>
      <c r="B46">
        <v>5529</v>
      </c>
      <c r="C46">
        <f t="shared" si="0"/>
        <v>56.380109415549654</v>
      </c>
    </row>
    <row r="47" spans="1:3" x14ac:dyDescent="0.15">
      <c r="A47">
        <v>22</v>
      </c>
      <c r="B47" s="18">
        <v>4047</v>
      </c>
      <c r="C47">
        <f t="shared" si="0"/>
        <v>41.267915139216754</v>
      </c>
    </row>
    <row r="48" spans="1:3" x14ac:dyDescent="0.15">
      <c r="A48">
        <v>24</v>
      </c>
      <c r="B48" s="18">
        <v>2972</v>
      </c>
      <c r="C48">
        <f t="shared" si="0"/>
        <v>30.305965849704027</v>
      </c>
    </row>
    <row r="49" spans="1:3" x14ac:dyDescent="0.15">
      <c r="A49">
        <v>26</v>
      </c>
      <c r="B49" s="18">
        <v>2188</v>
      </c>
      <c r="C49">
        <f t="shared" si="0"/>
        <v>22.311390739957073</v>
      </c>
    </row>
    <row r="50" spans="1:3" x14ac:dyDescent="0.15">
      <c r="A50">
        <v>28</v>
      </c>
      <c r="B50" s="18">
        <v>1616</v>
      </c>
      <c r="C50">
        <f t="shared" si="0"/>
        <v>16.478614001723322</v>
      </c>
    </row>
    <row r="51" spans="1:3" x14ac:dyDescent="0.15">
      <c r="A51">
        <v>30</v>
      </c>
      <c r="B51" s="18">
        <v>1197</v>
      </c>
      <c r="C51">
        <f t="shared" si="0"/>
        <v>12.206003069345801</v>
      </c>
    </row>
    <row r="52" spans="1:3" x14ac:dyDescent="0.15">
      <c r="A52">
        <v>32</v>
      </c>
      <c r="B52" s="18">
        <v>889</v>
      </c>
      <c r="C52">
        <f t="shared" si="0"/>
        <v>9.0652771333737832</v>
      </c>
    </row>
    <row r="53" spans="1:3" x14ac:dyDescent="0.15">
      <c r="A53">
        <v>34</v>
      </c>
      <c r="B53" s="18">
        <v>663.4</v>
      </c>
      <c r="C53">
        <f t="shared" si="0"/>
        <v>6.7647973568955759</v>
      </c>
    </row>
    <row r="54" spans="1:3" x14ac:dyDescent="0.15">
      <c r="A54">
        <v>36</v>
      </c>
      <c r="B54" s="18">
        <v>498.5</v>
      </c>
      <c r="C54">
        <f t="shared" si="0"/>
        <v>5.0832853216949729</v>
      </c>
    </row>
    <row r="55" spans="1:3" x14ac:dyDescent="0.15">
      <c r="A55">
        <v>38</v>
      </c>
      <c r="B55" s="18">
        <v>377.1</v>
      </c>
      <c r="C55">
        <f t="shared" si="0"/>
        <v>3.8453498391397685</v>
      </c>
    </row>
    <row r="56" spans="1:3" x14ac:dyDescent="0.15">
      <c r="A56">
        <v>40</v>
      </c>
      <c r="B56" s="18">
        <v>287.10000000000002</v>
      </c>
      <c r="C56">
        <f t="shared" si="0"/>
        <v>2.9276052474596321</v>
      </c>
    </row>
    <row r="57" spans="1:3" x14ac:dyDescent="0.15">
      <c r="A57">
        <v>42</v>
      </c>
      <c r="B57" s="18">
        <v>220</v>
      </c>
      <c r="C57">
        <f t="shared" si="0"/>
        <v>2.2433756685514421</v>
      </c>
    </row>
    <row r="58" spans="1:3" x14ac:dyDescent="0.15">
      <c r="A58">
        <v>44</v>
      </c>
      <c r="B58" s="18">
        <v>169.5</v>
      </c>
      <c r="C58">
        <f t="shared" si="0"/>
        <v>1.7284189809975883</v>
      </c>
    </row>
    <row r="59" spans="1:3" x14ac:dyDescent="0.15">
      <c r="A59">
        <v>46</v>
      </c>
      <c r="B59" s="18">
        <v>131.30000000000001</v>
      </c>
      <c r="C59">
        <f t="shared" si="0"/>
        <v>1.33888738764002</v>
      </c>
    </row>
    <row r="60" spans="1:3" x14ac:dyDescent="0.15">
      <c r="A60">
        <v>48</v>
      </c>
      <c r="B60" s="18">
        <v>102.3</v>
      </c>
      <c r="C60">
        <f t="shared" si="0"/>
        <v>1.0431696858764208</v>
      </c>
    </row>
    <row r="61" spans="1:3" x14ac:dyDescent="0.15">
      <c r="A61">
        <v>50</v>
      </c>
      <c r="B61" s="18">
        <v>79.77</v>
      </c>
      <c r="C61">
        <f t="shared" si="0"/>
        <v>0.81342762309249339</v>
      </c>
    </row>
    <row r="62" spans="1:3" x14ac:dyDescent="0.15">
      <c r="A62">
        <v>52</v>
      </c>
      <c r="B62" s="18">
        <v>62.21</v>
      </c>
      <c r="C62">
        <f t="shared" si="0"/>
        <v>0.63436545609356931</v>
      </c>
    </row>
    <row r="63" spans="1:3" x14ac:dyDescent="0.15">
      <c r="A63">
        <v>54</v>
      </c>
      <c r="B63" s="18">
        <v>48.33</v>
      </c>
      <c r="C63">
        <f t="shared" si="0"/>
        <v>0.49282884573223273</v>
      </c>
    </row>
    <row r="64" spans="1:3" x14ac:dyDescent="0.15">
      <c r="A64">
        <v>56</v>
      </c>
      <c r="B64" s="18">
        <v>37.36</v>
      </c>
      <c r="C64">
        <f t="shared" si="0"/>
        <v>0.38096597716855402</v>
      </c>
    </row>
    <row r="65" spans="1:3" x14ac:dyDescent="0.15">
      <c r="A65">
        <v>58</v>
      </c>
      <c r="B65" s="18">
        <v>28.72</v>
      </c>
      <c r="C65">
        <f t="shared" si="0"/>
        <v>0.29286249636726097</v>
      </c>
    </row>
    <row r="66" spans="1:3" x14ac:dyDescent="0.15">
      <c r="A66">
        <v>60</v>
      </c>
      <c r="B66" s="18">
        <v>21.96</v>
      </c>
      <c r="C66">
        <f t="shared" si="0"/>
        <v>0.22392968036995303</v>
      </c>
    </row>
    <row r="67" spans="1:3" x14ac:dyDescent="0.15">
      <c r="A67">
        <v>62</v>
      </c>
      <c r="B67" s="18">
        <v>16.690000000000001</v>
      </c>
      <c r="C67">
        <f t="shared" si="0"/>
        <v>0.17019063594601624</v>
      </c>
    </row>
    <row r="68" spans="1:3" x14ac:dyDescent="0.15">
      <c r="A68">
        <v>64</v>
      </c>
      <c r="B68" s="18">
        <v>12.6</v>
      </c>
      <c r="C68">
        <f t="shared" si="0"/>
        <v>0.12848424283521895</v>
      </c>
    </row>
    <row r="69" spans="1:3" x14ac:dyDescent="0.15">
      <c r="A69">
        <v>66</v>
      </c>
      <c r="B69" s="18">
        <v>9.4589999999999996</v>
      </c>
      <c r="C69">
        <f t="shared" si="0"/>
        <v>9.645495658558223E-2</v>
      </c>
    </row>
    <row r="70" spans="1:3" x14ac:dyDescent="0.15">
      <c r="A70">
        <v>68</v>
      </c>
      <c r="B70" s="18">
        <v>7.0510000000000002</v>
      </c>
      <c r="C70">
        <f t="shared" ref="C70:C80" si="1">B70/$C$3*1000/10000</f>
        <v>7.1900190177073733E-2</v>
      </c>
    </row>
    <row r="71" spans="1:3" x14ac:dyDescent="0.15">
      <c r="A71">
        <v>70</v>
      </c>
      <c r="B71" s="18">
        <v>5.22</v>
      </c>
      <c r="C71">
        <f t="shared" si="1"/>
        <v>5.3229186317447851E-2</v>
      </c>
    </row>
    <row r="72" spans="1:3" x14ac:dyDescent="0.15">
      <c r="A72">
        <v>72</v>
      </c>
      <c r="B72" s="18">
        <v>3.835</v>
      </c>
      <c r="C72">
        <f t="shared" si="1"/>
        <v>3.9106116767703557E-2</v>
      </c>
    </row>
    <row r="73" spans="1:3" x14ac:dyDescent="0.15">
      <c r="A73">
        <v>74</v>
      </c>
      <c r="B73" s="18">
        <v>2.8</v>
      </c>
      <c r="C73">
        <f t="shared" si="1"/>
        <v>2.855205396338199E-2</v>
      </c>
    </row>
    <row r="74" spans="1:3" x14ac:dyDescent="0.15">
      <c r="A74">
        <v>76</v>
      </c>
      <c r="B74" s="18">
        <v>2.0329999999999999</v>
      </c>
      <c r="C74">
        <f t="shared" si="1"/>
        <v>2.073083060984128E-2</v>
      </c>
    </row>
    <row r="75" spans="1:3" x14ac:dyDescent="0.15">
      <c r="A75">
        <v>78</v>
      </c>
      <c r="B75" s="18">
        <v>1.4670000000000001</v>
      </c>
      <c r="C75">
        <f t="shared" si="1"/>
        <v>1.4959236844386209E-2</v>
      </c>
    </row>
    <row r="76" spans="1:3" x14ac:dyDescent="0.15">
      <c r="A76">
        <v>80</v>
      </c>
      <c r="B76" s="18">
        <v>1.052</v>
      </c>
      <c r="C76">
        <f t="shared" si="1"/>
        <v>1.0727414560527806E-2</v>
      </c>
    </row>
    <row r="77" spans="1:3" x14ac:dyDescent="0.15">
      <c r="A77">
        <v>82</v>
      </c>
      <c r="B77" s="18">
        <v>0.74980000000000002</v>
      </c>
      <c r="C77">
        <f t="shared" si="1"/>
        <v>7.6458321649085078E-3</v>
      </c>
    </row>
    <row r="78" spans="1:3" x14ac:dyDescent="0.15">
      <c r="A78">
        <v>84</v>
      </c>
      <c r="B78" s="18">
        <v>0.53080000000000005</v>
      </c>
      <c r="C78">
        <f t="shared" si="1"/>
        <v>5.412653658486844E-3</v>
      </c>
    </row>
    <row r="79" spans="1:3" x14ac:dyDescent="0.15">
      <c r="A79">
        <v>86</v>
      </c>
      <c r="B79" s="18">
        <v>0.37319999999999998</v>
      </c>
      <c r="C79">
        <f t="shared" si="1"/>
        <v>3.805580906833628E-3</v>
      </c>
    </row>
    <row r="80" spans="1:3" x14ac:dyDescent="0.15">
      <c r="A80">
        <v>100</v>
      </c>
      <c r="B80" s="18">
        <v>0</v>
      </c>
      <c r="C80">
        <f t="shared" si="1"/>
        <v>0</v>
      </c>
    </row>
    <row r="82" spans="1:3" x14ac:dyDescent="0.15">
      <c r="A82">
        <f>IF(Main!C7=2,Main!B7,Main!B7*0.0003048)</f>
        <v>0</v>
      </c>
      <c r="B82">
        <f ca="1">TREND(B83:B84,$A83:$A84,$A$82,TRUE)</f>
        <v>101325</v>
      </c>
      <c r="C82">
        <f ca="1">TREND(C83:C84,$A83:$A84,$A$82,TRUE)</f>
        <v>1033.2274527998859</v>
      </c>
    </row>
    <row r="83" spans="1:3" x14ac:dyDescent="0.15">
      <c r="A83">
        <f ca="1">INDIRECT(ADDRESS(MATCH($A$82,$A5:$A80)+4,A$1))</f>
        <v>0</v>
      </c>
      <c r="B83">
        <f ca="1">INDIRECT(ADDRESS(MATCH($A$82,$A5:$A80)+4,B$1))</f>
        <v>101325</v>
      </c>
      <c r="C83">
        <f ca="1">INDIRECT(ADDRESS(MATCH($A$82,$A5:$A80)+4,C$1))</f>
        <v>1033.2274527998859</v>
      </c>
    </row>
    <row r="84" spans="1:3" x14ac:dyDescent="0.15">
      <c r="A84">
        <f ca="1">INDIRECT(ADDRESS(MATCH($A$82,$A5:$A80)+5,A$1))</f>
        <v>0.5</v>
      </c>
      <c r="B84">
        <f ca="1">INDIRECT(ADDRESS(MATCH($A$82,$A5:$A80)+5,B$1))</f>
        <v>95461</v>
      </c>
      <c r="C84">
        <f ca="1">INDIRECT(ADDRESS(MATCH($A$82,$A5:$A80)+5,C$1))</f>
        <v>973.43129407086019</v>
      </c>
    </row>
    <row r="86" spans="1:3" x14ac:dyDescent="0.15">
      <c r="B86" t="s">
        <v>578</v>
      </c>
      <c r="C86">
        <f ca="1">IF(Main!C7=5,MSIS!B135,USAir!C82)</f>
        <v>1033.2274527998859</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7"/>
  <sheetViews>
    <sheetView workbookViewId="0">
      <pane ySplit="8" topLeftCell="A9" activePane="bottomLeft" state="frozen"/>
      <selection pane="bottomLeft" sqref="A1:I1"/>
    </sheetView>
  </sheetViews>
  <sheetFormatPr defaultRowHeight="13.5" x14ac:dyDescent="0.15"/>
  <cols>
    <col min="1" max="1" width="21.75" customWidth="1"/>
    <col min="2" max="2" width="13.125" style="102" customWidth="1"/>
    <col min="3" max="3" width="8.875" style="102" customWidth="1"/>
    <col min="4" max="4" width="13.125" style="103" customWidth="1"/>
    <col min="5" max="5" width="8.875" style="103" customWidth="1"/>
    <col min="6" max="6" width="13.125" style="104" customWidth="1"/>
    <col min="7" max="7" width="8.875" style="104" customWidth="1"/>
    <col min="8" max="8" width="13.125" style="33" customWidth="1"/>
    <col min="9" max="9" width="8.875" style="33" customWidth="1"/>
    <col min="11" max="22" width="9.125" bestFit="1" customWidth="1"/>
    <col min="254" max="254" width="21.75" customWidth="1"/>
    <col min="255" max="255" width="10.75" customWidth="1"/>
    <col min="256" max="256" width="11.375" customWidth="1"/>
    <col min="257" max="257" width="10.75" customWidth="1"/>
    <col min="258" max="258" width="11.375" customWidth="1"/>
    <col min="259" max="259" width="10.75" customWidth="1"/>
    <col min="260" max="260" width="11.375" customWidth="1"/>
    <col min="261" max="261" width="10.75" customWidth="1"/>
    <col min="262" max="262" width="11.375" customWidth="1"/>
    <col min="264" max="265" width="9.125" bestFit="1" customWidth="1"/>
    <col min="266" max="266" width="10.125" customWidth="1"/>
    <col min="267" max="267" width="9.25" bestFit="1" customWidth="1"/>
    <col min="268" max="278" width="9.125" bestFit="1" customWidth="1"/>
    <col min="510" max="510" width="21.75" customWidth="1"/>
    <col min="511" max="511" width="10.75" customWidth="1"/>
    <col min="512" max="512" width="11.375" customWidth="1"/>
    <col min="513" max="513" width="10.75" customWidth="1"/>
    <col min="514" max="514" width="11.375" customWidth="1"/>
    <col min="515" max="515" width="10.75" customWidth="1"/>
    <col min="516" max="516" width="11.375" customWidth="1"/>
    <col min="517" max="517" width="10.75" customWidth="1"/>
    <col min="518" max="518" width="11.375" customWidth="1"/>
    <col min="520" max="521" width="9.125" bestFit="1" customWidth="1"/>
    <col min="522" max="522" width="10.125" customWidth="1"/>
    <col min="523" max="523" width="9.25" bestFit="1" customWidth="1"/>
    <col min="524" max="534" width="9.125" bestFit="1" customWidth="1"/>
    <col min="766" max="766" width="21.75" customWidth="1"/>
    <col min="767" max="767" width="10.75" customWidth="1"/>
    <col min="768" max="768" width="11.375" customWidth="1"/>
    <col min="769" max="769" width="10.75" customWidth="1"/>
    <col min="770" max="770" width="11.375" customWidth="1"/>
    <col min="771" max="771" width="10.75" customWidth="1"/>
    <col min="772" max="772" width="11.375" customWidth="1"/>
    <col min="773" max="773" width="10.75" customWidth="1"/>
    <col min="774" max="774" width="11.375" customWidth="1"/>
    <col min="776" max="777" width="9.125" bestFit="1" customWidth="1"/>
    <col min="778" max="778" width="10.125" customWidth="1"/>
    <col min="779" max="779" width="9.25" bestFit="1" customWidth="1"/>
    <col min="780" max="790" width="9.125" bestFit="1" customWidth="1"/>
    <col min="1022" max="1022" width="21.75" customWidth="1"/>
    <col min="1023" max="1023" width="10.75" customWidth="1"/>
    <col min="1024" max="1024" width="11.375" customWidth="1"/>
    <col min="1025" max="1025" width="10.75" customWidth="1"/>
    <col min="1026" max="1026" width="11.375" customWidth="1"/>
    <col min="1027" max="1027" width="10.75" customWidth="1"/>
    <col min="1028" max="1028" width="11.375" customWidth="1"/>
    <col min="1029" max="1029" width="10.75" customWidth="1"/>
    <col min="1030" max="1030" width="11.375" customWidth="1"/>
    <col min="1032" max="1033" width="9.125" bestFit="1" customWidth="1"/>
    <col min="1034" max="1034" width="10.125" customWidth="1"/>
    <col min="1035" max="1035" width="9.25" bestFit="1" customWidth="1"/>
    <col min="1036" max="1046" width="9.125" bestFit="1" customWidth="1"/>
    <col min="1278" max="1278" width="21.75" customWidth="1"/>
    <col min="1279" max="1279" width="10.75" customWidth="1"/>
    <col min="1280" max="1280" width="11.375" customWidth="1"/>
    <col min="1281" max="1281" width="10.75" customWidth="1"/>
    <col min="1282" max="1282" width="11.375" customWidth="1"/>
    <col min="1283" max="1283" width="10.75" customWidth="1"/>
    <col min="1284" max="1284" width="11.375" customWidth="1"/>
    <col min="1285" max="1285" width="10.75" customWidth="1"/>
    <col min="1286" max="1286" width="11.375" customWidth="1"/>
    <col min="1288" max="1289" width="9.125" bestFit="1" customWidth="1"/>
    <col min="1290" max="1290" width="10.125" customWidth="1"/>
    <col min="1291" max="1291" width="9.25" bestFit="1" customWidth="1"/>
    <col min="1292" max="1302" width="9.125" bestFit="1" customWidth="1"/>
    <col min="1534" max="1534" width="21.75" customWidth="1"/>
    <col min="1535" max="1535" width="10.75" customWidth="1"/>
    <col min="1536" max="1536" width="11.375" customWidth="1"/>
    <col min="1537" max="1537" width="10.75" customWidth="1"/>
    <col min="1538" max="1538" width="11.375" customWidth="1"/>
    <col min="1539" max="1539" width="10.75" customWidth="1"/>
    <col min="1540" max="1540" width="11.375" customWidth="1"/>
    <col min="1541" max="1541" width="10.75" customWidth="1"/>
    <col min="1542" max="1542" width="11.375" customWidth="1"/>
    <col min="1544" max="1545" width="9.125" bestFit="1" customWidth="1"/>
    <col min="1546" max="1546" width="10.125" customWidth="1"/>
    <col min="1547" max="1547" width="9.25" bestFit="1" customWidth="1"/>
    <col min="1548" max="1558" width="9.125" bestFit="1" customWidth="1"/>
    <col min="1790" max="1790" width="21.75" customWidth="1"/>
    <col min="1791" max="1791" width="10.75" customWidth="1"/>
    <col min="1792" max="1792" width="11.375" customWidth="1"/>
    <col min="1793" max="1793" width="10.75" customWidth="1"/>
    <col min="1794" max="1794" width="11.375" customWidth="1"/>
    <col min="1795" max="1795" width="10.75" customWidth="1"/>
    <col min="1796" max="1796" width="11.375" customWidth="1"/>
    <col min="1797" max="1797" width="10.75" customWidth="1"/>
    <col min="1798" max="1798" width="11.375" customWidth="1"/>
    <col min="1800" max="1801" width="9.125" bestFit="1" customWidth="1"/>
    <col min="1802" max="1802" width="10.125" customWidth="1"/>
    <col min="1803" max="1803" width="9.25" bestFit="1" customWidth="1"/>
    <col min="1804" max="1814" width="9.125" bestFit="1" customWidth="1"/>
    <col min="2046" max="2046" width="21.75" customWidth="1"/>
    <col min="2047" max="2047" width="10.75" customWidth="1"/>
    <col min="2048" max="2048" width="11.375" customWidth="1"/>
    <col min="2049" max="2049" width="10.75" customWidth="1"/>
    <col min="2050" max="2050" width="11.375" customWidth="1"/>
    <col min="2051" max="2051" width="10.75" customWidth="1"/>
    <col min="2052" max="2052" width="11.375" customWidth="1"/>
    <col min="2053" max="2053" width="10.75" customWidth="1"/>
    <col min="2054" max="2054" width="11.375" customWidth="1"/>
    <col min="2056" max="2057" width="9.125" bestFit="1" customWidth="1"/>
    <col min="2058" max="2058" width="10.125" customWidth="1"/>
    <col min="2059" max="2059" width="9.25" bestFit="1" customWidth="1"/>
    <col min="2060" max="2070" width="9.125" bestFit="1" customWidth="1"/>
    <col min="2302" max="2302" width="21.75" customWidth="1"/>
    <col min="2303" max="2303" width="10.75" customWidth="1"/>
    <col min="2304" max="2304" width="11.375" customWidth="1"/>
    <col min="2305" max="2305" width="10.75" customWidth="1"/>
    <col min="2306" max="2306" width="11.375" customWidth="1"/>
    <col min="2307" max="2307" width="10.75" customWidth="1"/>
    <col min="2308" max="2308" width="11.375" customWidth="1"/>
    <col min="2309" max="2309" width="10.75" customWidth="1"/>
    <col min="2310" max="2310" width="11.375" customWidth="1"/>
    <col min="2312" max="2313" width="9.125" bestFit="1" customWidth="1"/>
    <col min="2314" max="2314" width="10.125" customWidth="1"/>
    <col min="2315" max="2315" width="9.25" bestFit="1" customWidth="1"/>
    <col min="2316" max="2326" width="9.125" bestFit="1" customWidth="1"/>
    <col min="2558" max="2558" width="21.75" customWidth="1"/>
    <col min="2559" max="2559" width="10.75" customWidth="1"/>
    <col min="2560" max="2560" width="11.375" customWidth="1"/>
    <col min="2561" max="2561" width="10.75" customWidth="1"/>
    <col min="2562" max="2562" width="11.375" customWidth="1"/>
    <col min="2563" max="2563" width="10.75" customWidth="1"/>
    <col min="2564" max="2564" width="11.375" customWidth="1"/>
    <col min="2565" max="2565" width="10.75" customWidth="1"/>
    <col min="2566" max="2566" width="11.375" customWidth="1"/>
    <col min="2568" max="2569" width="9.125" bestFit="1" customWidth="1"/>
    <col min="2570" max="2570" width="10.125" customWidth="1"/>
    <col min="2571" max="2571" width="9.25" bestFit="1" customWidth="1"/>
    <col min="2572" max="2582" width="9.125" bestFit="1" customWidth="1"/>
    <col min="2814" max="2814" width="21.75" customWidth="1"/>
    <col min="2815" max="2815" width="10.75" customWidth="1"/>
    <col min="2816" max="2816" width="11.375" customWidth="1"/>
    <col min="2817" max="2817" width="10.75" customWidth="1"/>
    <col min="2818" max="2818" width="11.375" customWidth="1"/>
    <col min="2819" max="2819" width="10.75" customWidth="1"/>
    <col min="2820" max="2820" width="11.375" customWidth="1"/>
    <col min="2821" max="2821" width="10.75" customWidth="1"/>
    <col min="2822" max="2822" width="11.375" customWidth="1"/>
    <col min="2824" max="2825" width="9.125" bestFit="1" customWidth="1"/>
    <col min="2826" max="2826" width="10.125" customWidth="1"/>
    <col min="2827" max="2827" width="9.25" bestFit="1" customWidth="1"/>
    <col min="2828" max="2838" width="9.125" bestFit="1" customWidth="1"/>
    <col min="3070" max="3070" width="21.75" customWidth="1"/>
    <col min="3071" max="3071" width="10.75" customWidth="1"/>
    <col min="3072" max="3072" width="11.375" customWidth="1"/>
    <col min="3073" max="3073" width="10.75" customWidth="1"/>
    <col min="3074" max="3074" width="11.375" customWidth="1"/>
    <col min="3075" max="3075" width="10.75" customWidth="1"/>
    <col min="3076" max="3076" width="11.375" customWidth="1"/>
    <col min="3077" max="3077" width="10.75" customWidth="1"/>
    <col min="3078" max="3078" width="11.375" customWidth="1"/>
    <col min="3080" max="3081" width="9.125" bestFit="1" customWidth="1"/>
    <col min="3082" max="3082" width="10.125" customWidth="1"/>
    <col min="3083" max="3083" width="9.25" bestFit="1" customWidth="1"/>
    <col min="3084" max="3094" width="9.125" bestFit="1" customWidth="1"/>
    <col min="3326" max="3326" width="21.75" customWidth="1"/>
    <col min="3327" max="3327" width="10.75" customWidth="1"/>
    <col min="3328" max="3328" width="11.375" customWidth="1"/>
    <col min="3329" max="3329" width="10.75" customWidth="1"/>
    <col min="3330" max="3330" width="11.375" customWidth="1"/>
    <col min="3331" max="3331" width="10.75" customWidth="1"/>
    <col min="3332" max="3332" width="11.375" customWidth="1"/>
    <col min="3333" max="3333" width="10.75" customWidth="1"/>
    <col min="3334" max="3334" width="11.375" customWidth="1"/>
    <col min="3336" max="3337" width="9.125" bestFit="1" customWidth="1"/>
    <col min="3338" max="3338" width="10.125" customWidth="1"/>
    <col min="3339" max="3339" width="9.25" bestFit="1" customWidth="1"/>
    <col min="3340" max="3350" width="9.125" bestFit="1" customWidth="1"/>
    <col min="3582" max="3582" width="21.75" customWidth="1"/>
    <col min="3583" max="3583" width="10.75" customWidth="1"/>
    <col min="3584" max="3584" width="11.375" customWidth="1"/>
    <col min="3585" max="3585" width="10.75" customWidth="1"/>
    <col min="3586" max="3586" width="11.375" customWidth="1"/>
    <col min="3587" max="3587" width="10.75" customWidth="1"/>
    <col min="3588" max="3588" width="11.375" customWidth="1"/>
    <col min="3589" max="3589" width="10.75" customWidth="1"/>
    <col min="3590" max="3590" width="11.375" customWidth="1"/>
    <col min="3592" max="3593" width="9.125" bestFit="1" customWidth="1"/>
    <col min="3594" max="3594" width="10.125" customWidth="1"/>
    <col min="3595" max="3595" width="9.25" bestFit="1" customWidth="1"/>
    <col min="3596" max="3606" width="9.125" bestFit="1" customWidth="1"/>
    <col min="3838" max="3838" width="21.75" customWidth="1"/>
    <col min="3839" max="3839" width="10.75" customWidth="1"/>
    <col min="3840" max="3840" width="11.375" customWidth="1"/>
    <col min="3841" max="3841" width="10.75" customWidth="1"/>
    <col min="3842" max="3842" width="11.375" customWidth="1"/>
    <col min="3843" max="3843" width="10.75" customWidth="1"/>
    <col min="3844" max="3844" width="11.375" customWidth="1"/>
    <col min="3845" max="3845" width="10.75" customWidth="1"/>
    <col min="3846" max="3846" width="11.375" customWidth="1"/>
    <col min="3848" max="3849" width="9.125" bestFit="1" customWidth="1"/>
    <col min="3850" max="3850" width="10.125" customWidth="1"/>
    <col min="3851" max="3851" width="9.25" bestFit="1" customWidth="1"/>
    <col min="3852" max="3862" width="9.125" bestFit="1" customWidth="1"/>
    <col min="4094" max="4094" width="21.75" customWidth="1"/>
    <col min="4095" max="4095" width="10.75" customWidth="1"/>
    <col min="4096" max="4096" width="11.375" customWidth="1"/>
    <col min="4097" max="4097" width="10.75" customWidth="1"/>
    <col min="4098" max="4098" width="11.375" customWidth="1"/>
    <col min="4099" max="4099" width="10.75" customWidth="1"/>
    <col min="4100" max="4100" width="11.375" customWidth="1"/>
    <col min="4101" max="4101" width="10.75" customWidth="1"/>
    <col min="4102" max="4102" width="11.375" customWidth="1"/>
    <col min="4104" max="4105" width="9.125" bestFit="1" customWidth="1"/>
    <col min="4106" max="4106" width="10.125" customWidth="1"/>
    <col min="4107" max="4107" width="9.25" bestFit="1" customWidth="1"/>
    <col min="4108" max="4118" width="9.125" bestFit="1" customWidth="1"/>
    <col min="4350" max="4350" width="21.75" customWidth="1"/>
    <col min="4351" max="4351" width="10.75" customWidth="1"/>
    <col min="4352" max="4352" width="11.375" customWidth="1"/>
    <col min="4353" max="4353" width="10.75" customWidth="1"/>
    <col min="4354" max="4354" width="11.375" customWidth="1"/>
    <col min="4355" max="4355" width="10.75" customWidth="1"/>
    <col min="4356" max="4356" width="11.375" customWidth="1"/>
    <col min="4357" max="4357" width="10.75" customWidth="1"/>
    <col min="4358" max="4358" width="11.375" customWidth="1"/>
    <col min="4360" max="4361" width="9.125" bestFit="1" customWidth="1"/>
    <col min="4362" max="4362" width="10.125" customWidth="1"/>
    <col min="4363" max="4363" width="9.25" bestFit="1" customWidth="1"/>
    <col min="4364" max="4374" width="9.125" bestFit="1" customWidth="1"/>
    <col min="4606" max="4606" width="21.75" customWidth="1"/>
    <col min="4607" max="4607" width="10.75" customWidth="1"/>
    <col min="4608" max="4608" width="11.375" customWidth="1"/>
    <col min="4609" max="4609" width="10.75" customWidth="1"/>
    <col min="4610" max="4610" width="11.375" customWidth="1"/>
    <col min="4611" max="4611" width="10.75" customWidth="1"/>
    <col min="4612" max="4612" width="11.375" customWidth="1"/>
    <col min="4613" max="4613" width="10.75" customWidth="1"/>
    <col min="4614" max="4614" width="11.375" customWidth="1"/>
    <col min="4616" max="4617" width="9.125" bestFit="1" customWidth="1"/>
    <col min="4618" max="4618" width="10.125" customWidth="1"/>
    <col min="4619" max="4619" width="9.25" bestFit="1" customWidth="1"/>
    <col min="4620" max="4630" width="9.125" bestFit="1" customWidth="1"/>
    <col min="4862" max="4862" width="21.75" customWidth="1"/>
    <col min="4863" max="4863" width="10.75" customWidth="1"/>
    <col min="4864" max="4864" width="11.375" customWidth="1"/>
    <col min="4865" max="4865" width="10.75" customWidth="1"/>
    <col min="4866" max="4866" width="11.375" customWidth="1"/>
    <col min="4867" max="4867" width="10.75" customWidth="1"/>
    <col min="4868" max="4868" width="11.375" customWidth="1"/>
    <col min="4869" max="4869" width="10.75" customWidth="1"/>
    <col min="4870" max="4870" width="11.375" customWidth="1"/>
    <col min="4872" max="4873" width="9.125" bestFit="1" customWidth="1"/>
    <col min="4874" max="4874" width="10.125" customWidth="1"/>
    <col min="4875" max="4875" width="9.25" bestFit="1" customWidth="1"/>
    <col min="4876" max="4886" width="9.125" bestFit="1" customWidth="1"/>
    <col min="5118" max="5118" width="21.75" customWidth="1"/>
    <col min="5119" max="5119" width="10.75" customWidth="1"/>
    <col min="5120" max="5120" width="11.375" customWidth="1"/>
    <col min="5121" max="5121" width="10.75" customWidth="1"/>
    <col min="5122" max="5122" width="11.375" customWidth="1"/>
    <col min="5123" max="5123" width="10.75" customWidth="1"/>
    <col min="5124" max="5124" width="11.375" customWidth="1"/>
    <col min="5125" max="5125" width="10.75" customWidth="1"/>
    <col min="5126" max="5126" width="11.375" customWidth="1"/>
    <col min="5128" max="5129" width="9.125" bestFit="1" customWidth="1"/>
    <col min="5130" max="5130" width="10.125" customWidth="1"/>
    <col min="5131" max="5131" width="9.25" bestFit="1" customWidth="1"/>
    <col min="5132" max="5142" width="9.125" bestFit="1" customWidth="1"/>
    <col min="5374" max="5374" width="21.75" customWidth="1"/>
    <col min="5375" max="5375" width="10.75" customWidth="1"/>
    <col min="5376" max="5376" width="11.375" customWidth="1"/>
    <col min="5377" max="5377" width="10.75" customWidth="1"/>
    <col min="5378" max="5378" width="11.375" customWidth="1"/>
    <col min="5379" max="5379" width="10.75" customWidth="1"/>
    <col min="5380" max="5380" width="11.375" customWidth="1"/>
    <col min="5381" max="5381" width="10.75" customWidth="1"/>
    <col min="5382" max="5382" width="11.375" customWidth="1"/>
    <col min="5384" max="5385" width="9.125" bestFit="1" customWidth="1"/>
    <col min="5386" max="5386" width="10.125" customWidth="1"/>
    <col min="5387" max="5387" width="9.25" bestFit="1" customWidth="1"/>
    <col min="5388" max="5398" width="9.125" bestFit="1" customWidth="1"/>
    <col min="5630" max="5630" width="21.75" customWidth="1"/>
    <col min="5631" max="5631" width="10.75" customWidth="1"/>
    <col min="5632" max="5632" width="11.375" customWidth="1"/>
    <col min="5633" max="5633" width="10.75" customWidth="1"/>
    <col min="5634" max="5634" width="11.375" customWidth="1"/>
    <col min="5635" max="5635" width="10.75" customWidth="1"/>
    <col min="5636" max="5636" width="11.375" customWidth="1"/>
    <col min="5637" max="5637" width="10.75" customWidth="1"/>
    <col min="5638" max="5638" width="11.375" customWidth="1"/>
    <col min="5640" max="5641" width="9.125" bestFit="1" customWidth="1"/>
    <col min="5642" max="5642" width="10.125" customWidth="1"/>
    <col min="5643" max="5643" width="9.25" bestFit="1" customWidth="1"/>
    <col min="5644" max="5654" width="9.125" bestFit="1" customWidth="1"/>
    <col min="5886" max="5886" width="21.75" customWidth="1"/>
    <col min="5887" max="5887" width="10.75" customWidth="1"/>
    <col min="5888" max="5888" width="11.375" customWidth="1"/>
    <col min="5889" max="5889" width="10.75" customWidth="1"/>
    <col min="5890" max="5890" width="11.375" customWidth="1"/>
    <col min="5891" max="5891" width="10.75" customWidth="1"/>
    <col min="5892" max="5892" width="11.375" customWidth="1"/>
    <col min="5893" max="5893" width="10.75" customWidth="1"/>
    <col min="5894" max="5894" width="11.375" customWidth="1"/>
    <col min="5896" max="5897" width="9.125" bestFit="1" customWidth="1"/>
    <col min="5898" max="5898" width="10.125" customWidth="1"/>
    <col min="5899" max="5899" width="9.25" bestFit="1" customWidth="1"/>
    <col min="5900" max="5910" width="9.125" bestFit="1" customWidth="1"/>
    <col min="6142" max="6142" width="21.75" customWidth="1"/>
    <col min="6143" max="6143" width="10.75" customWidth="1"/>
    <col min="6144" max="6144" width="11.375" customWidth="1"/>
    <col min="6145" max="6145" width="10.75" customWidth="1"/>
    <col min="6146" max="6146" width="11.375" customWidth="1"/>
    <col min="6147" max="6147" width="10.75" customWidth="1"/>
    <col min="6148" max="6148" width="11.375" customWidth="1"/>
    <col min="6149" max="6149" width="10.75" customWidth="1"/>
    <col min="6150" max="6150" width="11.375" customWidth="1"/>
    <col min="6152" max="6153" width="9.125" bestFit="1" customWidth="1"/>
    <col min="6154" max="6154" width="10.125" customWidth="1"/>
    <col min="6155" max="6155" width="9.25" bestFit="1" customWidth="1"/>
    <col min="6156" max="6166" width="9.125" bestFit="1" customWidth="1"/>
    <col min="6398" max="6398" width="21.75" customWidth="1"/>
    <col min="6399" max="6399" width="10.75" customWidth="1"/>
    <col min="6400" max="6400" width="11.375" customWidth="1"/>
    <col min="6401" max="6401" width="10.75" customWidth="1"/>
    <col min="6402" max="6402" width="11.375" customWidth="1"/>
    <col min="6403" max="6403" width="10.75" customWidth="1"/>
    <col min="6404" max="6404" width="11.375" customWidth="1"/>
    <col min="6405" max="6405" width="10.75" customWidth="1"/>
    <col min="6406" max="6406" width="11.375" customWidth="1"/>
    <col min="6408" max="6409" width="9.125" bestFit="1" customWidth="1"/>
    <col min="6410" max="6410" width="10.125" customWidth="1"/>
    <col min="6411" max="6411" width="9.25" bestFit="1" customWidth="1"/>
    <col min="6412" max="6422" width="9.125" bestFit="1" customWidth="1"/>
    <col min="6654" max="6654" width="21.75" customWidth="1"/>
    <col min="6655" max="6655" width="10.75" customWidth="1"/>
    <col min="6656" max="6656" width="11.375" customWidth="1"/>
    <col min="6657" max="6657" width="10.75" customWidth="1"/>
    <col min="6658" max="6658" width="11.375" customWidth="1"/>
    <col min="6659" max="6659" width="10.75" customWidth="1"/>
    <col min="6660" max="6660" width="11.375" customWidth="1"/>
    <col min="6661" max="6661" width="10.75" customWidth="1"/>
    <col min="6662" max="6662" width="11.375" customWidth="1"/>
    <col min="6664" max="6665" width="9.125" bestFit="1" customWidth="1"/>
    <col min="6666" max="6666" width="10.125" customWidth="1"/>
    <col min="6667" max="6667" width="9.25" bestFit="1" customWidth="1"/>
    <col min="6668" max="6678" width="9.125" bestFit="1" customWidth="1"/>
    <col min="6910" max="6910" width="21.75" customWidth="1"/>
    <col min="6911" max="6911" width="10.75" customWidth="1"/>
    <col min="6912" max="6912" width="11.375" customWidth="1"/>
    <col min="6913" max="6913" width="10.75" customWidth="1"/>
    <col min="6914" max="6914" width="11.375" customWidth="1"/>
    <col min="6915" max="6915" width="10.75" customWidth="1"/>
    <col min="6916" max="6916" width="11.375" customWidth="1"/>
    <col min="6917" max="6917" width="10.75" customWidth="1"/>
    <col min="6918" max="6918" width="11.375" customWidth="1"/>
    <col min="6920" max="6921" width="9.125" bestFit="1" customWidth="1"/>
    <col min="6922" max="6922" width="10.125" customWidth="1"/>
    <col min="6923" max="6923" width="9.25" bestFit="1" customWidth="1"/>
    <col min="6924" max="6934" width="9.125" bestFit="1" customWidth="1"/>
    <col min="7166" max="7166" width="21.75" customWidth="1"/>
    <col min="7167" max="7167" width="10.75" customWidth="1"/>
    <col min="7168" max="7168" width="11.375" customWidth="1"/>
    <col min="7169" max="7169" width="10.75" customWidth="1"/>
    <col min="7170" max="7170" width="11.375" customWidth="1"/>
    <col min="7171" max="7171" width="10.75" customWidth="1"/>
    <col min="7172" max="7172" width="11.375" customWidth="1"/>
    <col min="7173" max="7173" width="10.75" customWidth="1"/>
    <col min="7174" max="7174" width="11.375" customWidth="1"/>
    <col min="7176" max="7177" width="9.125" bestFit="1" customWidth="1"/>
    <col min="7178" max="7178" width="10.125" customWidth="1"/>
    <col min="7179" max="7179" width="9.25" bestFit="1" customWidth="1"/>
    <col min="7180" max="7190" width="9.125" bestFit="1" customWidth="1"/>
    <col min="7422" max="7422" width="21.75" customWidth="1"/>
    <col min="7423" max="7423" width="10.75" customWidth="1"/>
    <col min="7424" max="7424" width="11.375" customWidth="1"/>
    <col min="7425" max="7425" width="10.75" customWidth="1"/>
    <col min="7426" max="7426" width="11.375" customWidth="1"/>
    <col min="7427" max="7427" width="10.75" customWidth="1"/>
    <col min="7428" max="7428" width="11.375" customWidth="1"/>
    <col min="7429" max="7429" width="10.75" customWidth="1"/>
    <col min="7430" max="7430" width="11.375" customWidth="1"/>
    <col min="7432" max="7433" width="9.125" bestFit="1" customWidth="1"/>
    <col min="7434" max="7434" width="10.125" customWidth="1"/>
    <col min="7435" max="7435" width="9.25" bestFit="1" customWidth="1"/>
    <col min="7436" max="7446" width="9.125" bestFit="1" customWidth="1"/>
    <col min="7678" max="7678" width="21.75" customWidth="1"/>
    <col min="7679" max="7679" width="10.75" customWidth="1"/>
    <col min="7680" max="7680" width="11.375" customWidth="1"/>
    <col min="7681" max="7681" width="10.75" customWidth="1"/>
    <col min="7682" max="7682" width="11.375" customWidth="1"/>
    <col min="7683" max="7683" width="10.75" customWidth="1"/>
    <col min="7684" max="7684" width="11.375" customWidth="1"/>
    <col min="7685" max="7685" width="10.75" customWidth="1"/>
    <col min="7686" max="7686" width="11.375" customWidth="1"/>
    <col min="7688" max="7689" width="9.125" bestFit="1" customWidth="1"/>
    <col min="7690" max="7690" width="10.125" customWidth="1"/>
    <col min="7691" max="7691" width="9.25" bestFit="1" customWidth="1"/>
    <col min="7692" max="7702" width="9.125" bestFit="1" customWidth="1"/>
    <col min="7934" max="7934" width="21.75" customWidth="1"/>
    <col min="7935" max="7935" width="10.75" customWidth="1"/>
    <col min="7936" max="7936" width="11.375" customWidth="1"/>
    <col min="7937" max="7937" width="10.75" customWidth="1"/>
    <col min="7938" max="7938" width="11.375" customWidth="1"/>
    <col min="7939" max="7939" width="10.75" customWidth="1"/>
    <col min="7940" max="7940" width="11.375" customWidth="1"/>
    <col min="7941" max="7941" width="10.75" customWidth="1"/>
    <col min="7942" max="7942" width="11.375" customWidth="1"/>
    <col min="7944" max="7945" width="9.125" bestFit="1" customWidth="1"/>
    <col min="7946" max="7946" width="10.125" customWidth="1"/>
    <col min="7947" max="7947" width="9.25" bestFit="1" customWidth="1"/>
    <col min="7948" max="7958" width="9.125" bestFit="1" customWidth="1"/>
    <col min="8190" max="8190" width="21.75" customWidth="1"/>
    <col min="8191" max="8191" width="10.75" customWidth="1"/>
    <col min="8192" max="8192" width="11.375" customWidth="1"/>
    <col min="8193" max="8193" width="10.75" customWidth="1"/>
    <col min="8194" max="8194" width="11.375" customWidth="1"/>
    <col min="8195" max="8195" width="10.75" customWidth="1"/>
    <col min="8196" max="8196" width="11.375" customWidth="1"/>
    <col min="8197" max="8197" width="10.75" customWidth="1"/>
    <col min="8198" max="8198" width="11.375" customWidth="1"/>
    <col min="8200" max="8201" width="9.125" bestFit="1" customWidth="1"/>
    <col min="8202" max="8202" width="10.125" customWidth="1"/>
    <col min="8203" max="8203" width="9.25" bestFit="1" customWidth="1"/>
    <col min="8204" max="8214" width="9.125" bestFit="1" customWidth="1"/>
    <col min="8446" max="8446" width="21.75" customWidth="1"/>
    <col min="8447" max="8447" width="10.75" customWidth="1"/>
    <col min="8448" max="8448" width="11.375" customWidth="1"/>
    <col min="8449" max="8449" width="10.75" customWidth="1"/>
    <col min="8450" max="8450" width="11.375" customWidth="1"/>
    <col min="8451" max="8451" width="10.75" customWidth="1"/>
    <col min="8452" max="8452" width="11.375" customWidth="1"/>
    <col min="8453" max="8453" width="10.75" customWidth="1"/>
    <col min="8454" max="8454" width="11.375" customWidth="1"/>
    <col min="8456" max="8457" width="9.125" bestFit="1" customWidth="1"/>
    <col min="8458" max="8458" width="10.125" customWidth="1"/>
    <col min="8459" max="8459" width="9.25" bestFit="1" customWidth="1"/>
    <col min="8460" max="8470" width="9.125" bestFit="1" customWidth="1"/>
    <col min="8702" max="8702" width="21.75" customWidth="1"/>
    <col min="8703" max="8703" width="10.75" customWidth="1"/>
    <col min="8704" max="8704" width="11.375" customWidth="1"/>
    <col min="8705" max="8705" width="10.75" customWidth="1"/>
    <col min="8706" max="8706" width="11.375" customWidth="1"/>
    <col min="8707" max="8707" width="10.75" customWidth="1"/>
    <col min="8708" max="8708" width="11.375" customWidth="1"/>
    <col min="8709" max="8709" width="10.75" customWidth="1"/>
    <col min="8710" max="8710" width="11.375" customWidth="1"/>
    <col min="8712" max="8713" width="9.125" bestFit="1" customWidth="1"/>
    <col min="8714" max="8714" width="10.125" customWidth="1"/>
    <col min="8715" max="8715" width="9.25" bestFit="1" customWidth="1"/>
    <col min="8716" max="8726" width="9.125" bestFit="1" customWidth="1"/>
    <col min="8958" max="8958" width="21.75" customWidth="1"/>
    <col min="8959" max="8959" width="10.75" customWidth="1"/>
    <col min="8960" max="8960" width="11.375" customWidth="1"/>
    <col min="8961" max="8961" width="10.75" customWidth="1"/>
    <col min="8962" max="8962" width="11.375" customWidth="1"/>
    <col min="8963" max="8963" width="10.75" customWidth="1"/>
    <col min="8964" max="8964" width="11.375" customWidth="1"/>
    <col min="8965" max="8965" width="10.75" customWidth="1"/>
    <col min="8966" max="8966" width="11.375" customWidth="1"/>
    <col min="8968" max="8969" width="9.125" bestFit="1" customWidth="1"/>
    <col min="8970" max="8970" width="10.125" customWidth="1"/>
    <col min="8971" max="8971" width="9.25" bestFit="1" customWidth="1"/>
    <col min="8972" max="8982" width="9.125" bestFit="1" customWidth="1"/>
    <col min="9214" max="9214" width="21.75" customWidth="1"/>
    <col min="9215" max="9215" width="10.75" customWidth="1"/>
    <col min="9216" max="9216" width="11.375" customWidth="1"/>
    <col min="9217" max="9217" width="10.75" customWidth="1"/>
    <col min="9218" max="9218" width="11.375" customWidth="1"/>
    <col min="9219" max="9219" width="10.75" customWidth="1"/>
    <col min="9220" max="9220" width="11.375" customWidth="1"/>
    <col min="9221" max="9221" width="10.75" customWidth="1"/>
    <col min="9222" max="9222" width="11.375" customWidth="1"/>
    <col min="9224" max="9225" width="9.125" bestFit="1" customWidth="1"/>
    <col min="9226" max="9226" width="10.125" customWidth="1"/>
    <col min="9227" max="9227" width="9.25" bestFit="1" customWidth="1"/>
    <col min="9228" max="9238" width="9.125" bestFit="1" customWidth="1"/>
    <col min="9470" max="9470" width="21.75" customWidth="1"/>
    <col min="9471" max="9471" width="10.75" customWidth="1"/>
    <col min="9472" max="9472" width="11.375" customWidth="1"/>
    <col min="9473" max="9473" width="10.75" customWidth="1"/>
    <col min="9474" max="9474" width="11.375" customWidth="1"/>
    <col min="9475" max="9475" width="10.75" customWidth="1"/>
    <col min="9476" max="9476" width="11.375" customWidth="1"/>
    <col min="9477" max="9477" width="10.75" customWidth="1"/>
    <col min="9478" max="9478" width="11.375" customWidth="1"/>
    <col min="9480" max="9481" width="9.125" bestFit="1" customWidth="1"/>
    <col min="9482" max="9482" width="10.125" customWidth="1"/>
    <col min="9483" max="9483" width="9.25" bestFit="1" customWidth="1"/>
    <col min="9484" max="9494" width="9.125" bestFit="1" customWidth="1"/>
    <col min="9726" max="9726" width="21.75" customWidth="1"/>
    <col min="9727" max="9727" width="10.75" customWidth="1"/>
    <col min="9728" max="9728" width="11.375" customWidth="1"/>
    <col min="9729" max="9729" width="10.75" customWidth="1"/>
    <col min="9730" max="9730" width="11.375" customWidth="1"/>
    <col min="9731" max="9731" width="10.75" customWidth="1"/>
    <col min="9732" max="9732" width="11.375" customWidth="1"/>
    <col min="9733" max="9733" width="10.75" customWidth="1"/>
    <col min="9734" max="9734" width="11.375" customWidth="1"/>
    <col min="9736" max="9737" width="9.125" bestFit="1" customWidth="1"/>
    <col min="9738" max="9738" width="10.125" customWidth="1"/>
    <col min="9739" max="9739" width="9.25" bestFit="1" customWidth="1"/>
    <col min="9740" max="9750" width="9.125" bestFit="1" customWidth="1"/>
    <col min="9982" max="9982" width="21.75" customWidth="1"/>
    <col min="9983" max="9983" width="10.75" customWidth="1"/>
    <col min="9984" max="9984" width="11.375" customWidth="1"/>
    <col min="9985" max="9985" width="10.75" customWidth="1"/>
    <col min="9986" max="9986" width="11.375" customWidth="1"/>
    <col min="9987" max="9987" width="10.75" customWidth="1"/>
    <col min="9988" max="9988" width="11.375" customWidth="1"/>
    <col min="9989" max="9989" width="10.75" customWidth="1"/>
    <col min="9990" max="9990" width="11.375" customWidth="1"/>
    <col min="9992" max="9993" width="9.125" bestFit="1" customWidth="1"/>
    <col min="9994" max="9994" width="10.125" customWidth="1"/>
    <col min="9995" max="9995" width="9.25" bestFit="1" customWidth="1"/>
    <col min="9996" max="10006" width="9.125" bestFit="1" customWidth="1"/>
    <col min="10238" max="10238" width="21.75" customWidth="1"/>
    <col min="10239" max="10239" width="10.75" customWidth="1"/>
    <col min="10240" max="10240" width="11.375" customWidth="1"/>
    <col min="10241" max="10241" width="10.75" customWidth="1"/>
    <col min="10242" max="10242" width="11.375" customWidth="1"/>
    <col min="10243" max="10243" width="10.75" customWidth="1"/>
    <col min="10244" max="10244" width="11.375" customWidth="1"/>
    <col min="10245" max="10245" width="10.75" customWidth="1"/>
    <col min="10246" max="10246" width="11.375" customWidth="1"/>
    <col min="10248" max="10249" width="9.125" bestFit="1" customWidth="1"/>
    <col min="10250" max="10250" width="10.125" customWidth="1"/>
    <col min="10251" max="10251" width="9.25" bestFit="1" customWidth="1"/>
    <col min="10252" max="10262" width="9.125" bestFit="1" customWidth="1"/>
    <col min="10494" max="10494" width="21.75" customWidth="1"/>
    <col min="10495" max="10495" width="10.75" customWidth="1"/>
    <col min="10496" max="10496" width="11.375" customWidth="1"/>
    <col min="10497" max="10497" width="10.75" customWidth="1"/>
    <col min="10498" max="10498" width="11.375" customWidth="1"/>
    <col min="10499" max="10499" width="10.75" customWidth="1"/>
    <col min="10500" max="10500" width="11.375" customWidth="1"/>
    <col min="10501" max="10501" width="10.75" customWidth="1"/>
    <col min="10502" max="10502" width="11.375" customWidth="1"/>
    <col min="10504" max="10505" width="9.125" bestFit="1" customWidth="1"/>
    <col min="10506" max="10506" width="10.125" customWidth="1"/>
    <col min="10507" max="10507" width="9.25" bestFit="1" customWidth="1"/>
    <col min="10508" max="10518" width="9.125" bestFit="1" customWidth="1"/>
    <col min="10750" max="10750" width="21.75" customWidth="1"/>
    <col min="10751" max="10751" width="10.75" customWidth="1"/>
    <col min="10752" max="10752" width="11.375" customWidth="1"/>
    <col min="10753" max="10753" width="10.75" customWidth="1"/>
    <col min="10754" max="10754" width="11.375" customWidth="1"/>
    <col min="10755" max="10755" width="10.75" customWidth="1"/>
    <col min="10756" max="10756" width="11.375" customWidth="1"/>
    <col min="10757" max="10757" width="10.75" customWidth="1"/>
    <col min="10758" max="10758" width="11.375" customWidth="1"/>
    <col min="10760" max="10761" width="9.125" bestFit="1" customWidth="1"/>
    <col min="10762" max="10762" width="10.125" customWidth="1"/>
    <col min="10763" max="10763" width="9.25" bestFit="1" customWidth="1"/>
    <col min="10764" max="10774" width="9.125" bestFit="1" customWidth="1"/>
    <col min="11006" max="11006" width="21.75" customWidth="1"/>
    <col min="11007" max="11007" width="10.75" customWidth="1"/>
    <col min="11008" max="11008" width="11.375" customWidth="1"/>
    <col min="11009" max="11009" width="10.75" customWidth="1"/>
    <col min="11010" max="11010" width="11.375" customWidth="1"/>
    <col min="11011" max="11011" width="10.75" customWidth="1"/>
    <col min="11012" max="11012" width="11.375" customWidth="1"/>
    <col min="11013" max="11013" width="10.75" customWidth="1"/>
    <col min="11014" max="11014" width="11.375" customWidth="1"/>
    <col min="11016" max="11017" width="9.125" bestFit="1" customWidth="1"/>
    <col min="11018" max="11018" width="10.125" customWidth="1"/>
    <col min="11019" max="11019" width="9.25" bestFit="1" customWidth="1"/>
    <col min="11020" max="11030" width="9.125" bestFit="1" customWidth="1"/>
    <col min="11262" max="11262" width="21.75" customWidth="1"/>
    <col min="11263" max="11263" width="10.75" customWidth="1"/>
    <col min="11264" max="11264" width="11.375" customWidth="1"/>
    <col min="11265" max="11265" width="10.75" customWidth="1"/>
    <col min="11266" max="11266" width="11.375" customWidth="1"/>
    <col min="11267" max="11267" width="10.75" customWidth="1"/>
    <col min="11268" max="11268" width="11.375" customWidth="1"/>
    <col min="11269" max="11269" width="10.75" customWidth="1"/>
    <col min="11270" max="11270" width="11.375" customWidth="1"/>
    <col min="11272" max="11273" width="9.125" bestFit="1" customWidth="1"/>
    <col min="11274" max="11274" width="10.125" customWidth="1"/>
    <col min="11275" max="11275" width="9.25" bestFit="1" customWidth="1"/>
    <col min="11276" max="11286" width="9.125" bestFit="1" customWidth="1"/>
    <col min="11518" max="11518" width="21.75" customWidth="1"/>
    <col min="11519" max="11519" width="10.75" customWidth="1"/>
    <col min="11520" max="11520" width="11.375" customWidth="1"/>
    <col min="11521" max="11521" width="10.75" customWidth="1"/>
    <col min="11522" max="11522" width="11.375" customWidth="1"/>
    <col min="11523" max="11523" width="10.75" customWidth="1"/>
    <col min="11524" max="11524" width="11.375" customWidth="1"/>
    <col min="11525" max="11525" width="10.75" customWidth="1"/>
    <col min="11526" max="11526" width="11.375" customWidth="1"/>
    <col min="11528" max="11529" width="9.125" bestFit="1" customWidth="1"/>
    <col min="11530" max="11530" width="10.125" customWidth="1"/>
    <col min="11531" max="11531" width="9.25" bestFit="1" customWidth="1"/>
    <col min="11532" max="11542" width="9.125" bestFit="1" customWidth="1"/>
    <col min="11774" max="11774" width="21.75" customWidth="1"/>
    <col min="11775" max="11775" width="10.75" customWidth="1"/>
    <col min="11776" max="11776" width="11.375" customWidth="1"/>
    <col min="11777" max="11777" width="10.75" customWidth="1"/>
    <col min="11778" max="11778" width="11.375" customWidth="1"/>
    <col min="11779" max="11779" width="10.75" customWidth="1"/>
    <col min="11780" max="11780" width="11.375" customWidth="1"/>
    <col min="11781" max="11781" width="10.75" customWidth="1"/>
    <col min="11782" max="11782" width="11.375" customWidth="1"/>
    <col min="11784" max="11785" width="9.125" bestFit="1" customWidth="1"/>
    <col min="11786" max="11786" width="10.125" customWidth="1"/>
    <col min="11787" max="11787" width="9.25" bestFit="1" customWidth="1"/>
    <col min="11788" max="11798" width="9.125" bestFit="1" customWidth="1"/>
    <col min="12030" max="12030" width="21.75" customWidth="1"/>
    <col min="12031" max="12031" width="10.75" customWidth="1"/>
    <col min="12032" max="12032" width="11.375" customWidth="1"/>
    <col min="12033" max="12033" width="10.75" customWidth="1"/>
    <col min="12034" max="12034" width="11.375" customWidth="1"/>
    <col min="12035" max="12035" width="10.75" customWidth="1"/>
    <col min="12036" max="12036" width="11.375" customWidth="1"/>
    <col min="12037" max="12037" width="10.75" customWidth="1"/>
    <col min="12038" max="12038" width="11.375" customWidth="1"/>
    <col min="12040" max="12041" width="9.125" bestFit="1" customWidth="1"/>
    <col min="12042" max="12042" width="10.125" customWidth="1"/>
    <col min="12043" max="12043" width="9.25" bestFit="1" customWidth="1"/>
    <col min="12044" max="12054" width="9.125" bestFit="1" customWidth="1"/>
    <col min="12286" max="12286" width="21.75" customWidth="1"/>
    <col min="12287" max="12287" width="10.75" customWidth="1"/>
    <col min="12288" max="12288" width="11.375" customWidth="1"/>
    <col min="12289" max="12289" width="10.75" customWidth="1"/>
    <col min="12290" max="12290" width="11.375" customWidth="1"/>
    <col min="12291" max="12291" width="10.75" customWidth="1"/>
    <col min="12292" max="12292" width="11.375" customWidth="1"/>
    <col min="12293" max="12293" width="10.75" customWidth="1"/>
    <col min="12294" max="12294" width="11.375" customWidth="1"/>
    <col min="12296" max="12297" width="9.125" bestFit="1" customWidth="1"/>
    <col min="12298" max="12298" width="10.125" customWidth="1"/>
    <col min="12299" max="12299" width="9.25" bestFit="1" customWidth="1"/>
    <col min="12300" max="12310" width="9.125" bestFit="1" customWidth="1"/>
    <col min="12542" max="12542" width="21.75" customWidth="1"/>
    <col min="12543" max="12543" width="10.75" customWidth="1"/>
    <col min="12544" max="12544" width="11.375" customWidth="1"/>
    <col min="12545" max="12545" width="10.75" customWidth="1"/>
    <col min="12546" max="12546" width="11.375" customWidth="1"/>
    <col min="12547" max="12547" width="10.75" customWidth="1"/>
    <col min="12548" max="12548" width="11.375" customWidth="1"/>
    <col min="12549" max="12549" width="10.75" customWidth="1"/>
    <col min="12550" max="12550" width="11.375" customWidth="1"/>
    <col min="12552" max="12553" width="9.125" bestFit="1" customWidth="1"/>
    <col min="12554" max="12554" width="10.125" customWidth="1"/>
    <col min="12555" max="12555" width="9.25" bestFit="1" customWidth="1"/>
    <col min="12556" max="12566" width="9.125" bestFit="1" customWidth="1"/>
    <col min="12798" max="12798" width="21.75" customWidth="1"/>
    <col min="12799" max="12799" width="10.75" customWidth="1"/>
    <col min="12800" max="12800" width="11.375" customWidth="1"/>
    <col min="12801" max="12801" width="10.75" customWidth="1"/>
    <col min="12802" max="12802" width="11.375" customWidth="1"/>
    <col min="12803" max="12803" width="10.75" customWidth="1"/>
    <col min="12804" max="12804" width="11.375" customWidth="1"/>
    <col min="12805" max="12805" width="10.75" customWidth="1"/>
    <col min="12806" max="12806" width="11.375" customWidth="1"/>
    <col min="12808" max="12809" width="9.125" bestFit="1" customWidth="1"/>
    <col min="12810" max="12810" width="10.125" customWidth="1"/>
    <col min="12811" max="12811" width="9.25" bestFit="1" customWidth="1"/>
    <col min="12812" max="12822" width="9.125" bestFit="1" customWidth="1"/>
    <col min="13054" max="13054" width="21.75" customWidth="1"/>
    <col min="13055" max="13055" width="10.75" customWidth="1"/>
    <col min="13056" max="13056" width="11.375" customWidth="1"/>
    <col min="13057" max="13057" width="10.75" customWidth="1"/>
    <col min="13058" max="13058" width="11.375" customWidth="1"/>
    <col min="13059" max="13059" width="10.75" customWidth="1"/>
    <col min="13060" max="13060" width="11.375" customWidth="1"/>
    <col min="13061" max="13061" width="10.75" customWidth="1"/>
    <col min="13062" max="13062" width="11.375" customWidth="1"/>
    <col min="13064" max="13065" width="9.125" bestFit="1" customWidth="1"/>
    <col min="13066" max="13066" width="10.125" customWidth="1"/>
    <col min="13067" max="13067" width="9.25" bestFit="1" customWidth="1"/>
    <col min="13068" max="13078" width="9.125" bestFit="1" customWidth="1"/>
    <col min="13310" max="13310" width="21.75" customWidth="1"/>
    <col min="13311" max="13311" width="10.75" customWidth="1"/>
    <col min="13312" max="13312" width="11.375" customWidth="1"/>
    <col min="13313" max="13313" width="10.75" customWidth="1"/>
    <col min="13314" max="13314" width="11.375" customWidth="1"/>
    <col min="13315" max="13315" width="10.75" customWidth="1"/>
    <col min="13316" max="13316" width="11.375" customWidth="1"/>
    <col min="13317" max="13317" width="10.75" customWidth="1"/>
    <col min="13318" max="13318" width="11.375" customWidth="1"/>
    <col min="13320" max="13321" width="9.125" bestFit="1" customWidth="1"/>
    <col min="13322" max="13322" width="10.125" customWidth="1"/>
    <col min="13323" max="13323" width="9.25" bestFit="1" customWidth="1"/>
    <col min="13324" max="13334" width="9.125" bestFit="1" customWidth="1"/>
    <col min="13566" max="13566" width="21.75" customWidth="1"/>
    <col min="13567" max="13567" width="10.75" customWidth="1"/>
    <col min="13568" max="13568" width="11.375" customWidth="1"/>
    <col min="13569" max="13569" width="10.75" customWidth="1"/>
    <col min="13570" max="13570" width="11.375" customWidth="1"/>
    <col min="13571" max="13571" width="10.75" customWidth="1"/>
    <col min="13572" max="13572" width="11.375" customWidth="1"/>
    <col min="13573" max="13573" width="10.75" customWidth="1"/>
    <col min="13574" max="13574" width="11.375" customWidth="1"/>
    <col min="13576" max="13577" width="9.125" bestFit="1" customWidth="1"/>
    <col min="13578" max="13578" width="10.125" customWidth="1"/>
    <col min="13579" max="13579" width="9.25" bestFit="1" customWidth="1"/>
    <col min="13580" max="13590" width="9.125" bestFit="1" customWidth="1"/>
    <col min="13822" max="13822" width="21.75" customWidth="1"/>
    <col min="13823" max="13823" width="10.75" customWidth="1"/>
    <col min="13824" max="13824" width="11.375" customWidth="1"/>
    <col min="13825" max="13825" width="10.75" customWidth="1"/>
    <col min="13826" max="13826" width="11.375" customWidth="1"/>
    <col min="13827" max="13827" width="10.75" customWidth="1"/>
    <col min="13828" max="13828" width="11.375" customWidth="1"/>
    <col min="13829" max="13829" width="10.75" customWidth="1"/>
    <col min="13830" max="13830" width="11.375" customWidth="1"/>
    <col min="13832" max="13833" width="9.125" bestFit="1" customWidth="1"/>
    <col min="13834" max="13834" width="10.125" customWidth="1"/>
    <col min="13835" max="13835" width="9.25" bestFit="1" customWidth="1"/>
    <col min="13836" max="13846" width="9.125" bestFit="1" customWidth="1"/>
    <col min="14078" max="14078" width="21.75" customWidth="1"/>
    <col min="14079" max="14079" width="10.75" customWidth="1"/>
    <col min="14080" max="14080" width="11.375" customWidth="1"/>
    <col min="14081" max="14081" width="10.75" customWidth="1"/>
    <col min="14082" max="14082" width="11.375" customWidth="1"/>
    <col min="14083" max="14083" width="10.75" customWidth="1"/>
    <col min="14084" max="14084" width="11.375" customWidth="1"/>
    <col min="14085" max="14085" width="10.75" customWidth="1"/>
    <col min="14086" max="14086" width="11.375" customWidth="1"/>
    <col min="14088" max="14089" width="9.125" bestFit="1" customWidth="1"/>
    <col min="14090" max="14090" width="10.125" customWidth="1"/>
    <col min="14091" max="14091" width="9.25" bestFit="1" customWidth="1"/>
    <col min="14092" max="14102" width="9.125" bestFit="1" customWidth="1"/>
    <col min="14334" max="14334" width="21.75" customWidth="1"/>
    <col min="14335" max="14335" width="10.75" customWidth="1"/>
    <col min="14336" max="14336" width="11.375" customWidth="1"/>
    <col min="14337" max="14337" width="10.75" customWidth="1"/>
    <col min="14338" max="14338" width="11.375" customWidth="1"/>
    <col min="14339" max="14339" width="10.75" customWidth="1"/>
    <col min="14340" max="14340" width="11.375" customWidth="1"/>
    <col min="14341" max="14341" width="10.75" customWidth="1"/>
    <col min="14342" max="14342" width="11.375" customWidth="1"/>
    <col min="14344" max="14345" width="9.125" bestFit="1" customWidth="1"/>
    <col min="14346" max="14346" width="10.125" customWidth="1"/>
    <col min="14347" max="14347" width="9.25" bestFit="1" customWidth="1"/>
    <col min="14348" max="14358" width="9.125" bestFit="1" customWidth="1"/>
    <col min="14590" max="14590" width="21.75" customWidth="1"/>
    <col min="14591" max="14591" width="10.75" customWidth="1"/>
    <col min="14592" max="14592" width="11.375" customWidth="1"/>
    <col min="14593" max="14593" width="10.75" customWidth="1"/>
    <col min="14594" max="14594" width="11.375" customWidth="1"/>
    <col min="14595" max="14595" width="10.75" customWidth="1"/>
    <col min="14596" max="14596" width="11.375" customWidth="1"/>
    <col min="14597" max="14597" width="10.75" customWidth="1"/>
    <col min="14598" max="14598" width="11.375" customWidth="1"/>
    <col min="14600" max="14601" width="9.125" bestFit="1" customWidth="1"/>
    <col min="14602" max="14602" width="10.125" customWidth="1"/>
    <col min="14603" max="14603" width="9.25" bestFit="1" customWidth="1"/>
    <col min="14604" max="14614" width="9.125" bestFit="1" customWidth="1"/>
    <col min="14846" max="14846" width="21.75" customWidth="1"/>
    <col min="14847" max="14847" width="10.75" customWidth="1"/>
    <col min="14848" max="14848" width="11.375" customWidth="1"/>
    <col min="14849" max="14849" width="10.75" customWidth="1"/>
    <col min="14850" max="14850" width="11.375" customWidth="1"/>
    <col min="14851" max="14851" width="10.75" customWidth="1"/>
    <col min="14852" max="14852" width="11.375" customWidth="1"/>
    <col min="14853" max="14853" width="10.75" customWidth="1"/>
    <col min="14854" max="14854" width="11.375" customWidth="1"/>
    <col min="14856" max="14857" width="9.125" bestFit="1" customWidth="1"/>
    <col min="14858" max="14858" width="10.125" customWidth="1"/>
    <col min="14859" max="14859" width="9.25" bestFit="1" customWidth="1"/>
    <col min="14860" max="14870" width="9.125" bestFit="1" customWidth="1"/>
    <col min="15102" max="15102" width="21.75" customWidth="1"/>
    <col min="15103" max="15103" width="10.75" customWidth="1"/>
    <col min="15104" max="15104" width="11.375" customWidth="1"/>
    <col min="15105" max="15105" width="10.75" customWidth="1"/>
    <col min="15106" max="15106" width="11.375" customWidth="1"/>
    <col min="15107" max="15107" width="10.75" customWidth="1"/>
    <col min="15108" max="15108" width="11.375" customWidth="1"/>
    <col min="15109" max="15109" width="10.75" customWidth="1"/>
    <col min="15110" max="15110" width="11.375" customWidth="1"/>
    <col min="15112" max="15113" width="9.125" bestFit="1" customWidth="1"/>
    <col min="15114" max="15114" width="10.125" customWidth="1"/>
    <col min="15115" max="15115" width="9.25" bestFit="1" customWidth="1"/>
    <col min="15116" max="15126" width="9.125" bestFit="1" customWidth="1"/>
    <col min="15358" max="15358" width="21.75" customWidth="1"/>
    <col min="15359" max="15359" width="10.75" customWidth="1"/>
    <col min="15360" max="15360" width="11.375" customWidth="1"/>
    <col min="15361" max="15361" width="10.75" customWidth="1"/>
    <col min="15362" max="15362" width="11.375" customWidth="1"/>
    <col min="15363" max="15363" width="10.75" customWidth="1"/>
    <col min="15364" max="15364" width="11.375" customWidth="1"/>
    <col min="15365" max="15365" width="10.75" customWidth="1"/>
    <col min="15366" max="15366" width="11.375" customWidth="1"/>
    <col min="15368" max="15369" width="9.125" bestFit="1" customWidth="1"/>
    <col min="15370" max="15370" width="10.125" customWidth="1"/>
    <col min="15371" max="15371" width="9.25" bestFit="1" customWidth="1"/>
    <col min="15372" max="15382" width="9.125" bestFit="1" customWidth="1"/>
    <col min="15614" max="15614" width="21.75" customWidth="1"/>
    <col min="15615" max="15615" width="10.75" customWidth="1"/>
    <col min="15616" max="15616" width="11.375" customWidth="1"/>
    <col min="15617" max="15617" width="10.75" customWidth="1"/>
    <col min="15618" max="15618" width="11.375" customWidth="1"/>
    <col min="15619" max="15619" width="10.75" customWidth="1"/>
    <col min="15620" max="15620" width="11.375" customWidth="1"/>
    <col min="15621" max="15621" width="10.75" customWidth="1"/>
    <col min="15622" max="15622" width="11.375" customWidth="1"/>
    <col min="15624" max="15625" width="9.125" bestFit="1" customWidth="1"/>
    <col min="15626" max="15626" width="10.125" customWidth="1"/>
    <col min="15627" max="15627" width="9.25" bestFit="1" customWidth="1"/>
    <col min="15628" max="15638" width="9.125" bestFit="1" customWidth="1"/>
    <col min="15870" max="15870" width="21.75" customWidth="1"/>
    <col min="15871" max="15871" width="10.75" customWidth="1"/>
    <col min="15872" max="15872" width="11.375" customWidth="1"/>
    <col min="15873" max="15873" width="10.75" customWidth="1"/>
    <col min="15874" max="15874" width="11.375" customWidth="1"/>
    <col min="15875" max="15875" width="10.75" customWidth="1"/>
    <col min="15876" max="15876" width="11.375" customWidth="1"/>
    <col min="15877" max="15877" width="10.75" customWidth="1"/>
    <col min="15878" max="15878" width="11.375" customWidth="1"/>
    <col min="15880" max="15881" width="9.125" bestFit="1" customWidth="1"/>
    <col min="15882" max="15882" width="10.125" customWidth="1"/>
    <col min="15883" max="15883" width="9.25" bestFit="1" customWidth="1"/>
    <col min="15884" max="15894" width="9.125" bestFit="1" customWidth="1"/>
    <col min="16126" max="16126" width="21.75" customWidth="1"/>
    <col min="16127" max="16127" width="10.75" customWidth="1"/>
    <col min="16128" max="16128" width="11.375" customWidth="1"/>
    <col min="16129" max="16129" width="10.75" customWidth="1"/>
    <col min="16130" max="16130" width="11.375" customWidth="1"/>
    <col min="16131" max="16131" width="10.75" customWidth="1"/>
    <col min="16132" max="16132" width="11.375" customWidth="1"/>
    <col min="16133" max="16133" width="10.75" customWidth="1"/>
    <col min="16134" max="16134" width="11.375" customWidth="1"/>
    <col min="16136" max="16137" width="9.125" bestFit="1" customWidth="1"/>
    <col min="16138" max="16138" width="10.125" customWidth="1"/>
    <col min="16139" max="16139" width="9.25" bestFit="1" customWidth="1"/>
    <col min="16140" max="16150" width="9.125" bestFit="1" customWidth="1"/>
  </cols>
  <sheetData>
    <row r="1" spans="1:9" ht="33" customHeight="1" x14ac:dyDescent="0.6">
      <c r="A1" s="136" t="str">
        <f>'Data-angle'!K2</f>
        <v>角度微分フラックス</v>
      </c>
      <c r="B1" s="128"/>
      <c r="C1" s="128"/>
      <c r="D1" s="128"/>
      <c r="E1" s="128"/>
      <c r="F1" s="128"/>
      <c r="G1" s="128"/>
      <c r="H1" s="128"/>
      <c r="I1" s="128"/>
    </row>
    <row r="2" spans="1:9" ht="26.25" customHeight="1" thickBot="1" x14ac:dyDescent="0.2">
      <c r="A2" s="144" t="s">
        <v>695</v>
      </c>
      <c r="B2" s="144"/>
      <c r="C2" s="144"/>
      <c r="D2" s="144"/>
      <c r="E2" s="144"/>
      <c r="F2" s="144"/>
      <c r="G2" s="144"/>
      <c r="H2" s="144"/>
      <c r="I2" s="144"/>
    </row>
    <row r="3" spans="1:9" s="26" customFormat="1" ht="13.5" customHeight="1" thickTop="1" thickBot="1" x14ac:dyDescent="0.2">
      <c r="A3" s="61" t="str">
        <f>'Data-angle'!C2</f>
        <v>タイトル</v>
      </c>
      <c r="B3" s="148" t="s">
        <v>603</v>
      </c>
      <c r="C3" s="149"/>
      <c r="D3" s="150" t="s">
        <v>604</v>
      </c>
      <c r="E3" s="151"/>
      <c r="F3" s="152" t="s">
        <v>605</v>
      </c>
      <c r="G3" s="153"/>
      <c r="H3" s="154" t="s">
        <v>606</v>
      </c>
      <c r="I3" s="155"/>
    </row>
    <row r="4" spans="1:9" s="26" customFormat="1" ht="17.25" customHeight="1" thickTop="1" thickBot="1" x14ac:dyDescent="0.2">
      <c r="A4" s="61" t="str">
        <f>'Data-angle'!E2</f>
        <v>放射線の種類</v>
      </c>
      <c r="B4" s="87">
        <v>1</v>
      </c>
      <c r="C4" s="87"/>
      <c r="D4" s="88">
        <v>1</v>
      </c>
      <c r="E4" s="88"/>
      <c r="F4" s="89">
        <v>1</v>
      </c>
      <c r="G4" s="89"/>
      <c r="H4" s="32">
        <v>1</v>
      </c>
      <c r="I4" s="32"/>
    </row>
    <row r="5" spans="1:9" s="26" customFormat="1" ht="15" thickTop="1" thickBot="1" x14ac:dyDescent="0.2">
      <c r="A5" s="61" t="str">
        <f>'Data-angle'!G2</f>
        <v>天頂角</v>
      </c>
      <c r="B5" s="90">
        <v>1</v>
      </c>
      <c r="C5" s="87">
        <v>2</v>
      </c>
      <c r="D5" s="91">
        <v>0.5</v>
      </c>
      <c r="E5" s="88">
        <v>2</v>
      </c>
      <c r="F5" s="92">
        <v>0</v>
      </c>
      <c r="G5" s="89">
        <v>2</v>
      </c>
      <c r="H5" s="93">
        <v>180</v>
      </c>
      <c r="I5" s="32">
        <v>1</v>
      </c>
    </row>
    <row r="6" spans="1:9" s="26" customFormat="1" ht="18" customHeight="1" thickTop="1" x14ac:dyDescent="0.15">
      <c r="A6" s="61" t="str">
        <f>'Data-angle'!I2</f>
        <v>ブラックホールモード</v>
      </c>
      <c r="B6" s="94"/>
      <c r="C6" s="95">
        <v>2</v>
      </c>
      <c r="D6" s="96"/>
      <c r="E6" s="97">
        <v>2</v>
      </c>
      <c r="F6" s="98"/>
      <c r="G6" s="99">
        <v>2</v>
      </c>
      <c r="H6" s="100"/>
      <c r="I6" s="101">
        <v>2</v>
      </c>
    </row>
    <row r="7" spans="1:9" s="26" customFormat="1" ht="15" customHeight="1" x14ac:dyDescent="0.15">
      <c r="B7" s="156" t="str">
        <f>IF((B9&lt;-1)+(B9&gt;1), 'Data-angle'!$M$2,"")</f>
        <v/>
      </c>
      <c r="C7" s="156"/>
      <c r="D7" s="143" t="str">
        <f>IF((D9&lt;-1)+(D9&gt;1), 'Data-angle'!$M$2,"")</f>
        <v/>
      </c>
      <c r="E7" s="143"/>
      <c r="F7" s="143" t="str">
        <f>IF((F9&lt;-1)+(F9&gt;1), 'Data-angle'!$M$2,"")</f>
        <v/>
      </c>
      <c r="G7" s="143"/>
      <c r="H7" s="143" t="str">
        <f>IF((H9&lt;-1)+(H9&gt;1), 'Data-angle'!$M$2,"")</f>
        <v/>
      </c>
      <c r="I7" s="143"/>
    </row>
    <row r="8" spans="1:9" s="26" customFormat="1" ht="26.25" customHeight="1" x14ac:dyDescent="0.15">
      <c r="B8" s="137" t="str">
        <f>IF((Main!$B$13&lt;&gt;4)*(C6=1),'Data-angle'!$O$2,"")</f>
        <v/>
      </c>
      <c r="C8" s="137"/>
      <c r="D8" s="137" t="str">
        <f>IF((Main!$B$13&lt;&gt;4)*(E6=1),'Data-angle'!$O$2,"")</f>
        <v/>
      </c>
      <c r="E8" s="137"/>
      <c r="F8" s="137" t="str">
        <f>IF((Main!$B$13&lt;&gt;4)*(G6=1),'Data-angle'!$O$2,"")</f>
        <v/>
      </c>
      <c r="G8" s="137"/>
      <c r="H8" s="137" t="str">
        <f>IF((Main!$B$13&lt;&gt;4)*(I6=1),'Data-angle'!$O$2,"")</f>
        <v/>
      </c>
      <c r="I8" s="137"/>
    </row>
    <row r="9" spans="1:9" ht="13.5" customHeight="1" x14ac:dyDescent="0.15">
      <c r="A9" t="s">
        <v>616</v>
      </c>
      <c r="B9" s="102">
        <f>IF(C5=1,COS(B5/180*ACOS(-1)),B5)</f>
        <v>1</v>
      </c>
      <c r="D9" s="103">
        <f>IF(E5=1,COS(D5/180*ACOS(-1)),D5)</f>
        <v>0.5</v>
      </c>
      <c r="F9" s="104">
        <f>IF(G5=1,COS(F5/180*ACOS(-1)),F5)</f>
        <v>0</v>
      </c>
      <c r="H9" s="33">
        <f>IF(I5=1,COS(H5/180*ACOS(-1)),H5)</f>
        <v>-1</v>
      </c>
    </row>
    <row r="10" spans="1:9" ht="13.5" customHeight="1" x14ac:dyDescent="0.15">
      <c r="A10" t="s">
        <v>660</v>
      </c>
      <c r="B10" s="102">
        <f>B4+4</f>
        <v>5</v>
      </c>
      <c r="D10" s="103">
        <f>D4+4</f>
        <v>5</v>
      </c>
      <c r="F10" s="104">
        <f>F4+4</f>
        <v>5</v>
      </c>
      <c r="H10" s="33">
        <f>H4+4</f>
        <v>5</v>
      </c>
    </row>
    <row r="11" spans="1:9" ht="13.5" customHeight="1" x14ac:dyDescent="0.15">
      <c r="A11" t="s">
        <v>661</v>
      </c>
      <c r="B11" s="102">
        <f>CHOOSE(B4,1,2,3,4,4,5,5,6)</f>
        <v>1</v>
      </c>
      <c r="D11" s="103">
        <f>CHOOSE(D4,1,2,3,4,4,5,5,6)</f>
        <v>1</v>
      </c>
      <c r="F11" s="104">
        <f>CHOOSE(F4,1,2,3,4,4,5,5,6)</f>
        <v>1</v>
      </c>
      <c r="H11" s="33">
        <f>CHOOSE(H4,1,2,3,4,4,5,5,6)</f>
        <v>1</v>
      </c>
    </row>
    <row r="12" spans="1:9" ht="13.5" customHeight="1" x14ac:dyDescent="0.15">
      <c r="A12" t="s">
        <v>665</v>
      </c>
      <c r="B12" s="102">
        <f>IF((C6=1)*(Main!$B$13=4),3,IF(Main!$B$13=1,2,1))</f>
        <v>2</v>
      </c>
      <c r="D12" s="103">
        <f>IF((E6=1)*(Main!$B$13=4),3,IF(Main!$B$13=1,2,1))</f>
        <v>2</v>
      </c>
      <c r="F12" s="104">
        <f>IF((G6=1)*(Main!$B$13=4),3,IF(Main!$B$13=1,2,1))</f>
        <v>2</v>
      </c>
      <c r="H12" s="33">
        <f>IF((I6=1)*(Main!$B$13=4),3,IF(Main!$B$13=1,2,1))</f>
        <v>2</v>
      </c>
    </row>
    <row r="13" spans="1:9" ht="13.5" customHeight="1" x14ac:dyDescent="0.15"/>
    <row r="14" spans="1:9" ht="13.5" customHeight="1" x14ac:dyDescent="0.15"/>
    <row r="15" spans="1:9" ht="13.5" customHeight="1" x14ac:dyDescent="0.15"/>
    <row r="16" spans="1:9" ht="13.5" customHeight="1" x14ac:dyDescent="0.15"/>
    <row r="17" spans="1:9" ht="13.5" customHeight="1" x14ac:dyDescent="0.15"/>
    <row r="18" spans="1:9" ht="13.5" customHeight="1" x14ac:dyDescent="0.15">
      <c r="B18" s="94"/>
      <c r="C18" s="94"/>
      <c r="D18" s="96"/>
      <c r="E18" s="96"/>
      <c r="F18" s="98"/>
      <c r="G18" s="98"/>
      <c r="H18" s="100"/>
      <c r="I18" s="100"/>
    </row>
    <row r="19" spans="1:9" ht="13.5" customHeight="1" x14ac:dyDescent="0.15"/>
    <row r="20" spans="1:9" ht="13.5" customHeight="1" x14ac:dyDescent="0.15"/>
    <row r="21" spans="1:9" ht="13.5" customHeight="1" x14ac:dyDescent="0.15"/>
    <row r="22" spans="1:9" ht="13.5" customHeight="1" x14ac:dyDescent="0.15"/>
    <row r="23" spans="1:9" ht="13.5" customHeight="1" x14ac:dyDescent="0.15">
      <c r="B23" s="94"/>
      <c r="C23" s="94"/>
      <c r="D23" s="96"/>
      <c r="E23" s="96"/>
      <c r="F23" s="98"/>
      <c r="G23" s="98"/>
      <c r="H23" s="100"/>
      <c r="I23" s="100"/>
    </row>
    <row r="24" spans="1:9" ht="13.5" customHeight="1" x14ac:dyDescent="0.15"/>
    <row r="25" spans="1:9" ht="13.5" customHeight="1" x14ac:dyDescent="0.15"/>
    <row r="26" spans="1:9" ht="13.5" customHeight="1" x14ac:dyDescent="0.15"/>
    <row r="27" spans="1:9" ht="13.5" customHeight="1" x14ac:dyDescent="0.15"/>
    <row r="28" spans="1:9" ht="13.5" customHeight="1" x14ac:dyDescent="0.15"/>
    <row r="29" spans="1:9" ht="13.5" customHeight="1" x14ac:dyDescent="0.15"/>
    <row r="30" spans="1:9" ht="13.5" customHeight="1" x14ac:dyDescent="0.15"/>
    <row r="31" spans="1:9" ht="13.5" customHeight="1" x14ac:dyDescent="0.15">
      <c r="B31" s="105"/>
      <c r="C31" s="105"/>
      <c r="D31" s="106"/>
      <c r="E31" s="106"/>
      <c r="F31" s="107"/>
      <c r="G31" s="107"/>
      <c r="H31" s="108"/>
      <c r="I31" s="108"/>
    </row>
    <row r="32" spans="1:9" ht="13.5" customHeight="1" x14ac:dyDescent="0.15">
      <c r="A32" s="18" t="str">
        <f>Main!A13</f>
        <v>周辺環境</v>
      </c>
      <c r="B32" s="145" t="str">
        <f>CHOOSE(Angle!B12,'Data-angle'!$Q$2,'Data-angle'!$Q$3,'Data-angle'!$Q$4)</f>
        <v>地表面</v>
      </c>
      <c r="C32" s="145"/>
      <c r="D32" s="146" t="str">
        <f>CHOOSE(Angle!D12,'Data-angle'!$Q$2,'Data-angle'!$Q$3,'Data-angle'!$Q$4)</f>
        <v>地表面</v>
      </c>
      <c r="E32" s="146"/>
      <c r="F32" s="147" t="str">
        <f>CHOOSE(Angle!F12,'Data-angle'!$Q$2,'Data-angle'!$Q$3,'Data-angle'!$Q$4)</f>
        <v>地表面</v>
      </c>
      <c r="G32" s="147"/>
      <c r="H32" s="138" t="str">
        <f>CHOOSE(Angle!H12,'Data-angle'!$Q$2,'Data-angle'!$Q$3,'Data-angle'!$Q$4)</f>
        <v>地表面</v>
      </c>
      <c r="I32" s="138"/>
    </row>
    <row r="33" spans="1:22" ht="13.5" customHeight="1" x14ac:dyDescent="0.15">
      <c r="A33" s="18" t="str">
        <f>'Data-angle'!G14</f>
        <v>cos(θ)</v>
      </c>
      <c r="B33" s="139">
        <f>MIN(1,MAX(-1,B9))</f>
        <v>1</v>
      </c>
      <c r="C33" s="139"/>
      <c r="D33" s="140">
        <f>MIN(1,MAX(-1,D9))</f>
        <v>0.5</v>
      </c>
      <c r="E33" s="140"/>
      <c r="F33" s="141">
        <f>MIN(1,MAX(-1,F9))</f>
        <v>0</v>
      </c>
      <c r="G33" s="141"/>
      <c r="H33" s="142">
        <f>MIN(1,MAX(-1,H9))</f>
        <v>-1</v>
      </c>
      <c r="I33" s="142"/>
      <c r="L33" s="123"/>
      <c r="M33" s="123"/>
      <c r="N33" s="123"/>
      <c r="O33" s="123"/>
      <c r="P33" s="123"/>
      <c r="Q33" s="123"/>
      <c r="R33" s="123"/>
      <c r="S33" s="123"/>
      <c r="T33" s="123"/>
      <c r="U33" s="123"/>
      <c r="V33" s="123"/>
    </row>
    <row r="34" spans="1:22" x14ac:dyDescent="0.15">
      <c r="A34" t="s">
        <v>602</v>
      </c>
      <c r="B34" s="109" t="str">
        <f>CHOOSE(Main!$C$16,'Data-angle'!$K$13,'Data-angle'!$K$14)</f>
        <v>φ(/cm2/s/(MeV/n)/sr)</v>
      </c>
      <c r="C34" s="109" t="s">
        <v>663</v>
      </c>
      <c r="D34" s="110" t="str">
        <f>CHOOSE(Main!$C$16,'Data-angle'!$K$13,'Data-angle'!$K$14)</f>
        <v>φ(/cm2/s/(MeV/n)/sr)</v>
      </c>
      <c r="E34" s="110" t="s">
        <v>662</v>
      </c>
      <c r="F34" s="111" t="str">
        <f>CHOOSE(Main!$C$16,'Data-angle'!$K$13,'Data-angle'!$K$14)</f>
        <v>φ(/cm2/s/(MeV/n)/sr)</v>
      </c>
      <c r="G34" s="111" t="s">
        <v>662</v>
      </c>
      <c r="H34" s="112" t="str">
        <f>CHOOSE(Main!$C$16,'Data-angle'!$K$13,'Data-angle'!$K$14)</f>
        <v>φ(/cm2/s/(MeV/n)/sr)</v>
      </c>
      <c r="I34" s="112" t="s">
        <v>662</v>
      </c>
    </row>
    <row r="35" spans="1:22" x14ac:dyDescent="0.15">
      <c r="A35" s="18">
        <f>Main!D35</f>
        <v>1.1294E-8</v>
      </c>
      <c r="B35" s="94">
        <f ca="1">IF(B$4=1,Main!$E35*C35,"")</f>
        <v>511.23419164632332</v>
      </c>
      <c r="C35" s="94">
        <f ca="1">IF(B$4=1,AngNeutron!$P451,"")</f>
        <v>2.8626441242230825E-2</v>
      </c>
      <c r="D35" s="96">
        <f ca="1">IF(D$4=1,Main!$E35*E35,"")</f>
        <v>718.51093443331285</v>
      </c>
      <c r="E35" s="96">
        <f ca="1">IF(D$4=1,AngNeutron!$T451,"")</f>
        <v>4.0232854888322914E-2</v>
      </c>
      <c r="F35" s="98">
        <f ca="1">IF(F$4=1,Main!$E35*G35,"")</f>
        <v>1295.4815295870742</v>
      </c>
      <c r="G35" s="98">
        <f ca="1">IF(F$4=1,AngNeutron!$X451,"")</f>
        <v>7.2540190959636486E-2</v>
      </c>
      <c r="H35" s="100">
        <f ca="1">IF(H$4=1,Main!$E35*I35,"")</f>
        <v>2403.4276818360067</v>
      </c>
      <c r="I35" s="100">
        <f ca="1">IF(H$4=1,AngNeutron!$AB451,"")</f>
        <v>0.13457938150120263</v>
      </c>
      <c r="L35" s="18"/>
      <c r="M35" s="18"/>
      <c r="N35" s="18"/>
      <c r="O35" s="18"/>
      <c r="P35" s="18"/>
      <c r="Q35" s="18"/>
      <c r="R35" s="18"/>
      <c r="S35" s="18"/>
      <c r="T35" s="18"/>
      <c r="U35" s="18"/>
      <c r="V35" s="18"/>
    </row>
    <row r="36" spans="1:22" x14ac:dyDescent="0.15">
      <c r="A36" s="18">
        <f>Main!D36</f>
        <v>1.4219E-8</v>
      </c>
      <c r="B36" s="94">
        <f ca="1">IF(B$4=1,Main!$E36*C36,"")</f>
        <v>586.68622719952396</v>
      </c>
      <c r="C36" s="94">
        <f ca="1">IF(B$4=1,AngNeutron!$P452,"")</f>
        <v>2.9399098505985134E-2</v>
      </c>
      <c r="D36" s="96">
        <f ca="1">IF(D$4=1,Main!$E36*E36,"")</f>
        <v>816.31246559224894</v>
      </c>
      <c r="E36" s="96">
        <f ca="1">IF(D$4=1,AngNeutron!$T452,"")</f>
        <v>4.0905767810786607E-2</v>
      </c>
      <c r="F36" s="98">
        <f ca="1">IF(F$4=1,Main!$E36*G36,"")</f>
        <v>1449.2444213709437</v>
      </c>
      <c r="G36" s="98">
        <f ca="1">IF(F$4=1,AngNeutron!$X452,"")</f>
        <v>7.2622259613133747E-2</v>
      </c>
      <c r="H36" s="100">
        <f ca="1">IF(H$4=1,Main!$E36*I36,"")</f>
        <v>2668.956053325001</v>
      </c>
      <c r="I36" s="100">
        <f ca="1">IF(H$4=1,AngNeutron!$AB452,"")</f>
        <v>0.13374253268973055</v>
      </c>
      <c r="L36" s="18"/>
      <c r="M36" s="18"/>
      <c r="N36" s="18"/>
      <c r="O36" s="18"/>
      <c r="P36" s="18"/>
      <c r="Q36" s="18"/>
      <c r="R36" s="18"/>
      <c r="S36" s="18"/>
      <c r="T36" s="18"/>
      <c r="U36" s="18"/>
      <c r="V36" s="18"/>
    </row>
    <row r="37" spans="1:22" x14ac:dyDescent="0.15">
      <c r="A37" s="18">
        <f>Main!D37</f>
        <v>1.7900999999999999E-8</v>
      </c>
      <c r="B37" s="94">
        <f ca="1">IF(B$4=1,Main!$E37*C37,"")</f>
        <v>658.63882216709521</v>
      </c>
      <c r="C37" s="94">
        <f ca="1">IF(B$4=1,AngNeutron!$P453,"")</f>
        <v>3.0421388189464472E-2</v>
      </c>
      <c r="D37" s="96">
        <f ca="1">IF(D$4=1,Main!$E37*E37,"")</f>
        <v>905.11785965170873</v>
      </c>
      <c r="E37" s="96">
        <f ca="1">IF(D$4=1,AngNeutron!$T453,"")</f>
        <v>4.1805828686327116E-2</v>
      </c>
      <c r="F37" s="98">
        <f ca="1">IF(F$4=1,Main!$E37*G37,"")</f>
        <v>1574.6398135775676</v>
      </c>
      <c r="G37" s="98">
        <f ca="1">IF(F$4=1,AngNeutron!$X453,"")</f>
        <v>7.2729889911160348E-2</v>
      </c>
      <c r="H37" s="100">
        <f ca="1">IF(H$4=1,Main!$E37*I37,"")</f>
        <v>2871.5655191570281</v>
      </c>
      <c r="I37" s="100">
        <f ca="1">IF(H$4=1,AngNeutron!$AB453,"")</f>
        <v>0.13263264543430564</v>
      </c>
      <c r="L37" s="18"/>
      <c r="M37" s="18"/>
      <c r="N37" s="18"/>
      <c r="O37" s="18"/>
      <c r="P37" s="18"/>
      <c r="Q37" s="18"/>
      <c r="R37" s="18"/>
      <c r="S37" s="18"/>
      <c r="T37" s="18"/>
      <c r="U37" s="18"/>
      <c r="V37" s="18"/>
    </row>
    <row r="38" spans="1:22" x14ac:dyDescent="0.15">
      <c r="A38" s="18">
        <f>Main!D38</f>
        <v>2.2536000000000001E-8</v>
      </c>
      <c r="B38" s="94">
        <f ca="1">IF(B$4=1,Main!$E38*C38,"")</f>
        <v>718.32031875360872</v>
      </c>
      <c r="C38" s="94">
        <f ca="1">IF(B$4=1,AngNeutron!$P454,"")</f>
        <v>3.1743809335039772E-2</v>
      </c>
      <c r="D38" s="96">
        <f ca="1">IF(D$4=1,Main!$E38*E38,"")</f>
        <v>972.58596099688282</v>
      </c>
      <c r="E38" s="96">
        <f ca="1">IF(D$4=1,AngNeutron!$T454,"")</f>
        <v>4.2980245026886722E-2</v>
      </c>
      <c r="F38" s="98">
        <f ca="1">IF(F$4=1,Main!$E38*G38,"")</f>
        <v>1648.9382798256408</v>
      </c>
      <c r="G38" s="98">
        <f ca="1">IF(F$4=1,AngNeutron!$X454,"")</f>
        <v>7.2869416322313432E-2</v>
      </c>
      <c r="H38" s="100">
        <f ca="1">IF(H$4=1,Main!$E38*I38,"")</f>
        <v>2968.7130255473076</v>
      </c>
      <c r="I38" s="100">
        <f ca="1">IF(H$4=1,AngNeutron!$AB454,"")</f>
        <v>0.13119253039777576</v>
      </c>
      <c r="L38" s="18"/>
      <c r="M38" s="18"/>
      <c r="N38" s="18"/>
      <c r="O38" s="18"/>
      <c r="P38" s="18"/>
      <c r="Q38" s="18"/>
      <c r="R38" s="18"/>
      <c r="S38" s="18"/>
      <c r="T38" s="18"/>
      <c r="U38" s="18"/>
      <c r="V38" s="18"/>
    </row>
    <row r="39" spans="1:22" x14ac:dyDescent="0.15">
      <c r="A39" s="18">
        <f>Main!D39</f>
        <v>2.8371E-8</v>
      </c>
      <c r="B39" s="94">
        <f ca="1">IF(B$4=1,Main!$E39*C39,"")</f>
        <v>753.81788780891566</v>
      </c>
      <c r="C39" s="94">
        <f ca="1">IF(B$4=1,AngNeutron!$P455,"")</f>
        <v>3.3407631407893192E-2</v>
      </c>
      <c r="D39" s="96">
        <f ca="1">IF(D$4=1,Main!$E39*E39,"")</f>
        <v>1003.3893428854044</v>
      </c>
      <c r="E39" s="96">
        <f ca="1">IF(D$4=1,AngNeutron!$T455,"")</f>
        <v>4.446811606336E-2</v>
      </c>
      <c r="F39" s="98">
        <f ca="1">IF(F$4=1,Main!$E39*G39,"")</f>
        <v>1648.2590428777153</v>
      </c>
      <c r="G39" s="98">
        <f ca="1">IF(F$4=1,AngNeutron!$X455,"")</f>
        <v>7.3047391763597605E-2</v>
      </c>
      <c r="H39" s="100">
        <f ca="1">IF(H$4=1,Main!$E39*I39,"")</f>
        <v>2919.2153289825014</v>
      </c>
      <c r="I39" s="100">
        <f ca="1">IF(H$4=1,AngNeutron!$AB455,"")</f>
        <v>0.1293735148609797</v>
      </c>
      <c r="L39" s="18"/>
      <c r="M39" s="18"/>
      <c r="N39" s="18"/>
      <c r="O39" s="18"/>
      <c r="P39" s="18"/>
      <c r="Q39" s="18"/>
      <c r="R39" s="18"/>
      <c r="S39" s="18"/>
      <c r="T39" s="18"/>
      <c r="U39" s="18"/>
      <c r="V39" s="18"/>
    </row>
    <row r="40" spans="1:22" x14ac:dyDescent="0.15">
      <c r="A40" s="18">
        <f>Main!D40</f>
        <v>3.5717000000000001E-8</v>
      </c>
      <c r="B40" s="94">
        <f ca="1">IF(B$4=1,Main!$E40*C40,"")</f>
        <v>751.43143393553885</v>
      </c>
      <c r="C40" s="94">
        <f ca="1">IF(B$4=1,AngNeutron!$P456,"")</f>
        <v>3.5432322148972718E-2</v>
      </c>
      <c r="D40" s="96">
        <f ca="1">IF(D$4=1,Main!$E40*E40,"")</f>
        <v>981.67141390546556</v>
      </c>
      <c r="E40" s="96">
        <f ca="1">IF(D$4=1,AngNeutron!$T456,"")</f>
        <v>4.6288851132783228E-2</v>
      </c>
      <c r="F40" s="98">
        <f ca="1">IF(F$4=1,Main!$E40*G40,"")</f>
        <v>1553.8703355519417</v>
      </c>
      <c r="G40" s="98">
        <f ca="1">IF(F$4=1,AngNeutron!$X456,"")</f>
        <v>7.3269804563075802E-2</v>
      </c>
      <c r="H40" s="100">
        <f ca="1">IF(H$4=1,Main!$E40*I40,"")</f>
        <v>2696.5058120000544</v>
      </c>
      <c r="I40" s="100">
        <f ca="1">IF(H$4=1,AngNeutron!$AB456,"")</f>
        <v>0.12714861036217889</v>
      </c>
      <c r="L40" s="18"/>
      <c r="M40" s="18"/>
      <c r="N40" s="18"/>
      <c r="O40" s="18"/>
      <c r="P40" s="18"/>
      <c r="Q40" s="18"/>
      <c r="R40" s="18"/>
      <c r="S40" s="18"/>
      <c r="T40" s="18"/>
      <c r="U40" s="18"/>
      <c r="V40" s="18"/>
    </row>
    <row r="41" spans="1:22" x14ac:dyDescent="0.15">
      <c r="A41" s="18">
        <f>Main!D41</f>
        <v>4.4964999999999999E-8</v>
      </c>
      <c r="B41" s="94">
        <f ca="1">IF(B$4=1,Main!$E41*C41,"")</f>
        <v>699.64809590675134</v>
      </c>
      <c r="C41" s="94">
        <f ca="1">IF(B$4=1,AngNeutron!$P457,"")</f>
        <v>3.7803235869993339E-2</v>
      </c>
      <c r="D41" s="96">
        <f ca="1">IF(D$4=1,Main!$E41*E41,"")</f>
        <v>896.3367103339076</v>
      </c>
      <c r="E41" s="96">
        <f ca="1">IF(D$4=1,AngNeutron!$T457,"")</f>
        <v>4.8430672902456805E-2</v>
      </c>
      <c r="F41" s="98">
        <f ca="1">IF(F$4=1,Main!$E41*G41,"")</f>
        <v>1361.0717552308804</v>
      </c>
      <c r="G41" s="98">
        <f ca="1">IF(F$4=1,AngNeutron!$X457,"")</f>
        <v>7.3541137180249572E-2</v>
      </c>
      <c r="H41" s="100">
        <f ca="1">IF(H$4=1,Main!$E41*I41,"")</f>
        <v>2304.6746561370305</v>
      </c>
      <c r="I41" s="100">
        <f ca="1">IF(H$4=1,AngNeutron!$AB457,"")</f>
        <v>0.12452568675489657</v>
      </c>
      <c r="L41" s="18"/>
      <c r="M41" s="18"/>
      <c r="N41" s="18"/>
      <c r="O41" s="18"/>
      <c r="P41" s="18"/>
      <c r="Q41" s="18"/>
      <c r="R41" s="18"/>
      <c r="S41" s="18"/>
      <c r="T41" s="18"/>
      <c r="U41" s="18"/>
      <c r="V41" s="18"/>
    </row>
    <row r="42" spans="1:22" x14ac:dyDescent="0.15">
      <c r="A42" s="18">
        <f>Main!D42</f>
        <v>5.6608E-8</v>
      </c>
      <c r="B42" s="94">
        <f ca="1">IF(B$4=1,Main!$E42*C42,"")</f>
        <v>595.84138222848355</v>
      </c>
      <c r="C42" s="94">
        <f ca="1">IF(B$4=1,AngNeutron!$P458,"")</f>
        <v>4.0466336022454696E-2</v>
      </c>
      <c r="D42" s="96">
        <f ca="1">IF(D$4=1,Main!$E42*E42,"")</f>
        <v>748.66568682586581</v>
      </c>
      <c r="E42" s="96">
        <f ca="1">IF(D$4=1,AngNeutron!$T458,"")</f>
        <v>5.0845339305352233E-2</v>
      </c>
      <c r="F42" s="98">
        <f ca="1">IF(F$4=1,Main!$E42*G42,"")</f>
        <v>1087.5949428654644</v>
      </c>
      <c r="G42" s="98">
        <f ca="1">IF(F$4=1,AngNeutron!$X458,"")</f>
        <v>7.3863588073914077E-2</v>
      </c>
      <c r="H42" s="100">
        <f ca="1">IF(H$4=1,Main!$E42*I42,"")</f>
        <v>1789.802328412487</v>
      </c>
      <c r="I42" s="100">
        <f ca="1">IF(H$4=1,AngNeutron!$AB458,"")</f>
        <v>0.12155372989440751</v>
      </c>
      <c r="L42" s="18"/>
      <c r="M42" s="18"/>
      <c r="N42" s="18"/>
      <c r="O42" s="18"/>
      <c r="P42" s="18"/>
      <c r="Q42" s="18"/>
      <c r="R42" s="18"/>
      <c r="S42" s="18"/>
      <c r="T42" s="18"/>
      <c r="U42" s="18"/>
      <c r="V42" s="18"/>
    </row>
    <row r="43" spans="1:22" x14ac:dyDescent="0.15">
      <c r="A43" s="18">
        <f>Main!D43</f>
        <v>7.1264999999999997E-8</v>
      </c>
      <c r="B43" s="94">
        <f ca="1">IF(B$4=1,Main!$E43*C43,"")</f>
        <v>452.85072408236351</v>
      </c>
      <c r="C43" s="94">
        <f ca="1">IF(B$4=1,AngNeutron!$P459,"")</f>
        <v>4.3334259720895614E-2</v>
      </c>
      <c r="D43" s="96">
        <f ca="1">IF(D$4=1,Main!$E43*E43,"")</f>
        <v>558.59347553515818</v>
      </c>
      <c r="E43" s="96">
        <f ca="1">IF(D$4=1,AngNeutron!$T459,"")</f>
        <v>5.3453011025407386E-2</v>
      </c>
      <c r="F43" s="98">
        <f ca="1">IF(F$4=1,Main!$E43*G43,"")</f>
        <v>775.78461365951739</v>
      </c>
      <c r="G43" s="98">
        <f ca="1">IF(F$4=1,AngNeutron!$X459,"")</f>
        <v>7.4236498139465951E-2</v>
      </c>
      <c r="H43" s="100">
        <f ca="1">IF(H$4=1,Main!$E43*I43,"")</f>
        <v>1236.443958035682</v>
      </c>
      <c r="I43" s="100">
        <f ca="1">IF(H$4=1,AngNeutron!$AB459,"")</f>
        <v>0.11831798153005783</v>
      </c>
      <c r="L43" s="18"/>
      <c r="M43" s="18"/>
      <c r="N43" s="18"/>
      <c r="O43" s="18"/>
      <c r="P43" s="18"/>
      <c r="Q43" s="18"/>
      <c r="R43" s="18"/>
      <c r="S43" s="18"/>
      <c r="T43" s="18"/>
      <c r="U43" s="18"/>
      <c r="V43" s="18"/>
    </row>
    <row r="44" spans="1:22" x14ac:dyDescent="0.15">
      <c r="A44" s="18">
        <f>Main!D44</f>
        <v>8.9716999999999995E-8</v>
      </c>
      <c r="B44" s="94">
        <f ca="1">IF(B$4=1,Main!$E44*C44,"")</f>
        <v>299.21661900533667</v>
      </c>
      <c r="C44" s="94">
        <f ca="1">IF(B$4=1,AngNeutron!$P460,"")</f>
        <v>4.6305488251241249E-2</v>
      </c>
      <c r="D44" s="96">
        <f ca="1">IF(D$4=1,Main!$E44*E44,"")</f>
        <v>362.88729323321303</v>
      </c>
      <c r="E44" s="96">
        <f ca="1">IF(D$4=1,AngNeutron!$T460,"")</f>
        <v>5.6158890335685482E-2</v>
      </c>
      <c r="F44" s="98">
        <f ca="1">IF(F$4=1,Main!$E44*G44,"")</f>
        <v>482.41241554464114</v>
      </c>
      <c r="G44" s="98">
        <f ca="1">IF(F$4=1,AngNeutron!$X460,"")</f>
        <v>7.4656088670853132E-2</v>
      </c>
      <c r="H44" s="100">
        <f ca="1">IF(H$4=1,Main!$E44*I44,"")</f>
        <v>742.60331650990634</v>
      </c>
      <c r="I44" s="100">
        <f ca="1">IF(H$4=1,AngNeutron!$AB460,"")</f>
        <v>0.1149221231838361</v>
      </c>
      <c r="L44" s="18"/>
      <c r="M44" s="18"/>
      <c r="N44" s="18"/>
      <c r="O44" s="18"/>
      <c r="P44" s="18"/>
      <c r="Q44" s="18"/>
      <c r="R44" s="18"/>
      <c r="S44" s="18"/>
      <c r="T44" s="18"/>
      <c r="U44" s="18"/>
      <c r="V44" s="18"/>
    </row>
    <row r="45" spans="1:22" x14ac:dyDescent="0.15">
      <c r="A45" s="18">
        <f>Main!D45</f>
        <v>1.1295E-7</v>
      </c>
      <c r="B45" s="94">
        <f ca="1">IF(B$4=1,Main!$E45*C45,"")</f>
        <v>168.43591478559443</v>
      </c>
      <c r="C45" s="94">
        <f ca="1">IF(B$4=1,AngNeutron!$P461,"")</f>
        <v>4.9288950269724109E-2</v>
      </c>
      <c r="D45" s="96">
        <f ca="1">IF(D$4=1,Main!$E45*E45,"")</f>
        <v>201.19375280562414</v>
      </c>
      <c r="E45" s="96">
        <f ca="1">IF(D$4=1,AngNeutron!$T461,"")</f>
        <v>5.8874788605735633E-2</v>
      </c>
      <c r="F45" s="98">
        <f ca="1">IF(F$4=1,Main!$E45*G45,"")</f>
        <v>256.69162922970679</v>
      </c>
      <c r="G45" s="98">
        <f ca="1">IF(F$4=1,AngNeutron!$X461,"")</f>
        <v>7.5114983427747861E-2</v>
      </c>
      <c r="H45" s="100">
        <f ca="1">IF(H$4=1,Main!$E45*I45,"")</f>
        <v>380.91128046662055</v>
      </c>
      <c r="I45" s="100">
        <f ca="1">IF(H$4=1,AngNeutron!$AB461,"")</f>
        <v>0.11146504701206343</v>
      </c>
      <c r="L45" s="18"/>
      <c r="M45" s="18"/>
      <c r="N45" s="18"/>
      <c r="O45" s="18"/>
      <c r="P45" s="18"/>
      <c r="Q45" s="18"/>
      <c r="R45" s="18"/>
      <c r="S45" s="18"/>
      <c r="T45" s="18"/>
      <c r="U45" s="18"/>
      <c r="V45" s="18"/>
    </row>
    <row r="46" spans="1:22" x14ac:dyDescent="0.15">
      <c r="A46" s="18">
        <f>Main!D46</f>
        <v>1.4219E-7</v>
      </c>
      <c r="B46" s="94">
        <f ca="1">IF(B$4=1,Main!$E46*C46,"")</f>
        <v>81.767191648175853</v>
      </c>
      <c r="C46" s="94">
        <f ca="1">IF(B$4=1,AngNeutron!$P462,"")</f>
        <v>5.2211921570454956E-2</v>
      </c>
      <c r="D46" s="96">
        <f ca="1">IF(D$4=1,Main!$E46*E46,"")</f>
        <v>96.352971588566504</v>
      </c>
      <c r="E46" s="96">
        <f ca="1">IF(D$4=1,AngNeutron!$T462,"")</f>
        <v>6.1525578832506485E-2</v>
      </c>
      <c r="F46" s="98">
        <f ca="1">IF(F$4=1,Main!$E46*G46,"")</f>
        <v>118.39522386895946</v>
      </c>
      <c r="G46" s="98">
        <f ca="1">IF(F$4=1,AngNeutron!$X462,"")</f>
        <v>7.5600519210206663E-2</v>
      </c>
      <c r="H46" s="100">
        <f ca="1">IF(H$4=1,Main!$E46*I46,"")</f>
        <v>169.19248177100391</v>
      </c>
      <c r="I46" s="100">
        <f ca="1">IF(H$4=1,AngNeutron!$AB462,"")</f>
        <v>0.10803678603208285</v>
      </c>
      <c r="L46" s="18"/>
      <c r="M46" s="18"/>
      <c r="N46" s="18"/>
      <c r="O46" s="18"/>
      <c r="P46" s="18"/>
      <c r="Q46" s="18"/>
      <c r="R46" s="18"/>
      <c r="S46" s="18"/>
      <c r="T46" s="18"/>
      <c r="U46" s="18"/>
      <c r="V46" s="18"/>
    </row>
    <row r="47" spans="1:22" x14ac:dyDescent="0.15">
      <c r="A47" s="18">
        <f>Main!D47</f>
        <v>1.7901000000000001E-7</v>
      </c>
      <c r="B47" s="94">
        <f ca="1">IF(B$4=1,Main!$E47*C47,"")</f>
        <v>38.343225665986033</v>
      </c>
      <c r="C47" s="94">
        <f ca="1">IF(B$4=1,AngNeutron!$P463,"")</f>
        <v>5.5028141079333209E-2</v>
      </c>
      <c r="D47" s="96">
        <f ca="1">IF(D$4=1,Main!$E47*E47,"")</f>
        <v>44.634136957098576</v>
      </c>
      <c r="E47" s="96">
        <f ca="1">IF(D$4=1,AngNeutron!$T463,"")</f>
        <v>6.4056519574677229E-2</v>
      </c>
      <c r="F47" s="98">
        <f ca="1">IF(F$4=1,Main!$E47*G47,"")</f>
        <v>53.022168348743634</v>
      </c>
      <c r="G47" s="98">
        <f ca="1">IF(F$4=1,AngNeutron!$X463,"")</f>
        <v>7.6094572367058286E-2</v>
      </c>
      <c r="H47" s="100">
        <f ca="1">IF(H$4=1,Main!$E47*I47,"")</f>
        <v>72.961569897227633</v>
      </c>
      <c r="I47" s="100">
        <f ca="1">IF(H$4=1,AngNeutron!$AB463,"")</f>
        <v>0.1047105320937016</v>
      </c>
      <c r="L47" s="18"/>
      <c r="M47" s="18"/>
      <c r="N47" s="18"/>
      <c r="O47" s="18"/>
      <c r="P47" s="18"/>
      <c r="Q47" s="18"/>
      <c r="R47" s="18"/>
      <c r="S47" s="18"/>
      <c r="T47" s="18"/>
      <c r="U47" s="18"/>
      <c r="V47" s="18"/>
    </row>
    <row r="48" spans="1:22" x14ac:dyDescent="0.15">
      <c r="A48" s="18">
        <f>Main!D48</f>
        <v>2.2536E-7</v>
      </c>
      <c r="B48" s="94">
        <f ca="1">IF(B$4=1,Main!$E48*C48,"")</f>
        <v>22.168243652481653</v>
      </c>
      <c r="C48" s="94">
        <f ca="1">IF(B$4=1,AngNeutron!$P464,"")</f>
        <v>5.7709426079222345E-2</v>
      </c>
      <c r="D48" s="96">
        <f ca="1">IF(D$4=1,Main!$E48*E48,"")</f>
        <v>25.516882907279374</v>
      </c>
      <c r="E48" s="96">
        <f ca="1">IF(D$4=1,AngNeutron!$T464,"")</f>
        <v>6.6426763030681638E-2</v>
      </c>
      <c r="F48" s="98">
        <f ca="1">IF(F$4=1,Main!$E48*G48,"")</f>
        <v>29.414481750925788</v>
      </c>
      <c r="G48" s="98">
        <f ca="1">IF(F$4=1,AngNeutron!$X464,"")</f>
        <v>7.657317768941331E-2</v>
      </c>
      <c r="H48" s="100">
        <f ca="1">IF(H$4=1,Main!$E48*I48,"")</f>
        <v>39.008955992491806</v>
      </c>
      <c r="I48" s="100">
        <f ca="1">IF(H$4=1,AngNeutron!$AB464,"")</f>
        <v>0.10154996929692857</v>
      </c>
      <c r="L48" s="18"/>
      <c r="M48" s="18"/>
      <c r="N48" s="18"/>
      <c r="O48" s="18"/>
      <c r="P48" s="18"/>
      <c r="Q48" s="18"/>
      <c r="R48" s="18"/>
      <c r="S48" s="18"/>
      <c r="T48" s="18"/>
      <c r="U48" s="18"/>
      <c r="V48" s="18"/>
    </row>
    <row r="49" spans="1:22" x14ac:dyDescent="0.15">
      <c r="A49" s="18">
        <f>Main!D49</f>
        <v>2.8370999999999999E-7</v>
      </c>
      <c r="B49" s="94">
        <f ca="1">IF(B$4=1,Main!$E49*C49,"")</f>
        <v>17.082525915900792</v>
      </c>
      <c r="C49" s="94">
        <f ca="1">IF(B$4=1,AngNeutron!$P465,"")</f>
        <v>6.0238604677964415E-2</v>
      </c>
      <c r="D49" s="96">
        <f ca="1">IF(D$4=1,Main!$E49*E49,"")</f>
        <v>19.455139911112102</v>
      </c>
      <c r="E49" s="96">
        <f ca="1">IF(D$4=1,AngNeutron!$T465,"")</f>
        <v>6.8605221957783902E-2</v>
      </c>
      <c r="F49" s="98">
        <f ca="1">IF(F$4=1,Main!$E49*G49,"")</f>
        <v>21.838472395462496</v>
      </c>
      <c r="G49" s="98">
        <f ca="1">IF(F$4=1,AngNeutron!$X465,"")</f>
        <v>7.700963615552836E-2</v>
      </c>
      <c r="H49" s="100">
        <f ca="1">IF(H$4=1,Main!$E49*I49,"")</f>
        <v>27.964388197326407</v>
      </c>
      <c r="I49" s="100">
        <f ca="1">IF(H$4=1,AngNeutron!$AB465,"")</f>
        <v>9.8611630034869516E-2</v>
      </c>
      <c r="L49" s="18"/>
      <c r="M49" s="18"/>
      <c r="N49" s="18"/>
      <c r="O49" s="18"/>
      <c r="P49" s="18"/>
      <c r="Q49" s="18"/>
      <c r="R49" s="18"/>
      <c r="S49" s="18"/>
      <c r="T49" s="18"/>
      <c r="U49" s="18"/>
      <c r="V49" s="18"/>
    </row>
    <row r="50" spans="1:22" x14ac:dyDescent="0.15">
      <c r="A50" s="18">
        <f>Main!D50</f>
        <v>3.5717000000000001E-7</v>
      </c>
      <c r="B50" s="94">
        <f ca="1">IF(B$4=1,Main!$E50*C50,"")</f>
        <v>14.764379228852137</v>
      </c>
      <c r="C50" s="94">
        <f ca="1">IF(B$4=1,AngNeutron!$P466,"")</f>
        <v>6.260340489360558E-2</v>
      </c>
      <c r="D50" s="96">
        <f ca="1">IF(D$4=1,Main!$E50*E50,"")</f>
        <v>16.64278455766647</v>
      </c>
      <c r="E50" s="96">
        <f ca="1">IF(D$4=1,AngNeutron!$T466,"")</f>
        <v>7.0568153531616051E-2</v>
      </c>
      <c r="F50" s="98">
        <f ca="1">IF(F$4=1,Main!$E50*G50,"")</f>
        <v>18.249021006380968</v>
      </c>
      <c r="G50" s="98">
        <f ca="1">IF(F$4=1,AngNeutron!$X466,"")</f>
        <v>7.7378861194640394E-2</v>
      </c>
      <c r="H50" s="100">
        <f ca="1">IF(H$4=1,Main!$E50*I50,"")</f>
        <v>22.627421281689582</v>
      </c>
      <c r="I50" s="100">
        <f ca="1">IF(H$4=1,AngNeutron!$AB466,"")</f>
        <v>9.5944001047305202E-2</v>
      </c>
      <c r="L50" s="18"/>
      <c r="M50" s="18"/>
      <c r="N50" s="18"/>
      <c r="O50" s="18"/>
      <c r="P50" s="18"/>
      <c r="Q50" s="18"/>
      <c r="R50" s="18"/>
      <c r="S50" s="18"/>
      <c r="T50" s="18"/>
      <c r="U50" s="18"/>
      <c r="V50" s="18"/>
    </row>
    <row r="51" spans="1:22" x14ac:dyDescent="0.15">
      <c r="A51" s="18">
        <f>Main!D51</f>
        <v>4.4965000000000001E-7</v>
      </c>
      <c r="B51" s="94">
        <f ca="1">IF(B$4=1,Main!$E51*C51,"")</f>
        <v>12.858767823653002</v>
      </c>
      <c r="C51" s="94">
        <f ca="1">IF(B$4=1,AngNeutron!$P467,"")</f>
        <v>6.4795778629299972E-2</v>
      </c>
      <c r="D51" s="96">
        <f ca="1">IF(D$4=1,Main!$E51*E51,"")</f>
        <v>14.348279904840641</v>
      </c>
      <c r="E51" s="96">
        <f ca="1">IF(D$4=1,AngNeutron!$T467,"")</f>
        <v>7.2301481850783583E-2</v>
      </c>
      <c r="F51" s="98">
        <f ca="1">IF(F$4=1,Main!$E51*G51,"")</f>
        <v>15.412125632421064</v>
      </c>
      <c r="G51" s="98">
        <f ca="1">IF(F$4=1,AngNeutron!$X467,"")</f>
        <v>7.7662237500576853E-2</v>
      </c>
      <c r="H51" s="100">
        <f ca="1">IF(H$4=1,Main!$E51*I51,"")</f>
        <v>18.571190268556769</v>
      </c>
      <c r="I51" s="100">
        <f ca="1">IF(H$4=1,AngNeutron!$AB467,"")</f>
        <v>9.3580874157362548E-2</v>
      </c>
      <c r="L51" s="18"/>
      <c r="M51" s="18"/>
      <c r="N51" s="18"/>
      <c r="O51" s="18"/>
      <c r="P51" s="18"/>
      <c r="Q51" s="18"/>
      <c r="R51" s="18"/>
      <c r="S51" s="18"/>
      <c r="T51" s="18"/>
      <c r="U51" s="18"/>
      <c r="V51" s="18"/>
    </row>
    <row r="52" spans="1:22" x14ac:dyDescent="0.15">
      <c r="A52" s="18">
        <f>Main!D52</f>
        <v>5.6608000000000005E-7</v>
      </c>
      <c r="B52" s="94">
        <f ca="1">IF(B$4=1,Main!$E52*C52,"")</f>
        <v>11.060156393922661</v>
      </c>
      <c r="C52" s="94">
        <f ca="1">IF(B$4=1,AngNeutron!$P468,"")</f>
        <v>6.6813154061361138E-2</v>
      </c>
      <c r="D52" s="96">
        <f ca="1">IF(D$4=1,Main!$E52*E52,"")</f>
        <v>12.217339874799443</v>
      </c>
      <c r="E52" s="96">
        <f ca="1">IF(D$4=1,AngNeutron!$T468,"")</f>
        <v>7.38035686116984E-2</v>
      </c>
      <c r="F52" s="98">
        <f ca="1">IF(F$4=1,Main!$E52*G52,"")</f>
        <v>12.887328559284668</v>
      </c>
      <c r="G52" s="98">
        <f ca="1">IF(F$4=1,AngNeutron!$X468,"")</f>
        <v>7.7850894490424399E-2</v>
      </c>
      <c r="H52" s="100">
        <f ca="1">IF(H$4=1,Main!$E52*I52,"")</f>
        <v>15.152643065632097</v>
      </c>
      <c r="I52" s="100">
        <f ca="1">IF(H$4=1,AngNeutron!$AB468,"")</f>
        <v>9.1535403254983314E-2</v>
      </c>
      <c r="L52" s="18"/>
      <c r="M52" s="18"/>
      <c r="N52" s="18"/>
      <c r="O52" s="18"/>
      <c r="P52" s="18"/>
      <c r="Q52" s="18"/>
      <c r="R52" s="18"/>
      <c r="S52" s="18"/>
      <c r="T52" s="18"/>
      <c r="U52" s="18"/>
      <c r="V52" s="18"/>
    </row>
    <row r="53" spans="1:22" x14ac:dyDescent="0.15">
      <c r="A53" s="18">
        <f>Main!D53</f>
        <v>7.1264000000000001E-7</v>
      </c>
      <c r="B53" s="94">
        <f ca="1">IF(B$4=1,Main!$E53*C53,"")</f>
        <v>9.3959196978261907</v>
      </c>
      <c r="C53" s="94">
        <f ca="1">IF(B$4=1,AngNeutron!$P469,"")</f>
        <v>6.8657797063349416E-2</v>
      </c>
      <c r="D53" s="96">
        <f ca="1">IF(D$4=1,Main!$E53*E53,"")</f>
        <v>10.275445420710463</v>
      </c>
      <c r="E53" s="96">
        <f ca="1">IF(D$4=1,AngNeutron!$T469,"")</f>
        <v>7.5084661120920576E-2</v>
      </c>
      <c r="F53" s="98">
        <f ca="1">IF(F$4=1,Main!$E53*G53,"")</f>
        <v>10.667052295107327</v>
      </c>
      <c r="G53" s="98">
        <f ca="1">IF(F$4=1,AngNeutron!$X469,"")</f>
        <v>7.7946208066364667E-2</v>
      </c>
      <c r="H53" s="100">
        <f ca="1">IF(H$4=1,Main!$E53*I53,"")</f>
        <v>12.289279275693296</v>
      </c>
      <c r="I53" s="100">
        <f ca="1">IF(H$4=1,AngNeutron!$AB469,"")</f>
        <v>8.9800133430321283E-2</v>
      </c>
      <c r="L53" s="18"/>
      <c r="M53" s="18"/>
      <c r="N53" s="18"/>
      <c r="O53" s="18"/>
      <c r="P53" s="18"/>
      <c r="Q53" s="18"/>
      <c r="R53" s="18"/>
      <c r="S53" s="18"/>
      <c r="T53" s="18"/>
      <c r="U53" s="18"/>
      <c r="V53" s="18"/>
    </row>
    <row r="54" spans="1:22" x14ac:dyDescent="0.15">
      <c r="A54" s="18">
        <f>Main!D54</f>
        <v>8.9716999999999998E-7</v>
      </c>
      <c r="B54" s="94">
        <f ca="1">IF(B$4=1,Main!$E54*C54,"")</f>
        <v>7.8981235760749025</v>
      </c>
      <c r="C54" s="94">
        <f ca="1">IF(B$4=1,AngNeutron!$P470,"")</f>
        <v>7.0336218642319343E-2</v>
      </c>
      <c r="D54" s="96">
        <f ca="1">IF(D$4=1,Main!$E54*E54,"")</f>
        <v>8.5525993407049459</v>
      </c>
      <c r="E54" s="96">
        <f ca="1">IF(D$4=1,AngNeutron!$T470,"")</f>
        <v>7.6164609402950473E-2</v>
      </c>
      <c r="F54" s="98">
        <f ca="1">IF(F$4=1,Main!$E54*G54,"")</f>
        <v>8.7539872666046481</v>
      </c>
      <c r="G54" s="98">
        <f ca="1">IF(F$4=1,AngNeutron!$X470,"")</f>
        <v>7.7958056295945807E-2</v>
      </c>
      <c r="H54" s="100">
        <f ca="1">IF(H$4=1,Main!$E54*I54,"")</f>
        <v>9.920967120390161</v>
      </c>
      <c r="I54" s="100">
        <f ca="1">IF(H$4=1,AngNeutron!$AB470,"")</f>
        <v>8.8350518423998645E-2</v>
      </c>
      <c r="L54" s="18"/>
      <c r="M54" s="18"/>
      <c r="N54" s="18"/>
      <c r="O54" s="18"/>
      <c r="P54" s="18"/>
      <c r="Q54" s="18"/>
      <c r="R54" s="18"/>
      <c r="S54" s="18"/>
      <c r="T54" s="18"/>
      <c r="U54" s="18"/>
      <c r="V54" s="18"/>
    </row>
    <row r="55" spans="1:22" x14ac:dyDescent="0.15">
      <c r="A55" s="18">
        <f>Main!D55</f>
        <v>1.1293999999999999E-6</v>
      </c>
      <c r="B55" s="94">
        <f ca="1">IF(B$4=1,Main!$E55*C55,"")</f>
        <v>6.5809859773504433</v>
      </c>
      <c r="C55" s="94">
        <f ca="1">IF(B$4=1,AngNeutron!$P471,"")</f>
        <v>7.185517439178582E-2</v>
      </c>
      <c r="D55" s="96">
        <f ca="1">IF(D$4=1,Main!$E55*E55,"")</f>
        <v>7.0583503305098265</v>
      </c>
      <c r="E55" s="96">
        <f ca="1">IF(D$4=1,AngNeutron!$T471,"")</f>
        <v>7.7067326334175984E-2</v>
      </c>
      <c r="F55" s="98">
        <f ca="1">IF(F$4=1,Main!$E55*G55,"")</f>
        <v>7.134770226520323</v>
      </c>
      <c r="G55" s="98">
        <f ca="1">IF(F$4=1,AngNeutron!$X471,"")</f>
        <v>7.790172485344575E-2</v>
      </c>
      <c r="H55" s="100">
        <f ca="1">IF(H$4=1,Main!$E55*I55,"")</f>
        <v>7.9821070628726156</v>
      </c>
      <c r="I55" s="100">
        <f ca="1">IF(H$4=1,AngNeutron!$AB471,"")</f>
        <v>8.7153459525761687E-2</v>
      </c>
      <c r="L55" s="18"/>
      <c r="M55" s="18"/>
      <c r="N55" s="18"/>
      <c r="O55" s="18"/>
      <c r="P55" s="18"/>
      <c r="Q55" s="18"/>
      <c r="R55" s="18"/>
      <c r="S55" s="18"/>
      <c r="T55" s="18"/>
      <c r="U55" s="18"/>
      <c r="V55" s="18"/>
    </row>
    <row r="56" spans="1:22" x14ac:dyDescent="0.15">
      <c r="A56" s="18">
        <f>Main!D56</f>
        <v>1.4219000000000001E-6</v>
      </c>
      <c r="B56" s="94">
        <f ca="1">IF(B$4=1,Main!$E56*C56,"")</f>
        <v>5.442618764826789</v>
      </c>
      <c r="C56" s="94">
        <f ca="1">IF(B$4=1,AngNeutron!$P472,"")</f>
        <v>7.3223033934250475E-2</v>
      </c>
      <c r="D56" s="96">
        <f ca="1">IF(D$4=1,Main!$E56*E56,"")</f>
        <v>5.7842094162974167</v>
      </c>
      <c r="E56" s="96">
        <f ca="1">IF(D$4=1,AngNeutron!$T472,"")</f>
        <v>7.7818671612549725E-2</v>
      </c>
      <c r="F56" s="98">
        <f ca="1">IF(F$4=1,Main!$E56*G56,"")</f>
        <v>5.782426687311923</v>
      </c>
      <c r="G56" s="98">
        <f ca="1">IF(F$4=1,AngNeutron!$X472,"")</f>
        <v>7.7794687418425379E-2</v>
      </c>
      <c r="H56" s="100">
        <f ca="1">IF(H$4=1,Main!$E56*I56,"")</f>
        <v>6.4050624478952072</v>
      </c>
      <c r="I56" s="100">
        <f ca="1">IF(H$4=1,AngNeutron!$AB472,"")</f>
        <v>8.6171404839918087E-2</v>
      </c>
      <c r="L56" s="18"/>
      <c r="M56" s="18"/>
      <c r="N56" s="18"/>
      <c r="O56" s="18"/>
      <c r="P56" s="18"/>
      <c r="Q56" s="18"/>
      <c r="R56" s="18"/>
      <c r="S56" s="18"/>
      <c r="T56" s="18"/>
      <c r="U56" s="18"/>
      <c r="V56" s="18"/>
    </row>
    <row r="57" spans="1:22" x14ac:dyDescent="0.15">
      <c r="A57" s="18">
        <f>Main!D57</f>
        <v>1.7901E-6</v>
      </c>
      <c r="B57" s="94">
        <f ca="1">IF(B$4=1,Main!$E57*C57,"")</f>
        <v>4.4735112295578885</v>
      </c>
      <c r="C57" s="94">
        <f ca="1">IF(B$4=1,AngNeutron!$P473,"")</f>
        <v>7.4445321985816798E-2</v>
      </c>
      <c r="D57" s="96">
        <f ca="1">IF(D$4=1,Main!$E57*E57,"")</f>
        <v>4.7136481868835149</v>
      </c>
      <c r="E57" s="96">
        <f ca="1">IF(D$4=1,AngNeutron!$T473,"")</f>
        <v>7.8441528140544031E-2</v>
      </c>
      <c r="F57" s="98">
        <f ca="1">IF(F$4=1,Main!$E57*G57,"")</f>
        <v>4.6663378815094783</v>
      </c>
      <c r="G57" s="98">
        <f ca="1">IF(F$4=1,AngNeutron!$X473,"")</f>
        <v>7.7654220199178794E-2</v>
      </c>
      <c r="H57" s="100">
        <f ca="1">IF(H$4=1,Main!$E57*I57,"")</f>
        <v>5.1299878502142029</v>
      </c>
      <c r="I57" s="100">
        <f ca="1">IF(H$4=1,AngNeutron!$AB473,"")</f>
        <v>8.5369987398079591E-2</v>
      </c>
      <c r="L57" s="18"/>
      <c r="M57" s="18"/>
      <c r="N57" s="18"/>
      <c r="O57" s="18"/>
      <c r="P57" s="18"/>
      <c r="Q57" s="18"/>
      <c r="R57" s="18"/>
      <c r="S57" s="18"/>
      <c r="T57" s="18"/>
      <c r="U57" s="18"/>
      <c r="V57" s="18"/>
    </row>
    <row r="58" spans="1:22" x14ac:dyDescent="0.15">
      <c r="A58" s="18">
        <f>Main!D58</f>
        <v>2.2535999999999999E-6</v>
      </c>
      <c r="B58" s="94">
        <f ca="1">IF(B$4=1,Main!$E58*C58,"")</f>
        <v>3.6579848363512659</v>
      </c>
      <c r="C58" s="94">
        <f ca="1">IF(B$4=1,AngNeutron!$P474,"")</f>
        <v>7.5528210657637457E-2</v>
      </c>
      <c r="D58" s="96">
        <f ca="1">IF(D$4=1,Main!$E58*E58,"")</f>
        <v>3.8240203466028482</v>
      </c>
      <c r="E58" s="96">
        <f ca="1">IF(D$4=1,AngNeutron!$T474,"")</f>
        <v>7.8956427437081103E-2</v>
      </c>
      <c r="F58" s="98">
        <f ca="1">IF(F$4=1,Main!$E58*G58,"")</f>
        <v>3.7532676807076628</v>
      </c>
      <c r="G58" s="98">
        <f ca="1">IF(F$4=1,AngNeutron!$X474,"")</f>
        <v>7.7495562372465007E-2</v>
      </c>
      <c r="H58" s="100">
        <f ca="1">IF(H$4=1,Main!$E58*I58,"")</f>
        <v>4.1030651142814811</v>
      </c>
      <c r="I58" s="100">
        <f ca="1">IF(H$4=1,AngNeutron!$AB474,"")</f>
        <v>8.4718001893788183E-2</v>
      </c>
      <c r="L58" s="18"/>
      <c r="M58" s="18"/>
      <c r="N58" s="18"/>
      <c r="O58" s="18"/>
      <c r="P58" s="18"/>
      <c r="Q58" s="18"/>
      <c r="R58" s="18"/>
      <c r="S58" s="18"/>
      <c r="T58" s="18"/>
      <c r="U58" s="18"/>
      <c r="V58" s="18"/>
    </row>
    <row r="59" spans="1:22" x14ac:dyDescent="0.15">
      <c r="A59" s="18">
        <f>Main!D59</f>
        <v>2.8370999999999999E-6</v>
      </c>
      <c r="B59" s="94">
        <f ca="1">IF(B$4=1,Main!$E59*C59,"")</f>
        <v>2.9780938766616822</v>
      </c>
      <c r="C59" s="94">
        <f ca="1">IF(B$4=1,AngNeutron!$P475,"")</f>
        <v>7.6478256059438726E-2</v>
      </c>
      <c r="D59" s="96">
        <f ca="1">IF(D$4=1,Main!$E59*E59,"")</f>
        <v>3.0911177110400674</v>
      </c>
      <c r="E59" s="96">
        <f ca="1">IF(D$4=1,AngNeutron!$T475,"")</f>
        <v>7.9380738689065949E-2</v>
      </c>
      <c r="F59" s="98">
        <f ca="1">IF(F$4=1,Main!$E59*G59,"")</f>
        <v>3.0113020751611108</v>
      </c>
      <c r="G59" s="98">
        <f ca="1">IF(F$4=1,AngNeutron!$X475,"")</f>
        <v>7.7331051576737489E-2</v>
      </c>
      <c r="H59" s="100">
        <f ca="1">IF(H$4=1,Main!$E59*I59,"")</f>
        <v>3.2783520742167003</v>
      </c>
      <c r="I59" s="100">
        <f ca="1">IF(H$4=1,AngNeutron!$AB475,"")</f>
        <v>8.4188967765511269E-2</v>
      </c>
      <c r="L59" s="18"/>
      <c r="M59" s="18"/>
      <c r="N59" s="18"/>
      <c r="O59" s="18"/>
      <c r="P59" s="18"/>
      <c r="Q59" s="18"/>
      <c r="R59" s="18"/>
      <c r="S59" s="18"/>
      <c r="T59" s="18"/>
      <c r="U59" s="18"/>
      <c r="V59" s="18"/>
    </row>
    <row r="60" spans="1:22" x14ac:dyDescent="0.15">
      <c r="A60" s="18">
        <f>Main!D60</f>
        <v>3.5717E-6</v>
      </c>
      <c r="B60" s="94">
        <f ca="1">IF(B$4=1,Main!$E60*C60,"")</f>
        <v>2.4156320720631337</v>
      </c>
      <c r="C60" s="94">
        <f ca="1">IF(B$4=1,AngNeutron!$P476,"")</f>
        <v>7.7302997498891024E-2</v>
      </c>
      <c r="D60" s="96">
        <f ca="1">IF(D$4=1,Main!$E60*E60,"")</f>
        <v>2.4914416763215574</v>
      </c>
      <c r="E60" s="96">
        <f ca="1">IF(D$4=1,AngNeutron!$T476,"")</f>
        <v>7.9728991803303326E-2</v>
      </c>
      <c r="F60" s="98">
        <f ca="1">IF(F$4=1,Main!$E60*G60,"")</f>
        <v>2.4114728446551421</v>
      </c>
      <c r="G60" s="98">
        <f ca="1">IF(F$4=1,AngNeutron!$X476,"")</f>
        <v>7.7169897450404465E-2</v>
      </c>
      <c r="H60" s="100">
        <f ca="1">IF(H$4=1,Main!$E60*I60,"")</f>
        <v>2.6174349093201932</v>
      </c>
      <c r="I60" s="100">
        <f ca="1">IF(H$4=1,AngNeutron!$AB476,"")</f>
        <v>8.3760919797640776E-2</v>
      </c>
      <c r="L60" s="18"/>
      <c r="M60" s="18"/>
      <c r="N60" s="18"/>
      <c r="O60" s="18"/>
      <c r="P60" s="18"/>
      <c r="Q60" s="18"/>
      <c r="R60" s="18"/>
      <c r="S60" s="18"/>
      <c r="T60" s="18"/>
      <c r="U60" s="18"/>
      <c r="V60" s="18"/>
    </row>
    <row r="61" spans="1:22" x14ac:dyDescent="0.15">
      <c r="A61" s="18">
        <f>Main!D61</f>
        <v>4.4965000000000001E-6</v>
      </c>
      <c r="B61" s="94">
        <f ca="1">IF(B$4=1,Main!$E61*C61,"")</f>
        <v>1.9533148879436386</v>
      </c>
      <c r="C61" s="94">
        <f ca="1">IF(B$4=1,AngNeutron!$P477,"")</f>
        <v>7.8011239835316909E-2</v>
      </c>
      <c r="D61" s="96">
        <f ca="1">IF(D$4=1,Main!$E61*E61,"")</f>
        <v>2.0034462855891664</v>
      </c>
      <c r="E61" s="96">
        <f ca="1">IF(D$4=1,AngNeutron!$T477,"")</f>
        <v>8.0013381174198553E-2</v>
      </c>
      <c r="F61" s="98">
        <f ca="1">IF(F$4=1,Main!$E61*G61,"")</f>
        <v>1.9284549126209212</v>
      </c>
      <c r="G61" s="98">
        <f ca="1">IF(F$4=1,AngNeutron!$X477,"")</f>
        <v>7.7018385324674116E-2</v>
      </c>
      <c r="H61" s="100">
        <f ca="1">IF(H$4=1,Main!$E61*I61,"")</f>
        <v>2.0886384459259366</v>
      </c>
      <c r="I61" s="100">
        <f ca="1">IF(H$4=1,AngNeutron!$AB477,"")</f>
        <v>8.3415774763240969E-2</v>
      </c>
      <c r="L61" s="18"/>
      <c r="M61" s="18"/>
      <c r="N61" s="18"/>
      <c r="O61" s="18"/>
      <c r="P61" s="18"/>
      <c r="Q61" s="18"/>
      <c r="R61" s="18"/>
      <c r="S61" s="18"/>
      <c r="T61" s="18"/>
      <c r="U61" s="18"/>
      <c r="V61" s="18"/>
    </row>
    <row r="62" spans="1:22" x14ac:dyDescent="0.15">
      <c r="A62" s="18">
        <f>Main!D62</f>
        <v>5.6608000000000001E-6</v>
      </c>
      <c r="B62" s="94">
        <f ca="1">IF(B$4=1,Main!$E62*C62,"")</f>
        <v>1.5753324875390362</v>
      </c>
      <c r="C62" s="94">
        <f ca="1">IF(B$4=1,AngNeutron!$P478,"")</f>
        <v>7.8613079986338819E-2</v>
      </c>
      <c r="D62" s="96">
        <f ca="1">IF(D$4=1,Main!$E62*E62,"")</f>
        <v>1.6080201455213796</v>
      </c>
      <c r="E62" s="96">
        <f ca="1">IF(D$4=1,AngNeutron!$T478,"")</f>
        <v>8.0244276887220592E-2</v>
      </c>
      <c r="F62" s="98">
        <f ca="1">IF(F$4=1,Main!$E62*G62,"")</f>
        <v>1.540609040205021</v>
      </c>
      <c r="G62" s="98">
        <f ca="1">IF(F$4=1,AngNeutron!$X478,"")</f>
        <v>7.6880292042039722E-2</v>
      </c>
      <c r="H62" s="100">
        <f ca="1">IF(H$4=1,Main!$E62*I62,"")</f>
        <v>1.6660193081320001</v>
      </c>
      <c r="I62" s="100">
        <f ca="1">IF(H$4=1,AngNeutron!$AB478,"")</f>
        <v>8.3138581959651472E-2</v>
      </c>
      <c r="L62" s="18"/>
      <c r="M62" s="18"/>
      <c r="N62" s="18"/>
      <c r="O62" s="18"/>
      <c r="P62" s="18"/>
      <c r="Q62" s="18"/>
      <c r="R62" s="18"/>
      <c r="S62" s="18"/>
      <c r="T62" s="18"/>
      <c r="U62" s="18"/>
      <c r="V62" s="18"/>
    </row>
    <row r="63" spans="1:22" x14ac:dyDescent="0.15">
      <c r="A63" s="18">
        <f>Main!D63</f>
        <v>7.1264000000000001E-6</v>
      </c>
      <c r="B63" s="94">
        <f ca="1">IF(B$4=1,Main!$E63*C63,"")</f>
        <v>1.2677319870152211</v>
      </c>
      <c r="C63" s="94">
        <f ca="1">IF(B$4=1,AngNeutron!$P479,"")</f>
        <v>7.9119368352890046E-2</v>
      </c>
      <c r="D63" s="96">
        <f ca="1">IF(D$4=1,Main!$E63*E63,"")</f>
        <v>1.2887404545519379</v>
      </c>
      <c r="E63" s="96">
        <f ca="1">IF(D$4=1,AngNeutron!$T479,"")</f>
        <v>8.0430510375487985E-2</v>
      </c>
      <c r="F63" s="98">
        <f ca="1">IF(F$4=1,Main!$E63*G63,"")</f>
        <v>1.2298870394850021</v>
      </c>
      <c r="G63" s="98">
        <f ca="1">IF(F$4=1,AngNeutron!$X479,"")</f>
        <v>7.6757458757953534E-2</v>
      </c>
      <c r="H63" s="100">
        <f ca="1">IF(H$4=1,Main!$E63*I63,"")</f>
        <v>1.3285816234294694</v>
      </c>
      <c r="I63" s="100">
        <f ca="1">IF(H$4=1,AngNeutron!$AB479,"")</f>
        <v>8.2917004483325993E-2</v>
      </c>
      <c r="L63" s="18"/>
      <c r="M63" s="18"/>
      <c r="N63" s="18"/>
      <c r="O63" s="18"/>
      <c r="P63" s="18"/>
      <c r="Q63" s="18"/>
      <c r="R63" s="18"/>
      <c r="S63" s="18"/>
      <c r="T63" s="18"/>
      <c r="U63" s="18"/>
      <c r="V63" s="18"/>
    </row>
    <row r="64" spans="1:22" x14ac:dyDescent="0.15">
      <c r="A64" s="18">
        <f>Main!D64</f>
        <v>8.9716000000000006E-6</v>
      </c>
      <c r="B64" s="94">
        <f ca="1">IF(B$4=1,Main!$E64*C64,"")</f>
        <v>1.0183059785935458</v>
      </c>
      <c r="C64" s="94">
        <f ca="1">IF(B$4=1,AngNeutron!$P480,"")</f>
        <v>7.9541476200376701E-2</v>
      </c>
      <c r="D64" s="96">
        <f ca="1">IF(D$4=1,Main!$E64*E64,"")</f>
        <v>1.0315977714073294</v>
      </c>
      <c r="E64" s="96">
        <f ca="1">IF(D$4=1,AngNeutron!$T480,"")</f>
        <v>8.0579718972179096E-2</v>
      </c>
      <c r="F64" s="98">
        <f ca="1">IF(F$4=1,Main!$E64*G64,"")</f>
        <v>0.98129202605810328</v>
      </c>
      <c r="G64" s="98">
        <f ca="1">IF(F$4=1,AngNeutron!$X480,"")</f>
        <v>7.6650258347815206E-2</v>
      </c>
      <c r="H64" s="100">
        <f ca="1">IF(H$4=1,Main!$E64*I64,"")</f>
        <v>1.0592634490273627</v>
      </c>
      <c r="I64" s="100">
        <f ca="1">IF(H$4=1,AngNeutron!$AB480,"")</f>
        <v>8.2740728417513523E-2</v>
      </c>
      <c r="L64" s="18"/>
      <c r="M64" s="18"/>
      <c r="N64" s="18"/>
      <c r="O64" s="18"/>
      <c r="P64" s="18"/>
      <c r="Q64" s="18"/>
      <c r="R64" s="18"/>
      <c r="S64" s="18"/>
      <c r="T64" s="18"/>
      <c r="U64" s="18"/>
      <c r="V64" s="18"/>
    </row>
    <row r="65" spans="1:22" x14ac:dyDescent="0.15">
      <c r="A65" s="18">
        <f>Main!D65</f>
        <v>1.1294000000000001E-5</v>
      </c>
      <c r="B65" s="94">
        <f ca="1">IF(B$4=1,Main!$E65*C65,"")</f>
        <v>0.81674723124393966</v>
      </c>
      <c r="C65" s="94">
        <f ca="1">IF(B$4=1,AngNeutron!$P481,"")</f>
        <v>7.9890414396974849E-2</v>
      </c>
      <c r="D65" s="96">
        <f ca="1">IF(D$4=1,Main!$E65*E65,"")</f>
        <v>0.82500729065606271</v>
      </c>
      <c r="E65" s="96">
        <f ca="1">IF(D$4=1,AngNeutron!$T481,"")</f>
        <v>8.0698374980291546E-2</v>
      </c>
      <c r="F65" s="98">
        <f ca="1">IF(F$4=1,Main!$E65*G65,"")</f>
        <v>0.78268040470654465</v>
      </c>
      <c r="G65" s="98">
        <f ca="1">IF(F$4=1,AngNeutron!$X481,"")</f>
        <v>7.6558155914607892E-2</v>
      </c>
      <c r="H65" s="100">
        <f ca="1">IF(H$4=1,Main!$E65*I65,"")</f>
        <v>0.84446122626503228</v>
      </c>
      <c r="I65" s="100">
        <f ca="1">IF(H$4=1,AngNeutron!$AB481,"")</f>
        <v>8.2601268455774229E-2</v>
      </c>
      <c r="L65" s="18"/>
      <c r="M65" s="18"/>
      <c r="N65" s="18"/>
      <c r="O65" s="18"/>
      <c r="P65" s="18"/>
      <c r="Q65" s="18"/>
      <c r="R65" s="18"/>
      <c r="S65" s="18"/>
      <c r="T65" s="18"/>
      <c r="U65" s="18"/>
      <c r="V65" s="18"/>
    </row>
    <row r="66" spans="1:22" x14ac:dyDescent="0.15">
      <c r="A66" s="18">
        <f>Main!D66</f>
        <v>1.4219000000000001E-5</v>
      </c>
      <c r="B66" s="94">
        <f ca="1">IF(B$4=1,Main!$E66*C66,"")</f>
        <v>0.65419654178616582</v>
      </c>
      <c r="C66" s="94">
        <f ca="1">IF(B$4=1,AngNeutron!$P482,"")</f>
        <v>8.0176941345233302E-2</v>
      </c>
      <c r="D66" s="96">
        <f ca="1">IF(D$4=1,Main!$E66*E66,"")</f>
        <v>0.65921580191096696</v>
      </c>
      <c r="E66" s="96">
        <f ca="1">IF(D$4=1,AngNeutron!$T482,"")</f>
        <v>8.0792091225915783E-2</v>
      </c>
      <c r="F66" s="98">
        <f ca="1">IF(F$4=1,Main!$E66*G66,"")</f>
        <v>0.62403127680770532</v>
      </c>
      <c r="G66" s="98">
        <f ca="1">IF(F$4=1,AngNeutron!$X482,"")</f>
        <v>7.6479950416118922E-2</v>
      </c>
      <c r="H66" s="100">
        <f ca="1">IF(H$4=1,Main!$E66*I66,"")</f>
        <v>0.67308177530654933</v>
      </c>
      <c r="I66" s="100">
        <f ca="1">IF(H$4=1,AngNeutron!$AB482,"")</f>
        <v>8.249147553112289E-2</v>
      </c>
      <c r="L66" s="18"/>
      <c r="M66" s="18"/>
      <c r="N66" s="18"/>
      <c r="O66" s="18"/>
      <c r="P66" s="18"/>
      <c r="Q66" s="18"/>
      <c r="R66" s="18"/>
      <c r="S66" s="18"/>
      <c r="T66" s="18"/>
      <c r="U66" s="18"/>
      <c r="V66" s="18"/>
    </row>
    <row r="67" spans="1:22" x14ac:dyDescent="0.15">
      <c r="A67" s="18">
        <f>Main!D67</f>
        <v>1.7901E-5</v>
      </c>
      <c r="B67" s="94">
        <f ca="1">IF(B$4=1,Main!$E67*C67,"")</f>
        <v>0.52347045254537661</v>
      </c>
      <c r="C67" s="94">
        <f ca="1">IF(B$4=1,AngNeutron!$P483,"")</f>
        <v>8.0410564732796744E-2</v>
      </c>
      <c r="D67" s="96">
        <f ca="1">IF(D$4=1,Main!$E67*E67,"")</f>
        <v>0.52643198575887895</v>
      </c>
      <c r="E67" s="96">
        <f ca="1">IF(D$4=1,AngNeutron!$T483,"")</f>
        <v>8.0865487368859026E-2</v>
      </c>
      <c r="F67" s="98">
        <f ca="1">IF(F$4=1,Main!$E67*G67,"")</f>
        <v>0.49745452906818122</v>
      </c>
      <c r="G67" s="98">
        <f ca="1">IF(F$4=1,AngNeutron!$X483,"")</f>
        <v>7.6414245382441112E-2</v>
      </c>
      <c r="H67" s="100">
        <f ca="1">IF(H$4=1,Main!$E67*I67,"")</f>
        <v>0.53645801883794852</v>
      </c>
      <c r="I67" s="100">
        <f ca="1">IF(H$4=1,AngNeutron!$AB483,"")</f>
        <v>8.2405591453048571E-2</v>
      </c>
      <c r="L67" s="18"/>
      <c r="M67" s="18"/>
      <c r="N67" s="18"/>
      <c r="O67" s="18"/>
      <c r="P67" s="18"/>
      <c r="Q67" s="18"/>
      <c r="R67" s="18"/>
      <c r="S67" s="18"/>
      <c r="T67" s="18"/>
      <c r="U67" s="18"/>
      <c r="V67" s="18"/>
    </row>
    <row r="68" spans="1:22" x14ac:dyDescent="0.15">
      <c r="A68" s="18">
        <f>Main!D68</f>
        <v>2.2535999999999999E-5</v>
      </c>
      <c r="B68" s="94">
        <f ca="1">IF(B$4=1,Main!$E68*C68,"")</f>
        <v>0.41852207185589974</v>
      </c>
      <c r="C68" s="94">
        <f ca="1">IF(B$4=1,AngNeutron!$P484,"")</f>
        <v>8.0599987616902402E-2</v>
      </c>
      <c r="D68" s="96">
        <f ca="1">IF(D$4=1,Main!$E68*E68,"")</f>
        <v>0.42019670507839452</v>
      </c>
      <c r="E68" s="96">
        <f ca="1">IF(D$4=1,AngNeutron!$T484,"")</f>
        <v>8.0922492512277205E-2</v>
      </c>
      <c r="F68" s="98">
        <f ca="1">IF(F$4=1,Main!$E68*G68,"")</f>
        <v>0.39650290385919285</v>
      </c>
      <c r="G68" s="98">
        <f ca="1">IF(F$4=1,AngNeutron!$X484,"")</f>
        <v>7.6359483263095884E-2</v>
      </c>
      <c r="H68" s="100">
        <f ca="1">IF(H$4=1,Main!$E68*I68,"")</f>
        <v>0.42755109169646416</v>
      </c>
      <c r="I68" s="100">
        <f ca="1">IF(H$4=1,AngNeutron!$AB484,"")</f>
        <v>8.2338817982802015E-2</v>
      </c>
      <c r="L68" s="18"/>
      <c r="M68" s="18"/>
      <c r="N68" s="18"/>
      <c r="O68" s="18"/>
      <c r="P68" s="18"/>
      <c r="Q68" s="18"/>
      <c r="R68" s="18"/>
      <c r="S68" s="18"/>
      <c r="T68" s="18"/>
      <c r="U68" s="18"/>
      <c r="V68" s="18"/>
    </row>
    <row r="69" spans="1:22" x14ac:dyDescent="0.15">
      <c r="A69" s="18">
        <f>Main!D69</f>
        <v>2.8371E-5</v>
      </c>
      <c r="B69" s="94">
        <f ca="1">IF(B$4=1,Main!$E69*C69,"")</f>
        <v>0.33438758702092686</v>
      </c>
      <c r="C69" s="94">
        <f ca="1">IF(B$4=1,AngNeutron!$P485,"")</f>
        <v>8.0752825307379442E-2</v>
      </c>
      <c r="D69" s="96">
        <f ca="1">IF(D$4=1,Main!$E69*E69,"")</f>
        <v>0.33527181949735158</v>
      </c>
      <c r="E69" s="96">
        <f ca="1">IF(D$4=1,AngNeutron!$T485,"")</f>
        <v>8.0966362751565032E-2</v>
      </c>
      <c r="F69" s="98">
        <f ca="1">IF(F$4=1,Main!$E69*G69,"")</f>
        <v>0.31600750302250791</v>
      </c>
      <c r="G69" s="98">
        <f ca="1">IF(F$4=1,AngNeutron!$X485,"")</f>
        <v>7.6314132694766404E-2</v>
      </c>
      <c r="H69" s="100">
        <f ca="1">IF(H$4=1,Main!$E69*I69,"")</f>
        <v>0.34074142005641767</v>
      </c>
      <c r="I69" s="100">
        <f ca="1">IF(H$4=1,AngNeutron!$AB485,"")</f>
        <v>8.2287242220753481E-2</v>
      </c>
      <c r="L69" s="18"/>
      <c r="M69" s="18"/>
      <c r="N69" s="18"/>
      <c r="O69" s="18"/>
      <c r="P69" s="18"/>
      <c r="Q69" s="18"/>
      <c r="R69" s="18"/>
      <c r="S69" s="18"/>
      <c r="T69" s="18"/>
      <c r="U69" s="18"/>
      <c r="V69" s="18"/>
    </row>
    <row r="70" spans="1:22" x14ac:dyDescent="0.15">
      <c r="A70" s="18">
        <f>Main!D70</f>
        <v>3.5716999999999997E-5</v>
      </c>
      <c r="B70" s="94">
        <f ca="1">IF(B$4=1,Main!$E70*C70,"")</f>
        <v>0.26701922257834965</v>
      </c>
      <c r="C70" s="94">
        <f ca="1">IF(B$4=1,AngNeutron!$P486,"")</f>
        <v>8.0875620152497912E-2</v>
      </c>
      <c r="D70" s="96">
        <f ca="1">IF(D$4=1,Main!$E70*E70,"")</f>
        <v>0.26742912511446559</v>
      </c>
      <c r="E70" s="96">
        <f ca="1">IF(D$4=1,AngNeutron!$T486,"")</f>
        <v>8.0999772719082264E-2</v>
      </c>
      <c r="F70" s="98">
        <f ca="1">IF(F$4=1,Main!$E70*G70,"")</f>
        <v>0.25183563394420899</v>
      </c>
      <c r="G70" s="98">
        <f ca="1">IF(F$4=1,AngNeutron!$X486,"")</f>
        <v>7.6276767174539642E-2</v>
      </c>
      <c r="H70" s="100">
        <f ca="1">IF(H$4=1,Main!$E70*I70,"")</f>
        <v>0.27154925883012748</v>
      </c>
      <c r="I70" s="100">
        <f ca="1">IF(H$4=1,AngNeutron!$AB486,"")</f>
        <v>8.2247691749584254E-2</v>
      </c>
      <c r="L70" s="18"/>
      <c r="M70" s="18"/>
      <c r="N70" s="18"/>
      <c r="O70" s="18"/>
      <c r="P70" s="18"/>
      <c r="Q70" s="18"/>
      <c r="R70" s="18"/>
      <c r="S70" s="18"/>
      <c r="T70" s="18"/>
      <c r="U70" s="18"/>
      <c r="V70" s="18"/>
    </row>
    <row r="71" spans="1:22" x14ac:dyDescent="0.15">
      <c r="A71" s="18">
        <f>Main!D71</f>
        <v>4.4965000000000001E-5</v>
      </c>
      <c r="B71" s="94">
        <f ca="1">IF(B$4=1,Main!$E71*C71,"")</f>
        <v>0.21313208903170286</v>
      </c>
      <c r="C71" s="94">
        <f ca="1">IF(B$4=1,AngNeutron!$P487,"")</f>
        <v>8.0973917464779999E-2</v>
      </c>
      <c r="D71" s="96">
        <f ca="1">IF(D$4=1,Main!$E71*E71,"")</f>
        <v>0.21326629725129459</v>
      </c>
      <c r="E71" s="96">
        <f ca="1">IF(D$4=1,AngNeutron!$T487,"")</f>
        <v>8.1024906339077093E-2</v>
      </c>
      <c r="F71" s="98">
        <f ca="1">IF(F$4=1,Main!$E71*G71,"")</f>
        <v>0.20068797476831549</v>
      </c>
      <c r="G71" s="98">
        <f ca="1">IF(F$4=1,AngNeutron!$X487,"")</f>
        <v>7.6246104370732315E-2</v>
      </c>
      <c r="H71" s="100">
        <f ca="1">IF(H$4=1,Main!$E71*I71,"")</f>
        <v>0.21640560444313162</v>
      </c>
      <c r="I71" s="100">
        <f ca="1">IF(H$4=1,AngNeutron!$AB487,"")</f>
        <v>8.2217603330896991E-2</v>
      </c>
      <c r="L71" s="18"/>
      <c r="M71" s="18"/>
      <c r="N71" s="18"/>
      <c r="O71" s="18"/>
      <c r="P71" s="18"/>
      <c r="Q71" s="18"/>
      <c r="R71" s="18"/>
      <c r="S71" s="18"/>
      <c r="T71" s="18"/>
      <c r="U71" s="18"/>
      <c r="V71" s="18"/>
    </row>
    <row r="72" spans="1:22" x14ac:dyDescent="0.15">
      <c r="A72" s="18">
        <f>Main!D72</f>
        <v>5.6607000000000002E-5</v>
      </c>
      <c r="B72" s="94">
        <f ca="1">IF(B$4=1,Main!$E72*C72,"")</f>
        <v>0.17006516979167996</v>
      </c>
      <c r="C72" s="94">
        <f ca="1">IF(B$4=1,AngNeutron!$P488,"")</f>
        <v>8.1052382943985743E-2</v>
      </c>
      <c r="D72" s="96">
        <f ca="1">IF(D$4=1,Main!$E72*E72,"")</f>
        <v>0.17004662630747472</v>
      </c>
      <c r="E72" s="96">
        <f ca="1">IF(D$4=1,AngNeutron!$T488,"")</f>
        <v>8.1043545193229607E-2</v>
      </c>
      <c r="F72" s="98">
        <f ca="1">IF(F$4=1,Main!$E72*G72,"")</f>
        <v>0.15992793508833952</v>
      </c>
      <c r="G72" s="98">
        <f ca="1">IF(F$4=1,AngNeutron!$X488,"")</f>
        <v>7.6221017237682209E-2</v>
      </c>
      <c r="H72" s="100">
        <f ca="1">IF(H$4=1,Main!$E72*I72,"")</f>
        <v>0.17246242114282215</v>
      </c>
      <c r="I72" s="100">
        <f ca="1">IF(H$4=1,AngNeutron!$AB488,"")</f>
        <v>8.2194903395197319E-2</v>
      </c>
      <c r="L72" s="18"/>
      <c r="M72" s="18"/>
      <c r="N72" s="18"/>
      <c r="O72" s="18"/>
      <c r="P72" s="18"/>
      <c r="Q72" s="18"/>
      <c r="R72" s="18"/>
      <c r="S72" s="18"/>
      <c r="T72" s="18"/>
      <c r="U72" s="18"/>
      <c r="V72" s="18"/>
    </row>
    <row r="73" spans="1:22" x14ac:dyDescent="0.15">
      <c r="A73" s="18">
        <f>Main!D73</f>
        <v>7.1264000000000001E-5</v>
      </c>
      <c r="B73" s="94">
        <f ca="1">IF(B$4=1,Main!$E73*C73,"")</f>
        <v>0.13566600772737147</v>
      </c>
      <c r="C73" s="94">
        <f ca="1">IF(B$4=1,AngNeutron!$P489,"")</f>
        <v>8.1114927241054999E-2</v>
      </c>
      <c r="D73" s="96">
        <f ca="1">IF(D$4=1,Main!$E73*E73,"")</f>
        <v>0.13556937212522227</v>
      </c>
      <c r="E73" s="96">
        <f ca="1">IF(D$4=1,AngNeutron!$T489,"")</f>
        <v>8.1057148656953223E-2</v>
      </c>
      <c r="F73" s="98">
        <f ca="1">IF(F$4=1,Main!$E73*G73,"")</f>
        <v>0.12744660302512847</v>
      </c>
      <c r="G73" s="98">
        <f ca="1">IF(F$4=1,AngNeutron!$X489,"")</f>
        <v>7.6200531766788288E-2</v>
      </c>
      <c r="H73" s="100">
        <f ca="1">IF(H$4=1,Main!$E73*I73,"")</f>
        <v>0.13744385401188394</v>
      </c>
      <c r="I73" s="100">
        <f ca="1">IF(H$4=1,AngNeutron!$AB489,"")</f>
        <v>8.2177904433571827E-2</v>
      </c>
      <c r="L73" s="18"/>
      <c r="M73" s="18"/>
      <c r="N73" s="18"/>
      <c r="O73" s="18"/>
      <c r="P73" s="18"/>
      <c r="Q73" s="18"/>
      <c r="R73" s="18"/>
      <c r="S73" s="18"/>
      <c r="T73" s="18"/>
      <c r="U73" s="18"/>
      <c r="V73" s="18"/>
    </row>
    <row r="74" spans="1:22" x14ac:dyDescent="0.15">
      <c r="A74" s="18">
        <f>Main!D74</f>
        <v>8.9716999999999995E-5</v>
      </c>
      <c r="B74" s="94">
        <f ca="1">IF(B$4=1,Main!$E74*C74,"")</f>
        <v>0.10820542065841555</v>
      </c>
      <c r="C74" s="94">
        <f ca="1">IF(B$4=1,AngNeutron!$P490,"")</f>
        <v>8.1164813495464186E-2</v>
      </c>
      <c r="D74" s="96">
        <f ca="1">IF(D$4=1,Main!$E74*E74,"")</f>
        <v>0.10807491948123644</v>
      </c>
      <c r="E74" s="96">
        <f ca="1">IF(D$4=1,AngNeutron!$T490,"")</f>
        <v>8.1066924649949523E-2</v>
      </c>
      <c r="F74" s="98">
        <f ca="1">IF(F$4=1,Main!$E74*G74,"")</f>
        <v>0.10156497972887307</v>
      </c>
      <c r="G74" s="98">
        <f ca="1">IF(F$4=1,AngNeutron!$X490,"")</f>
        <v>7.6183823205935239E-2</v>
      </c>
      <c r="H74" s="100">
        <f ca="1">IF(H$4=1,Main!$E74*I74,"")</f>
        <v>0.109539115725199</v>
      </c>
      <c r="I74" s="100">
        <f ca="1">IF(H$4=1,AngNeutron!$AB490,"")</f>
        <v>8.2165217270955451E-2</v>
      </c>
      <c r="L74" s="18"/>
      <c r="M74" s="18"/>
      <c r="N74" s="18"/>
      <c r="O74" s="18"/>
      <c r="P74" s="18"/>
      <c r="Q74" s="18"/>
      <c r="R74" s="18"/>
      <c r="S74" s="18"/>
      <c r="T74" s="18"/>
      <c r="U74" s="18"/>
      <c r="V74" s="18"/>
    </row>
    <row r="75" spans="1:22" x14ac:dyDescent="0.15">
      <c r="A75" s="18">
        <f>Main!D75</f>
        <v>1.1294999999999999E-4</v>
      </c>
      <c r="B75" s="94">
        <f ca="1">IF(B$4=1,Main!$E75*C75,"")</f>
        <v>8.6293320661338546E-2</v>
      </c>
      <c r="C75" s="94">
        <f ca="1">IF(B$4=1,AngNeutron!$P491,"")</f>
        <v>8.1204791961491746E-2</v>
      </c>
      <c r="D75" s="96">
        <f ca="1">IF(D$4=1,Main!$E75*E75,"")</f>
        <v>8.6154231225308547E-2</v>
      </c>
      <c r="E75" s="96">
        <f ca="1">IF(D$4=1,AngNeutron!$T491,"")</f>
        <v>8.1073904325805746E-2</v>
      </c>
      <c r="F75" s="98">
        <f ca="1">IF(F$4=1,Main!$E75*G75,"")</f>
        <v>8.0943245856444801E-2</v>
      </c>
      <c r="G75" s="98">
        <f ca="1">IF(F$4=1,AngNeutron!$X491,"")</f>
        <v>7.6170199386072876E-2</v>
      </c>
      <c r="H75" s="100">
        <f ca="1">IF(H$4=1,Main!$E75*I75,"")</f>
        <v>8.7303774821339095E-2</v>
      </c>
      <c r="I75" s="100">
        <f ca="1">IF(H$4=1,AngNeutron!$AB491,"")</f>
        <v>8.2155661845981318E-2</v>
      </c>
      <c r="L75" s="18"/>
      <c r="M75" s="18"/>
      <c r="N75" s="18"/>
      <c r="O75" s="18"/>
      <c r="P75" s="18"/>
      <c r="Q75" s="18"/>
      <c r="R75" s="18"/>
      <c r="S75" s="18"/>
      <c r="T75" s="18"/>
      <c r="U75" s="18"/>
      <c r="V75" s="18"/>
    </row>
    <row r="76" spans="1:22" x14ac:dyDescent="0.15">
      <c r="A76" s="18">
        <f>Main!D76</f>
        <v>1.4218999999999999E-4</v>
      </c>
      <c r="B76" s="94">
        <f ca="1">IF(B$4=1,Main!$E76*C76,"")</f>
        <v>6.8820720620357684E-2</v>
      </c>
      <c r="C76" s="94">
        <f ca="1">IF(B$4=1,AngNeutron!$P492,"")</f>
        <v>8.1237210605682231E-2</v>
      </c>
      <c r="D76" s="96">
        <f ca="1">IF(D$4=1,Main!$E76*E76,"")</f>
        <v>6.8686701969020991E-2</v>
      </c>
      <c r="E76" s="96">
        <f ca="1">IF(D$4=1,AngNeutron!$T492,"")</f>
        <v>8.1079012590526495E-2</v>
      </c>
      <c r="F76" s="98">
        <f ca="1">IF(F$4=1,Main!$E76*G76,"")</f>
        <v>6.4518752332989329E-2</v>
      </c>
      <c r="G76" s="98">
        <f ca="1">IF(F$4=1,AngNeutron!$X492,"")</f>
        <v>7.6159090228132303E-2</v>
      </c>
      <c r="H76" s="100">
        <f ca="1">IF(H$4=1,Main!$E76*I76,"")</f>
        <v>6.9592460562422132E-2</v>
      </c>
      <c r="I76" s="100">
        <f ca="1">IF(H$4=1,AngNeutron!$AB492,"")</f>
        <v>8.2148186248499927E-2</v>
      </c>
      <c r="L76" s="18"/>
      <c r="M76" s="18"/>
      <c r="N76" s="18"/>
      <c r="O76" s="18"/>
      <c r="P76" s="18"/>
      <c r="Q76" s="18"/>
      <c r="R76" s="18"/>
      <c r="S76" s="18"/>
      <c r="T76" s="18"/>
      <c r="U76" s="18"/>
      <c r="V76" s="18"/>
    </row>
    <row r="77" spans="1:22" x14ac:dyDescent="0.15">
      <c r="A77" s="18">
        <f>Main!D77</f>
        <v>1.7901000000000001E-4</v>
      </c>
      <c r="B77" s="94">
        <f ca="1">IF(B$4=1,Main!$E77*C77,"")</f>
        <v>5.4884560769560956E-2</v>
      </c>
      <c r="C77" s="94">
        <f ca="1">IF(B$4=1,AngNeutron!$P493,"")</f>
        <v>8.1264180232124339E-2</v>
      </c>
      <c r="D77" s="96">
        <f ca="1">IF(D$4=1,Main!$E77*E77,"")</f>
        <v>5.4762296904505493E-2</v>
      </c>
      <c r="E77" s="96">
        <f ca="1">IF(D$4=1,AngNeutron!$T493,"")</f>
        <v>8.1083151676435261E-2</v>
      </c>
      <c r="F77" s="98">
        <f ca="1">IF(F$4=1,Main!$E77*G77,"")</f>
        <v>5.1430536237376527E-2</v>
      </c>
      <c r="G77" s="98">
        <f ca="1">IF(F$4=1,AngNeutron!$X493,"")</f>
        <v>7.6150019379346151E-2</v>
      </c>
      <c r="H77" s="100">
        <f ca="1">IF(H$4=1,Main!$E77*I77,"")</f>
        <v>5.5477271466482556E-2</v>
      </c>
      <c r="I77" s="100">
        <f ca="1">IF(H$4=1,AngNeutron!$AB493,"")</f>
        <v>8.2141770363570885E-2</v>
      </c>
      <c r="L77" s="18"/>
      <c r="M77" s="18"/>
      <c r="N77" s="18"/>
      <c r="O77" s="18"/>
      <c r="P77" s="18"/>
      <c r="Q77" s="18"/>
      <c r="R77" s="18"/>
      <c r="S77" s="18"/>
      <c r="T77" s="18"/>
      <c r="U77" s="18"/>
      <c r="V77" s="18"/>
    </row>
    <row r="78" spans="1:22" x14ac:dyDescent="0.15">
      <c r="A78" s="18">
        <f>Main!D78</f>
        <v>2.2536E-4</v>
      </c>
      <c r="B78" s="94">
        <f ca="1">IF(B$4=1,Main!$E78*C78,"")</f>
        <v>4.3775651045891831E-2</v>
      </c>
      <c r="C78" s="94">
        <f ca="1">IF(B$4=1,AngNeutron!$P494,"")</f>
        <v>8.1287646553188916E-2</v>
      </c>
      <c r="D78" s="96">
        <f ca="1">IF(D$4=1,Main!$E78*E78,"")</f>
        <v>4.3667748038157699E-2</v>
      </c>
      <c r="E78" s="96">
        <f ca="1">IF(D$4=1,AngNeutron!$T494,"")</f>
        <v>8.1087279880274726E-2</v>
      </c>
      <c r="F78" s="98">
        <f ca="1">IF(F$4=1,Main!$E78*G78,"")</f>
        <v>4.1004907041199704E-2</v>
      </c>
      <c r="G78" s="98">
        <f ca="1">IF(F$4=1,AngNeutron!$X494,"")</f>
        <v>7.6142611494620274E-2</v>
      </c>
      <c r="H78" s="100">
        <f ca="1">IF(H$4=1,Main!$E78*I78,"")</f>
        <v>4.423215871139826E-2</v>
      </c>
      <c r="I78" s="100">
        <f ca="1">IF(H$4=1,AngNeutron!$AB494,"")</f>
        <v>8.2135342312724416E-2</v>
      </c>
      <c r="L78" s="18"/>
      <c r="M78" s="18"/>
      <c r="N78" s="18"/>
      <c r="O78" s="18"/>
      <c r="P78" s="18"/>
      <c r="Q78" s="18"/>
      <c r="R78" s="18"/>
      <c r="S78" s="18"/>
      <c r="T78" s="18"/>
      <c r="U78" s="18"/>
      <c r="V78" s="18"/>
    </row>
    <row r="79" spans="1:22" x14ac:dyDescent="0.15">
      <c r="A79" s="18">
        <f>Main!D79</f>
        <v>2.8371000000000001E-4</v>
      </c>
      <c r="B79" s="94">
        <f ca="1">IF(B$4=1,Main!$E79*C79,"")</f>
        <v>3.4921315890461685E-2</v>
      </c>
      <c r="C79" s="94">
        <f ca="1">IF(B$4=1,AngNeutron!$P495,"")</f>
        <v>8.130957479864806E-2</v>
      </c>
      <c r="D79" s="96">
        <f ca="1">IF(D$4=1,Main!$E79*E79,"")</f>
        <v>3.4828095800473448E-2</v>
      </c>
      <c r="E79" s="96">
        <f ca="1">IF(D$4=1,AngNeutron!$T495,"")</f>
        <v>8.1092524390140808E-2</v>
      </c>
      <c r="F79" s="98">
        <f ca="1">IF(F$4=1,Main!$E79*G79,"")</f>
        <v>3.2699582436908396E-2</v>
      </c>
      <c r="G79" s="98">
        <f ca="1">IF(F$4=1,AngNeutron!$X495,"")</f>
        <v>7.6136568059984713E-2</v>
      </c>
      <c r="H79" s="100">
        <f ca="1">IF(H$4=1,Main!$E79*I79,"")</f>
        <v>3.5272669142468696E-2</v>
      </c>
      <c r="I79" s="100">
        <f ca="1">IF(H$4=1,AngNeutron!$AB495,"")</f>
        <v>8.2127653464824993E-2</v>
      </c>
      <c r="L79" s="18"/>
      <c r="M79" s="18"/>
      <c r="N79" s="18"/>
      <c r="O79" s="18"/>
      <c r="P79" s="18"/>
      <c r="Q79" s="18"/>
      <c r="R79" s="18"/>
      <c r="S79" s="18"/>
      <c r="T79" s="18"/>
      <c r="U79" s="18"/>
      <c r="V79" s="18"/>
    </row>
    <row r="80" spans="1:22" x14ac:dyDescent="0.15">
      <c r="A80" s="18">
        <f>Main!D80</f>
        <v>3.5717000000000002E-4</v>
      </c>
      <c r="B80" s="94">
        <f ca="1">IF(B$4=1,Main!$E80*C80,"")</f>
        <v>2.7864697592649697E-2</v>
      </c>
      <c r="C80" s="94">
        <f ca="1">IF(B$4=1,AngNeutron!$P496,"")</f>
        <v>8.1332102600956468E-2</v>
      </c>
      <c r="D80" s="96">
        <f ca="1">IF(D$4=1,Main!$E80*E80,"")</f>
        <v>2.7785285997586531E-2</v>
      </c>
      <c r="E80" s="96">
        <f ca="1">IF(D$4=1,AngNeutron!$T496,"")</f>
        <v>8.1100314261036102E-2</v>
      </c>
      <c r="F80" s="98">
        <f ca="1">IF(F$4=1,Main!$E80*G80,"")</f>
        <v>2.6083007403895419E-2</v>
      </c>
      <c r="G80" s="98">
        <f ca="1">IF(F$4=1,AngNeutron!$X496,"")</f>
        <v>7.6131665425815356E-2</v>
      </c>
      <c r="H80" s="100">
        <f ca="1">IF(H$4=1,Main!$E80*I80,"")</f>
        <v>2.8133653274192393E-2</v>
      </c>
      <c r="I80" s="100">
        <f ca="1">IF(H$4=1,AngNeutron!$AB496,"")</f>
        <v>8.2117136460147205E-2</v>
      </c>
      <c r="L80" s="18"/>
      <c r="M80" s="18"/>
      <c r="N80" s="18"/>
      <c r="O80" s="18"/>
      <c r="P80" s="18"/>
      <c r="Q80" s="18"/>
      <c r="R80" s="18"/>
      <c r="S80" s="18"/>
      <c r="T80" s="18"/>
      <c r="U80" s="18"/>
      <c r="V80" s="18"/>
    </row>
    <row r="81" spans="1:22" x14ac:dyDescent="0.15">
      <c r="A81" s="18">
        <f>Main!D81</f>
        <v>4.4965000000000001E-4</v>
      </c>
      <c r="B81" s="94">
        <f ca="1">IF(B$4=1,Main!$E81*C81,"")</f>
        <v>2.2241615443700628E-2</v>
      </c>
      <c r="C81" s="94">
        <f ca="1">IF(B$4=1,AngNeutron!$P497,"")</f>
        <v>8.1357743534360802E-2</v>
      </c>
      <c r="D81" s="96">
        <f ca="1">IF(D$4=1,Main!$E81*E81,"")</f>
        <v>2.2174586155658971E-2</v>
      </c>
      <c r="E81" s="96">
        <f ca="1">IF(D$4=1,AngNeutron!$T497,"")</f>
        <v>8.111255668453024E-2</v>
      </c>
      <c r="F81" s="98">
        <f ca="1">IF(F$4=1,Main!$E81*G81,"")</f>
        <v>2.0811837946620549E-2</v>
      </c>
      <c r="G81" s="98">
        <f ca="1">IF(F$4=1,AngNeutron!$X497,"")</f>
        <v>7.6127751530718504E-2</v>
      </c>
      <c r="H81" s="100">
        <f ca="1">IF(H$4=1,Main!$E81*I81,"")</f>
        <v>2.2445003313211875E-2</v>
      </c>
      <c r="I81" s="100">
        <f ca="1">IF(H$4=1,AngNeutron!$AB497,"")</f>
        <v>8.2101717287867207E-2</v>
      </c>
      <c r="L81" s="18"/>
      <c r="M81" s="18"/>
      <c r="N81" s="18"/>
      <c r="O81" s="18"/>
      <c r="P81" s="18"/>
      <c r="Q81" s="18"/>
      <c r="R81" s="18"/>
      <c r="S81" s="18"/>
      <c r="T81" s="18"/>
      <c r="U81" s="18"/>
      <c r="V81" s="18"/>
    </row>
    <row r="82" spans="1:22" x14ac:dyDescent="0.15">
      <c r="A82" s="18">
        <f>Main!D82</f>
        <v>5.6607000000000001E-4</v>
      </c>
      <c r="B82" s="94">
        <f ca="1">IF(B$4=1,Main!$E82*C82,"")</f>
        <v>1.7761356840054802E-2</v>
      </c>
      <c r="C82" s="94">
        <f ca="1">IF(B$4=1,AngNeutron!$P498,"")</f>
        <v>8.1389645989014242E-2</v>
      </c>
      <c r="D82" s="96">
        <f ca="1">IF(D$4=1,Main!$E82*E82,"")</f>
        <v>1.7705103671622518E-2</v>
      </c>
      <c r="E82" s="96">
        <f ca="1">IF(D$4=1,AngNeutron!$T498,"")</f>
        <v>8.1131871456038313E-2</v>
      </c>
      <c r="F82" s="98">
        <f ca="1">IF(F$4=1,Main!$E82*G82,"")</f>
        <v>1.6612417593043449E-2</v>
      </c>
      <c r="G82" s="98">
        <f ca="1">IF(F$4=1,AngNeutron!$X498,"")</f>
        <v>7.6124746498551096E-2</v>
      </c>
      <c r="H82" s="100">
        <f ca="1">IF(H$4=1,Main!$E82*I82,"")</f>
        <v>1.7911697297392337E-2</v>
      </c>
      <c r="I82" s="100">
        <f ca="1">IF(H$4=1,AngNeutron!$AB498,"")</f>
        <v>8.2078566138004988E-2</v>
      </c>
      <c r="L82" s="18"/>
      <c r="M82" s="18"/>
      <c r="N82" s="18"/>
      <c r="O82" s="18"/>
      <c r="P82" s="18"/>
      <c r="Q82" s="18"/>
      <c r="R82" s="18"/>
      <c r="S82" s="18"/>
      <c r="T82" s="18"/>
      <c r="U82" s="18"/>
      <c r="V82" s="18"/>
    </row>
    <row r="83" spans="1:22" x14ac:dyDescent="0.15">
      <c r="A83" s="18">
        <f>Main!D83</f>
        <v>7.1265E-4</v>
      </c>
      <c r="B83" s="94">
        <f ca="1">IF(B$4=1,Main!$E83*C83,"")</f>
        <v>1.4191391969083889E-2</v>
      </c>
      <c r="C83" s="94">
        <f ca="1">IF(B$4=1,AngNeutron!$P499,"")</f>
        <v>8.1431932755657507E-2</v>
      </c>
      <c r="D83" s="96">
        <f ca="1">IF(D$4=1,Main!$E83*E83,"")</f>
        <v>1.4144334134135001E-2</v>
      </c>
      <c r="E83" s="96">
        <f ca="1">IF(D$4=1,AngNeutron!$T499,"")</f>
        <v>8.1161909176608121E-2</v>
      </c>
      <c r="F83" s="98">
        <f ca="1">IF(F$4=1,Main!$E83*G83,"")</f>
        <v>1.3266126769241883E-2</v>
      </c>
      <c r="G83" s="98">
        <f ca="1">IF(F$4=1,AngNeutron!$X499,"")</f>
        <v>7.6122648529076589E-2</v>
      </c>
      <c r="H83" s="100">
        <f ca="1">IF(H$4=1,Main!$E83*I83,"")</f>
        <v>1.4298016949328194E-2</v>
      </c>
      <c r="I83" s="100">
        <f ca="1">IF(H$4=1,AngNeutron!$AB499,"")</f>
        <v>8.2043759857624868E-2</v>
      </c>
      <c r="L83" s="18"/>
      <c r="M83" s="18"/>
      <c r="N83" s="18"/>
      <c r="O83" s="18"/>
      <c r="P83" s="18"/>
      <c r="Q83" s="18"/>
      <c r="R83" s="18"/>
      <c r="S83" s="18"/>
      <c r="T83" s="18"/>
      <c r="U83" s="18"/>
      <c r="V83" s="18"/>
    </row>
    <row r="84" spans="1:22" x14ac:dyDescent="0.15">
      <c r="A84" s="18">
        <f>Main!D84</f>
        <v>8.9716000000000004E-4</v>
      </c>
      <c r="B84" s="94">
        <f ca="1">IF(B$4=1,Main!$E84*C84,"")</f>
        <v>1.1347578353019817E-2</v>
      </c>
      <c r="C84" s="94">
        <f ca="1">IF(B$4=1,AngNeutron!$P500,"")</f>
        <v>8.1490105765067891E-2</v>
      </c>
      <c r="D84" s="96">
        <f ca="1">IF(D$4=1,Main!$E84*E84,"")</f>
        <v>1.1308259609602429E-2</v>
      </c>
      <c r="E84" s="96">
        <f ca="1">IF(D$4=1,AngNeutron!$T500,"")</f>
        <v>8.1207746969212569E-2</v>
      </c>
      <c r="F84" s="98">
        <f ca="1">IF(F$4=1,Main!$E84*G84,"")</f>
        <v>1.060000121978668E-2</v>
      </c>
      <c r="G84" s="98">
        <f ca="1">IF(F$4=1,AngNeutron!$X500,"")</f>
        <v>7.6121547138768342E-2</v>
      </c>
      <c r="H84" s="100">
        <f ca="1">IF(H$4=1,Main!$E84*I84,"")</f>
        <v>1.1417448876289893E-2</v>
      </c>
      <c r="I84" s="100">
        <f ca="1">IF(H$4=1,AngNeutron!$AB500,"")</f>
        <v>8.1991865361169203E-2</v>
      </c>
      <c r="L84" s="18"/>
      <c r="M84" s="18"/>
      <c r="N84" s="18"/>
      <c r="O84" s="18"/>
      <c r="P84" s="18"/>
      <c r="Q84" s="18"/>
      <c r="R84" s="18"/>
      <c r="S84" s="18"/>
      <c r="T84" s="18"/>
      <c r="U84" s="18"/>
      <c r="V84" s="18"/>
    </row>
    <row r="85" spans="1:22" x14ac:dyDescent="0.15">
      <c r="A85" s="18">
        <f>Main!D85</f>
        <v>1.1295000000000001E-3</v>
      </c>
      <c r="B85" s="94">
        <f ca="1">IF(B$4=1,Main!$E85*C85,"")</f>
        <v>9.0815514808002401E-3</v>
      </c>
      <c r="C85" s="94">
        <f ca="1">IF(B$4=1,AngNeutron!$P501,"")</f>
        <v>8.157164011013554E-2</v>
      </c>
      <c r="D85" s="96">
        <f ca="1">IF(D$4=1,Main!$E85*E85,"")</f>
        <v>9.0486881868095132E-3</v>
      </c>
      <c r="E85" s="96">
        <f ca="1">IF(D$4=1,AngNeutron!$T501,"")</f>
        <v>8.1276457861164914E-2</v>
      </c>
      <c r="F85" s="98">
        <f ca="1">IF(F$4=1,Main!$E85*G85,"")</f>
        <v>8.4747909186671574E-3</v>
      </c>
      <c r="G85" s="98">
        <f ca="1">IF(F$4=1,AngNeutron!$X501,"")</f>
        <v>7.6121640260222001E-2</v>
      </c>
      <c r="H85" s="100">
        <f ca="1">IF(H$4=1,Main!$E85*I85,"")</f>
        <v>9.1198158370041048E-3</v>
      </c>
      <c r="I85" s="100">
        <f ca="1">IF(H$4=1,AngNeutron!$AB501,"")</f>
        <v>8.1915335380696577E-2</v>
      </c>
      <c r="L85" s="18"/>
      <c r="M85" s="18"/>
      <c r="N85" s="18"/>
      <c r="O85" s="18"/>
      <c r="P85" s="18"/>
      <c r="Q85" s="18"/>
      <c r="R85" s="18"/>
      <c r="S85" s="18"/>
      <c r="T85" s="18"/>
      <c r="U85" s="18"/>
      <c r="V85" s="18"/>
    </row>
    <row r="86" spans="1:22" x14ac:dyDescent="0.15">
      <c r="A86" s="18">
        <f>Main!D86</f>
        <v>1.4219E-3</v>
      </c>
      <c r="B86" s="94">
        <f ca="1">IF(B$4=1,Main!$E86*C86,"")</f>
        <v>7.2770155462749979E-3</v>
      </c>
      <c r="C86" s="94">
        <f ca="1">IF(B$4=1,AngNeutron!$P502,"")</f>
        <v>8.1686533082790572E-2</v>
      </c>
      <c r="D86" s="96">
        <f ca="1">IF(D$4=1,Main!$E86*E86,"")</f>
        <v>7.2495005526419338E-3</v>
      </c>
      <c r="E86" s="96">
        <f ca="1">IF(D$4=1,AngNeutron!$T502,"")</f>
        <v>8.1377669590142046E-2</v>
      </c>
      <c r="F86" s="98">
        <f ca="1">IF(F$4=1,Main!$E86*G86,"")</f>
        <v>6.7814133471808475E-3</v>
      </c>
      <c r="G86" s="98">
        <f ca="1">IF(F$4=1,AngNeutron!$X502,"")</f>
        <v>7.6123259900980303E-2</v>
      </c>
      <c r="H86" s="100">
        <f ca="1">IF(H$4=1,Main!$E86*I86,"")</f>
        <v>7.2874733670353336E-3</v>
      </c>
      <c r="I86" s="100">
        <f ca="1">IF(H$4=1,AngNeutron!$AB502,"")</f>
        <v>8.1803925043283265E-2</v>
      </c>
      <c r="L86" s="18"/>
      <c r="M86" s="18"/>
      <c r="N86" s="18"/>
      <c r="O86" s="18"/>
      <c r="P86" s="18"/>
      <c r="Q86" s="18"/>
      <c r="R86" s="18"/>
      <c r="S86" s="18"/>
      <c r="T86" s="18"/>
      <c r="U86" s="18"/>
      <c r="V86" s="18"/>
    </row>
    <row r="87" spans="1:22" x14ac:dyDescent="0.15">
      <c r="A87" s="18">
        <f>Main!D87</f>
        <v>1.7901E-3</v>
      </c>
      <c r="B87" s="94">
        <f ca="1">IF(B$4=1,Main!$E87*C87,"")</f>
        <v>5.8392100462698483E-3</v>
      </c>
      <c r="C87" s="94">
        <f ca="1">IF(B$4=1,AngNeutron!$P503,"")</f>
        <v>8.1848243500943968E-2</v>
      </c>
      <c r="D87" s="96">
        <f ca="1">IF(D$4=1,Main!$E87*E87,"")</f>
        <v>5.8161114827967346E-3</v>
      </c>
      <c r="E87" s="96">
        <f ca="1">IF(D$4=1,AngNeutron!$T503,"")</f>
        <v>8.1524470793216633E-2</v>
      </c>
      <c r="F87" s="98">
        <f ca="1">IF(F$4=1,Main!$E87*G87,"")</f>
        <v>5.4310387324542674E-3</v>
      </c>
      <c r="G87" s="98">
        <f ca="1">IF(F$4=1,AngNeutron!$X503,"")</f>
        <v>7.6126903658987208E-2</v>
      </c>
      <c r="H87" s="100">
        <f ca="1">IF(H$4=1,Main!$E87*I87,"")</f>
        <v>5.824619531388537E-3</v>
      </c>
      <c r="I87" s="100">
        <f ca="1">IF(H$4=1,AngNeutron!$AB503,"")</f>
        <v>8.1643728163193346E-2</v>
      </c>
      <c r="L87" s="18"/>
      <c r="M87" s="18"/>
      <c r="N87" s="18"/>
      <c r="O87" s="18"/>
      <c r="P87" s="18"/>
      <c r="Q87" s="18"/>
      <c r="R87" s="18"/>
      <c r="S87" s="18"/>
      <c r="T87" s="18"/>
      <c r="U87" s="18"/>
      <c r="V87" s="18"/>
    </row>
    <row r="88" spans="1:22" x14ac:dyDescent="0.15">
      <c r="A88" s="18">
        <f>Main!D88</f>
        <v>2.2536000000000001E-3</v>
      </c>
      <c r="B88" s="94">
        <f ca="1">IF(B$4=1,Main!$E88*C88,"")</f>
        <v>4.6940945584127884E-3</v>
      </c>
      <c r="C88" s="94">
        <f ca="1">IF(B$4=1,AngNeutron!$P504,"")</f>
        <v>8.2074183898476885E-2</v>
      </c>
      <c r="D88" s="96">
        <f ca="1">IF(D$4=1,Main!$E88*E88,"")</f>
        <v>4.674634251775181E-3</v>
      </c>
      <c r="E88" s="96">
        <f ca="1">IF(D$4=1,AngNeutron!$T504,"")</f>
        <v>8.1733928974801931E-2</v>
      </c>
      <c r="F88" s="98">
        <f ca="1">IF(F$4=1,Main!$E88*G88,"")</f>
        <v>4.354313568164115E-3</v>
      </c>
      <c r="G88" s="98">
        <f ca="1">IF(F$4=1,AngNeutron!$X504,"")</f>
        <v>7.613326235719764E-2</v>
      </c>
      <c r="H88" s="100">
        <f ca="1">IF(H$4=1,Main!$E88*I88,"")</f>
        <v>4.6564875437764518E-3</v>
      </c>
      <c r="I88" s="100">
        <f ca="1">IF(H$4=1,AngNeutron!$AB504,"")</f>
        <v>8.141664174700837E-2</v>
      </c>
      <c r="L88" s="18"/>
      <c r="M88" s="18"/>
      <c r="N88" s="18"/>
      <c r="O88" s="18"/>
      <c r="P88" s="18"/>
      <c r="Q88" s="18"/>
      <c r="R88" s="18"/>
      <c r="S88" s="18"/>
      <c r="T88" s="18"/>
      <c r="U88" s="18"/>
      <c r="V88" s="18"/>
    </row>
    <row r="89" spans="1:22" x14ac:dyDescent="0.15">
      <c r="A89" s="18">
        <f>Main!D89</f>
        <v>2.8371E-3</v>
      </c>
      <c r="B89" s="94">
        <f ca="1">IF(B$4=1,Main!$E89*C89,"")</f>
        <v>3.7820512134960974E-3</v>
      </c>
      <c r="C89" s="94">
        <f ca="1">IF(B$4=1,AngNeutron!$P505,"")</f>
        <v>8.238628384607205E-2</v>
      </c>
      <c r="D89" s="96">
        <f ca="1">IF(D$4=1,Main!$E89*E89,"")</f>
        <v>3.7655870327179945E-3</v>
      </c>
      <c r="E89" s="96">
        <f ca="1">IF(D$4=1,AngNeutron!$T505,"")</f>
        <v>8.2027636489305042E-2</v>
      </c>
      <c r="F89" s="98">
        <f ca="1">IF(F$4=1,Main!$E89*G89,"")</f>
        <v>3.4954560501176176E-3</v>
      </c>
      <c r="G89" s="98">
        <f ca="1">IF(F$4=1,AngNeutron!$X505,"")</f>
        <v>7.614324028422019E-2</v>
      </c>
      <c r="H89" s="100">
        <f ca="1">IF(H$4=1,Main!$E89*I89,"")</f>
        <v>3.7229927896996516E-3</v>
      </c>
      <c r="I89" s="100">
        <f ca="1">IF(H$4=1,AngNeutron!$AB505,"")</f>
        <v>8.1099785120451184E-2</v>
      </c>
      <c r="L89" s="18"/>
      <c r="M89" s="18"/>
      <c r="N89" s="18"/>
      <c r="O89" s="18"/>
      <c r="P89" s="18"/>
      <c r="Q89" s="18"/>
      <c r="R89" s="18"/>
      <c r="S89" s="18"/>
      <c r="T89" s="18"/>
      <c r="U89" s="18"/>
      <c r="V89" s="18"/>
    </row>
    <row r="90" spans="1:22" x14ac:dyDescent="0.15">
      <c r="A90" s="18">
        <f>Main!D90</f>
        <v>3.5717000000000001E-3</v>
      </c>
      <c r="B90" s="94">
        <f ca="1">IF(B$4=1,Main!$E90*C90,"")</f>
        <v>3.0555726033894494E-3</v>
      </c>
      <c r="C90" s="94">
        <f ca="1">IF(B$4=1,AngNeutron!$P506,"")</f>
        <v>8.2810476504585909E-2</v>
      </c>
      <c r="D90" s="96">
        <f ca="1">IF(D$4=1,Main!$E90*E90,"")</f>
        <v>3.0415781266793463E-3</v>
      </c>
      <c r="E90" s="96">
        <f ca="1">IF(D$4=1,AngNeutron!$T506,"")</f>
        <v>8.2431205763805457E-2</v>
      </c>
      <c r="F90" s="98">
        <f ca="1">IF(F$4=1,Main!$E90*G90,"")</f>
        <v>2.8101045951762827E-3</v>
      </c>
      <c r="G90" s="98">
        <f ca="1">IF(F$4=1,AngNeutron!$X506,"")</f>
        <v>7.6157935274109009E-2</v>
      </c>
      <c r="H90" s="100">
        <f ca="1">IF(H$4=1,Main!$E90*I90,"")</f>
        <v>2.9764461196990768E-3</v>
      </c>
      <c r="I90" s="100">
        <f ca="1">IF(H$4=1,AngNeutron!$AB506,"")</f>
        <v>8.0666033328448114E-2</v>
      </c>
      <c r="L90" s="18"/>
      <c r="M90" s="18"/>
      <c r="N90" s="18"/>
      <c r="O90" s="18"/>
      <c r="P90" s="18"/>
      <c r="Q90" s="18"/>
      <c r="R90" s="18"/>
      <c r="S90" s="18"/>
      <c r="T90" s="18"/>
      <c r="U90" s="18"/>
      <c r="V90" s="18"/>
    </row>
    <row r="91" spans="1:22" x14ac:dyDescent="0.15">
      <c r="A91" s="18">
        <f>Main!D91</f>
        <v>4.4964999999999996E-3</v>
      </c>
      <c r="B91" s="94">
        <f ca="1">IF(B$4=1,Main!$E91*C91,"")</f>
        <v>2.4767429360214766E-3</v>
      </c>
      <c r="C91" s="94">
        <f ca="1">IF(B$4=1,AngNeutron!$P507,"")</f>
        <v>8.337426617445852E-2</v>
      </c>
      <c r="D91" s="96">
        <f ca="1">IF(D$4=1,Main!$E91*E91,"")</f>
        <v>2.4647882659464644E-3</v>
      </c>
      <c r="E91" s="96">
        <f ca="1">IF(D$4=1,AngNeutron!$T507,"")</f>
        <v>8.2971837714739982E-2</v>
      </c>
      <c r="F91" s="98">
        <f ca="1">IF(F$4=1,Main!$E91*G91,"")</f>
        <v>2.2629841769623948E-3</v>
      </c>
      <c r="G91" s="98">
        <f ca="1">IF(F$4=1,AngNeutron!$X507,"")</f>
        <v>7.6178533659907691E-2</v>
      </c>
      <c r="H91" s="100">
        <f ca="1">IF(H$4=1,Main!$E91*I91,"")</f>
        <v>2.3790776961631383E-3</v>
      </c>
      <c r="I91" s="100">
        <f ca="1">IF(H$4=1,AngNeutron!$AB507,"")</f>
        <v>8.0086574268482355E-2</v>
      </c>
      <c r="L91" s="18"/>
      <c r="M91" s="18"/>
      <c r="N91" s="18"/>
      <c r="O91" s="18"/>
      <c r="P91" s="18"/>
      <c r="Q91" s="18"/>
      <c r="R91" s="18"/>
      <c r="S91" s="18"/>
      <c r="T91" s="18"/>
      <c r="U91" s="18"/>
      <c r="V91" s="18"/>
    </row>
    <row r="92" spans="1:22" x14ac:dyDescent="0.15">
      <c r="A92" s="18">
        <f>Main!D92</f>
        <v>5.6607000000000003E-3</v>
      </c>
      <c r="B92" s="94">
        <f ca="1">IF(B$4=1,Main!$E92*C92,"")</f>
        <v>2.0151535723358298E-3</v>
      </c>
      <c r="C92" s="94">
        <f ca="1">IF(B$4=1,AngNeutron!$P508,"")</f>
        <v>8.4100703982841585E-2</v>
      </c>
      <c r="D92" s="96">
        <f ca="1">IF(D$4=1,Main!$E92*E92,"")</f>
        <v>2.0048880230869549E-3</v>
      </c>
      <c r="E92" s="96">
        <f ca="1">IF(D$4=1,AngNeutron!$T508,"")</f>
        <v>8.3672280099692978E-2</v>
      </c>
      <c r="F92" s="98">
        <f ca="1">IF(F$4=1,Main!$E92*G92,"")</f>
        <v>1.8259881174075825E-3</v>
      </c>
      <c r="G92" s="98">
        <f ca="1">IF(F$4=1,AngNeutron!$X508,"")</f>
        <v>7.6206046152739085E-2</v>
      </c>
      <c r="H92" s="100">
        <f ca="1">IF(H$4=1,Main!$E92*I92,"")</f>
        <v>1.9010156349028487E-3</v>
      </c>
      <c r="I92" s="100">
        <f ca="1">IF(H$4=1,AngNeutron!$AB508,"")</f>
        <v>7.9337255171277002E-2</v>
      </c>
      <c r="L92" s="18"/>
      <c r="M92" s="18"/>
      <c r="N92" s="18"/>
      <c r="O92" s="18"/>
      <c r="P92" s="18"/>
      <c r="Q92" s="18"/>
      <c r="R92" s="18"/>
      <c r="S92" s="18"/>
      <c r="T92" s="18"/>
      <c r="U92" s="18"/>
      <c r="V92" s="18"/>
    </row>
    <row r="93" spans="1:22" x14ac:dyDescent="0.15">
      <c r="A93" s="18">
        <f>Main!D93</f>
        <v>7.1265E-3</v>
      </c>
      <c r="B93" s="94">
        <f ca="1">IF(B$4=1,Main!$E93*C93,"")</f>
        <v>1.6462457461288084E-3</v>
      </c>
      <c r="C93" s="94">
        <f ca="1">IF(B$4=1,AngNeutron!$P509,"")</f>
        <v>8.4996505661933369E-2</v>
      </c>
      <c r="D93" s="96">
        <f ca="1">IF(D$4=1,Main!$E93*E93,"")</f>
        <v>1.6373823065578823E-3</v>
      </c>
      <c r="E93" s="96">
        <f ca="1">IF(D$4=1,AngNeutron!$T509,"")</f>
        <v>8.453888176620214E-2</v>
      </c>
      <c r="F93" s="98">
        <f ca="1">IF(F$4=1,Main!$E93*G93,"")</f>
        <v>1.4766614681208429E-3</v>
      </c>
      <c r="G93" s="98">
        <f ca="1">IF(F$4=1,AngNeutron!$X509,"")</f>
        <v>7.6240783085414029E-2</v>
      </c>
      <c r="H93" s="100">
        <f ca="1">IF(H$4=1,Main!$E93*I93,"")</f>
        <v>1.5186973617653161E-3</v>
      </c>
      <c r="I93" s="100">
        <f ca="1">IF(H$4=1,AngNeutron!$AB509,"")</f>
        <v>7.841111766672347E-2</v>
      </c>
      <c r="L93" s="18"/>
      <c r="M93" s="18"/>
      <c r="N93" s="18"/>
      <c r="O93" s="18"/>
      <c r="P93" s="18"/>
      <c r="Q93" s="18"/>
      <c r="R93" s="18"/>
      <c r="S93" s="18"/>
      <c r="T93" s="18"/>
      <c r="U93" s="18"/>
      <c r="V93" s="18"/>
    </row>
    <row r="94" spans="1:22" x14ac:dyDescent="0.15">
      <c r="A94" s="18">
        <f>Main!D94</f>
        <v>8.9717000000000009E-3</v>
      </c>
      <c r="B94" s="94">
        <f ca="1">IF(B$4=1,Main!$E94*C94,"")</f>
        <v>1.3502381332704146E-3</v>
      </c>
      <c r="C94" s="94">
        <f ca="1">IF(B$4=1,AngNeutron!$P510,"")</f>
        <v>8.6030937746866473E-2</v>
      </c>
      <c r="D94" s="96">
        <f ca="1">IF(D$4=1,Main!$E94*E94,"")</f>
        <v>1.3425384181139231E-3</v>
      </c>
      <c r="E94" s="96">
        <f ca="1">IF(D$4=1,AngNeutron!$T510,"")</f>
        <v>8.5540347458402111E-2</v>
      </c>
      <c r="F94" s="98">
        <f ca="1">IF(F$4=1,Main!$E94*G94,"")</f>
        <v>1.1972214864766405E-3</v>
      </c>
      <c r="G94" s="98">
        <f ca="1">IF(F$4=1,AngNeutron!$X510,"")</f>
        <v>7.6281423723984831E-2</v>
      </c>
      <c r="H94" s="100">
        <f ca="1">IF(H$4=1,Main!$E94*I94,"")</f>
        <v>1.2138462888372544E-3</v>
      </c>
      <c r="I94" s="100">
        <f ca="1">IF(H$4=1,AngNeutron!$AB510,"")</f>
        <v>7.734067934838032E-2</v>
      </c>
      <c r="L94" s="18"/>
      <c r="M94" s="18"/>
      <c r="N94" s="18"/>
      <c r="O94" s="18"/>
      <c r="P94" s="18"/>
      <c r="Q94" s="18"/>
      <c r="R94" s="18"/>
      <c r="S94" s="18"/>
      <c r="T94" s="18"/>
      <c r="U94" s="18"/>
      <c r="V94" s="18"/>
    </row>
    <row r="95" spans="1:22" x14ac:dyDescent="0.15">
      <c r="A95" s="18">
        <f>Main!D95</f>
        <v>1.1294E-2</v>
      </c>
      <c r="B95" s="94">
        <f ca="1">INDIRECT(ADDRESS(ROW(),B$10,,,"Main"))*C95</f>
        <v>1.1109767953233528E-3</v>
      </c>
      <c r="C95" s="94">
        <f ca="1">CHOOSE(B$11,AngNeutron!$P511,AngProton!$P511,AngHe!$P511,AngMuon!$P511,AngElePos!$P511,AngPhoton!$P511)</f>
        <v>8.7105598089388253E-2</v>
      </c>
      <c r="D95" s="96">
        <f ca="1">INDIRECT(ADDRESS(ROW(),D$10,,,"Main"))*E95</f>
        <v>1.1042375403685031E-3</v>
      </c>
      <c r="E95" s="96">
        <f ca="1">CHOOSE(D$11,AngNeutron!$T511,AngProton!$T511,AngHe!$T511,AngMuon!$T511,AngElePos!$T511,AngPhoton!$T511)</f>
        <v>8.6577210065452798E-2</v>
      </c>
      <c r="F95" s="98">
        <f ca="1">INDIRECT(ADDRESS(ROW(),F$10,,,"Main"))*G95</f>
        <v>9.7346031121866433E-4</v>
      </c>
      <c r="G95" s="98">
        <f ca="1">CHOOSE(F$11,AngNeutron!$X511,AngProton!$X511,AngHe!$X511,AngMuon!$X511,AngElePos!$X511,AngPhoton!$X511)</f>
        <v>7.6323684690735874E-2</v>
      </c>
      <c r="H95" s="100">
        <f ca="1">INDIRECT(ADDRESS(ROW(),H$10,,,"Main"))*I95</f>
        <v>9.7226383582153743E-4</v>
      </c>
      <c r="I95" s="100">
        <f ca="1">CHOOSE(H$11,AngNeutron!$AB511,AngProton!$AB511,AngHe!$AB511,AngMuon!$AB511,AngElePos!$AB511,AngPhoton!$AB511)</f>
        <v>7.622987561614071E-2</v>
      </c>
      <c r="L95" s="18"/>
      <c r="M95" s="18"/>
      <c r="N95" s="18"/>
      <c r="O95" s="18"/>
      <c r="P95" s="18"/>
      <c r="Q95" s="18"/>
      <c r="R95" s="18"/>
      <c r="S95" s="18"/>
      <c r="T95" s="18"/>
      <c r="U95" s="18"/>
      <c r="V95" s="18"/>
    </row>
    <row r="96" spans="1:22" x14ac:dyDescent="0.15">
      <c r="A96" s="18">
        <f>Main!D96</f>
        <v>1.4219000000000001E-2</v>
      </c>
      <c r="B96" s="94">
        <f t="shared" ref="B96:B159" ca="1" si="0">INDIRECT(ADDRESS(ROW(),B$10,,,"Main"))*C96</f>
        <v>9.1511713039953179E-4</v>
      </c>
      <c r="C96" s="94">
        <f ca="1">CHOOSE(B$11,AngNeutron!$P512,AngProton!$P512,AngHe!$P512,AngMuon!$P512,AngElePos!$P512,AngPhoton!$P512)</f>
        <v>8.8019163158268396E-2</v>
      </c>
      <c r="D96" s="96">
        <f t="shared" ref="D96:D159" ca="1" si="1">INDIRECT(ADDRESS(ROW(),D$10,,,"Main"))*E96</f>
        <v>9.0915813257633291E-4</v>
      </c>
      <c r="E96" s="96">
        <f ca="1">CHOOSE(D$11,AngNeutron!$T512,AngProton!$T512,AngHe!$T512,AngMuon!$T512,AngElePos!$T512,AngPhoton!$T512)</f>
        <v>8.7446005926001408E-2</v>
      </c>
      <c r="F96" s="98">
        <f t="shared" ref="F96:F159" ca="1" si="2">INDIRECT(ADDRESS(ROW(),F$10,,,"Main"))*G96</f>
        <v>7.9388673906300008E-4</v>
      </c>
      <c r="G96" s="98">
        <f ca="1">CHOOSE(F$11,AngNeutron!$X512,AngProton!$X512,AngHe!$X512,AngMuon!$X512,AngElePos!$X512,AngPhoton!$X512)</f>
        <v>7.6358800522359452E-2</v>
      </c>
      <c r="H96" s="100">
        <f t="shared" ref="H96:H159" ca="1" si="3">INDIRECT(ADDRESS(ROW(),H$10,,,"Main"))*I96</f>
        <v>7.8278891468442789E-4</v>
      </c>
      <c r="I96" s="100">
        <f ca="1">CHOOSE(H$11,AngNeutron!$AB512,AngProton!$AB512,AngHe!$AB512,AngMuon!$AB512,AngElePos!$AB512,AngPhoton!$AB512)</f>
        <v>7.5291372996166298E-2</v>
      </c>
      <c r="L96" s="18"/>
      <c r="M96" s="18"/>
      <c r="N96" s="18"/>
      <c r="O96" s="18"/>
      <c r="P96" s="18"/>
      <c r="Q96" s="18"/>
      <c r="R96" s="18"/>
      <c r="S96" s="18"/>
      <c r="T96" s="18"/>
      <c r="U96" s="18"/>
      <c r="V96" s="18"/>
    </row>
    <row r="97" spans="1:22" x14ac:dyDescent="0.15">
      <c r="A97" s="18">
        <f>Main!D97</f>
        <v>1.7901E-2</v>
      </c>
      <c r="B97" s="94">
        <f t="shared" ca="1" si="0"/>
        <v>7.5223081831941136E-4</v>
      </c>
      <c r="C97" s="94">
        <f ca="1">CHOOSE(B$11,AngNeutron!$P513,AngProton!$P513,AngHe!$P513,AngMuon!$P513,AngElePos!$P513,AngPhoton!$P513)</f>
        <v>8.843897243362335E-2</v>
      </c>
      <c r="D97" s="96">
        <f t="shared" ca="1" si="1"/>
        <v>7.4688260564658641E-4</v>
      </c>
      <c r="E97" s="96">
        <f ca="1">CHOOSE(D$11,AngNeutron!$T513,AngProton!$T513,AngHe!$T513,AngMuon!$T513,AngElePos!$T513,AngPhoton!$T513)</f>
        <v>8.7810188792190186E-2</v>
      </c>
      <c r="F97" s="98">
        <f t="shared" ca="1" si="2"/>
        <v>6.4959741850528633E-4</v>
      </c>
      <c r="G97" s="98">
        <f ca="1">CHOOSE(F$11,AngNeutron!$X513,AngProton!$X513,AngHe!$X513,AngMuon!$X513,AngElePos!$X513,AngPhoton!$X513)</f>
        <v>7.6372473433742871E-2</v>
      </c>
      <c r="H97" s="100">
        <f t="shared" ca="1" si="3"/>
        <v>6.368735301768932E-4</v>
      </c>
      <c r="I97" s="100">
        <f ca="1">CHOOSE(H$11,AngNeutron!$AB513,AngProton!$AB513,AngHe!$AB513,AngMuon!$AB513,AngElePos!$AB513,AngPhoton!$AB513)</f>
        <v>7.4876539497351763E-2</v>
      </c>
      <c r="L97" s="18"/>
      <c r="M97" s="18"/>
      <c r="N97" s="18"/>
      <c r="O97" s="18"/>
      <c r="P97" s="18"/>
      <c r="Q97" s="18"/>
      <c r="R97" s="18"/>
      <c r="S97" s="18"/>
      <c r="T97" s="18"/>
      <c r="U97" s="18"/>
      <c r="V97" s="18"/>
    </row>
    <row r="98" spans="1:22" x14ac:dyDescent="0.15">
      <c r="A98" s="18">
        <f>Main!D98</f>
        <v>2.2536E-2</v>
      </c>
      <c r="B98" s="94">
        <f t="shared" ca="1" si="0"/>
        <v>6.1431953553756427E-4</v>
      </c>
      <c r="C98" s="94">
        <f ca="1">CHOOSE(B$11,AngNeutron!$P514,AngProton!$P514,AngHe!$P514,AngMuon!$P514,AngElePos!$P514,AngPhoton!$P514)</f>
        <v>8.7928490730341327E-2</v>
      </c>
      <c r="D98" s="96">
        <f t="shared" ca="1" si="1"/>
        <v>6.0941716412639228E-4</v>
      </c>
      <c r="E98" s="96">
        <f ca="1">CHOOSE(D$11,AngNeutron!$T514,AngProton!$T514,AngHe!$T514,AngMuon!$T514,AngElePos!$T514,AngPhoton!$T514)</f>
        <v>8.7226806843947041E-2</v>
      </c>
      <c r="F98" s="98">
        <f t="shared" ca="1" si="2"/>
        <v>5.3340275398770939E-4</v>
      </c>
      <c r="G98" s="98">
        <f ca="1">CHOOSE(F$11,AngNeutron!$X514,AngProton!$X514,AngHe!$X514,AngMuon!$X514,AngElePos!$X514,AngPhoton!$X514)</f>
        <v>7.6346748550826335E-2</v>
      </c>
      <c r="H98" s="100">
        <f t="shared" ca="1" si="3"/>
        <v>5.2711025584534373E-4</v>
      </c>
      <c r="I98" s="100">
        <f ca="1">CHOOSE(H$11,AngNeutron!$AB514,AngProton!$AB514,AngHe!$AB514,AngMuon!$AB514,AngElePos!$AB514,AngPhoton!$AB514)</f>
        <v>7.5446093708232839E-2</v>
      </c>
      <c r="L98" s="18"/>
      <c r="M98" s="18"/>
      <c r="N98" s="18"/>
      <c r="O98" s="18"/>
      <c r="P98" s="18"/>
      <c r="Q98" s="18"/>
      <c r="R98" s="18"/>
      <c r="S98" s="18"/>
      <c r="T98" s="18"/>
      <c r="U98" s="18"/>
      <c r="V98" s="18"/>
    </row>
    <row r="99" spans="1:22" x14ac:dyDescent="0.15">
      <c r="A99" s="18">
        <f>Main!D99</f>
        <v>2.8371E-2</v>
      </c>
      <c r="B99" s="94">
        <f t="shared" ca="1" si="0"/>
        <v>4.9631658756129206E-4</v>
      </c>
      <c r="C99" s="94">
        <f ca="1">CHOOSE(B$11,AngNeutron!$P515,AngProton!$P515,AngHe!$P515,AngMuon!$P515,AngElePos!$P515,AngPhoton!$P515)</f>
        <v>8.6099274308385584E-2</v>
      </c>
      <c r="D99" s="96">
        <f t="shared" ca="1" si="1"/>
        <v>4.9170229868460277E-4</v>
      </c>
      <c r="E99" s="96">
        <f ca="1">CHOOSE(D$11,AngNeutron!$T515,AngProton!$T515,AngHe!$T515,AngMuon!$T515,AngElePos!$T515,AngPhoton!$T515)</f>
        <v>8.5298803532898676E-2</v>
      </c>
      <c r="F99" s="98">
        <f t="shared" ca="1" si="2"/>
        <v>4.3964861146323492E-4</v>
      </c>
      <c r="G99" s="98">
        <f ca="1">CHOOSE(F$11,AngNeutron!$X515,AngProton!$X515,AngHe!$X515,AngMuon!$X515,AngElePos!$X515,AngPhoton!$X515)</f>
        <v>7.6268711033155287E-2</v>
      </c>
      <c r="H99" s="100">
        <f t="shared" ca="1" si="3"/>
        <v>4.462139298046411E-4</v>
      </c>
      <c r="I99" s="100">
        <f ca="1">CHOOSE(H$11,AngNeutron!$AB515,AngProton!$AB515,AngHe!$AB515,AngMuon!$AB515,AngElePos!$AB515,AngPhoton!$AB515)</f>
        <v>7.7407639610126935E-2</v>
      </c>
      <c r="L99" s="18"/>
      <c r="M99" s="18"/>
      <c r="N99" s="18"/>
      <c r="O99" s="18"/>
      <c r="P99" s="18"/>
      <c r="Q99" s="18"/>
      <c r="R99" s="18"/>
      <c r="S99" s="18"/>
      <c r="T99" s="18"/>
      <c r="U99" s="18"/>
      <c r="V99" s="18"/>
    </row>
    <row r="100" spans="1:22" x14ac:dyDescent="0.15">
      <c r="A100" s="18">
        <f>Main!D100</f>
        <v>3.5716999999999999E-2</v>
      </c>
      <c r="B100" s="94">
        <f t="shared" ca="1" si="0"/>
        <v>3.9649087861854342E-4</v>
      </c>
      <c r="C100" s="94">
        <f ca="1">CHOOSE(B$11,AngNeutron!$P516,AngProton!$P516,AngHe!$P516,AngMuon!$P516,AngElePos!$P516,AngPhoton!$P516)</f>
        <v>8.295595486731884E-2</v>
      </c>
      <c r="D100" s="96">
        <f t="shared" ca="1" si="1"/>
        <v>3.9203213567487444E-4</v>
      </c>
      <c r="E100" s="96">
        <f ca="1">CHOOSE(D$11,AngNeutron!$T516,AngProton!$T516,AngHe!$T516,AngMuon!$T516,AngElePos!$T516,AngPhoton!$T516)</f>
        <v>8.2023072679237446E-2</v>
      </c>
      <c r="F100" s="98">
        <f t="shared" ca="1" si="2"/>
        <v>3.6396431843947763E-4</v>
      </c>
      <c r="G100" s="98">
        <f ca="1">CHOOSE(F$11,AngNeutron!$X516,AngProton!$X516,AngHe!$X516,AngMuon!$X516,AngElePos!$X516,AngPhoton!$X516)</f>
        <v>7.6150572943767272E-2</v>
      </c>
      <c r="H100" s="100">
        <f t="shared" ca="1" si="3"/>
        <v>3.8592551574292261E-4</v>
      </c>
      <c r="I100" s="100">
        <f ca="1">CHOOSE(H$11,AngNeutron!$AB516,AngProton!$AB516,AngHe!$AB516,AngMuon!$AB516,AngElePos!$AB516,AngPhoton!$AB516)</f>
        <v>8.0745412801583011E-2</v>
      </c>
      <c r="L100" s="18"/>
      <c r="M100" s="18"/>
      <c r="N100" s="18"/>
      <c r="O100" s="18"/>
      <c r="P100" s="18"/>
      <c r="Q100" s="18"/>
      <c r="R100" s="18"/>
      <c r="S100" s="18"/>
      <c r="T100" s="18"/>
      <c r="U100" s="18"/>
      <c r="V100" s="18"/>
    </row>
    <row r="101" spans="1:22" x14ac:dyDescent="0.15">
      <c r="A101" s="18">
        <f>Main!D101</f>
        <v>4.4964999999999998E-2</v>
      </c>
      <c r="B101" s="94">
        <f t="shared" ca="1" si="0"/>
        <v>3.1579397207439497E-4</v>
      </c>
      <c r="C101" s="94">
        <f ca="1">CHOOSE(B$11,AngNeutron!$P517,AngProton!$P517,AngHe!$P517,AngMuon!$P517,AngElePos!$P517,AngPhoton!$P517)</f>
        <v>7.9261475369000911E-2</v>
      </c>
      <c r="D101" s="96">
        <f t="shared" ca="1" si="1"/>
        <v>3.1141139120435953E-4</v>
      </c>
      <c r="E101" s="96">
        <f ca="1">CHOOSE(D$11,AngNeutron!$T517,AngProton!$T517,AngHe!$T517,AngMuon!$T517,AngElePos!$T517,AngPhoton!$T517)</f>
        <v>7.8161486590237472E-2</v>
      </c>
      <c r="F101" s="98">
        <f t="shared" ca="1" si="2"/>
        <v>3.030175904025935E-4</v>
      </c>
      <c r="G101" s="98">
        <f ca="1">CHOOSE(F$11,AngNeutron!$X517,AngProton!$X517,AngHe!$X517,AngMuon!$X517,AngElePos!$X517,AngPhoton!$X517)</f>
        <v>7.6054717321871745E-2</v>
      </c>
      <c r="H101" s="100">
        <f t="shared" ca="1" si="3"/>
        <v>3.3715408282280357E-4</v>
      </c>
      <c r="I101" s="100">
        <f ca="1">CHOOSE(H$11,AngNeutron!$AB517,AngProton!$AB517,AngHe!$AB517,AngMuon!$AB517,AngElePos!$AB517,AngPhoton!$AB517)</f>
        <v>8.4622672990484551E-2</v>
      </c>
      <c r="L101" s="18"/>
      <c r="M101" s="18"/>
      <c r="N101" s="18"/>
      <c r="O101" s="18"/>
      <c r="P101" s="18"/>
      <c r="Q101" s="18"/>
      <c r="R101" s="18"/>
      <c r="S101" s="18"/>
      <c r="T101" s="18"/>
      <c r="U101" s="18"/>
      <c r="V101" s="18"/>
    </row>
    <row r="102" spans="1:22" x14ac:dyDescent="0.15">
      <c r="A102" s="18">
        <f>Main!D102</f>
        <v>5.6606999999999998E-2</v>
      </c>
      <c r="B102" s="94">
        <f t="shared" ca="1" si="0"/>
        <v>2.5509022852025727E-4</v>
      </c>
      <c r="C102" s="94">
        <f ca="1">CHOOSE(B$11,AngNeutron!$P518,AngProton!$P518,AngHe!$P518,AngMuon!$P518,AngElePos!$P518,AngPhoton!$P518)</f>
        <v>7.6362467460632424E-2</v>
      </c>
      <c r="D102" s="96">
        <f t="shared" ca="1" si="1"/>
        <v>2.50766552533484E-4</v>
      </c>
      <c r="E102" s="96">
        <f ca="1">CHOOSE(D$11,AngNeutron!$T518,AngProton!$T518,AngHe!$T518,AngMuon!$T518,AngElePos!$T518,AngPhoton!$T518)</f>
        <v>7.5068154586456326E-2</v>
      </c>
      <c r="F102" s="98">
        <f t="shared" ca="1" si="2"/>
        <v>2.5419676608548567E-4</v>
      </c>
      <c r="G102" s="98">
        <f ca="1">CHOOSE(F$11,AngNeutron!$X518,AngProton!$X518,AngHe!$X518,AngMuon!$X518,AngElePos!$X518,AngPhoton!$X518)</f>
        <v>7.6095005251286651E-2</v>
      </c>
      <c r="H102" s="100">
        <f t="shared" ca="1" si="3"/>
        <v>2.9247558509115841E-4</v>
      </c>
      <c r="I102" s="100">
        <f ca="1">CHOOSE(H$11,AngNeutron!$AB518,AngProton!$AB518,AngHe!$AB518,AngMuon!$AB518,AngElePos!$AB518,AngPhoton!$AB518)</f>
        <v>8.7553950925954069E-2</v>
      </c>
      <c r="L102" s="18"/>
      <c r="M102" s="18"/>
      <c r="N102" s="18"/>
      <c r="O102" s="18"/>
      <c r="P102" s="18"/>
      <c r="Q102" s="18"/>
      <c r="R102" s="18"/>
      <c r="S102" s="18"/>
      <c r="T102" s="18"/>
      <c r="U102" s="18"/>
      <c r="V102" s="18"/>
    </row>
    <row r="103" spans="1:22" x14ac:dyDescent="0.15">
      <c r="A103" s="18">
        <f>Main!D103</f>
        <v>7.1263999999999994E-2</v>
      </c>
      <c r="B103" s="94">
        <f t="shared" ca="1" si="0"/>
        <v>2.1223243830936027E-4</v>
      </c>
      <c r="C103" s="94">
        <f ca="1">CHOOSE(B$11,AngNeutron!$P519,AngProton!$P519,AngHe!$P519,AngMuon!$P519,AngElePos!$P519,AngPhoton!$P519)</f>
        <v>7.5310412693328069E-2</v>
      </c>
      <c r="D103" s="96">
        <f t="shared" ca="1" si="1"/>
        <v>2.0798165749372796E-4</v>
      </c>
      <c r="E103" s="96">
        <f ca="1">CHOOSE(D$11,AngNeutron!$T519,AngProton!$T519,AngHe!$T519,AngMuon!$T519,AngElePos!$T519,AngPhoton!$T519)</f>
        <v>7.3802028489460436E-2</v>
      </c>
      <c r="F103" s="98">
        <f t="shared" ca="1" si="2"/>
        <v>2.1527107594287282E-4</v>
      </c>
      <c r="G103" s="98">
        <f ca="1">CHOOSE(F$11,AngNeutron!$X519,AngProton!$X519,AngHe!$X519,AngMuon!$X519,AngElePos!$X519,AngPhoton!$X519)</f>
        <v>7.6388669419906963E-2</v>
      </c>
      <c r="H103" s="100">
        <f t="shared" ca="1" si="3"/>
        <v>2.4896514756643403E-4</v>
      </c>
      <c r="I103" s="100">
        <f ca="1">CHOOSE(H$11,AngNeutron!$AB519,AngProton!$AB519,AngHe!$AB519,AngMuon!$AB519,AngElePos!$AB519,AngPhoton!$AB519)</f>
        <v>8.8344968181315653E-2</v>
      </c>
      <c r="L103" s="18"/>
      <c r="M103" s="18"/>
      <c r="N103" s="18"/>
      <c r="O103" s="18"/>
      <c r="P103" s="18"/>
      <c r="Q103" s="18"/>
      <c r="R103" s="18"/>
      <c r="S103" s="18"/>
      <c r="T103" s="18"/>
      <c r="U103" s="18"/>
      <c r="V103" s="18"/>
    </row>
    <row r="104" spans="1:22" x14ac:dyDescent="0.15">
      <c r="A104" s="18">
        <f>Main!D104</f>
        <v>8.9717000000000005E-2</v>
      </c>
      <c r="B104" s="94">
        <f t="shared" ca="1" si="0"/>
        <v>1.8226226886092458E-4</v>
      </c>
      <c r="C104" s="94">
        <f ca="1">CHOOSE(B$11,AngNeutron!$P520,AngProton!$P520,AngHe!$P520,AngMuon!$P520,AngElePos!$P520,AngPhoton!$P520)</f>
        <v>7.6173252649947662E-2</v>
      </c>
      <c r="D104" s="96">
        <f t="shared" ca="1" si="1"/>
        <v>1.7809312842321254E-4</v>
      </c>
      <c r="E104" s="96">
        <f ca="1">CHOOSE(D$11,AngNeutron!$T520,AngProton!$T520,AngHe!$T520,AngMuon!$T520,AngElePos!$T520,AngPhoton!$T520)</f>
        <v>7.4430835034498793E-2</v>
      </c>
      <c r="F104" s="98">
        <f t="shared" ca="1" si="2"/>
        <v>1.8414891161863537E-4</v>
      </c>
      <c r="G104" s="98">
        <f ca="1">CHOOSE(F$11,AngNeutron!$X520,AngProton!$X520,AngHe!$X520,AngMuon!$X520,AngElePos!$X520,AngPhoton!$X520)</f>
        <v>7.6961741218324678E-2</v>
      </c>
      <c r="H104" s="100">
        <f t="shared" ca="1" si="3"/>
        <v>2.0792150672932692E-4</v>
      </c>
      <c r="I104" s="100">
        <f ca="1">CHOOSE(H$11,AngNeutron!$AB520,AngProton!$AB520,AngHe!$AB520,AngMuon!$AB520,AngElePos!$AB520,AngPhoton!$AB520)</f>
        <v>8.6897071798969314E-2</v>
      </c>
      <c r="L104" s="18"/>
      <c r="M104" s="18"/>
      <c r="N104" s="18"/>
      <c r="O104" s="18"/>
      <c r="P104" s="18"/>
      <c r="Q104" s="18"/>
      <c r="R104" s="18"/>
      <c r="S104" s="18"/>
      <c r="T104" s="18"/>
      <c r="U104" s="18"/>
      <c r="V104" s="18"/>
    </row>
    <row r="105" spans="1:22" x14ac:dyDescent="0.15">
      <c r="A105" s="18">
        <f>Main!D105</f>
        <v>0.11294</v>
      </c>
      <c r="B105" s="94">
        <f t="shared" ca="1" si="0"/>
        <v>1.5973993056870542E-4</v>
      </c>
      <c r="C105" s="94">
        <f ca="1">CHOOSE(B$11,AngNeutron!$P521,AngProton!$P521,AngHe!$P521,AngMuon!$P521,AngElePos!$P521,AngPhoton!$P521)</f>
        <v>7.8107874215641304E-2</v>
      </c>
      <c r="D105" s="96">
        <f t="shared" ca="1" si="1"/>
        <v>1.5565592818443601E-4</v>
      </c>
      <c r="E105" s="96">
        <f ca="1">CHOOSE(D$11,AngNeutron!$T521,AngProton!$T521,AngHe!$T521,AngMuon!$T521,AngElePos!$T521,AngPhoton!$T521)</f>
        <v>7.6110923651112952E-2</v>
      </c>
      <c r="F105" s="98">
        <f t="shared" ca="1" si="2"/>
        <v>1.588114148427359E-4</v>
      </c>
      <c r="G105" s="98">
        <f ca="1">CHOOSE(F$11,AngNeutron!$X521,AngProton!$X521,AngHe!$X521,AngMuon!$X521,AngElePos!$X521,AngPhoton!$X521)</f>
        <v>7.7653858809017096E-2</v>
      </c>
      <c r="H105" s="100">
        <f t="shared" ca="1" si="3"/>
        <v>1.7229088388487032E-4</v>
      </c>
      <c r="I105" s="100">
        <f ca="1">CHOOSE(H$11,AngNeutron!$AB521,AngProton!$AB521,AngHe!$AB521,AngMuon!$AB521,AngElePos!$AB521,AngPhoton!$AB521)</f>
        <v>8.4244901315973897E-2</v>
      </c>
      <c r="L105" s="18"/>
      <c r="M105" s="18"/>
      <c r="N105" s="18"/>
      <c r="O105" s="18"/>
      <c r="P105" s="18"/>
      <c r="Q105" s="18"/>
      <c r="R105" s="18"/>
      <c r="S105" s="18"/>
      <c r="T105" s="18"/>
      <c r="U105" s="18"/>
      <c r="V105" s="18"/>
    </row>
    <row r="106" spans="1:22" x14ac:dyDescent="0.15">
      <c r="A106" s="18">
        <f>Main!D106</f>
        <v>0.14219000000000001</v>
      </c>
      <c r="B106" s="94">
        <f t="shared" ca="1" si="0"/>
        <v>1.4077534230945749E-4</v>
      </c>
      <c r="C106" s="94">
        <f ca="1">CHOOSE(B$11,AngNeutron!$P522,AngProton!$P522,AngHe!$P522,AngMuon!$P522,AngElePos!$P522,AngPhoton!$P522)</f>
        <v>8.001300141200314E-2</v>
      </c>
      <c r="D106" s="96">
        <f t="shared" ca="1" si="1"/>
        <v>1.3678874219561708E-4</v>
      </c>
      <c r="E106" s="96">
        <f ca="1">CHOOSE(D$11,AngNeutron!$T522,AngProton!$T522,AngHe!$T522,AngMuon!$T522,AngElePos!$T522,AngPhoton!$T522)</f>
        <v>7.7747122776548563E-2</v>
      </c>
      <c r="F106" s="98">
        <f t="shared" ca="1" si="2"/>
        <v>1.3759246364972895E-4</v>
      </c>
      <c r="G106" s="98">
        <f ca="1">CHOOSE(F$11,AngNeutron!$X522,AngProton!$X522,AngHe!$X522,AngMuon!$X522,AngElePos!$X522,AngPhoton!$X522)</f>
        <v>7.8203936908822852E-2</v>
      </c>
      <c r="H106" s="100">
        <f t="shared" ca="1" si="3"/>
        <v>1.4391658044543142E-4</v>
      </c>
      <c r="I106" s="100">
        <f ca="1">CHOOSE(H$11,AngNeutron!$AB522,AngProton!$AB522,AngHe!$AB522,AngMuon!$AB522,AngElePos!$AB522,AngPhoton!$AB522)</f>
        <v>8.1798398536853431E-2</v>
      </c>
      <c r="L106" s="18"/>
      <c r="M106" s="18"/>
      <c r="N106" s="18"/>
      <c r="O106" s="18"/>
      <c r="P106" s="18"/>
      <c r="Q106" s="18"/>
      <c r="R106" s="18"/>
      <c r="S106" s="18"/>
      <c r="T106" s="18"/>
      <c r="U106" s="18"/>
      <c r="V106" s="18"/>
    </row>
    <row r="107" spans="1:22" x14ac:dyDescent="0.15">
      <c r="A107" s="18">
        <f>Main!D107</f>
        <v>0.17901</v>
      </c>
      <c r="B107" s="94">
        <f t="shared" ca="1" si="0"/>
        <v>1.2382747320676242E-4</v>
      </c>
      <c r="C107" s="94">
        <f ca="1">CHOOSE(B$11,AngNeutron!$P523,AngProton!$P523,AngHe!$P523,AngMuon!$P523,AngElePos!$P523,AngPhoton!$P523)</f>
        <v>8.1293082398106981E-2</v>
      </c>
      <c r="D107" s="96">
        <f t="shared" ca="1" si="1"/>
        <v>1.1995291820335057E-4</v>
      </c>
      <c r="E107" s="96">
        <f ca="1">CHOOSE(D$11,AngNeutron!$T523,AngProton!$T523,AngHe!$T523,AngMuon!$T523,AngElePos!$T523,AngPhoton!$T523)</f>
        <v>7.8749426204602777E-2</v>
      </c>
      <c r="F107" s="98">
        <f t="shared" ca="1" si="2"/>
        <v>1.1955743510020895E-4</v>
      </c>
      <c r="G107" s="98">
        <f ca="1">CHOOSE(F$11,AngNeutron!$X523,AngProton!$X523,AngHe!$X523,AngMuon!$X523,AngElePos!$X523,AngPhoton!$X523)</f>
        <v>7.8489790441567633E-2</v>
      </c>
      <c r="H107" s="100">
        <f t="shared" ca="1" si="3"/>
        <v>1.2230979983453289E-4</v>
      </c>
      <c r="I107" s="100">
        <f ca="1">CHOOSE(H$11,AngNeutron!$AB523,AngProton!$AB523,AngHe!$AB523,AngMuon!$AB523,AngElePos!$AB523,AngPhoton!$AB523)</f>
        <v>8.029672558562434E-2</v>
      </c>
      <c r="L107" s="18"/>
      <c r="M107" s="18"/>
      <c r="N107" s="18"/>
      <c r="O107" s="18"/>
      <c r="P107" s="18"/>
      <c r="Q107" s="18"/>
      <c r="R107" s="18"/>
      <c r="S107" s="18"/>
      <c r="T107" s="18"/>
      <c r="U107" s="18"/>
      <c r="V107" s="18"/>
    </row>
    <row r="108" spans="1:22" x14ac:dyDescent="0.15">
      <c r="A108" s="18">
        <f>Main!D108</f>
        <v>0.22536</v>
      </c>
      <c r="B108" s="94">
        <f t="shared" ca="1" si="0"/>
        <v>1.0869922021245749E-4</v>
      </c>
      <c r="C108" s="94">
        <f ca="1">CHOOSE(B$11,AngNeutron!$P524,AngProton!$P524,AngHe!$P524,AngMuon!$P524,AngElePos!$P524,AngPhoton!$P524)</f>
        <v>8.1953517435554527E-2</v>
      </c>
      <c r="D108" s="96">
        <f t="shared" ca="1" si="1"/>
        <v>1.0494603496793575E-4</v>
      </c>
      <c r="E108" s="96">
        <f ca="1">CHOOSE(D$11,AngNeutron!$T524,AngProton!$T524,AngHe!$T524,AngMuon!$T524,AngElePos!$T524,AngPhoton!$T524)</f>
        <v>7.9123812385466896E-2</v>
      </c>
      <c r="F108" s="98">
        <f t="shared" ca="1" si="2"/>
        <v>1.0420166571275514E-4</v>
      </c>
      <c r="G108" s="98">
        <f ca="1">CHOOSE(F$11,AngNeutron!$X524,AngProton!$X524,AngHe!$X524,AngMuon!$X524,AngElePos!$X524,AngPhoton!$X524)</f>
        <v>7.8562596963555859E-2</v>
      </c>
      <c r="H108" s="100">
        <f t="shared" ca="1" si="3"/>
        <v>1.0567567917545795E-4</v>
      </c>
      <c r="I108" s="100">
        <f ca="1">CHOOSE(H$11,AngNeutron!$AB524,AngProton!$AB524,AngHe!$AB524,AngMuon!$AB524,AngElePos!$AB524,AngPhoton!$AB524)</f>
        <v>7.9673925892868744E-2</v>
      </c>
      <c r="L108" s="18"/>
      <c r="M108" s="18"/>
      <c r="N108" s="18"/>
      <c r="O108" s="18"/>
      <c r="P108" s="18"/>
      <c r="Q108" s="18"/>
      <c r="R108" s="18"/>
      <c r="S108" s="18"/>
      <c r="T108" s="18"/>
      <c r="U108" s="18"/>
      <c r="V108" s="18"/>
    </row>
    <row r="109" spans="1:22" x14ac:dyDescent="0.15">
      <c r="A109" s="18">
        <f>Main!D109</f>
        <v>0.28371000000000002</v>
      </c>
      <c r="B109" s="94">
        <f t="shared" ca="1" si="0"/>
        <v>9.5418853089669802E-5</v>
      </c>
      <c r="C109" s="94">
        <f ca="1">CHOOSE(B$11,AngNeutron!$P525,AngProton!$P525,AngHe!$P525,AngMuon!$P525,AngElePos!$P525,AngPhoton!$P525)</f>
        <v>8.2224526911196166E-2</v>
      </c>
      <c r="D109" s="96">
        <f t="shared" ca="1" si="1"/>
        <v>9.179722689935605E-5</v>
      </c>
      <c r="E109" s="96">
        <f ca="1">CHOOSE(D$11,AngNeutron!$T525,AngProton!$T525,AngHe!$T525,AngMuon!$T525,AngElePos!$T525,AngPhoton!$T525)</f>
        <v>7.9103691871731788E-2</v>
      </c>
      <c r="F109" s="98">
        <f t="shared" ca="1" si="2"/>
        <v>9.1114839818401652E-5</v>
      </c>
      <c r="G109" s="98">
        <f ca="1">CHOOSE(F$11,AngNeutron!$X525,AngProton!$X525,AngHe!$X525,AngMuon!$X525,AngElePos!$X525,AngPhoton!$X525)</f>
        <v>7.851566389733286E-2</v>
      </c>
      <c r="H109" s="100">
        <f t="shared" ca="1" si="3"/>
        <v>9.235922236513618E-5</v>
      </c>
      <c r="I109" s="100">
        <f ca="1">CHOOSE(H$11,AngNeutron!$AB525,AngProton!$AB525,AngHe!$AB525,AngMuon!$AB525,AngElePos!$AB525,AngPhoton!$AB525)</f>
        <v>7.9587975740209885E-2</v>
      </c>
      <c r="L109" s="18"/>
      <c r="M109" s="18"/>
      <c r="N109" s="18"/>
      <c r="O109" s="18"/>
      <c r="P109" s="18"/>
      <c r="Q109" s="18"/>
      <c r="R109" s="18"/>
      <c r="S109" s="18"/>
      <c r="T109" s="18"/>
      <c r="U109" s="18"/>
      <c r="V109" s="18"/>
    </row>
    <row r="110" spans="1:22" x14ac:dyDescent="0.15">
      <c r="A110" s="18">
        <f>Main!D110</f>
        <v>0.35716999999999999</v>
      </c>
      <c r="B110" s="94">
        <f t="shared" ca="1" si="0"/>
        <v>8.3879376710164555E-5</v>
      </c>
      <c r="C110" s="94">
        <f ca="1">CHOOSE(B$11,AngNeutron!$P526,AngProton!$P526,AngHe!$P526,AngMuon!$P526,AngElePos!$P526,AngPhoton!$P526)</f>
        <v>8.2335597930120602E-2</v>
      </c>
      <c r="D110" s="96">
        <f t="shared" ca="1" si="1"/>
        <v>8.0412058344660661E-5</v>
      </c>
      <c r="E110" s="96">
        <f ca="1">CHOOSE(D$11,AngNeutron!$T526,AngProton!$T526,AngHe!$T526,AngMuon!$T526,AngElePos!$T526,AngPhoton!$T526)</f>
        <v>7.8932094684927123E-2</v>
      </c>
      <c r="F110" s="98">
        <f t="shared" ca="1" si="2"/>
        <v>7.9888687452907579E-5</v>
      </c>
      <c r="G110" s="98">
        <f ca="1">CHOOSE(F$11,AngNeutron!$X526,AngProton!$X526,AngHe!$X526,AngMuon!$X526,AngElePos!$X526,AngPhoton!$X526)</f>
        <v>7.8418356302480494E-2</v>
      </c>
      <c r="H110" s="100">
        <f t="shared" ca="1" si="3"/>
        <v>8.1216254521007802E-5</v>
      </c>
      <c r="I110" s="100">
        <f ca="1">CHOOSE(H$11,AngNeutron!$AB526,AngProton!$AB526,AngHe!$AB526,AngMuon!$AB526,AngElePos!$AB526,AngPhoton!$AB526)</f>
        <v>7.9721489833408654E-2</v>
      </c>
      <c r="L110" s="18"/>
      <c r="M110" s="18"/>
      <c r="N110" s="18"/>
      <c r="O110" s="18"/>
      <c r="P110" s="18"/>
      <c r="Q110" s="18"/>
      <c r="R110" s="18"/>
      <c r="S110" s="18"/>
      <c r="T110" s="18"/>
      <c r="U110" s="18"/>
      <c r="V110" s="18"/>
    </row>
    <row r="111" spans="1:22" x14ac:dyDescent="0.15">
      <c r="A111" s="18">
        <f>Main!D111</f>
        <v>0.44964999999999999</v>
      </c>
      <c r="B111" s="94">
        <f t="shared" ca="1" si="0"/>
        <v>7.3860965618797298E-5</v>
      </c>
      <c r="C111" s="94">
        <f ca="1">CHOOSE(B$11,AngNeutron!$P527,AngProton!$P527,AngHe!$P527,AngMuon!$P527,AngElePos!$P527,AngPhoton!$P527)</f>
        <v>8.2470640030318121E-2</v>
      </c>
      <c r="D111" s="96">
        <f t="shared" ca="1" si="1"/>
        <v>7.0594233713061093E-5</v>
      </c>
      <c r="E111" s="96">
        <f ca="1">CHOOSE(D$11,AngNeutron!$T527,AngProton!$T527,AngHe!$T527,AngMuon!$T527,AngElePos!$T527,AngPhoton!$T527)</f>
        <v>7.8823118381820184E-2</v>
      </c>
      <c r="F111" s="98">
        <f t="shared" ca="1" si="2"/>
        <v>7.0141601104859903E-5</v>
      </c>
      <c r="G111" s="98">
        <f ca="1">CHOOSE(F$11,AngNeutron!$X527,AngProton!$X527,AngHe!$X527,AngMuon!$X527,AngElePos!$X527,AngPhoton!$X527)</f>
        <v>7.8317724218824769E-2</v>
      </c>
      <c r="H111" s="100">
        <f t="shared" ca="1" si="3"/>
        <v>7.1488458450930353E-5</v>
      </c>
      <c r="I111" s="100">
        <f ca="1">CHOOSE(H$11,AngNeutron!$AB527,AngProton!$AB527,AngHe!$AB527,AngMuon!$AB527,AngElePos!$AB527,AngPhoton!$AB527)</f>
        <v>7.9821579285291669E-2</v>
      </c>
      <c r="L111" s="18"/>
      <c r="M111" s="18"/>
      <c r="N111" s="18"/>
      <c r="O111" s="18"/>
      <c r="P111" s="18"/>
      <c r="Q111" s="18"/>
      <c r="R111" s="18"/>
      <c r="S111" s="18"/>
      <c r="T111" s="18"/>
      <c r="U111" s="18"/>
      <c r="V111" s="18"/>
    </row>
    <row r="112" spans="1:22" x14ac:dyDescent="0.15">
      <c r="A112" s="18">
        <f>Main!D112</f>
        <v>0.56608000000000003</v>
      </c>
      <c r="B112" s="94">
        <f t="shared" ca="1" si="0"/>
        <v>6.5091816478888992E-5</v>
      </c>
      <c r="C112" s="94">
        <f ca="1">CHOOSE(B$11,AngNeutron!$P528,AngProton!$P528,AngHe!$P528,AngMuon!$P528,AngElePos!$P528,AngPhoton!$P528)</f>
        <v>8.2768611247077364E-2</v>
      </c>
      <c r="D112" s="96">
        <f t="shared" ca="1" si="1"/>
        <v>6.2104317892852558E-5</v>
      </c>
      <c r="E112" s="96">
        <f ca="1">CHOOSE(D$11,AngNeutron!$T528,AngProton!$T528,AngHe!$T528,AngMuon!$T528,AngElePos!$T528,AngPhoton!$T528)</f>
        <v>7.8969806382735638E-2</v>
      </c>
      <c r="F112" s="98">
        <f t="shared" ca="1" si="2"/>
        <v>6.1541883866643096E-5</v>
      </c>
      <c r="G112" s="98">
        <f ca="1">CHOOSE(F$11,AngNeutron!$X528,AngProton!$X528,AngHe!$X528,AngMuon!$X528,AngElePos!$X528,AngPhoton!$X528)</f>
        <v>7.8254633788304245E-2</v>
      </c>
      <c r="H112" s="100">
        <f t="shared" ca="1" si="3"/>
        <v>6.2659940054104367E-5</v>
      </c>
      <c r="I112" s="100">
        <f ca="1">CHOOSE(H$11,AngNeutron!$AB528,AngProton!$AB528,AngHe!$AB528,AngMuon!$AB528,AngElePos!$AB528,AngPhoton!$AB528)</f>
        <v>7.9676317233908875E-2</v>
      </c>
      <c r="L112" s="18"/>
      <c r="M112" s="18"/>
      <c r="N112" s="18"/>
      <c r="O112" s="18"/>
      <c r="P112" s="18"/>
      <c r="Q112" s="18"/>
      <c r="R112" s="18"/>
      <c r="S112" s="18"/>
      <c r="T112" s="18"/>
      <c r="U112" s="18"/>
      <c r="V112" s="18"/>
    </row>
    <row r="113" spans="1:22" x14ac:dyDescent="0.15">
      <c r="A113" s="18">
        <f>Main!D113</f>
        <v>0.71264000000000005</v>
      </c>
      <c r="B113" s="94">
        <f t="shared" ca="1" si="0"/>
        <v>5.7287512369281099E-5</v>
      </c>
      <c r="C113" s="94">
        <f ca="1">CHOOSE(B$11,AngNeutron!$P529,AngProton!$P529,AngHe!$P529,AngMuon!$P529,AngElePos!$P529,AngPhoton!$P529)</f>
        <v>8.3320546525336242E-2</v>
      </c>
      <c r="D113" s="96">
        <f t="shared" ca="1" si="1"/>
        <v>5.4691604853765261E-5</v>
      </c>
      <c r="E113" s="96">
        <f ca="1">CHOOSE(D$11,AngNeutron!$T529,AngProton!$T529,AngHe!$T529,AngMuon!$T529,AngElePos!$T529,AngPhoton!$T529)</f>
        <v>7.9544986652396316E-2</v>
      </c>
      <c r="F113" s="98">
        <f t="shared" ca="1" si="2"/>
        <v>5.3817724168705175E-5</v>
      </c>
      <c r="G113" s="98">
        <f ca="1">CHOOSE(F$11,AngNeutron!$X529,AngProton!$X529,AngHe!$X529,AngMuon!$X529,AngElePos!$X529,AngPhoton!$X529)</f>
        <v>7.8273990352054512E-2</v>
      </c>
      <c r="H113" s="100">
        <f t="shared" ca="1" si="3"/>
        <v>5.4387802438248321E-5</v>
      </c>
      <c r="I113" s="100">
        <f ca="1">CHOOSE(H$11,AngNeutron!$AB529,AngProton!$AB529,AngHe!$AB529,AngMuon!$AB529,AngElePos!$AB529,AngPhoton!$AB529)</f>
        <v>7.910312799507814E-2</v>
      </c>
      <c r="L113" s="18"/>
      <c r="M113" s="18"/>
      <c r="N113" s="18"/>
      <c r="O113" s="18"/>
      <c r="P113" s="18"/>
      <c r="Q113" s="18"/>
      <c r="R113" s="18"/>
      <c r="S113" s="18"/>
      <c r="T113" s="18"/>
      <c r="U113" s="18"/>
      <c r="V113" s="18"/>
    </row>
    <row r="114" spans="1:22" x14ac:dyDescent="0.15">
      <c r="A114" s="18">
        <f>Main!D114</f>
        <v>0.89717000000000002</v>
      </c>
      <c r="B114" s="94">
        <f t="shared" ca="1" si="0"/>
        <v>5.0227880293418412E-5</v>
      </c>
      <c r="C114" s="94">
        <f ca="1">CHOOSE(B$11,AngNeutron!$P530,AngProton!$P530,AngHe!$P530,AngMuon!$P530,AngElePos!$P530,AngPhoton!$P530)</f>
        <v>8.4257872676918089E-2</v>
      </c>
      <c r="D114" s="96">
        <f t="shared" ca="1" si="1"/>
        <v>4.8116692564589741E-5</v>
      </c>
      <c r="E114" s="96">
        <f ca="1">CHOOSE(D$11,AngNeutron!$T530,AngProton!$T530,AngHe!$T530,AngMuon!$T530,AngElePos!$T530,AngPhoton!$T530)</f>
        <v>8.0716329896025008E-2</v>
      </c>
      <c r="F114" s="98">
        <f t="shared" ca="1" si="2"/>
        <v>4.6732440749668939E-5</v>
      </c>
      <c r="G114" s="98">
        <f ca="1">CHOOSE(F$11,AngNeutron!$X530,AngProton!$X530,AngHe!$X530,AngMuon!$X530,AngElePos!$X530,AngPhoton!$X530)</f>
        <v>7.8394230844800003E-2</v>
      </c>
      <c r="H114" s="100">
        <f t="shared" ca="1" si="3"/>
        <v>4.6455191206074196E-5</v>
      </c>
      <c r="I114" s="100">
        <f ca="1">CHOOSE(H$11,AngNeutron!$AB530,AngProton!$AB530,AngHe!$AB530,AngMuon!$AB530,AngElePos!$AB530,AngPhoton!$AB530)</f>
        <v>7.7929141404284627E-2</v>
      </c>
      <c r="L114" s="18"/>
      <c r="M114" s="18"/>
      <c r="N114" s="18"/>
      <c r="O114" s="18"/>
      <c r="P114" s="18"/>
      <c r="Q114" s="18"/>
      <c r="R114" s="18"/>
      <c r="S114" s="18"/>
      <c r="T114" s="18"/>
      <c r="U114" s="18"/>
      <c r="V114" s="18"/>
    </row>
    <row r="115" spans="1:22" x14ac:dyDescent="0.15">
      <c r="A115" s="18">
        <f>Main!D115</f>
        <v>1.1294</v>
      </c>
      <c r="B115" s="94">
        <f t="shared" ca="1" si="0"/>
        <v>4.4782989365638934E-5</v>
      </c>
      <c r="C115" s="94">
        <f ca="1">CHOOSE(B$11,AngNeutron!$P531,AngProton!$P531,AngHe!$P531,AngMuon!$P531,AngElePos!$P531,AngPhoton!$P531)</f>
        <v>8.7773057978514146E-2</v>
      </c>
      <c r="D115" s="96">
        <f t="shared" ca="1" si="1"/>
        <v>4.2491862585284494E-5</v>
      </c>
      <c r="E115" s="96">
        <f ca="1">CHOOSE(D$11,AngNeutron!$T531,AngProton!$T531,AngHe!$T531,AngMuon!$T531,AngElePos!$T531,AngPhoton!$T531)</f>
        <v>8.3282531406331448E-2</v>
      </c>
      <c r="F115" s="98">
        <f t="shared" ca="1" si="2"/>
        <v>3.9777961574075019E-5</v>
      </c>
      <c r="G115" s="98">
        <f ca="1">CHOOSE(F$11,AngNeutron!$X531,AngProton!$X531,AngHe!$X531,AngMuon!$X531,AngElePos!$X531,AngPhoton!$X531)</f>
        <v>7.79633824576101E-2</v>
      </c>
      <c r="H115" s="100">
        <f t="shared" ca="1" si="3"/>
        <v>3.8450957440639757E-5</v>
      </c>
      <c r="I115" s="100">
        <f ca="1">CHOOSE(H$11,AngNeutron!$AB531,AngProton!$AB531,AngHe!$AB531,AngMuon!$AB531,AngElePos!$AB531,AngPhoton!$AB531)</f>
        <v>7.5362501801994247E-2</v>
      </c>
      <c r="L115" s="18"/>
      <c r="M115" s="18"/>
      <c r="N115" s="18"/>
      <c r="O115" s="18"/>
      <c r="P115" s="18"/>
      <c r="Q115" s="18"/>
      <c r="R115" s="18"/>
      <c r="S115" s="18"/>
      <c r="T115" s="18"/>
      <c r="U115" s="18"/>
      <c r="V115" s="18"/>
    </row>
    <row r="116" spans="1:22" x14ac:dyDescent="0.15">
      <c r="A116" s="18">
        <f>Main!D116</f>
        <v>1.4218999999999999</v>
      </c>
      <c r="B116" s="94">
        <f t="shared" ca="1" si="0"/>
        <v>4.2576412936633245E-5</v>
      </c>
      <c r="C116" s="94">
        <f ca="1">CHOOSE(B$11,AngNeutron!$P532,AngProton!$P532,AngHe!$P532,AngMuon!$P532,AngElePos!$P532,AngPhoton!$P532)</f>
        <v>9.9304659871356823E-2</v>
      </c>
      <c r="D116" s="96">
        <f t="shared" ca="1" si="1"/>
        <v>3.8122417333827976E-5</v>
      </c>
      <c r="E116" s="96">
        <f ca="1">CHOOSE(D$11,AngNeutron!$T532,AngProton!$T532,AngHe!$T532,AngMuon!$T532,AngElePos!$T532,AngPhoton!$T532)</f>
        <v>8.8916219702304108E-2</v>
      </c>
      <c r="F116" s="98">
        <f t="shared" ca="1" si="2"/>
        <v>3.224427321229482E-5</v>
      </c>
      <c r="G116" s="98">
        <f ca="1">CHOOSE(F$11,AngNeutron!$X532,AngProton!$X532,AngHe!$X532,AngMuon!$X532,AngElePos!$X532,AngPhoton!$X532)</f>
        <v>7.5206114449134234E-2</v>
      </c>
      <c r="H116" s="100">
        <f t="shared" ca="1" si="3"/>
        <v>2.99104776982839E-5</v>
      </c>
      <c r="I116" s="100">
        <f ca="1">CHOOSE(H$11,AngNeutron!$AB532,AngProton!$AB532,AngHe!$AB532,AngMuon!$AB532,AngElePos!$AB532,AngPhoton!$AB532)</f>
        <v>6.9762800798614216E-2</v>
      </c>
      <c r="L116" s="18"/>
      <c r="M116" s="18"/>
      <c r="N116" s="18"/>
      <c r="O116" s="18"/>
      <c r="P116" s="18"/>
      <c r="Q116" s="18"/>
      <c r="R116" s="18"/>
      <c r="S116" s="18"/>
      <c r="T116" s="18"/>
      <c r="U116" s="18"/>
      <c r="V116" s="18"/>
    </row>
    <row r="117" spans="1:22" x14ac:dyDescent="0.15">
      <c r="A117" s="18">
        <f>Main!D117</f>
        <v>1.7901</v>
      </c>
      <c r="B117" s="94">
        <f t="shared" ca="1" si="0"/>
        <v>3.6408915738962437E-5</v>
      </c>
      <c r="C117" s="94">
        <f ca="1">CHOOSE(B$11,AngNeutron!$P533,AngProton!$P533,AngHe!$P533,AngMuon!$P533,AngElePos!$P533,AngPhoton!$P533)</f>
        <v>0.10351832646275327</v>
      </c>
      <c r="D117" s="96">
        <f t="shared" ca="1" si="1"/>
        <v>3.2419651956584079E-5</v>
      </c>
      <c r="E117" s="96">
        <f ca="1">CHOOSE(D$11,AngNeutron!$T533,AngProton!$T533,AngHe!$T533,AngMuon!$T533,AngElePos!$T533,AngPhoton!$T533)</f>
        <v>9.2175997195629411E-2</v>
      </c>
      <c r="F117" s="98">
        <f t="shared" ca="1" si="2"/>
        <v>2.6277840025726092E-5</v>
      </c>
      <c r="G117" s="98">
        <f ca="1">CHOOSE(F$11,AngNeutron!$X533,AngProton!$X533,AngHe!$X533,AngMuon!$X533,AngElePos!$X533,AngPhoton!$X533)</f>
        <v>7.4713513635565318E-2</v>
      </c>
      <c r="H117" s="100">
        <f t="shared" ca="1" si="3"/>
        <v>2.3392812414015241E-5</v>
      </c>
      <c r="I117" s="100">
        <f ca="1">CHOOSE(H$11,AngNeutron!$AB533,AngProton!$AB533,AngHe!$AB533,AngMuon!$AB533,AngElePos!$AB533,AngPhoton!$AB533)</f>
        <v>6.6510763729350941E-2</v>
      </c>
      <c r="L117" s="18"/>
      <c r="M117" s="18"/>
      <c r="N117" s="18"/>
      <c r="O117" s="18"/>
      <c r="P117" s="18"/>
      <c r="Q117" s="18"/>
      <c r="R117" s="18"/>
      <c r="S117" s="18"/>
      <c r="T117" s="18"/>
      <c r="U117" s="18"/>
      <c r="V117" s="18"/>
    </row>
    <row r="118" spans="1:22" x14ac:dyDescent="0.15">
      <c r="A118" s="18">
        <f>Main!D118</f>
        <v>2.2536</v>
      </c>
      <c r="B118" s="94">
        <f t="shared" ca="1" si="0"/>
        <v>2.9476653775201274E-5</v>
      </c>
      <c r="C118" s="94">
        <f ca="1">CHOOSE(B$11,AngNeutron!$P534,AngProton!$P534,AngHe!$P534,AngMuon!$P534,AngElePos!$P534,AngPhoton!$P534)</f>
        <v>0.10528154458638365</v>
      </c>
      <c r="D118" s="96">
        <f t="shared" ca="1" si="1"/>
        <v>2.6381992623413556E-5</v>
      </c>
      <c r="E118" s="96">
        <f ca="1">CHOOSE(D$11,AngNeutron!$T534,AngProton!$T534,AngHe!$T534,AngMuon!$T534,AngElePos!$T534,AngPhoton!$T534)</f>
        <v>9.4228366416418075E-2</v>
      </c>
      <c r="F118" s="98">
        <f t="shared" ca="1" si="2"/>
        <v>2.0934515654704388E-5</v>
      </c>
      <c r="G118" s="98">
        <f ca="1">CHOOSE(F$11,AngNeutron!$X534,AngProton!$X534,AngHe!$X534,AngMuon!$X534,AngElePos!$X534,AngPhoton!$X534)</f>
        <v>7.4771653529728269E-2</v>
      </c>
      <c r="H118" s="100">
        <f t="shared" ca="1" si="3"/>
        <v>1.8046143359388457E-5</v>
      </c>
      <c r="I118" s="100">
        <f ca="1">CHOOSE(H$11,AngNeutron!$AB534,AngProton!$AB534,AngHe!$AB534,AngMuon!$AB534,AngElePos!$AB534,AngPhoton!$AB534)</f>
        <v>6.4455275730861142E-2</v>
      </c>
      <c r="L118" s="18"/>
      <c r="M118" s="18"/>
      <c r="N118" s="18"/>
      <c r="O118" s="18"/>
      <c r="P118" s="18"/>
      <c r="Q118" s="18"/>
      <c r="R118" s="18"/>
      <c r="S118" s="18"/>
      <c r="T118" s="18"/>
      <c r="U118" s="18"/>
      <c r="V118" s="18"/>
    </row>
    <row r="119" spans="1:22" x14ac:dyDescent="0.15">
      <c r="A119" s="18">
        <f>Main!D119</f>
        <v>2.8371</v>
      </c>
      <c r="B119" s="94">
        <f t="shared" ca="1" si="0"/>
        <v>2.2886674070232771E-5</v>
      </c>
      <c r="C119" s="94">
        <f ca="1">CHOOSE(B$11,AngNeutron!$P535,AngProton!$P535,AngHe!$P535,AngMuon!$P535,AngElePos!$P535,AngPhoton!$P535)</f>
        <v>0.10639583785670886</v>
      </c>
      <c r="D119" s="96">
        <f t="shared" ca="1" si="1"/>
        <v>2.0457524544392752E-5</v>
      </c>
      <c r="E119" s="96">
        <f ca="1">CHOOSE(D$11,AngNeutron!$T535,AngProton!$T535,AngHe!$T535,AngMuon!$T535,AngElePos!$T535,AngPhoton!$T535)</f>
        <v>9.5103179155498666E-2</v>
      </c>
      <c r="F119" s="98">
        <f t="shared" ca="1" si="2"/>
        <v>1.6045778703388781E-5</v>
      </c>
      <c r="G119" s="98">
        <f ca="1">CHOOSE(F$11,AngNeutron!$X535,AngProton!$X535,AngHe!$X535,AngMuon!$X535,AngElePos!$X535,AngPhoton!$X535)</f>
        <v>7.4593803537003914E-2</v>
      </c>
      <c r="H119" s="100">
        <f t="shared" ca="1" si="3"/>
        <v>1.366952124616311E-5</v>
      </c>
      <c r="I119" s="100">
        <f ca="1">CHOOSE(H$11,AngNeutron!$AB535,AngProton!$AB535,AngHe!$AB535,AngMuon!$AB535,AngElePos!$AB535,AngPhoton!$AB535)</f>
        <v>6.3547030102430915E-2</v>
      </c>
      <c r="L119" s="18"/>
      <c r="M119" s="18"/>
      <c r="N119" s="18"/>
      <c r="O119" s="18"/>
      <c r="P119" s="18"/>
      <c r="Q119" s="18"/>
      <c r="R119" s="18"/>
      <c r="S119" s="18"/>
      <c r="T119" s="18"/>
      <c r="U119" s="18"/>
      <c r="V119" s="18"/>
    </row>
    <row r="120" spans="1:22" x14ac:dyDescent="0.15">
      <c r="A120" s="18">
        <f>Main!D120</f>
        <v>3.5716999999999999</v>
      </c>
      <c r="B120" s="94">
        <f t="shared" ca="1" si="0"/>
        <v>1.6989852560839739E-5</v>
      </c>
      <c r="C120" s="94">
        <f ca="1">CHOOSE(B$11,AngNeutron!$P536,AngProton!$P536,AngHe!$P536,AngMuon!$P536,AngElePos!$P536,AngPhoton!$P536)</f>
        <v>0.10686860083028918</v>
      </c>
      <c r="D120" s="96">
        <f t="shared" ca="1" si="1"/>
        <v>1.5031296234458874E-5</v>
      </c>
      <c r="E120" s="96">
        <f ca="1">CHOOSE(D$11,AngNeutron!$T536,AngProton!$T536,AngHe!$T536,AngMuon!$T536,AngElePos!$T536,AngPhoton!$T536)</f>
        <v>9.4549001616693135E-2</v>
      </c>
      <c r="F120" s="98">
        <f t="shared" ca="1" si="2"/>
        <v>1.1790527710875078E-5</v>
      </c>
      <c r="G120" s="98">
        <f ca="1">CHOOSE(F$11,AngNeutron!$X536,AngProton!$X536,AngHe!$X536,AngMuon!$X536,AngElePos!$X536,AngPhoton!$X536)</f>
        <v>7.4164104426442043E-2</v>
      </c>
      <c r="H120" s="100">
        <f t="shared" ca="1" si="3"/>
        <v>1.016680270837006E-5</v>
      </c>
      <c r="I120" s="100">
        <f ca="1">CHOOSE(H$11,AngNeutron!$AB536,AngProton!$AB536,AngHe!$AB536,AngMuon!$AB536,AngElePos!$AB536,AngPhoton!$AB536)</f>
        <v>6.3950642094765836E-2</v>
      </c>
      <c r="L120" s="18"/>
      <c r="M120" s="18"/>
      <c r="N120" s="18"/>
      <c r="O120" s="18"/>
      <c r="P120" s="18"/>
      <c r="Q120" s="18"/>
      <c r="R120" s="18"/>
      <c r="S120" s="18"/>
      <c r="T120" s="18"/>
      <c r="U120" s="18"/>
      <c r="V120" s="18"/>
    </row>
    <row r="121" spans="1:22" x14ac:dyDescent="0.15">
      <c r="A121" s="18">
        <f>Main!D121</f>
        <v>4.4965000000000002</v>
      </c>
      <c r="B121" s="94">
        <f t="shared" ca="1" si="0"/>
        <v>1.2141988745411891E-5</v>
      </c>
      <c r="C121" s="94">
        <f ca="1">CHOOSE(B$11,AngNeutron!$P537,AngProton!$P537,AngHe!$P537,AngMuon!$P537,AngElePos!$P537,AngPhoton!$P537)</f>
        <v>0.10727851942380388</v>
      </c>
      <c r="D121" s="96">
        <f t="shared" ca="1" si="1"/>
        <v>1.0532210082465691E-5</v>
      </c>
      <c r="E121" s="96">
        <f ca="1">CHOOSE(D$11,AngNeutron!$T537,AngProton!$T537,AngHe!$T537,AngMuon!$T537,AngElePos!$T537,AngPhoton!$T537)</f>
        <v>9.3055588141137749E-2</v>
      </c>
      <c r="F121" s="98">
        <f t="shared" ca="1" si="2"/>
        <v>8.3374475463170854E-6</v>
      </c>
      <c r="G121" s="98">
        <f ca="1">CHOOSE(F$11,AngNeutron!$X537,AngProton!$X537,AngHe!$X537,AngMuon!$X537,AngElePos!$X537,AngPhoton!$X537)</f>
        <v>7.3664129270462592E-2</v>
      </c>
      <c r="H121" s="100">
        <f t="shared" ca="1" si="3"/>
        <v>7.3525054674919347E-6</v>
      </c>
      <c r="I121" s="100">
        <f ca="1">CHOOSE(H$11,AngNeutron!$AB537,AngProton!$AB537,AngHe!$AB537,AngMuon!$AB537,AngElePos!$AB537,AngPhoton!$AB537)</f>
        <v>6.4961837566025568E-2</v>
      </c>
      <c r="L121" s="18"/>
      <c r="M121" s="18"/>
      <c r="N121" s="18"/>
      <c r="O121" s="18"/>
      <c r="P121" s="18"/>
      <c r="Q121" s="18"/>
      <c r="R121" s="18"/>
      <c r="S121" s="18"/>
      <c r="T121" s="18"/>
      <c r="U121" s="18"/>
      <c r="V121" s="18"/>
    </row>
    <row r="122" spans="1:22" x14ac:dyDescent="0.15">
      <c r="A122" s="18">
        <f>Main!D122</f>
        <v>5.6607000000000003</v>
      </c>
      <c r="B122" s="94">
        <f t="shared" ca="1" si="0"/>
        <v>8.5595552769315594E-6</v>
      </c>
      <c r="C122" s="94">
        <f ca="1">CHOOSE(B$11,AngNeutron!$P538,AngProton!$P538,AngHe!$P538,AngMuon!$P538,AngElePos!$P538,AngPhoton!$P538)</f>
        <v>0.10919241164377226</v>
      </c>
      <c r="D122" s="96">
        <f t="shared" ca="1" si="1"/>
        <v>7.2117147276840702E-6</v>
      </c>
      <c r="E122" s="96">
        <f ca="1">CHOOSE(D$11,AngNeutron!$T538,AngProton!$T538,AngHe!$T538,AngMuon!$T538,AngElePos!$T538,AngPhoton!$T538)</f>
        <v>9.199829871126497E-2</v>
      </c>
      <c r="F122" s="98">
        <f t="shared" ca="1" si="2"/>
        <v>5.7545704830637482E-6</v>
      </c>
      <c r="G122" s="98">
        <f ca="1">CHOOSE(F$11,AngNeutron!$X538,AngProton!$X538,AngHe!$X538,AngMuon!$X538,AngElePos!$X538,AngPhoton!$X538)</f>
        <v>7.3409821969752126E-2</v>
      </c>
      <c r="H122" s="100">
        <f t="shared" ca="1" si="3"/>
        <v>5.078250993634086E-6</v>
      </c>
      <c r="I122" s="100">
        <f ca="1">CHOOSE(H$11,AngNeutron!$AB538,AngProton!$AB538,AngHe!$AB538,AngMuon!$AB538,AngElePos!$AB538,AngPhoton!$AB538)</f>
        <v>6.4782159234570522E-2</v>
      </c>
      <c r="L122" s="18"/>
      <c r="M122" s="18"/>
      <c r="N122" s="18"/>
      <c r="O122" s="18"/>
      <c r="P122" s="18"/>
      <c r="Q122" s="18"/>
      <c r="R122" s="18"/>
      <c r="S122" s="18"/>
      <c r="T122" s="18"/>
      <c r="U122" s="18"/>
      <c r="V122" s="18"/>
    </row>
    <row r="123" spans="1:22" x14ac:dyDescent="0.15">
      <c r="A123" s="18">
        <f>Main!D123</f>
        <v>7.1265000000000001</v>
      </c>
      <c r="B123" s="94">
        <f t="shared" ca="1" si="0"/>
        <v>6.2597001603259308E-6</v>
      </c>
      <c r="C123" s="94">
        <f ca="1">CHOOSE(B$11,AngNeutron!$P539,AngProton!$P539,AngHe!$P539,AngMuon!$P539,AngElePos!$P539,AngPhoton!$P539)</f>
        <v>0.11604219082122354</v>
      </c>
      <c r="D123" s="96">
        <f t="shared" ca="1" si="1"/>
        <v>5.0757579024368307E-6</v>
      </c>
      <c r="E123" s="96">
        <f ca="1">CHOOSE(D$11,AngNeutron!$T539,AngProton!$T539,AngHe!$T539,AngMuon!$T539,AngElePos!$T539,AngPhoton!$T539)</f>
        <v>9.4094293974336274E-2</v>
      </c>
      <c r="F123" s="98">
        <f t="shared" ca="1" si="2"/>
        <v>3.9479820788666576E-6</v>
      </c>
      <c r="G123" s="98">
        <f ca="1">CHOOSE(F$11,AngNeutron!$X539,AngProton!$X539,AngHe!$X539,AngMuon!$X539,AngElePos!$X539,AngPhoton!$X539)</f>
        <v>7.318760931366422E-2</v>
      </c>
      <c r="H123" s="100">
        <f t="shared" ca="1" si="3"/>
        <v>3.2878733131016744E-6</v>
      </c>
      <c r="I123" s="100">
        <f ca="1">CHOOSE(H$11,AngNeutron!$AB539,AngProton!$AB539,AngHe!$AB539,AngMuon!$AB539,AngElePos!$AB539,AngPhoton!$AB539)</f>
        <v>6.0950526802083647E-2</v>
      </c>
      <c r="L123" s="18"/>
      <c r="M123" s="18"/>
      <c r="N123" s="18"/>
      <c r="O123" s="18"/>
      <c r="P123" s="18"/>
      <c r="Q123" s="18"/>
      <c r="R123" s="18"/>
      <c r="S123" s="18"/>
      <c r="T123" s="18"/>
      <c r="U123" s="18"/>
      <c r="V123" s="18"/>
    </row>
    <row r="124" spans="1:22" x14ac:dyDescent="0.15">
      <c r="A124" s="18">
        <f>Main!D124</f>
        <v>8.9717000000000002</v>
      </c>
      <c r="B124" s="94">
        <f t="shared" ca="1" si="0"/>
        <v>4.900314838105576E-6</v>
      </c>
      <c r="C124" s="94">
        <f ca="1">CHOOSE(B$11,AngNeutron!$P540,AngProton!$P540,AngHe!$P540,AngMuon!$P540,AngElePos!$P540,AngPhoton!$P540)</f>
        <v>0.12912920331972647</v>
      </c>
      <c r="D124" s="96">
        <f t="shared" ca="1" si="1"/>
        <v>3.7895297163998357E-6</v>
      </c>
      <c r="E124" s="96">
        <f ca="1">CHOOSE(D$11,AngNeutron!$T540,AngProton!$T540,AngHe!$T540,AngMuon!$T540,AngElePos!$T540,AngPhoton!$T540)</f>
        <v>9.9858676309931643E-2</v>
      </c>
      <c r="F124" s="98">
        <f t="shared" ca="1" si="2"/>
        <v>2.8139287480672074E-6</v>
      </c>
      <c r="G124" s="98">
        <f ca="1">CHOOSE(F$11,AngNeutron!$X540,AngProton!$X540,AngHe!$X540,AngMuon!$X540,AngElePos!$X540,AngPhoton!$X540)</f>
        <v>7.4150414706183679E-2</v>
      </c>
      <c r="H124" s="100">
        <f t="shared" ca="1" si="3"/>
        <v>1.9312841367252665E-6</v>
      </c>
      <c r="I124" s="100">
        <f ca="1">CHOOSE(H$11,AngNeutron!$AB540,AngProton!$AB540,AngHe!$AB540,AngMuon!$AB540,AngElePos!$AB540,AngPhoton!$AB540)</f>
        <v>5.0891665168144529E-2</v>
      </c>
      <c r="L124" s="18"/>
      <c r="M124" s="18"/>
      <c r="N124" s="18"/>
      <c r="O124" s="18"/>
      <c r="P124" s="18"/>
      <c r="Q124" s="18"/>
      <c r="R124" s="18"/>
      <c r="S124" s="18"/>
      <c r="T124" s="18"/>
      <c r="U124" s="18"/>
      <c r="V124" s="18"/>
    </row>
    <row r="125" spans="1:22" x14ac:dyDescent="0.15">
      <c r="A125" s="18">
        <f>Main!D125</f>
        <v>11.295</v>
      </c>
      <c r="B125" s="94">
        <f t="shared" ca="1" si="0"/>
        <v>4.0165430936548699E-6</v>
      </c>
      <c r="C125" s="94">
        <f ca="1">CHOOSE(B$11,AngNeutron!$P541,AngProton!$P541,AngHe!$P541,AngMuon!$P541,AngElePos!$P541,AngPhoton!$P541)</f>
        <v>0.14406979554585533</v>
      </c>
      <c r="D125" s="96">
        <f t="shared" ca="1" si="1"/>
        <v>2.9362229001698521E-6</v>
      </c>
      <c r="E125" s="96">
        <f ca="1">CHOOSE(D$11,AngNeutron!$T541,AngProton!$T541,AngHe!$T541,AngMuon!$T541,AngElePos!$T541,AngPhoton!$T541)</f>
        <v>0.10531967989408507</v>
      </c>
      <c r="F125" s="98">
        <f t="shared" ca="1" si="2"/>
        <v>2.1272794536020848E-6</v>
      </c>
      <c r="G125" s="98">
        <f ca="1">CHOOSE(F$11,AngNeutron!$X541,AngProton!$X541,AngHe!$X541,AngMuon!$X541,AngElePos!$X541,AngPhoton!$X541)</f>
        <v>7.6303604568193864E-2</v>
      </c>
      <c r="H125" s="100">
        <f t="shared" ca="1" si="3"/>
        <v>1.0719003375465013E-6</v>
      </c>
      <c r="I125" s="100">
        <f ca="1">CHOOSE(H$11,AngNeutron!$AB541,AngProton!$AB541,AngHe!$AB541,AngMuon!$AB541,AngElePos!$AB541,AngPhoton!$AB541)</f>
        <v>3.8448102976864858E-2</v>
      </c>
      <c r="L125" s="18"/>
      <c r="M125" s="18"/>
      <c r="N125" s="18"/>
      <c r="O125" s="18"/>
      <c r="P125" s="18"/>
      <c r="Q125" s="18"/>
      <c r="R125" s="18"/>
      <c r="S125" s="18"/>
      <c r="T125" s="18"/>
      <c r="U125" s="18"/>
      <c r="V125" s="18"/>
    </row>
    <row r="126" spans="1:22" x14ac:dyDescent="0.15">
      <c r="A126" s="18">
        <f>Main!D126</f>
        <v>14.218999999999999</v>
      </c>
      <c r="B126" s="94">
        <f t="shared" ca="1" si="0"/>
        <v>3.3287940677818703E-6</v>
      </c>
      <c r="C126" s="94">
        <f ca="1">CHOOSE(B$11,AngNeutron!$P542,AngProton!$P542,AngHe!$P542,AngMuon!$P542,AngElePos!$P542,AngPhoton!$P542)</f>
        <v>0.15532727118103895</v>
      </c>
      <c r="D126" s="96">
        <f t="shared" ca="1" si="1"/>
        <v>2.2815678360202836E-6</v>
      </c>
      <c r="E126" s="96">
        <f ca="1">CHOOSE(D$11,AngNeutron!$T542,AngProton!$T542,AngHe!$T542,AngMuon!$T542,AngElePos!$T542,AngPhoton!$T542)</f>
        <v>0.10646188943120925</v>
      </c>
      <c r="F126" s="98">
        <f t="shared" ca="1" si="2"/>
        <v>1.6665718678931611E-6</v>
      </c>
      <c r="G126" s="98">
        <f ca="1">CHOOSE(F$11,AngNeutron!$X542,AngProton!$X542,AngHe!$X542,AngMuon!$X542,AngElePos!$X542,AngPhoton!$X542)</f>
        <v>7.7765117095220243E-2</v>
      </c>
      <c r="H126" s="100">
        <f t="shared" ca="1" si="3"/>
        <v>6.477592444114266E-7</v>
      </c>
      <c r="I126" s="100">
        <f ca="1">CHOOSE(H$11,AngNeutron!$AB542,AngProton!$AB542,AngHe!$AB542,AngMuon!$AB542,AngElePos!$AB542,AngPhoton!$AB542)</f>
        <v>3.0225563302497344E-2</v>
      </c>
      <c r="L126" s="18"/>
      <c r="M126" s="18"/>
      <c r="N126" s="18"/>
      <c r="O126" s="18"/>
      <c r="P126" s="18"/>
      <c r="Q126" s="18"/>
      <c r="R126" s="18"/>
      <c r="S126" s="18"/>
      <c r="T126" s="18"/>
      <c r="U126" s="18"/>
      <c r="V126" s="18"/>
    </row>
    <row r="127" spans="1:22" x14ac:dyDescent="0.15">
      <c r="A127" s="18">
        <f>Main!D127</f>
        <v>17.901</v>
      </c>
      <c r="B127" s="94">
        <f t="shared" ca="1" si="0"/>
        <v>2.8328168233928331E-6</v>
      </c>
      <c r="C127" s="94">
        <f ca="1">CHOOSE(B$11,AngNeutron!$P543,AngProton!$P543,AngHe!$P543,AngMuon!$P543,AngElePos!$P543,AngPhoton!$P543)</f>
        <v>0.16593207247845368</v>
      </c>
      <c r="D127" s="96">
        <f t="shared" ca="1" si="1"/>
        <v>1.8070701789959738E-6</v>
      </c>
      <c r="E127" s="96">
        <f ca="1">CHOOSE(D$11,AngNeutron!$T543,AngProton!$T543,AngHe!$T543,AngMuon!$T543,AngElePos!$T543,AngPhoton!$T543)</f>
        <v>0.1058490254077509</v>
      </c>
      <c r="F127" s="98">
        <f t="shared" ca="1" si="2"/>
        <v>1.3172613668466856E-6</v>
      </c>
      <c r="G127" s="98">
        <f ca="1">CHOOSE(F$11,AngNeutron!$X543,AngProton!$X543,AngHe!$X543,AngMuon!$X543,AngElePos!$X543,AngPhoton!$X543)</f>
        <v>7.7158504140371939E-2</v>
      </c>
      <c r="H127" s="100">
        <f t="shared" ca="1" si="3"/>
        <v>4.4211262958435653E-7</v>
      </c>
      <c r="I127" s="100">
        <f ca="1">CHOOSE(H$11,AngNeutron!$AB543,AngProton!$AB543,AngHe!$AB543,AngMuon!$AB543,AngElePos!$AB543,AngPhoton!$AB543)</f>
        <v>2.5896720285630025E-2</v>
      </c>
      <c r="L127" s="18"/>
      <c r="M127" s="18"/>
      <c r="N127" s="18"/>
      <c r="O127" s="18"/>
      <c r="P127" s="18"/>
      <c r="Q127" s="18"/>
      <c r="R127" s="18"/>
      <c r="S127" s="18"/>
      <c r="T127" s="18"/>
      <c r="U127" s="18"/>
      <c r="V127" s="18"/>
    </row>
    <row r="128" spans="1:22" x14ac:dyDescent="0.15">
      <c r="A128" s="18">
        <f>Main!D128</f>
        <v>22.536000000000001</v>
      </c>
      <c r="B128" s="94">
        <f t="shared" ca="1" si="0"/>
        <v>2.6514722771895275E-6</v>
      </c>
      <c r="C128" s="94">
        <f ca="1">CHOOSE(B$11,AngNeutron!$P544,AngProton!$P544,AngHe!$P544,AngMuon!$P544,AngElePos!$P544,AngPhoton!$P544)</f>
        <v>0.18850066576384247</v>
      </c>
      <c r="D128" s="96">
        <f t="shared" ca="1" si="1"/>
        <v>1.5640249758392619E-6</v>
      </c>
      <c r="E128" s="96">
        <f ca="1">CHOOSE(D$11,AngNeutron!$T544,AngProton!$T544,AngHe!$T544,AngMuon!$T544,AngElePos!$T544,AngPhoton!$T544)</f>
        <v>0.11119096049138316</v>
      </c>
      <c r="F128" s="98">
        <f t="shared" ca="1" si="2"/>
        <v>1.0091614435408286E-6</v>
      </c>
      <c r="G128" s="98">
        <f ca="1">CHOOSE(F$11,AngNeutron!$X544,AngProton!$X544,AngHe!$X544,AngMuon!$X544,AngElePos!$X544,AngPhoton!$X544)</f>
        <v>7.1744142153461046E-2</v>
      </c>
      <c r="H128" s="100">
        <f t="shared" ca="1" si="3"/>
        <v>3.2906420081699144E-7</v>
      </c>
      <c r="I128" s="100">
        <f ca="1">CHOOSE(H$11,AngNeutron!$AB544,AngProton!$AB544,AngHe!$AB544,AngMuon!$AB544,AngElePos!$AB544,AngPhoton!$AB544)</f>
        <v>2.3394105028621354E-2</v>
      </c>
      <c r="L128" s="18"/>
      <c r="M128" s="18"/>
      <c r="N128" s="18"/>
      <c r="O128" s="18"/>
      <c r="P128" s="18"/>
      <c r="Q128" s="18"/>
      <c r="R128" s="18"/>
      <c r="S128" s="18"/>
      <c r="T128" s="18"/>
      <c r="U128" s="18"/>
      <c r="V128" s="18"/>
    </row>
    <row r="129" spans="1:22" x14ac:dyDescent="0.15">
      <c r="A129" s="18">
        <f>Main!D129</f>
        <v>28.370999999999999</v>
      </c>
      <c r="B129" s="94">
        <f t="shared" ca="1" si="0"/>
        <v>2.5481863444124924E-6</v>
      </c>
      <c r="C129" s="94">
        <f ca="1">CHOOSE(B$11,AngNeutron!$P545,AngProton!$P545,AngHe!$P545,AngMuon!$P545,AngElePos!$P545,AngPhoton!$P545)</f>
        <v>0.21036874152730903</v>
      </c>
      <c r="D129" s="96">
        <f t="shared" ca="1" si="1"/>
        <v>1.3823403418508846E-6</v>
      </c>
      <c r="E129" s="96">
        <f ca="1">CHOOSE(D$11,AngNeutron!$T545,AngProton!$T545,AngHe!$T545,AngMuon!$T545,AngElePos!$T545,AngPhoton!$T545)</f>
        <v>0.11412085254881452</v>
      </c>
      <c r="F129" s="98">
        <f t="shared" ca="1" si="2"/>
        <v>8.1896893991772928E-7</v>
      </c>
      <c r="G129" s="98">
        <f ca="1">CHOOSE(F$11,AngNeutron!$X545,AngProton!$X545,AngHe!$X545,AngMuon!$X545,AngElePos!$X545,AngPhoton!$X545)</f>
        <v>6.7611015033584229E-2</v>
      </c>
      <c r="H129" s="100">
        <f t="shared" ca="1" si="3"/>
        <v>2.3006575084754687E-7</v>
      </c>
      <c r="I129" s="100">
        <f ca="1">CHOOSE(H$11,AngNeutron!$AB545,AngProton!$AB545,AngHe!$AB545,AngMuon!$AB545,AngElePos!$AB545,AngPhoton!$AB545)</f>
        <v>1.8993368589569383E-2</v>
      </c>
      <c r="L129" s="18"/>
      <c r="M129" s="18"/>
      <c r="N129" s="18"/>
      <c r="O129" s="18"/>
      <c r="P129" s="18"/>
      <c r="Q129" s="18"/>
      <c r="R129" s="18"/>
      <c r="S129" s="18"/>
      <c r="T129" s="18"/>
      <c r="U129" s="18"/>
      <c r="V129" s="18"/>
    </row>
    <row r="130" spans="1:22" x14ac:dyDescent="0.15">
      <c r="A130" s="18">
        <f>Main!D130</f>
        <v>35.716999999999999</v>
      </c>
      <c r="B130" s="94">
        <f t="shared" ca="1" si="0"/>
        <v>2.5741706563635111E-6</v>
      </c>
      <c r="C130" s="94">
        <f ca="1">CHOOSE(B$11,AngNeutron!$P546,AngProton!$P546,AngHe!$P546,AngMuon!$P546,AngElePos!$P546,AngPhoton!$P546)</f>
        <v>0.23388865804987038</v>
      </c>
      <c r="D130" s="96">
        <f t="shared" ca="1" si="1"/>
        <v>1.2779731062919851E-6</v>
      </c>
      <c r="E130" s="96">
        <f ca="1">CHOOSE(D$11,AngNeutron!$T546,AngProton!$T546,AngHe!$T546,AngMuon!$T546,AngElePos!$T546,AngPhoton!$T546)</f>
        <v>0.11611639427073289</v>
      </c>
      <c r="F130" s="98">
        <f t="shared" ca="1" si="2"/>
        <v>7.049554996554403E-7</v>
      </c>
      <c r="G130" s="98">
        <f ca="1">CHOOSE(F$11,AngNeutron!$X546,AngProton!$X546,AngHe!$X546,AngMuon!$X546,AngElePos!$X546,AngPhoton!$X546)</f>
        <v>6.4052123114561335E-2</v>
      </c>
      <c r="H130" s="100">
        <f t="shared" ca="1" si="3"/>
        <v>1.4578399465281812E-7</v>
      </c>
      <c r="I130" s="100">
        <f ca="1">CHOOSE(H$11,AngNeutron!$AB546,AngProton!$AB546,AngHe!$AB546,AngMuon!$AB546,AngElePos!$AB546,AngPhoton!$AB546)</f>
        <v>1.3245906129108666E-2</v>
      </c>
      <c r="L130" s="18"/>
      <c r="M130" s="18"/>
      <c r="N130" s="18"/>
      <c r="O130" s="18"/>
      <c r="P130" s="18"/>
      <c r="Q130" s="18"/>
      <c r="R130" s="18"/>
      <c r="S130" s="18"/>
      <c r="T130" s="18"/>
      <c r="U130" s="18"/>
      <c r="V130" s="18"/>
    </row>
    <row r="131" spans="1:22" x14ac:dyDescent="0.15">
      <c r="A131" s="18">
        <f>Main!D131</f>
        <v>44.965000000000003</v>
      </c>
      <c r="B131" s="94">
        <f t="shared" ca="1" si="0"/>
        <v>2.7420369274990582E-6</v>
      </c>
      <c r="C131" s="94">
        <f ca="1">CHOOSE(B$11,AngNeutron!$P547,AngProton!$P547,AngHe!$P547,AngMuon!$P547,AngElePos!$P547,AngPhoton!$P547)</f>
        <v>0.26208088066023288</v>
      </c>
      <c r="D131" s="96">
        <f t="shared" ca="1" si="1"/>
        <v>1.2398457047432104E-6</v>
      </c>
      <c r="E131" s="96">
        <f ca="1">CHOOSE(D$11,AngNeutron!$T547,AngProton!$T547,AngHe!$T547,AngMuon!$T547,AngElePos!$T547,AngPhoton!$T547)</f>
        <v>0.11850309196173991</v>
      </c>
      <c r="F131" s="98">
        <f t="shared" ca="1" si="2"/>
        <v>6.2026949850582956E-7</v>
      </c>
      <c r="G131" s="98">
        <f ca="1">CHOOSE(F$11,AngNeutron!$X547,AngProton!$X547,AngHe!$X547,AngMuon!$X547,AngElePos!$X547,AngPhoton!$X547)</f>
        <v>5.9284678038000145E-2</v>
      </c>
      <c r="H131" s="100">
        <f t="shared" ca="1" si="3"/>
        <v>7.6528750907761838E-8</v>
      </c>
      <c r="I131" s="100">
        <f ca="1">CHOOSE(H$11,AngNeutron!$AB547,AngProton!$AB547,AngHe!$AB547,AngMuon!$AB547,AngElePos!$AB547,AngPhoton!$AB547)</f>
        <v>7.3145340358443094E-3</v>
      </c>
      <c r="L131" s="18"/>
      <c r="M131" s="18"/>
      <c r="N131" s="18"/>
      <c r="O131" s="18"/>
      <c r="P131" s="18"/>
      <c r="Q131" s="18"/>
      <c r="R131" s="18"/>
      <c r="S131" s="18"/>
      <c r="T131" s="18"/>
      <c r="U131" s="18"/>
      <c r="V131" s="18"/>
    </row>
    <row r="132" spans="1:22" x14ac:dyDescent="0.15">
      <c r="A132" s="18">
        <f>Main!D132</f>
        <v>56.606999999999999</v>
      </c>
      <c r="B132" s="94">
        <f t="shared" ca="1" si="0"/>
        <v>2.9724274047250801E-6</v>
      </c>
      <c r="C132" s="94">
        <f ca="1">CHOOSE(B$11,AngNeutron!$P548,AngProton!$P548,AngHe!$P548,AngMuon!$P548,AngElePos!$P548,AngPhoton!$P548)</f>
        <v>0.2938354808886976</v>
      </c>
      <c r="D132" s="96">
        <f t="shared" ca="1" si="1"/>
        <v>1.2176582918493388E-6</v>
      </c>
      <c r="E132" s="96">
        <f ca="1">CHOOSE(D$11,AngNeutron!$T548,AngProton!$T548,AngHe!$T548,AngMuon!$T548,AngElePos!$T548,AngPhoton!$T548)</f>
        <v>0.12037004139273592</v>
      </c>
      <c r="F132" s="98">
        <f t="shared" ca="1" si="2"/>
        <v>5.3988185698982264E-7</v>
      </c>
      <c r="G132" s="98">
        <f ca="1">CHOOSE(F$11,AngNeutron!$X548,AngProton!$X548,AngHe!$X548,AngMuon!$X548,AngElePos!$X548,AngPhoton!$X548)</f>
        <v>5.3369325292692851E-2</v>
      </c>
      <c r="H132" s="100">
        <f t="shared" ca="1" si="3"/>
        <v>2.3480958224040208E-8</v>
      </c>
      <c r="I132" s="100">
        <f ca="1">CHOOSE(H$11,AngNeutron!$AB548,AngProton!$AB548,AngHe!$AB548,AngMuon!$AB548,AngElePos!$AB548,AngPhoton!$AB548)</f>
        <v>2.3211798681846735E-3</v>
      </c>
      <c r="L132" s="18"/>
      <c r="M132" s="18"/>
      <c r="N132" s="18"/>
      <c r="O132" s="18"/>
      <c r="P132" s="18"/>
      <c r="Q132" s="18"/>
      <c r="R132" s="18"/>
      <c r="S132" s="18"/>
      <c r="T132" s="18"/>
      <c r="U132" s="18"/>
      <c r="V132" s="18"/>
    </row>
    <row r="133" spans="1:22" x14ac:dyDescent="0.15">
      <c r="A133" s="18">
        <f>Main!D133</f>
        <v>71.265000000000001</v>
      </c>
      <c r="B133" s="94">
        <f t="shared" ca="1" si="0"/>
        <v>3.1182016935167911E-6</v>
      </c>
      <c r="C133" s="94">
        <f ca="1">CHOOSE(B$11,AngNeutron!$P549,AngProton!$P549,AngHe!$P549,AngMuon!$P549,AngElePos!$P549,AngPhoton!$P549)</f>
        <v>0.3245909188329551</v>
      </c>
      <c r="D133" s="96">
        <f t="shared" ca="1" si="1"/>
        <v>1.1498630026380719E-6</v>
      </c>
      <c r="E133" s="96">
        <f ca="1">CHOOSE(D$11,AngNeutron!$T549,AngProton!$T549,AngHe!$T549,AngMuon!$T549,AngElePos!$T549,AngPhoton!$T549)</f>
        <v>0.11969562114417553</v>
      </c>
      <c r="F133" s="98">
        <f t="shared" ca="1" si="2"/>
        <v>4.4725433272134033E-7</v>
      </c>
      <c r="G133" s="98">
        <f ca="1">CHOOSE(F$11,AngNeutron!$X549,AngProton!$X549,AngHe!$X549,AngMuon!$X549,AngElePos!$X549,AngPhoton!$X549)</f>
        <v>4.6557185544437371E-2</v>
      </c>
      <c r="H133" s="100">
        <f t="shared" ca="1" si="3"/>
        <v>1.0801753917202603E-8</v>
      </c>
      <c r="I133" s="100">
        <f ca="1">CHOOSE(H$11,AngNeutron!$AB549,AngProton!$AB549,AngHe!$AB549,AngMuon!$AB549,AngElePos!$AB549,AngPhoton!$AB549)</f>
        <v>1.1244145099023194E-3</v>
      </c>
      <c r="L133" s="18"/>
      <c r="M133" s="18"/>
      <c r="N133" s="18"/>
      <c r="O133" s="18"/>
      <c r="P133" s="18"/>
      <c r="Q133" s="18"/>
      <c r="R133" s="18"/>
      <c r="S133" s="18"/>
      <c r="T133" s="18"/>
      <c r="U133" s="18"/>
      <c r="V133" s="18"/>
    </row>
    <row r="134" spans="1:22" x14ac:dyDescent="0.15">
      <c r="A134" s="18">
        <f>Main!D134</f>
        <v>89.715999999999994</v>
      </c>
      <c r="B134" s="94">
        <f t="shared" ca="1" si="0"/>
        <v>3.1089737085156958E-6</v>
      </c>
      <c r="C134" s="94">
        <f ca="1">CHOOSE(B$11,AngNeutron!$P550,AngProton!$P550,AngHe!$P550,AngMuon!$P550,AngElePos!$P550,AngPhoton!$P550)</f>
        <v>0.35715838474406408</v>
      </c>
      <c r="D134" s="96">
        <f t="shared" ca="1" si="1"/>
        <v>1.0233012788735703E-6</v>
      </c>
      <c r="E134" s="96">
        <f ca="1">CHOOSE(D$11,AngNeutron!$T550,AngProton!$T550,AngHe!$T550,AngMuon!$T550,AngElePos!$T550,AngPhoton!$T550)</f>
        <v>0.1175566814437647</v>
      </c>
      <c r="F134" s="98">
        <f t="shared" ca="1" si="2"/>
        <v>3.4487505805751171E-7</v>
      </c>
      <c r="G134" s="98">
        <f ca="1">CHOOSE(F$11,AngNeutron!$X550,AngProton!$X550,AngHe!$X550,AngMuon!$X550,AngElePos!$X550,AngPhoton!$X550)</f>
        <v>3.9619189553437274E-2</v>
      </c>
      <c r="H134" s="100">
        <f t="shared" ca="1" si="3"/>
        <v>9.2652656015804237E-9</v>
      </c>
      <c r="I134" s="100">
        <f ca="1">CHOOSE(H$11,AngNeutron!$AB550,AngProton!$AB550,AngHe!$AB550,AngMuon!$AB550,AngElePos!$AB550,AngPhoton!$AB550)</f>
        <v>1.0643921778499326E-3</v>
      </c>
      <c r="L134" s="18"/>
      <c r="M134" s="18"/>
      <c r="N134" s="18"/>
      <c r="O134" s="18"/>
      <c r="P134" s="18"/>
      <c r="Q134" s="18"/>
      <c r="R134" s="18"/>
      <c r="S134" s="18"/>
      <c r="T134" s="18"/>
      <c r="U134" s="18"/>
      <c r="V134" s="18"/>
    </row>
    <row r="135" spans="1:22" x14ac:dyDescent="0.15">
      <c r="A135" s="18">
        <f>Main!D135</f>
        <v>112.94</v>
      </c>
      <c r="B135" s="94">
        <f t="shared" ca="1" si="0"/>
        <v>2.9028296346592882E-6</v>
      </c>
      <c r="C135" s="94">
        <f ca="1">CHOOSE(B$11,AngNeutron!$P551,AngProton!$P551,AngHe!$P551,AngMuon!$P551,AngElePos!$P551,AngPhoton!$P551)</f>
        <v>0.39301259984680859</v>
      </c>
      <c r="D135" s="96">
        <f t="shared" ca="1" si="1"/>
        <v>8.4303534265991066E-7</v>
      </c>
      <c r="E135" s="96">
        <f ca="1">CHOOSE(D$11,AngNeutron!$T551,AngProton!$T551,AngHe!$T551,AngMuon!$T551,AngElePos!$T551,AngPhoton!$T551)</f>
        <v>0.11413811814016596</v>
      </c>
      <c r="F135" s="98">
        <f t="shared" ca="1" si="2"/>
        <v>2.4375368771509521E-7</v>
      </c>
      <c r="G135" s="98">
        <f ca="1">CHOOSE(F$11,AngNeutron!$X551,AngProton!$X551,AngHe!$X551,AngMuon!$X551,AngElePos!$X551,AngPhoton!$X551)</f>
        <v>3.3001685454544676E-2</v>
      </c>
      <c r="H135" s="100">
        <f t="shared" ca="1" si="3"/>
        <v>7.9199890920114724E-9</v>
      </c>
      <c r="I135" s="100">
        <f ca="1">CHOOSE(H$11,AngNeutron!$AB551,AngProton!$AB551,AngHe!$AB551,AngMuon!$AB551,AngElePos!$AB551,AngPhoton!$AB551)</f>
        <v>1.0722832186378494E-3</v>
      </c>
      <c r="L135" s="18"/>
      <c r="M135" s="18"/>
      <c r="N135" s="18"/>
      <c r="O135" s="18"/>
      <c r="P135" s="18"/>
      <c r="Q135" s="18"/>
      <c r="R135" s="18"/>
      <c r="S135" s="18"/>
      <c r="T135" s="18"/>
      <c r="U135" s="18"/>
      <c r="V135" s="18"/>
    </row>
    <row r="136" spans="1:22" x14ac:dyDescent="0.15">
      <c r="A136" s="18">
        <f>Main!D136</f>
        <v>142.19</v>
      </c>
      <c r="B136" s="94">
        <f t="shared" ca="1" si="0"/>
        <v>2.5141835917974882E-6</v>
      </c>
      <c r="C136" s="94">
        <f ca="1">CHOOSE(B$11,AngNeutron!$P552,AngProton!$P552,AngHe!$P552,AngMuon!$P552,AngElePos!$P552,AngPhoton!$P552)</f>
        <v>0.43281279908534509</v>
      </c>
      <c r="D136" s="96">
        <f t="shared" ca="1" si="1"/>
        <v>6.3421842957805122E-7</v>
      </c>
      <c r="E136" s="96">
        <f ca="1">CHOOSE(D$11,AngNeutron!$T552,AngProton!$T552,AngHe!$T552,AngMuon!$T552,AngElePos!$T552,AngPhoton!$T552)</f>
        <v>0.10917971727790129</v>
      </c>
      <c r="F136" s="98">
        <f t="shared" ca="1" si="2"/>
        <v>1.5648139494333335E-7</v>
      </c>
      <c r="G136" s="98">
        <f ca="1">CHOOSE(F$11,AngNeutron!$X552,AngProton!$X552,AngHe!$X552,AngMuon!$X552,AngElePos!$X552,AngPhoton!$X552)</f>
        <v>2.6938029017118309E-2</v>
      </c>
      <c r="H136" s="100">
        <f t="shared" ca="1" si="3"/>
        <v>6.1554941120543251E-9</v>
      </c>
      <c r="I136" s="100">
        <f ca="1">CHOOSE(H$11,AngNeutron!$AB552,AngProton!$AB552,AngHe!$AB552,AngMuon!$AB552,AngElePos!$AB552,AngPhoton!$AB552)</f>
        <v>1.0596587477077874E-3</v>
      </c>
      <c r="L136" s="18"/>
      <c r="M136" s="18"/>
      <c r="N136" s="18"/>
      <c r="O136" s="18"/>
      <c r="P136" s="18"/>
      <c r="Q136" s="18"/>
      <c r="R136" s="18"/>
      <c r="S136" s="18"/>
      <c r="T136" s="18"/>
      <c r="U136" s="18"/>
      <c r="V136" s="18"/>
    </row>
    <row r="137" spans="1:22" x14ac:dyDescent="0.15">
      <c r="A137" s="18">
        <f>Main!D137</f>
        <v>179.01</v>
      </c>
      <c r="B137" s="94">
        <f t="shared" ca="1" si="0"/>
        <v>2.011068932509833E-6</v>
      </c>
      <c r="C137" s="94">
        <f ca="1">CHOOSE(B$11,AngNeutron!$P553,AngProton!$P553,AngHe!$P553,AngMuon!$P553,AngElePos!$P553,AngPhoton!$P553)</f>
        <v>0.47698283770041222</v>
      </c>
      <c r="D137" s="96">
        <f t="shared" ca="1" si="1"/>
        <v>4.3147833249277236E-7</v>
      </c>
      <c r="E137" s="96">
        <f ca="1">CHOOSE(D$11,AngNeutron!$T553,AngProton!$T553,AngHe!$T553,AngMuon!$T553,AngElePos!$T553,AngPhoton!$T553)</f>
        <v>0.10233749629944038</v>
      </c>
      <c r="F137" s="98">
        <f t="shared" ca="1" si="2"/>
        <v>9.1049773327743843E-8</v>
      </c>
      <c r="G137" s="98">
        <f ca="1">CHOOSE(F$11,AngNeutron!$X553,AngProton!$X553,AngHe!$X553,AngMuon!$X553,AngElePos!$X553,AngPhoton!$X553)</f>
        <v>2.1595072427301902E-2</v>
      </c>
      <c r="H137" s="100">
        <f t="shared" ca="1" si="3"/>
        <v>5.3562534694480153E-9</v>
      </c>
      <c r="I137" s="100">
        <f ca="1">CHOOSE(H$11,AngNeutron!$AB553,AngProton!$AB553,AngHe!$AB553,AngMuon!$AB553,AngElePos!$AB553,AngPhoton!$AB553)</f>
        <v>1.2703895614913244E-3</v>
      </c>
      <c r="L137" s="18"/>
      <c r="M137" s="18"/>
      <c r="N137" s="18"/>
      <c r="O137" s="18"/>
      <c r="P137" s="18"/>
      <c r="Q137" s="18"/>
      <c r="R137" s="18"/>
      <c r="S137" s="18"/>
      <c r="T137" s="18"/>
      <c r="U137" s="18"/>
      <c r="V137" s="18"/>
    </row>
    <row r="138" spans="1:22" x14ac:dyDescent="0.15">
      <c r="A138" s="18">
        <f>Main!D138</f>
        <v>225.36</v>
      </c>
      <c r="B138" s="94">
        <f t="shared" ca="1" si="0"/>
        <v>1.4875441476465164E-6</v>
      </c>
      <c r="C138" s="94">
        <f ca="1">CHOOSE(B$11,AngNeutron!$P554,AngProton!$P554,AngHe!$P554,AngMuon!$P554,AngElePos!$P554,AngPhoton!$P554)</f>
        <v>0.52759057490384809</v>
      </c>
      <c r="D138" s="96">
        <f t="shared" ca="1" si="1"/>
        <v>2.6405030538014212E-7</v>
      </c>
      <c r="E138" s="96">
        <f ca="1">CHOOSE(D$11,AngNeutron!$T554,AngProton!$T554,AngHe!$T554,AngMuon!$T554,AngElePos!$T554,AngPhoton!$T554)</f>
        <v>9.3651306174309265E-2</v>
      </c>
      <c r="F138" s="98">
        <f t="shared" ca="1" si="2"/>
        <v>4.8068978362470119E-8</v>
      </c>
      <c r="G138" s="98">
        <f ca="1">CHOOSE(F$11,AngNeutron!$X554,AngProton!$X554,AngHe!$X554,AngMuon!$X554,AngElePos!$X554,AngPhoton!$X554)</f>
        <v>1.704873093643651E-2</v>
      </c>
      <c r="H138" s="100">
        <f t="shared" ca="1" si="3"/>
        <v>3.8239538644581801E-9</v>
      </c>
      <c r="I138" s="100">
        <f ca="1">CHOOSE(H$11,AngNeutron!$AB554,AngProton!$AB554,AngHe!$AB554,AngMuon!$AB554,AngElePos!$AB554,AngPhoton!$AB554)</f>
        <v>1.3562501798331131E-3</v>
      </c>
      <c r="L138" s="18"/>
      <c r="M138" s="18"/>
      <c r="N138" s="18"/>
      <c r="O138" s="18"/>
      <c r="P138" s="18"/>
      <c r="Q138" s="18"/>
      <c r="R138" s="18"/>
      <c r="S138" s="18"/>
      <c r="T138" s="18"/>
      <c r="U138" s="18"/>
      <c r="V138" s="18"/>
    </row>
    <row r="139" spans="1:22" x14ac:dyDescent="0.15">
      <c r="A139" s="18">
        <f>Main!D139</f>
        <v>283.70999999999998</v>
      </c>
      <c r="B139" s="94">
        <f t="shared" ca="1" si="0"/>
        <v>1.0195212438503516E-6</v>
      </c>
      <c r="C139" s="94">
        <f ca="1">CHOOSE(B$11,AngNeutron!$P555,AngProton!$P555,AngHe!$P555,AngMuon!$P555,AngElePos!$P555,AngPhoton!$P555)</f>
        <v>0.58747092753799224</v>
      </c>
      <c r="D139" s="96">
        <f t="shared" ca="1" si="1"/>
        <v>1.4460169196882162E-7</v>
      </c>
      <c r="E139" s="96">
        <f ca="1">CHOOSE(D$11,AngNeutron!$T555,AngProton!$T555,AngHe!$T555,AngMuon!$T555,AngElePos!$T555,AngPhoton!$T555)</f>
        <v>8.3322726835651686E-2</v>
      </c>
      <c r="F139" s="98">
        <f t="shared" ca="1" si="2"/>
        <v>2.2997679172894263E-8</v>
      </c>
      <c r="G139" s="98">
        <f ca="1">CHOOSE(F$11,AngNeutron!$X555,AngProton!$X555,AngHe!$X555,AngMuon!$X555,AngElePos!$X555,AngPhoton!$X555)</f>
        <v>1.3251776749543106E-2</v>
      </c>
      <c r="H139" s="100">
        <f t="shared" ca="1" si="3"/>
        <v>1.6323285107620142E-9</v>
      </c>
      <c r="I139" s="100">
        <f ca="1">CHOOSE(H$11,AngNeutron!$AB555,AngProton!$AB555,AngHe!$AB555,AngMuon!$AB555,AngElePos!$AB555,AngPhoton!$AB555)</f>
        <v>9.4058417129445015E-4</v>
      </c>
      <c r="L139" s="18"/>
      <c r="M139" s="18"/>
      <c r="N139" s="18"/>
      <c r="O139" s="18"/>
      <c r="P139" s="18"/>
      <c r="Q139" s="18"/>
      <c r="R139" s="18"/>
      <c r="S139" s="18"/>
      <c r="T139" s="18"/>
      <c r="U139" s="18"/>
      <c r="V139" s="18"/>
    </row>
    <row r="140" spans="1:22" x14ac:dyDescent="0.15">
      <c r="A140" s="18">
        <f>Main!D140</f>
        <v>357.17</v>
      </c>
      <c r="B140" s="94">
        <f t="shared" ca="1" si="0"/>
        <v>6.4550132747639213E-7</v>
      </c>
      <c r="C140" s="94">
        <f ca="1">CHOOSE(B$11,AngNeutron!$P556,AngProton!$P556,AngHe!$P556,AngMuon!$P556,AngElePos!$P556,AngPhoton!$P556)</f>
        <v>0.65624073140414008</v>
      </c>
      <c r="D140" s="96">
        <f t="shared" ca="1" si="1"/>
        <v>7.0175558255394096E-8</v>
      </c>
      <c r="E140" s="96">
        <f ca="1">CHOOSE(D$11,AngNeutron!$T556,AngProton!$T556,AngHe!$T556,AngMuon!$T556,AngElePos!$T556,AngPhoton!$T556)</f>
        <v>7.1343090580860066E-2</v>
      </c>
      <c r="F140" s="98">
        <f t="shared" ca="1" si="2"/>
        <v>1.003888467974636E-8</v>
      </c>
      <c r="G140" s="98">
        <f ca="1">CHOOSE(F$11,AngNeutron!$X556,AngProton!$X556,AngHe!$X556,AngMuon!$X556,AngElePos!$X556,AngPhoton!$X556)</f>
        <v>1.020590468880098E-2</v>
      </c>
      <c r="H140" s="100">
        <f t="shared" ca="1" si="3"/>
        <v>9.2265357355340371E-10</v>
      </c>
      <c r="I140" s="100">
        <f ca="1">CHOOSE(H$11,AngNeutron!$AB556,AngProton!$AB556,AngHe!$AB556,AngMuon!$AB556,AngElePos!$AB556,AngPhoton!$AB556)</f>
        <v>9.3800404455941799E-4</v>
      </c>
      <c r="L140" s="18"/>
      <c r="M140" s="18"/>
      <c r="N140" s="18"/>
      <c r="O140" s="18"/>
      <c r="P140" s="18"/>
      <c r="Q140" s="18"/>
      <c r="R140" s="18"/>
      <c r="S140" s="18"/>
      <c r="T140" s="18"/>
      <c r="U140" s="18"/>
      <c r="V140" s="18"/>
    </row>
    <row r="141" spans="1:22" x14ac:dyDescent="0.15">
      <c r="A141" s="18">
        <f>Main!D141</f>
        <v>449.65</v>
      </c>
      <c r="B141" s="94">
        <f t="shared" ca="1" si="0"/>
        <v>3.8093464169560676E-7</v>
      </c>
      <c r="C141" s="94">
        <f ca="1">CHOOSE(B$11,AngNeutron!$P557,AngProton!$P557,AngHe!$P557,AngMuon!$P557,AngElePos!$P557,AngPhoton!$P557)</f>
        <v>0.73646360820492207</v>
      </c>
      <c r="D141" s="96">
        <f t="shared" ca="1" si="1"/>
        <v>3.0310899720332042E-8</v>
      </c>
      <c r="E141" s="96">
        <f ca="1">CHOOSE(D$11,AngNeutron!$T557,AngProton!$T557,AngHe!$T557,AngMuon!$T557,AngElePos!$T557,AngPhoton!$T557)</f>
        <v>5.8600274515886182E-2</v>
      </c>
      <c r="F141" s="98">
        <f t="shared" ca="1" si="2"/>
        <v>4.0188758922225985E-9</v>
      </c>
      <c r="G141" s="98">
        <f ca="1">CHOOSE(F$11,AngNeutron!$X557,AngProton!$X557,AngHe!$X557,AngMuon!$X557,AngElePos!$X557,AngPhoton!$X557)</f>
        <v>7.7697208826680584E-3</v>
      </c>
      <c r="H141" s="100">
        <f t="shared" ca="1" si="3"/>
        <v>4.8768555981674162E-10</v>
      </c>
      <c r="I141" s="100">
        <f ca="1">CHOOSE(H$11,AngNeutron!$AB557,AngProton!$AB557,AngHe!$AB557,AngMuon!$AB557,AngElePos!$AB557,AngPhoton!$AB557)</f>
        <v>9.428459051489226E-4</v>
      </c>
      <c r="L141" s="18"/>
      <c r="M141" s="18"/>
      <c r="N141" s="18"/>
      <c r="O141" s="18"/>
      <c r="P141" s="18"/>
      <c r="Q141" s="18"/>
      <c r="R141" s="18"/>
      <c r="S141" s="18"/>
      <c r="T141" s="18"/>
      <c r="U141" s="18"/>
      <c r="V141" s="18"/>
    </row>
    <row r="142" spans="1:22" x14ac:dyDescent="0.15">
      <c r="A142" s="18">
        <f>Main!D142</f>
        <v>566.08000000000004</v>
      </c>
      <c r="B142" s="94">
        <f t="shared" ca="1" si="0"/>
        <v>2.1475014808280294E-7</v>
      </c>
      <c r="C142" s="94">
        <f ca="1">CHOOSE(B$11,AngNeutron!$P558,AngProton!$P558,AngHe!$P558,AngMuon!$P558,AngElePos!$P558,AngPhoton!$P558)</f>
        <v>0.832314892537937</v>
      </c>
      <c r="D142" s="96">
        <f t="shared" ca="1" si="1"/>
        <v>1.1935959366810366E-8</v>
      </c>
      <c r="E142" s="96">
        <f ca="1">CHOOSE(D$11,AngNeutron!$T558,AngProton!$T558,AngHe!$T558,AngMuon!$T558,AngElePos!$T558,AngPhoton!$T558)</f>
        <v>4.6260628113250171E-2</v>
      </c>
      <c r="F142" s="98">
        <f t="shared" ca="1" si="2"/>
        <v>1.4737489629174562E-9</v>
      </c>
      <c r="G142" s="98">
        <f ca="1">CHOOSE(F$11,AngNeutron!$X558,AngProton!$X558,AngHe!$X558,AngMuon!$X558,AngElePos!$X558,AngPhoton!$X558)</f>
        <v>5.7118619970663751E-3</v>
      </c>
      <c r="H142" s="100">
        <f t="shared" ca="1" si="3"/>
        <v>1.0824822139791478E-11</v>
      </c>
      <c r="I142" s="100">
        <f ca="1">CHOOSE(H$11,AngNeutron!$AB558,AngProton!$AB558,AngHe!$AB558,AngMuon!$AB558,AngElePos!$AB558,AngPhoton!$AB558)</f>
        <v>4.1954153496317482E-5</v>
      </c>
      <c r="L142" s="18"/>
      <c r="M142" s="18"/>
      <c r="N142" s="18"/>
      <c r="O142" s="18"/>
      <c r="P142" s="18"/>
      <c r="Q142" s="18"/>
      <c r="R142" s="18"/>
      <c r="S142" s="18"/>
      <c r="T142" s="18"/>
      <c r="U142" s="18"/>
      <c r="V142" s="18"/>
    </row>
    <row r="143" spans="1:22" x14ac:dyDescent="0.15">
      <c r="A143" s="18">
        <f>Main!D143</f>
        <v>712.65</v>
      </c>
      <c r="B143" s="94">
        <f t="shared" ca="1" si="0"/>
        <v>1.1858000926554067E-7</v>
      </c>
      <c r="C143" s="94">
        <f ca="1">CHOOSE(B$11,AngNeutron!$P559,AngProton!$P559,AngHe!$P559,AngMuon!$P559,AngElePos!$P559,AngPhoton!$P559)</f>
        <v>0.93468362838254138</v>
      </c>
      <c r="D143" s="96">
        <f t="shared" ca="1" si="1"/>
        <v>4.4166063558306789E-9</v>
      </c>
      <c r="E143" s="96">
        <f ca="1">CHOOSE(D$11,AngNeutron!$T559,AngProton!$T559,AngHe!$T559,AngMuon!$T559,AngElePos!$T559,AngPhoton!$T559)</f>
        <v>3.4813031972032796E-2</v>
      </c>
      <c r="F143" s="98">
        <f t="shared" ca="1" si="2"/>
        <v>5.791837462814134E-10</v>
      </c>
      <c r="G143" s="98">
        <f ca="1">CHOOSE(F$11,AngNeutron!$X559,AngProton!$X559,AngHe!$X559,AngMuon!$X559,AngElePos!$X559,AngPhoton!$X559)</f>
        <v>4.5653021013198894E-3</v>
      </c>
      <c r="H143" s="100">
        <f t="shared" ca="1" si="3"/>
        <v>7.6553623639247753E-12</v>
      </c>
      <c r="I143" s="100">
        <f ca="1">CHOOSE(H$11,AngNeutron!$AB559,AngProton!$AB559,AngHe!$AB559,AngMuon!$AB559,AngElePos!$AB559,AngPhoton!$AB559)</f>
        <v>6.0341889962861554E-5</v>
      </c>
      <c r="L143" s="18"/>
      <c r="M143" s="18"/>
      <c r="N143" s="18"/>
      <c r="O143" s="18"/>
      <c r="P143" s="18"/>
      <c r="Q143" s="18"/>
      <c r="R143" s="18"/>
      <c r="S143" s="18"/>
      <c r="T143" s="18"/>
      <c r="U143" s="18"/>
      <c r="V143" s="18"/>
    </row>
    <row r="144" spans="1:22" x14ac:dyDescent="0.15">
      <c r="A144" s="18">
        <f>Main!D144</f>
        <v>897.16</v>
      </c>
      <c r="B144" s="94">
        <f t="shared" ca="1" si="0"/>
        <v>6.7109545835140235E-8</v>
      </c>
      <c r="C144" s="94">
        <f ca="1">CHOOSE(B$11,AngNeutron!$P560,AngProton!$P560,AngHe!$P560,AngMuon!$P560,AngElePos!$P560,AngPhoton!$P560)</f>
        <v>1.0464305864002994</v>
      </c>
      <c r="D144" s="96">
        <f t="shared" ca="1" si="1"/>
        <v>1.6245251954582512E-9</v>
      </c>
      <c r="E144" s="96">
        <f ca="1">CHOOSE(D$11,AngNeutron!$T560,AngProton!$T560,AngHe!$T560,AngMuon!$T560,AngElePos!$T560,AngPhoton!$T560)</f>
        <v>2.5331014116553609E-2</v>
      </c>
      <c r="F144" s="98">
        <f t="shared" ca="1" si="2"/>
        <v>2.3169458734921285E-10</v>
      </c>
      <c r="G144" s="98">
        <f ca="1">CHOOSE(F$11,AngNeutron!$X560,AngProton!$X560,AngHe!$X560,AngMuon!$X560,AngElePos!$X560,AngPhoton!$X560)</f>
        <v>3.6127841410403066E-3</v>
      </c>
      <c r="H144" s="100">
        <f t="shared" ca="1" si="3"/>
        <v>5.5277287506436523E-12</v>
      </c>
      <c r="I144" s="100">
        <f ca="1">CHOOSE(H$11,AngNeutron!$AB560,AngProton!$AB560,AngHe!$AB560,AngMuon!$AB560,AngElePos!$AB560,AngPhoton!$AB560)</f>
        <v>8.6193169183525946E-5</v>
      </c>
      <c r="L144" s="18"/>
      <c r="M144" s="18"/>
      <c r="N144" s="18"/>
      <c r="O144" s="18"/>
      <c r="P144" s="18"/>
      <c r="Q144" s="18"/>
      <c r="R144" s="18"/>
      <c r="S144" s="18"/>
      <c r="T144" s="18"/>
      <c r="U144" s="18"/>
      <c r="V144" s="18"/>
    </row>
    <row r="145" spans="1:22" x14ac:dyDescent="0.15">
      <c r="A145" s="18">
        <f>Main!D145</f>
        <v>1129.4000000000001</v>
      </c>
      <c r="B145" s="94">
        <f t="shared" ca="1" si="0"/>
        <v>3.9775628424421011E-8</v>
      </c>
      <c r="C145" s="94">
        <f ca="1">CHOOSE(B$11,AngNeutron!$P561,AngProton!$P561,AngHe!$P561,AngMuon!$P561,AngElePos!$P561,AngPhoton!$P561)</f>
        <v>1.163728354823109</v>
      </c>
      <c r="D145" s="96">
        <f t="shared" ca="1" si="1"/>
        <v>6.1592380412487132E-10</v>
      </c>
      <c r="E145" s="96">
        <f ca="1">CHOOSE(D$11,AngNeutron!$T561,AngProton!$T561,AngHe!$T561,AngMuon!$T561,AngElePos!$T561,AngPhoton!$T561)</f>
        <v>1.8020280851943845E-2</v>
      </c>
      <c r="F145" s="98">
        <f t="shared" ca="1" si="2"/>
        <v>9.6238769791226175E-11</v>
      </c>
      <c r="G145" s="98">
        <f ca="1">CHOOSE(F$11,AngNeutron!$X561,AngProton!$X561,AngHe!$X561,AngMuon!$X561,AngElePos!$X561,AngPhoton!$X561)</f>
        <v>2.8156886434151621E-3</v>
      </c>
      <c r="H145" s="100">
        <f t="shared" ca="1" si="3"/>
        <v>3.5871212728583011E-12</v>
      </c>
      <c r="I145" s="100">
        <f ca="1">CHOOSE(H$11,AngNeutron!$AB561,AngProton!$AB561,AngHe!$AB561,AngMuon!$AB561,AngElePos!$AB561,AngPhoton!$AB561)</f>
        <v>1.049495608937103E-4</v>
      </c>
      <c r="L145" s="18"/>
      <c r="M145" s="18"/>
      <c r="N145" s="18"/>
      <c r="O145" s="18"/>
      <c r="P145" s="18"/>
      <c r="Q145" s="18"/>
      <c r="R145" s="18"/>
      <c r="S145" s="18"/>
      <c r="T145" s="18"/>
      <c r="U145" s="18"/>
      <c r="V145" s="18"/>
    </row>
    <row r="146" spans="1:22" x14ac:dyDescent="0.15">
      <c r="A146" s="18">
        <f>Main!D146</f>
        <v>1421.9</v>
      </c>
      <c r="B146" s="94">
        <f t="shared" ca="1" si="0"/>
        <v>2.4578453027997902E-8</v>
      </c>
      <c r="C146" s="94">
        <f ca="1">CHOOSE(B$11,AngNeutron!$P562,AngProton!$P562,AngHe!$P562,AngMuon!$P562,AngElePos!$P562,AngPhoton!$P562)</f>
        <v>1.2818001145872375</v>
      </c>
      <c r="D146" s="96">
        <f t="shared" ca="1" si="1"/>
        <v>2.4314931585220896E-10</v>
      </c>
      <c r="E146" s="96">
        <f ca="1">CHOOSE(D$11,AngNeutron!$T562,AngProton!$T562,AngHe!$T562,AngMuon!$T562,AngElePos!$T562,AngPhoton!$T562)</f>
        <v>1.2680571090708616E-2</v>
      </c>
      <c r="F146" s="98">
        <f t="shared" ca="1" si="2"/>
        <v>4.1238873772282568E-11</v>
      </c>
      <c r="G146" s="98">
        <f ca="1">CHOOSE(F$11,AngNeutron!$X562,AngProton!$X562,AngHe!$X562,AngMuon!$X562,AngElePos!$X562,AngPhoton!$X562)</f>
        <v>2.1506639602804269E-3</v>
      </c>
      <c r="H146" s="100">
        <f t="shared" ca="1" si="3"/>
        <v>2.2401876468803132E-12</v>
      </c>
      <c r="I146" s="100">
        <f ca="1">CHOOSE(H$11,AngNeutron!$AB562,AngProton!$AB562,AngHe!$AB562,AngMuon!$AB562,AngElePos!$AB562,AngPhoton!$AB562)</f>
        <v>1.1682886547811355E-4</v>
      </c>
      <c r="L146" s="18"/>
      <c r="M146" s="18"/>
      <c r="N146" s="18"/>
      <c r="O146" s="18"/>
      <c r="P146" s="18"/>
      <c r="Q146" s="18"/>
      <c r="R146" s="18"/>
      <c r="S146" s="18"/>
      <c r="T146" s="18"/>
      <c r="U146" s="18"/>
      <c r="V146" s="18"/>
    </row>
    <row r="147" spans="1:22" x14ac:dyDescent="0.15">
      <c r="A147" s="18">
        <f>Main!D147</f>
        <v>1790.1</v>
      </c>
      <c r="B147" s="94">
        <f t="shared" ca="1" si="0"/>
        <v>1.5544994599097608E-8</v>
      </c>
      <c r="C147" s="94">
        <f ca="1">CHOOSE(B$11,AngNeutron!$P563,AngProton!$P563,AngHe!$P563,AngMuon!$P563,AngElePos!$P563,AngPhoton!$P563)</f>
        <v>1.3956214759556196</v>
      </c>
      <c r="D147" s="96">
        <f t="shared" ca="1" si="1"/>
        <v>9.9282883943102164E-11</v>
      </c>
      <c r="E147" s="96">
        <f ca="1">CHOOSE(D$11,AngNeutron!$T563,AngProton!$T563,AngHe!$T563,AngMuon!$T563,AngElePos!$T563,AngPhoton!$T563)</f>
        <v>8.9135653372209127E-3</v>
      </c>
      <c r="F147" s="98">
        <f t="shared" ca="1" si="2"/>
        <v>1.7837004747382711E-11</v>
      </c>
      <c r="G147" s="98">
        <f ca="1">CHOOSE(F$11,AngNeutron!$X563,AngProton!$X563,AngHe!$X563,AngMuon!$X563,AngElePos!$X563,AngPhoton!$X563)</f>
        <v>1.6013969470027828E-3</v>
      </c>
      <c r="H147" s="100">
        <f t="shared" ca="1" si="3"/>
        <v>1.3682281557364437E-12</v>
      </c>
      <c r="I147" s="100">
        <f ca="1">CHOOSE(H$11,AngNeutron!$AB563,AngProton!$AB563,AngHe!$AB563,AngMuon!$AB563,AngElePos!$AB563,AngPhoton!$AB563)</f>
        <v>1.2283880743604631E-4</v>
      </c>
      <c r="L147" s="18"/>
      <c r="M147" s="18"/>
      <c r="N147" s="18"/>
      <c r="O147" s="18"/>
      <c r="P147" s="18"/>
      <c r="Q147" s="18"/>
      <c r="R147" s="18"/>
      <c r="S147" s="18"/>
      <c r="T147" s="18"/>
      <c r="U147" s="18"/>
      <c r="V147" s="18"/>
    </row>
    <row r="148" spans="1:22" x14ac:dyDescent="0.15">
      <c r="A148" s="18">
        <f>Main!D148</f>
        <v>2253.6</v>
      </c>
      <c r="B148" s="94">
        <f t="shared" ca="1" si="0"/>
        <v>9.8858501486565058E-9</v>
      </c>
      <c r="C148" s="94">
        <f ca="1">CHOOSE(B$11,AngNeutron!$P564,AngProton!$P564,AngHe!$P564,AngMuon!$P564,AngElePos!$P564,AngPhoton!$P564)</f>
        <v>1.5009825563813497</v>
      </c>
      <c r="D148" s="96">
        <f t="shared" ca="1" si="1"/>
        <v>4.1457143165912039E-11</v>
      </c>
      <c r="E148" s="96">
        <f ca="1">CHOOSE(D$11,AngNeutron!$T564,AngProton!$T564,AngHe!$T564,AngMuon!$T564,AngElePos!$T564,AngPhoton!$T564)</f>
        <v>6.294496456422099E-3</v>
      </c>
      <c r="F148" s="98">
        <f t="shared" ca="1" si="2"/>
        <v>7.6010164501660277E-12</v>
      </c>
      <c r="G148" s="98">
        <f ca="1">CHOOSE(F$11,AngNeutron!$X564,AngProton!$X564,AngHe!$X564,AngMuon!$X564,AngElePos!$X564,AngPhoton!$X564)</f>
        <v>1.1540730368057811E-3</v>
      </c>
      <c r="H148" s="100">
        <f t="shared" ca="1" si="3"/>
        <v>8.1841083781504274E-13</v>
      </c>
      <c r="I148" s="100">
        <f ca="1">CHOOSE(H$11,AngNeutron!$AB564,AngProton!$AB564,AngHe!$AB564,AngMuon!$AB564,AngElePos!$AB564,AngPhoton!$AB564)</f>
        <v>1.2426047057579245E-4</v>
      </c>
      <c r="L148" s="18"/>
      <c r="M148" s="18"/>
      <c r="N148" s="18"/>
      <c r="O148" s="18"/>
      <c r="P148" s="18"/>
      <c r="Q148" s="18"/>
      <c r="R148" s="18"/>
      <c r="S148" s="18"/>
      <c r="T148" s="18"/>
      <c r="U148" s="18"/>
      <c r="V148" s="18"/>
    </row>
    <row r="149" spans="1:22" x14ac:dyDescent="0.15">
      <c r="A149" s="18">
        <f>Main!D149</f>
        <v>2837.1</v>
      </c>
      <c r="B149" s="94">
        <f t="shared" ca="1" si="0"/>
        <v>6.2561859749742483E-9</v>
      </c>
      <c r="C149" s="94">
        <f ca="1">CHOOSE(B$11,AngNeutron!$P565,AngProton!$P565,AngHe!$P565,AngMuon!$P565,AngElePos!$P565,AngPhoton!$P565)</f>
        <v>1.5949822664175635</v>
      </c>
      <c r="D149" s="96">
        <f t="shared" ca="1" si="1"/>
        <v>1.754977887635263E-11</v>
      </c>
      <c r="E149" s="96">
        <f ca="1">CHOOSE(D$11,AngNeutron!$T565,AngProton!$T565,AngHe!$T565,AngMuon!$T565,AngElePos!$T565,AngPhoton!$T565)</f>
        <v>4.4742253825738E-3</v>
      </c>
      <c r="F149" s="98">
        <f t="shared" ca="1" si="2"/>
        <v>3.1215324308326534E-12</v>
      </c>
      <c r="G149" s="98">
        <f ca="1">CHOOSE(F$11,AngNeutron!$X565,AngProton!$X565,AngHe!$X565,AngMuon!$X565,AngElePos!$X565,AngPhoton!$X565)</f>
        <v>7.9581855321138935E-4</v>
      </c>
      <c r="H149" s="100">
        <f t="shared" ca="1" si="3"/>
        <v>4.7980453180214571E-13</v>
      </c>
      <c r="I149" s="100">
        <f ca="1">CHOOSE(H$11,AngNeutron!$AB565,AngProton!$AB565,AngHe!$AB565,AngMuon!$AB565,AngElePos!$AB565,AngPhoton!$AB565)</f>
        <v>1.2232368453118984E-4</v>
      </c>
      <c r="L149" s="18"/>
      <c r="M149" s="18"/>
      <c r="N149" s="18"/>
      <c r="O149" s="18"/>
      <c r="P149" s="18"/>
      <c r="Q149" s="18"/>
      <c r="R149" s="18"/>
      <c r="S149" s="18"/>
      <c r="T149" s="18"/>
      <c r="U149" s="18"/>
      <c r="V149" s="18"/>
    </row>
    <row r="150" spans="1:22" x14ac:dyDescent="0.15">
      <c r="A150" s="18">
        <f>Main!D150</f>
        <v>3571.7</v>
      </c>
      <c r="B150" s="94">
        <f t="shared" ca="1" si="0"/>
        <v>3.9237768798564954E-9</v>
      </c>
      <c r="C150" s="94">
        <f ca="1">CHOOSE(B$11,AngNeutron!$P566,AngProton!$P566,AngHe!$P566,AngMuon!$P566,AngElePos!$P566,AngPhoton!$P566)</f>
        <v>1.6760934483459464</v>
      </c>
      <c r="D150" s="96">
        <f t="shared" ca="1" si="1"/>
        <v>7.5182721549857694E-12</v>
      </c>
      <c r="E150" s="96">
        <f ca="1">CHOOSE(D$11,AngNeutron!$T566,AngProton!$T566,AngHe!$T566,AngMuon!$T566,AngElePos!$T566,AngPhoton!$T566)</f>
        <v>3.2115298824825838E-3</v>
      </c>
      <c r="F150" s="98">
        <f t="shared" ca="1" si="2"/>
        <v>1.2169360431704554E-12</v>
      </c>
      <c r="G150" s="98">
        <f ca="1">CHOOSE(F$11,AngNeutron!$X566,AngProton!$X566,AngHe!$X566,AngMuon!$X566,AngElePos!$X566,AngPhoton!$X566)</f>
        <v>5.1983040612865793E-4</v>
      </c>
      <c r="H150" s="100">
        <f t="shared" ca="1" si="3"/>
        <v>2.7550160521925698E-13</v>
      </c>
      <c r="I150" s="100">
        <f ca="1">CHOOSE(H$11,AngNeutron!$AB566,AngProton!$AB566,AngHe!$AB566,AngMuon!$AB566,AngElePos!$AB566,AngPhoton!$AB566)</f>
        <v>1.1768417258569409E-4</v>
      </c>
      <c r="L150" s="18"/>
      <c r="M150" s="18"/>
      <c r="N150" s="18"/>
      <c r="O150" s="18"/>
      <c r="P150" s="18"/>
      <c r="Q150" s="18"/>
      <c r="R150" s="18"/>
      <c r="S150" s="18"/>
      <c r="T150" s="18"/>
      <c r="U150" s="18"/>
      <c r="V150" s="18"/>
    </row>
    <row r="151" spans="1:22" x14ac:dyDescent="0.15">
      <c r="A151" s="18">
        <f>Main!D151</f>
        <v>4496.5</v>
      </c>
      <c r="B151" s="94">
        <f t="shared" ca="1" si="0"/>
        <v>2.4380006759493273E-9</v>
      </c>
      <c r="C151" s="94">
        <f ca="1">CHOOSE(B$11,AngNeutron!$P567,AngProton!$P567,AngHe!$P567,AngMuon!$P567,AngElePos!$P567,AngPhoton!$P567)</f>
        <v>1.7442561661093992</v>
      </c>
      <c r="D151" s="96">
        <f t="shared" ca="1" si="1"/>
        <v>3.2452249121626151E-12</v>
      </c>
      <c r="E151" s="96">
        <f ca="1">CHOOSE(D$11,AngNeutron!$T567,AngProton!$T567,AngHe!$T567,AngMuon!$T567,AngElePos!$T567,AngPhoton!$T567)</f>
        <v>2.3217809655640661E-3</v>
      </c>
      <c r="F151" s="98">
        <f t="shared" ca="1" si="2"/>
        <v>4.2920404434100398E-13</v>
      </c>
      <c r="G151" s="98">
        <f ca="1">CHOOSE(F$11,AngNeutron!$X567,AngProton!$X567,AngHe!$X567,AngMuon!$X567,AngElePos!$X567,AngPhoton!$X567)</f>
        <v>3.0707202350113228E-4</v>
      </c>
      <c r="H151" s="100">
        <f t="shared" ca="1" si="3"/>
        <v>1.5605194357045005E-13</v>
      </c>
      <c r="I151" s="100">
        <f ca="1">CHOOSE(H$11,AngNeutron!$AB567,AngProton!$AB567,AngHe!$AB567,AngMuon!$AB567,AngElePos!$AB567,AngPhoton!$AB567)</f>
        <v>1.1164663221437555E-4</v>
      </c>
      <c r="L151" s="18"/>
      <c r="M151" s="18"/>
      <c r="N151" s="18"/>
      <c r="O151" s="18"/>
      <c r="P151" s="18"/>
      <c r="Q151" s="18"/>
      <c r="R151" s="18"/>
      <c r="S151" s="18"/>
      <c r="T151" s="18"/>
      <c r="U151" s="18"/>
      <c r="V151" s="18"/>
    </row>
    <row r="152" spans="1:22" x14ac:dyDescent="0.15">
      <c r="A152" s="18">
        <f>Main!D152</f>
        <v>5660.8</v>
      </c>
      <c r="B152" s="94">
        <f t="shared" ca="1" si="0"/>
        <v>1.5022737476647905E-9</v>
      </c>
      <c r="C152" s="94">
        <f ca="1">CHOOSE(B$11,AngNeutron!$P568,AngProton!$P568,AngHe!$P568,AngMuon!$P568,AngElePos!$P568,AngPhoton!$P568)</f>
        <v>1.8002883655871142</v>
      </c>
      <c r="D152" s="96">
        <f t="shared" ca="1" si="1"/>
        <v>1.4070565575934929E-12</v>
      </c>
      <c r="E152" s="96">
        <f ca="1">CHOOSE(D$11,AngNeutron!$T568,AngProton!$T568,AngHe!$T568,AngMuon!$T568,AngElePos!$T568,AngPhoton!$T568)</f>
        <v>1.6861823980457687E-3</v>
      </c>
      <c r="F152" s="98">
        <f t="shared" ca="1" si="2"/>
        <v>1.2013658170496979E-13</v>
      </c>
      <c r="G152" s="98">
        <f ca="1">CHOOSE(F$11,AngNeutron!$X568,AngProton!$X568,AngHe!$X568,AngMuon!$X568,AngElePos!$X568,AngPhoton!$X568)</f>
        <v>1.439687611269651E-4</v>
      </c>
      <c r="H152" s="100">
        <f t="shared" ca="1" si="3"/>
        <v>8.809699919826151E-14</v>
      </c>
      <c r="I152" s="100">
        <f ca="1">CHOOSE(H$11,AngNeutron!$AB568,AngProton!$AB568,AngHe!$AB568,AngMuon!$AB568,AngElePos!$AB568,AngPhoton!$AB568)</f>
        <v>1.0557330376457906E-4</v>
      </c>
      <c r="L152" s="18"/>
      <c r="M152" s="18"/>
      <c r="N152" s="18"/>
      <c r="O152" s="18"/>
      <c r="P152" s="18"/>
      <c r="Q152" s="18"/>
      <c r="R152" s="18"/>
      <c r="S152" s="18"/>
      <c r="T152" s="18"/>
      <c r="U152" s="18"/>
      <c r="V152" s="18"/>
    </row>
    <row r="153" spans="1:22" x14ac:dyDescent="0.15">
      <c r="A153" s="18">
        <f>Main!D153</f>
        <v>7126.5</v>
      </c>
      <c r="B153" s="94">
        <f t="shared" ca="1" si="0"/>
        <v>9.1939044528075398E-10</v>
      </c>
      <c r="C153" s="94">
        <f ca="1">CHOOSE(B$11,AngNeutron!$P569,AngProton!$P569,AngHe!$P569,AngMuon!$P569,AngElePos!$P569,AngPhoton!$P569)</f>
        <v>1.8455034499245664</v>
      </c>
      <c r="D153" s="96">
        <f t="shared" ca="1" si="1"/>
        <v>6.119027066750119E-13</v>
      </c>
      <c r="E153" s="96">
        <f ca="1">CHOOSE(D$11,AngNeutron!$T569,AngProton!$T569,AngHe!$T569,AngMuon!$T569,AngElePos!$T569,AngPhoton!$T569)</f>
        <v>1.2282796302522702E-3</v>
      </c>
      <c r="F153" s="98">
        <f t="shared" ca="1" si="2"/>
        <v>1.0319773032065658E-14</v>
      </c>
      <c r="G153" s="98">
        <f ca="1">CHOOSE(F$11,AngNeutron!$X569,AngProton!$X569,AngHe!$X569,AngMuon!$X569,AngElePos!$X569,AngPhoton!$X569)</f>
        <v>2.0715003979946578E-5</v>
      </c>
      <c r="H153" s="100">
        <f t="shared" ca="1" si="3"/>
        <v>5.091599066529446E-14</v>
      </c>
      <c r="I153" s="100">
        <f ca="1">CHOOSE(H$11,AngNeutron!$AB569,AngProton!$AB569,AngHe!$AB569,AngMuon!$AB569,AngElePos!$AB569,AngPhoton!$AB569)</f>
        <v>1.022042777488662E-4</v>
      </c>
      <c r="L153" s="18"/>
      <c r="M153" s="18"/>
      <c r="N153" s="18"/>
      <c r="O153" s="18"/>
      <c r="P153" s="18"/>
      <c r="Q153" s="18"/>
      <c r="R153" s="18"/>
      <c r="S153" s="18"/>
      <c r="T153" s="18"/>
      <c r="U153" s="18"/>
      <c r="V153" s="18"/>
    </row>
    <row r="154" spans="1:22" x14ac:dyDescent="0.15">
      <c r="A154" s="18">
        <f>Main!D154</f>
        <v>8971.7000000000007</v>
      </c>
      <c r="B154" s="94">
        <f t="shared" ca="1" si="0"/>
        <v>5.5907949938115697E-10</v>
      </c>
      <c r="C154" s="94">
        <f ca="1">CHOOSE(B$11,AngNeutron!$P570,AngProton!$P570,AngHe!$P570,AngMuon!$P570,AngElePos!$P570,AngPhoton!$P570)</f>
        <v>1.8796131636320792</v>
      </c>
      <c r="D154" s="96">
        <f t="shared" ca="1" si="1"/>
        <v>3.1812744126820797E-13</v>
      </c>
      <c r="E154" s="96">
        <f ca="1">CHOOSE(D$11,AngNeutron!$T570,AngProton!$T570,AngHe!$T570,AngMuon!$T570,AngElePos!$T570,AngPhoton!$T570)</f>
        <v>1.069537564840404E-3</v>
      </c>
      <c r="F154" s="98">
        <f t="shared" ca="1" si="2"/>
        <v>4.5083284253722034E-15</v>
      </c>
      <c r="G154" s="98">
        <f ca="1">CHOOSE(F$11,AngNeutron!$X570,AngProton!$X570,AngHe!$X570,AngMuon!$X570,AngElePos!$X570,AngPhoton!$X570)</f>
        <v>1.515690248647289E-5</v>
      </c>
      <c r="H154" s="100">
        <f t="shared" ca="1" si="3"/>
        <v>2.8949668179834344E-14</v>
      </c>
      <c r="I154" s="100">
        <f ca="1">CHOOSE(H$11,AngNeutron!$AB570,AngProton!$AB570,AngHe!$AB570,AngMuon!$AB570,AngElePos!$AB570,AngPhoton!$AB570)</f>
        <v>9.7328157183062898E-5</v>
      </c>
      <c r="L154" s="18"/>
      <c r="M154" s="18"/>
      <c r="N154" s="18"/>
      <c r="O154" s="18"/>
      <c r="P154" s="18"/>
      <c r="Q154" s="18"/>
      <c r="R154" s="18"/>
      <c r="S154" s="18"/>
      <c r="T154" s="18"/>
      <c r="U154" s="18"/>
      <c r="V154" s="18"/>
    </row>
    <row r="155" spans="1:22" x14ac:dyDescent="0.15">
      <c r="A155" s="18">
        <f>Main!D155</f>
        <v>11294</v>
      </c>
      <c r="B155" s="94">
        <f t="shared" ca="1" si="0"/>
        <v>3.3631529946756492E-10</v>
      </c>
      <c r="C155" s="94">
        <f ca="1">CHOOSE(B$11,AngNeutron!$P571,AngProton!$P571,AngHe!$P571,AngMuon!$P571,AngElePos!$P571,AngPhoton!$P571)</f>
        <v>1.8930617265869158</v>
      </c>
      <c r="D155" s="96">
        <f t="shared" ca="1" si="1"/>
        <v>1.8037056539093984E-13</v>
      </c>
      <c r="E155" s="96">
        <f ca="1">CHOOSE(D$11,AngNeutron!$T571,AngProton!$T571,AngHe!$T571,AngMuon!$T571,AngElePos!$T571,AngPhoton!$T571)</f>
        <v>1.0152752922183408E-3</v>
      </c>
      <c r="F155" s="98">
        <f t="shared" ca="1" si="2"/>
        <v>2.621305683965102E-15</v>
      </c>
      <c r="G155" s="98">
        <f ca="1">CHOOSE(F$11,AngNeutron!$X571,AngProton!$X571,AngHe!$X571,AngMuon!$X571,AngElePos!$X571,AngPhoton!$X571)</f>
        <v>1.4754884692593799E-5</v>
      </c>
      <c r="H155" s="100">
        <f t="shared" ca="1" si="3"/>
        <v>1.6832939016140426E-14</v>
      </c>
      <c r="I155" s="100">
        <f ca="1">CHOOSE(H$11,AngNeutron!$AB571,AngProton!$AB571,AngHe!$AB571,AngMuon!$AB571,AngElePos!$AB571,AngPhoton!$AB571)</f>
        <v>9.474975610052576E-5</v>
      </c>
      <c r="L155" s="18"/>
      <c r="M155" s="18"/>
      <c r="N155" s="18"/>
      <c r="O155" s="18"/>
      <c r="P155" s="18"/>
      <c r="Q155" s="18"/>
      <c r="R155" s="18"/>
      <c r="S155" s="18"/>
      <c r="T155" s="18"/>
      <c r="U155" s="18"/>
      <c r="V155" s="18"/>
    </row>
    <row r="156" spans="1:22" x14ac:dyDescent="0.15">
      <c r="A156" s="18">
        <f>Main!D156</f>
        <v>14219</v>
      </c>
      <c r="B156" s="94">
        <f t="shared" ca="1" si="0"/>
        <v>2.0089238273086477E-10</v>
      </c>
      <c r="C156" s="94">
        <f ca="1">CHOOSE(B$11,AngNeutron!$P572,AngProton!$P572,AngHe!$P572,AngMuon!$P572,AngElePos!$P572,AngPhoton!$P572)</f>
        <v>1.8930617265869167</v>
      </c>
      <c r="D156" s="96">
        <f t="shared" ca="1" si="1"/>
        <v>1.0774137457696535E-13</v>
      </c>
      <c r="E156" s="96">
        <f ca="1">CHOOSE(D$11,AngNeutron!$T572,AngProton!$T572,AngHe!$T572,AngMuon!$T572,AngElePos!$T572,AngPhoton!$T572)</f>
        <v>1.0152752922183421E-3</v>
      </c>
      <c r="F156" s="98">
        <f t="shared" ca="1" si="2"/>
        <v>1.5657936036533319E-15</v>
      </c>
      <c r="G156" s="98">
        <f ca="1">CHOOSE(F$11,AngNeutron!$X572,AngProton!$X572,AngHe!$X572,AngMuon!$X572,AngElePos!$X572,AngPhoton!$X572)</f>
        <v>1.4754884692575855E-5</v>
      </c>
      <c r="H156" s="100">
        <f t="shared" ca="1" si="3"/>
        <v>1.0054877766980077E-14</v>
      </c>
      <c r="I156" s="100">
        <f ca="1">CHOOSE(H$11,AngNeutron!$AB572,AngProton!$AB572,AngHe!$AB572,AngMuon!$AB572,AngElePos!$AB572,AngPhoton!$AB572)</f>
        <v>9.4749756100410252E-5</v>
      </c>
    </row>
    <row r="157" spans="1:22" x14ac:dyDescent="0.15">
      <c r="A157" s="18">
        <f>Main!D157</f>
        <v>17901</v>
      </c>
      <c r="B157" s="94">
        <f t="shared" ca="1" si="0"/>
        <v>1.2005923154818999E-10</v>
      </c>
      <c r="C157" s="94">
        <f ca="1">CHOOSE(B$11,AngNeutron!$P573,AngProton!$P573,AngHe!$P573,AngMuon!$P573,AngElePos!$P573,AngPhoton!$P573)</f>
        <v>1.8930617265869176</v>
      </c>
      <c r="D157" s="96">
        <f t="shared" ca="1" si="1"/>
        <v>6.4389433097548683E-14</v>
      </c>
      <c r="E157" s="96">
        <f ca="1">CHOOSE(D$11,AngNeutron!$T573,AngProton!$T573,AngHe!$T573,AngMuon!$T573,AngElePos!$T573,AngPhoton!$T573)</f>
        <v>1.0152752922183432E-3</v>
      </c>
      <c r="F157" s="98">
        <f t="shared" ca="1" si="2"/>
        <v>9.3576458331602396E-16</v>
      </c>
      <c r="G157" s="98">
        <f ca="1">CHOOSE(F$11,AngNeutron!$X573,AngProton!$X573,AngHe!$X573,AngMuon!$X573,AngElePos!$X573,AngPhoton!$X573)</f>
        <v>1.4754884692561789E-5</v>
      </c>
      <c r="H157" s="100">
        <f t="shared" ca="1" si="3"/>
        <v>6.0090924384659885E-15</v>
      </c>
      <c r="I157" s="100">
        <f ca="1">CHOOSE(H$11,AngNeutron!$AB573,AngProton!$AB573,AngHe!$AB573,AngMuon!$AB573,AngElePos!$AB573,AngPhoton!$AB573)</f>
        <v>9.4749756100319748E-5</v>
      </c>
    </row>
    <row r="158" spans="1:22" x14ac:dyDescent="0.15">
      <c r="A158" s="18">
        <f>Main!D158</f>
        <v>22536</v>
      </c>
      <c r="B158" s="94">
        <f t="shared" ca="1" si="0"/>
        <v>7.1789820327702674E-11</v>
      </c>
      <c r="C158" s="94">
        <f ca="1">CHOOSE(B$11,AngNeutron!$P574,AngProton!$P574,AngHe!$P574,AngMuon!$P574,AngElePos!$P574,AngPhoton!$P574)</f>
        <v>1.8930617265869176</v>
      </c>
      <c r="D158" s="96">
        <f t="shared" ca="1" si="1"/>
        <v>3.8501877560496051E-14</v>
      </c>
      <c r="E158" s="96">
        <f ca="1">CHOOSE(D$11,AngNeutron!$T574,AngProton!$T574,AngHe!$T574,AngMuon!$T574,AngElePos!$T574,AngPhoton!$T574)</f>
        <v>1.0152752922183441E-3</v>
      </c>
      <c r="F158" s="98">
        <f t="shared" ca="1" si="2"/>
        <v>5.5954357227641322E-16</v>
      </c>
      <c r="G158" s="98">
        <f ca="1">CHOOSE(F$11,AngNeutron!$X574,AngProton!$X574,AngHe!$X574,AngMuon!$X574,AngElePos!$X574,AngPhoton!$X574)</f>
        <v>1.4754884692550885E-5</v>
      </c>
      <c r="H158" s="100">
        <f t="shared" ca="1" si="3"/>
        <v>3.5931569853215026E-15</v>
      </c>
      <c r="I158" s="100">
        <f ca="1">CHOOSE(H$11,AngNeutron!$AB574,AngProton!$AB574,AngHe!$AB574,AngMuon!$AB574,AngElePos!$AB574,AngPhoton!$AB574)</f>
        <v>9.4749756100249573E-5</v>
      </c>
    </row>
    <row r="159" spans="1:22" x14ac:dyDescent="0.15">
      <c r="A159" s="18">
        <f>Main!D159</f>
        <v>28371</v>
      </c>
      <c r="B159" s="94">
        <f t="shared" ca="1" si="0"/>
        <v>4.2950971341882467E-11</v>
      </c>
      <c r="C159" s="94">
        <f ca="1">CHOOSE(B$11,AngNeutron!$P575,AngProton!$P575,AngHe!$P575,AngMuon!$P575,AngElePos!$P575,AngPhoton!$P575)</f>
        <v>1.8930617265869181</v>
      </c>
      <c r="D159" s="96">
        <f t="shared" ca="1" si="1"/>
        <v>2.3035202374944479E-14</v>
      </c>
      <c r="E159" s="96">
        <f ca="1">CHOOSE(D$11,AngNeutron!$T575,AngProton!$T575,AngHe!$T575,AngMuon!$T575,AngElePos!$T575,AngPhoton!$T575)</f>
        <v>1.0152752922183447E-3</v>
      </c>
      <c r="F159" s="98">
        <f t="shared" ca="1" si="2"/>
        <v>3.3476807474461744E-16</v>
      </c>
      <c r="G159" s="98">
        <f ca="1">CHOOSE(F$11,AngNeutron!$X575,AngProton!$X575,AngHe!$X575,AngMuon!$X575,AngElePos!$X575,AngPhoton!$X575)</f>
        <v>1.475488469254368E-5</v>
      </c>
      <c r="H159" s="100">
        <f t="shared" ca="1" si="3"/>
        <v>2.1497418714641871E-15</v>
      </c>
      <c r="I159" s="100">
        <f ca="1">CHOOSE(H$11,AngNeutron!$AB575,AngProton!$AB575,AngHe!$AB575,AngMuon!$AB575,AngElePos!$AB575,AngPhoton!$AB575)</f>
        <v>9.4749756100203318E-5</v>
      </c>
    </row>
    <row r="160" spans="1:22" x14ac:dyDescent="0.15">
      <c r="A160" s="18">
        <f>Main!D160</f>
        <v>35717</v>
      </c>
      <c r="B160" s="94">
        <f t="shared" ref="B160:B174" ca="1" si="4">INDIRECT(ADDRESS(ROW(),B$10,,,"Main"))*C160</f>
        <v>2.5711916978428809E-11</v>
      </c>
      <c r="C160" s="94">
        <f ca="1">CHOOSE(B$11,AngNeutron!$P576,AngProton!$P576,AngHe!$P576,AngMuon!$P576,AngElePos!$P576,AngPhoton!$P576)</f>
        <v>1.8930617265869181</v>
      </c>
      <c r="D160" s="96">
        <f t="shared" ref="D160:D174" ca="1" si="5">INDIRECT(ADDRESS(ROW(),D$10,,,"Main"))*E160</f>
        <v>1.3789658127436433E-14</v>
      </c>
      <c r="E160" s="96">
        <f ca="1">CHOOSE(D$11,AngNeutron!$T576,AngProton!$T576,AngHe!$T576,AngMuon!$T576,AngElePos!$T576,AngPhoton!$T576)</f>
        <v>1.0152752922183452E-3</v>
      </c>
      <c r="F160" s="98">
        <f t="shared" ref="F160:F174" ca="1" si="6">INDIRECT(ADDRESS(ROW(),F$10,,,"Main"))*G160</f>
        <v>2.0040359218754182E-16</v>
      </c>
      <c r="G160" s="98">
        <f ca="1">CHOOSE(F$11,AngNeutron!$X576,AngProton!$X576,AngHe!$X576,AngMuon!$X576,AngElePos!$X576,AngPhoton!$X576)</f>
        <v>1.4754884692535719E-5</v>
      </c>
      <c r="H160" s="100">
        <f t="shared" ref="H160:H174" ca="1" si="7">INDIRECT(ADDRESS(ROW(),H$10,,,"Main"))*I160</f>
        <v>1.2869088357545605E-15</v>
      </c>
      <c r="I160" s="100">
        <f ca="1">CHOOSE(H$11,AngNeutron!$AB576,AngProton!$AB576,AngHe!$AB576,AngMuon!$AB576,AngElePos!$AB576,AngPhoton!$AB576)</f>
        <v>9.4749756100152076E-5</v>
      </c>
    </row>
    <row r="161" spans="1:9" x14ac:dyDescent="0.15">
      <c r="A161" s="18">
        <f>Main!D161</f>
        <v>44965</v>
      </c>
      <c r="B161" s="94">
        <f t="shared" ca="1" si="4"/>
        <v>1.5401687904170087E-11</v>
      </c>
      <c r="C161" s="94">
        <f ca="1">CHOOSE(B$11,AngNeutron!$P577,AngProton!$P577,AngHe!$P577,AngMuon!$P577,AngElePos!$P577,AngPhoton!$P577)</f>
        <v>1.8930617265869185</v>
      </c>
      <c r="D161" s="96">
        <f t="shared" ca="1" si="5"/>
        <v>8.2601391005641282E-15</v>
      </c>
      <c r="E161" s="96">
        <f ca="1">CHOOSE(D$11,AngNeutron!$T577,AngProton!$T577,AngHe!$T577,AngMuon!$T577,AngElePos!$T577,AngPhoton!$T577)</f>
        <v>1.0152752922183456E-3</v>
      </c>
      <c r="F161" s="98">
        <f t="shared" ca="1" si="6"/>
        <v>1.2004369741608946E-16</v>
      </c>
      <c r="G161" s="98">
        <f ca="1">CHOOSE(F$11,AngNeutron!$X577,AngProton!$X577,AngHe!$X577,AngMuon!$X577,AngElePos!$X577,AngPhoton!$X577)</f>
        <v>1.4754884692531054E-5</v>
      </c>
      <c r="H161" s="100">
        <f t="shared" ca="1" si="7"/>
        <v>7.7087088706893995E-16</v>
      </c>
      <c r="I161" s="100">
        <f ca="1">CHOOSE(H$11,AngNeutron!$AB577,AngProton!$AB577,AngHe!$AB577,AngMuon!$AB577,AngElePos!$AB577,AngPhoton!$AB577)</f>
        <v>9.4749756100122125E-5</v>
      </c>
    </row>
    <row r="162" spans="1:9" x14ac:dyDescent="0.15">
      <c r="A162" s="18">
        <f>Main!D162</f>
        <v>56608</v>
      </c>
      <c r="B162" s="94">
        <f t="shared" ca="1" si="4"/>
        <v>9.2315686642767666E-12</v>
      </c>
      <c r="C162" s="94">
        <f ca="1">CHOOSE(B$11,AngNeutron!$P578,AngProton!$P578,AngHe!$P578,AngMuon!$P578,AngElePos!$P578,AngPhoton!$P578)</f>
        <v>1.893061726586919</v>
      </c>
      <c r="D162" s="96">
        <f t="shared" ca="1" si="5"/>
        <v>4.951018470039828E-15</v>
      </c>
      <c r="E162" s="96">
        <f ca="1">CHOOSE(D$11,AngNeutron!$T578,AngProton!$T578,AngHe!$T578,AngMuon!$T578,AngElePos!$T578,AngPhoton!$T578)</f>
        <v>1.0152752922183463E-3</v>
      </c>
      <c r="F162" s="98">
        <f t="shared" ca="1" si="6"/>
        <v>7.1952609500020367E-17</v>
      </c>
      <c r="G162" s="98">
        <f ca="1">CHOOSE(F$11,AngNeutron!$X578,AngProton!$X578,AngHe!$X578,AngMuon!$X578,AngElePos!$X578,AngPhoton!$X578)</f>
        <v>1.4754884692526319E-5</v>
      </c>
      <c r="H162" s="100">
        <f t="shared" ca="1" si="7"/>
        <v>4.6204984606523419E-16</v>
      </c>
      <c r="I162" s="100">
        <f ca="1">CHOOSE(H$11,AngNeutron!$AB578,AngProton!$AB578,AngHe!$AB578,AngMuon!$AB578,AngElePos!$AB578,AngPhoton!$AB578)</f>
        <v>9.4749756100091646E-5</v>
      </c>
    </row>
    <row r="163" spans="1:9" x14ac:dyDescent="0.15">
      <c r="A163" s="18">
        <f>Main!D163</f>
        <v>71264</v>
      </c>
      <c r="B163" s="94">
        <f t="shared" ca="1" si="4"/>
        <v>5.5372705012533909E-12</v>
      </c>
      <c r="C163" s="94">
        <f ca="1">CHOOSE(B$11,AngNeutron!$P579,AngProton!$P579,AngHe!$P579,AngMuon!$P579,AngElePos!$P579,AngPhoton!$P579)</f>
        <v>1.893061726586919</v>
      </c>
      <c r="D163" s="96">
        <f t="shared" ca="1" si="5"/>
        <v>2.9697150638547552E-15</v>
      </c>
      <c r="E163" s="96">
        <f ca="1">CHOOSE(D$11,AngNeutron!$T579,AngProton!$T579,AngHe!$T579,AngMuon!$T579,AngElePos!$T579,AngPhoton!$T579)</f>
        <v>1.0152752922183463E-3</v>
      </c>
      <c r="F163" s="98">
        <f t="shared" ca="1" si="6"/>
        <v>4.3158543966024116E-17</v>
      </c>
      <c r="G163" s="98">
        <f ca="1">CHOOSE(F$11,AngNeutron!$X579,AngProton!$X579,AngHe!$X579,AngMuon!$X579,AngElePos!$X579,AngPhoton!$X579)</f>
        <v>1.4754884692522321E-5</v>
      </c>
      <c r="H163" s="100">
        <f t="shared" ca="1" si="7"/>
        <v>2.7714628745876723E-16</v>
      </c>
      <c r="I163" s="100">
        <f ca="1">CHOOSE(H$11,AngNeutron!$AB579,AngProton!$AB579,AngHe!$AB579,AngMuon!$AB579,AngElePos!$AB579,AngPhoton!$AB579)</f>
        <v>9.4749756100065896E-5</v>
      </c>
    </row>
    <row r="164" spans="1:9" x14ac:dyDescent="0.15">
      <c r="A164" s="18">
        <f>Main!D164</f>
        <v>89716</v>
      </c>
      <c r="B164" s="94">
        <f t="shared" ca="1" si="4"/>
        <v>3.3234880589535283E-12</v>
      </c>
      <c r="C164" s="94">
        <f ca="1">CHOOSE(B$11,AngNeutron!$P580,AngProton!$P580,AngHe!$P580,AngMuon!$P580,AngElePos!$P580,AngPhoton!$P580)</f>
        <v>1.8930617265869192</v>
      </c>
      <c r="D164" s="96">
        <f t="shared" ca="1" si="5"/>
        <v>1.7824327980693031E-15</v>
      </c>
      <c r="E164" s="96">
        <f ca="1">CHOOSE(D$11,AngNeutron!$T580,AngProton!$T580,AngHe!$T580,AngMuon!$T580,AngElePos!$T580,AngPhoton!$T580)</f>
        <v>1.0152752922183465E-3</v>
      </c>
      <c r="F164" s="98">
        <f t="shared" ca="1" si="6"/>
        <v>2.5903900754064765E-17</v>
      </c>
      <c r="G164" s="98">
        <f ca="1">CHOOSE(F$11,AngNeutron!$X580,AngProton!$X580,AngHe!$X580,AngMuon!$X580,AngElePos!$X580,AngPhoton!$X580)</f>
        <v>1.4754884692519885E-5</v>
      </c>
      <c r="H164" s="100">
        <f t="shared" ca="1" si="7"/>
        <v>1.6634411787249123E-16</v>
      </c>
      <c r="I164" s="100">
        <f ca="1">CHOOSE(H$11,AngNeutron!$AB580,AngProton!$AB580,AngHe!$AB580,AngMuon!$AB580,AngElePos!$AB580,AngPhoton!$AB580)</f>
        <v>9.4749756100050256E-5</v>
      </c>
    </row>
    <row r="165" spans="1:9" x14ac:dyDescent="0.15">
      <c r="A165" s="18">
        <f>Main!D165</f>
        <v>112940</v>
      </c>
      <c r="B165" s="94">
        <f t="shared" ca="1" si="4"/>
        <v>1.9963592849661359E-12</v>
      </c>
      <c r="C165" s="94">
        <f ca="1">CHOOSE(B$11,AngNeutron!$P581,AngProton!$P581,AngHe!$P581,AngMuon!$P581,AngElePos!$P581,AngPhoton!$P581)</f>
        <v>1.8930617265869194</v>
      </c>
      <c r="D165" s="96">
        <f t="shared" ca="1" si="5"/>
        <v>1.070675207232204E-15</v>
      </c>
      <c r="E165" s="96">
        <f ca="1">CHOOSE(D$11,AngNeutron!$T581,AngProton!$T581,AngHe!$T581,AngMuon!$T581,AngElePos!$T581,AngPhoton!$T581)</f>
        <v>1.0152752922183469E-3</v>
      </c>
      <c r="F165" s="98">
        <f t="shared" ca="1" si="6"/>
        <v>1.5560005593489246E-17</v>
      </c>
      <c r="G165" s="98">
        <f ca="1">CHOOSE(F$11,AngNeutron!$X581,AngProton!$X581,AngHe!$X581,AngMuon!$X581,AngElePos!$X581,AngPhoton!$X581)</f>
        <v>1.475488469251793E-5</v>
      </c>
      <c r="H165" s="100">
        <f t="shared" ca="1" si="7"/>
        <v>9.9919908940117767E-17</v>
      </c>
      <c r="I165" s="100">
        <f ca="1">CHOOSE(H$11,AngNeutron!$AB581,AngProton!$AB581,AngHe!$AB581,AngMuon!$AB581,AngElePos!$AB581,AngPhoton!$AB581)</f>
        <v>9.4749756100037734E-5</v>
      </c>
    </row>
    <row r="166" spans="1:9" x14ac:dyDescent="0.15">
      <c r="A166" s="18">
        <f>Main!D166</f>
        <v>142190</v>
      </c>
      <c r="B166" s="94">
        <f t="shared" ca="1" si="4"/>
        <v>1.1997398123075852E-12</v>
      </c>
      <c r="C166" s="94">
        <f ca="1">CHOOSE(B$11,AngNeutron!$P582,AngProton!$P582,AngHe!$P582,AngMuon!$P582,AngElePos!$P582,AngPhoton!$P582)</f>
        <v>1.8930617265869194</v>
      </c>
      <c r="D166" s="96">
        <f t="shared" ca="1" si="5"/>
        <v>6.4343712168470632E-16</v>
      </c>
      <c r="E166" s="96">
        <f ca="1">CHOOSE(D$11,AngNeutron!$T582,AngProton!$T582,AngHe!$T582,AngMuon!$T582,AngElePos!$T582,AngPhoton!$T582)</f>
        <v>1.0152752922183467E-3</v>
      </c>
      <c r="F166" s="98">
        <f t="shared" ca="1" si="6"/>
        <v>9.3510012605533769E-18</v>
      </c>
      <c r="G166" s="98">
        <f ca="1">CHOOSE(F$11,AngNeutron!$X582,AngProton!$X582,AngHe!$X582,AngMuon!$X582,AngElePos!$X582,AngPhoton!$X582)</f>
        <v>1.4754884692516356E-5</v>
      </c>
      <c r="H166" s="100">
        <f t="shared" ca="1" si="7"/>
        <v>6.0048255692425904E-17</v>
      </c>
      <c r="I166" s="100">
        <f ca="1">CHOOSE(H$11,AngNeutron!$AB582,AngProton!$AB582,AngHe!$AB582,AngMuon!$AB582,AngElePos!$AB582,AngPhoton!$AB582)</f>
        <v>9.474975610002761E-5</v>
      </c>
    </row>
    <row r="167" spans="1:9" x14ac:dyDescent="0.15">
      <c r="A167" s="18">
        <f>Main!D167</f>
        <v>179010</v>
      </c>
      <c r="B167" s="94">
        <f t="shared" ca="1" si="4"/>
        <v>7.2154699984173363E-13</v>
      </c>
      <c r="C167" s="94">
        <f ca="1">CHOOSE(B$11,AngNeutron!$P583,AngProton!$P583,AngHe!$P583,AngMuon!$P583,AngElePos!$P583,AngPhoton!$P583)</f>
        <v>1.8930617265869198</v>
      </c>
      <c r="D167" s="96">
        <f t="shared" ca="1" si="5"/>
        <v>3.8697567587210527E-16</v>
      </c>
      <c r="E167" s="96">
        <f ca="1">CHOOSE(D$11,AngNeutron!$T583,AngProton!$T583,AngHe!$T583,AngMuon!$T583,AngElePos!$T583,AngPhoton!$T583)</f>
        <v>1.0152752922183473E-3</v>
      </c>
      <c r="F167" s="98">
        <f t="shared" ca="1" si="6"/>
        <v>5.6238751401359325E-18</v>
      </c>
      <c r="G167" s="98">
        <f ca="1">CHOOSE(F$11,AngNeutron!$X583,AngProton!$X583,AngHe!$X583,AngMuon!$X583,AngElePos!$X583,AngPhoton!$X583)</f>
        <v>1.4754884692515093E-5</v>
      </c>
      <c r="H167" s="100">
        <f t="shared" ca="1" si="7"/>
        <v>3.6114196008265247E-17</v>
      </c>
      <c r="I167" s="100">
        <f ca="1">CHOOSE(H$11,AngNeutron!$AB583,AngProton!$AB583,AngHe!$AB583,AngMuon!$AB583,AngElePos!$AB583,AngPhoton!$AB583)</f>
        <v>9.4749756100019492E-5</v>
      </c>
    </row>
    <row r="168" spans="1:9" x14ac:dyDescent="0.15">
      <c r="A168" s="18">
        <f>Main!D168</f>
        <v>225360</v>
      </c>
      <c r="B168" s="94">
        <f t="shared" ca="1" si="4"/>
        <v>4.3427121581419022E-13</v>
      </c>
      <c r="C168" s="94">
        <f ca="1">CHOOSE(B$11,AngNeutron!$P584,AngProton!$P584,AngHe!$P584,AngMuon!$P584,AngElePos!$P584,AngPhoton!$P584)</f>
        <v>1.8930617265869194</v>
      </c>
      <c r="D168" s="96">
        <f t="shared" ca="1" si="5"/>
        <v>2.329056836053068E-16</v>
      </c>
      <c r="E168" s="96">
        <f ca="1">CHOOSE(D$11,AngNeutron!$T584,AngProton!$T584,AngHe!$T584,AngMuon!$T584,AngElePos!$T584,AngPhoton!$T584)</f>
        <v>1.0152752922183471E-3</v>
      </c>
      <c r="F168" s="98">
        <f t="shared" ca="1" si="6"/>
        <v>3.3847928066079702E-18</v>
      </c>
      <c r="G168" s="98">
        <f ca="1">CHOOSE(F$11,AngNeutron!$X584,AngProton!$X584,AngHe!$X584,AngMuon!$X584,AngElePos!$X584,AngPhoton!$X584)</f>
        <v>1.4754884692514069E-5</v>
      </c>
      <c r="H168" s="100">
        <f t="shared" ca="1" si="7"/>
        <v>2.1735736981929492E-17</v>
      </c>
      <c r="I168" s="100">
        <f ca="1">CHOOSE(H$11,AngNeutron!$AB584,AngProton!$AB584,AngHe!$AB584,AngMuon!$AB584,AngElePos!$AB584,AngPhoton!$AB584)</f>
        <v>9.4749756100012932E-5</v>
      </c>
    </row>
    <row r="169" spans="1:9" x14ac:dyDescent="0.15">
      <c r="A169" s="18">
        <f>Main!D169</f>
        <v>283710</v>
      </c>
      <c r="B169" s="94">
        <f t="shared" ca="1" si="4"/>
        <v>2.6155273862589808E-13</v>
      </c>
      <c r="C169" s="94">
        <f ca="1">CHOOSE(B$11,AngNeutron!$P585,AngProton!$P585,AngHe!$P585,AngMuon!$P585,AngElePos!$P585,AngPhoton!$P585)</f>
        <v>1.8930617265869194</v>
      </c>
      <c r="D169" s="96">
        <f t="shared" ca="1" si="5"/>
        <v>1.4027436581145476E-16</v>
      </c>
      <c r="E169" s="96">
        <f ca="1">CHOOSE(D$11,AngNeutron!$T585,AngProton!$T585,AngHe!$T585,AngMuon!$T585,AngElePos!$T585,AngPhoton!$T585)</f>
        <v>1.0152752922183473E-3</v>
      </c>
      <c r="F169" s="98">
        <f t="shared" ca="1" si="6"/>
        <v>2.0385920042840129E-18</v>
      </c>
      <c r="G169" s="98">
        <f ca="1">CHOOSE(F$11,AngNeutron!$X585,AngProton!$X585,AngHe!$X585,AngMuon!$X585,AngElePos!$X585,AngPhoton!$X585)</f>
        <v>1.4754884692513248E-5</v>
      </c>
      <c r="H169" s="100">
        <f t="shared" ca="1" si="7"/>
        <v>1.3090993201142736E-17</v>
      </c>
      <c r="I169" s="100">
        <f ca="1">CHOOSE(H$11,AngNeutron!$AB585,AngProton!$AB585,AngHe!$AB585,AngMuon!$AB585,AngElePos!$AB585,AngPhoton!$AB585)</f>
        <v>9.4749756100007647E-5</v>
      </c>
    </row>
    <row r="170" spans="1:9" x14ac:dyDescent="0.15">
      <c r="A170" s="18">
        <f>Main!D170</f>
        <v>357170</v>
      </c>
      <c r="B170" s="94">
        <f t="shared" ca="1" si="4"/>
        <v>1.5763310657320821E-13</v>
      </c>
      <c r="C170" s="94">
        <f ca="1">CHOOSE(B$11,AngNeutron!$P586,AngProton!$P586,AngHe!$P586,AngMuon!$P586,AngElePos!$P586,AngPhoton!$P586)</f>
        <v>1.8930617265869194</v>
      </c>
      <c r="D170" s="96">
        <f t="shared" ca="1" si="5"/>
        <v>8.4540824048006346E-17</v>
      </c>
      <c r="E170" s="96">
        <f ca="1">CHOOSE(D$11,AngNeutron!$T586,AngProton!$T586,AngHe!$T586,AngMuon!$T586,AngElePos!$T586,AngPhoton!$T586)</f>
        <v>1.0152752922183473E-3</v>
      </c>
      <c r="F170" s="98">
        <f t="shared" ca="1" si="6"/>
        <v>1.2286225422789688E-18</v>
      </c>
      <c r="G170" s="98">
        <f ca="1">CHOOSE(F$11,AngNeutron!$X586,AngProton!$X586,AngHe!$X586,AngMuon!$X586,AngElePos!$X586,AngPhoton!$X586)</f>
        <v>1.4754884692512585E-5</v>
      </c>
      <c r="H170" s="100">
        <f t="shared" ca="1" si="7"/>
        <v>7.8897049110097025E-18</v>
      </c>
      <c r="I170" s="100">
        <f ca="1">CHOOSE(H$11,AngNeutron!$AB586,AngProton!$AB586,AngHe!$AB586,AngMuon!$AB586,AngElePos!$AB586,AngPhoton!$AB586)</f>
        <v>9.4749756100003419E-5</v>
      </c>
    </row>
    <row r="171" spans="1:9" x14ac:dyDescent="0.15">
      <c r="A171" s="18">
        <f>Main!D171</f>
        <v>449650</v>
      </c>
      <c r="B171" s="94">
        <f t="shared" ca="1" si="4"/>
        <v>9.5066910057772872E-14</v>
      </c>
      <c r="C171" s="94">
        <f ca="1">CHOOSE(B$11,AngNeutron!$P587,AngProton!$P587,AngHe!$P587,AngMuon!$P587,AngElePos!$P587,AngPhoton!$P587)</f>
        <v>1.8930617265869196</v>
      </c>
      <c r="D171" s="96">
        <f t="shared" ca="1" si="5"/>
        <v>5.0985704023090155E-17</v>
      </c>
      <c r="E171" s="96">
        <f ca="1">CHOOSE(D$11,AngNeutron!$T587,AngProton!$T587,AngHe!$T587,AngMuon!$T587,AngElePos!$T587,AngPhoton!$T587)</f>
        <v>1.0152752922183473E-3</v>
      </c>
      <c r="F171" s="98">
        <f t="shared" ca="1" si="6"/>
        <v>7.4096965580982012E-19</v>
      </c>
      <c r="G171" s="98">
        <f ca="1">CHOOSE(F$11,AngNeutron!$X587,AngProton!$X587,AngHe!$X587,AngMuon!$X587,AngElePos!$X587,AngPhoton!$X587)</f>
        <v>1.4754884692512058E-5</v>
      </c>
      <c r="H171" s="100">
        <f t="shared" ca="1" si="7"/>
        <v>4.7582001234554234E-18</v>
      </c>
      <c r="I171" s="100">
        <f ca="1">CHOOSE(H$11,AngNeutron!$AB587,AngProton!$AB587,AngHe!$AB587,AngMuon!$AB587,AngElePos!$AB587,AngPhoton!$AB587)</f>
        <v>9.4749756100000017E-5</v>
      </c>
    </row>
    <row r="172" spans="1:9" x14ac:dyDescent="0.15">
      <c r="A172" s="18">
        <f>Main!D172</f>
        <v>566080</v>
      </c>
      <c r="B172" s="94">
        <f t="shared" ca="1" si="4"/>
        <v>5.7370915183169317E-14</v>
      </c>
      <c r="C172" s="94">
        <f ca="1">CHOOSE(B$11,AngNeutron!$P588,AngProton!$P588,AngHe!$P588,AngMuon!$P588,AngElePos!$P588,AngPhoton!$P588)</f>
        <v>1.8930617265869194</v>
      </c>
      <c r="D172" s="96">
        <f t="shared" ca="1" si="5"/>
        <v>3.0768818501466773E-17</v>
      </c>
      <c r="E172" s="96">
        <f ca="1">CHOOSE(D$11,AngNeutron!$T588,AngProton!$T588,AngHe!$T588,AngMuon!$T588,AngElePos!$T588,AngPhoton!$T588)</f>
        <v>1.0152752922183473E-3</v>
      </c>
      <c r="F172" s="98">
        <f t="shared" ca="1" si="6"/>
        <v>4.4715987140985652E-19</v>
      </c>
      <c r="G172" s="98">
        <f ca="1">CHOOSE(F$11,AngNeutron!$X588,AngProton!$X588,AngHe!$X588,AngMuon!$X588,AngElePos!$X588,AngPhoton!$X588)</f>
        <v>1.475488469251163E-5</v>
      </c>
      <c r="H172" s="100">
        <f t="shared" ca="1" si="7"/>
        <v>2.8714754223252398E-18</v>
      </c>
      <c r="I172" s="100">
        <f ca="1">CHOOSE(H$11,AngNeutron!$AB588,AngProton!$AB588,AngHe!$AB588,AngMuon!$AB588,AngElePos!$AB588,AngPhoton!$AB588)</f>
        <v>9.4749756099997266E-5</v>
      </c>
    </row>
    <row r="173" spans="1:9" x14ac:dyDescent="0.15">
      <c r="A173" s="18">
        <f>Main!D173</f>
        <v>712640</v>
      </c>
      <c r="B173" s="94">
        <f t="shared" ca="1" si="4"/>
        <v>3.4646690994065474E-14</v>
      </c>
      <c r="C173" s="94">
        <f ca="1">CHOOSE(B$11,AngNeutron!$P589,AngProton!$P589,AngHe!$P589,AngMuon!$P589,AngElePos!$P589,AngPhoton!$P589)</f>
        <v>1.8930617265869194</v>
      </c>
      <c r="D173" s="96">
        <f t="shared" ca="1" si="5"/>
        <v>1.8581501505932808E-17</v>
      </c>
      <c r="E173" s="96">
        <f ca="1">CHOOSE(D$11,AngNeutron!$T589,AngProton!$T589,AngHe!$T589,AngMuon!$T589,AngElePos!$T589,AngPhoton!$T589)</f>
        <v>1.0152752922183473E-3</v>
      </c>
      <c r="F173" s="98">
        <f t="shared" ca="1" si="6"/>
        <v>2.7004292750463216E-19</v>
      </c>
      <c r="G173" s="98">
        <f ca="1">CHOOSE(F$11,AngNeutron!$X589,AngProton!$X589,AngHe!$X589,AngMuon!$X589,AngElePos!$X589,AngPhoton!$X589)</f>
        <v>1.4754884692511286E-5</v>
      </c>
      <c r="H173" s="100">
        <f t="shared" ca="1" si="7"/>
        <v>1.7341037934765257E-18</v>
      </c>
      <c r="I173" s="100">
        <f ca="1">CHOOSE(H$11,AngNeutron!$AB589,AngProton!$AB589,AngHe!$AB589,AngMuon!$AB589,AngElePos!$AB589,AngPhoton!$AB589)</f>
        <v>9.4749756099995043E-5</v>
      </c>
    </row>
    <row r="174" spans="1:9" x14ac:dyDescent="0.15">
      <c r="A174" s="18">
        <f>Main!D174</f>
        <v>897160</v>
      </c>
      <c r="B174" s="94">
        <f t="shared" ca="1" si="4"/>
        <v>2.0936043215669058E-14</v>
      </c>
      <c r="C174" s="94">
        <f ca="1">CHOOSE(B$11,AngNeutron!$P590,AngProton!$P590,AngHe!$P590,AngMuon!$P590,AngElePos!$P590,AngPhoton!$P590)</f>
        <v>1.8930617265869196</v>
      </c>
      <c r="D174" s="96">
        <f t="shared" ca="1" si="5"/>
        <v>1.1228290707671437E-17</v>
      </c>
      <c r="E174" s="96">
        <f ca="1">CHOOSE(D$11,AngNeutron!$T590,AngProton!$T590,AngHe!$T590,AngMuon!$T590,AngElePos!$T590,AngPhoton!$T590)</f>
        <v>1.0152752922183476E-3</v>
      </c>
      <c r="F174" s="98">
        <f t="shared" ca="1" si="6"/>
        <v>1.6317951983613825E-19</v>
      </c>
      <c r="G174" s="98">
        <f ca="1">CHOOSE(F$11,AngNeutron!$X590,AngProton!$X590,AngHe!$X590,AngMuon!$X590,AngElePos!$X590,AngPhoton!$X590)</f>
        <v>1.4754884692511012E-5</v>
      </c>
      <c r="H174" s="100">
        <f t="shared" ca="1" si="7"/>
        <v>1.0478712661736768E-18</v>
      </c>
      <c r="I174" s="100">
        <f ca="1">CHOOSE(H$11,AngNeutron!$AB590,AngProton!$AB590,AngHe!$AB590,AngMuon!$AB590,AngElePos!$AB590,AngPhoton!$AB590)</f>
        <v>9.4749756099993281E-5</v>
      </c>
    </row>
    <row r="175" spans="1:9" x14ac:dyDescent="0.15">
      <c r="A175" s="18"/>
    </row>
    <row r="176" spans="1:9" x14ac:dyDescent="0.15">
      <c r="A176" s="18"/>
    </row>
    <row r="177" spans="1:1" x14ac:dyDescent="0.15">
      <c r="A177" s="18"/>
    </row>
  </sheetData>
  <mergeCells count="26">
    <mergeCell ref="A2:I2"/>
    <mergeCell ref="B32:C32"/>
    <mergeCell ref="D32:E32"/>
    <mergeCell ref="F32:G32"/>
    <mergeCell ref="B3:C3"/>
    <mergeCell ref="D3:E3"/>
    <mergeCell ref="F3:G3"/>
    <mergeCell ref="H3:I3"/>
    <mergeCell ref="B7:C7"/>
    <mergeCell ref="D7:E7"/>
    <mergeCell ref="A1:I1"/>
    <mergeCell ref="L33:M33"/>
    <mergeCell ref="N33:P33"/>
    <mergeCell ref="Q33:S33"/>
    <mergeCell ref="T33:V33"/>
    <mergeCell ref="B8:C8"/>
    <mergeCell ref="D8:E8"/>
    <mergeCell ref="F8:G8"/>
    <mergeCell ref="H8:I8"/>
    <mergeCell ref="H32:I32"/>
    <mergeCell ref="B33:C33"/>
    <mergeCell ref="D33:E33"/>
    <mergeCell ref="F33:G33"/>
    <mergeCell ref="H33:I33"/>
    <mergeCell ref="F7:G7"/>
    <mergeCell ref="H7:I7"/>
  </mergeCells>
  <phoneticPr fontId="1"/>
  <conditionalFormatting sqref="B5">
    <cfRule type="expression" dxfId="3" priority="4">
      <formula>(B9&lt;-1)+(B9&gt;1)</formula>
    </cfRule>
  </conditionalFormatting>
  <conditionalFormatting sqref="D5">
    <cfRule type="expression" dxfId="2" priority="3">
      <formula>(D9&lt;-1)+(D9&gt;1)</formula>
    </cfRule>
  </conditionalFormatting>
  <conditionalFormatting sqref="F5">
    <cfRule type="expression" dxfId="1" priority="2">
      <formula>(F9&lt;-1)+(F9&gt;1)</formula>
    </cfRule>
  </conditionalFormatting>
  <conditionalFormatting sqref="H5">
    <cfRule type="expression" dxfId="0" priority="1">
      <formula>(H9&lt;-1)+(H9&gt;1)</formula>
    </cfRule>
  </conditionalFormatting>
  <pageMargins left="0.75" right="0.75" top="1" bottom="1" header="0.51200000000000001" footer="0.51200000000000001"/>
  <pageSetup paperSize="9" orientation="portrait" horizontalDpi="360" verticalDpi="360" r:id="rId1"/>
  <headerFooter alignWithMargins="0"/>
  <ignoredErrors>
    <ignoredError sqref="A3:A6" unlockedFormula="1"/>
    <ignoredError sqref="C3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34817" r:id="rId4" name="Drop Down 1">
              <controlPr defaultSize="0" autoLine="0" autoPict="0">
                <anchor moveWithCells="1">
                  <from>
                    <xdr:col>1</xdr:col>
                    <xdr:colOff>9525</xdr:colOff>
                    <xdr:row>3</xdr:row>
                    <xdr:rowOff>9525</xdr:rowOff>
                  </from>
                  <to>
                    <xdr:col>3</xdr:col>
                    <xdr:colOff>0</xdr:colOff>
                    <xdr:row>3</xdr:row>
                    <xdr:rowOff>200025</xdr:rowOff>
                  </to>
                </anchor>
              </controlPr>
            </control>
          </mc:Choice>
        </mc:AlternateContent>
        <mc:AlternateContent xmlns:mc="http://schemas.openxmlformats.org/markup-compatibility/2006">
          <mc:Choice Requires="x14">
            <control shapeId="3234818" r:id="rId5" name="Drop Down 2">
              <controlPr defaultSize="0" autoLine="0" autoPict="0">
                <anchor moveWithCells="1">
                  <from>
                    <xdr:col>2</xdr:col>
                    <xdr:colOff>9525</xdr:colOff>
                    <xdr:row>4</xdr:row>
                    <xdr:rowOff>9525</xdr:rowOff>
                  </from>
                  <to>
                    <xdr:col>3</xdr:col>
                    <xdr:colOff>0</xdr:colOff>
                    <xdr:row>5</xdr:row>
                    <xdr:rowOff>9525</xdr:rowOff>
                  </to>
                </anchor>
              </controlPr>
            </control>
          </mc:Choice>
        </mc:AlternateContent>
        <mc:AlternateContent xmlns:mc="http://schemas.openxmlformats.org/markup-compatibility/2006">
          <mc:Choice Requires="x14">
            <control shapeId="3234819" r:id="rId6" name="Drop Down 3">
              <controlPr defaultSize="0" autoLine="0" autoPict="0">
                <anchor moveWithCells="1">
                  <from>
                    <xdr:col>1</xdr:col>
                    <xdr:colOff>38100</xdr:colOff>
                    <xdr:row>5</xdr:row>
                    <xdr:rowOff>9525</xdr:rowOff>
                  </from>
                  <to>
                    <xdr:col>3</xdr:col>
                    <xdr:colOff>0</xdr:colOff>
                    <xdr:row>5</xdr:row>
                    <xdr:rowOff>200025</xdr:rowOff>
                  </to>
                </anchor>
              </controlPr>
            </control>
          </mc:Choice>
        </mc:AlternateContent>
        <mc:AlternateContent xmlns:mc="http://schemas.openxmlformats.org/markup-compatibility/2006">
          <mc:Choice Requires="x14">
            <control shapeId="3234821" r:id="rId7" name="Drop Down 5">
              <controlPr defaultSize="0" autoLine="0" autoPict="0">
                <anchor moveWithCells="1">
                  <from>
                    <xdr:col>3</xdr:col>
                    <xdr:colOff>9525</xdr:colOff>
                    <xdr:row>3</xdr:row>
                    <xdr:rowOff>9525</xdr:rowOff>
                  </from>
                  <to>
                    <xdr:col>5</xdr:col>
                    <xdr:colOff>0</xdr:colOff>
                    <xdr:row>3</xdr:row>
                    <xdr:rowOff>200025</xdr:rowOff>
                  </to>
                </anchor>
              </controlPr>
            </control>
          </mc:Choice>
        </mc:AlternateContent>
        <mc:AlternateContent xmlns:mc="http://schemas.openxmlformats.org/markup-compatibility/2006">
          <mc:Choice Requires="x14">
            <control shapeId="3234822" r:id="rId8" name="Drop Down 6">
              <controlPr defaultSize="0" autoLine="0" autoPict="0">
                <anchor moveWithCells="1">
                  <from>
                    <xdr:col>4</xdr:col>
                    <xdr:colOff>9525</xdr:colOff>
                    <xdr:row>4</xdr:row>
                    <xdr:rowOff>9525</xdr:rowOff>
                  </from>
                  <to>
                    <xdr:col>4</xdr:col>
                    <xdr:colOff>666750</xdr:colOff>
                    <xdr:row>5</xdr:row>
                    <xdr:rowOff>9525</xdr:rowOff>
                  </to>
                </anchor>
              </controlPr>
            </control>
          </mc:Choice>
        </mc:AlternateContent>
        <mc:AlternateContent xmlns:mc="http://schemas.openxmlformats.org/markup-compatibility/2006">
          <mc:Choice Requires="x14">
            <control shapeId="3234823" r:id="rId9" name="Drop Down 7">
              <controlPr defaultSize="0" autoLine="0" autoPict="0">
                <anchor moveWithCells="1">
                  <from>
                    <xdr:col>3</xdr:col>
                    <xdr:colOff>38100</xdr:colOff>
                    <xdr:row>5</xdr:row>
                    <xdr:rowOff>9525</xdr:rowOff>
                  </from>
                  <to>
                    <xdr:col>5</xdr:col>
                    <xdr:colOff>0</xdr:colOff>
                    <xdr:row>5</xdr:row>
                    <xdr:rowOff>200025</xdr:rowOff>
                  </to>
                </anchor>
              </controlPr>
            </control>
          </mc:Choice>
        </mc:AlternateContent>
        <mc:AlternateContent xmlns:mc="http://schemas.openxmlformats.org/markup-compatibility/2006">
          <mc:Choice Requires="x14">
            <control shapeId="3234825" r:id="rId10" name="Drop Down 9">
              <controlPr defaultSize="0" autoLine="0" autoPict="0">
                <anchor moveWithCells="1">
                  <from>
                    <xdr:col>5</xdr:col>
                    <xdr:colOff>9525</xdr:colOff>
                    <xdr:row>3</xdr:row>
                    <xdr:rowOff>9525</xdr:rowOff>
                  </from>
                  <to>
                    <xdr:col>7</xdr:col>
                    <xdr:colOff>0</xdr:colOff>
                    <xdr:row>3</xdr:row>
                    <xdr:rowOff>200025</xdr:rowOff>
                  </to>
                </anchor>
              </controlPr>
            </control>
          </mc:Choice>
        </mc:AlternateContent>
        <mc:AlternateContent xmlns:mc="http://schemas.openxmlformats.org/markup-compatibility/2006">
          <mc:Choice Requires="x14">
            <control shapeId="3234826" r:id="rId11" name="Drop Down 10">
              <controlPr defaultSize="0" autoLine="0" autoPict="0">
                <anchor moveWithCells="1">
                  <from>
                    <xdr:col>6</xdr:col>
                    <xdr:colOff>9525</xdr:colOff>
                    <xdr:row>4</xdr:row>
                    <xdr:rowOff>9525</xdr:rowOff>
                  </from>
                  <to>
                    <xdr:col>6</xdr:col>
                    <xdr:colOff>666750</xdr:colOff>
                    <xdr:row>5</xdr:row>
                    <xdr:rowOff>9525</xdr:rowOff>
                  </to>
                </anchor>
              </controlPr>
            </control>
          </mc:Choice>
        </mc:AlternateContent>
        <mc:AlternateContent xmlns:mc="http://schemas.openxmlformats.org/markup-compatibility/2006">
          <mc:Choice Requires="x14">
            <control shapeId="3234827" r:id="rId12" name="Drop Down 11">
              <controlPr defaultSize="0" autoLine="0" autoPict="0">
                <anchor moveWithCells="1">
                  <from>
                    <xdr:col>5</xdr:col>
                    <xdr:colOff>28575</xdr:colOff>
                    <xdr:row>5</xdr:row>
                    <xdr:rowOff>9525</xdr:rowOff>
                  </from>
                  <to>
                    <xdr:col>7</xdr:col>
                    <xdr:colOff>0</xdr:colOff>
                    <xdr:row>5</xdr:row>
                    <xdr:rowOff>200025</xdr:rowOff>
                  </to>
                </anchor>
              </controlPr>
            </control>
          </mc:Choice>
        </mc:AlternateContent>
        <mc:AlternateContent xmlns:mc="http://schemas.openxmlformats.org/markup-compatibility/2006">
          <mc:Choice Requires="x14">
            <control shapeId="3234829" r:id="rId13" name="Drop Down 13">
              <controlPr defaultSize="0" autoLine="0" autoPict="0">
                <anchor moveWithCells="1">
                  <from>
                    <xdr:col>7</xdr:col>
                    <xdr:colOff>9525</xdr:colOff>
                    <xdr:row>3</xdr:row>
                    <xdr:rowOff>9525</xdr:rowOff>
                  </from>
                  <to>
                    <xdr:col>9</xdr:col>
                    <xdr:colOff>0</xdr:colOff>
                    <xdr:row>3</xdr:row>
                    <xdr:rowOff>200025</xdr:rowOff>
                  </to>
                </anchor>
              </controlPr>
            </control>
          </mc:Choice>
        </mc:AlternateContent>
        <mc:AlternateContent xmlns:mc="http://schemas.openxmlformats.org/markup-compatibility/2006">
          <mc:Choice Requires="x14">
            <control shapeId="3234830" r:id="rId14" name="Drop Down 14">
              <controlPr defaultSize="0" autoLine="0" autoPict="0">
                <anchor moveWithCells="1">
                  <from>
                    <xdr:col>8</xdr:col>
                    <xdr:colOff>9525</xdr:colOff>
                    <xdr:row>4</xdr:row>
                    <xdr:rowOff>9525</xdr:rowOff>
                  </from>
                  <to>
                    <xdr:col>8</xdr:col>
                    <xdr:colOff>657225</xdr:colOff>
                    <xdr:row>5</xdr:row>
                    <xdr:rowOff>9525</xdr:rowOff>
                  </to>
                </anchor>
              </controlPr>
            </control>
          </mc:Choice>
        </mc:AlternateContent>
        <mc:AlternateContent xmlns:mc="http://schemas.openxmlformats.org/markup-compatibility/2006">
          <mc:Choice Requires="x14">
            <control shapeId="3234831" r:id="rId15" name="Drop Down 15">
              <controlPr defaultSize="0" autoLine="0" autoPict="0">
                <anchor moveWithCells="1">
                  <from>
                    <xdr:col>7</xdr:col>
                    <xdr:colOff>38100</xdr:colOff>
                    <xdr:row>5</xdr:row>
                    <xdr:rowOff>9525</xdr:rowOff>
                  </from>
                  <to>
                    <xdr:col>9</xdr:col>
                    <xdr:colOff>0</xdr:colOff>
                    <xdr:row>5</xdr:row>
                    <xdr:rowOff>200025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37"/>
  <sheetViews>
    <sheetView topLeftCell="A114" workbookViewId="0">
      <selection activeCell="A135" sqref="A135"/>
    </sheetView>
  </sheetViews>
  <sheetFormatPr defaultRowHeight="13.5" x14ac:dyDescent="0.15"/>
  <cols>
    <col min="2" max="38" width="11" bestFit="1" customWidth="1"/>
  </cols>
  <sheetData>
    <row r="1" spans="1:38" x14ac:dyDescent="0.1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c r="R1">
        <f>COLUMN()</f>
        <v>18</v>
      </c>
      <c r="S1">
        <f>COLUMN()</f>
        <v>19</v>
      </c>
      <c r="T1">
        <f>COLUMN()</f>
        <v>20</v>
      </c>
      <c r="U1">
        <f>COLUMN()</f>
        <v>21</v>
      </c>
      <c r="V1">
        <f>COLUMN()</f>
        <v>22</v>
      </c>
      <c r="W1">
        <f>COLUMN()</f>
        <v>23</v>
      </c>
      <c r="X1">
        <f>COLUMN()</f>
        <v>24</v>
      </c>
      <c r="Y1">
        <f>COLUMN()</f>
        <v>25</v>
      </c>
      <c r="Z1">
        <f>COLUMN()</f>
        <v>26</v>
      </c>
      <c r="AA1">
        <f>COLUMN()</f>
        <v>27</v>
      </c>
      <c r="AB1">
        <f>COLUMN()</f>
        <v>28</v>
      </c>
      <c r="AC1">
        <f>COLUMN()</f>
        <v>29</v>
      </c>
      <c r="AD1">
        <f>COLUMN()</f>
        <v>30</v>
      </c>
      <c r="AE1">
        <f>COLUMN()</f>
        <v>31</v>
      </c>
      <c r="AF1">
        <f>COLUMN()</f>
        <v>32</v>
      </c>
      <c r="AG1">
        <f>COLUMN()</f>
        <v>33</v>
      </c>
      <c r="AH1">
        <f>COLUMN()</f>
        <v>34</v>
      </c>
      <c r="AI1">
        <f>COLUMN()</f>
        <v>35</v>
      </c>
      <c r="AJ1">
        <f>COLUMN()</f>
        <v>36</v>
      </c>
      <c r="AK1">
        <f>COLUMN()</f>
        <v>37</v>
      </c>
      <c r="AL1">
        <f>COLUMN()</f>
        <v>38</v>
      </c>
    </row>
    <row r="2" spans="1:38" x14ac:dyDescent="0.15">
      <c r="A2" t="s">
        <v>573</v>
      </c>
    </row>
    <row r="3" spans="1:38" x14ac:dyDescent="0.15">
      <c r="A3" t="s">
        <v>574</v>
      </c>
      <c r="B3">
        <f>MIN(87.5,MAX(-87.5,Main!B8))</f>
        <v>38</v>
      </c>
      <c r="C3" t="s">
        <v>576</v>
      </c>
      <c r="D3">
        <f>MAX(3,MIN(37,INT((B3+2.5)/5)+20))</f>
        <v>28</v>
      </c>
      <c r="E3" t="s">
        <v>577</v>
      </c>
      <c r="F3">
        <f ca="1">(B3-INDIRECT(ADDRESS(4,D3)))/(INDIRECT(ADDRESS(4,D3+1))-INDIRECT(ADDRESS(4,D3)))</f>
        <v>0.1</v>
      </c>
    </row>
    <row r="4" spans="1:38" x14ac:dyDescent="0.15">
      <c r="A4" t="s">
        <v>575</v>
      </c>
      <c r="C4">
        <v>-87.5</v>
      </c>
      <c r="D4">
        <f>C4+5</f>
        <v>-82.5</v>
      </c>
      <c r="E4">
        <f t="shared" ref="E4:AL4" si="0">D4+5</f>
        <v>-77.5</v>
      </c>
      <c r="F4">
        <f t="shared" si="0"/>
        <v>-72.5</v>
      </c>
      <c r="G4">
        <f t="shared" si="0"/>
        <v>-67.5</v>
      </c>
      <c r="H4">
        <f t="shared" si="0"/>
        <v>-62.5</v>
      </c>
      <c r="I4">
        <f t="shared" si="0"/>
        <v>-57.5</v>
      </c>
      <c r="J4">
        <f t="shared" si="0"/>
        <v>-52.5</v>
      </c>
      <c r="K4">
        <f t="shared" si="0"/>
        <v>-47.5</v>
      </c>
      <c r="L4">
        <f t="shared" si="0"/>
        <v>-42.5</v>
      </c>
      <c r="M4">
        <f t="shared" si="0"/>
        <v>-37.5</v>
      </c>
      <c r="N4">
        <f t="shared" si="0"/>
        <v>-32.5</v>
      </c>
      <c r="O4">
        <f t="shared" si="0"/>
        <v>-27.5</v>
      </c>
      <c r="P4">
        <f t="shared" si="0"/>
        <v>-22.5</v>
      </c>
      <c r="Q4">
        <f t="shared" si="0"/>
        <v>-17.5</v>
      </c>
      <c r="R4">
        <f t="shared" si="0"/>
        <v>-12.5</v>
      </c>
      <c r="S4">
        <f t="shared" si="0"/>
        <v>-7.5</v>
      </c>
      <c r="T4">
        <f t="shared" si="0"/>
        <v>-2.5</v>
      </c>
      <c r="U4">
        <f t="shared" si="0"/>
        <v>2.5</v>
      </c>
      <c r="V4">
        <f t="shared" si="0"/>
        <v>7.5</v>
      </c>
      <c r="W4">
        <f t="shared" si="0"/>
        <v>12.5</v>
      </c>
      <c r="X4">
        <f t="shared" si="0"/>
        <v>17.5</v>
      </c>
      <c r="Y4">
        <f t="shared" si="0"/>
        <v>22.5</v>
      </c>
      <c r="Z4">
        <f t="shared" si="0"/>
        <v>27.5</v>
      </c>
      <c r="AA4">
        <f t="shared" si="0"/>
        <v>32.5</v>
      </c>
      <c r="AB4">
        <f t="shared" si="0"/>
        <v>37.5</v>
      </c>
      <c r="AC4">
        <f t="shared" si="0"/>
        <v>42.5</v>
      </c>
      <c r="AD4">
        <f t="shared" si="0"/>
        <v>47.5</v>
      </c>
      <c r="AE4">
        <f t="shared" si="0"/>
        <v>52.5</v>
      </c>
      <c r="AF4">
        <f t="shared" si="0"/>
        <v>57.5</v>
      </c>
      <c r="AG4">
        <f t="shared" si="0"/>
        <v>62.5</v>
      </c>
      <c r="AH4">
        <f t="shared" si="0"/>
        <v>67.5</v>
      </c>
      <c r="AI4">
        <f t="shared" si="0"/>
        <v>72.5</v>
      </c>
      <c r="AJ4">
        <f t="shared" si="0"/>
        <v>77.5</v>
      </c>
      <c r="AK4">
        <f t="shared" si="0"/>
        <v>82.5</v>
      </c>
      <c r="AL4">
        <f t="shared" si="0"/>
        <v>87.5</v>
      </c>
    </row>
    <row r="5" spans="1:38" x14ac:dyDescent="0.15">
      <c r="A5">
        <v>-0.6</v>
      </c>
      <c r="B5" s="86">
        <f ca="1">INDIRECT(ADDRESS(ROW(),$D$3))+$F$3*(INDIRECT(ADDRESS(ROW(),$D$3+1))-INDIRECT(ADDRESS(ROW(),$D$3)))</f>
        <v>1121.8</v>
      </c>
      <c r="C5" s="86">
        <v>1105</v>
      </c>
      <c r="D5" s="86">
        <v>1104</v>
      </c>
      <c r="E5" s="86">
        <v>1101</v>
      </c>
      <c r="F5" s="86">
        <v>1098</v>
      </c>
      <c r="G5" s="86">
        <v>1094</v>
      </c>
      <c r="H5" s="86">
        <v>1092</v>
      </c>
      <c r="I5" s="86">
        <v>1090</v>
      </c>
      <c r="J5" s="86">
        <v>1090</v>
      </c>
      <c r="K5" s="86">
        <v>1091</v>
      </c>
      <c r="L5" s="86">
        <v>1093</v>
      </c>
      <c r="M5" s="86">
        <v>1095</v>
      </c>
      <c r="N5" s="86">
        <v>1096</v>
      </c>
      <c r="O5" s="86">
        <v>1097</v>
      </c>
      <c r="P5" s="86">
        <v>1098</v>
      </c>
      <c r="Q5" s="86">
        <v>1098</v>
      </c>
      <c r="R5" s="86">
        <v>1098</v>
      </c>
      <c r="S5" s="86">
        <v>1099</v>
      </c>
      <c r="T5" s="86">
        <v>1100</v>
      </c>
      <c r="U5" s="86">
        <v>1103</v>
      </c>
      <c r="V5" s="86">
        <v>1107</v>
      </c>
      <c r="W5" s="86">
        <v>1111</v>
      </c>
      <c r="X5" s="86">
        <v>1116</v>
      </c>
      <c r="Y5" s="86">
        <v>1120</v>
      </c>
      <c r="Z5" s="86">
        <v>1122</v>
      </c>
      <c r="AA5" s="86">
        <v>1123</v>
      </c>
      <c r="AB5" s="86">
        <v>1122</v>
      </c>
      <c r="AC5" s="86">
        <v>1120</v>
      </c>
      <c r="AD5" s="86">
        <v>1117</v>
      </c>
      <c r="AE5" s="86">
        <v>1113</v>
      </c>
      <c r="AF5" s="86">
        <v>1110</v>
      </c>
      <c r="AG5" s="86">
        <v>1108</v>
      </c>
      <c r="AH5" s="86">
        <v>1106</v>
      </c>
      <c r="AI5" s="86">
        <v>1106</v>
      </c>
      <c r="AJ5" s="86">
        <v>1106</v>
      </c>
      <c r="AK5" s="86">
        <v>1106</v>
      </c>
      <c r="AL5" s="86">
        <v>1107</v>
      </c>
    </row>
    <row r="6" spans="1:38" x14ac:dyDescent="0.15">
      <c r="A6">
        <v>-0.4</v>
      </c>
      <c r="B6" s="86">
        <f t="shared" ref="B6:B69" ca="1" si="1">INDIRECT(ADDRESS(ROW(),$D$3))+$F$3*(INDIRECT(ADDRESS(ROW(),$D$3+1))-INDIRECT(ADDRESS(ROW(),$D$3)))</f>
        <v>1095.8</v>
      </c>
      <c r="C6" s="86">
        <v>1077</v>
      </c>
      <c r="D6" s="86">
        <v>1075</v>
      </c>
      <c r="E6" s="86">
        <v>1073</v>
      </c>
      <c r="F6" s="86">
        <v>1070</v>
      </c>
      <c r="G6" s="86">
        <v>1067</v>
      </c>
      <c r="H6" s="86">
        <v>1065</v>
      </c>
      <c r="I6" s="86">
        <v>1064</v>
      </c>
      <c r="J6" s="86">
        <v>1064</v>
      </c>
      <c r="K6" s="86">
        <v>1065</v>
      </c>
      <c r="L6" s="86">
        <v>1067</v>
      </c>
      <c r="M6" s="86">
        <v>1070</v>
      </c>
      <c r="N6" s="86">
        <v>1071</v>
      </c>
      <c r="O6" s="86">
        <v>1073</v>
      </c>
      <c r="P6" s="86">
        <v>1073</v>
      </c>
      <c r="Q6" s="86">
        <v>1074</v>
      </c>
      <c r="R6" s="86">
        <v>1074</v>
      </c>
      <c r="S6" s="86">
        <v>1075</v>
      </c>
      <c r="T6" s="86">
        <v>1076</v>
      </c>
      <c r="U6" s="86">
        <v>1079</v>
      </c>
      <c r="V6" s="86">
        <v>1082</v>
      </c>
      <c r="W6" s="86">
        <v>1087</v>
      </c>
      <c r="X6" s="86">
        <v>1091</v>
      </c>
      <c r="Y6" s="86">
        <v>1094</v>
      </c>
      <c r="Z6" s="86">
        <v>1097</v>
      </c>
      <c r="AA6" s="86">
        <v>1097</v>
      </c>
      <c r="AB6" s="86">
        <v>1096</v>
      </c>
      <c r="AC6" s="86">
        <v>1094</v>
      </c>
      <c r="AD6" s="86">
        <v>1090</v>
      </c>
      <c r="AE6" s="86">
        <v>1087</v>
      </c>
      <c r="AF6" s="86">
        <v>1083</v>
      </c>
      <c r="AG6" s="86">
        <v>1080</v>
      </c>
      <c r="AH6" s="86">
        <v>1079</v>
      </c>
      <c r="AI6" s="86">
        <v>1078</v>
      </c>
      <c r="AJ6" s="86">
        <v>1078</v>
      </c>
      <c r="AK6" s="86">
        <v>1078</v>
      </c>
      <c r="AL6" s="86">
        <v>1078</v>
      </c>
    </row>
    <row r="7" spans="1:38" x14ac:dyDescent="0.15">
      <c r="A7">
        <v>-0.2</v>
      </c>
      <c r="B7" s="86">
        <f t="shared" ca="1" si="1"/>
        <v>1070.7</v>
      </c>
      <c r="C7" s="86">
        <v>1049</v>
      </c>
      <c r="D7" s="86">
        <v>1048</v>
      </c>
      <c r="E7" s="86">
        <v>1045</v>
      </c>
      <c r="F7" s="86">
        <v>1043</v>
      </c>
      <c r="G7" s="86">
        <v>1040</v>
      </c>
      <c r="H7" s="86">
        <v>1039</v>
      </c>
      <c r="I7" s="86">
        <v>1038</v>
      </c>
      <c r="J7" s="86">
        <v>1039</v>
      </c>
      <c r="K7" s="86">
        <v>1040</v>
      </c>
      <c r="L7" s="86">
        <v>1043</v>
      </c>
      <c r="M7" s="86">
        <v>1045</v>
      </c>
      <c r="N7" s="86">
        <v>1047</v>
      </c>
      <c r="O7" s="86">
        <v>1048</v>
      </c>
      <c r="P7" s="86">
        <v>1049</v>
      </c>
      <c r="Q7" s="86">
        <v>1050</v>
      </c>
      <c r="R7" s="86">
        <v>1050</v>
      </c>
      <c r="S7" s="86">
        <v>1051</v>
      </c>
      <c r="T7" s="86">
        <v>1052</v>
      </c>
      <c r="U7" s="86">
        <v>1055</v>
      </c>
      <c r="V7" s="86">
        <v>1058</v>
      </c>
      <c r="W7" s="86">
        <v>1062</v>
      </c>
      <c r="X7" s="86">
        <v>1066</v>
      </c>
      <c r="Y7" s="86">
        <v>1070</v>
      </c>
      <c r="Z7" s="86">
        <v>1072</v>
      </c>
      <c r="AA7" s="86">
        <v>1072</v>
      </c>
      <c r="AB7" s="86">
        <v>1071</v>
      </c>
      <c r="AC7" s="86">
        <v>1068</v>
      </c>
      <c r="AD7" s="86">
        <v>1065</v>
      </c>
      <c r="AE7" s="86">
        <v>1060</v>
      </c>
      <c r="AF7" s="86">
        <v>1057</v>
      </c>
      <c r="AG7" s="86">
        <v>1054</v>
      </c>
      <c r="AH7" s="86">
        <v>1051</v>
      </c>
      <c r="AI7" s="86">
        <v>1050</v>
      </c>
      <c r="AJ7" s="86">
        <v>1050</v>
      </c>
      <c r="AK7" s="86">
        <v>1050</v>
      </c>
      <c r="AL7" s="86">
        <v>1050</v>
      </c>
    </row>
    <row r="8" spans="1:38" x14ac:dyDescent="0.15">
      <c r="A8">
        <v>0</v>
      </c>
      <c r="B8" s="86">
        <f t="shared" ca="1" si="1"/>
        <v>1045.7</v>
      </c>
      <c r="C8" s="86">
        <v>1022</v>
      </c>
      <c r="D8" s="86">
        <v>1021</v>
      </c>
      <c r="E8" s="86">
        <v>1019</v>
      </c>
      <c r="F8" s="86">
        <v>1016</v>
      </c>
      <c r="G8" s="86">
        <v>1014</v>
      </c>
      <c r="H8" s="86">
        <v>1013</v>
      </c>
      <c r="I8" s="86">
        <v>1013</v>
      </c>
      <c r="J8" s="86">
        <v>1014</v>
      </c>
      <c r="K8" s="86">
        <v>1016</v>
      </c>
      <c r="L8" s="86">
        <v>1018</v>
      </c>
      <c r="M8" s="86">
        <v>1021</v>
      </c>
      <c r="N8" s="86">
        <v>1023</v>
      </c>
      <c r="O8" s="86">
        <v>1025</v>
      </c>
      <c r="P8" s="86">
        <v>1026</v>
      </c>
      <c r="Q8" s="86">
        <v>1026</v>
      </c>
      <c r="R8" s="86">
        <v>1026</v>
      </c>
      <c r="S8" s="86">
        <v>1027</v>
      </c>
      <c r="T8" s="86">
        <v>1029</v>
      </c>
      <c r="U8" s="86">
        <v>1031</v>
      </c>
      <c r="V8" s="86">
        <v>1035</v>
      </c>
      <c r="W8" s="86">
        <v>1039</v>
      </c>
      <c r="X8" s="86">
        <v>1042</v>
      </c>
      <c r="Y8" s="86">
        <v>1046</v>
      </c>
      <c r="Z8" s="86">
        <v>1048</v>
      </c>
      <c r="AA8" s="86">
        <v>1048</v>
      </c>
      <c r="AB8" s="86">
        <v>1046</v>
      </c>
      <c r="AC8" s="86">
        <v>1043</v>
      </c>
      <c r="AD8" s="86">
        <v>1039</v>
      </c>
      <c r="AE8" s="86">
        <v>1035</v>
      </c>
      <c r="AF8" s="86">
        <v>1031</v>
      </c>
      <c r="AG8" s="86">
        <v>1027</v>
      </c>
      <c r="AH8" s="86">
        <v>1025</v>
      </c>
      <c r="AI8" s="86">
        <v>1024</v>
      </c>
      <c r="AJ8" s="86">
        <v>1023</v>
      </c>
      <c r="AK8" s="86">
        <v>1023</v>
      </c>
      <c r="AL8" s="86">
        <v>1023</v>
      </c>
    </row>
    <row r="9" spans="1:38" x14ac:dyDescent="0.15">
      <c r="A9">
        <v>0.2</v>
      </c>
      <c r="B9" s="86">
        <f t="shared" ca="1" si="1"/>
        <v>1021.7</v>
      </c>
      <c r="C9" s="86">
        <v>995.3</v>
      </c>
      <c r="D9" s="86">
        <v>994.2</v>
      </c>
      <c r="E9" s="86">
        <v>992.4</v>
      </c>
      <c r="F9" s="86">
        <v>990.3</v>
      </c>
      <c r="G9" s="86">
        <v>988.5</v>
      </c>
      <c r="H9" s="86">
        <v>987.6</v>
      </c>
      <c r="I9" s="86">
        <v>987.8</v>
      </c>
      <c r="J9" s="86">
        <v>989.1</v>
      </c>
      <c r="K9" s="86">
        <v>991.4</v>
      </c>
      <c r="L9" s="86">
        <v>994.2</v>
      </c>
      <c r="M9" s="86">
        <v>997</v>
      </c>
      <c r="N9" s="86">
        <v>999.5</v>
      </c>
      <c r="O9" s="86">
        <v>1001</v>
      </c>
      <c r="P9" s="86">
        <v>1002</v>
      </c>
      <c r="Q9" s="86">
        <v>1003</v>
      </c>
      <c r="R9" s="86">
        <v>1003</v>
      </c>
      <c r="S9" s="86">
        <v>1004</v>
      </c>
      <c r="T9" s="86">
        <v>1006</v>
      </c>
      <c r="U9" s="86">
        <v>1008</v>
      </c>
      <c r="V9" s="86">
        <v>1011</v>
      </c>
      <c r="W9" s="86">
        <v>1015</v>
      </c>
      <c r="X9" s="86">
        <v>1019</v>
      </c>
      <c r="Y9" s="86">
        <v>1022</v>
      </c>
      <c r="Z9" s="86">
        <v>1024</v>
      </c>
      <c r="AA9" s="86">
        <v>1024</v>
      </c>
      <c r="AB9" s="86">
        <v>1022</v>
      </c>
      <c r="AC9" s="86">
        <v>1019</v>
      </c>
      <c r="AD9" s="86">
        <v>1015</v>
      </c>
      <c r="AE9" s="86">
        <v>1010</v>
      </c>
      <c r="AF9" s="86">
        <v>1006</v>
      </c>
      <c r="AG9" s="86">
        <v>1002</v>
      </c>
      <c r="AH9" s="86">
        <v>999.2</v>
      </c>
      <c r="AI9" s="86">
        <v>997.5</v>
      </c>
      <c r="AJ9" s="86">
        <v>996.7</v>
      </c>
      <c r="AK9" s="86">
        <v>996.3</v>
      </c>
      <c r="AL9" s="86">
        <v>996.3</v>
      </c>
    </row>
    <row r="10" spans="1:38" x14ac:dyDescent="0.15">
      <c r="A10">
        <v>0.4</v>
      </c>
      <c r="B10" s="86">
        <f t="shared" ca="1" si="1"/>
        <v>997.86</v>
      </c>
      <c r="C10" s="86">
        <v>969.3</v>
      </c>
      <c r="D10" s="86">
        <v>968.3</v>
      </c>
      <c r="E10" s="86">
        <v>966.8</v>
      </c>
      <c r="F10" s="86">
        <v>965</v>
      </c>
      <c r="G10" s="86">
        <v>963.6</v>
      </c>
      <c r="H10" s="86">
        <v>963</v>
      </c>
      <c r="I10" s="86">
        <v>963.5</v>
      </c>
      <c r="J10" s="86">
        <v>965.2</v>
      </c>
      <c r="K10" s="86">
        <v>967.7</v>
      </c>
      <c r="L10" s="86">
        <v>970.8</v>
      </c>
      <c r="M10" s="86">
        <v>973.8</v>
      </c>
      <c r="N10" s="86">
        <v>976.4</v>
      </c>
      <c r="O10" s="86">
        <v>978.3</v>
      </c>
      <c r="P10" s="86">
        <v>979.5</v>
      </c>
      <c r="Q10" s="86">
        <v>980.1</v>
      </c>
      <c r="R10" s="86">
        <v>980.6</v>
      </c>
      <c r="S10" s="86">
        <v>981.5</v>
      </c>
      <c r="T10" s="86">
        <v>983</v>
      </c>
      <c r="U10" s="86">
        <v>985.4</v>
      </c>
      <c r="V10" s="86">
        <v>988.6</v>
      </c>
      <c r="W10" s="86">
        <v>992.3</v>
      </c>
      <c r="X10" s="86">
        <v>995.9</v>
      </c>
      <c r="Y10" s="86">
        <v>998.7</v>
      </c>
      <c r="Z10" s="86">
        <v>1000</v>
      </c>
      <c r="AA10" s="86">
        <v>1000</v>
      </c>
      <c r="AB10" s="86">
        <v>998.2</v>
      </c>
      <c r="AC10" s="86">
        <v>994.8</v>
      </c>
      <c r="AD10" s="86">
        <v>990.3</v>
      </c>
      <c r="AE10" s="86">
        <v>985.5</v>
      </c>
      <c r="AF10" s="86">
        <v>980.9</v>
      </c>
      <c r="AG10" s="86">
        <v>976.9</v>
      </c>
      <c r="AH10" s="86">
        <v>974</v>
      </c>
      <c r="AI10" s="86">
        <v>972.1</v>
      </c>
      <c r="AJ10" s="86">
        <v>971</v>
      </c>
      <c r="AK10" s="86">
        <v>970.5</v>
      </c>
      <c r="AL10" s="86">
        <v>970.3</v>
      </c>
    </row>
    <row r="11" spans="1:38" x14ac:dyDescent="0.15">
      <c r="A11">
        <v>0.6</v>
      </c>
      <c r="B11" s="86">
        <f t="shared" ca="1" si="1"/>
        <v>974.54</v>
      </c>
      <c r="C11" s="86">
        <v>943.9</v>
      </c>
      <c r="D11" s="86">
        <v>943.1</v>
      </c>
      <c r="E11" s="86">
        <v>941.7</v>
      </c>
      <c r="F11" s="86">
        <v>940.2</v>
      </c>
      <c r="G11" s="86">
        <v>939.2</v>
      </c>
      <c r="H11" s="86">
        <v>938.9</v>
      </c>
      <c r="I11" s="86">
        <v>939.8</v>
      </c>
      <c r="J11" s="86">
        <v>941.8</v>
      </c>
      <c r="K11" s="86">
        <v>944.6</v>
      </c>
      <c r="L11" s="86">
        <v>947.9</v>
      </c>
      <c r="M11" s="86">
        <v>951.1</v>
      </c>
      <c r="N11" s="86">
        <v>953.9</v>
      </c>
      <c r="O11" s="86">
        <v>955.9</v>
      </c>
      <c r="P11" s="86">
        <v>957.1</v>
      </c>
      <c r="Q11" s="86">
        <v>957.8</v>
      </c>
      <c r="R11" s="86">
        <v>958.4</v>
      </c>
      <c r="S11" s="86">
        <v>959.2</v>
      </c>
      <c r="T11" s="86">
        <v>960.7</v>
      </c>
      <c r="U11" s="86">
        <v>963.1</v>
      </c>
      <c r="V11" s="86">
        <v>966.2</v>
      </c>
      <c r="W11" s="86">
        <v>969.8</v>
      </c>
      <c r="X11" s="86">
        <v>973.2</v>
      </c>
      <c r="Y11" s="86">
        <v>975.9</v>
      </c>
      <c r="Z11" s="86">
        <v>977.3</v>
      </c>
      <c r="AA11" s="86">
        <v>977</v>
      </c>
      <c r="AB11" s="86">
        <v>974.9</v>
      </c>
      <c r="AC11" s="86">
        <v>971.3</v>
      </c>
      <c r="AD11" s="86">
        <v>966.7</v>
      </c>
      <c r="AE11" s="86">
        <v>961.6</v>
      </c>
      <c r="AF11" s="86">
        <v>956.8</v>
      </c>
      <c r="AG11" s="86">
        <v>952.6</v>
      </c>
      <c r="AH11" s="86">
        <v>949.4</v>
      </c>
      <c r="AI11" s="86">
        <v>947.2</v>
      </c>
      <c r="AJ11" s="86">
        <v>945.9</v>
      </c>
      <c r="AK11" s="86">
        <v>945.2</v>
      </c>
      <c r="AL11" s="86">
        <v>945</v>
      </c>
    </row>
    <row r="12" spans="1:38" x14ac:dyDescent="0.15">
      <c r="A12">
        <v>0.8</v>
      </c>
      <c r="B12" s="86">
        <f t="shared" ca="1" si="1"/>
        <v>951.82</v>
      </c>
      <c r="C12" s="86">
        <v>919.1</v>
      </c>
      <c r="D12" s="86">
        <v>918.4</v>
      </c>
      <c r="E12" s="86">
        <v>917.2</v>
      </c>
      <c r="F12" s="86">
        <v>916</v>
      </c>
      <c r="G12" s="86">
        <v>915.3</v>
      </c>
      <c r="H12" s="86">
        <v>915.4</v>
      </c>
      <c r="I12" s="86">
        <v>916.6</v>
      </c>
      <c r="J12" s="86">
        <v>918.9</v>
      </c>
      <c r="K12" s="86">
        <v>922</v>
      </c>
      <c r="L12" s="86">
        <v>925.5</v>
      </c>
      <c r="M12" s="86">
        <v>928.9</v>
      </c>
      <c r="N12" s="86">
        <v>931.7</v>
      </c>
      <c r="O12" s="86">
        <v>933.8</v>
      </c>
      <c r="P12" s="86">
        <v>935.2</v>
      </c>
      <c r="Q12" s="86">
        <v>935.9</v>
      </c>
      <c r="R12" s="86">
        <v>936.5</v>
      </c>
      <c r="S12" s="86">
        <v>937.4</v>
      </c>
      <c r="T12" s="86">
        <v>938.9</v>
      </c>
      <c r="U12" s="86">
        <v>941.2</v>
      </c>
      <c r="V12" s="86">
        <v>944.2</v>
      </c>
      <c r="W12" s="86">
        <v>947.7</v>
      </c>
      <c r="X12" s="86">
        <v>951</v>
      </c>
      <c r="Y12" s="86">
        <v>953.6</v>
      </c>
      <c r="Z12" s="86">
        <v>954.8</v>
      </c>
      <c r="AA12" s="86">
        <v>954.4</v>
      </c>
      <c r="AB12" s="86">
        <v>952.2</v>
      </c>
      <c r="AC12" s="86">
        <v>948.4</v>
      </c>
      <c r="AD12" s="86">
        <v>943.6</v>
      </c>
      <c r="AE12" s="86">
        <v>938.3</v>
      </c>
      <c r="AF12" s="86">
        <v>933.2</v>
      </c>
      <c r="AG12" s="86">
        <v>928.8</v>
      </c>
      <c r="AH12" s="86">
        <v>925.3</v>
      </c>
      <c r="AI12" s="86">
        <v>922.9</v>
      </c>
      <c r="AJ12" s="86">
        <v>921.4</v>
      </c>
      <c r="AK12" s="86">
        <v>920.5</v>
      </c>
      <c r="AL12" s="86">
        <v>920.2</v>
      </c>
    </row>
    <row r="13" spans="1:38" x14ac:dyDescent="0.15">
      <c r="A13">
        <v>1</v>
      </c>
      <c r="B13" s="86">
        <f t="shared" ca="1" si="1"/>
        <v>929.5</v>
      </c>
      <c r="C13" s="86">
        <v>894.8</v>
      </c>
      <c r="D13" s="86">
        <v>894.3</v>
      </c>
      <c r="E13" s="86">
        <v>893.3</v>
      </c>
      <c r="F13" s="86">
        <v>892.4</v>
      </c>
      <c r="G13" s="86">
        <v>891.9</v>
      </c>
      <c r="H13" s="86">
        <v>892.4</v>
      </c>
      <c r="I13" s="86">
        <v>893.9</v>
      </c>
      <c r="J13" s="86">
        <v>896.4</v>
      </c>
      <c r="K13" s="86">
        <v>899.8</v>
      </c>
      <c r="L13" s="86">
        <v>903.5</v>
      </c>
      <c r="M13" s="86">
        <v>907</v>
      </c>
      <c r="N13" s="86">
        <v>910</v>
      </c>
      <c r="O13" s="86">
        <v>912.2</v>
      </c>
      <c r="P13" s="86">
        <v>913.6</v>
      </c>
      <c r="Q13" s="86">
        <v>914.5</v>
      </c>
      <c r="R13" s="86">
        <v>915.1</v>
      </c>
      <c r="S13" s="86">
        <v>915.9</v>
      </c>
      <c r="T13" s="86">
        <v>917.4</v>
      </c>
      <c r="U13" s="86">
        <v>919.7</v>
      </c>
      <c r="V13" s="86">
        <v>922.7</v>
      </c>
      <c r="W13" s="86">
        <v>926</v>
      </c>
      <c r="X13" s="86">
        <v>929.2</v>
      </c>
      <c r="Y13" s="86">
        <v>931.7</v>
      </c>
      <c r="Z13" s="86">
        <v>932.8</v>
      </c>
      <c r="AA13" s="86">
        <v>932.2</v>
      </c>
      <c r="AB13" s="86">
        <v>929.9</v>
      </c>
      <c r="AC13" s="86">
        <v>925.9</v>
      </c>
      <c r="AD13" s="86">
        <v>921</v>
      </c>
      <c r="AE13" s="86">
        <v>915.5</v>
      </c>
      <c r="AF13" s="86">
        <v>910.2</v>
      </c>
      <c r="AG13" s="86">
        <v>905.5</v>
      </c>
      <c r="AH13" s="86">
        <v>901.8</v>
      </c>
      <c r="AI13" s="86">
        <v>899.1</v>
      </c>
      <c r="AJ13" s="86">
        <v>897.4</v>
      </c>
      <c r="AK13" s="86">
        <v>896.5</v>
      </c>
      <c r="AL13" s="86">
        <v>896</v>
      </c>
    </row>
    <row r="14" spans="1:38" x14ac:dyDescent="0.15">
      <c r="A14">
        <v>1.2</v>
      </c>
      <c r="B14" s="86">
        <f t="shared" ca="1" si="1"/>
        <v>907.6</v>
      </c>
      <c r="C14" s="86">
        <v>871.2</v>
      </c>
      <c r="D14" s="86">
        <v>870.7</v>
      </c>
      <c r="E14" s="86">
        <v>869.9</v>
      </c>
      <c r="F14" s="86">
        <v>869.2</v>
      </c>
      <c r="G14" s="86">
        <v>869.1</v>
      </c>
      <c r="H14" s="86">
        <v>869.8</v>
      </c>
      <c r="I14" s="86">
        <v>871.7</v>
      </c>
      <c r="J14" s="86">
        <v>874.5</v>
      </c>
      <c r="K14" s="86">
        <v>878.1</v>
      </c>
      <c r="L14" s="86">
        <v>882</v>
      </c>
      <c r="M14" s="86">
        <v>885.7</v>
      </c>
      <c r="N14" s="86">
        <v>888.8</v>
      </c>
      <c r="O14" s="86">
        <v>891.1</v>
      </c>
      <c r="P14" s="86">
        <v>892.5</v>
      </c>
      <c r="Q14" s="86">
        <v>893.4</v>
      </c>
      <c r="R14" s="86">
        <v>894</v>
      </c>
      <c r="S14" s="86">
        <v>894.9</v>
      </c>
      <c r="T14" s="86">
        <v>896.4</v>
      </c>
      <c r="U14" s="86">
        <v>898.6</v>
      </c>
      <c r="V14" s="86">
        <v>901.5</v>
      </c>
      <c r="W14" s="86">
        <v>904.7</v>
      </c>
      <c r="X14" s="86">
        <v>907.8</v>
      </c>
      <c r="Y14" s="86">
        <v>910.2</v>
      </c>
      <c r="Z14" s="86">
        <v>911.2</v>
      </c>
      <c r="AA14" s="86">
        <v>910.5</v>
      </c>
      <c r="AB14" s="86">
        <v>908</v>
      </c>
      <c r="AC14" s="86">
        <v>904</v>
      </c>
      <c r="AD14" s="86">
        <v>898.8</v>
      </c>
      <c r="AE14" s="86">
        <v>893.2</v>
      </c>
      <c r="AF14" s="86">
        <v>887.7</v>
      </c>
      <c r="AG14" s="86">
        <v>882.8</v>
      </c>
      <c r="AH14" s="86">
        <v>878.8</v>
      </c>
      <c r="AI14" s="86">
        <v>875.9</v>
      </c>
      <c r="AJ14" s="86">
        <v>874</v>
      </c>
      <c r="AK14" s="86">
        <v>872.9</v>
      </c>
      <c r="AL14" s="86">
        <v>872.5</v>
      </c>
    </row>
    <row r="15" spans="1:38" x14ac:dyDescent="0.15">
      <c r="A15">
        <v>1.4</v>
      </c>
      <c r="B15" s="86">
        <f t="shared" ca="1" si="1"/>
        <v>886.18000000000006</v>
      </c>
      <c r="C15" s="86">
        <v>848</v>
      </c>
      <c r="D15" s="86">
        <v>847.6</v>
      </c>
      <c r="E15" s="86">
        <v>847</v>
      </c>
      <c r="F15" s="86">
        <v>846.6</v>
      </c>
      <c r="G15" s="86">
        <v>846.8</v>
      </c>
      <c r="H15" s="86">
        <v>847.8</v>
      </c>
      <c r="I15" s="86">
        <v>849.9</v>
      </c>
      <c r="J15" s="86">
        <v>853</v>
      </c>
      <c r="K15" s="86">
        <v>856.8</v>
      </c>
      <c r="L15" s="86">
        <v>860.9</v>
      </c>
      <c r="M15" s="86">
        <v>864.7</v>
      </c>
      <c r="N15" s="86">
        <v>868</v>
      </c>
      <c r="O15" s="86">
        <v>870.3</v>
      </c>
      <c r="P15" s="86">
        <v>871.9</v>
      </c>
      <c r="Q15" s="86">
        <v>872.7</v>
      </c>
      <c r="R15" s="86">
        <v>873.4</v>
      </c>
      <c r="S15" s="86">
        <v>874.3</v>
      </c>
      <c r="T15" s="86">
        <v>875.7</v>
      </c>
      <c r="U15" s="86">
        <v>877.9</v>
      </c>
      <c r="V15" s="86">
        <v>880.7</v>
      </c>
      <c r="W15" s="86">
        <v>883.9</v>
      </c>
      <c r="X15" s="86">
        <v>886.9</v>
      </c>
      <c r="Y15" s="86">
        <v>889.1</v>
      </c>
      <c r="Z15" s="86">
        <v>890</v>
      </c>
      <c r="AA15" s="86">
        <v>889.2</v>
      </c>
      <c r="AB15" s="86">
        <v>886.6</v>
      </c>
      <c r="AC15" s="86">
        <v>882.4</v>
      </c>
      <c r="AD15" s="86">
        <v>877.1</v>
      </c>
      <c r="AE15" s="86">
        <v>871.3</v>
      </c>
      <c r="AF15" s="86">
        <v>865.6</v>
      </c>
      <c r="AG15" s="86">
        <v>860.5</v>
      </c>
      <c r="AH15" s="86">
        <v>856.4</v>
      </c>
      <c r="AI15" s="86">
        <v>853.3</v>
      </c>
      <c r="AJ15" s="86">
        <v>851.2</v>
      </c>
      <c r="AK15" s="86">
        <v>850</v>
      </c>
      <c r="AL15" s="86">
        <v>849.4</v>
      </c>
    </row>
    <row r="16" spans="1:38" x14ac:dyDescent="0.15">
      <c r="A16">
        <v>1.6</v>
      </c>
      <c r="B16" s="86">
        <f t="shared" ca="1" si="1"/>
        <v>865.17000000000007</v>
      </c>
      <c r="C16" s="86">
        <v>825.4</v>
      </c>
      <c r="D16" s="86">
        <v>825</v>
      </c>
      <c r="E16" s="86">
        <v>824.6</v>
      </c>
      <c r="F16" s="86">
        <v>824.5</v>
      </c>
      <c r="G16" s="86">
        <v>824.9</v>
      </c>
      <c r="H16" s="86">
        <v>826.2</v>
      </c>
      <c r="I16" s="86">
        <v>828.6</v>
      </c>
      <c r="J16" s="86">
        <v>832</v>
      </c>
      <c r="K16" s="86">
        <v>836</v>
      </c>
      <c r="L16" s="86">
        <v>840.2</v>
      </c>
      <c r="M16" s="86">
        <v>844.2</v>
      </c>
      <c r="N16" s="86">
        <v>847.5</v>
      </c>
      <c r="O16" s="86">
        <v>850</v>
      </c>
      <c r="P16" s="86">
        <v>851.6</v>
      </c>
      <c r="Q16" s="86">
        <v>852.5</v>
      </c>
      <c r="R16" s="86">
        <v>853.2</v>
      </c>
      <c r="S16" s="86">
        <v>854</v>
      </c>
      <c r="T16" s="86">
        <v>855.4</v>
      </c>
      <c r="U16" s="86">
        <v>857.6</v>
      </c>
      <c r="V16" s="86">
        <v>860.3</v>
      </c>
      <c r="W16" s="86">
        <v>863.4</v>
      </c>
      <c r="X16" s="86">
        <v>866.4</v>
      </c>
      <c r="Y16" s="86">
        <v>868.5</v>
      </c>
      <c r="Z16" s="86">
        <v>869.3</v>
      </c>
      <c r="AA16" s="86">
        <v>868.3</v>
      </c>
      <c r="AB16" s="86">
        <v>865.6</v>
      </c>
      <c r="AC16" s="86">
        <v>861.3</v>
      </c>
      <c r="AD16" s="86">
        <v>855.9</v>
      </c>
      <c r="AE16" s="86">
        <v>849.9</v>
      </c>
      <c r="AF16" s="86">
        <v>844</v>
      </c>
      <c r="AG16" s="86">
        <v>838.8</v>
      </c>
      <c r="AH16" s="86">
        <v>834.4</v>
      </c>
      <c r="AI16" s="86">
        <v>831.1</v>
      </c>
      <c r="AJ16" s="86">
        <v>828.9</v>
      </c>
      <c r="AK16" s="86">
        <v>827.5</v>
      </c>
      <c r="AL16" s="86">
        <v>826.9</v>
      </c>
    </row>
    <row r="17" spans="1:38" x14ac:dyDescent="0.15">
      <c r="A17">
        <v>1.8</v>
      </c>
      <c r="B17" s="86">
        <f t="shared" ca="1" si="1"/>
        <v>844.66000000000008</v>
      </c>
      <c r="C17" s="86">
        <v>803.2</v>
      </c>
      <c r="D17" s="86">
        <v>803</v>
      </c>
      <c r="E17" s="86">
        <v>802.8</v>
      </c>
      <c r="F17" s="86">
        <v>802.8</v>
      </c>
      <c r="G17" s="86">
        <v>803.5</v>
      </c>
      <c r="H17" s="86">
        <v>805.1</v>
      </c>
      <c r="I17" s="86">
        <v>807.8</v>
      </c>
      <c r="J17" s="86">
        <v>811.3</v>
      </c>
      <c r="K17" s="86">
        <v>815.6</v>
      </c>
      <c r="L17" s="86">
        <v>820</v>
      </c>
      <c r="M17" s="86">
        <v>824.1</v>
      </c>
      <c r="N17" s="86">
        <v>827.5</v>
      </c>
      <c r="O17" s="86">
        <v>830</v>
      </c>
      <c r="P17" s="86">
        <v>831.7</v>
      </c>
      <c r="Q17" s="86">
        <v>832.6</v>
      </c>
      <c r="R17" s="86">
        <v>833.3</v>
      </c>
      <c r="S17" s="86">
        <v>834.2</v>
      </c>
      <c r="T17" s="86">
        <v>835.6</v>
      </c>
      <c r="U17" s="86">
        <v>837.6</v>
      </c>
      <c r="V17" s="86">
        <v>840.4</v>
      </c>
      <c r="W17" s="86">
        <v>843.4</v>
      </c>
      <c r="X17" s="86">
        <v>846.2</v>
      </c>
      <c r="Y17" s="86">
        <v>848.2</v>
      </c>
      <c r="Z17" s="86">
        <v>848.9</v>
      </c>
      <c r="AA17" s="86">
        <v>847.9</v>
      </c>
      <c r="AB17" s="86">
        <v>845.1</v>
      </c>
      <c r="AC17" s="86">
        <v>840.7</v>
      </c>
      <c r="AD17" s="86">
        <v>835.1</v>
      </c>
      <c r="AE17" s="86">
        <v>829</v>
      </c>
      <c r="AF17" s="86">
        <v>822.9</v>
      </c>
      <c r="AG17" s="86">
        <v>817.5</v>
      </c>
      <c r="AH17" s="86">
        <v>812.9</v>
      </c>
      <c r="AI17" s="86">
        <v>809.5</v>
      </c>
      <c r="AJ17" s="86">
        <v>807.1</v>
      </c>
      <c r="AK17" s="86">
        <v>805.6</v>
      </c>
      <c r="AL17" s="86">
        <v>805</v>
      </c>
    </row>
    <row r="18" spans="1:38" x14ac:dyDescent="0.15">
      <c r="A18">
        <v>2</v>
      </c>
      <c r="B18" s="86">
        <f t="shared" ca="1" si="1"/>
        <v>824.54</v>
      </c>
      <c r="C18" s="86">
        <v>781.6</v>
      </c>
      <c r="D18" s="86">
        <v>781.5</v>
      </c>
      <c r="E18" s="86">
        <v>781.4</v>
      </c>
      <c r="F18" s="86">
        <v>781.7</v>
      </c>
      <c r="G18" s="86">
        <v>782.6</v>
      </c>
      <c r="H18" s="86">
        <v>784.5</v>
      </c>
      <c r="I18" s="86">
        <v>787.4</v>
      </c>
      <c r="J18" s="86">
        <v>791.2</v>
      </c>
      <c r="K18" s="86">
        <v>795.6</v>
      </c>
      <c r="L18" s="86">
        <v>800.1</v>
      </c>
      <c r="M18" s="86">
        <v>804.4</v>
      </c>
      <c r="N18" s="86">
        <v>807.9</v>
      </c>
      <c r="O18" s="86">
        <v>810.5</v>
      </c>
      <c r="P18" s="86">
        <v>812.2</v>
      </c>
      <c r="Q18" s="86">
        <v>813.2</v>
      </c>
      <c r="R18" s="86">
        <v>813.9</v>
      </c>
      <c r="S18" s="86">
        <v>814.7</v>
      </c>
      <c r="T18" s="86">
        <v>816.1</v>
      </c>
      <c r="U18" s="86">
        <v>818.1</v>
      </c>
      <c r="V18" s="86">
        <v>820.8</v>
      </c>
      <c r="W18" s="86">
        <v>823.7</v>
      </c>
      <c r="X18" s="86">
        <v>826.5</v>
      </c>
      <c r="Y18" s="86">
        <v>828.4</v>
      </c>
      <c r="Z18" s="86">
        <v>829</v>
      </c>
      <c r="AA18" s="86">
        <v>827.9</v>
      </c>
      <c r="AB18" s="86">
        <v>825</v>
      </c>
      <c r="AC18" s="86">
        <v>820.4</v>
      </c>
      <c r="AD18" s="86">
        <v>814.7</v>
      </c>
      <c r="AE18" s="86">
        <v>808.5</v>
      </c>
      <c r="AF18" s="86">
        <v>802.3</v>
      </c>
      <c r="AG18" s="86">
        <v>796.7</v>
      </c>
      <c r="AH18" s="86">
        <v>792</v>
      </c>
      <c r="AI18" s="86">
        <v>788.3</v>
      </c>
      <c r="AJ18" s="86">
        <v>785.8</v>
      </c>
      <c r="AK18" s="86">
        <v>784.2</v>
      </c>
      <c r="AL18" s="86">
        <v>783.5</v>
      </c>
    </row>
    <row r="19" spans="1:38" x14ac:dyDescent="0.15">
      <c r="A19">
        <v>2.5</v>
      </c>
      <c r="B19" s="86">
        <f t="shared" ca="1" si="1"/>
        <v>775.92</v>
      </c>
      <c r="C19" s="86">
        <v>729.7</v>
      </c>
      <c r="D19" s="86">
        <v>729.7</v>
      </c>
      <c r="E19" s="86">
        <v>730</v>
      </c>
      <c r="F19" s="86">
        <v>730.7</v>
      </c>
      <c r="G19" s="86">
        <v>732.2</v>
      </c>
      <c r="H19" s="86">
        <v>734.7</v>
      </c>
      <c r="I19" s="86">
        <v>738.2</v>
      </c>
      <c r="J19" s="86">
        <v>742.5</v>
      </c>
      <c r="K19" s="86">
        <v>747.3</v>
      </c>
      <c r="L19" s="86">
        <v>752.3</v>
      </c>
      <c r="M19" s="86">
        <v>756.8</v>
      </c>
      <c r="N19" s="86">
        <v>760.5</v>
      </c>
      <c r="O19" s="86">
        <v>763.3</v>
      </c>
      <c r="P19" s="86">
        <v>765.1</v>
      </c>
      <c r="Q19" s="86">
        <v>766.2</v>
      </c>
      <c r="R19" s="86">
        <v>766.9</v>
      </c>
      <c r="S19" s="86">
        <v>767.8</v>
      </c>
      <c r="T19" s="86">
        <v>769.1</v>
      </c>
      <c r="U19" s="86">
        <v>771</v>
      </c>
      <c r="V19" s="86">
        <v>773.5</v>
      </c>
      <c r="W19" s="86">
        <v>776.3</v>
      </c>
      <c r="X19" s="86">
        <v>778.8</v>
      </c>
      <c r="Y19" s="86">
        <v>780.5</v>
      </c>
      <c r="Z19" s="86">
        <v>780.9</v>
      </c>
      <c r="AA19" s="86">
        <v>779.5</v>
      </c>
      <c r="AB19" s="86">
        <v>776.4</v>
      </c>
      <c r="AC19" s="86">
        <v>771.6</v>
      </c>
      <c r="AD19" s="86">
        <v>765.6</v>
      </c>
      <c r="AE19" s="86">
        <v>759.1</v>
      </c>
      <c r="AF19" s="86">
        <v>752.5</v>
      </c>
      <c r="AG19" s="86">
        <v>746.6</v>
      </c>
      <c r="AH19" s="86">
        <v>741.5</v>
      </c>
      <c r="AI19" s="86">
        <v>737.5</v>
      </c>
      <c r="AJ19" s="86">
        <v>734.7</v>
      </c>
      <c r="AK19" s="86">
        <v>732.9</v>
      </c>
      <c r="AL19" s="86">
        <v>732.1</v>
      </c>
    </row>
    <row r="20" spans="1:38" x14ac:dyDescent="0.15">
      <c r="A20">
        <v>3</v>
      </c>
      <c r="B20" s="86">
        <f t="shared" ca="1" si="1"/>
        <v>729.7</v>
      </c>
      <c r="C20" s="86">
        <v>680.6</v>
      </c>
      <c r="D20" s="86">
        <v>680.9</v>
      </c>
      <c r="E20" s="86">
        <v>681.4</v>
      </c>
      <c r="F20" s="86">
        <v>682.6</v>
      </c>
      <c r="G20" s="86">
        <v>684.6</v>
      </c>
      <c r="H20" s="86">
        <v>687.5</v>
      </c>
      <c r="I20" s="86">
        <v>691.5</v>
      </c>
      <c r="J20" s="86">
        <v>696.2</v>
      </c>
      <c r="K20" s="86">
        <v>701.5</v>
      </c>
      <c r="L20" s="86">
        <v>706.7</v>
      </c>
      <c r="M20" s="86">
        <v>711.5</v>
      </c>
      <c r="N20" s="86">
        <v>715.5</v>
      </c>
      <c r="O20" s="86">
        <v>718.4</v>
      </c>
      <c r="P20" s="86">
        <v>720.3</v>
      </c>
      <c r="Q20" s="86">
        <v>721.5</v>
      </c>
      <c r="R20" s="86">
        <v>722.3</v>
      </c>
      <c r="S20" s="86">
        <v>723.1</v>
      </c>
      <c r="T20" s="86">
        <v>724.4</v>
      </c>
      <c r="U20" s="86">
        <v>726.2</v>
      </c>
      <c r="V20" s="86">
        <v>728.6</v>
      </c>
      <c r="W20" s="86">
        <v>731.2</v>
      </c>
      <c r="X20" s="86">
        <v>733.5</v>
      </c>
      <c r="Y20" s="86">
        <v>735</v>
      </c>
      <c r="Z20" s="86">
        <v>735.1</v>
      </c>
      <c r="AA20" s="86">
        <v>733.6</v>
      </c>
      <c r="AB20" s="86">
        <v>730.2</v>
      </c>
      <c r="AC20" s="86">
        <v>725.2</v>
      </c>
      <c r="AD20" s="86">
        <v>719</v>
      </c>
      <c r="AE20" s="86">
        <v>712.2</v>
      </c>
      <c r="AF20" s="86">
        <v>705.4</v>
      </c>
      <c r="AG20" s="86">
        <v>699.1</v>
      </c>
      <c r="AH20" s="86">
        <v>693.8</v>
      </c>
      <c r="AI20" s="86">
        <v>689.6</v>
      </c>
      <c r="AJ20" s="86">
        <v>686.5</v>
      </c>
      <c r="AK20" s="86">
        <v>684.6</v>
      </c>
      <c r="AL20" s="86">
        <v>683.6</v>
      </c>
    </row>
    <row r="21" spans="1:38" x14ac:dyDescent="0.15">
      <c r="A21">
        <v>3.5</v>
      </c>
      <c r="B21" s="86">
        <f t="shared" ca="1" si="1"/>
        <v>685.68000000000006</v>
      </c>
      <c r="C21" s="86">
        <v>634.4</v>
      </c>
      <c r="D21" s="86">
        <v>634.79999999999995</v>
      </c>
      <c r="E21" s="86">
        <v>635.6</v>
      </c>
      <c r="F21" s="86">
        <v>637.1</v>
      </c>
      <c r="G21" s="86">
        <v>639.4</v>
      </c>
      <c r="H21" s="86">
        <v>642.79999999999995</v>
      </c>
      <c r="I21" s="86">
        <v>647.20000000000005</v>
      </c>
      <c r="J21" s="86">
        <v>652.29999999999995</v>
      </c>
      <c r="K21" s="86">
        <v>657.9</v>
      </c>
      <c r="L21" s="86">
        <v>663.4</v>
      </c>
      <c r="M21" s="86">
        <v>668.5</v>
      </c>
      <c r="N21" s="86">
        <v>672.6</v>
      </c>
      <c r="O21" s="86">
        <v>675.7</v>
      </c>
      <c r="P21" s="86">
        <v>677.8</v>
      </c>
      <c r="Q21" s="86">
        <v>679</v>
      </c>
      <c r="R21" s="86">
        <v>679.9</v>
      </c>
      <c r="S21" s="86">
        <v>680.7</v>
      </c>
      <c r="T21" s="86">
        <v>682</v>
      </c>
      <c r="U21" s="86">
        <v>683.7</v>
      </c>
      <c r="V21" s="86">
        <v>686</v>
      </c>
      <c r="W21" s="86">
        <v>688.4</v>
      </c>
      <c r="X21" s="86">
        <v>690.5</v>
      </c>
      <c r="Y21" s="86">
        <v>691.8</v>
      </c>
      <c r="Z21" s="86">
        <v>691.7</v>
      </c>
      <c r="AA21" s="86">
        <v>689.8</v>
      </c>
      <c r="AB21" s="86">
        <v>686.2</v>
      </c>
      <c r="AC21" s="86">
        <v>681</v>
      </c>
      <c r="AD21" s="86">
        <v>674.6</v>
      </c>
      <c r="AE21" s="86">
        <v>667.6</v>
      </c>
      <c r="AF21" s="86">
        <v>660.6</v>
      </c>
      <c r="AG21" s="86">
        <v>654.20000000000005</v>
      </c>
      <c r="AH21" s="86">
        <v>648.6</v>
      </c>
      <c r="AI21" s="86">
        <v>644.29999999999995</v>
      </c>
      <c r="AJ21" s="86">
        <v>641</v>
      </c>
      <c r="AK21" s="86">
        <v>639</v>
      </c>
      <c r="AL21" s="86">
        <v>638</v>
      </c>
    </row>
    <row r="22" spans="1:38" x14ac:dyDescent="0.15">
      <c r="A22">
        <v>4</v>
      </c>
      <c r="B22" s="86">
        <f t="shared" ca="1" si="1"/>
        <v>643.86</v>
      </c>
      <c r="C22" s="86">
        <v>590.79999999999995</v>
      </c>
      <c r="D22" s="86">
        <v>591.29999999999995</v>
      </c>
      <c r="E22" s="86">
        <v>592.29999999999995</v>
      </c>
      <c r="F22" s="86">
        <v>594.1</v>
      </c>
      <c r="G22" s="86">
        <v>596.70000000000005</v>
      </c>
      <c r="H22" s="86">
        <v>600.5</v>
      </c>
      <c r="I22" s="86">
        <v>605.1</v>
      </c>
      <c r="J22" s="86">
        <v>610.6</v>
      </c>
      <c r="K22" s="86">
        <v>616.5</v>
      </c>
      <c r="L22" s="86">
        <v>622.29999999999995</v>
      </c>
      <c r="M22" s="86">
        <v>627.5</v>
      </c>
      <c r="N22" s="86">
        <v>631.9</v>
      </c>
      <c r="O22" s="86">
        <v>635.20000000000005</v>
      </c>
      <c r="P22" s="86">
        <v>637.4</v>
      </c>
      <c r="Q22" s="86">
        <v>638.70000000000005</v>
      </c>
      <c r="R22" s="86">
        <v>639.6</v>
      </c>
      <c r="S22" s="86">
        <v>640.5</v>
      </c>
      <c r="T22" s="86">
        <v>641.70000000000005</v>
      </c>
      <c r="U22" s="86">
        <v>643.4</v>
      </c>
      <c r="V22" s="86">
        <v>645.5</v>
      </c>
      <c r="W22" s="86">
        <v>647.70000000000005</v>
      </c>
      <c r="X22" s="86">
        <v>649.6</v>
      </c>
      <c r="Y22" s="86">
        <v>650.70000000000005</v>
      </c>
      <c r="Z22" s="86">
        <v>650.29999999999995</v>
      </c>
      <c r="AA22" s="86">
        <v>648.29999999999995</v>
      </c>
      <c r="AB22" s="86">
        <v>644.4</v>
      </c>
      <c r="AC22" s="86">
        <v>639</v>
      </c>
      <c r="AD22" s="86">
        <v>632.4</v>
      </c>
      <c r="AE22" s="86">
        <v>625.29999999999995</v>
      </c>
      <c r="AF22" s="86">
        <v>618.20000000000005</v>
      </c>
      <c r="AG22" s="86">
        <v>611.6</v>
      </c>
      <c r="AH22" s="86">
        <v>606</v>
      </c>
      <c r="AI22" s="86">
        <v>601.5</v>
      </c>
      <c r="AJ22" s="86">
        <v>598.20000000000005</v>
      </c>
      <c r="AK22" s="86">
        <v>596.1</v>
      </c>
      <c r="AL22" s="86">
        <v>595</v>
      </c>
    </row>
    <row r="23" spans="1:38" x14ac:dyDescent="0.15">
      <c r="A23">
        <v>4.5</v>
      </c>
      <c r="B23" s="86">
        <f t="shared" ca="1" si="1"/>
        <v>604.1400000000001</v>
      </c>
      <c r="C23" s="86">
        <v>549.70000000000005</v>
      </c>
      <c r="D23" s="86">
        <v>550.29999999999995</v>
      </c>
      <c r="E23" s="86">
        <v>551.5</v>
      </c>
      <c r="F23" s="86">
        <v>553.4</v>
      </c>
      <c r="G23" s="86">
        <v>556.4</v>
      </c>
      <c r="H23" s="86">
        <v>560.4</v>
      </c>
      <c r="I23" s="86">
        <v>565.29999999999995</v>
      </c>
      <c r="J23" s="86">
        <v>571</v>
      </c>
      <c r="K23" s="86">
        <v>577.1</v>
      </c>
      <c r="L23" s="86">
        <v>583.20000000000005</v>
      </c>
      <c r="M23" s="86">
        <v>588.6</v>
      </c>
      <c r="N23" s="86">
        <v>593.20000000000005</v>
      </c>
      <c r="O23" s="86">
        <v>596.6</v>
      </c>
      <c r="P23" s="86">
        <v>599</v>
      </c>
      <c r="Q23" s="86">
        <v>600.4</v>
      </c>
      <c r="R23" s="86">
        <v>601.4</v>
      </c>
      <c r="S23" s="86">
        <v>602.29999999999995</v>
      </c>
      <c r="T23" s="86">
        <v>603.5</v>
      </c>
      <c r="U23" s="86">
        <v>605.1</v>
      </c>
      <c r="V23" s="86">
        <v>607.1</v>
      </c>
      <c r="W23" s="86">
        <v>609.1</v>
      </c>
      <c r="X23" s="86">
        <v>610.79999999999995</v>
      </c>
      <c r="Y23" s="86">
        <v>611.6</v>
      </c>
      <c r="Z23" s="86">
        <v>611</v>
      </c>
      <c r="AA23" s="86">
        <v>608.70000000000005</v>
      </c>
      <c r="AB23" s="86">
        <v>604.70000000000005</v>
      </c>
      <c r="AC23" s="86">
        <v>599.1</v>
      </c>
      <c r="AD23" s="86">
        <v>592.4</v>
      </c>
      <c r="AE23" s="86">
        <v>585.1</v>
      </c>
      <c r="AF23" s="86">
        <v>577.9</v>
      </c>
      <c r="AG23" s="86">
        <v>571.29999999999995</v>
      </c>
      <c r="AH23" s="86">
        <v>565.6</v>
      </c>
      <c r="AI23" s="86">
        <v>561.1</v>
      </c>
      <c r="AJ23" s="86">
        <v>557.79999999999995</v>
      </c>
      <c r="AK23" s="86">
        <v>555.70000000000005</v>
      </c>
      <c r="AL23" s="86">
        <v>554.6</v>
      </c>
    </row>
    <row r="24" spans="1:38" x14ac:dyDescent="0.15">
      <c r="A24">
        <v>5</v>
      </c>
      <c r="B24" s="86">
        <f t="shared" ca="1" si="1"/>
        <v>566.31999999999994</v>
      </c>
      <c r="C24" s="86">
        <v>511.1</v>
      </c>
      <c r="D24" s="86">
        <v>511.7</v>
      </c>
      <c r="E24" s="86">
        <v>513</v>
      </c>
      <c r="F24" s="86">
        <v>515.1</v>
      </c>
      <c r="G24" s="86">
        <v>518.20000000000005</v>
      </c>
      <c r="H24" s="86">
        <v>522.4</v>
      </c>
      <c r="I24" s="86">
        <v>527.6</v>
      </c>
      <c r="J24" s="86">
        <v>533.5</v>
      </c>
      <c r="K24" s="86">
        <v>539.79999999999995</v>
      </c>
      <c r="L24" s="86">
        <v>546</v>
      </c>
      <c r="M24" s="86">
        <v>551.70000000000005</v>
      </c>
      <c r="N24" s="86">
        <v>556.4</v>
      </c>
      <c r="O24" s="86">
        <v>560</v>
      </c>
      <c r="P24" s="86">
        <v>562.5</v>
      </c>
      <c r="Q24" s="86">
        <v>564.1</v>
      </c>
      <c r="R24" s="86">
        <v>565.20000000000005</v>
      </c>
      <c r="S24" s="86">
        <v>566.1</v>
      </c>
      <c r="T24" s="86">
        <v>567.29999999999995</v>
      </c>
      <c r="U24" s="86">
        <v>568.79999999999995</v>
      </c>
      <c r="V24" s="86">
        <v>570.70000000000005</v>
      </c>
      <c r="W24" s="86">
        <v>572.5</v>
      </c>
      <c r="X24" s="86">
        <v>574</v>
      </c>
      <c r="Y24" s="86">
        <v>574.5</v>
      </c>
      <c r="Z24" s="86">
        <v>573.70000000000005</v>
      </c>
      <c r="AA24" s="86">
        <v>571.1</v>
      </c>
      <c r="AB24" s="86">
        <v>566.9</v>
      </c>
      <c r="AC24" s="86">
        <v>561.1</v>
      </c>
      <c r="AD24" s="86">
        <v>554.29999999999995</v>
      </c>
      <c r="AE24" s="86">
        <v>547</v>
      </c>
      <c r="AF24" s="86">
        <v>539.79999999999995</v>
      </c>
      <c r="AG24" s="86">
        <v>533.20000000000005</v>
      </c>
      <c r="AH24" s="86">
        <v>527.6</v>
      </c>
      <c r="AI24" s="86">
        <v>523.1</v>
      </c>
      <c r="AJ24" s="86">
        <v>519.79999999999995</v>
      </c>
      <c r="AK24" s="86">
        <v>517.6</v>
      </c>
      <c r="AL24" s="86">
        <v>516.6</v>
      </c>
    </row>
    <row r="25" spans="1:38" x14ac:dyDescent="0.15">
      <c r="A25">
        <v>5.5</v>
      </c>
      <c r="B25" s="86">
        <f t="shared" ca="1" si="1"/>
        <v>530.41</v>
      </c>
      <c r="C25" s="86">
        <v>474.7</v>
      </c>
      <c r="D25" s="86">
        <v>475.4</v>
      </c>
      <c r="E25" s="86">
        <v>476.8</v>
      </c>
      <c r="F25" s="86">
        <v>479</v>
      </c>
      <c r="G25" s="86">
        <v>482.3</v>
      </c>
      <c r="H25" s="86">
        <v>486.6</v>
      </c>
      <c r="I25" s="86">
        <v>491.9</v>
      </c>
      <c r="J25" s="86">
        <v>497.9</v>
      </c>
      <c r="K25" s="86">
        <v>504.4</v>
      </c>
      <c r="L25" s="86">
        <v>510.7</v>
      </c>
      <c r="M25" s="86">
        <v>516.6</v>
      </c>
      <c r="N25" s="86">
        <v>521.5</v>
      </c>
      <c r="O25" s="86">
        <v>525.29999999999995</v>
      </c>
      <c r="P25" s="86">
        <v>527.9</v>
      </c>
      <c r="Q25" s="86">
        <v>529.6</v>
      </c>
      <c r="R25" s="86">
        <v>530.79999999999995</v>
      </c>
      <c r="S25" s="86">
        <v>531.79999999999995</v>
      </c>
      <c r="T25" s="86">
        <v>533</v>
      </c>
      <c r="U25" s="86">
        <v>534.4</v>
      </c>
      <c r="V25" s="86">
        <v>536.1</v>
      </c>
      <c r="W25" s="86">
        <v>537.79999999999995</v>
      </c>
      <c r="X25" s="86">
        <v>539</v>
      </c>
      <c r="Y25" s="86">
        <v>539.29999999999995</v>
      </c>
      <c r="Z25" s="86">
        <v>538.20000000000005</v>
      </c>
      <c r="AA25" s="86">
        <v>535.4</v>
      </c>
      <c r="AB25" s="86">
        <v>531</v>
      </c>
      <c r="AC25" s="86">
        <v>525.1</v>
      </c>
      <c r="AD25" s="86">
        <v>518.20000000000005</v>
      </c>
      <c r="AE25" s="86">
        <v>510.9</v>
      </c>
      <c r="AF25" s="86">
        <v>503.7</v>
      </c>
      <c r="AG25" s="86">
        <v>497.2</v>
      </c>
      <c r="AH25" s="86">
        <v>491.6</v>
      </c>
      <c r="AI25" s="86">
        <v>487.2</v>
      </c>
      <c r="AJ25" s="86">
        <v>484</v>
      </c>
      <c r="AK25" s="86">
        <v>481.9</v>
      </c>
      <c r="AL25" s="86">
        <v>480.9</v>
      </c>
    </row>
    <row r="26" spans="1:38" x14ac:dyDescent="0.15">
      <c r="A26">
        <v>6</v>
      </c>
      <c r="B26" s="86">
        <f t="shared" ca="1" si="1"/>
        <v>496.29999999999995</v>
      </c>
      <c r="C26" s="86">
        <v>440.6</v>
      </c>
      <c r="D26" s="86">
        <v>441.3</v>
      </c>
      <c r="E26" s="86">
        <v>442.7</v>
      </c>
      <c r="F26" s="86">
        <v>445</v>
      </c>
      <c r="G26" s="86">
        <v>448.4</v>
      </c>
      <c r="H26" s="86">
        <v>452.7</v>
      </c>
      <c r="I26" s="86">
        <v>458.1</v>
      </c>
      <c r="J26" s="86">
        <v>464.3</v>
      </c>
      <c r="K26" s="86">
        <v>470.8</v>
      </c>
      <c r="L26" s="86">
        <v>477.3</v>
      </c>
      <c r="M26" s="86">
        <v>483.3</v>
      </c>
      <c r="N26" s="86">
        <v>488.3</v>
      </c>
      <c r="O26" s="86">
        <v>492.3</v>
      </c>
      <c r="P26" s="86">
        <v>495.1</v>
      </c>
      <c r="Q26" s="86">
        <v>496.9</v>
      </c>
      <c r="R26" s="86">
        <v>498.2</v>
      </c>
      <c r="S26" s="86">
        <v>499.3</v>
      </c>
      <c r="T26" s="86">
        <v>500.4</v>
      </c>
      <c r="U26" s="86">
        <v>501.8</v>
      </c>
      <c r="V26" s="86">
        <v>503.4</v>
      </c>
      <c r="W26" s="86">
        <v>504.9</v>
      </c>
      <c r="X26" s="86">
        <v>505.9</v>
      </c>
      <c r="Y26" s="86">
        <v>505.9</v>
      </c>
      <c r="Z26" s="86">
        <v>504.5</v>
      </c>
      <c r="AA26" s="86">
        <v>501.5</v>
      </c>
      <c r="AB26" s="86">
        <v>496.9</v>
      </c>
      <c r="AC26" s="86">
        <v>490.9</v>
      </c>
      <c r="AD26" s="86">
        <v>484</v>
      </c>
      <c r="AE26" s="86">
        <v>476.7</v>
      </c>
      <c r="AF26" s="86">
        <v>469.6</v>
      </c>
      <c r="AG26" s="86">
        <v>463.2</v>
      </c>
      <c r="AH26" s="86">
        <v>457.7</v>
      </c>
      <c r="AI26" s="86">
        <v>453.5</v>
      </c>
      <c r="AJ26" s="86">
        <v>450.3</v>
      </c>
      <c r="AK26" s="86">
        <v>448.4</v>
      </c>
      <c r="AL26" s="86">
        <v>447.4</v>
      </c>
    </row>
    <row r="27" spans="1:38" x14ac:dyDescent="0.15">
      <c r="A27">
        <v>6.5</v>
      </c>
      <c r="B27" s="86">
        <f t="shared" ca="1" si="1"/>
        <v>463.99</v>
      </c>
      <c r="C27" s="86">
        <v>408.6</v>
      </c>
      <c r="D27" s="86">
        <v>409.3</v>
      </c>
      <c r="E27" s="86">
        <v>410.8</v>
      </c>
      <c r="F27" s="86">
        <v>413.1</v>
      </c>
      <c r="G27" s="86">
        <v>416.4</v>
      </c>
      <c r="H27" s="86">
        <v>420.9</v>
      </c>
      <c r="I27" s="86">
        <v>426.3</v>
      </c>
      <c r="J27" s="86">
        <v>432.5</v>
      </c>
      <c r="K27" s="86">
        <v>439.1</v>
      </c>
      <c r="L27" s="86">
        <v>445.7</v>
      </c>
      <c r="M27" s="86">
        <v>451.7</v>
      </c>
      <c r="N27" s="86">
        <v>456.9</v>
      </c>
      <c r="O27" s="86">
        <v>461</v>
      </c>
      <c r="P27" s="86">
        <v>463.9</v>
      </c>
      <c r="Q27" s="86">
        <v>465.9</v>
      </c>
      <c r="R27" s="86">
        <v>467.3</v>
      </c>
      <c r="S27" s="86">
        <v>468.4</v>
      </c>
      <c r="T27" s="86">
        <v>469.6</v>
      </c>
      <c r="U27" s="86">
        <v>470.9</v>
      </c>
      <c r="V27" s="86">
        <v>472.3</v>
      </c>
      <c r="W27" s="86">
        <v>473.6</v>
      </c>
      <c r="X27" s="86">
        <v>474.4</v>
      </c>
      <c r="Y27" s="86">
        <v>474.2</v>
      </c>
      <c r="Z27" s="86">
        <v>472.6</v>
      </c>
      <c r="AA27" s="86">
        <v>469.4</v>
      </c>
      <c r="AB27" s="86">
        <v>464.6</v>
      </c>
      <c r="AC27" s="86">
        <v>458.5</v>
      </c>
      <c r="AD27" s="86">
        <v>451.6</v>
      </c>
      <c r="AE27" s="86">
        <v>444.4</v>
      </c>
      <c r="AF27" s="86">
        <v>437.4</v>
      </c>
      <c r="AG27" s="86">
        <v>431.1</v>
      </c>
      <c r="AH27" s="86">
        <v>425.8</v>
      </c>
      <c r="AI27" s="86">
        <v>421.7</v>
      </c>
      <c r="AJ27" s="86">
        <v>418.8</v>
      </c>
      <c r="AK27" s="86">
        <v>416.9</v>
      </c>
      <c r="AL27" s="86">
        <v>415.9</v>
      </c>
    </row>
    <row r="28" spans="1:38" x14ac:dyDescent="0.15">
      <c r="A28">
        <v>7</v>
      </c>
      <c r="B28" s="86">
        <f t="shared" ca="1" si="1"/>
        <v>433.38</v>
      </c>
      <c r="C28" s="86">
        <v>378.7</v>
      </c>
      <c r="D28" s="86">
        <v>379.3</v>
      </c>
      <c r="E28" s="86">
        <v>380.8</v>
      </c>
      <c r="F28" s="86">
        <v>383.1</v>
      </c>
      <c r="G28" s="86">
        <v>386.5</v>
      </c>
      <c r="H28" s="86">
        <v>390.9</v>
      </c>
      <c r="I28" s="86">
        <v>396.3</v>
      </c>
      <c r="J28" s="86">
        <v>402.5</v>
      </c>
      <c r="K28" s="86">
        <v>409.1</v>
      </c>
      <c r="L28" s="86">
        <v>415.7</v>
      </c>
      <c r="M28" s="86">
        <v>421.8</v>
      </c>
      <c r="N28" s="86">
        <v>427.1</v>
      </c>
      <c r="O28" s="86">
        <v>431.3</v>
      </c>
      <c r="P28" s="86">
        <v>434.4</v>
      </c>
      <c r="Q28" s="86">
        <v>436.5</v>
      </c>
      <c r="R28" s="86">
        <v>438</v>
      </c>
      <c r="S28" s="86">
        <v>439.2</v>
      </c>
      <c r="T28" s="86">
        <v>440.3</v>
      </c>
      <c r="U28" s="86">
        <v>441.5</v>
      </c>
      <c r="V28" s="86">
        <v>442.9</v>
      </c>
      <c r="W28" s="86">
        <v>444</v>
      </c>
      <c r="X28" s="86">
        <v>444.5</v>
      </c>
      <c r="Y28" s="86">
        <v>444.1</v>
      </c>
      <c r="Z28" s="86">
        <v>442.2</v>
      </c>
      <c r="AA28" s="86">
        <v>438.9</v>
      </c>
      <c r="AB28" s="86">
        <v>434</v>
      </c>
      <c r="AC28" s="86">
        <v>427.8</v>
      </c>
      <c r="AD28" s="86">
        <v>420.9</v>
      </c>
      <c r="AE28" s="86">
        <v>413.8</v>
      </c>
      <c r="AF28" s="86">
        <v>407</v>
      </c>
      <c r="AG28" s="86">
        <v>400.9</v>
      </c>
      <c r="AH28" s="86">
        <v>395.9</v>
      </c>
      <c r="AI28" s="86">
        <v>391.9</v>
      </c>
      <c r="AJ28" s="86">
        <v>389.1</v>
      </c>
      <c r="AK28" s="86">
        <v>387.3</v>
      </c>
      <c r="AL28" s="86">
        <v>386.5</v>
      </c>
    </row>
    <row r="29" spans="1:38" x14ac:dyDescent="0.15">
      <c r="A29">
        <v>7.5</v>
      </c>
      <c r="B29" s="86">
        <f t="shared" ca="1" si="1"/>
        <v>404.38</v>
      </c>
      <c r="C29" s="86">
        <v>350.6</v>
      </c>
      <c r="D29" s="86">
        <v>351.3</v>
      </c>
      <c r="E29" s="86">
        <v>352.7</v>
      </c>
      <c r="F29" s="86">
        <v>355</v>
      </c>
      <c r="G29" s="86">
        <v>358.3</v>
      </c>
      <c r="H29" s="86">
        <v>362.7</v>
      </c>
      <c r="I29" s="86">
        <v>368</v>
      </c>
      <c r="J29" s="86">
        <v>374.2</v>
      </c>
      <c r="K29" s="86">
        <v>380.8</v>
      </c>
      <c r="L29" s="86">
        <v>387.4</v>
      </c>
      <c r="M29" s="86">
        <v>393.6</v>
      </c>
      <c r="N29" s="86">
        <v>398.9</v>
      </c>
      <c r="O29" s="86">
        <v>403.2</v>
      </c>
      <c r="P29" s="86">
        <v>406.4</v>
      </c>
      <c r="Q29" s="86">
        <v>408.6</v>
      </c>
      <c r="R29" s="86">
        <v>410.2</v>
      </c>
      <c r="S29" s="86">
        <v>411.4</v>
      </c>
      <c r="T29" s="86">
        <v>412.5</v>
      </c>
      <c r="U29" s="86">
        <v>413.7</v>
      </c>
      <c r="V29" s="86">
        <v>414.9</v>
      </c>
      <c r="W29" s="86">
        <v>415.9</v>
      </c>
      <c r="X29" s="86">
        <v>416.2</v>
      </c>
      <c r="Y29" s="86">
        <v>415.5</v>
      </c>
      <c r="Z29" s="86">
        <v>413.5</v>
      </c>
      <c r="AA29" s="86">
        <v>409.9</v>
      </c>
      <c r="AB29" s="86">
        <v>405</v>
      </c>
      <c r="AC29" s="86">
        <v>398.8</v>
      </c>
      <c r="AD29" s="86">
        <v>392</v>
      </c>
      <c r="AE29" s="86">
        <v>385</v>
      </c>
      <c r="AF29" s="86">
        <v>378.4</v>
      </c>
      <c r="AG29" s="86">
        <v>372.5</v>
      </c>
      <c r="AH29" s="86">
        <v>367.7</v>
      </c>
      <c r="AI29" s="86">
        <v>364</v>
      </c>
      <c r="AJ29" s="86">
        <v>361.3</v>
      </c>
      <c r="AK29" s="86">
        <v>359.7</v>
      </c>
      <c r="AL29" s="86">
        <v>358.9</v>
      </c>
    </row>
    <row r="30" spans="1:38" x14ac:dyDescent="0.15">
      <c r="A30">
        <v>8</v>
      </c>
      <c r="B30" s="86">
        <f t="shared" ca="1" si="1"/>
        <v>376.89</v>
      </c>
      <c r="C30" s="86">
        <v>324.39999999999998</v>
      </c>
      <c r="D30" s="86">
        <v>325.10000000000002</v>
      </c>
      <c r="E30" s="86">
        <v>326.5</v>
      </c>
      <c r="F30" s="86">
        <v>328.8</v>
      </c>
      <c r="G30" s="86">
        <v>332</v>
      </c>
      <c r="H30" s="86">
        <v>336.3</v>
      </c>
      <c r="I30" s="86">
        <v>341.5</v>
      </c>
      <c r="J30" s="86">
        <v>347.6</v>
      </c>
      <c r="K30" s="86">
        <v>354.1</v>
      </c>
      <c r="L30" s="86">
        <v>360.7</v>
      </c>
      <c r="M30" s="86">
        <v>366.8</v>
      </c>
      <c r="N30" s="86">
        <v>372.2</v>
      </c>
      <c r="O30" s="86">
        <v>376.6</v>
      </c>
      <c r="P30" s="86">
        <v>379.9</v>
      </c>
      <c r="Q30" s="86">
        <v>382.2</v>
      </c>
      <c r="R30" s="86">
        <v>383.8</v>
      </c>
      <c r="S30" s="86">
        <v>385.1</v>
      </c>
      <c r="T30" s="86">
        <v>386.2</v>
      </c>
      <c r="U30" s="86">
        <v>387.3</v>
      </c>
      <c r="V30" s="86">
        <v>388.4</v>
      </c>
      <c r="W30" s="86">
        <v>389.2</v>
      </c>
      <c r="X30" s="86">
        <v>389.3</v>
      </c>
      <c r="Y30" s="86">
        <v>388.4</v>
      </c>
      <c r="Z30" s="86">
        <v>386.2</v>
      </c>
      <c r="AA30" s="86">
        <v>382.6</v>
      </c>
      <c r="AB30" s="86">
        <v>377.5</v>
      </c>
      <c r="AC30" s="86">
        <v>371.4</v>
      </c>
      <c r="AD30" s="86">
        <v>364.7</v>
      </c>
      <c r="AE30" s="86">
        <v>357.9</v>
      </c>
      <c r="AF30" s="86">
        <v>351.5</v>
      </c>
      <c r="AG30" s="86">
        <v>345.9</v>
      </c>
      <c r="AH30" s="86">
        <v>341.3</v>
      </c>
      <c r="AI30" s="86">
        <v>337.8</v>
      </c>
      <c r="AJ30" s="86">
        <v>335.3</v>
      </c>
      <c r="AK30" s="86">
        <v>333.8</v>
      </c>
      <c r="AL30" s="86">
        <v>333.1</v>
      </c>
    </row>
    <row r="31" spans="1:38" x14ac:dyDescent="0.15">
      <c r="A31">
        <v>8.5</v>
      </c>
      <c r="B31" s="86">
        <f t="shared" ca="1" si="1"/>
        <v>351</v>
      </c>
      <c r="C31" s="86">
        <v>300</v>
      </c>
      <c r="D31" s="86">
        <v>300.7</v>
      </c>
      <c r="E31" s="86">
        <v>302</v>
      </c>
      <c r="F31" s="86">
        <v>304.2</v>
      </c>
      <c r="G31" s="86">
        <v>307.39999999999998</v>
      </c>
      <c r="H31" s="86">
        <v>311.60000000000002</v>
      </c>
      <c r="I31" s="86">
        <v>316.7</v>
      </c>
      <c r="J31" s="86">
        <v>322.60000000000002</v>
      </c>
      <c r="K31" s="86">
        <v>329</v>
      </c>
      <c r="L31" s="86">
        <v>335.5</v>
      </c>
      <c r="M31" s="86">
        <v>341.6</v>
      </c>
      <c r="N31" s="86">
        <v>347</v>
      </c>
      <c r="O31" s="86">
        <v>351.4</v>
      </c>
      <c r="P31" s="86">
        <v>354.7</v>
      </c>
      <c r="Q31" s="86">
        <v>357.1</v>
      </c>
      <c r="R31" s="86">
        <v>358.8</v>
      </c>
      <c r="S31" s="86">
        <v>360.1</v>
      </c>
      <c r="T31" s="86">
        <v>361.2</v>
      </c>
      <c r="U31" s="86">
        <v>362.3</v>
      </c>
      <c r="V31" s="86">
        <v>363.3</v>
      </c>
      <c r="W31" s="86">
        <v>363.9</v>
      </c>
      <c r="X31" s="86">
        <v>363.8</v>
      </c>
      <c r="Y31" s="86">
        <v>362.8</v>
      </c>
      <c r="Z31" s="86">
        <v>360.4</v>
      </c>
      <c r="AA31" s="86">
        <v>356.7</v>
      </c>
      <c r="AB31" s="86">
        <v>351.6</v>
      </c>
      <c r="AC31" s="86">
        <v>345.6</v>
      </c>
      <c r="AD31" s="86">
        <v>339</v>
      </c>
      <c r="AE31" s="86">
        <v>332.4</v>
      </c>
      <c r="AF31" s="86">
        <v>326.3</v>
      </c>
      <c r="AG31" s="86">
        <v>320.89999999999998</v>
      </c>
      <c r="AH31" s="86">
        <v>316.60000000000002</v>
      </c>
      <c r="AI31" s="86">
        <v>313.3</v>
      </c>
      <c r="AJ31" s="86">
        <v>311.10000000000002</v>
      </c>
      <c r="AK31" s="86">
        <v>309.60000000000002</v>
      </c>
      <c r="AL31" s="86">
        <v>309</v>
      </c>
    </row>
    <row r="32" spans="1:38" x14ac:dyDescent="0.15">
      <c r="A32">
        <v>9</v>
      </c>
      <c r="B32" s="86">
        <f t="shared" ca="1" si="1"/>
        <v>326.61</v>
      </c>
      <c r="C32" s="86">
        <v>277.3</v>
      </c>
      <c r="D32" s="86">
        <v>277.89999999999998</v>
      </c>
      <c r="E32" s="86">
        <v>279.2</v>
      </c>
      <c r="F32" s="86">
        <v>281.39999999999998</v>
      </c>
      <c r="G32" s="86">
        <v>284.39999999999998</v>
      </c>
      <c r="H32" s="86">
        <v>288.5</v>
      </c>
      <c r="I32" s="86">
        <v>293.5</v>
      </c>
      <c r="J32" s="86">
        <v>299.2</v>
      </c>
      <c r="K32" s="86">
        <v>305.5</v>
      </c>
      <c r="L32" s="86">
        <v>311.8</v>
      </c>
      <c r="M32" s="86">
        <v>317.8</v>
      </c>
      <c r="N32" s="86">
        <v>323.2</v>
      </c>
      <c r="O32" s="86">
        <v>327.5</v>
      </c>
      <c r="P32" s="86">
        <v>330.9</v>
      </c>
      <c r="Q32" s="86">
        <v>333.3</v>
      </c>
      <c r="R32" s="86">
        <v>335.1</v>
      </c>
      <c r="S32" s="86">
        <v>336.4</v>
      </c>
      <c r="T32" s="86">
        <v>337.5</v>
      </c>
      <c r="U32" s="86">
        <v>338.5</v>
      </c>
      <c r="V32" s="86">
        <v>339.4</v>
      </c>
      <c r="W32" s="86">
        <v>339.9</v>
      </c>
      <c r="X32" s="86">
        <v>339.7</v>
      </c>
      <c r="Y32" s="86">
        <v>338.5</v>
      </c>
      <c r="Z32" s="86">
        <v>336</v>
      </c>
      <c r="AA32" s="86">
        <v>332.2</v>
      </c>
      <c r="AB32" s="86">
        <v>327.2</v>
      </c>
      <c r="AC32" s="86">
        <v>321.3</v>
      </c>
      <c r="AD32" s="86">
        <v>314.89999999999998</v>
      </c>
      <c r="AE32" s="86">
        <v>308.5</v>
      </c>
      <c r="AF32" s="86">
        <v>302.7</v>
      </c>
      <c r="AG32" s="86">
        <v>297.60000000000002</v>
      </c>
      <c r="AH32" s="86">
        <v>293.5</v>
      </c>
      <c r="AI32" s="86">
        <v>290.5</v>
      </c>
      <c r="AJ32" s="86">
        <v>288.39999999999998</v>
      </c>
      <c r="AK32" s="86">
        <v>287.10000000000002</v>
      </c>
      <c r="AL32" s="86">
        <v>286.5</v>
      </c>
    </row>
    <row r="33" spans="1:38" x14ac:dyDescent="0.15">
      <c r="A33">
        <v>9.5</v>
      </c>
      <c r="B33" s="86">
        <f t="shared" ca="1" si="1"/>
        <v>303.62</v>
      </c>
      <c r="C33" s="86">
        <v>256.10000000000002</v>
      </c>
      <c r="D33" s="86">
        <v>256.7</v>
      </c>
      <c r="E33" s="86">
        <v>258</v>
      </c>
      <c r="F33" s="86">
        <v>260.10000000000002</v>
      </c>
      <c r="G33" s="86">
        <v>263</v>
      </c>
      <c r="H33" s="86">
        <v>266.89999999999998</v>
      </c>
      <c r="I33" s="86">
        <v>271.8</v>
      </c>
      <c r="J33" s="86">
        <v>277.3</v>
      </c>
      <c r="K33" s="86">
        <v>283.39999999999998</v>
      </c>
      <c r="L33" s="86">
        <v>289.60000000000002</v>
      </c>
      <c r="M33" s="86">
        <v>295.39999999999998</v>
      </c>
      <c r="N33" s="86">
        <v>300.7</v>
      </c>
      <c r="O33" s="86">
        <v>305</v>
      </c>
      <c r="P33" s="86">
        <v>308.39999999999998</v>
      </c>
      <c r="Q33" s="86">
        <v>310.8</v>
      </c>
      <c r="R33" s="86">
        <v>312.60000000000002</v>
      </c>
      <c r="S33" s="86">
        <v>313.89999999999998</v>
      </c>
      <c r="T33" s="86">
        <v>315</v>
      </c>
      <c r="U33" s="86">
        <v>315.89999999999998</v>
      </c>
      <c r="V33" s="86">
        <v>316.7</v>
      </c>
      <c r="W33" s="86">
        <v>317.10000000000002</v>
      </c>
      <c r="X33" s="86">
        <v>316.8</v>
      </c>
      <c r="Y33" s="86">
        <v>315.39999999999998</v>
      </c>
      <c r="Z33" s="86">
        <v>312.89999999999998</v>
      </c>
      <c r="AA33" s="86">
        <v>309.10000000000002</v>
      </c>
      <c r="AB33" s="86">
        <v>304.2</v>
      </c>
      <c r="AC33" s="86">
        <v>298.39999999999998</v>
      </c>
      <c r="AD33" s="86">
        <v>292.2</v>
      </c>
      <c r="AE33" s="86">
        <v>286.2</v>
      </c>
      <c r="AF33" s="86">
        <v>280.60000000000002</v>
      </c>
      <c r="AG33" s="86">
        <v>275.8</v>
      </c>
      <c r="AH33" s="86">
        <v>272</v>
      </c>
      <c r="AI33" s="86">
        <v>269.10000000000002</v>
      </c>
      <c r="AJ33" s="86">
        <v>267.2</v>
      </c>
      <c r="AK33" s="86">
        <v>266.10000000000002</v>
      </c>
      <c r="AL33" s="86">
        <v>265.5</v>
      </c>
    </row>
    <row r="34" spans="1:38" x14ac:dyDescent="0.15">
      <c r="A34">
        <v>10</v>
      </c>
      <c r="B34" s="86">
        <f t="shared" ca="1" si="1"/>
        <v>281.95</v>
      </c>
      <c r="C34" s="86">
        <v>236.5</v>
      </c>
      <c r="D34" s="86">
        <v>237.1</v>
      </c>
      <c r="E34" s="86">
        <v>238.3</v>
      </c>
      <c r="F34" s="86">
        <v>240.3</v>
      </c>
      <c r="G34" s="86">
        <v>243.1</v>
      </c>
      <c r="H34" s="86">
        <v>246.9</v>
      </c>
      <c r="I34" s="86">
        <v>251.5</v>
      </c>
      <c r="J34" s="86">
        <v>256.89999999999998</v>
      </c>
      <c r="K34" s="86">
        <v>262.7</v>
      </c>
      <c r="L34" s="86">
        <v>268.7</v>
      </c>
      <c r="M34" s="86">
        <v>274.39999999999998</v>
      </c>
      <c r="N34" s="86">
        <v>279.5</v>
      </c>
      <c r="O34" s="86">
        <v>283.7</v>
      </c>
      <c r="P34" s="86">
        <v>287</v>
      </c>
      <c r="Q34" s="86">
        <v>289.5</v>
      </c>
      <c r="R34" s="86">
        <v>291.2</v>
      </c>
      <c r="S34" s="86">
        <v>292.5</v>
      </c>
      <c r="T34" s="86">
        <v>293.60000000000002</v>
      </c>
      <c r="U34" s="86">
        <v>294.5</v>
      </c>
      <c r="V34" s="86">
        <v>295.2</v>
      </c>
      <c r="W34" s="86">
        <v>295.39999999999998</v>
      </c>
      <c r="X34" s="86">
        <v>295</v>
      </c>
      <c r="Y34" s="86">
        <v>293.60000000000002</v>
      </c>
      <c r="Z34" s="86">
        <v>291.10000000000002</v>
      </c>
      <c r="AA34" s="86">
        <v>287.39999999999998</v>
      </c>
      <c r="AB34" s="86">
        <v>282.5</v>
      </c>
      <c r="AC34" s="86">
        <v>277</v>
      </c>
      <c r="AD34" s="86">
        <v>271</v>
      </c>
      <c r="AE34" s="86">
        <v>265.2</v>
      </c>
      <c r="AF34" s="86">
        <v>260</v>
      </c>
      <c r="AG34" s="86">
        <v>255.5</v>
      </c>
      <c r="AH34" s="86">
        <v>251.9</v>
      </c>
      <c r="AI34" s="86">
        <v>249.3</v>
      </c>
      <c r="AJ34" s="86">
        <v>247.5</v>
      </c>
      <c r="AK34" s="86">
        <v>246.5</v>
      </c>
      <c r="AL34" s="86">
        <v>246</v>
      </c>
    </row>
    <row r="35" spans="1:38" x14ac:dyDescent="0.15">
      <c r="A35">
        <v>10.5</v>
      </c>
      <c r="B35" s="86">
        <f t="shared" ca="1" si="1"/>
        <v>261.66999999999996</v>
      </c>
      <c r="C35" s="86">
        <v>218.3</v>
      </c>
      <c r="D35" s="86">
        <v>218.9</v>
      </c>
      <c r="E35" s="86">
        <v>220.1</v>
      </c>
      <c r="F35" s="86">
        <v>222</v>
      </c>
      <c r="G35" s="86">
        <v>224.7</v>
      </c>
      <c r="H35" s="86">
        <v>228.3</v>
      </c>
      <c r="I35" s="86">
        <v>232.7</v>
      </c>
      <c r="J35" s="86">
        <v>237.9</v>
      </c>
      <c r="K35" s="86">
        <v>243.4</v>
      </c>
      <c r="L35" s="86">
        <v>249.2</v>
      </c>
      <c r="M35" s="86">
        <v>254.6</v>
      </c>
      <c r="N35" s="86">
        <v>259.5</v>
      </c>
      <c r="O35" s="86">
        <v>263.60000000000002</v>
      </c>
      <c r="P35" s="86">
        <v>266.8</v>
      </c>
      <c r="Q35" s="86">
        <v>269.2</v>
      </c>
      <c r="R35" s="86">
        <v>271</v>
      </c>
      <c r="S35" s="86">
        <v>272.3</v>
      </c>
      <c r="T35" s="86">
        <v>273.3</v>
      </c>
      <c r="U35" s="86">
        <v>274.10000000000002</v>
      </c>
      <c r="V35" s="86">
        <v>274.7</v>
      </c>
      <c r="W35" s="86">
        <v>274.89999999999998</v>
      </c>
      <c r="X35" s="86">
        <v>274.39999999999998</v>
      </c>
      <c r="Y35" s="86">
        <v>273</v>
      </c>
      <c r="Z35" s="86">
        <v>270.5</v>
      </c>
      <c r="AA35" s="86">
        <v>266.8</v>
      </c>
      <c r="AB35" s="86">
        <v>262.2</v>
      </c>
      <c r="AC35" s="86">
        <v>256.89999999999998</v>
      </c>
      <c r="AD35" s="86">
        <v>251.2</v>
      </c>
      <c r="AE35" s="86">
        <v>245.7</v>
      </c>
      <c r="AF35" s="86">
        <v>240.8</v>
      </c>
      <c r="AG35" s="86">
        <v>236.6</v>
      </c>
      <c r="AH35" s="86">
        <v>233.3</v>
      </c>
      <c r="AI35" s="86">
        <v>230.8</v>
      </c>
      <c r="AJ35" s="86">
        <v>229.2</v>
      </c>
      <c r="AK35" s="86">
        <v>228.3</v>
      </c>
      <c r="AL35" s="86">
        <v>227.9</v>
      </c>
    </row>
    <row r="36" spans="1:38" x14ac:dyDescent="0.15">
      <c r="A36">
        <v>11</v>
      </c>
      <c r="B36" s="86">
        <f t="shared" ca="1" si="1"/>
        <v>242.6</v>
      </c>
      <c r="C36" s="86">
        <v>201.5</v>
      </c>
      <c r="D36" s="86">
        <v>202</v>
      </c>
      <c r="E36" s="86">
        <v>203.2</v>
      </c>
      <c r="F36" s="86">
        <v>205</v>
      </c>
      <c r="G36" s="86">
        <v>207.6</v>
      </c>
      <c r="H36" s="86">
        <v>211</v>
      </c>
      <c r="I36" s="86">
        <v>215.3</v>
      </c>
      <c r="J36" s="86">
        <v>220.1</v>
      </c>
      <c r="K36" s="86">
        <v>225.5</v>
      </c>
      <c r="L36" s="86">
        <v>230.9</v>
      </c>
      <c r="M36" s="86">
        <v>236.1</v>
      </c>
      <c r="N36" s="86">
        <v>240.8</v>
      </c>
      <c r="O36" s="86">
        <v>244.7</v>
      </c>
      <c r="P36" s="86">
        <v>247.8</v>
      </c>
      <c r="Q36" s="86">
        <v>250.1</v>
      </c>
      <c r="R36" s="86">
        <v>251.8</v>
      </c>
      <c r="S36" s="86">
        <v>253</v>
      </c>
      <c r="T36" s="86">
        <v>254</v>
      </c>
      <c r="U36" s="86">
        <v>254.8</v>
      </c>
      <c r="V36" s="86">
        <v>255.3</v>
      </c>
      <c r="W36" s="86">
        <v>255.5</v>
      </c>
      <c r="X36" s="86">
        <v>254.9</v>
      </c>
      <c r="Y36" s="86">
        <v>253.5</v>
      </c>
      <c r="Z36" s="86">
        <v>251.1</v>
      </c>
      <c r="AA36" s="86">
        <v>247.6</v>
      </c>
      <c r="AB36" s="86">
        <v>243.1</v>
      </c>
      <c r="AC36" s="86">
        <v>238.1</v>
      </c>
      <c r="AD36" s="86">
        <v>232.7</v>
      </c>
      <c r="AE36" s="86">
        <v>227.6</v>
      </c>
      <c r="AF36" s="86">
        <v>222.9</v>
      </c>
      <c r="AG36" s="86">
        <v>219</v>
      </c>
      <c r="AH36" s="86">
        <v>215.9</v>
      </c>
      <c r="AI36" s="86">
        <v>213.7</v>
      </c>
      <c r="AJ36" s="86">
        <v>212.2</v>
      </c>
      <c r="AK36" s="86">
        <v>211.4</v>
      </c>
      <c r="AL36" s="86">
        <v>211</v>
      </c>
    </row>
    <row r="37" spans="1:38" x14ac:dyDescent="0.15">
      <c r="A37">
        <v>11.5</v>
      </c>
      <c r="B37" s="86">
        <f t="shared" ca="1" si="1"/>
        <v>224.82000000000002</v>
      </c>
      <c r="C37" s="86">
        <v>185.9</v>
      </c>
      <c r="D37" s="86">
        <v>186.4</v>
      </c>
      <c r="E37" s="86">
        <v>187.5</v>
      </c>
      <c r="F37" s="86">
        <v>189.3</v>
      </c>
      <c r="G37" s="86">
        <v>191.8</v>
      </c>
      <c r="H37" s="86">
        <v>195.1</v>
      </c>
      <c r="I37" s="86">
        <v>199.1</v>
      </c>
      <c r="J37" s="86">
        <v>203.7</v>
      </c>
      <c r="K37" s="86">
        <v>208.7</v>
      </c>
      <c r="L37" s="86">
        <v>213.8</v>
      </c>
      <c r="M37" s="86">
        <v>218.7</v>
      </c>
      <c r="N37" s="86">
        <v>223.2</v>
      </c>
      <c r="O37" s="86">
        <v>226.9</v>
      </c>
      <c r="P37" s="86">
        <v>229.8</v>
      </c>
      <c r="Q37" s="86">
        <v>232</v>
      </c>
      <c r="R37" s="86">
        <v>233.6</v>
      </c>
      <c r="S37" s="86">
        <v>234.8</v>
      </c>
      <c r="T37" s="86">
        <v>235.7</v>
      </c>
      <c r="U37" s="86">
        <v>236.4</v>
      </c>
      <c r="V37" s="86">
        <v>236.9</v>
      </c>
      <c r="W37" s="86">
        <v>237</v>
      </c>
      <c r="X37" s="86">
        <v>236.5</v>
      </c>
      <c r="Y37" s="86">
        <v>235.1</v>
      </c>
      <c r="Z37" s="86">
        <v>232.8</v>
      </c>
      <c r="AA37" s="86">
        <v>229.4</v>
      </c>
      <c r="AB37" s="86">
        <v>225.3</v>
      </c>
      <c r="AC37" s="86">
        <v>220.5</v>
      </c>
      <c r="AD37" s="86">
        <v>215.5</v>
      </c>
      <c r="AE37" s="86">
        <v>210.7</v>
      </c>
      <c r="AF37" s="86">
        <v>206.4</v>
      </c>
      <c r="AG37" s="86">
        <v>202.7</v>
      </c>
      <c r="AH37" s="86">
        <v>199.9</v>
      </c>
      <c r="AI37" s="86">
        <v>197.8</v>
      </c>
      <c r="AJ37" s="86">
        <v>196.5</v>
      </c>
      <c r="AK37" s="86">
        <v>195.7</v>
      </c>
      <c r="AL37" s="86">
        <v>195.3</v>
      </c>
    </row>
    <row r="38" spans="1:38" x14ac:dyDescent="0.15">
      <c r="A38">
        <v>12</v>
      </c>
      <c r="B38" s="86">
        <f t="shared" ca="1" si="1"/>
        <v>208.06</v>
      </c>
      <c r="C38" s="86">
        <v>171.5</v>
      </c>
      <c r="D38" s="86">
        <v>172</v>
      </c>
      <c r="E38" s="86">
        <v>173.1</v>
      </c>
      <c r="F38" s="86">
        <v>174.8</v>
      </c>
      <c r="G38" s="86">
        <v>177.2</v>
      </c>
      <c r="H38" s="86">
        <v>180.3</v>
      </c>
      <c r="I38" s="86">
        <v>184.1</v>
      </c>
      <c r="J38" s="86">
        <v>188.4</v>
      </c>
      <c r="K38" s="86">
        <v>193.1</v>
      </c>
      <c r="L38" s="86">
        <v>197.9</v>
      </c>
      <c r="M38" s="86">
        <v>202.5</v>
      </c>
      <c r="N38" s="86">
        <v>206.6</v>
      </c>
      <c r="O38" s="86">
        <v>210.1</v>
      </c>
      <c r="P38" s="86">
        <v>212.8</v>
      </c>
      <c r="Q38" s="86">
        <v>214.9</v>
      </c>
      <c r="R38" s="86">
        <v>216.4</v>
      </c>
      <c r="S38" s="86">
        <v>217.5</v>
      </c>
      <c r="T38" s="86">
        <v>218.4</v>
      </c>
      <c r="U38" s="86">
        <v>219.1</v>
      </c>
      <c r="V38" s="86">
        <v>219.5</v>
      </c>
      <c r="W38" s="86">
        <v>219.6</v>
      </c>
      <c r="X38" s="86">
        <v>219.1</v>
      </c>
      <c r="Y38" s="86">
        <v>217.8</v>
      </c>
      <c r="Z38" s="86">
        <v>215.6</v>
      </c>
      <c r="AA38" s="86">
        <v>212.4</v>
      </c>
      <c r="AB38" s="86">
        <v>208.5</v>
      </c>
      <c r="AC38" s="86">
        <v>204.1</v>
      </c>
      <c r="AD38" s="86">
        <v>199.5</v>
      </c>
      <c r="AE38" s="86">
        <v>195</v>
      </c>
      <c r="AF38" s="86">
        <v>191</v>
      </c>
      <c r="AG38" s="86">
        <v>187.6</v>
      </c>
      <c r="AH38" s="86">
        <v>185</v>
      </c>
      <c r="AI38" s="86">
        <v>183.1</v>
      </c>
      <c r="AJ38" s="86">
        <v>181.9</v>
      </c>
      <c r="AK38" s="86">
        <v>181.2</v>
      </c>
      <c r="AL38" s="86">
        <v>180.8</v>
      </c>
    </row>
    <row r="39" spans="1:38" x14ac:dyDescent="0.15">
      <c r="A39">
        <v>12.5</v>
      </c>
      <c r="B39" s="86">
        <f t="shared" ca="1" si="1"/>
        <v>192.5</v>
      </c>
      <c r="C39" s="86">
        <v>158.19999999999999</v>
      </c>
      <c r="D39" s="86">
        <v>158.69999999999999</v>
      </c>
      <c r="E39" s="86">
        <v>159.80000000000001</v>
      </c>
      <c r="F39" s="86">
        <v>161.4</v>
      </c>
      <c r="G39" s="86">
        <v>163.69999999999999</v>
      </c>
      <c r="H39" s="86">
        <v>166.6</v>
      </c>
      <c r="I39" s="86">
        <v>170.2</v>
      </c>
      <c r="J39" s="86">
        <v>174.3</v>
      </c>
      <c r="K39" s="86">
        <v>178.7</v>
      </c>
      <c r="L39" s="86">
        <v>183.1</v>
      </c>
      <c r="M39" s="86">
        <v>187.4</v>
      </c>
      <c r="N39" s="86">
        <v>191.2</v>
      </c>
      <c r="O39" s="86">
        <v>194.4</v>
      </c>
      <c r="P39" s="86">
        <v>196.9</v>
      </c>
      <c r="Q39" s="86">
        <v>198.8</v>
      </c>
      <c r="R39" s="86">
        <v>200.2</v>
      </c>
      <c r="S39" s="86">
        <v>201.2</v>
      </c>
      <c r="T39" s="86">
        <v>202</v>
      </c>
      <c r="U39" s="86">
        <v>202.6</v>
      </c>
      <c r="V39" s="86">
        <v>203</v>
      </c>
      <c r="W39" s="86">
        <v>203.1</v>
      </c>
      <c r="X39" s="86">
        <v>202.6</v>
      </c>
      <c r="Y39" s="86">
        <v>201.4</v>
      </c>
      <c r="Z39" s="86">
        <v>199.4</v>
      </c>
      <c r="AA39" s="86">
        <v>196.5</v>
      </c>
      <c r="AB39" s="86">
        <v>192.9</v>
      </c>
      <c r="AC39" s="86">
        <v>188.9</v>
      </c>
      <c r="AD39" s="86">
        <v>184.6</v>
      </c>
      <c r="AE39" s="86">
        <v>180.5</v>
      </c>
      <c r="AF39" s="86">
        <v>176.8</v>
      </c>
      <c r="AG39" s="86">
        <v>173.7</v>
      </c>
      <c r="AH39" s="86">
        <v>171.3</v>
      </c>
      <c r="AI39" s="86">
        <v>169.5</v>
      </c>
      <c r="AJ39" s="86">
        <v>168.4</v>
      </c>
      <c r="AK39" s="86">
        <v>167.7</v>
      </c>
      <c r="AL39" s="86">
        <v>167.4</v>
      </c>
    </row>
    <row r="40" spans="1:38" x14ac:dyDescent="0.15">
      <c r="A40">
        <v>13</v>
      </c>
      <c r="B40" s="86">
        <f t="shared" ca="1" si="1"/>
        <v>178.03</v>
      </c>
      <c r="C40" s="86">
        <v>146</v>
      </c>
      <c r="D40" s="86">
        <v>146.5</v>
      </c>
      <c r="E40" s="86">
        <v>147.5</v>
      </c>
      <c r="F40" s="86">
        <v>149.1</v>
      </c>
      <c r="G40" s="86">
        <v>151.19999999999999</v>
      </c>
      <c r="H40" s="86">
        <v>154</v>
      </c>
      <c r="I40" s="86">
        <v>157.4</v>
      </c>
      <c r="J40" s="86">
        <v>161.19999999999999</v>
      </c>
      <c r="K40" s="86">
        <v>165.3</v>
      </c>
      <c r="L40" s="86">
        <v>169.4</v>
      </c>
      <c r="M40" s="86">
        <v>173.2</v>
      </c>
      <c r="N40" s="86">
        <v>176.7</v>
      </c>
      <c r="O40" s="86">
        <v>179.6</v>
      </c>
      <c r="P40" s="86">
        <v>181.9</v>
      </c>
      <c r="Q40" s="86">
        <v>183.6</v>
      </c>
      <c r="R40" s="86">
        <v>184.9</v>
      </c>
      <c r="S40" s="86">
        <v>185.8</v>
      </c>
      <c r="T40" s="86">
        <v>186.6</v>
      </c>
      <c r="U40" s="86">
        <v>187.2</v>
      </c>
      <c r="V40" s="86">
        <v>187.5</v>
      </c>
      <c r="W40" s="86">
        <v>187.6</v>
      </c>
      <c r="X40" s="86">
        <v>187.2</v>
      </c>
      <c r="Y40" s="86">
        <v>186.1</v>
      </c>
      <c r="Z40" s="86">
        <v>184.3</v>
      </c>
      <c r="AA40" s="86">
        <v>181.7</v>
      </c>
      <c r="AB40" s="86">
        <v>178.4</v>
      </c>
      <c r="AC40" s="86">
        <v>174.7</v>
      </c>
      <c r="AD40" s="86">
        <v>170.8</v>
      </c>
      <c r="AE40" s="86">
        <v>167</v>
      </c>
      <c r="AF40" s="86">
        <v>163.6</v>
      </c>
      <c r="AG40" s="86">
        <v>160.80000000000001</v>
      </c>
      <c r="AH40" s="86">
        <v>158.5</v>
      </c>
      <c r="AI40" s="86">
        <v>156.9</v>
      </c>
      <c r="AJ40" s="86">
        <v>155.80000000000001</v>
      </c>
      <c r="AK40" s="86">
        <v>155.19999999999999</v>
      </c>
      <c r="AL40" s="86">
        <v>154.9</v>
      </c>
    </row>
    <row r="41" spans="1:38" x14ac:dyDescent="0.15">
      <c r="A41">
        <v>13.5</v>
      </c>
      <c r="B41" s="86">
        <f t="shared" ca="1" si="1"/>
        <v>164.47</v>
      </c>
      <c r="C41" s="86">
        <v>134.6</v>
      </c>
      <c r="D41" s="86">
        <v>135.1</v>
      </c>
      <c r="E41" s="86">
        <v>136.1</v>
      </c>
      <c r="F41" s="86">
        <v>137.69999999999999</v>
      </c>
      <c r="G41" s="86">
        <v>139.80000000000001</v>
      </c>
      <c r="H41" s="86">
        <v>142.4</v>
      </c>
      <c r="I41" s="86">
        <v>145.6</v>
      </c>
      <c r="J41" s="86">
        <v>149.1</v>
      </c>
      <c r="K41" s="86">
        <v>152.80000000000001</v>
      </c>
      <c r="L41" s="86">
        <v>156.6</v>
      </c>
      <c r="M41" s="86">
        <v>160.1</v>
      </c>
      <c r="N41" s="86">
        <v>163.19999999999999</v>
      </c>
      <c r="O41" s="86">
        <v>165.8</v>
      </c>
      <c r="P41" s="86">
        <v>167.9</v>
      </c>
      <c r="Q41" s="86">
        <v>169.4</v>
      </c>
      <c r="R41" s="86">
        <v>170.5</v>
      </c>
      <c r="S41" s="86">
        <v>171.4</v>
      </c>
      <c r="T41" s="86">
        <v>172.1</v>
      </c>
      <c r="U41" s="86">
        <v>172.6</v>
      </c>
      <c r="V41" s="86">
        <v>173</v>
      </c>
      <c r="W41" s="86">
        <v>173.1</v>
      </c>
      <c r="X41" s="86">
        <v>172.7</v>
      </c>
      <c r="Y41" s="86">
        <v>171.8</v>
      </c>
      <c r="Z41" s="86">
        <v>170.1</v>
      </c>
      <c r="AA41" s="86">
        <v>167.8</v>
      </c>
      <c r="AB41" s="86">
        <v>164.8</v>
      </c>
      <c r="AC41" s="86">
        <v>161.5</v>
      </c>
      <c r="AD41" s="86">
        <v>158</v>
      </c>
      <c r="AE41" s="86">
        <v>154.6</v>
      </c>
      <c r="AF41" s="86">
        <v>151.5</v>
      </c>
      <c r="AG41" s="86">
        <v>148.9</v>
      </c>
      <c r="AH41" s="86">
        <v>146.80000000000001</v>
      </c>
      <c r="AI41" s="86">
        <v>145.30000000000001</v>
      </c>
      <c r="AJ41" s="86">
        <v>144.30000000000001</v>
      </c>
      <c r="AK41" s="86">
        <v>143.6</v>
      </c>
      <c r="AL41" s="86">
        <v>143.4</v>
      </c>
    </row>
    <row r="42" spans="1:38" x14ac:dyDescent="0.15">
      <c r="A42">
        <v>14</v>
      </c>
      <c r="B42" s="86">
        <f t="shared" ca="1" si="1"/>
        <v>152</v>
      </c>
      <c r="C42" s="86">
        <v>124.2</v>
      </c>
      <c r="D42" s="86">
        <v>124.7</v>
      </c>
      <c r="E42" s="86">
        <v>125.7</v>
      </c>
      <c r="F42" s="86">
        <v>127.2</v>
      </c>
      <c r="G42" s="86">
        <v>129.19999999999999</v>
      </c>
      <c r="H42" s="86">
        <v>131.69999999999999</v>
      </c>
      <c r="I42" s="86">
        <v>134.6</v>
      </c>
      <c r="J42" s="86">
        <v>137.9</v>
      </c>
      <c r="K42" s="86">
        <v>141.30000000000001</v>
      </c>
      <c r="L42" s="86">
        <v>144.69999999999999</v>
      </c>
      <c r="M42" s="86">
        <v>147.9</v>
      </c>
      <c r="N42" s="86">
        <v>150.69999999999999</v>
      </c>
      <c r="O42" s="86">
        <v>153</v>
      </c>
      <c r="P42" s="86">
        <v>154.80000000000001</v>
      </c>
      <c r="Q42" s="86">
        <v>156.1</v>
      </c>
      <c r="R42" s="86">
        <v>157.1</v>
      </c>
      <c r="S42" s="86">
        <v>157.9</v>
      </c>
      <c r="T42" s="86">
        <v>158.5</v>
      </c>
      <c r="U42" s="86">
        <v>159</v>
      </c>
      <c r="V42" s="86">
        <v>159.30000000000001</v>
      </c>
      <c r="W42" s="86">
        <v>159.4</v>
      </c>
      <c r="X42" s="86">
        <v>159.19999999999999</v>
      </c>
      <c r="Y42" s="86">
        <v>158.4</v>
      </c>
      <c r="Z42" s="86">
        <v>156.9</v>
      </c>
      <c r="AA42" s="86">
        <v>154.9</v>
      </c>
      <c r="AB42" s="86">
        <v>152.30000000000001</v>
      </c>
      <c r="AC42" s="86">
        <v>149.30000000000001</v>
      </c>
      <c r="AD42" s="86">
        <v>146.1</v>
      </c>
      <c r="AE42" s="86">
        <v>143</v>
      </c>
      <c r="AF42" s="86">
        <v>140.19999999999999</v>
      </c>
      <c r="AG42" s="86">
        <v>137.80000000000001</v>
      </c>
      <c r="AH42" s="86">
        <v>135.9</v>
      </c>
      <c r="AI42" s="86">
        <v>134.5</v>
      </c>
      <c r="AJ42" s="86">
        <v>133.5</v>
      </c>
      <c r="AK42" s="86">
        <v>133</v>
      </c>
      <c r="AL42" s="86">
        <v>132.69999999999999</v>
      </c>
    </row>
    <row r="43" spans="1:38" x14ac:dyDescent="0.15">
      <c r="A43">
        <v>14.5</v>
      </c>
      <c r="B43" s="86">
        <f t="shared" ca="1" si="1"/>
        <v>140.32999999999998</v>
      </c>
      <c r="C43" s="86">
        <v>114.6</v>
      </c>
      <c r="D43" s="86">
        <v>115.1</v>
      </c>
      <c r="E43" s="86">
        <v>116</v>
      </c>
      <c r="F43" s="86">
        <v>117.5</v>
      </c>
      <c r="G43" s="86">
        <v>119.4</v>
      </c>
      <c r="H43" s="86">
        <v>121.8</v>
      </c>
      <c r="I43" s="86">
        <v>124.5</v>
      </c>
      <c r="J43" s="86">
        <v>127.5</v>
      </c>
      <c r="K43" s="86">
        <v>130.69999999999999</v>
      </c>
      <c r="L43" s="86">
        <v>133.69999999999999</v>
      </c>
      <c r="M43" s="86">
        <v>136.6</v>
      </c>
      <c r="N43" s="86">
        <v>139</v>
      </c>
      <c r="O43" s="86">
        <v>141.1</v>
      </c>
      <c r="P43" s="86">
        <v>142.6</v>
      </c>
      <c r="Q43" s="86">
        <v>143.80000000000001</v>
      </c>
      <c r="R43" s="86">
        <v>144.6</v>
      </c>
      <c r="S43" s="86">
        <v>145.30000000000001</v>
      </c>
      <c r="T43" s="86">
        <v>145.80000000000001</v>
      </c>
      <c r="U43" s="86">
        <v>146.30000000000001</v>
      </c>
      <c r="V43" s="86">
        <v>146.6</v>
      </c>
      <c r="W43" s="86">
        <v>146.69999999999999</v>
      </c>
      <c r="X43" s="86">
        <v>146.5</v>
      </c>
      <c r="Y43" s="86">
        <v>145.9</v>
      </c>
      <c r="Z43" s="86">
        <v>144.69999999999999</v>
      </c>
      <c r="AA43" s="86">
        <v>142.9</v>
      </c>
      <c r="AB43" s="86">
        <v>140.6</v>
      </c>
      <c r="AC43" s="86">
        <v>137.9</v>
      </c>
      <c r="AD43" s="86">
        <v>135.1</v>
      </c>
      <c r="AE43" s="86">
        <v>132.4</v>
      </c>
      <c r="AF43" s="86">
        <v>129.80000000000001</v>
      </c>
      <c r="AG43" s="86">
        <v>127.6</v>
      </c>
      <c r="AH43" s="86">
        <v>125.9</v>
      </c>
      <c r="AI43" s="86">
        <v>124.5</v>
      </c>
      <c r="AJ43" s="86">
        <v>123.6</v>
      </c>
      <c r="AK43" s="86">
        <v>123.1</v>
      </c>
      <c r="AL43" s="86">
        <v>122.8</v>
      </c>
    </row>
    <row r="44" spans="1:38" x14ac:dyDescent="0.15">
      <c r="A44">
        <v>15</v>
      </c>
      <c r="B44" s="86">
        <f t="shared" ca="1" si="1"/>
        <v>129.56</v>
      </c>
      <c r="C44" s="86">
        <v>105.7</v>
      </c>
      <c r="D44" s="86">
        <v>106.2</v>
      </c>
      <c r="E44" s="86">
        <v>107.1</v>
      </c>
      <c r="F44" s="86">
        <v>108.5</v>
      </c>
      <c r="G44" s="86">
        <v>110.4</v>
      </c>
      <c r="H44" s="86">
        <v>112.6</v>
      </c>
      <c r="I44" s="86">
        <v>115.2</v>
      </c>
      <c r="J44" s="86">
        <v>118</v>
      </c>
      <c r="K44" s="86">
        <v>120.8</v>
      </c>
      <c r="L44" s="86">
        <v>123.6</v>
      </c>
      <c r="M44" s="86">
        <v>126.1</v>
      </c>
      <c r="N44" s="86">
        <v>128.19999999999999</v>
      </c>
      <c r="O44" s="86">
        <v>130</v>
      </c>
      <c r="P44" s="86">
        <v>131.30000000000001</v>
      </c>
      <c r="Q44" s="86">
        <v>132.30000000000001</v>
      </c>
      <c r="R44" s="86">
        <v>133</v>
      </c>
      <c r="S44" s="86">
        <v>133.6</v>
      </c>
      <c r="T44" s="86">
        <v>134</v>
      </c>
      <c r="U44" s="86">
        <v>134.5</v>
      </c>
      <c r="V44" s="86">
        <v>134.80000000000001</v>
      </c>
      <c r="W44" s="86">
        <v>135</v>
      </c>
      <c r="X44" s="86">
        <v>134.80000000000001</v>
      </c>
      <c r="Y44" s="86">
        <v>134.30000000000001</v>
      </c>
      <c r="Z44" s="86">
        <v>133.30000000000001</v>
      </c>
      <c r="AA44" s="86">
        <v>131.69999999999999</v>
      </c>
      <c r="AB44" s="86">
        <v>129.80000000000001</v>
      </c>
      <c r="AC44" s="86">
        <v>127.4</v>
      </c>
      <c r="AD44" s="86">
        <v>124.9</v>
      </c>
      <c r="AE44" s="86">
        <v>122.5</v>
      </c>
      <c r="AF44" s="86">
        <v>120.2</v>
      </c>
      <c r="AG44" s="86">
        <v>118.2</v>
      </c>
      <c r="AH44" s="86">
        <v>116.6</v>
      </c>
      <c r="AI44" s="86">
        <v>115.3</v>
      </c>
      <c r="AJ44" s="86">
        <v>114.4</v>
      </c>
      <c r="AK44" s="86">
        <v>113.9</v>
      </c>
      <c r="AL44" s="86">
        <v>113.6</v>
      </c>
    </row>
    <row r="45" spans="1:38" x14ac:dyDescent="0.15">
      <c r="A45">
        <v>15.5</v>
      </c>
      <c r="B45" s="86">
        <f t="shared" ca="1" si="1"/>
        <v>119.5</v>
      </c>
      <c r="C45" s="86">
        <v>97.52</v>
      </c>
      <c r="D45" s="86">
        <v>97.98</v>
      </c>
      <c r="E45" s="86">
        <v>98.9</v>
      </c>
      <c r="F45" s="86">
        <v>100.3</v>
      </c>
      <c r="G45" s="86">
        <v>102</v>
      </c>
      <c r="H45" s="86">
        <v>104.2</v>
      </c>
      <c r="I45" s="86">
        <v>106.5</v>
      </c>
      <c r="J45" s="86">
        <v>109.1</v>
      </c>
      <c r="K45" s="86">
        <v>111.7</v>
      </c>
      <c r="L45" s="86">
        <v>114.1</v>
      </c>
      <c r="M45" s="86">
        <v>116.4</v>
      </c>
      <c r="N45" s="86">
        <v>118.2</v>
      </c>
      <c r="O45" s="86">
        <v>119.7</v>
      </c>
      <c r="P45" s="86">
        <v>120.8</v>
      </c>
      <c r="Q45" s="86">
        <v>121.6</v>
      </c>
      <c r="R45" s="86">
        <v>122.2</v>
      </c>
      <c r="S45" s="86">
        <v>122.7</v>
      </c>
      <c r="T45" s="86">
        <v>123.1</v>
      </c>
      <c r="U45" s="86">
        <v>123.5</v>
      </c>
      <c r="V45" s="86">
        <v>123.8</v>
      </c>
      <c r="W45" s="86">
        <v>124</v>
      </c>
      <c r="X45" s="86">
        <v>124</v>
      </c>
      <c r="Y45" s="86">
        <v>123.6</v>
      </c>
      <c r="Z45" s="86">
        <v>122.7</v>
      </c>
      <c r="AA45" s="86">
        <v>121.4</v>
      </c>
      <c r="AB45" s="86">
        <v>119.7</v>
      </c>
      <c r="AC45" s="86">
        <v>117.7</v>
      </c>
      <c r="AD45" s="86">
        <v>115.5</v>
      </c>
      <c r="AE45" s="86">
        <v>113.3</v>
      </c>
      <c r="AF45" s="86">
        <v>111.3</v>
      </c>
      <c r="AG45" s="86">
        <v>109.4</v>
      </c>
      <c r="AH45" s="86">
        <v>107.9</v>
      </c>
      <c r="AI45" s="86">
        <v>106.8</v>
      </c>
      <c r="AJ45" s="86">
        <v>106</v>
      </c>
      <c r="AK45" s="86">
        <v>105.4</v>
      </c>
      <c r="AL45" s="86">
        <v>105.2</v>
      </c>
    </row>
    <row r="46" spans="1:38" x14ac:dyDescent="0.15">
      <c r="A46">
        <v>16</v>
      </c>
      <c r="B46" s="86">
        <f t="shared" ca="1" si="1"/>
        <v>110.32</v>
      </c>
      <c r="C46" s="86">
        <v>89.95</v>
      </c>
      <c r="D46" s="86">
        <v>90.41</v>
      </c>
      <c r="E46" s="86">
        <v>91.31</v>
      </c>
      <c r="F46" s="86">
        <v>92.63</v>
      </c>
      <c r="G46" s="86">
        <v>94.32</v>
      </c>
      <c r="H46" s="86">
        <v>96.33</v>
      </c>
      <c r="I46" s="86">
        <v>98.57</v>
      </c>
      <c r="J46" s="86">
        <v>100.9</v>
      </c>
      <c r="K46" s="86">
        <v>103.3</v>
      </c>
      <c r="L46" s="86">
        <v>105.4</v>
      </c>
      <c r="M46" s="86">
        <v>107.4</v>
      </c>
      <c r="N46" s="86">
        <v>109</v>
      </c>
      <c r="O46" s="86">
        <v>110.2</v>
      </c>
      <c r="P46" s="86">
        <v>111.2</v>
      </c>
      <c r="Q46" s="86">
        <v>111.8</v>
      </c>
      <c r="R46" s="86">
        <v>112.3</v>
      </c>
      <c r="S46" s="86">
        <v>112.7</v>
      </c>
      <c r="T46" s="86">
        <v>113.1</v>
      </c>
      <c r="U46" s="86">
        <v>113.4</v>
      </c>
      <c r="V46" s="86">
        <v>113.8</v>
      </c>
      <c r="W46" s="86">
        <v>114</v>
      </c>
      <c r="X46" s="86">
        <v>114</v>
      </c>
      <c r="Y46" s="86">
        <v>113.7</v>
      </c>
      <c r="Z46" s="86">
        <v>113</v>
      </c>
      <c r="AA46" s="86">
        <v>111.9</v>
      </c>
      <c r="AB46" s="86">
        <v>110.5</v>
      </c>
      <c r="AC46" s="86">
        <v>108.7</v>
      </c>
      <c r="AD46" s="86">
        <v>106.8</v>
      </c>
      <c r="AE46" s="86">
        <v>104.9</v>
      </c>
      <c r="AF46" s="86">
        <v>103</v>
      </c>
      <c r="AG46" s="86">
        <v>101.4</v>
      </c>
      <c r="AH46" s="86">
        <v>99.97</v>
      </c>
      <c r="AI46" s="86">
        <v>98.88</v>
      </c>
      <c r="AJ46" s="86">
        <v>98.09</v>
      </c>
      <c r="AK46" s="86">
        <v>97.58</v>
      </c>
      <c r="AL46" s="86">
        <v>97.33</v>
      </c>
    </row>
    <row r="47" spans="1:38" x14ac:dyDescent="0.15">
      <c r="A47">
        <v>16.5</v>
      </c>
      <c r="B47" s="86">
        <f t="shared" ca="1" si="1"/>
        <v>101.75</v>
      </c>
      <c r="C47" s="86">
        <v>82.96</v>
      </c>
      <c r="D47" s="86">
        <v>83.41</v>
      </c>
      <c r="E47" s="86">
        <v>84.29</v>
      </c>
      <c r="F47" s="86">
        <v>85.57</v>
      </c>
      <c r="G47" s="86">
        <v>87.2</v>
      </c>
      <c r="H47" s="86">
        <v>89.1</v>
      </c>
      <c r="I47" s="86">
        <v>91.19</v>
      </c>
      <c r="J47" s="86">
        <v>93.35</v>
      </c>
      <c r="K47" s="86">
        <v>95.47</v>
      </c>
      <c r="L47" s="86">
        <v>97.42</v>
      </c>
      <c r="M47" s="86">
        <v>99.11</v>
      </c>
      <c r="N47" s="86">
        <v>100.5</v>
      </c>
      <c r="O47" s="86">
        <v>101.5</v>
      </c>
      <c r="P47" s="86">
        <v>102.3</v>
      </c>
      <c r="Q47" s="86">
        <v>102.8</v>
      </c>
      <c r="R47" s="86">
        <v>103.2</v>
      </c>
      <c r="S47" s="86">
        <v>103.5</v>
      </c>
      <c r="T47" s="86">
        <v>103.8</v>
      </c>
      <c r="U47" s="86">
        <v>104.2</v>
      </c>
      <c r="V47" s="86">
        <v>104.5</v>
      </c>
      <c r="W47" s="86">
        <v>104.7</v>
      </c>
      <c r="X47" s="86">
        <v>104.8</v>
      </c>
      <c r="Y47" s="86">
        <v>104.6</v>
      </c>
      <c r="Z47" s="86">
        <v>104</v>
      </c>
      <c r="AA47" s="86">
        <v>103.2</v>
      </c>
      <c r="AB47" s="86">
        <v>101.9</v>
      </c>
      <c r="AC47" s="86">
        <v>100.4</v>
      </c>
      <c r="AD47" s="86">
        <v>98.77</v>
      </c>
      <c r="AE47" s="86">
        <v>97.05</v>
      </c>
      <c r="AF47" s="86">
        <v>95.38</v>
      </c>
      <c r="AG47" s="86">
        <v>93.87</v>
      </c>
      <c r="AH47" s="86">
        <v>92.59</v>
      </c>
      <c r="AI47" s="86">
        <v>91.56</v>
      </c>
      <c r="AJ47" s="86">
        <v>90.81</v>
      </c>
      <c r="AK47" s="86">
        <v>90.31</v>
      </c>
      <c r="AL47" s="86">
        <v>90.07</v>
      </c>
    </row>
    <row r="48" spans="1:38" x14ac:dyDescent="0.15">
      <c r="A48">
        <v>17</v>
      </c>
      <c r="B48" s="86">
        <f t="shared" ca="1" si="1"/>
        <v>93.921999999999997</v>
      </c>
      <c r="C48" s="86">
        <v>76.5</v>
      </c>
      <c r="D48" s="86">
        <v>76.94</v>
      </c>
      <c r="E48" s="86">
        <v>77.8</v>
      </c>
      <c r="F48" s="86">
        <v>79.040000000000006</v>
      </c>
      <c r="G48" s="86">
        <v>80.599999999999994</v>
      </c>
      <c r="H48" s="86">
        <v>82.41</v>
      </c>
      <c r="I48" s="86">
        <v>84.37</v>
      </c>
      <c r="J48" s="86">
        <v>86.36</v>
      </c>
      <c r="K48" s="86">
        <v>88.27</v>
      </c>
      <c r="L48" s="86">
        <v>90.01</v>
      </c>
      <c r="M48" s="86">
        <v>91.48</v>
      </c>
      <c r="N48" s="86">
        <v>92.64</v>
      </c>
      <c r="O48" s="86">
        <v>93.5</v>
      </c>
      <c r="P48" s="86">
        <v>94.1</v>
      </c>
      <c r="Q48" s="86">
        <v>94.51</v>
      </c>
      <c r="R48" s="86">
        <v>94.81</v>
      </c>
      <c r="S48" s="86">
        <v>95.07</v>
      </c>
      <c r="T48" s="86">
        <v>95.34</v>
      </c>
      <c r="U48" s="86">
        <v>95.65</v>
      </c>
      <c r="V48" s="86">
        <v>95.95</v>
      </c>
      <c r="W48" s="86">
        <v>96.19</v>
      </c>
      <c r="X48" s="86">
        <v>96.29</v>
      </c>
      <c r="Y48" s="86">
        <v>96.18</v>
      </c>
      <c r="Z48" s="86">
        <v>95.78</v>
      </c>
      <c r="AA48" s="86">
        <v>95.07</v>
      </c>
      <c r="AB48" s="86">
        <v>94.05</v>
      </c>
      <c r="AC48" s="86">
        <v>92.77</v>
      </c>
      <c r="AD48" s="86">
        <v>91.32</v>
      </c>
      <c r="AE48" s="86">
        <v>89.8</v>
      </c>
      <c r="AF48" s="86">
        <v>88.31</v>
      </c>
      <c r="AG48" s="86">
        <v>86.93</v>
      </c>
      <c r="AH48" s="86">
        <v>85.75</v>
      </c>
      <c r="AI48" s="86">
        <v>84.78</v>
      </c>
      <c r="AJ48" s="86">
        <v>84.06</v>
      </c>
      <c r="AK48" s="86">
        <v>83.59</v>
      </c>
      <c r="AL48" s="86">
        <v>83.35</v>
      </c>
    </row>
    <row r="49" spans="1:38" x14ac:dyDescent="0.15">
      <c r="A49">
        <v>17.5</v>
      </c>
      <c r="B49" s="86">
        <f t="shared" ca="1" si="1"/>
        <v>86.671999999999997</v>
      </c>
      <c r="C49" s="86">
        <v>70.540000000000006</v>
      </c>
      <c r="D49" s="86">
        <v>70.97</v>
      </c>
      <c r="E49" s="86">
        <v>71.8</v>
      </c>
      <c r="F49" s="86">
        <v>73</v>
      </c>
      <c r="G49" s="86">
        <v>74.5</v>
      </c>
      <c r="H49" s="86">
        <v>76.22</v>
      </c>
      <c r="I49" s="86">
        <v>78.05</v>
      </c>
      <c r="J49" s="86">
        <v>79.89</v>
      </c>
      <c r="K49" s="86">
        <v>81.63</v>
      </c>
      <c r="L49" s="86">
        <v>83.17</v>
      </c>
      <c r="M49" s="86">
        <v>84.44</v>
      </c>
      <c r="N49" s="86">
        <v>85.43</v>
      </c>
      <c r="O49" s="86">
        <v>86.13</v>
      </c>
      <c r="P49" s="86">
        <v>86.59</v>
      </c>
      <c r="Q49" s="86">
        <v>86.9</v>
      </c>
      <c r="R49" s="86">
        <v>87.13</v>
      </c>
      <c r="S49" s="86">
        <v>87.34</v>
      </c>
      <c r="T49" s="86">
        <v>87.58</v>
      </c>
      <c r="U49" s="86">
        <v>87.85</v>
      </c>
      <c r="V49" s="86">
        <v>88.14</v>
      </c>
      <c r="W49" s="86">
        <v>88.39</v>
      </c>
      <c r="X49" s="86">
        <v>88.54</v>
      </c>
      <c r="Y49" s="86">
        <v>88.49</v>
      </c>
      <c r="Z49" s="86">
        <v>88.2</v>
      </c>
      <c r="AA49" s="86">
        <v>87.63</v>
      </c>
      <c r="AB49" s="86">
        <v>86.78</v>
      </c>
      <c r="AC49" s="86">
        <v>85.7</v>
      </c>
      <c r="AD49" s="86">
        <v>84.44</v>
      </c>
      <c r="AE49" s="86">
        <v>83.09</v>
      </c>
      <c r="AF49" s="86">
        <v>81.760000000000005</v>
      </c>
      <c r="AG49" s="86">
        <v>80.5</v>
      </c>
      <c r="AH49" s="86">
        <v>79.41</v>
      </c>
      <c r="AI49" s="86">
        <v>78.5</v>
      </c>
      <c r="AJ49" s="86">
        <v>77.81</v>
      </c>
      <c r="AK49" s="86">
        <v>77.36</v>
      </c>
      <c r="AL49" s="86">
        <v>77.13</v>
      </c>
    </row>
    <row r="50" spans="1:38" x14ac:dyDescent="0.15">
      <c r="A50">
        <v>18</v>
      </c>
      <c r="B50" s="86">
        <f t="shared" ca="1" si="1"/>
        <v>79.998000000000005</v>
      </c>
      <c r="C50" s="86">
        <v>65.03</v>
      </c>
      <c r="D50" s="86">
        <v>65.45</v>
      </c>
      <c r="E50" s="86">
        <v>66.260000000000005</v>
      </c>
      <c r="F50" s="86">
        <v>67.42</v>
      </c>
      <c r="G50" s="86">
        <v>68.86</v>
      </c>
      <c r="H50" s="86">
        <v>70.489999999999995</v>
      </c>
      <c r="I50" s="86">
        <v>72.209999999999994</v>
      </c>
      <c r="J50" s="86">
        <v>73.91</v>
      </c>
      <c r="K50" s="86">
        <v>75.489999999999995</v>
      </c>
      <c r="L50" s="86">
        <v>76.86</v>
      </c>
      <c r="M50" s="86">
        <v>77.97</v>
      </c>
      <c r="N50" s="86">
        <v>78.790000000000006</v>
      </c>
      <c r="O50" s="86">
        <v>79.36</v>
      </c>
      <c r="P50" s="86">
        <v>79.709999999999994</v>
      </c>
      <c r="Q50" s="86">
        <v>79.94</v>
      </c>
      <c r="R50" s="86">
        <v>80.099999999999994</v>
      </c>
      <c r="S50" s="86">
        <v>80.27</v>
      </c>
      <c r="T50" s="86">
        <v>80.47</v>
      </c>
      <c r="U50" s="86">
        <v>80.73</v>
      </c>
      <c r="V50" s="86">
        <v>81.010000000000005</v>
      </c>
      <c r="W50" s="86">
        <v>81.260000000000005</v>
      </c>
      <c r="X50" s="86">
        <v>81.430000000000007</v>
      </c>
      <c r="Y50" s="86">
        <v>81.45</v>
      </c>
      <c r="Z50" s="86">
        <v>81.239999999999995</v>
      </c>
      <c r="AA50" s="86">
        <v>80.790000000000006</v>
      </c>
      <c r="AB50" s="86">
        <v>80.09</v>
      </c>
      <c r="AC50" s="86">
        <v>79.17</v>
      </c>
      <c r="AD50" s="86">
        <v>78.069999999999993</v>
      </c>
      <c r="AE50" s="86">
        <v>76.89</v>
      </c>
      <c r="AF50" s="86">
        <v>75.69</v>
      </c>
      <c r="AG50" s="86">
        <v>74.55</v>
      </c>
      <c r="AH50" s="86">
        <v>73.53</v>
      </c>
      <c r="AI50" s="86">
        <v>72.680000000000007</v>
      </c>
      <c r="AJ50" s="86">
        <v>72.03</v>
      </c>
      <c r="AK50" s="86">
        <v>71.59</v>
      </c>
      <c r="AL50" s="86">
        <v>71.37</v>
      </c>
    </row>
    <row r="51" spans="1:38" x14ac:dyDescent="0.15">
      <c r="A51">
        <v>18.5</v>
      </c>
      <c r="B51" s="86">
        <f t="shared" ca="1" si="1"/>
        <v>73.850999999999999</v>
      </c>
      <c r="C51" s="86">
        <v>59.95</v>
      </c>
      <c r="D51" s="86">
        <v>60.35</v>
      </c>
      <c r="E51" s="86">
        <v>61.14</v>
      </c>
      <c r="F51" s="86">
        <v>62.26</v>
      </c>
      <c r="G51" s="86">
        <v>63.63</v>
      </c>
      <c r="H51" s="86">
        <v>65.180000000000007</v>
      </c>
      <c r="I51" s="86">
        <v>66.8</v>
      </c>
      <c r="J51" s="86">
        <v>68.38</v>
      </c>
      <c r="K51" s="86">
        <v>69.819999999999993</v>
      </c>
      <c r="L51" s="86">
        <v>71.040000000000006</v>
      </c>
      <c r="M51" s="86">
        <v>72.010000000000005</v>
      </c>
      <c r="N51" s="86">
        <v>72.7</v>
      </c>
      <c r="O51" s="86">
        <v>73.150000000000006</v>
      </c>
      <c r="P51" s="86">
        <v>73.41</v>
      </c>
      <c r="Q51" s="86">
        <v>73.56</v>
      </c>
      <c r="R51" s="86">
        <v>73.67</v>
      </c>
      <c r="S51" s="86">
        <v>73.8</v>
      </c>
      <c r="T51" s="86">
        <v>73.98</v>
      </c>
      <c r="U51" s="86">
        <v>74.209999999999994</v>
      </c>
      <c r="V51" s="86">
        <v>74.48</v>
      </c>
      <c r="W51" s="86">
        <v>74.739999999999995</v>
      </c>
      <c r="X51" s="86">
        <v>74.930000000000007</v>
      </c>
      <c r="Y51" s="86">
        <v>74.989999999999995</v>
      </c>
      <c r="Z51" s="86">
        <v>74.86</v>
      </c>
      <c r="AA51" s="86">
        <v>74.510000000000005</v>
      </c>
      <c r="AB51" s="86">
        <v>73.930000000000007</v>
      </c>
      <c r="AC51" s="86">
        <v>73.14</v>
      </c>
      <c r="AD51" s="86">
        <v>72.19</v>
      </c>
      <c r="AE51" s="86">
        <v>71.14</v>
      </c>
      <c r="AF51" s="86">
        <v>70.06</v>
      </c>
      <c r="AG51" s="86">
        <v>69.02</v>
      </c>
      <c r="AH51" s="86">
        <v>68.08</v>
      </c>
      <c r="AI51" s="86">
        <v>67.28</v>
      </c>
      <c r="AJ51" s="86">
        <v>66.67</v>
      </c>
      <c r="AK51" s="86">
        <v>66.239999999999995</v>
      </c>
      <c r="AL51" s="86">
        <v>66.03</v>
      </c>
    </row>
    <row r="52" spans="1:38" x14ac:dyDescent="0.15">
      <c r="A52">
        <v>19</v>
      </c>
      <c r="B52" s="86">
        <f t="shared" ca="1" si="1"/>
        <v>68.193000000000012</v>
      </c>
      <c r="C52" s="86">
        <v>55.25</v>
      </c>
      <c r="D52" s="86">
        <v>55.64</v>
      </c>
      <c r="E52" s="86">
        <v>56.4</v>
      </c>
      <c r="F52" s="86">
        <v>57.48</v>
      </c>
      <c r="G52" s="86">
        <v>58.8</v>
      </c>
      <c r="H52" s="86">
        <v>60.27</v>
      </c>
      <c r="I52" s="86">
        <v>61.8</v>
      </c>
      <c r="J52" s="86">
        <v>63.26</v>
      </c>
      <c r="K52" s="86">
        <v>64.58</v>
      </c>
      <c r="L52" s="86">
        <v>65.680000000000007</v>
      </c>
      <c r="M52" s="86">
        <v>66.52</v>
      </c>
      <c r="N52" s="86">
        <v>67.09</v>
      </c>
      <c r="O52" s="86">
        <v>67.45</v>
      </c>
      <c r="P52" s="86">
        <v>67.64</v>
      </c>
      <c r="Q52" s="86">
        <v>67.73</v>
      </c>
      <c r="R52" s="86">
        <v>67.8</v>
      </c>
      <c r="S52" s="86">
        <v>67.900000000000006</v>
      </c>
      <c r="T52" s="86">
        <v>68.05</v>
      </c>
      <c r="U52" s="86">
        <v>68.27</v>
      </c>
      <c r="V52" s="86">
        <v>68.53</v>
      </c>
      <c r="W52" s="86">
        <v>68.78</v>
      </c>
      <c r="X52" s="86">
        <v>68.989999999999995</v>
      </c>
      <c r="Y52" s="86">
        <v>69.08</v>
      </c>
      <c r="Z52" s="86">
        <v>69</v>
      </c>
      <c r="AA52" s="86">
        <v>68.739999999999995</v>
      </c>
      <c r="AB52" s="86">
        <v>68.260000000000005</v>
      </c>
      <c r="AC52" s="86">
        <v>67.59</v>
      </c>
      <c r="AD52" s="86">
        <v>66.760000000000005</v>
      </c>
      <c r="AE52" s="86">
        <v>65.83</v>
      </c>
      <c r="AF52" s="86">
        <v>64.849999999999994</v>
      </c>
      <c r="AG52" s="86">
        <v>63.9</v>
      </c>
      <c r="AH52" s="86">
        <v>63.03</v>
      </c>
      <c r="AI52" s="86">
        <v>62.29</v>
      </c>
      <c r="AJ52" s="86">
        <v>61.7</v>
      </c>
      <c r="AK52" s="86">
        <v>61.3</v>
      </c>
      <c r="AL52" s="86">
        <v>61.09</v>
      </c>
    </row>
    <row r="53" spans="1:38" x14ac:dyDescent="0.15">
      <c r="A53">
        <v>19.5</v>
      </c>
      <c r="B53" s="86">
        <f t="shared" ca="1" si="1"/>
        <v>62.981999999999999</v>
      </c>
      <c r="C53" s="86">
        <v>50.92</v>
      </c>
      <c r="D53" s="86">
        <v>51.3</v>
      </c>
      <c r="E53" s="86">
        <v>52.03</v>
      </c>
      <c r="F53" s="86">
        <v>53.07</v>
      </c>
      <c r="G53" s="86">
        <v>54.33</v>
      </c>
      <c r="H53" s="86">
        <v>55.73</v>
      </c>
      <c r="I53" s="86">
        <v>57.17</v>
      </c>
      <c r="J53" s="86">
        <v>58.53</v>
      </c>
      <c r="K53" s="86">
        <v>59.74</v>
      </c>
      <c r="L53" s="86">
        <v>60.73</v>
      </c>
      <c r="M53" s="86">
        <v>61.46</v>
      </c>
      <c r="N53" s="86">
        <v>61.95</v>
      </c>
      <c r="O53" s="86">
        <v>62.22</v>
      </c>
      <c r="P53" s="86">
        <v>62.35</v>
      </c>
      <c r="Q53" s="86">
        <v>62.4</v>
      </c>
      <c r="R53" s="86">
        <v>62.43</v>
      </c>
      <c r="S53" s="86">
        <v>62.5</v>
      </c>
      <c r="T53" s="86">
        <v>62.64</v>
      </c>
      <c r="U53" s="86">
        <v>62.84</v>
      </c>
      <c r="V53" s="86">
        <v>63.08</v>
      </c>
      <c r="W53" s="86">
        <v>63.34</v>
      </c>
      <c r="X53" s="86">
        <v>63.55</v>
      </c>
      <c r="Y53" s="86">
        <v>63.66</v>
      </c>
      <c r="Z53" s="86">
        <v>63.63</v>
      </c>
      <c r="AA53" s="86">
        <v>63.43</v>
      </c>
      <c r="AB53" s="86">
        <v>63.04</v>
      </c>
      <c r="AC53" s="86">
        <v>62.46</v>
      </c>
      <c r="AD53" s="86">
        <v>61.74</v>
      </c>
      <c r="AE53" s="86">
        <v>60.91</v>
      </c>
      <c r="AF53" s="86">
        <v>60.03</v>
      </c>
      <c r="AG53" s="86">
        <v>59.16</v>
      </c>
      <c r="AH53" s="86">
        <v>58.35</v>
      </c>
      <c r="AI53" s="86">
        <v>57.65</v>
      </c>
      <c r="AJ53" s="86">
        <v>57.1</v>
      </c>
      <c r="AK53" s="86">
        <v>56.72</v>
      </c>
      <c r="AL53" s="86">
        <v>56.52</v>
      </c>
    </row>
    <row r="54" spans="1:38" x14ac:dyDescent="0.15">
      <c r="A54">
        <v>20</v>
      </c>
      <c r="B54" s="86">
        <f t="shared" ca="1" si="1"/>
        <v>58.18</v>
      </c>
      <c r="C54" s="86">
        <v>46.93</v>
      </c>
      <c r="D54" s="86">
        <v>47.29</v>
      </c>
      <c r="E54" s="86">
        <v>48</v>
      </c>
      <c r="F54" s="86">
        <v>48.99</v>
      </c>
      <c r="G54" s="86">
        <v>50.2</v>
      </c>
      <c r="H54" s="86">
        <v>51.53</v>
      </c>
      <c r="I54" s="86">
        <v>52.88</v>
      </c>
      <c r="J54" s="86">
        <v>54.16</v>
      </c>
      <c r="K54" s="86">
        <v>55.27</v>
      </c>
      <c r="L54" s="86">
        <v>56.16</v>
      </c>
      <c r="M54" s="86">
        <v>56.81</v>
      </c>
      <c r="N54" s="86">
        <v>57.21</v>
      </c>
      <c r="O54" s="86">
        <v>57.42</v>
      </c>
      <c r="P54" s="86">
        <v>57.5</v>
      </c>
      <c r="Q54" s="86">
        <v>57.51</v>
      </c>
      <c r="R54" s="86">
        <v>57.52</v>
      </c>
      <c r="S54" s="86">
        <v>57.57</v>
      </c>
      <c r="T54" s="86">
        <v>57.69</v>
      </c>
      <c r="U54" s="86">
        <v>57.88</v>
      </c>
      <c r="V54" s="86">
        <v>58.11</v>
      </c>
      <c r="W54" s="86">
        <v>58.36</v>
      </c>
      <c r="X54" s="86">
        <v>58.57</v>
      </c>
      <c r="Y54" s="86">
        <v>58.7</v>
      </c>
      <c r="Z54" s="86">
        <v>58.7</v>
      </c>
      <c r="AA54" s="86">
        <v>58.55</v>
      </c>
      <c r="AB54" s="86">
        <v>58.23</v>
      </c>
      <c r="AC54" s="86">
        <v>57.73</v>
      </c>
      <c r="AD54" s="86">
        <v>57.1</v>
      </c>
      <c r="AE54" s="86">
        <v>56.36</v>
      </c>
      <c r="AF54" s="86">
        <v>55.56</v>
      </c>
      <c r="AG54" s="86">
        <v>54.76</v>
      </c>
      <c r="AH54" s="86">
        <v>54.01</v>
      </c>
      <c r="AI54" s="86">
        <v>53.36</v>
      </c>
      <c r="AJ54" s="86">
        <v>52.84</v>
      </c>
      <c r="AK54" s="86">
        <v>52.48</v>
      </c>
      <c r="AL54" s="86">
        <v>52.29</v>
      </c>
    </row>
    <row r="55" spans="1:38" x14ac:dyDescent="0.15">
      <c r="A55">
        <v>21</v>
      </c>
      <c r="B55" s="86">
        <f t="shared" ca="1" si="1"/>
        <v>49.692999999999998</v>
      </c>
      <c r="C55" s="86">
        <v>39.86</v>
      </c>
      <c r="D55" s="86">
        <v>40.200000000000003</v>
      </c>
      <c r="E55" s="86">
        <v>40.85</v>
      </c>
      <c r="F55" s="86">
        <v>41.75</v>
      </c>
      <c r="G55" s="86">
        <v>42.85</v>
      </c>
      <c r="H55" s="86">
        <v>44.05</v>
      </c>
      <c r="I55" s="86">
        <v>45.26</v>
      </c>
      <c r="J55" s="86">
        <v>46.38</v>
      </c>
      <c r="K55" s="86">
        <v>47.33</v>
      </c>
      <c r="L55" s="86">
        <v>48.07</v>
      </c>
      <c r="M55" s="86">
        <v>48.57</v>
      </c>
      <c r="N55" s="86">
        <v>48.86</v>
      </c>
      <c r="O55" s="86">
        <v>48.98</v>
      </c>
      <c r="P55" s="86">
        <v>48.99</v>
      </c>
      <c r="Q55" s="86">
        <v>48.95</v>
      </c>
      <c r="R55" s="86">
        <v>48.93</v>
      </c>
      <c r="S55" s="86">
        <v>48.95</v>
      </c>
      <c r="T55" s="86">
        <v>49.04</v>
      </c>
      <c r="U55" s="86">
        <v>49.2</v>
      </c>
      <c r="V55" s="86">
        <v>49.4</v>
      </c>
      <c r="W55" s="86">
        <v>49.63</v>
      </c>
      <c r="X55" s="86">
        <v>49.84</v>
      </c>
      <c r="Y55" s="86">
        <v>49.99</v>
      </c>
      <c r="Z55" s="86">
        <v>50.03</v>
      </c>
      <c r="AA55" s="86">
        <v>49.95</v>
      </c>
      <c r="AB55" s="86">
        <v>49.73</v>
      </c>
      <c r="AC55" s="86">
        <v>49.36</v>
      </c>
      <c r="AD55" s="86">
        <v>48.86</v>
      </c>
      <c r="AE55" s="86">
        <v>48.26</v>
      </c>
      <c r="AF55" s="86">
        <v>47.6</v>
      </c>
      <c r="AG55" s="86">
        <v>46.93</v>
      </c>
      <c r="AH55" s="86">
        <v>46.28</v>
      </c>
      <c r="AI55" s="86">
        <v>45.71</v>
      </c>
      <c r="AJ55" s="86">
        <v>45.25</v>
      </c>
      <c r="AK55" s="86">
        <v>44.93</v>
      </c>
      <c r="AL55" s="86">
        <v>44.76</v>
      </c>
    </row>
    <row r="56" spans="1:38" x14ac:dyDescent="0.15">
      <c r="A56">
        <v>22</v>
      </c>
      <c r="B56" s="86">
        <f t="shared" ca="1" si="1"/>
        <v>42.481999999999999</v>
      </c>
      <c r="C56" s="86">
        <v>33.880000000000003</v>
      </c>
      <c r="D56" s="86">
        <v>34.18</v>
      </c>
      <c r="E56" s="86">
        <v>34.770000000000003</v>
      </c>
      <c r="F56" s="86">
        <v>35.590000000000003</v>
      </c>
      <c r="G56" s="86">
        <v>36.58</v>
      </c>
      <c r="H56" s="86">
        <v>37.659999999999997</v>
      </c>
      <c r="I56" s="86">
        <v>38.729999999999997</v>
      </c>
      <c r="J56" s="86">
        <v>39.72</v>
      </c>
      <c r="K56" s="86">
        <v>40.549999999999997</v>
      </c>
      <c r="L56" s="86">
        <v>41.17</v>
      </c>
      <c r="M56" s="86">
        <v>41.57</v>
      </c>
      <c r="N56" s="86">
        <v>41.78</v>
      </c>
      <c r="O56" s="86">
        <v>41.84</v>
      </c>
      <c r="P56" s="86">
        <v>41.81</v>
      </c>
      <c r="Q56" s="86">
        <v>41.75</v>
      </c>
      <c r="R56" s="86">
        <v>41.7</v>
      </c>
      <c r="S56" s="86">
        <v>41.71</v>
      </c>
      <c r="T56" s="86">
        <v>41.78</v>
      </c>
      <c r="U56" s="86">
        <v>41.91</v>
      </c>
      <c r="V56" s="86">
        <v>42.1</v>
      </c>
      <c r="W56" s="86">
        <v>42.3</v>
      </c>
      <c r="X56" s="86">
        <v>42.5</v>
      </c>
      <c r="Y56" s="86">
        <v>42.64</v>
      </c>
      <c r="Z56" s="86">
        <v>42.71</v>
      </c>
      <c r="AA56" s="86">
        <v>42.67</v>
      </c>
      <c r="AB56" s="86">
        <v>42.51</v>
      </c>
      <c r="AC56" s="86">
        <v>42.23</v>
      </c>
      <c r="AD56" s="86">
        <v>41.83</v>
      </c>
      <c r="AE56" s="86">
        <v>41.33</v>
      </c>
      <c r="AF56" s="86">
        <v>40.78</v>
      </c>
      <c r="AG56" s="86">
        <v>40.21</v>
      </c>
      <c r="AH56" s="86">
        <v>39.65</v>
      </c>
      <c r="AI56" s="86">
        <v>39.15</v>
      </c>
      <c r="AJ56" s="86">
        <v>38.75</v>
      </c>
      <c r="AK56" s="86">
        <v>38.46</v>
      </c>
      <c r="AL56" s="86">
        <v>38.31</v>
      </c>
    </row>
    <row r="57" spans="1:38" x14ac:dyDescent="0.15">
      <c r="A57">
        <v>23</v>
      </c>
      <c r="B57" s="86">
        <f t="shared" ca="1" si="1"/>
        <v>36.356999999999999</v>
      </c>
      <c r="C57" s="86">
        <v>28.82</v>
      </c>
      <c r="D57" s="86">
        <v>29.09</v>
      </c>
      <c r="E57" s="86">
        <v>29.62</v>
      </c>
      <c r="F57" s="86">
        <v>30.35</v>
      </c>
      <c r="G57" s="86">
        <v>31.24</v>
      </c>
      <c r="H57" s="86">
        <v>32.200000000000003</v>
      </c>
      <c r="I57" s="86">
        <v>33.159999999999997</v>
      </c>
      <c r="J57" s="86">
        <v>34.03</v>
      </c>
      <c r="K57" s="86">
        <v>34.75</v>
      </c>
      <c r="L57" s="86">
        <v>35.28</v>
      </c>
      <c r="M57" s="86">
        <v>35.61</v>
      </c>
      <c r="N57" s="86">
        <v>35.770000000000003</v>
      </c>
      <c r="O57" s="86">
        <v>35.799999999999997</v>
      </c>
      <c r="P57" s="86">
        <v>35.75</v>
      </c>
      <c r="Q57" s="86">
        <v>35.67</v>
      </c>
      <c r="R57" s="86">
        <v>35.61</v>
      </c>
      <c r="S57" s="86">
        <v>35.61</v>
      </c>
      <c r="T57" s="86">
        <v>35.659999999999997</v>
      </c>
      <c r="U57" s="86">
        <v>35.78</v>
      </c>
      <c r="V57" s="86">
        <v>35.94</v>
      </c>
      <c r="W57" s="86">
        <v>36.119999999999997</v>
      </c>
      <c r="X57" s="86">
        <v>36.299999999999997</v>
      </c>
      <c r="Y57" s="86">
        <v>36.44</v>
      </c>
      <c r="Z57" s="86">
        <v>36.51</v>
      </c>
      <c r="AA57" s="86">
        <v>36.49</v>
      </c>
      <c r="AB57" s="86">
        <v>36.380000000000003</v>
      </c>
      <c r="AC57" s="86">
        <v>36.15</v>
      </c>
      <c r="AD57" s="86">
        <v>35.82</v>
      </c>
      <c r="AE57" s="86">
        <v>35.409999999999997</v>
      </c>
      <c r="AF57" s="86">
        <v>34.94</v>
      </c>
      <c r="AG57" s="86">
        <v>34.450000000000003</v>
      </c>
      <c r="AH57" s="86">
        <v>33.97</v>
      </c>
      <c r="AI57" s="86">
        <v>33.54</v>
      </c>
      <c r="AJ57" s="86">
        <v>33.18</v>
      </c>
      <c r="AK57" s="86">
        <v>32.93</v>
      </c>
      <c r="AL57" s="86">
        <v>32.799999999999997</v>
      </c>
    </row>
    <row r="58" spans="1:38" x14ac:dyDescent="0.15">
      <c r="A58">
        <v>24</v>
      </c>
      <c r="B58" s="86">
        <f t="shared" ca="1" si="1"/>
        <v>31.140999999999998</v>
      </c>
      <c r="C58" s="86">
        <v>24.54</v>
      </c>
      <c r="D58" s="86">
        <v>24.78</v>
      </c>
      <c r="E58" s="86">
        <v>25.25</v>
      </c>
      <c r="F58" s="86">
        <v>25.9</v>
      </c>
      <c r="G58" s="86">
        <v>26.69</v>
      </c>
      <c r="H58" s="86">
        <v>27.55</v>
      </c>
      <c r="I58" s="86">
        <v>28.39</v>
      </c>
      <c r="J58" s="86">
        <v>29.16</v>
      </c>
      <c r="K58" s="86">
        <v>29.79</v>
      </c>
      <c r="L58" s="86">
        <v>30.25</v>
      </c>
      <c r="M58" s="86">
        <v>30.53</v>
      </c>
      <c r="N58" s="86">
        <v>30.66</v>
      </c>
      <c r="O58" s="86">
        <v>30.66</v>
      </c>
      <c r="P58" s="86">
        <v>30.6</v>
      </c>
      <c r="Q58" s="86">
        <v>30.53</v>
      </c>
      <c r="R58" s="86">
        <v>30.47</v>
      </c>
      <c r="S58" s="86">
        <v>30.45</v>
      </c>
      <c r="T58" s="86">
        <v>30.5</v>
      </c>
      <c r="U58" s="86">
        <v>30.6</v>
      </c>
      <c r="V58" s="86">
        <v>30.74</v>
      </c>
      <c r="W58" s="86">
        <v>30.9</v>
      </c>
      <c r="X58" s="86">
        <v>31.05</v>
      </c>
      <c r="Y58" s="86">
        <v>31.18</v>
      </c>
      <c r="Z58" s="86">
        <v>31.25</v>
      </c>
      <c r="AA58" s="86">
        <v>31.25</v>
      </c>
      <c r="AB58" s="86">
        <v>31.16</v>
      </c>
      <c r="AC58" s="86">
        <v>30.97</v>
      </c>
      <c r="AD58" s="86">
        <v>30.7</v>
      </c>
      <c r="AE58" s="86">
        <v>30.35</v>
      </c>
      <c r="AF58" s="86">
        <v>29.95</v>
      </c>
      <c r="AG58" s="86">
        <v>29.53</v>
      </c>
      <c r="AH58" s="86">
        <v>29.11</v>
      </c>
      <c r="AI58" s="86">
        <v>28.73</v>
      </c>
      <c r="AJ58" s="86">
        <v>28.42</v>
      </c>
      <c r="AK58" s="86">
        <v>28.19</v>
      </c>
      <c r="AL58" s="86">
        <v>28.08</v>
      </c>
    </row>
    <row r="59" spans="1:38" x14ac:dyDescent="0.15">
      <c r="A59">
        <v>25</v>
      </c>
      <c r="B59" s="86">
        <f t="shared" ca="1" si="1"/>
        <v>26.695</v>
      </c>
      <c r="C59" s="86">
        <v>20.93</v>
      </c>
      <c r="D59" s="86">
        <v>21.14</v>
      </c>
      <c r="E59" s="86">
        <v>21.55</v>
      </c>
      <c r="F59" s="86">
        <v>22.13</v>
      </c>
      <c r="G59" s="86">
        <v>22.82</v>
      </c>
      <c r="H59" s="86">
        <v>23.58</v>
      </c>
      <c r="I59" s="86">
        <v>24.32</v>
      </c>
      <c r="J59" s="86">
        <v>25</v>
      </c>
      <c r="K59" s="86">
        <v>25.55</v>
      </c>
      <c r="L59" s="86">
        <v>25.95</v>
      </c>
      <c r="M59" s="86">
        <v>26.2</v>
      </c>
      <c r="N59" s="86">
        <v>26.3</v>
      </c>
      <c r="O59" s="86">
        <v>26.3</v>
      </c>
      <c r="P59" s="86">
        <v>26.24</v>
      </c>
      <c r="Q59" s="86">
        <v>26.16</v>
      </c>
      <c r="R59" s="86">
        <v>26.11</v>
      </c>
      <c r="S59" s="86">
        <v>26.09</v>
      </c>
      <c r="T59" s="86">
        <v>26.13</v>
      </c>
      <c r="U59" s="86">
        <v>26.21</v>
      </c>
      <c r="V59" s="86">
        <v>26.33</v>
      </c>
      <c r="W59" s="86">
        <v>26.47</v>
      </c>
      <c r="X59" s="86">
        <v>26.61</v>
      </c>
      <c r="Y59" s="86">
        <v>26.72</v>
      </c>
      <c r="Z59" s="86">
        <v>26.78</v>
      </c>
      <c r="AA59" s="86">
        <v>26.78</v>
      </c>
      <c r="AB59" s="86">
        <v>26.71</v>
      </c>
      <c r="AC59" s="86">
        <v>26.56</v>
      </c>
      <c r="AD59" s="86">
        <v>26.33</v>
      </c>
      <c r="AE59" s="86">
        <v>26.03</v>
      </c>
      <c r="AF59" s="86">
        <v>25.68</v>
      </c>
      <c r="AG59" s="86">
        <v>25.31</v>
      </c>
      <c r="AH59" s="86">
        <v>24.95</v>
      </c>
      <c r="AI59" s="86">
        <v>24.62</v>
      </c>
      <c r="AJ59" s="86">
        <v>24.34</v>
      </c>
      <c r="AK59" s="86">
        <v>24.15</v>
      </c>
      <c r="AL59" s="86">
        <v>24.04</v>
      </c>
    </row>
    <row r="60" spans="1:38" x14ac:dyDescent="0.15">
      <c r="A60">
        <v>26</v>
      </c>
      <c r="B60" s="86">
        <f t="shared" ca="1" si="1"/>
        <v>22.907</v>
      </c>
      <c r="C60" s="86">
        <v>17.88</v>
      </c>
      <c r="D60" s="86">
        <v>18.059999999999999</v>
      </c>
      <c r="E60" s="86">
        <v>18.420000000000002</v>
      </c>
      <c r="F60" s="86">
        <v>18.93</v>
      </c>
      <c r="G60" s="86">
        <v>19.53</v>
      </c>
      <c r="H60" s="86">
        <v>20.190000000000001</v>
      </c>
      <c r="I60" s="86">
        <v>20.85</v>
      </c>
      <c r="J60" s="86">
        <v>21.44</v>
      </c>
      <c r="K60" s="86">
        <v>21.93</v>
      </c>
      <c r="L60" s="86">
        <v>22.28</v>
      </c>
      <c r="M60" s="86">
        <v>22.49</v>
      </c>
      <c r="N60" s="86">
        <v>22.58</v>
      </c>
      <c r="O60" s="86">
        <v>22.58</v>
      </c>
      <c r="P60" s="86">
        <v>22.52</v>
      </c>
      <c r="Q60" s="86">
        <v>22.46</v>
      </c>
      <c r="R60" s="86">
        <v>22.41</v>
      </c>
      <c r="S60" s="86">
        <v>22.39</v>
      </c>
      <c r="T60" s="86">
        <v>22.42</v>
      </c>
      <c r="U60" s="86">
        <v>22.49</v>
      </c>
      <c r="V60" s="86">
        <v>22.59</v>
      </c>
      <c r="W60" s="86">
        <v>22.71</v>
      </c>
      <c r="X60" s="86">
        <v>22.83</v>
      </c>
      <c r="Y60" s="86">
        <v>22.93</v>
      </c>
      <c r="Z60" s="86">
        <v>22.98</v>
      </c>
      <c r="AA60" s="86">
        <v>22.99</v>
      </c>
      <c r="AB60" s="86">
        <v>22.92</v>
      </c>
      <c r="AC60" s="86">
        <v>22.79</v>
      </c>
      <c r="AD60" s="86">
        <v>22.59</v>
      </c>
      <c r="AE60" s="86">
        <v>22.33</v>
      </c>
      <c r="AF60" s="86">
        <v>22.03</v>
      </c>
      <c r="AG60" s="86">
        <v>21.71</v>
      </c>
      <c r="AH60" s="86">
        <v>21.39</v>
      </c>
      <c r="AI60" s="86">
        <v>21.1</v>
      </c>
      <c r="AJ60" s="86">
        <v>20.86</v>
      </c>
      <c r="AK60" s="86">
        <v>20.69</v>
      </c>
      <c r="AL60" s="86">
        <v>20.6</v>
      </c>
    </row>
    <row r="61" spans="1:38" x14ac:dyDescent="0.15">
      <c r="A61">
        <v>27</v>
      </c>
      <c r="B61" s="86">
        <f t="shared" ca="1" si="1"/>
        <v>19.679000000000002</v>
      </c>
      <c r="C61" s="86">
        <v>15.3</v>
      </c>
      <c r="D61" s="86">
        <v>15.46</v>
      </c>
      <c r="E61" s="86">
        <v>15.77</v>
      </c>
      <c r="F61" s="86">
        <v>16.21</v>
      </c>
      <c r="G61" s="86">
        <v>16.739999999999998</v>
      </c>
      <c r="H61" s="86">
        <v>17.309999999999999</v>
      </c>
      <c r="I61" s="86">
        <v>17.88</v>
      </c>
      <c r="J61" s="86">
        <v>18.399999999999999</v>
      </c>
      <c r="K61" s="86">
        <v>18.829999999999998</v>
      </c>
      <c r="L61" s="86">
        <v>19.14</v>
      </c>
      <c r="M61" s="86">
        <v>19.329999999999998</v>
      </c>
      <c r="N61" s="86">
        <v>19.41</v>
      </c>
      <c r="O61" s="86">
        <v>19.41</v>
      </c>
      <c r="P61" s="86">
        <v>19.36</v>
      </c>
      <c r="Q61" s="86">
        <v>19.3</v>
      </c>
      <c r="R61" s="86">
        <v>19.260000000000002</v>
      </c>
      <c r="S61" s="86">
        <v>19.239999999999998</v>
      </c>
      <c r="T61" s="86">
        <v>19.27</v>
      </c>
      <c r="U61" s="86">
        <v>19.329999999999998</v>
      </c>
      <c r="V61" s="86">
        <v>19.41</v>
      </c>
      <c r="W61" s="86">
        <v>19.52</v>
      </c>
      <c r="X61" s="86">
        <v>19.61</v>
      </c>
      <c r="Y61" s="86">
        <v>19.7</v>
      </c>
      <c r="Z61" s="86">
        <v>19.739999999999998</v>
      </c>
      <c r="AA61" s="86">
        <v>19.75</v>
      </c>
      <c r="AB61" s="86">
        <v>19.690000000000001</v>
      </c>
      <c r="AC61" s="86">
        <v>19.579999999999998</v>
      </c>
      <c r="AD61" s="86">
        <v>19.399999999999999</v>
      </c>
      <c r="AE61" s="86">
        <v>19.18</v>
      </c>
      <c r="AF61" s="86">
        <v>18.91</v>
      </c>
      <c r="AG61" s="86">
        <v>18.63</v>
      </c>
      <c r="AH61" s="86">
        <v>18.350000000000001</v>
      </c>
      <c r="AI61" s="86">
        <v>18.100000000000001</v>
      </c>
      <c r="AJ61" s="86">
        <v>17.88</v>
      </c>
      <c r="AK61" s="86">
        <v>17.73</v>
      </c>
      <c r="AL61" s="86">
        <v>17.649999999999999</v>
      </c>
    </row>
    <row r="62" spans="1:38" x14ac:dyDescent="0.15">
      <c r="A62">
        <v>28</v>
      </c>
      <c r="B62" s="86">
        <f t="shared" ca="1" si="1"/>
        <v>16.919999999999998</v>
      </c>
      <c r="C62" s="86">
        <v>13.12</v>
      </c>
      <c r="D62" s="86">
        <v>13.26</v>
      </c>
      <c r="E62" s="86">
        <v>13.53</v>
      </c>
      <c r="F62" s="86">
        <v>13.91</v>
      </c>
      <c r="G62" s="86">
        <v>14.36</v>
      </c>
      <c r="H62" s="86">
        <v>14.86</v>
      </c>
      <c r="I62" s="86">
        <v>15.35</v>
      </c>
      <c r="J62" s="86">
        <v>15.81</v>
      </c>
      <c r="K62" s="86">
        <v>16.18</v>
      </c>
      <c r="L62" s="86">
        <v>16.45</v>
      </c>
      <c r="M62" s="86">
        <v>16.62</v>
      </c>
      <c r="N62" s="86">
        <v>16.690000000000001</v>
      </c>
      <c r="O62" s="86">
        <v>16.7</v>
      </c>
      <c r="P62" s="86">
        <v>16.66</v>
      </c>
      <c r="Q62" s="86">
        <v>16.61</v>
      </c>
      <c r="R62" s="86">
        <v>16.579999999999998</v>
      </c>
      <c r="S62" s="86">
        <v>16.559999999999999</v>
      </c>
      <c r="T62" s="86">
        <v>16.579999999999998</v>
      </c>
      <c r="U62" s="86">
        <v>16.63</v>
      </c>
      <c r="V62" s="86">
        <v>16.71</v>
      </c>
      <c r="W62" s="86">
        <v>16.79</v>
      </c>
      <c r="X62" s="86">
        <v>16.88</v>
      </c>
      <c r="Y62" s="86">
        <v>16.940000000000001</v>
      </c>
      <c r="Z62" s="86">
        <v>16.98</v>
      </c>
      <c r="AA62" s="86">
        <v>16.98</v>
      </c>
      <c r="AB62" s="86">
        <v>16.93</v>
      </c>
      <c r="AC62" s="86">
        <v>16.829999999999998</v>
      </c>
      <c r="AD62" s="86">
        <v>16.68</v>
      </c>
      <c r="AE62" s="86">
        <v>16.48</v>
      </c>
      <c r="AF62" s="86">
        <v>16.25</v>
      </c>
      <c r="AG62" s="86">
        <v>16</v>
      </c>
      <c r="AH62" s="86">
        <v>15.75</v>
      </c>
      <c r="AI62" s="86">
        <v>15.53</v>
      </c>
      <c r="AJ62" s="86">
        <v>15.34</v>
      </c>
      <c r="AK62" s="86">
        <v>15.21</v>
      </c>
      <c r="AL62" s="86">
        <v>15.14</v>
      </c>
    </row>
    <row r="63" spans="1:38" x14ac:dyDescent="0.15">
      <c r="A63">
        <v>29</v>
      </c>
      <c r="B63" s="86">
        <f t="shared" ca="1" si="1"/>
        <v>14.571</v>
      </c>
      <c r="C63" s="86">
        <v>11.28</v>
      </c>
      <c r="D63" s="86">
        <v>11.4</v>
      </c>
      <c r="E63" s="86">
        <v>11.63</v>
      </c>
      <c r="F63" s="86">
        <v>11.95</v>
      </c>
      <c r="G63" s="86">
        <v>12.34</v>
      </c>
      <c r="H63" s="86">
        <v>12.77</v>
      </c>
      <c r="I63" s="86">
        <v>13.2</v>
      </c>
      <c r="J63" s="86">
        <v>13.59</v>
      </c>
      <c r="K63" s="86">
        <v>13.91</v>
      </c>
      <c r="L63" s="86">
        <v>14.15</v>
      </c>
      <c r="M63" s="86">
        <v>14.3</v>
      </c>
      <c r="N63" s="86">
        <v>14.37</v>
      </c>
      <c r="O63" s="86">
        <v>14.38</v>
      </c>
      <c r="P63" s="86">
        <v>14.36</v>
      </c>
      <c r="Q63" s="86">
        <v>14.32</v>
      </c>
      <c r="R63" s="86">
        <v>14.29</v>
      </c>
      <c r="S63" s="86">
        <v>14.28</v>
      </c>
      <c r="T63" s="86">
        <v>14.3</v>
      </c>
      <c r="U63" s="86">
        <v>14.34</v>
      </c>
      <c r="V63" s="86">
        <v>14.4</v>
      </c>
      <c r="W63" s="86">
        <v>14.47</v>
      </c>
      <c r="X63" s="86">
        <v>14.54</v>
      </c>
      <c r="Y63" s="86">
        <v>14.59</v>
      </c>
      <c r="Z63" s="86">
        <v>14.63</v>
      </c>
      <c r="AA63" s="86">
        <v>14.62</v>
      </c>
      <c r="AB63" s="86">
        <v>14.58</v>
      </c>
      <c r="AC63" s="86">
        <v>14.49</v>
      </c>
      <c r="AD63" s="86">
        <v>14.35</v>
      </c>
      <c r="AE63" s="86">
        <v>14.17</v>
      </c>
      <c r="AF63" s="86">
        <v>13.97</v>
      </c>
      <c r="AG63" s="86">
        <v>13.75</v>
      </c>
      <c r="AH63" s="86">
        <v>13.54</v>
      </c>
      <c r="AI63" s="86">
        <v>13.34</v>
      </c>
      <c r="AJ63" s="86">
        <v>13.17</v>
      </c>
      <c r="AK63" s="86">
        <v>13.06</v>
      </c>
      <c r="AL63" s="86">
        <v>13</v>
      </c>
    </row>
    <row r="64" spans="1:38" x14ac:dyDescent="0.15">
      <c r="A64">
        <v>30</v>
      </c>
      <c r="B64" s="86">
        <f t="shared" ca="1" si="1"/>
        <v>12.552</v>
      </c>
      <c r="C64" s="86">
        <v>9.7200000000000006</v>
      </c>
      <c r="D64" s="86">
        <v>9.8209999999999997</v>
      </c>
      <c r="E64" s="86">
        <v>10.02</v>
      </c>
      <c r="F64" s="86">
        <v>10.29</v>
      </c>
      <c r="G64" s="86">
        <v>10.62</v>
      </c>
      <c r="H64" s="86">
        <v>10.99</v>
      </c>
      <c r="I64" s="86">
        <v>11.35</v>
      </c>
      <c r="J64" s="86">
        <v>11.69</v>
      </c>
      <c r="K64" s="86">
        <v>11.97</v>
      </c>
      <c r="L64" s="86">
        <v>12.19</v>
      </c>
      <c r="M64" s="86">
        <v>12.32</v>
      </c>
      <c r="N64" s="86">
        <v>12.39</v>
      </c>
      <c r="O64" s="86">
        <v>12.4</v>
      </c>
      <c r="P64" s="86">
        <v>12.39</v>
      </c>
      <c r="Q64" s="86">
        <v>12.36</v>
      </c>
      <c r="R64" s="86">
        <v>12.33</v>
      </c>
      <c r="S64" s="86">
        <v>12.33</v>
      </c>
      <c r="T64" s="86">
        <v>12.34</v>
      </c>
      <c r="U64" s="86">
        <v>12.38</v>
      </c>
      <c r="V64" s="86">
        <v>12.43</v>
      </c>
      <c r="W64" s="86">
        <v>12.49</v>
      </c>
      <c r="X64" s="86">
        <v>12.54</v>
      </c>
      <c r="Y64" s="86">
        <v>12.59</v>
      </c>
      <c r="Z64" s="86">
        <v>12.61</v>
      </c>
      <c r="AA64" s="86">
        <v>12.61</v>
      </c>
      <c r="AB64" s="86">
        <v>12.56</v>
      </c>
      <c r="AC64" s="86">
        <v>12.48</v>
      </c>
      <c r="AD64" s="86">
        <v>12.36</v>
      </c>
      <c r="AE64" s="86">
        <v>12.2</v>
      </c>
      <c r="AF64" s="86">
        <v>12.02</v>
      </c>
      <c r="AG64" s="86">
        <v>11.83</v>
      </c>
      <c r="AH64" s="86">
        <v>11.64</v>
      </c>
      <c r="AI64" s="86">
        <v>11.47</v>
      </c>
      <c r="AJ64" s="86">
        <v>11.32</v>
      </c>
      <c r="AK64" s="86">
        <v>11.22</v>
      </c>
      <c r="AL64" s="86">
        <v>11.17</v>
      </c>
    </row>
    <row r="65" spans="1:38" x14ac:dyDescent="0.15">
      <c r="A65">
        <v>31</v>
      </c>
      <c r="B65" s="86">
        <f t="shared" ca="1" si="1"/>
        <v>10.833</v>
      </c>
      <c r="C65" s="86">
        <v>8.3970000000000002</v>
      </c>
      <c r="D65" s="86">
        <v>8.4819999999999993</v>
      </c>
      <c r="E65" s="86">
        <v>8.6460000000000008</v>
      </c>
      <c r="F65" s="86">
        <v>8.8770000000000007</v>
      </c>
      <c r="G65" s="86">
        <v>9.16</v>
      </c>
      <c r="H65" s="86">
        <v>9.4700000000000006</v>
      </c>
      <c r="I65" s="86">
        <v>9.7829999999999995</v>
      </c>
      <c r="J65" s="86">
        <v>10.07</v>
      </c>
      <c r="K65" s="86">
        <v>10.32</v>
      </c>
      <c r="L65" s="86">
        <v>10.5</v>
      </c>
      <c r="M65" s="86">
        <v>10.63</v>
      </c>
      <c r="N65" s="86">
        <v>10.69</v>
      </c>
      <c r="O65" s="86">
        <v>10.71</v>
      </c>
      <c r="P65" s="86">
        <v>10.7</v>
      </c>
      <c r="Q65" s="86">
        <v>10.68</v>
      </c>
      <c r="R65" s="86">
        <v>10.66</v>
      </c>
      <c r="S65" s="86">
        <v>10.66</v>
      </c>
      <c r="T65" s="86">
        <v>10.67</v>
      </c>
      <c r="U65" s="86">
        <v>10.7</v>
      </c>
      <c r="V65" s="86">
        <v>10.74</v>
      </c>
      <c r="W65" s="86">
        <v>10.79</v>
      </c>
      <c r="X65" s="86">
        <v>10.84</v>
      </c>
      <c r="Y65" s="86">
        <v>10.87</v>
      </c>
      <c r="Z65" s="86">
        <v>10.89</v>
      </c>
      <c r="AA65" s="86">
        <v>10.88</v>
      </c>
      <c r="AB65" s="86">
        <v>10.84</v>
      </c>
      <c r="AC65" s="86">
        <v>10.77</v>
      </c>
      <c r="AD65" s="86">
        <v>10.66</v>
      </c>
      <c r="AE65" s="86">
        <v>10.52</v>
      </c>
      <c r="AF65" s="86">
        <v>10.36</v>
      </c>
      <c r="AG65" s="86">
        <v>10.19</v>
      </c>
      <c r="AH65" s="86">
        <v>10.02</v>
      </c>
      <c r="AI65" s="86">
        <v>9.8699999999999992</v>
      </c>
      <c r="AJ65" s="86">
        <v>9.7430000000000003</v>
      </c>
      <c r="AK65" s="86">
        <v>9.6519999999999992</v>
      </c>
      <c r="AL65" s="86">
        <v>9.6039999999999992</v>
      </c>
    </row>
    <row r="66" spans="1:38" x14ac:dyDescent="0.15">
      <c r="A66">
        <v>32</v>
      </c>
      <c r="B66" s="86">
        <f t="shared" ca="1" si="1"/>
        <v>9.3602000000000007</v>
      </c>
      <c r="C66" s="86">
        <v>7.2709999999999999</v>
      </c>
      <c r="D66" s="86">
        <v>7.343</v>
      </c>
      <c r="E66" s="86">
        <v>7.4809999999999999</v>
      </c>
      <c r="F66" s="86">
        <v>7.6760000000000002</v>
      </c>
      <c r="G66" s="86">
        <v>7.9139999999999997</v>
      </c>
      <c r="H66" s="86">
        <v>8.1769999999999996</v>
      </c>
      <c r="I66" s="86">
        <v>8.4429999999999996</v>
      </c>
      <c r="J66" s="86">
        <v>8.6910000000000007</v>
      </c>
      <c r="K66" s="86">
        <v>8.9019999999999992</v>
      </c>
      <c r="L66" s="86">
        <v>9.0649999999999995</v>
      </c>
      <c r="M66" s="86">
        <v>9.1750000000000007</v>
      </c>
      <c r="N66" s="86">
        <v>9.2349999999999994</v>
      </c>
      <c r="O66" s="86">
        <v>9.2569999999999997</v>
      </c>
      <c r="P66" s="86">
        <v>9.2550000000000008</v>
      </c>
      <c r="Q66" s="86">
        <v>9.2430000000000003</v>
      </c>
      <c r="R66" s="86">
        <v>9.2330000000000005</v>
      </c>
      <c r="S66" s="86">
        <v>9.2319999999999993</v>
      </c>
      <c r="T66" s="86">
        <v>9.2439999999999998</v>
      </c>
      <c r="U66" s="86">
        <v>9.2680000000000007</v>
      </c>
      <c r="V66" s="86">
        <v>9.3030000000000008</v>
      </c>
      <c r="W66" s="86">
        <v>9.3409999999999993</v>
      </c>
      <c r="X66" s="86">
        <v>9.3780000000000001</v>
      </c>
      <c r="Y66" s="86">
        <v>9.4060000000000006</v>
      </c>
      <c r="Z66" s="86">
        <v>9.4169999999999998</v>
      </c>
      <c r="AA66" s="86">
        <v>9.4060000000000006</v>
      </c>
      <c r="AB66" s="86">
        <v>9.3670000000000009</v>
      </c>
      <c r="AC66" s="86">
        <v>9.2989999999999995</v>
      </c>
      <c r="AD66" s="86">
        <v>9.2010000000000005</v>
      </c>
      <c r="AE66" s="86">
        <v>9.0790000000000006</v>
      </c>
      <c r="AF66" s="86">
        <v>8.9380000000000006</v>
      </c>
      <c r="AG66" s="86">
        <v>8.7889999999999997</v>
      </c>
      <c r="AH66" s="86">
        <v>8.6419999999999995</v>
      </c>
      <c r="AI66" s="86">
        <v>8.5060000000000002</v>
      </c>
      <c r="AJ66" s="86">
        <v>8.3940000000000001</v>
      </c>
      <c r="AK66" s="86">
        <v>8.3140000000000001</v>
      </c>
      <c r="AL66" s="86">
        <v>8.2720000000000002</v>
      </c>
    </row>
    <row r="67" spans="1:38" x14ac:dyDescent="0.15">
      <c r="A67">
        <v>33</v>
      </c>
      <c r="B67" s="86">
        <f t="shared" ca="1" si="1"/>
        <v>8.0987000000000009</v>
      </c>
      <c r="C67" s="86">
        <v>6.3129999999999997</v>
      </c>
      <c r="D67" s="86">
        <v>6.3730000000000002</v>
      </c>
      <c r="E67" s="86">
        <v>6.4889999999999999</v>
      </c>
      <c r="F67" s="86">
        <v>6.6529999999999996</v>
      </c>
      <c r="G67" s="86">
        <v>6.8529999999999998</v>
      </c>
      <c r="H67" s="86">
        <v>7.0750000000000002</v>
      </c>
      <c r="I67" s="86">
        <v>7.3</v>
      </c>
      <c r="J67" s="86">
        <v>7.5110000000000001</v>
      </c>
      <c r="K67" s="86">
        <v>7.6929999999999996</v>
      </c>
      <c r="L67" s="86">
        <v>7.8339999999999996</v>
      </c>
      <c r="M67" s="86">
        <v>7.9320000000000004</v>
      </c>
      <c r="N67" s="86">
        <v>7.99</v>
      </c>
      <c r="O67" s="86">
        <v>8.0150000000000006</v>
      </c>
      <c r="P67" s="86">
        <v>8.0190000000000001</v>
      </c>
      <c r="Q67" s="86">
        <v>8.0129999999999999</v>
      </c>
      <c r="R67" s="86">
        <v>8.0079999999999991</v>
      </c>
      <c r="S67" s="86">
        <v>8.01</v>
      </c>
      <c r="T67" s="86">
        <v>8.0220000000000002</v>
      </c>
      <c r="U67" s="86">
        <v>8.0429999999999993</v>
      </c>
      <c r="V67" s="86">
        <v>8.0709999999999997</v>
      </c>
      <c r="W67" s="86">
        <v>8.1020000000000003</v>
      </c>
      <c r="X67" s="86">
        <v>8.1300000000000008</v>
      </c>
      <c r="Y67" s="86">
        <v>8.15</v>
      </c>
      <c r="Z67" s="86">
        <v>8.1560000000000006</v>
      </c>
      <c r="AA67" s="86">
        <v>8.1430000000000007</v>
      </c>
      <c r="AB67" s="86">
        <v>8.1050000000000004</v>
      </c>
      <c r="AC67" s="86">
        <v>8.0419999999999998</v>
      </c>
      <c r="AD67" s="86">
        <v>7.9539999999999997</v>
      </c>
      <c r="AE67" s="86">
        <v>7.8449999999999998</v>
      </c>
      <c r="AF67" s="86">
        <v>7.7210000000000001</v>
      </c>
      <c r="AG67" s="86">
        <v>7.59</v>
      </c>
      <c r="AH67" s="86">
        <v>7.46</v>
      </c>
      <c r="AI67" s="86">
        <v>7.3419999999999996</v>
      </c>
      <c r="AJ67" s="86">
        <v>7.2430000000000003</v>
      </c>
      <c r="AK67" s="86">
        <v>7.1719999999999997</v>
      </c>
      <c r="AL67" s="86">
        <v>7.1360000000000001</v>
      </c>
    </row>
    <row r="68" spans="1:38" x14ac:dyDescent="0.15">
      <c r="A68">
        <v>34</v>
      </c>
      <c r="B68" s="86">
        <f t="shared" ca="1" si="1"/>
        <v>7.0181000000000004</v>
      </c>
      <c r="C68" s="86">
        <v>5.4939999999999998</v>
      </c>
      <c r="D68" s="86">
        <v>5.5439999999999996</v>
      </c>
      <c r="E68" s="86">
        <v>5.641</v>
      </c>
      <c r="F68" s="86">
        <v>5.7789999999999999</v>
      </c>
      <c r="G68" s="86">
        <v>5.9470000000000001</v>
      </c>
      <c r="H68" s="86">
        <v>6.1340000000000003</v>
      </c>
      <c r="I68" s="86">
        <v>6.3239999999999998</v>
      </c>
      <c r="J68" s="86">
        <v>6.5030000000000001</v>
      </c>
      <c r="K68" s="86">
        <v>6.6580000000000004</v>
      </c>
      <c r="L68" s="86">
        <v>6.7809999999999997</v>
      </c>
      <c r="M68" s="86">
        <v>6.8689999999999998</v>
      </c>
      <c r="N68" s="86">
        <v>6.923</v>
      </c>
      <c r="O68" s="86">
        <v>6.95</v>
      </c>
      <c r="P68" s="86">
        <v>6.9589999999999996</v>
      </c>
      <c r="Q68" s="86">
        <v>6.9589999999999996</v>
      </c>
      <c r="R68" s="86">
        <v>6.9589999999999996</v>
      </c>
      <c r="S68" s="86">
        <v>6.9630000000000001</v>
      </c>
      <c r="T68" s="86">
        <v>6.9740000000000002</v>
      </c>
      <c r="U68" s="86">
        <v>6.992</v>
      </c>
      <c r="V68" s="86">
        <v>7.0149999999999997</v>
      </c>
      <c r="W68" s="86">
        <v>7.04</v>
      </c>
      <c r="X68" s="86">
        <v>7.0609999999999999</v>
      </c>
      <c r="Y68" s="86">
        <v>7.0750000000000002</v>
      </c>
      <c r="Z68" s="86">
        <v>7.0759999999999996</v>
      </c>
      <c r="AA68" s="86">
        <v>7.06</v>
      </c>
      <c r="AB68" s="86">
        <v>7.024</v>
      </c>
      <c r="AC68" s="86">
        <v>6.9649999999999999</v>
      </c>
      <c r="AD68" s="86">
        <v>6.8860000000000001</v>
      </c>
      <c r="AE68" s="86">
        <v>6.79</v>
      </c>
      <c r="AF68" s="86">
        <v>6.68</v>
      </c>
      <c r="AG68" s="86">
        <v>6.5640000000000001</v>
      </c>
      <c r="AH68" s="86">
        <v>6.4509999999999996</v>
      </c>
      <c r="AI68" s="86">
        <v>6.3470000000000004</v>
      </c>
      <c r="AJ68" s="86">
        <v>6.26</v>
      </c>
      <c r="AK68" s="86">
        <v>6.1980000000000004</v>
      </c>
      <c r="AL68" s="86">
        <v>6.1660000000000004</v>
      </c>
    </row>
    <row r="69" spans="1:38" x14ac:dyDescent="0.15">
      <c r="A69">
        <v>35</v>
      </c>
      <c r="B69" s="86">
        <f t="shared" ca="1" si="1"/>
        <v>6.0907</v>
      </c>
      <c r="C69" s="86">
        <v>4.7919999999999998</v>
      </c>
      <c r="D69" s="86">
        <v>4.8339999999999996</v>
      </c>
      <c r="E69" s="86">
        <v>4.9160000000000004</v>
      </c>
      <c r="F69" s="86">
        <v>5.0309999999999997</v>
      </c>
      <c r="G69" s="86">
        <v>5.1719999999999997</v>
      </c>
      <c r="H69" s="86">
        <v>5.3280000000000003</v>
      </c>
      <c r="I69" s="86">
        <v>5.4889999999999999</v>
      </c>
      <c r="J69" s="86">
        <v>5.64</v>
      </c>
      <c r="K69" s="86">
        <v>5.7729999999999997</v>
      </c>
      <c r="L69" s="86">
        <v>5.88</v>
      </c>
      <c r="M69" s="86">
        <v>5.9580000000000002</v>
      </c>
      <c r="N69" s="86">
        <v>6.008</v>
      </c>
      <c r="O69" s="86">
        <v>6.0359999999999996</v>
      </c>
      <c r="P69" s="86">
        <v>6.0490000000000004</v>
      </c>
      <c r="Q69" s="86">
        <v>6.0540000000000003</v>
      </c>
      <c r="R69" s="86">
        <v>6.0570000000000004</v>
      </c>
      <c r="S69" s="86">
        <v>6.0640000000000001</v>
      </c>
      <c r="T69" s="86">
        <v>6.0750000000000002</v>
      </c>
      <c r="U69" s="86">
        <v>6.09</v>
      </c>
      <c r="V69" s="86">
        <v>6.109</v>
      </c>
      <c r="W69" s="86">
        <v>6.1280000000000001</v>
      </c>
      <c r="X69" s="86">
        <v>6.1440000000000001</v>
      </c>
      <c r="Y69" s="86">
        <v>6.1520000000000001</v>
      </c>
      <c r="Z69" s="86">
        <v>6.149</v>
      </c>
      <c r="AA69" s="86">
        <v>6.1310000000000002</v>
      </c>
      <c r="AB69" s="86">
        <v>6.0960000000000001</v>
      </c>
      <c r="AC69" s="86">
        <v>6.0430000000000001</v>
      </c>
      <c r="AD69" s="86">
        <v>5.9720000000000004</v>
      </c>
      <c r="AE69" s="86">
        <v>5.8849999999999998</v>
      </c>
      <c r="AF69" s="86">
        <v>5.7880000000000003</v>
      </c>
      <c r="AG69" s="86">
        <v>5.6870000000000003</v>
      </c>
      <c r="AH69" s="86">
        <v>5.5869999999999997</v>
      </c>
      <c r="AI69" s="86">
        <v>5.4960000000000004</v>
      </c>
      <c r="AJ69" s="86">
        <v>5.42</v>
      </c>
      <c r="AK69" s="86">
        <v>5.3659999999999997</v>
      </c>
      <c r="AL69" s="86">
        <v>5.3369999999999997</v>
      </c>
    </row>
    <row r="70" spans="1:38" x14ac:dyDescent="0.15">
      <c r="A70">
        <v>36</v>
      </c>
      <c r="B70" s="86">
        <f t="shared" ref="B70:B133" ca="1" si="2">INDIRECT(ADDRESS(ROW(),$D$3))+$F$3*(INDIRECT(ADDRESS(ROW(),$D$3+1))-INDIRECT(ADDRESS(ROW(),$D$3)))</f>
        <v>5.2961</v>
      </c>
      <c r="C70" s="86">
        <v>4.1890000000000001</v>
      </c>
      <c r="D70" s="86">
        <v>4.2240000000000002</v>
      </c>
      <c r="E70" s="86">
        <v>4.2919999999999998</v>
      </c>
      <c r="F70" s="86">
        <v>4.3890000000000002</v>
      </c>
      <c r="G70" s="86">
        <v>4.5069999999999997</v>
      </c>
      <c r="H70" s="86">
        <v>4.6379999999999999</v>
      </c>
      <c r="I70" s="86">
        <v>4.7729999999999997</v>
      </c>
      <c r="J70" s="86">
        <v>4.9009999999999998</v>
      </c>
      <c r="K70" s="86">
        <v>5.0149999999999997</v>
      </c>
      <c r="L70" s="86">
        <v>5.1070000000000002</v>
      </c>
      <c r="M70" s="86">
        <v>5.1769999999999996</v>
      </c>
      <c r="N70" s="86">
        <v>5.2229999999999999</v>
      </c>
      <c r="O70" s="86">
        <v>5.2519999999999998</v>
      </c>
      <c r="P70" s="86">
        <v>5.2670000000000003</v>
      </c>
      <c r="Q70" s="86">
        <v>5.2750000000000004</v>
      </c>
      <c r="R70" s="86">
        <v>5.2809999999999997</v>
      </c>
      <c r="S70" s="86">
        <v>5.2889999999999997</v>
      </c>
      <c r="T70" s="86">
        <v>5.3</v>
      </c>
      <c r="U70" s="86">
        <v>5.3140000000000001</v>
      </c>
      <c r="V70" s="86">
        <v>5.3289999999999997</v>
      </c>
      <c r="W70" s="86">
        <v>5.3440000000000003</v>
      </c>
      <c r="X70" s="86">
        <v>5.3550000000000004</v>
      </c>
      <c r="Y70" s="86">
        <v>5.359</v>
      </c>
      <c r="Z70" s="86">
        <v>5.3529999999999998</v>
      </c>
      <c r="AA70" s="86">
        <v>5.335</v>
      </c>
      <c r="AB70" s="86">
        <v>5.3010000000000002</v>
      </c>
      <c r="AC70" s="86">
        <v>5.2519999999999998</v>
      </c>
      <c r="AD70" s="86">
        <v>5.1870000000000003</v>
      </c>
      <c r="AE70" s="86">
        <v>5.1100000000000003</v>
      </c>
      <c r="AF70" s="86">
        <v>5.0250000000000004</v>
      </c>
      <c r="AG70" s="86">
        <v>4.9349999999999996</v>
      </c>
      <c r="AH70" s="86">
        <v>4.8470000000000004</v>
      </c>
      <c r="AI70" s="86">
        <v>4.7670000000000003</v>
      </c>
      <c r="AJ70" s="86">
        <v>4.7009999999999996</v>
      </c>
      <c r="AK70" s="86">
        <v>4.6529999999999996</v>
      </c>
      <c r="AL70" s="86">
        <v>4.6280000000000001</v>
      </c>
    </row>
    <row r="71" spans="1:38" x14ac:dyDescent="0.15">
      <c r="A71">
        <v>37</v>
      </c>
      <c r="B71" s="86">
        <f t="shared" ca="1" si="2"/>
        <v>4.6134000000000004</v>
      </c>
      <c r="C71" s="86">
        <v>3.669</v>
      </c>
      <c r="D71" s="86">
        <v>3.6989999999999998</v>
      </c>
      <c r="E71" s="86">
        <v>3.7559999999999998</v>
      </c>
      <c r="F71" s="86">
        <v>3.8359999999999999</v>
      </c>
      <c r="G71" s="86">
        <v>3.9350000000000001</v>
      </c>
      <c r="H71" s="86">
        <v>4.0449999999999999</v>
      </c>
      <c r="I71" s="86">
        <v>4.1589999999999998</v>
      </c>
      <c r="J71" s="86">
        <v>4.2670000000000003</v>
      </c>
      <c r="K71" s="86">
        <v>4.3639999999999999</v>
      </c>
      <c r="L71" s="86">
        <v>4.4450000000000003</v>
      </c>
      <c r="M71" s="86">
        <v>4.5060000000000002</v>
      </c>
      <c r="N71" s="86">
        <v>4.5490000000000004</v>
      </c>
      <c r="O71" s="86">
        <v>4.577</v>
      </c>
      <c r="P71" s="86">
        <v>4.5940000000000003</v>
      </c>
      <c r="Q71" s="86">
        <v>4.6040000000000001</v>
      </c>
      <c r="R71" s="86">
        <v>4.6120000000000001</v>
      </c>
      <c r="S71" s="86">
        <v>4.6210000000000004</v>
      </c>
      <c r="T71" s="86">
        <v>4.6310000000000002</v>
      </c>
      <c r="U71" s="86">
        <v>4.6429999999999998</v>
      </c>
      <c r="V71" s="86">
        <v>4.6559999999999997</v>
      </c>
      <c r="W71" s="86">
        <v>4.6669999999999998</v>
      </c>
      <c r="X71" s="86">
        <v>4.6749999999999998</v>
      </c>
      <c r="Y71" s="86">
        <v>4.6760000000000002</v>
      </c>
      <c r="Z71" s="86">
        <v>4.6689999999999996</v>
      </c>
      <c r="AA71" s="86">
        <v>4.6500000000000004</v>
      </c>
      <c r="AB71" s="86">
        <v>4.6180000000000003</v>
      </c>
      <c r="AC71" s="86">
        <v>4.5720000000000001</v>
      </c>
      <c r="AD71" s="86">
        <v>4.5140000000000002</v>
      </c>
      <c r="AE71" s="86">
        <v>4.4450000000000003</v>
      </c>
      <c r="AF71" s="86">
        <v>4.3689999999999998</v>
      </c>
      <c r="AG71" s="86">
        <v>4.29</v>
      </c>
      <c r="AH71" s="86">
        <v>4.2130000000000001</v>
      </c>
      <c r="AI71" s="86">
        <v>4.1429999999999998</v>
      </c>
      <c r="AJ71" s="86">
        <v>4.085</v>
      </c>
      <c r="AK71" s="86">
        <v>4.0430000000000001</v>
      </c>
      <c r="AL71" s="86">
        <v>4.0209999999999999</v>
      </c>
    </row>
    <row r="72" spans="1:38" x14ac:dyDescent="0.15">
      <c r="A72">
        <v>38</v>
      </c>
      <c r="B72" s="86">
        <f t="shared" ca="1" si="2"/>
        <v>4.0258000000000003</v>
      </c>
      <c r="C72" s="86">
        <v>3.22</v>
      </c>
      <c r="D72" s="86">
        <v>3.2450000000000001</v>
      </c>
      <c r="E72" s="86">
        <v>3.2919999999999998</v>
      </c>
      <c r="F72" s="86">
        <v>3.36</v>
      </c>
      <c r="G72" s="86">
        <v>3.4420000000000002</v>
      </c>
      <c r="H72" s="86">
        <v>3.5350000000000001</v>
      </c>
      <c r="I72" s="86">
        <v>3.63</v>
      </c>
      <c r="J72" s="86">
        <v>3.722</v>
      </c>
      <c r="K72" s="86">
        <v>3.8050000000000002</v>
      </c>
      <c r="L72" s="86">
        <v>3.875</v>
      </c>
      <c r="M72" s="86">
        <v>3.9289999999999998</v>
      </c>
      <c r="N72" s="86">
        <v>3.9689999999999999</v>
      </c>
      <c r="O72" s="86">
        <v>3.996</v>
      </c>
      <c r="P72" s="86">
        <v>4.0129999999999999</v>
      </c>
      <c r="Q72" s="86">
        <v>4.0250000000000004</v>
      </c>
      <c r="R72" s="86">
        <v>4.0339999999999998</v>
      </c>
      <c r="S72" s="86">
        <v>4.0430000000000001</v>
      </c>
      <c r="T72" s="86">
        <v>4.0529999999999999</v>
      </c>
      <c r="U72" s="86">
        <v>4.0640000000000001</v>
      </c>
      <c r="V72" s="86">
        <v>4.0739999999999998</v>
      </c>
      <c r="W72" s="86">
        <v>4.0830000000000002</v>
      </c>
      <c r="X72" s="86">
        <v>4.0880000000000001</v>
      </c>
      <c r="Y72" s="86">
        <v>4.0869999999999997</v>
      </c>
      <c r="Z72" s="86">
        <v>4.0789999999999997</v>
      </c>
      <c r="AA72" s="86">
        <v>4.0599999999999996</v>
      </c>
      <c r="AB72" s="86">
        <v>4.03</v>
      </c>
      <c r="AC72" s="86">
        <v>3.988</v>
      </c>
      <c r="AD72" s="86">
        <v>3.9350000000000001</v>
      </c>
      <c r="AE72" s="86">
        <v>3.8740000000000001</v>
      </c>
      <c r="AF72" s="86">
        <v>3.806</v>
      </c>
      <c r="AG72" s="86">
        <v>3.7360000000000002</v>
      </c>
      <c r="AH72" s="86">
        <v>3.669</v>
      </c>
      <c r="AI72" s="86">
        <v>3.6070000000000002</v>
      </c>
      <c r="AJ72" s="86">
        <v>3.556</v>
      </c>
      <c r="AK72" s="86">
        <v>3.5190000000000001</v>
      </c>
      <c r="AL72" s="86">
        <v>3.5</v>
      </c>
    </row>
    <row r="73" spans="1:38" x14ac:dyDescent="0.15">
      <c r="A73">
        <v>39</v>
      </c>
      <c r="B73" s="86">
        <f t="shared" ca="1" si="2"/>
        <v>3.5190999999999999</v>
      </c>
      <c r="C73" s="86">
        <v>2.831</v>
      </c>
      <c r="D73" s="86">
        <v>2.851</v>
      </c>
      <c r="E73" s="86">
        <v>2.891</v>
      </c>
      <c r="F73" s="86">
        <v>2.9470000000000001</v>
      </c>
      <c r="G73" s="86">
        <v>3.016</v>
      </c>
      <c r="H73" s="86">
        <v>3.0939999999999999</v>
      </c>
      <c r="I73" s="86">
        <v>3.1739999999999999</v>
      </c>
      <c r="J73" s="86">
        <v>3.2519999999999998</v>
      </c>
      <c r="K73" s="86">
        <v>3.323</v>
      </c>
      <c r="L73" s="86">
        <v>3.3839999999999999</v>
      </c>
      <c r="M73" s="86">
        <v>3.4329999999999998</v>
      </c>
      <c r="N73" s="86">
        <v>3.4689999999999999</v>
      </c>
      <c r="O73" s="86">
        <v>3.4940000000000002</v>
      </c>
      <c r="P73" s="86">
        <v>3.512</v>
      </c>
      <c r="Q73" s="86">
        <v>3.524</v>
      </c>
      <c r="R73" s="86">
        <v>3.5339999999999998</v>
      </c>
      <c r="S73" s="86">
        <v>3.5430000000000001</v>
      </c>
      <c r="T73" s="86">
        <v>3.552</v>
      </c>
      <c r="U73" s="86">
        <v>3.5609999999999999</v>
      </c>
      <c r="V73" s="86">
        <v>3.57</v>
      </c>
      <c r="W73" s="86">
        <v>3.577</v>
      </c>
      <c r="X73" s="86">
        <v>3.58</v>
      </c>
      <c r="Y73" s="86">
        <v>3.5779999999999998</v>
      </c>
      <c r="Z73" s="86">
        <v>3.569</v>
      </c>
      <c r="AA73" s="86">
        <v>3.5510000000000002</v>
      </c>
      <c r="AB73" s="86">
        <v>3.5230000000000001</v>
      </c>
      <c r="AC73" s="86">
        <v>3.484</v>
      </c>
      <c r="AD73" s="86">
        <v>3.4369999999999998</v>
      </c>
      <c r="AE73" s="86">
        <v>3.3820000000000001</v>
      </c>
      <c r="AF73" s="86">
        <v>3.3220000000000001</v>
      </c>
      <c r="AG73" s="86">
        <v>3.26</v>
      </c>
      <c r="AH73" s="86">
        <v>3.2</v>
      </c>
      <c r="AI73" s="86">
        <v>3.1459999999999999</v>
      </c>
      <c r="AJ73" s="86">
        <v>3.101</v>
      </c>
      <c r="AK73" s="86">
        <v>3.069</v>
      </c>
      <c r="AL73" s="86">
        <v>3.052</v>
      </c>
    </row>
    <row r="74" spans="1:38" x14ac:dyDescent="0.15">
      <c r="A74">
        <v>40</v>
      </c>
      <c r="B74" s="86">
        <f t="shared" ca="1" si="2"/>
        <v>3.0815000000000001</v>
      </c>
      <c r="C74" s="86">
        <v>2.492</v>
      </c>
      <c r="D74" s="86">
        <v>2.5089999999999999</v>
      </c>
      <c r="E74" s="86">
        <v>2.5419999999999998</v>
      </c>
      <c r="F74" s="86">
        <v>2.589</v>
      </c>
      <c r="G74" s="86">
        <v>2.6469999999999998</v>
      </c>
      <c r="H74" s="86">
        <v>2.7120000000000002</v>
      </c>
      <c r="I74" s="86">
        <v>2.78</v>
      </c>
      <c r="J74" s="86">
        <v>2.847</v>
      </c>
      <c r="K74" s="86">
        <v>2.9079999999999999</v>
      </c>
      <c r="L74" s="86">
        <v>2.9609999999999999</v>
      </c>
      <c r="M74" s="86">
        <v>3.004</v>
      </c>
      <c r="N74" s="86">
        <v>3.0369999999999999</v>
      </c>
      <c r="O74" s="86">
        <v>3.0609999999999999</v>
      </c>
      <c r="P74" s="86">
        <v>3.0779999999999998</v>
      </c>
      <c r="Q74" s="86">
        <v>3.09</v>
      </c>
      <c r="R74" s="86">
        <v>3.0990000000000002</v>
      </c>
      <c r="S74" s="86">
        <v>3.1080000000000001</v>
      </c>
      <c r="T74" s="86">
        <v>3.1160000000000001</v>
      </c>
      <c r="U74" s="86">
        <v>3.125</v>
      </c>
      <c r="V74" s="86">
        <v>3.1320000000000001</v>
      </c>
      <c r="W74" s="86">
        <v>3.1379999999999999</v>
      </c>
      <c r="X74" s="86">
        <v>3.14</v>
      </c>
      <c r="Y74" s="86">
        <v>3.1379999999999999</v>
      </c>
      <c r="Z74" s="86">
        <v>3.1280000000000001</v>
      </c>
      <c r="AA74" s="86">
        <v>3.1110000000000002</v>
      </c>
      <c r="AB74" s="86">
        <v>3.085</v>
      </c>
      <c r="AC74" s="86">
        <v>3.05</v>
      </c>
      <c r="AD74" s="86">
        <v>3.0070000000000001</v>
      </c>
      <c r="AE74" s="86">
        <v>2.9569999999999999</v>
      </c>
      <c r="AF74" s="86">
        <v>2.9039999999999999</v>
      </c>
      <c r="AG74" s="86">
        <v>2.8490000000000002</v>
      </c>
      <c r="AH74" s="86">
        <v>2.7959999999999998</v>
      </c>
      <c r="AI74" s="86">
        <v>2.7490000000000001</v>
      </c>
      <c r="AJ74" s="86">
        <v>2.7090000000000001</v>
      </c>
      <c r="AK74" s="86">
        <v>2.681</v>
      </c>
      <c r="AL74" s="86">
        <v>2.6669999999999998</v>
      </c>
    </row>
    <row r="75" spans="1:38" x14ac:dyDescent="0.15">
      <c r="A75">
        <v>41</v>
      </c>
      <c r="B75" s="86">
        <f t="shared" ca="1" si="2"/>
        <v>2.7027999999999999</v>
      </c>
      <c r="C75" s="86">
        <v>2.1970000000000001</v>
      </c>
      <c r="D75" s="86">
        <v>2.2109999999999999</v>
      </c>
      <c r="E75" s="86">
        <v>2.2389999999999999</v>
      </c>
      <c r="F75" s="86">
        <v>2.278</v>
      </c>
      <c r="G75" s="86">
        <v>2.327</v>
      </c>
      <c r="H75" s="86">
        <v>2.3820000000000001</v>
      </c>
      <c r="I75" s="86">
        <v>2.4390000000000001</v>
      </c>
      <c r="J75" s="86">
        <v>2.496</v>
      </c>
      <c r="K75" s="86">
        <v>2.548</v>
      </c>
      <c r="L75" s="86">
        <v>2.5950000000000002</v>
      </c>
      <c r="M75" s="86">
        <v>2.633</v>
      </c>
      <c r="N75" s="86">
        <v>2.6629999999999998</v>
      </c>
      <c r="O75" s="86">
        <v>2.6850000000000001</v>
      </c>
      <c r="P75" s="86">
        <v>2.7010000000000001</v>
      </c>
      <c r="Q75" s="86">
        <v>2.7130000000000001</v>
      </c>
      <c r="R75" s="86">
        <v>2.722</v>
      </c>
      <c r="S75" s="86">
        <v>2.73</v>
      </c>
      <c r="T75" s="86">
        <v>2.738</v>
      </c>
      <c r="U75" s="86">
        <v>2.7450000000000001</v>
      </c>
      <c r="V75" s="86">
        <v>2.7509999999999999</v>
      </c>
      <c r="W75" s="86">
        <v>2.7559999999999998</v>
      </c>
      <c r="X75" s="86">
        <v>2.758</v>
      </c>
      <c r="Y75" s="86">
        <v>2.7549999999999999</v>
      </c>
      <c r="Z75" s="86">
        <v>2.746</v>
      </c>
      <c r="AA75" s="86">
        <v>2.73</v>
      </c>
      <c r="AB75" s="86">
        <v>2.706</v>
      </c>
      <c r="AC75" s="86">
        <v>2.6739999999999999</v>
      </c>
      <c r="AD75" s="86">
        <v>2.6349999999999998</v>
      </c>
      <c r="AE75" s="86">
        <v>2.59</v>
      </c>
      <c r="AF75" s="86">
        <v>2.5430000000000001</v>
      </c>
      <c r="AG75" s="86">
        <v>2.4940000000000002</v>
      </c>
      <c r="AH75" s="86">
        <v>2.448</v>
      </c>
      <c r="AI75" s="86">
        <v>2.4060000000000001</v>
      </c>
      <c r="AJ75" s="86">
        <v>2.371</v>
      </c>
      <c r="AK75" s="86">
        <v>2.347</v>
      </c>
      <c r="AL75" s="86">
        <v>2.3340000000000001</v>
      </c>
    </row>
    <row r="76" spans="1:38" x14ac:dyDescent="0.15">
      <c r="A76">
        <v>42</v>
      </c>
      <c r="B76" s="86">
        <f t="shared" ca="1" si="2"/>
        <v>2.3740999999999999</v>
      </c>
      <c r="C76" s="86">
        <v>1.9390000000000001</v>
      </c>
      <c r="D76" s="86">
        <v>1.9510000000000001</v>
      </c>
      <c r="E76" s="86">
        <v>1.974</v>
      </c>
      <c r="F76" s="86">
        <v>2.0070000000000001</v>
      </c>
      <c r="G76" s="86">
        <v>2.048</v>
      </c>
      <c r="H76" s="86">
        <v>2.0939999999999999</v>
      </c>
      <c r="I76" s="86">
        <v>2.1429999999999998</v>
      </c>
      <c r="J76" s="86">
        <v>2.1909999999999998</v>
      </c>
      <c r="K76" s="86">
        <v>2.2360000000000002</v>
      </c>
      <c r="L76" s="86">
        <v>2.2770000000000001</v>
      </c>
      <c r="M76" s="86">
        <v>2.3109999999999999</v>
      </c>
      <c r="N76" s="86">
        <v>2.3380000000000001</v>
      </c>
      <c r="O76" s="86">
        <v>2.359</v>
      </c>
      <c r="P76" s="86">
        <v>2.3740000000000001</v>
      </c>
      <c r="Q76" s="86">
        <v>2.3849999999999998</v>
      </c>
      <c r="R76" s="86">
        <v>2.3929999999999998</v>
      </c>
      <c r="S76" s="86">
        <v>2.4009999999999998</v>
      </c>
      <c r="T76" s="86">
        <v>2.407</v>
      </c>
      <c r="U76" s="86">
        <v>2.4140000000000001</v>
      </c>
      <c r="V76" s="86">
        <v>2.419</v>
      </c>
      <c r="W76" s="86">
        <v>2.423</v>
      </c>
      <c r="X76" s="86">
        <v>2.4249999999999998</v>
      </c>
      <c r="Y76" s="86">
        <v>2.4220000000000002</v>
      </c>
      <c r="Z76" s="86">
        <v>2.4140000000000001</v>
      </c>
      <c r="AA76" s="86">
        <v>2.399</v>
      </c>
      <c r="AB76" s="86">
        <v>2.3769999999999998</v>
      </c>
      <c r="AC76" s="86">
        <v>2.3479999999999999</v>
      </c>
      <c r="AD76" s="86">
        <v>2.3119999999999998</v>
      </c>
      <c r="AE76" s="86">
        <v>2.2719999999999998</v>
      </c>
      <c r="AF76" s="86">
        <v>2.23</v>
      </c>
      <c r="AG76" s="86">
        <v>2.1869999999999998</v>
      </c>
      <c r="AH76" s="86">
        <v>2.1459999999999999</v>
      </c>
      <c r="AI76" s="86">
        <v>2.109</v>
      </c>
      <c r="AJ76" s="86">
        <v>2.0779999999999998</v>
      </c>
      <c r="AK76" s="86">
        <v>2.0569999999999999</v>
      </c>
      <c r="AL76" s="86">
        <v>2.0459999999999998</v>
      </c>
    </row>
    <row r="77" spans="1:38" x14ac:dyDescent="0.15">
      <c r="A77">
        <v>43</v>
      </c>
      <c r="B77" s="86">
        <f t="shared" ca="1" si="2"/>
        <v>2.0873999999999997</v>
      </c>
      <c r="C77" s="86">
        <v>1.714</v>
      </c>
      <c r="D77" s="86">
        <v>1.724</v>
      </c>
      <c r="E77" s="86">
        <v>1.7430000000000001</v>
      </c>
      <c r="F77" s="86">
        <v>1.77</v>
      </c>
      <c r="G77" s="86">
        <v>1.804</v>
      </c>
      <c r="H77" s="86">
        <v>1.843</v>
      </c>
      <c r="I77" s="86">
        <v>1.8839999999999999</v>
      </c>
      <c r="J77" s="86">
        <v>1.9259999999999999</v>
      </c>
      <c r="K77" s="86">
        <v>1.9650000000000001</v>
      </c>
      <c r="L77" s="86">
        <v>2.0009999999999999</v>
      </c>
      <c r="M77" s="86">
        <v>2.0310000000000001</v>
      </c>
      <c r="N77" s="86">
        <v>2.056</v>
      </c>
      <c r="O77" s="86">
        <v>2.0750000000000002</v>
      </c>
      <c r="P77" s="86">
        <v>2.0880000000000001</v>
      </c>
      <c r="Q77" s="86">
        <v>2.0990000000000002</v>
      </c>
      <c r="R77" s="86">
        <v>2.1059999999999999</v>
      </c>
      <c r="S77" s="86">
        <v>2.113</v>
      </c>
      <c r="T77" s="86">
        <v>2.1190000000000002</v>
      </c>
      <c r="U77" s="86">
        <v>2.1240000000000001</v>
      </c>
      <c r="V77" s="86">
        <v>2.129</v>
      </c>
      <c r="W77" s="86">
        <v>2.133</v>
      </c>
      <c r="X77" s="86">
        <v>2.1339999999999999</v>
      </c>
      <c r="Y77" s="86">
        <v>2.1309999999999998</v>
      </c>
      <c r="Z77" s="86">
        <v>2.1240000000000001</v>
      </c>
      <c r="AA77" s="86">
        <v>2.11</v>
      </c>
      <c r="AB77" s="86">
        <v>2.09</v>
      </c>
      <c r="AC77" s="86">
        <v>2.0640000000000001</v>
      </c>
      <c r="AD77" s="86">
        <v>2.032</v>
      </c>
      <c r="AE77" s="86">
        <v>1.996</v>
      </c>
      <c r="AF77" s="86">
        <v>1.958</v>
      </c>
      <c r="AG77" s="86">
        <v>1.92</v>
      </c>
      <c r="AH77" s="86">
        <v>1.8839999999999999</v>
      </c>
      <c r="AI77" s="86">
        <v>1.851</v>
      </c>
      <c r="AJ77" s="86">
        <v>1.825</v>
      </c>
      <c r="AK77" s="86">
        <v>1.806</v>
      </c>
      <c r="AL77" s="86">
        <v>1.796</v>
      </c>
    </row>
    <row r="78" spans="1:38" x14ac:dyDescent="0.15">
      <c r="A78">
        <v>44</v>
      </c>
      <c r="B78" s="86">
        <f t="shared" ca="1" si="2"/>
        <v>1.8376000000000001</v>
      </c>
      <c r="C78" s="86">
        <v>1.516</v>
      </c>
      <c r="D78" s="86">
        <v>1.524</v>
      </c>
      <c r="E78" s="86">
        <v>1.54</v>
      </c>
      <c r="F78" s="86">
        <v>1.5629999999999999</v>
      </c>
      <c r="G78" s="86">
        <v>1.591</v>
      </c>
      <c r="H78" s="86">
        <v>1.6240000000000001</v>
      </c>
      <c r="I78" s="86">
        <v>1.659</v>
      </c>
      <c r="J78" s="86">
        <v>1.6950000000000001</v>
      </c>
      <c r="K78" s="86">
        <v>1.7290000000000001</v>
      </c>
      <c r="L78" s="86">
        <v>1.76</v>
      </c>
      <c r="M78" s="86">
        <v>1.7869999999999999</v>
      </c>
      <c r="N78" s="86">
        <v>1.8089999999999999</v>
      </c>
      <c r="O78" s="86">
        <v>1.827</v>
      </c>
      <c r="P78" s="86">
        <v>1.839</v>
      </c>
      <c r="Q78" s="86">
        <v>1.8480000000000001</v>
      </c>
      <c r="R78" s="86">
        <v>1.855</v>
      </c>
      <c r="S78" s="86">
        <v>1.861</v>
      </c>
      <c r="T78" s="86">
        <v>1.8660000000000001</v>
      </c>
      <c r="U78" s="86">
        <v>1.871</v>
      </c>
      <c r="V78" s="86">
        <v>1.875</v>
      </c>
      <c r="W78" s="86">
        <v>1.879</v>
      </c>
      <c r="X78" s="86">
        <v>1.88</v>
      </c>
      <c r="Y78" s="86">
        <v>1.877</v>
      </c>
      <c r="Z78" s="86">
        <v>1.871</v>
      </c>
      <c r="AA78" s="86">
        <v>1.8580000000000001</v>
      </c>
      <c r="AB78" s="86">
        <v>1.84</v>
      </c>
      <c r="AC78" s="86">
        <v>1.8160000000000001</v>
      </c>
      <c r="AD78" s="86">
        <v>1.788</v>
      </c>
      <c r="AE78" s="86">
        <v>1.7549999999999999</v>
      </c>
      <c r="AF78" s="86">
        <v>1.722</v>
      </c>
      <c r="AG78" s="86">
        <v>1.6879999999999999</v>
      </c>
      <c r="AH78" s="86">
        <v>1.6559999999999999</v>
      </c>
      <c r="AI78" s="86">
        <v>1.627</v>
      </c>
      <c r="AJ78" s="86">
        <v>1.6040000000000001</v>
      </c>
      <c r="AK78" s="86">
        <v>1.587</v>
      </c>
      <c r="AL78" s="86">
        <v>1.579</v>
      </c>
    </row>
    <row r="79" spans="1:38" x14ac:dyDescent="0.15">
      <c r="A79">
        <v>45</v>
      </c>
      <c r="B79" s="86">
        <f t="shared" ca="1" si="2"/>
        <v>1.6189</v>
      </c>
      <c r="C79" s="86">
        <v>1.3420000000000001</v>
      </c>
      <c r="D79" s="86">
        <v>1.3480000000000001</v>
      </c>
      <c r="E79" s="86">
        <v>1.3620000000000001</v>
      </c>
      <c r="F79" s="86">
        <v>1.381</v>
      </c>
      <c r="G79" s="86">
        <v>1.4039999999999999</v>
      </c>
      <c r="H79" s="86">
        <v>1.4319999999999999</v>
      </c>
      <c r="I79" s="86">
        <v>1.462</v>
      </c>
      <c r="J79" s="86">
        <v>1.492</v>
      </c>
      <c r="K79" s="86">
        <v>1.522</v>
      </c>
      <c r="L79" s="86">
        <v>1.55</v>
      </c>
      <c r="M79" s="86">
        <v>1.5740000000000001</v>
      </c>
      <c r="N79" s="86">
        <v>1.5940000000000001</v>
      </c>
      <c r="O79" s="86">
        <v>1.609</v>
      </c>
      <c r="P79" s="86">
        <v>1.621</v>
      </c>
      <c r="Q79" s="86">
        <v>1.629</v>
      </c>
      <c r="R79" s="86">
        <v>1.635</v>
      </c>
      <c r="S79" s="86">
        <v>1.64</v>
      </c>
      <c r="T79" s="86">
        <v>1.645</v>
      </c>
      <c r="U79" s="86">
        <v>1.649</v>
      </c>
      <c r="V79" s="86">
        <v>1.653</v>
      </c>
      <c r="W79" s="86">
        <v>1.6559999999999999</v>
      </c>
      <c r="X79" s="86">
        <v>1.657</v>
      </c>
      <c r="Y79" s="86">
        <v>1.655</v>
      </c>
      <c r="Z79" s="86">
        <v>1.649</v>
      </c>
      <c r="AA79" s="86">
        <v>1.6379999999999999</v>
      </c>
      <c r="AB79" s="86">
        <v>1.621</v>
      </c>
      <c r="AC79" s="86">
        <v>1.6</v>
      </c>
      <c r="AD79" s="86">
        <v>1.5740000000000001</v>
      </c>
      <c r="AE79" s="86">
        <v>1.5449999999999999</v>
      </c>
      <c r="AF79" s="86">
        <v>1.5149999999999999</v>
      </c>
      <c r="AG79" s="86">
        <v>1.4850000000000001</v>
      </c>
      <c r="AH79" s="86">
        <v>1.4570000000000001</v>
      </c>
      <c r="AI79" s="86">
        <v>1.4319999999999999</v>
      </c>
      <c r="AJ79" s="86">
        <v>1.411</v>
      </c>
      <c r="AK79" s="86">
        <v>1.397</v>
      </c>
      <c r="AL79" s="86">
        <v>1.39</v>
      </c>
    </row>
    <row r="80" spans="1:38" x14ac:dyDescent="0.15">
      <c r="A80">
        <v>46</v>
      </c>
      <c r="B80" s="86">
        <f t="shared" ca="1" si="2"/>
        <v>1.4271</v>
      </c>
      <c r="C80" s="86">
        <v>1.1879999999999999</v>
      </c>
      <c r="D80" s="86">
        <v>1.194</v>
      </c>
      <c r="E80" s="86">
        <v>1.204</v>
      </c>
      <c r="F80" s="86">
        <v>1.22</v>
      </c>
      <c r="G80" s="86">
        <v>1.24</v>
      </c>
      <c r="H80" s="86">
        <v>1.2629999999999999</v>
      </c>
      <c r="I80" s="86">
        <v>1.2889999999999999</v>
      </c>
      <c r="J80" s="86">
        <v>1.3149999999999999</v>
      </c>
      <c r="K80" s="86">
        <v>1.341</v>
      </c>
      <c r="L80" s="86">
        <v>1.365</v>
      </c>
      <c r="M80" s="86">
        <v>1.387</v>
      </c>
      <c r="N80" s="86">
        <v>1.405</v>
      </c>
      <c r="O80" s="86">
        <v>1.419</v>
      </c>
      <c r="P80" s="86">
        <v>1.429</v>
      </c>
      <c r="Q80" s="86">
        <v>1.4370000000000001</v>
      </c>
      <c r="R80" s="86">
        <v>1.4419999999999999</v>
      </c>
      <c r="S80" s="86">
        <v>1.4470000000000001</v>
      </c>
      <c r="T80" s="86">
        <v>1.4510000000000001</v>
      </c>
      <c r="U80" s="86">
        <v>1.454</v>
      </c>
      <c r="V80" s="86">
        <v>1.458</v>
      </c>
      <c r="W80" s="86">
        <v>1.46</v>
      </c>
      <c r="X80" s="86">
        <v>1.4610000000000001</v>
      </c>
      <c r="Y80" s="86">
        <v>1.4590000000000001</v>
      </c>
      <c r="Z80" s="86">
        <v>1.454</v>
      </c>
      <c r="AA80" s="86">
        <v>1.444</v>
      </c>
      <c r="AB80" s="86">
        <v>1.429</v>
      </c>
      <c r="AC80" s="86">
        <v>1.41</v>
      </c>
      <c r="AD80" s="86">
        <v>1.3859999999999999</v>
      </c>
      <c r="AE80" s="86">
        <v>1.361</v>
      </c>
      <c r="AF80" s="86">
        <v>1.3340000000000001</v>
      </c>
      <c r="AG80" s="86">
        <v>1.3069999999999999</v>
      </c>
      <c r="AH80" s="86">
        <v>1.2829999999999999</v>
      </c>
      <c r="AI80" s="86">
        <v>1.2609999999999999</v>
      </c>
      <c r="AJ80" s="86">
        <v>1.2430000000000001</v>
      </c>
      <c r="AK80" s="86">
        <v>1.2310000000000001</v>
      </c>
      <c r="AL80" s="86">
        <v>1.224</v>
      </c>
    </row>
    <row r="81" spans="1:38" x14ac:dyDescent="0.15">
      <c r="A81">
        <v>47</v>
      </c>
      <c r="B81" s="86">
        <f t="shared" ca="1" si="2"/>
        <v>1.2582</v>
      </c>
      <c r="C81" s="86">
        <v>1.052</v>
      </c>
      <c r="D81" s="86">
        <v>1.0569999999999999</v>
      </c>
      <c r="E81" s="86">
        <v>1.0660000000000001</v>
      </c>
      <c r="F81" s="86">
        <v>1.079</v>
      </c>
      <c r="G81" s="86">
        <v>1.095</v>
      </c>
      <c r="H81" s="86">
        <v>1.115</v>
      </c>
      <c r="I81" s="86">
        <v>1.137</v>
      </c>
      <c r="J81" s="86">
        <v>1.159</v>
      </c>
      <c r="K81" s="86">
        <v>1.1819999999999999</v>
      </c>
      <c r="L81" s="86">
        <v>1.2030000000000001</v>
      </c>
      <c r="M81" s="86">
        <v>1.222</v>
      </c>
      <c r="N81" s="86">
        <v>1.238</v>
      </c>
      <c r="O81" s="86">
        <v>1.2509999999999999</v>
      </c>
      <c r="P81" s="86">
        <v>1.2609999999999999</v>
      </c>
      <c r="Q81" s="86">
        <v>1.268</v>
      </c>
      <c r="R81" s="86">
        <v>1.2729999999999999</v>
      </c>
      <c r="S81" s="86">
        <v>1.276</v>
      </c>
      <c r="T81" s="86">
        <v>1.28</v>
      </c>
      <c r="U81" s="86">
        <v>1.2829999999999999</v>
      </c>
      <c r="V81" s="86">
        <v>1.286</v>
      </c>
      <c r="W81" s="86">
        <v>1.288</v>
      </c>
      <c r="X81" s="86">
        <v>1.2889999999999999</v>
      </c>
      <c r="Y81" s="86">
        <v>1.2869999999999999</v>
      </c>
      <c r="Z81" s="86">
        <v>1.282</v>
      </c>
      <c r="AA81" s="86">
        <v>1.2729999999999999</v>
      </c>
      <c r="AB81" s="86">
        <v>1.26</v>
      </c>
      <c r="AC81" s="86">
        <v>1.242</v>
      </c>
      <c r="AD81" s="86">
        <v>1.2210000000000001</v>
      </c>
      <c r="AE81" s="86">
        <v>1.198</v>
      </c>
      <c r="AF81" s="86">
        <v>1.175</v>
      </c>
      <c r="AG81" s="86">
        <v>1.1519999999999999</v>
      </c>
      <c r="AH81" s="86">
        <v>1.1299999999999999</v>
      </c>
      <c r="AI81" s="86">
        <v>1.111</v>
      </c>
      <c r="AJ81" s="86">
        <v>1.0960000000000001</v>
      </c>
      <c r="AK81" s="86">
        <v>1.085</v>
      </c>
      <c r="AL81" s="86">
        <v>1.08</v>
      </c>
    </row>
    <row r="82" spans="1:38" x14ac:dyDescent="0.15">
      <c r="A82">
        <v>48</v>
      </c>
      <c r="B82" s="86">
        <f t="shared" ca="1" si="2"/>
        <v>1.1084000000000001</v>
      </c>
      <c r="C82" s="86">
        <v>0.93210000000000004</v>
      </c>
      <c r="D82" s="86">
        <v>0.93589999999999995</v>
      </c>
      <c r="E82" s="86">
        <v>0.94330000000000003</v>
      </c>
      <c r="F82" s="86">
        <v>0.95399999999999996</v>
      </c>
      <c r="G82" s="86">
        <v>0.96779999999999999</v>
      </c>
      <c r="H82" s="86">
        <v>0.98419999999999996</v>
      </c>
      <c r="I82" s="86">
        <v>1.002</v>
      </c>
      <c r="J82" s="86">
        <v>1.022</v>
      </c>
      <c r="K82" s="86">
        <v>1.0409999999999999</v>
      </c>
      <c r="L82" s="86">
        <v>1.06</v>
      </c>
      <c r="M82" s="86">
        <v>1.077</v>
      </c>
      <c r="N82" s="86">
        <v>1.0920000000000001</v>
      </c>
      <c r="O82" s="86">
        <v>1.103</v>
      </c>
      <c r="P82" s="86">
        <v>1.1120000000000001</v>
      </c>
      <c r="Q82" s="86">
        <v>1.119</v>
      </c>
      <c r="R82" s="86">
        <v>1.123</v>
      </c>
      <c r="S82" s="86">
        <v>1.1259999999999999</v>
      </c>
      <c r="T82" s="86">
        <v>1.129</v>
      </c>
      <c r="U82" s="86">
        <v>1.1319999999999999</v>
      </c>
      <c r="V82" s="86">
        <v>1.1339999999999999</v>
      </c>
      <c r="W82" s="86">
        <v>1.1359999999999999</v>
      </c>
      <c r="X82" s="86">
        <v>1.137</v>
      </c>
      <c r="Y82" s="86">
        <v>1.135</v>
      </c>
      <c r="Z82" s="86">
        <v>1.131</v>
      </c>
      <c r="AA82" s="86">
        <v>1.1220000000000001</v>
      </c>
      <c r="AB82" s="86">
        <v>1.1100000000000001</v>
      </c>
      <c r="AC82" s="86">
        <v>1.0940000000000001</v>
      </c>
      <c r="AD82" s="86">
        <v>1.0760000000000001</v>
      </c>
      <c r="AE82" s="86">
        <v>1.056</v>
      </c>
      <c r="AF82" s="86">
        <v>1.0349999999999999</v>
      </c>
      <c r="AG82" s="86">
        <v>1.0149999999999999</v>
      </c>
      <c r="AH82" s="86">
        <v>0.99590000000000001</v>
      </c>
      <c r="AI82" s="86">
        <v>0.97960000000000003</v>
      </c>
      <c r="AJ82" s="86">
        <v>0.96650000000000003</v>
      </c>
      <c r="AK82" s="86">
        <v>0.95740000000000003</v>
      </c>
      <c r="AL82" s="86">
        <v>0.95269999999999999</v>
      </c>
    </row>
    <row r="83" spans="1:38" x14ac:dyDescent="0.15">
      <c r="A83">
        <v>49</v>
      </c>
      <c r="B83" s="86">
        <f t="shared" ca="1" si="2"/>
        <v>0.97668999999999995</v>
      </c>
      <c r="C83" s="86">
        <v>0.82579999999999998</v>
      </c>
      <c r="D83" s="86">
        <v>0.82879999999999998</v>
      </c>
      <c r="E83" s="86">
        <v>0.83479999999999999</v>
      </c>
      <c r="F83" s="86">
        <v>0.84360000000000002</v>
      </c>
      <c r="G83" s="86">
        <v>0.85509999999999997</v>
      </c>
      <c r="H83" s="86">
        <v>0.86870000000000003</v>
      </c>
      <c r="I83" s="86">
        <v>0.8841</v>
      </c>
      <c r="J83" s="86">
        <v>0.90059999999999996</v>
      </c>
      <c r="K83" s="86">
        <v>0.91759999999999997</v>
      </c>
      <c r="L83" s="86">
        <v>0.93400000000000005</v>
      </c>
      <c r="M83" s="86">
        <v>0.94920000000000004</v>
      </c>
      <c r="N83" s="86">
        <v>0.96230000000000004</v>
      </c>
      <c r="O83" s="86">
        <v>0.97289999999999999</v>
      </c>
      <c r="P83" s="86">
        <v>0.98099999999999998</v>
      </c>
      <c r="Q83" s="86">
        <v>0.9869</v>
      </c>
      <c r="R83" s="86">
        <v>0.99099999999999999</v>
      </c>
      <c r="S83" s="86">
        <v>0.99409999999999998</v>
      </c>
      <c r="T83" s="86">
        <v>0.99660000000000004</v>
      </c>
      <c r="U83" s="86">
        <v>0.99890000000000001</v>
      </c>
      <c r="V83" s="86">
        <v>1.0009999999999999</v>
      </c>
      <c r="W83" s="86">
        <v>1.0029999999999999</v>
      </c>
      <c r="X83" s="86">
        <v>1.0029999999999999</v>
      </c>
      <c r="Y83" s="86">
        <v>1.0009999999999999</v>
      </c>
      <c r="Z83" s="86">
        <v>0.99680000000000002</v>
      </c>
      <c r="AA83" s="86">
        <v>0.98919999999999997</v>
      </c>
      <c r="AB83" s="86">
        <v>0.97809999999999997</v>
      </c>
      <c r="AC83" s="86">
        <v>0.96399999999999997</v>
      </c>
      <c r="AD83" s="86">
        <v>0.94750000000000001</v>
      </c>
      <c r="AE83" s="86">
        <v>0.92969999999999997</v>
      </c>
      <c r="AF83" s="86">
        <v>0.91149999999999998</v>
      </c>
      <c r="AG83" s="86">
        <v>0.89390000000000003</v>
      </c>
      <c r="AH83" s="86">
        <v>0.87780000000000002</v>
      </c>
      <c r="AI83" s="86">
        <v>0.86380000000000001</v>
      </c>
      <c r="AJ83" s="86">
        <v>0.85270000000000001</v>
      </c>
      <c r="AK83" s="86">
        <v>0.84499999999999997</v>
      </c>
      <c r="AL83" s="86">
        <v>0.84099999999999997</v>
      </c>
    </row>
    <row r="84" spans="1:38" x14ac:dyDescent="0.15">
      <c r="A84">
        <v>50</v>
      </c>
      <c r="B84" s="86">
        <f t="shared" ca="1" si="2"/>
        <v>0.85992999999999997</v>
      </c>
      <c r="C84" s="86">
        <v>0.73140000000000005</v>
      </c>
      <c r="D84" s="86">
        <v>0.73380000000000001</v>
      </c>
      <c r="E84" s="86">
        <v>0.73870000000000002</v>
      </c>
      <c r="F84" s="86">
        <v>0.74590000000000001</v>
      </c>
      <c r="G84" s="86">
        <v>0.75529999999999997</v>
      </c>
      <c r="H84" s="86">
        <v>0.76659999999999995</v>
      </c>
      <c r="I84" s="86">
        <v>0.77949999999999997</v>
      </c>
      <c r="J84" s="86">
        <v>0.79359999999999997</v>
      </c>
      <c r="K84" s="86">
        <v>0.80820000000000003</v>
      </c>
      <c r="L84" s="86">
        <v>0.8226</v>
      </c>
      <c r="M84" s="86">
        <v>0.83599999999999997</v>
      </c>
      <c r="N84" s="86">
        <v>0.8478</v>
      </c>
      <c r="O84" s="86">
        <v>0.85750000000000004</v>
      </c>
      <c r="P84" s="86">
        <v>0.86499999999999999</v>
      </c>
      <c r="Q84" s="86">
        <v>0.87050000000000005</v>
      </c>
      <c r="R84" s="86">
        <v>0.87439999999999996</v>
      </c>
      <c r="S84" s="86">
        <v>0.87719999999999998</v>
      </c>
      <c r="T84" s="86">
        <v>0.87949999999999995</v>
      </c>
      <c r="U84" s="86">
        <v>0.88149999999999995</v>
      </c>
      <c r="V84" s="86">
        <v>0.88319999999999999</v>
      </c>
      <c r="W84" s="86">
        <v>0.88439999999999996</v>
      </c>
      <c r="X84" s="86">
        <v>0.88439999999999996</v>
      </c>
      <c r="Y84" s="86">
        <v>0.88260000000000005</v>
      </c>
      <c r="Z84" s="86">
        <v>0.87829999999999997</v>
      </c>
      <c r="AA84" s="86">
        <v>0.87119999999999997</v>
      </c>
      <c r="AB84" s="86">
        <v>0.86119999999999997</v>
      </c>
      <c r="AC84" s="86">
        <v>0.84850000000000003</v>
      </c>
      <c r="AD84" s="86">
        <v>0.83399999999999996</v>
      </c>
      <c r="AE84" s="86">
        <v>0.81840000000000002</v>
      </c>
      <c r="AF84" s="86">
        <v>0.80259999999999998</v>
      </c>
      <c r="AG84" s="86">
        <v>0.78739999999999999</v>
      </c>
      <c r="AH84" s="86">
        <v>0.77359999999999995</v>
      </c>
      <c r="AI84" s="86">
        <v>0.76180000000000003</v>
      </c>
      <c r="AJ84" s="86">
        <v>0.75239999999999996</v>
      </c>
      <c r="AK84" s="86">
        <v>0.74580000000000002</v>
      </c>
      <c r="AL84" s="86">
        <v>0.74250000000000005</v>
      </c>
    </row>
    <row r="85" spans="1:38" x14ac:dyDescent="0.15">
      <c r="A85">
        <v>51</v>
      </c>
      <c r="B85" s="86">
        <f t="shared" ca="1" si="2"/>
        <v>0.75647000000000009</v>
      </c>
      <c r="C85" s="86">
        <v>0.64759999999999995</v>
      </c>
      <c r="D85" s="86">
        <v>0.64959999999999996</v>
      </c>
      <c r="E85" s="86">
        <v>0.65349999999999997</v>
      </c>
      <c r="F85" s="86">
        <v>0.6593</v>
      </c>
      <c r="G85" s="86">
        <v>0.66690000000000005</v>
      </c>
      <c r="H85" s="86">
        <v>0.67620000000000002</v>
      </c>
      <c r="I85" s="86">
        <v>0.68700000000000006</v>
      </c>
      <c r="J85" s="86">
        <v>0.69889999999999997</v>
      </c>
      <c r="K85" s="86">
        <v>0.71140000000000003</v>
      </c>
      <c r="L85" s="86">
        <v>0.72399999999999998</v>
      </c>
      <c r="M85" s="86">
        <v>0.7359</v>
      </c>
      <c r="N85" s="86">
        <v>0.74650000000000005</v>
      </c>
      <c r="O85" s="86">
        <v>0.75539999999999996</v>
      </c>
      <c r="P85" s="86">
        <v>0.76239999999999997</v>
      </c>
      <c r="Q85" s="86">
        <v>0.76759999999999995</v>
      </c>
      <c r="R85" s="86">
        <v>0.77129999999999999</v>
      </c>
      <c r="S85" s="86">
        <v>0.77390000000000003</v>
      </c>
      <c r="T85" s="86">
        <v>0.77600000000000002</v>
      </c>
      <c r="U85" s="86">
        <v>0.77769999999999995</v>
      </c>
      <c r="V85" s="86">
        <v>0.77900000000000003</v>
      </c>
      <c r="W85" s="86">
        <v>0.77980000000000005</v>
      </c>
      <c r="X85" s="86">
        <v>0.77949999999999997</v>
      </c>
      <c r="Y85" s="86">
        <v>0.77749999999999997</v>
      </c>
      <c r="Z85" s="86">
        <v>0.77329999999999999</v>
      </c>
      <c r="AA85" s="86">
        <v>0.76670000000000005</v>
      </c>
      <c r="AB85" s="86">
        <v>0.75760000000000005</v>
      </c>
      <c r="AC85" s="86">
        <v>0.74629999999999996</v>
      </c>
      <c r="AD85" s="86">
        <v>0.73350000000000004</v>
      </c>
      <c r="AE85" s="86">
        <v>0.71989999999999998</v>
      </c>
      <c r="AF85" s="86">
        <v>0.70630000000000004</v>
      </c>
      <c r="AG85" s="86">
        <v>0.69340000000000002</v>
      </c>
      <c r="AH85" s="86">
        <v>0.68169999999999997</v>
      </c>
      <c r="AI85" s="86">
        <v>0.67169999999999996</v>
      </c>
      <c r="AJ85" s="86">
        <v>0.66379999999999995</v>
      </c>
      <c r="AK85" s="86">
        <v>0.65839999999999999</v>
      </c>
      <c r="AL85" s="86">
        <v>0.65559999999999996</v>
      </c>
    </row>
    <row r="86" spans="1:38" x14ac:dyDescent="0.15">
      <c r="A86">
        <v>52</v>
      </c>
      <c r="B86" s="86">
        <f t="shared" ca="1" si="2"/>
        <v>0.66479999999999995</v>
      </c>
      <c r="C86" s="86">
        <v>0.57310000000000005</v>
      </c>
      <c r="D86" s="86">
        <v>0.57469999999999999</v>
      </c>
      <c r="E86" s="86">
        <v>0.57779999999999998</v>
      </c>
      <c r="F86" s="86">
        <v>0.58240000000000003</v>
      </c>
      <c r="G86" s="86">
        <v>0.58860000000000001</v>
      </c>
      <c r="H86" s="86">
        <v>0.59619999999999995</v>
      </c>
      <c r="I86" s="86">
        <v>0.60509999999999997</v>
      </c>
      <c r="J86" s="86">
        <v>0.61509999999999998</v>
      </c>
      <c r="K86" s="86">
        <v>0.62580000000000002</v>
      </c>
      <c r="L86" s="86">
        <v>0.63670000000000004</v>
      </c>
      <c r="M86" s="86">
        <v>0.6472</v>
      </c>
      <c r="N86" s="86">
        <v>0.65669999999999995</v>
      </c>
      <c r="O86" s="86">
        <v>0.66490000000000005</v>
      </c>
      <c r="P86" s="86">
        <v>0.6714</v>
      </c>
      <c r="Q86" s="86">
        <v>0.6764</v>
      </c>
      <c r="R86" s="86">
        <v>0.67989999999999995</v>
      </c>
      <c r="S86" s="86">
        <v>0.6825</v>
      </c>
      <c r="T86" s="86">
        <v>0.68440000000000001</v>
      </c>
      <c r="U86" s="86">
        <v>0.68579999999999997</v>
      </c>
      <c r="V86" s="86">
        <v>0.68689999999999996</v>
      </c>
      <c r="W86" s="86">
        <v>0.68720000000000003</v>
      </c>
      <c r="X86" s="86">
        <v>0.68659999999999999</v>
      </c>
      <c r="Y86" s="86">
        <v>0.68440000000000001</v>
      </c>
      <c r="Z86" s="86">
        <v>0.68030000000000002</v>
      </c>
      <c r="AA86" s="86">
        <v>0.67410000000000003</v>
      </c>
      <c r="AB86" s="86">
        <v>0.66579999999999995</v>
      </c>
      <c r="AC86" s="86">
        <v>0.65580000000000005</v>
      </c>
      <c r="AD86" s="86">
        <v>0.64449999999999996</v>
      </c>
      <c r="AE86" s="86">
        <v>0.63280000000000003</v>
      </c>
      <c r="AF86" s="86">
        <v>0.62119999999999997</v>
      </c>
      <c r="AG86" s="86">
        <v>0.61029999999999995</v>
      </c>
      <c r="AH86" s="86">
        <v>0.60050000000000003</v>
      </c>
      <c r="AI86" s="86">
        <v>0.59219999999999995</v>
      </c>
      <c r="AJ86" s="86">
        <v>0.58560000000000001</v>
      </c>
      <c r="AK86" s="86">
        <v>0.58109999999999995</v>
      </c>
      <c r="AL86" s="86">
        <v>0.57879999999999998</v>
      </c>
    </row>
    <row r="87" spans="1:38" x14ac:dyDescent="0.15">
      <c r="A87">
        <v>53</v>
      </c>
      <c r="B87" s="86">
        <f t="shared" ca="1" si="2"/>
        <v>0.58360999999999996</v>
      </c>
      <c r="C87" s="86">
        <v>0.50700000000000001</v>
      </c>
      <c r="D87" s="86">
        <v>0.50819999999999999</v>
      </c>
      <c r="E87" s="86">
        <v>0.51060000000000005</v>
      </c>
      <c r="F87" s="86">
        <v>0.51429999999999998</v>
      </c>
      <c r="G87" s="86">
        <v>0.51919999999999999</v>
      </c>
      <c r="H87" s="86">
        <v>0.52529999999999999</v>
      </c>
      <c r="I87" s="86">
        <v>0.53269999999999995</v>
      </c>
      <c r="J87" s="86">
        <v>0.54100000000000004</v>
      </c>
      <c r="K87" s="86">
        <v>0.55010000000000003</v>
      </c>
      <c r="L87" s="86">
        <v>0.5595</v>
      </c>
      <c r="M87" s="86">
        <v>0.56869999999999998</v>
      </c>
      <c r="N87" s="86">
        <v>0.57720000000000005</v>
      </c>
      <c r="O87" s="86">
        <v>0.5847</v>
      </c>
      <c r="P87" s="86">
        <v>0.59079999999999999</v>
      </c>
      <c r="Q87" s="86">
        <v>0.59560000000000002</v>
      </c>
      <c r="R87" s="86">
        <v>0.59899999999999998</v>
      </c>
      <c r="S87" s="86">
        <v>0.60150000000000003</v>
      </c>
      <c r="T87" s="86">
        <v>0.60329999999999995</v>
      </c>
      <c r="U87" s="86">
        <v>0.60450000000000004</v>
      </c>
      <c r="V87" s="86">
        <v>0.60519999999999996</v>
      </c>
      <c r="W87" s="86">
        <v>0.60519999999999996</v>
      </c>
      <c r="X87" s="86">
        <v>0.60429999999999995</v>
      </c>
      <c r="Y87" s="86">
        <v>0.60189999999999999</v>
      </c>
      <c r="Z87" s="86">
        <v>0.59789999999999999</v>
      </c>
      <c r="AA87" s="86">
        <v>0.59209999999999996</v>
      </c>
      <c r="AB87" s="86">
        <v>0.58450000000000002</v>
      </c>
      <c r="AC87" s="86">
        <v>0.5756</v>
      </c>
      <c r="AD87" s="86">
        <v>0.56579999999999997</v>
      </c>
      <c r="AE87" s="86">
        <v>0.55579999999999996</v>
      </c>
      <c r="AF87" s="86">
        <v>0.54590000000000005</v>
      </c>
      <c r="AG87" s="86">
        <v>0.53680000000000005</v>
      </c>
      <c r="AH87" s="86">
        <v>0.52859999999999996</v>
      </c>
      <c r="AI87" s="86">
        <v>0.52180000000000004</v>
      </c>
      <c r="AJ87" s="86">
        <v>0.51639999999999997</v>
      </c>
      <c r="AK87" s="86">
        <v>0.51270000000000004</v>
      </c>
      <c r="AL87" s="86">
        <v>0.51080000000000003</v>
      </c>
    </row>
    <row r="88" spans="1:38" x14ac:dyDescent="0.15">
      <c r="A88">
        <v>54</v>
      </c>
      <c r="B88" s="86">
        <f t="shared" ca="1" si="2"/>
        <v>0.51171999999999995</v>
      </c>
      <c r="C88" s="86">
        <v>0.4481</v>
      </c>
      <c r="D88" s="86">
        <v>0.44900000000000001</v>
      </c>
      <c r="E88" s="86">
        <v>0.45090000000000002</v>
      </c>
      <c r="F88" s="86">
        <v>0.45379999999999998</v>
      </c>
      <c r="G88" s="86">
        <v>0.45760000000000001</v>
      </c>
      <c r="H88" s="86">
        <v>0.46250000000000002</v>
      </c>
      <c r="I88" s="86">
        <v>0.46850000000000003</v>
      </c>
      <c r="J88" s="86">
        <v>0.47539999999999999</v>
      </c>
      <c r="K88" s="86">
        <v>0.48299999999999998</v>
      </c>
      <c r="L88" s="86">
        <v>0.49109999999999998</v>
      </c>
      <c r="M88" s="86">
        <v>0.49919999999999998</v>
      </c>
      <c r="N88" s="86">
        <v>0.50690000000000002</v>
      </c>
      <c r="O88" s="86">
        <v>0.51370000000000005</v>
      </c>
      <c r="P88" s="86">
        <v>0.51939999999999997</v>
      </c>
      <c r="Q88" s="86">
        <v>0.52390000000000003</v>
      </c>
      <c r="R88" s="86">
        <v>0.52729999999999999</v>
      </c>
      <c r="S88" s="86">
        <v>0.52969999999999995</v>
      </c>
      <c r="T88" s="86">
        <v>0.53129999999999999</v>
      </c>
      <c r="U88" s="86">
        <v>0.53239999999999998</v>
      </c>
      <c r="V88" s="86">
        <v>0.53280000000000005</v>
      </c>
      <c r="W88" s="86">
        <v>0.53249999999999997</v>
      </c>
      <c r="X88" s="86">
        <v>0.53129999999999999</v>
      </c>
      <c r="Y88" s="86">
        <v>0.52880000000000005</v>
      </c>
      <c r="Z88" s="86">
        <v>0.52480000000000004</v>
      </c>
      <c r="AA88" s="86">
        <v>0.51939999999999997</v>
      </c>
      <c r="AB88" s="86">
        <v>0.51249999999999996</v>
      </c>
      <c r="AC88" s="86">
        <v>0.50470000000000004</v>
      </c>
      <c r="AD88" s="86">
        <v>0.49619999999999997</v>
      </c>
      <c r="AE88" s="86">
        <v>0.48759999999999998</v>
      </c>
      <c r="AF88" s="86">
        <v>0.47939999999999999</v>
      </c>
      <c r="AG88" s="86">
        <v>0.4718</v>
      </c>
      <c r="AH88" s="86">
        <v>0.46510000000000001</v>
      </c>
      <c r="AI88" s="86">
        <v>0.45950000000000002</v>
      </c>
      <c r="AJ88" s="86">
        <v>0.45519999999999999</v>
      </c>
      <c r="AK88" s="86">
        <v>0.45219999999999999</v>
      </c>
      <c r="AL88" s="86">
        <v>0.45069999999999999</v>
      </c>
    </row>
    <row r="89" spans="1:38" x14ac:dyDescent="0.15">
      <c r="A89">
        <v>55</v>
      </c>
      <c r="B89" s="86">
        <f t="shared" ca="1" si="2"/>
        <v>0.44820000000000004</v>
      </c>
      <c r="C89" s="86">
        <v>0.39579999999999999</v>
      </c>
      <c r="D89" s="86">
        <v>0.39650000000000002</v>
      </c>
      <c r="E89" s="86">
        <v>0.39789999999999998</v>
      </c>
      <c r="F89" s="86">
        <v>0.40010000000000001</v>
      </c>
      <c r="G89" s="86">
        <v>0.40300000000000002</v>
      </c>
      <c r="H89" s="86">
        <v>0.40689999999999998</v>
      </c>
      <c r="I89" s="86">
        <v>0.41170000000000001</v>
      </c>
      <c r="J89" s="86">
        <v>0.4173</v>
      </c>
      <c r="K89" s="86">
        <v>0.42370000000000002</v>
      </c>
      <c r="L89" s="86">
        <v>0.43059999999999998</v>
      </c>
      <c r="M89" s="86">
        <v>0.43769999999999998</v>
      </c>
      <c r="N89" s="86">
        <v>0.44450000000000001</v>
      </c>
      <c r="O89" s="86">
        <v>0.45079999999999998</v>
      </c>
      <c r="P89" s="86">
        <v>0.45610000000000001</v>
      </c>
      <c r="Q89" s="86">
        <v>0.46039999999999998</v>
      </c>
      <c r="R89" s="86">
        <v>0.46360000000000001</v>
      </c>
      <c r="S89" s="86">
        <v>0.46600000000000003</v>
      </c>
      <c r="T89" s="86">
        <v>0.46750000000000003</v>
      </c>
      <c r="U89" s="86">
        <v>0.46839999999999998</v>
      </c>
      <c r="V89" s="86">
        <v>0.46860000000000002</v>
      </c>
      <c r="W89" s="86">
        <v>0.46810000000000002</v>
      </c>
      <c r="X89" s="86">
        <v>0.46660000000000001</v>
      </c>
      <c r="Y89" s="86">
        <v>0.46400000000000002</v>
      </c>
      <c r="Z89" s="86">
        <v>0.4602</v>
      </c>
      <c r="AA89" s="86">
        <v>0.45500000000000002</v>
      </c>
      <c r="AB89" s="86">
        <v>0.44890000000000002</v>
      </c>
      <c r="AC89" s="86">
        <v>0.44190000000000002</v>
      </c>
      <c r="AD89" s="86">
        <v>0.43459999999999999</v>
      </c>
      <c r="AE89" s="86">
        <v>0.4274</v>
      </c>
      <c r="AF89" s="86">
        <v>0.42049999999999998</v>
      </c>
      <c r="AG89" s="86">
        <v>0.4143</v>
      </c>
      <c r="AH89" s="86">
        <v>0.40889999999999999</v>
      </c>
      <c r="AI89" s="86">
        <v>0.40439999999999998</v>
      </c>
      <c r="AJ89" s="86">
        <v>0.40100000000000002</v>
      </c>
      <c r="AK89" s="86">
        <v>0.39860000000000001</v>
      </c>
      <c r="AL89" s="86">
        <v>0.39739999999999998</v>
      </c>
    </row>
    <row r="90" spans="1:38" x14ac:dyDescent="0.15">
      <c r="A90">
        <v>56</v>
      </c>
      <c r="B90" s="86">
        <f t="shared" ca="1" si="2"/>
        <v>0.39199000000000001</v>
      </c>
      <c r="C90" s="86">
        <v>0.3493</v>
      </c>
      <c r="D90" s="86">
        <v>0.3498</v>
      </c>
      <c r="E90" s="86">
        <v>0.3508</v>
      </c>
      <c r="F90" s="86">
        <v>0.35239999999999999</v>
      </c>
      <c r="G90" s="86">
        <v>0.35470000000000002</v>
      </c>
      <c r="H90" s="86">
        <v>0.35770000000000002</v>
      </c>
      <c r="I90" s="86">
        <v>0.3614</v>
      </c>
      <c r="J90" s="86">
        <v>0.36599999999999999</v>
      </c>
      <c r="K90" s="86">
        <v>0.37130000000000002</v>
      </c>
      <c r="L90" s="86">
        <v>0.37719999999999998</v>
      </c>
      <c r="M90" s="86">
        <v>0.38329999999999997</v>
      </c>
      <c r="N90" s="86">
        <v>0.38940000000000002</v>
      </c>
      <c r="O90" s="86">
        <v>0.39510000000000001</v>
      </c>
      <c r="P90" s="86">
        <v>0.4</v>
      </c>
      <c r="Q90" s="86">
        <v>0.40410000000000001</v>
      </c>
      <c r="R90" s="86">
        <v>0.40720000000000001</v>
      </c>
      <c r="S90" s="86">
        <v>0.40939999999999999</v>
      </c>
      <c r="T90" s="86">
        <v>0.41089999999999999</v>
      </c>
      <c r="U90" s="86">
        <v>0.41160000000000002</v>
      </c>
      <c r="V90" s="86">
        <v>0.41170000000000001</v>
      </c>
      <c r="W90" s="86">
        <v>0.41089999999999999</v>
      </c>
      <c r="X90" s="86">
        <v>0.4093</v>
      </c>
      <c r="Y90" s="86">
        <v>0.40660000000000002</v>
      </c>
      <c r="Z90" s="86">
        <v>0.40289999999999998</v>
      </c>
      <c r="AA90" s="86">
        <v>0.3982</v>
      </c>
      <c r="AB90" s="86">
        <v>0.3926</v>
      </c>
      <c r="AC90" s="86">
        <v>0.38650000000000001</v>
      </c>
      <c r="AD90" s="86">
        <v>0.38030000000000003</v>
      </c>
      <c r="AE90" s="86">
        <v>0.37419999999999998</v>
      </c>
      <c r="AF90" s="86">
        <v>0.36849999999999999</v>
      </c>
      <c r="AG90" s="86">
        <v>0.36349999999999999</v>
      </c>
      <c r="AH90" s="86">
        <v>0.35920000000000002</v>
      </c>
      <c r="AI90" s="86">
        <v>0.35570000000000002</v>
      </c>
      <c r="AJ90" s="86">
        <v>0.35289999999999999</v>
      </c>
      <c r="AK90" s="86">
        <v>0.35110000000000002</v>
      </c>
      <c r="AL90" s="86">
        <v>0.35010000000000002</v>
      </c>
    </row>
    <row r="91" spans="1:38" x14ac:dyDescent="0.15">
      <c r="A91">
        <v>57</v>
      </c>
      <c r="B91" s="86">
        <f t="shared" ca="1" si="2"/>
        <v>0.34237000000000001</v>
      </c>
      <c r="C91" s="86">
        <v>0.30790000000000001</v>
      </c>
      <c r="D91" s="86">
        <v>0.30830000000000002</v>
      </c>
      <c r="E91" s="86">
        <v>0.309</v>
      </c>
      <c r="F91" s="86">
        <v>0.31009999999999999</v>
      </c>
      <c r="G91" s="86">
        <v>0.31180000000000002</v>
      </c>
      <c r="H91" s="86">
        <v>0.31409999999999999</v>
      </c>
      <c r="I91" s="86">
        <v>0.317</v>
      </c>
      <c r="J91" s="86">
        <v>0.32069999999999999</v>
      </c>
      <c r="K91" s="86">
        <v>0.3251</v>
      </c>
      <c r="L91" s="86">
        <v>0.33</v>
      </c>
      <c r="M91" s="86">
        <v>0.33529999999999999</v>
      </c>
      <c r="N91" s="86">
        <v>0.3407</v>
      </c>
      <c r="O91" s="86">
        <v>0.3458</v>
      </c>
      <c r="P91" s="86">
        <v>0.3503</v>
      </c>
      <c r="Q91" s="86">
        <v>0.35410000000000003</v>
      </c>
      <c r="R91" s="86">
        <v>0.35709999999999997</v>
      </c>
      <c r="S91" s="86">
        <v>0.35920000000000002</v>
      </c>
      <c r="T91" s="86">
        <v>0.36059999999999998</v>
      </c>
      <c r="U91" s="86">
        <v>0.36120000000000002</v>
      </c>
      <c r="V91" s="86">
        <v>0.36109999999999998</v>
      </c>
      <c r="W91" s="86">
        <v>0.36020000000000002</v>
      </c>
      <c r="X91" s="86">
        <v>0.35849999999999999</v>
      </c>
      <c r="Y91" s="86">
        <v>0.35589999999999999</v>
      </c>
      <c r="Z91" s="86">
        <v>0.3523</v>
      </c>
      <c r="AA91" s="86">
        <v>0.34789999999999999</v>
      </c>
      <c r="AB91" s="86">
        <v>0.34289999999999998</v>
      </c>
      <c r="AC91" s="86">
        <v>0.33760000000000001</v>
      </c>
      <c r="AD91" s="86">
        <v>0.33229999999999998</v>
      </c>
      <c r="AE91" s="86">
        <v>0.32719999999999999</v>
      </c>
      <c r="AF91" s="86">
        <v>0.32269999999999999</v>
      </c>
      <c r="AG91" s="86">
        <v>0.31859999999999999</v>
      </c>
      <c r="AH91" s="86">
        <v>0.31519999999999998</v>
      </c>
      <c r="AI91" s="86">
        <v>0.3125</v>
      </c>
      <c r="AJ91" s="86">
        <v>0.31040000000000001</v>
      </c>
      <c r="AK91" s="86">
        <v>0.309</v>
      </c>
      <c r="AL91" s="86">
        <v>0.30830000000000002</v>
      </c>
    </row>
    <row r="92" spans="1:38" x14ac:dyDescent="0.15">
      <c r="A92">
        <v>58</v>
      </c>
      <c r="B92" s="86">
        <f t="shared" ca="1" si="2"/>
        <v>0.29863999999999996</v>
      </c>
      <c r="C92" s="86">
        <v>0.2712</v>
      </c>
      <c r="D92" s="86">
        <v>0.27139999999999997</v>
      </c>
      <c r="E92" s="86">
        <v>0.27189999999999998</v>
      </c>
      <c r="F92" s="86">
        <v>0.2727</v>
      </c>
      <c r="G92" s="86">
        <v>0.27379999999999999</v>
      </c>
      <c r="H92" s="86">
        <v>0.27550000000000002</v>
      </c>
      <c r="I92" s="86">
        <v>0.2777</v>
      </c>
      <c r="J92" s="86">
        <v>0.28070000000000001</v>
      </c>
      <c r="K92" s="86">
        <v>0.28420000000000001</v>
      </c>
      <c r="L92" s="86">
        <v>0.28839999999999999</v>
      </c>
      <c r="M92" s="86">
        <v>0.29289999999999999</v>
      </c>
      <c r="N92" s="86">
        <v>0.29759999999999998</v>
      </c>
      <c r="O92" s="86">
        <v>0.30220000000000002</v>
      </c>
      <c r="P92" s="86">
        <v>0.30640000000000001</v>
      </c>
      <c r="Q92" s="86">
        <v>0.30990000000000001</v>
      </c>
      <c r="R92" s="86">
        <v>0.31269999999999998</v>
      </c>
      <c r="S92" s="86">
        <v>0.31469999999999998</v>
      </c>
      <c r="T92" s="86">
        <v>0.316</v>
      </c>
      <c r="U92" s="86">
        <v>0.3165</v>
      </c>
      <c r="V92" s="86">
        <v>0.31630000000000003</v>
      </c>
      <c r="W92" s="86">
        <v>0.31530000000000002</v>
      </c>
      <c r="X92" s="86">
        <v>0.3135</v>
      </c>
      <c r="Y92" s="86">
        <v>0.311</v>
      </c>
      <c r="Z92" s="86">
        <v>0.30759999999999998</v>
      </c>
      <c r="AA92" s="86">
        <v>0.30359999999999998</v>
      </c>
      <c r="AB92" s="86">
        <v>0.29909999999999998</v>
      </c>
      <c r="AC92" s="86">
        <v>0.29449999999999998</v>
      </c>
      <c r="AD92" s="86">
        <v>0.29010000000000002</v>
      </c>
      <c r="AE92" s="86">
        <v>0.28589999999999999</v>
      </c>
      <c r="AF92" s="86">
        <v>0.28220000000000001</v>
      </c>
      <c r="AG92" s="86">
        <v>0.27900000000000003</v>
      </c>
      <c r="AH92" s="86">
        <v>0.27639999999999998</v>
      </c>
      <c r="AI92" s="86">
        <v>0.27429999999999999</v>
      </c>
      <c r="AJ92" s="86">
        <v>0.27279999999999999</v>
      </c>
      <c r="AK92" s="86">
        <v>0.2717</v>
      </c>
      <c r="AL92" s="86">
        <v>0.2712</v>
      </c>
    </row>
    <row r="93" spans="1:38" x14ac:dyDescent="0.15">
      <c r="A93">
        <v>59</v>
      </c>
      <c r="B93" s="86">
        <f t="shared" ca="1" si="2"/>
        <v>0.26019999999999999</v>
      </c>
      <c r="C93" s="86">
        <v>0.23860000000000001</v>
      </c>
      <c r="D93" s="86">
        <v>0.2387</v>
      </c>
      <c r="E93" s="86">
        <v>0.23899999999999999</v>
      </c>
      <c r="F93" s="86">
        <v>0.2394</v>
      </c>
      <c r="G93" s="86">
        <v>0.2402</v>
      </c>
      <c r="H93" s="86">
        <v>0.2414</v>
      </c>
      <c r="I93" s="86">
        <v>0.24310000000000001</v>
      </c>
      <c r="J93" s="86">
        <v>0.24529999999999999</v>
      </c>
      <c r="K93" s="86">
        <v>0.2482</v>
      </c>
      <c r="L93" s="86">
        <v>0.25169999999999998</v>
      </c>
      <c r="M93" s="86">
        <v>0.25559999999999999</v>
      </c>
      <c r="N93" s="86">
        <v>0.25969999999999999</v>
      </c>
      <c r="O93" s="86">
        <v>0.26379999999999998</v>
      </c>
      <c r="P93" s="86">
        <v>0.26750000000000002</v>
      </c>
      <c r="Q93" s="86">
        <v>0.27079999999999999</v>
      </c>
      <c r="R93" s="86">
        <v>0.27329999999999999</v>
      </c>
      <c r="S93" s="86">
        <v>0.2752</v>
      </c>
      <c r="T93" s="86">
        <v>0.27639999999999998</v>
      </c>
      <c r="U93" s="86">
        <v>0.27679999999999999</v>
      </c>
      <c r="V93" s="86">
        <v>0.27650000000000002</v>
      </c>
      <c r="W93" s="86">
        <v>0.27550000000000002</v>
      </c>
      <c r="X93" s="86">
        <v>0.27379999999999999</v>
      </c>
      <c r="Y93" s="86">
        <v>0.27129999999999999</v>
      </c>
      <c r="Z93" s="86">
        <v>0.26819999999999999</v>
      </c>
      <c r="AA93" s="86">
        <v>0.26450000000000001</v>
      </c>
      <c r="AB93" s="86">
        <v>0.2606</v>
      </c>
      <c r="AC93" s="86">
        <v>0.25659999999999999</v>
      </c>
      <c r="AD93" s="86">
        <v>0.25290000000000001</v>
      </c>
      <c r="AE93" s="86">
        <v>0.2495</v>
      </c>
      <c r="AF93" s="86">
        <v>0.2465</v>
      </c>
      <c r="AG93" s="86">
        <v>0.24410000000000001</v>
      </c>
      <c r="AH93" s="86">
        <v>0.24210000000000001</v>
      </c>
      <c r="AI93" s="86">
        <v>0.24060000000000001</v>
      </c>
      <c r="AJ93" s="86">
        <v>0.2394</v>
      </c>
      <c r="AK93" s="86">
        <v>0.2387</v>
      </c>
      <c r="AL93" s="86">
        <v>0.23830000000000001</v>
      </c>
    </row>
    <row r="94" spans="1:38" x14ac:dyDescent="0.15">
      <c r="A94">
        <v>60</v>
      </c>
      <c r="B94" s="86">
        <f t="shared" ca="1" si="2"/>
        <v>0.22636000000000001</v>
      </c>
      <c r="C94" s="86">
        <v>0.20960000000000001</v>
      </c>
      <c r="D94" s="86">
        <v>0.2097</v>
      </c>
      <c r="E94" s="86">
        <v>0.20979999999999999</v>
      </c>
      <c r="F94" s="86">
        <v>0.21</v>
      </c>
      <c r="G94" s="86">
        <v>0.21049999999999999</v>
      </c>
      <c r="H94" s="86">
        <v>0.21129999999999999</v>
      </c>
      <c r="I94" s="86">
        <v>0.21249999999999999</v>
      </c>
      <c r="J94" s="86">
        <v>0.2142</v>
      </c>
      <c r="K94" s="86">
        <v>0.2165</v>
      </c>
      <c r="L94" s="86">
        <v>0.21940000000000001</v>
      </c>
      <c r="M94" s="86">
        <v>0.22270000000000001</v>
      </c>
      <c r="N94" s="86">
        <v>0.2263</v>
      </c>
      <c r="O94" s="86">
        <v>0.2298</v>
      </c>
      <c r="P94" s="86">
        <v>0.23319999999999999</v>
      </c>
      <c r="Q94" s="86">
        <v>0.23619999999999999</v>
      </c>
      <c r="R94" s="86">
        <v>0.23849999999999999</v>
      </c>
      <c r="S94" s="86">
        <v>0.2402</v>
      </c>
      <c r="T94" s="86">
        <v>0.24129999999999999</v>
      </c>
      <c r="U94" s="86">
        <v>0.2417</v>
      </c>
      <c r="V94" s="86">
        <v>0.24129999999999999</v>
      </c>
      <c r="W94" s="86">
        <v>0.24030000000000001</v>
      </c>
      <c r="X94" s="86">
        <v>0.23860000000000001</v>
      </c>
      <c r="Y94" s="86">
        <v>0.23630000000000001</v>
      </c>
      <c r="Z94" s="86">
        <v>0.2334</v>
      </c>
      <c r="AA94" s="86">
        <v>0.23019999999999999</v>
      </c>
      <c r="AB94" s="86">
        <v>0.22670000000000001</v>
      </c>
      <c r="AC94" s="86">
        <v>0.2233</v>
      </c>
      <c r="AD94" s="86">
        <v>0.22020000000000001</v>
      </c>
      <c r="AE94" s="86">
        <v>0.21740000000000001</v>
      </c>
      <c r="AF94" s="86">
        <v>0.21510000000000001</v>
      </c>
      <c r="AG94" s="86">
        <v>0.21329999999999999</v>
      </c>
      <c r="AH94" s="86">
        <v>0.21179999999999999</v>
      </c>
      <c r="AI94" s="86">
        <v>0.2107</v>
      </c>
      <c r="AJ94" s="86">
        <v>0.2099</v>
      </c>
      <c r="AK94" s="86">
        <v>0.2094</v>
      </c>
      <c r="AL94" s="86">
        <v>0.2092</v>
      </c>
    </row>
    <row r="95" spans="1:38" x14ac:dyDescent="0.15">
      <c r="A95">
        <v>61</v>
      </c>
      <c r="B95" s="86">
        <f t="shared" ca="1" si="2"/>
        <v>0.19671</v>
      </c>
      <c r="C95" s="86">
        <v>0.18390000000000001</v>
      </c>
      <c r="D95" s="86">
        <v>0.18390000000000001</v>
      </c>
      <c r="E95" s="86">
        <v>0.18390000000000001</v>
      </c>
      <c r="F95" s="86">
        <v>0.184</v>
      </c>
      <c r="G95" s="86">
        <v>0.1842</v>
      </c>
      <c r="H95" s="86">
        <v>0.18459999999999999</v>
      </c>
      <c r="I95" s="86">
        <v>0.1855</v>
      </c>
      <c r="J95" s="86">
        <v>0.18679999999999999</v>
      </c>
      <c r="K95" s="86">
        <v>0.18859999999999999</v>
      </c>
      <c r="L95" s="86">
        <v>0.191</v>
      </c>
      <c r="M95" s="86">
        <v>0.1938</v>
      </c>
      <c r="N95" s="86">
        <v>0.1968</v>
      </c>
      <c r="O95" s="86">
        <v>0.2</v>
      </c>
      <c r="P95" s="86">
        <v>0.20300000000000001</v>
      </c>
      <c r="Q95" s="86">
        <v>0.2056</v>
      </c>
      <c r="R95" s="86">
        <v>0.2077</v>
      </c>
      <c r="S95" s="86">
        <v>0.20930000000000001</v>
      </c>
      <c r="T95" s="86">
        <v>0.21029999999999999</v>
      </c>
      <c r="U95" s="86">
        <v>0.21060000000000001</v>
      </c>
      <c r="V95" s="86">
        <v>0.2102</v>
      </c>
      <c r="W95" s="86">
        <v>0.2092</v>
      </c>
      <c r="X95" s="86">
        <v>0.2077</v>
      </c>
      <c r="Y95" s="86">
        <v>0.20549999999999999</v>
      </c>
      <c r="Z95" s="86">
        <v>0.2029</v>
      </c>
      <c r="AA95" s="86">
        <v>0.2</v>
      </c>
      <c r="AB95" s="86">
        <v>0.19700000000000001</v>
      </c>
      <c r="AC95" s="86">
        <v>0.19409999999999999</v>
      </c>
      <c r="AD95" s="86">
        <v>0.1915</v>
      </c>
      <c r="AE95" s="86">
        <v>0.1893</v>
      </c>
      <c r="AF95" s="86">
        <v>0.1875</v>
      </c>
      <c r="AG95" s="86">
        <v>0.18609999999999999</v>
      </c>
      <c r="AH95" s="86">
        <v>0.18509999999999999</v>
      </c>
      <c r="AI95" s="86">
        <v>0.18440000000000001</v>
      </c>
      <c r="AJ95" s="86">
        <v>0.18390000000000001</v>
      </c>
      <c r="AK95" s="86">
        <v>0.1835</v>
      </c>
      <c r="AL95" s="86">
        <v>0.18340000000000001</v>
      </c>
    </row>
    <row r="96" spans="1:38" x14ac:dyDescent="0.15">
      <c r="A96">
        <v>62</v>
      </c>
      <c r="B96" s="86">
        <f t="shared" ca="1" si="2"/>
        <v>0.17066000000000001</v>
      </c>
      <c r="C96" s="86">
        <v>0.16120000000000001</v>
      </c>
      <c r="D96" s="86">
        <v>0.16109999999999999</v>
      </c>
      <c r="E96" s="86">
        <v>0.161</v>
      </c>
      <c r="F96" s="86">
        <v>0.16089999999999999</v>
      </c>
      <c r="G96" s="86">
        <v>0.16089999999999999</v>
      </c>
      <c r="H96" s="86">
        <v>0.16120000000000001</v>
      </c>
      <c r="I96" s="86">
        <v>0.16170000000000001</v>
      </c>
      <c r="J96" s="86">
        <v>0.16270000000000001</v>
      </c>
      <c r="K96" s="86">
        <v>0.1641</v>
      </c>
      <c r="L96" s="86">
        <v>0.16600000000000001</v>
      </c>
      <c r="M96" s="86">
        <v>0.16839999999999999</v>
      </c>
      <c r="N96" s="86">
        <v>0.17100000000000001</v>
      </c>
      <c r="O96" s="86">
        <v>0.17369999999999999</v>
      </c>
      <c r="P96" s="86">
        <v>0.17630000000000001</v>
      </c>
      <c r="Q96" s="86">
        <v>0.1787</v>
      </c>
      <c r="R96" s="86">
        <v>0.18060000000000001</v>
      </c>
      <c r="S96" s="86">
        <v>0.182</v>
      </c>
      <c r="T96" s="86">
        <v>0.18279999999999999</v>
      </c>
      <c r="U96" s="86">
        <v>0.18310000000000001</v>
      </c>
      <c r="V96" s="86">
        <v>0.1827</v>
      </c>
      <c r="W96" s="86">
        <v>0.18179999999999999</v>
      </c>
      <c r="X96" s="86">
        <v>0.1804</v>
      </c>
      <c r="Y96" s="86">
        <v>0.1784</v>
      </c>
      <c r="Z96" s="86">
        <v>0.17610000000000001</v>
      </c>
      <c r="AA96" s="86">
        <v>0.17349999999999999</v>
      </c>
      <c r="AB96" s="86">
        <v>0.1709</v>
      </c>
      <c r="AC96" s="86">
        <v>0.16850000000000001</v>
      </c>
      <c r="AD96" s="86">
        <v>0.1663</v>
      </c>
      <c r="AE96" s="86">
        <v>0.1646</v>
      </c>
      <c r="AF96" s="86">
        <v>0.16320000000000001</v>
      </c>
      <c r="AG96" s="86">
        <v>0.16220000000000001</v>
      </c>
      <c r="AH96" s="86">
        <v>0.1615</v>
      </c>
      <c r="AI96" s="86">
        <v>0.16109999999999999</v>
      </c>
      <c r="AJ96" s="86">
        <v>0.1608</v>
      </c>
      <c r="AK96" s="86">
        <v>0.16059999999999999</v>
      </c>
      <c r="AL96" s="86">
        <v>0.16059999999999999</v>
      </c>
    </row>
    <row r="97" spans="1:38" x14ac:dyDescent="0.15">
      <c r="A97">
        <v>63</v>
      </c>
      <c r="B97" s="86">
        <f t="shared" ca="1" si="2"/>
        <v>0.1479</v>
      </c>
      <c r="C97" s="86">
        <v>0.14099999999999999</v>
      </c>
      <c r="D97" s="86">
        <v>0.1409</v>
      </c>
      <c r="E97" s="86">
        <v>0.14069999999999999</v>
      </c>
      <c r="F97" s="86">
        <v>0.1406</v>
      </c>
      <c r="G97" s="86">
        <v>0.14050000000000001</v>
      </c>
      <c r="H97" s="86">
        <v>0.14050000000000001</v>
      </c>
      <c r="I97" s="86">
        <v>0.14080000000000001</v>
      </c>
      <c r="J97" s="86">
        <v>0.14149999999999999</v>
      </c>
      <c r="K97" s="86">
        <v>0.1426</v>
      </c>
      <c r="L97" s="86">
        <v>0.14410000000000001</v>
      </c>
      <c r="M97" s="86">
        <v>0.14610000000000001</v>
      </c>
      <c r="N97" s="86">
        <v>0.14829999999999999</v>
      </c>
      <c r="O97" s="86">
        <v>0.1507</v>
      </c>
      <c r="P97" s="86">
        <v>0.15290000000000001</v>
      </c>
      <c r="Q97" s="86">
        <v>0.155</v>
      </c>
      <c r="R97" s="86">
        <v>0.15670000000000001</v>
      </c>
      <c r="S97" s="86">
        <v>0.15790000000000001</v>
      </c>
      <c r="T97" s="86">
        <v>0.15870000000000001</v>
      </c>
      <c r="U97" s="86">
        <v>0.15890000000000001</v>
      </c>
      <c r="V97" s="86">
        <v>0.1585</v>
      </c>
      <c r="W97" s="86">
        <v>0.15770000000000001</v>
      </c>
      <c r="X97" s="86">
        <v>0.15640000000000001</v>
      </c>
      <c r="Y97" s="86">
        <v>0.15459999999999999</v>
      </c>
      <c r="Z97" s="86">
        <v>0.1525</v>
      </c>
      <c r="AA97" s="86">
        <v>0.15029999999999999</v>
      </c>
      <c r="AB97" s="86">
        <v>0.14810000000000001</v>
      </c>
      <c r="AC97" s="86">
        <v>0.14610000000000001</v>
      </c>
      <c r="AD97" s="86">
        <v>0.14430000000000001</v>
      </c>
      <c r="AE97" s="86">
        <v>0.1429</v>
      </c>
      <c r="AF97" s="86">
        <v>0.1419</v>
      </c>
      <c r="AG97" s="86">
        <v>0.14119999999999999</v>
      </c>
      <c r="AH97" s="86">
        <v>0.14080000000000001</v>
      </c>
      <c r="AI97" s="86">
        <v>0.1406</v>
      </c>
      <c r="AJ97" s="86">
        <v>0.1404</v>
      </c>
      <c r="AK97" s="86">
        <v>0.1404</v>
      </c>
      <c r="AL97" s="86">
        <v>0.1404</v>
      </c>
    </row>
    <row r="98" spans="1:38" x14ac:dyDescent="0.15">
      <c r="A98">
        <v>64</v>
      </c>
      <c r="B98" s="86">
        <f t="shared" ca="1" si="2"/>
        <v>0.12803</v>
      </c>
      <c r="C98" s="86">
        <v>0.1232</v>
      </c>
      <c r="D98" s="86">
        <v>0.1231</v>
      </c>
      <c r="E98" s="86">
        <v>0.1229</v>
      </c>
      <c r="F98" s="86">
        <v>0.1226</v>
      </c>
      <c r="G98" s="86">
        <v>0.12239999999999999</v>
      </c>
      <c r="H98" s="86">
        <v>0.12230000000000001</v>
      </c>
      <c r="I98" s="86">
        <v>0.12239999999999999</v>
      </c>
      <c r="J98" s="86">
        <v>0.1229</v>
      </c>
      <c r="K98" s="86">
        <v>0.1237</v>
      </c>
      <c r="L98" s="86">
        <v>0.125</v>
      </c>
      <c r="M98" s="86">
        <v>0.12659999999999999</v>
      </c>
      <c r="N98" s="86">
        <v>0.12839999999999999</v>
      </c>
      <c r="O98" s="86">
        <v>0.13039999999999999</v>
      </c>
      <c r="P98" s="86">
        <v>0.13239999999999999</v>
      </c>
      <c r="Q98" s="86">
        <v>0.13420000000000001</v>
      </c>
      <c r="R98" s="86">
        <v>0.13569999999999999</v>
      </c>
      <c r="S98" s="86">
        <v>0.1368</v>
      </c>
      <c r="T98" s="86">
        <v>0.13739999999999999</v>
      </c>
      <c r="U98" s="86">
        <v>0.1376</v>
      </c>
      <c r="V98" s="86">
        <v>0.13730000000000001</v>
      </c>
      <c r="W98" s="86">
        <v>0.13650000000000001</v>
      </c>
      <c r="X98" s="86">
        <v>0.1353</v>
      </c>
      <c r="Y98" s="86">
        <v>0.1338</v>
      </c>
      <c r="Z98" s="86">
        <v>0.13189999999999999</v>
      </c>
      <c r="AA98" s="86">
        <v>0.13</v>
      </c>
      <c r="AB98" s="86">
        <v>0.12820000000000001</v>
      </c>
      <c r="AC98" s="86">
        <v>0.1265</v>
      </c>
      <c r="AD98" s="86">
        <v>0.125</v>
      </c>
      <c r="AE98" s="86">
        <v>0.124</v>
      </c>
      <c r="AF98" s="86">
        <v>0.1232</v>
      </c>
      <c r="AG98" s="86">
        <v>0.12280000000000001</v>
      </c>
      <c r="AH98" s="86">
        <v>0.1225</v>
      </c>
      <c r="AI98" s="86">
        <v>0.1225</v>
      </c>
      <c r="AJ98" s="86">
        <v>0.1225</v>
      </c>
      <c r="AK98" s="86">
        <v>0.1225</v>
      </c>
      <c r="AL98" s="86">
        <v>0.1225</v>
      </c>
    </row>
    <row r="99" spans="1:38" x14ac:dyDescent="0.15">
      <c r="A99">
        <v>65</v>
      </c>
      <c r="B99" s="86">
        <f t="shared" ca="1" si="2"/>
        <v>0.11056000000000001</v>
      </c>
      <c r="C99" s="86">
        <v>0.1074</v>
      </c>
      <c r="D99" s="86">
        <v>0.10730000000000001</v>
      </c>
      <c r="E99" s="86">
        <v>0.1071</v>
      </c>
      <c r="F99" s="86">
        <v>0.10680000000000001</v>
      </c>
      <c r="G99" s="86">
        <v>0.1065</v>
      </c>
      <c r="H99" s="86">
        <v>0.10630000000000001</v>
      </c>
      <c r="I99" s="86">
        <v>0.10630000000000001</v>
      </c>
      <c r="J99" s="86">
        <v>0.1066</v>
      </c>
      <c r="K99" s="86">
        <v>0.1072</v>
      </c>
      <c r="L99" s="86">
        <v>0.1082</v>
      </c>
      <c r="M99" s="86">
        <v>0.1095</v>
      </c>
      <c r="N99" s="86">
        <v>0.1111</v>
      </c>
      <c r="O99" s="86">
        <v>0.1128</v>
      </c>
      <c r="P99" s="86">
        <v>0.1144</v>
      </c>
      <c r="Q99" s="86">
        <v>0.11600000000000001</v>
      </c>
      <c r="R99" s="86">
        <v>0.1172</v>
      </c>
      <c r="S99" s="86">
        <v>0.1182</v>
      </c>
      <c r="T99" s="86">
        <v>0.1187</v>
      </c>
      <c r="U99" s="86">
        <v>0.11890000000000001</v>
      </c>
      <c r="V99" s="86">
        <v>0.1186</v>
      </c>
      <c r="W99" s="86">
        <v>0.1179</v>
      </c>
      <c r="X99" s="86">
        <v>0.1169</v>
      </c>
      <c r="Y99" s="86">
        <v>0.11550000000000001</v>
      </c>
      <c r="Z99" s="86">
        <v>0.114</v>
      </c>
      <c r="AA99" s="86">
        <v>0.1123</v>
      </c>
      <c r="AB99" s="86">
        <v>0.11070000000000001</v>
      </c>
      <c r="AC99" s="86">
        <v>0.10929999999999999</v>
      </c>
      <c r="AD99" s="86">
        <v>0.1082</v>
      </c>
      <c r="AE99" s="86">
        <v>0.1074</v>
      </c>
      <c r="AF99" s="86">
        <v>0.10680000000000001</v>
      </c>
      <c r="AG99" s="86">
        <v>0.1066</v>
      </c>
      <c r="AH99" s="86">
        <v>0.1065</v>
      </c>
      <c r="AI99" s="86">
        <v>0.1066</v>
      </c>
      <c r="AJ99" s="86">
        <v>0.1067</v>
      </c>
      <c r="AK99" s="86">
        <v>0.10680000000000001</v>
      </c>
      <c r="AL99" s="86">
        <v>0.10680000000000001</v>
      </c>
    </row>
    <row r="100" spans="1:38" x14ac:dyDescent="0.15">
      <c r="A100">
        <v>66</v>
      </c>
      <c r="B100" s="86">
        <f t="shared" ca="1" si="2"/>
        <v>9.5444000000000001E-2</v>
      </c>
      <c r="C100" s="86">
        <v>9.3539999999999998E-2</v>
      </c>
      <c r="D100" s="86">
        <v>9.3399999999999997E-2</v>
      </c>
      <c r="E100" s="86">
        <v>9.3140000000000001E-2</v>
      </c>
      <c r="F100" s="86">
        <v>9.282E-2</v>
      </c>
      <c r="G100" s="86">
        <v>9.2499999999999999E-2</v>
      </c>
      <c r="H100" s="86">
        <v>9.2249999999999999E-2</v>
      </c>
      <c r="I100" s="86">
        <v>9.2160000000000006E-2</v>
      </c>
      <c r="J100" s="86">
        <v>9.2319999999999999E-2</v>
      </c>
      <c r="K100" s="86">
        <v>9.2770000000000005E-2</v>
      </c>
      <c r="L100" s="86">
        <v>9.3549999999999994E-2</v>
      </c>
      <c r="M100" s="86">
        <v>9.461E-2</v>
      </c>
      <c r="N100" s="86">
        <v>9.5909999999999995E-2</v>
      </c>
      <c r="O100" s="86">
        <v>9.733E-2</v>
      </c>
      <c r="P100" s="86">
        <v>9.8750000000000004E-2</v>
      </c>
      <c r="Q100" s="86">
        <v>0.1</v>
      </c>
      <c r="R100" s="86">
        <v>0.1011</v>
      </c>
      <c r="S100" s="86">
        <v>0.1019</v>
      </c>
      <c r="T100" s="86">
        <v>0.1024</v>
      </c>
      <c r="U100" s="86">
        <v>0.10249999999999999</v>
      </c>
      <c r="V100" s="86">
        <v>0.1023</v>
      </c>
      <c r="W100" s="86">
        <v>0.1017</v>
      </c>
      <c r="X100" s="86">
        <v>0.1008</v>
      </c>
      <c r="Y100" s="86">
        <v>9.9599999999999994E-2</v>
      </c>
      <c r="Z100" s="86">
        <v>9.8269999999999996E-2</v>
      </c>
      <c r="AA100" s="86">
        <v>9.6879999999999994E-2</v>
      </c>
      <c r="AB100" s="86">
        <v>9.5560000000000006E-2</v>
      </c>
      <c r="AC100" s="86">
        <v>9.4399999999999998E-2</v>
      </c>
      <c r="AD100" s="86">
        <v>9.3490000000000004E-2</v>
      </c>
      <c r="AE100" s="86">
        <v>9.2859999999999998E-2</v>
      </c>
      <c r="AF100" s="86">
        <v>9.2509999999999995E-2</v>
      </c>
      <c r="AG100" s="86">
        <v>9.2380000000000004E-2</v>
      </c>
      <c r="AH100" s="86">
        <v>9.2429999999999998E-2</v>
      </c>
      <c r="AI100" s="86">
        <v>9.2560000000000003E-2</v>
      </c>
      <c r="AJ100" s="86">
        <v>9.2730000000000007E-2</v>
      </c>
      <c r="AK100" s="86">
        <v>9.2859999999999998E-2</v>
      </c>
      <c r="AL100" s="86">
        <v>9.2939999999999995E-2</v>
      </c>
    </row>
    <row r="101" spans="1:38" x14ac:dyDescent="0.15">
      <c r="A101">
        <v>67</v>
      </c>
      <c r="B101" s="86">
        <f t="shared" ca="1" si="2"/>
        <v>8.2255000000000009E-2</v>
      </c>
      <c r="C101" s="86">
        <v>8.1290000000000001E-2</v>
      </c>
      <c r="D101" s="86">
        <v>8.115E-2</v>
      </c>
      <c r="E101" s="86">
        <v>8.0890000000000004E-2</v>
      </c>
      <c r="F101" s="86">
        <v>8.0560000000000007E-2</v>
      </c>
      <c r="G101" s="86">
        <v>8.0210000000000004E-2</v>
      </c>
      <c r="H101" s="86">
        <v>7.9930000000000001E-2</v>
      </c>
      <c r="I101" s="86">
        <v>7.9780000000000004E-2</v>
      </c>
      <c r="J101" s="86">
        <v>7.9839999999999994E-2</v>
      </c>
      <c r="K101" s="86">
        <v>8.0159999999999995E-2</v>
      </c>
      <c r="L101" s="86">
        <v>8.0759999999999998E-2</v>
      </c>
      <c r="M101" s="86">
        <v>8.1619999999999998E-2</v>
      </c>
      <c r="N101" s="86">
        <v>8.269E-2</v>
      </c>
      <c r="O101" s="86">
        <v>8.387E-2</v>
      </c>
      <c r="P101" s="86">
        <v>8.5059999999999997E-2</v>
      </c>
      <c r="Q101" s="86">
        <v>8.6150000000000004E-2</v>
      </c>
      <c r="R101" s="86">
        <v>8.7059999999999998E-2</v>
      </c>
      <c r="S101" s="86">
        <v>8.7730000000000002E-2</v>
      </c>
      <c r="T101" s="86">
        <v>8.8120000000000004E-2</v>
      </c>
      <c r="U101" s="86">
        <v>8.8209999999999997E-2</v>
      </c>
      <c r="V101" s="86">
        <v>8.7999999999999995E-2</v>
      </c>
      <c r="W101" s="86">
        <v>8.7499999999999994E-2</v>
      </c>
      <c r="X101" s="86">
        <v>8.6730000000000002E-2</v>
      </c>
      <c r="Y101" s="86">
        <v>8.5739999999999997E-2</v>
      </c>
      <c r="Z101" s="86">
        <v>8.4610000000000005E-2</v>
      </c>
      <c r="AA101" s="86">
        <v>8.3449999999999996E-2</v>
      </c>
      <c r="AB101" s="86">
        <v>8.2350000000000007E-2</v>
      </c>
      <c r="AC101" s="86">
        <v>8.14E-2</v>
      </c>
      <c r="AD101" s="86">
        <v>8.0680000000000002E-2</v>
      </c>
      <c r="AE101" s="86">
        <v>8.022E-2</v>
      </c>
      <c r="AF101" s="86">
        <v>7.9990000000000006E-2</v>
      </c>
      <c r="AG101" s="86">
        <v>7.9960000000000003E-2</v>
      </c>
      <c r="AH101" s="86">
        <v>8.0079999999999998E-2</v>
      </c>
      <c r="AI101" s="86">
        <v>8.0269999999999994E-2</v>
      </c>
      <c r="AJ101" s="86">
        <v>8.0479999999999996E-2</v>
      </c>
      <c r="AK101" s="86">
        <v>8.0640000000000003E-2</v>
      </c>
      <c r="AL101" s="86">
        <v>8.0740000000000006E-2</v>
      </c>
    </row>
    <row r="102" spans="1:38" x14ac:dyDescent="0.15">
      <c r="A102">
        <v>68</v>
      </c>
      <c r="B102" s="86">
        <f t="shared" ca="1" si="2"/>
        <v>7.0784E-2</v>
      </c>
      <c r="C102" s="86">
        <v>7.0519999999999999E-2</v>
      </c>
      <c r="D102" s="86">
        <v>7.0379999999999998E-2</v>
      </c>
      <c r="E102" s="86">
        <v>7.0129999999999998E-2</v>
      </c>
      <c r="F102" s="86">
        <v>6.9800000000000001E-2</v>
      </c>
      <c r="G102" s="86">
        <v>6.9440000000000002E-2</v>
      </c>
      <c r="H102" s="86">
        <v>6.9139999999999993E-2</v>
      </c>
      <c r="I102" s="86">
        <v>6.8949999999999997E-2</v>
      </c>
      <c r="J102" s="86">
        <v>6.8940000000000001E-2</v>
      </c>
      <c r="K102" s="86">
        <v>6.9159999999999999E-2</v>
      </c>
      <c r="L102" s="86">
        <v>6.9620000000000001E-2</v>
      </c>
      <c r="M102" s="86">
        <v>7.0309999999999997E-2</v>
      </c>
      <c r="N102" s="86">
        <v>7.1190000000000003E-2</v>
      </c>
      <c r="O102" s="86">
        <v>7.2160000000000002E-2</v>
      </c>
      <c r="P102" s="86">
        <v>7.3150000000000007E-2</v>
      </c>
      <c r="Q102" s="86">
        <v>7.4060000000000001E-2</v>
      </c>
      <c r="R102" s="86">
        <v>7.4819999999999998E-2</v>
      </c>
      <c r="S102" s="86">
        <v>7.5380000000000003E-2</v>
      </c>
      <c r="T102" s="86">
        <v>7.5700000000000003E-2</v>
      </c>
      <c r="U102" s="86">
        <v>7.5770000000000004E-2</v>
      </c>
      <c r="V102" s="86">
        <v>7.5590000000000004E-2</v>
      </c>
      <c r="W102" s="86">
        <v>7.5170000000000001E-2</v>
      </c>
      <c r="X102" s="86">
        <v>7.4520000000000003E-2</v>
      </c>
      <c r="Y102" s="86">
        <v>7.3690000000000005E-2</v>
      </c>
      <c r="Z102" s="86">
        <v>7.2739999999999999E-2</v>
      </c>
      <c r="AA102" s="86">
        <v>7.177E-2</v>
      </c>
      <c r="AB102" s="86">
        <v>7.0860000000000006E-2</v>
      </c>
      <c r="AC102" s="86">
        <v>7.0099999999999996E-2</v>
      </c>
      <c r="AD102" s="86">
        <v>6.9529999999999995E-2</v>
      </c>
      <c r="AE102" s="86">
        <v>6.9190000000000002E-2</v>
      </c>
      <c r="AF102" s="86">
        <v>6.9059999999999996E-2</v>
      </c>
      <c r="AG102" s="86">
        <v>6.9110000000000005E-2</v>
      </c>
      <c r="AH102" s="86">
        <v>6.9269999999999998E-2</v>
      </c>
      <c r="AI102" s="86">
        <v>6.9500000000000006E-2</v>
      </c>
      <c r="AJ102" s="86">
        <v>6.973E-2</v>
      </c>
      <c r="AK102" s="86">
        <v>6.9900000000000004E-2</v>
      </c>
      <c r="AL102" s="86">
        <v>7.0000000000000007E-2</v>
      </c>
    </row>
    <row r="103" spans="1:38" x14ac:dyDescent="0.15">
      <c r="A103">
        <v>69</v>
      </c>
      <c r="B103" s="86">
        <f t="shared" ca="1" si="2"/>
        <v>6.0838000000000003E-2</v>
      </c>
      <c r="C103" s="86">
        <v>6.1060000000000003E-2</v>
      </c>
      <c r="D103" s="86">
        <v>6.0929999999999998E-2</v>
      </c>
      <c r="E103" s="86">
        <v>6.0679999999999998E-2</v>
      </c>
      <c r="F103" s="86">
        <v>6.0359999999999997E-2</v>
      </c>
      <c r="G103" s="86">
        <v>6.0010000000000001E-2</v>
      </c>
      <c r="H103" s="86">
        <v>5.9700000000000003E-2</v>
      </c>
      <c r="I103" s="86">
        <v>5.9490000000000001E-2</v>
      </c>
      <c r="J103" s="86">
        <v>5.944E-2</v>
      </c>
      <c r="K103" s="86">
        <v>5.9580000000000001E-2</v>
      </c>
      <c r="L103" s="86">
        <v>5.9929999999999997E-2</v>
      </c>
      <c r="M103" s="86">
        <v>6.0479999999999999E-2</v>
      </c>
      <c r="N103" s="86">
        <v>6.1190000000000001E-2</v>
      </c>
      <c r="O103" s="86">
        <v>6.1990000000000003E-2</v>
      </c>
      <c r="P103" s="86">
        <v>6.2810000000000005E-2</v>
      </c>
      <c r="Q103" s="86">
        <v>6.3560000000000005E-2</v>
      </c>
      <c r="R103" s="86">
        <v>6.4180000000000001E-2</v>
      </c>
      <c r="S103" s="86">
        <v>6.4640000000000003E-2</v>
      </c>
      <c r="T103" s="86">
        <v>6.4909999999999995E-2</v>
      </c>
      <c r="U103" s="86">
        <v>6.497E-2</v>
      </c>
      <c r="V103" s="86">
        <v>6.4820000000000003E-2</v>
      </c>
      <c r="W103" s="86">
        <v>6.4460000000000003E-2</v>
      </c>
      <c r="X103" s="86">
        <v>6.3920000000000005E-2</v>
      </c>
      <c r="Y103" s="86">
        <v>6.3229999999999995E-2</v>
      </c>
      <c r="Z103" s="86">
        <v>6.2449999999999999E-2</v>
      </c>
      <c r="AA103" s="86">
        <v>6.164E-2</v>
      </c>
      <c r="AB103" s="86">
        <v>6.0900000000000003E-2</v>
      </c>
      <c r="AC103" s="86">
        <v>6.028E-2</v>
      </c>
      <c r="AD103" s="86">
        <v>5.9839999999999997E-2</v>
      </c>
      <c r="AE103" s="86">
        <v>5.9589999999999997E-2</v>
      </c>
      <c r="AF103" s="86">
        <v>5.953E-2</v>
      </c>
      <c r="AG103" s="86">
        <v>5.9619999999999999E-2</v>
      </c>
      <c r="AH103" s="86">
        <v>5.9819999999999998E-2</v>
      </c>
      <c r="AI103" s="86">
        <v>6.0060000000000002E-2</v>
      </c>
      <c r="AJ103" s="86">
        <v>6.0299999999999999E-2</v>
      </c>
      <c r="AK103" s="86">
        <v>6.0479999999999999E-2</v>
      </c>
      <c r="AL103" s="86">
        <v>6.0580000000000002E-2</v>
      </c>
    </row>
    <row r="104" spans="1:38" x14ac:dyDescent="0.15">
      <c r="A104">
        <v>70</v>
      </c>
      <c r="B104" s="86">
        <f t="shared" ca="1" si="2"/>
        <v>5.2211E-2</v>
      </c>
      <c r="C104" s="86">
        <v>5.2760000000000001E-2</v>
      </c>
      <c r="D104" s="86">
        <v>5.2630000000000003E-2</v>
      </c>
      <c r="E104" s="86">
        <v>5.2400000000000002E-2</v>
      </c>
      <c r="F104" s="86">
        <v>5.2089999999999997E-2</v>
      </c>
      <c r="G104" s="86">
        <v>5.176E-2</v>
      </c>
      <c r="H104" s="86">
        <v>5.1459999999999999E-2</v>
      </c>
      <c r="I104" s="86">
        <v>5.1249999999999997E-2</v>
      </c>
      <c r="J104" s="86">
        <v>5.1159999999999997E-2</v>
      </c>
      <c r="K104" s="86">
        <v>5.1249999999999997E-2</v>
      </c>
      <c r="L104" s="86">
        <v>5.151E-2</v>
      </c>
      <c r="M104" s="86">
        <v>5.1950000000000003E-2</v>
      </c>
      <c r="N104" s="86">
        <v>5.253E-2</v>
      </c>
      <c r="O104" s="86">
        <v>5.3179999999999998E-2</v>
      </c>
      <c r="P104" s="86">
        <v>5.3850000000000002E-2</v>
      </c>
      <c r="Q104" s="86">
        <v>5.4460000000000001E-2</v>
      </c>
      <c r="R104" s="86">
        <v>5.4969999999999998E-2</v>
      </c>
      <c r="S104" s="86">
        <v>5.534E-2</v>
      </c>
      <c r="T104" s="86">
        <v>5.5559999999999998E-2</v>
      </c>
      <c r="U104" s="86">
        <v>5.561E-2</v>
      </c>
      <c r="V104" s="86">
        <v>5.5480000000000002E-2</v>
      </c>
      <c r="W104" s="86">
        <v>5.5190000000000003E-2</v>
      </c>
      <c r="X104" s="86">
        <v>5.475E-2</v>
      </c>
      <c r="Y104" s="86">
        <v>5.4179999999999999E-2</v>
      </c>
      <c r="Z104" s="86">
        <v>5.3530000000000001E-2</v>
      </c>
      <c r="AA104" s="86">
        <v>5.287E-2</v>
      </c>
      <c r="AB104" s="86">
        <v>5.2260000000000001E-2</v>
      </c>
      <c r="AC104" s="86">
        <v>5.1769999999999997E-2</v>
      </c>
      <c r="AD104" s="86">
        <v>5.142E-2</v>
      </c>
      <c r="AE104" s="86">
        <v>5.1249999999999997E-2</v>
      </c>
      <c r="AF104" s="86">
        <v>5.1240000000000001E-2</v>
      </c>
      <c r="AG104" s="86">
        <v>5.1360000000000003E-2</v>
      </c>
      <c r="AH104" s="86">
        <v>5.1560000000000002E-2</v>
      </c>
      <c r="AI104" s="86">
        <v>5.1810000000000002E-2</v>
      </c>
      <c r="AJ104" s="86">
        <v>5.2040000000000003E-2</v>
      </c>
      <c r="AK104" s="86">
        <v>5.2229999999999999E-2</v>
      </c>
      <c r="AL104" s="86">
        <v>5.2330000000000002E-2</v>
      </c>
    </row>
    <row r="105" spans="1:38" x14ac:dyDescent="0.15">
      <c r="A105">
        <v>71</v>
      </c>
      <c r="B105" s="86">
        <f t="shared" ca="1" si="2"/>
        <v>4.4750000000000005E-2</v>
      </c>
      <c r="C105" s="86">
        <v>4.5490000000000003E-2</v>
      </c>
      <c r="D105" s="86">
        <v>4.5379999999999997E-2</v>
      </c>
      <c r="E105" s="86">
        <v>4.5159999999999999E-2</v>
      </c>
      <c r="F105" s="86">
        <v>4.4880000000000003E-2</v>
      </c>
      <c r="G105" s="86">
        <v>4.4569999999999999E-2</v>
      </c>
      <c r="H105" s="86">
        <v>4.428E-2</v>
      </c>
      <c r="I105" s="86">
        <v>4.4069999999999998E-2</v>
      </c>
      <c r="J105" s="86">
        <v>4.3970000000000002E-2</v>
      </c>
      <c r="K105" s="86">
        <v>4.4010000000000001E-2</v>
      </c>
      <c r="L105" s="86">
        <v>4.4209999999999999E-2</v>
      </c>
      <c r="M105" s="86">
        <v>4.4560000000000002E-2</v>
      </c>
      <c r="N105" s="86">
        <v>4.5019999999999998E-2</v>
      </c>
      <c r="O105" s="86">
        <v>4.555E-2</v>
      </c>
      <c r="P105" s="86">
        <v>4.6100000000000002E-2</v>
      </c>
      <c r="Q105" s="86">
        <v>4.6600000000000003E-2</v>
      </c>
      <c r="R105" s="86">
        <v>4.7010000000000003E-2</v>
      </c>
      <c r="S105" s="86">
        <v>4.7309999999999998E-2</v>
      </c>
      <c r="T105" s="86">
        <v>4.7480000000000001E-2</v>
      </c>
      <c r="U105" s="86">
        <v>4.752E-2</v>
      </c>
      <c r="V105" s="86">
        <v>4.7419999999999997E-2</v>
      </c>
      <c r="W105" s="86">
        <v>4.718E-2</v>
      </c>
      <c r="X105" s="86">
        <v>4.6820000000000001E-2</v>
      </c>
      <c r="Y105" s="86">
        <v>4.6350000000000002E-2</v>
      </c>
      <c r="Z105" s="86">
        <v>4.582E-2</v>
      </c>
      <c r="AA105" s="86">
        <v>4.5280000000000001E-2</v>
      </c>
      <c r="AB105" s="86">
        <v>4.4790000000000003E-2</v>
      </c>
      <c r="AC105" s="86">
        <v>4.4389999999999999E-2</v>
      </c>
      <c r="AD105" s="86">
        <v>4.4119999999999999E-2</v>
      </c>
      <c r="AE105" s="86">
        <v>4.4010000000000001E-2</v>
      </c>
      <c r="AF105" s="86">
        <v>4.403E-2</v>
      </c>
      <c r="AG105" s="86">
        <v>4.4159999999999998E-2</v>
      </c>
      <c r="AH105" s="86">
        <v>4.437E-2</v>
      </c>
      <c r="AI105" s="86">
        <v>4.4609999999999997E-2</v>
      </c>
      <c r="AJ105" s="86">
        <v>4.4830000000000002E-2</v>
      </c>
      <c r="AK105" s="86">
        <v>4.5010000000000001E-2</v>
      </c>
      <c r="AL105" s="86">
        <v>4.5100000000000001E-2</v>
      </c>
    </row>
    <row r="106" spans="1:38" x14ac:dyDescent="0.15">
      <c r="A106">
        <v>72</v>
      </c>
      <c r="B106" s="86">
        <f t="shared" ca="1" si="2"/>
        <v>3.8298000000000006E-2</v>
      </c>
      <c r="C106" s="86">
        <v>3.9140000000000001E-2</v>
      </c>
      <c r="D106" s="86">
        <v>3.9039999999999998E-2</v>
      </c>
      <c r="E106" s="86">
        <v>3.884E-2</v>
      </c>
      <c r="F106" s="86">
        <v>3.8580000000000003E-2</v>
      </c>
      <c r="G106" s="86">
        <v>3.8289999999999998E-2</v>
      </c>
      <c r="H106" s="86">
        <v>3.8030000000000001E-2</v>
      </c>
      <c r="I106" s="86">
        <v>3.7830000000000003E-2</v>
      </c>
      <c r="J106" s="86">
        <v>3.7719999999999997E-2</v>
      </c>
      <c r="K106" s="86">
        <v>3.773E-2</v>
      </c>
      <c r="L106" s="86">
        <v>3.7879999999999997E-2</v>
      </c>
      <c r="M106" s="86">
        <v>3.8159999999999999E-2</v>
      </c>
      <c r="N106" s="86">
        <v>3.8530000000000002E-2</v>
      </c>
      <c r="O106" s="86">
        <v>3.8969999999999998E-2</v>
      </c>
      <c r="P106" s="86">
        <v>3.9410000000000001E-2</v>
      </c>
      <c r="Q106" s="86">
        <v>3.9809999999999998E-2</v>
      </c>
      <c r="R106" s="86">
        <v>4.0149999999999998E-2</v>
      </c>
      <c r="S106" s="86">
        <v>4.0390000000000002E-2</v>
      </c>
      <c r="T106" s="86">
        <v>4.052E-2</v>
      </c>
      <c r="U106" s="86">
        <v>4.0550000000000003E-2</v>
      </c>
      <c r="V106" s="86">
        <v>4.0469999999999999E-2</v>
      </c>
      <c r="W106" s="86">
        <v>4.0280000000000003E-2</v>
      </c>
      <c r="X106" s="86">
        <v>3.9989999999999998E-2</v>
      </c>
      <c r="Y106" s="86">
        <v>3.9609999999999999E-2</v>
      </c>
      <c r="Z106" s="86">
        <v>3.9170000000000003E-2</v>
      </c>
      <c r="AA106" s="86">
        <v>3.8730000000000001E-2</v>
      </c>
      <c r="AB106" s="86">
        <v>3.8330000000000003E-2</v>
      </c>
      <c r="AC106" s="86">
        <v>3.8010000000000002E-2</v>
      </c>
      <c r="AD106" s="86">
        <v>3.78E-2</v>
      </c>
      <c r="AE106" s="86">
        <v>3.7719999999999997E-2</v>
      </c>
      <c r="AF106" s="86">
        <v>3.7760000000000002E-2</v>
      </c>
      <c r="AG106" s="86">
        <v>3.7900000000000003E-2</v>
      </c>
      <c r="AH106" s="86">
        <v>3.8100000000000002E-2</v>
      </c>
      <c r="AI106" s="86">
        <v>3.8330000000000003E-2</v>
      </c>
      <c r="AJ106" s="86">
        <v>3.8539999999999998E-2</v>
      </c>
      <c r="AK106" s="86">
        <v>3.8699999999999998E-2</v>
      </c>
      <c r="AL106" s="86">
        <v>3.8789999999999998E-2</v>
      </c>
    </row>
    <row r="107" spans="1:38" x14ac:dyDescent="0.15">
      <c r="A107">
        <v>73</v>
      </c>
      <c r="B107" s="86">
        <f t="shared" ca="1" si="2"/>
        <v>3.2725000000000004E-2</v>
      </c>
      <c r="C107" s="86">
        <v>3.3599999999999998E-2</v>
      </c>
      <c r="D107" s="86">
        <v>3.3509999999999998E-2</v>
      </c>
      <c r="E107" s="86">
        <v>3.3329999999999999E-2</v>
      </c>
      <c r="F107" s="86">
        <v>3.3090000000000001E-2</v>
      </c>
      <c r="G107" s="86">
        <v>3.2840000000000001E-2</v>
      </c>
      <c r="H107" s="86">
        <v>3.2599999999999997E-2</v>
      </c>
      <c r="I107" s="86">
        <v>3.2410000000000001E-2</v>
      </c>
      <c r="J107" s="86">
        <v>3.2300000000000002E-2</v>
      </c>
      <c r="K107" s="86">
        <v>3.2300000000000002E-2</v>
      </c>
      <c r="L107" s="86">
        <v>3.2419999999999997E-2</v>
      </c>
      <c r="M107" s="86">
        <v>3.2629999999999999E-2</v>
      </c>
      <c r="N107" s="86">
        <v>3.2939999999999997E-2</v>
      </c>
      <c r="O107" s="86">
        <v>3.329E-2</v>
      </c>
      <c r="P107" s="86">
        <v>3.3649999999999999E-2</v>
      </c>
      <c r="Q107" s="86">
        <v>3.397E-2</v>
      </c>
      <c r="R107" s="86">
        <v>3.424E-2</v>
      </c>
      <c r="S107" s="86">
        <v>3.4430000000000002E-2</v>
      </c>
      <c r="T107" s="86">
        <v>3.4540000000000001E-2</v>
      </c>
      <c r="U107" s="86">
        <v>3.4569999999999997E-2</v>
      </c>
      <c r="V107" s="86">
        <v>3.4500000000000003E-2</v>
      </c>
      <c r="W107" s="86">
        <v>3.4349999999999999E-2</v>
      </c>
      <c r="X107" s="86">
        <v>3.4110000000000001E-2</v>
      </c>
      <c r="Y107" s="86">
        <v>3.3799999999999997E-2</v>
      </c>
      <c r="Z107" s="86">
        <v>3.3439999999999998E-2</v>
      </c>
      <c r="AA107" s="86">
        <v>3.3079999999999998E-2</v>
      </c>
      <c r="AB107" s="86">
        <v>3.2750000000000001E-2</v>
      </c>
      <c r="AC107" s="86">
        <v>3.2500000000000001E-2</v>
      </c>
      <c r="AD107" s="86">
        <v>3.2340000000000001E-2</v>
      </c>
      <c r="AE107" s="86">
        <v>3.2280000000000003E-2</v>
      </c>
      <c r="AF107" s="86">
        <v>3.2329999999999998E-2</v>
      </c>
      <c r="AG107" s="86">
        <v>3.2469999999999999E-2</v>
      </c>
      <c r="AH107" s="86">
        <v>3.2649999999999998E-2</v>
      </c>
      <c r="AI107" s="86">
        <v>3.286E-2</v>
      </c>
      <c r="AJ107" s="86">
        <v>3.3059999999999999E-2</v>
      </c>
      <c r="AK107" s="86">
        <v>3.3210000000000003E-2</v>
      </c>
      <c r="AL107" s="86">
        <v>3.329E-2</v>
      </c>
    </row>
    <row r="108" spans="1:38" x14ac:dyDescent="0.15">
      <c r="A108">
        <v>74</v>
      </c>
      <c r="B108" s="86">
        <f t="shared" ca="1" si="2"/>
        <v>2.7918999999999999E-2</v>
      </c>
      <c r="C108" s="86">
        <v>2.877E-2</v>
      </c>
      <c r="D108" s="86">
        <v>2.8680000000000001E-2</v>
      </c>
      <c r="E108" s="86">
        <v>2.852E-2</v>
      </c>
      <c r="F108" s="86">
        <v>2.8320000000000001E-2</v>
      </c>
      <c r="G108" s="86">
        <v>2.809E-2</v>
      </c>
      <c r="H108" s="86">
        <v>2.7869999999999999E-2</v>
      </c>
      <c r="I108" s="86">
        <v>2.7709999999999999E-2</v>
      </c>
      <c r="J108" s="86">
        <v>2.7609999999999999E-2</v>
      </c>
      <c r="K108" s="86">
        <v>2.759E-2</v>
      </c>
      <c r="L108" s="86">
        <v>2.768E-2</v>
      </c>
      <c r="M108" s="86">
        <v>2.7859999999999999E-2</v>
      </c>
      <c r="N108" s="86">
        <v>2.81E-2</v>
      </c>
      <c r="O108" s="86">
        <v>2.8389999999999999E-2</v>
      </c>
      <c r="P108" s="86">
        <v>2.8680000000000001E-2</v>
      </c>
      <c r="Q108" s="86">
        <v>2.894E-2</v>
      </c>
      <c r="R108" s="86">
        <v>2.9159999999999998E-2</v>
      </c>
      <c r="S108" s="86">
        <v>2.9309999999999999E-2</v>
      </c>
      <c r="T108" s="86">
        <v>2.9399999999999999E-2</v>
      </c>
      <c r="U108" s="86">
        <v>2.9420000000000002E-2</v>
      </c>
      <c r="V108" s="86">
        <v>2.937E-2</v>
      </c>
      <c r="W108" s="86">
        <v>2.9239999999999999E-2</v>
      </c>
      <c r="X108" s="86">
        <v>2.9049999999999999E-2</v>
      </c>
      <c r="Y108" s="86">
        <v>2.8799999999999999E-2</v>
      </c>
      <c r="Z108" s="86">
        <v>2.8510000000000001E-2</v>
      </c>
      <c r="AA108" s="86">
        <v>2.8209999999999999E-2</v>
      </c>
      <c r="AB108" s="86">
        <v>2.794E-2</v>
      </c>
      <c r="AC108" s="86">
        <v>2.7730000000000001E-2</v>
      </c>
      <c r="AD108" s="86">
        <v>2.76E-2</v>
      </c>
      <c r="AE108" s="86">
        <v>2.7570000000000001E-2</v>
      </c>
      <c r="AF108" s="86">
        <v>2.7619999999999999E-2</v>
      </c>
      <c r="AG108" s="86">
        <v>2.775E-2</v>
      </c>
      <c r="AH108" s="86">
        <v>2.792E-2</v>
      </c>
      <c r="AI108" s="86">
        <v>2.811E-2</v>
      </c>
      <c r="AJ108" s="86">
        <v>2.828E-2</v>
      </c>
      <c r="AK108" s="86">
        <v>2.8420000000000001E-2</v>
      </c>
      <c r="AL108" s="86">
        <v>2.8500000000000001E-2</v>
      </c>
    </row>
    <row r="109" spans="1:38" x14ac:dyDescent="0.15">
      <c r="A109">
        <v>75</v>
      </c>
      <c r="B109" s="86">
        <f t="shared" ca="1" si="2"/>
        <v>2.3772999999999999E-2</v>
      </c>
      <c r="C109" s="86">
        <v>2.4559999999999998E-2</v>
      </c>
      <c r="D109" s="86">
        <v>2.4479999999999998E-2</v>
      </c>
      <c r="E109" s="86">
        <v>2.4340000000000001E-2</v>
      </c>
      <c r="F109" s="86">
        <v>2.4160000000000001E-2</v>
      </c>
      <c r="G109" s="86">
        <v>2.3959999999999999E-2</v>
      </c>
      <c r="H109" s="86">
        <v>2.3779999999999999E-2</v>
      </c>
      <c r="I109" s="86">
        <v>2.3630000000000002E-2</v>
      </c>
      <c r="J109" s="86">
        <v>2.3539999999999998E-2</v>
      </c>
      <c r="K109" s="86">
        <v>2.3529999999999999E-2</v>
      </c>
      <c r="L109" s="86">
        <v>2.359E-2</v>
      </c>
      <c r="M109" s="86">
        <v>2.3740000000000001E-2</v>
      </c>
      <c r="N109" s="86">
        <v>2.3939999999999999E-2</v>
      </c>
      <c r="O109" s="86">
        <v>2.418E-2</v>
      </c>
      <c r="P109" s="86">
        <v>2.4420000000000001E-2</v>
      </c>
      <c r="Q109" s="86">
        <v>2.4629999999999999E-2</v>
      </c>
      <c r="R109" s="86">
        <v>2.4799999999999999E-2</v>
      </c>
      <c r="S109" s="86">
        <v>2.4920000000000001E-2</v>
      </c>
      <c r="T109" s="86">
        <v>2.4989999999999998E-2</v>
      </c>
      <c r="U109" s="86">
        <v>2.5010000000000001E-2</v>
      </c>
      <c r="V109" s="86">
        <v>2.4969999999999999E-2</v>
      </c>
      <c r="W109" s="86">
        <v>2.487E-2</v>
      </c>
      <c r="X109" s="86">
        <v>2.4709999999999999E-2</v>
      </c>
      <c r="Y109" s="86">
        <v>2.4500000000000001E-2</v>
      </c>
      <c r="Z109" s="86">
        <v>2.426E-2</v>
      </c>
      <c r="AA109" s="86">
        <v>2.401E-2</v>
      </c>
      <c r="AB109" s="86">
        <v>2.3789999999999999E-2</v>
      </c>
      <c r="AC109" s="86">
        <v>2.3619999999999999E-2</v>
      </c>
      <c r="AD109" s="86">
        <v>2.351E-2</v>
      </c>
      <c r="AE109" s="86">
        <v>2.349E-2</v>
      </c>
      <c r="AF109" s="86">
        <v>2.3539999999999998E-2</v>
      </c>
      <c r="AG109" s="86">
        <v>2.3650000000000001E-2</v>
      </c>
      <c r="AH109" s="86">
        <v>2.3800000000000002E-2</v>
      </c>
      <c r="AI109" s="86">
        <v>2.3970000000000002E-2</v>
      </c>
      <c r="AJ109" s="86">
        <v>2.4129999999999999E-2</v>
      </c>
      <c r="AK109" s="86">
        <v>2.4250000000000001E-2</v>
      </c>
      <c r="AL109" s="86">
        <v>2.4309999999999998E-2</v>
      </c>
    </row>
    <row r="110" spans="1:38" x14ac:dyDescent="0.15">
      <c r="A110">
        <v>76</v>
      </c>
      <c r="B110" s="86">
        <f t="shared" ca="1" si="2"/>
        <v>2.0205999999999998E-2</v>
      </c>
      <c r="C110" s="86">
        <v>2.0889999999999999E-2</v>
      </c>
      <c r="D110" s="86">
        <v>2.0830000000000001E-2</v>
      </c>
      <c r="E110" s="86">
        <v>2.07E-2</v>
      </c>
      <c r="F110" s="86">
        <v>2.0549999999999999E-2</v>
      </c>
      <c r="G110" s="86">
        <v>2.0379999999999999E-2</v>
      </c>
      <c r="H110" s="86">
        <v>2.0219999999999998E-2</v>
      </c>
      <c r="I110" s="86">
        <v>2.01E-2</v>
      </c>
      <c r="J110" s="86">
        <v>2.002E-2</v>
      </c>
      <c r="K110" s="86">
        <v>2.001E-2</v>
      </c>
      <c r="L110" s="86">
        <v>2.0070000000000001E-2</v>
      </c>
      <c r="M110" s="86">
        <v>2.019E-2</v>
      </c>
      <c r="N110" s="86">
        <v>2.036E-2</v>
      </c>
      <c r="O110" s="86">
        <v>2.0559999999999998E-2</v>
      </c>
      <c r="P110" s="86">
        <v>2.0760000000000001E-2</v>
      </c>
      <c r="Q110" s="86">
        <v>2.0930000000000001E-2</v>
      </c>
      <c r="R110" s="86">
        <v>2.1069999999999998E-2</v>
      </c>
      <c r="S110" s="86">
        <v>2.1170000000000001E-2</v>
      </c>
      <c r="T110" s="86">
        <v>2.1219999999999999E-2</v>
      </c>
      <c r="U110" s="86">
        <v>2.1229999999999999E-2</v>
      </c>
      <c r="V110" s="86">
        <v>2.12E-2</v>
      </c>
      <c r="W110" s="86">
        <v>2.112E-2</v>
      </c>
      <c r="X110" s="86">
        <v>2.1000000000000001E-2</v>
      </c>
      <c r="Y110" s="86">
        <v>2.0820000000000002E-2</v>
      </c>
      <c r="Z110" s="86">
        <v>2.0619999999999999E-2</v>
      </c>
      <c r="AA110" s="86">
        <v>2.0410000000000001E-2</v>
      </c>
      <c r="AB110" s="86">
        <v>2.0219999999999998E-2</v>
      </c>
      <c r="AC110" s="86">
        <v>2.0080000000000001E-2</v>
      </c>
      <c r="AD110" s="86">
        <v>1.9990000000000001E-2</v>
      </c>
      <c r="AE110" s="86">
        <v>1.9970000000000002E-2</v>
      </c>
      <c r="AF110" s="86">
        <v>2.001E-2</v>
      </c>
      <c r="AG110" s="86">
        <v>2.01E-2</v>
      </c>
      <c r="AH110" s="86">
        <v>2.0230000000000001E-2</v>
      </c>
      <c r="AI110" s="86">
        <v>2.0379999999999999E-2</v>
      </c>
      <c r="AJ110" s="86">
        <v>2.051E-2</v>
      </c>
      <c r="AK110" s="86">
        <v>2.0619999999999999E-2</v>
      </c>
      <c r="AL110" s="86">
        <v>2.0670000000000001E-2</v>
      </c>
    </row>
    <row r="111" spans="1:38" x14ac:dyDescent="0.15">
      <c r="A111">
        <v>77</v>
      </c>
      <c r="B111" s="86">
        <f t="shared" ca="1" si="2"/>
        <v>1.7147000000000003E-2</v>
      </c>
      <c r="C111" s="86">
        <v>1.771E-2</v>
      </c>
      <c r="D111" s="86">
        <v>1.7649999999999999E-2</v>
      </c>
      <c r="E111" s="86">
        <v>1.755E-2</v>
      </c>
      <c r="F111" s="86">
        <v>1.7420000000000001E-2</v>
      </c>
      <c r="G111" s="86">
        <v>1.728E-2</v>
      </c>
      <c r="H111" s="86">
        <v>1.7149999999999999E-2</v>
      </c>
      <c r="I111" s="86">
        <v>1.7049999999999999E-2</v>
      </c>
      <c r="J111" s="86">
        <v>1.6990000000000002E-2</v>
      </c>
      <c r="K111" s="86">
        <v>1.6979999999999999E-2</v>
      </c>
      <c r="L111" s="86">
        <v>1.704E-2</v>
      </c>
      <c r="M111" s="86">
        <v>1.7139999999999999E-2</v>
      </c>
      <c r="N111" s="86">
        <v>1.729E-2</v>
      </c>
      <c r="O111" s="86">
        <v>1.746E-2</v>
      </c>
      <c r="P111" s="86">
        <v>1.762E-2</v>
      </c>
      <c r="Q111" s="86">
        <v>1.7770000000000001E-2</v>
      </c>
      <c r="R111" s="86">
        <v>1.788E-2</v>
      </c>
      <c r="S111" s="86">
        <v>1.796E-2</v>
      </c>
      <c r="T111" s="86">
        <v>1.7999999999999999E-2</v>
      </c>
      <c r="U111" s="86">
        <v>1.8010000000000002E-2</v>
      </c>
      <c r="V111" s="86">
        <v>1.7989999999999999E-2</v>
      </c>
      <c r="W111" s="86">
        <v>1.7919999999999998E-2</v>
      </c>
      <c r="X111" s="86">
        <v>1.7819999999999999E-2</v>
      </c>
      <c r="Y111" s="86">
        <v>1.7670000000000002E-2</v>
      </c>
      <c r="Z111" s="86">
        <v>1.7500000000000002E-2</v>
      </c>
      <c r="AA111" s="86">
        <v>1.7319999999999999E-2</v>
      </c>
      <c r="AB111" s="86">
        <v>1.7160000000000002E-2</v>
      </c>
      <c r="AC111" s="86">
        <v>1.703E-2</v>
      </c>
      <c r="AD111" s="86">
        <v>1.695E-2</v>
      </c>
      <c r="AE111" s="86">
        <v>1.6930000000000001E-2</v>
      </c>
      <c r="AF111" s="86">
        <v>1.6959999999999999E-2</v>
      </c>
      <c r="AG111" s="86">
        <v>1.703E-2</v>
      </c>
      <c r="AH111" s="86">
        <v>1.7139999999999999E-2</v>
      </c>
      <c r="AI111" s="86">
        <v>1.7260000000000001E-2</v>
      </c>
      <c r="AJ111" s="86">
        <v>1.737E-2</v>
      </c>
      <c r="AK111" s="86">
        <v>1.746E-2</v>
      </c>
      <c r="AL111" s="86">
        <v>1.7510000000000001E-2</v>
      </c>
    </row>
    <row r="112" spans="1:38" x14ac:dyDescent="0.15">
      <c r="A112">
        <v>78</v>
      </c>
      <c r="B112" s="86">
        <f t="shared" ca="1" si="2"/>
        <v>1.4518E-2</v>
      </c>
      <c r="C112" s="86">
        <v>1.495E-2</v>
      </c>
      <c r="D112" s="86">
        <v>1.49E-2</v>
      </c>
      <c r="E112" s="86">
        <v>1.482E-2</v>
      </c>
      <c r="F112" s="86">
        <v>1.4710000000000001E-2</v>
      </c>
      <c r="G112" s="86">
        <v>1.46E-2</v>
      </c>
      <c r="H112" s="86">
        <v>1.4489999999999999E-2</v>
      </c>
      <c r="I112" s="86">
        <v>1.4409999999999999E-2</v>
      </c>
      <c r="J112" s="86">
        <v>1.4370000000000001E-2</v>
      </c>
      <c r="K112" s="86">
        <v>1.438E-2</v>
      </c>
      <c r="L112" s="86">
        <v>1.443E-2</v>
      </c>
      <c r="M112" s="86">
        <v>1.452E-2</v>
      </c>
      <c r="N112" s="86">
        <v>1.465E-2</v>
      </c>
      <c r="O112" s="86">
        <v>1.4800000000000001E-2</v>
      </c>
      <c r="P112" s="86">
        <v>1.494E-2</v>
      </c>
      <c r="Q112" s="86">
        <v>1.506E-2</v>
      </c>
      <c r="R112" s="86">
        <v>1.516E-2</v>
      </c>
      <c r="S112" s="86">
        <v>1.5219999999999999E-2</v>
      </c>
      <c r="T112" s="86">
        <v>1.525E-2</v>
      </c>
      <c r="U112" s="86">
        <v>1.5259999999999999E-2</v>
      </c>
      <c r="V112" s="86">
        <v>1.524E-2</v>
      </c>
      <c r="W112" s="86">
        <v>1.519E-2</v>
      </c>
      <c r="X112" s="86">
        <v>1.5100000000000001E-2</v>
      </c>
      <c r="Y112" s="86">
        <v>1.498E-2</v>
      </c>
      <c r="Z112" s="86">
        <v>1.4829999999999999E-2</v>
      </c>
      <c r="AA112" s="86">
        <v>1.4670000000000001E-2</v>
      </c>
      <c r="AB112" s="86">
        <v>1.453E-2</v>
      </c>
      <c r="AC112" s="86">
        <v>1.4409999999999999E-2</v>
      </c>
      <c r="AD112" s="86">
        <v>1.434E-2</v>
      </c>
      <c r="AE112" s="86">
        <v>1.431E-2</v>
      </c>
      <c r="AF112" s="86">
        <v>1.4330000000000001E-2</v>
      </c>
      <c r="AG112" s="86">
        <v>1.438E-2</v>
      </c>
      <c r="AH112" s="86">
        <v>1.447E-2</v>
      </c>
      <c r="AI112" s="86">
        <v>1.456E-2</v>
      </c>
      <c r="AJ112" s="86">
        <v>1.4659999999999999E-2</v>
      </c>
      <c r="AK112" s="86">
        <v>1.473E-2</v>
      </c>
      <c r="AL112" s="86">
        <v>1.478E-2</v>
      </c>
    </row>
    <row r="113" spans="1:38" x14ac:dyDescent="0.15">
      <c r="A113">
        <v>79</v>
      </c>
      <c r="B113" s="86">
        <f t="shared" ca="1" si="2"/>
        <v>1.2268999999999999E-2</v>
      </c>
      <c r="C113" s="86">
        <v>1.257E-2</v>
      </c>
      <c r="D113" s="86">
        <v>1.2529999999999999E-2</v>
      </c>
      <c r="E113" s="86">
        <v>1.2460000000000001E-2</v>
      </c>
      <c r="F113" s="86">
        <v>1.238E-2</v>
      </c>
      <c r="G113" s="86">
        <v>1.2290000000000001E-2</v>
      </c>
      <c r="H113" s="86">
        <v>1.221E-2</v>
      </c>
      <c r="I113" s="86">
        <v>1.2149999999999999E-2</v>
      </c>
      <c r="J113" s="86">
        <v>1.2120000000000001E-2</v>
      </c>
      <c r="K113" s="86">
        <v>1.214E-2</v>
      </c>
      <c r="L113" s="86">
        <v>1.2189999999999999E-2</v>
      </c>
      <c r="M113" s="86">
        <v>1.2279999999999999E-2</v>
      </c>
      <c r="N113" s="86">
        <v>1.24E-2</v>
      </c>
      <c r="O113" s="86">
        <v>1.2529999999999999E-2</v>
      </c>
      <c r="P113" s="86">
        <v>1.265E-2</v>
      </c>
      <c r="Q113" s="86">
        <v>1.2749999999999999E-2</v>
      </c>
      <c r="R113" s="86">
        <v>1.2829999999999999E-2</v>
      </c>
      <c r="S113" s="86">
        <v>1.2880000000000001E-2</v>
      </c>
      <c r="T113" s="86">
        <v>1.291E-2</v>
      </c>
      <c r="U113" s="86">
        <v>1.291E-2</v>
      </c>
      <c r="V113" s="86">
        <v>1.29E-2</v>
      </c>
      <c r="W113" s="86">
        <v>1.286E-2</v>
      </c>
      <c r="X113" s="86">
        <v>1.278E-2</v>
      </c>
      <c r="Y113" s="86">
        <v>1.268E-2</v>
      </c>
      <c r="Z113" s="86">
        <v>1.255E-2</v>
      </c>
      <c r="AA113" s="86">
        <v>1.2409999999999999E-2</v>
      </c>
      <c r="AB113" s="86">
        <v>1.2279999999999999E-2</v>
      </c>
      <c r="AC113" s="86">
        <v>1.217E-2</v>
      </c>
      <c r="AD113" s="86">
        <v>1.21E-2</v>
      </c>
      <c r="AE113" s="86">
        <v>1.206E-2</v>
      </c>
      <c r="AF113" s="86">
        <v>1.2070000000000001E-2</v>
      </c>
      <c r="AG113" s="86">
        <v>1.2109999999999999E-2</v>
      </c>
      <c r="AH113" s="86">
        <v>1.217E-2</v>
      </c>
      <c r="AI113" s="86">
        <v>1.2239999999999999E-2</v>
      </c>
      <c r="AJ113" s="86">
        <v>1.2319999999999999E-2</v>
      </c>
      <c r="AK113" s="86">
        <v>1.238E-2</v>
      </c>
      <c r="AL113" s="86">
        <v>1.2409999999999999E-2</v>
      </c>
    </row>
    <row r="114" spans="1:38" x14ac:dyDescent="0.15">
      <c r="A114">
        <v>80</v>
      </c>
      <c r="B114" s="86">
        <f t="shared" ca="1" si="2"/>
        <v>1.034E-2</v>
      </c>
      <c r="C114" s="86">
        <v>1.0529999999999999E-2</v>
      </c>
      <c r="D114" s="86">
        <v>1.0500000000000001E-2</v>
      </c>
      <c r="E114" s="86">
        <v>1.044E-2</v>
      </c>
      <c r="F114" s="86">
        <v>1.0370000000000001E-2</v>
      </c>
      <c r="G114" s="86">
        <v>1.03E-2</v>
      </c>
      <c r="H114" s="86">
        <v>1.025E-2</v>
      </c>
      <c r="I114" s="86">
        <v>1.021E-2</v>
      </c>
      <c r="J114" s="86">
        <v>1.0200000000000001E-2</v>
      </c>
      <c r="K114" s="86">
        <v>1.022E-2</v>
      </c>
      <c r="L114" s="86">
        <v>1.027E-2</v>
      </c>
      <c r="M114" s="86">
        <v>1.0359999999999999E-2</v>
      </c>
      <c r="N114" s="86">
        <v>1.047E-2</v>
      </c>
      <c r="O114" s="86">
        <v>1.0580000000000001E-2</v>
      </c>
      <c r="P114" s="86">
        <v>1.069E-2</v>
      </c>
      <c r="Q114" s="86">
        <v>1.078E-2</v>
      </c>
      <c r="R114" s="86">
        <v>1.085E-2</v>
      </c>
      <c r="S114" s="86">
        <v>1.089E-2</v>
      </c>
      <c r="T114" s="86">
        <v>1.091E-2</v>
      </c>
      <c r="U114" s="86">
        <v>1.091E-2</v>
      </c>
      <c r="V114" s="86">
        <v>1.09E-2</v>
      </c>
      <c r="W114" s="86">
        <v>1.0869999999999999E-2</v>
      </c>
      <c r="X114" s="86">
        <v>1.0800000000000001E-2</v>
      </c>
      <c r="Y114" s="86">
        <v>1.0710000000000001E-2</v>
      </c>
      <c r="Z114" s="86">
        <v>1.06E-2</v>
      </c>
      <c r="AA114" s="86">
        <v>1.047E-2</v>
      </c>
      <c r="AB114" s="86">
        <v>1.035E-2</v>
      </c>
      <c r="AC114" s="86">
        <v>1.025E-2</v>
      </c>
      <c r="AD114" s="86">
        <v>1.018E-2</v>
      </c>
      <c r="AE114" s="86">
        <v>1.014E-2</v>
      </c>
      <c r="AF114" s="86">
        <v>1.013E-2</v>
      </c>
      <c r="AG114" s="86">
        <v>1.0149999999999999E-2</v>
      </c>
      <c r="AH114" s="86">
        <v>1.0200000000000001E-2</v>
      </c>
      <c r="AI114" s="86">
        <v>1.025E-2</v>
      </c>
      <c r="AJ114" s="86">
        <v>1.031E-2</v>
      </c>
      <c r="AK114" s="86">
        <v>1.0359999999999999E-2</v>
      </c>
      <c r="AL114" s="86">
        <v>1.039E-2</v>
      </c>
    </row>
    <row r="115" spans="1:38" x14ac:dyDescent="0.15">
      <c r="A115">
        <v>81</v>
      </c>
      <c r="B115" s="86">
        <f t="shared" ca="1" si="2"/>
        <v>8.6972999999999998E-3</v>
      </c>
      <c r="C115" s="86">
        <v>8.7810000000000006E-3</v>
      </c>
      <c r="D115" s="86">
        <v>8.7559999999999999E-3</v>
      </c>
      <c r="E115" s="86">
        <v>8.7130000000000003E-3</v>
      </c>
      <c r="F115" s="86">
        <v>8.6599999999999993E-3</v>
      </c>
      <c r="G115" s="86">
        <v>8.6090000000000003E-3</v>
      </c>
      <c r="H115" s="86">
        <v>8.5690000000000002E-3</v>
      </c>
      <c r="I115" s="86">
        <v>8.5470000000000008E-3</v>
      </c>
      <c r="J115" s="86">
        <v>8.548E-3</v>
      </c>
      <c r="K115" s="86">
        <v>8.5780000000000006E-3</v>
      </c>
      <c r="L115" s="86">
        <v>8.6350000000000003E-3</v>
      </c>
      <c r="M115" s="86">
        <v>8.7170000000000008E-3</v>
      </c>
      <c r="N115" s="86">
        <v>8.8159999999999992E-3</v>
      </c>
      <c r="O115" s="86">
        <v>8.9210000000000001E-3</v>
      </c>
      <c r="P115" s="86">
        <v>9.018E-3</v>
      </c>
      <c r="Q115" s="86">
        <v>9.0969999999999992E-3</v>
      </c>
      <c r="R115" s="86">
        <v>9.1540000000000007E-3</v>
      </c>
      <c r="S115" s="86">
        <v>9.1889999999999993E-3</v>
      </c>
      <c r="T115" s="86">
        <v>9.2069999999999999E-3</v>
      </c>
      <c r="U115" s="86">
        <v>9.2110000000000004E-3</v>
      </c>
      <c r="V115" s="86">
        <v>9.1999999999999998E-3</v>
      </c>
      <c r="W115" s="86">
        <v>9.1690000000000001E-3</v>
      </c>
      <c r="X115" s="86">
        <v>9.1140000000000006E-3</v>
      </c>
      <c r="Y115" s="86">
        <v>9.0340000000000004E-3</v>
      </c>
      <c r="Z115" s="86">
        <v>8.9309999999999997E-3</v>
      </c>
      <c r="AA115" s="86">
        <v>8.8179999999999994E-3</v>
      </c>
      <c r="AB115" s="86">
        <v>8.7069999999999995E-3</v>
      </c>
      <c r="AC115" s="86">
        <v>8.6099999999999996E-3</v>
      </c>
      <c r="AD115" s="86">
        <v>8.5380000000000005E-3</v>
      </c>
      <c r="AE115" s="86">
        <v>8.4930000000000005E-3</v>
      </c>
      <c r="AF115" s="86">
        <v>8.4759999999999992E-3</v>
      </c>
      <c r="AG115" s="86">
        <v>8.4849999999999995E-3</v>
      </c>
      <c r="AH115" s="86">
        <v>8.5129999999999997E-3</v>
      </c>
      <c r="AI115" s="86">
        <v>8.5529999999999998E-3</v>
      </c>
      <c r="AJ115" s="86">
        <v>8.5970000000000005E-3</v>
      </c>
      <c r="AK115" s="86">
        <v>8.6350000000000003E-3</v>
      </c>
      <c r="AL115" s="86">
        <v>8.6560000000000005E-3</v>
      </c>
    </row>
    <row r="116" spans="1:38" x14ac:dyDescent="0.15">
      <c r="A116">
        <v>82</v>
      </c>
      <c r="B116" s="86">
        <f t="shared" ca="1" si="2"/>
        <v>7.2957999999999999E-3</v>
      </c>
      <c r="C116" s="86">
        <v>7.2950000000000003E-3</v>
      </c>
      <c r="D116" s="86">
        <v>7.2760000000000003E-3</v>
      </c>
      <c r="E116" s="86">
        <v>7.2430000000000003E-3</v>
      </c>
      <c r="F116" s="86">
        <v>7.2030000000000002E-3</v>
      </c>
      <c r="G116" s="86">
        <v>7.1659999999999996E-3</v>
      </c>
      <c r="H116" s="86">
        <v>7.1409999999999998E-3</v>
      </c>
      <c r="I116" s="86">
        <v>7.1310000000000002E-3</v>
      </c>
      <c r="J116" s="86">
        <v>7.143E-3</v>
      </c>
      <c r="K116" s="86">
        <v>7.1780000000000004E-3</v>
      </c>
      <c r="L116" s="86">
        <v>7.2370000000000004E-3</v>
      </c>
      <c r="M116" s="86">
        <v>7.3159999999999996E-3</v>
      </c>
      <c r="N116" s="86">
        <v>7.4089999999999998E-3</v>
      </c>
      <c r="O116" s="86">
        <v>7.5050000000000004E-3</v>
      </c>
      <c r="P116" s="86">
        <v>7.5929999999999999E-3</v>
      </c>
      <c r="Q116" s="86">
        <v>7.6629999999999997E-3</v>
      </c>
      <c r="R116" s="86">
        <v>7.7120000000000001E-3</v>
      </c>
      <c r="S116" s="86">
        <v>7.7419999999999998E-3</v>
      </c>
      <c r="T116" s="86">
        <v>7.757E-3</v>
      </c>
      <c r="U116" s="86">
        <v>7.7600000000000004E-3</v>
      </c>
      <c r="V116" s="86">
        <v>7.7499999999999999E-3</v>
      </c>
      <c r="W116" s="86">
        <v>7.724E-3</v>
      </c>
      <c r="X116" s="86">
        <v>7.6759999999999997E-3</v>
      </c>
      <c r="Y116" s="86">
        <v>7.6039999999999996E-3</v>
      </c>
      <c r="Z116" s="86">
        <v>7.5119999999999996E-3</v>
      </c>
      <c r="AA116" s="86">
        <v>7.4079999999999997E-3</v>
      </c>
      <c r="AB116" s="86">
        <v>7.3049999999999999E-3</v>
      </c>
      <c r="AC116" s="86">
        <v>7.2129999999999998E-3</v>
      </c>
      <c r="AD116" s="86">
        <v>7.1409999999999998E-3</v>
      </c>
      <c r="AE116" s="86">
        <v>7.0930000000000003E-3</v>
      </c>
      <c r="AF116" s="86">
        <v>7.0679999999999996E-3</v>
      </c>
      <c r="AG116" s="86">
        <v>7.0660000000000002E-3</v>
      </c>
      <c r="AH116" s="86">
        <v>7.0809999999999996E-3</v>
      </c>
      <c r="AI116" s="86">
        <v>7.1089999999999999E-3</v>
      </c>
      <c r="AJ116" s="86">
        <v>7.1409999999999998E-3</v>
      </c>
      <c r="AK116" s="86">
        <v>7.169E-3</v>
      </c>
      <c r="AL116" s="86">
        <v>7.1859999999999997E-3</v>
      </c>
    </row>
    <row r="117" spans="1:38" x14ac:dyDescent="0.15">
      <c r="A117">
        <v>83</v>
      </c>
      <c r="B117" s="86">
        <f t="shared" ca="1" si="2"/>
        <v>6.1034000000000001E-3</v>
      </c>
      <c r="C117" s="86">
        <v>6.038E-3</v>
      </c>
      <c r="D117" s="86">
        <v>6.0229999999999997E-3</v>
      </c>
      <c r="E117" s="86">
        <v>5.9969999999999997E-3</v>
      </c>
      <c r="F117" s="86">
        <v>5.9680000000000002E-3</v>
      </c>
      <c r="G117" s="86">
        <v>5.9430000000000004E-3</v>
      </c>
      <c r="H117" s="86">
        <v>5.9290000000000002E-3</v>
      </c>
      <c r="I117" s="86">
        <v>5.9290000000000002E-3</v>
      </c>
      <c r="J117" s="86">
        <v>5.9490000000000003E-3</v>
      </c>
      <c r="K117" s="86">
        <v>5.9880000000000003E-3</v>
      </c>
      <c r="L117" s="86">
        <v>6.0470000000000003E-3</v>
      </c>
      <c r="M117" s="86">
        <v>6.1240000000000001E-3</v>
      </c>
      <c r="N117" s="86">
        <v>6.2110000000000004E-3</v>
      </c>
      <c r="O117" s="86">
        <v>6.2989999999999999E-3</v>
      </c>
      <c r="P117" s="86">
        <v>6.378E-3</v>
      </c>
      <c r="Q117" s="86">
        <v>6.4409999999999997E-3</v>
      </c>
      <c r="R117" s="86">
        <v>6.4840000000000002E-3</v>
      </c>
      <c r="S117" s="86">
        <v>6.5100000000000002E-3</v>
      </c>
      <c r="T117" s="86">
        <v>6.522E-3</v>
      </c>
      <c r="U117" s="86">
        <v>6.5250000000000004E-3</v>
      </c>
      <c r="V117" s="86">
        <v>6.5170000000000002E-3</v>
      </c>
      <c r="W117" s="86">
        <v>6.4939999999999998E-3</v>
      </c>
      <c r="X117" s="86">
        <v>6.4520000000000003E-3</v>
      </c>
      <c r="Y117" s="86">
        <v>6.3870000000000003E-3</v>
      </c>
      <c r="Z117" s="86">
        <v>6.3039999999999997E-3</v>
      </c>
      <c r="AA117" s="86">
        <v>6.208E-3</v>
      </c>
      <c r="AB117" s="86">
        <v>6.1120000000000002E-3</v>
      </c>
      <c r="AC117" s="86">
        <v>6.0260000000000001E-3</v>
      </c>
      <c r="AD117" s="86">
        <v>5.9550000000000002E-3</v>
      </c>
      <c r="AE117" s="86">
        <v>5.9040000000000004E-3</v>
      </c>
      <c r="AF117" s="86">
        <v>5.8739999999999999E-3</v>
      </c>
      <c r="AG117" s="86">
        <v>5.8640000000000003E-3</v>
      </c>
      <c r="AH117" s="86">
        <v>5.8690000000000001E-3</v>
      </c>
      <c r="AI117" s="86">
        <v>5.8859999999999997E-3</v>
      </c>
      <c r="AJ117" s="86">
        <v>5.9090000000000002E-3</v>
      </c>
      <c r="AK117" s="86">
        <v>5.9300000000000004E-3</v>
      </c>
      <c r="AL117" s="86">
        <v>5.9430000000000004E-3</v>
      </c>
    </row>
    <row r="118" spans="1:38" x14ac:dyDescent="0.15">
      <c r="A118">
        <v>84</v>
      </c>
      <c r="B118" s="86">
        <f t="shared" ca="1" si="2"/>
        <v>5.0909000000000006E-3</v>
      </c>
      <c r="C118" s="86">
        <v>4.9779999999999998E-3</v>
      </c>
      <c r="D118" s="86">
        <v>4.9670000000000001E-3</v>
      </c>
      <c r="E118" s="86">
        <v>4.9480000000000001E-3</v>
      </c>
      <c r="F118" s="86">
        <v>4.9259999999999998E-3</v>
      </c>
      <c r="G118" s="86">
        <v>4.9100000000000003E-3</v>
      </c>
      <c r="H118" s="86">
        <v>4.9040000000000004E-3</v>
      </c>
      <c r="I118" s="86">
        <v>4.9119999999999997E-3</v>
      </c>
      <c r="J118" s="86">
        <v>4.9360000000000003E-3</v>
      </c>
      <c r="K118" s="86">
        <v>4.9779999999999998E-3</v>
      </c>
      <c r="L118" s="86">
        <v>5.0369999999999998E-3</v>
      </c>
      <c r="M118" s="86">
        <v>5.1089999999999998E-3</v>
      </c>
      <c r="N118" s="86">
        <v>5.1910000000000003E-3</v>
      </c>
      <c r="O118" s="86">
        <v>5.2719999999999998E-3</v>
      </c>
      <c r="P118" s="86">
        <v>5.3439999999999998E-3</v>
      </c>
      <c r="Q118" s="86">
        <v>5.4000000000000003E-3</v>
      </c>
      <c r="R118" s="86">
        <v>5.4390000000000003E-3</v>
      </c>
      <c r="S118" s="86">
        <v>5.4609999999999997E-3</v>
      </c>
      <c r="T118" s="86">
        <v>5.4720000000000003E-3</v>
      </c>
      <c r="U118" s="86">
        <v>5.4739999999999997E-3</v>
      </c>
      <c r="V118" s="86">
        <v>5.4669999999999996E-3</v>
      </c>
      <c r="W118" s="86">
        <v>5.4469999999999996E-3</v>
      </c>
      <c r="X118" s="86">
        <v>5.4089999999999997E-3</v>
      </c>
      <c r="Y118" s="86">
        <v>5.3509999999999999E-3</v>
      </c>
      <c r="Z118" s="86">
        <v>5.2750000000000002E-3</v>
      </c>
      <c r="AA118" s="86">
        <v>5.1879999999999999E-3</v>
      </c>
      <c r="AB118" s="86">
        <v>5.0990000000000002E-3</v>
      </c>
      <c r="AC118" s="86">
        <v>5.0179999999999999E-3</v>
      </c>
      <c r="AD118" s="86">
        <v>4.9500000000000004E-3</v>
      </c>
      <c r="AE118" s="86">
        <v>4.8979999999999996E-3</v>
      </c>
      <c r="AF118" s="86">
        <v>4.8650000000000004E-3</v>
      </c>
      <c r="AG118" s="86">
        <v>4.849E-3</v>
      </c>
      <c r="AH118" s="86">
        <v>4.8469999999999997E-3</v>
      </c>
      <c r="AI118" s="86">
        <v>4.8570000000000002E-3</v>
      </c>
      <c r="AJ118" s="86">
        <v>4.8729999999999997E-3</v>
      </c>
      <c r="AK118" s="86">
        <v>4.8890000000000001E-3</v>
      </c>
      <c r="AL118" s="86">
        <v>4.8979999999999996E-3</v>
      </c>
    </row>
    <row r="119" spans="1:38" x14ac:dyDescent="0.15">
      <c r="A119">
        <v>85</v>
      </c>
      <c r="B119" s="86">
        <f t="shared" ca="1" si="2"/>
        <v>4.2323999999999999E-3</v>
      </c>
      <c r="C119" s="86">
        <v>4.0889999999999998E-3</v>
      </c>
      <c r="D119" s="86">
        <v>4.0810000000000004E-3</v>
      </c>
      <c r="E119" s="86">
        <v>4.0660000000000002E-3</v>
      </c>
      <c r="F119" s="86">
        <v>4.0509999999999999E-3</v>
      </c>
      <c r="G119" s="86">
        <v>4.0410000000000003E-3</v>
      </c>
      <c r="H119" s="86">
        <v>4.0410000000000003E-3</v>
      </c>
      <c r="I119" s="86">
        <v>4.0540000000000003E-3</v>
      </c>
      <c r="J119" s="86">
        <v>4.0810000000000004E-3</v>
      </c>
      <c r="K119" s="86">
        <v>4.1229999999999999E-3</v>
      </c>
      <c r="L119" s="86">
        <v>4.1799999999999997E-3</v>
      </c>
      <c r="M119" s="86">
        <v>4.2490000000000002E-3</v>
      </c>
      <c r="N119" s="86">
        <v>4.3239999999999997E-3</v>
      </c>
      <c r="O119" s="86">
        <v>4.3990000000000001E-3</v>
      </c>
      <c r="P119" s="86">
        <v>4.4640000000000001E-3</v>
      </c>
      <c r="Q119" s="86">
        <v>4.5149999999999999E-3</v>
      </c>
      <c r="R119" s="86">
        <v>4.5490000000000001E-3</v>
      </c>
      <c r="S119" s="86">
        <v>4.5690000000000001E-3</v>
      </c>
      <c r="T119" s="86">
        <v>4.5779999999999996E-3</v>
      </c>
      <c r="U119" s="86">
        <v>4.5799999999999999E-3</v>
      </c>
      <c r="V119" s="86">
        <v>4.5729999999999998E-3</v>
      </c>
      <c r="W119" s="86">
        <v>4.5560000000000002E-3</v>
      </c>
      <c r="X119" s="86">
        <v>4.522E-3</v>
      </c>
      <c r="Y119" s="86">
        <v>4.47E-3</v>
      </c>
      <c r="Z119" s="86">
        <v>4.4010000000000004E-3</v>
      </c>
      <c r="AA119" s="86">
        <v>4.3220000000000003E-3</v>
      </c>
      <c r="AB119" s="86">
        <v>4.2399999999999998E-3</v>
      </c>
      <c r="AC119" s="86">
        <v>4.1640000000000002E-3</v>
      </c>
      <c r="AD119" s="86">
        <v>4.1000000000000003E-3</v>
      </c>
      <c r="AE119" s="86">
        <v>4.0499999999999998E-3</v>
      </c>
      <c r="AF119" s="86">
        <v>4.0150000000000003E-3</v>
      </c>
      <c r="AG119" s="86">
        <v>3.9960000000000004E-3</v>
      </c>
      <c r="AH119" s="86">
        <v>3.9899999999999996E-3</v>
      </c>
      <c r="AI119" s="86">
        <v>3.9940000000000002E-3</v>
      </c>
      <c r="AJ119" s="86">
        <v>4.0049999999999999E-3</v>
      </c>
      <c r="AK119" s="86">
        <v>4.0159999999999996E-3</v>
      </c>
      <c r="AL119" s="86">
        <v>4.0229999999999997E-3</v>
      </c>
    </row>
    <row r="120" spans="1:38" x14ac:dyDescent="0.15">
      <c r="A120">
        <v>86</v>
      </c>
      <c r="B120" s="86">
        <f t="shared" ca="1" si="2"/>
        <v>3.506E-3</v>
      </c>
      <c r="C120" s="86">
        <v>3.3470000000000001E-3</v>
      </c>
      <c r="D120" s="86">
        <v>3.3400000000000001E-3</v>
      </c>
      <c r="E120" s="86">
        <v>3.3289999999999999E-3</v>
      </c>
      <c r="F120" s="86">
        <v>3.3180000000000002E-3</v>
      </c>
      <c r="G120" s="86">
        <v>3.313E-3</v>
      </c>
      <c r="H120" s="86">
        <v>3.3159999999999999E-3</v>
      </c>
      <c r="I120" s="86">
        <v>3.3319999999999999E-3</v>
      </c>
      <c r="J120" s="86">
        <v>3.3600000000000001E-3</v>
      </c>
      <c r="K120" s="86">
        <v>3.4009999999999999E-3</v>
      </c>
      <c r="L120" s="86">
        <v>3.4559999999999999E-3</v>
      </c>
      <c r="M120" s="86">
        <v>3.5200000000000001E-3</v>
      </c>
      <c r="N120" s="86">
        <v>3.5890000000000002E-3</v>
      </c>
      <c r="O120" s="86">
        <v>3.6570000000000001E-3</v>
      </c>
      <c r="P120" s="86">
        <v>3.7169999999999998E-3</v>
      </c>
      <c r="Q120" s="86">
        <v>3.7620000000000002E-3</v>
      </c>
      <c r="R120" s="86">
        <v>3.7929999999999999E-3</v>
      </c>
      <c r="S120" s="86">
        <v>3.81E-3</v>
      </c>
      <c r="T120" s="86">
        <v>3.8180000000000002E-3</v>
      </c>
      <c r="U120" s="86">
        <v>3.8189999999999999E-3</v>
      </c>
      <c r="V120" s="86">
        <v>3.8140000000000001E-3</v>
      </c>
      <c r="W120" s="86">
        <v>3.7980000000000002E-3</v>
      </c>
      <c r="X120" s="86">
        <v>3.7680000000000001E-3</v>
      </c>
      <c r="Y120" s="86">
        <v>3.7209999999999999E-3</v>
      </c>
      <c r="Z120" s="86">
        <v>3.6589999999999999E-3</v>
      </c>
      <c r="AA120" s="86">
        <v>3.588E-3</v>
      </c>
      <c r="AB120" s="86">
        <v>3.5130000000000001E-3</v>
      </c>
      <c r="AC120" s="86">
        <v>3.4429999999999999E-3</v>
      </c>
      <c r="AD120" s="86">
        <v>3.3830000000000002E-3</v>
      </c>
      <c r="AE120" s="86">
        <v>3.3349999999999999E-3</v>
      </c>
      <c r="AF120" s="86">
        <v>3.3010000000000001E-3</v>
      </c>
      <c r="AG120" s="86">
        <v>3.2799999999999999E-3</v>
      </c>
      <c r="AH120" s="86">
        <v>3.2720000000000002E-3</v>
      </c>
      <c r="AI120" s="86">
        <v>3.2729999999999999E-3</v>
      </c>
      <c r="AJ120" s="86">
        <v>3.2799999999999999E-3</v>
      </c>
      <c r="AK120" s="86">
        <v>3.2880000000000001E-3</v>
      </c>
      <c r="AL120" s="86">
        <v>3.2940000000000001E-3</v>
      </c>
    </row>
    <row r="121" spans="1:38" x14ac:dyDescent="0.15">
      <c r="A121">
        <v>87</v>
      </c>
      <c r="B121" s="86">
        <f t="shared" ca="1" si="2"/>
        <v>2.8917000000000001E-3</v>
      </c>
      <c r="C121" s="86">
        <v>2.728E-3</v>
      </c>
      <c r="D121" s="86">
        <v>2.7230000000000002E-3</v>
      </c>
      <c r="E121" s="86">
        <v>2.7139999999999998E-3</v>
      </c>
      <c r="F121" s="86">
        <v>2.7070000000000002E-3</v>
      </c>
      <c r="G121" s="86">
        <v>2.7039999999999998E-3</v>
      </c>
      <c r="H121" s="86">
        <v>2.7100000000000002E-3</v>
      </c>
      <c r="I121" s="86">
        <v>2.7260000000000001E-3</v>
      </c>
      <c r="J121" s="86">
        <v>2.7539999999999999E-3</v>
      </c>
      <c r="K121" s="86">
        <v>2.794E-3</v>
      </c>
      <c r="L121" s="86">
        <v>2.8440000000000002E-3</v>
      </c>
      <c r="M121" s="86">
        <v>2.9039999999999999E-3</v>
      </c>
      <c r="N121" s="86">
        <v>2.967E-3</v>
      </c>
      <c r="O121" s="86">
        <v>3.0279999999999999E-3</v>
      </c>
      <c r="P121" s="86">
        <v>3.0820000000000001E-3</v>
      </c>
      <c r="Q121" s="86">
        <v>3.1229999999999999E-3</v>
      </c>
      <c r="R121" s="86">
        <v>3.15E-3</v>
      </c>
      <c r="S121" s="86">
        <v>3.1649999999999998E-3</v>
      </c>
      <c r="T121" s="86">
        <v>3.1719999999999999E-3</v>
      </c>
      <c r="U121" s="86">
        <v>3.173E-3</v>
      </c>
      <c r="V121" s="86">
        <v>3.1679999999999998E-3</v>
      </c>
      <c r="W121" s="86">
        <v>3.1540000000000001E-3</v>
      </c>
      <c r="X121" s="86">
        <v>3.127E-3</v>
      </c>
      <c r="Y121" s="86">
        <v>3.0860000000000002E-3</v>
      </c>
      <c r="Z121" s="86">
        <v>3.0300000000000001E-3</v>
      </c>
      <c r="AA121" s="86">
        <v>2.9650000000000002E-3</v>
      </c>
      <c r="AB121" s="86">
        <v>2.898E-3</v>
      </c>
      <c r="AC121" s="86">
        <v>2.8349999999999998E-3</v>
      </c>
      <c r="AD121" s="86">
        <v>2.7799999999999999E-3</v>
      </c>
      <c r="AE121" s="86">
        <v>2.735E-3</v>
      </c>
      <c r="AF121" s="86">
        <v>2.7030000000000001E-3</v>
      </c>
      <c r="AG121" s="86">
        <v>2.6819999999999999E-3</v>
      </c>
      <c r="AH121" s="86">
        <v>2.673E-3</v>
      </c>
      <c r="AI121" s="86">
        <v>2.6719999999999999E-3</v>
      </c>
      <c r="AJ121" s="86">
        <v>2.6770000000000001E-3</v>
      </c>
      <c r="AK121" s="86">
        <v>2.6830000000000001E-3</v>
      </c>
      <c r="AL121" s="86">
        <v>2.6879999999999999E-3</v>
      </c>
    </row>
    <row r="122" spans="1:38" x14ac:dyDescent="0.15">
      <c r="A122">
        <v>88</v>
      </c>
      <c r="B122" s="86">
        <f t="shared" ca="1" si="2"/>
        <v>2.3743000000000002E-3</v>
      </c>
      <c r="C122" s="86">
        <v>2.2139999999999998E-3</v>
      </c>
      <c r="D122" s="86">
        <v>2.2100000000000002E-3</v>
      </c>
      <c r="E122" s="86">
        <v>2.2030000000000001E-3</v>
      </c>
      <c r="F122" s="86">
        <v>2.1979999999999999E-3</v>
      </c>
      <c r="G122" s="86">
        <v>2.1970000000000002E-3</v>
      </c>
      <c r="H122" s="86">
        <v>2.2039999999999998E-3</v>
      </c>
      <c r="I122" s="86">
        <v>2.2200000000000002E-3</v>
      </c>
      <c r="J122" s="86">
        <v>2.2469999999999999E-3</v>
      </c>
      <c r="K122" s="86">
        <v>2.2829999999999999E-3</v>
      </c>
      <c r="L122" s="86">
        <v>2.33E-3</v>
      </c>
      <c r="M122" s="86">
        <v>2.3830000000000001E-3</v>
      </c>
      <c r="N122" s="86">
        <v>2.4399999999999999E-3</v>
      </c>
      <c r="O122" s="86">
        <v>2.4949999999999998E-3</v>
      </c>
      <c r="P122" s="86">
        <v>2.5430000000000001E-3</v>
      </c>
      <c r="Q122" s="86">
        <v>2.5799999999999998E-3</v>
      </c>
      <c r="R122" s="86">
        <v>2.604E-3</v>
      </c>
      <c r="S122" s="86">
        <v>2.617E-3</v>
      </c>
      <c r="T122" s="86">
        <v>2.6229999999999999E-3</v>
      </c>
      <c r="U122" s="86">
        <v>2.624E-3</v>
      </c>
      <c r="V122" s="86">
        <v>2.6189999999999998E-3</v>
      </c>
      <c r="W122" s="86">
        <v>2.6069999999999999E-3</v>
      </c>
      <c r="X122" s="86">
        <v>2.5829999999999998E-3</v>
      </c>
      <c r="Y122" s="86">
        <v>2.5460000000000001E-3</v>
      </c>
      <c r="Z122" s="86">
        <v>2.4970000000000001E-3</v>
      </c>
      <c r="AA122" s="86">
        <v>2.4390000000000002E-3</v>
      </c>
      <c r="AB122" s="86">
        <v>2.3800000000000002E-3</v>
      </c>
      <c r="AC122" s="86">
        <v>2.323E-3</v>
      </c>
      <c r="AD122" s="86">
        <v>2.2729999999999998E-3</v>
      </c>
      <c r="AE122" s="86">
        <v>2.2330000000000002E-3</v>
      </c>
      <c r="AF122" s="86">
        <v>2.2030000000000001E-3</v>
      </c>
      <c r="AG122" s="86">
        <v>2.1840000000000002E-3</v>
      </c>
      <c r="AH122" s="86">
        <v>2.1740000000000002E-3</v>
      </c>
      <c r="AI122" s="86">
        <v>2.1719999999999999E-3</v>
      </c>
      <c r="AJ122" s="86">
        <v>2.176E-3</v>
      </c>
      <c r="AK122" s="86">
        <v>2.1810000000000002E-3</v>
      </c>
      <c r="AL122" s="86">
        <v>2.1849999999999999E-3</v>
      </c>
    </row>
    <row r="123" spans="1:38" x14ac:dyDescent="0.15">
      <c r="A123">
        <v>89</v>
      </c>
      <c r="B123" s="86">
        <f t="shared" ca="1" si="2"/>
        <v>1.9369999999999999E-3</v>
      </c>
      <c r="C123" s="86">
        <v>1.789E-3</v>
      </c>
      <c r="D123" s="86">
        <v>1.7849999999999999E-3</v>
      </c>
      <c r="E123" s="86">
        <v>1.7799999999999999E-3</v>
      </c>
      <c r="F123" s="86">
        <v>1.776E-3</v>
      </c>
      <c r="G123" s="86">
        <v>1.776E-3</v>
      </c>
      <c r="H123" s="86">
        <v>1.7830000000000001E-3</v>
      </c>
      <c r="I123" s="86">
        <v>1.7979999999999999E-3</v>
      </c>
      <c r="J123" s="86">
        <v>1.8220000000000001E-3</v>
      </c>
      <c r="K123" s="86">
        <v>1.856E-3</v>
      </c>
      <c r="L123" s="86">
        <v>1.897E-3</v>
      </c>
      <c r="M123" s="86">
        <v>1.9449999999999999E-3</v>
      </c>
      <c r="N123" s="86">
        <v>1.9949999999999998E-3</v>
      </c>
      <c r="O123" s="86">
        <v>2.0439999999999998E-3</v>
      </c>
      <c r="P123" s="86">
        <v>2.0860000000000002E-3</v>
      </c>
      <c r="Q123" s="86">
        <v>2.1180000000000001E-3</v>
      </c>
      <c r="R123" s="86">
        <v>2.14E-3</v>
      </c>
      <c r="S123" s="86">
        <v>2.1510000000000001E-3</v>
      </c>
      <c r="T123" s="86">
        <v>2.1570000000000001E-3</v>
      </c>
      <c r="U123" s="86">
        <v>2.1570000000000001E-3</v>
      </c>
      <c r="V123" s="86">
        <v>2.153E-3</v>
      </c>
      <c r="W123" s="86">
        <v>2.1419999999999998E-3</v>
      </c>
      <c r="X123" s="86">
        <v>2.1210000000000001E-3</v>
      </c>
      <c r="Y123" s="86">
        <v>2.088E-3</v>
      </c>
      <c r="Z123" s="86">
        <v>2.0449999999999999E-3</v>
      </c>
      <c r="AA123" s="86">
        <v>1.9949999999999998E-3</v>
      </c>
      <c r="AB123" s="86">
        <v>1.9419999999999999E-3</v>
      </c>
      <c r="AC123" s="86">
        <v>1.892E-3</v>
      </c>
      <c r="AD123" s="86">
        <v>1.8489999999999999E-3</v>
      </c>
      <c r="AE123" s="86">
        <v>1.8129999999999999E-3</v>
      </c>
      <c r="AF123" s="86">
        <v>1.786E-3</v>
      </c>
      <c r="AG123" s="86">
        <v>1.769E-3</v>
      </c>
      <c r="AH123" s="86">
        <v>1.7600000000000001E-3</v>
      </c>
      <c r="AI123" s="86">
        <v>1.758E-3</v>
      </c>
      <c r="AJ123" s="86">
        <v>1.761E-3</v>
      </c>
      <c r="AK123" s="86">
        <v>1.7650000000000001E-3</v>
      </c>
      <c r="AL123" s="86">
        <v>1.768E-3</v>
      </c>
    </row>
    <row r="124" spans="1:38" x14ac:dyDescent="0.15">
      <c r="A124">
        <v>90</v>
      </c>
      <c r="B124" s="86">
        <f t="shared" ca="1" si="2"/>
        <v>1.5697E-3</v>
      </c>
      <c r="C124" s="86">
        <v>1.436E-3</v>
      </c>
      <c r="D124" s="86">
        <v>1.433E-3</v>
      </c>
      <c r="E124" s="86">
        <v>1.4289999999999999E-3</v>
      </c>
      <c r="F124" s="86">
        <v>1.426E-3</v>
      </c>
      <c r="G124" s="86">
        <v>1.426E-3</v>
      </c>
      <c r="H124" s="86">
        <v>1.433E-3</v>
      </c>
      <c r="I124" s="86">
        <v>1.446E-3</v>
      </c>
      <c r="J124" s="86">
        <v>1.4679999999999999E-3</v>
      </c>
      <c r="K124" s="86">
        <v>1.498E-3</v>
      </c>
      <c r="L124" s="86">
        <v>1.534E-3</v>
      </c>
      <c r="M124" s="86">
        <v>1.5759999999999999E-3</v>
      </c>
      <c r="N124" s="86">
        <v>1.6199999999999999E-3</v>
      </c>
      <c r="O124" s="86">
        <v>1.663E-3</v>
      </c>
      <c r="P124" s="86">
        <v>1.699E-3</v>
      </c>
      <c r="Q124" s="86">
        <v>1.727E-3</v>
      </c>
      <c r="R124" s="86">
        <v>1.7459999999999999E-3</v>
      </c>
      <c r="S124" s="86">
        <v>1.756E-3</v>
      </c>
      <c r="T124" s="86">
        <v>1.7600000000000001E-3</v>
      </c>
      <c r="U124" s="86">
        <v>1.761E-3</v>
      </c>
      <c r="V124" s="86">
        <v>1.7570000000000001E-3</v>
      </c>
      <c r="W124" s="86">
        <v>1.7470000000000001E-3</v>
      </c>
      <c r="X124" s="86">
        <v>1.7290000000000001E-3</v>
      </c>
      <c r="Y124" s="86">
        <v>1.701E-3</v>
      </c>
      <c r="Z124" s="86">
        <v>1.663E-3</v>
      </c>
      <c r="AA124" s="86">
        <v>1.6199999999999999E-3</v>
      </c>
      <c r="AB124" s="86">
        <v>1.5740000000000001E-3</v>
      </c>
      <c r="AC124" s="86">
        <v>1.531E-3</v>
      </c>
      <c r="AD124" s="86">
        <v>1.493E-3</v>
      </c>
      <c r="AE124" s="86">
        <v>1.462E-3</v>
      </c>
      <c r="AF124" s="86">
        <v>1.439E-3</v>
      </c>
      <c r="AG124" s="86">
        <v>1.4239999999999999E-3</v>
      </c>
      <c r="AH124" s="86">
        <v>1.4159999999999999E-3</v>
      </c>
      <c r="AI124" s="86">
        <v>1.415E-3</v>
      </c>
      <c r="AJ124" s="86">
        <v>1.4170000000000001E-3</v>
      </c>
      <c r="AK124" s="86">
        <v>1.421E-3</v>
      </c>
      <c r="AL124" s="86">
        <v>1.423E-3</v>
      </c>
    </row>
    <row r="125" spans="1:38" x14ac:dyDescent="0.15">
      <c r="A125">
        <v>91</v>
      </c>
      <c r="B125" s="86">
        <f t="shared" ca="1" si="2"/>
        <v>1.2614E-3</v>
      </c>
      <c r="C125" s="86">
        <v>1.145E-3</v>
      </c>
      <c r="D125" s="86">
        <v>1.142E-3</v>
      </c>
      <c r="E125" s="86">
        <v>1.139E-3</v>
      </c>
      <c r="F125" s="86">
        <v>1.1360000000000001E-3</v>
      </c>
      <c r="G125" s="86">
        <v>1.137E-3</v>
      </c>
      <c r="H125" s="86">
        <v>1.1429999999999999E-3</v>
      </c>
      <c r="I125" s="86">
        <v>1.1540000000000001E-3</v>
      </c>
      <c r="J125" s="86">
        <v>1.173E-3</v>
      </c>
      <c r="K125" s="86">
        <v>1.199E-3</v>
      </c>
      <c r="L125" s="86">
        <v>1.23E-3</v>
      </c>
      <c r="M125" s="86">
        <v>1.266E-3</v>
      </c>
      <c r="N125" s="86">
        <v>1.304E-3</v>
      </c>
      <c r="O125" s="86">
        <v>1.34E-3</v>
      </c>
      <c r="P125" s="86">
        <v>1.372E-3</v>
      </c>
      <c r="Q125" s="86">
        <v>1.3960000000000001E-3</v>
      </c>
      <c r="R125" s="86">
        <v>1.4109999999999999E-3</v>
      </c>
      <c r="S125" s="86">
        <v>1.42E-3</v>
      </c>
      <c r="T125" s="86">
        <v>1.4239999999999999E-3</v>
      </c>
      <c r="U125" s="86">
        <v>1.4239999999999999E-3</v>
      </c>
      <c r="V125" s="86">
        <v>1.421E-3</v>
      </c>
      <c r="W125" s="86">
        <v>1.413E-3</v>
      </c>
      <c r="X125" s="86">
        <v>1.397E-3</v>
      </c>
      <c r="Y125" s="86">
        <v>1.3730000000000001E-3</v>
      </c>
      <c r="Z125" s="86">
        <v>1.341E-3</v>
      </c>
      <c r="AA125" s="86">
        <v>1.304E-3</v>
      </c>
      <c r="AB125" s="86">
        <v>1.2650000000000001E-3</v>
      </c>
      <c r="AC125" s="86">
        <v>1.2290000000000001E-3</v>
      </c>
      <c r="AD125" s="86">
        <v>1.196E-3</v>
      </c>
      <c r="AE125" s="86">
        <v>1.17E-3</v>
      </c>
      <c r="AF125" s="86">
        <v>1.1509999999999999E-3</v>
      </c>
      <c r="AG125" s="86">
        <v>1.1379999999999999E-3</v>
      </c>
      <c r="AH125" s="86">
        <v>1.1310000000000001E-3</v>
      </c>
      <c r="AI125" s="86">
        <v>1.1299999999999999E-3</v>
      </c>
      <c r="AJ125" s="86">
        <v>1.132E-3</v>
      </c>
      <c r="AK125" s="86">
        <v>1.1360000000000001E-3</v>
      </c>
      <c r="AL125" s="86">
        <v>1.1379999999999999E-3</v>
      </c>
    </row>
    <row r="126" spans="1:38" x14ac:dyDescent="0.15">
      <c r="A126">
        <v>92</v>
      </c>
      <c r="B126" s="86">
        <f t="shared" ca="1" si="2"/>
        <v>1.00292E-3</v>
      </c>
      <c r="C126" s="86">
        <v>9.0419999999999997E-4</v>
      </c>
      <c r="D126" s="86">
        <v>9.0209999999999997E-4</v>
      </c>
      <c r="E126" s="86">
        <v>8.9899999999999995E-4</v>
      </c>
      <c r="F126" s="86">
        <v>8.9680000000000001E-4</v>
      </c>
      <c r="G126" s="86">
        <v>8.9729999999999996E-4</v>
      </c>
      <c r="H126" s="86">
        <v>9.0209999999999997E-4</v>
      </c>
      <c r="I126" s="86">
        <v>9.1219999999999995E-4</v>
      </c>
      <c r="J126" s="86">
        <v>9.2789999999999995E-4</v>
      </c>
      <c r="K126" s="86">
        <v>9.4930000000000004E-4</v>
      </c>
      <c r="L126" s="86">
        <v>9.7570000000000003E-4</v>
      </c>
      <c r="M126" s="86">
        <v>1.0059999999999999E-3</v>
      </c>
      <c r="N126" s="86">
        <v>1.0380000000000001E-3</v>
      </c>
      <c r="O126" s="86">
        <v>1.0679999999999999E-3</v>
      </c>
      <c r="P126" s="86">
        <v>1.0939999999999999E-3</v>
      </c>
      <c r="Q126" s="86">
        <v>1.1150000000000001E-3</v>
      </c>
      <c r="R126" s="86">
        <v>1.1280000000000001E-3</v>
      </c>
      <c r="S126" s="86">
        <v>1.1360000000000001E-3</v>
      </c>
      <c r="T126" s="86">
        <v>1.139E-3</v>
      </c>
      <c r="U126" s="86">
        <v>1.139E-3</v>
      </c>
      <c r="V126" s="86">
        <v>1.1360000000000001E-3</v>
      </c>
      <c r="W126" s="86">
        <v>1.129E-3</v>
      </c>
      <c r="X126" s="86">
        <v>1.1150000000000001E-3</v>
      </c>
      <c r="Y126" s="86">
        <v>1.0950000000000001E-3</v>
      </c>
      <c r="Z126" s="86">
        <v>1.0679999999999999E-3</v>
      </c>
      <c r="AA126" s="86">
        <v>1.0380000000000001E-3</v>
      </c>
      <c r="AB126" s="86">
        <v>1.0059999999999999E-3</v>
      </c>
      <c r="AC126" s="86">
        <v>9.7519999999999996E-4</v>
      </c>
      <c r="AD126" s="86">
        <v>9.4850000000000002E-4</v>
      </c>
      <c r="AE126" s="86">
        <v>9.2679999999999998E-4</v>
      </c>
      <c r="AF126" s="86">
        <v>9.1069999999999996E-4</v>
      </c>
      <c r="AG126" s="86">
        <v>9.0030000000000004E-4</v>
      </c>
      <c r="AH126" s="86">
        <v>8.9519999999999997E-4</v>
      </c>
      <c r="AI126" s="86">
        <v>8.9439999999999995E-4</v>
      </c>
      <c r="AJ126" s="86">
        <v>8.9630000000000005E-4</v>
      </c>
      <c r="AK126" s="86">
        <v>8.9919999999999996E-4</v>
      </c>
      <c r="AL126" s="86">
        <v>9.012E-4</v>
      </c>
    </row>
    <row r="127" spans="1:38" x14ac:dyDescent="0.15">
      <c r="A127">
        <v>93</v>
      </c>
      <c r="B127" s="86">
        <f t="shared" ca="1" si="2"/>
        <v>7.8563000000000005E-4</v>
      </c>
      <c r="C127" s="86">
        <v>7.0509999999999995E-4</v>
      </c>
      <c r="D127" s="86">
        <v>7.0330000000000002E-4</v>
      </c>
      <c r="E127" s="86">
        <v>7.0080000000000001E-4</v>
      </c>
      <c r="F127" s="86">
        <v>6.9890000000000002E-4</v>
      </c>
      <c r="G127" s="86">
        <v>6.9930000000000003E-4</v>
      </c>
      <c r="H127" s="86">
        <v>7.0310000000000001E-4</v>
      </c>
      <c r="I127" s="86">
        <v>7.113E-4</v>
      </c>
      <c r="J127" s="86">
        <v>7.2420000000000004E-4</v>
      </c>
      <c r="K127" s="86">
        <v>7.4169999999999998E-4</v>
      </c>
      <c r="L127" s="86">
        <v>7.6329999999999996E-4</v>
      </c>
      <c r="M127" s="86">
        <v>7.8799999999999996E-4</v>
      </c>
      <c r="N127" s="86">
        <v>8.139E-4</v>
      </c>
      <c r="O127" s="86">
        <v>8.3889999999999995E-4</v>
      </c>
      <c r="P127" s="86">
        <v>8.6059999999999999E-4</v>
      </c>
      <c r="Q127" s="86">
        <v>8.7719999999999996E-4</v>
      </c>
      <c r="R127" s="86">
        <v>8.8829999999999996E-4</v>
      </c>
      <c r="S127" s="86">
        <v>8.9459999999999995E-4</v>
      </c>
      <c r="T127" s="86">
        <v>8.9729999999999996E-4</v>
      </c>
      <c r="U127" s="86">
        <v>8.9740000000000002E-4</v>
      </c>
      <c r="V127" s="86">
        <v>8.9490000000000001E-4</v>
      </c>
      <c r="W127" s="86">
        <v>8.8869999999999997E-4</v>
      </c>
      <c r="X127" s="86">
        <v>8.7759999999999997E-4</v>
      </c>
      <c r="Y127" s="86">
        <v>8.6089999999999995E-4</v>
      </c>
      <c r="Z127" s="86">
        <v>8.3909999999999996E-4</v>
      </c>
      <c r="AA127" s="86">
        <v>8.141E-4</v>
      </c>
      <c r="AB127" s="86">
        <v>7.8810000000000002E-4</v>
      </c>
      <c r="AC127" s="86">
        <v>7.6340000000000002E-4</v>
      </c>
      <c r="AD127" s="86">
        <v>7.4180000000000003E-4</v>
      </c>
      <c r="AE127" s="86">
        <v>7.2429999999999999E-4</v>
      </c>
      <c r="AF127" s="86">
        <v>7.1140000000000005E-4</v>
      </c>
      <c r="AG127" s="86">
        <v>7.0319999999999996E-4</v>
      </c>
      <c r="AH127" s="86">
        <v>6.9930000000000003E-4</v>
      </c>
      <c r="AI127" s="86">
        <v>6.9890000000000002E-4</v>
      </c>
      <c r="AJ127" s="86">
        <v>7.0069999999999996E-4</v>
      </c>
      <c r="AK127" s="86">
        <v>7.0319999999999996E-4</v>
      </c>
      <c r="AL127" s="86">
        <v>7.0489999999999995E-4</v>
      </c>
    </row>
    <row r="128" spans="1:38" x14ac:dyDescent="0.15">
      <c r="A128">
        <v>94</v>
      </c>
      <c r="B128" s="86">
        <f t="shared" ca="1" si="2"/>
        <v>6.0406000000000001E-4</v>
      </c>
      <c r="C128" s="86">
        <v>5.4029999999999996E-4</v>
      </c>
      <c r="D128" s="86">
        <v>5.3890000000000003E-4</v>
      </c>
      <c r="E128" s="86">
        <v>5.3680000000000004E-4</v>
      </c>
      <c r="F128" s="86">
        <v>5.352E-4</v>
      </c>
      <c r="G128" s="86">
        <v>5.354E-4</v>
      </c>
      <c r="H128" s="86">
        <v>5.3839999999999997E-4</v>
      </c>
      <c r="I128" s="86">
        <v>5.4489999999999996E-4</v>
      </c>
      <c r="J128" s="86">
        <v>5.5509999999999999E-4</v>
      </c>
      <c r="K128" s="86">
        <v>5.689E-4</v>
      </c>
      <c r="L128" s="86">
        <v>5.8609999999999999E-4</v>
      </c>
      <c r="M128" s="86">
        <v>6.0570000000000003E-4</v>
      </c>
      <c r="N128" s="86">
        <v>6.2640000000000005E-4</v>
      </c>
      <c r="O128" s="86">
        <v>6.4630000000000004E-4</v>
      </c>
      <c r="P128" s="86">
        <v>6.6359999999999998E-4</v>
      </c>
      <c r="Q128" s="86">
        <v>6.7690000000000003E-4</v>
      </c>
      <c r="R128" s="86">
        <v>6.8579999999999997E-4</v>
      </c>
      <c r="S128" s="86">
        <v>6.9099999999999999E-4</v>
      </c>
      <c r="T128" s="86">
        <v>6.9320000000000004E-4</v>
      </c>
      <c r="U128" s="86">
        <v>6.9320000000000004E-4</v>
      </c>
      <c r="V128" s="86">
        <v>6.9110000000000005E-4</v>
      </c>
      <c r="W128" s="86">
        <v>6.8599999999999998E-4</v>
      </c>
      <c r="X128" s="86">
        <v>6.7699999999999998E-4</v>
      </c>
      <c r="Y128" s="86">
        <v>6.6359999999999998E-4</v>
      </c>
      <c r="Z128" s="86">
        <v>6.4630000000000004E-4</v>
      </c>
      <c r="AA128" s="86">
        <v>6.265E-4</v>
      </c>
      <c r="AB128" s="86">
        <v>6.0599999999999998E-4</v>
      </c>
      <c r="AC128" s="86">
        <v>5.8659999999999995E-4</v>
      </c>
      <c r="AD128" s="86">
        <v>5.6959999999999997E-4</v>
      </c>
      <c r="AE128" s="86">
        <v>5.5590000000000001E-4</v>
      </c>
      <c r="AF128" s="86">
        <v>5.4589999999999999E-4</v>
      </c>
      <c r="AG128" s="86">
        <v>5.396E-4</v>
      </c>
      <c r="AH128" s="86">
        <v>5.3669999999999998E-4</v>
      </c>
      <c r="AI128" s="86">
        <v>5.3660000000000003E-4</v>
      </c>
      <c r="AJ128" s="86">
        <v>5.3819999999999996E-4</v>
      </c>
      <c r="AK128" s="86">
        <v>5.4040000000000002E-4</v>
      </c>
      <c r="AL128" s="86">
        <v>5.4180000000000005E-4</v>
      </c>
    </row>
    <row r="129" spans="1:38" x14ac:dyDescent="0.15">
      <c r="A129">
        <v>95</v>
      </c>
      <c r="B129" s="86">
        <f t="shared" ca="1" si="2"/>
        <v>4.5241999999999998E-4</v>
      </c>
      <c r="C129" s="86">
        <v>4.038E-4</v>
      </c>
      <c r="D129" s="86">
        <v>4.0269999999999998E-4</v>
      </c>
      <c r="E129" s="86">
        <v>4.0109999999999999E-4</v>
      </c>
      <c r="F129" s="86">
        <v>3.9980000000000001E-4</v>
      </c>
      <c r="G129" s="86">
        <v>3.9990000000000002E-4</v>
      </c>
      <c r="H129" s="86">
        <v>4.0210000000000002E-4</v>
      </c>
      <c r="I129" s="86">
        <v>4.0700000000000003E-4</v>
      </c>
      <c r="J129" s="86">
        <v>4.147E-4</v>
      </c>
      <c r="K129" s="86">
        <v>4.2539999999999999E-4</v>
      </c>
      <c r="L129" s="86">
        <v>4.3859999999999998E-4</v>
      </c>
      <c r="M129" s="86">
        <v>4.5360000000000002E-4</v>
      </c>
      <c r="N129" s="86">
        <v>4.6940000000000003E-4</v>
      </c>
      <c r="O129" s="86">
        <v>4.8470000000000002E-4</v>
      </c>
      <c r="P129" s="86">
        <v>4.9799999999999996E-4</v>
      </c>
      <c r="Q129" s="86">
        <v>5.0830000000000005E-4</v>
      </c>
      <c r="R129" s="86">
        <v>5.153E-4</v>
      </c>
      <c r="S129" s="86">
        <v>5.1940000000000005E-4</v>
      </c>
      <c r="T129" s="86">
        <v>5.2110000000000004E-4</v>
      </c>
      <c r="U129" s="86">
        <v>5.2119999999999998E-4</v>
      </c>
      <c r="V129" s="86">
        <v>5.1940000000000005E-4</v>
      </c>
      <c r="W129" s="86">
        <v>5.153E-4</v>
      </c>
      <c r="X129" s="86">
        <v>5.0830000000000005E-4</v>
      </c>
      <c r="Y129" s="86">
        <v>4.9790000000000001E-4</v>
      </c>
      <c r="Z129" s="86">
        <v>4.8470000000000002E-4</v>
      </c>
      <c r="AA129" s="86">
        <v>4.6949999999999997E-4</v>
      </c>
      <c r="AB129" s="86">
        <v>4.5389999999999997E-4</v>
      </c>
      <c r="AC129" s="86">
        <v>4.3909999999999999E-4</v>
      </c>
      <c r="AD129" s="86">
        <v>4.2620000000000001E-4</v>
      </c>
      <c r="AE129" s="86">
        <v>4.1590000000000003E-4</v>
      </c>
      <c r="AF129" s="86">
        <v>4.083E-4</v>
      </c>
      <c r="AG129" s="86">
        <v>4.037E-4</v>
      </c>
      <c r="AH129" s="86">
        <v>4.016E-4</v>
      </c>
      <c r="AI129" s="86">
        <v>4.0170000000000001E-4</v>
      </c>
      <c r="AJ129" s="86">
        <v>4.0319999999999999E-4</v>
      </c>
      <c r="AK129" s="86">
        <v>4.0489999999999998E-4</v>
      </c>
      <c r="AL129" s="86">
        <v>4.061E-4</v>
      </c>
    </row>
    <row r="130" spans="1:38" x14ac:dyDescent="0.15">
      <c r="A130">
        <v>96</v>
      </c>
      <c r="B130" s="86">
        <f t="shared" ca="1" si="2"/>
        <v>3.2592E-4</v>
      </c>
      <c r="C130" s="86">
        <v>2.9070000000000002E-4</v>
      </c>
      <c r="D130" s="86">
        <v>2.898E-4</v>
      </c>
      <c r="E130" s="86">
        <v>2.8860000000000002E-4</v>
      </c>
      <c r="F130" s="86">
        <v>2.876E-4</v>
      </c>
      <c r="G130" s="86">
        <v>2.876E-4</v>
      </c>
      <c r="H130" s="86">
        <v>2.8919999999999998E-4</v>
      </c>
      <c r="I130" s="86">
        <v>2.9270000000000001E-4</v>
      </c>
      <c r="J130" s="86">
        <v>2.9839999999999999E-4</v>
      </c>
      <c r="K130" s="86">
        <v>3.0610000000000001E-4</v>
      </c>
      <c r="L130" s="86">
        <v>3.1569999999999998E-4</v>
      </c>
      <c r="M130" s="86">
        <v>3.2670000000000003E-4</v>
      </c>
      <c r="N130" s="86">
        <v>3.3829999999999998E-4</v>
      </c>
      <c r="O130" s="86">
        <v>3.4949999999999998E-4</v>
      </c>
      <c r="P130" s="86">
        <v>3.5930000000000001E-4</v>
      </c>
      <c r="Q130" s="86">
        <v>3.6689999999999997E-4</v>
      </c>
      <c r="R130" s="86">
        <v>3.7219999999999999E-4</v>
      </c>
      <c r="S130" s="86">
        <v>3.7520000000000001E-4</v>
      </c>
      <c r="T130" s="86">
        <v>3.7659999999999999E-4</v>
      </c>
      <c r="U130" s="86">
        <v>3.7649999999999999E-4</v>
      </c>
      <c r="V130" s="86">
        <v>3.7520000000000001E-4</v>
      </c>
      <c r="W130" s="86">
        <v>3.7209999999999999E-4</v>
      </c>
      <c r="X130" s="86">
        <v>3.6680000000000003E-4</v>
      </c>
      <c r="Y130" s="86">
        <v>3.591E-4</v>
      </c>
      <c r="Z130" s="86">
        <v>3.4939999999999998E-4</v>
      </c>
      <c r="AA130" s="86">
        <v>3.3829999999999998E-4</v>
      </c>
      <c r="AB130" s="86">
        <v>3.2699999999999998E-4</v>
      </c>
      <c r="AC130" s="86">
        <v>3.1619999999999999E-4</v>
      </c>
      <c r="AD130" s="86">
        <v>3.0689999999999998E-4</v>
      </c>
      <c r="AE130" s="86">
        <v>2.9950000000000002E-4</v>
      </c>
      <c r="AF130" s="86">
        <v>2.9409999999999999E-4</v>
      </c>
      <c r="AG130" s="86">
        <v>2.9080000000000002E-4</v>
      </c>
      <c r="AH130" s="86">
        <v>2.8939999999999999E-4</v>
      </c>
      <c r="AI130" s="86">
        <v>2.8959999999999999E-4</v>
      </c>
      <c r="AJ130" s="86">
        <v>2.9080000000000002E-4</v>
      </c>
      <c r="AK130" s="86">
        <v>2.921E-4</v>
      </c>
      <c r="AL130" s="86">
        <v>2.9300000000000002E-4</v>
      </c>
    </row>
    <row r="131" spans="1:38" x14ac:dyDescent="0.15">
      <c r="A131">
        <v>97</v>
      </c>
      <c r="B131" s="86">
        <f t="shared" ca="1" si="2"/>
        <v>2.2057000000000001E-4</v>
      </c>
      <c r="C131" s="86">
        <v>1.9680000000000001E-4</v>
      </c>
      <c r="D131" s="86">
        <v>1.962E-4</v>
      </c>
      <c r="E131" s="86">
        <v>1.953E-4</v>
      </c>
      <c r="F131" s="86">
        <v>1.9459999999999999E-4</v>
      </c>
      <c r="G131" s="86">
        <v>1.9459999999999999E-4</v>
      </c>
      <c r="H131" s="86">
        <v>1.9560000000000001E-4</v>
      </c>
      <c r="I131" s="86">
        <v>1.9799999999999999E-4</v>
      </c>
      <c r="J131" s="86">
        <v>2.018E-4</v>
      </c>
      <c r="K131" s="86">
        <v>2.0709999999999999E-4</v>
      </c>
      <c r="L131" s="86">
        <v>2.1359999999999999E-4</v>
      </c>
      <c r="M131" s="86">
        <v>2.2110000000000001E-4</v>
      </c>
      <c r="N131" s="86">
        <v>2.2900000000000001E-4</v>
      </c>
      <c r="O131" s="86">
        <v>2.3670000000000001E-4</v>
      </c>
      <c r="P131" s="86">
        <v>2.4340000000000001E-4</v>
      </c>
      <c r="Q131" s="86">
        <v>2.4869999999999997E-4</v>
      </c>
      <c r="R131" s="86">
        <v>2.5230000000000001E-4</v>
      </c>
      <c r="S131" s="86">
        <v>2.5450000000000001E-4</v>
      </c>
      <c r="T131" s="86">
        <v>2.5539999999999997E-4</v>
      </c>
      <c r="U131" s="86">
        <v>2.5539999999999997E-4</v>
      </c>
      <c r="V131" s="86">
        <v>2.544E-4</v>
      </c>
      <c r="W131" s="86">
        <v>2.522E-4</v>
      </c>
      <c r="X131" s="86">
        <v>2.4850000000000002E-4</v>
      </c>
      <c r="Y131" s="86">
        <v>2.432E-4</v>
      </c>
      <c r="Z131" s="86">
        <v>2.365E-4</v>
      </c>
      <c r="AA131" s="86">
        <v>2.2900000000000001E-4</v>
      </c>
      <c r="AB131" s="86">
        <v>2.2130000000000001E-4</v>
      </c>
      <c r="AC131" s="86">
        <v>2.14E-4</v>
      </c>
      <c r="AD131" s="86">
        <v>2.0770000000000001E-4</v>
      </c>
      <c r="AE131" s="86">
        <v>2.0269999999999999E-4</v>
      </c>
      <c r="AF131" s="86">
        <v>1.9909999999999999E-4</v>
      </c>
      <c r="AG131" s="86">
        <v>1.9699999999999999E-4</v>
      </c>
      <c r="AH131" s="86">
        <v>1.961E-4</v>
      </c>
      <c r="AI131" s="86">
        <v>1.963E-4</v>
      </c>
      <c r="AJ131" s="86">
        <v>1.972E-4</v>
      </c>
      <c r="AK131" s="86">
        <v>1.9809999999999999E-4</v>
      </c>
      <c r="AL131" s="86">
        <v>1.9880000000000001E-4</v>
      </c>
    </row>
    <row r="132" spans="1:38" x14ac:dyDescent="0.15">
      <c r="A132">
        <v>98</v>
      </c>
      <c r="B132" s="86">
        <f t="shared" ca="1" si="2"/>
        <v>1.3297E-4</v>
      </c>
      <c r="C132" s="86">
        <v>1.188E-4</v>
      </c>
      <c r="D132" s="86">
        <v>1.184E-4</v>
      </c>
      <c r="E132" s="86">
        <v>1.1790000000000001E-4</v>
      </c>
      <c r="F132" s="86">
        <v>1.1739999999999999E-4</v>
      </c>
      <c r="G132" s="86">
        <v>1.1739999999999999E-4</v>
      </c>
      <c r="H132" s="86">
        <v>1.18E-4</v>
      </c>
      <c r="I132" s="86">
        <v>1.194E-4</v>
      </c>
      <c r="J132" s="86">
        <v>1.217E-4</v>
      </c>
      <c r="K132" s="86">
        <v>1.249E-4</v>
      </c>
      <c r="L132" s="86">
        <v>1.2879999999999999E-4</v>
      </c>
      <c r="M132" s="86">
        <v>1.3329999999999999E-4</v>
      </c>
      <c r="N132" s="86">
        <v>1.381E-4</v>
      </c>
      <c r="O132" s="86">
        <v>1.427E-4</v>
      </c>
      <c r="P132" s="86">
        <v>1.4679999999999999E-4</v>
      </c>
      <c r="Q132" s="86">
        <v>1.4999999999999999E-4</v>
      </c>
      <c r="R132" s="86">
        <v>1.5229999999999999E-4</v>
      </c>
      <c r="S132" s="86">
        <v>1.5359999999999999E-4</v>
      </c>
      <c r="T132" s="86">
        <v>1.5420000000000001E-4</v>
      </c>
      <c r="U132" s="86">
        <v>1.5420000000000001E-4</v>
      </c>
      <c r="V132" s="86">
        <v>1.5359999999999999E-4</v>
      </c>
      <c r="W132" s="86">
        <v>1.5220000000000001E-4</v>
      </c>
      <c r="X132" s="86">
        <v>1.4990000000000001E-4</v>
      </c>
      <c r="Y132" s="86">
        <v>1.4660000000000001E-4</v>
      </c>
      <c r="Z132" s="86">
        <v>1.426E-4</v>
      </c>
      <c r="AA132" s="86">
        <v>1.381E-4</v>
      </c>
      <c r="AB132" s="86">
        <v>1.3339999999999999E-4</v>
      </c>
      <c r="AC132" s="86">
        <v>1.2909999999999999E-4</v>
      </c>
      <c r="AD132" s="86">
        <v>1.2530000000000001E-4</v>
      </c>
      <c r="AE132" s="86">
        <v>1.2229999999999999E-4</v>
      </c>
      <c r="AF132" s="86">
        <v>1.2019999999999999E-4</v>
      </c>
      <c r="AG132" s="86">
        <v>1.189E-4</v>
      </c>
      <c r="AH132" s="86">
        <v>1.1849999999999999E-4</v>
      </c>
      <c r="AI132" s="86">
        <v>1.186E-4</v>
      </c>
      <c r="AJ132" s="86">
        <v>1.192E-4</v>
      </c>
      <c r="AK132" s="86">
        <v>1.198E-4</v>
      </c>
      <c r="AL132" s="86">
        <v>1.2019999999999999E-4</v>
      </c>
    </row>
    <row r="133" spans="1:38" x14ac:dyDescent="0.15">
      <c r="A133">
        <v>99</v>
      </c>
      <c r="B133" s="86">
        <f t="shared" ca="1" si="2"/>
        <v>6.0285999999999998E-5</v>
      </c>
      <c r="C133" s="86">
        <v>5.3949999999999997E-5</v>
      </c>
      <c r="D133" s="86">
        <v>5.3789999999999998E-5</v>
      </c>
      <c r="E133" s="86">
        <v>5.3539999999999999E-5</v>
      </c>
      <c r="F133" s="86">
        <v>5.3340000000000001E-5</v>
      </c>
      <c r="G133" s="86">
        <v>5.3310000000000003E-5</v>
      </c>
      <c r="H133" s="86">
        <v>5.3569999999999997E-5</v>
      </c>
      <c r="I133" s="86">
        <v>5.4200000000000003E-5</v>
      </c>
      <c r="J133" s="86">
        <v>5.5229999999999998E-5</v>
      </c>
      <c r="K133" s="86">
        <v>5.6650000000000001E-5</v>
      </c>
      <c r="L133" s="86">
        <v>5.842E-5</v>
      </c>
      <c r="M133" s="86">
        <v>6.0449999999999999E-5</v>
      </c>
      <c r="N133" s="86">
        <v>6.2589999999999995E-5</v>
      </c>
      <c r="O133" s="86">
        <v>6.4679999999999997E-5</v>
      </c>
      <c r="P133" s="86">
        <v>6.6530000000000002E-5</v>
      </c>
      <c r="Q133" s="86">
        <v>6.7999999999999999E-5</v>
      </c>
      <c r="R133" s="86">
        <v>6.9049999999999998E-5</v>
      </c>
      <c r="S133" s="86">
        <v>6.9679999999999997E-5</v>
      </c>
      <c r="T133" s="86">
        <v>6.9969999999999996E-5</v>
      </c>
      <c r="U133" s="86">
        <v>6.9950000000000006E-5</v>
      </c>
      <c r="V133" s="86">
        <v>6.9640000000000004E-5</v>
      </c>
      <c r="W133" s="86">
        <v>6.8979999999999993E-5</v>
      </c>
      <c r="X133" s="86">
        <v>6.792E-5</v>
      </c>
      <c r="Y133" s="86">
        <v>6.6429999999999999E-5</v>
      </c>
      <c r="Z133" s="86">
        <v>6.4599999999999998E-5</v>
      </c>
      <c r="AA133" s="86">
        <v>6.2559999999999997E-5</v>
      </c>
      <c r="AB133" s="86">
        <v>6.0479999999999997E-5</v>
      </c>
      <c r="AC133" s="86">
        <v>5.8539999999999999E-5</v>
      </c>
      <c r="AD133" s="86">
        <v>5.6860000000000001E-5</v>
      </c>
      <c r="AE133" s="86">
        <v>5.5519999999999997E-5</v>
      </c>
      <c r="AF133" s="86">
        <v>5.4580000000000003E-5</v>
      </c>
      <c r="AG133" s="86">
        <v>5.4030000000000003E-5</v>
      </c>
      <c r="AH133" s="86">
        <v>5.384E-5</v>
      </c>
      <c r="AI133" s="86">
        <v>5.393E-5</v>
      </c>
      <c r="AJ133" s="86">
        <v>5.4190000000000001E-5</v>
      </c>
      <c r="AK133" s="86">
        <v>5.448E-5</v>
      </c>
      <c r="AL133" s="86">
        <v>5.4660000000000002E-5</v>
      </c>
    </row>
    <row r="135" spans="1:38" x14ac:dyDescent="0.15">
      <c r="A135">
        <f>IF(Main!C7=5,Main!B7,Main!B7*0.0003048)</f>
        <v>0</v>
      </c>
      <c r="B135" s="18">
        <f ca="1">TREND(B136:B137,$A136:$A137,$A$135,TRUE)</f>
        <v>1045.7</v>
      </c>
    </row>
    <row r="136" spans="1:38" x14ac:dyDescent="0.15">
      <c r="A136">
        <f ca="1">INDIRECT(ADDRESS(MATCH($A$135,$A5:$A133)+4,A$1))</f>
        <v>0</v>
      </c>
      <c r="B136">
        <f ca="1">INDIRECT(ADDRESS(MATCH($A$135,$A5:$A133)+4,B$1))</f>
        <v>1045.7</v>
      </c>
    </row>
    <row r="137" spans="1:38" x14ac:dyDescent="0.15">
      <c r="A137">
        <f ca="1">INDIRECT(ADDRESS(MATCH($A$135,$A5:$A133)+5,A$1))</f>
        <v>0.2</v>
      </c>
      <c r="B137">
        <f ca="1">INDIRECT(ADDRESS(MATCH($A$135,$A5:$A133)+5,B$1))</f>
        <v>1021.7</v>
      </c>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Z367"/>
  <sheetViews>
    <sheetView workbookViewId="0">
      <pane xSplit="1" ySplit="6" topLeftCell="B7" activePane="bottomRight" state="frozen"/>
      <selection pane="topRight" activeCell="B1" sqref="B1"/>
      <selection pane="bottomLeft" activeCell="A7" sqref="A7"/>
      <selection pane="bottomRight" activeCell="J11" sqref="J11"/>
    </sheetView>
  </sheetViews>
  <sheetFormatPr defaultRowHeight="13.5" x14ac:dyDescent="0.15"/>
  <sheetData>
    <row r="1" spans="1:182" x14ac:dyDescent="0.15">
      <c r="A1" t="s">
        <v>97</v>
      </c>
      <c r="B1">
        <f>MIN(90,MAX(-90,Main!B8))</f>
        <v>38</v>
      </c>
      <c r="C1" t="s">
        <v>96</v>
      </c>
      <c r="D1" s="42">
        <f ca="1">INDIRECT(ADDRESS(186-MIN(INT($B$2/$B$5),179),1))</f>
        <v>143</v>
      </c>
      <c r="E1" s="42">
        <f ca="1">INDIRECT(ADDRESS(186-MIN(INT($B$2/$B$5),179),91-MIN(INT($B$1/$B$5),89)))</f>
        <v>10</v>
      </c>
      <c r="F1" s="42">
        <f ca="1">INDIRECT(ADDRESS(186-MIN(INT($B$2/$B$5),179),92-MIN(INT($B$1/$B$5),89)))</f>
        <v>9.99</v>
      </c>
      <c r="I1" s="42">
        <f ca="1">E2+(B2-D2)/(D1-D2)*(E1-E2)</f>
        <v>10.1</v>
      </c>
      <c r="J1" s="42">
        <f ca="1">F2+(B2-D2)/(D1-D2)*(F1-F2)</f>
        <v>10</v>
      </c>
    </row>
    <row r="2" spans="1:182" x14ac:dyDescent="0.15">
      <c r="A2" t="s">
        <v>95</v>
      </c>
      <c r="B2">
        <f>MIN(180,MAX(-180,Main!B9))</f>
        <v>142</v>
      </c>
      <c r="C2" t="s">
        <v>96</v>
      </c>
      <c r="D2" s="42">
        <f ca="1">INDIRECT(ADDRESS(187-MIN(INT($B$2/$B$5),179),1))</f>
        <v>142</v>
      </c>
      <c r="E2" s="42">
        <f ca="1">INDIRECT(ADDRESS(187-MIN(INT($B$2/$B$5),179),91-MIN(INT($B$1/$B$5),89)))</f>
        <v>10.1</v>
      </c>
      <c r="F2" s="42">
        <f ca="1">INDIRECT(ADDRESS(187-MIN(INT($B$2/$B$5),179),92-MIN(INT($B$1/$B$5),89)))</f>
        <v>10</v>
      </c>
    </row>
    <row r="3" spans="1:182" x14ac:dyDescent="0.15">
      <c r="A3" t="s">
        <v>98</v>
      </c>
      <c r="B3">
        <f ca="1">I1+(B1-E3)/(F3-E3)*(J1-I1)</f>
        <v>10</v>
      </c>
      <c r="C3" t="s">
        <v>99</v>
      </c>
      <c r="D3" s="42"/>
      <c r="E3" s="42">
        <f ca="1">INDIRECT(ADDRESS(6,91-MIN(INT($B$1/$B$5),89)))</f>
        <v>39</v>
      </c>
      <c r="F3" s="42">
        <f ca="1">INDIRECT(ADDRESS(6,92-MIN(INT($B$1/$B$5),89)))</f>
        <v>38</v>
      </c>
    </row>
    <row r="5" spans="1:182" x14ac:dyDescent="0.15">
      <c r="A5" t="s">
        <v>100</v>
      </c>
      <c r="B5">
        <v>1</v>
      </c>
      <c r="C5" t="s">
        <v>96</v>
      </c>
    </row>
    <row r="6" spans="1:182" x14ac:dyDescent="0.15">
      <c r="B6">
        <v>90</v>
      </c>
      <c r="C6">
        <v>89</v>
      </c>
      <c r="D6">
        <v>88</v>
      </c>
      <c r="E6">
        <v>87</v>
      </c>
      <c r="F6">
        <v>86</v>
      </c>
      <c r="G6">
        <v>85</v>
      </c>
      <c r="H6">
        <v>84</v>
      </c>
      <c r="I6">
        <v>83</v>
      </c>
      <c r="J6">
        <v>82</v>
      </c>
      <c r="K6">
        <v>81</v>
      </c>
      <c r="L6">
        <v>80</v>
      </c>
      <c r="M6">
        <v>79</v>
      </c>
      <c r="N6">
        <v>78</v>
      </c>
      <c r="O6">
        <v>77</v>
      </c>
      <c r="P6">
        <v>76</v>
      </c>
      <c r="Q6">
        <v>75</v>
      </c>
      <c r="R6">
        <v>74</v>
      </c>
      <c r="S6">
        <v>73</v>
      </c>
      <c r="T6">
        <v>72</v>
      </c>
      <c r="U6">
        <v>71</v>
      </c>
      <c r="V6">
        <v>70</v>
      </c>
      <c r="W6">
        <v>69</v>
      </c>
      <c r="X6">
        <v>68</v>
      </c>
      <c r="Y6">
        <v>67</v>
      </c>
      <c r="Z6">
        <v>66</v>
      </c>
      <c r="AA6">
        <v>65</v>
      </c>
      <c r="AB6">
        <v>64</v>
      </c>
      <c r="AC6">
        <v>63</v>
      </c>
      <c r="AD6">
        <v>62</v>
      </c>
      <c r="AE6">
        <v>61</v>
      </c>
      <c r="AF6">
        <v>60</v>
      </c>
      <c r="AG6">
        <v>59</v>
      </c>
      <c r="AH6">
        <v>58</v>
      </c>
      <c r="AI6">
        <v>57</v>
      </c>
      <c r="AJ6">
        <v>56</v>
      </c>
      <c r="AK6">
        <v>55</v>
      </c>
      <c r="AL6">
        <v>54</v>
      </c>
      <c r="AM6">
        <v>53</v>
      </c>
      <c r="AN6">
        <v>52</v>
      </c>
      <c r="AO6">
        <v>51</v>
      </c>
      <c r="AP6">
        <v>50</v>
      </c>
      <c r="AQ6">
        <v>49</v>
      </c>
      <c r="AR6">
        <v>48</v>
      </c>
      <c r="AS6">
        <v>47</v>
      </c>
      <c r="AT6">
        <v>46</v>
      </c>
      <c r="AU6">
        <v>45</v>
      </c>
      <c r="AV6">
        <v>44</v>
      </c>
      <c r="AW6">
        <v>43</v>
      </c>
      <c r="AX6">
        <v>42</v>
      </c>
      <c r="AY6">
        <v>41</v>
      </c>
      <c r="AZ6">
        <v>40</v>
      </c>
      <c r="BA6">
        <v>39</v>
      </c>
      <c r="BB6">
        <v>38</v>
      </c>
      <c r="BC6">
        <v>37</v>
      </c>
      <c r="BD6">
        <v>36</v>
      </c>
      <c r="BE6">
        <v>35</v>
      </c>
      <c r="BF6">
        <v>34</v>
      </c>
      <c r="BG6">
        <v>33</v>
      </c>
      <c r="BH6">
        <v>32</v>
      </c>
      <c r="BI6">
        <v>31</v>
      </c>
      <c r="BJ6">
        <v>30</v>
      </c>
      <c r="BK6">
        <v>29</v>
      </c>
      <c r="BL6">
        <v>28</v>
      </c>
      <c r="BM6">
        <v>27</v>
      </c>
      <c r="BN6">
        <v>26</v>
      </c>
      <c r="BO6">
        <v>25</v>
      </c>
      <c r="BP6">
        <v>24</v>
      </c>
      <c r="BQ6">
        <v>23</v>
      </c>
      <c r="BR6">
        <v>22</v>
      </c>
      <c r="BS6">
        <v>21</v>
      </c>
      <c r="BT6">
        <v>20</v>
      </c>
      <c r="BU6">
        <v>19</v>
      </c>
      <c r="BV6">
        <v>18</v>
      </c>
      <c r="BW6">
        <v>17</v>
      </c>
      <c r="BX6">
        <v>16</v>
      </c>
      <c r="BY6">
        <v>15</v>
      </c>
      <c r="BZ6">
        <v>14</v>
      </c>
      <c r="CA6">
        <v>13</v>
      </c>
      <c r="CB6">
        <v>12</v>
      </c>
      <c r="CC6">
        <v>11</v>
      </c>
      <c r="CD6">
        <v>10</v>
      </c>
      <c r="CE6">
        <v>9</v>
      </c>
      <c r="CF6">
        <v>8</v>
      </c>
      <c r="CG6">
        <v>7</v>
      </c>
      <c r="CH6">
        <v>6</v>
      </c>
      <c r="CI6">
        <v>5</v>
      </c>
      <c r="CJ6">
        <v>4</v>
      </c>
      <c r="CK6">
        <v>3</v>
      </c>
      <c r="CL6">
        <v>2</v>
      </c>
      <c r="CM6">
        <v>1</v>
      </c>
      <c r="CN6">
        <v>0</v>
      </c>
      <c r="CO6">
        <v>-1</v>
      </c>
      <c r="CP6">
        <v>-2</v>
      </c>
      <c r="CQ6">
        <v>-3</v>
      </c>
      <c r="CR6">
        <v>-4</v>
      </c>
      <c r="CS6">
        <v>-5</v>
      </c>
      <c r="CT6">
        <v>-6</v>
      </c>
      <c r="CU6">
        <v>-7</v>
      </c>
      <c r="CV6">
        <v>-8</v>
      </c>
      <c r="CW6">
        <v>-9</v>
      </c>
      <c r="CX6">
        <v>-10</v>
      </c>
      <c r="CY6">
        <v>-11</v>
      </c>
      <c r="CZ6">
        <v>-12</v>
      </c>
      <c r="DA6">
        <v>-13</v>
      </c>
      <c r="DB6">
        <v>-14</v>
      </c>
      <c r="DC6">
        <v>-15</v>
      </c>
      <c r="DD6">
        <v>-16</v>
      </c>
      <c r="DE6">
        <v>-17</v>
      </c>
      <c r="DF6">
        <v>-18</v>
      </c>
      <c r="DG6">
        <v>-19</v>
      </c>
      <c r="DH6">
        <v>-20</v>
      </c>
      <c r="DI6">
        <v>-21</v>
      </c>
      <c r="DJ6">
        <v>-22</v>
      </c>
      <c r="DK6">
        <v>-23</v>
      </c>
      <c r="DL6">
        <v>-24</v>
      </c>
      <c r="DM6">
        <v>-25</v>
      </c>
      <c r="DN6">
        <v>-26</v>
      </c>
      <c r="DO6">
        <v>-27</v>
      </c>
      <c r="DP6">
        <v>-28</v>
      </c>
      <c r="DQ6">
        <v>-29</v>
      </c>
      <c r="DR6">
        <v>-30</v>
      </c>
      <c r="DS6">
        <v>-31</v>
      </c>
      <c r="DT6">
        <v>-32</v>
      </c>
      <c r="DU6">
        <v>-33</v>
      </c>
      <c r="DV6">
        <v>-34</v>
      </c>
      <c r="DW6">
        <v>-35</v>
      </c>
      <c r="DX6">
        <v>-36</v>
      </c>
      <c r="DY6">
        <v>-37</v>
      </c>
      <c r="DZ6">
        <v>-38</v>
      </c>
      <c r="EA6">
        <v>-39</v>
      </c>
      <c r="EB6">
        <v>-40</v>
      </c>
      <c r="EC6">
        <v>-41</v>
      </c>
      <c r="ED6">
        <v>-42</v>
      </c>
      <c r="EE6">
        <v>-43</v>
      </c>
      <c r="EF6">
        <v>-44</v>
      </c>
      <c r="EG6">
        <v>-45</v>
      </c>
      <c r="EH6">
        <v>-46</v>
      </c>
      <c r="EI6">
        <v>-47</v>
      </c>
      <c r="EJ6">
        <v>-48</v>
      </c>
      <c r="EK6">
        <v>-49</v>
      </c>
      <c r="EL6">
        <v>-50</v>
      </c>
      <c r="EM6">
        <v>-51</v>
      </c>
      <c r="EN6">
        <v>-52</v>
      </c>
      <c r="EO6">
        <v>-53</v>
      </c>
      <c r="EP6">
        <v>-54</v>
      </c>
      <c r="EQ6">
        <v>-55</v>
      </c>
      <c r="ER6">
        <v>-56</v>
      </c>
      <c r="ES6">
        <v>-57</v>
      </c>
      <c r="ET6">
        <v>-58</v>
      </c>
      <c r="EU6">
        <v>-59</v>
      </c>
      <c r="EV6">
        <v>-60</v>
      </c>
      <c r="EW6">
        <v>-61</v>
      </c>
      <c r="EX6">
        <v>-62</v>
      </c>
      <c r="EY6">
        <v>-63</v>
      </c>
      <c r="EZ6">
        <v>-64</v>
      </c>
      <c r="FA6">
        <v>-65</v>
      </c>
      <c r="FB6">
        <v>-66</v>
      </c>
      <c r="FC6">
        <v>-67</v>
      </c>
      <c r="FD6">
        <v>-68</v>
      </c>
      <c r="FE6">
        <v>-69</v>
      </c>
      <c r="FF6">
        <v>-70</v>
      </c>
      <c r="FG6">
        <v>-71</v>
      </c>
      <c r="FH6">
        <v>-72</v>
      </c>
      <c r="FI6">
        <v>-73</v>
      </c>
      <c r="FJ6">
        <v>-74</v>
      </c>
      <c r="FK6">
        <v>-75</v>
      </c>
      <c r="FL6">
        <v>-76</v>
      </c>
      <c r="FM6">
        <v>-77</v>
      </c>
      <c r="FN6">
        <v>-78</v>
      </c>
      <c r="FO6">
        <v>-79</v>
      </c>
      <c r="FP6">
        <v>-80</v>
      </c>
      <c r="FQ6">
        <v>-81</v>
      </c>
      <c r="FR6">
        <v>-82</v>
      </c>
      <c r="FS6">
        <v>-83</v>
      </c>
      <c r="FT6">
        <v>-84</v>
      </c>
      <c r="FU6">
        <v>-85</v>
      </c>
      <c r="FV6">
        <v>-86</v>
      </c>
      <c r="FW6">
        <v>-87</v>
      </c>
      <c r="FX6">
        <v>-88</v>
      </c>
      <c r="FY6">
        <v>-89</v>
      </c>
      <c r="FZ6">
        <v>-90</v>
      </c>
    </row>
    <row r="7" spans="1:182" x14ac:dyDescent="0.15">
      <c r="A7">
        <v>180</v>
      </c>
      <c r="B7">
        <v>0</v>
      </c>
      <c r="C7">
        <v>0</v>
      </c>
      <c r="D7">
        <v>0</v>
      </c>
      <c r="E7">
        <v>0</v>
      </c>
      <c r="F7">
        <v>0</v>
      </c>
      <c r="G7">
        <v>0</v>
      </c>
      <c r="H7">
        <v>0</v>
      </c>
      <c r="I7">
        <v>0</v>
      </c>
      <c r="J7">
        <v>0.02</v>
      </c>
      <c r="K7">
        <v>0.04</v>
      </c>
      <c r="L7">
        <v>0.05</v>
      </c>
      <c r="M7">
        <v>7.0000000000000007E-2</v>
      </c>
      <c r="N7">
        <v>0.08</v>
      </c>
      <c r="O7">
        <v>0.12</v>
      </c>
      <c r="P7">
        <v>0.15</v>
      </c>
      <c r="Q7">
        <v>0.19</v>
      </c>
      <c r="R7">
        <v>0.22</v>
      </c>
      <c r="S7">
        <v>0.27</v>
      </c>
      <c r="T7">
        <v>0.33</v>
      </c>
      <c r="U7">
        <v>0.39</v>
      </c>
      <c r="V7">
        <v>0.46</v>
      </c>
      <c r="W7">
        <v>0.56000000000000005</v>
      </c>
      <c r="X7">
        <v>0.64</v>
      </c>
      <c r="Y7">
        <v>0.71</v>
      </c>
      <c r="Z7">
        <v>0.85</v>
      </c>
      <c r="AA7">
        <v>0.95</v>
      </c>
      <c r="AB7">
        <v>1.08</v>
      </c>
      <c r="AC7">
        <v>1.24</v>
      </c>
      <c r="AD7">
        <v>1.38</v>
      </c>
      <c r="AE7">
        <v>1.56</v>
      </c>
      <c r="AF7">
        <v>1.69</v>
      </c>
      <c r="AG7">
        <v>1.88</v>
      </c>
      <c r="AH7">
        <v>2.09</v>
      </c>
      <c r="AI7">
        <v>2.31</v>
      </c>
      <c r="AJ7">
        <v>2.5299999999999998</v>
      </c>
      <c r="AK7">
        <v>2.73</v>
      </c>
      <c r="AL7">
        <v>2.95</v>
      </c>
      <c r="AM7">
        <v>3.19</v>
      </c>
      <c r="AN7">
        <v>3.46</v>
      </c>
      <c r="AO7">
        <v>3.81</v>
      </c>
      <c r="AP7">
        <v>4.16</v>
      </c>
      <c r="AQ7">
        <v>4.45</v>
      </c>
      <c r="AR7">
        <v>4.5599999999999996</v>
      </c>
      <c r="AS7">
        <v>4.91</v>
      </c>
      <c r="AT7">
        <v>5.17</v>
      </c>
      <c r="AU7">
        <v>5.48</v>
      </c>
      <c r="AV7">
        <v>5.75</v>
      </c>
      <c r="AW7">
        <v>6.18</v>
      </c>
      <c r="AX7">
        <v>6.58</v>
      </c>
      <c r="AY7">
        <v>7.1</v>
      </c>
      <c r="AZ7">
        <v>7.68</v>
      </c>
      <c r="BA7">
        <v>8.15</v>
      </c>
      <c r="BB7">
        <v>8.64</v>
      </c>
      <c r="BC7">
        <v>9.1999999999999993</v>
      </c>
      <c r="BD7">
        <v>9.2200000000000006</v>
      </c>
      <c r="BE7">
        <v>9.31</v>
      </c>
      <c r="BF7">
        <v>9.68</v>
      </c>
      <c r="BG7">
        <v>10.1</v>
      </c>
      <c r="BH7">
        <v>10.5</v>
      </c>
      <c r="BI7">
        <v>11.1</v>
      </c>
      <c r="BJ7">
        <v>11.5</v>
      </c>
      <c r="BK7">
        <v>11.8</v>
      </c>
      <c r="BL7">
        <v>12.1</v>
      </c>
      <c r="BM7">
        <v>12.4</v>
      </c>
      <c r="BN7">
        <v>12.6</v>
      </c>
      <c r="BO7">
        <v>12.8</v>
      </c>
      <c r="BP7">
        <v>13</v>
      </c>
      <c r="BQ7">
        <v>13.2</v>
      </c>
      <c r="BR7">
        <v>13.4</v>
      </c>
      <c r="BS7">
        <v>13.5</v>
      </c>
      <c r="BT7">
        <v>13.7</v>
      </c>
      <c r="BU7">
        <v>13.8</v>
      </c>
      <c r="BV7">
        <v>14</v>
      </c>
      <c r="BW7">
        <v>14.1</v>
      </c>
      <c r="BX7">
        <v>14.2</v>
      </c>
      <c r="BY7">
        <v>14.4</v>
      </c>
      <c r="BZ7">
        <v>14.5</v>
      </c>
      <c r="CA7">
        <v>14.6</v>
      </c>
      <c r="CB7">
        <v>14.7</v>
      </c>
      <c r="CC7">
        <v>14.8</v>
      </c>
      <c r="CD7">
        <v>14.8</v>
      </c>
      <c r="CE7">
        <v>14.9</v>
      </c>
      <c r="CF7">
        <v>15</v>
      </c>
      <c r="CG7">
        <v>15</v>
      </c>
      <c r="CH7">
        <v>15.1</v>
      </c>
      <c r="CI7">
        <v>15.1</v>
      </c>
      <c r="CJ7">
        <v>15.2</v>
      </c>
      <c r="CK7">
        <v>15.2</v>
      </c>
      <c r="CL7">
        <v>15.2</v>
      </c>
      <c r="CM7">
        <v>15.2</v>
      </c>
      <c r="CN7">
        <v>15.2</v>
      </c>
      <c r="CO7">
        <v>15.2</v>
      </c>
      <c r="CP7">
        <v>15.2</v>
      </c>
      <c r="CQ7">
        <v>15.1</v>
      </c>
      <c r="CR7">
        <v>15.1</v>
      </c>
      <c r="CS7">
        <v>15</v>
      </c>
      <c r="CT7">
        <v>15</v>
      </c>
      <c r="CU7">
        <v>14.9</v>
      </c>
      <c r="CV7">
        <v>14.8</v>
      </c>
      <c r="CW7">
        <v>14.7</v>
      </c>
      <c r="CX7">
        <v>14.6</v>
      </c>
      <c r="CY7">
        <v>14.4</v>
      </c>
      <c r="CZ7">
        <v>14.2</v>
      </c>
      <c r="DA7">
        <v>14.1</v>
      </c>
      <c r="DB7">
        <v>13.9</v>
      </c>
      <c r="DC7">
        <v>13.7</v>
      </c>
      <c r="DD7">
        <v>13.4</v>
      </c>
      <c r="DE7">
        <v>13.2</v>
      </c>
      <c r="DF7">
        <v>12.9</v>
      </c>
      <c r="DG7">
        <v>12.6</v>
      </c>
      <c r="DH7">
        <v>12.3</v>
      </c>
      <c r="DI7">
        <v>11.9</v>
      </c>
      <c r="DJ7">
        <v>11.5</v>
      </c>
      <c r="DK7">
        <v>10.8</v>
      </c>
      <c r="DL7">
        <v>10.199999999999999</v>
      </c>
      <c r="DM7">
        <v>9.74</v>
      </c>
      <c r="DN7">
        <v>9.9499999999999993</v>
      </c>
      <c r="DO7">
        <v>9.42</v>
      </c>
      <c r="DP7">
        <v>9.0500000000000007</v>
      </c>
      <c r="DQ7">
        <v>8.4</v>
      </c>
      <c r="DR7">
        <v>7.72</v>
      </c>
      <c r="DS7">
        <v>7.09</v>
      </c>
      <c r="DT7">
        <v>6.62</v>
      </c>
      <c r="DU7">
        <v>6.26</v>
      </c>
      <c r="DV7">
        <v>5.86</v>
      </c>
      <c r="DW7">
        <v>5.48</v>
      </c>
      <c r="DX7">
        <v>5.2</v>
      </c>
      <c r="DY7">
        <v>4.9000000000000004</v>
      </c>
      <c r="DZ7">
        <v>4.71</v>
      </c>
      <c r="EA7">
        <v>4.42</v>
      </c>
      <c r="EB7">
        <v>4.1100000000000003</v>
      </c>
      <c r="EC7">
        <v>3.71</v>
      </c>
      <c r="ED7">
        <v>3.36</v>
      </c>
      <c r="EE7">
        <v>3.2</v>
      </c>
      <c r="EF7">
        <v>2.91</v>
      </c>
      <c r="EG7">
        <v>2.72</v>
      </c>
      <c r="EH7">
        <v>2.4500000000000002</v>
      </c>
      <c r="EI7">
        <v>2.2200000000000002</v>
      </c>
      <c r="EJ7">
        <v>2.06</v>
      </c>
      <c r="EK7">
        <v>1.82</v>
      </c>
      <c r="EL7">
        <v>1.7</v>
      </c>
      <c r="EM7">
        <v>1.51</v>
      </c>
      <c r="EN7">
        <v>1.37</v>
      </c>
      <c r="EO7">
        <v>1.23</v>
      </c>
      <c r="EP7">
        <v>1.0900000000000001</v>
      </c>
      <c r="EQ7">
        <v>0.97</v>
      </c>
      <c r="ER7">
        <v>0.85</v>
      </c>
      <c r="ES7">
        <v>0.76</v>
      </c>
      <c r="ET7">
        <v>0.67</v>
      </c>
      <c r="EU7">
        <v>0.61</v>
      </c>
      <c r="EV7">
        <v>0.5</v>
      </c>
      <c r="EW7">
        <v>0.48</v>
      </c>
      <c r="EX7">
        <v>0.41</v>
      </c>
      <c r="EY7">
        <v>0.35</v>
      </c>
      <c r="EZ7">
        <v>0.3</v>
      </c>
      <c r="FA7">
        <v>0.24</v>
      </c>
      <c r="FB7">
        <v>0.23</v>
      </c>
      <c r="FC7">
        <v>0.19</v>
      </c>
      <c r="FD7">
        <v>0.16</v>
      </c>
      <c r="FE7">
        <v>0.14000000000000001</v>
      </c>
      <c r="FF7">
        <v>0.12</v>
      </c>
      <c r="FG7">
        <v>0.1</v>
      </c>
      <c r="FH7">
        <v>0.09</v>
      </c>
      <c r="FI7">
        <v>7.0000000000000007E-2</v>
      </c>
      <c r="FJ7">
        <v>0.05</v>
      </c>
      <c r="FK7">
        <v>0.05</v>
      </c>
      <c r="FL7">
        <v>0.04</v>
      </c>
      <c r="FM7">
        <v>0.03</v>
      </c>
      <c r="FN7">
        <v>0.04</v>
      </c>
      <c r="FO7">
        <v>0.03</v>
      </c>
      <c r="FP7">
        <v>0.03</v>
      </c>
      <c r="FQ7">
        <v>0.03</v>
      </c>
      <c r="FR7">
        <v>0.03</v>
      </c>
      <c r="FS7">
        <v>0.04</v>
      </c>
      <c r="FT7">
        <v>0.04</v>
      </c>
      <c r="FU7">
        <v>0.04</v>
      </c>
      <c r="FV7">
        <v>0.06</v>
      </c>
      <c r="FW7">
        <v>0.05</v>
      </c>
      <c r="FX7">
        <v>7.0000000000000007E-2</v>
      </c>
      <c r="FY7">
        <v>0.08</v>
      </c>
      <c r="FZ7">
        <v>0.1</v>
      </c>
    </row>
    <row r="8" spans="1:182" x14ac:dyDescent="0.15">
      <c r="A8">
        <v>179</v>
      </c>
      <c r="B8">
        <v>0</v>
      </c>
      <c r="C8">
        <v>0</v>
      </c>
      <c r="D8">
        <v>0</v>
      </c>
      <c r="E8">
        <v>0</v>
      </c>
      <c r="F8">
        <v>0</v>
      </c>
      <c r="G8">
        <v>0</v>
      </c>
      <c r="H8">
        <v>0</v>
      </c>
      <c r="I8">
        <v>0</v>
      </c>
      <c r="J8">
        <v>0.02</v>
      </c>
      <c r="K8">
        <v>0.04</v>
      </c>
      <c r="L8">
        <v>0.05</v>
      </c>
      <c r="M8">
        <v>0.08</v>
      </c>
      <c r="N8">
        <v>0.09</v>
      </c>
      <c r="O8">
        <v>0.12</v>
      </c>
      <c r="P8">
        <v>0.15</v>
      </c>
      <c r="Q8">
        <v>0.19</v>
      </c>
      <c r="R8">
        <v>0.22</v>
      </c>
      <c r="S8">
        <v>0.27</v>
      </c>
      <c r="T8">
        <v>0.33</v>
      </c>
      <c r="U8">
        <v>0.39</v>
      </c>
      <c r="V8">
        <v>0.48</v>
      </c>
      <c r="W8">
        <v>0.53</v>
      </c>
      <c r="X8">
        <v>0.65</v>
      </c>
      <c r="Y8">
        <v>0.72</v>
      </c>
      <c r="Z8">
        <v>0.83</v>
      </c>
      <c r="AA8">
        <v>0.98</v>
      </c>
      <c r="AB8">
        <v>1.08</v>
      </c>
      <c r="AC8">
        <v>1.23</v>
      </c>
      <c r="AD8">
        <v>1.38</v>
      </c>
      <c r="AE8">
        <v>1.59</v>
      </c>
      <c r="AF8">
        <v>1.71</v>
      </c>
      <c r="AG8">
        <v>1.92</v>
      </c>
      <c r="AH8">
        <v>2.09</v>
      </c>
      <c r="AI8">
        <v>2.33</v>
      </c>
      <c r="AJ8">
        <v>2.58</v>
      </c>
      <c r="AK8">
        <v>2.77</v>
      </c>
      <c r="AL8">
        <v>3.05</v>
      </c>
      <c r="AM8">
        <v>3.19</v>
      </c>
      <c r="AN8">
        <v>3.51</v>
      </c>
      <c r="AO8">
        <v>3.84</v>
      </c>
      <c r="AP8">
        <v>4.17</v>
      </c>
      <c r="AQ8">
        <v>4.4000000000000004</v>
      </c>
      <c r="AR8">
        <v>4.59</v>
      </c>
      <c r="AS8">
        <v>4.9800000000000004</v>
      </c>
      <c r="AT8">
        <v>5.18</v>
      </c>
      <c r="AU8">
        <v>5.61</v>
      </c>
      <c r="AV8">
        <v>5.82</v>
      </c>
      <c r="AW8">
        <v>6.24</v>
      </c>
      <c r="AX8">
        <v>6.65</v>
      </c>
      <c r="AY8">
        <v>7.19</v>
      </c>
      <c r="AZ8">
        <v>7.72</v>
      </c>
      <c r="BA8">
        <v>8.2100000000000009</v>
      </c>
      <c r="BB8">
        <v>8.68</v>
      </c>
      <c r="BC8">
        <v>9.2799999999999994</v>
      </c>
      <c r="BD8">
        <v>9.4499999999999993</v>
      </c>
      <c r="BE8">
        <v>9.35</v>
      </c>
      <c r="BF8">
        <v>9.77</v>
      </c>
      <c r="BG8">
        <v>10.199999999999999</v>
      </c>
      <c r="BH8">
        <v>10.6</v>
      </c>
      <c r="BI8">
        <v>11.2</v>
      </c>
      <c r="BJ8">
        <v>11.6</v>
      </c>
      <c r="BK8">
        <v>11.9</v>
      </c>
      <c r="BL8">
        <v>12.2</v>
      </c>
      <c r="BM8">
        <v>12.4</v>
      </c>
      <c r="BN8">
        <v>12.7</v>
      </c>
      <c r="BO8">
        <v>12.9</v>
      </c>
      <c r="BP8">
        <v>13.1</v>
      </c>
      <c r="BQ8">
        <v>13.3</v>
      </c>
      <c r="BR8">
        <v>13.4</v>
      </c>
      <c r="BS8">
        <v>13.6</v>
      </c>
      <c r="BT8">
        <v>13.7</v>
      </c>
      <c r="BU8">
        <v>13.9</v>
      </c>
      <c r="BV8">
        <v>14</v>
      </c>
      <c r="BW8">
        <v>14.1</v>
      </c>
      <c r="BX8">
        <v>14.3</v>
      </c>
      <c r="BY8">
        <v>14.4</v>
      </c>
      <c r="BZ8">
        <v>14.5</v>
      </c>
      <c r="CA8">
        <v>14.6</v>
      </c>
      <c r="CB8">
        <v>14.7</v>
      </c>
      <c r="CC8">
        <v>14.8</v>
      </c>
      <c r="CD8">
        <v>14.9</v>
      </c>
      <c r="CE8">
        <v>14.9</v>
      </c>
      <c r="CF8">
        <v>15</v>
      </c>
      <c r="CG8">
        <v>15.1</v>
      </c>
      <c r="CH8">
        <v>15.1</v>
      </c>
      <c r="CI8">
        <v>15.2</v>
      </c>
      <c r="CJ8">
        <v>15.2</v>
      </c>
      <c r="CK8">
        <v>15.2</v>
      </c>
      <c r="CL8">
        <v>15.2</v>
      </c>
      <c r="CM8">
        <v>15.2</v>
      </c>
      <c r="CN8">
        <v>15.2</v>
      </c>
      <c r="CO8">
        <v>15.2</v>
      </c>
      <c r="CP8">
        <v>15.2</v>
      </c>
      <c r="CQ8">
        <v>15.2</v>
      </c>
      <c r="CR8">
        <v>15.1</v>
      </c>
      <c r="CS8">
        <v>15.1</v>
      </c>
      <c r="CT8">
        <v>15</v>
      </c>
      <c r="CU8">
        <v>14.9</v>
      </c>
      <c r="CV8">
        <v>14.8</v>
      </c>
      <c r="CW8">
        <v>14.7</v>
      </c>
      <c r="CX8">
        <v>14.5</v>
      </c>
      <c r="CY8">
        <v>14.4</v>
      </c>
      <c r="CZ8">
        <v>14.2</v>
      </c>
      <c r="DA8">
        <v>14.1</v>
      </c>
      <c r="DB8">
        <v>13.9</v>
      </c>
      <c r="DC8">
        <v>13.7</v>
      </c>
      <c r="DD8">
        <v>13.4</v>
      </c>
      <c r="DE8">
        <v>13.2</v>
      </c>
      <c r="DF8">
        <v>12.9</v>
      </c>
      <c r="DG8">
        <v>12.6</v>
      </c>
      <c r="DH8">
        <v>12.2</v>
      </c>
      <c r="DI8">
        <v>11.8</v>
      </c>
      <c r="DJ8">
        <v>11.4</v>
      </c>
      <c r="DK8">
        <v>10.6</v>
      </c>
      <c r="DL8">
        <v>10.1</v>
      </c>
      <c r="DM8">
        <v>9.7100000000000009</v>
      </c>
      <c r="DN8">
        <v>9.9600000000000009</v>
      </c>
      <c r="DO8">
        <v>9.32</v>
      </c>
      <c r="DP8">
        <v>8.9600000000000009</v>
      </c>
      <c r="DQ8">
        <v>8.3000000000000007</v>
      </c>
      <c r="DR8">
        <v>7.66</v>
      </c>
      <c r="DS8">
        <v>7</v>
      </c>
      <c r="DT8">
        <v>6.57</v>
      </c>
      <c r="DU8">
        <v>6.15</v>
      </c>
      <c r="DV8">
        <v>5.79</v>
      </c>
      <c r="DW8">
        <v>5.45</v>
      </c>
      <c r="DX8">
        <v>5.0999999999999996</v>
      </c>
      <c r="DY8">
        <v>4.8899999999999997</v>
      </c>
      <c r="DZ8">
        <v>4.63</v>
      </c>
      <c r="EA8">
        <v>4.4000000000000004</v>
      </c>
      <c r="EB8">
        <v>3.99</v>
      </c>
      <c r="EC8">
        <v>3.64</v>
      </c>
      <c r="ED8">
        <v>3.33</v>
      </c>
      <c r="EE8">
        <v>3.14</v>
      </c>
      <c r="EF8">
        <v>2.92</v>
      </c>
      <c r="EG8">
        <v>2.66</v>
      </c>
      <c r="EH8">
        <v>2.42</v>
      </c>
      <c r="EI8">
        <v>2.17</v>
      </c>
      <c r="EJ8">
        <v>2</v>
      </c>
      <c r="EK8">
        <v>1.79</v>
      </c>
      <c r="EL8">
        <v>1.66</v>
      </c>
      <c r="EM8">
        <v>1.49</v>
      </c>
      <c r="EN8">
        <v>1.31</v>
      </c>
      <c r="EO8">
        <v>1.22</v>
      </c>
      <c r="EP8">
        <v>1.05</v>
      </c>
      <c r="EQ8">
        <v>0.94</v>
      </c>
      <c r="ER8">
        <v>0.82</v>
      </c>
      <c r="ES8">
        <v>0.74</v>
      </c>
      <c r="ET8">
        <v>0.66</v>
      </c>
      <c r="EU8">
        <v>0.56000000000000005</v>
      </c>
      <c r="EV8">
        <v>0.5</v>
      </c>
      <c r="EW8">
        <v>0.44</v>
      </c>
      <c r="EX8">
        <v>0.39</v>
      </c>
      <c r="EY8">
        <v>0.34</v>
      </c>
      <c r="EZ8">
        <v>0.28999999999999998</v>
      </c>
      <c r="FA8">
        <v>0.24</v>
      </c>
      <c r="FB8">
        <v>0.21</v>
      </c>
      <c r="FC8">
        <v>0.18</v>
      </c>
      <c r="FD8">
        <v>0.15</v>
      </c>
      <c r="FE8">
        <v>0.13</v>
      </c>
      <c r="FF8">
        <v>0.11</v>
      </c>
      <c r="FG8">
        <v>0.1</v>
      </c>
      <c r="FH8">
        <v>7.0000000000000007E-2</v>
      </c>
      <c r="FI8">
        <v>0.06</v>
      </c>
      <c r="FJ8">
        <v>0.06</v>
      </c>
      <c r="FK8">
        <v>0.04</v>
      </c>
      <c r="FL8">
        <v>0.04</v>
      </c>
      <c r="FM8">
        <v>0.04</v>
      </c>
      <c r="FN8">
        <v>0.03</v>
      </c>
      <c r="FO8">
        <v>0.03</v>
      </c>
      <c r="FP8">
        <v>0.03</v>
      </c>
      <c r="FQ8">
        <v>0.03</v>
      </c>
      <c r="FR8">
        <v>0.03</v>
      </c>
      <c r="FS8">
        <v>0.04</v>
      </c>
      <c r="FT8">
        <v>0.03</v>
      </c>
      <c r="FU8">
        <v>0.04</v>
      </c>
      <c r="FV8">
        <v>0.05</v>
      </c>
      <c r="FW8">
        <v>0.05</v>
      </c>
      <c r="FX8">
        <v>7.0000000000000007E-2</v>
      </c>
      <c r="FY8">
        <v>0.08</v>
      </c>
      <c r="FZ8">
        <v>0.1</v>
      </c>
    </row>
    <row r="9" spans="1:182" x14ac:dyDescent="0.15">
      <c r="A9">
        <v>178</v>
      </c>
      <c r="B9">
        <v>0</v>
      </c>
      <c r="C9">
        <v>0</v>
      </c>
      <c r="D9">
        <v>0</v>
      </c>
      <c r="E9">
        <v>0</v>
      </c>
      <c r="F9">
        <v>0</v>
      </c>
      <c r="G9">
        <v>0</v>
      </c>
      <c r="H9">
        <v>0</v>
      </c>
      <c r="I9">
        <v>0</v>
      </c>
      <c r="J9">
        <v>0.02</v>
      </c>
      <c r="K9">
        <v>0.04</v>
      </c>
      <c r="L9">
        <v>0.05</v>
      </c>
      <c r="M9">
        <v>0.08</v>
      </c>
      <c r="N9">
        <v>0.1</v>
      </c>
      <c r="O9">
        <v>0.12</v>
      </c>
      <c r="P9">
        <v>0.16</v>
      </c>
      <c r="Q9">
        <v>0.19</v>
      </c>
      <c r="R9">
        <v>0.24</v>
      </c>
      <c r="S9">
        <v>0.28000000000000003</v>
      </c>
      <c r="T9">
        <v>0.34</v>
      </c>
      <c r="U9">
        <v>0.4</v>
      </c>
      <c r="V9">
        <v>0.48</v>
      </c>
      <c r="W9">
        <v>0.57999999999999996</v>
      </c>
      <c r="X9">
        <v>0.63</v>
      </c>
      <c r="Y9">
        <v>0.75</v>
      </c>
      <c r="Z9">
        <v>0.88</v>
      </c>
      <c r="AA9">
        <v>0.97</v>
      </c>
      <c r="AB9">
        <v>1.0900000000000001</v>
      </c>
      <c r="AC9">
        <v>1.23</v>
      </c>
      <c r="AD9">
        <v>1.39</v>
      </c>
      <c r="AE9">
        <v>1.55</v>
      </c>
      <c r="AF9">
        <v>1.7</v>
      </c>
      <c r="AG9">
        <v>1.94</v>
      </c>
      <c r="AH9">
        <v>2.12</v>
      </c>
      <c r="AI9">
        <v>2.29</v>
      </c>
      <c r="AJ9">
        <v>2.5499999999999998</v>
      </c>
      <c r="AK9">
        <v>2.79</v>
      </c>
      <c r="AL9">
        <v>3</v>
      </c>
      <c r="AM9">
        <v>3.24</v>
      </c>
      <c r="AN9">
        <v>3.56</v>
      </c>
      <c r="AO9">
        <v>3.89</v>
      </c>
      <c r="AP9">
        <v>4.1900000000000004</v>
      </c>
      <c r="AQ9">
        <v>4.4000000000000004</v>
      </c>
      <c r="AR9">
        <v>4.66</v>
      </c>
      <c r="AS9">
        <v>4.96</v>
      </c>
      <c r="AT9">
        <v>5.21</v>
      </c>
      <c r="AU9">
        <v>5.51</v>
      </c>
      <c r="AV9">
        <v>5.84</v>
      </c>
      <c r="AW9">
        <v>6.26</v>
      </c>
      <c r="AX9">
        <v>6.72</v>
      </c>
      <c r="AY9">
        <v>7.22</v>
      </c>
      <c r="AZ9">
        <v>7.86</v>
      </c>
      <c r="BA9">
        <v>8.2799999999999994</v>
      </c>
      <c r="BB9">
        <v>8.77</v>
      </c>
      <c r="BC9">
        <v>9.3699999999999992</v>
      </c>
      <c r="BD9">
        <v>9.44</v>
      </c>
      <c r="BE9">
        <v>9.44</v>
      </c>
      <c r="BF9">
        <v>9.85</v>
      </c>
      <c r="BG9">
        <v>10.3</v>
      </c>
      <c r="BH9">
        <v>10.8</v>
      </c>
      <c r="BI9">
        <v>11.3</v>
      </c>
      <c r="BJ9">
        <v>11.6</v>
      </c>
      <c r="BK9">
        <v>11.9</v>
      </c>
      <c r="BL9">
        <v>12.2</v>
      </c>
      <c r="BM9">
        <v>12.5</v>
      </c>
      <c r="BN9">
        <v>12.7</v>
      </c>
      <c r="BO9">
        <v>12.9</v>
      </c>
      <c r="BP9">
        <v>13.1</v>
      </c>
      <c r="BQ9">
        <v>13.3</v>
      </c>
      <c r="BR9">
        <v>13.5</v>
      </c>
      <c r="BS9">
        <v>13.6</v>
      </c>
      <c r="BT9">
        <v>13.8</v>
      </c>
      <c r="BU9">
        <v>13.9</v>
      </c>
      <c r="BV9">
        <v>14.1</v>
      </c>
      <c r="BW9">
        <v>14.2</v>
      </c>
      <c r="BX9">
        <v>14.3</v>
      </c>
      <c r="BY9">
        <v>14.4</v>
      </c>
      <c r="BZ9">
        <v>14.5</v>
      </c>
      <c r="CA9">
        <v>14.6</v>
      </c>
      <c r="CB9">
        <v>14.7</v>
      </c>
      <c r="CC9">
        <v>14.8</v>
      </c>
      <c r="CD9">
        <v>14.9</v>
      </c>
      <c r="CE9">
        <v>15</v>
      </c>
      <c r="CF9">
        <v>15</v>
      </c>
      <c r="CG9">
        <v>15.1</v>
      </c>
      <c r="CH9">
        <v>15.2</v>
      </c>
      <c r="CI9">
        <v>15.2</v>
      </c>
      <c r="CJ9">
        <v>15.2</v>
      </c>
      <c r="CK9">
        <v>15.3</v>
      </c>
      <c r="CL9">
        <v>15.3</v>
      </c>
      <c r="CM9">
        <v>15.3</v>
      </c>
      <c r="CN9">
        <v>15.3</v>
      </c>
      <c r="CO9">
        <v>15.2</v>
      </c>
      <c r="CP9">
        <v>15.2</v>
      </c>
      <c r="CQ9">
        <v>15.2</v>
      </c>
      <c r="CR9">
        <v>15.1</v>
      </c>
      <c r="CS9">
        <v>15.1</v>
      </c>
      <c r="CT9">
        <v>15</v>
      </c>
      <c r="CU9">
        <v>14.9</v>
      </c>
      <c r="CV9">
        <v>14.8</v>
      </c>
      <c r="CW9">
        <v>14.7</v>
      </c>
      <c r="CX9">
        <v>14.6</v>
      </c>
      <c r="CY9">
        <v>14.4</v>
      </c>
      <c r="CZ9">
        <v>14.2</v>
      </c>
      <c r="DA9">
        <v>14.1</v>
      </c>
      <c r="DB9">
        <v>13.9</v>
      </c>
      <c r="DC9">
        <v>13.7</v>
      </c>
      <c r="DD9">
        <v>13.4</v>
      </c>
      <c r="DE9">
        <v>13.2</v>
      </c>
      <c r="DF9">
        <v>12.9</v>
      </c>
      <c r="DG9">
        <v>12.6</v>
      </c>
      <c r="DH9">
        <v>12.2</v>
      </c>
      <c r="DI9">
        <v>11.8</v>
      </c>
      <c r="DJ9">
        <v>11.4</v>
      </c>
      <c r="DK9">
        <v>10.5</v>
      </c>
      <c r="DL9">
        <v>10.1</v>
      </c>
      <c r="DM9">
        <v>9.7100000000000009</v>
      </c>
      <c r="DN9">
        <v>9.86</v>
      </c>
      <c r="DO9">
        <v>9.48</v>
      </c>
      <c r="DP9">
        <v>8.74</v>
      </c>
      <c r="DQ9">
        <v>8.1999999999999993</v>
      </c>
      <c r="DR9">
        <v>7.51</v>
      </c>
      <c r="DS9">
        <v>6.91</v>
      </c>
      <c r="DT9">
        <v>6.49</v>
      </c>
      <c r="DU9">
        <v>6.08</v>
      </c>
      <c r="DV9">
        <v>5.7</v>
      </c>
      <c r="DW9">
        <v>5.33</v>
      </c>
      <c r="DX9">
        <v>5.0599999999999996</v>
      </c>
      <c r="DY9">
        <v>4.83</v>
      </c>
      <c r="DZ9">
        <v>4.6100000000000003</v>
      </c>
      <c r="EA9">
        <v>4.3600000000000003</v>
      </c>
      <c r="EB9">
        <v>3.92</v>
      </c>
      <c r="EC9">
        <v>3.53</v>
      </c>
      <c r="ED9">
        <v>3.33</v>
      </c>
      <c r="EE9">
        <v>3.09</v>
      </c>
      <c r="EF9">
        <v>2.87</v>
      </c>
      <c r="EG9">
        <v>2.58</v>
      </c>
      <c r="EH9">
        <v>2.37</v>
      </c>
      <c r="EI9">
        <v>2.19</v>
      </c>
      <c r="EJ9">
        <v>1.97</v>
      </c>
      <c r="EK9">
        <v>1.77</v>
      </c>
      <c r="EL9">
        <v>1.63</v>
      </c>
      <c r="EM9">
        <v>1.47</v>
      </c>
      <c r="EN9">
        <v>1.28</v>
      </c>
      <c r="EO9">
        <v>1.17</v>
      </c>
      <c r="EP9">
        <v>1.03</v>
      </c>
      <c r="EQ9">
        <v>0.94</v>
      </c>
      <c r="ER9">
        <v>0.83</v>
      </c>
      <c r="ES9">
        <v>0.72</v>
      </c>
      <c r="ET9">
        <v>0.64</v>
      </c>
      <c r="EU9">
        <v>0.56000000000000005</v>
      </c>
      <c r="EV9">
        <v>0.49</v>
      </c>
      <c r="EW9">
        <v>0.42</v>
      </c>
      <c r="EX9">
        <v>0.37</v>
      </c>
      <c r="EY9">
        <v>0.32</v>
      </c>
      <c r="EZ9">
        <v>0.28000000000000003</v>
      </c>
      <c r="FA9">
        <v>0.23</v>
      </c>
      <c r="FB9">
        <v>0.2</v>
      </c>
      <c r="FC9">
        <v>0.16</v>
      </c>
      <c r="FD9">
        <v>0.14000000000000001</v>
      </c>
      <c r="FE9">
        <v>0.12</v>
      </c>
      <c r="FF9">
        <v>0.11</v>
      </c>
      <c r="FG9">
        <v>0.09</v>
      </c>
      <c r="FH9">
        <v>0.08</v>
      </c>
      <c r="FI9">
        <v>0.05</v>
      </c>
      <c r="FJ9">
        <v>0.05</v>
      </c>
      <c r="FK9">
        <v>0.05</v>
      </c>
      <c r="FL9">
        <v>0.04</v>
      </c>
      <c r="FM9">
        <v>0.03</v>
      </c>
      <c r="FN9">
        <v>0.03</v>
      </c>
      <c r="FO9">
        <v>0.03</v>
      </c>
      <c r="FP9">
        <v>0.02</v>
      </c>
      <c r="FQ9">
        <v>0.03</v>
      </c>
      <c r="FR9">
        <v>0.03</v>
      </c>
      <c r="FS9">
        <v>0.03</v>
      </c>
      <c r="FT9">
        <v>0.04</v>
      </c>
      <c r="FU9">
        <v>0.04</v>
      </c>
      <c r="FV9">
        <v>0.05</v>
      </c>
      <c r="FW9">
        <v>0.05</v>
      </c>
      <c r="FX9">
        <v>7.0000000000000007E-2</v>
      </c>
      <c r="FY9">
        <v>0.08</v>
      </c>
      <c r="FZ9">
        <v>0.1</v>
      </c>
    </row>
    <row r="10" spans="1:182" x14ac:dyDescent="0.15">
      <c r="A10">
        <v>177</v>
      </c>
      <c r="B10">
        <v>0</v>
      </c>
      <c r="C10">
        <v>0</v>
      </c>
      <c r="D10">
        <v>0</v>
      </c>
      <c r="E10">
        <v>0</v>
      </c>
      <c r="F10">
        <v>0</v>
      </c>
      <c r="G10">
        <v>0</v>
      </c>
      <c r="H10">
        <v>0</v>
      </c>
      <c r="I10">
        <v>0</v>
      </c>
      <c r="J10">
        <v>0.02</v>
      </c>
      <c r="K10">
        <v>0.03</v>
      </c>
      <c r="L10">
        <v>0.05</v>
      </c>
      <c r="M10">
        <v>0.08</v>
      </c>
      <c r="N10">
        <v>0.1</v>
      </c>
      <c r="O10">
        <v>0.13</v>
      </c>
      <c r="P10">
        <v>0.16</v>
      </c>
      <c r="Q10">
        <v>0.19</v>
      </c>
      <c r="R10">
        <v>0.23</v>
      </c>
      <c r="S10">
        <v>0.28999999999999998</v>
      </c>
      <c r="T10">
        <v>0.34</v>
      </c>
      <c r="U10">
        <v>0.41</v>
      </c>
      <c r="V10">
        <v>0.48</v>
      </c>
      <c r="W10">
        <v>0.54</v>
      </c>
      <c r="X10">
        <v>0.63</v>
      </c>
      <c r="Y10">
        <v>0.77</v>
      </c>
      <c r="Z10">
        <v>0.86</v>
      </c>
      <c r="AA10">
        <v>0.99</v>
      </c>
      <c r="AB10">
        <v>1.1399999999999999</v>
      </c>
      <c r="AC10">
        <v>1.22</v>
      </c>
      <c r="AD10">
        <v>1.4</v>
      </c>
      <c r="AE10">
        <v>1.56</v>
      </c>
      <c r="AF10">
        <v>1.73</v>
      </c>
      <c r="AG10">
        <v>1.94</v>
      </c>
      <c r="AH10">
        <v>2.1800000000000002</v>
      </c>
      <c r="AI10">
        <v>2.39</v>
      </c>
      <c r="AJ10">
        <v>2.64</v>
      </c>
      <c r="AK10">
        <v>2.85</v>
      </c>
      <c r="AL10">
        <v>3.09</v>
      </c>
      <c r="AM10">
        <v>3.26</v>
      </c>
      <c r="AN10">
        <v>3.61</v>
      </c>
      <c r="AO10">
        <v>3.95</v>
      </c>
      <c r="AP10">
        <v>4.22</v>
      </c>
      <c r="AQ10">
        <v>4.51</v>
      </c>
      <c r="AR10">
        <v>4.6900000000000004</v>
      </c>
      <c r="AS10">
        <v>5</v>
      </c>
      <c r="AT10">
        <v>5.22</v>
      </c>
      <c r="AU10">
        <v>5.59</v>
      </c>
      <c r="AV10">
        <v>5.82</v>
      </c>
      <c r="AW10">
        <v>6.38</v>
      </c>
      <c r="AX10">
        <v>6.83</v>
      </c>
      <c r="AY10">
        <v>7.33</v>
      </c>
      <c r="AZ10">
        <v>7.91</v>
      </c>
      <c r="BA10">
        <v>8.32</v>
      </c>
      <c r="BB10">
        <v>8.86</v>
      </c>
      <c r="BC10">
        <v>9.49</v>
      </c>
      <c r="BD10">
        <v>9.3699999999999992</v>
      </c>
      <c r="BE10">
        <v>9.51</v>
      </c>
      <c r="BF10">
        <v>9.93</v>
      </c>
      <c r="BG10">
        <v>10.3</v>
      </c>
      <c r="BH10">
        <v>10.9</v>
      </c>
      <c r="BI10">
        <v>11.3</v>
      </c>
      <c r="BJ10">
        <v>11.6</v>
      </c>
      <c r="BK10">
        <v>12</v>
      </c>
      <c r="BL10">
        <v>12.3</v>
      </c>
      <c r="BM10">
        <v>12.5</v>
      </c>
      <c r="BN10">
        <v>12.8</v>
      </c>
      <c r="BO10">
        <v>13</v>
      </c>
      <c r="BP10">
        <v>13.2</v>
      </c>
      <c r="BQ10">
        <v>13.3</v>
      </c>
      <c r="BR10">
        <v>13.5</v>
      </c>
      <c r="BS10">
        <v>13.7</v>
      </c>
      <c r="BT10">
        <v>13.8</v>
      </c>
      <c r="BU10">
        <v>14</v>
      </c>
      <c r="BV10">
        <v>14.1</v>
      </c>
      <c r="BW10">
        <v>14.2</v>
      </c>
      <c r="BX10">
        <v>14.3</v>
      </c>
      <c r="BY10">
        <v>14.5</v>
      </c>
      <c r="BZ10">
        <v>14.6</v>
      </c>
      <c r="CA10">
        <v>14.7</v>
      </c>
      <c r="CB10">
        <v>14.8</v>
      </c>
      <c r="CC10">
        <v>14.9</v>
      </c>
      <c r="CD10">
        <v>14.9</v>
      </c>
      <c r="CE10">
        <v>15</v>
      </c>
      <c r="CF10">
        <v>15.1</v>
      </c>
      <c r="CG10">
        <v>15.1</v>
      </c>
      <c r="CH10">
        <v>15.2</v>
      </c>
      <c r="CI10">
        <v>15.2</v>
      </c>
      <c r="CJ10">
        <v>15.3</v>
      </c>
      <c r="CK10">
        <v>15.3</v>
      </c>
      <c r="CL10">
        <v>15.3</v>
      </c>
      <c r="CM10">
        <v>15.3</v>
      </c>
      <c r="CN10">
        <v>15.3</v>
      </c>
      <c r="CO10">
        <v>15.3</v>
      </c>
      <c r="CP10">
        <v>15.2</v>
      </c>
      <c r="CQ10">
        <v>15.2</v>
      </c>
      <c r="CR10">
        <v>15.1</v>
      </c>
      <c r="CS10">
        <v>15.1</v>
      </c>
      <c r="CT10">
        <v>15</v>
      </c>
      <c r="CU10">
        <v>14.9</v>
      </c>
      <c r="CV10">
        <v>14.8</v>
      </c>
      <c r="CW10">
        <v>14.7</v>
      </c>
      <c r="CX10">
        <v>14.6</v>
      </c>
      <c r="CY10">
        <v>14.4</v>
      </c>
      <c r="CZ10">
        <v>14.3</v>
      </c>
      <c r="DA10">
        <v>14.1</v>
      </c>
      <c r="DB10">
        <v>13.9</v>
      </c>
      <c r="DC10">
        <v>13.6</v>
      </c>
      <c r="DD10">
        <v>13.4</v>
      </c>
      <c r="DE10">
        <v>13.2</v>
      </c>
      <c r="DF10">
        <v>12.9</v>
      </c>
      <c r="DG10">
        <v>12.5</v>
      </c>
      <c r="DH10">
        <v>12.2</v>
      </c>
      <c r="DI10">
        <v>11.8</v>
      </c>
      <c r="DJ10">
        <v>11.3</v>
      </c>
      <c r="DK10">
        <v>10.5</v>
      </c>
      <c r="DL10">
        <v>10</v>
      </c>
      <c r="DM10">
        <v>9.67</v>
      </c>
      <c r="DN10">
        <v>9.77</v>
      </c>
      <c r="DO10">
        <v>9.41</v>
      </c>
      <c r="DP10">
        <v>8.7799999999999994</v>
      </c>
      <c r="DQ10">
        <v>8.1</v>
      </c>
      <c r="DR10">
        <v>7.49</v>
      </c>
      <c r="DS10">
        <v>6.88</v>
      </c>
      <c r="DT10">
        <v>6.43</v>
      </c>
      <c r="DU10">
        <v>6.03</v>
      </c>
      <c r="DV10">
        <v>5.69</v>
      </c>
      <c r="DW10">
        <v>5.31</v>
      </c>
      <c r="DX10">
        <v>5.04</v>
      </c>
      <c r="DY10">
        <v>4.87</v>
      </c>
      <c r="DZ10">
        <v>4.47</v>
      </c>
      <c r="EA10">
        <v>4.28</v>
      </c>
      <c r="EB10">
        <v>3.87</v>
      </c>
      <c r="EC10">
        <v>3.56</v>
      </c>
      <c r="ED10">
        <v>3.26</v>
      </c>
      <c r="EE10">
        <v>3</v>
      </c>
      <c r="EF10">
        <v>2.83</v>
      </c>
      <c r="EG10">
        <v>2.5499999999999998</v>
      </c>
      <c r="EH10">
        <v>2.3199999999999998</v>
      </c>
      <c r="EI10">
        <v>2.15</v>
      </c>
      <c r="EJ10">
        <v>1.92</v>
      </c>
      <c r="EK10">
        <v>1.74</v>
      </c>
      <c r="EL10">
        <v>1.58</v>
      </c>
      <c r="EM10">
        <v>1.42</v>
      </c>
      <c r="EN10">
        <v>1.28</v>
      </c>
      <c r="EO10">
        <v>1.1399999999999999</v>
      </c>
      <c r="EP10">
        <v>0.98</v>
      </c>
      <c r="EQ10">
        <v>0.9</v>
      </c>
      <c r="ER10">
        <v>0.8</v>
      </c>
      <c r="ES10">
        <v>0.71</v>
      </c>
      <c r="ET10">
        <v>0.6</v>
      </c>
      <c r="EU10">
        <v>0.55000000000000004</v>
      </c>
      <c r="EV10">
        <v>0.47</v>
      </c>
      <c r="EW10">
        <v>0.43</v>
      </c>
      <c r="EX10">
        <v>0.36</v>
      </c>
      <c r="EY10">
        <v>0.3</v>
      </c>
      <c r="EZ10">
        <v>0.26</v>
      </c>
      <c r="FA10">
        <v>0.21</v>
      </c>
      <c r="FB10">
        <v>0.19</v>
      </c>
      <c r="FC10">
        <v>0.16</v>
      </c>
      <c r="FD10">
        <v>0.14000000000000001</v>
      </c>
      <c r="FE10">
        <v>0.12</v>
      </c>
      <c r="FF10">
        <v>0.1</v>
      </c>
      <c r="FG10">
        <v>0.08</v>
      </c>
      <c r="FH10">
        <v>0.06</v>
      </c>
      <c r="FI10">
        <v>0.06</v>
      </c>
      <c r="FJ10">
        <v>0.04</v>
      </c>
      <c r="FK10">
        <v>0.04</v>
      </c>
      <c r="FL10">
        <v>0.03</v>
      </c>
      <c r="FM10">
        <v>0.03</v>
      </c>
      <c r="FN10">
        <v>0.02</v>
      </c>
      <c r="FO10">
        <v>0.02</v>
      </c>
      <c r="FP10">
        <v>0.02</v>
      </c>
      <c r="FQ10">
        <v>0.02</v>
      </c>
      <c r="FR10">
        <v>0.03</v>
      </c>
      <c r="FS10">
        <v>0.03</v>
      </c>
      <c r="FT10">
        <v>0.04</v>
      </c>
      <c r="FU10">
        <v>0.04</v>
      </c>
      <c r="FV10">
        <v>0.05</v>
      </c>
      <c r="FW10">
        <v>0.06</v>
      </c>
      <c r="FX10">
        <v>7.0000000000000007E-2</v>
      </c>
      <c r="FY10">
        <v>0.08</v>
      </c>
      <c r="FZ10">
        <v>0.1</v>
      </c>
    </row>
    <row r="11" spans="1:182" x14ac:dyDescent="0.15">
      <c r="A11">
        <v>176</v>
      </c>
      <c r="B11">
        <v>0</v>
      </c>
      <c r="C11">
        <v>0</v>
      </c>
      <c r="D11">
        <v>0</v>
      </c>
      <c r="E11">
        <v>0</v>
      </c>
      <c r="F11">
        <v>0</v>
      </c>
      <c r="G11">
        <v>0</v>
      </c>
      <c r="H11">
        <v>0</v>
      </c>
      <c r="I11">
        <v>0</v>
      </c>
      <c r="J11">
        <v>0.02</v>
      </c>
      <c r="K11">
        <v>0.03</v>
      </c>
      <c r="L11">
        <v>0.06</v>
      </c>
      <c r="M11">
        <v>0.08</v>
      </c>
      <c r="N11">
        <v>0.1</v>
      </c>
      <c r="O11">
        <v>0.12</v>
      </c>
      <c r="P11">
        <v>0.16</v>
      </c>
      <c r="Q11">
        <v>0.2</v>
      </c>
      <c r="R11">
        <v>0.23</v>
      </c>
      <c r="S11">
        <v>0.28999999999999998</v>
      </c>
      <c r="T11">
        <v>0.36</v>
      </c>
      <c r="U11">
        <v>0.42</v>
      </c>
      <c r="V11">
        <v>0.48</v>
      </c>
      <c r="W11">
        <v>0.55000000000000004</v>
      </c>
      <c r="X11">
        <v>0.64</v>
      </c>
      <c r="Y11">
        <v>0.76</v>
      </c>
      <c r="Z11">
        <v>0.86</v>
      </c>
      <c r="AA11">
        <v>0.97</v>
      </c>
      <c r="AB11">
        <v>1.1100000000000001</v>
      </c>
      <c r="AC11">
        <v>1.28</v>
      </c>
      <c r="AD11">
        <v>1.42</v>
      </c>
      <c r="AE11">
        <v>1.59</v>
      </c>
      <c r="AF11">
        <v>1.8</v>
      </c>
      <c r="AG11">
        <v>1.97</v>
      </c>
      <c r="AH11">
        <v>2.16</v>
      </c>
      <c r="AI11">
        <v>2.33</v>
      </c>
      <c r="AJ11">
        <v>2.66</v>
      </c>
      <c r="AK11">
        <v>2.84</v>
      </c>
      <c r="AL11">
        <v>3.08</v>
      </c>
      <c r="AM11">
        <v>3.29</v>
      </c>
      <c r="AN11">
        <v>3.62</v>
      </c>
      <c r="AO11">
        <v>3.99</v>
      </c>
      <c r="AP11">
        <v>4.3099999999999996</v>
      </c>
      <c r="AQ11">
        <v>4.4800000000000004</v>
      </c>
      <c r="AR11">
        <v>4.75</v>
      </c>
      <c r="AS11">
        <v>5.07</v>
      </c>
      <c r="AT11">
        <v>5.33</v>
      </c>
      <c r="AU11">
        <v>5.63</v>
      </c>
      <c r="AV11">
        <v>5.95</v>
      </c>
      <c r="AW11">
        <v>6.42</v>
      </c>
      <c r="AX11">
        <v>6.86</v>
      </c>
      <c r="AY11">
        <v>7.4</v>
      </c>
      <c r="AZ11">
        <v>7.98</v>
      </c>
      <c r="BA11">
        <v>8.42</v>
      </c>
      <c r="BB11">
        <v>8.99</v>
      </c>
      <c r="BC11">
        <v>9.5500000000000007</v>
      </c>
      <c r="BD11">
        <v>9.2899999999999991</v>
      </c>
      <c r="BE11">
        <v>9.5299999999999994</v>
      </c>
      <c r="BF11">
        <v>10</v>
      </c>
      <c r="BG11">
        <v>10.4</v>
      </c>
      <c r="BH11">
        <v>11</v>
      </c>
      <c r="BI11">
        <v>11.4</v>
      </c>
      <c r="BJ11">
        <v>11.7</v>
      </c>
      <c r="BK11">
        <v>12</v>
      </c>
      <c r="BL11">
        <v>12.3</v>
      </c>
      <c r="BM11">
        <v>12.6</v>
      </c>
      <c r="BN11">
        <v>12.8</v>
      </c>
      <c r="BO11">
        <v>13</v>
      </c>
      <c r="BP11">
        <v>13.2</v>
      </c>
      <c r="BQ11">
        <v>13.4</v>
      </c>
      <c r="BR11">
        <v>13.6</v>
      </c>
      <c r="BS11">
        <v>13.7</v>
      </c>
      <c r="BT11">
        <v>13.9</v>
      </c>
      <c r="BU11">
        <v>14</v>
      </c>
      <c r="BV11">
        <v>14.1</v>
      </c>
      <c r="BW11">
        <v>14.3</v>
      </c>
      <c r="BX11">
        <v>14.4</v>
      </c>
      <c r="BY11">
        <v>14.5</v>
      </c>
      <c r="BZ11">
        <v>14.6</v>
      </c>
      <c r="CA11">
        <v>14.7</v>
      </c>
      <c r="CB11">
        <v>14.8</v>
      </c>
      <c r="CC11">
        <v>14.9</v>
      </c>
      <c r="CD11">
        <v>15</v>
      </c>
      <c r="CE11">
        <v>15</v>
      </c>
      <c r="CF11">
        <v>15.1</v>
      </c>
      <c r="CG11">
        <v>15.2</v>
      </c>
      <c r="CH11">
        <v>15.2</v>
      </c>
      <c r="CI11">
        <v>15.3</v>
      </c>
      <c r="CJ11">
        <v>15.3</v>
      </c>
      <c r="CK11">
        <v>15.3</v>
      </c>
      <c r="CL11">
        <v>15.3</v>
      </c>
      <c r="CM11">
        <v>15.3</v>
      </c>
      <c r="CN11">
        <v>15.3</v>
      </c>
      <c r="CO11">
        <v>15.3</v>
      </c>
      <c r="CP11">
        <v>15.3</v>
      </c>
      <c r="CQ11">
        <v>15.2</v>
      </c>
      <c r="CR11">
        <v>15.2</v>
      </c>
      <c r="CS11">
        <v>15.1</v>
      </c>
      <c r="CT11">
        <v>15</v>
      </c>
      <c r="CU11">
        <v>14.9</v>
      </c>
      <c r="CV11">
        <v>14.8</v>
      </c>
      <c r="CW11">
        <v>14.7</v>
      </c>
      <c r="CX11">
        <v>14.6</v>
      </c>
      <c r="CY11">
        <v>14.4</v>
      </c>
      <c r="CZ11">
        <v>14.2</v>
      </c>
      <c r="DA11">
        <v>14.1</v>
      </c>
      <c r="DB11">
        <v>13.9</v>
      </c>
      <c r="DC11">
        <v>13.6</v>
      </c>
      <c r="DD11">
        <v>13.4</v>
      </c>
      <c r="DE11">
        <v>13.1</v>
      </c>
      <c r="DF11">
        <v>12.8</v>
      </c>
      <c r="DG11">
        <v>12.5</v>
      </c>
      <c r="DH11">
        <v>12.1</v>
      </c>
      <c r="DI11">
        <v>11.7</v>
      </c>
      <c r="DJ11">
        <v>11.2</v>
      </c>
      <c r="DK11">
        <v>10.5</v>
      </c>
      <c r="DL11">
        <v>9.99</v>
      </c>
      <c r="DM11">
        <v>9.83</v>
      </c>
      <c r="DN11">
        <v>9.68</v>
      </c>
      <c r="DO11">
        <v>9.33</v>
      </c>
      <c r="DP11">
        <v>8.58</v>
      </c>
      <c r="DQ11">
        <v>7.96</v>
      </c>
      <c r="DR11">
        <v>7.32</v>
      </c>
      <c r="DS11">
        <v>6.76</v>
      </c>
      <c r="DT11">
        <v>6.39</v>
      </c>
      <c r="DU11">
        <v>6.01</v>
      </c>
      <c r="DV11">
        <v>5.61</v>
      </c>
      <c r="DW11">
        <v>5.28</v>
      </c>
      <c r="DX11">
        <v>4.99</v>
      </c>
      <c r="DY11">
        <v>4.84</v>
      </c>
      <c r="DZ11">
        <v>4.5</v>
      </c>
      <c r="EA11">
        <v>4.1900000000000004</v>
      </c>
      <c r="EB11">
        <v>3.82</v>
      </c>
      <c r="EC11">
        <v>3.51</v>
      </c>
      <c r="ED11">
        <v>3.26</v>
      </c>
      <c r="EE11">
        <v>2.95</v>
      </c>
      <c r="EF11">
        <v>2.8</v>
      </c>
      <c r="EG11">
        <v>2.52</v>
      </c>
      <c r="EH11">
        <v>2.25</v>
      </c>
      <c r="EI11">
        <v>2.1</v>
      </c>
      <c r="EJ11">
        <v>1.89</v>
      </c>
      <c r="EK11">
        <v>1.74</v>
      </c>
      <c r="EL11">
        <v>1.5</v>
      </c>
      <c r="EM11">
        <v>1.38</v>
      </c>
      <c r="EN11">
        <v>1.25</v>
      </c>
      <c r="EO11">
        <v>1.1000000000000001</v>
      </c>
      <c r="EP11">
        <v>0.98</v>
      </c>
      <c r="EQ11">
        <v>0.9</v>
      </c>
      <c r="ER11">
        <v>0.74</v>
      </c>
      <c r="ES11">
        <v>0.68</v>
      </c>
      <c r="ET11">
        <v>0.57999999999999996</v>
      </c>
      <c r="EU11">
        <v>0.53</v>
      </c>
      <c r="EV11">
        <v>0.45</v>
      </c>
      <c r="EW11">
        <v>0.39</v>
      </c>
      <c r="EX11">
        <v>0.33</v>
      </c>
      <c r="EY11">
        <v>0.3</v>
      </c>
      <c r="EZ11">
        <v>0.25</v>
      </c>
      <c r="FA11">
        <v>0.21</v>
      </c>
      <c r="FB11">
        <v>0.18</v>
      </c>
      <c r="FC11">
        <v>0.16</v>
      </c>
      <c r="FD11">
        <v>0.13</v>
      </c>
      <c r="FE11">
        <v>0.11</v>
      </c>
      <c r="FF11">
        <v>0.09</v>
      </c>
      <c r="FG11">
        <v>0.08</v>
      </c>
      <c r="FH11">
        <v>7.0000000000000007E-2</v>
      </c>
      <c r="FI11">
        <v>0.05</v>
      </c>
      <c r="FJ11">
        <v>0.04</v>
      </c>
      <c r="FK11">
        <v>0.04</v>
      </c>
      <c r="FL11">
        <v>0.03</v>
      </c>
      <c r="FM11">
        <v>0.02</v>
      </c>
      <c r="FN11">
        <v>0.02</v>
      </c>
      <c r="FO11">
        <v>0.02</v>
      </c>
      <c r="FP11">
        <v>0.02</v>
      </c>
      <c r="FQ11">
        <v>0.02</v>
      </c>
      <c r="FR11">
        <v>0.02</v>
      </c>
      <c r="FS11">
        <v>0.03</v>
      </c>
      <c r="FT11">
        <v>0.03</v>
      </c>
      <c r="FU11">
        <v>0.04</v>
      </c>
      <c r="FV11">
        <v>0.04</v>
      </c>
      <c r="FW11">
        <v>0.06</v>
      </c>
      <c r="FX11">
        <v>7.0000000000000007E-2</v>
      </c>
      <c r="FY11">
        <v>0.08</v>
      </c>
      <c r="FZ11">
        <v>0.1</v>
      </c>
    </row>
    <row r="12" spans="1:182" x14ac:dyDescent="0.15">
      <c r="A12">
        <v>175</v>
      </c>
      <c r="B12">
        <v>0</v>
      </c>
      <c r="C12">
        <v>0</v>
      </c>
      <c r="D12">
        <v>0</v>
      </c>
      <c r="E12">
        <v>0</v>
      </c>
      <c r="F12">
        <v>0</v>
      </c>
      <c r="G12">
        <v>0</v>
      </c>
      <c r="H12">
        <v>0</v>
      </c>
      <c r="I12">
        <v>0</v>
      </c>
      <c r="J12">
        <v>0.02</v>
      </c>
      <c r="K12">
        <v>0.04</v>
      </c>
      <c r="L12">
        <v>0.06</v>
      </c>
      <c r="M12">
        <v>0.08</v>
      </c>
      <c r="N12">
        <v>0.1</v>
      </c>
      <c r="O12">
        <v>0.13</v>
      </c>
      <c r="P12">
        <v>0.16</v>
      </c>
      <c r="Q12">
        <v>0.2</v>
      </c>
      <c r="R12">
        <v>0.25</v>
      </c>
      <c r="S12">
        <v>0.28999999999999998</v>
      </c>
      <c r="T12">
        <v>0.34</v>
      </c>
      <c r="U12">
        <v>0.4</v>
      </c>
      <c r="V12">
        <v>0.49</v>
      </c>
      <c r="W12">
        <v>0.56999999999999995</v>
      </c>
      <c r="X12">
        <v>0.66</v>
      </c>
      <c r="Y12">
        <v>0.76</v>
      </c>
      <c r="Z12">
        <v>0.87</v>
      </c>
      <c r="AA12">
        <v>1.01</v>
      </c>
      <c r="AB12">
        <v>1.1299999999999999</v>
      </c>
      <c r="AC12">
        <v>1.26</v>
      </c>
      <c r="AD12">
        <v>1.42</v>
      </c>
      <c r="AE12">
        <v>1.63</v>
      </c>
      <c r="AF12">
        <v>1.79</v>
      </c>
      <c r="AG12">
        <v>2</v>
      </c>
      <c r="AH12">
        <v>2.21</v>
      </c>
      <c r="AI12">
        <v>2.35</v>
      </c>
      <c r="AJ12">
        <v>2.61</v>
      </c>
      <c r="AK12">
        <v>2.87</v>
      </c>
      <c r="AL12">
        <v>3.08</v>
      </c>
      <c r="AM12">
        <v>3.32</v>
      </c>
      <c r="AN12">
        <v>3.66</v>
      </c>
      <c r="AO12">
        <v>4.05</v>
      </c>
      <c r="AP12">
        <v>4.3099999999999996</v>
      </c>
      <c r="AQ12">
        <v>4.53</v>
      </c>
      <c r="AR12">
        <v>4.74</v>
      </c>
      <c r="AS12">
        <v>5.09</v>
      </c>
      <c r="AT12">
        <v>5.36</v>
      </c>
      <c r="AU12">
        <v>5.63</v>
      </c>
      <c r="AV12">
        <v>6.03</v>
      </c>
      <c r="AW12">
        <v>6.48</v>
      </c>
      <c r="AX12">
        <v>6.92</v>
      </c>
      <c r="AY12">
        <v>7.58</v>
      </c>
      <c r="AZ12">
        <v>8.02</v>
      </c>
      <c r="BA12">
        <v>8.4600000000000009</v>
      </c>
      <c r="BB12">
        <v>9.08</v>
      </c>
      <c r="BC12">
        <v>9.43</v>
      </c>
      <c r="BD12">
        <v>9.35</v>
      </c>
      <c r="BE12">
        <v>9.6300000000000008</v>
      </c>
      <c r="BF12">
        <v>10</v>
      </c>
      <c r="BG12">
        <v>10.4</v>
      </c>
      <c r="BH12">
        <v>11</v>
      </c>
      <c r="BI12">
        <v>11.5</v>
      </c>
      <c r="BJ12">
        <v>11.8</v>
      </c>
      <c r="BK12">
        <v>12.1</v>
      </c>
      <c r="BL12">
        <v>12.4</v>
      </c>
      <c r="BM12">
        <v>12.6</v>
      </c>
      <c r="BN12">
        <v>12.9</v>
      </c>
      <c r="BO12">
        <v>13.1</v>
      </c>
      <c r="BP12">
        <v>13.3</v>
      </c>
      <c r="BQ12">
        <v>13.4</v>
      </c>
      <c r="BR12">
        <v>13.6</v>
      </c>
      <c r="BS12">
        <v>13.8</v>
      </c>
      <c r="BT12">
        <v>13.9</v>
      </c>
      <c r="BU12">
        <v>14</v>
      </c>
      <c r="BV12">
        <v>14.2</v>
      </c>
      <c r="BW12">
        <v>14.3</v>
      </c>
      <c r="BX12">
        <v>14.4</v>
      </c>
      <c r="BY12">
        <v>14.5</v>
      </c>
      <c r="BZ12">
        <v>14.6</v>
      </c>
      <c r="CA12">
        <v>14.7</v>
      </c>
      <c r="CB12">
        <v>14.8</v>
      </c>
      <c r="CC12">
        <v>14.9</v>
      </c>
      <c r="CD12">
        <v>15</v>
      </c>
      <c r="CE12">
        <v>15.1</v>
      </c>
      <c r="CF12">
        <v>15.1</v>
      </c>
      <c r="CG12">
        <v>15.2</v>
      </c>
      <c r="CH12">
        <v>15.2</v>
      </c>
      <c r="CI12">
        <v>15.3</v>
      </c>
      <c r="CJ12">
        <v>15.3</v>
      </c>
      <c r="CK12">
        <v>15.3</v>
      </c>
      <c r="CL12">
        <v>15.3</v>
      </c>
      <c r="CM12">
        <v>15.3</v>
      </c>
      <c r="CN12">
        <v>15.3</v>
      </c>
      <c r="CO12">
        <v>15.3</v>
      </c>
      <c r="CP12">
        <v>15.3</v>
      </c>
      <c r="CQ12">
        <v>15.2</v>
      </c>
      <c r="CR12">
        <v>15.2</v>
      </c>
      <c r="CS12">
        <v>15.1</v>
      </c>
      <c r="CT12">
        <v>15</v>
      </c>
      <c r="CU12">
        <v>14.9</v>
      </c>
      <c r="CV12">
        <v>14.8</v>
      </c>
      <c r="CW12">
        <v>14.7</v>
      </c>
      <c r="CX12">
        <v>14.6</v>
      </c>
      <c r="CY12">
        <v>14.4</v>
      </c>
      <c r="CZ12">
        <v>14.2</v>
      </c>
      <c r="DA12">
        <v>14.1</v>
      </c>
      <c r="DB12">
        <v>13.8</v>
      </c>
      <c r="DC12">
        <v>13.6</v>
      </c>
      <c r="DD12">
        <v>13.4</v>
      </c>
      <c r="DE12">
        <v>13.1</v>
      </c>
      <c r="DF12">
        <v>12.8</v>
      </c>
      <c r="DG12">
        <v>12.5</v>
      </c>
      <c r="DH12">
        <v>12.1</v>
      </c>
      <c r="DI12">
        <v>11.7</v>
      </c>
      <c r="DJ12">
        <v>11.2</v>
      </c>
      <c r="DK12">
        <v>10.4</v>
      </c>
      <c r="DL12">
        <v>9.92</v>
      </c>
      <c r="DM12">
        <v>10.1</v>
      </c>
      <c r="DN12">
        <v>9.58</v>
      </c>
      <c r="DO12">
        <v>9.25</v>
      </c>
      <c r="DP12">
        <v>8.6</v>
      </c>
      <c r="DQ12">
        <v>7.84</v>
      </c>
      <c r="DR12">
        <v>7.25</v>
      </c>
      <c r="DS12">
        <v>6.73</v>
      </c>
      <c r="DT12">
        <v>6.29</v>
      </c>
      <c r="DU12">
        <v>5.94</v>
      </c>
      <c r="DV12">
        <v>5.59</v>
      </c>
      <c r="DW12">
        <v>5.26</v>
      </c>
      <c r="DX12">
        <v>4.93</v>
      </c>
      <c r="DY12">
        <v>4.7699999999999996</v>
      </c>
      <c r="DZ12">
        <v>4.4800000000000004</v>
      </c>
      <c r="EA12">
        <v>4.0999999999999996</v>
      </c>
      <c r="EB12">
        <v>3.75</v>
      </c>
      <c r="EC12">
        <v>3.4</v>
      </c>
      <c r="ED12">
        <v>3.18</v>
      </c>
      <c r="EE12">
        <v>3</v>
      </c>
      <c r="EF12">
        <v>2.72</v>
      </c>
      <c r="EG12">
        <v>2.44</v>
      </c>
      <c r="EH12">
        <v>2.25</v>
      </c>
      <c r="EI12">
        <v>2.09</v>
      </c>
      <c r="EJ12">
        <v>1.86</v>
      </c>
      <c r="EK12">
        <v>1.65</v>
      </c>
      <c r="EL12">
        <v>1.5</v>
      </c>
      <c r="EM12">
        <v>1.32</v>
      </c>
      <c r="EN12">
        <v>1.21</v>
      </c>
      <c r="EO12">
        <v>1.1000000000000001</v>
      </c>
      <c r="EP12">
        <v>0.97</v>
      </c>
      <c r="EQ12">
        <v>0.84</v>
      </c>
      <c r="ER12">
        <v>0.75</v>
      </c>
      <c r="ES12">
        <v>0.65</v>
      </c>
      <c r="ET12">
        <v>0.56999999999999995</v>
      </c>
      <c r="EU12">
        <v>0.51</v>
      </c>
      <c r="EV12">
        <v>0.46</v>
      </c>
      <c r="EW12">
        <v>0.38</v>
      </c>
      <c r="EX12">
        <v>0.33</v>
      </c>
      <c r="EY12">
        <v>0.28000000000000003</v>
      </c>
      <c r="EZ12">
        <v>0.25</v>
      </c>
      <c r="FA12">
        <v>0.2</v>
      </c>
      <c r="FB12">
        <v>0.18</v>
      </c>
      <c r="FC12">
        <v>0.15</v>
      </c>
      <c r="FD12">
        <v>0.12</v>
      </c>
      <c r="FE12">
        <v>0.1</v>
      </c>
      <c r="FF12">
        <v>0.09</v>
      </c>
      <c r="FG12">
        <v>7.0000000000000007E-2</v>
      </c>
      <c r="FH12">
        <v>0.06</v>
      </c>
      <c r="FI12">
        <v>0.04</v>
      </c>
      <c r="FJ12">
        <v>0.03</v>
      </c>
      <c r="FK12">
        <v>0.03</v>
      </c>
      <c r="FL12">
        <v>0.02</v>
      </c>
      <c r="FM12">
        <v>0.02</v>
      </c>
      <c r="FN12">
        <v>0.02</v>
      </c>
      <c r="FO12">
        <v>0</v>
      </c>
      <c r="FP12">
        <v>0</v>
      </c>
      <c r="FQ12">
        <v>0.02</v>
      </c>
      <c r="FR12">
        <v>0.02</v>
      </c>
      <c r="FS12">
        <v>0.03</v>
      </c>
      <c r="FT12">
        <v>0.03</v>
      </c>
      <c r="FU12">
        <v>0.03</v>
      </c>
      <c r="FV12">
        <v>0.04</v>
      </c>
      <c r="FW12">
        <v>0.06</v>
      </c>
      <c r="FX12">
        <v>0.06</v>
      </c>
      <c r="FY12">
        <v>7.0000000000000007E-2</v>
      </c>
      <c r="FZ12">
        <v>0.1</v>
      </c>
    </row>
    <row r="13" spans="1:182" x14ac:dyDescent="0.15">
      <c r="A13">
        <v>174</v>
      </c>
      <c r="B13">
        <v>0</v>
      </c>
      <c r="C13">
        <v>0</v>
      </c>
      <c r="D13">
        <v>0</v>
      </c>
      <c r="E13">
        <v>0</v>
      </c>
      <c r="F13">
        <v>0</v>
      </c>
      <c r="G13">
        <v>0</v>
      </c>
      <c r="H13">
        <v>0</v>
      </c>
      <c r="I13">
        <v>0</v>
      </c>
      <c r="J13">
        <v>0.02</v>
      </c>
      <c r="K13">
        <v>0.04</v>
      </c>
      <c r="L13">
        <v>0.06</v>
      </c>
      <c r="M13">
        <v>0.08</v>
      </c>
      <c r="N13">
        <v>0.11</v>
      </c>
      <c r="O13">
        <v>0.13</v>
      </c>
      <c r="P13">
        <v>0.17</v>
      </c>
      <c r="Q13">
        <v>0.2</v>
      </c>
      <c r="R13">
        <v>0.25</v>
      </c>
      <c r="S13">
        <v>0.3</v>
      </c>
      <c r="T13">
        <v>0.35</v>
      </c>
      <c r="U13">
        <v>0.44</v>
      </c>
      <c r="V13">
        <v>0.51</v>
      </c>
      <c r="W13">
        <v>0.59</v>
      </c>
      <c r="X13">
        <v>0.67</v>
      </c>
      <c r="Y13">
        <v>0.75</v>
      </c>
      <c r="Z13">
        <v>0.9</v>
      </c>
      <c r="AA13">
        <v>0.98</v>
      </c>
      <c r="AB13">
        <v>1.1499999999999999</v>
      </c>
      <c r="AC13">
        <v>1.29</v>
      </c>
      <c r="AD13">
        <v>1.42</v>
      </c>
      <c r="AE13">
        <v>1.64</v>
      </c>
      <c r="AF13">
        <v>1.84</v>
      </c>
      <c r="AG13">
        <v>2</v>
      </c>
      <c r="AH13">
        <v>2.2200000000000002</v>
      </c>
      <c r="AI13">
        <v>2.4300000000000002</v>
      </c>
      <c r="AJ13">
        <v>2.65</v>
      </c>
      <c r="AK13">
        <v>2.92</v>
      </c>
      <c r="AL13">
        <v>3.09</v>
      </c>
      <c r="AM13">
        <v>3.31</v>
      </c>
      <c r="AN13">
        <v>3.65</v>
      </c>
      <c r="AO13">
        <v>4.03</v>
      </c>
      <c r="AP13">
        <v>4.3499999999999996</v>
      </c>
      <c r="AQ13">
        <v>4.53</v>
      </c>
      <c r="AR13">
        <v>4.76</v>
      </c>
      <c r="AS13">
        <v>5.13</v>
      </c>
      <c r="AT13">
        <v>5.37</v>
      </c>
      <c r="AU13">
        <v>5.68</v>
      </c>
      <c r="AV13">
        <v>6.02</v>
      </c>
      <c r="AW13">
        <v>6.49</v>
      </c>
      <c r="AX13">
        <v>7</v>
      </c>
      <c r="AY13">
        <v>7.61</v>
      </c>
      <c r="AZ13">
        <v>8.1</v>
      </c>
      <c r="BA13">
        <v>8.5500000000000007</v>
      </c>
      <c r="BB13">
        <v>9.16</v>
      </c>
      <c r="BC13">
        <v>9.2799999999999994</v>
      </c>
      <c r="BD13">
        <v>9.3699999999999992</v>
      </c>
      <c r="BE13">
        <v>9.7100000000000009</v>
      </c>
      <c r="BF13">
        <v>10.1</v>
      </c>
      <c r="BG13">
        <v>10.5</v>
      </c>
      <c r="BH13">
        <v>11.1</v>
      </c>
      <c r="BI13">
        <v>11.5</v>
      </c>
      <c r="BJ13">
        <v>11.8</v>
      </c>
      <c r="BK13">
        <v>12.2</v>
      </c>
      <c r="BL13">
        <v>12.4</v>
      </c>
      <c r="BM13">
        <v>12.7</v>
      </c>
      <c r="BN13">
        <v>12.9</v>
      </c>
      <c r="BO13">
        <v>13.1</v>
      </c>
      <c r="BP13">
        <v>13.3</v>
      </c>
      <c r="BQ13">
        <v>13.5</v>
      </c>
      <c r="BR13">
        <v>13.6</v>
      </c>
      <c r="BS13">
        <v>13.8</v>
      </c>
      <c r="BT13">
        <v>13.9</v>
      </c>
      <c r="BU13">
        <v>14.1</v>
      </c>
      <c r="BV13">
        <v>14.2</v>
      </c>
      <c r="BW13">
        <v>14.3</v>
      </c>
      <c r="BX13">
        <v>14.5</v>
      </c>
      <c r="BY13">
        <v>14.6</v>
      </c>
      <c r="BZ13">
        <v>14.7</v>
      </c>
      <c r="CA13">
        <v>14.8</v>
      </c>
      <c r="CB13">
        <v>14.9</v>
      </c>
      <c r="CC13">
        <v>15</v>
      </c>
      <c r="CD13">
        <v>15</v>
      </c>
      <c r="CE13">
        <v>15.1</v>
      </c>
      <c r="CF13">
        <v>15.2</v>
      </c>
      <c r="CG13">
        <v>15.2</v>
      </c>
      <c r="CH13">
        <v>15.3</v>
      </c>
      <c r="CI13">
        <v>15.3</v>
      </c>
      <c r="CJ13">
        <v>15.3</v>
      </c>
      <c r="CK13">
        <v>15.4</v>
      </c>
      <c r="CL13">
        <v>15.4</v>
      </c>
      <c r="CM13">
        <v>15.4</v>
      </c>
      <c r="CN13">
        <v>15.3</v>
      </c>
      <c r="CO13">
        <v>15.3</v>
      </c>
      <c r="CP13">
        <v>15.3</v>
      </c>
      <c r="CQ13">
        <v>15.2</v>
      </c>
      <c r="CR13">
        <v>15.2</v>
      </c>
      <c r="CS13">
        <v>15.1</v>
      </c>
      <c r="CT13">
        <v>15</v>
      </c>
      <c r="CU13">
        <v>14.9</v>
      </c>
      <c r="CV13">
        <v>14.8</v>
      </c>
      <c r="CW13">
        <v>14.7</v>
      </c>
      <c r="CX13">
        <v>14.6</v>
      </c>
      <c r="CY13">
        <v>14.4</v>
      </c>
      <c r="CZ13">
        <v>14.2</v>
      </c>
      <c r="DA13">
        <v>14.1</v>
      </c>
      <c r="DB13">
        <v>13.8</v>
      </c>
      <c r="DC13">
        <v>13.6</v>
      </c>
      <c r="DD13">
        <v>13.4</v>
      </c>
      <c r="DE13">
        <v>13.1</v>
      </c>
      <c r="DF13">
        <v>12.8</v>
      </c>
      <c r="DG13">
        <v>12.4</v>
      </c>
      <c r="DH13">
        <v>12.1</v>
      </c>
      <c r="DI13">
        <v>11.6</v>
      </c>
      <c r="DJ13">
        <v>11</v>
      </c>
      <c r="DK13">
        <v>10.4</v>
      </c>
      <c r="DL13">
        <v>9.89</v>
      </c>
      <c r="DM13">
        <v>10.1</v>
      </c>
      <c r="DN13">
        <v>9.48</v>
      </c>
      <c r="DO13">
        <v>9.17</v>
      </c>
      <c r="DP13">
        <v>8.4</v>
      </c>
      <c r="DQ13">
        <v>7.77</v>
      </c>
      <c r="DR13">
        <v>7.15</v>
      </c>
      <c r="DS13">
        <v>6.67</v>
      </c>
      <c r="DT13">
        <v>6.27</v>
      </c>
      <c r="DU13">
        <v>5.88</v>
      </c>
      <c r="DV13">
        <v>5.51</v>
      </c>
      <c r="DW13">
        <v>5.19</v>
      </c>
      <c r="DX13">
        <v>5</v>
      </c>
      <c r="DY13">
        <v>4.6900000000000004</v>
      </c>
      <c r="DZ13">
        <v>4.45</v>
      </c>
      <c r="EA13">
        <v>4.07</v>
      </c>
      <c r="EB13">
        <v>3.66</v>
      </c>
      <c r="EC13">
        <v>3.41</v>
      </c>
      <c r="ED13">
        <v>3.15</v>
      </c>
      <c r="EE13">
        <v>2.95</v>
      </c>
      <c r="EF13">
        <v>2.67</v>
      </c>
      <c r="EG13">
        <v>2.38</v>
      </c>
      <c r="EH13">
        <v>2.2400000000000002</v>
      </c>
      <c r="EI13">
        <v>2</v>
      </c>
      <c r="EJ13">
        <v>1.8</v>
      </c>
      <c r="EK13">
        <v>1.63</v>
      </c>
      <c r="EL13">
        <v>1.45</v>
      </c>
      <c r="EM13">
        <v>1.34</v>
      </c>
      <c r="EN13">
        <v>1.2</v>
      </c>
      <c r="EO13">
        <v>1.05</v>
      </c>
      <c r="EP13">
        <v>0.95</v>
      </c>
      <c r="EQ13">
        <v>0.83</v>
      </c>
      <c r="ER13">
        <v>0.71</v>
      </c>
      <c r="ES13">
        <v>0.64</v>
      </c>
      <c r="ET13">
        <v>0.57999999999999996</v>
      </c>
      <c r="EU13">
        <v>0.48</v>
      </c>
      <c r="EV13">
        <v>0.42</v>
      </c>
      <c r="EW13">
        <v>0.37</v>
      </c>
      <c r="EX13">
        <v>0.31</v>
      </c>
      <c r="EY13">
        <v>0.28000000000000003</v>
      </c>
      <c r="EZ13">
        <v>0.23</v>
      </c>
      <c r="FA13">
        <v>0.19</v>
      </c>
      <c r="FB13">
        <v>0.17</v>
      </c>
      <c r="FC13">
        <v>0.14000000000000001</v>
      </c>
      <c r="FD13">
        <v>0.11</v>
      </c>
      <c r="FE13">
        <v>0.1</v>
      </c>
      <c r="FF13">
        <v>0.08</v>
      </c>
      <c r="FG13">
        <v>7.0000000000000007E-2</v>
      </c>
      <c r="FH13">
        <v>0.06</v>
      </c>
      <c r="FI13">
        <v>0.04</v>
      </c>
      <c r="FJ13">
        <v>0.04</v>
      </c>
      <c r="FK13">
        <v>0.02</v>
      </c>
      <c r="FL13">
        <v>0.02</v>
      </c>
      <c r="FM13">
        <v>0</v>
      </c>
      <c r="FN13">
        <v>0</v>
      </c>
      <c r="FO13">
        <v>0</v>
      </c>
      <c r="FP13">
        <v>0</v>
      </c>
      <c r="FQ13">
        <v>0</v>
      </c>
      <c r="FR13">
        <v>0.02</v>
      </c>
      <c r="FS13">
        <v>0.02</v>
      </c>
      <c r="FT13">
        <v>0.03</v>
      </c>
      <c r="FU13">
        <v>0.03</v>
      </c>
      <c r="FV13">
        <v>0.04</v>
      </c>
      <c r="FW13">
        <v>0.06</v>
      </c>
      <c r="FX13">
        <v>7.0000000000000007E-2</v>
      </c>
      <c r="FY13">
        <v>7.0000000000000007E-2</v>
      </c>
      <c r="FZ13">
        <v>0.1</v>
      </c>
    </row>
    <row r="14" spans="1:182" x14ac:dyDescent="0.15">
      <c r="A14">
        <v>173</v>
      </c>
      <c r="B14">
        <v>0</v>
      </c>
      <c r="C14">
        <v>0</v>
      </c>
      <c r="D14">
        <v>0</v>
      </c>
      <c r="E14">
        <v>0</v>
      </c>
      <c r="F14">
        <v>0</v>
      </c>
      <c r="G14">
        <v>0</v>
      </c>
      <c r="H14">
        <v>0</v>
      </c>
      <c r="I14">
        <v>0</v>
      </c>
      <c r="J14">
        <v>0.03</v>
      </c>
      <c r="K14">
        <v>0.04</v>
      </c>
      <c r="L14">
        <v>0.05</v>
      </c>
      <c r="M14">
        <v>0.08</v>
      </c>
      <c r="N14">
        <v>0.11</v>
      </c>
      <c r="O14">
        <v>0.13</v>
      </c>
      <c r="P14">
        <v>0.17</v>
      </c>
      <c r="Q14">
        <v>0.21</v>
      </c>
      <c r="R14">
        <v>0.25</v>
      </c>
      <c r="S14">
        <v>0.28999999999999998</v>
      </c>
      <c r="T14">
        <v>0.35</v>
      </c>
      <c r="U14">
        <v>0.42</v>
      </c>
      <c r="V14">
        <v>0.49</v>
      </c>
      <c r="W14">
        <v>0.59</v>
      </c>
      <c r="X14">
        <v>0.68</v>
      </c>
      <c r="Y14">
        <v>0.79</v>
      </c>
      <c r="Z14">
        <v>0.88</v>
      </c>
      <c r="AA14">
        <v>1.03</v>
      </c>
      <c r="AB14">
        <v>1.1499999999999999</v>
      </c>
      <c r="AC14">
        <v>1.32</v>
      </c>
      <c r="AD14">
        <v>1.44</v>
      </c>
      <c r="AE14">
        <v>1.62</v>
      </c>
      <c r="AF14">
        <v>1.82</v>
      </c>
      <c r="AG14">
        <v>2.0499999999999998</v>
      </c>
      <c r="AH14">
        <v>2.25</v>
      </c>
      <c r="AI14">
        <v>2.4500000000000002</v>
      </c>
      <c r="AJ14">
        <v>2.7</v>
      </c>
      <c r="AK14">
        <v>2.94</v>
      </c>
      <c r="AL14">
        <v>3.11</v>
      </c>
      <c r="AM14">
        <v>3.38</v>
      </c>
      <c r="AN14">
        <v>3.75</v>
      </c>
      <c r="AO14">
        <v>4.09</v>
      </c>
      <c r="AP14">
        <v>4.42</v>
      </c>
      <c r="AQ14">
        <v>4.5</v>
      </c>
      <c r="AR14">
        <v>4.84</v>
      </c>
      <c r="AS14">
        <v>5.08</v>
      </c>
      <c r="AT14">
        <v>5.39</v>
      </c>
      <c r="AU14">
        <v>5.63</v>
      </c>
      <c r="AV14">
        <v>6.09</v>
      </c>
      <c r="AW14">
        <v>6.58</v>
      </c>
      <c r="AX14">
        <v>7.07</v>
      </c>
      <c r="AY14">
        <v>7.68</v>
      </c>
      <c r="AZ14">
        <v>8.18</v>
      </c>
      <c r="BA14">
        <v>8.64</v>
      </c>
      <c r="BB14">
        <v>9.2200000000000006</v>
      </c>
      <c r="BC14">
        <v>9.3000000000000007</v>
      </c>
      <c r="BD14">
        <v>9.39</v>
      </c>
      <c r="BE14">
        <v>9.76</v>
      </c>
      <c r="BF14">
        <v>10.199999999999999</v>
      </c>
      <c r="BG14">
        <v>10.6</v>
      </c>
      <c r="BH14">
        <v>11.2</v>
      </c>
      <c r="BI14">
        <v>11.6</v>
      </c>
      <c r="BJ14">
        <v>11.9</v>
      </c>
      <c r="BK14">
        <v>12.2</v>
      </c>
      <c r="BL14">
        <v>12.5</v>
      </c>
      <c r="BM14">
        <v>12.7</v>
      </c>
      <c r="BN14">
        <v>13</v>
      </c>
      <c r="BO14">
        <v>13.2</v>
      </c>
      <c r="BP14">
        <v>13.4</v>
      </c>
      <c r="BQ14">
        <v>13.5</v>
      </c>
      <c r="BR14">
        <v>13.7</v>
      </c>
      <c r="BS14">
        <v>13.8</v>
      </c>
      <c r="BT14">
        <v>14</v>
      </c>
      <c r="BU14">
        <v>14.1</v>
      </c>
      <c r="BV14">
        <v>14.3</v>
      </c>
      <c r="BW14">
        <v>14.4</v>
      </c>
      <c r="BX14">
        <v>14.5</v>
      </c>
      <c r="BY14">
        <v>14.6</v>
      </c>
      <c r="BZ14">
        <v>14.7</v>
      </c>
      <c r="CA14">
        <v>14.8</v>
      </c>
      <c r="CB14">
        <v>14.9</v>
      </c>
      <c r="CC14">
        <v>15</v>
      </c>
      <c r="CD14">
        <v>15.1</v>
      </c>
      <c r="CE14">
        <v>15.1</v>
      </c>
      <c r="CF14">
        <v>15.2</v>
      </c>
      <c r="CG14">
        <v>15.3</v>
      </c>
      <c r="CH14">
        <v>15.3</v>
      </c>
      <c r="CI14">
        <v>15.3</v>
      </c>
      <c r="CJ14">
        <v>15.4</v>
      </c>
      <c r="CK14">
        <v>15.4</v>
      </c>
      <c r="CL14">
        <v>15.4</v>
      </c>
      <c r="CM14">
        <v>15.4</v>
      </c>
      <c r="CN14">
        <v>15.4</v>
      </c>
      <c r="CO14">
        <v>15.3</v>
      </c>
      <c r="CP14">
        <v>15.3</v>
      </c>
      <c r="CQ14">
        <v>15.3</v>
      </c>
      <c r="CR14">
        <v>15.2</v>
      </c>
      <c r="CS14">
        <v>15.1</v>
      </c>
      <c r="CT14">
        <v>15</v>
      </c>
      <c r="CU14">
        <v>14.9</v>
      </c>
      <c r="CV14">
        <v>14.8</v>
      </c>
      <c r="CW14">
        <v>14.7</v>
      </c>
      <c r="CX14">
        <v>14.6</v>
      </c>
      <c r="CY14">
        <v>14.4</v>
      </c>
      <c r="CZ14">
        <v>14.2</v>
      </c>
      <c r="DA14">
        <v>14</v>
      </c>
      <c r="DB14">
        <v>13.8</v>
      </c>
      <c r="DC14">
        <v>13.6</v>
      </c>
      <c r="DD14">
        <v>13.4</v>
      </c>
      <c r="DE14">
        <v>13.1</v>
      </c>
      <c r="DF14">
        <v>12.8</v>
      </c>
      <c r="DG14">
        <v>12.4</v>
      </c>
      <c r="DH14">
        <v>12</v>
      </c>
      <c r="DI14">
        <v>11.6</v>
      </c>
      <c r="DJ14">
        <v>10.9</v>
      </c>
      <c r="DK14">
        <v>10.3</v>
      </c>
      <c r="DL14">
        <v>9.86</v>
      </c>
      <c r="DM14">
        <v>9.9</v>
      </c>
      <c r="DN14">
        <v>9.39</v>
      </c>
      <c r="DO14">
        <v>9.08</v>
      </c>
      <c r="DP14">
        <v>8.4</v>
      </c>
      <c r="DQ14">
        <v>7.69</v>
      </c>
      <c r="DR14">
        <v>7.11</v>
      </c>
      <c r="DS14">
        <v>6.6</v>
      </c>
      <c r="DT14">
        <v>6.2</v>
      </c>
      <c r="DU14">
        <v>5.83</v>
      </c>
      <c r="DV14">
        <v>5.47</v>
      </c>
      <c r="DW14">
        <v>5.13</v>
      </c>
      <c r="DX14">
        <v>4.97</v>
      </c>
      <c r="DY14">
        <v>4.6399999999999997</v>
      </c>
      <c r="DZ14">
        <v>4.38</v>
      </c>
      <c r="EA14">
        <v>3.97</v>
      </c>
      <c r="EB14">
        <v>3.61</v>
      </c>
      <c r="EC14">
        <v>3.37</v>
      </c>
      <c r="ED14">
        <v>3.1</v>
      </c>
      <c r="EE14">
        <v>2.87</v>
      </c>
      <c r="EF14">
        <v>2.62</v>
      </c>
      <c r="EG14">
        <v>2.36</v>
      </c>
      <c r="EH14">
        <v>2.1800000000000002</v>
      </c>
      <c r="EI14">
        <v>1.96</v>
      </c>
      <c r="EJ14">
        <v>1.79</v>
      </c>
      <c r="EK14">
        <v>1.61</v>
      </c>
      <c r="EL14">
        <v>1.45</v>
      </c>
      <c r="EM14">
        <v>1.28</v>
      </c>
      <c r="EN14">
        <v>1.17</v>
      </c>
      <c r="EO14">
        <v>1.02</v>
      </c>
      <c r="EP14">
        <v>0.92</v>
      </c>
      <c r="EQ14">
        <v>0.83</v>
      </c>
      <c r="ER14">
        <v>0.72</v>
      </c>
      <c r="ES14">
        <v>0.63</v>
      </c>
      <c r="ET14">
        <v>0.54</v>
      </c>
      <c r="EU14">
        <v>0.48</v>
      </c>
      <c r="EV14">
        <v>0.43</v>
      </c>
      <c r="EW14">
        <v>0.36</v>
      </c>
      <c r="EX14">
        <v>0.31</v>
      </c>
      <c r="EY14">
        <v>0.24</v>
      </c>
      <c r="EZ14">
        <v>0.22</v>
      </c>
      <c r="FA14">
        <v>0.19</v>
      </c>
      <c r="FB14">
        <v>0.16</v>
      </c>
      <c r="FC14">
        <v>0.13</v>
      </c>
      <c r="FD14">
        <v>0.11</v>
      </c>
      <c r="FE14">
        <v>0.09</v>
      </c>
      <c r="FF14">
        <v>0.08</v>
      </c>
      <c r="FG14">
        <v>0.05</v>
      </c>
      <c r="FH14">
        <v>0.05</v>
      </c>
      <c r="FI14">
        <v>0.03</v>
      </c>
      <c r="FJ14">
        <v>0.03</v>
      </c>
      <c r="FK14">
        <v>0.02</v>
      </c>
      <c r="FL14">
        <v>0</v>
      </c>
      <c r="FM14">
        <v>0</v>
      </c>
      <c r="FN14">
        <v>0</v>
      </c>
      <c r="FO14">
        <v>0</v>
      </c>
      <c r="FP14">
        <v>0</v>
      </c>
      <c r="FQ14">
        <v>0</v>
      </c>
      <c r="FR14">
        <v>0.02</v>
      </c>
      <c r="FS14">
        <v>0.02</v>
      </c>
      <c r="FT14">
        <v>0.03</v>
      </c>
      <c r="FU14">
        <v>0.04</v>
      </c>
      <c r="FV14">
        <v>0.04</v>
      </c>
      <c r="FW14">
        <v>0.05</v>
      </c>
      <c r="FX14">
        <v>7.0000000000000007E-2</v>
      </c>
      <c r="FY14">
        <v>0.08</v>
      </c>
      <c r="FZ14">
        <v>0.1</v>
      </c>
    </row>
    <row r="15" spans="1:182" x14ac:dyDescent="0.15">
      <c r="A15">
        <v>172</v>
      </c>
      <c r="B15">
        <v>0</v>
      </c>
      <c r="C15">
        <v>0</v>
      </c>
      <c r="D15">
        <v>0</v>
      </c>
      <c r="E15">
        <v>0</v>
      </c>
      <c r="F15">
        <v>0</v>
      </c>
      <c r="G15">
        <v>0</v>
      </c>
      <c r="H15">
        <v>0</v>
      </c>
      <c r="I15">
        <v>0</v>
      </c>
      <c r="J15">
        <v>0.03</v>
      </c>
      <c r="K15">
        <v>0.04</v>
      </c>
      <c r="L15">
        <v>0.05</v>
      </c>
      <c r="M15">
        <v>0.09</v>
      </c>
      <c r="N15">
        <v>0.11</v>
      </c>
      <c r="O15">
        <v>0.14000000000000001</v>
      </c>
      <c r="P15">
        <v>0.17</v>
      </c>
      <c r="Q15">
        <v>0.2</v>
      </c>
      <c r="R15">
        <v>0.25</v>
      </c>
      <c r="S15">
        <v>0.31</v>
      </c>
      <c r="T15">
        <v>0.35</v>
      </c>
      <c r="U15">
        <v>0.44</v>
      </c>
      <c r="V15">
        <v>0.51</v>
      </c>
      <c r="W15">
        <v>0.56999999999999995</v>
      </c>
      <c r="X15">
        <v>0.67</v>
      </c>
      <c r="Y15">
        <v>0.8</v>
      </c>
      <c r="Z15">
        <v>0.89</v>
      </c>
      <c r="AA15">
        <v>1.04</v>
      </c>
      <c r="AB15">
        <v>1.17</v>
      </c>
      <c r="AC15">
        <v>1.3</v>
      </c>
      <c r="AD15">
        <v>1.45</v>
      </c>
      <c r="AE15">
        <v>1.66</v>
      </c>
      <c r="AF15">
        <v>1.82</v>
      </c>
      <c r="AG15">
        <v>2.0099999999999998</v>
      </c>
      <c r="AH15">
        <v>2.2200000000000002</v>
      </c>
      <c r="AI15">
        <v>2.4300000000000002</v>
      </c>
      <c r="AJ15">
        <v>2.7</v>
      </c>
      <c r="AK15">
        <v>2.98</v>
      </c>
      <c r="AL15">
        <v>3.1</v>
      </c>
      <c r="AM15">
        <v>3.46</v>
      </c>
      <c r="AN15">
        <v>3.77</v>
      </c>
      <c r="AO15">
        <v>4.0599999999999996</v>
      </c>
      <c r="AP15">
        <v>4.45</v>
      </c>
      <c r="AQ15">
        <v>4.58</v>
      </c>
      <c r="AR15">
        <v>4.8899999999999997</v>
      </c>
      <c r="AS15">
        <v>5.12</v>
      </c>
      <c r="AT15">
        <v>5.45</v>
      </c>
      <c r="AU15">
        <v>5.75</v>
      </c>
      <c r="AV15">
        <v>6.17</v>
      </c>
      <c r="AW15">
        <v>6.61</v>
      </c>
      <c r="AX15">
        <v>7.19</v>
      </c>
      <c r="AY15">
        <v>7.75</v>
      </c>
      <c r="AZ15">
        <v>8.25</v>
      </c>
      <c r="BA15">
        <v>8.7100000000000009</v>
      </c>
      <c r="BB15">
        <v>9.32</v>
      </c>
      <c r="BC15">
        <v>9.57</v>
      </c>
      <c r="BD15">
        <v>9.48</v>
      </c>
      <c r="BE15">
        <v>9.86</v>
      </c>
      <c r="BF15">
        <v>10.199999999999999</v>
      </c>
      <c r="BG15">
        <v>10.8</v>
      </c>
      <c r="BH15">
        <v>11.2</v>
      </c>
      <c r="BI15">
        <v>11.6</v>
      </c>
      <c r="BJ15">
        <v>12</v>
      </c>
      <c r="BK15">
        <v>12.3</v>
      </c>
      <c r="BL15">
        <v>12.5</v>
      </c>
      <c r="BM15">
        <v>12.8</v>
      </c>
      <c r="BN15">
        <v>13</v>
      </c>
      <c r="BO15">
        <v>13.2</v>
      </c>
      <c r="BP15">
        <v>13.4</v>
      </c>
      <c r="BQ15">
        <v>13.6</v>
      </c>
      <c r="BR15">
        <v>13.7</v>
      </c>
      <c r="BS15">
        <v>13.9</v>
      </c>
      <c r="BT15">
        <v>14</v>
      </c>
      <c r="BU15">
        <v>14.2</v>
      </c>
      <c r="BV15">
        <v>14.3</v>
      </c>
      <c r="BW15">
        <v>14.4</v>
      </c>
      <c r="BX15">
        <v>14.5</v>
      </c>
      <c r="BY15">
        <v>14.7</v>
      </c>
      <c r="BZ15">
        <v>14.8</v>
      </c>
      <c r="CA15">
        <v>14.9</v>
      </c>
      <c r="CB15">
        <v>14.9</v>
      </c>
      <c r="CC15">
        <v>15</v>
      </c>
      <c r="CD15">
        <v>15.1</v>
      </c>
      <c r="CE15">
        <v>15.2</v>
      </c>
      <c r="CF15">
        <v>15.2</v>
      </c>
      <c r="CG15">
        <v>15.3</v>
      </c>
      <c r="CH15">
        <v>15.3</v>
      </c>
      <c r="CI15">
        <v>15.4</v>
      </c>
      <c r="CJ15">
        <v>15.4</v>
      </c>
      <c r="CK15">
        <v>15.4</v>
      </c>
      <c r="CL15">
        <v>15.4</v>
      </c>
      <c r="CM15">
        <v>15.4</v>
      </c>
      <c r="CN15">
        <v>15.4</v>
      </c>
      <c r="CO15">
        <v>15.4</v>
      </c>
      <c r="CP15">
        <v>15.3</v>
      </c>
      <c r="CQ15">
        <v>15.3</v>
      </c>
      <c r="CR15">
        <v>15.2</v>
      </c>
      <c r="CS15">
        <v>15.1</v>
      </c>
      <c r="CT15">
        <v>15.1</v>
      </c>
      <c r="CU15">
        <v>15</v>
      </c>
      <c r="CV15">
        <v>14.8</v>
      </c>
      <c r="CW15">
        <v>14.7</v>
      </c>
      <c r="CX15">
        <v>14.6</v>
      </c>
      <c r="CY15">
        <v>14.4</v>
      </c>
      <c r="CZ15">
        <v>14.2</v>
      </c>
      <c r="DA15">
        <v>14</v>
      </c>
      <c r="DB15">
        <v>13.8</v>
      </c>
      <c r="DC15">
        <v>13.6</v>
      </c>
      <c r="DD15">
        <v>13.3</v>
      </c>
      <c r="DE15">
        <v>13.1</v>
      </c>
      <c r="DF15">
        <v>12.7</v>
      </c>
      <c r="DG15">
        <v>12.4</v>
      </c>
      <c r="DH15">
        <v>12</v>
      </c>
      <c r="DI15">
        <v>11.6</v>
      </c>
      <c r="DJ15">
        <v>10.7</v>
      </c>
      <c r="DK15">
        <v>10.3</v>
      </c>
      <c r="DL15">
        <v>9.83</v>
      </c>
      <c r="DM15">
        <v>9.94</v>
      </c>
      <c r="DN15">
        <v>9.6199999999999992</v>
      </c>
      <c r="DO15">
        <v>8.99</v>
      </c>
      <c r="DP15">
        <v>8.2100000000000009</v>
      </c>
      <c r="DQ15">
        <v>7.58</v>
      </c>
      <c r="DR15">
        <v>7</v>
      </c>
      <c r="DS15">
        <v>6.5</v>
      </c>
      <c r="DT15">
        <v>6.19</v>
      </c>
      <c r="DU15">
        <v>5.79</v>
      </c>
      <c r="DV15">
        <v>5.41</v>
      </c>
      <c r="DW15">
        <v>5.08</v>
      </c>
      <c r="DX15">
        <v>4.93</v>
      </c>
      <c r="DY15">
        <v>4.55</v>
      </c>
      <c r="DZ15">
        <v>4.3499999999999996</v>
      </c>
      <c r="EA15">
        <v>3.9</v>
      </c>
      <c r="EB15">
        <v>3.56</v>
      </c>
      <c r="EC15">
        <v>3.27</v>
      </c>
      <c r="ED15">
        <v>3</v>
      </c>
      <c r="EE15">
        <v>2.87</v>
      </c>
      <c r="EF15">
        <v>2.59</v>
      </c>
      <c r="EG15">
        <v>2.34</v>
      </c>
      <c r="EH15">
        <v>2.15</v>
      </c>
      <c r="EI15">
        <v>1.91</v>
      </c>
      <c r="EJ15">
        <v>1.78</v>
      </c>
      <c r="EK15">
        <v>1.58</v>
      </c>
      <c r="EL15">
        <v>1.43</v>
      </c>
      <c r="EM15">
        <v>1.29</v>
      </c>
      <c r="EN15">
        <v>1.1599999999999999</v>
      </c>
      <c r="EO15">
        <v>0.98</v>
      </c>
      <c r="EP15">
        <v>0.88</v>
      </c>
      <c r="EQ15">
        <v>0.78</v>
      </c>
      <c r="ER15">
        <v>0.68</v>
      </c>
      <c r="ES15">
        <v>0.61</v>
      </c>
      <c r="ET15">
        <v>0.52</v>
      </c>
      <c r="EU15">
        <v>0.47</v>
      </c>
      <c r="EV15">
        <v>0.4</v>
      </c>
      <c r="EW15">
        <v>0.34</v>
      </c>
      <c r="EX15">
        <v>0.3</v>
      </c>
      <c r="EY15">
        <v>0.25</v>
      </c>
      <c r="EZ15">
        <v>0.21</v>
      </c>
      <c r="FA15">
        <v>0.18</v>
      </c>
      <c r="FB15">
        <v>0.15</v>
      </c>
      <c r="FC15">
        <v>0.13</v>
      </c>
      <c r="FD15">
        <v>0.1</v>
      </c>
      <c r="FE15">
        <v>0.09</v>
      </c>
      <c r="FF15">
        <v>7.0000000000000007E-2</v>
      </c>
      <c r="FG15">
        <v>0.05</v>
      </c>
      <c r="FH15">
        <v>0.04</v>
      </c>
      <c r="FI15">
        <v>0.04</v>
      </c>
      <c r="FJ15">
        <v>0.03</v>
      </c>
      <c r="FK15">
        <v>0.02</v>
      </c>
      <c r="FL15">
        <v>0</v>
      </c>
      <c r="FM15">
        <v>0</v>
      </c>
      <c r="FN15">
        <v>0</v>
      </c>
      <c r="FO15">
        <v>0</v>
      </c>
      <c r="FP15">
        <v>0</v>
      </c>
      <c r="FQ15">
        <v>0</v>
      </c>
      <c r="FR15">
        <v>0</v>
      </c>
      <c r="FS15">
        <v>0.02</v>
      </c>
      <c r="FT15">
        <v>0.02</v>
      </c>
      <c r="FU15">
        <v>0.04</v>
      </c>
      <c r="FV15">
        <v>0.04</v>
      </c>
      <c r="FW15">
        <v>0.06</v>
      </c>
      <c r="FX15">
        <v>0.06</v>
      </c>
      <c r="FY15">
        <v>0.08</v>
      </c>
      <c r="FZ15">
        <v>0.1</v>
      </c>
    </row>
    <row r="16" spans="1:182" x14ac:dyDescent="0.15">
      <c r="A16">
        <v>171</v>
      </c>
      <c r="B16">
        <v>0</v>
      </c>
      <c r="C16">
        <v>0</v>
      </c>
      <c r="D16">
        <v>0</v>
      </c>
      <c r="E16">
        <v>0</v>
      </c>
      <c r="F16">
        <v>0</v>
      </c>
      <c r="G16">
        <v>0</v>
      </c>
      <c r="H16">
        <v>0</v>
      </c>
      <c r="I16">
        <v>0</v>
      </c>
      <c r="J16">
        <v>0.02</v>
      </c>
      <c r="K16">
        <v>0.04</v>
      </c>
      <c r="L16">
        <v>7.0000000000000007E-2</v>
      </c>
      <c r="M16">
        <v>0.09</v>
      </c>
      <c r="N16">
        <v>0.11</v>
      </c>
      <c r="O16">
        <v>0.14000000000000001</v>
      </c>
      <c r="P16">
        <v>0.17</v>
      </c>
      <c r="Q16">
        <v>0.21</v>
      </c>
      <c r="R16">
        <v>0.26</v>
      </c>
      <c r="S16">
        <v>0.32</v>
      </c>
      <c r="T16">
        <v>0.38</v>
      </c>
      <c r="U16">
        <v>0.43</v>
      </c>
      <c r="V16">
        <v>0.52</v>
      </c>
      <c r="W16">
        <v>0.61</v>
      </c>
      <c r="X16">
        <v>0.69</v>
      </c>
      <c r="Y16">
        <v>0.8</v>
      </c>
      <c r="Z16">
        <v>0.9</v>
      </c>
      <c r="AA16">
        <v>1.05</v>
      </c>
      <c r="AB16">
        <v>1.18</v>
      </c>
      <c r="AC16">
        <v>1.35</v>
      </c>
      <c r="AD16">
        <v>1.49</v>
      </c>
      <c r="AE16">
        <v>1.68</v>
      </c>
      <c r="AF16">
        <v>1.84</v>
      </c>
      <c r="AG16">
        <v>2.0699999999999998</v>
      </c>
      <c r="AH16">
        <v>2.29</v>
      </c>
      <c r="AI16">
        <v>2.52</v>
      </c>
      <c r="AJ16">
        <v>2.71</v>
      </c>
      <c r="AK16">
        <v>2.99</v>
      </c>
      <c r="AL16">
        <v>3.16</v>
      </c>
      <c r="AM16">
        <v>3.45</v>
      </c>
      <c r="AN16">
        <v>3.81</v>
      </c>
      <c r="AO16">
        <v>4.12</v>
      </c>
      <c r="AP16">
        <v>4.47</v>
      </c>
      <c r="AQ16">
        <v>4.58</v>
      </c>
      <c r="AR16">
        <v>4.87</v>
      </c>
      <c r="AS16">
        <v>5.2</v>
      </c>
      <c r="AT16">
        <v>5.46</v>
      </c>
      <c r="AU16">
        <v>5.83</v>
      </c>
      <c r="AV16">
        <v>6.23</v>
      </c>
      <c r="AW16">
        <v>6.68</v>
      </c>
      <c r="AX16">
        <v>7.24</v>
      </c>
      <c r="AY16">
        <v>7.82</v>
      </c>
      <c r="AZ16">
        <v>8.3000000000000007</v>
      </c>
      <c r="BA16">
        <v>8.8000000000000007</v>
      </c>
      <c r="BB16">
        <v>9.3800000000000008</v>
      </c>
      <c r="BC16">
        <v>9.4700000000000006</v>
      </c>
      <c r="BD16">
        <v>9.5</v>
      </c>
      <c r="BE16">
        <v>9.9499999999999993</v>
      </c>
      <c r="BF16">
        <v>10.4</v>
      </c>
      <c r="BG16">
        <v>10.9</v>
      </c>
      <c r="BH16">
        <v>11.3</v>
      </c>
      <c r="BI16">
        <v>11.7</v>
      </c>
      <c r="BJ16">
        <v>12</v>
      </c>
      <c r="BK16">
        <v>12.3</v>
      </c>
      <c r="BL16">
        <v>12.6</v>
      </c>
      <c r="BM16">
        <v>12.9</v>
      </c>
      <c r="BN16">
        <v>13.1</v>
      </c>
      <c r="BO16">
        <v>13.3</v>
      </c>
      <c r="BP16">
        <v>13.5</v>
      </c>
      <c r="BQ16">
        <v>13.6</v>
      </c>
      <c r="BR16">
        <v>13.8</v>
      </c>
      <c r="BS16">
        <v>13.9</v>
      </c>
      <c r="BT16">
        <v>14.1</v>
      </c>
      <c r="BU16">
        <v>14.2</v>
      </c>
      <c r="BV16">
        <v>14.3</v>
      </c>
      <c r="BW16">
        <v>14.5</v>
      </c>
      <c r="BX16">
        <v>14.6</v>
      </c>
      <c r="BY16">
        <v>14.7</v>
      </c>
      <c r="BZ16">
        <v>14.8</v>
      </c>
      <c r="CA16">
        <v>14.9</v>
      </c>
      <c r="CB16">
        <v>15</v>
      </c>
      <c r="CC16">
        <v>15.1</v>
      </c>
      <c r="CD16">
        <v>15.1</v>
      </c>
      <c r="CE16">
        <v>15.2</v>
      </c>
      <c r="CF16">
        <v>15.3</v>
      </c>
      <c r="CG16">
        <v>15.3</v>
      </c>
      <c r="CH16">
        <v>15.4</v>
      </c>
      <c r="CI16">
        <v>15.4</v>
      </c>
      <c r="CJ16">
        <v>15.4</v>
      </c>
      <c r="CK16">
        <v>15.4</v>
      </c>
      <c r="CL16">
        <v>15.4</v>
      </c>
      <c r="CM16">
        <v>15.4</v>
      </c>
      <c r="CN16">
        <v>15.4</v>
      </c>
      <c r="CO16">
        <v>15.4</v>
      </c>
      <c r="CP16">
        <v>15.3</v>
      </c>
      <c r="CQ16">
        <v>15.3</v>
      </c>
      <c r="CR16">
        <v>15.2</v>
      </c>
      <c r="CS16">
        <v>15.2</v>
      </c>
      <c r="CT16">
        <v>15.1</v>
      </c>
      <c r="CU16">
        <v>15</v>
      </c>
      <c r="CV16">
        <v>14.8</v>
      </c>
      <c r="CW16">
        <v>14.7</v>
      </c>
      <c r="CX16">
        <v>14.6</v>
      </c>
      <c r="CY16">
        <v>14.4</v>
      </c>
      <c r="CZ16">
        <v>14.2</v>
      </c>
      <c r="DA16">
        <v>14</v>
      </c>
      <c r="DB16">
        <v>13.8</v>
      </c>
      <c r="DC16">
        <v>13.6</v>
      </c>
      <c r="DD16">
        <v>13.3</v>
      </c>
      <c r="DE16">
        <v>13</v>
      </c>
      <c r="DF16">
        <v>12.7</v>
      </c>
      <c r="DG16">
        <v>12.4</v>
      </c>
      <c r="DH16">
        <v>12</v>
      </c>
      <c r="DI16">
        <v>11.5</v>
      </c>
      <c r="DJ16">
        <v>10.7</v>
      </c>
      <c r="DK16">
        <v>10.199999999999999</v>
      </c>
      <c r="DL16">
        <v>9.8000000000000007</v>
      </c>
      <c r="DM16">
        <v>9.84</v>
      </c>
      <c r="DN16">
        <v>9.5399999999999991</v>
      </c>
      <c r="DO16">
        <v>8.9</v>
      </c>
      <c r="DP16">
        <v>8.11</v>
      </c>
      <c r="DQ16">
        <v>7.53</v>
      </c>
      <c r="DR16">
        <v>6.91</v>
      </c>
      <c r="DS16">
        <v>6.47</v>
      </c>
      <c r="DT16">
        <v>6.09</v>
      </c>
      <c r="DU16">
        <v>5.72</v>
      </c>
      <c r="DV16">
        <v>5.38</v>
      </c>
      <c r="DW16">
        <v>5.03</v>
      </c>
      <c r="DX16">
        <v>4.87</v>
      </c>
      <c r="DY16">
        <v>4.5199999999999996</v>
      </c>
      <c r="DZ16">
        <v>4.21</v>
      </c>
      <c r="EA16">
        <v>3.84</v>
      </c>
      <c r="EB16">
        <v>3.54</v>
      </c>
      <c r="EC16">
        <v>3.28</v>
      </c>
      <c r="ED16">
        <v>3.01</v>
      </c>
      <c r="EE16">
        <v>2.83</v>
      </c>
      <c r="EF16">
        <v>2.5299999999999998</v>
      </c>
      <c r="EG16">
        <v>2.2999999999999998</v>
      </c>
      <c r="EH16">
        <v>2.1</v>
      </c>
      <c r="EI16">
        <v>1.91</v>
      </c>
      <c r="EJ16">
        <v>1.73</v>
      </c>
      <c r="EK16">
        <v>1.57</v>
      </c>
      <c r="EL16">
        <v>1.38</v>
      </c>
      <c r="EM16">
        <v>1.26</v>
      </c>
      <c r="EN16">
        <v>1.1200000000000001</v>
      </c>
      <c r="EO16">
        <v>0.97</v>
      </c>
      <c r="EP16">
        <v>0.87</v>
      </c>
      <c r="EQ16">
        <v>0.77</v>
      </c>
      <c r="ER16">
        <v>0.66</v>
      </c>
      <c r="ES16">
        <v>0.57999999999999996</v>
      </c>
      <c r="ET16">
        <v>0.52</v>
      </c>
      <c r="EU16">
        <v>0.45</v>
      </c>
      <c r="EV16">
        <v>0.38</v>
      </c>
      <c r="EW16">
        <v>0.34</v>
      </c>
      <c r="EX16">
        <v>0.28000000000000003</v>
      </c>
      <c r="EY16">
        <v>0.24</v>
      </c>
      <c r="EZ16">
        <v>0.2</v>
      </c>
      <c r="FA16">
        <v>0.16</v>
      </c>
      <c r="FB16">
        <v>0.14000000000000001</v>
      </c>
      <c r="FC16">
        <v>0.12</v>
      </c>
      <c r="FD16">
        <v>0.1</v>
      </c>
      <c r="FE16">
        <v>7.0000000000000007E-2</v>
      </c>
      <c r="FF16">
        <v>7.0000000000000007E-2</v>
      </c>
      <c r="FG16">
        <v>0.05</v>
      </c>
      <c r="FH16">
        <v>0.04</v>
      </c>
      <c r="FI16">
        <v>0.03</v>
      </c>
      <c r="FJ16">
        <v>0.02</v>
      </c>
      <c r="FK16">
        <v>0</v>
      </c>
      <c r="FL16">
        <v>0</v>
      </c>
      <c r="FM16">
        <v>0</v>
      </c>
      <c r="FN16">
        <v>0</v>
      </c>
      <c r="FO16">
        <v>0</v>
      </c>
      <c r="FP16">
        <v>0</v>
      </c>
      <c r="FQ16">
        <v>0</v>
      </c>
      <c r="FR16">
        <v>0</v>
      </c>
      <c r="FS16">
        <v>0.02</v>
      </c>
      <c r="FT16">
        <v>0.03</v>
      </c>
      <c r="FU16">
        <v>0.04</v>
      </c>
      <c r="FV16">
        <v>0.04</v>
      </c>
      <c r="FW16">
        <v>0.05</v>
      </c>
      <c r="FX16">
        <v>7.0000000000000007E-2</v>
      </c>
      <c r="FY16">
        <v>0.08</v>
      </c>
      <c r="FZ16">
        <v>0.1</v>
      </c>
    </row>
    <row r="17" spans="1:182" x14ac:dyDescent="0.15">
      <c r="A17">
        <v>170</v>
      </c>
      <c r="B17">
        <v>0</v>
      </c>
      <c r="C17">
        <v>0</v>
      </c>
      <c r="D17">
        <v>0</v>
      </c>
      <c r="E17">
        <v>0</v>
      </c>
      <c r="F17">
        <v>0</v>
      </c>
      <c r="G17">
        <v>0</v>
      </c>
      <c r="H17">
        <v>0</v>
      </c>
      <c r="I17">
        <v>0</v>
      </c>
      <c r="J17">
        <v>0.03</v>
      </c>
      <c r="K17">
        <v>0.04</v>
      </c>
      <c r="L17">
        <v>7.0000000000000007E-2</v>
      </c>
      <c r="M17">
        <v>0.09</v>
      </c>
      <c r="N17">
        <v>0.11</v>
      </c>
      <c r="O17">
        <v>0.14000000000000001</v>
      </c>
      <c r="P17">
        <v>0.17</v>
      </c>
      <c r="Q17">
        <v>0.22</v>
      </c>
      <c r="R17">
        <v>0.25</v>
      </c>
      <c r="S17">
        <v>0.31</v>
      </c>
      <c r="T17">
        <v>0.38</v>
      </c>
      <c r="U17">
        <v>0.45</v>
      </c>
      <c r="V17">
        <v>0.54</v>
      </c>
      <c r="W17">
        <v>0.56999999999999995</v>
      </c>
      <c r="X17">
        <v>0.69</v>
      </c>
      <c r="Y17">
        <v>0.8</v>
      </c>
      <c r="Z17">
        <v>0.92</v>
      </c>
      <c r="AA17">
        <v>1.06</v>
      </c>
      <c r="AB17">
        <v>1.2</v>
      </c>
      <c r="AC17">
        <v>1.34</v>
      </c>
      <c r="AD17">
        <v>1.48</v>
      </c>
      <c r="AE17">
        <v>1.69</v>
      </c>
      <c r="AF17">
        <v>1.85</v>
      </c>
      <c r="AG17">
        <v>2.09</v>
      </c>
      <c r="AH17">
        <v>2.2599999999999998</v>
      </c>
      <c r="AI17">
        <v>2.46</v>
      </c>
      <c r="AJ17">
        <v>2.73</v>
      </c>
      <c r="AK17">
        <v>2.99</v>
      </c>
      <c r="AL17">
        <v>3.2</v>
      </c>
      <c r="AM17">
        <v>3.46</v>
      </c>
      <c r="AN17">
        <v>3.82</v>
      </c>
      <c r="AO17">
        <v>4.1399999999999997</v>
      </c>
      <c r="AP17">
        <v>4.53</v>
      </c>
      <c r="AQ17">
        <v>4.58</v>
      </c>
      <c r="AR17">
        <v>4.91</v>
      </c>
      <c r="AS17">
        <v>5.22</v>
      </c>
      <c r="AT17">
        <v>5.51</v>
      </c>
      <c r="AU17">
        <v>5.81</v>
      </c>
      <c r="AV17">
        <v>6.28</v>
      </c>
      <c r="AW17">
        <v>6.78</v>
      </c>
      <c r="AX17">
        <v>7.29</v>
      </c>
      <c r="AY17">
        <v>7.92</v>
      </c>
      <c r="AZ17">
        <v>8.36</v>
      </c>
      <c r="BA17">
        <v>8.9</v>
      </c>
      <c r="BB17">
        <v>9.4600000000000009</v>
      </c>
      <c r="BC17">
        <v>9.42</v>
      </c>
      <c r="BD17">
        <v>9.5500000000000007</v>
      </c>
      <c r="BE17">
        <v>9.99</v>
      </c>
      <c r="BF17">
        <v>10.4</v>
      </c>
      <c r="BG17">
        <v>11</v>
      </c>
      <c r="BH17">
        <v>11.4</v>
      </c>
      <c r="BI17">
        <v>11.8</v>
      </c>
      <c r="BJ17">
        <v>12.1</v>
      </c>
      <c r="BK17">
        <v>12.4</v>
      </c>
      <c r="BL17">
        <v>12.7</v>
      </c>
      <c r="BM17">
        <v>12.9</v>
      </c>
      <c r="BN17">
        <v>13.1</v>
      </c>
      <c r="BO17">
        <v>13.3</v>
      </c>
      <c r="BP17">
        <v>13.5</v>
      </c>
      <c r="BQ17">
        <v>13.7</v>
      </c>
      <c r="BR17">
        <v>13.8</v>
      </c>
      <c r="BS17">
        <v>14</v>
      </c>
      <c r="BT17">
        <v>14.1</v>
      </c>
      <c r="BU17">
        <v>14.3</v>
      </c>
      <c r="BV17">
        <v>14.4</v>
      </c>
      <c r="BW17">
        <v>14.5</v>
      </c>
      <c r="BX17">
        <v>14.6</v>
      </c>
      <c r="BY17">
        <v>14.7</v>
      </c>
      <c r="BZ17">
        <v>14.8</v>
      </c>
      <c r="CA17">
        <v>14.9</v>
      </c>
      <c r="CB17">
        <v>15</v>
      </c>
      <c r="CC17">
        <v>15.1</v>
      </c>
      <c r="CD17">
        <v>15.2</v>
      </c>
      <c r="CE17">
        <v>15.2</v>
      </c>
      <c r="CF17">
        <v>15.3</v>
      </c>
      <c r="CG17">
        <v>15.3</v>
      </c>
      <c r="CH17">
        <v>15.4</v>
      </c>
      <c r="CI17">
        <v>15.4</v>
      </c>
      <c r="CJ17">
        <v>15.4</v>
      </c>
      <c r="CK17">
        <v>15.4</v>
      </c>
      <c r="CL17">
        <v>15.5</v>
      </c>
      <c r="CM17">
        <v>15.4</v>
      </c>
      <c r="CN17">
        <v>15.4</v>
      </c>
      <c r="CO17">
        <v>15.4</v>
      </c>
      <c r="CP17">
        <v>15.4</v>
      </c>
      <c r="CQ17">
        <v>15.3</v>
      </c>
      <c r="CR17">
        <v>15.2</v>
      </c>
      <c r="CS17">
        <v>15.2</v>
      </c>
      <c r="CT17">
        <v>15.1</v>
      </c>
      <c r="CU17">
        <v>15</v>
      </c>
      <c r="CV17">
        <v>14.9</v>
      </c>
      <c r="CW17">
        <v>14.7</v>
      </c>
      <c r="CX17">
        <v>14.6</v>
      </c>
      <c r="CY17">
        <v>14.4</v>
      </c>
      <c r="CZ17">
        <v>14.2</v>
      </c>
      <c r="DA17">
        <v>14</v>
      </c>
      <c r="DB17">
        <v>13.8</v>
      </c>
      <c r="DC17">
        <v>13.5</v>
      </c>
      <c r="DD17">
        <v>13.3</v>
      </c>
      <c r="DE17">
        <v>13</v>
      </c>
      <c r="DF17">
        <v>12.7</v>
      </c>
      <c r="DG17">
        <v>12.3</v>
      </c>
      <c r="DH17">
        <v>11.9</v>
      </c>
      <c r="DI17">
        <v>11.4</v>
      </c>
      <c r="DJ17">
        <v>10.6</v>
      </c>
      <c r="DK17">
        <v>10.1</v>
      </c>
      <c r="DL17">
        <v>9.9499999999999993</v>
      </c>
      <c r="DM17">
        <v>9.74</v>
      </c>
      <c r="DN17">
        <v>9.4700000000000006</v>
      </c>
      <c r="DO17">
        <v>8.6999999999999993</v>
      </c>
      <c r="DP17">
        <v>8.06</v>
      </c>
      <c r="DQ17">
        <v>7.41</v>
      </c>
      <c r="DR17">
        <v>6.82</v>
      </c>
      <c r="DS17">
        <v>6.42</v>
      </c>
      <c r="DT17">
        <v>6.06</v>
      </c>
      <c r="DU17">
        <v>5.67</v>
      </c>
      <c r="DV17">
        <v>5.36</v>
      </c>
      <c r="DW17">
        <v>5</v>
      </c>
      <c r="DX17">
        <v>4.8499999999999996</v>
      </c>
      <c r="DY17">
        <v>4.4800000000000004</v>
      </c>
      <c r="DZ17">
        <v>4.1500000000000004</v>
      </c>
      <c r="EA17">
        <v>3.78</v>
      </c>
      <c r="EB17">
        <v>3.49</v>
      </c>
      <c r="EC17">
        <v>3.23</v>
      </c>
      <c r="ED17">
        <v>2.98</v>
      </c>
      <c r="EE17">
        <v>2.77</v>
      </c>
      <c r="EF17">
        <v>2.48</v>
      </c>
      <c r="EG17">
        <v>2.2200000000000002</v>
      </c>
      <c r="EH17">
        <v>2.0699999999999998</v>
      </c>
      <c r="EI17">
        <v>1.82</v>
      </c>
      <c r="EJ17">
        <v>1.68</v>
      </c>
      <c r="EK17">
        <v>1.47</v>
      </c>
      <c r="EL17">
        <v>1.35</v>
      </c>
      <c r="EM17">
        <v>1.21</v>
      </c>
      <c r="EN17">
        <v>1.0900000000000001</v>
      </c>
      <c r="EO17">
        <v>0.97</v>
      </c>
      <c r="EP17">
        <v>0.85</v>
      </c>
      <c r="EQ17">
        <v>0.76</v>
      </c>
      <c r="ER17">
        <v>0.64</v>
      </c>
      <c r="ES17">
        <v>0.56000000000000005</v>
      </c>
      <c r="ET17">
        <v>0.49</v>
      </c>
      <c r="EU17">
        <v>0.42</v>
      </c>
      <c r="EV17">
        <v>0.37</v>
      </c>
      <c r="EW17">
        <v>0.3</v>
      </c>
      <c r="EX17">
        <v>0.26</v>
      </c>
      <c r="EY17">
        <v>0.22</v>
      </c>
      <c r="EZ17">
        <v>0.19</v>
      </c>
      <c r="FA17">
        <v>0.16</v>
      </c>
      <c r="FB17">
        <v>0.13</v>
      </c>
      <c r="FC17">
        <v>0.11</v>
      </c>
      <c r="FD17">
        <v>0.09</v>
      </c>
      <c r="FE17">
        <v>0.08</v>
      </c>
      <c r="FF17">
        <v>0.06</v>
      </c>
      <c r="FG17">
        <v>0.04</v>
      </c>
      <c r="FH17">
        <v>0.04</v>
      </c>
      <c r="FI17">
        <v>0.03</v>
      </c>
      <c r="FJ17">
        <v>0.02</v>
      </c>
      <c r="FK17">
        <v>0</v>
      </c>
      <c r="FL17">
        <v>0</v>
      </c>
      <c r="FM17">
        <v>0</v>
      </c>
      <c r="FN17">
        <v>0</v>
      </c>
      <c r="FO17">
        <v>0</v>
      </c>
      <c r="FP17">
        <v>0</v>
      </c>
      <c r="FQ17">
        <v>0</v>
      </c>
      <c r="FR17">
        <v>0</v>
      </c>
      <c r="FS17">
        <v>0</v>
      </c>
      <c r="FT17">
        <v>0.02</v>
      </c>
      <c r="FU17">
        <v>0.03</v>
      </c>
      <c r="FV17">
        <v>0.04</v>
      </c>
      <c r="FW17">
        <v>0.06</v>
      </c>
      <c r="FX17">
        <v>7.0000000000000007E-2</v>
      </c>
      <c r="FY17">
        <v>0.08</v>
      </c>
      <c r="FZ17">
        <v>0.1</v>
      </c>
    </row>
    <row r="18" spans="1:182" x14ac:dyDescent="0.15">
      <c r="A18">
        <v>169</v>
      </c>
      <c r="B18">
        <v>0</v>
      </c>
      <c r="C18">
        <v>0</v>
      </c>
      <c r="D18">
        <v>0</v>
      </c>
      <c r="E18">
        <v>0</v>
      </c>
      <c r="F18">
        <v>0</v>
      </c>
      <c r="G18">
        <v>0</v>
      </c>
      <c r="H18">
        <v>0</v>
      </c>
      <c r="I18">
        <v>0</v>
      </c>
      <c r="J18">
        <v>0.03</v>
      </c>
      <c r="K18">
        <v>0.04</v>
      </c>
      <c r="L18">
        <v>7.0000000000000007E-2</v>
      </c>
      <c r="M18">
        <v>0.09</v>
      </c>
      <c r="N18">
        <v>0.11</v>
      </c>
      <c r="O18">
        <v>0.14000000000000001</v>
      </c>
      <c r="P18">
        <v>0.18</v>
      </c>
      <c r="Q18">
        <v>0.2</v>
      </c>
      <c r="R18">
        <v>0.27</v>
      </c>
      <c r="S18">
        <v>0.32</v>
      </c>
      <c r="T18">
        <v>0.38</v>
      </c>
      <c r="U18">
        <v>0.46</v>
      </c>
      <c r="V18">
        <v>0.5</v>
      </c>
      <c r="W18">
        <v>0.6</v>
      </c>
      <c r="X18">
        <v>0.72</v>
      </c>
      <c r="Y18">
        <v>0.8</v>
      </c>
      <c r="Z18">
        <v>0.95</v>
      </c>
      <c r="AA18">
        <v>1.05</v>
      </c>
      <c r="AB18">
        <v>1.2</v>
      </c>
      <c r="AC18">
        <v>1.34</v>
      </c>
      <c r="AD18">
        <v>1.49</v>
      </c>
      <c r="AE18">
        <v>1.68</v>
      </c>
      <c r="AF18">
        <v>1.86</v>
      </c>
      <c r="AG18">
        <v>2.0699999999999998</v>
      </c>
      <c r="AH18">
        <v>2.2599999999999998</v>
      </c>
      <c r="AI18">
        <v>2.5</v>
      </c>
      <c r="AJ18">
        <v>2.75</v>
      </c>
      <c r="AK18">
        <v>3.06</v>
      </c>
      <c r="AL18">
        <v>3.18</v>
      </c>
      <c r="AM18">
        <v>3.48</v>
      </c>
      <c r="AN18">
        <v>3.9</v>
      </c>
      <c r="AO18">
        <v>4.16</v>
      </c>
      <c r="AP18">
        <v>4.5199999999999996</v>
      </c>
      <c r="AQ18">
        <v>4.66</v>
      </c>
      <c r="AR18">
        <v>4.95</v>
      </c>
      <c r="AS18">
        <v>5.22</v>
      </c>
      <c r="AT18">
        <v>5.57</v>
      </c>
      <c r="AU18">
        <v>5.89</v>
      </c>
      <c r="AV18">
        <v>6.34</v>
      </c>
      <c r="AW18">
        <v>6.84</v>
      </c>
      <c r="AX18">
        <v>7.38</v>
      </c>
      <c r="AY18">
        <v>7.97</v>
      </c>
      <c r="AZ18">
        <v>8.39</v>
      </c>
      <c r="BA18">
        <v>8.93</v>
      </c>
      <c r="BB18">
        <v>9.56</v>
      </c>
      <c r="BC18">
        <v>9.35</v>
      </c>
      <c r="BD18">
        <v>9.6300000000000008</v>
      </c>
      <c r="BE18">
        <v>10.1</v>
      </c>
      <c r="BF18">
        <v>10.5</v>
      </c>
      <c r="BG18">
        <v>11.1</v>
      </c>
      <c r="BH18">
        <v>11.5</v>
      </c>
      <c r="BI18">
        <v>11.8</v>
      </c>
      <c r="BJ18">
        <v>12.1</v>
      </c>
      <c r="BK18">
        <v>12.4</v>
      </c>
      <c r="BL18">
        <v>12.7</v>
      </c>
      <c r="BM18">
        <v>13</v>
      </c>
      <c r="BN18">
        <v>13.2</v>
      </c>
      <c r="BO18">
        <v>13.4</v>
      </c>
      <c r="BP18">
        <v>13.6</v>
      </c>
      <c r="BQ18">
        <v>13.7</v>
      </c>
      <c r="BR18">
        <v>13.9</v>
      </c>
      <c r="BS18">
        <v>14</v>
      </c>
      <c r="BT18">
        <v>14.2</v>
      </c>
      <c r="BU18">
        <v>14.3</v>
      </c>
      <c r="BV18">
        <v>14.4</v>
      </c>
      <c r="BW18">
        <v>14.5</v>
      </c>
      <c r="BX18">
        <v>14.7</v>
      </c>
      <c r="BY18">
        <v>14.8</v>
      </c>
      <c r="BZ18">
        <v>14.9</v>
      </c>
      <c r="CA18">
        <v>15</v>
      </c>
      <c r="CB18">
        <v>15.1</v>
      </c>
      <c r="CC18">
        <v>15.1</v>
      </c>
      <c r="CD18">
        <v>15.2</v>
      </c>
      <c r="CE18">
        <v>15.3</v>
      </c>
      <c r="CF18">
        <v>15.3</v>
      </c>
      <c r="CG18">
        <v>15.4</v>
      </c>
      <c r="CH18">
        <v>15.4</v>
      </c>
      <c r="CI18">
        <v>15.4</v>
      </c>
      <c r="CJ18">
        <v>15.5</v>
      </c>
      <c r="CK18">
        <v>15.5</v>
      </c>
      <c r="CL18">
        <v>15.5</v>
      </c>
      <c r="CM18">
        <v>15.5</v>
      </c>
      <c r="CN18">
        <v>15.4</v>
      </c>
      <c r="CO18">
        <v>15.4</v>
      </c>
      <c r="CP18">
        <v>15.4</v>
      </c>
      <c r="CQ18">
        <v>15.3</v>
      </c>
      <c r="CR18">
        <v>15.3</v>
      </c>
      <c r="CS18">
        <v>15.2</v>
      </c>
      <c r="CT18">
        <v>15.1</v>
      </c>
      <c r="CU18">
        <v>15</v>
      </c>
      <c r="CV18">
        <v>14.9</v>
      </c>
      <c r="CW18">
        <v>14.7</v>
      </c>
      <c r="CX18">
        <v>14.6</v>
      </c>
      <c r="CY18">
        <v>14.4</v>
      </c>
      <c r="CZ18">
        <v>14.2</v>
      </c>
      <c r="DA18">
        <v>14</v>
      </c>
      <c r="DB18">
        <v>13.8</v>
      </c>
      <c r="DC18">
        <v>13.5</v>
      </c>
      <c r="DD18">
        <v>13.3</v>
      </c>
      <c r="DE18">
        <v>13</v>
      </c>
      <c r="DF18">
        <v>12.7</v>
      </c>
      <c r="DG18">
        <v>12.3</v>
      </c>
      <c r="DH18">
        <v>11.9</v>
      </c>
      <c r="DI18">
        <v>11.4</v>
      </c>
      <c r="DJ18">
        <v>10.6</v>
      </c>
      <c r="DK18">
        <v>10.1</v>
      </c>
      <c r="DL18">
        <v>10.199999999999999</v>
      </c>
      <c r="DM18">
        <v>9.61</v>
      </c>
      <c r="DN18">
        <v>9.39</v>
      </c>
      <c r="DO18">
        <v>8.73</v>
      </c>
      <c r="DP18">
        <v>7.93</v>
      </c>
      <c r="DQ18">
        <v>7.33</v>
      </c>
      <c r="DR18">
        <v>6.82</v>
      </c>
      <c r="DS18">
        <v>6.35</v>
      </c>
      <c r="DT18">
        <v>6.01</v>
      </c>
      <c r="DU18">
        <v>5.67</v>
      </c>
      <c r="DV18">
        <v>5.3</v>
      </c>
      <c r="DW18">
        <v>5</v>
      </c>
      <c r="DX18">
        <v>4.72</v>
      </c>
      <c r="DY18">
        <v>4.43</v>
      </c>
      <c r="DZ18">
        <v>4.12</v>
      </c>
      <c r="EA18">
        <v>3.7</v>
      </c>
      <c r="EB18">
        <v>3.43</v>
      </c>
      <c r="EC18">
        <v>3.19</v>
      </c>
      <c r="ED18">
        <v>2.99</v>
      </c>
      <c r="EE18">
        <v>2.7</v>
      </c>
      <c r="EF18">
        <v>2.4300000000000002</v>
      </c>
      <c r="EG18">
        <v>2.2200000000000002</v>
      </c>
      <c r="EH18">
        <v>2.0099999999999998</v>
      </c>
      <c r="EI18">
        <v>1.79</v>
      </c>
      <c r="EJ18">
        <v>1.63</v>
      </c>
      <c r="EK18">
        <v>1.49</v>
      </c>
      <c r="EL18">
        <v>1.31</v>
      </c>
      <c r="EM18">
        <v>1.19</v>
      </c>
      <c r="EN18">
        <v>1.06</v>
      </c>
      <c r="EO18">
        <v>0.91</v>
      </c>
      <c r="EP18">
        <v>0.84</v>
      </c>
      <c r="EQ18">
        <v>0.71</v>
      </c>
      <c r="ER18">
        <v>0.64</v>
      </c>
      <c r="ES18">
        <v>0.56000000000000005</v>
      </c>
      <c r="ET18">
        <v>0.47</v>
      </c>
      <c r="EU18">
        <v>0.4</v>
      </c>
      <c r="EV18">
        <v>0.35</v>
      </c>
      <c r="EW18">
        <v>0.28999999999999998</v>
      </c>
      <c r="EX18">
        <v>0.25</v>
      </c>
      <c r="EY18">
        <v>0.22</v>
      </c>
      <c r="EZ18">
        <v>0.18</v>
      </c>
      <c r="FA18">
        <v>0.15</v>
      </c>
      <c r="FB18">
        <v>0.12</v>
      </c>
      <c r="FC18">
        <v>0.11</v>
      </c>
      <c r="FD18">
        <v>0.09</v>
      </c>
      <c r="FE18">
        <v>7.0000000000000007E-2</v>
      </c>
      <c r="FF18">
        <v>0.06</v>
      </c>
      <c r="FG18">
        <v>0.04</v>
      </c>
      <c r="FH18">
        <v>0.03</v>
      </c>
      <c r="FI18">
        <v>0.02</v>
      </c>
      <c r="FJ18">
        <v>0</v>
      </c>
      <c r="FK18">
        <v>0</v>
      </c>
      <c r="FL18">
        <v>0</v>
      </c>
      <c r="FM18">
        <v>0</v>
      </c>
      <c r="FN18">
        <v>0</v>
      </c>
      <c r="FO18">
        <v>0</v>
      </c>
      <c r="FP18">
        <v>0</v>
      </c>
      <c r="FQ18">
        <v>0</v>
      </c>
      <c r="FR18">
        <v>0</v>
      </c>
      <c r="FS18">
        <v>0</v>
      </c>
      <c r="FT18">
        <v>0.02</v>
      </c>
      <c r="FU18">
        <v>0.03</v>
      </c>
      <c r="FV18">
        <v>0.04</v>
      </c>
      <c r="FW18">
        <v>0.05</v>
      </c>
      <c r="FX18">
        <v>7.0000000000000007E-2</v>
      </c>
      <c r="FY18">
        <v>0.08</v>
      </c>
      <c r="FZ18">
        <v>0.1</v>
      </c>
    </row>
    <row r="19" spans="1:182" x14ac:dyDescent="0.15">
      <c r="A19">
        <v>168</v>
      </c>
      <c r="B19">
        <v>0</v>
      </c>
      <c r="C19">
        <v>0</v>
      </c>
      <c r="D19">
        <v>0</v>
      </c>
      <c r="E19">
        <v>0</v>
      </c>
      <c r="F19">
        <v>0</v>
      </c>
      <c r="G19">
        <v>0</v>
      </c>
      <c r="H19">
        <v>0</v>
      </c>
      <c r="I19">
        <v>0</v>
      </c>
      <c r="J19">
        <v>0.03</v>
      </c>
      <c r="K19">
        <v>0.04</v>
      </c>
      <c r="L19">
        <v>7.0000000000000007E-2</v>
      </c>
      <c r="M19">
        <v>0.09</v>
      </c>
      <c r="N19">
        <v>0.11</v>
      </c>
      <c r="O19">
        <v>0.14000000000000001</v>
      </c>
      <c r="P19">
        <v>0.18</v>
      </c>
      <c r="Q19">
        <v>0.21</v>
      </c>
      <c r="R19">
        <v>0.26</v>
      </c>
      <c r="S19">
        <v>0.33</v>
      </c>
      <c r="T19">
        <v>0.38</v>
      </c>
      <c r="U19">
        <v>0.45</v>
      </c>
      <c r="V19">
        <v>0.53</v>
      </c>
      <c r="W19">
        <v>0.61</v>
      </c>
      <c r="X19">
        <v>0.71</v>
      </c>
      <c r="Y19">
        <v>0.83</v>
      </c>
      <c r="Z19">
        <v>0.93</v>
      </c>
      <c r="AA19">
        <v>1.03</v>
      </c>
      <c r="AB19">
        <v>1.2</v>
      </c>
      <c r="AC19">
        <v>1.36</v>
      </c>
      <c r="AD19">
        <v>1.51</v>
      </c>
      <c r="AE19">
        <v>1.69</v>
      </c>
      <c r="AF19">
        <v>1.88</v>
      </c>
      <c r="AG19">
        <v>2.0699999999999998</v>
      </c>
      <c r="AH19">
        <v>2.33</v>
      </c>
      <c r="AI19">
        <v>2.4900000000000002</v>
      </c>
      <c r="AJ19">
        <v>2.77</v>
      </c>
      <c r="AK19">
        <v>3.06</v>
      </c>
      <c r="AL19">
        <v>3.17</v>
      </c>
      <c r="AM19">
        <v>3.52</v>
      </c>
      <c r="AN19">
        <v>3.89</v>
      </c>
      <c r="AO19">
        <v>4.17</v>
      </c>
      <c r="AP19">
        <v>4.54</v>
      </c>
      <c r="AQ19">
        <v>4.6100000000000003</v>
      </c>
      <c r="AR19">
        <v>4.99</v>
      </c>
      <c r="AS19">
        <v>5.26</v>
      </c>
      <c r="AT19">
        <v>5.61</v>
      </c>
      <c r="AU19">
        <v>5.95</v>
      </c>
      <c r="AV19">
        <v>6.38</v>
      </c>
      <c r="AW19">
        <v>6.84</v>
      </c>
      <c r="AX19">
        <v>7.42</v>
      </c>
      <c r="AY19">
        <v>7.98</v>
      </c>
      <c r="AZ19">
        <v>8.44</v>
      </c>
      <c r="BA19">
        <v>9.02</v>
      </c>
      <c r="BB19">
        <v>9.64</v>
      </c>
      <c r="BC19">
        <v>9.42</v>
      </c>
      <c r="BD19">
        <v>9.65</v>
      </c>
      <c r="BE19">
        <v>10.199999999999999</v>
      </c>
      <c r="BF19">
        <v>10.5</v>
      </c>
      <c r="BG19">
        <v>11.1</v>
      </c>
      <c r="BH19">
        <v>11.5</v>
      </c>
      <c r="BI19">
        <v>11.9</v>
      </c>
      <c r="BJ19">
        <v>12.2</v>
      </c>
      <c r="BK19">
        <v>12.5</v>
      </c>
      <c r="BL19">
        <v>12.8</v>
      </c>
      <c r="BM19">
        <v>13</v>
      </c>
      <c r="BN19">
        <v>13.2</v>
      </c>
      <c r="BO19">
        <v>13.4</v>
      </c>
      <c r="BP19">
        <v>13.6</v>
      </c>
      <c r="BQ19">
        <v>13.8</v>
      </c>
      <c r="BR19">
        <v>13.9</v>
      </c>
      <c r="BS19">
        <v>14.1</v>
      </c>
      <c r="BT19">
        <v>14.2</v>
      </c>
      <c r="BU19">
        <v>14.3</v>
      </c>
      <c r="BV19">
        <v>14.5</v>
      </c>
      <c r="BW19">
        <v>14.6</v>
      </c>
      <c r="BX19">
        <v>14.7</v>
      </c>
      <c r="BY19">
        <v>14.8</v>
      </c>
      <c r="BZ19">
        <v>14.9</v>
      </c>
      <c r="CA19">
        <v>15</v>
      </c>
      <c r="CB19">
        <v>15.1</v>
      </c>
      <c r="CC19">
        <v>15.2</v>
      </c>
      <c r="CD19">
        <v>15.2</v>
      </c>
      <c r="CE19">
        <v>15.3</v>
      </c>
      <c r="CF19">
        <v>15.4</v>
      </c>
      <c r="CG19">
        <v>15.4</v>
      </c>
      <c r="CH19">
        <v>15.4</v>
      </c>
      <c r="CI19">
        <v>15.5</v>
      </c>
      <c r="CJ19">
        <v>15.5</v>
      </c>
      <c r="CK19">
        <v>15.5</v>
      </c>
      <c r="CL19">
        <v>15.5</v>
      </c>
      <c r="CM19">
        <v>15.5</v>
      </c>
      <c r="CN19">
        <v>15.5</v>
      </c>
      <c r="CO19">
        <v>15.4</v>
      </c>
      <c r="CP19">
        <v>15.4</v>
      </c>
      <c r="CQ19">
        <v>15.3</v>
      </c>
      <c r="CR19">
        <v>15.3</v>
      </c>
      <c r="CS19">
        <v>15.2</v>
      </c>
      <c r="CT19">
        <v>15.1</v>
      </c>
      <c r="CU19">
        <v>15</v>
      </c>
      <c r="CV19">
        <v>14.9</v>
      </c>
      <c r="CW19">
        <v>14.7</v>
      </c>
      <c r="CX19">
        <v>14.6</v>
      </c>
      <c r="CY19">
        <v>14.4</v>
      </c>
      <c r="CZ19">
        <v>14.2</v>
      </c>
      <c r="DA19">
        <v>14</v>
      </c>
      <c r="DB19">
        <v>13.8</v>
      </c>
      <c r="DC19">
        <v>13.5</v>
      </c>
      <c r="DD19">
        <v>13.3</v>
      </c>
      <c r="DE19">
        <v>13</v>
      </c>
      <c r="DF19">
        <v>12.6</v>
      </c>
      <c r="DG19">
        <v>12.3</v>
      </c>
      <c r="DH19">
        <v>11.8</v>
      </c>
      <c r="DI19">
        <v>11.3</v>
      </c>
      <c r="DJ19">
        <v>10.5</v>
      </c>
      <c r="DK19">
        <v>10.1</v>
      </c>
      <c r="DL19">
        <v>10.1</v>
      </c>
      <c r="DM19">
        <v>9.52</v>
      </c>
      <c r="DN19">
        <v>9.31</v>
      </c>
      <c r="DO19">
        <v>8.6199999999999992</v>
      </c>
      <c r="DP19">
        <v>7.83</v>
      </c>
      <c r="DQ19">
        <v>7.22</v>
      </c>
      <c r="DR19">
        <v>6.74</v>
      </c>
      <c r="DS19">
        <v>6.27</v>
      </c>
      <c r="DT19">
        <v>5.96</v>
      </c>
      <c r="DU19">
        <v>5.55</v>
      </c>
      <c r="DV19">
        <v>5.25</v>
      </c>
      <c r="DW19">
        <v>5.0599999999999996</v>
      </c>
      <c r="DX19">
        <v>4.68</v>
      </c>
      <c r="DY19">
        <v>4.42</v>
      </c>
      <c r="DZ19">
        <v>4.04</v>
      </c>
      <c r="EA19">
        <v>3.71</v>
      </c>
      <c r="EB19">
        <v>3.39</v>
      </c>
      <c r="EC19">
        <v>3.14</v>
      </c>
      <c r="ED19">
        <v>2.96</v>
      </c>
      <c r="EE19">
        <v>2.66</v>
      </c>
      <c r="EF19">
        <v>2.41</v>
      </c>
      <c r="EG19">
        <v>2.2200000000000002</v>
      </c>
      <c r="EH19">
        <v>1.99</v>
      </c>
      <c r="EI19">
        <v>1.8</v>
      </c>
      <c r="EJ19">
        <v>1.61</v>
      </c>
      <c r="EK19">
        <v>1.45</v>
      </c>
      <c r="EL19">
        <v>1.27</v>
      </c>
      <c r="EM19">
        <v>1.1599999999999999</v>
      </c>
      <c r="EN19">
        <v>1.01</v>
      </c>
      <c r="EO19">
        <v>0.92</v>
      </c>
      <c r="EP19">
        <v>0.82</v>
      </c>
      <c r="EQ19">
        <v>0.7</v>
      </c>
      <c r="ER19">
        <v>0.61</v>
      </c>
      <c r="ES19">
        <v>0.54</v>
      </c>
      <c r="ET19">
        <v>0.47</v>
      </c>
      <c r="EU19">
        <v>0.41</v>
      </c>
      <c r="EV19">
        <v>0.35</v>
      </c>
      <c r="EW19">
        <v>0.3</v>
      </c>
      <c r="EX19">
        <v>0.25</v>
      </c>
      <c r="EY19">
        <v>0.2</v>
      </c>
      <c r="EZ19">
        <v>0.18</v>
      </c>
      <c r="FA19">
        <v>0.15</v>
      </c>
      <c r="FB19">
        <v>0.12</v>
      </c>
      <c r="FC19">
        <v>0.1</v>
      </c>
      <c r="FD19">
        <v>0.08</v>
      </c>
      <c r="FE19">
        <v>7.0000000000000007E-2</v>
      </c>
      <c r="FF19">
        <v>0.05</v>
      </c>
      <c r="FG19">
        <v>0.04</v>
      </c>
      <c r="FH19">
        <v>0.03</v>
      </c>
      <c r="FI19">
        <v>0</v>
      </c>
      <c r="FJ19">
        <v>0</v>
      </c>
      <c r="FK19">
        <v>0</v>
      </c>
      <c r="FL19">
        <v>0</v>
      </c>
      <c r="FM19">
        <v>0</v>
      </c>
      <c r="FN19">
        <v>0</v>
      </c>
      <c r="FO19">
        <v>0</v>
      </c>
      <c r="FP19">
        <v>0</v>
      </c>
      <c r="FQ19">
        <v>0</v>
      </c>
      <c r="FR19">
        <v>0</v>
      </c>
      <c r="FS19">
        <v>0</v>
      </c>
      <c r="FT19">
        <v>0.02</v>
      </c>
      <c r="FU19">
        <v>0.03</v>
      </c>
      <c r="FV19">
        <v>0.04</v>
      </c>
      <c r="FW19">
        <v>0.05</v>
      </c>
      <c r="FX19">
        <v>7.0000000000000007E-2</v>
      </c>
      <c r="FY19">
        <v>7.0000000000000007E-2</v>
      </c>
      <c r="FZ19">
        <v>0.1</v>
      </c>
    </row>
    <row r="20" spans="1:182" x14ac:dyDescent="0.15">
      <c r="A20">
        <v>167</v>
      </c>
      <c r="B20">
        <v>0</v>
      </c>
      <c r="C20">
        <v>0</v>
      </c>
      <c r="D20">
        <v>0</v>
      </c>
      <c r="E20">
        <v>0</v>
      </c>
      <c r="F20">
        <v>0</v>
      </c>
      <c r="G20">
        <v>0</v>
      </c>
      <c r="H20">
        <v>0</v>
      </c>
      <c r="I20">
        <v>0</v>
      </c>
      <c r="J20">
        <v>0.03</v>
      </c>
      <c r="K20">
        <v>0.04</v>
      </c>
      <c r="L20">
        <v>7.0000000000000007E-2</v>
      </c>
      <c r="M20">
        <v>0.09</v>
      </c>
      <c r="N20">
        <v>0.12</v>
      </c>
      <c r="O20">
        <v>0.15</v>
      </c>
      <c r="P20">
        <v>0.18</v>
      </c>
      <c r="Q20">
        <v>0.22</v>
      </c>
      <c r="R20">
        <v>0.27</v>
      </c>
      <c r="S20">
        <v>0.32</v>
      </c>
      <c r="T20">
        <v>0.38</v>
      </c>
      <c r="U20">
        <v>0.47</v>
      </c>
      <c r="V20">
        <v>0.53</v>
      </c>
      <c r="W20">
        <v>0.62</v>
      </c>
      <c r="X20">
        <v>0.73</v>
      </c>
      <c r="Y20">
        <v>0.81</v>
      </c>
      <c r="Z20">
        <v>0.96</v>
      </c>
      <c r="AA20">
        <v>1.08</v>
      </c>
      <c r="AB20">
        <v>1.21</v>
      </c>
      <c r="AC20">
        <v>1.37</v>
      </c>
      <c r="AD20">
        <v>1.54</v>
      </c>
      <c r="AE20">
        <v>1.7</v>
      </c>
      <c r="AF20">
        <v>1.87</v>
      </c>
      <c r="AG20">
        <v>2.09</v>
      </c>
      <c r="AH20">
        <v>2.29</v>
      </c>
      <c r="AI20">
        <v>2.56</v>
      </c>
      <c r="AJ20">
        <v>2.77</v>
      </c>
      <c r="AK20">
        <v>3.06</v>
      </c>
      <c r="AL20">
        <v>3.2</v>
      </c>
      <c r="AM20">
        <v>3.54</v>
      </c>
      <c r="AN20">
        <v>3.92</v>
      </c>
      <c r="AO20">
        <v>4.24</v>
      </c>
      <c r="AP20">
        <v>4.5199999999999996</v>
      </c>
      <c r="AQ20">
        <v>4.6500000000000004</v>
      </c>
      <c r="AR20">
        <v>4.9800000000000004</v>
      </c>
      <c r="AS20">
        <v>5.29</v>
      </c>
      <c r="AT20">
        <v>5.59</v>
      </c>
      <c r="AU20">
        <v>5.98</v>
      </c>
      <c r="AV20">
        <v>6.41</v>
      </c>
      <c r="AW20">
        <v>6.95</v>
      </c>
      <c r="AX20">
        <v>7.48</v>
      </c>
      <c r="AY20">
        <v>8.09</v>
      </c>
      <c r="AZ20">
        <v>8.5</v>
      </c>
      <c r="BA20">
        <v>9.06</v>
      </c>
      <c r="BB20">
        <v>9.68</v>
      </c>
      <c r="BC20">
        <v>9.41</v>
      </c>
      <c r="BD20">
        <v>9.73</v>
      </c>
      <c r="BE20">
        <v>10.199999999999999</v>
      </c>
      <c r="BF20">
        <v>10.5</v>
      </c>
      <c r="BG20">
        <v>11.2</v>
      </c>
      <c r="BH20">
        <v>11.6</v>
      </c>
      <c r="BI20">
        <v>12</v>
      </c>
      <c r="BJ20">
        <v>12.2</v>
      </c>
      <c r="BK20">
        <v>12.5</v>
      </c>
      <c r="BL20">
        <v>12.8</v>
      </c>
      <c r="BM20">
        <v>13.1</v>
      </c>
      <c r="BN20">
        <v>13.3</v>
      </c>
      <c r="BO20">
        <v>13.5</v>
      </c>
      <c r="BP20">
        <v>13.6</v>
      </c>
      <c r="BQ20">
        <v>13.8</v>
      </c>
      <c r="BR20">
        <v>14</v>
      </c>
      <c r="BS20">
        <v>14.1</v>
      </c>
      <c r="BT20">
        <v>14.3</v>
      </c>
      <c r="BU20">
        <v>14.4</v>
      </c>
      <c r="BV20">
        <v>14.5</v>
      </c>
      <c r="BW20">
        <v>14.6</v>
      </c>
      <c r="BX20">
        <v>14.7</v>
      </c>
      <c r="BY20">
        <v>14.9</v>
      </c>
      <c r="BZ20">
        <v>15</v>
      </c>
      <c r="CA20">
        <v>15</v>
      </c>
      <c r="CB20">
        <v>15.1</v>
      </c>
      <c r="CC20">
        <v>15.2</v>
      </c>
      <c r="CD20">
        <v>15.3</v>
      </c>
      <c r="CE20">
        <v>15.3</v>
      </c>
      <c r="CF20">
        <v>15.4</v>
      </c>
      <c r="CG20">
        <v>15.4</v>
      </c>
      <c r="CH20">
        <v>15.5</v>
      </c>
      <c r="CI20">
        <v>15.5</v>
      </c>
      <c r="CJ20">
        <v>15.5</v>
      </c>
      <c r="CK20">
        <v>15.5</v>
      </c>
      <c r="CL20">
        <v>15.5</v>
      </c>
      <c r="CM20">
        <v>15.5</v>
      </c>
      <c r="CN20">
        <v>15.5</v>
      </c>
      <c r="CO20">
        <v>15.5</v>
      </c>
      <c r="CP20">
        <v>15.4</v>
      </c>
      <c r="CQ20">
        <v>15.3</v>
      </c>
      <c r="CR20">
        <v>15.3</v>
      </c>
      <c r="CS20">
        <v>15.2</v>
      </c>
      <c r="CT20">
        <v>15.1</v>
      </c>
      <c r="CU20">
        <v>15</v>
      </c>
      <c r="CV20">
        <v>14.9</v>
      </c>
      <c r="CW20">
        <v>14.7</v>
      </c>
      <c r="CX20">
        <v>14.6</v>
      </c>
      <c r="CY20">
        <v>14.4</v>
      </c>
      <c r="CZ20">
        <v>14.2</v>
      </c>
      <c r="DA20">
        <v>14</v>
      </c>
      <c r="DB20">
        <v>13.8</v>
      </c>
      <c r="DC20">
        <v>13.5</v>
      </c>
      <c r="DD20">
        <v>13.3</v>
      </c>
      <c r="DE20">
        <v>12.9</v>
      </c>
      <c r="DF20">
        <v>12.6</v>
      </c>
      <c r="DG20">
        <v>12.2</v>
      </c>
      <c r="DH20">
        <v>11.8</v>
      </c>
      <c r="DI20">
        <v>11.2</v>
      </c>
      <c r="DJ20">
        <v>10.5</v>
      </c>
      <c r="DK20">
        <v>9.99</v>
      </c>
      <c r="DL20">
        <v>9.99</v>
      </c>
      <c r="DM20">
        <v>9.4600000000000009</v>
      </c>
      <c r="DN20">
        <v>9.2200000000000006</v>
      </c>
      <c r="DO20">
        <v>8.5299999999999994</v>
      </c>
      <c r="DP20">
        <v>7.75</v>
      </c>
      <c r="DQ20">
        <v>7.14</v>
      </c>
      <c r="DR20">
        <v>6.64</v>
      </c>
      <c r="DS20">
        <v>6.27</v>
      </c>
      <c r="DT20">
        <v>5.87</v>
      </c>
      <c r="DU20">
        <v>5.49</v>
      </c>
      <c r="DV20">
        <v>5.17</v>
      </c>
      <c r="DW20">
        <v>4.97</v>
      </c>
      <c r="DX20">
        <v>4.5999999999999996</v>
      </c>
      <c r="DY20">
        <v>4.3600000000000003</v>
      </c>
      <c r="DZ20">
        <v>3.94</v>
      </c>
      <c r="EA20">
        <v>3.65</v>
      </c>
      <c r="EB20">
        <v>3.36</v>
      </c>
      <c r="EC20">
        <v>3.08</v>
      </c>
      <c r="ED20">
        <v>2.92</v>
      </c>
      <c r="EE20">
        <v>2.57</v>
      </c>
      <c r="EF20">
        <v>2.31</v>
      </c>
      <c r="EG20">
        <v>2.19</v>
      </c>
      <c r="EH20">
        <v>1.95</v>
      </c>
      <c r="EI20">
        <v>1.8</v>
      </c>
      <c r="EJ20">
        <v>1.57</v>
      </c>
      <c r="EK20">
        <v>1.42</v>
      </c>
      <c r="EL20">
        <v>1.27</v>
      </c>
      <c r="EM20">
        <v>1.1399999999999999</v>
      </c>
      <c r="EN20">
        <v>0.98</v>
      </c>
      <c r="EO20">
        <v>0.89</v>
      </c>
      <c r="EP20">
        <v>0.78</v>
      </c>
      <c r="EQ20">
        <v>0.66</v>
      </c>
      <c r="ER20">
        <v>0.59</v>
      </c>
      <c r="ES20">
        <v>0.52</v>
      </c>
      <c r="ET20">
        <v>0.43</v>
      </c>
      <c r="EU20">
        <v>0.38</v>
      </c>
      <c r="EV20">
        <v>0.33</v>
      </c>
      <c r="EW20">
        <v>0.28000000000000003</v>
      </c>
      <c r="EX20">
        <v>0.24</v>
      </c>
      <c r="EY20">
        <v>0.19</v>
      </c>
      <c r="EZ20">
        <v>0.17</v>
      </c>
      <c r="FA20">
        <v>0.14000000000000001</v>
      </c>
      <c r="FB20">
        <v>0.11</v>
      </c>
      <c r="FC20">
        <v>0.09</v>
      </c>
      <c r="FD20">
        <v>0.08</v>
      </c>
      <c r="FE20">
        <v>0.06</v>
      </c>
      <c r="FF20">
        <v>0.04</v>
      </c>
      <c r="FG20">
        <v>0.03</v>
      </c>
      <c r="FH20">
        <v>0.02</v>
      </c>
      <c r="FI20">
        <v>0</v>
      </c>
      <c r="FJ20">
        <v>0</v>
      </c>
      <c r="FK20">
        <v>0</v>
      </c>
      <c r="FL20">
        <v>0</v>
      </c>
      <c r="FM20">
        <v>0</v>
      </c>
      <c r="FN20">
        <v>0</v>
      </c>
      <c r="FO20">
        <v>0</v>
      </c>
      <c r="FP20">
        <v>0</v>
      </c>
      <c r="FQ20">
        <v>0</v>
      </c>
      <c r="FR20">
        <v>0</v>
      </c>
      <c r="FS20">
        <v>0</v>
      </c>
      <c r="FT20">
        <v>0.02</v>
      </c>
      <c r="FU20">
        <v>0.03</v>
      </c>
      <c r="FV20">
        <v>0.04</v>
      </c>
      <c r="FW20">
        <v>0.05</v>
      </c>
      <c r="FX20">
        <v>7.0000000000000007E-2</v>
      </c>
      <c r="FY20">
        <v>0.08</v>
      </c>
      <c r="FZ20">
        <v>0.1</v>
      </c>
    </row>
    <row r="21" spans="1:182" x14ac:dyDescent="0.15">
      <c r="A21">
        <v>166</v>
      </c>
      <c r="B21">
        <v>0</v>
      </c>
      <c r="C21">
        <v>0</v>
      </c>
      <c r="D21">
        <v>0</v>
      </c>
      <c r="E21">
        <v>0</v>
      </c>
      <c r="F21">
        <v>0</v>
      </c>
      <c r="G21">
        <v>0</v>
      </c>
      <c r="H21">
        <v>0</v>
      </c>
      <c r="I21">
        <v>0</v>
      </c>
      <c r="J21">
        <v>0.03</v>
      </c>
      <c r="K21">
        <v>0.05</v>
      </c>
      <c r="L21">
        <v>0.06</v>
      </c>
      <c r="M21">
        <v>0.08</v>
      </c>
      <c r="N21">
        <v>0.12</v>
      </c>
      <c r="O21">
        <v>0.15</v>
      </c>
      <c r="P21">
        <v>0.18</v>
      </c>
      <c r="Q21">
        <v>0.23</v>
      </c>
      <c r="R21">
        <v>0.28000000000000003</v>
      </c>
      <c r="S21">
        <v>0.33</v>
      </c>
      <c r="T21">
        <v>0.38</v>
      </c>
      <c r="U21">
        <v>0.46</v>
      </c>
      <c r="V21">
        <v>0.53</v>
      </c>
      <c r="W21">
        <v>0.6</v>
      </c>
      <c r="X21">
        <v>0.71</v>
      </c>
      <c r="Y21">
        <v>0.81</v>
      </c>
      <c r="Z21">
        <v>0.95</v>
      </c>
      <c r="AA21">
        <v>1.0900000000000001</v>
      </c>
      <c r="AB21">
        <v>1.21</v>
      </c>
      <c r="AC21">
        <v>1.39</v>
      </c>
      <c r="AD21">
        <v>1.52</v>
      </c>
      <c r="AE21">
        <v>1.68</v>
      </c>
      <c r="AF21">
        <v>1.9</v>
      </c>
      <c r="AG21">
        <v>2.1</v>
      </c>
      <c r="AH21">
        <v>2.31</v>
      </c>
      <c r="AI21">
        <v>2.56</v>
      </c>
      <c r="AJ21">
        <v>2.81</v>
      </c>
      <c r="AK21">
        <v>3.04</v>
      </c>
      <c r="AL21">
        <v>3.2</v>
      </c>
      <c r="AM21">
        <v>3.57</v>
      </c>
      <c r="AN21">
        <v>3.91</v>
      </c>
      <c r="AO21">
        <v>4.21</v>
      </c>
      <c r="AP21">
        <v>4.53</v>
      </c>
      <c r="AQ21">
        <v>4.75</v>
      </c>
      <c r="AR21">
        <v>5.05</v>
      </c>
      <c r="AS21">
        <v>5.26</v>
      </c>
      <c r="AT21">
        <v>5.66</v>
      </c>
      <c r="AU21">
        <v>5.99</v>
      </c>
      <c r="AV21">
        <v>6.48</v>
      </c>
      <c r="AW21">
        <v>7.01</v>
      </c>
      <c r="AX21">
        <v>7.63</v>
      </c>
      <c r="AY21">
        <v>8.15</v>
      </c>
      <c r="AZ21">
        <v>8.58</v>
      </c>
      <c r="BA21">
        <v>9.14</v>
      </c>
      <c r="BB21">
        <v>9.43</v>
      </c>
      <c r="BC21">
        <v>9.5</v>
      </c>
      <c r="BD21">
        <v>9.8000000000000007</v>
      </c>
      <c r="BE21">
        <v>10.3</v>
      </c>
      <c r="BF21">
        <v>10.7</v>
      </c>
      <c r="BG21">
        <v>11.3</v>
      </c>
      <c r="BH21">
        <v>11.7</v>
      </c>
      <c r="BI21">
        <v>12</v>
      </c>
      <c r="BJ21">
        <v>12.3</v>
      </c>
      <c r="BK21">
        <v>12.6</v>
      </c>
      <c r="BL21">
        <v>12.9</v>
      </c>
      <c r="BM21">
        <v>13.1</v>
      </c>
      <c r="BN21">
        <v>13.3</v>
      </c>
      <c r="BO21">
        <v>13.5</v>
      </c>
      <c r="BP21">
        <v>13.7</v>
      </c>
      <c r="BQ21">
        <v>13.9</v>
      </c>
      <c r="BR21">
        <v>14</v>
      </c>
      <c r="BS21">
        <v>14.2</v>
      </c>
      <c r="BT21">
        <v>14.3</v>
      </c>
      <c r="BU21">
        <v>14.4</v>
      </c>
      <c r="BV21">
        <v>14.6</v>
      </c>
      <c r="BW21">
        <v>14.7</v>
      </c>
      <c r="BX21">
        <v>14.8</v>
      </c>
      <c r="BY21">
        <v>14.9</v>
      </c>
      <c r="BZ21">
        <v>15</v>
      </c>
      <c r="CA21">
        <v>15.1</v>
      </c>
      <c r="CB21">
        <v>15.2</v>
      </c>
      <c r="CC21">
        <v>15.2</v>
      </c>
      <c r="CD21">
        <v>15.3</v>
      </c>
      <c r="CE21">
        <v>15.4</v>
      </c>
      <c r="CF21">
        <v>15.4</v>
      </c>
      <c r="CG21">
        <v>15.5</v>
      </c>
      <c r="CH21">
        <v>15.5</v>
      </c>
      <c r="CI21">
        <v>15.5</v>
      </c>
      <c r="CJ21">
        <v>15.5</v>
      </c>
      <c r="CK21">
        <v>15.5</v>
      </c>
      <c r="CL21">
        <v>15.5</v>
      </c>
      <c r="CM21">
        <v>15.5</v>
      </c>
      <c r="CN21">
        <v>15.5</v>
      </c>
      <c r="CO21">
        <v>15.5</v>
      </c>
      <c r="CP21">
        <v>15.4</v>
      </c>
      <c r="CQ21">
        <v>15.4</v>
      </c>
      <c r="CR21">
        <v>15.3</v>
      </c>
      <c r="CS21">
        <v>15.2</v>
      </c>
      <c r="CT21">
        <v>15.1</v>
      </c>
      <c r="CU21">
        <v>15</v>
      </c>
      <c r="CV21">
        <v>14.9</v>
      </c>
      <c r="CW21">
        <v>14.7</v>
      </c>
      <c r="CX21">
        <v>14.6</v>
      </c>
      <c r="CY21">
        <v>14.4</v>
      </c>
      <c r="CZ21">
        <v>14.2</v>
      </c>
      <c r="DA21">
        <v>14</v>
      </c>
      <c r="DB21">
        <v>13.7</v>
      </c>
      <c r="DC21">
        <v>13.5</v>
      </c>
      <c r="DD21">
        <v>13.2</v>
      </c>
      <c r="DE21">
        <v>12.9</v>
      </c>
      <c r="DF21">
        <v>12.6</v>
      </c>
      <c r="DG21">
        <v>12.2</v>
      </c>
      <c r="DH21">
        <v>11.7</v>
      </c>
      <c r="DI21">
        <v>11</v>
      </c>
      <c r="DJ21">
        <v>10.4</v>
      </c>
      <c r="DK21">
        <v>9.99</v>
      </c>
      <c r="DL21">
        <v>9.91</v>
      </c>
      <c r="DM21">
        <v>9.39</v>
      </c>
      <c r="DN21">
        <v>9.14</v>
      </c>
      <c r="DO21">
        <v>8.43</v>
      </c>
      <c r="DP21">
        <v>7.7</v>
      </c>
      <c r="DQ21">
        <v>7.1</v>
      </c>
      <c r="DR21">
        <v>6.59</v>
      </c>
      <c r="DS21">
        <v>6.19</v>
      </c>
      <c r="DT21">
        <v>5.85</v>
      </c>
      <c r="DU21">
        <v>5.46</v>
      </c>
      <c r="DV21">
        <v>5.2</v>
      </c>
      <c r="DW21">
        <v>4.9400000000000004</v>
      </c>
      <c r="DX21">
        <v>4.55</v>
      </c>
      <c r="DY21">
        <v>4.32</v>
      </c>
      <c r="DZ21">
        <v>3.91</v>
      </c>
      <c r="EA21">
        <v>3.6</v>
      </c>
      <c r="EB21">
        <v>3.3</v>
      </c>
      <c r="EC21">
        <v>3.04</v>
      </c>
      <c r="ED21">
        <v>2.82</v>
      </c>
      <c r="EE21">
        <v>2.57</v>
      </c>
      <c r="EF21">
        <v>2.29</v>
      </c>
      <c r="EG21">
        <v>2.15</v>
      </c>
      <c r="EH21">
        <v>1.92</v>
      </c>
      <c r="EI21">
        <v>1.71</v>
      </c>
      <c r="EJ21">
        <v>1.54</v>
      </c>
      <c r="EK21">
        <v>1.4</v>
      </c>
      <c r="EL21">
        <v>1.24</v>
      </c>
      <c r="EM21">
        <v>1.1200000000000001</v>
      </c>
      <c r="EN21">
        <v>0.99</v>
      </c>
      <c r="EO21">
        <v>0.87</v>
      </c>
      <c r="EP21">
        <v>0.77</v>
      </c>
      <c r="EQ21">
        <v>0.63</v>
      </c>
      <c r="ER21">
        <v>0.56999999999999995</v>
      </c>
      <c r="ES21">
        <v>0.5</v>
      </c>
      <c r="ET21">
        <v>0.43</v>
      </c>
      <c r="EU21">
        <v>0.37</v>
      </c>
      <c r="EV21">
        <v>0.32</v>
      </c>
      <c r="EW21">
        <v>0.26</v>
      </c>
      <c r="EX21">
        <v>0.22</v>
      </c>
      <c r="EY21">
        <v>0.18</v>
      </c>
      <c r="EZ21">
        <v>0.16</v>
      </c>
      <c r="FA21">
        <v>0.13</v>
      </c>
      <c r="FB21">
        <v>0.11</v>
      </c>
      <c r="FC21">
        <v>0.09</v>
      </c>
      <c r="FD21">
        <v>7.0000000000000007E-2</v>
      </c>
      <c r="FE21">
        <v>0.06</v>
      </c>
      <c r="FF21">
        <v>0.04</v>
      </c>
      <c r="FG21">
        <v>0.02</v>
      </c>
      <c r="FH21">
        <v>0</v>
      </c>
      <c r="FI21">
        <v>0</v>
      </c>
      <c r="FJ21">
        <v>0</v>
      </c>
      <c r="FK21">
        <v>0</v>
      </c>
      <c r="FL21">
        <v>0</v>
      </c>
      <c r="FM21">
        <v>0</v>
      </c>
      <c r="FN21">
        <v>0</v>
      </c>
      <c r="FO21">
        <v>0</v>
      </c>
      <c r="FP21">
        <v>0</v>
      </c>
      <c r="FQ21">
        <v>0</v>
      </c>
      <c r="FR21">
        <v>0</v>
      </c>
      <c r="FS21">
        <v>0</v>
      </c>
      <c r="FT21">
        <v>0.02</v>
      </c>
      <c r="FU21">
        <v>0.03</v>
      </c>
      <c r="FV21">
        <v>0.03</v>
      </c>
      <c r="FW21">
        <v>0.05</v>
      </c>
      <c r="FX21">
        <v>7.0000000000000007E-2</v>
      </c>
      <c r="FY21">
        <v>0.08</v>
      </c>
      <c r="FZ21">
        <v>0.1</v>
      </c>
    </row>
    <row r="22" spans="1:182" x14ac:dyDescent="0.15">
      <c r="A22">
        <v>165</v>
      </c>
      <c r="B22">
        <v>0</v>
      </c>
      <c r="C22">
        <v>0</v>
      </c>
      <c r="D22">
        <v>0</v>
      </c>
      <c r="E22">
        <v>0</v>
      </c>
      <c r="F22">
        <v>0</v>
      </c>
      <c r="G22">
        <v>0</v>
      </c>
      <c r="H22">
        <v>0</v>
      </c>
      <c r="I22">
        <v>0.02</v>
      </c>
      <c r="J22">
        <v>0.03</v>
      </c>
      <c r="K22">
        <v>0.05</v>
      </c>
      <c r="L22">
        <v>7.0000000000000007E-2</v>
      </c>
      <c r="M22">
        <v>0.09</v>
      </c>
      <c r="N22">
        <v>0.12</v>
      </c>
      <c r="O22">
        <v>0.15</v>
      </c>
      <c r="P22">
        <v>0.19</v>
      </c>
      <c r="Q22">
        <v>0.23</v>
      </c>
      <c r="R22">
        <v>0.28000000000000003</v>
      </c>
      <c r="S22">
        <v>0.33</v>
      </c>
      <c r="T22">
        <v>0.39</v>
      </c>
      <c r="U22">
        <v>0.45</v>
      </c>
      <c r="V22">
        <v>0.53</v>
      </c>
      <c r="W22">
        <v>0.64</v>
      </c>
      <c r="X22">
        <v>0.72</v>
      </c>
      <c r="Y22">
        <v>0.86</v>
      </c>
      <c r="Z22">
        <v>0.95</v>
      </c>
      <c r="AA22">
        <v>1.0900000000000001</v>
      </c>
      <c r="AB22">
        <v>1.19</v>
      </c>
      <c r="AC22">
        <v>1.38</v>
      </c>
      <c r="AD22">
        <v>1.56</v>
      </c>
      <c r="AE22">
        <v>1.73</v>
      </c>
      <c r="AF22">
        <v>1.9</v>
      </c>
      <c r="AG22">
        <v>2.09</v>
      </c>
      <c r="AH22">
        <v>2.33</v>
      </c>
      <c r="AI22">
        <v>2.57</v>
      </c>
      <c r="AJ22">
        <v>2.78</v>
      </c>
      <c r="AK22">
        <v>3.09</v>
      </c>
      <c r="AL22">
        <v>3.32</v>
      </c>
      <c r="AM22">
        <v>3.61</v>
      </c>
      <c r="AN22">
        <v>3.96</v>
      </c>
      <c r="AO22">
        <v>4.2699999999999996</v>
      </c>
      <c r="AP22">
        <v>4.58</v>
      </c>
      <c r="AQ22">
        <v>4.6900000000000004</v>
      </c>
      <c r="AR22">
        <v>5.03</v>
      </c>
      <c r="AS22">
        <v>5.28</v>
      </c>
      <c r="AT22">
        <v>5.69</v>
      </c>
      <c r="AU22">
        <v>6.05</v>
      </c>
      <c r="AV22">
        <v>6.55</v>
      </c>
      <c r="AW22">
        <v>6.99</v>
      </c>
      <c r="AX22">
        <v>7.63</v>
      </c>
      <c r="AY22">
        <v>8.15</v>
      </c>
      <c r="AZ22">
        <v>8.64</v>
      </c>
      <c r="BA22">
        <v>9.1999999999999993</v>
      </c>
      <c r="BB22">
        <v>9.35</v>
      </c>
      <c r="BC22">
        <v>9.5299999999999994</v>
      </c>
      <c r="BD22">
        <v>9.85</v>
      </c>
      <c r="BE22">
        <v>10.3</v>
      </c>
      <c r="BF22">
        <v>10.8</v>
      </c>
      <c r="BG22">
        <v>11.3</v>
      </c>
      <c r="BH22">
        <v>11.7</v>
      </c>
      <c r="BI22">
        <v>12.1</v>
      </c>
      <c r="BJ22">
        <v>12.4</v>
      </c>
      <c r="BK22">
        <v>12.6</v>
      </c>
      <c r="BL22">
        <v>12.9</v>
      </c>
      <c r="BM22">
        <v>13.2</v>
      </c>
      <c r="BN22">
        <v>13.4</v>
      </c>
      <c r="BO22">
        <v>13.6</v>
      </c>
      <c r="BP22">
        <v>13.7</v>
      </c>
      <c r="BQ22">
        <v>13.9</v>
      </c>
      <c r="BR22">
        <v>14.1</v>
      </c>
      <c r="BS22">
        <v>14.2</v>
      </c>
      <c r="BT22">
        <v>14.3</v>
      </c>
      <c r="BU22">
        <v>14.5</v>
      </c>
      <c r="BV22">
        <v>14.6</v>
      </c>
      <c r="BW22">
        <v>14.7</v>
      </c>
      <c r="BX22">
        <v>14.8</v>
      </c>
      <c r="BY22">
        <v>14.9</v>
      </c>
      <c r="BZ22">
        <v>15</v>
      </c>
      <c r="CA22">
        <v>15.1</v>
      </c>
      <c r="CB22">
        <v>15.2</v>
      </c>
      <c r="CC22">
        <v>15.3</v>
      </c>
      <c r="CD22">
        <v>15.3</v>
      </c>
      <c r="CE22">
        <v>15.4</v>
      </c>
      <c r="CF22">
        <v>15.5</v>
      </c>
      <c r="CG22">
        <v>15.5</v>
      </c>
      <c r="CH22">
        <v>15.5</v>
      </c>
      <c r="CI22">
        <v>15.6</v>
      </c>
      <c r="CJ22">
        <v>15.6</v>
      </c>
      <c r="CK22">
        <v>15.6</v>
      </c>
      <c r="CL22">
        <v>15.6</v>
      </c>
      <c r="CM22">
        <v>15.6</v>
      </c>
      <c r="CN22">
        <v>15.5</v>
      </c>
      <c r="CO22">
        <v>15.5</v>
      </c>
      <c r="CP22">
        <v>15.4</v>
      </c>
      <c r="CQ22">
        <v>15.4</v>
      </c>
      <c r="CR22">
        <v>15.3</v>
      </c>
      <c r="CS22">
        <v>15.2</v>
      </c>
      <c r="CT22">
        <v>15.1</v>
      </c>
      <c r="CU22">
        <v>15</v>
      </c>
      <c r="CV22">
        <v>14.9</v>
      </c>
      <c r="CW22">
        <v>14.7</v>
      </c>
      <c r="CX22">
        <v>14.6</v>
      </c>
      <c r="CY22">
        <v>14.4</v>
      </c>
      <c r="CZ22">
        <v>14.2</v>
      </c>
      <c r="DA22">
        <v>13.9</v>
      </c>
      <c r="DB22">
        <v>13.7</v>
      </c>
      <c r="DC22">
        <v>13.5</v>
      </c>
      <c r="DD22">
        <v>13.2</v>
      </c>
      <c r="DE22">
        <v>12.9</v>
      </c>
      <c r="DF22">
        <v>12.5</v>
      </c>
      <c r="DG22">
        <v>12.2</v>
      </c>
      <c r="DH22">
        <v>11.7</v>
      </c>
      <c r="DI22">
        <v>10.9</v>
      </c>
      <c r="DJ22">
        <v>10.4</v>
      </c>
      <c r="DK22">
        <v>9.9600000000000009</v>
      </c>
      <c r="DL22">
        <v>9.9600000000000009</v>
      </c>
      <c r="DM22">
        <v>9.33</v>
      </c>
      <c r="DN22">
        <v>9.0500000000000007</v>
      </c>
      <c r="DO22">
        <v>8.34</v>
      </c>
      <c r="DP22">
        <v>7.6</v>
      </c>
      <c r="DQ22">
        <v>6.99</v>
      </c>
      <c r="DR22">
        <v>6.57</v>
      </c>
      <c r="DS22">
        <v>6.15</v>
      </c>
      <c r="DT22">
        <v>5.75</v>
      </c>
      <c r="DU22">
        <v>5.44</v>
      </c>
      <c r="DV22">
        <v>5.1100000000000003</v>
      </c>
      <c r="DW22">
        <v>4.91</v>
      </c>
      <c r="DX22">
        <v>4.47</v>
      </c>
      <c r="DY22">
        <v>4.2300000000000004</v>
      </c>
      <c r="DZ22">
        <v>3.83</v>
      </c>
      <c r="EA22">
        <v>3.56</v>
      </c>
      <c r="EB22">
        <v>3.28</v>
      </c>
      <c r="EC22">
        <v>2.99</v>
      </c>
      <c r="ED22">
        <v>2.81</v>
      </c>
      <c r="EE22">
        <v>2.52</v>
      </c>
      <c r="EF22">
        <v>2.2400000000000002</v>
      </c>
      <c r="EG22">
        <v>2.1</v>
      </c>
      <c r="EH22">
        <v>1.9</v>
      </c>
      <c r="EI22">
        <v>1.72</v>
      </c>
      <c r="EJ22">
        <v>1.51</v>
      </c>
      <c r="EK22">
        <v>1.35</v>
      </c>
      <c r="EL22">
        <v>1.18</v>
      </c>
      <c r="EM22">
        <v>1.07</v>
      </c>
      <c r="EN22">
        <v>0.94</v>
      </c>
      <c r="EO22">
        <v>0.85</v>
      </c>
      <c r="EP22">
        <v>0.72</v>
      </c>
      <c r="EQ22">
        <v>0.65</v>
      </c>
      <c r="ER22">
        <v>0.56999999999999995</v>
      </c>
      <c r="ES22">
        <v>0.49</v>
      </c>
      <c r="ET22">
        <v>0.41</v>
      </c>
      <c r="EU22">
        <v>0.35</v>
      </c>
      <c r="EV22">
        <v>0.3</v>
      </c>
      <c r="EW22">
        <v>0.26</v>
      </c>
      <c r="EX22">
        <v>0.22</v>
      </c>
      <c r="EY22">
        <v>0.18</v>
      </c>
      <c r="EZ22">
        <v>0.15</v>
      </c>
      <c r="FA22">
        <v>0.12</v>
      </c>
      <c r="FB22">
        <v>0.1</v>
      </c>
      <c r="FC22">
        <v>0.08</v>
      </c>
      <c r="FD22">
        <v>7.0000000000000007E-2</v>
      </c>
      <c r="FE22">
        <v>0.04</v>
      </c>
      <c r="FF22">
        <v>0.04</v>
      </c>
      <c r="FG22">
        <v>0.02</v>
      </c>
      <c r="FH22">
        <v>0</v>
      </c>
      <c r="FI22">
        <v>0</v>
      </c>
      <c r="FJ22">
        <v>0</v>
      </c>
      <c r="FK22">
        <v>0</v>
      </c>
      <c r="FL22">
        <v>0</v>
      </c>
      <c r="FM22">
        <v>0</v>
      </c>
      <c r="FN22">
        <v>0</v>
      </c>
      <c r="FO22">
        <v>0</v>
      </c>
      <c r="FP22">
        <v>0</v>
      </c>
      <c r="FQ22">
        <v>0</v>
      </c>
      <c r="FR22">
        <v>0</v>
      </c>
      <c r="FS22">
        <v>0</v>
      </c>
      <c r="FT22">
        <v>0</v>
      </c>
      <c r="FU22">
        <v>0.03</v>
      </c>
      <c r="FV22">
        <v>0.03</v>
      </c>
      <c r="FW22">
        <v>0.05</v>
      </c>
      <c r="FX22">
        <v>7.0000000000000007E-2</v>
      </c>
      <c r="FY22">
        <v>0.08</v>
      </c>
      <c r="FZ22">
        <v>0.1</v>
      </c>
    </row>
    <row r="23" spans="1:182" x14ac:dyDescent="0.15">
      <c r="A23">
        <v>164</v>
      </c>
      <c r="B23">
        <v>0</v>
      </c>
      <c r="C23">
        <v>0</v>
      </c>
      <c r="D23">
        <v>0</v>
      </c>
      <c r="E23">
        <v>0</v>
      </c>
      <c r="F23">
        <v>0</v>
      </c>
      <c r="G23">
        <v>0</v>
      </c>
      <c r="H23">
        <v>0</v>
      </c>
      <c r="I23">
        <v>0.02</v>
      </c>
      <c r="J23">
        <v>0.04</v>
      </c>
      <c r="K23">
        <v>0.05</v>
      </c>
      <c r="L23">
        <v>7.0000000000000007E-2</v>
      </c>
      <c r="M23">
        <v>0.1</v>
      </c>
      <c r="N23">
        <v>0.12</v>
      </c>
      <c r="O23">
        <v>0.14000000000000001</v>
      </c>
      <c r="P23">
        <v>0.19</v>
      </c>
      <c r="Q23">
        <v>0.23</v>
      </c>
      <c r="R23">
        <v>0.28000000000000003</v>
      </c>
      <c r="S23">
        <v>0.33</v>
      </c>
      <c r="T23">
        <v>0.39</v>
      </c>
      <c r="U23">
        <v>0.44</v>
      </c>
      <c r="V23">
        <v>0.53</v>
      </c>
      <c r="W23">
        <v>0.62</v>
      </c>
      <c r="X23">
        <v>0.75</v>
      </c>
      <c r="Y23">
        <v>0.82</v>
      </c>
      <c r="Z23">
        <v>0.97</v>
      </c>
      <c r="AA23">
        <v>1.08</v>
      </c>
      <c r="AB23">
        <v>1.22</v>
      </c>
      <c r="AC23">
        <v>1.36</v>
      </c>
      <c r="AD23">
        <v>1.55</v>
      </c>
      <c r="AE23">
        <v>1.72</v>
      </c>
      <c r="AF23">
        <v>1.91</v>
      </c>
      <c r="AG23">
        <v>2.11</v>
      </c>
      <c r="AH23">
        <v>2.37</v>
      </c>
      <c r="AI23">
        <v>2.59</v>
      </c>
      <c r="AJ23">
        <v>2.86</v>
      </c>
      <c r="AK23">
        <v>3.11</v>
      </c>
      <c r="AL23">
        <v>3.24</v>
      </c>
      <c r="AM23">
        <v>3.63</v>
      </c>
      <c r="AN23">
        <v>3.94</v>
      </c>
      <c r="AO23">
        <v>4.2699999999999996</v>
      </c>
      <c r="AP23">
        <v>4.6500000000000004</v>
      </c>
      <c r="AQ23">
        <v>4.78</v>
      </c>
      <c r="AR23">
        <v>5.0599999999999996</v>
      </c>
      <c r="AS23">
        <v>5.35</v>
      </c>
      <c r="AT23">
        <v>5.69</v>
      </c>
      <c r="AU23">
        <v>6.11</v>
      </c>
      <c r="AV23">
        <v>6.6</v>
      </c>
      <c r="AW23">
        <v>7.09</v>
      </c>
      <c r="AX23">
        <v>7.7</v>
      </c>
      <c r="AY23">
        <v>8.2799999999999994</v>
      </c>
      <c r="AZ23">
        <v>8.66</v>
      </c>
      <c r="BA23">
        <v>9.27</v>
      </c>
      <c r="BB23">
        <v>9.3800000000000008</v>
      </c>
      <c r="BC23">
        <v>9.57</v>
      </c>
      <c r="BD23">
        <v>9.93</v>
      </c>
      <c r="BE23">
        <v>10.4</v>
      </c>
      <c r="BF23">
        <v>10.9</v>
      </c>
      <c r="BG23">
        <v>11.4</v>
      </c>
      <c r="BH23">
        <v>11.8</v>
      </c>
      <c r="BI23">
        <v>12.1</v>
      </c>
      <c r="BJ23">
        <v>12.4</v>
      </c>
      <c r="BK23">
        <v>12.7</v>
      </c>
      <c r="BL23">
        <v>13</v>
      </c>
      <c r="BM23">
        <v>13.2</v>
      </c>
      <c r="BN23">
        <v>13.4</v>
      </c>
      <c r="BO23">
        <v>13.6</v>
      </c>
      <c r="BP23">
        <v>13.8</v>
      </c>
      <c r="BQ23">
        <v>13.9</v>
      </c>
      <c r="BR23">
        <v>14.1</v>
      </c>
      <c r="BS23">
        <v>14.2</v>
      </c>
      <c r="BT23">
        <v>14.4</v>
      </c>
      <c r="BU23">
        <v>14.5</v>
      </c>
      <c r="BV23">
        <v>14.6</v>
      </c>
      <c r="BW23">
        <v>14.8</v>
      </c>
      <c r="BX23">
        <v>14.9</v>
      </c>
      <c r="BY23">
        <v>15</v>
      </c>
      <c r="BZ23">
        <v>15.1</v>
      </c>
      <c r="CA23">
        <v>15.2</v>
      </c>
      <c r="CB23">
        <v>15.2</v>
      </c>
      <c r="CC23">
        <v>15.3</v>
      </c>
      <c r="CD23">
        <v>15.4</v>
      </c>
      <c r="CE23">
        <v>15.4</v>
      </c>
      <c r="CF23">
        <v>15.5</v>
      </c>
      <c r="CG23">
        <v>15.5</v>
      </c>
      <c r="CH23">
        <v>15.6</v>
      </c>
      <c r="CI23">
        <v>15.6</v>
      </c>
      <c r="CJ23">
        <v>15.6</v>
      </c>
      <c r="CK23">
        <v>15.6</v>
      </c>
      <c r="CL23">
        <v>15.6</v>
      </c>
      <c r="CM23">
        <v>15.6</v>
      </c>
      <c r="CN23">
        <v>15.5</v>
      </c>
      <c r="CO23">
        <v>15.5</v>
      </c>
      <c r="CP23">
        <v>15.5</v>
      </c>
      <c r="CQ23">
        <v>15.4</v>
      </c>
      <c r="CR23">
        <v>15.3</v>
      </c>
      <c r="CS23">
        <v>15.2</v>
      </c>
      <c r="CT23">
        <v>15.1</v>
      </c>
      <c r="CU23">
        <v>15</v>
      </c>
      <c r="CV23">
        <v>14.9</v>
      </c>
      <c r="CW23">
        <v>14.7</v>
      </c>
      <c r="CX23">
        <v>14.6</v>
      </c>
      <c r="CY23">
        <v>14.4</v>
      </c>
      <c r="CZ23">
        <v>14.2</v>
      </c>
      <c r="DA23">
        <v>14</v>
      </c>
      <c r="DB23">
        <v>13.7</v>
      </c>
      <c r="DC23">
        <v>13.5</v>
      </c>
      <c r="DD23">
        <v>13.2</v>
      </c>
      <c r="DE23">
        <v>12.9</v>
      </c>
      <c r="DF23">
        <v>12.5</v>
      </c>
      <c r="DG23">
        <v>12.1</v>
      </c>
      <c r="DH23">
        <v>11.6</v>
      </c>
      <c r="DI23">
        <v>10.8</v>
      </c>
      <c r="DJ23">
        <v>10.3</v>
      </c>
      <c r="DK23">
        <v>9.9700000000000006</v>
      </c>
      <c r="DL23">
        <v>9.83</v>
      </c>
      <c r="DM23">
        <v>9.6199999999999992</v>
      </c>
      <c r="DN23">
        <v>8.9600000000000009</v>
      </c>
      <c r="DO23">
        <v>8.25</v>
      </c>
      <c r="DP23">
        <v>7.51</v>
      </c>
      <c r="DQ23">
        <v>6.91</v>
      </c>
      <c r="DR23">
        <v>6.47</v>
      </c>
      <c r="DS23">
        <v>6.1</v>
      </c>
      <c r="DT23">
        <v>5.7</v>
      </c>
      <c r="DU23">
        <v>5.38</v>
      </c>
      <c r="DV23">
        <v>5.07</v>
      </c>
      <c r="DW23">
        <v>4.8600000000000003</v>
      </c>
      <c r="DX23">
        <v>4.4800000000000004</v>
      </c>
      <c r="DY23">
        <v>4.18</v>
      </c>
      <c r="DZ23">
        <v>3.8</v>
      </c>
      <c r="EA23">
        <v>3.51</v>
      </c>
      <c r="EB23">
        <v>3.21</v>
      </c>
      <c r="EC23">
        <v>3.01</v>
      </c>
      <c r="ED23">
        <v>2.72</v>
      </c>
      <c r="EE23">
        <v>2.44</v>
      </c>
      <c r="EF23">
        <v>2.25</v>
      </c>
      <c r="EG23">
        <v>2.0499999999999998</v>
      </c>
      <c r="EH23">
        <v>1.84</v>
      </c>
      <c r="EI23">
        <v>1.66</v>
      </c>
      <c r="EJ23">
        <v>1.5</v>
      </c>
      <c r="EK23">
        <v>1.32</v>
      </c>
      <c r="EL23">
        <v>1.2</v>
      </c>
      <c r="EM23">
        <v>1.03</v>
      </c>
      <c r="EN23">
        <v>0.94</v>
      </c>
      <c r="EO23">
        <v>0.83</v>
      </c>
      <c r="EP23">
        <v>0.72</v>
      </c>
      <c r="EQ23">
        <v>0.64</v>
      </c>
      <c r="ER23">
        <v>0.55000000000000004</v>
      </c>
      <c r="ES23">
        <v>0.47</v>
      </c>
      <c r="ET23">
        <v>0.41</v>
      </c>
      <c r="EU23">
        <v>0.35</v>
      </c>
      <c r="EV23">
        <v>0.28000000000000003</v>
      </c>
      <c r="EW23">
        <v>0.24</v>
      </c>
      <c r="EX23">
        <v>0.21</v>
      </c>
      <c r="EY23">
        <v>0.16</v>
      </c>
      <c r="EZ23">
        <v>0.14000000000000001</v>
      </c>
      <c r="FA23">
        <v>0.11</v>
      </c>
      <c r="FB23">
        <v>0.1</v>
      </c>
      <c r="FC23">
        <v>0.08</v>
      </c>
      <c r="FD23">
        <v>0.06</v>
      </c>
      <c r="FE23">
        <v>0.04</v>
      </c>
      <c r="FF23">
        <v>0.03</v>
      </c>
      <c r="FG23">
        <v>0.02</v>
      </c>
      <c r="FH23">
        <v>0</v>
      </c>
      <c r="FI23">
        <v>0</v>
      </c>
      <c r="FJ23">
        <v>0</v>
      </c>
      <c r="FK23">
        <v>0</v>
      </c>
      <c r="FL23">
        <v>0</v>
      </c>
      <c r="FM23">
        <v>0</v>
      </c>
      <c r="FN23">
        <v>0</v>
      </c>
      <c r="FO23">
        <v>0</v>
      </c>
      <c r="FP23">
        <v>0</v>
      </c>
      <c r="FQ23">
        <v>0</v>
      </c>
      <c r="FR23">
        <v>0</v>
      </c>
      <c r="FS23">
        <v>0</v>
      </c>
      <c r="FT23">
        <v>0</v>
      </c>
      <c r="FU23">
        <v>0.03</v>
      </c>
      <c r="FV23">
        <v>0.03</v>
      </c>
      <c r="FW23">
        <v>0.05</v>
      </c>
      <c r="FX23">
        <v>7.0000000000000007E-2</v>
      </c>
      <c r="FY23">
        <v>0.08</v>
      </c>
      <c r="FZ23">
        <v>0.1</v>
      </c>
    </row>
    <row r="24" spans="1:182" x14ac:dyDescent="0.15">
      <c r="A24">
        <v>163</v>
      </c>
      <c r="B24">
        <v>0</v>
      </c>
      <c r="C24">
        <v>0</v>
      </c>
      <c r="D24">
        <v>0</v>
      </c>
      <c r="E24">
        <v>0</v>
      </c>
      <c r="F24">
        <v>0</v>
      </c>
      <c r="G24">
        <v>0</v>
      </c>
      <c r="H24">
        <v>0</v>
      </c>
      <c r="I24">
        <v>0.02</v>
      </c>
      <c r="J24">
        <v>0.04</v>
      </c>
      <c r="K24">
        <v>0.05</v>
      </c>
      <c r="L24">
        <v>7.0000000000000007E-2</v>
      </c>
      <c r="M24">
        <v>0.1</v>
      </c>
      <c r="N24">
        <v>0.12</v>
      </c>
      <c r="O24">
        <v>0.15</v>
      </c>
      <c r="P24">
        <v>0.19</v>
      </c>
      <c r="Q24">
        <v>0.22</v>
      </c>
      <c r="R24">
        <v>0.27</v>
      </c>
      <c r="S24">
        <v>0.33</v>
      </c>
      <c r="T24">
        <v>0.41</v>
      </c>
      <c r="U24">
        <v>0.46</v>
      </c>
      <c r="V24">
        <v>0.53</v>
      </c>
      <c r="W24">
        <v>0.6</v>
      </c>
      <c r="X24">
        <v>0.73</v>
      </c>
      <c r="Y24">
        <v>0.83</v>
      </c>
      <c r="Z24">
        <v>0.96</v>
      </c>
      <c r="AA24">
        <v>1.0900000000000001</v>
      </c>
      <c r="AB24">
        <v>1.24</v>
      </c>
      <c r="AC24">
        <v>1.4</v>
      </c>
      <c r="AD24">
        <v>1.56</v>
      </c>
      <c r="AE24">
        <v>1.71</v>
      </c>
      <c r="AF24">
        <v>1.95</v>
      </c>
      <c r="AG24">
        <v>2.15</v>
      </c>
      <c r="AH24">
        <v>2.37</v>
      </c>
      <c r="AI24">
        <v>2.62</v>
      </c>
      <c r="AJ24">
        <v>2.83</v>
      </c>
      <c r="AK24">
        <v>3.12</v>
      </c>
      <c r="AL24">
        <v>3.27</v>
      </c>
      <c r="AM24">
        <v>3.64</v>
      </c>
      <c r="AN24">
        <v>4</v>
      </c>
      <c r="AO24">
        <v>4.33</v>
      </c>
      <c r="AP24">
        <v>4.57</v>
      </c>
      <c r="AQ24">
        <v>4.7300000000000004</v>
      </c>
      <c r="AR24">
        <v>5.1100000000000003</v>
      </c>
      <c r="AS24">
        <v>5.29</v>
      </c>
      <c r="AT24">
        <v>5.76</v>
      </c>
      <c r="AU24">
        <v>6.19</v>
      </c>
      <c r="AV24">
        <v>6.65</v>
      </c>
      <c r="AW24">
        <v>7.13</v>
      </c>
      <c r="AX24">
        <v>7.79</v>
      </c>
      <c r="AY24">
        <v>8.2899999999999991</v>
      </c>
      <c r="AZ24">
        <v>8.73</v>
      </c>
      <c r="BA24">
        <v>9.35</v>
      </c>
      <c r="BB24">
        <v>9.66</v>
      </c>
      <c r="BC24">
        <v>9.6</v>
      </c>
      <c r="BD24">
        <v>9.98</v>
      </c>
      <c r="BE24">
        <v>10.4</v>
      </c>
      <c r="BF24">
        <v>11</v>
      </c>
      <c r="BG24">
        <v>11.5</v>
      </c>
      <c r="BH24">
        <v>11.8</v>
      </c>
      <c r="BI24">
        <v>12.2</v>
      </c>
      <c r="BJ24">
        <v>12.5</v>
      </c>
      <c r="BK24">
        <v>12.8</v>
      </c>
      <c r="BL24">
        <v>13</v>
      </c>
      <c r="BM24">
        <v>13.3</v>
      </c>
      <c r="BN24">
        <v>13.5</v>
      </c>
      <c r="BO24">
        <v>13.7</v>
      </c>
      <c r="BP24">
        <v>13.8</v>
      </c>
      <c r="BQ24">
        <v>14</v>
      </c>
      <c r="BR24">
        <v>14.2</v>
      </c>
      <c r="BS24">
        <v>14.3</v>
      </c>
      <c r="BT24">
        <v>14.4</v>
      </c>
      <c r="BU24">
        <v>14.6</v>
      </c>
      <c r="BV24">
        <v>14.7</v>
      </c>
      <c r="BW24">
        <v>14.8</v>
      </c>
      <c r="BX24">
        <v>14.9</v>
      </c>
      <c r="BY24">
        <v>15</v>
      </c>
      <c r="BZ24">
        <v>15.1</v>
      </c>
      <c r="CA24">
        <v>15.2</v>
      </c>
      <c r="CB24">
        <v>15.3</v>
      </c>
      <c r="CC24">
        <v>15.4</v>
      </c>
      <c r="CD24">
        <v>15.4</v>
      </c>
      <c r="CE24">
        <v>15.5</v>
      </c>
      <c r="CF24">
        <v>15.5</v>
      </c>
      <c r="CG24">
        <v>15.6</v>
      </c>
      <c r="CH24">
        <v>15.6</v>
      </c>
      <c r="CI24">
        <v>15.6</v>
      </c>
      <c r="CJ24">
        <v>15.6</v>
      </c>
      <c r="CK24">
        <v>15.6</v>
      </c>
      <c r="CL24">
        <v>15.6</v>
      </c>
      <c r="CM24">
        <v>15.6</v>
      </c>
      <c r="CN24">
        <v>15.6</v>
      </c>
      <c r="CO24">
        <v>15.5</v>
      </c>
      <c r="CP24">
        <v>15.5</v>
      </c>
      <c r="CQ24">
        <v>15.4</v>
      </c>
      <c r="CR24">
        <v>15.3</v>
      </c>
      <c r="CS24">
        <v>15.2</v>
      </c>
      <c r="CT24">
        <v>15.1</v>
      </c>
      <c r="CU24">
        <v>15</v>
      </c>
      <c r="CV24">
        <v>14.9</v>
      </c>
      <c r="CW24">
        <v>14.7</v>
      </c>
      <c r="CX24">
        <v>14.6</v>
      </c>
      <c r="CY24">
        <v>14.4</v>
      </c>
      <c r="CZ24">
        <v>14.2</v>
      </c>
      <c r="DA24">
        <v>13.9</v>
      </c>
      <c r="DB24">
        <v>13.7</v>
      </c>
      <c r="DC24">
        <v>13.5</v>
      </c>
      <c r="DD24">
        <v>13.2</v>
      </c>
      <c r="DE24">
        <v>12.8</v>
      </c>
      <c r="DF24">
        <v>12.5</v>
      </c>
      <c r="DG24">
        <v>12.1</v>
      </c>
      <c r="DH24">
        <v>11.6</v>
      </c>
      <c r="DI24">
        <v>10.7</v>
      </c>
      <c r="DJ24">
        <v>10.199999999999999</v>
      </c>
      <c r="DK24">
        <v>10.1</v>
      </c>
      <c r="DL24">
        <v>9.75</v>
      </c>
      <c r="DM24">
        <v>9.56</v>
      </c>
      <c r="DN24">
        <v>8.8699999999999992</v>
      </c>
      <c r="DO24">
        <v>8.09</v>
      </c>
      <c r="DP24">
        <v>7.42</v>
      </c>
      <c r="DQ24">
        <v>6.86</v>
      </c>
      <c r="DR24">
        <v>6.39</v>
      </c>
      <c r="DS24">
        <v>6.05</v>
      </c>
      <c r="DT24">
        <v>5.66</v>
      </c>
      <c r="DU24">
        <v>5.3</v>
      </c>
      <c r="DV24">
        <v>5.07</v>
      </c>
      <c r="DW24">
        <v>4.76</v>
      </c>
      <c r="DX24">
        <v>4.46</v>
      </c>
      <c r="DY24">
        <v>4.13</v>
      </c>
      <c r="DZ24">
        <v>3.77</v>
      </c>
      <c r="EA24">
        <v>3.48</v>
      </c>
      <c r="EB24">
        <v>3.17</v>
      </c>
      <c r="EC24">
        <v>2.98</v>
      </c>
      <c r="ED24">
        <v>2.69</v>
      </c>
      <c r="EE24">
        <v>2.41</v>
      </c>
      <c r="EF24">
        <v>2.25</v>
      </c>
      <c r="EG24">
        <v>2.02</v>
      </c>
      <c r="EH24">
        <v>1.83</v>
      </c>
      <c r="EI24">
        <v>1.62</v>
      </c>
      <c r="EJ24">
        <v>1.49</v>
      </c>
      <c r="EK24">
        <v>1.32</v>
      </c>
      <c r="EL24">
        <v>1.1599999999999999</v>
      </c>
      <c r="EM24">
        <v>1.03</v>
      </c>
      <c r="EN24">
        <v>0.91</v>
      </c>
      <c r="EO24">
        <v>0.78</v>
      </c>
      <c r="EP24">
        <v>0.71</v>
      </c>
      <c r="EQ24">
        <v>0.6</v>
      </c>
      <c r="ER24">
        <v>0.51</v>
      </c>
      <c r="ES24">
        <v>0.47</v>
      </c>
      <c r="ET24">
        <v>0.4</v>
      </c>
      <c r="EU24">
        <v>0.31</v>
      </c>
      <c r="EV24">
        <v>0.28000000000000003</v>
      </c>
      <c r="EW24">
        <v>0.23</v>
      </c>
      <c r="EX24">
        <v>0.2</v>
      </c>
      <c r="EY24">
        <v>0.16</v>
      </c>
      <c r="EZ24">
        <v>0.14000000000000001</v>
      </c>
      <c r="FA24">
        <v>0.11</v>
      </c>
      <c r="FB24">
        <v>0.09</v>
      </c>
      <c r="FC24">
        <v>0.06</v>
      </c>
      <c r="FD24">
        <v>0.06</v>
      </c>
      <c r="FE24">
        <v>0.03</v>
      </c>
      <c r="FF24">
        <v>0.03</v>
      </c>
      <c r="FG24">
        <v>0</v>
      </c>
      <c r="FH24">
        <v>0</v>
      </c>
      <c r="FI24">
        <v>0</v>
      </c>
      <c r="FJ24">
        <v>0</v>
      </c>
      <c r="FK24">
        <v>0</v>
      </c>
      <c r="FL24">
        <v>0</v>
      </c>
      <c r="FM24">
        <v>0</v>
      </c>
      <c r="FN24">
        <v>0</v>
      </c>
      <c r="FO24">
        <v>0</v>
      </c>
      <c r="FP24">
        <v>0</v>
      </c>
      <c r="FQ24">
        <v>0</v>
      </c>
      <c r="FR24">
        <v>0</v>
      </c>
      <c r="FS24">
        <v>0</v>
      </c>
      <c r="FT24">
        <v>0</v>
      </c>
      <c r="FU24">
        <v>0.02</v>
      </c>
      <c r="FV24">
        <v>0.04</v>
      </c>
      <c r="FW24">
        <v>0.04</v>
      </c>
      <c r="FX24">
        <v>7.0000000000000007E-2</v>
      </c>
      <c r="FY24">
        <v>0.08</v>
      </c>
      <c r="FZ24">
        <v>0.1</v>
      </c>
    </row>
    <row r="25" spans="1:182" x14ac:dyDescent="0.15">
      <c r="A25">
        <v>162</v>
      </c>
      <c r="B25">
        <v>0</v>
      </c>
      <c r="C25">
        <v>0</v>
      </c>
      <c r="D25">
        <v>0</v>
      </c>
      <c r="E25">
        <v>0</v>
      </c>
      <c r="F25">
        <v>0</v>
      </c>
      <c r="G25">
        <v>0</v>
      </c>
      <c r="H25">
        <v>0</v>
      </c>
      <c r="I25">
        <v>0.02</v>
      </c>
      <c r="J25">
        <v>0.04</v>
      </c>
      <c r="K25">
        <v>0.06</v>
      </c>
      <c r="L25">
        <v>0.08</v>
      </c>
      <c r="M25">
        <v>0.1</v>
      </c>
      <c r="N25">
        <v>0.12</v>
      </c>
      <c r="O25">
        <v>0.15</v>
      </c>
      <c r="P25">
        <v>0.18</v>
      </c>
      <c r="Q25">
        <v>0.22</v>
      </c>
      <c r="R25">
        <v>0.28999999999999998</v>
      </c>
      <c r="S25">
        <v>0.34</v>
      </c>
      <c r="T25">
        <v>0.4</v>
      </c>
      <c r="U25">
        <v>0.47</v>
      </c>
      <c r="V25">
        <v>0.54</v>
      </c>
      <c r="W25">
        <v>0.66</v>
      </c>
      <c r="X25">
        <v>0.74</v>
      </c>
      <c r="Y25">
        <v>0.83</v>
      </c>
      <c r="Z25">
        <v>0.97</v>
      </c>
      <c r="AA25">
        <v>1.08</v>
      </c>
      <c r="AB25">
        <v>1.19</v>
      </c>
      <c r="AC25">
        <v>1.41</v>
      </c>
      <c r="AD25">
        <v>1.61</v>
      </c>
      <c r="AE25">
        <v>1.7</v>
      </c>
      <c r="AF25">
        <v>1.94</v>
      </c>
      <c r="AG25">
        <v>2.1800000000000002</v>
      </c>
      <c r="AH25">
        <v>2.35</v>
      </c>
      <c r="AI25">
        <v>2.6</v>
      </c>
      <c r="AJ25">
        <v>2.87</v>
      </c>
      <c r="AK25">
        <v>3.08</v>
      </c>
      <c r="AL25">
        <v>3.34</v>
      </c>
      <c r="AM25">
        <v>3.68</v>
      </c>
      <c r="AN25">
        <v>4.01</v>
      </c>
      <c r="AO25">
        <v>4.3600000000000003</v>
      </c>
      <c r="AP25">
        <v>4.59</v>
      </c>
      <c r="AQ25">
        <v>4.8</v>
      </c>
      <c r="AR25">
        <v>5.12</v>
      </c>
      <c r="AS25">
        <v>5.43</v>
      </c>
      <c r="AT25">
        <v>5.76</v>
      </c>
      <c r="AU25">
        <v>6.18</v>
      </c>
      <c r="AV25">
        <v>6.68</v>
      </c>
      <c r="AW25">
        <v>7.22</v>
      </c>
      <c r="AX25">
        <v>7.85</v>
      </c>
      <c r="AY25">
        <v>8.35</v>
      </c>
      <c r="AZ25">
        <v>8.81</v>
      </c>
      <c r="BA25">
        <v>9.41</v>
      </c>
      <c r="BB25">
        <v>9.6199999999999992</v>
      </c>
      <c r="BC25">
        <v>9.6300000000000008</v>
      </c>
      <c r="BD25">
        <v>10</v>
      </c>
      <c r="BE25">
        <v>10.5</v>
      </c>
      <c r="BF25">
        <v>11.1</v>
      </c>
      <c r="BG25">
        <v>11.5</v>
      </c>
      <c r="BH25">
        <v>11.9</v>
      </c>
      <c r="BI25">
        <v>12.2</v>
      </c>
      <c r="BJ25">
        <v>12.5</v>
      </c>
      <c r="BK25">
        <v>12.8</v>
      </c>
      <c r="BL25">
        <v>13.1</v>
      </c>
      <c r="BM25">
        <v>13.3</v>
      </c>
      <c r="BN25">
        <v>13.5</v>
      </c>
      <c r="BO25">
        <v>13.7</v>
      </c>
      <c r="BP25">
        <v>13.9</v>
      </c>
      <c r="BQ25">
        <v>14</v>
      </c>
      <c r="BR25">
        <v>14.2</v>
      </c>
      <c r="BS25">
        <v>14.3</v>
      </c>
      <c r="BT25">
        <v>14.5</v>
      </c>
      <c r="BU25">
        <v>14.6</v>
      </c>
      <c r="BV25">
        <v>14.7</v>
      </c>
      <c r="BW25">
        <v>14.9</v>
      </c>
      <c r="BX25">
        <v>15</v>
      </c>
      <c r="BY25">
        <v>15.1</v>
      </c>
      <c r="BZ25">
        <v>15.2</v>
      </c>
      <c r="CA25">
        <v>15.2</v>
      </c>
      <c r="CB25">
        <v>15.3</v>
      </c>
      <c r="CC25">
        <v>15.4</v>
      </c>
      <c r="CD25">
        <v>15.5</v>
      </c>
      <c r="CE25">
        <v>15.5</v>
      </c>
      <c r="CF25">
        <v>15.6</v>
      </c>
      <c r="CG25">
        <v>15.6</v>
      </c>
      <c r="CH25">
        <v>15.6</v>
      </c>
      <c r="CI25">
        <v>15.6</v>
      </c>
      <c r="CJ25">
        <v>15.7</v>
      </c>
      <c r="CK25">
        <v>15.7</v>
      </c>
      <c r="CL25">
        <v>15.6</v>
      </c>
      <c r="CM25">
        <v>15.6</v>
      </c>
      <c r="CN25">
        <v>15.6</v>
      </c>
      <c r="CO25">
        <v>15.5</v>
      </c>
      <c r="CP25">
        <v>15.5</v>
      </c>
      <c r="CQ25">
        <v>15.4</v>
      </c>
      <c r="CR25">
        <v>15.3</v>
      </c>
      <c r="CS25">
        <v>15.2</v>
      </c>
      <c r="CT25">
        <v>15.1</v>
      </c>
      <c r="CU25">
        <v>15</v>
      </c>
      <c r="CV25">
        <v>14.9</v>
      </c>
      <c r="CW25">
        <v>14.7</v>
      </c>
      <c r="CX25">
        <v>14.5</v>
      </c>
      <c r="CY25">
        <v>14.4</v>
      </c>
      <c r="CZ25">
        <v>14.2</v>
      </c>
      <c r="DA25">
        <v>13.9</v>
      </c>
      <c r="DB25">
        <v>13.7</v>
      </c>
      <c r="DC25">
        <v>13.5</v>
      </c>
      <c r="DD25">
        <v>13.2</v>
      </c>
      <c r="DE25">
        <v>12.8</v>
      </c>
      <c r="DF25">
        <v>12.4</v>
      </c>
      <c r="DG25">
        <v>12</v>
      </c>
      <c r="DH25">
        <v>11.5</v>
      </c>
      <c r="DI25">
        <v>10.7</v>
      </c>
      <c r="DJ25">
        <v>10.199999999999999</v>
      </c>
      <c r="DK25">
        <v>10.199999999999999</v>
      </c>
      <c r="DL25">
        <v>9.68</v>
      </c>
      <c r="DM25">
        <v>9.4700000000000006</v>
      </c>
      <c r="DN25">
        <v>8.81</v>
      </c>
      <c r="DO25">
        <v>7.96</v>
      </c>
      <c r="DP25">
        <v>7.34</v>
      </c>
      <c r="DQ25">
        <v>6.85</v>
      </c>
      <c r="DR25">
        <v>6.38</v>
      </c>
      <c r="DS25">
        <v>5.99</v>
      </c>
      <c r="DT25">
        <v>5.63</v>
      </c>
      <c r="DU25">
        <v>5.35</v>
      </c>
      <c r="DV25">
        <v>5.08</v>
      </c>
      <c r="DW25">
        <v>4.71</v>
      </c>
      <c r="DX25">
        <v>4.42</v>
      </c>
      <c r="DY25">
        <v>4.08</v>
      </c>
      <c r="DZ25">
        <v>3.69</v>
      </c>
      <c r="EA25">
        <v>3.4</v>
      </c>
      <c r="EB25">
        <v>3.13</v>
      </c>
      <c r="EC25">
        <v>2.88</v>
      </c>
      <c r="ED25">
        <v>2.67</v>
      </c>
      <c r="EE25">
        <v>2.39</v>
      </c>
      <c r="EF25">
        <v>2.2000000000000002</v>
      </c>
      <c r="EG25">
        <v>1.96</v>
      </c>
      <c r="EH25">
        <v>1.8</v>
      </c>
      <c r="EI25">
        <v>1.56</v>
      </c>
      <c r="EJ25">
        <v>1.45</v>
      </c>
      <c r="EK25">
        <v>1.29</v>
      </c>
      <c r="EL25">
        <v>1.1299999999999999</v>
      </c>
      <c r="EM25">
        <v>1.01</v>
      </c>
      <c r="EN25">
        <v>0.91</v>
      </c>
      <c r="EO25">
        <v>0.76</v>
      </c>
      <c r="EP25">
        <v>0.7</v>
      </c>
      <c r="EQ25">
        <v>0.59</v>
      </c>
      <c r="ER25">
        <v>0.52</v>
      </c>
      <c r="ES25">
        <v>0.46</v>
      </c>
      <c r="ET25">
        <v>0.36</v>
      </c>
      <c r="EU25">
        <v>0.33</v>
      </c>
      <c r="EV25">
        <v>0.27</v>
      </c>
      <c r="EW25">
        <v>0.23</v>
      </c>
      <c r="EX25">
        <v>0.19</v>
      </c>
      <c r="EY25">
        <v>0.16</v>
      </c>
      <c r="EZ25">
        <v>0.12</v>
      </c>
      <c r="FA25">
        <v>0.1</v>
      </c>
      <c r="FB25">
        <v>0.08</v>
      </c>
      <c r="FC25">
        <v>7.0000000000000007E-2</v>
      </c>
      <c r="FD25">
        <v>0.04</v>
      </c>
      <c r="FE25">
        <v>0.04</v>
      </c>
      <c r="FF25">
        <v>0.02</v>
      </c>
      <c r="FG25">
        <v>0</v>
      </c>
      <c r="FH25">
        <v>0</v>
      </c>
      <c r="FI25">
        <v>0</v>
      </c>
      <c r="FJ25">
        <v>0</v>
      </c>
      <c r="FK25">
        <v>0</v>
      </c>
      <c r="FL25">
        <v>0</v>
      </c>
      <c r="FM25">
        <v>0</v>
      </c>
      <c r="FN25">
        <v>0</v>
      </c>
      <c r="FO25">
        <v>0</v>
      </c>
      <c r="FP25">
        <v>0</v>
      </c>
      <c r="FQ25">
        <v>0</v>
      </c>
      <c r="FR25">
        <v>0</v>
      </c>
      <c r="FS25">
        <v>0</v>
      </c>
      <c r="FT25">
        <v>0</v>
      </c>
      <c r="FU25">
        <v>0.02</v>
      </c>
      <c r="FV25">
        <v>0.04</v>
      </c>
      <c r="FW25">
        <v>0.04</v>
      </c>
      <c r="FX25">
        <v>0.05</v>
      </c>
      <c r="FY25">
        <v>0.08</v>
      </c>
      <c r="FZ25">
        <v>0.1</v>
      </c>
    </row>
    <row r="26" spans="1:182" x14ac:dyDescent="0.15">
      <c r="A26">
        <v>161</v>
      </c>
      <c r="B26">
        <v>0</v>
      </c>
      <c r="C26">
        <v>0</v>
      </c>
      <c r="D26">
        <v>0</v>
      </c>
      <c r="E26">
        <v>0</v>
      </c>
      <c r="F26">
        <v>0</v>
      </c>
      <c r="G26">
        <v>0</v>
      </c>
      <c r="H26">
        <v>0</v>
      </c>
      <c r="I26">
        <v>0.02</v>
      </c>
      <c r="J26">
        <v>0.04</v>
      </c>
      <c r="K26">
        <v>0.06</v>
      </c>
      <c r="L26">
        <v>0.08</v>
      </c>
      <c r="M26">
        <v>0.1</v>
      </c>
      <c r="N26">
        <v>0.12</v>
      </c>
      <c r="O26">
        <v>0.16</v>
      </c>
      <c r="P26">
        <v>0.19</v>
      </c>
      <c r="Q26">
        <v>0.24</v>
      </c>
      <c r="R26">
        <v>0.28999999999999998</v>
      </c>
      <c r="S26">
        <v>0.34</v>
      </c>
      <c r="T26">
        <v>0.41</v>
      </c>
      <c r="U26">
        <v>0.47</v>
      </c>
      <c r="V26">
        <v>0.53</v>
      </c>
      <c r="W26">
        <v>0.65</v>
      </c>
      <c r="X26">
        <v>0.74</v>
      </c>
      <c r="Y26">
        <v>0.87</v>
      </c>
      <c r="Z26">
        <v>0.97</v>
      </c>
      <c r="AA26">
        <v>1.1000000000000001</v>
      </c>
      <c r="AB26">
        <v>1.2</v>
      </c>
      <c r="AC26">
        <v>1.44</v>
      </c>
      <c r="AD26">
        <v>1.58</v>
      </c>
      <c r="AE26">
        <v>1.73</v>
      </c>
      <c r="AF26">
        <v>1.94</v>
      </c>
      <c r="AG26">
        <v>2.14</v>
      </c>
      <c r="AH26">
        <v>2.38</v>
      </c>
      <c r="AI26">
        <v>2.62</v>
      </c>
      <c r="AJ26">
        <v>2.86</v>
      </c>
      <c r="AK26">
        <v>3.08</v>
      </c>
      <c r="AL26">
        <v>3.35</v>
      </c>
      <c r="AM26">
        <v>3.68</v>
      </c>
      <c r="AN26">
        <v>4.0199999999999996</v>
      </c>
      <c r="AO26">
        <v>4.34</v>
      </c>
      <c r="AP26">
        <v>4.5599999999999996</v>
      </c>
      <c r="AQ26">
        <v>4.78</v>
      </c>
      <c r="AR26">
        <v>5.13</v>
      </c>
      <c r="AS26">
        <v>5.44</v>
      </c>
      <c r="AT26">
        <v>5.83</v>
      </c>
      <c r="AU26">
        <v>6.22</v>
      </c>
      <c r="AV26">
        <v>6.7</v>
      </c>
      <c r="AW26">
        <v>7.27</v>
      </c>
      <c r="AX26">
        <v>7.86</v>
      </c>
      <c r="AY26">
        <v>8.43</v>
      </c>
      <c r="AZ26">
        <v>8.85</v>
      </c>
      <c r="BA26">
        <v>9.5</v>
      </c>
      <c r="BB26">
        <v>9.6300000000000008</v>
      </c>
      <c r="BC26">
        <v>9.6999999999999993</v>
      </c>
      <c r="BD26">
        <v>10.199999999999999</v>
      </c>
      <c r="BE26">
        <v>10.6</v>
      </c>
      <c r="BF26">
        <v>11.2</v>
      </c>
      <c r="BG26">
        <v>11.6</v>
      </c>
      <c r="BH26">
        <v>12</v>
      </c>
      <c r="BI26">
        <v>12.3</v>
      </c>
      <c r="BJ26">
        <v>12.6</v>
      </c>
      <c r="BK26">
        <v>12.9</v>
      </c>
      <c r="BL26">
        <v>13.1</v>
      </c>
      <c r="BM26">
        <v>13.4</v>
      </c>
      <c r="BN26">
        <v>13.6</v>
      </c>
      <c r="BO26">
        <v>13.8</v>
      </c>
      <c r="BP26">
        <v>13.9</v>
      </c>
      <c r="BQ26">
        <v>14.1</v>
      </c>
      <c r="BR26">
        <v>14.2</v>
      </c>
      <c r="BS26">
        <v>14.4</v>
      </c>
      <c r="BT26">
        <v>14.5</v>
      </c>
      <c r="BU26">
        <v>14.7</v>
      </c>
      <c r="BV26">
        <v>14.8</v>
      </c>
      <c r="BW26">
        <v>14.9</v>
      </c>
      <c r="BX26">
        <v>15</v>
      </c>
      <c r="BY26">
        <v>15.1</v>
      </c>
      <c r="BZ26">
        <v>15.2</v>
      </c>
      <c r="CA26">
        <v>15.3</v>
      </c>
      <c r="CB26">
        <v>15.4</v>
      </c>
      <c r="CC26">
        <v>15.4</v>
      </c>
      <c r="CD26">
        <v>15.5</v>
      </c>
      <c r="CE26">
        <v>15.5</v>
      </c>
      <c r="CF26">
        <v>15.6</v>
      </c>
      <c r="CG26">
        <v>15.6</v>
      </c>
      <c r="CH26">
        <v>15.7</v>
      </c>
      <c r="CI26">
        <v>15.7</v>
      </c>
      <c r="CJ26">
        <v>15.7</v>
      </c>
      <c r="CK26">
        <v>15.7</v>
      </c>
      <c r="CL26">
        <v>15.7</v>
      </c>
      <c r="CM26">
        <v>15.6</v>
      </c>
      <c r="CN26">
        <v>15.6</v>
      </c>
      <c r="CO26">
        <v>15.6</v>
      </c>
      <c r="CP26">
        <v>15.5</v>
      </c>
      <c r="CQ26">
        <v>15.4</v>
      </c>
      <c r="CR26">
        <v>15.4</v>
      </c>
      <c r="CS26">
        <v>15.3</v>
      </c>
      <c r="CT26">
        <v>15.2</v>
      </c>
      <c r="CU26">
        <v>15</v>
      </c>
      <c r="CV26">
        <v>14.9</v>
      </c>
      <c r="CW26">
        <v>14.7</v>
      </c>
      <c r="CX26">
        <v>14.5</v>
      </c>
      <c r="CY26">
        <v>14.4</v>
      </c>
      <c r="CZ26">
        <v>14.1</v>
      </c>
      <c r="DA26">
        <v>13.9</v>
      </c>
      <c r="DB26">
        <v>13.7</v>
      </c>
      <c r="DC26">
        <v>13.4</v>
      </c>
      <c r="DD26">
        <v>13.1</v>
      </c>
      <c r="DE26">
        <v>12.8</v>
      </c>
      <c r="DF26">
        <v>12.4</v>
      </c>
      <c r="DG26">
        <v>12</v>
      </c>
      <c r="DH26">
        <v>11.4</v>
      </c>
      <c r="DI26">
        <v>10.6</v>
      </c>
      <c r="DJ26">
        <v>10.1</v>
      </c>
      <c r="DK26">
        <v>9.99</v>
      </c>
      <c r="DL26">
        <v>9.6199999999999992</v>
      </c>
      <c r="DM26">
        <v>9.39</v>
      </c>
      <c r="DN26">
        <v>8.6999999999999993</v>
      </c>
      <c r="DO26">
        <v>7.88</v>
      </c>
      <c r="DP26">
        <v>7.29</v>
      </c>
      <c r="DQ26">
        <v>6.68</v>
      </c>
      <c r="DR26">
        <v>6.35</v>
      </c>
      <c r="DS26">
        <v>5.95</v>
      </c>
      <c r="DT26">
        <v>5.62</v>
      </c>
      <c r="DU26">
        <v>5.25</v>
      </c>
      <c r="DV26">
        <v>5.03</v>
      </c>
      <c r="DW26">
        <v>4.67</v>
      </c>
      <c r="DX26">
        <v>4.38</v>
      </c>
      <c r="DY26">
        <v>3.98</v>
      </c>
      <c r="DZ26">
        <v>3.67</v>
      </c>
      <c r="EA26">
        <v>3.38</v>
      </c>
      <c r="EB26">
        <v>3.13</v>
      </c>
      <c r="EC26">
        <v>2.85</v>
      </c>
      <c r="ED26">
        <v>2.6</v>
      </c>
      <c r="EE26">
        <v>2.33</v>
      </c>
      <c r="EF26">
        <v>2.1800000000000002</v>
      </c>
      <c r="EG26">
        <v>1.95</v>
      </c>
      <c r="EH26">
        <v>1.75</v>
      </c>
      <c r="EI26">
        <v>1.57</v>
      </c>
      <c r="EJ26">
        <v>1.39</v>
      </c>
      <c r="EK26">
        <v>1.24</v>
      </c>
      <c r="EL26">
        <v>1.1200000000000001</v>
      </c>
      <c r="EM26">
        <v>0.98</v>
      </c>
      <c r="EN26">
        <v>0.87</v>
      </c>
      <c r="EO26">
        <v>0.76</v>
      </c>
      <c r="EP26">
        <v>0.66</v>
      </c>
      <c r="EQ26">
        <v>0.6</v>
      </c>
      <c r="ER26">
        <v>0.5</v>
      </c>
      <c r="ES26">
        <v>0.41</v>
      </c>
      <c r="ET26">
        <v>0.36</v>
      </c>
      <c r="EU26">
        <v>0.32</v>
      </c>
      <c r="EV26">
        <v>0.26</v>
      </c>
      <c r="EW26">
        <v>0.22</v>
      </c>
      <c r="EX26">
        <v>0.18</v>
      </c>
      <c r="EY26">
        <v>0.15</v>
      </c>
      <c r="EZ26">
        <v>0.12</v>
      </c>
      <c r="FA26">
        <v>0.1</v>
      </c>
      <c r="FB26">
        <v>0.08</v>
      </c>
      <c r="FC26">
        <v>0.06</v>
      </c>
      <c r="FD26">
        <v>0.04</v>
      </c>
      <c r="FE26">
        <v>0.03</v>
      </c>
      <c r="FF26">
        <v>0</v>
      </c>
      <c r="FG26">
        <v>0</v>
      </c>
      <c r="FH26">
        <v>0</v>
      </c>
      <c r="FI26">
        <v>0</v>
      </c>
      <c r="FJ26">
        <v>0</v>
      </c>
      <c r="FK26">
        <v>0</v>
      </c>
      <c r="FL26">
        <v>0</v>
      </c>
      <c r="FM26">
        <v>0</v>
      </c>
      <c r="FN26">
        <v>0</v>
      </c>
      <c r="FO26">
        <v>0</v>
      </c>
      <c r="FP26">
        <v>0</v>
      </c>
      <c r="FQ26">
        <v>0</v>
      </c>
      <c r="FR26">
        <v>0</v>
      </c>
      <c r="FS26">
        <v>0</v>
      </c>
      <c r="FT26">
        <v>0</v>
      </c>
      <c r="FU26">
        <v>0.02</v>
      </c>
      <c r="FV26">
        <v>0.04</v>
      </c>
      <c r="FW26">
        <v>0.04</v>
      </c>
      <c r="FX26">
        <v>0.05</v>
      </c>
      <c r="FY26">
        <v>0.08</v>
      </c>
      <c r="FZ26">
        <v>0.1</v>
      </c>
    </row>
    <row r="27" spans="1:182" x14ac:dyDescent="0.15">
      <c r="A27">
        <v>160</v>
      </c>
      <c r="B27">
        <v>0</v>
      </c>
      <c r="C27">
        <v>0</v>
      </c>
      <c r="D27">
        <v>0</v>
      </c>
      <c r="E27">
        <v>0</v>
      </c>
      <c r="F27">
        <v>0</v>
      </c>
      <c r="G27">
        <v>0</v>
      </c>
      <c r="H27">
        <v>0</v>
      </c>
      <c r="I27">
        <v>0.02</v>
      </c>
      <c r="J27">
        <v>0.03</v>
      </c>
      <c r="K27">
        <v>0.06</v>
      </c>
      <c r="L27">
        <v>0.08</v>
      </c>
      <c r="M27">
        <v>0.1</v>
      </c>
      <c r="N27">
        <v>0.13</v>
      </c>
      <c r="O27">
        <v>0.16</v>
      </c>
      <c r="P27">
        <v>0.19</v>
      </c>
      <c r="Q27">
        <v>0.23</v>
      </c>
      <c r="R27">
        <v>0.28000000000000003</v>
      </c>
      <c r="S27">
        <v>0.35</v>
      </c>
      <c r="T27">
        <v>0.41</v>
      </c>
      <c r="U27">
        <v>0.47</v>
      </c>
      <c r="V27">
        <v>0.56000000000000005</v>
      </c>
      <c r="W27">
        <v>0.66</v>
      </c>
      <c r="X27">
        <v>0.73</v>
      </c>
      <c r="Y27">
        <v>0.85</v>
      </c>
      <c r="Z27">
        <v>0.97</v>
      </c>
      <c r="AA27">
        <v>1.1000000000000001</v>
      </c>
      <c r="AB27">
        <v>1.26</v>
      </c>
      <c r="AC27">
        <v>1.39</v>
      </c>
      <c r="AD27">
        <v>1.57</v>
      </c>
      <c r="AE27">
        <v>1.78</v>
      </c>
      <c r="AF27">
        <v>1.99</v>
      </c>
      <c r="AG27">
        <v>2.19</v>
      </c>
      <c r="AH27">
        <v>2.38</v>
      </c>
      <c r="AI27">
        <v>2.65</v>
      </c>
      <c r="AJ27">
        <v>2.87</v>
      </c>
      <c r="AK27">
        <v>3.16</v>
      </c>
      <c r="AL27">
        <v>3.35</v>
      </c>
      <c r="AM27">
        <v>3.69</v>
      </c>
      <c r="AN27">
        <v>4.07</v>
      </c>
      <c r="AO27">
        <v>4.3600000000000003</v>
      </c>
      <c r="AP27">
        <v>4.5999999999999996</v>
      </c>
      <c r="AQ27">
        <v>4.83</v>
      </c>
      <c r="AR27">
        <v>5.15</v>
      </c>
      <c r="AS27">
        <v>5.44</v>
      </c>
      <c r="AT27">
        <v>5.82</v>
      </c>
      <c r="AU27">
        <v>6.22</v>
      </c>
      <c r="AV27">
        <v>6.74</v>
      </c>
      <c r="AW27">
        <v>7.27</v>
      </c>
      <c r="AX27">
        <v>7.9</v>
      </c>
      <c r="AY27">
        <v>8.4499999999999993</v>
      </c>
      <c r="AZ27">
        <v>8.91</v>
      </c>
      <c r="BA27">
        <v>9.5399999999999991</v>
      </c>
      <c r="BB27">
        <v>9.59</v>
      </c>
      <c r="BC27">
        <v>9.75</v>
      </c>
      <c r="BD27">
        <v>10.1</v>
      </c>
      <c r="BE27">
        <v>10.6</v>
      </c>
      <c r="BF27">
        <v>11.2</v>
      </c>
      <c r="BG27">
        <v>11.7</v>
      </c>
      <c r="BH27">
        <v>12</v>
      </c>
      <c r="BI27">
        <v>12.3</v>
      </c>
      <c r="BJ27">
        <v>12.6</v>
      </c>
      <c r="BK27">
        <v>12.9</v>
      </c>
      <c r="BL27">
        <v>13.2</v>
      </c>
      <c r="BM27">
        <v>13.4</v>
      </c>
      <c r="BN27">
        <v>13.6</v>
      </c>
      <c r="BO27">
        <v>13.8</v>
      </c>
      <c r="BP27">
        <v>14</v>
      </c>
      <c r="BQ27">
        <v>14.1</v>
      </c>
      <c r="BR27">
        <v>14.3</v>
      </c>
      <c r="BS27">
        <v>14.4</v>
      </c>
      <c r="BT27">
        <v>14.6</v>
      </c>
      <c r="BU27">
        <v>14.7</v>
      </c>
      <c r="BV27">
        <v>14.8</v>
      </c>
      <c r="BW27">
        <v>14.9</v>
      </c>
      <c r="BX27">
        <v>15</v>
      </c>
      <c r="BY27">
        <v>15.1</v>
      </c>
      <c r="BZ27">
        <v>15.2</v>
      </c>
      <c r="CA27">
        <v>15.3</v>
      </c>
      <c r="CB27">
        <v>15.4</v>
      </c>
      <c r="CC27">
        <v>15.5</v>
      </c>
      <c r="CD27">
        <v>15.5</v>
      </c>
      <c r="CE27">
        <v>15.6</v>
      </c>
      <c r="CF27">
        <v>15.6</v>
      </c>
      <c r="CG27">
        <v>15.7</v>
      </c>
      <c r="CH27">
        <v>15.7</v>
      </c>
      <c r="CI27">
        <v>15.7</v>
      </c>
      <c r="CJ27">
        <v>15.7</v>
      </c>
      <c r="CK27">
        <v>15.7</v>
      </c>
      <c r="CL27">
        <v>15.7</v>
      </c>
      <c r="CM27">
        <v>15.7</v>
      </c>
      <c r="CN27">
        <v>15.6</v>
      </c>
      <c r="CO27">
        <v>15.6</v>
      </c>
      <c r="CP27">
        <v>15.5</v>
      </c>
      <c r="CQ27">
        <v>15.4</v>
      </c>
      <c r="CR27">
        <v>15.4</v>
      </c>
      <c r="CS27">
        <v>15.3</v>
      </c>
      <c r="CT27">
        <v>15.1</v>
      </c>
      <c r="CU27">
        <v>15</v>
      </c>
      <c r="CV27">
        <v>14.9</v>
      </c>
      <c r="CW27">
        <v>14.7</v>
      </c>
      <c r="CX27">
        <v>14.5</v>
      </c>
      <c r="CY27">
        <v>14.4</v>
      </c>
      <c r="CZ27">
        <v>14.2</v>
      </c>
      <c r="DA27">
        <v>13.9</v>
      </c>
      <c r="DB27">
        <v>13.7</v>
      </c>
      <c r="DC27">
        <v>13.4</v>
      </c>
      <c r="DD27">
        <v>13.1</v>
      </c>
      <c r="DE27">
        <v>12.8</v>
      </c>
      <c r="DF27">
        <v>12.4</v>
      </c>
      <c r="DG27">
        <v>11.9</v>
      </c>
      <c r="DH27">
        <v>11.4</v>
      </c>
      <c r="DI27">
        <v>10.6</v>
      </c>
      <c r="DJ27">
        <v>10.1</v>
      </c>
      <c r="DK27">
        <v>9.8699999999999992</v>
      </c>
      <c r="DL27">
        <v>9.5399999999999991</v>
      </c>
      <c r="DM27">
        <v>9.32</v>
      </c>
      <c r="DN27">
        <v>8.6199999999999992</v>
      </c>
      <c r="DO27">
        <v>7.84</v>
      </c>
      <c r="DP27">
        <v>7.26</v>
      </c>
      <c r="DQ27">
        <v>6.7</v>
      </c>
      <c r="DR27">
        <v>6.24</v>
      </c>
      <c r="DS27">
        <v>5.93</v>
      </c>
      <c r="DT27">
        <v>5.54</v>
      </c>
      <c r="DU27">
        <v>5.19</v>
      </c>
      <c r="DV27">
        <v>4.97</v>
      </c>
      <c r="DW27">
        <v>4.6100000000000003</v>
      </c>
      <c r="DX27">
        <v>4.32</v>
      </c>
      <c r="DY27">
        <v>3.94</v>
      </c>
      <c r="DZ27">
        <v>3.65</v>
      </c>
      <c r="EA27">
        <v>3.32</v>
      </c>
      <c r="EB27">
        <v>3.02</v>
      </c>
      <c r="EC27">
        <v>2.85</v>
      </c>
      <c r="ED27">
        <v>2.5499999999999998</v>
      </c>
      <c r="EE27">
        <v>2.33</v>
      </c>
      <c r="EF27">
        <v>2.17</v>
      </c>
      <c r="EG27">
        <v>1.86</v>
      </c>
      <c r="EH27">
        <v>1.74</v>
      </c>
      <c r="EI27">
        <v>1.57</v>
      </c>
      <c r="EJ27">
        <v>1.33</v>
      </c>
      <c r="EK27">
        <v>1.22</v>
      </c>
      <c r="EL27">
        <v>1.0900000000000001</v>
      </c>
      <c r="EM27">
        <v>0.94</v>
      </c>
      <c r="EN27">
        <v>0.85</v>
      </c>
      <c r="EO27">
        <v>0.74</v>
      </c>
      <c r="EP27">
        <v>0.64</v>
      </c>
      <c r="EQ27">
        <v>0.56000000000000005</v>
      </c>
      <c r="ER27">
        <v>0.47</v>
      </c>
      <c r="ES27">
        <v>0.41</v>
      </c>
      <c r="ET27">
        <v>0.34</v>
      </c>
      <c r="EU27">
        <v>0.3</v>
      </c>
      <c r="EV27">
        <v>0.24</v>
      </c>
      <c r="EW27">
        <v>0.21</v>
      </c>
      <c r="EX27">
        <v>0.17</v>
      </c>
      <c r="EY27">
        <v>0.14000000000000001</v>
      </c>
      <c r="EZ27">
        <v>0.12</v>
      </c>
      <c r="FA27">
        <v>0.09</v>
      </c>
      <c r="FB27">
        <v>7.0000000000000007E-2</v>
      </c>
      <c r="FC27">
        <v>0.05</v>
      </c>
      <c r="FD27">
        <v>0.03</v>
      </c>
      <c r="FE27">
        <v>0.02</v>
      </c>
      <c r="FF27">
        <v>0</v>
      </c>
      <c r="FG27">
        <v>0</v>
      </c>
      <c r="FH27">
        <v>0</v>
      </c>
      <c r="FI27">
        <v>0</v>
      </c>
      <c r="FJ27">
        <v>0</v>
      </c>
      <c r="FK27">
        <v>0</v>
      </c>
      <c r="FL27">
        <v>0</v>
      </c>
      <c r="FM27">
        <v>0</v>
      </c>
      <c r="FN27">
        <v>0</v>
      </c>
      <c r="FO27">
        <v>0</v>
      </c>
      <c r="FP27">
        <v>0</v>
      </c>
      <c r="FQ27">
        <v>0</v>
      </c>
      <c r="FR27">
        <v>0</v>
      </c>
      <c r="FS27">
        <v>0</v>
      </c>
      <c r="FT27">
        <v>0</v>
      </c>
      <c r="FU27">
        <v>0.02</v>
      </c>
      <c r="FV27">
        <v>0.03</v>
      </c>
      <c r="FW27">
        <v>0.04</v>
      </c>
      <c r="FX27">
        <v>0.05</v>
      </c>
      <c r="FY27">
        <v>0.08</v>
      </c>
      <c r="FZ27">
        <v>0.1</v>
      </c>
    </row>
    <row r="28" spans="1:182" x14ac:dyDescent="0.15">
      <c r="A28">
        <v>159</v>
      </c>
      <c r="B28">
        <v>0</v>
      </c>
      <c r="C28">
        <v>0</v>
      </c>
      <c r="D28">
        <v>0</v>
      </c>
      <c r="E28">
        <v>0</v>
      </c>
      <c r="F28">
        <v>0</v>
      </c>
      <c r="G28">
        <v>0</v>
      </c>
      <c r="H28">
        <v>0</v>
      </c>
      <c r="I28">
        <v>0.02</v>
      </c>
      <c r="J28">
        <v>0.03</v>
      </c>
      <c r="K28">
        <v>0.05</v>
      </c>
      <c r="L28">
        <v>0.08</v>
      </c>
      <c r="M28">
        <v>0.1</v>
      </c>
      <c r="N28">
        <v>0.13</v>
      </c>
      <c r="O28">
        <v>0.16</v>
      </c>
      <c r="P28">
        <v>0.19</v>
      </c>
      <c r="Q28">
        <v>0.24</v>
      </c>
      <c r="R28">
        <v>0.28999999999999998</v>
      </c>
      <c r="S28">
        <v>0.34</v>
      </c>
      <c r="T28">
        <v>0.4</v>
      </c>
      <c r="U28">
        <v>0.48</v>
      </c>
      <c r="V28">
        <v>0.55000000000000004</v>
      </c>
      <c r="W28">
        <v>0.66</v>
      </c>
      <c r="X28">
        <v>0.76</v>
      </c>
      <c r="Y28">
        <v>0.87</v>
      </c>
      <c r="Z28">
        <v>0.95</v>
      </c>
      <c r="AA28">
        <v>1.1000000000000001</v>
      </c>
      <c r="AB28">
        <v>1.25</v>
      </c>
      <c r="AC28">
        <v>1.4</v>
      </c>
      <c r="AD28">
        <v>1.58</v>
      </c>
      <c r="AE28">
        <v>1.72</v>
      </c>
      <c r="AF28">
        <v>1.95</v>
      </c>
      <c r="AG28">
        <v>2.14</v>
      </c>
      <c r="AH28">
        <v>2.38</v>
      </c>
      <c r="AI28">
        <v>2.67</v>
      </c>
      <c r="AJ28">
        <v>2.83</v>
      </c>
      <c r="AK28">
        <v>3.12</v>
      </c>
      <c r="AL28">
        <v>3.36</v>
      </c>
      <c r="AM28">
        <v>3.72</v>
      </c>
      <c r="AN28">
        <v>4.03</v>
      </c>
      <c r="AO28">
        <v>4.3499999999999996</v>
      </c>
      <c r="AP28">
        <v>4.63</v>
      </c>
      <c r="AQ28">
        <v>4.8899999999999997</v>
      </c>
      <c r="AR28">
        <v>5.1100000000000003</v>
      </c>
      <c r="AS28">
        <v>5.45</v>
      </c>
      <c r="AT28">
        <v>5.89</v>
      </c>
      <c r="AU28">
        <v>6.24</v>
      </c>
      <c r="AV28">
        <v>6.77</v>
      </c>
      <c r="AW28">
        <v>7.34</v>
      </c>
      <c r="AX28">
        <v>7.98</v>
      </c>
      <c r="AY28">
        <v>8.5</v>
      </c>
      <c r="AZ28">
        <v>8.98</v>
      </c>
      <c r="BA28">
        <v>9.6</v>
      </c>
      <c r="BB28">
        <v>9.58</v>
      </c>
      <c r="BC28">
        <v>9.7799999999999994</v>
      </c>
      <c r="BD28">
        <v>10.3</v>
      </c>
      <c r="BE28">
        <v>10.7</v>
      </c>
      <c r="BF28">
        <v>11.3</v>
      </c>
      <c r="BG28">
        <v>11.7</v>
      </c>
      <c r="BH28">
        <v>12.1</v>
      </c>
      <c r="BI28">
        <v>12.4</v>
      </c>
      <c r="BJ28">
        <v>12.7</v>
      </c>
      <c r="BK28">
        <v>13</v>
      </c>
      <c r="BL28">
        <v>13.2</v>
      </c>
      <c r="BM28">
        <v>13.5</v>
      </c>
      <c r="BN28">
        <v>13.7</v>
      </c>
      <c r="BO28">
        <v>13.9</v>
      </c>
      <c r="BP28">
        <v>14</v>
      </c>
      <c r="BQ28">
        <v>14.2</v>
      </c>
      <c r="BR28">
        <v>14.3</v>
      </c>
      <c r="BS28">
        <v>14.5</v>
      </c>
      <c r="BT28">
        <v>14.6</v>
      </c>
      <c r="BU28">
        <v>14.7</v>
      </c>
      <c r="BV28">
        <v>14.9</v>
      </c>
      <c r="BW28">
        <v>15</v>
      </c>
      <c r="BX28">
        <v>15.1</v>
      </c>
      <c r="BY28">
        <v>15.2</v>
      </c>
      <c r="BZ28">
        <v>15.3</v>
      </c>
      <c r="CA28">
        <v>15.4</v>
      </c>
      <c r="CB28">
        <v>15.4</v>
      </c>
      <c r="CC28">
        <v>15.5</v>
      </c>
      <c r="CD28">
        <v>15.6</v>
      </c>
      <c r="CE28">
        <v>15.6</v>
      </c>
      <c r="CF28">
        <v>15.7</v>
      </c>
      <c r="CG28">
        <v>15.7</v>
      </c>
      <c r="CH28">
        <v>15.7</v>
      </c>
      <c r="CI28">
        <v>15.7</v>
      </c>
      <c r="CJ28">
        <v>15.7</v>
      </c>
      <c r="CK28">
        <v>15.7</v>
      </c>
      <c r="CL28">
        <v>15.7</v>
      </c>
      <c r="CM28">
        <v>15.7</v>
      </c>
      <c r="CN28">
        <v>15.6</v>
      </c>
      <c r="CO28">
        <v>15.6</v>
      </c>
      <c r="CP28">
        <v>15.5</v>
      </c>
      <c r="CQ28">
        <v>15.5</v>
      </c>
      <c r="CR28">
        <v>15.4</v>
      </c>
      <c r="CS28">
        <v>15.3</v>
      </c>
      <c r="CT28">
        <v>15.2</v>
      </c>
      <c r="CU28">
        <v>15</v>
      </c>
      <c r="CV28">
        <v>14.9</v>
      </c>
      <c r="CW28">
        <v>14.7</v>
      </c>
      <c r="CX28">
        <v>14.6</v>
      </c>
      <c r="CY28">
        <v>14.4</v>
      </c>
      <c r="CZ28">
        <v>14.1</v>
      </c>
      <c r="DA28">
        <v>13.9</v>
      </c>
      <c r="DB28">
        <v>13.7</v>
      </c>
      <c r="DC28">
        <v>13.4</v>
      </c>
      <c r="DD28">
        <v>13.1</v>
      </c>
      <c r="DE28">
        <v>12.8</v>
      </c>
      <c r="DF28">
        <v>12.4</v>
      </c>
      <c r="DG28">
        <v>11.9</v>
      </c>
      <c r="DH28">
        <v>11.2</v>
      </c>
      <c r="DI28">
        <v>10.5</v>
      </c>
      <c r="DJ28">
        <v>10</v>
      </c>
      <c r="DK28">
        <v>9.69</v>
      </c>
      <c r="DL28">
        <v>9.48</v>
      </c>
      <c r="DM28">
        <v>9.24</v>
      </c>
      <c r="DN28">
        <v>8.58</v>
      </c>
      <c r="DO28">
        <v>7.74</v>
      </c>
      <c r="DP28">
        <v>7.17</v>
      </c>
      <c r="DQ28">
        <v>6.6</v>
      </c>
      <c r="DR28">
        <v>6.25</v>
      </c>
      <c r="DS28">
        <v>5.84</v>
      </c>
      <c r="DT28">
        <v>5.42</v>
      </c>
      <c r="DU28">
        <v>5.15</v>
      </c>
      <c r="DV28">
        <v>4.9400000000000004</v>
      </c>
      <c r="DW28">
        <v>4.49</v>
      </c>
      <c r="DX28">
        <v>4.2300000000000004</v>
      </c>
      <c r="DY28">
        <v>3.9</v>
      </c>
      <c r="DZ28">
        <v>3.56</v>
      </c>
      <c r="EA28">
        <v>3.29</v>
      </c>
      <c r="EB28">
        <v>3.01</v>
      </c>
      <c r="EC28">
        <v>2.8</v>
      </c>
      <c r="ED28">
        <v>2.54</v>
      </c>
      <c r="EE28">
        <v>2.31</v>
      </c>
      <c r="EF28">
        <v>2.09</v>
      </c>
      <c r="EG28">
        <v>1.86</v>
      </c>
      <c r="EH28">
        <v>1.69</v>
      </c>
      <c r="EI28">
        <v>1.53</v>
      </c>
      <c r="EJ28">
        <v>1.35</v>
      </c>
      <c r="EK28">
        <v>1.21</v>
      </c>
      <c r="EL28">
        <v>1.07</v>
      </c>
      <c r="EM28">
        <v>0.94</v>
      </c>
      <c r="EN28">
        <v>0.81</v>
      </c>
      <c r="EO28">
        <v>0.72</v>
      </c>
      <c r="EP28">
        <v>0.64</v>
      </c>
      <c r="EQ28">
        <v>0.55000000000000004</v>
      </c>
      <c r="ER28">
        <v>0.46</v>
      </c>
      <c r="ES28">
        <v>0.41</v>
      </c>
      <c r="ET28">
        <v>0.35</v>
      </c>
      <c r="EU28">
        <v>0.28999999999999998</v>
      </c>
      <c r="EV28">
        <v>0.23</v>
      </c>
      <c r="EW28">
        <v>0.19</v>
      </c>
      <c r="EX28">
        <v>0.17</v>
      </c>
      <c r="EY28">
        <v>0.13</v>
      </c>
      <c r="EZ28">
        <v>0.11</v>
      </c>
      <c r="FA28">
        <v>0.09</v>
      </c>
      <c r="FB28">
        <v>7.0000000000000007E-2</v>
      </c>
      <c r="FC28">
        <v>0.05</v>
      </c>
      <c r="FD28">
        <v>0.04</v>
      </c>
      <c r="FE28">
        <v>0.02</v>
      </c>
      <c r="FF28">
        <v>0</v>
      </c>
      <c r="FG28">
        <v>0</v>
      </c>
      <c r="FH28">
        <v>0</v>
      </c>
      <c r="FI28">
        <v>0</v>
      </c>
      <c r="FJ28">
        <v>0</v>
      </c>
      <c r="FK28">
        <v>0</v>
      </c>
      <c r="FL28">
        <v>0</v>
      </c>
      <c r="FM28">
        <v>0</v>
      </c>
      <c r="FN28">
        <v>0</v>
      </c>
      <c r="FO28">
        <v>0</v>
      </c>
      <c r="FP28">
        <v>0</v>
      </c>
      <c r="FQ28">
        <v>0</v>
      </c>
      <c r="FR28">
        <v>0</v>
      </c>
      <c r="FS28">
        <v>0</v>
      </c>
      <c r="FT28">
        <v>0</v>
      </c>
      <c r="FU28">
        <v>0.02</v>
      </c>
      <c r="FV28">
        <v>0.03</v>
      </c>
      <c r="FW28">
        <v>0.04</v>
      </c>
      <c r="FX28">
        <v>0.05</v>
      </c>
      <c r="FY28">
        <v>0.08</v>
      </c>
      <c r="FZ28">
        <v>0.1</v>
      </c>
    </row>
    <row r="29" spans="1:182" x14ac:dyDescent="0.15">
      <c r="A29">
        <v>158</v>
      </c>
      <c r="B29">
        <v>0</v>
      </c>
      <c r="C29">
        <v>0</v>
      </c>
      <c r="D29">
        <v>0</v>
      </c>
      <c r="E29">
        <v>0</v>
      </c>
      <c r="F29">
        <v>0</v>
      </c>
      <c r="G29">
        <v>0</v>
      </c>
      <c r="H29">
        <v>0</v>
      </c>
      <c r="I29">
        <v>0.02</v>
      </c>
      <c r="J29">
        <v>0.03</v>
      </c>
      <c r="K29">
        <v>0.06</v>
      </c>
      <c r="L29">
        <v>0.08</v>
      </c>
      <c r="M29">
        <v>0.1</v>
      </c>
      <c r="N29">
        <v>0.13</v>
      </c>
      <c r="O29">
        <v>0.16</v>
      </c>
      <c r="P29">
        <v>0.2</v>
      </c>
      <c r="Q29">
        <v>0.23</v>
      </c>
      <c r="R29">
        <v>0.28999999999999998</v>
      </c>
      <c r="S29">
        <v>0.34</v>
      </c>
      <c r="T29">
        <v>0.4</v>
      </c>
      <c r="U29">
        <v>0.47</v>
      </c>
      <c r="V29">
        <v>0.55000000000000004</v>
      </c>
      <c r="W29">
        <v>0.64</v>
      </c>
      <c r="X29">
        <v>0.75</v>
      </c>
      <c r="Y29">
        <v>0.86</v>
      </c>
      <c r="Z29">
        <v>0.98</v>
      </c>
      <c r="AA29">
        <v>1.1000000000000001</v>
      </c>
      <c r="AB29">
        <v>1.24</v>
      </c>
      <c r="AC29">
        <v>1.43</v>
      </c>
      <c r="AD29">
        <v>1.62</v>
      </c>
      <c r="AE29">
        <v>1.78</v>
      </c>
      <c r="AF29">
        <v>2</v>
      </c>
      <c r="AG29">
        <v>2.14</v>
      </c>
      <c r="AH29">
        <v>2.41</v>
      </c>
      <c r="AI29">
        <v>2.67</v>
      </c>
      <c r="AJ29">
        <v>2.9</v>
      </c>
      <c r="AK29">
        <v>3.16</v>
      </c>
      <c r="AL29">
        <v>3.36</v>
      </c>
      <c r="AM29">
        <v>3.7</v>
      </c>
      <c r="AN29">
        <v>4.1100000000000003</v>
      </c>
      <c r="AO29">
        <v>4.37</v>
      </c>
      <c r="AP29">
        <v>4.58</v>
      </c>
      <c r="AQ29">
        <v>4.9400000000000004</v>
      </c>
      <c r="AR29">
        <v>5.22</v>
      </c>
      <c r="AS29">
        <v>5.56</v>
      </c>
      <c r="AT29">
        <v>5.92</v>
      </c>
      <c r="AU29">
        <v>6.31</v>
      </c>
      <c r="AV29">
        <v>6.83</v>
      </c>
      <c r="AW29">
        <v>7.38</v>
      </c>
      <c r="AX29">
        <v>8.02</v>
      </c>
      <c r="AY29">
        <v>8.5500000000000007</v>
      </c>
      <c r="AZ29">
        <v>9.01</v>
      </c>
      <c r="BA29">
        <v>9.64</v>
      </c>
      <c r="BB29">
        <v>9.56</v>
      </c>
      <c r="BC29">
        <v>9.83</v>
      </c>
      <c r="BD29">
        <v>10.3</v>
      </c>
      <c r="BE29">
        <v>10.6</v>
      </c>
      <c r="BF29">
        <v>11.3</v>
      </c>
      <c r="BG29">
        <v>11.7</v>
      </c>
      <c r="BH29">
        <v>12.1</v>
      </c>
      <c r="BI29">
        <v>12.4</v>
      </c>
      <c r="BJ29">
        <v>12.7</v>
      </c>
      <c r="BK29">
        <v>13</v>
      </c>
      <c r="BL29">
        <v>13.3</v>
      </c>
      <c r="BM29">
        <v>13.5</v>
      </c>
      <c r="BN29">
        <v>13.7</v>
      </c>
      <c r="BO29">
        <v>13.9</v>
      </c>
      <c r="BP29">
        <v>14.1</v>
      </c>
      <c r="BQ29">
        <v>14.2</v>
      </c>
      <c r="BR29">
        <v>14.4</v>
      </c>
      <c r="BS29">
        <v>14.5</v>
      </c>
      <c r="BT29">
        <v>14.7</v>
      </c>
      <c r="BU29">
        <v>14.8</v>
      </c>
      <c r="BV29">
        <v>14.9</v>
      </c>
      <c r="BW29">
        <v>15</v>
      </c>
      <c r="BX29">
        <v>15.1</v>
      </c>
      <c r="BY29">
        <v>15.2</v>
      </c>
      <c r="BZ29">
        <v>15.3</v>
      </c>
      <c r="CA29">
        <v>15.4</v>
      </c>
      <c r="CB29">
        <v>15.5</v>
      </c>
      <c r="CC29">
        <v>15.5</v>
      </c>
      <c r="CD29">
        <v>15.6</v>
      </c>
      <c r="CE29">
        <v>15.7</v>
      </c>
      <c r="CF29">
        <v>15.7</v>
      </c>
      <c r="CG29">
        <v>15.7</v>
      </c>
      <c r="CH29">
        <v>15.7</v>
      </c>
      <c r="CI29">
        <v>15.8</v>
      </c>
      <c r="CJ29">
        <v>15.8</v>
      </c>
      <c r="CK29">
        <v>15.8</v>
      </c>
      <c r="CL29">
        <v>15.7</v>
      </c>
      <c r="CM29">
        <v>15.7</v>
      </c>
      <c r="CN29">
        <v>15.7</v>
      </c>
      <c r="CO29">
        <v>15.6</v>
      </c>
      <c r="CP29">
        <v>15.6</v>
      </c>
      <c r="CQ29">
        <v>15.5</v>
      </c>
      <c r="CR29">
        <v>15.4</v>
      </c>
      <c r="CS29">
        <v>15.3</v>
      </c>
      <c r="CT29">
        <v>15.2</v>
      </c>
      <c r="CU29">
        <v>15</v>
      </c>
      <c r="CV29">
        <v>14.9</v>
      </c>
      <c r="CW29">
        <v>14.7</v>
      </c>
      <c r="CX29">
        <v>14.6</v>
      </c>
      <c r="CY29">
        <v>14.4</v>
      </c>
      <c r="CZ29">
        <v>14.1</v>
      </c>
      <c r="DA29">
        <v>13.9</v>
      </c>
      <c r="DB29">
        <v>13.7</v>
      </c>
      <c r="DC29">
        <v>13.4</v>
      </c>
      <c r="DD29">
        <v>13.1</v>
      </c>
      <c r="DE29">
        <v>12.7</v>
      </c>
      <c r="DF29">
        <v>12.3</v>
      </c>
      <c r="DG29">
        <v>11.8</v>
      </c>
      <c r="DH29">
        <v>11.1</v>
      </c>
      <c r="DI29">
        <v>10.5</v>
      </c>
      <c r="DJ29">
        <v>9.99</v>
      </c>
      <c r="DK29">
        <v>9.8800000000000008</v>
      </c>
      <c r="DL29">
        <v>9.4499999999999993</v>
      </c>
      <c r="DM29">
        <v>9.17</v>
      </c>
      <c r="DN29">
        <v>8.51</v>
      </c>
      <c r="DO29">
        <v>7.69</v>
      </c>
      <c r="DP29">
        <v>7.08</v>
      </c>
      <c r="DQ29">
        <v>6.57</v>
      </c>
      <c r="DR29">
        <v>6.18</v>
      </c>
      <c r="DS29">
        <v>5.85</v>
      </c>
      <c r="DT29">
        <v>5.41</v>
      </c>
      <c r="DU29">
        <v>5.18</v>
      </c>
      <c r="DV29">
        <v>4.8</v>
      </c>
      <c r="DW29">
        <v>4.46</v>
      </c>
      <c r="DX29">
        <v>4.2300000000000004</v>
      </c>
      <c r="DY29">
        <v>3.86</v>
      </c>
      <c r="DZ29">
        <v>3.53</v>
      </c>
      <c r="EA29">
        <v>3.23</v>
      </c>
      <c r="EB29">
        <v>3.04</v>
      </c>
      <c r="EC29">
        <v>2.76</v>
      </c>
      <c r="ED29">
        <v>2.52</v>
      </c>
      <c r="EE29">
        <v>2.25</v>
      </c>
      <c r="EF29">
        <v>2.0299999999999998</v>
      </c>
      <c r="EG29">
        <v>1.79</v>
      </c>
      <c r="EH29">
        <v>1.67</v>
      </c>
      <c r="EI29">
        <v>1.5</v>
      </c>
      <c r="EJ29">
        <v>1.32</v>
      </c>
      <c r="EK29">
        <v>1.17</v>
      </c>
      <c r="EL29">
        <v>1.07</v>
      </c>
      <c r="EM29">
        <v>0.92</v>
      </c>
      <c r="EN29">
        <v>0.78</v>
      </c>
      <c r="EO29">
        <v>0.7</v>
      </c>
      <c r="EP29">
        <v>0.59</v>
      </c>
      <c r="EQ29">
        <v>0.53</v>
      </c>
      <c r="ER29">
        <v>0.46</v>
      </c>
      <c r="ES29">
        <v>0.38</v>
      </c>
      <c r="ET29">
        <v>0.34</v>
      </c>
      <c r="EU29">
        <v>0.28000000000000003</v>
      </c>
      <c r="EV29">
        <v>0.22</v>
      </c>
      <c r="EW29">
        <v>0.19</v>
      </c>
      <c r="EX29">
        <v>0.16</v>
      </c>
      <c r="EY29">
        <v>0.13</v>
      </c>
      <c r="EZ29">
        <v>0.1</v>
      </c>
      <c r="FA29">
        <v>0.08</v>
      </c>
      <c r="FB29">
        <v>0.05</v>
      </c>
      <c r="FC29">
        <v>0.04</v>
      </c>
      <c r="FD29">
        <v>0.03</v>
      </c>
      <c r="FE29">
        <v>0</v>
      </c>
      <c r="FF29">
        <v>0</v>
      </c>
      <c r="FG29">
        <v>0</v>
      </c>
      <c r="FH29">
        <v>0</v>
      </c>
      <c r="FI29">
        <v>0</v>
      </c>
      <c r="FJ29">
        <v>0</v>
      </c>
      <c r="FK29">
        <v>0</v>
      </c>
      <c r="FL29">
        <v>0</v>
      </c>
      <c r="FM29">
        <v>0</v>
      </c>
      <c r="FN29">
        <v>0</v>
      </c>
      <c r="FO29">
        <v>0</v>
      </c>
      <c r="FP29">
        <v>0</v>
      </c>
      <c r="FQ29">
        <v>0</v>
      </c>
      <c r="FR29">
        <v>0</v>
      </c>
      <c r="FS29">
        <v>0</v>
      </c>
      <c r="FT29">
        <v>0</v>
      </c>
      <c r="FU29">
        <v>0.02</v>
      </c>
      <c r="FV29">
        <v>0.03</v>
      </c>
      <c r="FW29">
        <v>0.04</v>
      </c>
      <c r="FX29">
        <v>0.05</v>
      </c>
      <c r="FY29">
        <v>0.08</v>
      </c>
      <c r="FZ29">
        <v>0.1</v>
      </c>
    </row>
    <row r="30" spans="1:182" x14ac:dyDescent="0.15">
      <c r="A30">
        <v>157</v>
      </c>
      <c r="B30">
        <v>0</v>
      </c>
      <c r="C30">
        <v>0</v>
      </c>
      <c r="D30">
        <v>0</v>
      </c>
      <c r="E30">
        <v>0</v>
      </c>
      <c r="F30">
        <v>0</v>
      </c>
      <c r="G30">
        <v>0</v>
      </c>
      <c r="H30">
        <v>0</v>
      </c>
      <c r="I30">
        <v>0.02</v>
      </c>
      <c r="J30">
        <v>0.04</v>
      </c>
      <c r="K30">
        <v>0.06</v>
      </c>
      <c r="L30">
        <v>0.08</v>
      </c>
      <c r="M30">
        <v>0.1</v>
      </c>
      <c r="N30">
        <v>0.13</v>
      </c>
      <c r="O30">
        <v>0.16</v>
      </c>
      <c r="P30">
        <v>0.2</v>
      </c>
      <c r="Q30">
        <v>0.24</v>
      </c>
      <c r="R30">
        <v>0.3</v>
      </c>
      <c r="S30">
        <v>0.35</v>
      </c>
      <c r="T30">
        <v>0.42</v>
      </c>
      <c r="U30">
        <v>0.48</v>
      </c>
      <c r="V30">
        <v>0.57999999999999996</v>
      </c>
      <c r="W30">
        <v>0.66</v>
      </c>
      <c r="X30">
        <v>0.75</v>
      </c>
      <c r="Y30">
        <v>0.85</v>
      </c>
      <c r="Z30">
        <v>0.98</v>
      </c>
      <c r="AA30">
        <v>1.1100000000000001</v>
      </c>
      <c r="AB30">
        <v>1.25</v>
      </c>
      <c r="AC30">
        <v>1.42</v>
      </c>
      <c r="AD30">
        <v>1.59</v>
      </c>
      <c r="AE30">
        <v>1.77</v>
      </c>
      <c r="AF30">
        <v>1.98</v>
      </c>
      <c r="AG30">
        <v>2.19</v>
      </c>
      <c r="AH30">
        <v>2.39</v>
      </c>
      <c r="AI30">
        <v>2.64</v>
      </c>
      <c r="AJ30">
        <v>2.89</v>
      </c>
      <c r="AK30">
        <v>3.15</v>
      </c>
      <c r="AL30">
        <v>3.34</v>
      </c>
      <c r="AM30">
        <v>3.77</v>
      </c>
      <c r="AN30">
        <v>4.09</v>
      </c>
      <c r="AO30">
        <v>4.43</v>
      </c>
      <c r="AP30">
        <v>4.63</v>
      </c>
      <c r="AQ30">
        <v>4.8499999999999996</v>
      </c>
      <c r="AR30">
        <v>5.2</v>
      </c>
      <c r="AS30">
        <v>5.55</v>
      </c>
      <c r="AT30">
        <v>5.96</v>
      </c>
      <c r="AU30">
        <v>6.32</v>
      </c>
      <c r="AV30">
        <v>6.87</v>
      </c>
      <c r="AW30">
        <v>7.45</v>
      </c>
      <c r="AX30">
        <v>8.08</v>
      </c>
      <c r="AY30">
        <v>8.5399999999999991</v>
      </c>
      <c r="AZ30">
        <v>9.06</v>
      </c>
      <c r="BA30">
        <v>9.7100000000000009</v>
      </c>
      <c r="BB30">
        <v>9.6</v>
      </c>
      <c r="BC30">
        <v>9.86</v>
      </c>
      <c r="BD30">
        <v>10.3</v>
      </c>
      <c r="BE30">
        <v>10.7</v>
      </c>
      <c r="BF30">
        <v>11.4</v>
      </c>
      <c r="BG30">
        <v>11.8</v>
      </c>
      <c r="BH30">
        <v>12.2</v>
      </c>
      <c r="BI30">
        <v>12.5</v>
      </c>
      <c r="BJ30">
        <v>12.8</v>
      </c>
      <c r="BK30">
        <v>13.1</v>
      </c>
      <c r="BL30">
        <v>13.3</v>
      </c>
      <c r="BM30">
        <v>13.6</v>
      </c>
      <c r="BN30">
        <v>13.8</v>
      </c>
      <c r="BO30">
        <v>13.9</v>
      </c>
      <c r="BP30">
        <v>14.1</v>
      </c>
      <c r="BQ30">
        <v>14.3</v>
      </c>
      <c r="BR30">
        <v>14.4</v>
      </c>
      <c r="BS30">
        <v>14.6</v>
      </c>
      <c r="BT30">
        <v>14.7</v>
      </c>
      <c r="BU30">
        <v>14.8</v>
      </c>
      <c r="BV30">
        <v>15</v>
      </c>
      <c r="BW30">
        <v>15.1</v>
      </c>
      <c r="BX30">
        <v>15.2</v>
      </c>
      <c r="BY30">
        <v>15.3</v>
      </c>
      <c r="BZ30">
        <v>15.4</v>
      </c>
      <c r="CA30">
        <v>15.4</v>
      </c>
      <c r="CB30">
        <v>15.5</v>
      </c>
      <c r="CC30">
        <v>15.6</v>
      </c>
      <c r="CD30">
        <v>15.6</v>
      </c>
      <c r="CE30">
        <v>15.7</v>
      </c>
      <c r="CF30">
        <v>15.7</v>
      </c>
      <c r="CG30">
        <v>15.8</v>
      </c>
      <c r="CH30">
        <v>15.8</v>
      </c>
      <c r="CI30">
        <v>15.8</v>
      </c>
      <c r="CJ30">
        <v>15.8</v>
      </c>
      <c r="CK30">
        <v>15.8</v>
      </c>
      <c r="CL30">
        <v>15.8</v>
      </c>
      <c r="CM30">
        <v>15.7</v>
      </c>
      <c r="CN30">
        <v>15.7</v>
      </c>
      <c r="CO30">
        <v>15.6</v>
      </c>
      <c r="CP30">
        <v>15.6</v>
      </c>
      <c r="CQ30">
        <v>15.5</v>
      </c>
      <c r="CR30">
        <v>15.4</v>
      </c>
      <c r="CS30">
        <v>15.3</v>
      </c>
      <c r="CT30">
        <v>15.2</v>
      </c>
      <c r="CU30">
        <v>15</v>
      </c>
      <c r="CV30">
        <v>14.9</v>
      </c>
      <c r="CW30">
        <v>14.7</v>
      </c>
      <c r="CX30">
        <v>14.5</v>
      </c>
      <c r="CY30">
        <v>14.3</v>
      </c>
      <c r="CZ30">
        <v>14.1</v>
      </c>
      <c r="DA30">
        <v>13.9</v>
      </c>
      <c r="DB30">
        <v>13.7</v>
      </c>
      <c r="DC30">
        <v>13.4</v>
      </c>
      <c r="DD30">
        <v>13.1</v>
      </c>
      <c r="DE30">
        <v>12.7</v>
      </c>
      <c r="DF30">
        <v>12.3</v>
      </c>
      <c r="DG30">
        <v>11.8</v>
      </c>
      <c r="DH30">
        <v>10.9</v>
      </c>
      <c r="DI30">
        <v>10.4</v>
      </c>
      <c r="DJ30">
        <v>10</v>
      </c>
      <c r="DK30">
        <v>9.98</v>
      </c>
      <c r="DL30">
        <v>9.3699999999999992</v>
      </c>
      <c r="DM30">
        <v>9.11</v>
      </c>
      <c r="DN30">
        <v>8.43</v>
      </c>
      <c r="DO30">
        <v>7.63</v>
      </c>
      <c r="DP30">
        <v>7.04</v>
      </c>
      <c r="DQ30">
        <v>6.49</v>
      </c>
      <c r="DR30">
        <v>6.15</v>
      </c>
      <c r="DS30">
        <v>5.78</v>
      </c>
      <c r="DT30">
        <v>5.37</v>
      </c>
      <c r="DU30">
        <v>5.12</v>
      </c>
      <c r="DV30">
        <v>4.79</v>
      </c>
      <c r="DW30">
        <v>4.45</v>
      </c>
      <c r="DX30">
        <v>4.2</v>
      </c>
      <c r="DY30">
        <v>3.78</v>
      </c>
      <c r="DZ30">
        <v>3.5</v>
      </c>
      <c r="EA30">
        <v>3.21</v>
      </c>
      <c r="EB30">
        <v>2.93</v>
      </c>
      <c r="EC30">
        <v>2.73</v>
      </c>
      <c r="ED30">
        <v>2.4300000000000002</v>
      </c>
      <c r="EE30">
        <v>2.25</v>
      </c>
      <c r="EF30">
        <v>2.0299999999999998</v>
      </c>
      <c r="EG30">
        <v>1.85</v>
      </c>
      <c r="EH30">
        <v>1.6</v>
      </c>
      <c r="EI30">
        <v>1.48</v>
      </c>
      <c r="EJ30">
        <v>1.3</v>
      </c>
      <c r="EK30">
        <v>1.1499999999999999</v>
      </c>
      <c r="EL30">
        <v>1.03</v>
      </c>
      <c r="EM30">
        <v>0.91</v>
      </c>
      <c r="EN30">
        <v>0.81</v>
      </c>
      <c r="EO30">
        <v>0.67</v>
      </c>
      <c r="EP30">
        <v>0.56999999999999995</v>
      </c>
      <c r="EQ30">
        <v>0.51</v>
      </c>
      <c r="ER30">
        <v>0.45</v>
      </c>
      <c r="ES30">
        <v>0.36</v>
      </c>
      <c r="ET30">
        <v>0.32</v>
      </c>
      <c r="EU30">
        <v>0.27</v>
      </c>
      <c r="EV30">
        <v>0.22</v>
      </c>
      <c r="EW30">
        <v>0.17</v>
      </c>
      <c r="EX30">
        <v>0.15</v>
      </c>
      <c r="EY30">
        <v>0.12</v>
      </c>
      <c r="EZ30">
        <v>0.1</v>
      </c>
      <c r="FA30">
        <v>0.08</v>
      </c>
      <c r="FB30">
        <v>0.06</v>
      </c>
      <c r="FC30">
        <v>0.04</v>
      </c>
      <c r="FD30">
        <v>0.02</v>
      </c>
      <c r="FE30">
        <v>0</v>
      </c>
      <c r="FF30">
        <v>0</v>
      </c>
      <c r="FG30">
        <v>0</v>
      </c>
      <c r="FH30">
        <v>0</v>
      </c>
      <c r="FI30">
        <v>0</v>
      </c>
      <c r="FJ30">
        <v>0</v>
      </c>
      <c r="FK30">
        <v>0</v>
      </c>
      <c r="FL30">
        <v>0</v>
      </c>
      <c r="FM30">
        <v>0</v>
      </c>
      <c r="FN30">
        <v>0</v>
      </c>
      <c r="FO30">
        <v>0</v>
      </c>
      <c r="FP30">
        <v>0</v>
      </c>
      <c r="FQ30">
        <v>0</v>
      </c>
      <c r="FR30">
        <v>0</v>
      </c>
      <c r="FS30">
        <v>0</v>
      </c>
      <c r="FT30">
        <v>0</v>
      </c>
      <c r="FU30">
        <v>0.02</v>
      </c>
      <c r="FV30">
        <v>0.03</v>
      </c>
      <c r="FW30">
        <v>0.04</v>
      </c>
      <c r="FX30">
        <v>0.05</v>
      </c>
      <c r="FY30">
        <v>0.08</v>
      </c>
      <c r="FZ30">
        <v>0.1</v>
      </c>
    </row>
    <row r="31" spans="1:182" x14ac:dyDescent="0.15">
      <c r="A31">
        <v>156</v>
      </c>
      <c r="B31">
        <v>0</v>
      </c>
      <c r="C31">
        <v>0</v>
      </c>
      <c r="D31">
        <v>0</v>
      </c>
      <c r="E31">
        <v>0</v>
      </c>
      <c r="F31">
        <v>0</v>
      </c>
      <c r="G31">
        <v>0</v>
      </c>
      <c r="H31">
        <v>0</v>
      </c>
      <c r="I31">
        <v>0.02</v>
      </c>
      <c r="J31">
        <v>0.04</v>
      </c>
      <c r="K31">
        <v>0.06</v>
      </c>
      <c r="L31">
        <v>0.08</v>
      </c>
      <c r="M31">
        <v>0.1</v>
      </c>
      <c r="N31">
        <v>0.13</v>
      </c>
      <c r="O31">
        <v>0.15</v>
      </c>
      <c r="P31">
        <v>0.2</v>
      </c>
      <c r="Q31">
        <v>0.25</v>
      </c>
      <c r="R31">
        <v>0.28999999999999998</v>
      </c>
      <c r="S31">
        <v>0.36</v>
      </c>
      <c r="T31">
        <v>0.42</v>
      </c>
      <c r="U31">
        <v>0.47</v>
      </c>
      <c r="V31">
        <v>0.56000000000000005</v>
      </c>
      <c r="W31">
        <v>0.65</v>
      </c>
      <c r="X31">
        <v>0.75</v>
      </c>
      <c r="Y31">
        <v>0.88</v>
      </c>
      <c r="Z31">
        <v>0.99</v>
      </c>
      <c r="AA31">
        <v>1.1299999999999999</v>
      </c>
      <c r="AB31">
        <v>1.27</v>
      </c>
      <c r="AC31">
        <v>1.42</v>
      </c>
      <c r="AD31">
        <v>1.62</v>
      </c>
      <c r="AE31">
        <v>1.79</v>
      </c>
      <c r="AF31">
        <v>2.0099999999999998</v>
      </c>
      <c r="AG31">
        <v>2.17</v>
      </c>
      <c r="AH31">
        <v>2.41</v>
      </c>
      <c r="AI31">
        <v>2.66</v>
      </c>
      <c r="AJ31">
        <v>2.86</v>
      </c>
      <c r="AK31">
        <v>3.15</v>
      </c>
      <c r="AL31">
        <v>3.4</v>
      </c>
      <c r="AM31">
        <v>3.71</v>
      </c>
      <c r="AN31">
        <v>4.1500000000000004</v>
      </c>
      <c r="AO31">
        <v>4.42</v>
      </c>
      <c r="AP31">
        <v>4.66</v>
      </c>
      <c r="AQ31">
        <v>4.8899999999999997</v>
      </c>
      <c r="AR31">
        <v>5.2</v>
      </c>
      <c r="AS31">
        <v>5.52</v>
      </c>
      <c r="AT31">
        <v>6.01</v>
      </c>
      <c r="AU31">
        <v>6.39</v>
      </c>
      <c r="AV31">
        <v>6.88</v>
      </c>
      <c r="AW31">
        <v>7.45</v>
      </c>
      <c r="AX31">
        <v>8.11</v>
      </c>
      <c r="AY31">
        <v>8.59</v>
      </c>
      <c r="AZ31">
        <v>9.1199999999999992</v>
      </c>
      <c r="BA31">
        <v>9.7899999999999991</v>
      </c>
      <c r="BB31">
        <v>9.61</v>
      </c>
      <c r="BC31">
        <v>9.94</v>
      </c>
      <c r="BD31">
        <v>10.4</v>
      </c>
      <c r="BE31">
        <v>10.8</v>
      </c>
      <c r="BF31">
        <v>11.4</v>
      </c>
      <c r="BG31">
        <v>11.9</v>
      </c>
      <c r="BH31">
        <v>12.2</v>
      </c>
      <c r="BI31">
        <v>12.5</v>
      </c>
      <c r="BJ31">
        <v>12.8</v>
      </c>
      <c r="BK31">
        <v>13.1</v>
      </c>
      <c r="BL31">
        <v>13.4</v>
      </c>
      <c r="BM31">
        <v>13.6</v>
      </c>
      <c r="BN31">
        <v>13.8</v>
      </c>
      <c r="BO31">
        <v>14</v>
      </c>
      <c r="BP31">
        <v>14.2</v>
      </c>
      <c r="BQ31">
        <v>14.3</v>
      </c>
      <c r="BR31">
        <v>14.5</v>
      </c>
      <c r="BS31">
        <v>14.6</v>
      </c>
      <c r="BT31">
        <v>14.8</v>
      </c>
      <c r="BU31">
        <v>14.9</v>
      </c>
      <c r="BV31">
        <v>15</v>
      </c>
      <c r="BW31">
        <v>15.1</v>
      </c>
      <c r="BX31">
        <v>15.2</v>
      </c>
      <c r="BY31">
        <v>15.3</v>
      </c>
      <c r="BZ31">
        <v>15.4</v>
      </c>
      <c r="CA31">
        <v>15.5</v>
      </c>
      <c r="CB31">
        <v>15.6</v>
      </c>
      <c r="CC31">
        <v>15.6</v>
      </c>
      <c r="CD31">
        <v>15.7</v>
      </c>
      <c r="CE31">
        <v>15.7</v>
      </c>
      <c r="CF31">
        <v>15.8</v>
      </c>
      <c r="CG31">
        <v>15.8</v>
      </c>
      <c r="CH31">
        <v>15.8</v>
      </c>
      <c r="CI31">
        <v>15.8</v>
      </c>
      <c r="CJ31">
        <v>15.8</v>
      </c>
      <c r="CK31">
        <v>15.8</v>
      </c>
      <c r="CL31">
        <v>15.8</v>
      </c>
      <c r="CM31">
        <v>15.8</v>
      </c>
      <c r="CN31">
        <v>15.7</v>
      </c>
      <c r="CO31">
        <v>15.7</v>
      </c>
      <c r="CP31">
        <v>15.6</v>
      </c>
      <c r="CQ31">
        <v>15.5</v>
      </c>
      <c r="CR31">
        <v>15.4</v>
      </c>
      <c r="CS31">
        <v>15.3</v>
      </c>
      <c r="CT31">
        <v>15.2</v>
      </c>
      <c r="CU31">
        <v>15.1</v>
      </c>
      <c r="CV31">
        <v>14.9</v>
      </c>
      <c r="CW31">
        <v>14.7</v>
      </c>
      <c r="CX31">
        <v>14.5</v>
      </c>
      <c r="CY31">
        <v>14.3</v>
      </c>
      <c r="CZ31">
        <v>14.1</v>
      </c>
      <c r="DA31">
        <v>13.9</v>
      </c>
      <c r="DB31">
        <v>13.6</v>
      </c>
      <c r="DC31">
        <v>13.4</v>
      </c>
      <c r="DD31">
        <v>13</v>
      </c>
      <c r="DE31">
        <v>12.7</v>
      </c>
      <c r="DF31">
        <v>12.2</v>
      </c>
      <c r="DG31">
        <v>11.7</v>
      </c>
      <c r="DH31">
        <v>10.9</v>
      </c>
      <c r="DI31">
        <v>10.3</v>
      </c>
      <c r="DJ31">
        <v>10.1</v>
      </c>
      <c r="DK31">
        <v>9.86</v>
      </c>
      <c r="DL31">
        <v>9.6999999999999993</v>
      </c>
      <c r="DM31">
        <v>9.0299999999999994</v>
      </c>
      <c r="DN31">
        <v>8.36</v>
      </c>
      <c r="DO31">
        <v>7.59</v>
      </c>
      <c r="DP31">
        <v>7.01</v>
      </c>
      <c r="DQ31">
        <v>6.46</v>
      </c>
      <c r="DR31">
        <v>6.09</v>
      </c>
      <c r="DS31">
        <v>5.68</v>
      </c>
      <c r="DT31">
        <v>5.33</v>
      </c>
      <c r="DU31">
        <v>5.0999999999999996</v>
      </c>
      <c r="DV31">
        <v>4.75</v>
      </c>
      <c r="DW31">
        <v>4.41</v>
      </c>
      <c r="DX31">
        <v>4.12</v>
      </c>
      <c r="DY31">
        <v>3.78</v>
      </c>
      <c r="DZ31">
        <v>3.48</v>
      </c>
      <c r="EA31">
        <v>3.15</v>
      </c>
      <c r="EB31">
        <v>2.96</v>
      </c>
      <c r="EC31">
        <v>2.65</v>
      </c>
      <c r="ED31">
        <v>2.42</v>
      </c>
      <c r="EE31">
        <v>2.2000000000000002</v>
      </c>
      <c r="EF31">
        <v>2</v>
      </c>
      <c r="EG31">
        <v>1.83</v>
      </c>
      <c r="EH31">
        <v>1.59</v>
      </c>
      <c r="EI31">
        <v>1.41</v>
      </c>
      <c r="EJ31">
        <v>1.29</v>
      </c>
      <c r="EK31">
        <v>1.1100000000000001</v>
      </c>
      <c r="EL31">
        <v>1</v>
      </c>
      <c r="EM31">
        <v>0.88</v>
      </c>
      <c r="EN31">
        <v>0.77</v>
      </c>
      <c r="EO31">
        <v>0.69</v>
      </c>
      <c r="EP31">
        <v>0.57999999999999996</v>
      </c>
      <c r="EQ31">
        <v>0.48</v>
      </c>
      <c r="ER31">
        <v>0.42</v>
      </c>
      <c r="ES31">
        <v>0.36</v>
      </c>
      <c r="ET31">
        <v>0.3</v>
      </c>
      <c r="EU31">
        <v>0.26</v>
      </c>
      <c r="EV31">
        <v>0.22</v>
      </c>
      <c r="EW31">
        <v>0.18</v>
      </c>
      <c r="EX31">
        <v>0.14000000000000001</v>
      </c>
      <c r="EY31">
        <v>0.12</v>
      </c>
      <c r="EZ31">
        <v>0.09</v>
      </c>
      <c r="FA31">
        <v>7.0000000000000007E-2</v>
      </c>
      <c r="FB31">
        <v>0.05</v>
      </c>
      <c r="FC31">
        <v>0.04</v>
      </c>
      <c r="FD31">
        <v>0.02</v>
      </c>
      <c r="FE31">
        <v>0</v>
      </c>
      <c r="FF31">
        <v>0</v>
      </c>
      <c r="FG31">
        <v>0</v>
      </c>
      <c r="FH31">
        <v>0</v>
      </c>
      <c r="FI31">
        <v>0</v>
      </c>
      <c r="FJ31">
        <v>0</v>
      </c>
      <c r="FK31">
        <v>0</v>
      </c>
      <c r="FL31">
        <v>0</v>
      </c>
      <c r="FM31">
        <v>0</v>
      </c>
      <c r="FN31">
        <v>0</v>
      </c>
      <c r="FO31">
        <v>0</v>
      </c>
      <c r="FP31">
        <v>0</v>
      </c>
      <c r="FQ31">
        <v>0</v>
      </c>
      <c r="FR31">
        <v>0</v>
      </c>
      <c r="FS31">
        <v>0</v>
      </c>
      <c r="FT31">
        <v>0</v>
      </c>
      <c r="FU31">
        <v>0.02</v>
      </c>
      <c r="FV31">
        <v>0.03</v>
      </c>
      <c r="FW31">
        <v>0.04</v>
      </c>
      <c r="FX31">
        <v>0.05</v>
      </c>
      <c r="FY31">
        <v>0.08</v>
      </c>
      <c r="FZ31">
        <v>0.1</v>
      </c>
    </row>
    <row r="32" spans="1:182" x14ac:dyDescent="0.15">
      <c r="A32">
        <v>155</v>
      </c>
      <c r="B32">
        <v>0</v>
      </c>
      <c r="C32">
        <v>0</v>
      </c>
      <c r="D32">
        <v>0</v>
      </c>
      <c r="E32">
        <v>0</v>
      </c>
      <c r="F32">
        <v>0</v>
      </c>
      <c r="G32">
        <v>0</v>
      </c>
      <c r="H32">
        <v>0</v>
      </c>
      <c r="I32">
        <v>0.02</v>
      </c>
      <c r="J32">
        <v>0.04</v>
      </c>
      <c r="K32">
        <v>0.06</v>
      </c>
      <c r="L32">
        <v>0.08</v>
      </c>
      <c r="M32">
        <v>0.1</v>
      </c>
      <c r="N32">
        <v>0.13</v>
      </c>
      <c r="O32">
        <v>0.16</v>
      </c>
      <c r="P32">
        <v>0.2</v>
      </c>
      <c r="Q32">
        <v>0.25</v>
      </c>
      <c r="R32">
        <v>0.3</v>
      </c>
      <c r="S32">
        <v>0.35</v>
      </c>
      <c r="T32">
        <v>0.43</v>
      </c>
      <c r="U32">
        <v>0.49</v>
      </c>
      <c r="V32">
        <v>0.57999999999999996</v>
      </c>
      <c r="W32">
        <v>0.66</v>
      </c>
      <c r="X32">
        <v>0.75</v>
      </c>
      <c r="Y32">
        <v>0.86</v>
      </c>
      <c r="Z32">
        <v>1</v>
      </c>
      <c r="AA32">
        <v>1.1000000000000001</v>
      </c>
      <c r="AB32">
        <v>1.25</v>
      </c>
      <c r="AC32">
        <v>1.41</v>
      </c>
      <c r="AD32">
        <v>1.58</v>
      </c>
      <c r="AE32">
        <v>1.76</v>
      </c>
      <c r="AF32">
        <v>2</v>
      </c>
      <c r="AG32">
        <v>2.17</v>
      </c>
      <c r="AH32">
        <v>2.41</v>
      </c>
      <c r="AI32">
        <v>2.68</v>
      </c>
      <c r="AJ32">
        <v>2.9</v>
      </c>
      <c r="AK32">
        <v>3.13</v>
      </c>
      <c r="AL32">
        <v>3.42</v>
      </c>
      <c r="AM32">
        <v>3.79</v>
      </c>
      <c r="AN32">
        <v>4.13</v>
      </c>
      <c r="AO32">
        <v>4.42</v>
      </c>
      <c r="AP32">
        <v>4.66</v>
      </c>
      <c r="AQ32">
        <v>4.9000000000000004</v>
      </c>
      <c r="AR32">
        <v>5.16</v>
      </c>
      <c r="AS32">
        <v>5.59</v>
      </c>
      <c r="AT32">
        <v>6</v>
      </c>
      <c r="AU32">
        <v>6.38</v>
      </c>
      <c r="AV32">
        <v>6.91</v>
      </c>
      <c r="AW32">
        <v>7.51</v>
      </c>
      <c r="AX32">
        <v>8.15</v>
      </c>
      <c r="AY32">
        <v>8.59</v>
      </c>
      <c r="AZ32">
        <v>9.14</v>
      </c>
      <c r="BA32">
        <v>9.83</v>
      </c>
      <c r="BB32">
        <v>9.6</v>
      </c>
      <c r="BC32">
        <v>9.9499999999999993</v>
      </c>
      <c r="BD32">
        <v>10.5</v>
      </c>
      <c r="BE32">
        <v>10.9</v>
      </c>
      <c r="BF32">
        <v>11.5</v>
      </c>
      <c r="BG32">
        <v>11.9</v>
      </c>
      <c r="BH32">
        <v>12.3</v>
      </c>
      <c r="BI32">
        <v>12.6</v>
      </c>
      <c r="BJ32">
        <v>12.9</v>
      </c>
      <c r="BK32">
        <v>13.2</v>
      </c>
      <c r="BL32">
        <v>13.4</v>
      </c>
      <c r="BM32">
        <v>13.6</v>
      </c>
      <c r="BN32">
        <v>13.9</v>
      </c>
      <c r="BO32">
        <v>14</v>
      </c>
      <c r="BP32">
        <v>14.2</v>
      </c>
      <c r="BQ32">
        <v>14.4</v>
      </c>
      <c r="BR32">
        <v>14.5</v>
      </c>
      <c r="BS32">
        <v>14.7</v>
      </c>
      <c r="BT32">
        <v>14.8</v>
      </c>
      <c r="BU32">
        <v>14.9</v>
      </c>
      <c r="BV32">
        <v>15.1</v>
      </c>
      <c r="BW32">
        <v>15.2</v>
      </c>
      <c r="BX32">
        <v>15.3</v>
      </c>
      <c r="BY32">
        <v>15.4</v>
      </c>
      <c r="BZ32">
        <v>15.4</v>
      </c>
      <c r="CA32">
        <v>15.5</v>
      </c>
      <c r="CB32">
        <v>15.6</v>
      </c>
      <c r="CC32">
        <v>15.7</v>
      </c>
      <c r="CD32">
        <v>15.7</v>
      </c>
      <c r="CE32">
        <v>15.8</v>
      </c>
      <c r="CF32">
        <v>15.8</v>
      </c>
      <c r="CG32">
        <v>15.8</v>
      </c>
      <c r="CH32">
        <v>15.8</v>
      </c>
      <c r="CI32">
        <v>15.9</v>
      </c>
      <c r="CJ32">
        <v>15.8</v>
      </c>
      <c r="CK32">
        <v>15.8</v>
      </c>
      <c r="CL32">
        <v>15.8</v>
      </c>
      <c r="CM32">
        <v>15.8</v>
      </c>
      <c r="CN32">
        <v>15.7</v>
      </c>
      <c r="CO32">
        <v>15.7</v>
      </c>
      <c r="CP32">
        <v>15.6</v>
      </c>
      <c r="CQ32">
        <v>15.5</v>
      </c>
      <c r="CR32">
        <v>15.4</v>
      </c>
      <c r="CS32">
        <v>15.3</v>
      </c>
      <c r="CT32">
        <v>15.2</v>
      </c>
      <c r="CU32">
        <v>15.1</v>
      </c>
      <c r="CV32">
        <v>14.9</v>
      </c>
      <c r="CW32">
        <v>14.7</v>
      </c>
      <c r="CX32">
        <v>14.5</v>
      </c>
      <c r="CY32">
        <v>14.3</v>
      </c>
      <c r="CZ32">
        <v>14.1</v>
      </c>
      <c r="DA32">
        <v>13.9</v>
      </c>
      <c r="DB32">
        <v>13.6</v>
      </c>
      <c r="DC32">
        <v>13.4</v>
      </c>
      <c r="DD32">
        <v>13</v>
      </c>
      <c r="DE32">
        <v>12.6</v>
      </c>
      <c r="DF32">
        <v>12.2</v>
      </c>
      <c r="DG32">
        <v>11.7</v>
      </c>
      <c r="DH32">
        <v>10.9</v>
      </c>
      <c r="DI32">
        <v>10.3</v>
      </c>
      <c r="DJ32">
        <v>10.199999999999999</v>
      </c>
      <c r="DK32">
        <v>9.76</v>
      </c>
      <c r="DL32">
        <v>9.23</v>
      </c>
      <c r="DM32">
        <v>8.9700000000000006</v>
      </c>
      <c r="DN32">
        <v>8.27</v>
      </c>
      <c r="DO32">
        <v>7.49</v>
      </c>
      <c r="DP32">
        <v>6.92</v>
      </c>
      <c r="DQ32">
        <v>6.41</v>
      </c>
      <c r="DR32">
        <v>6.03</v>
      </c>
      <c r="DS32">
        <v>5.69</v>
      </c>
      <c r="DT32">
        <v>5.29</v>
      </c>
      <c r="DU32">
        <v>5.0599999999999996</v>
      </c>
      <c r="DV32">
        <v>4.6900000000000004</v>
      </c>
      <c r="DW32">
        <v>4.4000000000000004</v>
      </c>
      <c r="DX32">
        <v>4.08</v>
      </c>
      <c r="DY32">
        <v>3.7</v>
      </c>
      <c r="DZ32">
        <v>3.42</v>
      </c>
      <c r="EA32">
        <v>3.08</v>
      </c>
      <c r="EB32">
        <v>2.92</v>
      </c>
      <c r="EC32">
        <v>2.58</v>
      </c>
      <c r="ED32">
        <v>2.35</v>
      </c>
      <c r="EE32">
        <v>2.19</v>
      </c>
      <c r="EF32">
        <v>1.91</v>
      </c>
      <c r="EG32">
        <v>1.78</v>
      </c>
      <c r="EH32">
        <v>1.55</v>
      </c>
      <c r="EI32">
        <v>1.39</v>
      </c>
      <c r="EJ32">
        <v>1.29</v>
      </c>
      <c r="EK32">
        <v>1.1000000000000001</v>
      </c>
      <c r="EL32">
        <v>0.99</v>
      </c>
      <c r="EM32">
        <v>0.86</v>
      </c>
      <c r="EN32">
        <v>0.76</v>
      </c>
      <c r="EO32">
        <v>0.63</v>
      </c>
      <c r="EP32">
        <v>0.56999999999999995</v>
      </c>
      <c r="EQ32">
        <v>0.5</v>
      </c>
      <c r="ER32">
        <v>0.41</v>
      </c>
      <c r="ES32">
        <v>0.35</v>
      </c>
      <c r="ET32">
        <v>0.28999999999999998</v>
      </c>
      <c r="EU32">
        <v>0.24</v>
      </c>
      <c r="EV32">
        <v>0.2</v>
      </c>
      <c r="EW32">
        <v>0.17</v>
      </c>
      <c r="EX32">
        <v>0.14000000000000001</v>
      </c>
      <c r="EY32">
        <v>0.11</v>
      </c>
      <c r="EZ32">
        <v>0.09</v>
      </c>
      <c r="FA32">
        <v>7.0000000000000007E-2</v>
      </c>
      <c r="FB32">
        <v>0.04</v>
      </c>
      <c r="FC32">
        <v>0.03</v>
      </c>
      <c r="FD32">
        <v>0.02</v>
      </c>
      <c r="FE32">
        <v>0</v>
      </c>
      <c r="FF32">
        <v>0</v>
      </c>
      <c r="FG32">
        <v>0</v>
      </c>
      <c r="FH32">
        <v>0</v>
      </c>
      <c r="FI32">
        <v>0</v>
      </c>
      <c r="FJ32">
        <v>0</v>
      </c>
      <c r="FK32">
        <v>0</v>
      </c>
      <c r="FL32">
        <v>0</v>
      </c>
      <c r="FM32">
        <v>0</v>
      </c>
      <c r="FN32">
        <v>0</v>
      </c>
      <c r="FO32">
        <v>0</v>
      </c>
      <c r="FP32">
        <v>0</v>
      </c>
      <c r="FQ32">
        <v>0</v>
      </c>
      <c r="FR32">
        <v>0</v>
      </c>
      <c r="FS32">
        <v>0</v>
      </c>
      <c r="FT32">
        <v>0</v>
      </c>
      <c r="FU32">
        <v>0.02</v>
      </c>
      <c r="FV32">
        <v>0.03</v>
      </c>
      <c r="FW32">
        <v>0.04</v>
      </c>
      <c r="FX32">
        <v>0.06</v>
      </c>
      <c r="FY32">
        <v>0.08</v>
      </c>
      <c r="FZ32">
        <v>0.1</v>
      </c>
    </row>
    <row r="33" spans="1:182" x14ac:dyDescent="0.15">
      <c r="A33">
        <v>154</v>
      </c>
      <c r="B33">
        <v>0</v>
      </c>
      <c r="C33">
        <v>0</v>
      </c>
      <c r="D33">
        <v>0</v>
      </c>
      <c r="E33">
        <v>0</v>
      </c>
      <c r="F33">
        <v>0</v>
      </c>
      <c r="G33">
        <v>0</v>
      </c>
      <c r="H33">
        <v>0</v>
      </c>
      <c r="I33">
        <v>0.02</v>
      </c>
      <c r="J33">
        <v>0.04</v>
      </c>
      <c r="K33">
        <v>0.05</v>
      </c>
      <c r="L33">
        <v>0.08</v>
      </c>
      <c r="M33">
        <v>0.11</v>
      </c>
      <c r="N33">
        <v>0.13</v>
      </c>
      <c r="O33">
        <v>0.16</v>
      </c>
      <c r="P33">
        <v>0.2</v>
      </c>
      <c r="Q33">
        <v>0.25</v>
      </c>
      <c r="R33">
        <v>0.28999999999999998</v>
      </c>
      <c r="S33">
        <v>0.35</v>
      </c>
      <c r="T33">
        <v>0.42</v>
      </c>
      <c r="U33">
        <v>0.47</v>
      </c>
      <c r="V33">
        <v>0.56999999999999995</v>
      </c>
      <c r="W33">
        <v>0.66</v>
      </c>
      <c r="X33">
        <v>0.75</v>
      </c>
      <c r="Y33">
        <v>0.88</v>
      </c>
      <c r="Z33">
        <v>0.97</v>
      </c>
      <c r="AA33">
        <v>1.1399999999999999</v>
      </c>
      <c r="AB33">
        <v>1.27</v>
      </c>
      <c r="AC33">
        <v>1.4</v>
      </c>
      <c r="AD33">
        <v>1.6</v>
      </c>
      <c r="AE33">
        <v>1.78</v>
      </c>
      <c r="AF33">
        <v>1.98</v>
      </c>
      <c r="AG33">
        <v>2.1800000000000002</v>
      </c>
      <c r="AH33">
        <v>2.41</v>
      </c>
      <c r="AI33">
        <v>2.67</v>
      </c>
      <c r="AJ33">
        <v>2.92</v>
      </c>
      <c r="AK33">
        <v>3.21</v>
      </c>
      <c r="AL33">
        <v>3.36</v>
      </c>
      <c r="AM33">
        <v>3.76</v>
      </c>
      <c r="AN33">
        <v>4.16</v>
      </c>
      <c r="AO33">
        <v>4.4400000000000004</v>
      </c>
      <c r="AP33">
        <v>4.6399999999999997</v>
      </c>
      <c r="AQ33">
        <v>4.9000000000000004</v>
      </c>
      <c r="AR33">
        <v>5.24</v>
      </c>
      <c r="AS33">
        <v>5.54</v>
      </c>
      <c r="AT33">
        <v>5.98</v>
      </c>
      <c r="AU33">
        <v>6.42</v>
      </c>
      <c r="AV33">
        <v>6.98</v>
      </c>
      <c r="AW33">
        <v>7.53</v>
      </c>
      <c r="AX33">
        <v>8.1300000000000008</v>
      </c>
      <c r="AY33">
        <v>8.64</v>
      </c>
      <c r="AZ33">
        <v>9.1999999999999993</v>
      </c>
      <c r="BA33">
        <v>9.83</v>
      </c>
      <c r="BB33">
        <v>9.66</v>
      </c>
      <c r="BC33">
        <v>10</v>
      </c>
      <c r="BD33">
        <v>10.5</v>
      </c>
      <c r="BE33">
        <v>11</v>
      </c>
      <c r="BF33">
        <v>11.6</v>
      </c>
      <c r="BG33">
        <v>12</v>
      </c>
      <c r="BH33">
        <v>12.3</v>
      </c>
      <c r="BI33">
        <v>12.7</v>
      </c>
      <c r="BJ33">
        <v>13</v>
      </c>
      <c r="BK33">
        <v>13.2</v>
      </c>
      <c r="BL33">
        <v>13.5</v>
      </c>
      <c r="BM33">
        <v>13.7</v>
      </c>
      <c r="BN33">
        <v>13.9</v>
      </c>
      <c r="BO33">
        <v>14.1</v>
      </c>
      <c r="BP33">
        <v>14.3</v>
      </c>
      <c r="BQ33">
        <v>14.4</v>
      </c>
      <c r="BR33">
        <v>14.6</v>
      </c>
      <c r="BS33">
        <v>14.7</v>
      </c>
      <c r="BT33">
        <v>14.9</v>
      </c>
      <c r="BU33">
        <v>15</v>
      </c>
      <c r="BV33">
        <v>15.1</v>
      </c>
      <c r="BW33">
        <v>15.2</v>
      </c>
      <c r="BX33">
        <v>15.3</v>
      </c>
      <c r="BY33">
        <v>15.4</v>
      </c>
      <c r="BZ33">
        <v>15.5</v>
      </c>
      <c r="CA33">
        <v>15.6</v>
      </c>
      <c r="CB33">
        <v>15.6</v>
      </c>
      <c r="CC33">
        <v>15.7</v>
      </c>
      <c r="CD33">
        <v>15.8</v>
      </c>
      <c r="CE33">
        <v>15.8</v>
      </c>
      <c r="CF33">
        <v>15.8</v>
      </c>
      <c r="CG33">
        <v>15.9</v>
      </c>
      <c r="CH33">
        <v>15.9</v>
      </c>
      <c r="CI33">
        <v>15.9</v>
      </c>
      <c r="CJ33">
        <v>15.9</v>
      </c>
      <c r="CK33">
        <v>15.9</v>
      </c>
      <c r="CL33">
        <v>15.8</v>
      </c>
      <c r="CM33">
        <v>15.8</v>
      </c>
      <c r="CN33">
        <v>15.8</v>
      </c>
      <c r="CO33">
        <v>15.7</v>
      </c>
      <c r="CP33">
        <v>15.6</v>
      </c>
      <c r="CQ33">
        <v>15.5</v>
      </c>
      <c r="CR33">
        <v>15.4</v>
      </c>
      <c r="CS33">
        <v>15.3</v>
      </c>
      <c r="CT33">
        <v>15.2</v>
      </c>
      <c r="CU33">
        <v>15.1</v>
      </c>
      <c r="CV33">
        <v>14.9</v>
      </c>
      <c r="CW33">
        <v>14.7</v>
      </c>
      <c r="CX33">
        <v>14.6</v>
      </c>
      <c r="CY33">
        <v>14.3</v>
      </c>
      <c r="CZ33">
        <v>14.1</v>
      </c>
      <c r="DA33">
        <v>13.9</v>
      </c>
      <c r="DB33">
        <v>13.6</v>
      </c>
      <c r="DC33">
        <v>13.3</v>
      </c>
      <c r="DD33">
        <v>13</v>
      </c>
      <c r="DE33">
        <v>12.6</v>
      </c>
      <c r="DF33">
        <v>12.2</v>
      </c>
      <c r="DG33">
        <v>11.6</v>
      </c>
      <c r="DH33">
        <v>10.8</v>
      </c>
      <c r="DI33">
        <v>10.3</v>
      </c>
      <c r="DJ33">
        <v>10.1</v>
      </c>
      <c r="DK33">
        <v>10.199999999999999</v>
      </c>
      <c r="DL33">
        <v>9.59</v>
      </c>
      <c r="DM33">
        <v>8.9</v>
      </c>
      <c r="DN33">
        <v>8.06</v>
      </c>
      <c r="DO33">
        <v>7.42</v>
      </c>
      <c r="DP33">
        <v>6.8</v>
      </c>
      <c r="DQ33">
        <v>6.4</v>
      </c>
      <c r="DR33">
        <v>6.03</v>
      </c>
      <c r="DS33">
        <v>5.67</v>
      </c>
      <c r="DT33">
        <v>5.27</v>
      </c>
      <c r="DU33">
        <v>5.0199999999999996</v>
      </c>
      <c r="DV33">
        <v>4.55</v>
      </c>
      <c r="DW33">
        <v>4.33</v>
      </c>
      <c r="DX33">
        <v>4.04</v>
      </c>
      <c r="DY33">
        <v>3.64</v>
      </c>
      <c r="DZ33">
        <v>3.37</v>
      </c>
      <c r="EA33">
        <v>3.05</v>
      </c>
      <c r="EB33">
        <v>2.9</v>
      </c>
      <c r="EC33">
        <v>2.58</v>
      </c>
      <c r="ED33">
        <v>2.34</v>
      </c>
      <c r="EE33">
        <v>2.17</v>
      </c>
      <c r="EF33">
        <v>1.89</v>
      </c>
      <c r="EG33">
        <v>1.76</v>
      </c>
      <c r="EH33">
        <v>1.55</v>
      </c>
      <c r="EI33">
        <v>1.36</v>
      </c>
      <c r="EJ33">
        <v>1.24</v>
      </c>
      <c r="EK33">
        <v>1.1000000000000001</v>
      </c>
      <c r="EL33">
        <v>0.95</v>
      </c>
      <c r="EM33">
        <v>0.81</v>
      </c>
      <c r="EN33">
        <v>0.75</v>
      </c>
      <c r="EO33">
        <v>0.66</v>
      </c>
      <c r="EP33">
        <v>0.54</v>
      </c>
      <c r="EQ33">
        <v>0.47</v>
      </c>
      <c r="ER33">
        <v>0.4</v>
      </c>
      <c r="ES33">
        <v>0.35</v>
      </c>
      <c r="ET33">
        <v>0.28000000000000003</v>
      </c>
      <c r="EU33">
        <v>0.24</v>
      </c>
      <c r="EV33">
        <v>0.19</v>
      </c>
      <c r="EW33">
        <v>0.16</v>
      </c>
      <c r="EX33">
        <v>0.13</v>
      </c>
      <c r="EY33">
        <v>0.1</v>
      </c>
      <c r="EZ33">
        <v>0.08</v>
      </c>
      <c r="FA33">
        <v>0.05</v>
      </c>
      <c r="FB33">
        <v>0.04</v>
      </c>
      <c r="FC33">
        <v>0.02</v>
      </c>
      <c r="FD33">
        <v>0</v>
      </c>
      <c r="FE33">
        <v>0</v>
      </c>
      <c r="FF33">
        <v>0</v>
      </c>
      <c r="FG33">
        <v>0</v>
      </c>
      <c r="FH33">
        <v>0</v>
      </c>
      <c r="FI33">
        <v>0</v>
      </c>
      <c r="FJ33">
        <v>0</v>
      </c>
      <c r="FK33">
        <v>0</v>
      </c>
      <c r="FL33">
        <v>0</v>
      </c>
      <c r="FM33">
        <v>0</v>
      </c>
      <c r="FN33">
        <v>0</v>
      </c>
      <c r="FO33">
        <v>0</v>
      </c>
      <c r="FP33">
        <v>0</v>
      </c>
      <c r="FQ33">
        <v>0</v>
      </c>
      <c r="FR33">
        <v>0</v>
      </c>
      <c r="FS33">
        <v>0</v>
      </c>
      <c r="FT33">
        <v>0</v>
      </c>
      <c r="FU33">
        <v>0</v>
      </c>
      <c r="FV33">
        <v>0.03</v>
      </c>
      <c r="FW33">
        <v>0.05</v>
      </c>
      <c r="FX33">
        <v>0.06</v>
      </c>
      <c r="FY33">
        <v>0.08</v>
      </c>
      <c r="FZ33">
        <v>0.1</v>
      </c>
    </row>
    <row r="34" spans="1:182" x14ac:dyDescent="0.15">
      <c r="A34">
        <v>153</v>
      </c>
      <c r="B34">
        <v>0</v>
      </c>
      <c r="C34">
        <v>0</v>
      </c>
      <c r="D34">
        <v>0</v>
      </c>
      <c r="E34">
        <v>0</v>
      </c>
      <c r="F34">
        <v>0</v>
      </c>
      <c r="G34">
        <v>0</v>
      </c>
      <c r="H34">
        <v>0</v>
      </c>
      <c r="I34">
        <v>0.02</v>
      </c>
      <c r="J34">
        <v>0.04</v>
      </c>
      <c r="K34">
        <v>0.05</v>
      </c>
      <c r="L34">
        <v>7.0000000000000007E-2</v>
      </c>
      <c r="M34">
        <v>0.1</v>
      </c>
      <c r="N34">
        <v>0.13</v>
      </c>
      <c r="O34">
        <v>0.17</v>
      </c>
      <c r="P34">
        <v>0.2</v>
      </c>
      <c r="Q34">
        <v>0.24</v>
      </c>
      <c r="R34">
        <v>0.28999999999999998</v>
      </c>
      <c r="S34">
        <v>0.35</v>
      </c>
      <c r="T34">
        <v>0.4</v>
      </c>
      <c r="U34">
        <v>0.46</v>
      </c>
      <c r="V34">
        <v>0.55000000000000004</v>
      </c>
      <c r="W34">
        <v>0.65</v>
      </c>
      <c r="X34">
        <v>0.75</v>
      </c>
      <c r="Y34">
        <v>0.86</v>
      </c>
      <c r="Z34">
        <v>0.96</v>
      </c>
      <c r="AA34">
        <v>1.0900000000000001</v>
      </c>
      <c r="AB34">
        <v>1.23</v>
      </c>
      <c r="AC34">
        <v>1.43</v>
      </c>
      <c r="AD34">
        <v>1.61</v>
      </c>
      <c r="AE34">
        <v>1.76</v>
      </c>
      <c r="AF34">
        <v>1.98</v>
      </c>
      <c r="AG34">
        <v>2.1800000000000002</v>
      </c>
      <c r="AH34">
        <v>2.44</v>
      </c>
      <c r="AI34">
        <v>2.71</v>
      </c>
      <c r="AJ34">
        <v>2.92</v>
      </c>
      <c r="AK34">
        <v>3.16</v>
      </c>
      <c r="AL34">
        <v>3.4</v>
      </c>
      <c r="AM34">
        <v>3.78</v>
      </c>
      <c r="AN34">
        <v>4.1100000000000003</v>
      </c>
      <c r="AO34">
        <v>4.46</v>
      </c>
      <c r="AP34">
        <v>4.6100000000000003</v>
      </c>
      <c r="AQ34">
        <v>4.8899999999999997</v>
      </c>
      <c r="AR34">
        <v>5.31</v>
      </c>
      <c r="AS34">
        <v>5.59</v>
      </c>
      <c r="AT34">
        <v>6.03</v>
      </c>
      <c r="AU34">
        <v>6.4</v>
      </c>
      <c r="AV34">
        <v>6.95</v>
      </c>
      <c r="AW34">
        <v>7.62</v>
      </c>
      <c r="AX34">
        <v>8.2200000000000006</v>
      </c>
      <c r="AY34">
        <v>8.66</v>
      </c>
      <c r="AZ34">
        <v>9.23</v>
      </c>
      <c r="BA34">
        <v>9.89</v>
      </c>
      <c r="BB34">
        <v>9.6999999999999993</v>
      </c>
      <c r="BC34">
        <v>10.1</v>
      </c>
      <c r="BD34">
        <v>10.6</v>
      </c>
      <c r="BE34">
        <v>11</v>
      </c>
      <c r="BF34">
        <v>11.6</v>
      </c>
      <c r="BG34">
        <v>12</v>
      </c>
      <c r="BH34">
        <v>12.4</v>
      </c>
      <c r="BI34">
        <v>12.7</v>
      </c>
      <c r="BJ34">
        <v>13</v>
      </c>
      <c r="BK34">
        <v>13.3</v>
      </c>
      <c r="BL34">
        <v>13.5</v>
      </c>
      <c r="BM34">
        <v>13.7</v>
      </c>
      <c r="BN34">
        <v>14</v>
      </c>
      <c r="BO34">
        <v>14.1</v>
      </c>
      <c r="BP34">
        <v>14.3</v>
      </c>
      <c r="BQ34">
        <v>14.5</v>
      </c>
      <c r="BR34">
        <v>14.6</v>
      </c>
      <c r="BS34">
        <v>14.8</v>
      </c>
      <c r="BT34">
        <v>14.9</v>
      </c>
      <c r="BU34">
        <v>15</v>
      </c>
      <c r="BV34">
        <v>15.1</v>
      </c>
      <c r="BW34">
        <v>15.3</v>
      </c>
      <c r="BX34">
        <v>15.4</v>
      </c>
      <c r="BY34">
        <v>15.4</v>
      </c>
      <c r="BZ34">
        <v>15.5</v>
      </c>
      <c r="CA34">
        <v>15.6</v>
      </c>
      <c r="CB34">
        <v>15.7</v>
      </c>
      <c r="CC34">
        <v>15.7</v>
      </c>
      <c r="CD34">
        <v>15.8</v>
      </c>
      <c r="CE34">
        <v>15.8</v>
      </c>
      <c r="CF34">
        <v>15.9</v>
      </c>
      <c r="CG34">
        <v>15.9</v>
      </c>
      <c r="CH34">
        <v>15.9</v>
      </c>
      <c r="CI34">
        <v>15.9</v>
      </c>
      <c r="CJ34">
        <v>15.9</v>
      </c>
      <c r="CK34">
        <v>15.9</v>
      </c>
      <c r="CL34">
        <v>15.9</v>
      </c>
      <c r="CM34">
        <v>15.8</v>
      </c>
      <c r="CN34">
        <v>15.8</v>
      </c>
      <c r="CO34">
        <v>15.7</v>
      </c>
      <c r="CP34">
        <v>15.6</v>
      </c>
      <c r="CQ34">
        <v>15.6</v>
      </c>
      <c r="CR34">
        <v>15.5</v>
      </c>
      <c r="CS34">
        <v>15.3</v>
      </c>
      <c r="CT34">
        <v>15.2</v>
      </c>
      <c r="CU34">
        <v>15.1</v>
      </c>
      <c r="CV34">
        <v>14.9</v>
      </c>
      <c r="CW34">
        <v>14.7</v>
      </c>
      <c r="CX34">
        <v>14.6</v>
      </c>
      <c r="CY34">
        <v>14.3</v>
      </c>
      <c r="CZ34">
        <v>14.1</v>
      </c>
      <c r="DA34">
        <v>13.9</v>
      </c>
      <c r="DB34">
        <v>13.6</v>
      </c>
      <c r="DC34">
        <v>13.3</v>
      </c>
      <c r="DD34">
        <v>13</v>
      </c>
      <c r="DE34">
        <v>12.6</v>
      </c>
      <c r="DF34">
        <v>12.1</v>
      </c>
      <c r="DG34">
        <v>11.6</v>
      </c>
      <c r="DH34">
        <v>10.7</v>
      </c>
      <c r="DI34">
        <v>10.199999999999999</v>
      </c>
      <c r="DJ34">
        <v>10.1</v>
      </c>
      <c r="DK34">
        <v>9.7100000000000009</v>
      </c>
      <c r="DL34">
        <v>9.52</v>
      </c>
      <c r="DM34">
        <v>8.86</v>
      </c>
      <c r="DN34">
        <v>7.98</v>
      </c>
      <c r="DO34">
        <v>7.35</v>
      </c>
      <c r="DP34">
        <v>6.8</v>
      </c>
      <c r="DQ34">
        <v>6.37</v>
      </c>
      <c r="DR34">
        <v>5.96</v>
      </c>
      <c r="DS34">
        <v>5.61</v>
      </c>
      <c r="DT34">
        <v>5.28</v>
      </c>
      <c r="DU34">
        <v>4.92</v>
      </c>
      <c r="DV34">
        <v>4.57</v>
      </c>
      <c r="DW34">
        <v>4.32</v>
      </c>
      <c r="DX34">
        <v>3.99</v>
      </c>
      <c r="DY34">
        <v>3.65</v>
      </c>
      <c r="DZ34">
        <v>3.3</v>
      </c>
      <c r="EA34">
        <v>3.04</v>
      </c>
      <c r="EB34">
        <v>2.85</v>
      </c>
      <c r="EC34">
        <v>2.5299999999999998</v>
      </c>
      <c r="ED34">
        <v>2.2799999999999998</v>
      </c>
      <c r="EE34">
        <v>2.1</v>
      </c>
      <c r="EF34">
        <v>1.88</v>
      </c>
      <c r="EG34">
        <v>1.74</v>
      </c>
      <c r="EH34">
        <v>1.52</v>
      </c>
      <c r="EI34">
        <v>1.35</v>
      </c>
      <c r="EJ34">
        <v>1.21</v>
      </c>
      <c r="EK34">
        <v>1.0900000000000001</v>
      </c>
      <c r="EL34">
        <v>0.92</v>
      </c>
      <c r="EM34">
        <v>0.84</v>
      </c>
      <c r="EN34">
        <v>0.72</v>
      </c>
      <c r="EO34">
        <v>0.61</v>
      </c>
      <c r="EP34">
        <v>0.55000000000000004</v>
      </c>
      <c r="EQ34">
        <v>0.47</v>
      </c>
      <c r="ER34">
        <v>0.39</v>
      </c>
      <c r="ES34">
        <v>0.32</v>
      </c>
      <c r="ET34">
        <v>0.28000000000000003</v>
      </c>
      <c r="EU34">
        <v>0.23</v>
      </c>
      <c r="EV34">
        <v>0.19</v>
      </c>
      <c r="EW34">
        <v>0.15</v>
      </c>
      <c r="EX34">
        <v>0.12</v>
      </c>
      <c r="EY34">
        <v>0.1</v>
      </c>
      <c r="EZ34">
        <v>0.08</v>
      </c>
      <c r="FA34">
        <v>0.05</v>
      </c>
      <c r="FB34">
        <v>0.03</v>
      </c>
      <c r="FC34">
        <v>0.02</v>
      </c>
      <c r="FD34">
        <v>0</v>
      </c>
      <c r="FE34">
        <v>0</v>
      </c>
      <c r="FF34">
        <v>0</v>
      </c>
      <c r="FG34">
        <v>0</v>
      </c>
      <c r="FH34">
        <v>0</v>
      </c>
      <c r="FI34">
        <v>0</v>
      </c>
      <c r="FJ34">
        <v>0</v>
      </c>
      <c r="FK34">
        <v>0</v>
      </c>
      <c r="FL34">
        <v>0</v>
      </c>
      <c r="FM34">
        <v>0</v>
      </c>
      <c r="FN34">
        <v>0</v>
      </c>
      <c r="FO34">
        <v>0</v>
      </c>
      <c r="FP34">
        <v>0</v>
      </c>
      <c r="FQ34">
        <v>0</v>
      </c>
      <c r="FR34">
        <v>0</v>
      </c>
      <c r="FS34">
        <v>0</v>
      </c>
      <c r="FT34">
        <v>0</v>
      </c>
      <c r="FU34">
        <v>0</v>
      </c>
      <c r="FV34">
        <v>0.03</v>
      </c>
      <c r="FW34">
        <v>0.04</v>
      </c>
      <c r="FX34">
        <v>0.06</v>
      </c>
      <c r="FY34">
        <v>0.08</v>
      </c>
      <c r="FZ34">
        <v>0.1</v>
      </c>
    </row>
    <row r="35" spans="1:182" x14ac:dyDescent="0.15">
      <c r="A35">
        <v>152</v>
      </c>
      <c r="B35">
        <v>0</v>
      </c>
      <c r="C35">
        <v>0</v>
      </c>
      <c r="D35">
        <v>0</v>
      </c>
      <c r="E35">
        <v>0</v>
      </c>
      <c r="F35">
        <v>0</v>
      </c>
      <c r="G35">
        <v>0</v>
      </c>
      <c r="H35">
        <v>0</v>
      </c>
      <c r="I35">
        <v>0.03</v>
      </c>
      <c r="J35">
        <v>0.04</v>
      </c>
      <c r="K35">
        <v>0.05</v>
      </c>
      <c r="L35">
        <v>0.08</v>
      </c>
      <c r="M35">
        <v>0.1</v>
      </c>
      <c r="N35">
        <v>0.13</v>
      </c>
      <c r="O35">
        <v>0.17</v>
      </c>
      <c r="P35">
        <v>0.21</v>
      </c>
      <c r="Q35">
        <v>0.24</v>
      </c>
      <c r="R35">
        <v>0.28000000000000003</v>
      </c>
      <c r="S35">
        <v>0.35</v>
      </c>
      <c r="T35">
        <v>0.41</v>
      </c>
      <c r="U35">
        <v>0.49</v>
      </c>
      <c r="V35">
        <v>0.56000000000000005</v>
      </c>
      <c r="W35">
        <v>0.63</v>
      </c>
      <c r="X35">
        <v>0.76</v>
      </c>
      <c r="Y35">
        <v>0.86</v>
      </c>
      <c r="Z35">
        <v>0.98</v>
      </c>
      <c r="AA35">
        <v>1.1100000000000001</v>
      </c>
      <c r="AB35">
        <v>1.26</v>
      </c>
      <c r="AC35">
        <v>1.43</v>
      </c>
      <c r="AD35">
        <v>1.62</v>
      </c>
      <c r="AE35">
        <v>1.81</v>
      </c>
      <c r="AF35">
        <v>2</v>
      </c>
      <c r="AG35">
        <v>2.2000000000000002</v>
      </c>
      <c r="AH35">
        <v>2.42</v>
      </c>
      <c r="AI35">
        <v>2.7</v>
      </c>
      <c r="AJ35">
        <v>2.93</v>
      </c>
      <c r="AK35">
        <v>3.16</v>
      </c>
      <c r="AL35">
        <v>3.44</v>
      </c>
      <c r="AM35">
        <v>3.74</v>
      </c>
      <c r="AN35">
        <v>4.0999999999999996</v>
      </c>
      <c r="AO35">
        <v>4.4400000000000004</v>
      </c>
      <c r="AP35">
        <v>4.66</v>
      </c>
      <c r="AQ35">
        <v>4.93</v>
      </c>
      <c r="AR35">
        <v>5.25</v>
      </c>
      <c r="AS35">
        <v>5.54</v>
      </c>
      <c r="AT35">
        <v>6.01</v>
      </c>
      <c r="AU35">
        <v>6.41</v>
      </c>
      <c r="AV35">
        <v>7.02</v>
      </c>
      <c r="AW35">
        <v>7.61</v>
      </c>
      <c r="AX35">
        <v>8.26</v>
      </c>
      <c r="AY35">
        <v>8.68</v>
      </c>
      <c r="AZ35">
        <v>9.26</v>
      </c>
      <c r="BA35">
        <v>9.85</v>
      </c>
      <c r="BB35">
        <v>9.69</v>
      </c>
      <c r="BC35">
        <v>10.1</v>
      </c>
      <c r="BD35">
        <v>10.6</v>
      </c>
      <c r="BE35">
        <v>11.1</v>
      </c>
      <c r="BF35">
        <v>11.7</v>
      </c>
      <c r="BG35">
        <v>12.1</v>
      </c>
      <c r="BH35">
        <v>12.4</v>
      </c>
      <c r="BI35">
        <v>12.7</v>
      </c>
      <c r="BJ35">
        <v>13</v>
      </c>
      <c r="BK35">
        <v>13.3</v>
      </c>
      <c r="BL35">
        <v>13.5</v>
      </c>
      <c r="BM35">
        <v>13.8</v>
      </c>
      <c r="BN35">
        <v>14</v>
      </c>
      <c r="BO35">
        <v>14.2</v>
      </c>
      <c r="BP35">
        <v>14.4</v>
      </c>
      <c r="BQ35">
        <v>14.5</v>
      </c>
      <c r="BR35">
        <v>14.7</v>
      </c>
      <c r="BS35">
        <v>14.8</v>
      </c>
      <c r="BT35">
        <v>14.9</v>
      </c>
      <c r="BU35">
        <v>15.1</v>
      </c>
      <c r="BV35">
        <v>15.2</v>
      </c>
      <c r="BW35">
        <v>15.3</v>
      </c>
      <c r="BX35">
        <v>15.4</v>
      </c>
      <c r="BY35">
        <v>15.5</v>
      </c>
      <c r="BZ35">
        <v>15.6</v>
      </c>
      <c r="CA35">
        <v>15.7</v>
      </c>
      <c r="CB35">
        <v>15.7</v>
      </c>
      <c r="CC35">
        <v>15.8</v>
      </c>
      <c r="CD35">
        <v>15.8</v>
      </c>
      <c r="CE35">
        <v>15.9</v>
      </c>
      <c r="CF35">
        <v>15.9</v>
      </c>
      <c r="CG35">
        <v>15.9</v>
      </c>
      <c r="CH35">
        <v>15.9</v>
      </c>
      <c r="CI35">
        <v>15.9</v>
      </c>
      <c r="CJ35">
        <v>15.9</v>
      </c>
      <c r="CK35">
        <v>15.9</v>
      </c>
      <c r="CL35">
        <v>15.9</v>
      </c>
      <c r="CM35">
        <v>15.9</v>
      </c>
      <c r="CN35">
        <v>15.8</v>
      </c>
      <c r="CO35">
        <v>15.7</v>
      </c>
      <c r="CP35">
        <v>15.7</v>
      </c>
      <c r="CQ35">
        <v>15.6</v>
      </c>
      <c r="CR35">
        <v>15.5</v>
      </c>
      <c r="CS35">
        <v>15.4</v>
      </c>
      <c r="CT35">
        <v>15.2</v>
      </c>
      <c r="CU35">
        <v>15.1</v>
      </c>
      <c r="CV35">
        <v>14.9</v>
      </c>
      <c r="CW35">
        <v>14.7</v>
      </c>
      <c r="CX35">
        <v>14.6</v>
      </c>
      <c r="CY35">
        <v>14.3</v>
      </c>
      <c r="CZ35">
        <v>14.1</v>
      </c>
      <c r="DA35">
        <v>13.9</v>
      </c>
      <c r="DB35">
        <v>13.6</v>
      </c>
      <c r="DC35">
        <v>13.3</v>
      </c>
      <c r="DD35">
        <v>13</v>
      </c>
      <c r="DE35">
        <v>12.6</v>
      </c>
      <c r="DF35">
        <v>12.1</v>
      </c>
      <c r="DG35">
        <v>11.5</v>
      </c>
      <c r="DH35">
        <v>10.7</v>
      </c>
      <c r="DI35">
        <v>10.199999999999999</v>
      </c>
      <c r="DJ35">
        <v>9.9499999999999993</v>
      </c>
      <c r="DK35">
        <v>10.1</v>
      </c>
      <c r="DL35">
        <v>9.5</v>
      </c>
      <c r="DM35">
        <v>8.7899999999999991</v>
      </c>
      <c r="DN35">
        <v>7.89</v>
      </c>
      <c r="DO35">
        <v>7.31</v>
      </c>
      <c r="DP35">
        <v>6.8</v>
      </c>
      <c r="DQ35">
        <v>6.35</v>
      </c>
      <c r="DR35">
        <v>5.96</v>
      </c>
      <c r="DS35">
        <v>5.5</v>
      </c>
      <c r="DT35">
        <v>5.22</v>
      </c>
      <c r="DU35">
        <v>4.9000000000000004</v>
      </c>
      <c r="DV35">
        <v>4.53</v>
      </c>
      <c r="DW35">
        <v>4.29</v>
      </c>
      <c r="DX35">
        <v>3.92</v>
      </c>
      <c r="DY35">
        <v>3.54</v>
      </c>
      <c r="DZ35">
        <v>3.32</v>
      </c>
      <c r="EA35">
        <v>3.06</v>
      </c>
      <c r="EB35">
        <v>2.8</v>
      </c>
      <c r="EC35">
        <v>2.5</v>
      </c>
      <c r="ED35">
        <v>2.25</v>
      </c>
      <c r="EE35">
        <v>2.1</v>
      </c>
      <c r="EF35">
        <v>1.86</v>
      </c>
      <c r="EG35">
        <v>1.68</v>
      </c>
      <c r="EH35">
        <v>1.53</v>
      </c>
      <c r="EI35">
        <v>1.33</v>
      </c>
      <c r="EJ35">
        <v>1.2</v>
      </c>
      <c r="EK35">
        <v>1.04</v>
      </c>
      <c r="EL35">
        <v>0.9</v>
      </c>
      <c r="EM35">
        <v>0.8</v>
      </c>
      <c r="EN35">
        <v>0.71</v>
      </c>
      <c r="EO35">
        <v>0.62</v>
      </c>
      <c r="EP35">
        <v>0.51</v>
      </c>
      <c r="EQ35">
        <v>0.45</v>
      </c>
      <c r="ER35">
        <v>0.38</v>
      </c>
      <c r="ES35">
        <v>0.33</v>
      </c>
      <c r="ET35">
        <v>0.26</v>
      </c>
      <c r="EU35">
        <v>0.22</v>
      </c>
      <c r="EV35">
        <v>0.18</v>
      </c>
      <c r="EW35">
        <v>0.15</v>
      </c>
      <c r="EX35">
        <v>0.12</v>
      </c>
      <c r="EY35">
        <v>0.09</v>
      </c>
      <c r="EZ35">
        <v>7.0000000000000007E-2</v>
      </c>
      <c r="FA35">
        <v>0.05</v>
      </c>
      <c r="FB35">
        <v>0.04</v>
      </c>
      <c r="FC35">
        <v>0.02</v>
      </c>
      <c r="FD35">
        <v>0</v>
      </c>
      <c r="FE35">
        <v>0</v>
      </c>
      <c r="FF35">
        <v>0</v>
      </c>
      <c r="FG35">
        <v>0</v>
      </c>
      <c r="FH35">
        <v>0</v>
      </c>
      <c r="FI35">
        <v>0</v>
      </c>
      <c r="FJ35">
        <v>0</v>
      </c>
      <c r="FK35">
        <v>0</v>
      </c>
      <c r="FL35">
        <v>0</v>
      </c>
      <c r="FM35">
        <v>0</v>
      </c>
      <c r="FN35">
        <v>0</v>
      </c>
      <c r="FO35">
        <v>0</v>
      </c>
      <c r="FP35">
        <v>0</v>
      </c>
      <c r="FQ35">
        <v>0</v>
      </c>
      <c r="FR35">
        <v>0</v>
      </c>
      <c r="FS35">
        <v>0</v>
      </c>
      <c r="FT35">
        <v>0</v>
      </c>
      <c r="FU35">
        <v>0</v>
      </c>
      <c r="FV35">
        <v>0.03</v>
      </c>
      <c r="FW35">
        <v>0.04</v>
      </c>
      <c r="FX35">
        <v>0.06</v>
      </c>
      <c r="FY35">
        <v>0.08</v>
      </c>
      <c r="FZ35">
        <v>0.1</v>
      </c>
    </row>
    <row r="36" spans="1:182" x14ac:dyDescent="0.15">
      <c r="A36">
        <v>151</v>
      </c>
      <c r="B36">
        <v>0</v>
      </c>
      <c r="C36">
        <v>0</v>
      </c>
      <c r="D36">
        <v>0</v>
      </c>
      <c r="E36">
        <v>0</v>
      </c>
      <c r="F36">
        <v>0</v>
      </c>
      <c r="G36">
        <v>0</v>
      </c>
      <c r="H36">
        <v>0</v>
      </c>
      <c r="I36">
        <v>0.03</v>
      </c>
      <c r="J36">
        <v>0.04</v>
      </c>
      <c r="K36">
        <v>0.05</v>
      </c>
      <c r="L36">
        <v>0.08</v>
      </c>
      <c r="M36">
        <v>0.11</v>
      </c>
      <c r="N36">
        <v>0.13</v>
      </c>
      <c r="O36">
        <v>0.16</v>
      </c>
      <c r="P36">
        <v>0.21</v>
      </c>
      <c r="Q36">
        <v>0.23</v>
      </c>
      <c r="R36">
        <v>0.28999999999999998</v>
      </c>
      <c r="S36">
        <v>0.35</v>
      </c>
      <c r="T36">
        <v>0.42</v>
      </c>
      <c r="U36">
        <v>0.5</v>
      </c>
      <c r="V36">
        <v>0.57999999999999996</v>
      </c>
      <c r="W36">
        <v>0.65</v>
      </c>
      <c r="X36">
        <v>0.75</v>
      </c>
      <c r="Y36">
        <v>0.89</v>
      </c>
      <c r="Z36">
        <v>0.98</v>
      </c>
      <c r="AA36">
        <v>1.1399999999999999</v>
      </c>
      <c r="AB36">
        <v>1.24</v>
      </c>
      <c r="AC36">
        <v>1.42</v>
      </c>
      <c r="AD36">
        <v>1.61</v>
      </c>
      <c r="AE36">
        <v>1.76</v>
      </c>
      <c r="AF36">
        <v>2.0099999999999998</v>
      </c>
      <c r="AG36">
        <v>2.19</v>
      </c>
      <c r="AH36">
        <v>2.4</v>
      </c>
      <c r="AI36">
        <v>2.69</v>
      </c>
      <c r="AJ36">
        <v>2.92</v>
      </c>
      <c r="AK36">
        <v>3.16</v>
      </c>
      <c r="AL36">
        <v>3.43</v>
      </c>
      <c r="AM36">
        <v>3.81</v>
      </c>
      <c r="AN36">
        <v>4.1100000000000003</v>
      </c>
      <c r="AO36">
        <v>4.4400000000000004</v>
      </c>
      <c r="AP36">
        <v>4.67</v>
      </c>
      <c r="AQ36">
        <v>4.95</v>
      </c>
      <c r="AR36">
        <v>5.33</v>
      </c>
      <c r="AS36">
        <v>5.6</v>
      </c>
      <c r="AT36">
        <v>5.99</v>
      </c>
      <c r="AU36">
        <v>6.46</v>
      </c>
      <c r="AV36">
        <v>7.01</v>
      </c>
      <c r="AW36">
        <v>7.61</v>
      </c>
      <c r="AX36">
        <v>8.24</v>
      </c>
      <c r="AY36">
        <v>8.7200000000000006</v>
      </c>
      <c r="AZ36">
        <v>9.31</v>
      </c>
      <c r="BA36">
        <v>9.7799999999999994</v>
      </c>
      <c r="BB36">
        <v>9.75</v>
      </c>
      <c r="BC36">
        <v>10.199999999999999</v>
      </c>
      <c r="BD36">
        <v>10.6</v>
      </c>
      <c r="BE36">
        <v>11.2</v>
      </c>
      <c r="BF36">
        <v>11.7</v>
      </c>
      <c r="BG36">
        <v>12.1</v>
      </c>
      <c r="BH36">
        <v>12.5</v>
      </c>
      <c r="BI36">
        <v>12.8</v>
      </c>
      <c r="BJ36">
        <v>13.1</v>
      </c>
      <c r="BK36">
        <v>13.4</v>
      </c>
      <c r="BL36">
        <v>13.6</v>
      </c>
      <c r="BM36">
        <v>13.8</v>
      </c>
      <c r="BN36">
        <v>14</v>
      </c>
      <c r="BO36">
        <v>14.2</v>
      </c>
      <c r="BP36">
        <v>14.4</v>
      </c>
      <c r="BQ36">
        <v>14.6</v>
      </c>
      <c r="BR36">
        <v>14.7</v>
      </c>
      <c r="BS36">
        <v>14.9</v>
      </c>
      <c r="BT36">
        <v>15</v>
      </c>
      <c r="BU36">
        <v>15.1</v>
      </c>
      <c r="BV36">
        <v>15.2</v>
      </c>
      <c r="BW36">
        <v>15.3</v>
      </c>
      <c r="BX36">
        <v>15.4</v>
      </c>
      <c r="BY36">
        <v>15.5</v>
      </c>
      <c r="BZ36">
        <v>15.6</v>
      </c>
      <c r="CA36">
        <v>15.7</v>
      </c>
      <c r="CB36">
        <v>15.8</v>
      </c>
      <c r="CC36">
        <v>15.8</v>
      </c>
      <c r="CD36">
        <v>15.9</v>
      </c>
      <c r="CE36">
        <v>15.9</v>
      </c>
      <c r="CF36">
        <v>15.9</v>
      </c>
      <c r="CG36">
        <v>16</v>
      </c>
      <c r="CH36">
        <v>16</v>
      </c>
      <c r="CI36">
        <v>16</v>
      </c>
      <c r="CJ36">
        <v>16</v>
      </c>
      <c r="CK36">
        <v>16</v>
      </c>
      <c r="CL36">
        <v>15.9</v>
      </c>
      <c r="CM36">
        <v>15.9</v>
      </c>
      <c r="CN36">
        <v>15.8</v>
      </c>
      <c r="CO36">
        <v>15.8</v>
      </c>
      <c r="CP36">
        <v>15.7</v>
      </c>
      <c r="CQ36">
        <v>15.6</v>
      </c>
      <c r="CR36">
        <v>15.5</v>
      </c>
      <c r="CS36">
        <v>15.4</v>
      </c>
      <c r="CT36">
        <v>15.2</v>
      </c>
      <c r="CU36">
        <v>15.1</v>
      </c>
      <c r="CV36">
        <v>14.9</v>
      </c>
      <c r="CW36">
        <v>14.8</v>
      </c>
      <c r="CX36">
        <v>14.6</v>
      </c>
      <c r="CY36">
        <v>14.3</v>
      </c>
      <c r="CZ36">
        <v>14.1</v>
      </c>
      <c r="DA36">
        <v>13.9</v>
      </c>
      <c r="DB36">
        <v>13.6</v>
      </c>
      <c r="DC36">
        <v>13.3</v>
      </c>
      <c r="DD36">
        <v>12.9</v>
      </c>
      <c r="DE36">
        <v>12.5</v>
      </c>
      <c r="DF36">
        <v>12</v>
      </c>
      <c r="DG36">
        <v>11.3</v>
      </c>
      <c r="DH36">
        <v>10.7</v>
      </c>
      <c r="DI36">
        <v>10.1</v>
      </c>
      <c r="DJ36">
        <v>9.8800000000000008</v>
      </c>
      <c r="DK36">
        <v>10.1</v>
      </c>
      <c r="DL36">
        <v>9.42</v>
      </c>
      <c r="DM36">
        <v>8.73</v>
      </c>
      <c r="DN36">
        <v>7.86</v>
      </c>
      <c r="DO36">
        <v>7.23</v>
      </c>
      <c r="DP36">
        <v>6.72</v>
      </c>
      <c r="DQ36">
        <v>6.35</v>
      </c>
      <c r="DR36">
        <v>5.91</v>
      </c>
      <c r="DS36">
        <v>5.45</v>
      </c>
      <c r="DT36">
        <v>5.15</v>
      </c>
      <c r="DU36">
        <v>4.88</v>
      </c>
      <c r="DV36">
        <v>4.47</v>
      </c>
      <c r="DW36">
        <v>4.24</v>
      </c>
      <c r="DX36">
        <v>3.94</v>
      </c>
      <c r="DY36">
        <v>3.56</v>
      </c>
      <c r="DZ36">
        <v>3.29</v>
      </c>
      <c r="EA36">
        <v>2.95</v>
      </c>
      <c r="EB36">
        <v>2.74</v>
      </c>
      <c r="EC36">
        <v>2.4500000000000002</v>
      </c>
      <c r="ED36">
        <v>2.2599999999999998</v>
      </c>
      <c r="EE36">
        <v>2.0699999999999998</v>
      </c>
      <c r="EF36">
        <v>1.82</v>
      </c>
      <c r="EG36">
        <v>1.62</v>
      </c>
      <c r="EH36">
        <v>1.49</v>
      </c>
      <c r="EI36">
        <v>1.34</v>
      </c>
      <c r="EJ36">
        <v>1.1599999999999999</v>
      </c>
      <c r="EK36">
        <v>1.02</v>
      </c>
      <c r="EL36">
        <v>0.91</v>
      </c>
      <c r="EM36">
        <v>0.78</v>
      </c>
      <c r="EN36">
        <v>0.69</v>
      </c>
      <c r="EO36">
        <v>0.59</v>
      </c>
      <c r="EP36">
        <v>0.5</v>
      </c>
      <c r="EQ36">
        <v>0.44</v>
      </c>
      <c r="ER36">
        <v>0.38</v>
      </c>
      <c r="ES36">
        <v>0.31</v>
      </c>
      <c r="ET36">
        <v>0.25</v>
      </c>
      <c r="EU36">
        <v>0.22</v>
      </c>
      <c r="EV36">
        <v>0.18</v>
      </c>
      <c r="EW36">
        <v>0.14000000000000001</v>
      </c>
      <c r="EX36">
        <v>0.11</v>
      </c>
      <c r="EY36">
        <v>0.09</v>
      </c>
      <c r="EZ36">
        <v>7.0000000000000007E-2</v>
      </c>
      <c r="FA36">
        <v>0.04</v>
      </c>
      <c r="FB36">
        <v>0.03</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0.02</v>
      </c>
      <c r="FW36">
        <v>0.04</v>
      </c>
      <c r="FX36">
        <v>0.06</v>
      </c>
      <c r="FY36">
        <v>0.08</v>
      </c>
      <c r="FZ36">
        <v>0.1</v>
      </c>
    </row>
    <row r="37" spans="1:182" x14ac:dyDescent="0.15">
      <c r="A37">
        <v>150</v>
      </c>
      <c r="B37">
        <v>0</v>
      </c>
      <c r="C37">
        <v>0</v>
      </c>
      <c r="D37">
        <v>0</v>
      </c>
      <c r="E37">
        <v>0</v>
      </c>
      <c r="F37">
        <v>0</v>
      </c>
      <c r="G37">
        <v>0</v>
      </c>
      <c r="H37">
        <v>0</v>
      </c>
      <c r="I37">
        <v>0.02</v>
      </c>
      <c r="J37">
        <v>0.05</v>
      </c>
      <c r="K37">
        <v>0.05</v>
      </c>
      <c r="L37">
        <v>0.09</v>
      </c>
      <c r="M37">
        <v>0.11</v>
      </c>
      <c r="N37">
        <v>0.14000000000000001</v>
      </c>
      <c r="O37">
        <v>0.17</v>
      </c>
      <c r="P37">
        <v>0.2</v>
      </c>
      <c r="Q37">
        <v>0.24</v>
      </c>
      <c r="R37">
        <v>0.3</v>
      </c>
      <c r="S37">
        <v>0.37</v>
      </c>
      <c r="T37">
        <v>0.42</v>
      </c>
      <c r="U37">
        <v>0.49</v>
      </c>
      <c r="V37">
        <v>0.56000000000000005</v>
      </c>
      <c r="W37">
        <v>0.65</v>
      </c>
      <c r="X37">
        <v>0.76</v>
      </c>
      <c r="Y37">
        <v>0.84</v>
      </c>
      <c r="Z37">
        <v>1.03</v>
      </c>
      <c r="AA37">
        <v>1.1200000000000001</v>
      </c>
      <c r="AB37">
        <v>1.26</v>
      </c>
      <c r="AC37">
        <v>1.42</v>
      </c>
      <c r="AD37">
        <v>1.64</v>
      </c>
      <c r="AE37">
        <v>1.8</v>
      </c>
      <c r="AF37">
        <v>2</v>
      </c>
      <c r="AG37">
        <v>2.16</v>
      </c>
      <c r="AH37">
        <v>2.44</v>
      </c>
      <c r="AI37">
        <v>2.7</v>
      </c>
      <c r="AJ37">
        <v>2.94</v>
      </c>
      <c r="AK37">
        <v>3.19</v>
      </c>
      <c r="AL37">
        <v>3.43</v>
      </c>
      <c r="AM37">
        <v>3.8</v>
      </c>
      <c r="AN37">
        <v>4.13</v>
      </c>
      <c r="AO37">
        <v>4.5</v>
      </c>
      <c r="AP37">
        <v>4.68</v>
      </c>
      <c r="AQ37">
        <v>4.97</v>
      </c>
      <c r="AR37">
        <v>5.3</v>
      </c>
      <c r="AS37">
        <v>5.65</v>
      </c>
      <c r="AT37">
        <v>6.05</v>
      </c>
      <c r="AU37">
        <v>6.52</v>
      </c>
      <c r="AV37">
        <v>7.04</v>
      </c>
      <c r="AW37">
        <v>7.61</v>
      </c>
      <c r="AX37">
        <v>8.27</v>
      </c>
      <c r="AY37">
        <v>8.6999999999999993</v>
      </c>
      <c r="AZ37">
        <v>9.33</v>
      </c>
      <c r="BA37">
        <v>9.75</v>
      </c>
      <c r="BB37">
        <v>9.84</v>
      </c>
      <c r="BC37">
        <v>10.199999999999999</v>
      </c>
      <c r="BD37">
        <v>10.6</v>
      </c>
      <c r="BE37">
        <v>11.2</v>
      </c>
      <c r="BF37">
        <v>11.8</v>
      </c>
      <c r="BG37">
        <v>12.2</v>
      </c>
      <c r="BH37">
        <v>12.5</v>
      </c>
      <c r="BI37">
        <v>12.8</v>
      </c>
      <c r="BJ37">
        <v>13.1</v>
      </c>
      <c r="BK37">
        <v>13.4</v>
      </c>
      <c r="BL37">
        <v>13.7</v>
      </c>
      <c r="BM37">
        <v>13.9</v>
      </c>
      <c r="BN37">
        <v>14.1</v>
      </c>
      <c r="BO37">
        <v>14.3</v>
      </c>
      <c r="BP37">
        <v>14.4</v>
      </c>
      <c r="BQ37">
        <v>14.6</v>
      </c>
      <c r="BR37">
        <v>14.8</v>
      </c>
      <c r="BS37">
        <v>14.9</v>
      </c>
      <c r="BT37">
        <v>15</v>
      </c>
      <c r="BU37">
        <v>15.2</v>
      </c>
      <c r="BV37">
        <v>15.3</v>
      </c>
      <c r="BW37">
        <v>15.4</v>
      </c>
      <c r="BX37">
        <v>15.5</v>
      </c>
      <c r="BY37">
        <v>15.6</v>
      </c>
      <c r="BZ37">
        <v>15.7</v>
      </c>
      <c r="CA37">
        <v>15.7</v>
      </c>
      <c r="CB37">
        <v>15.8</v>
      </c>
      <c r="CC37">
        <v>15.9</v>
      </c>
      <c r="CD37">
        <v>15.9</v>
      </c>
      <c r="CE37">
        <v>16</v>
      </c>
      <c r="CF37">
        <v>16</v>
      </c>
      <c r="CG37">
        <v>16</v>
      </c>
      <c r="CH37">
        <v>16</v>
      </c>
      <c r="CI37">
        <v>16</v>
      </c>
      <c r="CJ37">
        <v>16</v>
      </c>
      <c r="CK37">
        <v>16</v>
      </c>
      <c r="CL37">
        <v>15.9</v>
      </c>
      <c r="CM37">
        <v>15.9</v>
      </c>
      <c r="CN37">
        <v>15.9</v>
      </c>
      <c r="CO37">
        <v>15.8</v>
      </c>
      <c r="CP37">
        <v>15.7</v>
      </c>
      <c r="CQ37">
        <v>15.6</v>
      </c>
      <c r="CR37">
        <v>15.5</v>
      </c>
      <c r="CS37">
        <v>15.4</v>
      </c>
      <c r="CT37">
        <v>15.2</v>
      </c>
      <c r="CU37">
        <v>15.1</v>
      </c>
      <c r="CV37">
        <v>14.9</v>
      </c>
      <c r="CW37">
        <v>14.7</v>
      </c>
      <c r="CX37">
        <v>14.6</v>
      </c>
      <c r="CY37">
        <v>14.3</v>
      </c>
      <c r="CZ37">
        <v>14.1</v>
      </c>
      <c r="DA37">
        <v>13.9</v>
      </c>
      <c r="DB37">
        <v>13.6</v>
      </c>
      <c r="DC37">
        <v>13.3</v>
      </c>
      <c r="DD37">
        <v>12.9</v>
      </c>
      <c r="DE37">
        <v>12.5</v>
      </c>
      <c r="DF37">
        <v>12</v>
      </c>
      <c r="DG37">
        <v>11.2</v>
      </c>
      <c r="DH37">
        <v>10.6</v>
      </c>
      <c r="DI37">
        <v>10.1</v>
      </c>
      <c r="DJ37">
        <v>9.89</v>
      </c>
      <c r="DK37">
        <v>9.6199999999999992</v>
      </c>
      <c r="DL37">
        <v>9.3800000000000008</v>
      </c>
      <c r="DM37">
        <v>8.67</v>
      </c>
      <c r="DN37">
        <v>7.8</v>
      </c>
      <c r="DO37">
        <v>7.14</v>
      </c>
      <c r="DP37">
        <v>6.63</v>
      </c>
      <c r="DQ37">
        <v>6.19</v>
      </c>
      <c r="DR37">
        <v>5.85</v>
      </c>
      <c r="DS37">
        <v>5.44</v>
      </c>
      <c r="DT37">
        <v>5.17</v>
      </c>
      <c r="DU37">
        <v>4.83</v>
      </c>
      <c r="DV37">
        <v>4.45</v>
      </c>
      <c r="DW37">
        <v>4.17</v>
      </c>
      <c r="DX37">
        <v>3.87</v>
      </c>
      <c r="DY37">
        <v>3.54</v>
      </c>
      <c r="DZ37">
        <v>3.18</v>
      </c>
      <c r="EA37">
        <v>2.93</v>
      </c>
      <c r="EB37">
        <v>2.74</v>
      </c>
      <c r="EC37">
        <v>2.46</v>
      </c>
      <c r="ED37">
        <v>2.2200000000000002</v>
      </c>
      <c r="EE37">
        <v>2.04</v>
      </c>
      <c r="EF37">
        <v>1.8</v>
      </c>
      <c r="EG37">
        <v>1.62</v>
      </c>
      <c r="EH37">
        <v>1.44</v>
      </c>
      <c r="EI37">
        <v>1.3</v>
      </c>
      <c r="EJ37">
        <v>1.17</v>
      </c>
      <c r="EK37">
        <v>1</v>
      </c>
      <c r="EL37">
        <v>0.88</v>
      </c>
      <c r="EM37">
        <v>0.79</v>
      </c>
      <c r="EN37">
        <v>0.66</v>
      </c>
      <c r="EO37">
        <v>0.56999999999999995</v>
      </c>
      <c r="EP37">
        <v>0.49</v>
      </c>
      <c r="EQ37">
        <v>0.42</v>
      </c>
      <c r="ER37">
        <v>0.35</v>
      </c>
      <c r="ES37">
        <v>0.31</v>
      </c>
      <c r="ET37">
        <v>0.25</v>
      </c>
      <c r="EU37">
        <v>0.21</v>
      </c>
      <c r="EV37">
        <v>0.17</v>
      </c>
      <c r="EW37">
        <v>0.14000000000000001</v>
      </c>
      <c r="EX37">
        <v>0.11</v>
      </c>
      <c r="EY37">
        <v>0.08</v>
      </c>
      <c r="EZ37">
        <v>0.05</v>
      </c>
      <c r="FA37">
        <v>0.04</v>
      </c>
      <c r="FB37">
        <v>0.03</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0.03</v>
      </c>
      <c r="FW37">
        <v>0.04</v>
      </c>
      <c r="FX37">
        <v>0.06</v>
      </c>
      <c r="FY37">
        <v>0.08</v>
      </c>
      <c r="FZ37">
        <v>0.1</v>
      </c>
    </row>
    <row r="38" spans="1:182" x14ac:dyDescent="0.15">
      <c r="A38">
        <v>149</v>
      </c>
      <c r="B38">
        <v>0</v>
      </c>
      <c r="C38">
        <v>0</v>
      </c>
      <c r="D38">
        <v>0</v>
      </c>
      <c r="E38">
        <v>0</v>
      </c>
      <c r="F38">
        <v>0</v>
      </c>
      <c r="G38">
        <v>0</v>
      </c>
      <c r="H38">
        <v>0</v>
      </c>
      <c r="I38">
        <v>0.02</v>
      </c>
      <c r="J38">
        <v>0.04</v>
      </c>
      <c r="K38">
        <v>7.0000000000000007E-2</v>
      </c>
      <c r="L38">
        <v>0.09</v>
      </c>
      <c r="M38">
        <v>0.11</v>
      </c>
      <c r="N38">
        <v>0.14000000000000001</v>
      </c>
      <c r="O38">
        <v>0.16</v>
      </c>
      <c r="P38">
        <v>0.2</v>
      </c>
      <c r="Q38">
        <v>0.25</v>
      </c>
      <c r="R38">
        <v>0.31</v>
      </c>
      <c r="S38">
        <v>0.37</v>
      </c>
      <c r="T38">
        <v>0.44</v>
      </c>
      <c r="U38">
        <v>0.5</v>
      </c>
      <c r="V38">
        <v>0.56000000000000005</v>
      </c>
      <c r="W38">
        <v>0.66</v>
      </c>
      <c r="X38">
        <v>0.76</v>
      </c>
      <c r="Y38">
        <v>0.87</v>
      </c>
      <c r="Z38">
        <v>1.01</v>
      </c>
      <c r="AA38">
        <v>1.1200000000000001</v>
      </c>
      <c r="AB38">
        <v>1.29</v>
      </c>
      <c r="AC38">
        <v>1.41</v>
      </c>
      <c r="AD38">
        <v>1.61</v>
      </c>
      <c r="AE38">
        <v>1.78</v>
      </c>
      <c r="AF38">
        <v>1.98</v>
      </c>
      <c r="AG38">
        <v>2.2000000000000002</v>
      </c>
      <c r="AH38">
        <v>2.41</v>
      </c>
      <c r="AI38">
        <v>2.66</v>
      </c>
      <c r="AJ38">
        <v>2.91</v>
      </c>
      <c r="AK38">
        <v>3.14</v>
      </c>
      <c r="AL38">
        <v>3.42</v>
      </c>
      <c r="AM38">
        <v>3.82</v>
      </c>
      <c r="AN38">
        <v>4.17</v>
      </c>
      <c r="AO38">
        <v>4.43</v>
      </c>
      <c r="AP38">
        <v>4.7</v>
      </c>
      <c r="AQ38">
        <v>4.9400000000000004</v>
      </c>
      <c r="AR38">
        <v>5.32</v>
      </c>
      <c r="AS38">
        <v>5.65</v>
      </c>
      <c r="AT38">
        <v>6.07</v>
      </c>
      <c r="AU38">
        <v>6.47</v>
      </c>
      <c r="AV38">
        <v>7.06</v>
      </c>
      <c r="AW38">
        <v>7.66</v>
      </c>
      <c r="AX38">
        <v>8.34</v>
      </c>
      <c r="AY38">
        <v>8.76</v>
      </c>
      <c r="AZ38">
        <v>9.34</v>
      </c>
      <c r="BA38">
        <v>9.81</v>
      </c>
      <c r="BB38">
        <v>9.85</v>
      </c>
      <c r="BC38">
        <v>10.199999999999999</v>
      </c>
      <c r="BD38">
        <v>10.7</v>
      </c>
      <c r="BE38">
        <v>11.3</v>
      </c>
      <c r="BF38">
        <v>11.8</v>
      </c>
      <c r="BG38">
        <v>12.2</v>
      </c>
      <c r="BH38">
        <v>12.5</v>
      </c>
      <c r="BI38">
        <v>12.9</v>
      </c>
      <c r="BJ38">
        <v>13.2</v>
      </c>
      <c r="BK38">
        <v>13.5</v>
      </c>
      <c r="BL38">
        <v>13.7</v>
      </c>
      <c r="BM38">
        <v>13.9</v>
      </c>
      <c r="BN38">
        <v>14.1</v>
      </c>
      <c r="BO38">
        <v>14.3</v>
      </c>
      <c r="BP38">
        <v>14.5</v>
      </c>
      <c r="BQ38">
        <v>14.7</v>
      </c>
      <c r="BR38">
        <v>14.8</v>
      </c>
      <c r="BS38">
        <v>14.9</v>
      </c>
      <c r="BT38">
        <v>15.1</v>
      </c>
      <c r="BU38">
        <v>15.2</v>
      </c>
      <c r="BV38">
        <v>15.3</v>
      </c>
      <c r="BW38">
        <v>15.4</v>
      </c>
      <c r="BX38">
        <v>15.5</v>
      </c>
      <c r="BY38">
        <v>15.6</v>
      </c>
      <c r="BZ38">
        <v>15.7</v>
      </c>
      <c r="CA38">
        <v>15.8</v>
      </c>
      <c r="CB38">
        <v>15.8</v>
      </c>
      <c r="CC38">
        <v>15.9</v>
      </c>
      <c r="CD38">
        <v>16</v>
      </c>
      <c r="CE38">
        <v>16</v>
      </c>
      <c r="CF38">
        <v>16</v>
      </c>
      <c r="CG38">
        <v>16</v>
      </c>
      <c r="CH38">
        <v>16</v>
      </c>
      <c r="CI38">
        <v>16</v>
      </c>
      <c r="CJ38">
        <v>16</v>
      </c>
      <c r="CK38">
        <v>16</v>
      </c>
      <c r="CL38">
        <v>16</v>
      </c>
      <c r="CM38">
        <v>15.9</v>
      </c>
      <c r="CN38">
        <v>15.9</v>
      </c>
      <c r="CO38">
        <v>15.8</v>
      </c>
      <c r="CP38">
        <v>15.7</v>
      </c>
      <c r="CQ38">
        <v>15.6</v>
      </c>
      <c r="CR38">
        <v>15.5</v>
      </c>
      <c r="CS38">
        <v>15.4</v>
      </c>
      <c r="CT38">
        <v>15.3</v>
      </c>
      <c r="CU38">
        <v>15.1</v>
      </c>
      <c r="CV38">
        <v>14.9</v>
      </c>
      <c r="CW38">
        <v>14.8</v>
      </c>
      <c r="CX38">
        <v>14.6</v>
      </c>
      <c r="CY38">
        <v>14.3</v>
      </c>
      <c r="CZ38">
        <v>14.1</v>
      </c>
      <c r="DA38">
        <v>13.9</v>
      </c>
      <c r="DB38">
        <v>13.6</v>
      </c>
      <c r="DC38">
        <v>13.2</v>
      </c>
      <c r="DD38">
        <v>12.9</v>
      </c>
      <c r="DE38">
        <v>12.5</v>
      </c>
      <c r="DF38">
        <v>12</v>
      </c>
      <c r="DG38">
        <v>11.2</v>
      </c>
      <c r="DH38">
        <v>10.6</v>
      </c>
      <c r="DI38">
        <v>10.199999999999999</v>
      </c>
      <c r="DJ38">
        <v>10</v>
      </c>
      <c r="DK38">
        <v>9.61</v>
      </c>
      <c r="DL38">
        <v>9.31</v>
      </c>
      <c r="DM38">
        <v>8.6300000000000008</v>
      </c>
      <c r="DN38">
        <v>7.71</v>
      </c>
      <c r="DO38">
        <v>7.12</v>
      </c>
      <c r="DP38">
        <v>6.59</v>
      </c>
      <c r="DQ38">
        <v>6.16</v>
      </c>
      <c r="DR38">
        <v>5.87</v>
      </c>
      <c r="DS38">
        <v>5.47</v>
      </c>
      <c r="DT38">
        <v>5.12</v>
      </c>
      <c r="DU38">
        <v>4.78</v>
      </c>
      <c r="DV38">
        <v>4.4400000000000004</v>
      </c>
      <c r="DW38">
        <v>4.21</v>
      </c>
      <c r="DX38">
        <v>3.86</v>
      </c>
      <c r="DY38">
        <v>3.51</v>
      </c>
      <c r="DZ38">
        <v>3.19</v>
      </c>
      <c r="EA38">
        <v>2.95</v>
      </c>
      <c r="EB38">
        <v>2.71</v>
      </c>
      <c r="EC38">
        <v>2.42</v>
      </c>
      <c r="ED38">
        <v>2.25</v>
      </c>
      <c r="EE38">
        <v>1.95</v>
      </c>
      <c r="EF38">
        <v>1.78</v>
      </c>
      <c r="EG38">
        <v>1.58</v>
      </c>
      <c r="EH38">
        <v>1.43</v>
      </c>
      <c r="EI38">
        <v>1.29</v>
      </c>
      <c r="EJ38">
        <v>1.1399999999999999</v>
      </c>
      <c r="EK38">
        <v>0.99</v>
      </c>
      <c r="EL38">
        <v>0.89</v>
      </c>
      <c r="EM38">
        <v>0.77</v>
      </c>
      <c r="EN38">
        <v>0.67</v>
      </c>
      <c r="EO38">
        <v>0.56999999999999995</v>
      </c>
      <c r="EP38">
        <v>0.47</v>
      </c>
      <c r="EQ38">
        <v>0.41</v>
      </c>
      <c r="ER38">
        <v>0.36</v>
      </c>
      <c r="ES38">
        <v>0.3</v>
      </c>
      <c r="ET38">
        <v>0.24</v>
      </c>
      <c r="EU38">
        <v>0.19</v>
      </c>
      <c r="EV38">
        <v>0.16</v>
      </c>
      <c r="EW38">
        <v>0.13</v>
      </c>
      <c r="EX38">
        <v>0.1</v>
      </c>
      <c r="EY38">
        <v>0.08</v>
      </c>
      <c r="EZ38">
        <v>0.06</v>
      </c>
      <c r="FA38">
        <v>0.04</v>
      </c>
      <c r="FB38">
        <v>0.02</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0.03</v>
      </c>
      <c r="FW38">
        <v>0.04</v>
      </c>
      <c r="FX38">
        <v>0.06</v>
      </c>
      <c r="FY38">
        <v>0.08</v>
      </c>
      <c r="FZ38">
        <v>0.1</v>
      </c>
    </row>
    <row r="39" spans="1:182" x14ac:dyDescent="0.15">
      <c r="A39">
        <v>148</v>
      </c>
      <c r="B39">
        <v>0</v>
      </c>
      <c r="C39">
        <v>0</v>
      </c>
      <c r="D39">
        <v>0</v>
      </c>
      <c r="E39">
        <v>0</v>
      </c>
      <c r="F39">
        <v>0</v>
      </c>
      <c r="G39">
        <v>0</v>
      </c>
      <c r="H39">
        <v>0</v>
      </c>
      <c r="I39">
        <v>0.03</v>
      </c>
      <c r="J39">
        <v>0.04</v>
      </c>
      <c r="K39">
        <v>7.0000000000000007E-2</v>
      </c>
      <c r="L39">
        <v>0.09</v>
      </c>
      <c r="M39">
        <v>0.11</v>
      </c>
      <c r="N39">
        <v>0.13</v>
      </c>
      <c r="O39">
        <v>0.16</v>
      </c>
      <c r="P39">
        <v>0.21</v>
      </c>
      <c r="Q39">
        <v>0.25</v>
      </c>
      <c r="R39">
        <v>0.3</v>
      </c>
      <c r="S39">
        <v>0.36</v>
      </c>
      <c r="T39">
        <v>0.43</v>
      </c>
      <c r="U39">
        <v>0.51</v>
      </c>
      <c r="V39">
        <v>0.56999999999999995</v>
      </c>
      <c r="W39">
        <v>0.67</v>
      </c>
      <c r="X39">
        <v>0.77</v>
      </c>
      <c r="Y39">
        <v>0.87</v>
      </c>
      <c r="Z39">
        <v>1.02</v>
      </c>
      <c r="AA39">
        <v>1.1399999999999999</v>
      </c>
      <c r="AB39">
        <v>1.26</v>
      </c>
      <c r="AC39">
        <v>1.43</v>
      </c>
      <c r="AD39">
        <v>1.58</v>
      </c>
      <c r="AE39">
        <v>1.78</v>
      </c>
      <c r="AF39">
        <v>2.02</v>
      </c>
      <c r="AG39">
        <v>2.19</v>
      </c>
      <c r="AH39">
        <v>2.41</v>
      </c>
      <c r="AI39">
        <v>2.68</v>
      </c>
      <c r="AJ39">
        <v>2.92</v>
      </c>
      <c r="AK39">
        <v>3.17</v>
      </c>
      <c r="AL39">
        <v>3.41</v>
      </c>
      <c r="AM39">
        <v>3.86</v>
      </c>
      <c r="AN39">
        <v>4.1399999999999997</v>
      </c>
      <c r="AO39">
        <v>4.4400000000000004</v>
      </c>
      <c r="AP39">
        <v>4.72</v>
      </c>
      <c r="AQ39">
        <v>5.01</v>
      </c>
      <c r="AR39">
        <v>5.3</v>
      </c>
      <c r="AS39">
        <v>5.67</v>
      </c>
      <c r="AT39">
        <v>6.06</v>
      </c>
      <c r="AU39">
        <v>6.46</v>
      </c>
      <c r="AV39">
        <v>7.07</v>
      </c>
      <c r="AW39">
        <v>7.69</v>
      </c>
      <c r="AX39">
        <v>8.31</v>
      </c>
      <c r="AY39">
        <v>8.76</v>
      </c>
      <c r="AZ39">
        <v>9.35</v>
      </c>
      <c r="BA39">
        <v>9.82</v>
      </c>
      <c r="BB39">
        <v>9.83</v>
      </c>
      <c r="BC39">
        <v>10.3</v>
      </c>
      <c r="BD39">
        <v>10.8</v>
      </c>
      <c r="BE39">
        <v>11.3</v>
      </c>
      <c r="BF39">
        <v>11.8</v>
      </c>
      <c r="BG39">
        <v>12.3</v>
      </c>
      <c r="BH39">
        <v>12.6</v>
      </c>
      <c r="BI39">
        <v>12.9</v>
      </c>
      <c r="BJ39">
        <v>13.2</v>
      </c>
      <c r="BK39">
        <v>13.5</v>
      </c>
      <c r="BL39">
        <v>13.7</v>
      </c>
      <c r="BM39">
        <v>14</v>
      </c>
      <c r="BN39">
        <v>14.2</v>
      </c>
      <c r="BO39">
        <v>14.4</v>
      </c>
      <c r="BP39">
        <v>14.5</v>
      </c>
      <c r="BQ39">
        <v>14.7</v>
      </c>
      <c r="BR39">
        <v>14.8</v>
      </c>
      <c r="BS39">
        <v>15</v>
      </c>
      <c r="BT39">
        <v>15.1</v>
      </c>
      <c r="BU39">
        <v>15.3</v>
      </c>
      <c r="BV39">
        <v>15.4</v>
      </c>
      <c r="BW39">
        <v>15.5</v>
      </c>
      <c r="BX39">
        <v>15.6</v>
      </c>
      <c r="BY39">
        <v>15.7</v>
      </c>
      <c r="BZ39">
        <v>15.8</v>
      </c>
      <c r="CA39">
        <v>15.8</v>
      </c>
      <c r="CB39">
        <v>15.9</v>
      </c>
      <c r="CC39">
        <v>15.9</v>
      </c>
      <c r="CD39">
        <v>16</v>
      </c>
      <c r="CE39">
        <v>16</v>
      </c>
      <c r="CF39">
        <v>16.100000000000001</v>
      </c>
      <c r="CG39">
        <v>16.100000000000001</v>
      </c>
      <c r="CH39">
        <v>16.100000000000001</v>
      </c>
      <c r="CI39">
        <v>16.100000000000001</v>
      </c>
      <c r="CJ39">
        <v>16.100000000000001</v>
      </c>
      <c r="CK39">
        <v>16</v>
      </c>
      <c r="CL39">
        <v>16</v>
      </c>
      <c r="CM39">
        <v>16</v>
      </c>
      <c r="CN39">
        <v>15.9</v>
      </c>
      <c r="CO39">
        <v>15.8</v>
      </c>
      <c r="CP39">
        <v>15.7</v>
      </c>
      <c r="CQ39">
        <v>15.7</v>
      </c>
      <c r="CR39">
        <v>15.5</v>
      </c>
      <c r="CS39">
        <v>15.4</v>
      </c>
      <c r="CT39">
        <v>15.3</v>
      </c>
      <c r="CU39">
        <v>15.1</v>
      </c>
      <c r="CV39">
        <v>14.9</v>
      </c>
      <c r="CW39">
        <v>14.8</v>
      </c>
      <c r="CX39">
        <v>14.6</v>
      </c>
      <c r="CY39">
        <v>14.3</v>
      </c>
      <c r="CZ39">
        <v>14.1</v>
      </c>
      <c r="DA39">
        <v>13.9</v>
      </c>
      <c r="DB39">
        <v>13.6</v>
      </c>
      <c r="DC39">
        <v>13.2</v>
      </c>
      <c r="DD39">
        <v>12.9</v>
      </c>
      <c r="DE39">
        <v>12.4</v>
      </c>
      <c r="DF39">
        <v>11.9</v>
      </c>
      <c r="DG39">
        <v>11.1</v>
      </c>
      <c r="DH39">
        <v>10.5</v>
      </c>
      <c r="DI39">
        <v>10.1</v>
      </c>
      <c r="DJ39">
        <v>10.1</v>
      </c>
      <c r="DK39">
        <v>9.5299999999999994</v>
      </c>
      <c r="DL39">
        <v>9.26</v>
      </c>
      <c r="DM39">
        <v>8.56</v>
      </c>
      <c r="DN39">
        <v>7.69</v>
      </c>
      <c r="DO39">
        <v>7.12</v>
      </c>
      <c r="DP39">
        <v>6.6</v>
      </c>
      <c r="DQ39">
        <v>6.09</v>
      </c>
      <c r="DR39">
        <v>5.83</v>
      </c>
      <c r="DS39">
        <v>5.37</v>
      </c>
      <c r="DT39">
        <v>5.15</v>
      </c>
      <c r="DU39">
        <v>4.76</v>
      </c>
      <c r="DV39">
        <v>4.4000000000000004</v>
      </c>
      <c r="DW39">
        <v>4.1399999999999997</v>
      </c>
      <c r="DX39">
        <v>3.79</v>
      </c>
      <c r="DY39">
        <v>3.46</v>
      </c>
      <c r="DZ39">
        <v>3.12</v>
      </c>
      <c r="EA39">
        <v>2.93</v>
      </c>
      <c r="EB39">
        <v>2.62</v>
      </c>
      <c r="EC39">
        <v>2.37</v>
      </c>
      <c r="ED39">
        <v>2.21</v>
      </c>
      <c r="EE39">
        <v>1.96</v>
      </c>
      <c r="EF39">
        <v>1.8</v>
      </c>
      <c r="EG39">
        <v>1.56</v>
      </c>
      <c r="EH39">
        <v>1.42</v>
      </c>
      <c r="EI39">
        <v>1.29</v>
      </c>
      <c r="EJ39">
        <v>1.1200000000000001</v>
      </c>
      <c r="EK39">
        <v>0.98</v>
      </c>
      <c r="EL39">
        <v>0.84</v>
      </c>
      <c r="EM39">
        <v>0.75</v>
      </c>
      <c r="EN39">
        <v>0.61</v>
      </c>
      <c r="EO39">
        <v>0.55000000000000004</v>
      </c>
      <c r="EP39">
        <v>0.49</v>
      </c>
      <c r="EQ39">
        <v>0.41</v>
      </c>
      <c r="ER39">
        <v>0.35</v>
      </c>
      <c r="ES39">
        <v>0.28000000000000003</v>
      </c>
      <c r="ET39">
        <v>0.24</v>
      </c>
      <c r="EU39">
        <v>0.19</v>
      </c>
      <c r="EV39">
        <v>0.16</v>
      </c>
      <c r="EW39">
        <v>0.12</v>
      </c>
      <c r="EX39">
        <v>0.1</v>
      </c>
      <c r="EY39">
        <v>0.08</v>
      </c>
      <c r="EZ39">
        <v>0.06</v>
      </c>
      <c r="FA39">
        <v>0.04</v>
      </c>
      <c r="FB39">
        <v>0.02</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0.03</v>
      </c>
      <c r="FW39">
        <v>0.04</v>
      </c>
      <c r="FX39">
        <v>0.06</v>
      </c>
      <c r="FY39">
        <v>0.08</v>
      </c>
      <c r="FZ39">
        <v>0.1</v>
      </c>
    </row>
    <row r="40" spans="1:182" x14ac:dyDescent="0.15">
      <c r="A40">
        <v>147</v>
      </c>
      <c r="B40">
        <v>0</v>
      </c>
      <c r="C40">
        <v>0</v>
      </c>
      <c r="D40">
        <v>0</v>
      </c>
      <c r="E40">
        <v>0</v>
      </c>
      <c r="F40">
        <v>0</v>
      </c>
      <c r="G40">
        <v>0</v>
      </c>
      <c r="H40">
        <v>0</v>
      </c>
      <c r="I40">
        <v>0.03</v>
      </c>
      <c r="J40">
        <v>0.04</v>
      </c>
      <c r="K40">
        <v>7.0000000000000007E-2</v>
      </c>
      <c r="L40">
        <v>0.09</v>
      </c>
      <c r="M40">
        <v>0.11</v>
      </c>
      <c r="N40">
        <v>0.14000000000000001</v>
      </c>
      <c r="O40">
        <v>0.17</v>
      </c>
      <c r="P40">
        <v>0.21</v>
      </c>
      <c r="Q40">
        <v>0.26</v>
      </c>
      <c r="R40">
        <v>0.3</v>
      </c>
      <c r="S40">
        <v>0.36</v>
      </c>
      <c r="T40">
        <v>0.42</v>
      </c>
      <c r="U40">
        <v>0.49</v>
      </c>
      <c r="V40">
        <v>0.59</v>
      </c>
      <c r="W40">
        <v>0.65</v>
      </c>
      <c r="X40">
        <v>0.78</v>
      </c>
      <c r="Y40">
        <v>0.86</v>
      </c>
      <c r="Z40">
        <v>0.98</v>
      </c>
      <c r="AA40">
        <v>1.1299999999999999</v>
      </c>
      <c r="AB40">
        <v>1.27</v>
      </c>
      <c r="AC40">
        <v>1.42</v>
      </c>
      <c r="AD40">
        <v>1.59</v>
      </c>
      <c r="AE40">
        <v>1.77</v>
      </c>
      <c r="AF40">
        <v>2.0099999999999998</v>
      </c>
      <c r="AG40">
        <v>2.1800000000000002</v>
      </c>
      <c r="AH40">
        <v>2.4</v>
      </c>
      <c r="AI40">
        <v>2.7</v>
      </c>
      <c r="AJ40">
        <v>2.95</v>
      </c>
      <c r="AK40">
        <v>3.2</v>
      </c>
      <c r="AL40">
        <v>3.45</v>
      </c>
      <c r="AM40">
        <v>3.79</v>
      </c>
      <c r="AN40">
        <v>4.1399999999999997</v>
      </c>
      <c r="AO40">
        <v>4.4400000000000004</v>
      </c>
      <c r="AP40">
        <v>4.72</v>
      </c>
      <c r="AQ40">
        <v>5</v>
      </c>
      <c r="AR40">
        <v>5.33</v>
      </c>
      <c r="AS40">
        <v>5.68</v>
      </c>
      <c r="AT40">
        <v>6.08</v>
      </c>
      <c r="AU40">
        <v>6.52</v>
      </c>
      <c r="AV40">
        <v>7.07</v>
      </c>
      <c r="AW40">
        <v>7.66</v>
      </c>
      <c r="AX40">
        <v>8.2899999999999991</v>
      </c>
      <c r="AY40">
        <v>8.7899999999999991</v>
      </c>
      <c r="AZ40">
        <v>9.3800000000000008</v>
      </c>
      <c r="BA40">
        <v>9.7899999999999991</v>
      </c>
      <c r="BB40">
        <v>9.9</v>
      </c>
      <c r="BC40">
        <v>10.3</v>
      </c>
      <c r="BD40">
        <v>10.8</v>
      </c>
      <c r="BE40">
        <v>11.4</v>
      </c>
      <c r="BF40">
        <v>11.9</v>
      </c>
      <c r="BG40">
        <v>12.3</v>
      </c>
      <c r="BH40">
        <v>12.7</v>
      </c>
      <c r="BI40">
        <v>13</v>
      </c>
      <c r="BJ40">
        <v>13.3</v>
      </c>
      <c r="BK40">
        <v>13.5</v>
      </c>
      <c r="BL40">
        <v>13.8</v>
      </c>
      <c r="BM40">
        <v>14</v>
      </c>
      <c r="BN40">
        <v>14.2</v>
      </c>
      <c r="BO40">
        <v>14.4</v>
      </c>
      <c r="BP40">
        <v>14.6</v>
      </c>
      <c r="BQ40">
        <v>14.7</v>
      </c>
      <c r="BR40">
        <v>14.9</v>
      </c>
      <c r="BS40">
        <v>15</v>
      </c>
      <c r="BT40">
        <v>15.2</v>
      </c>
      <c r="BU40">
        <v>15.3</v>
      </c>
      <c r="BV40">
        <v>15.4</v>
      </c>
      <c r="BW40">
        <v>15.5</v>
      </c>
      <c r="BX40">
        <v>15.6</v>
      </c>
      <c r="BY40">
        <v>15.7</v>
      </c>
      <c r="BZ40">
        <v>15.8</v>
      </c>
      <c r="CA40">
        <v>15.9</v>
      </c>
      <c r="CB40">
        <v>15.9</v>
      </c>
      <c r="CC40">
        <v>16</v>
      </c>
      <c r="CD40">
        <v>16</v>
      </c>
      <c r="CE40">
        <v>16.100000000000001</v>
      </c>
      <c r="CF40">
        <v>16.100000000000001</v>
      </c>
      <c r="CG40">
        <v>16.100000000000001</v>
      </c>
      <c r="CH40">
        <v>16.100000000000001</v>
      </c>
      <c r="CI40">
        <v>16.100000000000001</v>
      </c>
      <c r="CJ40">
        <v>16.100000000000001</v>
      </c>
      <c r="CK40">
        <v>16.100000000000001</v>
      </c>
      <c r="CL40">
        <v>16</v>
      </c>
      <c r="CM40">
        <v>16</v>
      </c>
      <c r="CN40">
        <v>16</v>
      </c>
      <c r="CO40">
        <v>15.9</v>
      </c>
      <c r="CP40">
        <v>15.8</v>
      </c>
      <c r="CQ40">
        <v>15.7</v>
      </c>
      <c r="CR40">
        <v>15.6</v>
      </c>
      <c r="CS40">
        <v>15.4</v>
      </c>
      <c r="CT40">
        <v>15.3</v>
      </c>
      <c r="CU40">
        <v>15.1</v>
      </c>
      <c r="CV40">
        <v>15</v>
      </c>
      <c r="CW40">
        <v>14.8</v>
      </c>
      <c r="CX40">
        <v>14.6</v>
      </c>
      <c r="CY40">
        <v>14.4</v>
      </c>
      <c r="CZ40">
        <v>14.1</v>
      </c>
      <c r="DA40">
        <v>13.9</v>
      </c>
      <c r="DB40">
        <v>13.6</v>
      </c>
      <c r="DC40">
        <v>13.2</v>
      </c>
      <c r="DD40">
        <v>12.8</v>
      </c>
      <c r="DE40">
        <v>12.4</v>
      </c>
      <c r="DF40">
        <v>11.9</v>
      </c>
      <c r="DG40">
        <v>11</v>
      </c>
      <c r="DH40">
        <v>10.5</v>
      </c>
      <c r="DI40">
        <v>10.1</v>
      </c>
      <c r="DJ40">
        <v>10</v>
      </c>
      <c r="DK40">
        <v>9.5</v>
      </c>
      <c r="DL40">
        <v>9.2200000000000006</v>
      </c>
      <c r="DM40">
        <v>8.2799999999999994</v>
      </c>
      <c r="DN40">
        <v>7.6</v>
      </c>
      <c r="DO40">
        <v>6.99</v>
      </c>
      <c r="DP40">
        <v>6.55</v>
      </c>
      <c r="DQ40">
        <v>6.12</v>
      </c>
      <c r="DR40">
        <v>5.8</v>
      </c>
      <c r="DS40">
        <v>5.33</v>
      </c>
      <c r="DT40">
        <v>5.07</v>
      </c>
      <c r="DU40">
        <v>4.66</v>
      </c>
      <c r="DV40">
        <v>4.43</v>
      </c>
      <c r="DW40">
        <v>4.12</v>
      </c>
      <c r="DX40">
        <v>3.69</v>
      </c>
      <c r="DY40">
        <v>3.41</v>
      </c>
      <c r="DZ40">
        <v>3.1</v>
      </c>
      <c r="EA40">
        <v>2.91</v>
      </c>
      <c r="EB40">
        <v>2.61</v>
      </c>
      <c r="EC40">
        <v>2.36</v>
      </c>
      <c r="ED40">
        <v>2.1800000000000002</v>
      </c>
      <c r="EE40">
        <v>1.93</v>
      </c>
      <c r="EF40">
        <v>1.72</v>
      </c>
      <c r="EG40">
        <v>1.53</v>
      </c>
      <c r="EH40">
        <v>1.37</v>
      </c>
      <c r="EI40">
        <v>1.21</v>
      </c>
      <c r="EJ40">
        <v>1.1100000000000001</v>
      </c>
      <c r="EK40">
        <v>0.95</v>
      </c>
      <c r="EL40">
        <v>0.82</v>
      </c>
      <c r="EM40">
        <v>0.72</v>
      </c>
      <c r="EN40">
        <v>0.64</v>
      </c>
      <c r="EO40">
        <v>0.54</v>
      </c>
      <c r="EP40">
        <v>0.48</v>
      </c>
      <c r="EQ40">
        <v>0.4</v>
      </c>
      <c r="ER40">
        <v>0.33</v>
      </c>
      <c r="ES40">
        <v>0.28000000000000003</v>
      </c>
      <c r="ET40">
        <v>0.21</v>
      </c>
      <c r="EU40">
        <v>0.19</v>
      </c>
      <c r="EV40">
        <v>0.15</v>
      </c>
      <c r="EW40">
        <v>0.12</v>
      </c>
      <c r="EX40">
        <v>0.09</v>
      </c>
      <c r="EY40">
        <v>7.0000000000000007E-2</v>
      </c>
      <c r="EZ40">
        <v>0.05</v>
      </c>
      <c r="FA40">
        <v>0.03</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0.02</v>
      </c>
      <c r="FW40">
        <v>0.04</v>
      </c>
      <c r="FX40">
        <v>0.06</v>
      </c>
      <c r="FY40">
        <v>0.08</v>
      </c>
      <c r="FZ40">
        <v>0.1</v>
      </c>
    </row>
    <row r="41" spans="1:182" x14ac:dyDescent="0.15">
      <c r="A41">
        <v>146</v>
      </c>
      <c r="B41">
        <v>0</v>
      </c>
      <c r="C41">
        <v>0</v>
      </c>
      <c r="D41">
        <v>0</v>
      </c>
      <c r="E41">
        <v>0</v>
      </c>
      <c r="F41">
        <v>0</v>
      </c>
      <c r="G41">
        <v>0</v>
      </c>
      <c r="H41">
        <v>0</v>
      </c>
      <c r="I41">
        <v>0.03</v>
      </c>
      <c r="J41">
        <v>0.04</v>
      </c>
      <c r="K41">
        <v>7.0000000000000007E-2</v>
      </c>
      <c r="L41">
        <v>0.09</v>
      </c>
      <c r="M41">
        <v>0.11</v>
      </c>
      <c r="N41">
        <v>0.13</v>
      </c>
      <c r="O41">
        <v>0.17</v>
      </c>
      <c r="P41">
        <v>0.21</v>
      </c>
      <c r="Q41">
        <v>0.25</v>
      </c>
      <c r="R41">
        <v>0.28999999999999998</v>
      </c>
      <c r="S41">
        <v>0.36</v>
      </c>
      <c r="T41">
        <v>0.43</v>
      </c>
      <c r="U41">
        <v>0.48</v>
      </c>
      <c r="V41">
        <v>0.59</v>
      </c>
      <c r="W41">
        <v>0.65</v>
      </c>
      <c r="X41">
        <v>0.77</v>
      </c>
      <c r="Y41">
        <v>0.87</v>
      </c>
      <c r="Z41">
        <v>0.99</v>
      </c>
      <c r="AA41">
        <v>1.1299999999999999</v>
      </c>
      <c r="AB41">
        <v>1.26</v>
      </c>
      <c r="AC41">
        <v>1.43</v>
      </c>
      <c r="AD41">
        <v>1.6</v>
      </c>
      <c r="AE41">
        <v>1.78</v>
      </c>
      <c r="AF41">
        <v>2.0099999999999998</v>
      </c>
      <c r="AG41">
        <v>2.2200000000000002</v>
      </c>
      <c r="AH41">
        <v>2.4</v>
      </c>
      <c r="AI41">
        <v>2.66</v>
      </c>
      <c r="AJ41">
        <v>2.91</v>
      </c>
      <c r="AK41">
        <v>3.17</v>
      </c>
      <c r="AL41">
        <v>3.43</v>
      </c>
      <c r="AM41">
        <v>3.8</v>
      </c>
      <c r="AN41">
        <v>4.2</v>
      </c>
      <c r="AO41">
        <v>4.51</v>
      </c>
      <c r="AP41">
        <v>4.7</v>
      </c>
      <c r="AQ41">
        <v>5</v>
      </c>
      <c r="AR41">
        <v>5.35</v>
      </c>
      <c r="AS41">
        <v>5.7</v>
      </c>
      <c r="AT41">
        <v>6.05</v>
      </c>
      <c r="AU41">
        <v>6.51</v>
      </c>
      <c r="AV41">
        <v>7.11</v>
      </c>
      <c r="AW41">
        <v>7.71</v>
      </c>
      <c r="AX41">
        <v>8.31</v>
      </c>
      <c r="AY41">
        <v>8.8000000000000007</v>
      </c>
      <c r="AZ41">
        <v>9.4499999999999993</v>
      </c>
      <c r="BA41">
        <v>9.8000000000000007</v>
      </c>
      <c r="BB41">
        <v>9.89</v>
      </c>
      <c r="BC41">
        <v>10.3</v>
      </c>
      <c r="BD41">
        <v>10.8</v>
      </c>
      <c r="BE41">
        <v>11.4</v>
      </c>
      <c r="BF41">
        <v>11.9</v>
      </c>
      <c r="BG41">
        <v>12.3</v>
      </c>
      <c r="BH41">
        <v>12.7</v>
      </c>
      <c r="BI41">
        <v>13</v>
      </c>
      <c r="BJ41">
        <v>13.3</v>
      </c>
      <c r="BK41">
        <v>13.6</v>
      </c>
      <c r="BL41">
        <v>13.8</v>
      </c>
      <c r="BM41">
        <v>14.1</v>
      </c>
      <c r="BN41">
        <v>14.3</v>
      </c>
      <c r="BO41">
        <v>14.4</v>
      </c>
      <c r="BP41">
        <v>14.6</v>
      </c>
      <c r="BQ41">
        <v>14.8</v>
      </c>
      <c r="BR41">
        <v>14.9</v>
      </c>
      <c r="BS41">
        <v>15.1</v>
      </c>
      <c r="BT41">
        <v>15.2</v>
      </c>
      <c r="BU41">
        <v>15.3</v>
      </c>
      <c r="BV41">
        <v>15.5</v>
      </c>
      <c r="BW41">
        <v>15.6</v>
      </c>
      <c r="BX41">
        <v>15.7</v>
      </c>
      <c r="BY41">
        <v>15.8</v>
      </c>
      <c r="BZ41">
        <v>15.8</v>
      </c>
      <c r="CA41">
        <v>15.9</v>
      </c>
      <c r="CB41">
        <v>16</v>
      </c>
      <c r="CC41">
        <v>16</v>
      </c>
      <c r="CD41">
        <v>16.100000000000001</v>
      </c>
      <c r="CE41">
        <v>16.100000000000001</v>
      </c>
      <c r="CF41">
        <v>16.100000000000001</v>
      </c>
      <c r="CG41">
        <v>16.100000000000001</v>
      </c>
      <c r="CH41">
        <v>16.2</v>
      </c>
      <c r="CI41">
        <v>16.100000000000001</v>
      </c>
      <c r="CJ41">
        <v>16.100000000000001</v>
      </c>
      <c r="CK41">
        <v>16.100000000000001</v>
      </c>
      <c r="CL41">
        <v>16.100000000000001</v>
      </c>
      <c r="CM41">
        <v>16</v>
      </c>
      <c r="CN41">
        <v>16</v>
      </c>
      <c r="CO41">
        <v>15.9</v>
      </c>
      <c r="CP41">
        <v>15.8</v>
      </c>
      <c r="CQ41">
        <v>15.7</v>
      </c>
      <c r="CR41">
        <v>15.6</v>
      </c>
      <c r="CS41">
        <v>15.4</v>
      </c>
      <c r="CT41">
        <v>15.3</v>
      </c>
      <c r="CU41">
        <v>15.1</v>
      </c>
      <c r="CV41">
        <v>15</v>
      </c>
      <c r="CW41">
        <v>14.8</v>
      </c>
      <c r="CX41">
        <v>14.6</v>
      </c>
      <c r="CY41">
        <v>14.3</v>
      </c>
      <c r="CZ41">
        <v>14.1</v>
      </c>
      <c r="DA41">
        <v>13.8</v>
      </c>
      <c r="DB41">
        <v>13.6</v>
      </c>
      <c r="DC41">
        <v>13.2</v>
      </c>
      <c r="DD41">
        <v>12.8</v>
      </c>
      <c r="DE41">
        <v>12.4</v>
      </c>
      <c r="DF41">
        <v>11.9</v>
      </c>
      <c r="DG41">
        <v>11</v>
      </c>
      <c r="DH41">
        <v>10.5</v>
      </c>
      <c r="DI41">
        <v>10.3</v>
      </c>
      <c r="DJ41">
        <v>10.5</v>
      </c>
      <c r="DK41">
        <v>9.48</v>
      </c>
      <c r="DL41">
        <v>9.16</v>
      </c>
      <c r="DM41">
        <v>8.25</v>
      </c>
      <c r="DN41">
        <v>7.58</v>
      </c>
      <c r="DO41">
        <v>6.96</v>
      </c>
      <c r="DP41">
        <v>6.5</v>
      </c>
      <c r="DQ41">
        <v>6.12</v>
      </c>
      <c r="DR41">
        <v>5.71</v>
      </c>
      <c r="DS41">
        <v>5.33</v>
      </c>
      <c r="DT41">
        <v>4.99</v>
      </c>
      <c r="DU41">
        <v>4.6399999999999997</v>
      </c>
      <c r="DV41">
        <v>4.38</v>
      </c>
      <c r="DW41">
        <v>4.07</v>
      </c>
      <c r="DX41">
        <v>3.73</v>
      </c>
      <c r="DY41">
        <v>3.39</v>
      </c>
      <c r="DZ41">
        <v>3.06</v>
      </c>
      <c r="EA41">
        <v>2.85</v>
      </c>
      <c r="EB41">
        <v>2.57</v>
      </c>
      <c r="EC41">
        <v>2.29</v>
      </c>
      <c r="ED41">
        <v>2.13</v>
      </c>
      <c r="EE41">
        <v>1.87</v>
      </c>
      <c r="EF41">
        <v>1.72</v>
      </c>
      <c r="EG41">
        <v>1.52</v>
      </c>
      <c r="EH41">
        <v>1.35</v>
      </c>
      <c r="EI41">
        <v>1.21</v>
      </c>
      <c r="EJ41">
        <v>1.07</v>
      </c>
      <c r="EK41">
        <v>0.92</v>
      </c>
      <c r="EL41">
        <v>0.82</v>
      </c>
      <c r="EM41">
        <v>0.71</v>
      </c>
      <c r="EN41">
        <v>0.6</v>
      </c>
      <c r="EO41">
        <v>0.53</v>
      </c>
      <c r="EP41">
        <v>0.46</v>
      </c>
      <c r="EQ41">
        <v>0.38</v>
      </c>
      <c r="ER41">
        <v>0.32</v>
      </c>
      <c r="ES41">
        <v>0.27</v>
      </c>
      <c r="ET41">
        <v>0.22</v>
      </c>
      <c r="EU41">
        <v>0.17</v>
      </c>
      <c r="EV41">
        <v>0.14000000000000001</v>
      </c>
      <c r="EW41">
        <v>0.11</v>
      </c>
      <c r="EX41">
        <v>0.09</v>
      </c>
      <c r="EY41">
        <v>7.0000000000000007E-2</v>
      </c>
      <c r="EZ41">
        <v>0.04</v>
      </c>
      <c r="FA41">
        <v>0.03</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0.02</v>
      </c>
      <c r="FW41">
        <v>0.04</v>
      </c>
      <c r="FX41">
        <v>0.06</v>
      </c>
      <c r="FY41">
        <v>0.08</v>
      </c>
      <c r="FZ41">
        <v>0.1</v>
      </c>
    </row>
    <row r="42" spans="1:182" x14ac:dyDescent="0.15">
      <c r="A42">
        <v>145</v>
      </c>
      <c r="B42">
        <v>0</v>
      </c>
      <c r="C42">
        <v>0</v>
      </c>
      <c r="D42">
        <v>0</v>
      </c>
      <c r="E42">
        <v>0</v>
      </c>
      <c r="F42">
        <v>0</v>
      </c>
      <c r="G42">
        <v>0</v>
      </c>
      <c r="H42">
        <v>0</v>
      </c>
      <c r="I42">
        <v>0.03</v>
      </c>
      <c r="J42">
        <v>0.04</v>
      </c>
      <c r="K42">
        <v>7.0000000000000007E-2</v>
      </c>
      <c r="L42">
        <v>0.09</v>
      </c>
      <c r="M42">
        <v>0.11</v>
      </c>
      <c r="N42">
        <v>0.13</v>
      </c>
      <c r="O42">
        <v>0.17</v>
      </c>
      <c r="P42">
        <v>0.2</v>
      </c>
      <c r="Q42">
        <v>0.25</v>
      </c>
      <c r="R42">
        <v>0.3</v>
      </c>
      <c r="S42">
        <v>0.35</v>
      </c>
      <c r="T42">
        <v>0.42</v>
      </c>
      <c r="U42">
        <v>0.51</v>
      </c>
      <c r="V42">
        <v>0.56999999999999995</v>
      </c>
      <c r="W42">
        <v>0.66</v>
      </c>
      <c r="X42">
        <v>0.76</v>
      </c>
      <c r="Y42">
        <v>0.86</v>
      </c>
      <c r="Z42">
        <v>0.98</v>
      </c>
      <c r="AA42">
        <v>1.1100000000000001</v>
      </c>
      <c r="AB42">
        <v>1.27</v>
      </c>
      <c r="AC42">
        <v>1.42</v>
      </c>
      <c r="AD42">
        <v>1.61</v>
      </c>
      <c r="AE42">
        <v>1.79</v>
      </c>
      <c r="AF42">
        <v>1.99</v>
      </c>
      <c r="AG42">
        <v>2.1800000000000002</v>
      </c>
      <c r="AH42">
        <v>2.39</v>
      </c>
      <c r="AI42">
        <v>2.69</v>
      </c>
      <c r="AJ42">
        <v>2.9</v>
      </c>
      <c r="AK42">
        <v>3.21</v>
      </c>
      <c r="AL42">
        <v>3.44</v>
      </c>
      <c r="AM42">
        <v>3.79</v>
      </c>
      <c r="AN42">
        <v>4.18</v>
      </c>
      <c r="AO42">
        <v>4.4800000000000004</v>
      </c>
      <c r="AP42">
        <v>4.7699999999999996</v>
      </c>
      <c r="AQ42">
        <v>4.97</v>
      </c>
      <c r="AR42">
        <v>5.33</v>
      </c>
      <c r="AS42">
        <v>5.7</v>
      </c>
      <c r="AT42">
        <v>6.08</v>
      </c>
      <c r="AU42">
        <v>6.59</v>
      </c>
      <c r="AV42">
        <v>7.07</v>
      </c>
      <c r="AW42">
        <v>7.64</v>
      </c>
      <c r="AX42">
        <v>8.3699999999999992</v>
      </c>
      <c r="AY42">
        <v>8.8000000000000007</v>
      </c>
      <c r="AZ42">
        <v>9.43</v>
      </c>
      <c r="BA42">
        <v>9.8800000000000008</v>
      </c>
      <c r="BB42">
        <v>9.94</v>
      </c>
      <c r="BC42">
        <v>10.4</v>
      </c>
      <c r="BD42">
        <v>10.9</v>
      </c>
      <c r="BE42">
        <v>11.4</v>
      </c>
      <c r="BF42">
        <v>12</v>
      </c>
      <c r="BG42">
        <v>12.4</v>
      </c>
      <c r="BH42">
        <v>12.7</v>
      </c>
      <c r="BI42">
        <v>13.1</v>
      </c>
      <c r="BJ42">
        <v>13.4</v>
      </c>
      <c r="BK42">
        <v>13.6</v>
      </c>
      <c r="BL42">
        <v>13.9</v>
      </c>
      <c r="BM42">
        <v>14.1</v>
      </c>
      <c r="BN42">
        <v>14.3</v>
      </c>
      <c r="BO42">
        <v>14.5</v>
      </c>
      <c r="BP42">
        <v>14.7</v>
      </c>
      <c r="BQ42">
        <v>14.8</v>
      </c>
      <c r="BR42">
        <v>15</v>
      </c>
      <c r="BS42">
        <v>15.1</v>
      </c>
      <c r="BT42">
        <v>15.3</v>
      </c>
      <c r="BU42">
        <v>15.4</v>
      </c>
      <c r="BV42">
        <v>15.5</v>
      </c>
      <c r="BW42">
        <v>15.6</v>
      </c>
      <c r="BX42">
        <v>15.7</v>
      </c>
      <c r="BY42">
        <v>15.8</v>
      </c>
      <c r="BZ42">
        <v>15.9</v>
      </c>
      <c r="CA42">
        <v>16</v>
      </c>
      <c r="CB42">
        <v>16</v>
      </c>
      <c r="CC42">
        <v>16.100000000000001</v>
      </c>
      <c r="CD42">
        <v>16.100000000000001</v>
      </c>
      <c r="CE42">
        <v>16.100000000000001</v>
      </c>
      <c r="CF42">
        <v>16.2</v>
      </c>
      <c r="CG42">
        <v>16.2</v>
      </c>
      <c r="CH42">
        <v>16.2</v>
      </c>
      <c r="CI42">
        <v>16.2</v>
      </c>
      <c r="CJ42">
        <v>16.2</v>
      </c>
      <c r="CK42">
        <v>16.100000000000001</v>
      </c>
      <c r="CL42">
        <v>16.100000000000001</v>
      </c>
      <c r="CM42">
        <v>16</v>
      </c>
      <c r="CN42">
        <v>16</v>
      </c>
      <c r="CO42">
        <v>15.9</v>
      </c>
      <c r="CP42">
        <v>15.8</v>
      </c>
      <c r="CQ42">
        <v>15.7</v>
      </c>
      <c r="CR42">
        <v>15.6</v>
      </c>
      <c r="CS42">
        <v>15.5</v>
      </c>
      <c r="CT42">
        <v>15.3</v>
      </c>
      <c r="CU42">
        <v>15.2</v>
      </c>
      <c r="CV42">
        <v>15</v>
      </c>
      <c r="CW42">
        <v>14.8</v>
      </c>
      <c r="CX42">
        <v>14.6</v>
      </c>
      <c r="CY42">
        <v>14.4</v>
      </c>
      <c r="CZ42">
        <v>14.1</v>
      </c>
      <c r="DA42">
        <v>13.9</v>
      </c>
      <c r="DB42">
        <v>13.6</v>
      </c>
      <c r="DC42">
        <v>13.2</v>
      </c>
      <c r="DD42">
        <v>12.8</v>
      </c>
      <c r="DE42">
        <v>12.3</v>
      </c>
      <c r="DF42">
        <v>11.8</v>
      </c>
      <c r="DG42">
        <v>11</v>
      </c>
      <c r="DH42">
        <v>10.4</v>
      </c>
      <c r="DI42">
        <v>10.3</v>
      </c>
      <c r="DJ42">
        <v>10.4</v>
      </c>
      <c r="DK42">
        <v>9.4600000000000009</v>
      </c>
      <c r="DL42">
        <v>9.1199999999999992</v>
      </c>
      <c r="DM42">
        <v>8.41</v>
      </c>
      <c r="DN42">
        <v>7.54</v>
      </c>
      <c r="DO42">
        <v>6.97</v>
      </c>
      <c r="DP42">
        <v>6.49</v>
      </c>
      <c r="DQ42">
        <v>6.02</v>
      </c>
      <c r="DR42">
        <v>5.69</v>
      </c>
      <c r="DS42">
        <v>5.29</v>
      </c>
      <c r="DT42">
        <v>4.95</v>
      </c>
      <c r="DU42">
        <v>4.6900000000000004</v>
      </c>
      <c r="DV42">
        <v>4.33</v>
      </c>
      <c r="DW42">
        <v>4</v>
      </c>
      <c r="DX42">
        <v>3.65</v>
      </c>
      <c r="DY42">
        <v>3.33</v>
      </c>
      <c r="DZ42">
        <v>3.08</v>
      </c>
      <c r="EA42">
        <v>2.86</v>
      </c>
      <c r="EB42">
        <v>2.5299999999999998</v>
      </c>
      <c r="EC42">
        <v>2.29</v>
      </c>
      <c r="ED42">
        <v>2.11</v>
      </c>
      <c r="EE42">
        <v>1.9</v>
      </c>
      <c r="EF42">
        <v>1.72</v>
      </c>
      <c r="EG42">
        <v>1.49</v>
      </c>
      <c r="EH42">
        <v>1.35</v>
      </c>
      <c r="EI42">
        <v>1.17</v>
      </c>
      <c r="EJ42">
        <v>1.03</v>
      </c>
      <c r="EK42">
        <v>0.92</v>
      </c>
      <c r="EL42">
        <v>0.82</v>
      </c>
      <c r="EM42">
        <v>0.72</v>
      </c>
      <c r="EN42">
        <v>0.6</v>
      </c>
      <c r="EO42">
        <v>0.52</v>
      </c>
      <c r="EP42">
        <v>0.44</v>
      </c>
      <c r="EQ42">
        <v>0.37</v>
      </c>
      <c r="ER42">
        <v>0.31</v>
      </c>
      <c r="ES42">
        <v>0.25</v>
      </c>
      <c r="ET42">
        <v>0.21</v>
      </c>
      <c r="EU42">
        <v>0.17</v>
      </c>
      <c r="EV42">
        <v>0.14000000000000001</v>
      </c>
      <c r="EW42">
        <v>0.11</v>
      </c>
      <c r="EX42">
        <v>0.09</v>
      </c>
      <c r="EY42">
        <v>0.05</v>
      </c>
      <c r="EZ42">
        <v>0.04</v>
      </c>
      <c r="FA42">
        <v>0.02</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0.02</v>
      </c>
      <c r="FW42">
        <v>0.04</v>
      </c>
      <c r="FX42">
        <v>0.06</v>
      </c>
      <c r="FY42">
        <v>0.08</v>
      </c>
      <c r="FZ42">
        <v>0.1</v>
      </c>
    </row>
    <row r="43" spans="1:182" x14ac:dyDescent="0.15">
      <c r="A43">
        <v>144</v>
      </c>
      <c r="B43">
        <v>0</v>
      </c>
      <c r="C43">
        <v>0</v>
      </c>
      <c r="D43">
        <v>0</v>
      </c>
      <c r="E43">
        <v>0</v>
      </c>
      <c r="F43">
        <v>0</v>
      </c>
      <c r="G43">
        <v>0</v>
      </c>
      <c r="H43">
        <v>0</v>
      </c>
      <c r="I43">
        <v>0.03</v>
      </c>
      <c r="J43">
        <v>0.04</v>
      </c>
      <c r="K43">
        <v>7.0000000000000007E-2</v>
      </c>
      <c r="L43">
        <v>0.09</v>
      </c>
      <c r="M43">
        <v>0.11</v>
      </c>
      <c r="N43">
        <v>0.13</v>
      </c>
      <c r="O43">
        <v>0.17</v>
      </c>
      <c r="P43">
        <v>0.21</v>
      </c>
      <c r="Q43">
        <v>0.26</v>
      </c>
      <c r="R43">
        <v>0.3</v>
      </c>
      <c r="S43">
        <v>0.35</v>
      </c>
      <c r="T43">
        <v>0.43</v>
      </c>
      <c r="U43">
        <v>0.51</v>
      </c>
      <c r="V43">
        <v>0.6</v>
      </c>
      <c r="W43">
        <v>0.66</v>
      </c>
      <c r="X43">
        <v>0.77</v>
      </c>
      <c r="Y43">
        <v>0.88</v>
      </c>
      <c r="Z43">
        <v>1.01</v>
      </c>
      <c r="AA43">
        <v>1.1100000000000001</v>
      </c>
      <c r="AB43">
        <v>1.28</v>
      </c>
      <c r="AC43">
        <v>1.42</v>
      </c>
      <c r="AD43">
        <v>1.63</v>
      </c>
      <c r="AE43">
        <v>1.76</v>
      </c>
      <c r="AF43">
        <v>1.98</v>
      </c>
      <c r="AG43">
        <v>2.17</v>
      </c>
      <c r="AH43">
        <v>2.42</v>
      </c>
      <c r="AI43">
        <v>2.68</v>
      </c>
      <c r="AJ43">
        <v>2.91</v>
      </c>
      <c r="AK43">
        <v>3.18</v>
      </c>
      <c r="AL43">
        <v>3.4</v>
      </c>
      <c r="AM43">
        <v>3.75</v>
      </c>
      <c r="AN43">
        <v>4.1100000000000003</v>
      </c>
      <c r="AO43">
        <v>4.4000000000000004</v>
      </c>
      <c r="AP43">
        <v>4.79</v>
      </c>
      <c r="AQ43">
        <v>5.01</v>
      </c>
      <c r="AR43">
        <v>5.32</v>
      </c>
      <c r="AS43">
        <v>5.71</v>
      </c>
      <c r="AT43">
        <v>6.12</v>
      </c>
      <c r="AU43">
        <v>6.48</v>
      </c>
      <c r="AV43">
        <v>7.09</v>
      </c>
      <c r="AW43">
        <v>7.74</v>
      </c>
      <c r="AX43">
        <v>8.34</v>
      </c>
      <c r="AY43">
        <v>8.9</v>
      </c>
      <c r="AZ43">
        <v>9.4600000000000009</v>
      </c>
      <c r="BA43">
        <v>9.93</v>
      </c>
      <c r="BB43">
        <v>10</v>
      </c>
      <c r="BC43">
        <v>10.4</v>
      </c>
      <c r="BD43">
        <v>10.9</v>
      </c>
      <c r="BE43">
        <v>11.5</v>
      </c>
      <c r="BF43">
        <v>12</v>
      </c>
      <c r="BG43">
        <v>12.4</v>
      </c>
      <c r="BH43">
        <v>12.8</v>
      </c>
      <c r="BI43">
        <v>13.1</v>
      </c>
      <c r="BJ43">
        <v>13.4</v>
      </c>
      <c r="BK43">
        <v>13.7</v>
      </c>
      <c r="BL43">
        <v>13.9</v>
      </c>
      <c r="BM43">
        <v>14.1</v>
      </c>
      <c r="BN43">
        <v>14.3</v>
      </c>
      <c r="BO43">
        <v>14.5</v>
      </c>
      <c r="BP43">
        <v>14.7</v>
      </c>
      <c r="BQ43">
        <v>14.9</v>
      </c>
      <c r="BR43">
        <v>15</v>
      </c>
      <c r="BS43">
        <v>15.2</v>
      </c>
      <c r="BT43">
        <v>15.3</v>
      </c>
      <c r="BU43">
        <v>15.4</v>
      </c>
      <c r="BV43">
        <v>15.6</v>
      </c>
      <c r="BW43">
        <v>15.7</v>
      </c>
      <c r="BX43">
        <v>15.8</v>
      </c>
      <c r="BY43">
        <v>15.9</v>
      </c>
      <c r="BZ43">
        <v>15.9</v>
      </c>
      <c r="CA43">
        <v>16</v>
      </c>
      <c r="CB43">
        <v>16.100000000000001</v>
      </c>
      <c r="CC43">
        <v>16.100000000000001</v>
      </c>
      <c r="CD43">
        <v>16.2</v>
      </c>
      <c r="CE43">
        <v>16.2</v>
      </c>
      <c r="CF43">
        <v>16.2</v>
      </c>
      <c r="CG43">
        <v>16.2</v>
      </c>
      <c r="CH43">
        <v>16.2</v>
      </c>
      <c r="CI43">
        <v>16.2</v>
      </c>
      <c r="CJ43">
        <v>16.2</v>
      </c>
      <c r="CK43">
        <v>16.2</v>
      </c>
      <c r="CL43">
        <v>16.100000000000001</v>
      </c>
      <c r="CM43">
        <v>16.100000000000001</v>
      </c>
      <c r="CN43">
        <v>16</v>
      </c>
      <c r="CO43">
        <v>15.9</v>
      </c>
      <c r="CP43">
        <v>15.8</v>
      </c>
      <c r="CQ43">
        <v>15.7</v>
      </c>
      <c r="CR43">
        <v>15.6</v>
      </c>
      <c r="CS43">
        <v>15.5</v>
      </c>
      <c r="CT43">
        <v>15.3</v>
      </c>
      <c r="CU43">
        <v>15.2</v>
      </c>
      <c r="CV43">
        <v>15</v>
      </c>
      <c r="CW43">
        <v>14.8</v>
      </c>
      <c r="CX43">
        <v>14.6</v>
      </c>
      <c r="CY43">
        <v>14.4</v>
      </c>
      <c r="CZ43">
        <v>14.1</v>
      </c>
      <c r="DA43">
        <v>13.9</v>
      </c>
      <c r="DB43">
        <v>13.5</v>
      </c>
      <c r="DC43">
        <v>13.2</v>
      </c>
      <c r="DD43">
        <v>12.8</v>
      </c>
      <c r="DE43">
        <v>12.3</v>
      </c>
      <c r="DF43">
        <v>11.8</v>
      </c>
      <c r="DG43">
        <v>11</v>
      </c>
      <c r="DH43">
        <v>10.4</v>
      </c>
      <c r="DI43">
        <v>10.4</v>
      </c>
      <c r="DJ43">
        <v>10.4</v>
      </c>
      <c r="DK43">
        <v>9.43</v>
      </c>
      <c r="DL43">
        <v>9.07</v>
      </c>
      <c r="DM43">
        <v>8.1199999999999992</v>
      </c>
      <c r="DN43">
        <v>7.46</v>
      </c>
      <c r="DO43">
        <v>6.9</v>
      </c>
      <c r="DP43">
        <v>6.41</v>
      </c>
      <c r="DQ43">
        <v>6.02</v>
      </c>
      <c r="DR43">
        <v>5.69</v>
      </c>
      <c r="DS43">
        <v>5.32</v>
      </c>
      <c r="DT43">
        <v>4.9800000000000004</v>
      </c>
      <c r="DU43">
        <v>4.63</v>
      </c>
      <c r="DV43">
        <v>4.34</v>
      </c>
      <c r="DW43">
        <v>4.01</v>
      </c>
      <c r="DX43">
        <v>3.62</v>
      </c>
      <c r="DY43">
        <v>3.28</v>
      </c>
      <c r="DZ43">
        <v>3</v>
      </c>
      <c r="EA43">
        <v>2.82</v>
      </c>
      <c r="EB43">
        <v>2.5299999999999998</v>
      </c>
      <c r="EC43">
        <v>2.25</v>
      </c>
      <c r="ED43">
        <v>2.11</v>
      </c>
      <c r="EE43">
        <v>1.86</v>
      </c>
      <c r="EF43">
        <v>1.67</v>
      </c>
      <c r="EG43">
        <v>1.46</v>
      </c>
      <c r="EH43">
        <v>1.34</v>
      </c>
      <c r="EI43">
        <v>1.19</v>
      </c>
      <c r="EJ43">
        <v>1.05</v>
      </c>
      <c r="EK43">
        <v>0.91</v>
      </c>
      <c r="EL43">
        <v>0.78</v>
      </c>
      <c r="EM43">
        <v>0.67</v>
      </c>
      <c r="EN43">
        <v>0.57999999999999996</v>
      </c>
      <c r="EO43">
        <v>0.49</v>
      </c>
      <c r="EP43">
        <v>0.44</v>
      </c>
      <c r="EQ43">
        <v>0.36</v>
      </c>
      <c r="ER43">
        <v>0.3</v>
      </c>
      <c r="ES43">
        <v>0.25</v>
      </c>
      <c r="ET43">
        <v>0.21</v>
      </c>
      <c r="EU43">
        <v>0.16</v>
      </c>
      <c r="EV43">
        <v>0.13</v>
      </c>
      <c r="EW43">
        <v>0.11</v>
      </c>
      <c r="EX43">
        <v>0.08</v>
      </c>
      <c r="EY43">
        <v>0.06</v>
      </c>
      <c r="EZ43">
        <v>0.04</v>
      </c>
      <c r="FA43">
        <v>0.02</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0.02</v>
      </c>
      <c r="FW43">
        <v>0.04</v>
      </c>
      <c r="FX43">
        <v>0.06</v>
      </c>
      <c r="FY43">
        <v>0.08</v>
      </c>
      <c r="FZ43">
        <v>0.1</v>
      </c>
    </row>
    <row r="44" spans="1:182" x14ac:dyDescent="0.15">
      <c r="A44">
        <v>143</v>
      </c>
      <c r="B44">
        <v>0</v>
      </c>
      <c r="C44">
        <v>0</v>
      </c>
      <c r="D44">
        <v>0</v>
      </c>
      <c r="E44">
        <v>0</v>
      </c>
      <c r="F44">
        <v>0</v>
      </c>
      <c r="G44">
        <v>0</v>
      </c>
      <c r="H44">
        <v>0</v>
      </c>
      <c r="I44">
        <v>0.03</v>
      </c>
      <c r="J44">
        <v>0.04</v>
      </c>
      <c r="K44">
        <v>7.0000000000000007E-2</v>
      </c>
      <c r="L44">
        <v>0.09</v>
      </c>
      <c r="M44">
        <v>0.11</v>
      </c>
      <c r="N44">
        <v>0.14000000000000001</v>
      </c>
      <c r="O44">
        <v>0.16</v>
      </c>
      <c r="P44">
        <v>0.2</v>
      </c>
      <c r="Q44">
        <v>0.26</v>
      </c>
      <c r="R44">
        <v>0.3</v>
      </c>
      <c r="S44">
        <v>0.36</v>
      </c>
      <c r="T44">
        <v>0.42</v>
      </c>
      <c r="U44">
        <v>0.5</v>
      </c>
      <c r="V44">
        <v>0.59</v>
      </c>
      <c r="W44">
        <v>0.67</v>
      </c>
      <c r="X44">
        <v>0.76</v>
      </c>
      <c r="Y44">
        <v>0.85</v>
      </c>
      <c r="Z44">
        <v>0.99</v>
      </c>
      <c r="AA44">
        <v>1.1299999999999999</v>
      </c>
      <c r="AB44">
        <v>1.26</v>
      </c>
      <c r="AC44">
        <v>1.42</v>
      </c>
      <c r="AD44">
        <v>1.61</v>
      </c>
      <c r="AE44">
        <v>1.78</v>
      </c>
      <c r="AF44">
        <v>1.95</v>
      </c>
      <c r="AG44">
        <v>2.2000000000000002</v>
      </c>
      <c r="AH44">
        <v>2.4300000000000002</v>
      </c>
      <c r="AI44">
        <v>2.66</v>
      </c>
      <c r="AJ44">
        <v>2.87</v>
      </c>
      <c r="AK44">
        <v>3.18</v>
      </c>
      <c r="AL44">
        <v>3.4</v>
      </c>
      <c r="AM44">
        <v>3.76</v>
      </c>
      <c r="AN44">
        <v>4.17</v>
      </c>
      <c r="AO44">
        <v>4.4400000000000004</v>
      </c>
      <c r="AP44">
        <v>4.7699999999999996</v>
      </c>
      <c r="AQ44">
        <v>5.01</v>
      </c>
      <c r="AR44">
        <v>5.34</v>
      </c>
      <c r="AS44">
        <v>5.67</v>
      </c>
      <c r="AT44">
        <v>6.05</v>
      </c>
      <c r="AU44">
        <v>6.52</v>
      </c>
      <c r="AV44">
        <v>7.1</v>
      </c>
      <c r="AW44">
        <v>7.7</v>
      </c>
      <c r="AX44">
        <v>8.5399999999999991</v>
      </c>
      <c r="AY44">
        <v>8.89</v>
      </c>
      <c r="AZ44">
        <v>9.48</v>
      </c>
      <c r="BA44">
        <v>10</v>
      </c>
      <c r="BB44">
        <v>9.99</v>
      </c>
      <c r="BC44">
        <v>10.4</v>
      </c>
      <c r="BD44">
        <v>10.9</v>
      </c>
      <c r="BE44">
        <v>11.5</v>
      </c>
      <c r="BF44">
        <v>12.1</v>
      </c>
      <c r="BG44">
        <v>12.4</v>
      </c>
      <c r="BH44">
        <v>12.8</v>
      </c>
      <c r="BI44">
        <v>13.1</v>
      </c>
      <c r="BJ44">
        <v>13.4</v>
      </c>
      <c r="BK44">
        <v>13.7</v>
      </c>
      <c r="BL44">
        <v>14</v>
      </c>
      <c r="BM44">
        <v>14.2</v>
      </c>
      <c r="BN44">
        <v>14.4</v>
      </c>
      <c r="BO44">
        <v>14.6</v>
      </c>
      <c r="BP44">
        <v>14.7</v>
      </c>
      <c r="BQ44">
        <v>14.9</v>
      </c>
      <c r="BR44">
        <v>15.1</v>
      </c>
      <c r="BS44">
        <v>15.2</v>
      </c>
      <c r="BT44">
        <v>15.4</v>
      </c>
      <c r="BU44">
        <v>15.5</v>
      </c>
      <c r="BV44">
        <v>15.6</v>
      </c>
      <c r="BW44">
        <v>15.7</v>
      </c>
      <c r="BX44">
        <v>15.8</v>
      </c>
      <c r="BY44">
        <v>15.9</v>
      </c>
      <c r="BZ44">
        <v>16</v>
      </c>
      <c r="CA44">
        <v>16</v>
      </c>
      <c r="CB44">
        <v>16.100000000000001</v>
      </c>
      <c r="CC44">
        <v>16.2</v>
      </c>
      <c r="CD44">
        <v>16.2</v>
      </c>
      <c r="CE44">
        <v>16.2</v>
      </c>
      <c r="CF44">
        <v>16.2</v>
      </c>
      <c r="CG44">
        <v>16.3</v>
      </c>
      <c r="CH44">
        <v>16.3</v>
      </c>
      <c r="CI44">
        <v>16.2</v>
      </c>
      <c r="CJ44">
        <v>16.2</v>
      </c>
      <c r="CK44">
        <v>16.2</v>
      </c>
      <c r="CL44">
        <v>16.2</v>
      </c>
      <c r="CM44">
        <v>16.100000000000001</v>
      </c>
      <c r="CN44">
        <v>16</v>
      </c>
      <c r="CO44">
        <v>15.9</v>
      </c>
      <c r="CP44">
        <v>15.9</v>
      </c>
      <c r="CQ44">
        <v>15.7</v>
      </c>
      <c r="CR44">
        <v>15.6</v>
      </c>
      <c r="CS44">
        <v>15.5</v>
      </c>
      <c r="CT44">
        <v>15.3</v>
      </c>
      <c r="CU44">
        <v>15.2</v>
      </c>
      <c r="CV44">
        <v>15</v>
      </c>
      <c r="CW44">
        <v>14.8</v>
      </c>
      <c r="CX44">
        <v>14.6</v>
      </c>
      <c r="CY44">
        <v>14.4</v>
      </c>
      <c r="CZ44">
        <v>14.1</v>
      </c>
      <c r="DA44">
        <v>13.9</v>
      </c>
      <c r="DB44">
        <v>13.6</v>
      </c>
      <c r="DC44">
        <v>13.2</v>
      </c>
      <c r="DD44">
        <v>12.8</v>
      </c>
      <c r="DE44">
        <v>12.3</v>
      </c>
      <c r="DF44">
        <v>11.8</v>
      </c>
      <c r="DG44">
        <v>10.9</v>
      </c>
      <c r="DH44">
        <v>10.4</v>
      </c>
      <c r="DI44">
        <v>10.4</v>
      </c>
      <c r="DJ44">
        <v>10.4</v>
      </c>
      <c r="DK44">
        <v>9.33</v>
      </c>
      <c r="DL44">
        <v>9.0299999999999994</v>
      </c>
      <c r="DM44">
        <v>8.07</v>
      </c>
      <c r="DN44">
        <v>7.48</v>
      </c>
      <c r="DO44">
        <v>6.87</v>
      </c>
      <c r="DP44">
        <v>6.34</v>
      </c>
      <c r="DQ44">
        <v>6.04</v>
      </c>
      <c r="DR44">
        <v>5.66</v>
      </c>
      <c r="DS44">
        <v>5.28</v>
      </c>
      <c r="DT44">
        <v>4.9400000000000004</v>
      </c>
      <c r="DU44">
        <v>4.54</v>
      </c>
      <c r="DV44">
        <v>4.29</v>
      </c>
      <c r="DW44">
        <v>3.95</v>
      </c>
      <c r="DX44">
        <v>3.56</v>
      </c>
      <c r="DY44">
        <v>3.26</v>
      </c>
      <c r="DZ44">
        <v>3.01</v>
      </c>
      <c r="EA44">
        <v>2.78</v>
      </c>
      <c r="EB44">
        <v>2.52</v>
      </c>
      <c r="EC44">
        <v>2.2599999999999998</v>
      </c>
      <c r="ED44">
        <v>2.04</v>
      </c>
      <c r="EE44">
        <v>1.83</v>
      </c>
      <c r="EF44">
        <v>1.64</v>
      </c>
      <c r="EG44">
        <v>1.51</v>
      </c>
      <c r="EH44">
        <v>1.31</v>
      </c>
      <c r="EI44">
        <v>1.1499999999999999</v>
      </c>
      <c r="EJ44">
        <v>1.01</v>
      </c>
      <c r="EK44">
        <v>0.88</v>
      </c>
      <c r="EL44">
        <v>0.79</v>
      </c>
      <c r="EM44">
        <v>0.68</v>
      </c>
      <c r="EN44">
        <v>0.56999999999999995</v>
      </c>
      <c r="EO44">
        <v>0.48</v>
      </c>
      <c r="EP44">
        <v>0.43</v>
      </c>
      <c r="EQ44">
        <v>0.34</v>
      </c>
      <c r="ER44">
        <v>0.28999999999999998</v>
      </c>
      <c r="ES44">
        <v>0.24</v>
      </c>
      <c r="ET44">
        <v>0.19</v>
      </c>
      <c r="EU44">
        <v>0.15</v>
      </c>
      <c r="EV44">
        <v>0.13</v>
      </c>
      <c r="EW44">
        <v>0.1</v>
      </c>
      <c r="EX44">
        <v>0.08</v>
      </c>
      <c r="EY44">
        <v>0.06</v>
      </c>
      <c r="EZ44">
        <v>0.04</v>
      </c>
      <c r="FA44">
        <v>0.02</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0.02</v>
      </c>
      <c r="FW44">
        <v>0.04</v>
      </c>
      <c r="FX44">
        <v>0.06</v>
      </c>
      <c r="FY44">
        <v>0.08</v>
      </c>
      <c r="FZ44">
        <v>0.1</v>
      </c>
    </row>
    <row r="45" spans="1:182" x14ac:dyDescent="0.15">
      <c r="A45">
        <v>142</v>
      </c>
      <c r="B45">
        <v>0</v>
      </c>
      <c r="C45">
        <v>0</v>
      </c>
      <c r="D45">
        <v>0</v>
      </c>
      <c r="E45">
        <v>0</v>
      </c>
      <c r="F45">
        <v>0</v>
      </c>
      <c r="G45">
        <v>0</v>
      </c>
      <c r="H45">
        <v>0</v>
      </c>
      <c r="I45">
        <v>0.03</v>
      </c>
      <c r="J45">
        <v>0.04</v>
      </c>
      <c r="K45">
        <v>7.0000000000000007E-2</v>
      </c>
      <c r="L45">
        <v>0.09</v>
      </c>
      <c r="M45">
        <v>0.11</v>
      </c>
      <c r="N45">
        <v>0.14000000000000001</v>
      </c>
      <c r="O45">
        <v>0.17</v>
      </c>
      <c r="P45">
        <v>0.21</v>
      </c>
      <c r="Q45">
        <v>0.25</v>
      </c>
      <c r="R45">
        <v>0.31</v>
      </c>
      <c r="S45">
        <v>0.37</v>
      </c>
      <c r="T45">
        <v>0.41</v>
      </c>
      <c r="U45">
        <v>0.49</v>
      </c>
      <c r="V45">
        <v>0.6</v>
      </c>
      <c r="W45">
        <v>0.64</v>
      </c>
      <c r="X45">
        <v>0.75</v>
      </c>
      <c r="Y45">
        <v>0.86</v>
      </c>
      <c r="Z45">
        <v>1</v>
      </c>
      <c r="AA45">
        <v>1.1000000000000001</v>
      </c>
      <c r="AB45">
        <v>1.25</v>
      </c>
      <c r="AC45">
        <v>1.43</v>
      </c>
      <c r="AD45">
        <v>1.6</v>
      </c>
      <c r="AE45">
        <v>1.77</v>
      </c>
      <c r="AF45">
        <v>2.0099999999999998</v>
      </c>
      <c r="AG45">
        <v>2.21</v>
      </c>
      <c r="AH45">
        <v>2.38</v>
      </c>
      <c r="AI45">
        <v>2.68</v>
      </c>
      <c r="AJ45">
        <v>2.89</v>
      </c>
      <c r="AK45">
        <v>3.17</v>
      </c>
      <c r="AL45">
        <v>3.48</v>
      </c>
      <c r="AM45">
        <v>3.72</v>
      </c>
      <c r="AN45">
        <v>4.0999999999999996</v>
      </c>
      <c r="AO45">
        <v>4.45</v>
      </c>
      <c r="AP45">
        <v>4.8099999999999996</v>
      </c>
      <c r="AQ45">
        <v>5.0199999999999996</v>
      </c>
      <c r="AR45">
        <v>5.32</v>
      </c>
      <c r="AS45">
        <v>5.73</v>
      </c>
      <c r="AT45">
        <v>6.11</v>
      </c>
      <c r="AU45">
        <v>6.52</v>
      </c>
      <c r="AV45">
        <v>7.1</v>
      </c>
      <c r="AW45">
        <v>7.71</v>
      </c>
      <c r="AX45">
        <v>8.32</v>
      </c>
      <c r="AY45">
        <v>8.8800000000000008</v>
      </c>
      <c r="AZ45">
        <v>9.48</v>
      </c>
      <c r="BA45">
        <v>10.1</v>
      </c>
      <c r="BB45">
        <v>10</v>
      </c>
      <c r="BC45">
        <v>10.4</v>
      </c>
      <c r="BD45">
        <v>11</v>
      </c>
      <c r="BE45">
        <v>11.5</v>
      </c>
      <c r="BF45">
        <v>12.1</v>
      </c>
      <c r="BG45">
        <v>12.5</v>
      </c>
      <c r="BH45">
        <v>12.8</v>
      </c>
      <c r="BI45">
        <v>13.2</v>
      </c>
      <c r="BJ45">
        <v>13.5</v>
      </c>
      <c r="BK45">
        <v>13.8</v>
      </c>
      <c r="BL45">
        <v>14</v>
      </c>
      <c r="BM45">
        <v>14.2</v>
      </c>
      <c r="BN45">
        <v>14.4</v>
      </c>
      <c r="BO45">
        <v>14.6</v>
      </c>
      <c r="BP45">
        <v>14.8</v>
      </c>
      <c r="BQ45">
        <v>15</v>
      </c>
      <c r="BR45">
        <v>15.1</v>
      </c>
      <c r="BS45">
        <v>15.3</v>
      </c>
      <c r="BT45">
        <v>15.4</v>
      </c>
      <c r="BU45">
        <v>15.5</v>
      </c>
      <c r="BV45">
        <v>15.6</v>
      </c>
      <c r="BW45">
        <v>15.8</v>
      </c>
      <c r="BX45">
        <v>15.9</v>
      </c>
      <c r="BY45">
        <v>15.9</v>
      </c>
      <c r="BZ45">
        <v>16</v>
      </c>
      <c r="CA45">
        <v>16.100000000000001</v>
      </c>
      <c r="CB45">
        <v>16.100000000000001</v>
      </c>
      <c r="CC45">
        <v>16.2</v>
      </c>
      <c r="CD45">
        <v>16.2</v>
      </c>
      <c r="CE45">
        <v>16.3</v>
      </c>
      <c r="CF45">
        <v>16.3</v>
      </c>
      <c r="CG45">
        <v>16.3</v>
      </c>
      <c r="CH45">
        <v>16.3</v>
      </c>
      <c r="CI45">
        <v>16.3</v>
      </c>
      <c r="CJ45">
        <v>16.3</v>
      </c>
      <c r="CK45">
        <v>16.2</v>
      </c>
      <c r="CL45">
        <v>16.2</v>
      </c>
      <c r="CM45">
        <v>16.100000000000001</v>
      </c>
      <c r="CN45">
        <v>16.100000000000001</v>
      </c>
      <c r="CO45">
        <v>16</v>
      </c>
      <c r="CP45">
        <v>15.9</v>
      </c>
      <c r="CQ45">
        <v>15.8</v>
      </c>
      <c r="CR45">
        <v>15.6</v>
      </c>
      <c r="CS45">
        <v>15.5</v>
      </c>
      <c r="CT45">
        <v>15.4</v>
      </c>
      <c r="CU45">
        <v>15.2</v>
      </c>
      <c r="CV45">
        <v>15</v>
      </c>
      <c r="CW45">
        <v>14.8</v>
      </c>
      <c r="CX45">
        <v>14.6</v>
      </c>
      <c r="CY45">
        <v>14.4</v>
      </c>
      <c r="CZ45">
        <v>14.1</v>
      </c>
      <c r="DA45">
        <v>13.9</v>
      </c>
      <c r="DB45">
        <v>13.5</v>
      </c>
      <c r="DC45">
        <v>13.2</v>
      </c>
      <c r="DD45">
        <v>12.8</v>
      </c>
      <c r="DE45">
        <v>12.3</v>
      </c>
      <c r="DF45">
        <v>11.7</v>
      </c>
      <c r="DG45">
        <v>10.9</v>
      </c>
      <c r="DH45">
        <v>10.4</v>
      </c>
      <c r="DI45">
        <v>10.3</v>
      </c>
      <c r="DJ45">
        <v>10.3</v>
      </c>
      <c r="DK45">
        <v>9.2899999999999991</v>
      </c>
      <c r="DL45">
        <v>8.7100000000000009</v>
      </c>
      <c r="DM45">
        <v>8.1300000000000008</v>
      </c>
      <c r="DN45">
        <v>7.4</v>
      </c>
      <c r="DO45">
        <v>6.89</v>
      </c>
      <c r="DP45">
        <v>6.36</v>
      </c>
      <c r="DQ45">
        <v>6</v>
      </c>
      <c r="DR45">
        <v>5.63</v>
      </c>
      <c r="DS45">
        <v>5.23</v>
      </c>
      <c r="DT45">
        <v>4.8899999999999997</v>
      </c>
      <c r="DU45">
        <v>4.55</v>
      </c>
      <c r="DV45">
        <v>4.26</v>
      </c>
      <c r="DW45">
        <v>3.95</v>
      </c>
      <c r="DX45">
        <v>3.6</v>
      </c>
      <c r="DY45">
        <v>3.23</v>
      </c>
      <c r="DZ45">
        <v>2.99</v>
      </c>
      <c r="EA45">
        <v>2.75</v>
      </c>
      <c r="EB45">
        <v>2.4500000000000002</v>
      </c>
      <c r="EC45">
        <v>2.2599999999999998</v>
      </c>
      <c r="ED45">
        <v>2</v>
      </c>
      <c r="EE45">
        <v>1.8</v>
      </c>
      <c r="EF45">
        <v>1.6</v>
      </c>
      <c r="EG45">
        <v>1.48</v>
      </c>
      <c r="EH45">
        <v>1.32</v>
      </c>
      <c r="EI45">
        <v>1.1599999999999999</v>
      </c>
      <c r="EJ45">
        <v>1</v>
      </c>
      <c r="EK45">
        <v>0.87</v>
      </c>
      <c r="EL45">
        <v>0.77</v>
      </c>
      <c r="EM45">
        <v>0.66</v>
      </c>
      <c r="EN45">
        <v>0.56999999999999995</v>
      </c>
      <c r="EO45">
        <v>0.49</v>
      </c>
      <c r="EP45">
        <v>0.41</v>
      </c>
      <c r="EQ45">
        <v>0.34</v>
      </c>
      <c r="ER45">
        <v>0.28999999999999998</v>
      </c>
      <c r="ES45">
        <v>0.23</v>
      </c>
      <c r="ET45">
        <v>0.19</v>
      </c>
      <c r="EU45">
        <v>0.16</v>
      </c>
      <c r="EV45">
        <v>0.12</v>
      </c>
      <c r="EW45">
        <v>0.1</v>
      </c>
      <c r="EX45">
        <v>7.0000000000000007E-2</v>
      </c>
      <c r="EY45">
        <v>0.05</v>
      </c>
      <c r="EZ45">
        <v>0.03</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0.02</v>
      </c>
      <c r="FW45">
        <v>0.03</v>
      </c>
      <c r="FX45">
        <v>0.05</v>
      </c>
      <c r="FY45">
        <v>0.08</v>
      </c>
      <c r="FZ45">
        <v>0.1</v>
      </c>
    </row>
    <row r="46" spans="1:182" x14ac:dyDescent="0.15">
      <c r="A46">
        <v>141</v>
      </c>
      <c r="B46">
        <v>0</v>
      </c>
      <c r="C46">
        <v>0</v>
      </c>
      <c r="D46">
        <v>0</v>
      </c>
      <c r="E46">
        <v>0</v>
      </c>
      <c r="F46">
        <v>0</v>
      </c>
      <c r="G46">
        <v>0</v>
      </c>
      <c r="H46">
        <v>0</v>
      </c>
      <c r="I46">
        <v>0.03</v>
      </c>
      <c r="J46">
        <v>0.04</v>
      </c>
      <c r="K46">
        <v>0.06</v>
      </c>
      <c r="L46">
        <v>0.09</v>
      </c>
      <c r="M46">
        <v>0.11</v>
      </c>
      <c r="N46">
        <v>0.14000000000000001</v>
      </c>
      <c r="O46">
        <v>0.17</v>
      </c>
      <c r="P46">
        <v>0.2</v>
      </c>
      <c r="Q46">
        <v>0.25</v>
      </c>
      <c r="R46">
        <v>0.28999999999999998</v>
      </c>
      <c r="S46">
        <v>0.36</v>
      </c>
      <c r="T46">
        <v>0.41</v>
      </c>
      <c r="U46">
        <v>0.5</v>
      </c>
      <c r="V46">
        <v>0.59</v>
      </c>
      <c r="W46">
        <v>0.66</v>
      </c>
      <c r="X46">
        <v>0.76</v>
      </c>
      <c r="Y46">
        <v>0.85</v>
      </c>
      <c r="Z46">
        <v>0.98</v>
      </c>
      <c r="AA46">
        <v>1.0900000000000001</v>
      </c>
      <c r="AB46">
        <v>1.26</v>
      </c>
      <c r="AC46">
        <v>1.42</v>
      </c>
      <c r="AD46">
        <v>1.58</v>
      </c>
      <c r="AE46">
        <v>1.76</v>
      </c>
      <c r="AF46">
        <v>1.96</v>
      </c>
      <c r="AG46">
        <v>2.15</v>
      </c>
      <c r="AH46">
        <v>2.38</v>
      </c>
      <c r="AI46">
        <v>2.66</v>
      </c>
      <c r="AJ46">
        <v>2.9</v>
      </c>
      <c r="AK46">
        <v>3.19</v>
      </c>
      <c r="AL46">
        <v>3.45</v>
      </c>
      <c r="AM46">
        <v>3.78</v>
      </c>
      <c r="AN46">
        <v>4.1100000000000003</v>
      </c>
      <c r="AO46">
        <v>4.43</v>
      </c>
      <c r="AP46">
        <v>4.8099999999999996</v>
      </c>
      <c r="AQ46">
        <v>5.01</v>
      </c>
      <c r="AR46">
        <v>5.37</v>
      </c>
      <c r="AS46">
        <v>5.66</v>
      </c>
      <c r="AT46">
        <v>6.09</v>
      </c>
      <c r="AU46">
        <v>6.48</v>
      </c>
      <c r="AV46">
        <v>7.08</v>
      </c>
      <c r="AW46">
        <v>7.7</v>
      </c>
      <c r="AX46">
        <v>8.3800000000000008</v>
      </c>
      <c r="AY46">
        <v>8.91</v>
      </c>
      <c r="AZ46">
        <v>9.4600000000000009</v>
      </c>
      <c r="BA46">
        <v>10.199999999999999</v>
      </c>
      <c r="BB46">
        <v>10</v>
      </c>
      <c r="BC46">
        <v>10.4</v>
      </c>
      <c r="BD46">
        <v>11</v>
      </c>
      <c r="BE46">
        <v>11.6</v>
      </c>
      <c r="BF46">
        <v>12.1</v>
      </c>
      <c r="BG46">
        <v>12.5</v>
      </c>
      <c r="BH46">
        <v>12.9</v>
      </c>
      <c r="BI46">
        <v>13.2</v>
      </c>
      <c r="BJ46">
        <v>13.5</v>
      </c>
      <c r="BK46">
        <v>13.8</v>
      </c>
      <c r="BL46">
        <v>14</v>
      </c>
      <c r="BM46">
        <v>14.3</v>
      </c>
      <c r="BN46">
        <v>14.5</v>
      </c>
      <c r="BO46">
        <v>14.7</v>
      </c>
      <c r="BP46">
        <v>14.8</v>
      </c>
      <c r="BQ46">
        <v>15</v>
      </c>
      <c r="BR46">
        <v>15.2</v>
      </c>
      <c r="BS46">
        <v>15.3</v>
      </c>
      <c r="BT46">
        <v>15.4</v>
      </c>
      <c r="BU46">
        <v>15.6</v>
      </c>
      <c r="BV46">
        <v>15.7</v>
      </c>
      <c r="BW46">
        <v>15.8</v>
      </c>
      <c r="BX46">
        <v>15.9</v>
      </c>
      <c r="BY46">
        <v>16</v>
      </c>
      <c r="BZ46">
        <v>16.100000000000001</v>
      </c>
      <c r="CA46">
        <v>16.100000000000001</v>
      </c>
      <c r="CB46">
        <v>16.2</v>
      </c>
      <c r="CC46">
        <v>16.2</v>
      </c>
      <c r="CD46">
        <v>16.3</v>
      </c>
      <c r="CE46">
        <v>16.3</v>
      </c>
      <c r="CF46">
        <v>16.3</v>
      </c>
      <c r="CG46">
        <v>16.3</v>
      </c>
      <c r="CH46">
        <v>16.3</v>
      </c>
      <c r="CI46">
        <v>16.3</v>
      </c>
      <c r="CJ46">
        <v>16.3</v>
      </c>
      <c r="CK46">
        <v>16.3</v>
      </c>
      <c r="CL46">
        <v>16.2</v>
      </c>
      <c r="CM46">
        <v>16.2</v>
      </c>
      <c r="CN46">
        <v>16.100000000000001</v>
      </c>
      <c r="CO46">
        <v>16</v>
      </c>
      <c r="CP46">
        <v>15.9</v>
      </c>
      <c r="CQ46">
        <v>15.8</v>
      </c>
      <c r="CR46">
        <v>15.7</v>
      </c>
      <c r="CS46">
        <v>15.5</v>
      </c>
      <c r="CT46">
        <v>15.4</v>
      </c>
      <c r="CU46">
        <v>15.2</v>
      </c>
      <c r="CV46">
        <v>15</v>
      </c>
      <c r="CW46">
        <v>14.8</v>
      </c>
      <c r="CX46">
        <v>14.6</v>
      </c>
      <c r="CY46">
        <v>14.4</v>
      </c>
      <c r="CZ46">
        <v>14.1</v>
      </c>
      <c r="DA46">
        <v>13.9</v>
      </c>
      <c r="DB46">
        <v>13.6</v>
      </c>
      <c r="DC46">
        <v>13.2</v>
      </c>
      <c r="DD46">
        <v>12.8</v>
      </c>
      <c r="DE46">
        <v>12.3</v>
      </c>
      <c r="DF46">
        <v>11.7</v>
      </c>
      <c r="DG46">
        <v>10.9</v>
      </c>
      <c r="DH46">
        <v>10.4</v>
      </c>
      <c r="DI46">
        <v>10.199999999999999</v>
      </c>
      <c r="DJ46">
        <v>10.3</v>
      </c>
      <c r="DK46">
        <v>9.25</v>
      </c>
      <c r="DL46">
        <v>8.9600000000000009</v>
      </c>
      <c r="DM46">
        <v>8.0500000000000007</v>
      </c>
      <c r="DN46">
        <v>7.38</v>
      </c>
      <c r="DO46">
        <v>6.84</v>
      </c>
      <c r="DP46">
        <v>6.3</v>
      </c>
      <c r="DQ46">
        <v>5.97</v>
      </c>
      <c r="DR46">
        <v>5.63</v>
      </c>
      <c r="DS46">
        <v>5.25</v>
      </c>
      <c r="DT46">
        <v>4.91</v>
      </c>
      <c r="DU46">
        <v>4.5199999999999996</v>
      </c>
      <c r="DV46">
        <v>4.26</v>
      </c>
      <c r="DW46">
        <v>3.91</v>
      </c>
      <c r="DX46">
        <v>3.53</v>
      </c>
      <c r="DY46">
        <v>3.21</v>
      </c>
      <c r="DZ46">
        <v>2.97</v>
      </c>
      <c r="EA46">
        <v>2.77</v>
      </c>
      <c r="EB46">
        <v>2.46</v>
      </c>
      <c r="EC46">
        <v>2.23</v>
      </c>
      <c r="ED46">
        <v>1.98</v>
      </c>
      <c r="EE46">
        <v>1.81</v>
      </c>
      <c r="EF46">
        <v>1.6</v>
      </c>
      <c r="EG46">
        <v>1.49</v>
      </c>
      <c r="EH46">
        <v>1.27</v>
      </c>
      <c r="EI46">
        <v>1.1200000000000001</v>
      </c>
      <c r="EJ46">
        <v>1</v>
      </c>
      <c r="EK46">
        <v>0.86</v>
      </c>
      <c r="EL46">
        <v>0.74</v>
      </c>
      <c r="EM46">
        <v>0.67</v>
      </c>
      <c r="EN46">
        <v>0.56000000000000005</v>
      </c>
      <c r="EO46">
        <v>0.48</v>
      </c>
      <c r="EP46">
        <v>0.39</v>
      </c>
      <c r="EQ46">
        <v>0.33</v>
      </c>
      <c r="ER46">
        <v>0.27</v>
      </c>
      <c r="ES46">
        <v>0.22</v>
      </c>
      <c r="ET46">
        <v>0.19</v>
      </c>
      <c r="EU46">
        <v>0.15</v>
      </c>
      <c r="EV46">
        <v>0.12</v>
      </c>
      <c r="EW46">
        <v>0.09</v>
      </c>
      <c r="EX46">
        <v>0.06</v>
      </c>
      <c r="EY46">
        <v>0.04</v>
      </c>
      <c r="EZ46">
        <v>0.03</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0.02</v>
      </c>
      <c r="FW46">
        <v>0.03</v>
      </c>
      <c r="FX46">
        <v>0.05</v>
      </c>
      <c r="FY46">
        <v>0.08</v>
      </c>
      <c r="FZ46">
        <v>0.1</v>
      </c>
    </row>
    <row r="47" spans="1:182" x14ac:dyDescent="0.15">
      <c r="A47">
        <v>140</v>
      </c>
      <c r="B47">
        <v>0</v>
      </c>
      <c r="C47">
        <v>0</v>
      </c>
      <c r="D47">
        <v>0</v>
      </c>
      <c r="E47">
        <v>0</v>
      </c>
      <c r="F47">
        <v>0</v>
      </c>
      <c r="G47">
        <v>0</v>
      </c>
      <c r="H47">
        <v>0</v>
      </c>
      <c r="I47">
        <v>0.03</v>
      </c>
      <c r="J47">
        <v>0.04</v>
      </c>
      <c r="K47">
        <v>7.0000000000000007E-2</v>
      </c>
      <c r="L47">
        <v>0.09</v>
      </c>
      <c r="M47">
        <v>0.11</v>
      </c>
      <c r="N47">
        <v>0.14000000000000001</v>
      </c>
      <c r="O47">
        <v>0.17</v>
      </c>
      <c r="P47">
        <v>0.21</v>
      </c>
      <c r="Q47">
        <v>0.25</v>
      </c>
      <c r="R47">
        <v>0.3</v>
      </c>
      <c r="S47">
        <v>0.37</v>
      </c>
      <c r="T47">
        <v>0.42</v>
      </c>
      <c r="U47">
        <v>0.51</v>
      </c>
      <c r="V47">
        <v>0.57999999999999996</v>
      </c>
      <c r="W47">
        <v>0.66</v>
      </c>
      <c r="X47">
        <v>0.74</v>
      </c>
      <c r="Y47">
        <v>0.85</v>
      </c>
      <c r="Z47">
        <v>0.97</v>
      </c>
      <c r="AA47">
        <v>1.1000000000000001</v>
      </c>
      <c r="AB47">
        <v>1.25</v>
      </c>
      <c r="AC47">
        <v>1.4</v>
      </c>
      <c r="AD47">
        <v>1.61</v>
      </c>
      <c r="AE47">
        <v>1.74</v>
      </c>
      <c r="AF47">
        <v>1.97</v>
      </c>
      <c r="AG47">
        <v>2.16</v>
      </c>
      <c r="AH47">
        <v>2.41</v>
      </c>
      <c r="AI47">
        <v>2.65</v>
      </c>
      <c r="AJ47">
        <v>2.86</v>
      </c>
      <c r="AK47">
        <v>3.16</v>
      </c>
      <c r="AL47">
        <v>3.42</v>
      </c>
      <c r="AM47">
        <v>3.72</v>
      </c>
      <c r="AN47">
        <v>4.1100000000000003</v>
      </c>
      <c r="AO47">
        <v>4.38</v>
      </c>
      <c r="AP47">
        <v>4.82</v>
      </c>
      <c r="AQ47">
        <v>5.0199999999999996</v>
      </c>
      <c r="AR47">
        <v>5.31</v>
      </c>
      <c r="AS47">
        <v>5.66</v>
      </c>
      <c r="AT47">
        <v>6.04</v>
      </c>
      <c r="AU47">
        <v>6.51</v>
      </c>
      <c r="AV47">
        <v>7.09</v>
      </c>
      <c r="AW47">
        <v>7.7</v>
      </c>
      <c r="AX47">
        <v>8.5500000000000007</v>
      </c>
      <c r="AY47">
        <v>8.9499999999999993</v>
      </c>
      <c r="AZ47">
        <v>9.4700000000000006</v>
      </c>
      <c r="BA47">
        <v>10.199999999999999</v>
      </c>
      <c r="BB47">
        <v>10</v>
      </c>
      <c r="BC47">
        <v>10.5</v>
      </c>
      <c r="BD47">
        <v>11</v>
      </c>
      <c r="BE47">
        <v>11.5</v>
      </c>
      <c r="BF47">
        <v>12.1</v>
      </c>
      <c r="BG47">
        <v>12.5</v>
      </c>
      <c r="BH47">
        <v>12.9</v>
      </c>
      <c r="BI47">
        <v>13.3</v>
      </c>
      <c r="BJ47">
        <v>13.5</v>
      </c>
      <c r="BK47">
        <v>13.8</v>
      </c>
      <c r="BL47">
        <v>14.1</v>
      </c>
      <c r="BM47">
        <v>14.3</v>
      </c>
      <c r="BN47">
        <v>14.5</v>
      </c>
      <c r="BO47">
        <v>14.7</v>
      </c>
      <c r="BP47">
        <v>14.9</v>
      </c>
      <c r="BQ47">
        <v>15</v>
      </c>
      <c r="BR47">
        <v>15.2</v>
      </c>
      <c r="BS47">
        <v>15.4</v>
      </c>
      <c r="BT47">
        <v>15.5</v>
      </c>
      <c r="BU47">
        <v>15.6</v>
      </c>
      <c r="BV47">
        <v>15.7</v>
      </c>
      <c r="BW47">
        <v>15.8</v>
      </c>
      <c r="BX47">
        <v>15.9</v>
      </c>
      <c r="BY47">
        <v>16</v>
      </c>
      <c r="BZ47">
        <v>16.100000000000001</v>
      </c>
      <c r="CA47">
        <v>16.2</v>
      </c>
      <c r="CB47">
        <v>16.2</v>
      </c>
      <c r="CC47">
        <v>16.3</v>
      </c>
      <c r="CD47">
        <v>16.3</v>
      </c>
      <c r="CE47">
        <v>16.399999999999999</v>
      </c>
      <c r="CF47">
        <v>16.399999999999999</v>
      </c>
      <c r="CG47">
        <v>16.399999999999999</v>
      </c>
      <c r="CH47">
        <v>16.399999999999999</v>
      </c>
      <c r="CI47">
        <v>16.399999999999999</v>
      </c>
      <c r="CJ47">
        <v>16.3</v>
      </c>
      <c r="CK47">
        <v>16.3</v>
      </c>
      <c r="CL47">
        <v>16.2</v>
      </c>
      <c r="CM47">
        <v>16.2</v>
      </c>
      <c r="CN47">
        <v>16.100000000000001</v>
      </c>
      <c r="CO47">
        <v>16</v>
      </c>
      <c r="CP47">
        <v>15.9</v>
      </c>
      <c r="CQ47">
        <v>15.8</v>
      </c>
      <c r="CR47">
        <v>15.7</v>
      </c>
      <c r="CS47">
        <v>15.5</v>
      </c>
      <c r="CT47">
        <v>15.4</v>
      </c>
      <c r="CU47">
        <v>15.2</v>
      </c>
      <c r="CV47">
        <v>15</v>
      </c>
      <c r="CW47">
        <v>14.8</v>
      </c>
      <c r="CX47">
        <v>14.6</v>
      </c>
      <c r="CY47">
        <v>14.4</v>
      </c>
      <c r="CZ47">
        <v>14.1</v>
      </c>
      <c r="DA47">
        <v>13.9</v>
      </c>
      <c r="DB47">
        <v>13.5</v>
      </c>
      <c r="DC47">
        <v>13.2</v>
      </c>
      <c r="DD47">
        <v>12.8</v>
      </c>
      <c r="DE47">
        <v>12.3</v>
      </c>
      <c r="DF47">
        <v>11.7</v>
      </c>
      <c r="DG47">
        <v>10.9</v>
      </c>
      <c r="DH47">
        <v>10.4</v>
      </c>
      <c r="DI47">
        <v>10</v>
      </c>
      <c r="DJ47">
        <v>10.3</v>
      </c>
      <c r="DK47">
        <v>9.25</v>
      </c>
      <c r="DL47">
        <v>8.92</v>
      </c>
      <c r="DM47">
        <v>8.0399999999999991</v>
      </c>
      <c r="DN47">
        <v>7.37</v>
      </c>
      <c r="DO47">
        <v>6.79</v>
      </c>
      <c r="DP47">
        <v>6.31</v>
      </c>
      <c r="DQ47">
        <v>5.91</v>
      </c>
      <c r="DR47">
        <v>5.59</v>
      </c>
      <c r="DS47">
        <v>5.2</v>
      </c>
      <c r="DT47">
        <v>4.8600000000000003</v>
      </c>
      <c r="DU47">
        <v>4.45</v>
      </c>
      <c r="DV47">
        <v>4.2699999999999996</v>
      </c>
      <c r="DW47">
        <v>3.86</v>
      </c>
      <c r="DX47">
        <v>3.52</v>
      </c>
      <c r="DY47">
        <v>3.2</v>
      </c>
      <c r="DZ47">
        <v>2.94</v>
      </c>
      <c r="EA47">
        <v>2.72</v>
      </c>
      <c r="EB47">
        <v>2.44</v>
      </c>
      <c r="EC47">
        <v>2.1800000000000002</v>
      </c>
      <c r="ED47">
        <v>1.97</v>
      </c>
      <c r="EE47">
        <v>1.82</v>
      </c>
      <c r="EF47">
        <v>1.61</v>
      </c>
      <c r="EG47">
        <v>1.45</v>
      </c>
      <c r="EH47">
        <v>1.27</v>
      </c>
      <c r="EI47">
        <v>1.1000000000000001</v>
      </c>
      <c r="EJ47">
        <v>0.99</v>
      </c>
      <c r="EK47">
        <v>0.83</v>
      </c>
      <c r="EL47">
        <v>0.73</v>
      </c>
      <c r="EM47">
        <v>0.63</v>
      </c>
      <c r="EN47">
        <v>0.55000000000000004</v>
      </c>
      <c r="EO47">
        <v>0.46</v>
      </c>
      <c r="EP47">
        <v>0.38</v>
      </c>
      <c r="EQ47">
        <v>0.33</v>
      </c>
      <c r="ER47">
        <v>0.28000000000000003</v>
      </c>
      <c r="ES47">
        <v>0.23</v>
      </c>
      <c r="ET47">
        <v>0.18</v>
      </c>
      <c r="EU47">
        <v>0.15</v>
      </c>
      <c r="EV47">
        <v>0.12</v>
      </c>
      <c r="EW47">
        <v>0.09</v>
      </c>
      <c r="EX47">
        <v>7.0000000000000007E-2</v>
      </c>
      <c r="EY47">
        <v>0.04</v>
      </c>
      <c r="EZ47">
        <v>0.03</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0.02</v>
      </c>
      <c r="FW47">
        <v>0.03</v>
      </c>
      <c r="FX47">
        <v>0.05</v>
      </c>
      <c r="FY47">
        <v>0.08</v>
      </c>
      <c r="FZ47">
        <v>0.1</v>
      </c>
    </row>
    <row r="48" spans="1:182" x14ac:dyDescent="0.15">
      <c r="A48">
        <v>139</v>
      </c>
      <c r="B48">
        <v>0</v>
      </c>
      <c r="C48">
        <v>0</v>
      </c>
      <c r="D48">
        <v>0</v>
      </c>
      <c r="E48">
        <v>0</v>
      </c>
      <c r="F48">
        <v>0</v>
      </c>
      <c r="G48">
        <v>0</v>
      </c>
      <c r="H48">
        <v>0</v>
      </c>
      <c r="I48">
        <v>0.03</v>
      </c>
      <c r="J48">
        <v>0.05</v>
      </c>
      <c r="K48">
        <v>7.0000000000000007E-2</v>
      </c>
      <c r="L48">
        <v>0.09</v>
      </c>
      <c r="M48">
        <v>0.11</v>
      </c>
      <c r="N48">
        <v>0.14000000000000001</v>
      </c>
      <c r="O48">
        <v>0.18</v>
      </c>
      <c r="P48">
        <v>0.21</v>
      </c>
      <c r="Q48">
        <v>0.26</v>
      </c>
      <c r="R48">
        <v>0.3</v>
      </c>
      <c r="S48">
        <v>0.37</v>
      </c>
      <c r="T48">
        <v>0.4</v>
      </c>
      <c r="U48">
        <v>0.51</v>
      </c>
      <c r="V48">
        <v>0.59</v>
      </c>
      <c r="W48">
        <v>0.65</v>
      </c>
      <c r="X48">
        <v>0.79</v>
      </c>
      <c r="Y48">
        <v>0.87</v>
      </c>
      <c r="Z48">
        <v>0.99</v>
      </c>
      <c r="AA48">
        <v>1.1100000000000001</v>
      </c>
      <c r="AB48">
        <v>1.25</v>
      </c>
      <c r="AC48">
        <v>1.42</v>
      </c>
      <c r="AD48">
        <v>1.57</v>
      </c>
      <c r="AE48">
        <v>1.73</v>
      </c>
      <c r="AF48">
        <v>1.95</v>
      </c>
      <c r="AG48">
        <v>2.16</v>
      </c>
      <c r="AH48">
        <v>2.39</v>
      </c>
      <c r="AI48">
        <v>2.68</v>
      </c>
      <c r="AJ48">
        <v>2.92</v>
      </c>
      <c r="AK48">
        <v>3.17</v>
      </c>
      <c r="AL48">
        <v>3.38</v>
      </c>
      <c r="AM48">
        <v>3.75</v>
      </c>
      <c r="AN48">
        <v>4.12</v>
      </c>
      <c r="AO48">
        <v>4.3899999999999997</v>
      </c>
      <c r="AP48">
        <v>4.79</v>
      </c>
      <c r="AQ48">
        <v>4.9800000000000004</v>
      </c>
      <c r="AR48">
        <v>5.33</v>
      </c>
      <c r="AS48">
        <v>5.67</v>
      </c>
      <c r="AT48">
        <v>6.06</v>
      </c>
      <c r="AU48">
        <v>6.49</v>
      </c>
      <c r="AV48">
        <v>7.03</v>
      </c>
      <c r="AW48">
        <v>7.67</v>
      </c>
      <c r="AX48">
        <v>8.5399999999999991</v>
      </c>
      <c r="AY48">
        <v>8.89</v>
      </c>
      <c r="AZ48">
        <v>9.48</v>
      </c>
      <c r="BA48">
        <v>10.1</v>
      </c>
      <c r="BB48">
        <v>10.1</v>
      </c>
      <c r="BC48">
        <v>10.5</v>
      </c>
      <c r="BD48">
        <v>11</v>
      </c>
      <c r="BE48">
        <v>11.6</v>
      </c>
      <c r="BF48">
        <v>12.2</v>
      </c>
      <c r="BG48">
        <v>12.6</v>
      </c>
      <c r="BH48">
        <v>13</v>
      </c>
      <c r="BI48">
        <v>13.3</v>
      </c>
      <c r="BJ48">
        <v>13.6</v>
      </c>
      <c r="BK48">
        <v>13.9</v>
      </c>
      <c r="BL48">
        <v>14.1</v>
      </c>
      <c r="BM48">
        <v>14.3</v>
      </c>
      <c r="BN48">
        <v>14.5</v>
      </c>
      <c r="BO48">
        <v>14.7</v>
      </c>
      <c r="BP48">
        <v>14.9</v>
      </c>
      <c r="BQ48">
        <v>15.1</v>
      </c>
      <c r="BR48">
        <v>15.2</v>
      </c>
      <c r="BS48">
        <v>15.4</v>
      </c>
      <c r="BT48">
        <v>15.5</v>
      </c>
      <c r="BU48">
        <v>15.7</v>
      </c>
      <c r="BV48">
        <v>15.8</v>
      </c>
      <c r="BW48">
        <v>15.9</v>
      </c>
      <c r="BX48">
        <v>16</v>
      </c>
      <c r="BY48">
        <v>16.100000000000001</v>
      </c>
      <c r="BZ48">
        <v>16.2</v>
      </c>
      <c r="CA48">
        <v>16.2</v>
      </c>
      <c r="CB48">
        <v>16.3</v>
      </c>
      <c r="CC48">
        <v>16.3</v>
      </c>
      <c r="CD48">
        <v>16.399999999999999</v>
      </c>
      <c r="CE48">
        <v>16.399999999999999</v>
      </c>
      <c r="CF48">
        <v>16.399999999999999</v>
      </c>
      <c r="CG48">
        <v>16.399999999999999</v>
      </c>
      <c r="CH48">
        <v>16.399999999999999</v>
      </c>
      <c r="CI48">
        <v>16.399999999999999</v>
      </c>
      <c r="CJ48">
        <v>16.399999999999999</v>
      </c>
      <c r="CK48">
        <v>16.3</v>
      </c>
      <c r="CL48">
        <v>16.3</v>
      </c>
      <c r="CM48">
        <v>16.2</v>
      </c>
      <c r="CN48">
        <v>16.2</v>
      </c>
      <c r="CO48">
        <v>16.100000000000001</v>
      </c>
      <c r="CP48">
        <v>16</v>
      </c>
      <c r="CQ48">
        <v>15.8</v>
      </c>
      <c r="CR48">
        <v>15.7</v>
      </c>
      <c r="CS48">
        <v>15.6</v>
      </c>
      <c r="CT48">
        <v>15.4</v>
      </c>
      <c r="CU48">
        <v>15.2</v>
      </c>
      <c r="CV48">
        <v>15</v>
      </c>
      <c r="CW48">
        <v>14.8</v>
      </c>
      <c r="CX48">
        <v>14.6</v>
      </c>
      <c r="CY48">
        <v>14.4</v>
      </c>
      <c r="CZ48">
        <v>14.2</v>
      </c>
      <c r="DA48">
        <v>13.9</v>
      </c>
      <c r="DB48">
        <v>13.5</v>
      </c>
      <c r="DC48">
        <v>13.2</v>
      </c>
      <c r="DD48">
        <v>12.7</v>
      </c>
      <c r="DE48">
        <v>12.3</v>
      </c>
      <c r="DF48">
        <v>11.6</v>
      </c>
      <c r="DG48">
        <v>10.9</v>
      </c>
      <c r="DH48">
        <v>10.4</v>
      </c>
      <c r="DI48">
        <v>10.1</v>
      </c>
      <c r="DJ48">
        <v>10.3</v>
      </c>
      <c r="DK48">
        <v>9.23</v>
      </c>
      <c r="DL48">
        <v>8.8800000000000008</v>
      </c>
      <c r="DM48">
        <v>7.98</v>
      </c>
      <c r="DN48">
        <v>7.34</v>
      </c>
      <c r="DO48">
        <v>6.78</v>
      </c>
      <c r="DP48">
        <v>6.28</v>
      </c>
      <c r="DQ48">
        <v>5.91</v>
      </c>
      <c r="DR48">
        <v>5.54</v>
      </c>
      <c r="DS48">
        <v>5.27</v>
      </c>
      <c r="DT48">
        <v>4.8600000000000003</v>
      </c>
      <c r="DU48">
        <v>4.54</v>
      </c>
      <c r="DV48">
        <v>4.2</v>
      </c>
      <c r="DW48">
        <v>3.83</v>
      </c>
      <c r="DX48">
        <v>3.47</v>
      </c>
      <c r="DY48">
        <v>3.11</v>
      </c>
      <c r="DZ48">
        <v>2.92</v>
      </c>
      <c r="EA48">
        <v>2.64</v>
      </c>
      <c r="EB48">
        <v>2.36</v>
      </c>
      <c r="EC48">
        <v>2.2200000000000002</v>
      </c>
      <c r="ED48">
        <v>1.97</v>
      </c>
      <c r="EE48">
        <v>1.74</v>
      </c>
      <c r="EF48">
        <v>1.57</v>
      </c>
      <c r="EG48">
        <v>1.39</v>
      </c>
      <c r="EH48">
        <v>1.24</v>
      </c>
      <c r="EI48">
        <v>1.08</v>
      </c>
      <c r="EJ48">
        <v>0.96</v>
      </c>
      <c r="EK48">
        <v>0.85</v>
      </c>
      <c r="EL48">
        <v>0.72</v>
      </c>
      <c r="EM48">
        <v>0.63</v>
      </c>
      <c r="EN48">
        <v>0.56000000000000005</v>
      </c>
      <c r="EO48">
        <v>0.46</v>
      </c>
      <c r="EP48">
        <v>0.37</v>
      </c>
      <c r="EQ48">
        <v>0.31</v>
      </c>
      <c r="ER48">
        <v>0.26</v>
      </c>
      <c r="ES48">
        <v>0.21</v>
      </c>
      <c r="ET48">
        <v>0.18</v>
      </c>
      <c r="EU48">
        <v>0.14000000000000001</v>
      </c>
      <c r="EV48">
        <v>0.11</v>
      </c>
      <c r="EW48">
        <v>0.09</v>
      </c>
      <c r="EX48">
        <v>0.05</v>
      </c>
      <c r="EY48">
        <v>0.04</v>
      </c>
      <c r="EZ48">
        <v>0.02</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0.02</v>
      </c>
      <c r="FW48">
        <v>0.03</v>
      </c>
      <c r="FX48">
        <v>0.05</v>
      </c>
      <c r="FY48">
        <v>0.08</v>
      </c>
      <c r="FZ48">
        <v>0.1</v>
      </c>
    </row>
    <row r="49" spans="1:182" x14ac:dyDescent="0.15">
      <c r="A49">
        <v>138</v>
      </c>
      <c r="B49">
        <v>0</v>
      </c>
      <c r="C49">
        <v>0</v>
      </c>
      <c r="D49">
        <v>0</v>
      </c>
      <c r="E49">
        <v>0</v>
      </c>
      <c r="F49">
        <v>0</v>
      </c>
      <c r="G49">
        <v>0</v>
      </c>
      <c r="H49">
        <v>0</v>
      </c>
      <c r="I49">
        <v>0.03</v>
      </c>
      <c r="J49">
        <v>0.05</v>
      </c>
      <c r="K49">
        <v>7.0000000000000007E-2</v>
      </c>
      <c r="L49">
        <v>0.09</v>
      </c>
      <c r="M49">
        <v>0.11</v>
      </c>
      <c r="N49">
        <v>0.14000000000000001</v>
      </c>
      <c r="O49">
        <v>0.18</v>
      </c>
      <c r="P49">
        <v>0.21</v>
      </c>
      <c r="Q49">
        <v>0.25</v>
      </c>
      <c r="R49">
        <v>0.3</v>
      </c>
      <c r="S49">
        <v>0.37</v>
      </c>
      <c r="T49">
        <v>0.41</v>
      </c>
      <c r="U49">
        <v>0.5</v>
      </c>
      <c r="V49">
        <v>0.56999999999999995</v>
      </c>
      <c r="W49">
        <v>0.66</v>
      </c>
      <c r="X49">
        <v>0.75</v>
      </c>
      <c r="Y49">
        <v>0.86</v>
      </c>
      <c r="Z49">
        <v>0.98</v>
      </c>
      <c r="AA49">
        <v>1.1200000000000001</v>
      </c>
      <c r="AB49">
        <v>1.26</v>
      </c>
      <c r="AC49">
        <v>1.4</v>
      </c>
      <c r="AD49">
        <v>1.6</v>
      </c>
      <c r="AE49">
        <v>1.76</v>
      </c>
      <c r="AF49">
        <v>1.95</v>
      </c>
      <c r="AG49">
        <v>2.16</v>
      </c>
      <c r="AH49">
        <v>2.38</v>
      </c>
      <c r="AI49">
        <v>2.61</v>
      </c>
      <c r="AJ49">
        <v>2.86</v>
      </c>
      <c r="AK49">
        <v>3.14</v>
      </c>
      <c r="AL49">
        <v>3.4</v>
      </c>
      <c r="AM49">
        <v>3.72</v>
      </c>
      <c r="AN49">
        <v>4.09</v>
      </c>
      <c r="AO49">
        <v>4.3600000000000003</v>
      </c>
      <c r="AP49">
        <v>4.8</v>
      </c>
      <c r="AQ49">
        <v>5.0199999999999996</v>
      </c>
      <c r="AR49">
        <v>5.35</v>
      </c>
      <c r="AS49">
        <v>5.61</v>
      </c>
      <c r="AT49">
        <v>6.08</v>
      </c>
      <c r="AU49">
        <v>6.49</v>
      </c>
      <c r="AV49">
        <v>7.02</v>
      </c>
      <c r="AW49">
        <v>7.66</v>
      </c>
      <c r="AX49">
        <v>8.52</v>
      </c>
      <c r="AY49">
        <v>8.9600000000000009</v>
      </c>
      <c r="AZ49">
        <v>9.49</v>
      </c>
      <c r="BA49">
        <v>10.1</v>
      </c>
      <c r="BB49">
        <v>10.1</v>
      </c>
      <c r="BC49">
        <v>10.5</v>
      </c>
      <c r="BD49">
        <v>11</v>
      </c>
      <c r="BE49">
        <v>11.6</v>
      </c>
      <c r="BF49">
        <v>12.2</v>
      </c>
      <c r="BG49">
        <v>12.6</v>
      </c>
      <c r="BH49">
        <v>13</v>
      </c>
      <c r="BI49">
        <v>13.3</v>
      </c>
      <c r="BJ49">
        <v>13.6</v>
      </c>
      <c r="BK49">
        <v>13.9</v>
      </c>
      <c r="BL49">
        <v>14.1</v>
      </c>
      <c r="BM49">
        <v>14.4</v>
      </c>
      <c r="BN49">
        <v>14.6</v>
      </c>
      <c r="BO49">
        <v>14.8</v>
      </c>
      <c r="BP49">
        <v>15</v>
      </c>
      <c r="BQ49">
        <v>15.1</v>
      </c>
      <c r="BR49">
        <v>15.3</v>
      </c>
      <c r="BS49">
        <v>15.4</v>
      </c>
      <c r="BT49">
        <v>15.6</v>
      </c>
      <c r="BU49">
        <v>15.7</v>
      </c>
      <c r="BV49">
        <v>15.8</v>
      </c>
      <c r="BW49">
        <v>15.9</v>
      </c>
      <c r="BX49">
        <v>16</v>
      </c>
      <c r="BY49">
        <v>16.100000000000001</v>
      </c>
      <c r="BZ49">
        <v>16.2</v>
      </c>
      <c r="CA49">
        <v>16.3</v>
      </c>
      <c r="CB49">
        <v>16.3</v>
      </c>
      <c r="CC49">
        <v>16.399999999999999</v>
      </c>
      <c r="CD49">
        <v>16.399999999999999</v>
      </c>
      <c r="CE49">
        <v>16.399999999999999</v>
      </c>
      <c r="CF49">
        <v>16.399999999999999</v>
      </c>
      <c r="CG49">
        <v>16.5</v>
      </c>
      <c r="CH49">
        <v>16.399999999999999</v>
      </c>
      <c r="CI49">
        <v>16.399999999999999</v>
      </c>
      <c r="CJ49">
        <v>16.399999999999999</v>
      </c>
      <c r="CK49">
        <v>16.399999999999999</v>
      </c>
      <c r="CL49">
        <v>16.3</v>
      </c>
      <c r="CM49">
        <v>16.2</v>
      </c>
      <c r="CN49">
        <v>16.2</v>
      </c>
      <c r="CO49">
        <v>16.100000000000001</v>
      </c>
      <c r="CP49">
        <v>16</v>
      </c>
      <c r="CQ49">
        <v>15.9</v>
      </c>
      <c r="CR49">
        <v>15.7</v>
      </c>
      <c r="CS49">
        <v>15.6</v>
      </c>
      <c r="CT49">
        <v>15.4</v>
      </c>
      <c r="CU49">
        <v>15.3</v>
      </c>
      <c r="CV49">
        <v>15.1</v>
      </c>
      <c r="CW49">
        <v>14.9</v>
      </c>
      <c r="CX49">
        <v>14.6</v>
      </c>
      <c r="CY49">
        <v>14.4</v>
      </c>
      <c r="CZ49">
        <v>14.2</v>
      </c>
      <c r="DA49">
        <v>13.9</v>
      </c>
      <c r="DB49">
        <v>13.5</v>
      </c>
      <c r="DC49">
        <v>13.2</v>
      </c>
      <c r="DD49">
        <v>12.8</v>
      </c>
      <c r="DE49">
        <v>12.3</v>
      </c>
      <c r="DF49">
        <v>11.6</v>
      </c>
      <c r="DG49">
        <v>10.8</v>
      </c>
      <c r="DH49">
        <v>10.4</v>
      </c>
      <c r="DI49">
        <v>10.1</v>
      </c>
      <c r="DJ49">
        <v>10.199999999999999</v>
      </c>
      <c r="DK49">
        <v>9.1999999999999993</v>
      </c>
      <c r="DL49">
        <v>8.86</v>
      </c>
      <c r="DM49">
        <v>7.91</v>
      </c>
      <c r="DN49">
        <v>7.3</v>
      </c>
      <c r="DO49">
        <v>6.76</v>
      </c>
      <c r="DP49">
        <v>6.27</v>
      </c>
      <c r="DQ49">
        <v>5.91</v>
      </c>
      <c r="DR49">
        <v>5.51</v>
      </c>
      <c r="DS49">
        <v>5.22</v>
      </c>
      <c r="DT49">
        <v>4.79</v>
      </c>
      <c r="DU49">
        <v>4.45</v>
      </c>
      <c r="DV49">
        <v>4.17</v>
      </c>
      <c r="DW49">
        <v>3.81</v>
      </c>
      <c r="DX49">
        <v>3.48</v>
      </c>
      <c r="DY49">
        <v>3.1</v>
      </c>
      <c r="DZ49">
        <v>2.89</v>
      </c>
      <c r="EA49">
        <v>2.63</v>
      </c>
      <c r="EB49">
        <v>2.42</v>
      </c>
      <c r="EC49">
        <v>2.15</v>
      </c>
      <c r="ED49">
        <v>1.94</v>
      </c>
      <c r="EE49">
        <v>1.77</v>
      </c>
      <c r="EF49">
        <v>1.58</v>
      </c>
      <c r="EG49">
        <v>1.41</v>
      </c>
      <c r="EH49">
        <v>1.19</v>
      </c>
      <c r="EI49">
        <v>1.05</v>
      </c>
      <c r="EJ49">
        <v>0.96</v>
      </c>
      <c r="EK49">
        <v>0.82</v>
      </c>
      <c r="EL49">
        <v>0.73</v>
      </c>
      <c r="EM49">
        <v>0.62</v>
      </c>
      <c r="EN49">
        <v>0.55000000000000004</v>
      </c>
      <c r="EO49">
        <v>0.45</v>
      </c>
      <c r="EP49">
        <v>0.38</v>
      </c>
      <c r="EQ49">
        <v>0.3</v>
      </c>
      <c r="ER49">
        <v>0.27</v>
      </c>
      <c r="ES49">
        <v>0.22</v>
      </c>
      <c r="ET49">
        <v>0.17</v>
      </c>
      <c r="EU49">
        <v>0.14000000000000001</v>
      </c>
      <c r="EV49">
        <v>0.11</v>
      </c>
      <c r="EW49">
        <v>0.08</v>
      </c>
      <c r="EX49">
        <v>0.05</v>
      </c>
      <c r="EY49">
        <v>0.04</v>
      </c>
      <c r="EZ49">
        <v>0.02</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0.02</v>
      </c>
      <c r="FW49">
        <v>0.03</v>
      </c>
      <c r="FX49">
        <v>0.05</v>
      </c>
      <c r="FY49">
        <v>0.08</v>
      </c>
      <c r="FZ49">
        <v>0.1</v>
      </c>
    </row>
    <row r="50" spans="1:182" x14ac:dyDescent="0.15">
      <c r="A50">
        <v>137</v>
      </c>
      <c r="B50">
        <v>0</v>
      </c>
      <c r="C50">
        <v>0</v>
      </c>
      <c r="D50">
        <v>0</v>
      </c>
      <c r="E50">
        <v>0</v>
      </c>
      <c r="F50">
        <v>0</v>
      </c>
      <c r="G50">
        <v>0</v>
      </c>
      <c r="H50">
        <v>0</v>
      </c>
      <c r="I50">
        <v>0.03</v>
      </c>
      <c r="J50">
        <v>0.05</v>
      </c>
      <c r="K50">
        <v>0.06</v>
      </c>
      <c r="L50">
        <v>0.09</v>
      </c>
      <c r="M50">
        <v>0.11</v>
      </c>
      <c r="N50">
        <v>0.14000000000000001</v>
      </c>
      <c r="O50">
        <v>0.18</v>
      </c>
      <c r="P50">
        <v>0.21</v>
      </c>
      <c r="Q50">
        <v>0.26</v>
      </c>
      <c r="R50">
        <v>0.3</v>
      </c>
      <c r="S50">
        <v>0.37</v>
      </c>
      <c r="T50">
        <v>0.43</v>
      </c>
      <c r="U50">
        <v>0.5</v>
      </c>
      <c r="V50">
        <v>0.56000000000000005</v>
      </c>
      <c r="W50">
        <v>0.65</v>
      </c>
      <c r="X50">
        <v>0.75</v>
      </c>
      <c r="Y50">
        <v>0.88</v>
      </c>
      <c r="Z50">
        <v>0.98</v>
      </c>
      <c r="AA50">
        <v>1.1100000000000001</v>
      </c>
      <c r="AB50">
        <v>1.25</v>
      </c>
      <c r="AC50">
        <v>1.4</v>
      </c>
      <c r="AD50">
        <v>1.54</v>
      </c>
      <c r="AE50">
        <v>1.76</v>
      </c>
      <c r="AF50">
        <v>1.96</v>
      </c>
      <c r="AG50">
        <v>2.1800000000000002</v>
      </c>
      <c r="AH50">
        <v>2.37</v>
      </c>
      <c r="AI50">
        <v>2.64</v>
      </c>
      <c r="AJ50">
        <v>2.88</v>
      </c>
      <c r="AK50">
        <v>3.14</v>
      </c>
      <c r="AL50">
        <v>3.44</v>
      </c>
      <c r="AM50">
        <v>3.7</v>
      </c>
      <c r="AN50">
        <v>4.08</v>
      </c>
      <c r="AO50">
        <v>4.3499999999999996</v>
      </c>
      <c r="AP50">
        <v>4.74</v>
      </c>
      <c r="AQ50">
        <v>5</v>
      </c>
      <c r="AR50">
        <v>5.27</v>
      </c>
      <c r="AS50">
        <v>5.68</v>
      </c>
      <c r="AT50">
        <v>6.04</v>
      </c>
      <c r="AU50">
        <v>6.5</v>
      </c>
      <c r="AV50">
        <v>7.05</v>
      </c>
      <c r="AW50">
        <v>7.62</v>
      </c>
      <c r="AX50">
        <v>8.3699999999999992</v>
      </c>
      <c r="AY50">
        <v>8.9</v>
      </c>
      <c r="AZ50">
        <v>9.43</v>
      </c>
      <c r="BA50">
        <v>10.199999999999999</v>
      </c>
      <c r="BB50">
        <v>10.1</v>
      </c>
      <c r="BC50">
        <v>10.5</v>
      </c>
      <c r="BD50">
        <v>11</v>
      </c>
      <c r="BE50">
        <v>11.6</v>
      </c>
      <c r="BF50">
        <v>12.2</v>
      </c>
      <c r="BG50">
        <v>12.6</v>
      </c>
      <c r="BH50">
        <v>13</v>
      </c>
      <c r="BI50">
        <v>13.4</v>
      </c>
      <c r="BJ50">
        <v>13.6</v>
      </c>
      <c r="BK50">
        <v>13.9</v>
      </c>
      <c r="BL50">
        <v>14.2</v>
      </c>
      <c r="BM50">
        <v>14.4</v>
      </c>
      <c r="BN50">
        <v>14.6</v>
      </c>
      <c r="BO50">
        <v>14.8</v>
      </c>
      <c r="BP50">
        <v>15</v>
      </c>
      <c r="BQ50">
        <v>15.2</v>
      </c>
      <c r="BR50">
        <v>15.3</v>
      </c>
      <c r="BS50">
        <v>15.5</v>
      </c>
      <c r="BT50">
        <v>15.6</v>
      </c>
      <c r="BU50">
        <v>15.7</v>
      </c>
      <c r="BV50">
        <v>15.9</v>
      </c>
      <c r="BW50">
        <v>16</v>
      </c>
      <c r="BX50">
        <v>16.100000000000001</v>
      </c>
      <c r="BY50">
        <v>16.2</v>
      </c>
      <c r="BZ50">
        <v>16.2</v>
      </c>
      <c r="CA50">
        <v>16.3</v>
      </c>
      <c r="CB50">
        <v>16.399999999999999</v>
      </c>
      <c r="CC50">
        <v>16.399999999999999</v>
      </c>
      <c r="CD50">
        <v>16.399999999999999</v>
      </c>
      <c r="CE50">
        <v>16.5</v>
      </c>
      <c r="CF50">
        <v>16.5</v>
      </c>
      <c r="CG50">
        <v>16.5</v>
      </c>
      <c r="CH50">
        <v>16.5</v>
      </c>
      <c r="CI50">
        <v>16.5</v>
      </c>
      <c r="CJ50">
        <v>16.399999999999999</v>
      </c>
      <c r="CK50">
        <v>16.399999999999999</v>
      </c>
      <c r="CL50">
        <v>16.3</v>
      </c>
      <c r="CM50">
        <v>16.3</v>
      </c>
      <c r="CN50">
        <v>16.2</v>
      </c>
      <c r="CO50">
        <v>16.100000000000001</v>
      </c>
      <c r="CP50">
        <v>16</v>
      </c>
      <c r="CQ50">
        <v>15.9</v>
      </c>
      <c r="CR50">
        <v>15.8</v>
      </c>
      <c r="CS50">
        <v>15.6</v>
      </c>
      <c r="CT50">
        <v>15.5</v>
      </c>
      <c r="CU50">
        <v>15.3</v>
      </c>
      <c r="CV50">
        <v>15.1</v>
      </c>
      <c r="CW50">
        <v>14.9</v>
      </c>
      <c r="CX50">
        <v>14.7</v>
      </c>
      <c r="CY50">
        <v>14.4</v>
      </c>
      <c r="CZ50">
        <v>14.2</v>
      </c>
      <c r="DA50">
        <v>13.9</v>
      </c>
      <c r="DB50">
        <v>13.5</v>
      </c>
      <c r="DC50">
        <v>13.2</v>
      </c>
      <c r="DD50">
        <v>12.7</v>
      </c>
      <c r="DE50">
        <v>12.2</v>
      </c>
      <c r="DF50">
        <v>11.6</v>
      </c>
      <c r="DG50">
        <v>10.8</v>
      </c>
      <c r="DH50">
        <v>10.4</v>
      </c>
      <c r="DI50">
        <v>10.199999999999999</v>
      </c>
      <c r="DJ50">
        <v>9.85</v>
      </c>
      <c r="DK50">
        <v>9.1199999999999992</v>
      </c>
      <c r="DL50">
        <v>8.82</v>
      </c>
      <c r="DM50">
        <v>7.88</v>
      </c>
      <c r="DN50">
        <v>7.23</v>
      </c>
      <c r="DO50">
        <v>6.73</v>
      </c>
      <c r="DP50">
        <v>6.25</v>
      </c>
      <c r="DQ50">
        <v>5.89</v>
      </c>
      <c r="DR50">
        <v>5.45</v>
      </c>
      <c r="DS50">
        <v>5.14</v>
      </c>
      <c r="DT50">
        <v>4.84</v>
      </c>
      <c r="DU50">
        <v>4.43</v>
      </c>
      <c r="DV50">
        <v>4.21</v>
      </c>
      <c r="DW50">
        <v>3.74</v>
      </c>
      <c r="DX50">
        <v>3.41</v>
      </c>
      <c r="DY50">
        <v>3.13</v>
      </c>
      <c r="DZ50">
        <v>2.91</v>
      </c>
      <c r="EA50">
        <v>2.6</v>
      </c>
      <c r="EB50">
        <v>2.33</v>
      </c>
      <c r="EC50">
        <v>2.17</v>
      </c>
      <c r="ED50">
        <v>1.92</v>
      </c>
      <c r="EE50">
        <v>1.72</v>
      </c>
      <c r="EF50">
        <v>1.56</v>
      </c>
      <c r="EG50">
        <v>1.35</v>
      </c>
      <c r="EH50">
        <v>1.21</v>
      </c>
      <c r="EI50">
        <v>1.1000000000000001</v>
      </c>
      <c r="EJ50">
        <v>0.91</v>
      </c>
      <c r="EK50">
        <v>0.79</v>
      </c>
      <c r="EL50">
        <v>0.71</v>
      </c>
      <c r="EM50">
        <v>0.6</v>
      </c>
      <c r="EN50">
        <v>0.51</v>
      </c>
      <c r="EO50">
        <v>0.45</v>
      </c>
      <c r="EP50">
        <v>0.37</v>
      </c>
      <c r="EQ50">
        <v>0.31</v>
      </c>
      <c r="ER50">
        <v>0.25</v>
      </c>
      <c r="ES50">
        <v>0.21</v>
      </c>
      <c r="ET50">
        <v>0.16</v>
      </c>
      <c r="EU50">
        <v>0.13</v>
      </c>
      <c r="EV50">
        <v>0.11</v>
      </c>
      <c r="EW50">
        <v>0.08</v>
      </c>
      <c r="EX50">
        <v>0.06</v>
      </c>
      <c r="EY50">
        <v>0.03</v>
      </c>
      <c r="EZ50">
        <v>0.02</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0.02</v>
      </c>
      <c r="FW50">
        <v>0.03</v>
      </c>
      <c r="FX50">
        <v>0.05</v>
      </c>
      <c r="FY50">
        <v>0.08</v>
      </c>
      <c r="FZ50">
        <v>0.1</v>
      </c>
    </row>
    <row r="51" spans="1:182" x14ac:dyDescent="0.15">
      <c r="A51">
        <v>136</v>
      </c>
      <c r="B51">
        <v>0</v>
      </c>
      <c r="C51">
        <v>0</v>
      </c>
      <c r="D51">
        <v>0</v>
      </c>
      <c r="E51">
        <v>0</v>
      </c>
      <c r="F51">
        <v>0</v>
      </c>
      <c r="G51">
        <v>0</v>
      </c>
      <c r="H51">
        <v>0</v>
      </c>
      <c r="I51">
        <v>0.03</v>
      </c>
      <c r="J51">
        <v>0.05</v>
      </c>
      <c r="K51">
        <v>0.06</v>
      </c>
      <c r="L51">
        <v>0.09</v>
      </c>
      <c r="M51">
        <v>0.12</v>
      </c>
      <c r="N51">
        <v>0.14000000000000001</v>
      </c>
      <c r="O51">
        <v>0.18</v>
      </c>
      <c r="P51">
        <v>0.22</v>
      </c>
      <c r="Q51">
        <v>0.26</v>
      </c>
      <c r="R51">
        <v>0.3</v>
      </c>
      <c r="S51">
        <v>0.36</v>
      </c>
      <c r="T51">
        <v>0.43</v>
      </c>
      <c r="U51">
        <v>0.49</v>
      </c>
      <c r="V51">
        <v>0.57999999999999996</v>
      </c>
      <c r="W51">
        <v>0.66</v>
      </c>
      <c r="X51">
        <v>0.75</v>
      </c>
      <c r="Y51">
        <v>0.87</v>
      </c>
      <c r="Z51">
        <v>0.97</v>
      </c>
      <c r="AA51">
        <v>1.1200000000000001</v>
      </c>
      <c r="AB51">
        <v>1.26</v>
      </c>
      <c r="AC51">
        <v>1.42</v>
      </c>
      <c r="AD51">
        <v>1.58</v>
      </c>
      <c r="AE51">
        <v>1.76</v>
      </c>
      <c r="AF51">
        <v>1.95</v>
      </c>
      <c r="AG51">
        <v>2.19</v>
      </c>
      <c r="AH51">
        <v>2.38</v>
      </c>
      <c r="AI51">
        <v>2.58</v>
      </c>
      <c r="AJ51">
        <v>2.89</v>
      </c>
      <c r="AK51">
        <v>3.16</v>
      </c>
      <c r="AL51">
        <v>3.38</v>
      </c>
      <c r="AM51">
        <v>3.71</v>
      </c>
      <c r="AN51">
        <v>4.09</v>
      </c>
      <c r="AO51">
        <v>4.37</v>
      </c>
      <c r="AP51">
        <v>4.71</v>
      </c>
      <c r="AQ51">
        <v>5</v>
      </c>
      <c r="AR51">
        <v>5.3</v>
      </c>
      <c r="AS51">
        <v>5.64</v>
      </c>
      <c r="AT51">
        <v>6.1</v>
      </c>
      <c r="AU51">
        <v>6.5</v>
      </c>
      <c r="AV51">
        <v>7.01</v>
      </c>
      <c r="AW51">
        <v>7.67</v>
      </c>
      <c r="AX51">
        <v>8.48</v>
      </c>
      <c r="AY51">
        <v>9.2200000000000006</v>
      </c>
      <c r="AZ51">
        <v>9.44</v>
      </c>
      <c r="BA51">
        <v>10.1</v>
      </c>
      <c r="BB51">
        <v>10.199999999999999</v>
      </c>
      <c r="BC51">
        <v>10.5</v>
      </c>
      <c r="BD51">
        <v>11</v>
      </c>
      <c r="BE51">
        <v>11.6</v>
      </c>
      <c r="BF51">
        <v>12.2</v>
      </c>
      <c r="BG51">
        <v>12.7</v>
      </c>
      <c r="BH51">
        <v>13</v>
      </c>
      <c r="BI51">
        <v>13.5</v>
      </c>
      <c r="BJ51">
        <v>13.7</v>
      </c>
      <c r="BK51">
        <v>14</v>
      </c>
      <c r="BL51">
        <v>14.2</v>
      </c>
      <c r="BM51">
        <v>14.4</v>
      </c>
      <c r="BN51">
        <v>14.6</v>
      </c>
      <c r="BO51">
        <v>14.8</v>
      </c>
      <c r="BP51">
        <v>15</v>
      </c>
      <c r="BQ51">
        <v>15.2</v>
      </c>
      <c r="BR51">
        <v>15.4</v>
      </c>
      <c r="BS51">
        <v>15.5</v>
      </c>
      <c r="BT51">
        <v>15.7</v>
      </c>
      <c r="BU51">
        <v>15.8</v>
      </c>
      <c r="BV51">
        <v>15.9</v>
      </c>
      <c r="BW51">
        <v>16</v>
      </c>
      <c r="BX51">
        <v>16.100000000000001</v>
      </c>
      <c r="BY51">
        <v>16.2</v>
      </c>
      <c r="BZ51">
        <v>16.3</v>
      </c>
      <c r="CA51">
        <v>16.3</v>
      </c>
      <c r="CB51">
        <v>16.399999999999999</v>
      </c>
      <c r="CC51">
        <v>16.5</v>
      </c>
      <c r="CD51">
        <v>16.5</v>
      </c>
      <c r="CE51">
        <v>16.5</v>
      </c>
      <c r="CF51">
        <v>16.5</v>
      </c>
      <c r="CG51">
        <v>16.5</v>
      </c>
      <c r="CH51">
        <v>16.5</v>
      </c>
      <c r="CI51">
        <v>16.5</v>
      </c>
      <c r="CJ51">
        <v>16.5</v>
      </c>
      <c r="CK51">
        <v>16.399999999999999</v>
      </c>
      <c r="CL51">
        <v>16.399999999999999</v>
      </c>
      <c r="CM51">
        <v>16.3</v>
      </c>
      <c r="CN51">
        <v>16.3</v>
      </c>
      <c r="CO51">
        <v>16.100000000000001</v>
      </c>
      <c r="CP51">
        <v>16</v>
      </c>
      <c r="CQ51">
        <v>15.9</v>
      </c>
      <c r="CR51">
        <v>15.8</v>
      </c>
      <c r="CS51">
        <v>15.6</v>
      </c>
      <c r="CT51">
        <v>15.5</v>
      </c>
      <c r="CU51">
        <v>15.3</v>
      </c>
      <c r="CV51">
        <v>15.1</v>
      </c>
      <c r="CW51">
        <v>14.9</v>
      </c>
      <c r="CX51">
        <v>14.7</v>
      </c>
      <c r="CY51">
        <v>14.4</v>
      </c>
      <c r="CZ51">
        <v>14.2</v>
      </c>
      <c r="DA51">
        <v>13.9</v>
      </c>
      <c r="DB51">
        <v>13.6</v>
      </c>
      <c r="DC51">
        <v>13.2</v>
      </c>
      <c r="DD51">
        <v>12.7</v>
      </c>
      <c r="DE51">
        <v>12.2</v>
      </c>
      <c r="DF51">
        <v>11.5</v>
      </c>
      <c r="DG51">
        <v>10.8</v>
      </c>
      <c r="DH51">
        <v>10.4</v>
      </c>
      <c r="DI51">
        <v>10.199999999999999</v>
      </c>
      <c r="DJ51">
        <v>10.199999999999999</v>
      </c>
      <c r="DK51">
        <v>9.16</v>
      </c>
      <c r="DL51">
        <v>8.6</v>
      </c>
      <c r="DM51">
        <v>7.86</v>
      </c>
      <c r="DN51">
        <v>7.19</v>
      </c>
      <c r="DO51">
        <v>6.74</v>
      </c>
      <c r="DP51">
        <v>6.22</v>
      </c>
      <c r="DQ51">
        <v>5.8</v>
      </c>
      <c r="DR51">
        <v>5.5</v>
      </c>
      <c r="DS51">
        <v>5.16</v>
      </c>
      <c r="DT51">
        <v>4.75</v>
      </c>
      <c r="DU51">
        <v>4.43</v>
      </c>
      <c r="DV51">
        <v>4.1500000000000004</v>
      </c>
      <c r="DW51">
        <v>3.76</v>
      </c>
      <c r="DX51">
        <v>3.4</v>
      </c>
      <c r="DY51">
        <v>3.1</v>
      </c>
      <c r="DZ51">
        <v>2.86</v>
      </c>
      <c r="EA51">
        <v>2.6</v>
      </c>
      <c r="EB51">
        <v>2.36</v>
      </c>
      <c r="EC51">
        <v>2.14</v>
      </c>
      <c r="ED51">
        <v>1.9</v>
      </c>
      <c r="EE51">
        <v>1.7</v>
      </c>
      <c r="EF51">
        <v>1.54</v>
      </c>
      <c r="EG51">
        <v>1.36</v>
      </c>
      <c r="EH51">
        <v>1.18</v>
      </c>
      <c r="EI51">
        <v>1.03</v>
      </c>
      <c r="EJ51">
        <v>0.93</v>
      </c>
      <c r="EK51">
        <v>0.79</v>
      </c>
      <c r="EL51">
        <v>0.7</v>
      </c>
      <c r="EM51">
        <v>0.61</v>
      </c>
      <c r="EN51">
        <v>0.52</v>
      </c>
      <c r="EO51">
        <v>0.44</v>
      </c>
      <c r="EP51">
        <v>0.35</v>
      </c>
      <c r="EQ51">
        <v>0.3</v>
      </c>
      <c r="ER51">
        <v>0.23</v>
      </c>
      <c r="ES51">
        <v>0.21</v>
      </c>
      <c r="ET51">
        <v>0.16</v>
      </c>
      <c r="EU51">
        <v>0.13</v>
      </c>
      <c r="EV51">
        <v>0.1</v>
      </c>
      <c r="EW51">
        <v>0.08</v>
      </c>
      <c r="EX51">
        <v>0.06</v>
      </c>
      <c r="EY51">
        <v>0.04</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0.02</v>
      </c>
      <c r="FW51">
        <v>0.03</v>
      </c>
      <c r="FX51">
        <v>0.05</v>
      </c>
      <c r="FY51">
        <v>0.08</v>
      </c>
      <c r="FZ51">
        <v>0.1</v>
      </c>
    </row>
    <row r="52" spans="1:182" x14ac:dyDescent="0.15">
      <c r="A52">
        <v>135</v>
      </c>
      <c r="B52">
        <v>0</v>
      </c>
      <c r="C52">
        <v>0</v>
      </c>
      <c r="D52">
        <v>0</v>
      </c>
      <c r="E52">
        <v>0</v>
      </c>
      <c r="F52">
        <v>0</v>
      </c>
      <c r="G52">
        <v>0</v>
      </c>
      <c r="H52">
        <v>0.02</v>
      </c>
      <c r="I52">
        <v>0.03</v>
      </c>
      <c r="J52">
        <v>0.05</v>
      </c>
      <c r="K52">
        <v>0.06</v>
      </c>
      <c r="L52">
        <v>0.09</v>
      </c>
      <c r="M52">
        <v>0.12</v>
      </c>
      <c r="N52">
        <v>0.14000000000000001</v>
      </c>
      <c r="O52">
        <v>0.18</v>
      </c>
      <c r="P52">
        <v>0.22</v>
      </c>
      <c r="Q52">
        <v>0.26</v>
      </c>
      <c r="R52">
        <v>0.3</v>
      </c>
      <c r="S52">
        <v>0.36</v>
      </c>
      <c r="T52">
        <v>0.44</v>
      </c>
      <c r="U52">
        <v>0.5</v>
      </c>
      <c r="V52">
        <v>0.57999999999999996</v>
      </c>
      <c r="W52">
        <v>0.67</v>
      </c>
      <c r="X52">
        <v>0.77</v>
      </c>
      <c r="Y52">
        <v>0.86</v>
      </c>
      <c r="Z52">
        <v>0.99</v>
      </c>
      <c r="AA52">
        <v>1.1299999999999999</v>
      </c>
      <c r="AB52">
        <v>1.26</v>
      </c>
      <c r="AC52">
        <v>1.41</v>
      </c>
      <c r="AD52">
        <v>1.54</v>
      </c>
      <c r="AE52">
        <v>1.72</v>
      </c>
      <c r="AF52">
        <v>1.92</v>
      </c>
      <c r="AG52">
        <v>2.16</v>
      </c>
      <c r="AH52">
        <v>2.36</v>
      </c>
      <c r="AI52">
        <v>2.61</v>
      </c>
      <c r="AJ52">
        <v>2.83</v>
      </c>
      <c r="AK52">
        <v>3.13</v>
      </c>
      <c r="AL52">
        <v>3.4</v>
      </c>
      <c r="AM52">
        <v>3.69</v>
      </c>
      <c r="AN52">
        <v>4.05</v>
      </c>
      <c r="AO52">
        <v>4.34</v>
      </c>
      <c r="AP52">
        <v>4.72</v>
      </c>
      <c r="AQ52">
        <v>5.01</v>
      </c>
      <c r="AR52">
        <v>5.31</v>
      </c>
      <c r="AS52">
        <v>5.7</v>
      </c>
      <c r="AT52">
        <v>6.05</v>
      </c>
      <c r="AU52">
        <v>6.48</v>
      </c>
      <c r="AV52">
        <v>6.95</v>
      </c>
      <c r="AW52">
        <v>7.63</v>
      </c>
      <c r="AX52">
        <v>8.4700000000000006</v>
      </c>
      <c r="AY52">
        <v>9.19</v>
      </c>
      <c r="AZ52">
        <v>9.43</v>
      </c>
      <c r="BA52">
        <v>10.1</v>
      </c>
      <c r="BB52">
        <v>10.199999999999999</v>
      </c>
      <c r="BC52">
        <v>10.5</v>
      </c>
      <c r="BD52">
        <v>11</v>
      </c>
      <c r="BE52">
        <v>11.5</v>
      </c>
      <c r="BF52">
        <v>12.2</v>
      </c>
      <c r="BG52">
        <v>12.7</v>
      </c>
      <c r="BH52">
        <v>13.1</v>
      </c>
      <c r="BI52">
        <v>13.4</v>
      </c>
      <c r="BJ52">
        <v>13.7</v>
      </c>
      <c r="BK52">
        <v>14</v>
      </c>
      <c r="BL52">
        <v>14.2</v>
      </c>
      <c r="BM52">
        <v>14.5</v>
      </c>
      <c r="BN52">
        <v>14.7</v>
      </c>
      <c r="BO52">
        <v>14.9</v>
      </c>
      <c r="BP52">
        <v>15.1</v>
      </c>
      <c r="BQ52">
        <v>15.2</v>
      </c>
      <c r="BR52">
        <v>15.4</v>
      </c>
      <c r="BS52">
        <v>15.6</v>
      </c>
      <c r="BT52">
        <v>15.7</v>
      </c>
      <c r="BU52">
        <v>15.8</v>
      </c>
      <c r="BV52">
        <v>16</v>
      </c>
      <c r="BW52">
        <v>16.100000000000001</v>
      </c>
      <c r="BX52">
        <v>16.2</v>
      </c>
      <c r="BY52">
        <v>16.2</v>
      </c>
      <c r="BZ52">
        <v>16.3</v>
      </c>
      <c r="CA52">
        <v>16.399999999999999</v>
      </c>
      <c r="CB52">
        <v>16.399999999999999</v>
      </c>
      <c r="CC52">
        <v>16.5</v>
      </c>
      <c r="CD52">
        <v>16.5</v>
      </c>
      <c r="CE52">
        <v>16.600000000000001</v>
      </c>
      <c r="CF52">
        <v>16.600000000000001</v>
      </c>
      <c r="CG52">
        <v>16.600000000000001</v>
      </c>
      <c r="CH52">
        <v>16.600000000000001</v>
      </c>
      <c r="CI52">
        <v>16.5</v>
      </c>
      <c r="CJ52">
        <v>16.5</v>
      </c>
      <c r="CK52">
        <v>16.5</v>
      </c>
      <c r="CL52">
        <v>16.399999999999999</v>
      </c>
      <c r="CM52">
        <v>16.3</v>
      </c>
      <c r="CN52">
        <v>16.3</v>
      </c>
      <c r="CO52">
        <v>16.2</v>
      </c>
      <c r="CP52">
        <v>16.100000000000001</v>
      </c>
      <c r="CQ52">
        <v>15.9</v>
      </c>
      <c r="CR52">
        <v>15.8</v>
      </c>
      <c r="CS52">
        <v>15.7</v>
      </c>
      <c r="CT52">
        <v>15.5</v>
      </c>
      <c r="CU52">
        <v>15.3</v>
      </c>
      <c r="CV52">
        <v>15.1</v>
      </c>
      <c r="CW52">
        <v>14.9</v>
      </c>
      <c r="CX52">
        <v>14.7</v>
      </c>
      <c r="CY52">
        <v>14.4</v>
      </c>
      <c r="CZ52">
        <v>14.2</v>
      </c>
      <c r="DA52">
        <v>13.9</v>
      </c>
      <c r="DB52">
        <v>13.6</v>
      </c>
      <c r="DC52">
        <v>13.2</v>
      </c>
      <c r="DD52">
        <v>12.7</v>
      </c>
      <c r="DE52">
        <v>12.2</v>
      </c>
      <c r="DF52">
        <v>11.5</v>
      </c>
      <c r="DG52">
        <v>10.8</v>
      </c>
      <c r="DH52">
        <v>10.4</v>
      </c>
      <c r="DI52">
        <v>10.4</v>
      </c>
      <c r="DJ52">
        <v>10.199999999999999</v>
      </c>
      <c r="DK52">
        <v>9.15</v>
      </c>
      <c r="DL52">
        <v>8.5500000000000007</v>
      </c>
      <c r="DM52">
        <v>7.8</v>
      </c>
      <c r="DN52">
        <v>7.23</v>
      </c>
      <c r="DO52">
        <v>6.69</v>
      </c>
      <c r="DP52">
        <v>6.2</v>
      </c>
      <c r="DQ52">
        <v>5.81</v>
      </c>
      <c r="DR52">
        <v>5.49</v>
      </c>
      <c r="DS52">
        <v>5.14</v>
      </c>
      <c r="DT52">
        <v>4.79</v>
      </c>
      <c r="DU52">
        <v>4.43</v>
      </c>
      <c r="DV52">
        <v>4.0999999999999996</v>
      </c>
      <c r="DW52">
        <v>3.68</v>
      </c>
      <c r="DX52">
        <v>3.38</v>
      </c>
      <c r="DY52">
        <v>3.07</v>
      </c>
      <c r="DZ52">
        <v>2.87</v>
      </c>
      <c r="EA52">
        <v>2.5499999999999998</v>
      </c>
      <c r="EB52">
        <v>2.36</v>
      </c>
      <c r="EC52">
        <v>2.12</v>
      </c>
      <c r="ED52">
        <v>1.86</v>
      </c>
      <c r="EE52">
        <v>1.7</v>
      </c>
      <c r="EF52">
        <v>1.52</v>
      </c>
      <c r="EG52">
        <v>1.38</v>
      </c>
      <c r="EH52">
        <v>1.18</v>
      </c>
      <c r="EI52">
        <v>1.01</v>
      </c>
      <c r="EJ52">
        <v>0.93</v>
      </c>
      <c r="EK52">
        <v>0.81</v>
      </c>
      <c r="EL52">
        <v>0.66</v>
      </c>
      <c r="EM52">
        <v>0.6</v>
      </c>
      <c r="EN52">
        <v>0.51</v>
      </c>
      <c r="EO52">
        <v>0.42</v>
      </c>
      <c r="EP52">
        <v>0.37</v>
      </c>
      <c r="EQ52">
        <v>0.3</v>
      </c>
      <c r="ER52">
        <v>0.24</v>
      </c>
      <c r="ES52">
        <v>0.2</v>
      </c>
      <c r="ET52">
        <v>0.16</v>
      </c>
      <c r="EU52">
        <v>0.13</v>
      </c>
      <c r="EV52">
        <v>0.1</v>
      </c>
      <c r="EW52">
        <v>0.08</v>
      </c>
      <c r="EX52">
        <v>0.05</v>
      </c>
      <c r="EY52">
        <v>0.03</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0.02</v>
      </c>
      <c r="FW52">
        <v>0.03</v>
      </c>
      <c r="FX52">
        <v>0.06</v>
      </c>
      <c r="FY52">
        <v>0.08</v>
      </c>
      <c r="FZ52">
        <v>0.1</v>
      </c>
    </row>
    <row r="53" spans="1:182" x14ac:dyDescent="0.15">
      <c r="A53">
        <v>134</v>
      </c>
      <c r="B53">
        <v>0</v>
      </c>
      <c r="C53">
        <v>0</v>
      </c>
      <c r="D53">
        <v>0</v>
      </c>
      <c r="E53">
        <v>0</v>
      </c>
      <c r="F53">
        <v>0</v>
      </c>
      <c r="G53">
        <v>0</v>
      </c>
      <c r="H53">
        <v>0.02</v>
      </c>
      <c r="I53">
        <v>0.03</v>
      </c>
      <c r="J53">
        <v>0.05</v>
      </c>
      <c r="K53">
        <v>7.0000000000000007E-2</v>
      </c>
      <c r="L53">
        <v>0.09</v>
      </c>
      <c r="M53">
        <v>0.12</v>
      </c>
      <c r="N53">
        <v>0.14000000000000001</v>
      </c>
      <c r="O53">
        <v>0.18</v>
      </c>
      <c r="P53">
        <v>0.22</v>
      </c>
      <c r="Q53">
        <v>0.26</v>
      </c>
      <c r="R53">
        <v>0.3</v>
      </c>
      <c r="S53">
        <v>0.37</v>
      </c>
      <c r="T53">
        <v>0.44</v>
      </c>
      <c r="U53">
        <v>0.49</v>
      </c>
      <c r="V53">
        <v>0.55000000000000004</v>
      </c>
      <c r="W53">
        <v>0.66</v>
      </c>
      <c r="X53">
        <v>0.76</v>
      </c>
      <c r="Y53">
        <v>0.86</v>
      </c>
      <c r="Z53">
        <v>0.97</v>
      </c>
      <c r="AA53">
        <v>1.08</v>
      </c>
      <c r="AB53">
        <v>1.26</v>
      </c>
      <c r="AC53">
        <v>1.37</v>
      </c>
      <c r="AD53">
        <v>1.55</v>
      </c>
      <c r="AE53">
        <v>1.73</v>
      </c>
      <c r="AF53">
        <v>1.9</v>
      </c>
      <c r="AG53">
        <v>2.12</v>
      </c>
      <c r="AH53">
        <v>2.35</v>
      </c>
      <c r="AI53">
        <v>2.6</v>
      </c>
      <c r="AJ53">
        <v>2.86</v>
      </c>
      <c r="AK53">
        <v>3.1</v>
      </c>
      <c r="AL53">
        <v>3.34</v>
      </c>
      <c r="AM53">
        <v>3.66</v>
      </c>
      <c r="AN53">
        <v>4.05</v>
      </c>
      <c r="AO53">
        <v>4.38</v>
      </c>
      <c r="AP53">
        <v>4.6900000000000004</v>
      </c>
      <c r="AQ53">
        <v>4.9800000000000004</v>
      </c>
      <c r="AR53">
        <v>5.28</v>
      </c>
      <c r="AS53">
        <v>5.6</v>
      </c>
      <c r="AT53">
        <v>6.03</v>
      </c>
      <c r="AU53">
        <v>6.44</v>
      </c>
      <c r="AV53">
        <v>6.98</v>
      </c>
      <c r="AW53">
        <v>7.61</v>
      </c>
      <c r="AX53">
        <v>8.4499999999999993</v>
      </c>
      <c r="AY53">
        <v>9.18</v>
      </c>
      <c r="AZ53">
        <v>9.43</v>
      </c>
      <c r="BA53">
        <v>10.1</v>
      </c>
      <c r="BB53">
        <v>10.3</v>
      </c>
      <c r="BC53">
        <v>10.6</v>
      </c>
      <c r="BD53">
        <v>11.1</v>
      </c>
      <c r="BE53">
        <v>11.5</v>
      </c>
      <c r="BF53">
        <v>12.3</v>
      </c>
      <c r="BG53">
        <v>12.7</v>
      </c>
      <c r="BH53">
        <v>13.1</v>
      </c>
      <c r="BI53">
        <v>13.5</v>
      </c>
      <c r="BJ53">
        <v>13.8</v>
      </c>
      <c r="BK53">
        <v>14</v>
      </c>
      <c r="BL53">
        <v>14.3</v>
      </c>
      <c r="BM53">
        <v>14.5</v>
      </c>
      <c r="BN53">
        <v>14.7</v>
      </c>
      <c r="BO53">
        <v>14.9</v>
      </c>
      <c r="BP53">
        <v>15.1</v>
      </c>
      <c r="BQ53">
        <v>15.3</v>
      </c>
      <c r="BR53">
        <v>15.4</v>
      </c>
      <c r="BS53">
        <v>15.6</v>
      </c>
      <c r="BT53">
        <v>15.7</v>
      </c>
      <c r="BU53">
        <v>15.9</v>
      </c>
      <c r="BV53">
        <v>16</v>
      </c>
      <c r="BW53">
        <v>16.100000000000001</v>
      </c>
      <c r="BX53">
        <v>16.2</v>
      </c>
      <c r="BY53">
        <v>16.3</v>
      </c>
      <c r="BZ53">
        <v>16.399999999999999</v>
      </c>
      <c r="CA53">
        <v>16.399999999999999</v>
      </c>
      <c r="CB53">
        <v>16.5</v>
      </c>
      <c r="CC53">
        <v>16.5</v>
      </c>
      <c r="CD53">
        <v>16.600000000000001</v>
      </c>
      <c r="CE53">
        <v>16.600000000000001</v>
      </c>
      <c r="CF53">
        <v>16.600000000000001</v>
      </c>
      <c r="CG53">
        <v>16.600000000000001</v>
      </c>
      <c r="CH53">
        <v>16.600000000000001</v>
      </c>
      <c r="CI53">
        <v>16.600000000000001</v>
      </c>
      <c r="CJ53">
        <v>16.5</v>
      </c>
      <c r="CK53">
        <v>16.5</v>
      </c>
      <c r="CL53">
        <v>16.399999999999999</v>
      </c>
      <c r="CM53">
        <v>16.399999999999999</v>
      </c>
      <c r="CN53">
        <v>16.3</v>
      </c>
      <c r="CO53">
        <v>16.2</v>
      </c>
      <c r="CP53">
        <v>16.100000000000001</v>
      </c>
      <c r="CQ53">
        <v>16</v>
      </c>
      <c r="CR53">
        <v>15.8</v>
      </c>
      <c r="CS53">
        <v>15.7</v>
      </c>
      <c r="CT53">
        <v>15.5</v>
      </c>
      <c r="CU53">
        <v>15.3</v>
      </c>
      <c r="CV53">
        <v>15.1</v>
      </c>
      <c r="CW53">
        <v>14.9</v>
      </c>
      <c r="CX53">
        <v>14.7</v>
      </c>
      <c r="CY53">
        <v>14.5</v>
      </c>
      <c r="CZ53">
        <v>14.2</v>
      </c>
      <c r="DA53">
        <v>13.9</v>
      </c>
      <c r="DB53">
        <v>13.5</v>
      </c>
      <c r="DC53">
        <v>13.2</v>
      </c>
      <c r="DD53">
        <v>12.7</v>
      </c>
      <c r="DE53">
        <v>12.2</v>
      </c>
      <c r="DF53">
        <v>11.5</v>
      </c>
      <c r="DG53">
        <v>10.8</v>
      </c>
      <c r="DH53">
        <v>10.4</v>
      </c>
      <c r="DI53">
        <v>10.3</v>
      </c>
      <c r="DJ53">
        <v>10.199999999999999</v>
      </c>
      <c r="DK53">
        <v>9.09</v>
      </c>
      <c r="DL53">
        <v>8.5299999999999994</v>
      </c>
      <c r="DM53">
        <v>7.84</v>
      </c>
      <c r="DN53">
        <v>7.17</v>
      </c>
      <c r="DO53">
        <v>6.69</v>
      </c>
      <c r="DP53">
        <v>6.14</v>
      </c>
      <c r="DQ53">
        <v>5.85</v>
      </c>
      <c r="DR53">
        <v>5.4</v>
      </c>
      <c r="DS53">
        <v>5.08</v>
      </c>
      <c r="DT53">
        <v>4.74</v>
      </c>
      <c r="DU53">
        <v>4.4000000000000004</v>
      </c>
      <c r="DV53">
        <v>4.08</v>
      </c>
      <c r="DW53">
        <v>3.72</v>
      </c>
      <c r="DX53">
        <v>3.37</v>
      </c>
      <c r="DY53">
        <v>3.1</v>
      </c>
      <c r="DZ53">
        <v>2.83</v>
      </c>
      <c r="EA53">
        <v>2.59</v>
      </c>
      <c r="EB53">
        <v>2.27</v>
      </c>
      <c r="EC53">
        <v>2.09</v>
      </c>
      <c r="ED53">
        <v>1.86</v>
      </c>
      <c r="EE53">
        <v>1.69</v>
      </c>
      <c r="EF53">
        <v>1.48</v>
      </c>
      <c r="EG53">
        <v>1.36</v>
      </c>
      <c r="EH53">
        <v>1.2</v>
      </c>
      <c r="EI53">
        <v>1.04</v>
      </c>
      <c r="EJ53">
        <v>0.9</v>
      </c>
      <c r="EK53">
        <v>0.8</v>
      </c>
      <c r="EL53">
        <v>0.68</v>
      </c>
      <c r="EM53">
        <v>0.6</v>
      </c>
      <c r="EN53">
        <v>0.5</v>
      </c>
      <c r="EO53">
        <v>0.43</v>
      </c>
      <c r="EP53">
        <v>0.35</v>
      </c>
      <c r="EQ53">
        <v>0.28999999999999998</v>
      </c>
      <c r="ER53">
        <v>0.24</v>
      </c>
      <c r="ES53">
        <v>0.19</v>
      </c>
      <c r="ET53">
        <v>0.15</v>
      </c>
      <c r="EU53">
        <v>0.12</v>
      </c>
      <c r="EV53">
        <v>0.1</v>
      </c>
      <c r="EW53">
        <v>7.0000000000000007E-2</v>
      </c>
      <c r="EX53">
        <v>0.05</v>
      </c>
      <c r="EY53">
        <v>0.03</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0.02</v>
      </c>
      <c r="FW53">
        <v>0.03</v>
      </c>
      <c r="FX53">
        <v>0.06</v>
      </c>
      <c r="FY53">
        <v>0.08</v>
      </c>
      <c r="FZ53">
        <v>0.1</v>
      </c>
    </row>
    <row r="54" spans="1:182" x14ac:dyDescent="0.15">
      <c r="A54">
        <v>133</v>
      </c>
      <c r="B54">
        <v>0</v>
      </c>
      <c r="C54">
        <v>0</v>
      </c>
      <c r="D54">
        <v>0</v>
      </c>
      <c r="E54">
        <v>0</v>
      </c>
      <c r="F54">
        <v>0</v>
      </c>
      <c r="G54">
        <v>0</v>
      </c>
      <c r="H54">
        <v>0.02</v>
      </c>
      <c r="I54">
        <v>0.03</v>
      </c>
      <c r="J54">
        <v>0.05</v>
      </c>
      <c r="K54">
        <v>7.0000000000000007E-2</v>
      </c>
      <c r="L54">
        <v>0.09</v>
      </c>
      <c r="M54">
        <v>0.12</v>
      </c>
      <c r="N54">
        <v>0.14000000000000001</v>
      </c>
      <c r="O54">
        <v>0.18</v>
      </c>
      <c r="P54">
        <v>0.22</v>
      </c>
      <c r="Q54">
        <v>0.26</v>
      </c>
      <c r="R54">
        <v>0.3</v>
      </c>
      <c r="S54">
        <v>0.36</v>
      </c>
      <c r="T54">
        <v>0.41</v>
      </c>
      <c r="U54">
        <v>0.48</v>
      </c>
      <c r="V54">
        <v>0.56999999999999995</v>
      </c>
      <c r="W54">
        <v>0.64</v>
      </c>
      <c r="X54">
        <v>0.72</v>
      </c>
      <c r="Y54">
        <v>0.88</v>
      </c>
      <c r="Z54">
        <v>0.99</v>
      </c>
      <c r="AA54">
        <v>1.1000000000000001</v>
      </c>
      <c r="AB54">
        <v>1.25</v>
      </c>
      <c r="AC54">
        <v>1.39</v>
      </c>
      <c r="AD54">
        <v>1.55</v>
      </c>
      <c r="AE54">
        <v>1.72</v>
      </c>
      <c r="AF54">
        <v>1.94</v>
      </c>
      <c r="AG54">
        <v>2.16</v>
      </c>
      <c r="AH54">
        <v>2.3199999999999998</v>
      </c>
      <c r="AI54">
        <v>2.57</v>
      </c>
      <c r="AJ54">
        <v>2.84</v>
      </c>
      <c r="AK54">
        <v>3.05</v>
      </c>
      <c r="AL54">
        <v>3.38</v>
      </c>
      <c r="AM54">
        <v>3.64</v>
      </c>
      <c r="AN54">
        <v>4.08</v>
      </c>
      <c r="AO54">
        <v>4.3099999999999996</v>
      </c>
      <c r="AP54">
        <v>4.66</v>
      </c>
      <c r="AQ54">
        <v>5.03</v>
      </c>
      <c r="AR54">
        <v>5.31</v>
      </c>
      <c r="AS54">
        <v>5.58</v>
      </c>
      <c r="AT54">
        <v>6.03</v>
      </c>
      <c r="AU54">
        <v>6.44</v>
      </c>
      <c r="AV54">
        <v>6.99</v>
      </c>
      <c r="AW54">
        <v>7.55</v>
      </c>
      <c r="AX54">
        <v>8.41</v>
      </c>
      <c r="AY54">
        <v>9.16</v>
      </c>
      <c r="AZ54">
        <v>9.3699999999999992</v>
      </c>
      <c r="BA54">
        <v>10.1</v>
      </c>
      <c r="BB54">
        <v>10.3</v>
      </c>
      <c r="BC54">
        <v>10.6</v>
      </c>
      <c r="BD54">
        <v>11.1</v>
      </c>
      <c r="BE54">
        <v>11.5</v>
      </c>
      <c r="BF54">
        <v>12.3</v>
      </c>
      <c r="BG54">
        <v>12.7</v>
      </c>
      <c r="BH54">
        <v>13.1</v>
      </c>
      <c r="BI54">
        <v>13.5</v>
      </c>
      <c r="BJ54">
        <v>13.8</v>
      </c>
      <c r="BK54">
        <v>14.1</v>
      </c>
      <c r="BL54">
        <v>14.3</v>
      </c>
      <c r="BM54">
        <v>14.5</v>
      </c>
      <c r="BN54">
        <v>14.7</v>
      </c>
      <c r="BO54">
        <v>14.9</v>
      </c>
      <c r="BP54">
        <v>15.1</v>
      </c>
      <c r="BQ54">
        <v>15.3</v>
      </c>
      <c r="BR54">
        <v>15.5</v>
      </c>
      <c r="BS54">
        <v>15.6</v>
      </c>
      <c r="BT54">
        <v>15.8</v>
      </c>
      <c r="BU54">
        <v>15.9</v>
      </c>
      <c r="BV54">
        <v>16</v>
      </c>
      <c r="BW54">
        <v>16.100000000000001</v>
      </c>
      <c r="BX54">
        <v>16.2</v>
      </c>
      <c r="BY54">
        <v>16.3</v>
      </c>
      <c r="BZ54">
        <v>16.399999999999999</v>
      </c>
      <c r="CA54">
        <v>16.5</v>
      </c>
      <c r="CB54">
        <v>16.5</v>
      </c>
      <c r="CC54">
        <v>16.600000000000001</v>
      </c>
      <c r="CD54">
        <v>16.600000000000001</v>
      </c>
      <c r="CE54">
        <v>16.600000000000001</v>
      </c>
      <c r="CF54">
        <v>16.600000000000001</v>
      </c>
      <c r="CG54">
        <v>16.600000000000001</v>
      </c>
      <c r="CH54">
        <v>16.600000000000001</v>
      </c>
      <c r="CI54">
        <v>16.600000000000001</v>
      </c>
      <c r="CJ54">
        <v>16.600000000000001</v>
      </c>
      <c r="CK54">
        <v>16.5</v>
      </c>
      <c r="CL54">
        <v>16.5</v>
      </c>
      <c r="CM54">
        <v>16.399999999999999</v>
      </c>
      <c r="CN54">
        <v>16.399999999999999</v>
      </c>
      <c r="CO54">
        <v>16.2</v>
      </c>
      <c r="CP54">
        <v>16.100000000000001</v>
      </c>
      <c r="CQ54">
        <v>16</v>
      </c>
      <c r="CR54">
        <v>15.8</v>
      </c>
      <c r="CS54">
        <v>15.7</v>
      </c>
      <c r="CT54">
        <v>15.5</v>
      </c>
      <c r="CU54">
        <v>15.4</v>
      </c>
      <c r="CV54">
        <v>15.2</v>
      </c>
      <c r="CW54">
        <v>15</v>
      </c>
      <c r="CX54">
        <v>14.7</v>
      </c>
      <c r="CY54">
        <v>14.5</v>
      </c>
      <c r="CZ54">
        <v>14.2</v>
      </c>
      <c r="DA54">
        <v>13.9</v>
      </c>
      <c r="DB54">
        <v>13.6</v>
      </c>
      <c r="DC54">
        <v>13.2</v>
      </c>
      <c r="DD54">
        <v>12.7</v>
      </c>
      <c r="DE54">
        <v>12.2</v>
      </c>
      <c r="DF54">
        <v>11.4</v>
      </c>
      <c r="DG54">
        <v>10.8</v>
      </c>
      <c r="DH54">
        <v>10.5</v>
      </c>
      <c r="DI54">
        <v>10.4</v>
      </c>
      <c r="DJ54">
        <v>10.1</v>
      </c>
      <c r="DK54">
        <v>9.07</v>
      </c>
      <c r="DL54">
        <v>8.52</v>
      </c>
      <c r="DM54">
        <v>7.8</v>
      </c>
      <c r="DN54">
        <v>7.17</v>
      </c>
      <c r="DO54">
        <v>6.63</v>
      </c>
      <c r="DP54">
        <v>6.17</v>
      </c>
      <c r="DQ54">
        <v>5.8</v>
      </c>
      <c r="DR54">
        <v>5.45</v>
      </c>
      <c r="DS54">
        <v>5.07</v>
      </c>
      <c r="DT54">
        <v>4.7</v>
      </c>
      <c r="DU54">
        <v>4.41</v>
      </c>
      <c r="DV54">
        <v>4.04</v>
      </c>
      <c r="DW54">
        <v>3.71</v>
      </c>
      <c r="DX54">
        <v>3.32</v>
      </c>
      <c r="DY54">
        <v>3.07</v>
      </c>
      <c r="DZ54">
        <v>2.81</v>
      </c>
      <c r="EA54">
        <v>2.56</v>
      </c>
      <c r="EB54">
        <v>2.27</v>
      </c>
      <c r="EC54">
        <v>2.1</v>
      </c>
      <c r="ED54">
        <v>1.83</v>
      </c>
      <c r="EE54">
        <v>1.7</v>
      </c>
      <c r="EF54">
        <v>1.51</v>
      </c>
      <c r="EG54">
        <v>1.29</v>
      </c>
      <c r="EH54">
        <v>1.17</v>
      </c>
      <c r="EI54">
        <v>1.02</v>
      </c>
      <c r="EJ54">
        <v>0.9</v>
      </c>
      <c r="EK54">
        <v>0.8</v>
      </c>
      <c r="EL54">
        <v>0.67</v>
      </c>
      <c r="EM54">
        <v>0.59</v>
      </c>
      <c r="EN54">
        <v>0.49</v>
      </c>
      <c r="EO54">
        <v>0.41</v>
      </c>
      <c r="EP54">
        <v>0.34</v>
      </c>
      <c r="EQ54">
        <v>0.28000000000000003</v>
      </c>
      <c r="ER54">
        <v>0.23</v>
      </c>
      <c r="ES54">
        <v>0.19</v>
      </c>
      <c r="ET54">
        <v>0.15</v>
      </c>
      <c r="EU54">
        <v>0.12</v>
      </c>
      <c r="EV54">
        <v>0.09</v>
      </c>
      <c r="EW54">
        <v>0.06</v>
      </c>
      <c r="EX54">
        <v>0.04</v>
      </c>
      <c r="EY54">
        <v>0.03</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0.02</v>
      </c>
      <c r="FW54">
        <v>0.03</v>
      </c>
      <c r="FX54">
        <v>0.06</v>
      </c>
      <c r="FY54">
        <v>0.08</v>
      </c>
      <c r="FZ54">
        <v>0.1</v>
      </c>
    </row>
    <row r="55" spans="1:182" x14ac:dyDescent="0.15">
      <c r="A55">
        <v>132</v>
      </c>
      <c r="B55">
        <v>0</v>
      </c>
      <c r="C55">
        <v>0</v>
      </c>
      <c r="D55">
        <v>0</v>
      </c>
      <c r="E55">
        <v>0</v>
      </c>
      <c r="F55">
        <v>0</v>
      </c>
      <c r="G55">
        <v>0</v>
      </c>
      <c r="H55">
        <v>0.02</v>
      </c>
      <c r="I55">
        <v>0.04</v>
      </c>
      <c r="J55">
        <v>0.05</v>
      </c>
      <c r="K55">
        <v>7.0000000000000007E-2</v>
      </c>
      <c r="L55">
        <v>0.09</v>
      </c>
      <c r="M55">
        <v>0.12</v>
      </c>
      <c r="N55">
        <v>0.14000000000000001</v>
      </c>
      <c r="O55">
        <v>0.18</v>
      </c>
      <c r="P55">
        <v>0.22</v>
      </c>
      <c r="Q55">
        <v>0.26</v>
      </c>
      <c r="R55">
        <v>0.3</v>
      </c>
      <c r="S55">
        <v>0.36</v>
      </c>
      <c r="T55">
        <v>0.44</v>
      </c>
      <c r="U55">
        <v>0.48</v>
      </c>
      <c r="V55">
        <v>0.54</v>
      </c>
      <c r="W55">
        <v>0.66</v>
      </c>
      <c r="X55">
        <v>0.75</v>
      </c>
      <c r="Y55">
        <v>0.85</v>
      </c>
      <c r="Z55">
        <v>0.97</v>
      </c>
      <c r="AA55">
        <v>1.0900000000000001</v>
      </c>
      <c r="AB55">
        <v>1.23</v>
      </c>
      <c r="AC55">
        <v>1.39</v>
      </c>
      <c r="AD55">
        <v>1.52</v>
      </c>
      <c r="AE55">
        <v>1.72</v>
      </c>
      <c r="AF55">
        <v>1.91</v>
      </c>
      <c r="AG55">
        <v>2.13</v>
      </c>
      <c r="AH55">
        <v>2.35</v>
      </c>
      <c r="AI55">
        <v>2.58</v>
      </c>
      <c r="AJ55">
        <v>2.84</v>
      </c>
      <c r="AK55">
        <v>3.05</v>
      </c>
      <c r="AL55">
        <v>3.33</v>
      </c>
      <c r="AM55">
        <v>3.63</v>
      </c>
      <c r="AN55">
        <v>4.03</v>
      </c>
      <c r="AO55">
        <v>4.3</v>
      </c>
      <c r="AP55">
        <v>4.7</v>
      </c>
      <c r="AQ55">
        <v>4.97</v>
      </c>
      <c r="AR55">
        <v>5.29</v>
      </c>
      <c r="AS55">
        <v>5.59</v>
      </c>
      <c r="AT55">
        <v>5.97</v>
      </c>
      <c r="AU55">
        <v>6.44</v>
      </c>
      <c r="AV55">
        <v>6.92</v>
      </c>
      <c r="AW55">
        <v>7.56</v>
      </c>
      <c r="AX55">
        <v>8.24</v>
      </c>
      <c r="AY55">
        <v>9.1300000000000008</v>
      </c>
      <c r="AZ55">
        <v>9.33</v>
      </c>
      <c r="BA55">
        <v>10.1</v>
      </c>
      <c r="BB55">
        <v>10.3</v>
      </c>
      <c r="BC55">
        <v>10.6</v>
      </c>
      <c r="BD55">
        <v>11.1</v>
      </c>
      <c r="BE55">
        <v>11.5</v>
      </c>
      <c r="BF55">
        <v>12.3</v>
      </c>
      <c r="BG55">
        <v>12.8</v>
      </c>
      <c r="BH55">
        <v>13.2</v>
      </c>
      <c r="BI55">
        <v>13.5</v>
      </c>
      <c r="BJ55">
        <v>13.8</v>
      </c>
      <c r="BK55">
        <v>14.1</v>
      </c>
      <c r="BL55">
        <v>14.3</v>
      </c>
      <c r="BM55">
        <v>14.6</v>
      </c>
      <c r="BN55">
        <v>14.8</v>
      </c>
      <c r="BO55">
        <v>15</v>
      </c>
      <c r="BP55">
        <v>15.2</v>
      </c>
      <c r="BQ55">
        <v>15.4</v>
      </c>
      <c r="BR55">
        <v>15.5</v>
      </c>
      <c r="BS55">
        <v>15.7</v>
      </c>
      <c r="BT55">
        <v>15.8</v>
      </c>
      <c r="BU55">
        <v>16</v>
      </c>
      <c r="BV55">
        <v>16.100000000000001</v>
      </c>
      <c r="BW55">
        <v>16.2</v>
      </c>
      <c r="BX55">
        <v>16.3</v>
      </c>
      <c r="BY55">
        <v>16.399999999999999</v>
      </c>
      <c r="BZ55">
        <v>16.5</v>
      </c>
      <c r="CA55">
        <v>16.5</v>
      </c>
      <c r="CB55">
        <v>16.600000000000001</v>
      </c>
      <c r="CC55">
        <v>16.600000000000001</v>
      </c>
      <c r="CD55">
        <v>16.7</v>
      </c>
      <c r="CE55">
        <v>16.7</v>
      </c>
      <c r="CF55">
        <v>16.7</v>
      </c>
      <c r="CG55">
        <v>16.7</v>
      </c>
      <c r="CH55">
        <v>16.7</v>
      </c>
      <c r="CI55">
        <v>16.600000000000001</v>
      </c>
      <c r="CJ55">
        <v>16.600000000000001</v>
      </c>
      <c r="CK55">
        <v>16.600000000000001</v>
      </c>
      <c r="CL55">
        <v>16.5</v>
      </c>
      <c r="CM55">
        <v>16.399999999999999</v>
      </c>
      <c r="CN55">
        <v>16.3</v>
      </c>
      <c r="CO55">
        <v>16.3</v>
      </c>
      <c r="CP55">
        <v>16.100000000000001</v>
      </c>
      <c r="CQ55">
        <v>16</v>
      </c>
      <c r="CR55">
        <v>15.9</v>
      </c>
      <c r="CS55">
        <v>15.7</v>
      </c>
      <c r="CT55">
        <v>15.6</v>
      </c>
      <c r="CU55">
        <v>15.4</v>
      </c>
      <c r="CV55">
        <v>15.2</v>
      </c>
      <c r="CW55">
        <v>15</v>
      </c>
      <c r="CX55">
        <v>14.7</v>
      </c>
      <c r="CY55">
        <v>14.5</v>
      </c>
      <c r="CZ55">
        <v>14.2</v>
      </c>
      <c r="DA55">
        <v>13.9</v>
      </c>
      <c r="DB55">
        <v>13.6</v>
      </c>
      <c r="DC55">
        <v>13.2</v>
      </c>
      <c r="DD55">
        <v>12.7</v>
      </c>
      <c r="DE55">
        <v>12.2</v>
      </c>
      <c r="DF55">
        <v>11.4</v>
      </c>
      <c r="DG55">
        <v>10.8</v>
      </c>
      <c r="DH55">
        <v>10.5</v>
      </c>
      <c r="DI55">
        <v>10.4</v>
      </c>
      <c r="DJ55">
        <v>10.1</v>
      </c>
      <c r="DK55">
        <v>9.08</v>
      </c>
      <c r="DL55">
        <v>8.48</v>
      </c>
      <c r="DM55">
        <v>7.76</v>
      </c>
      <c r="DN55">
        <v>7.17</v>
      </c>
      <c r="DO55">
        <v>6.65</v>
      </c>
      <c r="DP55">
        <v>6.16</v>
      </c>
      <c r="DQ55">
        <v>5.75</v>
      </c>
      <c r="DR55">
        <v>5.41</v>
      </c>
      <c r="DS55">
        <v>5.0199999999999996</v>
      </c>
      <c r="DT55">
        <v>4.7</v>
      </c>
      <c r="DU55">
        <v>4.38</v>
      </c>
      <c r="DV55">
        <v>4.09</v>
      </c>
      <c r="DW55">
        <v>3.68</v>
      </c>
      <c r="DX55">
        <v>3.38</v>
      </c>
      <c r="DY55">
        <v>3.04</v>
      </c>
      <c r="DZ55">
        <v>2.84</v>
      </c>
      <c r="EA55">
        <v>2.5099999999999998</v>
      </c>
      <c r="EB55">
        <v>2.2599999999999998</v>
      </c>
      <c r="EC55">
        <v>2.09</v>
      </c>
      <c r="ED55">
        <v>1.82</v>
      </c>
      <c r="EE55">
        <v>1.62</v>
      </c>
      <c r="EF55">
        <v>1.5</v>
      </c>
      <c r="EG55">
        <v>1.29</v>
      </c>
      <c r="EH55">
        <v>1.1399999999999999</v>
      </c>
      <c r="EI55">
        <v>0.99</v>
      </c>
      <c r="EJ55">
        <v>0.9</v>
      </c>
      <c r="EK55">
        <v>0.76</v>
      </c>
      <c r="EL55">
        <v>0.65</v>
      </c>
      <c r="EM55">
        <v>0.56999999999999995</v>
      </c>
      <c r="EN55">
        <v>0.46</v>
      </c>
      <c r="EO55">
        <v>0.4</v>
      </c>
      <c r="EP55">
        <v>0.35</v>
      </c>
      <c r="EQ55">
        <v>0.28000000000000003</v>
      </c>
      <c r="ER55">
        <v>0.23</v>
      </c>
      <c r="ES55">
        <v>0.19</v>
      </c>
      <c r="ET55">
        <v>0.15</v>
      </c>
      <c r="EU55">
        <v>0.12</v>
      </c>
      <c r="EV55">
        <v>0.09</v>
      </c>
      <c r="EW55">
        <v>7.0000000000000007E-2</v>
      </c>
      <c r="EX55">
        <v>0.04</v>
      </c>
      <c r="EY55">
        <v>0.03</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0.02</v>
      </c>
      <c r="FW55">
        <v>0.03</v>
      </c>
      <c r="FX55">
        <v>0.06</v>
      </c>
      <c r="FY55">
        <v>0.08</v>
      </c>
      <c r="FZ55">
        <v>0.1</v>
      </c>
    </row>
    <row r="56" spans="1:182" x14ac:dyDescent="0.15">
      <c r="A56">
        <v>131</v>
      </c>
      <c r="B56">
        <v>0</v>
      </c>
      <c r="C56">
        <v>0</v>
      </c>
      <c r="D56">
        <v>0</v>
      </c>
      <c r="E56">
        <v>0</v>
      </c>
      <c r="F56">
        <v>0</v>
      </c>
      <c r="G56">
        <v>0</v>
      </c>
      <c r="H56">
        <v>0.02</v>
      </c>
      <c r="I56">
        <v>0.04</v>
      </c>
      <c r="J56">
        <v>0.05</v>
      </c>
      <c r="K56">
        <v>7.0000000000000007E-2</v>
      </c>
      <c r="L56">
        <v>0.09</v>
      </c>
      <c r="M56">
        <v>0.12</v>
      </c>
      <c r="N56">
        <v>0.14000000000000001</v>
      </c>
      <c r="O56">
        <v>0.18</v>
      </c>
      <c r="P56">
        <v>0.22</v>
      </c>
      <c r="Q56">
        <v>0.26</v>
      </c>
      <c r="R56">
        <v>0.31</v>
      </c>
      <c r="S56">
        <v>0.36</v>
      </c>
      <c r="T56">
        <v>0.43</v>
      </c>
      <c r="U56">
        <v>0.49</v>
      </c>
      <c r="V56">
        <v>0.56000000000000005</v>
      </c>
      <c r="W56">
        <v>0.64</v>
      </c>
      <c r="X56">
        <v>0.75</v>
      </c>
      <c r="Y56">
        <v>0.86</v>
      </c>
      <c r="Z56">
        <v>0.97</v>
      </c>
      <c r="AA56">
        <v>1.1000000000000001</v>
      </c>
      <c r="AB56">
        <v>1.24</v>
      </c>
      <c r="AC56">
        <v>1.39</v>
      </c>
      <c r="AD56">
        <v>1.56</v>
      </c>
      <c r="AE56">
        <v>1.72</v>
      </c>
      <c r="AF56">
        <v>1.9</v>
      </c>
      <c r="AG56">
        <v>2.14</v>
      </c>
      <c r="AH56">
        <v>2.33</v>
      </c>
      <c r="AI56">
        <v>2.56</v>
      </c>
      <c r="AJ56">
        <v>2.8</v>
      </c>
      <c r="AK56">
        <v>3.09</v>
      </c>
      <c r="AL56">
        <v>3.38</v>
      </c>
      <c r="AM56">
        <v>3.63</v>
      </c>
      <c r="AN56">
        <v>4</v>
      </c>
      <c r="AO56">
        <v>4.3099999999999996</v>
      </c>
      <c r="AP56">
        <v>4.63</v>
      </c>
      <c r="AQ56">
        <v>4.92</v>
      </c>
      <c r="AR56">
        <v>5.27</v>
      </c>
      <c r="AS56">
        <v>5.64</v>
      </c>
      <c r="AT56">
        <v>5.98</v>
      </c>
      <c r="AU56">
        <v>6.42</v>
      </c>
      <c r="AV56">
        <v>6.92</v>
      </c>
      <c r="AW56">
        <v>7.59</v>
      </c>
      <c r="AX56">
        <v>8.24</v>
      </c>
      <c r="AY56">
        <v>9.1199999999999992</v>
      </c>
      <c r="AZ56">
        <v>9.33</v>
      </c>
      <c r="BA56">
        <v>10</v>
      </c>
      <c r="BB56">
        <v>10.5</v>
      </c>
      <c r="BC56">
        <v>10.6</v>
      </c>
      <c r="BD56">
        <v>11.1</v>
      </c>
      <c r="BE56">
        <v>11.5</v>
      </c>
      <c r="BF56">
        <v>12.3</v>
      </c>
      <c r="BG56">
        <v>12.8</v>
      </c>
      <c r="BH56">
        <v>13.3</v>
      </c>
      <c r="BI56">
        <v>13.6</v>
      </c>
      <c r="BJ56">
        <v>13.8</v>
      </c>
      <c r="BK56">
        <v>14.1</v>
      </c>
      <c r="BL56">
        <v>14.4</v>
      </c>
      <c r="BM56">
        <v>14.6</v>
      </c>
      <c r="BN56">
        <v>14.8</v>
      </c>
      <c r="BO56">
        <v>15</v>
      </c>
      <c r="BP56">
        <v>15.2</v>
      </c>
      <c r="BQ56">
        <v>15.4</v>
      </c>
      <c r="BR56">
        <v>15.6</v>
      </c>
      <c r="BS56">
        <v>15.7</v>
      </c>
      <c r="BT56">
        <v>15.9</v>
      </c>
      <c r="BU56">
        <v>16</v>
      </c>
      <c r="BV56">
        <v>16.100000000000001</v>
      </c>
      <c r="BW56">
        <v>16.2</v>
      </c>
      <c r="BX56">
        <v>16.3</v>
      </c>
      <c r="BY56">
        <v>16.399999999999999</v>
      </c>
      <c r="BZ56">
        <v>16.5</v>
      </c>
      <c r="CA56">
        <v>16.600000000000001</v>
      </c>
      <c r="CB56">
        <v>16.600000000000001</v>
      </c>
      <c r="CC56">
        <v>16.7</v>
      </c>
      <c r="CD56">
        <v>16.7</v>
      </c>
      <c r="CE56">
        <v>16.7</v>
      </c>
      <c r="CF56">
        <v>16.7</v>
      </c>
      <c r="CG56">
        <v>16.7</v>
      </c>
      <c r="CH56">
        <v>16.7</v>
      </c>
      <c r="CI56">
        <v>16.7</v>
      </c>
      <c r="CJ56">
        <v>16.600000000000001</v>
      </c>
      <c r="CK56">
        <v>16.600000000000001</v>
      </c>
      <c r="CL56">
        <v>16.5</v>
      </c>
      <c r="CM56">
        <v>16.5</v>
      </c>
      <c r="CN56">
        <v>16.399999999999999</v>
      </c>
      <c r="CO56">
        <v>16.3</v>
      </c>
      <c r="CP56">
        <v>16.2</v>
      </c>
      <c r="CQ56">
        <v>16</v>
      </c>
      <c r="CR56">
        <v>15.9</v>
      </c>
      <c r="CS56">
        <v>15.7</v>
      </c>
      <c r="CT56">
        <v>15.6</v>
      </c>
      <c r="CU56">
        <v>15.4</v>
      </c>
      <c r="CV56">
        <v>15.2</v>
      </c>
      <c r="CW56">
        <v>15</v>
      </c>
      <c r="CX56">
        <v>14.7</v>
      </c>
      <c r="CY56">
        <v>14.5</v>
      </c>
      <c r="CZ56">
        <v>14.2</v>
      </c>
      <c r="DA56">
        <v>13.9</v>
      </c>
      <c r="DB56">
        <v>13.6</v>
      </c>
      <c r="DC56">
        <v>13.2</v>
      </c>
      <c r="DD56">
        <v>12.7</v>
      </c>
      <c r="DE56">
        <v>12.2</v>
      </c>
      <c r="DF56">
        <v>11.4</v>
      </c>
      <c r="DG56">
        <v>10.8</v>
      </c>
      <c r="DH56">
        <v>10.5</v>
      </c>
      <c r="DI56">
        <v>10.3</v>
      </c>
      <c r="DJ56">
        <v>10.1</v>
      </c>
      <c r="DK56">
        <v>9.1199999999999992</v>
      </c>
      <c r="DL56">
        <v>8.4700000000000006</v>
      </c>
      <c r="DM56">
        <v>7.77</v>
      </c>
      <c r="DN56">
        <v>7.19</v>
      </c>
      <c r="DO56">
        <v>6.61</v>
      </c>
      <c r="DP56">
        <v>6.15</v>
      </c>
      <c r="DQ56">
        <v>5.77</v>
      </c>
      <c r="DR56">
        <v>5.36</v>
      </c>
      <c r="DS56">
        <v>5.05</v>
      </c>
      <c r="DT56">
        <v>4.74</v>
      </c>
      <c r="DU56">
        <v>4.3899999999999997</v>
      </c>
      <c r="DV56">
        <v>4.0199999999999996</v>
      </c>
      <c r="DW56">
        <v>3.61</v>
      </c>
      <c r="DX56">
        <v>3.31</v>
      </c>
      <c r="DY56">
        <v>3.08</v>
      </c>
      <c r="DZ56">
        <v>2.82</v>
      </c>
      <c r="EA56">
        <v>2.5</v>
      </c>
      <c r="EB56">
        <v>2.2599999999999998</v>
      </c>
      <c r="EC56">
        <v>2.1</v>
      </c>
      <c r="ED56">
        <v>1.81</v>
      </c>
      <c r="EE56">
        <v>1.67</v>
      </c>
      <c r="EF56">
        <v>1.47</v>
      </c>
      <c r="EG56">
        <v>1.29</v>
      </c>
      <c r="EH56">
        <v>1.1599999999999999</v>
      </c>
      <c r="EI56">
        <v>0.99</v>
      </c>
      <c r="EJ56">
        <v>0.88</v>
      </c>
      <c r="EK56">
        <v>0.75</v>
      </c>
      <c r="EL56">
        <v>0.65</v>
      </c>
      <c r="EM56">
        <v>0.54</v>
      </c>
      <c r="EN56">
        <v>0.46</v>
      </c>
      <c r="EO56">
        <v>0.4</v>
      </c>
      <c r="EP56">
        <v>0.33</v>
      </c>
      <c r="EQ56">
        <v>0.28000000000000003</v>
      </c>
      <c r="ER56">
        <v>0.22</v>
      </c>
      <c r="ES56">
        <v>0.19</v>
      </c>
      <c r="ET56">
        <v>0.15</v>
      </c>
      <c r="EU56">
        <v>0.12</v>
      </c>
      <c r="EV56">
        <v>0.09</v>
      </c>
      <c r="EW56">
        <v>7.0000000000000007E-2</v>
      </c>
      <c r="EX56">
        <v>0.04</v>
      </c>
      <c r="EY56">
        <v>0.02</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0.02</v>
      </c>
      <c r="FW56">
        <v>0.03</v>
      </c>
      <c r="FX56">
        <v>0.06</v>
      </c>
      <c r="FY56">
        <v>0.08</v>
      </c>
      <c r="FZ56">
        <v>0.1</v>
      </c>
    </row>
    <row r="57" spans="1:182" x14ac:dyDescent="0.15">
      <c r="A57">
        <v>130</v>
      </c>
      <c r="B57">
        <v>0</v>
      </c>
      <c r="C57">
        <v>0</v>
      </c>
      <c r="D57">
        <v>0</v>
      </c>
      <c r="E57">
        <v>0</v>
      </c>
      <c r="F57">
        <v>0</v>
      </c>
      <c r="G57">
        <v>0</v>
      </c>
      <c r="H57">
        <v>0.02</v>
      </c>
      <c r="I57">
        <v>0.04</v>
      </c>
      <c r="J57">
        <v>0.05</v>
      </c>
      <c r="K57">
        <v>7.0000000000000007E-2</v>
      </c>
      <c r="L57">
        <v>0.09</v>
      </c>
      <c r="M57">
        <v>0.12</v>
      </c>
      <c r="N57">
        <v>0.14000000000000001</v>
      </c>
      <c r="O57">
        <v>0.18</v>
      </c>
      <c r="P57">
        <v>0.22</v>
      </c>
      <c r="Q57">
        <v>0.26</v>
      </c>
      <c r="R57">
        <v>0.31</v>
      </c>
      <c r="S57">
        <v>0.34</v>
      </c>
      <c r="T57">
        <v>0.42</v>
      </c>
      <c r="U57">
        <v>0.49</v>
      </c>
      <c r="V57">
        <v>0.56999999999999995</v>
      </c>
      <c r="W57">
        <v>0.64</v>
      </c>
      <c r="X57">
        <v>0.75</v>
      </c>
      <c r="Y57">
        <v>0.83</v>
      </c>
      <c r="Z57">
        <v>0.96</v>
      </c>
      <c r="AA57">
        <v>1.0900000000000001</v>
      </c>
      <c r="AB57">
        <v>1.23</v>
      </c>
      <c r="AC57">
        <v>1.36</v>
      </c>
      <c r="AD57">
        <v>1.54</v>
      </c>
      <c r="AE57">
        <v>1.73</v>
      </c>
      <c r="AF57">
        <v>1.87</v>
      </c>
      <c r="AG57">
        <v>2.1</v>
      </c>
      <c r="AH57">
        <v>2.2999999999999998</v>
      </c>
      <c r="AI57">
        <v>2.59</v>
      </c>
      <c r="AJ57">
        <v>2.83</v>
      </c>
      <c r="AK57">
        <v>3.04</v>
      </c>
      <c r="AL57">
        <v>3.36</v>
      </c>
      <c r="AM57">
        <v>3.57</v>
      </c>
      <c r="AN57">
        <v>3.95</v>
      </c>
      <c r="AO57">
        <v>4.2300000000000004</v>
      </c>
      <c r="AP57">
        <v>4.68</v>
      </c>
      <c r="AQ57">
        <v>4.96</v>
      </c>
      <c r="AR57">
        <v>5.28</v>
      </c>
      <c r="AS57">
        <v>5.6</v>
      </c>
      <c r="AT57">
        <v>5.97</v>
      </c>
      <c r="AU57">
        <v>6.39</v>
      </c>
      <c r="AV57">
        <v>6.92</v>
      </c>
      <c r="AW57">
        <v>7.55</v>
      </c>
      <c r="AX57">
        <v>8.18</v>
      </c>
      <c r="AY57">
        <v>9.07</v>
      </c>
      <c r="AZ57">
        <v>9.32</v>
      </c>
      <c r="BA57">
        <v>10</v>
      </c>
      <c r="BB57">
        <v>10.5</v>
      </c>
      <c r="BC57">
        <v>10.6</v>
      </c>
      <c r="BD57">
        <v>11</v>
      </c>
      <c r="BE57">
        <v>11.5</v>
      </c>
      <c r="BF57">
        <v>12.3</v>
      </c>
      <c r="BG57">
        <v>12.8</v>
      </c>
      <c r="BH57">
        <v>13.3</v>
      </c>
      <c r="BI57">
        <v>13.6</v>
      </c>
      <c r="BJ57">
        <v>13.9</v>
      </c>
      <c r="BK57">
        <v>14.1</v>
      </c>
      <c r="BL57">
        <v>14.4</v>
      </c>
      <c r="BM57">
        <v>14.6</v>
      </c>
      <c r="BN57">
        <v>14.8</v>
      </c>
      <c r="BO57">
        <v>15</v>
      </c>
      <c r="BP57">
        <v>15.2</v>
      </c>
      <c r="BQ57">
        <v>15.4</v>
      </c>
      <c r="BR57">
        <v>15.6</v>
      </c>
      <c r="BS57">
        <v>15.7</v>
      </c>
      <c r="BT57">
        <v>15.9</v>
      </c>
      <c r="BU57">
        <v>16</v>
      </c>
      <c r="BV57">
        <v>16.2</v>
      </c>
      <c r="BW57">
        <v>16.3</v>
      </c>
      <c r="BX57">
        <v>16.399999999999999</v>
      </c>
      <c r="BY57">
        <v>16.5</v>
      </c>
      <c r="BZ57">
        <v>16.5</v>
      </c>
      <c r="CA57">
        <v>16.600000000000001</v>
      </c>
      <c r="CB57">
        <v>16.7</v>
      </c>
      <c r="CC57">
        <v>16.7</v>
      </c>
      <c r="CD57">
        <v>16.7</v>
      </c>
      <c r="CE57">
        <v>16.8</v>
      </c>
      <c r="CF57">
        <v>16.8</v>
      </c>
      <c r="CG57">
        <v>16.8</v>
      </c>
      <c r="CH57">
        <v>16.7</v>
      </c>
      <c r="CI57">
        <v>16.7</v>
      </c>
      <c r="CJ57">
        <v>16.7</v>
      </c>
      <c r="CK57">
        <v>16.600000000000001</v>
      </c>
      <c r="CL57">
        <v>16.600000000000001</v>
      </c>
      <c r="CM57">
        <v>16.5</v>
      </c>
      <c r="CN57">
        <v>16.399999999999999</v>
      </c>
      <c r="CO57">
        <v>16.3</v>
      </c>
      <c r="CP57">
        <v>16.2</v>
      </c>
      <c r="CQ57">
        <v>16.100000000000001</v>
      </c>
      <c r="CR57">
        <v>15.9</v>
      </c>
      <c r="CS57">
        <v>15.8</v>
      </c>
      <c r="CT57">
        <v>15.6</v>
      </c>
      <c r="CU57">
        <v>15.4</v>
      </c>
      <c r="CV57">
        <v>15.2</v>
      </c>
      <c r="CW57">
        <v>15</v>
      </c>
      <c r="CX57">
        <v>14.8</v>
      </c>
      <c r="CY57">
        <v>14.5</v>
      </c>
      <c r="CZ57">
        <v>14.2</v>
      </c>
      <c r="DA57">
        <v>14</v>
      </c>
      <c r="DB57">
        <v>13.6</v>
      </c>
      <c r="DC57">
        <v>13.2</v>
      </c>
      <c r="DD57">
        <v>12.7</v>
      </c>
      <c r="DE57">
        <v>12.2</v>
      </c>
      <c r="DF57">
        <v>11.4</v>
      </c>
      <c r="DG57">
        <v>10.8</v>
      </c>
      <c r="DH57">
        <v>10.5</v>
      </c>
      <c r="DI57">
        <v>10.3</v>
      </c>
      <c r="DJ57">
        <v>10.1</v>
      </c>
      <c r="DK57">
        <v>9.07</v>
      </c>
      <c r="DL57">
        <v>8.42</v>
      </c>
      <c r="DM57">
        <v>7.7</v>
      </c>
      <c r="DN57">
        <v>7.08</v>
      </c>
      <c r="DO57">
        <v>6.58</v>
      </c>
      <c r="DP57">
        <v>6.11</v>
      </c>
      <c r="DQ57">
        <v>5.79</v>
      </c>
      <c r="DR57">
        <v>5.38</v>
      </c>
      <c r="DS57">
        <v>5</v>
      </c>
      <c r="DT57">
        <v>4.75</v>
      </c>
      <c r="DU57">
        <v>4.3600000000000003</v>
      </c>
      <c r="DV57">
        <v>3.96</v>
      </c>
      <c r="DW57">
        <v>3.6</v>
      </c>
      <c r="DX57">
        <v>3.29</v>
      </c>
      <c r="DY57">
        <v>3.04</v>
      </c>
      <c r="DZ57">
        <v>2.8</v>
      </c>
      <c r="EA57">
        <v>2.4700000000000002</v>
      </c>
      <c r="EB57">
        <v>2.2599999999999998</v>
      </c>
      <c r="EC57">
        <v>2.02</v>
      </c>
      <c r="ED57">
        <v>1.81</v>
      </c>
      <c r="EE57">
        <v>1.62</v>
      </c>
      <c r="EF57">
        <v>1.48</v>
      </c>
      <c r="EG57">
        <v>1.3</v>
      </c>
      <c r="EH57">
        <v>1.1200000000000001</v>
      </c>
      <c r="EI57">
        <v>0.99</v>
      </c>
      <c r="EJ57">
        <v>0.86</v>
      </c>
      <c r="EK57">
        <v>0.74</v>
      </c>
      <c r="EL57">
        <v>0.64</v>
      </c>
      <c r="EM57">
        <v>0.55000000000000004</v>
      </c>
      <c r="EN57">
        <v>0.47</v>
      </c>
      <c r="EO57">
        <v>0.4</v>
      </c>
      <c r="EP57">
        <v>0.34</v>
      </c>
      <c r="EQ57">
        <v>0.27</v>
      </c>
      <c r="ER57">
        <v>0.23</v>
      </c>
      <c r="ES57">
        <v>0.18</v>
      </c>
      <c r="ET57">
        <v>0.15</v>
      </c>
      <c r="EU57">
        <v>0.11</v>
      </c>
      <c r="EV57">
        <v>0.09</v>
      </c>
      <c r="EW57">
        <v>7.0000000000000007E-2</v>
      </c>
      <c r="EX57">
        <v>0.04</v>
      </c>
      <c r="EY57">
        <v>0.02</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0.02</v>
      </c>
      <c r="FW57">
        <v>0.03</v>
      </c>
      <c r="FX57">
        <v>0.06</v>
      </c>
      <c r="FY57">
        <v>0.08</v>
      </c>
      <c r="FZ57">
        <v>0.1</v>
      </c>
    </row>
    <row r="58" spans="1:182" x14ac:dyDescent="0.15">
      <c r="A58">
        <v>129</v>
      </c>
      <c r="B58">
        <v>0</v>
      </c>
      <c r="C58">
        <v>0</v>
      </c>
      <c r="D58">
        <v>0</v>
      </c>
      <c r="E58">
        <v>0</v>
      </c>
      <c r="F58">
        <v>0</v>
      </c>
      <c r="G58">
        <v>0</v>
      </c>
      <c r="H58">
        <v>0.02</v>
      </c>
      <c r="I58">
        <v>0.04</v>
      </c>
      <c r="J58">
        <v>0.05</v>
      </c>
      <c r="K58">
        <v>7.0000000000000007E-2</v>
      </c>
      <c r="L58">
        <v>0.09</v>
      </c>
      <c r="M58">
        <v>0.11</v>
      </c>
      <c r="N58">
        <v>0.14000000000000001</v>
      </c>
      <c r="O58">
        <v>0.18</v>
      </c>
      <c r="P58">
        <v>0.22</v>
      </c>
      <c r="Q58">
        <v>0.26</v>
      </c>
      <c r="R58">
        <v>0.31</v>
      </c>
      <c r="S58">
        <v>0.36</v>
      </c>
      <c r="T58">
        <v>0.42</v>
      </c>
      <c r="U58">
        <v>0.46</v>
      </c>
      <c r="V58">
        <v>0.55000000000000004</v>
      </c>
      <c r="W58">
        <v>0.65</v>
      </c>
      <c r="X58">
        <v>0.75</v>
      </c>
      <c r="Y58">
        <v>0.86</v>
      </c>
      <c r="Z58">
        <v>0.96</v>
      </c>
      <c r="AA58">
        <v>1.1100000000000001</v>
      </c>
      <c r="AB58">
        <v>1.23</v>
      </c>
      <c r="AC58">
        <v>1.37</v>
      </c>
      <c r="AD58">
        <v>1.55</v>
      </c>
      <c r="AE58">
        <v>1.71</v>
      </c>
      <c r="AF58">
        <v>1.89</v>
      </c>
      <c r="AG58">
        <v>2.0699999999999998</v>
      </c>
      <c r="AH58">
        <v>2.3199999999999998</v>
      </c>
      <c r="AI58">
        <v>2.52</v>
      </c>
      <c r="AJ58">
        <v>2.77</v>
      </c>
      <c r="AK58">
        <v>3.01</v>
      </c>
      <c r="AL58">
        <v>3.31</v>
      </c>
      <c r="AM58">
        <v>3.59</v>
      </c>
      <c r="AN58">
        <v>3.98</v>
      </c>
      <c r="AO58">
        <v>4.26</v>
      </c>
      <c r="AP58">
        <v>4.58</v>
      </c>
      <c r="AQ58">
        <v>4.93</v>
      </c>
      <c r="AR58">
        <v>5.25</v>
      </c>
      <c r="AS58">
        <v>5.62</v>
      </c>
      <c r="AT58">
        <v>5.95</v>
      </c>
      <c r="AU58">
        <v>6.39</v>
      </c>
      <c r="AV58">
        <v>6.96</v>
      </c>
      <c r="AW58">
        <v>7.49</v>
      </c>
      <c r="AX58">
        <v>8.2200000000000006</v>
      </c>
      <c r="AY58">
        <v>9.0399999999999991</v>
      </c>
      <c r="AZ58">
        <v>9.2899999999999991</v>
      </c>
      <c r="BA58">
        <v>9.98</v>
      </c>
      <c r="BB58">
        <v>10.5</v>
      </c>
      <c r="BC58">
        <v>10.6</v>
      </c>
      <c r="BD58">
        <v>11</v>
      </c>
      <c r="BE58">
        <v>11.5</v>
      </c>
      <c r="BF58">
        <v>12.3</v>
      </c>
      <c r="BG58">
        <v>12.8</v>
      </c>
      <c r="BH58">
        <v>13.3</v>
      </c>
      <c r="BI58">
        <v>13.6</v>
      </c>
      <c r="BJ58">
        <v>13.9</v>
      </c>
      <c r="BK58">
        <v>14.1</v>
      </c>
      <c r="BL58">
        <v>14.4</v>
      </c>
      <c r="BM58">
        <v>14.6</v>
      </c>
      <c r="BN58">
        <v>14.9</v>
      </c>
      <c r="BO58">
        <v>15.1</v>
      </c>
      <c r="BP58">
        <v>15.3</v>
      </c>
      <c r="BQ58">
        <v>15.5</v>
      </c>
      <c r="BR58">
        <v>15.6</v>
      </c>
      <c r="BS58">
        <v>15.8</v>
      </c>
      <c r="BT58">
        <v>15.9</v>
      </c>
      <c r="BU58">
        <v>16.100000000000001</v>
      </c>
      <c r="BV58">
        <v>16.2</v>
      </c>
      <c r="BW58">
        <v>16.3</v>
      </c>
      <c r="BX58">
        <v>16.399999999999999</v>
      </c>
      <c r="BY58">
        <v>16.5</v>
      </c>
      <c r="BZ58">
        <v>16.600000000000001</v>
      </c>
      <c r="CA58">
        <v>16.600000000000001</v>
      </c>
      <c r="CB58">
        <v>16.7</v>
      </c>
      <c r="CC58">
        <v>16.7</v>
      </c>
      <c r="CD58">
        <v>16.8</v>
      </c>
      <c r="CE58">
        <v>16.8</v>
      </c>
      <c r="CF58">
        <v>16.8</v>
      </c>
      <c r="CG58">
        <v>16.8</v>
      </c>
      <c r="CH58">
        <v>16.8</v>
      </c>
      <c r="CI58">
        <v>16.8</v>
      </c>
      <c r="CJ58">
        <v>16.7</v>
      </c>
      <c r="CK58">
        <v>16.7</v>
      </c>
      <c r="CL58">
        <v>16.600000000000001</v>
      </c>
      <c r="CM58">
        <v>16.5</v>
      </c>
      <c r="CN58">
        <v>16.5</v>
      </c>
      <c r="CO58">
        <v>16.3</v>
      </c>
      <c r="CP58">
        <v>16.2</v>
      </c>
      <c r="CQ58">
        <v>16.100000000000001</v>
      </c>
      <c r="CR58">
        <v>16</v>
      </c>
      <c r="CS58">
        <v>15.8</v>
      </c>
      <c r="CT58">
        <v>15.6</v>
      </c>
      <c r="CU58">
        <v>15.4</v>
      </c>
      <c r="CV58">
        <v>15.2</v>
      </c>
      <c r="CW58">
        <v>15</v>
      </c>
      <c r="CX58">
        <v>14.8</v>
      </c>
      <c r="CY58">
        <v>14.5</v>
      </c>
      <c r="CZ58">
        <v>14.3</v>
      </c>
      <c r="DA58">
        <v>14</v>
      </c>
      <c r="DB58">
        <v>13.6</v>
      </c>
      <c r="DC58">
        <v>13.2</v>
      </c>
      <c r="DD58">
        <v>12.7</v>
      </c>
      <c r="DE58">
        <v>12.2</v>
      </c>
      <c r="DF58">
        <v>11.4</v>
      </c>
      <c r="DG58">
        <v>10.8</v>
      </c>
      <c r="DH58">
        <v>10.6</v>
      </c>
      <c r="DI58">
        <v>10.3</v>
      </c>
      <c r="DJ58">
        <v>10.1</v>
      </c>
      <c r="DK58">
        <v>9.3800000000000008</v>
      </c>
      <c r="DL58">
        <v>8.39</v>
      </c>
      <c r="DM58">
        <v>7.73</v>
      </c>
      <c r="DN58">
        <v>7.09</v>
      </c>
      <c r="DO58">
        <v>6.58</v>
      </c>
      <c r="DP58">
        <v>6.1</v>
      </c>
      <c r="DQ58">
        <v>5.73</v>
      </c>
      <c r="DR58">
        <v>5.4</v>
      </c>
      <c r="DS58">
        <v>4.88</v>
      </c>
      <c r="DT58">
        <v>4.68</v>
      </c>
      <c r="DU58">
        <v>4.32</v>
      </c>
      <c r="DV58">
        <v>3.99</v>
      </c>
      <c r="DW58">
        <v>3.64</v>
      </c>
      <c r="DX58">
        <v>3.3</v>
      </c>
      <c r="DY58">
        <v>3</v>
      </c>
      <c r="DZ58">
        <v>2.75</v>
      </c>
      <c r="EA58">
        <v>2.48</v>
      </c>
      <c r="EB58">
        <v>2.2799999999999998</v>
      </c>
      <c r="EC58">
        <v>2.0299999999999998</v>
      </c>
      <c r="ED58">
        <v>1.83</v>
      </c>
      <c r="EE58">
        <v>1.57</v>
      </c>
      <c r="EF58">
        <v>1.45</v>
      </c>
      <c r="EG58">
        <v>1.29</v>
      </c>
      <c r="EH58">
        <v>1.1100000000000001</v>
      </c>
      <c r="EI58">
        <v>1</v>
      </c>
      <c r="EJ58">
        <v>0.86</v>
      </c>
      <c r="EK58">
        <v>0.74</v>
      </c>
      <c r="EL58">
        <v>0.67</v>
      </c>
      <c r="EM58">
        <v>0.55000000000000004</v>
      </c>
      <c r="EN58">
        <v>0.46</v>
      </c>
      <c r="EO58">
        <v>0.4</v>
      </c>
      <c r="EP58">
        <v>0.32</v>
      </c>
      <c r="EQ58">
        <v>0.27</v>
      </c>
      <c r="ER58">
        <v>0.22</v>
      </c>
      <c r="ES58">
        <v>0.18</v>
      </c>
      <c r="ET58">
        <v>0.14000000000000001</v>
      </c>
      <c r="EU58">
        <v>0.11</v>
      </c>
      <c r="EV58">
        <v>0.09</v>
      </c>
      <c r="EW58">
        <v>0.05</v>
      </c>
      <c r="EX58">
        <v>0.04</v>
      </c>
      <c r="EY58">
        <v>0.02</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0.02</v>
      </c>
      <c r="FW58">
        <v>0.03</v>
      </c>
      <c r="FX58">
        <v>0.06</v>
      </c>
      <c r="FY58">
        <v>0.08</v>
      </c>
      <c r="FZ58">
        <v>0.1</v>
      </c>
    </row>
    <row r="59" spans="1:182" x14ac:dyDescent="0.15">
      <c r="A59">
        <v>128</v>
      </c>
      <c r="B59">
        <v>0</v>
      </c>
      <c r="C59">
        <v>0</v>
      </c>
      <c r="D59">
        <v>0</v>
      </c>
      <c r="E59">
        <v>0</v>
      </c>
      <c r="F59">
        <v>0</v>
      </c>
      <c r="G59">
        <v>0</v>
      </c>
      <c r="H59">
        <v>0.02</v>
      </c>
      <c r="I59">
        <v>0.04</v>
      </c>
      <c r="J59">
        <v>0.05</v>
      </c>
      <c r="K59">
        <v>7.0000000000000007E-2</v>
      </c>
      <c r="L59">
        <v>0.09</v>
      </c>
      <c r="M59">
        <v>0.11</v>
      </c>
      <c r="N59">
        <v>0.14000000000000001</v>
      </c>
      <c r="O59">
        <v>0.18</v>
      </c>
      <c r="P59">
        <v>0.22</v>
      </c>
      <c r="Q59">
        <v>0.25</v>
      </c>
      <c r="R59">
        <v>0.28999999999999998</v>
      </c>
      <c r="S59">
        <v>0.36</v>
      </c>
      <c r="T59">
        <v>0.43</v>
      </c>
      <c r="U59">
        <v>0.48</v>
      </c>
      <c r="V59">
        <v>0.57999999999999996</v>
      </c>
      <c r="W59">
        <v>0.64</v>
      </c>
      <c r="X59">
        <v>0.73</v>
      </c>
      <c r="Y59">
        <v>0.81</v>
      </c>
      <c r="Z59">
        <v>0.96</v>
      </c>
      <c r="AA59">
        <v>1.1100000000000001</v>
      </c>
      <c r="AB59">
        <v>1.22</v>
      </c>
      <c r="AC59">
        <v>1.36</v>
      </c>
      <c r="AD59">
        <v>1.49</v>
      </c>
      <c r="AE59">
        <v>1.74</v>
      </c>
      <c r="AF59">
        <v>1.9</v>
      </c>
      <c r="AG59">
        <v>2.08</v>
      </c>
      <c r="AH59">
        <v>2.34</v>
      </c>
      <c r="AI59">
        <v>2.5099999999999998</v>
      </c>
      <c r="AJ59">
        <v>2.79</v>
      </c>
      <c r="AK59">
        <v>3.05</v>
      </c>
      <c r="AL59">
        <v>3.33</v>
      </c>
      <c r="AM59">
        <v>3.6</v>
      </c>
      <c r="AN59">
        <v>3.93</v>
      </c>
      <c r="AO59">
        <v>4.2699999999999996</v>
      </c>
      <c r="AP59">
        <v>4.5999999999999996</v>
      </c>
      <c r="AQ59">
        <v>4.93</v>
      </c>
      <c r="AR59">
        <v>5.27</v>
      </c>
      <c r="AS59">
        <v>5.57</v>
      </c>
      <c r="AT59">
        <v>5.93</v>
      </c>
      <c r="AU59">
        <v>6.36</v>
      </c>
      <c r="AV59">
        <v>6.82</v>
      </c>
      <c r="AW59">
        <v>7.45</v>
      </c>
      <c r="AX59">
        <v>8.1199999999999992</v>
      </c>
      <c r="AY59">
        <v>8.9700000000000006</v>
      </c>
      <c r="AZ59">
        <v>9.26</v>
      </c>
      <c r="BA59">
        <v>9.9499999999999993</v>
      </c>
      <c r="BB59">
        <v>10.4</v>
      </c>
      <c r="BC59">
        <v>10.6</v>
      </c>
      <c r="BD59">
        <v>11</v>
      </c>
      <c r="BE59">
        <v>11.5</v>
      </c>
      <c r="BF59">
        <v>12.3</v>
      </c>
      <c r="BG59">
        <v>12.8</v>
      </c>
      <c r="BH59">
        <v>13.3</v>
      </c>
      <c r="BI59">
        <v>13.6</v>
      </c>
      <c r="BJ59">
        <v>13.9</v>
      </c>
      <c r="BK59">
        <v>14.2</v>
      </c>
      <c r="BL59">
        <v>14.4</v>
      </c>
      <c r="BM59">
        <v>14.7</v>
      </c>
      <c r="BN59">
        <v>14.9</v>
      </c>
      <c r="BO59">
        <v>15.1</v>
      </c>
      <c r="BP59">
        <v>15.3</v>
      </c>
      <c r="BQ59">
        <v>15.5</v>
      </c>
      <c r="BR59">
        <v>15.7</v>
      </c>
      <c r="BS59">
        <v>15.8</v>
      </c>
      <c r="BT59">
        <v>16</v>
      </c>
      <c r="BU59">
        <v>16.100000000000001</v>
      </c>
      <c r="BV59">
        <v>16.2</v>
      </c>
      <c r="BW59">
        <v>16.3</v>
      </c>
      <c r="BX59">
        <v>16.399999999999999</v>
      </c>
      <c r="BY59">
        <v>16.5</v>
      </c>
      <c r="BZ59">
        <v>16.600000000000001</v>
      </c>
      <c r="CA59">
        <v>16.7</v>
      </c>
      <c r="CB59">
        <v>16.7</v>
      </c>
      <c r="CC59">
        <v>16.8</v>
      </c>
      <c r="CD59">
        <v>16.8</v>
      </c>
      <c r="CE59">
        <v>16.8</v>
      </c>
      <c r="CF59">
        <v>16.8</v>
      </c>
      <c r="CG59">
        <v>16.8</v>
      </c>
      <c r="CH59">
        <v>16.8</v>
      </c>
      <c r="CI59">
        <v>16.8</v>
      </c>
      <c r="CJ59">
        <v>16.8</v>
      </c>
      <c r="CK59">
        <v>16.7</v>
      </c>
      <c r="CL59">
        <v>16.600000000000001</v>
      </c>
      <c r="CM59">
        <v>16.600000000000001</v>
      </c>
      <c r="CN59">
        <v>16.5</v>
      </c>
      <c r="CO59">
        <v>16.399999999999999</v>
      </c>
      <c r="CP59">
        <v>16.2</v>
      </c>
      <c r="CQ59">
        <v>16.100000000000001</v>
      </c>
      <c r="CR59">
        <v>16</v>
      </c>
      <c r="CS59">
        <v>15.8</v>
      </c>
      <c r="CT59">
        <v>15.7</v>
      </c>
      <c r="CU59">
        <v>15.5</v>
      </c>
      <c r="CV59">
        <v>15.3</v>
      </c>
      <c r="CW59">
        <v>15</v>
      </c>
      <c r="CX59">
        <v>14.8</v>
      </c>
      <c r="CY59">
        <v>14.5</v>
      </c>
      <c r="CZ59">
        <v>14.3</v>
      </c>
      <c r="DA59">
        <v>14</v>
      </c>
      <c r="DB59">
        <v>13.7</v>
      </c>
      <c r="DC59">
        <v>13.2</v>
      </c>
      <c r="DD59">
        <v>12.7</v>
      </c>
      <c r="DE59">
        <v>12.2</v>
      </c>
      <c r="DF59">
        <v>11.4</v>
      </c>
      <c r="DG59">
        <v>10.8</v>
      </c>
      <c r="DH59">
        <v>10.6</v>
      </c>
      <c r="DI59">
        <v>10.3</v>
      </c>
      <c r="DJ59">
        <v>10.1</v>
      </c>
      <c r="DK59">
        <v>9.3800000000000008</v>
      </c>
      <c r="DL59">
        <v>8.4</v>
      </c>
      <c r="DM59">
        <v>7.71</v>
      </c>
      <c r="DN59">
        <v>7.06</v>
      </c>
      <c r="DO59">
        <v>6.55</v>
      </c>
      <c r="DP59">
        <v>6.14</v>
      </c>
      <c r="DQ59">
        <v>5.77</v>
      </c>
      <c r="DR59">
        <v>5.36</v>
      </c>
      <c r="DS59">
        <v>4.97</v>
      </c>
      <c r="DT59">
        <v>4.5999999999999996</v>
      </c>
      <c r="DU59">
        <v>4.3600000000000003</v>
      </c>
      <c r="DV59">
        <v>3.98</v>
      </c>
      <c r="DW59">
        <v>3.57</v>
      </c>
      <c r="DX59">
        <v>3.22</v>
      </c>
      <c r="DY59">
        <v>3</v>
      </c>
      <c r="DZ59">
        <v>2.74</v>
      </c>
      <c r="EA59">
        <v>2.44</v>
      </c>
      <c r="EB59">
        <v>2.23</v>
      </c>
      <c r="EC59">
        <v>1.98</v>
      </c>
      <c r="ED59">
        <v>1.83</v>
      </c>
      <c r="EE59">
        <v>1.6</v>
      </c>
      <c r="EF59">
        <v>1.43</v>
      </c>
      <c r="EG59">
        <v>1.27</v>
      </c>
      <c r="EH59">
        <v>1.1100000000000001</v>
      </c>
      <c r="EI59">
        <v>0.98</v>
      </c>
      <c r="EJ59">
        <v>0.86</v>
      </c>
      <c r="EK59">
        <v>0.74</v>
      </c>
      <c r="EL59">
        <v>0.63</v>
      </c>
      <c r="EM59">
        <v>0.54</v>
      </c>
      <c r="EN59">
        <v>0.47</v>
      </c>
      <c r="EO59">
        <v>0.4</v>
      </c>
      <c r="EP59">
        <v>0.32</v>
      </c>
      <c r="EQ59">
        <v>0.26</v>
      </c>
      <c r="ER59">
        <v>0.22</v>
      </c>
      <c r="ES59">
        <v>0.17</v>
      </c>
      <c r="ET59">
        <v>0.14000000000000001</v>
      </c>
      <c r="EU59">
        <v>0.11</v>
      </c>
      <c r="EV59">
        <v>0.09</v>
      </c>
      <c r="EW59">
        <v>0.05</v>
      </c>
      <c r="EX59">
        <v>0.04</v>
      </c>
      <c r="EY59">
        <v>0.02</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0.02</v>
      </c>
      <c r="FW59">
        <v>0.03</v>
      </c>
      <c r="FX59">
        <v>0.06</v>
      </c>
      <c r="FY59">
        <v>0.08</v>
      </c>
      <c r="FZ59">
        <v>0.1</v>
      </c>
    </row>
    <row r="60" spans="1:182" x14ac:dyDescent="0.15">
      <c r="A60">
        <v>127</v>
      </c>
      <c r="B60">
        <v>0</v>
      </c>
      <c r="C60">
        <v>0</v>
      </c>
      <c r="D60">
        <v>0</v>
      </c>
      <c r="E60">
        <v>0</v>
      </c>
      <c r="F60">
        <v>0</v>
      </c>
      <c r="G60">
        <v>0</v>
      </c>
      <c r="H60">
        <v>0.02</v>
      </c>
      <c r="I60">
        <v>0.04</v>
      </c>
      <c r="J60">
        <v>0.05</v>
      </c>
      <c r="K60">
        <v>7.0000000000000007E-2</v>
      </c>
      <c r="L60">
        <v>0.09</v>
      </c>
      <c r="M60">
        <v>0.11</v>
      </c>
      <c r="N60">
        <v>0.14000000000000001</v>
      </c>
      <c r="O60">
        <v>0.18</v>
      </c>
      <c r="P60">
        <v>0.21</v>
      </c>
      <c r="Q60">
        <v>0.24</v>
      </c>
      <c r="R60">
        <v>0.3</v>
      </c>
      <c r="S60">
        <v>0.36</v>
      </c>
      <c r="T60">
        <v>0.41</v>
      </c>
      <c r="U60">
        <v>0.49</v>
      </c>
      <c r="V60">
        <v>0.56999999999999995</v>
      </c>
      <c r="W60">
        <v>0.65</v>
      </c>
      <c r="X60">
        <v>0.75</v>
      </c>
      <c r="Y60">
        <v>0.85</v>
      </c>
      <c r="Z60">
        <v>0.93</v>
      </c>
      <c r="AA60">
        <v>1.0900000000000001</v>
      </c>
      <c r="AB60">
        <v>1.22</v>
      </c>
      <c r="AC60">
        <v>1.37</v>
      </c>
      <c r="AD60">
        <v>1.53</v>
      </c>
      <c r="AE60">
        <v>1.71</v>
      </c>
      <c r="AF60">
        <v>1.88</v>
      </c>
      <c r="AG60">
        <v>2.11</v>
      </c>
      <c r="AH60">
        <v>2.2999999999999998</v>
      </c>
      <c r="AI60">
        <v>2.54</v>
      </c>
      <c r="AJ60">
        <v>2.79</v>
      </c>
      <c r="AK60">
        <v>3.03</v>
      </c>
      <c r="AL60">
        <v>3.33</v>
      </c>
      <c r="AM60">
        <v>3.57</v>
      </c>
      <c r="AN60">
        <v>3.89</v>
      </c>
      <c r="AO60">
        <v>4.25</v>
      </c>
      <c r="AP60">
        <v>4.5199999999999996</v>
      </c>
      <c r="AQ60">
        <v>4.95</v>
      </c>
      <c r="AR60">
        <v>5.27</v>
      </c>
      <c r="AS60">
        <v>5.54</v>
      </c>
      <c r="AT60">
        <v>5.95</v>
      </c>
      <c r="AU60">
        <v>6.31</v>
      </c>
      <c r="AV60">
        <v>6.85</v>
      </c>
      <c r="AW60">
        <v>7.43</v>
      </c>
      <c r="AX60">
        <v>8.08</v>
      </c>
      <c r="AY60">
        <v>8.9600000000000009</v>
      </c>
      <c r="AZ60">
        <v>9.2100000000000009</v>
      </c>
      <c r="BA60">
        <v>9.9</v>
      </c>
      <c r="BB60">
        <v>10.6</v>
      </c>
      <c r="BC60">
        <v>10.6</v>
      </c>
      <c r="BD60">
        <v>11</v>
      </c>
      <c r="BE60">
        <v>11.5</v>
      </c>
      <c r="BF60">
        <v>12.3</v>
      </c>
      <c r="BG60">
        <v>12.8</v>
      </c>
      <c r="BH60">
        <v>13.3</v>
      </c>
      <c r="BI60">
        <v>13.6</v>
      </c>
      <c r="BJ60">
        <v>13.9</v>
      </c>
      <c r="BK60">
        <v>14.2</v>
      </c>
      <c r="BL60">
        <v>14.4</v>
      </c>
      <c r="BM60">
        <v>14.7</v>
      </c>
      <c r="BN60">
        <v>14.9</v>
      </c>
      <c r="BO60">
        <v>15.1</v>
      </c>
      <c r="BP60">
        <v>15.3</v>
      </c>
      <c r="BQ60">
        <v>15.5</v>
      </c>
      <c r="BR60">
        <v>15.7</v>
      </c>
      <c r="BS60">
        <v>15.9</v>
      </c>
      <c r="BT60">
        <v>16</v>
      </c>
      <c r="BU60">
        <v>16.100000000000001</v>
      </c>
      <c r="BV60">
        <v>16.3</v>
      </c>
      <c r="BW60">
        <v>16.399999999999999</v>
      </c>
      <c r="BX60">
        <v>16.5</v>
      </c>
      <c r="BY60">
        <v>16.600000000000001</v>
      </c>
      <c r="BZ60">
        <v>16.7</v>
      </c>
      <c r="CA60">
        <v>16.7</v>
      </c>
      <c r="CB60">
        <v>16.8</v>
      </c>
      <c r="CC60">
        <v>16.8</v>
      </c>
      <c r="CD60">
        <v>16.899999999999999</v>
      </c>
      <c r="CE60">
        <v>16.899999999999999</v>
      </c>
      <c r="CF60">
        <v>16.899999999999999</v>
      </c>
      <c r="CG60">
        <v>16.899999999999999</v>
      </c>
      <c r="CH60">
        <v>16.899999999999999</v>
      </c>
      <c r="CI60">
        <v>16.8</v>
      </c>
      <c r="CJ60">
        <v>16.8</v>
      </c>
      <c r="CK60">
        <v>16.7</v>
      </c>
      <c r="CL60">
        <v>16.7</v>
      </c>
      <c r="CM60">
        <v>16.600000000000001</v>
      </c>
      <c r="CN60">
        <v>16.5</v>
      </c>
      <c r="CO60">
        <v>16.399999999999999</v>
      </c>
      <c r="CP60">
        <v>16.3</v>
      </c>
      <c r="CQ60">
        <v>16.2</v>
      </c>
      <c r="CR60">
        <v>16</v>
      </c>
      <c r="CS60">
        <v>15.8</v>
      </c>
      <c r="CT60">
        <v>15.7</v>
      </c>
      <c r="CU60">
        <v>15.5</v>
      </c>
      <c r="CV60">
        <v>15.3</v>
      </c>
      <c r="CW60">
        <v>15.1</v>
      </c>
      <c r="CX60">
        <v>14.8</v>
      </c>
      <c r="CY60">
        <v>14.6</v>
      </c>
      <c r="CZ60">
        <v>14.3</v>
      </c>
      <c r="DA60">
        <v>14</v>
      </c>
      <c r="DB60">
        <v>13.6</v>
      </c>
      <c r="DC60">
        <v>13.2</v>
      </c>
      <c r="DD60">
        <v>12.7</v>
      </c>
      <c r="DE60">
        <v>12.2</v>
      </c>
      <c r="DF60">
        <v>11.4</v>
      </c>
      <c r="DG60">
        <v>10.8</v>
      </c>
      <c r="DH60">
        <v>10.7</v>
      </c>
      <c r="DI60">
        <v>10.3</v>
      </c>
      <c r="DJ60">
        <v>10.1</v>
      </c>
      <c r="DK60">
        <v>9.3699999999999992</v>
      </c>
      <c r="DL60">
        <v>8.39</v>
      </c>
      <c r="DM60">
        <v>7.77</v>
      </c>
      <c r="DN60">
        <v>7.02</v>
      </c>
      <c r="DO60">
        <v>6.52</v>
      </c>
      <c r="DP60">
        <v>6.12</v>
      </c>
      <c r="DQ60">
        <v>5.77</v>
      </c>
      <c r="DR60">
        <v>5.34</v>
      </c>
      <c r="DS60">
        <v>4.92</v>
      </c>
      <c r="DT60">
        <v>4.6500000000000004</v>
      </c>
      <c r="DU60">
        <v>4.34</v>
      </c>
      <c r="DV60">
        <v>3.91</v>
      </c>
      <c r="DW60">
        <v>3.56</v>
      </c>
      <c r="DX60">
        <v>3.29</v>
      </c>
      <c r="DY60">
        <v>2.99</v>
      </c>
      <c r="DZ60">
        <v>2.75</v>
      </c>
      <c r="EA60">
        <v>2.4500000000000002</v>
      </c>
      <c r="EB60">
        <v>2.21</v>
      </c>
      <c r="EC60">
        <v>1.99</v>
      </c>
      <c r="ED60">
        <v>1.8</v>
      </c>
      <c r="EE60">
        <v>1.59</v>
      </c>
      <c r="EF60">
        <v>1.41</v>
      </c>
      <c r="EG60">
        <v>1.22</v>
      </c>
      <c r="EH60">
        <v>1.1000000000000001</v>
      </c>
      <c r="EI60">
        <v>0.96</v>
      </c>
      <c r="EJ60">
        <v>0.88</v>
      </c>
      <c r="EK60">
        <v>0.74</v>
      </c>
      <c r="EL60">
        <v>0.64</v>
      </c>
      <c r="EM60">
        <v>0.55000000000000004</v>
      </c>
      <c r="EN60">
        <v>0.46</v>
      </c>
      <c r="EO60">
        <v>0.38</v>
      </c>
      <c r="EP60">
        <v>0.33</v>
      </c>
      <c r="EQ60">
        <v>0.26</v>
      </c>
      <c r="ER60">
        <v>0.21</v>
      </c>
      <c r="ES60">
        <v>0.18</v>
      </c>
      <c r="ET60">
        <v>0.14000000000000001</v>
      </c>
      <c r="EU60">
        <v>0.11</v>
      </c>
      <c r="EV60">
        <v>0.08</v>
      </c>
      <c r="EW60">
        <v>0.06</v>
      </c>
      <c r="EX60">
        <v>0.03</v>
      </c>
      <c r="EY60">
        <v>0.02</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0.02</v>
      </c>
      <c r="FW60">
        <v>0.03</v>
      </c>
      <c r="FX60">
        <v>0.06</v>
      </c>
      <c r="FY60">
        <v>0.08</v>
      </c>
      <c r="FZ60">
        <v>0.1</v>
      </c>
    </row>
    <row r="61" spans="1:182" x14ac:dyDescent="0.15">
      <c r="A61">
        <v>126</v>
      </c>
      <c r="B61">
        <v>0</v>
      </c>
      <c r="C61">
        <v>0</v>
      </c>
      <c r="D61">
        <v>0</v>
      </c>
      <c r="E61">
        <v>0</v>
      </c>
      <c r="F61">
        <v>0</v>
      </c>
      <c r="G61">
        <v>0</v>
      </c>
      <c r="H61">
        <v>0.02</v>
      </c>
      <c r="I61">
        <v>0.04</v>
      </c>
      <c r="J61">
        <v>0.05</v>
      </c>
      <c r="K61">
        <v>7.0000000000000007E-2</v>
      </c>
      <c r="L61">
        <v>0.09</v>
      </c>
      <c r="M61">
        <v>0.11</v>
      </c>
      <c r="N61">
        <v>0.14000000000000001</v>
      </c>
      <c r="O61">
        <v>0.18</v>
      </c>
      <c r="P61">
        <v>0.21</v>
      </c>
      <c r="Q61">
        <v>0.25</v>
      </c>
      <c r="R61">
        <v>0.28999999999999998</v>
      </c>
      <c r="S61">
        <v>0.36</v>
      </c>
      <c r="T61">
        <v>0.39</v>
      </c>
      <c r="U61">
        <v>0.49</v>
      </c>
      <c r="V61">
        <v>0.56999999999999995</v>
      </c>
      <c r="W61">
        <v>0.65</v>
      </c>
      <c r="X61">
        <v>0.73</v>
      </c>
      <c r="Y61">
        <v>0.82</v>
      </c>
      <c r="Z61">
        <v>0.94</v>
      </c>
      <c r="AA61">
        <v>1.07</v>
      </c>
      <c r="AB61">
        <v>1.22</v>
      </c>
      <c r="AC61">
        <v>1.37</v>
      </c>
      <c r="AD61">
        <v>1.5</v>
      </c>
      <c r="AE61">
        <v>1.7</v>
      </c>
      <c r="AF61">
        <v>1.84</v>
      </c>
      <c r="AG61">
        <v>2.11</v>
      </c>
      <c r="AH61">
        <v>2.27</v>
      </c>
      <c r="AI61">
        <v>2.5299999999999998</v>
      </c>
      <c r="AJ61">
        <v>2.76</v>
      </c>
      <c r="AK61">
        <v>3.02</v>
      </c>
      <c r="AL61">
        <v>3.29</v>
      </c>
      <c r="AM61">
        <v>3.59</v>
      </c>
      <c r="AN61">
        <v>3.9</v>
      </c>
      <c r="AO61">
        <v>4.2300000000000004</v>
      </c>
      <c r="AP61">
        <v>4.55</v>
      </c>
      <c r="AQ61">
        <v>4.97</v>
      </c>
      <c r="AR61">
        <v>5.18</v>
      </c>
      <c r="AS61">
        <v>5.53</v>
      </c>
      <c r="AT61">
        <v>5.88</v>
      </c>
      <c r="AU61">
        <v>6.27</v>
      </c>
      <c r="AV61">
        <v>6.78</v>
      </c>
      <c r="AW61">
        <v>7.4</v>
      </c>
      <c r="AX61">
        <v>8.07</v>
      </c>
      <c r="AY61">
        <v>8.9</v>
      </c>
      <c r="AZ61">
        <v>9.6300000000000008</v>
      </c>
      <c r="BA61">
        <v>9.91</v>
      </c>
      <c r="BB61">
        <v>10.5</v>
      </c>
      <c r="BC61">
        <v>10.6</v>
      </c>
      <c r="BD61">
        <v>11</v>
      </c>
      <c r="BE61">
        <v>11.5</v>
      </c>
      <c r="BF61">
        <v>12.3</v>
      </c>
      <c r="BG61">
        <v>12.8</v>
      </c>
      <c r="BH61">
        <v>13.3</v>
      </c>
      <c r="BI61">
        <v>13.6</v>
      </c>
      <c r="BJ61">
        <v>13.9</v>
      </c>
      <c r="BK61">
        <v>14.2</v>
      </c>
      <c r="BL61">
        <v>14.5</v>
      </c>
      <c r="BM61">
        <v>14.7</v>
      </c>
      <c r="BN61">
        <v>14.9</v>
      </c>
      <c r="BO61">
        <v>15.2</v>
      </c>
      <c r="BP61">
        <v>15.4</v>
      </c>
      <c r="BQ61">
        <v>15.5</v>
      </c>
      <c r="BR61">
        <v>15.7</v>
      </c>
      <c r="BS61">
        <v>15.9</v>
      </c>
      <c r="BT61">
        <v>16</v>
      </c>
      <c r="BU61">
        <v>16.2</v>
      </c>
      <c r="BV61">
        <v>16.3</v>
      </c>
      <c r="BW61">
        <v>16.399999999999999</v>
      </c>
      <c r="BX61">
        <v>16.5</v>
      </c>
      <c r="BY61">
        <v>16.600000000000001</v>
      </c>
      <c r="BZ61">
        <v>16.7</v>
      </c>
      <c r="CA61">
        <v>16.8</v>
      </c>
      <c r="CB61">
        <v>16.8</v>
      </c>
      <c r="CC61">
        <v>16.899999999999999</v>
      </c>
      <c r="CD61">
        <v>16.899999999999999</v>
      </c>
      <c r="CE61">
        <v>16.899999999999999</v>
      </c>
      <c r="CF61">
        <v>16.899999999999999</v>
      </c>
      <c r="CG61">
        <v>16.899999999999999</v>
      </c>
      <c r="CH61">
        <v>16.899999999999999</v>
      </c>
      <c r="CI61">
        <v>16.899999999999999</v>
      </c>
      <c r="CJ61">
        <v>16.8</v>
      </c>
      <c r="CK61">
        <v>16.8</v>
      </c>
      <c r="CL61">
        <v>16.7</v>
      </c>
      <c r="CM61">
        <v>16.600000000000001</v>
      </c>
      <c r="CN61">
        <v>16.600000000000001</v>
      </c>
      <c r="CO61">
        <v>16.399999999999999</v>
      </c>
      <c r="CP61">
        <v>16.3</v>
      </c>
      <c r="CQ61">
        <v>16.2</v>
      </c>
      <c r="CR61">
        <v>16</v>
      </c>
      <c r="CS61">
        <v>15.9</v>
      </c>
      <c r="CT61">
        <v>15.7</v>
      </c>
      <c r="CU61">
        <v>15.5</v>
      </c>
      <c r="CV61">
        <v>15.3</v>
      </c>
      <c r="CW61">
        <v>15.1</v>
      </c>
      <c r="CX61">
        <v>14.8</v>
      </c>
      <c r="CY61">
        <v>14.6</v>
      </c>
      <c r="CZ61">
        <v>14.3</v>
      </c>
      <c r="DA61">
        <v>14</v>
      </c>
      <c r="DB61">
        <v>13.6</v>
      </c>
      <c r="DC61">
        <v>13.2</v>
      </c>
      <c r="DD61">
        <v>12.7</v>
      </c>
      <c r="DE61">
        <v>12.2</v>
      </c>
      <c r="DF61">
        <v>11.4</v>
      </c>
      <c r="DG61">
        <v>10.9</v>
      </c>
      <c r="DH61">
        <v>10.8</v>
      </c>
      <c r="DI61">
        <v>10.3</v>
      </c>
      <c r="DJ61">
        <v>10</v>
      </c>
      <c r="DK61">
        <v>9.34</v>
      </c>
      <c r="DL61">
        <v>8.39</v>
      </c>
      <c r="DM61">
        <v>7.69</v>
      </c>
      <c r="DN61">
        <v>7.04</v>
      </c>
      <c r="DO61">
        <v>6.57</v>
      </c>
      <c r="DP61">
        <v>6.17</v>
      </c>
      <c r="DQ61">
        <v>5.69</v>
      </c>
      <c r="DR61">
        <v>5.35</v>
      </c>
      <c r="DS61">
        <v>4.95</v>
      </c>
      <c r="DT61">
        <v>4.71</v>
      </c>
      <c r="DU61">
        <v>4.3499999999999996</v>
      </c>
      <c r="DV61">
        <v>3.86</v>
      </c>
      <c r="DW61">
        <v>3.6</v>
      </c>
      <c r="DX61">
        <v>3.26</v>
      </c>
      <c r="DY61">
        <v>3.01</v>
      </c>
      <c r="DZ61">
        <v>2.71</v>
      </c>
      <c r="EA61">
        <v>2.44</v>
      </c>
      <c r="EB61">
        <v>2.17</v>
      </c>
      <c r="EC61">
        <v>1.98</v>
      </c>
      <c r="ED61">
        <v>1.76</v>
      </c>
      <c r="EE61">
        <v>1.63</v>
      </c>
      <c r="EF61">
        <v>1.42</v>
      </c>
      <c r="EG61">
        <v>1.23</v>
      </c>
      <c r="EH61">
        <v>1.1200000000000001</v>
      </c>
      <c r="EI61">
        <v>0.93</v>
      </c>
      <c r="EJ61">
        <v>0.84</v>
      </c>
      <c r="EK61">
        <v>0.75</v>
      </c>
      <c r="EL61">
        <v>0.62</v>
      </c>
      <c r="EM61">
        <v>0.55000000000000004</v>
      </c>
      <c r="EN61">
        <v>0.45</v>
      </c>
      <c r="EO61">
        <v>0.37</v>
      </c>
      <c r="EP61">
        <v>0.32</v>
      </c>
      <c r="EQ61">
        <v>0.27</v>
      </c>
      <c r="ER61">
        <v>0.22</v>
      </c>
      <c r="ES61">
        <v>0.17</v>
      </c>
      <c r="ET61">
        <v>0.13</v>
      </c>
      <c r="EU61">
        <v>0.11</v>
      </c>
      <c r="EV61">
        <v>0.08</v>
      </c>
      <c r="EW61">
        <v>0.06</v>
      </c>
      <c r="EX61">
        <v>0.03</v>
      </c>
      <c r="EY61">
        <v>0.02</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0.02</v>
      </c>
      <c r="FW61">
        <v>0.03</v>
      </c>
      <c r="FX61">
        <v>0.06</v>
      </c>
      <c r="FY61">
        <v>0.08</v>
      </c>
      <c r="FZ61">
        <v>0.1</v>
      </c>
    </row>
    <row r="62" spans="1:182" x14ac:dyDescent="0.15">
      <c r="A62">
        <v>125</v>
      </c>
      <c r="B62">
        <v>0</v>
      </c>
      <c r="C62">
        <v>0</v>
      </c>
      <c r="D62">
        <v>0</v>
      </c>
      <c r="E62">
        <v>0</v>
      </c>
      <c r="F62">
        <v>0</v>
      </c>
      <c r="G62">
        <v>0</v>
      </c>
      <c r="H62">
        <v>0.02</v>
      </c>
      <c r="I62">
        <v>0.04</v>
      </c>
      <c r="J62">
        <v>0.05</v>
      </c>
      <c r="K62">
        <v>7.0000000000000007E-2</v>
      </c>
      <c r="L62">
        <v>0.09</v>
      </c>
      <c r="M62">
        <v>0.11</v>
      </c>
      <c r="N62">
        <v>0.14000000000000001</v>
      </c>
      <c r="O62">
        <v>0.18</v>
      </c>
      <c r="P62">
        <v>0.21</v>
      </c>
      <c r="Q62">
        <v>0.25</v>
      </c>
      <c r="R62">
        <v>0.3</v>
      </c>
      <c r="S62">
        <v>0.37</v>
      </c>
      <c r="T62">
        <v>0.41</v>
      </c>
      <c r="U62">
        <v>0.5</v>
      </c>
      <c r="V62">
        <v>0.56000000000000005</v>
      </c>
      <c r="W62">
        <v>0.64</v>
      </c>
      <c r="X62">
        <v>0.74</v>
      </c>
      <c r="Y62">
        <v>0.83</v>
      </c>
      <c r="Z62">
        <v>0.96</v>
      </c>
      <c r="AA62">
        <v>1.06</v>
      </c>
      <c r="AB62">
        <v>1.2</v>
      </c>
      <c r="AC62">
        <v>1.36</v>
      </c>
      <c r="AD62">
        <v>1.49</v>
      </c>
      <c r="AE62">
        <v>1.67</v>
      </c>
      <c r="AF62">
        <v>1.83</v>
      </c>
      <c r="AG62">
        <v>2.11</v>
      </c>
      <c r="AH62">
        <v>2.25</v>
      </c>
      <c r="AI62">
        <v>2.52</v>
      </c>
      <c r="AJ62">
        <v>2.76</v>
      </c>
      <c r="AK62">
        <v>3.03</v>
      </c>
      <c r="AL62">
        <v>3.24</v>
      </c>
      <c r="AM62">
        <v>3.53</v>
      </c>
      <c r="AN62">
        <v>3.89</v>
      </c>
      <c r="AO62">
        <v>4.2300000000000004</v>
      </c>
      <c r="AP62">
        <v>4.51</v>
      </c>
      <c r="AQ62">
        <v>4.96</v>
      </c>
      <c r="AR62">
        <v>5.21</v>
      </c>
      <c r="AS62">
        <v>5.56</v>
      </c>
      <c r="AT62">
        <v>5.88</v>
      </c>
      <c r="AU62">
        <v>6.26</v>
      </c>
      <c r="AV62">
        <v>6.78</v>
      </c>
      <c r="AW62">
        <v>7.35</v>
      </c>
      <c r="AX62">
        <v>8.0399999999999991</v>
      </c>
      <c r="AY62">
        <v>8.8800000000000008</v>
      </c>
      <c r="AZ62">
        <v>9.6</v>
      </c>
      <c r="BA62">
        <v>9.84</v>
      </c>
      <c r="BB62">
        <v>10.6</v>
      </c>
      <c r="BC62">
        <v>10.6</v>
      </c>
      <c r="BD62">
        <v>11</v>
      </c>
      <c r="BE62">
        <v>11.5</v>
      </c>
      <c r="BF62">
        <v>12.2</v>
      </c>
      <c r="BG62">
        <v>12.8</v>
      </c>
      <c r="BH62">
        <v>13.3</v>
      </c>
      <c r="BI62">
        <v>13.6</v>
      </c>
      <c r="BJ62">
        <v>13.9</v>
      </c>
      <c r="BK62">
        <v>14.2</v>
      </c>
      <c r="BL62">
        <v>14.5</v>
      </c>
      <c r="BM62">
        <v>14.7</v>
      </c>
      <c r="BN62">
        <v>15</v>
      </c>
      <c r="BO62">
        <v>15.2</v>
      </c>
      <c r="BP62">
        <v>15.4</v>
      </c>
      <c r="BQ62">
        <v>15.6</v>
      </c>
      <c r="BR62">
        <v>15.8</v>
      </c>
      <c r="BS62">
        <v>15.9</v>
      </c>
      <c r="BT62">
        <v>16.100000000000001</v>
      </c>
      <c r="BU62">
        <v>16.2</v>
      </c>
      <c r="BV62">
        <v>16.3</v>
      </c>
      <c r="BW62">
        <v>16.5</v>
      </c>
      <c r="BX62">
        <v>16.600000000000001</v>
      </c>
      <c r="BY62">
        <v>16.7</v>
      </c>
      <c r="BZ62">
        <v>16.7</v>
      </c>
      <c r="CA62">
        <v>16.8</v>
      </c>
      <c r="CB62">
        <v>16.899999999999999</v>
      </c>
      <c r="CC62">
        <v>16.899999999999999</v>
      </c>
      <c r="CD62">
        <v>16.899999999999999</v>
      </c>
      <c r="CE62">
        <v>16.899999999999999</v>
      </c>
      <c r="CF62">
        <v>17</v>
      </c>
      <c r="CG62">
        <v>16.899999999999999</v>
      </c>
      <c r="CH62">
        <v>16.899999999999999</v>
      </c>
      <c r="CI62">
        <v>16.899999999999999</v>
      </c>
      <c r="CJ62">
        <v>16.899999999999999</v>
      </c>
      <c r="CK62">
        <v>16.8</v>
      </c>
      <c r="CL62">
        <v>16.7</v>
      </c>
      <c r="CM62">
        <v>16.7</v>
      </c>
      <c r="CN62">
        <v>16.600000000000001</v>
      </c>
      <c r="CO62">
        <v>16.5</v>
      </c>
      <c r="CP62">
        <v>16.3</v>
      </c>
      <c r="CQ62">
        <v>16.2</v>
      </c>
      <c r="CR62">
        <v>16.100000000000001</v>
      </c>
      <c r="CS62">
        <v>15.9</v>
      </c>
      <c r="CT62">
        <v>15.7</v>
      </c>
      <c r="CU62">
        <v>15.5</v>
      </c>
      <c r="CV62">
        <v>15.3</v>
      </c>
      <c r="CW62">
        <v>15.1</v>
      </c>
      <c r="CX62">
        <v>14.8</v>
      </c>
      <c r="CY62">
        <v>14.6</v>
      </c>
      <c r="CZ62">
        <v>14.3</v>
      </c>
      <c r="DA62">
        <v>14</v>
      </c>
      <c r="DB62">
        <v>13.6</v>
      </c>
      <c r="DC62">
        <v>13.2</v>
      </c>
      <c r="DD62">
        <v>12.8</v>
      </c>
      <c r="DE62">
        <v>12.2</v>
      </c>
      <c r="DF62">
        <v>11.4</v>
      </c>
      <c r="DG62">
        <v>10.9</v>
      </c>
      <c r="DH62">
        <v>10.9</v>
      </c>
      <c r="DI62">
        <v>10.3</v>
      </c>
      <c r="DJ62">
        <v>10</v>
      </c>
      <c r="DK62">
        <v>9.36</v>
      </c>
      <c r="DL62">
        <v>8.39</v>
      </c>
      <c r="DM62">
        <v>7.68</v>
      </c>
      <c r="DN62">
        <v>7.07</v>
      </c>
      <c r="DO62">
        <v>6.53</v>
      </c>
      <c r="DP62">
        <v>6.08</v>
      </c>
      <c r="DQ62">
        <v>5.69</v>
      </c>
      <c r="DR62">
        <v>5.3</v>
      </c>
      <c r="DS62">
        <v>4.8899999999999997</v>
      </c>
      <c r="DT62">
        <v>4.72</v>
      </c>
      <c r="DU62">
        <v>4.32</v>
      </c>
      <c r="DV62">
        <v>3.87</v>
      </c>
      <c r="DW62">
        <v>3.56</v>
      </c>
      <c r="DX62">
        <v>3.24</v>
      </c>
      <c r="DY62">
        <v>2.96</v>
      </c>
      <c r="DZ62">
        <v>2.63</v>
      </c>
      <c r="EA62">
        <v>2.44</v>
      </c>
      <c r="EB62">
        <v>2.21</v>
      </c>
      <c r="EC62">
        <v>1.95</v>
      </c>
      <c r="ED62">
        <v>1.78</v>
      </c>
      <c r="EE62">
        <v>1.59</v>
      </c>
      <c r="EF62">
        <v>1.39</v>
      </c>
      <c r="EG62">
        <v>1.26</v>
      </c>
      <c r="EH62">
        <v>1.1000000000000001</v>
      </c>
      <c r="EI62">
        <v>0.97</v>
      </c>
      <c r="EJ62">
        <v>0.84</v>
      </c>
      <c r="EK62">
        <v>0.72</v>
      </c>
      <c r="EL62">
        <v>0.63</v>
      </c>
      <c r="EM62">
        <v>0.52</v>
      </c>
      <c r="EN62">
        <v>0.44</v>
      </c>
      <c r="EO62">
        <v>0.39</v>
      </c>
      <c r="EP62">
        <v>0.32</v>
      </c>
      <c r="EQ62">
        <v>0.26</v>
      </c>
      <c r="ER62">
        <v>0.21</v>
      </c>
      <c r="ES62">
        <v>0.17</v>
      </c>
      <c r="ET62">
        <v>0.14000000000000001</v>
      </c>
      <c r="EU62">
        <v>0.11</v>
      </c>
      <c r="EV62">
        <v>0.08</v>
      </c>
      <c r="EW62">
        <v>0.06</v>
      </c>
      <c r="EX62">
        <v>0.03</v>
      </c>
      <c r="EY62">
        <v>0.02</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0.02</v>
      </c>
      <c r="FW62">
        <v>0.03</v>
      </c>
      <c r="FX62">
        <v>0.06</v>
      </c>
      <c r="FY62">
        <v>0.08</v>
      </c>
      <c r="FZ62">
        <v>0.1</v>
      </c>
    </row>
    <row r="63" spans="1:182" x14ac:dyDescent="0.15">
      <c r="A63">
        <v>124</v>
      </c>
      <c r="B63">
        <v>0</v>
      </c>
      <c r="C63">
        <v>0</v>
      </c>
      <c r="D63">
        <v>0</v>
      </c>
      <c r="E63">
        <v>0</v>
      </c>
      <c r="F63">
        <v>0</v>
      </c>
      <c r="G63">
        <v>0</v>
      </c>
      <c r="H63">
        <v>0.02</v>
      </c>
      <c r="I63">
        <v>0.04</v>
      </c>
      <c r="J63">
        <v>0.05</v>
      </c>
      <c r="K63">
        <v>7.0000000000000007E-2</v>
      </c>
      <c r="L63">
        <v>0.09</v>
      </c>
      <c r="M63">
        <v>0.11</v>
      </c>
      <c r="N63">
        <v>0.14000000000000001</v>
      </c>
      <c r="O63">
        <v>0.18</v>
      </c>
      <c r="P63">
        <v>0.21</v>
      </c>
      <c r="Q63">
        <v>0.26</v>
      </c>
      <c r="R63">
        <v>0.3</v>
      </c>
      <c r="S63">
        <v>0.36</v>
      </c>
      <c r="T63">
        <v>0.41</v>
      </c>
      <c r="U63">
        <v>0.49</v>
      </c>
      <c r="V63">
        <v>0.55000000000000004</v>
      </c>
      <c r="W63">
        <v>0.64</v>
      </c>
      <c r="X63">
        <v>0.75</v>
      </c>
      <c r="Y63">
        <v>0.81</v>
      </c>
      <c r="Z63">
        <v>0.92</v>
      </c>
      <c r="AA63">
        <v>1.04</v>
      </c>
      <c r="AB63">
        <v>1.22</v>
      </c>
      <c r="AC63">
        <v>1.33</v>
      </c>
      <c r="AD63">
        <v>1.5</v>
      </c>
      <c r="AE63">
        <v>1.69</v>
      </c>
      <c r="AF63">
        <v>1.84</v>
      </c>
      <c r="AG63">
        <v>2.04</v>
      </c>
      <c r="AH63">
        <v>2.25</v>
      </c>
      <c r="AI63">
        <v>2.4500000000000002</v>
      </c>
      <c r="AJ63">
        <v>2.73</v>
      </c>
      <c r="AK63">
        <v>3.01</v>
      </c>
      <c r="AL63">
        <v>3.27</v>
      </c>
      <c r="AM63">
        <v>3.53</v>
      </c>
      <c r="AN63">
        <v>3.84</v>
      </c>
      <c r="AO63">
        <v>4.22</v>
      </c>
      <c r="AP63">
        <v>4.5</v>
      </c>
      <c r="AQ63">
        <v>4.9400000000000004</v>
      </c>
      <c r="AR63">
        <v>5.22</v>
      </c>
      <c r="AS63">
        <v>5.56</v>
      </c>
      <c r="AT63">
        <v>5.89</v>
      </c>
      <c r="AU63">
        <v>6.27</v>
      </c>
      <c r="AV63">
        <v>6.74</v>
      </c>
      <c r="AW63">
        <v>7.36</v>
      </c>
      <c r="AX63">
        <v>7.98</v>
      </c>
      <c r="AY63">
        <v>8.83</v>
      </c>
      <c r="AZ63">
        <v>9.5500000000000007</v>
      </c>
      <c r="BA63">
        <v>9.8000000000000007</v>
      </c>
      <c r="BB63">
        <v>10.5</v>
      </c>
      <c r="BC63">
        <v>10.6</v>
      </c>
      <c r="BD63">
        <v>11</v>
      </c>
      <c r="BE63">
        <v>11.5</v>
      </c>
      <c r="BF63">
        <v>12.2</v>
      </c>
      <c r="BG63">
        <v>12.8</v>
      </c>
      <c r="BH63">
        <v>13.3</v>
      </c>
      <c r="BI63">
        <v>13.6</v>
      </c>
      <c r="BJ63">
        <v>14</v>
      </c>
      <c r="BK63">
        <v>14.2</v>
      </c>
      <c r="BL63">
        <v>14.5</v>
      </c>
      <c r="BM63">
        <v>14.7</v>
      </c>
      <c r="BN63">
        <v>15</v>
      </c>
      <c r="BO63">
        <v>15.2</v>
      </c>
      <c r="BP63">
        <v>15.4</v>
      </c>
      <c r="BQ63">
        <v>15.6</v>
      </c>
      <c r="BR63">
        <v>15.8</v>
      </c>
      <c r="BS63">
        <v>15.9</v>
      </c>
      <c r="BT63">
        <v>16.100000000000001</v>
      </c>
      <c r="BU63">
        <v>16.2</v>
      </c>
      <c r="BV63">
        <v>16.399999999999999</v>
      </c>
      <c r="BW63">
        <v>16.5</v>
      </c>
      <c r="BX63">
        <v>16.600000000000001</v>
      </c>
      <c r="BY63">
        <v>16.7</v>
      </c>
      <c r="BZ63">
        <v>16.8</v>
      </c>
      <c r="CA63">
        <v>16.8</v>
      </c>
      <c r="CB63">
        <v>16.899999999999999</v>
      </c>
      <c r="CC63">
        <v>16.899999999999999</v>
      </c>
      <c r="CD63">
        <v>17</v>
      </c>
      <c r="CE63">
        <v>17</v>
      </c>
      <c r="CF63">
        <v>17</v>
      </c>
      <c r="CG63">
        <v>17</v>
      </c>
      <c r="CH63">
        <v>17</v>
      </c>
      <c r="CI63">
        <v>16.899999999999999</v>
      </c>
      <c r="CJ63">
        <v>16.899999999999999</v>
      </c>
      <c r="CK63">
        <v>16.8</v>
      </c>
      <c r="CL63">
        <v>16.8</v>
      </c>
      <c r="CM63">
        <v>16.7</v>
      </c>
      <c r="CN63">
        <v>16.600000000000001</v>
      </c>
      <c r="CO63">
        <v>16.5</v>
      </c>
      <c r="CP63">
        <v>16.399999999999999</v>
      </c>
      <c r="CQ63">
        <v>16.2</v>
      </c>
      <c r="CR63">
        <v>16.100000000000001</v>
      </c>
      <c r="CS63">
        <v>15.9</v>
      </c>
      <c r="CT63">
        <v>15.7</v>
      </c>
      <c r="CU63">
        <v>15.6</v>
      </c>
      <c r="CV63">
        <v>15.3</v>
      </c>
      <c r="CW63">
        <v>15.1</v>
      </c>
      <c r="CX63">
        <v>14.9</v>
      </c>
      <c r="CY63">
        <v>14.6</v>
      </c>
      <c r="CZ63">
        <v>14.3</v>
      </c>
      <c r="DA63">
        <v>14</v>
      </c>
      <c r="DB63">
        <v>13.6</v>
      </c>
      <c r="DC63">
        <v>13.2</v>
      </c>
      <c r="DD63">
        <v>12.8</v>
      </c>
      <c r="DE63">
        <v>12.2</v>
      </c>
      <c r="DF63">
        <v>11.4</v>
      </c>
      <c r="DG63">
        <v>10.9</v>
      </c>
      <c r="DH63">
        <v>10.9</v>
      </c>
      <c r="DI63">
        <v>10.3</v>
      </c>
      <c r="DJ63">
        <v>10.1</v>
      </c>
      <c r="DK63">
        <v>9.36</v>
      </c>
      <c r="DL63">
        <v>8.3699999999999992</v>
      </c>
      <c r="DM63">
        <v>7.63</v>
      </c>
      <c r="DN63">
        <v>7.04</v>
      </c>
      <c r="DO63">
        <v>6.55</v>
      </c>
      <c r="DP63">
        <v>6.1</v>
      </c>
      <c r="DQ63">
        <v>5.66</v>
      </c>
      <c r="DR63">
        <v>5.27</v>
      </c>
      <c r="DS63">
        <v>4.9800000000000004</v>
      </c>
      <c r="DT63">
        <v>4.62</v>
      </c>
      <c r="DU63">
        <v>4.29</v>
      </c>
      <c r="DV63">
        <v>3.88</v>
      </c>
      <c r="DW63">
        <v>3.53</v>
      </c>
      <c r="DX63">
        <v>3.23</v>
      </c>
      <c r="DY63">
        <v>2.96</v>
      </c>
      <c r="DZ63">
        <v>2.73</v>
      </c>
      <c r="EA63">
        <v>2.37</v>
      </c>
      <c r="EB63">
        <v>2.23</v>
      </c>
      <c r="EC63">
        <v>1.96</v>
      </c>
      <c r="ED63">
        <v>1.84</v>
      </c>
      <c r="EE63">
        <v>1.59</v>
      </c>
      <c r="EF63">
        <v>1.4</v>
      </c>
      <c r="EG63">
        <v>1.25</v>
      </c>
      <c r="EH63">
        <v>1.1000000000000001</v>
      </c>
      <c r="EI63">
        <v>0.94</v>
      </c>
      <c r="EJ63">
        <v>0.8</v>
      </c>
      <c r="EK63">
        <v>0.71</v>
      </c>
      <c r="EL63">
        <v>0.61</v>
      </c>
      <c r="EM63">
        <v>0.52</v>
      </c>
      <c r="EN63">
        <v>0.46</v>
      </c>
      <c r="EO63">
        <v>0.37</v>
      </c>
      <c r="EP63">
        <v>0.31</v>
      </c>
      <c r="EQ63">
        <v>0.26</v>
      </c>
      <c r="ER63">
        <v>0.21</v>
      </c>
      <c r="ES63">
        <v>0.17</v>
      </c>
      <c r="ET63">
        <v>0.13</v>
      </c>
      <c r="EU63">
        <v>0.11</v>
      </c>
      <c r="EV63">
        <v>0.08</v>
      </c>
      <c r="EW63">
        <v>0.06</v>
      </c>
      <c r="EX63">
        <v>0.04</v>
      </c>
      <c r="EY63">
        <v>0.02</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0.02</v>
      </c>
      <c r="FW63">
        <v>0.03</v>
      </c>
      <c r="FX63">
        <v>0.06</v>
      </c>
      <c r="FY63">
        <v>0.08</v>
      </c>
      <c r="FZ63">
        <v>0.1</v>
      </c>
    </row>
    <row r="64" spans="1:182" x14ac:dyDescent="0.15">
      <c r="A64">
        <v>123</v>
      </c>
      <c r="B64">
        <v>0</v>
      </c>
      <c r="C64">
        <v>0</v>
      </c>
      <c r="D64">
        <v>0</v>
      </c>
      <c r="E64">
        <v>0</v>
      </c>
      <c r="F64">
        <v>0</v>
      </c>
      <c r="G64">
        <v>0</v>
      </c>
      <c r="H64">
        <v>0.02</v>
      </c>
      <c r="I64">
        <v>0.04</v>
      </c>
      <c r="J64">
        <v>0.05</v>
      </c>
      <c r="K64">
        <v>7.0000000000000007E-2</v>
      </c>
      <c r="L64">
        <v>0.09</v>
      </c>
      <c r="M64">
        <v>0.11</v>
      </c>
      <c r="N64">
        <v>0.14000000000000001</v>
      </c>
      <c r="O64">
        <v>0.18</v>
      </c>
      <c r="P64">
        <v>0.21</v>
      </c>
      <c r="Q64">
        <v>0.25</v>
      </c>
      <c r="R64">
        <v>0.3</v>
      </c>
      <c r="S64">
        <v>0.34</v>
      </c>
      <c r="T64">
        <v>0.42</v>
      </c>
      <c r="U64">
        <v>0.48</v>
      </c>
      <c r="V64">
        <v>0.55000000000000004</v>
      </c>
      <c r="W64">
        <v>0.63</v>
      </c>
      <c r="X64">
        <v>0.72</v>
      </c>
      <c r="Y64">
        <v>0.83</v>
      </c>
      <c r="Z64">
        <v>0.96</v>
      </c>
      <c r="AA64">
        <v>1.03</v>
      </c>
      <c r="AB64">
        <v>1.23</v>
      </c>
      <c r="AC64">
        <v>1.33</v>
      </c>
      <c r="AD64">
        <v>1.5</v>
      </c>
      <c r="AE64">
        <v>1.7</v>
      </c>
      <c r="AF64">
        <v>1.86</v>
      </c>
      <c r="AG64">
        <v>2.0499999999999998</v>
      </c>
      <c r="AH64">
        <v>2.23</v>
      </c>
      <c r="AI64">
        <v>2.4700000000000002</v>
      </c>
      <c r="AJ64">
        <v>2.75</v>
      </c>
      <c r="AK64">
        <v>2.95</v>
      </c>
      <c r="AL64">
        <v>3.27</v>
      </c>
      <c r="AM64">
        <v>3.55</v>
      </c>
      <c r="AN64">
        <v>3.81</v>
      </c>
      <c r="AO64">
        <v>4.2300000000000004</v>
      </c>
      <c r="AP64">
        <v>4.53</v>
      </c>
      <c r="AQ64">
        <v>4.91</v>
      </c>
      <c r="AR64">
        <v>5.22</v>
      </c>
      <c r="AS64">
        <v>5.51</v>
      </c>
      <c r="AT64">
        <v>5.91</v>
      </c>
      <c r="AU64">
        <v>6.26</v>
      </c>
      <c r="AV64">
        <v>6.73</v>
      </c>
      <c r="AW64">
        <v>7.31</v>
      </c>
      <c r="AX64">
        <v>7.95</v>
      </c>
      <c r="AY64">
        <v>8.8000000000000007</v>
      </c>
      <c r="AZ64">
        <v>9.5299999999999994</v>
      </c>
      <c r="BA64">
        <v>9.77</v>
      </c>
      <c r="BB64">
        <v>10.5</v>
      </c>
      <c r="BC64">
        <v>10.6</v>
      </c>
      <c r="BD64">
        <v>10.9</v>
      </c>
      <c r="BE64">
        <v>11.5</v>
      </c>
      <c r="BF64">
        <v>12</v>
      </c>
      <c r="BG64">
        <v>12.8</v>
      </c>
      <c r="BH64">
        <v>13.3</v>
      </c>
      <c r="BI64">
        <v>13.7</v>
      </c>
      <c r="BJ64">
        <v>14</v>
      </c>
      <c r="BK64">
        <v>14.2</v>
      </c>
      <c r="BL64">
        <v>14.5</v>
      </c>
      <c r="BM64">
        <v>14.8</v>
      </c>
      <c r="BN64">
        <v>15</v>
      </c>
      <c r="BO64">
        <v>15.2</v>
      </c>
      <c r="BP64">
        <v>15.4</v>
      </c>
      <c r="BQ64">
        <v>15.6</v>
      </c>
      <c r="BR64">
        <v>15.8</v>
      </c>
      <c r="BS64">
        <v>16</v>
      </c>
      <c r="BT64">
        <v>16.100000000000001</v>
      </c>
      <c r="BU64">
        <v>16.3</v>
      </c>
      <c r="BV64">
        <v>16.399999999999999</v>
      </c>
      <c r="BW64">
        <v>16.5</v>
      </c>
      <c r="BX64">
        <v>16.600000000000001</v>
      </c>
      <c r="BY64">
        <v>16.7</v>
      </c>
      <c r="BZ64">
        <v>16.8</v>
      </c>
      <c r="CA64">
        <v>16.899999999999999</v>
      </c>
      <c r="CB64">
        <v>16.899999999999999</v>
      </c>
      <c r="CC64">
        <v>17</v>
      </c>
      <c r="CD64">
        <v>17</v>
      </c>
      <c r="CE64">
        <v>17</v>
      </c>
      <c r="CF64">
        <v>17</v>
      </c>
      <c r="CG64">
        <v>17</v>
      </c>
      <c r="CH64">
        <v>17</v>
      </c>
      <c r="CI64">
        <v>17</v>
      </c>
      <c r="CJ64">
        <v>16.899999999999999</v>
      </c>
      <c r="CK64">
        <v>16.899999999999999</v>
      </c>
      <c r="CL64">
        <v>16.8</v>
      </c>
      <c r="CM64">
        <v>16.7</v>
      </c>
      <c r="CN64">
        <v>16.7</v>
      </c>
      <c r="CO64">
        <v>16.5</v>
      </c>
      <c r="CP64">
        <v>16.399999999999999</v>
      </c>
      <c r="CQ64">
        <v>16.3</v>
      </c>
      <c r="CR64">
        <v>16.100000000000001</v>
      </c>
      <c r="CS64">
        <v>15.9</v>
      </c>
      <c r="CT64">
        <v>15.8</v>
      </c>
      <c r="CU64">
        <v>15.6</v>
      </c>
      <c r="CV64">
        <v>15.4</v>
      </c>
      <c r="CW64">
        <v>15.1</v>
      </c>
      <c r="CX64">
        <v>14.9</v>
      </c>
      <c r="CY64">
        <v>14.6</v>
      </c>
      <c r="CZ64">
        <v>14.3</v>
      </c>
      <c r="DA64">
        <v>14</v>
      </c>
      <c r="DB64">
        <v>13.6</v>
      </c>
      <c r="DC64">
        <v>13.2</v>
      </c>
      <c r="DD64">
        <v>12.8</v>
      </c>
      <c r="DE64">
        <v>12.2</v>
      </c>
      <c r="DF64">
        <v>11.4</v>
      </c>
      <c r="DG64">
        <v>10.9</v>
      </c>
      <c r="DH64">
        <v>10.8</v>
      </c>
      <c r="DI64">
        <v>10.3</v>
      </c>
      <c r="DJ64">
        <v>10</v>
      </c>
      <c r="DK64">
        <v>9.35</v>
      </c>
      <c r="DL64">
        <v>8.36</v>
      </c>
      <c r="DM64">
        <v>7.65</v>
      </c>
      <c r="DN64">
        <v>7.01</v>
      </c>
      <c r="DO64">
        <v>6.54</v>
      </c>
      <c r="DP64">
        <v>6.08</v>
      </c>
      <c r="DQ64">
        <v>5.7</v>
      </c>
      <c r="DR64">
        <v>5.33</v>
      </c>
      <c r="DS64">
        <v>4.9000000000000004</v>
      </c>
      <c r="DT64">
        <v>4.55</v>
      </c>
      <c r="DU64">
        <v>4.22</v>
      </c>
      <c r="DV64">
        <v>3.89</v>
      </c>
      <c r="DW64">
        <v>3.46</v>
      </c>
      <c r="DX64">
        <v>3.22</v>
      </c>
      <c r="DY64">
        <v>2.92</v>
      </c>
      <c r="DZ64">
        <v>2.67</v>
      </c>
      <c r="EA64">
        <v>2.4300000000000002</v>
      </c>
      <c r="EB64">
        <v>2.2200000000000002</v>
      </c>
      <c r="EC64">
        <v>1.97</v>
      </c>
      <c r="ED64">
        <v>1.76</v>
      </c>
      <c r="EE64">
        <v>1.57</v>
      </c>
      <c r="EF64">
        <v>1.4</v>
      </c>
      <c r="EG64">
        <v>1.23</v>
      </c>
      <c r="EH64">
        <v>1.1000000000000001</v>
      </c>
      <c r="EI64">
        <v>0.95</v>
      </c>
      <c r="EJ64">
        <v>0.83</v>
      </c>
      <c r="EK64">
        <v>0.71</v>
      </c>
      <c r="EL64">
        <v>0.62</v>
      </c>
      <c r="EM64">
        <v>0.53</v>
      </c>
      <c r="EN64">
        <v>0.44</v>
      </c>
      <c r="EO64">
        <v>0.38</v>
      </c>
      <c r="EP64">
        <v>0.32</v>
      </c>
      <c r="EQ64">
        <v>0.25</v>
      </c>
      <c r="ER64">
        <v>0.2</v>
      </c>
      <c r="ES64">
        <v>0.17</v>
      </c>
      <c r="ET64">
        <v>0.13</v>
      </c>
      <c r="EU64">
        <v>0.1</v>
      </c>
      <c r="EV64">
        <v>0.08</v>
      </c>
      <c r="EW64">
        <v>0.06</v>
      </c>
      <c r="EX64">
        <v>0.04</v>
      </c>
      <c r="EY64">
        <v>0.02</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0.02</v>
      </c>
      <c r="FW64">
        <v>0.03</v>
      </c>
      <c r="FX64">
        <v>0.06</v>
      </c>
      <c r="FY64">
        <v>0.08</v>
      </c>
      <c r="FZ64">
        <v>0.1</v>
      </c>
    </row>
    <row r="65" spans="1:182" x14ac:dyDescent="0.15">
      <c r="A65">
        <v>122</v>
      </c>
      <c r="B65">
        <v>0</v>
      </c>
      <c r="C65">
        <v>0</v>
      </c>
      <c r="D65">
        <v>0</v>
      </c>
      <c r="E65">
        <v>0</v>
      </c>
      <c r="F65">
        <v>0</v>
      </c>
      <c r="G65">
        <v>0</v>
      </c>
      <c r="H65">
        <v>0.02</v>
      </c>
      <c r="I65">
        <v>0.04</v>
      </c>
      <c r="J65">
        <v>0.06</v>
      </c>
      <c r="K65">
        <v>7.0000000000000007E-2</v>
      </c>
      <c r="L65">
        <v>0.09</v>
      </c>
      <c r="M65">
        <v>0.11</v>
      </c>
      <c r="N65">
        <v>0.14000000000000001</v>
      </c>
      <c r="O65">
        <v>0.18</v>
      </c>
      <c r="P65">
        <v>0.2</v>
      </c>
      <c r="Q65">
        <v>0.26</v>
      </c>
      <c r="R65">
        <v>0.31</v>
      </c>
      <c r="S65">
        <v>0.34</v>
      </c>
      <c r="T65">
        <v>0.42</v>
      </c>
      <c r="U65">
        <v>0.48</v>
      </c>
      <c r="V65">
        <v>0.56000000000000005</v>
      </c>
      <c r="W65">
        <v>0.64</v>
      </c>
      <c r="X65">
        <v>0.73</v>
      </c>
      <c r="Y65">
        <v>0.82</v>
      </c>
      <c r="Z65">
        <v>0.91</v>
      </c>
      <c r="AA65">
        <v>1.07</v>
      </c>
      <c r="AB65">
        <v>1.19</v>
      </c>
      <c r="AC65">
        <v>1.32</v>
      </c>
      <c r="AD65">
        <v>1.48</v>
      </c>
      <c r="AE65">
        <v>1.68</v>
      </c>
      <c r="AF65">
        <v>1.82</v>
      </c>
      <c r="AG65">
        <v>2.0299999999999998</v>
      </c>
      <c r="AH65">
        <v>2.25</v>
      </c>
      <c r="AI65">
        <v>2.4700000000000002</v>
      </c>
      <c r="AJ65">
        <v>2.73</v>
      </c>
      <c r="AK65">
        <v>2.94</v>
      </c>
      <c r="AL65">
        <v>3.26</v>
      </c>
      <c r="AM65">
        <v>3.53</v>
      </c>
      <c r="AN65">
        <v>3.83</v>
      </c>
      <c r="AO65">
        <v>4.1900000000000004</v>
      </c>
      <c r="AP65">
        <v>4.46</v>
      </c>
      <c r="AQ65">
        <v>4.92</v>
      </c>
      <c r="AR65">
        <v>5.15</v>
      </c>
      <c r="AS65">
        <v>5.44</v>
      </c>
      <c r="AT65">
        <v>5.8</v>
      </c>
      <c r="AU65">
        <v>6.22</v>
      </c>
      <c r="AV65">
        <v>6.72</v>
      </c>
      <c r="AW65">
        <v>7.32</v>
      </c>
      <c r="AX65">
        <v>7.92</v>
      </c>
      <c r="AY65">
        <v>8.76</v>
      </c>
      <c r="AZ65">
        <v>9.49</v>
      </c>
      <c r="BA65">
        <v>9.74</v>
      </c>
      <c r="BB65">
        <v>10.5</v>
      </c>
      <c r="BC65">
        <v>10.6</v>
      </c>
      <c r="BD65">
        <v>11</v>
      </c>
      <c r="BE65">
        <v>11.5</v>
      </c>
      <c r="BF65">
        <v>11.9</v>
      </c>
      <c r="BG65">
        <v>12.8</v>
      </c>
      <c r="BH65">
        <v>13.3</v>
      </c>
      <c r="BI65">
        <v>13.7</v>
      </c>
      <c r="BJ65">
        <v>14</v>
      </c>
      <c r="BK65">
        <v>14.3</v>
      </c>
      <c r="BL65">
        <v>14.5</v>
      </c>
      <c r="BM65">
        <v>14.8</v>
      </c>
      <c r="BN65">
        <v>15</v>
      </c>
      <c r="BO65">
        <v>15.2</v>
      </c>
      <c r="BP65">
        <v>15.5</v>
      </c>
      <c r="BQ65">
        <v>15.7</v>
      </c>
      <c r="BR65">
        <v>15.8</v>
      </c>
      <c r="BS65">
        <v>16</v>
      </c>
      <c r="BT65">
        <v>16.2</v>
      </c>
      <c r="BU65">
        <v>16.3</v>
      </c>
      <c r="BV65">
        <v>16.399999999999999</v>
      </c>
      <c r="BW65">
        <v>16.600000000000001</v>
      </c>
      <c r="BX65">
        <v>16.7</v>
      </c>
      <c r="BY65">
        <v>16.8</v>
      </c>
      <c r="BZ65">
        <v>16.8</v>
      </c>
      <c r="CA65">
        <v>16.899999999999999</v>
      </c>
      <c r="CB65">
        <v>17</v>
      </c>
      <c r="CC65">
        <v>17</v>
      </c>
      <c r="CD65">
        <v>17</v>
      </c>
      <c r="CE65">
        <v>17.100000000000001</v>
      </c>
      <c r="CF65">
        <v>17.100000000000001</v>
      </c>
      <c r="CG65">
        <v>17.100000000000001</v>
      </c>
      <c r="CH65">
        <v>17</v>
      </c>
      <c r="CI65">
        <v>17</v>
      </c>
      <c r="CJ65">
        <v>17</v>
      </c>
      <c r="CK65">
        <v>16.899999999999999</v>
      </c>
      <c r="CL65">
        <v>16.8</v>
      </c>
      <c r="CM65">
        <v>16.8</v>
      </c>
      <c r="CN65">
        <v>16.7</v>
      </c>
      <c r="CO65">
        <v>16.5</v>
      </c>
      <c r="CP65">
        <v>16.399999999999999</v>
      </c>
      <c r="CQ65">
        <v>16.3</v>
      </c>
      <c r="CR65">
        <v>16.100000000000001</v>
      </c>
      <c r="CS65">
        <v>16</v>
      </c>
      <c r="CT65">
        <v>15.8</v>
      </c>
      <c r="CU65">
        <v>15.6</v>
      </c>
      <c r="CV65">
        <v>15.4</v>
      </c>
      <c r="CW65">
        <v>15.1</v>
      </c>
      <c r="CX65">
        <v>14.9</v>
      </c>
      <c r="CY65">
        <v>14.6</v>
      </c>
      <c r="CZ65">
        <v>14.4</v>
      </c>
      <c r="DA65">
        <v>14</v>
      </c>
      <c r="DB65">
        <v>13.7</v>
      </c>
      <c r="DC65">
        <v>13.2</v>
      </c>
      <c r="DD65">
        <v>12.8</v>
      </c>
      <c r="DE65">
        <v>12.2</v>
      </c>
      <c r="DF65">
        <v>11.4</v>
      </c>
      <c r="DG65">
        <v>10.9</v>
      </c>
      <c r="DH65">
        <v>10.9</v>
      </c>
      <c r="DI65">
        <v>10.4</v>
      </c>
      <c r="DJ65">
        <v>10</v>
      </c>
      <c r="DK65">
        <v>9.35</v>
      </c>
      <c r="DL65">
        <v>8.41</v>
      </c>
      <c r="DM65">
        <v>7.67</v>
      </c>
      <c r="DN65">
        <v>7.02</v>
      </c>
      <c r="DO65">
        <v>6.51</v>
      </c>
      <c r="DP65">
        <v>6.1</v>
      </c>
      <c r="DQ65">
        <v>5.67</v>
      </c>
      <c r="DR65">
        <v>5.28</v>
      </c>
      <c r="DS65">
        <v>4.9800000000000004</v>
      </c>
      <c r="DT65">
        <v>4.63</v>
      </c>
      <c r="DU65">
        <v>4.26</v>
      </c>
      <c r="DV65">
        <v>3.76</v>
      </c>
      <c r="DW65">
        <v>3.46</v>
      </c>
      <c r="DX65">
        <v>3.19</v>
      </c>
      <c r="DY65">
        <v>3.01</v>
      </c>
      <c r="DZ65">
        <v>2.71</v>
      </c>
      <c r="EA65">
        <v>2.42</v>
      </c>
      <c r="EB65">
        <v>2.23</v>
      </c>
      <c r="EC65">
        <v>1.98</v>
      </c>
      <c r="ED65">
        <v>1.75</v>
      </c>
      <c r="EE65">
        <v>1.51</v>
      </c>
      <c r="EF65">
        <v>1.36</v>
      </c>
      <c r="EG65">
        <v>1.23</v>
      </c>
      <c r="EH65">
        <v>1.05</v>
      </c>
      <c r="EI65">
        <v>0.97</v>
      </c>
      <c r="EJ65">
        <v>0.81</v>
      </c>
      <c r="EK65">
        <v>0.7</v>
      </c>
      <c r="EL65">
        <v>0.62</v>
      </c>
      <c r="EM65">
        <v>0.53</v>
      </c>
      <c r="EN65">
        <v>0.44</v>
      </c>
      <c r="EO65">
        <v>0.36</v>
      </c>
      <c r="EP65">
        <v>0.31</v>
      </c>
      <c r="EQ65">
        <v>0.26</v>
      </c>
      <c r="ER65">
        <v>0.21</v>
      </c>
      <c r="ES65">
        <v>0.16</v>
      </c>
      <c r="ET65">
        <v>0.13</v>
      </c>
      <c r="EU65">
        <v>0.1</v>
      </c>
      <c r="EV65">
        <v>0.08</v>
      </c>
      <c r="EW65">
        <v>0.05</v>
      </c>
      <c r="EX65">
        <v>0.04</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0.02</v>
      </c>
      <c r="FW65">
        <v>0.03</v>
      </c>
      <c r="FX65">
        <v>0.06</v>
      </c>
      <c r="FY65">
        <v>0.08</v>
      </c>
      <c r="FZ65">
        <v>0.1</v>
      </c>
    </row>
    <row r="66" spans="1:182" x14ac:dyDescent="0.15">
      <c r="A66">
        <v>121</v>
      </c>
      <c r="B66">
        <v>0</v>
      </c>
      <c r="C66">
        <v>0</v>
      </c>
      <c r="D66">
        <v>0</v>
      </c>
      <c r="E66">
        <v>0</v>
      </c>
      <c r="F66">
        <v>0</v>
      </c>
      <c r="G66">
        <v>0</v>
      </c>
      <c r="H66">
        <v>0.02</v>
      </c>
      <c r="I66">
        <v>0.04</v>
      </c>
      <c r="J66">
        <v>0.06</v>
      </c>
      <c r="K66">
        <v>7.0000000000000007E-2</v>
      </c>
      <c r="L66">
        <v>0.09</v>
      </c>
      <c r="M66">
        <v>0.11</v>
      </c>
      <c r="N66">
        <v>0.14000000000000001</v>
      </c>
      <c r="O66">
        <v>0.18</v>
      </c>
      <c r="P66">
        <v>0.21</v>
      </c>
      <c r="Q66">
        <v>0.26</v>
      </c>
      <c r="R66">
        <v>0.3</v>
      </c>
      <c r="S66">
        <v>0.35</v>
      </c>
      <c r="T66">
        <v>0.42</v>
      </c>
      <c r="U66">
        <v>0.46</v>
      </c>
      <c r="V66">
        <v>0.55000000000000004</v>
      </c>
      <c r="W66">
        <v>0.66</v>
      </c>
      <c r="X66">
        <v>0.72</v>
      </c>
      <c r="Y66">
        <v>0.83</v>
      </c>
      <c r="Z66">
        <v>0.94</v>
      </c>
      <c r="AA66">
        <v>1.05</v>
      </c>
      <c r="AB66">
        <v>1.2</v>
      </c>
      <c r="AC66">
        <v>1.3</v>
      </c>
      <c r="AD66">
        <v>1.48</v>
      </c>
      <c r="AE66">
        <v>1.66</v>
      </c>
      <c r="AF66">
        <v>1.84</v>
      </c>
      <c r="AG66">
        <v>2.04</v>
      </c>
      <c r="AH66">
        <v>2.21</v>
      </c>
      <c r="AI66">
        <v>2.46</v>
      </c>
      <c r="AJ66">
        <v>2.73</v>
      </c>
      <c r="AK66">
        <v>2.94</v>
      </c>
      <c r="AL66">
        <v>3.21</v>
      </c>
      <c r="AM66">
        <v>3.49</v>
      </c>
      <c r="AN66">
        <v>3.8</v>
      </c>
      <c r="AO66">
        <v>4.16</v>
      </c>
      <c r="AP66">
        <v>4.46</v>
      </c>
      <c r="AQ66">
        <v>4.78</v>
      </c>
      <c r="AR66">
        <v>5.16</v>
      </c>
      <c r="AS66">
        <v>5.51</v>
      </c>
      <c r="AT66">
        <v>5.89</v>
      </c>
      <c r="AU66">
        <v>6.2</v>
      </c>
      <c r="AV66">
        <v>6.74</v>
      </c>
      <c r="AW66">
        <v>7.28</v>
      </c>
      <c r="AX66">
        <v>7.88</v>
      </c>
      <c r="AY66">
        <v>8.74</v>
      </c>
      <c r="AZ66">
        <v>9.43</v>
      </c>
      <c r="BA66">
        <v>9.69</v>
      </c>
      <c r="BB66">
        <v>10.4</v>
      </c>
      <c r="BC66">
        <v>10.6</v>
      </c>
      <c r="BD66">
        <v>10.9</v>
      </c>
      <c r="BE66">
        <v>11.5</v>
      </c>
      <c r="BF66">
        <v>11.9</v>
      </c>
      <c r="BG66">
        <v>12.9</v>
      </c>
      <c r="BH66">
        <v>13.3</v>
      </c>
      <c r="BI66">
        <v>13.7</v>
      </c>
      <c r="BJ66">
        <v>14</v>
      </c>
      <c r="BK66">
        <v>14.3</v>
      </c>
      <c r="BL66">
        <v>14.5</v>
      </c>
      <c r="BM66">
        <v>14.8</v>
      </c>
      <c r="BN66">
        <v>15</v>
      </c>
      <c r="BO66">
        <v>15.3</v>
      </c>
      <c r="BP66">
        <v>15.5</v>
      </c>
      <c r="BQ66">
        <v>15.7</v>
      </c>
      <c r="BR66">
        <v>15.9</v>
      </c>
      <c r="BS66">
        <v>16</v>
      </c>
      <c r="BT66">
        <v>16.2</v>
      </c>
      <c r="BU66">
        <v>16.3</v>
      </c>
      <c r="BV66">
        <v>16.5</v>
      </c>
      <c r="BW66">
        <v>16.600000000000001</v>
      </c>
      <c r="BX66">
        <v>16.7</v>
      </c>
      <c r="BY66">
        <v>16.8</v>
      </c>
      <c r="BZ66">
        <v>16.899999999999999</v>
      </c>
      <c r="CA66">
        <v>16.899999999999999</v>
      </c>
      <c r="CB66">
        <v>17</v>
      </c>
      <c r="CC66">
        <v>17</v>
      </c>
      <c r="CD66">
        <v>17.100000000000001</v>
      </c>
      <c r="CE66">
        <v>17.100000000000001</v>
      </c>
      <c r="CF66">
        <v>17.100000000000001</v>
      </c>
      <c r="CG66">
        <v>17.100000000000001</v>
      </c>
      <c r="CH66">
        <v>17.100000000000001</v>
      </c>
      <c r="CI66">
        <v>17</v>
      </c>
      <c r="CJ66">
        <v>17</v>
      </c>
      <c r="CK66">
        <v>16.899999999999999</v>
      </c>
      <c r="CL66">
        <v>16.899999999999999</v>
      </c>
      <c r="CM66">
        <v>16.8</v>
      </c>
      <c r="CN66">
        <v>16.7</v>
      </c>
      <c r="CO66">
        <v>16.600000000000001</v>
      </c>
      <c r="CP66">
        <v>16.399999999999999</v>
      </c>
      <c r="CQ66">
        <v>16.3</v>
      </c>
      <c r="CR66">
        <v>16.2</v>
      </c>
      <c r="CS66">
        <v>16</v>
      </c>
      <c r="CT66">
        <v>15.8</v>
      </c>
      <c r="CU66">
        <v>15.6</v>
      </c>
      <c r="CV66">
        <v>15.4</v>
      </c>
      <c r="CW66">
        <v>15.2</v>
      </c>
      <c r="CX66">
        <v>14.9</v>
      </c>
      <c r="CY66">
        <v>14.7</v>
      </c>
      <c r="CZ66">
        <v>14.4</v>
      </c>
      <c r="DA66">
        <v>14.1</v>
      </c>
      <c r="DB66">
        <v>13.7</v>
      </c>
      <c r="DC66">
        <v>13.2</v>
      </c>
      <c r="DD66">
        <v>12.8</v>
      </c>
      <c r="DE66">
        <v>12.3</v>
      </c>
      <c r="DF66">
        <v>11.4</v>
      </c>
      <c r="DG66">
        <v>11</v>
      </c>
      <c r="DH66">
        <v>10.9</v>
      </c>
      <c r="DI66">
        <v>10.4</v>
      </c>
      <c r="DJ66">
        <v>10.1</v>
      </c>
      <c r="DK66">
        <v>9.32</v>
      </c>
      <c r="DL66">
        <v>8.39</v>
      </c>
      <c r="DM66">
        <v>7.62</v>
      </c>
      <c r="DN66">
        <v>6.99</v>
      </c>
      <c r="DO66">
        <v>6.49</v>
      </c>
      <c r="DP66">
        <v>6.06</v>
      </c>
      <c r="DQ66">
        <v>5.68</v>
      </c>
      <c r="DR66">
        <v>5.3</v>
      </c>
      <c r="DS66">
        <v>4.95</v>
      </c>
      <c r="DT66">
        <v>4.67</v>
      </c>
      <c r="DU66">
        <v>4.2699999999999996</v>
      </c>
      <c r="DV66">
        <v>3.76</v>
      </c>
      <c r="DW66">
        <v>3.55</v>
      </c>
      <c r="DX66">
        <v>3.18</v>
      </c>
      <c r="DY66">
        <v>3</v>
      </c>
      <c r="DZ66">
        <v>2.68</v>
      </c>
      <c r="EA66">
        <v>2.4</v>
      </c>
      <c r="EB66">
        <v>2.14</v>
      </c>
      <c r="EC66">
        <v>1.93</v>
      </c>
      <c r="ED66">
        <v>1.8</v>
      </c>
      <c r="EE66">
        <v>1.53</v>
      </c>
      <c r="EF66">
        <v>1.42</v>
      </c>
      <c r="EG66">
        <v>1.21</v>
      </c>
      <c r="EH66">
        <v>1.05</v>
      </c>
      <c r="EI66">
        <v>0.92</v>
      </c>
      <c r="EJ66">
        <v>0.84</v>
      </c>
      <c r="EK66">
        <v>0.7</v>
      </c>
      <c r="EL66">
        <v>0.61</v>
      </c>
      <c r="EM66">
        <v>0.53</v>
      </c>
      <c r="EN66">
        <v>0.42</v>
      </c>
      <c r="EO66">
        <v>0.38</v>
      </c>
      <c r="EP66">
        <v>0.31</v>
      </c>
      <c r="EQ66">
        <v>0.26</v>
      </c>
      <c r="ER66">
        <v>0.2</v>
      </c>
      <c r="ES66">
        <v>0.17</v>
      </c>
      <c r="ET66">
        <v>0.13</v>
      </c>
      <c r="EU66">
        <v>0.1</v>
      </c>
      <c r="EV66">
        <v>0.08</v>
      </c>
      <c r="EW66">
        <v>0.05</v>
      </c>
      <c r="EX66">
        <v>0.04</v>
      </c>
      <c r="EY66">
        <v>0.02</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0.02</v>
      </c>
      <c r="FW66">
        <v>0.03</v>
      </c>
      <c r="FX66">
        <v>0.06</v>
      </c>
      <c r="FY66">
        <v>0.08</v>
      </c>
      <c r="FZ66">
        <v>0.1</v>
      </c>
    </row>
    <row r="67" spans="1:182" x14ac:dyDescent="0.15">
      <c r="A67">
        <v>120</v>
      </c>
      <c r="B67">
        <v>0</v>
      </c>
      <c r="C67">
        <v>0</v>
      </c>
      <c r="D67">
        <v>0</v>
      </c>
      <c r="E67">
        <v>0</v>
      </c>
      <c r="F67">
        <v>0</v>
      </c>
      <c r="G67">
        <v>0</v>
      </c>
      <c r="H67">
        <v>0.02</v>
      </c>
      <c r="I67">
        <v>0.04</v>
      </c>
      <c r="J67">
        <v>0.06</v>
      </c>
      <c r="K67">
        <v>7.0000000000000007E-2</v>
      </c>
      <c r="L67">
        <v>0.09</v>
      </c>
      <c r="M67">
        <v>0.11</v>
      </c>
      <c r="N67">
        <v>0.14000000000000001</v>
      </c>
      <c r="O67">
        <v>0.18</v>
      </c>
      <c r="P67">
        <v>0.21</v>
      </c>
      <c r="Q67">
        <v>0.25</v>
      </c>
      <c r="R67">
        <v>0.3</v>
      </c>
      <c r="S67">
        <v>0.34</v>
      </c>
      <c r="T67">
        <v>0.41</v>
      </c>
      <c r="U67">
        <v>0.48</v>
      </c>
      <c r="V67">
        <v>0.54</v>
      </c>
      <c r="W67">
        <v>0.62</v>
      </c>
      <c r="X67">
        <v>0.72</v>
      </c>
      <c r="Y67">
        <v>0.83</v>
      </c>
      <c r="Z67">
        <v>0.91</v>
      </c>
      <c r="AA67">
        <v>1.02</v>
      </c>
      <c r="AB67">
        <v>1.19</v>
      </c>
      <c r="AC67">
        <v>1.27</v>
      </c>
      <c r="AD67">
        <v>1.46</v>
      </c>
      <c r="AE67">
        <v>1.66</v>
      </c>
      <c r="AF67">
        <v>1.81</v>
      </c>
      <c r="AG67">
        <v>2.04</v>
      </c>
      <c r="AH67">
        <v>2.2200000000000002</v>
      </c>
      <c r="AI67">
        <v>2.46</v>
      </c>
      <c r="AJ67">
        <v>2.7</v>
      </c>
      <c r="AK67">
        <v>2.87</v>
      </c>
      <c r="AL67">
        <v>3.22</v>
      </c>
      <c r="AM67">
        <v>3.47</v>
      </c>
      <c r="AN67">
        <v>3.74</v>
      </c>
      <c r="AO67">
        <v>4.12</v>
      </c>
      <c r="AP67">
        <v>4.45</v>
      </c>
      <c r="AQ67">
        <v>4.84</v>
      </c>
      <c r="AR67">
        <v>5.13</v>
      </c>
      <c r="AS67">
        <v>5.45</v>
      </c>
      <c r="AT67">
        <v>5.82</v>
      </c>
      <c r="AU67">
        <v>6.23</v>
      </c>
      <c r="AV67">
        <v>6.62</v>
      </c>
      <c r="AW67">
        <v>7.15</v>
      </c>
      <c r="AX67">
        <v>7.83</v>
      </c>
      <c r="AY67">
        <v>8.6999999999999993</v>
      </c>
      <c r="AZ67">
        <v>9.4</v>
      </c>
      <c r="BA67">
        <v>10.1</v>
      </c>
      <c r="BB67">
        <v>10.4</v>
      </c>
      <c r="BC67">
        <v>10.7</v>
      </c>
      <c r="BD67">
        <v>10.9</v>
      </c>
      <c r="BE67">
        <v>11.4</v>
      </c>
      <c r="BF67">
        <v>12</v>
      </c>
      <c r="BG67">
        <v>12.8</v>
      </c>
      <c r="BH67">
        <v>13.3</v>
      </c>
      <c r="BI67">
        <v>13.7</v>
      </c>
      <c r="BJ67">
        <v>14</v>
      </c>
      <c r="BK67">
        <v>14.3</v>
      </c>
      <c r="BL67">
        <v>14.6</v>
      </c>
      <c r="BM67">
        <v>14.8</v>
      </c>
      <c r="BN67">
        <v>15.1</v>
      </c>
      <c r="BO67">
        <v>15.3</v>
      </c>
      <c r="BP67">
        <v>15.5</v>
      </c>
      <c r="BQ67">
        <v>15.7</v>
      </c>
      <c r="BR67">
        <v>15.9</v>
      </c>
      <c r="BS67">
        <v>16.100000000000001</v>
      </c>
      <c r="BT67">
        <v>16.2</v>
      </c>
      <c r="BU67">
        <v>16.399999999999999</v>
      </c>
      <c r="BV67">
        <v>16.5</v>
      </c>
      <c r="BW67">
        <v>16.600000000000001</v>
      </c>
      <c r="BX67">
        <v>16.7</v>
      </c>
      <c r="BY67">
        <v>16.8</v>
      </c>
      <c r="BZ67">
        <v>16.899999999999999</v>
      </c>
      <c r="CA67">
        <v>17</v>
      </c>
      <c r="CB67">
        <v>17</v>
      </c>
      <c r="CC67">
        <v>17.100000000000001</v>
      </c>
      <c r="CD67">
        <v>17.100000000000001</v>
      </c>
      <c r="CE67">
        <v>17.100000000000001</v>
      </c>
      <c r="CF67">
        <v>17.100000000000001</v>
      </c>
      <c r="CG67">
        <v>17.100000000000001</v>
      </c>
      <c r="CH67">
        <v>17.100000000000001</v>
      </c>
      <c r="CI67">
        <v>17.100000000000001</v>
      </c>
      <c r="CJ67">
        <v>17</v>
      </c>
      <c r="CK67">
        <v>17</v>
      </c>
      <c r="CL67">
        <v>16.899999999999999</v>
      </c>
      <c r="CM67">
        <v>16.8</v>
      </c>
      <c r="CN67">
        <v>16.7</v>
      </c>
      <c r="CO67">
        <v>16.600000000000001</v>
      </c>
      <c r="CP67">
        <v>16.5</v>
      </c>
      <c r="CQ67">
        <v>16.3</v>
      </c>
      <c r="CR67">
        <v>16.2</v>
      </c>
      <c r="CS67">
        <v>16</v>
      </c>
      <c r="CT67">
        <v>15.8</v>
      </c>
      <c r="CU67">
        <v>15.6</v>
      </c>
      <c r="CV67">
        <v>15.4</v>
      </c>
      <c r="CW67">
        <v>15.2</v>
      </c>
      <c r="CX67">
        <v>14.9</v>
      </c>
      <c r="CY67">
        <v>14.7</v>
      </c>
      <c r="CZ67">
        <v>14.4</v>
      </c>
      <c r="DA67">
        <v>14</v>
      </c>
      <c r="DB67">
        <v>13.7</v>
      </c>
      <c r="DC67">
        <v>13.3</v>
      </c>
      <c r="DD67">
        <v>12.8</v>
      </c>
      <c r="DE67">
        <v>12.3</v>
      </c>
      <c r="DF67">
        <v>11.4</v>
      </c>
      <c r="DG67">
        <v>11</v>
      </c>
      <c r="DH67">
        <v>10.9</v>
      </c>
      <c r="DI67">
        <v>10.4</v>
      </c>
      <c r="DJ67">
        <v>10</v>
      </c>
      <c r="DK67">
        <v>9.33</v>
      </c>
      <c r="DL67">
        <v>8.39</v>
      </c>
      <c r="DM67">
        <v>7.68</v>
      </c>
      <c r="DN67">
        <v>6.99</v>
      </c>
      <c r="DO67">
        <v>6.43</v>
      </c>
      <c r="DP67">
        <v>6.1</v>
      </c>
      <c r="DQ67">
        <v>5.72</v>
      </c>
      <c r="DR67">
        <v>5.3</v>
      </c>
      <c r="DS67">
        <v>4.9800000000000004</v>
      </c>
      <c r="DT67">
        <v>4.6100000000000003</v>
      </c>
      <c r="DU67">
        <v>4.18</v>
      </c>
      <c r="DV67">
        <v>3.79</v>
      </c>
      <c r="DW67">
        <v>3.44</v>
      </c>
      <c r="DX67">
        <v>3.18</v>
      </c>
      <c r="DY67">
        <v>2.93</v>
      </c>
      <c r="DZ67">
        <v>2.62</v>
      </c>
      <c r="EA67">
        <v>2.38</v>
      </c>
      <c r="EB67">
        <v>2.19</v>
      </c>
      <c r="EC67">
        <v>1.92</v>
      </c>
      <c r="ED67">
        <v>1.73</v>
      </c>
      <c r="EE67">
        <v>1.49</v>
      </c>
      <c r="EF67">
        <v>1.36</v>
      </c>
      <c r="EG67">
        <v>1.2</v>
      </c>
      <c r="EH67">
        <v>1.07</v>
      </c>
      <c r="EI67">
        <v>0.93</v>
      </c>
      <c r="EJ67">
        <v>0.81</v>
      </c>
      <c r="EK67">
        <v>0.69</v>
      </c>
      <c r="EL67">
        <v>0.61</v>
      </c>
      <c r="EM67">
        <v>0.51</v>
      </c>
      <c r="EN67">
        <v>0.43</v>
      </c>
      <c r="EO67">
        <v>0.37</v>
      </c>
      <c r="EP67">
        <v>0.31</v>
      </c>
      <c r="EQ67">
        <v>0.26</v>
      </c>
      <c r="ER67">
        <v>0.21</v>
      </c>
      <c r="ES67">
        <v>0.17</v>
      </c>
      <c r="ET67">
        <v>0.13</v>
      </c>
      <c r="EU67">
        <v>0.1</v>
      </c>
      <c r="EV67">
        <v>0.08</v>
      </c>
      <c r="EW67">
        <v>0.05</v>
      </c>
      <c r="EX67">
        <v>0.04</v>
      </c>
      <c r="EY67">
        <v>0.02</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0.02</v>
      </c>
      <c r="FW67">
        <v>0.03</v>
      </c>
      <c r="FX67">
        <v>0.06</v>
      </c>
      <c r="FY67">
        <v>0.08</v>
      </c>
      <c r="FZ67">
        <v>0.1</v>
      </c>
    </row>
    <row r="68" spans="1:182" x14ac:dyDescent="0.15">
      <c r="A68">
        <v>119</v>
      </c>
      <c r="B68">
        <v>0</v>
      </c>
      <c r="C68">
        <v>0</v>
      </c>
      <c r="D68">
        <v>0</v>
      </c>
      <c r="E68">
        <v>0</v>
      </c>
      <c r="F68">
        <v>0</v>
      </c>
      <c r="G68">
        <v>0</v>
      </c>
      <c r="H68">
        <v>0.02</v>
      </c>
      <c r="I68">
        <v>0.04</v>
      </c>
      <c r="J68">
        <v>0.06</v>
      </c>
      <c r="K68">
        <v>7.0000000000000007E-2</v>
      </c>
      <c r="L68">
        <v>0.09</v>
      </c>
      <c r="M68">
        <v>0.11</v>
      </c>
      <c r="N68">
        <v>0.14000000000000001</v>
      </c>
      <c r="O68">
        <v>0.18</v>
      </c>
      <c r="P68">
        <v>0.21</v>
      </c>
      <c r="Q68">
        <v>0.26</v>
      </c>
      <c r="R68">
        <v>0.3</v>
      </c>
      <c r="S68">
        <v>0.34</v>
      </c>
      <c r="T68">
        <v>0.42</v>
      </c>
      <c r="U68">
        <v>0.47</v>
      </c>
      <c r="V68">
        <v>0.55000000000000004</v>
      </c>
      <c r="W68">
        <v>0.62</v>
      </c>
      <c r="X68">
        <v>0.71</v>
      </c>
      <c r="Y68">
        <v>0.81</v>
      </c>
      <c r="Z68">
        <v>0.9</v>
      </c>
      <c r="AA68">
        <v>1.04</v>
      </c>
      <c r="AB68">
        <v>1.1299999999999999</v>
      </c>
      <c r="AC68">
        <v>1.33</v>
      </c>
      <c r="AD68">
        <v>1.47</v>
      </c>
      <c r="AE68">
        <v>1.65</v>
      </c>
      <c r="AF68">
        <v>1.82</v>
      </c>
      <c r="AG68">
        <v>2.0299999999999998</v>
      </c>
      <c r="AH68">
        <v>2.21</v>
      </c>
      <c r="AI68">
        <v>2.4</v>
      </c>
      <c r="AJ68">
        <v>2.7</v>
      </c>
      <c r="AK68">
        <v>2.93</v>
      </c>
      <c r="AL68">
        <v>3.19</v>
      </c>
      <c r="AM68">
        <v>3.45</v>
      </c>
      <c r="AN68">
        <v>3.75</v>
      </c>
      <c r="AO68">
        <v>4.17</v>
      </c>
      <c r="AP68">
        <v>4.43</v>
      </c>
      <c r="AQ68">
        <v>4.8499999999999996</v>
      </c>
      <c r="AR68">
        <v>5.15</v>
      </c>
      <c r="AS68">
        <v>5.44</v>
      </c>
      <c r="AT68">
        <v>5.83</v>
      </c>
      <c r="AU68">
        <v>6.08</v>
      </c>
      <c r="AV68">
        <v>6.58</v>
      </c>
      <c r="AW68">
        <v>7.15</v>
      </c>
      <c r="AX68">
        <v>7.85</v>
      </c>
      <c r="AY68">
        <v>8.56</v>
      </c>
      <c r="AZ68">
        <v>9.33</v>
      </c>
      <c r="BA68">
        <v>9.61</v>
      </c>
      <c r="BB68">
        <v>10.3</v>
      </c>
      <c r="BC68">
        <v>10.8</v>
      </c>
      <c r="BD68">
        <v>10.9</v>
      </c>
      <c r="BE68">
        <v>11.4</v>
      </c>
      <c r="BF68">
        <v>12</v>
      </c>
      <c r="BG68">
        <v>12.8</v>
      </c>
      <c r="BH68">
        <v>13.3</v>
      </c>
      <c r="BI68">
        <v>13.7</v>
      </c>
      <c r="BJ68">
        <v>14</v>
      </c>
      <c r="BK68">
        <v>14.3</v>
      </c>
      <c r="BL68">
        <v>14.6</v>
      </c>
      <c r="BM68">
        <v>14.8</v>
      </c>
      <c r="BN68">
        <v>15.1</v>
      </c>
      <c r="BO68">
        <v>15.3</v>
      </c>
      <c r="BP68">
        <v>15.5</v>
      </c>
      <c r="BQ68">
        <v>15.7</v>
      </c>
      <c r="BR68">
        <v>15.9</v>
      </c>
      <c r="BS68">
        <v>16.100000000000001</v>
      </c>
      <c r="BT68">
        <v>16.3</v>
      </c>
      <c r="BU68">
        <v>16.399999999999999</v>
      </c>
      <c r="BV68">
        <v>16.5</v>
      </c>
      <c r="BW68">
        <v>16.7</v>
      </c>
      <c r="BX68">
        <v>16.8</v>
      </c>
      <c r="BY68">
        <v>16.899999999999999</v>
      </c>
      <c r="BZ68">
        <v>16.899999999999999</v>
      </c>
      <c r="CA68">
        <v>17</v>
      </c>
      <c r="CB68">
        <v>17.100000000000001</v>
      </c>
      <c r="CC68">
        <v>17.100000000000001</v>
      </c>
      <c r="CD68">
        <v>17.100000000000001</v>
      </c>
      <c r="CE68">
        <v>17.2</v>
      </c>
      <c r="CF68">
        <v>17.2</v>
      </c>
      <c r="CG68">
        <v>17.2</v>
      </c>
      <c r="CH68">
        <v>17.100000000000001</v>
      </c>
      <c r="CI68">
        <v>17.100000000000001</v>
      </c>
      <c r="CJ68">
        <v>17.100000000000001</v>
      </c>
      <c r="CK68">
        <v>17</v>
      </c>
      <c r="CL68">
        <v>16.899999999999999</v>
      </c>
      <c r="CM68">
        <v>16.8</v>
      </c>
      <c r="CN68">
        <v>16.8</v>
      </c>
      <c r="CO68">
        <v>16.600000000000001</v>
      </c>
      <c r="CP68">
        <v>16.5</v>
      </c>
      <c r="CQ68">
        <v>16.399999999999999</v>
      </c>
      <c r="CR68">
        <v>16.2</v>
      </c>
      <c r="CS68">
        <v>16</v>
      </c>
      <c r="CT68">
        <v>15.8</v>
      </c>
      <c r="CU68">
        <v>15.6</v>
      </c>
      <c r="CV68">
        <v>15.4</v>
      </c>
      <c r="CW68">
        <v>15.2</v>
      </c>
      <c r="CX68">
        <v>14.9</v>
      </c>
      <c r="CY68">
        <v>14.7</v>
      </c>
      <c r="CZ68">
        <v>14.4</v>
      </c>
      <c r="DA68">
        <v>14.1</v>
      </c>
      <c r="DB68">
        <v>13.7</v>
      </c>
      <c r="DC68">
        <v>13.3</v>
      </c>
      <c r="DD68">
        <v>12.8</v>
      </c>
      <c r="DE68">
        <v>12.3</v>
      </c>
      <c r="DF68">
        <v>11.4</v>
      </c>
      <c r="DG68">
        <v>11</v>
      </c>
      <c r="DH68">
        <v>10.8</v>
      </c>
      <c r="DI68">
        <v>10.4</v>
      </c>
      <c r="DJ68">
        <v>10</v>
      </c>
      <c r="DK68">
        <v>9.3000000000000007</v>
      </c>
      <c r="DL68">
        <v>8.33</v>
      </c>
      <c r="DM68">
        <v>7.66</v>
      </c>
      <c r="DN68">
        <v>7.01</v>
      </c>
      <c r="DO68">
        <v>6.5</v>
      </c>
      <c r="DP68">
        <v>6.08</v>
      </c>
      <c r="DQ68">
        <v>5.67</v>
      </c>
      <c r="DR68">
        <v>5.21</v>
      </c>
      <c r="DS68">
        <v>5.07</v>
      </c>
      <c r="DT68">
        <v>4.59</v>
      </c>
      <c r="DU68">
        <v>4.29</v>
      </c>
      <c r="DV68">
        <v>3.78</v>
      </c>
      <c r="DW68">
        <v>3.46</v>
      </c>
      <c r="DX68">
        <v>3.21</v>
      </c>
      <c r="DY68">
        <v>2.97</v>
      </c>
      <c r="DZ68">
        <v>2.66</v>
      </c>
      <c r="EA68">
        <v>2.39</v>
      </c>
      <c r="EB68">
        <v>2.14</v>
      </c>
      <c r="EC68">
        <v>1.94</v>
      </c>
      <c r="ED68">
        <v>1.75</v>
      </c>
      <c r="EE68">
        <v>1.54</v>
      </c>
      <c r="EF68">
        <v>1.37</v>
      </c>
      <c r="EG68">
        <v>1.2</v>
      </c>
      <c r="EH68">
        <v>1.0900000000000001</v>
      </c>
      <c r="EI68">
        <v>0.95</v>
      </c>
      <c r="EJ68">
        <v>0.81</v>
      </c>
      <c r="EK68">
        <v>0.69</v>
      </c>
      <c r="EL68">
        <v>0.62</v>
      </c>
      <c r="EM68">
        <v>0.51</v>
      </c>
      <c r="EN68">
        <v>0.43</v>
      </c>
      <c r="EO68">
        <v>0.36</v>
      </c>
      <c r="EP68">
        <v>0.31</v>
      </c>
      <c r="EQ68">
        <v>0.26</v>
      </c>
      <c r="ER68">
        <v>0.21</v>
      </c>
      <c r="ES68">
        <v>0.17</v>
      </c>
      <c r="ET68">
        <v>0.13</v>
      </c>
      <c r="EU68">
        <v>0.1</v>
      </c>
      <c r="EV68">
        <v>0.08</v>
      </c>
      <c r="EW68">
        <v>0.05</v>
      </c>
      <c r="EX68">
        <v>0.04</v>
      </c>
      <c r="EY68">
        <v>0.02</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0.02</v>
      </c>
      <c r="FW68">
        <v>0.03</v>
      </c>
      <c r="FX68">
        <v>0.05</v>
      </c>
      <c r="FY68">
        <v>0.08</v>
      </c>
      <c r="FZ68">
        <v>0.1</v>
      </c>
    </row>
    <row r="69" spans="1:182" x14ac:dyDescent="0.15">
      <c r="A69">
        <v>118</v>
      </c>
      <c r="B69">
        <v>0</v>
      </c>
      <c r="C69">
        <v>0</v>
      </c>
      <c r="D69">
        <v>0</v>
      </c>
      <c r="E69">
        <v>0</v>
      </c>
      <c r="F69">
        <v>0</v>
      </c>
      <c r="G69">
        <v>0</v>
      </c>
      <c r="H69">
        <v>0.02</v>
      </c>
      <c r="I69">
        <v>0.04</v>
      </c>
      <c r="J69">
        <v>0.06</v>
      </c>
      <c r="K69">
        <v>7.0000000000000007E-2</v>
      </c>
      <c r="L69">
        <v>0.09</v>
      </c>
      <c r="M69">
        <v>0.11</v>
      </c>
      <c r="N69">
        <v>0.14000000000000001</v>
      </c>
      <c r="O69">
        <v>0.18</v>
      </c>
      <c r="P69">
        <v>0.21</v>
      </c>
      <c r="Q69">
        <v>0.25</v>
      </c>
      <c r="R69">
        <v>0.28999999999999998</v>
      </c>
      <c r="S69">
        <v>0.36</v>
      </c>
      <c r="T69">
        <v>0.4</v>
      </c>
      <c r="U69">
        <v>0.46</v>
      </c>
      <c r="V69">
        <v>0.53</v>
      </c>
      <c r="W69">
        <v>0.62</v>
      </c>
      <c r="X69">
        <v>0.7</v>
      </c>
      <c r="Y69">
        <v>0.79</v>
      </c>
      <c r="Z69">
        <v>0.9</v>
      </c>
      <c r="AA69">
        <v>1.02</v>
      </c>
      <c r="AB69">
        <v>1.1599999999999999</v>
      </c>
      <c r="AC69">
        <v>1.3</v>
      </c>
      <c r="AD69">
        <v>1.48</v>
      </c>
      <c r="AE69">
        <v>1.67</v>
      </c>
      <c r="AF69">
        <v>1.8</v>
      </c>
      <c r="AG69">
        <v>2.0099999999999998</v>
      </c>
      <c r="AH69">
        <v>2.2000000000000002</v>
      </c>
      <c r="AI69">
        <v>2.39</v>
      </c>
      <c r="AJ69">
        <v>2.63</v>
      </c>
      <c r="AK69">
        <v>2.9</v>
      </c>
      <c r="AL69">
        <v>3.19</v>
      </c>
      <c r="AM69">
        <v>3.42</v>
      </c>
      <c r="AN69">
        <v>3.77</v>
      </c>
      <c r="AO69">
        <v>4.12</v>
      </c>
      <c r="AP69">
        <v>4.42</v>
      </c>
      <c r="AQ69">
        <v>4.7300000000000004</v>
      </c>
      <c r="AR69">
        <v>5.12</v>
      </c>
      <c r="AS69">
        <v>5.46</v>
      </c>
      <c r="AT69">
        <v>5.8</v>
      </c>
      <c r="AU69">
        <v>6.11</v>
      </c>
      <c r="AV69">
        <v>6.6</v>
      </c>
      <c r="AW69">
        <v>7.11</v>
      </c>
      <c r="AX69">
        <v>7.74</v>
      </c>
      <c r="AY69">
        <v>8.6</v>
      </c>
      <c r="AZ69">
        <v>9.31</v>
      </c>
      <c r="BA69">
        <v>10</v>
      </c>
      <c r="BB69">
        <v>10.3</v>
      </c>
      <c r="BC69">
        <v>10.8</v>
      </c>
      <c r="BD69">
        <v>10.8</v>
      </c>
      <c r="BE69">
        <v>11.4</v>
      </c>
      <c r="BF69">
        <v>12</v>
      </c>
      <c r="BG69">
        <v>12.8</v>
      </c>
      <c r="BH69">
        <v>13.3</v>
      </c>
      <c r="BI69">
        <v>13.7</v>
      </c>
      <c r="BJ69">
        <v>14</v>
      </c>
      <c r="BK69">
        <v>14.3</v>
      </c>
      <c r="BL69">
        <v>14.6</v>
      </c>
      <c r="BM69">
        <v>14.8</v>
      </c>
      <c r="BN69">
        <v>15.1</v>
      </c>
      <c r="BO69">
        <v>15.3</v>
      </c>
      <c r="BP69">
        <v>15.5</v>
      </c>
      <c r="BQ69">
        <v>15.8</v>
      </c>
      <c r="BR69">
        <v>15.9</v>
      </c>
      <c r="BS69">
        <v>16.100000000000001</v>
      </c>
      <c r="BT69">
        <v>16.3</v>
      </c>
      <c r="BU69">
        <v>16.399999999999999</v>
      </c>
      <c r="BV69">
        <v>16.600000000000001</v>
      </c>
      <c r="BW69">
        <v>16.7</v>
      </c>
      <c r="BX69">
        <v>16.8</v>
      </c>
      <c r="BY69">
        <v>16.899999999999999</v>
      </c>
      <c r="BZ69">
        <v>17</v>
      </c>
      <c r="CA69">
        <v>17</v>
      </c>
      <c r="CB69">
        <v>17.100000000000001</v>
      </c>
      <c r="CC69">
        <v>17.100000000000001</v>
      </c>
      <c r="CD69">
        <v>17.2</v>
      </c>
      <c r="CE69">
        <v>17.2</v>
      </c>
      <c r="CF69">
        <v>17.2</v>
      </c>
      <c r="CG69">
        <v>17.2</v>
      </c>
      <c r="CH69">
        <v>17.2</v>
      </c>
      <c r="CI69">
        <v>17.100000000000001</v>
      </c>
      <c r="CJ69">
        <v>17.100000000000001</v>
      </c>
      <c r="CK69">
        <v>17</v>
      </c>
      <c r="CL69">
        <v>17</v>
      </c>
      <c r="CM69">
        <v>16.899999999999999</v>
      </c>
      <c r="CN69">
        <v>16.8</v>
      </c>
      <c r="CO69">
        <v>16.7</v>
      </c>
      <c r="CP69">
        <v>16.5</v>
      </c>
      <c r="CQ69">
        <v>16.399999999999999</v>
      </c>
      <c r="CR69">
        <v>16.2</v>
      </c>
      <c r="CS69">
        <v>16.100000000000001</v>
      </c>
      <c r="CT69">
        <v>15.9</v>
      </c>
      <c r="CU69">
        <v>15.7</v>
      </c>
      <c r="CV69">
        <v>15.5</v>
      </c>
      <c r="CW69">
        <v>15.2</v>
      </c>
      <c r="CX69">
        <v>15</v>
      </c>
      <c r="CY69">
        <v>14.7</v>
      </c>
      <c r="CZ69">
        <v>14.4</v>
      </c>
      <c r="DA69">
        <v>14.1</v>
      </c>
      <c r="DB69">
        <v>13.7</v>
      </c>
      <c r="DC69">
        <v>13.3</v>
      </c>
      <c r="DD69">
        <v>12.8</v>
      </c>
      <c r="DE69">
        <v>12.3</v>
      </c>
      <c r="DF69">
        <v>11.5</v>
      </c>
      <c r="DG69">
        <v>11</v>
      </c>
      <c r="DH69">
        <v>10.8</v>
      </c>
      <c r="DI69">
        <v>10.3</v>
      </c>
      <c r="DJ69">
        <v>10</v>
      </c>
      <c r="DK69">
        <v>9.1199999999999992</v>
      </c>
      <c r="DL69">
        <v>8.4</v>
      </c>
      <c r="DM69">
        <v>7.7</v>
      </c>
      <c r="DN69">
        <v>6.94</v>
      </c>
      <c r="DO69">
        <v>6.51</v>
      </c>
      <c r="DP69">
        <v>6.04</v>
      </c>
      <c r="DQ69">
        <v>5.68</v>
      </c>
      <c r="DR69">
        <v>5.32</v>
      </c>
      <c r="DS69">
        <v>5.0199999999999996</v>
      </c>
      <c r="DT69">
        <v>4.6100000000000003</v>
      </c>
      <c r="DU69">
        <v>4.28</v>
      </c>
      <c r="DV69">
        <v>3.83</v>
      </c>
      <c r="DW69">
        <v>3.5</v>
      </c>
      <c r="DX69">
        <v>3.2</v>
      </c>
      <c r="DY69">
        <v>2.93</v>
      </c>
      <c r="DZ69">
        <v>2.58</v>
      </c>
      <c r="EA69">
        <v>2.41</v>
      </c>
      <c r="EB69">
        <v>2.17</v>
      </c>
      <c r="EC69">
        <v>1.9</v>
      </c>
      <c r="ED69">
        <v>1.78</v>
      </c>
      <c r="EE69">
        <v>1.49</v>
      </c>
      <c r="EF69">
        <v>1.32</v>
      </c>
      <c r="EG69">
        <v>1.17</v>
      </c>
      <c r="EH69">
        <v>1.07</v>
      </c>
      <c r="EI69">
        <v>0.93</v>
      </c>
      <c r="EJ69">
        <v>0.82</v>
      </c>
      <c r="EK69">
        <v>0.68</v>
      </c>
      <c r="EL69">
        <v>0.62</v>
      </c>
      <c r="EM69">
        <v>0.5</v>
      </c>
      <c r="EN69">
        <v>0.44</v>
      </c>
      <c r="EO69">
        <v>0.36</v>
      </c>
      <c r="EP69">
        <v>0.31</v>
      </c>
      <c r="EQ69">
        <v>0.26</v>
      </c>
      <c r="ER69">
        <v>0.21</v>
      </c>
      <c r="ES69">
        <v>0.17</v>
      </c>
      <c r="ET69">
        <v>0.13</v>
      </c>
      <c r="EU69">
        <v>0.1</v>
      </c>
      <c r="EV69">
        <v>0.08</v>
      </c>
      <c r="EW69">
        <v>0.06</v>
      </c>
      <c r="EX69">
        <v>0.03</v>
      </c>
      <c r="EY69">
        <v>0.02</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0.02</v>
      </c>
      <c r="FW69">
        <v>0.03</v>
      </c>
      <c r="FX69">
        <v>0.05</v>
      </c>
      <c r="FY69">
        <v>0.08</v>
      </c>
      <c r="FZ69">
        <v>0.1</v>
      </c>
    </row>
    <row r="70" spans="1:182" x14ac:dyDescent="0.15">
      <c r="A70">
        <v>117</v>
      </c>
      <c r="B70">
        <v>0</v>
      </c>
      <c r="C70">
        <v>0</v>
      </c>
      <c r="D70">
        <v>0</v>
      </c>
      <c r="E70">
        <v>0</v>
      </c>
      <c r="F70">
        <v>0</v>
      </c>
      <c r="G70">
        <v>0</v>
      </c>
      <c r="H70">
        <v>0.02</v>
      </c>
      <c r="I70">
        <v>0.04</v>
      </c>
      <c r="J70">
        <v>0.06</v>
      </c>
      <c r="K70">
        <v>7.0000000000000007E-2</v>
      </c>
      <c r="L70">
        <v>0.09</v>
      </c>
      <c r="M70">
        <v>0.11</v>
      </c>
      <c r="N70">
        <v>0.14000000000000001</v>
      </c>
      <c r="O70">
        <v>0.18</v>
      </c>
      <c r="P70">
        <v>0.21</v>
      </c>
      <c r="Q70">
        <v>0.25</v>
      </c>
      <c r="R70">
        <v>0.28999999999999998</v>
      </c>
      <c r="S70">
        <v>0.35</v>
      </c>
      <c r="T70">
        <v>0.39</v>
      </c>
      <c r="U70">
        <v>0.47</v>
      </c>
      <c r="V70">
        <v>0.55000000000000004</v>
      </c>
      <c r="W70">
        <v>0.62</v>
      </c>
      <c r="X70">
        <v>0.71</v>
      </c>
      <c r="Y70">
        <v>0.81</v>
      </c>
      <c r="Z70">
        <v>0.92</v>
      </c>
      <c r="AA70">
        <v>1.03</v>
      </c>
      <c r="AB70">
        <v>1.19</v>
      </c>
      <c r="AC70">
        <v>1.29</v>
      </c>
      <c r="AD70">
        <v>1.44</v>
      </c>
      <c r="AE70">
        <v>1.63</v>
      </c>
      <c r="AF70">
        <v>1.78</v>
      </c>
      <c r="AG70">
        <v>1.99</v>
      </c>
      <c r="AH70">
        <v>2.2200000000000002</v>
      </c>
      <c r="AI70">
        <v>2.4</v>
      </c>
      <c r="AJ70">
        <v>2.65</v>
      </c>
      <c r="AK70">
        <v>2.87</v>
      </c>
      <c r="AL70">
        <v>3.15</v>
      </c>
      <c r="AM70">
        <v>3.43</v>
      </c>
      <c r="AN70">
        <v>3.72</v>
      </c>
      <c r="AO70">
        <v>4.07</v>
      </c>
      <c r="AP70">
        <v>4.42</v>
      </c>
      <c r="AQ70">
        <v>4.76</v>
      </c>
      <c r="AR70">
        <v>5.1100000000000003</v>
      </c>
      <c r="AS70">
        <v>5.38</v>
      </c>
      <c r="AT70">
        <v>5.76</v>
      </c>
      <c r="AU70">
        <v>6.18</v>
      </c>
      <c r="AV70">
        <v>6.56</v>
      </c>
      <c r="AW70">
        <v>7.09</v>
      </c>
      <c r="AX70">
        <v>7.71</v>
      </c>
      <c r="AY70">
        <v>8.4700000000000006</v>
      </c>
      <c r="AZ70">
        <v>9.2799999999999994</v>
      </c>
      <c r="BA70">
        <v>10</v>
      </c>
      <c r="BB70">
        <v>10.3</v>
      </c>
      <c r="BC70">
        <v>10.8</v>
      </c>
      <c r="BD70">
        <v>10.9</v>
      </c>
      <c r="BE70">
        <v>11.4</v>
      </c>
      <c r="BF70">
        <v>12</v>
      </c>
      <c r="BG70">
        <v>12.8</v>
      </c>
      <c r="BH70">
        <v>13.3</v>
      </c>
      <c r="BI70">
        <v>13.7</v>
      </c>
      <c r="BJ70">
        <v>14</v>
      </c>
      <c r="BK70">
        <v>14.3</v>
      </c>
      <c r="BL70">
        <v>14.6</v>
      </c>
      <c r="BM70">
        <v>14.9</v>
      </c>
      <c r="BN70">
        <v>15.1</v>
      </c>
      <c r="BO70">
        <v>15.3</v>
      </c>
      <c r="BP70">
        <v>15.6</v>
      </c>
      <c r="BQ70">
        <v>15.8</v>
      </c>
      <c r="BR70">
        <v>16</v>
      </c>
      <c r="BS70">
        <v>16.100000000000001</v>
      </c>
      <c r="BT70">
        <v>16.3</v>
      </c>
      <c r="BU70">
        <v>16.5</v>
      </c>
      <c r="BV70">
        <v>16.600000000000001</v>
      </c>
      <c r="BW70">
        <v>16.7</v>
      </c>
      <c r="BX70">
        <v>16.8</v>
      </c>
      <c r="BY70">
        <v>16.899999999999999</v>
      </c>
      <c r="BZ70">
        <v>17</v>
      </c>
      <c r="CA70">
        <v>17.100000000000001</v>
      </c>
      <c r="CB70">
        <v>17.100000000000001</v>
      </c>
      <c r="CC70">
        <v>17.2</v>
      </c>
      <c r="CD70">
        <v>17.2</v>
      </c>
      <c r="CE70">
        <v>17.2</v>
      </c>
      <c r="CF70">
        <v>17.2</v>
      </c>
      <c r="CG70">
        <v>17.2</v>
      </c>
      <c r="CH70">
        <v>17.2</v>
      </c>
      <c r="CI70">
        <v>17.2</v>
      </c>
      <c r="CJ70">
        <v>17.100000000000001</v>
      </c>
      <c r="CK70">
        <v>17.100000000000001</v>
      </c>
      <c r="CL70">
        <v>17</v>
      </c>
      <c r="CM70">
        <v>16.899999999999999</v>
      </c>
      <c r="CN70">
        <v>16.8</v>
      </c>
      <c r="CO70">
        <v>16.7</v>
      </c>
      <c r="CP70">
        <v>16.600000000000001</v>
      </c>
      <c r="CQ70">
        <v>16.399999999999999</v>
      </c>
      <c r="CR70">
        <v>16.3</v>
      </c>
      <c r="CS70">
        <v>16.100000000000001</v>
      </c>
      <c r="CT70">
        <v>15.9</v>
      </c>
      <c r="CU70">
        <v>15.7</v>
      </c>
      <c r="CV70">
        <v>15.5</v>
      </c>
      <c r="CW70">
        <v>15.2</v>
      </c>
      <c r="CX70">
        <v>15</v>
      </c>
      <c r="CY70">
        <v>14.7</v>
      </c>
      <c r="CZ70">
        <v>14.4</v>
      </c>
      <c r="DA70">
        <v>14.1</v>
      </c>
      <c r="DB70">
        <v>13.7</v>
      </c>
      <c r="DC70">
        <v>13.3</v>
      </c>
      <c r="DD70">
        <v>12.8</v>
      </c>
      <c r="DE70">
        <v>12.3</v>
      </c>
      <c r="DF70">
        <v>11.5</v>
      </c>
      <c r="DG70">
        <v>11.1</v>
      </c>
      <c r="DH70">
        <v>10.8</v>
      </c>
      <c r="DI70">
        <v>10.4</v>
      </c>
      <c r="DJ70">
        <v>10</v>
      </c>
      <c r="DK70">
        <v>9.2899999999999991</v>
      </c>
      <c r="DL70">
        <v>8.3699999999999992</v>
      </c>
      <c r="DM70">
        <v>7.65</v>
      </c>
      <c r="DN70">
        <v>6.97</v>
      </c>
      <c r="DO70">
        <v>6.47</v>
      </c>
      <c r="DP70">
        <v>6.06</v>
      </c>
      <c r="DQ70">
        <v>5.63</v>
      </c>
      <c r="DR70">
        <v>5.19</v>
      </c>
      <c r="DS70">
        <v>4.93</v>
      </c>
      <c r="DT70">
        <v>4.6100000000000003</v>
      </c>
      <c r="DU70">
        <v>4.26</v>
      </c>
      <c r="DV70">
        <v>3.83</v>
      </c>
      <c r="DW70">
        <v>3.45</v>
      </c>
      <c r="DX70">
        <v>3.17</v>
      </c>
      <c r="DY70">
        <v>2.92</v>
      </c>
      <c r="DZ70">
        <v>2.63</v>
      </c>
      <c r="EA70">
        <v>2.38</v>
      </c>
      <c r="EB70">
        <v>2.15</v>
      </c>
      <c r="EC70">
        <v>1.92</v>
      </c>
      <c r="ED70">
        <v>1.73</v>
      </c>
      <c r="EE70">
        <v>1.54</v>
      </c>
      <c r="EF70">
        <v>1.34</v>
      </c>
      <c r="EG70">
        <v>1.21</v>
      </c>
      <c r="EH70">
        <v>1.05</v>
      </c>
      <c r="EI70">
        <v>0.91</v>
      </c>
      <c r="EJ70">
        <v>0.81</v>
      </c>
      <c r="EK70">
        <v>0.7</v>
      </c>
      <c r="EL70">
        <v>0.6</v>
      </c>
      <c r="EM70">
        <v>0.48</v>
      </c>
      <c r="EN70">
        <v>0.44</v>
      </c>
      <c r="EO70">
        <v>0.35</v>
      </c>
      <c r="EP70">
        <v>0.31</v>
      </c>
      <c r="EQ70">
        <v>0.26</v>
      </c>
      <c r="ER70">
        <v>0.21</v>
      </c>
      <c r="ES70">
        <v>0.16</v>
      </c>
      <c r="ET70">
        <v>0.13</v>
      </c>
      <c r="EU70">
        <v>0.1</v>
      </c>
      <c r="EV70">
        <v>0.08</v>
      </c>
      <c r="EW70">
        <v>0.06</v>
      </c>
      <c r="EX70">
        <v>0.03</v>
      </c>
      <c r="EY70">
        <v>0.02</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0.02</v>
      </c>
      <c r="FW70">
        <v>0.03</v>
      </c>
      <c r="FX70">
        <v>0.05</v>
      </c>
      <c r="FY70">
        <v>0.08</v>
      </c>
      <c r="FZ70">
        <v>0.1</v>
      </c>
    </row>
    <row r="71" spans="1:182" x14ac:dyDescent="0.15">
      <c r="A71">
        <v>116</v>
      </c>
      <c r="B71">
        <v>0</v>
      </c>
      <c r="C71">
        <v>0</v>
      </c>
      <c r="D71">
        <v>0</v>
      </c>
      <c r="E71">
        <v>0</v>
      </c>
      <c r="F71">
        <v>0</v>
      </c>
      <c r="G71">
        <v>0</v>
      </c>
      <c r="H71">
        <v>0.02</v>
      </c>
      <c r="I71">
        <v>0.04</v>
      </c>
      <c r="J71">
        <v>0.06</v>
      </c>
      <c r="K71">
        <v>7.0000000000000007E-2</v>
      </c>
      <c r="L71">
        <v>0.09</v>
      </c>
      <c r="M71">
        <v>0.12</v>
      </c>
      <c r="N71">
        <v>0.14000000000000001</v>
      </c>
      <c r="O71">
        <v>0.17</v>
      </c>
      <c r="P71">
        <v>0.2</v>
      </c>
      <c r="Q71">
        <v>0.25</v>
      </c>
      <c r="R71">
        <v>0.3</v>
      </c>
      <c r="S71">
        <v>0.36</v>
      </c>
      <c r="T71">
        <v>0.4</v>
      </c>
      <c r="U71">
        <v>0.47</v>
      </c>
      <c r="V71">
        <v>0.56000000000000005</v>
      </c>
      <c r="W71">
        <v>0.61</v>
      </c>
      <c r="X71">
        <v>0.71</v>
      </c>
      <c r="Y71">
        <v>0.8</v>
      </c>
      <c r="Z71">
        <v>0.91</v>
      </c>
      <c r="AA71">
        <v>1.03</v>
      </c>
      <c r="AB71">
        <v>1.2</v>
      </c>
      <c r="AC71">
        <v>1.3</v>
      </c>
      <c r="AD71">
        <v>1.48</v>
      </c>
      <c r="AE71">
        <v>1.64</v>
      </c>
      <c r="AF71">
        <v>1.8</v>
      </c>
      <c r="AG71">
        <v>2.0099999999999998</v>
      </c>
      <c r="AH71">
        <v>2.16</v>
      </c>
      <c r="AI71">
        <v>2.38</v>
      </c>
      <c r="AJ71">
        <v>2.67</v>
      </c>
      <c r="AK71">
        <v>2.83</v>
      </c>
      <c r="AL71">
        <v>3.11</v>
      </c>
      <c r="AM71">
        <v>3.42</v>
      </c>
      <c r="AN71">
        <v>3.7</v>
      </c>
      <c r="AO71">
        <v>4.05</v>
      </c>
      <c r="AP71">
        <v>4.3600000000000003</v>
      </c>
      <c r="AQ71">
        <v>4.66</v>
      </c>
      <c r="AR71">
        <v>5.07</v>
      </c>
      <c r="AS71">
        <v>5.41</v>
      </c>
      <c r="AT71">
        <v>5.78</v>
      </c>
      <c r="AU71">
        <v>6.11</v>
      </c>
      <c r="AV71">
        <v>6.55</v>
      </c>
      <c r="AW71">
        <v>7.05</v>
      </c>
      <c r="AX71">
        <v>7.65</v>
      </c>
      <c r="AY71">
        <v>8.41</v>
      </c>
      <c r="AZ71">
        <v>9.24</v>
      </c>
      <c r="BA71">
        <v>9.9499999999999993</v>
      </c>
      <c r="BB71">
        <v>10.199999999999999</v>
      </c>
      <c r="BC71">
        <v>10.8</v>
      </c>
      <c r="BD71">
        <v>10.9</v>
      </c>
      <c r="BE71">
        <v>11.4</v>
      </c>
      <c r="BF71">
        <v>11.9</v>
      </c>
      <c r="BG71">
        <v>12.7</v>
      </c>
      <c r="BH71">
        <v>13.3</v>
      </c>
      <c r="BI71">
        <v>13.7</v>
      </c>
      <c r="BJ71">
        <v>14</v>
      </c>
      <c r="BK71">
        <v>14.3</v>
      </c>
      <c r="BL71">
        <v>14.6</v>
      </c>
      <c r="BM71">
        <v>14.9</v>
      </c>
      <c r="BN71">
        <v>15.1</v>
      </c>
      <c r="BO71">
        <v>15.4</v>
      </c>
      <c r="BP71">
        <v>15.6</v>
      </c>
      <c r="BQ71">
        <v>15.8</v>
      </c>
      <c r="BR71">
        <v>16</v>
      </c>
      <c r="BS71">
        <v>16.2</v>
      </c>
      <c r="BT71">
        <v>16.3</v>
      </c>
      <c r="BU71">
        <v>16.5</v>
      </c>
      <c r="BV71">
        <v>16.600000000000001</v>
      </c>
      <c r="BW71">
        <v>16.7</v>
      </c>
      <c r="BX71">
        <v>16.899999999999999</v>
      </c>
      <c r="BY71">
        <v>17</v>
      </c>
      <c r="BZ71">
        <v>17</v>
      </c>
      <c r="CA71">
        <v>17.100000000000001</v>
      </c>
      <c r="CB71">
        <v>17.2</v>
      </c>
      <c r="CC71">
        <v>17.2</v>
      </c>
      <c r="CD71">
        <v>17.2</v>
      </c>
      <c r="CE71">
        <v>17.3</v>
      </c>
      <c r="CF71">
        <v>17.3</v>
      </c>
      <c r="CG71">
        <v>17.3</v>
      </c>
      <c r="CH71">
        <v>17.2</v>
      </c>
      <c r="CI71">
        <v>17.2</v>
      </c>
      <c r="CJ71">
        <v>17.100000000000001</v>
      </c>
      <c r="CK71">
        <v>17.100000000000001</v>
      </c>
      <c r="CL71">
        <v>17</v>
      </c>
      <c r="CM71">
        <v>16.899999999999999</v>
      </c>
      <c r="CN71">
        <v>16.8</v>
      </c>
      <c r="CO71">
        <v>16.7</v>
      </c>
      <c r="CP71">
        <v>16.600000000000001</v>
      </c>
      <c r="CQ71">
        <v>16.399999999999999</v>
      </c>
      <c r="CR71">
        <v>16.3</v>
      </c>
      <c r="CS71">
        <v>16.100000000000001</v>
      </c>
      <c r="CT71">
        <v>15.9</v>
      </c>
      <c r="CU71">
        <v>15.7</v>
      </c>
      <c r="CV71">
        <v>15.5</v>
      </c>
      <c r="CW71">
        <v>15.3</v>
      </c>
      <c r="CX71">
        <v>15</v>
      </c>
      <c r="CY71">
        <v>14.7</v>
      </c>
      <c r="CZ71">
        <v>14.4</v>
      </c>
      <c r="DA71">
        <v>14.1</v>
      </c>
      <c r="DB71">
        <v>13.7</v>
      </c>
      <c r="DC71">
        <v>13.3</v>
      </c>
      <c r="DD71">
        <v>12.8</v>
      </c>
      <c r="DE71">
        <v>12.3</v>
      </c>
      <c r="DF71">
        <v>11.5</v>
      </c>
      <c r="DG71">
        <v>11.1</v>
      </c>
      <c r="DH71">
        <v>10.8</v>
      </c>
      <c r="DI71">
        <v>10.4</v>
      </c>
      <c r="DJ71">
        <v>10</v>
      </c>
      <c r="DK71">
        <v>9.11</v>
      </c>
      <c r="DL71">
        <v>8.39</v>
      </c>
      <c r="DM71">
        <v>7.69</v>
      </c>
      <c r="DN71">
        <v>6.95</v>
      </c>
      <c r="DO71">
        <v>6.5</v>
      </c>
      <c r="DP71">
        <v>6.05</v>
      </c>
      <c r="DQ71">
        <v>5.63</v>
      </c>
      <c r="DR71">
        <v>5.24</v>
      </c>
      <c r="DS71">
        <v>4.93</v>
      </c>
      <c r="DT71">
        <v>4.6399999999999997</v>
      </c>
      <c r="DU71">
        <v>4.26</v>
      </c>
      <c r="DV71">
        <v>3.8</v>
      </c>
      <c r="DW71">
        <v>3.47</v>
      </c>
      <c r="DX71">
        <v>3.2</v>
      </c>
      <c r="DY71">
        <v>2.94</v>
      </c>
      <c r="DZ71">
        <v>2.61</v>
      </c>
      <c r="EA71">
        <v>2.35</v>
      </c>
      <c r="EB71">
        <v>2.11</v>
      </c>
      <c r="EC71">
        <v>1.89</v>
      </c>
      <c r="ED71">
        <v>1.7</v>
      </c>
      <c r="EE71">
        <v>1.5</v>
      </c>
      <c r="EF71">
        <v>1.37</v>
      </c>
      <c r="EG71">
        <v>1.2</v>
      </c>
      <c r="EH71">
        <v>1.08</v>
      </c>
      <c r="EI71">
        <v>0.94</v>
      </c>
      <c r="EJ71">
        <v>0.79</v>
      </c>
      <c r="EK71">
        <v>0.72</v>
      </c>
      <c r="EL71">
        <v>0.61</v>
      </c>
      <c r="EM71">
        <v>0.53</v>
      </c>
      <c r="EN71">
        <v>0.45</v>
      </c>
      <c r="EO71">
        <v>0.35</v>
      </c>
      <c r="EP71">
        <v>0.31</v>
      </c>
      <c r="EQ71">
        <v>0.26</v>
      </c>
      <c r="ER71">
        <v>0.2</v>
      </c>
      <c r="ES71">
        <v>0.16</v>
      </c>
      <c r="ET71">
        <v>0.13</v>
      </c>
      <c r="EU71">
        <v>0.11</v>
      </c>
      <c r="EV71">
        <v>0.08</v>
      </c>
      <c r="EW71">
        <v>0.06</v>
      </c>
      <c r="EX71">
        <v>0.03</v>
      </c>
      <c r="EY71">
        <v>0.02</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0.02</v>
      </c>
      <c r="FW71">
        <v>0.03</v>
      </c>
      <c r="FX71">
        <v>0.05</v>
      </c>
      <c r="FY71">
        <v>0.08</v>
      </c>
      <c r="FZ71">
        <v>0.1</v>
      </c>
    </row>
    <row r="72" spans="1:182" x14ac:dyDescent="0.15">
      <c r="A72">
        <v>115</v>
      </c>
      <c r="B72">
        <v>0</v>
      </c>
      <c r="C72">
        <v>0</v>
      </c>
      <c r="D72">
        <v>0</v>
      </c>
      <c r="E72">
        <v>0</v>
      </c>
      <c r="F72">
        <v>0</v>
      </c>
      <c r="G72">
        <v>0</v>
      </c>
      <c r="H72">
        <v>0.02</v>
      </c>
      <c r="I72">
        <v>0.04</v>
      </c>
      <c r="J72">
        <v>0.06</v>
      </c>
      <c r="K72">
        <v>7.0000000000000007E-2</v>
      </c>
      <c r="L72">
        <v>0.09</v>
      </c>
      <c r="M72">
        <v>0.12</v>
      </c>
      <c r="N72">
        <v>0.14000000000000001</v>
      </c>
      <c r="O72">
        <v>0.17</v>
      </c>
      <c r="P72">
        <v>0.21</v>
      </c>
      <c r="Q72">
        <v>0.24</v>
      </c>
      <c r="R72">
        <v>0.3</v>
      </c>
      <c r="S72">
        <v>0.34</v>
      </c>
      <c r="T72">
        <v>0.4</v>
      </c>
      <c r="U72">
        <v>0.47</v>
      </c>
      <c r="V72">
        <v>0.54</v>
      </c>
      <c r="W72">
        <v>0.64</v>
      </c>
      <c r="X72">
        <v>0.71</v>
      </c>
      <c r="Y72">
        <v>0.81</v>
      </c>
      <c r="Z72">
        <v>0.92</v>
      </c>
      <c r="AA72">
        <v>1.05</v>
      </c>
      <c r="AB72">
        <v>1.1599999999999999</v>
      </c>
      <c r="AC72">
        <v>1.29</v>
      </c>
      <c r="AD72">
        <v>1.46</v>
      </c>
      <c r="AE72">
        <v>1.59</v>
      </c>
      <c r="AF72">
        <v>1.78</v>
      </c>
      <c r="AG72">
        <v>1.95</v>
      </c>
      <c r="AH72">
        <v>2.17</v>
      </c>
      <c r="AI72">
        <v>2.38</v>
      </c>
      <c r="AJ72">
        <v>2.63</v>
      </c>
      <c r="AK72">
        <v>2.91</v>
      </c>
      <c r="AL72">
        <v>3.11</v>
      </c>
      <c r="AM72">
        <v>3.4</v>
      </c>
      <c r="AN72">
        <v>3.66</v>
      </c>
      <c r="AO72">
        <v>4.0599999999999996</v>
      </c>
      <c r="AP72">
        <v>4.32</v>
      </c>
      <c r="AQ72">
        <v>4.71</v>
      </c>
      <c r="AR72">
        <v>5.09</v>
      </c>
      <c r="AS72">
        <v>5.37</v>
      </c>
      <c r="AT72">
        <v>5.72</v>
      </c>
      <c r="AU72">
        <v>6.08</v>
      </c>
      <c r="AV72">
        <v>6.51</v>
      </c>
      <c r="AW72">
        <v>7.03</v>
      </c>
      <c r="AX72">
        <v>7.66</v>
      </c>
      <c r="AY72">
        <v>8.31</v>
      </c>
      <c r="AZ72">
        <v>9.2100000000000009</v>
      </c>
      <c r="BA72">
        <v>9.89</v>
      </c>
      <c r="BB72">
        <v>10.199999999999999</v>
      </c>
      <c r="BC72">
        <v>10.9</v>
      </c>
      <c r="BD72">
        <v>10.9</v>
      </c>
      <c r="BE72">
        <v>11.3</v>
      </c>
      <c r="BF72">
        <v>11.9</v>
      </c>
      <c r="BG72">
        <v>12.6</v>
      </c>
      <c r="BH72">
        <v>13.3</v>
      </c>
      <c r="BI72">
        <v>13.7</v>
      </c>
      <c r="BJ72">
        <v>14</v>
      </c>
      <c r="BK72">
        <v>14.3</v>
      </c>
      <c r="BL72">
        <v>14.6</v>
      </c>
      <c r="BM72">
        <v>14.9</v>
      </c>
      <c r="BN72">
        <v>15.1</v>
      </c>
      <c r="BO72">
        <v>15.4</v>
      </c>
      <c r="BP72">
        <v>15.6</v>
      </c>
      <c r="BQ72">
        <v>15.8</v>
      </c>
      <c r="BR72">
        <v>16</v>
      </c>
      <c r="BS72">
        <v>16.2</v>
      </c>
      <c r="BT72">
        <v>16.399999999999999</v>
      </c>
      <c r="BU72">
        <v>16.5</v>
      </c>
      <c r="BV72">
        <v>16.600000000000001</v>
      </c>
      <c r="BW72">
        <v>16.8</v>
      </c>
      <c r="BX72">
        <v>16.899999999999999</v>
      </c>
      <c r="BY72">
        <v>17</v>
      </c>
      <c r="BZ72">
        <v>17.100000000000001</v>
      </c>
      <c r="CA72">
        <v>17.100000000000001</v>
      </c>
      <c r="CB72">
        <v>17.2</v>
      </c>
      <c r="CC72">
        <v>17.2</v>
      </c>
      <c r="CD72">
        <v>17.3</v>
      </c>
      <c r="CE72">
        <v>17.3</v>
      </c>
      <c r="CF72">
        <v>17.3</v>
      </c>
      <c r="CG72">
        <v>17.3</v>
      </c>
      <c r="CH72">
        <v>17.3</v>
      </c>
      <c r="CI72">
        <v>17.2</v>
      </c>
      <c r="CJ72">
        <v>17.2</v>
      </c>
      <c r="CK72">
        <v>17.100000000000001</v>
      </c>
      <c r="CL72">
        <v>17</v>
      </c>
      <c r="CM72">
        <v>17</v>
      </c>
      <c r="CN72">
        <v>16.899999999999999</v>
      </c>
      <c r="CO72">
        <v>16.7</v>
      </c>
      <c r="CP72">
        <v>16.600000000000001</v>
      </c>
      <c r="CQ72">
        <v>16.5</v>
      </c>
      <c r="CR72">
        <v>16.3</v>
      </c>
      <c r="CS72">
        <v>16.100000000000001</v>
      </c>
      <c r="CT72">
        <v>15.9</v>
      </c>
      <c r="CU72">
        <v>15.7</v>
      </c>
      <c r="CV72">
        <v>15.5</v>
      </c>
      <c r="CW72">
        <v>15.3</v>
      </c>
      <c r="CX72">
        <v>15</v>
      </c>
      <c r="CY72">
        <v>14.8</v>
      </c>
      <c r="CZ72">
        <v>14.5</v>
      </c>
      <c r="DA72">
        <v>14.1</v>
      </c>
      <c r="DB72">
        <v>13.7</v>
      </c>
      <c r="DC72">
        <v>13.3</v>
      </c>
      <c r="DD72">
        <v>12.9</v>
      </c>
      <c r="DE72">
        <v>12.3</v>
      </c>
      <c r="DF72">
        <v>11.5</v>
      </c>
      <c r="DG72">
        <v>11.1</v>
      </c>
      <c r="DH72">
        <v>10.8</v>
      </c>
      <c r="DI72">
        <v>10.3</v>
      </c>
      <c r="DJ72">
        <v>10</v>
      </c>
      <c r="DK72">
        <v>9.2899999999999991</v>
      </c>
      <c r="DL72">
        <v>8.36</v>
      </c>
      <c r="DM72">
        <v>7.71</v>
      </c>
      <c r="DN72">
        <v>6.98</v>
      </c>
      <c r="DO72">
        <v>6.47</v>
      </c>
      <c r="DP72">
        <v>5.98</v>
      </c>
      <c r="DQ72">
        <v>5.58</v>
      </c>
      <c r="DR72">
        <v>5.13</v>
      </c>
      <c r="DS72">
        <v>4.97</v>
      </c>
      <c r="DT72">
        <v>4.63</v>
      </c>
      <c r="DU72">
        <v>4.26</v>
      </c>
      <c r="DV72">
        <v>3.75</v>
      </c>
      <c r="DW72">
        <v>3.43</v>
      </c>
      <c r="DX72">
        <v>3.2</v>
      </c>
      <c r="DY72">
        <v>2.89</v>
      </c>
      <c r="DZ72">
        <v>2.61</v>
      </c>
      <c r="EA72">
        <v>2.34</v>
      </c>
      <c r="EB72">
        <v>2.12</v>
      </c>
      <c r="EC72">
        <v>1.88</v>
      </c>
      <c r="ED72">
        <v>1.7</v>
      </c>
      <c r="EE72">
        <v>1.53</v>
      </c>
      <c r="EF72">
        <v>1.31</v>
      </c>
      <c r="EG72">
        <v>1.19</v>
      </c>
      <c r="EH72">
        <v>1.04</v>
      </c>
      <c r="EI72">
        <v>0.93</v>
      </c>
      <c r="EJ72">
        <v>0.81</v>
      </c>
      <c r="EK72">
        <v>0.71</v>
      </c>
      <c r="EL72">
        <v>0.6</v>
      </c>
      <c r="EM72">
        <v>0.51</v>
      </c>
      <c r="EN72">
        <v>0.44</v>
      </c>
      <c r="EO72">
        <v>0.37</v>
      </c>
      <c r="EP72">
        <v>0.3</v>
      </c>
      <c r="EQ72">
        <v>0.26</v>
      </c>
      <c r="ER72">
        <v>0.21</v>
      </c>
      <c r="ES72">
        <v>0.17</v>
      </c>
      <c r="ET72">
        <v>0.13</v>
      </c>
      <c r="EU72">
        <v>0.11</v>
      </c>
      <c r="EV72">
        <v>0.08</v>
      </c>
      <c r="EW72">
        <v>0.06</v>
      </c>
      <c r="EX72">
        <v>0.04</v>
      </c>
      <c r="EY72">
        <v>0.02</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0.02</v>
      </c>
      <c r="FW72">
        <v>0.03</v>
      </c>
      <c r="FX72">
        <v>0.05</v>
      </c>
      <c r="FY72">
        <v>0.08</v>
      </c>
      <c r="FZ72">
        <v>0.1</v>
      </c>
    </row>
    <row r="73" spans="1:182" x14ac:dyDescent="0.15">
      <c r="A73">
        <v>114</v>
      </c>
      <c r="B73">
        <v>0</v>
      </c>
      <c r="C73">
        <v>0</v>
      </c>
      <c r="D73">
        <v>0</v>
      </c>
      <c r="E73">
        <v>0</v>
      </c>
      <c r="F73">
        <v>0</v>
      </c>
      <c r="G73">
        <v>0</v>
      </c>
      <c r="H73">
        <v>0.02</v>
      </c>
      <c r="I73">
        <v>0.04</v>
      </c>
      <c r="J73">
        <v>0.06</v>
      </c>
      <c r="K73">
        <v>7.0000000000000007E-2</v>
      </c>
      <c r="L73">
        <v>0.09</v>
      </c>
      <c r="M73">
        <v>0.12</v>
      </c>
      <c r="N73">
        <v>0.14000000000000001</v>
      </c>
      <c r="O73">
        <v>0.17</v>
      </c>
      <c r="P73">
        <v>0.2</v>
      </c>
      <c r="Q73">
        <v>0.24</v>
      </c>
      <c r="R73">
        <v>0.28999999999999998</v>
      </c>
      <c r="S73">
        <v>0.33</v>
      </c>
      <c r="T73">
        <v>0.41</v>
      </c>
      <c r="U73">
        <v>0.47</v>
      </c>
      <c r="V73">
        <v>0.54</v>
      </c>
      <c r="W73">
        <v>0.63</v>
      </c>
      <c r="X73">
        <v>0.7</v>
      </c>
      <c r="Y73">
        <v>0.78</v>
      </c>
      <c r="Z73">
        <v>0.88</v>
      </c>
      <c r="AA73">
        <v>1.01</v>
      </c>
      <c r="AB73">
        <v>1.1499999999999999</v>
      </c>
      <c r="AC73">
        <v>1.27</v>
      </c>
      <c r="AD73">
        <v>1.42</v>
      </c>
      <c r="AE73">
        <v>1.62</v>
      </c>
      <c r="AF73">
        <v>1.77</v>
      </c>
      <c r="AG73">
        <v>1.95</v>
      </c>
      <c r="AH73">
        <v>2.15</v>
      </c>
      <c r="AI73">
        <v>2.4300000000000002</v>
      </c>
      <c r="AJ73">
        <v>2.61</v>
      </c>
      <c r="AK73">
        <v>2.86</v>
      </c>
      <c r="AL73">
        <v>3.12</v>
      </c>
      <c r="AM73">
        <v>3.42</v>
      </c>
      <c r="AN73">
        <v>3.72</v>
      </c>
      <c r="AO73">
        <v>4.04</v>
      </c>
      <c r="AP73">
        <v>4.26</v>
      </c>
      <c r="AQ73">
        <v>4.67</v>
      </c>
      <c r="AR73">
        <v>5.09</v>
      </c>
      <c r="AS73">
        <v>5.4</v>
      </c>
      <c r="AT73">
        <v>5.68</v>
      </c>
      <c r="AU73">
        <v>6.07</v>
      </c>
      <c r="AV73">
        <v>6.5</v>
      </c>
      <c r="AW73">
        <v>7.01</v>
      </c>
      <c r="AX73">
        <v>7.65</v>
      </c>
      <c r="AY73">
        <v>8.3000000000000007</v>
      </c>
      <c r="AZ73">
        <v>9.16</v>
      </c>
      <c r="BA73">
        <v>9.85</v>
      </c>
      <c r="BB73">
        <v>10.1</v>
      </c>
      <c r="BC73">
        <v>10.9</v>
      </c>
      <c r="BD73">
        <v>10.8</v>
      </c>
      <c r="BE73">
        <v>11.4</v>
      </c>
      <c r="BF73">
        <v>11.9</v>
      </c>
      <c r="BG73">
        <v>12.5</v>
      </c>
      <c r="BH73">
        <v>13.3</v>
      </c>
      <c r="BI73">
        <v>13.7</v>
      </c>
      <c r="BJ73">
        <v>14</v>
      </c>
      <c r="BK73">
        <v>14.3</v>
      </c>
      <c r="BL73">
        <v>14.6</v>
      </c>
      <c r="BM73">
        <v>14.9</v>
      </c>
      <c r="BN73">
        <v>15.2</v>
      </c>
      <c r="BO73">
        <v>15.4</v>
      </c>
      <c r="BP73">
        <v>15.6</v>
      </c>
      <c r="BQ73">
        <v>15.8</v>
      </c>
      <c r="BR73">
        <v>16</v>
      </c>
      <c r="BS73">
        <v>16.2</v>
      </c>
      <c r="BT73">
        <v>16.399999999999999</v>
      </c>
      <c r="BU73">
        <v>16.5</v>
      </c>
      <c r="BV73">
        <v>16.7</v>
      </c>
      <c r="BW73">
        <v>16.8</v>
      </c>
      <c r="BX73">
        <v>16.899999999999999</v>
      </c>
      <c r="BY73">
        <v>17</v>
      </c>
      <c r="BZ73">
        <v>17.100000000000001</v>
      </c>
      <c r="CA73">
        <v>17.2</v>
      </c>
      <c r="CB73">
        <v>17.2</v>
      </c>
      <c r="CC73">
        <v>17.3</v>
      </c>
      <c r="CD73">
        <v>17.3</v>
      </c>
      <c r="CE73">
        <v>17.3</v>
      </c>
      <c r="CF73">
        <v>17.3</v>
      </c>
      <c r="CG73">
        <v>17.3</v>
      </c>
      <c r="CH73">
        <v>17.3</v>
      </c>
      <c r="CI73">
        <v>17.3</v>
      </c>
      <c r="CJ73">
        <v>17.2</v>
      </c>
      <c r="CK73">
        <v>17.100000000000001</v>
      </c>
      <c r="CL73">
        <v>17.100000000000001</v>
      </c>
      <c r="CM73">
        <v>17</v>
      </c>
      <c r="CN73">
        <v>16.899999999999999</v>
      </c>
      <c r="CO73">
        <v>16.8</v>
      </c>
      <c r="CP73">
        <v>16.600000000000001</v>
      </c>
      <c r="CQ73">
        <v>16.5</v>
      </c>
      <c r="CR73">
        <v>16.3</v>
      </c>
      <c r="CS73">
        <v>16.100000000000001</v>
      </c>
      <c r="CT73">
        <v>16</v>
      </c>
      <c r="CU73">
        <v>15.7</v>
      </c>
      <c r="CV73">
        <v>15.5</v>
      </c>
      <c r="CW73">
        <v>15.3</v>
      </c>
      <c r="CX73">
        <v>15</v>
      </c>
      <c r="CY73">
        <v>14.7</v>
      </c>
      <c r="CZ73">
        <v>14.5</v>
      </c>
      <c r="DA73">
        <v>14.1</v>
      </c>
      <c r="DB73">
        <v>13.7</v>
      </c>
      <c r="DC73">
        <v>13.3</v>
      </c>
      <c r="DD73">
        <v>12.8</v>
      </c>
      <c r="DE73">
        <v>12.4</v>
      </c>
      <c r="DF73">
        <v>11.5</v>
      </c>
      <c r="DG73">
        <v>11.1</v>
      </c>
      <c r="DH73">
        <v>10.9</v>
      </c>
      <c r="DI73">
        <v>10.3</v>
      </c>
      <c r="DJ73">
        <v>10</v>
      </c>
      <c r="DK73">
        <v>9.1</v>
      </c>
      <c r="DL73">
        <v>8.31</v>
      </c>
      <c r="DM73">
        <v>7.63</v>
      </c>
      <c r="DN73">
        <v>7</v>
      </c>
      <c r="DO73">
        <v>6.45</v>
      </c>
      <c r="DP73">
        <v>5.97</v>
      </c>
      <c r="DQ73">
        <v>5.61</v>
      </c>
      <c r="DR73">
        <v>5.22</v>
      </c>
      <c r="DS73">
        <v>4.92</v>
      </c>
      <c r="DT73">
        <v>4.57</v>
      </c>
      <c r="DU73">
        <v>4.2</v>
      </c>
      <c r="DV73">
        <v>3.77</v>
      </c>
      <c r="DW73">
        <v>3.41</v>
      </c>
      <c r="DX73">
        <v>3.18</v>
      </c>
      <c r="DY73">
        <v>2.97</v>
      </c>
      <c r="DZ73">
        <v>2.6</v>
      </c>
      <c r="EA73">
        <v>2.36</v>
      </c>
      <c r="EB73">
        <v>2.1800000000000002</v>
      </c>
      <c r="EC73">
        <v>1.94</v>
      </c>
      <c r="ED73">
        <v>1.73</v>
      </c>
      <c r="EE73">
        <v>1.52</v>
      </c>
      <c r="EF73">
        <v>1.34</v>
      </c>
      <c r="EG73">
        <v>1.2</v>
      </c>
      <c r="EH73">
        <v>1.05</v>
      </c>
      <c r="EI73">
        <v>0.92</v>
      </c>
      <c r="EJ73">
        <v>0.79</v>
      </c>
      <c r="EK73">
        <v>0.69</v>
      </c>
      <c r="EL73">
        <v>0.57999999999999996</v>
      </c>
      <c r="EM73">
        <v>0.5</v>
      </c>
      <c r="EN73">
        <v>0.44</v>
      </c>
      <c r="EO73">
        <v>0.38</v>
      </c>
      <c r="EP73">
        <v>0.3</v>
      </c>
      <c r="EQ73">
        <v>0.26</v>
      </c>
      <c r="ER73">
        <v>0.2</v>
      </c>
      <c r="ES73">
        <v>0.17</v>
      </c>
      <c r="ET73">
        <v>0.14000000000000001</v>
      </c>
      <c r="EU73">
        <v>0.11</v>
      </c>
      <c r="EV73">
        <v>0.08</v>
      </c>
      <c r="EW73">
        <v>0.05</v>
      </c>
      <c r="EX73">
        <v>0.04</v>
      </c>
      <c r="EY73">
        <v>0.02</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0.02</v>
      </c>
      <c r="FW73">
        <v>0.03</v>
      </c>
      <c r="FX73">
        <v>0.05</v>
      </c>
      <c r="FY73">
        <v>0.08</v>
      </c>
      <c r="FZ73">
        <v>0.1</v>
      </c>
    </row>
    <row r="74" spans="1:182" x14ac:dyDescent="0.15">
      <c r="A74">
        <v>113</v>
      </c>
      <c r="B74">
        <v>0</v>
      </c>
      <c r="C74">
        <v>0</v>
      </c>
      <c r="D74">
        <v>0</v>
      </c>
      <c r="E74">
        <v>0</v>
      </c>
      <c r="F74">
        <v>0</v>
      </c>
      <c r="G74">
        <v>0</v>
      </c>
      <c r="H74">
        <v>0.02</v>
      </c>
      <c r="I74">
        <v>0.03</v>
      </c>
      <c r="J74">
        <v>0.06</v>
      </c>
      <c r="K74">
        <v>7.0000000000000007E-2</v>
      </c>
      <c r="L74">
        <v>0.09</v>
      </c>
      <c r="M74">
        <v>0.12</v>
      </c>
      <c r="N74">
        <v>0.14000000000000001</v>
      </c>
      <c r="O74">
        <v>0.17</v>
      </c>
      <c r="P74">
        <v>0.21</v>
      </c>
      <c r="Q74">
        <v>0.23</v>
      </c>
      <c r="R74">
        <v>0.28999999999999998</v>
      </c>
      <c r="S74">
        <v>0.34</v>
      </c>
      <c r="T74">
        <v>0.41</v>
      </c>
      <c r="U74">
        <v>0.47</v>
      </c>
      <c r="V74">
        <v>0.54</v>
      </c>
      <c r="W74">
        <v>0.65</v>
      </c>
      <c r="X74">
        <v>0.69</v>
      </c>
      <c r="Y74">
        <v>0.79</v>
      </c>
      <c r="Z74">
        <v>0.88</v>
      </c>
      <c r="AA74">
        <v>1</v>
      </c>
      <c r="AB74">
        <v>1.1499999999999999</v>
      </c>
      <c r="AC74">
        <v>1.26</v>
      </c>
      <c r="AD74">
        <v>1.41</v>
      </c>
      <c r="AE74">
        <v>1.62</v>
      </c>
      <c r="AF74">
        <v>1.74</v>
      </c>
      <c r="AG74">
        <v>1.97</v>
      </c>
      <c r="AH74">
        <v>2.13</v>
      </c>
      <c r="AI74">
        <v>2.3199999999999998</v>
      </c>
      <c r="AJ74">
        <v>2.59</v>
      </c>
      <c r="AK74">
        <v>2.87</v>
      </c>
      <c r="AL74">
        <v>3.06</v>
      </c>
      <c r="AM74">
        <v>3.41</v>
      </c>
      <c r="AN74">
        <v>3.7</v>
      </c>
      <c r="AO74">
        <v>4.0199999999999996</v>
      </c>
      <c r="AP74">
        <v>4.3600000000000003</v>
      </c>
      <c r="AQ74">
        <v>4.59</v>
      </c>
      <c r="AR74">
        <v>5.03</v>
      </c>
      <c r="AS74">
        <v>5.39</v>
      </c>
      <c r="AT74">
        <v>5.76</v>
      </c>
      <c r="AU74">
        <v>6.06</v>
      </c>
      <c r="AV74">
        <v>6.5</v>
      </c>
      <c r="AW74">
        <v>6.96</v>
      </c>
      <c r="AX74">
        <v>7.56</v>
      </c>
      <c r="AY74">
        <v>8.26</v>
      </c>
      <c r="AZ74">
        <v>9.1300000000000008</v>
      </c>
      <c r="BA74">
        <v>9.8000000000000007</v>
      </c>
      <c r="BB74">
        <v>10.1</v>
      </c>
      <c r="BC74">
        <v>10.8</v>
      </c>
      <c r="BD74">
        <v>10.8</v>
      </c>
      <c r="BE74">
        <v>11.3</v>
      </c>
      <c r="BF74">
        <v>11.9</v>
      </c>
      <c r="BG74">
        <v>12.3</v>
      </c>
      <c r="BH74">
        <v>13.3</v>
      </c>
      <c r="BI74">
        <v>13.7</v>
      </c>
      <c r="BJ74">
        <v>14</v>
      </c>
      <c r="BK74">
        <v>14.3</v>
      </c>
      <c r="BL74">
        <v>14.6</v>
      </c>
      <c r="BM74">
        <v>14.9</v>
      </c>
      <c r="BN74">
        <v>15.2</v>
      </c>
      <c r="BO74">
        <v>15.4</v>
      </c>
      <c r="BP74">
        <v>15.6</v>
      </c>
      <c r="BQ74">
        <v>15.9</v>
      </c>
      <c r="BR74">
        <v>16</v>
      </c>
      <c r="BS74">
        <v>16.2</v>
      </c>
      <c r="BT74">
        <v>16.399999999999999</v>
      </c>
      <c r="BU74">
        <v>16.600000000000001</v>
      </c>
      <c r="BV74">
        <v>16.7</v>
      </c>
      <c r="BW74">
        <v>16.8</v>
      </c>
      <c r="BX74">
        <v>16.899999999999999</v>
      </c>
      <c r="BY74">
        <v>17</v>
      </c>
      <c r="BZ74">
        <v>17.100000000000001</v>
      </c>
      <c r="CA74">
        <v>17.2</v>
      </c>
      <c r="CB74">
        <v>17.3</v>
      </c>
      <c r="CC74">
        <v>17.3</v>
      </c>
      <c r="CD74">
        <v>17.3</v>
      </c>
      <c r="CE74">
        <v>17.3</v>
      </c>
      <c r="CF74">
        <v>17.399999999999999</v>
      </c>
      <c r="CG74">
        <v>17.3</v>
      </c>
      <c r="CH74">
        <v>17.3</v>
      </c>
      <c r="CI74">
        <v>17.3</v>
      </c>
      <c r="CJ74">
        <v>17.2</v>
      </c>
      <c r="CK74">
        <v>17.2</v>
      </c>
      <c r="CL74">
        <v>17.100000000000001</v>
      </c>
      <c r="CM74">
        <v>17</v>
      </c>
      <c r="CN74">
        <v>16.899999999999999</v>
      </c>
      <c r="CO74">
        <v>16.8</v>
      </c>
      <c r="CP74">
        <v>16.600000000000001</v>
      </c>
      <c r="CQ74">
        <v>16.5</v>
      </c>
      <c r="CR74">
        <v>16.3</v>
      </c>
      <c r="CS74">
        <v>16.2</v>
      </c>
      <c r="CT74">
        <v>16</v>
      </c>
      <c r="CU74">
        <v>15.8</v>
      </c>
      <c r="CV74">
        <v>15.5</v>
      </c>
      <c r="CW74">
        <v>15.3</v>
      </c>
      <c r="CX74">
        <v>15</v>
      </c>
      <c r="CY74">
        <v>14.8</v>
      </c>
      <c r="CZ74">
        <v>14.5</v>
      </c>
      <c r="DA74">
        <v>14.1</v>
      </c>
      <c r="DB74">
        <v>13.7</v>
      </c>
      <c r="DC74">
        <v>13.3</v>
      </c>
      <c r="DD74">
        <v>12.9</v>
      </c>
      <c r="DE74">
        <v>12.3</v>
      </c>
      <c r="DF74">
        <v>11.5</v>
      </c>
      <c r="DG74">
        <v>11.2</v>
      </c>
      <c r="DH74">
        <v>11</v>
      </c>
      <c r="DI74">
        <v>10.3</v>
      </c>
      <c r="DJ74">
        <v>10</v>
      </c>
      <c r="DK74">
        <v>9.25</v>
      </c>
      <c r="DL74">
        <v>8.4</v>
      </c>
      <c r="DM74">
        <v>7.67</v>
      </c>
      <c r="DN74">
        <v>6.95</v>
      </c>
      <c r="DO74">
        <v>6.44</v>
      </c>
      <c r="DP74">
        <v>5.97</v>
      </c>
      <c r="DQ74">
        <v>5.61</v>
      </c>
      <c r="DR74">
        <v>5.2</v>
      </c>
      <c r="DS74">
        <v>4.9400000000000004</v>
      </c>
      <c r="DT74">
        <v>4.62</v>
      </c>
      <c r="DU74">
        <v>4.17</v>
      </c>
      <c r="DV74">
        <v>3.79</v>
      </c>
      <c r="DW74">
        <v>3.43</v>
      </c>
      <c r="DX74">
        <v>3.16</v>
      </c>
      <c r="DY74">
        <v>2.91</v>
      </c>
      <c r="DZ74">
        <v>2.59</v>
      </c>
      <c r="EA74">
        <v>2.37</v>
      </c>
      <c r="EB74">
        <v>2.13</v>
      </c>
      <c r="EC74">
        <v>1.9</v>
      </c>
      <c r="ED74">
        <v>1.7</v>
      </c>
      <c r="EE74">
        <v>1.52</v>
      </c>
      <c r="EF74">
        <v>1.35</v>
      </c>
      <c r="EG74">
        <v>1.2</v>
      </c>
      <c r="EH74">
        <v>1.07</v>
      </c>
      <c r="EI74">
        <v>0.92</v>
      </c>
      <c r="EJ74">
        <v>0.8</v>
      </c>
      <c r="EK74">
        <v>0.69</v>
      </c>
      <c r="EL74">
        <v>0.62</v>
      </c>
      <c r="EM74">
        <v>0.5</v>
      </c>
      <c r="EN74">
        <v>0.44</v>
      </c>
      <c r="EO74">
        <v>0.38</v>
      </c>
      <c r="EP74">
        <v>0.31</v>
      </c>
      <c r="EQ74">
        <v>0.25</v>
      </c>
      <c r="ER74">
        <v>0.21</v>
      </c>
      <c r="ES74">
        <v>0.17</v>
      </c>
      <c r="ET74">
        <v>0.13</v>
      </c>
      <c r="EU74">
        <v>0.11</v>
      </c>
      <c r="EV74">
        <v>0.08</v>
      </c>
      <c r="EW74">
        <v>0.05</v>
      </c>
      <c r="EX74">
        <v>0.04</v>
      </c>
      <c r="EY74">
        <v>0.02</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0.02</v>
      </c>
      <c r="FW74">
        <v>0.03</v>
      </c>
      <c r="FX74">
        <v>0.05</v>
      </c>
      <c r="FY74">
        <v>0.08</v>
      </c>
      <c r="FZ74">
        <v>0.1</v>
      </c>
    </row>
    <row r="75" spans="1:182" x14ac:dyDescent="0.15">
      <c r="A75">
        <v>112</v>
      </c>
      <c r="B75">
        <v>0</v>
      </c>
      <c r="C75">
        <v>0</v>
      </c>
      <c r="D75">
        <v>0</v>
      </c>
      <c r="E75">
        <v>0</v>
      </c>
      <c r="F75">
        <v>0</v>
      </c>
      <c r="G75">
        <v>0</v>
      </c>
      <c r="H75">
        <v>0.02</v>
      </c>
      <c r="I75">
        <v>0.03</v>
      </c>
      <c r="J75">
        <v>0.06</v>
      </c>
      <c r="K75">
        <v>7.0000000000000007E-2</v>
      </c>
      <c r="L75">
        <v>0.09</v>
      </c>
      <c r="M75">
        <v>0.12</v>
      </c>
      <c r="N75">
        <v>0.14000000000000001</v>
      </c>
      <c r="O75">
        <v>0.16</v>
      </c>
      <c r="P75">
        <v>0.21</v>
      </c>
      <c r="Q75">
        <v>0.25</v>
      </c>
      <c r="R75">
        <v>0.3</v>
      </c>
      <c r="S75">
        <v>0.33</v>
      </c>
      <c r="T75">
        <v>0.41</v>
      </c>
      <c r="U75">
        <v>0.46</v>
      </c>
      <c r="V75">
        <v>0.52</v>
      </c>
      <c r="W75">
        <v>0.6</v>
      </c>
      <c r="X75">
        <v>0.71</v>
      </c>
      <c r="Y75">
        <v>0.79</v>
      </c>
      <c r="Z75">
        <v>0.91</v>
      </c>
      <c r="AA75">
        <v>1.03</v>
      </c>
      <c r="AB75">
        <v>1.1499999999999999</v>
      </c>
      <c r="AC75">
        <v>1.26</v>
      </c>
      <c r="AD75">
        <v>1.41</v>
      </c>
      <c r="AE75">
        <v>1.59</v>
      </c>
      <c r="AF75">
        <v>1.78</v>
      </c>
      <c r="AG75">
        <v>1.95</v>
      </c>
      <c r="AH75">
        <v>2.13</v>
      </c>
      <c r="AI75">
        <v>2.35</v>
      </c>
      <c r="AJ75">
        <v>2.6</v>
      </c>
      <c r="AK75">
        <v>2.84</v>
      </c>
      <c r="AL75">
        <v>3.08</v>
      </c>
      <c r="AM75">
        <v>3.39</v>
      </c>
      <c r="AN75">
        <v>3.65</v>
      </c>
      <c r="AO75">
        <v>3.93</v>
      </c>
      <c r="AP75">
        <v>4.3099999999999996</v>
      </c>
      <c r="AQ75">
        <v>4.63</v>
      </c>
      <c r="AR75">
        <v>5.04</v>
      </c>
      <c r="AS75">
        <v>5.39</v>
      </c>
      <c r="AT75">
        <v>5.74</v>
      </c>
      <c r="AU75">
        <v>6.08</v>
      </c>
      <c r="AV75">
        <v>6.48</v>
      </c>
      <c r="AW75">
        <v>6.98</v>
      </c>
      <c r="AX75">
        <v>7.53</v>
      </c>
      <c r="AY75">
        <v>8.26</v>
      </c>
      <c r="AZ75">
        <v>9.09</v>
      </c>
      <c r="BA75">
        <v>9.77</v>
      </c>
      <c r="BB75">
        <v>10.1</v>
      </c>
      <c r="BC75">
        <v>10.7</v>
      </c>
      <c r="BD75">
        <v>10.9</v>
      </c>
      <c r="BE75">
        <v>11.2</v>
      </c>
      <c r="BF75">
        <v>11.8</v>
      </c>
      <c r="BG75">
        <v>12.3</v>
      </c>
      <c r="BH75">
        <v>13.3</v>
      </c>
      <c r="BI75">
        <v>13.7</v>
      </c>
      <c r="BJ75">
        <v>14</v>
      </c>
      <c r="BK75">
        <v>14.3</v>
      </c>
      <c r="BL75">
        <v>14.6</v>
      </c>
      <c r="BM75">
        <v>14.9</v>
      </c>
      <c r="BN75">
        <v>15.2</v>
      </c>
      <c r="BO75">
        <v>15.4</v>
      </c>
      <c r="BP75">
        <v>15.7</v>
      </c>
      <c r="BQ75">
        <v>15.9</v>
      </c>
      <c r="BR75">
        <v>16.100000000000001</v>
      </c>
      <c r="BS75">
        <v>16.3</v>
      </c>
      <c r="BT75">
        <v>16.399999999999999</v>
      </c>
      <c r="BU75">
        <v>16.600000000000001</v>
      </c>
      <c r="BV75">
        <v>16.7</v>
      </c>
      <c r="BW75">
        <v>16.8</v>
      </c>
      <c r="BX75">
        <v>17</v>
      </c>
      <c r="BY75">
        <v>17.100000000000001</v>
      </c>
      <c r="BZ75">
        <v>17.100000000000001</v>
      </c>
      <c r="CA75">
        <v>17.2</v>
      </c>
      <c r="CB75">
        <v>17.3</v>
      </c>
      <c r="CC75">
        <v>17.3</v>
      </c>
      <c r="CD75">
        <v>17.399999999999999</v>
      </c>
      <c r="CE75">
        <v>17.399999999999999</v>
      </c>
      <c r="CF75">
        <v>17.399999999999999</v>
      </c>
      <c r="CG75">
        <v>17.399999999999999</v>
      </c>
      <c r="CH75">
        <v>17.3</v>
      </c>
      <c r="CI75">
        <v>17.3</v>
      </c>
      <c r="CJ75">
        <v>17.3</v>
      </c>
      <c r="CK75">
        <v>17.2</v>
      </c>
      <c r="CL75">
        <v>17.100000000000001</v>
      </c>
      <c r="CM75">
        <v>17</v>
      </c>
      <c r="CN75">
        <v>16.899999999999999</v>
      </c>
      <c r="CO75">
        <v>16.8</v>
      </c>
      <c r="CP75">
        <v>16.7</v>
      </c>
      <c r="CQ75">
        <v>16.5</v>
      </c>
      <c r="CR75">
        <v>16.399999999999999</v>
      </c>
      <c r="CS75">
        <v>16.2</v>
      </c>
      <c r="CT75">
        <v>16</v>
      </c>
      <c r="CU75">
        <v>15.8</v>
      </c>
      <c r="CV75">
        <v>15.6</v>
      </c>
      <c r="CW75">
        <v>15.3</v>
      </c>
      <c r="CX75">
        <v>15</v>
      </c>
      <c r="CY75">
        <v>14.8</v>
      </c>
      <c r="CZ75">
        <v>14.5</v>
      </c>
      <c r="DA75">
        <v>14.1</v>
      </c>
      <c r="DB75">
        <v>13.7</v>
      </c>
      <c r="DC75">
        <v>13.3</v>
      </c>
      <c r="DD75">
        <v>12.9</v>
      </c>
      <c r="DE75">
        <v>12.3</v>
      </c>
      <c r="DF75">
        <v>11.6</v>
      </c>
      <c r="DG75">
        <v>11.2</v>
      </c>
      <c r="DH75">
        <v>11</v>
      </c>
      <c r="DI75">
        <v>10.3</v>
      </c>
      <c r="DJ75">
        <v>10</v>
      </c>
      <c r="DK75">
        <v>9.23</v>
      </c>
      <c r="DL75">
        <v>8.31</v>
      </c>
      <c r="DM75">
        <v>7.68</v>
      </c>
      <c r="DN75">
        <v>6.97</v>
      </c>
      <c r="DO75">
        <v>6.43</v>
      </c>
      <c r="DP75">
        <v>5.98</v>
      </c>
      <c r="DQ75">
        <v>5.61</v>
      </c>
      <c r="DR75">
        <v>5.22</v>
      </c>
      <c r="DS75">
        <v>4.93</v>
      </c>
      <c r="DT75">
        <v>4.5199999999999996</v>
      </c>
      <c r="DU75">
        <v>4.13</v>
      </c>
      <c r="DV75">
        <v>3.73</v>
      </c>
      <c r="DW75">
        <v>3.45</v>
      </c>
      <c r="DX75">
        <v>3.19</v>
      </c>
      <c r="DY75">
        <v>2.95</v>
      </c>
      <c r="DZ75">
        <v>2.6</v>
      </c>
      <c r="EA75">
        <v>2.36</v>
      </c>
      <c r="EB75">
        <v>2.14</v>
      </c>
      <c r="EC75">
        <v>1.88</v>
      </c>
      <c r="ED75">
        <v>1.74</v>
      </c>
      <c r="EE75">
        <v>1.52</v>
      </c>
      <c r="EF75">
        <v>1.32</v>
      </c>
      <c r="EG75">
        <v>1.17</v>
      </c>
      <c r="EH75">
        <v>1.04</v>
      </c>
      <c r="EI75">
        <v>0.91</v>
      </c>
      <c r="EJ75">
        <v>0.8</v>
      </c>
      <c r="EK75">
        <v>0.68</v>
      </c>
      <c r="EL75">
        <v>0.63</v>
      </c>
      <c r="EM75">
        <v>0.51</v>
      </c>
      <c r="EN75">
        <v>0.42</v>
      </c>
      <c r="EO75">
        <v>0.38</v>
      </c>
      <c r="EP75">
        <v>0.32</v>
      </c>
      <c r="EQ75">
        <v>0.26</v>
      </c>
      <c r="ER75">
        <v>0.21</v>
      </c>
      <c r="ES75">
        <v>0.17</v>
      </c>
      <c r="ET75">
        <v>0.14000000000000001</v>
      </c>
      <c r="EU75">
        <v>0.11</v>
      </c>
      <c r="EV75">
        <v>0.09</v>
      </c>
      <c r="EW75">
        <v>7.0000000000000007E-2</v>
      </c>
      <c r="EX75">
        <v>0.04</v>
      </c>
      <c r="EY75">
        <v>0.03</v>
      </c>
      <c r="EZ75">
        <v>0</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0.02</v>
      </c>
      <c r="FW75">
        <v>0.04</v>
      </c>
      <c r="FX75">
        <v>0.06</v>
      </c>
      <c r="FY75">
        <v>0.08</v>
      </c>
      <c r="FZ75">
        <v>0.1</v>
      </c>
    </row>
    <row r="76" spans="1:182" x14ac:dyDescent="0.15">
      <c r="A76">
        <v>111</v>
      </c>
      <c r="B76">
        <v>0</v>
      </c>
      <c r="C76">
        <v>0</v>
      </c>
      <c r="D76">
        <v>0</v>
      </c>
      <c r="E76">
        <v>0</v>
      </c>
      <c r="F76">
        <v>0</v>
      </c>
      <c r="G76">
        <v>0</v>
      </c>
      <c r="H76">
        <v>0.02</v>
      </c>
      <c r="I76">
        <v>0.03</v>
      </c>
      <c r="J76">
        <v>0.06</v>
      </c>
      <c r="K76">
        <v>7.0000000000000007E-2</v>
      </c>
      <c r="L76">
        <v>0.09</v>
      </c>
      <c r="M76">
        <v>0.12</v>
      </c>
      <c r="N76">
        <v>0.14000000000000001</v>
      </c>
      <c r="O76">
        <v>0.17</v>
      </c>
      <c r="P76">
        <v>0.21</v>
      </c>
      <c r="Q76">
        <v>0.25</v>
      </c>
      <c r="R76">
        <v>0.28999999999999998</v>
      </c>
      <c r="S76">
        <v>0.34</v>
      </c>
      <c r="T76">
        <v>0.4</v>
      </c>
      <c r="U76">
        <v>0.48</v>
      </c>
      <c r="V76">
        <v>0.54</v>
      </c>
      <c r="W76">
        <v>0.6</v>
      </c>
      <c r="X76">
        <v>0.69</v>
      </c>
      <c r="Y76">
        <v>0.79</v>
      </c>
      <c r="Z76">
        <v>0.92</v>
      </c>
      <c r="AA76">
        <v>1.02</v>
      </c>
      <c r="AB76">
        <v>1.1499999999999999</v>
      </c>
      <c r="AC76">
        <v>1.25</v>
      </c>
      <c r="AD76">
        <v>1.41</v>
      </c>
      <c r="AE76">
        <v>1.61</v>
      </c>
      <c r="AF76">
        <v>1.77</v>
      </c>
      <c r="AG76">
        <v>1.94</v>
      </c>
      <c r="AH76">
        <v>2.13</v>
      </c>
      <c r="AI76">
        <v>2.3199999999999998</v>
      </c>
      <c r="AJ76">
        <v>2.64</v>
      </c>
      <c r="AK76">
        <v>2.84</v>
      </c>
      <c r="AL76">
        <v>3.05</v>
      </c>
      <c r="AM76">
        <v>3.41</v>
      </c>
      <c r="AN76">
        <v>3.64</v>
      </c>
      <c r="AO76">
        <v>3.98</v>
      </c>
      <c r="AP76">
        <v>4.2300000000000004</v>
      </c>
      <c r="AQ76">
        <v>4.6399999999999997</v>
      </c>
      <c r="AR76">
        <v>5.01</v>
      </c>
      <c r="AS76">
        <v>5.36</v>
      </c>
      <c r="AT76">
        <v>5.66</v>
      </c>
      <c r="AU76">
        <v>6.03</v>
      </c>
      <c r="AV76">
        <v>6.42</v>
      </c>
      <c r="AW76">
        <v>6.9</v>
      </c>
      <c r="AX76">
        <v>7.53</v>
      </c>
      <c r="AY76">
        <v>8.2100000000000009</v>
      </c>
      <c r="AZ76">
        <v>9.0399999999999991</v>
      </c>
      <c r="BA76">
        <v>9.74</v>
      </c>
      <c r="BB76">
        <v>10.4</v>
      </c>
      <c r="BC76">
        <v>10.7</v>
      </c>
      <c r="BD76">
        <v>10.8</v>
      </c>
      <c r="BE76">
        <v>11.3</v>
      </c>
      <c r="BF76">
        <v>11.8</v>
      </c>
      <c r="BG76">
        <v>12.3</v>
      </c>
      <c r="BH76">
        <v>13.3</v>
      </c>
      <c r="BI76">
        <v>13.7</v>
      </c>
      <c r="BJ76">
        <v>14</v>
      </c>
      <c r="BK76">
        <v>14.3</v>
      </c>
      <c r="BL76">
        <v>14.6</v>
      </c>
      <c r="BM76">
        <v>14.9</v>
      </c>
      <c r="BN76">
        <v>15.2</v>
      </c>
      <c r="BO76">
        <v>15.4</v>
      </c>
      <c r="BP76">
        <v>15.7</v>
      </c>
      <c r="BQ76">
        <v>15.9</v>
      </c>
      <c r="BR76">
        <v>16.100000000000001</v>
      </c>
      <c r="BS76">
        <v>16.3</v>
      </c>
      <c r="BT76">
        <v>16.399999999999999</v>
      </c>
      <c r="BU76">
        <v>16.600000000000001</v>
      </c>
      <c r="BV76">
        <v>16.7</v>
      </c>
      <c r="BW76">
        <v>16.899999999999999</v>
      </c>
      <c r="BX76">
        <v>17</v>
      </c>
      <c r="BY76">
        <v>17.100000000000001</v>
      </c>
      <c r="BZ76">
        <v>17.2</v>
      </c>
      <c r="CA76">
        <v>17.2</v>
      </c>
      <c r="CB76">
        <v>17.3</v>
      </c>
      <c r="CC76">
        <v>17.399999999999999</v>
      </c>
      <c r="CD76">
        <v>17.399999999999999</v>
      </c>
      <c r="CE76">
        <v>17.399999999999999</v>
      </c>
      <c r="CF76">
        <v>17.399999999999999</v>
      </c>
      <c r="CG76">
        <v>17.399999999999999</v>
      </c>
      <c r="CH76">
        <v>17.399999999999999</v>
      </c>
      <c r="CI76">
        <v>17.3</v>
      </c>
      <c r="CJ76">
        <v>17.3</v>
      </c>
      <c r="CK76">
        <v>17.2</v>
      </c>
      <c r="CL76">
        <v>17.100000000000001</v>
      </c>
      <c r="CM76">
        <v>17</v>
      </c>
      <c r="CN76">
        <v>17</v>
      </c>
      <c r="CO76">
        <v>16.8</v>
      </c>
      <c r="CP76">
        <v>16.7</v>
      </c>
      <c r="CQ76">
        <v>16.5</v>
      </c>
      <c r="CR76">
        <v>16.399999999999999</v>
      </c>
      <c r="CS76">
        <v>16.2</v>
      </c>
      <c r="CT76">
        <v>16</v>
      </c>
      <c r="CU76">
        <v>15.8</v>
      </c>
      <c r="CV76">
        <v>15.6</v>
      </c>
      <c r="CW76">
        <v>15.3</v>
      </c>
      <c r="CX76">
        <v>15.1</v>
      </c>
      <c r="CY76">
        <v>14.8</v>
      </c>
      <c r="CZ76">
        <v>14.5</v>
      </c>
      <c r="DA76">
        <v>14.2</v>
      </c>
      <c r="DB76">
        <v>13.8</v>
      </c>
      <c r="DC76">
        <v>13.3</v>
      </c>
      <c r="DD76">
        <v>12.9</v>
      </c>
      <c r="DE76">
        <v>12.3</v>
      </c>
      <c r="DF76">
        <v>11.6</v>
      </c>
      <c r="DG76">
        <v>11.4</v>
      </c>
      <c r="DH76">
        <v>11</v>
      </c>
      <c r="DI76">
        <v>10.3</v>
      </c>
      <c r="DJ76">
        <v>9.99</v>
      </c>
      <c r="DK76">
        <v>9.2100000000000009</v>
      </c>
      <c r="DL76">
        <v>8.31</v>
      </c>
      <c r="DM76">
        <v>7.63</v>
      </c>
      <c r="DN76">
        <v>6.92</v>
      </c>
      <c r="DO76">
        <v>6.37</v>
      </c>
      <c r="DP76">
        <v>5.94</v>
      </c>
      <c r="DQ76">
        <v>5.62</v>
      </c>
      <c r="DR76">
        <v>5.17</v>
      </c>
      <c r="DS76">
        <v>4.9000000000000004</v>
      </c>
      <c r="DT76">
        <v>4.51</v>
      </c>
      <c r="DU76">
        <v>4.1399999999999997</v>
      </c>
      <c r="DV76">
        <v>3.8</v>
      </c>
      <c r="DW76">
        <v>3.44</v>
      </c>
      <c r="DX76">
        <v>3.18</v>
      </c>
      <c r="DY76">
        <v>2.94</v>
      </c>
      <c r="DZ76">
        <v>2.61</v>
      </c>
      <c r="EA76">
        <v>2.38</v>
      </c>
      <c r="EB76">
        <v>2.14</v>
      </c>
      <c r="EC76">
        <v>1.9</v>
      </c>
      <c r="ED76">
        <v>1.69</v>
      </c>
      <c r="EE76">
        <v>1.48</v>
      </c>
      <c r="EF76">
        <v>1.34</v>
      </c>
      <c r="EG76">
        <v>1.19</v>
      </c>
      <c r="EH76">
        <v>1.08</v>
      </c>
      <c r="EI76">
        <v>0.93</v>
      </c>
      <c r="EJ76">
        <v>0.81</v>
      </c>
      <c r="EK76">
        <v>0.7</v>
      </c>
      <c r="EL76">
        <v>0.6</v>
      </c>
      <c r="EM76">
        <v>0.51</v>
      </c>
      <c r="EN76">
        <v>0.45</v>
      </c>
      <c r="EO76">
        <v>0.37</v>
      </c>
      <c r="EP76">
        <v>0.3</v>
      </c>
      <c r="EQ76">
        <v>0.26</v>
      </c>
      <c r="ER76">
        <v>0.22</v>
      </c>
      <c r="ES76">
        <v>0.18</v>
      </c>
      <c r="ET76">
        <v>0.14000000000000001</v>
      </c>
      <c r="EU76">
        <v>0.11</v>
      </c>
      <c r="EV76">
        <v>0.09</v>
      </c>
      <c r="EW76">
        <v>7.0000000000000007E-2</v>
      </c>
      <c r="EX76">
        <v>0.04</v>
      </c>
      <c r="EY76">
        <v>0.03</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0.02</v>
      </c>
      <c r="FW76">
        <v>0.04</v>
      </c>
      <c r="FX76">
        <v>0.06</v>
      </c>
      <c r="FY76">
        <v>0.08</v>
      </c>
      <c r="FZ76">
        <v>0.1</v>
      </c>
    </row>
    <row r="77" spans="1:182" x14ac:dyDescent="0.15">
      <c r="A77">
        <v>110</v>
      </c>
      <c r="B77">
        <v>0</v>
      </c>
      <c r="C77">
        <v>0</v>
      </c>
      <c r="D77">
        <v>0</v>
      </c>
      <c r="E77">
        <v>0</v>
      </c>
      <c r="F77">
        <v>0</v>
      </c>
      <c r="G77">
        <v>0</v>
      </c>
      <c r="H77">
        <v>0.02</v>
      </c>
      <c r="I77">
        <v>0.03</v>
      </c>
      <c r="J77">
        <v>0.06</v>
      </c>
      <c r="K77">
        <v>7.0000000000000007E-2</v>
      </c>
      <c r="L77">
        <v>0.09</v>
      </c>
      <c r="M77">
        <v>0.12</v>
      </c>
      <c r="N77">
        <v>0.14000000000000001</v>
      </c>
      <c r="O77">
        <v>0.17</v>
      </c>
      <c r="P77">
        <v>0.2</v>
      </c>
      <c r="Q77">
        <v>0.24</v>
      </c>
      <c r="R77">
        <v>0.28000000000000003</v>
      </c>
      <c r="S77">
        <v>0.33</v>
      </c>
      <c r="T77">
        <v>0.4</v>
      </c>
      <c r="U77">
        <v>0.44</v>
      </c>
      <c r="V77">
        <v>0.52</v>
      </c>
      <c r="W77">
        <v>0.63</v>
      </c>
      <c r="X77">
        <v>0.66</v>
      </c>
      <c r="Y77">
        <v>0.8</v>
      </c>
      <c r="Z77">
        <v>0.91</v>
      </c>
      <c r="AA77">
        <v>1.02</v>
      </c>
      <c r="AB77">
        <v>1.1100000000000001</v>
      </c>
      <c r="AC77">
        <v>1.22</v>
      </c>
      <c r="AD77">
        <v>1.42</v>
      </c>
      <c r="AE77">
        <v>1.57</v>
      </c>
      <c r="AF77">
        <v>1.75</v>
      </c>
      <c r="AG77">
        <v>1.9</v>
      </c>
      <c r="AH77">
        <v>2.13</v>
      </c>
      <c r="AI77">
        <v>2.35</v>
      </c>
      <c r="AJ77">
        <v>2.58</v>
      </c>
      <c r="AK77">
        <v>2.83</v>
      </c>
      <c r="AL77">
        <v>3.04</v>
      </c>
      <c r="AM77">
        <v>3.36</v>
      </c>
      <c r="AN77">
        <v>3.62</v>
      </c>
      <c r="AO77">
        <v>3.98</v>
      </c>
      <c r="AP77">
        <v>4.22</v>
      </c>
      <c r="AQ77">
        <v>4.59</v>
      </c>
      <c r="AR77">
        <v>5.01</v>
      </c>
      <c r="AS77">
        <v>5.35</v>
      </c>
      <c r="AT77">
        <v>5.67</v>
      </c>
      <c r="AU77">
        <v>6.02</v>
      </c>
      <c r="AV77">
        <v>6.46</v>
      </c>
      <c r="AW77">
        <v>6.86</v>
      </c>
      <c r="AX77">
        <v>7.51</v>
      </c>
      <c r="AY77">
        <v>8.11</v>
      </c>
      <c r="AZ77">
        <v>9.02</v>
      </c>
      <c r="BA77">
        <v>9.7100000000000009</v>
      </c>
      <c r="BB77">
        <v>10.4</v>
      </c>
      <c r="BC77">
        <v>10.7</v>
      </c>
      <c r="BD77">
        <v>10.8</v>
      </c>
      <c r="BE77">
        <v>11.2</v>
      </c>
      <c r="BF77">
        <v>11.8</v>
      </c>
      <c r="BG77">
        <v>12.3</v>
      </c>
      <c r="BH77">
        <v>13.2</v>
      </c>
      <c r="BI77">
        <v>13.6</v>
      </c>
      <c r="BJ77">
        <v>14</v>
      </c>
      <c r="BK77">
        <v>14.3</v>
      </c>
      <c r="BL77">
        <v>14.6</v>
      </c>
      <c r="BM77">
        <v>14.9</v>
      </c>
      <c r="BN77">
        <v>15.2</v>
      </c>
      <c r="BO77">
        <v>15.4</v>
      </c>
      <c r="BP77">
        <v>15.7</v>
      </c>
      <c r="BQ77">
        <v>15.9</v>
      </c>
      <c r="BR77">
        <v>16.100000000000001</v>
      </c>
      <c r="BS77">
        <v>16.3</v>
      </c>
      <c r="BT77">
        <v>16.5</v>
      </c>
      <c r="BU77">
        <v>16.600000000000001</v>
      </c>
      <c r="BV77">
        <v>16.8</v>
      </c>
      <c r="BW77">
        <v>16.899999999999999</v>
      </c>
      <c r="BX77">
        <v>17</v>
      </c>
      <c r="BY77">
        <v>17.100000000000001</v>
      </c>
      <c r="BZ77">
        <v>17.2</v>
      </c>
      <c r="CA77">
        <v>17.3</v>
      </c>
      <c r="CB77">
        <v>17.3</v>
      </c>
      <c r="CC77">
        <v>17.399999999999999</v>
      </c>
      <c r="CD77">
        <v>17.399999999999999</v>
      </c>
      <c r="CE77">
        <v>17.399999999999999</v>
      </c>
      <c r="CF77">
        <v>17.399999999999999</v>
      </c>
      <c r="CG77">
        <v>17.399999999999999</v>
      </c>
      <c r="CH77">
        <v>17.399999999999999</v>
      </c>
      <c r="CI77">
        <v>17.399999999999999</v>
      </c>
      <c r="CJ77">
        <v>17.3</v>
      </c>
      <c r="CK77">
        <v>17.2</v>
      </c>
      <c r="CL77">
        <v>17.2</v>
      </c>
      <c r="CM77">
        <v>17.100000000000001</v>
      </c>
      <c r="CN77">
        <v>17</v>
      </c>
      <c r="CO77">
        <v>16.8</v>
      </c>
      <c r="CP77">
        <v>16.7</v>
      </c>
      <c r="CQ77">
        <v>16.600000000000001</v>
      </c>
      <c r="CR77">
        <v>16.399999999999999</v>
      </c>
      <c r="CS77">
        <v>16.2</v>
      </c>
      <c r="CT77">
        <v>16</v>
      </c>
      <c r="CU77">
        <v>15.8</v>
      </c>
      <c r="CV77">
        <v>15.6</v>
      </c>
      <c r="CW77">
        <v>15.3</v>
      </c>
      <c r="CX77">
        <v>15.1</v>
      </c>
      <c r="CY77">
        <v>14.8</v>
      </c>
      <c r="CZ77">
        <v>14.5</v>
      </c>
      <c r="DA77">
        <v>14.2</v>
      </c>
      <c r="DB77">
        <v>13.8</v>
      </c>
      <c r="DC77">
        <v>13.4</v>
      </c>
      <c r="DD77">
        <v>12.9</v>
      </c>
      <c r="DE77">
        <v>12.4</v>
      </c>
      <c r="DF77">
        <v>11.7</v>
      </c>
      <c r="DG77">
        <v>11.4</v>
      </c>
      <c r="DH77">
        <v>10.9</v>
      </c>
      <c r="DI77">
        <v>10.3</v>
      </c>
      <c r="DJ77">
        <v>9.99</v>
      </c>
      <c r="DK77">
        <v>9.2200000000000006</v>
      </c>
      <c r="DL77">
        <v>8.35</v>
      </c>
      <c r="DM77">
        <v>7.6</v>
      </c>
      <c r="DN77">
        <v>6.97</v>
      </c>
      <c r="DO77">
        <v>6.37</v>
      </c>
      <c r="DP77">
        <v>5.97</v>
      </c>
      <c r="DQ77">
        <v>5.66</v>
      </c>
      <c r="DR77">
        <v>5.2</v>
      </c>
      <c r="DS77">
        <v>4.92</v>
      </c>
      <c r="DT77">
        <v>4.53</v>
      </c>
      <c r="DU77">
        <v>4.17</v>
      </c>
      <c r="DV77">
        <v>3.76</v>
      </c>
      <c r="DW77">
        <v>3.43</v>
      </c>
      <c r="DX77">
        <v>3.1</v>
      </c>
      <c r="DY77">
        <v>2.89</v>
      </c>
      <c r="DZ77">
        <v>2.63</v>
      </c>
      <c r="EA77">
        <v>2.2999999999999998</v>
      </c>
      <c r="EB77">
        <v>2.13</v>
      </c>
      <c r="EC77">
        <v>1.91</v>
      </c>
      <c r="ED77">
        <v>1.71</v>
      </c>
      <c r="EE77">
        <v>1.49</v>
      </c>
      <c r="EF77">
        <v>1.35</v>
      </c>
      <c r="EG77">
        <v>1.17</v>
      </c>
      <c r="EH77">
        <v>1.03</v>
      </c>
      <c r="EI77">
        <v>0.93</v>
      </c>
      <c r="EJ77">
        <v>0.83</v>
      </c>
      <c r="EK77">
        <v>0.69</v>
      </c>
      <c r="EL77">
        <v>0.61</v>
      </c>
      <c r="EM77">
        <v>0.53</v>
      </c>
      <c r="EN77">
        <v>0.45</v>
      </c>
      <c r="EO77">
        <v>0.38</v>
      </c>
      <c r="EP77">
        <v>0.31</v>
      </c>
      <c r="EQ77">
        <v>0.27</v>
      </c>
      <c r="ER77">
        <v>0.21</v>
      </c>
      <c r="ES77">
        <v>0.17</v>
      </c>
      <c r="ET77">
        <v>0.14000000000000001</v>
      </c>
      <c r="EU77">
        <v>0.11</v>
      </c>
      <c r="EV77">
        <v>0.09</v>
      </c>
      <c r="EW77">
        <v>7.0000000000000007E-2</v>
      </c>
      <c r="EX77">
        <v>0.04</v>
      </c>
      <c r="EY77">
        <v>0.03</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0.02</v>
      </c>
      <c r="FW77">
        <v>0.04</v>
      </c>
      <c r="FX77">
        <v>0.06</v>
      </c>
      <c r="FY77">
        <v>0.08</v>
      </c>
      <c r="FZ77">
        <v>0.1</v>
      </c>
    </row>
    <row r="78" spans="1:182" x14ac:dyDescent="0.15">
      <c r="A78">
        <v>109</v>
      </c>
      <c r="B78">
        <v>0</v>
      </c>
      <c r="C78">
        <v>0</v>
      </c>
      <c r="D78">
        <v>0</v>
      </c>
      <c r="E78">
        <v>0</v>
      </c>
      <c r="F78">
        <v>0</v>
      </c>
      <c r="G78">
        <v>0</v>
      </c>
      <c r="H78">
        <v>0.02</v>
      </c>
      <c r="I78">
        <v>0.03</v>
      </c>
      <c r="J78">
        <v>0.06</v>
      </c>
      <c r="K78">
        <v>7.0000000000000007E-2</v>
      </c>
      <c r="L78">
        <v>0.09</v>
      </c>
      <c r="M78">
        <v>0.12</v>
      </c>
      <c r="N78">
        <v>0.14000000000000001</v>
      </c>
      <c r="O78">
        <v>0.17</v>
      </c>
      <c r="P78">
        <v>0.2</v>
      </c>
      <c r="Q78">
        <v>0.24</v>
      </c>
      <c r="R78">
        <v>0.28000000000000003</v>
      </c>
      <c r="S78">
        <v>0.35</v>
      </c>
      <c r="T78">
        <v>0.39</v>
      </c>
      <c r="U78">
        <v>0.46</v>
      </c>
      <c r="V78">
        <v>0.52</v>
      </c>
      <c r="W78">
        <v>0.61</v>
      </c>
      <c r="X78">
        <v>0.68</v>
      </c>
      <c r="Y78">
        <v>0.76</v>
      </c>
      <c r="Z78">
        <v>0.9</v>
      </c>
      <c r="AA78">
        <v>1.01</v>
      </c>
      <c r="AB78">
        <v>1.1499999999999999</v>
      </c>
      <c r="AC78">
        <v>1.25</v>
      </c>
      <c r="AD78">
        <v>1.42</v>
      </c>
      <c r="AE78">
        <v>1.54</v>
      </c>
      <c r="AF78">
        <v>1.73</v>
      </c>
      <c r="AG78">
        <v>1.89</v>
      </c>
      <c r="AH78">
        <v>2.14</v>
      </c>
      <c r="AI78">
        <v>2.2999999999999998</v>
      </c>
      <c r="AJ78">
        <v>2.59</v>
      </c>
      <c r="AK78">
        <v>2.78</v>
      </c>
      <c r="AL78">
        <v>2.96</v>
      </c>
      <c r="AM78">
        <v>3.36</v>
      </c>
      <c r="AN78">
        <v>3.59</v>
      </c>
      <c r="AO78">
        <v>3.97</v>
      </c>
      <c r="AP78">
        <v>4.26</v>
      </c>
      <c r="AQ78">
        <v>4.55</v>
      </c>
      <c r="AR78">
        <v>5</v>
      </c>
      <c r="AS78">
        <v>5.33</v>
      </c>
      <c r="AT78">
        <v>5.66</v>
      </c>
      <c r="AU78">
        <v>5.97</v>
      </c>
      <c r="AV78">
        <v>6.41</v>
      </c>
      <c r="AW78">
        <v>6.89</v>
      </c>
      <c r="AX78">
        <v>7.47</v>
      </c>
      <c r="AY78">
        <v>8.0500000000000007</v>
      </c>
      <c r="AZ78">
        <v>8.98</v>
      </c>
      <c r="BA78">
        <v>9.65</v>
      </c>
      <c r="BB78">
        <v>10.4</v>
      </c>
      <c r="BC78">
        <v>10.6</v>
      </c>
      <c r="BD78">
        <v>10.8</v>
      </c>
      <c r="BE78">
        <v>11.2</v>
      </c>
      <c r="BF78">
        <v>11.7</v>
      </c>
      <c r="BG78">
        <v>12.3</v>
      </c>
      <c r="BH78">
        <v>13.2</v>
      </c>
      <c r="BI78">
        <v>13.7</v>
      </c>
      <c r="BJ78">
        <v>14</v>
      </c>
      <c r="BK78">
        <v>14.3</v>
      </c>
      <c r="BL78">
        <v>14.7</v>
      </c>
      <c r="BM78">
        <v>14.9</v>
      </c>
      <c r="BN78">
        <v>15.2</v>
      </c>
      <c r="BO78">
        <v>15.5</v>
      </c>
      <c r="BP78">
        <v>15.7</v>
      </c>
      <c r="BQ78">
        <v>15.9</v>
      </c>
      <c r="BR78">
        <v>16.100000000000001</v>
      </c>
      <c r="BS78">
        <v>16.3</v>
      </c>
      <c r="BT78">
        <v>16.5</v>
      </c>
      <c r="BU78">
        <v>16.600000000000001</v>
      </c>
      <c r="BV78">
        <v>16.8</v>
      </c>
      <c r="BW78">
        <v>16.899999999999999</v>
      </c>
      <c r="BX78">
        <v>17</v>
      </c>
      <c r="BY78">
        <v>17.100000000000001</v>
      </c>
      <c r="BZ78">
        <v>17.2</v>
      </c>
      <c r="CA78">
        <v>17.3</v>
      </c>
      <c r="CB78">
        <v>17.399999999999999</v>
      </c>
      <c r="CC78">
        <v>17.399999999999999</v>
      </c>
      <c r="CD78">
        <v>17.399999999999999</v>
      </c>
      <c r="CE78">
        <v>17.5</v>
      </c>
      <c r="CF78">
        <v>17.5</v>
      </c>
      <c r="CG78">
        <v>17.399999999999999</v>
      </c>
      <c r="CH78">
        <v>17.399999999999999</v>
      </c>
      <c r="CI78">
        <v>17.399999999999999</v>
      </c>
      <c r="CJ78">
        <v>17.3</v>
      </c>
      <c r="CK78">
        <v>17.3</v>
      </c>
      <c r="CL78">
        <v>17.2</v>
      </c>
      <c r="CM78">
        <v>17.100000000000001</v>
      </c>
      <c r="CN78">
        <v>17</v>
      </c>
      <c r="CO78">
        <v>16.899999999999999</v>
      </c>
      <c r="CP78">
        <v>16.7</v>
      </c>
      <c r="CQ78">
        <v>16.600000000000001</v>
      </c>
      <c r="CR78">
        <v>16.399999999999999</v>
      </c>
      <c r="CS78">
        <v>16.2</v>
      </c>
      <c r="CT78">
        <v>16</v>
      </c>
      <c r="CU78">
        <v>15.8</v>
      </c>
      <c r="CV78">
        <v>15.6</v>
      </c>
      <c r="CW78">
        <v>15.3</v>
      </c>
      <c r="CX78">
        <v>15.1</v>
      </c>
      <c r="CY78">
        <v>14.8</v>
      </c>
      <c r="CZ78">
        <v>14.5</v>
      </c>
      <c r="DA78">
        <v>14.2</v>
      </c>
      <c r="DB78">
        <v>13.8</v>
      </c>
      <c r="DC78">
        <v>13.3</v>
      </c>
      <c r="DD78">
        <v>12.9</v>
      </c>
      <c r="DE78">
        <v>12.4</v>
      </c>
      <c r="DF78">
        <v>11.7</v>
      </c>
      <c r="DG78">
        <v>11.4</v>
      </c>
      <c r="DH78">
        <v>11</v>
      </c>
      <c r="DI78">
        <v>10.3</v>
      </c>
      <c r="DJ78">
        <v>9.9700000000000006</v>
      </c>
      <c r="DK78">
        <v>9.1300000000000008</v>
      </c>
      <c r="DL78">
        <v>8.32</v>
      </c>
      <c r="DM78">
        <v>7.6</v>
      </c>
      <c r="DN78">
        <v>6.98</v>
      </c>
      <c r="DO78">
        <v>6.4</v>
      </c>
      <c r="DP78">
        <v>5.93</v>
      </c>
      <c r="DQ78">
        <v>5.52</v>
      </c>
      <c r="DR78">
        <v>5.2</v>
      </c>
      <c r="DS78">
        <v>4.96</v>
      </c>
      <c r="DT78">
        <v>4.6399999999999997</v>
      </c>
      <c r="DU78">
        <v>4.22</v>
      </c>
      <c r="DV78">
        <v>3.72</v>
      </c>
      <c r="DW78">
        <v>3.45</v>
      </c>
      <c r="DX78">
        <v>3.14</v>
      </c>
      <c r="DY78">
        <v>2.93</v>
      </c>
      <c r="DZ78">
        <v>2.6</v>
      </c>
      <c r="EA78">
        <v>2.36</v>
      </c>
      <c r="EB78">
        <v>2.13</v>
      </c>
      <c r="EC78">
        <v>1.91</v>
      </c>
      <c r="ED78">
        <v>1.7</v>
      </c>
      <c r="EE78">
        <v>1.49</v>
      </c>
      <c r="EF78">
        <v>1.36</v>
      </c>
      <c r="EG78">
        <v>1.18</v>
      </c>
      <c r="EH78">
        <v>1.07</v>
      </c>
      <c r="EI78">
        <v>0.93</v>
      </c>
      <c r="EJ78">
        <v>0.79</v>
      </c>
      <c r="EK78">
        <v>0.69</v>
      </c>
      <c r="EL78">
        <v>0.6</v>
      </c>
      <c r="EM78">
        <v>0.51</v>
      </c>
      <c r="EN78">
        <v>0.45</v>
      </c>
      <c r="EO78">
        <v>0.38</v>
      </c>
      <c r="EP78">
        <v>0.31</v>
      </c>
      <c r="EQ78">
        <v>0.26</v>
      </c>
      <c r="ER78">
        <v>0.22</v>
      </c>
      <c r="ES78">
        <v>0.18</v>
      </c>
      <c r="ET78">
        <v>0.15</v>
      </c>
      <c r="EU78">
        <v>0.12</v>
      </c>
      <c r="EV78">
        <v>0.09</v>
      </c>
      <c r="EW78">
        <v>0.06</v>
      </c>
      <c r="EX78">
        <v>0.05</v>
      </c>
      <c r="EY78">
        <v>0.03</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0.02</v>
      </c>
      <c r="FW78">
        <v>0.04</v>
      </c>
      <c r="FX78">
        <v>0.06</v>
      </c>
      <c r="FY78">
        <v>0.08</v>
      </c>
      <c r="FZ78">
        <v>0.1</v>
      </c>
    </row>
    <row r="79" spans="1:182" x14ac:dyDescent="0.15">
      <c r="A79">
        <v>108</v>
      </c>
      <c r="B79">
        <v>0</v>
      </c>
      <c r="C79">
        <v>0</v>
      </c>
      <c r="D79">
        <v>0</v>
      </c>
      <c r="E79">
        <v>0</v>
      </c>
      <c r="F79">
        <v>0</v>
      </c>
      <c r="G79">
        <v>0</v>
      </c>
      <c r="H79">
        <v>0.02</v>
      </c>
      <c r="I79">
        <v>0.04</v>
      </c>
      <c r="J79">
        <v>0.06</v>
      </c>
      <c r="K79">
        <v>7.0000000000000007E-2</v>
      </c>
      <c r="L79">
        <v>0.09</v>
      </c>
      <c r="M79">
        <v>0.12</v>
      </c>
      <c r="N79">
        <v>0.14000000000000001</v>
      </c>
      <c r="O79">
        <v>0.17</v>
      </c>
      <c r="P79">
        <v>0.2</v>
      </c>
      <c r="Q79">
        <v>0.25</v>
      </c>
      <c r="R79">
        <v>0.28999999999999998</v>
      </c>
      <c r="S79">
        <v>0.34</v>
      </c>
      <c r="T79">
        <v>0.4</v>
      </c>
      <c r="U79">
        <v>0.47</v>
      </c>
      <c r="V79">
        <v>0.53</v>
      </c>
      <c r="W79">
        <v>0.61</v>
      </c>
      <c r="X79">
        <v>0.7</v>
      </c>
      <c r="Y79">
        <v>0.79</v>
      </c>
      <c r="Z79">
        <v>0.88</v>
      </c>
      <c r="AA79">
        <v>0.97</v>
      </c>
      <c r="AB79">
        <v>1.1299999999999999</v>
      </c>
      <c r="AC79">
        <v>1.27</v>
      </c>
      <c r="AD79">
        <v>1.36</v>
      </c>
      <c r="AE79">
        <v>1.55</v>
      </c>
      <c r="AF79">
        <v>1.73</v>
      </c>
      <c r="AG79">
        <v>1.89</v>
      </c>
      <c r="AH79">
        <v>2.14</v>
      </c>
      <c r="AI79">
        <v>2.29</v>
      </c>
      <c r="AJ79">
        <v>2.4900000000000002</v>
      </c>
      <c r="AK79">
        <v>2.8</v>
      </c>
      <c r="AL79">
        <v>3.03</v>
      </c>
      <c r="AM79">
        <v>3.31</v>
      </c>
      <c r="AN79">
        <v>3.54</v>
      </c>
      <c r="AO79">
        <v>3.89</v>
      </c>
      <c r="AP79">
        <v>4.24</v>
      </c>
      <c r="AQ79">
        <v>4.5599999999999996</v>
      </c>
      <c r="AR79">
        <v>4.9800000000000004</v>
      </c>
      <c r="AS79">
        <v>5.3</v>
      </c>
      <c r="AT79">
        <v>5.65</v>
      </c>
      <c r="AU79">
        <v>5.98</v>
      </c>
      <c r="AV79">
        <v>6.37</v>
      </c>
      <c r="AW79">
        <v>6.83</v>
      </c>
      <c r="AX79">
        <v>7.42</v>
      </c>
      <c r="AY79">
        <v>8.0399999999999991</v>
      </c>
      <c r="AZ79">
        <v>8.94</v>
      </c>
      <c r="BA79">
        <v>9.6300000000000008</v>
      </c>
      <c r="BB79">
        <v>10.4</v>
      </c>
      <c r="BC79">
        <v>10.6</v>
      </c>
      <c r="BD79">
        <v>10.8</v>
      </c>
      <c r="BE79">
        <v>11.2</v>
      </c>
      <c r="BF79">
        <v>11.7</v>
      </c>
      <c r="BG79">
        <v>12.3</v>
      </c>
      <c r="BH79">
        <v>13.1</v>
      </c>
      <c r="BI79">
        <v>13.6</v>
      </c>
      <c r="BJ79">
        <v>14</v>
      </c>
      <c r="BK79">
        <v>14.4</v>
      </c>
      <c r="BL79">
        <v>14.7</v>
      </c>
      <c r="BM79">
        <v>14.9</v>
      </c>
      <c r="BN79">
        <v>15.2</v>
      </c>
      <c r="BO79">
        <v>15.5</v>
      </c>
      <c r="BP79">
        <v>15.7</v>
      </c>
      <c r="BQ79">
        <v>15.9</v>
      </c>
      <c r="BR79">
        <v>16.100000000000001</v>
      </c>
      <c r="BS79">
        <v>16.3</v>
      </c>
      <c r="BT79">
        <v>16.5</v>
      </c>
      <c r="BU79">
        <v>16.7</v>
      </c>
      <c r="BV79">
        <v>16.8</v>
      </c>
      <c r="BW79">
        <v>16.899999999999999</v>
      </c>
      <c r="BX79">
        <v>17.100000000000001</v>
      </c>
      <c r="BY79">
        <v>17.2</v>
      </c>
      <c r="BZ79">
        <v>17.2</v>
      </c>
      <c r="CA79">
        <v>17.3</v>
      </c>
      <c r="CB79">
        <v>17.399999999999999</v>
      </c>
      <c r="CC79">
        <v>17.399999999999999</v>
      </c>
      <c r="CD79">
        <v>17.5</v>
      </c>
      <c r="CE79">
        <v>17.5</v>
      </c>
      <c r="CF79">
        <v>17.5</v>
      </c>
      <c r="CG79">
        <v>17.5</v>
      </c>
      <c r="CH79">
        <v>17.399999999999999</v>
      </c>
      <c r="CI79">
        <v>17.399999999999999</v>
      </c>
      <c r="CJ79">
        <v>17.399999999999999</v>
      </c>
      <c r="CK79">
        <v>17.3</v>
      </c>
      <c r="CL79">
        <v>17.2</v>
      </c>
      <c r="CM79">
        <v>17.100000000000001</v>
      </c>
      <c r="CN79">
        <v>17</v>
      </c>
      <c r="CO79">
        <v>16.899999999999999</v>
      </c>
      <c r="CP79">
        <v>16.7</v>
      </c>
      <c r="CQ79">
        <v>16.600000000000001</v>
      </c>
      <c r="CR79">
        <v>16.399999999999999</v>
      </c>
      <c r="CS79">
        <v>16.2</v>
      </c>
      <c r="CT79">
        <v>16</v>
      </c>
      <c r="CU79">
        <v>15.8</v>
      </c>
      <c r="CV79">
        <v>15.6</v>
      </c>
      <c r="CW79">
        <v>15.4</v>
      </c>
      <c r="CX79">
        <v>15.1</v>
      </c>
      <c r="CY79">
        <v>14.8</v>
      </c>
      <c r="CZ79">
        <v>14.5</v>
      </c>
      <c r="DA79">
        <v>14.2</v>
      </c>
      <c r="DB79">
        <v>13.8</v>
      </c>
      <c r="DC79">
        <v>13.4</v>
      </c>
      <c r="DD79">
        <v>12.9</v>
      </c>
      <c r="DE79">
        <v>12.4</v>
      </c>
      <c r="DF79">
        <v>11.7</v>
      </c>
      <c r="DG79">
        <v>11.5</v>
      </c>
      <c r="DH79">
        <v>11</v>
      </c>
      <c r="DI79">
        <v>10.3</v>
      </c>
      <c r="DJ79">
        <v>9.9600000000000009</v>
      </c>
      <c r="DK79">
        <v>9.1999999999999993</v>
      </c>
      <c r="DL79">
        <v>8.27</v>
      </c>
      <c r="DM79">
        <v>7.58</v>
      </c>
      <c r="DN79">
        <v>6.98</v>
      </c>
      <c r="DO79">
        <v>6.42</v>
      </c>
      <c r="DP79">
        <v>5.93</v>
      </c>
      <c r="DQ79">
        <v>5.58</v>
      </c>
      <c r="DR79">
        <v>5.23</v>
      </c>
      <c r="DS79">
        <v>4.97</v>
      </c>
      <c r="DT79">
        <v>4.4800000000000004</v>
      </c>
      <c r="DU79">
        <v>4.1500000000000004</v>
      </c>
      <c r="DV79">
        <v>3.72</v>
      </c>
      <c r="DW79">
        <v>3.41</v>
      </c>
      <c r="DX79">
        <v>3.17</v>
      </c>
      <c r="DY79">
        <v>2.89</v>
      </c>
      <c r="DZ79">
        <v>2.6</v>
      </c>
      <c r="EA79">
        <v>2.35</v>
      </c>
      <c r="EB79">
        <v>2.12</v>
      </c>
      <c r="EC79">
        <v>1.88</v>
      </c>
      <c r="ED79">
        <v>1.68</v>
      </c>
      <c r="EE79">
        <v>1.49</v>
      </c>
      <c r="EF79">
        <v>1.33</v>
      </c>
      <c r="EG79">
        <v>1.2</v>
      </c>
      <c r="EH79">
        <v>1.03</v>
      </c>
      <c r="EI79">
        <v>0.93</v>
      </c>
      <c r="EJ79">
        <v>0.81</v>
      </c>
      <c r="EK79">
        <v>0.71</v>
      </c>
      <c r="EL79">
        <v>0.61</v>
      </c>
      <c r="EM79">
        <v>0.53</v>
      </c>
      <c r="EN79">
        <v>0.43</v>
      </c>
      <c r="EO79">
        <v>0.37</v>
      </c>
      <c r="EP79">
        <v>0.33</v>
      </c>
      <c r="EQ79">
        <v>0.26</v>
      </c>
      <c r="ER79">
        <v>0.22</v>
      </c>
      <c r="ES79">
        <v>0.18</v>
      </c>
      <c r="ET79">
        <v>0.15</v>
      </c>
      <c r="EU79">
        <v>0.12</v>
      </c>
      <c r="EV79">
        <v>0.09</v>
      </c>
      <c r="EW79">
        <v>7.0000000000000007E-2</v>
      </c>
      <c r="EX79">
        <v>0.05</v>
      </c>
      <c r="EY79">
        <v>0.04</v>
      </c>
      <c r="EZ79">
        <v>0.02</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0.02</v>
      </c>
      <c r="FW79">
        <v>0.04</v>
      </c>
      <c r="FX79">
        <v>0.06</v>
      </c>
      <c r="FY79">
        <v>0.08</v>
      </c>
      <c r="FZ79">
        <v>0.1</v>
      </c>
    </row>
    <row r="80" spans="1:182" x14ac:dyDescent="0.15">
      <c r="A80">
        <v>107</v>
      </c>
      <c r="B80">
        <v>0</v>
      </c>
      <c r="C80">
        <v>0</v>
      </c>
      <c r="D80">
        <v>0</v>
      </c>
      <c r="E80">
        <v>0</v>
      </c>
      <c r="F80">
        <v>0</v>
      </c>
      <c r="G80">
        <v>0</v>
      </c>
      <c r="H80">
        <v>0.02</v>
      </c>
      <c r="I80">
        <v>0.04</v>
      </c>
      <c r="J80">
        <v>0.06</v>
      </c>
      <c r="K80">
        <v>7.0000000000000007E-2</v>
      </c>
      <c r="L80">
        <v>0.09</v>
      </c>
      <c r="M80">
        <v>0.12</v>
      </c>
      <c r="N80">
        <v>0.14000000000000001</v>
      </c>
      <c r="O80">
        <v>0.17</v>
      </c>
      <c r="P80">
        <v>0.2</v>
      </c>
      <c r="Q80">
        <v>0.24</v>
      </c>
      <c r="R80">
        <v>0.28999999999999998</v>
      </c>
      <c r="S80">
        <v>0.34</v>
      </c>
      <c r="T80">
        <v>0.38</v>
      </c>
      <c r="U80">
        <v>0.43</v>
      </c>
      <c r="V80">
        <v>0.54</v>
      </c>
      <c r="W80">
        <v>0.61</v>
      </c>
      <c r="X80">
        <v>0.68</v>
      </c>
      <c r="Y80">
        <v>0.8</v>
      </c>
      <c r="Z80">
        <v>0.9</v>
      </c>
      <c r="AA80">
        <v>0.99</v>
      </c>
      <c r="AB80">
        <v>1.1100000000000001</v>
      </c>
      <c r="AC80">
        <v>1.26</v>
      </c>
      <c r="AD80">
        <v>1.39</v>
      </c>
      <c r="AE80">
        <v>1.56</v>
      </c>
      <c r="AF80">
        <v>1.72</v>
      </c>
      <c r="AG80">
        <v>1.89</v>
      </c>
      <c r="AH80">
        <v>2.0699999999999998</v>
      </c>
      <c r="AI80">
        <v>2.2999999999999998</v>
      </c>
      <c r="AJ80">
        <v>2.5499999999999998</v>
      </c>
      <c r="AK80">
        <v>2.78</v>
      </c>
      <c r="AL80">
        <v>2.97</v>
      </c>
      <c r="AM80">
        <v>3.27</v>
      </c>
      <c r="AN80">
        <v>3.57</v>
      </c>
      <c r="AO80">
        <v>3.91</v>
      </c>
      <c r="AP80">
        <v>4.25</v>
      </c>
      <c r="AQ80">
        <v>4.51</v>
      </c>
      <c r="AR80">
        <v>4.93</v>
      </c>
      <c r="AS80">
        <v>5.2</v>
      </c>
      <c r="AT80">
        <v>5.65</v>
      </c>
      <c r="AU80">
        <v>5.94</v>
      </c>
      <c r="AV80">
        <v>6.3</v>
      </c>
      <c r="AW80">
        <v>6.87</v>
      </c>
      <c r="AX80">
        <v>7.33</v>
      </c>
      <c r="AY80">
        <v>8.0500000000000007</v>
      </c>
      <c r="AZ80">
        <v>8.91</v>
      </c>
      <c r="BA80">
        <v>9.6</v>
      </c>
      <c r="BB80">
        <v>10.3</v>
      </c>
      <c r="BC80">
        <v>10.5</v>
      </c>
      <c r="BD80">
        <v>10.8</v>
      </c>
      <c r="BE80">
        <v>11.2</v>
      </c>
      <c r="BF80">
        <v>11.7</v>
      </c>
      <c r="BG80">
        <v>12.2</v>
      </c>
      <c r="BH80">
        <v>13</v>
      </c>
      <c r="BI80">
        <v>13.6</v>
      </c>
      <c r="BJ80">
        <v>14</v>
      </c>
      <c r="BK80">
        <v>14.4</v>
      </c>
      <c r="BL80">
        <v>14.7</v>
      </c>
      <c r="BM80">
        <v>15</v>
      </c>
      <c r="BN80">
        <v>15.2</v>
      </c>
      <c r="BO80">
        <v>15.5</v>
      </c>
      <c r="BP80">
        <v>15.7</v>
      </c>
      <c r="BQ80">
        <v>15.9</v>
      </c>
      <c r="BR80">
        <v>16.100000000000001</v>
      </c>
      <c r="BS80">
        <v>16.3</v>
      </c>
      <c r="BT80">
        <v>16.5</v>
      </c>
      <c r="BU80">
        <v>16.7</v>
      </c>
      <c r="BV80">
        <v>16.8</v>
      </c>
      <c r="BW80">
        <v>17</v>
      </c>
      <c r="BX80">
        <v>17.100000000000001</v>
      </c>
      <c r="BY80">
        <v>17.2</v>
      </c>
      <c r="BZ80">
        <v>17.3</v>
      </c>
      <c r="CA80">
        <v>17.3</v>
      </c>
      <c r="CB80">
        <v>17.399999999999999</v>
      </c>
      <c r="CC80">
        <v>17.399999999999999</v>
      </c>
      <c r="CD80">
        <v>17.5</v>
      </c>
      <c r="CE80">
        <v>17.5</v>
      </c>
      <c r="CF80">
        <v>17.5</v>
      </c>
      <c r="CG80">
        <v>17.5</v>
      </c>
      <c r="CH80">
        <v>17.5</v>
      </c>
      <c r="CI80">
        <v>17.399999999999999</v>
      </c>
      <c r="CJ80">
        <v>17.399999999999999</v>
      </c>
      <c r="CK80">
        <v>17.3</v>
      </c>
      <c r="CL80">
        <v>17.2</v>
      </c>
      <c r="CM80">
        <v>17.100000000000001</v>
      </c>
      <c r="CN80">
        <v>17</v>
      </c>
      <c r="CO80">
        <v>16.899999999999999</v>
      </c>
      <c r="CP80">
        <v>16.8</v>
      </c>
      <c r="CQ80">
        <v>16.600000000000001</v>
      </c>
      <c r="CR80">
        <v>16.399999999999999</v>
      </c>
      <c r="CS80">
        <v>16.2</v>
      </c>
      <c r="CT80">
        <v>16.100000000000001</v>
      </c>
      <c r="CU80">
        <v>15.8</v>
      </c>
      <c r="CV80">
        <v>15.6</v>
      </c>
      <c r="CW80">
        <v>15.4</v>
      </c>
      <c r="CX80">
        <v>15.1</v>
      </c>
      <c r="CY80">
        <v>14.8</v>
      </c>
      <c r="CZ80">
        <v>14.5</v>
      </c>
      <c r="DA80">
        <v>14.2</v>
      </c>
      <c r="DB80">
        <v>13.8</v>
      </c>
      <c r="DC80">
        <v>13.4</v>
      </c>
      <c r="DD80">
        <v>12.9</v>
      </c>
      <c r="DE80">
        <v>12.4</v>
      </c>
      <c r="DF80">
        <v>11.7</v>
      </c>
      <c r="DG80">
        <v>11.4</v>
      </c>
      <c r="DH80">
        <v>11</v>
      </c>
      <c r="DI80">
        <v>10.3</v>
      </c>
      <c r="DJ80">
        <v>9.9700000000000006</v>
      </c>
      <c r="DK80">
        <v>9.1</v>
      </c>
      <c r="DL80">
        <v>8.3000000000000007</v>
      </c>
      <c r="DM80">
        <v>7.59</v>
      </c>
      <c r="DN80">
        <v>6.99</v>
      </c>
      <c r="DO80">
        <v>6.42</v>
      </c>
      <c r="DP80">
        <v>5.93</v>
      </c>
      <c r="DQ80">
        <v>5.53</v>
      </c>
      <c r="DR80">
        <v>5.21</v>
      </c>
      <c r="DS80">
        <v>4.9000000000000004</v>
      </c>
      <c r="DT80">
        <v>4.5</v>
      </c>
      <c r="DU80">
        <v>4.21</v>
      </c>
      <c r="DV80">
        <v>3.8</v>
      </c>
      <c r="DW80">
        <v>3.41</v>
      </c>
      <c r="DX80">
        <v>3.16</v>
      </c>
      <c r="DY80">
        <v>2.89</v>
      </c>
      <c r="DZ80">
        <v>2.58</v>
      </c>
      <c r="EA80">
        <v>2.34</v>
      </c>
      <c r="EB80">
        <v>2.13</v>
      </c>
      <c r="EC80">
        <v>1.87</v>
      </c>
      <c r="ED80">
        <v>1.68</v>
      </c>
      <c r="EE80">
        <v>1.51</v>
      </c>
      <c r="EF80">
        <v>1.35</v>
      </c>
      <c r="EG80">
        <v>1.22</v>
      </c>
      <c r="EH80">
        <v>1.06</v>
      </c>
      <c r="EI80">
        <v>0.93</v>
      </c>
      <c r="EJ80">
        <v>0.84</v>
      </c>
      <c r="EK80">
        <v>0.71</v>
      </c>
      <c r="EL80">
        <v>0.62</v>
      </c>
      <c r="EM80">
        <v>0.53</v>
      </c>
      <c r="EN80">
        <v>0.46</v>
      </c>
      <c r="EO80">
        <v>0.38</v>
      </c>
      <c r="EP80">
        <v>0.31</v>
      </c>
      <c r="EQ80">
        <v>0.28000000000000003</v>
      </c>
      <c r="ER80">
        <v>0.22</v>
      </c>
      <c r="ES80">
        <v>0.19</v>
      </c>
      <c r="ET80">
        <v>0.15</v>
      </c>
      <c r="EU80">
        <v>0.12</v>
      </c>
      <c r="EV80">
        <v>0.1</v>
      </c>
      <c r="EW80">
        <v>0.08</v>
      </c>
      <c r="EX80">
        <v>0.06</v>
      </c>
      <c r="EY80">
        <v>0.04</v>
      </c>
      <c r="EZ80">
        <v>0.02</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0.03</v>
      </c>
      <c r="FW80">
        <v>0.04</v>
      </c>
      <c r="FX80">
        <v>0.06</v>
      </c>
      <c r="FY80">
        <v>0.08</v>
      </c>
      <c r="FZ80">
        <v>0.1</v>
      </c>
    </row>
    <row r="81" spans="1:182" x14ac:dyDescent="0.15">
      <c r="A81">
        <v>106</v>
      </c>
      <c r="B81">
        <v>0</v>
      </c>
      <c r="C81">
        <v>0</v>
      </c>
      <c r="D81">
        <v>0</v>
      </c>
      <c r="E81">
        <v>0</v>
      </c>
      <c r="F81">
        <v>0</v>
      </c>
      <c r="G81">
        <v>0</v>
      </c>
      <c r="H81">
        <v>0.02</v>
      </c>
      <c r="I81">
        <v>0.04</v>
      </c>
      <c r="J81">
        <v>0.06</v>
      </c>
      <c r="K81">
        <v>7.0000000000000007E-2</v>
      </c>
      <c r="L81">
        <v>0.08</v>
      </c>
      <c r="M81">
        <v>0.11</v>
      </c>
      <c r="N81">
        <v>0.14000000000000001</v>
      </c>
      <c r="O81">
        <v>0.17</v>
      </c>
      <c r="P81">
        <v>0.21</v>
      </c>
      <c r="Q81">
        <v>0.24</v>
      </c>
      <c r="R81">
        <v>0.28000000000000003</v>
      </c>
      <c r="S81">
        <v>0.33</v>
      </c>
      <c r="T81">
        <v>0.39</v>
      </c>
      <c r="U81">
        <v>0.45</v>
      </c>
      <c r="V81">
        <v>0.53</v>
      </c>
      <c r="W81">
        <v>0.59</v>
      </c>
      <c r="X81">
        <v>0.68</v>
      </c>
      <c r="Y81">
        <v>0.75</v>
      </c>
      <c r="Z81">
        <v>0.89</v>
      </c>
      <c r="AA81">
        <v>0.99</v>
      </c>
      <c r="AB81">
        <v>1.1299999999999999</v>
      </c>
      <c r="AC81">
        <v>1.2</v>
      </c>
      <c r="AD81">
        <v>1.36</v>
      </c>
      <c r="AE81">
        <v>1.55</v>
      </c>
      <c r="AF81">
        <v>1.7</v>
      </c>
      <c r="AG81">
        <v>1.88</v>
      </c>
      <c r="AH81">
        <v>2.08</v>
      </c>
      <c r="AI81">
        <v>2.2999999999999998</v>
      </c>
      <c r="AJ81">
        <v>2.54</v>
      </c>
      <c r="AK81">
        <v>2.79</v>
      </c>
      <c r="AL81">
        <v>2.98</v>
      </c>
      <c r="AM81">
        <v>3.28</v>
      </c>
      <c r="AN81">
        <v>3.55</v>
      </c>
      <c r="AO81">
        <v>3.85</v>
      </c>
      <c r="AP81">
        <v>4.2300000000000004</v>
      </c>
      <c r="AQ81">
        <v>4.5199999999999996</v>
      </c>
      <c r="AR81">
        <v>4.93</v>
      </c>
      <c r="AS81">
        <v>5.27</v>
      </c>
      <c r="AT81">
        <v>5.62</v>
      </c>
      <c r="AU81">
        <v>5.99</v>
      </c>
      <c r="AV81">
        <v>6.3</v>
      </c>
      <c r="AW81">
        <v>6.78</v>
      </c>
      <c r="AX81">
        <v>7.34</v>
      </c>
      <c r="AY81">
        <v>7.94</v>
      </c>
      <c r="AZ81">
        <v>8.86</v>
      </c>
      <c r="BA81">
        <v>9.57</v>
      </c>
      <c r="BB81">
        <v>10.3</v>
      </c>
      <c r="BC81">
        <v>10.5</v>
      </c>
      <c r="BD81">
        <v>10.8</v>
      </c>
      <c r="BE81">
        <v>11.1</v>
      </c>
      <c r="BF81">
        <v>11.7</v>
      </c>
      <c r="BG81">
        <v>12.2</v>
      </c>
      <c r="BH81">
        <v>12.9</v>
      </c>
      <c r="BI81">
        <v>13.6</v>
      </c>
      <c r="BJ81">
        <v>14</v>
      </c>
      <c r="BK81">
        <v>14.4</v>
      </c>
      <c r="BL81">
        <v>14.7</v>
      </c>
      <c r="BM81">
        <v>15</v>
      </c>
      <c r="BN81">
        <v>15.2</v>
      </c>
      <c r="BO81">
        <v>15.5</v>
      </c>
      <c r="BP81">
        <v>15.7</v>
      </c>
      <c r="BQ81">
        <v>16</v>
      </c>
      <c r="BR81">
        <v>16.2</v>
      </c>
      <c r="BS81">
        <v>16.399999999999999</v>
      </c>
      <c r="BT81">
        <v>16.5</v>
      </c>
      <c r="BU81">
        <v>16.7</v>
      </c>
      <c r="BV81">
        <v>16.8</v>
      </c>
      <c r="BW81">
        <v>17</v>
      </c>
      <c r="BX81">
        <v>17.100000000000001</v>
      </c>
      <c r="BY81">
        <v>17.2</v>
      </c>
      <c r="BZ81">
        <v>17.3</v>
      </c>
      <c r="CA81">
        <v>17.399999999999999</v>
      </c>
      <c r="CB81">
        <v>17.399999999999999</v>
      </c>
      <c r="CC81">
        <v>17.5</v>
      </c>
      <c r="CD81">
        <v>17.5</v>
      </c>
      <c r="CE81">
        <v>17.5</v>
      </c>
      <c r="CF81">
        <v>17.5</v>
      </c>
      <c r="CG81">
        <v>17.5</v>
      </c>
      <c r="CH81">
        <v>17.5</v>
      </c>
      <c r="CI81">
        <v>17.399999999999999</v>
      </c>
      <c r="CJ81">
        <v>17.399999999999999</v>
      </c>
      <c r="CK81">
        <v>17.3</v>
      </c>
      <c r="CL81">
        <v>17.2</v>
      </c>
      <c r="CM81">
        <v>17.100000000000001</v>
      </c>
      <c r="CN81">
        <v>17.100000000000001</v>
      </c>
      <c r="CO81">
        <v>16.899999999999999</v>
      </c>
      <c r="CP81">
        <v>16.8</v>
      </c>
      <c r="CQ81">
        <v>16.600000000000001</v>
      </c>
      <c r="CR81">
        <v>16.399999999999999</v>
      </c>
      <c r="CS81">
        <v>16.3</v>
      </c>
      <c r="CT81">
        <v>16.100000000000001</v>
      </c>
      <c r="CU81">
        <v>15.8</v>
      </c>
      <c r="CV81">
        <v>15.6</v>
      </c>
      <c r="CW81">
        <v>15.4</v>
      </c>
      <c r="CX81">
        <v>15.1</v>
      </c>
      <c r="CY81">
        <v>14.8</v>
      </c>
      <c r="CZ81">
        <v>14.5</v>
      </c>
      <c r="DA81">
        <v>14.2</v>
      </c>
      <c r="DB81">
        <v>13.8</v>
      </c>
      <c r="DC81">
        <v>13.4</v>
      </c>
      <c r="DD81">
        <v>12.9</v>
      </c>
      <c r="DE81">
        <v>12.4</v>
      </c>
      <c r="DF81">
        <v>11.8</v>
      </c>
      <c r="DG81">
        <v>11.5</v>
      </c>
      <c r="DH81">
        <v>10.9</v>
      </c>
      <c r="DI81">
        <v>10.3</v>
      </c>
      <c r="DJ81">
        <v>9.9499999999999993</v>
      </c>
      <c r="DK81">
        <v>9.06</v>
      </c>
      <c r="DL81">
        <v>8.31</v>
      </c>
      <c r="DM81">
        <v>7.52</v>
      </c>
      <c r="DN81">
        <v>6.95</v>
      </c>
      <c r="DO81">
        <v>6.4</v>
      </c>
      <c r="DP81">
        <v>6.01</v>
      </c>
      <c r="DQ81">
        <v>5.51</v>
      </c>
      <c r="DR81">
        <v>5.2</v>
      </c>
      <c r="DS81">
        <v>4.9400000000000004</v>
      </c>
      <c r="DT81">
        <v>4.59</v>
      </c>
      <c r="DU81">
        <v>4.16</v>
      </c>
      <c r="DV81">
        <v>3.75</v>
      </c>
      <c r="DW81">
        <v>3.47</v>
      </c>
      <c r="DX81">
        <v>3.16</v>
      </c>
      <c r="DY81">
        <v>2.85</v>
      </c>
      <c r="DZ81">
        <v>2.58</v>
      </c>
      <c r="EA81">
        <v>2.35</v>
      </c>
      <c r="EB81">
        <v>2.13</v>
      </c>
      <c r="EC81">
        <v>1.88</v>
      </c>
      <c r="ED81">
        <v>1.71</v>
      </c>
      <c r="EE81">
        <v>1.52</v>
      </c>
      <c r="EF81">
        <v>1.34</v>
      </c>
      <c r="EG81">
        <v>1.22</v>
      </c>
      <c r="EH81">
        <v>1.07</v>
      </c>
      <c r="EI81">
        <v>0.95</v>
      </c>
      <c r="EJ81">
        <v>0.82</v>
      </c>
      <c r="EK81">
        <v>0.71</v>
      </c>
      <c r="EL81">
        <v>0.62</v>
      </c>
      <c r="EM81">
        <v>0.53</v>
      </c>
      <c r="EN81">
        <v>0.45</v>
      </c>
      <c r="EO81">
        <v>0.4</v>
      </c>
      <c r="EP81">
        <v>0.33</v>
      </c>
      <c r="EQ81">
        <v>0.27</v>
      </c>
      <c r="ER81">
        <v>0.23</v>
      </c>
      <c r="ES81">
        <v>0.19</v>
      </c>
      <c r="ET81">
        <v>0.15</v>
      </c>
      <c r="EU81">
        <v>0.12</v>
      </c>
      <c r="EV81">
        <v>0.1</v>
      </c>
      <c r="EW81">
        <v>0.08</v>
      </c>
      <c r="EX81">
        <v>0.06</v>
      </c>
      <c r="EY81">
        <v>0.03</v>
      </c>
      <c r="EZ81">
        <v>0.02</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0.03</v>
      </c>
      <c r="FW81">
        <v>0.04</v>
      </c>
      <c r="FX81">
        <v>0.06</v>
      </c>
      <c r="FY81">
        <v>0.08</v>
      </c>
      <c r="FZ81">
        <v>0.1</v>
      </c>
    </row>
    <row r="82" spans="1:182" x14ac:dyDescent="0.15">
      <c r="A82">
        <v>105</v>
      </c>
      <c r="B82">
        <v>0</v>
      </c>
      <c r="C82">
        <v>0</v>
      </c>
      <c r="D82">
        <v>0</v>
      </c>
      <c r="E82">
        <v>0</v>
      </c>
      <c r="F82">
        <v>0</v>
      </c>
      <c r="G82">
        <v>0</v>
      </c>
      <c r="H82">
        <v>0.02</v>
      </c>
      <c r="I82">
        <v>0.04</v>
      </c>
      <c r="J82">
        <v>0.06</v>
      </c>
      <c r="K82">
        <v>7.0000000000000007E-2</v>
      </c>
      <c r="L82">
        <v>0.09</v>
      </c>
      <c r="M82">
        <v>0.11</v>
      </c>
      <c r="N82">
        <v>0.14000000000000001</v>
      </c>
      <c r="O82">
        <v>0.17</v>
      </c>
      <c r="P82">
        <v>0.21</v>
      </c>
      <c r="Q82">
        <v>0.25</v>
      </c>
      <c r="R82">
        <v>0.28999999999999998</v>
      </c>
      <c r="S82">
        <v>0.33</v>
      </c>
      <c r="T82">
        <v>0.4</v>
      </c>
      <c r="U82">
        <v>0.46</v>
      </c>
      <c r="V82">
        <v>0.52</v>
      </c>
      <c r="W82">
        <v>0.61</v>
      </c>
      <c r="X82">
        <v>0.7</v>
      </c>
      <c r="Y82">
        <v>0.77</v>
      </c>
      <c r="Z82">
        <v>0.87</v>
      </c>
      <c r="AA82">
        <v>1.01</v>
      </c>
      <c r="AB82">
        <v>1.1000000000000001</v>
      </c>
      <c r="AC82">
        <v>1.25</v>
      </c>
      <c r="AD82">
        <v>1.41</v>
      </c>
      <c r="AE82">
        <v>1.54</v>
      </c>
      <c r="AF82">
        <v>1.71</v>
      </c>
      <c r="AG82">
        <v>1.86</v>
      </c>
      <c r="AH82">
        <v>2.04</v>
      </c>
      <c r="AI82">
        <v>2.29</v>
      </c>
      <c r="AJ82">
        <v>2.5099999999999998</v>
      </c>
      <c r="AK82">
        <v>2.78</v>
      </c>
      <c r="AL82">
        <v>3</v>
      </c>
      <c r="AM82">
        <v>3.24</v>
      </c>
      <c r="AN82">
        <v>3.53</v>
      </c>
      <c r="AO82">
        <v>3.9</v>
      </c>
      <c r="AP82">
        <v>4.26</v>
      </c>
      <c r="AQ82">
        <v>4.49</v>
      </c>
      <c r="AR82">
        <v>4.87</v>
      </c>
      <c r="AS82">
        <v>5.27</v>
      </c>
      <c r="AT82">
        <v>5.56</v>
      </c>
      <c r="AU82">
        <v>5.96</v>
      </c>
      <c r="AV82">
        <v>6.29</v>
      </c>
      <c r="AW82">
        <v>6.81</v>
      </c>
      <c r="AX82">
        <v>7.33</v>
      </c>
      <c r="AY82">
        <v>7.98</v>
      </c>
      <c r="AZ82">
        <v>8.84</v>
      </c>
      <c r="BA82">
        <v>9.56</v>
      </c>
      <c r="BB82">
        <v>10.199999999999999</v>
      </c>
      <c r="BC82">
        <v>10.4</v>
      </c>
      <c r="BD82">
        <v>10.8</v>
      </c>
      <c r="BE82">
        <v>11.1</v>
      </c>
      <c r="BF82">
        <v>11.6</v>
      </c>
      <c r="BG82">
        <v>12.2</v>
      </c>
      <c r="BH82">
        <v>12.8</v>
      </c>
      <c r="BI82">
        <v>13.6</v>
      </c>
      <c r="BJ82">
        <v>14</v>
      </c>
      <c r="BK82">
        <v>14.4</v>
      </c>
      <c r="BL82">
        <v>14.7</v>
      </c>
      <c r="BM82">
        <v>15</v>
      </c>
      <c r="BN82">
        <v>15.2</v>
      </c>
      <c r="BO82">
        <v>15.5</v>
      </c>
      <c r="BP82">
        <v>15.7</v>
      </c>
      <c r="BQ82">
        <v>16</v>
      </c>
      <c r="BR82">
        <v>16.2</v>
      </c>
      <c r="BS82">
        <v>16.399999999999999</v>
      </c>
      <c r="BT82">
        <v>16.5</v>
      </c>
      <c r="BU82">
        <v>16.7</v>
      </c>
      <c r="BV82">
        <v>16.899999999999999</v>
      </c>
      <c r="BW82">
        <v>17</v>
      </c>
      <c r="BX82">
        <v>17.100000000000001</v>
      </c>
      <c r="BY82">
        <v>17.2</v>
      </c>
      <c r="BZ82">
        <v>17.3</v>
      </c>
      <c r="CA82">
        <v>17.399999999999999</v>
      </c>
      <c r="CB82">
        <v>17.399999999999999</v>
      </c>
      <c r="CC82">
        <v>17.5</v>
      </c>
      <c r="CD82">
        <v>17.5</v>
      </c>
      <c r="CE82">
        <v>17.5</v>
      </c>
      <c r="CF82">
        <v>17.5</v>
      </c>
      <c r="CG82">
        <v>17.5</v>
      </c>
      <c r="CH82">
        <v>17.5</v>
      </c>
      <c r="CI82">
        <v>17.5</v>
      </c>
      <c r="CJ82">
        <v>17.399999999999999</v>
      </c>
      <c r="CK82">
        <v>17.3</v>
      </c>
      <c r="CL82">
        <v>17.3</v>
      </c>
      <c r="CM82">
        <v>17.2</v>
      </c>
      <c r="CN82">
        <v>17.100000000000001</v>
      </c>
      <c r="CO82">
        <v>16.899999999999999</v>
      </c>
      <c r="CP82">
        <v>16.8</v>
      </c>
      <c r="CQ82">
        <v>16.600000000000001</v>
      </c>
      <c r="CR82">
        <v>16.5</v>
      </c>
      <c r="CS82">
        <v>16.3</v>
      </c>
      <c r="CT82">
        <v>16.100000000000001</v>
      </c>
      <c r="CU82">
        <v>15.9</v>
      </c>
      <c r="CV82">
        <v>15.6</v>
      </c>
      <c r="CW82">
        <v>15.4</v>
      </c>
      <c r="CX82">
        <v>15.1</v>
      </c>
      <c r="CY82">
        <v>14.8</v>
      </c>
      <c r="CZ82">
        <v>14.5</v>
      </c>
      <c r="DA82">
        <v>14.2</v>
      </c>
      <c r="DB82">
        <v>13.8</v>
      </c>
      <c r="DC82">
        <v>13.4</v>
      </c>
      <c r="DD82">
        <v>12.9</v>
      </c>
      <c r="DE82">
        <v>12.4</v>
      </c>
      <c r="DF82">
        <v>11.8</v>
      </c>
      <c r="DG82">
        <v>11.5</v>
      </c>
      <c r="DH82">
        <v>10.9</v>
      </c>
      <c r="DI82">
        <v>10.3</v>
      </c>
      <c r="DJ82">
        <v>9.94</v>
      </c>
      <c r="DK82">
        <v>9.1</v>
      </c>
      <c r="DL82">
        <v>8.2899999999999991</v>
      </c>
      <c r="DM82">
        <v>7.51</v>
      </c>
      <c r="DN82">
        <v>6.99</v>
      </c>
      <c r="DO82">
        <v>6.36</v>
      </c>
      <c r="DP82">
        <v>6.02</v>
      </c>
      <c r="DQ82">
        <v>5.54</v>
      </c>
      <c r="DR82">
        <v>5.23</v>
      </c>
      <c r="DS82">
        <v>4.92</v>
      </c>
      <c r="DT82">
        <v>4.47</v>
      </c>
      <c r="DU82">
        <v>4.1399999999999997</v>
      </c>
      <c r="DV82">
        <v>3.79</v>
      </c>
      <c r="DW82">
        <v>3.46</v>
      </c>
      <c r="DX82">
        <v>3.13</v>
      </c>
      <c r="DY82">
        <v>2.91</v>
      </c>
      <c r="DZ82">
        <v>2.59</v>
      </c>
      <c r="EA82">
        <v>2.36</v>
      </c>
      <c r="EB82">
        <v>2.15</v>
      </c>
      <c r="EC82">
        <v>1.92</v>
      </c>
      <c r="ED82">
        <v>1.74</v>
      </c>
      <c r="EE82">
        <v>1.53</v>
      </c>
      <c r="EF82">
        <v>1.36</v>
      </c>
      <c r="EG82">
        <v>1.19</v>
      </c>
      <c r="EH82">
        <v>1.05</v>
      </c>
      <c r="EI82">
        <v>0.96</v>
      </c>
      <c r="EJ82">
        <v>0.85</v>
      </c>
      <c r="EK82">
        <v>0.72</v>
      </c>
      <c r="EL82">
        <v>0.64</v>
      </c>
      <c r="EM82">
        <v>0.54</v>
      </c>
      <c r="EN82">
        <v>0.46</v>
      </c>
      <c r="EO82">
        <v>0.4</v>
      </c>
      <c r="EP82">
        <v>0.34</v>
      </c>
      <c r="EQ82">
        <v>0.27</v>
      </c>
      <c r="ER82">
        <v>0.23</v>
      </c>
      <c r="ES82">
        <v>0.19</v>
      </c>
      <c r="ET82">
        <v>0.15</v>
      </c>
      <c r="EU82">
        <v>0.13</v>
      </c>
      <c r="EV82">
        <v>0.1</v>
      </c>
      <c r="EW82">
        <v>0.08</v>
      </c>
      <c r="EX82">
        <v>0.06</v>
      </c>
      <c r="EY82">
        <v>0.04</v>
      </c>
      <c r="EZ82">
        <v>0.03</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0.02</v>
      </c>
      <c r="FW82">
        <v>0.04</v>
      </c>
      <c r="FX82">
        <v>0.06</v>
      </c>
      <c r="FY82">
        <v>0.08</v>
      </c>
      <c r="FZ82">
        <v>0.1</v>
      </c>
    </row>
    <row r="83" spans="1:182" x14ac:dyDescent="0.15">
      <c r="A83">
        <v>104</v>
      </c>
      <c r="B83">
        <v>0</v>
      </c>
      <c r="C83">
        <v>0</v>
      </c>
      <c r="D83">
        <v>0</v>
      </c>
      <c r="E83">
        <v>0</v>
      </c>
      <c r="F83">
        <v>0</v>
      </c>
      <c r="G83">
        <v>0</v>
      </c>
      <c r="H83">
        <v>0.02</v>
      </c>
      <c r="I83">
        <v>0.04</v>
      </c>
      <c r="J83">
        <v>0.06</v>
      </c>
      <c r="K83">
        <v>7.0000000000000007E-2</v>
      </c>
      <c r="L83">
        <v>0.09</v>
      </c>
      <c r="M83">
        <v>0.11</v>
      </c>
      <c r="N83">
        <v>0.14000000000000001</v>
      </c>
      <c r="O83">
        <v>0.17</v>
      </c>
      <c r="P83">
        <v>0.2</v>
      </c>
      <c r="Q83">
        <v>0.24</v>
      </c>
      <c r="R83">
        <v>0.27</v>
      </c>
      <c r="S83">
        <v>0.34</v>
      </c>
      <c r="T83">
        <v>0.39</v>
      </c>
      <c r="U83">
        <v>0.46</v>
      </c>
      <c r="V83">
        <v>0.5</v>
      </c>
      <c r="W83">
        <v>0.6</v>
      </c>
      <c r="X83">
        <v>0.69</v>
      </c>
      <c r="Y83">
        <v>0.76</v>
      </c>
      <c r="Z83">
        <v>0.86</v>
      </c>
      <c r="AA83">
        <v>0.96</v>
      </c>
      <c r="AB83">
        <v>1.0900000000000001</v>
      </c>
      <c r="AC83">
        <v>1.22</v>
      </c>
      <c r="AD83">
        <v>1.39</v>
      </c>
      <c r="AE83">
        <v>1.52</v>
      </c>
      <c r="AF83">
        <v>1.7</v>
      </c>
      <c r="AG83">
        <v>1.89</v>
      </c>
      <c r="AH83">
        <v>2.0699999999999998</v>
      </c>
      <c r="AI83">
        <v>2.2999999999999998</v>
      </c>
      <c r="AJ83">
        <v>2.46</v>
      </c>
      <c r="AK83">
        <v>2.76</v>
      </c>
      <c r="AL83">
        <v>2.95</v>
      </c>
      <c r="AM83">
        <v>3.28</v>
      </c>
      <c r="AN83">
        <v>3.47</v>
      </c>
      <c r="AO83">
        <v>3.83</v>
      </c>
      <c r="AP83">
        <v>4.17</v>
      </c>
      <c r="AQ83">
        <v>4.49</v>
      </c>
      <c r="AR83">
        <v>4.79</v>
      </c>
      <c r="AS83">
        <v>5.27</v>
      </c>
      <c r="AT83">
        <v>5.56</v>
      </c>
      <c r="AU83">
        <v>5.9</v>
      </c>
      <c r="AV83">
        <v>6.3</v>
      </c>
      <c r="AW83">
        <v>6.83</v>
      </c>
      <c r="AX83">
        <v>7.27</v>
      </c>
      <c r="AY83">
        <v>7.99</v>
      </c>
      <c r="AZ83">
        <v>8.81</v>
      </c>
      <c r="BA83">
        <v>9.5</v>
      </c>
      <c r="BB83">
        <v>10.199999999999999</v>
      </c>
      <c r="BC83">
        <v>10.5</v>
      </c>
      <c r="BD83">
        <v>11</v>
      </c>
      <c r="BE83">
        <v>11.1</v>
      </c>
      <c r="BF83">
        <v>11.6</v>
      </c>
      <c r="BG83">
        <v>12.2</v>
      </c>
      <c r="BH83">
        <v>12.6</v>
      </c>
      <c r="BI83">
        <v>13.6</v>
      </c>
      <c r="BJ83">
        <v>14</v>
      </c>
      <c r="BK83">
        <v>14.4</v>
      </c>
      <c r="BL83">
        <v>14.7</v>
      </c>
      <c r="BM83">
        <v>15</v>
      </c>
      <c r="BN83">
        <v>15.2</v>
      </c>
      <c r="BO83">
        <v>15.5</v>
      </c>
      <c r="BP83">
        <v>15.7</v>
      </c>
      <c r="BQ83">
        <v>16</v>
      </c>
      <c r="BR83">
        <v>16.2</v>
      </c>
      <c r="BS83">
        <v>16.399999999999999</v>
      </c>
      <c r="BT83">
        <v>16.600000000000001</v>
      </c>
      <c r="BU83">
        <v>16.7</v>
      </c>
      <c r="BV83">
        <v>16.899999999999999</v>
      </c>
      <c r="BW83">
        <v>17</v>
      </c>
      <c r="BX83">
        <v>17.100000000000001</v>
      </c>
      <c r="BY83">
        <v>17.2</v>
      </c>
      <c r="BZ83">
        <v>17.3</v>
      </c>
      <c r="CA83">
        <v>17.399999999999999</v>
      </c>
      <c r="CB83">
        <v>17.5</v>
      </c>
      <c r="CC83">
        <v>17.5</v>
      </c>
      <c r="CD83">
        <v>17.5</v>
      </c>
      <c r="CE83">
        <v>17.600000000000001</v>
      </c>
      <c r="CF83">
        <v>17.600000000000001</v>
      </c>
      <c r="CG83">
        <v>17.600000000000001</v>
      </c>
      <c r="CH83">
        <v>17.5</v>
      </c>
      <c r="CI83">
        <v>17.5</v>
      </c>
      <c r="CJ83">
        <v>17.399999999999999</v>
      </c>
      <c r="CK83">
        <v>17.399999999999999</v>
      </c>
      <c r="CL83">
        <v>17.3</v>
      </c>
      <c r="CM83">
        <v>17.2</v>
      </c>
      <c r="CN83">
        <v>17.100000000000001</v>
      </c>
      <c r="CO83">
        <v>16.899999999999999</v>
      </c>
      <c r="CP83">
        <v>16.8</v>
      </c>
      <c r="CQ83">
        <v>16.600000000000001</v>
      </c>
      <c r="CR83">
        <v>16.5</v>
      </c>
      <c r="CS83">
        <v>16.3</v>
      </c>
      <c r="CT83">
        <v>16.100000000000001</v>
      </c>
      <c r="CU83">
        <v>15.9</v>
      </c>
      <c r="CV83">
        <v>15.6</v>
      </c>
      <c r="CW83">
        <v>15.4</v>
      </c>
      <c r="CX83">
        <v>15.1</v>
      </c>
      <c r="CY83">
        <v>14.8</v>
      </c>
      <c r="CZ83">
        <v>14.5</v>
      </c>
      <c r="DA83">
        <v>14.2</v>
      </c>
      <c r="DB83">
        <v>13.8</v>
      </c>
      <c r="DC83">
        <v>13.4</v>
      </c>
      <c r="DD83">
        <v>12.9</v>
      </c>
      <c r="DE83">
        <v>12.4</v>
      </c>
      <c r="DF83">
        <v>11.9</v>
      </c>
      <c r="DG83">
        <v>11.5</v>
      </c>
      <c r="DH83">
        <v>10.9</v>
      </c>
      <c r="DI83">
        <v>10.3</v>
      </c>
      <c r="DJ83">
        <v>9.92</v>
      </c>
      <c r="DK83">
        <v>9.16</v>
      </c>
      <c r="DL83">
        <v>8.3000000000000007</v>
      </c>
      <c r="DM83">
        <v>7.5</v>
      </c>
      <c r="DN83">
        <v>6.93</v>
      </c>
      <c r="DO83">
        <v>6.38</v>
      </c>
      <c r="DP83">
        <v>5.98</v>
      </c>
      <c r="DQ83">
        <v>5.54</v>
      </c>
      <c r="DR83">
        <v>5.25</v>
      </c>
      <c r="DS83">
        <v>4.9000000000000004</v>
      </c>
      <c r="DT83">
        <v>4.57</v>
      </c>
      <c r="DU83">
        <v>4.2</v>
      </c>
      <c r="DV83">
        <v>3.78</v>
      </c>
      <c r="DW83">
        <v>3.36</v>
      </c>
      <c r="DX83">
        <v>3.16</v>
      </c>
      <c r="DY83">
        <v>2.89</v>
      </c>
      <c r="DZ83">
        <v>2.61</v>
      </c>
      <c r="EA83">
        <v>2.34</v>
      </c>
      <c r="EB83">
        <v>2.15</v>
      </c>
      <c r="EC83">
        <v>1.9</v>
      </c>
      <c r="ED83">
        <v>1.71</v>
      </c>
      <c r="EE83">
        <v>1.53</v>
      </c>
      <c r="EF83">
        <v>1.36</v>
      </c>
      <c r="EG83">
        <v>1.22</v>
      </c>
      <c r="EH83">
        <v>1.06</v>
      </c>
      <c r="EI83">
        <v>0.94</v>
      </c>
      <c r="EJ83">
        <v>0.84</v>
      </c>
      <c r="EK83">
        <v>0.72</v>
      </c>
      <c r="EL83">
        <v>0.63</v>
      </c>
      <c r="EM83">
        <v>0.53</v>
      </c>
      <c r="EN83">
        <v>0.45</v>
      </c>
      <c r="EO83">
        <v>0.39</v>
      </c>
      <c r="EP83">
        <v>0.34</v>
      </c>
      <c r="EQ83">
        <v>0.28999999999999998</v>
      </c>
      <c r="ER83">
        <v>0.24</v>
      </c>
      <c r="ES83">
        <v>0.2</v>
      </c>
      <c r="ET83">
        <v>0.16</v>
      </c>
      <c r="EU83">
        <v>0.13</v>
      </c>
      <c r="EV83">
        <v>0.11</v>
      </c>
      <c r="EW83">
        <v>0.08</v>
      </c>
      <c r="EX83">
        <v>0.05</v>
      </c>
      <c r="EY83">
        <v>0.04</v>
      </c>
      <c r="EZ83">
        <v>0.03</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0.02</v>
      </c>
      <c r="FW83">
        <v>0.04</v>
      </c>
      <c r="FX83">
        <v>0.06</v>
      </c>
      <c r="FY83">
        <v>0.08</v>
      </c>
      <c r="FZ83">
        <v>0.1</v>
      </c>
    </row>
    <row r="84" spans="1:182" x14ac:dyDescent="0.15">
      <c r="A84">
        <v>103</v>
      </c>
      <c r="B84">
        <v>0</v>
      </c>
      <c r="C84">
        <v>0</v>
      </c>
      <c r="D84">
        <v>0</v>
      </c>
      <c r="E84">
        <v>0</v>
      </c>
      <c r="F84">
        <v>0</v>
      </c>
      <c r="G84">
        <v>0</v>
      </c>
      <c r="H84">
        <v>0.02</v>
      </c>
      <c r="I84">
        <v>0.04</v>
      </c>
      <c r="J84">
        <v>0.05</v>
      </c>
      <c r="K84">
        <v>7.0000000000000007E-2</v>
      </c>
      <c r="L84">
        <v>0.09</v>
      </c>
      <c r="M84">
        <v>0.11</v>
      </c>
      <c r="N84">
        <v>0.13</v>
      </c>
      <c r="O84">
        <v>0.17</v>
      </c>
      <c r="P84">
        <v>0.2</v>
      </c>
      <c r="Q84">
        <v>0.23</v>
      </c>
      <c r="R84">
        <v>0.28000000000000003</v>
      </c>
      <c r="S84">
        <v>0.32</v>
      </c>
      <c r="T84">
        <v>0.39</v>
      </c>
      <c r="U84">
        <v>0.45</v>
      </c>
      <c r="V84">
        <v>0.52</v>
      </c>
      <c r="W84">
        <v>0.57999999999999996</v>
      </c>
      <c r="X84">
        <v>0.69</v>
      </c>
      <c r="Y84">
        <v>0.75</v>
      </c>
      <c r="Z84">
        <v>0.87</v>
      </c>
      <c r="AA84">
        <v>0.98</v>
      </c>
      <c r="AB84">
        <v>1.0900000000000001</v>
      </c>
      <c r="AC84">
        <v>1.23</v>
      </c>
      <c r="AD84">
        <v>1.38</v>
      </c>
      <c r="AE84">
        <v>1.52</v>
      </c>
      <c r="AF84">
        <v>1.7</v>
      </c>
      <c r="AG84">
        <v>1.87</v>
      </c>
      <c r="AH84">
        <v>2.11</v>
      </c>
      <c r="AI84">
        <v>2.2400000000000002</v>
      </c>
      <c r="AJ84">
        <v>2.4900000000000002</v>
      </c>
      <c r="AK84">
        <v>2.74</v>
      </c>
      <c r="AL84">
        <v>2.98</v>
      </c>
      <c r="AM84">
        <v>3.2</v>
      </c>
      <c r="AN84">
        <v>3.52</v>
      </c>
      <c r="AO84">
        <v>3.83</v>
      </c>
      <c r="AP84">
        <v>4.18</v>
      </c>
      <c r="AQ84">
        <v>4.45</v>
      </c>
      <c r="AR84">
        <v>4.8099999999999996</v>
      </c>
      <c r="AS84">
        <v>5.17</v>
      </c>
      <c r="AT84">
        <v>5.6</v>
      </c>
      <c r="AU84">
        <v>5.9</v>
      </c>
      <c r="AV84">
        <v>6.3</v>
      </c>
      <c r="AW84">
        <v>6.75</v>
      </c>
      <c r="AX84">
        <v>7.27</v>
      </c>
      <c r="AY84">
        <v>7.92</v>
      </c>
      <c r="AZ84">
        <v>8.8000000000000007</v>
      </c>
      <c r="BA84">
        <v>9.49</v>
      </c>
      <c r="BB84">
        <v>10.199999999999999</v>
      </c>
      <c r="BC84">
        <v>10.4</v>
      </c>
      <c r="BD84">
        <v>11</v>
      </c>
      <c r="BE84">
        <v>11.1</v>
      </c>
      <c r="BF84">
        <v>11.6</v>
      </c>
      <c r="BG84">
        <v>12.2</v>
      </c>
      <c r="BH84">
        <v>12.6</v>
      </c>
      <c r="BI84">
        <v>13.6</v>
      </c>
      <c r="BJ84">
        <v>14</v>
      </c>
      <c r="BK84">
        <v>14.3</v>
      </c>
      <c r="BL84">
        <v>14.7</v>
      </c>
      <c r="BM84">
        <v>15</v>
      </c>
      <c r="BN84">
        <v>15.2</v>
      </c>
      <c r="BO84">
        <v>15.5</v>
      </c>
      <c r="BP84">
        <v>15.8</v>
      </c>
      <c r="BQ84">
        <v>16</v>
      </c>
      <c r="BR84">
        <v>16.2</v>
      </c>
      <c r="BS84">
        <v>16.399999999999999</v>
      </c>
      <c r="BT84">
        <v>16.600000000000001</v>
      </c>
      <c r="BU84">
        <v>16.7</v>
      </c>
      <c r="BV84">
        <v>16.899999999999999</v>
      </c>
      <c r="BW84">
        <v>17</v>
      </c>
      <c r="BX84">
        <v>17.100000000000001</v>
      </c>
      <c r="BY84">
        <v>17.2</v>
      </c>
      <c r="BZ84">
        <v>17.3</v>
      </c>
      <c r="CA84">
        <v>17.399999999999999</v>
      </c>
      <c r="CB84">
        <v>17.5</v>
      </c>
      <c r="CC84">
        <v>17.5</v>
      </c>
      <c r="CD84">
        <v>17.600000000000001</v>
      </c>
      <c r="CE84">
        <v>17.600000000000001</v>
      </c>
      <c r="CF84">
        <v>17.600000000000001</v>
      </c>
      <c r="CG84">
        <v>17.600000000000001</v>
      </c>
      <c r="CH84">
        <v>17.5</v>
      </c>
      <c r="CI84">
        <v>17.5</v>
      </c>
      <c r="CJ84">
        <v>17.399999999999999</v>
      </c>
      <c r="CK84">
        <v>17.399999999999999</v>
      </c>
      <c r="CL84">
        <v>17.3</v>
      </c>
      <c r="CM84">
        <v>17.2</v>
      </c>
      <c r="CN84">
        <v>17.100000000000001</v>
      </c>
      <c r="CO84">
        <v>16.899999999999999</v>
      </c>
      <c r="CP84">
        <v>16.8</v>
      </c>
      <c r="CQ84">
        <v>16.600000000000001</v>
      </c>
      <c r="CR84">
        <v>16.5</v>
      </c>
      <c r="CS84">
        <v>16.3</v>
      </c>
      <c r="CT84">
        <v>16.100000000000001</v>
      </c>
      <c r="CU84">
        <v>15.9</v>
      </c>
      <c r="CV84">
        <v>15.6</v>
      </c>
      <c r="CW84">
        <v>15.4</v>
      </c>
      <c r="CX84">
        <v>15.1</v>
      </c>
      <c r="CY84">
        <v>14.8</v>
      </c>
      <c r="CZ84">
        <v>14.5</v>
      </c>
      <c r="DA84">
        <v>14.2</v>
      </c>
      <c r="DB84">
        <v>13.8</v>
      </c>
      <c r="DC84">
        <v>13.4</v>
      </c>
      <c r="DD84">
        <v>13</v>
      </c>
      <c r="DE84">
        <v>12.4</v>
      </c>
      <c r="DF84">
        <v>11.8</v>
      </c>
      <c r="DG84">
        <v>11.4</v>
      </c>
      <c r="DH84">
        <v>10.9</v>
      </c>
      <c r="DI84">
        <v>10.3</v>
      </c>
      <c r="DJ84">
        <v>9.91</v>
      </c>
      <c r="DK84">
        <v>9.1300000000000008</v>
      </c>
      <c r="DL84">
        <v>8.24</v>
      </c>
      <c r="DM84">
        <v>7.53</v>
      </c>
      <c r="DN84">
        <v>6.91</v>
      </c>
      <c r="DO84">
        <v>6.45</v>
      </c>
      <c r="DP84">
        <v>5.94</v>
      </c>
      <c r="DQ84">
        <v>5.61</v>
      </c>
      <c r="DR84">
        <v>5.21</v>
      </c>
      <c r="DS84">
        <v>4.92</v>
      </c>
      <c r="DT84">
        <v>4.53</v>
      </c>
      <c r="DU84">
        <v>4.21</v>
      </c>
      <c r="DV84">
        <v>3.71</v>
      </c>
      <c r="DW84">
        <v>3.46</v>
      </c>
      <c r="DX84">
        <v>3.17</v>
      </c>
      <c r="DY84">
        <v>2.88</v>
      </c>
      <c r="DZ84">
        <v>2.62</v>
      </c>
      <c r="EA84">
        <v>2.3199999999999998</v>
      </c>
      <c r="EB84">
        <v>2.14</v>
      </c>
      <c r="EC84">
        <v>1.89</v>
      </c>
      <c r="ED84">
        <v>1.75</v>
      </c>
      <c r="EE84">
        <v>1.55</v>
      </c>
      <c r="EF84">
        <v>1.4</v>
      </c>
      <c r="EG84">
        <v>1.23</v>
      </c>
      <c r="EH84">
        <v>1.06</v>
      </c>
      <c r="EI84">
        <v>0.94</v>
      </c>
      <c r="EJ84">
        <v>0.84</v>
      </c>
      <c r="EK84">
        <v>0.75</v>
      </c>
      <c r="EL84">
        <v>0.63</v>
      </c>
      <c r="EM84">
        <v>0.54</v>
      </c>
      <c r="EN84">
        <v>0.48</v>
      </c>
      <c r="EO84">
        <v>0.41</v>
      </c>
      <c r="EP84">
        <v>0.35</v>
      </c>
      <c r="EQ84">
        <v>0.28999999999999998</v>
      </c>
      <c r="ER84">
        <v>0.24</v>
      </c>
      <c r="ES84">
        <v>0.2</v>
      </c>
      <c r="ET84">
        <v>0.17</v>
      </c>
      <c r="EU84">
        <v>0.13</v>
      </c>
      <c r="EV84">
        <v>0.11</v>
      </c>
      <c r="EW84">
        <v>0.09</v>
      </c>
      <c r="EX84">
        <v>7.0000000000000007E-2</v>
      </c>
      <c r="EY84">
        <v>0.04</v>
      </c>
      <c r="EZ84">
        <v>0.03</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0.03</v>
      </c>
      <c r="FW84">
        <v>0.04</v>
      </c>
      <c r="FX84">
        <v>0.06</v>
      </c>
      <c r="FY84">
        <v>0.08</v>
      </c>
      <c r="FZ84">
        <v>0.1</v>
      </c>
    </row>
    <row r="85" spans="1:182" x14ac:dyDescent="0.15">
      <c r="A85">
        <v>102</v>
      </c>
      <c r="B85">
        <v>0</v>
      </c>
      <c r="C85">
        <v>0</v>
      </c>
      <c r="D85">
        <v>0</v>
      </c>
      <c r="E85">
        <v>0</v>
      </c>
      <c r="F85">
        <v>0</v>
      </c>
      <c r="G85">
        <v>0</v>
      </c>
      <c r="H85">
        <v>0.02</v>
      </c>
      <c r="I85">
        <v>0.04</v>
      </c>
      <c r="J85">
        <v>0.05</v>
      </c>
      <c r="K85">
        <v>7.0000000000000007E-2</v>
      </c>
      <c r="L85">
        <v>0.09</v>
      </c>
      <c r="M85">
        <v>0.11</v>
      </c>
      <c r="N85">
        <v>0.14000000000000001</v>
      </c>
      <c r="O85">
        <v>0.17</v>
      </c>
      <c r="P85">
        <v>0.2</v>
      </c>
      <c r="Q85">
        <v>0.23</v>
      </c>
      <c r="R85">
        <v>0.27</v>
      </c>
      <c r="S85">
        <v>0.33</v>
      </c>
      <c r="T85">
        <v>0.4</v>
      </c>
      <c r="U85">
        <v>0.42</v>
      </c>
      <c r="V85">
        <v>0.5</v>
      </c>
      <c r="W85">
        <v>0.6</v>
      </c>
      <c r="X85">
        <v>0.67</v>
      </c>
      <c r="Y85">
        <v>0.74</v>
      </c>
      <c r="Z85">
        <v>0.89</v>
      </c>
      <c r="AA85">
        <v>0.99</v>
      </c>
      <c r="AB85">
        <v>1.1000000000000001</v>
      </c>
      <c r="AC85">
        <v>1.21</v>
      </c>
      <c r="AD85">
        <v>1.37</v>
      </c>
      <c r="AE85">
        <v>1.54</v>
      </c>
      <c r="AF85">
        <v>1.7</v>
      </c>
      <c r="AG85">
        <v>1.83</v>
      </c>
      <c r="AH85">
        <v>2.0699999999999998</v>
      </c>
      <c r="AI85">
        <v>2.2400000000000002</v>
      </c>
      <c r="AJ85">
        <v>2.46</v>
      </c>
      <c r="AK85">
        <v>2.74</v>
      </c>
      <c r="AL85">
        <v>2.91</v>
      </c>
      <c r="AM85">
        <v>3.25</v>
      </c>
      <c r="AN85">
        <v>3.51</v>
      </c>
      <c r="AO85">
        <v>3.82</v>
      </c>
      <c r="AP85">
        <v>4.2</v>
      </c>
      <c r="AQ85">
        <v>4.3899999999999997</v>
      </c>
      <c r="AR85">
        <v>4.84</v>
      </c>
      <c r="AS85">
        <v>5.22</v>
      </c>
      <c r="AT85">
        <v>5.48</v>
      </c>
      <c r="AU85">
        <v>5.85</v>
      </c>
      <c r="AV85">
        <v>6.25</v>
      </c>
      <c r="AW85">
        <v>6.76</v>
      </c>
      <c r="AX85">
        <v>7.26</v>
      </c>
      <c r="AY85">
        <v>7.92</v>
      </c>
      <c r="AZ85">
        <v>8.6</v>
      </c>
      <c r="BA85">
        <v>9.48</v>
      </c>
      <c r="BB85">
        <v>10.199999999999999</v>
      </c>
      <c r="BC85">
        <v>10.4</v>
      </c>
      <c r="BD85">
        <v>11</v>
      </c>
      <c r="BE85">
        <v>11</v>
      </c>
      <c r="BF85">
        <v>11.6</v>
      </c>
      <c r="BG85">
        <v>12.1</v>
      </c>
      <c r="BH85">
        <v>12.6</v>
      </c>
      <c r="BI85">
        <v>13.6</v>
      </c>
      <c r="BJ85">
        <v>14</v>
      </c>
      <c r="BK85">
        <v>14.3</v>
      </c>
      <c r="BL85">
        <v>14.7</v>
      </c>
      <c r="BM85">
        <v>15</v>
      </c>
      <c r="BN85">
        <v>15.2</v>
      </c>
      <c r="BO85">
        <v>15.5</v>
      </c>
      <c r="BP85">
        <v>15.8</v>
      </c>
      <c r="BQ85">
        <v>16</v>
      </c>
      <c r="BR85">
        <v>16.2</v>
      </c>
      <c r="BS85">
        <v>16.399999999999999</v>
      </c>
      <c r="BT85">
        <v>16.600000000000001</v>
      </c>
      <c r="BU85">
        <v>16.7</v>
      </c>
      <c r="BV85">
        <v>16.899999999999999</v>
      </c>
      <c r="BW85">
        <v>17</v>
      </c>
      <c r="BX85">
        <v>17.2</v>
      </c>
      <c r="BY85">
        <v>17.3</v>
      </c>
      <c r="BZ85">
        <v>17.399999999999999</v>
      </c>
      <c r="CA85">
        <v>17.399999999999999</v>
      </c>
      <c r="CB85">
        <v>17.5</v>
      </c>
      <c r="CC85">
        <v>17.5</v>
      </c>
      <c r="CD85">
        <v>17.600000000000001</v>
      </c>
      <c r="CE85">
        <v>17.600000000000001</v>
      </c>
      <c r="CF85">
        <v>17.600000000000001</v>
      </c>
      <c r="CG85">
        <v>17.600000000000001</v>
      </c>
      <c r="CH85">
        <v>17.600000000000001</v>
      </c>
      <c r="CI85">
        <v>17.5</v>
      </c>
      <c r="CJ85">
        <v>17.5</v>
      </c>
      <c r="CK85">
        <v>17.399999999999999</v>
      </c>
      <c r="CL85">
        <v>17.3</v>
      </c>
      <c r="CM85">
        <v>17.2</v>
      </c>
      <c r="CN85">
        <v>17.100000000000001</v>
      </c>
      <c r="CO85">
        <v>17</v>
      </c>
      <c r="CP85">
        <v>16.8</v>
      </c>
      <c r="CQ85">
        <v>16.7</v>
      </c>
      <c r="CR85">
        <v>16.5</v>
      </c>
      <c r="CS85">
        <v>16.3</v>
      </c>
      <c r="CT85">
        <v>16.100000000000001</v>
      </c>
      <c r="CU85">
        <v>15.9</v>
      </c>
      <c r="CV85">
        <v>15.6</v>
      </c>
      <c r="CW85">
        <v>15.4</v>
      </c>
      <c r="CX85">
        <v>15.1</v>
      </c>
      <c r="CY85">
        <v>14.8</v>
      </c>
      <c r="CZ85">
        <v>14.5</v>
      </c>
      <c r="DA85">
        <v>14.2</v>
      </c>
      <c r="DB85">
        <v>13.8</v>
      </c>
      <c r="DC85">
        <v>13.4</v>
      </c>
      <c r="DD85">
        <v>13</v>
      </c>
      <c r="DE85">
        <v>12.3</v>
      </c>
      <c r="DF85">
        <v>12</v>
      </c>
      <c r="DG85">
        <v>11.4</v>
      </c>
      <c r="DH85">
        <v>10.8</v>
      </c>
      <c r="DI85">
        <v>10.3</v>
      </c>
      <c r="DJ85">
        <v>9.9</v>
      </c>
      <c r="DK85">
        <v>9.0500000000000007</v>
      </c>
      <c r="DL85">
        <v>8.25</v>
      </c>
      <c r="DM85">
        <v>7.58</v>
      </c>
      <c r="DN85">
        <v>6.94</v>
      </c>
      <c r="DO85">
        <v>6.37</v>
      </c>
      <c r="DP85">
        <v>5.92</v>
      </c>
      <c r="DQ85">
        <v>5.52</v>
      </c>
      <c r="DR85">
        <v>5.29</v>
      </c>
      <c r="DS85">
        <v>4.9400000000000004</v>
      </c>
      <c r="DT85">
        <v>4.5199999999999996</v>
      </c>
      <c r="DU85">
        <v>4.17</v>
      </c>
      <c r="DV85">
        <v>3.77</v>
      </c>
      <c r="DW85">
        <v>3.4</v>
      </c>
      <c r="DX85">
        <v>3.1</v>
      </c>
      <c r="DY85">
        <v>2.92</v>
      </c>
      <c r="DZ85">
        <v>2.58</v>
      </c>
      <c r="EA85">
        <v>2.35</v>
      </c>
      <c r="EB85">
        <v>2.17</v>
      </c>
      <c r="EC85">
        <v>1.9</v>
      </c>
      <c r="ED85">
        <v>1.74</v>
      </c>
      <c r="EE85">
        <v>1.52</v>
      </c>
      <c r="EF85">
        <v>1.36</v>
      </c>
      <c r="EG85">
        <v>1.25</v>
      </c>
      <c r="EH85">
        <v>1.1000000000000001</v>
      </c>
      <c r="EI85">
        <v>0.96</v>
      </c>
      <c r="EJ85">
        <v>0.83</v>
      </c>
      <c r="EK85">
        <v>0.75</v>
      </c>
      <c r="EL85">
        <v>0.63</v>
      </c>
      <c r="EM85">
        <v>0.54</v>
      </c>
      <c r="EN85">
        <v>0.48</v>
      </c>
      <c r="EO85">
        <v>0.4</v>
      </c>
      <c r="EP85">
        <v>0.36</v>
      </c>
      <c r="EQ85">
        <v>0.28999999999999998</v>
      </c>
      <c r="ER85">
        <v>0.24</v>
      </c>
      <c r="ES85">
        <v>0.21</v>
      </c>
      <c r="ET85">
        <v>0.16</v>
      </c>
      <c r="EU85">
        <v>0.14000000000000001</v>
      </c>
      <c r="EV85">
        <v>0.11</v>
      </c>
      <c r="EW85">
        <v>0.09</v>
      </c>
      <c r="EX85">
        <v>0.06</v>
      </c>
      <c r="EY85">
        <v>0.05</v>
      </c>
      <c r="EZ85">
        <v>0.04</v>
      </c>
      <c r="FA85">
        <v>0.02</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0.03</v>
      </c>
      <c r="FW85">
        <v>0.04</v>
      </c>
      <c r="FX85">
        <v>0.06</v>
      </c>
      <c r="FY85">
        <v>0.08</v>
      </c>
      <c r="FZ85">
        <v>0.1</v>
      </c>
    </row>
    <row r="86" spans="1:182" x14ac:dyDescent="0.15">
      <c r="A86">
        <v>101</v>
      </c>
      <c r="B86">
        <v>0</v>
      </c>
      <c r="C86">
        <v>0</v>
      </c>
      <c r="D86">
        <v>0</v>
      </c>
      <c r="E86">
        <v>0</v>
      </c>
      <c r="F86">
        <v>0</v>
      </c>
      <c r="G86">
        <v>0</v>
      </c>
      <c r="H86">
        <v>0.02</v>
      </c>
      <c r="I86">
        <v>0.04</v>
      </c>
      <c r="J86">
        <v>0.05</v>
      </c>
      <c r="K86">
        <v>7.0000000000000007E-2</v>
      </c>
      <c r="L86">
        <v>0.09</v>
      </c>
      <c r="M86">
        <v>0.11</v>
      </c>
      <c r="N86">
        <v>0.14000000000000001</v>
      </c>
      <c r="O86">
        <v>0.17</v>
      </c>
      <c r="P86">
        <v>0.2</v>
      </c>
      <c r="Q86">
        <v>0.24</v>
      </c>
      <c r="R86">
        <v>0.28999999999999998</v>
      </c>
      <c r="S86">
        <v>0.33</v>
      </c>
      <c r="T86">
        <v>0.36</v>
      </c>
      <c r="U86">
        <v>0.45</v>
      </c>
      <c r="V86">
        <v>0.51</v>
      </c>
      <c r="W86">
        <v>0.56000000000000005</v>
      </c>
      <c r="X86">
        <v>0.67</v>
      </c>
      <c r="Y86">
        <v>0.75</v>
      </c>
      <c r="Z86">
        <v>0.89</v>
      </c>
      <c r="AA86">
        <v>0.98</v>
      </c>
      <c r="AB86">
        <v>1.0900000000000001</v>
      </c>
      <c r="AC86">
        <v>1.21</v>
      </c>
      <c r="AD86">
        <v>1.34</v>
      </c>
      <c r="AE86">
        <v>1.49</v>
      </c>
      <c r="AF86">
        <v>1.67</v>
      </c>
      <c r="AG86">
        <v>1.87</v>
      </c>
      <c r="AH86">
        <v>2.06</v>
      </c>
      <c r="AI86">
        <v>2.19</v>
      </c>
      <c r="AJ86">
        <v>2.44</v>
      </c>
      <c r="AK86">
        <v>2.71</v>
      </c>
      <c r="AL86">
        <v>2.92</v>
      </c>
      <c r="AM86">
        <v>3.2</v>
      </c>
      <c r="AN86">
        <v>3.52</v>
      </c>
      <c r="AO86">
        <v>3.81</v>
      </c>
      <c r="AP86">
        <v>4.1500000000000004</v>
      </c>
      <c r="AQ86">
        <v>4.43</v>
      </c>
      <c r="AR86">
        <v>4.7699999999999996</v>
      </c>
      <c r="AS86">
        <v>5.2</v>
      </c>
      <c r="AT86">
        <v>5.5</v>
      </c>
      <c r="AU86">
        <v>5.84</v>
      </c>
      <c r="AV86">
        <v>6.2</v>
      </c>
      <c r="AW86">
        <v>6.7</v>
      </c>
      <c r="AX86">
        <v>7.24</v>
      </c>
      <c r="AY86">
        <v>7.89</v>
      </c>
      <c r="AZ86">
        <v>8.57</v>
      </c>
      <c r="BA86">
        <v>9.44</v>
      </c>
      <c r="BB86">
        <v>10.1</v>
      </c>
      <c r="BC86">
        <v>10.3</v>
      </c>
      <c r="BD86">
        <v>11</v>
      </c>
      <c r="BE86">
        <v>11</v>
      </c>
      <c r="BF86">
        <v>11.6</v>
      </c>
      <c r="BG86">
        <v>12.1</v>
      </c>
      <c r="BH86">
        <v>12.6</v>
      </c>
      <c r="BI86">
        <v>13.6</v>
      </c>
      <c r="BJ86">
        <v>13.9</v>
      </c>
      <c r="BK86">
        <v>14.3</v>
      </c>
      <c r="BL86">
        <v>14.7</v>
      </c>
      <c r="BM86">
        <v>15</v>
      </c>
      <c r="BN86">
        <v>15.2</v>
      </c>
      <c r="BO86">
        <v>15.5</v>
      </c>
      <c r="BP86">
        <v>15.8</v>
      </c>
      <c r="BQ86">
        <v>16</v>
      </c>
      <c r="BR86">
        <v>16.2</v>
      </c>
      <c r="BS86">
        <v>16.399999999999999</v>
      </c>
      <c r="BT86">
        <v>16.600000000000001</v>
      </c>
      <c r="BU86">
        <v>16.8</v>
      </c>
      <c r="BV86">
        <v>16.899999999999999</v>
      </c>
      <c r="BW86">
        <v>17</v>
      </c>
      <c r="BX86">
        <v>17.2</v>
      </c>
      <c r="BY86">
        <v>17.3</v>
      </c>
      <c r="BZ86">
        <v>17.399999999999999</v>
      </c>
      <c r="CA86">
        <v>17.399999999999999</v>
      </c>
      <c r="CB86">
        <v>17.5</v>
      </c>
      <c r="CC86">
        <v>17.600000000000001</v>
      </c>
      <c r="CD86">
        <v>17.600000000000001</v>
      </c>
      <c r="CE86">
        <v>17.600000000000001</v>
      </c>
      <c r="CF86">
        <v>17.600000000000001</v>
      </c>
      <c r="CG86">
        <v>17.600000000000001</v>
      </c>
      <c r="CH86">
        <v>17.600000000000001</v>
      </c>
      <c r="CI86">
        <v>17.5</v>
      </c>
      <c r="CJ86">
        <v>17.5</v>
      </c>
      <c r="CK86">
        <v>17.399999999999999</v>
      </c>
      <c r="CL86">
        <v>17.3</v>
      </c>
      <c r="CM86">
        <v>17.2</v>
      </c>
      <c r="CN86">
        <v>17.100000000000001</v>
      </c>
      <c r="CO86">
        <v>17</v>
      </c>
      <c r="CP86">
        <v>16.8</v>
      </c>
      <c r="CQ86">
        <v>16.7</v>
      </c>
      <c r="CR86">
        <v>16.5</v>
      </c>
      <c r="CS86">
        <v>16.3</v>
      </c>
      <c r="CT86">
        <v>16.100000000000001</v>
      </c>
      <c r="CU86">
        <v>15.9</v>
      </c>
      <c r="CV86">
        <v>15.6</v>
      </c>
      <c r="CW86">
        <v>15.4</v>
      </c>
      <c r="CX86">
        <v>15.1</v>
      </c>
      <c r="CY86">
        <v>14.8</v>
      </c>
      <c r="CZ86">
        <v>14.5</v>
      </c>
      <c r="DA86">
        <v>14.2</v>
      </c>
      <c r="DB86">
        <v>13.8</v>
      </c>
      <c r="DC86">
        <v>13.4</v>
      </c>
      <c r="DD86">
        <v>13</v>
      </c>
      <c r="DE86">
        <v>12.3</v>
      </c>
      <c r="DF86">
        <v>12</v>
      </c>
      <c r="DG86">
        <v>11.4</v>
      </c>
      <c r="DH86">
        <v>10.9</v>
      </c>
      <c r="DI86">
        <v>10.3</v>
      </c>
      <c r="DJ86">
        <v>9.9</v>
      </c>
      <c r="DK86">
        <v>9.11</v>
      </c>
      <c r="DL86">
        <v>8.24</v>
      </c>
      <c r="DM86">
        <v>7.57</v>
      </c>
      <c r="DN86">
        <v>6.91</v>
      </c>
      <c r="DO86">
        <v>6.36</v>
      </c>
      <c r="DP86">
        <v>5.96</v>
      </c>
      <c r="DQ86">
        <v>5.57</v>
      </c>
      <c r="DR86">
        <v>5.25</v>
      </c>
      <c r="DS86">
        <v>4.96</v>
      </c>
      <c r="DT86">
        <v>4.51</v>
      </c>
      <c r="DU86">
        <v>4.24</v>
      </c>
      <c r="DV86">
        <v>3.75</v>
      </c>
      <c r="DW86">
        <v>3.46</v>
      </c>
      <c r="DX86">
        <v>3.12</v>
      </c>
      <c r="DY86">
        <v>2.85</v>
      </c>
      <c r="DZ86">
        <v>2.59</v>
      </c>
      <c r="EA86">
        <v>2.33</v>
      </c>
      <c r="EB86">
        <v>2.1800000000000002</v>
      </c>
      <c r="EC86">
        <v>1.96</v>
      </c>
      <c r="ED86">
        <v>1.76</v>
      </c>
      <c r="EE86">
        <v>1.57</v>
      </c>
      <c r="EF86">
        <v>1.39</v>
      </c>
      <c r="EG86">
        <v>1.26</v>
      </c>
      <c r="EH86">
        <v>1.08</v>
      </c>
      <c r="EI86">
        <v>0.96</v>
      </c>
      <c r="EJ86">
        <v>0.84</v>
      </c>
      <c r="EK86">
        <v>0.75</v>
      </c>
      <c r="EL86">
        <v>0.64</v>
      </c>
      <c r="EM86">
        <v>0.56999999999999995</v>
      </c>
      <c r="EN86">
        <v>0.49</v>
      </c>
      <c r="EO86">
        <v>0.41</v>
      </c>
      <c r="EP86">
        <v>0.36</v>
      </c>
      <c r="EQ86">
        <v>0.31</v>
      </c>
      <c r="ER86">
        <v>0.26</v>
      </c>
      <c r="ES86">
        <v>0.21</v>
      </c>
      <c r="ET86">
        <v>0.17</v>
      </c>
      <c r="EU86">
        <v>0.14000000000000001</v>
      </c>
      <c r="EV86">
        <v>0.12</v>
      </c>
      <c r="EW86">
        <v>0.09</v>
      </c>
      <c r="EX86">
        <v>7.0000000000000007E-2</v>
      </c>
      <c r="EY86">
        <v>0.06</v>
      </c>
      <c r="EZ86">
        <v>0.03</v>
      </c>
      <c r="FA86">
        <v>0.02</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0.03</v>
      </c>
      <c r="FW86">
        <v>0.05</v>
      </c>
      <c r="FX86">
        <v>0.06</v>
      </c>
      <c r="FY86">
        <v>0.08</v>
      </c>
      <c r="FZ86">
        <v>0.1</v>
      </c>
    </row>
    <row r="87" spans="1:182" x14ac:dyDescent="0.15">
      <c r="A87">
        <v>100</v>
      </c>
      <c r="B87">
        <v>0</v>
      </c>
      <c r="C87">
        <v>0</v>
      </c>
      <c r="D87">
        <v>0</v>
      </c>
      <c r="E87">
        <v>0</v>
      </c>
      <c r="F87">
        <v>0</v>
      </c>
      <c r="G87">
        <v>0</v>
      </c>
      <c r="H87">
        <v>0.02</v>
      </c>
      <c r="I87">
        <v>0.04</v>
      </c>
      <c r="J87">
        <v>0.05</v>
      </c>
      <c r="K87">
        <v>7.0000000000000007E-2</v>
      </c>
      <c r="L87">
        <v>0.09</v>
      </c>
      <c r="M87">
        <v>0.11</v>
      </c>
      <c r="N87">
        <v>0.13</v>
      </c>
      <c r="O87">
        <v>0.17</v>
      </c>
      <c r="P87">
        <v>0.2</v>
      </c>
      <c r="Q87">
        <v>0.24</v>
      </c>
      <c r="R87">
        <v>0.28000000000000003</v>
      </c>
      <c r="S87">
        <v>0.33</v>
      </c>
      <c r="T87">
        <v>0.39</v>
      </c>
      <c r="U87">
        <v>0.45</v>
      </c>
      <c r="V87">
        <v>0.52</v>
      </c>
      <c r="W87">
        <v>0.56999999999999995</v>
      </c>
      <c r="X87">
        <v>0.66</v>
      </c>
      <c r="Y87">
        <v>0.75</v>
      </c>
      <c r="Z87">
        <v>0.86</v>
      </c>
      <c r="AA87">
        <v>0.97</v>
      </c>
      <c r="AB87">
        <v>1.08</v>
      </c>
      <c r="AC87">
        <v>1.19</v>
      </c>
      <c r="AD87">
        <v>1.33</v>
      </c>
      <c r="AE87">
        <v>1.53</v>
      </c>
      <c r="AF87">
        <v>1.69</v>
      </c>
      <c r="AG87">
        <v>1.84</v>
      </c>
      <c r="AH87">
        <v>2.0699999999999998</v>
      </c>
      <c r="AI87">
        <v>2.21</v>
      </c>
      <c r="AJ87">
        <v>2.4300000000000002</v>
      </c>
      <c r="AK87">
        <v>2.67</v>
      </c>
      <c r="AL87">
        <v>2.98</v>
      </c>
      <c r="AM87">
        <v>3.21</v>
      </c>
      <c r="AN87">
        <v>3.45</v>
      </c>
      <c r="AO87">
        <v>3.79</v>
      </c>
      <c r="AP87">
        <v>4.1399999999999997</v>
      </c>
      <c r="AQ87">
        <v>4.4000000000000004</v>
      </c>
      <c r="AR87">
        <v>4.74</v>
      </c>
      <c r="AS87">
        <v>5.2</v>
      </c>
      <c r="AT87">
        <v>5.5</v>
      </c>
      <c r="AU87">
        <v>5.79</v>
      </c>
      <c r="AV87">
        <v>6.21</v>
      </c>
      <c r="AW87">
        <v>6.75</v>
      </c>
      <c r="AX87">
        <v>7.24</v>
      </c>
      <c r="AY87">
        <v>7.8</v>
      </c>
      <c r="AZ87">
        <v>8.5299999999999994</v>
      </c>
      <c r="BA87">
        <v>9.4</v>
      </c>
      <c r="BB87">
        <v>10.1</v>
      </c>
      <c r="BC87">
        <v>10.3</v>
      </c>
      <c r="BD87">
        <v>10.9</v>
      </c>
      <c r="BE87">
        <v>11.1</v>
      </c>
      <c r="BF87">
        <v>11.6</v>
      </c>
      <c r="BG87">
        <v>12.1</v>
      </c>
      <c r="BH87">
        <v>12.6</v>
      </c>
      <c r="BI87">
        <v>13.6</v>
      </c>
      <c r="BJ87">
        <v>13.9</v>
      </c>
      <c r="BK87">
        <v>14.3</v>
      </c>
      <c r="BL87">
        <v>14.7</v>
      </c>
      <c r="BM87">
        <v>15</v>
      </c>
      <c r="BN87">
        <v>15.2</v>
      </c>
      <c r="BO87">
        <v>15.5</v>
      </c>
      <c r="BP87">
        <v>15.8</v>
      </c>
      <c r="BQ87">
        <v>16</v>
      </c>
      <c r="BR87">
        <v>16.2</v>
      </c>
      <c r="BS87">
        <v>16.399999999999999</v>
      </c>
      <c r="BT87">
        <v>16.600000000000001</v>
      </c>
      <c r="BU87">
        <v>16.8</v>
      </c>
      <c r="BV87">
        <v>16.899999999999999</v>
      </c>
      <c r="BW87">
        <v>17.100000000000001</v>
      </c>
      <c r="BX87">
        <v>17.2</v>
      </c>
      <c r="BY87">
        <v>17.3</v>
      </c>
      <c r="BZ87">
        <v>17.399999999999999</v>
      </c>
      <c r="CA87">
        <v>17.5</v>
      </c>
      <c r="CB87">
        <v>17.5</v>
      </c>
      <c r="CC87">
        <v>17.600000000000001</v>
      </c>
      <c r="CD87">
        <v>17.600000000000001</v>
      </c>
      <c r="CE87">
        <v>17.600000000000001</v>
      </c>
      <c r="CF87">
        <v>17.600000000000001</v>
      </c>
      <c r="CG87">
        <v>17.600000000000001</v>
      </c>
      <c r="CH87">
        <v>17.600000000000001</v>
      </c>
      <c r="CI87">
        <v>17.5</v>
      </c>
      <c r="CJ87">
        <v>17.5</v>
      </c>
      <c r="CK87">
        <v>17.399999999999999</v>
      </c>
      <c r="CL87">
        <v>17.3</v>
      </c>
      <c r="CM87">
        <v>17.2</v>
      </c>
      <c r="CN87">
        <v>17.100000000000001</v>
      </c>
      <c r="CO87">
        <v>17</v>
      </c>
      <c r="CP87">
        <v>16.8</v>
      </c>
      <c r="CQ87">
        <v>16.7</v>
      </c>
      <c r="CR87">
        <v>16.5</v>
      </c>
      <c r="CS87">
        <v>16.3</v>
      </c>
      <c r="CT87">
        <v>16.100000000000001</v>
      </c>
      <c r="CU87">
        <v>15.9</v>
      </c>
      <c r="CV87">
        <v>15.6</v>
      </c>
      <c r="CW87">
        <v>15.4</v>
      </c>
      <c r="CX87">
        <v>15.1</v>
      </c>
      <c r="CY87">
        <v>14.8</v>
      </c>
      <c r="CZ87">
        <v>14.5</v>
      </c>
      <c r="DA87">
        <v>14.2</v>
      </c>
      <c r="DB87">
        <v>13.8</v>
      </c>
      <c r="DC87">
        <v>13.4</v>
      </c>
      <c r="DD87">
        <v>13</v>
      </c>
      <c r="DE87">
        <v>12.2</v>
      </c>
      <c r="DF87">
        <v>11.9</v>
      </c>
      <c r="DG87">
        <v>11.3</v>
      </c>
      <c r="DH87">
        <v>10.8</v>
      </c>
      <c r="DI87">
        <v>10.3</v>
      </c>
      <c r="DJ87">
        <v>9.8699999999999992</v>
      </c>
      <c r="DK87">
        <v>8.98</v>
      </c>
      <c r="DL87">
        <v>8.25</v>
      </c>
      <c r="DM87">
        <v>7.55</v>
      </c>
      <c r="DN87">
        <v>6.93</v>
      </c>
      <c r="DO87">
        <v>6.4</v>
      </c>
      <c r="DP87">
        <v>5.94</v>
      </c>
      <c r="DQ87">
        <v>5.6</v>
      </c>
      <c r="DR87">
        <v>5.27</v>
      </c>
      <c r="DS87">
        <v>4.91</v>
      </c>
      <c r="DT87">
        <v>4.5599999999999996</v>
      </c>
      <c r="DU87">
        <v>4.18</v>
      </c>
      <c r="DV87">
        <v>3.83</v>
      </c>
      <c r="DW87">
        <v>3.45</v>
      </c>
      <c r="DX87">
        <v>3.2</v>
      </c>
      <c r="DY87">
        <v>2.92</v>
      </c>
      <c r="DZ87">
        <v>2.66</v>
      </c>
      <c r="EA87">
        <v>2.31</v>
      </c>
      <c r="EB87">
        <v>2.19</v>
      </c>
      <c r="EC87">
        <v>1.92</v>
      </c>
      <c r="ED87">
        <v>1.74</v>
      </c>
      <c r="EE87">
        <v>1.54</v>
      </c>
      <c r="EF87">
        <v>1.37</v>
      </c>
      <c r="EG87">
        <v>1.23</v>
      </c>
      <c r="EH87">
        <v>1.1000000000000001</v>
      </c>
      <c r="EI87">
        <v>0.97</v>
      </c>
      <c r="EJ87">
        <v>0.87</v>
      </c>
      <c r="EK87">
        <v>0.73</v>
      </c>
      <c r="EL87">
        <v>0.65</v>
      </c>
      <c r="EM87">
        <v>0.56999999999999995</v>
      </c>
      <c r="EN87">
        <v>0.49</v>
      </c>
      <c r="EO87">
        <v>0.43</v>
      </c>
      <c r="EP87">
        <v>0.36</v>
      </c>
      <c r="EQ87">
        <v>0.31</v>
      </c>
      <c r="ER87">
        <v>0.26</v>
      </c>
      <c r="ES87">
        <v>0.22</v>
      </c>
      <c r="ET87">
        <v>0.18</v>
      </c>
      <c r="EU87">
        <v>0.15</v>
      </c>
      <c r="EV87">
        <v>0.12</v>
      </c>
      <c r="EW87">
        <v>0.1</v>
      </c>
      <c r="EX87">
        <v>0.08</v>
      </c>
      <c r="EY87">
        <v>0.06</v>
      </c>
      <c r="EZ87">
        <v>0.04</v>
      </c>
      <c r="FA87">
        <v>0.02</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0.03</v>
      </c>
      <c r="FW87">
        <v>0.04</v>
      </c>
      <c r="FX87">
        <v>0.06</v>
      </c>
      <c r="FY87">
        <v>0.08</v>
      </c>
      <c r="FZ87">
        <v>0.1</v>
      </c>
    </row>
    <row r="88" spans="1:182" x14ac:dyDescent="0.15">
      <c r="A88">
        <v>99</v>
      </c>
      <c r="B88">
        <v>0</v>
      </c>
      <c r="C88">
        <v>0</v>
      </c>
      <c r="D88">
        <v>0</v>
      </c>
      <c r="E88">
        <v>0</v>
      </c>
      <c r="F88">
        <v>0</v>
      </c>
      <c r="G88">
        <v>0</v>
      </c>
      <c r="H88">
        <v>0.02</v>
      </c>
      <c r="I88">
        <v>0.04</v>
      </c>
      <c r="J88">
        <v>0.05</v>
      </c>
      <c r="K88">
        <v>7.0000000000000007E-2</v>
      </c>
      <c r="L88">
        <v>0.09</v>
      </c>
      <c r="M88">
        <v>0.11</v>
      </c>
      <c r="N88">
        <v>0.14000000000000001</v>
      </c>
      <c r="O88">
        <v>0.16</v>
      </c>
      <c r="P88">
        <v>0.2</v>
      </c>
      <c r="Q88">
        <v>0.22</v>
      </c>
      <c r="R88">
        <v>0.28000000000000003</v>
      </c>
      <c r="S88">
        <v>0.33</v>
      </c>
      <c r="T88">
        <v>0.36</v>
      </c>
      <c r="U88">
        <v>0.45</v>
      </c>
      <c r="V88">
        <v>0.49</v>
      </c>
      <c r="W88">
        <v>0.59</v>
      </c>
      <c r="X88">
        <v>0.67</v>
      </c>
      <c r="Y88">
        <v>0.74</v>
      </c>
      <c r="Z88">
        <v>0.82</v>
      </c>
      <c r="AA88">
        <v>0.93</v>
      </c>
      <c r="AB88">
        <v>1.1100000000000001</v>
      </c>
      <c r="AC88">
        <v>1.22</v>
      </c>
      <c r="AD88">
        <v>1.32</v>
      </c>
      <c r="AE88">
        <v>1.49</v>
      </c>
      <c r="AF88">
        <v>1.62</v>
      </c>
      <c r="AG88">
        <v>1.81</v>
      </c>
      <c r="AH88">
        <v>2.04</v>
      </c>
      <c r="AI88">
        <v>2.2200000000000002</v>
      </c>
      <c r="AJ88">
        <v>2.4500000000000002</v>
      </c>
      <c r="AK88">
        <v>2.73</v>
      </c>
      <c r="AL88">
        <v>2.9</v>
      </c>
      <c r="AM88">
        <v>3.13</v>
      </c>
      <c r="AN88">
        <v>3.47</v>
      </c>
      <c r="AO88">
        <v>3.75</v>
      </c>
      <c r="AP88">
        <v>4.16</v>
      </c>
      <c r="AQ88">
        <v>4.45</v>
      </c>
      <c r="AR88">
        <v>4.74</v>
      </c>
      <c r="AS88">
        <v>5.16</v>
      </c>
      <c r="AT88">
        <v>5.44</v>
      </c>
      <c r="AU88">
        <v>5.82</v>
      </c>
      <c r="AV88">
        <v>6.21</v>
      </c>
      <c r="AW88">
        <v>6.71</v>
      </c>
      <c r="AX88">
        <v>7.09</v>
      </c>
      <c r="AY88">
        <v>7.86</v>
      </c>
      <c r="AZ88">
        <v>8.51</v>
      </c>
      <c r="BA88">
        <v>9.35</v>
      </c>
      <c r="BB88">
        <v>10.1</v>
      </c>
      <c r="BC88">
        <v>10.3</v>
      </c>
      <c r="BD88">
        <v>10.9</v>
      </c>
      <c r="BE88">
        <v>11.1</v>
      </c>
      <c r="BF88">
        <v>11.5</v>
      </c>
      <c r="BG88">
        <v>12.1</v>
      </c>
      <c r="BH88">
        <v>12.6</v>
      </c>
      <c r="BI88">
        <v>13.4</v>
      </c>
      <c r="BJ88">
        <v>13.9</v>
      </c>
      <c r="BK88">
        <v>14.3</v>
      </c>
      <c r="BL88">
        <v>14.7</v>
      </c>
      <c r="BM88">
        <v>15</v>
      </c>
      <c r="BN88">
        <v>15.2</v>
      </c>
      <c r="BO88">
        <v>15.5</v>
      </c>
      <c r="BP88">
        <v>15.8</v>
      </c>
      <c r="BQ88">
        <v>16</v>
      </c>
      <c r="BR88">
        <v>16.2</v>
      </c>
      <c r="BS88">
        <v>16.399999999999999</v>
      </c>
      <c r="BT88">
        <v>16.600000000000001</v>
      </c>
      <c r="BU88">
        <v>16.8</v>
      </c>
      <c r="BV88">
        <v>16.899999999999999</v>
      </c>
      <c r="BW88">
        <v>17.100000000000001</v>
      </c>
      <c r="BX88">
        <v>17.2</v>
      </c>
      <c r="BY88">
        <v>17.3</v>
      </c>
      <c r="BZ88">
        <v>17.399999999999999</v>
      </c>
      <c r="CA88">
        <v>17.5</v>
      </c>
      <c r="CB88">
        <v>17.5</v>
      </c>
      <c r="CC88">
        <v>17.600000000000001</v>
      </c>
      <c r="CD88">
        <v>17.600000000000001</v>
      </c>
      <c r="CE88">
        <v>17.600000000000001</v>
      </c>
      <c r="CF88">
        <v>17.600000000000001</v>
      </c>
      <c r="CG88">
        <v>17.600000000000001</v>
      </c>
      <c r="CH88">
        <v>17.600000000000001</v>
      </c>
      <c r="CI88">
        <v>17.5</v>
      </c>
      <c r="CJ88">
        <v>17.5</v>
      </c>
      <c r="CK88">
        <v>17.399999999999999</v>
      </c>
      <c r="CL88">
        <v>17.3</v>
      </c>
      <c r="CM88">
        <v>17.2</v>
      </c>
      <c r="CN88">
        <v>17.100000000000001</v>
      </c>
      <c r="CO88">
        <v>17</v>
      </c>
      <c r="CP88">
        <v>16.8</v>
      </c>
      <c r="CQ88">
        <v>16.7</v>
      </c>
      <c r="CR88">
        <v>16.5</v>
      </c>
      <c r="CS88">
        <v>16.3</v>
      </c>
      <c r="CT88">
        <v>16.100000000000001</v>
      </c>
      <c r="CU88">
        <v>15.9</v>
      </c>
      <c r="CV88">
        <v>15.6</v>
      </c>
      <c r="CW88">
        <v>15.4</v>
      </c>
      <c r="CX88">
        <v>15.1</v>
      </c>
      <c r="CY88">
        <v>14.8</v>
      </c>
      <c r="CZ88">
        <v>14.5</v>
      </c>
      <c r="DA88">
        <v>14.2</v>
      </c>
      <c r="DB88">
        <v>13.8</v>
      </c>
      <c r="DC88">
        <v>13.4</v>
      </c>
      <c r="DD88">
        <v>13</v>
      </c>
      <c r="DE88">
        <v>12.3</v>
      </c>
      <c r="DF88">
        <v>12</v>
      </c>
      <c r="DG88">
        <v>11.4</v>
      </c>
      <c r="DH88">
        <v>10.9</v>
      </c>
      <c r="DI88">
        <v>10.199999999999999</v>
      </c>
      <c r="DJ88">
        <v>9.85</v>
      </c>
      <c r="DK88">
        <v>9.09</v>
      </c>
      <c r="DL88">
        <v>8.1999999999999993</v>
      </c>
      <c r="DM88">
        <v>7.53</v>
      </c>
      <c r="DN88">
        <v>6.91</v>
      </c>
      <c r="DO88">
        <v>6.38</v>
      </c>
      <c r="DP88">
        <v>6.01</v>
      </c>
      <c r="DQ88">
        <v>5.52</v>
      </c>
      <c r="DR88">
        <v>5.27</v>
      </c>
      <c r="DS88">
        <v>4.91</v>
      </c>
      <c r="DT88">
        <v>4.53</v>
      </c>
      <c r="DU88">
        <v>4.1399999999999997</v>
      </c>
      <c r="DV88">
        <v>3.71</v>
      </c>
      <c r="DW88">
        <v>3.48</v>
      </c>
      <c r="DX88">
        <v>3.17</v>
      </c>
      <c r="DY88">
        <v>2.94</v>
      </c>
      <c r="DZ88">
        <v>2.6</v>
      </c>
      <c r="EA88">
        <v>2.37</v>
      </c>
      <c r="EB88">
        <v>2.16</v>
      </c>
      <c r="EC88">
        <v>1.93</v>
      </c>
      <c r="ED88">
        <v>1.73</v>
      </c>
      <c r="EE88">
        <v>1.55</v>
      </c>
      <c r="EF88">
        <v>1.41</v>
      </c>
      <c r="EG88">
        <v>1.25</v>
      </c>
      <c r="EH88">
        <v>1.0900000000000001</v>
      </c>
      <c r="EI88">
        <v>0.98</v>
      </c>
      <c r="EJ88">
        <v>0.87</v>
      </c>
      <c r="EK88">
        <v>0.76</v>
      </c>
      <c r="EL88">
        <v>0.64</v>
      </c>
      <c r="EM88">
        <v>0.56999999999999995</v>
      </c>
      <c r="EN88">
        <v>0.5</v>
      </c>
      <c r="EO88">
        <v>0.4</v>
      </c>
      <c r="EP88">
        <v>0.36</v>
      </c>
      <c r="EQ88">
        <v>0.31</v>
      </c>
      <c r="ER88">
        <v>0.26</v>
      </c>
      <c r="ES88">
        <v>0.22</v>
      </c>
      <c r="ET88">
        <v>0.19</v>
      </c>
      <c r="EU88">
        <v>0.15</v>
      </c>
      <c r="EV88">
        <v>0.12</v>
      </c>
      <c r="EW88">
        <v>0.1</v>
      </c>
      <c r="EX88">
        <v>0.08</v>
      </c>
      <c r="EY88">
        <v>0.05</v>
      </c>
      <c r="EZ88">
        <v>0.04</v>
      </c>
      <c r="FA88">
        <v>0.03</v>
      </c>
      <c r="FB88">
        <v>0.02</v>
      </c>
      <c r="FC88">
        <v>0</v>
      </c>
      <c r="FD88">
        <v>0</v>
      </c>
      <c r="FE88">
        <v>0</v>
      </c>
      <c r="FF88">
        <v>0</v>
      </c>
      <c r="FG88">
        <v>0</v>
      </c>
      <c r="FH88">
        <v>0</v>
      </c>
      <c r="FI88">
        <v>0</v>
      </c>
      <c r="FJ88">
        <v>0</v>
      </c>
      <c r="FK88">
        <v>0</v>
      </c>
      <c r="FL88">
        <v>0</v>
      </c>
      <c r="FM88">
        <v>0</v>
      </c>
      <c r="FN88">
        <v>0</v>
      </c>
      <c r="FO88">
        <v>0</v>
      </c>
      <c r="FP88">
        <v>0</v>
      </c>
      <c r="FQ88">
        <v>0</v>
      </c>
      <c r="FR88">
        <v>0</v>
      </c>
      <c r="FS88">
        <v>0</v>
      </c>
      <c r="FT88">
        <v>0</v>
      </c>
      <c r="FU88">
        <v>0.02</v>
      </c>
      <c r="FV88">
        <v>0.03</v>
      </c>
      <c r="FW88">
        <v>0.04</v>
      </c>
      <c r="FX88">
        <v>0.05</v>
      </c>
      <c r="FY88">
        <v>0.08</v>
      </c>
      <c r="FZ88">
        <v>0.1</v>
      </c>
    </row>
    <row r="89" spans="1:182" x14ac:dyDescent="0.15">
      <c r="A89">
        <v>98</v>
      </c>
      <c r="B89">
        <v>0</v>
      </c>
      <c r="C89">
        <v>0</v>
      </c>
      <c r="D89">
        <v>0</v>
      </c>
      <c r="E89">
        <v>0</v>
      </c>
      <c r="F89">
        <v>0</v>
      </c>
      <c r="G89">
        <v>0</v>
      </c>
      <c r="H89">
        <v>0.02</v>
      </c>
      <c r="I89">
        <v>0.04</v>
      </c>
      <c r="J89">
        <v>0.05</v>
      </c>
      <c r="K89">
        <v>7.0000000000000007E-2</v>
      </c>
      <c r="L89">
        <v>0.09</v>
      </c>
      <c r="M89">
        <v>0.11</v>
      </c>
      <c r="N89">
        <v>0.14000000000000001</v>
      </c>
      <c r="O89">
        <v>0.17</v>
      </c>
      <c r="P89">
        <v>0.19</v>
      </c>
      <c r="Q89">
        <v>0.22</v>
      </c>
      <c r="R89">
        <v>0.27</v>
      </c>
      <c r="S89">
        <v>0.34</v>
      </c>
      <c r="T89">
        <v>0.39</v>
      </c>
      <c r="U89">
        <v>0.45</v>
      </c>
      <c r="V89">
        <v>0.51</v>
      </c>
      <c r="W89">
        <v>0.56000000000000005</v>
      </c>
      <c r="X89">
        <v>0.67</v>
      </c>
      <c r="Y89">
        <v>0.75</v>
      </c>
      <c r="Z89">
        <v>0.84</v>
      </c>
      <c r="AA89">
        <v>0.95</v>
      </c>
      <c r="AB89">
        <v>1.1200000000000001</v>
      </c>
      <c r="AC89">
        <v>1.22</v>
      </c>
      <c r="AD89">
        <v>1.35</v>
      </c>
      <c r="AE89">
        <v>1.51</v>
      </c>
      <c r="AF89">
        <v>1.68</v>
      </c>
      <c r="AG89">
        <v>1.82</v>
      </c>
      <c r="AH89">
        <v>2.0299999999999998</v>
      </c>
      <c r="AI89">
        <v>2.21</v>
      </c>
      <c r="AJ89">
        <v>2.42</v>
      </c>
      <c r="AK89">
        <v>2.66</v>
      </c>
      <c r="AL89">
        <v>2.94</v>
      </c>
      <c r="AM89">
        <v>3.18</v>
      </c>
      <c r="AN89">
        <v>3.53</v>
      </c>
      <c r="AO89">
        <v>3.76</v>
      </c>
      <c r="AP89">
        <v>4.18</v>
      </c>
      <c r="AQ89">
        <v>4.42</v>
      </c>
      <c r="AR89">
        <v>4.67</v>
      </c>
      <c r="AS89">
        <v>5.2</v>
      </c>
      <c r="AT89">
        <v>5.48</v>
      </c>
      <c r="AU89">
        <v>5.83</v>
      </c>
      <c r="AV89">
        <v>6.23</v>
      </c>
      <c r="AW89">
        <v>6.58</v>
      </c>
      <c r="AX89">
        <v>7.22</v>
      </c>
      <c r="AY89">
        <v>7.79</v>
      </c>
      <c r="AZ89">
        <v>8.5</v>
      </c>
      <c r="BA89">
        <v>9.32</v>
      </c>
      <c r="BB89">
        <v>10.1</v>
      </c>
      <c r="BC89">
        <v>10.3</v>
      </c>
      <c r="BD89">
        <v>10.8</v>
      </c>
      <c r="BE89">
        <v>11</v>
      </c>
      <c r="BF89">
        <v>11.5</v>
      </c>
      <c r="BG89">
        <v>12</v>
      </c>
      <c r="BH89">
        <v>12.6</v>
      </c>
      <c r="BI89">
        <v>13.4</v>
      </c>
      <c r="BJ89">
        <v>13.9</v>
      </c>
      <c r="BK89">
        <v>14.3</v>
      </c>
      <c r="BL89">
        <v>14.6</v>
      </c>
      <c r="BM89">
        <v>15</v>
      </c>
      <c r="BN89">
        <v>15.2</v>
      </c>
      <c r="BO89">
        <v>15.5</v>
      </c>
      <c r="BP89">
        <v>15.8</v>
      </c>
      <c r="BQ89">
        <v>16</v>
      </c>
      <c r="BR89">
        <v>16.2</v>
      </c>
      <c r="BS89">
        <v>16.399999999999999</v>
      </c>
      <c r="BT89">
        <v>16.600000000000001</v>
      </c>
      <c r="BU89">
        <v>16.8</v>
      </c>
      <c r="BV89">
        <v>16.899999999999999</v>
      </c>
      <c r="BW89">
        <v>17.100000000000001</v>
      </c>
      <c r="BX89">
        <v>17.2</v>
      </c>
      <c r="BY89">
        <v>17.3</v>
      </c>
      <c r="BZ89">
        <v>17.399999999999999</v>
      </c>
      <c r="CA89">
        <v>17.5</v>
      </c>
      <c r="CB89">
        <v>17.5</v>
      </c>
      <c r="CC89">
        <v>17.600000000000001</v>
      </c>
      <c r="CD89">
        <v>17.600000000000001</v>
      </c>
      <c r="CE89">
        <v>17.600000000000001</v>
      </c>
      <c r="CF89">
        <v>17.600000000000001</v>
      </c>
      <c r="CG89">
        <v>17.600000000000001</v>
      </c>
      <c r="CH89">
        <v>17.600000000000001</v>
      </c>
      <c r="CI89">
        <v>17.600000000000001</v>
      </c>
      <c r="CJ89">
        <v>17.5</v>
      </c>
      <c r="CK89">
        <v>17.399999999999999</v>
      </c>
      <c r="CL89">
        <v>17.3</v>
      </c>
      <c r="CM89">
        <v>17.2</v>
      </c>
      <c r="CN89">
        <v>17.100000000000001</v>
      </c>
      <c r="CO89">
        <v>17</v>
      </c>
      <c r="CP89">
        <v>16.8</v>
      </c>
      <c r="CQ89">
        <v>16.7</v>
      </c>
      <c r="CR89">
        <v>16.5</v>
      </c>
      <c r="CS89">
        <v>16.3</v>
      </c>
      <c r="CT89">
        <v>16.100000000000001</v>
      </c>
      <c r="CU89">
        <v>15.9</v>
      </c>
      <c r="CV89">
        <v>15.6</v>
      </c>
      <c r="CW89">
        <v>15.4</v>
      </c>
      <c r="CX89">
        <v>15.1</v>
      </c>
      <c r="CY89">
        <v>14.8</v>
      </c>
      <c r="CZ89">
        <v>14.5</v>
      </c>
      <c r="DA89">
        <v>14.2</v>
      </c>
      <c r="DB89">
        <v>13.8</v>
      </c>
      <c r="DC89">
        <v>13.4</v>
      </c>
      <c r="DD89">
        <v>13</v>
      </c>
      <c r="DE89">
        <v>12.3</v>
      </c>
      <c r="DF89">
        <v>12</v>
      </c>
      <c r="DG89">
        <v>11.4</v>
      </c>
      <c r="DH89">
        <v>10.9</v>
      </c>
      <c r="DI89">
        <v>10.3</v>
      </c>
      <c r="DJ89">
        <v>9.85</v>
      </c>
      <c r="DK89">
        <v>9.09</v>
      </c>
      <c r="DL89">
        <v>8.24</v>
      </c>
      <c r="DM89">
        <v>7.53</v>
      </c>
      <c r="DN89">
        <v>6.89</v>
      </c>
      <c r="DO89">
        <v>6.36</v>
      </c>
      <c r="DP89">
        <v>5.92</v>
      </c>
      <c r="DQ89">
        <v>5.61</v>
      </c>
      <c r="DR89">
        <v>5.24</v>
      </c>
      <c r="DS89">
        <v>4.93</v>
      </c>
      <c r="DT89">
        <v>4.5</v>
      </c>
      <c r="DU89">
        <v>4.21</v>
      </c>
      <c r="DV89">
        <v>3.76</v>
      </c>
      <c r="DW89">
        <v>3.44</v>
      </c>
      <c r="DX89">
        <v>3.15</v>
      </c>
      <c r="DY89">
        <v>2.89</v>
      </c>
      <c r="DZ89">
        <v>2.63</v>
      </c>
      <c r="EA89">
        <v>2.37</v>
      </c>
      <c r="EB89">
        <v>2.2000000000000002</v>
      </c>
      <c r="EC89">
        <v>1.94</v>
      </c>
      <c r="ED89">
        <v>1.79</v>
      </c>
      <c r="EE89">
        <v>1.55</v>
      </c>
      <c r="EF89">
        <v>1.41</v>
      </c>
      <c r="EG89">
        <v>1.29</v>
      </c>
      <c r="EH89">
        <v>1.1200000000000001</v>
      </c>
      <c r="EI89">
        <v>0.98</v>
      </c>
      <c r="EJ89">
        <v>0.87</v>
      </c>
      <c r="EK89">
        <v>0.78</v>
      </c>
      <c r="EL89">
        <v>0.66</v>
      </c>
      <c r="EM89">
        <v>0.6</v>
      </c>
      <c r="EN89">
        <v>0.48</v>
      </c>
      <c r="EO89">
        <v>0.45</v>
      </c>
      <c r="EP89">
        <v>0.37</v>
      </c>
      <c r="EQ89">
        <v>0.33</v>
      </c>
      <c r="ER89">
        <v>0.26</v>
      </c>
      <c r="ES89">
        <v>0.22</v>
      </c>
      <c r="ET89">
        <v>0.18</v>
      </c>
      <c r="EU89">
        <v>0.15</v>
      </c>
      <c r="EV89">
        <v>0.13</v>
      </c>
      <c r="EW89">
        <v>0.1</v>
      </c>
      <c r="EX89">
        <v>0.09</v>
      </c>
      <c r="EY89">
        <v>7.0000000000000007E-2</v>
      </c>
      <c r="EZ89">
        <v>0.05</v>
      </c>
      <c r="FA89">
        <v>0.04</v>
      </c>
      <c r="FB89">
        <v>0.02</v>
      </c>
      <c r="FC89">
        <v>0</v>
      </c>
      <c r="FD89">
        <v>0</v>
      </c>
      <c r="FE89">
        <v>0</v>
      </c>
      <c r="FF89">
        <v>0</v>
      </c>
      <c r="FG89">
        <v>0</v>
      </c>
      <c r="FH89">
        <v>0</v>
      </c>
      <c r="FI89">
        <v>0</v>
      </c>
      <c r="FJ89">
        <v>0</v>
      </c>
      <c r="FK89">
        <v>0</v>
      </c>
      <c r="FL89">
        <v>0</v>
      </c>
      <c r="FM89">
        <v>0</v>
      </c>
      <c r="FN89">
        <v>0</v>
      </c>
      <c r="FO89">
        <v>0</v>
      </c>
      <c r="FP89">
        <v>0</v>
      </c>
      <c r="FQ89">
        <v>0</v>
      </c>
      <c r="FR89">
        <v>0</v>
      </c>
      <c r="FS89">
        <v>0</v>
      </c>
      <c r="FT89">
        <v>0</v>
      </c>
      <c r="FU89">
        <v>0.02</v>
      </c>
      <c r="FV89">
        <v>0.03</v>
      </c>
      <c r="FW89">
        <v>0.04</v>
      </c>
      <c r="FX89">
        <v>0.05</v>
      </c>
      <c r="FY89">
        <v>0.08</v>
      </c>
      <c r="FZ89">
        <v>0.1</v>
      </c>
    </row>
    <row r="90" spans="1:182" x14ac:dyDescent="0.15">
      <c r="A90">
        <v>97</v>
      </c>
      <c r="B90">
        <v>0</v>
      </c>
      <c r="C90">
        <v>0</v>
      </c>
      <c r="D90">
        <v>0</v>
      </c>
      <c r="E90">
        <v>0</v>
      </c>
      <c r="F90">
        <v>0</v>
      </c>
      <c r="G90">
        <v>0</v>
      </c>
      <c r="H90">
        <v>0.02</v>
      </c>
      <c r="I90">
        <v>0.04</v>
      </c>
      <c r="J90">
        <v>0.05</v>
      </c>
      <c r="K90">
        <v>7.0000000000000007E-2</v>
      </c>
      <c r="L90">
        <v>0.09</v>
      </c>
      <c r="M90">
        <v>0.11</v>
      </c>
      <c r="N90">
        <v>0.13</v>
      </c>
      <c r="O90">
        <v>0.17</v>
      </c>
      <c r="P90">
        <v>0.2</v>
      </c>
      <c r="Q90">
        <v>0.24</v>
      </c>
      <c r="R90">
        <v>0.28000000000000003</v>
      </c>
      <c r="S90">
        <v>0.33</v>
      </c>
      <c r="T90">
        <v>0.37</v>
      </c>
      <c r="U90">
        <v>0.45</v>
      </c>
      <c r="V90">
        <v>0.52</v>
      </c>
      <c r="W90">
        <v>0.56000000000000005</v>
      </c>
      <c r="X90">
        <v>0.68</v>
      </c>
      <c r="Y90">
        <v>0.77</v>
      </c>
      <c r="Z90">
        <v>0.85</v>
      </c>
      <c r="AA90">
        <v>0.97</v>
      </c>
      <c r="AB90">
        <v>1.08</v>
      </c>
      <c r="AC90">
        <v>1.18</v>
      </c>
      <c r="AD90">
        <v>1.34</v>
      </c>
      <c r="AE90">
        <v>1.5</v>
      </c>
      <c r="AF90">
        <v>1.65</v>
      </c>
      <c r="AG90">
        <v>1.81</v>
      </c>
      <c r="AH90">
        <v>2.0099999999999998</v>
      </c>
      <c r="AI90">
        <v>2.2200000000000002</v>
      </c>
      <c r="AJ90">
        <v>2.4500000000000002</v>
      </c>
      <c r="AK90">
        <v>2.7</v>
      </c>
      <c r="AL90">
        <v>2.9</v>
      </c>
      <c r="AM90">
        <v>3.18</v>
      </c>
      <c r="AN90">
        <v>3.45</v>
      </c>
      <c r="AO90">
        <v>3.72</v>
      </c>
      <c r="AP90">
        <v>4.0599999999999996</v>
      </c>
      <c r="AQ90">
        <v>4.3899999999999997</v>
      </c>
      <c r="AR90">
        <v>4.7300000000000004</v>
      </c>
      <c r="AS90">
        <v>5.15</v>
      </c>
      <c r="AT90">
        <v>5.44</v>
      </c>
      <c r="AU90">
        <v>5.85</v>
      </c>
      <c r="AV90">
        <v>6.16</v>
      </c>
      <c r="AW90">
        <v>6.57</v>
      </c>
      <c r="AX90">
        <v>7.13</v>
      </c>
      <c r="AY90">
        <v>7.79</v>
      </c>
      <c r="AZ90">
        <v>8.4600000000000009</v>
      </c>
      <c r="BA90">
        <v>9.2899999999999991</v>
      </c>
      <c r="BB90">
        <v>10</v>
      </c>
      <c r="BC90">
        <v>10.3</v>
      </c>
      <c r="BD90">
        <v>10.8</v>
      </c>
      <c r="BE90">
        <v>11</v>
      </c>
      <c r="BF90">
        <v>11.5</v>
      </c>
      <c r="BG90">
        <v>12</v>
      </c>
      <c r="BH90">
        <v>12.6</v>
      </c>
      <c r="BI90">
        <v>13.3</v>
      </c>
      <c r="BJ90">
        <v>13.9</v>
      </c>
      <c r="BK90">
        <v>14.3</v>
      </c>
      <c r="BL90">
        <v>14.6</v>
      </c>
      <c r="BM90">
        <v>15</v>
      </c>
      <c r="BN90">
        <v>15.2</v>
      </c>
      <c r="BO90">
        <v>15.5</v>
      </c>
      <c r="BP90">
        <v>15.8</v>
      </c>
      <c r="BQ90">
        <v>16</v>
      </c>
      <c r="BR90">
        <v>16.2</v>
      </c>
      <c r="BS90">
        <v>16.399999999999999</v>
      </c>
      <c r="BT90">
        <v>16.600000000000001</v>
      </c>
      <c r="BU90">
        <v>16.8</v>
      </c>
      <c r="BV90">
        <v>16.899999999999999</v>
      </c>
      <c r="BW90">
        <v>17.100000000000001</v>
      </c>
      <c r="BX90">
        <v>17.2</v>
      </c>
      <c r="BY90">
        <v>17.3</v>
      </c>
      <c r="BZ90">
        <v>17.399999999999999</v>
      </c>
      <c r="CA90">
        <v>17.5</v>
      </c>
      <c r="CB90">
        <v>17.5</v>
      </c>
      <c r="CC90">
        <v>17.600000000000001</v>
      </c>
      <c r="CD90">
        <v>17.600000000000001</v>
      </c>
      <c r="CE90">
        <v>17.600000000000001</v>
      </c>
      <c r="CF90">
        <v>17.600000000000001</v>
      </c>
      <c r="CG90">
        <v>17.600000000000001</v>
      </c>
      <c r="CH90">
        <v>17.600000000000001</v>
      </c>
      <c r="CI90">
        <v>17.600000000000001</v>
      </c>
      <c r="CJ90">
        <v>17.5</v>
      </c>
      <c r="CK90">
        <v>17.399999999999999</v>
      </c>
      <c r="CL90">
        <v>17.3</v>
      </c>
      <c r="CM90">
        <v>17.2</v>
      </c>
      <c r="CN90">
        <v>17.100000000000001</v>
      </c>
      <c r="CO90">
        <v>17</v>
      </c>
      <c r="CP90">
        <v>16.8</v>
      </c>
      <c r="CQ90">
        <v>16.7</v>
      </c>
      <c r="CR90">
        <v>16.5</v>
      </c>
      <c r="CS90">
        <v>16.3</v>
      </c>
      <c r="CT90">
        <v>16.100000000000001</v>
      </c>
      <c r="CU90">
        <v>15.9</v>
      </c>
      <c r="CV90">
        <v>15.6</v>
      </c>
      <c r="CW90">
        <v>15.4</v>
      </c>
      <c r="CX90">
        <v>15.1</v>
      </c>
      <c r="CY90">
        <v>14.8</v>
      </c>
      <c r="CZ90">
        <v>14.5</v>
      </c>
      <c r="DA90">
        <v>14.2</v>
      </c>
      <c r="DB90">
        <v>13.8</v>
      </c>
      <c r="DC90">
        <v>13.4</v>
      </c>
      <c r="DD90">
        <v>12.9</v>
      </c>
      <c r="DE90">
        <v>12.4</v>
      </c>
      <c r="DF90">
        <v>11.9</v>
      </c>
      <c r="DG90">
        <v>11.3</v>
      </c>
      <c r="DH90">
        <v>10.8</v>
      </c>
      <c r="DI90">
        <v>10.3</v>
      </c>
      <c r="DJ90">
        <v>9.84</v>
      </c>
      <c r="DK90">
        <v>9.1</v>
      </c>
      <c r="DL90">
        <v>8.17</v>
      </c>
      <c r="DM90">
        <v>7.53</v>
      </c>
      <c r="DN90">
        <v>6.9</v>
      </c>
      <c r="DO90">
        <v>6.39</v>
      </c>
      <c r="DP90">
        <v>5.95</v>
      </c>
      <c r="DQ90">
        <v>5.61</v>
      </c>
      <c r="DR90">
        <v>5.24</v>
      </c>
      <c r="DS90">
        <v>4.8899999999999997</v>
      </c>
      <c r="DT90">
        <v>4.4800000000000004</v>
      </c>
      <c r="DU90">
        <v>4.18</v>
      </c>
      <c r="DV90">
        <v>3.78</v>
      </c>
      <c r="DW90">
        <v>3.4</v>
      </c>
      <c r="DX90">
        <v>3.17</v>
      </c>
      <c r="DY90">
        <v>2.92</v>
      </c>
      <c r="DZ90">
        <v>2.64</v>
      </c>
      <c r="EA90">
        <v>2.34</v>
      </c>
      <c r="EB90">
        <v>2.15</v>
      </c>
      <c r="EC90">
        <v>1.91</v>
      </c>
      <c r="ED90">
        <v>1.72</v>
      </c>
      <c r="EE90">
        <v>1.56</v>
      </c>
      <c r="EF90">
        <v>1.44</v>
      </c>
      <c r="EG90">
        <v>1.27</v>
      </c>
      <c r="EH90">
        <v>1.1399999999999999</v>
      </c>
      <c r="EI90">
        <v>0.99</v>
      </c>
      <c r="EJ90">
        <v>0.89</v>
      </c>
      <c r="EK90">
        <v>0.79</v>
      </c>
      <c r="EL90">
        <v>0.68</v>
      </c>
      <c r="EM90">
        <v>0.59</v>
      </c>
      <c r="EN90">
        <v>0.51</v>
      </c>
      <c r="EO90">
        <v>0.44</v>
      </c>
      <c r="EP90">
        <v>0.37</v>
      </c>
      <c r="EQ90">
        <v>0.33</v>
      </c>
      <c r="ER90">
        <v>0.28000000000000003</v>
      </c>
      <c r="ES90">
        <v>0.24</v>
      </c>
      <c r="ET90">
        <v>0.2</v>
      </c>
      <c r="EU90">
        <v>0.16</v>
      </c>
      <c r="EV90">
        <v>0.13</v>
      </c>
      <c r="EW90">
        <v>0.11</v>
      </c>
      <c r="EX90">
        <v>0.09</v>
      </c>
      <c r="EY90">
        <v>7.0000000000000007E-2</v>
      </c>
      <c r="EZ90">
        <v>0.06</v>
      </c>
      <c r="FA90">
        <v>0.03</v>
      </c>
      <c r="FB90">
        <v>0.02</v>
      </c>
      <c r="FC90">
        <v>0</v>
      </c>
      <c r="FD90">
        <v>0</v>
      </c>
      <c r="FE90">
        <v>0</v>
      </c>
      <c r="FF90">
        <v>0</v>
      </c>
      <c r="FG90">
        <v>0</v>
      </c>
      <c r="FH90">
        <v>0</v>
      </c>
      <c r="FI90">
        <v>0</v>
      </c>
      <c r="FJ90">
        <v>0</v>
      </c>
      <c r="FK90">
        <v>0</v>
      </c>
      <c r="FL90">
        <v>0</v>
      </c>
      <c r="FM90">
        <v>0</v>
      </c>
      <c r="FN90">
        <v>0</v>
      </c>
      <c r="FO90">
        <v>0</v>
      </c>
      <c r="FP90">
        <v>0</v>
      </c>
      <c r="FQ90">
        <v>0</v>
      </c>
      <c r="FR90">
        <v>0</v>
      </c>
      <c r="FS90">
        <v>0</v>
      </c>
      <c r="FT90">
        <v>0</v>
      </c>
      <c r="FU90">
        <v>0.02</v>
      </c>
      <c r="FV90">
        <v>0.03</v>
      </c>
      <c r="FW90">
        <v>0.04</v>
      </c>
      <c r="FX90">
        <v>0.05</v>
      </c>
      <c r="FY90">
        <v>0.08</v>
      </c>
      <c r="FZ90">
        <v>0.1</v>
      </c>
    </row>
    <row r="91" spans="1:182" x14ac:dyDescent="0.15">
      <c r="A91">
        <v>96</v>
      </c>
      <c r="B91">
        <v>0</v>
      </c>
      <c r="C91">
        <v>0</v>
      </c>
      <c r="D91">
        <v>0</v>
      </c>
      <c r="E91">
        <v>0</v>
      </c>
      <c r="F91">
        <v>0</v>
      </c>
      <c r="G91">
        <v>0</v>
      </c>
      <c r="H91">
        <v>0.02</v>
      </c>
      <c r="I91">
        <v>0.04</v>
      </c>
      <c r="J91">
        <v>0.05</v>
      </c>
      <c r="K91">
        <v>7.0000000000000007E-2</v>
      </c>
      <c r="L91">
        <v>0.09</v>
      </c>
      <c r="M91">
        <v>0.11</v>
      </c>
      <c r="N91">
        <v>0.13</v>
      </c>
      <c r="O91">
        <v>0.17</v>
      </c>
      <c r="P91">
        <v>0.2</v>
      </c>
      <c r="Q91">
        <v>0.23</v>
      </c>
      <c r="R91">
        <v>0.28000000000000003</v>
      </c>
      <c r="S91">
        <v>0.32</v>
      </c>
      <c r="T91">
        <v>0.37</v>
      </c>
      <c r="U91">
        <v>0.44</v>
      </c>
      <c r="V91">
        <v>0.5</v>
      </c>
      <c r="W91">
        <v>0.57999999999999996</v>
      </c>
      <c r="X91">
        <v>0.67</v>
      </c>
      <c r="Y91">
        <v>0.76</v>
      </c>
      <c r="Z91">
        <v>0.84</v>
      </c>
      <c r="AA91">
        <v>0.95</v>
      </c>
      <c r="AB91">
        <v>1.07</v>
      </c>
      <c r="AC91">
        <v>1.22</v>
      </c>
      <c r="AD91">
        <v>1.35</v>
      </c>
      <c r="AE91">
        <v>1.46</v>
      </c>
      <c r="AF91">
        <v>1.67</v>
      </c>
      <c r="AG91">
        <v>1.83</v>
      </c>
      <c r="AH91">
        <v>2</v>
      </c>
      <c r="AI91">
        <v>2.23</v>
      </c>
      <c r="AJ91">
        <v>2.4300000000000002</v>
      </c>
      <c r="AK91">
        <v>2.63</v>
      </c>
      <c r="AL91">
        <v>2.93</v>
      </c>
      <c r="AM91">
        <v>3.14</v>
      </c>
      <c r="AN91">
        <v>3.42</v>
      </c>
      <c r="AO91">
        <v>3.72</v>
      </c>
      <c r="AP91">
        <v>4.08</v>
      </c>
      <c r="AQ91">
        <v>4.3499999999999996</v>
      </c>
      <c r="AR91">
        <v>4.75</v>
      </c>
      <c r="AS91">
        <v>5.0999999999999996</v>
      </c>
      <c r="AT91">
        <v>5.39</v>
      </c>
      <c r="AU91">
        <v>5.82</v>
      </c>
      <c r="AV91">
        <v>6.12</v>
      </c>
      <c r="AW91">
        <v>6.64</v>
      </c>
      <c r="AX91">
        <v>7.08</v>
      </c>
      <c r="AY91">
        <v>7.77</v>
      </c>
      <c r="AZ91">
        <v>8.44</v>
      </c>
      <c r="BA91">
        <v>9.2899999999999991</v>
      </c>
      <c r="BB91">
        <v>10</v>
      </c>
      <c r="BC91">
        <v>10.3</v>
      </c>
      <c r="BD91">
        <v>10.8</v>
      </c>
      <c r="BE91">
        <v>11</v>
      </c>
      <c r="BF91">
        <v>11.5</v>
      </c>
      <c r="BG91">
        <v>12</v>
      </c>
      <c r="BH91">
        <v>12.5</v>
      </c>
      <c r="BI91">
        <v>13.3</v>
      </c>
      <c r="BJ91">
        <v>13.9</v>
      </c>
      <c r="BK91">
        <v>14.3</v>
      </c>
      <c r="BL91">
        <v>14.6</v>
      </c>
      <c r="BM91">
        <v>15</v>
      </c>
      <c r="BN91">
        <v>15.2</v>
      </c>
      <c r="BO91">
        <v>15.5</v>
      </c>
      <c r="BP91">
        <v>15.8</v>
      </c>
      <c r="BQ91">
        <v>16</v>
      </c>
      <c r="BR91">
        <v>16.2</v>
      </c>
      <c r="BS91">
        <v>16.399999999999999</v>
      </c>
      <c r="BT91">
        <v>16.600000000000001</v>
      </c>
      <c r="BU91">
        <v>16.8</v>
      </c>
      <c r="BV91">
        <v>16.899999999999999</v>
      </c>
      <c r="BW91">
        <v>17.100000000000001</v>
      </c>
      <c r="BX91">
        <v>17.2</v>
      </c>
      <c r="BY91">
        <v>17.3</v>
      </c>
      <c r="BZ91">
        <v>17.399999999999999</v>
      </c>
      <c r="CA91">
        <v>17.5</v>
      </c>
      <c r="CB91">
        <v>17.600000000000001</v>
      </c>
      <c r="CC91">
        <v>17.600000000000001</v>
      </c>
      <c r="CD91">
        <v>17.600000000000001</v>
      </c>
      <c r="CE91">
        <v>17.7</v>
      </c>
      <c r="CF91">
        <v>17.7</v>
      </c>
      <c r="CG91">
        <v>17.600000000000001</v>
      </c>
      <c r="CH91">
        <v>17.600000000000001</v>
      </c>
      <c r="CI91">
        <v>17.600000000000001</v>
      </c>
      <c r="CJ91">
        <v>17.5</v>
      </c>
      <c r="CK91">
        <v>17.399999999999999</v>
      </c>
      <c r="CL91">
        <v>17.3</v>
      </c>
      <c r="CM91">
        <v>17.2</v>
      </c>
      <c r="CN91">
        <v>17.100000000000001</v>
      </c>
      <c r="CO91">
        <v>17</v>
      </c>
      <c r="CP91">
        <v>16.8</v>
      </c>
      <c r="CQ91">
        <v>16.7</v>
      </c>
      <c r="CR91">
        <v>16.5</v>
      </c>
      <c r="CS91">
        <v>16.3</v>
      </c>
      <c r="CT91">
        <v>16.100000000000001</v>
      </c>
      <c r="CU91">
        <v>15.9</v>
      </c>
      <c r="CV91">
        <v>15.6</v>
      </c>
      <c r="CW91">
        <v>15.4</v>
      </c>
      <c r="CX91">
        <v>15.1</v>
      </c>
      <c r="CY91">
        <v>14.8</v>
      </c>
      <c r="CZ91">
        <v>14.5</v>
      </c>
      <c r="DA91">
        <v>14.1</v>
      </c>
      <c r="DB91">
        <v>13.8</v>
      </c>
      <c r="DC91">
        <v>13.3</v>
      </c>
      <c r="DD91">
        <v>12.9</v>
      </c>
      <c r="DE91">
        <v>12.4</v>
      </c>
      <c r="DF91">
        <v>11.9</v>
      </c>
      <c r="DG91">
        <v>11.4</v>
      </c>
      <c r="DH91">
        <v>10.9</v>
      </c>
      <c r="DI91">
        <v>10.199999999999999</v>
      </c>
      <c r="DJ91">
        <v>9.83</v>
      </c>
      <c r="DK91">
        <v>8.99</v>
      </c>
      <c r="DL91">
        <v>8.2200000000000006</v>
      </c>
      <c r="DM91">
        <v>7.53</v>
      </c>
      <c r="DN91">
        <v>6.9</v>
      </c>
      <c r="DO91">
        <v>6.41</v>
      </c>
      <c r="DP91">
        <v>5.94</v>
      </c>
      <c r="DQ91">
        <v>5.61</v>
      </c>
      <c r="DR91">
        <v>5.28</v>
      </c>
      <c r="DS91">
        <v>4.92</v>
      </c>
      <c r="DT91">
        <v>4.47</v>
      </c>
      <c r="DU91">
        <v>4.16</v>
      </c>
      <c r="DV91">
        <v>3.81</v>
      </c>
      <c r="DW91">
        <v>3.42</v>
      </c>
      <c r="DX91">
        <v>3.21</v>
      </c>
      <c r="DY91">
        <v>2.94</v>
      </c>
      <c r="DZ91">
        <v>2.68</v>
      </c>
      <c r="EA91">
        <v>2.38</v>
      </c>
      <c r="EB91">
        <v>2.21</v>
      </c>
      <c r="EC91">
        <v>1.96</v>
      </c>
      <c r="ED91">
        <v>1.73</v>
      </c>
      <c r="EE91">
        <v>1.61</v>
      </c>
      <c r="EF91">
        <v>1.44</v>
      </c>
      <c r="EG91">
        <v>1.27</v>
      </c>
      <c r="EH91">
        <v>1.1299999999999999</v>
      </c>
      <c r="EI91">
        <v>1.01</v>
      </c>
      <c r="EJ91">
        <v>0.89</v>
      </c>
      <c r="EK91">
        <v>0.79</v>
      </c>
      <c r="EL91">
        <v>0.68</v>
      </c>
      <c r="EM91">
        <v>0.59</v>
      </c>
      <c r="EN91">
        <v>0.53</v>
      </c>
      <c r="EO91">
        <v>0.45</v>
      </c>
      <c r="EP91">
        <v>0.4</v>
      </c>
      <c r="EQ91">
        <v>0.33</v>
      </c>
      <c r="ER91">
        <v>0.28999999999999998</v>
      </c>
      <c r="ES91">
        <v>0.24</v>
      </c>
      <c r="ET91">
        <v>0.2</v>
      </c>
      <c r="EU91">
        <v>0.16</v>
      </c>
      <c r="EV91">
        <v>0.14000000000000001</v>
      </c>
      <c r="EW91">
        <v>0.12</v>
      </c>
      <c r="EX91">
        <v>0.09</v>
      </c>
      <c r="EY91">
        <v>0.08</v>
      </c>
      <c r="EZ91">
        <v>0.06</v>
      </c>
      <c r="FA91">
        <v>0.04</v>
      </c>
      <c r="FB91">
        <v>0.03</v>
      </c>
      <c r="FC91">
        <v>0</v>
      </c>
      <c r="FD91">
        <v>0</v>
      </c>
      <c r="FE91">
        <v>0</v>
      </c>
      <c r="FF91">
        <v>0</v>
      </c>
      <c r="FG91">
        <v>0</v>
      </c>
      <c r="FH91">
        <v>0</v>
      </c>
      <c r="FI91">
        <v>0</v>
      </c>
      <c r="FJ91">
        <v>0</v>
      </c>
      <c r="FK91">
        <v>0</v>
      </c>
      <c r="FL91">
        <v>0</v>
      </c>
      <c r="FM91">
        <v>0</v>
      </c>
      <c r="FN91">
        <v>0</v>
      </c>
      <c r="FO91">
        <v>0</v>
      </c>
      <c r="FP91">
        <v>0</v>
      </c>
      <c r="FQ91">
        <v>0</v>
      </c>
      <c r="FR91">
        <v>0</v>
      </c>
      <c r="FS91">
        <v>0</v>
      </c>
      <c r="FT91">
        <v>0</v>
      </c>
      <c r="FU91">
        <v>0.02</v>
      </c>
      <c r="FV91">
        <v>0.03</v>
      </c>
      <c r="FW91">
        <v>0.04</v>
      </c>
      <c r="FX91">
        <v>0.05</v>
      </c>
      <c r="FY91">
        <v>0.08</v>
      </c>
      <c r="FZ91">
        <v>0.1</v>
      </c>
    </row>
    <row r="92" spans="1:182" x14ac:dyDescent="0.15">
      <c r="A92">
        <v>95</v>
      </c>
      <c r="B92">
        <v>0</v>
      </c>
      <c r="C92">
        <v>0</v>
      </c>
      <c r="D92">
        <v>0</v>
      </c>
      <c r="E92">
        <v>0</v>
      </c>
      <c r="F92">
        <v>0</v>
      </c>
      <c r="G92">
        <v>0</v>
      </c>
      <c r="H92">
        <v>0.02</v>
      </c>
      <c r="I92">
        <v>0.04</v>
      </c>
      <c r="J92">
        <v>0.05</v>
      </c>
      <c r="K92">
        <v>7.0000000000000007E-2</v>
      </c>
      <c r="L92">
        <v>0.09</v>
      </c>
      <c r="M92">
        <v>0.11</v>
      </c>
      <c r="N92">
        <v>0.14000000000000001</v>
      </c>
      <c r="O92">
        <v>0.17</v>
      </c>
      <c r="P92">
        <v>0.2</v>
      </c>
      <c r="Q92">
        <v>0.24</v>
      </c>
      <c r="R92">
        <v>0.27</v>
      </c>
      <c r="S92">
        <v>0.33</v>
      </c>
      <c r="T92">
        <v>0.37</v>
      </c>
      <c r="U92">
        <v>0.42</v>
      </c>
      <c r="V92">
        <v>0.5</v>
      </c>
      <c r="W92">
        <v>0.57999999999999996</v>
      </c>
      <c r="X92">
        <v>0.64</v>
      </c>
      <c r="Y92">
        <v>0.74</v>
      </c>
      <c r="Z92">
        <v>0.84</v>
      </c>
      <c r="AA92">
        <v>0.93</v>
      </c>
      <c r="AB92">
        <v>1.0900000000000001</v>
      </c>
      <c r="AC92">
        <v>1.21</v>
      </c>
      <c r="AD92">
        <v>1.3</v>
      </c>
      <c r="AE92">
        <v>1.49</v>
      </c>
      <c r="AF92">
        <v>1.64</v>
      </c>
      <c r="AG92">
        <v>1.81</v>
      </c>
      <c r="AH92">
        <v>1.99</v>
      </c>
      <c r="AI92">
        <v>2.21</v>
      </c>
      <c r="AJ92">
        <v>2.4300000000000002</v>
      </c>
      <c r="AK92">
        <v>2.64</v>
      </c>
      <c r="AL92">
        <v>2.95</v>
      </c>
      <c r="AM92">
        <v>3.14</v>
      </c>
      <c r="AN92">
        <v>3.44</v>
      </c>
      <c r="AO92">
        <v>3.72</v>
      </c>
      <c r="AP92">
        <v>4.07</v>
      </c>
      <c r="AQ92">
        <v>4.37</v>
      </c>
      <c r="AR92">
        <v>4.71</v>
      </c>
      <c r="AS92">
        <v>5.08</v>
      </c>
      <c r="AT92">
        <v>5.43</v>
      </c>
      <c r="AU92">
        <v>5.8</v>
      </c>
      <c r="AV92">
        <v>6.12</v>
      </c>
      <c r="AW92">
        <v>6.58</v>
      </c>
      <c r="AX92">
        <v>7.12</v>
      </c>
      <c r="AY92">
        <v>7.68</v>
      </c>
      <c r="AZ92">
        <v>8.39</v>
      </c>
      <c r="BA92">
        <v>9.24</v>
      </c>
      <c r="BB92">
        <v>9.9499999999999993</v>
      </c>
      <c r="BC92">
        <v>10.6</v>
      </c>
      <c r="BD92">
        <v>10.9</v>
      </c>
      <c r="BE92">
        <v>11</v>
      </c>
      <c r="BF92">
        <v>11.5</v>
      </c>
      <c r="BG92">
        <v>12</v>
      </c>
      <c r="BH92">
        <v>12.5</v>
      </c>
      <c r="BI92">
        <v>13.2</v>
      </c>
      <c r="BJ92">
        <v>13.9</v>
      </c>
      <c r="BK92">
        <v>14.3</v>
      </c>
      <c r="BL92">
        <v>14.6</v>
      </c>
      <c r="BM92">
        <v>14.9</v>
      </c>
      <c r="BN92">
        <v>15.2</v>
      </c>
      <c r="BO92">
        <v>15.5</v>
      </c>
      <c r="BP92">
        <v>15.8</v>
      </c>
      <c r="BQ92">
        <v>16</v>
      </c>
      <c r="BR92">
        <v>16.2</v>
      </c>
      <c r="BS92">
        <v>16.399999999999999</v>
      </c>
      <c r="BT92">
        <v>16.600000000000001</v>
      </c>
      <c r="BU92">
        <v>16.8</v>
      </c>
      <c r="BV92">
        <v>16.899999999999999</v>
      </c>
      <c r="BW92">
        <v>17.100000000000001</v>
      </c>
      <c r="BX92">
        <v>17.2</v>
      </c>
      <c r="BY92">
        <v>17.3</v>
      </c>
      <c r="BZ92">
        <v>17.399999999999999</v>
      </c>
      <c r="CA92">
        <v>17.5</v>
      </c>
      <c r="CB92">
        <v>17.600000000000001</v>
      </c>
      <c r="CC92">
        <v>17.600000000000001</v>
      </c>
      <c r="CD92">
        <v>17.600000000000001</v>
      </c>
      <c r="CE92">
        <v>17.7</v>
      </c>
      <c r="CF92">
        <v>17.7</v>
      </c>
      <c r="CG92">
        <v>17.600000000000001</v>
      </c>
      <c r="CH92">
        <v>17.600000000000001</v>
      </c>
      <c r="CI92">
        <v>17.600000000000001</v>
      </c>
      <c r="CJ92">
        <v>17.5</v>
      </c>
      <c r="CK92">
        <v>17.399999999999999</v>
      </c>
      <c r="CL92">
        <v>17.399999999999999</v>
      </c>
      <c r="CM92">
        <v>17.2</v>
      </c>
      <c r="CN92">
        <v>17.100000000000001</v>
      </c>
      <c r="CO92">
        <v>17</v>
      </c>
      <c r="CP92">
        <v>16.8</v>
      </c>
      <c r="CQ92">
        <v>16.7</v>
      </c>
      <c r="CR92">
        <v>16.5</v>
      </c>
      <c r="CS92">
        <v>16.3</v>
      </c>
      <c r="CT92">
        <v>16.100000000000001</v>
      </c>
      <c r="CU92">
        <v>15.9</v>
      </c>
      <c r="CV92">
        <v>15.6</v>
      </c>
      <c r="CW92">
        <v>15.3</v>
      </c>
      <c r="CX92">
        <v>15.1</v>
      </c>
      <c r="CY92">
        <v>14.8</v>
      </c>
      <c r="CZ92">
        <v>14.5</v>
      </c>
      <c r="DA92">
        <v>14.1</v>
      </c>
      <c r="DB92">
        <v>13.8</v>
      </c>
      <c r="DC92">
        <v>13.3</v>
      </c>
      <c r="DD92">
        <v>12.9</v>
      </c>
      <c r="DE92">
        <v>12.4</v>
      </c>
      <c r="DF92">
        <v>11.9</v>
      </c>
      <c r="DG92">
        <v>11.4</v>
      </c>
      <c r="DH92">
        <v>10.9</v>
      </c>
      <c r="DI92">
        <v>10.199999999999999</v>
      </c>
      <c r="DJ92">
        <v>9.61</v>
      </c>
      <c r="DK92">
        <v>9.09</v>
      </c>
      <c r="DL92">
        <v>8.1999999999999993</v>
      </c>
      <c r="DM92">
        <v>7.55</v>
      </c>
      <c r="DN92">
        <v>6.88</v>
      </c>
      <c r="DO92">
        <v>6.37</v>
      </c>
      <c r="DP92">
        <v>5.99</v>
      </c>
      <c r="DQ92">
        <v>5.6</v>
      </c>
      <c r="DR92">
        <v>5.25</v>
      </c>
      <c r="DS92">
        <v>4.93</v>
      </c>
      <c r="DT92">
        <v>4.53</v>
      </c>
      <c r="DU92">
        <v>4.1900000000000004</v>
      </c>
      <c r="DV92">
        <v>3.72</v>
      </c>
      <c r="DW92">
        <v>3.45</v>
      </c>
      <c r="DX92">
        <v>3.18</v>
      </c>
      <c r="DY92">
        <v>2.93</v>
      </c>
      <c r="DZ92">
        <v>2.7</v>
      </c>
      <c r="EA92">
        <v>2.36</v>
      </c>
      <c r="EB92">
        <v>2.19</v>
      </c>
      <c r="EC92">
        <v>1.95</v>
      </c>
      <c r="ED92">
        <v>1.79</v>
      </c>
      <c r="EE92">
        <v>1.57</v>
      </c>
      <c r="EF92">
        <v>1.44</v>
      </c>
      <c r="EG92">
        <v>1.27</v>
      </c>
      <c r="EH92">
        <v>1.1299999999999999</v>
      </c>
      <c r="EI92">
        <v>1.01</v>
      </c>
      <c r="EJ92">
        <v>0.88</v>
      </c>
      <c r="EK92">
        <v>0.79</v>
      </c>
      <c r="EL92">
        <v>0.71</v>
      </c>
      <c r="EM92">
        <v>0.63</v>
      </c>
      <c r="EN92">
        <v>0.52</v>
      </c>
      <c r="EO92">
        <v>0.47</v>
      </c>
      <c r="EP92">
        <v>0.41</v>
      </c>
      <c r="EQ92">
        <v>0.34</v>
      </c>
      <c r="ER92">
        <v>0.28999999999999998</v>
      </c>
      <c r="ES92">
        <v>0.25</v>
      </c>
      <c r="ET92">
        <v>0.2</v>
      </c>
      <c r="EU92">
        <v>0.18</v>
      </c>
      <c r="EV92">
        <v>0.15</v>
      </c>
      <c r="EW92">
        <v>0.12</v>
      </c>
      <c r="EX92">
        <v>0.1</v>
      </c>
      <c r="EY92">
        <v>0.08</v>
      </c>
      <c r="EZ92">
        <v>0.05</v>
      </c>
      <c r="FA92">
        <v>0.04</v>
      </c>
      <c r="FB92">
        <v>0.03</v>
      </c>
      <c r="FC92">
        <v>0.02</v>
      </c>
      <c r="FD92">
        <v>0</v>
      </c>
      <c r="FE92">
        <v>0</v>
      </c>
      <c r="FF92">
        <v>0</v>
      </c>
      <c r="FG92">
        <v>0</v>
      </c>
      <c r="FH92">
        <v>0</v>
      </c>
      <c r="FI92">
        <v>0</v>
      </c>
      <c r="FJ92">
        <v>0</v>
      </c>
      <c r="FK92">
        <v>0</v>
      </c>
      <c r="FL92">
        <v>0</v>
      </c>
      <c r="FM92">
        <v>0</v>
      </c>
      <c r="FN92">
        <v>0</v>
      </c>
      <c r="FO92">
        <v>0</v>
      </c>
      <c r="FP92">
        <v>0</v>
      </c>
      <c r="FQ92">
        <v>0</v>
      </c>
      <c r="FR92">
        <v>0</v>
      </c>
      <c r="FS92">
        <v>0</v>
      </c>
      <c r="FT92">
        <v>0</v>
      </c>
      <c r="FU92">
        <v>0.02</v>
      </c>
      <c r="FV92">
        <v>0.04</v>
      </c>
      <c r="FW92">
        <v>0.04</v>
      </c>
      <c r="FX92">
        <v>0.05</v>
      </c>
      <c r="FY92">
        <v>0.08</v>
      </c>
      <c r="FZ92">
        <v>0.1</v>
      </c>
    </row>
    <row r="93" spans="1:182" x14ac:dyDescent="0.15">
      <c r="A93">
        <v>94</v>
      </c>
      <c r="B93">
        <v>0</v>
      </c>
      <c r="C93">
        <v>0</v>
      </c>
      <c r="D93">
        <v>0</v>
      </c>
      <c r="E93">
        <v>0</v>
      </c>
      <c r="F93">
        <v>0</v>
      </c>
      <c r="G93">
        <v>0</v>
      </c>
      <c r="H93">
        <v>0.02</v>
      </c>
      <c r="I93">
        <v>0.04</v>
      </c>
      <c r="J93">
        <v>0.05</v>
      </c>
      <c r="K93">
        <v>0.06</v>
      </c>
      <c r="L93">
        <v>0.09</v>
      </c>
      <c r="M93">
        <v>0.11</v>
      </c>
      <c r="N93">
        <v>0.14000000000000001</v>
      </c>
      <c r="O93">
        <v>0.17</v>
      </c>
      <c r="P93">
        <v>0.19</v>
      </c>
      <c r="Q93">
        <v>0.23</v>
      </c>
      <c r="R93">
        <v>0.27</v>
      </c>
      <c r="S93">
        <v>0.33</v>
      </c>
      <c r="T93">
        <v>0.38</v>
      </c>
      <c r="U93">
        <v>0.43</v>
      </c>
      <c r="V93">
        <v>0.49</v>
      </c>
      <c r="W93">
        <v>0.57999999999999996</v>
      </c>
      <c r="X93">
        <v>0.65</v>
      </c>
      <c r="Y93">
        <v>0.73</v>
      </c>
      <c r="Z93">
        <v>0.83</v>
      </c>
      <c r="AA93">
        <v>0.95</v>
      </c>
      <c r="AB93">
        <v>1.08</v>
      </c>
      <c r="AC93">
        <v>1.19</v>
      </c>
      <c r="AD93">
        <v>1.32</v>
      </c>
      <c r="AE93">
        <v>1.48</v>
      </c>
      <c r="AF93">
        <v>1.64</v>
      </c>
      <c r="AG93">
        <v>1.81</v>
      </c>
      <c r="AH93">
        <v>1.99</v>
      </c>
      <c r="AI93">
        <v>2.1800000000000002</v>
      </c>
      <c r="AJ93">
        <v>2.4</v>
      </c>
      <c r="AK93">
        <v>2.66</v>
      </c>
      <c r="AL93">
        <v>2.92</v>
      </c>
      <c r="AM93">
        <v>3.11</v>
      </c>
      <c r="AN93">
        <v>3.45</v>
      </c>
      <c r="AO93">
        <v>3.71</v>
      </c>
      <c r="AP93">
        <v>4.09</v>
      </c>
      <c r="AQ93">
        <v>4.38</v>
      </c>
      <c r="AR93">
        <v>4.71</v>
      </c>
      <c r="AS93">
        <v>5.07</v>
      </c>
      <c r="AT93">
        <v>5.44</v>
      </c>
      <c r="AU93">
        <v>5.8</v>
      </c>
      <c r="AV93">
        <v>6.17</v>
      </c>
      <c r="AW93">
        <v>6.53</v>
      </c>
      <c r="AX93">
        <v>7.09</v>
      </c>
      <c r="AY93">
        <v>7.7</v>
      </c>
      <c r="AZ93">
        <v>8.41</v>
      </c>
      <c r="BA93">
        <v>9.2100000000000009</v>
      </c>
      <c r="BB93">
        <v>9.9499999999999993</v>
      </c>
      <c r="BC93">
        <v>10.6</v>
      </c>
      <c r="BD93">
        <v>10.9</v>
      </c>
      <c r="BE93">
        <v>11</v>
      </c>
      <c r="BF93">
        <v>11.4</v>
      </c>
      <c r="BG93">
        <v>12</v>
      </c>
      <c r="BH93">
        <v>12.5</v>
      </c>
      <c r="BI93">
        <v>13.2</v>
      </c>
      <c r="BJ93">
        <v>13.9</v>
      </c>
      <c r="BK93">
        <v>14.3</v>
      </c>
      <c r="BL93">
        <v>14.6</v>
      </c>
      <c r="BM93">
        <v>14.9</v>
      </c>
      <c r="BN93">
        <v>15.2</v>
      </c>
      <c r="BO93">
        <v>15.5</v>
      </c>
      <c r="BP93">
        <v>15.7</v>
      </c>
      <c r="BQ93">
        <v>16</v>
      </c>
      <c r="BR93">
        <v>16.2</v>
      </c>
      <c r="BS93">
        <v>16.399999999999999</v>
      </c>
      <c r="BT93">
        <v>16.600000000000001</v>
      </c>
      <c r="BU93">
        <v>16.8</v>
      </c>
      <c r="BV93">
        <v>16.899999999999999</v>
      </c>
      <c r="BW93">
        <v>17.100000000000001</v>
      </c>
      <c r="BX93">
        <v>17.2</v>
      </c>
      <c r="BY93">
        <v>17.3</v>
      </c>
      <c r="BZ93">
        <v>17.399999999999999</v>
      </c>
      <c r="CA93">
        <v>17.5</v>
      </c>
      <c r="CB93">
        <v>17.600000000000001</v>
      </c>
      <c r="CC93">
        <v>17.600000000000001</v>
      </c>
      <c r="CD93">
        <v>17.600000000000001</v>
      </c>
      <c r="CE93">
        <v>17.7</v>
      </c>
      <c r="CF93">
        <v>17.7</v>
      </c>
      <c r="CG93">
        <v>17.600000000000001</v>
      </c>
      <c r="CH93">
        <v>17.600000000000001</v>
      </c>
      <c r="CI93">
        <v>17.600000000000001</v>
      </c>
      <c r="CJ93">
        <v>17.5</v>
      </c>
      <c r="CK93">
        <v>17.399999999999999</v>
      </c>
      <c r="CL93">
        <v>17.399999999999999</v>
      </c>
      <c r="CM93">
        <v>17.2</v>
      </c>
      <c r="CN93">
        <v>17.100000000000001</v>
      </c>
      <c r="CO93">
        <v>17</v>
      </c>
      <c r="CP93">
        <v>16.8</v>
      </c>
      <c r="CQ93">
        <v>16.7</v>
      </c>
      <c r="CR93">
        <v>16.5</v>
      </c>
      <c r="CS93">
        <v>16.3</v>
      </c>
      <c r="CT93">
        <v>16.100000000000001</v>
      </c>
      <c r="CU93">
        <v>15.8</v>
      </c>
      <c r="CV93">
        <v>15.6</v>
      </c>
      <c r="CW93">
        <v>15.3</v>
      </c>
      <c r="CX93">
        <v>15.1</v>
      </c>
      <c r="CY93">
        <v>14.8</v>
      </c>
      <c r="CZ93">
        <v>14.5</v>
      </c>
      <c r="DA93">
        <v>14.1</v>
      </c>
      <c r="DB93">
        <v>13.8</v>
      </c>
      <c r="DC93">
        <v>13.3</v>
      </c>
      <c r="DD93">
        <v>12.9</v>
      </c>
      <c r="DE93">
        <v>12.4</v>
      </c>
      <c r="DF93">
        <v>12</v>
      </c>
      <c r="DG93">
        <v>11.5</v>
      </c>
      <c r="DH93">
        <v>10.8</v>
      </c>
      <c r="DI93">
        <v>10.3</v>
      </c>
      <c r="DJ93">
        <v>9.66</v>
      </c>
      <c r="DK93">
        <v>8.9700000000000006</v>
      </c>
      <c r="DL93">
        <v>8.2200000000000006</v>
      </c>
      <c r="DM93">
        <v>7.57</v>
      </c>
      <c r="DN93">
        <v>6.85</v>
      </c>
      <c r="DO93">
        <v>6.39</v>
      </c>
      <c r="DP93">
        <v>5.98</v>
      </c>
      <c r="DQ93">
        <v>5.56</v>
      </c>
      <c r="DR93">
        <v>5.24</v>
      </c>
      <c r="DS93">
        <v>4.88</v>
      </c>
      <c r="DT93">
        <v>4.49</v>
      </c>
      <c r="DU93">
        <v>4.21</v>
      </c>
      <c r="DV93">
        <v>3.8</v>
      </c>
      <c r="DW93">
        <v>3.49</v>
      </c>
      <c r="DX93">
        <v>3.17</v>
      </c>
      <c r="DY93">
        <v>2.93</v>
      </c>
      <c r="DZ93">
        <v>2.71</v>
      </c>
      <c r="EA93">
        <v>2.4</v>
      </c>
      <c r="EB93">
        <v>2.25</v>
      </c>
      <c r="EC93">
        <v>1.98</v>
      </c>
      <c r="ED93">
        <v>1.78</v>
      </c>
      <c r="EE93">
        <v>1.62</v>
      </c>
      <c r="EF93">
        <v>1.48</v>
      </c>
      <c r="EG93">
        <v>1.29</v>
      </c>
      <c r="EH93">
        <v>1.1599999999999999</v>
      </c>
      <c r="EI93">
        <v>1.06</v>
      </c>
      <c r="EJ93">
        <v>0.91</v>
      </c>
      <c r="EK93">
        <v>0.82</v>
      </c>
      <c r="EL93">
        <v>0.71</v>
      </c>
      <c r="EM93">
        <v>0.63</v>
      </c>
      <c r="EN93">
        <v>0.53</v>
      </c>
      <c r="EO93">
        <v>0.47</v>
      </c>
      <c r="EP93">
        <v>0.42</v>
      </c>
      <c r="EQ93">
        <v>0.35</v>
      </c>
      <c r="ER93">
        <v>0.28999999999999998</v>
      </c>
      <c r="ES93">
        <v>0.26</v>
      </c>
      <c r="ET93">
        <v>0.22</v>
      </c>
      <c r="EU93">
        <v>0.18</v>
      </c>
      <c r="EV93">
        <v>0.15</v>
      </c>
      <c r="EW93">
        <v>0.13</v>
      </c>
      <c r="EX93">
        <v>0.1</v>
      </c>
      <c r="EY93">
        <v>0.09</v>
      </c>
      <c r="EZ93">
        <v>7.0000000000000007E-2</v>
      </c>
      <c r="FA93">
        <v>0.05</v>
      </c>
      <c r="FB93">
        <v>0.03</v>
      </c>
      <c r="FC93">
        <v>0.02</v>
      </c>
      <c r="FD93">
        <v>0</v>
      </c>
      <c r="FE93">
        <v>0</v>
      </c>
      <c r="FF93">
        <v>0</v>
      </c>
      <c r="FG93">
        <v>0</v>
      </c>
      <c r="FH93">
        <v>0</v>
      </c>
      <c r="FI93">
        <v>0</v>
      </c>
      <c r="FJ93">
        <v>0</v>
      </c>
      <c r="FK93">
        <v>0</v>
      </c>
      <c r="FL93">
        <v>0</v>
      </c>
      <c r="FM93">
        <v>0</v>
      </c>
      <c r="FN93">
        <v>0</v>
      </c>
      <c r="FO93">
        <v>0</v>
      </c>
      <c r="FP93">
        <v>0</v>
      </c>
      <c r="FQ93">
        <v>0</v>
      </c>
      <c r="FR93">
        <v>0</v>
      </c>
      <c r="FS93">
        <v>0</v>
      </c>
      <c r="FT93">
        <v>0</v>
      </c>
      <c r="FU93">
        <v>0.02</v>
      </c>
      <c r="FV93">
        <v>0.04</v>
      </c>
      <c r="FW93">
        <v>0.04</v>
      </c>
      <c r="FX93">
        <v>0.05</v>
      </c>
      <c r="FY93">
        <v>0.08</v>
      </c>
      <c r="FZ93">
        <v>0.1</v>
      </c>
    </row>
    <row r="94" spans="1:182" x14ac:dyDescent="0.15">
      <c r="A94">
        <v>93</v>
      </c>
      <c r="B94">
        <v>0</v>
      </c>
      <c r="C94">
        <v>0</v>
      </c>
      <c r="D94">
        <v>0</v>
      </c>
      <c r="E94">
        <v>0</v>
      </c>
      <c r="F94">
        <v>0</v>
      </c>
      <c r="G94">
        <v>0</v>
      </c>
      <c r="H94">
        <v>0.02</v>
      </c>
      <c r="I94">
        <v>0.04</v>
      </c>
      <c r="J94">
        <v>0.05</v>
      </c>
      <c r="K94">
        <v>0.06</v>
      </c>
      <c r="L94">
        <v>0.09</v>
      </c>
      <c r="M94">
        <v>0.11</v>
      </c>
      <c r="N94">
        <v>0.14000000000000001</v>
      </c>
      <c r="O94">
        <v>0.16</v>
      </c>
      <c r="P94">
        <v>0.19</v>
      </c>
      <c r="Q94">
        <v>0.24</v>
      </c>
      <c r="R94">
        <v>0.27</v>
      </c>
      <c r="S94">
        <v>0.31</v>
      </c>
      <c r="T94">
        <v>0.36</v>
      </c>
      <c r="U94">
        <v>0.44</v>
      </c>
      <c r="V94">
        <v>0.49</v>
      </c>
      <c r="W94">
        <v>0.56999999999999995</v>
      </c>
      <c r="X94">
        <v>0.67</v>
      </c>
      <c r="Y94">
        <v>0.74</v>
      </c>
      <c r="Z94">
        <v>0.84</v>
      </c>
      <c r="AA94">
        <v>0.94</v>
      </c>
      <c r="AB94">
        <v>1.07</v>
      </c>
      <c r="AC94">
        <v>1.2</v>
      </c>
      <c r="AD94">
        <v>1.33</v>
      </c>
      <c r="AE94">
        <v>1.5</v>
      </c>
      <c r="AF94">
        <v>1.62</v>
      </c>
      <c r="AG94">
        <v>1.82</v>
      </c>
      <c r="AH94">
        <v>2</v>
      </c>
      <c r="AI94">
        <v>2.2599999999999998</v>
      </c>
      <c r="AJ94">
        <v>2.39</v>
      </c>
      <c r="AK94">
        <v>2.63</v>
      </c>
      <c r="AL94">
        <v>2.94</v>
      </c>
      <c r="AM94">
        <v>3.14</v>
      </c>
      <c r="AN94">
        <v>3.39</v>
      </c>
      <c r="AO94">
        <v>3.7</v>
      </c>
      <c r="AP94">
        <v>4.08</v>
      </c>
      <c r="AQ94">
        <v>4.4000000000000004</v>
      </c>
      <c r="AR94">
        <v>4.7300000000000004</v>
      </c>
      <c r="AS94">
        <v>5.07</v>
      </c>
      <c r="AT94">
        <v>5.43</v>
      </c>
      <c r="AU94">
        <v>5.79</v>
      </c>
      <c r="AV94">
        <v>6.14</v>
      </c>
      <c r="AW94">
        <v>6.55</v>
      </c>
      <c r="AX94">
        <v>7.1</v>
      </c>
      <c r="AY94">
        <v>7.67</v>
      </c>
      <c r="AZ94">
        <v>8.43</v>
      </c>
      <c r="BA94">
        <v>9.2100000000000009</v>
      </c>
      <c r="BB94">
        <v>9.91</v>
      </c>
      <c r="BC94">
        <v>10.6</v>
      </c>
      <c r="BD94">
        <v>10.9</v>
      </c>
      <c r="BE94">
        <v>11</v>
      </c>
      <c r="BF94">
        <v>11.4</v>
      </c>
      <c r="BG94">
        <v>12</v>
      </c>
      <c r="BH94">
        <v>12.5</v>
      </c>
      <c r="BI94">
        <v>13</v>
      </c>
      <c r="BJ94">
        <v>13.9</v>
      </c>
      <c r="BK94">
        <v>14.2</v>
      </c>
      <c r="BL94">
        <v>14.6</v>
      </c>
      <c r="BM94">
        <v>14.9</v>
      </c>
      <c r="BN94">
        <v>15.2</v>
      </c>
      <c r="BO94">
        <v>15.5</v>
      </c>
      <c r="BP94">
        <v>15.8</v>
      </c>
      <c r="BQ94">
        <v>16</v>
      </c>
      <c r="BR94">
        <v>16.2</v>
      </c>
      <c r="BS94">
        <v>16.399999999999999</v>
      </c>
      <c r="BT94">
        <v>16.600000000000001</v>
      </c>
      <c r="BU94">
        <v>16.8</v>
      </c>
      <c r="BV94">
        <v>16.899999999999999</v>
      </c>
      <c r="BW94">
        <v>17.100000000000001</v>
      </c>
      <c r="BX94">
        <v>17.2</v>
      </c>
      <c r="BY94">
        <v>17.3</v>
      </c>
      <c r="BZ94">
        <v>17.399999999999999</v>
      </c>
      <c r="CA94">
        <v>17.5</v>
      </c>
      <c r="CB94">
        <v>17.600000000000001</v>
      </c>
      <c r="CC94">
        <v>17.600000000000001</v>
      </c>
      <c r="CD94">
        <v>17.600000000000001</v>
      </c>
      <c r="CE94">
        <v>17.7</v>
      </c>
      <c r="CF94">
        <v>17.7</v>
      </c>
      <c r="CG94">
        <v>17.600000000000001</v>
      </c>
      <c r="CH94">
        <v>17.600000000000001</v>
      </c>
      <c r="CI94">
        <v>17.600000000000001</v>
      </c>
      <c r="CJ94">
        <v>17.5</v>
      </c>
      <c r="CK94">
        <v>17.399999999999999</v>
      </c>
      <c r="CL94">
        <v>17.3</v>
      </c>
      <c r="CM94">
        <v>17.2</v>
      </c>
      <c r="CN94">
        <v>17.100000000000001</v>
      </c>
      <c r="CO94">
        <v>17</v>
      </c>
      <c r="CP94">
        <v>16.8</v>
      </c>
      <c r="CQ94">
        <v>16.7</v>
      </c>
      <c r="CR94">
        <v>16.5</v>
      </c>
      <c r="CS94">
        <v>16.3</v>
      </c>
      <c r="CT94">
        <v>16.100000000000001</v>
      </c>
      <c r="CU94">
        <v>15.8</v>
      </c>
      <c r="CV94">
        <v>15.6</v>
      </c>
      <c r="CW94">
        <v>15.3</v>
      </c>
      <c r="CX94">
        <v>15</v>
      </c>
      <c r="CY94">
        <v>14.8</v>
      </c>
      <c r="CZ94">
        <v>14.4</v>
      </c>
      <c r="DA94">
        <v>14.1</v>
      </c>
      <c r="DB94">
        <v>13.8</v>
      </c>
      <c r="DC94">
        <v>13.3</v>
      </c>
      <c r="DD94">
        <v>12.9</v>
      </c>
      <c r="DE94">
        <v>12.4</v>
      </c>
      <c r="DF94">
        <v>11.9</v>
      </c>
      <c r="DG94">
        <v>11.4</v>
      </c>
      <c r="DH94">
        <v>10.8</v>
      </c>
      <c r="DI94">
        <v>10.3</v>
      </c>
      <c r="DJ94">
        <v>9.7200000000000006</v>
      </c>
      <c r="DK94">
        <v>8.98</v>
      </c>
      <c r="DL94">
        <v>8.2100000000000009</v>
      </c>
      <c r="DM94">
        <v>7.5</v>
      </c>
      <c r="DN94">
        <v>6.84</v>
      </c>
      <c r="DO94">
        <v>6.38</v>
      </c>
      <c r="DP94">
        <v>6.03</v>
      </c>
      <c r="DQ94">
        <v>5.61</v>
      </c>
      <c r="DR94">
        <v>5.28</v>
      </c>
      <c r="DS94">
        <v>4.92</v>
      </c>
      <c r="DT94">
        <v>4.55</v>
      </c>
      <c r="DU94">
        <v>4.2699999999999996</v>
      </c>
      <c r="DV94">
        <v>3.81</v>
      </c>
      <c r="DW94">
        <v>3.49</v>
      </c>
      <c r="DX94">
        <v>3.2</v>
      </c>
      <c r="DY94">
        <v>2.97</v>
      </c>
      <c r="DZ94">
        <v>2.69</v>
      </c>
      <c r="EA94">
        <v>2.44</v>
      </c>
      <c r="EB94">
        <v>2.2599999999999998</v>
      </c>
      <c r="EC94">
        <v>2</v>
      </c>
      <c r="ED94">
        <v>1.82</v>
      </c>
      <c r="EE94">
        <v>1.64</v>
      </c>
      <c r="EF94">
        <v>1.45</v>
      </c>
      <c r="EG94">
        <v>1.3</v>
      </c>
      <c r="EH94">
        <v>1.18</v>
      </c>
      <c r="EI94">
        <v>1.05</v>
      </c>
      <c r="EJ94">
        <v>0.92</v>
      </c>
      <c r="EK94">
        <v>0.81</v>
      </c>
      <c r="EL94">
        <v>0.72</v>
      </c>
      <c r="EM94">
        <v>0.62</v>
      </c>
      <c r="EN94">
        <v>0.54</v>
      </c>
      <c r="EO94">
        <v>0.48</v>
      </c>
      <c r="EP94">
        <v>0.41</v>
      </c>
      <c r="EQ94">
        <v>0.37</v>
      </c>
      <c r="ER94">
        <v>0.3</v>
      </c>
      <c r="ES94">
        <v>0.27</v>
      </c>
      <c r="ET94">
        <v>0.22</v>
      </c>
      <c r="EU94">
        <v>0.19</v>
      </c>
      <c r="EV94">
        <v>0.15</v>
      </c>
      <c r="EW94">
        <v>0.13</v>
      </c>
      <c r="EX94">
        <v>0.11</v>
      </c>
      <c r="EY94">
        <v>0.09</v>
      </c>
      <c r="EZ94">
        <v>7.0000000000000007E-2</v>
      </c>
      <c r="FA94">
        <v>0.05</v>
      </c>
      <c r="FB94">
        <v>0.04</v>
      </c>
      <c r="FC94">
        <v>0.03</v>
      </c>
      <c r="FD94">
        <v>0</v>
      </c>
      <c r="FE94">
        <v>0</v>
      </c>
      <c r="FF94">
        <v>0</v>
      </c>
      <c r="FG94">
        <v>0</v>
      </c>
      <c r="FH94">
        <v>0</v>
      </c>
      <c r="FI94">
        <v>0</v>
      </c>
      <c r="FJ94">
        <v>0</v>
      </c>
      <c r="FK94">
        <v>0</v>
      </c>
      <c r="FL94">
        <v>0</v>
      </c>
      <c r="FM94">
        <v>0</v>
      </c>
      <c r="FN94">
        <v>0</v>
      </c>
      <c r="FO94">
        <v>0</v>
      </c>
      <c r="FP94">
        <v>0</v>
      </c>
      <c r="FQ94">
        <v>0</v>
      </c>
      <c r="FR94">
        <v>0</v>
      </c>
      <c r="FS94">
        <v>0</v>
      </c>
      <c r="FT94">
        <v>0</v>
      </c>
      <c r="FU94">
        <v>0.02</v>
      </c>
      <c r="FV94">
        <v>0.04</v>
      </c>
      <c r="FW94">
        <v>0.04</v>
      </c>
      <c r="FX94">
        <v>0.05</v>
      </c>
      <c r="FY94">
        <v>0.08</v>
      </c>
      <c r="FZ94">
        <v>0.1</v>
      </c>
    </row>
    <row r="95" spans="1:182" x14ac:dyDescent="0.15">
      <c r="A95">
        <v>92</v>
      </c>
      <c r="B95">
        <v>0</v>
      </c>
      <c r="C95">
        <v>0</v>
      </c>
      <c r="D95">
        <v>0</v>
      </c>
      <c r="E95">
        <v>0</v>
      </c>
      <c r="F95">
        <v>0</v>
      </c>
      <c r="G95">
        <v>0</v>
      </c>
      <c r="H95">
        <v>0.02</v>
      </c>
      <c r="I95">
        <v>0.04</v>
      </c>
      <c r="J95">
        <v>0.05</v>
      </c>
      <c r="K95">
        <v>0.06</v>
      </c>
      <c r="L95">
        <v>0.09</v>
      </c>
      <c r="M95">
        <v>0.11</v>
      </c>
      <c r="N95">
        <v>0.14000000000000001</v>
      </c>
      <c r="O95">
        <v>0.16</v>
      </c>
      <c r="P95">
        <v>0.2</v>
      </c>
      <c r="Q95">
        <v>0.24</v>
      </c>
      <c r="R95">
        <v>0.27</v>
      </c>
      <c r="S95">
        <v>0.32</v>
      </c>
      <c r="T95">
        <v>0.38</v>
      </c>
      <c r="U95">
        <v>0.43</v>
      </c>
      <c r="V95">
        <v>0.49</v>
      </c>
      <c r="W95">
        <v>0.56000000000000005</v>
      </c>
      <c r="X95">
        <v>0.65</v>
      </c>
      <c r="Y95">
        <v>0.72</v>
      </c>
      <c r="Z95">
        <v>0.85</v>
      </c>
      <c r="AA95">
        <v>0.96</v>
      </c>
      <c r="AB95">
        <v>1.06</v>
      </c>
      <c r="AC95">
        <v>1.19</v>
      </c>
      <c r="AD95">
        <v>1.3</v>
      </c>
      <c r="AE95">
        <v>1.45</v>
      </c>
      <c r="AF95">
        <v>1.62</v>
      </c>
      <c r="AG95">
        <v>1.8</v>
      </c>
      <c r="AH95">
        <v>1.97</v>
      </c>
      <c r="AI95">
        <v>2.2000000000000002</v>
      </c>
      <c r="AJ95">
        <v>2.41</v>
      </c>
      <c r="AK95">
        <v>2.64</v>
      </c>
      <c r="AL95">
        <v>2.88</v>
      </c>
      <c r="AM95">
        <v>3.1</v>
      </c>
      <c r="AN95">
        <v>3.39</v>
      </c>
      <c r="AO95">
        <v>3.72</v>
      </c>
      <c r="AP95">
        <v>4.07</v>
      </c>
      <c r="AQ95">
        <v>4.3899999999999997</v>
      </c>
      <c r="AR95">
        <v>4.6900000000000004</v>
      </c>
      <c r="AS95">
        <v>5.09</v>
      </c>
      <c r="AT95">
        <v>5.34</v>
      </c>
      <c r="AU95">
        <v>5.74</v>
      </c>
      <c r="AV95">
        <v>6.11</v>
      </c>
      <c r="AW95">
        <v>6.55</v>
      </c>
      <c r="AX95">
        <v>7.07</v>
      </c>
      <c r="AY95">
        <v>7.63</v>
      </c>
      <c r="AZ95">
        <v>8.39</v>
      </c>
      <c r="BA95">
        <v>9.14</v>
      </c>
      <c r="BB95">
        <v>9.89</v>
      </c>
      <c r="BC95">
        <v>10.6</v>
      </c>
      <c r="BD95">
        <v>10.8</v>
      </c>
      <c r="BE95">
        <v>11</v>
      </c>
      <c r="BF95">
        <v>11.4</v>
      </c>
      <c r="BG95">
        <v>11.9</v>
      </c>
      <c r="BH95">
        <v>12.5</v>
      </c>
      <c r="BI95">
        <v>12.9</v>
      </c>
      <c r="BJ95">
        <v>13.9</v>
      </c>
      <c r="BK95">
        <v>14.2</v>
      </c>
      <c r="BL95">
        <v>14.6</v>
      </c>
      <c r="BM95">
        <v>14.9</v>
      </c>
      <c r="BN95">
        <v>15.2</v>
      </c>
      <c r="BO95">
        <v>15.5</v>
      </c>
      <c r="BP95">
        <v>15.7</v>
      </c>
      <c r="BQ95">
        <v>16</v>
      </c>
      <c r="BR95">
        <v>16.2</v>
      </c>
      <c r="BS95">
        <v>16.399999999999999</v>
      </c>
      <c r="BT95">
        <v>16.600000000000001</v>
      </c>
      <c r="BU95">
        <v>16.8</v>
      </c>
      <c r="BV95">
        <v>16.899999999999999</v>
      </c>
      <c r="BW95">
        <v>17.100000000000001</v>
      </c>
      <c r="BX95">
        <v>17.2</v>
      </c>
      <c r="BY95">
        <v>17.3</v>
      </c>
      <c r="BZ95">
        <v>17.399999999999999</v>
      </c>
      <c r="CA95">
        <v>17.5</v>
      </c>
      <c r="CB95">
        <v>17.600000000000001</v>
      </c>
      <c r="CC95">
        <v>17.600000000000001</v>
      </c>
      <c r="CD95">
        <v>17.600000000000001</v>
      </c>
      <c r="CE95">
        <v>17.7</v>
      </c>
      <c r="CF95">
        <v>17.7</v>
      </c>
      <c r="CG95">
        <v>17.600000000000001</v>
      </c>
      <c r="CH95">
        <v>17.600000000000001</v>
      </c>
      <c r="CI95">
        <v>17.600000000000001</v>
      </c>
      <c r="CJ95">
        <v>17.5</v>
      </c>
      <c r="CK95">
        <v>17.399999999999999</v>
      </c>
      <c r="CL95">
        <v>17.3</v>
      </c>
      <c r="CM95">
        <v>17.2</v>
      </c>
      <c r="CN95">
        <v>17.100000000000001</v>
      </c>
      <c r="CO95">
        <v>17</v>
      </c>
      <c r="CP95">
        <v>16.8</v>
      </c>
      <c r="CQ95">
        <v>16.7</v>
      </c>
      <c r="CR95">
        <v>16.5</v>
      </c>
      <c r="CS95">
        <v>16.3</v>
      </c>
      <c r="CT95">
        <v>16.100000000000001</v>
      </c>
      <c r="CU95">
        <v>15.8</v>
      </c>
      <c r="CV95">
        <v>15.6</v>
      </c>
      <c r="CW95">
        <v>15.3</v>
      </c>
      <c r="CX95">
        <v>15</v>
      </c>
      <c r="CY95">
        <v>14.7</v>
      </c>
      <c r="CZ95">
        <v>14.4</v>
      </c>
      <c r="DA95">
        <v>14.1</v>
      </c>
      <c r="DB95">
        <v>13.7</v>
      </c>
      <c r="DC95">
        <v>13.3</v>
      </c>
      <c r="DD95">
        <v>12.8</v>
      </c>
      <c r="DE95">
        <v>12.4</v>
      </c>
      <c r="DF95">
        <v>11.9</v>
      </c>
      <c r="DG95">
        <v>11.4</v>
      </c>
      <c r="DH95">
        <v>10.8</v>
      </c>
      <c r="DI95">
        <v>10.3</v>
      </c>
      <c r="DJ95">
        <v>9.5500000000000007</v>
      </c>
      <c r="DK95">
        <v>8.92</v>
      </c>
      <c r="DL95">
        <v>8.19</v>
      </c>
      <c r="DM95">
        <v>7.47</v>
      </c>
      <c r="DN95">
        <v>6.89</v>
      </c>
      <c r="DO95">
        <v>6.38</v>
      </c>
      <c r="DP95">
        <v>5.96</v>
      </c>
      <c r="DQ95">
        <v>5.61</v>
      </c>
      <c r="DR95">
        <v>5.23</v>
      </c>
      <c r="DS95">
        <v>4.91</v>
      </c>
      <c r="DT95">
        <v>4.55</v>
      </c>
      <c r="DU95">
        <v>4.18</v>
      </c>
      <c r="DV95">
        <v>3.8</v>
      </c>
      <c r="DW95">
        <v>3.49</v>
      </c>
      <c r="DX95">
        <v>3.2</v>
      </c>
      <c r="DY95">
        <v>2.94</v>
      </c>
      <c r="DZ95">
        <v>2.76</v>
      </c>
      <c r="EA95">
        <v>2.4300000000000002</v>
      </c>
      <c r="EB95">
        <v>2.2400000000000002</v>
      </c>
      <c r="EC95">
        <v>2.0499999999999998</v>
      </c>
      <c r="ED95">
        <v>1.79</v>
      </c>
      <c r="EE95">
        <v>1.68</v>
      </c>
      <c r="EF95">
        <v>1.5</v>
      </c>
      <c r="EG95">
        <v>1.3</v>
      </c>
      <c r="EH95">
        <v>1.2</v>
      </c>
      <c r="EI95">
        <v>1.07</v>
      </c>
      <c r="EJ95">
        <v>0.93</v>
      </c>
      <c r="EK95">
        <v>0.84</v>
      </c>
      <c r="EL95">
        <v>0.74</v>
      </c>
      <c r="EM95">
        <v>0.64</v>
      </c>
      <c r="EN95">
        <v>0.56000000000000005</v>
      </c>
      <c r="EO95">
        <v>0.49</v>
      </c>
      <c r="EP95">
        <v>0.44</v>
      </c>
      <c r="EQ95">
        <v>0.37</v>
      </c>
      <c r="ER95">
        <v>0.32</v>
      </c>
      <c r="ES95">
        <v>0.26</v>
      </c>
      <c r="ET95">
        <v>0.23</v>
      </c>
      <c r="EU95">
        <v>0.2</v>
      </c>
      <c r="EV95">
        <v>0.16</v>
      </c>
      <c r="EW95">
        <v>0.13</v>
      </c>
      <c r="EX95">
        <v>0.11</v>
      </c>
      <c r="EY95">
        <v>0.08</v>
      </c>
      <c r="EZ95">
        <v>0.08</v>
      </c>
      <c r="FA95">
        <v>0.05</v>
      </c>
      <c r="FB95">
        <v>0.04</v>
      </c>
      <c r="FC95">
        <v>0.03</v>
      </c>
      <c r="FD95">
        <v>0.02</v>
      </c>
      <c r="FE95">
        <v>0</v>
      </c>
      <c r="FF95">
        <v>0</v>
      </c>
      <c r="FG95">
        <v>0</v>
      </c>
      <c r="FH95">
        <v>0</v>
      </c>
      <c r="FI95">
        <v>0</v>
      </c>
      <c r="FJ95">
        <v>0</v>
      </c>
      <c r="FK95">
        <v>0</v>
      </c>
      <c r="FL95">
        <v>0</v>
      </c>
      <c r="FM95">
        <v>0</v>
      </c>
      <c r="FN95">
        <v>0</v>
      </c>
      <c r="FO95">
        <v>0</v>
      </c>
      <c r="FP95">
        <v>0</v>
      </c>
      <c r="FQ95">
        <v>0</v>
      </c>
      <c r="FR95">
        <v>0</v>
      </c>
      <c r="FS95">
        <v>0</v>
      </c>
      <c r="FT95">
        <v>0</v>
      </c>
      <c r="FU95">
        <v>0.02</v>
      </c>
      <c r="FV95">
        <v>0.04</v>
      </c>
      <c r="FW95">
        <v>0.04</v>
      </c>
      <c r="FX95">
        <v>0.06</v>
      </c>
      <c r="FY95">
        <v>0.08</v>
      </c>
      <c r="FZ95">
        <v>0.1</v>
      </c>
    </row>
    <row r="96" spans="1:182" x14ac:dyDescent="0.15">
      <c r="A96">
        <v>91</v>
      </c>
      <c r="B96">
        <v>0</v>
      </c>
      <c r="C96">
        <v>0</v>
      </c>
      <c r="D96">
        <v>0</v>
      </c>
      <c r="E96">
        <v>0</v>
      </c>
      <c r="F96">
        <v>0</v>
      </c>
      <c r="G96">
        <v>0</v>
      </c>
      <c r="H96">
        <v>0.02</v>
      </c>
      <c r="I96">
        <v>0.04</v>
      </c>
      <c r="J96">
        <v>0.05</v>
      </c>
      <c r="K96">
        <v>7.0000000000000007E-2</v>
      </c>
      <c r="L96">
        <v>0.09</v>
      </c>
      <c r="M96">
        <v>0.11</v>
      </c>
      <c r="N96">
        <v>0.13</v>
      </c>
      <c r="O96">
        <v>0.16</v>
      </c>
      <c r="P96">
        <v>0.2</v>
      </c>
      <c r="Q96">
        <v>0.23</v>
      </c>
      <c r="R96">
        <v>0.28000000000000003</v>
      </c>
      <c r="S96">
        <v>0.32</v>
      </c>
      <c r="T96">
        <v>0.37</v>
      </c>
      <c r="U96">
        <v>0.43</v>
      </c>
      <c r="V96">
        <v>0.49</v>
      </c>
      <c r="W96">
        <v>0.56000000000000005</v>
      </c>
      <c r="X96">
        <v>0.67</v>
      </c>
      <c r="Y96">
        <v>0.73</v>
      </c>
      <c r="Z96">
        <v>0.83</v>
      </c>
      <c r="AA96">
        <v>0.95</v>
      </c>
      <c r="AB96">
        <v>1.04</v>
      </c>
      <c r="AC96">
        <v>1.21</v>
      </c>
      <c r="AD96">
        <v>1.28</v>
      </c>
      <c r="AE96">
        <v>1.43</v>
      </c>
      <c r="AF96">
        <v>1.66</v>
      </c>
      <c r="AG96">
        <v>1.78</v>
      </c>
      <c r="AH96">
        <v>1.97</v>
      </c>
      <c r="AI96">
        <v>2.17</v>
      </c>
      <c r="AJ96">
        <v>2.41</v>
      </c>
      <c r="AK96">
        <v>2.63</v>
      </c>
      <c r="AL96">
        <v>2.91</v>
      </c>
      <c r="AM96">
        <v>3.09</v>
      </c>
      <c r="AN96">
        <v>3.4</v>
      </c>
      <c r="AO96">
        <v>3.69</v>
      </c>
      <c r="AP96">
        <v>4.01</v>
      </c>
      <c r="AQ96">
        <v>4.43</v>
      </c>
      <c r="AR96">
        <v>4.7</v>
      </c>
      <c r="AS96">
        <v>5.08</v>
      </c>
      <c r="AT96">
        <v>5.38</v>
      </c>
      <c r="AU96">
        <v>5.75</v>
      </c>
      <c r="AV96">
        <v>6.13</v>
      </c>
      <c r="AW96">
        <v>6.59</v>
      </c>
      <c r="AX96">
        <v>7.05</v>
      </c>
      <c r="AY96">
        <v>7.63</v>
      </c>
      <c r="AZ96">
        <v>8.33</v>
      </c>
      <c r="BA96">
        <v>9.17</v>
      </c>
      <c r="BB96">
        <v>9.8800000000000008</v>
      </c>
      <c r="BC96">
        <v>10.199999999999999</v>
      </c>
      <c r="BD96">
        <v>10.8</v>
      </c>
      <c r="BE96">
        <v>11.1</v>
      </c>
      <c r="BF96">
        <v>11.4</v>
      </c>
      <c r="BG96">
        <v>12</v>
      </c>
      <c r="BH96">
        <v>12.5</v>
      </c>
      <c r="BI96">
        <v>12.9</v>
      </c>
      <c r="BJ96">
        <v>13.8</v>
      </c>
      <c r="BK96">
        <v>14.2</v>
      </c>
      <c r="BL96">
        <v>14.6</v>
      </c>
      <c r="BM96">
        <v>14.9</v>
      </c>
      <c r="BN96">
        <v>15.2</v>
      </c>
      <c r="BO96">
        <v>15.5</v>
      </c>
      <c r="BP96">
        <v>15.7</v>
      </c>
      <c r="BQ96">
        <v>16</v>
      </c>
      <c r="BR96">
        <v>16.2</v>
      </c>
      <c r="BS96">
        <v>16.399999999999999</v>
      </c>
      <c r="BT96">
        <v>16.600000000000001</v>
      </c>
      <c r="BU96">
        <v>16.8</v>
      </c>
      <c r="BV96">
        <v>16.899999999999999</v>
      </c>
      <c r="BW96">
        <v>17.100000000000001</v>
      </c>
      <c r="BX96">
        <v>17.2</v>
      </c>
      <c r="BY96">
        <v>17.3</v>
      </c>
      <c r="BZ96">
        <v>17.399999999999999</v>
      </c>
      <c r="CA96">
        <v>17.5</v>
      </c>
      <c r="CB96">
        <v>17.600000000000001</v>
      </c>
      <c r="CC96">
        <v>17.600000000000001</v>
      </c>
      <c r="CD96">
        <v>17.600000000000001</v>
      </c>
      <c r="CE96">
        <v>17.7</v>
      </c>
      <c r="CF96">
        <v>17.7</v>
      </c>
      <c r="CG96">
        <v>17.600000000000001</v>
      </c>
      <c r="CH96">
        <v>17.600000000000001</v>
      </c>
      <c r="CI96">
        <v>17.600000000000001</v>
      </c>
      <c r="CJ96">
        <v>17.5</v>
      </c>
      <c r="CK96">
        <v>17.399999999999999</v>
      </c>
      <c r="CL96">
        <v>17.3</v>
      </c>
      <c r="CM96">
        <v>17.2</v>
      </c>
      <c r="CN96">
        <v>17.100000000000001</v>
      </c>
      <c r="CO96">
        <v>17</v>
      </c>
      <c r="CP96">
        <v>16.8</v>
      </c>
      <c r="CQ96">
        <v>16.7</v>
      </c>
      <c r="CR96">
        <v>16.5</v>
      </c>
      <c r="CS96">
        <v>16.3</v>
      </c>
      <c r="CT96">
        <v>16.100000000000001</v>
      </c>
      <c r="CU96">
        <v>15.8</v>
      </c>
      <c r="CV96">
        <v>15.6</v>
      </c>
      <c r="CW96">
        <v>15.3</v>
      </c>
      <c r="CX96">
        <v>15</v>
      </c>
      <c r="CY96">
        <v>14.7</v>
      </c>
      <c r="CZ96">
        <v>14.4</v>
      </c>
      <c r="DA96">
        <v>14.1</v>
      </c>
      <c r="DB96">
        <v>13.7</v>
      </c>
      <c r="DC96">
        <v>13.3</v>
      </c>
      <c r="DD96">
        <v>12.8</v>
      </c>
      <c r="DE96">
        <v>12.4</v>
      </c>
      <c r="DF96">
        <v>11.9</v>
      </c>
      <c r="DG96">
        <v>11.4</v>
      </c>
      <c r="DH96">
        <v>10.8</v>
      </c>
      <c r="DI96">
        <v>10.199999999999999</v>
      </c>
      <c r="DJ96">
        <v>9.59</v>
      </c>
      <c r="DK96">
        <v>8.91</v>
      </c>
      <c r="DL96">
        <v>8.2200000000000006</v>
      </c>
      <c r="DM96">
        <v>7.44</v>
      </c>
      <c r="DN96">
        <v>6.85</v>
      </c>
      <c r="DO96">
        <v>6.41</v>
      </c>
      <c r="DP96">
        <v>5.9</v>
      </c>
      <c r="DQ96">
        <v>5.64</v>
      </c>
      <c r="DR96">
        <v>5.23</v>
      </c>
      <c r="DS96">
        <v>4.8899999999999997</v>
      </c>
      <c r="DT96">
        <v>4.5</v>
      </c>
      <c r="DU96">
        <v>4.24</v>
      </c>
      <c r="DV96">
        <v>3.87</v>
      </c>
      <c r="DW96">
        <v>3.47</v>
      </c>
      <c r="DX96">
        <v>3.25</v>
      </c>
      <c r="DY96">
        <v>2.99</v>
      </c>
      <c r="DZ96">
        <v>2.74</v>
      </c>
      <c r="EA96">
        <v>2.4500000000000002</v>
      </c>
      <c r="EB96">
        <v>2.23</v>
      </c>
      <c r="EC96">
        <v>2.0499999999999998</v>
      </c>
      <c r="ED96">
        <v>1.81</v>
      </c>
      <c r="EE96">
        <v>1.68</v>
      </c>
      <c r="EF96">
        <v>1.49</v>
      </c>
      <c r="EG96">
        <v>1.37</v>
      </c>
      <c r="EH96">
        <v>1.2</v>
      </c>
      <c r="EI96">
        <v>1.1100000000000001</v>
      </c>
      <c r="EJ96">
        <v>0.93</v>
      </c>
      <c r="EK96">
        <v>0.82</v>
      </c>
      <c r="EL96">
        <v>0.73</v>
      </c>
      <c r="EM96">
        <v>0.68</v>
      </c>
      <c r="EN96">
        <v>0.59</v>
      </c>
      <c r="EO96">
        <v>0.5</v>
      </c>
      <c r="EP96">
        <v>0.44</v>
      </c>
      <c r="EQ96">
        <v>0.37</v>
      </c>
      <c r="ER96">
        <v>0.33</v>
      </c>
      <c r="ES96">
        <v>0.27</v>
      </c>
      <c r="ET96">
        <v>0.23</v>
      </c>
      <c r="EU96">
        <v>0.2</v>
      </c>
      <c r="EV96">
        <v>0.17</v>
      </c>
      <c r="EW96">
        <v>0.14000000000000001</v>
      </c>
      <c r="EX96">
        <v>0.12</v>
      </c>
      <c r="EY96">
        <v>0.1</v>
      </c>
      <c r="EZ96">
        <v>0.08</v>
      </c>
      <c r="FA96">
        <v>7.0000000000000007E-2</v>
      </c>
      <c r="FB96">
        <v>0.05</v>
      </c>
      <c r="FC96">
        <v>0.03</v>
      </c>
      <c r="FD96">
        <v>0.03</v>
      </c>
      <c r="FE96">
        <v>0</v>
      </c>
      <c r="FF96">
        <v>0</v>
      </c>
      <c r="FG96">
        <v>0</v>
      </c>
      <c r="FH96">
        <v>0</v>
      </c>
      <c r="FI96">
        <v>0</v>
      </c>
      <c r="FJ96">
        <v>0</v>
      </c>
      <c r="FK96">
        <v>0</v>
      </c>
      <c r="FL96">
        <v>0</v>
      </c>
      <c r="FM96">
        <v>0</v>
      </c>
      <c r="FN96">
        <v>0</v>
      </c>
      <c r="FO96">
        <v>0</v>
      </c>
      <c r="FP96">
        <v>0</v>
      </c>
      <c r="FQ96">
        <v>0</v>
      </c>
      <c r="FR96">
        <v>0</v>
      </c>
      <c r="FS96">
        <v>0</v>
      </c>
      <c r="FT96">
        <v>0</v>
      </c>
      <c r="FU96">
        <v>0.03</v>
      </c>
      <c r="FV96">
        <v>0.03</v>
      </c>
      <c r="FW96">
        <v>0.05</v>
      </c>
      <c r="FX96">
        <v>7.0000000000000007E-2</v>
      </c>
      <c r="FY96">
        <v>0.08</v>
      </c>
      <c r="FZ96">
        <v>0.1</v>
      </c>
    </row>
    <row r="97" spans="1:182" x14ac:dyDescent="0.15">
      <c r="A97">
        <v>90</v>
      </c>
      <c r="B97">
        <v>0</v>
      </c>
      <c r="C97">
        <v>0</v>
      </c>
      <c r="D97">
        <v>0</v>
      </c>
      <c r="E97">
        <v>0</v>
      </c>
      <c r="F97">
        <v>0</v>
      </c>
      <c r="G97">
        <v>0</v>
      </c>
      <c r="H97">
        <v>0.02</v>
      </c>
      <c r="I97">
        <v>0.04</v>
      </c>
      <c r="J97">
        <v>0.05</v>
      </c>
      <c r="K97">
        <v>7.0000000000000007E-2</v>
      </c>
      <c r="L97">
        <v>0.09</v>
      </c>
      <c r="M97">
        <v>0.11</v>
      </c>
      <c r="N97">
        <v>0.13</v>
      </c>
      <c r="O97">
        <v>0.16</v>
      </c>
      <c r="P97">
        <v>0.2</v>
      </c>
      <c r="Q97">
        <v>0.23</v>
      </c>
      <c r="R97">
        <v>0.27</v>
      </c>
      <c r="S97">
        <v>0.31</v>
      </c>
      <c r="T97">
        <v>0.38</v>
      </c>
      <c r="U97">
        <v>0.44</v>
      </c>
      <c r="V97">
        <v>0.51</v>
      </c>
      <c r="W97">
        <v>0.56999999999999995</v>
      </c>
      <c r="X97">
        <v>0.64</v>
      </c>
      <c r="Y97">
        <v>0.74</v>
      </c>
      <c r="Z97">
        <v>0.89</v>
      </c>
      <c r="AA97">
        <v>0.94</v>
      </c>
      <c r="AB97">
        <v>1.06</v>
      </c>
      <c r="AC97">
        <v>1.19</v>
      </c>
      <c r="AD97">
        <v>1.31</v>
      </c>
      <c r="AE97">
        <v>1.48</v>
      </c>
      <c r="AF97">
        <v>1.64</v>
      </c>
      <c r="AG97">
        <v>1.83</v>
      </c>
      <c r="AH97">
        <v>2.0099999999999998</v>
      </c>
      <c r="AI97">
        <v>2.2000000000000002</v>
      </c>
      <c r="AJ97">
        <v>2.4</v>
      </c>
      <c r="AK97">
        <v>2.6</v>
      </c>
      <c r="AL97">
        <v>2.86</v>
      </c>
      <c r="AM97">
        <v>3.13</v>
      </c>
      <c r="AN97">
        <v>3.35</v>
      </c>
      <c r="AO97">
        <v>3.71</v>
      </c>
      <c r="AP97">
        <v>3.97</v>
      </c>
      <c r="AQ97">
        <v>4.3600000000000003</v>
      </c>
      <c r="AR97">
        <v>4.71</v>
      </c>
      <c r="AS97">
        <v>5.07</v>
      </c>
      <c r="AT97">
        <v>5.4</v>
      </c>
      <c r="AU97">
        <v>5.77</v>
      </c>
      <c r="AV97">
        <v>6.08</v>
      </c>
      <c r="AW97">
        <v>6.51</v>
      </c>
      <c r="AX97">
        <v>7.02</v>
      </c>
      <c r="AY97">
        <v>7.6</v>
      </c>
      <c r="AZ97">
        <v>8.36</v>
      </c>
      <c r="BA97">
        <v>9.11</v>
      </c>
      <c r="BB97">
        <v>9.8000000000000007</v>
      </c>
      <c r="BC97">
        <v>10.199999999999999</v>
      </c>
      <c r="BD97">
        <v>10.8</v>
      </c>
      <c r="BE97">
        <v>11</v>
      </c>
      <c r="BF97">
        <v>11.4</v>
      </c>
      <c r="BG97">
        <v>11.9</v>
      </c>
      <c r="BH97">
        <v>12.5</v>
      </c>
      <c r="BI97">
        <v>12.9</v>
      </c>
      <c r="BJ97">
        <v>13.8</v>
      </c>
      <c r="BK97">
        <v>14.2</v>
      </c>
      <c r="BL97">
        <v>14.6</v>
      </c>
      <c r="BM97">
        <v>14.9</v>
      </c>
      <c r="BN97">
        <v>15.2</v>
      </c>
      <c r="BO97">
        <v>15.5</v>
      </c>
      <c r="BP97">
        <v>15.7</v>
      </c>
      <c r="BQ97">
        <v>16</v>
      </c>
      <c r="BR97">
        <v>16.2</v>
      </c>
      <c r="BS97">
        <v>16.399999999999999</v>
      </c>
      <c r="BT97">
        <v>16.600000000000001</v>
      </c>
      <c r="BU97">
        <v>16.8</v>
      </c>
      <c r="BV97">
        <v>16.899999999999999</v>
      </c>
      <c r="BW97">
        <v>17.100000000000001</v>
      </c>
      <c r="BX97">
        <v>17.2</v>
      </c>
      <c r="BY97">
        <v>17.3</v>
      </c>
      <c r="BZ97">
        <v>17.399999999999999</v>
      </c>
      <c r="CA97">
        <v>17.5</v>
      </c>
      <c r="CB97">
        <v>17.5</v>
      </c>
      <c r="CC97">
        <v>17.600000000000001</v>
      </c>
      <c r="CD97">
        <v>17.600000000000001</v>
      </c>
      <c r="CE97">
        <v>17.600000000000001</v>
      </c>
      <c r="CF97">
        <v>17.7</v>
      </c>
      <c r="CG97">
        <v>17.600000000000001</v>
      </c>
      <c r="CH97">
        <v>17.600000000000001</v>
      </c>
      <c r="CI97">
        <v>17.600000000000001</v>
      </c>
      <c r="CJ97">
        <v>17.5</v>
      </c>
      <c r="CK97">
        <v>17.399999999999999</v>
      </c>
      <c r="CL97">
        <v>17.3</v>
      </c>
      <c r="CM97">
        <v>17.2</v>
      </c>
      <c r="CN97">
        <v>17.100000000000001</v>
      </c>
      <c r="CO97">
        <v>17</v>
      </c>
      <c r="CP97">
        <v>16.8</v>
      </c>
      <c r="CQ97">
        <v>16.600000000000001</v>
      </c>
      <c r="CR97">
        <v>16.5</v>
      </c>
      <c r="CS97">
        <v>16.3</v>
      </c>
      <c r="CT97">
        <v>16</v>
      </c>
      <c r="CU97">
        <v>15.8</v>
      </c>
      <c r="CV97">
        <v>15.6</v>
      </c>
      <c r="CW97">
        <v>15.3</v>
      </c>
      <c r="CX97">
        <v>15</v>
      </c>
      <c r="CY97">
        <v>14.7</v>
      </c>
      <c r="CZ97">
        <v>14.4</v>
      </c>
      <c r="DA97">
        <v>14.1</v>
      </c>
      <c r="DB97">
        <v>13.7</v>
      </c>
      <c r="DC97">
        <v>13.3</v>
      </c>
      <c r="DD97">
        <v>12.7</v>
      </c>
      <c r="DE97">
        <v>12.4</v>
      </c>
      <c r="DF97">
        <v>11.9</v>
      </c>
      <c r="DG97">
        <v>11.4</v>
      </c>
      <c r="DH97">
        <v>10.8</v>
      </c>
      <c r="DI97">
        <v>10.199999999999999</v>
      </c>
      <c r="DJ97">
        <v>9.5500000000000007</v>
      </c>
      <c r="DK97">
        <v>8.94</v>
      </c>
      <c r="DL97">
        <v>8.24</v>
      </c>
      <c r="DM97">
        <v>7.45</v>
      </c>
      <c r="DN97">
        <v>6.89</v>
      </c>
      <c r="DO97">
        <v>6.42</v>
      </c>
      <c r="DP97">
        <v>5.94</v>
      </c>
      <c r="DQ97">
        <v>5.55</v>
      </c>
      <c r="DR97">
        <v>5.28</v>
      </c>
      <c r="DS97">
        <v>4.92</v>
      </c>
      <c r="DT97">
        <v>4.5599999999999996</v>
      </c>
      <c r="DU97">
        <v>4.24</v>
      </c>
      <c r="DV97">
        <v>3.84</v>
      </c>
      <c r="DW97">
        <v>3.51</v>
      </c>
      <c r="DX97">
        <v>3.22</v>
      </c>
      <c r="DY97">
        <v>3.01</v>
      </c>
      <c r="DZ97">
        <v>2.79</v>
      </c>
      <c r="EA97">
        <v>2.46</v>
      </c>
      <c r="EB97">
        <v>2.2000000000000002</v>
      </c>
      <c r="EC97">
        <v>2.0499999999999998</v>
      </c>
      <c r="ED97">
        <v>1.81</v>
      </c>
      <c r="EE97">
        <v>1.66</v>
      </c>
      <c r="EF97">
        <v>1.48</v>
      </c>
      <c r="EG97">
        <v>1.39</v>
      </c>
      <c r="EH97">
        <v>1.22</v>
      </c>
      <c r="EI97">
        <v>1.08</v>
      </c>
      <c r="EJ97">
        <v>0.97</v>
      </c>
      <c r="EK97">
        <v>0.88</v>
      </c>
      <c r="EL97">
        <v>0.76</v>
      </c>
      <c r="EM97">
        <v>0.66</v>
      </c>
      <c r="EN97">
        <v>0.56999999999999995</v>
      </c>
      <c r="EO97">
        <v>0.51</v>
      </c>
      <c r="EP97">
        <v>0.46</v>
      </c>
      <c r="EQ97">
        <v>0.38</v>
      </c>
      <c r="ER97">
        <v>0.34</v>
      </c>
      <c r="ES97">
        <v>0.28000000000000003</v>
      </c>
      <c r="ET97">
        <v>0.24</v>
      </c>
      <c r="EU97">
        <v>0.21</v>
      </c>
      <c r="EV97">
        <v>0.18</v>
      </c>
      <c r="EW97">
        <v>0.15</v>
      </c>
      <c r="EX97">
        <v>0.13</v>
      </c>
      <c r="EY97">
        <v>0.11</v>
      </c>
      <c r="EZ97">
        <v>0.09</v>
      </c>
      <c r="FA97">
        <v>7.0000000000000007E-2</v>
      </c>
      <c r="FB97">
        <v>0.06</v>
      </c>
      <c r="FC97">
        <v>0.04</v>
      </c>
      <c r="FD97">
        <v>0.03</v>
      </c>
      <c r="FE97">
        <v>0.02</v>
      </c>
      <c r="FF97">
        <v>0</v>
      </c>
      <c r="FG97">
        <v>0</v>
      </c>
      <c r="FH97">
        <v>0</v>
      </c>
      <c r="FI97">
        <v>0</v>
      </c>
      <c r="FJ97">
        <v>0</v>
      </c>
      <c r="FK97">
        <v>0</v>
      </c>
      <c r="FL97">
        <v>0</v>
      </c>
      <c r="FM97">
        <v>0</v>
      </c>
      <c r="FN97">
        <v>0</v>
      </c>
      <c r="FO97">
        <v>0</v>
      </c>
      <c r="FP97">
        <v>0</v>
      </c>
      <c r="FQ97">
        <v>0</v>
      </c>
      <c r="FR97">
        <v>0</v>
      </c>
      <c r="FS97">
        <v>0</v>
      </c>
      <c r="FT97">
        <v>0.02</v>
      </c>
      <c r="FU97">
        <v>0.02</v>
      </c>
      <c r="FV97">
        <v>0.03</v>
      </c>
      <c r="FW97">
        <v>0.05</v>
      </c>
      <c r="FX97">
        <v>7.0000000000000007E-2</v>
      </c>
      <c r="FY97">
        <v>0.08</v>
      </c>
      <c r="FZ97">
        <v>0.1</v>
      </c>
    </row>
    <row r="98" spans="1:182" x14ac:dyDescent="0.15">
      <c r="A98">
        <v>89</v>
      </c>
      <c r="B98">
        <v>0</v>
      </c>
      <c r="C98">
        <v>0</v>
      </c>
      <c r="D98">
        <v>0</v>
      </c>
      <c r="E98">
        <v>0</v>
      </c>
      <c r="F98">
        <v>0</v>
      </c>
      <c r="G98">
        <v>0</v>
      </c>
      <c r="H98">
        <v>0.02</v>
      </c>
      <c r="I98">
        <v>0.04</v>
      </c>
      <c r="J98">
        <v>0.05</v>
      </c>
      <c r="K98">
        <v>7.0000000000000007E-2</v>
      </c>
      <c r="L98">
        <v>0.09</v>
      </c>
      <c r="M98">
        <v>0.11</v>
      </c>
      <c r="N98">
        <v>0.13</v>
      </c>
      <c r="O98">
        <v>0.16</v>
      </c>
      <c r="P98">
        <v>0.19</v>
      </c>
      <c r="Q98">
        <v>0.22</v>
      </c>
      <c r="R98">
        <v>0.28000000000000003</v>
      </c>
      <c r="S98">
        <v>0.32</v>
      </c>
      <c r="T98">
        <v>0.37</v>
      </c>
      <c r="U98">
        <v>0.43</v>
      </c>
      <c r="V98">
        <v>0.5</v>
      </c>
      <c r="W98">
        <v>0.57999999999999996</v>
      </c>
      <c r="X98">
        <v>0.64</v>
      </c>
      <c r="Y98">
        <v>0.72</v>
      </c>
      <c r="Z98">
        <v>0.81</v>
      </c>
      <c r="AA98">
        <v>0.96</v>
      </c>
      <c r="AB98">
        <v>1.05</v>
      </c>
      <c r="AC98">
        <v>1.17</v>
      </c>
      <c r="AD98">
        <v>1.31</v>
      </c>
      <c r="AE98">
        <v>1.44</v>
      </c>
      <c r="AF98">
        <v>1.58</v>
      </c>
      <c r="AG98">
        <v>1.75</v>
      </c>
      <c r="AH98">
        <v>1.98</v>
      </c>
      <c r="AI98">
        <v>2.17</v>
      </c>
      <c r="AJ98">
        <v>2.34</v>
      </c>
      <c r="AK98">
        <v>2.62</v>
      </c>
      <c r="AL98">
        <v>2.91</v>
      </c>
      <c r="AM98">
        <v>3.09</v>
      </c>
      <c r="AN98">
        <v>3.39</v>
      </c>
      <c r="AO98">
        <v>3.65</v>
      </c>
      <c r="AP98">
        <v>3.96</v>
      </c>
      <c r="AQ98">
        <v>4.34</v>
      </c>
      <c r="AR98">
        <v>4.62</v>
      </c>
      <c r="AS98">
        <v>5.01</v>
      </c>
      <c r="AT98">
        <v>5.43</v>
      </c>
      <c r="AU98">
        <v>5.81</v>
      </c>
      <c r="AV98">
        <v>6.05</v>
      </c>
      <c r="AW98">
        <v>6.47</v>
      </c>
      <c r="AX98">
        <v>7.02</v>
      </c>
      <c r="AY98">
        <v>7.63</v>
      </c>
      <c r="AZ98">
        <v>8.3000000000000007</v>
      </c>
      <c r="BA98">
        <v>9.1</v>
      </c>
      <c r="BB98">
        <v>9.83</v>
      </c>
      <c r="BC98">
        <v>10.199999999999999</v>
      </c>
      <c r="BD98">
        <v>10.7</v>
      </c>
      <c r="BE98">
        <v>11</v>
      </c>
      <c r="BF98">
        <v>11.4</v>
      </c>
      <c r="BG98">
        <v>11.9</v>
      </c>
      <c r="BH98">
        <v>12.4</v>
      </c>
      <c r="BI98">
        <v>12.9</v>
      </c>
      <c r="BJ98">
        <v>13.8</v>
      </c>
      <c r="BK98">
        <v>14.2</v>
      </c>
      <c r="BL98">
        <v>14.6</v>
      </c>
      <c r="BM98">
        <v>14.9</v>
      </c>
      <c r="BN98">
        <v>15.2</v>
      </c>
      <c r="BO98">
        <v>15.5</v>
      </c>
      <c r="BP98">
        <v>15.7</v>
      </c>
      <c r="BQ98">
        <v>15.9</v>
      </c>
      <c r="BR98">
        <v>16.2</v>
      </c>
      <c r="BS98">
        <v>16.399999999999999</v>
      </c>
      <c r="BT98">
        <v>16.600000000000001</v>
      </c>
      <c r="BU98">
        <v>16.8</v>
      </c>
      <c r="BV98">
        <v>16.899999999999999</v>
      </c>
      <c r="BW98">
        <v>17.100000000000001</v>
      </c>
      <c r="BX98">
        <v>17.2</v>
      </c>
      <c r="BY98">
        <v>17.3</v>
      </c>
      <c r="BZ98">
        <v>17.399999999999999</v>
      </c>
      <c r="CA98">
        <v>17.5</v>
      </c>
      <c r="CB98">
        <v>17.5</v>
      </c>
      <c r="CC98">
        <v>17.600000000000001</v>
      </c>
      <c r="CD98">
        <v>17.600000000000001</v>
      </c>
      <c r="CE98">
        <v>17.600000000000001</v>
      </c>
      <c r="CF98">
        <v>17.600000000000001</v>
      </c>
      <c r="CG98">
        <v>17.600000000000001</v>
      </c>
      <c r="CH98">
        <v>17.600000000000001</v>
      </c>
      <c r="CI98">
        <v>17.600000000000001</v>
      </c>
      <c r="CJ98">
        <v>17.5</v>
      </c>
      <c r="CK98">
        <v>17.399999999999999</v>
      </c>
      <c r="CL98">
        <v>17.3</v>
      </c>
      <c r="CM98">
        <v>17.2</v>
      </c>
      <c r="CN98">
        <v>17.100000000000001</v>
      </c>
      <c r="CO98">
        <v>17</v>
      </c>
      <c r="CP98">
        <v>16.8</v>
      </c>
      <c r="CQ98">
        <v>16.600000000000001</v>
      </c>
      <c r="CR98">
        <v>16.399999999999999</v>
      </c>
      <c r="CS98">
        <v>16.2</v>
      </c>
      <c r="CT98">
        <v>16</v>
      </c>
      <c r="CU98">
        <v>15.8</v>
      </c>
      <c r="CV98">
        <v>15.6</v>
      </c>
      <c r="CW98">
        <v>15.3</v>
      </c>
      <c r="CX98">
        <v>15</v>
      </c>
      <c r="CY98">
        <v>14.7</v>
      </c>
      <c r="CZ98">
        <v>14.4</v>
      </c>
      <c r="DA98">
        <v>14.1</v>
      </c>
      <c r="DB98">
        <v>13.7</v>
      </c>
      <c r="DC98">
        <v>13.3</v>
      </c>
      <c r="DD98">
        <v>12.8</v>
      </c>
      <c r="DE98">
        <v>12.4</v>
      </c>
      <c r="DF98">
        <v>11.9</v>
      </c>
      <c r="DG98">
        <v>11.4</v>
      </c>
      <c r="DH98">
        <v>10.8</v>
      </c>
      <c r="DI98">
        <v>10.199999999999999</v>
      </c>
      <c r="DJ98">
        <v>9.51</v>
      </c>
      <c r="DK98">
        <v>8.9499999999999993</v>
      </c>
      <c r="DL98">
        <v>8.25</v>
      </c>
      <c r="DM98">
        <v>7.51</v>
      </c>
      <c r="DN98">
        <v>6.91</v>
      </c>
      <c r="DO98">
        <v>6.35</v>
      </c>
      <c r="DP98">
        <v>6.04</v>
      </c>
      <c r="DQ98">
        <v>5.61</v>
      </c>
      <c r="DR98">
        <v>5.26</v>
      </c>
      <c r="DS98">
        <v>4.8899999999999997</v>
      </c>
      <c r="DT98">
        <v>4.55</v>
      </c>
      <c r="DU98">
        <v>4.24</v>
      </c>
      <c r="DV98">
        <v>3.87</v>
      </c>
      <c r="DW98">
        <v>3.51</v>
      </c>
      <c r="DX98">
        <v>3.29</v>
      </c>
      <c r="DY98">
        <v>3</v>
      </c>
      <c r="DZ98">
        <v>2.76</v>
      </c>
      <c r="EA98">
        <v>2.5299999999999998</v>
      </c>
      <c r="EB98">
        <v>2.29</v>
      </c>
      <c r="EC98">
        <v>2.09</v>
      </c>
      <c r="ED98">
        <v>1.83</v>
      </c>
      <c r="EE98">
        <v>1.69</v>
      </c>
      <c r="EF98">
        <v>1.52</v>
      </c>
      <c r="EG98">
        <v>1.34</v>
      </c>
      <c r="EH98">
        <v>1.24</v>
      </c>
      <c r="EI98">
        <v>1.1000000000000001</v>
      </c>
      <c r="EJ98">
        <v>0.97</v>
      </c>
      <c r="EK98">
        <v>0.85</v>
      </c>
      <c r="EL98">
        <v>0.74</v>
      </c>
      <c r="EM98">
        <v>0.69</v>
      </c>
      <c r="EN98">
        <v>0.6</v>
      </c>
      <c r="EO98">
        <v>0.53</v>
      </c>
      <c r="EP98">
        <v>0.46</v>
      </c>
      <c r="EQ98">
        <v>0.4</v>
      </c>
      <c r="ER98">
        <v>0.34</v>
      </c>
      <c r="ES98">
        <v>0.28999999999999998</v>
      </c>
      <c r="ET98">
        <v>0.26</v>
      </c>
      <c r="EU98">
        <v>0.22</v>
      </c>
      <c r="EV98">
        <v>0.19</v>
      </c>
      <c r="EW98">
        <v>0.15</v>
      </c>
      <c r="EX98">
        <v>0.13</v>
      </c>
      <c r="EY98">
        <v>0.11</v>
      </c>
      <c r="EZ98">
        <v>0.09</v>
      </c>
      <c r="FA98">
        <v>0.08</v>
      </c>
      <c r="FB98">
        <v>0.05</v>
      </c>
      <c r="FC98">
        <v>0.04</v>
      </c>
      <c r="FD98">
        <v>0.04</v>
      </c>
      <c r="FE98">
        <v>0.02</v>
      </c>
      <c r="FF98">
        <v>0</v>
      </c>
      <c r="FG98">
        <v>0</v>
      </c>
      <c r="FH98">
        <v>0</v>
      </c>
      <c r="FI98">
        <v>0</v>
      </c>
      <c r="FJ98">
        <v>0</v>
      </c>
      <c r="FK98">
        <v>0</v>
      </c>
      <c r="FL98">
        <v>0</v>
      </c>
      <c r="FM98">
        <v>0</v>
      </c>
      <c r="FN98">
        <v>0</v>
      </c>
      <c r="FO98">
        <v>0</v>
      </c>
      <c r="FP98">
        <v>0</v>
      </c>
      <c r="FQ98">
        <v>0</v>
      </c>
      <c r="FR98">
        <v>0</v>
      </c>
      <c r="FS98">
        <v>0</v>
      </c>
      <c r="FT98">
        <v>0.02</v>
      </c>
      <c r="FU98">
        <v>0.03</v>
      </c>
      <c r="FV98">
        <v>0.03</v>
      </c>
      <c r="FW98">
        <v>0.05</v>
      </c>
      <c r="FX98">
        <v>7.0000000000000007E-2</v>
      </c>
      <c r="FY98">
        <v>0.08</v>
      </c>
      <c r="FZ98">
        <v>0.1</v>
      </c>
    </row>
    <row r="99" spans="1:182" x14ac:dyDescent="0.15">
      <c r="A99">
        <v>88</v>
      </c>
      <c r="B99">
        <v>0</v>
      </c>
      <c r="C99">
        <v>0</v>
      </c>
      <c r="D99">
        <v>0</v>
      </c>
      <c r="E99">
        <v>0</v>
      </c>
      <c r="F99">
        <v>0</v>
      </c>
      <c r="G99">
        <v>0</v>
      </c>
      <c r="H99">
        <v>0.02</v>
      </c>
      <c r="I99">
        <v>0.04</v>
      </c>
      <c r="J99">
        <v>0.05</v>
      </c>
      <c r="K99">
        <v>7.0000000000000007E-2</v>
      </c>
      <c r="L99">
        <v>0.09</v>
      </c>
      <c r="M99">
        <v>0.11</v>
      </c>
      <c r="N99">
        <v>0.13</v>
      </c>
      <c r="O99">
        <v>0.15</v>
      </c>
      <c r="P99">
        <v>0.19</v>
      </c>
      <c r="Q99">
        <v>0.23</v>
      </c>
      <c r="R99">
        <v>0.26</v>
      </c>
      <c r="S99">
        <v>0.31</v>
      </c>
      <c r="T99">
        <v>0.37</v>
      </c>
      <c r="U99">
        <v>0.43</v>
      </c>
      <c r="V99">
        <v>0.49</v>
      </c>
      <c r="W99">
        <v>0.55000000000000004</v>
      </c>
      <c r="X99">
        <v>0.63</v>
      </c>
      <c r="Y99">
        <v>0.73</v>
      </c>
      <c r="Z99">
        <v>0.8</v>
      </c>
      <c r="AA99">
        <v>0.96</v>
      </c>
      <c r="AB99">
        <v>1.06</v>
      </c>
      <c r="AC99">
        <v>1.1599999999999999</v>
      </c>
      <c r="AD99">
        <v>1.29</v>
      </c>
      <c r="AE99">
        <v>1.49</v>
      </c>
      <c r="AF99">
        <v>1.63</v>
      </c>
      <c r="AG99">
        <v>1.81</v>
      </c>
      <c r="AH99">
        <v>1.97</v>
      </c>
      <c r="AI99">
        <v>2.16</v>
      </c>
      <c r="AJ99">
        <v>2.37</v>
      </c>
      <c r="AK99">
        <v>2.61</v>
      </c>
      <c r="AL99">
        <v>2.92</v>
      </c>
      <c r="AM99">
        <v>3.16</v>
      </c>
      <c r="AN99">
        <v>3.34</v>
      </c>
      <c r="AO99">
        <v>3.65</v>
      </c>
      <c r="AP99">
        <v>4.05</v>
      </c>
      <c r="AQ99">
        <v>4.3499999999999996</v>
      </c>
      <c r="AR99">
        <v>4.7</v>
      </c>
      <c r="AS99">
        <v>5</v>
      </c>
      <c r="AT99">
        <v>5.37</v>
      </c>
      <c r="AU99">
        <v>5.74</v>
      </c>
      <c r="AV99">
        <v>6.07</v>
      </c>
      <c r="AW99">
        <v>6.52</v>
      </c>
      <c r="AX99">
        <v>6.99</v>
      </c>
      <c r="AY99">
        <v>7.56</v>
      </c>
      <c r="AZ99">
        <v>8.26</v>
      </c>
      <c r="BA99">
        <v>9.06</v>
      </c>
      <c r="BB99">
        <v>9.77</v>
      </c>
      <c r="BC99">
        <v>10.1</v>
      </c>
      <c r="BD99">
        <v>10.7</v>
      </c>
      <c r="BE99">
        <v>11</v>
      </c>
      <c r="BF99">
        <v>11.4</v>
      </c>
      <c r="BG99">
        <v>11.9</v>
      </c>
      <c r="BH99">
        <v>12.4</v>
      </c>
      <c r="BI99">
        <v>12.9</v>
      </c>
      <c r="BJ99">
        <v>13.8</v>
      </c>
      <c r="BK99">
        <v>14.2</v>
      </c>
      <c r="BL99">
        <v>14.5</v>
      </c>
      <c r="BM99">
        <v>14.9</v>
      </c>
      <c r="BN99">
        <v>15.2</v>
      </c>
      <c r="BO99">
        <v>15.4</v>
      </c>
      <c r="BP99">
        <v>15.7</v>
      </c>
      <c r="BQ99">
        <v>15.9</v>
      </c>
      <c r="BR99">
        <v>16.2</v>
      </c>
      <c r="BS99">
        <v>16.399999999999999</v>
      </c>
      <c r="BT99">
        <v>16.600000000000001</v>
      </c>
      <c r="BU99">
        <v>16.7</v>
      </c>
      <c r="BV99">
        <v>16.899999999999999</v>
      </c>
      <c r="BW99">
        <v>17.100000000000001</v>
      </c>
      <c r="BX99">
        <v>17.2</v>
      </c>
      <c r="BY99">
        <v>17.3</v>
      </c>
      <c r="BZ99">
        <v>17.399999999999999</v>
      </c>
      <c r="CA99">
        <v>17.5</v>
      </c>
      <c r="CB99">
        <v>17.5</v>
      </c>
      <c r="CC99">
        <v>17.600000000000001</v>
      </c>
      <c r="CD99">
        <v>17.600000000000001</v>
      </c>
      <c r="CE99">
        <v>17.600000000000001</v>
      </c>
      <c r="CF99">
        <v>17.600000000000001</v>
      </c>
      <c r="CG99">
        <v>17.600000000000001</v>
      </c>
      <c r="CH99">
        <v>17.600000000000001</v>
      </c>
      <c r="CI99">
        <v>17.5</v>
      </c>
      <c r="CJ99">
        <v>17.5</v>
      </c>
      <c r="CK99">
        <v>17.399999999999999</v>
      </c>
      <c r="CL99">
        <v>17.3</v>
      </c>
      <c r="CM99">
        <v>17.2</v>
      </c>
      <c r="CN99">
        <v>17.100000000000001</v>
      </c>
      <c r="CO99">
        <v>16.899999999999999</v>
      </c>
      <c r="CP99">
        <v>16.8</v>
      </c>
      <c r="CQ99">
        <v>16.600000000000001</v>
      </c>
      <c r="CR99">
        <v>16.399999999999999</v>
      </c>
      <c r="CS99">
        <v>16.2</v>
      </c>
      <c r="CT99">
        <v>16</v>
      </c>
      <c r="CU99">
        <v>15.8</v>
      </c>
      <c r="CV99">
        <v>15.5</v>
      </c>
      <c r="CW99">
        <v>15.3</v>
      </c>
      <c r="CX99">
        <v>15</v>
      </c>
      <c r="CY99">
        <v>14.7</v>
      </c>
      <c r="CZ99">
        <v>14.4</v>
      </c>
      <c r="DA99">
        <v>14.1</v>
      </c>
      <c r="DB99">
        <v>13.7</v>
      </c>
      <c r="DC99">
        <v>13.2</v>
      </c>
      <c r="DD99">
        <v>12.8</v>
      </c>
      <c r="DE99">
        <v>12.4</v>
      </c>
      <c r="DF99">
        <v>11.8</v>
      </c>
      <c r="DG99">
        <v>11.4</v>
      </c>
      <c r="DH99">
        <v>10.7</v>
      </c>
      <c r="DI99">
        <v>10.199999999999999</v>
      </c>
      <c r="DJ99">
        <v>9.5299999999999994</v>
      </c>
      <c r="DK99">
        <v>8.9600000000000009</v>
      </c>
      <c r="DL99">
        <v>8.3000000000000007</v>
      </c>
      <c r="DM99">
        <v>7.49</v>
      </c>
      <c r="DN99">
        <v>6.89</v>
      </c>
      <c r="DO99">
        <v>6.3</v>
      </c>
      <c r="DP99">
        <v>6</v>
      </c>
      <c r="DQ99">
        <v>5.56</v>
      </c>
      <c r="DR99">
        <v>5.25</v>
      </c>
      <c r="DS99">
        <v>4.92</v>
      </c>
      <c r="DT99">
        <v>4.6100000000000003</v>
      </c>
      <c r="DU99">
        <v>4.24</v>
      </c>
      <c r="DV99">
        <v>3.88</v>
      </c>
      <c r="DW99">
        <v>3.51</v>
      </c>
      <c r="DX99">
        <v>3.3</v>
      </c>
      <c r="DY99">
        <v>2.95</v>
      </c>
      <c r="DZ99">
        <v>2.78</v>
      </c>
      <c r="EA99">
        <v>2.5</v>
      </c>
      <c r="EB99">
        <v>2.27</v>
      </c>
      <c r="EC99">
        <v>2.08</v>
      </c>
      <c r="ED99">
        <v>1.91</v>
      </c>
      <c r="EE99">
        <v>1.72</v>
      </c>
      <c r="EF99">
        <v>1.51</v>
      </c>
      <c r="EG99">
        <v>1.39</v>
      </c>
      <c r="EH99">
        <v>1.24</v>
      </c>
      <c r="EI99">
        <v>1.1299999999999999</v>
      </c>
      <c r="EJ99">
        <v>0.98</v>
      </c>
      <c r="EK99">
        <v>0.91</v>
      </c>
      <c r="EL99">
        <v>0.8</v>
      </c>
      <c r="EM99">
        <v>0.67</v>
      </c>
      <c r="EN99">
        <v>0.62</v>
      </c>
      <c r="EO99">
        <v>0.52</v>
      </c>
      <c r="EP99">
        <v>0.47</v>
      </c>
      <c r="EQ99">
        <v>0.39</v>
      </c>
      <c r="ER99">
        <v>0.35</v>
      </c>
      <c r="ES99">
        <v>0.3</v>
      </c>
      <c r="ET99">
        <v>0.26</v>
      </c>
      <c r="EU99">
        <v>0.22</v>
      </c>
      <c r="EV99">
        <v>0.19</v>
      </c>
      <c r="EW99">
        <v>0.16</v>
      </c>
      <c r="EX99">
        <v>0.13</v>
      </c>
      <c r="EY99">
        <v>0.11</v>
      </c>
      <c r="EZ99">
        <v>0.1</v>
      </c>
      <c r="FA99">
        <v>0.08</v>
      </c>
      <c r="FB99">
        <v>7.0000000000000007E-2</v>
      </c>
      <c r="FC99">
        <v>0.05</v>
      </c>
      <c r="FD99">
        <v>0.04</v>
      </c>
      <c r="FE99">
        <v>0.03</v>
      </c>
      <c r="FF99">
        <v>0.02</v>
      </c>
      <c r="FG99">
        <v>0</v>
      </c>
      <c r="FH99">
        <v>0</v>
      </c>
      <c r="FI99">
        <v>0</v>
      </c>
      <c r="FJ99">
        <v>0</v>
      </c>
      <c r="FK99">
        <v>0</v>
      </c>
      <c r="FL99">
        <v>0</v>
      </c>
      <c r="FM99">
        <v>0</v>
      </c>
      <c r="FN99">
        <v>0</v>
      </c>
      <c r="FO99">
        <v>0</v>
      </c>
      <c r="FP99">
        <v>0</v>
      </c>
      <c r="FQ99">
        <v>0</v>
      </c>
      <c r="FR99">
        <v>0</v>
      </c>
      <c r="FS99">
        <v>0</v>
      </c>
      <c r="FT99">
        <v>0.02</v>
      </c>
      <c r="FU99">
        <v>0.03</v>
      </c>
      <c r="FV99">
        <v>0.04</v>
      </c>
      <c r="FW99">
        <v>0.05</v>
      </c>
      <c r="FX99">
        <v>7.0000000000000007E-2</v>
      </c>
      <c r="FY99">
        <v>0.08</v>
      </c>
      <c r="FZ99">
        <v>0.1</v>
      </c>
    </row>
    <row r="100" spans="1:182" x14ac:dyDescent="0.15">
      <c r="A100">
        <v>87</v>
      </c>
      <c r="B100">
        <v>0</v>
      </c>
      <c r="C100">
        <v>0</v>
      </c>
      <c r="D100">
        <v>0</v>
      </c>
      <c r="E100">
        <v>0</v>
      </c>
      <c r="F100">
        <v>0</v>
      </c>
      <c r="G100">
        <v>0</v>
      </c>
      <c r="H100">
        <v>0.02</v>
      </c>
      <c r="I100">
        <v>0.04</v>
      </c>
      <c r="J100">
        <v>0.05</v>
      </c>
      <c r="K100">
        <v>7.0000000000000007E-2</v>
      </c>
      <c r="L100">
        <v>0.09</v>
      </c>
      <c r="M100">
        <v>0.11</v>
      </c>
      <c r="N100">
        <v>0.13</v>
      </c>
      <c r="O100">
        <v>0.16</v>
      </c>
      <c r="P100">
        <v>0.19</v>
      </c>
      <c r="Q100">
        <v>0.23</v>
      </c>
      <c r="R100">
        <v>0.26</v>
      </c>
      <c r="S100">
        <v>0.32</v>
      </c>
      <c r="T100">
        <v>0.35</v>
      </c>
      <c r="U100">
        <v>0.41</v>
      </c>
      <c r="V100">
        <v>0.49</v>
      </c>
      <c r="W100">
        <v>0.56000000000000005</v>
      </c>
      <c r="X100">
        <v>0.64</v>
      </c>
      <c r="Y100">
        <v>0.72</v>
      </c>
      <c r="Z100">
        <v>0.84</v>
      </c>
      <c r="AA100">
        <v>0.91</v>
      </c>
      <c r="AB100">
        <v>1.04</v>
      </c>
      <c r="AC100">
        <v>1.17</v>
      </c>
      <c r="AD100">
        <v>1.32</v>
      </c>
      <c r="AE100">
        <v>1.46</v>
      </c>
      <c r="AF100">
        <v>1.6</v>
      </c>
      <c r="AG100">
        <v>1.79</v>
      </c>
      <c r="AH100">
        <v>1.94</v>
      </c>
      <c r="AI100">
        <v>2.23</v>
      </c>
      <c r="AJ100">
        <v>2.4</v>
      </c>
      <c r="AK100">
        <v>2.62</v>
      </c>
      <c r="AL100">
        <v>2.87</v>
      </c>
      <c r="AM100">
        <v>3.08</v>
      </c>
      <c r="AN100">
        <v>3.37</v>
      </c>
      <c r="AO100">
        <v>3.7</v>
      </c>
      <c r="AP100">
        <v>4.01</v>
      </c>
      <c r="AQ100">
        <v>4.3600000000000003</v>
      </c>
      <c r="AR100">
        <v>4.63</v>
      </c>
      <c r="AS100">
        <v>4.99</v>
      </c>
      <c r="AT100">
        <v>5.3</v>
      </c>
      <c r="AU100">
        <v>5.72</v>
      </c>
      <c r="AV100">
        <v>6.03</v>
      </c>
      <c r="AW100">
        <v>6.47</v>
      </c>
      <c r="AX100">
        <v>7.01</v>
      </c>
      <c r="AY100">
        <v>7.62</v>
      </c>
      <c r="AZ100">
        <v>8.27</v>
      </c>
      <c r="BA100">
        <v>9.0399999999999991</v>
      </c>
      <c r="BB100">
        <v>9.76</v>
      </c>
      <c r="BC100">
        <v>10.1</v>
      </c>
      <c r="BD100">
        <v>10.7</v>
      </c>
      <c r="BE100">
        <v>11.1</v>
      </c>
      <c r="BF100">
        <v>11.3</v>
      </c>
      <c r="BG100">
        <v>11.9</v>
      </c>
      <c r="BH100">
        <v>12.4</v>
      </c>
      <c r="BI100">
        <v>12.9</v>
      </c>
      <c r="BJ100">
        <v>13.7</v>
      </c>
      <c r="BK100">
        <v>14.2</v>
      </c>
      <c r="BL100">
        <v>14.5</v>
      </c>
      <c r="BM100">
        <v>14.8</v>
      </c>
      <c r="BN100">
        <v>15.2</v>
      </c>
      <c r="BO100">
        <v>15.4</v>
      </c>
      <c r="BP100">
        <v>15.7</v>
      </c>
      <c r="BQ100">
        <v>15.9</v>
      </c>
      <c r="BR100">
        <v>16.2</v>
      </c>
      <c r="BS100">
        <v>16.399999999999999</v>
      </c>
      <c r="BT100">
        <v>16.600000000000001</v>
      </c>
      <c r="BU100">
        <v>16.7</v>
      </c>
      <c r="BV100">
        <v>16.899999999999999</v>
      </c>
      <c r="BW100">
        <v>17</v>
      </c>
      <c r="BX100">
        <v>17.2</v>
      </c>
      <c r="BY100">
        <v>17.3</v>
      </c>
      <c r="BZ100">
        <v>17.399999999999999</v>
      </c>
      <c r="CA100">
        <v>17.5</v>
      </c>
      <c r="CB100">
        <v>17.5</v>
      </c>
      <c r="CC100">
        <v>17.600000000000001</v>
      </c>
      <c r="CD100">
        <v>17.600000000000001</v>
      </c>
      <c r="CE100">
        <v>17.600000000000001</v>
      </c>
      <c r="CF100">
        <v>17.600000000000001</v>
      </c>
      <c r="CG100">
        <v>17.600000000000001</v>
      </c>
      <c r="CH100">
        <v>17.600000000000001</v>
      </c>
      <c r="CI100">
        <v>17.5</v>
      </c>
      <c r="CJ100">
        <v>17.5</v>
      </c>
      <c r="CK100">
        <v>17.399999999999999</v>
      </c>
      <c r="CL100">
        <v>17.3</v>
      </c>
      <c r="CM100">
        <v>17.2</v>
      </c>
      <c r="CN100">
        <v>17.100000000000001</v>
      </c>
      <c r="CO100">
        <v>16.899999999999999</v>
      </c>
      <c r="CP100">
        <v>16.8</v>
      </c>
      <c r="CQ100">
        <v>16.600000000000001</v>
      </c>
      <c r="CR100">
        <v>16.399999999999999</v>
      </c>
      <c r="CS100">
        <v>16.2</v>
      </c>
      <c r="CT100">
        <v>16</v>
      </c>
      <c r="CU100">
        <v>15.8</v>
      </c>
      <c r="CV100">
        <v>15.5</v>
      </c>
      <c r="CW100">
        <v>15.3</v>
      </c>
      <c r="CX100">
        <v>15</v>
      </c>
      <c r="CY100">
        <v>14.7</v>
      </c>
      <c r="CZ100">
        <v>14.4</v>
      </c>
      <c r="DA100">
        <v>14</v>
      </c>
      <c r="DB100">
        <v>13.6</v>
      </c>
      <c r="DC100">
        <v>13.3</v>
      </c>
      <c r="DD100">
        <v>12.8</v>
      </c>
      <c r="DE100">
        <v>12.4</v>
      </c>
      <c r="DF100">
        <v>11.9</v>
      </c>
      <c r="DG100">
        <v>11.3</v>
      </c>
      <c r="DH100">
        <v>10.8</v>
      </c>
      <c r="DI100">
        <v>10.199999999999999</v>
      </c>
      <c r="DJ100">
        <v>9.51</v>
      </c>
      <c r="DK100">
        <v>8.9600000000000009</v>
      </c>
      <c r="DL100">
        <v>8.25</v>
      </c>
      <c r="DM100">
        <v>7.55</v>
      </c>
      <c r="DN100">
        <v>6.92</v>
      </c>
      <c r="DO100">
        <v>6.47</v>
      </c>
      <c r="DP100">
        <v>6.01</v>
      </c>
      <c r="DQ100">
        <v>5.59</v>
      </c>
      <c r="DR100">
        <v>5.31</v>
      </c>
      <c r="DS100">
        <v>4.95</v>
      </c>
      <c r="DT100">
        <v>4.59</v>
      </c>
      <c r="DU100">
        <v>4.3</v>
      </c>
      <c r="DV100">
        <v>3.91</v>
      </c>
      <c r="DW100">
        <v>3.53</v>
      </c>
      <c r="DX100">
        <v>3.28</v>
      </c>
      <c r="DY100">
        <v>2.96</v>
      </c>
      <c r="DZ100">
        <v>2.81</v>
      </c>
      <c r="EA100">
        <v>2.5499999999999998</v>
      </c>
      <c r="EB100">
        <v>2.2999999999999998</v>
      </c>
      <c r="EC100">
        <v>2.0699999999999998</v>
      </c>
      <c r="ED100">
        <v>1.91</v>
      </c>
      <c r="EE100">
        <v>1.7</v>
      </c>
      <c r="EF100">
        <v>1.54</v>
      </c>
      <c r="EG100">
        <v>1.41</v>
      </c>
      <c r="EH100">
        <v>1.26</v>
      </c>
      <c r="EI100">
        <v>1.1000000000000001</v>
      </c>
      <c r="EJ100">
        <v>1.01</v>
      </c>
      <c r="EK100">
        <v>0.88</v>
      </c>
      <c r="EL100">
        <v>0.8</v>
      </c>
      <c r="EM100">
        <v>0.7</v>
      </c>
      <c r="EN100">
        <v>0.64</v>
      </c>
      <c r="EO100">
        <v>0.55000000000000004</v>
      </c>
      <c r="EP100">
        <v>0.47</v>
      </c>
      <c r="EQ100">
        <v>0.41</v>
      </c>
      <c r="ER100">
        <v>0.36</v>
      </c>
      <c r="ES100">
        <v>0.31</v>
      </c>
      <c r="ET100">
        <v>0.28000000000000003</v>
      </c>
      <c r="EU100">
        <v>0.24</v>
      </c>
      <c r="EV100">
        <v>0.2</v>
      </c>
      <c r="EW100">
        <v>0.17</v>
      </c>
      <c r="EX100">
        <v>0.15</v>
      </c>
      <c r="EY100">
        <v>0.12</v>
      </c>
      <c r="EZ100">
        <v>0.1</v>
      </c>
      <c r="FA100">
        <v>0.09</v>
      </c>
      <c r="FB100">
        <v>7.0000000000000007E-2</v>
      </c>
      <c r="FC100">
        <v>0.06</v>
      </c>
      <c r="FD100">
        <v>0.04</v>
      </c>
      <c r="FE100">
        <v>0.04</v>
      </c>
      <c r="FF100">
        <v>0.02</v>
      </c>
      <c r="FG100">
        <v>0</v>
      </c>
      <c r="FH100">
        <v>0</v>
      </c>
      <c r="FI100">
        <v>0</v>
      </c>
      <c r="FJ100">
        <v>0</v>
      </c>
      <c r="FK100">
        <v>0</v>
      </c>
      <c r="FL100">
        <v>0</v>
      </c>
      <c r="FM100">
        <v>0</v>
      </c>
      <c r="FN100">
        <v>0</v>
      </c>
      <c r="FO100">
        <v>0</v>
      </c>
      <c r="FP100">
        <v>0</v>
      </c>
      <c r="FQ100">
        <v>0</v>
      </c>
      <c r="FR100">
        <v>0</v>
      </c>
      <c r="FS100">
        <v>0</v>
      </c>
      <c r="FT100">
        <v>0.02</v>
      </c>
      <c r="FU100">
        <v>0.03</v>
      </c>
      <c r="FV100">
        <v>0.04</v>
      </c>
      <c r="FW100">
        <v>0.05</v>
      </c>
      <c r="FX100">
        <v>7.0000000000000007E-2</v>
      </c>
      <c r="FY100">
        <v>7.0000000000000007E-2</v>
      </c>
      <c r="FZ100">
        <v>0.1</v>
      </c>
    </row>
    <row r="101" spans="1:182" x14ac:dyDescent="0.15">
      <c r="A101">
        <v>86</v>
      </c>
      <c r="B101">
        <v>0</v>
      </c>
      <c r="C101">
        <v>0</v>
      </c>
      <c r="D101">
        <v>0</v>
      </c>
      <c r="E101">
        <v>0</v>
      </c>
      <c r="F101">
        <v>0</v>
      </c>
      <c r="G101">
        <v>0</v>
      </c>
      <c r="H101">
        <v>0.02</v>
      </c>
      <c r="I101">
        <v>0.04</v>
      </c>
      <c r="J101">
        <v>0.05</v>
      </c>
      <c r="K101">
        <v>7.0000000000000007E-2</v>
      </c>
      <c r="L101">
        <v>0.09</v>
      </c>
      <c r="M101">
        <v>0.11</v>
      </c>
      <c r="N101">
        <v>0.13</v>
      </c>
      <c r="O101">
        <v>0.16</v>
      </c>
      <c r="P101">
        <v>0.19</v>
      </c>
      <c r="Q101">
        <v>0.22</v>
      </c>
      <c r="R101">
        <v>0.26</v>
      </c>
      <c r="S101">
        <v>0.3</v>
      </c>
      <c r="T101">
        <v>0.36</v>
      </c>
      <c r="U101">
        <v>0.43</v>
      </c>
      <c r="V101">
        <v>0.49</v>
      </c>
      <c r="W101">
        <v>0.56000000000000005</v>
      </c>
      <c r="X101">
        <v>0.63</v>
      </c>
      <c r="Y101">
        <v>0.73</v>
      </c>
      <c r="Z101">
        <v>0.82</v>
      </c>
      <c r="AA101">
        <v>0.94</v>
      </c>
      <c r="AB101">
        <v>1.06</v>
      </c>
      <c r="AC101">
        <v>1.1599999999999999</v>
      </c>
      <c r="AD101">
        <v>1.3</v>
      </c>
      <c r="AE101">
        <v>1.48</v>
      </c>
      <c r="AF101">
        <v>1.59</v>
      </c>
      <c r="AG101">
        <v>1.77</v>
      </c>
      <c r="AH101">
        <v>1.96</v>
      </c>
      <c r="AI101">
        <v>2.17</v>
      </c>
      <c r="AJ101">
        <v>2.33</v>
      </c>
      <c r="AK101">
        <v>2.59</v>
      </c>
      <c r="AL101">
        <v>2.88</v>
      </c>
      <c r="AM101">
        <v>3.09</v>
      </c>
      <c r="AN101">
        <v>3.3</v>
      </c>
      <c r="AO101">
        <v>3.7</v>
      </c>
      <c r="AP101">
        <v>3.99</v>
      </c>
      <c r="AQ101">
        <v>4.43</v>
      </c>
      <c r="AR101">
        <v>4.63</v>
      </c>
      <c r="AS101">
        <v>5.0199999999999996</v>
      </c>
      <c r="AT101">
        <v>5.34</v>
      </c>
      <c r="AU101">
        <v>5.73</v>
      </c>
      <c r="AV101">
        <v>6.05</v>
      </c>
      <c r="AW101">
        <v>6.47</v>
      </c>
      <c r="AX101">
        <v>6.96</v>
      </c>
      <c r="AY101">
        <v>7.56</v>
      </c>
      <c r="AZ101">
        <v>8.2100000000000009</v>
      </c>
      <c r="BA101">
        <v>9.02</v>
      </c>
      <c r="BB101">
        <v>9.7200000000000006</v>
      </c>
      <c r="BC101">
        <v>10.1</v>
      </c>
      <c r="BD101">
        <v>10.7</v>
      </c>
      <c r="BE101">
        <v>11.1</v>
      </c>
      <c r="BF101">
        <v>11.3</v>
      </c>
      <c r="BG101">
        <v>11.8</v>
      </c>
      <c r="BH101">
        <v>12.4</v>
      </c>
      <c r="BI101">
        <v>12.9</v>
      </c>
      <c r="BJ101">
        <v>13.7</v>
      </c>
      <c r="BK101">
        <v>14.2</v>
      </c>
      <c r="BL101">
        <v>14.5</v>
      </c>
      <c r="BM101">
        <v>14.8</v>
      </c>
      <c r="BN101">
        <v>15.1</v>
      </c>
      <c r="BO101">
        <v>15.4</v>
      </c>
      <c r="BP101">
        <v>15.7</v>
      </c>
      <c r="BQ101">
        <v>15.9</v>
      </c>
      <c r="BR101">
        <v>16.100000000000001</v>
      </c>
      <c r="BS101">
        <v>16.399999999999999</v>
      </c>
      <c r="BT101">
        <v>16.5</v>
      </c>
      <c r="BU101">
        <v>16.7</v>
      </c>
      <c r="BV101">
        <v>16.899999999999999</v>
      </c>
      <c r="BW101">
        <v>17</v>
      </c>
      <c r="BX101">
        <v>17.2</v>
      </c>
      <c r="BY101">
        <v>17.3</v>
      </c>
      <c r="BZ101">
        <v>17.399999999999999</v>
      </c>
      <c r="CA101">
        <v>17.399999999999999</v>
      </c>
      <c r="CB101">
        <v>17.5</v>
      </c>
      <c r="CC101">
        <v>17.600000000000001</v>
      </c>
      <c r="CD101">
        <v>17.600000000000001</v>
      </c>
      <c r="CE101">
        <v>17.600000000000001</v>
      </c>
      <c r="CF101">
        <v>17.600000000000001</v>
      </c>
      <c r="CG101">
        <v>17.600000000000001</v>
      </c>
      <c r="CH101">
        <v>17.600000000000001</v>
      </c>
      <c r="CI101">
        <v>17.5</v>
      </c>
      <c r="CJ101">
        <v>17.5</v>
      </c>
      <c r="CK101">
        <v>17.399999999999999</v>
      </c>
      <c r="CL101">
        <v>17.3</v>
      </c>
      <c r="CM101">
        <v>17.2</v>
      </c>
      <c r="CN101">
        <v>17.100000000000001</v>
      </c>
      <c r="CO101">
        <v>16.899999999999999</v>
      </c>
      <c r="CP101">
        <v>16.8</v>
      </c>
      <c r="CQ101">
        <v>16.600000000000001</v>
      </c>
      <c r="CR101">
        <v>16.399999999999999</v>
      </c>
      <c r="CS101">
        <v>16.2</v>
      </c>
      <c r="CT101">
        <v>16</v>
      </c>
      <c r="CU101">
        <v>15.8</v>
      </c>
      <c r="CV101">
        <v>15.5</v>
      </c>
      <c r="CW101">
        <v>15.2</v>
      </c>
      <c r="CX101">
        <v>15</v>
      </c>
      <c r="CY101">
        <v>14.7</v>
      </c>
      <c r="CZ101">
        <v>14.4</v>
      </c>
      <c r="DA101">
        <v>14</v>
      </c>
      <c r="DB101">
        <v>13.6</v>
      </c>
      <c r="DC101">
        <v>13.2</v>
      </c>
      <c r="DD101">
        <v>12.8</v>
      </c>
      <c r="DE101">
        <v>12.3</v>
      </c>
      <c r="DF101">
        <v>11.8</v>
      </c>
      <c r="DG101">
        <v>11.3</v>
      </c>
      <c r="DH101">
        <v>10.8</v>
      </c>
      <c r="DI101">
        <v>10.199999999999999</v>
      </c>
      <c r="DJ101">
        <v>9.5299999999999994</v>
      </c>
      <c r="DK101">
        <v>8.99</v>
      </c>
      <c r="DL101">
        <v>8.1999999999999993</v>
      </c>
      <c r="DM101">
        <v>7.57</v>
      </c>
      <c r="DN101">
        <v>6.96</v>
      </c>
      <c r="DO101">
        <v>6.44</v>
      </c>
      <c r="DP101">
        <v>6.01</v>
      </c>
      <c r="DQ101">
        <v>5.62</v>
      </c>
      <c r="DR101">
        <v>5.26</v>
      </c>
      <c r="DS101">
        <v>4.99</v>
      </c>
      <c r="DT101">
        <v>4.53</v>
      </c>
      <c r="DU101">
        <v>4.32</v>
      </c>
      <c r="DV101">
        <v>3.96</v>
      </c>
      <c r="DW101">
        <v>3.53</v>
      </c>
      <c r="DX101">
        <v>3.32</v>
      </c>
      <c r="DY101">
        <v>3.07</v>
      </c>
      <c r="DZ101">
        <v>2.83</v>
      </c>
      <c r="EA101">
        <v>2.54</v>
      </c>
      <c r="EB101">
        <v>2.29</v>
      </c>
      <c r="EC101">
        <v>2.13</v>
      </c>
      <c r="ED101">
        <v>1.92</v>
      </c>
      <c r="EE101">
        <v>1.71</v>
      </c>
      <c r="EF101">
        <v>1.56</v>
      </c>
      <c r="EG101">
        <v>1.41</v>
      </c>
      <c r="EH101">
        <v>1.28</v>
      </c>
      <c r="EI101">
        <v>1.1200000000000001</v>
      </c>
      <c r="EJ101">
        <v>0.99</v>
      </c>
      <c r="EK101">
        <v>0.89</v>
      </c>
      <c r="EL101">
        <v>0.8</v>
      </c>
      <c r="EM101">
        <v>0.72</v>
      </c>
      <c r="EN101">
        <v>0.62</v>
      </c>
      <c r="EO101">
        <v>0.57999999999999996</v>
      </c>
      <c r="EP101">
        <v>0.48</v>
      </c>
      <c r="EQ101">
        <v>0.43</v>
      </c>
      <c r="ER101">
        <v>0.38</v>
      </c>
      <c r="ES101">
        <v>0.33</v>
      </c>
      <c r="ET101">
        <v>0.28999999999999998</v>
      </c>
      <c r="EU101">
        <v>0.25</v>
      </c>
      <c r="EV101">
        <v>0.21</v>
      </c>
      <c r="EW101">
        <v>0.17</v>
      </c>
      <c r="EX101">
        <v>0.15</v>
      </c>
      <c r="EY101">
        <v>0.13</v>
      </c>
      <c r="EZ101">
        <v>0.11</v>
      </c>
      <c r="FA101">
        <v>0.09</v>
      </c>
      <c r="FB101">
        <v>0.08</v>
      </c>
      <c r="FC101">
        <v>0.05</v>
      </c>
      <c r="FD101">
        <v>0.05</v>
      </c>
      <c r="FE101">
        <v>0.03</v>
      </c>
      <c r="FF101">
        <v>0.03</v>
      </c>
      <c r="FG101">
        <v>0.02</v>
      </c>
      <c r="FH101">
        <v>0</v>
      </c>
      <c r="FI101">
        <v>0</v>
      </c>
      <c r="FJ101">
        <v>0</v>
      </c>
      <c r="FK101">
        <v>0</v>
      </c>
      <c r="FL101">
        <v>0</v>
      </c>
      <c r="FM101">
        <v>0</v>
      </c>
      <c r="FN101">
        <v>0</v>
      </c>
      <c r="FO101">
        <v>0</v>
      </c>
      <c r="FP101">
        <v>0</v>
      </c>
      <c r="FQ101">
        <v>0</v>
      </c>
      <c r="FR101">
        <v>0</v>
      </c>
      <c r="FS101">
        <v>0</v>
      </c>
      <c r="FT101">
        <v>0.02</v>
      </c>
      <c r="FU101">
        <v>0.03</v>
      </c>
      <c r="FV101">
        <v>0.04</v>
      </c>
      <c r="FW101">
        <v>0.05</v>
      </c>
      <c r="FX101">
        <v>7.0000000000000007E-2</v>
      </c>
      <c r="FY101">
        <v>0.08</v>
      </c>
      <c r="FZ101">
        <v>0.1</v>
      </c>
    </row>
    <row r="102" spans="1:182" x14ac:dyDescent="0.15">
      <c r="A102">
        <v>85</v>
      </c>
      <c r="B102">
        <v>0</v>
      </c>
      <c r="C102">
        <v>0</v>
      </c>
      <c r="D102">
        <v>0</v>
      </c>
      <c r="E102">
        <v>0</v>
      </c>
      <c r="F102">
        <v>0</v>
      </c>
      <c r="G102">
        <v>0</v>
      </c>
      <c r="H102">
        <v>0.02</v>
      </c>
      <c r="I102">
        <v>0.03</v>
      </c>
      <c r="J102">
        <v>0.05</v>
      </c>
      <c r="K102">
        <v>7.0000000000000007E-2</v>
      </c>
      <c r="L102">
        <v>0.09</v>
      </c>
      <c r="M102">
        <v>0.11</v>
      </c>
      <c r="N102">
        <v>0.13</v>
      </c>
      <c r="O102">
        <v>0.16</v>
      </c>
      <c r="P102">
        <v>0.19</v>
      </c>
      <c r="Q102">
        <v>0.23</v>
      </c>
      <c r="R102">
        <v>0.27</v>
      </c>
      <c r="S102">
        <v>0.31</v>
      </c>
      <c r="T102">
        <v>0.38</v>
      </c>
      <c r="U102">
        <v>0.44</v>
      </c>
      <c r="V102">
        <v>0.48</v>
      </c>
      <c r="W102">
        <v>0.56999999999999995</v>
      </c>
      <c r="X102">
        <v>0.65</v>
      </c>
      <c r="Y102">
        <v>0.71</v>
      </c>
      <c r="Z102">
        <v>0.84</v>
      </c>
      <c r="AA102">
        <v>0.92</v>
      </c>
      <c r="AB102">
        <v>0.99</v>
      </c>
      <c r="AC102">
        <v>1.1599999999999999</v>
      </c>
      <c r="AD102">
        <v>1.3</v>
      </c>
      <c r="AE102">
        <v>1.47</v>
      </c>
      <c r="AF102">
        <v>1.58</v>
      </c>
      <c r="AG102">
        <v>1.77</v>
      </c>
      <c r="AH102">
        <v>1.96</v>
      </c>
      <c r="AI102">
        <v>2.17</v>
      </c>
      <c r="AJ102">
        <v>2.36</v>
      </c>
      <c r="AK102">
        <v>2.6</v>
      </c>
      <c r="AL102">
        <v>2.87</v>
      </c>
      <c r="AM102">
        <v>3.06</v>
      </c>
      <c r="AN102">
        <v>3.36</v>
      </c>
      <c r="AO102">
        <v>3.59</v>
      </c>
      <c r="AP102">
        <v>4.0199999999999996</v>
      </c>
      <c r="AQ102">
        <v>4.26</v>
      </c>
      <c r="AR102">
        <v>4.71</v>
      </c>
      <c r="AS102">
        <v>4.99</v>
      </c>
      <c r="AT102">
        <v>5.34</v>
      </c>
      <c r="AU102">
        <v>5.7</v>
      </c>
      <c r="AV102">
        <v>6.05</v>
      </c>
      <c r="AW102">
        <v>6.47</v>
      </c>
      <c r="AX102">
        <v>6.98</v>
      </c>
      <c r="AY102">
        <v>7.49</v>
      </c>
      <c r="AZ102">
        <v>8.25</v>
      </c>
      <c r="BA102">
        <v>8.98</v>
      </c>
      <c r="BB102">
        <v>9.68</v>
      </c>
      <c r="BC102">
        <v>10.199999999999999</v>
      </c>
      <c r="BD102">
        <v>10.7</v>
      </c>
      <c r="BE102">
        <v>11.1</v>
      </c>
      <c r="BF102">
        <v>11.3</v>
      </c>
      <c r="BG102">
        <v>11.8</v>
      </c>
      <c r="BH102">
        <v>12.4</v>
      </c>
      <c r="BI102">
        <v>12.8</v>
      </c>
      <c r="BJ102">
        <v>13.6</v>
      </c>
      <c r="BK102">
        <v>14.1</v>
      </c>
      <c r="BL102">
        <v>14.5</v>
      </c>
      <c r="BM102">
        <v>14.8</v>
      </c>
      <c r="BN102">
        <v>15.1</v>
      </c>
      <c r="BO102">
        <v>15.4</v>
      </c>
      <c r="BP102">
        <v>15.7</v>
      </c>
      <c r="BQ102">
        <v>15.9</v>
      </c>
      <c r="BR102">
        <v>16.100000000000001</v>
      </c>
      <c r="BS102">
        <v>16.3</v>
      </c>
      <c r="BT102">
        <v>16.5</v>
      </c>
      <c r="BU102">
        <v>16.7</v>
      </c>
      <c r="BV102">
        <v>16.899999999999999</v>
      </c>
      <c r="BW102">
        <v>17</v>
      </c>
      <c r="BX102">
        <v>17.100000000000001</v>
      </c>
      <c r="BY102">
        <v>17.3</v>
      </c>
      <c r="BZ102">
        <v>17.399999999999999</v>
      </c>
      <c r="CA102">
        <v>17.399999999999999</v>
      </c>
      <c r="CB102">
        <v>17.5</v>
      </c>
      <c r="CC102">
        <v>17.5</v>
      </c>
      <c r="CD102">
        <v>17.600000000000001</v>
      </c>
      <c r="CE102">
        <v>17.600000000000001</v>
      </c>
      <c r="CF102">
        <v>17.600000000000001</v>
      </c>
      <c r="CG102">
        <v>17.600000000000001</v>
      </c>
      <c r="CH102">
        <v>17.600000000000001</v>
      </c>
      <c r="CI102">
        <v>17.5</v>
      </c>
      <c r="CJ102">
        <v>17.399999999999999</v>
      </c>
      <c r="CK102">
        <v>17.399999999999999</v>
      </c>
      <c r="CL102">
        <v>17.3</v>
      </c>
      <c r="CM102">
        <v>17.2</v>
      </c>
      <c r="CN102">
        <v>17.100000000000001</v>
      </c>
      <c r="CO102">
        <v>16.899999999999999</v>
      </c>
      <c r="CP102">
        <v>16.7</v>
      </c>
      <c r="CQ102">
        <v>16.600000000000001</v>
      </c>
      <c r="CR102">
        <v>16.399999999999999</v>
      </c>
      <c r="CS102">
        <v>16.2</v>
      </c>
      <c r="CT102">
        <v>16</v>
      </c>
      <c r="CU102">
        <v>15.7</v>
      </c>
      <c r="CV102">
        <v>15.5</v>
      </c>
      <c r="CW102">
        <v>15.2</v>
      </c>
      <c r="CX102">
        <v>14.9</v>
      </c>
      <c r="CY102">
        <v>14.7</v>
      </c>
      <c r="CZ102">
        <v>14.3</v>
      </c>
      <c r="DA102">
        <v>14</v>
      </c>
      <c r="DB102">
        <v>13.6</v>
      </c>
      <c r="DC102">
        <v>13.2</v>
      </c>
      <c r="DD102">
        <v>12.8</v>
      </c>
      <c r="DE102">
        <v>12.3</v>
      </c>
      <c r="DF102">
        <v>11.8</v>
      </c>
      <c r="DG102">
        <v>11.3</v>
      </c>
      <c r="DH102">
        <v>10.7</v>
      </c>
      <c r="DI102">
        <v>10.199999999999999</v>
      </c>
      <c r="DJ102">
        <v>9.5500000000000007</v>
      </c>
      <c r="DK102">
        <v>9</v>
      </c>
      <c r="DL102">
        <v>8.27</v>
      </c>
      <c r="DM102">
        <v>7.49</v>
      </c>
      <c r="DN102">
        <v>6.91</v>
      </c>
      <c r="DO102">
        <v>6.41</v>
      </c>
      <c r="DP102">
        <v>6.01</v>
      </c>
      <c r="DQ102">
        <v>5.61</v>
      </c>
      <c r="DR102">
        <v>5.29</v>
      </c>
      <c r="DS102">
        <v>5.01</v>
      </c>
      <c r="DT102">
        <v>4.57</v>
      </c>
      <c r="DU102">
        <v>4.34</v>
      </c>
      <c r="DV102">
        <v>4.04</v>
      </c>
      <c r="DW102">
        <v>3.6</v>
      </c>
      <c r="DX102">
        <v>3.31</v>
      </c>
      <c r="DY102">
        <v>3.01</v>
      </c>
      <c r="DZ102">
        <v>2.81</v>
      </c>
      <c r="EA102">
        <v>2.61</v>
      </c>
      <c r="EB102">
        <v>2.33</v>
      </c>
      <c r="EC102">
        <v>2.17</v>
      </c>
      <c r="ED102">
        <v>1.91</v>
      </c>
      <c r="EE102">
        <v>1.73</v>
      </c>
      <c r="EF102">
        <v>1.55</v>
      </c>
      <c r="EG102">
        <v>1.41</v>
      </c>
      <c r="EH102">
        <v>1.31</v>
      </c>
      <c r="EI102">
        <v>1.1499999999999999</v>
      </c>
      <c r="EJ102">
        <v>1.04</v>
      </c>
      <c r="EK102">
        <v>0.95</v>
      </c>
      <c r="EL102">
        <v>0.83</v>
      </c>
      <c r="EM102">
        <v>0.74</v>
      </c>
      <c r="EN102">
        <v>0.65</v>
      </c>
      <c r="EO102">
        <v>0.56000000000000005</v>
      </c>
      <c r="EP102">
        <v>0.52</v>
      </c>
      <c r="EQ102">
        <v>0.44</v>
      </c>
      <c r="ER102">
        <v>0.38</v>
      </c>
      <c r="ES102">
        <v>0.35</v>
      </c>
      <c r="ET102">
        <v>0.28999999999999998</v>
      </c>
      <c r="EU102">
        <v>0.26</v>
      </c>
      <c r="EV102">
        <v>0.22</v>
      </c>
      <c r="EW102">
        <v>0.18</v>
      </c>
      <c r="EX102">
        <v>0.16</v>
      </c>
      <c r="EY102">
        <v>0.14000000000000001</v>
      </c>
      <c r="EZ102">
        <v>0.12</v>
      </c>
      <c r="FA102">
        <v>0.1</v>
      </c>
      <c r="FB102">
        <v>0.08</v>
      </c>
      <c r="FC102">
        <v>7.0000000000000007E-2</v>
      </c>
      <c r="FD102">
        <v>0.06</v>
      </c>
      <c r="FE102">
        <v>0.04</v>
      </c>
      <c r="FF102">
        <v>0.04</v>
      </c>
      <c r="FG102">
        <v>0.02</v>
      </c>
      <c r="FH102">
        <v>0.02</v>
      </c>
      <c r="FI102">
        <v>0</v>
      </c>
      <c r="FJ102">
        <v>0</v>
      </c>
      <c r="FK102">
        <v>0</v>
      </c>
      <c r="FL102">
        <v>0</v>
      </c>
      <c r="FM102">
        <v>0</v>
      </c>
      <c r="FN102">
        <v>0</v>
      </c>
      <c r="FO102">
        <v>0</v>
      </c>
      <c r="FP102">
        <v>0</v>
      </c>
      <c r="FQ102">
        <v>0</v>
      </c>
      <c r="FR102">
        <v>0</v>
      </c>
      <c r="FS102">
        <v>0</v>
      </c>
      <c r="FT102">
        <v>0.02</v>
      </c>
      <c r="FU102">
        <v>0.03</v>
      </c>
      <c r="FV102">
        <v>0.04</v>
      </c>
      <c r="FW102">
        <v>0.06</v>
      </c>
      <c r="FX102">
        <v>7.0000000000000007E-2</v>
      </c>
      <c r="FY102">
        <v>0.08</v>
      </c>
      <c r="FZ102">
        <v>0.1</v>
      </c>
    </row>
    <row r="103" spans="1:182" x14ac:dyDescent="0.15">
      <c r="A103">
        <v>84</v>
      </c>
      <c r="B103">
        <v>0</v>
      </c>
      <c r="C103">
        <v>0</v>
      </c>
      <c r="D103">
        <v>0</v>
      </c>
      <c r="E103">
        <v>0</v>
      </c>
      <c r="F103">
        <v>0</v>
      </c>
      <c r="G103">
        <v>0</v>
      </c>
      <c r="H103">
        <v>0.02</v>
      </c>
      <c r="I103">
        <v>0.03</v>
      </c>
      <c r="J103">
        <v>0.05</v>
      </c>
      <c r="K103">
        <v>7.0000000000000007E-2</v>
      </c>
      <c r="L103">
        <v>0.09</v>
      </c>
      <c r="M103">
        <v>0.11</v>
      </c>
      <c r="N103">
        <v>0.13</v>
      </c>
      <c r="O103">
        <v>0.16</v>
      </c>
      <c r="P103">
        <v>0.19</v>
      </c>
      <c r="Q103">
        <v>0.22</v>
      </c>
      <c r="R103">
        <v>0.26</v>
      </c>
      <c r="S103">
        <v>0.31</v>
      </c>
      <c r="T103">
        <v>0.36</v>
      </c>
      <c r="U103">
        <v>0.43</v>
      </c>
      <c r="V103">
        <v>0.48</v>
      </c>
      <c r="W103">
        <v>0.56000000000000005</v>
      </c>
      <c r="X103">
        <v>0.63</v>
      </c>
      <c r="Y103">
        <v>0.72</v>
      </c>
      <c r="Z103">
        <v>0.8</v>
      </c>
      <c r="AA103">
        <v>0.9</v>
      </c>
      <c r="AB103">
        <v>1.06</v>
      </c>
      <c r="AC103">
        <v>1.1499999999999999</v>
      </c>
      <c r="AD103">
        <v>1.29</v>
      </c>
      <c r="AE103">
        <v>1.44</v>
      </c>
      <c r="AF103">
        <v>1.59</v>
      </c>
      <c r="AG103">
        <v>1.74</v>
      </c>
      <c r="AH103">
        <v>1.95</v>
      </c>
      <c r="AI103">
        <v>2.16</v>
      </c>
      <c r="AJ103">
        <v>2.33</v>
      </c>
      <c r="AK103">
        <v>2.58</v>
      </c>
      <c r="AL103">
        <v>2.83</v>
      </c>
      <c r="AM103">
        <v>3.11</v>
      </c>
      <c r="AN103">
        <v>3.29</v>
      </c>
      <c r="AO103">
        <v>3.64</v>
      </c>
      <c r="AP103">
        <v>3.98</v>
      </c>
      <c r="AQ103">
        <v>4.3899999999999997</v>
      </c>
      <c r="AR103">
        <v>4.67</v>
      </c>
      <c r="AS103">
        <v>4.9400000000000004</v>
      </c>
      <c r="AT103">
        <v>5.38</v>
      </c>
      <c r="AU103">
        <v>5.69</v>
      </c>
      <c r="AV103">
        <v>6.06</v>
      </c>
      <c r="AW103">
        <v>6.5</v>
      </c>
      <c r="AX103">
        <v>6.91</v>
      </c>
      <c r="AY103">
        <v>7.48</v>
      </c>
      <c r="AZ103">
        <v>8.18</v>
      </c>
      <c r="BA103">
        <v>8.9700000000000006</v>
      </c>
      <c r="BB103">
        <v>9.67</v>
      </c>
      <c r="BC103">
        <v>10.1</v>
      </c>
      <c r="BD103">
        <v>10.6</v>
      </c>
      <c r="BE103">
        <v>11.2</v>
      </c>
      <c r="BF103">
        <v>11.3</v>
      </c>
      <c r="BG103">
        <v>11.8</v>
      </c>
      <c r="BH103">
        <v>12.4</v>
      </c>
      <c r="BI103">
        <v>12.8</v>
      </c>
      <c r="BJ103">
        <v>13.6</v>
      </c>
      <c r="BK103">
        <v>14.1</v>
      </c>
      <c r="BL103">
        <v>14.5</v>
      </c>
      <c r="BM103">
        <v>14.8</v>
      </c>
      <c r="BN103">
        <v>15.1</v>
      </c>
      <c r="BO103">
        <v>15.4</v>
      </c>
      <c r="BP103">
        <v>15.6</v>
      </c>
      <c r="BQ103">
        <v>15.9</v>
      </c>
      <c r="BR103">
        <v>16.100000000000001</v>
      </c>
      <c r="BS103">
        <v>16.3</v>
      </c>
      <c r="BT103">
        <v>16.5</v>
      </c>
      <c r="BU103">
        <v>16.7</v>
      </c>
      <c r="BV103">
        <v>16.899999999999999</v>
      </c>
      <c r="BW103">
        <v>17</v>
      </c>
      <c r="BX103">
        <v>17.100000000000001</v>
      </c>
      <c r="BY103">
        <v>17.2</v>
      </c>
      <c r="BZ103">
        <v>17.3</v>
      </c>
      <c r="CA103">
        <v>17.399999999999999</v>
      </c>
      <c r="CB103">
        <v>17.5</v>
      </c>
      <c r="CC103">
        <v>17.5</v>
      </c>
      <c r="CD103">
        <v>17.600000000000001</v>
      </c>
      <c r="CE103">
        <v>17.600000000000001</v>
      </c>
      <c r="CF103">
        <v>17.600000000000001</v>
      </c>
      <c r="CG103">
        <v>17.600000000000001</v>
      </c>
      <c r="CH103">
        <v>17.5</v>
      </c>
      <c r="CI103">
        <v>17.5</v>
      </c>
      <c r="CJ103">
        <v>17.399999999999999</v>
      </c>
      <c r="CK103">
        <v>17.399999999999999</v>
      </c>
      <c r="CL103">
        <v>17.3</v>
      </c>
      <c r="CM103">
        <v>17.2</v>
      </c>
      <c r="CN103">
        <v>17</v>
      </c>
      <c r="CO103">
        <v>16.899999999999999</v>
      </c>
      <c r="CP103">
        <v>16.7</v>
      </c>
      <c r="CQ103">
        <v>16.600000000000001</v>
      </c>
      <c r="CR103">
        <v>16.399999999999999</v>
      </c>
      <c r="CS103">
        <v>16.2</v>
      </c>
      <c r="CT103">
        <v>16</v>
      </c>
      <c r="CU103">
        <v>15.7</v>
      </c>
      <c r="CV103">
        <v>15.5</v>
      </c>
      <c r="CW103">
        <v>15.2</v>
      </c>
      <c r="CX103">
        <v>14.9</v>
      </c>
      <c r="CY103">
        <v>14.6</v>
      </c>
      <c r="CZ103">
        <v>14.3</v>
      </c>
      <c r="DA103">
        <v>14</v>
      </c>
      <c r="DB103">
        <v>13.6</v>
      </c>
      <c r="DC103">
        <v>13.2</v>
      </c>
      <c r="DD103">
        <v>12.8</v>
      </c>
      <c r="DE103">
        <v>12.3</v>
      </c>
      <c r="DF103">
        <v>11.8</v>
      </c>
      <c r="DG103">
        <v>11.2</v>
      </c>
      <c r="DH103">
        <v>10.8</v>
      </c>
      <c r="DI103">
        <v>10.199999999999999</v>
      </c>
      <c r="DJ103">
        <v>9.42</v>
      </c>
      <c r="DK103">
        <v>8.98</v>
      </c>
      <c r="DL103">
        <v>8.33</v>
      </c>
      <c r="DM103">
        <v>7.59</v>
      </c>
      <c r="DN103">
        <v>6.9</v>
      </c>
      <c r="DO103">
        <v>6.44</v>
      </c>
      <c r="DP103">
        <v>6.03</v>
      </c>
      <c r="DQ103">
        <v>5.63</v>
      </c>
      <c r="DR103">
        <v>5.26</v>
      </c>
      <c r="DS103">
        <v>4.97</v>
      </c>
      <c r="DT103">
        <v>4.5599999999999996</v>
      </c>
      <c r="DU103">
        <v>4.33</v>
      </c>
      <c r="DV103">
        <v>3.99</v>
      </c>
      <c r="DW103">
        <v>3.59</v>
      </c>
      <c r="DX103">
        <v>3.32</v>
      </c>
      <c r="DY103">
        <v>3.05</v>
      </c>
      <c r="DZ103">
        <v>2.86</v>
      </c>
      <c r="EA103">
        <v>2.63</v>
      </c>
      <c r="EB103">
        <v>2.31</v>
      </c>
      <c r="EC103">
        <v>2.14</v>
      </c>
      <c r="ED103">
        <v>1.98</v>
      </c>
      <c r="EE103">
        <v>1.72</v>
      </c>
      <c r="EF103">
        <v>1.61</v>
      </c>
      <c r="EG103">
        <v>1.44</v>
      </c>
      <c r="EH103">
        <v>1.31</v>
      </c>
      <c r="EI103">
        <v>1.21</v>
      </c>
      <c r="EJ103">
        <v>1.06</v>
      </c>
      <c r="EK103">
        <v>0.93</v>
      </c>
      <c r="EL103">
        <v>0.83</v>
      </c>
      <c r="EM103">
        <v>0.75</v>
      </c>
      <c r="EN103">
        <v>0.68</v>
      </c>
      <c r="EO103">
        <v>0.6</v>
      </c>
      <c r="EP103">
        <v>0.54</v>
      </c>
      <c r="EQ103">
        <v>0.45</v>
      </c>
      <c r="ER103">
        <v>0.4</v>
      </c>
      <c r="ES103">
        <v>0.35</v>
      </c>
      <c r="ET103">
        <v>0.3</v>
      </c>
      <c r="EU103">
        <v>0.27</v>
      </c>
      <c r="EV103">
        <v>0.23</v>
      </c>
      <c r="EW103">
        <v>0.2</v>
      </c>
      <c r="EX103">
        <v>0.16</v>
      </c>
      <c r="EY103">
        <v>0.14000000000000001</v>
      </c>
      <c r="EZ103">
        <v>0.12</v>
      </c>
      <c r="FA103">
        <v>0.1</v>
      </c>
      <c r="FB103">
        <v>0.09</v>
      </c>
      <c r="FC103">
        <v>7.0000000000000007E-2</v>
      </c>
      <c r="FD103">
        <v>0.06</v>
      </c>
      <c r="FE103">
        <v>0.04</v>
      </c>
      <c r="FF103">
        <v>0.03</v>
      </c>
      <c r="FG103">
        <v>0.03</v>
      </c>
      <c r="FH103">
        <v>0.02</v>
      </c>
      <c r="FI103">
        <v>0</v>
      </c>
      <c r="FJ103">
        <v>0</v>
      </c>
      <c r="FK103">
        <v>0</v>
      </c>
      <c r="FL103">
        <v>0</v>
      </c>
      <c r="FM103">
        <v>0</v>
      </c>
      <c r="FN103">
        <v>0</v>
      </c>
      <c r="FO103">
        <v>0</v>
      </c>
      <c r="FP103">
        <v>0</v>
      </c>
      <c r="FQ103">
        <v>0</v>
      </c>
      <c r="FR103">
        <v>0</v>
      </c>
      <c r="FS103">
        <v>0.02</v>
      </c>
      <c r="FT103">
        <v>0.03</v>
      </c>
      <c r="FU103">
        <v>0.04</v>
      </c>
      <c r="FV103">
        <v>0.05</v>
      </c>
      <c r="FW103">
        <v>0.05</v>
      </c>
      <c r="FX103">
        <v>7.0000000000000007E-2</v>
      </c>
      <c r="FY103">
        <v>0.08</v>
      </c>
      <c r="FZ103">
        <v>0.1</v>
      </c>
    </row>
    <row r="104" spans="1:182" x14ac:dyDescent="0.15">
      <c r="A104">
        <v>83</v>
      </c>
      <c r="B104">
        <v>0</v>
      </c>
      <c r="C104">
        <v>0</v>
      </c>
      <c r="D104">
        <v>0</v>
      </c>
      <c r="E104">
        <v>0</v>
      </c>
      <c r="F104">
        <v>0</v>
      </c>
      <c r="G104">
        <v>0</v>
      </c>
      <c r="H104">
        <v>0.02</v>
      </c>
      <c r="I104">
        <v>0.03</v>
      </c>
      <c r="J104">
        <v>0.05</v>
      </c>
      <c r="K104">
        <v>7.0000000000000007E-2</v>
      </c>
      <c r="L104">
        <v>0.09</v>
      </c>
      <c r="M104">
        <v>0.11</v>
      </c>
      <c r="N104">
        <v>0.13</v>
      </c>
      <c r="O104">
        <v>0.16</v>
      </c>
      <c r="P104">
        <v>0.19</v>
      </c>
      <c r="Q104">
        <v>0.22</v>
      </c>
      <c r="R104">
        <v>0.27</v>
      </c>
      <c r="S104">
        <v>0.31</v>
      </c>
      <c r="T104">
        <v>0.36</v>
      </c>
      <c r="U104">
        <v>0.43</v>
      </c>
      <c r="V104">
        <v>0.49</v>
      </c>
      <c r="W104">
        <v>0.56000000000000005</v>
      </c>
      <c r="X104">
        <v>0.65</v>
      </c>
      <c r="Y104">
        <v>0.72</v>
      </c>
      <c r="Z104">
        <v>0.83</v>
      </c>
      <c r="AA104">
        <v>0.91</v>
      </c>
      <c r="AB104">
        <v>1.05</v>
      </c>
      <c r="AC104">
        <v>1.17</v>
      </c>
      <c r="AD104">
        <v>1.29</v>
      </c>
      <c r="AE104">
        <v>1.41</v>
      </c>
      <c r="AF104">
        <v>1.56</v>
      </c>
      <c r="AG104">
        <v>1.77</v>
      </c>
      <c r="AH104">
        <v>1.92</v>
      </c>
      <c r="AI104">
        <v>2.16</v>
      </c>
      <c r="AJ104">
        <v>2.35</v>
      </c>
      <c r="AK104">
        <v>2.57</v>
      </c>
      <c r="AL104">
        <v>2.85</v>
      </c>
      <c r="AM104">
        <v>3.06</v>
      </c>
      <c r="AN104">
        <v>3.31</v>
      </c>
      <c r="AO104">
        <v>3.61</v>
      </c>
      <c r="AP104">
        <v>3.92</v>
      </c>
      <c r="AQ104">
        <v>4.33</v>
      </c>
      <c r="AR104">
        <v>4.6399999999999997</v>
      </c>
      <c r="AS104">
        <v>4.96</v>
      </c>
      <c r="AT104">
        <v>5.31</v>
      </c>
      <c r="AU104">
        <v>5.67</v>
      </c>
      <c r="AV104">
        <v>6.04</v>
      </c>
      <c r="AW104">
        <v>6.45</v>
      </c>
      <c r="AX104">
        <v>6.93</v>
      </c>
      <c r="AY104">
        <v>7.48</v>
      </c>
      <c r="AZ104">
        <v>8.1300000000000008</v>
      </c>
      <c r="BA104">
        <v>8.9499999999999993</v>
      </c>
      <c r="BB104">
        <v>9.6300000000000008</v>
      </c>
      <c r="BC104">
        <v>10.1</v>
      </c>
      <c r="BD104">
        <v>10.6</v>
      </c>
      <c r="BE104">
        <v>11.2</v>
      </c>
      <c r="BF104">
        <v>11.3</v>
      </c>
      <c r="BG104">
        <v>11.8</v>
      </c>
      <c r="BH104">
        <v>12.3</v>
      </c>
      <c r="BI104">
        <v>12.8</v>
      </c>
      <c r="BJ104">
        <v>13.5</v>
      </c>
      <c r="BK104">
        <v>14.1</v>
      </c>
      <c r="BL104">
        <v>14.4</v>
      </c>
      <c r="BM104">
        <v>14.8</v>
      </c>
      <c r="BN104">
        <v>15.1</v>
      </c>
      <c r="BO104">
        <v>15.4</v>
      </c>
      <c r="BP104">
        <v>15.6</v>
      </c>
      <c r="BQ104">
        <v>15.9</v>
      </c>
      <c r="BR104">
        <v>16.100000000000001</v>
      </c>
      <c r="BS104">
        <v>16.3</v>
      </c>
      <c r="BT104">
        <v>16.5</v>
      </c>
      <c r="BU104">
        <v>16.7</v>
      </c>
      <c r="BV104">
        <v>16.8</v>
      </c>
      <c r="BW104">
        <v>17</v>
      </c>
      <c r="BX104">
        <v>17.100000000000001</v>
      </c>
      <c r="BY104">
        <v>17.2</v>
      </c>
      <c r="BZ104">
        <v>17.3</v>
      </c>
      <c r="CA104">
        <v>17.399999999999999</v>
      </c>
      <c r="CB104">
        <v>17.5</v>
      </c>
      <c r="CC104">
        <v>17.5</v>
      </c>
      <c r="CD104">
        <v>17.5</v>
      </c>
      <c r="CE104">
        <v>17.600000000000001</v>
      </c>
      <c r="CF104">
        <v>17.600000000000001</v>
      </c>
      <c r="CG104">
        <v>17.600000000000001</v>
      </c>
      <c r="CH104">
        <v>17.5</v>
      </c>
      <c r="CI104">
        <v>17.5</v>
      </c>
      <c r="CJ104">
        <v>17.399999999999999</v>
      </c>
      <c r="CK104">
        <v>17.3</v>
      </c>
      <c r="CL104">
        <v>17.2</v>
      </c>
      <c r="CM104">
        <v>17.100000000000001</v>
      </c>
      <c r="CN104">
        <v>17</v>
      </c>
      <c r="CO104">
        <v>16.899999999999999</v>
      </c>
      <c r="CP104">
        <v>16.7</v>
      </c>
      <c r="CQ104">
        <v>16.5</v>
      </c>
      <c r="CR104">
        <v>16.399999999999999</v>
      </c>
      <c r="CS104">
        <v>16.2</v>
      </c>
      <c r="CT104">
        <v>15.9</v>
      </c>
      <c r="CU104">
        <v>15.7</v>
      </c>
      <c r="CV104">
        <v>15.5</v>
      </c>
      <c r="CW104">
        <v>15.2</v>
      </c>
      <c r="CX104">
        <v>14.9</v>
      </c>
      <c r="CY104">
        <v>14.6</v>
      </c>
      <c r="CZ104">
        <v>14.3</v>
      </c>
      <c r="DA104">
        <v>14</v>
      </c>
      <c r="DB104">
        <v>13.6</v>
      </c>
      <c r="DC104">
        <v>13.2</v>
      </c>
      <c r="DD104">
        <v>12.8</v>
      </c>
      <c r="DE104">
        <v>12.3</v>
      </c>
      <c r="DF104">
        <v>11.8</v>
      </c>
      <c r="DG104">
        <v>11.2</v>
      </c>
      <c r="DH104">
        <v>10.7</v>
      </c>
      <c r="DI104">
        <v>10.1</v>
      </c>
      <c r="DJ104">
        <v>9.41</v>
      </c>
      <c r="DK104">
        <v>8.99</v>
      </c>
      <c r="DL104">
        <v>8.32</v>
      </c>
      <c r="DM104">
        <v>7.62</v>
      </c>
      <c r="DN104">
        <v>6.96</v>
      </c>
      <c r="DO104">
        <v>6.41</v>
      </c>
      <c r="DP104">
        <v>6.03</v>
      </c>
      <c r="DQ104">
        <v>5.65</v>
      </c>
      <c r="DR104">
        <v>5.31</v>
      </c>
      <c r="DS104">
        <v>4.96</v>
      </c>
      <c r="DT104">
        <v>4.63</v>
      </c>
      <c r="DU104">
        <v>4.33</v>
      </c>
      <c r="DV104">
        <v>4.0599999999999996</v>
      </c>
      <c r="DW104">
        <v>3.64</v>
      </c>
      <c r="DX104">
        <v>3.34</v>
      </c>
      <c r="DY104">
        <v>3.09</v>
      </c>
      <c r="DZ104">
        <v>2.84</v>
      </c>
      <c r="EA104">
        <v>2.65</v>
      </c>
      <c r="EB104">
        <v>2.36</v>
      </c>
      <c r="EC104">
        <v>2.1800000000000002</v>
      </c>
      <c r="ED104">
        <v>2.0099999999999998</v>
      </c>
      <c r="EE104">
        <v>1.79</v>
      </c>
      <c r="EF104">
        <v>1.63</v>
      </c>
      <c r="EG104">
        <v>1.47</v>
      </c>
      <c r="EH104">
        <v>1.32</v>
      </c>
      <c r="EI104">
        <v>1.18</v>
      </c>
      <c r="EJ104">
        <v>1.0900000000000001</v>
      </c>
      <c r="EK104">
        <v>0.97</v>
      </c>
      <c r="EL104">
        <v>0.86</v>
      </c>
      <c r="EM104">
        <v>0.77</v>
      </c>
      <c r="EN104">
        <v>0.69</v>
      </c>
      <c r="EO104">
        <v>0.63</v>
      </c>
      <c r="EP104">
        <v>0.53</v>
      </c>
      <c r="EQ104">
        <v>0.47</v>
      </c>
      <c r="ER104">
        <v>0.42</v>
      </c>
      <c r="ES104">
        <v>0.35</v>
      </c>
      <c r="ET104">
        <v>0.3</v>
      </c>
      <c r="EU104">
        <v>0.28000000000000003</v>
      </c>
      <c r="EV104">
        <v>0.23</v>
      </c>
      <c r="EW104">
        <v>0.21</v>
      </c>
      <c r="EX104">
        <v>0.18</v>
      </c>
      <c r="EY104">
        <v>0.15</v>
      </c>
      <c r="EZ104">
        <v>0.13</v>
      </c>
      <c r="FA104">
        <v>0.11</v>
      </c>
      <c r="FB104">
        <v>0.09</v>
      </c>
      <c r="FC104">
        <v>0.08</v>
      </c>
      <c r="FD104">
        <v>7.0000000000000007E-2</v>
      </c>
      <c r="FE104">
        <v>0.06</v>
      </c>
      <c r="FF104">
        <v>0.04</v>
      </c>
      <c r="FG104">
        <v>0.04</v>
      </c>
      <c r="FH104">
        <v>0.03</v>
      </c>
      <c r="FI104">
        <v>0.02</v>
      </c>
      <c r="FJ104">
        <v>0</v>
      </c>
      <c r="FK104">
        <v>0</v>
      </c>
      <c r="FL104">
        <v>0</v>
      </c>
      <c r="FM104">
        <v>0</v>
      </c>
      <c r="FN104">
        <v>0</v>
      </c>
      <c r="FO104">
        <v>0</v>
      </c>
      <c r="FP104">
        <v>0</v>
      </c>
      <c r="FQ104">
        <v>0</v>
      </c>
      <c r="FR104">
        <v>0</v>
      </c>
      <c r="FS104">
        <v>0.02</v>
      </c>
      <c r="FT104">
        <v>0.02</v>
      </c>
      <c r="FU104">
        <v>0.04</v>
      </c>
      <c r="FV104">
        <v>0.04</v>
      </c>
      <c r="FW104">
        <v>0.06</v>
      </c>
      <c r="FX104">
        <v>7.0000000000000007E-2</v>
      </c>
      <c r="FY104">
        <v>0.08</v>
      </c>
      <c r="FZ104">
        <v>0.1</v>
      </c>
    </row>
    <row r="105" spans="1:182" x14ac:dyDescent="0.15">
      <c r="A105">
        <v>82</v>
      </c>
      <c r="B105">
        <v>0</v>
      </c>
      <c r="C105">
        <v>0</v>
      </c>
      <c r="D105">
        <v>0</v>
      </c>
      <c r="E105">
        <v>0</v>
      </c>
      <c r="F105">
        <v>0</v>
      </c>
      <c r="G105">
        <v>0</v>
      </c>
      <c r="H105">
        <v>0.02</v>
      </c>
      <c r="I105">
        <v>0.03</v>
      </c>
      <c r="J105">
        <v>0.04</v>
      </c>
      <c r="K105">
        <v>7.0000000000000007E-2</v>
      </c>
      <c r="L105">
        <v>0.09</v>
      </c>
      <c r="M105">
        <v>0.11</v>
      </c>
      <c r="N105">
        <v>0.13</v>
      </c>
      <c r="O105">
        <v>0.16</v>
      </c>
      <c r="P105">
        <v>0.19</v>
      </c>
      <c r="Q105">
        <v>0.22</v>
      </c>
      <c r="R105">
        <v>0.27</v>
      </c>
      <c r="S105">
        <v>0.28999999999999998</v>
      </c>
      <c r="T105">
        <v>0.36</v>
      </c>
      <c r="U105">
        <v>0.42</v>
      </c>
      <c r="V105">
        <v>0.47</v>
      </c>
      <c r="W105">
        <v>0.54</v>
      </c>
      <c r="X105">
        <v>0.62</v>
      </c>
      <c r="Y105">
        <v>0.7</v>
      </c>
      <c r="Z105">
        <v>0.84</v>
      </c>
      <c r="AA105">
        <v>0.9</v>
      </c>
      <c r="AB105">
        <v>1.04</v>
      </c>
      <c r="AC105">
        <v>1.1200000000000001</v>
      </c>
      <c r="AD105">
        <v>1.31</v>
      </c>
      <c r="AE105">
        <v>1.4</v>
      </c>
      <c r="AF105">
        <v>1.6</v>
      </c>
      <c r="AG105">
        <v>1.76</v>
      </c>
      <c r="AH105">
        <v>1.92</v>
      </c>
      <c r="AI105">
        <v>2.13</v>
      </c>
      <c r="AJ105">
        <v>2.33</v>
      </c>
      <c r="AK105">
        <v>2.56</v>
      </c>
      <c r="AL105">
        <v>2.86</v>
      </c>
      <c r="AM105">
        <v>3.11</v>
      </c>
      <c r="AN105">
        <v>3.31</v>
      </c>
      <c r="AO105">
        <v>3.63</v>
      </c>
      <c r="AP105">
        <v>3.96</v>
      </c>
      <c r="AQ105">
        <v>4.3499999999999996</v>
      </c>
      <c r="AR105">
        <v>4.63</v>
      </c>
      <c r="AS105">
        <v>4.95</v>
      </c>
      <c r="AT105">
        <v>5.27</v>
      </c>
      <c r="AU105">
        <v>5.62</v>
      </c>
      <c r="AV105">
        <v>5.96</v>
      </c>
      <c r="AW105">
        <v>6.37</v>
      </c>
      <c r="AX105">
        <v>6.89</v>
      </c>
      <c r="AY105">
        <v>7.48</v>
      </c>
      <c r="AZ105">
        <v>8.16</v>
      </c>
      <c r="BA105">
        <v>8.9</v>
      </c>
      <c r="BB105">
        <v>9.6199999999999992</v>
      </c>
      <c r="BC105">
        <v>10.1</v>
      </c>
      <c r="BD105">
        <v>10.7</v>
      </c>
      <c r="BE105">
        <v>11.2</v>
      </c>
      <c r="BF105">
        <v>11.3</v>
      </c>
      <c r="BG105">
        <v>11.8</v>
      </c>
      <c r="BH105">
        <v>12.3</v>
      </c>
      <c r="BI105">
        <v>12.8</v>
      </c>
      <c r="BJ105">
        <v>13.4</v>
      </c>
      <c r="BK105">
        <v>14.1</v>
      </c>
      <c r="BL105">
        <v>14.4</v>
      </c>
      <c r="BM105">
        <v>14.7</v>
      </c>
      <c r="BN105">
        <v>15.1</v>
      </c>
      <c r="BO105">
        <v>15.3</v>
      </c>
      <c r="BP105">
        <v>15.6</v>
      </c>
      <c r="BQ105">
        <v>15.9</v>
      </c>
      <c r="BR105">
        <v>16.100000000000001</v>
      </c>
      <c r="BS105">
        <v>16.3</v>
      </c>
      <c r="BT105">
        <v>16.5</v>
      </c>
      <c r="BU105">
        <v>16.7</v>
      </c>
      <c r="BV105">
        <v>16.8</v>
      </c>
      <c r="BW105">
        <v>17</v>
      </c>
      <c r="BX105">
        <v>17.100000000000001</v>
      </c>
      <c r="BY105">
        <v>17.2</v>
      </c>
      <c r="BZ105">
        <v>17.3</v>
      </c>
      <c r="CA105">
        <v>17.399999999999999</v>
      </c>
      <c r="CB105">
        <v>17.399999999999999</v>
      </c>
      <c r="CC105">
        <v>17.5</v>
      </c>
      <c r="CD105">
        <v>17.5</v>
      </c>
      <c r="CE105">
        <v>17.5</v>
      </c>
      <c r="CF105">
        <v>17.5</v>
      </c>
      <c r="CG105">
        <v>17.5</v>
      </c>
      <c r="CH105">
        <v>17.5</v>
      </c>
      <c r="CI105">
        <v>17.5</v>
      </c>
      <c r="CJ105">
        <v>17.399999999999999</v>
      </c>
      <c r="CK105">
        <v>17.3</v>
      </c>
      <c r="CL105">
        <v>17.2</v>
      </c>
      <c r="CM105">
        <v>17.100000000000001</v>
      </c>
      <c r="CN105">
        <v>17</v>
      </c>
      <c r="CO105">
        <v>16.8</v>
      </c>
      <c r="CP105">
        <v>16.7</v>
      </c>
      <c r="CQ105">
        <v>16.5</v>
      </c>
      <c r="CR105">
        <v>16.3</v>
      </c>
      <c r="CS105">
        <v>16.100000000000001</v>
      </c>
      <c r="CT105">
        <v>15.9</v>
      </c>
      <c r="CU105">
        <v>15.7</v>
      </c>
      <c r="CV105">
        <v>15.4</v>
      </c>
      <c r="CW105">
        <v>15.2</v>
      </c>
      <c r="CX105">
        <v>14.9</v>
      </c>
      <c r="CY105">
        <v>14.6</v>
      </c>
      <c r="CZ105">
        <v>14.3</v>
      </c>
      <c r="DA105">
        <v>14</v>
      </c>
      <c r="DB105">
        <v>13.6</v>
      </c>
      <c r="DC105">
        <v>13.2</v>
      </c>
      <c r="DD105">
        <v>12.8</v>
      </c>
      <c r="DE105">
        <v>12.3</v>
      </c>
      <c r="DF105">
        <v>11.8</v>
      </c>
      <c r="DG105">
        <v>11.1</v>
      </c>
      <c r="DH105">
        <v>10.8</v>
      </c>
      <c r="DI105">
        <v>10.1</v>
      </c>
      <c r="DJ105">
        <v>9.4600000000000009</v>
      </c>
      <c r="DK105">
        <v>8.8800000000000008</v>
      </c>
      <c r="DL105">
        <v>8.35</v>
      </c>
      <c r="DM105">
        <v>7.65</v>
      </c>
      <c r="DN105">
        <v>7.04</v>
      </c>
      <c r="DO105">
        <v>6.45</v>
      </c>
      <c r="DP105">
        <v>6.01</v>
      </c>
      <c r="DQ105">
        <v>5.62</v>
      </c>
      <c r="DR105">
        <v>5.31</v>
      </c>
      <c r="DS105">
        <v>4.97</v>
      </c>
      <c r="DT105">
        <v>4.6500000000000004</v>
      </c>
      <c r="DU105">
        <v>4.37</v>
      </c>
      <c r="DV105">
        <v>4.08</v>
      </c>
      <c r="DW105">
        <v>3.69</v>
      </c>
      <c r="DX105">
        <v>3.32</v>
      </c>
      <c r="DY105">
        <v>3.05</v>
      </c>
      <c r="DZ105">
        <v>2.87</v>
      </c>
      <c r="EA105">
        <v>2.65</v>
      </c>
      <c r="EB105">
        <v>2.39</v>
      </c>
      <c r="EC105">
        <v>2.1800000000000002</v>
      </c>
      <c r="ED105">
        <v>2.02</v>
      </c>
      <c r="EE105">
        <v>1.79</v>
      </c>
      <c r="EF105">
        <v>1.65</v>
      </c>
      <c r="EG105">
        <v>1.49</v>
      </c>
      <c r="EH105">
        <v>1.37</v>
      </c>
      <c r="EI105">
        <v>1.25</v>
      </c>
      <c r="EJ105">
        <v>1.0900000000000001</v>
      </c>
      <c r="EK105">
        <v>0.98</v>
      </c>
      <c r="EL105">
        <v>0.87</v>
      </c>
      <c r="EM105">
        <v>0.79</v>
      </c>
      <c r="EN105">
        <v>0.7</v>
      </c>
      <c r="EO105">
        <v>0.64</v>
      </c>
      <c r="EP105">
        <v>0.55000000000000004</v>
      </c>
      <c r="EQ105">
        <v>0.48</v>
      </c>
      <c r="ER105">
        <v>0.43</v>
      </c>
      <c r="ES105">
        <v>0.37</v>
      </c>
      <c r="ET105">
        <v>0.33</v>
      </c>
      <c r="EU105">
        <v>0.28000000000000003</v>
      </c>
      <c r="EV105">
        <v>0.24</v>
      </c>
      <c r="EW105">
        <v>0.21</v>
      </c>
      <c r="EX105">
        <v>0.17</v>
      </c>
      <c r="EY105">
        <v>0.16</v>
      </c>
      <c r="EZ105">
        <v>0.14000000000000001</v>
      </c>
      <c r="FA105">
        <v>0.12</v>
      </c>
      <c r="FB105">
        <v>0.1</v>
      </c>
      <c r="FC105">
        <v>0.09</v>
      </c>
      <c r="FD105">
        <v>7.0000000000000007E-2</v>
      </c>
      <c r="FE105">
        <v>0.06</v>
      </c>
      <c r="FF105">
        <v>0.04</v>
      </c>
      <c r="FG105">
        <v>0.03</v>
      </c>
      <c r="FH105">
        <v>0.03</v>
      </c>
      <c r="FI105">
        <v>0.02</v>
      </c>
      <c r="FJ105">
        <v>0.02</v>
      </c>
      <c r="FK105">
        <v>0</v>
      </c>
      <c r="FL105">
        <v>0</v>
      </c>
      <c r="FM105">
        <v>0</v>
      </c>
      <c r="FN105">
        <v>0</v>
      </c>
      <c r="FO105">
        <v>0</v>
      </c>
      <c r="FP105">
        <v>0</v>
      </c>
      <c r="FQ105">
        <v>0</v>
      </c>
      <c r="FR105">
        <v>0.02</v>
      </c>
      <c r="FS105">
        <v>0.02</v>
      </c>
      <c r="FT105">
        <v>0.03</v>
      </c>
      <c r="FU105">
        <v>0.04</v>
      </c>
      <c r="FV105">
        <v>0.04</v>
      </c>
      <c r="FW105">
        <v>0.05</v>
      </c>
      <c r="FX105">
        <v>7.0000000000000007E-2</v>
      </c>
      <c r="FY105">
        <v>0.08</v>
      </c>
      <c r="FZ105">
        <v>0.1</v>
      </c>
    </row>
    <row r="106" spans="1:182" x14ac:dyDescent="0.15">
      <c r="A106">
        <v>81</v>
      </c>
      <c r="B106">
        <v>0</v>
      </c>
      <c r="C106">
        <v>0</v>
      </c>
      <c r="D106">
        <v>0</v>
      </c>
      <c r="E106">
        <v>0</v>
      </c>
      <c r="F106">
        <v>0</v>
      </c>
      <c r="G106">
        <v>0</v>
      </c>
      <c r="H106">
        <v>0.02</v>
      </c>
      <c r="I106">
        <v>0.03</v>
      </c>
      <c r="J106">
        <v>0.04</v>
      </c>
      <c r="K106">
        <v>7.0000000000000007E-2</v>
      </c>
      <c r="L106">
        <v>0.09</v>
      </c>
      <c r="M106">
        <v>0.1</v>
      </c>
      <c r="N106">
        <v>0.13</v>
      </c>
      <c r="O106">
        <v>0.16</v>
      </c>
      <c r="P106">
        <v>0.19</v>
      </c>
      <c r="Q106">
        <v>0.23</v>
      </c>
      <c r="R106">
        <v>0.26</v>
      </c>
      <c r="S106">
        <v>0.31</v>
      </c>
      <c r="T106">
        <v>0.37</v>
      </c>
      <c r="U106">
        <v>0.42</v>
      </c>
      <c r="V106">
        <v>0.49</v>
      </c>
      <c r="W106">
        <v>0.54</v>
      </c>
      <c r="X106">
        <v>0.62</v>
      </c>
      <c r="Y106">
        <v>0.73</v>
      </c>
      <c r="Z106">
        <v>0.8</v>
      </c>
      <c r="AA106">
        <v>0.93</v>
      </c>
      <c r="AB106">
        <v>1</v>
      </c>
      <c r="AC106">
        <v>1.1399999999999999</v>
      </c>
      <c r="AD106">
        <v>1.3</v>
      </c>
      <c r="AE106">
        <v>1.46</v>
      </c>
      <c r="AF106">
        <v>1.59</v>
      </c>
      <c r="AG106">
        <v>1.73</v>
      </c>
      <c r="AH106">
        <v>1.98</v>
      </c>
      <c r="AI106">
        <v>2.21</v>
      </c>
      <c r="AJ106">
        <v>2.27</v>
      </c>
      <c r="AK106">
        <v>2.57</v>
      </c>
      <c r="AL106">
        <v>2.86</v>
      </c>
      <c r="AM106">
        <v>3.06</v>
      </c>
      <c r="AN106">
        <v>3.33</v>
      </c>
      <c r="AO106">
        <v>3.59</v>
      </c>
      <c r="AP106">
        <v>3.91</v>
      </c>
      <c r="AQ106">
        <v>4.3</v>
      </c>
      <c r="AR106">
        <v>4.66</v>
      </c>
      <c r="AS106">
        <v>5.04</v>
      </c>
      <c r="AT106">
        <v>5.23</v>
      </c>
      <c r="AU106">
        <v>5.66</v>
      </c>
      <c r="AV106">
        <v>5.98</v>
      </c>
      <c r="AW106">
        <v>6.42</v>
      </c>
      <c r="AX106">
        <v>6.89</v>
      </c>
      <c r="AY106">
        <v>7.48</v>
      </c>
      <c r="AZ106">
        <v>8.08</v>
      </c>
      <c r="BA106">
        <v>8.8699999999999992</v>
      </c>
      <c r="BB106">
        <v>9.57</v>
      </c>
      <c r="BC106">
        <v>10.1</v>
      </c>
      <c r="BD106">
        <v>10.6</v>
      </c>
      <c r="BE106">
        <v>11.1</v>
      </c>
      <c r="BF106">
        <v>11.3</v>
      </c>
      <c r="BG106">
        <v>11.8</v>
      </c>
      <c r="BH106">
        <v>12.3</v>
      </c>
      <c r="BI106">
        <v>12.8</v>
      </c>
      <c r="BJ106">
        <v>13.4</v>
      </c>
      <c r="BK106">
        <v>14.1</v>
      </c>
      <c r="BL106">
        <v>14.4</v>
      </c>
      <c r="BM106">
        <v>14.7</v>
      </c>
      <c r="BN106">
        <v>15</v>
      </c>
      <c r="BO106">
        <v>15.3</v>
      </c>
      <c r="BP106">
        <v>15.6</v>
      </c>
      <c r="BQ106">
        <v>15.8</v>
      </c>
      <c r="BR106">
        <v>16.100000000000001</v>
      </c>
      <c r="BS106">
        <v>16.3</v>
      </c>
      <c r="BT106">
        <v>16.399999999999999</v>
      </c>
      <c r="BU106">
        <v>16.600000000000001</v>
      </c>
      <c r="BV106">
        <v>16.8</v>
      </c>
      <c r="BW106">
        <v>16.899999999999999</v>
      </c>
      <c r="BX106">
        <v>17.100000000000001</v>
      </c>
      <c r="BY106">
        <v>17.2</v>
      </c>
      <c r="BZ106">
        <v>17.3</v>
      </c>
      <c r="CA106">
        <v>17.399999999999999</v>
      </c>
      <c r="CB106">
        <v>17.399999999999999</v>
      </c>
      <c r="CC106">
        <v>17.5</v>
      </c>
      <c r="CD106">
        <v>17.5</v>
      </c>
      <c r="CE106">
        <v>17.5</v>
      </c>
      <c r="CF106">
        <v>17.5</v>
      </c>
      <c r="CG106">
        <v>17.5</v>
      </c>
      <c r="CH106">
        <v>17.5</v>
      </c>
      <c r="CI106">
        <v>17.399999999999999</v>
      </c>
      <c r="CJ106">
        <v>17.399999999999999</v>
      </c>
      <c r="CK106">
        <v>17.3</v>
      </c>
      <c r="CL106">
        <v>17.2</v>
      </c>
      <c r="CM106">
        <v>17.100000000000001</v>
      </c>
      <c r="CN106">
        <v>17</v>
      </c>
      <c r="CO106">
        <v>16.8</v>
      </c>
      <c r="CP106">
        <v>16.7</v>
      </c>
      <c r="CQ106">
        <v>16.5</v>
      </c>
      <c r="CR106">
        <v>16.3</v>
      </c>
      <c r="CS106">
        <v>16.100000000000001</v>
      </c>
      <c r="CT106">
        <v>15.9</v>
      </c>
      <c r="CU106">
        <v>15.7</v>
      </c>
      <c r="CV106">
        <v>15.4</v>
      </c>
      <c r="CW106">
        <v>15.2</v>
      </c>
      <c r="CX106">
        <v>14.9</v>
      </c>
      <c r="CY106">
        <v>14.6</v>
      </c>
      <c r="CZ106">
        <v>14.3</v>
      </c>
      <c r="DA106">
        <v>13.9</v>
      </c>
      <c r="DB106">
        <v>13.6</v>
      </c>
      <c r="DC106">
        <v>13.1</v>
      </c>
      <c r="DD106">
        <v>12.7</v>
      </c>
      <c r="DE106">
        <v>12.3</v>
      </c>
      <c r="DF106">
        <v>11.8</v>
      </c>
      <c r="DG106">
        <v>11.1</v>
      </c>
      <c r="DH106">
        <v>10.8</v>
      </c>
      <c r="DI106">
        <v>10.1</v>
      </c>
      <c r="DJ106">
        <v>9.51</v>
      </c>
      <c r="DK106">
        <v>9.0500000000000007</v>
      </c>
      <c r="DL106">
        <v>8.3000000000000007</v>
      </c>
      <c r="DM106">
        <v>7.69</v>
      </c>
      <c r="DN106">
        <v>7.03</v>
      </c>
      <c r="DO106">
        <v>6.48</v>
      </c>
      <c r="DP106">
        <v>6.06</v>
      </c>
      <c r="DQ106">
        <v>5.65</v>
      </c>
      <c r="DR106">
        <v>5.35</v>
      </c>
      <c r="DS106">
        <v>5</v>
      </c>
      <c r="DT106">
        <v>4.6500000000000004</v>
      </c>
      <c r="DU106">
        <v>4.29</v>
      </c>
      <c r="DV106">
        <v>4.09</v>
      </c>
      <c r="DW106">
        <v>3.67</v>
      </c>
      <c r="DX106">
        <v>3.35</v>
      </c>
      <c r="DY106">
        <v>3.1</v>
      </c>
      <c r="DZ106">
        <v>2.87</v>
      </c>
      <c r="EA106">
        <v>2.7</v>
      </c>
      <c r="EB106">
        <v>2.38</v>
      </c>
      <c r="EC106">
        <v>2.21</v>
      </c>
      <c r="ED106">
        <v>2.0499999999999998</v>
      </c>
      <c r="EE106">
        <v>1.8</v>
      </c>
      <c r="EF106">
        <v>1.67</v>
      </c>
      <c r="EG106">
        <v>1.48</v>
      </c>
      <c r="EH106">
        <v>1.36</v>
      </c>
      <c r="EI106">
        <v>1.22</v>
      </c>
      <c r="EJ106">
        <v>1.1100000000000001</v>
      </c>
      <c r="EK106">
        <v>0.97</v>
      </c>
      <c r="EL106">
        <v>0.88</v>
      </c>
      <c r="EM106">
        <v>0.79</v>
      </c>
      <c r="EN106">
        <v>0.74</v>
      </c>
      <c r="EO106">
        <v>0.63</v>
      </c>
      <c r="EP106">
        <v>0.55000000000000004</v>
      </c>
      <c r="EQ106">
        <v>0.48</v>
      </c>
      <c r="ER106">
        <v>0.43</v>
      </c>
      <c r="ES106">
        <v>0.38</v>
      </c>
      <c r="ET106">
        <v>0.33</v>
      </c>
      <c r="EU106">
        <v>0.28999999999999998</v>
      </c>
      <c r="EV106">
        <v>0.25</v>
      </c>
      <c r="EW106">
        <v>0.22</v>
      </c>
      <c r="EX106">
        <v>0.19</v>
      </c>
      <c r="EY106">
        <v>0.17</v>
      </c>
      <c r="EZ106">
        <v>0.14000000000000001</v>
      </c>
      <c r="FA106">
        <v>0.12</v>
      </c>
      <c r="FB106">
        <v>0.11</v>
      </c>
      <c r="FC106">
        <v>0.09</v>
      </c>
      <c r="FD106">
        <v>0.08</v>
      </c>
      <c r="FE106">
        <v>7.0000000000000007E-2</v>
      </c>
      <c r="FF106">
        <v>0.05</v>
      </c>
      <c r="FG106">
        <v>0.04</v>
      </c>
      <c r="FH106">
        <v>0.04</v>
      </c>
      <c r="FI106">
        <v>0.03</v>
      </c>
      <c r="FJ106">
        <v>0.02</v>
      </c>
      <c r="FK106">
        <v>0.02</v>
      </c>
      <c r="FL106">
        <v>0</v>
      </c>
      <c r="FM106">
        <v>0</v>
      </c>
      <c r="FN106">
        <v>0</v>
      </c>
      <c r="FO106">
        <v>0</v>
      </c>
      <c r="FP106">
        <v>0</v>
      </c>
      <c r="FQ106">
        <v>0</v>
      </c>
      <c r="FR106">
        <v>0.02</v>
      </c>
      <c r="FS106">
        <v>0.02</v>
      </c>
      <c r="FT106">
        <v>0.03</v>
      </c>
      <c r="FU106">
        <v>0.03</v>
      </c>
      <c r="FV106">
        <v>0.04</v>
      </c>
      <c r="FW106">
        <v>0.06</v>
      </c>
      <c r="FX106">
        <v>7.0000000000000007E-2</v>
      </c>
      <c r="FY106">
        <v>7.0000000000000007E-2</v>
      </c>
      <c r="FZ106">
        <v>0.1</v>
      </c>
    </row>
    <row r="107" spans="1:182" x14ac:dyDescent="0.15">
      <c r="A107">
        <v>80</v>
      </c>
      <c r="B107">
        <v>0</v>
      </c>
      <c r="C107">
        <v>0</v>
      </c>
      <c r="D107">
        <v>0</v>
      </c>
      <c r="E107">
        <v>0</v>
      </c>
      <c r="F107">
        <v>0</v>
      </c>
      <c r="G107">
        <v>0</v>
      </c>
      <c r="H107">
        <v>0.02</v>
      </c>
      <c r="I107">
        <v>0.03</v>
      </c>
      <c r="J107">
        <v>0.04</v>
      </c>
      <c r="K107">
        <v>7.0000000000000007E-2</v>
      </c>
      <c r="L107">
        <v>0.09</v>
      </c>
      <c r="M107">
        <v>0.1</v>
      </c>
      <c r="N107">
        <v>0.13</v>
      </c>
      <c r="O107">
        <v>0.15</v>
      </c>
      <c r="P107">
        <v>0.18</v>
      </c>
      <c r="Q107">
        <v>0.23</v>
      </c>
      <c r="R107">
        <v>0.26</v>
      </c>
      <c r="S107">
        <v>0.32</v>
      </c>
      <c r="T107">
        <v>0.36</v>
      </c>
      <c r="U107">
        <v>0.42</v>
      </c>
      <c r="V107">
        <v>0.5</v>
      </c>
      <c r="W107">
        <v>0.54</v>
      </c>
      <c r="X107">
        <v>0.64</v>
      </c>
      <c r="Y107">
        <v>0.71</v>
      </c>
      <c r="Z107">
        <v>0.84</v>
      </c>
      <c r="AA107">
        <v>0.91</v>
      </c>
      <c r="AB107">
        <v>1.01</v>
      </c>
      <c r="AC107">
        <v>1.18</v>
      </c>
      <c r="AD107">
        <v>1.29</v>
      </c>
      <c r="AE107">
        <v>1.44</v>
      </c>
      <c r="AF107">
        <v>1.58</v>
      </c>
      <c r="AG107">
        <v>1.76</v>
      </c>
      <c r="AH107">
        <v>1.96</v>
      </c>
      <c r="AI107">
        <v>2.15</v>
      </c>
      <c r="AJ107">
        <v>2.33</v>
      </c>
      <c r="AK107">
        <v>2.58</v>
      </c>
      <c r="AL107">
        <v>2.81</v>
      </c>
      <c r="AM107">
        <v>3.03</v>
      </c>
      <c r="AN107">
        <v>3.29</v>
      </c>
      <c r="AO107">
        <v>3.6</v>
      </c>
      <c r="AP107">
        <v>3.92</v>
      </c>
      <c r="AQ107">
        <v>4.3</v>
      </c>
      <c r="AR107">
        <v>4.57</v>
      </c>
      <c r="AS107">
        <v>4.87</v>
      </c>
      <c r="AT107">
        <v>5.29</v>
      </c>
      <c r="AU107">
        <v>5.63</v>
      </c>
      <c r="AV107">
        <v>5.98</v>
      </c>
      <c r="AW107">
        <v>6.34</v>
      </c>
      <c r="AX107">
        <v>6.88</v>
      </c>
      <c r="AY107">
        <v>7.39</v>
      </c>
      <c r="AZ107">
        <v>8.08</v>
      </c>
      <c r="BA107">
        <v>8.84</v>
      </c>
      <c r="BB107">
        <v>9.56</v>
      </c>
      <c r="BC107">
        <v>10.1</v>
      </c>
      <c r="BD107">
        <v>10.6</v>
      </c>
      <c r="BE107">
        <v>11.1</v>
      </c>
      <c r="BF107">
        <v>11.3</v>
      </c>
      <c r="BG107">
        <v>11.7</v>
      </c>
      <c r="BH107">
        <v>12.3</v>
      </c>
      <c r="BI107">
        <v>12.8</v>
      </c>
      <c r="BJ107">
        <v>13.4</v>
      </c>
      <c r="BK107">
        <v>14</v>
      </c>
      <c r="BL107">
        <v>14.4</v>
      </c>
      <c r="BM107">
        <v>14.7</v>
      </c>
      <c r="BN107">
        <v>15</v>
      </c>
      <c r="BO107">
        <v>15.3</v>
      </c>
      <c r="BP107">
        <v>15.6</v>
      </c>
      <c r="BQ107">
        <v>15.8</v>
      </c>
      <c r="BR107">
        <v>16</v>
      </c>
      <c r="BS107">
        <v>16.2</v>
      </c>
      <c r="BT107">
        <v>16.399999999999999</v>
      </c>
      <c r="BU107">
        <v>16.600000000000001</v>
      </c>
      <c r="BV107">
        <v>16.8</v>
      </c>
      <c r="BW107">
        <v>16.899999999999999</v>
      </c>
      <c r="BX107">
        <v>17</v>
      </c>
      <c r="BY107">
        <v>17.2</v>
      </c>
      <c r="BZ107">
        <v>17.3</v>
      </c>
      <c r="CA107">
        <v>17.3</v>
      </c>
      <c r="CB107">
        <v>17.399999999999999</v>
      </c>
      <c r="CC107">
        <v>17.5</v>
      </c>
      <c r="CD107">
        <v>17.5</v>
      </c>
      <c r="CE107">
        <v>17.5</v>
      </c>
      <c r="CF107">
        <v>17.5</v>
      </c>
      <c r="CG107">
        <v>17.5</v>
      </c>
      <c r="CH107">
        <v>17.5</v>
      </c>
      <c r="CI107">
        <v>17.399999999999999</v>
      </c>
      <c r="CJ107">
        <v>17.3</v>
      </c>
      <c r="CK107">
        <v>17.3</v>
      </c>
      <c r="CL107">
        <v>17.2</v>
      </c>
      <c r="CM107">
        <v>17.100000000000001</v>
      </c>
      <c r="CN107">
        <v>16.899999999999999</v>
      </c>
      <c r="CO107">
        <v>16.8</v>
      </c>
      <c r="CP107">
        <v>16.600000000000001</v>
      </c>
      <c r="CQ107">
        <v>16.5</v>
      </c>
      <c r="CR107">
        <v>16.3</v>
      </c>
      <c r="CS107">
        <v>16.100000000000001</v>
      </c>
      <c r="CT107">
        <v>15.9</v>
      </c>
      <c r="CU107">
        <v>15.6</v>
      </c>
      <c r="CV107">
        <v>15.4</v>
      </c>
      <c r="CW107">
        <v>15.1</v>
      </c>
      <c r="CX107">
        <v>14.9</v>
      </c>
      <c r="CY107">
        <v>14.6</v>
      </c>
      <c r="CZ107">
        <v>14.3</v>
      </c>
      <c r="DA107">
        <v>13.9</v>
      </c>
      <c r="DB107">
        <v>13.5</v>
      </c>
      <c r="DC107">
        <v>13</v>
      </c>
      <c r="DD107">
        <v>12.7</v>
      </c>
      <c r="DE107">
        <v>12.3</v>
      </c>
      <c r="DF107">
        <v>11.8</v>
      </c>
      <c r="DG107">
        <v>11.2</v>
      </c>
      <c r="DH107">
        <v>10.7</v>
      </c>
      <c r="DI107">
        <v>10.1</v>
      </c>
      <c r="DJ107">
        <v>9.49</v>
      </c>
      <c r="DK107">
        <v>9.02</v>
      </c>
      <c r="DL107">
        <v>8.36</v>
      </c>
      <c r="DM107">
        <v>7.68</v>
      </c>
      <c r="DN107">
        <v>7.02</v>
      </c>
      <c r="DO107">
        <v>6.45</v>
      </c>
      <c r="DP107">
        <v>6.06</v>
      </c>
      <c r="DQ107">
        <v>5.73</v>
      </c>
      <c r="DR107">
        <v>5.35</v>
      </c>
      <c r="DS107">
        <v>5.0999999999999996</v>
      </c>
      <c r="DT107">
        <v>4.6399999999999997</v>
      </c>
      <c r="DU107">
        <v>4.32</v>
      </c>
      <c r="DV107">
        <v>4.07</v>
      </c>
      <c r="DW107">
        <v>3.71</v>
      </c>
      <c r="DX107">
        <v>3.38</v>
      </c>
      <c r="DY107">
        <v>3.11</v>
      </c>
      <c r="DZ107">
        <v>2.89</v>
      </c>
      <c r="EA107">
        <v>2.73</v>
      </c>
      <c r="EB107">
        <v>2.41</v>
      </c>
      <c r="EC107">
        <v>2.25</v>
      </c>
      <c r="ED107">
        <v>2.08</v>
      </c>
      <c r="EE107">
        <v>1.86</v>
      </c>
      <c r="EF107">
        <v>1.67</v>
      </c>
      <c r="EG107">
        <v>1.55</v>
      </c>
      <c r="EH107">
        <v>1.4</v>
      </c>
      <c r="EI107">
        <v>1.23</v>
      </c>
      <c r="EJ107">
        <v>1.1200000000000001</v>
      </c>
      <c r="EK107">
        <v>1.03</v>
      </c>
      <c r="EL107">
        <v>0.93</v>
      </c>
      <c r="EM107">
        <v>0.8</v>
      </c>
      <c r="EN107">
        <v>0.72</v>
      </c>
      <c r="EO107">
        <v>0.64</v>
      </c>
      <c r="EP107">
        <v>0.59</v>
      </c>
      <c r="EQ107">
        <v>0.52</v>
      </c>
      <c r="ER107">
        <v>0.46</v>
      </c>
      <c r="ES107">
        <v>0.4</v>
      </c>
      <c r="ET107">
        <v>0.33</v>
      </c>
      <c r="EU107">
        <v>0.31</v>
      </c>
      <c r="EV107">
        <v>0.26</v>
      </c>
      <c r="EW107">
        <v>0.23</v>
      </c>
      <c r="EX107">
        <v>0.2</v>
      </c>
      <c r="EY107">
        <v>0.17</v>
      </c>
      <c r="EZ107">
        <v>0.14000000000000001</v>
      </c>
      <c r="FA107">
        <v>0.13</v>
      </c>
      <c r="FB107">
        <v>0.11</v>
      </c>
      <c r="FC107">
        <v>0.1</v>
      </c>
      <c r="FD107">
        <v>0.08</v>
      </c>
      <c r="FE107">
        <v>0.06</v>
      </c>
      <c r="FF107">
        <v>0.06</v>
      </c>
      <c r="FG107">
        <v>0.04</v>
      </c>
      <c r="FH107">
        <v>0.04</v>
      </c>
      <c r="FI107">
        <v>0.03</v>
      </c>
      <c r="FJ107">
        <v>0.03</v>
      </c>
      <c r="FK107">
        <v>0.02</v>
      </c>
      <c r="FL107">
        <v>0.02</v>
      </c>
      <c r="FM107">
        <v>0</v>
      </c>
      <c r="FN107">
        <v>0</v>
      </c>
      <c r="FO107">
        <v>0</v>
      </c>
      <c r="FP107">
        <v>0</v>
      </c>
      <c r="FQ107">
        <v>0.02</v>
      </c>
      <c r="FR107">
        <v>0.02</v>
      </c>
      <c r="FS107">
        <v>0.03</v>
      </c>
      <c r="FT107">
        <v>0.03</v>
      </c>
      <c r="FU107">
        <v>0.04</v>
      </c>
      <c r="FV107">
        <v>0.04</v>
      </c>
      <c r="FW107">
        <v>0.06</v>
      </c>
      <c r="FX107">
        <v>7.0000000000000007E-2</v>
      </c>
      <c r="FY107">
        <v>7.0000000000000007E-2</v>
      </c>
      <c r="FZ107">
        <v>0.1</v>
      </c>
    </row>
    <row r="108" spans="1:182" x14ac:dyDescent="0.15">
      <c r="A108">
        <v>79</v>
      </c>
      <c r="B108">
        <v>0</v>
      </c>
      <c r="C108">
        <v>0</v>
      </c>
      <c r="D108">
        <v>0</v>
      </c>
      <c r="E108">
        <v>0</v>
      </c>
      <c r="F108">
        <v>0</v>
      </c>
      <c r="G108">
        <v>0</v>
      </c>
      <c r="H108">
        <v>0</v>
      </c>
      <c r="I108">
        <v>0.03</v>
      </c>
      <c r="J108">
        <v>0.04</v>
      </c>
      <c r="K108">
        <v>7.0000000000000007E-2</v>
      </c>
      <c r="L108">
        <v>0.09</v>
      </c>
      <c r="M108">
        <v>0.11</v>
      </c>
      <c r="N108">
        <v>0.13</v>
      </c>
      <c r="O108">
        <v>0.16</v>
      </c>
      <c r="P108">
        <v>0.19</v>
      </c>
      <c r="Q108">
        <v>0.23</v>
      </c>
      <c r="R108">
        <v>0.27</v>
      </c>
      <c r="S108">
        <v>0.32</v>
      </c>
      <c r="T108">
        <v>0.35</v>
      </c>
      <c r="U108">
        <v>0.41</v>
      </c>
      <c r="V108">
        <v>0.49</v>
      </c>
      <c r="W108">
        <v>0.56000000000000005</v>
      </c>
      <c r="X108">
        <v>0.64</v>
      </c>
      <c r="Y108">
        <v>0.72</v>
      </c>
      <c r="Z108">
        <v>0.82</v>
      </c>
      <c r="AA108">
        <v>0.91</v>
      </c>
      <c r="AB108">
        <v>1.04</v>
      </c>
      <c r="AC108">
        <v>1.1299999999999999</v>
      </c>
      <c r="AD108">
        <v>1.27</v>
      </c>
      <c r="AE108">
        <v>1.44</v>
      </c>
      <c r="AF108">
        <v>1.59</v>
      </c>
      <c r="AG108">
        <v>1.77</v>
      </c>
      <c r="AH108">
        <v>1.91</v>
      </c>
      <c r="AI108">
        <v>2.13</v>
      </c>
      <c r="AJ108">
        <v>2.33</v>
      </c>
      <c r="AK108">
        <v>2.57</v>
      </c>
      <c r="AL108">
        <v>2.81</v>
      </c>
      <c r="AM108">
        <v>3.07</v>
      </c>
      <c r="AN108">
        <v>3.31</v>
      </c>
      <c r="AO108">
        <v>3.6</v>
      </c>
      <c r="AP108">
        <v>3.91</v>
      </c>
      <c r="AQ108">
        <v>4.33</v>
      </c>
      <c r="AR108">
        <v>4.62</v>
      </c>
      <c r="AS108">
        <v>4.9000000000000004</v>
      </c>
      <c r="AT108">
        <v>5.27</v>
      </c>
      <c r="AU108">
        <v>5.62</v>
      </c>
      <c r="AV108">
        <v>5.95</v>
      </c>
      <c r="AW108">
        <v>6.39</v>
      </c>
      <c r="AX108">
        <v>6.83</v>
      </c>
      <c r="AY108">
        <v>7.43</v>
      </c>
      <c r="AZ108">
        <v>8.06</v>
      </c>
      <c r="BA108">
        <v>8.81</v>
      </c>
      <c r="BB108">
        <v>9.5299999999999994</v>
      </c>
      <c r="BC108">
        <v>9.99</v>
      </c>
      <c r="BD108">
        <v>10.6</v>
      </c>
      <c r="BE108">
        <v>11</v>
      </c>
      <c r="BF108">
        <v>11.3</v>
      </c>
      <c r="BG108">
        <v>11.7</v>
      </c>
      <c r="BH108">
        <v>12.2</v>
      </c>
      <c r="BI108">
        <v>12.8</v>
      </c>
      <c r="BJ108">
        <v>13.3</v>
      </c>
      <c r="BK108">
        <v>14</v>
      </c>
      <c r="BL108">
        <v>14.4</v>
      </c>
      <c r="BM108">
        <v>14.7</v>
      </c>
      <c r="BN108">
        <v>15</v>
      </c>
      <c r="BO108">
        <v>15.3</v>
      </c>
      <c r="BP108">
        <v>15.5</v>
      </c>
      <c r="BQ108">
        <v>15.8</v>
      </c>
      <c r="BR108">
        <v>16</v>
      </c>
      <c r="BS108">
        <v>16.2</v>
      </c>
      <c r="BT108">
        <v>16.399999999999999</v>
      </c>
      <c r="BU108">
        <v>16.600000000000001</v>
      </c>
      <c r="BV108">
        <v>16.8</v>
      </c>
      <c r="BW108">
        <v>16.899999999999999</v>
      </c>
      <c r="BX108">
        <v>17</v>
      </c>
      <c r="BY108">
        <v>17.100000000000001</v>
      </c>
      <c r="BZ108">
        <v>17.2</v>
      </c>
      <c r="CA108">
        <v>17.3</v>
      </c>
      <c r="CB108">
        <v>17.399999999999999</v>
      </c>
      <c r="CC108">
        <v>17.399999999999999</v>
      </c>
      <c r="CD108">
        <v>17.5</v>
      </c>
      <c r="CE108">
        <v>17.5</v>
      </c>
      <c r="CF108">
        <v>17.5</v>
      </c>
      <c r="CG108">
        <v>17.5</v>
      </c>
      <c r="CH108">
        <v>17.399999999999999</v>
      </c>
      <c r="CI108">
        <v>17.399999999999999</v>
      </c>
      <c r="CJ108">
        <v>17.3</v>
      </c>
      <c r="CK108">
        <v>17.2</v>
      </c>
      <c r="CL108">
        <v>17.2</v>
      </c>
      <c r="CM108">
        <v>17</v>
      </c>
      <c r="CN108">
        <v>16.899999999999999</v>
      </c>
      <c r="CO108">
        <v>16.8</v>
      </c>
      <c r="CP108">
        <v>16.600000000000001</v>
      </c>
      <c r="CQ108">
        <v>16.5</v>
      </c>
      <c r="CR108">
        <v>16.3</v>
      </c>
      <c r="CS108">
        <v>16.100000000000001</v>
      </c>
      <c r="CT108">
        <v>15.8</v>
      </c>
      <c r="CU108">
        <v>15.6</v>
      </c>
      <c r="CV108">
        <v>15.4</v>
      </c>
      <c r="CW108">
        <v>15.1</v>
      </c>
      <c r="CX108">
        <v>14.8</v>
      </c>
      <c r="CY108">
        <v>14.5</v>
      </c>
      <c r="CZ108">
        <v>14.2</v>
      </c>
      <c r="DA108">
        <v>13.9</v>
      </c>
      <c r="DB108">
        <v>13.5</v>
      </c>
      <c r="DC108">
        <v>13.1</v>
      </c>
      <c r="DD108">
        <v>12.7</v>
      </c>
      <c r="DE108">
        <v>12.3</v>
      </c>
      <c r="DF108">
        <v>11.8</v>
      </c>
      <c r="DG108">
        <v>11.2</v>
      </c>
      <c r="DH108">
        <v>10.8</v>
      </c>
      <c r="DI108">
        <v>10.1</v>
      </c>
      <c r="DJ108">
        <v>9.48</v>
      </c>
      <c r="DK108">
        <v>9.07</v>
      </c>
      <c r="DL108">
        <v>8.42</v>
      </c>
      <c r="DM108">
        <v>7.73</v>
      </c>
      <c r="DN108">
        <v>7.04</v>
      </c>
      <c r="DO108">
        <v>6.51</v>
      </c>
      <c r="DP108">
        <v>6.06</v>
      </c>
      <c r="DQ108">
        <v>5.66</v>
      </c>
      <c r="DR108">
        <v>5.37</v>
      </c>
      <c r="DS108">
        <v>5.03</v>
      </c>
      <c r="DT108">
        <v>4.66</v>
      </c>
      <c r="DU108">
        <v>4.37</v>
      </c>
      <c r="DV108">
        <v>4.09</v>
      </c>
      <c r="DW108">
        <v>3.77</v>
      </c>
      <c r="DX108">
        <v>3.43</v>
      </c>
      <c r="DY108">
        <v>3.15</v>
      </c>
      <c r="DZ108">
        <v>2.9</v>
      </c>
      <c r="EA108">
        <v>2.73</v>
      </c>
      <c r="EB108">
        <v>2.4700000000000002</v>
      </c>
      <c r="EC108">
        <v>2.27</v>
      </c>
      <c r="ED108">
        <v>2.06</v>
      </c>
      <c r="EE108">
        <v>1.9</v>
      </c>
      <c r="EF108">
        <v>1.68</v>
      </c>
      <c r="EG108">
        <v>1.57</v>
      </c>
      <c r="EH108">
        <v>1.4</v>
      </c>
      <c r="EI108">
        <v>1.23</v>
      </c>
      <c r="EJ108">
        <v>1.1399999999999999</v>
      </c>
      <c r="EK108">
        <v>1.01</v>
      </c>
      <c r="EL108">
        <v>0.93</v>
      </c>
      <c r="EM108">
        <v>0.81</v>
      </c>
      <c r="EN108">
        <v>0.75</v>
      </c>
      <c r="EO108">
        <v>0.66</v>
      </c>
      <c r="EP108">
        <v>0.59</v>
      </c>
      <c r="EQ108">
        <v>0.52</v>
      </c>
      <c r="ER108">
        <v>0.46</v>
      </c>
      <c r="ES108">
        <v>0.4</v>
      </c>
      <c r="ET108">
        <v>0.36</v>
      </c>
      <c r="EU108">
        <v>0.32</v>
      </c>
      <c r="EV108">
        <v>0.27</v>
      </c>
      <c r="EW108">
        <v>0.25</v>
      </c>
      <c r="EX108">
        <v>0.21</v>
      </c>
      <c r="EY108">
        <v>0.18</v>
      </c>
      <c r="EZ108">
        <v>0.16</v>
      </c>
      <c r="FA108">
        <v>0.13</v>
      </c>
      <c r="FB108">
        <v>0.12</v>
      </c>
      <c r="FC108">
        <v>0.1</v>
      </c>
      <c r="FD108">
        <v>0.09</v>
      </c>
      <c r="FE108">
        <v>0.08</v>
      </c>
      <c r="FF108">
        <v>7.0000000000000007E-2</v>
      </c>
      <c r="FG108">
        <v>0.06</v>
      </c>
      <c r="FH108">
        <v>0.04</v>
      </c>
      <c r="FI108">
        <v>0.03</v>
      </c>
      <c r="FJ108">
        <v>0.03</v>
      </c>
      <c r="FK108">
        <v>0.03</v>
      </c>
      <c r="FL108">
        <v>0.02</v>
      </c>
      <c r="FM108">
        <v>0.02</v>
      </c>
      <c r="FN108">
        <v>0.02</v>
      </c>
      <c r="FO108">
        <v>0.02</v>
      </c>
      <c r="FP108">
        <v>0.02</v>
      </c>
      <c r="FQ108">
        <v>0.02</v>
      </c>
      <c r="FR108">
        <v>0.02</v>
      </c>
      <c r="FS108">
        <v>0.03</v>
      </c>
      <c r="FT108">
        <v>0.04</v>
      </c>
      <c r="FU108">
        <v>0.04</v>
      </c>
      <c r="FV108">
        <v>0.04</v>
      </c>
      <c r="FW108">
        <v>0.06</v>
      </c>
      <c r="FX108">
        <v>0.06</v>
      </c>
      <c r="FY108">
        <v>7.0000000000000007E-2</v>
      </c>
      <c r="FZ108">
        <v>0.1</v>
      </c>
    </row>
    <row r="109" spans="1:182" x14ac:dyDescent="0.15">
      <c r="A109">
        <v>78</v>
      </c>
      <c r="B109">
        <v>0</v>
      </c>
      <c r="C109">
        <v>0</v>
      </c>
      <c r="D109">
        <v>0</v>
      </c>
      <c r="E109">
        <v>0</v>
      </c>
      <c r="F109">
        <v>0</v>
      </c>
      <c r="G109">
        <v>0</v>
      </c>
      <c r="H109">
        <v>0.02</v>
      </c>
      <c r="I109">
        <v>0.03</v>
      </c>
      <c r="J109">
        <v>0.04</v>
      </c>
      <c r="K109">
        <v>7.0000000000000007E-2</v>
      </c>
      <c r="L109">
        <v>0.09</v>
      </c>
      <c r="M109">
        <v>0.11</v>
      </c>
      <c r="N109">
        <v>0.13</v>
      </c>
      <c r="O109">
        <v>0.16</v>
      </c>
      <c r="P109">
        <v>0.18</v>
      </c>
      <c r="Q109">
        <v>0.22</v>
      </c>
      <c r="R109">
        <v>0.27</v>
      </c>
      <c r="S109">
        <v>0.31</v>
      </c>
      <c r="T109">
        <v>0.37</v>
      </c>
      <c r="U109">
        <v>0.42</v>
      </c>
      <c r="V109">
        <v>0.46</v>
      </c>
      <c r="W109">
        <v>0.54</v>
      </c>
      <c r="X109">
        <v>0.64</v>
      </c>
      <c r="Y109">
        <v>0.7</v>
      </c>
      <c r="Z109">
        <v>0.79</v>
      </c>
      <c r="AA109">
        <v>0.93</v>
      </c>
      <c r="AB109">
        <v>1.01</v>
      </c>
      <c r="AC109">
        <v>1.1499999999999999</v>
      </c>
      <c r="AD109">
        <v>1.31</v>
      </c>
      <c r="AE109">
        <v>1.4</v>
      </c>
      <c r="AF109">
        <v>1.57</v>
      </c>
      <c r="AG109">
        <v>1.76</v>
      </c>
      <c r="AH109">
        <v>1.92</v>
      </c>
      <c r="AI109">
        <v>2.16</v>
      </c>
      <c r="AJ109">
        <v>2.35</v>
      </c>
      <c r="AK109">
        <v>2.59</v>
      </c>
      <c r="AL109">
        <v>2.8</v>
      </c>
      <c r="AM109">
        <v>3.01</v>
      </c>
      <c r="AN109">
        <v>3.28</v>
      </c>
      <c r="AO109">
        <v>3.51</v>
      </c>
      <c r="AP109">
        <v>3.88</v>
      </c>
      <c r="AQ109">
        <v>4.28</v>
      </c>
      <c r="AR109">
        <v>4.6100000000000003</v>
      </c>
      <c r="AS109">
        <v>4.8499999999999996</v>
      </c>
      <c r="AT109">
        <v>5.25</v>
      </c>
      <c r="AU109">
        <v>5.65</v>
      </c>
      <c r="AV109">
        <v>5.86</v>
      </c>
      <c r="AW109">
        <v>6.38</v>
      </c>
      <c r="AX109">
        <v>6.86</v>
      </c>
      <c r="AY109">
        <v>7.4</v>
      </c>
      <c r="AZ109">
        <v>8.02</v>
      </c>
      <c r="BA109">
        <v>8.7899999999999991</v>
      </c>
      <c r="BB109">
        <v>9.51</v>
      </c>
      <c r="BC109">
        <v>10</v>
      </c>
      <c r="BD109">
        <v>10.6</v>
      </c>
      <c r="BE109">
        <v>11</v>
      </c>
      <c r="BF109">
        <v>11.3</v>
      </c>
      <c r="BG109">
        <v>11.7</v>
      </c>
      <c r="BH109">
        <v>12.2</v>
      </c>
      <c r="BI109">
        <v>12.7</v>
      </c>
      <c r="BJ109">
        <v>13.3</v>
      </c>
      <c r="BK109">
        <v>14</v>
      </c>
      <c r="BL109">
        <v>14.3</v>
      </c>
      <c r="BM109">
        <v>14.7</v>
      </c>
      <c r="BN109">
        <v>15</v>
      </c>
      <c r="BO109">
        <v>15.3</v>
      </c>
      <c r="BP109">
        <v>15.5</v>
      </c>
      <c r="BQ109">
        <v>15.8</v>
      </c>
      <c r="BR109">
        <v>16</v>
      </c>
      <c r="BS109">
        <v>16.2</v>
      </c>
      <c r="BT109">
        <v>16.399999999999999</v>
      </c>
      <c r="BU109">
        <v>16.600000000000001</v>
      </c>
      <c r="BV109">
        <v>16.7</v>
      </c>
      <c r="BW109">
        <v>16.899999999999999</v>
      </c>
      <c r="BX109">
        <v>17</v>
      </c>
      <c r="BY109">
        <v>17.100000000000001</v>
      </c>
      <c r="BZ109">
        <v>17.2</v>
      </c>
      <c r="CA109">
        <v>17.3</v>
      </c>
      <c r="CB109">
        <v>17.399999999999999</v>
      </c>
      <c r="CC109">
        <v>17.399999999999999</v>
      </c>
      <c r="CD109">
        <v>17.399999999999999</v>
      </c>
      <c r="CE109">
        <v>17.5</v>
      </c>
      <c r="CF109">
        <v>17.5</v>
      </c>
      <c r="CG109">
        <v>17.399999999999999</v>
      </c>
      <c r="CH109">
        <v>17.399999999999999</v>
      </c>
      <c r="CI109">
        <v>17.399999999999999</v>
      </c>
      <c r="CJ109">
        <v>17.3</v>
      </c>
      <c r="CK109">
        <v>17.2</v>
      </c>
      <c r="CL109">
        <v>17.100000000000001</v>
      </c>
      <c r="CM109">
        <v>17</v>
      </c>
      <c r="CN109">
        <v>16.899999999999999</v>
      </c>
      <c r="CO109">
        <v>16.8</v>
      </c>
      <c r="CP109">
        <v>16.600000000000001</v>
      </c>
      <c r="CQ109">
        <v>16.399999999999999</v>
      </c>
      <c r="CR109">
        <v>16.2</v>
      </c>
      <c r="CS109">
        <v>16</v>
      </c>
      <c r="CT109">
        <v>15.8</v>
      </c>
      <c r="CU109">
        <v>15.6</v>
      </c>
      <c r="CV109">
        <v>15.3</v>
      </c>
      <c r="CW109">
        <v>15.1</v>
      </c>
      <c r="CX109">
        <v>14.8</v>
      </c>
      <c r="CY109">
        <v>14.5</v>
      </c>
      <c r="CZ109">
        <v>14.2</v>
      </c>
      <c r="DA109">
        <v>13.9</v>
      </c>
      <c r="DB109">
        <v>13.5</v>
      </c>
      <c r="DC109">
        <v>13.1</v>
      </c>
      <c r="DD109">
        <v>12.7</v>
      </c>
      <c r="DE109">
        <v>12.3</v>
      </c>
      <c r="DF109">
        <v>11.8</v>
      </c>
      <c r="DG109">
        <v>11.3</v>
      </c>
      <c r="DH109">
        <v>10.8</v>
      </c>
      <c r="DI109">
        <v>10.1</v>
      </c>
      <c r="DJ109">
        <v>9.52</v>
      </c>
      <c r="DK109">
        <v>8.99</v>
      </c>
      <c r="DL109">
        <v>8.4</v>
      </c>
      <c r="DM109">
        <v>7.73</v>
      </c>
      <c r="DN109">
        <v>7.05</v>
      </c>
      <c r="DO109">
        <v>6.53</v>
      </c>
      <c r="DP109">
        <v>6.08</v>
      </c>
      <c r="DQ109">
        <v>5.69</v>
      </c>
      <c r="DR109">
        <v>5.41</v>
      </c>
      <c r="DS109">
        <v>5.04</v>
      </c>
      <c r="DT109">
        <v>4.72</v>
      </c>
      <c r="DU109">
        <v>4.37</v>
      </c>
      <c r="DV109">
        <v>4.13</v>
      </c>
      <c r="DW109">
        <v>3.75</v>
      </c>
      <c r="DX109">
        <v>3.42</v>
      </c>
      <c r="DY109">
        <v>3.18</v>
      </c>
      <c r="DZ109">
        <v>2.93</v>
      </c>
      <c r="EA109">
        <v>2.75</v>
      </c>
      <c r="EB109">
        <v>2.46</v>
      </c>
      <c r="EC109">
        <v>2.27</v>
      </c>
      <c r="ED109">
        <v>2.0699999999999998</v>
      </c>
      <c r="EE109">
        <v>1.91</v>
      </c>
      <c r="EF109">
        <v>1.74</v>
      </c>
      <c r="EG109">
        <v>1.61</v>
      </c>
      <c r="EH109">
        <v>1.41</v>
      </c>
      <c r="EI109">
        <v>1.31</v>
      </c>
      <c r="EJ109">
        <v>1.19</v>
      </c>
      <c r="EK109">
        <v>1.06</v>
      </c>
      <c r="EL109">
        <v>0.95</v>
      </c>
      <c r="EM109">
        <v>0.84</v>
      </c>
      <c r="EN109">
        <v>0.76</v>
      </c>
      <c r="EO109">
        <v>0.69</v>
      </c>
      <c r="EP109">
        <v>0.59</v>
      </c>
      <c r="EQ109">
        <v>0.53</v>
      </c>
      <c r="ER109">
        <v>0.48</v>
      </c>
      <c r="ES109">
        <v>0.42</v>
      </c>
      <c r="ET109">
        <v>0.37</v>
      </c>
      <c r="EU109">
        <v>0.33</v>
      </c>
      <c r="EV109">
        <v>0.28999999999999998</v>
      </c>
      <c r="EW109">
        <v>0.25</v>
      </c>
      <c r="EX109">
        <v>0.22</v>
      </c>
      <c r="EY109">
        <v>0.19</v>
      </c>
      <c r="EZ109">
        <v>0.17</v>
      </c>
      <c r="FA109">
        <v>0.14000000000000001</v>
      </c>
      <c r="FB109">
        <v>0.13</v>
      </c>
      <c r="FC109">
        <v>0.11</v>
      </c>
      <c r="FD109">
        <v>0.09</v>
      </c>
      <c r="FE109">
        <v>7.0000000000000007E-2</v>
      </c>
      <c r="FF109">
        <v>7.0000000000000007E-2</v>
      </c>
      <c r="FG109">
        <v>0.06</v>
      </c>
      <c r="FH109">
        <v>0.05</v>
      </c>
      <c r="FI109">
        <v>0.04</v>
      </c>
      <c r="FJ109">
        <v>0.04</v>
      </c>
      <c r="FK109">
        <v>0.03</v>
      </c>
      <c r="FL109">
        <v>0.03</v>
      </c>
      <c r="FM109">
        <v>0.02</v>
      </c>
      <c r="FN109">
        <v>0.02</v>
      </c>
      <c r="FO109">
        <v>0.02</v>
      </c>
      <c r="FP109">
        <v>0.02</v>
      </c>
      <c r="FQ109">
        <v>0.02</v>
      </c>
      <c r="FR109">
        <v>0.03</v>
      </c>
      <c r="FS109">
        <v>0.03</v>
      </c>
      <c r="FT109">
        <v>0.04</v>
      </c>
      <c r="FU109">
        <v>0.04</v>
      </c>
      <c r="FV109">
        <v>0.05</v>
      </c>
      <c r="FW109">
        <v>0.06</v>
      </c>
      <c r="FX109">
        <v>7.0000000000000007E-2</v>
      </c>
      <c r="FY109">
        <v>0.08</v>
      </c>
      <c r="FZ109">
        <v>0.1</v>
      </c>
    </row>
    <row r="110" spans="1:182" x14ac:dyDescent="0.15">
      <c r="A110">
        <v>77</v>
      </c>
      <c r="B110">
        <v>0</v>
      </c>
      <c r="C110">
        <v>0</v>
      </c>
      <c r="D110">
        <v>0</v>
      </c>
      <c r="E110">
        <v>0</v>
      </c>
      <c r="F110">
        <v>0</v>
      </c>
      <c r="G110">
        <v>0</v>
      </c>
      <c r="H110">
        <v>0</v>
      </c>
      <c r="I110">
        <v>0.03</v>
      </c>
      <c r="J110">
        <v>0.04</v>
      </c>
      <c r="K110">
        <v>7.0000000000000007E-2</v>
      </c>
      <c r="L110">
        <v>0.08</v>
      </c>
      <c r="M110">
        <v>0.1</v>
      </c>
      <c r="N110">
        <v>0.12</v>
      </c>
      <c r="O110">
        <v>0.16</v>
      </c>
      <c r="P110">
        <v>0.18</v>
      </c>
      <c r="Q110">
        <v>0.22</v>
      </c>
      <c r="R110">
        <v>0.27</v>
      </c>
      <c r="S110">
        <v>0.31</v>
      </c>
      <c r="T110">
        <v>0.35</v>
      </c>
      <c r="U110">
        <v>0.4</v>
      </c>
      <c r="V110">
        <v>0.48</v>
      </c>
      <c r="W110">
        <v>0.54</v>
      </c>
      <c r="X110">
        <v>0.64</v>
      </c>
      <c r="Y110">
        <v>0.7</v>
      </c>
      <c r="Z110">
        <v>0.79</v>
      </c>
      <c r="AA110">
        <v>0.93</v>
      </c>
      <c r="AB110">
        <v>1.01</v>
      </c>
      <c r="AC110">
        <v>1.1200000000000001</v>
      </c>
      <c r="AD110">
        <v>1.26</v>
      </c>
      <c r="AE110">
        <v>1.46</v>
      </c>
      <c r="AF110">
        <v>1.57</v>
      </c>
      <c r="AG110">
        <v>1.74</v>
      </c>
      <c r="AH110">
        <v>1.89</v>
      </c>
      <c r="AI110">
        <v>2.12</v>
      </c>
      <c r="AJ110">
        <v>2.34</v>
      </c>
      <c r="AK110">
        <v>2.59</v>
      </c>
      <c r="AL110">
        <v>2.82</v>
      </c>
      <c r="AM110">
        <v>3</v>
      </c>
      <c r="AN110">
        <v>3.31</v>
      </c>
      <c r="AO110">
        <v>3.56</v>
      </c>
      <c r="AP110">
        <v>3.86</v>
      </c>
      <c r="AQ110">
        <v>4.2300000000000004</v>
      </c>
      <c r="AR110">
        <v>4.57</v>
      </c>
      <c r="AS110">
        <v>4.87</v>
      </c>
      <c r="AT110">
        <v>5.25</v>
      </c>
      <c r="AU110">
        <v>5.6</v>
      </c>
      <c r="AV110">
        <v>5.95</v>
      </c>
      <c r="AW110">
        <v>6.29</v>
      </c>
      <c r="AX110">
        <v>6.84</v>
      </c>
      <c r="AY110">
        <v>7.35</v>
      </c>
      <c r="AZ110">
        <v>7.99</v>
      </c>
      <c r="BA110">
        <v>8.7799999999999994</v>
      </c>
      <c r="BB110">
        <v>9.48</v>
      </c>
      <c r="BC110">
        <v>10</v>
      </c>
      <c r="BD110">
        <v>10.5</v>
      </c>
      <c r="BE110">
        <v>10.9</v>
      </c>
      <c r="BF110">
        <v>11.2</v>
      </c>
      <c r="BG110">
        <v>11.7</v>
      </c>
      <c r="BH110">
        <v>12.2</v>
      </c>
      <c r="BI110">
        <v>12.7</v>
      </c>
      <c r="BJ110">
        <v>13.1</v>
      </c>
      <c r="BK110">
        <v>14</v>
      </c>
      <c r="BL110">
        <v>14.3</v>
      </c>
      <c r="BM110">
        <v>14.7</v>
      </c>
      <c r="BN110">
        <v>15</v>
      </c>
      <c r="BO110">
        <v>15.2</v>
      </c>
      <c r="BP110">
        <v>15.5</v>
      </c>
      <c r="BQ110">
        <v>15.7</v>
      </c>
      <c r="BR110">
        <v>16</v>
      </c>
      <c r="BS110">
        <v>16.2</v>
      </c>
      <c r="BT110">
        <v>16.399999999999999</v>
      </c>
      <c r="BU110">
        <v>16.5</v>
      </c>
      <c r="BV110">
        <v>16.7</v>
      </c>
      <c r="BW110">
        <v>16.8</v>
      </c>
      <c r="BX110">
        <v>17</v>
      </c>
      <c r="BY110">
        <v>17.100000000000001</v>
      </c>
      <c r="BZ110">
        <v>17.2</v>
      </c>
      <c r="CA110">
        <v>17.3</v>
      </c>
      <c r="CB110">
        <v>17.3</v>
      </c>
      <c r="CC110">
        <v>17.399999999999999</v>
      </c>
      <c r="CD110">
        <v>17.399999999999999</v>
      </c>
      <c r="CE110">
        <v>17.399999999999999</v>
      </c>
      <c r="CF110">
        <v>17.399999999999999</v>
      </c>
      <c r="CG110">
        <v>17.399999999999999</v>
      </c>
      <c r="CH110">
        <v>17.399999999999999</v>
      </c>
      <c r="CI110">
        <v>17.3</v>
      </c>
      <c r="CJ110">
        <v>17.3</v>
      </c>
      <c r="CK110">
        <v>17.2</v>
      </c>
      <c r="CL110">
        <v>17.100000000000001</v>
      </c>
      <c r="CM110">
        <v>17</v>
      </c>
      <c r="CN110">
        <v>16.899999999999999</v>
      </c>
      <c r="CO110">
        <v>16.7</v>
      </c>
      <c r="CP110">
        <v>16.600000000000001</v>
      </c>
      <c r="CQ110">
        <v>16.399999999999999</v>
      </c>
      <c r="CR110">
        <v>16.2</v>
      </c>
      <c r="CS110">
        <v>16</v>
      </c>
      <c r="CT110">
        <v>15.8</v>
      </c>
      <c r="CU110">
        <v>15.6</v>
      </c>
      <c r="CV110">
        <v>15.3</v>
      </c>
      <c r="CW110">
        <v>15.1</v>
      </c>
      <c r="CX110">
        <v>14.8</v>
      </c>
      <c r="CY110">
        <v>14.5</v>
      </c>
      <c r="CZ110">
        <v>14.2</v>
      </c>
      <c r="DA110">
        <v>13.8</v>
      </c>
      <c r="DB110">
        <v>13.5</v>
      </c>
      <c r="DC110">
        <v>13.1</v>
      </c>
      <c r="DD110">
        <v>12.7</v>
      </c>
      <c r="DE110">
        <v>12.2</v>
      </c>
      <c r="DF110">
        <v>11.8</v>
      </c>
      <c r="DG110">
        <v>11.2</v>
      </c>
      <c r="DH110">
        <v>10.7</v>
      </c>
      <c r="DI110">
        <v>10.1</v>
      </c>
      <c r="DJ110">
        <v>9.5299999999999994</v>
      </c>
      <c r="DK110">
        <v>9.02</v>
      </c>
      <c r="DL110">
        <v>8.4700000000000006</v>
      </c>
      <c r="DM110">
        <v>7.75</v>
      </c>
      <c r="DN110">
        <v>7.11</v>
      </c>
      <c r="DO110">
        <v>6.5</v>
      </c>
      <c r="DP110">
        <v>6.12</v>
      </c>
      <c r="DQ110">
        <v>5.71</v>
      </c>
      <c r="DR110">
        <v>5.36</v>
      </c>
      <c r="DS110">
        <v>5.0599999999999996</v>
      </c>
      <c r="DT110">
        <v>4.75</v>
      </c>
      <c r="DU110">
        <v>4.4400000000000004</v>
      </c>
      <c r="DV110">
        <v>4.13</v>
      </c>
      <c r="DW110">
        <v>3.74</v>
      </c>
      <c r="DX110">
        <v>3.45</v>
      </c>
      <c r="DY110">
        <v>3.22</v>
      </c>
      <c r="DZ110">
        <v>2.93</v>
      </c>
      <c r="EA110">
        <v>2.77</v>
      </c>
      <c r="EB110">
        <v>2.54</v>
      </c>
      <c r="EC110">
        <v>2.3199999999999998</v>
      </c>
      <c r="ED110">
        <v>2.1</v>
      </c>
      <c r="EE110">
        <v>1.94</v>
      </c>
      <c r="EF110">
        <v>1.73</v>
      </c>
      <c r="EG110">
        <v>1.61</v>
      </c>
      <c r="EH110">
        <v>1.42</v>
      </c>
      <c r="EI110">
        <v>1.31</v>
      </c>
      <c r="EJ110">
        <v>1.2</v>
      </c>
      <c r="EK110">
        <v>1.0900000000000001</v>
      </c>
      <c r="EL110">
        <v>0.96</v>
      </c>
      <c r="EM110">
        <v>0.85</v>
      </c>
      <c r="EN110">
        <v>0.76</v>
      </c>
      <c r="EO110">
        <v>0.69</v>
      </c>
      <c r="EP110">
        <v>0.63</v>
      </c>
      <c r="EQ110">
        <v>0.54</v>
      </c>
      <c r="ER110">
        <v>0.48</v>
      </c>
      <c r="ES110">
        <v>0.42</v>
      </c>
      <c r="ET110">
        <v>0.38</v>
      </c>
      <c r="EU110">
        <v>0.35</v>
      </c>
      <c r="EV110">
        <v>0.3</v>
      </c>
      <c r="EW110">
        <v>0.27</v>
      </c>
      <c r="EX110">
        <v>0.23</v>
      </c>
      <c r="EY110">
        <v>0.19</v>
      </c>
      <c r="EZ110">
        <v>0.18</v>
      </c>
      <c r="FA110">
        <v>0.15</v>
      </c>
      <c r="FB110">
        <v>0.13</v>
      </c>
      <c r="FC110">
        <v>0.11</v>
      </c>
      <c r="FD110">
        <v>0.1</v>
      </c>
      <c r="FE110">
        <v>0.09</v>
      </c>
      <c r="FF110">
        <v>0.08</v>
      </c>
      <c r="FG110">
        <v>7.0000000000000007E-2</v>
      </c>
      <c r="FH110">
        <v>0.06</v>
      </c>
      <c r="FI110">
        <v>0.04</v>
      </c>
      <c r="FJ110">
        <v>0.04</v>
      </c>
      <c r="FK110">
        <v>0.04</v>
      </c>
      <c r="FL110">
        <v>0.03</v>
      </c>
      <c r="FM110">
        <v>0.03</v>
      </c>
      <c r="FN110">
        <v>0.02</v>
      </c>
      <c r="FO110">
        <v>0.02</v>
      </c>
      <c r="FP110">
        <v>0.02</v>
      </c>
      <c r="FQ110">
        <v>0.02</v>
      </c>
      <c r="FR110">
        <v>0.03</v>
      </c>
      <c r="FS110">
        <v>0.03</v>
      </c>
      <c r="FT110">
        <v>0.03</v>
      </c>
      <c r="FU110">
        <v>0.04</v>
      </c>
      <c r="FV110">
        <v>0.05</v>
      </c>
      <c r="FW110">
        <v>0.05</v>
      </c>
      <c r="FX110">
        <v>7.0000000000000007E-2</v>
      </c>
      <c r="FY110">
        <v>0.08</v>
      </c>
      <c r="FZ110">
        <v>0.1</v>
      </c>
    </row>
    <row r="111" spans="1:182" x14ac:dyDescent="0.15">
      <c r="A111">
        <v>76</v>
      </c>
      <c r="B111">
        <v>0</v>
      </c>
      <c r="C111">
        <v>0</v>
      </c>
      <c r="D111">
        <v>0</v>
      </c>
      <c r="E111">
        <v>0</v>
      </c>
      <c r="F111">
        <v>0</v>
      </c>
      <c r="G111">
        <v>0</v>
      </c>
      <c r="H111">
        <v>0</v>
      </c>
      <c r="I111">
        <v>0.03</v>
      </c>
      <c r="J111">
        <v>0.04</v>
      </c>
      <c r="K111">
        <v>7.0000000000000007E-2</v>
      </c>
      <c r="L111">
        <v>0.08</v>
      </c>
      <c r="M111">
        <v>0.1</v>
      </c>
      <c r="N111">
        <v>0.13</v>
      </c>
      <c r="O111">
        <v>0.16</v>
      </c>
      <c r="P111">
        <v>0.19</v>
      </c>
      <c r="Q111">
        <v>0.22</v>
      </c>
      <c r="R111">
        <v>0.27</v>
      </c>
      <c r="S111">
        <v>0.3</v>
      </c>
      <c r="T111">
        <v>0.37</v>
      </c>
      <c r="U111">
        <v>0.41</v>
      </c>
      <c r="V111">
        <v>0.48</v>
      </c>
      <c r="W111">
        <v>0.54</v>
      </c>
      <c r="X111">
        <v>0.63</v>
      </c>
      <c r="Y111">
        <v>0.69</v>
      </c>
      <c r="Z111">
        <v>0.82</v>
      </c>
      <c r="AA111">
        <v>0.9</v>
      </c>
      <c r="AB111">
        <v>1.01</v>
      </c>
      <c r="AC111">
        <v>1.1499999999999999</v>
      </c>
      <c r="AD111">
        <v>1.27</v>
      </c>
      <c r="AE111">
        <v>1.38</v>
      </c>
      <c r="AF111">
        <v>1.55</v>
      </c>
      <c r="AG111">
        <v>1.74</v>
      </c>
      <c r="AH111">
        <v>1.94</v>
      </c>
      <c r="AI111">
        <v>2.15</v>
      </c>
      <c r="AJ111">
        <v>2.33</v>
      </c>
      <c r="AK111">
        <v>2.57</v>
      </c>
      <c r="AL111">
        <v>2.82</v>
      </c>
      <c r="AM111">
        <v>3.03</v>
      </c>
      <c r="AN111">
        <v>3.28</v>
      </c>
      <c r="AO111">
        <v>3.59</v>
      </c>
      <c r="AP111">
        <v>3.91</v>
      </c>
      <c r="AQ111">
        <v>4.3</v>
      </c>
      <c r="AR111">
        <v>4.59</v>
      </c>
      <c r="AS111">
        <v>4.92</v>
      </c>
      <c r="AT111">
        <v>5.27</v>
      </c>
      <c r="AU111">
        <v>5.6</v>
      </c>
      <c r="AV111">
        <v>5.91</v>
      </c>
      <c r="AW111">
        <v>6.32</v>
      </c>
      <c r="AX111">
        <v>6.85</v>
      </c>
      <c r="AY111">
        <v>7.34</v>
      </c>
      <c r="AZ111">
        <v>7.97</v>
      </c>
      <c r="BA111">
        <v>8.68</v>
      </c>
      <c r="BB111">
        <v>9.44</v>
      </c>
      <c r="BC111">
        <v>10</v>
      </c>
      <c r="BD111">
        <v>10.5</v>
      </c>
      <c r="BE111">
        <v>10.9</v>
      </c>
      <c r="BF111">
        <v>11.2</v>
      </c>
      <c r="BG111">
        <v>11.7</v>
      </c>
      <c r="BH111">
        <v>12.2</v>
      </c>
      <c r="BI111">
        <v>12.7</v>
      </c>
      <c r="BJ111">
        <v>13.1</v>
      </c>
      <c r="BK111">
        <v>13.9</v>
      </c>
      <c r="BL111">
        <v>14.3</v>
      </c>
      <c r="BM111">
        <v>14.6</v>
      </c>
      <c r="BN111">
        <v>14.9</v>
      </c>
      <c r="BO111">
        <v>15.2</v>
      </c>
      <c r="BP111">
        <v>15.5</v>
      </c>
      <c r="BQ111">
        <v>15.7</v>
      </c>
      <c r="BR111">
        <v>15.9</v>
      </c>
      <c r="BS111">
        <v>16.100000000000001</v>
      </c>
      <c r="BT111">
        <v>16.3</v>
      </c>
      <c r="BU111">
        <v>16.5</v>
      </c>
      <c r="BV111">
        <v>16.7</v>
      </c>
      <c r="BW111">
        <v>16.8</v>
      </c>
      <c r="BX111">
        <v>16.899999999999999</v>
      </c>
      <c r="BY111">
        <v>17.100000000000001</v>
      </c>
      <c r="BZ111">
        <v>17.2</v>
      </c>
      <c r="CA111">
        <v>17.2</v>
      </c>
      <c r="CB111">
        <v>17.3</v>
      </c>
      <c r="CC111">
        <v>17.3</v>
      </c>
      <c r="CD111">
        <v>17.399999999999999</v>
      </c>
      <c r="CE111">
        <v>17.399999999999999</v>
      </c>
      <c r="CF111">
        <v>17.399999999999999</v>
      </c>
      <c r="CG111">
        <v>17.399999999999999</v>
      </c>
      <c r="CH111">
        <v>17.399999999999999</v>
      </c>
      <c r="CI111">
        <v>17.3</v>
      </c>
      <c r="CJ111">
        <v>17.2</v>
      </c>
      <c r="CK111">
        <v>17.2</v>
      </c>
      <c r="CL111">
        <v>17.100000000000001</v>
      </c>
      <c r="CM111">
        <v>17</v>
      </c>
      <c r="CN111">
        <v>16.8</v>
      </c>
      <c r="CO111">
        <v>16.7</v>
      </c>
      <c r="CP111">
        <v>16.5</v>
      </c>
      <c r="CQ111">
        <v>16.399999999999999</v>
      </c>
      <c r="CR111">
        <v>16.2</v>
      </c>
      <c r="CS111">
        <v>16</v>
      </c>
      <c r="CT111">
        <v>15.8</v>
      </c>
      <c r="CU111">
        <v>15.5</v>
      </c>
      <c r="CV111">
        <v>15.3</v>
      </c>
      <c r="CW111">
        <v>15</v>
      </c>
      <c r="CX111">
        <v>14.8</v>
      </c>
      <c r="CY111">
        <v>14.5</v>
      </c>
      <c r="CZ111">
        <v>14.2</v>
      </c>
      <c r="DA111">
        <v>13.8</v>
      </c>
      <c r="DB111">
        <v>13.5</v>
      </c>
      <c r="DC111">
        <v>13.1</v>
      </c>
      <c r="DD111">
        <v>12.7</v>
      </c>
      <c r="DE111">
        <v>12.2</v>
      </c>
      <c r="DF111">
        <v>11.8</v>
      </c>
      <c r="DG111">
        <v>11.2</v>
      </c>
      <c r="DH111">
        <v>10.8</v>
      </c>
      <c r="DI111">
        <v>10.1</v>
      </c>
      <c r="DJ111">
        <v>9.49</v>
      </c>
      <c r="DK111">
        <v>9.02</v>
      </c>
      <c r="DL111">
        <v>8.44</v>
      </c>
      <c r="DM111">
        <v>7.79</v>
      </c>
      <c r="DN111">
        <v>7.18</v>
      </c>
      <c r="DO111">
        <v>6.55</v>
      </c>
      <c r="DP111">
        <v>6.13</v>
      </c>
      <c r="DQ111">
        <v>5.74</v>
      </c>
      <c r="DR111">
        <v>5.38</v>
      </c>
      <c r="DS111">
        <v>5.0999999999999996</v>
      </c>
      <c r="DT111">
        <v>4.74</v>
      </c>
      <c r="DU111">
        <v>4.41</v>
      </c>
      <c r="DV111">
        <v>4.16</v>
      </c>
      <c r="DW111">
        <v>3.83</v>
      </c>
      <c r="DX111">
        <v>3.48</v>
      </c>
      <c r="DY111">
        <v>3.21</v>
      </c>
      <c r="DZ111">
        <v>3.03</v>
      </c>
      <c r="EA111">
        <v>2.74</v>
      </c>
      <c r="EB111">
        <v>2.57</v>
      </c>
      <c r="EC111">
        <v>2.34</v>
      </c>
      <c r="ED111">
        <v>2.11</v>
      </c>
      <c r="EE111">
        <v>1.97</v>
      </c>
      <c r="EF111">
        <v>1.8</v>
      </c>
      <c r="EG111">
        <v>1.63</v>
      </c>
      <c r="EH111">
        <v>1.49</v>
      </c>
      <c r="EI111">
        <v>1.35</v>
      </c>
      <c r="EJ111">
        <v>1.22</v>
      </c>
      <c r="EK111">
        <v>1.08</v>
      </c>
      <c r="EL111">
        <v>0.99</v>
      </c>
      <c r="EM111">
        <v>0.9</v>
      </c>
      <c r="EN111">
        <v>0.78</v>
      </c>
      <c r="EO111">
        <v>0.73</v>
      </c>
      <c r="EP111">
        <v>0.64</v>
      </c>
      <c r="EQ111">
        <v>0.56000000000000005</v>
      </c>
      <c r="ER111">
        <v>0.51</v>
      </c>
      <c r="ES111">
        <v>0.45</v>
      </c>
      <c r="ET111">
        <v>0.39</v>
      </c>
      <c r="EU111">
        <v>0.35</v>
      </c>
      <c r="EV111">
        <v>0.32</v>
      </c>
      <c r="EW111">
        <v>0.28000000000000003</v>
      </c>
      <c r="EX111">
        <v>0.24</v>
      </c>
      <c r="EY111">
        <v>0.21</v>
      </c>
      <c r="EZ111">
        <v>0.18</v>
      </c>
      <c r="FA111">
        <v>0.16</v>
      </c>
      <c r="FB111">
        <v>0.14000000000000001</v>
      </c>
      <c r="FC111">
        <v>0.12</v>
      </c>
      <c r="FD111">
        <v>0.11</v>
      </c>
      <c r="FE111">
        <v>0.09</v>
      </c>
      <c r="FF111">
        <v>7.0000000000000007E-2</v>
      </c>
      <c r="FG111">
        <v>7.0000000000000007E-2</v>
      </c>
      <c r="FH111">
        <v>0.06</v>
      </c>
      <c r="FI111">
        <v>0.05</v>
      </c>
      <c r="FJ111">
        <v>0.05</v>
      </c>
      <c r="FK111">
        <v>0.03</v>
      </c>
      <c r="FL111">
        <v>0.03</v>
      </c>
      <c r="FM111">
        <v>0.03</v>
      </c>
      <c r="FN111">
        <v>0.02</v>
      </c>
      <c r="FO111">
        <v>0.03</v>
      </c>
      <c r="FP111">
        <v>0.03</v>
      </c>
      <c r="FQ111">
        <v>0.03</v>
      </c>
      <c r="FR111">
        <v>0.03</v>
      </c>
      <c r="FS111">
        <v>0.04</v>
      </c>
      <c r="FT111">
        <v>0.03</v>
      </c>
      <c r="FU111">
        <v>0.04</v>
      </c>
      <c r="FV111">
        <v>0.05</v>
      </c>
      <c r="FW111">
        <v>0.05</v>
      </c>
      <c r="FX111">
        <v>7.0000000000000007E-2</v>
      </c>
      <c r="FY111">
        <v>0.08</v>
      </c>
      <c r="FZ111">
        <v>0.1</v>
      </c>
    </row>
    <row r="112" spans="1:182" x14ac:dyDescent="0.15">
      <c r="A112">
        <v>75</v>
      </c>
      <c r="B112">
        <v>0</v>
      </c>
      <c r="C112">
        <v>0</v>
      </c>
      <c r="D112">
        <v>0</v>
      </c>
      <c r="E112">
        <v>0</v>
      </c>
      <c r="F112">
        <v>0</v>
      </c>
      <c r="G112">
        <v>0</v>
      </c>
      <c r="H112">
        <v>0</v>
      </c>
      <c r="I112">
        <v>0.03</v>
      </c>
      <c r="J112">
        <v>0.04</v>
      </c>
      <c r="K112">
        <v>7.0000000000000007E-2</v>
      </c>
      <c r="L112">
        <v>0.08</v>
      </c>
      <c r="M112">
        <v>0.1</v>
      </c>
      <c r="N112">
        <v>0.12</v>
      </c>
      <c r="O112">
        <v>0.15</v>
      </c>
      <c r="P112">
        <v>0.19</v>
      </c>
      <c r="Q112">
        <v>0.22</v>
      </c>
      <c r="R112">
        <v>0.26</v>
      </c>
      <c r="S112">
        <v>0.31</v>
      </c>
      <c r="T112">
        <v>0.37</v>
      </c>
      <c r="U112">
        <v>0.4</v>
      </c>
      <c r="V112">
        <v>0.48</v>
      </c>
      <c r="W112">
        <v>0.56999999999999995</v>
      </c>
      <c r="X112">
        <v>0.63</v>
      </c>
      <c r="Y112">
        <v>0.67</v>
      </c>
      <c r="Z112">
        <v>0.81</v>
      </c>
      <c r="AA112">
        <v>0.89</v>
      </c>
      <c r="AB112">
        <v>1.02</v>
      </c>
      <c r="AC112">
        <v>1.1399999999999999</v>
      </c>
      <c r="AD112">
        <v>1.26</v>
      </c>
      <c r="AE112">
        <v>1.42</v>
      </c>
      <c r="AF112">
        <v>1.56</v>
      </c>
      <c r="AG112">
        <v>1.8</v>
      </c>
      <c r="AH112">
        <v>1.92</v>
      </c>
      <c r="AI112">
        <v>2.14</v>
      </c>
      <c r="AJ112">
        <v>2.31</v>
      </c>
      <c r="AK112">
        <v>2.5</v>
      </c>
      <c r="AL112">
        <v>2.8</v>
      </c>
      <c r="AM112">
        <v>3.06</v>
      </c>
      <c r="AN112">
        <v>3.26</v>
      </c>
      <c r="AO112">
        <v>3.59</v>
      </c>
      <c r="AP112">
        <v>3.83</v>
      </c>
      <c r="AQ112">
        <v>4.2699999999999996</v>
      </c>
      <c r="AR112">
        <v>4.59</v>
      </c>
      <c r="AS112">
        <v>4.9000000000000004</v>
      </c>
      <c r="AT112">
        <v>5.2</v>
      </c>
      <c r="AU112">
        <v>5.62</v>
      </c>
      <c r="AV112">
        <v>5.89</v>
      </c>
      <c r="AW112">
        <v>6.29</v>
      </c>
      <c r="AX112">
        <v>6.79</v>
      </c>
      <c r="AY112">
        <v>7.25</v>
      </c>
      <c r="AZ112">
        <v>7.94</v>
      </c>
      <c r="BA112">
        <v>8.7200000000000006</v>
      </c>
      <c r="BB112">
        <v>9.41</v>
      </c>
      <c r="BC112">
        <v>10.1</v>
      </c>
      <c r="BD112">
        <v>10.5</v>
      </c>
      <c r="BE112">
        <v>11.1</v>
      </c>
      <c r="BF112">
        <v>11.3</v>
      </c>
      <c r="BG112">
        <v>11.6</v>
      </c>
      <c r="BH112">
        <v>12.1</v>
      </c>
      <c r="BI112">
        <v>12.7</v>
      </c>
      <c r="BJ112">
        <v>13.1</v>
      </c>
      <c r="BK112">
        <v>13.9</v>
      </c>
      <c r="BL112">
        <v>14.3</v>
      </c>
      <c r="BM112">
        <v>14.6</v>
      </c>
      <c r="BN112">
        <v>14.9</v>
      </c>
      <c r="BO112">
        <v>15.2</v>
      </c>
      <c r="BP112">
        <v>15.4</v>
      </c>
      <c r="BQ112">
        <v>15.7</v>
      </c>
      <c r="BR112">
        <v>15.9</v>
      </c>
      <c r="BS112">
        <v>16.100000000000001</v>
      </c>
      <c r="BT112">
        <v>16.3</v>
      </c>
      <c r="BU112">
        <v>16.5</v>
      </c>
      <c r="BV112">
        <v>16.600000000000001</v>
      </c>
      <c r="BW112">
        <v>16.8</v>
      </c>
      <c r="BX112">
        <v>16.899999999999999</v>
      </c>
      <c r="BY112">
        <v>17</v>
      </c>
      <c r="BZ112">
        <v>17.100000000000001</v>
      </c>
      <c r="CA112">
        <v>17.2</v>
      </c>
      <c r="CB112">
        <v>17.3</v>
      </c>
      <c r="CC112">
        <v>17.3</v>
      </c>
      <c r="CD112">
        <v>17.399999999999999</v>
      </c>
      <c r="CE112">
        <v>17.399999999999999</v>
      </c>
      <c r="CF112">
        <v>17.399999999999999</v>
      </c>
      <c r="CG112">
        <v>17.399999999999999</v>
      </c>
      <c r="CH112">
        <v>17.3</v>
      </c>
      <c r="CI112">
        <v>17.3</v>
      </c>
      <c r="CJ112">
        <v>17.2</v>
      </c>
      <c r="CK112">
        <v>17.100000000000001</v>
      </c>
      <c r="CL112">
        <v>17</v>
      </c>
      <c r="CM112">
        <v>16.899999999999999</v>
      </c>
      <c r="CN112">
        <v>16.8</v>
      </c>
      <c r="CO112">
        <v>16.7</v>
      </c>
      <c r="CP112">
        <v>16.5</v>
      </c>
      <c r="CQ112">
        <v>16.3</v>
      </c>
      <c r="CR112">
        <v>16.2</v>
      </c>
      <c r="CS112">
        <v>16</v>
      </c>
      <c r="CT112">
        <v>15.7</v>
      </c>
      <c r="CU112">
        <v>15.5</v>
      </c>
      <c r="CV112">
        <v>15.3</v>
      </c>
      <c r="CW112">
        <v>15</v>
      </c>
      <c r="CX112">
        <v>14.7</v>
      </c>
      <c r="CY112">
        <v>14.4</v>
      </c>
      <c r="CZ112">
        <v>14.1</v>
      </c>
      <c r="DA112">
        <v>13.8</v>
      </c>
      <c r="DB112">
        <v>13.4</v>
      </c>
      <c r="DC112">
        <v>13.1</v>
      </c>
      <c r="DD112">
        <v>12.6</v>
      </c>
      <c r="DE112">
        <v>12.1</v>
      </c>
      <c r="DF112">
        <v>11.7</v>
      </c>
      <c r="DG112">
        <v>11.2</v>
      </c>
      <c r="DH112">
        <v>10.7</v>
      </c>
      <c r="DI112">
        <v>10.1</v>
      </c>
      <c r="DJ112">
        <v>9.5399999999999991</v>
      </c>
      <c r="DK112">
        <v>9.01</v>
      </c>
      <c r="DL112">
        <v>8.43</v>
      </c>
      <c r="DM112">
        <v>7.84</v>
      </c>
      <c r="DN112">
        <v>7.09</v>
      </c>
      <c r="DO112">
        <v>6.65</v>
      </c>
      <c r="DP112">
        <v>6.17</v>
      </c>
      <c r="DQ112">
        <v>5.75</v>
      </c>
      <c r="DR112">
        <v>5.43</v>
      </c>
      <c r="DS112">
        <v>5.0999999999999996</v>
      </c>
      <c r="DT112">
        <v>4.79</v>
      </c>
      <c r="DU112">
        <v>4.47</v>
      </c>
      <c r="DV112">
        <v>4.18</v>
      </c>
      <c r="DW112">
        <v>3.89</v>
      </c>
      <c r="DX112">
        <v>3.49</v>
      </c>
      <c r="DY112">
        <v>3.27</v>
      </c>
      <c r="DZ112">
        <v>3</v>
      </c>
      <c r="EA112">
        <v>2.8</v>
      </c>
      <c r="EB112">
        <v>2.62</v>
      </c>
      <c r="EC112">
        <v>2.33</v>
      </c>
      <c r="ED112">
        <v>2.12</v>
      </c>
      <c r="EE112">
        <v>2.0099999999999998</v>
      </c>
      <c r="EF112">
        <v>1.81</v>
      </c>
      <c r="EG112">
        <v>1.68</v>
      </c>
      <c r="EH112">
        <v>1.48</v>
      </c>
      <c r="EI112">
        <v>1.37</v>
      </c>
      <c r="EJ112">
        <v>1.2</v>
      </c>
      <c r="EK112">
        <v>1.1399999999999999</v>
      </c>
      <c r="EL112">
        <v>0.98</v>
      </c>
      <c r="EM112">
        <v>0.93</v>
      </c>
      <c r="EN112">
        <v>0.82</v>
      </c>
      <c r="EO112">
        <v>0.73</v>
      </c>
      <c r="EP112">
        <v>0.65</v>
      </c>
      <c r="EQ112">
        <v>0.56999999999999995</v>
      </c>
      <c r="ER112">
        <v>0.52</v>
      </c>
      <c r="ES112">
        <v>0.47</v>
      </c>
      <c r="ET112">
        <v>0.41</v>
      </c>
      <c r="EU112">
        <v>0.36</v>
      </c>
      <c r="EV112">
        <v>0.32</v>
      </c>
      <c r="EW112">
        <v>0.28999999999999998</v>
      </c>
      <c r="EX112">
        <v>0.24</v>
      </c>
      <c r="EY112">
        <v>0.22</v>
      </c>
      <c r="EZ112">
        <v>0.19</v>
      </c>
      <c r="FA112">
        <v>0.17</v>
      </c>
      <c r="FB112">
        <v>0.15</v>
      </c>
      <c r="FC112">
        <v>0.11</v>
      </c>
      <c r="FD112">
        <v>0.11</v>
      </c>
      <c r="FE112">
        <v>0.1</v>
      </c>
      <c r="FF112">
        <v>0.09</v>
      </c>
      <c r="FG112">
        <v>0.08</v>
      </c>
      <c r="FH112">
        <v>7.0000000000000007E-2</v>
      </c>
      <c r="FI112">
        <v>0.06</v>
      </c>
      <c r="FJ112">
        <v>0.04</v>
      </c>
      <c r="FK112">
        <v>0.04</v>
      </c>
      <c r="FL112">
        <v>0.03</v>
      </c>
      <c r="FM112">
        <v>0.03</v>
      </c>
      <c r="FN112">
        <v>0.03</v>
      </c>
      <c r="FO112">
        <v>0.03</v>
      </c>
      <c r="FP112">
        <v>0.03</v>
      </c>
      <c r="FQ112">
        <v>0.03</v>
      </c>
      <c r="FR112">
        <v>0.03</v>
      </c>
      <c r="FS112">
        <v>0.04</v>
      </c>
      <c r="FT112">
        <v>0.04</v>
      </c>
      <c r="FU112">
        <v>0.04</v>
      </c>
      <c r="FV112">
        <v>0.06</v>
      </c>
      <c r="FW112">
        <v>0.05</v>
      </c>
      <c r="FX112">
        <v>7.0000000000000007E-2</v>
      </c>
      <c r="FY112">
        <v>0.08</v>
      </c>
      <c r="FZ112">
        <v>0.1</v>
      </c>
    </row>
    <row r="113" spans="1:182" x14ac:dyDescent="0.15">
      <c r="A113">
        <v>74</v>
      </c>
      <c r="B113">
        <v>0</v>
      </c>
      <c r="C113">
        <v>0</v>
      </c>
      <c r="D113">
        <v>0</v>
      </c>
      <c r="E113">
        <v>0</v>
      </c>
      <c r="F113">
        <v>0</v>
      </c>
      <c r="G113">
        <v>0</v>
      </c>
      <c r="H113">
        <v>0</v>
      </c>
      <c r="I113">
        <v>0.03</v>
      </c>
      <c r="J113">
        <v>0.04</v>
      </c>
      <c r="K113">
        <v>7.0000000000000007E-2</v>
      </c>
      <c r="L113">
        <v>7.0000000000000007E-2</v>
      </c>
      <c r="M113">
        <v>0.1</v>
      </c>
      <c r="N113">
        <v>0.13</v>
      </c>
      <c r="O113">
        <v>0.15</v>
      </c>
      <c r="P113">
        <v>0.19</v>
      </c>
      <c r="Q113">
        <v>0.22</v>
      </c>
      <c r="R113">
        <v>0.25</v>
      </c>
      <c r="S113">
        <v>0.31</v>
      </c>
      <c r="T113">
        <v>0.35</v>
      </c>
      <c r="U113">
        <v>0.42</v>
      </c>
      <c r="V113">
        <v>0.48</v>
      </c>
      <c r="W113">
        <v>0.53</v>
      </c>
      <c r="X113">
        <v>0.63</v>
      </c>
      <c r="Y113">
        <v>0.69</v>
      </c>
      <c r="Z113">
        <v>0.81</v>
      </c>
      <c r="AA113">
        <v>0.91</v>
      </c>
      <c r="AB113">
        <v>0.99</v>
      </c>
      <c r="AC113">
        <v>1.1499999999999999</v>
      </c>
      <c r="AD113">
        <v>1.29</v>
      </c>
      <c r="AE113">
        <v>1.44</v>
      </c>
      <c r="AF113">
        <v>1.59</v>
      </c>
      <c r="AG113">
        <v>1.73</v>
      </c>
      <c r="AH113">
        <v>1.89</v>
      </c>
      <c r="AI113">
        <v>2.19</v>
      </c>
      <c r="AJ113">
        <v>2.31</v>
      </c>
      <c r="AK113">
        <v>2.5499999999999998</v>
      </c>
      <c r="AL113">
        <v>2.85</v>
      </c>
      <c r="AM113">
        <v>3</v>
      </c>
      <c r="AN113">
        <v>3.25</v>
      </c>
      <c r="AO113">
        <v>3.54</v>
      </c>
      <c r="AP113">
        <v>3.89</v>
      </c>
      <c r="AQ113">
        <v>4.26</v>
      </c>
      <c r="AR113">
        <v>4.5599999999999996</v>
      </c>
      <c r="AS113">
        <v>4.84</v>
      </c>
      <c r="AT113">
        <v>5.18</v>
      </c>
      <c r="AU113">
        <v>5.6</v>
      </c>
      <c r="AV113">
        <v>5.9</v>
      </c>
      <c r="AW113">
        <v>6.26</v>
      </c>
      <c r="AX113">
        <v>6.77</v>
      </c>
      <c r="AY113">
        <v>7.28</v>
      </c>
      <c r="AZ113">
        <v>7.93</v>
      </c>
      <c r="BA113">
        <v>8.67</v>
      </c>
      <c r="BB113">
        <v>9.3800000000000008</v>
      </c>
      <c r="BC113">
        <v>10.1</v>
      </c>
      <c r="BD113">
        <v>10.5</v>
      </c>
      <c r="BE113">
        <v>11.1</v>
      </c>
      <c r="BF113">
        <v>11.2</v>
      </c>
      <c r="BG113">
        <v>11.6</v>
      </c>
      <c r="BH113">
        <v>12.1</v>
      </c>
      <c r="BI113">
        <v>12.6</v>
      </c>
      <c r="BJ113">
        <v>13.1</v>
      </c>
      <c r="BK113">
        <v>13.9</v>
      </c>
      <c r="BL113">
        <v>14.2</v>
      </c>
      <c r="BM113">
        <v>14.6</v>
      </c>
      <c r="BN113">
        <v>14.9</v>
      </c>
      <c r="BO113">
        <v>15.1</v>
      </c>
      <c r="BP113">
        <v>15.4</v>
      </c>
      <c r="BQ113">
        <v>15.6</v>
      </c>
      <c r="BR113">
        <v>15.9</v>
      </c>
      <c r="BS113">
        <v>16.100000000000001</v>
      </c>
      <c r="BT113">
        <v>16.3</v>
      </c>
      <c r="BU113">
        <v>16.5</v>
      </c>
      <c r="BV113">
        <v>16.600000000000001</v>
      </c>
      <c r="BW113">
        <v>16.8</v>
      </c>
      <c r="BX113">
        <v>16.899999999999999</v>
      </c>
      <c r="BY113">
        <v>17</v>
      </c>
      <c r="BZ113">
        <v>17.100000000000001</v>
      </c>
      <c r="CA113">
        <v>17.2</v>
      </c>
      <c r="CB113">
        <v>17.2</v>
      </c>
      <c r="CC113">
        <v>17.3</v>
      </c>
      <c r="CD113">
        <v>17.3</v>
      </c>
      <c r="CE113">
        <v>17.3</v>
      </c>
      <c r="CF113">
        <v>17.3</v>
      </c>
      <c r="CG113">
        <v>17.3</v>
      </c>
      <c r="CH113">
        <v>17.3</v>
      </c>
      <c r="CI113">
        <v>17.2</v>
      </c>
      <c r="CJ113">
        <v>17.2</v>
      </c>
      <c r="CK113">
        <v>17.100000000000001</v>
      </c>
      <c r="CL113">
        <v>17</v>
      </c>
      <c r="CM113">
        <v>16.899999999999999</v>
      </c>
      <c r="CN113">
        <v>16.8</v>
      </c>
      <c r="CO113">
        <v>16.600000000000001</v>
      </c>
      <c r="CP113">
        <v>16.5</v>
      </c>
      <c r="CQ113">
        <v>16.3</v>
      </c>
      <c r="CR113">
        <v>16.100000000000001</v>
      </c>
      <c r="CS113">
        <v>15.9</v>
      </c>
      <c r="CT113">
        <v>15.7</v>
      </c>
      <c r="CU113">
        <v>15.5</v>
      </c>
      <c r="CV113">
        <v>15.2</v>
      </c>
      <c r="CW113">
        <v>15</v>
      </c>
      <c r="CX113">
        <v>14.7</v>
      </c>
      <c r="CY113">
        <v>14.4</v>
      </c>
      <c r="CZ113">
        <v>14.1</v>
      </c>
      <c r="DA113">
        <v>13.8</v>
      </c>
      <c r="DB113">
        <v>13.4</v>
      </c>
      <c r="DC113">
        <v>13</v>
      </c>
      <c r="DD113">
        <v>12.6</v>
      </c>
      <c r="DE113">
        <v>12.1</v>
      </c>
      <c r="DF113">
        <v>11.7</v>
      </c>
      <c r="DG113">
        <v>11.2</v>
      </c>
      <c r="DH113">
        <v>10.6</v>
      </c>
      <c r="DI113">
        <v>10.1</v>
      </c>
      <c r="DJ113">
        <v>9.59</v>
      </c>
      <c r="DK113">
        <v>9.02</v>
      </c>
      <c r="DL113">
        <v>8.49</v>
      </c>
      <c r="DM113">
        <v>7.87</v>
      </c>
      <c r="DN113">
        <v>7.26</v>
      </c>
      <c r="DO113">
        <v>6.67</v>
      </c>
      <c r="DP113">
        <v>6.15</v>
      </c>
      <c r="DQ113">
        <v>5.75</v>
      </c>
      <c r="DR113">
        <v>5.43</v>
      </c>
      <c r="DS113">
        <v>5.1100000000000003</v>
      </c>
      <c r="DT113">
        <v>4.7699999999999996</v>
      </c>
      <c r="DU113">
        <v>4.4400000000000004</v>
      </c>
      <c r="DV113">
        <v>4.2300000000000004</v>
      </c>
      <c r="DW113">
        <v>3.96</v>
      </c>
      <c r="DX113">
        <v>3.52</v>
      </c>
      <c r="DY113">
        <v>3.26</v>
      </c>
      <c r="DZ113">
        <v>3.01</v>
      </c>
      <c r="EA113">
        <v>2.8</v>
      </c>
      <c r="EB113">
        <v>2.68</v>
      </c>
      <c r="EC113">
        <v>2.38</v>
      </c>
      <c r="ED113">
        <v>2.16</v>
      </c>
      <c r="EE113">
        <v>2.0099999999999998</v>
      </c>
      <c r="EF113">
        <v>1.83</v>
      </c>
      <c r="EG113">
        <v>1.67</v>
      </c>
      <c r="EH113">
        <v>1.52</v>
      </c>
      <c r="EI113">
        <v>1.38</v>
      </c>
      <c r="EJ113">
        <v>1.26</v>
      </c>
      <c r="EK113">
        <v>1.1399999999999999</v>
      </c>
      <c r="EL113">
        <v>1.01</v>
      </c>
      <c r="EM113">
        <v>0.96</v>
      </c>
      <c r="EN113">
        <v>0.83</v>
      </c>
      <c r="EO113">
        <v>0.74</v>
      </c>
      <c r="EP113">
        <v>0.68</v>
      </c>
      <c r="EQ113">
        <v>0.59</v>
      </c>
      <c r="ER113">
        <v>0.54</v>
      </c>
      <c r="ES113">
        <v>0.47</v>
      </c>
      <c r="ET113">
        <v>0.41</v>
      </c>
      <c r="EU113">
        <v>0.38</v>
      </c>
      <c r="EV113">
        <v>0.32</v>
      </c>
      <c r="EW113">
        <v>0.28999999999999998</v>
      </c>
      <c r="EX113">
        <v>0.26</v>
      </c>
      <c r="EY113">
        <v>0.23</v>
      </c>
      <c r="EZ113">
        <v>0.2</v>
      </c>
      <c r="FA113">
        <v>0.17</v>
      </c>
      <c r="FB113">
        <v>0.15</v>
      </c>
      <c r="FC113">
        <v>0.14000000000000001</v>
      </c>
      <c r="FD113">
        <v>0.12</v>
      </c>
      <c r="FE113">
        <v>0.1</v>
      </c>
      <c r="FF113">
        <v>0.09</v>
      </c>
      <c r="FG113">
        <v>0.08</v>
      </c>
      <c r="FH113">
        <v>0.06</v>
      </c>
      <c r="FI113">
        <v>0.05</v>
      </c>
      <c r="FJ113">
        <v>0.05</v>
      </c>
      <c r="FK113">
        <v>0.04</v>
      </c>
      <c r="FL113">
        <v>0.04</v>
      </c>
      <c r="FM113">
        <v>0.03</v>
      </c>
      <c r="FN113">
        <v>0.04</v>
      </c>
      <c r="FO113">
        <v>0.03</v>
      </c>
      <c r="FP113">
        <v>0.03</v>
      </c>
      <c r="FQ113">
        <v>0.03</v>
      </c>
      <c r="FR113">
        <v>0.04</v>
      </c>
      <c r="FS113">
        <v>0.03</v>
      </c>
      <c r="FT113">
        <v>0.04</v>
      </c>
      <c r="FU113">
        <v>0.04</v>
      </c>
      <c r="FV113">
        <v>0.05</v>
      </c>
      <c r="FW113">
        <v>0.05</v>
      </c>
      <c r="FX113">
        <v>7.0000000000000007E-2</v>
      </c>
      <c r="FY113">
        <v>0.08</v>
      </c>
      <c r="FZ113">
        <v>0.1</v>
      </c>
    </row>
    <row r="114" spans="1:182" x14ac:dyDescent="0.15">
      <c r="A114">
        <v>73</v>
      </c>
      <c r="B114">
        <v>0</v>
      </c>
      <c r="C114">
        <v>0</v>
      </c>
      <c r="D114">
        <v>0</v>
      </c>
      <c r="E114">
        <v>0</v>
      </c>
      <c r="F114">
        <v>0</v>
      </c>
      <c r="G114">
        <v>0</v>
      </c>
      <c r="H114">
        <v>0</v>
      </c>
      <c r="I114">
        <v>0.03</v>
      </c>
      <c r="J114">
        <v>0.04</v>
      </c>
      <c r="K114">
        <v>0.05</v>
      </c>
      <c r="L114">
        <v>7.0000000000000007E-2</v>
      </c>
      <c r="M114">
        <v>0.1</v>
      </c>
      <c r="N114">
        <v>0.13</v>
      </c>
      <c r="O114">
        <v>0.15</v>
      </c>
      <c r="P114">
        <v>0.18</v>
      </c>
      <c r="Q114">
        <v>0.22</v>
      </c>
      <c r="R114">
        <v>0.24</v>
      </c>
      <c r="S114">
        <v>0.3</v>
      </c>
      <c r="T114">
        <v>0.35</v>
      </c>
      <c r="U114">
        <v>0.42</v>
      </c>
      <c r="V114">
        <v>0.48</v>
      </c>
      <c r="W114">
        <v>0.55000000000000004</v>
      </c>
      <c r="X114">
        <v>0.64</v>
      </c>
      <c r="Y114">
        <v>0.69</v>
      </c>
      <c r="Z114">
        <v>0.81</v>
      </c>
      <c r="AA114">
        <v>0.91</v>
      </c>
      <c r="AB114">
        <v>0.99</v>
      </c>
      <c r="AC114">
        <v>1.1399999999999999</v>
      </c>
      <c r="AD114">
        <v>1.28</v>
      </c>
      <c r="AE114">
        <v>1.41</v>
      </c>
      <c r="AF114">
        <v>1.57</v>
      </c>
      <c r="AG114">
        <v>1.72</v>
      </c>
      <c r="AH114">
        <v>1.92</v>
      </c>
      <c r="AI114">
        <v>2.12</v>
      </c>
      <c r="AJ114">
        <v>2.27</v>
      </c>
      <c r="AK114">
        <v>2.5</v>
      </c>
      <c r="AL114">
        <v>2.79</v>
      </c>
      <c r="AM114">
        <v>3</v>
      </c>
      <c r="AN114">
        <v>3.25</v>
      </c>
      <c r="AO114">
        <v>3.5</v>
      </c>
      <c r="AP114">
        <v>3.87</v>
      </c>
      <c r="AQ114">
        <v>4.24</v>
      </c>
      <c r="AR114">
        <v>4.55</v>
      </c>
      <c r="AS114">
        <v>4.88</v>
      </c>
      <c r="AT114">
        <v>5.24</v>
      </c>
      <c r="AU114">
        <v>5.55</v>
      </c>
      <c r="AV114">
        <v>5.86</v>
      </c>
      <c r="AW114">
        <v>6.29</v>
      </c>
      <c r="AX114">
        <v>6.73</v>
      </c>
      <c r="AY114">
        <v>7.28</v>
      </c>
      <c r="AZ114">
        <v>7.88</v>
      </c>
      <c r="BA114">
        <v>8.58</v>
      </c>
      <c r="BB114">
        <v>9.35</v>
      </c>
      <c r="BC114">
        <v>9.86</v>
      </c>
      <c r="BD114">
        <v>10.4</v>
      </c>
      <c r="BE114">
        <v>11</v>
      </c>
      <c r="BF114">
        <v>11.3</v>
      </c>
      <c r="BG114">
        <v>11.6</v>
      </c>
      <c r="BH114">
        <v>12.1</v>
      </c>
      <c r="BI114">
        <v>12.6</v>
      </c>
      <c r="BJ114">
        <v>13.1</v>
      </c>
      <c r="BK114">
        <v>13.8</v>
      </c>
      <c r="BL114">
        <v>14.2</v>
      </c>
      <c r="BM114">
        <v>14.5</v>
      </c>
      <c r="BN114">
        <v>14.8</v>
      </c>
      <c r="BO114">
        <v>15.1</v>
      </c>
      <c r="BP114">
        <v>15.4</v>
      </c>
      <c r="BQ114">
        <v>15.6</v>
      </c>
      <c r="BR114">
        <v>15.9</v>
      </c>
      <c r="BS114">
        <v>16.100000000000001</v>
      </c>
      <c r="BT114">
        <v>16.3</v>
      </c>
      <c r="BU114">
        <v>16.399999999999999</v>
      </c>
      <c r="BV114">
        <v>16.600000000000001</v>
      </c>
      <c r="BW114">
        <v>16.7</v>
      </c>
      <c r="BX114">
        <v>16.899999999999999</v>
      </c>
      <c r="BY114">
        <v>17</v>
      </c>
      <c r="BZ114">
        <v>17.100000000000001</v>
      </c>
      <c r="CA114">
        <v>17.100000000000001</v>
      </c>
      <c r="CB114">
        <v>17.2</v>
      </c>
      <c r="CC114">
        <v>17.3</v>
      </c>
      <c r="CD114">
        <v>17.3</v>
      </c>
      <c r="CE114">
        <v>17.3</v>
      </c>
      <c r="CF114">
        <v>17.3</v>
      </c>
      <c r="CG114">
        <v>17.3</v>
      </c>
      <c r="CH114">
        <v>17.3</v>
      </c>
      <c r="CI114">
        <v>17.2</v>
      </c>
      <c r="CJ114">
        <v>17.100000000000001</v>
      </c>
      <c r="CK114">
        <v>17.100000000000001</v>
      </c>
      <c r="CL114">
        <v>17</v>
      </c>
      <c r="CM114">
        <v>16.899999999999999</v>
      </c>
      <c r="CN114">
        <v>16.7</v>
      </c>
      <c r="CO114">
        <v>16.600000000000001</v>
      </c>
      <c r="CP114">
        <v>16.399999999999999</v>
      </c>
      <c r="CQ114">
        <v>16.3</v>
      </c>
      <c r="CR114">
        <v>16.100000000000001</v>
      </c>
      <c r="CS114">
        <v>15.9</v>
      </c>
      <c r="CT114">
        <v>15.7</v>
      </c>
      <c r="CU114">
        <v>15.4</v>
      </c>
      <c r="CV114">
        <v>15.2</v>
      </c>
      <c r="CW114">
        <v>14.9</v>
      </c>
      <c r="CX114">
        <v>14.7</v>
      </c>
      <c r="CY114">
        <v>14.4</v>
      </c>
      <c r="CZ114">
        <v>14.1</v>
      </c>
      <c r="DA114">
        <v>13.7</v>
      </c>
      <c r="DB114">
        <v>13.4</v>
      </c>
      <c r="DC114">
        <v>13</v>
      </c>
      <c r="DD114">
        <v>12.6</v>
      </c>
      <c r="DE114">
        <v>12.1</v>
      </c>
      <c r="DF114">
        <v>11.6</v>
      </c>
      <c r="DG114">
        <v>11.2</v>
      </c>
      <c r="DH114">
        <v>10.5</v>
      </c>
      <c r="DI114">
        <v>10</v>
      </c>
      <c r="DJ114">
        <v>9.48</v>
      </c>
      <c r="DK114">
        <v>9.01</v>
      </c>
      <c r="DL114">
        <v>8.43</v>
      </c>
      <c r="DM114">
        <v>7.88</v>
      </c>
      <c r="DN114">
        <v>7.21</v>
      </c>
      <c r="DO114">
        <v>6.67</v>
      </c>
      <c r="DP114">
        <v>6.1</v>
      </c>
      <c r="DQ114">
        <v>5.79</v>
      </c>
      <c r="DR114">
        <v>5.4</v>
      </c>
      <c r="DS114">
        <v>5.09</v>
      </c>
      <c r="DT114">
        <v>4.82</v>
      </c>
      <c r="DU114">
        <v>4.4400000000000004</v>
      </c>
      <c r="DV114">
        <v>4.1900000000000004</v>
      </c>
      <c r="DW114">
        <v>3.93</v>
      </c>
      <c r="DX114">
        <v>3.62</v>
      </c>
      <c r="DY114">
        <v>3.25</v>
      </c>
      <c r="DZ114">
        <v>2.99</v>
      </c>
      <c r="EA114">
        <v>2.82</v>
      </c>
      <c r="EB114">
        <v>2.61</v>
      </c>
      <c r="EC114">
        <v>2.39</v>
      </c>
      <c r="ED114">
        <v>2.16</v>
      </c>
      <c r="EE114">
        <v>2.0699999999999998</v>
      </c>
      <c r="EF114">
        <v>1.83</v>
      </c>
      <c r="EG114">
        <v>1.68</v>
      </c>
      <c r="EH114">
        <v>1.55</v>
      </c>
      <c r="EI114">
        <v>1.38</v>
      </c>
      <c r="EJ114">
        <v>1.28</v>
      </c>
      <c r="EK114">
        <v>1.17</v>
      </c>
      <c r="EL114">
        <v>1.03</v>
      </c>
      <c r="EM114">
        <v>0.93</v>
      </c>
      <c r="EN114">
        <v>0.83</v>
      </c>
      <c r="EO114">
        <v>0.74</v>
      </c>
      <c r="EP114">
        <v>0.69</v>
      </c>
      <c r="EQ114">
        <v>0.61</v>
      </c>
      <c r="ER114">
        <v>0.57999999999999996</v>
      </c>
      <c r="ES114">
        <v>0.5</v>
      </c>
      <c r="ET114">
        <v>0.45</v>
      </c>
      <c r="EU114">
        <v>0.39</v>
      </c>
      <c r="EV114">
        <v>0.35</v>
      </c>
      <c r="EW114">
        <v>0.3</v>
      </c>
      <c r="EX114">
        <v>0.28000000000000003</v>
      </c>
      <c r="EY114">
        <v>0.24</v>
      </c>
      <c r="EZ114">
        <v>0.21</v>
      </c>
      <c r="FA114">
        <v>0.19</v>
      </c>
      <c r="FB114">
        <v>0.16</v>
      </c>
      <c r="FC114">
        <v>0.14000000000000001</v>
      </c>
      <c r="FD114">
        <v>0.13</v>
      </c>
      <c r="FE114">
        <v>0.11</v>
      </c>
      <c r="FF114">
        <v>0.1</v>
      </c>
      <c r="FG114">
        <v>0.09</v>
      </c>
      <c r="FH114">
        <v>0.08</v>
      </c>
      <c r="FI114">
        <v>7.0000000000000007E-2</v>
      </c>
      <c r="FJ114">
        <v>0.06</v>
      </c>
      <c r="FK114">
        <v>0.05</v>
      </c>
      <c r="FL114">
        <v>0.04</v>
      </c>
      <c r="FM114">
        <v>0.04</v>
      </c>
      <c r="FN114">
        <v>0.03</v>
      </c>
      <c r="FO114">
        <v>0.04</v>
      </c>
      <c r="FP114">
        <v>0.04</v>
      </c>
      <c r="FQ114">
        <v>0.04</v>
      </c>
      <c r="FR114">
        <v>0.03</v>
      </c>
      <c r="FS114">
        <v>0.04</v>
      </c>
      <c r="FT114">
        <v>0.05</v>
      </c>
      <c r="FU114">
        <v>0.05</v>
      </c>
      <c r="FV114">
        <v>0.05</v>
      </c>
      <c r="FW114">
        <v>7.0000000000000007E-2</v>
      </c>
      <c r="FX114">
        <v>7.0000000000000007E-2</v>
      </c>
      <c r="FY114">
        <v>0.09</v>
      </c>
      <c r="FZ114">
        <v>0.1</v>
      </c>
    </row>
    <row r="115" spans="1:182" x14ac:dyDescent="0.15">
      <c r="A115">
        <v>72</v>
      </c>
      <c r="B115">
        <v>0</v>
      </c>
      <c r="C115">
        <v>0</v>
      </c>
      <c r="D115">
        <v>0</v>
      </c>
      <c r="E115">
        <v>0</v>
      </c>
      <c r="F115">
        <v>0</v>
      </c>
      <c r="G115">
        <v>0</v>
      </c>
      <c r="H115">
        <v>0</v>
      </c>
      <c r="I115">
        <v>0.03</v>
      </c>
      <c r="J115">
        <v>0.04</v>
      </c>
      <c r="K115">
        <v>0.05</v>
      </c>
      <c r="L115">
        <v>0.08</v>
      </c>
      <c r="M115">
        <v>0.1</v>
      </c>
      <c r="N115">
        <v>0.13</v>
      </c>
      <c r="O115">
        <v>0.15</v>
      </c>
      <c r="P115">
        <v>0.17</v>
      </c>
      <c r="Q115">
        <v>0.21</v>
      </c>
      <c r="R115">
        <v>0.25</v>
      </c>
      <c r="S115">
        <v>0.3</v>
      </c>
      <c r="T115">
        <v>0.34</v>
      </c>
      <c r="U115">
        <v>0.42</v>
      </c>
      <c r="V115">
        <v>0.48</v>
      </c>
      <c r="W115">
        <v>0.54</v>
      </c>
      <c r="X115">
        <v>0.62</v>
      </c>
      <c r="Y115">
        <v>0.72</v>
      </c>
      <c r="Z115">
        <v>0.79</v>
      </c>
      <c r="AA115">
        <v>0.91</v>
      </c>
      <c r="AB115">
        <v>1.01</v>
      </c>
      <c r="AC115">
        <v>1.1499999999999999</v>
      </c>
      <c r="AD115">
        <v>1.26</v>
      </c>
      <c r="AE115">
        <v>1.4</v>
      </c>
      <c r="AF115">
        <v>1.56</v>
      </c>
      <c r="AG115">
        <v>1.74</v>
      </c>
      <c r="AH115">
        <v>1.93</v>
      </c>
      <c r="AI115">
        <v>2.12</v>
      </c>
      <c r="AJ115">
        <v>2.29</v>
      </c>
      <c r="AK115">
        <v>2.48</v>
      </c>
      <c r="AL115">
        <v>2.81</v>
      </c>
      <c r="AM115">
        <v>3.01</v>
      </c>
      <c r="AN115">
        <v>3.27</v>
      </c>
      <c r="AO115">
        <v>3.48</v>
      </c>
      <c r="AP115">
        <v>3.87</v>
      </c>
      <c r="AQ115">
        <v>4.28</v>
      </c>
      <c r="AR115">
        <v>4.59</v>
      </c>
      <c r="AS115">
        <v>4.8600000000000003</v>
      </c>
      <c r="AT115">
        <v>5.2</v>
      </c>
      <c r="AU115">
        <v>5.55</v>
      </c>
      <c r="AV115">
        <v>5.8</v>
      </c>
      <c r="AW115">
        <v>6.26</v>
      </c>
      <c r="AX115">
        <v>6.71</v>
      </c>
      <c r="AY115">
        <v>7.26</v>
      </c>
      <c r="AZ115">
        <v>7.87</v>
      </c>
      <c r="BA115">
        <v>8.58</v>
      </c>
      <c r="BB115">
        <v>9.3000000000000007</v>
      </c>
      <c r="BC115">
        <v>9.84</v>
      </c>
      <c r="BD115">
        <v>10.5</v>
      </c>
      <c r="BE115">
        <v>11</v>
      </c>
      <c r="BF115">
        <v>11.2</v>
      </c>
      <c r="BG115">
        <v>11.6</v>
      </c>
      <c r="BH115">
        <v>12.1</v>
      </c>
      <c r="BI115">
        <v>12.6</v>
      </c>
      <c r="BJ115">
        <v>13</v>
      </c>
      <c r="BK115">
        <v>13.7</v>
      </c>
      <c r="BL115">
        <v>14.2</v>
      </c>
      <c r="BM115">
        <v>14.5</v>
      </c>
      <c r="BN115">
        <v>14.8</v>
      </c>
      <c r="BO115">
        <v>15.1</v>
      </c>
      <c r="BP115">
        <v>15.3</v>
      </c>
      <c r="BQ115">
        <v>15.6</v>
      </c>
      <c r="BR115">
        <v>15.8</v>
      </c>
      <c r="BS115">
        <v>16</v>
      </c>
      <c r="BT115">
        <v>16.2</v>
      </c>
      <c r="BU115">
        <v>16.399999999999999</v>
      </c>
      <c r="BV115">
        <v>16.600000000000001</v>
      </c>
      <c r="BW115">
        <v>16.7</v>
      </c>
      <c r="BX115">
        <v>16.8</v>
      </c>
      <c r="BY115">
        <v>16.899999999999999</v>
      </c>
      <c r="BZ115">
        <v>17</v>
      </c>
      <c r="CA115">
        <v>17.100000000000001</v>
      </c>
      <c r="CB115">
        <v>17.2</v>
      </c>
      <c r="CC115">
        <v>17.2</v>
      </c>
      <c r="CD115">
        <v>17.3</v>
      </c>
      <c r="CE115">
        <v>17.3</v>
      </c>
      <c r="CF115">
        <v>17.3</v>
      </c>
      <c r="CG115">
        <v>17.3</v>
      </c>
      <c r="CH115">
        <v>17.2</v>
      </c>
      <c r="CI115">
        <v>17.2</v>
      </c>
      <c r="CJ115">
        <v>17.100000000000001</v>
      </c>
      <c r="CK115">
        <v>17</v>
      </c>
      <c r="CL115">
        <v>16.899999999999999</v>
      </c>
      <c r="CM115">
        <v>16.8</v>
      </c>
      <c r="CN115">
        <v>16.7</v>
      </c>
      <c r="CO115">
        <v>16.600000000000001</v>
      </c>
      <c r="CP115">
        <v>16.399999999999999</v>
      </c>
      <c r="CQ115">
        <v>16.2</v>
      </c>
      <c r="CR115">
        <v>16.100000000000001</v>
      </c>
      <c r="CS115">
        <v>15.9</v>
      </c>
      <c r="CT115">
        <v>15.6</v>
      </c>
      <c r="CU115">
        <v>15.4</v>
      </c>
      <c r="CV115">
        <v>15.2</v>
      </c>
      <c r="CW115">
        <v>14.9</v>
      </c>
      <c r="CX115">
        <v>14.6</v>
      </c>
      <c r="CY115">
        <v>14.4</v>
      </c>
      <c r="CZ115">
        <v>14.1</v>
      </c>
      <c r="DA115">
        <v>13.7</v>
      </c>
      <c r="DB115">
        <v>13.3</v>
      </c>
      <c r="DC115">
        <v>13</v>
      </c>
      <c r="DD115">
        <v>12.5</v>
      </c>
      <c r="DE115">
        <v>12</v>
      </c>
      <c r="DF115">
        <v>11.6</v>
      </c>
      <c r="DG115">
        <v>11.2</v>
      </c>
      <c r="DH115">
        <v>10.5</v>
      </c>
      <c r="DI115">
        <v>9.99</v>
      </c>
      <c r="DJ115">
        <v>9.5500000000000007</v>
      </c>
      <c r="DK115">
        <v>9.0299999999999994</v>
      </c>
      <c r="DL115">
        <v>8.5</v>
      </c>
      <c r="DM115">
        <v>7.94</v>
      </c>
      <c r="DN115">
        <v>7.28</v>
      </c>
      <c r="DO115">
        <v>6.64</v>
      </c>
      <c r="DP115">
        <v>6.16</v>
      </c>
      <c r="DQ115">
        <v>5.77</v>
      </c>
      <c r="DR115">
        <v>5.4</v>
      </c>
      <c r="DS115">
        <v>5.13</v>
      </c>
      <c r="DT115">
        <v>4.8099999999999996</v>
      </c>
      <c r="DU115">
        <v>4.4800000000000004</v>
      </c>
      <c r="DV115">
        <v>4.22</v>
      </c>
      <c r="DW115">
        <v>3.95</v>
      </c>
      <c r="DX115">
        <v>3.69</v>
      </c>
      <c r="DY115">
        <v>3.35</v>
      </c>
      <c r="DZ115">
        <v>3.06</v>
      </c>
      <c r="EA115">
        <v>2.88</v>
      </c>
      <c r="EB115">
        <v>2.64</v>
      </c>
      <c r="EC115">
        <v>2.4500000000000002</v>
      </c>
      <c r="ED115">
        <v>2.21</v>
      </c>
      <c r="EE115">
        <v>2.0699999999999998</v>
      </c>
      <c r="EF115">
        <v>1.89</v>
      </c>
      <c r="EG115">
        <v>1.71</v>
      </c>
      <c r="EH115">
        <v>1.58</v>
      </c>
      <c r="EI115">
        <v>1.4</v>
      </c>
      <c r="EJ115">
        <v>1.32</v>
      </c>
      <c r="EK115">
        <v>1.17</v>
      </c>
      <c r="EL115">
        <v>1.06</v>
      </c>
      <c r="EM115">
        <v>0.98</v>
      </c>
      <c r="EN115">
        <v>0.88</v>
      </c>
      <c r="EO115">
        <v>0.78</v>
      </c>
      <c r="EP115">
        <v>0.7</v>
      </c>
      <c r="EQ115">
        <v>0.62</v>
      </c>
      <c r="ER115">
        <v>0.59</v>
      </c>
      <c r="ES115">
        <v>0.51</v>
      </c>
      <c r="ET115">
        <v>0.45</v>
      </c>
      <c r="EU115">
        <v>0.4</v>
      </c>
      <c r="EV115">
        <v>0.37</v>
      </c>
      <c r="EW115">
        <v>0.33</v>
      </c>
      <c r="EX115">
        <v>0.28999999999999998</v>
      </c>
      <c r="EY115">
        <v>0.25</v>
      </c>
      <c r="EZ115">
        <v>0.22</v>
      </c>
      <c r="FA115">
        <v>0.2</v>
      </c>
      <c r="FB115">
        <v>0.17</v>
      </c>
      <c r="FC115">
        <v>0.15</v>
      </c>
      <c r="FD115">
        <v>0.13</v>
      </c>
      <c r="FE115">
        <v>0.12</v>
      </c>
      <c r="FF115">
        <v>0.1</v>
      </c>
      <c r="FG115">
        <v>0.09</v>
      </c>
      <c r="FH115">
        <v>0.08</v>
      </c>
      <c r="FI115">
        <v>7.0000000000000007E-2</v>
      </c>
      <c r="FJ115">
        <v>0.05</v>
      </c>
      <c r="FK115">
        <v>0.06</v>
      </c>
      <c r="FL115">
        <v>0.05</v>
      </c>
      <c r="FM115">
        <v>0.04</v>
      </c>
      <c r="FN115">
        <v>0.04</v>
      </c>
      <c r="FO115">
        <v>0.03</v>
      </c>
      <c r="FP115">
        <v>0.03</v>
      </c>
      <c r="FQ115">
        <v>0.03</v>
      </c>
      <c r="FR115">
        <v>0.04</v>
      </c>
      <c r="FS115">
        <v>0.04</v>
      </c>
      <c r="FT115">
        <v>0.04</v>
      </c>
      <c r="FU115">
        <v>0.05</v>
      </c>
      <c r="FV115">
        <v>0.06</v>
      </c>
      <c r="FW115">
        <v>7.0000000000000007E-2</v>
      </c>
      <c r="FX115">
        <v>0.08</v>
      </c>
      <c r="FY115">
        <v>0.09</v>
      </c>
      <c r="FZ115">
        <v>0.1</v>
      </c>
    </row>
    <row r="116" spans="1:182" x14ac:dyDescent="0.15">
      <c r="A116">
        <v>71</v>
      </c>
      <c r="B116">
        <v>0</v>
      </c>
      <c r="C116">
        <v>0</v>
      </c>
      <c r="D116">
        <v>0</v>
      </c>
      <c r="E116">
        <v>0</v>
      </c>
      <c r="F116">
        <v>0</v>
      </c>
      <c r="G116">
        <v>0</v>
      </c>
      <c r="H116">
        <v>0</v>
      </c>
      <c r="I116">
        <v>0.03</v>
      </c>
      <c r="J116">
        <v>0.04</v>
      </c>
      <c r="K116">
        <v>0.05</v>
      </c>
      <c r="L116">
        <v>0.08</v>
      </c>
      <c r="M116">
        <v>0.1</v>
      </c>
      <c r="N116">
        <v>0.13</v>
      </c>
      <c r="O116">
        <v>0.15</v>
      </c>
      <c r="P116">
        <v>0.18</v>
      </c>
      <c r="Q116">
        <v>0.22</v>
      </c>
      <c r="R116">
        <v>0.26</v>
      </c>
      <c r="S116">
        <v>0.31</v>
      </c>
      <c r="T116">
        <v>0.34</v>
      </c>
      <c r="U116">
        <v>0.4</v>
      </c>
      <c r="V116">
        <v>0.48</v>
      </c>
      <c r="W116">
        <v>0.52</v>
      </c>
      <c r="X116">
        <v>0.64</v>
      </c>
      <c r="Y116">
        <v>0.7</v>
      </c>
      <c r="Z116">
        <v>0.78</v>
      </c>
      <c r="AA116">
        <v>0.89</v>
      </c>
      <c r="AB116">
        <v>1.02</v>
      </c>
      <c r="AC116">
        <v>1.1200000000000001</v>
      </c>
      <c r="AD116">
        <v>1.27</v>
      </c>
      <c r="AE116">
        <v>1.44</v>
      </c>
      <c r="AF116">
        <v>1.57</v>
      </c>
      <c r="AG116">
        <v>1.73</v>
      </c>
      <c r="AH116">
        <v>1.91</v>
      </c>
      <c r="AI116">
        <v>2.12</v>
      </c>
      <c r="AJ116">
        <v>2.31</v>
      </c>
      <c r="AK116">
        <v>2.54</v>
      </c>
      <c r="AL116">
        <v>2.78</v>
      </c>
      <c r="AM116">
        <v>3.01</v>
      </c>
      <c r="AN116">
        <v>3.27</v>
      </c>
      <c r="AO116">
        <v>3.52</v>
      </c>
      <c r="AP116">
        <v>3.87</v>
      </c>
      <c r="AQ116">
        <v>4.2300000000000004</v>
      </c>
      <c r="AR116">
        <v>4.49</v>
      </c>
      <c r="AS116">
        <v>4.8499999999999996</v>
      </c>
      <c r="AT116">
        <v>5.2</v>
      </c>
      <c r="AU116">
        <v>5.54</v>
      </c>
      <c r="AV116">
        <v>5.77</v>
      </c>
      <c r="AW116">
        <v>6.15</v>
      </c>
      <c r="AX116">
        <v>6.67</v>
      </c>
      <c r="AY116">
        <v>7.14</v>
      </c>
      <c r="AZ116">
        <v>7.87</v>
      </c>
      <c r="BA116">
        <v>8.58</v>
      </c>
      <c r="BB116">
        <v>9.2799999999999994</v>
      </c>
      <c r="BC116">
        <v>9.8000000000000007</v>
      </c>
      <c r="BD116">
        <v>10.5</v>
      </c>
      <c r="BE116">
        <v>11</v>
      </c>
      <c r="BF116">
        <v>11.2</v>
      </c>
      <c r="BG116">
        <v>11.6</v>
      </c>
      <c r="BH116">
        <v>12</v>
      </c>
      <c r="BI116">
        <v>12.6</v>
      </c>
      <c r="BJ116">
        <v>13</v>
      </c>
      <c r="BK116">
        <v>13.7</v>
      </c>
      <c r="BL116">
        <v>14.2</v>
      </c>
      <c r="BM116">
        <v>14.5</v>
      </c>
      <c r="BN116">
        <v>14.8</v>
      </c>
      <c r="BO116">
        <v>15.1</v>
      </c>
      <c r="BP116">
        <v>15.3</v>
      </c>
      <c r="BQ116">
        <v>15.6</v>
      </c>
      <c r="BR116">
        <v>15.8</v>
      </c>
      <c r="BS116">
        <v>16</v>
      </c>
      <c r="BT116">
        <v>16.2</v>
      </c>
      <c r="BU116">
        <v>16.399999999999999</v>
      </c>
      <c r="BV116">
        <v>16.5</v>
      </c>
      <c r="BW116">
        <v>16.7</v>
      </c>
      <c r="BX116">
        <v>16.8</v>
      </c>
      <c r="BY116">
        <v>16.899999999999999</v>
      </c>
      <c r="BZ116">
        <v>17</v>
      </c>
      <c r="CA116">
        <v>17.100000000000001</v>
      </c>
      <c r="CB116">
        <v>17.100000000000001</v>
      </c>
      <c r="CC116">
        <v>17.2</v>
      </c>
      <c r="CD116">
        <v>17.2</v>
      </c>
      <c r="CE116">
        <v>17.2</v>
      </c>
      <c r="CF116">
        <v>17.2</v>
      </c>
      <c r="CG116">
        <v>17.2</v>
      </c>
      <c r="CH116">
        <v>17.2</v>
      </c>
      <c r="CI116">
        <v>17.100000000000001</v>
      </c>
      <c r="CJ116">
        <v>17.100000000000001</v>
      </c>
      <c r="CK116">
        <v>17</v>
      </c>
      <c r="CL116">
        <v>16.899999999999999</v>
      </c>
      <c r="CM116">
        <v>16.8</v>
      </c>
      <c r="CN116">
        <v>16.7</v>
      </c>
      <c r="CO116">
        <v>16.5</v>
      </c>
      <c r="CP116">
        <v>16.399999999999999</v>
      </c>
      <c r="CQ116">
        <v>16.2</v>
      </c>
      <c r="CR116">
        <v>16</v>
      </c>
      <c r="CS116">
        <v>15.8</v>
      </c>
      <c r="CT116">
        <v>15.6</v>
      </c>
      <c r="CU116">
        <v>15.4</v>
      </c>
      <c r="CV116">
        <v>15.1</v>
      </c>
      <c r="CW116">
        <v>14.9</v>
      </c>
      <c r="CX116">
        <v>14.6</v>
      </c>
      <c r="CY116">
        <v>14.3</v>
      </c>
      <c r="CZ116">
        <v>14</v>
      </c>
      <c r="DA116">
        <v>13.7</v>
      </c>
      <c r="DB116">
        <v>13.2</v>
      </c>
      <c r="DC116">
        <v>13</v>
      </c>
      <c r="DD116">
        <v>12.5</v>
      </c>
      <c r="DE116">
        <v>12</v>
      </c>
      <c r="DF116">
        <v>11.6</v>
      </c>
      <c r="DG116">
        <v>11.2</v>
      </c>
      <c r="DH116">
        <v>10.6</v>
      </c>
      <c r="DI116">
        <v>10</v>
      </c>
      <c r="DJ116">
        <v>9.56</v>
      </c>
      <c r="DK116">
        <v>9.02</v>
      </c>
      <c r="DL116">
        <v>8.5399999999999991</v>
      </c>
      <c r="DM116">
        <v>7.92</v>
      </c>
      <c r="DN116">
        <v>7.28</v>
      </c>
      <c r="DO116">
        <v>6.68</v>
      </c>
      <c r="DP116">
        <v>6.17</v>
      </c>
      <c r="DQ116">
        <v>5.75</v>
      </c>
      <c r="DR116">
        <v>5.42</v>
      </c>
      <c r="DS116">
        <v>5.14</v>
      </c>
      <c r="DT116">
        <v>4.92</v>
      </c>
      <c r="DU116">
        <v>4.4800000000000004</v>
      </c>
      <c r="DV116">
        <v>4.17</v>
      </c>
      <c r="DW116">
        <v>4</v>
      </c>
      <c r="DX116">
        <v>3.62</v>
      </c>
      <c r="DY116">
        <v>3.32</v>
      </c>
      <c r="DZ116">
        <v>3.1</v>
      </c>
      <c r="EA116">
        <v>2.89</v>
      </c>
      <c r="EB116">
        <v>2.71</v>
      </c>
      <c r="EC116">
        <v>2.4500000000000002</v>
      </c>
      <c r="ED116">
        <v>2.2599999999999998</v>
      </c>
      <c r="EE116">
        <v>2.08</v>
      </c>
      <c r="EF116">
        <v>1.94</v>
      </c>
      <c r="EG116">
        <v>1.71</v>
      </c>
      <c r="EH116">
        <v>1.6</v>
      </c>
      <c r="EI116">
        <v>1.43</v>
      </c>
      <c r="EJ116">
        <v>1.33</v>
      </c>
      <c r="EK116">
        <v>1.2</v>
      </c>
      <c r="EL116">
        <v>1.0900000000000001</v>
      </c>
      <c r="EM116">
        <v>0.99</v>
      </c>
      <c r="EN116">
        <v>0.89</v>
      </c>
      <c r="EO116">
        <v>0.83</v>
      </c>
      <c r="EP116">
        <v>0.73</v>
      </c>
      <c r="EQ116">
        <v>0.66</v>
      </c>
      <c r="ER116">
        <v>0.59</v>
      </c>
      <c r="ES116">
        <v>0.53</v>
      </c>
      <c r="ET116">
        <v>0.47</v>
      </c>
      <c r="EU116">
        <v>0.41</v>
      </c>
      <c r="EV116">
        <v>0.37</v>
      </c>
      <c r="EW116">
        <v>0.33</v>
      </c>
      <c r="EX116">
        <v>0.28000000000000003</v>
      </c>
      <c r="EY116">
        <v>0.26</v>
      </c>
      <c r="EZ116">
        <v>0.22</v>
      </c>
      <c r="FA116">
        <v>0.21</v>
      </c>
      <c r="FB116">
        <v>0.18</v>
      </c>
      <c r="FC116">
        <v>0.16</v>
      </c>
      <c r="FD116">
        <v>0.13</v>
      </c>
      <c r="FE116">
        <v>0.12</v>
      </c>
      <c r="FF116">
        <v>0.11</v>
      </c>
      <c r="FG116">
        <v>0.1</v>
      </c>
      <c r="FH116">
        <v>0.09</v>
      </c>
      <c r="FI116">
        <v>0.08</v>
      </c>
      <c r="FJ116">
        <v>7.0000000000000007E-2</v>
      </c>
      <c r="FK116">
        <v>0.06</v>
      </c>
      <c r="FL116">
        <v>0.06</v>
      </c>
      <c r="FM116">
        <v>0.04</v>
      </c>
      <c r="FN116">
        <v>0.04</v>
      </c>
      <c r="FO116">
        <v>0.04</v>
      </c>
      <c r="FP116">
        <v>0.04</v>
      </c>
      <c r="FQ116">
        <v>0.04</v>
      </c>
      <c r="FR116">
        <v>0.04</v>
      </c>
      <c r="FS116">
        <v>0.05</v>
      </c>
      <c r="FT116">
        <v>0.04</v>
      </c>
      <c r="FU116">
        <v>0.05</v>
      </c>
      <c r="FV116">
        <v>0.06</v>
      </c>
      <c r="FW116">
        <v>7.0000000000000007E-2</v>
      </c>
      <c r="FX116">
        <v>0.08</v>
      </c>
      <c r="FY116">
        <v>0.09</v>
      </c>
      <c r="FZ116">
        <v>0.1</v>
      </c>
    </row>
    <row r="117" spans="1:182" x14ac:dyDescent="0.15">
      <c r="A117">
        <v>70</v>
      </c>
      <c r="B117">
        <v>0</v>
      </c>
      <c r="C117">
        <v>0</v>
      </c>
      <c r="D117">
        <v>0</v>
      </c>
      <c r="E117">
        <v>0</v>
      </c>
      <c r="F117">
        <v>0</v>
      </c>
      <c r="G117">
        <v>0</v>
      </c>
      <c r="H117">
        <v>0</v>
      </c>
      <c r="I117">
        <v>0.03</v>
      </c>
      <c r="J117">
        <v>0.04</v>
      </c>
      <c r="K117">
        <v>0.05</v>
      </c>
      <c r="L117">
        <v>0.08</v>
      </c>
      <c r="M117">
        <v>0.1</v>
      </c>
      <c r="N117">
        <v>0.12</v>
      </c>
      <c r="O117">
        <v>0.15</v>
      </c>
      <c r="P117">
        <v>0.18</v>
      </c>
      <c r="Q117">
        <v>0.21</v>
      </c>
      <c r="R117">
        <v>0.25</v>
      </c>
      <c r="S117">
        <v>0.28999999999999998</v>
      </c>
      <c r="T117">
        <v>0.34</v>
      </c>
      <c r="U117">
        <v>0.41</v>
      </c>
      <c r="V117">
        <v>0.49</v>
      </c>
      <c r="W117">
        <v>0.54</v>
      </c>
      <c r="X117">
        <v>0.64</v>
      </c>
      <c r="Y117">
        <v>0.7</v>
      </c>
      <c r="Z117">
        <v>0.8</v>
      </c>
      <c r="AA117">
        <v>0.89</v>
      </c>
      <c r="AB117">
        <v>0.98</v>
      </c>
      <c r="AC117">
        <v>1.1399999999999999</v>
      </c>
      <c r="AD117">
        <v>1.25</v>
      </c>
      <c r="AE117">
        <v>1.41</v>
      </c>
      <c r="AF117">
        <v>1.56</v>
      </c>
      <c r="AG117">
        <v>1.72</v>
      </c>
      <c r="AH117">
        <v>1.9</v>
      </c>
      <c r="AI117">
        <v>2.12</v>
      </c>
      <c r="AJ117">
        <v>2.3199999999999998</v>
      </c>
      <c r="AK117">
        <v>2.5099999999999998</v>
      </c>
      <c r="AL117">
        <v>2.74</v>
      </c>
      <c r="AM117">
        <v>3</v>
      </c>
      <c r="AN117">
        <v>3.25</v>
      </c>
      <c r="AO117">
        <v>3.49</v>
      </c>
      <c r="AP117">
        <v>3.81</v>
      </c>
      <c r="AQ117">
        <v>4.17</v>
      </c>
      <c r="AR117">
        <v>4.51</v>
      </c>
      <c r="AS117">
        <v>4.83</v>
      </c>
      <c r="AT117">
        <v>5.1100000000000003</v>
      </c>
      <c r="AU117">
        <v>5.48</v>
      </c>
      <c r="AV117">
        <v>5.83</v>
      </c>
      <c r="AW117">
        <v>6.21</v>
      </c>
      <c r="AX117">
        <v>6.67</v>
      </c>
      <c r="AY117">
        <v>7.18</v>
      </c>
      <c r="AZ117">
        <v>7.86</v>
      </c>
      <c r="BA117">
        <v>8.5399999999999991</v>
      </c>
      <c r="BB117">
        <v>9.25</v>
      </c>
      <c r="BC117">
        <v>9.81</v>
      </c>
      <c r="BD117">
        <v>10.4</v>
      </c>
      <c r="BE117">
        <v>11</v>
      </c>
      <c r="BF117">
        <v>11.3</v>
      </c>
      <c r="BG117">
        <v>11.6</v>
      </c>
      <c r="BH117">
        <v>12</v>
      </c>
      <c r="BI117">
        <v>12.5</v>
      </c>
      <c r="BJ117">
        <v>13</v>
      </c>
      <c r="BK117">
        <v>13.6</v>
      </c>
      <c r="BL117">
        <v>14.1</v>
      </c>
      <c r="BM117">
        <v>14.4</v>
      </c>
      <c r="BN117">
        <v>14.8</v>
      </c>
      <c r="BO117">
        <v>15</v>
      </c>
      <c r="BP117">
        <v>15.3</v>
      </c>
      <c r="BQ117">
        <v>15.5</v>
      </c>
      <c r="BR117">
        <v>15.8</v>
      </c>
      <c r="BS117">
        <v>16</v>
      </c>
      <c r="BT117">
        <v>16.2</v>
      </c>
      <c r="BU117">
        <v>16.3</v>
      </c>
      <c r="BV117">
        <v>16.5</v>
      </c>
      <c r="BW117">
        <v>16.600000000000001</v>
      </c>
      <c r="BX117">
        <v>16.8</v>
      </c>
      <c r="BY117">
        <v>16.899999999999999</v>
      </c>
      <c r="BZ117">
        <v>17</v>
      </c>
      <c r="CA117">
        <v>17</v>
      </c>
      <c r="CB117">
        <v>17.100000000000001</v>
      </c>
      <c r="CC117">
        <v>17.2</v>
      </c>
      <c r="CD117">
        <v>17.2</v>
      </c>
      <c r="CE117">
        <v>17.2</v>
      </c>
      <c r="CF117">
        <v>17.2</v>
      </c>
      <c r="CG117">
        <v>17.2</v>
      </c>
      <c r="CH117">
        <v>17.2</v>
      </c>
      <c r="CI117">
        <v>17.100000000000001</v>
      </c>
      <c r="CJ117">
        <v>17</v>
      </c>
      <c r="CK117">
        <v>17</v>
      </c>
      <c r="CL117">
        <v>16.899999999999999</v>
      </c>
      <c r="CM117">
        <v>16.8</v>
      </c>
      <c r="CN117">
        <v>16.600000000000001</v>
      </c>
      <c r="CO117">
        <v>16.5</v>
      </c>
      <c r="CP117">
        <v>16.3</v>
      </c>
      <c r="CQ117">
        <v>16.2</v>
      </c>
      <c r="CR117">
        <v>16</v>
      </c>
      <c r="CS117">
        <v>15.8</v>
      </c>
      <c r="CT117">
        <v>15.6</v>
      </c>
      <c r="CU117">
        <v>15.3</v>
      </c>
      <c r="CV117">
        <v>15.1</v>
      </c>
      <c r="CW117">
        <v>14.8</v>
      </c>
      <c r="CX117">
        <v>14.6</v>
      </c>
      <c r="CY117">
        <v>14.3</v>
      </c>
      <c r="CZ117">
        <v>14</v>
      </c>
      <c r="DA117">
        <v>13.7</v>
      </c>
      <c r="DB117">
        <v>13.2</v>
      </c>
      <c r="DC117">
        <v>12.9</v>
      </c>
      <c r="DD117">
        <v>12.5</v>
      </c>
      <c r="DE117">
        <v>12</v>
      </c>
      <c r="DF117">
        <v>11.5</v>
      </c>
      <c r="DG117">
        <v>11.1</v>
      </c>
      <c r="DH117">
        <v>10.6</v>
      </c>
      <c r="DI117">
        <v>10.1</v>
      </c>
      <c r="DJ117">
        <v>9.6</v>
      </c>
      <c r="DK117">
        <v>9.0500000000000007</v>
      </c>
      <c r="DL117">
        <v>8.5399999999999991</v>
      </c>
      <c r="DM117">
        <v>7.99</v>
      </c>
      <c r="DN117">
        <v>7.36</v>
      </c>
      <c r="DO117">
        <v>6.78</v>
      </c>
      <c r="DP117">
        <v>6.21</v>
      </c>
      <c r="DQ117">
        <v>5.86</v>
      </c>
      <c r="DR117">
        <v>5.38</v>
      </c>
      <c r="DS117">
        <v>5.16</v>
      </c>
      <c r="DT117">
        <v>4.8499999999999996</v>
      </c>
      <c r="DU117">
        <v>4.53</v>
      </c>
      <c r="DV117">
        <v>4.24</v>
      </c>
      <c r="DW117">
        <v>4.04</v>
      </c>
      <c r="DX117">
        <v>3.71</v>
      </c>
      <c r="DY117">
        <v>3.4</v>
      </c>
      <c r="DZ117">
        <v>3.08</v>
      </c>
      <c r="EA117">
        <v>2.88</v>
      </c>
      <c r="EB117">
        <v>2.68</v>
      </c>
      <c r="EC117">
        <v>2.5299999999999998</v>
      </c>
      <c r="ED117">
        <v>2.2799999999999998</v>
      </c>
      <c r="EE117">
        <v>2.12</v>
      </c>
      <c r="EF117">
        <v>1.9</v>
      </c>
      <c r="EG117">
        <v>1.74</v>
      </c>
      <c r="EH117">
        <v>1.61</v>
      </c>
      <c r="EI117">
        <v>1.5</v>
      </c>
      <c r="EJ117">
        <v>1.38</v>
      </c>
      <c r="EK117">
        <v>1.2</v>
      </c>
      <c r="EL117">
        <v>1.0900000000000001</v>
      </c>
      <c r="EM117">
        <v>1.03</v>
      </c>
      <c r="EN117">
        <v>0.91</v>
      </c>
      <c r="EO117">
        <v>0.83</v>
      </c>
      <c r="EP117">
        <v>0.75</v>
      </c>
      <c r="EQ117">
        <v>0.66</v>
      </c>
      <c r="ER117">
        <v>0.57999999999999996</v>
      </c>
      <c r="ES117">
        <v>0.53</v>
      </c>
      <c r="ET117">
        <v>0.5</v>
      </c>
      <c r="EU117">
        <v>0.45</v>
      </c>
      <c r="EV117">
        <v>0.37</v>
      </c>
      <c r="EW117">
        <v>0.32</v>
      </c>
      <c r="EX117">
        <v>0.3</v>
      </c>
      <c r="EY117">
        <v>0.28000000000000003</v>
      </c>
      <c r="EZ117">
        <v>0.24</v>
      </c>
      <c r="FA117">
        <v>0.22</v>
      </c>
      <c r="FB117">
        <v>0.19</v>
      </c>
      <c r="FC117">
        <v>0.17</v>
      </c>
      <c r="FD117">
        <v>0.14000000000000001</v>
      </c>
      <c r="FE117">
        <v>0.13</v>
      </c>
      <c r="FF117">
        <v>0.11</v>
      </c>
      <c r="FG117">
        <v>0.1</v>
      </c>
      <c r="FH117">
        <v>0.09</v>
      </c>
      <c r="FI117">
        <v>7.0000000000000007E-2</v>
      </c>
      <c r="FJ117">
        <v>7.0000000000000007E-2</v>
      </c>
      <c r="FK117">
        <v>7.0000000000000007E-2</v>
      </c>
      <c r="FL117">
        <v>0.06</v>
      </c>
      <c r="FM117">
        <v>0.05</v>
      </c>
      <c r="FN117">
        <v>0.04</v>
      </c>
      <c r="FO117">
        <v>0.04</v>
      </c>
      <c r="FP117">
        <v>0.05</v>
      </c>
      <c r="FQ117">
        <v>0.04</v>
      </c>
      <c r="FR117">
        <v>0.04</v>
      </c>
      <c r="FS117">
        <v>0.04</v>
      </c>
      <c r="FT117">
        <v>0.05</v>
      </c>
      <c r="FU117">
        <v>0.06</v>
      </c>
      <c r="FV117">
        <v>0.06</v>
      </c>
      <c r="FW117">
        <v>7.0000000000000007E-2</v>
      </c>
      <c r="FX117">
        <v>0.08</v>
      </c>
      <c r="FY117">
        <v>0.09</v>
      </c>
      <c r="FZ117">
        <v>0.1</v>
      </c>
    </row>
    <row r="118" spans="1:182" x14ac:dyDescent="0.15">
      <c r="A118">
        <v>69</v>
      </c>
      <c r="B118">
        <v>0</v>
      </c>
      <c r="C118">
        <v>0</v>
      </c>
      <c r="D118">
        <v>0</v>
      </c>
      <c r="E118">
        <v>0</v>
      </c>
      <c r="F118">
        <v>0</v>
      </c>
      <c r="G118">
        <v>0</v>
      </c>
      <c r="H118">
        <v>0</v>
      </c>
      <c r="I118">
        <v>0.03</v>
      </c>
      <c r="J118">
        <v>0.04</v>
      </c>
      <c r="K118">
        <v>0.05</v>
      </c>
      <c r="L118">
        <v>7.0000000000000007E-2</v>
      </c>
      <c r="M118">
        <v>0.1</v>
      </c>
      <c r="N118">
        <v>0.12</v>
      </c>
      <c r="O118">
        <v>0.15</v>
      </c>
      <c r="P118">
        <v>0.18</v>
      </c>
      <c r="Q118">
        <v>0.2</v>
      </c>
      <c r="R118">
        <v>0.25</v>
      </c>
      <c r="S118">
        <v>0.3</v>
      </c>
      <c r="T118">
        <v>0.36</v>
      </c>
      <c r="U118">
        <v>0.4</v>
      </c>
      <c r="V118">
        <v>0.45</v>
      </c>
      <c r="W118">
        <v>0.54</v>
      </c>
      <c r="X118">
        <v>0.59</v>
      </c>
      <c r="Y118">
        <v>0.71</v>
      </c>
      <c r="Z118">
        <v>0.81</v>
      </c>
      <c r="AA118">
        <v>0.89</v>
      </c>
      <c r="AB118">
        <v>0.99</v>
      </c>
      <c r="AC118">
        <v>1.1100000000000001</v>
      </c>
      <c r="AD118">
        <v>1.22</v>
      </c>
      <c r="AE118">
        <v>1.4</v>
      </c>
      <c r="AF118">
        <v>1.55</v>
      </c>
      <c r="AG118">
        <v>1.72</v>
      </c>
      <c r="AH118">
        <v>1.88</v>
      </c>
      <c r="AI118">
        <v>2.08</v>
      </c>
      <c r="AJ118">
        <v>2.2400000000000002</v>
      </c>
      <c r="AK118">
        <v>2.4900000000000002</v>
      </c>
      <c r="AL118">
        <v>2.8</v>
      </c>
      <c r="AM118">
        <v>3.04</v>
      </c>
      <c r="AN118">
        <v>3.25</v>
      </c>
      <c r="AO118">
        <v>3.53</v>
      </c>
      <c r="AP118">
        <v>3.79</v>
      </c>
      <c r="AQ118">
        <v>4.2</v>
      </c>
      <c r="AR118">
        <v>4.53</v>
      </c>
      <c r="AS118">
        <v>4.8600000000000003</v>
      </c>
      <c r="AT118">
        <v>5.17</v>
      </c>
      <c r="AU118">
        <v>5.49</v>
      </c>
      <c r="AV118">
        <v>5.77</v>
      </c>
      <c r="AW118">
        <v>6.18</v>
      </c>
      <c r="AX118">
        <v>6.6</v>
      </c>
      <c r="AY118">
        <v>7.16</v>
      </c>
      <c r="AZ118">
        <v>7.82</v>
      </c>
      <c r="BA118">
        <v>8.48</v>
      </c>
      <c r="BB118">
        <v>9.2200000000000006</v>
      </c>
      <c r="BC118">
        <v>9.76</v>
      </c>
      <c r="BD118">
        <v>10.4</v>
      </c>
      <c r="BE118">
        <v>10.9</v>
      </c>
      <c r="BF118">
        <v>11.2</v>
      </c>
      <c r="BG118">
        <v>11.5</v>
      </c>
      <c r="BH118">
        <v>12</v>
      </c>
      <c r="BI118">
        <v>12.5</v>
      </c>
      <c r="BJ118">
        <v>12.9</v>
      </c>
      <c r="BK118">
        <v>13.6</v>
      </c>
      <c r="BL118">
        <v>14.1</v>
      </c>
      <c r="BM118">
        <v>14.4</v>
      </c>
      <c r="BN118">
        <v>14.7</v>
      </c>
      <c r="BO118">
        <v>15</v>
      </c>
      <c r="BP118">
        <v>15.3</v>
      </c>
      <c r="BQ118">
        <v>15.5</v>
      </c>
      <c r="BR118">
        <v>15.7</v>
      </c>
      <c r="BS118">
        <v>15.9</v>
      </c>
      <c r="BT118">
        <v>16.100000000000001</v>
      </c>
      <c r="BU118">
        <v>16.3</v>
      </c>
      <c r="BV118">
        <v>16.5</v>
      </c>
      <c r="BW118">
        <v>16.600000000000001</v>
      </c>
      <c r="BX118">
        <v>16.7</v>
      </c>
      <c r="BY118">
        <v>16.8</v>
      </c>
      <c r="BZ118">
        <v>16.899999999999999</v>
      </c>
      <c r="CA118">
        <v>17</v>
      </c>
      <c r="CB118">
        <v>17.100000000000001</v>
      </c>
      <c r="CC118">
        <v>17.100000000000001</v>
      </c>
      <c r="CD118">
        <v>17.2</v>
      </c>
      <c r="CE118">
        <v>17.2</v>
      </c>
      <c r="CF118">
        <v>17.2</v>
      </c>
      <c r="CG118">
        <v>17.100000000000001</v>
      </c>
      <c r="CH118">
        <v>17.100000000000001</v>
      </c>
      <c r="CI118">
        <v>17.100000000000001</v>
      </c>
      <c r="CJ118">
        <v>17</v>
      </c>
      <c r="CK118">
        <v>16.899999999999999</v>
      </c>
      <c r="CL118">
        <v>16.8</v>
      </c>
      <c r="CM118">
        <v>16.7</v>
      </c>
      <c r="CN118">
        <v>16.600000000000001</v>
      </c>
      <c r="CO118">
        <v>16.5</v>
      </c>
      <c r="CP118">
        <v>16.3</v>
      </c>
      <c r="CQ118">
        <v>16.100000000000001</v>
      </c>
      <c r="CR118">
        <v>15.9</v>
      </c>
      <c r="CS118">
        <v>15.7</v>
      </c>
      <c r="CT118">
        <v>15.5</v>
      </c>
      <c r="CU118">
        <v>15.3</v>
      </c>
      <c r="CV118">
        <v>15.1</v>
      </c>
      <c r="CW118">
        <v>14.8</v>
      </c>
      <c r="CX118">
        <v>14.5</v>
      </c>
      <c r="CY118">
        <v>14.3</v>
      </c>
      <c r="CZ118">
        <v>14</v>
      </c>
      <c r="DA118">
        <v>13.6</v>
      </c>
      <c r="DB118">
        <v>13.3</v>
      </c>
      <c r="DC118">
        <v>12.9</v>
      </c>
      <c r="DD118">
        <v>12.4</v>
      </c>
      <c r="DE118">
        <v>11.9</v>
      </c>
      <c r="DF118">
        <v>11.5</v>
      </c>
      <c r="DG118">
        <v>11.1</v>
      </c>
      <c r="DH118">
        <v>10.6</v>
      </c>
      <c r="DI118">
        <v>10.1</v>
      </c>
      <c r="DJ118">
        <v>9.52</v>
      </c>
      <c r="DK118">
        <v>9.06</v>
      </c>
      <c r="DL118">
        <v>8.61</v>
      </c>
      <c r="DM118">
        <v>8</v>
      </c>
      <c r="DN118">
        <v>7.31</v>
      </c>
      <c r="DO118">
        <v>6.78</v>
      </c>
      <c r="DP118">
        <v>6.24</v>
      </c>
      <c r="DQ118">
        <v>5.84</v>
      </c>
      <c r="DR118">
        <v>5.46</v>
      </c>
      <c r="DS118">
        <v>5.21</v>
      </c>
      <c r="DT118">
        <v>4.91</v>
      </c>
      <c r="DU118">
        <v>4.58</v>
      </c>
      <c r="DV118">
        <v>4.3</v>
      </c>
      <c r="DW118">
        <v>4.04</v>
      </c>
      <c r="DX118">
        <v>3.76</v>
      </c>
      <c r="DY118">
        <v>3.4</v>
      </c>
      <c r="DZ118">
        <v>3.1</v>
      </c>
      <c r="EA118">
        <v>2.95</v>
      </c>
      <c r="EB118">
        <v>2.72</v>
      </c>
      <c r="EC118">
        <v>2.5099999999999998</v>
      </c>
      <c r="ED118">
        <v>2.27</v>
      </c>
      <c r="EE118">
        <v>2.14</v>
      </c>
      <c r="EF118">
        <v>1.96</v>
      </c>
      <c r="EG118">
        <v>1.8</v>
      </c>
      <c r="EH118">
        <v>1.6</v>
      </c>
      <c r="EI118">
        <v>1.49</v>
      </c>
      <c r="EJ118">
        <v>1.37</v>
      </c>
      <c r="EK118">
        <v>1.26</v>
      </c>
      <c r="EL118">
        <v>1.1299999999999999</v>
      </c>
      <c r="EM118">
        <v>1.05</v>
      </c>
      <c r="EN118">
        <v>0.96</v>
      </c>
      <c r="EO118">
        <v>0.83</v>
      </c>
      <c r="EP118">
        <v>0.74</v>
      </c>
      <c r="EQ118">
        <v>0.71</v>
      </c>
      <c r="ER118">
        <v>0.63</v>
      </c>
      <c r="ES118">
        <v>0.56999999999999995</v>
      </c>
      <c r="ET118">
        <v>0.48</v>
      </c>
      <c r="EU118">
        <v>0.46</v>
      </c>
      <c r="EV118">
        <v>0.39</v>
      </c>
      <c r="EW118">
        <v>0.36</v>
      </c>
      <c r="EX118">
        <v>0.32</v>
      </c>
      <c r="EY118">
        <v>0.28000000000000003</v>
      </c>
      <c r="EZ118">
        <v>0.25</v>
      </c>
      <c r="FA118">
        <v>0.23</v>
      </c>
      <c r="FB118">
        <v>0.2</v>
      </c>
      <c r="FC118">
        <v>0.18</v>
      </c>
      <c r="FD118">
        <v>0.15</v>
      </c>
      <c r="FE118">
        <v>0.14000000000000001</v>
      </c>
      <c r="FF118">
        <v>0.12</v>
      </c>
      <c r="FG118">
        <v>0.11</v>
      </c>
      <c r="FH118">
        <v>0.1</v>
      </c>
      <c r="FI118">
        <v>0.09</v>
      </c>
      <c r="FJ118">
        <v>0.08</v>
      </c>
      <c r="FK118">
        <v>7.0000000000000007E-2</v>
      </c>
      <c r="FL118">
        <v>0.05</v>
      </c>
      <c r="FM118">
        <v>0.05</v>
      </c>
      <c r="FN118">
        <v>0.05</v>
      </c>
      <c r="FO118">
        <v>0.04</v>
      </c>
      <c r="FP118">
        <v>0.04</v>
      </c>
      <c r="FQ118">
        <v>0.04</v>
      </c>
      <c r="FR118">
        <v>0.04</v>
      </c>
      <c r="FS118">
        <v>0.04</v>
      </c>
      <c r="FT118">
        <v>0.05</v>
      </c>
      <c r="FU118">
        <v>0.06</v>
      </c>
      <c r="FV118">
        <v>0.05</v>
      </c>
      <c r="FW118">
        <v>7.0000000000000007E-2</v>
      </c>
      <c r="FX118">
        <v>0.08</v>
      </c>
      <c r="FY118">
        <v>0.09</v>
      </c>
      <c r="FZ118">
        <v>0.1</v>
      </c>
    </row>
    <row r="119" spans="1:182" x14ac:dyDescent="0.15">
      <c r="A119">
        <v>68</v>
      </c>
      <c r="B119">
        <v>0</v>
      </c>
      <c r="C119">
        <v>0</v>
      </c>
      <c r="D119">
        <v>0</v>
      </c>
      <c r="E119">
        <v>0</v>
      </c>
      <c r="F119">
        <v>0</v>
      </c>
      <c r="G119">
        <v>0</v>
      </c>
      <c r="H119">
        <v>0</v>
      </c>
      <c r="I119">
        <v>0.03</v>
      </c>
      <c r="J119">
        <v>0.04</v>
      </c>
      <c r="K119">
        <v>0.05</v>
      </c>
      <c r="L119">
        <v>0.08</v>
      </c>
      <c r="M119">
        <v>0.1</v>
      </c>
      <c r="N119">
        <v>0.12</v>
      </c>
      <c r="O119">
        <v>0.15</v>
      </c>
      <c r="P119">
        <v>0.18</v>
      </c>
      <c r="Q119">
        <v>0.21</v>
      </c>
      <c r="R119">
        <v>0.26</v>
      </c>
      <c r="S119">
        <v>0.31</v>
      </c>
      <c r="T119">
        <v>0.35</v>
      </c>
      <c r="U119">
        <v>0.4</v>
      </c>
      <c r="V119">
        <v>0.46</v>
      </c>
      <c r="W119">
        <v>0.54</v>
      </c>
      <c r="X119">
        <v>0.59</v>
      </c>
      <c r="Y119">
        <v>0.7</v>
      </c>
      <c r="Z119">
        <v>0.81</v>
      </c>
      <c r="AA119">
        <v>0.88</v>
      </c>
      <c r="AB119">
        <v>1.02</v>
      </c>
      <c r="AC119">
        <v>1.1200000000000001</v>
      </c>
      <c r="AD119">
        <v>1.26</v>
      </c>
      <c r="AE119">
        <v>1.42</v>
      </c>
      <c r="AF119">
        <v>1.54</v>
      </c>
      <c r="AG119">
        <v>1.73</v>
      </c>
      <c r="AH119">
        <v>1.88</v>
      </c>
      <c r="AI119">
        <v>2.13</v>
      </c>
      <c r="AJ119">
        <v>2.27</v>
      </c>
      <c r="AK119">
        <v>2.48</v>
      </c>
      <c r="AL119">
        <v>2.73</v>
      </c>
      <c r="AM119">
        <v>3.01</v>
      </c>
      <c r="AN119">
        <v>3.28</v>
      </c>
      <c r="AO119">
        <v>3.48</v>
      </c>
      <c r="AP119">
        <v>3.8</v>
      </c>
      <c r="AQ119">
        <v>4.2</v>
      </c>
      <c r="AR119">
        <v>4.5199999999999996</v>
      </c>
      <c r="AS119">
        <v>4.88</v>
      </c>
      <c r="AT119">
        <v>5.12</v>
      </c>
      <c r="AU119">
        <v>5.44</v>
      </c>
      <c r="AV119">
        <v>5.78</v>
      </c>
      <c r="AW119">
        <v>6.2</v>
      </c>
      <c r="AX119">
        <v>6.64</v>
      </c>
      <c r="AY119">
        <v>7.11</v>
      </c>
      <c r="AZ119">
        <v>7.76</v>
      </c>
      <c r="BA119">
        <v>8.44</v>
      </c>
      <c r="BB119">
        <v>9.19</v>
      </c>
      <c r="BC119">
        <v>9.74</v>
      </c>
      <c r="BD119">
        <v>10.3</v>
      </c>
      <c r="BE119">
        <v>10.9</v>
      </c>
      <c r="BF119">
        <v>11.3</v>
      </c>
      <c r="BG119">
        <v>11.5</v>
      </c>
      <c r="BH119">
        <v>11.9</v>
      </c>
      <c r="BI119">
        <v>12.5</v>
      </c>
      <c r="BJ119">
        <v>12.9</v>
      </c>
      <c r="BK119">
        <v>13.5</v>
      </c>
      <c r="BL119">
        <v>14.1</v>
      </c>
      <c r="BM119">
        <v>14.4</v>
      </c>
      <c r="BN119">
        <v>14.7</v>
      </c>
      <c r="BO119">
        <v>15</v>
      </c>
      <c r="BP119">
        <v>15.2</v>
      </c>
      <c r="BQ119">
        <v>15.5</v>
      </c>
      <c r="BR119">
        <v>15.7</v>
      </c>
      <c r="BS119">
        <v>15.9</v>
      </c>
      <c r="BT119">
        <v>16.100000000000001</v>
      </c>
      <c r="BU119">
        <v>16.3</v>
      </c>
      <c r="BV119">
        <v>16.399999999999999</v>
      </c>
      <c r="BW119">
        <v>16.600000000000001</v>
      </c>
      <c r="BX119">
        <v>16.7</v>
      </c>
      <c r="BY119">
        <v>16.8</v>
      </c>
      <c r="BZ119">
        <v>16.899999999999999</v>
      </c>
      <c r="CA119">
        <v>17</v>
      </c>
      <c r="CB119">
        <v>17</v>
      </c>
      <c r="CC119">
        <v>17.100000000000001</v>
      </c>
      <c r="CD119">
        <v>17.100000000000001</v>
      </c>
      <c r="CE119">
        <v>17.100000000000001</v>
      </c>
      <c r="CF119">
        <v>17.100000000000001</v>
      </c>
      <c r="CG119">
        <v>17.100000000000001</v>
      </c>
      <c r="CH119">
        <v>17.100000000000001</v>
      </c>
      <c r="CI119">
        <v>17</v>
      </c>
      <c r="CJ119">
        <v>17</v>
      </c>
      <c r="CK119">
        <v>16.899999999999999</v>
      </c>
      <c r="CL119">
        <v>16.8</v>
      </c>
      <c r="CM119">
        <v>16.7</v>
      </c>
      <c r="CN119">
        <v>16.600000000000001</v>
      </c>
      <c r="CO119">
        <v>16.399999999999999</v>
      </c>
      <c r="CP119">
        <v>16.3</v>
      </c>
      <c r="CQ119">
        <v>16.100000000000001</v>
      </c>
      <c r="CR119">
        <v>15.9</v>
      </c>
      <c r="CS119">
        <v>15.7</v>
      </c>
      <c r="CT119">
        <v>15.5</v>
      </c>
      <c r="CU119">
        <v>15.3</v>
      </c>
      <c r="CV119">
        <v>15</v>
      </c>
      <c r="CW119">
        <v>14.8</v>
      </c>
      <c r="CX119">
        <v>14.5</v>
      </c>
      <c r="CY119">
        <v>14.2</v>
      </c>
      <c r="CZ119">
        <v>13.9</v>
      </c>
      <c r="DA119">
        <v>13.6</v>
      </c>
      <c r="DB119">
        <v>13.2</v>
      </c>
      <c r="DC119">
        <v>12.9</v>
      </c>
      <c r="DD119">
        <v>12.4</v>
      </c>
      <c r="DE119">
        <v>11.9</v>
      </c>
      <c r="DF119">
        <v>11.5</v>
      </c>
      <c r="DG119">
        <v>11</v>
      </c>
      <c r="DH119">
        <v>10.6</v>
      </c>
      <c r="DI119">
        <v>10.1</v>
      </c>
      <c r="DJ119">
        <v>9.6199999999999992</v>
      </c>
      <c r="DK119">
        <v>9.0500000000000007</v>
      </c>
      <c r="DL119">
        <v>8.57</v>
      </c>
      <c r="DM119">
        <v>8.08</v>
      </c>
      <c r="DN119">
        <v>7.46</v>
      </c>
      <c r="DO119">
        <v>6.88</v>
      </c>
      <c r="DP119">
        <v>6.24</v>
      </c>
      <c r="DQ119">
        <v>5.87</v>
      </c>
      <c r="DR119">
        <v>5.52</v>
      </c>
      <c r="DS119">
        <v>5.21</v>
      </c>
      <c r="DT119">
        <v>4.95</v>
      </c>
      <c r="DU119">
        <v>4.58</v>
      </c>
      <c r="DV119">
        <v>4.3600000000000003</v>
      </c>
      <c r="DW119">
        <v>4.0599999999999996</v>
      </c>
      <c r="DX119">
        <v>3.78</v>
      </c>
      <c r="DY119">
        <v>3.4</v>
      </c>
      <c r="DZ119">
        <v>3.19</v>
      </c>
      <c r="EA119">
        <v>2.96</v>
      </c>
      <c r="EB119">
        <v>2.74</v>
      </c>
      <c r="EC119">
        <v>2.56</v>
      </c>
      <c r="ED119">
        <v>2.2999999999999998</v>
      </c>
      <c r="EE119">
        <v>2.13</v>
      </c>
      <c r="EF119">
        <v>1.97</v>
      </c>
      <c r="EG119">
        <v>1.83</v>
      </c>
      <c r="EH119">
        <v>1.63</v>
      </c>
      <c r="EI119">
        <v>1.55</v>
      </c>
      <c r="EJ119">
        <v>1.42</v>
      </c>
      <c r="EK119">
        <v>1.28</v>
      </c>
      <c r="EL119">
        <v>1.17</v>
      </c>
      <c r="EM119">
        <v>1.04</v>
      </c>
      <c r="EN119">
        <v>0.96</v>
      </c>
      <c r="EO119">
        <v>0.87</v>
      </c>
      <c r="EP119">
        <v>0.81</v>
      </c>
      <c r="EQ119">
        <v>0.68</v>
      </c>
      <c r="ER119">
        <v>0.64</v>
      </c>
      <c r="ES119">
        <v>0.6</v>
      </c>
      <c r="ET119">
        <v>0.52</v>
      </c>
      <c r="EU119">
        <v>0.45</v>
      </c>
      <c r="EV119">
        <v>0.42</v>
      </c>
      <c r="EW119">
        <v>0.36</v>
      </c>
      <c r="EX119">
        <v>0.34</v>
      </c>
      <c r="EY119">
        <v>0.28999999999999998</v>
      </c>
      <c r="EZ119">
        <v>0.27</v>
      </c>
      <c r="FA119">
        <v>0.23</v>
      </c>
      <c r="FB119">
        <v>0.2</v>
      </c>
      <c r="FC119">
        <v>0.17</v>
      </c>
      <c r="FD119">
        <v>0.16</v>
      </c>
      <c r="FE119">
        <v>0.14000000000000001</v>
      </c>
      <c r="FF119">
        <v>0.13</v>
      </c>
      <c r="FG119">
        <v>0.11</v>
      </c>
      <c r="FH119">
        <v>0.1</v>
      </c>
      <c r="FI119">
        <v>0.09</v>
      </c>
      <c r="FJ119">
        <v>0.08</v>
      </c>
      <c r="FK119">
        <v>7.0000000000000007E-2</v>
      </c>
      <c r="FL119">
        <v>7.0000000000000007E-2</v>
      </c>
      <c r="FM119">
        <v>0.05</v>
      </c>
      <c r="FN119">
        <v>0.05</v>
      </c>
      <c r="FO119">
        <v>0.05</v>
      </c>
      <c r="FP119">
        <v>0.05</v>
      </c>
      <c r="FQ119">
        <v>0.04</v>
      </c>
      <c r="FR119">
        <v>0.04</v>
      </c>
      <c r="FS119">
        <v>0.05</v>
      </c>
      <c r="FT119">
        <v>0.05</v>
      </c>
      <c r="FU119">
        <v>0.06</v>
      </c>
      <c r="FV119">
        <v>0.05</v>
      </c>
      <c r="FW119">
        <v>7.0000000000000007E-2</v>
      </c>
      <c r="FX119">
        <v>0.08</v>
      </c>
      <c r="FY119">
        <v>0.09</v>
      </c>
      <c r="FZ119">
        <v>0.1</v>
      </c>
    </row>
    <row r="120" spans="1:182" x14ac:dyDescent="0.15">
      <c r="A120">
        <v>67</v>
      </c>
      <c r="B120">
        <v>0</v>
      </c>
      <c r="C120">
        <v>0</v>
      </c>
      <c r="D120">
        <v>0</v>
      </c>
      <c r="E120">
        <v>0</v>
      </c>
      <c r="F120">
        <v>0</v>
      </c>
      <c r="G120">
        <v>0</v>
      </c>
      <c r="H120">
        <v>0</v>
      </c>
      <c r="I120">
        <v>0.03</v>
      </c>
      <c r="J120">
        <v>0.04</v>
      </c>
      <c r="K120">
        <v>0.05</v>
      </c>
      <c r="L120">
        <v>0.08</v>
      </c>
      <c r="M120">
        <v>0.1</v>
      </c>
      <c r="N120">
        <v>0.12</v>
      </c>
      <c r="O120">
        <v>0.15</v>
      </c>
      <c r="P120">
        <v>0.18</v>
      </c>
      <c r="Q120">
        <v>0.22</v>
      </c>
      <c r="R120">
        <v>0.25</v>
      </c>
      <c r="S120">
        <v>0.28999999999999998</v>
      </c>
      <c r="T120">
        <v>0.36</v>
      </c>
      <c r="U120">
        <v>0.41</v>
      </c>
      <c r="V120">
        <v>0.47</v>
      </c>
      <c r="W120">
        <v>0.54</v>
      </c>
      <c r="X120">
        <v>0.6</v>
      </c>
      <c r="Y120">
        <v>0.68</v>
      </c>
      <c r="Z120">
        <v>0.8</v>
      </c>
      <c r="AA120">
        <v>0.9</v>
      </c>
      <c r="AB120">
        <v>1</v>
      </c>
      <c r="AC120">
        <v>1.1200000000000001</v>
      </c>
      <c r="AD120">
        <v>1.27</v>
      </c>
      <c r="AE120">
        <v>1.38</v>
      </c>
      <c r="AF120">
        <v>1.55</v>
      </c>
      <c r="AG120">
        <v>1.7</v>
      </c>
      <c r="AH120">
        <v>1.88</v>
      </c>
      <c r="AI120">
        <v>2.09</v>
      </c>
      <c r="AJ120">
        <v>2.29</v>
      </c>
      <c r="AK120">
        <v>2.5</v>
      </c>
      <c r="AL120">
        <v>2.76</v>
      </c>
      <c r="AM120">
        <v>3.03</v>
      </c>
      <c r="AN120">
        <v>3.24</v>
      </c>
      <c r="AO120">
        <v>3.52</v>
      </c>
      <c r="AP120">
        <v>3.81</v>
      </c>
      <c r="AQ120">
        <v>4.1900000000000004</v>
      </c>
      <c r="AR120">
        <v>4.47</v>
      </c>
      <c r="AS120">
        <v>4.84</v>
      </c>
      <c r="AT120">
        <v>5.14</v>
      </c>
      <c r="AU120">
        <v>5.51</v>
      </c>
      <c r="AV120">
        <v>5.83</v>
      </c>
      <c r="AW120">
        <v>6.1</v>
      </c>
      <c r="AX120">
        <v>6.67</v>
      </c>
      <c r="AY120">
        <v>7.17</v>
      </c>
      <c r="AZ120">
        <v>7.76</v>
      </c>
      <c r="BA120">
        <v>8.44</v>
      </c>
      <c r="BB120">
        <v>9.14</v>
      </c>
      <c r="BC120">
        <v>9.74</v>
      </c>
      <c r="BD120">
        <v>10.3</v>
      </c>
      <c r="BE120">
        <v>10.9</v>
      </c>
      <c r="BF120">
        <v>11.3</v>
      </c>
      <c r="BG120">
        <v>11.5</v>
      </c>
      <c r="BH120">
        <v>11.9</v>
      </c>
      <c r="BI120">
        <v>12.4</v>
      </c>
      <c r="BJ120">
        <v>12.9</v>
      </c>
      <c r="BK120">
        <v>13.3</v>
      </c>
      <c r="BL120">
        <v>14</v>
      </c>
      <c r="BM120">
        <v>14.4</v>
      </c>
      <c r="BN120">
        <v>14.7</v>
      </c>
      <c r="BO120">
        <v>14.9</v>
      </c>
      <c r="BP120">
        <v>15.2</v>
      </c>
      <c r="BQ120">
        <v>15.4</v>
      </c>
      <c r="BR120">
        <v>15.7</v>
      </c>
      <c r="BS120">
        <v>15.9</v>
      </c>
      <c r="BT120">
        <v>16.100000000000001</v>
      </c>
      <c r="BU120">
        <v>16.2</v>
      </c>
      <c r="BV120">
        <v>16.399999999999999</v>
      </c>
      <c r="BW120">
        <v>16.5</v>
      </c>
      <c r="BX120">
        <v>16.7</v>
      </c>
      <c r="BY120">
        <v>16.8</v>
      </c>
      <c r="BZ120">
        <v>16.899999999999999</v>
      </c>
      <c r="CA120">
        <v>16.899999999999999</v>
      </c>
      <c r="CB120">
        <v>17</v>
      </c>
      <c r="CC120">
        <v>17</v>
      </c>
      <c r="CD120">
        <v>17.100000000000001</v>
      </c>
      <c r="CE120">
        <v>17.100000000000001</v>
      </c>
      <c r="CF120">
        <v>17.100000000000001</v>
      </c>
      <c r="CG120">
        <v>17.100000000000001</v>
      </c>
      <c r="CH120">
        <v>17</v>
      </c>
      <c r="CI120">
        <v>17</v>
      </c>
      <c r="CJ120">
        <v>16.899999999999999</v>
      </c>
      <c r="CK120">
        <v>16.8</v>
      </c>
      <c r="CL120">
        <v>16.7</v>
      </c>
      <c r="CM120">
        <v>16.600000000000001</v>
      </c>
      <c r="CN120">
        <v>16.5</v>
      </c>
      <c r="CO120">
        <v>16.399999999999999</v>
      </c>
      <c r="CP120">
        <v>16.2</v>
      </c>
      <c r="CQ120">
        <v>16</v>
      </c>
      <c r="CR120">
        <v>15.9</v>
      </c>
      <c r="CS120">
        <v>15.7</v>
      </c>
      <c r="CT120">
        <v>15.5</v>
      </c>
      <c r="CU120">
        <v>15.2</v>
      </c>
      <c r="CV120">
        <v>15</v>
      </c>
      <c r="CW120">
        <v>14.7</v>
      </c>
      <c r="CX120">
        <v>14.5</v>
      </c>
      <c r="CY120">
        <v>14.2</v>
      </c>
      <c r="CZ120">
        <v>13.9</v>
      </c>
      <c r="DA120">
        <v>13.6</v>
      </c>
      <c r="DB120">
        <v>13.2</v>
      </c>
      <c r="DC120">
        <v>12.8</v>
      </c>
      <c r="DD120">
        <v>12.4</v>
      </c>
      <c r="DE120">
        <v>11.9</v>
      </c>
      <c r="DF120">
        <v>11.5</v>
      </c>
      <c r="DG120">
        <v>11</v>
      </c>
      <c r="DH120">
        <v>10.6</v>
      </c>
      <c r="DI120">
        <v>10.1</v>
      </c>
      <c r="DJ120">
        <v>9.6</v>
      </c>
      <c r="DK120">
        <v>9.11</v>
      </c>
      <c r="DL120">
        <v>8.61</v>
      </c>
      <c r="DM120">
        <v>8.0299999999999994</v>
      </c>
      <c r="DN120">
        <v>7.46</v>
      </c>
      <c r="DO120">
        <v>6.84</v>
      </c>
      <c r="DP120">
        <v>6.36</v>
      </c>
      <c r="DQ120">
        <v>5.91</v>
      </c>
      <c r="DR120">
        <v>5.61</v>
      </c>
      <c r="DS120">
        <v>5.28</v>
      </c>
      <c r="DT120">
        <v>4.9400000000000004</v>
      </c>
      <c r="DU120">
        <v>4.63</v>
      </c>
      <c r="DV120">
        <v>4.3099999999999996</v>
      </c>
      <c r="DW120">
        <v>4.09</v>
      </c>
      <c r="DX120">
        <v>3.81</v>
      </c>
      <c r="DY120">
        <v>3.53</v>
      </c>
      <c r="DZ120">
        <v>3.16</v>
      </c>
      <c r="EA120">
        <v>2.96</v>
      </c>
      <c r="EB120">
        <v>2.74</v>
      </c>
      <c r="EC120">
        <v>2.62</v>
      </c>
      <c r="ED120">
        <v>2.37</v>
      </c>
      <c r="EE120">
        <v>2.14</v>
      </c>
      <c r="EF120">
        <v>1.98</v>
      </c>
      <c r="EG120">
        <v>1.83</v>
      </c>
      <c r="EH120">
        <v>1.65</v>
      </c>
      <c r="EI120">
        <v>1.6</v>
      </c>
      <c r="EJ120">
        <v>1.4</v>
      </c>
      <c r="EK120">
        <v>1.31</v>
      </c>
      <c r="EL120">
        <v>1.1599999999999999</v>
      </c>
      <c r="EM120">
        <v>1.07</v>
      </c>
      <c r="EN120">
        <v>1</v>
      </c>
      <c r="EO120">
        <v>0.89</v>
      </c>
      <c r="EP120">
        <v>0.83</v>
      </c>
      <c r="EQ120">
        <v>0.74</v>
      </c>
      <c r="ER120">
        <v>0.67</v>
      </c>
      <c r="ES120">
        <v>0.61</v>
      </c>
      <c r="ET120">
        <v>0.53</v>
      </c>
      <c r="EU120">
        <v>0.47</v>
      </c>
      <c r="EV120">
        <v>0.43</v>
      </c>
      <c r="EW120">
        <v>0.38</v>
      </c>
      <c r="EX120">
        <v>0.33</v>
      </c>
      <c r="EY120">
        <v>0.31</v>
      </c>
      <c r="EZ120">
        <v>0.28000000000000003</v>
      </c>
      <c r="FA120">
        <v>0.24</v>
      </c>
      <c r="FB120">
        <v>0.21</v>
      </c>
      <c r="FC120">
        <v>0.19</v>
      </c>
      <c r="FD120">
        <v>0.17</v>
      </c>
      <c r="FE120">
        <v>0.15</v>
      </c>
      <c r="FF120">
        <v>0.13</v>
      </c>
      <c r="FG120">
        <v>0.12</v>
      </c>
      <c r="FH120">
        <v>0.11</v>
      </c>
      <c r="FI120">
        <v>0.1</v>
      </c>
      <c r="FJ120">
        <v>0.09</v>
      </c>
      <c r="FK120">
        <v>0.08</v>
      </c>
      <c r="FL120">
        <v>7.0000000000000007E-2</v>
      </c>
      <c r="FM120">
        <v>7.0000000000000007E-2</v>
      </c>
      <c r="FN120">
        <v>0.06</v>
      </c>
      <c r="FO120">
        <v>0.05</v>
      </c>
      <c r="FP120">
        <v>0.05</v>
      </c>
      <c r="FQ120">
        <v>0.05</v>
      </c>
      <c r="FR120">
        <v>0.05</v>
      </c>
      <c r="FS120">
        <v>0.05</v>
      </c>
      <c r="FT120">
        <v>0.06</v>
      </c>
      <c r="FU120">
        <v>0.06</v>
      </c>
      <c r="FV120">
        <v>7.0000000000000007E-2</v>
      </c>
      <c r="FW120">
        <v>0.06</v>
      </c>
      <c r="FX120">
        <v>0.08</v>
      </c>
      <c r="FY120">
        <v>0.09</v>
      </c>
      <c r="FZ120">
        <v>0.1</v>
      </c>
    </row>
    <row r="121" spans="1:182" x14ac:dyDescent="0.15">
      <c r="A121">
        <v>66</v>
      </c>
      <c r="B121">
        <v>0</v>
      </c>
      <c r="C121">
        <v>0</v>
      </c>
      <c r="D121">
        <v>0</v>
      </c>
      <c r="E121">
        <v>0</v>
      </c>
      <c r="F121">
        <v>0</v>
      </c>
      <c r="G121">
        <v>0</v>
      </c>
      <c r="H121">
        <v>0</v>
      </c>
      <c r="I121">
        <v>0.03</v>
      </c>
      <c r="J121">
        <v>0.04</v>
      </c>
      <c r="K121">
        <v>0.05</v>
      </c>
      <c r="L121">
        <v>0.08</v>
      </c>
      <c r="M121">
        <v>0.1</v>
      </c>
      <c r="N121">
        <v>0.12</v>
      </c>
      <c r="O121">
        <v>0.15</v>
      </c>
      <c r="P121">
        <v>0.18</v>
      </c>
      <c r="Q121">
        <v>0.22</v>
      </c>
      <c r="R121">
        <v>0.26</v>
      </c>
      <c r="S121">
        <v>0.28999999999999998</v>
      </c>
      <c r="T121">
        <v>0.35</v>
      </c>
      <c r="U121">
        <v>0.4</v>
      </c>
      <c r="V121">
        <v>0.47</v>
      </c>
      <c r="W121">
        <v>0.54</v>
      </c>
      <c r="X121">
        <v>0.62</v>
      </c>
      <c r="Y121">
        <v>0.69</v>
      </c>
      <c r="Z121">
        <v>0.79</v>
      </c>
      <c r="AA121">
        <v>0.9</v>
      </c>
      <c r="AB121">
        <v>1</v>
      </c>
      <c r="AC121">
        <v>1.0900000000000001</v>
      </c>
      <c r="AD121">
        <v>1.28</v>
      </c>
      <c r="AE121">
        <v>1.39</v>
      </c>
      <c r="AF121">
        <v>1.54</v>
      </c>
      <c r="AG121">
        <v>1.73</v>
      </c>
      <c r="AH121">
        <v>1.89</v>
      </c>
      <c r="AI121">
        <v>2.09</v>
      </c>
      <c r="AJ121">
        <v>2.2799999999999998</v>
      </c>
      <c r="AK121">
        <v>2.5299999999999998</v>
      </c>
      <c r="AL121">
        <v>2.74</v>
      </c>
      <c r="AM121">
        <v>2.97</v>
      </c>
      <c r="AN121">
        <v>3.23</v>
      </c>
      <c r="AO121">
        <v>3.46</v>
      </c>
      <c r="AP121">
        <v>3.77</v>
      </c>
      <c r="AQ121">
        <v>4.18</v>
      </c>
      <c r="AR121">
        <v>4.46</v>
      </c>
      <c r="AS121">
        <v>4.78</v>
      </c>
      <c r="AT121">
        <v>5.04</v>
      </c>
      <c r="AU121">
        <v>5.52</v>
      </c>
      <c r="AV121">
        <v>5.76</v>
      </c>
      <c r="AW121">
        <v>6.18</v>
      </c>
      <c r="AX121">
        <v>6.62</v>
      </c>
      <c r="AY121">
        <v>7.11</v>
      </c>
      <c r="AZ121">
        <v>7.71</v>
      </c>
      <c r="BA121">
        <v>8.39</v>
      </c>
      <c r="BB121">
        <v>9.1199999999999992</v>
      </c>
      <c r="BC121">
        <v>9.7200000000000006</v>
      </c>
      <c r="BD121">
        <v>10.3</v>
      </c>
      <c r="BE121">
        <v>10.8</v>
      </c>
      <c r="BF121">
        <v>11.4</v>
      </c>
      <c r="BG121">
        <v>11.4</v>
      </c>
      <c r="BH121">
        <v>11.9</v>
      </c>
      <c r="BI121">
        <v>12.4</v>
      </c>
      <c r="BJ121">
        <v>12.9</v>
      </c>
      <c r="BK121">
        <v>13.3</v>
      </c>
      <c r="BL121">
        <v>14</v>
      </c>
      <c r="BM121">
        <v>14.3</v>
      </c>
      <c r="BN121">
        <v>14.6</v>
      </c>
      <c r="BO121">
        <v>14.9</v>
      </c>
      <c r="BP121">
        <v>15.2</v>
      </c>
      <c r="BQ121">
        <v>15.4</v>
      </c>
      <c r="BR121">
        <v>15.6</v>
      </c>
      <c r="BS121">
        <v>15.8</v>
      </c>
      <c r="BT121">
        <v>16</v>
      </c>
      <c r="BU121">
        <v>16.2</v>
      </c>
      <c r="BV121">
        <v>16.399999999999999</v>
      </c>
      <c r="BW121">
        <v>16.5</v>
      </c>
      <c r="BX121">
        <v>16.600000000000001</v>
      </c>
      <c r="BY121">
        <v>16.7</v>
      </c>
      <c r="BZ121">
        <v>16.8</v>
      </c>
      <c r="CA121">
        <v>16.899999999999999</v>
      </c>
      <c r="CB121">
        <v>17</v>
      </c>
      <c r="CC121">
        <v>17</v>
      </c>
      <c r="CD121">
        <v>17</v>
      </c>
      <c r="CE121">
        <v>17.100000000000001</v>
      </c>
      <c r="CF121">
        <v>17</v>
      </c>
      <c r="CG121">
        <v>17</v>
      </c>
      <c r="CH121">
        <v>17</v>
      </c>
      <c r="CI121">
        <v>16.899999999999999</v>
      </c>
      <c r="CJ121">
        <v>16.899999999999999</v>
      </c>
      <c r="CK121">
        <v>16.8</v>
      </c>
      <c r="CL121">
        <v>16.7</v>
      </c>
      <c r="CM121">
        <v>16.600000000000001</v>
      </c>
      <c r="CN121">
        <v>16.5</v>
      </c>
      <c r="CO121">
        <v>16.3</v>
      </c>
      <c r="CP121">
        <v>16.2</v>
      </c>
      <c r="CQ121">
        <v>16</v>
      </c>
      <c r="CR121">
        <v>15.8</v>
      </c>
      <c r="CS121">
        <v>15.6</v>
      </c>
      <c r="CT121">
        <v>15.4</v>
      </c>
      <c r="CU121">
        <v>15.2</v>
      </c>
      <c r="CV121">
        <v>15</v>
      </c>
      <c r="CW121">
        <v>14.7</v>
      </c>
      <c r="CX121">
        <v>14.4</v>
      </c>
      <c r="CY121">
        <v>14.2</v>
      </c>
      <c r="CZ121">
        <v>13.9</v>
      </c>
      <c r="DA121">
        <v>13.5</v>
      </c>
      <c r="DB121">
        <v>13.2</v>
      </c>
      <c r="DC121">
        <v>12.8</v>
      </c>
      <c r="DD121">
        <v>12.3</v>
      </c>
      <c r="DE121">
        <v>11.8</v>
      </c>
      <c r="DF121">
        <v>11.4</v>
      </c>
      <c r="DG121">
        <v>10.9</v>
      </c>
      <c r="DH121">
        <v>10.6</v>
      </c>
      <c r="DI121">
        <v>9.9700000000000006</v>
      </c>
      <c r="DJ121">
        <v>9.59</v>
      </c>
      <c r="DK121">
        <v>9.1</v>
      </c>
      <c r="DL121">
        <v>8.64</v>
      </c>
      <c r="DM121">
        <v>8.1300000000000008</v>
      </c>
      <c r="DN121">
        <v>7.53</v>
      </c>
      <c r="DO121">
        <v>6.89</v>
      </c>
      <c r="DP121">
        <v>6.37</v>
      </c>
      <c r="DQ121">
        <v>5.93</v>
      </c>
      <c r="DR121">
        <v>5.52</v>
      </c>
      <c r="DS121">
        <v>5.25</v>
      </c>
      <c r="DT121">
        <v>4.93</v>
      </c>
      <c r="DU121">
        <v>4.5999999999999996</v>
      </c>
      <c r="DV121">
        <v>4.3</v>
      </c>
      <c r="DW121">
        <v>4.09</v>
      </c>
      <c r="DX121">
        <v>3.85</v>
      </c>
      <c r="DY121">
        <v>3.57</v>
      </c>
      <c r="DZ121">
        <v>3.22</v>
      </c>
      <c r="EA121">
        <v>2.91</v>
      </c>
      <c r="EB121">
        <v>2.78</v>
      </c>
      <c r="EC121">
        <v>2.57</v>
      </c>
      <c r="ED121">
        <v>2.42</v>
      </c>
      <c r="EE121">
        <v>2.16</v>
      </c>
      <c r="EF121">
        <v>2.0499999999999998</v>
      </c>
      <c r="EG121">
        <v>1.87</v>
      </c>
      <c r="EH121">
        <v>1.68</v>
      </c>
      <c r="EI121">
        <v>1.53</v>
      </c>
      <c r="EJ121">
        <v>1.42</v>
      </c>
      <c r="EK121">
        <v>1.32</v>
      </c>
      <c r="EL121">
        <v>1.18</v>
      </c>
      <c r="EM121">
        <v>1.1100000000000001</v>
      </c>
      <c r="EN121">
        <v>0.98</v>
      </c>
      <c r="EO121">
        <v>0.91</v>
      </c>
      <c r="EP121">
        <v>0.82</v>
      </c>
      <c r="EQ121">
        <v>0.72</v>
      </c>
      <c r="ER121">
        <v>0.67</v>
      </c>
      <c r="ES121">
        <v>0.62</v>
      </c>
      <c r="ET121">
        <v>0.54</v>
      </c>
      <c r="EU121">
        <v>0.49</v>
      </c>
      <c r="EV121">
        <v>0.45</v>
      </c>
      <c r="EW121">
        <v>0.38</v>
      </c>
      <c r="EX121">
        <v>0.36</v>
      </c>
      <c r="EY121">
        <v>0.32</v>
      </c>
      <c r="EZ121">
        <v>0.28000000000000003</v>
      </c>
      <c r="FA121">
        <v>0.26</v>
      </c>
      <c r="FB121">
        <v>0.22</v>
      </c>
      <c r="FC121">
        <v>0.19</v>
      </c>
      <c r="FD121">
        <v>0.17</v>
      </c>
      <c r="FE121">
        <v>0.15</v>
      </c>
      <c r="FF121">
        <v>0.14000000000000001</v>
      </c>
      <c r="FG121">
        <v>0.13</v>
      </c>
      <c r="FH121">
        <v>0.11</v>
      </c>
      <c r="FI121">
        <v>0.1</v>
      </c>
      <c r="FJ121">
        <v>0.09</v>
      </c>
      <c r="FK121">
        <v>7.0000000000000007E-2</v>
      </c>
      <c r="FL121">
        <v>0.08</v>
      </c>
      <c r="FM121">
        <v>7.0000000000000007E-2</v>
      </c>
      <c r="FN121">
        <v>0.05</v>
      </c>
      <c r="FO121">
        <v>0.06</v>
      </c>
      <c r="FP121">
        <v>0.05</v>
      </c>
      <c r="FQ121">
        <v>0.05</v>
      </c>
      <c r="FR121">
        <v>0.06</v>
      </c>
      <c r="FS121">
        <v>0.06</v>
      </c>
      <c r="FT121">
        <v>0.06</v>
      </c>
      <c r="FU121">
        <v>0.06</v>
      </c>
      <c r="FV121">
        <v>7.0000000000000007E-2</v>
      </c>
      <c r="FW121">
        <v>7.0000000000000007E-2</v>
      </c>
      <c r="FX121">
        <v>0.08</v>
      </c>
      <c r="FY121">
        <v>0.09</v>
      </c>
      <c r="FZ121">
        <v>0.1</v>
      </c>
    </row>
    <row r="122" spans="1:182" x14ac:dyDescent="0.15">
      <c r="A122">
        <v>65</v>
      </c>
      <c r="B122">
        <v>0</v>
      </c>
      <c r="C122">
        <v>0</v>
      </c>
      <c r="D122">
        <v>0</v>
      </c>
      <c r="E122">
        <v>0</v>
      </c>
      <c r="F122">
        <v>0</v>
      </c>
      <c r="G122">
        <v>0</v>
      </c>
      <c r="H122">
        <v>0</v>
      </c>
      <c r="I122">
        <v>0.02</v>
      </c>
      <c r="J122">
        <v>0.04</v>
      </c>
      <c r="K122">
        <v>0.06</v>
      </c>
      <c r="L122">
        <v>0.08</v>
      </c>
      <c r="M122">
        <v>0.1</v>
      </c>
      <c r="N122">
        <v>0.12</v>
      </c>
      <c r="O122">
        <v>0.15</v>
      </c>
      <c r="P122">
        <v>0.18</v>
      </c>
      <c r="Q122">
        <v>0.21</v>
      </c>
      <c r="R122">
        <v>0.25</v>
      </c>
      <c r="S122">
        <v>0.28999999999999998</v>
      </c>
      <c r="T122">
        <v>0.34</v>
      </c>
      <c r="U122">
        <v>0.4</v>
      </c>
      <c r="V122">
        <v>0.47</v>
      </c>
      <c r="W122">
        <v>0.55000000000000004</v>
      </c>
      <c r="X122">
        <v>0.62</v>
      </c>
      <c r="Y122">
        <v>0.72</v>
      </c>
      <c r="Z122">
        <v>0.8</v>
      </c>
      <c r="AA122">
        <v>0.88</v>
      </c>
      <c r="AB122">
        <v>0.97</v>
      </c>
      <c r="AC122">
        <v>1.1100000000000001</v>
      </c>
      <c r="AD122">
        <v>1.24</v>
      </c>
      <c r="AE122">
        <v>1.41</v>
      </c>
      <c r="AF122">
        <v>1.51</v>
      </c>
      <c r="AG122">
        <v>1.69</v>
      </c>
      <c r="AH122">
        <v>1.86</v>
      </c>
      <c r="AI122">
        <v>2.08</v>
      </c>
      <c r="AJ122">
        <v>2.25</v>
      </c>
      <c r="AK122">
        <v>2.46</v>
      </c>
      <c r="AL122">
        <v>2.77</v>
      </c>
      <c r="AM122">
        <v>2.98</v>
      </c>
      <c r="AN122">
        <v>3.2</v>
      </c>
      <c r="AO122">
        <v>3.41</v>
      </c>
      <c r="AP122">
        <v>3.79</v>
      </c>
      <c r="AQ122">
        <v>4.1500000000000004</v>
      </c>
      <c r="AR122">
        <v>4.42</v>
      </c>
      <c r="AS122">
        <v>4.82</v>
      </c>
      <c r="AT122">
        <v>5.07</v>
      </c>
      <c r="AU122">
        <v>5.5</v>
      </c>
      <c r="AV122">
        <v>5.77</v>
      </c>
      <c r="AW122">
        <v>6.18</v>
      </c>
      <c r="AX122">
        <v>6.61</v>
      </c>
      <c r="AY122">
        <v>7.11</v>
      </c>
      <c r="AZ122">
        <v>7.71</v>
      </c>
      <c r="BA122">
        <v>8.3800000000000008</v>
      </c>
      <c r="BB122">
        <v>9.0500000000000007</v>
      </c>
      <c r="BC122">
        <v>9.73</v>
      </c>
      <c r="BD122">
        <v>10.3</v>
      </c>
      <c r="BE122">
        <v>10.8</v>
      </c>
      <c r="BF122">
        <v>11.3</v>
      </c>
      <c r="BG122">
        <v>11.4</v>
      </c>
      <c r="BH122">
        <v>11.9</v>
      </c>
      <c r="BI122">
        <v>12.4</v>
      </c>
      <c r="BJ122">
        <v>12.8</v>
      </c>
      <c r="BK122">
        <v>13.2</v>
      </c>
      <c r="BL122">
        <v>14</v>
      </c>
      <c r="BM122">
        <v>14.3</v>
      </c>
      <c r="BN122">
        <v>14.6</v>
      </c>
      <c r="BO122">
        <v>14.9</v>
      </c>
      <c r="BP122">
        <v>15.1</v>
      </c>
      <c r="BQ122">
        <v>15.4</v>
      </c>
      <c r="BR122">
        <v>15.6</v>
      </c>
      <c r="BS122">
        <v>15.8</v>
      </c>
      <c r="BT122">
        <v>16</v>
      </c>
      <c r="BU122">
        <v>16.2</v>
      </c>
      <c r="BV122">
        <v>16.3</v>
      </c>
      <c r="BW122">
        <v>16.5</v>
      </c>
      <c r="BX122">
        <v>16.600000000000001</v>
      </c>
      <c r="BY122">
        <v>16.7</v>
      </c>
      <c r="BZ122">
        <v>16.8</v>
      </c>
      <c r="CA122">
        <v>16.899999999999999</v>
      </c>
      <c r="CB122">
        <v>16.899999999999999</v>
      </c>
      <c r="CC122">
        <v>17</v>
      </c>
      <c r="CD122">
        <v>17</v>
      </c>
      <c r="CE122">
        <v>17</v>
      </c>
      <c r="CF122">
        <v>17</v>
      </c>
      <c r="CG122">
        <v>17</v>
      </c>
      <c r="CH122">
        <v>17</v>
      </c>
      <c r="CI122">
        <v>16.899999999999999</v>
      </c>
      <c r="CJ122">
        <v>16.8</v>
      </c>
      <c r="CK122">
        <v>16.8</v>
      </c>
      <c r="CL122">
        <v>16.7</v>
      </c>
      <c r="CM122">
        <v>16.600000000000001</v>
      </c>
      <c r="CN122">
        <v>16.399999999999999</v>
      </c>
      <c r="CO122">
        <v>16.3</v>
      </c>
      <c r="CP122">
        <v>16.100000000000001</v>
      </c>
      <c r="CQ122">
        <v>16</v>
      </c>
      <c r="CR122">
        <v>15.8</v>
      </c>
      <c r="CS122">
        <v>15.6</v>
      </c>
      <c r="CT122">
        <v>15.4</v>
      </c>
      <c r="CU122">
        <v>15.1</v>
      </c>
      <c r="CV122">
        <v>14.9</v>
      </c>
      <c r="CW122">
        <v>14.7</v>
      </c>
      <c r="CX122">
        <v>14.4</v>
      </c>
      <c r="CY122">
        <v>14.1</v>
      </c>
      <c r="CZ122">
        <v>13.8</v>
      </c>
      <c r="DA122">
        <v>13.5</v>
      </c>
      <c r="DB122">
        <v>13.1</v>
      </c>
      <c r="DC122">
        <v>12.8</v>
      </c>
      <c r="DD122">
        <v>12.3</v>
      </c>
      <c r="DE122">
        <v>11.8</v>
      </c>
      <c r="DF122">
        <v>11.3</v>
      </c>
      <c r="DG122">
        <v>11</v>
      </c>
      <c r="DH122">
        <v>10.6</v>
      </c>
      <c r="DI122">
        <v>9.9</v>
      </c>
      <c r="DJ122">
        <v>9.58</v>
      </c>
      <c r="DK122">
        <v>9.1</v>
      </c>
      <c r="DL122">
        <v>8.6</v>
      </c>
      <c r="DM122">
        <v>8.08</v>
      </c>
      <c r="DN122">
        <v>7.55</v>
      </c>
      <c r="DO122">
        <v>6.91</v>
      </c>
      <c r="DP122">
        <v>6.37</v>
      </c>
      <c r="DQ122">
        <v>5.99</v>
      </c>
      <c r="DR122">
        <v>5.54</v>
      </c>
      <c r="DS122">
        <v>5.27</v>
      </c>
      <c r="DT122">
        <v>4.97</v>
      </c>
      <c r="DU122">
        <v>4.6100000000000003</v>
      </c>
      <c r="DV122">
        <v>4.34</v>
      </c>
      <c r="DW122">
        <v>4.1500000000000004</v>
      </c>
      <c r="DX122">
        <v>3.88</v>
      </c>
      <c r="DY122">
        <v>3.51</v>
      </c>
      <c r="DZ122">
        <v>3.23</v>
      </c>
      <c r="EA122">
        <v>2.96</v>
      </c>
      <c r="EB122">
        <v>2.82</v>
      </c>
      <c r="EC122">
        <v>2.63</v>
      </c>
      <c r="ED122">
        <v>2.4</v>
      </c>
      <c r="EE122">
        <v>2.1800000000000002</v>
      </c>
      <c r="EF122">
        <v>2.0499999999999998</v>
      </c>
      <c r="EG122">
        <v>1.91</v>
      </c>
      <c r="EH122">
        <v>1.76</v>
      </c>
      <c r="EI122">
        <v>1.6</v>
      </c>
      <c r="EJ122">
        <v>1.46</v>
      </c>
      <c r="EK122">
        <v>1.33</v>
      </c>
      <c r="EL122">
        <v>1.26</v>
      </c>
      <c r="EM122">
        <v>1.1200000000000001</v>
      </c>
      <c r="EN122">
        <v>1.02</v>
      </c>
      <c r="EO122">
        <v>0.93</v>
      </c>
      <c r="EP122">
        <v>0.82</v>
      </c>
      <c r="EQ122">
        <v>0.76</v>
      </c>
      <c r="ER122">
        <v>0.68</v>
      </c>
      <c r="ES122">
        <v>0.63</v>
      </c>
      <c r="ET122">
        <v>0.56000000000000005</v>
      </c>
      <c r="EU122">
        <v>0.51</v>
      </c>
      <c r="EV122">
        <v>0.46</v>
      </c>
      <c r="EW122">
        <v>0.42</v>
      </c>
      <c r="EX122">
        <v>0.37</v>
      </c>
      <c r="EY122">
        <v>0.34</v>
      </c>
      <c r="EZ122">
        <v>0.28000000000000003</v>
      </c>
      <c r="FA122">
        <v>0.26</v>
      </c>
      <c r="FB122">
        <v>0.23</v>
      </c>
      <c r="FC122">
        <v>0.21</v>
      </c>
      <c r="FD122">
        <v>0.19</v>
      </c>
      <c r="FE122">
        <v>0.16</v>
      </c>
      <c r="FF122">
        <v>0.15</v>
      </c>
      <c r="FG122">
        <v>0.13</v>
      </c>
      <c r="FH122">
        <v>0.12</v>
      </c>
      <c r="FI122">
        <v>0.11</v>
      </c>
      <c r="FJ122">
        <v>0.09</v>
      </c>
      <c r="FK122">
        <v>0.09</v>
      </c>
      <c r="FL122">
        <v>0.08</v>
      </c>
      <c r="FM122">
        <v>7.0000000000000007E-2</v>
      </c>
      <c r="FN122">
        <v>7.0000000000000007E-2</v>
      </c>
      <c r="FO122">
        <v>0.05</v>
      </c>
      <c r="FP122">
        <v>0.06</v>
      </c>
      <c r="FQ122">
        <v>0.06</v>
      </c>
      <c r="FR122">
        <v>0.06</v>
      </c>
      <c r="FS122">
        <v>0.06</v>
      </c>
      <c r="FT122">
        <v>0.06</v>
      </c>
      <c r="FU122">
        <v>0.05</v>
      </c>
      <c r="FV122">
        <v>7.0000000000000007E-2</v>
      </c>
      <c r="FW122">
        <v>7.0000000000000007E-2</v>
      </c>
      <c r="FX122">
        <v>0.08</v>
      </c>
      <c r="FY122">
        <v>0.09</v>
      </c>
      <c r="FZ122">
        <v>0.1</v>
      </c>
    </row>
    <row r="123" spans="1:182" x14ac:dyDescent="0.15">
      <c r="A123">
        <v>64</v>
      </c>
      <c r="B123">
        <v>0</v>
      </c>
      <c r="C123">
        <v>0</v>
      </c>
      <c r="D123">
        <v>0</v>
      </c>
      <c r="E123">
        <v>0</v>
      </c>
      <c r="F123">
        <v>0</v>
      </c>
      <c r="G123">
        <v>0</v>
      </c>
      <c r="H123">
        <v>0</v>
      </c>
      <c r="I123">
        <v>0.02</v>
      </c>
      <c r="J123">
        <v>0.04</v>
      </c>
      <c r="K123">
        <v>0.06</v>
      </c>
      <c r="L123">
        <v>0.08</v>
      </c>
      <c r="M123">
        <v>0.1</v>
      </c>
      <c r="N123">
        <v>0.12</v>
      </c>
      <c r="O123">
        <v>0.14000000000000001</v>
      </c>
      <c r="P123">
        <v>0.18</v>
      </c>
      <c r="Q123">
        <v>0.21</v>
      </c>
      <c r="R123">
        <v>0.25</v>
      </c>
      <c r="S123">
        <v>0.3</v>
      </c>
      <c r="T123">
        <v>0.34</v>
      </c>
      <c r="U123">
        <v>0.41</v>
      </c>
      <c r="V123">
        <v>0.46</v>
      </c>
      <c r="W123">
        <v>0.51</v>
      </c>
      <c r="X123">
        <v>0.63</v>
      </c>
      <c r="Y123">
        <v>0.7</v>
      </c>
      <c r="Z123">
        <v>0.8</v>
      </c>
      <c r="AA123">
        <v>0.87</v>
      </c>
      <c r="AB123">
        <v>1.01</v>
      </c>
      <c r="AC123">
        <v>1.1100000000000001</v>
      </c>
      <c r="AD123">
        <v>1.24</v>
      </c>
      <c r="AE123">
        <v>1.43</v>
      </c>
      <c r="AF123">
        <v>1.52</v>
      </c>
      <c r="AG123">
        <v>1.71</v>
      </c>
      <c r="AH123">
        <v>1.86</v>
      </c>
      <c r="AI123">
        <v>2.1</v>
      </c>
      <c r="AJ123">
        <v>2.23</v>
      </c>
      <c r="AK123">
        <v>2.4900000000000002</v>
      </c>
      <c r="AL123">
        <v>2.75</v>
      </c>
      <c r="AM123">
        <v>2.96</v>
      </c>
      <c r="AN123">
        <v>3.19</v>
      </c>
      <c r="AO123">
        <v>3.47</v>
      </c>
      <c r="AP123">
        <v>3.85</v>
      </c>
      <c r="AQ123">
        <v>4.17</v>
      </c>
      <c r="AR123">
        <v>4.49</v>
      </c>
      <c r="AS123">
        <v>4.8099999999999996</v>
      </c>
      <c r="AT123">
        <v>5.1100000000000003</v>
      </c>
      <c r="AU123">
        <v>5.39</v>
      </c>
      <c r="AV123">
        <v>5.69</v>
      </c>
      <c r="AW123">
        <v>6.1</v>
      </c>
      <c r="AX123">
        <v>6.58</v>
      </c>
      <c r="AY123">
        <v>7.1</v>
      </c>
      <c r="AZ123">
        <v>7.69</v>
      </c>
      <c r="BA123">
        <v>8.36</v>
      </c>
      <c r="BB123">
        <v>9.02</v>
      </c>
      <c r="BC123">
        <v>9.65</v>
      </c>
      <c r="BD123">
        <v>10.199999999999999</v>
      </c>
      <c r="BE123">
        <v>10.8</v>
      </c>
      <c r="BF123">
        <v>11.2</v>
      </c>
      <c r="BG123">
        <v>11.3</v>
      </c>
      <c r="BH123">
        <v>11.8</v>
      </c>
      <c r="BI123">
        <v>12.3</v>
      </c>
      <c r="BJ123">
        <v>12.8</v>
      </c>
      <c r="BK123">
        <v>13.2</v>
      </c>
      <c r="BL123">
        <v>13.9</v>
      </c>
      <c r="BM123">
        <v>14.3</v>
      </c>
      <c r="BN123">
        <v>14.6</v>
      </c>
      <c r="BO123">
        <v>14.8</v>
      </c>
      <c r="BP123">
        <v>15.1</v>
      </c>
      <c r="BQ123">
        <v>15.3</v>
      </c>
      <c r="BR123">
        <v>15.6</v>
      </c>
      <c r="BS123">
        <v>15.8</v>
      </c>
      <c r="BT123">
        <v>16</v>
      </c>
      <c r="BU123">
        <v>16.100000000000001</v>
      </c>
      <c r="BV123">
        <v>16.3</v>
      </c>
      <c r="BW123">
        <v>16.399999999999999</v>
      </c>
      <c r="BX123">
        <v>16.5</v>
      </c>
      <c r="BY123">
        <v>16.7</v>
      </c>
      <c r="BZ123">
        <v>16.7</v>
      </c>
      <c r="CA123">
        <v>16.8</v>
      </c>
      <c r="CB123">
        <v>16.899999999999999</v>
      </c>
      <c r="CC123">
        <v>16.899999999999999</v>
      </c>
      <c r="CD123">
        <v>17</v>
      </c>
      <c r="CE123">
        <v>17</v>
      </c>
      <c r="CF123">
        <v>17</v>
      </c>
      <c r="CG123">
        <v>16.899999999999999</v>
      </c>
      <c r="CH123">
        <v>16.899999999999999</v>
      </c>
      <c r="CI123">
        <v>16.899999999999999</v>
      </c>
      <c r="CJ123">
        <v>16.8</v>
      </c>
      <c r="CK123">
        <v>16.7</v>
      </c>
      <c r="CL123">
        <v>16.600000000000001</v>
      </c>
      <c r="CM123">
        <v>16.5</v>
      </c>
      <c r="CN123">
        <v>16.399999999999999</v>
      </c>
      <c r="CO123">
        <v>16.2</v>
      </c>
      <c r="CP123">
        <v>16.100000000000001</v>
      </c>
      <c r="CQ123">
        <v>15.9</v>
      </c>
      <c r="CR123">
        <v>15.7</v>
      </c>
      <c r="CS123">
        <v>15.5</v>
      </c>
      <c r="CT123">
        <v>15.3</v>
      </c>
      <c r="CU123">
        <v>15.1</v>
      </c>
      <c r="CV123">
        <v>14.9</v>
      </c>
      <c r="CW123">
        <v>14.6</v>
      </c>
      <c r="CX123">
        <v>14.4</v>
      </c>
      <c r="CY123">
        <v>14.1</v>
      </c>
      <c r="CZ123">
        <v>13.8</v>
      </c>
      <c r="DA123">
        <v>13.5</v>
      </c>
      <c r="DB123">
        <v>13.1</v>
      </c>
      <c r="DC123">
        <v>12.7</v>
      </c>
      <c r="DD123">
        <v>12.2</v>
      </c>
      <c r="DE123">
        <v>11.8</v>
      </c>
      <c r="DF123">
        <v>11.3</v>
      </c>
      <c r="DG123">
        <v>10.9</v>
      </c>
      <c r="DH123">
        <v>10.5</v>
      </c>
      <c r="DI123">
        <v>9.8800000000000008</v>
      </c>
      <c r="DJ123">
        <v>9.6300000000000008</v>
      </c>
      <c r="DK123">
        <v>9.1</v>
      </c>
      <c r="DL123">
        <v>8.5399999999999991</v>
      </c>
      <c r="DM123">
        <v>8.17</v>
      </c>
      <c r="DN123">
        <v>7.58</v>
      </c>
      <c r="DO123">
        <v>6.98</v>
      </c>
      <c r="DP123">
        <v>6.38</v>
      </c>
      <c r="DQ123">
        <v>5.98</v>
      </c>
      <c r="DR123">
        <v>5.54</v>
      </c>
      <c r="DS123">
        <v>5.23</v>
      </c>
      <c r="DT123">
        <v>4.96</v>
      </c>
      <c r="DU123">
        <v>4.62</v>
      </c>
      <c r="DV123">
        <v>4.3499999999999996</v>
      </c>
      <c r="DW123">
        <v>4.1500000000000004</v>
      </c>
      <c r="DX123">
        <v>3.91</v>
      </c>
      <c r="DY123">
        <v>3.59</v>
      </c>
      <c r="DZ123">
        <v>3.32</v>
      </c>
      <c r="EA123">
        <v>2.99</v>
      </c>
      <c r="EB123">
        <v>2.81</v>
      </c>
      <c r="EC123">
        <v>2.62</v>
      </c>
      <c r="ED123">
        <v>2.4700000000000002</v>
      </c>
      <c r="EE123">
        <v>2.23</v>
      </c>
      <c r="EF123">
        <v>2.06</v>
      </c>
      <c r="EG123">
        <v>1.91</v>
      </c>
      <c r="EH123">
        <v>1.77</v>
      </c>
      <c r="EI123">
        <v>1.62</v>
      </c>
      <c r="EJ123">
        <v>1.51</v>
      </c>
      <c r="EK123">
        <v>1.33</v>
      </c>
      <c r="EL123">
        <v>1.25</v>
      </c>
      <c r="EM123">
        <v>1.1200000000000001</v>
      </c>
      <c r="EN123">
        <v>1.03</v>
      </c>
      <c r="EO123">
        <v>0.96</v>
      </c>
      <c r="EP123">
        <v>0.86</v>
      </c>
      <c r="EQ123">
        <v>0.78</v>
      </c>
      <c r="ER123">
        <v>0.72</v>
      </c>
      <c r="ES123">
        <v>0.64</v>
      </c>
      <c r="ET123">
        <v>0.57999999999999996</v>
      </c>
      <c r="EU123">
        <v>0.53</v>
      </c>
      <c r="EV123">
        <v>0.48</v>
      </c>
      <c r="EW123">
        <v>0.42</v>
      </c>
      <c r="EX123">
        <v>0.38</v>
      </c>
      <c r="EY123">
        <v>0.33</v>
      </c>
      <c r="EZ123">
        <v>0.3</v>
      </c>
      <c r="FA123">
        <v>0.27</v>
      </c>
      <c r="FB123">
        <v>0.24</v>
      </c>
      <c r="FC123">
        <v>0.22</v>
      </c>
      <c r="FD123">
        <v>0.2</v>
      </c>
      <c r="FE123">
        <v>0.18</v>
      </c>
      <c r="FF123">
        <v>0.16</v>
      </c>
      <c r="FG123">
        <v>0.14000000000000001</v>
      </c>
      <c r="FH123">
        <v>0.13</v>
      </c>
      <c r="FI123">
        <v>0.11</v>
      </c>
      <c r="FJ123">
        <v>0.1</v>
      </c>
      <c r="FK123">
        <v>0.09</v>
      </c>
      <c r="FL123">
        <v>0.08</v>
      </c>
      <c r="FM123">
        <v>0.08</v>
      </c>
      <c r="FN123">
        <v>7.0000000000000007E-2</v>
      </c>
      <c r="FO123">
        <v>7.0000000000000007E-2</v>
      </c>
      <c r="FP123">
        <v>0.05</v>
      </c>
      <c r="FQ123">
        <v>0.05</v>
      </c>
      <c r="FR123">
        <v>0.06</v>
      </c>
      <c r="FS123">
        <v>0.06</v>
      </c>
      <c r="FT123">
        <v>0.05</v>
      </c>
      <c r="FU123">
        <v>7.0000000000000007E-2</v>
      </c>
      <c r="FV123">
        <v>7.0000000000000007E-2</v>
      </c>
      <c r="FW123">
        <v>7.0000000000000007E-2</v>
      </c>
      <c r="FX123">
        <v>0.08</v>
      </c>
      <c r="FY123">
        <v>0.09</v>
      </c>
      <c r="FZ123">
        <v>0.1</v>
      </c>
    </row>
    <row r="124" spans="1:182" x14ac:dyDescent="0.15">
      <c r="A124">
        <v>63</v>
      </c>
      <c r="B124">
        <v>0</v>
      </c>
      <c r="C124">
        <v>0</v>
      </c>
      <c r="D124">
        <v>0</v>
      </c>
      <c r="E124">
        <v>0</v>
      </c>
      <c r="F124">
        <v>0</v>
      </c>
      <c r="G124">
        <v>0</v>
      </c>
      <c r="H124">
        <v>0</v>
      </c>
      <c r="I124">
        <v>0.03</v>
      </c>
      <c r="J124">
        <v>0.04</v>
      </c>
      <c r="K124">
        <v>0.06</v>
      </c>
      <c r="L124">
        <v>0.08</v>
      </c>
      <c r="M124">
        <v>0.1</v>
      </c>
      <c r="N124">
        <v>0.12</v>
      </c>
      <c r="O124">
        <v>0.15</v>
      </c>
      <c r="P124">
        <v>0.17</v>
      </c>
      <c r="Q124">
        <v>0.21</v>
      </c>
      <c r="R124">
        <v>0.25</v>
      </c>
      <c r="S124">
        <v>0.28999999999999998</v>
      </c>
      <c r="T124">
        <v>0.33</v>
      </c>
      <c r="U124">
        <v>0.39</v>
      </c>
      <c r="V124">
        <v>0.46</v>
      </c>
      <c r="W124">
        <v>0.53</v>
      </c>
      <c r="X124">
        <v>0.62</v>
      </c>
      <c r="Y124">
        <v>0.71</v>
      </c>
      <c r="Z124">
        <v>0.79</v>
      </c>
      <c r="AA124">
        <v>0.89</v>
      </c>
      <c r="AB124">
        <v>1.03</v>
      </c>
      <c r="AC124">
        <v>1.0900000000000001</v>
      </c>
      <c r="AD124">
        <v>1.25</v>
      </c>
      <c r="AE124">
        <v>1.41</v>
      </c>
      <c r="AF124">
        <v>1.56</v>
      </c>
      <c r="AG124">
        <v>1.75</v>
      </c>
      <c r="AH124">
        <v>1.85</v>
      </c>
      <c r="AI124">
        <v>2.06</v>
      </c>
      <c r="AJ124">
        <v>2.25</v>
      </c>
      <c r="AK124">
        <v>2.4500000000000002</v>
      </c>
      <c r="AL124">
        <v>2.73</v>
      </c>
      <c r="AM124">
        <v>2.97</v>
      </c>
      <c r="AN124">
        <v>3.25</v>
      </c>
      <c r="AO124">
        <v>3.44</v>
      </c>
      <c r="AP124">
        <v>3.79</v>
      </c>
      <c r="AQ124">
        <v>4.18</v>
      </c>
      <c r="AR124">
        <v>4.51</v>
      </c>
      <c r="AS124">
        <v>4.84</v>
      </c>
      <c r="AT124">
        <v>5.09</v>
      </c>
      <c r="AU124">
        <v>5.43</v>
      </c>
      <c r="AV124">
        <v>5.77</v>
      </c>
      <c r="AW124">
        <v>6.09</v>
      </c>
      <c r="AX124">
        <v>6.52</v>
      </c>
      <c r="AY124">
        <v>7.02</v>
      </c>
      <c r="AZ124">
        <v>7.65</v>
      </c>
      <c r="BA124">
        <v>8.33</v>
      </c>
      <c r="BB124">
        <v>8.99</v>
      </c>
      <c r="BC124">
        <v>9.57</v>
      </c>
      <c r="BD124">
        <v>10.3</v>
      </c>
      <c r="BE124">
        <v>10.8</v>
      </c>
      <c r="BF124">
        <v>11.2</v>
      </c>
      <c r="BG124">
        <v>11.4</v>
      </c>
      <c r="BH124">
        <v>11.8</v>
      </c>
      <c r="BI124">
        <v>12.3</v>
      </c>
      <c r="BJ124">
        <v>12.7</v>
      </c>
      <c r="BK124">
        <v>13.2</v>
      </c>
      <c r="BL124">
        <v>13.9</v>
      </c>
      <c r="BM124">
        <v>14.2</v>
      </c>
      <c r="BN124">
        <v>14.5</v>
      </c>
      <c r="BO124">
        <v>14.8</v>
      </c>
      <c r="BP124">
        <v>15.1</v>
      </c>
      <c r="BQ124">
        <v>15.3</v>
      </c>
      <c r="BR124">
        <v>15.5</v>
      </c>
      <c r="BS124">
        <v>15.7</v>
      </c>
      <c r="BT124">
        <v>15.9</v>
      </c>
      <c r="BU124">
        <v>16.100000000000001</v>
      </c>
      <c r="BV124">
        <v>16.2</v>
      </c>
      <c r="BW124">
        <v>16.399999999999999</v>
      </c>
      <c r="BX124">
        <v>16.5</v>
      </c>
      <c r="BY124">
        <v>16.600000000000001</v>
      </c>
      <c r="BZ124">
        <v>16.7</v>
      </c>
      <c r="CA124">
        <v>16.8</v>
      </c>
      <c r="CB124">
        <v>16.8</v>
      </c>
      <c r="CC124">
        <v>16.899999999999999</v>
      </c>
      <c r="CD124">
        <v>16.899999999999999</v>
      </c>
      <c r="CE124">
        <v>16.899999999999999</v>
      </c>
      <c r="CF124">
        <v>16.899999999999999</v>
      </c>
      <c r="CG124">
        <v>16.899999999999999</v>
      </c>
      <c r="CH124">
        <v>16.899999999999999</v>
      </c>
      <c r="CI124">
        <v>16.8</v>
      </c>
      <c r="CJ124">
        <v>16.8</v>
      </c>
      <c r="CK124">
        <v>16.7</v>
      </c>
      <c r="CL124">
        <v>16.600000000000001</v>
      </c>
      <c r="CM124">
        <v>16.5</v>
      </c>
      <c r="CN124">
        <v>16.3</v>
      </c>
      <c r="CO124">
        <v>16.2</v>
      </c>
      <c r="CP124">
        <v>16</v>
      </c>
      <c r="CQ124">
        <v>15.9</v>
      </c>
      <c r="CR124">
        <v>15.7</v>
      </c>
      <c r="CS124">
        <v>15.5</v>
      </c>
      <c r="CT124">
        <v>15.3</v>
      </c>
      <c r="CU124">
        <v>15.1</v>
      </c>
      <c r="CV124">
        <v>14.8</v>
      </c>
      <c r="CW124">
        <v>14.6</v>
      </c>
      <c r="CX124">
        <v>14.3</v>
      </c>
      <c r="CY124">
        <v>14</v>
      </c>
      <c r="CZ124">
        <v>13.7</v>
      </c>
      <c r="DA124">
        <v>13.4</v>
      </c>
      <c r="DB124">
        <v>13.1</v>
      </c>
      <c r="DC124">
        <v>12.7</v>
      </c>
      <c r="DD124">
        <v>12.2</v>
      </c>
      <c r="DE124">
        <v>11.8</v>
      </c>
      <c r="DF124">
        <v>11.3</v>
      </c>
      <c r="DG124">
        <v>10.9</v>
      </c>
      <c r="DH124">
        <v>10.5</v>
      </c>
      <c r="DI124">
        <v>9.94</v>
      </c>
      <c r="DJ124">
        <v>9.51</v>
      </c>
      <c r="DK124">
        <v>9.09</v>
      </c>
      <c r="DL124">
        <v>8.59</v>
      </c>
      <c r="DM124">
        <v>8.17</v>
      </c>
      <c r="DN124">
        <v>7.59</v>
      </c>
      <c r="DO124">
        <v>7.08</v>
      </c>
      <c r="DP124">
        <v>6.47</v>
      </c>
      <c r="DQ124">
        <v>6</v>
      </c>
      <c r="DR124">
        <v>5.61</v>
      </c>
      <c r="DS124">
        <v>5.22</v>
      </c>
      <c r="DT124">
        <v>4.92</v>
      </c>
      <c r="DU124">
        <v>4.71</v>
      </c>
      <c r="DV124">
        <v>4.3600000000000003</v>
      </c>
      <c r="DW124">
        <v>4.1399999999999997</v>
      </c>
      <c r="DX124">
        <v>3.9</v>
      </c>
      <c r="DY124">
        <v>3.64</v>
      </c>
      <c r="DZ124">
        <v>3.34</v>
      </c>
      <c r="EA124">
        <v>3.05</v>
      </c>
      <c r="EB124">
        <v>2.84</v>
      </c>
      <c r="EC124">
        <v>2.67</v>
      </c>
      <c r="ED124">
        <v>2.52</v>
      </c>
      <c r="EE124">
        <v>2.2200000000000002</v>
      </c>
      <c r="EF124">
        <v>2.1</v>
      </c>
      <c r="EG124">
        <v>1.97</v>
      </c>
      <c r="EH124">
        <v>1.78</v>
      </c>
      <c r="EI124">
        <v>1.62</v>
      </c>
      <c r="EJ124">
        <v>1.5</v>
      </c>
      <c r="EK124">
        <v>1.38</v>
      </c>
      <c r="EL124">
        <v>1.27</v>
      </c>
      <c r="EM124">
        <v>1.1399999999999999</v>
      </c>
      <c r="EN124">
        <v>1.0900000000000001</v>
      </c>
      <c r="EO124">
        <v>0.98</v>
      </c>
      <c r="EP124">
        <v>0.89</v>
      </c>
      <c r="EQ124">
        <v>0.77</v>
      </c>
      <c r="ER124">
        <v>0.72</v>
      </c>
      <c r="ES124">
        <v>0.66</v>
      </c>
      <c r="ET124">
        <v>0.6</v>
      </c>
      <c r="EU124">
        <v>0.53</v>
      </c>
      <c r="EV124">
        <v>0.49</v>
      </c>
      <c r="EW124">
        <v>0.45</v>
      </c>
      <c r="EX124">
        <v>0.39</v>
      </c>
      <c r="EY124">
        <v>0.36</v>
      </c>
      <c r="EZ124">
        <v>0.32</v>
      </c>
      <c r="FA124">
        <v>0.28000000000000003</v>
      </c>
      <c r="FB124">
        <v>0.26</v>
      </c>
      <c r="FC124">
        <v>0.22</v>
      </c>
      <c r="FD124">
        <v>0.21</v>
      </c>
      <c r="FE124">
        <v>0.18</v>
      </c>
      <c r="FF124">
        <v>0.16</v>
      </c>
      <c r="FG124">
        <v>0.15</v>
      </c>
      <c r="FH124">
        <v>0.13</v>
      </c>
      <c r="FI124">
        <v>0.12</v>
      </c>
      <c r="FJ124">
        <v>0.11</v>
      </c>
      <c r="FK124">
        <v>0.1</v>
      </c>
      <c r="FL124">
        <v>0.09</v>
      </c>
      <c r="FM124">
        <v>0.08</v>
      </c>
      <c r="FN124">
        <v>0.08</v>
      </c>
      <c r="FO124">
        <v>0.06</v>
      </c>
      <c r="FP124">
        <v>7.0000000000000007E-2</v>
      </c>
      <c r="FQ124">
        <v>0.05</v>
      </c>
      <c r="FR124">
        <v>0.05</v>
      </c>
      <c r="FS124">
        <v>0.05</v>
      </c>
      <c r="FT124">
        <v>0.05</v>
      </c>
      <c r="FU124">
        <v>7.0000000000000007E-2</v>
      </c>
      <c r="FV124">
        <v>7.0000000000000007E-2</v>
      </c>
      <c r="FW124">
        <v>0.08</v>
      </c>
      <c r="FX124">
        <v>0.08</v>
      </c>
      <c r="FY124">
        <v>0.09</v>
      </c>
      <c r="FZ124">
        <v>0.1</v>
      </c>
    </row>
    <row r="125" spans="1:182" x14ac:dyDescent="0.15">
      <c r="A125">
        <v>62</v>
      </c>
      <c r="B125">
        <v>0</v>
      </c>
      <c r="C125">
        <v>0</v>
      </c>
      <c r="D125">
        <v>0</v>
      </c>
      <c r="E125">
        <v>0</v>
      </c>
      <c r="F125">
        <v>0</v>
      </c>
      <c r="G125">
        <v>0</v>
      </c>
      <c r="H125">
        <v>0</v>
      </c>
      <c r="I125">
        <v>0.03</v>
      </c>
      <c r="J125">
        <v>0.04</v>
      </c>
      <c r="K125">
        <v>0.06</v>
      </c>
      <c r="L125">
        <v>0.08</v>
      </c>
      <c r="M125">
        <v>0.1</v>
      </c>
      <c r="N125">
        <v>0.12</v>
      </c>
      <c r="O125">
        <v>0.15</v>
      </c>
      <c r="P125">
        <v>0.18</v>
      </c>
      <c r="Q125">
        <v>0.21</v>
      </c>
      <c r="R125">
        <v>0.25</v>
      </c>
      <c r="S125">
        <v>0.28999999999999998</v>
      </c>
      <c r="T125">
        <v>0.33</v>
      </c>
      <c r="U125">
        <v>0.4</v>
      </c>
      <c r="V125">
        <v>0.47</v>
      </c>
      <c r="W125">
        <v>0.53</v>
      </c>
      <c r="X125">
        <v>0.62</v>
      </c>
      <c r="Y125">
        <v>0.7</v>
      </c>
      <c r="Z125">
        <v>0.79</v>
      </c>
      <c r="AA125">
        <v>0.88</v>
      </c>
      <c r="AB125">
        <v>0.99</v>
      </c>
      <c r="AC125">
        <v>1.1399999999999999</v>
      </c>
      <c r="AD125">
        <v>1.25</v>
      </c>
      <c r="AE125">
        <v>1.38</v>
      </c>
      <c r="AF125">
        <v>1.51</v>
      </c>
      <c r="AG125">
        <v>1.71</v>
      </c>
      <c r="AH125">
        <v>1.86</v>
      </c>
      <c r="AI125">
        <v>2.1</v>
      </c>
      <c r="AJ125">
        <v>2.2599999999999998</v>
      </c>
      <c r="AK125">
        <v>2.48</v>
      </c>
      <c r="AL125">
        <v>2.71</v>
      </c>
      <c r="AM125">
        <v>3.01</v>
      </c>
      <c r="AN125">
        <v>3.24</v>
      </c>
      <c r="AO125">
        <v>3.47</v>
      </c>
      <c r="AP125">
        <v>3.75</v>
      </c>
      <c r="AQ125">
        <v>4.17</v>
      </c>
      <c r="AR125">
        <v>4.4400000000000004</v>
      </c>
      <c r="AS125">
        <v>4.8099999999999996</v>
      </c>
      <c r="AT125">
        <v>5.08</v>
      </c>
      <c r="AU125">
        <v>5.37</v>
      </c>
      <c r="AV125">
        <v>5.63</v>
      </c>
      <c r="AW125">
        <v>6.16</v>
      </c>
      <c r="AX125">
        <v>6.5</v>
      </c>
      <c r="AY125">
        <v>6.99</v>
      </c>
      <c r="AZ125">
        <v>7.62</v>
      </c>
      <c r="BA125">
        <v>8.32</v>
      </c>
      <c r="BB125">
        <v>8.89</v>
      </c>
      <c r="BC125">
        <v>9.65</v>
      </c>
      <c r="BD125">
        <v>10.199999999999999</v>
      </c>
      <c r="BE125">
        <v>10.7</v>
      </c>
      <c r="BF125">
        <v>11.2</v>
      </c>
      <c r="BG125">
        <v>11.4</v>
      </c>
      <c r="BH125">
        <v>11.8</v>
      </c>
      <c r="BI125">
        <v>12.3</v>
      </c>
      <c r="BJ125">
        <v>12.7</v>
      </c>
      <c r="BK125">
        <v>13.2</v>
      </c>
      <c r="BL125">
        <v>13.8</v>
      </c>
      <c r="BM125">
        <v>14.2</v>
      </c>
      <c r="BN125">
        <v>14.5</v>
      </c>
      <c r="BO125">
        <v>14.8</v>
      </c>
      <c r="BP125">
        <v>15</v>
      </c>
      <c r="BQ125">
        <v>15.3</v>
      </c>
      <c r="BR125">
        <v>15.5</v>
      </c>
      <c r="BS125">
        <v>15.7</v>
      </c>
      <c r="BT125">
        <v>15.9</v>
      </c>
      <c r="BU125">
        <v>16.100000000000001</v>
      </c>
      <c r="BV125">
        <v>16.2</v>
      </c>
      <c r="BW125">
        <v>16.3</v>
      </c>
      <c r="BX125">
        <v>16.5</v>
      </c>
      <c r="BY125">
        <v>16.600000000000001</v>
      </c>
      <c r="BZ125">
        <v>16.7</v>
      </c>
      <c r="CA125">
        <v>16.7</v>
      </c>
      <c r="CB125">
        <v>16.8</v>
      </c>
      <c r="CC125">
        <v>16.899999999999999</v>
      </c>
      <c r="CD125">
        <v>16.899999999999999</v>
      </c>
      <c r="CE125">
        <v>16.899999999999999</v>
      </c>
      <c r="CF125">
        <v>16.899999999999999</v>
      </c>
      <c r="CG125">
        <v>16.899999999999999</v>
      </c>
      <c r="CH125">
        <v>16.8</v>
      </c>
      <c r="CI125">
        <v>16.8</v>
      </c>
      <c r="CJ125">
        <v>16.7</v>
      </c>
      <c r="CK125">
        <v>16.600000000000001</v>
      </c>
      <c r="CL125">
        <v>16.5</v>
      </c>
      <c r="CM125">
        <v>16.399999999999999</v>
      </c>
      <c r="CN125">
        <v>16.3</v>
      </c>
      <c r="CO125">
        <v>16.100000000000001</v>
      </c>
      <c r="CP125">
        <v>16</v>
      </c>
      <c r="CQ125">
        <v>15.8</v>
      </c>
      <c r="CR125">
        <v>15.6</v>
      </c>
      <c r="CS125">
        <v>15.4</v>
      </c>
      <c r="CT125">
        <v>15.2</v>
      </c>
      <c r="CU125">
        <v>15</v>
      </c>
      <c r="CV125">
        <v>14.8</v>
      </c>
      <c r="CW125">
        <v>14.5</v>
      </c>
      <c r="CX125">
        <v>14.3</v>
      </c>
      <c r="CY125">
        <v>14</v>
      </c>
      <c r="CZ125">
        <v>13.7</v>
      </c>
      <c r="DA125">
        <v>13.4</v>
      </c>
      <c r="DB125">
        <v>13.1</v>
      </c>
      <c r="DC125">
        <v>12.6</v>
      </c>
      <c r="DD125">
        <v>12.2</v>
      </c>
      <c r="DE125">
        <v>11.7</v>
      </c>
      <c r="DF125">
        <v>11.3</v>
      </c>
      <c r="DG125">
        <v>10.9</v>
      </c>
      <c r="DH125">
        <v>10.4</v>
      </c>
      <c r="DI125">
        <v>9.99</v>
      </c>
      <c r="DJ125">
        <v>9.58</v>
      </c>
      <c r="DK125">
        <v>9.09</v>
      </c>
      <c r="DL125">
        <v>8.6300000000000008</v>
      </c>
      <c r="DM125">
        <v>8.14</v>
      </c>
      <c r="DN125">
        <v>7.61</v>
      </c>
      <c r="DO125">
        <v>7.03</v>
      </c>
      <c r="DP125">
        <v>6.51</v>
      </c>
      <c r="DQ125">
        <v>5.99</v>
      </c>
      <c r="DR125">
        <v>5.56</v>
      </c>
      <c r="DS125">
        <v>5.21</v>
      </c>
      <c r="DT125">
        <v>4.9800000000000004</v>
      </c>
      <c r="DU125">
        <v>4.71</v>
      </c>
      <c r="DV125">
        <v>4.32</v>
      </c>
      <c r="DW125">
        <v>4.2300000000000004</v>
      </c>
      <c r="DX125">
        <v>3.89</v>
      </c>
      <c r="DY125">
        <v>3.71</v>
      </c>
      <c r="DZ125">
        <v>3.3</v>
      </c>
      <c r="EA125">
        <v>3.11</v>
      </c>
      <c r="EB125">
        <v>2.82</v>
      </c>
      <c r="EC125">
        <v>2.68</v>
      </c>
      <c r="ED125">
        <v>2.5299999999999998</v>
      </c>
      <c r="EE125">
        <v>2.2999999999999998</v>
      </c>
      <c r="EF125">
        <v>2.12</v>
      </c>
      <c r="EG125">
        <v>1.97</v>
      </c>
      <c r="EH125">
        <v>1.88</v>
      </c>
      <c r="EI125">
        <v>1.65</v>
      </c>
      <c r="EJ125">
        <v>1.51</v>
      </c>
      <c r="EK125">
        <v>1.41</v>
      </c>
      <c r="EL125">
        <v>1.31</v>
      </c>
      <c r="EM125">
        <v>1.18</v>
      </c>
      <c r="EN125">
        <v>1.06</v>
      </c>
      <c r="EO125">
        <v>0.97</v>
      </c>
      <c r="EP125">
        <v>0.9</v>
      </c>
      <c r="EQ125">
        <v>0.81</v>
      </c>
      <c r="ER125">
        <v>0.74</v>
      </c>
      <c r="ES125">
        <v>0.68</v>
      </c>
      <c r="ET125">
        <v>0.62</v>
      </c>
      <c r="EU125">
        <v>0.56000000000000005</v>
      </c>
      <c r="EV125">
        <v>0.5</v>
      </c>
      <c r="EW125">
        <v>0.46</v>
      </c>
      <c r="EX125">
        <v>0.39</v>
      </c>
      <c r="EY125">
        <v>0.36</v>
      </c>
      <c r="EZ125">
        <v>0.33</v>
      </c>
      <c r="FA125">
        <v>0.3</v>
      </c>
      <c r="FB125">
        <v>0.26</v>
      </c>
      <c r="FC125">
        <v>0.24</v>
      </c>
      <c r="FD125">
        <v>0.22</v>
      </c>
      <c r="FE125">
        <v>0.19</v>
      </c>
      <c r="FF125">
        <v>0.17</v>
      </c>
      <c r="FG125">
        <v>0.15</v>
      </c>
      <c r="FH125">
        <v>0.14000000000000001</v>
      </c>
      <c r="FI125">
        <v>0.12</v>
      </c>
      <c r="FJ125">
        <v>0.11</v>
      </c>
      <c r="FK125">
        <v>0.1</v>
      </c>
      <c r="FL125">
        <v>0.09</v>
      </c>
      <c r="FM125">
        <v>0.09</v>
      </c>
      <c r="FN125">
        <v>0.08</v>
      </c>
      <c r="FO125">
        <v>7.0000000000000007E-2</v>
      </c>
      <c r="FP125">
        <v>7.0000000000000007E-2</v>
      </c>
      <c r="FQ125">
        <v>7.0000000000000007E-2</v>
      </c>
      <c r="FR125">
        <v>7.0000000000000007E-2</v>
      </c>
      <c r="FS125">
        <v>7.0000000000000007E-2</v>
      </c>
      <c r="FT125">
        <v>7.0000000000000007E-2</v>
      </c>
      <c r="FU125">
        <v>7.0000000000000007E-2</v>
      </c>
      <c r="FV125">
        <v>0.06</v>
      </c>
      <c r="FW125">
        <v>0.08</v>
      </c>
      <c r="FX125">
        <v>0.08</v>
      </c>
      <c r="FY125">
        <v>0.09</v>
      </c>
      <c r="FZ125">
        <v>0.1</v>
      </c>
    </row>
    <row r="126" spans="1:182" x14ac:dyDescent="0.15">
      <c r="A126">
        <v>61</v>
      </c>
      <c r="B126">
        <v>0</v>
      </c>
      <c r="C126">
        <v>0</v>
      </c>
      <c r="D126">
        <v>0</v>
      </c>
      <c r="E126">
        <v>0</v>
      </c>
      <c r="F126">
        <v>0</v>
      </c>
      <c r="G126">
        <v>0</v>
      </c>
      <c r="H126">
        <v>0</v>
      </c>
      <c r="I126">
        <v>0.03</v>
      </c>
      <c r="J126">
        <v>0.04</v>
      </c>
      <c r="K126">
        <v>0.06</v>
      </c>
      <c r="L126">
        <v>0.08</v>
      </c>
      <c r="M126">
        <v>0.1</v>
      </c>
      <c r="N126">
        <v>0.12</v>
      </c>
      <c r="O126">
        <v>0.15</v>
      </c>
      <c r="P126">
        <v>0.18</v>
      </c>
      <c r="Q126">
        <v>0.2</v>
      </c>
      <c r="R126">
        <v>0.25</v>
      </c>
      <c r="S126">
        <v>0.3</v>
      </c>
      <c r="T126">
        <v>0.34</v>
      </c>
      <c r="U126">
        <v>0.38</v>
      </c>
      <c r="V126">
        <v>0.46</v>
      </c>
      <c r="W126">
        <v>0.53</v>
      </c>
      <c r="X126">
        <v>0.61</v>
      </c>
      <c r="Y126">
        <v>0.69</v>
      </c>
      <c r="Z126">
        <v>0.78</v>
      </c>
      <c r="AA126">
        <v>0.87</v>
      </c>
      <c r="AB126">
        <v>1.01</v>
      </c>
      <c r="AC126">
        <v>1.1499999999999999</v>
      </c>
      <c r="AD126">
        <v>1.25</v>
      </c>
      <c r="AE126">
        <v>1.38</v>
      </c>
      <c r="AF126">
        <v>1.48</v>
      </c>
      <c r="AG126">
        <v>1.7</v>
      </c>
      <c r="AH126">
        <v>1.88</v>
      </c>
      <c r="AI126">
        <v>2.0299999999999998</v>
      </c>
      <c r="AJ126">
        <v>2.2999999999999998</v>
      </c>
      <c r="AK126">
        <v>2.4700000000000002</v>
      </c>
      <c r="AL126">
        <v>2.74</v>
      </c>
      <c r="AM126">
        <v>2.95</v>
      </c>
      <c r="AN126">
        <v>3.22</v>
      </c>
      <c r="AO126">
        <v>3.43</v>
      </c>
      <c r="AP126">
        <v>3.73</v>
      </c>
      <c r="AQ126">
        <v>4.16</v>
      </c>
      <c r="AR126">
        <v>4.43</v>
      </c>
      <c r="AS126">
        <v>4.78</v>
      </c>
      <c r="AT126">
        <v>5.05</v>
      </c>
      <c r="AU126">
        <v>5.46</v>
      </c>
      <c r="AV126">
        <v>5.67</v>
      </c>
      <c r="AW126">
        <v>6.08</v>
      </c>
      <c r="AX126">
        <v>6.45</v>
      </c>
      <c r="AY126">
        <v>7</v>
      </c>
      <c r="AZ126">
        <v>7.58</v>
      </c>
      <c r="BA126">
        <v>8.2899999999999991</v>
      </c>
      <c r="BB126">
        <v>8.92</v>
      </c>
      <c r="BC126">
        <v>9.65</v>
      </c>
      <c r="BD126">
        <v>10.199999999999999</v>
      </c>
      <c r="BE126">
        <v>10.7</v>
      </c>
      <c r="BF126">
        <v>11.2</v>
      </c>
      <c r="BG126">
        <v>11.3</v>
      </c>
      <c r="BH126">
        <v>11.7</v>
      </c>
      <c r="BI126">
        <v>12.2</v>
      </c>
      <c r="BJ126">
        <v>12.7</v>
      </c>
      <c r="BK126">
        <v>13.1</v>
      </c>
      <c r="BL126">
        <v>13.8</v>
      </c>
      <c r="BM126">
        <v>14.2</v>
      </c>
      <c r="BN126">
        <v>14.5</v>
      </c>
      <c r="BO126">
        <v>14.7</v>
      </c>
      <c r="BP126">
        <v>15</v>
      </c>
      <c r="BQ126">
        <v>15.2</v>
      </c>
      <c r="BR126">
        <v>15.4</v>
      </c>
      <c r="BS126">
        <v>15.6</v>
      </c>
      <c r="BT126">
        <v>15.8</v>
      </c>
      <c r="BU126">
        <v>16</v>
      </c>
      <c r="BV126">
        <v>16.2</v>
      </c>
      <c r="BW126">
        <v>16.3</v>
      </c>
      <c r="BX126">
        <v>16.399999999999999</v>
      </c>
      <c r="BY126">
        <v>16.5</v>
      </c>
      <c r="BZ126">
        <v>16.600000000000001</v>
      </c>
      <c r="CA126">
        <v>16.7</v>
      </c>
      <c r="CB126">
        <v>16.8</v>
      </c>
      <c r="CC126">
        <v>16.8</v>
      </c>
      <c r="CD126">
        <v>16.8</v>
      </c>
      <c r="CE126">
        <v>16.8</v>
      </c>
      <c r="CF126">
        <v>16.8</v>
      </c>
      <c r="CG126">
        <v>16.8</v>
      </c>
      <c r="CH126">
        <v>16.8</v>
      </c>
      <c r="CI126">
        <v>16.7</v>
      </c>
      <c r="CJ126">
        <v>16.7</v>
      </c>
      <c r="CK126">
        <v>16.600000000000001</v>
      </c>
      <c r="CL126">
        <v>16.5</v>
      </c>
      <c r="CM126">
        <v>16.399999999999999</v>
      </c>
      <c r="CN126">
        <v>16.2</v>
      </c>
      <c r="CO126">
        <v>16.100000000000001</v>
      </c>
      <c r="CP126">
        <v>15.9</v>
      </c>
      <c r="CQ126">
        <v>15.8</v>
      </c>
      <c r="CR126">
        <v>15.6</v>
      </c>
      <c r="CS126">
        <v>15.4</v>
      </c>
      <c r="CT126">
        <v>15.2</v>
      </c>
      <c r="CU126">
        <v>15</v>
      </c>
      <c r="CV126">
        <v>14.7</v>
      </c>
      <c r="CW126">
        <v>14.5</v>
      </c>
      <c r="CX126">
        <v>14.2</v>
      </c>
      <c r="CY126">
        <v>14</v>
      </c>
      <c r="CZ126">
        <v>13.7</v>
      </c>
      <c r="DA126">
        <v>13.3</v>
      </c>
      <c r="DB126">
        <v>13</v>
      </c>
      <c r="DC126">
        <v>12.6</v>
      </c>
      <c r="DD126">
        <v>12.2</v>
      </c>
      <c r="DE126">
        <v>11.7</v>
      </c>
      <c r="DF126">
        <v>11.2</v>
      </c>
      <c r="DG126">
        <v>10.9</v>
      </c>
      <c r="DH126">
        <v>10.4</v>
      </c>
      <c r="DI126">
        <v>9.93</v>
      </c>
      <c r="DJ126">
        <v>9.5399999999999991</v>
      </c>
      <c r="DK126">
        <v>9.1</v>
      </c>
      <c r="DL126">
        <v>8.64</v>
      </c>
      <c r="DM126">
        <v>8.15</v>
      </c>
      <c r="DN126">
        <v>7.63</v>
      </c>
      <c r="DO126">
        <v>7.06</v>
      </c>
      <c r="DP126">
        <v>6.51</v>
      </c>
      <c r="DQ126">
        <v>6.06</v>
      </c>
      <c r="DR126">
        <v>5.67</v>
      </c>
      <c r="DS126">
        <v>5.3</v>
      </c>
      <c r="DT126">
        <v>4.97</v>
      </c>
      <c r="DU126">
        <v>4.71</v>
      </c>
      <c r="DV126">
        <v>4.42</v>
      </c>
      <c r="DW126">
        <v>4.1500000000000004</v>
      </c>
      <c r="DX126">
        <v>3.99</v>
      </c>
      <c r="DY126">
        <v>3.68</v>
      </c>
      <c r="DZ126">
        <v>3.36</v>
      </c>
      <c r="EA126">
        <v>3.07</v>
      </c>
      <c r="EB126">
        <v>2.87</v>
      </c>
      <c r="EC126">
        <v>2.71</v>
      </c>
      <c r="ED126">
        <v>2.52</v>
      </c>
      <c r="EE126">
        <v>2.34</v>
      </c>
      <c r="EF126">
        <v>2.11</v>
      </c>
      <c r="EG126">
        <v>1.98</v>
      </c>
      <c r="EH126">
        <v>1.84</v>
      </c>
      <c r="EI126">
        <v>1.69</v>
      </c>
      <c r="EJ126">
        <v>1.54</v>
      </c>
      <c r="EK126">
        <v>1.44</v>
      </c>
      <c r="EL126">
        <v>1.3</v>
      </c>
      <c r="EM126">
        <v>1.22</v>
      </c>
      <c r="EN126">
        <v>1.1299999999999999</v>
      </c>
      <c r="EO126">
        <v>1.01</v>
      </c>
      <c r="EP126">
        <v>0.92</v>
      </c>
      <c r="EQ126">
        <v>0.86</v>
      </c>
      <c r="ER126">
        <v>0.78</v>
      </c>
      <c r="ES126">
        <v>0.69</v>
      </c>
      <c r="ET126">
        <v>0.62</v>
      </c>
      <c r="EU126">
        <v>0.57999999999999996</v>
      </c>
      <c r="EV126">
        <v>0.52</v>
      </c>
      <c r="EW126">
        <v>0.48</v>
      </c>
      <c r="EX126">
        <v>0.41</v>
      </c>
      <c r="EY126">
        <v>0.38</v>
      </c>
      <c r="EZ126">
        <v>0.35</v>
      </c>
      <c r="FA126">
        <v>0.31</v>
      </c>
      <c r="FB126">
        <v>0.28000000000000003</v>
      </c>
      <c r="FC126">
        <v>0.24</v>
      </c>
      <c r="FD126">
        <v>0.22</v>
      </c>
      <c r="FE126">
        <v>0.19</v>
      </c>
      <c r="FF126">
        <v>0.17</v>
      </c>
      <c r="FG126">
        <v>0.16</v>
      </c>
      <c r="FH126">
        <v>0.14000000000000001</v>
      </c>
      <c r="FI126">
        <v>0.13</v>
      </c>
      <c r="FJ126">
        <v>0.12</v>
      </c>
      <c r="FK126">
        <v>0.11</v>
      </c>
      <c r="FL126">
        <v>0.1</v>
      </c>
      <c r="FM126">
        <v>0.09</v>
      </c>
      <c r="FN126">
        <v>7.0000000000000007E-2</v>
      </c>
      <c r="FO126">
        <v>0.08</v>
      </c>
      <c r="FP126">
        <v>7.0000000000000007E-2</v>
      </c>
      <c r="FQ126">
        <v>7.0000000000000007E-2</v>
      </c>
      <c r="FR126">
        <v>7.0000000000000007E-2</v>
      </c>
      <c r="FS126">
        <v>7.0000000000000007E-2</v>
      </c>
      <c r="FT126">
        <v>7.0000000000000007E-2</v>
      </c>
      <c r="FU126">
        <v>7.0000000000000007E-2</v>
      </c>
      <c r="FV126">
        <v>7.0000000000000007E-2</v>
      </c>
      <c r="FW126">
        <v>0.08</v>
      </c>
      <c r="FX126">
        <v>0.08</v>
      </c>
      <c r="FY126">
        <v>0.09</v>
      </c>
      <c r="FZ126">
        <v>0.1</v>
      </c>
    </row>
    <row r="127" spans="1:182" x14ac:dyDescent="0.15">
      <c r="A127">
        <v>60</v>
      </c>
      <c r="B127">
        <v>0</v>
      </c>
      <c r="C127">
        <v>0</v>
      </c>
      <c r="D127">
        <v>0</v>
      </c>
      <c r="E127">
        <v>0</v>
      </c>
      <c r="F127">
        <v>0</v>
      </c>
      <c r="G127">
        <v>0</v>
      </c>
      <c r="H127">
        <v>0</v>
      </c>
      <c r="I127">
        <v>0.02</v>
      </c>
      <c r="J127">
        <v>0.04</v>
      </c>
      <c r="K127">
        <v>0.06</v>
      </c>
      <c r="L127">
        <v>0.08</v>
      </c>
      <c r="M127">
        <v>0.1</v>
      </c>
      <c r="N127">
        <v>0.12</v>
      </c>
      <c r="O127">
        <v>0.14000000000000001</v>
      </c>
      <c r="P127">
        <v>0.18</v>
      </c>
      <c r="Q127">
        <v>0.2</v>
      </c>
      <c r="R127">
        <v>0.24</v>
      </c>
      <c r="S127">
        <v>0.28999999999999998</v>
      </c>
      <c r="T127">
        <v>0.34</v>
      </c>
      <c r="U127">
        <v>0.4</v>
      </c>
      <c r="V127">
        <v>0.46</v>
      </c>
      <c r="W127">
        <v>0.52</v>
      </c>
      <c r="X127">
        <v>0.59</v>
      </c>
      <c r="Y127">
        <v>0.69</v>
      </c>
      <c r="Z127">
        <v>0.77</v>
      </c>
      <c r="AA127">
        <v>0.88</v>
      </c>
      <c r="AB127">
        <v>1</v>
      </c>
      <c r="AC127">
        <v>1.1200000000000001</v>
      </c>
      <c r="AD127">
        <v>1.2</v>
      </c>
      <c r="AE127">
        <v>1.4</v>
      </c>
      <c r="AF127">
        <v>1.53</v>
      </c>
      <c r="AG127">
        <v>1.73</v>
      </c>
      <c r="AH127">
        <v>1.85</v>
      </c>
      <c r="AI127">
        <v>2.0699999999999998</v>
      </c>
      <c r="AJ127">
        <v>2.23</v>
      </c>
      <c r="AK127">
        <v>2.5</v>
      </c>
      <c r="AL127">
        <v>2.72</v>
      </c>
      <c r="AM127">
        <v>2.96</v>
      </c>
      <c r="AN127">
        <v>3.19</v>
      </c>
      <c r="AO127">
        <v>3.43</v>
      </c>
      <c r="AP127">
        <v>3.77</v>
      </c>
      <c r="AQ127">
        <v>4.12</v>
      </c>
      <c r="AR127">
        <v>4.4400000000000004</v>
      </c>
      <c r="AS127">
        <v>4.7699999999999996</v>
      </c>
      <c r="AT127">
        <v>5.05</v>
      </c>
      <c r="AU127">
        <v>5.37</v>
      </c>
      <c r="AV127">
        <v>5.72</v>
      </c>
      <c r="AW127">
        <v>6.1</v>
      </c>
      <c r="AX127">
        <v>6.52</v>
      </c>
      <c r="AY127">
        <v>6.99</v>
      </c>
      <c r="AZ127">
        <v>7.52</v>
      </c>
      <c r="BA127">
        <v>8.25</v>
      </c>
      <c r="BB127">
        <v>8.93</v>
      </c>
      <c r="BC127">
        <v>9.5399999999999991</v>
      </c>
      <c r="BD127">
        <v>10.1</v>
      </c>
      <c r="BE127">
        <v>10.6</v>
      </c>
      <c r="BF127">
        <v>11.1</v>
      </c>
      <c r="BG127">
        <v>11.3</v>
      </c>
      <c r="BH127">
        <v>11.7</v>
      </c>
      <c r="BI127">
        <v>12.2</v>
      </c>
      <c r="BJ127">
        <v>12.7</v>
      </c>
      <c r="BK127">
        <v>13.1</v>
      </c>
      <c r="BL127">
        <v>13.7</v>
      </c>
      <c r="BM127">
        <v>14.1</v>
      </c>
      <c r="BN127">
        <v>14.4</v>
      </c>
      <c r="BO127">
        <v>14.7</v>
      </c>
      <c r="BP127">
        <v>14.9</v>
      </c>
      <c r="BQ127">
        <v>15.2</v>
      </c>
      <c r="BR127">
        <v>15.4</v>
      </c>
      <c r="BS127">
        <v>15.6</v>
      </c>
      <c r="BT127">
        <v>15.8</v>
      </c>
      <c r="BU127">
        <v>16</v>
      </c>
      <c r="BV127">
        <v>16.100000000000001</v>
      </c>
      <c r="BW127">
        <v>16.3</v>
      </c>
      <c r="BX127">
        <v>16.399999999999999</v>
      </c>
      <c r="BY127">
        <v>16.5</v>
      </c>
      <c r="BZ127">
        <v>16.600000000000001</v>
      </c>
      <c r="CA127">
        <v>16.7</v>
      </c>
      <c r="CB127">
        <v>16.7</v>
      </c>
      <c r="CC127">
        <v>16.8</v>
      </c>
      <c r="CD127">
        <v>16.8</v>
      </c>
      <c r="CE127">
        <v>16.8</v>
      </c>
      <c r="CF127">
        <v>16.8</v>
      </c>
      <c r="CG127">
        <v>16.8</v>
      </c>
      <c r="CH127">
        <v>16.7</v>
      </c>
      <c r="CI127">
        <v>16.7</v>
      </c>
      <c r="CJ127">
        <v>16.600000000000001</v>
      </c>
      <c r="CK127">
        <v>16.5</v>
      </c>
      <c r="CL127">
        <v>16.399999999999999</v>
      </c>
      <c r="CM127">
        <v>16.3</v>
      </c>
      <c r="CN127">
        <v>16.2</v>
      </c>
      <c r="CO127">
        <v>16.100000000000001</v>
      </c>
      <c r="CP127">
        <v>15.9</v>
      </c>
      <c r="CQ127">
        <v>15.7</v>
      </c>
      <c r="CR127">
        <v>15.5</v>
      </c>
      <c r="CS127">
        <v>15.4</v>
      </c>
      <c r="CT127">
        <v>15.1</v>
      </c>
      <c r="CU127">
        <v>14.9</v>
      </c>
      <c r="CV127">
        <v>14.7</v>
      </c>
      <c r="CW127">
        <v>14.4</v>
      </c>
      <c r="CX127">
        <v>14.2</v>
      </c>
      <c r="CY127">
        <v>13.9</v>
      </c>
      <c r="CZ127">
        <v>13.6</v>
      </c>
      <c r="DA127">
        <v>13.2</v>
      </c>
      <c r="DB127">
        <v>13</v>
      </c>
      <c r="DC127">
        <v>12.6</v>
      </c>
      <c r="DD127">
        <v>12.1</v>
      </c>
      <c r="DE127">
        <v>11.7</v>
      </c>
      <c r="DF127">
        <v>11.2</v>
      </c>
      <c r="DG127">
        <v>10.8</v>
      </c>
      <c r="DH127">
        <v>10.4</v>
      </c>
      <c r="DI127">
        <v>9.98</v>
      </c>
      <c r="DJ127">
        <v>9.5299999999999994</v>
      </c>
      <c r="DK127">
        <v>9.07</v>
      </c>
      <c r="DL127">
        <v>8.69</v>
      </c>
      <c r="DM127">
        <v>8.19</v>
      </c>
      <c r="DN127">
        <v>7.64</v>
      </c>
      <c r="DO127">
        <v>7.15</v>
      </c>
      <c r="DP127">
        <v>6.56</v>
      </c>
      <c r="DQ127">
        <v>6.1</v>
      </c>
      <c r="DR127">
        <v>5.69</v>
      </c>
      <c r="DS127">
        <v>5.33</v>
      </c>
      <c r="DT127">
        <v>4.9800000000000004</v>
      </c>
      <c r="DU127">
        <v>4.7300000000000004</v>
      </c>
      <c r="DV127">
        <v>4.46</v>
      </c>
      <c r="DW127">
        <v>4.1900000000000004</v>
      </c>
      <c r="DX127">
        <v>3.92</v>
      </c>
      <c r="DY127">
        <v>3.73</v>
      </c>
      <c r="DZ127">
        <v>3.47</v>
      </c>
      <c r="EA127">
        <v>3.14</v>
      </c>
      <c r="EB127">
        <v>2.89</v>
      </c>
      <c r="EC127">
        <v>2.71</v>
      </c>
      <c r="ED127">
        <v>2.54</v>
      </c>
      <c r="EE127">
        <v>2.39</v>
      </c>
      <c r="EF127">
        <v>2.11</v>
      </c>
      <c r="EG127">
        <v>2.02</v>
      </c>
      <c r="EH127">
        <v>1.88</v>
      </c>
      <c r="EI127">
        <v>1.7</v>
      </c>
      <c r="EJ127">
        <v>1.6</v>
      </c>
      <c r="EK127">
        <v>1.46</v>
      </c>
      <c r="EL127">
        <v>1.34</v>
      </c>
      <c r="EM127">
        <v>1.23</v>
      </c>
      <c r="EN127">
        <v>1.1399999999999999</v>
      </c>
      <c r="EO127">
        <v>1.03</v>
      </c>
      <c r="EP127">
        <v>0.95</v>
      </c>
      <c r="EQ127">
        <v>0.88</v>
      </c>
      <c r="ER127">
        <v>0.78</v>
      </c>
      <c r="ES127">
        <v>0.69</v>
      </c>
      <c r="ET127">
        <v>0.67</v>
      </c>
      <c r="EU127">
        <v>0.59</v>
      </c>
      <c r="EV127">
        <v>0.53</v>
      </c>
      <c r="EW127">
        <v>0.48</v>
      </c>
      <c r="EX127">
        <v>0.45</v>
      </c>
      <c r="EY127">
        <v>0.4</v>
      </c>
      <c r="EZ127">
        <v>0.34</v>
      </c>
      <c r="FA127">
        <v>0.33</v>
      </c>
      <c r="FB127">
        <v>0.28000000000000003</v>
      </c>
      <c r="FC127">
        <v>0.25</v>
      </c>
      <c r="FD127">
        <v>0.22</v>
      </c>
      <c r="FE127">
        <v>0.21</v>
      </c>
      <c r="FF127">
        <v>0.18</v>
      </c>
      <c r="FG127">
        <v>0.17</v>
      </c>
      <c r="FH127">
        <v>0.15</v>
      </c>
      <c r="FI127">
        <v>0.14000000000000001</v>
      </c>
      <c r="FJ127">
        <v>0.12</v>
      </c>
      <c r="FK127">
        <v>0.11</v>
      </c>
      <c r="FL127">
        <v>0.1</v>
      </c>
      <c r="FM127">
        <v>0.09</v>
      </c>
      <c r="FN127">
        <v>0.09</v>
      </c>
      <c r="FO127">
        <v>0.08</v>
      </c>
      <c r="FP127">
        <v>0.08</v>
      </c>
      <c r="FQ127">
        <v>7.0000000000000007E-2</v>
      </c>
      <c r="FR127">
        <v>0.06</v>
      </c>
      <c r="FS127">
        <v>7.0000000000000007E-2</v>
      </c>
      <c r="FT127">
        <v>7.0000000000000007E-2</v>
      </c>
      <c r="FU127">
        <v>7.0000000000000007E-2</v>
      </c>
      <c r="FV127">
        <v>7.0000000000000007E-2</v>
      </c>
      <c r="FW127">
        <v>0.08</v>
      </c>
      <c r="FX127">
        <v>0.08</v>
      </c>
      <c r="FY127">
        <v>0.09</v>
      </c>
      <c r="FZ127">
        <v>0.1</v>
      </c>
    </row>
    <row r="128" spans="1:182" x14ac:dyDescent="0.15">
      <c r="A128">
        <v>59</v>
      </c>
      <c r="B128">
        <v>0</v>
      </c>
      <c r="C128">
        <v>0</v>
      </c>
      <c r="D128">
        <v>0</v>
      </c>
      <c r="E128">
        <v>0</v>
      </c>
      <c r="F128">
        <v>0</v>
      </c>
      <c r="G128">
        <v>0</v>
      </c>
      <c r="H128">
        <v>0</v>
      </c>
      <c r="I128">
        <v>0.02</v>
      </c>
      <c r="J128">
        <v>0.04</v>
      </c>
      <c r="K128">
        <v>0.06</v>
      </c>
      <c r="L128">
        <v>0.08</v>
      </c>
      <c r="M128">
        <v>0.1</v>
      </c>
      <c r="N128">
        <v>0.11</v>
      </c>
      <c r="O128">
        <v>0.14000000000000001</v>
      </c>
      <c r="P128">
        <v>0.17</v>
      </c>
      <c r="Q128">
        <v>0.21</v>
      </c>
      <c r="R128">
        <v>0.25</v>
      </c>
      <c r="S128">
        <v>0.28999999999999998</v>
      </c>
      <c r="T128">
        <v>0.35</v>
      </c>
      <c r="U128">
        <v>0.39</v>
      </c>
      <c r="V128">
        <v>0.44</v>
      </c>
      <c r="W128">
        <v>0.55000000000000004</v>
      </c>
      <c r="X128">
        <v>0.6</v>
      </c>
      <c r="Y128">
        <v>0.69</v>
      </c>
      <c r="Z128">
        <v>0.79</v>
      </c>
      <c r="AA128">
        <v>0.89</v>
      </c>
      <c r="AB128">
        <v>0.98</v>
      </c>
      <c r="AC128">
        <v>1.1100000000000001</v>
      </c>
      <c r="AD128">
        <v>1.22</v>
      </c>
      <c r="AE128">
        <v>1.4</v>
      </c>
      <c r="AF128">
        <v>1.51</v>
      </c>
      <c r="AG128">
        <v>1.72</v>
      </c>
      <c r="AH128">
        <v>1.85</v>
      </c>
      <c r="AI128">
        <v>2.09</v>
      </c>
      <c r="AJ128">
        <v>2.2599999999999998</v>
      </c>
      <c r="AK128">
        <v>2.4700000000000002</v>
      </c>
      <c r="AL128">
        <v>2.78</v>
      </c>
      <c r="AM128">
        <v>3</v>
      </c>
      <c r="AN128">
        <v>3.22</v>
      </c>
      <c r="AO128">
        <v>3.45</v>
      </c>
      <c r="AP128">
        <v>3.81</v>
      </c>
      <c r="AQ128">
        <v>4.16</v>
      </c>
      <c r="AR128">
        <v>4.51</v>
      </c>
      <c r="AS128">
        <v>4.7</v>
      </c>
      <c r="AT128">
        <v>4.93</v>
      </c>
      <c r="AU128">
        <v>5.4</v>
      </c>
      <c r="AV128">
        <v>5.67</v>
      </c>
      <c r="AW128">
        <v>6.04</v>
      </c>
      <c r="AX128">
        <v>6.5</v>
      </c>
      <c r="AY128">
        <v>6.97</v>
      </c>
      <c r="AZ128">
        <v>7.5</v>
      </c>
      <c r="BA128">
        <v>8.23</v>
      </c>
      <c r="BB128">
        <v>8.8699999999999992</v>
      </c>
      <c r="BC128">
        <v>9.58</v>
      </c>
      <c r="BD128">
        <v>10</v>
      </c>
      <c r="BE128">
        <v>10.6</v>
      </c>
      <c r="BF128">
        <v>11.1</v>
      </c>
      <c r="BG128">
        <v>11.2</v>
      </c>
      <c r="BH128">
        <v>11.7</v>
      </c>
      <c r="BI128">
        <v>12.2</v>
      </c>
      <c r="BJ128">
        <v>12.6</v>
      </c>
      <c r="BK128">
        <v>13.1</v>
      </c>
      <c r="BL128">
        <v>13.6</v>
      </c>
      <c r="BM128">
        <v>14.1</v>
      </c>
      <c r="BN128">
        <v>14.4</v>
      </c>
      <c r="BO128">
        <v>14.7</v>
      </c>
      <c r="BP128">
        <v>14.9</v>
      </c>
      <c r="BQ128">
        <v>15.2</v>
      </c>
      <c r="BR128">
        <v>15.4</v>
      </c>
      <c r="BS128">
        <v>15.6</v>
      </c>
      <c r="BT128">
        <v>15.8</v>
      </c>
      <c r="BU128">
        <v>15.9</v>
      </c>
      <c r="BV128">
        <v>16.100000000000001</v>
      </c>
      <c r="BW128">
        <v>16.2</v>
      </c>
      <c r="BX128">
        <v>16.399999999999999</v>
      </c>
      <c r="BY128">
        <v>16.5</v>
      </c>
      <c r="BZ128">
        <v>16.600000000000001</v>
      </c>
      <c r="CA128">
        <v>16.600000000000001</v>
      </c>
      <c r="CB128">
        <v>16.7</v>
      </c>
      <c r="CC128">
        <v>16.7</v>
      </c>
      <c r="CD128">
        <v>16.8</v>
      </c>
      <c r="CE128">
        <v>16.8</v>
      </c>
      <c r="CF128">
        <v>16.8</v>
      </c>
      <c r="CG128">
        <v>16.7</v>
      </c>
      <c r="CH128">
        <v>16.7</v>
      </c>
      <c r="CI128">
        <v>16.600000000000001</v>
      </c>
      <c r="CJ128">
        <v>16.600000000000001</v>
      </c>
      <c r="CK128">
        <v>16.5</v>
      </c>
      <c r="CL128">
        <v>16.399999999999999</v>
      </c>
      <c r="CM128">
        <v>16.3</v>
      </c>
      <c r="CN128">
        <v>16.100000000000001</v>
      </c>
      <c r="CO128">
        <v>16</v>
      </c>
      <c r="CP128">
        <v>15.9</v>
      </c>
      <c r="CQ128">
        <v>15.7</v>
      </c>
      <c r="CR128">
        <v>15.5</v>
      </c>
      <c r="CS128">
        <v>15.3</v>
      </c>
      <c r="CT128">
        <v>15.1</v>
      </c>
      <c r="CU128">
        <v>14.9</v>
      </c>
      <c r="CV128">
        <v>14.6</v>
      </c>
      <c r="CW128">
        <v>14.4</v>
      </c>
      <c r="CX128">
        <v>14.1</v>
      </c>
      <c r="CY128">
        <v>13.9</v>
      </c>
      <c r="CZ128">
        <v>13.6</v>
      </c>
      <c r="DA128">
        <v>13.1</v>
      </c>
      <c r="DB128">
        <v>12.9</v>
      </c>
      <c r="DC128">
        <v>12.5</v>
      </c>
      <c r="DD128">
        <v>12.1</v>
      </c>
      <c r="DE128">
        <v>11.6</v>
      </c>
      <c r="DF128">
        <v>11.2</v>
      </c>
      <c r="DG128">
        <v>10.8</v>
      </c>
      <c r="DH128">
        <v>10.4</v>
      </c>
      <c r="DI128">
        <v>10</v>
      </c>
      <c r="DJ128">
        <v>9.52</v>
      </c>
      <c r="DK128">
        <v>9.09</v>
      </c>
      <c r="DL128">
        <v>8.66</v>
      </c>
      <c r="DM128">
        <v>8.17</v>
      </c>
      <c r="DN128">
        <v>7.68</v>
      </c>
      <c r="DO128">
        <v>7.07</v>
      </c>
      <c r="DP128">
        <v>6.57</v>
      </c>
      <c r="DQ128">
        <v>6.09</v>
      </c>
      <c r="DR128">
        <v>5.68</v>
      </c>
      <c r="DS128">
        <v>5.34</v>
      </c>
      <c r="DT128">
        <v>5.0199999999999996</v>
      </c>
      <c r="DU128">
        <v>4.75</v>
      </c>
      <c r="DV128">
        <v>4.5</v>
      </c>
      <c r="DW128">
        <v>4.18</v>
      </c>
      <c r="DX128">
        <v>3.99</v>
      </c>
      <c r="DY128">
        <v>3.73</v>
      </c>
      <c r="DZ128">
        <v>3.43</v>
      </c>
      <c r="EA128">
        <v>3.14</v>
      </c>
      <c r="EB128">
        <v>2.98</v>
      </c>
      <c r="EC128">
        <v>2.72</v>
      </c>
      <c r="ED128">
        <v>2.5099999999999998</v>
      </c>
      <c r="EE128">
        <v>2.42</v>
      </c>
      <c r="EF128">
        <v>2.2000000000000002</v>
      </c>
      <c r="EG128">
        <v>2.0299999999999998</v>
      </c>
      <c r="EH128">
        <v>1.92</v>
      </c>
      <c r="EI128">
        <v>1.77</v>
      </c>
      <c r="EJ128">
        <v>1.57</v>
      </c>
      <c r="EK128">
        <v>1.52</v>
      </c>
      <c r="EL128">
        <v>1.35</v>
      </c>
      <c r="EM128">
        <v>1.27</v>
      </c>
      <c r="EN128">
        <v>1.1599999999999999</v>
      </c>
      <c r="EO128">
        <v>1.06</v>
      </c>
      <c r="EP128">
        <v>0.97</v>
      </c>
      <c r="EQ128">
        <v>0.87</v>
      </c>
      <c r="ER128">
        <v>0.79</v>
      </c>
      <c r="ES128">
        <v>0.73</v>
      </c>
      <c r="ET128">
        <v>0.66</v>
      </c>
      <c r="EU128">
        <v>0.61</v>
      </c>
      <c r="EV128">
        <v>0.55000000000000004</v>
      </c>
      <c r="EW128">
        <v>0.49</v>
      </c>
      <c r="EX128">
        <v>0.45</v>
      </c>
      <c r="EY128">
        <v>0.41</v>
      </c>
      <c r="EZ128">
        <v>0.37</v>
      </c>
      <c r="FA128">
        <v>0.34</v>
      </c>
      <c r="FB128">
        <v>0.3</v>
      </c>
      <c r="FC128">
        <v>0.25</v>
      </c>
      <c r="FD128">
        <v>0.25</v>
      </c>
      <c r="FE128">
        <v>0.22</v>
      </c>
      <c r="FF128">
        <v>0.2</v>
      </c>
      <c r="FG128">
        <v>0.18</v>
      </c>
      <c r="FH128">
        <v>0.16</v>
      </c>
      <c r="FI128">
        <v>0.14000000000000001</v>
      </c>
      <c r="FJ128">
        <v>0.13</v>
      </c>
      <c r="FK128">
        <v>0.12</v>
      </c>
      <c r="FL128">
        <v>0.11</v>
      </c>
      <c r="FM128">
        <v>0.1</v>
      </c>
      <c r="FN128">
        <v>0.09</v>
      </c>
      <c r="FO128">
        <v>0.09</v>
      </c>
      <c r="FP128">
        <v>0.08</v>
      </c>
      <c r="FQ128">
        <v>0.08</v>
      </c>
      <c r="FR128">
        <v>7.0000000000000007E-2</v>
      </c>
      <c r="FS128">
        <v>7.0000000000000007E-2</v>
      </c>
      <c r="FT128">
        <v>7.0000000000000007E-2</v>
      </c>
      <c r="FU128">
        <v>7.0000000000000007E-2</v>
      </c>
      <c r="FV128">
        <v>0.08</v>
      </c>
      <c r="FW128">
        <v>0.08</v>
      </c>
      <c r="FX128">
        <v>0.08</v>
      </c>
      <c r="FY128">
        <v>0.09</v>
      </c>
      <c r="FZ128">
        <v>0.1</v>
      </c>
    </row>
    <row r="129" spans="1:182" x14ac:dyDescent="0.15">
      <c r="A129">
        <v>58</v>
      </c>
      <c r="B129">
        <v>0</v>
      </c>
      <c r="C129">
        <v>0</v>
      </c>
      <c r="D129">
        <v>0</v>
      </c>
      <c r="E129">
        <v>0</v>
      </c>
      <c r="F129">
        <v>0</v>
      </c>
      <c r="G129">
        <v>0</v>
      </c>
      <c r="H129">
        <v>0</v>
      </c>
      <c r="I129">
        <v>0.02</v>
      </c>
      <c r="J129">
        <v>0.04</v>
      </c>
      <c r="K129">
        <v>0.05</v>
      </c>
      <c r="L129">
        <v>0.08</v>
      </c>
      <c r="M129">
        <v>0.1</v>
      </c>
      <c r="N129">
        <v>0.12</v>
      </c>
      <c r="O129">
        <v>0.14000000000000001</v>
      </c>
      <c r="P129">
        <v>0.17</v>
      </c>
      <c r="Q129">
        <v>0.2</v>
      </c>
      <c r="R129">
        <v>0.24</v>
      </c>
      <c r="S129">
        <v>0.28999999999999998</v>
      </c>
      <c r="T129">
        <v>0.34</v>
      </c>
      <c r="U129">
        <v>0.4</v>
      </c>
      <c r="V129">
        <v>0.46</v>
      </c>
      <c r="W129">
        <v>0.53</v>
      </c>
      <c r="X129">
        <v>0.6</v>
      </c>
      <c r="Y129">
        <v>0.68</v>
      </c>
      <c r="Z129">
        <v>0.77</v>
      </c>
      <c r="AA129">
        <v>0.87</v>
      </c>
      <c r="AB129">
        <v>1</v>
      </c>
      <c r="AC129">
        <v>1.0900000000000001</v>
      </c>
      <c r="AD129">
        <v>1.27</v>
      </c>
      <c r="AE129">
        <v>1.38</v>
      </c>
      <c r="AF129">
        <v>1.54</v>
      </c>
      <c r="AG129">
        <v>1.65</v>
      </c>
      <c r="AH129">
        <v>1.84</v>
      </c>
      <c r="AI129">
        <v>2.0699999999999998</v>
      </c>
      <c r="AJ129">
        <v>2.23</v>
      </c>
      <c r="AK129">
        <v>2.44</v>
      </c>
      <c r="AL129">
        <v>2.77</v>
      </c>
      <c r="AM129">
        <v>2.93</v>
      </c>
      <c r="AN129">
        <v>3.18</v>
      </c>
      <c r="AO129">
        <v>3.44</v>
      </c>
      <c r="AP129">
        <v>3.77</v>
      </c>
      <c r="AQ129">
        <v>4.1399999999999997</v>
      </c>
      <c r="AR129">
        <v>4.3899999999999997</v>
      </c>
      <c r="AS129">
        <v>4.72</v>
      </c>
      <c r="AT129">
        <v>4.9800000000000004</v>
      </c>
      <c r="AU129">
        <v>5.34</v>
      </c>
      <c r="AV129">
        <v>5.7</v>
      </c>
      <c r="AW129">
        <v>6.09</v>
      </c>
      <c r="AX129">
        <v>6.46</v>
      </c>
      <c r="AY129">
        <v>6.92</v>
      </c>
      <c r="AZ129">
        <v>7.48</v>
      </c>
      <c r="BA129">
        <v>8.15</v>
      </c>
      <c r="BB129">
        <v>8.86</v>
      </c>
      <c r="BC129">
        <v>9.52</v>
      </c>
      <c r="BD129">
        <v>10</v>
      </c>
      <c r="BE129">
        <v>10.6</v>
      </c>
      <c r="BF129">
        <v>11</v>
      </c>
      <c r="BG129">
        <v>11.2</v>
      </c>
      <c r="BH129">
        <v>11.6</v>
      </c>
      <c r="BI129">
        <v>12.2</v>
      </c>
      <c r="BJ129">
        <v>12.6</v>
      </c>
      <c r="BK129">
        <v>13</v>
      </c>
      <c r="BL129">
        <v>13.6</v>
      </c>
      <c r="BM129">
        <v>14.1</v>
      </c>
      <c r="BN129">
        <v>14.4</v>
      </c>
      <c r="BO129">
        <v>14.6</v>
      </c>
      <c r="BP129">
        <v>14.9</v>
      </c>
      <c r="BQ129">
        <v>15.1</v>
      </c>
      <c r="BR129">
        <v>15.3</v>
      </c>
      <c r="BS129">
        <v>15.5</v>
      </c>
      <c r="BT129">
        <v>15.7</v>
      </c>
      <c r="BU129">
        <v>15.9</v>
      </c>
      <c r="BV129">
        <v>16.100000000000001</v>
      </c>
      <c r="BW129">
        <v>16.2</v>
      </c>
      <c r="BX129">
        <v>16.3</v>
      </c>
      <c r="BY129">
        <v>16.399999999999999</v>
      </c>
      <c r="BZ129">
        <v>16.5</v>
      </c>
      <c r="CA129">
        <v>16.600000000000001</v>
      </c>
      <c r="CB129">
        <v>16.600000000000001</v>
      </c>
      <c r="CC129">
        <v>16.7</v>
      </c>
      <c r="CD129">
        <v>16.7</v>
      </c>
      <c r="CE129">
        <v>16.7</v>
      </c>
      <c r="CF129">
        <v>16.7</v>
      </c>
      <c r="CG129">
        <v>16.7</v>
      </c>
      <c r="CH129">
        <v>16.600000000000001</v>
      </c>
      <c r="CI129">
        <v>16.600000000000001</v>
      </c>
      <c r="CJ129">
        <v>16.5</v>
      </c>
      <c r="CK129">
        <v>16.399999999999999</v>
      </c>
      <c r="CL129">
        <v>16.3</v>
      </c>
      <c r="CM129">
        <v>16.2</v>
      </c>
      <c r="CN129">
        <v>16.100000000000001</v>
      </c>
      <c r="CO129">
        <v>16</v>
      </c>
      <c r="CP129">
        <v>15.8</v>
      </c>
      <c r="CQ129">
        <v>15.6</v>
      </c>
      <c r="CR129">
        <v>15.4</v>
      </c>
      <c r="CS129">
        <v>15.3</v>
      </c>
      <c r="CT129">
        <v>15</v>
      </c>
      <c r="CU129">
        <v>14.8</v>
      </c>
      <c r="CV129">
        <v>14.6</v>
      </c>
      <c r="CW129">
        <v>14.4</v>
      </c>
      <c r="CX129">
        <v>14.1</v>
      </c>
      <c r="CY129">
        <v>13.8</v>
      </c>
      <c r="CZ129">
        <v>13.5</v>
      </c>
      <c r="DA129">
        <v>13.1</v>
      </c>
      <c r="DB129">
        <v>12.9</v>
      </c>
      <c r="DC129">
        <v>12.5</v>
      </c>
      <c r="DD129">
        <v>12</v>
      </c>
      <c r="DE129">
        <v>11.6</v>
      </c>
      <c r="DF129">
        <v>11.2</v>
      </c>
      <c r="DG129">
        <v>10.7</v>
      </c>
      <c r="DH129">
        <v>10.3</v>
      </c>
      <c r="DI129">
        <v>9.94</v>
      </c>
      <c r="DJ129">
        <v>9.51</v>
      </c>
      <c r="DK129">
        <v>9.08</v>
      </c>
      <c r="DL129">
        <v>8.65</v>
      </c>
      <c r="DM129">
        <v>8.24</v>
      </c>
      <c r="DN129">
        <v>7.75</v>
      </c>
      <c r="DO129">
        <v>7.16</v>
      </c>
      <c r="DP129">
        <v>6.63</v>
      </c>
      <c r="DQ129">
        <v>6.11</v>
      </c>
      <c r="DR129">
        <v>5.74</v>
      </c>
      <c r="DS129">
        <v>5.32</v>
      </c>
      <c r="DT129">
        <v>5.05</v>
      </c>
      <c r="DU129">
        <v>4.74</v>
      </c>
      <c r="DV129">
        <v>4.49</v>
      </c>
      <c r="DW129">
        <v>4.22</v>
      </c>
      <c r="DX129">
        <v>3.97</v>
      </c>
      <c r="DY129">
        <v>3.82</v>
      </c>
      <c r="DZ129">
        <v>3.53</v>
      </c>
      <c r="EA129">
        <v>3.19</v>
      </c>
      <c r="EB129">
        <v>2.97</v>
      </c>
      <c r="EC129">
        <v>2.75</v>
      </c>
      <c r="ED129">
        <v>2.61</v>
      </c>
      <c r="EE129">
        <v>2.5</v>
      </c>
      <c r="EF129">
        <v>2.25</v>
      </c>
      <c r="EG129">
        <v>2.04</v>
      </c>
      <c r="EH129">
        <v>1.89</v>
      </c>
      <c r="EI129">
        <v>1.76</v>
      </c>
      <c r="EJ129">
        <v>1.62</v>
      </c>
      <c r="EK129">
        <v>1.48</v>
      </c>
      <c r="EL129">
        <v>1.34</v>
      </c>
      <c r="EM129">
        <v>1.28</v>
      </c>
      <c r="EN129">
        <v>1.19</v>
      </c>
      <c r="EO129">
        <v>1.08</v>
      </c>
      <c r="EP129">
        <v>0.99</v>
      </c>
      <c r="EQ129">
        <v>0.91</v>
      </c>
      <c r="ER129">
        <v>0.82</v>
      </c>
      <c r="ES129">
        <v>0.73</v>
      </c>
      <c r="ET129">
        <v>0.68</v>
      </c>
      <c r="EU129">
        <v>0.65</v>
      </c>
      <c r="EV129">
        <v>0.55000000000000004</v>
      </c>
      <c r="EW129">
        <v>0.52</v>
      </c>
      <c r="EX129">
        <v>0.47</v>
      </c>
      <c r="EY129">
        <v>0.42</v>
      </c>
      <c r="EZ129">
        <v>0.38</v>
      </c>
      <c r="FA129">
        <v>0.33</v>
      </c>
      <c r="FB129">
        <v>0.32</v>
      </c>
      <c r="FC129">
        <v>0.28000000000000003</v>
      </c>
      <c r="FD129">
        <v>0.26</v>
      </c>
      <c r="FE129">
        <v>0.21</v>
      </c>
      <c r="FF129">
        <v>0.21</v>
      </c>
      <c r="FG129">
        <v>0.17</v>
      </c>
      <c r="FH129">
        <v>0.17</v>
      </c>
      <c r="FI129">
        <v>0.15</v>
      </c>
      <c r="FJ129">
        <v>0.13</v>
      </c>
      <c r="FK129">
        <v>0.12</v>
      </c>
      <c r="FL129">
        <v>0.11</v>
      </c>
      <c r="FM129">
        <v>0.1</v>
      </c>
      <c r="FN129">
        <v>0.09</v>
      </c>
      <c r="FO129">
        <v>0.09</v>
      </c>
      <c r="FP129">
        <v>7.0000000000000007E-2</v>
      </c>
      <c r="FQ129">
        <v>0.08</v>
      </c>
      <c r="FR129">
        <v>0.08</v>
      </c>
      <c r="FS129">
        <v>7.0000000000000007E-2</v>
      </c>
      <c r="FT129">
        <v>7.0000000000000007E-2</v>
      </c>
      <c r="FU129">
        <v>0.08</v>
      </c>
      <c r="FV129">
        <v>0.08</v>
      </c>
      <c r="FW129">
        <v>0.08</v>
      </c>
      <c r="FX129">
        <v>0.08</v>
      </c>
      <c r="FY129">
        <v>0.09</v>
      </c>
      <c r="FZ129">
        <v>0.1</v>
      </c>
    </row>
    <row r="130" spans="1:182" x14ac:dyDescent="0.15">
      <c r="A130">
        <v>57</v>
      </c>
      <c r="B130">
        <v>0</v>
      </c>
      <c r="C130">
        <v>0</v>
      </c>
      <c r="D130">
        <v>0</v>
      </c>
      <c r="E130">
        <v>0</v>
      </c>
      <c r="F130">
        <v>0</v>
      </c>
      <c r="G130">
        <v>0</v>
      </c>
      <c r="H130">
        <v>0</v>
      </c>
      <c r="I130">
        <v>0.02</v>
      </c>
      <c r="J130">
        <v>0.03</v>
      </c>
      <c r="K130">
        <v>0.05</v>
      </c>
      <c r="L130">
        <v>0.08</v>
      </c>
      <c r="M130">
        <v>0.08</v>
      </c>
      <c r="N130">
        <v>0.12</v>
      </c>
      <c r="O130">
        <v>0.14000000000000001</v>
      </c>
      <c r="P130">
        <v>0.17</v>
      </c>
      <c r="Q130">
        <v>0.2</v>
      </c>
      <c r="R130">
        <v>0.24</v>
      </c>
      <c r="S130">
        <v>0.28000000000000003</v>
      </c>
      <c r="T130">
        <v>0.34</v>
      </c>
      <c r="U130">
        <v>0.39</v>
      </c>
      <c r="V130">
        <v>0.44</v>
      </c>
      <c r="W130">
        <v>0.53</v>
      </c>
      <c r="X130">
        <v>0.6</v>
      </c>
      <c r="Y130">
        <v>0.69</v>
      </c>
      <c r="Z130">
        <v>0.78</v>
      </c>
      <c r="AA130">
        <v>0.87</v>
      </c>
      <c r="AB130">
        <v>1</v>
      </c>
      <c r="AC130">
        <v>1.07</v>
      </c>
      <c r="AD130">
        <v>1.27</v>
      </c>
      <c r="AE130">
        <v>1.37</v>
      </c>
      <c r="AF130">
        <v>1.51</v>
      </c>
      <c r="AG130">
        <v>1.74</v>
      </c>
      <c r="AH130">
        <v>1.84</v>
      </c>
      <c r="AI130">
        <v>2.09</v>
      </c>
      <c r="AJ130">
        <v>2.25</v>
      </c>
      <c r="AK130">
        <v>2.41</v>
      </c>
      <c r="AL130">
        <v>2.7</v>
      </c>
      <c r="AM130">
        <v>2.92</v>
      </c>
      <c r="AN130">
        <v>3.16</v>
      </c>
      <c r="AO130">
        <v>3.41</v>
      </c>
      <c r="AP130">
        <v>3.7</v>
      </c>
      <c r="AQ130">
        <v>4.1399999999999997</v>
      </c>
      <c r="AR130">
        <v>4.41</v>
      </c>
      <c r="AS130">
        <v>4.72</v>
      </c>
      <c r="AT130">
        <v>5.04</v>
      </c>
      <c r="AU130">
        <v>5.34</v>
      </c>
      <c r="AV130">
        <v>5.66</v>
      </c>
      <c r="AW130">
        <v>6.04</v>
      </c>
      <c r="AX130">
        <v>6.4</v>
      </c>
      <c r="AY130">
        <v>6.85</v>
      </c>
      <c r="AZ130">
        <v>7.46</v>
      </c>
      <c r="BA130">
        <v>8.11</v>
      </c>
      <c r="BB130">
        <v>8.83</v>
      </c>
      <c r="BC130">
        <v>9.4</v>
      </c>
      <c r="BD130">
        <v>9.98</v>
      </c>
      <c r="BE130">
        <v>10.6</v>
      </c>
      <c r="BF130">
        <v>10.9</v>
      </c>
      <c r="BG130">
        <v>11.2</v>
      </c>
      <c r="BH130">
        <v>11.6</v>
      </c>
      <c r="BI130">
        <v>12.1</v>
      </c>
      <c r="BJ130">
        <v>12.5</v>
      </c>
      <c r="BK130">
        <v>13</v>
      </c>
      <c r="BL130">
        <v>13.5</v>
      </c>
      <c r="BM130">
        <v>14</v>
      </c>
      <c r="BN130">
        <v>14.3</v>
      </c>
      <c r="BO130">
        <v>14.6</v>
      </c>
      <c r="BP130">
        <v>14.8</v>
      </c>
      <c r="BQ130">
        <v>15.1</v>
      </c>
      <c r="BR130">
        <v>15.3</v>
      </c>
      <c r="BS130">
        <v>15.5</v>
      </c>
      <c r="BT130">
        <v>15.7</v>
      </c>
      <c r="BU130">
        <v>15.9</v>
      </c>
      <c r="BV130">
        <v>16</v>
      </c>
      <c r="BW130">
        <v>16.2</v>
      </c>
      <c r="BX130">
        <v>16.3</v>
      </c>
      <c r="BY130">
        <v>16.399999999999999</v>
      </c>
      <c r="BZ130">
        <v>16.5</v>
      </c>
      <c r="CA130">
        <v>16.5</v>
      </c>
      <c r="CB130">
        <v>16.600000000000001</v>
      </c>
      <c r="CC130">
        <v>16.600000000000001</v>
      </c>
      <c r="CD130">
        <v>16.7</v>
      </c>
      <c r="CE130">
        <v>16.7</v>
      </c>
      <c r="CF130">
        <v>16.7</v>
      </c>
      <c r="CG130">
        <v>16.600000000000001</v>
      </c>
      <c r="CH130">
        <v>16.600000000000001</v>
      </c>
      <c r="CI130">
        <v>16.5</v>
      </c>
      <c r="CJ130">
        <v>16.5</v>
      </c>
      <c r="CK130">
        <v>16.399999999999999</v>
      </c>
      <c r="CL130">
        <v>16.3</v>
      </c>
      <c r="CM130">
        <v>16.2</v>
      </c>
      <c r="CN130">
        <v>16.100000000000001</v>
      </c>
      <c r="CO130">
        <v>15.9</v>
      </c>
      <c r="CP130">
        <v>15.8</v>
      </c>
      <c r="CQ130">
        <v>15.6</v>
      </c>
      <c r="CR130">
        <v>15.4</v>
      </c>
      <c r="CS130">
        <v>15.2</v>
      </c>
      <c r="CT130">
        <v>15</v>
      </c>
      <c r="CU130">
        <v>14.8</v>
      </c>
      <c r="CV130">
        <v>14.5</v>
      </c>
      <c r="CW130">
        <v>14.3</v>
      </c>
      <c r="CX130">
        <v>14</v>
      </c>
      <c r="CY130">
        <v>13.8</v>
      </c>
      <c r="CZ130">
        <v>13.5</v>
      </c>
      <c r="DA130">
        <v>13.1</v>
      </c>
      <c r="DB130">
        <v>12.8</v>
      </c>
      <c r="DC130">
        <v>12.4</v>
      </c>
      <c r="DD130">
        <v>12</v>
      </c>
      <c r="DE130">
        <v>11.6</v>
      </c>
      <c r="DF130">
        <v>11.2</v>
      </c>
      <c r="DG130">
        <v>10.7</v>
      </c>
      <c r="DH130">
        <v>10.199999999999999</v>
      </c>
      <c r="DI130">
        <v>9.99</v>
      </c>
      <c r="DJ130">
        <v>9.42</v>
      </c>
      <c r="DK130">
        <v>9.08</v>
      </c>
      <c r="DL130">
        <v>8.6999999999999993</v>
      </c>
      <c r="DM130">
        <v>8.23</v>
      </c>
      <c r="DN130">
        <v>7.72</v>
      </c>
      <c r="DO130">
        <v>7.21</v>
      </c>
      <c r="DP130">
        <v>6.7</v>
      </c>
      <c r="DQ130">
        <v>6.16</v>
      </c>
      <c r="DR130">
        <v>5.76</v>
      </c>
      <c r="DS130">
        <v>5.29</v>
      </c>
      <c r="DT130">
        <v>4.92</v>
      </c>
      <c r="DU130">
        <v>4.8</v>
      </c>
      <c r="DV130">
        <v>4.4800000000000004</v>
      </c>
      <c r="DW130">
        <v>4.24</v>
      </c>
      <c r="DX130">
        <v>4.03</v>
      </c>
      <c r="DY130">
        <v>3.78</v>
      </c>
      <c r="DZ130">
        <v>3.53</v>
      </c>
      <c r="EA130">
        <v>3.25</v>
      </c>
      <c r="EB130">
        <v>2.95</v>
      </c>
      <c r="EC130">
        <v>2.78</v>
      </c>
      <c r="ED130">
        <v>2.58</v>
      </c>
      <c r="EE130">
        <v>2.5</v>
      </c>
      <c r="EF130">
        <v>2.27</v>
      </c>
      <c r="EG130">
        <v>2.08</v>
      </c>
      <c r="EH130">
        <v>1.93</v>
      </c>
      <c r="EI130">
        <v>1.82</v>
      </c>
      <c r="EJ130">
        <v>1.65</v>
      </c>
      <c r="EK130">
        <v>1.52</v>
      </c>
      <c r="EL130">
        <v>1.4</v>
      </c>
      <c r="EM130">
        <v>1.31</v>
      </c>
      <c r="EN130">
        <v>1.23</v>
      </c>
      <c r="EO130">
        <v>1.0900000000000001</v>
      </c>
      <c r="EP130">
        <v>0.99</v>
      </c>
      <c r="EQ130">
        <v>0.95</v>
      </c>
      <c r="ER130">
        <v>0.85</v>
      </c>
      <c r="ES130">
        <v>0.76</v>
      </c>
      <c r="ET130">
        <v>0.7</v>
      </c>
      <c r="EU130">
        <v>0.64</v>
      </c>
      <c r="EV130">
        <v>0.59</v>
      </c>
      <c r="EW130">
        <v>0.54</v>
      </c>
      <c r="EX130">
        <v>0.48</v>
      </c>
      <c r="EY130">
        <v>0.44</v>
      </c>
      <c r="EZ130">
        <v>0.39</v>
      </c>
      <c r="FA130">
        <v>0.36</v>
      </c>
      <c r="FB130">
        <v>0.31</v>
      </c>
      <c r="FC130">
        <v>0.3</v>
      </c>
      <c r="FD130">
        <v>0.25</v>
      </c>
      <c r="FE130">
        <v>0.24</v>
      </c>
      <c r="FF130">
        <v>0.21</v>
      </c>
      <c r="FG130">
        <v>0.19</v>
      </c>
      <c r="FH130">
        <v>0.17</v>
      </c>
      <c r="FI130">
        <v>0.16</v>
      </c>
      <c r="FJ130">
        <v>0.14000000000000001</v>
      </c>
      <c r="FK130">
        <v>0.13</v>
      </c>
      <c r="FL130">
        <v>0.11</v>
      </c>
      <c r="FM130">
        <v>0.11</v>
      </c>
      <c r="FN130">
        <v>0.1</v>
      </c>
      <c r="FO130">
        <v>0.09</v>
      </c>
      <c r="FP130">
        <v>0.09</v>
      </c>
      <c r="FQ130">
        <v>0.08</v>
      </c>
      <c r="FR130">
        <v>0.08</v>
      </c>
      <c r="FS130">
        <v>0.08</v>
      </c>
      <c r="FT130">
        <v>0.08</v>
      </c>
      <c r="FU130">
        <v>0.08</v>
      </c>
      <c r="FV130">
        <v>0.08</v>
      </c>
      <c r="FW130">
        <v>0.08</v>
      </c>
      <c r="FX130">
        <v>0.08</v>
      </c>
      <c r="FY130">
        <v>0.09</v>
      </c>
      <c r="FZ130">
        <v>0.1</v>
      </c>
    </row>
    <row r="131" spans="1:182" x14ac:dyDescent="0.15">
      <c r="A131">
        <v>56</v>
      </c>
      <c r="B131">
        <v>0</v>
      </c>
      <c r="C131">
        <v>0</v>
      </c>
      <c r="D131">
        <v>0</v>
      </c>
      <c r="E131">
        <v>0</v>
      </c>
      <c r="F131">
        <v>0</v>
      </c>
      <c r="G131">
        <v>0</v>
      </c>
      <c r="H131">
        <v>0</v>
      </c>
      <c r="I131">
        <v>0.02</v>
      </c>
      <c r="J131">
        <v>0.03</v>
      </c>
      <c r="K131">
        <v>0.06</v>
      </c>
      <c r="L131">
        <v>7.0000000000000007E-2</v>
      </c>
      <c r="M131">
        <v>0.09</v>
      </c>
      <c r="N131">
        <v>0.12</v>
      </c>
      <c r="O131">
        <v>0.14000000000000001</v>
      </c>
      <c r="P131">
        <v>0.17</v>
      </c>
      <c r="Q131">
        <v>0.2</v>
      </c>
      <c r="R131">
        <v>0.25</v>
      </c>
      <c r="S131">
        <v>0.28000000000000003</v>
      </c>
      <c r="T131">
        <v>0.33</v>
      </c>
      <c r="U131">
        <v>0.4</v>
      </c>
      <c r="V131">
        <v>0.46</v>
      </c>
      <c r="W131">
        <v>0.52</v>
      </c>
      <c r="X131">
        <v>0.59</v>
      </c>
      <c r="Y131">
        <v>0.66</v>
      </c>
      <c r="Z131">
        <v>0.76</v>
      </c>
      <c r="AA131">
        <v>0.9</v>
      </c>
      <c r="AB131">
        <v>0.99</v>
      </c>
      <c r="AC131">
        <v>1.1299999999999999</v>
      </c>
      <c r="AD131">
        <v>1.21</v>
      </c>
      <c r="AE131">
        <v>1.36</v>
      </c>
      <c r="AF131">
        <v>1.54</v>
      </c>
      <c r="AG131">
        <v>1.68</v>
      </c>
      <c r="AH131">
        <v>1.85</v>
      </c>
      <c r="AI131">
        <v>2.04</v>
      </c>
      <c r="AJ131">
        <v>2.23</v>
      </c>
      <c r="AK131">
        <v>2.44</v>
      </c>
      <c r="AL131">
        <v>2.72</v>
      </c>
      <c r="AM131">
        <v>2.96</v>
      </c>
      <c r="AN131">
        <v>3.15</v>
      </c>
      <c r="AO131">
        <v>3.42</v>
      </c>
      <c r="AP131">
        <v>3.75</v>
      </c>
      <c r="AQ131">
        <v>4.1500000000000004</v>
      </c>
      <c r="AR131">
        <v>4.42</v>
      </c>
      <c r="AS131">
        <v>4.74</v>
      </c>
      <c r="AT131">
        <v>4.9400000000000004</v>
      </c>
      <c r="AU131">
        <v>5.31</v>
      </c>
      <c r="AV131">
        <v>5.62</v>
      </c>
      <c r="AW131">
        <v>6</v>
      </c>
      <c r="AX131">
        <v>6.43</v>
      </c>
      <c r="AY131">
        <v>6.88</v>
      </c>
      <c r="AZ131">
        <v>7.46</v>
      </c>
      <c r="BA131">
        <v>8.1</v>
      </c>
      <c r="BB131">
        <v>8.7799999999999994</v>
      </c>
      <c r="BC131">
        <v>9.41</v>
      </c>
      <c r="BD131">
        <v>9.9700000000000006</v>
      </c>
      <c r="BE131">
        <v>10.5</v>
      </c>
      <c r="BF131">
        <v>10.9</v>
      </c>
      <c r="BG131">
        <v>11.2</v>
      </c>
      <c r="BH131">
        <v>11.6</v>
      </c>
      <c r="BI131">
        <v>12</v>
      </c>
      <c r="BJ131">
        <v>12.5</v>
      </c>
      <c r="BK131">
        <v>12.9</v>
      </c>
      <c r="BL131">
        <v>13.3</v>
      </c>
      <c r="BM131">
        <v>14</v>
      </c>
      <c r="BN131">
        <v>14.3</v>
      </c>
      <c r="BO131">
        <v>14.6</v>
      </c>
      <c r="BP131">
        <v>14.8</v>
      </c>
      <c r="BQ131">
        <v>15</v>
      </c>
      <c r="BR131">
        <v>15.3</v>
      </c>
      <c r="BS131">
        <v>15.5</v>
      </c>
      <c r="BT131">
        <v>15.7</v>
      </c>
      <c r="BU131">
        <v>15.8</v>
      </c>
      <c r="BV131">
        <v>16</v>
      </c>
      <c r="BW131">
        <v>16.100000000000001</v>
      </c>
      <c r="BX131">
        <v>16.2</v>
      </c>
      <c r="BY131">
        <v>16.3</v>
      </c>
      <c r="BZ131">
        <v>16.399999999999999</v>
      </c>
      <c r="CA131">
        <v>16.5</v>
      </c>
      <c r="CB131">
        <v>16.600000000000001</v>
      </c>
      <c r="CC131">
        <v>16.600000000000001</v>
      </c>
      <c r="CD131">
        <v>16.600000000000001</v>
      </c>
      <c r="CE131">
        <v>16.600000000000001</v>
      </c>
      <c r="CF131">
        <v>16.600000000000001</v>
      </c>
      <c r="CG131">
        <v>16.600000000000001</v>
      </c>
      <c r="CH131">
        <v>16.600000000000001</v>
      </c>
      <c r="CI131">
        <v>16.5</v>
      </c>
      <c r="CJ131">
        <v>16.399999999999999</v>
      </c>
      <c r="CK131">
        <v>16.3</v>
      </c>
      <c r="CL131">
        <v>16.2</v>
      </c>
      <c r="CM131">
        <v>16.100000000000001</v>
      </c>
      <c r="CN131">
        <v>16</v>
      </c>
      <c r="CO131">
        <v>15.9</v>
      </c>
      <c r="CP131">
        <v>15.7</v>
      </c>
      <c r="CQ131">
        <v>15.5</v>
      </c>
      <c r="CR131">
        <v>15.3</v>
      </c>
      <c r="CS131">
        <v>15.2</v>
      </c>
      <c r="CT131">
        <v>14.9</v>
      </c>
      <c r="CU131">
        <v>14.7</v>
      </c>
      <c r="CV131">
        <v>14.5</v>
      </c>
      <c r="CW131">
        <v>14.3</v>
      </c>
      <c r="CX131">
        <v>14</v>
      </c>
      <c r="CY131">
        <v>13.7</v>
      </c>
      <c r="CZ131">
        <v>13.4</v>
      </c>
      <c r="DA131">
        <v>13.1</v>
      </c>
      <c r="DB131">
        <v>12.8</v>
      </c>
      <c r="DC131">
        <v>12.4</v>
      </c>
      <c r="DD131">
        <v>12</v>
      </c>
      <c r="DE131">
        <v>11.6</v>
      </c>
      <c r="DF131">
        <v>11.1</v>
      </c>
      <c r="DG131">
        <v>10.7</v>
      </c>
      <c r="DH131">
        <v>10.199999999999999</v>
      </c>
      <c r="DI131">
        <v>9.94</v>
      </c>
      <c r="DJ131">
        <v>9.36</v>
      </c>
      <c r="DK131">
        <v>9.07</v>
      </c>
      <c r="DL131">
        <v>8.69</v>
      </c>
      <c r="DM131">
        <v>8.2100000000000009</v>
      </c>
      <c r="DN131">
        <v>7.81</v>
      </c>
      <c r="DO131">
        <v>7.24</v>
      </c>
      <c r="DP131">
        <v>6.66</v>
      </c>
      <c r="DQ131">
        <v>6.12</v>
      </c>
      <c r="DR131">
        <v>5.75</v>
      </c>
      <c r="DS131">
        <v>5.35</v>
      </c>
      <c r="DT131">
        <v>5.01</v>
      </c>
      <c r="DU131">
        <v>4.8499999999999996</v>
      </c>
      <c r="DV131">
        <v>4.5</v>
      </c>
      <c r="DW131">
        <v>4.2699999999999996</v>
      </c>
      <c r="DX131">
        <v>4.03</v>
      </c>
      <c r="DY131">
        <v>3.84</v>
      </c>
      <c r="DZ131">
        <v>3.61</v>
      </c>
      <c r="EA131">
        <v>3.24</v>
      </c>
      <c r="EB131">
        <v>3.02</v>
      </c>
      <c r="EC131">
        <v>2.79</v>
      </c>
      <c r="ED131">
        <v>2.65</v>
      </c>
      <c r="EE131">
        <v>2.44</v>
      </c>
      <c r="EF131">
        <v>2.2999999999999998</v>
      </c>
      <c r="EG131">
        <v>2.09</v>
      </c>
      <c r="EH131">
        <v>1.93</v>
      </c>
      <c r="EI131">
        <v>1.85</v>
      </c>
      <c r="EJ131">
        <v>1.72</v>
      </c>
      <c r="EK131">
        <v>1.55</v>
      </c>
      <c r="EL131">
        <v>1.47</v>
      </c>
      <c r="EM131">
        <v>1.3</v>
      </c>
      <c r="EN131">
        <v>1.21</v>
      </c>
      <c r="EO131">
        <v>1.1000000000000001</v>
      </c>
      <c r="EP131">
        <v>1.08</v>
      </c>
      <c r="EQ131">
        <v>0.97</v>
      </c>
      <c r="ER131">
        <v>0.86</v>
      </c>
      <c r="ES131">
        <v>0.8</v>
      </c>
      <c r="ET131">
        <v>0.72</v>
      </c>
      <c r="EU131">
        <v>0.66</v>
      </c>
      <c r="EV131">
        <v>0.61</v>
      </c>
      <c r="EW131">
        <v>0.55000000000000004</v>
      </c>
      <c r="EX131">
        <v>0.49</v>
      </c>
      <c r="EY131">
        <v>0.45</v>
      </c>
      <c r="EZ131">
        <v>0.41</v>
      </c>
      <c r="FA131">
        <v>0.37</v>
      </c>
      <c r="FB131">
        <v>0.32</v>
      </c>
      <c r="FC131">
        <v>0.3</v>
      </c>
      <c r="FD131">
        <v>0.27</v>
      </c>
      <c r="FE131">
        <v>0.24</v>
      </c>
      <c r="FF131">
        <v>0.21</v>
      </c>
      <c r="FG131">
        <v>0.19</v>
      </c>
      <c r="FH131">
        <v>0.18</v>
      </c>
      <c r="FI131">
        <v>0.16</v>
      </c>
      <c r="FJ131">
        <v>0.14000000000000001</v>
      </c>
      <c r="FK131">
        <v>0.13</v>
      </c>
      <c r="FL131">
        <v>0.12</v>
      </c>
      <c r="FM131">
        <v>0.11</v>
      </c>
      <c r="FN131">
        <v>0.1</v>
      </c>
      <c r="FO131">
        <v>0.1</v>
      </c>
      <c r="FP131">
        <v>0.09</v>
      </c>
      <c r="FQ131">
        <v>0.09</v>
      </c>
      <c r="FR131">
        <v>0.08</v>
      </c>
      <c r="FS131">
        <v>0.08</v>
      </c>
      <c r="FT131">
        <v>0.08</v>
      </c>
      <c r="FU131">
        <v>0.08</v>
      </c>
      <c r="FV131">
        <v>0.08</v>
      </c>
      <c r="FW131">
        <v>0.08</v>
      </c>
      <c r="FX131">
        <v>0.09</v>
      </c>
      <c r="FY131">
        <v>0.09</v>
      </c>
      <c r="FZ131">
        <v>0.1</v>
      </c>
    </row>
    <row r="132" spans="1:182" x14ac:dyDescent="0.15">
      <c r="A132">
        <v>55</v>
      </c>
      <c r="B132">
        <v>0</v>
      </c>
      <c r="C132">
        <v>0</v>
      </c>
      <c r="D132">
        <v>0</v>
      </c>
      <c r="E132">
        <v>0</v>
      </c>
      <c r="F132">
        <v>0</v>
      </c>
      <c r="G132">
        <v>0</v>
      </c>
      <c r="H132">
        <v>0</v>
      </c>
      <c r="I132">
        <v>0.02</v>
      </c>
      <c r="J132">
        <v>0.03</v>
      </c>
      <c r="K132">
        <v>0.05</v>
      </c>
      <c r="L132">
        <v>7.0000000000000007E-2</v>
      </c>
      <c r="M132">
        <v>0.09</v>
      </c>
      <c r="N132">
        <v>0.12</v>
      </c>
      <c r="O132">
        <v>0.14000000000000001</v>
      </c>
      <c r="P132">
        <v>0.17</v>
      </c>
      <c r="Q132">
        <v>0.21</v>
      </c>
      <c r="R132">
        <v>0.25</v>
      </c>
      <c r="S132">
        <v>0.28999999999999998</v>
      </c>
      <c r="T132">
        <v>0.33</v>
      </c>
      <c r="U132">
        <v>0.38</v>
      </c>
      <c r="V132">
        <v>0.45</v>
      </c>
      <c r="W132">
        <v>0.53</v>
      </c>
      <c r="X132">
        <v>0.61</v>
      </c>
      <c r="Y132">
        <v>0.67</v>
      </c>
      <c r="Z132">
        <v>0.79</v>
      </c>
      <c r="AA132">
        <v>0.86</v>
      </c>
      <c r="AB132">
        <v>0.96</v>
      </c>
      <c r="AC132">
        <v>1.08</v>
      </c>
      <c r="AD132">
        <v>1.25</v>
      </c>
      <c r="AE132">
        <v>1.39</v>
      </c>
      <c r="AF132">
        <v>1.52</v>
      </c>
      <c r="AG132">
        <v>1.73</v>
      </c>
      <c r="AH132">
        <v>1.83</v>
      </c>
      <c r="AI132">
        <v>2.0699999999999998</v>
      </c>
      <c r="AJ132">
        <v>2.25</v>
      </c>
      <c r="AK132">
        <v>2.4300000000000002</v>
      </c>
      <c r="AL132">
        <v>2.73</v>
      </c>
      <c r="AM132">
        <v>2.98</v>
      </c>
      <c r="AN132">
        <v>3.19</v>
      </c>
      <c r="AO132">
        <v>3.4</v>
      </c>
      <c r="AP132">
        <v>3.74</v>
      </c>
      <c r="AQ132">
        <v>4.17</v>
      </c>
      <c r="AR132">
        <v>4.3499999999999996</v>
      </c>
      <c r="AS132">
        <v>4.75</v>
      </c>
      <c r="AT132">
        <v>4.9000000000000004</v>
      </c>
      <c r="AU132">
        <v>5.29</v>
      </c>
      <c r="AV132">
        <v>5.64</v>
      </c>
      <c r="AW132">
        <v>5.95</v>
      </c>
      <c r="AX132">
        <v>6.46</v>
      </c>
      <c r="AY132">
        <v>6.85</v>
      </c>
      <c r="AZ132">
        <v>7.46</v>
      </c>
      <c r="BA132">
        <v>8.02</v>
      </c>
      <c r="BB132">
        <v>8.73</v>
      </c>
      <c r="BC132">
        <v>9.3699999999999992</v>
      </c>
      <c r="BD132">
        <v>9.82</v>
      </c>
      <c r="BE132">
        <v>10.4</v>
      </c>
      <c r="BF132">
        <v>10.9</v>
      </c>
      <c r="BG132">
        <v>11.2</v>
      </c>
      <c r="BH132">
        <v>11.5</v>
      </c>
      <c r="BI132">
        <v>12</v>
      </c>
      <c r="BJ132">
        <v>12.5</v>
      </c>
      <c r="BK132">
        <v>12.9</v>
      </c>
      <c r="BL132">
        <v>13.3</v>
      </c>
      <c r="BM132">
        <v>14</v>
      </c>
      <c r="BN132">
        <v>14.3</v>
      </c>
      <c r="BO132">
        <v>14.5</v>
      </c>
      <c r="BP132">
        <v>14.8</v>
      </c>
      <c r="BQ132">
        <v>15</v>
      </c>
      <c r="BR132">
        <v>15.2</v>
      </c>
      <c r="BS132">
        <v>15.4</v>
      </c>
      <c r="BT132">
        <v>15.6</v>
      </c>
      <c r="BU132">
        <v>15.8</v>
      </c>
      <c r="BV132">
        <v>15.9</v>
      </c>
      <c r="BW132">
        <v>16.100000000000001</v>
      </c>
      <c r="BX132">
        <v>16.2</v>
      </c>
      <c r="BY132">
        <v>16.3</v>
      </c>
      <c r="BZ132">
        <v>16.399999999999999</v>
      </c>
      <c r="CA132">
        <v>16.5</v>
      </c>
      <c r="CB132">
        <v>16.5</v>
      </c>
      <c r="CC132">
        <v>16.600000000000001</v>
      </c>
      <c r="CD132">
        <v>16.600000000000001</v>
      </c>
      <c r="CE132">
        <v>16.600000000000001</v>
      </c>
      <c r="CF132">
        <v>16.600000000000001</v>
      </c>
      <c r="CG132">
        <v>16.600000000000001</v>
      </c>
      <c r="CH132">
        <v>16.5</v>
      </c>
      <c r="CI132">
        <v>16.5</v>
      </c>
      <c r="CJ132">
        <v>16.399999999999999</v>
      </c>
      <c r="CK132">
        <v>16.3</v>
      </c>
      <c r="CL132">
        <v>16.2</v>
      </c>
      <c r="CM132">
        <v>16.100000000000001</v>
      </c>
      <c r="CN132">
        <v>16</v>
      </c>
      <c r="CO132">
        <v>15.8</v>
      </c>
      <c r="CP132">
        <v>15.6</v>
      </c>
      <c r="CQ132">
        <v>15.5</v>
      </c>
      <c r="CR132">
        <v>15.3</v>
      </c>
      <c r="CS132">
        <v>15.1</v>
      </c>
      <c r="CT132">
        <v>14.9</v>
      </c>
      <c r="CU132">
        <v>14.7</v>
      </c>
      <c r="CV132">
        <v>14.4</v>
      </c>
      <c r="CW132">
        <v>14.2</v>
      </c>
      <c r="CX132">
        <v>13.9</v>
      </c>
      <c r="CY132">
        <v>13.7</v>
      </c>
      <c r="CZ132">
        <v>13.4</v>
      </c>
      <c r="DA132">
        <v>13.1</v>
      </c>
      <c r="DB132">
        <v>12.7</v>
      </c>
      <c r="DC132">
        <v>12.3</v>
      </c>
      <c r="DD132">
        <v>11.9</v>
      </c>
      <c r="DE132">
        <v>11.5</v>
      </c>
      <c r="DF132">
        <v>11.1</v>
      </c>
      <c r="DG132">
        <v>10.7</v>
      </c>
      <c r="DH132">
        <v>10.199999999999999</v>
      </c>
      <c r="DI132">
        <v>9.85</v>
      </c>
      <c r="DJ132">
        <v>9.36</v>
      </c>
      <c r="DK132">
        <v>9.0500000000000007</v>
      </c>
      <c r="DL132">
        <v>8.6300000000000008</v>
      </c>
      <c r="DM132">
        <v>8.2200000000000006</v>
      </c>
      <c r="DN132">
        <v>7.75</v>
      </c>
      <c r="DO132">
        <v>7.2</v>
      </c>
      <c r="DP132">
        <v>6.69</v>
      </c>
      <c r="DQ132">
        <v>6.16</v>
      </c>
      <c r="DR132">
        <v>5.83</v>
      </c>
      <c r="DS132">
        <v>5.39</v>
      </c>
      <c r="DT132">
        <v>5.13</v>
      </c>
      <c r="DU132">
        <v>4.7300000000000004</v>
      </c>
      <c r="DV132">
        <v>4.5599999999999996</v>
      </c>
      <c r="DW132">
        <v>4.25</v>
      </c>
      <c r="DX132">
        <v>4.05</v>
      </c>
      <c r="DY132">
        <v>3.82</v>
      </c>
      <c r="DZ132">
        <v>3.58</v>
      </c>
      <c r="EA132">
        <v>3.28</v>
      </c>
      <c r="EB132">
        <v>3.05</v>
      </c>
      <c r="EC132">
        <v>2.84</v>
      </c>
      <c r="ED132">
        <v>2.68</v>
      </c>
      <c r="EE132">
        <v>2.4900000000000002</v>
      </c>
      <c r="EF132">
        <v>2.36</v>
      </c>
      <c r="EG132">
        <v>2.13</v>
      </c>
      <c r="EH132">
        <v>1.98</v>
      </c>
      <c r="EI132">
        <v>1.84</v>
      </c>
      <c r="EJ132">
        <v>1.7</v>
      </c>
      <c r="EK132">
        <v>1.57</v>
      </c>
      <c r="EL132">
        <v>1.48</v>
      </c>
      <c r="EM132">
        <v>1.34</v>
      </c>
      <c r="EN132">
        <v>1.21</v>
      </c>
      <c r="EO132">
        <v>1.1299999999999999</v>
      </c>
      <c r="EP132">
        <v>1.05</v>
      </c>
      <c r="EQ132">
        <v>0.96</v>
      </c>
      <c r="ER132">
        <v>0.87</v>
      </c>
      <c r="ES132">
        <v>0.82</v>
      </c>
      <c r="ET132">
        <v>0.73</v>
      </c>
      <c r="EU132">
        <v>0.67</v>
      </c>
      <c r="EV132">
        <v>0.61</v>
      </c>
      <c r="EW132">
        <v>0.55000000000000004</v>
      </c>
      <c r="EX132">
        <v>0.51</v>
      </c>
      <c r="EY132">
        <v>0.46</v>
      </c>
      <c r="EZ132">
        <v>0.44</v>
      </c>
      <c r="FA132">
        <v>0.38</v>
      </c>
      <c r="FB132">
        <v>0.34</v>
      </c>
      <c r="FC132">
        <v>0.31</v>
      </c>
      <c r="FD132">
        <v>0.28000000000000003</v>
      </c>
      <c r="FE132">
        <v>0.26</v>
      </c>
      <c r="FF132">
        <v>0.23</v>
      </c>
      <c r="FG132">
        <v>0.21</v>
      </c>
      <c r="FH132">
        <v>0.18</v>
      </c>
      <c r="FI132">
        <v>0.16</v>
      </c>
      <c r="FJ132">
        <v>0.15</v>
      </c>
      <c r="FK132">
        <v>0.14000000000000001</v>
      </c>
      <c r="FL132">
        <v>0.12</v>
      </c>
      <c r="FM132">
        <v>0.12</v>
      </c>
      <c r="FN132">
        <v>0.11</v>
      </c>
      <c r="FO132">
        <v>0.1</v>
      </c>
      <c r="FP132">
        <v>0.09</v>
      </c>
      <c r="FQ132">
        <v>0.09</v>
      </c>
      <c r="FR132">
        <v>0.08</v>
      </c>
      <c r="FS132">
        <v>0.08</v>
      </c>
      <c r="FT132">
        <v>0.08</v>
      </c>
      <c r="FU132">
        <v>0.08</v>
      </c>
      <c r="FV132">
        <v>0.08</v>
      </c>
      <c r="FW132">
        <v>7.0000000000000007E-2</v>
      </c>
      <c r="FX132">
        <v>0.09</v>
      </c>
      <c r="FY132">
        <v>0.09</v>
      </c>
      <c r="FZ132">
        <v>0.1</v>
      </c>
    </row>
    <row r="133" spans="1:182" x14ac:dyDescent="0.15">
      <c r="A133">
        <v>54</v>
      </c>
      <c r="B133">
        <v>0</v>
      </c>
      <c r="C133">
        <v>0</v>
      </c>
      <c r="D133">
        <v>0</v>
      </c>
      <c r="E133">
        <v>0</v>
      </c>
      <c r="F133">
        <v>0</v>
      </c>
      <c r="G133">
        <v>0</v>
      </c>
      <c r="H133">
        <v>0</v>
      </c>
      <c r="I133">
        <v>0.02</v>
      </c>
      <c r="J133">
        <v>0.03</v>
      </c>
      <c r="K133">
        <v>0.06</v>
      </c>
      <c r="L133">
        <v>7.0000000000000007E-2</v>
      </c>
      <c r="M133">
        <v>0.08</v>
      </c>
      <c r="N133">
        <v>0.11</v>
      </c>
      <c r="O133">
        <v>0.14000000000000001</v>
      </c>
      <c r="P133">
        <v>0.16</v>
      </c>
      <c r="Q133">
        <v>0.2</v>
      </c>
      <c r="R133">
        <v>0.24</v>
      </c>
      <c r="S133">
        <v>0.28000000000000003</v>
      </c>
      <c r="T133">
        <v>0.34</v>
      </c>
      <c r="U133">
        <v>0.39</v>
      </c>
      <c r="V133">
        <v>0.45</v>
      </c>
      <c r="W133">
        <v>0.51</v>
      </c>
      <c r="X133">
        <v>0.61</v>
      </c>
      <c r="Y133">
        <v>0.66</v>
      </c>
      <c r="Z133">
        <v>0.77</v>
      </c>
      <c r="AA133">
        <v>0.92</v>
      </c>
      <c r="AB133">
        <v>1</v>
      </c>
      <c r="AC133">
        <v>1.0900000000000001</v>
      </c>
      <c r="AD133">
        <v>1.2</v>
      </c>
      <c r="AE133">
        <v>1.39</v>
      </c>
      <c r="AF133">
        <v>1.52</v>
      </c>
      <c r="AG133">
        <v>1.68</v>
      </c>
      <c r="AH133">
        <v>1.86</v>
      </c>
      <c r="AI133">
        <v>2.0499999999999998</v>
      </c>
      <c r="AJ133">
        <v>2.25</v>
      </c>
      <c r="AK133">
        <v>2.4500000000000002</v>
      </c>
      <c r="AL133">
        <v>2.72</v>
      </c>
      <c r="AM133">
        <v>2.94</v>
      </c>
      <c r="AN133">
        <v>3.13</v>
      </c>
      <c r="AO133">
        <v>3.43</v>
      </c>
      <c r="AP133">
        <v>3.75</v>
      </c>
      <c r="AQ133">
        <v>4.0999999999999996</v>
      </c>
      <c r="AR133">
        <v>4.34</v>
      </c>
      <c r="AS133">
        <v>4.71</v>
      </c>
      <c r="AT133">
        <v>4.9400000000000004</v>
      </c>
      <c r="AU133">
        <v>5.22</v>
      </c>
      <c r="AV133">
        <v>5.68</v>
      </c>
      <c r="AW133">
        <v>6</v>
      </c>
      <c r="AX133">
        <v>6.41</v>
      </c>
      <c r="AY133">
        <v>6.86</v>
      </c>
      <c r="AZ133">
        <v>7.38</v>
      </c>
      <c r="BA133">
        <v>8.0399999999999991</v>
      </c>
      <c r="BB133">
        <v>8.73</v>
      </c>
      <c r="BC133">
        <v>9.42</v>
      </c>
      <c r="BD133">
        <v>9.85</v>
      </c>
      <c r="BE133">
        <v>10.4</v>
      </c>
      <c r="BF133">
        <v>10.8</v>
      </c>
      <c r="BG133">
        <v>11.1</v>
      </c>
      <c r="BH133">
        <v>11.5</v>
      </c>
      <c r="BI133">
        <v>12</v>
      </c>
      <c r="BJ133">
        <v>12.4</v>
      </c>
      <c r="BK133">
        <v>12.9</v>
      </c>
      <c r="BL133">
        <v>13.2</v>
      </c>
      <c r="BM133">
        <v>13.9</v>
      </c>
      <c r="BN133">
        <v>14.2</v>
      </c>
      <c r="BO133">
        <v>14.5</v>
      </c>
      <c r="BP133">
        <v>14.7</v>
      </c>
      <c r="BQ133">
        <v>15</v>
      </c>
      <c r="BR133">
        <v>15.2</v>
      </c>
      <c r="BS133">
        <v>15.4</v>
      </c>
      <c r="BT133">
        <v>15.6</v>
      </c>
      <c r="BU133">
        <v>15.7</v>
      </c>
      <c r="BV133">
        <v>15.9</v>
      </c>
      <c r="BW133">
        <v>16</v>
      </c>
      <c r="BX133">
        <v>16.2</v>
      </c>
      <c r="BY133">
        <v>16.3</v>
      </c>
      <c r="BZ133">
        <v>16.399999999999999</v>
      </c>
      <c r="CA133">
        <v>16.399999999999999</v>
      </c>
      <c r="CB133">
        <v>16.5</v>
      </c>
      <c r="CC133">
        <v>16.5</v>
      </c>
      <c r="CD133">
        <v>16.5</v>
      </c>
      <c r="CE133">
        <v>16.5</v>
      </c>
      <c r="CF133">
        <v>16.5</v>
      </c>
      <c r="CG133">
        <v>16.5</v>
      </c>
      <c r="CH133">
        <v>16.5</v>
      </c>
      <c r="CI133">
        <v>16.399999999999999</v>
      </c>
      <c r="CJ133">
        <v>16.3</v>
      </c>
      <c r="CK133">
        <v>16.2</v>
      </c>
      <c r="CL133">
        <v>16.100000000000001</v>
      </c>
      <c r="CM133">
        <v>16</v>
      </c>
      <c r="CN133">
        <v>15.9</v>
      </c>
      <c r="CO133">
        <v>15.8</v>
      </c>
      <c r="CP133">
        <v>15.6</v>
      </c>
      <c r="CQ133">
        <v>15.4</v>
      </c>
      <c r="CR133">
        <v>15.2</v>
      </c>
      <c r="CS133">
        <v>15</v>
      </c>
      <c r="CT133">
        <v>14.8</v>
      </c>
      <c r="CU133">
        <v>14.6</v>
      </c>
      <c r="CV133">
        <v>14.4</v>
      </c>
      <c r="CW133">
        <v>14.1</v>
      </c>
      <c r="CX133">
        <v>13.9</v>
      </c>
      <c r="CY133">
        <v>13.6</v>
      </c>
      <c r="CZ133">
        <v>13.3</v>
      </c>
      <c r="DA133">
        <v>13</v>
      </c>
      <c r="DB133">
        <v>12.7</v>
      </c>
      <c r="DC133">
        <v>12.3</v>
      </c>
      <c r="DD133">
        <v>11.9</v>
      </c>
      <c r="DE133">
        <v>11.4</v>
      </c>
      <c r="DF133">
        <v>11.1</v>
      </c>
      <c r="DG133">
        <v>10.6</v>
      </c>
      <c r="DH133">
        <v>10.1</v>
      </c>
      <c r="DI133">
        <v>9.89</v>
      </c>
      <c r="DJ133">
        <v>9.34</v>
      </c>
      <c r="DK133">
        <v>9.08</v>
      </c>
      <c r="DL133">
        <v>8.56</v>
      </c>
      <c r="DM133">
        <v>8.1999999999999993</v>
      </c>
      <c r="DN133">
        <v>7.74</v>
      </c>
      <c r="DO133">
        <v>7.21</v>
      </c>
      <c r="DP133">
        <v>6.7</v>
      </c>
      <c r="DQ133">
        <v>6.19</v>
      </c>
      <c r="DR133">
        <v>5.84</v>
      </c>
      <c r="DS133">
        <v>5.45</v>
      </c>
      <c r="DT133">
        <v>5.07</v>
      </c>
      <c r="DU133">
        <v>4.83</v>
      </c>
      <c r="DV133">
        <v>4.51</v>
      </c>
      <c r="DW133">
        <v>4.3099999999999996</v>
      </c>
      <c r="DX133">
        <v>4.04</v>
      </c>
      <c r="DY133">
        <v>3.8</v>
      </c>
      <c r="DZ133">
        <v>3.63</v>
      </c>
      <c r="EA133">
        <v>3.35</v>
      </c>
      <c r="EB133">
        <v>3.07</v>
      </c>
      <c r="EC133">
        <v>2.89</v>
      </c>
      <c r="ED133">
        <v>2.69</v>
      </c>
      <c r="EE133">
        <v>2.52</v>
      </c>
      <c r="EF133">
        <v>2.4</v>
      </c>
      <c r="EG133">
        <v>2.2000000000000002</v>
      </c>
      <c r="EH133">
        <v>1.95</v>
      </c>
      <c r="EI133">
        <v>1.81</v>
      </c>
      <c r="EJ133">
        <v>1.74</v>
      </c>
      <c r="EK133">
        <v>1.6</v>
      </c>
      <c r="EL133">
        <v>1.49</v>
      </c>
      <c r="EM133">
        <v>1.39</v>
      </c>
      <c r="EN133">
        <v>1.25</v>
      </c>
      <c r="EO133">
        <v>1.17</v>
      </c>
      <c r="EP133">
        <v>1.08</v>
      </c>
      <c r="EQ133">
        <v>0.96</v>
      </c>
      <c r="ER133">
        <v>0.92</v>
      </c>
      <c r="ES133">
        <v>0.85</v>
      </c>
      <c r="ET133">
        <v>0.75</v>
      </c>
      <c r="EU133">
        <v>0.7</v>
      </c>
      <c r="EV133">
        <v>0.64</v>
      </c>
      <c r="EW133">
        <v>0.56000000000000005</v>
      </c>
      <c r="EX133">
        <v>0.54</v>
      </c>
      <c r="EY133">
        <v>0.48</v>
      </c>
      <c r="EZ133">
        <v>0.45</v>
      </c>
      <c r="FA133">
        <v>0.39</v>
      </c>
      <c r="FB133">
        <v>0.35</v>
      </c>
      <c r="FC133">
        <v>0.32</v>
      </c>
      <c r="FD133">
        <v>0.28999999999999998</v>
      </c>
      <c r="FE133">
        <v>0.27</v>
      </c>
      <c r="FF133">
        <v>0.23</v>
      </c>
      <c r="FG133">
        <v>0.21</v>
      </c>
      <c r="FH133">
        <v>0.2</v>
      </c>
      <c r="FI133">
        <v>0.17</v>
      </c>
      <c r="FJ133">
        <v>0.15</v>
      </c>
      <c r="FK133">
        <v>0.15</v>
      </c>
      <c r="FL133">
        <v>0.13</v>
      </c>
      <c r="FM133">
        <v>0.12</v>
      </c>
      <c r="FN133">
        <v>0.11</v>
      </c>
      <c r="FO133">
        <v>0.1</v>
      </c>
      <c r="FP133">
        <v>0.1</v>
      </c>
      <c r="FQ133">
        <v>0.09</v>
      </c>
      <c r="FR133">
        <v>0.09</v>
      </c>
      <c r="FS133">
        <v>0.08</v>
      </c>
      <c r="FT133">
        <v>0.08</v>
      </c>
      <c r="FU133">
        <v>0.08</v>
      </c>
      <c r="FV133">
        <v>0.08</v>
      </c>
      <c r="FW133">
        <v>0.08</v>
      </c>
      <c r="FX133">
        <v>0.09</v>
      </c>
      <c r="FY133">
        <v>0.09</v>
      </c>
      <c r="FZ133">
        <v>0.1</v>
      </c>
    </row>
    <row r="134" spans="1:182" x14ac:dyDescent="0.15">
      <c r="A134">
        <v>53</v>
      </c>
      <c r="B134">
        <v>0</v>
      </c>
      <c r="C134">
        <v>0</v>
      </c>
      <c r="D134">
        <v>0</v>
      </c>
      <c r="E134">
        <v>0</v>
      </c>
      <c r="F134">
        <v>0</v>
      </c>
      <c r="G134">
        <v>0</v>
      </c>
      <c r="H134">
        <v>0</v>
      </c>
      <c r="I134">
        <v>0.02</v>
      </c>
      <c r="J134">
        <v>0.03</v>
      </c>
      <c r="K134">
        <v>0.06</v>
      </c>
      <c r="L134">
        <v>7.0000000000000007E-2</v>
      </c>
      <c r="M134">
        <v>0.09</v>
      </c>
      <c r="N134">
        <v>0.11</v>
      </c>
      <c r="O134">
        <v>0.14000000000000001</v>
      </c>
      <c r="P134">
        <v>0.16</v>
      </c>
      <c r="Q134">
        <v>0.2</v>
      </c>
      <c r="R134">
        <v>0.24</v>
      </c>
      <c r="S134">
        <v>0.28000000000000003</v>
      </c>
      <c r="T134">
        <v>0.32</v>
      </c>
      <c r="U134">
        <v>0.4</v>
      </c>
      <c r="V134">
        <v>0.46</v>
      </c>
      <c r="W134">
        <v>0.53</v>
      </c>
      <c r="X134">
        <v>0.61</v>
      </c>
      <c r="Y134">
        <v>0.68</v>
      </c>
      <c r="Z134">
        <v>0.77</v>
      </c>
      <c r="AA134">
        <v>0.9</v>
      </c>
      <c r="AB134">
        <v>0.99</v>
      </c>
      <c r="AC134">
        <v>1.0900000000000001</v>
      </c>
      <c r="AD134">
        <v>1.25</v>
      </c>
      <c r="AE134">
        <v>1.37</v>
      </c>
      <c r="AF134">
        <v>1.52</v>
      </c>
      <c r="AG134">
        <v>1.7</v>
      </c>
      <c r="AH134">
        <v>1.82</v>
      </c>
      <c r="AI134">
        <v>2.04</v>
      </c>
      <c r="AJ134">
        <v>2.2599999999999998</v>
      </c>
      <c r="AK134">
        <v>2.4500000000000002</v>
      </c>
      <c r="AL134">
        <v>2.69</v>
      </c>
      <c r="AM134">
        <v>2.95</v>
      </c>
      <c r="AN134">
        <v>3.12</v>
      </c>
      <c r="AO134">
        <v>3.35</v>
      </c>
      <c r="AP134">
        <v>3.72</v>
      </c>
      <c r="AQ134">
        <v>4.13</v>
      </c>
      <c r="AR134">
        <v>4.38</v>
      </c>
      <c r="AS134">
        <v>4.68</v>
      </c>
      <c r="AT134">
        <v>4.9400000000000004</v>
      </c>
      <c r="AU134">
        <v>5.3</v>
      </c>
      <c r="AV134">
        <v>5.58</v>
      </c>
      <c r="AW134">
        <v>6.05</v>
      </c>
      <c r="AX134">
        <v>6.39</v>
      </c>
      <c r="AY134">
        <v>6.8</v>
      </c>
      <c r="AZ134">
        <v>7.41</v>
      </c>
      <c r="BA134">
        <v>8.01</v>
      </c>
      <c r="BB134">
        <v>8.6999999999999993</v>
      </c>
      <c r="BC134">
        <v>9.3800000000000008</v>
      </c>
      <c r="BD134">
        <v>9.77</v>
      </c>
      <c r="BE134">
        <v>10.4</v>
      </c>
      <c r="BF134">
        <v>10.8</v>
      </c>
      <c r="BG134">
        <v>11.1</v>
      </c>
      <c r="BH134">
        <v>11.5</v>
      </c>
      <c r="BI134">
        <v>12</v>
      </c>
      <c r="BJ134">
        <v>12.4</v>
      </c>
      <c r="BK134">
        <v>12.8</v>
      </c>
      <c r="BL134">
        <v>13.2</v>
      </c>
      <c r="BM134">
        <v>13.9</v>
      </c>
      <c r="BN134">
        <v>14.2</v>
      </c>
      <c r="BO134">
        <v>14.5</v>
      </c>
      <c r="BP134">
        <v>14.7</v>
      </c>
      <c r="BQ134">
        <v>14.9</v>
      </c>
      <c r="BR134">
        <v>15.2</v>
      </c>
      <c r="BS134">
        <v>15.4</v>
      </c>
      <c r="BT134">
        <v>15.5</v>
      </c>
      <c r="BU134">
        <v>15.7</v>
      </c>
      <c r="BV134">
        <v>15.9</v>
      </c>
      <c r="BW134">
        <v>16</v>
      </c>
      <c r="BX134">
        <v>16.100000000000001</v>
      </c>
      <c r="BY134">
        <v>16.2</v>
      </c>
      <c r="BZ134">
        <v>16.3</v>
      </c>
      <c r="CA134">
        <v>16.399999999999999</v>
      </c>
      <c r="CB134">
        <v>16.399999999999999</v>
      </c>
      <c r="CC134">
        <v>16.5</v>
      </c>
      <c r="CD134">
        <v>16.5</v>
      </c>
      <c r="CE134">
        <v>16.5</v>
      </c>
      <c r="CF134">
        <v>16.5</v>
      </c>
      <c r="CG134">
        <v>16.5</v>
      </c>
      <c r="CH134">
        <v>16.399999999999999</v>
      </c>
      <c r="CI134">
        <v>16.399999999999999</v>
      </c>
      <c r="CJ134">
        <v>16.3</v>
      </c>
      <c r="CK134">
        <v>16.2</v>
      </c>
      <c r="CL134">
        <v>16.100000000000001</v>
      </c>
      <c r="CM134">
        <v>16</v>
      </c>
      <c r="CN134">
        <v>15.8</v>
      </c>
      <c r="CO134">
        <v>15.7</v>
      </c>
      <c r="CP134">
        <v>15.5</v>
      </c>
      <c r="CQ134">
        <v>15.4</v>
      </c>
      <c r="CR134">
        <v>15.2</v>
      </c>
      <c r="CS134">
        <v>15</v>
      </c>
      <c r="CT134">
        <v>14.8</v>
      </c>
      <c r="CU134">
        <v>14.6</v>
      </c>
      <c r="CV134">
        <v>14.3</v>
      </c>
      <c r="CW134">
        <v>14.1</v>
      </c>
      <c r="CX134">
        <v>13.8</v>
      </c>
      <c r="CY134">
        <v>13.6</v>
      </c>
      <c r="CZ134">
        <v>13.3</v>
      </c>
      <c r="DA134">
        <v>12.9</v>
      </c>
      <c r="DB134">
        <v>12.7</v>
      </c>
      <c r="DC134">
        <v>12.2</v>
      </c>
      <c r="DD134">
        <v>11.8</v>
      </c>
      <c r="DE134">
        <v>11.4</v>
      </c>
      <c r="DF134">
        <v>11</v>
      </c>
      <c r="DG134">
        <v>10.6</v>
      </c>
      <c r="DH134">
        <v>10.1</v>
      </c>
      <c r="DI134">
        <v>9.75</v>
      </c>
      <c r="DJ134">
        <v>9.3800000000000008</v>
      </c>
      <c r="DK134">
        <v>8.9700000000000006</v>
      </c>
      <c r="DL134">
        <v>8.6300000000000008</v>
      </c>
      <c r="DM134">
        <v>8.2100000000000009</v>
      </c>
      <c r="DN134">
        <v>7.74</v>
      </c>
      <c r="DO134">
        <v>7.29</v>
      </c>
      <c r="DP134">
        <v>6.82</v>
      </c>
      <c r="DQ134">
        <v>6.26</v>
      </c>
      <c r="DR134">
        <v>5.83</v>
      </c>
      <c r="DS134">
        <v>5.41</v>
      </c>
      <c r="DT134">
        <v>5.12</v>
      </c>
      <c r="DU134">
        <v>4.82</v>
      </c>
      <c r="DV134">
        <v>4.5599999999999996</v>
      </c>
      <c r="DW134">
        <v>4.25</v>
      </c>
      <c r="DX134">
        <v>4.05</v>
      </c>
      <c r="DY134">
        <v>3.85</v>
      </c>
      <c r="DZ134">
        <v>3.63</v>
      </c>
      <c r="EA134">
        <v>3.33</v>
      </c>
      <c r="EB134">
        <v>3.11</v>
      </c>
      <c r="EC134">
        <v>2.91</v>
      </c>
      <c r="ED134">
        <v>2.66</v>
      </c>
      <c r="EE134">
        <v>2.5499999999999998</v>
      </c>
      <c r="EF134">
        <v>2.36</v>
      </c>
      <c r="EG134">
        <v>2.16</v>
      </c>
      <c r="EH134">
        <v>2.0299999999999998</v>
      </c>
      <c r="EI134">
        <v>1.87</v>
      </c>
      <c r="EJ134">
        <v>1.8</v>
      </c>
      <c r="EK134">
        <v>1.61</v>
      </c>
      <c r="EL134">
        <v>1.51</v>
      </c>
      <c r="EM134">
        <v>1.37</v>
      </c>
      <c r="EN134">
        <v>1.26</v>
      </c>
      <c r="EO134">
        <v>1.17</v>
      </c>
      <c r="EP134">
        <v>1.08</v>
      </c>
      <c r="EQ134">
        <v>1.01</v>
      </c>
      <c r="ER134">
        <v>0.93</v>
      </c>
      <c r="ES134">
        <v>0.82</v>
      </c>
      <c r="ET134">
        <v>0.78</v>
      </c>
      <c r="EU134">
        <v>0.7</v>
      </c>
      <c r="EV134">
        <v>0.66</v>
      </c>
      <c r="EW134">
        <v>0.6</v>
      </c>
      <c r="EX134">
        <v>0.54</v>
      </c>
      <c r="EY134">
        <v>0.51</v>
      </c>
      <c r="EZ134">
        <v>0.43</v>
      </c>
      <c r="FA134">
        <v>0.41</v>
      </c>
      <c r="FB134">
        <v>0.37</v>
      </c>
      <c r="FC134">
        <v>0.33</v>
      </c>
      <c r="FD134">
        <v>0.28999999999999998</v>
      </c>
      <c r="FE134">
        <v>0.27</v>
      </c>
      <c r="FF134">
        <v>0.23</v>
      </c>
      <c r="FG134">
        <v>0.23</v>
      </c>
      <c r="FH134">
        <v>0.2</v>
      </c>
      <c r="FI134">
        <v>0.17</v>
      </c>
      <c r="FJ134">
        <v>0.17</v>
      </c>
      <c r="FK134">
        <v>0.15</v>
      </c>
      <c r="FL134">
        <v>0.14000000000000001</v>
      </c>
      <c r="FM134">
        <v>0.13</v>
      </c>
      <c r="FN134">
        <v>0.12</v>
      </c>
      <c r="FO134">
        <v>0.11</v>
      </c>
      <c r="FP134">
        <v>0.1</v>
      </c>
      <c r="FQ134">
        <v>0.09</v>
      </c>
      <c r="FR134">
        <v>0.09</v>
      </c>
      <c r="FS134">
        <v>0.09</v>
      </c>
      <c r="FT134">
        <v>0.08</v>
      </c>
      <c r="FU134">
        <v>7.0000000000000007E-2</v>
      </c>
      <c r="FV134">
        <v>0.08</v>
      </c>
      <c r="FW134">
        <v>0.09</v>
      </c>
      <c r="FX134">
        <v>0.09</v>
      </c>
      <c r="FY134">
        <v>0.09</v>
      </c>
      <c r="FZ134">
        <v>0.1</v>
      </c>
    </row>
    <row r="135" spans="1:182" x14ac:dyDescent="0.15">
      <c r="A135">
        <v>52</v>
      </c>
      <c r="B135">
        <v>0</v>
      </c>
      <c r="C135">
        <v>0</v>
      </c>
      <c r="D135">
        <v>0</v>
      </c>
      <c r="E135">
        <v>0</v>
      </c>
      <c r="F135">
        <v>0</v>
      </c>
      <c r="G135">
        <v>0</v>
      </c>
      <c r="H135">
        <v>0</v>
      </c>
      <c r="I135">
        <v>0.02</v>
      </c>
      <c r="J135">
        <v>0.04</v>
      </c>
      <c r="K135">
        <v>0.05</v>
      </c>
      <c r="L135">
        <v>7.0000000000000007E-2</v>
      </c>
      <c r="M135">
        <v>0.09</v>
      </c>
      <c r="N135">
        <v>0.11</v>
      </c>
      <c r="O135">
        <v>0.13</v>
      </c>
      <c r="P135">
        <v>0.17</v>
      </c>
      <c r="Q135">
        <v>0.2</v>
      </c>
      <c r="R135">
        <v>0.24</v>
      </c>
      <c r="S135">
        <v>0.28999999999999998</v>
      </c>
      <c r="T135">
        <v>0.33</v>
      </c>
      <c r="U135">
        <v>0.38</v>
      </c>
      <c r="V135">
        <v>0.44</v>
      </c>
      <c r="W135">
        <v>0.52</v>
      </c>
      <c r="X135">
        <v>0.56999999999999995</v>
      </c>
      <c r="Y135">
        <v>0.67</v>
      </c>
      <c r="Z135">
        <v>0.75</v>
      </c>
      <c r="AA135">
        <v>0.87</v>
      </c>
      <c r="AB135">
        <v>1.01</v>
      </c>
      <c r="AC135">
        <v>1.1299999999999999</v>
      </c>
      <c r="AD135">
        <v>1.19</v>
      </c>
      <c r="AE135">
        <v>1.38</v>
      </c>
      <c r="AF135">
        <v>1.47</v>
      </c>
      <c r="AG135">
        <v>1.69</v>
      </c>
      <c r="AH135">
        <v>1.82</v>
      </c>
      <c r="AI135">
        <v>2.0499999999999998</v>
      </c>
      <c r="AJ135">
        <v>2.2200000000000002</v>
      </c>
      <c r="AK135">
        <v>2.46</v>
      </c>
      <c r="AL135">
        <v>2.71</v>
      </c>
      <c r="AM135">
        <v>2.86</v>
      </c>
      <c r="AN135">
        <v>3.11</v>
      </c>
      <c r="AO135">
        <v>3.41</v>
      </c>
      <c r="AP135">
        <v>3.73</v>
      </c>
      <c r="AQ135">
        <v>4.0999999999999996</v>
      </c>
      <c r="AR135">
        <v>4.33</v>
      </c>
      <c r="AS135">
        <v>4.6900000000000004</v>
      </c>
      <c r="AT135">
        <v>4.97</v>
      </c>
      <c r="AU135">
        <v>5.31</v>
      </c>
      <c r="AV135">
        <v>5.68</v>
      </c>
      <c r="AW135">
        <v>6.02</v>
      </c>
      <c r="AX135">
        <v>6.32</v>
      </c>
      <c r="AY135">
        <v>6.83</v>
      </c>
      <c r="AZ135">
        <v>7.36</v>
      </c>
      <c r="BA135">
        <v>8.01</v>
      </c>
      <c r="BB135">
        <v>8.68</v>
      </c>
      <c r="BC135">
        <v>9.36</v>
      </c>
      <c r="BD135">
        <v>9.81</v>
      </c>
      <c r="BE135">
        <v>10.4</v>
      </c>
      <c r="BF135">
        <v>10.8</v>
      </c>
      <c r="BG135">
        <v>11</v>
      </c>
      <c r="BH135">
        <v>11.4</v>
      </c>
      <c r="BI135">
        <v>11.9</v>
      </c>
      <c r="BJ135">
        <v>12.4</v>
      </c>
      <c r="BK135">
        <v>12.8</v>
      </c>
      <c r="BL135">
        <v>13.2</v>
      </c>
      <c r="BM135">
        <v>13.9</v>
      </c>
      <c r="BN135">
        <v>14.2</v>
      </c>
      <c r="BO135">
        <v>14.4</v>
      </c>
      <c r="BP135">
        <v>14.7</v>
      </c>
      <c r="BQ135">
        <v>14.9</v>
      </c>
      <c r="BR135">
        <v>15.1</v>
      </c>
      <c r="BS135">
        <v>15.3</v>
      </c>
      <c r="BT135">
        <v>15.5</v>
      </c>
      <c r="BU135">
        <v>15.7</v>
      </c>
      <c r="BV135">
        <v>15.8</v>
      </c>
      <c r="BW135">
        <v>16</v>
      </c>
      <c r="BX135">
        <v>16.100000000000001</v>
      </c>
      <c r="BY135">
        <v>16.2</v>
      </c>
      <c r="BZ135">
        <v>16.3</v>
      </c>
      <c r="CA135">
        <v>16.3</v>
      </c>
      <c r="CB135">
        <v>16.399999999999999</v>
      </c>
      <c r="CC135">
        <v>16.399999999999999</v>
      </c>
      <c r="CD135">
        <v>16.399999999999999</v>
      </c>
      <c r="CE135">
        <v>16.5</v>
      </c>
      <c r="CF135">
        <v>16.399999999999999</v>
      </c>
      <c r="CG135">
        <v>16.399999999999999</v>
      </c>
      <c r="CH135">
        <v>16.399999999999999</v>
      </c>
      <c r="CI135">
        <v>16.3</v>
      </c>
      <c r="CJ135">
        <v>16.2</v>
      </c>
      <c r="CK135">
        <v>16.100000000000001</v>
      </c>
      <c r="CL135">
        <v>16</v>
      </c>
      <c r="CM135">
        <v>15.9</v>
      </c>
      <c r="CN135">
        <v>15.8</v>
      </c>
      <c r="CO135">
        <v>15.7</v>
      </c>
      <c r="CP135">
        <v>15.5</v>
      </c>
      <c r="CQ135">
        <v>15.3</v>
      </c>
      <c r="CR135">
        <v>15.1</v>
      </c>
      <c r="CS135">
        <v>14.9</v>
      </c>
      <c r="CT135">
        <v>14.7</v>
      </c>
      <c r="CU135">
        <v>14.5</v>
      </c>
      <c r="CV135">
        <v>14.3</v>
      </c>
      <c r="CW135">
        <v>14</v>
      </c>
      <c r="CX135">
        <v>13.8</v>
      </c>
      <c r="CY135">
        <v>13.5</v>
      </c>
      <c r="CZ135">
        <v>13.2</v>
      </c>
      <c r="DA135">
        <v>12.9</v>
      </c>
      <c r="DB135">
        <v>12.6</v>
      </c>
      <c r="DC135">
        <v>12.2</v>
      </c>
      <c r="DD135">
        <v>11.8</v>
      </c>
      <c r="DE135">
        <v>11.4</v>
      </c>
      <c r="DF135">
        <v>11</v>
      </c>
      <c r="DG135">
        <v>10.6</v>
      </c>
      <c r="DH135">
        <v>10.1</v>
      </c>
      <c r="DI135">
        <v>9.76</v>
      </c>
      <c r="DJ135">
        <v>9.4</v>
      </c>
      <c r="DK135">
        <v>9.02</v>
      </c>
      <c r="DL135">
        <v>8.6199999999999992</v>
      </c>
      <c r="DM135">
        <v>8.17</v>
      </c>
      <c r="DN135">
        <v>7.79</v>
      </c>
      <c r="DO135">
        <v>7.27</v>
      </c>
      <c r="DP135">
        <v>6.76</v>
      </c>
      <c r="DQ135">
        <v>6.25</v>
      </c>
      <c r="DR135">
        <v>5.87</v>
      </c>
      <c r="DS135">
        <v>5.42</v>
      </c>
      <c r="DT135">
        <v>5.15</v>
      </c>
      <c r="DU135">
        <v>4.8</v>
      </c>
      <c r="DV135">
        <v>4.5599999999999996</v>
      </c>
      <c r="DW135">
        <v>4.3099999999999996</v>
      </c>
      <c r="DX135">
        <v>4.07</v>
      </c>
      <c r="DY135">
        <v>3.91</v>
      </c>
      <c r="DZ135">
        <v>3.65</v>
      </c>
      <c r="EA135">
        <v>3.4</v>
      </c>
      <c r="EB135">
        <v>3.12</v>
      </c>
      <c r="EC135">
        <v>2.96</v>
      </c>
      <c r="ED135">
        <v>2.72</v>
      </c>
      <c r="EE135">
        <v>2.58</v>
      </c>
      <c r="EF135">
        <v>2.42</v>
      </c>
      <c r="EG135">
        <v>2.21</v>
      </c>
      <c r="EH135">
        <v>2.02</v>
      </c>
      <c r="EI135">
        <v>1.91</v>
      </c>
      <c r="EJ135">
        <v>1.83</v>
      </c>
      <c r="EK135">
        <v>1.67</v>
      </c>
      <c r="EL135">
        <v>1.53</v>
      </c>
      <c r="EM135">
        <v>1.46</v>
      </c>
      <c r="EN135">
        <v>1.31</v>
      </c>
      <c r="EO135">
        <v>1.18</v>
      </c>
      <c r="EP135">
        <v>1.08</v>
      </c>
      <c r="EQ135">
        <v>1.04</v>
      </c>
      <c r="ER135">
        <v>0.92</v>
      </c>
      <c r="ES135">
        <v>0.86</v>
      </c>
      <c r="ET135">
        <v>0.8</v>
      </c>
      <c r="EU135">
        <v>0.71</v>
      </c>
      <c r="EV135">
        <v>0.66</v>
      </c>
      <c r="EW135">
        <v>0.61</v>
      </c>
      <c r="EX135">
        <v>0.55000000000000004</v>
      </c>
      <c r="EY135">
        <v>0.51</v>
      </c>
      <c r="EZ135">
        <v>0.47</v>
      </c>
      <c r="FA135">
        <v>0.44</v>
      </c>
      <c r="FB135">
        <v>0.38</v>
      </c>
      <c r="FC135">
        <v>0.35</v>
      </c>
      <c r="FD135">
        <v>0.31</v>
      </c>
      <c r="FE135">
        <v>0.27</v>
      </c>
      <c r="FF135">
        <v>0.26</v>
      </c>
      <c r="FG135">
        <v>0.23</v>
      </c>
      <c r="FH135">
        <v>0.21</v>
      </c>
      <c r="FI135">
        <v>0.19</v>
      </c>
      <c r="FJ135">
        <v>0.17</v>
      </c>
      <c r="FK135">
        <v>0.16</v>
      </c>
      <c r="FL135">
        <v>0.14000000000000001</v>
      </c>
      <c r="FM135">
        <v>0.13</v>
      </c>
      <c r="FN135">
        <v>0.12</v>
      </c>
      <c r="FO135">
        <v>0.11</v>
      </c>
      <c r="FP135">
        <v>0.1</v>
      </c>
      <c r="FQ135">
        <v>0.1</v>
      </c>
      <c r="FR135">
        <v>0.08</v>
      </c>
      <c r="FS135">
        <v>0.09</v>
      </c>
      <c r="FT135">
        <v>0.09</v>
      </c>
      <c r="FU135">
        <v>0.09</v>
      </c>
      <c r="FV135">
        <v>0.09</v>
      </c>
      <c r="FW135">
        <v>0.09</v>
      </c>
      <c r="FX135">
        <v>0.09</v>
      </c>
      <c r="FY135">
        <v>0.09</v>
      </c>
      <c r="FZ135">
        <v>0.1</v>
      </c>
    </row>
    <row r="136" spans="1:182" x14ac:dyDescent="0.15">
      <c r="A136">
        <v>51</v>
      </c>
      <c r="B136">
        <v>0</v>
      </c>
      <c r="C136">
        <v>0</v>
      </c>
      <c r="D136">
        <v>0</v>
      </c>
      <c r="E136">
        <v>0</v>
      </c>
      <c r="F136">
        <v>0</v>
      </c>
      <c r="G136">
        <v>0</v>
      </c>
      <c r="H136">
        <v>0</v>
      </c>
      <c r="I136">
        <v>0.02</v>
      </c>
      <c r="J136">
        <v>0.04</v>
      </c>
      <c r="K136">
        <v>0.05</v>
      </c>
      <c r="L136">
        <v>7.0000000000000007E-2</v>
      </c>
      <c r="M136">
        <v>0.09</v>
      </c>
      <c r="N136">
        <v>0.11</v>
      </c>
      <c r="O136">
        <v>0.14000000000000001</v>
      </c>
      <c r="P136">
        <v>0.16</v>
      </c>
      <c r="Q136">
        <v>0.19</v>
      </c>
      <c r="R136">
        <v>0.24</v>
      </c>
      <c r="S136">
        <v>0.28999999999999998</v>
      </c>
      <c r="T136">
        <v>0.33</v>
      </c>
      <c r="U136">
        <v>0.39</v>
      </c>
      <c r="V136">
        <v>0.43</v>
      </c>
      <c r="W136">
        <v>0.5</v>
      </c>
      <c r="X136">
        <v>0.59</v>
      </c>
      <c r="Y136">
        <v>0.66</v>
      </c>
      <c r="Z136">
        <v>0.76</v>
      </c>
      <c r="AA136">
        <v>0.89</v>
      </c>
      <c r="AB136">
        <v>0.98</v>
      </c>
      <c r="AC136">
        <v>1.07</v>
      </c>
      <c r="AD136">
        <v>1.26</v>
      </c>
      <c r="AE136">
        <v>1.4</v>
      </c>
      <c r="AF136">
        <v>1.52</v>
      </c>
      <c r="AG136">
        <v>1.71</v>
      </c>
      <c r="AH136">
        <v>1.87</v>
      </c>
      <c r="AI136">
        <v>2.06</v>
      </c>
      <c r="AJ136">
        <v>2.25</v>
      </c>
      <c r="AK136">
        <v>2.44</v>
      </c>
      <c r="AL136">
        <v>2.69</v>
      </c>
      <c r="AM136">
        <v>2.96</v>
      </c>
      <c r="AN136">
        <v>3.13</v>
      </c>
      <c r="AO136">
        <v>3.37</v>
      </c>
      <c r="AP136">
        <v>3.75</v>
      </c>
      <c r="AQ136">
        <v>4.09</v>
      </c>
      <c r="AR136">
        <v>4.3099999999999996</v>
      </c>
      <c r="AS136">
        <v>4.7</v>
      </c>
      <c r="AT136">
        <v>4.95</v>
      </c>
      <c r="AU136">
        <v>5.29</v>
      </c>
      <c r="AV136">
        <v>5.56</v>
      </c>
      <c r="AW136">
        <v>6.01</v>
      </c>
      <c r="AX136">
        <v>6.32</v>
      </c>
      <c r="AY136">
        <v>6.81</v>
      </c>
      <c r="AZ136">
        <v>7.29</v>
      </c>
      <c r="BA136">
        <v>7.93</v>
      </c>
      <c r="BB136">
        <v>8.65</v>
      </c>
      <c r="BC136">
        <v>9.26</v>
      </c>
      <c r="BD136">
        <v>9.75</v>
      </c>
      <c r="BE136">
        <v>10.3</v>
      </c>
      <c r="BF136">
        <v>10.7</v>
      </c>
      <c r="BG136">
        <v>11</v>
      </c>
      <c r="BH136">
        <v>11.3</v>
      </c>
      <c r="BI136">
        <v>11.9</v>
      </c>
      <c r="BJ136">
        <v>12.4</v>
      </c>
      <c r="BK136">
        <v>12.8</v>
      </c>
      <c r="BL136">
        <v>13.2</v>
      </c>
      <c r="BM136">
        <v>13.8</v>
      </c>
      <c r="BN136">
        <v>14.1</v>
      </c>
      <c r="BO136">
        <v>14.4</v>
      </c>
      <c r="BP136">
        <v>14.6</v>
      </c>
      <c r="BQ136">
        <v>14.9</v>
      </c>
      <c r="BR136">
        <v>15.1</v>
      </c>
      <c r="BS136">
        <v>15.3</v>
      </c>
      <c r="BT136">
        <v>15.5</v>
      </c>
      <c r="BU136">
        <v>15.6</v>
      </c>
      <c r="BV136">
        <v>15.8</v>
      </c>
      <c r="BW136">
        <v>15.9</v>
      </c>
      <c r="BX136">
        <v>16</v>
      </c>
      <c r="BY136">
        <v>16.100000000000001</v>
      </c>
      <c r="BZ136">
        <v>16.2</v>
      </c>
      <c r="CA136">
        <v>16.3</v>
      </c>
      <c r="CB136">
        <v>16.399999999999999</v>
      </c>
      <c r="CC136">
        <v>16.399999999999999</v>
      </c>
      <c r="CD136">
        <v>16.399999999999999</v>
      </c>
      <c r="CE136">
        <v>16.399999999999999</v>
      </c>
      <c r="CF136">
        <v>16.399999999999999</v>
      </c>
      <c r="CG136">
        <v>16.399999999999999</v>
      </c>
      <c r="CH136">
        <v>16.3</v>
      </c>
      <c r="CI136">
        <v>16.3</v>
      </c>
      <c r="CJ136">
        <v>16.2</v>
      </c>
      <c r="CK136">
        <v>16.100000000000001</v>
      </c>
      <c r="CL136">
        <v>16</v>
      </c>
      <c r="CM136">
        <v>15.9</v>
      </c>
      <c r="CN136">
        <v>15.7</v>
      </c>
      <c r="CO136">
        <v>15.6</v>
      </c>
      <c r="CP136">
        <v>15.4</v>
      </c>
      <c r="CQ136">
        <v>15.3</v>
      </c>
      <c r="CR136">
        <v>15.1</v>
      </c>
      <c r="CS136">
        <v>14.9</v>
      </c>
      <c r="CT136">
        <v>14.7</v>
      </c>
      <c r="CU136">
        <v>14.5</v>
      </c>
      <c r="CV136">
        <v>14.2</v>
      </c>
      <c r="CW136">
        <v>14</v>
      </c>
      <c r="CX136">
        <v>13.7</v>
      </c>
      <c r="CY136">
        <v>13.5</v>
      </c>
      <c r="CZ136">
        <v>13.2</v>
      </c>
      <c r="DA136">
        <v>12.8</v>
      </c>
      <c r="DB136">
        <v>12.6</v>
      </c>
      <c r="DC136">
        <v>12.2</v>
      </c>
      <c r="DD136">
        <v>11.8</v>
      </c>
      <c r="DE136">
        <v>11.4</v>
      </c>
      <c r="DF136">
        <v>11</v>
      </c>
      <c r="DG136">
        <v>10.6</v>
      </c>
      <c r="DH136">
        <v>10.1</v>
      </c>
      <c r="DI136">
        <v>9.67</v>
      </c>
      <c r="DJ136">
        <v>9.39</v>
      </c>
      <c r="DK136">
        <v>9.0299999999999994</v>
      </c>
      <c r="DL136">
        <v>8.6</v>
      </c>
      <c r="DM136">
        <v>8.19</v>
      </c>
      <c r="DN136">
        <v>7.72</v>
      </c>
      <c r="DO136">
        <v>7.3</v>
      </c>
      <c r="DP136">
        <v>6.85</v>
      </c>
      <c r="DQ136">
        <v>6.32</v>
      </c>
      <c r="DR136">
        <v>5.83</v>
      </c>
      <c r="DS136">
        <v>5.43</v>
      </c>
      <c r="DT136">
        <v>5.0599999999999996</v>
      </c>
      <c r="DU136">
        <v>4.78</v>
      </c>
      <c r="DV136">
        <v>4.58</v>
      </c>
      <c r="DW136">
        <v>4.3099999999999996</v>
      </c>
      <c r="DX136">
        <v>4.07</v>
      </c>
      <c r="DY136">
        <v>3.89</v>
      </c>
      <c r="DZ136">
        <v>3.64</v>
      </c>
      <c r="EA136">
        <v>3.48</v>
      </c>
      <c r="EB136">
        <v>3.13</v>
      </c>
      <c r="EC136">
        <v>3</v>
      </c>
      <c r="ED136">
        <v>2.7</v>
      </c>
      <c r="EE136">
        <v>2.5299999999999998</v>
      </c>
      <c r="EF136">
        <v>2.4</v>
      </c>
      <c r="EG136">
        <v>2.23</v>
      </c>
      <c r="EH136">
        <v>2.0699999999999998</v>
      </c>
      <c r="EI136">
        <v>1.92</v>
      </c>
      <c r="EJ136">
        <v>1.81</v>
      </c>
      <c r="EK136">
        <v>1.68</v>
      </c>
      <c r="EL136">
        <v>1.56</v>
      </c>
      <c r="EM136">
        <v>1.46</v>
      </c>
      <c r="EN136">
        <v>1.33</v>
      </c>
      <c r="EO136">
        <v>1.23</v>
      </c>
      <c r="EP136">
        <v>1.1399999999999999</v>
      </c>
      <c r="EQ136">
        <v>1.05</v>
      </c>
      <c r="ER136">
        <v>0.94</v>
      </c>
      <c r="ES136">
        <v>0.91</v>
      </c>
      <c r="ET136">
        <v>0.82</v>
      </c>
      <c r="EU136">
        <v>0.74</v>
      </c>
      <c r="EV136">
        <v>0.7</v>
      </c>
      <c r="EW136">
        <v>0.65</v>
      </c>
      <c r="EX136">
        <v>0.57999999999999996</v>
      </c>
      <c r="EY136">
        <v>0.52</v>
      </c>
      <c r="EZ136">
        <v>0.47</v>
      </c>
      <c r="FA136">
        <v>0.45</v>
      </c>
      <c r="FB136">
        <v>0.41</v>
      </c>
      <c r="FC136">
        <v>0.36</v>
      </c>
      <c r="FD136">
        <v>0.33</v>
      </c>
      <c r="FE136">
        <v>0.28000000000000003</v>
      </c>
      <c r="FF136">
        <v>0.27</v>
      </c>
      <c r="FG136">
        <v>0.23</v>
      </c>
      <c r="FH136">
        <v>0.22</v>
      </c>
      <c r="FI136">
        <v>0.2</v>
      </c>
      <c r="FJ136">
        <v>0.18</v>
      </c>
      <c r="FK136">
        <v>0.16</v>
      </c>
      <c r="FL136">
        <v>0.14000000000000001</v>
      </c>
      <c r="FM136">
        <v>0.14000000000000001</v>
      </c>
      <c r="FN136">
        <v>0.12</v>
      </c>
      <c r="FO136">
        <v>0.12</v>
      </c>
      <c r="FP136">
        <v>0.11</v>
      </c>
      <c r="FQ136">
        <v>0.1</v>
      </c>
      <c r="FR136">
        <v>0.1</v>
      </c>
      <c r="FS136">
        <v>0.09</v>
      </c>
      <c r="FT136">
        <v>0.09</v>
      </c>
      <c r="FU136">
        <v>0.09</v>
      </c>
      <c r="FV136">
        <v>0.09</v>
      </c>
      <c r="FW136">
        <v>0.09</v>
      </c>
      <c r="FX136">
        <v>0.09</v>
      </c>
      <c r="FY136">
        <v>0.09</v>
      </c>
      <c r="FZ136">
        <v>0.1</v>
      </c>
    </row>
    <row r="137" spans="1:182" x14ac:dyDescent="0.15">
      <c r="A137">
        <v>50</v>
      </c>
      <c r="B137">
        <v>0</v>
      </c>
      <c r="C137">
        <v>0</v>
      </c>
      <c r="D137">
        <v>0</v>
      </c>
      <c r="E137">
        <v>0</v>
      </c>
      <c r="F137">
        <v>0</v>
      </c>
      <c r="G137">
        <v>0</v>
      </c>
      <c r="H137">
        <v>0</v>
      </c>
      <c r="I137">
        <v>0.02</v>
      </c>
      <c r="J137">
        <v>0.04</v>
      </c>
      <c r="K137">
        <v>0.05</v>
      </c>
      <c r="L137">
        <v>0.06</v>
      </c>
      <c r="M137">
        <v>0.09</v>
      </c>
      <c r="N137">
        <v>0.11</v>
      </c>
      <c r="O137">
        <v>0.14000000000000001</v>
      </c>
      <c r="P137">
        <v>0.17</v>
      </c>
      <c r="Q137">
        <v>0.2</v>
      </c>
      <c r="R137">
        <v>0.24</v>
      </c>
      <c r="S137">
        <v>0.28999999999999998</v>
      </c>
      <c r="T137">
        <v>0.33</v>
      </c>
      <c r="U137">
        <v>0.38</v>
      </c>
      <c r="V137">
        <v>0.45</v>
      </c>
      <c r="W137">
        <v>0.5</v>
      </c>
      <c r="X137">
        <v>0.59</v>
      </c>
      <c r="Y137">
        <v>0.68</v>
      </c>
      <c r="Z137">
        <v>0.76</v>
      </c>
      <c r="AA137">
        <v>0.86</v>
      </c>
      <c r="AB137">
        <v>0.97</v>
      </c>
      <c r="AC137">
        <v>1.1100000000000001</v>
      </c>
      <c r="AD137">
        <v>1.23</v>
      </c>
      <c r="AE137">
        <v>1.36</v>
      </c>
      <c r="AF137">
        <v>1.51</v>
      </c>
      <c r="AG137">
        <v>1.66</v>
      </c>
      <c r="AH137">
        <v>1.85</v>
      </c>
      <c r="AI137">
        <v>2.0699999999999998</v>
      </c>
      <c r="AJ137">
        <v>2.23</v>
      </c>
      <c r="AK137">
        <v>2.44</v>
      </c>
      <c r="AL137">
        <v>2.73</v>
      </c>
      <c r="AM137">
        <v>2.89</v>
      </c>
      <c r="AN137">
        <v>3.15</v>
      </c>
      <c r="AO137">
        <v>3.37</v>
      </c>
      <c r="AP137">
        <v>3.72</v>
      </c>
      <c r="AQ137">
        <v>4.0199999999999996</v>
      </c>
      <c r="AR137">
        <v>4.3499999999999996</v>
      </c>
      <c r="AS137">
        <v>4.63</v>
      </c>
      <c r="AT137">
        <v>4.92</v>
      </c>
      <c r="AU137">
        <v>5.22</v>
      </c>
      <c r="AV137">
        <v>5.6</v>
      </c>
      <c r="AW137">
        <v>5.96</v>
      </c>
      <c r="AX137">
        <v>6.28</v>
      </c>
      <c r="AY137">
        <v>6.77</v>
      </c>
      <c r="AZ137">
        <v>7.34</v>
      </c>
      <c r="BA137">
        <v>7.9</v>
      </c>
      <c r="BB137">
        <v>8.58</v>
      </c>
      <c r="BC137">
        <v>9.18</v>
      </c>
      <c r="BD137">
        <v>9.74</v>
      </c>
      <c r="BE137">
        <v>10.3</v>
      </c>
      <c r="BF137">
        <v>10.7</v>
      </c>
      <c r="BG137">
        <v>11</v>
      </c>
      <c r="BH137">
        <v>11.4</v>
      </c>
      <c r="BI137">
        <v>11.8</v>
      </c>
      <c r="BJ137">
        <v>12.3</v>
      </c>
      <c r="BK137">
        <v>12.8</v>
      </c>
      <c r="BL137">
        <v>13.1</v>
      </c>
      <c r="BM137">
        <v>13.8</v>
      </c>
      <c r="BN137">
        <v>14.1</v>
      </c>
      <c r="BO137">
        <v>14.4</v>
      </c>
      <c r="BP137">
        <v>14.6</v>
      </c>
      <c r="BQ137">
        <v>14.8</v>
      </c>
      <c r="BR137">
        <v>15.1</v>
      </c>
      <c r="BS137">
        <v>15.3</v>
      </c>
      <c r="BT137">
        <v>15.4</v>
      </c>
      <c r="BU137">
        <v>15.6</v>
      </c>
      <c r="BV137">
        <v>15.8</v>
      </c>
      <c r="BW137">
        <v>15.9</v>
      </c>
      <c r="BX137">
        <v>16</v>
      </c>
      <c r="BY137">
        <v>16.100000000000001</v>
      </c>
      <c r="BZ137">
        <v>16.2</v>
      </c>
      <c r="CA137">
        <v>16.3</v>
      </c>
      <c r="CB137">
        <v>16.3</v>
      </c>
      <c r="CC137">
        <v>16.3</v>
      </c>
      <c r="CD137">
        <v>16.399999999999999</v>
      </c>
      <c r="CE137">
        <v>16.399999999999999</v>
      </c>
      <c r="CF137">
        <v>16.399999999999999</v>
      </c>
      <c r="CG137">
        <v>16.3</v>
      </c>
      <c r="CH137">
        <v>16.3</v>
      </c>
      <c r="CI137">
        <v>16.2</v>
      </c>
      <c r="CJ137">
        <v>16.100000000000001</v>
      </c>
      <c r="CK137">
        <v>16</v>
      </c>
      <c r="CL137">
        <v>15.9</v>
      </c>
      <c r="CM137">
        <v>15.8</v>
      </c>
      <c r="CN137">
        <v>15.7</v>
      </c>
      <c r="CO137">
        <v>15.5</v>
      </c>
      <c r="CP137">
        <v>15.4</v>
      </c>
      <c r="CQ137">
        <v>15.2</v>
      </c>
      <c r="CR137">
        <v>15</v>
      </c>
      <c r="CS137">
        <v>14.8</v>
      </c>
      <c r="CT137">
        <v>14.6</v>
      </c>
      <c r="CU137">
        <v>14.4</v>
      </c>
      <c r="CV137">
        <v>14.2</v>
      </c>
      <c r="CW137">
        <v>13.9</v>
      </c>
      <c r="CX137">
        <v>13.7</v>
      </c>
      <c r="CY137">
        <v>13.4</v>
      </c>
      <c r="CZ137">
        <v>13.1</v>
      </c>
      <c r="DA137">
        <v>12.8</v>
      </c>
      <c r="DB137">
        <v>12.5</v>
      </c>
      <c r="DC137">
        <v>12.1</v>
      </c>
      <c r="DD137">
        <v>11.7</v>
      </c>
      <c r="DE137">
        <v>11.3</v>
      </c>
      <c r="DF137">
        <v>10.9</v>
      </c>
      <c r="DG137">
        <v>10.5</v>
      </c>
      <c r="DH137">
        <v>10.1</v>
      </c>
      <c r="DI137">
        <v>9.66</v>
      </c>
      <c r="DJ137">
        <v>9.3699999999999992</v>
      </c>
      <c r="DK137">
        <v>8.98</v>
      </c>
      <c r="DL137">
        <v>8.6</v>
      </c>
      <c r="DM137">
        <v>8.16</v>
      </c>
      <c r="DN137">
        <v>7.77</v>
      </c>
      <c r="DO137">
        <v>7.31</v>
      </c>
      <c r="DP137">
        <v>6.86</v>
      </c>
      <c r="DQ137">
        <v>6.29</v>
      </c>
      <c r="DR137">
        <v>5.82</v>
      </c>
      <c r="DS137">
        <v>5.44</v>
      </c>
      <c r="DT137">
        <v>5.0999999999999996</v>
      </c>
      <c r="DU137">
        <v>4.8499999999999996</v>
      </c>
      <c r="DV137">
        <v>4.59</v>
      </c>
      <c r="DW137">
        <v>4.33</v>
      </c>
      <c r="DX137">
        <v>4.0999999999999996</v>
      </c>
      <c r="DY137">
        <v>3.9</v>
      </c>
      <c r="DZ137">
        <v>3.69</v>
      </c>
      <c r="EA137">
        <v>3.5</v>
      </c>
      <c r="EB137">
        <v>3.14</v>
      </c>
      <c r="EC137">
        <v>2.96</v>
      </c>
      <c r="ED137">
        <v>2.75</v>
      </c>
      <c r="EE137">
        <v>2.61</v>
      </c>
      <c r="EF137">
        <v>2.4300000000000002</v>
      </c>
      <c r="EG137">
        <v>2.31</v>
      </c>
      <c r="EH137">
        <v>2.09</v>
      </c>
      <c r="EI137">
        <v>1.98</v>
      </c>
      <c r="EJ137">
        <v>1.82</v>
      </c>
      <c r="EK137">
        <v>1.68</v>
      </c>
      <c r="EL137">
        <v>1.58</v>
      </c>
      <c r="EM137">
        <v>1.49</v>
      </c>
      <c r="EN137">
        <v>1.33</v>
      </c>
      <c r="EO137">
        <v>1.25</v>
      </c>
      <c r="EP137">
        <v>1.1499999999999999</v>
      </c>
      <c r="EQ137">
        <v>1.06</v>
      </c>
      <c r="ER137">
        <v>1</v>
      </c>
      <c r="ES137">
        <v>0.93</v>
      </c>
      <c r="ET137">
        <v>0.85</v>
      </c>
      <c r="EU137">
        <v>0.75</v>
      </c>
      <c r="EV137">
        <v>0.7</v>
      </c>
      <c r="EW137">
        <v>0.63</v>
      </c>
      <c r="EX137">
        <v>0.56000000000000005</v>
      </c>
      <c r="EY137">
        <v>0.53</v>
      </c>
      <c r="EZ137">
        <v>0.48</v>
      </c>
      <c r="FA137">
        <v>0.44</v>
      </c>
      <c r="FB137">
        <v>0.39</v>
      </c>
      <c r="FC137">
        <v>0.36</v>
      </c>
      <c r="FD137">
        <v>0.32</v>
      </c>
      <c r="FE137">
        <v>0.31</v>
      </c>
      <c r="FF137">
        <v>0.27</v>
      </c>
      <c r="FG137">
        <v>0.24</v>
      </c>
      <c r="FH137">
        <v>0.23</v>
      </c>
      <c r="FI137">
        <v>0.21</v>
      </c>
      <c r="FJ137">
        <v>0.18</v>
      </c>
      <c r="FK137">
        <v>0.17</v>
      </c>
      <c r="FL137">
        <v>0.15</v>
      </c>
      <c r="FM137">
        <v>0.14000000000000001</v>
      </c>
      <c r="FN137">
        <v>0.13</v>
      </c>
      <c r="FO137">
        <v>0.12</v>
      </c>
      <c r="FP137">
        <v>0.11</v>
      </c>
      <c r="FQ137">
        <v>0.1</v>
      </c>
      <c r="FR137">
        <v>0.1</v>
      </c>
      <c r="FS137">
        <v>0.09</v>
      </c>
      <c r="FT137">
        <v>0.09</v>
      </c>
      <c r="FU137">
        <v>0.09</v>
      </c>
      <c r="FV137">
        <v>0.09</v>
      </c>
      <c r="FW137">
        <v>0.09</v>
      </c>
      <c r="FX137">
        <v>0.09</v>
      </c>
      <c r="FY137">
        <v>0.09</v>
      </c>
      <c r="FZ137">
        <v>0.1</v>
      </c>
    </row>
    <row r="138" spans="1:182" x14ac:dyDescent="0.15">
      <c r="A138">
        <v>49</v>
      </c>
      <c r="B138">
        <v>0</v>
      </c>
      <c r="C138">
        <v>0</v>
      </c>
      <c r="D138">
        <v>0</v>
      </c>
      <c r="E138">
        <v>0</v>
      </c>
      <c r="F138">
        <v>0</v>
      </c>
      <c r="G138">
        <v>0</v>
      </c>
      <c r="H138">
        <v>0</v>
      </c>
      <c r="I138">
        <v>0.02</v>
      </c>
      <c r="J138">
        <v>0.04</v>
      </c>
      <c r="K138">
        <v>0.05</v>
      </c>
      <c r="L138">
        <v>7.0000000000000007E-2</v>
      </c>
      <c r="M138">
        <v>0.09</v>
      </c>
      <c r="N138">
        <v>0.11</v>
      </c>
      <c r="O138">
        <v>0.14000000000000001</v>
      </c>
      <c r="P138">
        <v>0.17</v>
      </c>
      <c r="Q138">
        <v>0.2</v>
      </c>
      <c r="R138">
        <v>0.23</v>
      </c>
      <c r="S138">
        <v>0.27</v>
      </c>
      <c r="T138">
        <v>0.33</v>
      </c>
      <c r="U138">
        <v>0.38</v>
      </c>
      <c r="V138">
        <v>0.44</v>
      </c>
      <c r="W138">
        <v>0.5</v>
      </c>
      <c r="X138">
        <v>0.59</v>
      </c>
      <c r="Y138">
        <v>0.68</v>
      </c>
      <c r="Z138">
        <v>0.77</v>
      </c>
      <c r="AA138">
        <v>0.88</v>
      </c>
      <c r="AB138">
        <v>0.99</v>
      </c>
      <c r="AC138">
        <v>1.08</v>
      </c>
      <c r="AD138">
        <v>1.23</v>
      </c>
      <c r="AE138">
        <v>1.37</v>
      </c>
      <c r="AF138">
        <v>1.5</v>
      </c>
      <c r="AG138">
        <v>1.7</v>
      </c>
      <c r="AH138">
        <v>1.82</v>
      </c>
      <c r="AI138">
        <v>2.06</v>
      </c>
      <c r="AJ138">
        <v>2.19</v>
      </c>
      <c r="AK138">
        <v>2.46</v>
      </c>
      <c r="AL138">
        <v>2.69</v>
      </c>
      <c r="AM138">
        <v>2.91</v>
      </c>
      <c r="AN138">
        <v>3.15</v>
      </c>
      <c r="AO138">
        <v>3.35</v>
      </c>
      <c r="AP138">
        <v>3.67</v>
      </c>
      <c r="AQ138">
        <v>4.08</v>
      </c>
      <c r="AR138">
        <v>4.3600000000000003</v>
      </c>
      <c r="AS138">
        <v>4.7</v>
      </c>
      <c r="AT138">
        <v>4.8499999999999996</v>
      </c>
      <c r="AU138">
        <v>5.27</v>
      </c>
      <c r="AV138">
        <v>5.53</v>
      </c>
      <c r="AW138">
        <v>5.96</v>
      </c>
      <c r="AX138">
        <v>6.3</v>
      </c>
      <c r="AY138">
        <v>6.77</v>
      </c>
      <c r="AZ138">
        <v>7.31</v>
      </c>
      <c r="BA138">
        <v>7.93</v>
      </c>
      <c r="BB138">
        <v>8.59</v>
      </c>
      <c r="BC138">
        <v>9.1199999999999992</v>
      </c>
      <c r="BD138">
        <v>9.6300000000000008</v>
      </c>
      <c r="BE138">
        <v>10.3</v>
      </c>
      <c r="BF138">
        <v>10.7</v>
      </c>
      <c r="BG138">
        <v>10.9</v>
      </c>
      <c r="BH138">
        <v>11.3</v>
      </c>
      <c r="BI138">
        <v>11.8</v>
      </c>
      <c r="BJ138">
        <v>12.3</v>
      </c>
      <c r="BK138">
        <v>12.7</v>
      </c>
      <c r="BL138">
        <v>13.1</v>
      </c>
      <c r="BM138">
        <v>13.8</v>
      </c>
      <c r="BN138">
        <v>14.1</v>
      </c>
      <c r="BO138">
        <v>14.3</v>
      </c>
      <c r="BP138">
        <v>14.6</v>
      </c>
      <c r="BQ138">
        <v>14.8</v>
      </c>
      <c r="BR138">
        <v>15</v>
      </c>
      <c r="BS138">
        <v>15.2</v>
      </c>
      <c r="BT138">
        <v>15.4</v>
      </c>
      <c r="BU138">
        <v>15.6</v>
      </c>
      <c r="BV138">
        <v>15.7</v>
      </c>
      <c r="BW138">
        <v>15.9</v>
      </c>
      <c r="BX138">
        <v>16</v>
      </c>
      <c r="BY138">
        <v>16.100000000000001</v>
      </c>
      <c r="BZ138">
        <v>16.2</v>
      </c>
      <c r="CA138">
        <v>16.2</v>
      </c>
      <c r="CB138">
        <v>16.3</v>
      </c>
      <c r="CC138">
        <v>16.3</v>
      </c>
      <c r="CD138">
        <v>16.3</v>
      </c>
      <c r="CE138">
        <v>16.3</v>
      </c>
      <c r="CF138">
        <v>16.3</v>
      </c>
      <c r="CG138">
        <v>16.3</v>
      </c>
      <c r="CH138">
        <v>16.2</v>
      </c>
      <c r="CI138">
        <v>16.2</v>
      </c>
      <c r="CJ138">
        <v>16.100000000000001</v>
      </c>
      <c r="CK138">
        <v>16</v>
      </c>
      <c r="CL138">
        <v>15.9</v>
      </c>
      <c r="CM138">
        <v>15.8</v>
      </c>
      <c r="CN138">
        <v>15.6</v>
      </c>
      <c r="CO138">
        <v>15.5</v>
      </c>
      <c r="CP138">
        <v>15.3</v>
      </c>
      <c r="CQ138">
        <v>15.2</v>
      </c>
      <c r="CR138">
        <v>15</v>
      </c>
      <c r="CS138">
        <v>14.8</v>
      </c>
      <c r="CT138">
        <v>14.6</v>
      </c>
      <c r="CU138">
        <v>14.3</v>
      </c>
      <c r="CV138">
        <v>14.1</v>
      </c>
      <c r="CW138">
        <v>13.9</v>
      </c>
      <c r="CX138">
        <v>13.6</v>
      </c>
      <c r="CY138">
        <v>13.3</v>
      </c>
      <c r="CZ138">
        <v>13.1</v>
      </c>
      <c r="DA138">
        <v>12.8</v>
      </c>
      <c r="DB138">
        <v>12.4</v>
      </c>
      <c r="DC138">
        <v>12.1</v>
      </c>
      <c r="DD138">
        <v>11.7</v>
      </c>
      <c r="DE138">
        <v>11.3</v>
      </c>
      <c r="DF138">
        <v>10.9</v>
      </c>
      <c r="DG138">
        <v>10.4</v>
      </c>
      <c r="DH138">
        <v>10</v>
      </c>
      <c r="DI138">
        <v>9.59</v>
      </c>
      <c r="DJ138">
        <v>9.35</v>
      </c>
      <c r="DK138">
        <v>9.0399999999999991</v>
      </c>
      <c r="DL138">
        <v>8.57</v>
      </c>
      <c r="DM138">
        <v>8.19</v>
      </c>
      <c r="DN138">
        <v>7.82</v>
      </c>
      <c r="DO138">
        <v>7.33</v>
      </c>
      <c r="DP138">
        <v>6.85</v>
      </c>
      <c r="DQ138">
        <v>6.33</v>
      </c>
      <c r="DR138">
        <v>5.85</v>
      </c>
      <c r="DS138">
        <v>5.53</v>
      </c>
      <c r="DT138">
        <v>5.13</v>
      </c>
      <c r="DU138">
        <v>4.84</v>
      </c>
      <c r="DV138">
        <v>4.51</v>
      </c>
      <c r="DW138">
        <v>4.37</v>
      </c>
      <c r="DX138">
        <v>4.16</v>
      </c>
      <c r="DY138">
        <v>3.92</v>
      </c>
      <c r="DZ138">
        <v>3.67</v>
      </c>
      <c r="EA138">
        <v>3.49</v>
      </c>
      <c r="EB138">
        <v>3.19</v>
      </c>
      <c r="EC138">
        <v>2.97</v>
      </c>
      <c r="ED138">
        <v>2.81</v>
      </c>
      <c r="EE138">
        <v>2.59</v>
      </c>
      <c r="EF138">
        <v>2.48</v>
      </c>
      <c r="EG138">
        <v>2.31</v>
      </c>
      <c r="EH138">
        <v>2.12</v>
      </c>
      <c r="EI138">
        <v>1.94</v>
      </c>
      <c r="EJ138">
        <v>1.84</v>
      </c>
      <c r="EK138">
        <v>1.74</v>
      </c>
      <c r="EL138">
        <v>1.58</v>
      </c>
      <c r="EM138">
        <v>1.5</v>
      </c>
      <c r="EN138">
        <v>1.35</v>
      </c>
      <c r="EO138">
        <v>1.3</v>
      </c>
      <c r="EP138">
        <v>1.18</v>
      </c>
      <c r="EQ138">
        <v>1.07</v>
      </c>
      <c r="ER138">
        <v>0.99</v>
      </c>
      <c r="ES138">
        <v>0.92</v>
      </c>
      <c r="ET138">
        <v>0.88</v>
      </c>
      <c r="EU138">
        <v>0.79</v>
      </c>
      <c r="EV138">
        <v>0.71</v>
      </c>
      <c r="EW138">
        <v>0.68</v>
      </c>
      <c r="EX138">
        <v>0.57999999999999996</v>
      </c>
      <c r="EY138">
        <v>0.56000000000000005</v>
      </c>
      <c r="EZ138">
        <v>0.5</v>
      </c>
      <c r="FA138">
        <v>0.47</v>
      </c>
      <c r="FB138">
        <v>0.43</v>
      </c>
      <c r="FC138">
        <v>0.38</v>
      </c>
      <c r="FD138">
        <v>0.34</v>
      </c>
      <c r="FE138">
        <v>0.31</v>
      </c>
      <c r="FF138">
        <v>0.28999999999999998</v>
      </c>
      <c r="FG138">
        <v>0.26</v>
      </c>
      <c r="FH138">
        <v>0.23</v>
      </c>
      <c r="FI138">
        <v>0.21</v>
      </c>
      <c r="FJ138">
        <v>0.19</v>
      </c>
      <c r="FK138">
        <v>0.18</v>
      </c>
      <c r="FL138">
        <v>0.16</v>
      </c>
      <c r="FM138">
        <v>0.15</v>
      </c>
      <c r="FN138">
        <v>0.13</v>
      </c>
      <c r="FO138">
        <v>0.12</v>
      </c>
      <c r="FP138">
        <v>0.11</v>
      </c>
      <c r="FQ138">
        <v>0.11</v>
      </c>
      <c r="FR138">
        <v>0.1</v>
      </c>
      <c r="FS138">
        <v>0.1</v>
      </c>
      <c r="FT138">
        <v>0.09</v>
      </c>
      <c r="FU138">
        <v>0.09</v>
      </c>
      <c r="FV138">
        <v>0.09</v>
      </c>
      <c r="FW138">
        <v>0.09</v>
      </c>
      <c r="FX138">
        <v>0.09</v>
      </c>
      <c r="FY138">
        <v>0.09</v>
      </c>
      <c r="FZ138">
        <v>0.1</v>
      </c>
    </row>
    <row r="139" spans="1:182" x14ac:dyDescent="0.15">
      <c r="A139">
        <v>48</v>
      </c>
      <c r="B139">
        <v>0</v>
      </c>
      <c r="C139">
        <v>0</v>
      </c>
      <c r="D139">
        <v>0</v>
      </c>
      <c r="E139">
        <v>0</v>
      </c>
      <c r="F139">
        <v>0</v>
      </c>
      <c r="G139">
        <v>0</v>
      </c>
      <c r="H139">
        <v>0</v>
      </c>
      <c r="I139">
        <v>0.02</v>
      </c>
      <c r="J139">
        <v>0.04</v>
      </c>
      <c r="K139">
        <v>0.05</v>
      </c>
      <c r="L139">
        <v>7.0000000000000007E-2</v>
      </c>
      <c r="M139">
        <v>0.09</v>
      </c>
      <c r="N139">
        <v>0.11</v>
      </c>
      <c r="O139">
        <v>0.14000000000000001</v>
      </c>
      <c r="P139">
        <v>0.16</v>
      </c>
      <c r="Q139">
        <v>0.19</v>
      </c>
      <c r="R139">
        <v>0.24</v>
      </c>
      <c r="S139">
        <v>0.27</v>
      </c>
      <c r="T139">
        <v>0.32</v>
      </c>
      <c r="U139">
        <v>0.39</v>
      </c>
      <c r="V139">
        <v>0.44</v>
      </c>
      <c r="W139">
        <v>0.51</v>
      </c>
      <c r="X139">
        <v>0.6</v>
      </c>
      <c r="Y139">
        <v>0.68</v>
      </c>
      <c r="Z139">
        <v>0.76</v>
      </c>
      <c r="AA139">
        <v>0.88</v>
      </c>
      <c r="AB139">
        <v>0.96</v>
      </c>
      <c r="AC139">
        <v>1.06</v>
      </c>
      <c r="AD139">
        <v>1.19</v>
      </c>
      <c r="AE139">
        <v>1.38</v>
      </c>
      <c r="AF139">
        <v>1.5</v>
      </c>
      <c r="AG139">
        <v>1.7</v>
      </c>
      <c r="AH139">
        <v>1.82</v>
      </c>
      <c r="AI139">
        <v>2.02</v>
      </c>
      <c r="AJ139">
        <v>2.2200000000000002</v>
      </c>
      <c r="AK139">
        <v>2.42</v>
      </c>
      <c r="AL139">
        <v>2.68</v>
      </c>
      <c r="AM139">
        <v>2.86</v>
      </c>
      <c r="AN139">
        <v>3.13</v>
      </c>
      <c r="AO139">
        <v>3.4</v>
      </c>
      <c r="AP139">
        <v>3.72</v>
      </c>
      <c r="AQ139">
        <v>4.05</v>
      </c>
      <c r="AR139">
        <v>4.32</v>
      </c>
      <c r="AS139">
        <v>4.6500000000000004</v>
      </c>
      <c r="AT139">
        <v>4.92</v>
      </c>
      <c r="AU139">
        <v>5.27</v>
      </c>
      <c r="AV139">
        <v>5.52</v>
      </c>
      <c r="AW139">
        <v>5.94</v>
      </c>
      <c r="AX139">
        <v>6.25</v>
      </c>
      <c r="AY139">
        <v>6.68</v>
      </c>
      <c r="AZ139">
        <v>7.23</v>
      </c>
      <c r="BA139">
        <v>7.85</v>
      </c>
      <c r="BB139">
        <v>8.52</v>
      </c>
      <c r="BC139">
        <v>9.15</v>
      </c>
      <c r="BD139">
        <v>9.66</v>
      </c>
      <c r="BE139">
        <v>10.199999999999999</v>
      </c>
      <c r="BF139">
        <v>10.6</v>
      </c>
      <c r="BG139">
        <v>10.9</v>
      </c>
      <c r="BH139">
        <v>11.3</v>
      </c>
      <c r="BI139">
        <v>11.8</v>
      </c>
      <c r="BJ139">
        <v>12.3</v>
      </c>
      <c r="BK139">
        <v>12.7</v>
      </c>
      <c r="BL139">
        <v>13.1</v>
      </c>
      <c r="BM139">
        <v>13.7</v>
      </c>
      <c r="BN139">
        <v>14</v>
      </c>
      <c r="BO139">
        <v>14.3</v>
      </c>
      <c r="BP139">
        <v>14.5</v>
      </c>
      <c r="BQ139">
        <v>14.8</v>
      </c>
      <c r="BR139">
        <v>15</v>
      </c>
      <c r="BS139">
        <v>15.2</v>
      </c>
      <c r="BT139">
        <v>15.4</v>
      </c>
      <c r="BU139">
        <v>15.5</v>
      </c>
      <c r="BV139">
        <v>15.7</v>
      </c>
      <c r="BW139">
        <v>15.8</v>
      </c>
      <c r="BX139">
        <v>15.9</v>
      </c>
      <c r="BY139">
        <v>16</v>
      </c>
      <c r="BZ139">
        <v>16.100000000000001</v>
      </c>
      <c r="CA139">
        <v>16.2</v>
      </c>
      <c r="CB139">
        <v>16.2</v>
      </c>
      <c r="CC139">
        <v>16.3</v>
      </c>
      <c r="CD139">
        <v>16.3</v>
      </c>
      <c r="CE139">
        <v>16.3</v>
      </c>
      <c r="CF139">
        <v>16.3</v>
      </c>
      <c r="CG139">
        <v>16.2</v>
      </c>
      <c r="CH139">
        <v>16.2</v>
      </c>
      <c r="CI139">
        <v>16.100000000000001</v>
      </c>
      <c r="CJ139">
        <v>16</v>
      </c>
      <c r="CK139">
        <v>16</v>
      </c>
      <c r="CL139">
        <v>15.8</v>
      </c>
      <c r="CM139">
        <v>15.7</v>
      </c>
      <c r="CN139">
        <v>15.6</v>
      </c>
      <c r="CO139">
        <v>15.4</v>
      </c>
      <c r="CP139">
        <v>15.3</v>
      </c>
      <c r="CQ139">
        <v>15.1</v>
      </c>
      <c r="CR139">
        <v>14.9</v>
      </c>
      <c r="CS139">
        <v>14.7</v>
      </c>
      <c r="CT139">
        <v>14.5</v>
      </c>
      <c r="CU139">
        <v>14.3</v>
      </c>
      <c r="CV139">
        <v>14.1</v>
      </c>
      <c r="CW139">
        <v>13.8</v>
      </c>
      <c r="CX139">
        <v>13.6</v>
      </c>
      <c r="CY139">
        <v>13.3</v>
      </c>
      <c r="CZ139">
        <v>13</v>
      </c>
      <c r="DA139">
        <v>12.7</v>
      </c>
      <c r="DB139">
        <v>12.4</v>
      </c>
      <c r="DC139">
        <v>12</v>
      </c>
      <c r="DD139">
        <v>11.6</v>
      </c>
      <c r="DE139">
        <v>11.2</v>
      </c>
      <c r="DF139">
        <v>10.8</v>
      </c>
      <c r="DG139">
        <v>10.5</v>
      </c>
      <c r="DH139">
        <v>10</v>
      </c>
      <c r="DI139">
        <v>9.6</v>
      </c>
      <c r="DJ139">
        <v>9.36</v>
      </c>
      <c r="DK139">
        <v>8.93</v>
      </c>
      <c r="DL139">
        <v>8.51</v>
      </c>
      <c r="DM139">
        <v>8.19</v>
      </c>
      <c r="DN139">
        <v>7.7</v>
      </c>
      <c r="DO139">
        <v>7.32</v>
      </c>
      <c r="DP139">
        <v>6.85</v>
      </c>
      <c r="DQ139">
        <v>6.29</v>
      </c>
      <c r="DR139">
        <v>5.89</v>
      </c>
      <c r="DS139">
        <v>5.48</v>
      </c>
      <c r="DT139">
        <v>5.21</v>
      </c>
      <c r="DU139">
        <v>4.8600000000000003</v>
      </c>
      <c r="DV139">
        <v>4.57</v>
      </c>
      <c r="DW139">
        <v>4.3899999999999997</v>
      </c>
      <c r="DX139">
        <v>4.1900000000000004</v>
      </c>
      <c r="DY139">
        <v>3.91</v>
      </c>
      <c r="DZ139">
        <v>3.67</v>
      </c>
      <c r="EA139">
        <v>3.53</v>
      </c>
      <c r="EB139">
        <v>3.22</v>
      </c>
      <c r="EC139">
        <v>2.96</v>
      </c>
      <c r="ED139">
        <v>2.75</v>
      </c>
      <c r="EE139">
        <v>2.63</v>
      </c>
      <c r="EF139">
        <v>2.44</v>
      </c>
      <c r="EG139">
        <v>2.35</v>
      </c>
      <c r="EH139">
        <v>2.17</v>
      </c>
      <c r="EI139">
        <v>1.98</v>
      </c>
      <c r="EJ139">
        <v>1.82</v>
      </c>
      <c r="EK139">
        <v>1.78</v>
      </c>
      <c r="EL139">
        <v>1.61</v>
      </c>
      <c r="EM139">
        <v>1.47</v>
      </c>
      <c r="EN139">
        <v>1.43</v>
      </c>
      <c r="EO139">
        <v>1.28</v>
      </c>
      <c r="EP139">
        <v>1.19</v>
      </c>
      <c r="EQ139">
        <v>1.1200000000000001</v>
      </c>
      <c r="ER139">
        <v>1.04</v>
      </c>
      <c r="ES139">
        <v>0.92</v>
      </c>
      <c r="ET139">
        <v>0.88</v>
      </c>
      <c r="EU139">
        <v>0.82</v>
      </c>
      <c r="EV139">
        <v>0.76</v>
      </c>
      <c r="EW139">
        <v>0.68</v>
      </c>
      <c r="EX139">
        <v>0.62</v>
      </c>
      <c r="EY139">
        <v>0.56000000000000005</v>
      </c>
      <c r="EZ139">
        <v>0.5</v>
      </c>
      <c r="FA139">
        <v>0.47</v>
      </c>
      <c r="FB139">
        <v>0.45</v>
      </c>
      <c r="FC139">
        <v>0.38</v>
      </c>
      <c r="FD139">
        <v>0.37</v>
      </c>
      <c r="FE139">
        <v>0.32</v>
      </c>
      <c r="FF139">
        <v>0.3</v>
      </c>
      <c r="FG139">
        <v>0.26</v>
      </c>
      <c r="FH139">
        <v>0.25</v>
      </c>
      <c r="FI139">
        <v>0.22</v>
      </c>
      <c r="FJ139">
        <v>0.18</v>
      </c>
      <c r="FK139">
        <v>0.18</v>
      </c>
      <c r="FL139">
        <v>0.17</v>
      </c>
      <c r="FM139">
        <v>0.15</v>
      </c>
      <c r="FN139">
        <v>0.14000000000000001</v>
      </c>
      <c r="FO139">
        <v>0.13</v>
      </c>
      <c r="FP139">
        <v>0.12</v>
      </c>
      <c r="FQ139">
        <v>0.11</v>
      </c>
      <c r="FR139">
        <v>0.1</v>
      </c>
      <c r="FS139">
        <v>0.1</v>
      </c>
      <c r="FT139">
        <v>0.09</v>
      </c>
      <c r="FU139">
        <v>0.09</v>
      </c>
      <c r="FV139">
        <v>0.09</v>
      </c>
      <c r="FW139">
        <v>0.09</v>
      </c>
      <c r="FX139">
        <v>0.09</v>
      </c>
      <c r="FY139">
        <v>0.09</v>
      </c>
      <c r="FZ139">
        <v>0.1</v>
      </c>
    </row>
    <row r="140" spans="1:182" x14ac:dyDescent="0.15">
      <c r="A140">
        <v>47</v>
      </c>
      <c r="B140">
        <v>0</v>
      </c>
      <c r="C140">
        <v>0</v>
      </c>
      <c r="D140">
        <v>0</v>
      </c>
      <c r="E140">
        <v>0</v>
      </c>
      <c r="F140">
        <v>0</v>
      </c>
      <c r="G140">
        <v>0</v>
      </c>
      <c r="H140">
        <v>0</v>
      </c>
      <c r="I140">
        <v>0.02</v>
      </c>
      <c r="J140">
        <v>0.03</v>
      </c>
      <c r="K140">
        <v>0.05</v>
      </c>
      <c r="L140">
        <v>7.0000000000000007E-2</v>
      </c>
      <c r="M140">
        <v>0.09</v>
      </c>
      <c r="N140">
        <v>0.11</v>
      </c>
      <c r="O140">
        <v>0.13</v>
      </c>
      <c r="P140">
        <v>0.16</v>
      </c>
      <c r="Q140">
        <v>0.2</v>
      </c>
      <c r="R140">
        <v>0.24</v>
      </c>
      <c r="S140">
        <v>0.28000000000000003</v>
      </c>
      <c r="T140">
        <v>0.33</v>
      </c>
      <c r="U140">
        <v>0.38</v>
      </c>
      <c r="V140">
        <v>0.44</v>
      </c>
      <c r="W140">
        <v>0.53</v>
      </c>
      <c r="X140">
        <v>0.59</v>
      </c>
      <c r="Y140">
        <v>0.69</v>
      </c>
      <c r="Z140">
        <v>0.75</v>
      </c>
      <c r="AA140">
        <v>0.88</v>
      </c>
      <c r="AB140">
        <v>0.97</v>
      </c>
      <c r="AC140">
        <v>1.0900000000000001</v>
      </c>
      <c r="AD140">
        <v>1.22</v>
      </c>
      <c r="AE140">
        <v>1.38</v>
      </c>
      <c r="AF140">
        <v>1.48</v>
      </c>
      <c r="AG140">
        <v>1.68</v>
      </c>
      <c r="AH140">
        <v>1.84</v>
      </c>
      <c r="AI140">
        <v>2.06</v>
      </c>
      <c r="AJ140">
        <v>2.23</v>
      </c>
      <c r="AK140">
        <v>2.4300000000000002</v>
      </c>
      <c r="AL140">
        <v>2.63</v>
      </c>
      <c r="AM140">
        <v>2.96</v>
      </c>
      <c r="AN140">
        <v>3.15</v>
      </c>
      <c r="AO140">
        <v>3.37</v>
      </c>
      <c r="AP140">
        <v>3.69</v>
      </c>
      <c r="AQ140">
        <v>4.03</v>
      </c>
      <c r="AR140">
        <v>4.3600000000000003</v>
      </c>
      <c r="AS140">
        <v>4.71</v>
      </c>
      <c r="AT140">
        <v>4.8499999999999996</v>
      </c>
      <c r="AU140">
        <v>5.19</v>
      </c>
      <c r="AV140">
        <v>5.59</v>
      </c>
      <c r="AW140">
        <v>5.92</v>
      </c>
      <c r="AX140">
        <v>6.26</v>
      </c>
      <c r="AY140">
        <v>6.71</v>
      </c>
      <c r="AZ140">
        <v>7.25</v>
      </c>
      <c r="BA140">
        <v>7.88</v>
      </c>
      <c r="BB140">
        <v>8.48</v>
      </c>
      <c r="BC140">
        <v>9.11</v>
      </c>
      <c r="BD140">
        <v>9.64</v>
      </c>
      <c r="BE140">
        <v>10.199999999999999</v>
      </c>
      <c r="BF140">
        <v>10.5</v>
      </c>
      <c r="BG140">
        <v>10.8</v>
      </c>
      <c r="BH140">
        <v>11.3</v>
      </c>
      <c r="BI140">
        <v>11.7</v>
      </c>
      <c r="BJ140">
        <v>12.2</v>
      </c>
      <c r="BK140">
        <v>12.6</v>
      </c>
      <c r="BL140">
        <v>13</v>
      </c>
      <c r="BM140">
        <v>13.7</v>
      </c>
      <c r="BN140">
        <v>14</v>
      </c>
      <c r="BO140">
        <v>14.3</v>
      </c>
      <c r="BP140">
        <v>14.5</v>
      </c>
      <c r="BQ140">
        <v>14.8</v>
      </c>
      <c r="BR140">
        <v>15</v>
      </c>
      <c r="BS140">
        <v>15.2</v>
      </c>
      <c r="BT140">
        <v>15.3</v>
      </c>
      <c r="BU140">
        <v>15.5</v>
      </c>
      <c r="BV140">
        <v>15.7</v>
      </c>
      <c r="BW140">
        <v>15.8</v>
      </c>
      <c r="BX140">
        <v>15.9</v>
      </c>
      <c r="BY140">
        <v>16</v>
      </c>
      <c r="BZ140">
        <v>16.100000000000001</v>
      </c>
      <c r="CA140">
        <v>16.100000000000001</v>
      </c>
      <c r="CB140">
        <v>16.2</v>
      </c>
      <c r="CC140">
        <v>16.2</v>
      </c>
      <c r="CD140">
        <v>16.2</v>
      </c>
      <c r="CE140">
        <v>16.2</v>
      </c>
      <c r="CF140">
        <v>16.2</v>
      </c>
      <c r="CG140">
        <v>16.2</v>
      </c>
      <c r="CH140">
        <v>16.100000000000001</v>
      </c>
      <c r="CI140">
        <v>16.100000000000001</v>
      </c>
      <c r="CJ140">
        <v>16</v>
      </c>
      <c r="CK140">
        <v>15.9</v>
      </c>
      <c r="CL140">
        <v>15.8</v>
      </c>
      <c r="CM140">
        <v>15.7</v>
      </c>
      <c r="CN140">
        <v>15.5</v>
      </c>
      <c r="CO140">
        <v>15.4</v>
      </c>
      <c r="CP140">
        <v>15.2</v>
      </c>
      <c r="CQ140">
        <v>15</v>
      </c>
      <c r="CR140">
        <v>14.9</v>
      </c>
      <c r="CS140">
        <v>14.7</v>
      </c>
      <c r="CT140">
        <v>14.5</v>
      </c>
      <c r="CU140">
        <v>14.2</v>
      </c>
      <c r="CV140">
        <v>14</v>
      </c>
      <c r="CW140">
        <v>13.8</v>
      </c>
      <c r="CX140">
        <v>13.5</v>
      </c>
      <c r="CY140">
        <v>13.3</v>
      </c>
      <c r="CZ140">
        <v>12.9</v>
      </c>
      <c r="DA140">
        <v>12.6</v>
      </c>
      <c r="DB140">
        <v>12.3</v>
      </c>
      <c r="DC140">
        <v>12</v>
      </c>
      <c r="DD140">
        <v>11.6</v>
      </c>
      <c r="DE140">
        <v>11.2</v>
      </c>
      <c r="DF140">
        <v>10.7</v>
      </c>
      <c r="DG140">
        <v>10.4</v>
      </c>
      <c r="DH140">
        <v>10</v>
      </c>
      <c r="DI140">
        <v>9.51</v>
      </c>
      <c r="DJ140">
        <v>9.25</v>
      </c>
      <c r="DK140">
        <v>8.7799999999999994</v>
      </c>
      <c r="DL140">
        <v>8.51</v>
      </c>
      <c r="DM140">
        <v>8.14</v>
      </c>
      <c r="DN140">
        <v>7.77</v>
      </c>
      <c r="DO140">
        <v>7.29</v>
      </c>
      <c r="DP140">
        <v>6.92</v>
      </c>
      <c r="DQ140">
        <v>6.43</v>
      </c>
      <c r="DR140">
        <v>5.89</v>
      </c>
      <c r="DS140">
        <v>5.49</v>
      </c>
      <c r="DT140">
        <v>5.17</v>
      </c>
      <c r="DU140">
        <v>4.84</v>
      </c>
      <c r="DV140">
        <v>4.58</v>
      </c>
      <c r="DW140">
        <v>4.32</v>
      </c>
      <c r="DX140">
        <v>4.13</v>
      </c>
      <c r="DY140">
        <v>3.91</v>
      </c>
      <c r="DZ140">
        <v>3.74</v>
      </c>
      <c r="EA140">
        <v>3.56</v>
      </c>
      <c r="EB140">
        <v>3.3</v>
      </c>
      <c r="EC140">
        <v>2.98</v>
      </c>
      <c r="ED140">
        <v>2.77</v>
      </c>
      <c r="EE140">
        <v>2.64</v>
      </c>
      <c r="EF140">
        <v>2.5</v>
      </c>
      <c r="EG140">
        <v>2.38</v>
      </c>
      <c r="EH140">
        <v>2.16</v>
      </c>
      <c r="EI140">
        <v>2.0299999999999998</v>
      </c>
      <c r="EJ140">
        <v>1.91</v>
      </c>
      <c r="EK140">
        <v>1.8</v>
      </c>
      <c r="EL140">
        <v>1.68</v>
      </c>
      <c r="EM140">
        <v>1.5</v>
      </c>
      <c r="EN140">
        <v>1.43</v>
      </c>
      <c r="EO140">
        <v>1.32</v>
      </c>
      <c r="EP140">
        <v>1.21</v>
      </c>
      <c r="EQ140">
        <v>1.1100000000000001</v>
      </c>
      <c r="ER140">
        <v>1</v>
      </c>
      <c r="ES140">
        <v>0.96</v>
      </c>
      <c r="ET140">
        <v>0.89</v>
      </c>
      <c r="EU140">
        <v>0.8</v>
      </c>
      <c r="EV140">
        <v>0.76</v>
      </c>
      <c r="EW140">
        <v>0.69</v>
      </c>
      <c r="EX140">
        <v>0.62</v>
      </c>
      <c r="EY140">
        <v>0.56000000000000005</v>
      </c>
      <c r="EZ140">
        <v>0.54</v>
      </c>
      <c r="FA140">
        <v>0.48</v>
      </c>
      <c r="FB140">
        <v>0.45</v>
      </c>
      <c r="FC140">
        <v>0.4</v>
      </c>
      <c r="FD140">
        <v>0.36</v>
      </c>
      <c r="FE140">
        <v>0.34</v>
      </c>
      <c r="FF140">
        <v>0.3</v>
      </c>
      <c r="FG140">
        <v>0.28000000000000003</v>
      </c>
      <c r="FH140">
        <v>0.25</v>
      </c>
      <c r="FI140">
        <v>0.22</v>
      </c>
      <c r="FJ140">
        <v>0.2</v>
      </c>
      <c r="FK140">
        <v>0.19</v>
      </c>
      <c r="FL140">
        <v>0.17</v>
      </c>
      <c r="FM140">
        <v>0.16</v>
      </c>
      <c r="FN140">
        <v>0.14000000000000001</v>
      </c>
      <c r="FO140">
        <v>0.13</v>
      </c>
      <c r="FP140">
        <v>0.12</v>
      </c>
      <c r="FQ140">
        <v>0.11</v>
      </c>
      <c r="FR140">
        <v>0.11</v>
      </c>
      <c r="FS140">
        <v>0.1</v>
      </c>
      <c r="FT140">
        <v>0.1</v>
      </c>
      <c r="FU140">
        <v>0.09</v>
      </c>
      <c r="FV140">
        <v>0.09</v>
      </c>
      <c r="FW140">
        <v>0.09</v>
      </c>
      <c r="FX140">
        <v>0.09</v>
      </c>
      <c r="FY140">
        <v>0.09</v>
      </c>
      <c r="FZ140">
        <v>0.1</v>
      </c>
    </row>
    <row r="141" spans="1:182" x14ac:dyDescent="0.15">
      <c r="A141">
        <v>46</v>
      </c>
      <c r="B141">
        <v>0</v>
      </c>
      <c r="C141">
        <v>0</v>
      </c>
      <c r="D141">
        <v>0</v>
      </c>
      <c r="E141">
        <v>0</v>
      </c>
      <c r="F141">
        <v>0</v>
      </c>
      <c r="G141">
        <v>0</v>
      </c>
      <c r="H141">
        <v>0</v>
      </c>
      <c r="I141">
        <v>0.02</v>
      </c>
      <c r="J141">
        <v>0.03</v>
      </c>
      <c r="K141">
        <v>0.04</v>
      </c>
      <c r="L141">
        <v>7.0000000000000007E-2</v>
      </c>
      <c r="M141">
        <v>0.09</v>
      </c>
      <c r="N141">
        <v>0.11</v>
      </c>
      <c r="O141">
        <v>0.13</v>
      </c>
      <c r="P141">
        <v>0.16</v>
      </c>
      <c r="Q141">
        <v>0.2</v>
      </c>
      <c r="R141">
        <v>0.24</v>
      </c>
      <c r="S141">
        <v>0.27</v>
      </c>
      <c r="T141">
        <v>0.33</v>
      </c>
      <c r="U141">
        <v>0.38</v>
      </c>
      <c r="V141">
        <v>0.45</v>
      </c>
      <c r="W141">
        <v>0.51</v>
      </c>
      <c r="X141">
        <v>0.59</v>
      </c>
      <c r="Y141">
        <v>0.67</v>
      </c>
      <c r="Z141">
        <v>0.76</v>
      </c>
      <c r="AA141">
        <v>0.87</v>
      </c>
      <c r="AB141">
        <v>0.97</v>
      </c>
      <c r="AC141">
        <v>1.0900000000000001</v>
      </c>
      <c r="AD141">
        <v>1.21</v>
      </c>
      <c r="AE141">
        <v>1.36</v>
      </c>
      <c r="AF141">
        <v>1.48</v>
      </c>
      <c r="AG141">
        <v>1.68</v>
      </c>
      <c r="AH141">
        <v>1.82</v>
      </c>
      <c r="AI141">
        <v>2.0299999999999998</v>
      </c>
      <c r="AJ141">
        <v>2.23</v>
      </c>
      <c r="AK141">
        <v>2.42</v>
      </c>
      <c r="AL141">
        <v>2.68</v>
      </c>
      <c r="AM141">
        <v>2.86</v>
      </c>
      <c r="AN141">
        <v>3.13</v>
      </c>
      <c r="AO141">
        <v>3.37</v>
      </c>
      <c r="AP141">
        <v>3.71</v>
      </c>
      <c r="AQ141">
        <v>4.12</v>
      </c>
      <c r="AR141">
        <v>4.32</v>
      </c>
      <c r="AS141">
        <v>4.5599999999999996</v>
      </c>
      <c r="AT141">
        <v>4.88</v>
      </c>
      <c r="AU141">
        <v>5.26</v>
      </c>
      <c r="AV141">
        <v>5.61</v>
      </c>
      <c r="AW141">
        <v>5.87</v>
      </c>
      <c r="AX141">
        <v>6.32</v>
      </c>
      <c r="AY141">
        <v>6.71</v>
      </c>
      <c r="AZ141">
        <v>7.24</v>
      </c>
      <c r="BA141">
        <v>7.83</v>
      </c>
      <c r="BB141">
        <v>8.43</v>
      </c>
      <c r="BC141">
        <v>9.11</v>
      </c>
      <c r="BD141">
        <v>9.5299999999999994</v>
      </c>
      <c r="BE141">
        <v>10.1</v>
      </c>
      <c r="BF141">
        <v>10.5</v>
      </c>
      <c r="BG141">
        <v>10.8</v>
      </c>
      <c r="BH141">
        <v>11.2</v>
      </c>
      <c r="BI141">
        <v>11.7</v>
      </c>
      <c r="BJ141">
        <v>12.2</v>
      </c>
      <c r="BK141">
        <v>12.6</v>
      </c>
      <c r="BL141">
        <v>13</v>
      </c>
      <c r="BM141">
        <v>13.5</v>
      </c>
      <c r="BN141">
        <v>14</v>
      </c>
      <c r="BO141">
        <v>14.2</v>
      </c>
      <c r="BP141">
        <v>14.5</v>
      </c>
      <c r="BQ141">
        <v>14.7</v>
      </c>
      <c r="BR141">
        <v>14.9</v>
      </c>
      <c r="BS141">
        <v>15.1</v>
      </c>
      <c r="BT141">
        <v>15.3</v>
      </c>
      <c r="BU141">
        <v>15.5</v>
      </c>
      <c r="BV141">
        <v>15.6</v>
      </c>
      <c r="BW141">
        <v>15.8</v>
      </c>
      <c r="BX141">
        <v>15.9</v>
      </c>
      <c r="BY141">
        <v>16</v>
      </c>
      <c r="BZ141">
        <v>16</v>
      </c>
      <c r="CA141">
        <v>16.100000000000001</v>
      </c>
      <c r="CB141">
        <v>16.100000000000001</v>
      </c>
      <c r="CC141">
        <v>16.2</v>
      </c>
      <c r="CD141">
        <v>16.2</v>
      </c>
      <c r="CE141">
        <v>16.2</v>
      </c>
      <c r="CF141">
        <v>16.2</v>
      </c>
      <c r="CG141">
        <v>16.100000000000001</v>
      </c>
      <c r="CH141">
        <v>16.100000000000001</v>
      </c>
      <c r="CI141">
        <v>16</v>
      </c>
      <c r="CJ141">
        <v>15.9</v>
      </c>
      <c r="CK141">
        <v>15.9</v>
      </c>
      <c r="CL141">
        <v>15.7</v>
      </c>
      <c r="CM141">
        <v>15.6</v>
      </c>
      <c r="CN141">
        <v>15.5</v>
      </c>
      <c r="CO141">
        <v>15.3</v>
      </c>
      <c r="CP141">
        <v>15.2</v>
      </c>
      <c r="CQ141">
        <v>15</v>
      </c>
      <c r="CR141">
        <v>14.8</v>
      </c>
      <c r="CS141">
        <v>14.6</v>
      </c>
      <c r="CT141">
        <v>14.4</v>
      </c>
      <c r="CU141">
        <v>14.2</v>
      </c>
      <c r="CV141">
        <v>13.9</v>
      </c>
      <c r="CW141">
        <v>13.7</v>
      </c>
      <c r="CX141">
        <v>13.5</v>
      </c>
      <c r="CY141">
        <v>13.2</v>
      </c>
      <c r="CZ141">
        <v>12.9</v>
      </c>
      <c r="DA141">
        <v>12.6</v>
      </c>
      <c r="DB141">
        <v>12.3</v>
      </c>
      <c r="DC141">
        <v>11.9</v>
      </c>
      <c r="DD141">
        <v>11.5</v>
      </c>
      <c r="DE141">
        <v>11.2</v>
      </c>
      <c r="DF141">
        <v>10.8</v>
      </c>
      <c r="DG141">
        <v>10.3</v>
      </c>
      <c r="DH141">
        <v>9.91</v>
      </c>
      <c r="DI141">
        <v>9.51</v>
      </c>
      <c r="DJ141">
        <v>9.25</v>
      </c>
      <c r="DK141">
        <v>8.7799999999999994</v>
      </c>
      <c r="DL141">
        <v>8.51</v>
      </c>
      <c r="DM141">
        <v>8.11</v>
      </c>
      <c r="DN141">
        <v>7.76</v>
      </c>
      <c r="DO141">
        <v>7.32</v>
      </c>
      <c r="DP141">
        <v>6.81</v>
      </c>
      <c r="DQ141">
        <v>6.29</v>
      </c>
      <c r="DR141">
        <v>5.93</v>
      </c>
      <c r="DS141">
        <v>5.43</v>
      </c>
      <c r="DT141">
        <v>5.2</v>
      </c>
      <c r="DU141">
        <v>4.83</v>
      </c>
      <c r="DV141">
        <v>4.5999999999999996</v>
      </c>
      <c r="DW141">
        <v>4.32</v>
      </c>
      <c r="DX141">
        <v>4.18</v>
      </c>
      <c r="DY141">
        <v>3.88</v>
      </c>
      <c r="DZ141">
        <v>3.77</v>
      </c>
      <c r="EA141">
        <v>3.53</v>
      </c>
      <c r="EB141">
        <v>3.32</v>
      </c>
      <c r="EC141">
        <v>3.03</v>
      </c>
      <c r="ED141">
        <v>2.84</v>
      </c>
      <c r="EE141">
        <v>2.69</v>
      </c>
      <c r="EF141">
        <v>2.5299999999999998</v>
      </c>
      <c r="EG141">
        <v>2.33</v>
      </c>
      <c r="EH141">
        <v>2.23</v>
      </c>
      <c r="EI141">
        <v>2.0299999999999998</v>
      </c>
      <c r="EJ141">
        <v>1.94</v>
      </c>
      <c r="EK141">
        <v>1.8</v>
      </c>
      <c r="EL141">
        <v>1.67</v>
      </c>
      <c r="EM141">
        <v>1.55</v>
      </c>
      <c r="EN141">
        <v>1.43</v>
      </c>
      <c r="EO141">
        <v>1.34</v>
      </c>
      <c r="EP141">
        <v>1.21</v>
      </c>
      <c r="EQ141">
        <v>1.1299999999999999</v>
      </c>
      <c r="ER141">
        <v>1.03</v>
      </c>
      <c r="ES141">
        <v>1</v>
      </c>
      <c r="ET141">
        <v>0.92</v>
      </c>
      <c r="EU141">
        <v>0.85</v>
      </c>
      <c r="EV141">
        <v>0.77</v>
      </c>
      <c r="EW141">
        <v>0.69</v>
      </c>
      <c r="EX141">
        <v>0.63</v>
      </c>
      <c r="EY141">
        <v>0.57999999999999996</v>
      </c>
      <c r="EZ141">
        <v>0.55000000000000004</v>
      </c>
      <c r="FA141">
        <v>0.51</v>
      </c>
      <c r="FB141">
        <v>0.46</v>
      </c>
      <c r="FC141">
        <v>0.43</v>
      </c>
      <c r="FD141">
        <v>0.39</v>
      </c>
      <c r="FE141">
        <v>0.35</v>
      </c>
      <c r="FF141">
        <v>0.32</v>
      </c>
      <c r="FG141">
        <v>0.28000000000000003</v>
      </c>
      <c r="FH141">
        <v>0.26</v>
      </c>
      <c r="FI141">
        <v>0.24</v>
      </c>
      <c r="FJ141">
        <v>0.22</v>
      </c>
      <c r="FK141">
        <v>0.2</v>
      </c>
      <c r="FL141">
        <v>0.18</v>
      </c>
      <c r="FM141">
        <v>0.16</v>
      </c>
      <c r="FN141">
        <v>0.14000000000000001</v>
      </c>
      <c r="FO141">
        <v>0.13</v>
      </c>
      <c r="FP141">
        <v>0.13</v>
      </c>
      <c r="FQ141">
        <v>0.12</v>
      </c>
      <c r="FR141">
        <v>0.11</v>
      </c>
      <c r="FS141">
        <v>0.1</v>
      </c>
      <c r="FT141">
        <v>0.1</v>
      </c>
      <c r="FU141">
        <v>0.1</v>
      </c>
      <c r="FV141">
        <v>0.09</v>
      </c>
      <c r="FW141">
        <v>0.08</v>
      </c>
      <c r="FX141">
        <v>0.09</v>
      </c>
      <c r="FY141">
        <v>0.09</v>
      </c>
      <c r="FZ141">
        <v>0.1</v>
      </c>
    </row>
    <row r="142" spans="1:182" x14ac:dyDescent="0.15">
      <c r="A142">
        <v>45</v>
      </c>
      <c r="B142">
        <v>0</v>
      </c>
      <c r="C142">
        <v>0</v>
      </c>
      <c r="D142">
        <v>0</v>
      </c>
      <c r="E142">
        <v>0</v>
      </c>
      <c r="F142">
        <v>0</v>
      </c>
      <c r="G142">
        <v>0</v>
      </c>
      <c r="H142">
        <v>0</v>
      </c>
      <c r="I142">
        <v>0.02</v>
      </c>
      <c r="J142">
        <v>0.03</v>
      </c>
      <c r="K142">
        <v>0.04</v>
      </c>
      <c r="L142">
        <v>7.0000000000000007E-2</v>
      </c>
      <c r="M142">
        <v>0.09</v>
      </c>
      <c r="N142">
        <v>0.11</v>
      </c>
      <c r="O142">
        <v>0.13</v>
      </c>
      <c r="P142">
        <v>0.16</v>
      </c>
      <c r="Q142">
        <v>0.19</v>
      </c>
      <c r="R142">
        <v>0.23</v>
      </c>
      <c r="S142">
        <v>0.27</v>
      </c>
      <c r="T142">
        <v>0.31</v>
      </c>
      <c r="U142">
        <v>0.38</v>
      </c>
      <c r="V142">
        <v>0.43</v>
      </c>
      <c r="W142">
        <v>0.51</v>
      </c>
      <c r="X142">
        <v>0.59</v>
      </c>
      <c r="Y142">
        <v>0.66</v>
      </c>
      <c r="Z142">
        <v>0.75</v>
      </c>
      <c r="AA142">
        <v>0.84</v>
      </c>
      <c r="AB142">
        <v>0.98</v>
      </c>
      <c r="AC142">
        <v>1.1000000000000001</v>
      </c>
      <c r="AD142">
        <v>1.21</v>
      </c>
      <c r="AE142">
        <v>1.36</v>
      </c>
      <c r="AF142">
        <v>1.45</v>
      </c>
      <c r="AG142">
        <v>1.67</v>
      </c>
      <c r="AH142">
        <v>1.81</v>
      </c>
      <c r="AI142">
        <v>1.99</v>
      </c>
      <c r="AJ142">
        <v>2.21</v>
      </c>
      <c r="AK142">
        <v>2.4700000000000002</v>
      </c>
      <c r="AL142">
        <v>2.7</v>
      </c>
      <c r="AM142">
        <v>2.88</v>
      </c>
      <c r="AN142">
        <v>3.14</v>
      </c>
      <c r="AO142">
        <v>3.4</v>
      </c>
      <c r="AP142">
        <v>3.67</v>
      </c>
      <c r="AQ142">
        <v>4.01</v>
      </c>
      <c r="AR142">
        <v>4.29</v>
      </c>
      <c r="AS142">
        <v>4.5999999999999996</v>
      </c>
      <c r="AT142">
        <v>4.8499999999999996</v>
      </c>
      <c r="AU142">
        <v>5.25</v>
      </c>
      <c r="AV142">
        <v>5.58</v>
      </c>
      <c r="AW142">
        <v>5.89</v>
      </c>
      <c r="AX142">
        <v>6.28</v>
      </c>
      <c r="AY142">
        <v>6.68</v>
      </c>
      <c r="AZ142">
        <v>7.19</v>
      </c>
      <c r="BA142">
        <v>7.83</v>
      </c>
      <c r="BB142">
        <v>8.4600000000000009</v>
      </c>
      <c r="BC142">
        <v>9.0500000000000007</v>
      </c>
      <c r="BD142">
        <v>9.51</v>
      </c>
      <c r="BE142">
        <v>10.1</v>
      </c>
      <c r="BF142">
        <v>10.5</v>
      </c>
      <c r="BG142">
        <v>10.7</v>
      </c>
      <c r="BH142">
        <v>11.2</v>
      </c>
      <c r="BI142">
        <v>11.7</v>
      </c>
      <c r="BJ142">
        <v>12.1</v>
      </c>
      <c r="BK142">
        <v>12.6</v>
      </c>
      <c r="BL142">
        <v>13</v>
      </c>
      <c r="BM142">
        <v>13.5</v>
      </c>
      <c r="BN142">
        <v>14</v>
      </c>
      <c r="BO142">
        <v>14.2</v>
      </c>
      <c r="BP142">
        <v>14.5</v>
      </c>
      <c r="BQ142">
        <v>14.7</v>
      </c>
      <c r="BR142">
        <v>14.9</v>
      </c>
      <c r="BS142">
        <v>15.1</v>
      </c>
      <c r="BT142">
        <v>15.3</v>
      </c>
      <c r="BU142">
        <v>15.4</v>
      </c>
      <c r="BV142">
        <v>15.6</v>
      </c>
      <c r="BW142">
        <v>15.7</v>
      </c>
      <c r="BX142">
        <v>15.8</v>
      </c>
      <c r="BY142">
        <v>15.9</v>
      </c>
      <c r="BZ142">
        <v>16</v>
      </c>
      <c r="CA142">
        <v>16.100000000000001</v>
      </c>
      <c r="CB142">
        <v>16.100000000000001</v>
      </c>
      <c r="CC142">
        <v>16.100000000000001</v>
      </c>
      <c r="CD142">
        <v>16.2</v>
      </c>
      <c r="CE142">
        <v>16.2</v>
      </c>
      <c r="CF142">
        <v>16.100000000000001</v>
      </c>
      <c r="CG142">
        <v>16.100000000000001</v>
      </c>
      <c r="CH142">
        <v>16</v>
      </c>
      <c r="CI142">
        <v>16</v>
      </c>
      <c r="CJ142">
        <v>15.9</v>
      </c>
      <c r="CK142">
        <v>15.8</v>
      </c>
      <c r="CL142">
        <v>15.7</v>
      </c>
      <c r="CM142">
        <v>15.6</v>
      </c>
      <c r="CN142">
        <v>15.4</v>
      </c>
      <c r="CO142">
        <v>15.3</v>
      </c>
      <c r="CP142">
        <v>15.1</v>
      </c>
      <c r="CQ142">
        <v>14.9</v>
      </c>
      <c r="CR142">
        <v>14.8</v>
      </c>
      <c r="CS142">
        <v>14.6</v>
      </c>
      <c r="CT142">
        <v>14.3</v>
      </c>
      <c r="CU142">
        <v>14.1</v>
      </c>
      <c r="CV142">
        <v>13.9</v>
      </c>
      <c r="CW142">
        <v>13.7</v>
      </c>
      <c r="CX142">
        <v>13.4</v>
      </c>
      <c r="CY142">
        <v>13.1</v>
      </c>
      <c r="CZ142">
        <v>12.8</v>
      </c>
      <c r="DA142">
        <v>12.5</v>
      </c>
      <c r="DB142">
        <v>12.2</v>
      </c>
      <c r="DC142">
        <v>11.9</v>
      </c>
      <c r="DD142">
        <v>11.5</v>
      </c>
      <c r="DE142">
        <v>11.1</v>
      </c>
      <c r="DF142">
        <v>10.7</v>
      </c>
      <c r="DG142">
        <v>10.3</v>
      </c>
      <c r="DH142">
        <v>9.85</v>
      </c>
      <c r="DI142">
        <v>9.5</v>
      </c>
      <c r="DJ142">
        <v>9.2100000000000009</v>
      </c>
      <c r="DK142">
        <v>8.73</v>
      </c>
      <c r="DL142">
        <v>8.4700000000000006</v>
      </c>
      <c r="DM142">
        <v>8.09</v>
      </c>
      <c r="DN142">
        <v>7.66</v>
      </c>
      <c r="DO142">
        <v>7.3</v>
      </c>
      <c r="DP142">
        <v>6.88</v>
      </c>
      <c r="DQ142">
        <v>6.4</v>
      </c>
      <c r="DR142">
        <v>5.91</v>
      </c>
      <c r="DS142">
        <v>5.53</v>
      </c>
      <c r="DT142">
        <v>5.18</v>
      </c>
      <c r="DU142">
        <v>4.8099999999999996</v>
      </c>
      <c r="DV142">
        <v>4.59</v>
      </c>
      <c r="DW142">
        <v>4.37</v>
      </c>
      <c r="DX142">
        <v>4.0999999999999996</v>
      </c>
      <c r="DY142">
        <v>3.87</v>
      </c>
      <c r="DZ142">
        <v>3.77</v>
      </c>
      <c r="EA142">
        <v>3.55</v>
      </c>
      <c r="EB142">
        <v>3.31</v>
      </c>
      <c r="EC142">
        <v>3.05</v>
      </c>
      <c r="ED142">
        <v>2.81</v>
      </c>
      <c r="EE142">
        <v>2.63</v>
      </c>
      <c r="EF142">
        <v>2.5499999999999998</v>
      </c>
      <c r="EG142">
        <v>2.3199999999999998</v>
      </c>
      <c r="EH142">
        <v>2.27</v>
      </c>
      <c r="EI142">
        <v>2.0499999999999998</v>
      </c>
      <c r="EJ142">
        <v>1.95</v>
      </c>
      <c r="EK142">
        <v>1.8</v>
      </c>
      <c r="EL142">
        <v>1.7</v>
      </c>
      <c r="EM142">
        <v>1.57</v>
      </c>
      <c r="EN142">
        <v>1.42</v>
      </c>
      <c r="EO142">
        <v>1.41</v>
      </c>
      <c r="EP142">
        <v>1.24</v>
      </c>
      <c r="EQ142">
        <v>1.17</v>
      </c>
      <c r="ER142">
        <v>1.0900000000000001</v>
      </c>
      <c r="ES142">
        <v>1.01</v>
      </c>
      <c r="ET142">
        <v>0.91</v>
      </c>
      <c r="EU142">
        <v>0.85</v>
      </c>
      <c r="EV142">
        <v>0.8</v>
      </c>
      <c r="EW142">
        <v>0.74</v>
      </c>
      <c r="EX142">
        <v>0.67</v>
      </c>
      <c r="EY142">
        <v>0.63</v>
      </c>
      <c r="EZ142">
        <v>0.56000000000000005</v>
      </c>
      <c r="FA142">
        <v>0.53</v>
      </c>
      <c r="FB142">
        <v>0.46</v>
      </c>
      <c r="FC142">
        <v>0.41</v>
      </c>
      <c r="FD142">
        <v>0.39</v>
      </c>
      <c r="FE142">
        <v>0.35</v>
      </c>
      <c r="FF142">
        <v>0.32</v>
      </c>
      <c r="FG142">
        <v>0.3</v>
      </c>
      <c r="FH142">
        <v>0.27</v>
      </c>
      <c r="FI142">
        <v>0.25</v>
      </c>
      <c r="FJ142">
        <v>0.22</v>
      </c>
      <c r="FK142">
        <v>0.2</v>
      </c>
      <c r="FL142">
        <v>0.19</v>
      </c>
      <c r="FM142">
        <v>0.17</v>
      </c>
      <c r="FN142">
        <v>0.15</v>
      </c>
      <c r="FO142">
        <v>0.14000000000000001</v>
      </c>
      <c r="FP142">
        <v>0.13</v>
      </c>
      <c r="FQ142">
        <v>0.12</v>
      </c>
      <c r="FR142">
        <v>0.11</v>
      </c>
      <c r="FS142">
        <v>0.1</v>
      </c>
      <c r="FT142">
        <v>0.1</v>
      </c>
      <c r="FU142">
        <v>0.1</v>
      </c>
      <c r="FV142">
        <v>0.1</v>
      </c>
      <c r="FW142">
        <v>0.09</v>
      </c>
      <c r="FX142">
        <v>0.09</v>
      </c>
      <c r="FY142">
        <v>0.08</v>
      </c>
      <c r="FZ142">
        <v>0.1</v>
      </c>
    </row>
    <row r="143" spans="1:182" x14ac:dyDescent="0.15">
      <c r="A143">
        <v>44</v>
      </c>
      <c r="B143">
        <v>0</v>
      </c>
      <c r="C143">
        <v>0</v>
      </c>
      <c r="D143">
        <v>0</v>
      </c>
      <c r="E143">
        <v>0</v>
      </c>
      <c r="F143">
        <v>0</v>
      </c>
      <c r="G143">
        <v>0</v>
      </c>
      <c r="H143">
        <v>0</v>
      </c>
      <c r="I143">
        <v>0.02</v>
      </c>
      <c r="J143">
        <v>0.03</v>
      </c>
      <c r="K143">
        <v>0.04</v>
      </c>
      <c r="L143">
        <v>7.0000000000000007E-2</v>
      </c>
      <c r="M143">
        <v>0.09</v>
      </c>
      <c r="N143">
        <v>0.1</v>
      </c>
      <c r="O143">
        <v>0.13</v>
      </c>
      <c r="P143">
        <v>0.16</v>
      </c>
      <c r="Q143">
        <v>0.19</v>
      </c>
      <c r="R143">
        <v>0.23</v>
      </c>
      <c r="S143">
        <v>0.28000000000000003</v>
      </c>
      <c r="T143">
        <v>0.32</v>
      </c>
      <c r="U143">
        <v>0.37</v>
      </c>
      <c r="V143">
        <v>0.44</v>
      </c>
      <c r="W143">
        <v>0.5</v>
      </c>
      <c r="X143">
        <v>0.56999999999999995</v>
      </c>
      <c r="Y143">
        <v>0.66</v>
      </c>
      <c r="Z143">
        <v>0.75</v>
      </c>
      <c r="AA143">
        <v>0.86</v>
      </c>
      <c r="AB143">
        <v>0.95</v>
      </c>
      <c r="AC143">
        <v>1.1000000000000001</v>
      </c>
      <c r="AD143">
        <v>1.21</v>
      </c>
      <c r="AE143">
        <v>1.38</v>
      </c>
      <c r="AF143">
        <v>1.5</v>
      </c>
      <c r="AG143">
        <v>1.67</v>
      </c>
      <c r="AH143">
        <v>1.8</v>
      </c>
      <c r="AI143">
        <v>2.0699999999999998</v>
      </c>
      <c r="AJ143">
        <v>2.23</v>
      </c>
      <c r="AK143">
        <v>2.42</v>
      </c>
      <c r="AL143">
        <v>2.64</v>
      </c>
      <c r="AM143">
        <v>2.9</v>
      </c>
      <c r="AN143">
        <v>3.14</v>
      </c>
      <c r="AO143">
        <v>3.37</v>
      </c>
      <c r="AP143">
        <v>3.69</v>
      </c>
      <c r="AQ143">
        <v>4.08</v>
      </c>
      <c r="AR143">
        <v>4.3099999999999996</v>
      </c>
      <c r="AS143">
        <v>4.63</v>
      </c>
      <c r="AT143">
        <v>4.8899999999999997</v>
      </c>
      <c r="AU143">
        <v>5.23</v>
      </c>
      <c r="AV143">
        <v>5.52</v>
      </c>
      <c r="AW143">
        <v>5.9</v>
      </c>
      <c r="AX143">
        <v>6.31</v>
      </c>
      <c r="AY143">
        <v>6.76</v>
      </c>
      <c r="AZ143">
        <v>7.15</v>
      </c>
      <c r="BA143">
        <v>7.86</v>
      </c>
      <c r="BB143">
        <v>8.52</v>
      </c>
      <c r="BC143">
        <v>9.02</v>
      </c>
      <c r="BD143">
        <v>9.49</v>
      </c>
      <c r="BE143">
        <v>10.1</v>
      </c>
      <c r="BF143">
        <v>10.5</v>
      </c>
      <c r="BG143">
        <v>10.7</v>
      </c>
      <c r="BH143">
        <v>11.1</v>
      </c>
      <c r="BI143">
        <v>11.6</v>
      </c>
      <c r="BJ143">
        <v>12.1</v>
      </c>
      <c r="BK143">
        <v>12.5</v>
      </c>
      <c r="BL143">
        <v>12.9</v>
      </c>
      <c r="BM143">
        <v>13.4</v>
      </c>
      <c r="BN143">
        <v>13.9</v>
      </c>
      <c r="BO143">
        <v>14.2</v>
      </c>
      <c r="BP143">
        <v>14.4</v>
      </c>
      <c r="BQ143">
        <v>14.7</v>
      </c>
      <c r="BR143">
        <v>14.9</v>
      </c>
      <c r="BS143">
        <v>15.1</v>
      </c>
      <c r="BT143">
        <v>15.3</v>
      </c>
      <c r="BU143">
        <v>15.4</v>
      </c>
      <c r="BV143">
        <v>15.6</v>
      </c>
      <c r="BW143">
        <v>15.7</v>
      </c>
      <c r="BX143">
        <v>15.8</v>
      </c>
      <c r="BY143">
        <v>15.9</v>
      </c>
      <c r="BZ143">
        <v>16</v>
      </c>
      <c r="CA143">
        <v>16</v>
      </c>
      <c r="CB143">
        <v>16.100000000000001</v>
      </c>
      <c r="CC143">
        <v>16.100000000000001</v>
      </c>
      <c r="CD143">
        <v>16.100000000000001</v>
      </c>
      <c r="CE143">
        <v>16.100000000000001</v>
      </c>
      <c r="CF143">
        <v>16.100000000000001</v>
      </c>
      <c r="CG143">
        <v>16.100000000000001</v>
      </c>
      <c r="CH143">
        <v>16</v>
      </c>
      <c r="CI143">
        <v>15.9</v>
      </c>
      <c r="CJ143">
        <v>15.9</v>
      </c>
      <c r="CK143">
        <v>15.8</v>
      </c>
      <c r="CL143">
        <v>15.6</v>
      </c>
      <c r="CM143">
        <v>15.5</v>
      </c>
      <c r="CN143">
        <v>15.4</v>
      </c>
      <c r="CO143">
        <v>15.2</v>
      </c>
      <c r="CP143">
        <v>15.1</v>
      </c>
      <c r="CQ143">
        <v>14.9</v>
      </c>
      <c r="CR143">
        <v>14.7</v>
      </c>
      <c r="CS143">
        <v>14.5</v>
      </c>
      <c r="CT143">
        <v>14.3</v>
      </c>
      <c r="CU143">
        <v>14.1</v>
      </c>
      <c r="CV143">
        <v>13.8</v>
      </c>
      <c r="CW143">
        <v>13.6</v>
      </c>
      <c r="CX143">
        <v>13.3</v>
      </c>
      <c r="CY143">
        <v>13.1</v>
      </c>
      <c r="CZ143">
        <v>12.8</v>
      </c>
      <c r="DA143">
        <v>12.5</v>
      </c>
      <c r="DB143">
        <v>12.2</v>
      </c>
      <c r="DC143">
        <v>11.9</v>
      </c>
      <c r="DD143">
        <v>11.4</v>
      </c>
      <c r="DE143">
        <v>11</v>
      </c>
      <c r="DF143">
        <v>10.7</v>
      </c>
      <c r="DG143">
        <v>10.199999999999999</v>
      </c>
      <c r="DH143">
        <v>9.8699999999999992</v>
      </c>
      <c r="DI143">
        <v>9.42</v>
      </c>
      <c r="DJ143">
        <v>9.14</v>
      </c>
      <c r="DK143">
        <v>8.76</v>
      </c>
      <c r="DL143">
        <v>8.42</v>
      </c>
      <c r="DM143">
        <v>8.1199999999999992</v>
      </c>
      <c r="DN143">
        <v>7.65</v>
      </c>
      <c r="DO143">
        <v>7.25</v>
      </c>
      <c r="DP143">
        <v>6.78</v>
      </c>
      <c r="DQ143">
        <v>6.4</v>
      </c>
      <c r="DR143">
        <v>5.89</v>
      </c>
      <c r="DS143">
        <v>5.53</v>
      </c>
      <c r="DT143">
        <v>5.15</v>
      </c>
      <c r="DU143">
        <v>4.8499999999999996</v>
      </c>
      <c r="DV143">
        <v>4.55</v>
      </c>
      <c r="DW143">
        <v>4.37</v>
      </c>
      <c r="DX143">
        <v>4.2300000000000004</v>
      </c>
      <c r="DY143">
        <v>3.91</v>
      </c>
      <c r="DZ143">
        <v>3.73</v>
      </c>
      <c r="EA143">
        <v>3.53</v>
      </c>
      <c r="EB143">
        <v>3.36</v>
      </c>
      <c r="EC143">
        <v>3.11</v>
      </c>
      <c r="ED143">
        <v>2.87</v>
      </c>
      <c r="EE143">
        <v>2.7</v>
      </c>
      <c r="EF143">
        <v>2.56</v>
      </c>
      <c r="EG143">
        <v>2.37</v>
      </c>
      <c r="EH143">
        <v>2.2799999999999998</v>
      </c>
      <c r="EI143">
        <v>2.11</v>
      </c>
      <c r="EJ143">
        <v>1.94</v>
      </c>
      <c r="EK143">
        <v>1.8</v>
      </c>
      <c r="EL143">
        <v>1.72</v>
      </c>
      <c r="EM143">
        <v>1.58</v>
      </c>
      <c r="EN143">
        <v>1.47</v>
      </c>
      <c r="EO143">
        <v>1.38</v>
      </c>
      <c r="EP143">
        <v>1.27</v>
      </c>
      <c r="EQ143">
        <v>1.2</v>
      </c>
      <c r="ER143">
        <v>1.1000000000000001</v>
      </c>
      <c r="ES143">
        <v>1.02</v>
      </c>
      <c r="ET143">
        <v>0.94</v>
      </c>
      <c r="EU143">
        <v>0.89</v>
      </c>
      <c r="EV143">
        <v>0.8</v>
      </c>
      <c r="EW143">
        <v>0.74</v>
      </c>
      <c r="EX143">
        <v>0.67</v>
      </c>
      <c r="EY143">
        <v>0.63</v>
      </c>
      <c r="EZ143">
        <v>0.56000000000000005</v>
      </c>
      <c r="FA143">
        <v>0.53</v>
      </c>
      <c r="FB143">
        <v>0.49</v>
      </c>
      <c r="FC143">
        <v>0.44</v>
      </c>
      <c r="FD143">
        <v>0.41</v>
      </c>
      <c r="FE143">
        <v>0.37</v>
      </c>
      <c r="FF143">
        <v>0.32</v>
      </c>
      <c r="FG143">
        <v>0.3</v>
      </c>
      <c r="FH143">
        <v>0.28000000000000003</v>
      </c>
      <c r="FI143">
        <v>0.25</v>
      </c>
      <c r="FJ143">
        <v>0.22</v>
      </c>
      <c r="FK143">
        <v>0.2</v>
      </c>
      <c r="FL143">
        <v>0.19</v>
      </c>
      <c r="FM143">
        <v>0.17</v>
      </c>
      <c r="FN143">
        <v>0.15</v>
      </c>
      <c r="FO143">
        <v>0.15</v>
      </c>
      <c r="FP143">
        <v>0.13</v>
      </c>
      <c r="FQ143">
        <v>0.12</v>
      </c>
      <c r="FR143">
        <v>0.12</v>
      </c>
      <c r="FS143">
        <v>0.11</v>
      </c>
      <c r="FT143">
        <v>0.1</v>
      </c>
      <c r="FU143">
        <v>0.1</v>
      </c>
      <c r="FV143">
        <v>0.09</v>
      </c>
      <c r="FW143">
        <v>0.08</v>
      </c>
      <c r="FX143">
        <v>0.09</v>
      </c>
      <c r="FY143">
        <v>0.09</v>
      </c>
      <c r="FZ143">
        <v>0.1</v>
      </c>
    </row>
    <row r="144" spans="1:182" x14ac:dyDescent="0.15">
      <c r="A144">
        <v>43</v>
      </c>
      <c r="B144">
        <v>0</v>
      </c>
      <c r="C144">
        <v>0</v>
      </c>
      <c r="D144">
        <v>0</v>
      </c>
      <c r="E144">
        <v>0</v>
      </c>
      <c r="F144">
        <v>0</v>
      </c>
      <c r="G144">
        <v>0</v>
      </c>
      <c r="H144">
        <v>0</v>
      </c>
      <c r="I144">
        <v>0</v>
      </c>
      <c r="J144">
        <v>0.03</v>
      </c>
      <c r="K144">
        <v>0.04</v>
      </c>
      <c r="L144">
        <v>7.0000000000000007E-2</v>
      </c>
      <c r="M144">
        <v>0.08</v>
      </c>
      <c r="N144">
        <v>0.1</v>
      </c>
      <c r="O144">
        <v>0.13</v>
      </c>
      <c r="P144">
        <v>0.15</v>
      </c>
      <c r="Q144">
        <v>0.19</v>
      </c>
      <c r="R144">
        <v>0.23</v>
      </c>
      <c r="S144">
        <v>0.28000000000000003</v>
      </c>
      <c r="T144">
        <v>0.33</v>
      </c>
      <c r="U144">
        <v>0.38</v>
      </c>
      <c r="V144">
        <v>0.43</v>
      </c>
      <c r="W144">
        <v>0.49</v>
      </c>
      <c r="X144">
        <v>0.6</v>
      </c>
      <c r="Y144">
        <v>0.66</v>
      </c>
      <c r="Z144">
        <v>0.75</v>
      </c>
      <c r="AA144">
        <v>0.85</v>
      </c>
      <c r="AB144">
        <v>0.96</v>
      </c>
      <c r="AC144">
        <v>1.1100000000000001</v>
      </c>
      <c r="AD144">
        <v>1.2</v>
      </c>
      <c r="AE144">
        <v>1.35</v>
      </c>
      <c r="AF144">
        <v>1.48</v>
      </c>
      <c r="AG144">
        <v>1.66</v>
      </c>
      <c r="AH144">
        <v>1.83</v>
      </c>
      <c r="AI144">
        <v>2.0499999999999998</v>
      </c>
      <c r="AJ144">
        <v>2.2000000000000002</v>
      </c>
      <c r="AK144">
        <v>2.41</v>
      </c>
      <c r="AL144">
        <v>2.68</v>
      </c>
      <c r="AM144">
        <v>2.84</v>
      </c>
      <c r="AN144">
        <v>3.15</v>
      </c>
      <c r="AO144">
        <v>3.38</v>
      </c>
      <c r="AP144">
        <v>3.67</v>
      </c>
      <c r="AQ144">
        <v>4.03</v>
      </c>
      <c r="AR144">
        <v>4.3099999999999996</v>
      </c>
      <c r="AS144">
        <v>4.63</v>
      </c>
      <c r="AT144">
        <v>4.88</v>
      </c>
      <c r="AU144">
        <v>5.26</v>
      </c>
      <c r="AV144">
        <v>5.59</v>
      </c>
      <c r="AW144">
        <v>5.85</v>
      </c>
      <c r="AX144">
        <v>6.23</v>
      </c>
      <c r="AY144">
        <v>6.67</v>
      </c>
      <c r="AZ144">
        <v>7.21</v>
      </c>
      <c r="BA144">
        <v>7.82</v>
      </c>
      <c r="BB144">
        <v>8.4499999999999993</v>
      </c>
      <c r="BC144">
        <v>9.0299999999999994</v>
      </c>
      <c r="BD144">
        <v>9.49</v>
      </c>
      <c r="BE144">
        <v>10.1</v>
      </c>
      <c r="BF144">
        <v>10.5</v>
      </c>
      <c r="BG144">
        <v>10.6</v>
      </c>
      <c r="BH144">
        <v>11.1</v>
      </c>
      <c r="BI144">
        <v>11.6</v>
      </c>
      <c r="BJ144">
        <v>12.1</v>
      </c>
      <c r="BK144">
        <v>12.5</v>
      </c>
      <c r="BL144">
        <v>12.9</v>
      </c>
      <c r="BM144">
        <v>13.4</v>
      </c>
      <c r="BN144">
        <v>13.9</v>
      </c>
      <c r="BO144">
        <v>14.2</v>
      </c>
      <c r="BP144">
        <v>14.4</v>
      </c>
      <c r="BQ144">
        <v>14.6</v>
      </c>
      <c r="BR144">
        <v>14.9</v>
      </c>
      <c r="BS144">
        <v>15</v>
      </c>
      <c r="BT144">
        <v>15.2</v>
      </c>
      <c r="BU144">
        <v>15.4</v>
      </c>
      <c r="BV144">
        <v>15.5</v>
      </c>
      <c r="BW144">
        <v>15.7</v>
      </c>
      <c r="BX144">
        <v>15.8</v>
      </c>
      <c r="BY144">
        <v>15.9</v>
      </c>
      <c r="BZ144">
        <v>15.9</v>
      </c>
      <c r="CA144">
        <v>16</v>
      </c>
      <c r="CB144">
        <v>16</v>
      </c>
      <c r="CC144">
        <v>16.100000000000001</v>
      </c>
      <c r="CD144">
        <v>16.100000000000001</v>
      </c>
      <c r="CE144">
        <v>16.100000000000001</v>
      </c>
      <c r="CF144">
        <v>16</v>
      </c>
      <c r="CG144">
        <v>16</v>
      </c>
      <c r="CH144">
        <v>16</v>
      </c>
      <c r="CI144">
        <v>15.9</v>
      </c>
      <c r="CJ144">
        <v>15.8</v>
      </c>
      <c r="CK144">
        <v>15.7</v>
      </c>
      <c r="CL144">
        <v>15.6</v>
      </c>
      <c r="CM144">
        <v>15.5</v>
      </c>
      <c r="CN144">
        <v>15.3</v>
      </c>
      <c r="CO144">
        <v>15.2</v>
      </c>
      <c r="CP144">
        <v>15</v>
      </c>
      <c r="CQ144">
        <v>14.8</v>
      </c>
      <c r="CR144">
        <v>14.6</v>
      </c>
      <c r="CS144">
        <v>14.4</v>
      </c>
      <c r="CT144">
        <v>14.2</v>
      </c>
      <c r="CU144">
        <v>14</v>
      </c>
      <c r="CV144">
        <v>13.8</v>
      </c>
      <c r="CW144">
        <v>13.5</v>
      </c>
      <c r="CX144">
        <v>13.3</v>
      </c>
      <c r="CY144">
        <v>13</v>
      </c>
      <c r="CZ144">
        <v>12.7</v>
      </c>
      <c r="DA144">
        <v>12.4</v>
      </c>
      <c r="DB144">
        <v>12.1</v>
      </c>
      <c r="DC144">
        <v>11.8</v>
      </c>
      <c r="DD144">
        <v>11.4</v>
      </c>
      <c r="DE144">
        <v>11</v>
      </c>
      <c r="DF144">
        <v>10.6</v>
      </c>
      <c r="DG144">
        <v>10.199999999999999</v>
      </c>
      <c r="DH144">
        <v>9.82</v>
      </c>
      <c r="DI144">
        <v>9.39</v>
      </c>
      <c r="DJ144">
        <v>9.09</v>
      </c>
      <c r="DK144">
        <v>8.75</v>
      </c>
      <c r="DL144">
        <v>8.2899999999999991</v>
      </c>
      <c r="DM144">
        <v>8.0399999999999991</v>
      </c>
      <c r="DN144">
        <v>7.62</v>
      </c>
      <c r="DO144">
        <v>7.26</v>
      </c>
      <c r="DP144">
        <v>6.86</v>
      </c>
      <c r="DQ144">
        <v>6.34</v>
      </c>
      <c r="DR144">
        <v>5.97</v>
      </c>
      <c r="DS144">
        <v>5.54</v>
      </c>
      <c r="DT144">
        <v>5.22</v>
      </c>
      <c r="DU144">
        <v>4.8499999999999996</v>
      </c>
      <c r="DV144">
        <v>4.6100000000000003</v>
      </c>
      <c r="DW144">
        <v>4.37</v>
      </c>
      <c r="DX144">
        <v>4.12</v>
      </c>
      <c r="DY144">
        <v>3.91</v>
      </c>
      <c r="DZ144">
        <v>3.77</v>
      </c>
      <c r="EA144">
        <v>3.56</v>
      </c>
      <c r="EB144">
        <v>3.38</v>
      </c>
      <c r="EC144">
        <v>3.16</v>
      </c>
      <c r="ED144">
        <v>2.88</v>
      </c>
      <c r="EE144">
        <v>2.68</v>
      </c>
      <c r="EF144">
        <v>2.5099999999999998</v>
      </c>
      <c r="EG144">
        <v>2.37</v>
      </c>
      <c r="EH144">
        <v>2.33</v>
      </c>
      <c r="EI144">
        <v>2.14</v>
      </c>
      <c r="EJ144">
        <v>1.96</v>
      </c>
      <c r="EK144">
        <v>1.83</v>
      </c>
      <c r="EL144">
        <v>1.73</v>
      </c>
      <c r="EM144">
        <v>1.58</v>
      </c>
      <c r="EN144">
        <v>1.48</v>
      </c>
      <c r="EO144">
        <v>1.4</v>
      </c>
      <c r="EP144">
        <v>1.33</v>
      </c>
      <c r="EQ144">
        <v>1.2</v>
      </c>
      <c r="ER144">
        <v>1.1000000000000001</v>
      </c>
      <c r="ES144">
        <v>0.99</v>
      </c>
      <c r="ET144">
        <v>0.93</v>
      </c>
      <c r="EU144">
        <v>0.91</v>
      </c>
      <c r="EV144">
        <v>0.81</v>
      </c>
      <c r="EW144">
        <v>0.75</v>
      </c>
      <c r="EX144">
        <v>0.69</v>
      </c>
      <c r="EY144">
        <v>0.64</v>
      </c>
      <c r="EZ144">
        <v>0.56999999999999995</v>
      </c>
      <c r="FA144">
        <v>0.55000000000000004</v>
      </c>
      <c r="FB144">
        <v>0.5</v>
      </c>
      <c r="FC144">
        <v>0.45</v>
      </c>
      <c r="FD144">
        <v>0.39</v>
      </c>
      <c r="FE144">
        <v>0.38</v>
      </c>
      <c r="FF144">
        <v>0.35</v>
      </c>
      <c r="FG144">
        <v>0.31</v>
      </c>
      <c r="FH144">
        <v>0.28999999999999998</v>
      </c>
      <c r="FI144">
        <v>0.26</v>
      </c>
      <c r="FJ144">
        <v>0.23</v>
      </c>
      <c r="FK144">
        <v>0.22</v>
      </c>
      <c r="FL144">
        <v>0.2</v>
      </c>
      <c r="FM144">
        <v>0.18</v>
      </c>
      <c r="FN144">
        <v>0.16</v>
      </c>
      <c r="FO144">
        <v>0.15</v>
      </c>
      <c r="FP144">
        <v>0.14000000000000001</v>
      </c>
      <c r="FQ144">
        <v>0.13</v>
      </c>
      <c r="FR144">
        <v>0.12</v>
      </c>
      <c r="FS144">
        <v>0.11</v>
      </c>
      <c r="FT144">
        <v>0.1</v>
      </c>
      <c r="FU144">
        <v>0.1</v>
      </c>
      <c r="FV144">
        <v>0.1</v>
      </c>
      <c r="FW144">
        <v>0.1</v>
      </c>
      <c r="FX144">
        <v>0.09</v>
      </c>
      <c r="FY144">
        <v>0.1</v>
      </c>
      <c r="FZ144">
        <v>0.1</v>
      </c>
    </row>
    <row r="145" spans="1:182" x14ac:dyDescent="0.15">
      <c r="A145">
        <v>42</v>
      </c>
      <c r="B145">
        <v>0</v>
      </c>
      <c r="C145">
        <v>0</v>
      </c>
      <c r="D145">
        <v>0</v>
      </c>
      <c r="E145">
        <v>0</v>
      </c>
      <c r="F145">
        <v>0</v>
      </c>
      <c r="G145">
        <v>0</v>
      </c>
      <c r="H145">
        <v>0</v>
      </c>
      <c r="I145">
        <v>0</v>
      </c>
      <c r="J145">
        <v>0.03</v>
      </c>
      <c r="K145">
        <v>0.04</v>
      </c>
      <c r="L145">
        <v>7.0000000000000007E-2</v>
      </c>
      <c r="M145">
        <v>0.08</v>
      </c>
      <c r="N145">
        <v>0.1</v>
      </c>
      <c r="O145">
        <v>0.13</v>
      </c>
      <c r="P145">
        <v>0.16</v>
      </c>
      <c r="Q145">
        <v>0.19</v>
      </c>
      <c r="R145">
        <v>0.23</v>
      </c>
      <c r="S145">
        <v>0.27</v>
      </c>
      <c r="T145">
        <v>0.32</v>
      </c>
      <c r="U145">
        <v>0.37</v>
      </c>
      <c r="V145">
        <v>0.45</v>
      </c>
      <c r="W145">
        <v>0.48</v>
      </c>
      <c r="X145">
        <v>0.56999999999999995</v>
      </c>
      <c r="Y145">
        <v>0.65</v>
      </c>
      <c r="Z145">
        <v>0.74</v>
      </c>
      <c r="AA145">
        <v>0.86</v>
      </c>
      <c r="AB145">
        <v>0.94</v>
      </c>
      <c r="AC145">
        <v>1.0900000000000001</v>
      </c>
      <c r="AD145">
        <v>1.21</v>
      </c>
      <c r="AE145">
        <v>1.32</v>
      </c>
      <c r="AF145">
        <v>1.49</v>
      </c>
      <c r="AG145">
        <v>1.68</v>
      </c>
      <c r="AH145">
        <v>1.84</v>
      </c>
      <c r="AI145">
        <v>2.04</v>
      </c>
      <c r="AJ145">
        <v>2.2200000000000002</v>
      </c>
      <c r="AK145">
        <v>2.42</v>
      </c>
      <c r="AL145">
        <v>2.69</v>
      </c>
      <c r="AM145">
        <v>2.89</v>
      </c>
      <c r="AN145">
        <v>3.14</v>
      </c>
      <c r="AO145">
        <v>3.34</v>
      </c>
      <c r="AP145">
        <v>3.62</v>
      </c>
      <c r="AQ145">
        <v>4.0999999999999996</v>
      </c>
      <c r="AR145">
        <v>4.3099999999999996</v>
      </c>
      <c r="AS145">
        <v>4.66</v>
      </c>
      <c r="AT145">
        <v>4.7699999999999996</v>
      </c>
      <c r="AU145">
        <v>5.16</v>
      </c>
      <c r="AV145">
        <v>5.52</v>
      </c>
      <c r="AW145">
        <v>5.97</v>
      </c>
      <c r="AX145">
        <v>6.23</v>
      </c>
      <c r="AY145">
        <v>6.68</v>
      </c>
      <c r="AZ145">
        <v>7.19</v>
      </c>
      <c r="BA145">
        <v>7.79</v>
      </c>
      <c r="BB145">
        <v>8.4600000000000009</v>
      </c>
      <c r="BC145">
        <v>8.99</v>
      </c>
      <c r="BD145">
        <v>9.3699999999999992</v>
      </c>
      <c r="BE145">
        <v>10</v>
      </c>
      <c r="BF145">
        <v>10.4</v>
      </c>
      <c r="BG145">
        <v>10.6</v>
      </c>
      <c r="BH145">
        <v>11.1</v>
      </c>
      <c r="BI145">
        <v>11.6</v>
      </c>
      <c r="BJ145">
        <v>12</v>
      </c>
      <c r="BK145">
        <v>12.5</v>
      </c>
      <c r="BL145">
        <v>12.9</v>
      </c>
      <c r="BM145">
        <v>13.3</v>
      </c>
      <c r="BN145">
        <v>13.9</v>
      </c>
      <c r="BO145">
        <v>14.1</v>
      </c>
      <c r="BP145">
        <v>14.4</v>
      </c>
      <c r="BQ145">
        <v>14.6</v>
      </c>
      <c r="BR145">
        <v>14.8</v>
      </c>
      <c r="BS145">
        <v>15</v>
      </c>
      <c r="BT145">
        <v>15.2</v>
      </c>
      <c r="BU145">
        <v>15.4</v>
      </c>
      <c r="BV145">
        <v>15.5</v>
      </c>
      <c r="BW145">
        <v>15.6</v>
      </c>
      <c r="BX145">
        <v>15.7</v>
      </c>
      <c r="BY145">
        <v>15.8</v>
      </c>
      <c r="BZ145">
        <v>15.9</v>
      </c>
      <c r="CA145">
        <v>16</v>
      </c>
      <c r="CB145">
        <v>16</v>
      </c>
      <c r="CC145">
        <v>16</v>
      </c>
      <c r="CD145">
        <v>16</v>
      </c>
      <c r="CE145">
        <v>16</v>
      </c>
      <c r="CF145">
        <v>16</v>
      </c>
      <c r="CG145">
        <v>16</v>
      </c>
      <c r="CH145">
        <v>15.9</v>
      </c>
      <c r="CI145">
        <v>15.8</v>
      </c>
      <c r="CJ145">
        <v>15.8</v>
      </c>
      <c r="CK145">
        <v>15.7</v>
      </c>
      <c r="CL145">
        <v>15.5</v>
      </c>
      <c r="CM145">
        <v>15.4</v>
      </c>
      <c r="CN145">
        <v>15.3</v>
      </c>
      <c r="CO145">
        <v>15.1</v>
      </c>
      <c r="CP145">
        <v>15</v>
      </c>
      <c r="CQ145">
        <v>14.8</v>
      </c>
      <c r="CR145">
        <v>14.6</v>
      </c>
      <c r="CS145">
        <v>14.4</v>
      </c>
      <c r="CT145">
        <v>14.2</v>
      </c>
      <c r="CU145">
        <v>14</v>
      </c>
      <c r="CV145">
        <v>13.7</v>
      </c>
      <c r="CW145">
        <v>13.5</v>
      </c>
      <c r="CX145">
        <v>13.2</v>
      </c>
      <c r="CY145">
        <v>13</v>
      </c>
      <c r="CZ145">
        <v>12.7</v>
      </c>
      <c r="DA145">
        <v>12.4</v>
      </c>
      <c r="DB145">
        <v>12.1</v>
      </c>
      <c r="DC145">
        <v>11.8</v>
      </c>
      <c r="DD145">
        <v>11.3</v>
      </c>
      <c r="DE145">
        <v>10.9</v>
      </c>
      <c r="DF145">
        <v>10.5</v>
      </c>
      <c r="DG145">
        <v>10.199999999999999</v>
      </c>
      <c r="DH145">
        <v>9.81</v>
      </c>
      <c r="DI145">
        <v>9.3699999999999992</v>
      </c>
      <c r="DJ145">
        <v>9.0399999999999991</v>
      </c>
      <c r="DK145">
        <v>8.77</v>
      </c>
      <c r="DL145">
        <v>8.3699999999999992</v>
      </c>
      <c r="DM145">
        <v>8</v>
      </c>
      <c r="DN145">
        <v>7.6</v>
      </c>
      <c r="DO145">
        <v>7.25</v>
      </c>
      <c r="DP145">
        <v>6.82</v>
      </c>
      <c r="DQ145">
        <v>6.46</v>
      </c>
      <c r="DR145">
        <v>5.98</v>
      </c>
      <c r="DS145">
        <v>5.55</v>
      </c>
      <c r="DT145">
        <v>5.21</v>
      </c>
      <c r="DU145">
        <v>4.8600000000000003</v>
      </c>
      <c r="DV145">
        <v>4.63</v>
      </c>
      <c r="DW145">
        <v>4.41</v>
      </c>
      <c r="DX145">
        <v>4.17</v>
      </c>
      <c r="DY145">
        <v>3.94</v>
      </c>
      <c r="DZ145">
        <v>3.77</v>
      </c>
      <c r="EA145">
        <v>3.53</v>
      </c>
      <c r="EB145">
        <v>3.34</v>
      </c>
      <c r="EC145">
        <v>3.14</v>
      </c>
      <c r="ED145">
        <v>2.87</v>
      </c>
      <c r="EE145">
        <v>2.73</v>
      </c>
      <c r="EF145">
        <v>2.57</v>
      </c>
      <c r="EG145">
        <v>2.41</v>
      </c>
      <c r="EH145">
        <v>2.37</v>
      </c>
      <c r="EI145">
        <v>2.17</v>
      </c>
      <c r="EJ145">
        <v>1.99</v>
      </c>
      <c r="EK145">
        <v>1.86</v>
      </c>
      <c r="EL145">
        <v>1.7</v>
      </c>
      <c r="EM145">
        <v>1.64</v>
      </c>
      <c r="EN145">
        <v>1.52</v>
      </c>
      <c r="EO145">
        <v>1.41</v>
      </c>
      <c r="EP145">
        <v>1.32</v>
      </c>
      <c r="EQ145">
        <v>1.21</v>
      </c>
      <c r="ER145">
        <v>1.1399999999999999</v>
      </c>
      <c r="ES145">
        <v>1.01</v>
      </c>
      <c r="ET145">
        <v>1</v>
      </c>
      <c r="EU145">
        <v>0.87</v>
      </c>
      <c r="EV145">
        <v>0.82</v>
      </c>
      <c r="EW145">
        <v>0.77</v>
      </c>
      <c r="EX145">
        <v>0.71</v>
      </c>
      <c r="EY145">
        <v>0.67</v>
      </c>
      <c r="EZ145">
        <v>0.6</v>
      </c>
      <c r="FA145">
        <v>0.53</v>
      </c>
      <c r="FB145">
        <v>0.5</v>
      </c>
      <c r="FC145">
        <v>0.46</v>
      </c>
      <c r="FD145">
        <v>0.43</v>
      </c>
      <c r="FE145">
        <v>0.39</v>
      </c>
      <c r="FF145">
        <v>0.36</v>
      </c>
      <c r="FG145">
        <v>0.32</v>
      </c>
      <c r="FH145">
        <v>0.28999999999999998</v>
      </c>
      <c r="FI145">
        <v>0.27</v>
      </c>
      <c r="FJ145">
        <v>0.24</v>
      </c>
      <c r="FK145">
        <v>0.22</v>
      </c>
      <c r="FL145">
        <v>0.2</v>
      </c>
      <c r="FM145">
        <v>0.19</v>
      </c>
      <c r="FN145">
        <v>0.17</v>
      </c>
      <c r="FO145">
        <v>0.15</v>
      </c>
      <c r="FP145">
        <v>0.14000000000000001</v>
      </c>
      <c r="FQ145">
        <v>0.13</v>
      </c>
      <c r="FR145">
        <v>0.12</v>
      </c>
      <c r="FS145">
        <v>0.11</v>
      </c>
      <c r="FT145">
        <v>0.11</v>
      </c>
      <c r="FU145">
        <v>0.1</v>
      </c>
      <c r="FV145">
        <v>0.1</v>
      </c>
      <c r="FW145">
        <v>0.1</v>
      </c>
      <c r="FX145">
        <v>0.1</v>
      </c>
      <c r="FY145">
        <v>0.1</v>
      </c>
      <c r="FZ145">
        <v>0.1</v>
      </c>
    </row>
    <row r="146" spans="1:182" x14ac:dyDescent="0.15">
      <c r="A146">
        <v>41</v>
      </c>
      <c r="B146">
        <v>0</v>
      </c>
      <c r="C146">
        <v>0</v>
      </c>
      <c r="D146">
        <v>0</v>
      </c>
      <c r="E146">
        <v>0</v>
      </c>
      <c r="F146">
        <v>0</v>
      </c>
      <c r="G146">
        <v>0</v>
      </c>
      <c r="H146">
        <v>0</v>
      </c>
      <c r="I146">
        <v>0</v>
      </c>
      <c r="J146">
        <v>0.03</v>
      </c>
      <c r="K146">
        <v>0.04</v>
      </c>
      <c r="L146">
        <v>0.05</v>
      </c>
      <c r="M146">
        <v>7.0000000000000007E-2</v>
      </c>
      <c r="N146">
        <v>0.1</v>
      </c>
      <c r="O146">
        <v>0.12</v>
      </c>
      <c r="P146">
        <v>0.16</v>
      </c>
      <c r="Q146">
        <v>0.19</v>
      </c>
      <c r="R146">
        <v>0.22</v>
      </c>
      <c r="S146">
        <v>0.27</v>
      </c>
      <c r="T146">
        <v>0.32</v>
      </c>
      <c r="U146">
        <v>0.37</v>
      </c>
      <c r="V146">
        <v>0.44</v>
      </c>
      <c r="W146">
        <v>0.5</v>
      </c>
      <c r="X146">
        <v>0.57999999999999996</v>
      </c>
      <c r="Y146">
        <v>0.64</v>
      </c>
      <c r="Z146">
        <v>0.74</v>
      </c>
      <c r="AA146">
        <v>0.86</v>
      </c>
      <c r="AB146">
        <v>0.96</v>
      </c>
      <c r="AC146">
        <v>1.06</v>
      </c>
      <c r="AD146">
        <v>1.2</v>
      </c>
      <c r="AE146">
        <v>1.34</v>
      </c>
      <c r="AF146">
        <v>1.49</v>
      </c>
      <c r="AG146">
        <v>1.68</v>
      </c>
      <c r="AH146">
        <v>1.77</v>
      </c>
      <c r="AI146">
        <v>2.04</v>
      </c>
      <c r="AJ146">
        <v>2.23</v>
      </c>
      <c r="AK146">
        <v>2.44</v>
      </c>
      <c r="AL146">
        <v>2.67</v>
      </c>
      <c r="AM146">
        <v>2.93</v>
      </c>
      <c r="AN146">
        <v>3.02</v>
      </c>
      <c r="AO146">
        <v>3.34</v>
      </c>
      <c r="AP146">
        <v>3.7</v>
      </c>
      <c r="AQ146">
        <v>4.07</v>
      </c>
      <c r="AR146">
        <v>4.32</v>
      </c>
      <c r="AS146">
        <v>4.57</v>
      </c>
      <c r="AT146">
        <v>4.84</v>
      </c>
      <c r="AU146">
        <v>5.21</v>
      </c>
      <c r="AV146">
        <v>5.55</v>
      </c>
      <c r="AW146">
        <v>5.9</v>
      </c>
      <c r="AX146">
        <v>6.22</v>
      </c>
      <c r="AY146">
        <v>6.62</v>
      </c>
      <c r="AZ146">
        <v>7.19</v>
      </c>
      <c r="BA146">
        <v>7.71</v>
      </c>
      <c r="BB146">
        <v>8.4</v>
      </c>
      <c r="BC146">
        <v>8.92</v>
      </c>
      <c r="BD146">
        <v>9.49</v>
      </c>
      <c r="BE146">
        <v>9.99</v>
      </c>
      <c r="BF146">
        <v>10.3</v>
      </c>
      <c r="BG146">
        <v>10.5</v>
      </c>
      <c r="BH146">
        <v>11.1</v>
      </c>
      <c r="BI146">
        <v>11.6</v>
      </c>
      <c r="BJ146">
        <v>12</v>
      </c>
      <c r="BK146">
        <v>12.5</v>
      </c>
      <c r="BL146">
        <v>12.9</v>
      </c>
      <c r="BM146">
        <v>13.6</v>
      </c>
      <c r="BN146">
        <v>13.9</v>
      </c>
      <c r="BO146">
        <v>14.1</v>
      </c>
      <c r="BP146">
        <v>14.4</v>
      </c>
      <c r="BQ146">
        <v>14.6</v>
      </c>
      <c r="BR146">
        <v>14.8</v>
      </c>
      <c r="BS146">
        <v>15</v>
      </c>
      <c r="BT146">
        <v>15.2</v>
      </c>
      <c r="BU146">
        <v>15.3</v>
      </c>
      <c r="BV146">
        <v>15.5</v>
      </c>
      <c r="BW146">
        <v>15.6</v>
      </c>
      <c r="BX146">
        <v>15.7</v>
      </c>
      <c r="BY146">
        <v>15.8</v>
      </c>
      <c r="BZ146">
        <v>15.9</v>
      </c>
      <c r="CA146">
        <v>15.9</v>
      </c>
      <c r="CB146">
        <v>16</v>
      </c>
      <c r="CC146">
        <v>16</v>
      </c>
      <c r="CD146">
        <v>16</v>
      </c>
      <c r="CE146">
        <v>16</v>
      </c>
      <c r="CF146">
        <v>16</v>
      </c>
      <c r="CG146">
        <v>15.9</v>
      </c>
      <c r="CH146">
        <v>15.9</v>
      </c>
      <c r="CI146">
        <v>15.8</v>
      </c>
      <c r="CJ146">
        <v>15.7</v>
      </c>
      <c r="CK146">
        <v>15.6</v>
      </c>
      <c r="CL146">
        <v>15.5</v>
      </c>
      <c r="CM146">
        <v>15.4</v>
      </c>
      <c r="CN146">
        <v>15.2</v>
      </c>
      <c r="CO146">
        <v>15.1</v>
      </c>
      <c r="CP146">
        <v>14.9</v>
      </c>
      <c r="CQ146">
        <v>14.7</v>
      </c>
      <c r="CR146">
        <v>14.5</v>
      </c>
      <c r="CS146">
        <v>14.3</v>
      </c>
      <c r="CT146">
        <v>14.1</v>
      </c>
      <c r="CU146">
        <v>13.9</v>
      </c>
      <c r="CV146">
        <v>13.7</v>
      </c>
      <c r="CW146">
        <v>13.4</v>
      </c>
      <c r="CX146">
        <v>13.2</v>
      </c>
      <c r="CY146">
        <v>12.9</v>
      </c>
      <c r="CZ146">
        <v>12.6</v>
      </c>
      <c r="DA146">
        <v>12.3</v>
      </c>
      <c r="DB146">
        <v>12</v>
      </c>
      <c r="DC146">
        <v>11.7</v>
      </c>
      <c r="DD146">
        <v>11.3</v>
      </c>
      <c r="DE146">
        <v>10.9</v>
      </c>
      <c r="DF146">
        <v>10.5</v>
      </c>
      <c r="DG146">
        <v>10.199999999999999</v>
      </c>
      <c r="DH146">
        <v>9.77</v>
      </c>
      <c r="DI146">
        <v>9.34</v>
      </c>
      <c r="DJ146">
        <v>8.98</v>
      </c>
      <c r="DK146">
        <v>8.67</v>
      </c>
      <c r="DL146">
        <v>8.35</v>
      </c>
      <c r="DM146">
        <v>8.01</v>
      </c>
      <c r="DN146">
        <v>7.62</v>
      </c>
      <c r="DO146">
        <v>7.22</v>
      </c>
      <c r="DP146">
        <v>6.82</v>
      </c>
      <c r="DQ146">
        <v>6.36</v>
      </c>
      <c r="DR146">
        <v>5.98</v>
      </c>
      <c r="DS146">
        <v>5.49</v>
      </c>
      <c r="DT146">
        <v>5.22</v>
      </c>
      <c r="DU146">
        <v>4.8499999999999996</v>
      </c>
      <c r="DV146">
        <v>4.6500000000000004</v>
      </c>
      <c r="DW146">
        <v>4.4000000000000004</v>
      </c>
      <c r="DX146">
        <v>4.16</v>
      </c>
      <c r="DY146">
        <v>3.92</v>
      </c>
      <c r="DZ146">
        <v>3.75</v>
      </c>
      <c r="EA146">
        <v>3.55</v>
      </c>
      <c r="EB146">
        <v>3.42</v>
      </c>
      <c r="EC146">
        <v>3.17</v>
      </c>
      <c r="ED146">
        <v>2.9</v>
      </c>
      <c r="EE146">
        <v>2.73</v>
      </c>
      <c r="EF146">
        <v>2.59</v>
      </c>
      <c r="EG146">
        <v>2.4900000000000002</v>
      </c>
      <c r="EH146">
        <v>2.2999999999999998</v>
      </c>
      <c r="EI146">
        <v>2.16</v>
      </c>
      <c r="EJ146">
        <v>2.0299999999999998</v>
      </c>
      <c r="EK146">
        <v>1.9</v>
      </c>
      <c r="EL146">
        <v>1.74</v>
      </c>
      <c r="EM146">
        <v>1.68</v>
      </c>
      <c r="EN146">
        <v>1.54</v>
      </c>
      <c r="EO146">
        <v>1.41</v>
      </c>
      <c r="EP146">
        <v>1.36</v>
      </c>
      <c r="EQ146">
        <v>1.25</v>
      </c>
      <c r="ER146">
        <v>1.1499999999999999</v>
      </c>
      <c r="ES146">
        <v>1.05</v>
      </c>
      <c r="ET146">
        <v>0.99</v>
      </c>
      <c r="EU146">
        <v>0.94</v>
      </c>
      <c r="EV146">
        <v>0.84</v>
      </c>
      <c r="EW146">
        <v>0.81</v>
      </c>
      <c r="EX146">
        <v>0.73</v>
      </c>
      <c r="EY146">
        <v>0.67</v>
      </c>
      <c r="EZ146">
        <v>0.62</v>
      </c>
      <c r="FA146">
        <v>0.57999999999999996</v>
      </c>
      <c r="FB146">
        <v>0.52</v>
      </c>
      <c r="FC146">
        <v>0.47</v>
      </c>
      <c r="FD146">
        <v>0.44</v>
      </c>
      <c r="FE146">
        <v>0.41</v>
      </c>
      <c r="FF146">
        <v>0.37</v>
      </c>
      <c r="FG146">
        <v>0.32</v>
      </c>
      <c r="FH146">
        <v>0.31</v>
      </c>
      <c r="FI146">
        <v>0.27</v>
      </c>
      <c r="FJ146">
        <v>0.26</v>
      </c>
      <c r="FK146">
        <v>0.22</v>
      </c>
      <c r="FL146">
        <v>0.21</v>
      </c>
      <c r="FM146">
        <v>0.19</v>
      </c>
      <c r="FN146">
        <v>0.18</v>
      </c>
      <c r="FO146">
        <v>0.16</v>
      </c>
      <c r="FP146">
        <v>0.15</v>
      </c>
      <c r="FQ146">
        <v>0.14000000000000001</v>
      </c>
      <c r="FR146">
        <v>0.13</v>
      </c>
      <c r="FS146">
        <v>0.12</v>
      </c>
      <c r="FT146">
        <v>0.11</v>
      </c>
      <c r="FU146">
        <v>0.1</v>
      </c>
      <c r="FV146">
        <v>0.1</v>
      </c>
      <c r="FW146">
        <v>0.1</v>
      </c>
      <c r="FX146">
        <v>0.1</v>
      </c>
      <c r="FY146">
        <v>0.1</v>
      </c>
      <c r="FZ146">
        <v>0.1</v>
      </c>
    </row>
    <row r="147" spans="1:182" x14ac:dyDescent="0.15">
      <c r="A147">
        <v>40</v>
      </c>
      <c r="B147">
        <v>0</v>
      </c>
      <c r="C147">
        <v>0</v>
      </c>
      <c r="D147">
        <v>0</v>
      </c>
      <c r="E147">
        <v>0</v>
      </c>
      <c r="F147">
        <v>0</v>
      </c>
      <c r="G147">
        <v>0</v>
      </c>
      <c r="H147">
        <v>0</v>
      </c>
      <c r="I147">
        <v>0</v>
      </c>
      <c r="J147">
        <v>0.03</v>
      </c>
      <c r="K147">
        <v>0.04</v>
      </c>
      <c r="L147">
        <v>0.05</v>
      </c>
      <c r="M147">
        <v>0.08</v>
      </c>
      <c r="N147">
        <v>0.1</v>
      </c>
      <c r="O147">
        <v>0.12</v>
      </c>
      <c r="P147">
        <v>0.16</v>
      </c>
      <c r="Q147">
        <v>0.19</v>
      </c>
      <c r="R147">
        <v>0.23</v>
      </c>
      <c r="S147">
        <v>0.27</v>
      </c>
      <c r="T147">
        <v>0.31</v>
      </c>
      <c r="U147">
        <v>0.36</v>
      </c>
      <c r="V147">
        <v>0.43</v>
      </c>
      <c r="W147">
        <v>0.48</v>
      </c>
      <c r="X147">
        <v>0.56999999999999995</v>
      </c>
      <c r="Y147">
        <v>0.65</v>
      </c>
      <c r="Z147">
        <v>0.75</v>
      </c>
      <c r="AA147">
        <v>0.87</v>
      </c>
      <c r="AB147">
        <v>0.97</v>
      </c>
      <c r="AC147">
        <v>1.06</v>
      </c>
      <c r="AD147">
        <v>1.19</v>
      </c>
      <c r="AE147">
        <v>1.31</v>
      </c>
      <c r="AF147">
        <v>1.45</v>
      </c>
      <c r="AG147">
        <v>1.63</v>
      </c>
      <c r="AH147">
        <v>1.82</v>
      </c>
      <c r="AI147">
        <v>2</v>
      </c>
      <c r="AJ147">
        <v>2.2000000000000002</v>
      </c>
      <c r="AK147">
        <v>2.41</v>
      </c>
      <c r="AL147">
        <v>2.65</v>
      </c>
      <c r="AM147">
        <v>2.86</v>
      </c>
      <c r="AN147">
        <v>3.14</v>
      </c>
      <c r="AO147">
        <v>3.28</v>
      </c>
      <c r="AP147">
        <v>3.68</v>
      </c>
      <c r="AQ147">
        <v>4.01</v>
      </c>
      <c r="AR147">
        <v>4.3099999999999996</v>
      </c>
      <c r="AS147">
        <v>4.63</v>
      </c>
      <c r="AT147">
        <v>4.88</v>
      </c>
      <c r="AU147">
        <v>5.17</v>
      </c>
      <c r="AV147">
        <v>5.51</v>
      </c>
      <c r="AW147">
        <v>5.85</v>
      </c>
      <c r="AX147">
        <v>6.28</v>
      </c>
      <c r="AY147">
        <v>6.65</v>
      </c>
      <c r="AZ147">
        <v>7.16</v>
      </c>
      <c r="BA147">
        <v>7.73</v>
      </c>
      <c r="BB147">
        <v>8.4499999999999993</v>
      </c>
      <c r="BC147">
        <v>8.91</v>
      </c>
      <c r="BD147">
        <v>9.43</v>
      </c>
      <c r="BE147">
        <v>9.91</v>
      </c>
      <c r="BF147">
        <v>10.199999999999999</v>
      </c>
      <c r="BG147">
        <v>10.5</v>
      </c>
      <c r="BH147">
        <v>11.1</v>
      </c>
      <c r="BI147">
        <v>11.5</v>
      </c>
      <c r="BJ147">
        <v>12</v>
      </c>
      <c r="BK147">
        <v>12.4</v>
      </c>
      <c r="BL147">
        <v>12.8</v>
      </c>
      <c r="BM147">
        <v>13.5</v>
      </c>
      <c r="BN147">
        <v>13.8</v>
      </c>
      <c r="BO147">
        <v>14.1</v>
      </c>
      <c r="BP147">
        <v>14.3</v>
      </c>
      <c r="BQ147">
        <v>14.6</v>
      </c>
      <c r="BR147">
        <v>14.8</v>
      </c>
      <c r="BS147">
        <v>15</v>
      </c>
      <c r="BT147">
        <v>15.1</v>
      </c>
      <c r="BU147">
        <v>15.3</v>
      </c>
      <c r="BV147">
        <v>15.4</v>
      </c>
      <c r="BW147">
        <v>15.6</v>
      </c>
      <c r="BX147">
        <v>15.7</v>
      </c>
      <c r="BY147">
        <v>15.8</v>
      </c>
      <c r="BZ147">
        <v>15.8</v>
      </c>
      <c r="CA147">
        <v>15.9</v>
      </c>
      <c r="CB147">
        <v>15.9</v>
      </c>
      <c r="CC147">
        <v>15.9</v>
      </c>
      <c r="CD147">
        <v>16</v>
      </c>
      <c r="CE147">
        <v>15.9</v>
      </c>
      <c r="CF147">
        <v>15.9</v>
      </c>
      <c r="CG147">
        <v>15.9</v>
      </c>
      <c r="CH147">
        <v>15.8</v>
      </c>
      <c r="CI147">
        <v>15.8</v>
      </c>
      <c r="CJ147">
        <v>15.7</v>
      </c>
      <c r="CK147">
        <v>15.6</v>
      </c>
      <c r="CL147">
        <v>15.4</v>
      </c>
      <c r="CM147">
        <v>15.3</v>
      </c>
      <c r="CN147">
        <v>15.2</v>
      </c>
      <c r="CO147">
        <v>15</v>
      </c>
      <c r="CP147">
        <v>14.8</v>
      </c>
      <c r="CQ147">
        <v>14.7</v>
      </c>
      <c r="CR147">
        <v>14.5</v>
      </c>
      <c r="CS147">
        <v>14.3</v>
      </c>
      <c r="CT147">
        <v>14.1</v>
      </c>
      <c r="CU147">
        <v>13.8</v>
      </c>
      <c r="CV147">
        <v>13.6</v>
      </c>
      <c r="CW147">
        <v>13.4</v>
      </c>
      <c r="CX147">
        <v>13.1</v>
      </c>
      <c r="CY147">
        <v>12.8</v>
      </c>
      <c r="CZ147">
        <v>12.6</v>
      </c>
      <c r="DA147">
        <v>12.2</v>
      </c>
      <c r="DB147">
        <v>12</v>
      </c>
      <c r="DC147">
        <v>11.6</v>
      </c>
      <c r="DD147">
        <v>11.3</v>
      </c>
      <c r="DE147">
        <v>10.9</v>
      </c>
      <c r="DF147">
        <v>10.5</v>
      </c>
      <c r="DG147">
        <v>10.1</v>
      </c>
      <c r="DH147">
        <v>9.61</v>
      </c>
      <c r="DI147">
        <v>9.36</v>
      </c>
      <c r="DJ147">
        <v>8.99</v>
      </c>
      <c r="DK147">
        <v>8.6999999999999993</v>
      </c>
      <c r="DL147">
        <v>8.34</v>
      </c>
      <c r="DM147">
        <v>8.01</v>
      </c>
      <c r="DN147">
        <v>7.56</v>
      </c>
      <c r="DO147">
        <v>7.18</v>
      </c>
      <c r="DP147">
        <v>6.86</v>
      </c>
      <c r="DQ147">
        <v>6.36</v>
      </c>
      <c r="DR147">
        <v>5.95</v>
      </c>
      <c r="DS147">
        <v>5.56</v>
      </c>
      <c r="DT147">
        <v>5.27</v>
      </c>
      <c r="DU147">
        <v>4.9000000000000004</v>
      </c>
      <c r="DV147">
        <v>4.6100000000000003</v>
      </c>
      <c r="DW147">
        <v>4.43</v>
      </c>
      <c r="DX147">
        <v>4.1900000000000004</v>
      </c>
      <c r="DY147">
        <v>3.98</v>
      </c>
      <c r="DZ147">
        <v>3.76</v>
      </c>
      <c r="EA147">
        <v>3.58</v>
      </c>
      <c r="EB147">
        <v>3.41</v>
      </c>
      <c r="EC147">
        <v>3.2</v>
      </c>
      <c r="ED147">
        <v>2.92</v>
      </c>
      <c r="EE147">
        <v>2.8</v>
      </c>
      <c r="EF147">
        <v>2.57</v>
      </c>
      <c r="EG147">
        <v>2.46</v>
      </c>
      <c r="EH147">
        <v>2.3199999999999998</v>
      </c>
      <c r="EI147">
        <v>2.21</v>
      </c>
      <c r="EJ147">
        <v>1.99</v>
      </c>
      <c r="EK147">
        <v>1.95</v>
      </c>
      <c r="EL147">
        <v>1.75</v>
      </c>
      <c r="EM147">
        <v>1.69</v>
      </c>
      <c r="EN147">
        <v>1.57</v>
      </c>
      <c r="EO147">
        <v>1.45</v>
      </c>
      <c r="EP147">
        <v>1.4</v>
      </c>
      <c r="EQ147">
        <v>1.25</v>
      </c>
      <c r="ER147">
        <v>1.1599999999999999</v>
      </c>
      <c r="ES147">
        <v>1.1100000000000001</v>
      </c>
      <c r="ET147">
        <v>1.04</v>
      </c>
      <c r="EU147">
        <v>0.94</v>
      </c>
      <c r="EV147">
        <v>0.89</v>
      </c>
      <c r="EW147">
        <v>0.78</v>
      </c>
      <c r="EX147">
        <v>0.73</v>
      </c>
      <c r="EY147">
        <v>0.7</v>
      </c>
      <c r="EZ147">
        <v>0.64</v>
      </c>
      <c r="FA147">
        <v>0.6</v>
      </c>
      <c r="FB147">
        <v>0.54</v>
      </c>
      <c r="FC147">
        <v>0.5</v>
      </c>
      <c r="FD147">
        <v>0.45</v>
      </c>
      <c r="FE147">
        <v>0.43</v>
      </c>
      <c r="FF147">
        <v>0.35</v>
      </c>
      <c r="FG147">
        <v>0.34</v>
      </c>
      <c r="FH147">
        <v>0.32</v>
      </c>
      <c r="FI147">
        <v>0.28999999999999998</v>
      </c>
      <c r="FJ147">
        <v>0.27</v>
      </c>
      <c r="FK147">
        <v>0.24</v>
      </c>
      <c r="FL147">
        <v>0.22</v>
      </c>
      <c r="FM147">
        <v>0.19</v>
      </c>
      <c r="FN147">
        <v>0.18</v>
      </c>
      <c r="FO147">
        <v>0.17</v>
      </c>
      <c r="FP147">
        <v>0.15</v>
      </c>
      <c r="FQ147">
        <v>0.14000000000000001</v>
      </c>
      <c r="FR147">
        <v>0.13</v>
      </c>
      <c r="FS147">
        <v>0.12</v>
      </c>
      <c r="FT147">
        <v>0.11</v>
      </c>
      <c r="FU147">
        <v>0.11</v>
      </c>
      <c r="FV147">
        <v>0.1</v>
      </c>
      <c r="FW147">
        <v>0.1</v>
      </c>
      <c r="FX147">
        <v>0.1</v>
      </c>
      <c r="FY147">
        <v>0.09</v>
      </c>
      <c r="FZ147">
        <v>0.1</v>
      </c>
    </row>
    <row r="148" spans="1:182" x14ac:dyDescent="0.15">
      <c r="A148">
        <v>39</v>
      </c>
      <c r="B148">
        <v>0</v>
      </c>
      <c r="C148">
        <v>0</v>
      </c>
      <c r="D148">
        <v>0</v>
      </c>
      <c r="E148">
        <v>0</v>
      </c>
      <c r="F148">
        <v>0</v>
      </c>
      <c r="G148">
        <v>0</v>
      </c>
      <c r="H148">
        <v>0</v>
      </c>
      <c r="I148">
        <v>0</v>
      </c>
      <c r="J148">
        <v>0.03</v>
      </c>
      <c r="K148">
        <v>0.05</v>
      </c>
      <c r="L148">
        <v>0.05</v>
      </c>
      <c r="M148">
        <v>0.08</v>
      </c>
      <c r="N148">
        <v>0.1</v>
      </c>
      <c r="O148">
        <v>0.13</v>
      </c>
      <c r="P148">
        <v>0.15</v>
      </c>
      <c r="Q148">
        <v>0.19</v>
      </c>
      <c r="R148">
        <v>0.23</v>
      </c>
      <c r="S148">
        <v>0.26</v>
      </c>
      <c r="T148">
        <v>0.31</v>
      </c>
      <c r="U148">
        <v>0.38</v>
      </c>
      <c r="V148">
        <v>0.43</v>
      </c>
      <c r="W148">
        <v>0.5</v>
      </c>
      <c r="X148">
        <v>0.55000000000000004</v>
      </c>
      <c r="Y148">
        <v>0.65</v>
      </c>
      <c r="Z148">
        <v>0.74</v>
      </c>
      <c r="AA148">
        <v>0.85</v>
      </c>
      <c r="AB148">
        <v>0.95</v>
      </c>
      <c r="AC148">
        <v>1.07</v>
      </c>
      <c r="AD148">
        <v>1.18</v>
      </c>
      <c r="AE148">
        <v>1.32</v>
      </c>
      <c r="AF148">
        <v>1.47</v>
      </c>
      <c r="AG148">
        <v>1.67</v>
      </c>
      <c r="AH148">
        <v>1.84</v>
      </c>
      <c r="AI148">
        <v>2.0299999999999998</v>
      </c>
      <c r="AJ148">
        <v>2.1800000000000002</v>
      </c>
      <c r="AK148">
        <v>2.39</v>
      </c>
      <c r="AL148">
        <v>2.6</v>
      </c>
      <c r="AM148">
        <v>2.86</v>
      </c>
      <c r="AN148">
        <v>3.14</v>
      </c>
      <c r="AO148">
        <v>3.36</v>
      </c>
      <c r="AP148">
        <v>3.66</v>
      </c>
      <c r="AQ148">
        <v>4</v>
      </c>
      <c r="AR148">
        <v>4.3</v>
      </c>
      <c r="AS148">
        <v>4.5999999999999996</v>
      </c>
      <c r="AT148">
        <v>4.88</v>
      </c>
      <c r="AU148">
        <v>5.16</v>
      </c>
      <c r="AV148">
        <v>5.5</v>
      </c>
      <c r="AW148">
        <v>5.87</v>
      </c>
      <c r="AX148">
        <v>6.21</v>
      </c>
      <c r="AY148">
        <v>6.51</v>
      </c>
      <c r="AZ148">
        <v>7.16</v>
      </c>
      <c r="BA148">
        <v>7.77</v>
      </c>
      <c r="BB148">
        <v>8.3800000000000008</v>
      </c>
      <c r="BC148">
        <v>8.9</v>
      </c>
      <c r="BD148">
        <v>9.3699999999999992</v>
      </c>
      <c r="BE148">
        <v>9.9499999999999993</v>
      </c>
      <c r="BF148">
        <v>10.3</v>
      </c>
      <c r="BG148">
        <v>10.5</v>
      </c>
      <c r="BH148">
        <v>11</v>
      </c>
      <c r="BI148">
        <v>11.5</v>
      </c>
      <c r="BJ148">
        <v>12</v>
      </c>
      <c r="BK148">
        <v>12.4</v>
      </c>
      <c r="BL148">
        <v>12.8</v>
      </c>
      <c r="BM148">
        <v>13.2</v>
      </c>
      <c r="BN148">
        <v>13.8</v>
      </c>
      <c r="BO148">
        <v>14.1</v>
      </c>
      <c r="BP148">
        <v>14.3</v>
      </c>
      <c r="BQ148">
        <v>14.5</v>
      </c>
      <c r="BR148">
        <v>14.7</v>
      </c>
      <c r="BS148">
        <v>14.9</v>
      </c>
      <c r="BT148">
        <v>15.1</v>
      </c>
      <c r="BU148">
        <v>15.3</v>
      </c>
      <c r="BV148">
        <v>15.4</v>
      </c>
      <c r="BW148">
        <v>15.5</v>
      </c>
      <c r="BX148">
        <v>15.6</v>
      </c>
      <c r="BY148">
        <v>15.7</v>
      </c>
      <c r="BZ148">
        <v>15.8</v>
      </c>
      <c r="CA148">
        <v>15.9</v>
      </c>
      <c r="CB148">
        <v>15.9</v>
      </c>
      <c r="CC148">
        <v>15.9</v>
      </c>
      <c r="CD148">
        <v>15.9</v>
      </c>
      <c r="CE148">
        <v>15.9</v>
      </c>
      <c r="CF148">
        <v>15.9</v>
      </c>
      <c r="CG148">
        <v>15.8</v>
      </c>
      <c r="CH148">
        <v>15.8</v>
      </c>
      <c r="CI148">
        <v>15.7</v>
      </c>
      <c r="CJ148">
        <v>15.6</v>
      </c>
      <c r="CK148">
        <v>15.5</v>
      </c>
      <c r="CL148">
        <v>15.4</v>
      </c>
      <c r="CM148">
        <v>15.3</v>
      </c>
      <c r="CN148">
        <v>15.1</v>
      </c>
      <c r="CO148">
        <v>15</v>
      </c>
      <c r="CP148">
        <v>14.8</v>
      </c>
      <c r="CQ148">
        <v>14.6</v>
      </c>
      <c r="CR148">
        <v>14.4</v>
      </c>
      <c r="CS148">
        <v>14.2</v>
      </c>
      <c r="CT148">
        <v>14</v>
      </c>
      <c r="CU148">
        <v>13.8</v>
      </c>
      <c r="CV148">
        <v>13.6</v>
      </c>
      <c r="CW148">
        <v>13.3</v>
      </c>
      <c r="CX148">
        <v>13.1</v>
      </c>
      <c r="CY148">
        <v>12.8</v>
      </c>
      <c r="CZ148">
        <v>12.5</v>
      </c>
      <c r="DA148">
        <v>12.2</v>
      </c>
      <c r="DB148">
        <v>11.9</v>
      </c>
      <c r="DC148">
        <v>11.6</v>
      </c>
      <c r="DD148">
        <v>11.2</v>
      </c>
      <c r="DE148">
        <v>10.8</v>
      </c>
      <c r="DF148">
        <v>10.4</v>
      </c>
      <c r="DG148">
        <v>10.1</v>
      </c>
      <c r="DH148">
        <v>9.66</v>
      </c>
      <c r="DI148">
        <v>9.3000000000000007</v>
      </c>
      <c r="DJ148">
        <v>8.94</v>
      </c>
      <c r="DK148">
        <v>8.6999999999999993</v>
      </c>
      <c r="DL148">
        <v>8.32</v>
      </c>
      <c r="DM148">
        <v>7.92</v>
      </c>
      <c r="DN148">
        <v>7.61</v>
      </c>
      <c r="DO148">
        <v>7.18</v>
      </c>
      <c r="DP148">
        <v>6.83</v>
      </c>
      <c r="DQ148">
        <v>6.37</v>
      </c>
      <c r="DR148">
        <v>5.98</v>
      </c>
      <c r="DS148">
        <v>5.54</v>
      </c>
      <c r="DT148">
        <v>5.24</v>
      </c>
      <c r="DU148">
        <v>4.8899999999999997</v>
      </c>
      <c r="DV148">
        <v>4.6100000000000003</v>
      </c>
      <c r="DW148">
        <v>4.43</v>
      </c>
      <c r="DX148">
        <v>4.16</v>
      </c>
      <c r="DY148">
        <v>3.91</v>
      </c>
      <c r="DZ148">
        <v>3.74</v>
      </c>
      <c r="EA148">
        <v>3.61</v>
      </c>
      <c r="EB148">
        <v>3.35</v>
      </c>
      <c r="EC148">
        <v>3.15</v>
      </c>
      <c r="ED148">
        <v>2.95</v>
      </c>
      <c r="EE148">
        <v>2.73</v>
      </c>
      <c r="EF148">
        <v>2.6</v>
      </c>
      <c r="EG148">
        <v>2.4900000000000002</v>
      </c>
      <c r="EH148">
        <v>2.29</v>
      </c>
      <c r="EI148">
        <v>2.21</v>
      </c>
      <c r="EJ148">
        <v>2.0299999999999998</v>
      </c>
      <c r="EK148">
        <v>1.94</v>
      </c>
      <c r="EL148">
        <v>1.78</v>
      </c>
      <c r="EM148">
        <v>1.71</v>
      </c>
      <c r="EN148">
        <v>1.55</v>
      </c>
      <c r="EO148">
        <v>1.44</v>
      </c>
      <c r="EP148">
        <v>1.4</v>
      </c>
      <c r="EQ148">
        <v>1.25</v>
      </c>
      <c r="ER148">
        <v>1.17</v>
      </c>
      <c r="ES148">
        <v>1.1200000000000001</v>
      </c>
      <c r="ET148">
        <v>1.03</v>
      </c>
      <c r="EU148">
        <v>0.96</v>
      </c>
      <c r="EV148">
        <v>0.9</v>
      </c>
      <c r="EW148">
        <v>0.82</v>
      </c>
      <c r="EX148">
        <v>0.75</v>
      </c>
      <c r="EY148">
        <v>0.7</v>
      </c>
      <c r="EZ148">
        <v>0.66</v>
      </c>
      <c r="FA148">
        <v>0.6</v>
      </c>
      <c r="FB148">
        <v>0.53</v>
      </c>
      <c r="FC148">
        <v>0.49</v>
      </c>
      <c r="FD148">
        <v>0.46</v>
      </c>
      <c r="FE148">
        <v>0.44</v>
      </c>
      <c r="FF148">
        <v>0.38</v>
      </c>
      <c r="FG148">
        <v>0.35</v>
      </c>
      <c r="FH148">
        <v>0.32</v>
      </c>
      <c r="FI148">
        <v>0.28999999999999998</v>
      </c>
      <c r="FJ148">
        <v>0.26</v>
      </c>
      <c r="FK148">
        <v>0.25</v>
      </c>
      <c r="FL148">
        <v>0.22</v>
      </c>
      <c r="FM148">
        <v>0.2</v>
      </c>
      <c r="FN148">
        <v>0.19</v>
      </c>
      <c r="FO148">
        <v>0.17</v>
      </c>
      <c r="FP148">
        <v>0.16</v>
      </c>
      <c r="FQ148">
        <v>0.14000000000000001</v>
      </c>
      <c r="FR148">
        <v>0.13</v>
      </c>
      <c r="FS148">
        <v>0.12</v>
      </c>
      <c r="FT148">
        <v>0.11</v>
      </c>
      <c r="FU148">
        <v>0.11</v>
      </c>
      <c r="FV148">
        <v>0.1</v>
      </c>
      <c r="FW148">
        <v>0.1</v>
      </c>
      <c r="FX148">
        <v>0.1</v>
      </c>
      <c r="FY148">
        <v>0.1</v>
      </c>
      <c r="FZ148">
        <v>0.1</v>
      </c>
    </row>
    <row r="149" spans="1:182" x14ac:dyDescent="0.15">
      <c r="A149">
        <v>38</v>
      </c>
      <c r="B149">
        <v>0</v>
      </c>
      <c r="C149">
        <v>0</v>
      </c>
      <c r="D149">
        <v>0</v>
      </c>
      <c r="E149">
        <v>0</v>
      </c>
      <c r="F149">
        <v>0</v>
      </c>
      <c r="G149">
        <v>0</v>
      </c>
      <c r="H149">
        <v>0</v>
      </c>
      <c r="I149">
        <v>0</v>
      </c>
      <c r="J149">
        <v>0.02</v>
      </c>
      <c r="K149">
        <v>0.04</v>
      </c>
      <c r="L149">
        <v>0.05</v>
      </c>
      <c r="M149">
        <v>0.08</v>
      </c>
      <c r="N149">
        <v>0.1</v>
      </c>
      <c r="O149">
        <v>0.12</v>
      </c>
      <c r="P149">
        <v>0.15</v>
      </c>
      <c r="Q149">
        <v>0.19</v>
      </c>
      <c r="R149">
        <v>0.22</v>
      </c>
      <c r="S149">
        <v>0.27</v>
      </c>
      <c r="T149">
        <v>0.3</v>
      </c>
      <c r="U149">
        <v>0.35</v>
      </c>
      <c r="V149">
        <v>0.42</v>
      </c>
      <c r="W149">
        <v>0.48</v>
      </c>
      <c r="X149">
        <v>0.56999999999999995</v>
      </c>
      <c r="Y149">
        <v>0.65</v>
      </c>
      <c r="Z149">
        <v>0.73</v>
      </c>
      <c r="AA149">
        <v>0.85</v>
      </c>
      <c r="AB149">
        <v>0.96</v>
      </c>
      <c r="AC149">
        <v>1.06</v>
      </c>
      <c r="AD149">
        <v>1.23</v>
      </c>
      <c r="AE149">
        <v>1.36</v>
      </c>
      <c r="AF149">
        <v>1.49</v>
      </c>
      <c r="AG149">
        <v>1.67</v>
      </c>
      <c r="AH149">
        <v>1.8</v>
      </c>
      <c r="AI149">
        <v>1.98</v>
      </c>
      <c r="AJ149">
        <v>2.2000000000000002</v>
      </c>
      <c r="AK149">
        <v>2.38</v>
      </c>
      <c r="AL149">
        <v>2.68</v>
      </c>
      <c r="AM149">
        <v>2.84</v>
      </c>
      <c r="AN149">
        <v>3.06</v>
      </c>
      <c r="AO149">
        <v>3.32</v>
      </c>
      <c r="AP149">
        <v>3.66</v>
      </c>
      <c r="AQ149">
        <v>3.97</v>
      </c>
      <c r="AR149">
        <v>4.28</v>
      </c>
      <c r="AS149">
        <v>4.57</v>
      </c>
      <c r="AT149">
        <v>4.88</v>
      </c>
      <c r="AU149">
        <v>5.19</v>
      </c>
      <c r="AV149">
        <v>5.52</v>
      </c>
      <c r="AW149">
        <v>5.85</v>
      </c>
      <c r="AX149">
        <v>6.21</v>
      </c>
      <c r="AY149">
        <v>6.69</v>
      </c>
      <c r="AZ149">
        <v>7.19</v>
      </c>
      <c r="BA149">
        <v>7.76</v>
      </c>
      <c r="BB149">
        <v>8.3699999999999992</v>
      </c>
      <c r="BC149">
        <v>8.84</v>
      </c>
      <c r="BD149">
        <v>9.33</v>
      </c>
      <c r="BE149">
        <v>9.9499999999999993</v>
      </c>
      <c r="BF149">
        <v>10.1</v>
      </c>
      <c r="BG149">
        <v>10.5</v>
      </c>
      <c r="BH149">
        <v>11</v>
      </c>
      <c r="BI149">
        <v>11.4</v>
      </c>
      <c r="BJ149">
        <v>11.9</v>
      </c>
      <c r="BK149">
        <v>12.4</v>
      </c>
      <c r="BL149">
        <v>12.8</v>
      </c>
      <c r="BM149">
        <v>13.2</v>
      </c>
      <c r="BN149">
        <v>13.7</v>
      </c>
      <c r="BO149">
        <v>14</v>
      </c>
      <c r="BP149">
        <v>14.3</v>
      </c>
      <c r="BQ149">
        <v>14.5</v>
      </c>
      <c r="BR149">
        <v>14.7</v>
      </c>
      <c r="BS149">
        <v>14.9</v>
      </c>
      <c r="BT149">
        <v>15.1</v>
      </c>
      <c r="BU149">
        <v>15.2</v>
      </c>
      <c r="BV149">
        <v>15.4</v>
      </c>
      <c r="BW149">
        <v>15.5</v>
      </c>
      <c r="BX149">
        <v>15.6</v>
      </c>
      <c r="BY149">
        <v>15.7</v>
      </c>
      <c r="BZ149">
        <v>15.8</v>
      </c>
      <c r="CA149">
        <v>15.8</v>
      </c>
      <c r="CB149">
        <v>15.9</v>
      </c>
      <c r="CC149">
        <v>15.9</v>
      </c>
      <c r="CD149">
        <v>15.9</v>
      </c>
      <c r="CE149">
        <v>15.9</v>
      </c>
      <c r="CF149">
        <v>15.8</v>
      </c>
      <c r="CG149">
        <v>15.8</v>
      </c>
      <c r="CH149">
        <v>15.7</v>
      </c>
      <c r="CI149">
        <v>15.7</v>
      </c>
      <c r="CJ149">
        <v>15.6</v>
      </c>
      <c r="CK149">
        <v>15.5</v>
      </c>
      <c r="CL149">
        <v>15.4</v>
      </c>
      <c r="CM149">
        <v>15.2</v>
      </c>
      <c r="CN149">
        <v>15.1</v>
      </c>
      <c r="CO149">
        <v>14.9</v>
      </c>
      <c r="CP149">
        <v>14.7</v>
      </c>
      <c r="CQ149">
        <v>14.6</v>
      </c>
      <c r="CR149">
        <v>14.4</v>
      </c>
      <c r="CS149">
        <v>14.2</v>
      </c>
      <c r="CT149">
        <v>14</v>
      </c>
      <c r="CU149">
        <v>13.7</v>
      </c>
      <c r="CV149">
        <v>13.5</v>
      </c>
      <c r="CW149">
        <v>13.2</v>
      </c>
      <c r="CX149">
        <v>13</v>
      </c>
      <c r="CY149">
        <v>12.7</v>
      </c>
      <c r="CZ149">
        <v>12.4</v>
      </c>
      <c r="DA149">
        <v>12.1</v>
      </c>
      <c r="DB149">
        <v>11.8</v>
      </c>
      <c r="DC149">
        <v>11.5</v>
      </c>
      <c r="DD149">
        <v>11.1</v>
      </c>
      <c r="DE149">
        <v>10.7</v>
      </c>
      <c r="DF149">
        <v>10.4</v>
      </c>
      <c r="DG149">
        <v>10</v>
      </c>
      <c r="DH149">
        <v>9.6199999999999992</v>
      </c>
      <c r="DI149">
        <v>9.24</v>
      </c>
      <c r="DJ149">
        <v>8.8800000000000008</v>
      </c>
      <c r="DK149">
        <v>8.52</v>
      </c>
      <c r="DL149">
        <v>8.3000000000000007</v>
      </c>
      <c r="DM149">
        <v>7.93</v>
      </c>
      <c r="DN149">
        <v>7.53</v>
      </c>
      <c r="DO149">
        <v>7.19</v>
      </c>
      <c r="DP149">
        <v>6.72</v>
      </c>
      <c r="DQ149">
        <v>6.4</v>
      </c>
      <c r="DR149">
        <v>5.95</v>
      </c>
      <c r="DS149">
        <v>5.55</v>
      </c>
      <c r="DT149">
        <v>5.17</v>
      </c>
      <c r="DU149">
        <v>4.95</v>
      </c>
      <c r="DV149">
        <v>4.6399999999999997</v>
      </c>
      <c r="DW149">
        <v>4.4400000000000004</v>
      </c>
      <c r="DX149">
        <v>4.13</v>
      </c>
      <c r="DY149">
        <v>3.87</v>
      </c>
      <c r="DZ149">
        <v>3.78</v>
      </c>
      <c r="EA149">
        <v>3.63</v>
      </c>
      <c r="EB149">
        <v>3.34</v>
      </c>
      <c r="EC149">
        <v>3.25</v>
      </c>
      <c r="ED149">
        <v>3</v>
      </c>
      <c r="EE149">
        <v>2.84</v>
      </c>
      <c r="EF149">
        <v>2.61</v>
      </c>
      <c r="EG149">
        <v>2.5299999999999998</v>
      </c>
      <c r="EH149">
        <v>2.34</v>
      </c>
      <c r="EI149">
        <v>2.25</v>
      </c>
      <c r="EJ149">
        <v>2.0499999999999998</v>
      </c>
      <c r="EK149">
        <v>1.91</v>
      </c>
      <c r="EL149">
        <v>1.84</v>
      </c>
      <c r="EM149">
        <v>1.68</v>
      </c>
      <c r="EN149">
        <v>1.58</v>
      </c>
      <c r="EO149">
        <v>1.5</v>
      </c>
      <c r="EP149">
        <v>1.42</v>
      </c>
      <c r="EQ149">
        <v>1.31</v>
      </c>
      <c r="ER149">
        <v>1.19</v>
      </c>
      <c r="ES149">
        <v>1.1399999999999999</v>
      </c>
      <c r="ET149">
        <v>1.05</v>
      </c>
      <c r="EU149">
        <v>0.99</v>
      </c>
      <c r="EV149">
        <v>0.87</v>
      </c>
      <c r="EW149">
        <v>0.83</v>
      </c>
      <c r="EX149">
        <v>0.79</v>
      </c>
      <c r="EY149">
        <v>0.73</v>
      </c>
      <c r="EZ149">
        <v>0.69</v>
      </c>
      <c r="FA149">
        <v>0.62</v>
      </c>
      <c r="FB149">
        <v>0.56999999999999995</v>
      </c>
      <c r="FC149">
        <v>0.51</v>
      </c>
      <c r="FD149">
        <v>0.47</v>
      </c>
      <c r="FE149">
        <v>0.43</v>
      </c>
      <c r="FF149">
        <v>0.38</v>
      </c>
      <c r="FG149">
        <v>0.35</v>
      </c>
      <c r="FH149">
        <v>0.32</v>
      </c>
      <c r="FI149">
        <v>0.28999999999999998</v>
      </c>
      <c r="FJ149">
        <v>0.28000000000000003</v>
      </c>
      <c r="FK149">
        <v>0.26</v>
      </c>
      <c r="FL149">
        <v>0.23</v>
      </c>
      <c r="FM149">
        <v>0.21</v>
      </c>
      <c r="FN149">
        <v>0.19</v>
      </c>
      <c r="FO149">
        <v>0.17</v>
      </c>
      <c r="FP149">
        <v>0.16</v>
      </c>
      <c r="FQ149">
        <v>0.15</v>
      </c>
      <c r="FR149">
        <v>0.14000000000000001</v>
      </c>
      <c r="FS149">
        <v>0.13</v>
      </c>
      <c r="FT149">
        <v>0.12</v>
      </c>
      <c r="FU149">
        <v>0.11</v>
      </c>
      <c r="FV149">
        <v>0.11</v>
      </c>
      <c r="FW149">
        <v>0.1</v>
      </c>
      <c r="FX149">
        <v>0.1</v>
      </c>
      <c r="FY149">
        <v>0.1</v>
      </c>
      <c r="FZ149">
        <v>0.1</v>
      </c>
    </row>
    <row r="150" spans="1:182" x14ac:dyDescent="0.15">
      <c r="A150">
        <v>37</v>
      </c>
      <c r="B150">
        <v>0</v>
      </c>
      <c r="C150">
        <v>0</v>
      </c>
      <c r="D150">
        <v>0</v>
      </c>
      <c r="E150">
        <v>0</v>
      </c>
      <c r="F150">
        <v>0</v>
      </c>
      <c r="G150">
        <v>0</v>
      </c>
      <c r="H150">
        <v>0</v>
      </c>
      <c r="I150">
        <v>0</v>
      </c>
      <c r="J150">
        <v>0.02</v>
      </c>
      <c r="K150">
        <v>0.04</v>
      </c>
      <c r="L150">
        <v>0.06</v>
      </c>
      <c r="M150">
        <v>0.08</v>
      </c>
      <c r="N150">
        <v>0.1</v>
      </c>
      <c r="O150">
        <v>0.12</v>
      </c>
      <c r="P150">
        <v>0.15</v>
      </c>
      <c r="Q150">
        <v>0.18</v>
      </c>
      <c r="R150">
        <v>0.22</v>
      </c>
      <c r="S150">
        <v>0.27</v>
      </c>
      <c r="T150">
        <v>0.31</v>
      </c>
      <c r="U150">
        <v>0.36</v>
      </c>
      <c r="V150">
        <v>0.43</v>
      </c>
      <c r="W150">
        <v>0.49</v>
      </c>
      <c r="X150">
        <v>0.55000000000000004</v>
      </c>
      <c r="Y150">
        <v>0.65</v>
      </c>
      <c r="Z150">
        <v>0.75</v>
      </c>
      <c r="AA150">
        <v>0.84</v>
      </c>
      <c r="AB150">
        <v>0.96</v>
      </c>
      <c r="AC150">
        <v>1.06</v>
      </c>
      <c r="AD150">
        <v>1.19</v>
      </c>
      <c r="AE150">
        <v>1.3</v>
      </c>
      <c r="AF150">
        <v>1.48</v>
      </c>
      <c r="AG150">
        <v>1.62</v>
      </c>
      <c r="AH150">
        <v>1.81</v>
      </c>
      <c r="AI150">
        <v>2.02</v>
      </c>
      <c r="AJ150">
        <v>2.1800000000000002</v>
      </c>
      <c r="AK150">
        <v>2.42</v>
      </c>
      <c r="AL150">
        <v>2.68</v>
      </c>
      <c r="AM150">
        <v>2.86</v>
      </c>
      <c r="AN150">
        <v>3.12</v>
      </c>
      <c r="AO150">
        <v>3.28</v>
      </c>
      <c r="AP150">
        <v>3.65</v>
      </c>
      <c r="AQ150">
        <v>3.99</v>
      </c>
      <c r="AR150">
        <v>4.2</v>
      </c>
      <c r="AS150">
        <v>4.63</v>
      </c>
      <c r="AT150">
        <v>4.78</v>
      </c>
      <c r="AU150">
        <v>5.14</v>
      </c>
      <c r="AV150">
        <v>5.49</v>
      </c>
      <c r="AW150">
        <v>5.86</v>
      </c>
      <c r="AX150">
        <v>6.2</v>
      </c>
      <c r="AY150">
        <v>6.61</v>
      </c>
      <c r="AZ150">
        <v>7.16</v>
      </c>
      <c r="BA150">
        <v>7.75</v>
      </c>
      <c r="BB150">
        <v>8.4</v>
      </c>
      <c r="BC150">
        <v>8.91</v>
      </c>
      <c r="BD150">
        <v>9.3000000000000007</v>
      </c>
      <c r="BE150">
        <v>9.9</v>
      </c>
      <c r="BF150">
        <v>10.1</v>
      </c>
      <c r="BG150">
        <v>10.4</v>
      </c>
      <c r="BH150">
        <v>11</v>
      </c>
      <c r="BI150">
        <v>11.5</v>
      </c>
      <c r="BJ150">
        <v>11.9</v>
      </c>
      <c r="BK150">
        <v>12.4</v>
      </c>
      <c r="BL150">
        <v>12.8</v>
      </c>
      <c r="BM150">
        <v>13.2</v>
      </c>
      <c r="BN150">
        <v>13.7</v>
      </c>
      <c r="BO150">
        <v>14</v>
      </c>
      <c r="BP150">
        <v>14.3</v>
      </c>
      <c r="BQ150">
        <v>14.5</v>
      </c>
      <c r="BR150">
        <v>14.7</v>
      </c>
      <c r="BS150">
        <v>14.9</v>
      </c>
      <c r="BT150">
        <v>15.1</v>
      </c>
      <c r="BU150">
        <v>15.2</v>
      </c>
      <c r="BV150">
        <v>15.3</v>
      </c>
      <c r="BW150">
        <v>15.5</v>
      </c>
      <c r="BX150">
        <v>15.6</v>
      </c>
      <c r="BY150">
        <v>15.7</v>
      </c>
      <c r="BZ150">
        <v>15.7</v>
      </c>
      <c r="CA150">
        <v>15.8</v>
      </c>
      <c r="CB150">
        <v>15.8</v>
      </c>
      <c r="CC150">
        <v>15.8</v>
      </c>
      <c r="CD150">
        <v>15.8</v>
      </c>
      <c r="CE150">
        <v>15.8</v>
      </c>
      <c r="CF150">
        <v>15.8</v>
      </c>
      <c r="CG150">
        <v>15.8</v>
      </c>
      <c r="CH150">
        <v>15.7</v>
      </c>
      <c r="CI150">
        <v>15.6</v>
      </c>
      <c r="CJ150">
        <v>15.5</v>
      </c>
      <c r="CK150">
        <v>15.4</v>
      </c>
      <c r="CL150">
        <v>15.3</v>
      </c>
      <c r="CM150">
        <v>15.2</v>
      </c>
      <c r="CN150">
        <v>15</v>
      </c>
      <c r="CO150">
        <v>14.9</v>
      </c>
      <c r="CP150">
        <v>14.7</v>
      </c>
      <c r="CQ150">
        <v>14.5</v>
      </c>
      <c r="CR150">
        <v>14.3</v>
      </c>
      <c r="CS150">
        <v>14.1</v>
      </c>
      <c r="CT150">
        <v>13.9</v>
      </c>
      <c r="CU150">
        <v>13.7</v>
      </c>
      <c r="CV150">
        <v>13.4</v>
      </c>
      <c r="CW150">
        <v>13.2</v>
      </c>
      <c r="CX150">
        <v>12.9</v>
      </c>
      <c r="CY150">
        <v>12.7</v>
      </c>
      <c r="CZ150">
        <v>12.4</v>
      </c>
      <c r="DA150">
        <v>12</v>
      </c>
      <c r="DB150">
        <v>11.8</v>
      </c>
      <c r="DC150">
        <v>11.5</v>
      </c>
      <c r="DD150">
        <v>11.1</v>
      </c>
      <c r="DE150">
        <v>10.7</v>
      </c>
      <c r="DF150">
        <v>10.3</v>
      </c>
      <c r="DG150">
        <v>9.98</v>
      </c>
      <c r="DH150">
        <v>9.57</v>
      </c>
      <c r="DI150">
        <v>9.23</v>
      </c>
      <c r="DJ150">
        <v>8.89</v>
      </c>
      <c r="DK150">
        <v>8.57</v>
      </c>
      <c r="DL150">
        <v>8.25</v>
      </c>
      <c r="DM150">
        <v>7.87</v>
      </c>
      <c r="DN150">
        <v>7.55</v>
      </c>
      <c r="DO150">
        <v>7.16</v>
      </c>
      <c r="DP150">
        <v>6.86</v>
      </c>
      <c r="DQ150">
        <v>6.33</v>
      </c>
      <c r="DR150">
        <v>5.94</v>
      </c>
      <c r="DS150">
        <v>5.57</v>
      </c>
      <c r="DT150">
        <v>5.18</v>
      </c>
      <c r="DU150">
        <v>4.8</v>
      </c>
      <c r="DV150">
        <v>4.5999999999999996</v>
      </c>
      <c r="DW150">
        <v>4.3899999999999997</v>
      </c>
      <c r="DX150">
        <v>4.22</v>
      </c>
      <c r="DY150">
        <v>3.93</v>
      </c>
      <c r="DZ150">
        <v>3.84</v>
      </c>
      <c r="EA150">
        <v>3.61</v>
      </c>
      <c r="EB150">
        <v>3.34</v>
      </c>
      <c r="EC150">
        <v>3.21</v>
      </c>
      <c r="ED150">
        <v>3.03</v>
      </c>
      <c r="EE150">
        <v>2.84</v>
      </c>
      <c r="EF150">
        <v>2.65</v>
      </c>
      <c r="EG150">
        <v>2.54</v>
      </c>
      <c r="EH150">
        <v>2.35</v>
      </c>
      <c r="EI150">
        <v>2.25</v>
      </c>
      <c r="EJ150">
        <v>2.12</v>
      </c>
      <c r="EK150">
        <v>1.98</v>
      </c>
      <c r="EL150">
        <v>1.82</v>
      </c>
      <c r="EM150">
        <v>1.72</v>
      </c>
      <c r="EN150">
        <v>1.64</v>
      </c>
      <c r="EO150">
        <v>1.49</v>
      </c>
      <c r="EP150">
        <v>1.38</v>
      </c>
      <c r="EQ150">
        <v>1.36</v>
      </c>
      <c r="ER150">
        <v>1.2</v>
      </c>
      <c r="ES150">
        <v>1.17</v>
      </c>
      <c r="ET150">
        <v>1.07</v>
      </c>
      <c r="EU150">
        <v>0.99</v>
      </c>
      <c r="EV150">
        <v>0.9</v>
      </c>
      <c r="EW150">
        <v>0.86</v>
      </c>
      <c r="EX150">
        <v>0.79</v>
      </c>
      <c r="EY150">
        <v>0.74</v>
      </c>
      <c r="EZ150">
        <v>0.68</v>
      </c>
      <c r="FA150">
        <v>0.62</v>
      </c>
      <c r="FB150">
        <v>0.56999999999999995</v>
      </c>
      <c r="FC150">
        <v>0.53</v>
      </c>
      <c r="FD150">
        <v>0.46</v>
      </c>
      <c r="FE150">
        <v>0.45</v>
      </c>
      <c r="FF150">
        <v>0.4</v>
      </c>
      <c r="FG150">
        <v>0.38</v>
      </c>
      <c r="FH150">
        <v>0.35</v>
      </c>
      <c r="FI150">
        <v>0.31</v>
      </c>
      <c r="FJ150">
        <v>0.28000000000000003</v>
      </c>
      <c r="FK150">
        <v>0.26</v>
      </c>
      <c r="FL150">
        <v>0.23</v>
      </c>
      <c r="FM150">
        <v>0.22</v>
      </c>
      <c r="FN150">
        <v>0.2</v>
      </c>
      <c r="FO150">
        <v>0.18</v>
      </c>
      <c r="FP150">
        <v>0.16</v>
      </c>
      <c r="FQ150">
        <v>0.15</v>
      </c>
      <c r="FR150">
        <v>0.14000000000000001</v>
      </c>
      <c r="FS150">
        <v>0.13</v>
      </c>
      <c r="FT150">
        <v>0.12</v>
      </c>
      <c r="FU150">
        <v>0.11</v>
      </c>
      <c r="FV150">
        <v>0.11</v>
      </c>
      <c r="FW150">
        <v>0.1</v>
      </c>
      <c r="FX150">
        <v>0.1</v>
      </c>
      <c r="FY150">
        <v>0.1</v>
      </c>
      <c r="FZ150">
        <v>0.1</v>
      </c>
    </row>
    <row r="151" spans="1:182" x14ac:dyDescent="0.15">
      <c r="A151">
        <v>36</v>
      </c>
      <c r="B151">
        <v>0</v>
      </c>
      <c r="C151">
        <v>0</v>
      </c>
      <c r="D151">
        <v>0</v>
      </c>
      <c r="E151">
        <v>0</v>
      </c>
      <c r="F151">
        <v>0</v>
      </c>
      <c r="G151">
        <v>0</v>
      </c>
      <c r="H151">
        <v>0</v>
      </c>
      <c r="I151">
        <v>0</v>
      </c>
      <c r="J151">
        <v>0.03</v>
      </c>
      <c r="K151">
        <v>0.04</v>
      </c>
      <c r="L151">
        <v>0.06</v>
      </c>
      <c r="M151">
        <v>0.08</v>
      </c>
      <c r="N151">
        <v>0.1</v>
      </c>
      <c r="O151">
        <v>0.12</v>
      </c>
      <c r="P151">
        <v>0.15</v>
      </c>
      <c r="Q151">
        <v>0.18</v>
      </c>
      <c r="R151">
        <v>0.22</v>
      </c>
      <c r="S151">
        <v>0.26</v>
      </c>
      <c r="T151">
        <v>0.31</v>
      </c>
      <c r="U151">
        <v>0.36</v>
      </c>
      <c r="V151">
        <v>0.42</v>
      </c>
      <c r="W151">
        <v>0.5</v>
      </c>
      <c r="X151">
        <v>0.57999999999999996</v>
      </c>
      <c r="Y151">
        <v>0.64</v>
      </c>
      <c r="Z151">
        <v>0.75</v>
      </c>
      <c r="AA151">
        <v>0.84</v>
      </c>
      <c r="AB151">
        <v>0.96</v>
      </c>
      <c r="AC151">
        <v>1.1100000000000001</v>
      </c>
      <c r="AD151">
        <v>1.1599999999999999</v>
      </c>
      <c r="AE151">
        <v>1.34</v>
      </c>
      <c r="AF151">
        <v>1.46</v>
      </c>
      <c r="AG151">
        <v>1.67</v>
      </c>
      <c r="AH151">
        <v>1.78</v>
      </c>
      <c r="AI151">
        <v>1.99</v>
      </c>
      <c r="AJ151">
        <v>2.2000000000000002</v>
      </c>
      <c r="AK151">
        <v>2.39</v>
      </c>
      <c r="AL151">
        <v>2.65</v>
      </c>
      <c r="AM151">
        <v>2.87</v>
      </c>
      <c r="AN151">
        <v>3.09</v>
      </c>
      <c r="AO151">
        <v>3.35</v>
      </c>
      <c r="AP151">
        <v>3.63</v>
      </c>
      <c r="AQ151">
        <v>4</v>
      </c>
      <c r="AR151">
        <v>4.2300000000000004</v>
      </c>
      <c r="AS151">
        <v>4.55</v>
      </c>
      <c r="AT151">
        <v>4.82</v>
      </c>
      <c r="AU151">
        <v>5.17</v>
      </c>
      <c r="AV151">
        <v>5.42</v>
      </c>
      <c r="AW151">
        <v>5.84</v>
      </c>
      <c r="AX151">
        <v>6.19</v>
      </c>
      <c r="AY151">
        <v>6.68</v>
      </c>
      <c r="AZ151">
        <v>7.17</v>
      </c>
      <c r="BA151">
        <v>7.78</v>
      </c>
      <c r="BB151">
        <v>8.3699999999999992</v>
      </c>
      <c r="BC151">
        <v>8.8800000000000008</v>
      </c>
      <c r="BD151">
        <v>9.2799999999999994</v>
      </c>
      <c r="BE151">
        <v>9.91</v>
      </c>
      <c r="BF151">
        <v>10</v>
      </c>
      <c r="BG151">
        <v>10.5</v>
      </c>
      <c r="BH151">
        <v>10.9</v>
      </c>
      <c r="BI151">
        <v>11.4</v>
      </c>
      <c r="BJ151">
        <v>11.9</v>
      </c>
      <c r="BK151">
        <v>12.3</v>
      </c>
      <c r="BL151">
        <v>12.7</v>
      </c>
      <c r="BM151">
        <v>13.2</v>
      </c>
      <c r="BN151">
        <v>13.7</v>
      </c>
      <c r="BO151">
        <v>14</v>
      </c>
      <c r="BP151">
        <v>14.3</v>
      </c>
      <c r="BQ151">
        <v>14.5</v>
      </c>
      <c r="BR151">
        <v>14.7</v>
      </c>
      <c r="BS151">
        <v>14.9</v>
      </c>
      <c r="BT151">
        <v>15</v>
      </c>
      <c r="BU151">
        <v>15.2</v>
      </c>
      <c r="BV151">
        <v>15.3</v>
      </c>
      <c r="BW151">
        <v>15.4</v>
      </c>
      <c r="BX151">
        <v>15.5</v>
      </c>
      <c r="BY151">
        <v>15.6</v>
      </c>
      <c r="BZ151">
        <v>15.7</v>
      </c>
      <c r="CA151">
        <v>15.8</v>
      </c>
      <c r="CB151">
        <v>15.8</v>
      </c>
      <c r="CC151">
        <v>15.8</v>
      </c>
      <c r="CD151">
        <v>15.8</v>
      </c>
      <c r="CE151">
        <v>15.8</v>
      </c>
      <c r="CF151">
        <v>15.8</v>
      </c>
      <c r="CG151">
        <v>15.7</v>
      </c>
      <c r="CH151">
        <v>15.7</v>
      </c>
      <c r="CI151">
        <v>15.6</v>
      </c>
      <c r="CJ151">
        <v>15.5</v>
      </c>
      <c r="CK151">
        <v>15.4</v>
      </c>
      <c r="CL151">
        <v>15.3</v>
      </c>
      <c r="CM151">
        <v>15.1</v>
      </c>
      <c r="CN151">
        <v>15</v>
      </c>
      <c r="CO151">
        <v>14.8</v>
      </c>
      <c r="CP151">
        <v>14.6</v>
      </c>
      <c r="CQ151">
        <v>14.5</v>
      </c>
      <c r="CR151">
        <v>14.3</v>
      </c>
      <c r="CS151">
        <v>14.1</v>
      </c>
      <c r="CT151">
        <v>13.8</v>
      </c>
      <c r="CU151">
        <v>13.6</v>
      </c>
      <c r="CV151">
        <v>13.4</v>
      </c>
      <c r="CW151">
        <v>13.1</v>
      </c>
      <c r="CX151">
        <v>12.9</v>
      </c>
      <c r="CY151">
        <v>12.6</v>
      </c>
      <c r="CZ151">
        <v>12.3</v>
      </c>
      <c r="DA151">
        <v>12</v>
      </c>
      <c r="DB151">
        <v>11.8</v>
      </c>
      <c r="DC151">
        <v>11.4</v>
      </c>
      <c r="DD151">
        <v>11.1</v>
      </c>
      <c r="DE151">
        <v>10.7</v>
      </c>
      <c r="DF151">
        <v>10.3</v>
      </c>
      <c r="DG151">
        <v>9.94</v>
      </c>
      <c r="DH151">
        <v>9.5299999999999994</v>
      </c>
      <c r="DI151">
        <v>9.19</v>
      </c>
      <c r="DJ151">
        <v>8.86</v>
      </c>
      <c r="DK151">
        <v>8.5500000000000007</v>
      </c>
      <c r="DL151">
        <v>8.2200000000000006</v>
      </c>
      <c r="DM151">
        <v>7.9</v>
      </c>
      <c r="DN151">
        <v>7.47</v>
      </c>
      <c r="DO151">
        <v>7.15</v>
      </c>
      <c r="DP151">
        <v>6.76</v>
      </c>
      <c r="DQ151">
        <v>6.39</v>
      </c>
      <c r="DR151">
        <v>5.92</v>
      </c>
      <c r="DS151">
        <v>5.5</v>
      </c>
      <c r="DT151">
        <v>5.22</v>
      </c>
      <c r="DU151">
        <v>4.88</v>
      </c>
      <c r="DV151">
        <v>4.5999999999999996</v>
      </c>
      <c r="DW151">
        <v>4.4000000000000004</v>
      </c>
      <c r="DX151">
        <v>4.17</v>
      </c>
      <c r="DY151">
        <v>3.96</v>
      </c>
      <c r="DZ151">
        <v>3.78</v>
      </c>
      <c r="EA151">
        <v>3.65</v>
      </c>
      <c r="EB151">
        <v>3.41</v>
      </c>
      <c r="EC151">
        <v>3.29</v>
      </c>
      <c r="ED151">
        <v>3.04</v>
      </c>
      <c r="EE151">
        <v>2.85</v>
      </c>
      <c r="EF151">
        <v>2.68</v>
      </c>
      <c r="EG151">
        <v>2.46</v>
      </c>
      <c r="EH151">
        <v>2.38</v>
      </c>
      <c r="EI151">
        <v>2.23</v>
      </c>
      <c r="EJ151">
        <v>2.14</v>
      </c>
      <c r="EK151">
        <v>1.97</v>
      </c>
      <c r="EL151">
        <v>1.86</v>
      </c>
      <c r="EM151">
        <v>1.74</v>
      </c>
      <c r="EN151">
        <v>1.65</v>
      </c>
      <c r="EO151">
        <v>1.55</v>
      </c>
      <c r="EP151">
        <v>1.41</v>
      </c>
      <c r="EQ151">
        <v>1.31</v>
      </c>
      <c r="ER151">
        <v>1.23</v>
      </c>
      <c r="ES151">
        <v>1.19</v>
      </c>
      <c r="ET151">
        <v>1.07</v>
      </c>
      <c r="EU151">
        <v>1.03</v>
      </c>
      <c r="EV151">
        <v>0.93</v>
      </c>
      <c r="EW151">
        <v>0.88</v>
      </c>
      <c r="EX151">
        <v>0.79</v>
      </c>
      <c r="EY151">
        <v>0.74</v>
      </c>
      <c r="EZ151">
        <v>0.68</v>
      </c>
      <c r="FA151">
        <v>0.66</v>
      </c>
      <c r="FB151">
        <v>0.57999999999999996</v>
      </c>
      <c r="FC151">
        <v>0.55000000000000004</v>
      </c>
      <c r="FD151">
        <v>0.48</v>
      </c>
      <c r="FE151">
        <v>0.45</v>
      </c>
      <c r="FF151">
        <v>0.43</v>
      </c>
      <c r="FG151">
        <v>0.37</v>
      </c>
      <c r="FH151">
        <v>0.35</v>
      </c>
      <c r="FI151">
        <v>0.31</v>
      </c>
      <c r="FJ151">
        <v>0.3</v>
      </c>
      <c r="FK151">
        <v>0.27</v>
      </c>
      <c r="FL151">
        <v>0.24</v>
      </c>
      <c r="FM151">
        <v>0.22</v>
      </c>
      <c r="FN151">
        <v>0.2</v>
      </c>
      <c r="FO151">
        <v>0.19</v>
      </c>
      <c r="FP151">
        <v>0.16</v>
      </c>
      <c r="FQ151">
        <v>0.15</v>
      </c>
      <c r="FR151">
        <v>0.14000000000000001</v>
      </c>
      <c r="FS151">
        <v>0.13</v>
      </c>
      <c r="FT151">
        <v>0.12</v>
      </c>
      <c r="FU151">
        <v>0.11</v>
      </c>
      <c r="FV151">
        <v>0.11</v>
      </c>
      <c r="FW151">
        <v>0.1</v>
      </c>
      <c r="FX151">
        <v>0.1</v>
      </c>
      <c r="FY151">
        <v>0.1</v>
      </c>
      <c r="FZ151">
        <v>0.1</v>
      </c>
    </row>
    <row r="152" spans="1:182" x14ac:dyDescent="0.15">
      <c r="A152">
        <v>35</v>
      </c>
      <c r="B152">
        <v>0</v>
      </c>
      <c r="C152">
        <v>0</v>
      </c>
      <c r="D152">
        <v>0</v>
      </c>
      <c r="E152">
        <v>0</v>
      </c>
      <c r="F152">
        <v>0</v>
      </c>
      <c r="G152">
        <v>0</v>
      </c>
      <c r="H152">
        <v>0</v>
      </c>
      <c r="I152">
        <v>0</v>
      </c>
      <c r="J152">
        <v>0.03</v>
      </c>
      <c r="K152">
        <v>0.04</v>
      </c>
      <c r="L152">
        <v>0.06</v>
      </c>
      <c r="M152">
        <v>0.08</v>
      </c>
      <c r="N152">
        <v>0.1</v>
      </c>
      <c r="O152">
        <v>0.12</v>
      </c>
      <c r="P152">
        <v>0.15</v>
      </c>
      <c r="Q152">
        <v>0.18</v>
      </c>
      <c r="R152">
        <v>0.22</v>
      </c>
      <c r="S152">
        <v>0.25</v>
      </c>
      <c r="T152">
        <v>0.3</v>
      </c>
      <c r="U152">
        <v>0.36</v>
      </c>
      <c r="V152">
        <v>0.42</v>
      </c>
      <c r="W152">
        <v>0.49</v>
      </c>
      <c r="X152">
        <v>0.55000000000000004</v>
      </c>
      <c r="Y152">
        <v>0.63</v>
      </c>
      <c r="Z152">
        <v>0.73</v>
      </c>
      <c r="AA152">
        <v>0.8</v>
      </c>
      <c r="AB152">
        <v>0.92</v>
      </c>
      <c r="AC152">
        <v>1.07</v>
      </c>
      <c r="AD152">
        <v>1.18</v>
      </c>
      <c r="AE152">
        <v>1.33</v>
      </c>
      <c r="AF152">
        <v>1.46</v>
      </c>
      <c r="AG152">
        <v>1.62</v>
      </c>
      <c r="AH152">
        <v>1.76</v>
      </c>
      <c r="AI152">
        <v>1.98</v>
      </c>
      <c r="AJ152">
        <v>2.1800000000000002</v>
      </c>
      <c r="AK152">
        <v>2.37</v>
      </c>
      <c r="AL152">
        <v>2.66</v>
      </c>
      <c r="AM152">
        <v>2.86</v>
      </c>
      <c r="AN152">
        <v>3.07</v>
      </c>
      <c r="AO152">
        <v>3.39</v>
      </c>
      <c r="AP152">
        <v>3.63</v>
      </c>
      <c r="AQ152">
        <v>3.97</v>
      </c>
      <c r="AR152">
        <v>4.26</v>
      </c>
      <c r="AS152">
        <v>4.55</v>
      </c>
      <c r="AT152">
        <v>4.8499999999999996</v>
      </c>
      <c r="AU152">
        <v>5.14</v>
      </c>
      <c r="AV152">
        <v>5.44</v>
      </c>
      <c r="AW152">
        <v>5.86</v>
      </c>
      <c r="AX152">
        <v>6.18</v>
      </c>
      <c r="AY152">
        <v>6.62</v>
      </c>
      <c r="AZ152">
        <v>7.13</v>
      </c>
      <c r="BA152">
        <v>7.77</v>
      </c>
      <c r="BB152">
        <v>8.2799999999999994</v>
      </c>
      <c r="BC152">
        <v>8.92</v>
      </c>
      <c r="BD152">
        <v>9.23</v>
      </c>
      <c r="BE152">
        <v>9.89</v>
      </c>
      <c r="BF152">
        <v>10</v>
      </c>
      <c r="BG152">
        <v>10.4</v>
      </c>
      <c r="BH152">
        <v>10.9</v>
      </c>
      <c r="BI152">
        <v>11.4</v>
      </c>
      <c r="BJ152">
        <v>11.9</v>
      </c>
      <c r="BK152">
        <v>12.3</v>
      </c>
      <c r="BL152">
        <v>12.7</v>
      </c>
      <c r="BM152">
        <v>13.1</v>
      </c>
      <c r="BN152">
        <v>13.6</v>
      </c>
      <c r="BO152">
        <v>14</v>
      </c>
      <c r="BP152">
        <v>14.2</v>
      </c>
      <c r="BQ152">
        <v>14.5</v>
      </c>
      <c r="BR152">
        <v>14.7</v>
      </c>
      <c r="BS152">
        <v>14.8</v>
      </c>
      <c r="BT152">
        <v>15</v>
      </c>
      <c r="BU152">
        <v>15.2</v>
      </c>
      <c r="BV152">
        <v>15.3</v>
      </c>
      <c r="BW152">
        <v>15.4</v>
      </c>
      <c r="BX152">
        <v>15.5</v>
      </c>
      <c r="BY152">
        <v>15.6</v>
      </c>
      <c r="BZ152">
        <v>15.7</v>
      </c>
      <c r="CA152">
        <v>15.7</v>
      </c>
      <c r="CB152">
        <v>15.8</v>
      </c>
      <c r="CC152">
        <v>15.8</v>
      </c>
      <c r="CD152">
        <v>15.8</v>
      </c>
      <c r="CE152">
        <v>15.8</v>
      </c>
      <c r="CF152">
        <v>15.7</v>
      </c>
      <c r="CG152">
        <v>15.7</v>
      </c>
      <c r="CH152">
        <v>15.6</v>
      </c>
      <c r="CI152">
        <v>15.5</v>
      </c>
      <c r="CJ152">
        <v>15.4</v>
      </c>
      <c r="CK152">
        <v>15.3</v>
      </c>
      <c r="CL152">
        <v>15.2</v>
      </c>
      <c r="CM152">
        <v>15.1</v>
      </c>
      <c r="CN152">
        <v>14.9</v>
      </c>
      <c r="CO152">
        <v>14.8</v>
      </c>
      <c r="CP152">
        <v>14.6</v>
      </c>
      <c r="CQ152">
        <v>14.4</v>
      </c>
      <c r="CR152">
        <v>14.2</v>
      </c>
      <c r="CS152">
        <v>14</v>
      </c>
      <c r="CT152">
        <v>13.8</v>
      </c>
      <c r="CU152">
        <v>13.6</v>
      </c>
      <c r="CV152">
        <v>13.3</v>
      </c>
      <c r="CW152">
        <v>13.1</v>
      </c>
      <c r="CX152">
        <v>12.8</v>
      </c>
      <c r="CY152">
        <v>12.6</v>
      </c>
      <c r="CZ152">
        <v>12.3</v>
      </c>
      <c r="DA152">
        <v>11.9</v>
      </c>
      <c r="DB152">
        <v>11.7</v>
      </c>
      <c r="DC152">
        <v>11.4</v>
      </c>
      <c r="DD152">
        <v>11</v>
      </c>
      <c r="DE152">
        <v>10.6</v>
      </c>
      <c r="DF152">
        <v>10.3</v>
      </c>
      <c r="DG152">
        <v>9.89</v>
      </c>
      <c r="DH152">
        <v>9.4499999999999993</v>
      </c>
      <c r="DI152">
        <v>9.1300000000000008</v>
      </c>
      <c r="DJ152">
        <v>8.74</v>
      </c>
      <c r="DK152">
        <v>8.5</v>
      </c>
      <c r="DL152">
        <v>8.08</v>
      </c>
      <c r="DM152">
        <v>7.85</v>
      </c>
      <c r="DN152">
        <v>7.4</v>
      </c>
      <c r="DO152">
        <v>7.17</v>
      </c>
      <c r="DP152">
        <v>6.68</v>
      </c>
      <c r="DQ152">
        <v>6.31</v>
      </c>
      <c r="DR152">
        <v>5.97</v>
      </c>
      <c r="DS152">
        <v>5.54</v>
      </c>
      <c r="DT152">
        <v>5.2</v>
      </c>
      <c r="DU152">
        <v>4.88</v>
      </c>
      <c r="DV152">
        <v>4.5999999999999996</v>
      </c>
      <c r="DW152">
        <v>4.4000000000000004</v>
      </c>
      <c r="DX152">
        <v>4.21</v>
      </c>
      <c r="DY152">
        <v>3.95</v>
      </c>
      <c r="DZ152">
        <v>3.8</v>
      </c>
      <c r="EA152">
        <v>3.66</v>
      </c>
      <c r="EB152">
        <v>3.44</v>
      </c>
      <c r="EC152">
        <v>3.27</v>
      </c>
      <c r="ED152">
        <v>3.08</v>
      </c>
      <c r="EE152">
        <v>2.87</v>
      </c>
      <c r="EF152">
        <v>2.7</v>
      </c>
      <c r="EG152">
        <v>2.5099999999999998</v>
      </c>
      <c r="EH152">
        <v>2.44</v>
      </c>
      <c r="EI152">
        <v>2.21</v>
      </c>
      <c r="EJ152">
        <v>2.16</v>
      </c>
      <c r="EK152">
        <v>2</v>
      </c>
      <c r="EL152">
        <v>1.86</v>
      </c>
      <c r="EM152">
        <v>1.74</v>
      </c>
      <c r="EN152">
        <v>1.64</v>
      </c>
      <c r="EO152">
        <v>1.56</v>
      </c>
      <c r="EP152">
        <v>1.44</v>
      </c>
      <c r="EQ152">
        <v>1.35</v>
      </c>
      <c r="ER152">
        <v>1.27</v>
      </c>
      <c r="ES152">
        <v>1.17</v>
      </c>
      <c r="ET152">
        <v>1.1100000000000001</v>
      </c>
      <c r="EU152">
        <v>1.02</v>
      </c>
      <c r="EV152">
        <v>0.98</v>
      </c>
      <c r="EW152">
        <v>0.88</v>
      </c>
      <c r="EX152">
        <v>0.82</v>
      </c>
      <c r="EY152">
        <v>0.76</v>
      </c>
      <c r="EZ152">
        <v>0.71</v>
      </c>
      <c r="FA152">
        <v>0.66</v>
      </c>
      <c r="FB152">
        <v>0.61</v>
      </c>
      <c r="FC152">
        <v>0.55000000000000004</v>
      </c>
      <c r="FD152">
        <v>0.5</v>
      </c>
      <c r="FE152">
        <v>0.47</v>
      </c>
      <c r="FF152">
        <v>0.44</v>
      </c>
      <c r="FG152">
        <v>0.39</v>
      </c>
      <c r="FH152">
        <v>0.37</v>
      </c>
      <c r="FI152">
        <v>0.33</v>
      </c>
      <c r="FJ152">
        <v>0.31</v>
      </c>
      <c r="FK152">
        <v>0.28000000000000003</v>
      </c>
      <c r="FL152">
        <v>0.25</v>
      </c>
      <c r="FM152">
        <v>0.23</v>
      </c>
      <c r="FN152">
        <v>0.2</v>
      </c>
      <c r="FO152">
        <v>0.19</v>
      </c>
      <c r="FP152">
        <v>0.17</v>
      </c>
      <c r="FQ152">
        <v>0.16</v>
      </c>
      <c r="FR152">
        <v>0.15</v>
      </c>
      <c r="FS152">
        <v>0.13</v>
      </c>
      <c r="FT152">
        <v>0.12</v>
      </c>
      <c r="FU152">
        <v>0.11</v>
      </c>
      <c r="FV152">
        <v>0.11</v>
      </c>
      <c r="FW152">
        <v>0.1</v>
      </c>
      <c r="FX152">
        <v>0.1</v>
      </c>
      <c r="FY152">
        <v>0.1</v>
      </c>
      <c r="FZ152">
        <v>0.1</v>
      </c>
    </row>
    <row r="153" spans="1:182" x14ac:dyDescent="0.15">
      <c r="A153">
        <v>34</v>
      </c>
      <c r="B153">
        <v>0</v>
      </c>
      <c r="C153">
        <v>0</v>
      </c>
      <c r="D153">
        <v>0</v>
      </c>
      <c r="E153">
        <v>0</v>
      </c>
      <c r="F153">
        <v>0</v>
      </c>
      <c r="G153">
        <v>0</v>
      </c>
      <c r="H153">
        <v>0</v>
      </c>
      <c r="I153">
        <v>0</v>
      </c>
      <c r="J153">
        <v>0.02</v>
      </c>
      <c r="K153">
        <v>0.04</v>
      </c>
      <c r="L153">
        <v>0.06</v>
      </c>
      <c r="M153">
        <v>0.08</v>
      </c>
      <c r="N153">
        <v>0.1</v>
      </c>
      <c r="O153">
        <v>0.12</v>
      </c>
      <c r="P153">
        <v>0.15</v>
      </c>
      <c r="Q153">
        <v>0.18</v>
      </c>
      <c r="R153">
        <v>0.22</v>
      </c>
      <c r="S153">
        <v>0.26</v>
      </c>
      <c r="T153">
        <v>0.3</v>
      </c>
      <c r="U153">
        <v>0.37</v>
      </c>
      <c r="V153">
        <v>0.41</v>
      </c>
      <c r="W153">
        <v>0.49</v>
      </c>
      <c r="X153">
        <v>0.57999999999999996</v>
      </c>
      <c r="Y153">
        <v>0.64</v>
      </c>
      <c r="Z153">
        <v>0.75</v>
      </c>
      <c r="AA153">
        <v>0.85</v>
      </c>
      <c r="AB153">
        <v>0.94</v>
      </c>
      <c r="AC153">
        <v>1.05</v>
      </c>
      <c r="AD153">
        <v>1.19</v>
      </c>
      <c r="AE153">
        <v>1.32</v>
      </c>
      <c r="AF153">
        <v>1.45</v>
      </c>
      <c r="AG153">
        <v>1.66</v>
      </c>
      <c r="AH153">
        <v>1.8</v>
      </c>
      <c r="AI153">
        <v>2.0099999999999998</v>
      </c>
      <c r="AJ153">
        <v>2.17</v>
      </c>
      <c r="AK153">
        <v>2.36</v>
      </c>
      <c r="AL153">
        <v>2.65</v>
      </c>
      <c r="AM153">
        <v>2.85</v>
      </c>
      <c r="AN153">
        <v>3.12</v>
      </c>
      <c r="AO153">
        <v>3.33</v>
      </c>
      <c r="AP153">
        <v>3.63</v>
      </c>
      <c r="AQ153">
        <v>4.01</v>
      </c>
      <c r="AR153">
        <v>4.24</v>
      </c>
      <c r="AS153">
        <v>4.55</v>
      </c>
      <c r="AT153">
        <v>4.82</v>
      </c>
      <c r="AU153">
        <v>5.13</v>
      </c>
      <c r="AV153">
        <v>5.53</v>
      </c>
      <c r="AW153">
        <v>5.87</v>
      </c>
      <c r="AX153">
        <v>6.2</v>
      </c>
      <c r="AY153">
        <v>6.66</v>
      </c>
      <c r="AZ153">
        <v>7.12</v>
      </c>
      <c r="BA153">
        <v>7.83</v>
      </c>
      <c r="BB153">
        <v>8.36</v>
      </c>
      <c r="BC153">
        <v>8.86</v>
      </c>
      <c r="BD153">
        <v>9.27</v>
      </c>
      <c r="BE153">
        <v>9.76</v>
      </c>
      <c r="BF153">
        <v>9.98</v>
      </c>
      <c r="BG153">
        <v>10.4</v>
      </c>
      <c r="BH153">
        <v>10.9</v>
      </c>
      <c r="BI153">
        <v>11.4</v>
      </c>
      <c r="BJ153">
        <v>11.8</v>
      </c>
      <c r="BK153">
        <v>12.3</v>
      </c>
      <c r="BL153">
        <v>12.7</v>
      </c>
      <c r="BM153">
        <v>13.1</v>
      </c>
      <c r="BN153">
        <v>13.6</v>
      </c>
      <c r="BO153">
        <v>14</v>
      </c>
      <c r="BP153">
        <v>14.2</v>
      </c>
      <c r="BQ153">
        <v>14.4</v>
      </c>
      <c r="BR153">
        <v>14.6</v>
      </c>
      <c r="BS153">
        <v>14.8</v>
      </c>
      <c r="BT153">
        <v>15</v>
      </c>
      <c r="BU153">
        <v>15.1</v>
      </c>
      <c r="BV153">
        <v>15.3</v>
      </c>
      <c r="BW153">
        <v>15.4</v>
      </c>
      <c r="BX153">
        <v>15.5</v>
      </c>
      <c r="BY153">
        <v>15.6</v>
      </c>
      <c r="BZ153">
        <v>15.6</v>
      </c>
      <c r="CA153">
        <v>15.7</v>
      </c>
      <c r="CB153">
        <v>15.7</v>
      </c>
      <c r="CC153">
        <v>15.7</v>
      </c>
      <c r="CD153">
        <v>15.7</v>
      </c>
      <c r="CE153">
        <v>15.7</v>
      </c>
      <c r="CF153">
        <v>15.7</v>
      </c>
      <c r="CG153">
        <v>15.6</v>
      </c>
      <c r="CH153">
        <v>15.6</v>
      </c>
      <c r="CI153">
        <v>15.5</v>
      </c>
      <c r="CJ153">
        <v>15.4</v>
      </c>
      <c r="CK153">
        <v>15.3</v>
      </c>
      <c r="CL153">
        <v>15.2</v>
      </c>
      <c r="CM153">
        <v>15</v>
      </c>
      <c r="CN153">
        <v>14.9</v>
      </c>
      <c r="CO153">
        <v>14.7</v>
      </c>
      <c r="CP153">
        <v>14.5</v>
      </c>
      <c r="CQ153">
        <v>14.4</v>
      </c>
      <c r="CR153">
        <v>14.2</v>
      </c>
      <c r="CS153">
        <v>14</v>
      </c>
      <c r="CT153">
        <v>13.7</v>
      </c>
      <c r="CU153">
        <v>13.5</v>
      </c>
      <c r="CV153">
        <v>13.3</v>
      </c>
      <c r="CW153">
        <v>13</v>
      </c>
      <c r="CX153">
        <v>12.8</v>
      </c>
      <c r="CY153">
        <v>12.5</v>
      </c>
      <c r="CZ153">
        <v>12.2</v>
      </c>
      <c r="DA153">
        <v>11.9</v>
      </c>
      <c r="DB153">
        <v>11.6</v>
      </c>
      <c r="DC153">
        <v>11.3</v>
      </c>
      <c r="DD153">
        <v>11</v>
      </c>
      <c r="DE153">
        <v>10.6</v>
      </c>
      <c r="DF153">
        <v>10.199999999999999</v>
      </c>
      <c r="DG153">
        <v>9.81</v>
      </c>
      <c r="DH153">
        <v>9.39</v>
      </c>
      <c r="DI153">
        <v>9.08</v>
      </c>
      <c r="DJ153">
        <v>8.7100000000000009</v>
      </c>
      <c r="DK153">
        <v>8.52</v>
      </c>
      <c r="DL153">
        <v>8.1</v>
      </c>
      <c r="DM153">
        <v>7.77</v>
      </c>
      <c r="DN153">
        <v>7.47</v>
      </c>
      <c r="DO153">
        <v>7.13</v>
      </c>
      <c r="DP153">
        <v>6.72</v>
      </c>
      <c r="DQ153">
        <v>6.38</v>
      </c>
      <c r="DR153">
        <v>5.93</v>
      </c>
      <c r="DS153">
        <v>5.57</v>
      </c>
      <c r="DT153">
        <v>5.18</v>
      </c>
      <c r="DU153">
        <v>4.8099999999999996</v>
      </c>
      <c r="DV153">
        <v>4.62</v>
      </c>
      <c r="DW153">
        <v>4.38</v>
      </c>
      <c r="DX153">
        <v>4.18</v>
      </c>
      <c r="DY153">
        <v>3.97</v>
      </c>
      <c r="DZ153">
        <v>3.79</v>
      </c>
      <c r="EA153">
        <v>3.68</v>
      </c>
      <c r="EB153">
        <v>3.46</v>
      </c>
      <c r="EC153">
        <v>3.28</v>
      </c>
      <c r="ED153">
        <v>3.07</v>
      </c>
      <c r="EE153">
        <v>2.84</v>
      </c>
      <c r="EF153">
        <v>2.69</v>
      </c>
      <c r="EG153">
        <v>2.54</v>
      </c>
      <c r="EH153">
        <v>2.38</v>
      </c>
      <c r="EI153">
        <v>2.25</v>
      </c>
      <c r="EJ153">
        <v>2.13</v>
      </c>
      <c r="EK153">
        <v>1.99</v>
      </c>
      <c r="EL153">
        <v>1.9</v>
      </c>
      <c r="EM153">
        <v>1.75</v>
      </c>
      <c r="EN153">
        <v>1.67</v>
      </c>
      <c r="EO153">
        <v>1.6</v>
      </c>
      <c r="EP153">
        <v>1.46</v>
      </c>
      <c r="EQ153">
        <v>1.35</v>
      </c>
      <c r="ER153">
        <v>1.29</v>
      </c>
      <c r="ES153">
        <v>1.18</v>
      </c>
      <c r="ET153">
        <v>1.1399999999999999</v>
      </c>
      <c r="EU153">
        <v>1.06</v>
      </c>
      <c r="EV153">
        <v>0.99</v>
      </c>
      <c r="EW153">
        <v>0.88</v>
      </c>
      <c r="EX153">
        <v>0.82</v>
      </c>
      <c r="EY153">
        <v>0.79</v>
      </c>
      <c r="EZ153">
        <v>0.74</v>
      </c>
      <c r="FA153">
        <v>0.68</v>
      </c>
      <c r="FB153">
        <v>0.61</v>
      </c>
      <c r="FC153">
        <v>0.57999999999999996</v>
      </c>
      <c r="FD153">
        <v>0.54</v>
      </c>
      <c r="FE153">
        <v>0.49</v>
      </c>
      <c r="FF153">
        <v>0.44</v>
      </c>
      <c r="FG153">
        <v>0.42</v>
      </c>
      <c r="FH153">
        <v>0.38</v>
      </c>
      <c r="FI153">
        <v>0.35</v>
      </c>
      <c r="FJ153">
        <v>0.31</v>
      </c>
      <c r="FK153">
        <v>0.28999999999999998</v>
      </c>
      <c r="FL153">
        <v>0.25</v>
      </c>
      <c r="FM153">
        <v>0.24</v>
      </c>
      <c r="FN153">
        <v>0.21</v>
      </c>
      <c r="FO153">
        <v>0.2</v>
      </c>
      <c r="FP153">
        <v>0.17</v>
      </c>
      <c r="FQ153">
        <v>0.16</v>
      </c>
      <c r="FR153">
        <v>0.15</v>
      </c>
      <c r="FS153">
        <v>0.13</v>
      </c>
      <c r="FT153">
        <v>0.13</v>
      </c>
      <c r="FU153">
        <v>0.12</v>
      </c>
      <c r="FV153">
        <v>0.11</v>
      </c>
      <c r="FW153">
        <v>0.11</v>
      </c>
      <c r="FX153">
        <v>0.1</v>
      </c>
      <c r="FY153">
        <v>0.1</v>
      </c>
      <c r="FZ153">
        <v>0.1</v>
      </c>
    </row>
    <row r="154" spans="1:182" x14ac:dyDescent="0.15">
      <c r="A154">
        <v>33</v>
      </c>
      <c r="B154">
        <v>0</v>
      </c>
      <c r="C154">
        <v>0</v>
      </c>
      <c r="D154">
        <v>0</v>
      </c>
      <c r="E154">
        <v>0</v>
      </c>
      <c r="F154">
        <v>0</v>
      </c>
      <c r="G154">
        <v>0</v>
      </c>
      <c r="H154">
        <v>0</v>
      </c>
      <c r="I154">
        <v>0</v>
      </c>
      <c r="J154">
        <v>0.02</v>
      </c>
      <c r="K154">
        <v>0.03</v>
      </c>
      <c r="L154">
        <v>0.05</v>
      </c>
      <c r="M154">
        <v>0.08</v>
      </c>
      <c r="N154">
        <v>0.1</v>
      </c>
      <c r="O154">
        <v>0.12</v>
      </c>
      <c r="P154">
        <v>0.15</v>
      </c>
      <c r="Q154">
        <v>0.18</v>
      </c>
      <c r="R154">
        <v>0.22</v>
      </c>
      <c r="S154">
        <v>0.25</v>
      </c>
      <c r="T154">
        <v>0.31</v>
      </c>
      <c r="U154">
        <v>0.34</v>
      </c>
      <c r="V154">
        <v>0.4</v>
      </c>
      <c r="W154">
        <v>0.48</v>
      </c>
      <c r="X154">
        <v>0.57999999999999996</v>
      </c>
      <c r="Y154">
        <v>0.64</v>
      </c>
      <c r="Z154">
        <v>0.74</v>
      </c>
      <c r="AA154">
        <v>0.85</v>
      </c>
      <c r="AB154">
        <v>0.93</v>
      </c>
      <c r="AC154">
        <v>1.05</v>
      </c>
      <c r="AD154">
        <v>1.22</v>
      </c>
      <c r="AE154">
        <v>1.31</v>
      </c>
      <c r="AF154">
        <v>1.47</v>
      </c>
      <c r="AG154">
        <v>1.61</v>
      </c>
      <c r="AH154">
        <v>1.79</v>
      </c>
      <c r="AI154">
        <v>1.97</v>
      </c>
      <c r="AJ154">
        <v>2.17</v>
      </c>
      <c r="AK154">
        <v>2.38</v>
      </c>
      <c r="AL154">
        <v>2.65</v>
      </c>
      <c r="AM154">
        <v>2.8</v>
      </c>
      <c r="AN154">
        <v>3.11</v>
      </c>
      <c r="AO154">
        <v>3.31</v>
      </c>
      <c r="AP154">
        <v>3.64</v>
      </c>
      <c r="AQ154">
        <v>3.99</v>
      </c>
      <c r="AR154">
        <v>4.18</v>
      </c>
      <c r="AS154">
        <v>4.53</v>
      </c>
      <c r="AT154">
        <v>4.82</v>
      </c>
      <c r="AU154">
        <v>5.16</v>
      </c>
      <c r="AV154">
        <v>5.43</v>
      </c>
      <c r="AW154">
        <v>5.84</v>
      </c>
      <c r="AX154">
        <v>6.22</v>
      </c>
      <c r="AY154">
        <v>6.65</v>
      </c>
      <c r="AZ154">
        <v>7.13</v>
      </c>
      <c r="BA154">
        <v>7.7</v>
      </c>
      <c r="BB154">
        <v>8.3000000000000007</v>
      </c>
      <c r="BC154">
        <v>8.82</v>
      </c>
      <c r="BD154">
        <v>9.23</v>
      </c>
      <c r="BE154">
        <v>9.76</v>
      </c>
      <c r="BF154">
        <v>9.93</v>
      </c>
      <c r="BG154">
        <v>10.3</v>
      </c>
      <c r="BH154">
        <v>10.9</v>
      </c>
      <c r="BI154">
        <v>11.3</v>
      </c>
      <c r="BJ154">
        <v>11.8</v>
      </c>
      <c r="BK154">
        <v>12.2</v>
      </c>
      <c r="BL154">
        <v>12.7</v>
      </c>
      <c r="BM154">
        <v>13.1</v>
      </c>
      <c r="BN154">
        <v>13.6</v>
      </c>
      <c r="BO154">
        <v>13.9</v>
      </c>
      <c r="BP154">
        <v>14.2</v>
      </c>
      <c r="BQ154">
        <v>14.4</v>
      </c>
      <c r="BR154">
        <v>14.6</v>
      </c>
      <c r="BS154">
        <v>14.8</v>
      </c>
      <c r="BT154">
        <v>15</v>
      </c>
      <c r="BU154">
        <v>15.1</v>
      </c>
      <c r="BV154">
        <v>15.3</v>
      </c>
      <c r="BW154">
        <v>15.4</v>
      </c>
      <c r="BX154">
        <v>15.5</v>
      </c>
      <c r="BY154">
        <v>15.5</v>
      </c>
      <c r="BZ154">
        <v>15.6</v>
      </c>
      <c r="CA154">
        <v>15.7</v>
      </c>
      <c r="CB154">
        <v>15.7</v>
      </c>
      <c r="CC154">
        <v>15.7</v>
      </c>
      <c r="CD154">
        <v>15.7</v>
      </c>
      <c r="CE154">
        <v>15.7</v>
      </c>
      <c r="CF154">
        <v>15.7</v>
      </c>
      <c r="CG154">
        <v>15.6</v>
      </c>
      <c r="CH154">
        <v>15.5</v>
      </c>
      <c r="CI154">
        <v>15.5</v>
      </c>
      <c r="CJ154">
        <v>15.4</v>
      </c>
      <c r="CK154">
        <v>15.2</v>
      </c>
      <c r="CL154">
        <v>15.1</v>
      </c>
      <c r="CM154">
        <v>15</v>
      </c>
      <c r="CN154">
        <v>14.8</v>
      </c>
      <c r="CO154">
        <v>14.7</v>
      </c>
      <c r="CP154">
        <v>14.5</v>
      </c>
      <c r="CQ154">
        <v>14.3</v>
      </c>
      <c r="CR154">
        <v>14.1</v>
      </c>
      <c r="CS154">
        <v>13.9</v>
      </c>
      <c r="CT154">
        <v>13.7</v>
      </c>
      <c r="CU154">
        <v>13.5</v>
      </c>
      <c r="CV154">
        <v>13.2</v>
      </c>
      <c r="CW154">
        <v>13</v>
      </c>
      <c r="CX154">
        <v>12.7</v>
      </c>
      <c r="CY154">
        <v>12.4</v>
      </c>
      <c r="CZ154">
        <v>12.2</v>
      </c>
      <c r="DA154">
        <v>11.9</v>
      </c>
      <c r="DB154">
        <v>11.5</v>
      </c>
      <c r="DC154">
        <v>11.3</v>
      </c>
      <c r="DD154">
        <v>10.9</v>
      </c>
      <c r="DE154">
        <v>10.5</v>
      </c>
      <c r="DF154">
        <v>10.1</v>
      </c>
      <c r="DG154">
        <v>9.82</v>
      </c>
      <c r="DH154">
        <v>9.34</v>
      </c>
      <c r="DI154">
        <v>8.99</v>
      </c>
      <c r="DJ154">
        <v>8.6999999999999993</v>
      </c>
      <c r="DK154">
        <v>8.4600000000000009</v>
      </c>
      <c r="DL154">
        <v>7.99</v>
      </c>
      <c r="DM154">
        <v>7.7</v>
      </c>
      <c r="DN154">
        <v>7.45</v>
      </c>
      <c r="DO154">
        <v>6.99</v>
      </c>
      <c r="DP154">
        <v>6.74</v>
      </c>
      <c r="DQ154">
        <v>6.32</v>
      </c>
      <c r="DR154">
        <v>5.95</v>
      </c>
      <c r="DS154">
        <v>5.57</v>
      </c>
      <c r="DT154">
        <v>5.2</v>
      </c>
      <c r="DU154">
        <v>4.8499999999999996</v>
      </c>
      <c r="DV154">
        <v>4.57</v>
      </c>
      <c r="DW154">
        <v>4.37</v>
      </c>
      <c r="DX154">
        <v>4.22</v>
      </c>
      <c r="DY154">
        <v>3.99</v>
      </c>
      <c r="DZ154">
        <v>3.82</v>
      </c>
      <c r="EA154">
        <v>3.66</v>
      </c>
      <c r="EB154">
        <v>3.44</v>
      </c>
      <c r="EC154">
        <v>3.21</v>
      </c>
      <c r="ED154">
        <v>3.15</v>
      </c>
      <c r="EE154">
        <v>2.86</v>
      </c>
      <c r="EF154">
        <v>2.71</v>
      </c>
      <c r="EG154">
        <v>2.57</v>
      </c>
      <c r="EH154">
        <v>2.4300000000000002</v>
      </c>
      <c r="EI154">
        <v>2.29</v>
      </c>
      <c r="EJ154">
        <v>2.15</v>
      </c>
      <c r="EK154">
        <v>2.06</v>
      </c>
      <c r="EL154">
        <v>1.91</v>
      </c>
      <c r="EM154">
        <v>1.8</v>
      </c>
      <c r="EN154">
        <v>1.68</v>
      </c>
      <c r="EO154">
        <v>1.61</v>
      </c>
      <c r="EP154">
        <v>1.54</v>
      </c>
      <c r="EQ154">
        <v>1.37</v>
      </c>
      <c r="ER154">
        <v>1.32</v>
      </c>
      <c r="ES154">
        <v>1.22</v>
      </c>
      <c r="ET154">
        <v>1.1599999999999999</v>
      </c>
      <c r="EU154">
        <v>1.08</v>
      </c>
      <c r="EV154">
        <v>0.98</v>
      </c>
      <c r="EW154">
        <v>0.91</v>
      </c>
      <c r="EX154">
        <v>0.86</v>
      </c>
      <c r="EY154">
        <v>0.79</v>
      </c>
      <c r="EZ154">
        <v>0.74</v>
      </c>
      <c r="FA154">
        <v>0.68</v>
      </c>
      <c r="FB154">
        <v>0.62</v>
      </c>
      <c r="FC154">
        <v>0.59</v>
      </c>
      <c r="FD154">
        <v>0.54</v>
      </c>
      <c r="FE154">
        <v>0.5</v>
      </c>
      <c r="FF154">
        <v>0.46</v>
      </c>
      <c r="FG154">
        <v>0.39</v>
      </c>
      <c r="FH154">
        <v>0.38</v>
      </c>
      <c r="FI154">
        <v>0.35</v>
      </c>
      <c r="FJ154">
        <v>0.31</v>
      </c>
      <c r="FK154">
        <v>0.28000000000000003</v>
      </c>
      <c r="FL154">
        <v>0.27</v>
      </c>
      <c r="FM154">
        <v>0.23</v>
      </c>
      <c r="FN154">
        <v>0.22</v>
      </c>
      <c r="FO154">
        <v>0.19</v>
      </c>
      <c r="FP154">
        <v>0.18</v>
      </c>
      <c r="FQ154">
        <v>0.17</v>
      </c>
      <c r="FR154">
        <v>0.15</v>
      </c>
      <c r="FS154">
        <v>0.14000000000000001</v>
      </c>
      <c r="FT154">
        <v>0.13</v>
      </c>
      <c r="FU154">
        <v>0.12</v>
      </c>
      <c r="FV154">
        <v>0.11</v>
      </c>
      <c r="FW154">
        <v>0.11</v>
      </c>
      <c r="FX154">
        <v>0.1</v>
      </c>
      <c r="FY154">
        <v>0.1</v>
      </c>
      <c r="FZ154">
        <v>0.1</v>
      </c>
    </row>
    <row r="155" spans="1:182" x14ac:dyDescent="0.15">
      <c r="A155">
        <v>32</v>
      </c>
      <c r="B155">
        <v>0</v>
      </c>
      <c r="C155">
        <v>0</v>
      </c>
      <c r="D155">
        <v>0</v>
      </c>
      <c r="E155">
        <v>0</v>
      </c>
      <c r="F155">
        <v>0</v>
      </c>
      <c r="G155">
        <v>0</v>
      </c>
      <c r="H155">
        <v>0</v>
      </c>
      <c r="I155">
        <v>0</v>
      </c>
      <c r="J155">
        <v>0.02</v>
      </c>
      <c r="K155">
        <v>0.03</v>
      </c>
      <c r="L155">
        <v>0.06</v>
      </c>
      <c r="M155">
        <v>0.08</v>
      </c>
      <c r="N155">
        <v>0.1</v>
      </c>
      <c r="O155">
        <v>0.12</v>
      </c>
      <c r="P155">
        <v>0.15</v>
      </c>
      <c r="Q155">
        <v>0.18</v>
      </c>
      <c r="R155">
        <v>0.21</v>
      </c>
      <c r="S155">
        <v>0.26</v>
      </c>
      <c r="T155">
        <v>0.31</v>
      </c>
      <c r="U155">
        <v>0.36</v>
      </c>
      <c r="V155">
        <v>0.4</v>
      </c>
      <c r="W155">
        <v>0.49</v>
      </c>
      <c r="X155">
        <v>0.53</v>
      </c>
      <c r="Y155">
        <v>0.66</v>
      </c>
      <c r="Z155">
        <v>0.72</v>
      </c>
      <c r="AA155">
        <v>0.82</v>
      </c>
      <c r="AB155">
        <v>0.95</v>
      </c>
      <c r="AC155">
        <v>1.06</v>
      </c>
      <c r="AD155">
        <v>1.1599999999999999</v>
      </c>
      <c r="AE155">
        <v>1.29</v>
      </c>
      <c r="AF155">
        <v>1.42</v>
      </c>
      <c r="AG155">
        <v>1.6</v>
      </c>
      <c r="AH155">
        <v>1.75</v>
      </c>
      <c r="AI155">
        <v>1.98</v>
      </c>
      <c r="AJ155">
        <v>2.15</v>
      </c>
      <c r="AK155">
        <v>2.37</v>
      </c>
      <c r="AL155">
        <v>2.62</v>
      </c>
      <c r="AM155">
        <v>2.82</v>
      </c>
      <c r="AN155">
        <v>3.04</v>
      </c>
      <c r="AO155">
        <v>3.33</v>
      </c>
      <c r="AP155">
        <v>3.59</v>
      </c>
      <c r="AQ155">
        <v>4</v>
      </c>
      <c r="AR155">
        <v>4.2699999999999996</v>
      </c>
      <c r="AS155">
        <v>4.5199999999999996</v>
      </c>
      <c r="AT155">
        <v>4.84</v>
      </c>
      <c r="AU155">
        <v>5.12</v>
      </c>
      <c r="AV155">
        <v>5.48</v>
      </c>
      <c r="AW155">
        <v>5.84</v>
      </c>
      <c r="AX155">
        <v>6.18</v>
      </c>
      <c r="AY155">
        <v>6.62</v>
      </c>
      <c r="AZ155">
        <v>7.16</v>
      </c>
      <c r="BA155">
        <v>7.76</v>
      </c>
      <c r="BB155">
        <v>8.25</v>
      </c>
      <c r="BC155">
        <v>8.82</v>
      </c>
      <c r="BD155">
        <v>9.2799999999999994</v>
      </c>
      <c r="BE155">
        <v>9.73</v>
      </c>
      <c r="BF155">
        <v>9.92</v>
      </c>
      <c r="BG155">
        <v>10.3</v>
      </c>
      <c r="BH155">
        <v>10.8</v>
      </c>
      <c r="BI155">
        <v>11.3</v>
      </c>
      <c r="BJ155">
        <v>11.8</v>
      </c>
      <c r="BK155">
        <v>12.2</v>
      </c>
      <c r="BL155">
        <v>12.6</v>
      </c>
      <c r="BM155">
        <v>13.1</v>
      </c>
      <c r="BN155">
        <v>13.6</v>
      </c>
      <c r="BO155">
        <v>13.9</v>
      </c>
      <c r="BP155">
        <v>14.2</v>
      </c>
      <c r="BQ155">
        <v>14.4</v>
      </c>
      <c r="BR155">
        <v>14.6</v>
      </c>
      <c r="BS155">
        <v>14.8</v>
      </c>
      <c r="BT155">
        <v>14.9</v>
      </c>
      <c r="BU155">
        <v>15.1</v>
      </c>
      <c r="BV155">
        <v>15.2</v>
      </c>
      <c r="BW155">
        <v>15.3</v>
      </c>
      <c r="BX155">
        <v>15.4</v>
      </c>
      <c r="BY155">
        <v>15.5</v>
      </c>
      <c r="BZ155">
        <v>15.6</v>
      </c>
      <c r="CA155">
        <v>15.6</v>
      </c>
      <c r="CB155">
        <v>15.7</v>
      </c>
      <c r="CC155">
        <v>15.7</v>
      </c>
      <c r="CD155">
        <v>15.7</v>
      </c>
      <c r="CE155">
        <v>15.7</v>
      </c>
      <c r="CF155">
        <v>15.6</v>
      </c>
      <c r="CG155">
        <v>15.6</v>
      </c>
      <c r="CH155">
        <v>15.5</v>
      </c>
      <c r="CI155">
        <v>15.4</v>
      </c>
      <c r="CJ155">
        <v>15.3</v>
      </c>
      <c r="CK155">
        <v>15.2</v>
      </c>
      <c r="CL155">
        <v>15.1</v>
      </c>
      <c r="CM155">
        <v>14.9</v>
      </c>
      <c r="CN155">
        <v>14.8</v>
      </c>
      <c r="CO155">
        <v>14.6</v>
      </c>
      <c r="CP155">
        <v>14.4</v>
      </c>
      <c r="CQ155">
        <v>14.3</v>
      </c>
      <c r="CR155">
        <v>14.1</v>
      </c>
      <c r="CS155">
        <v>13.8</v>
      </c>
      <c r="CT155">
        <v>13.6</v>
      </c>
      <c r="CU155">
        <v>13.4</v>
      </c>
      <c r="CV155">
        <v>13.2</v>
      </c>
      <c r="CW155">
        <v>12.9</v>
      </c>
      <c r="CX155">
        <v>12.7</v>
      </c>
      <c r="CY155">
        <v>12.4</v>
      </c>
      <c r="CZ155">
        <v>12.1</v>
      </c>
      <c r="DA155">
        <v>11.8</v>
      </c>
      <c r="DB155">
        <v>11.5</v>
      </c>
      <c r="DC155">
        <v>11.2</v>
      </c>
      <c r="DD155">
        <v>10.8</v>
      </c>
      <c r="DE155">
        <v>10.4</v>
      </c>
      <c r="DF155">
        <v>10.1</v>
      </c>
      <c r="DG155">
        <v>9.75</v>
      </c>
      <c r="DH155">
        <v>9.3800000000000008</v>
      </c>
      <c r="DI155">
        <v>8.9700000000000006</v>
      </c>
      <c r="DJ155">
        <v>8.67</v>
      </c>
      <c r="DK155">
        <v>8.4499999999999993</v>
      </c>
      <c r="DL155">
        <v>7.91</v>
      </c>
      <c r="DM155">
        <v>7.74</v>
      </c>
      <c r="DN155">
        <v>7.37</v>
      </c>
      <c r="DO155">
        <v>7.12</v>
      </c>
      <c r="DP155">
        <v>6.62</v>
      </c>
      <c r="DQ155">
        <v>6.31</v>
      </c>
      <c r="DR155">
        <v>5.93</v>
      </c>
      <c r="DS155">
        <v>5.55</v>
      </c>
      <c r="DT155">
        <v>5.16</v>
      </c>
      <c r="DU155">
        <v>4.8899999999999997</v>
      </c>
      <c r="DV155">
        <v>4.59</v>
      </c>
      <c r="DW155">
        <v>4.38</v>
      </c>
      <c r="DX155">
        <v>4.1900000000000004</v>
      </c>
      <c r="DY155">
        <v>3.99</v>
      </c>
      <c r="DZ155">
        <v>3.75</v>
      </c>
      <c r="EA155">
        <v>3.65</v>
      </c>
      <c r="EB155">
        <v>3.45</v>
      </c>
      <c r="EC155">
        <v>3.21</v>
      </c>
      <c r="ED155">
        <v>3.14</v>
      </c>
      <c r="EE155">
        <v>2.89</v>
      </c>
      <c r="EF155">
        <v>2.69</v>
      </c>
      <c r="EG155">
        <v>2.58</v>
      </c>
      <c r="EH155">
        <v>2.4300000000000002</v>
      </c>
      <c r="EI155">
        <v>2.2599999999999998</v>
      </c>
      <c r="EJ155">
        <v>2.16</v>
      </c>
      <c r="EK155">
        <v>2.06</v>
      </c>
      <c r="EL155">
        <v>1.95</v>
      </c>
      <c r="EM155">
        <v>1.8</v>
      </c>
      <c r="EN155">
        <v>1.69</v>
      </c>
      <c r="EO155">
        <v>1.65</v>
      </c>
      <c r="EP155">
        <v>1.52</v>
      </c>
      <c r="EQ155">
        <v>1.41</v>
      </c>
      <c r="ER155">
        <v>1.32</v>
      </c>
      <c r="ES155">
        <v>1.24</v>
      </c>
      <c r="ET155">
        <v>1.1499999999999999</v>
      </c>
      <c r="EU155">
        <v>1.07</v>
      </c>
      <c r="EV155">
        <v>1</v>
      </c>
      <c r="EW155">
        <v>0.94</v>
      </c>
      <c r="EX155">
        <v>0.87</v>
      </c>
      <c r="EY155">
        <v>0.8</v>
      </c>
      <c r="EZ155">
        <v>0.76</v>
      </c>
      <c r="FA155">
        <v>0.69</v>
      </c>
      <c r="FB155">
        <v>0.65</v>
      </c>
      <c r="FC155">
        <v>0.61</v>
      </c>
      <c r="FD155">
        <v>0.55000000000000004</v>
      </c>
      <c r="FE155">
        <v>0.52</v>
      </c>
      <c r="FF155">
        <v>0.46</v>
      </c>
      <c r="FG155">
        <v>0.44</v>
      </c>
      <c r="FH155">
        <v>0.39</v>
      </c>
      <c r="FI155">
        <v>0.37</v>
      </c>
      <c r="FJ155">
        <v>0.32</v>
      </c>
      <c r="FK155">
        <v>0.3</v>
      </c>
      <c r="FL155">
        <v>0.26</v>
      </c>
      <c r="FM155">
        <v>0.24</v>
      </c>
      <c r="FN155">
        <v>0.23</v>
      </c>
      <c r="FO155">
        <v>0.2</v>
      </c>
      <c r="FP155">
        <v>0.19</v>
      </c>
      <c r="FQ155">
        <v>0.17</v>
      </c>
      <c r="FR155">
        <v>0.16</v>
      </c>
      <c r="FS155">
        <v>0.14000000000000001</v>
      </c>
      <c r="FT155">
        <v>0.13</v>
      </c>
      <c r="FU155">
        <v>0.12</v>
      </c>
      <c r="FV155">
        <v>0.11</v>
      </c>
      <c r="FW155">
        <v>0.11</v>
      </c>
      <c r="FX155">
        <v>0.1</v>
      </c>
      <c r="FY155">
        <v>0.1</v>
      </c>
      <c r="FZ155">
        <v>0.1</v>
      </c>
    </row>
    <row r="156" spans="1:182" x14ac:dyDescent="0.15">
      <c r="A156">
        <v>31</v>
      </c>
      <c r="B156">
        <v>0</v>
      </c>
      <c r="C156">
        <v>0</v>
      </c>
      <c r="D156">
        <v>0</v>
      </c>
      <c r="E156">
        <v>0</v>
      </c>
      <c r="F156">
        <v>0</v>
      </c>
      <c r="G156">
        <v>0</v>
      </c>
      <c r="H156">
        <v>0</v>
      </c>
      <c r="I156">
        <v>0</v>
      </c>
      <c r="J156">
        <v>0.02</v>
      </c>
      <c r="K156">
        <v>0.03</v>
      </c>
      <c r="L156">
        <v>0.06</v>
      </c>
      <c r="M156">
        <v>7.0000000000000007E-2</v>
      </c>
      <c r="N156">
        <v>0.09</v>
      </c>
      <c r="O156">
        <v>0.11</v>
      </c>
      <c r="P156">
        <v>0.14000000000000001</v>
      </c>
      <c r="Q156">
        <v>0.18</v>
      </c>
      <c r="R156">
        <v>0.21</v>
      </c>
      <c r="S156">
        <v>0.26</v>
      </c>
      <c r="T156">
        <v>0.3</v>
      </c>
      <c r="U156">
        <v>0.36</v>
      </c>
      <c r="V156">
        <v>0.42</v>
      </c>
      <c r="W156">
        <v>0.48</v>
      </c>
      <c r="X156">
        <v>0.56000000000000005</v>
      </c>
      <c r="Y156">
        <v>0.64</v>
      </c>
      <c r="Z156">
        <v>0.73</v>
      </c>
      <c r="AA156">
        <v>0.83</v>
      </c>
      <c r="AB156">
        <v>0.93</v>
      </c>
      <c r="AC156">
        <v>1.05</v>
      </c>
      <c r="AD156">
        <v>1.19</v>
      </c>
      <c r="AE156">
        <v>1.31</v>
      </c>
      <c r="AF156">
        <v>1.46</v>
      </c>
      <c r="AG156">
        <v>1.62</v>
      </c>
      <c r="AH156">
        <v>1.79</v>
      </c>
      <c r="AI156">
        <v>2.02</v>
      </c>
      <c r="AJ156">
        <v>2.16</v>
      </c>
      <c r="AK156">
        <v>2.35</v>
      </c>
      <c r="AL156">
        <v>2.66</v>
      </c>
      <c r="AM156">
        <v>2.81</v>
      </c>
      <c r="AN156">
        <v>3.12</v>
      </c>
      <c r="AO156">
        <v>3.31</v>
      </c>
      <c r="AP156">
        <v>3.63</v>
      </c>
      <c r="AQ156">
        <v>3.97</v>
      </c>
      <c r="AR156">
        <v>4.2</v>
      </c>
      <c r="AS156">
        <v>4.51</v>
      </c>
      <c r="AT156">
        <v>4.79</v>
      </c>
      <c r="AU156">
        <v>5.14</v>
      </c>
      <c r="AV156">
        <v>5.46</v>
      </c>
      <c r="AW156">
        <v>5.85</v>
      </c>
      <c r="AX156">
        <v>6.17</v>
      </c>
      <c r="AY156">
        <v>6.63</v>
      </c>
      <c r="AZ156">
        <v>7.17</v>
      </c>
      <c r="BA156">
        <v>7.75</v>
      </c>
      <c r="BB156">
        <v>8.2799999999999994</v>
      </c>
      <c r="BC156">
        <v>8.85</v>
      </c>
      <c r="BD156">
        <v>9.19</v>
      </c>
      <c r="BE156">
        <v>9.7899999999999991</v>
      </c>
      <c r="BF156">
        <v>9.83</v>
      </c>
      <c r="BG156">
        <v>10.199999999999999</v>
      </c>
      <c r="BH156">
        <v>10.9</v>
      </c>
      <c r="BI156">
        <v>11.3</v>
      </c>
      <c r="BJ156">
        <v>11.8</v>
      </c>
      <c r="BK156">
        <v>12.2</v>
      </c>
      <c r="BL156">
        <v>12.7</v>
      </c>
      <c r="BM156">
        <v>13.1</v>
      </c>
      <c r="BN156">
        <v>13.5</v>
      </c>
      <c r="BO156">
        <v>13.9</v>
      </c>
      <c r="BP156">
        <v>14.2</v>
      </c>
      <c r="BQ156">
        <v>14.4</v>
      </c>
      <c r="BR156">
        <v>14.6</v>
      </c>
      <c r="BS156">
        <v>14.8</v>
      </c>
      <c r="BT156">
        <v>14.9</v>
      </c>
      <c r="BU156">
        <v>15.1</v>
      </c>
      <c r="BV156">
        <v>15.2</v>
      </c>
      <c r="BW156">
        <v>15.3</v>
      </c>
      <c r="BX156">
        <v>15.4</v>
      </c>
      <c r="BY156">
        <v>15.5</v>
      </c>
      <c r="BZ156">
        <v>15.6</v>
      </c>
      <c r="CA156">
        <v>15.6</v>
      </c>
      <c r="CB156">
        <v>15.6</v>
      </c>
      <c r="CC156">
        <v>15.6</v>
      </c>
      <c r="CD156">
        <v>15.6</v>
      </c>
      <c r="CE156">
        <v>15.6</v>
      </c>
      <c r="CF156">
        <v>15.6</v>
      </c>
      <c r="CG156">
        <v>15.5</v>
      </c>
      <c r="CH156">
        <v>15.5</v>
      </c>
      <c r="CI156">
        <v>15.4</v>
      </c>
      <c r="CJ156">
        <v>15.3</v>
      </c>
      <c r="CK156">
        <v>15.2</v>
      </c>
      <c r="CL156">
        <v>15</v>
      </c>
      <c r="CM156">
        <v>14.9</v>
      </c>
      <c r="CN156">
        <v>14.7</v>
      </c>
      <c r="CO156">
        <v>14.6</v>
      </c>
      <c r="CP156">
        <v>14.4</v>
      </c>
      <c r="CQ156">
        <v>14.2</v>
      </c>
      <c r="CR156">
        <v>14</v>
      </c>
      <c r="CS156">
        <v>13.8</v>
      </c>
      <c r="CT156">
        <v>13.6</v>
      </c>
      <c r="CU156">
        <v>13.3</v>
      </c>
      <c r="CV156">
        <v>13.1</v>
      </c>
      <c r="CW156">
        <v>12.9</v>
      </c>
      <c r="CX156">
        <v>12.6</v>
      </c>
      <c r="CY156">
        <v>12.3</v>
      </c>
      <c r="CZ156">
        <v>12.1</v>
      </c>
      <c r="DA156">
        <v>11.8</v>
      </c>
      <c r="DB156">
        <v>11.4</v>
      </c>
      <c r="DC156">
        <v>11.2</v>
      </c>
      <c r="DD156">
        <v>10.8</v>
      </c>
      <c r="DE156">
        <v>10.4</v>
      </c>
      <c r="DF156">
        <v>10.1</v>
      </c>
      <c r="DG156">
        <v>9.66</v>
      </c>
      <c r="DH156">
        <v>9.34</v>
      </c>
      <c r="DI156">
        <v>8.91</v>
      </c>
      <c r="DJ156">
        <v>8.61</v>
      </c>
      <c r="DK156">
        <v>8.36</v>
      </c>
      <c r="DL156">
        <v>7.9</v>
      </c>
      <c r="DM156">
        <v>7.7</v>
      </c>
      <c r="DN156">
        <v>7.36</v>
      </c>
      <c r="DO156">
        <v>6.98</v>
      </c>
      <c r="DP156">
        <v>6.6</v>
      </c>
      <c r="DQ156">
        <v>6.34</v>
      </c>
      <c r="DR156">
        <v>5.89</v>
      </c>
      <c r="DS156">
        <v>5.58</v>
      </c>
      <c r="DT156">
        <v>5.21</v>
      </c>
      <c r="DU156">
        <v>4.8499999999999996</v>
      </c>
      <c r="DV156">
        <v>4.63</v>
      </c>
      <c r="DW156">
        <v>4.38</v>
      </c>
      <c r="DX156">
        <v>4.24</v>
      </c>
      <c r="DY156">
        <v>3.98</v>
      </c>
      <c r="DZ156">
        <v>3.75</v>
      </c>
      <c r="EA156">
        <v>3.57</v>
      </c>
      <c r="EB156">
        <v>3.47</v>
      </c>
      <c r="EC156">
        <v>3.28</v>
      </c>
      <c r="ED156">
        <v>3.12</v>
      </c>
      <c r="EE156">
        <v>2.96</v>
      </c>
      <c r="EF156">
        <v>2.75</v>
      </c>
      <c r="EG156">
        <v>2.58</v>
      </c>
      <c r="EH156">
        <v>2.46</v>
      </c>
      <c r="EI156">
        <v>2.33</v>
      </c>
      <c r="EJ156">
        <v>2.2200000000000002</v>
      </c>
      <c r="EK156">
        <v>2.1</v>
      </c>
      <c r="EL156">
        <v>1.94</v>
      </c>
      <c r="EM156">
        <v>1.86</v>
      </c>
      <c r="EN156">
        <v>1.72</v>
      </c>
      <c r="EO156">
        <v>1.66</v>
      </c>
      <c r="EP156">
        <v>1.49</v>
      </c>
      <c r="EQ156">
        <v>1.4</v>
      </c>
      <c r="ER156">
        <v>1.34</v>
      </c>
      <c r="ES156">
        <v>1.26</v>
      </c>
      <c r="ET156">
        <v>1.1599999999999999</v>
      </c>
      <c r="EU156">
        <v>1.1100000000000001</v>
      </c>
      <c r="EV156">
        <v>1.03</v>
      </c>
      <c r="EW156">
        <v>0.97</v>
      </c>
      <c r="EX156">
        <v>0.86</v>
      </c>
      <c r="EY156">
        <v>0.83</v>
      </c>
      <c r="EZ156">
        <v>0.76</v>
      </c>
      <c r="FA156">
        <v>0.72</v>
      </c>
      <c r="FB156">
        <v>0.66</v>
      </c>
      <c r="FC156">
        <v>0.6</v>
      </c>
      <c r="FD156">
        <v>0.56999999999999995</v>
      </c>
      <c r="FE156">
        <v>0.53</v>
      </c>
      <c r="FF156">
        <v>0.46</v>
      </c>
      <c r="FG156">
        <v>0.41</v>
      </c>
      <c r="FH156">
        <v>0.4</v>
      </c>
      <c r="FI156">
        <v>0.36</v>
      </c>
      <c r="FJ156">
        <v>0.32</v>
      </c>
      <c r="FK156">
        <v>0.3</v>
      </c>
      <c r="FL156">
        <v>0.27</v>
      </c>
      <c r="FM156">
        <v>0.25</v>
      </c>
      <c r="FN156">
        <v>0.23</v>
      </c>
      <c r="FO156">
        <v>0.21</v>
      </c>
      <c r="FP156">
        <v>0.19</v>
      </c>
      <c r="FQ156">
        <v>0.18</v>
      </c>
      <c r="FR156">
        <v>0.16</v>
      </c>
      <c r="FS156">
        <v>0.15</v>
      </c>
      <c r="FT156">
        <v>0.13</v>
      </c>
      <c r="FU156">
        <v>0.12</v>
      </c>
      <c r="FV156">
        <v>0.12</v>
      </c>
      <c r="FW156">
        <v>0.11</v>
      </c>
      <c r="FX156">
        <v>0.1</v>
      </c>
      <c r="FY156">
        <v>0.1</v>
      </c>
      <c r="FZ156">
        <v>0.1</v>
      </c>
    </row>
    <row r="157" spans="1:182" x14ac:dyDescent="0.15">
      <c r="A157">
        <v>30</v>
      </c>
      <c r="B157">
        <v>0</v>
      </c>
      <c r="C157">
        <v>0</v>
      </c>
      <c r="D157">
        <v>0</v>
      </c>
      <c r="E157">
        <v>0</v>
      </c>
      <c r="F157">
        <v>0</v>
      </c>
      <c r="G157">
        <v>0</v>
      </c>
      <c r="H157">
        <v>0</v>
      </c>
      <c r="I157">
        <v>0</v>
      </c>
      <c r="J157">
        <v>0.02</v>
      </c>
      <c r="K157">
        <v>0.04</v>
      </c>
      <c r="L157">
        <v>0.06</v>
      </c>
      <c r="M157">
        <v>7.0000000000000007E-2</v>
      </c>
      <c r="N157">
        <v>0.09</v>
      </c>
      <c r="O157">
        <v>0.12</v>
      </c>
      <c r="P157">
        <v>0.14000000000000001</v>
      </c>
      <c r="Q157">
        <v>0.17</v>
      </c>
      <c r="R157">
        <v>0.21</v>
      </c>
      <c r="S157">
        <v>0.25</v>
      </c>
      <c r="T157">
        <v>0.3</v>
      </c>
      <c r="U157">
        <v>0.36</v>
      </c>
      <c r="V157">
        <v>0.4</v>
      </c>
      <c r="W157">
        <v>0.48</v>
      </c>
      <c r="X157">
        <v>0.55000000000000004</v>
      </c>
      <c r="Y157">
        <v>0.64</v>
      </c>
      <c r="Z157">
        <v>0.73</v>
      </c>
      <c r="AA157">
        <v>0.82</v>
      </c>
      <c r="AB157">
        <v>0.93</v>
      </c>
      <c r="AC157">
        <v>1.05</v>
      </c>
      <c r="AD157">
        <v>1.18</v>
      </c>
      <c r="AE157">
        <v>1.32</v>
      </c>
      <c r="AF157">
        <v>1.47</v>
      </c>
      <c r="AG157">
        <v>1.65</v>
      </c>
      <c r="AH157">
        <v>1.8</v>
      </c>
      <c r="AI157">
        <v>1.95</v>
      </c>
      <c r="AJ157">
        <v>2.2000000000000002</v>
      </c>
      <c r="AK157">
        <v>2.37</v>
      </c>
      <c r="AL157">
        <v>2.61</v>
      </c>
      <c r="AM157">
        <v>2.89</v>
      </c>
      <c r="AN157">
        <v>3.06</v>
      </c>
      <c r="AO157">
        <v>3.29</v>
      </c>
      <c r="AP157">
        <v>3.6</v>
      </c>
      <c r="AQ157">
        <v>4</v>
      </c>
      <c r="AR157">
        <v>4.24</v>
      </c>
      <c r="AS157">
        <v>4.54</v>
      </c>
      <c r="AT157">
        <v>4.84</v>
      </c>
      <c r="AU157">
        <v>5.15</v>
      </c>
      <c r="AV157">
        <v>5.34</v>
      </c>
      <c r="AW157">
        <v>5.82</v>
      </c>
      <c r="AX157">
        <v>6.25</v>
      </c>
      <c r="AY157">
        <v>6.56</v>
      </c>
      <c r="AZ157">
        <v>7.15</v>
      </c>
      <c r="BA157">
        <v>7.74</v>
      </c>
      <c r="BB157">
        <v>8.35</v>
      </c>
      <c r="BC157">
        <v>8.8000000000000007</v>
      </c>
      <c r="BD157">
        <v>9.1999999999999993</v>
      </c>
      <c r="BE157">
        <v>9.7200000000000006</v>
      </c>
      <c r="BF157">
        <v>9.86</v>
      </c>
      <c r="BG157">
        <v>10.3</v>
      </c>
      <c r="BH157">
        <v>10.8</v>
      </c>
      <c r="BI157">
        <v>11.3</v>
      </c>
      <c r="BJ157">
        <v>11.8</v>
      </c>
      <c r="BK157">
        <v>12.2</v>
      </c>
      <c r="BL157">
        <v>12.6</v>
      </c>
      <c r="BM157">
        <v>13</v>
      </c>
      <c r="BN157">
        <v>13.5</v>
      </c>
      <c r="BO157">
        <v>13.8</v>
      </c>
      <c r="BP157">
        <v>14.1</v>
      </c>
      <c r="BQ157">
        <v>14.4</v>
      </c>
      <c r="BR157">
        <v>14.6</v>
      </c>
      <c r="BS157">
        <v>14.7</v>
      </c>
      <c r="BT157">
        <v>14.9</v>
      </c>
      <c r="BU157">
        <v>15.1</v>
      </c>
      <c r="BV157">
        <v>15.2</v>
      </c>
      <c r="BW157">
        <v>15.3</v>
      </c>
      <c r="BX157">
        <v>15.4</v>
      </c>
      <c r="BY157">
        <v>15.5</v>
      </c>
      <c r="BZ157">
        <v>15.5</v>
      </c>
      <c r="CA157">
        <v>15.6</v>
      </c>
      <c r="CB157">
        <v>15.6</v>
      </c>
      <c r="CC157">
        <v>15.6</v>
      </c>
      <c r="CD157">
        <v>15.6</v>
      </c>
      <c r="CE157">
        <v>15.6</v>
      </c>
      <c r="CF157">
        <v>15.5</v>
      </c>
      <c r="CG157">
        <v>15.5</v>
      </c>
      <c r="CH157">
        <v>15.4</v>
      </c>
      <c r="CI157">
        <v>15.3</v>
      </c>
      <c r="CJ157">
        <v>15.2</v>
      </c>
      <c r="CK157">
        <v>15.1</v>
      </c>
      <c r="CL157">
        <v>15</v>
      </c>
      <c r="CM157">
        <v>14.9</v>
      </c>
      <c r="CN157">
        <v>14.7</v>
      </c>
      <c r="CO157">
        <v>14.5</v>
      </c>
      <c r="CP157">
        <v>14.3</v>
      </c>
      <c r="CQ157">
        <v>14.2</v>
      </c>
      <c r="CR157">
        <v>14</v>
      </c>
      <c r="CS157">
        <v>13.7</v>
      </c>
      <c r="CT157">
        <v>13.5</v>
      </c>
      <c r="CU157">
        <v>13.3</v>
      </c>
      <c r="CV157">
        <v>13.1</v>
      </c>
      <c r="CW157">
        <v>12.8</v>
      </c>
      <c r="CX157">
        <v>12.5</v>
      </c>
      <c r="CY157">
        <v>12.3</v>
      </c>
      <c r="CZ157">
        <v>12</v>
      </c>
      <c r="DA157">
        <v>11.7</v>
      </c>
      <c r="DB157">
        <v>11.4</v>
      </c>
      <c r="DC157">
        <v>11.1</v>
      </c>
      <c r="DD157">
        <v>10.8</v>
      </c>
      <c r="DE157">
        <v>10.4</v>
      </c>
      <c r="DF157">
        <v>10</v>
      </c>
      <c r="DG157">
        <v>9.66</v>
      </c>
      <c r="DH157">
        <v>9.27</v>
      </c>
      <c r="DI157">
        <v>8.94</v>
      </c>
      <c r="DJ157">
        <v>8.5399999999999991</v>
      </c>
      <c r="DK157">
        <v>8.42</v>
      </c>
      <c r="DL157">
        <v>7.93</v>
      </c>
      <c r="DM157">
        <v>7.57</v>
      </c>
      <c r="DN157">
        <v>7.37</v>
      </c>
      <c r="DO157">
        <v>6.95</v>
      </c>
      <c r="DP157">
        <v>6.65</v>
      </c>
      <c r="DQ157">
        <v>6.28</v>
      </c>
      <c r="DR157">
        <v>5.86</v>
      </c>
      <c r="DS157">
        <v>5.48</v>
      </c>
      <c r="DT157">
        <v>5.19</v>
      </c>
      <c r="DU157">
        <v>4.84</v>
      </c>
      <c r="DV157">
        <v>4.6399999999999997</v>
      </c>
      <c r="DW157">
        <v>4.37</v>
      </c>
      <c r="DX157">
        <v>4.18</v>
      </c>
      <c r="DY157">
        <v>3.95</v>
      </c>
      <c r="DZ157">
        <v>3.78</v>
      </c>
      <c r="EA157">
        <v>3.6</v>
      </c>
      <c r="EB157">
        <v>3.46</v>
      </c>
      <c r="EC157">
        <v>3.26</v>
      </c>
      <c r="ED157">
        <v>3.16</v>
      </c>
      <c r="EE157">
        <v>2.96</v>
      </c>
      <c r="EF157">
        <v>2.75</v>
      </c>
      <c r="EG157">
        <v>2.57</v>
      </c>
      <c r="EH157">
        <v>2.44</v>
      </c>
      <c r="EI157">
        <v>2.3199999999999998</v>
      </c>
      <c r="EJ157">
        <v>2.19</v>
      </c>
      <c r="EK157">
        <v>2.08</v>
      </c>
      <c r="EL157">
        <v>1.93</v>
      </c>
      <c r="EM157">
        <v>1.86</v>
      </c>
      <c r="EN157">
        <v>1.76</v>
      </c>
      <c r="EO157">
        <v>1.6</v>
      </c>
      <c r="EP157">
        <v>1.52</v>
      </c>
      <c r="EQ157">
        <v>1.45</v>
      </c>
      <c r="ER157">
        <v>1.36</v>
      </c>
      <c r="ES157">
        <v>1.26</v>
      </c>
      <c r="ET157">
        <v>1.21</v>
      </c>
      <c r="EU157">
        <v>1.1299999999999999</v>
      </c>
      <c r="EV157">
        <v>1.04</v>
      </c>
      <c r="EW157">
        <v>0.98</v>
      </c>
      <c r="EX157">
        <v>0.89</v>
      </c>
      <c r="EY157">
        <v>0.85</v>
      </c>
      <c r="EZ157">
        <v>0.8</v>
      </c>
      <c r="FA157">
        <v>0.72</v>
      </c>
      <c r="FB157">
        <v>0.67</v>
      </c>
      <c r="FC157">
        <v>0.64</v>
      </c>
      <c r="FD157">
        <v>0.6</v>
      </c>
      <c r="FE157">
        <v>0.54</v>
      </c>
      <c r="FF157">
        <v>0.49</v>
      </c>
      <c r="FG157">
        <v>0.43</v>
      </c>
      <c r="FH157">
        <v>0.41</v>
      </c>
      <c r="FI157">
        <v>0.39</v>
      </c>
      <c r="FJ157">
        <v>0.33</v>
      </c>
      <c r="FK157">
        <v>0.31</v>
      </c>
      <c r="FL157">
        <v>0.27</v>
      </c>
      <c r="FM157">
        <v>0.26</v>
      </c>
      <c r="FN157">
        <v>0.23</v>
      </c>
      <c r="FO157">
        <v>0.22</v>
      </c>
      <c r="FP157">
        <v>0.2</v>
      </c>
      <c r="FQ157">
        <v>0.17</v>
      </c>
      <c r="FR157">
        <v>0.16</v>
      </c>
      <c r="FS157">
        <v>0.15</v>
      </c>
      <c r="FT157">
        <v>0.13</v>
      </c>
      <c r="FU157">
        <v>0.12</v>
      </c>
      <c r="FV157">
        <v>0.12</v>
      </c>
      <c r="FW157">
        <v>0.11</v>
      </c>
      <c r="FX157">
        <v>0.1</v>
      </c>
      <c r="FY157">
        <v>0.1</v>
      </c>
      <c r="FZ157">
        <v>0.1</v>
      </c>
    </row>
    <row r="158" spans="1:182" x14ac:dyDescent="0.15">
      <c r="A158">
        <v>29</v>
      </c>
      <c r="B158">
        <v>0</v>
      </c>
      <c r="C158">
        <v>0</v>
      </c>
      <c r="D158">
        <v>0</v>
      </c>
      <c r="E158">
        <v>0</v>
      </c>
      <c r="F158">
        <v>0</v>
      </c>
      <c r="G158">
        <v>0</v>
      </c>
      <c r="H158">
        <v>0</v>
      </c>
      <c r="I158">
        <v>0</v>
      </c>
      <c r="J158">
        <v>0.02</v>
      </c>
      <c r="K158">
        <v>0.04</v>
      </c>
      <c r="L158">
        <v>0.05</v>
      </c>
      <c r="M158">
        <v>7.0000000000000007E-2</v>
      </c>
      <c r="N158">
        <v>0.09</v>
      </c>
      <c r="O158">
        <v>0.11</v>
      </c>
      <c r="P158">
        <v>0.14000000000000001</v>
      </c>
      <c r="Q158">
        <v>0.17</v>
      </c>
      <c r="R158">
        <v>0.2</v>
      </c>
      <c r="S158">
        <v>0.24</v>
      </c>
      <c r="T158">
        <v>0.28000000000000003</v>
      </c>
      <c r="U158">
        <v>0.34</v>
      </c>
      <c r="V158">
        <v>0.41</v>
      </c>
      <c r="W158">
        <v>0.49</v>
      </c>
      <c r="X158">
        <v>0.54</v>
      </c>
      <c r="Y158">
        <v>0.63</v>
      </c>
      <c r="Z158">
        <v>0.71</v>
      </c>
      <c r="AA158">
        <v>0.83</v>
      </c>
      <c r="AB158">
        <v>0.92</v>
      </c>
      <c r="AC158">
        <v>1.07</v>
      </c>
      <c r="AD158">
        <v>1.1499999999999999</v>
      </c>
      <c r="AE158">
        <v>1.29</v>
      </c>
      <c r="AF158">
        <v>1.43</v>
      </c>
      <c r="AG158">
        <v>1.64</v>
      </c>
      <c r="AH158">
        <v>1.82</v>
      </c>
      <c r="AI158">
        <v>1.99</v>
      </c>
      <c r="AJ158">
        <v>2.15</v>
      </c>
      <c r="AK158">
        <v>2.34</v>
      </c>
      <c r="AL158">
        <v>2.61</v>
      </c>
      <c r="AM158">
        <v>2.83</v>
      </c>
      <c r="AN158">
        <v>3.06</v>
      </c>
      <c r="AO158">
        <v>3.27</v>
      </c>
      <c r="AP158">
        <v>3.58</v>
      </c>
      <c r="AQ158">
        <v>3.94</v>
      </c>
      <c r="AR158">
        <v>4.25</v>
      </c>
      <c r="AS158">
        <v>4.4800000000000004</v>
      </c>
      <c r="AT158">
        <v>4.84</v>
      </c>
      <c r="AU158">
        <v>5.15</v>
      </c>
      <c r="AV158">
        <v>5.47</v>
      </c>
      <c r="AW158">
        <v>5.79</v>
      </c>
      <c r="AX158">
        <v>6.16</v>
      </c>
      <c r="AY158">
        <v>6.56</v>
      </c>
      <c r="AZ158">
        <v>7.14</v>
      </c>
      <c r="BA158">
        <v>7.78</v>
      </c>
      <c r="BB158">
        <v>8.2899999999999991</v>
      </c>
      <c r="BC158">
        <v>8.77</v>
      </c>
      <c r="BD158">
        <v>9.18</v>
      </c>
      <c r="BE158">
        <v>9.61</v>
      </c>
      <c r="BF158">
        <v>9.8000000000000007</v>
      </c>
      <c r="BG158">
        <v>10.3</v>
      </c>
      <c r="BH158">
        <v>10.8</v>
      </c>
      <c r="BI158">
        <v>11.3</v>
      </c>
      <c r="BJ158">
        <v>11.8</v>
      </c>
      <c r="BK158">
        <v>12.2</v>
      </c>
      <c r="BL158">
        <v>12.6</v>
      </c>
      <c r="BM158">
        <v>13.1</v>
      </c>
      <c r="BN158">
        <v>13.5</v>
      </c>
      <c r="BO158">
        <v>13.8</v>
      </c>
      <c r="BP158">
        <v>14.1</v>
      </c>
      <c r="BQ158">
        <v>14.3</v>
      </c>
      <c r="BR158">
        <v>14.5</v>
      </c>
      <c r="BS158">
        <v>14.7</v>
      </c>
      <c r="BT158">
        <v>14.9</v>
      </c>
      <c r="BU158">
        <v>15</v>
      </c>
      <c r="BV158">
        <v>15.2</v>
      </c>
      <c r="BW158">
        <v>15.3</v>
      </c>
      <c r="BX158">
        <v>15.4</v>
      </c>
      <c r="BY158">
        <v>15.4</v>
      </c>
      <c r="BZ158">
        <v>15.5</v>
      </c>
      <c r="CA158">
        <v>15.5</v>
      </c>
      <c r="CB158">
        <v>15.6</v>
      </c>
      <c r="CC158">
        <v>15.6</v>
      </c>
      <c r="CD158">
        <v>15.6</v>
      </c>
      <c r="CE158">
        <v>15.5</v>
      </c>
      <c r="CF158">
        <v>15.5</v>
      </c>
      <c r="CG158">
        <v>15.5</v>
      </c>
      <c r="CH158">
        <v>15.4</v>
      </c>
      <c r="CI158">
        <v>15.3</v>
      </c>
      <c r="CJ158">
        <v>15.2</v>
      </c>
      <c r="CK158">
        <v>15.1</v>
      </c>
      <c r="CL158">
        <v>15</v>
      </c>
      <c r="CM158">
        <v>14.8</v>
      </c>
      <c r="CN158">
        <v>14.7</v>
      </c>
      <c r="CO158">
        <v>14.5</v>
      </c>
      <c r="CP158">
        <v>14.3</v>
      </c>
      <c r="CQ158">
        <v>14.1</v>
      </c>
      <c r="CR158">
        <v>13.9</v>
      </c>
      <c r="CS158">
        <v>13.7</v>
      </c>
      <c r="CT158">
        <v>13.5</v>
      </c>
      <c r="CU158">
        <v>13.2</v>
      </c>
      <c r="CV158">
        <v>13</v>
      </c>
      <c r="CW158">
        <v>12.7</v>
      </c>
      <c r="CX158">
        <v>12.5</v>
      </c>
      <c r="CY158">
        <v>12.2</v>
      </c>
      <c r="CZ158">
        <v>11.9</v>
      </c>
      <c r="DA158">
        <v>11.6</v>
      </c>
      <c r="DB158">
        <v>11.3</v>
      </c>
      <c r="DC158">
        <v>11</v>
      </c>
      <c r="DD158">
        <v>10.7</v>
      </c>
      <c r="DE158">
        <v>10.3</v>
      </c>
      <c r="DF158">
        <v>9.92</v>
      </c>
      <c r="DG158">
        <v>9.6</v>
      </c>
      <c r="DH158">
        <v>9.25</v>
      </c>
      <c r="DI158">
        <v>8.85</v>
      </c>
      <c r="DJ158">
        <v>8.49</v>
      </c>
      <c r="DK158">
        <v>8.2799999999999994</v>
      </c>
      <c r="DL158">
        <v>7.86</v>
      </c>
      <c r="DM158">
        <v>7.6</v>
      </c>
      <c r="DN158">
        <v>7.32</v>
      </c>
      <c r="DO158">
        <v>6.9</v>
      </c>
      <c r="DP158">
        <v>6.67</v>
      </c>
      <c r="DQ158">
        <v>6.22</v>
      </c>
      <c r="DR158">
        <v>5.94</v>
      </c>
      <c r="DS158">
        <v>5.53</v>
      </c>
      <c r="DT158">
        <v>5.17</v>
      </c>
      <c r="DU158">
        <v>4.88</v>
      </c>
      <c r="DV158">
        <v>4.6500000000000004</v>
      </c>
      <c r="DW158">
        <v>4.3600000000000003</v>
      </c>
      <c r="DX158">
        <v>4.1900000000000004</v>
      </c>
      <c r="DY158">
        <v>4</v>
      </c>
      <c r="DZ158">
        <v>3.77</v>
      </c>
      <c r="EA158">
        <v>3.65</v>
      </c>
      <c r="EB158">
        <v>3.49</v>
      </c>
      <c r="EC158">
        <v>3.27</v>
      </c>
      <c r="ED158">
        <v>3.2</v>
      </c>
      <c r="EE158">
        <v>2.91</v>
      </c>
      <c r="EF158">
        <v>2.72</v>
      </c>
      <c r="EG158">
        <v>2.62</v>
      </c>
      <c r="EH158">
        <v>2.4700000000000002</v>
      </c>
      <c r="EI158">
        <v>2.37</v>
      </c>
      <c r="EJ158">
        <v>2.1800000000000002</v>
      </c>
      <c r="EK158">
        <v>2.1</v>
      </c>
      <c r="EL158">
        <v>1.97</v>
      </c>
      <c r="EM158">
        <v>1.86</v>
      </c>
      <c r="EN158">
        <v>1.75</v>
      </c>
      <c r="EO158">
        <v>1.64</v>
      </c>
      <c r="EP158">
        <v>1.55</v>
      </c>
      <c r="EQ158">
        <v>1.49</v>
      </c>
      <c r="ER158">
        <v>1.34</v>
      </c>
      <c r="ES158">
        <v>1.32</v>
      </c>
      <c r="ET158">
        <v>1.22</v>
      </c>
      <c r="EU158">
        <v>1.1599999999999999</v>
      </c>
      <c r="EV158">
        <v>1.07</v>
      </c>
      <c r="EW158">
        <v>1</v>
      </c>
      <c r="EX158">
        <v>0.9</v>
      </c>
      <c r="EY158">
        <v>0.85</v>
      </c>
      <c r="EZ158">
        <v>0.81</v>
      </c>
      <c r="FA158">
        <v>0.73</v>
      </c>
      <c r="FB158">
        <v>0.69</v>
      </c>
      <c r="FC158">
        <v>0.63</v>
      </c>
      <c r="FD158">
        <v>0.6</v>
      </c>
      <c r="FE158">
        <v>0.54</v>
      </c>
      <c r="FF158">
        <v>0.5</v>
      </c>
      <c r="FG158">
        <v>0.43</v>
      </c>
      <c r="FH158">
        <v>0.41</v>
      </c>
      <c r="FI158">
        <v>0.39</v>
      </c>
      <c r="FJ158">
        <v>0.35</v>
      </c>
      <c r="FK158">
        <v>0.32</v>
      </c>
      <c r="FL158">
        <v>0.3</v>
      </c>
      <c r="FM158">
        <v>0.27</v>
      </c>
      <c r="FN158">
        <v>0.24</v>
      </c>
      <c r="FO158">
        <v>0.22</v>
      </c>
      <c r="FP158">
        <v>0.2</v>
      </c>
      <c r="FQ158">
        <v>0.18</v>
      </c>
      <c r="FR158">
        <v>0.17</v>
      </c>
      <c r="FS158">
        <v>0.15</v>
      </c>
      <c r="FT158">
        <v>0.14000000000000001</v>
      </c>
      <c r="FU158">
        <v>0.13</v>
      </c>
      <c r="FV158">
        <v>0.12</v>
      </c>
      <c r="FW158">
        <v>0.11</v>
      </c>
      <c r="FX158">
        <v>0.1</v>
      </c>
      <c r="FY158">
        <v>0.1</v>
      </c>
      <c r="FZ158">
        <v>0.1</v>
      </c>
    </row>
    <row r="159" spans="1:182" x14ac:dyDescent="0.15">
      <c r="A159">
        <v>28</v>
      </c>
      <c r="B159">
        <v>0</v>
      </c>
      <c r="C159">
        <v>0</v>
      </c>
      <c r="D159">
        <v>0</v>
      </c>
      <c r="E159">
        <v>0</v>
      </c>
      <c r="F159">
        <v>0</v>
      </c>
      <c r="G159">
        <v>0</v>
      </c>
      <c r="H159">
        <v>0</v>
      </c>
      <c r="I159">
        <v>0</v>
      </c>
      <c r="J159">
        <v>0.02</v>
      </c>
      <c r="K159">
        <v>0.04</v>
      </c>
      <c r="L159">
        <v>0.05</v>
      </c>
      <c r="M159">
        <v>0.06</v>
      </c>
      <c r="N159">
        <v>0.09</v>
      </c>
      <c r="O159">
        <v>0.11</v>
      </c>
      <c r="P159">
        <v>0.14000000000000001</v>
      </c>
      <c r="Q159">
        <v>0.17</v>
      </c>
      <c r="R159">
        <v>0.21</v>
      </c>
      <c r="S159">
        <v>0.24</v>
      </c>
      <c r="T159">
        <v>0.3</v>
      </c>
      <c r="U159">
        <v>0.33</v>
      </c>
      <c r="V159">
        <v>0.41</v>
      </c>
      <c r="W159">
        <v>0.47</v>
      </c>
      <c r="X159">
        <v>0.55000000000000004</v>
      </c>
      <c r="Y159">
        <v>0.63</v>
      </c>
      <c r="Z159">
        <v>0.73</v>
      </c>
      <c r="AA159">
        <v>0.82</v>
      </c>
      <c r="AB159">
        <v>0.92</v>
      </c>
      <c r="AC159">
        <v>1.05</v>
      </c>
      <c r="AD159">
        <v>1.19</v>
      </c>
      <c r="AE159">
        <v>1.27</v>
      </c>
      <c r="AF159">
        <v>1.45</v>
      </c>
      <c r="AG159">
        <v>1.62</v>
      </c>
      <c r="AH159">
        <v>1.79</v>
      </c>
      <c r="AI159">
        <v>1.99</v>
      </c>
      <c r="AJ159">
        <v>2.17</v>
      </c>
      <c r="AK159">
        <v>2.38</v>
      </c>
      <c r="AL159">
        <v>2.58</v>
      </c>
      <c r="AM159">
        <v>2.83</v>
      </c>
      <c r="AN159">
        <v>3.04</v>
      </c>
      <c r="AO159">
        <v>3.31</v>
      </c>
      <c r="AP159">
        <v>3.63</v>
      </c>
      <c r="AQ159">
        <v>3.93</v>
      </c>
      <c r="AR159">
        <v>4.3</v>
      </c>
      <c r="AS159">
        <v>4.55</v>
      </c>
      <c r="AT159">
        <v>4.83</v>
      </c>
      <c r="AU159">
        <v>5.16</v>
      </c>
      <c r="AV159">
        <v>5.41</v>
      </c>
      <c r="AW159">
        <v>5.83</v>
      </c>
      <c r="AX159">
        <v>6.19</v>
      </c>
      <c r="AY159">
        <v>6.66</v>
      </c>
      <c r="AZ159">
        <v>7.16</v>
      </c>
      <c r="BA159">
        <v>7.7</v>
      </c>
      <c r="BB159">
        <v>8.35</v>
      </c>
      <c r="BC159">
        <v>8.8000000000000007</v>
      </c>
      <c r="BD159">
        <v>9.26</v>
      </c>
      <c r="BE159">
        <v>9.5500000000000007</v>
      </c>
      <c r="BF159">
        <v>9.83</v>
      </c>
      <c r="BG159">
        <v>10.3</v>
      </c>
      <c r="BH159">
        <v>10.9</v>
      </c>
      <c r="BI159">
        <v>11.3</v>
      </c>
      <c r="BJ159">
        <v>11.8</v>
      </c>
      <c r="BK159">
        <v>12.2</v>
      </c>
      <c r="BL159">
        <v>12.6</v>
      </c>
      <c r="BM159">
        <v>13.1</v>
      </c>
      <c r="BN159">
        <v>13.4</v>
      </c>
      <c r="BO159">
        <v>13.8</v>
      </c>
      <c r="BP159">
        <v>14.1</v>
      </c>
      <c r="BQ159">
        <v>14.3</v>
      </c>
      <c r="BR159">
        <v>14.5</v>
      </c>
      <c r="BS159">
        <v>14.7</v>
      </c>
      <c r="BT159">
        <v>14.9</v>
      </c>
      <c r="BU159">
        <v>15</v>
      </c>
      <c r="BV159">
        <v>15.1</v>
      </c>
      <c r="BW159">
        <v>15.2</v>
      </c>
      <c r="BX159">
        <v>15.3</v>
      </c>
      <c r="BY159">
        <v>15.4</v>
      </c>
      <c r="BZ159">
        <v>15.5</v>
      </c>
      <c r="CA159">
        <v>15.5</v>
      </c>
      <c r="CB159">
        <v>15.5</v>
      </c>
      <c r="CC159">
        <v>15.5</v>
      </c>
      <c r="CD159">
        <v>15.5</v>
      </c>
      <c r="CE159">
        <v>15.5</v>
      </c>
      <c r="CF159">
        <v>15.5</v>
      </c>
      <c r="CG159">
        <v>15.4</v>
      </c>
      <c r="CH159">
        <v>15.3</v>
      </c>
      <c r="CI159">
        <v>15.3</v>
      </c>
      <c r="CJ159">
        <v>15.2</v>
      </c>
      <c r="CK159">
        <v>15</v>
      </c>
      <c r="CL159">
        <v>14.9</v>
      </c>
      <c r="CM159">
        <v>14.8</v>
      </c>
      <c r="CN159">
        <v>14.6</v>
      </c>
      <c r="CO159">
        <v>14.4</v>
      </c>
      <c r="CP159">
        <v>14.3</v>
      </c>
      <c r="CQ159">
        <v>14.1</v>
      </c>
      <c r="CR159">
        <v>13.9</v>
      </c>
      <c r="CS159">
        <v>13.6</v>
      </c>
      <c r="CT159">
        <v>13.4</v>
      </c>
      <c r="CU159">
        <v>13.2</v>
      </c>
      <c r="CV159">
        <v>12.9</v>
      </c>
      <c r="CW159">
        <v>12.7</v>
      </c>
      <c r="CX159">
        <v>12.4</v>
      </c>
      <c r="CY159">
        <v>12.2</v>
      </c>
      <c r="CZ159">
        <v>11.9</v>
      </c>
      <c r="DA159">
        <v>11.6</v>
      </c>
      <c r="DB159">
        <v>11.2</v>
      </c>
      <c r="DC159">
        <v>11</v>
      </c>
      <c r="DD159">
        <v>10.7</v>
      </c>
      <c r="DE159">
        <v>10.199999999999999</v>
      </c>
      <c r="DF159">
        <v>9.8800000000000008</v>
      </c>
      <c r="DG159">
        <v>9.5399999999999991</v>
      </c>
      <c r="DH159">
        <v>9.15</v>
      </c>
      <c r="DI159">
        <v>8.85</v>
      </c>
      <c r="DJ159">
        <v>8.5399999999999991</v>
      </c>
      <c r="DK159">
        <v>8.2200000000000006</v>
      </c>
      <c r="DL159">
        <v>7.75</v>
      </c>
      <c r="DM159">
        <v>7.54</v>
      </c>
      <c r="DN159">
        <v>7.24</v>
      </c>
      <c r="DO159">
        <v>6.91</v>
      </c>
      <c r="DP159">
        <v>6.63</v>
      </c>
      <c r="DQ159">
        <v>6.2</v>
      </c>
      <c r="DR159">
        <v>5.93</v>
      </c>
      <c r="DS159">
        <v>5.56</v>
      </c>
      <c r="DT159">
        <v>5.23</v>
      </c>
      <c r="DU159">
        <v>4.8499999999999996</v>
      </c>
      <c r="DV159">
        <v>4.58</v>
      </c>
      <c r="DW159">
        <v>4.41</v>
      </c>
      <c r="DX159">
        <v>4.1399999999999997</v>
      </c>
      <c r="DY159">
        <v>4.0199999999999996</v>
      </c>
      <c r="DZ159">
        <v>3.75</v>
      </c>
      <c r="EA159">
        <v>3.63</v>
      </c>
      <c r="EB159">
        <v>3.46</v>
      </c>
      <c r="EC159">
        <v>3.25</v>
      </c>
      <c r="ED159">
        <v>3.12</v>
      </c>
      <c r="EE159">
        <v>3.01</v>
      </c>
      <c r="EF159">
        <v>2.81</v>
      </c>
      <c r="EG159">
        <v>2.61</v>
      </c>
      <c r="EH159">
        <v>2.4900000000000002</v>
      </c>
      <c r="EI159">
        <v>2.35</v>
      </c>
      <c r="EJ159">
        <v>2.2000000000000002</v>
      </c>
      <c r="EK159">
        <v>2.14</v>
      </c>
      <c r="EL159">
        <v>2.0099999999999998</v>
      </c>
      <c r="EM159">
        <v>1.88</v>
      </c>
      <c r="EN159">
        <v>1.8</v>
      </c>
      <c r="EO159">
        <v>1.64</v>
      </c>
      <c r="EP159">
        <v>1.61</v>
      </c>
      <c r="EQ159">
        <v>1.48</v>
      </c>
      <c r="ER159">
        <v>1.38</v>
      </c>
      <c r="ES159">
        <v>1.33</v>
      </c>
      <c r="ET159">
        <v>1.21</v>
      </c>
      <c r="EU159">
        <v>1.17</v>
      </c>
      <c r="EV159">
        <v>1.1200000000000001</v>
      </c>
      <c r="EW159">
        <v>1.02</v>
      </c>
      <c r="EX159">
        <v>0.91</v>
      </c>
      <c r="EY159">
        <v>0.9</v>
      </c>
      <c r="EZ159">
        <v>0.81</v>
      </c>
      <c r="FA159">
        <v>0.75</v>
      </c>
      <c r="FB159">
        <v>0.73</v>
      </c>
      <c r="FC159">
        <v>0.67</v>
      </c>
      <c r="FD159">
        <v>0.59</v>
      </c>
      <c r="FE159">
        <v>0.53</v>
      </c>
      <c r="FF159">
        <v>0.5</v>
      </c>
      <c r="FG159">
        <v>0.47</v>
      </c>
      <c r="FH159">
        <v>0.44</v>
      </c>
      <c r="FI159">
        <v>0.4</v>
      </c>
      <c r="FJ159">
        <v>0.36</v>
      </c>
      <c r="FK159">
        <v>0.34</v>
      </c>
      <c r="FL159">
        <v>0.28999999999999998</v>
      </c>
      <c r="FM159">
        <v>0.28000000000000003</v>
      </c>
      <c r="FN159">
        <v>0.25</v>
      </c>
      <c r="FO159">
        <v>0.23</v>
      </c>
      <c r="FP159">
        <v>0.21</v>
      </c>
      <c r="FQ159">
        <v>0.19</v>
      </c>
      <c r="FR159">
        <v>0.17</v>
      </c>
      <c r="FS159">
        <v>0.16</v>
      </c>
      <c r="FT159">
        <v>0.14000000000000001</v>
      </c>
      <c r="FU159">
        <v>0.13</v>
      </c>
      <c r="FV159">
        <v>0.12</v>
      </c>
      <c r="FW159">
        <v>0.11</v>
      </c>
      <c r="FX159">
        <v>0.1</v>
      </c>
      <c r="FY159">
        <v>0.1</v>
      </c>
      <c r="FZ159">
        <v>0.1</v>
      </c>
    </row>
    <row r="160" spans="1:182" x14ac:dyDescent="0.15">
      <c r="A160">
        <v>27</v>
      </c>
      <c r="B160">
        <v>0</v>
      </c>
      <c r="C160">
        <v>0</v>
      </c>
      <c r="D160">
        <v>0</v>
      </c>
      <c r="E160">
        <v>0</v>
      </c>
      <c r="F160">
        <v>0</v>
      </c>
      <c r="G160">
        <v>0</v>
      </c>
      <c r="H160">
        <v>0</v>
      </c>
      <c r="I160">
        <v>0</v>
      </c>
      <c r="J160">
        <v>0.02</v>
      </c>
      <c r="K160">
        <v>0.04</v>
      </c>
      <c r="L160">
        <v>0.05</v>
      </c>
      <c r="M160">
        <v>7.0000000000000007E-2</v>
      </c>
      <c r="N160">
        <v>0.09</v>
      </c>
      <c r="O160">
        <v>0.11</v>
      </c>
      <c r="P160">
        <v>0.14000000000000001</v>
      </c>
      <c r="Q160">
        <v>0.17</v>
      </c>
      <c r="R160">
        <v>0.2</v>
      </c>
      <c r="S160">
        <v>0.25</v>
      </c>
      <c r="T160">
        <v>0.28999999999999998</v>
      </c>
      <c r="U160">
        <v>0.35</v>
      </c>
      <c r="V160">
        <v>0.4</v>
      </c>
      <c r="W160">
        <v>0.47</v>
      </c>
      <c r="X160">
        <v>0.56000000000000005</v>
      </c>
      <c r="Y160">
        <v>0.63</v>
      </c>
      <c r="Z160">
        <v>0.71</v>
      </c>
      <c r="AA160">
        <v>0.82</v>
      </c>
      <c r="AB160">
        <v>0.92</v>
      </c>
      <c r="AC160">
        <v>1.05</v>
      </c>
      <c r="AD160">
        <v>1.1499999999999999</v>
      </c>
      <c r="AE160">
        <v>1.31</v>
      </c>
      <c r="AF160">
        <v>1.45</v>
      </c>
      <c r="AG160">
        <v>1.61</v>
      </c>
      <c r="AH160">
        <v>1.74</v>
      </c>
      <c r="AI160">
        <v>1.98</v>
      </c>
      <c r="AJ160">
        <v>2.1800000000000002</v>
      </c>
      <c r="AK160">
        <v>2.35</v>
      </c>
      <c r="AL160">
        <v>2.58</v>
      </c>
      <c r="AM160">
        <v>2.82</v>
      </c>
      <c r="AN160">
        <v>3.04</v>
      </c>
      <c r="AO160">
        <v>3.27</v>
      </c>
      <c r="AP160">
        <v>3.59</v>
      </c>
      <c r="AQ160">
        <v>3.94</v>
      </c>
      <c r="AR160">
        <v>4.24</v>
      </c>
      <c r="AS160">
        <v>4.5599999999999996</v>
      </c>
      <c r="AT160">
        <v>4.7699999999999996</v>
      </c>
      <c r="AU160">
        <v>5.13</v>
      </c>
      <c r="AV160">
        <v>5.46</v>
      </c>
      <c r="AW160">
        <v>5.82</v>
      </c>
      <c r="AX160">
        <v>6.17</v>
      </c>
      <c r="AY160">
        <v>6.65</v>
      </c>
      <c r="AZ160">
        <v>7.15</v>
      </c>
      <c r="BA160">
        <v>7.8</v>
      </c>
      <c r="BB160">
        <v>8.33</v>
      </c>
      <c r="BC160">
        <v>8.77</v>
      </c>
      <c r="BD160">
        <v>9.2100000000000009</v>
      </c>
      <c r="BE160">
        <v>9.57</v>
      </c>
      <c r="BF160">
        <v>9.73</v>
      </c>
      <c r="BG160">
        <v>10.3</v>
      </c>
      <c r="BH160">
        <v>10.8</v>
      </c>
      <c r="BI160">
        <v>11.3</v>
      </c>
      <c r="BJ160">
        <v>11.7</v>
      </c>
      <c r="BK160">
        <v>12.2</v>
      </c>
      <c r="BL160">
        <v>12.6</v>
      </c>
      <c r="BM160">
        <v>13</v>
      </c>
      <c r="BN160">
        <v>13.4</v>
      </c>
      <c r="BO160">
        <v>13.8</v>
      </c>
      <c r="BP160">
        <v>14.1</v>
      </c>
      <c r="BQ160">
        <v>14.3</v>
      </c>
      <c r="BR160">
        <v>14.5</v>
      </c>
      <c r="BS160">
        <v>14.7</v>
      </c>
      <c r="BT160">
        <v>14.8</v>
      </c>
      <c r="BU160">
        <v>15</v>
      </c>
      <c r="BV160">
        <v>15.1</v>
      </c>
      <c r="BW160">
        <v>15.2</v>
      </c>
      <c r="BX160">
        <v>15.3</v>
      </c>
      <c r="BY160">
        <v>15.4</v>
      </c>
      <c r="BZ160">
        <v>15.4</v>
      </c>
      <c r="CA160">
        <v>15.5</v>
      </c>
      <c r="CB160">
        <v>15.5</v>
      </c>
      <c r="CC160">
        <v>15.5</v>
      </c>
      <c r="CD160">
        <v>15.5</v>
      </c>
      <c r="CE160">
        <v>15.5</v>
      </c>
      <c r="CF160">
        <v>15.4</v>
      </c>
      <c r="CG160">
        <v>15.4</v>
      </c>
      <c r="CH160">
        <v>15.3</v>
      </c>
      <c r="CI160">
        <v>15.2</v>
      </c>
      <c r="CJ160">
        <v>15.1</v>
      </c>
      <c r="CK160">
        <v>15</v>
      </c>
      <c r="CL160">
        <v>14.9</v>
      </c>
      <c r="CM160">
        <v>14.7</v>
      </c>
      <c r="CN160">
        <v>14.6</v>
      </c>
      <c r="CO160">
        <v>14.4</v>
      </c>
      <c r="CP160">
        <v>14.2</v>
      </c>
      <c r="CQ160">
        <v>14</v>
      </c>
      <c r="CR160">
        <v>13.8</v>
      </c>
      <c r="CS160">
        <v>13.6</v>
      </c>
      <c r="CT160">
        <v>13.4</v>
      </c>
      <c r="CU160">
        <v>13.1</v>
      </c>
      <c r="CV160">
        <v>12.9</v>
      </c>
      <c r="CW160">
        <v>12.7</v>
      </c>
      <c r="CX160">
        <v>12.4</v>
      </c>
      <c r="CY160">
        <v>12.1</v>
      </c>
      <c r="CZ160">
        <v>11.8</v>
      </c>
      <c r="DA160">
        <v>11.6</v>
      </c>
      <c r="DB160">
        <v>11.2</v>
      </c>
      <c r="DC160">
        <v>10.9</v>
      </c>
      <c r="DD160">
        <v>10.7</v>
      </c>
      <c r="DE160">
        <v>10.199999999999999</v>
      </c>
      <c r="DF160">
        <v>9.82</v>
      </c>
      <c r="DG160">
        <v>9.51</v>
      </c>
      <c r="DH160">
        <v>9.14</v>
      </c>
      <c r="DI160">
        <v>8.74</v>
      </c>
      <c r="DJ160">
        <v>8.4700000000000006</v>
      </c>
      <c r="DK160">
        <v>8.2100000000000009</v>
      </c>
      <c r="DL160">
        <v>7.78</v>
      </c>
      <c r="DM160">
        <v>7.55</v>
      </c>
      <c r="DN160">
        <v>7.16</v>
      </c>
      <c r="DO160">
        <v>6.89</v>
      </c>
      <c r="DP160">
        <v>6.53</v>
      </c>
      <c r="DQ160">
        <v>6.24</v>
      </c>
      <c r="DR160">
        <v>5.82</v>
      </c>
      <c r="DS160">
        <v>5.47</v>
      </c>
      <c r="DT160">
        <v>5.14</v>
      </c>
      <c r="DU160">
        <v>4.87</v>
      </c>
      <c r="DV160">
        <v>4.59</v>
      </c>
      <c r="DW160">
        <v>4.3899999999999997</v>
      </c>
      <c r="DX160">
        <v>4.1500000000000004</v>
      </c>
      <c r="DY160">
        <v>4.01</v>
      </c>
      <c r="DZ160">
        <v>3.8</v>
      </c>
      <c r="EA160">
        <v>3.64</v>
      </c>
      <c r="EB160">
        <v>3.5</v>
      </c>
      <c r="EC160">
        <v>3.29</v>
      </c>
      <c r="ED160">
        <v>3.11</v>
      </c>
      <c r="EE160">
        <v>3.01</v>
      </c>
      <c r="EF160">
        <v>2.79</v>
      </c>
      <c r="EG160">
        <v>2.65</v>
      </c>
      <c r="EH160">
        <v>2.5299999999999998</v>
      </c>
      <c r="EI160">
        <v>2.36</v>
      </c>
      <c r="EJ160">
        <v>2.2599999999999998</v>
      </c>
      <c r="EK160">
        <v>2.14</v>
      </c>
      <c r="EL160">
        <v>2.0499999999999998</v>
      </c>
      <c r="EM160">
        <v>1.88</v>
      </c>
      <c r="EN160">
        <v>1.78</v>
      </c>
      <c r="EO160">
        <v>1.7</v>
      </c>
      <c r="EP160">
        <v>1.61</v>
      </c>
      <c r="EQ160">
        <v>1.48</v>
      </c>
      <c r="ER160">
        <v>1.42</v>
      </c>
      <c r="ES160">
        <v>1.32</v>
      </c>
      <c r="ET160">
        <v>1.24</v>
      </c>
      <c r="EU160">
        <v>1.1499999999999999</v>
      </c>
      <c r="EV160">
        <v>1.1000000000000001</v>
      </c>
      <c r="EW160">
        <v>1.02</v>
      </c>
      <c r="EX160">
        <v>0.95</v>
      </c>
      <c r="EY160">
        <v>0.9</v>
      </c>
      <c r="EZ160">
        <v>0.82</v>
      </c>
      <c r="FA160">
        <v>0.77</v>
      </c>
      <c r="FB160">
        <v>0.71</v>
      </c>
      <c r="FC160">
        <v>0.67</v>
      </c>
      <c r="FD160">
        <v>0.62</v>
      </c>
      <c r="FE160">
        <v>0.56000000000000005</v>
      </c>
      <c r="FF160">
        <v>0.53</v>
      </c>
      <c r="FG160">
        <v>0.47</v>
      </c>
      <c r="FH160">
        <v>0.45</v>
      </c>
      <c r="FI160">
        <v>0.39</v>
      </c>
      <c r="FJ160">
        <v>0.37</v>
      </c>
      <c r="FK160">
        <v>0.33</v>
      </c>
      <c r="FL160">
        <v>0.31</v>
      </c>
      <c r="FM160">
        <v>0.26</v>
      </c>
      <c r="FN160">
        <v>0.25</v>
      </c>
      <c r="FO160">
        <v>0.23</v>
      </c>
      <c r="FP160">
        <v>0.21</v>
      </c>
      <c r="FQ160">
        <v>0.19</v>
      </c>
      <c r="FR160">
        <v>0.17</v>
      </c>
      <c r="FS160">
        <v>0.16</v>
      </c>
      <c r="FT160">
        <v>0.15</v>
      </c>
      <c r="FU160">
        <v>0.13</v>
      </c>
      <c r="FV160">
        <v>0.12</v>
      </c>
      <c r="FW160">
        <v>0.11</v>
      </c>
      <c r="FX160">
        <v>0.11</v>
      </c>
      <c r="FY160">
        <v>0.1</v>
      </c>
      <c r="FZ160">
        <v>0.1</v>
      </c>
    </row>
    <row r="161" spans="1:182" x14ac:dyDescent="0.15">
      <c r="A161">
        <v>26</v>
      </c>
      <c r="B161">
        <v>0</v>
      </c>
      <c r="C161">
        <v>0</v>
      </c>
      <c r="D161">
        <v>0</v>
      </c>
      <c r="E161">
        <v>0</v>
      </c>
      <c r="F161">
        <v>0</v>
      </c>
      <c r="G161">
        <v>0</v>
      </c>
      <c r="H161">
        <v>0</v>
      </c>
      <c r="I161">
        <v>0</v>
      </c>
      <c r="J161">
        <v>0.02</v>
      </c>
      <c r="K161">
        <v>0.03</v>
      </c>
      <c r="L161">
        <v>0.05</v>
      </c>
      <c r="M161">
        <v>0.06</v>
      </c>
      <c r="N161">
        <v>0.09</v>
      </c>
      <c r="O161">
        <v>0.11</v>
      </c>
      <c r="P161">
        <v>0.14000000000000001</v>
      </c>
      <c r="Q161">
        <v>0.16</v>
      </c>
      <c r="R161">
        <v>0.2</v>
      </c>
      <c r="S161">
        <v>0.24</v>
      </c>
      <c r="T161">
        <v>0.28999999999999998</v>
      </c>
      <c r="U161">
        <v>0.35</v>
      </c>
      <c r="V161">
        <v>0.4</v>
      </c>
      <c r="W161">
        <v>0.47</v>
      </c>
      <c r="X161">
        <v>0.52</v>
      </c>
      <c r="Y161">
        <v>0.62</v>
      </c>
      <c r="Z161">
        <v>0.71</v>
      </c>
      <c r="AA161">
        <v>0.78</v>
      </c>
      <c r="AB161">
        <v>0.88</v>
      </c>
      <c r="AC161">
        <v>1.02</v>
      </c>
      <c r="AD161">
        <v>1.1399999999999999</v>
      </c>
      <c r="AE161">
        <v>1.3</v>
      </c>
      <c r="AF161">
        <v>1.43</v>
      </c>
      <c r="AG161">
        <v>1.6</v>
      </c>
      <c r="AH161">
        <v>1.72</v>
      </c>
      <c r="AI161">
        <v>1.98</v>
      </c>
      <c r="AJ161">
        <v>2.14</v>
      </c>
      <c r="AK161">
        <v>2.35</v>
      </c>
      <c r="AL161">
        <v>2.59</v>
      </c>
      <c r="AM161">
        <v>2.84</v>
      </c>
      <c r="AN161">
        <v>3.01</v>
      </c>
      <c r="AO161">
        <v>3.29</v>
      </c>
      <c r="AP161">
        <v>3.58</v>
      </c>
      <c r="AQ161">
        <v>3.99</v>
      </c>
      <c r="AR161">
        <v>4.24</v>
      </c>
      <c r="AS161">
        <v>4.55</v>
      </c>
      <c r="AT161">
        <v>4.8</v>
      </c>
      <c r="AU161">
        <v>5.1100000000000003</v>
      </c>
      <c r="AV161">
        <v>5.45</v>
      </c>
      <c r="AW161">
        <v>5.81</v>
      </c>
      <c r="AX161">
        <v>6.14</v>
      </c>
      <c r="AY161">
        <v>6.66</v>
      </c>
      <c r="AZ161">
        <v>7.2</v>
      </c>
      <c r="BA161">
        <v>7.71</v>
      </c>
      <c r="BB161">
        <v>8.32</v>
      </c>
      <c r="BC161">
        <v>8.75</v>
      </c>
      <c r="BD161">
        <v>9.23</v>
      </c>
      <c r="BE161">
        <v>9.66</v>
      </c>
      <c r="BF161">
        <v>9.76</v>
      </c>
      <c r="BG161">
        <v>10.199999999999999</v>
      </c>
      <c r="BH161">
        <v>10.8</v>
      </c>
      <c r="BI161">
        <v>11.2</v>
      </c>
      <c r="BJ161">
        <v>11.7</v>
      </c>
      <c r="BK161">
        <v>12.1</v>
      </c>
      <c r="BL161">
        <v>12.6</v>
      </c>
      <c r="BM161">
        <v>13</v>
      </c>
      <c r="BN161">
        <v>13.4</v>
      </c>
      <c r="BO161">
        <v>13.8</v>
      </c>
      <c r="BP161">
        <v>14.1</v>
      </c>
      <c r="BQ161">
        <v>14.3</v>
      </c>
      <c r="BR161">
        <v>14.5</v>
      </c>
      <c r="BS161">
        <v>14.7</v>
      </c>
      <c r="BT161">
        <v>14.8</v>
      </c>
      <c r="BU161">
        <v>15</v>
      </c>
      <c r="BV161">
        <v>15.1</v>
      </c>
      <c r="BW161">
        <v>15.2</v>
      </c>
      <c r="BX161">
        <v>15.3</v>
      </c>
      <c r="BY161">
        <v>15.4</v>
      </c>
      <c r="BZ161">
        <v>15.4</v>
      </c>
      <c r="CA161">
        <v>15.5</v>
      </c>
      <c r="CB161">
        <v>15.5</v>
      </c>
      <c r="CC161">
        <v>15.5</v>
      </c>
      <c r="CD161">
        <v>15.5</v>
      </c>
      <c r="CE161">
        <v>15.5</v>
      </c>
      <c r="CF161">
        <v>15.4</v>
      </c>
      <c r="CG161">
        <v>15.3</v>
      </c>
      <c r="CH161">
        <v>15.3</v>
      </c>
      <c r="CI161">
        <v>15.2</v>
      </c>
      <c r="CJ161">
        <v>15.1</v>
      </c>
      <c r="CK161">
        <v>15</v>
      </c>
      <c r="CL161">
        <v>14.8</v>
      </c>
      <c r="CM161">
        <v>14.7</v>
      </c>
      <c r="CN161">
        <v>14.5</v>
      </c>
      <c r="CO161">
        <v>14.3</v>
      </c>
      <c r="CP161">
        <v>14.2</v>
      </c>
      <c r="CQ161">
        <v>14</v>
      </c>
      <c r="CR161">
        <v>13.8</v>
      </c>
      <c r="CS161">
        <v>13.6</v>
      </c>
      <c r="CT161">
        <v>13.3</v>
      </c>
      <c r="CU161">
        <v>13.1</v>
      </c>
      <c r="CV161">
        <v>12.8</v>
      </c>
      <c r="CW161">
        <v>12.6</v>
      </c>
      <c r="CX161">
        <v>12.3</v>
      </c>
      <c r="CY161">
        <v>12.1</v>
      </c>
      <c r="CZ161">
        <v>11.8</v>
      </c>
      <c r="DA161">
        <v>11.5</v>
      </c>
      <c r="DB161">
        <v>11.2</v>
      </c>
      <c r="DC161">
        <v>10.9</v>
      </c>
      <c r="DD161">
        <v>10.6</v>
      </c>
      <c r="DE161">
        <v>10.199999999999999</v>
      </c>
      <c r="DF161">
        <v>9.82</v>
      </c>
      <c r="DG161">
        <v>9.5</v>
      </c>
      <c r="DH161">
        <v>9.0299999999999994</v>
      </c>
      <c r="DI161">
        <v>8.73</v>
      </c>
      <c r="DJ161">
        <v>8.39</v>
      </c>
      <c r="DK161">
        <v>8.18</v>
      </c>
      <c r="DL161">
        <v>7.74</v>
      </c>
      <c r="DM161">
        <v>7.54</v>
      </c>
      <c r="DN161">
        <v>7.15</v>
      </c>
      <c r="DO161">
        <v>6.89</v>
      </c>
      <c r="DP161">
        <v>6.5</v>
      </c>
      <c r="DQ161">
        <v>6.13</v>
      </c>
      <c r="DR161">
        <v>5.83</v>
      </c>
      <c r="DS161">
        <v>5.59</v>
      </c>
      <c r="DT161">
        <v>5.13</v>
      </c>
      <c r="DU161">
        <v>4.82</v>
      </c>
      <c r="DV161">
        <v>4.55</v>
      </c>
      <c r="DW161">
        <v>4.4000000000000004</v>
      </c>
      <c r="DX161">
        <v>4.1399999999999997</v>
      </c>
      <c r="DY161">
        <v>4.01</v>
      </c>
      <c r="DZ161">
        <v>3.82</v>
      </c>
      <c r="EA161">
        <v>3.58</v>
      </c>
      <c r="EB161">
        <v>3.52</v>
      </c>
      <c r="EC161">
        <v>3.32</v>
      </c>
      <c r="ED161">
        <v>3.13</v>
      </c>
      <c r="EE161">
        <v>3.04</v>
      </c>
      <c r="EF161">
        <v>2.92</v>
      </c>
      <c r="EG161">
        <v>2.64</v>
      </c>
      <c r="EH161">
        <v>2.4900000000000002</v>
      </c>
      <c r="EI161">
        <v>2.4</v>
      </c>
      <c r="EJ161">
        <v>2.2599999999999998</v>
      </c>
      <c r="EK161">
        <v>2.09</v>
      </c>
      <c r="EL161">
        <v>2.08</v>
      </c>
      <c r="EM161">
        <v>1.9</v>
      </c>
      <c r="EN161">
        <v>1.8</v>
      </c>
      <c r="EO161">
        <v>1.71</v>
      </c>
      <c r="EP161">
        <v>1.61</v>
      </c>
      <c r="EQ161">
        <v>1.51</v>
      </c>
      <c r="ER161">
        <v>1.42</v>
      </c>
      <c r="ES161">
        <v>1.34</v>
      </c>
      <c r="ET161">
        <v>1.28</v>
      </c>
      <c r="EU161">
        <v>1.17</v>
      </c>
      <c r="EV161">
        <v>1.1100000000000001</v>
      </c>
      <c r="EW161">
        <v>1.01</v>
      </c>
      <c r="EX161">
        <v>0.97</v>
      </c>
      <c r="EY161">
        <v>0.88</v>
      </c>
      <c r="EZ161">
        <v>0.88</v>
      </c>
      <c r="FA161">
        <v>0.76</v>
      </c>
      <c r="FB161">
        <v>0.69</v>
      </c>
      <c r="FC161">
        <v>0.68</v>
      </c>
      <c r="FD161">
        <v>0.62</v>
      </c>
      <c r="FE161">
        <v>0.56999999999999995</v>
      </c>
      <c r="FF161">
        <v>0.54</v>
      </c>
      <c r="FG161">
        <v>0.49</v>
      </c>
      <c r="FH161">
        <v>0.46</v>
      </c>
      <c r="FI161">
        <v>0.43</v>
      </c>
      <c r="FJ161">
        <v>0.37</v>
      </c>
      <c r="FK161">
        <v>0.34</v>
      </c>
      <c r="FL161">
        <v>0.32</v>
      </c>
      <c r="FM161">
        <v>0.28000000000000003</v>
      </c>
      <c r="FN161">
        <v>0.26</v>
      </c>
      <c r="FO161">
        <v>0.23</v>
      </c>
      <c r="FP161">
        <v>0.22</v>
      </c>
      <c r="FQ161">
        <v>0.2</v>
      </c>
      <c r="FR161">
        <v>0.18</v>
      </c>
      <c r="FS161">
        <v>0.16</v>
      </c>
      <c r="FT161">
        <v>0.15</v>
      </c>
      <c r="FU161">
        <v>0.14000000000000001</v>
      </c>
      <c r="FV161">
        <v>0.12</v>
      </c>
      <c r="FW161">
        <v>0.12</v>
      </c>
      <c r="FX161">
        <v>0.11</v>
      </c>
      <c r="FY161">
        <v>0.1</v>
      </c>
      <c r="FZ161">
        <v>0.1</v>
      </c>
    </row>
    <row r="162" spans="1:182" x14ac:dyDescent="0.15">
      <c r="A162">
        <v>25</v>
      </c>
      <c r="B162">
        <v>0</v>
      </c>
      <c r="C162">
        <v>0</v>
      </c>
      <c r="D162">
        <v>0</v>
      </c>
      <c r="E162">
        <v>0</v>
      </c>
      <c r="F162">
        <v>0</v>
      </c>
      <c r="G162">
        <v>0</v>
      </c>
      <c r="H162">
        <v>0</v>
      </c>
      <c r="I162">
        <v>0</v>
      </c>
      <c r="J162">
        <v>0.02</v>
      </c>
      <c r="K162">
        <v>0.03</v>
      </c>
      <c r="L162">
        <v>0.04</v>
      </c>
      <c r="M162">
        <v>7.0000000000000007E-2</v>
      </c>
      <c r="N162">
        <v>0.09</v>
      </c>
      <c r="O162">
        <v>0.11</v>
      </c>
      <c r="P162">
        <v>0.14000000000000001</v>
      </c>
      <c r="Q162">
        <v>0.17</v>
      </c>
      <c r="R162">
        <v>0.2</v>
      </c>
      <c r="S162">
        <v>0.24</v>
      </c>
      <c r="T162">
        <v>0.28000000000000003</v>
      </c>
      <c r="U162">
        <v>0.34</v>
      </c>
      <c r="V162">
        <v>0.4</v>
      </c>
      <c r="W162">
        <v>0.47</v>
      </c>
      <c r="X162">
        <v>0.52</v>
      </c>
      <c r="Y162">
        <v>0.62</v>
      </c>
      <c r="Z162">
        <v>0.7</v>
      </c>
      <c r="AA162">
        <v>0.8</v>
      </c>
      <c r="AB162">
        <v>0.89</v>
      </c>
      <c r="AC162">
        <v>1.03</v>
      </c>
      <c r="AD162">
        <v>1.1200000000000001</v>
      </c>
      <c r="AE162">
        <v>1.3</v>
      </c>
      <c r="AF162">
        <v>1.43</v>
      </c>
      <c r="AG162">
        <v>1.59</v>
      </c>
      <c r="AH162">
        <v>1.76</v>
      </c>
      <c r="AI162">
        <v>1.96</v>
      </c>
      <c r="AJ162">
        <v>2.14</v>
      </c>
      <c r="AK162">
        <v>2.34</v>
      </c>
      <c r="AL162">
        <v>2.62</v>
      </c>
      <c r="AM162">
        <v>2.83</v>
      </c>
      <c r="AN162">
        <v>3.06</v>
      </c>
      <c r="AO162">
        <v>3.26</v>
      </c>
      <c r="AP162">
        <v>3.61</v>
      </c>
      <c r="AQ162">
        <v>3.93</v>
      </c>
      <c r="AR162">
        <v>4.3</v>
      </c>
      <c r="AS162">
        <v>4.5199999999999996</v>
      </c>
      <c r="AT162">
        <v>4.8</v>
      </c>
      <c r="AU162">
        <v>5.09</v>
      </c>
      <c r="AV162">
        <v>5.4</v>
      </c>
      <c r="AW162">
        <v>5.81</v>
      </c>
      <c r="AX162">
        <v>6.24</v>
      </c>
      <c r="AY162">
        <v>6.6</v>
      </c>
      <c r="AZ162">
        <v>7.15</v>
      </c>
      <c r="BA162">
        <v>7.76</v>
      </c>
      <c r="BB162">
        <v>8.3800000000000008</v>
      </c>
      <c r="BC162">
        <v>8.66</v>
      </c>
      <c r="BD162">
        <v>9.2100000000000009</v>
      </c>
      <c r="BE162">
        <v>9.59</v>
      </c>
      <c r="BF162">
        <v>9.82</v>
      </c>
      <c r="BG162">
        <v>10.199999999999999</v>
      </c>
      <c r="BH162">
        <v>10.8</v>
      </c>
      <c r="BI162">
        <v>11.2</v>
      </c>
      <c r="BJ162">
        <v>11.7</v>
      </c>
      <c r="BK162">
        <v>12.2</v>
      </c>
      <c r="BL162">
        <v>12.6</v>
      </c>
      <c r="BM162">
        <v>13</v>
      </c>
      <c r="BN162">
        <v>13.4</v>
      </c>
      <c r="BO162">
        <v>13.7</v>
      </c>
      <c r="BP162">
        <v>14</v>
      </c>
      <c r="BQ162">
        <v>14.3</v>
      </c>
      <c r="BR162">
        <v>14.5</v>
      </c>
      <c r="BS162">
        <v>14.6</v>
      </c>
      <c r="BT162">
        <v>14.8</v>
      </c>
      <c r="BU162">
        <v>14.9</v>
      </c>
      <c r="BV162">
        <v>15.1</v>
      </c>
      <c r="BW162">
        <v>15.2</v>
      </c>
      <c r="BX162">
        <v>15.3</v>
      </c>
      <c r="BY162">
        <v>15.3</v>
      </c>
      <c r="BZ162">
        <v>15.4</v>
      </c>
      <c r="CA162">
        <v>15.4</v>
      </c>
      <c r="CB162">
        <v>15.5</v>
      </c>
      <c r="CC162">
        <v>15.5</v>
      </c>
      <c r="CD162">
        <v>15.4</v>
      </c>
      <c r="CE162">
        <v>15.4</v>
      </c>
      <c r="CF162">
        <v>15.4</v>
      </c>
      <c r="CG162">
        <v>15.3</v>
      </c>
      <c r="CH162">
        <v>15.2</v>
      </c>
      <c r="CI162">
        <v>15.1</v>
      </c>
      <c r="CJ162">
        <v>15</v>
      </c>
      <c r="CK162">
        <v>14.9</v>
      </c>
      <c r="CL162">
        <v>14.8</v>
      </c>
      <c r="CM162">
        <v>14.6</v>
      </c>
      <c r="CN162">
        <v>14.5</v>
      </c>
      <c r="CO162">
        <v>14.3</v>
      </c>
      <c r="CP162">
        <v>14.1</v>
      </c>
      <c r="CQ162">
        <v>13.9</v>
      </c>
      <c r="CR162">
        <v>13.7</v>
      </c>
      <c r="CS162">
        <v>13.5</v>
      </c>
      <c r="CT162">
        <v>13.3</v>
      </c>
      <c r="CU162">
        <v>13</v>
      </c>
      <c r="CV162">
        <v>12.8</v>
      </c>
      <c r="CW162">
        <v>12.6</v>
      </c>
      <c r="CX162">
        <v>12.3</v>
      </c>
      <c r="CY162">
        <v>12</v>
      </c>
      <c r="CZ162">
        <v>11.7</v>
      </c>
      <c r="DA162">
        <v>11.5</v>
      </c>
      <c r="DB162">
        <v>11.1</v>
      </c>
      <c r="DC162">
        <v>10.8</v>
      </c>
      <c r="DD162">
        <v>10.6</v>
      </c>
      <c r="DE162">
        <v>10.199999999999999</v>
      </c>
      <c r="DF162">
        <v>9.76</v>
      </c>
      <c r="DG162">
        <v>9.39</v>
      </c>
      <c r="DH162">
        <v>9.0500000000000007</v>
      </c>
      <c r="DI162">
        <v>8.73</v>
      </c>
      <c r="DJ162">
        <v>8.39</v>
      </c>
      <c r="DK162">
        <v>8.1300000000000008</v>
      </c>
      <c r="DL162">
        <v>7.65</v>
      </c>
      <c r="DM162">
        <v>7.5</v>
      </c>
      <c r="DN162">
        <v>7.16</v>
      </c>
      <c r="DO162">
        <v>6.8</v>
      </c>
      <c r="DP162">
        <v>6.54</v>
      </c>
      <c r="DQ162">
        <v>6.14</v>
      </c>
      <c r="DR162">
        <v>5.82</v>
      </c>
      <c r="DS162">
        <v>5.4</v>
      </c>
      <c r="DT162">
        <v>5.09</v>
      </c>
      <c r="DU162">
        <v>4.88</v>
      </c>
      <c r="DV162">
        <v>4.6399999999999997</v>
      </c>
      <c r="DW162">
        <v>4.34</v>
      </c>
      <c r="DX162">
        <v>4.1900000000000004</v>
      </c>
      <c r="DY162">
        <v>3.96</v>
      </c>
      <c r="DZ162">
        <v>3.84</v>
      </c>
      <c r="EA162">
        <v>3.61</v>
      </c>
      <c r="EB162">
        <v>3.47</v>
      </c>
      <c r="EC162">
        <v>3.29</v>
      </c>
      <c r="ED162">
        <v>3.1</v>
      </c>
      <c r="EE162">
        <v>3.03</v>
      </c>
      <c r="EF162">
        <v>2.87</v>
      </c>
      <c r="EG162">
        <v>2.64</v>
      </c>
      <c r="EH162">
        <v>2.5299999999999998</v>
      </c>
      <c r="EI162">
        <v>2.41</v>
      </c>
      <c r="EJ162">
        <v>2.31</v>
      </c>
      <c r="EK162">
        <v>2.12</v>
      </c>
      <c r="EL162">
        <v>2.0499999999999998</v>
      </c>
      <c r="EM162">
        <v>1.93</v>
      </c>
      <c r="EN162">
        <v>1.8</v>
      </c>
      <c r="EO162">
        <v>1.74</v>
      </c>
      <c r="EP162">
        <v>1.57</v>
      </c>
      <c r="EQ162">
        <v>1.57</v>
      </c>
      <c r="ER162">
        <v>1.44</v>
      </c>
      <c r="ES162">
        <v>1.37</v>
      </c>
      <c r="ET162">
        <v>1.31</v>
      </c>
      <c r="EU162">
        <v>1.21</v>
      </c>
      <c r="EV162">
        <v>1.1299999999999999</v>
      </c>
      <c r="EW162">
        <v>1.05</v>
      </c>
      <c r="EX162">
        <v>0.99</v>
      </c>
      <c r="EY162">
        <v>0.93</v>
      </c>
      <c r="EZ162">
        <v>0.89</v>
      </c>
      <c r="FA162">
        <v>0.79</v>
      </c>
      <c r="FB162">
        <v>0.74</v>
      </c>
      <c r="FC162">
        <v>0.68</v>
      </c>
      <c r="FD162">
        <v>0.63</v>
      </c>
      <c r="FE162">
        <v>0.57999999999999996</v>
      </c>
      <c r="FF162">
        <v>0.52</v>
      </c>
      <c r="FG162">
        <v>0.51</v>
      </c>
      <c r="FH162">
        <v>0.47</v>
      </c>
      <c r="FI162">
        <v>0.42</v>
      </c>
      <c r="FJ162">
        <v>0.36</v>
      </c>
      <c r="FK162">
        <v>0.34</v>
      </c>
      <c r="FL162">
        <v>0.32</v>
      </c>
      <c r="FM162">
        <v>0.28999999999999998</v>
      </c>
      <c r="FN162">
        <v>0.26</v>
      </c>
      <c r="FO162">
        <v>0.24</v>
      </c>
      <c r="FP162">
        <v>0.22</v>
      </c>
      <c r="FQ162">
        <v>0.2</v>
      </c>
      <c r="FR162">
        <v>0.18</v>
      </c>
      <c r="FS162">
        <v>0.16</v>
      </c>
      <c r="FT162">
        <v>0.15</v>
      </c>
      <c r="FU162">
        <v>0.13</v>
      </c>
      <c r="FV162">
        <v>0.13</v>
      </c>
      <c r="FW162">
        <v>0.11</v>
      </c>
      <c r="FX162">
        <v>0.11</v>
      </c>
      <c r="FY162">
        <v>0.1</v>
      </c>
      <c r="FZ162">
        <v>0.1</v>
      </c>
    </row>
    <row r="163" spans="1:182" x14ac:dyDescent="0.15">
      <c r="A163">
        <v>24</v>
      </c>
      <c r="B163">
        <v>0</v>
      </c>
      <c r="C163">
        <v>0</v>
      </c>
      <c r="D163">
        <v>0</v>
      </c>
      <c r="E163">
        <v>0</v>
      </c>
      <c r="F163">
        <v>0</v>
      </c>
      <c r="G163">
        <v>0</v>
      </c>
      <c r="H163">
        <v>0</v>
      </c>
      <c r="I163">
        <v>0</v>
      </c>
      <c r="J163">
        <v>0</v>
      </c>
      <c r="K163">
        <v>0.03</v>
      </c>
      <c r="L163">
        <v>0.04</v>
      </c>
      <c r="M163">
        <v>7.0000000000000007E-2</v>
      </c>
      <c r="N163">
        <v>0.09</v>
      </c>
      <c r="O163">
        <v>0.11</v>
      </c>
      <c r="P163">
        <v>0.13</v>
      </c>
      <c r="Q163">
        <v>0.16</v>
      </c>
      <c r="R163">
        <v>0.2</v>
      </c>
      <c r="S163">
        <v>0.23</v>
      </c>
      <c r="T163">
        <v>0.28000000000000003</v>
      </c>
      <c r="U163">
        <v>0.33</v>
      </c>
      <c r="V163">
        <v>0.39</v>
      </c>
      <c r="W163">
        <v>0.46</v>
      </c>
      <c r="X163">
        <v>0.54</v>
      </c>
      <c r="Y163">
        <v>0.61</v>
      </c>
      <c r="Z163">
        <v>0.68</v>
      </c>
      <c r="AA163">
        <v>0.79</v>
      </c>
      <c r="AB163">
        <v>0.9</v>
      </c>
      <c r="AC163">
        <v>1.03</v>
      </c>
      <c r="AD163">
        <v>1.1399999999999999</v>
      </c>
      <c r="AE163">
        <v>1.3</v>
      </c>
      <c r="AF163">
        <v>1.4</v>
      </c>
      <c r="AG163">
        <v>1.59</v>
      </c>
      <c r="AH163">
        <v>1.72</v>
      </c>
      <c r="AI163">
        <v>1.94</v>
      </c>
      <c r="AJ163">
        <v>2.15</v>
      </c>
      <c r="AK163">
        <v>2.33</v>
      </c>
      <c r="AL163">
        <v>2.57</v>
      </c>
      <c r="AM163">
        <v>2.82</v>
      </c>
      <c r="AN163">
        <v>3.05</v>
      </c>
      <c r="AO163">
        <v>3.29</v>
      </c>
      <c r="AP163">
        <v>3.59</v>
      </c>
      <c r="AQ163">
        <v>3.92</v>
      </c>
      <c r="AR163">
        <v>4.16</v>
      </c>
      <c r="AS163">
        <v>4.54</v>
      </c>
      <c r="AT163">
        <v>4.84</v>
      </c>
      <c r="AU163">
        <v>5.0999999999999996</v>
      </c>
      <c r="AV163">
        <v>5.42</v>
      </c>
      <c r="AW163">
        <v>5.77</v>
      </c>
      <c r="AX163">
        <v>6.17</v>
      </c>
      <c r="AY163">
        <v>6.63</v>
      </c>
      <c r="AZ163">
        <v>7.16</v>
      </c>
      <c r="BA163">
        <v>7.8</v>
      </c>
      <c r="BB163">
        <v>8.2799999999999994</v>
      </c>
      <c r="BC163">
        <v>8.76</v>
      </c>
      <c r="BD163">
        <v>9.23</v>
      </c>
      <c r="BE163">
        <v>9.5399999999999991</v>
      </c>
      <c r="BF163">
        <v>9.68</v>
      </c>
      <c r="BG163">
        <v>10.3</v>
      </c>
      <c r="BH163">
        <v>10.8</v>
      </c>
      <c r="BI163">
        <v>11.2</v>
      </c>
      <c r="BJ163">
        <v>11.7</v>
      </c>
      <c r="BK163">
        <v>12.1</v>
      </c>
      <c r="BL163">
        <v>12.6</v>
      </c>
      <c r="BM163">
        <v>13</v>
      </c>
      <c r="BN163">
        <v>13.4</v>
      </c>
      <c r="BO163">
        <v>13.7</v>
      </c>
      <c r="BP163">
        <v>14</v>
      </c>
      <c r="BQ163">
        <v>14.3</v>
      </c>
      <c r="BR163">
        <v>14.4</v>
      </c>
      <c r="BS163">
        <v>14.6</v>
      </c>
      <c r="BT163">
        <v>14.8</v>
      </c>
      <c r="BU163">
        <v>14.9</v>
      </c>
      <c r="BV163">
        <v>15</v>
      </c>
      <c r="BW163">
        <v>15.2</v>
      </c>
      <c r="BX163">
        <v>15.2</v>
      </c>
      <c r="BY163">
        <v>15.3</v>
      </c>
      <c r="BZ163">
        <v>15.4</v>
      </c>
      <c r="CA163">
        <v>15.4</v>
      </c>
      <c r="CB163">
        <v>15.4</v>
      </c>
      <c r="CC163">
        <v>15.4</v>
      </c>
      <c r="CD163">
        <v>15.4</v>
      </c>
      <c r="CE163">
        <v>15.4</v>
      </c>
      <c r="CF163">
        <v>15.3</v>
      </c>
      <c r="CG163">
        <v>15.3</v>
      </c>
      <c r="CH163">
        <v>15.2</v>
      </c>
      <c r="CI163">
        <v>15.1</v>
      </c>
      <c r="CJ163">
        <v>15</v>
      </c>
      <c r="CK163">
        <v>14.9</v>
      </c>
      <c r="CL163">
        <v>14.7</v>
      </c>
      <c r="CM163">
        <v>14.6</v>
      </c>
      <c r="CN163">
        <v>14.4</v>
      </c>
      <c r="CO163">
        <v>14.3</v>
      </c>
      <c r="CP163">
        <v>14.1</v>
      </c>
      <c r="CQ163">
        <v>13.9</v>
      </c>
      <c r="CR163">
        <v>13.7</v>
      </c>
      <c r="CS163">
        <v>13.5</v>
      </c>
      <c r="CT163">
        <v>13.2</v>
      </c>
      <c r="CU163">
        <v>13</v>
      </c>
      <c r="CV163">
        <v>12.8</v>
      </c>
      <c r="CW163">
        <v>12.5</v>
      </c>
      <c r="CX163">
        <v>12.2</v>
      </c>
      <c r="CY163">
        <v>12</v>
      </c>
      <c r="CZ163">
        <v>11.7</v>
      </c>
      <c r="DA163">
        <v>11.4</v>
      </c>
      <c r="DB163">
        <v>11.1</v>
      </c>
      <c r="DC163">
        <v>10.8</v>
      </c>
      <c r="DD163">
        <v>10.5</v>
      </c>
      <c r="DE163">
        <v>10.1</v>
      </c>
      <c r="DF163">
        <v>9.7100000000000009</v>
      </c>
      <c r="DG163">
        <v>9.4</v>
      </c>
      <c r="DH163">
        <v>9.01</v>
      </c>
      <c r="DI163">
        <v>8.66</v>
      </c>
      <c r="DJ163">
        <v>8.3699999999999992</v>
      </c>
      <c r="DK163">
        <v>8.0299999999999994</v>
      </c>
      <c r="DL163">
        <v>7.71</v>
      </c>
      <c r="DM163">
        <v>7.44</v>
      </c>
      <c r="DN163">
        <v>7.1</v>
      </c>
      <c r="DO163">
        <v>6.78</v>
      </c>
      <c r="DP163">
        <v>6.44</v>
      </c>
      <c r="DQ163">
        <v>6.13</v>
      </c>
      <c r="DR163">
        <v>5.86</v>
      </c>
      <c r="DS163">
        <v>5.48</v>
      </c>
      <c r="DT163">
        <v>5.15</v>
      </c>
      <c r="DU163">
        <v>4.8499999999999996</v>
      </c>
      <c r="DV163">
        <v>4.5999999999999996</v>
      </c>
      <c r="DW163">
        <v>4.34</v>
      </c>
      <c r="DX163">
        <v>4.17</v>
      </c>
      <c r="DY163">
        <v>3.99</v>
      </c>
      <c r="DZ163">
        <v>3.78</v>
      </c>
      <c r="EA163">
        <v>3.62</v>
      </c>
      <c r="EB163">
        <v>3.44</v>
      </c>
      <c r="EC163">
        <v>3.31</v>
      </c>
      <c r="ED163">
        <v>3.11</v>
      </c>
      <c r="EE163">
        <v>3.07</v>
      </c>
      <c r="EF163">
        <v>2.86</v>
      </c>
      <c r="EG163">
        <v>2.65</v>
      </c>
      <c r="EH163">
        <v>2.5</v>
      </c>
      <c r="EI163">
        <v>2.4</v>
      </c>
      <c r="EJ163">
        <v>2.2999999999999998</v>
      </c>
      <c r="EK163">
        <v>2.14</v>
      </c>
      <c r="EL163">
        <v>2.06</v>
      </c>
      <c r="EM163">
        <v>1.98</v>
      </c>
      <c r="EN163">
        <v>1.84</v>
      </c>
      <c r="EO163">
        <v>1.73</v>
      </c>
      <c r="EP163">
        <v>1.63</v>
      </c>
      <c r="EQ163">
        <v>1.59</v>
      </c>
      <c r="ER163">
        <v>1.48</v>
      </c>
      <c r="ES163">
        <v>1.35</v>
      </c>
      <c r="ET163">
        <v>1.31</v>
      </c>
      <c r="EU163">
        <v>1.2</v>
      </c>
      <c r="EV163">
        <v>1.1299999999999999</v>
      </c>
      <c r="EW163">
        <v>1.0900000000000001</v>
      </c>
      <c r="EX163">
        <v>1.01</v>
      </c>
      <c r="EY163">
        <v>0.94</v>
      </c>
      <c r="EZ163">
        <v>0.89</v>
      </c>
      <c r="FA163">
        <v>0.79</v>
      </c>
      <c r="FB163">
        <v>0.74</v>
      </c>
      <c r="FC163">
        <v>0.71</v>
      </c>
      <c r="FD163">
        <v>0.65</v>
      </c>
      <c r="FE163">
        <v>0.62</v>
      </c>
      <c r="FF163">
        <v>0.55000000000000004</v>
      </c>
      <c r="FG163">
        <v>0.51</v>
      </c>
      <c r="FH163">
        <v>0.48</v>
      </c>
      <c r="FI163">
        <v>0.45</v>
      </c>
      <c r="FJ163">
        <v>0.38</v>
      </c>
      <c r="FK163">
        <v>0.36</v>
      </c>
      <c r="FL163">
        <v>0.34</v>
      </c>
      <c r="FM163">
        <v>0.28999999999999998</v>
      </c>
      <c r="FN163">
        <v>0.28000000000000003</v>
      </c>
      <c r="FO163">
        <v>0.24</v>
      </c>
      <c r="FP163">
        <v>0.23</v>
      </c>
      <c r="FQ163">
        <v>0.2</v>
      </c>
      <c r="FR163">
        <v>0.19</v>
      </c>
      <c r="FS163">
        <v>0.17</v>
      </c>
      <c r="FT163">
        <v>0.15</v>
      </c>
      <c r="FU163">
        <v>0.14000000000000001</v>
      </c>
      <c r="FV163">
        <v>0.13</v>
      </c>
      <c r="FW163">
        <v>0.12</v>
      </c>
      <c r="FX163">
        <v>0.11</v>
      </c>
      <c r="FY163">
        <v>0.1</v>
      </c>
      <c r="FZ163">
        <v>0.1</v>
      </c>
    </row>
    <row r="164" spans="1:182" x14ac:dyDescent="0.15">
      <c r="A164">
        <v>23</v>
      </c>
      <c r="B164">
        <v>0</v>
      </c>
      <c r="C164">
        <v>0</v>
      </c>
      <c r="D164">
        <v>0</v>
      </c>
      <c r="E164">
        <v>0</v>
      </c>
      <c r="F164">
        <v>0</v>
      </c>
      <c r="G164">
        <v>0</v>
      </c>
      <c r="H164">
        <v>0</v>
      </c>
      <c r="I164">
        <v>0</v>
      </c>
      <c r="J164">
        <v>0</v>
      </c>
      <c r="K164">
        <v>0.03</v>
      </c>
      <c r="L164">
        <v>0.04</v>
      </c>
      <c r="M164">
        <v>7.0000000000000007E-2</v>
      </c>
      <c r="N164">
        <v>0.09</v>
      </c>
      <c r="O164">
        <v>0.1</v>
      </c>
      <c r="P164">
        <v>0.13</v>
      </c>
      <c r="Q164">
        <v>0.16</v>
      </c>
      <c r="R164">
        <v>0.2</v>
      </c>
      <c r="S164">
        <v>0.24</v>
      </c>
      <c r="T164">
        <v>0.28000000000000003</v>
      </c>
      <c r="U164">
        <v>0.34</v>
      </c>
      <c r="V164">
        <v>0.4</v>
      </c>
      <c r="W164">
        <v>0.47</v>
      </c>
      <c r="X164">
        <v>0.53</v>
      </c>
      <c r="Y164">
        <v>0.59</v>
      </c>
      <c r="Z164">
        <v>0.7</v>
      </c>
      <c r="AA164">
        <v>0.78</v>
      </c>
      <c r="AB164">
        <v>0.88</v>
      </c>
      <c r="AC164">
        <v>1.02</v>
      </c>
      <c r="AD164">
        <v>1.1399999999999999</v>
      </c>
      <c r="AE164">
        <v>1.26</v>
      </c>
      <c r="AF164">
        <v>1.45</v>
      </c>
      <c r="AG164">
        <v>1.61</v>
      </c>
      <c r="AH164">
        <v>1.77</v>
      </c>
      <c r="AI164">
        <v>1.98</v>
      </c>
      <c r="AJ164">
        <v>2.13</v>
      </c>
      <c r="AK164">
        <v>2.31</v>
      </c>
      <c r="AL164">
        <v>2.62</v>
      </c>
      <c r="AM164">
        <v>2.8</v>
      </c>
      <c r="AN164">
        <v>3.07</v>
      </c>
      <c r="AO164">
        <v>3.25</v>
      </c>
      <c r="AP164">
        <v>3.62</v>
      </c>
      <c r="AQ164">
        <v>3.98</v>
      </c>
      <c r="AR164">
        <v>4.21</v>
      </c>
      <c r="AS164">
        <v>4.4800000000000004</v>
      </c>
      <c r="AT164">
        <v>4.7699999999999996</v>
      </c>
      <c r="AU164">
        <v>5.16</v>
      </c>
      <c r="AV164">
        <v>5.37</v>
      </c>
      <c r="AW164">
        <v>5.78</v>
      </c>
      <c r="AX164">
        <v>6.19</v>
      </c>
      <c r="AY164">
        <v>6.67</v>
      </c>
      <c r="AZ164">
        <v>7.24</v>
      </c>
      <c r="BA164">
        <v>7.77</v>
      </c>
      <c r="BB164">
        <v>8.34</v>
      </c>
      <c r="BC164">
        <v>8.76</v>
      </c>
      <c r="BD164">
        <v>9.1999999999999993</v>
      </c>
      <c r="BE164">
        <v>9.61</v>
      </c>
      <c r="BF164">
        <v>9.66</v>
      </c>
      <c r="BG164">
        <v>10.199999999999999</v>
      </c>
      <c r="BH164">
        <v>10.7</v>
      </c>
      <c r="BI164">
        <v>11.2</v>
      </c>
      <c r="BJ164">
        <v>11.6</v>
      </c>
      <c r="BK164">
        <v>12.1</v>
      </c>
      <c r="BL164">
        <v>12.6</v>
      </c>
      <c r="BM164">
        <v>13</v>
      </c>
      <c r="BN164">
        <v>13.4</v>
      </c>
      <c r="BO164">
        <v>13.7</v>
      </c>
      <c r="BP164">
        <v>14</v>
      </c>
      <c r="BQ164">
        <v>14.2</v>
      </c>
      <c r="BR164">
        <v>14.4</v>
      </c>
      <c r="BS164">
        <v>14.6</v>
      </c>
      <c r="BT164">
        <v>14.8</v>
      </c>
      <c r="BU164">
        <v>14.9</v>
      </c>
      <c r="BV164">
        <v>15</v>
      </c>
      <c r="BW164">
        <v>15.1</v>
      </c>
      <c r="BX164">
        <v>15.2</v>
      </c>
      <c r="BY164">
        <v>15.3</v>
      </c>
      <c r="BZ164">
        <v>15.3</v>
      </c>
      <c r="CA164">
        <v>15.4</v>
      </c>
      <c r="CB164">
        <v>15.4</v>
      </c>
      <c r="CC164">
        <v>15.4</v>
      </c>
      <c r="CD164">
        <v>15.4</v>
      </c>
      <c r="CE164">
        <v>15.4</v>
      </c>
      <c r="CF164">
        <v>15.3</v>
      </c>
      <c r="CG164">
        <v>15.2</v>
      </c>
      <c r="CH164">
        <v>15.2</v>
      </c>
      <c r="CI164">
        <v>15.1</v>
      </c>
      <c r="CJ164">
        <v>15</v>
      </c>
      <c r="CK164">
        <v>14.8</v>
      </c>
      <c r="CL164">
        <v>14.7</v>
      </c>
      <c r="CM164">
        <v>14.6</v>
      </c>
      <c r="CN164">
        <v>14.4</v>
      </c>
      <c r="CO164">
        <v>14.2</v>
      </c>
      <c r="CP164">
        <v>14</v>
      </c>
      <c r="CQ164">
        <v>13.8</v>
      </c>
      <c r="CR164">
        <v>13.6</v>
      </c>
      <c r="CS164">
        <v>13.4</v>
      </c>
      <c r="CT164">
        <v>13.2</v>
      </c>
      <c r="CU164">
        <v>13</v>
      </c>
      <c r="CV164">
        <v>12.7</v>
      </c>
      <c r="CW164">
        <v>12.5</v>
      </c>
      <c r="CX164">
        <v>12.2</v>
      </c>
      <c r="CY164">
        <v>11.9</v>
      </c>
      <c r="CZ164">
        <v>11.6</v>
      </c>
      <c r="DA164">
        <v>11.3</v>
      </c>
      <c r="DB164">
        <v>11</v>
      </c>
      <c r="DC164">
        <v>10.8</v>
      </c>
      <c r="DD164">
        <v>10.4</v>
      </c>
      <c r="DE164">
        <v>10.199999999999999</v>
      </c>
      <c r="DF164">
        <v>9.6999999999999993</v>
      </c>
      <c r="DG164">
        <v>9.33</v>
      </c>
      <c r="DH164">
        <v>8.93</v>
      </c>
      <c r="DI164">
        <v>8.68</v>
      </c>
      <c r="DJ164">
        <v>8.26</v>
      </c>
      <c r="DK164">
        <v>7.96</v>
      </c>
      <c r="DL164">
        <v>7.66</v>
      </c>
      <c r="DM164">
        <v>7.42</v>
      </c>
      <c r="DN164">
        <v>7.15</v>
      </c>
      <c r="DO164">
        <v>6.78</v>
      </c>
      <c r="DP164">
        <v>6.51</v>
      </c>
      <c r="DQ164">
        <v>6.12</v>
      </c>
      <c r="DR164">
        <v>5.84</v>
      </c>
      <c r="DS164">
        <v>5.43</v>
      </c>
      <c r="DT164">
        <v>5.17</v>
      </c>
      <c r="DU164">
        <v>4.84</v>
      </c>
      <c r="DV164">
        <v>4.54</v>
      </c>
      <c r="DW164">
        <v>4.3099999999999996</v>
      </c>
      <c r="DX164">
        <v>4.13</v>
      </c>
      <c r="DY164">
        <v>3.97</v>
      </c>
      <c r="DZ164">
        <v>3.79</v>
      </c>
      <c r="EA164">
        <v>3.58</v>
      </c>
      <c r="EB164">
        <v>3.48</v>
      </c>
      <c r="EC164">
        <v>3.34</v>
      </c>
      <c r="ED164">
        <v>3.14</v>
      </c>
      <c r="EE164">
        <v>3.03</v>
      </c>
      <c r="EF164">
        <v>2.83</v>
      </c>
      <c r="EG164">
        <v>2.71</v>
      </c>
      <c r="EH164">
        <v>2.5299999999999998</v>
      </c>
      <c r="EI164">
        <v>2.44</v>
      </c>
      <c r="EJ164">
        <v>2.29</v>
      </c>
      <c r="EK164">
        <v>2.17</v>
      </c>
      <c r="EL164">
        <v>2.06</v>
      </c>
      <c r="EM164">
        <v>1.98</v>
      </c>
      <c r="EN164">
        <v>1.82</v>
      </c>
      <c r="EO164">
        <v>1.77</v>
      </c>
      <c r="EP164">
        <v>1.64</v>
      </c>
      <c r="EQ164">
        <v>1.61</v>
      </c>
      <c r="ER164">
        <v>1.46</v>
      </c>
      <c r="ES164">
        <v>1.39</v>
      </c>
      <c r="ET164">
        <v>1.32</v>
      </c>
      <c r="EU164">
        <v>1.22</v>
      </c>
      <c r="EV164">
        <v>1.1399999999999999</v>
      </c>
      <c r="EW164">
        <v>1.1299999999999999</v>
      </c>
      <c r="EX164">
        <v>0.97</v>
      </c>
      <c r="EY164">
        <v>0.97</v>
      </c>
      <c r="EZ164">
        <v>0.88</v>
      </c>
      <c r="FA164">
        <v>0.85</v>
      </c>
      <c r="FB164">
        <v>0.78</v>
      </c>
      <c r="FC164">
        <v>0.73</v>
      </c>
      <c r="FD164">
        <v>0.65</v>
      </c>
      <c r="FE164">
        <v>0.61</v>
      </c>
      <c r="FF164">
        <v>0.53</v>
      </c>
      <c r="FG164">
        <v>0.51</v>
      </c>
      <c r="FH164">
        <v>0.49</v>
      </c>
      <c r="FI164">
        <v>0.44</v>
      </c>
      <c r="FJ164">
        <v>0.4</v>
      </c>
      <c r="FK164">
        <v>0.37</v>
      </c>
      <c r="FL164">
        <v>0.34</v>
      </c>
      <c r="FM164">
        <v>0.3</v>
      </c>
      <c r="FN164">
        <v>0.27</v>
      </c>
      <c r="FO164">
        <v>0.26</v>
      </c>
      <c r="FP164">
        <v>0.23</v>
      </c>
      <c r="FQ164">
        <v>0.21</v>
      </c>
      <c r="FR164">
        <v>0.19</v>
      </c>
      <c r="FS164">
        <v>0.17</v>
      </c>
      <c r="FT164">
        <v>0.16</v>
      </c>
      <c r="FU164">
        <v>0.14000000000000001</v>
      </c>
      <c r="FV164">
        <v>0.13</v>
      </c>
      <c r="FW164">
        <v>0.12</v>
      </c>
      <c r="FX164">
        <v>0.11</v>
      </c>
      <c r="FY164">
        <v>0.1</v>
      </c>
      <c r="FZ164">
        <v>0.1</v>
      </c>
    </row>
    <row r="165" spans="1:182" x14ac:dyDescent="0.15">
      <c r="A165">
        <v>22</v>
      </c>
      <c r="B165">
        <v>0</v>
      </c>
      <c r="C165">
        <v>0</v>
      </c>
      <c r="D165">
        <v>0</v>
      </c>
      <c r="E165">
        <v>0</v>
      </c>
      <c r="F165">
        <v>0</v>
      </c>
      <c r="G165">
        <v>0</v>
      </c>
      <c r="H165">
        <v>0</v>
      </c>
      <c r="I165">
        <v>0</v>
      </c>
      <c r="J165">
        <v>0</v>
      </c>
      <c r="K165">
        <v>0.03</v>
      </c>
      <c r="L165">
        <v>0.04</v>
      </c>
      <c r="M165">
        <v>0.05</v>
      </c>
      <c r="N165">
        <v>0.08</v>
      </c>
      <c r="O165">
        <v>0.11</v>
      </c>
      <c r="P165">
        <v>0.13</v>
      </c>
      <c r="Q165">
        <v>0.16</v>
      </c>
      <c r="R165">
        <v>0.19</v>
      </c>
      <c r="S165">
        <v>0.24</v>
      </c>
      <c r="T165">
        <v>0.28000000000000003</v>
      </c>
      <c r="U165">
        <v>0.33</v>
      </c>
      <c r="V165">
        <v>0.39</v>
      </c>
      <c r="W165">
        <v>0.45</v>
      </c>
      <c r="X165">
        <v>0.53</v>
      </c>
      <c r="Y165">
        <v>0.59</v>
      </c>
      <c r="Z165">
        <v>0.7</v>
      </c>
      <c r="AA165">
        <v>0.79</v>
      </c>
      <c r="AB165">
        <v>0.89</v>
      </c>
      <c r="AC165">
        <v>1.02</v>
      </c>
      <c r="AD165">
        <v>1.1599999999999999</v>
      </c>
      <c r="AE165">
        <v>1.27</v>
      </c>
      <c r="AF165">
        <v>1.42</v>
      </c>
      <c r="AG165">
        <v>1.6</v>
      </c>
      <c r="AH165">
        <v>1.73</v>
      </c>
      <c r="AI165">
        <v>1.91</v>
      </c>
      <c r="AJ165">
        <v>2.12</v>
      </c>
      <c r="AK165">
        <v>2.33</v>
      </c>
      <c r="AL165">
        <v>2.56</v>
      </c>
      <c r="AM165">
        <v>2.84</v>
      </c>
      <c r="AN165">
        <v>3.01</v>
      </c>
      <c r="AO165">
        <v>3.25</v>
      </c>
      <c r="AP165">
        <v>3.61</v>
      </c>
      <c r="AQ165">
        <v>3.91</v>
      </c>
      <c r="AR165">
        <v>4.21</v>
      </c>
      <c r="AS165">
        <v>4.55</v>
      </c>
      <c r="AT165">
        <v>4.76</v>
      </c>
      <c r="AU165">
        <v>5.1100000000000003</v>
      </c>
      <c r="AV165">
        <v>5.41</v>
      </c>
      <c r="AW165">
        <v>5.85</v>
      </c>
      <c r="AX165">
        <v>6.23</v>
      </c>
      <c r="AY165">
        <v>6.64</v>
      </c>
      <c r="AZ165">
        <v>7.18</v>
      </c>
      <c r="BA165">
        <v>7.8</v>
      </c>
      <c r="BB165">
        <v>8.4</v>
      </c>
      <c r="BC165">
        <v>8.74</v>
      </c>
      <c r="BD165">
        <v>9.2100000000000009</v>
      </c>
      <c r="BE165">
        <v>9.58</v>
      </c>
      <c r="BF165">
        <v>9.76</v>
      </c>
      <c r="BG165">
        <v>10.199999999999999</v>
      </c>
      <c r="BH165">
        <v>10.8</v>
      </c>
      <c r="BI165">
        <v>11.2</v>
      </c>
      <c r="BJ165">
        <v>11.7</v>
      </c>
      <c r="BK165">
        <v>12.1</v>
      </c>
      <c r="BL165">
        <v>12.6</v>
      </c>
      <c r="BM165">
        <v>13</v>
      </c>
      <c r="BN165">
        <v>13.3</v>
      </c>
      <c r="BO165">
        <v>13.6</v>
      </c>
      <c r="BP165">
        <v>13.9</v>
      </c>
      <c r="BQ165">
        <v>14.2</v>
      </c>
      <c r="BR165">
        <v>14.4</v>
      </c>
      <c r="BS165">
        <v>14.6</v>
      </c>
      <c r="BT165">
        <v>14.7</v>
      </c>
      <c r="BU165">
        <v>14.9</v>
      </c>
      <c r="BV165">
        <v>15</v>
      </c>
      <c r="BW165">
        <v>15.1</v>
      </c>
      <c r="BX165">
        <v>15.2</v>
      </c>
      <c r="BY165">
        <v>15.3</v>
      </c>
      <c r="BZ165">
        <v>15.3</v>
      </c>
      <c r="CA165">
        <v>15.4</v>
      </c>
      <c r="CB165">
        <v>15.4</v>
      </c>
      <c r="CC165">
        <v>15.4</v>
      </c>
      <c r="CD165">
        <v>15.4</v>
      </c>
      <c r="CE165">
        <v>15.3</v>
      </c>
      <c r="CF165">
        <v>15.3</v>
      </c>
      <c r="CG165">
        <v>15.2</v>
      </c>
      <c r="CH165">
        <v>15.1</v>
      </c>
      <c r="CI165">
        <v>15</v>
      </c>
      <c r="CJ165">
        <v>14.9</v>
      </c>
      <c r="CK165">
        <v>14.8</v>
      </c>
      <c r="CL165">
        <v>14.7</v>
      </c>
      <c r="CM165">
        <v>14.5</v>
      </c>
      <c r="CN165">
        <v>14.4</v>
      </c>
      <c r="CO165">
        <v>14.2</v>
      </c>
      <c r="CP165">
        <v>14</v>
      </c>
      <c r="CQ165">
        <v>13.8</v>
      </c>
      <c r="CR165">
        <v>13.6</v>
      </c>
      <c r="CS165">
        <v>13.4</v>
      </c>
      <c r="CT165">
        <v>13.1</v>
      </c>
      <c r="CU165">
        <v>12.9</v>
      </c>
      <c r="CV165">
        <v>12.7</v>
      </c>
      <c r="CW165">
        <v>12.4</v>
      </c>
      <c r="CX165">
        <v>12.2</v>
      </c>
      <c r="CY165">
        <v>11.9</v>
      </c>
      <c r="CZ165">
        <v>11.6</v>
      </c>
      <c r="DA165">
        <v>11.3</v>
      </c>
      <c r="DB165">
        <v>11</v>
      </c>
      <c r="DC165">
        <v>10.7</v>
      </c>
      <c r="DD165">
        <v>10.4</v>
      </c>
      <c r="DE165">
        <v>10</v>
      </c>
      <c r="DF165">
        <v>9.66</v>
      </c>
      <c r="DG165">
        <v>9.3000000000000007</v>
      </c>
      <c r="DH165">
        <v>8.92</v>
      </c>
      <c r="DI165">
        <v>8.5399999999999991</v>
      </c>
      <c r="DJ165">
        <v>8.1999999999999993</v>
      </c>
      <c r="DK165">
        <v>7.95</v>
      </c>
      <c r="DL165">
        <v>7.66</v>
      </c>
      <c r="DM165">
        <v>7.41</v>
      </c>
      <c r="DN165">
        <v>7.08</v>
      </c>
      <c r="DO165">
        <v>6.76</v>
      </c>
      <c r="DP165">
        <v>6.42</v>
      </c>
      <c r="DQ165">
        <v>6</v>
      </c>
      <c r="DR165">
        <v>5.8</v>
      </c>
      <c r="DS165">
        <v>5.49</v>
      </c>
      <c r="DT165">
        <v>5.09</v>
      </c>
      <c r="DU165">
        <v>4.79</v>
      </c>
      <c r="DV165">
        <v>4.58</v>
      </c>
      <c r="DW165">
        <v>4.3499999999999996</v>
      </c>
      <c r="DX165">
        <v>4.22</v>
      </c>
      <c r="DY165">
        <v>4</v>
      </c>
      <c r="DZ165">
        <v>3.83</v>
      </c>
      <c r="EA165">
        <v>3.58</v>
      </c>
      <c r="EB165">
        <v>3.48</v>
      </c>
      <c r="EC165">
        <v>3.38</v>
      </c>
      <c r="ED165">
        <v>3.13</v>
      </c>
      <c r="EE165">
        <v>2.97</v>
      </c>
      <c r="EF165">
        <v>2.92</v>
      </c>
      <c r="EG165">
        <v>2.72</v>
      </c>
      <c r="EH165">
        <v>2.59</v>
      </c>
      <c r="EI165">
        <v>2.4300000000000002</v>
      </c>
      <c r="EJ165">
        <v>2.29</v>
      </c>
      <c r="EK165">
        <v>2.23</v>
      </c>
      <c r="EL165">
        <v>2.13</v>
      </c>
      <c r="EM165">
        <v>2.0699999999999998</v>
      </c>
      <c r="EN165">
        <v>1.86</v>
      </c>
      <c r="EO165">
        <v>1.79</v>
      </c>
      <c r="EP165">
        <v>1.66</v>
      </c>
      <c r="EQ165">
        <v>1.6</v>
      </c>
      <c r="ER165">
        <v>1.53</v>
      </c>
      <c r="ES165">
        <v>1.41</v>
      </c>
      <c r="ET165">
        <v>1.34</v>
      </c>
      <c r="EU165">
        <v>1.25</v>
      </c>
      <c r="EV165">
        <v>1.1599999999999999</v>
      </c>
      <c r="EW165">
        <v>1.1200000000000001</v>
      </c>
      <c r="EX165">
        <v>1.01</v>
      </c>
      <c r="EY165">
        <v>0.95</v>
      </c>
      <c r="EZ165">
        <v>0.92</v>
      </c>
      <c r="FA165">
        <v>0.84</v>
      </c>
      <c r="FB165">
        <v>0.79</v>
      </c>
      <c r="FC165">
        <v>0.71</v>
      </c>
      <c r="FD165">
        <v>0.7</v>
      </c>
      <c r="FE165">
        <v>0.62</v>
      </c>
      <c r="FF165">
        <v>0.57999999999999996</v>
      </c>
      <c r="FG165">
        <v>0.54</v>
      </c>
      <c r="FH165">
        <v>0.48</v>
      </c>
      <c r="FI165">
        <v>0.45</v>
      </c>
      <c r="FJ165">
        <v>0.41</v>
      </c>
      <c r="FK165">
        <v>0.36</v>
      </c>
      <c r="FL165">
        <v>0.32</v>
      </c>
      <c r="FM165">
        <v>0.3</v>
      </c>
      <c r="FN165">
        <v>0.27</v>
      </c>
      <c r="FO165">
        <v>0.24</v>
      </c>
      <c r="FP165">
        <v>0.24</v>
      </c>
      <c r="FQ165">
        <v>0.21</v>
      </c>
      <c r="FR165">
        <v>0.19</v>
      </c>
      <c r="FS165">
        <v>0.17</v>
      </c>
      <c r="FT165">
        <v>0.16</v>
      </c>
      <c r="FU165">
        <v>0.14000000000000001</v>
      </c>
      <c r="FV165">
        <v>0.13</v>
      </c>
      <c r="FW165">
        <v>0.12</v>
      </c>
      <c r="FX165">
        <v>0.11</v>
      </c>
      <c r="FY165">
        <v>0.1</v>
      </c>
      <c r="FZ165">
        <v>0.1</v>
      </c>
    </row>
    <row r="166" spans="1:182" x14ac:dyDescent="0.15">
      <c r="A166">
        <v>21</v>
      </c>
      <c r="B166">
        <v>0</v>
      </c>
      <c r="C166">
        <v>0</v>
      </c>
      <c r="D166">
        <v>0</v>
      </c>
      <c r="E166">
        <v>0</v>
      </c>
      <c r="F166">
        <v>0</v>
      </c>
      <c r="G166">
        <v>0</v>
      </c>
      <c r="H166">
        <v>0</v>
      </c>
      <c r="I166">
        <v>0</v>
      </c>
      <c r="J166">
        <v>0</v>
      </c>
      <c r="K166">
        <v>0.03</v>
      </c>
      <c r="L166">
        <v>0.04</v>
      </c>
      <c r="M166">
        <v>0.05</v>
      </c>
      <c r="N166">
        <v>0.08</v>
      </c>
      <c r="O166">
        <v>0.1</v>
      </c>
      <c r="P166">
        <v>0.13</v>
      </c>
      <c r="Q166">
        <v>0.16</v>
      </c>
      <c r="R166">
        <v>0.19</v>
      </c>
      <c r="S166">
        <v>0.23</v>
      </c>
      <c r="T166">
        <v>0.27</v>
      </c>
      <c r="U166">
        <v>0.32</v>
      </c>
      <c r="V166">
        <v>0.38</v>
      </c>
      <c r="W166">
        <v>0.44</v>
      </c>
      <c r="X166">
        <v>0.52</v>
      </c>
      <c r="Y166">
        <v>0.57999999999999996</v>
      </c>
      <c r="Z166">
        <v>0.69</v>
      </c>
      <c r="AA166">
        <v>0.79</v>
      </c>
      <c r="AB166">
        <v>0.88</v>
      </c>
      <c r="AC166">
        <v>1</v>
      </c>
      <c r="AD166">
        <v>1.1499999999999999</v>
      </c>
      <c r="AE166">
        <v>1.26</v>
      </c>
      <c r="AF166">
        <v>1.42</v>
      </c>
      <c r="AG166">
        <v>1.58</v>
      </c>
      <c r="AH166">
        <v>1.71</v>
      </c>
      <c r="AI166">
        <v>1.94</v>
      </c>
      <c r="AJ166">
        <v>2.14</v>
      </c>
      <c r="AK166">
        <v>2.33</v>
      </c>
      <c r="AL166">
        <v>2.62</v>
      </c>
      <c r="AM166">
        <v>2.81</v>
      </c>
      <c r="AN166">
        <v>3.02</v>
      </c>
      <c r="AO166">
        <v>3.28</v>
      </c>
      <c r="AP166">
        <v>3.57</v>
      </c>
      <c r="AQ166">
        <v>3.93</v>
      </c>
      <c r="AR166">
        <v>4.24</v>
      </c>
      <c r="AS166">
        <v>4.46</v>
      </c>
      <c r="AT166">
        <v>4.78</v>
      </c>
      <c r="AU166">
        <v>5.08</v>
      </c>
      <c r="AV166">
        <v>5.44</v>
      </c>
      <c r="AW166">
        <v>5.81</v>
      </c>
      <c r="AX166">
        <v>6.23</v>
      </c>
      <c r="AY166">
        <v>6.67</v>
      </c>
      <c r="AZ166">
        <v>7.21</v>
      </c>
      <c r="BA166">
        <v>7.78</v>
      </c>
      <c r="BB166">
        <v>8.31</v>
      </c>
      <c r="BC166">
        <v>8.75</v>
      </c>
      <c r="BD166">
        <v>9.24</v>
      </c>
      <c r="BE166">
        <v>9.58</v>
      </c>
      <c r="BF166">
        <v>9.74</v>
      </c>
      <c r="BG166">
        <v>10.199999999999999</v>
      </c>
      <c r="BH166">
        <v>10.8</v>
      </c>
      <c r="BI166">
        <v>11.2</v>
      </c>
      <c r="BJ166">
        <v>11.6</v>
      </c>
      <c r="BK166">
        <v>12.1</v>
      </c>
      <c r="BL166">
        <v>12.5</v>
      </c>
      <c r="BM166">
        <v>13</v>
      </c>
      <c r="BN166">
        <v>13.3</v>
      </c>
      <c r="BO166">
        <v>13.6</v>
      </c>
      <c r="BP166">
        <v>13.9</v>
      </c>
      <c r="BQ166">
        <v>14.2</v>
      </c>
      <c r="BR166">
        <v>14.4</v>
      </c>
      <c r="BS166">
        <v>14.6</v>
      </c>
      <c r="BT166">
        <v>14.7</v>
      </c>
      <c r="BU166">
        <v>14.9</v>
      </c>
      <c r="BV166">
        <v>15</v>
      </c>
      <c r="BW166">
        <v>15.1</v>
      </c>
      <c r="BX166">
        <v>15.2</v>
      </c>
      <c r="BY166">
        <v>15.2</v>
      </c>
      <c r="BZ166">
        <v>15.3</v>
      </c>
      <c r="CA166">
        <v>15.3</v>
      </c>
      <c r="CB166">
        <v>15.3</v>
      </c>
      <c r="CC166">
        <v>15.3</v>
      </c>
      <c r="CD166">
        <v>15.3</v>
      </c>
      <c r="CE166">
        <v>15.3</v>
      </c>
      <c r="CF166">
        <v>15.2</v>
      </c>
      <c r="CG166">
        <v>15.2</v>
      </c>
      <c r="CH166">
        <v>15.1</v>
      </c>
      <c r="CI166">
        <v>15</v>
      </c>
      <c r="CJ166">
        <v>14.9</v>
      </c>
      <c r="CK166">
        <v>14.8</v>
      </c>
      <c r="CL166">
        <v>14.6</v>
      </c>
      <c r="CM166">
        <v>14.5</v>
      </c>
      <c r="CN166">
        <v>14.3</v>
      </c>
      <c r="CO166">
        <v>14.1</v>
      </c>
      <c r="CP166">
        <v>14</v>
      </c>
      <c r="CQ166">
        <v>13.8</v>
      </c>
      <c r="CR166">
        <v>13.5</v>
      </c>
      <c r="CS166">
        <v>13.3</v>
      </c>
      <c r="CT166">
        <v>13.1</v>
      </c>
      <c r="CU166">
        <v>12.9</v>
      </c>
      <c r="CV166">
        <v>12.6</v>
      </c>
      <c r="CW166">
        <v>12.4</v>
      </c>
      <c r="CX166">
        <v>12.1</v>
      </c>
      <c r="CY166">
        <v>11.8</v>
      </c>
      <c r="CZ166">
        <v>11.5</v>
      </c>
      <c r="DA166">
        <v>11.3</v>
      </c>
      <c r="DB166">
        <v>10.9</v>
      </c>
      <c r="DC166">
        <v>10.6</v>
      </c>
      <c r="DD166">
        <v>10.4</v>
      </c>
      <c r="DE166">
        <v>10</v>
      </c>
      <c r="DF166">
        <v>9.65</v>
      </c>
      <c r="DG166">
        <v>9.24</v>
      </c>
      <c r="DH166">
        <v>8.8699999999999992</v>
      </c>
      <c r="DI166">
        <v>8.49</v>
      </c>
      <c r="DJ166">
        <v>8.1999999999999993</v>
      </c>
      <c r="DK166">
        <v>7.91</v>
      </c>
      <c r="DL166">
        <v>7.64</v>
      </c>
      <c r="DM166">
        <v>7.37</v>
      </c>
      <c r="DN166">
        <v>7.05</v>
      </c>
      <c r="DO166">
        <v>6.65</v>
      </c>
      <c r="DP166">
        <v>6.3</v>
      </c>
      <c r="DQ166">
        <v>6.06</v>
      </c>
      <c r="DR166">
        <v>5.81</v>
      </c>
      <c r="DS166">
        <v>5.51</v>
      </c>
      <c r="DT166">
        <v>5.14</v>
      </c>
      <c r="DU166">
        <v>4.8499999999999996</v>
      </c>
      <c r="DV166">
        <v>4.5999999999999996</v>
      </c>
      <c r="DW166">
        <v>4.3600000000000003</v>
      </c>
      <c r="DX166">
        <v>4.1399999999999997</v>
      </c>
      <c r="DY166">
        <v>4.01</v>
      </c>
      <c r="DZ166">
        <v>3.78</v>
      </c>
      <c r="EA166">
        <v>3.61</v>
      </c>
      <c r="EB166">
        <v>3.45</v>
      </c>
      <c r="EC166">
        <v>3.39</v>
      </c>
      <c r="ED166">
        <v>3.17</v>
      </c>
      <c r="EE166">
        <v>3.04</v>
      </c>
      <c r="EF166">
        <v>2.91</v>
      </c>
      <c r="EG166">
        <v>2.72</v>
      </c>
      <c r="EH166">
        <v>2.56</v>
      </c>
      <c r="EI166">
        <v>2.4900000000000002</v>
      </c>
      <c r="EJ166">
        <v>2.3199999999999998</v>
      </c>
      <c r="EK166">
        <v>2.23</v>
      </c>
      <c r="EL166">
        <v>2.0499999999999998</v>
      </c>
      <c r="EM166">
        <v>2.04</v>
      </c>
      <c r="EN166">
        <v>1.91</v>
      </c>
      <c r="EO166">
        <v>1.77</v>
      </c>
      <c r="EP166">
        <v>1.7</v>
      </c>
      <c r="EQ166">
        <v>1.57</v>
      </c>
      <c r="ER166">
        <v>1.52</v>
      </c>
      <c r="ES166">
        <v>1.43</v>
      </c>
      <c r="ET166">
        <v>1.34</v>
      </c>
      <c r="EU166">
        <v>1.27</v>
      </c>
      <c r="EV166">
        <v>1.2</v>
      </c>
      <c r="EW166">
        <v>1.1299999999999999</v>
      </c>
      <c r="EX166">
        <v>1.05</v>
      </c>
      <c r="EY166">
        <v>0.98</v>
      </c>
      <c r="EZ166">
        <v>0.94</v>
      </c>
      <c r="FA166">
        <v>0.84</v>
      </c>
      <c r="FB166">
        <v>0.81</v>
      </c>
      <c r="FC166">
        <v>0.74</v>
      </c>
      <c r="FD166">
        <v>0.68</v>
      </c>
      <c r="FE166">
        <v>0.63</v>
      </c>
      <c r="FF166">
        <v>0.6</v>
      </c>
      <c r="FG166">
        <v>0.55000000000000004</v>
      </c>
      <c r="FH166">
        <v>0.52</v>
      </c>
      <c r="FI166">
        <v>0.48</v>
      </c>
      <c r="FJ166">
        <v>0.42</v>
      </c>
      <c r="FK166">
        <v>0.38</v>
      </c>
      <c r="FL166">
        <v>0.35</v>
      </c>
      <c r="FM166">
        <v>0.32</v>
      </c>
      <c r="FN166">
        <v>0.28999999999999998</v>
      </c>
      <c r="FO166">
        <v>0.27</v>
      </c>
      <c r="FP166">
        <v>0.24</v>
      </c>
      <c r="FQ166">
        <v>0.21</v>
      </c>
      <c r="FR166">
        <v>0.2</v>
      </c>
      <c r="FS166">
        <v>0.17</v>
      </c>
      <c r="FT166">
        <v>0.16</v>
      </c>
      <c r="FU166">
        <v>0.15</v>
      </c>
      <c r="FV166">
        <v>0.13</v>
      </c>
      <c r="FW166">
        <v>0.12</v>
      </c>
      <c r="FX166">
        <v>0.11</v>
      </c>
      <c r="FY166">
        <v>0.1</v>
      </c>
      <c r="FZ166">
        <v>0.1</v>
      </c>
    </row>
    <row r="167" spans="1:182" x14ac:dyDescent="0.15">
      <c r="A167">
        <v>20</v>
      </c>
      <c r="B167">
        <v>0</v>
      </c>
      <c r="C167">
        <v>0</v>
      </c>
      <c r="D167">
        <v>0</v>
      </c>
      <c r="E167">
        <v>0</v>
      </c>
      <c r="F167">
        <v>0</v>
      </c>
      <c r="G167">
        <v>0</v>
      </c>
      <c r="H167">
        <v>0</v>
      </c>
      <c r="I167">
        <v>0</v>
      </c>
      <c r="J167">
        <v>0</v>
      </c>
      <c r="K167">
        <v>0.02</v>
      </c>
      <c r="L167">
        <v>0.04</v>
      </c>
      <c r="M167">
        <v>0.05</v>
      </c>
      <c r="N167">
        <v>0.08</v>
      </c>
      <c r="O167">
        <v>0.1</v>
      </c>
      <c r="P167">
        <v>0.12</v>
      </c>
      <c r="Q167">
        <v>0.16</v>
      </c>
      <c r="R167">
        <v>0.19</v>
      </c>
      <c r="S167">
        <v>0.22</v>
      </c>
      <c r="T167">
        <v>0.28000000000000003</v>
      </c>
      <c r="U167">
        <v>0.32</v>
      </c>
      <c r="V167">
        <v>0.38</v>
      </c>
      <c r="W167">
        <v>0.45</v>
      </c>
      <c r="X167">
        <v>0.51</v>
      </c>
      <c r="Y167">
        <v>0.62</v>
      </c>
      <c r="Z167">
        <v>0.69</v>
      </c>
      <c r="AA167">
        <v>0.78</v>
      </c>
      <c r="AB167">
        <v>0.88</v>
      </c>
      <c r="AC167">
        <v>0.98</v>
      </c>
      <c r="AD167">
        <v>1.1100000000000001</v>
      </c>
      <c r="AE167">
        <v>1.22</v>
      </c>
      <c r="AF167">
        <v>1.43</v>
      </c>
      <c r="AG167">
        <v>1.61</v>
      </c>
      <c r="AH167">
        <v>1.74</v>
      </c>
      <c r="AI167">
        <v>1.91</v>
      </c>
      <c r="AJ167">
        <v>2.1</v>
      </c>
      <c r="AK167">
        <v>2.33</v>
      </c>
      <c r="AL167">
        <v>2.5499999999999998</v>
      </c>
      <c r="AM167">
        <v>2.84</v>
      </c>
      <c r="AN167">
        <v>3.02</v>
      </c>
      <c r="AO167">
        <v>3.26</v>
      </c>
      <c r="AP167">
        <v>3.55</v>
      </c>
      <c r="AQ167">
        <v>3.92</v>
      </c>
      <c r="AR167">
        <v>4.18</v>
      </c>
      <c r="AS167">
        <v>4.43</v>
      </c>
      <c r="AT167">
        <v>4.87</v>
      </c>
      <c r="AU167">
        <v>5.0599999999999996</v>
      </c>
      <c r="AV167">
        <v>5.43</v>
      </c>
      <c r="AW167">
        <v>5.77</v>
      </c>
      <c r="AX167">
        <v>6.25</v>
      </c>
      <c r="AY167">
        <v>6.67</v>
      </c>
      <c r="AZ167">
        <v>7.2</v>
      </c>
      <c r="BA167">
        <v>7.83</v>
      </c>
      <c r="BB167">
        <v>8.2799999999999994</v>
      </c>
      <c r="BC167">
        <v>8.8000000000000007</v>
      </c>
      <c r="BD167">
        <v>9.24</v>
      </c>
      <c r="BE167">
        <v>9.64</v>
      </c>
      <c r="BF167">
        <v>9.67</v>
      </c>
      <c r="BG167">
        <v>10.199999999999999</v>
      </c>
      <c r="BH167">
        <v>10.8</v>
      </c>
      <c r="BI167">
        <v>11.2</v>
      </c>
      <c r="BJ167">
        <v>11.6</v>
      </c>
      <c r="BK167">
        <v>12.1</v>
      </c>
      <c r="BL167">
        <v>12.5</v>
      </c>
      <c r="BM167">
        <v>12.9</v>
      </c>
      <c r="BN167">
        <v>13.3</v>
      </c>
      <c r="BO167">
        <v>13.6</v>
      </c>
      <c r="BP167">
        <v>13.9</v>
      </c>
      <c r="BQ167">
        <v>14.2</v>
      </c>
      <c r="BR167">
        <v>14.4</v>
      </c>
      <c r="BS167">
        <v>14.6</v>
      </c>
      <c r="BT167">
        <v>14.7</v>
      </c>
      <c r="BU167">
        <v>14.8</v>
      </c>
      <c r="BV167">
        <v>15</v>
      </c>
      <c r="BW167">
        <v>15.1</v>
      </c>
      <c r="BX167">
        <v>15.1</v>
      </c>
      <c r="BY167">
        <v>15.2</v>
      </c>
      <c r="BZ167">
        <v>15.3</v>
      </c>
      <c r="CA167">
        <v>15.3</v>
      </c>
      <c r="CB167">
        <v>15.3</v>
      </c>
      <c r="CC167">
        <v>15.3</v>
      </c>
      <c r="CD167">
        <v>15.3</v>
      </c>
      <c r="CE167">
        <v>15.3</v>
      </c>
      <c r="CF167">
        <v>15.2</v>
      </c>
      <c r="CG167">
        <v>15.1</v>
      </c>
      <c r="CH167">
        <v>15.1</v>
      </c>
      <c r="CI167">
        <v>15</v>
      </c>
      <c r="CJ167">
        <v>14.9</v>
      </c>
      <c r="CK167">
        <v>14.7</v>
      </c>
      <c r="CL167">
        <v>14.6</v>
      </c>
      <c r="CM167">
        <v>14.4</v>
      </c>
      <c r="CN167">
        <v>14.3</v>
      </c>
      <c r="CO167">
        <v>14.1</v>
      </c>
      <c r="CP167">
        <v>13.9</v>
      </c>
      <c r="CQ167">
        <v>13.7</v>
      </c>
      <c r="CR167">
        <v>13.5</v>
      </c>
      <c r="CS167">
        <v>13.3</v>
      </c>
      <c r="CT167">
        <v>13.1</v>
      </c>
      <c r="CU167">
        <v>12.8</v>
      </c>
      <c r="CV167">
        <v>12.6</v>
      </c>
      <c r="CW167">
        <v>12.3</v>
      </c>
      <c r="CX167">
        <v>12.1</v>
      </c>
      <c r="CY167">
        <v>11.8</v>
      </c>
      <c r="CZ167">
        <v>11.5</v>
      </c>
      <c r="DA167">
        <v>11.2</v>
      </c>
      <c r="DB167">
        <v>11</v>
      </c>
      <c r="DC167">
        <v>10.6</v>
      </c>
      <c r="DD167">
        <v>10.3</v>
      </c>
      <c r="DE167">
        <v>9.9700000000000006</v>
      </c>
      <c r="DF167">
        <v>9.6199999999999992</v>
      </c>
      <c r="DG167">
        <v>9.17</v>
      </c>
      <c r="DH167">
        <v>8.82</v>
      </c>
      <c r="DI167">
        <v>8.49</v>
      </c>
      <c r="DJ167">
        <v>8.15</v>
      </c>
      <c r="DK167">
        <v>7.85</v>
      </c>
      <c r="DL167">
        <v>7.58</v>
      </c>
      <c r="DM167">
        <v>7.29</v>
      </c>
      <c r="DN167">
        <v>7.02</v>
      </c>
      <c r="DO167">
        <v>6.58</v>
      </c>
      <c r="DP167">
        <v>6.34</v>
      </c>
      <c r="DQ167">
        <v>6.08</v>
      </c>
      <c r="DR167">
        <v>5.78</v>
      </c>
      <c r="DS167">
        <v>5.4</v>
      </c>
      <c r="DT167">
        <v>5.08</v>
      </c>
      <c r="DU167">
        <v>4.8899999999999997</v>
      </c>
      <c r="DV167">
        <v>4.62</v>
      </c>
      <c r="DW167">
        <v>4.37</v>
      </c>
      <c r="DX167">
        <v>4.1500000000000004</v>
      </c>
      <c r="DY167">
        <v>3.96</v>
      </c>
      <c r="DZ167">
        <v>3.82</v>
      </c>
      <c r="EA167">
        <v>3.65</v>
      </c>
      <c r="EB167">
        <v>3.48</v>
      </c>
      <c r="EC167">
        <v>3.37</v>
      </c>
      <c r="ED167">
        <v>3.17</v>
      </c>
      <c r="EE167">
        <v>3.02</v>
      </c>
      <c r="EF167">
        <v>2.88</v>
      </c>
      <c r="EG167">
        <v>2.77</v>
      </c>
      <c r="EH167">
        <v>2.6</v>
      </c>
      <c r="EI167">
        <v>2.4900000000000002</v>
      </c>
      <c r="EJ167">
        <v>2.35</v>
      </c>
      <c r="EK167">
        <v>2.2799999999999998</v>
      </c>
      <c r="EL167">
        <v>2.1</v>
      </c>
      <c r="EM167">
        <v>2.08</v>
      </c>
      <c r="EN167">
        <v>1.87</v>
      </c>
      <c r="EO167">
        <v>1.82</v>
      </c>
      <c r="EP167">
        <v>1.71</v>
      </c>
      <c r="EQ167">
        <v>1.59</v>
      </c>
      <c r="ER167">
        <v>1.58</v>
      </c>
      <c r="ES167">
        <v>1.42</v>
      </c>
      <c r="ET167">
        <v>1.38</v>
      </c>
      <c r="EU167">
        <v>1.29</v>
      </c>
      <c r="EV167">
        <v>1.21</v>
      </c>
      <c r="EW167">
        <v>1.1399999999999999</v>
      </c>
      <c r="EX167">
        <v>1.08</v>
      </c>
      <c r="EY167">
        <v>0.99</v>
      </c>
      <c r="EZ167">
        <v>0.95</v>
      </c>
      <c r="FA167">
        <v>0.87</v>
      </c>
      <c r="FB167">
        <v>0.78</v>
      </c>
      <c r="FC167">
        <v>0.77</v>
      </c>
      <c r="FD167">
        <v>0.74</v>
      </c>
      <c r="FE167">
        <v>0.66</v>
      </c>
      <c r="FF167">
        <v>0.61</v>
      </c>
      <c r="FG167">
        <v>0.54</v>
      </c>
      <c r="FH167">
        <v>0.51</v>
      </c>
      <c r="FI167">
        <v>0.46</v>
      </c>
      <c r="FJ167">
        <v>0.43</v>
      </c>
      <c r="FK167">
        <v>0.39</v>
      </c>
      <c r="FL167">
        <v>0.36</v>
      </c>
      <c r="FM167">
        <v>0.33</v>
      </c>
      <c r="FN167">
        <v>0.3</v>
      </c>
      <c r="FO167">
        <v>0.26</v>
      </c>
      <c r="FP167">
        <v>0.25</v>
      </c>
      <c r="FQ167">
        <v>0.22</v>
      </c>
      <c r="FR167">
        <v>0.19</v>
      </c>
      <c r="FS167">
        <v>0.18</v>
      </c>
      <c r="FT167">
        <v>0.16</v>
      </c>
      <c r="FU167">
        <v>0.15</v>
      </c>
      <c r="FV167">
        <v>0.13</v>
      </c>
      <c r="FW167">
        <v>0.12</v>
      </c>
      <c r="FX167">
        <v>0.11</v>
      </c>
      <c r="FY167">
        <v>0.1</v>
      </c>
      <c r="FZ167">
        <v>0.1</v>
      </c>
    </row>
    <row r="168" spans="1:182" x14ac:dyDescent="0.15">
      <c r="A168">
        <v>19</v>
      </c>
      <c r="B168">
        <v>0</v>
      </c>
      <c r="C168">
        <v>0</v>
      </c>
      <c r="D168">
        <v>0</v>
      </c>
      <c r="E168">
        <v>0</v>
      </c>
      <c r="F168">
        <v>0</v>
      </c>
      <c r="G168">
        <v>0</v>
      </c>
      <c r="H168">
        <v>0</v>
      </c>
      <c r="I168">
        <v>0</v>
      </c>
      <c r="J168">
        <v>0</v>
      </c>
      <c r="K168">
        <v>0.03</v>
      </c>
      <c r="L168">
        <v>0.04</v>
      </c>
      <c r="M168">
        <v>0.06</v>
      </c>
      <c r="N168">
        <v>0.08</v>
      </c>
      <c r="O168">
        <v>0.1</v>
      </c>
      <c r="P168">
        <v>0.13</v>
      </c>
      <c r="Q168">
        <v>0.15</v>
      </c>
      <c r="R168">
        <v>0.19</v>
      </c>
      <c r="S168">
        <v>0.22</v>
      </c>
      <c r="T168">
        <v>0.26</v>
      </c>
      <c r="U168">
        <v>0.33</v>
      </c>
      <c r="V168">
        <v>0.36</v>
      </c>
      <c r="W168">
        <v>0.44</v>
      </c>
      <c r="X168">
        <v>0.5</v>
      </c>
      <c r="Y168">
        <v>0.57999999999999996</v>
      </c>
      <c r="Z168">
        <v>0.66</v>
      </c>
      <c r="AA168">
        <v>0.76</v>
      </c>
      <c r="AB168">
        <v>0.87</v>
      </c>
      <c r="AC168">
        <v>0.99</v>
      </c>
      <c r="AD168">
        <v>1.1100000000000001</v>
      </c>
      <c r="AE168">
        <v>1.26</v>
      </c>
      <c r="AF168">
        <v>1.39</v>
      </c>
      <c r="AG168">
        <v>1.57</v>
      </c>
      <c r="AH168">
        <v>1.72</v>
      </c>
      <c r="AI168">
        <v>1.89</v>
      </c>
      <c r="AJ168">
        <v>2.1</v>
      </c>
      <c r="AK168">
        <v>2.31</v>
      </c>
      <c r="AL168">
        <v>2.57</v>
      </c>
      <c r="AM168">
        <v>2.77</v>
      </c>
      <c r="AN168">
        <v>2.98</v>
      </c>
      <c r="AO168">
        <v>3.25</v>
      </c>
      <c r="AP168">
        <v>3.53</v>
      </c>
      <c r="AQ168">
        <v>3.95</v>
      </c>
      <c r="AR168">
        <v>4.24</v>
      </c>
      <c r="AS168">
        <v>4.47</v>
      </c>
      <c r="AT168">
        <v>4.78</v>
      </c>
      <c r="AU168">
        <v>5.05</v>
      </c>
      <c r="AV168">
        <v>5.46</v>
      </c>
      <c r="AW168">
        <v>5.72</v>
      </c>
      <c r="AX168">
        <v>6.19</v>
      </c>
      <c r="AY168">
        <v>6.69</v>
      </c>
      <c r="AZ168">
        <v>7.21</v>
      </c>
      <c r="BA168">
        <v>7.76</v>
      </c>
      <c r="BB168">
        <v>8.39</v>
      </c>
      <c r="BC168">
        <v>8.81</v>
      </c>
      <c r="BD168">
        <v>9.1999999999999993</v>
      </c>
      <c r="BE168">
        <v>9.64</v>
      </c>
      <c r="BF168">
        <v>9.69</v>
      </c>
      <c r="BG168">
        <v>10.199999999999999</v>
      </c>
      <c r="BH168">
        <v>10.7</v>
      </c>
      <c r="BI168">
        <v>11.2</v>
      </c>
      <c r="BJ168">
        <v>11.6</v>
      </c>
      <c r="BK168">
        <v>12.1</v>
      </c>
      <c r="BL168">
        <v>12.5</v>
      </c>
      <c r="BM168">
        <v>12.9</v>
      </c>
      <c r="BN168">
        <v>13.3</v>
      </c>
      <c r="BO168">
        <v>13.6</v>
      </c>
      <c r="BP168">
        <v>13.9</v>
      </c>
      <c r="BQ168">
        <v>14.1</v>
      </c>
      <c r="BR168">
        <v>14.3</v>
      </c>
      <c r="BS168">
        <v>14.5</v>
      </c>
      <c r="BT168">
        <v>14.7</v>
      </c>
      <c r="BU168">
        <v>14.8</v>
      </c>
      <c r="BV168">
        <v>14.9</v>
      </c>
      <c r="BW168">
        <v>15</v>
      </c>
      <c r="BX168">
        <v>15.1</v>
      </c>
      <c r="BY168">
        <v>15.2</v>
      </c>
      <c r="BZ168">
        <v>15.2</v>
      </c>
      <c r="CA168">
        <v>15.3</v>
      </c>
      <c r="CB168">
        <v>15.3</v>
      </c>
      <c r="CC168">
        <v>15.3</v>
      </c>
      <c r="CD168">
        <v>15.3</v>
      </c>
      <c r="CE168">
        <v>15.2</v>
      </c>
      <c r="CF168">
        <v>15.2</v>
      </c>
      <c r="CG168">
        <v>15.1</v>
      </c>
      <c r="CH168">
        <v>15</v>
      </c>
      <c r="CI168">
        <v>14.9</v>
      </c>
      <c r="CJ168">
        <v>14.8</v>
      </c>
      <c r="CK168">
        <v>14.7</v>
      </c>
      <c r="CL168">
        <v>14.6</v>
      </c>
      <c r="CM168">
        <v>14.4</v>
      </c>
      <c r="CN168">
        <v>14.2</v>
      </c>
      <c r="CO168">
        <v>14.1</v>
      </c>
      <c r="CP168">
        <v>13.9</v>
      </c>
      <c r="CQ168">
        <v>13.7</v>
      </c>
      <c r="CR168">
        <v>13.5</v>
      </c>
      <c r="CS168">
        <v>13.2</v>
      </c>
      <c r="CT168">
        <v>13</v>
      </c>
      <c r="CU168">
        <v>12.8</v>
      </c>
      <c r="CV168">
        <v>12.5</v>
      </c>
      <c r="CW168">
        <v>12.3</v>
      </c>
      <c r="CX168">
        <v>12</v>
      </c>
      <c r="CY168">
        <v>11.7</v>
      </c>
      <c r="CZ168">
        <v>11.5</v>
      </c>
      <c r="DA168">
        <v>11.2</v>
      </c>
      <c r="DB168">
        <v>10.9</v>
      </c>
      <c r="DC168">
        <v>10.5</v>
      </c>
      <c r="DD168">
        <v>10.3</v>
      </c>
      <c r="DE168">
        <v>9.8699999999999992</v>
      </c>
      <c r="DF168">
        <v>9.58</v>
      </c>
      <c r="DG168">
        <v>9.19</v>
      </c>
      <c r="DH168">
        <v>8.8000000000000007</v>
      </c>
      <c r="DI168">
        <v>8.44</v>
      </c>
      <c r="DJ168">
        <v>8.1199999999999992</v>
      </c>
      <c r="DK168">
        <v>7.81</v>
      </c>
      <c r="DL168">
        <v>7.62</v>
      </c>
      <c r="DM168">
        <v>7.3</v>
      </c>
      <c r="DN168">
        <v>6.95</v>
      </c>
      <c r="DO168">
        <v>6.69</v>
      </c>
      <c r="DP168">
        <v>6.32</v>
      </c>
      <c r="DQ168">
        <v>6.03</v>
      </c>
      <c r="DR168">
        <v>5.7</v>
      </c>
      <c r="DS168">
        <v>5.44</v>
      </c>
      <c r="DT168">
        <v>5.14</v>
      </c>
      <c r="DU168">
        <v>4.84</v>
      </c>
      <c r="DV168">
        <v>4.5999999999999996</v>
      </c>
      <c r="DW168">
        <v>4.38</v>
      </c>
      <c r="DX168">
        <v>4.0999999999999996</v>
      </c>
      <c r="DY168">
        <v>3.97</v>
      </c>
      <c r="DZ168">
        <v>3.79</v>
      </c>
      <c r="EA168">
        <v>3.58</v>
      </c>
      <c r="EB168">
        <v>3.45</v>
      </c>
      <c r="EC168">
        <v>3.4</v>
      </c>
      <c r="ED168">
        <v>3.17</v>
      </c>
      <c r="EE168">
        <v>2.98</v>
      </c>
      <c r="EF168">
        <v>2.94</v>
      </c>
      <c r="EG168">
        <v>2.83</v>
      </c>
      <c r="EH168">
        <v>2.61</v>
      </c>
      <c r="EI168">
        <v>2.4700000000000002</v>
      </c>
      <c r="EJ168">
        <v>2.38</v>
      </c>
      <c r="EK168">
        <v>2.2599999999999998</v>
      </c>
      <c r="EL168">
        <v>2.14</v>
      </c>
      <c r="EM168">
        <v>2.06</v>
      </c>
      <c r="EN168">
        <v>1.95</v>
      </c>
      <c r="EO168">
        <v>1.82</v>
      </c>
      <c r="EP168">
        <v>1.74</v>
      </c>
      <c r="EQ168">
        <v>1.61</v>
      </c>
      <c r="ER168">
        <v>1.58</v>
      </c>
      <c r="ES168">
        <v>1.47</v>
      </c>
      <c r="ET168">
        <v>1.39</v>
      </c>
      <c r="EU168">
        <v>1.31</v>
      </c>
      <c r="EV168">
        <v>1.26</v>
      </c>
      <c r="EW168">
        <v>1.1599999999999999</v>
      </c>
      <c r="EX168">
        <v>1.1200000000000001</v>
      </c>
      <c r="EY168">
        <v>1</v>
      </c>
      <c r="EZ168">
        <v>0.97</v>
      </c>
      <c r="FA168">
        <v>0.87</v>
      </c>
      <c r="FB168">
        <v>0.83</v>
      </c>
      <c r="FC168">
        <v>0.79</v>
      </c>
      <c r="FD168">
        <v>0.71</v>
      </c>
      <c r="FE168">
        <v>0.65</v>
      </c>
      <c r="FF168">
        <v>0.6</v>
      </c>
      <c r="FG168">
        <v>0.56000000000000005</v>
      </c>
      <c r="FH168">
        <v>0.52</v>
      </c>
      <c r="FI168">
        <v>0.47</v>
      </c>
      <c r="FJ168">
        <v>0.44</v>
      </c>
      <c r="FK168">
        <v>0.4</v>
      </c>
      <c r="FL168">
        <v>0.36</v>
      </c>
      <c r="FM168">
        <v>0.34</v>
      </c>
      <c r="FN168">
        <v>0.28999999999999998</v>
      </c>
      <c r="FO168">
        <v>0.27</v>
      </c>
      <c r="FP168">
        <v>0.23</v>
      </c>
      <c r="FQ168">
        <v>0.23</v>
      </c>
      <c r="FR168">
        <v>0.2</v>
      </c>
      <c r="FS168">
        <v>0.18</v>
      </c>
      <c r="FT168">
        <v>0.17</v>
      </c>
      <c r="FU168">
        <v>0.15</v>
      </c>
      <c r="FV168">
        <v>0.14000000000000001</v>
      </c>
      <c r="FW168">
        <v>0.12</v>
      </c>
      <c r="FX168">
        <v>0.11</v>
      </c>
      <c r="FY168">
        <v>0.1</v>
      </c>
      <c r="FZ168">
        <v>0.1</v>
      </c>
    </row>
    <row r="169" spans="1:182" x14ac:dyDescent="0.15">
      <c r="A169">
        <v>18</v>
      </c>
      <c r="B169">
        <v>0</v>
      </c>
      <c r="C169">
        <v>0</v>
      </c>
      <c r="D169">
        <v>0</v>
      </c>
      <c r="E169">
        <v>0</v>
      </c>
      <c r="F169">
        <v>0</v>
      </c>
      <c r="G169">
        <v>0</v>
      </c>
      <c r="H169">
        <v>0</v>
      </c>
      <c r="I169">
        <v>0</v>
      </c>
      <c r="J169">
        <v>0</v>
      </c>
      <c r="K169">
        <v>0.02</v>
      </c>
      <c r="L169">
        <v>0.04</v>
      </c>
      <c r="M169">
        <v>0.06</v>
      </c>
      <c r="N169">
        <v>0.08</v>
      </c>
      <c r="O169">
        <v>0.1</v>
      </c>
      <c r="P169">
        <v>0.12</v>
      </c>
      <c r="Q169">
        <v>0.15</v>
      </c>
      <c r="R169">
        <v>0.19</v>
      </c>
      <c r="S169">
        <v>0.23</v>
      </c>
      <c r="T169">
        <v>0.27</v>
      </c>
      <c r="U169">
        <v>0.31</v>
      </c>
      <c r="V169">
        <v>0.37</v>
      </c>
      <c r="W169">
        <v>0.44</v>
      </c>
      <c r="X169">
        <v>0.51</v>
      </c>
      <c r="Y169">
        <v>0.6</v>
      </c>
      <c r="Z169">
        <v>0.68</v>
      </c>
      <c r="AA169">
        <v>0.79</v>
      </c>
      <c r="AB169">
        <v>0.87</v>
      </c>
      <c r="AC169">
        <v>0.97</v>
      </c>
      <c r="AD169">
        <v>1.1000000000000001</v>
      </c>
      <c r="AE169">
        <v>1.25</v>
      </c>
      <c r="AF169">
        <v>1.38</v>
      </c>
      <c r="AG169">
        <v>1.55</v>
      </c>
      <c r="AH169">
        <v>1.75</v>
      </c>
      <c r="AI169">
        <v>1.92</v>
      </c>
      <c r="AJ169">
        <v>2.08</v>
      </c>
      <c r="AK169">
        <v>2.33</v>
      </c>
      <c r="AL169">
        <v>2.58</v>
      </c>
      <c r="AM169">
        <v>2.78</v>
      </c>
      <c r="AN169">
        <v>3.01</v>
      </c>
      <c r="AO169">
        <v>3.28</v>
      </c>
      <c r="AP169">
        <v>3.52</v>
      </c>
      <c r="AQ169">
        <v>3.91</v>
      </c>
      <c r="AR169">
        <v>4.18</v>
      </c>
      <c r="AS169">
        <v>4.46</v>
      </c>
      <c r="AT169">
        <v>4.7699999999999996</v>
      </c>
      <c r="AU169">
        <v>5.13</v>
      </c>
      <c r="AV169">
        <v>5.42</v>
      </c>
      <c r="AW169">
        <v>5.83</v>
      </c>
      <c r="AX169">
        <v>6.19</v>
      </c>
      <c r="AY169">
        <v>6.7</v>
      </c>
      <c r="AZ169">
        <v>7.23</v>
      </c>
      <c r="BA169">
        <v>7.82</v>
      </c>
      <c r="BB169">
        <v>8.35</v>
      </c>
      <c r="BC169">
        <v>8.73</v>
      </c>
      <c r="BD169">
        <v>9.24</v>
      </c>
      <c r="BE169">
        <v>9.52</v>
      </c>
      <c r="BF169">
        <v>9.7799999999999994</v>
      </c>
      <c r="BG169">
        <v>10.199999999999999</v>
      </c>
      <c r="BH169">
        <v>10.7</v>
      </c>
      <c r="BI169">
        <v>11.2</v>
      </c>
      <c r="BJ169">
        <v>11.7</v>
      </c>
      <c r="BK169">
        <v>12.1</v>
      </c>
      <c r="BL169">
        <v>12.5</v>
      </c>
      <c r="BM169">
        <v>12.9</v>
      </c>
      <c r="BN169">
        <v>13.2</v>
      </c>
      <c r="BO169">
        <v>13.5</v>
      </c>
      <c r="BP169">
        <v>13.8</v>
      </c>
      <c r="BQ169">
        <v>14.1</v>
      </c>
      <c r="BR169">
        <v>14.3</v>
      </c>
      <c r="BS169">
        <v>14.5</v>
      </c>
      <c r="BT169">
        <v>14.7</v>
      </c>
      <c r="BU169">
        <v>14.8</v>
      </c>
      <c r="BV169">
        <v>14.9</v>
      </c>
      <c r="BW169">
        <v>15</v>
      </c>
      <c r="BX169">
        <v>15.1</v>
      </c>
      <c r="BY169">
        <v>15.2</v>
      </c>
      <c r="BZ169">
        <v>15.2</v>
      </c>
      <c r="CA169">
        <v>15.2</v>
      </c>
      <c r="CB169">
        <v>15.3</v>
      </c>
      <c r="CC169">
        <v>15.3</v>
      </c>
      <c r="CD169">
        <v>15.2</v>
      </c>
      <c r="CE169">
        <v>15.2</v>
      </c>
      <c r="CF169">
        <v>15.1</v>
      </c>
      <c r="CG169">
        <v>15.1</v>
      </c>
      <c r="CH169">
        <v>15</v>
      </c>
      <c r="CI169">
        <v>14.9</v>
      </c>
      <c r="CJ169">
        <v>14.8</v>
      </c>
      <c r="CK169">
        <v>14.7</v>
      </c>
      <c r="CL169">
        <v>14.5</v>
      </c>
      <c r="CM169">
        <v>14.4</v>
      </c>
      <c r="CN169">
        <v>14.2</v>
      </c>
      <c r="CO169">
        <v>14</v>
      </c>
      <c r="CP169">
        <v>13.8</v>
      </c>
      <c r="CQ169">
        <v>13.6</v>
      </c>
      <c r="CR169">
        <v>13.4</v>
      </c>
      <c r="CS169">
        <v>13.2</v>
      </c>
      <c r="CT169">
        <v>13</v>
      </c>
      <c r="CU169">
        <v>12.7</v>
      </c>
      <c r="CV169">
        <v>12.5</v>
      </c>
      <c r="CW169">
        <v>12.2</v>
      </c>
      <c r="CX169">
        <v>12</v>
      </c>
      <c r="CY169">
        <v>11.7</v>
      </c>
      <c r="CZ169">
        <v>11.4</v>
      </c>
      <c r="DA169">
        <v>11.1</v>
      </c>
      <c r="DB169">
        <v>10.9</v>
      </c>
      <c r="DC169">
        <v>10.5</v>
      </c>
      <c r="DD169">
        <v>10.199999999999999</v>
      </c>
      <c r="DE169">
        <v>9.85</v>
      </c>
      <c r="DF169">
        <v>9.4700000000000006</v>
      </c>
      <c r="DG169">
        <v>9.1300000000000008</v>
      </c>
      <c r="DH169">
        <v>8.84</v>
      </c>
      <c r="DI169">
        <v>8.4499999999999993</v>
      </c>
      <c r="DJ169">
        <v>8.1</v>
      </c>
      <c r="DK169">
        <v>7.78</v>
      </c>
      <c r="DL169">
        <v>7.53</v>
      </c>
      <c r="DM169">
        <v>7.24</v>
      </c>
      <c r="DN169">
        <v>6.89</v>
      </c>
      <c r="DO169">
        <v>6.63</v>
      </c>
      <c r="DP169">
        <v>6.29</v>
      </c>
      <c r="DQ169">
        <v>6</v>
      </c>
      <c r="DR169">
        <v>5.69</v>
      </c>
      <c r="DS169">
        <v>5.43</v>
      </c>
      <c r="DT169">
        <v>5.12</v>
      </c>
      <c r="DU169">
        <v>4.8499999999999996</v>
      </c>
      <c r="DV169">
        <v>4.5999999999999996</v>
      </c>
      <c r="DW169">
        <v>4.32</v>
      </c>
      <c r="DX169">
        <v>4.1500000000000004</v>
      </c>
      <c r="DY169">
        <v>3.96</v>
      </c>
      <c r="DZ169">
        <v>3.81</v>
      </c>
      <c r="EA169">
        <v>3.62</v>
      </c>
      <c r="EB169">
        <v>3.5</v>
      </c>
      <c r="EC169">
        <v>3.36</v>
      </c>
      <c r="ED169">
        <v>3.21</v>
      </c>
      <c r="EE169">
        <v>3.01</v>
      </c>
      <c r="EF169">
        <v>2.93</v>
      </c>
      <c r="EG169">
        <v>2.78</v>
      </c>
      <c r="EH169">
        <v>2.6</v>
      </c>
      <c r="EI169">
        <v>2.5</v>
      </c>
      <c r="EJ169">
        <v>2.36</v>
      </c>
      <c r="EK169">
        <v>2.29</v>
      </c>
      <c r="EL169">
        <v>2.14</v>
      </c>
      <c r="EM169">
        <v>2.0699999999999998</v>
      </c>
      <c r="EN169">
        <v>1.99</v>
      </c>
      <c r="EO169">
        <v>1.86</v>
      </c>
      <c r="EP169">
        <v>1.73</v>
      </c>
      <c r="EQ169">
        <v>1.66</v>
      </c>
      <c r="ER169">
        <v>1.53</v>
      </c>
      <c r="ES169">
        <v>1.5</v>
      </c>
      <c r="ET169">
        <v>1.39</v>
      </c>
      <c r="EU169">
        <v>1.3</v>
      </c>
      <c r="EV169">
        <v>1.25</v>
      </c>
      <c r="EW169">
        <v>1.1399999999999999</v>
      </c>
      <c r="EX169">
        <v>1.1000000000000001</v>
      </c>
      <c r="EY169">
        <v>1.01</v>
      </c>
      <c r="EZ169">
        <v>0.95</v>
      </c>
      <c r="FA169">
        <v>0.89</v>
      </c>
      <c r="FB169">
        <v>0.83</v>
      </c>
      <c r="FC169">
        <v>0.78</v>
      </c>
      <c r="FD169">
        <v>0.7</v>
      </c>
      <c r="FE169">
        <v>0.67</v>
      </c>
      <c r="FF169">
        <v>0.61</v>
      </c>
      <c r="FG169">
        <v>0.57999999999999996</v>
      </c>
      <c r="FH169">
        <v>0.53</v>
      </c>
      <c r="FI169">
        <v>0.5</v>
      </c>
      <c r="FJ169">
        <v>0.44</v>
      </c>
      <c r="FK169">
        <v>0.42</v>
      </c>
      <c r="FL169">
        <v>0.38</v>
      </c>
      <c r="FM169">
        <v>0.35</v>
      </c>
      <c r="FN169">
        <v>0.31</v>
      </c>
      <c r="FO169">
        <v>0.28000000000000003</v>
      </c>
      <c r="FP169">
        <v>0.26</v>
      </c>
      <c r="FQ169">
        <v>0.22</v>
      </c>
      <c r="FR169">
        <v>0.2</v>
      </c>
      <c r="FS169">
        <v>0.19</v>
      </c>
      <c r="FT169">
        <v>0.17</v>
      </c>
      <c r="FU169">
        <v>0.15</v>
      </c>
      <c r="FV169">
        <v>0.14000000000000001</v>
      </c>
      <c r="FW169">
        <v>0.12</v>
      </c>
      <c r="FX169">
        <v>0.11</v>
      </c>
      <c r="FY169">
        <v>0.1</v>
      </c>
      <c r="FZ169">
        <v>0.1</v>
      </c>
    </row>
    <row r="170" spans="1:182" x14ac:dyDescent="0.15">
      <c r="A170">
        <v>17</v>
      </c>
      <c r="B170">
        <v>0</v>
      </c>
      <c r="C170">
        <v>0</v>
      </c>
      <c r="D170">
        <v>0</v>
      </c>
      <c r="E170">
        <v>0</v>
      </c>
      <c r="F170">
        <v>0</v>
      </c>
      <c r="G170">
        <v>0</v>
      </c>
      <c r="H170">
        <v>0</v>
      </c>
      <c r="I170">
        <v>0</v>
      </c>
      <c r="J170">
        <v>0</v>
      </c>
      <c r="K170">
        <v>0.02</v>
      </c>
      <c r="L170">
        <v>0.04</v>
      </c>
      <c r="M170">
        <v>0.06</v>
      </c>
      <c r="N170">
        <v>0.08</v>
      </c>
      <c r="O170">
        <v>0.1</v>
      </c>
      <c r="P170">
        <v>0.12</v>
      </c>
      <c r="Q170">
        <v>0.15</v>
      </c>
      <c r="R170">
        <v>0.18</v>
      </c>
      <c r="S170">
        <v>0.22</v>
      </c>
      <c r="T170">
        <v>0.27</v>
      </c>
      <c r="U170">
        <v>0.31</v>
      </c>
      <c r="V170">
        <v>0.38</v>
      </c>
      <c r="W170">
        <v>0.43</v>
      </c>
      <c r="X170">
        <v>0.5</v>
      </c>
      <c r="Y170">
        <v>0.56000000000000005</v>
      </c>
      <c r="Z170">
        <v>0.66</v>
      </c>
      <c r="AA170">
        <v>0.77</v>
      </c>
      <c r="AB170">
        <v>0.88</v>
      </c>
      <c r="AC170">
        <v>0.98</v>
      </c>
      <c r="AD170">
        <v>1.0900000000000001</v>
      </c>
      <c r="AE170">
        <v>1.26</v>
      </c>
      <c r="AF170">
        <v>1.39</v>
      </c>
      <c r="AG170">
        <v>1.55</v>
      </c>
      <c r="AH170">
        <v>1.71</v>
      </c>
      <c r="AI170">
        <v>1.92</v>
      </c>
      <c r="AJ170">
        <v>2.13</v>
      </c>
      <c r="AK170">
        <v>2.29</v>
      </c>
      <c r="AL170">
        <v>2.52</v>
      </c>
      <c r="AM170">
        <v>2.75</v>
      </c>
      <c r="AN170">
        <v>2.98</v>
      </c>
      <c r="AO170">
        <v>3.28</v>
      </c>
      <c r="AP170">
        <v>3.53</v>
      </c>
      <c r="AQ170">
        <v>3.93</v>
      </c>
      <c r="AR170">
        <v>4.16</v>
      </c>
      <c r="AS170">
        <v>4.4800000000000004</v>
      </c>
      <c r="AT170">
        <v>4.78</v>
      </c>
      <c r="AU170">
        <v>5.08</v>
      </c>
      <c r="AV170">
        <v>5.41</v>
      </c>
      <c r="AW170">
        <v>5.8</v>
      </c>
      <c r="AX170">
        <v>6.2</v>
      </c>
      <c r="AY170">
        <v>6.71</v>
      </c>
      <c r="AZ170">
        <v>7.2</v>
      </c>
      <c r="BA170">
        <v>7.81</v>
      </c>
      <c r="BB170">
        <v>8.32</v>
      </c>
      <c r="BC170">
        <v>8.81</v>
      </c>
      <c r="BD170">
        <v>9.27</v>
      </c>
      <c r="BE170">
        <v>9.49</v>
      </c>
      <c r="BF170">
        <v>9.66</v>
      </c>
      <c r="BG170">
        <v>10.199999999999999</v>
      </c>
      <c r="BH170">
        <v>10.7</v>
      </c>
      <c r="BI170">
        <v>11.2</v>
      </c>
      <c r="BJ170">
        <v>11.7</v>
      </c>
      <c r="BK170">
        <v>12.1</v>
      </c>
      <c r="BL170">
        <v>12.5</v>
      </c>
      <c r="BM170">
        <v>12.9</v>
      </c>
      <c r="BN170">
        <v>13.2</v>
      </c>
      <c r="BO170">
        <v>13.5</v>
      </c>
      <c r="BP170">
        <v>13.8</v>
      </c>
      <c r="BQ170">
        <v>14.1</v>
      </c>
      <c r="BR170">
        <v>14.3</v>
      </c>
      <c r="BS170">
        <v>14.5</v>
      </c>
      <c r="BT170">
        <v>14.6</v>
      </c>
      <c r="BU170">
        <v>14.8</v>
      </c>
      <c r="BV170">
        <v>14.9</v>
      </c>
      <c r="BW170">
        <v>15</v>
      </c>
      <c r="BX170">
        <v>15.1</v>
      </c>
      <c r="BY170">
        <v>15.1</v>
      </c>
      <c r="BZ170">
        <v>15.2</v>
      </c>
      <c r="CA170">
        <v>15.2</v>
      </c>
      <c r="CB170">
        <v>15.2</v>
      </c>
      <c r="CC170">
        <v>15.2</v>
      </c>
      <c r="CD170">
        <v>15.2</v>
      </c>
      <c r="CE170">
        <v>15.2</v>
      </c>
      <c r="CF170">
        <v>15.1</v>
      </c>
      <c r="CG170">
        <v>15</v>
      </c>
      <c r="CH170">
        <v>15</v>
      </c>
      <c r="CI170">
        <v>14.9</v>
      </c>
      <c r="CJ170">
        <v>14.8</v>
      </c>
      <c r="CK170">
        <v>14.6</v>
      </c>
      <c r="CL170">
        <v>14.5</v>
      </c>
      <c r="CM170">
        <v>14.3</v>
      </c>
      <c r="CN170">
        <v>14.2</v>
      </c>
      <c r="CO170">
        <v>14</v>
      </c>
      <c r="CP170">
        <v>13.8</v>
      </c>
      <c r="CQ170">
        <v>13.6</v>
      </c>
      <c r="CR170">
        <v>13.4</v>
      </c>
      <c r="CS170">
        <v>13.2</v>
      </c>
      <c r="CT170">
        <v>12.9</v>
      </c>
      <c r="CU170">
        <v>12.7</v>
      </c>
      <c r="CV170">
        <v>12.5</v>
      </c>
      <c r="CW170">
        <v>12.2</v>
      </c>
      <c r="CX170">
        <v>11.9</v>
      </c>
      <c r="CY170">
        <v>11.7</v>
      </c>
      <c r="CZ170">
        <v>11.4</v>
      </c>
      <c r="DA170">
        <v>11.1</v>
      </c>
      <c r="DB170">
        <v>10.8</v>
      </c>
      <c r="DC170">
        <v>10.4</v>
      </c>
      <c r="DD170">
        <v>10.199999999999999</v>
      </c>
      <c r="DE170">
        <v>9.8699999999999992</v>
      </c>
      <c r="DF170">
        <v>9.4700000000000006</v>
      </c>
      <c r="DG170">
        <v>9.11</v>
      </c>
      <c r="DH170">
        <v>8.73</v>
      </c>
      <c r="DI170">
        <v>8.4</v>
      </c>
      <c r="DJ170">
        <v>8.09</v>
      </c>
      <c r="DK170">
        <v>7.73</v>
      </c>
      <c r="DL170">
        <v>7.49</v>
      </c>
      <c r="DM170">
        <v>7.26</v>
      </c>
      <c r="DN170">
        <v>6.92</v>
      </c>
      <c r="DO170">
        <v>6.59</v>
      </c>
      <c r="DP170">
        <v>6.29</v>
      </c>
      <c r="DQ170">
        <v>6.04</v>
      </c>
      <c r="DR170">
        <v>5.75</v>
      </c>
      <c r="DS170">
        <v>5.4</v>
      </c>
      <c r="DT170">
        <v>5.04</v>
      </c>
      <c r="DU170">
        <v>4.8</v>
      </c>
      <c r="DV170">
        <v>4.59</v>
      </c>
      <c r="DW170">
        <v>4.38</v>
      </c>
      <c r="DX170">
        <v>4.1399999999999997</v>
      </c>
      <c r="DY170">
        <v>3.98</v>
      </c>
      <c r="DZ170">
        <v>3.85</v>
      </c>
      <c r="EA170">
        <v>3.66</v>
      </c>
      <c r="EB170">
        <v>3.47</v>
      </c>
      <c r="EC170">
        <v>3.38</v>
      </c>
      <c r="ED170">
        <v>3.17</v>
      </c>
      <c r="EE170">
        <v>3.06</v>
      </c>
      <c r="EF170">
        <v>2.91</v>
      </c>
      <c r="EG170">
        <v>2.87</v>
      </c>
      <c r="EH170">
        <v>2.68</v>
      </c>
      <c r="EI170">
        <v>2.5299999999999998</v>
      </c>
      <c r="EJ170">
        <v>2.38</v>
      </c>
      <c r="EK170">
        <v>2.2999999999999998</v>
      </c>
      <c r="EL170">
        <v>2.16</v>
      </c>
      <c r="EM170">
        <v>2.06</v>
      </c>
      <c r="EN170">
        <v>1.98</v>
      </c>
      <c r="EO170">
        <v>1.83</v>
      </c>
      <c r="EP170">
        <v>1.76</v>
      </c>
      <c r="EQ170">
        <v>1.68</v>
      </c>
      <c r="ER170">
        <v>1.56</v>
      </c>
      <c r="ES170">
        <v>1.52</v>
      </c>
      <c r="ET170">
        <v>1.42</v>
      </c>
      <c r="EU170">
        <v>1.35</v>
      </c>
      <c r="EV170">
        <v>1.27</v>
      </c>
      <c r="EW170">
        <v>1.19</v>
      </c>
      <c r="EX170">
        <v>1.08</v>
      </c>
      <c r="EY170">
        <v>1.06</v>
      </c>
      <c r="EZ170">
        <v>0.98</v>
      </c>
      <c r="FA170">
        <v>0.93</v>
      </c>
      <c r="FB170">
        <v>0.87</v>
      </c>
      <c r="FC170">
        <v>0.79</v>
      </c>
      <c r="FD170">
        <v>0.74</v>
      </c>
      <c r="FE170">
        <v>0.68</v>
      </c>
      <c r="FF170">
        <v>0.65</v>
      </c>
      <c r="FG170">
        <v>0.59</v>
      </c>
      <c r="FH170">
        <v>0.52</v>
      </c>
      <c r="FI170">
        <v>0.51</v>
      </c>
      <c r="FJ170">
        <v>0.47</v>
      </c>
      <c r="FK170">
        <v>0.43</v>
      </c>
      <c r="FL170">
        <v>0.37</v>
      </c>
      <c r="FM170">
        <v>0.35</v>
      </c>
      <c r="FN170">
        <v>0.31</v>
      </c>
      <c r="FO170">
        <v>0.28000000000000003</v>
      </c>
      <c r="FP170">
        <v>0.26</v>
      </c>
      <c r="FQ170">
        <v>0.24</v>
      </c>
      <c r="FR170">
        <v>0.21</v>
      </c>
      <c r="FS170">
        <v>0.19</v>
      </c>
      <c r="FT170">
        <v>0.17</v>
      </c>
      <c r="FU170">
        <v>0.15</v>
      </c>
      <c r="FV170">
        <v>0.14000000000000001</v>
      </c>
      <c r="FW170">
        <v>0.13</v>
      </c>
      <c r="FX170">
        <v>0.11</v>
      </c>
      <c r="FY170">
        <v>0.11</v>
      </c>
      <c r="FZ170">
        <v>0.1</v>
      </c>
    </row>
    <row r="171" spans="1:182" x14ac:dyDescent="0.15">
      <c r="A171">
        <v>16</v>
      </c>
      <c r="B171">
        <v>0</v>
      </c>
      <c r="C171">
        <v>0</v>
      </c>
      <c r="D171">
        <v>0</v>
      </c>
      <c r="E171">
        <v>0</v>
      </c>
      <c r="F171">
        <v>0</v>
      </c>
      <c r="G171">
        <v>0</v>
      </c>
      <c r="H171">
        <v>0</v>
      </c>
      <c r="I171">
        <v>0</v>
      </c>
      <c r="J171">
        <v>0</v>
      </c>
      <c r="K171">
        <v>0.02</v>
      </c>
      <c r="L171">
        <v>0.03</v>
      </c>
      <c r="M171">
        <v>0.05</v>
      </c>
      <c r="N171">
        <v>0.08</v>
      </c>
      <c r="O171">
        <v>0.1</v>
      </c>
      <c r="P171">
        <v>0.12</v>
      </c>
      <c r="Q171">
        <v>0.14000000000000001</v>
      </c>
      <c r="R171">
        <v>0.18</v>
      </c>
      <c r="S171">
        <v>0.21</v>
      </c>
      <c r="T171">
        <v>0.27</v>
      </c>
      <c r="U171">
        <v>0.32</v>
      </c>
      <c r="V171">
        <v>0.36</v>
      </c>
      <c r="W171">
        <v>0.42</v>
      </c>
      <c r="X171">
        <v>0.5</v>
      </c>
      <c r="Y171">
        <v>0.59</v>
      </c>
      <c r="Z171">
        <v>0.67</v>
      </c>
      <c r="AA171">
        <v>0.76</v>
      </c>
      <c r="AB171">
        <v>0.88</v>
      </c>
      <c r="AC171">
        <v>0.99</v>
      </c>
      <c r="AD171">
        <v>1.06</v>
      </c>
      <c r="AE171">
        <v>1.24</v>
      </c>
      <c r="AF171">
        <v>1.37</v>
      </c>
      <c r="AG171">
        <v>1.53</v>
      </c>
      <c r="AH171">
        <v>1.73</v>
      </c>
      <c r="AI171">
        <v>1.87</v>
      </c>
      <c r="AJ171">
        <v>2.08</v>
      </c>
      <c r="AK171">
        <v>2.2999999999999998</v>
      </c>
      <c r="AL171">
        <v>2.5299999999999998</v>
      </c>
      <c r="AM171">
        <v>2.72</v>
      </c>
      <c r="AN171">
        <v>2.97</v>
      </c>
      <c r="AO171">
        <v>3.21</v>
      </c>
      <c r="AP171">
        <v>3.56</v>
      </c>
      <c r="AQ171">
        <v>3.93</v>
      </c>
      <c r="AR171">
        <v>4.22</v>
      </c>
      <c r="AS171">
        <v>4.42</v>
      </c>
      <c r="AT171">
        <v>4.7699999999999996</v>
      </c>
      <c r="AU171">
        <v>5.1100000000000003</v>
      </c>
      <c r="AV171">
        <v>5.35</v>
      </c>
      <c r="AW171">
        <v>5.8</v>
      </c>
      <c r="AX171">
        <v>6.14</v>
      </c>
      <c r="AY171">
        <v>6.68</v>
      </c>
      <c r="AZ171">
        <v>7.19</v>
      </c>
      <c r="BA171">
        <v>7.83</v>
      </c>
      <c r="BB171">
        <v>8.32</v>
      </c>
      <c r="BC171">
        <v>8.8000000000000007</v>
      </c>
      <c r="BD171">
        <v>9.25</v>
      </c>
      <c r="BE171">
        <v>9.56</v>
      </c>
      <c r="BF171">
        <v>9.7100000000000009</v>
      </c>
      <c r="BG171">
        <v>10.199999999999999</v>
      </c>
      <c r="BH171">
        <v>10.7</v>
      </c>
      <c r="BI171">
        <v>11.2</v>
      </c>
      <c r="BJ171">
        <v>11.6</v>
      </c>
      <c r="BK171">
        <v>12.1</v>
      </c>
      <c r="BL171">
        <v>12.5</v>
      </c>
      <c r="BM171">
        <v>12.8</v>
      </c>
      <c r="BN171">
        <v>13.2</v>
      </c>
      <c r="BO171">
        <v>13.5</v>
      </c>
      <c r="BP171">
        <v>13.8</v>
      </c>
      <c r="BQ171">
        <v>14</v>
      </c>
      <c r="BR171">
        <v>14.3</v>
      </c>
      <c r="BS171">
        <v>14.5</v>
      </c>
      <c r="BT171">
        <v>14.6</v>
      </c>
      <c r="BU171">
        <v>14.8</v>
      </c>
      <c r="BV171">
        <v>14.9</v>
      </c>
      <c r="BW171">
        <v>15</v>
      </c>
      <c r="BX171">
        <v>15</v>
      </c>
      <c r="BY171">
        <v>15.1</v>
      </c>
      <c r="BZ171">
        <v>15.2</v>
      </c>
      <c r="CA171">
        <v>15.2</v>
      </c>
      <c r="CB171">
        <v>15.2</v>
      </c>
      <c r="CC171">
        <v>15.2</v>
      </c>
      <c r="CD171">
        <v>15.2</v>
      </c>
      <c r="CE171">
        <v>15.1</v>
      </c>
      <c r="CF171">
        <v>15.1</v>
      </c>
      <c r="CG171">
        <v>15</v>
      </c>
      <c r="CH171">
        <v>14.9</v>
      </c>
      <c r="CI171">
        <v>14.8</v>
      </c>
      <c r="CJ171">
        <v>14.7</v>
      </c>
      <c r="CK171">
        <v>14.6</v>
      </c>
      <c r="CL171">
        <v>14.4</v>
      </c>
      <c r="CM171">
        <v>14.3</v>
      </c>
      <c r="CN171">
        <v>14.1</v>
      </c>
      <c r="CO171">
        <v>13.9</v>
      </c>
      <c r="CP171">
        <v>13.8</v>
      </c>
      <c r="CQ171">
        <v>13.6</v>
      </c>
      <c r="CR171">
        <v>13.3</v>
      </c>
      <c r="CS171">
        <v>13.1</v>
      </c>
      <c r="CT171">
        <v>12.9</v>
      </c>
      <c r="CU171">
        <v>12.7</v>
      </c>
      <c r="CV171">
        <v>12.4</v>
      </c>
      <c r="CW171">
        <v>12.2</v>
      </c>
      <c r="CX171">
        <v>11.9</v>
      </c>
      <c r="CY171">
        <v>11.6</v>
      </c>
      <c r="CZ171">
        <v>11.3</v>
      </c>
      <c r="DA171">
        <v>11.1</v>
      </c>
      <c r="DB171">
        <v>10.8</v>
      </c>
      <c r="DC171">
        <v>10.4</v>
      </c>
      <c r="DD171">
        <v>10.199999999999999</v>
      </c>
      <c r="DE171">
        <v>9.82</v>
      </c>
      <c r="DF171">
        <v>9.42</v>
      </c>
      <c r="DG171">
        <v>9.0399999999999991</v>
      </c>
      <c r="DH171">
        <v>8.6999999999999993</v>
      </c>
      <c r="DI171">
        <v>8.32</v>
      </c>
      <c r="DJ171">
        <v>8.01</v>
      </c>
      <c r="DK171">
        <v>7.75</v>
      </c>
      <c r="DL171">
        <v>7.4</v>
      </c>
      <c r="DM171">
        <v>7.18</v>
      </c>
      <c r="DN171">
        <v>6.89</v>
      </c>
      <c r="DO171">
        <v>6.59</v>
      </c>
      <c r="DP171">
        <v>6.24</v>
      </c>
      <c r="DQ171">
        <v>5.94</v>
      </c>
      <c r="DR171">
        <v>5.69</v>
      </c>
      <c r="DS171">
        <v>5.41</v>
      </c>
      <c r="DT171">
        <v>5.19</v>
      </c>
      <c r="DU171">
        <v>4.84</v>
      </c>
      <c r="DV171">
        <v>4.5999999999999996</v>
      </c>
      <c r="DW171">
        <v>4.4400000000000004</v>
      </c>
      <c r="DX171">
        <v>4.17</v>
      </c>
      <c r="DY171">
        <v>3.96</v>
      </c>
      <c r="DZ171">
        <v>3.82</v>
      </c>
      <c r="EA171">
        <v>3.63</v>
      </c>
      <c r="EB171">
        <v>3.5</v>
      </c>
      <c r="EC171">
        <v>3.41</v>
      </c>
      <c r="ED171">
        <v>3.27</v>
      </c>
      <c r="EE171">
        <v>3.02</v>
      </c>
      <c r="EF171">
        <v>2.89</v>
      </c>
      <c r="EG171">
        <v>2.85</v>
      </c>
      <c r="EH171">
        <v>2.64</v>
      </c>
      <c r="EI171">
        <v>2.5299999999999998</v>
      </c>
      <c r="EJ171">
        <v>2.4</v>
      </c>
      <c r="EK171">
        <v>2.2799999999999998</v>
      </c>
      <c r="EL171">
        <v>2.2000000000000002</v>
      </c>
      <c r="EM171">
        <v>2.0499999999999998</v>
      </c>
      <c r="EN171">
        <v>1.96</v>
      </c>
      <c r="EO171">
        <v>1.89</v>
      </c>
      <c r="EP171">
        <v>1.78</v>
      </c>
      <c r="EQ171">
        <v>1.71</v>
      </c>
      <c r="ER171">
        <v>1.59</v>
      </c>
      <c r="ES171">
        <v>1.52</v>
      </c>
      <c r="ET171">
        <v>1.43</v>
      </c>
      <c r="EU171">
        <v>1.36</v>
      </c>
      <c r="EV171">
        <v>1.26</v>
      </c>
      <c r="EW171">
        <v>1.21</v>
      </c>
      <c r="EX171">
        <v>1.1299999999999999</v>
      </c>
      <c r="EY171">
        <v>1.07</v>
      </c>
      <c r="EZ171">
        <v>1.01</v>
      </c>
      <c r="FA171">
        <v>0.92</v>
      </c>
      <c r="FB171">
        <v>0.85</v>
      </c>
      <c r="FC171">
        <v>0.8</v>
      </c>
      <c r="FD171">
        <v>0.76</v>
      </c>
      <c r="FE171">
        <v>0.72</v>
      </c>
      <c r="FF171">
        <v>0.68</v>
      </c>
      <c r="FG171">
        <v>0.61</v>
      </c>
      <c r="FH171">
        <v>0.55000000000000004</v>
      </c>
      <c r="FI171">
        <v>0.51</v>
      </c>
      <c r="FJ171">
        <v>0.47</v>
      </c>
      <c r="FK171">
        <v>0.43</v>
      </c>
      <c r="FL171">
        <v>0.39</v>
      </c>
      <c r="FM171">
        <v>0.35</v>
      </c>
      <c r="FN171">
        <v>0.32</v>
      </c>
      <c r="FO171">
        <v>0.3</v>
      </c>
      <c r="FP171">
        <v>0.27</v>
      </c>
      <c r="FQ171">
        <v>0.24</v>
      </c>
      <c r="FR171">
        <v>0.22</v>
      </c>
      <c r="FS171">
        <v>0.19</v>
      </c>
      <c r="FT171">
        <v>0.17</v>
      </c>
      <c r="FU171">
        <v>0.16</v>
      </c>
      <c r="FV171">
        <v>0.14000000000000001</v>
      </c>
      <c r="FW171">
        <v>0.13</v>
      </c>
      <c r="FX171">
        <v>0.12</v>
      </c>
      <c r="FY171">
        <v>0.11</v>
      </c>
      <c r="FZ171">
        <v>0.1</v>
      </c>
    </row>
    <row r="172" spans="1:182" x14ac:dyDescent="0.15">
      <c r="A172">
        <v>15</v>
      </c>
      <c r="B172">
        <v>0</v>
      </c>
      <c r="C172">
        <v>0</v>
      </c>
      <c r="D172">
        <v>0</v>
      </c>
      <c r="E172">
        <v>0</v>
      </c>
      <c r="F172">
        <v>0</v>
      </c>
      <c r="G172">
        <v>0</v>
      </c>
      <c r="H172">
        <v>0</v>
      </c>
      <c r="I172">
        <v>0</v>
      </c>
      <c r="J172">
        <v>0</v>
      </c>
      <c r="K172">
        <v>0.02</v>
      </c>
      <c r="L172">
        <v>0.03</v>
      </c>
      <c r="M172">
        <v>0.05</v>
      </c>
      <c r="N172">
        <v>0.08</v>
      </c>
      <c r="O172">
        <v>0.1</v>
      </c>
      <c r="P172">
        <v>0.12</v>
      </c>
      <c r="Q172">
        <v>0.15</v>
      </c>
      <c r="R172">
        <v>0.17</v>
      </c>
      <c r="S172">
        <v>0.21</v>
      </c>
      <c r="T172">
        <v>0.26</v>
      </c>
      <c r="U172">
        <v>0.3</v>
      </c>
      <c r="V172">
        <v>0.36</v>
      </c>
      <c r="W172">
        <v>0.43</v>
      </c>
      <c r="X172">
        <v>0.5</v>
      </c>
      <c r="Y172">
        <v>0.56999999999999995</v>
      </c>
      <c r="Z172">
        <v>0.62</v>
      </c>
      <c r="AA172">
        <v>0.76</v>
      </c>
      <c r="AB172">
        <v>0.86</v>
      </c>
      <c r="AC172">
        <v>0.98</v>
      </c>
      <c r="AD172">
        <v>1.08</v>
      </c>
      <c r="AE172">
        <v>1.23</v>
      </c>
      <c r="AF172">
        <v>1.38</v>
      </c>
      <c r="AG172">
        <v>1.51</v>
      </c>
      <c r="AH172">
        <v>1.7</v>
      </c>
      <c r="AI172">
        <v>1.93</v>
      </c>
      <c r="AJ172">
        <v>2.06</v>
      </c>
      <c r="AK172">
        <v>2.29</v>
      </c>
      <c r="AL172">
        <v>2.54</v>
      </c>
      <c r="AM172">
        <v>2.81</v>
      </c>
      <c r="AN172">
        <v>2.96</v>
      </c>
      <c r="AO172">
        <v>3.26</v>
      </c>
      <c r="AP172">
        <v>3.56</v>
      </c>
      <c r="AQ172">
        <v>3.9</v>
      </c>
      <c r="AR172">
        <v>4.25</v>
      </c>
      <c r="AS172">
        <v>4.46</v>
      </c>
      <c r="AT172">
        <v>4.8</v>
      </c>
      <c r="AU172">
        <v>5.09</v>
      </c>
      <c r="AV172">
        <v>5.37</v>
      </c>
      <c r="AW172">
        <v>5.78</v>
      </c>
      <c r="AX172">
        <v>6.19</v>
      </c>
      <c r="AY172">
        <v>6.72</v>
      </c>
      <c r="AZ172">
        <v>7.24</v>
      </c>
      <c r="BA172">
        <v>7.82</v>
      </c>
      <c r="BB172">
        <v>8.34</v>
      </c>
      <c r="BC172">
        <v>8.81</v>
      </c>
      <c r="BD172">
        <v>9.2799999999999994</v>
      </c>
      <c r="BE172">
        <v>9.6199999999999992</v>
      </c>
      <c r="BF172">
        <v>9.69</v>
      </c>
      <c r="BG172">
        <v>10.3</v>
      </c>
      <c r="BH172">
        <v>10.7</v>
      </c>
      <c r="BI172">
        <v>11.2</v>
      </c>
      <c r="BJ172">
        <v>11.7</v>
      </c>
      <c r="BK172">
        <v>12.1</v>
      </c>
      <c r="BL172">
        <v>12.5</v>
      </c>
      <c r="BM172">
        <v>12.9</v>
      </c>
      <c r="BN172">
        <v>13.2</v>
      </c>
      <c r="BO172">
        <v>13.5</v>
      </c>
      <c r="BP172">
        <v>13.7</v>
      </c>
      <c r="BQ172">
        <v>14</v>
      </c>
      <c r="BR172">
        <v>14.2</v>
      </c>
      <c r="BS172">
        <v>14.4</v>
      </c>
      <c r="BT172">
        <v>14.6</v>
      </c>
      <c r="BU172">
        <v>14.7</v>
      </c>
      <c r="BV172">
        <v>14.8</v>
      </c>
      <c r="BW172">
        <v>14.9</v>
      </c>
      <c r="BX172">
        <v>15</v>
      </c>
      <c r="BY172">
        <v>15.1</v>
      </c>
      <c r="BZ172">
        <v>15.1</v>
      </c>
      <c r="CA172">
        <v>15.2</v>
      </c>
      <c r="CB172">
        <v>15.2</v>
      </c>
      <c r="CC172">
        <v>15.2</v>
      </c>
      <c r="CD172">
        <v>15.1</v>
      </c>
      <c r="CE172">
        <v>15.1</v>
      </c>
      <c r="CF172">
        <v>15.1</v>
      </c>
      <c r="CG172">
        <v>15</v>
      </c>
      <c r="CH172">
        <v>14.9</v>
      </c>
      <c r="CI172">
        <v>14.8</v>
      </c>
      <c r="CJ172">
        <v>14.7</v>
      </c>
      <c r="CK172">
        <v>14.6</v>
      </c>
      <c r="CL172">
        <v>14.4</v>
      </c>
      <c r="CM172">
        <v>14.3</v>
      </c>
      <c r="CN172">
        <v>14.1</v>
      </c>
      <c r="CO172">
        <v>13.9</v>
      </c>
      <c r="CP172">
        <v>13.7</v>
      </c>
      <c r="CQ172">
        <v>13.5</v>
      </c>
      <c r="CR172">
        <v>13.3</v>
      </c>
      <c r="CS172">
        <v>13.1</v>
      </c>
      <c r="CT172">
        <v>12.9</v>
      </c>
      <c r="CU172">
        <v>12.6</v>
      </c>
      <c r="CV172">
        <v>12.4</v>
      </c>
      <c r="CW172">
        <v>12.1</v>
      </c>
      <c r="CX172">
        <v>11.9</v>
      </c>
      <c r="CY172">
        <v>11.6</v>
      </c>
      <c r="CZ172">
        <v>11.3</v>
      </c>
      <c r="DA172">
        <v>11</v>
      </c>
      <c r="DB172">
        <v>10.7</v>
      </c>
      <c r="DC172">
        <v>10.4</v>
      </c>
      <c r="DD172">
        <v>10.1</v>
      </c>
      <c r="DE172">
        <v>9.76</v>
      </c>
      <c r="DF172">
        <v>9.39</v>
      </c>
      <c r="DG172">
        <v>9.01</v>
      </c>
      <c r="DH172">
        <v>8.64</v>
      </c>
      <c r="DI172">
        <v>8.2899999999999991</v>
      </c>
      <c r="DJ172">
        <v>7.95</v>
      </c>
      <c r="DK172">
        <v>7.6</v>
      </c>
      <c r="DL172">
        <v>7.38</v>
      </c>
      <c r="DM172">
        <v>7.16</v>
      </c>
      <c r="DN172">
        <v>6.84</v>
      </c>
      <c r="DO172">
        <v>6.5</v>
      </c>
      <c r="DP172">
        <v>6.2</v>
      </c>
      <c r="DQ172">
        <v>6</v>
      </c>
      <c r="DR172">
        <v>5.63</v>
      </c>
      <c r="DS172">
        <v>5.41</v>
      </c>
      <c r="DT172">
        <v>5.12</v>
      </c>
      <c r="DU172">
        <v>4.8600000000000003</v>
      </c>
      <c r="DV172">
        <v>4.58</v>
      </c>
      <c r="DW172">
        <v>4.33</v>
      </c>
      <c r="DX172">
        <v>4.18</v>
      </c>
      <c r="DY172">
        <v>3.99</v>
      </c>
      <c r="DZ172">
        <v>3.85</v>
      </c>
      <c r="EA172">
        <v>3.68</v>
      </c>
      <c r="EB172">
        <v>3.53</v>
      </c>
      <c r="EC172">
        <v>3.36</v>
      </c>
      <c r="ED172">
        <v>3.23</v>
      </c>
      <c r="EE172">
        <v>3.07</v>
      </c>
      <c r="EF172">
        <v>2.96</v>
      </c>
      <c r="EG172">
        <v>2.83</v>
      </c>
      <c r="EH172">
        <v>2.69</v>
      </c>
      <c r="EI172">
        <v>2.58</v>
      </c>
      <c r="EJ172">
        <v>2.39</v>
      </c>
      <c r="EK172">
        <v>2.34</v>
      </c>
      <c r="EL172">
        <v>2.2000000000000002</v>
      </c>
      <c r="EM172">
        <v>2.08</v>
      </c>
      <c r="EN172">
        <v>2.0299999999999998</v>
      </c>
      <c r="EO172">
        <v>1.91</v>
      </c>
      <c r="EP172">
        <v>1.82</v>
      </c>
      <c r="EQ172">
        <v>1.72</v>
      </c>
      <c r="ER172">
        <v>1.59</v>
      </c>
      <c r="ES172">
        <v>1.56</v>
      </c>
      <c r="ET172">
        <v>1.47</v>
      </c>
      <c r="EU172">
        <v>1.39</v>
      </c>
      <c r="EV172">
        <v>1.28</v>
      </c>
      <c r="EW172">
        <v>1.19</v>
      </c>
      <c r="EX172">
        <v>1.17</v>
      </c>
      <c r="EY172">
        <v>1.08</v>
      </c>
      <c r="EZ172">
        <v>1</v>
      </c>
      <c r="FA172">
        <v>0.99</v>
      </c>
      <c r="FB172">
        <v>0.85</v>
      </c>
      <c r="FC172">
        <v>0.83</v>
      </c>
      <c r="FD172">
        <v>0.77</v>
      </c>
      <c r="FE172">
        <v>0.69</v>
      </c>
      <c r="FF172">
        <v>0.67</v>
      </c>
      <c r="FG172">
        <v>0.6</v>
      </c>
      <c r="FH172">
        <v>0.56999999999999995</v>
      </c>
      <c r="FI172">
        <v>0.52</v>
      </c>
      <c r="FJ172">
        <v>0.44</v>
      </c>
      <c r="FK172">
        <v>0.44</v>
      </c>
      <c r="FL172">
        <v>0.4</v>
      </c>
      <c r="FM172">
        <v>0.36</v>
      </c>
      <c r="FN172">
        <v>0.32</v>
      </c>
      <c r="FO172">
        <v>0.28000000000000003</v>
      </c>
      <c r="FP172">
        <v>0.27</v>
      </c>
      <c r="FQ172">
        <v>0.25</v>
      </c>
      <c r="FR172">
        <v>0.22</v>
      </c>
      <c r="FS172">
        <v>0.19</v>
      </c>
      <c r="FT172">
        <v>0.18</v>
      </c>
      <c r="FU172">
        <v>0.16</v>
      </c>
      <c r="FV172">
        <v>0.14000000000000001</v>
      </c>
      <c r="FW172">
        <v>0.13</v>
      </c>
      <c r="FX172">
        <v>0.12</v>
      </c>
      <c r="FY172">
        <v>0.1</v>
      </c>
      <c r="FZ172">
        <v>0.1</v>
      </c>
    </row>
    <row r="173" spans="1:182" x14ac:dyDescent="0.15">
      <c r="A173">
        <v>14</v>
      </c>
      <c r="B173">
        <v>0</v>
      </c>
      <c r="C173">
        <v>0</v>
      </c>
      <c r="D173">
        <v>0</v>
      </c>
      <c r="E173">
        <v>0</v>
      </c>
      <c r="F173">
        <v>0</v>
      </c>
      <c r="G173">
        <v>0</v>
      </c>
      <c r="H173">
        <v>0</v>
      </c>
      <c r="I173">
        <v>0</v>
      </c>
      <c r="J173">
        <v>0</v>
      </c>
      <c r="K173">
        <v>0.02</v>
      </c>
      <c r="L173">
        <v>0.04</v>
      </c>
      <c r="M173">
        <v>0.05</v>
      </c>
      <c r="N173">
        <v>7.0000000000000007E-2</v>
      </c>
      <c r="O173">
        <v>0.09</v>
      </c>
      <c r="P173">
        <v>0.11</v>
      </c>
      <c r="Q173">
        <v>0.14000000000000001</v>
      </c>
      <c r="R173">
        <v>0.18</v>
      </c>
      <c r="S173">
        <v>0.22</v>
      </c>
      <c r="T173">
        <v>0.25</v>
      </c>
      <c r="U173">
        <v>0.3</v>
      </c>
      <c r="V173">
        <v>0.37</v>
      </c>
      <c r="W173">
        <v>0.42</v>
      </c>
      <c r="X173">
        <v>0.5</v>
      </c>
      <c r="Y173">
        <v>0.56999999999999995</v>
      </c>
      <c r="Z173">
        <v>0.65</v>
      </c>
      <c r="AA173">
        <v>0.74</v>
      </c>
      <c r="AB173">
        <v>0.85</v>
      </c>
      <c r="AC173">
        <v>0.95</v>
      </c>
      <c r="AD173">
        <v>1.08</v>
      </c>
      <c r="AE173">
        <v>1.21</v>
      </c>
      <c r="AF173">
        <v>1.37</v>
      </c>
      <c r="AG173">
        <v>1.53</v>
      </c>
      <c r="AH173">
        <v>1.7</v>
      </c>
      <c r="AI173">
        <v>1.85</v>
      </c>
      <c r="AJ173">
        <v>2.06</v>
      </c>
      <c r="AK173">
        <v>2.2599999999999998</v>
      </c>
      <c r="AL173">
        <v>2.52</v>
      </c>
      <c r="AM173">
        <v>2.77</v>
      </c>
      <c r="AN173">
        <v>3.01</v>
      </c>
      <c r="AO173">
        <v>3.25</v>
      </c>
      <c r="AP173">
        <v>3.57</v>
      </c>
      <c r="AQ173">
        <v>3.88</v>
      </c>
      <c r="AR173">
        <v>4.2</v>
      </c>
      <c r="AS173">
        <v>4.47</v>
      </c>
      <c r="AT173">
        <v>4.7699999999999996</v>
      </c>
      <c r="AU173">
        <v>5.09</v>
      </c>
      <c r="AV173">
        <v>5.43</v>
      </c>
      <c r="AW173">
        <v>5.77</v>
      </c>
      <c r="AX173">
        <v>6.15</v>
      </c>
      <c r="AY173">
        <v>6.71</v>
      </c>
      <c r="AZ173">
        <v>7.2</v>
      </c>
      <c r="BA173">
        <v>7.81</v>
      </c>
      <c r="BB173">
        <v>8.3800000000000008</v>
      </c>
      <c r="BC173">
        <v>8.8000000000000007</v>
      </c>
      <c r="BD173">
        <v>9.24</v>
      </c>
      <c r="BE173">
        <v>9.6199999999999992</v>
      </c>
      <c r="BF173">
        <v>9.76</v>
      </c>
      <c r="BG173">
        <v>10.3</v>
      </c>
      <c r="BH173">
        <v>10.8</v>
      </c>
      <c r="BI173">
        <v>11.2</v>
      </c>
      <c r="BJ173">
        <v>11.7</v>
      </c>
      <c r="BK173">
        <v>12.1</v>
      </c>
      <c r="BL173">
        <v>12.5</v>
      </c>
      <c r="BM173">
        <v>12.8</v>
      </c>
      <c r="BN173">
        <v>13.2</v>
      </c>
      <c r="BO173">
        <v>13.5</v>
      </c>
      <c r="BP173">
        <v>13.7</v>
      </c>
      <c r="BQ173">
        <v>14</v>
      </c>
      <c r="BR173">
        <v>14.2</v>
      </c>
      <c r="BS173">
        <v>14.4</v>
      </c>
      <c r="BT173">
        <v>14.6</v>
      </c>
      <c r="BU173">
        <v>14.7</v>
      </c>
      <c r="BV173">
        <v>14.8</v>
      </c>
      <c r="BW173">
        <v>14.9</v>
      </c>
      <c r="BX173">
        <v>15</v>
      </c>
      <c r="BY173">
        <v>15.1</v>
      </c>
      <c r="BZ173">
        <v>15.1</v>
      </c>
      <c r="CA173">
        <v>15.1</v>
      </c>
      <c r="CB173">
        <v>15.1</v>
      </c>
      <c r="CC173">
        <v>15.1</v>
      </c>
      <c r="CD173">
        <v>15.1</v>
      </c>
      <c r="CE173">
        <v>15.1</v>
      </c>
      <c r="CF173">
        <v>15</v>
      </c>
      <c r="CG173">
        <v>14.9</v>
      </c>
      <c r="CH173">
        <v>14.9</v>
      </c>
      <c r="CI173">
        <v>14.8</v>
      </c>
      <c r="CJ173">
        <v>14.6</v>
      </c>
      <c r="CK173">
        <v>14.5</v>
      </c>
      <c r="CL173">
        <v>14.4</v>
      </c>
      <c r="CM173">
        <v>14.2</v>
      </c>
      <c r="CN173">
        <v>14.1</v>
      </c>
      <c r="CO173">
        <v>13.9</v>
      </c>
      <c r="CP173">
        <v>13.7</v>
      </c>
      <c r="CQ173">
        <v>13.5</v>
      </c>
      <c r="CR173">
        <v>13.3</v>
      </c>
      <c r="CS173">
        <v>13</v>
      </c>
      <c r="CT173">
        <v>12.8</v>
      </c>
      <c r="CU173">
        <v>12.6</v>
      </c>
      <c r="CV173">
        <v>12.3</v>
      </c>
      <c r="CW173">
        <v>12.1</v>
      </c>
      <c r="CX173">
        <v>11.8</v>
      </c>
      <c r="CY173">
        <v>11.5</v>
      </c>
      <c r="CZ173">
        <v>11.2</v>
      </c>
      <c r="DA173">
        <v>11</v>
      </c>
      <c r="DB173">
        <v>10.7</v>
      </c>
      <c r="DC173">
        <v>10.3</v>
      </c>
      <c r="DD173">
        <v>10.1</v>
      </c>
      <c r="DE173">
        <v>9.76</v>
      </c>
      <c r="DF173">
        <v>9.35</v>
      </c>
      <c r="DG173">
        <v>9.0299999999999994</v>
      </c>
      <c r="DH173">
        <v>8.7100000000000009</v>
      </c>
      <c r="DI173">
        <v>8.34</v>
      </c>
      <c r="DJ173">
        <v>7.97</v>
      </c>
      <c r="DK173">
        <v>7.7</v>
      </c>
      <c r="DL173">
        <v>7.42</v>
      </c>
      <c r="DM173">
        <v>7.12</v>
      </c>
      <c r="DN173">
        <v>6.87</v>
      </c>
      <c r="DO173">
        <v>6.47</v>
      </c>
      <c r="DP173">
        <v>6.23</v>
      </c>
      <c r="DQ173">
        <v>5.94</v>
      </c>
      <c r="DR173">
        <v>5.68</v>
      </c>
      <c r="DS173">
        <v>5.34</v>
      </c>
      <c r="DT173">
        <v>5.12</v>
      </c>
      <c r="DU173">
        <v>4.8899999999999997</v>
      </c>
      <c r="DV173">
        <v>4.5999999999999996</v>
      </c>
      <c r="DW173">
        <v>4.3899999999999997</v>
      </c>
      <c r="DX173">
        <v>4.16</v>
      </c>
      <c r="DY173">
        <v>3.94</v>
      </c>
      <c r="DZ173">
        <v>3.84</v>
      </c>
      <c r="EA173">
        <v>3.68</v>
      </c>
      <c r="EB173">
        <v>3.51</v>
      </c>
      <c r="EC173">
        <v>3.38</v>
      </c>
      <c r="ED173">
        <v>3.26</v>
      </c>
      <c r="EE173">
        <v>3.03</v>
      </c>
      <c r="EF173">
        <v>2.95</v>
      </c>
      <c r="EG173">
        <v>2.86</v>
      </c>
      <c r="EH173">
        <v>2.7</v>
      </c>
      <c r="EI173">
        <v>2.56</v>
      </c>
      <c r="EJ173">
        <v>2.4300000000000002</v>
      </c>
      <c r="EK173">
        <v>2.35</v>
      </c>
      <c r="EL173">
        <v>2.21</v>
      </c>
      <c r="EM173">
        <v>2.12</v>
      </c>
      <c r="EN173">
        <v>1.99</v>
      </c>
      <c r="EO173">
        <v>1.92</v>
      </c>
      <c r="EP173">
        <v>1.79</v>
      </c>
      <c r="EQ173">
        <v>1.73</v>
      </c>
      <c r="ER173">
        <v>1.6</v>
      </c>
      <c r="ES173">
        <v>1.58</v>
      </c>
      <c r="ET173">
        <v>1.47</v>
      </c>
      <c r="EU173">
        <v>1.38</v>
      </c>
      <c r="EV173">
        <v>1.29</v>
      </c>
      <c r="EW173">
        <v>1.26</v>
      </c>
      <c r="EX173">
        <v>1.17</v>
      </c>
      <c r="EY173">
        <v>1.1000000000000001</v>
      </c>
      <c r="EZ173">
        <v>1.01</v>
      </c>
      <c r="FA173">
        <v>0.98</v>
      </c>
      <c r="FB173">
        <v>0.88</v>
      </c>
      <c r="FC173">
        <v>0.85</v>
      </c>
      <c r="FD173">
        <v>0.82</v>
      </c>
      <c r="FE173">
        <v>0.74</v>
      </c>
      <c r="FF173">
        <v>0.66</v>
      </c>
      <c r="FG173">
        <v>0.64</v>
      </c>
      <c r="FH173">
        <v>0.57999999999999996</v>
      </c>
      <c r="FI173">
        <v>0.52</v>
      </c>
      <c r="FJ173">
        <v>0.49</v>
      </c>
      <c r="FK173">
        <v>0.46</v>
      </c>
      <c r="FL173">
        <v>0.41</v>
      </c>
      <c r="FM173">
        <v>0.38</v>
      </c>
      <c r="FN173">
        <v>0.33</v>
      </c>
      <c r="FO173">
        <v>0.3</v>
      </c>
      <c r="FP173">
        <v>0.27</v>
      </c>
      <c r="FQ173">
        <v>0.25</v>
      </c>
      <c r="FR173">
        <v>0.22</v>
      </c>
      <c r="FS173">
        <v>0.2</v>
      </c>
      <c r="FT173">
        <v>0.17</v>
      </c>
      <c r="FU173">
        <v>0.16</v>
      </c>
      <c r="FV173">
        <v>0.14000000000000001</v>
      </c>
      <c r="FW173">
        <v>0.13</v>
      </c>
      <c r="FX173">
        <v>0.12</v>
      </c>
      <c r="FY173">
        <v>0.11</v>
      </c>
      <c r="FZ173">
        <v>0.1</v>
      </c>
    </row>
    <row r="174" spans="1:182" x14ac:dyDescent="0.15">
      <c r="A174">
        <v>13</v>
      </c>
      <c r="B174">
        <v>0</v>
      </c>
      <c r="C174">
        <v>0</v>
      </c>
      <c r="D174">
        <v>0</v>
      </c>
      <c r="E174">
        <v>0</v>
      </c>
      <c r="F174">
        <v>0</v>
      </c>
      <c r="G174">
        <v>0</v>
      </c>
      <c r="H174">
        <v>0</v>
      </c>
      <c r="I174">
        <v>0</v>
      </c>
      <c r="J174">
        <v>0</v>
      </c>
      <c r="K174">
        <v>0.02</v>
      </c>
      <c r="L174">
        <v>0.04</v>
      </c>
      <c r="M174">
        <v>0.05</v>
      </c>
      <c r="N174">
        <v>7.0000000000000007E-2</v>
      </c>
      <c r="O174">
        <v>0.09</v>
      </c>
      <c r="P174">
        <v>0.12</v>
      </c>
      <c r="Q174">
        <v>0.14000000000000001</v>
      </c>
      <c r="R174">
        <v>0.17</v>
      </c>
      <c r="S174">
        <v>0.21</v>
      </c>
      <c r="T174">
        <v>0.26</v>
      </c>
      <c r="U174">
        <v>0.31</v>
      </c>
      <c r="V174">
        <v>0.33</v>
      </c>
      <c r="W174">
        <v>0.41</v>
      </c>
      <c r="X174">
        <v>0.47</v>
      </c>
      <c r="Y174">
        <v>0.55000000000000004</v>
      </c>
      <c r="Z174">
        <v>0.63</v>
      </c>
      <c r="AA174">
        <v>0.75</v>
      </c>
      <c r="AB174">
        <v>0.84</v>
      </c>
      <c r="AC174">
        <v>0.96</v>
      </c>
      <c r="AD174">
        <v>1.07</v>
      </c>
      <c r="AE174">
        <v>1.21</v>
      </c>
      <c r="AF174">
        <v>1.39</v>
      </c>
      <c r="AG174">
        <v>1.49</v>
      </c>
      <c r="AH174">
        <v>1.67</v>
      </c>
      <c r="AI174">
        <v>1.85</v>
      </c>
      <c r="AJ174">
        <v>2.06</v>
      </c>
      <c r="AK174">
        <v>2.2599999999999998</v>
      </c>
      <c r="AL174">
        <v>2.4900000000000002</v>
      </c>
      <c r="AM174">
        <v>2.74</v>
      </c>
      <c r="AN174">
        <v>2.98</v>
      </c>
      <c r="AO174">
        <v>3.22</v>
      </c>
      <c r="AP174">
        <v>3.55</v>
      </c>
      <c r="AQ174">
        <v>3.89</v>
      </c>
      <c r="AR174">
        <v>4.1900000000000004</v>
      </c>
      <c r="AS174">
        <v>4.49</v>
      </c>
      <c r="AT174">
        <v>4.74</v>
      </c>
      <c r="AU174">
        <v>5.04</v>
      </c>
      <c r="AV174">
        <v>5.38</v>
      </c>
      <c r="AW174">
        <v>5.79</v>
      </c>
      <c r="AX174">
        <v>6.2</v>
      </c>
      <c r="AY174">
        <v>6.66</v>
      </c>
      <c r="AZ174">
        <v>7.21</v>
      </c>
      <c r="BA174">
        <v>7.82</v>
      </c>
      <c r="BB174">
        <v>8.4</v>
      </c>
      <c r="BC174">
        <v>8.84</v>
      </c>
      <c r="BD174">
        <v>9.31</v>
      </c>
      <c r="BE174">
        <v>9.64</v>
      </c>
      <c r="BF174">
        <v>9.73</v>
      </c>
      <c r="BG174">
        <v>10.3</v>
      </c>
      <c r="BH174">
        <v>10.7</v>
      </c>
      <c r="BI174">
        <v>11.2</v>
      </c>
      <c r="BJ174">
        <v>11.7</v>
      </c>
      <c r="BK174">
        <v>12.1</v>
      </c>
      <c r="BL174">
        <v>12.5</v>
      </c>
      <c r="BM174">
        <v>12.8</v>
      </c>
      <c r="BN174">
        <v>13.1</v>
      </c>
      <c r="BO174">
        <v>13.4</v>
      </c>
      <c r="BP174">
        <v>13.7</v>
      </c>
      <c r="BQ174">
        <v>14</v>
      </c>
      <c r="BR174">
        <v>14.2</v>
      </c>
      <c r="BS174">
        <v>14.4</v>
      </c>
      <c r="BT174">
        <v>14.5</v>
      </c>
      <c r="BU174">
        <v>14.7</v>
      </c>
      <c r="BV174">
        <v>14.8</v>
      </c>
      <c r="BW174">
        <v>14.9</v>
      </c>
      <c r="BX174">
        <v>15</v>
      </c>
      <c r="BY174">
        <v>15</v>
      </c>
      <c r="BZ174">
        <v>15.1</v>
      </c>
      <c r="CA174">
        <v>15.1</v>
      </c>
      <c r="CB174">
        <v>15.1</v>
      </c>
      <c r="CC174">
        <v>15.1</v>
      </c>
      <c r="CD174">
        <v>15.1</v>
      </c>
      <c r="CE174">
        <v>15</v>
      </c>
      <c r="CF174">
        <v>15</v>
      </c>
      <c r="CG174">
        <v>14.9</v>
      </c>
      <c r="CH174">
        <v>14.8</v>
      </c>
      <c r="CI174">
        <v>14.7</v>
      </c>
      <c r="CJ174">
        <v>14.6</v>
      </c>
      <c r="CK174">
        <v>14.5</v>
      </c>
      <c r="CL174">
        <v>14.3</v>
      </c>
      <c r="CM174">
        <v>14.2</v>
      </c>
      <c r="CN174">
        <v>14</v>
      </c>
      <c r="CO174">
        <v>13.8</v>
      </c>
      <c r="CP174">
        <v>13.6</v>
      </c>
      <c r="CQ174">
        <v>13.4</v>
      </c>
      <c r="CR174">
        <v>13.2</v>
      </c>
      <c r="CS174">
        <v>13</v>
      </c>
      <c r="CT174">
        <v>12.8</v>
      </c>
      <c r="CU174">
        <v>12.6</v>
      </c>
      <c r="CV174">
        <v>12.3</v>
      </c>
      <c r="CW174">
        <v>12</v>
      </c>
      <c r="CX174">
        <v>11.8</v>
      </c>
      <c r="CY174">
        <v>11.5</v>
      </c>
      <c r="CZ174">
        <v>11.3</v>
      </c>
      <c r="DA174">
        <v>11</v>
      </c>
      <c r="DB174">
        <v>10.7</v>
      </c>
      <c r="DC174">
        <v>10.3</v>
      </c>
      <c r="DD174">
        <v>10</v>
      </c>
      <c r="DE174">
        <v>9.7200000000000006</v>
      </c>
      <c r="DF174">
        <v>9.2899999999999991</v>
      </c>
      <c r="DG174">
        <v>8.9499999999999993</v>
      </c>
      <c r="DH174">
        <v>8.64</v>
      </c>
      <c r="DI174">
        <v>8.23</v>
      </c>
      <c r="DJ174">
        <v>7.92</v>
      </c>
      <c r="DK174">
        <v>7.61</v>
      </c>
      <c r="DL174">
        <v>7.45</v>
      </c>
      <c r="DM174">
        <v>7.09</v>
      </c>
      <c r="DN174">
        <v>6.85</v>
      </c>
      <c r="DO174">
        <v>6.52</v>
      </c>
      <c r="DP174">
        <v>6.14</v>
      </c>
      <c r="DQ174">
        <v>5.85</v>
      </c>
      <c r="DR174">
        <v>5.68</v>
      </c>
      <c r="DS174">
        <v>5.4</v>
      </c>
      <c r="DT174">
        <v>5.09</v>
      </c>
      <c r="DU174">
        <v>4.8099999999999996</v>
      </c>
      <c r="DV174">
        <v>4.58</v>
      </c>
      <c r="DW174">
        <v>4.3099999999999996</v>
      </c>
      <c r="DX174">
        <v>4.17</v>
      </c>
      <c r="DY174">
        <v>4.01</v>
      </c>
      <c r="DZ174">
        <v>3.84</v>
      </c>
      <c r="EA174">
        <v>3.68</v>
      </c>
      <c r="EB174">
        <v>3.47</v>
      </c>
      <c r="EC174">
        <v>3.41</v>
      </c>
      <c r="ED174">
        <v>3.25</v>
      </c>
      <c r="EE174">
        <v>3.05</v>
      </c>
      <c r="EF174">
        <v>2.95</v>
      </c>
      <c r="EG174">
        <v>2.87</v>
      </c>
      <c r="EH174">
        <v>2.71</v>
      </c>
      <c r="EI174">
        <v>2.57</v>
      </c>
      <c r="EJ174">
        <v>2.4500000000000002</v>
      </c>
      <c r="EK174">
        <v>2.35</v>
      </c>
      <c r="EL174">
        <v>2.2799999999999998</v>
      </c>
      <c r="EM174">
        <v>2.13</v>
      </c>
      <c r="EN174">
        <v>2.0099999999999998</v>
      </c>
      <c r="EO174">
        <v>1.95</v>
      </c>
      <c r="EP174">
        <v>1.8</v>
      </c>
      <c r="EQ174">
        <v>1.76</v>
      </c>
      <c r="ER174">
        <v>1.66</v>
      </c>
      <c r="ES174">
        <v>1.57</v>
      </c>
      <c r="ET174">
        <v>1.5</v>
      </c>
      <c r="EU174">
        <v>1.4</v>
      </c>
      <c r="EV174">
        <v>1.32</v>
      </c>
      <c r="EW174">
        <v>1.25</v>
      </c>
      <c r="EX174">
        <v>1.21</v>
      </c>
      <c r="EY174">
        <v>1.1200000000000001</v>
      </c>
      <c r="EZ174">
        <v>1.03</v>
      </c>
      <c r="FA174">
        <v>0.98</v>
      </c>
      <c r="FB174">
        <v>0.92</v>
      </c>
      <c r="FC174">
        <v>0.87</v>
      </c>
      <c r="FD174">
        <v>0.81</v>
      </c>
      <c r="FE174">
        <v>0.73</v>
      </c>
      <c r="FF174">
        <v>0.67</v>
      </c>
      <c r="FG174">
        <v>0.62</v>
      </c>
      <c r="FH174">
        <v>0.56000000000000005</v>
      </c>
      <c r="FI174">
        <v>0.55000000000000004</v>
      </c>
      <c r="FJ174">
        <v>0.5</v>
      </c>
      <c r="FK174">
        <v>0.45</v>
      </c>
      <c r="FL174">
        <v>0.41</v>
      </c>
      <c r="FM174">
        <v>0.37</v>
      </c>
      <c r="FN174">
        <v>0.34</v>
      </c>
      <c r="FO174">
        <v>0.32</v>
      </c>
      <c r="FP174">
        <v>0.28000000000000003</v>
      </c>
      <c r="FQ174">
        <v>0.25</v>
      </c>
      <c r="FR174">
        <v>0.22</v>
      </c>
      <c r="FS174">
        <v>0.2</v>
      </c>
      <c r="FT174">
        <v>0.18</v>
      </c>
      <c r="FU174">
        <v>0.16</v>
      </c>
      <c r="FV174">
        <v>0.15</v>
      </c>
      <c r="FW174">
        <v>0.13</v>
      </c>
      <c r="FX174">
        <v>0.12</v>
      </c>
      <c r="FY174">
        <v>0.1</v>
      </c>
      <c r="FZ174">
        <v>0.1</v>
      </c>
    </row>
    <row r="175" spans="1:182" x14ac:dyDescent="0.15">
      <c r="A175">
        <v>12</v>
      </c>
      <c r="B175">
        <v>0</v>
      </c>
      <c r="C175">
        <v>0</v>
      </c>
      <c r="D175">
        <v>0</v>
      </c>
      <c r="E175">
        <v>0</v>
      </c>
      <c r="F175">
        <v>0</v>
      </c>
      <c r="G175">
        <v>0</v>
      </c>
      <c r="H175">
        <v>0</v>
      </c>
      <c r="I175">
        <v>0</v>
      </c>
      <c r="J175">
        <v>0</v>
      </c>
      <c r="K175">
        <v>0.02</v>
      </c>
      <c r="L175">
        <v>0.04</v>
      </c>
      <c r="M175">
        <v>0.05</v>
      </c>
      <c r="N175">
        <v>0.06</v>
      </c>
      <c r="O175">
        <v>0.09</v>
      </c>
      <c r="P175">
        <v>0.11</v>
      </c>
      <c r="Q175">
        <v>0.14000000000000001</v>
      </c>
      <c r="R175">
        <v>0.17</v>
      </c>
      <c r="S175">
        <v>0.21</v>
      </c>
      <c r="T175">
        <v>0.25</v>
      </c>
      <c r="U175">
        <v>0.28999999999999998</v>
      </c>
      <c r="V175">
        <v>0.35</v>
      </c>
      <c r="W175">
        <v>0.41</v>
      </c>
      <c r="X175">
        <v>0.49</v>
      </c>
      <c r="Y175">
        <v>0.54</v>
      </c>
      <c r="Z175">
        <v>0.64</v>
      </c>
      <c r="AA175">
        <v>0.75</v>
      </c>
      <c r="AB175">
        <v>0.85</v>
      </c>
      <c r="AC175">
        <v>0.94</v>
      </c>
      <c r="AD175">
        <v>1.1000000000000001</v>
      </c>
      <c r="AE175">
        <v>1.21</v>
      </c>
      <c r="AF175">
        <v>1.36</v>
      </c>
      <c r="AG175">
        <v>1.53</v>
      </c>
      <c r="AH175">
        <v>1.69</v>
      </c>
      <c r="AI175">
        <v>1.87</v>
      </c>
      <c r="AJ175">
        <v>2.09</v>
      </c>
      <c r="AK175">
        <v>2.25</v>
      </c>
      <c r="AL175">
        <v>2.52</v>
      </c>
      <c r="AM175">
        <v>2.74</v>
      </c>
      <c r="AN175">
        <v>2.92</v>
      </c>
      <c r="AO175">
        <v>3.22</v>
      </c>
      <c r="AP175">
        <v>3.46</v>
      </c>
      <c r="AQ175">
        <v>3.86</v>
      </c>
      <c r="AR175">
        <v>4.1900000000000004</v>
      </c>
      <c r="AS175">
        <v>4.4400000000000004</v>
      </c>
      <c r="AT175">
        <v>4.75</v>
      </c>
      <c r="AU175">
        <v>5.07</v>
      </c>
      <c r="AV175">
        <v>5.51</v>
      </c>
      <c r="AW175">
        <v>5.76</v>
      </c>
      <c r="AX175">
        <v>6.2</v>
      </c>
      <c r="AY175">
        <v>6.65</v>
      </c>
      <c r="AZ175">
        <v>7.2</v>
      </c>
      <c r="BA175">
        <v>7.82</v>
      </c>
      <c r="BB175">
        <v>8.39</v>
      </c>
      <c r="BC175">
        <v>8.8000000000000007</v>
      </c>
      <c r="BD175">
        <v>9.27</v>
      </c>
      <c r="BE175">
        <v>9.6</v>
      </c>
      <c r="BF175">
        <v>9.7799999999999994</v>
      </c>
      <c r="BG175">
        <v>10.3</v>
      </c>
      <c r="BH175">
        <v>10.7</v>
      </c>
      <c r="BI175">
        <v>11.2</v>
      </c>
      <c r="BJ175">
        <v>11.7</v>
      </c>
      <c r="BK175">
        <v>12.1</v>
      </c>
      <c r="BL175">
        <v>12.4</v>
      </c>
      <c r="BM175">
        <v>12.8</v>
      </c>
      <c r="BN175">
        <v>13.1</v>
      </c>
      <c r="BO175">
        <v>13.4</v>
      </c>
      <c r="BP175">
        <v>13.7</v>
      </c>
      <c r="BQ175">
        <v>14</v>
      </c>
      <c r="BR175">
        <v>14.2</v>
      </c>
      <c r="BS175">
        <v>14.3</v>
      </c>
      <c r="BT175">
        <v>14.5</v>
      </c>
      <c r="BU175">
        <v>14.7</v>
      </c>
      <c r="BV175">
        <v>14.8</v>
      </c>
      <c r="BW175">
        <v>14.9</v>
      </c>
      <c r="BX175">
        <v>14.9</v>
      </c>
      <c r="BY175">
        <v>15</v>
      </c>
      <c r="BZ175">
        <v>15</v>
      </c>
      <c r="CA175">
        <v>15.1</v>
      </c>
      <c r="CB175">
        <v>15.1</v>
      </c>
      <c r="CC175">
        <v>15.1</v>
      </c>
      <c r="CD175">
        <v>15</v>
      </c>
      <c r="CE175">
        <v>15</v>
      </c>
      <c r="CF175">
        <v>15</v>
      </c>
      <c r="CG175">
        <v>14.9</v>
      </c>
      <c r="CH175">
        <v>14.8</v>
      </c>
      <c r="CI175">
        <v>14.7</v>
      </c>
      <c r="CJ175">
        <v>14.6</v>
      </c>
      <c r="CK175">
        <v>14.4</v>
      </c>
      <c r="CL175">
        <v>14.3</v>
      </c>
      <c r="CM175">
        <v>14.2</v>
      </c>
      <c r="CN175">
        <v>14</v>
      </c>
      <c r="CO175">
        <v>13.8</v>
      </c>
      <c r="CP175">
        <v>13.6</v>
      </c>
      <c r="CQ175">
        <v>13.4</v>
      </c>
      <c r="CR175">
        <v>13.2</v>
      </c>
      <c r="CS175">
        <v>13</v>
      </c>
      <c r="CT175">
        <v>12.7</v>
      </c>
      <c r="CU175">
        <v>12.5</v>
      </c>
      <c r="CV175">
        <v>12.3</v>
      </c>
      <c r="CW175">
        <v>12</v>
      </c>
      <c r="CX175">
        <v>11.7</v>
      </c>
      <c r="CY175">
        <v>11.5</v>
      </c>
      <c r="CZ175">
        <v>11.2</v>
      </c>
      <c r="DA175">
        <v>10.9</v>
      </c>
      <c r="DB175">
        <v>10.6</v>
      </c>
      <c r="DC175">
        <v>10.3</v>
      </c>
      <c r="DD175">
        <v>10</v>
      </c>
      <c r="DE175">
        <v>9.6999999999999993</v>
      </c>
      <c r="DF175">
        <v>9.19</v>
      </c>
      <c r="DG175">
        <v>8.93</v>
      </c>
      <c r="DH175">
        <v>8.6</v>
      </c>
      <c r="DI175">
        <v>8.2100000000000009</v>
      </c>
      <c r="DJ175">
        <v>7.92</v>
      </c>
      <c r="DK175">
        <v>7.57</v>
      </c>
      <c r="DL175">
        <v>7.35</v>
      </c>
      <c r="DM175">
        <v>7.06</v>
      </c>
      <c r="DN175">
        <v>6.84</v>
      </c>
      <c r="DO175">
        <v>6.5</v>
      </c>
      <c r="DP175">
        <v>6.17</v>
      </c>
      <c r="DQ175">
        <v>5.87</v>
      </c>
      <c r="DR175">
        <v>5.59</v>
      </c>
      <c r="DS175">
        <v>5.37</v>
      </c>
      <c r="DT175">
        <v>5.0999999999999996</v>
      </c>
      <c r="DU175">
        <v>4.87</v>
      </c>
      <c r="DV175">
        <v>4.59</v>
      </c>
      <c r="DW175">
        <v>4.41</v>
      </c>
      <c r="DX175">
        <v>4.2300000000000004</v>
      </c>
      <c r="DY175">
        <v>4.01</v>
      </c>
      <c r="DZ175">
        <v>3.84</v>
      </c>
      <c r="EA175">
        <v>3.72</v>
      </c>
      <c r="EB175">
        <v>3.5</v>
      </c>
      <c r="EC175">
        <v>3.36</v>
      </c>
      <c r="ED175">
        <v>3.28</v>
      </c>
      <c r="EE175">
        <v>3.11</v>
      </c>
      <c r="EF175">
        <v>2.94</v>
      </c>
      <c r="EG175">
        <v>2.88</v>
      </c>
      <c r="EH175">
        <v>2.75</v>
      </c>
      <c r="EI175">
        <v>2.61</v>
      </c>
      <c r="EJ175">
        <v>2.4700000000000002</v>
      </c>
      <c r="EK175">
        <v>2.37</v>
      </c>
      <c r="EL175">
        <v>2.2599999999999998</v>
      </c>
      <c r="EM175">
        <v>2.15</v>
      </c>
      <c r="EN175">
        <v>2.0299999999999998</v>
      </c>
      <c r="EO175">
        <v>1.97</v>
      </c>
      <c r="EP175">
        <v>1.86</v>
      </c>
      <c r="EQ175">
        <v>1.76</v>
      </c>
      <c r="ER175">
        <v>1.69</v>
      </c>
      <c r="ES175">
        <v>1.56</v>
      </c>
      <c r="ET175">
        <v>1.49</v>
      </c>
      <c r="EU175">
        <v>1.4</v>
      </c>
      <c r="EV175">
        <v>1.31</v>
      </c>
      <c r="EW175">
        <v>1.29</v>
      </c>
      <c r="EX175">
        <v>1.21</v>
      </c>
      <c r="EY175">
        <v>1.1200000000000001</v>
      </c>
      <c r="EZ175">
        <v>1.08</v>
      </c>
      <c r="FA175">
        <v>0.99</v>
      </c>
      <c r="FB175">
        <v>0.95</v>
      </c>
      <c r="FC175">
        <v>0.89</v>
      </c>
      <c r="FD175">
        <v>0.8</v>
      </c>
      <c r="FE175">
        <v>0.75</v>
      </c>
      <c r="FF175">
        <v>0.7</v>
      </c>
      <c r="FG175">
        <v>0.64</v>
      </c>
      <c r="FH175">
        <v>0.56000000000000005</v>
      </c>
      <c r="FI175">
        <v>0.56000000000000005</v>
      </c>
      <c r="FJ175">
        <v>0.51</v>
      </c>
      <c r="FK175">
        <v>0.45</v>
      </c>
      <c r="FL175">
        <v>0.43</v>
      </c>
      <c r="FM175">
        <v>0.38</v>
      </c>
      <c r="FN175">
        <v>0.36</v>
      </c>
      <c r="FO175">
        <v>0.31</v>
      </c>
      <c r="FP175">
        <v>0.27</v>
      </c>
      <c r="FQ175">
        <v>0.26</v>
      </c>
      <c r="FR175">
        <v>0.23</v>
      </c>
      <c r="FS175">
        <v>0.21</v>
      </c>
      <c r="FT175">
        <v>0.18</v>
      </c>
      <c r="FU175">
        <v>0.17</v>
      </c>
      <c r="FV175">
        <v>0.15</v>
      </c>
      <c r="FW175">
        <v>0.13</v>
      </c>
      <c r="FX175">
        <v>0.12</v>
      </c>
      <c r="FY175">
        <v>0.11</v>
      </c>
      <c r="FZ175">
        <v>0.1</v>
      </c>
    </row>
    <row r="176" spans="1:182" x14ac:dyDescent="0.15">
      <c r="A176">
        <v>11</v>
      </c>
      <c r="B176">
        <v>0</v>
      </c>
      <c r="C176">
        <v>0</v>
      </c>
      <c r="D176">
        <v>0</v>
      </c>
      <c r="E176">
        <v>0</v>
      </c>
      <c r="F176">
        <v>0</v>
      </c>
      <c r="G176">
        <v>0</v>
      </c>
      <c r="H176">
        <v>0</v>
      </c>
      <c r="I176">
        <v>0</v>
      </c>
      <c r="J176">
        <v>0</v>
      </c>
      <c r="K176">
        <v>0</v>
      </c>
      <c r="L176">
        <v>0.03</v>
      </c>
      <c r="M176">
        <v>0.05</v>
      </c>
      <c r="N176">
        <v>0.06</v>
      </c>
      <c r="O176">
        <v>0.09</v>
      </c>
      <c r="P176">
        <v>0.11</v>
      </c>
      <c r="Q176">
        <v>0.14000000000000001</v>
      </c>
      <c r="R176">
        <v>0.17</v>
      </c>
      <c r="S176">
        <v>0.21</v>
      </c>
      <c r="T176">
        <v>0.25</v>
      </c>
      <c r="U176">
        <v>0.3</v>
      </c>
      <c r="V176">
        <v>0.35</v>
      </c>
      <c r="W176">
        <v>0.41</v>
      </c>
      <c r="X176">
        <v>0.48</v>
      </c>
      <c r="Y176">
        <v>0.56000000000000005</v>
      </c>
      <c r="Z176">
        <v>0.63</v>
      </c>
      <c r="AA176">
        <v>0.76</v>
      </c>
      <c r="AB176">
        <v>0.82</v>
      </c>
      <c r="AC176">
        <v>0.93</v>
      </c>
      <c r="AD176">
        <v>1.1000000000000001</v>
      </c>
      <c r="AE176">
        <v>1.21</v>
      </c>
      <c r="AF176">
        <v>1.37</v>
      </c>
      <c r="AG176">
        <v>1.51</v>
      </c>
      <c r="AH176">
        <v>1.68</v>
      </c>
      <c r="AI176">
        <v>1.9</v>
      </c>
      <c r="AJ176">
        <v>2.0699999999999998</v>
      </c>
      <c r="AK176">
        <v>2.2599999999999998</v>
      </c>
      <c r="AL176">
        <v>2.5</v>
      </c>
      <c r="AM176">
        <v>2.71</v>
      </c>
      <c r="AN176">
        <v>2.97</v>
      </c>
      <c r="AO176">
        <v>3.22</v>
      </c>
      <c r="AP176">
        <v>3.52</v>
      </c>
      <c r="AQ176">
        <v>3.81</v>
      </c>
      <c r="AR176">
        <v>4.21</v>
      </c>
      <c r="AS176">
        <v>4.4000000000000004</v>
      </c>
      <c r="AT176">
        <v>4.7300000000000004</v>
      </c>
      <c r="AU176">
        <v>5.0599999999999996</v>
      </c>
      <c r="AV176">
        <v>5.45</v>
      </c>
      <c r="AW176">
        <v>5.77</v>
      </c>
      <c r="AX176">
        <v>6.2</v>
      </c>
      <c r="AY176">
        <v>6.66</v>
      </c>
      <c r="AZ176">
        <v>7.2</v>
      </c>
      <c r="BA176">
        <v>7.81</v>
      </c>
      <c r="BB176">
        <v>8.35</v>
      </c>
      <c r="BC176">
        <v>8.84</v>
      </c>
      <c r="BD176">
        <v>9.25</v>
      </c>
      <c r="BE176">
        <v>9.6999999999999993</v>
      </c>
      <c r="BF176">
        <v>9.76</v>
      </c>
      <c r="BG176">
        <v>10.3</v>
      </c>
      <c r="BH176">
        <v>10.7</v>
      </c>
      <c r="BI176">
        <v>11.2</v>
      </c>
      <c r="BJ176">
        <v>11.7</v>
      </c>
      <c r="BK176">
        <v>12</v>
      </c>
      <c r="BL176">
        <v>12.4</v>
      </c>
      <c r="BM176">
        <v>12.8</v>
      </c>
      <c r="BN176">
        <v>13.1</v>
      </c>
      <c r="BO176">
        <v>13.4</v>
      </c>
      <c r="BP176">
        <v>13.6</v>
      </c>
      <c r="BQ176">
        <v>13.9</v>
      </c>
      <c r="BR176">
        <v>14.1</v>
      </c>
      <c r="BS176">
        <v>14.3</v>
      </c>
      <c r="BT176">
        <v>14.5</v>
      </c>
      <c r="BU176">
        <v>14.6</v>
      </c>
      <c r="BV176">
        <v>14.8</v>
      </c>
      <c r="BW176">
        <v>14.8</v>
      </c>
      <c r="BX176">
        <v>14.9</v>
      </c>
      <c r="BY176">
        <v>15</v>
      </c>
      <c r="BZ176">
        <v>15</v>
      </c>
      <c r="CA176">
        <v>15</v>
      </c>
      <c r="CB176">
        <v>15.1</v>
      </c>
      <c r="CC176">
        <v>15</v>
      </c>
      <c r="CD176">
        <v>15</v>
      </c>
      <c r="CE176">
        <v>15</v>
      </c>
      <c r="CF176">
        <v>14.9</v>
      </c>
      <c r="CG176">
        <v>14.8</v>
      </c>
      <c r="CH176">
        <v>14.8</v>
      </c>
      <c r="CI176">
        <v>14.7</v>
      </c>
      <c r="CJ176">
        <v>14.5</v>
      </c>
      <c r="CK176">
        <v>14.4</v>
      </c>
      <c r="CL176">
        <v>14.3</v>
      </c>
      <c r="CM176">
        <v>14.1</v>
      </c>
      <c r="CN176">
        <v>14</v>
      </c>
      <c r="CO176">
        <v>13.8</v>
      </c>
      <c r="CP176">
        <v>13.6</v>
      </c>
      <c r="CQ176">
        <v>13.4</v>
      </c>
      <c r="CR176">
        <v>13.2</v>
      </c>
      <c r="CS176">
        <v>12.9</v>
      </c>
      <c r="CT176">
        <v>12.7</v>
      </c>
      <c r="CU176">
        <v>12.5</v>
      </c>
      <c r="CV176">
        <v>12.2</v>
      </c>
      <c r="CW176">
        <v>12</v>
      </c>
      <c r="CX176">
        <v>11.7</v>
      </c>
      <c r="CY176">
        <v>11.4</v>
      </c>
      <c r="CZ176">
        <v>11.2</v>
      </c>
      <c r="DA176">
        <v>10.9</v>
      </c>
      <c r="DB176">
        <v>10.6</v>
      </c>
      <c r="DC176">
        <v>10.3</v>
      </c>
      <c r="DD176">
        <v>9.93</v>
      </c>
      <c r="DE176">
        <v>9.6</v>
      </c>
      <c r="DF176">
        <v>9.24</v>
      </c>
      <c r="DG176">
        <v>8.91</v>
      </c>
      <c r="DH176">
        <v>8.56</v>
      </c>
      <c r="DI176">
        <v>8.2100000000000009</v>
      </c>
      <c r="DJ176">
        <v>7.87</v>
      </c>
      <c r="DK176">
        <v>7.56</v>
      </c>
      <c r="DL176">
        <v>7.29</v>
      </c>
      <c r="DM176">
        <v>7.05</v>
      </c>
      <c r="DN176">
        <v>6.77</v>
      </c>
      <c r="DO176">
        <v>6.41</v>
      </c>
      <c r="DP176">
        <v>6.15</v>
      </c>
      <c r="DQ176">
        <v>5.87</v>
      </c>
      <c r="DR176">
        <v>5.66</v>
      </c>
      <c r="DS176">
        <v>5.41</v>
      </c>
      <c r="DT176">
        <v>5.14</v>
      </c>
      <c r="DU176">
        <v>4.8600000000000003</v>
      </c>
      <c r="DV176">
        <v>4.55</v>
      </c>
      <c r="DW176">
        <v>4.3899999999999997</v>
      </c>
      <c r="DX176">
        <v>4.1399999999999997</v>
      </c>
      <c r="DY176">
        <v>4.03</v>
      </c>
      <c r="DZ176">
        <v>3.84</v>
      </c>
      <c r="EA176">
        <v>3.73</v>
      </c>
      <c r="EB176">
        <v>3.52</v>
      </c>
      <c r="EC176">
        <v>3.42</v>
      </c>
      <c r="ED176">
        <v>3.27</v>
      </c>
      <c r="EE176">
        <v>3.13</v>
      </c>
      <c r="EF176">
        <v>2.99</v>
      </c>
      <c r="EG176">
        <v>2.88</v>
      </c>
      <c r="EH176">
        <v>2.77</v>
      </c>
      <c r="EI176">
        <v>2.61</v>
      </c>
      <c r="EJ176">
        <v>2.46</v>
      </c>
      <c r="EK176">
        <v>2.39</v>
      </c>
      <c r="EL176">
        <v>2.2799999999999998</v>
      </c>
      <c r="EM176">
        <v>2.15</v>
      </c>
      <c r="EN176">
        <v>2.02</v>
      </c>
      <c r="EO176">
        <v>2.0099999999999998</v>
      </c>
      <c r="EP176">
        <v>1.9</v>
      </c>
      <c r="EQ176">
        <v>1.77</v>
      </c>
      <c r="ER176">
        <v>1.72</v>
      </c>
      <c r="ES176">
        <v>1.59</v>
      </c>
      <c r="ET176">
        <v>1.55</v>
      </c>
      <c r="EU176">
        <v>1.46</v>
      </c>
      <c r="EV176">
        <v>1.34</v>
      </c>
      <c r="EW176">
        <v>1.31</v>
      </c>
      <c r="EX176">
        <v>1.2</v>
      </c>
      <c r="EY176">
        <v>1.1100000000000001</v>
      </c>
      <c r="EZ176">
        <v>1.1000000000000001</v>
      </c>
      <c r="FA176">
        <v>1</v>
      </c>
      <c r="FB176">
        <v>0.95</v>
      </c>
      <c r="FC176">
        <v>0.91</v>
      </c>
      <c r="FD176">
        <v>0.8</v>
      </c>
      <c r="FE176">
        <v>0.78</v>
      </c>
      <c r="FF176">
        <v>0.69</v>
      </c>
      <c r="FG176">
        <v>0.67</v>
      </c>
      <c r="FH176">
        <v>0.61</v>
      </c>
      <c r="FI176">
        <v>0.55000000000000004</v>
      </c>
      <c r="FJ176">
        <v>0.49</v>
      </c>
      <c r="FK176">
        <v>0.46</v>
      </c>
      <c r="FL176">
        <v>0.43</v>
      </c>
      <c r="FM176">
        <v>0.39</v>
      </c>
      <c r="FN176">
        <v>0.34</v>
      </c>
      <c r="FO176">
        <v>0.33</v>
      </c>
      <c r="FP176">
        <v>0.28999999999999998</v>
      </c>
      <c r="FQ176">
        <v>0.25</v>
      </c>
      <c r="FR176">
        <v>0.24</v>
      </c>
      <c r="FS176">
        <v>0.21</v>
      </c>
      <c r="FT176">
        <v>0.18</v>
      </c>
      <c r="FU176">
        <v>0.16</v>
      </c>
      <c r="FV176">
        <v>0.15</v>
      </c>
      <c r="FW176">
        <v>0.13</v>
      </c>
      <c r="FX176">
        <v>0.12</v>
      </c>
      <c r="FY176">
        <v>0.11</v>
      </c>
      <c r="FZ176">
        <v>0.1</v>
      </c>
    </row>
    <row r="177" spans="1:182" x14ac:dyDescent="0.15">
      <c r="A177">
        <v>10</v>
      </c>
      <c r="B177">
        <v>0</v>
      </c>
      <c r="C177">
        <v>0</v>
      </c>
      <c r="D177">
        <v>0</v>
      </c>
      <c r="E177">
        <v>0</v>
      </c>
      <c r="F177">
        <v>0</v>
      </c>
      <c r="G177">
        <v>0</v>
      </c>
      <c r="H177">
        <v>0</v>
      </c>
      <c r="I177">
        <v>0</v>
      </c>
      <c r="J177">
        <v>0</v>
      </c>
      <c r="K177">
        <v>0</v>
      </c>
      <c r="L177">
        <v>0.03</v>
      </c>
      <c r="M177">
        <v>0.04</v>
      </c>
      <c r="N177">
        <v>7.0000000000000007E-2</v>
      </c>
      <c r="O177">
        <v>0.09</v>
      </c>
      <c r="P177">
        <v>0.11</v>
      </c>
      <c r="Q177">
        <v>0.14000000000000001</v>
      </c>
      <c r="R177">
        <v>0.16</v>
      </c>
      <c r="S177">
        <v>0.2</v>
      </c>
      <c r="T177">
        <v>0.25</v>
      </c>
      <c r="U177">
        <v>0.28000000000000003</v>
      </c>
      <c r="V177">
        <v>0.33</v>
      </c>
      <c r="W177">
        <v>0.4</v>
      </c>
      <c r="X177">
        <v>0.48</v>
      </c>
      <c r="Y177">
        <v>0.55000000000000004</v>
      </c>
      <c r="Z177">
        <v>0.65</v>
      </c>
      <c r="AA177">
        <v>0.73</v>
      </c>
      <c r="AB177">
        <v>0.82</v>
      </c>
      <c r="AC177">
        <v>0.95</v>
      </c>
      <c r="AD177">
        <v>1.06</v>
      </c>
      <c r="AE177">
        <v>1.2</v>
      </c>
      <c r="AF177">
        <v>1.32</v>
      </c>
      <c r="AG177">
        <v>1.5</v>
      </c>
      <c r="AH177">
        <v>1.68</v>
      </c>
      <c r="AI177">
        <v>1.83</v>
      </c>
      <c r="AJ177">
        <v>2.0699999999999998</v>
      </c>
      <c r="AK177">
        <v>2.19</v>
      </c>
      <c r="AL177">
        <v>2.4900000000000002</v>
      </c>
      <c r="AM177">
        <v>2.72</v>
      </c>
      <c r="AN177">
        <v>2.94</v>
      </c>
      <c r="AO177">
        <v>3.19</v>
      </c>
      <c r="AP177">
        <v>3.51</v>
      </c>
      <c r="AQ177">
        <v>3.87</v>
      </c>
      <c r="AR177">
        <v>4.2300000000000004</v>
      </c>
      <c r="AS177">
        <v>4.45</v>
      </c>
      <c r="AT177">
        <v>4.82</v>
      </c>
      <c r="AU177">
        <v>5.09</v>
      </c>
      <c r="AV177">
        <v>5.44</v>
      </c>
      <c r="AW177">
        <v>5.78</v>
      </c>
      <c r="AX177">
        <v>6.18</v>
      </c>
      <c r="AY177">
        <v>6.69</v>
      </c>
      <c r="AZ177">
        <v>7.2</v>
      </c>
      <c r="BA177">
        <v>7.81</v>
      </c>
      <c r="BB177">
        <v>8.3800000000000008</v>
      </c>
      <c r="BC177">
        <v>8.82</v>
      </c>
      <c r="BD177">
        <v>9.2899999999999991</v>
      </c>
      <c r="BE177">
        <v>9.65</v>
      </c>
      <c r="BF177">
        <v>9.76</v>
      </c>
      <c r="BG177">
        <v>10.199999999999999</v>
      </c>
      <c r="BH177">
        <v>10.7</v>
      </c>
      <c r="BI177">
        <v>11.2</v>
      </c>
      <c r="BJ177">
        <v>11.6</v>
      </c>
      <c r="BK177">
        <v>12</v>
      </c>
      <c r="BL177">
        <v>12.4</v>
      </c>
      <c r="BM177">
        <v>12.8</v>
      </c>
      <c r="BN177">
        <v>13.1</v>
      </c>
      <c r="BO177">
        <v>13.3</v>
      </c>
      <c r="BP177">
        <v>13.6</v>
      </c>
      <c r="BQ177">
        <v>13.9</v>
      </c>
      <c r="BR177">
        <v>14.1</v>
      </c>
      <c r="BS177">
        <v>14.3</v>
      </c>
      <c r="BT177">
        <v>14.5</v>
      </c>
      <c r="BU177">
        <v>14.6</v>
      </c>
      <c r="BV177">
        <v>14.7</v>
      </c>
      <c r="BW177">
        <v>14.8</v>
      </c>
      <c r="BX177">
        <v>14.9</v>
      </c>
      <c r="BY177">
        <v>14.9</v>
      </c>
      <c r="BZ177">
        <v>15</v>
      </c>
      <c r="CA177">
        <v>15</v>
      </c>
      <c r="CB177">
        <v>15</v>
      </c>
      <c r="CC177">
        <v>15</v>
      </c>
      <c r="CD177">
        <v>15</v>
      </c>
      <c r="CE177">
        <v>14.9</v>
      </c>
      <c r="CF177">
        <v>14.9</v>
      </c>
      <c r="CG177">
        <v>14.8</v>
      </c>
      <c r="CH177">
        <v>14.7</v>
      </c>
      <c r="CI177">
        <v>14.6</v>
      </c>
      <c r="CJ177">
        <v>14.5</v>
      </c>
      <c r="CK177">
        <v>14.4</v>
      </c>
      <c r="CL177">
        <v>14.2</v>
      </c>
      <c r="CM177">
        <v>14.1</v>
      </c>
      <c r="CN177">
        <v>13.9</v>
      </c>
      <c r="CO177">
        <v>13.7</v>
      </c>
      <c r="CP177">
        <v>13.5</v>
      </c>
      <c r="CQ177">
        <v>13.3</v>
      </c>
      <c r="CR177">
        <v>13.1</v>
      </c>
      <c r="CS177">
        <v>12.9</v>
      </c>
      <c r="CT177">
        <v>12.7</v>
      </c>
      <c r="CU177">
        <v>12.5</v>
      </c>
      <c r="CV177">
        <v>12.2</v>
      </c>
      <c r="CW177">
        <v>11.9</v>
      </c>
      <c r="CX177">
        <v>11.7</v>
      </c>
      <c r="CY177">
        <v>11.4</v>
      </c>
      <c r="CZ177">
        <v>11.1</v>
      </c>
      <c r="DA177">
        <v>10.9</v>
      </c>
      <c r="DB177">
        <v>10.6</v>
      </c>
      <c r="DC177">
        <v>10.199999999999999</v>
      </c>
      <c r="DD177">
        <v>9.9600000000000009</v>
      </c>
      <c r="DE177">
        <v>9.57</v>
      </c>
      <c r="DF177">
        <v>9.18</v>
      </c>
      <c r="DG177">
        <v>8.81</v>
      </c>
      <c r="DH177">
        <v>8.5399999999999991</v>
      </c>
      <c r="DI177">
        <v>8.09</v>
      </c>
      <c r="DJ177">
        <v>7.84</v>
      </c>
      <c r="DK177">
        <v>7.5</v>
      </c>
      <c r="DL177">
        <v>7.28</v>
      </c>
      <c r="DM177">
        <v>6.99</v>
      </c>
      <c r="DN177">
        <v>6.82</v>
      </c>
      <c r="DO177">
        <v>6.37</v>
      </c>
      <c r="DP177">
        <v>6.16</v>
      </c>
      <c r="DQ177">
        <v>5.84</v>
      </c>
      <c r="DR177">
        <v>5.62</v>
      </c>
      <c r="DS177">
        <v>5.36</v>
      </c>
      <c r="DT177">
        <v>5.0999999999999996</v>
      </c>
      <c r="DU177">
        <v>4.8600000000000003</v>
      </c>
      <c r="DV177">
        <v>4.62</v>
      </c>
      <c r="DW177">
        <v>4.41</v>
      </c>
      <c r="DX177">
        <v>4.21</v>
      </c>
      <c r="DY177">
        <v>4.0199999999999996</v>
      </c>
      <c r="DZ177">
        <v>3.81</v>
      </c>
      <c r="EA177">
        <v>3.71</v>
      </c>
      <c r="EB177">
        <v>3.54</v>
      </c>
      <c r="EC177">
        <v>3.44</v>
      </c>
      <c r="ED177">
        <v>3.28</v>
      </c>
      <c r="EE177">
        <v>3.16</v>
      </c>
      <c r="EF177">
        <v>3.02</v>
      </c>
      <c r="EG177">
        <v>2.89</v>
      </c>
      <c r="EH177">
        <v>2.82</v>
      </c>
      <c r="EI177">
        <v>2.66</v>
      </c>
      <c r="EJ177">
        <v>2.4900000000000002</v>
      </c>
      <c r="EK177">
        <v>2.39</v>
      </c>
      <c r="EL177">
        <v>2.27</v>
      </c>
      <c r="EM177">
        <v>2.2200000000000002</v>
      </c>
      <c r="EN177">
        <v>2.0499999999999998</v>
      </c>
      <c r="EO177">
        <v>1.97</v>
      </c>
      <c r="EP177">
        <v>1.94</v>
      </c>
      <c r="EQ177">
        <v>1.83</v>
      </c>
      <c r="ER177">
        <v>1.73</v>
      </c>
      <c r="ES177">
        <v>1.61</v>
      </c>
      <c r="ET177">
        <v>1.54</v>
      </c>
      <c r="EU177">
        <v>1.49</v>
      </c>
      <c r="EV177">
        <v>1.37</v>
      </c>
      <c r="EW177">
        <v>1.3</v>
      </c>
      <c r="EX177">
        <v>1.24</v>
      </c>
      <c r="EY177">
        <v>1.1599999999999999</v>
      </c>
      <c r="EZ177">
        <v>1.1100000000000001</v>
      </c>
      <c r="FA177">
        <v>1.02</v>
      </c>
      <c r="FB177">
        <v>0.95</v>
      </c>
      <c r="FC177">
        <v>0.87</v>
      </c>
      <c r="FD177">
        <v>0.83</v>
      </c>
      <c r="FE177">
        <v>0.79</v>
      </c>
      <c r="FF177">
        <v>0.74</v>
      </c>
      <c r="FG177">
        <v>0.66</v>
      </c>
      <c r="FH177">
        <v>0.61</v>
      </c>
      <c r="FI177">
        <v>0.56999999999999995</v>
      </c>
      <c r="FJ177">
        <v>0.52</v>
      </c>
      <c r="FK177">
        <v>0.49</v>
      </c>
      <c r="FL177">
        <v>0.43</v>
      </c>
      <c r="FM177">
        <v>0.39</v>
      </c>
      <c r="FN177">
        <v>0.37</v>
      </c>
      <c r="FO177">
        <v>0.33</v>
      </c>
      <c r="FP177">
        <v>0.28000000000000003</v>
      </c>
      <c r="FQ177">
        <v>0.26</v>
      </c>
      <c r="FR177">
        <v>0.23</v>
      </c>
      <c r="FS177">
        <v>0.21</v>
      </c>
      <c r="FT177">
        <v>0.19</v>
      </c>
      <c r="FU177">
        <v>0.17</v>
      </c>
      <c r="FV177">
        <v>0.15</v>
      </c>
      <c r="FW177">
        <v>0.13</v>
      </c>
      <c r="FX177">
        <v>0.12</v>
      </c>
      <c r="FY177">
        <v>0.11</v>
      </c>
      <c r="FZ177">
        <v>0.1</v>
      </c>
    </row>
    <row r="178" spans="1:182" x14ac:dyDescent="0.15">
      <c r="A178">
        <v>9</v>
      </c>
      <c r="B178">
        <v>0</v>
      </c>
      <c r="C178">
        <v>0</v>
      </c>
      <c r="D178">
        <v>0</v>
      </c>
      <c r="E178">
        <v>0</v>
      </c>
      <c r="F178">
        <v>0</v>
      </c>
      <c r="G178">
        <v>0</v>
      </c>
      <c r="H178">
        <v>0</v>
      </c>
      <c r="I178">
        <v>0</v>
      </c>
      <c r="J178">
        <v>0</v>
      </c>
      <c r="K178">
        <v>0</v>
      </c>
      <c r="L178">
        <v>0.03</v>
      </c>
      <c r="M178">
        <v>0.04</v>
      </c>
      <c r="N178">
        <v>7.0000000000000007E-2</v>
      </c>
      <c r="O178">
        <v>0.09</v>
      </c>
      <c r="P178">
        <v>0.11</v>
      </c>
      <c r="Q178">
        <v>0.13</v>
      </c>
      <c r="R178">
        <v>0.16</v>
      </c>
      <c r="S178">
        <v>0.2</v>
      </c>
      <c r="T178">
        <v>0.24</v>
      </c>
      <c r="U178">
        <v>0.28000000000000003</v>
      </c>
      <c r="V178">
        <v>0.34</v>
      </c>
      <c r="W178">
        <v>0.41</v>
      </c>
      <c r="X178">
        <v>0.46</v>
      </c>
      <c r="Y178">
        <v>0.53</v>
      </c>
      <c r="Z178">
        <v>0.62</v>
      </c>
      <c r="AA178">
        <v>0.71</v>
      </c>
      <c r="AB178">
        <v>0.82</v>
      </c>
      <c r="AC178">
        <v>0.93</v>
      </c>
      <c r="AD178">
        <v>1.0900000000000001</v>
      </c>
      <c r="AE178">
        <v>1.2</v>
      </c>
      <c r="AF178">
        <v>1.34</v>
      </c>
      <c r="AG178">
        <v>1.48</v>
      </c>
      <c r="AH178">
        <v>1.66</v>
      </c>
      <c r="AI178">
        <v>1.83</v>
      </c>
      <c r="AJ178">
        <v>2.08</v>
      </c>
      <c r="AK178">
        <v>2.21</v>
      </c>
      <c r="AL178">
        <v>2.4700000000000002</v>
      </c>
      <c r="AM178">
        <v>2.71</v>
      </c>
      <c r="AN178">
        <v>2.98</v>
      </c>
      <c r="AO178">
        <v>3.14</v>
      </c>
      <c r="AP178">
        <v>3.49</v>
      </c>
      <c r="AQ178">
        <v>3.86</v>
      </c>
      <c r="AR178">
        <v>4.1900000000000004</v>
      </c>
      <c r="AS178">
        <v>4.41</v>
      </c>
      <c r="AT178">
        <v>4.72</v>
      </c>
      <c r="AU178">
        <v>5.05</v>
      </c>
      <c r="AV178">
        <v>5.38</v>
      </c>
      <c r="AW178">
        <v>5.72</v>
      </c>
      <c r="AX178">
        <v>6.19</v>
      </c>
      <c r="AY178">
        <v>6.66</v>
      </c>
      <c r="AZ178">
        <v>7.29</v>
      </c>
      <c r="BA178">
        <v>7.79</v>
      </c>
      <c r="BB178">
        <v>8.4</v>
      </c>
      <c r="BC178">
        <v>8.81</v>
      </c>
      <c r="BD178">
        <v>9.2799999999999994</v>
      </c>
      <c r="BE178">
        <v>9.6999999999999993</v>
      </c>
      <c r="BF178">
        <v>9.77</v>
      </c>
      <c r="BG178">
        <v>10.199999999999999</v>
      </c>
      <c r="BH178">
        <v>10.8</v>
      </c>
      <c r="BI178">
        <v>11.2</v>
      </c>
      <c r="BJ178">
        <v>11.6</v>
      </c>
      <c r="BK178">
        <v>12</v>
      </c>
      <c r="BL178">
        <v>12.4</v>
      </c>
      <c r="BM178">
        <v>12.7</v>
      </c>
      <c r="BN178">
        <v>13</v>
      </c>
      <c r="BO178">
        <v>13.3</v>
      </c>
      <c r="BP178">
        <v>13.6</v>
      </c>
      <c r="BQ178">
        <v>13.9</v>
      </c>
      <c r="BR178">
        <v>14.1</v>
      </c>
      <c r="BS178">
        <v>14.3</v>
      </c>
      <c r="BT178">
        <v>14.4</v>
      </c>
      <c r="BU178">
        <v>14.6</v>
      </c>
      <c r="BV178">
        <v>14.7</v>
      </c>
      <c r="BW178">
        <v>14.8</v>
      </c>
      <c r="BX178">
        <v>14.9</v>
      </c>
      <c r="BY178">
        <v>14.9</v>
      </c>
      <c r="BZ178">
        <v>15</v>
      </c>
      <c r="CA178">
        <v>15</v>
      </c>
      <c r="CB178">
        <v>15</v>
      </c>
      <c r="CC178">
        <v>15</v>
      </c>
      <c r="CD178">
        <v>15</v>
      </c>
      <c r="CE178">
        <v>14.9</v>
      </c>
      <c r="CF178">
        <v>14.9</v>
      </c>
      <c r="CG178">
        <v>14.8</v>
      </c>
      <c r="CH178">
        <v>14.7</v>
      </c>
      <c r="CI178">
        <v>14.6</v>
      </c>
      <c r="CJ178">
        <v>14.5</v>
      </c>
      <c r="CK178">
        <v>14.3</v>
      </c>
      <c r="CL178">
        <v>14.2</v>
      </c>
      <c r="CM178">
        <v>14</v>
      </c>
      <c r="CN178">
        <v>13.9</v>
      </c>
      <c r="CO178">
        <v>13.7</v>
      </c>
      <c r="CP178">
        <v>13.5</v>
      </c>
      <c r="CQ178">
        <v>13.3</v>
      </c>
      <c r="CR178">
        <v>13.1</v>
      </c>
      <c r="CS178">
        <v>12.9</v>
      </c>
      <c r="CT178">
        <v>12.7</v>
      </c>
      <c r="CU178">
        <v>12.4</v>
      </c>
      <c r="CV178">
        <v>12.2</v>
      </c>
      <c r="CW178">
        <v>11.9</v>
      </c>
      <c r="CX178">
        <v>11.6</v>
      </c>
      <c r="CY178">
        <v>11.4</v>
      </c>
      <c r="CZ178">
        <v>11.1</v>
      </c>
      <c r="DA178">
        <v>10.8</v>
      </c>
      <c r="DB178">
        <v>10.5</v>
      </c>
      <c r="DC178">
        <v>10.199999999999999</v>
      </c>
      <c r="DD178">
        <v>9.89</v>
      </c>
      <c r="DE178">
        <v>9.57</v>
      </c>
      <c r="DF178">
        <v>9.15</v>
      </c>
      <c r="DG178">
        <v>8.77</v>
      </c>
      <c r="DH178">
        <v>8.4499999999999993</v>
      </c>
      <c r="DI178">
        <v>8.19</v>
      </c>
      <c r="DJ178">
        <v>7.82</v>
      </c>
      <c r="DK178">
        <v>7.51</v>
      </c>
      <c r="DL178">
        <v>7.32</v>
      </c>
      <c r="DM178">
        <v>6.91</v>
      </c>
      <c r="DN178">
        <v>6.74</v>
      </c>
      <c r="DO178">
        <v>6.44</v>
      </c>
      <c r="DP178">
        <v>6.1</v>
      </c>
      <c r="DQ178">
        <v>5.82</v>
      </c>
      <c r="DR178">
        <v>5.61</v>
      </c>
      <c r="DS178">
        <v>5.39</v>
      </c>
      <c r="DT178">
        <v>5.05</v>
      </c>
      <c r="DU178">
        <v>4.88</v>
      </c>
      <c r="DV178">
        <v>4.59</v>
      </c>
      <c r="DW178">
        <v>4.41</v>
      </c>
      <c r="DX178">
        <v>4.2</v>
      </c>
      <c r="DY178">
        <v>4.01</v>
      </c>
      <c r="DZ178">
        <v>3.92</v>
      </c>
      <c r="EA178">
        <v>3.72</v>
      </c>
      <c r="EB178">
        <v>3.59</v>
      </c>
      <c r="EC178">
        <v>3.4</v>
      </c>
      <c r="ED178">
        <v>3.29</v>
      </c>
      <c r="EE178">
        <v>3.18</v>
      </c>
      <c r="EF178">
        <v>2.98</v>
      </c>
      <c r="EG178">
        <v>2.85</v>
      </c>
      <c r="EH178">
        <v>2.84</v>
      </c>
      <c r="EI178">
        <v>2.66</v>
      </c>
      <c r="EJ178">
        <v>2.5299999999999998</v>
      </c>
      <c r="EK178">
        <v>2.4300000000000002</v>
      </c>
      <c r="EL178">
        <v>2.31</v>
      </c>
      <c r="EM178">
        <v>2.21</v>
      </c>
      <c r="EN178">
        <v>2.09</v>
      </c>
      <c r="EO178">
        <v>1.97</v>
      </c>
      <c r="EP178">
        <v>1.95</v>
      </c>
      <c r="EQ178">
        <v>1.83</v>
      </c>
      <c r="ER178">
        <v>1.72</v>
      </c>
      <c r="ES178">
        <v>1.63</v>
      </c>
      <c r="ET178">
        <v>1.55</v>
      </c>
      <c r="EU178">
        <v>1.49</v>
      </c>
      <c r="EV178">
        <v>1.4</v>
      </c>
      <c r="EW178">
        <v>1.3</v>
      </c>
      <c r="EX178">
        <v>1.27</v>
      </c>
      <c r="EY178">
        <v>1.1499999999999999</v>
      </c>
      <c r="EZ178">
        <v>1.1100000000000001</v>
      </c>
      <c r="FA178">
        <v>1.05</v>
      </c>
      <c r="FB178">
        <v>0.99</v>
      </c>
      <c r="FC178">
        <v>0.93</v>
      </c>
      <c r="FD178">
        <v>0.86</v>
      </c>
      <c r="FE178">
        <v>0.77</v>
      </c>
      <c r="FF178">
        <v>0.72</v>
      </c>
      <c r="FG178">
        <v>0.69</v>
      </c>
      <c r="FH178">
        <v>0.63</v>
      </c>
      <c r="FI178">
        <v>0.57999999999999996</v>
      </c>
      <c r="FJ178">
        <v>0.53</v>
      </c>
      <c r="FK178">
        <v>0.48</v>
      </c>
      <c r="FL178">
        <v>0.44</v>
      </c>
      <c r="FM178">
        <v>0.39</v>
      </c>
      <c r="FN178">
        <v>0.36</v>
      </c>
      <c r="FO178">
        <v>0.33</v>
      </c>
      <c r="FP178">
        <v>0.31</v>
      </c>
      <c r="FQ178">
        <v>0.26</v>
      </c>
      <c r="FR178">
        <v>0.24</v>
      </c>
      <c r="FS178">
        <v>0.21</v>
      </c>
      <c r="FT178">
        <v>0.19</v>
      </c>
      <c r="FU178">
        <v>0.17</v>
      </c>
      <c r="FV178">
        <v>0.15</v>
      </c>
      <c r="FW178">
        <v>0.14000000000000001</v>
      </c>
      <c r="FX178">
        <v>0.12</v>
      </c>
      <c r="FY178">
        <v>0.11</v>
      </c>
      <c r="FZ178">
        <v>0.1</v>
      </c>
    </row>
    <row r="179" spans="1:182" x14ac:dyDescent="0.15">
      <c r="A179">
        <v>8</v>
      </c>
      <c r="B179">
        <v>0</v>
      </c>
      <c r="C179">
        <v>0</v>
      </c>
      <c r="D179">
        <v>0</v>
      </c>
      <c r="E179">
        <v>0</v>
      </c>
      <c r="F179">
        <v>0</v>
      </c>
      <c r="G179">
        <v>0</v>
      </c>
      <c r="H179">
        <v>0</v>
      </c>
      <c r="I179">
        <v>0</v>
      </c>
      <c r="J179">
        <v>0</v>
      </c>
      <c r="K179">
        <v>0</v>
      </c>
      <c r="L179">
        <v>0.03</v>
      </c>
      <c r="M179">
        <v>0.04</v>
      </c>
      <c r="N179">
        <v>0.05</v>
      </c>
      <c r="O179">
        <v>0.08</v>
      </c>
      <c r="P179">
        <v>0.11</v>
      </c>
      <c r="Q179">
        <v>0.13</v>
      </c>
      <c r="R179">
        <v>0.16</v>
      </c>
      <c r="S179">
        <v>0.19</v>
      </c>
      <c r="T179">
        <v>0.23</v>
      </c>
      <c r="U179">
        <v>0.28999999999999998</v>
      </c>
      <c r="V179">
        <v>0.32</v>
      </c>
      <c r="W179">
        <v>0.39</v>
      </c>
      <c r="X179">
        <v>0.47</v>
      </c>
      <c r="Y179">
        <v>0.55000000000000004</v>
      </c>
      <c r="Z179">
        <v>0.61</v>
      </c>
      <c r="AA179">
        <v>0.71</v>
      </c>
      <c r="AB179">
        <v>0.8</v>
      </c>
      <c r="AC179">
        <v>0.94</v>
      </c>
      <c r="AD179">
        <v>1.06</v>
      </c>
      <c r="AE179">
        <v>1.21</v>
      </c>
      <c r="AF179">
        <v>1.32</v>
      </c>
      <c r="AG179">
        <v>1.49</v>
      </c>
      <c r="AH179">
        <v>1.66</v>
      </c>
      <c r="AI179">
        <v>1.83</v>
      </c>
      <c r="AJ179">
        <v>2.0499999999999998</v>
      </c>
      <c r="AK179">
        <v>2.19</v>
      </c>
      <c r="AL179">
        <v>2.46</v>
      </c>
      <c r="AM179">
        <v>2.72</v>
      </c>
      <c r="AN179">
        <v>2.94</v>
      </c>
      <c r="AO179">
        <v>3.18</v>
      </c>
      <c r="AP179">
        <v>3.43</v>
      </c>
      <c r="AQ179">
        <v>3.87</v>
      </c>
      <c r="AR179">
        <v>4.17</v>
      </c>
      <c r="AS179">
        <v>4.4400000000000004</v>
      </c>
      <c r="AT179">
        <v>4.72</v>
      </c>
      <c r="AU179">
        <v>5.07</v>
      </c>
      <c r="AV179">
        <v>5.36</v>
      </c>
      <c r="AW179">
        <v>5.71</v>
      </c>
      <c r="AX179">
        <v>6.15</v>
      </c>
      <c r="AY179">
        <v>6.65</v>
      </c>
      <c r="AZ179">
        <v>7.17</v>
      </c>
      <c r="BA179">
        <v>7.8</v>
      </c>
      <c r="BB179">
        <v>8.33</v>
      </c>
      <c r="BC179">
        <v>8.7799999999999994</v>
      </c>
      <c r="BD179">
        <v>9.2899999999999991</v>
      </c>
      <c r="BE179">
        <v>9.6999999999999993</v>
      </c>
      <c r="BF179">
        <v>9.77</v>
      </c>
      <c r="BG179">
        <v>10.3</v>
      </c>
      <c r="BH179">
        <v>10.8</v>
      </c>
      <c r="BI179">
        <v>11.2</v>
      </c>
      <c r="BJ179">
        <v>11.6</v>
      </c>
      <c r="BK179">
        <v>12</v>
      </c>
      <c r="BL179">
        <v>12.4</v>
      </c>
      <c r="BM179">
        <v>12.7</v>
      </c>
      <c r="BN179">
        <v>13</v>
      </c>
      <c r="BO179">
        <v>13.3</v>
      </c>
      <c r="BP179">
        <v>13.6</v>
      </c>
      <c r="BQ179">
        <v>13.8</v>
      </c>
      <c r="BR179">
        <v>14</v>
      </c>
      <c r="BS179">
        <v>14.2</v>
      </c>
      <c r="BT179">
        <v>14.4</v>
      </c>
      <c r="BU179">
        <v>14.5</v>
      </c>
      <c r="BV179">
        <v>14.7</v>
      </c>
      <c r="BW179">
        <v>14.8</v>
      </c>
      <c r="BX179">
        <v>14.8</v>
      </c>
      <c r="BY179">
        <v>14.9</v>
      </c>
      <c r="BZ179">
        <v>14.9</v>
      </c>
      <c r="CA179">
        <v>15</v>
      </c>
      <c r="CB179">
        <v>15</v>
      </c>
      <c r="CC179">
        <v>15</v>
      </c>
      <c r="CD179">
        <v>14.9</v>
      </c>
      <c r="CE179">
        <v>14.9</v>
      </c>
      <c r="CF179">
        <v>14.8</v>
      </c>
      <c r="CG179">
        <v>14.7</v>
      </c>
      <c r="CH179">
        <v>14.7</v>
      </c>
      <c r="CI179">
        <v>14.6</v>
      </c>
      <c r="CJ179">
        <v>14.4</v>
      </c>
      <c r="CK179">
        <v>14.3</v>
      </c>
      <c r="CL179">
        <v>14.2</v>
      </c>
      <c r="CM179">
        <v>14</v>
      </c>
      <c r="CN179">
        <v>13.8</v>
      </c>
      <c r="CO179">
        <v>13.7</v>
      </c>
      <c r="CP179">
        <v>13.5</v>
      </c>
      <c r="CQ179">
        <v>13.3</v>
      </c>
      <c r="CR179">
        <v>13</v>
      </c>
      <c r="CS179">
        <v>12.8</v>
      </c>
      <c r="CT179">
        <v>12.6</v>
      </c>
      <c r="CU179">
        <v>12.4</v>
      </c>
      <c r="CV179">
        <v>12.1</v>
      </c>
      <c r="CW179">
        <v>11.9</v>
      </c>
      <c r="CX179">
        <v>11.6</v>
      </c>
      <c r="CY179">
        <v>11.3</v>
      </c>
      <c r="CZ179">
        <v>11.1</v>
      </c>
      <c r="DA179">
        <v>10.8</v>
      </c>
      <c r="DB179">
        <v>10.5</v>
      </c>
      <c r="DC179">
        <v>10.199999999999999</v>
      </c>
      <c r="DD179">
        <v>9.8699999999999992</v>
      </c>
      <c r="DE179">
        <v>9.52</v>
      </c>
      <c r="DF179">
        <v>9.15</v>
      </c>
      <c r="DG179">
        <v>8.7799999999999994</v>
      </c>
      <c r="DH179">
        <v>8.5</v>
      </c>
      <c r="DI179">
        <v>8.11</v>
      </c>
      <c r="DJ179">
        <v>7.78</v>
      </c>
      <c r="DK179">
        <v>7.5</v>
      </c>
      <c r="DL179">
        <v>7.31</v>
      </c>
      <c r="DM179">
        <v>6.98</v>
      </c>
      <c r="DN179">
        <v>6.8</v>
      </c>
      <c r="DO179">
        <v>6.39</v>
      </c>
      <c r="DP179">
        <v>6.09</v>
      </c>
      <c r="DQ179">
        <v>5.82</v>
      </c>
      <c r="DR179">
        <v>5.68</v>
      </c>
      <c r="DS179">
        <v>5.34</v>
      </c>
      <c r="DT179">
        <v>5.0999999999999996</v>
      </c>
      <c r="DU179">
        <v>4.93</v>
      </c>
      <c r="DV179">
        <v>4.58</v>
      </c>
      <c r="DW179">
        <v>4.38</v>
      </c>
      <c r="DX179">
        <v>4.1900000000000004</v>
      </c>
      <c r="DY179">
        <v>4.04</v>
      </c>
      <c r="DZ179">
        <v>3.88</v>
      </c>
      <c r="EA179">
        <v>3.77</v>
      </c>
      <c r="EB179">
        <v>3.56</v>
      </c>
      <c r="EC179">
        <v>3.43</v>
      </c>
      <c r="ED179">
        <v>3.23</v>
      </c>
      <c r="EE179">
        <v>3.22</v>
      </c>
      <c r="EF179">
        <v>3.02</v>
      </c>
      <c r="EG179">
        <v>2.88</v>
      </c>
      <c r="EH179">
        <v>2.83</v>
      </c>
      <c r="EI179">
        <v>2.67</v>
      </c>
      <c r="EJ179">
        <v>2.5499999999999998</v>
      </c>
      <c r="EK179">
        <v>2.46</v>
      </c>
      <c r="EL179">
        <v>2.33</v>
      </c>
      <c r="EM179">
        <v>2.2400000000000002</v>
      </c>
      <c r="EN179">
        <v>2.08</v>
      </c>
      <c r="EO179">
        <v>1.99</v>
      </c>
      <c r="EP179">
        <v>1.96</v>
      </c>
      <c r="EQ179">
        <v>1.88</v>
      </c>
      <c r="ER179">
        <v>1.73</v>
      </c>
      <c r="ES179">
        <v>1.67</v>
      </c>
      <c r="ET179">
        <v>1.57</v>
      </c>
      <c r="EU179">
        <v>1.52</v>
      </c>
      <c r="EV179">
        <v>1.42</v>
      </c>
      <c r="EW179">
        <v>1.36</v>
      </c>
      <c r="EX179">
        <v>1.3</v>
      </c>
      <c r="EY179">
        <v>1.22</v>
      </c>
      <c r="EZ179">
        <v>1.1000000000000001</v>
      </c>
      <c r="FA179">
        <v>1.07</v>
      </c>
      <c r="FB179">
        <v>0.99</v>
      </c>
      <c r="FC179">
        <v>0.92</v>
      </c>
      <c r="FD179">
        <v>0.88</v>
      </c>
      <c r="FE179">
        <v>0.79</v>
      </c>
      <c r="FF179">
        <v>0.74</v>
      </c>
      <c r="FG179">
        <v>0.69</v>
      </c>
      <c r="FH179">
        <v>0.64</v>
      </c>
      <c r="FI179">
        <v>0.6</v>
      </c>
      <c r="FJ179">
        <v>0.55000000000000004</v>
      </c>
      <c r="FK179">
        <v>0.49</v>
      </c>
      <c r="FL179">
        <v>0.46</v>
      </c>
      <c r="FM179">
        <v>0.41</v>
      </c>
      <c r="FN179">
        <v>0.38</v>
      </c>
      <c r="FO179">
        <v>0.34</v>
      </c>
      <c r="FP179">
        <v>0.28999999999999998</v>
      </c>
      <c r="FQ179">
        <v>0.28000000000000003</v>
      </c>
      <c r="FR179">
        <v>0.25</v>
      </c>
      <c r="FS179">
        <v>0.22</v>
      </c>
      <c r="FT179">
        <v>0.2</v>
      </c>
      <c r="FU179">
        <v>0.17</v>
      </c>
      <c r="FV179">
        <v>0.15</v>
      </c>
      <c r="FW179">
        <v>0.13</v>
      </c>
      <c r="FX179">
        <v>0.12</v>
      </c>
      <c r="FY179">
        <v>0.11</v>
      </c>
      <c r="FZ179">
        <v>0.1</v>
      </c>
    </row>
    <row r="180" spans="1:182" x14ac:dyDescent="0.15">
      <c r="A180">
        <v>7</v>
      </c>
      <c r="B180">
        <v>0</v>
      </c>
      <c r="C180">
        <v>0</v>
      </c>
      <c r="D180">
        <v>0</v>
      </c>
      <c r="E180">
        <v>0</v>
      </c>
      <c r="F180">
        <v>0</v>
      </c>
      <c r="G180">
        <v>0</v>
      </c>
      <c r="H180">
        <v>0</v>
      </c>
      <c r="I180">
        <v>0</v>
      </c>
      <c r="J180">
        <v>0</v>
      </c>
      <c r="K180">
        <v>0</v>
      </c>
      <c r="L180">
        <v>0.03</v>
      </c>
      <c r="M180">
        <v>0.05</v>
      </c>
      <c r="N180">
        <v>0.05</v>
      </c>
      <c r="O180">
        <v>0.08</v>
      </c>
      <c r="P180">
        <v>0.1</v>
      </c>
      <c r="Q180">
        <v>0.13</v>
      </c>
      <c r="R180">
        <v>0.16</v>
      </c>
      <c r="S180">
        <v>0.19</v>
      </c>
      <c r="T180">
        <v>0.24</v>
      </c>
      <c r="U180">
        <v>0.28000000000000003</v>
      </c>
      <c r="V180">
        <v>0.34</v>
      </c>
      <c r="W180">
        <v>0.39</v>
      </c>
      <c r="X180">
        <v>0.46</v>
      </c>
      <c r="Y180">
        <v>0.53</v>
      </c>
      <c r="Z180">
        <v>0.62</v>
      </c>
      <c r="AA180">
        <v>0.71</v>
      </c>
      <c r="AB180">
        <v>0.84</v>
      </c>
      <c r="AC180">
        <v>0.93</v>
      </c>
      <c r="AD180">
        <v>1.04</v>
      </c>
      <c r="AE180">
        <v>1.19</v>
      </c>
      <c r="AF180">
        <v>1.33</v>
      </c>
      <c r="AG180">
        <v>1.47</v>
      </c>
      <c r="AH180">
        <v>1.64</v>
      </c>
      <c r="AI180">
        <v>1.8</v>
      </c>
      <c r="AJ180">
        <v>2.04</v>
      </c>
      <c r="AK180">
        <v>2.2400000000000002</v>
      </c>
      <c r="AL180">
        <v>2.41</v>
      </c>
      <c r="AM180">
        <v>2.71</v>
      </c>
      <c r="AN180">
        <v>2.93</v>
      </c>
      <c r="AO180">
        <v>3.23</v>
      </c>
      <c r="AP180">
        <v>3.41</v>
      </c>
      <c r="AQ180">
        <v>3.83</v>
      </c>
      <c r="AR180">
        <v>4.2</v>
      </c>
      <c r="AS180">
        <v>4.41</v>
      </c>
      <c r="AT180">
        <v>4.75</v>
      </c>
      <c r="AU180">
        <v>5</v>
      </c>
      <c r="AV180">
        <v>5.36</v>
      </c>
      <c r="AW180">
        <v>5.72</v>
      </c>
      <c r="AX180">
        <v>6.16</v>
      </c>
      <c r="AY180">
        <v>6.65</v>
      </c>
      <c r="AZ180">
        <v>7.21</v>
      </c>
      <c r="BA180">
        <v>7.8</v>
      </c>
      <c r="BB180">
        <v>8.3800000000000008</v>
      </c>
      <c r="BC180">
        <v>8.7899999999999991</v>
      </c>
      <c r="BD180">
        <v>9.33</v>
      </c>
      <c r="BE180">
        <v>9.61</v>
      </c>
      <c r="BF180">
        <v>9.7799999999999994</v>
      </c>
      <c r="BG180">
        <v>10.3</v>
      </c>
      <c r="BH180">
        <v>10.7</v>
      </c>
      <c r="BI180">
        <v>11.2</v>
      </c>
      <c r="BJ180">
        <v>11.6</v>
      </c>
      <c r="BK180">
        <v>12</v>
      </c>
      <c r="BL180">
        <v>12.4</v>
      </c>
      <c r="BM180">
        <v>12.7</v>
      </c>
      <c r="BN180">
        <v>13</v>
      </c>
      <c r="BO180">
        <v>13.3</v>
      </c>
      <c r="BP180">
        <v>13.6</v>
      </c>
      <c r="BQ180">
        <v>13.8</v>
      </c>
      <c r="BR180">
        <v>14</v>
      </c>
      <c r="BS180">
        <v>14.2</v>
      </c>
      <c r="BT180">
        <v>14.4</v>
      </c>
      <c r="BU180">
        <v>14.5</v>
      </c>
      <c r="BV180">
        <v>14.6</v>
      </c>
      <c r="BW180">
        <v>14.7</v>
      </c>
      <c r="BX180">
        <v>14.8</v>
      </c>
      <c r="BY180">
        <v>14.9</v>
      </c>
      <c r="BZ180">
        <v>14.9</v>
      </c>
      <c r="CA180">
        <v>14.9</v>
      </c>
      <c r="CB180">
        <v>14.9</v>
      </c>
      <c r="CC180">
        <v>14.9</v>
      </c>
      <c r="CD180">
        <v>14.9</v>
      </c>
      <c r="CE180">
        <v>14.9</v>
      </c>
      <c r="CF180">
        <v>14.8</v>
      </c>
      <c r="CG180">
        <v>14.7</v>
      </c>
      <c r="CH180">
        <v>14.6</v>
      </c>
      <c r="CI180">
        <v>14.5</v>
      </c>
      <c r="CJ180">
        <v>14.4</v>
      </c>
      <c r="CK180">
        <v>14.3</v>
      </c>
      <c r="CL180">
        <v>14.1</v>
      </c>
      <c r="CM180">
        <v>14</v>
      </c>
      <c r="CN180">
        <v>13.8</v>
      </c>
      <c r="CO180">
        <v>13.6</v>
      </c>
      <c r="CP180">
        <v>13.4</v>
      </c>
      <c r="CQ180">
        <v>13.2</v>
      </c>
      <c r="CR180">
        <v>13</v>
      </c>
      <c r="CS180">
        <v>12.8</v>
      </c>
      <c r="CT180">
        <v>12.6</v>
      </c>
      <c r="CU180">
        <v>12.4</v>
      </c>
      <c r="CV180">
        <v>12.1</v>
      </c>
      <c r="CW180">
        <v>11.9</v>
      </c>
      <c r="CX180">
        <v>11.6</v>
      </c>
      <c r="CY180">
        <v>11.3</v>
      </c>
      <c r="CZ180">
        <v>11.1</v>
      </c>
      <c r="DA180">
        <v>10.8</v>
      </c>
      <c r="DB180">
        <v>10.4</v>
      </c>
      <c r="DC180">
        <v>10.199999999999999</v>
      </c>
      <c r="DD180">
        <v>9.8800000000000008</v>
      </c>
      <c r="DE180">
        <v>9.4499999999999993</v>
      </c>
      <c r="DF180">
        <v>9.1300000000000008</v>
      </c>
      <c r="DG180">
        <v>8.74</v>
      </c>
      <c r="DH180">
        <v>8.4</v>
      </c>
      <c r="DI180">
        <v>8.1199999999999992</v>
      </c>
      <c r="DJ180">
        <v>7.7</v>
      </c>
      <c r="DK180">
        <v>7.49</v>
      </c>
      <c r="DL180">
        <v>7.22</v>
      </c>
      <c r="DM180">
        <v>6.94</v>
      </c>
      <c r="DN180">
        <v>6.79</v>
      </c>
      <c r="DO180">
        <v>6.37</v>
      </c>
      <c r="DP180">
        <v>6.12</v>
      </c>
      <c r="DQ180">
        <v>5.77</v>
      </c>
      <c r="DR180">
        <v>5.62</v>
      </c>
      <c r="DS180">
        <v>5.39</v>
      </c>
      <c r="DT180">
        <v>5.09</v>
      </c>
      <c r="DU180">
        <v>4.8899999999999997</v>
      </c>
      <c r="DV180">
        <v>4.6399999999999997</v>
      </c>
      <c r="DW180">
        <v>4.42</v>
      </c>
      <c r="DX180">
        <v>4.26</v>
      </c>
      <c r="DY180">
        <v>4.1100000000000003</v>
      </c>
      <c r="DZ180">
        <v>3.93</v>
      </c>
      <c r="EA180">
        <v>3.74</v>
      </c>
      <c r="EB180">
        <v>3.6</v>
      </c>
      <c r="EC180">
        <v>3.43</v>
      </c>
      <c r="ED180">
        <v>3.3</v>
      </c>
      <c r="EE180">
        <v>3.23</v>
      </c>
      <c r="EF180">
        <v>3.06</v>
      </c>
      <c r="EG180">
        <v>2.86</v>
      </c>
      <c r="EH180">
        <v>2.81</v>
      </c>
      <c r="EI180">
        <v>2.75</v>
      </c>
      <c r="EJ180">
        <v>2.56</v>
      </c>
      <c r="EK180">
        <v>2.48</v>
      </c>
      <c r="EL180">
        <v>2.33</v>
      </c>
      <c r="EM180">
        <v>2.2799999999999998</v>
      </c>
      <c r="EN180">
        <v>2.14</v>
      </c>
      <c r="EO180">
        <v>2.02</v>
      </c>
      <c r="EP180">
        <v>1.97</v>
      </c>
      <c r="EQ180">
        <v>1.84</v>
      </c>
      <c r="ER180">
        <v>1.77</v>
      </c>
      <c r="ES180">
        <v>1.69</v>
      </c>
      <c r="ET180">
        <v>1.57</v>
      </c>
      <c r="EU180">
        <v>1.52</v>
      </c>
      <c r="EV180">
        <v>1.41</v>
      </c>
      <c r="EW180">
        <v>1.35</v>
      </c>
      <c r="EX180">
        <v>1.28</v>
      </c>
      <c r="EY180">
        <v>1.21</v>
      </c>
      <c r="EZ180">
        <v>1.1100000000000001</v>
      </c>
      <c r="FA180">
        <v>1.07</v>
      </c>
      <c r="FB180">
        <v>0.97</v>
      </c>
      <c r="FC180">
        <v>0.94</v>
      </c>
      <c r="FD180">
        <v>0.88</v>
      </c>
      <c r="FE180">
        <v>0.8</v>
      </c>
      <c r="FF180">
        <v>0.78</v>
      </c>
      <c r="FG180">
        <v>0.72</v>
      </c>
      <c r="FH180">
        <v>0.63</v>
      </c>
      <c r="FI180">
        <v>0.59</v>
      </c>
      <c r="FJ180">
        <v>0.56000000000000005</v>
      </c>
      <c r="FK180">
        <v>0.49</v>
      </c>
      <c r="FL180">
        <v>0.47</v>
      </c>
      <c r="FM180">
        <v>0.42</v>
      </c>
      <c r="FN180">
        <v>0.37</v>
      </c>
      <c r="FO180">
        <v>0.33</v>
      </c>
      <c r="FP180">
        <v>0.32</v>
      </c>
      <c r="FQ180">
        <v>0.28000000000000003</v>
      </c>
      <c r="FR180">
        <v>0.25</v>
      </c>
      <c r="FS180">
        <v>0.22</v>
      </c>
      <c r="FT180">
        <v>0.2</v>
      </c>
      <c r="FU180">
        <v>0.18</v>
      </c>
      <c r="FV180">
        <v>0.16</v>
      </c>
      <c r="FW180">
        <v>0.13</v>
      </c>
      <c r="FX180">
        <v>0.12</v>
      </c>
      <c r="FY180">
        <v>0.11</v>
      </c>
      <c r="FZ180">
        <v>0.1</v>
      </c>
    </row>
    <row r="181" spans="1:182" x14ac:dyDescent="0.15">
      <c r="A181">
        <v>6</v>
      </c>
      <c r="B181">
        <v>0</v>
      </c>
      <c r="C181">
        <v>0</v>
      </c>
      <c r="D181">
        <v>0</v>
      </c>
      <c r="E181">
        <v>0</v>
      </c>
      <c r="F181">
        <v>0</v>
      </c>
      <c r="G181">
        <v>0</v>
      </c>
      <c r="H181">
        <v>0</v>
      </c>
      <c r="I181">
        <v>0</v>
      </c>
      <c r="J181">
        <v>0</v>
      </c>
      <c r="K181">
        <v>0</v>
      </c>
      <c r="L181">
        <v>0.03</v>
      </c>
      <c r="M181">
        <v>0.04</v>
      </c>
      <c r="N181">
        <v>0.06</v>
      </c>
      <c r="O181">
        <v>0.08</v>
      </c>
      <c r="P181">
        <v>0.1</v>
      </c>
      <c r="Q181">
        <v>0.13</v>
      </c>
      <c r="R181">
        <v>0.16</v>
      </c>
      <c r="S181">
        <v>0.19</v>
      </c>
      <c r="T181">
        <v>0.23</v>
      </c>
      <c r="U181">
        <v>0.28000000000000003</v>
      </c>
      <c r="V181">
        <v>0.32</v>
      </c>
      <c r="W181">
        <v>0.39</v>
      </c>
      <c r="X181">
        <v>0.45</v>
      </c>
      <c r="Y181">
        <v>0.53</v>
      </c>
      <c r="Z181">
        <v>0.61</v>
      </c>
      <c r="AA181">
        <v>0.68</v>
      </c>
      <c r="AB181">
        <v>0.81</v>
      </c>
      <c r="AC181">
        <v>0.91</v>
      </c>
      <c r="AD181">
        <v>1.05</v>
      </c>
      <c r="AE181">
        <v>1.18</v>
      </c>
      <c r="AF181">
        <v>1.32</v>
      </c>
      <c r="AG181">
        <v>1.47</v>
      </c>
      <c r="AH181">
        <v>1.63</v>
      </c>
      <c r="AI181">
        <v>1.82</v>
      </c>
      <c r="AJ181">
        <v>2.06</v>
      </c>
      <c r="AK181">
        <v>2.2200000000000002</v>
      </c>
      <c r="AL181">
        <v>2.44</v>
      </c>
      <c r="AM181">
        <v>2.77</v>
      </c>
      <c r="AN181">
        <v>2.93</v>
      </c>
      <c r="AO181">
        <v>3.15</v>
      </c>
      <c r="AP181">
        <v>3.47</v>
      </c>
      <c r="AQ181">
        <v>3.76</v>
      </c>
      <c r="AR181">
        <v>4.12</v>
      </c>
      <c r="AS181">
        <v>4.38</v>
      </c>
      <c r="AT181">
        <v>4.71</v>
      </c>
      <c r="AU181">
        <v>4.97</v>
      </c>
      <c r="AV181">
        <v>5.38</v>
      </c>
      <c r="AW181">
        <v>5.73</v>
      </c>
      <c r="AX181">
        <v>6.18</v>
      </c>
      <c r="AY181">
        <v>6.66</v>
      </c>
      <c r="AZ181">
        <v>7.15</v>
      </c>
      <c r="BA181">
        <v>7.77</v>
      </c>
      <c r="BB181">
        <v>8.3699999999999992</v>
      </c>
      <c r="BC181">
        <v>8.73</v>
      </c>
      <c r="BD181">
        <v>9.2899999999999991</v>
      </c>
      <c r="BE181">
        <v>9.6300000000000008</v>
      </c>
      <c r="BF181">
        <v>9.7899999999999991</v>
      </c>
      <c r="BG181">
        <v>10.3</v>
      </c>
      <c r="BH181">
        <v>10.7</v>
      </c>
      <c r="BI181">
        <v>11.2</v>
      </c>
      <c r="BJ181">
        <v>11.6</v>
      </c>
      <c r="BK181">
        <v>12</v>
      </c>
      <c r="BL181">
        <v>12.4</v>
      </c>
      <c r="BM181">
        <v>12.7</v>
      </c>
      <c r="BN181">
        <v>13</v>
      </c>
      <c r="BO181">
        <v>13.3</v>
      </c>
      <c r="BP181">
        <v>13.5</v>
      </c>
      <c r="BQ181">
        <v>13.8</v>
      </c>
      <c r="BR181">
        <v>14</v>
      </c>
      <c r="BS181">
        <v>14.2</v>
      </c>
      <c r="BT181">
        <v>14.3</v>
      </c>
      <c r="BU181">
        <v>14.5</v>
      </c>
      <c r="BV181">
        <v>14.6</v>
      </c>
      <c r="BW181">
        <v>14.7</v>
      </c>
      <c r="BX181">
        <v>14.8</v>
      </c>
      <c r="BY181">
        <v>14.8</v>
      </c>
      <c r="BZ181">
        <v>14.9</v>
      </c>
      <c r="CA181">
        <v>14.9</v>
      </c>
      <c r="CB181">
        <v>14.9</v>
      </c>
      <c r="CC181">
        <v>14.9</v>
      </c>
      <c r="CD181">
        <v>14.9</v>
      </c>
      <c r="CE181">
        <v>14.8</v>
      </c>
      <c r="CF181">
        <v>14.8</v>
      </c>
      <c r="CG181">
        <v>14.7</v>
      </c>
      <c r="CH181">
        <v>14.6</v>
      </c>
      <c r="CI181">
        <v>14.5</v>
      </c>
      <c r="CJ181">
        <v>14.4</v>
      </c>
      <c r="CK181">
        <v>14.2</v>
      </c>
      <c r="CL181">
        <v>14.1</v>
      </c>
      <c r="CM181">
        <v>13.9</v>
      </c>
      <c r="CN181">
        <v>13.8</v>
      </c>
      <c r="CO181">
        <v>13.6</v>
      </c>
      <c r="CP181">
        <v>13.4</v>
      </c>
      <c r="CQ181">
        <v>13.2</v>
      </c>
      <c r="CR181">
        <v>13</v>
      </c>
      <c r="CS181">
        <v>12.8</v>
      </c>
      <c r="CT181">
        <v>12.6</v>
      </c>
      <c r="CU181">
        <v>12.3</v>
      </c>
      <c r="CV181">
        <v>12.1</v>
      </c>
      <c r="CW181">
        <v>11.8</v>
      </c>
      <c r="CX181">
        <v>11.6</v>
      </c>
      <c r="CY181">
        <v>11.3</v>
      </c>
      <c r="CZ181">
        <v>11</v>
      </c>
      <c r="DA181">
        <v>10.8</v>
      </c>
      <c r="DB181">
        <v>10.4</v>
      </c>
      <c r="DC181">
        <v>10.1</v>
      </c>
      <c r="DD181">
        <v>9.7799999999999994</v>
      </c>
      <c r="DE181">
        <v>9.39</v>
      </c>
      <c r="DF181">
        <v>9.0500000000000007</v>
      </c>
      <c r="DG181">
        <v>8.7200000000000006</v>
      </c>
      <c r="DH181">
        <v>8.3800000000000008</v>
      </c>
      <c r="DI181">
        <v>8.06</v>
      </c>
      <c r="DJ181">
        <v>7.74</v>
      </c>
      <c r="DK181">
        <v>7.41</v>
      </c>
      <c r="DL181">
        <v>7.17</v>
      </c>
      <c r="DM181">
        <v>6.92</v>
      </c>
      <c r="DN181">
        <v>6.73</v>
      </c>
      <c r="DO181">
        <v>6.41</v>
      </c>
      <c r="DP181">
        <v>6.15</v>
      </c>
      <c r="DQ181">
        <v>5.83</v>
      </c>
      <c r="DR181">
        <v>5.53</v>
      </c>
      <c r="DS181">
        <v>5.4</v>
      </c>
      <c r="DT181">
        <v>5.2</v>
      </c>
      <c r="DU181">
        <v>4.95</v>
      </c>
      <c r="DV181">
        <v>4.66</v>
      </c>
      <c r="DW181">
        <v>4.4800000000000004</v>
      </c>
      <c r="DX181">
        <v>4.2</v>
      </c>
      <c r="DY181">
        <v>4.1500000000000004</v>
      </c>
      <c r="DZ181">
        <v>3.87</v>
      </c>
      <c r="EA181">
        <v>3.76</v>
      </c>
      <c r="EB181">
        <v>3.54</v>
      </c>
      <c r="EC181">
        <v>3.45</v>
      </c>
      <c r="ED181">
        <v>3.3</v>
      </c>
      <c r="EE181">
        <v>3.24</v>
      </c>
      <c r="EF181">
        <v>3.03</v>
      </c>
      <c r="EG181">
        <v>2.93</v>
      </c>
      <c r="EH181">
        <v>2.85</v>
      </c>
      <c r="EI181">
        <v>2.75</v>
      </c>
      <c r="EJ181">
        <v>2.61</v>
      </c>
      <c r="EK181">
        <v>2.4700000000000002</v>
      </c>
      <c r="EL181">
        <v>2.39</v>
      </c>
      <c r="EM181">
        <v>2.2599999999999998</v>
      </c>
      <c r="EN181">
        <v>2.21</v>
      </c>
      <c r="EO181">
        <v>2.0499999999999998</v>
      </c>
      <c r="EP181">
        <v>1.92</v>
      </c>
      <c r="EQ181">
        <v>1.88</v>
      </c>
      <c r="ER181">
        <v>1.78</v>
      </c>
      <c r="ES181">
        <v>1.71</v>
      </c>
      <c r="ET181">
        <v>1.63</v>
      </c>
      <c r="EU181">
        <v>1.55</v>
      </c>
      <c r="EV181">
        <v>1.43</v>
      </c>
      <c r="EW181">
        <v>1.37</v>
      </c>
      <c r="EX181">
        <v>1.27</v>
      </c>
      <c r="EY181">
        <v>1.22</v>
      </c>
      <c r="EZ181">
        <v>1.1399999999999999</v>
      </c>
      <c r="FA181">
        <v>1.1000000000000001</v>
      </c>
      <c r="FB181">
        <v>1.02</v>
      </c>
      <c r="FC181">
        <v>0.97</v>
      </c>
      <c r="FD181">
        <v>0.9</v>
      </c>
      <c r="FE181">
        <v>0.83</v>
      </c>
      <c r="FF181">
        <v>0.78</v>
      </c>
      <c r="FG181">
        <v>0.69</v>
      </c>
      <c r="FH181">
        <v>0.64</v>
      </c>
      <c r="FI181">
        <v>0.6</v>
      </c>
      <c r="FJ181">
        <v>0.53</v>
      </c>
      <c r="FK181">
        <v>0.49</v>
      </c>
      <c r="FL181">
        <v>0.47</v>
      </c>
      <c r="FM181">
        <v>0.42</v>
      </c>
      <c r="FN181">
        <v>0.39</v>
      </c>
      <c r="FO181">
        <v>0.36</v>
      </c>
      <c r="FP181">
        <v>0.32</v>
      </c>
      <c r="FQ181">
        <v>0.28999999999999998</v>
      </c>
      <c r="FR181">
        <v>0.25</v>
      </c>
      <c r="FS181">
        <v>0.23</v>
      </c>
      <c r="FT181">
        <v>0.19</v>
      </c>
      <c r="FU181">
        <v>0.17</v>
      </c>
      <c r="FV181">
        <v>0.15</v>
      </c>
      <c r="FW181">
        <v>0.14000000000000001</v>
      </c>
      <c r="FX181">
        <v>0.12</v>
      </c>
      <c r="FY181">
        <v>0.11</v>
      </c>
      <c r="FZ181">
        <v>0.1</v>
      </c>
    </row>
    <row r="182" spans="1:182" x14ac:dyDescent="0.15">
      <c r="A182">
        <v>5</v>
      </c>
      <c r="B182">
        <v>0</v>
      </c>
      <c r="C182">
        <v>0</v>
      </c>
      <c r="D182">
        <v>0</v>
      </c>
      <c r="E182">
        <v>0</v>
      </c>
      <c r="F182">
        <v>0</v>
      </c>
      <c r="G182">
        <v>0</v>
      </c>
      <c r="H182">
        <v>0</v>
      </c>
      <c r="I182">
        <v>0</v>
      </c>
      <c r="J182">
        <v>0</v>
      </c>
      <c r="K182">
        <v>0</v>
      </c>
      <c r="L182">
        <v>0.02</v>
      </c>
      <c r="M182">
        <v>0.04</v>
      </c>
      <c r="N182">
        <v>0.06</v>
      </c>
      <c r="O182">
        <v>0.08</v>
      </c>
      <c r="P182">
        <v>0.1</v>
      </c>
      <c r="Q182">
        <v>0.13</v>
      </c>
      <c r="R182">
        <v>0.15</v>
      </c>
      <c r="S182">
        <v>0.19</v>
      </c>
      <c r="T182">
        <v>0.23</v>
      </c>
      <c r="U182">
        <v>0.28000000000000003</v>
      </c>
      <c r="V182">
        <v>0.32</v>
      </c>
      <c r="W182">
        <v>0.38</v>
      </c>
      <c r="X182">
        <v>0.45</v>
      </c>
      <c r="Y182">
        <v>0.51</v>
      </c>
      <c r="Z182">
        <v>0.59</v>
      </c>
      <c r="AA182">
        <v>0.68</v>
      </c>
      <c r="AB182">
        <v>0.78</v>
      </c>
      <c r="AC182">
        <v>0.93</v>
      </c>
      <c r="AD182">
        <v>1.04</v>
      </c>
      <c r="AE182">
        <v>1.2</v>
      </c>
      <c r="AF182">
        <v>1.32</v>
      </c>
      <c r="AG182">
        <v>1.45</v>
      </c>
      <c r="AH182">
        <v>1.67</v>
      </c>
      <c r="AI182">
        <v>1.81</v>
      </c>
      <c r="AJ182">
        <v>2.02</v>
      </c>
      <c r="AK182">
        <v>2.17</v>
      </c>
      <c r="AL182">
        <v>2.42</v>
      </c>
      <c r="AM182">
        <v>2.67</v>
      </c>
      <c r="AN182">
        <v>2.85</v>
      </c>
      <c r="AO182">
        <v>3.15</v>
      </c>
      <c r="AP182">
        <v>3.45</v>
      </c>
      <c r="AQ182">
        <v>3.83</v>
      </c>
      <c r="AR182">
        <v>4.1399999999999997</v>
      </c>
      <c r="AS182">
        <v>4.34</v>
      </c>
      <c r="AT182">
        <v>4.75</v>
      </c>
      <c r="AU182">
        <v>4.9800000000000004</v>
      </c>
      <c r="AV182">
        <v>5.34</v>
      </c>
      <c r="AW182">
        <v>5.76</v>
      </c>
      <c r="AX182">
        <v>6.08</v>
      </c>
      <c r="AY182">
        <v>6.56</v>
      </c>
      <c r="AZ182">
        <v>7.25</v>
      </c>
      <c r="BA182">
        <v>7.81</v>
      </c>
      <c r="BB182">
        <v>8.34</v>
      </c>
      <c r="BC182">
        <v>8.83</v>
      </c>
      <c r="BD182">
        <v>9.31</v>
      </c>
      <c r="BE182">
        <v>9.67</v>
      </c>
      <c r="BF182">
        <v>9.82</v>
      </c>
      <c r="BG182">
        <v>10.3</v>
      </c>
      <c r="BH182">
        <v>10.8</v>
      </c>
      <c r="BI182">
        <v>11.2</v>
      </c>
      <c r="BJ182">
        <v>11.6</v>
      </c>
      <c r="BK182">
        <v>12</v>
      </c>
      <c r="BL182">
        <v>12.3</v>
      </c>
      <c r="BM182">
        <v>12.7</v>
      </c>
      <c r="BN182">
        <v>13</v>
      </c>
      <c r="BO182">
        <v>13.2</v>
      </c>
      <c r="BP182">
        <v>13.5</v>
      </c>
      <c r="BQ182">
        <v>13.8</v>
      </c>
      <c r="BR182">
        <v>14</v>
      </c>
      <c r="BS182">
        <v>14.1</v>
      </c>
      <c r="BT182">
        <v>14.3</v>
      </c>
      <c r="BU182">
        <v>14.4</v>
      </c>
      <c r="BV182">
        <v>14.5</v>
      </c>
      <c r="BW182">
        <v>14.7</v>
      </c>
      <c r="BX182">
        <v>14.8</v>
      </c>
      <c r="BY182">
        <v>14.8</v>
      </c>
      <c r="BZ182">
        <v>14.8</v>
      </c>
      <c r="CA182">
        <v>14.9</v>
      </c>
      <c r="CB182">
        <v>14.9</v>
      </c>
      <c r="CC182">
        <v>14.9</v>
      </c>
      <c r="CD182">
        <v>14.8</v>
      </c>
      <c r="CE182">
        <v>14.8</v>
      </c>
      <c r="CF182">
        <v>14.7</v>
      </c>
      <c r="CG182">
        <v>14.7</v>
      </c>
      <c r="CH182">
        <v>14.6</v>
      </c>
      <c r="CI182">
        <v>14.5</v>
      </c>
      <c r="CJ182">
        <v>14.3</v>
      </c>
      <c r="CK182">
        <v>14.2</v>
      </c>
      <c r="CL182">
        <v>14.1</v>
      </c>
      <c r="CM182">
        <v>13.9</v>
      </c>
      <c r="CN182">
        <v>13.7</v>
      </c>
      <c r="CO182">
        <v>13.6</v>
      </c>
      <c r="CP182">
        <v>13.4</v>
      </c>
      <c r="CQ182">
        <v>13.2</v>
      </c>
      <c r="CR182">
        <v>13</v>
      </c>
      <c r="CS182">
        <v>12.7</v>
      </c>
      <c r="CT182">
        <v>12.5</v>
      </c>
      <c r="CU182">
        <v>12.3</v>
      </c>
      <c r="CV182">
        <v>12.1</v>
      </c>
      <c r="CW182">
        <v>11.8</v>
      </c>
      <c r="CX182">
        <v>11.5</v>
      </c>
      <c r="CY182">
        <v>11.3</v>
      </c>
      <c r="CZ182">
        <v>11</v>
      </c>
      <c r="DA182">
        <v>10.7</v>
      </c>
      <c r="DB182">
        <v>10.4</v>
      </c>
      <c r="DC182">
        <v>10.1</v>
      </c>
      <c r="DD182">
        <v>9.85</v>
      </c>
      <c r="DE182">
        <v>9.41</v>
      </c>
      <c r="DF182">
        <v>9.06</v>
      </c>
      <c r="DG182">
        <v>8.74</v>
      </c>
      <c r="DH182">
        <v>8.4</v>
      </c>
      <c r="DI182">
        <v>8.0500000000000007</v>
      </c>
      <c r="DJ182">
        <v>7.69</v>
      </c>
      <c r="DK182">
        <v>7.44</v>
      </c>
      <c r="DL182">
        <v>7.2</v>
      </c>
      <c r="DM182">
        <v>6.95</v>
      </c>
      <c r="DN182">
        <v>6.67</v>
      </c>
      <c r="DO182">
        <v>6.44</v>
      </c>
      <c r="DP182">
        <v>6.12</v>
      </c>
      <c r="DQ182">
        <v>5.8</v>
      </c>
      <c r="DR182">
        <v>5.61</v>
      </c>
      <c r="DS182">
        <v>5.45</v>
      </c>
      <c r="DT182">
        <v>5.14</v>
      </c>
      <c r="DU182">
        <v>4.84</v>
      </c>
      <c r="DV182">
        <v>4.6399999999999997</v>
      </c>
      <c r="DW182">
        <v>4.38</v>
      </c>
      <c r="DX182">
        <v>4.2699999999999996</v>
      </c>
      <c r="DY182">
        <v>4.05</v>
      </c>
      <c r="DZ182">
        <v>3.93</v>
      </c>
      <c r="EA182">
        <v>3.77</v>
      </c>
      <c r="EB182">
        <v>3.6</v>
      </c>
      <c r="EC182">
        <v>3.48</v>
      </c>
      <c r="ED182">
        <v>3.38</v>
      </c>
      <c r="EE182">
        <v>3.26</v>
      </c>
      <c r="EF182">
        <v>3.08</v>
      </c>
      <c r="EG182">
        <v>2.92</v>
      </c>
      <c r="EH182">
        <v>2.79</v>
      </c>
      <c r="EI182">
        <v>2.74</v>
      </c>
      <c r="EJ182">
        <v>2.61</v>
      </c>
      <c r="EK182">
        <v>2.52</v>
      </c>
      <c r="EL182">
        <v>2.37</v>
      </c>
      <c r="EM182">
        <v>2.25</v>
      </c>
      <c r="EN182">
        <v>2.19</v>
      </c>
      <c r="EO182">
        <v>2.08</v>
      </c>
      <c r="EP182">
        <v>1.97</v>
      </c>
      <c r="EQ182">
        <v>1.91</v>
      </c>
      <c r="ER182">
        <v>1.84</v>
      </c>
      <c r="ES182">
        <v>1.72</v>
      </c>
      <c r="ET182">
        <v>1.64</v>
      </c>
      <c r="EU182">
        <v>1.55</v>
      </c>
      <c r="EV182">
        <v>1.52</v>
      </c>
      <c r="EW182">
        <v>1.39</v>
      </c>
      <c r="EX182">
        <v>1.33</v>
      </c>
      <c r="EY182">
        <v>1.26</v>
      </c>
      <c r="EZ182">
        <v>1.1599999999999999</v>
      </c>
      <c r="FA182">
        <v>1.1100000000000001</v>
      </c>
      <c r="FB182">
        <v>1.03</v>
      </c>
      <c r="FC182">
        <v>0.98</v>
      </c>
      <c r="FD182">
        <v>0.92</v>
      </c>
      <c r="FE182">
        <v>0.85</v>
      </c>
      <c r="FF182">
        <v>0.79</v>
      </c>
      <c r="FG182">
        <v>0.74</v>
      </c>
      <c r="FH182">
        <v>0.68</v>
      </c>
      <c r="FI182">
        <v>0.6</v>
      </c>
      <c r="FJ182">
        <v>0.56999999999999995</v>
      </c>
      <c r="FK182">
        <v>0.52</v>
      </c>
      <c r="FL182">
        <v>0.47</v>
      </c>
      <c r="FM182">
        <v>0.45</v>
      </c>
      <c r="FN182">
        <v>0.4</v>
      </c>
      <c r="FO182">
        <v>0.36</v>
      </c>
      <c r="FP182">
        <v>0.32</v>
      </c>
      <c r="FQ182">
        <v>0.28000000000000003</v>
      </c>
      <c r="FR182">
        <v>0.25</v>
      </c>
      <c r="FS182">
        <v>0.22</v>
      </c>
      <c r="FT182">
        <v>0.2</v>
      </c>
      <c r="FU182">
        <v>0.18</v>
      </c>
      <c r="FV182">
        <v>0.16</v>
      </c>
      <c r="FW182">
        <v>0.14000000000000001</v>
      </c>
      <c r="FX182">
        <v>0.12</v>
      </c>
      <c r="FY182">
        <v>0.11</v>
      </c>
      <c r="FZ182">
        <v>0.1</v>
      </c>
    </row>
    <row r="183" spans="1:182" x14ac:dyDescent="0.15">
      <c r="A183">
        <v>4</v>
      </c>
      <c r="B183">
        <v>0</v>
      </c>
      <c r="C183">
        <v>0</v>
      </c>
      <c r="D183">
        <v>0</v>
      </c>
      <c r="E183">
        <v>0</v>
      </c>
      <c r="F183">
        <v>0</v>
      </c>
      <c r="G183">
        <v>0</v>
      </c>
      <c r="H183">
        <v>0</v>
      </c>
      <c r="I183">
        <v>0</v>
      </c>
      <c r="J183">
        <v>0</v>
      </c>
      <c r="K183">
        <v>0</v>
      </c>
      <c r="L183">
        <v>0.02</v>
      </c>
      <c r="M183">
        <v>0.04</v>
      </c>
      <c r="N183">
        <v>0.06</v>
      </c>
      <c r="O183">
        <v>0.08</v>
      </c>
      <c r="P183">
        <v>0.1</v>
      </c>
      <c r="Q183">
        <v>0.12</v>
      </c>
      <c r="R183">
        <v>0.15</v>
      </c>
      <c r="S183">
        <v>0.19</v>
      </c>
      <c r="T183">
        <v>0.23</v>
      </c>
      <c r="U183">
        <v>0.27</v>
      </c>
      <c r="V183">
        <v>0.3</v>
      </c>
      <c r="W183">
        <v>0.38</v>
      </c>
      <c r="X183">
        <v>0.46</v>
      </c>
      <c r="Y183">
        <v>0.52</v>
      </c>
      <c r="Z183">
        <v>0.59</v>
      </c>
      <c r="AA183">
        <v>0.71</v>
      </c>
      <c r="AB183">
        <v>0.79</v>
      </c>
      <c r="AC183">
        <v>0.86</v>
      </c>
      <c r="AD183">
        <v>1.01</v>
      </c>
      <c r="AE183">
        <v>1.1599999999999999</v>
      </c>
      <c r="AF183">
        <v>1.32</v>
      </c>
      <c r="AG183">
        <v>1.41</v>
      </c>
      <c r="AH183">
        <v>1.63</v>
      </c>
      <c r="AI183">
        <v>1.79</v>
      </c>
      <c r="AJ183">
        <v>2</v>
      </c>
      <c r="AK183">
        <v>2.15</v>
      </c>
      <c r="AL183">
        <v>2.41</v>
      </c>
      <c r="AM183">
        <v>2.75</v>
      </c>
      <c r="AN183">
        <v>2.9</v>
      </c>
      <c r="AO183">
        <v>3.15</v>
      </c>
      <c r="AP183">
        <v>3.46</v>
      </c>
      <c r="AQ183">
        <v>3.75</v>
      </c>
      <c r="AR183">
        <v>4.0599999999999996</v>
      </c>
      <c r="AS183">
        <v>4.4000000000000004</v>
      </c>
      <c r="AT183">
        <v>4.68</v>
      </c>
      <c r="AU183">
        <v>5.05</v>
      </c>
      <c r="AV183">
        <v>5.42</v>
      </c>
      <c r="AW183">
        <v>5.68</v>
      </c>
      <c r="AX183">
        <v>6.14</v>
      </c>
      <c r="AY183">
        <v>6.62</v>
      </c>
      <c r="AZ183">
        <v>7.19</v>
      </c>
      <c r="BA183">
        <v>7.8</v>
      </c>
      <c r="BB183">
        <v>8.3800000000000008</v>
      </c>
      <c r="BC183">
        <v>8.82</v>
      </c>
      <c r="BD183">
        <v>9.26</v>
      </c>
      <c r="BE183">
        <v>9.6</v>
      </c>
      <c r="BF183">
        <v>9.81</v>
      </c>
      <c r="BG183">
        <v>10.3</v>
      </c>
      <c r="BH183">
        <v>10.8</v>
      </c>
      <c r="BI183">
        <v>11.2</v>
      </c>
      <c r="BJ183">
        <v>11.6</v>
      </c>
      <c r="BK183">
        <v>12</v>
      </c>
      <c r="BL183">
        <v>12.3</v>
      </c>
      <c r="BM183">
        <v>12.6</v>
      </c>
      <c r="BN183">
        <v>13</v>
      </c>
      <c r="BO183">
        <v>13.2</v>
      </c>
      <c r="BP183">
        <v>13.5</v>
      </c>
      <c r="BQ183">
        <v>13.7</v>
      </c>
      <c r="BR183">
        <v>13.9</v>
      </c>
      <c r="BS183">
        <v>14.1</v>
      </c>
      <c r="BT183">
        <v>14.2</v>
      </c>
      <c r="BU183">
        <v>14.4</v>
      </c>
      <c r="BV183">
        <v>14.5</v>
      </c>
      <c r="BW183">
        <v>14.7</v>
      </c>
      <c r="BX183">
        <v>14.7</v>
      </c>
      <c r="BY183">
        <v>14.8</v>
      </c>
      <c r="BZ183">
        <v>14.8</v>
      </c>
      <c r="CA183">
        <v>14.8</v>
      </c>
      <c r="CB183">
        <v>14.8</v>
      </c>
      <c r="CC183">
        <v>14.8</v>
      </c>
      <c r="CD183">
        <v>14.8</v>
      </c>
      <c r="CE183">
        <v>14.8</v>
      </c>
      <c r="CF183">
        <v>14.7</v>
      </c>
      <c r="CG183">
        <v>14.6</v>
      </c>
      <c r="CH183">
        <v>14.5</v>
      </c>
      <c r="CI183">
        <v>14.4</v>
      </c>
      <c r="CJ183">
        <v>14.3</v>
      </c>
      <c r="CK183">
        <v>14.2</v>
      </c>
      <c r="CL183">
        <v>14</v>
      </c>
      <c r="CM183">
        <v>13.9</v>
      </c>
      <c r="CN183">
        <v>13.7</v>
      </c>
      <c r="CO183">
        <v>13.5</v>
      </c>
      <c r="CP183">
        <v>13.4</v>
      </c>
      <c r="CQ183">
        <v>13.1</v>
      </c>
      <c r="CR183">
        <v>12.9</v>
      </c>
      <c r="CS183">
        <v>12.7</v>
      </c>
      <c r="CT183">
        <v>12.5</v>
      </c>
      <c r="CU183">
        <v>12.3</v>
      </c>
      <c r="CV183">
        <v>12</v>
      </c>
      <c r="CW183">
        <v>11.8</v>
      </c>
      <c r="CX183">
        <v>11.5</v>
      </c>
      <c r="CY183">
        <v>11.3</v>
      </c>
      <c r="CZ183">
        <v>11</v>
      </c>
      <c r="DA183">
        <v>10.7</v>
      </c>
      <c r="DB183">
        <v>10.4</v>
      </c>
      <c r="DC183">
        <v>10.1</v>
      </c>
      <c r="DD183">
        <v>9.76</v>
      </c>
      <c r="DE183">
        <v>9.31</v>
      </c>
      <c r="DF183">
        <v>9.06</v>
      </c>
      <c r="DG183">
        <v>8.68</v>
      </c>
      <c r="DH183">
        <v>8.36</v>
      </c>
      <c r="DI183">
        <v>7.99</v>
      </c>
      <c r="DJ183">
        <v>7.7</v>
      </c>
      <c r="DK183">
        <v>7.41</v>
      </c>
      <c r="DL183">
        <v>7.12</v>
      </c>
      <c r="DM183">
        <v>6.92</v>
      </c>
      <c r="DN183">
        <v>6.72</v>
      </c>
      <c r="DO183">
        <v>6.46</v>
      </c>
      <c r="DP183">
        <v>6.1</v>
      </c>
      <c r="DQ183">
        <v>5.85</v>
      </c>
      <c r="DR183">
        <v>5.66</v>
      </c>
      <c r="DS183">
        <v>5.42</v>
      </c>
      <c r="DT183">
        <v>5.18</v>
      </c>
      <c r="DU183">
        <v>4.93</v>
      </c>
      <c r="DV183">
        <v>4.7</v>
      </c>
      <c r="DW183">
        <v>4.45</v>
      </c>
      <c r="DX183">
        <v>4.25</v>
      </c>
      <c r="DY183">
        <v>4.13</v>
      </c>
      <c r="DZ183">
        <v>3.93</v>
      </c>
      <c r="EA183">
        <v>3.81</v>
      </c>
      <c r="EB183">
        <v>3.65</v>
      </c>
      <c r="EC183">
        <v>3.52</v>
      </c>
      <c r="ED183">
        <v>3.39</v>
      </c>
      <c r="EE183">
        <v>3.27</v>
      </c>
      <c r="EF183">
        <v>3.17</v>
      </c>
      <c r="EG183">
        <v>2.97</v>
      </c>
      <c r="EH183">
        <v>2.83</v>
      </c>
      <c r="EI183">
        <v>2.82</v>
      </c>
      <c r="EJ183">
        <v>2.63</v>
      </c>
      <c r="EK183">
        <v>2.5099999999999998</v>
      </c>
      <c r="EL183">
        <v>2.37</v>
      </c>
      <c r="EM183">
        <v>2.2999999999999998</v>
      </c>
      <c r="EN183">
        <v>2.2000000000000002</v>
      </c>
      <c r="EO183">
        <v>2.12</v>
      </c>
      <c r="EP183">
        <v>1.98</v>
      </c>
      <c r="EQ183">
        <v>1.95</v>
      </c>
      <c r="ER183">
        <v>1.8</v>
      </c>
      <c r="ES183">
        <v>1.75</v>
      </c>
      <c r="ET183">
        <v>1.65</v>
      </c>
      <c r="EU183">
        <v>1.54</v>
      </c>
      <c r="EV183">
        <v>1.54</v>
      </c>
      <c r="EW183">
        <v>1.4</v>
      </c>
      <c r="EX183">
        <v>1.32</v>
      </c>
      <c r="EY183">
        <v>1.29</v>
      </c>
      <c r="EZ183">
        <v>1.18</v>
      </c>
      <c r="FA183">
        <v>1.1200000000000001</v>
      </c>
      <c r="FB183">
        <v>1.04</v>
      </c>
      <c r="FC183">
        <v>1</v>
      </c>
      <c r="FD183">
        <v>0.89</v>
      </c>
      <c r="FE183">
        <v>0.86</v>
      </c>
      <c r="FF183">
        <v>0.8</v>
      </c>
      <c r="FG183">
        <v>0.76</v>
      </c>
      <c r="FH183">
        <v>0.68</v>
      </c>
      <c r="FI183">
        <v>0.64</v>
      </c>
      <c r="FJ183">
        <v>0.59</v>
      </c>
      <c r="FK183">
        <v>0.53</v>
      </c>
      <c r="FL183">
        <v>0.49</v>
      </c>
      <c r="FM183">
        <v>0.45</v>
      </c>
      <c r="FN183">
        <v>0.41</v>
      </c>
      <c r="FO183">
        <v>0.36</v>
      </c>
      <c r="FP183">
        <v>0.32</v>
      </c>
      <c r="FQ183">
        <v>0.28999999999999998</v>
      </c>
      <c r="FR183">
        <v>0.26</v>
      </c>
      <c r="FS183">
        <v>0.23</v>
      </c>
      <c r="FT183">
        <v>0.21</v>
      </c>
      <c r="FU183">
        <v>0.18</v>
      </c>
      <c r="FV183">
        <v>0.16</v>
      </c>
      <c r="FW183">
        <v>0.14000000000000001</v>
      </c>
      <c r="FX183">
        <v>0.12</v>
      </c>
      <c r="FY183">
        <v>0.11</v>
      </c>
      <c r="FZ183">
        <v>0.1</v>
      </c>
    </row>
    <row r="184" spans="1:182" x14ac:dyDescent="0.15">
      <c r="A184">
        <v>3</v>
      </c>
      <c r="B184">
        <v>0</v>
      </c>
      <c r="C184">
        <v>0</v>
      </c>
      <c r="D184">
        <v>0</v>
      </c>
      <c r="E184">
        <v>0</v>
      </c>
      <c r="F184">
        <v>0</v>
      </c>
      <c r="G184">
        <v>0</v>
      </c>
      <c r="H184">
        <v>0</v>
      </c>
      <c r="I184">
        <v>0</v>
      </c>
      <c r="J184">
        <v>0</v>
      </c>
      <c r="K184">
        <v>0</v>
      </c>
      <c r="L184">
        <v>0.02</v>
      </c>
      <c r="M184">
        <v>0.03</v>
      </c>
      <c r="N184">
        <v>0.06</v>
      </c>
      <c r="O184">
        <v>0.08</v>
      </c>
      <c r="P184">
        <v>0.1</v>
      </c>
      <c r="Q184">
        <v>0.12</v>
      </c>
      <c r="R184">
        <v>0.15</v>
      </c>
      <c r="S184">
        <v>0.18</v>
      </c>
      <c r="T184">
        <v>0.22</v>
      </c>
      <c r="U184">
        <v>0.26</v>
      </c>
      <c r="V184">
        <v>0.31</v>
      </c>
      <c r="W184">
        <v>0.37</v>
      </c>
      <c r="X184">
        <v>0.42</v>
      </c>
      <c r="Y184">
        <v>0.5</v>
      </c>
      <c r="Z184">
        <v>0.57999999999999996</v>
      </c>
      <c r="AA184">
        <v>0.69</v>
      </c>
      <c r="AB184">
        <v>0.77</v>
      </c>
      <c r="AC184">
        <v>0.89</v>
      </c>
      <c r="AD184">
        <v>1.02</v>
      </c>
      <c r="AE184">
        <v>1.1399999999999999</v>
      </c>
      <c r="AF184">
        <v>1.28</v>
      </c>
      <c r="AG184">
        <v>1.41</v>
      </c>
      <c r="AH184">
        <v>1.61</v>
      </c>
      <c r="AI184">
        <v>1.76</v>
      </c>
      <c r="AJ184">
        <v>1.98</v>
      </c>
      <c r="AK184">
        <v>2.16</v>
      </c>
      <c r="AL184">
        <v>2.4300000000000002</v>
      </c>
      <c r="AM184">
        <v>2.65</v>
      </c>
      <c r="AN184">
        <v>2.87</v>
      </c>
      <c r="AO184">
        <v>3.14</v>
      </c>
      <c r="AP184">
        <v>3.39</v>
      </c>
      <c r="AQ184">
        <v>3.74</v>
      </c>
      <c r="AR184">
        <v>4.1100000000000003</v>
      </c>
      <c r="AS184">
        <v>4.4400000000000004</v>
      </c>
      <c r="AT184">
        <v>4.71</v>
      </c>
      <c r="AU184">
        <v>5</v>
      </c>
      <c r="AV184">
        <v>5.33</v>
      </c>
      <c r="AW184">
        <v>5.69</v>
      </c>
      <c r="AX184">
        <v>6.15</v>
      </c>
      <c r="AY184">
        <v>6.64</v>
      </c>
      <c r="AZ184">
        <v>7.12</v>
      </c>
      <c r="BA184">
        <v>7.75</v>
      </c>
      <c r="BB184">
        <v>8.2899999999999991</v>
      </c>
      <c r="BC184">
        <v>8.81</v>
      </c>
      <c r="BD184">
        <v>9.27</v>
      </c>
      <c r="BE184">
        <v>9.7200000000000006</v>
      </c>
      <c r="BF184">
        <v>9.86</v>
      </c>
      <c r="BG184">
        <v>10.3</v>
      </c>
      <c r="BH184">
        <v>10.7</v>
      </c>
      <c r="BI184">
        <v>11.2</v>
      </c>
      <c r="BJ184">
        <v>11.6</v>
      </c>
      <c r="BK184">
        <v>12</v>
      </c>
      <c r="BL184">
        <v>12.3</v>
      </c>
      <c r="BM184">
        <v>12.6</v>
      </c>
      <c r="BN184">
        <v>12.9</v>
      </c>
      <c r="BO184">
        <v>13.2</v>
      </c>
      <c r="BP184">
        <v>13.5</v>
      </c>
      <c r="BQ184">
        <v>13.7</v>
      </c>
      <c r="BR184">
        <v>13.9</v>
      </c>
      <c r="BS184">
        <v>14.1</v>
      </c>
      <c r="BT184">
        <v>14.2</v>
      </c>
      <c r="BU184">
        <v>14.4</v>
      </c>
      <c r="BV184">
        <v>14.5</v>
      </c>
      <c r="BW184">
        <v>14.6</v>
      </c>
      <c r="BX184">
        <v>14.7</v>
      </c>
      <c r="BY184">
        <v>14.8</v>
      </c>
      <c r="BZ184">
        <v>14.8</v>
      </c>
      <c r="CA184">
        <v>14.8</v>
      </c>
      <c r="CB184">
        <v>14.8</v>
      </c>
      <c r="CC184">
        <v>14.8</v>
      </c>
      <c r="CD184">
        <v>14.8</v>
      </c>
      <c r="CE184">
        <v>14.7</v>
      </c>
      <c r="CF184">
        <v>14.7</v>
      </c>
      <c r="CG184">
        <v>14.6</v>
      </c>
      <c r="CH184">
        <v>14.5</v>
      </c>
      <c r="CI184">
        <v>14.4</v>
      </c>
      <c r="CJ184">
        <v>14.3</v>
      </c>
      <c r="CK184">
        <v>14.1</v>
      </c>
      <c r="CL184">
        <v>14</v>
      </c>
      <c r="CM184">
        <v>13.9</v>
      </c>
      <c r="CN184">
        <v>13.7</v>
      </c>
      <c r="CO184">
        <v>13.5</v>
      </c>
      <c r="CP184">
        <v>13.3</v>
      </c>
      <c r="CQ184">
        <v>13.1</v>
      </c>
      <c r="CR184">
        <v>12.9</v>
      </c>
      <c r="CS184">
        <v>12.7</v>
      </c>
      <c r="CT184">
        <v>12.5</v>
      </c>
      <c r="CU184">
        <v>12.3</v>
      </c>
      <c r="CV184">
        <v>12</v>
      </c>
      <c r="CW184">
        <v>11.8</v>
      </c>
      <c r="CX184">
        <v>11.5</v>
      </c>
      <c r="CY184">
        <v>11.2</v>
      </c>
      <c r="CZ184">
        <v>11</v>
      </c>
      <c r="DA184">
        <v>10.7</v>
      </c>
      <c r="DB184">
        <v>10.4</v>
      </c>
      <c r="DC184">
        <v>10.1</v>
      </c>
      <c r="DD184">
        <v>9.6999999999999993</v>
      </c>
      <c r="DE184">
        <v>9.3800000000000008</v>
      </c>
      <c r="DF184">
        <v>8.9499999999999993</v>
      </c>
      <c r="DG184">
        <v>8.7200000000000006</v>
      </c>
      <c r="DH184">
        <v>8.32</v>
      </c>
      <c r="DI184">
        <v>7.99</v>
      </c>
      <c r="DJ184">
        <v>7.7</v>
      </c>
      <c r="DK184">
        <v>7.42</v>
      </c>
      <c r="DL184">
        <v>7.15</v>
      </c>
      <c r="DM184">
        <v>6.96</v>
      </c>
      <c r="DN184">
        <v>6.65</v>
      </c>
      <c r="DO184">
        <v>6.38</v>
      </c>
      <c r="DP184">
        <v>6.1</v>
      </c>
      <c r="DQ184">
        <v>5.86</v>
      </c>
      <c r="DR184">
        <v>5.6</v>
      </c>
      <c r="DS184">
        <v>5.4</v>
      </c>
      <c r="DT184">
        <v>5.25</v>
      </c>
      <c r="DU184">
        <v>4.9400000000000004</v>
      </c>
      <c r="DV184">
        <v>4.6900000000000004</v>
      </c>
      <c r="DW184">
        <v>4.4800000000000004</v>
      </c>
      <c r="DX184">
        <v>4.29</v>
      </c>
      <c r="DY184">
        <v>4.07</v>
      </c>
      <c r="DZ184">
        <v>3.98</v>
      </c>
      <c r="EA184">
        <v>3.84</v>
      </c>
      <c r="EB184">
        <v>3.66</v>
      </c>
      <c r="EC184">
        <v>3.51</v>
      </c>
      <c r="ED184">
        <v>3.39</v>
      </c>
      <c r="EE184">
        <v>3.27</v>
      </c>
      <c r="EF184">
        <v>3.16</v>
      </c>
      <c r="EG184">
        <v>2.98</v>
      </c>
      <c r="EH184">
        <v>2.84</v>
      </c>
      <c r="EI184">
        <v>2.78</v>
      </c>
      <c r="EJ184">
        <v>2.71</v>
      </c>
      <c r="EK184">
        <v>2.57</v>
      </c>
      <c r="EL184">
        <v>2.41</v>
      </c>
      <c r="EM184">
        <v>2.33</v>
      </c>
      <c r="EN184">
        <v>2.2599999999999998</v>
      </c>
      <c r="EO184">
        <v>2.11</v>
      </c>
      <c r="EP184">
        <v>2</v>
      </c>
      <c r="EQ184">
        <v>1.92</v>
      </c>
      <c r="ER184">
        <v>1.81</v>
      </c>
      <c r="ES184">
        <v>1.78</v>
      </c>
      <c r="ET184">
        <v>1.7</v>
      </c>
      <c r="EU184">
        <v>1.55</v>
      </c>
      <c r="EV184">
        <v>1.5</v>
      </c>
      <c r="EW184">
        <v>1.43</v>
      </c>
      <c r="EX184">
        <v>1.34</v>
      </c>
      <c r="EY184">
        <v>1.26</v>
      </c>
      <c r="EZ184">
        <v>1.23</v>
      </c>
      <c r="FA184">
        <v>1.1200000000000001</v>
      </c>
      <c r="FB184">
        <v>1.0900000000000001</v>
      </c>
      <c r="FC184">
        <v>0.99</v>
      </c>
      <c r="FD184">
        <v>0.92</v>
      </c>
      <c r="FE184">
        <v>0.87</v>
      </c>
      <c r="FF184">
        <v>0.8</v>
      </c>
      <c r="FG184">
        <v>0.73</v>
      </c>
      <c r="FH184">
        <v>0.7</v>
      </c>
      <c r="FI184">
        <v>0.66</v>
      </c>
      <c r="FJ184">
        <v>0.57999999999999996</v>
      </c>
      <c r="FK184">
        <v>0.54</v>
      </c>
      <c r="FL184">
        <v>0.48</v>
      </c>
      <c r="FM184">
        <v>0.45</v>
      </c>
      <c r="FN184">
        <v>0.42</v>
      </c>
      <c r="FO184">
        <v>0.37</v>
      </c>
      <c r="FP184">
        <v>0.32</v>
      </c>
      <c r="FQ184">
        <v>0.3</v>
      </c>
      <c r="FR184">
        <v>0.27</v>
      </c>
      <c r="FS184">
        <v>0.24</v>
      </c>
      <c r="FT184">
        <v>0.21</v>
      </c>
      <c r="FU184">
        <v>0.18</v>
      </c>
      <c r="FV184">
        <v>0.16</v>
      </c>
      <c r="FW184">
        <v>0.14000000000000001</v>
      </c>
      <c r="FX184">
        <v>0.13</v>
      </c>
      <c r="FY184">
        <v>0.11</v>
      </c>
      <c r="FZ184">
        <v>0.1</v>
      </c>
    </row>
    <row r="185" spans="1:182" x14ac:dyDescent="0.15">
      <c r="A185">
        <v>2</v>
      </c>
      <c r="B185">
        <v>0</v>
      </c>
      <c r="C185">
        <v>0</v>
      </c>
      <c r="D185">
        <v>0</v>
      </c>
      <c r="E185">
        <v>0</v>
      </c>
      <c r="F185">
        <v>0</v>
      </c>
      <c r="G185">
        <v>0</v>
      </c>
      <c r="H185">
        <v>0</v>
      </c>
      <c r="I185">
        <v>0</v>
      </c>
      <c r="J185">
        <v>0</v>
      </c>
      <c r="K185">
        <v>0</v>
      </c>
      <c r="L185">
        <v>0.02</v>
      </c>
      <c r="M185">
        <v>0.04</v>
      </c>
      <c r="N185">
        <v>0.06</v>
      </c>
      <c r="O185">
        <v>7.0000000000000007E-2</v>
      </c>
      <c r="P185">
        <v>0.08</v>
      </c>
      <c r="Q185">
        <v>0.12</v>
      </c>
      <c r="R185">
        <v>0.15</v>
      </c>
      <c r="S185">
        <v>0.18</v>
      </c>
      <c r="T185">
        <v>0.22</v>
      </c>
      <c r="U185">
        <v>0.26</v>
      </c>
      <c r="V185">
        <v>0.32</v>
      </c>
      <c r="W185">
        <v>0.37</v>
      </c>
      <c r="X185">
        <v>0.44</v>
      </c>
      <c r="Y185">
        <v>0.5</v>
      </c>
      <c r="Z185">
        <v>0.57999999999999996</v>
      </c>
      <c r="AA185">
        <v>0.69</v>
      </c>
      <c r="AB185">
        <v>0.75</v>
      </c>
      <c r="AC185">
        <v>0.86</v>
      </c>
      <c r="AD185">
        <v>1</v>
      </c>
      <c r="AE185">
        <v>1.1200000000000001</v>
      </c>
      <c r="AF185">
        <v>1.25</v>
      </c>
      <c r="AG185">
        <v>1.43</v>
      </c>
      <c r="AH185">
        <v>1.58</v>
      </c>
      <c r="AI185">
        <v>1.74</v>
      </c>
      <c r="AJ185">
        <v>1.98</v>
      </c>
      <c r="AK185">
        <v>2.16</v>
      </c>
      <c r="AL185">
        <v>2.38</v>
      </c>
      <c r="AM185">
        <v>2.7</v>
      </c>
      <c r="AN185">
        <v>2.85</v>
      </c>
      <c r="AO185">
        <v>3.16</v>
      </c>
      <c r="AP185">
        <v>3.43</v>
      </c>
      <c r="AQ185">
        <v>3.76</v>
      </c>
      <c r="AR185">
        <v>4.09</v>
      </c>
      <c r="AS185">
        <v>4.38</v>
      </c>
      <c r="AT185">
        <v>4.6900000000000004</v>
      </c>
      <c r="AU185">
        <v>4.99</v>
      </c>
      <c r="AV185">
        <v>5.34</v>
      </c>
      <c r="AW185">
        <v>5.67</v>
      </c>
      <c r="AX185">
        <v>6.09</v>
      </c>
      <c r="AY185">
        <v>6.59</v>
      </c>
      <c r="AZ185">
        <v>7.16</v>
      </c>
      <c r="BA185">
        <v>7.8</v>
      </c>
      <c r="BB185">
        <v>8.3699999999999992</v>
      </c>
      <c r="BC185">
        <v>8.81</v>
      </c>
      <c r="BD185">
        <v>9.3699999999999992</v>
      </c>
      <c r="BE185">
        <v>9.65</v>
      </c>
      <c r="BF185">
        <v>9.86</v>
      </c>
      <c r="BG185">
        <v>10.3</v>
      </c>
      <c r="BH185">
        <v>10.7</v>
      </c>
      <c r="BI185">
        <v>11.2</v>
      </c>
      <c r="BJ185">
        <v>11.6</v>
      </c>
      <c r="BK185">
        <v>11.9</v>
      </c>
      <c r="BL185">
        <v>12.3</v>
      </c>
      <c r="BM185">
        <v>12.6</v>
      </c>
      <c r="BN185">
        <v>12.9</v>
      </c>
      <c r="BO185">
        <v>13.2</v>
      </c>
      <c r="BP185">
        <v>13.4</v>
      </c>
      <c r="BQ185">
        <v>13.7</v>
      </c>
      <c r="BR185">
        <v>13.9</v>
      </c>
      <c r="BS185">
        <v>14</v>
      </c>
      <c r="BT185">
        <v>14.2</v>
      </c>
      <c r="BU185">
        <v>14.3</v>
      </c>
      <c r="BV185">
        <v>14.4</v>
      </c>
      <c r="BW185">
        <v>14.6</v>
      </c>
      <c r="BX185">
        <v>14.7</v>
      </c>
      <c r="BY185">
        <v>14.7</v>
      </c>
      <c r="BZ185">
        <v>14.8</v>
      </c>
      <c r="CA185">
        <v>14.8</v>
      </c>
      <c r="CB185">
        <v>14.8</v>
      </c>
      <c r="CC185">
        <v>14.8</v>
      </c>
      <c r="CD185">
        <v>14.7</v>
      </c>
      <c r="CE185">
        <v>14.7</v>
      </c>
      <c r="CF185">
        <v>14.6</v>
      </c>
      <c r="CG185">
        <v>14.6</v>
      </c>
      <c r="CH185">
        <v>14.5</v>
      </c>
      <c r="CI185">
        <v>14.4</v>
      </c>
      <c r="CJ185">
        <v>14.2</v>
      </c>
      <c r="CK185">
        <v>14.1</v>
      </c>
      <c r="CL185">
        <v>14</v>
      </c>
      <c r="CM185">
        <v>13.8</v>
      </c>
      <c r="CN185">
        <v>13.7</v>
      </c>
      <c r="CO185">
        <v>13.5</v>
      </c>
      <c r="CP185">
        <v>13.3</v>
      </c>
      <c r="CQ185">
        <v>13.1</v>
      </c>
      <c r="CR185">
        <v>12.9</v>
      </c>
      <c r="CS185">
        <v>12.7</v>
      </c>
      <c r="CT185">
        <v>12.4</v>
      </c>
      <c r="CU185">
        <v>12.2</v>
      </c>
      <c r="CV185">
        <v>11.9</v>
      </c>
      <c r="CW185">
        <v>11.7</v>
      </c>
      <c r="CX185">
        <v>11.5</v>
      </c>
      <c r="CY185">
        <v>11.2</v>
      </c>
      <c r="CZ185">
        <v>10.9</v>
      </c>
      <c r="DA185">
        <v>10.6</v>
      </c>
      <c r="DB185">
        <v>10.4</v>
      </c>
      <c r="DC185">
        <v>10</v>
      </c>
      <c r="DD185">
        <v>9.68</v>
      </c>
      <c r="DE185">
        <v>9.32</v>
      </c>
      <c r="DF185">
        <v>8.98</v>
      </c>
      <c r="DG185">
        <v>8.66</v>
      </c>
      <c r="DH185">
        <v>8.34</v>
      </c>
      <c r="DI185">
        <v>7.96</v>
      </c>
      <c r="DJ185">
        <v>7.73</v>
      </c>
      <c r="DK185">
        <v>7.34</v>
      </c>
      <c r="DL185">
        <v>7.07</v>
      </c>
      <c r="DM185">
        <v>6.93</v>
      </c>
      <c r="DN185">
        <v>6.69</v>
      </c>
      <c r="DO185">
        <v>6.44</v>
      </c>
      <c r="DP185">
        <v>6.15</v>
      </c>
      <c r="DQ185">
        <v>5.86</v>
      </c>
      <c r="DR185">
        <v>5.59</v>
      </c>
      <c r="DS185">
        <v>5.42</v>
      </c>
      <c r="DT185">
        <v>5.15</v>
      </c>
      <c r="DU185">
        <v>4.9800000000000004</v>
      </c>
      <c r="DV185">
        <v>4.6900000000000004</v>
      </c>
      <c r="DW185">
        <v>4.5199999999999996</v>
      </c>
      <c r="DX185">
        <v>4.3899999999999997</v>
      </c>
      <c r="DY185">
        <v>4.16</v>
      </c>
      <c r="DZ185">
        <v>3.94</v>
      </c>
      <c r="EA185">
        <v>3.83</v>
      </c>
      <c r="EB185">
        <v>3.72</v>
      </c>
      <c r="EC185">
        <v>3.56</v>
      </c>
      <c r="ED185">
        <v>3.39</v>
      </c>
      <c r="EE185">
        <v>3.29</v>
      </c>
      <c r="EF185">
        <v>3.15</v>
      </c>
      <c r="EG185">
        <v>3.05</v>
      </c>
      <c r="EH185">
        <v>2.87</v>
      </c>
      <c r="EI185">
        <v>2.79</v>
      </c>
      <c r="EJ185">
        <v>2.74</v>
      </c>
      <c r="EK185">
        <v>2.57</v>
      </c>
      <c r="EL185">
        <v>2.4700000000000002</v>
      </c>
      <c r="EM185">
        <v>2.36</v>
      </c>
      <c r="EN185">
        <v>2.2599999999999998</v>
      </c>
      <c r="EO185">
        <v>2.1800000000000002</v>
      </c>
      <c r="EP185">
        <v>2.02</v>
      </c>
      <c r="EQ185">
        <v>1.94</v>
      </c>
      <c r="ER185">
        <v>1.89</v>
      </c>
      <c r="ES185">
        <v>1.75</v>
      </c>
      <c r="ET185">
        <v>1.7</v>
      </c>
      <c r="EU185">
        <v>1.59</v>
      </c>
      <c r="EV185">
        <v>1.55</v>
      </c>
      <c r="EW185">
        <v>1.5</v>
      </c>
      <c r="EX185">
        <v>1.35</v>
      </c>
      <c r="EY185">
        <v>1.29</v>
      </c>
      <c r="EZ185">
        <v>1.23</v>
      </c>
      <c r="FA185">
        <v>1.1299999999999999</v>
      </c>
      <c r="FB185">
        <v>1.1000000000000001</v>
      </c>
      <c r="FC185">
        <v>1</v>
      </c>
      <c r="FD185">
        <v>0.94</v>
      </c>
      <c r="FE185">
        <v>0.91</v>
      </c>
      <c r="FF185">
        <v>0.83</v>
      </c>
      <c r="FG185">
        <v>0.77</v>
      </c>
      <c r="FH185">
        <v>0.71</v>
      </c>
      <c r="FI185">
        <v>0.66</v>
      </c>
      <c r="FJ185">
        <v>0.59</v>
      </c>
      <c r="FK185">
        <v>0.56999999999999995</v>
      </c>
      <c r="FL185">
        <v>0.5</v>
      </c>
      <c r="FM185">
        <v>0.45</v>
      </c>
      <c r="FN185">
        <v>0.42</v>
      </c>
      <c r="FO185">
        <v>0.37</v>
      </c>
      <c r="FP185">
        <v>0.32</v>
      </c>
      <c r="FQ185">
        <v>0.3</v>
      </c>
      <c r="FR185">
        <v>0.27</v>
      </c>
      <c r="FS185">
        <v>0.23</v>
      </c>
      <c r="FT185">
        <v>0.21</v>
      </c>
      <c r="FU185">
        <v>0.19</v>
      </c>
      <c r="FV185">
        <v>0.16</v>
      </c>
      <c r="FW185">
        <v>0.14000000000000001</v>
      </c>
      <c r="FX185">
        <v>0.13</v>
      </c>
      <c r="FY185">
        <v>0.11</v>
      </c>
      <c r="FZ185">
        <v>0.1</v>
      </c>
    </row>
    <row r="186" spans="1:182" x14ac:dyDescent="0.15">
      <c r="A186">
        <v>1</v>
      </c>
      <c r="B186">
        <v>0</v>
      </c>
      <c r="C186">
        <v>0</v>
      </c>
      <c r="D186">
        <v>0</v>
      </c>
      <c r="E186">
        <v>0</v>
      </c>
      <c r="F186">
        <v>0</v>
      </c>
      <c r="G186">
        <v>0</v>
      </c>
      <c r="H186">
        <v>0</v>
      </c>
      <c r="I186">
        <v>0</v>
      </c>
      <c r="J186">
        <v>0</v>
      </c>
      <c r="K186">
        <v>0</v>
      </c>
      <c r="L186">
        <v>0.02</v>
      </c>
      <c r="M186">
        <v>0.04</v>
      </c>
      <c r="N186">
        <v>0.05</v>
      </c>
      <c r="O186">
        <v>7.0000000000000007E-2</v>
      </c>
      <c r="P186">
        <v>0.09</v>
      </c>
      <c r="Q186">
        <v>0.12</v>
      </c>
      <c r="R186">
        <v>0.14000000000000001</v>
      </c>
      <c r="S186">
        <v>0.18</v>
      </c>
      <c r="T186">
        <v>0.22</v>
      </c>
      <c r="U186">
        <v>0.26</v>
      </c>
      <c r="V186">
        <v>0.31</v>
      </c>
      <c r="W186">
        <v>0.36</v>
      </c>
      <c r="X186">
        <v>0.44</v>
      </c>
      <c r="Y186">
        <v>0.5</v>
      </c>
      <c r="Z186">
        <v>0.57999999999999996</v>
      </c>
      <c r="AA186">
        <v>0.66</v>
      </c>
      <c r="AB186">
        <v>0.75</v>
      </c>
      <c r="AC186">
        <v>0.86</v>
      </c>
      <c r="AD186">
        <v>1</v>
      </c>
      <c r="AE186">
        <v>1.1000000000000001</v>
      </c>
      <c r="AF186">
        <v>1.24</v>
      </c>
      <c r="AG186">
        <v>1.43</v>
      </c>
      <c r="AH186">
        <v>1.61</v>
      </c>
      <c r="AI186">
        <v>1.71</v>
      </c>
      <c r="AJ186">
        <v>1.94</v>
      </c>
      <c r="AK186">
        <v>2.16</v>
      </c>
      <c r="AL186">
        <v>2.38</v>
      </c>
      <c r="AM186">
        <v>2.64</v>
      </c>
      <c r="AN186">
        <v>2.84</v>
      </c>
      <c r="AO186">
        <v>3.09</v>
      </c>
      <c r="AP186">
        <v>3.38</v>
      </c>
      <c r="AQ186">
        <v>3.7</v>
      </c>
      <c r="AR186">
        <v>4.05</v>
      </c>
      <c r="AS186">
        <v>4.42</v>
      </c>
      <c r="AT186">
        <v>4.6900000000000004</v>
      </c>
      <c r="AU186">
        <v>5</v>
      </c>
      <c r="AV186">
        <v>5.37</v>
      </c>
      <c r="AW186">
        <v>5.7</v>
      </c>
      <c r="AX186">
        <v>6.08</v>
      </c>
      <c r="AY186">
        <v>6.59</v>
      </c>
      <c r="AZ186">
        <v>7.15</v>
      </c>
      <c r="BA186">
        <v>7.8</v>
      </c>
      <c r="BB186">
        <v>8.36</v>
      </c>
      <c r="BC186">
        <v>8.8000000000000007</v>
      </c>
      <c r="BD186">
        <v>9.2899999999999991</v>
      </c>
      <c r="BE186">
        <v>9.74</v>
      </c>
      <c r="BF186">
        <v>9.76</v>
      </c>
      <c r="BG186">
        <v>10.3</v>
      </c>
      <c r="BH186">
        <v>10.7</v>
      </c>
      <c r="BI186">
        <v>11.2</v>
      </c>
      <c r="BJ186">
        <v>11.6</v>
      </c>
      <c r="BK186">
        <v>11.9</v>
      </c>
      <c r="BL186">
        <v>12.3</v>
      </c>
      <c r="BM186">
        <v>12.6</v>
      </c>
      <c r="BN186">
        <v>12.9</v>
      </c>
      <c r="BO186">
        <v>13.2</v>
      </c>
      <c r="BP186">
        <v>13.4</v>
      </c>
      <c r="BQ186">
        <v>13.6</v>
      </c>
      <c r="BR186">
        <v>13.8</v>
      </c>
      <c r="BS186">
        <v>14</v>
      </c>
      <c r="BT186">
        <v>14.1</v>
      </c>
      <c r="BU186">
        <v>14.3</v>
      </c>
      <c r="BV186">
        <v>14.4</v>
      </c>
      <c r="BW186">
        <v>14.5</v>
      </c>
      <c r="BX186">
        <v>14.6</v>
      </c>
      <c r="BY186">
        <v>14.7</v>
      </c>
      <c r="BZ186">
        <v>14.7</v>
      </c>
      <c r="CA186">
        <v>14.7</v>
      </c>
      <c r="CB186">
        <v>14.7</v>
      </c>
      <c r="CC186">
        <v>14.7</v>
      </c>
      <c r="CD186">
        <v>14.7</v>
      </c>
      <c r="CE186">
        <v>14.7</v>
      </c>
      <c r="CF186">
        <v>14.6</v>
      </c>
      <c r="CG186">
        <v>14.5</v>
      </c>
      <c r="CH186">
        <v>14.4</v>
      </c>
      <c r="CI186">
        <v>14.3</v>
      </c>
      <c r="CJ186">
        <v>14.2</v>
      </c>
      <c r="CK186">
        <v>14.1</v>
      </c>
      <c r="CL186">
        <v>13.9</v>
      </c>
      <c r="CM186">
        <v>13.8</v>
      </c>
      <c r="CN186">
        <v>13.6</v>
      </c>
      <c r="CO186">
        <v>13.4</v>
      </c>
      <c r="CP186">
        <v>13.3</v>
      </c>
      <c r="CQ186">
        <v>13.1</v>
      </c>
      <c r="CR186">
        <v>12.8</v>
      </c>
      <c r="CS186">
        <v>12.6</v>
      </c>
      <c r="CT186">
        <v>12.4</v>
      </c>
      <c r="CU186">
        <v>12.2</v>
      </c>
      <c r="CV186">
        <v>11.9</v>
      </c>
      <c r="CW186">
        <v>11.7</v>
      </c>
      <c r="CX186">
        <v>11.4</v>
      </c>
      <c r="CY186">
        <v>11.2</v>
      </c>
      <c r="CZ186">
        <v>10.9</v>
      </c>
      <c r="DA186">
        <v>10.6</v>
      </c>
      <c r="DB186">
        <v>10.3</v>
      </c>
      <c r="DC186">
        <v>10.1</v>
      </c>
      <c r="DD186">
        <v>9.66</v>
      </c>
      <c r="DE186">
        <v>9.33</v>
      </c>
      <c r="DF186">
        <v>8.9600000000000009</v>
      </c>
      <c r="DG186">
        <v>8.6300000000000008</v>
      </c>
      <c r="DH186">
        <v>8.32</v>
      </c>
      <c r="DI186">
        <v>8.01</v>
      </c>
      <c r="DJ186">
        <v>7.69</v>
      </c>
      <c r="DK186">
        <v>7.36</v>
      </c>
      <c r="DL186">
        <v>7.12</v>
      </c>
      <c r="DM186">
        <v>6.97</v>
      </c>
      <c r="DN186">
        <v>6.67</v>
      </c>
      <c r="DO186">
        <v>6.41</v>
      </c>
      <c r="DP186">
        <v>6.24</v>
      </c>
      <c r="DQ186">
        <v>5.92</v>
      </c>
      <c r="DR186">
        <v>5.59</v>
      </c>
      <c r="DS186">
        <v>5.36</v>
      </c>
      <c r="DT186">
        <v>5.18</v>
      </c>
      <c r="DU186">
        <v>5.0199999999999996</v>
      </c>
      <c r="DV186">
        <v>4.7</v>
      </c>
      <c r="DW186">
        <v>4.5599999999999996</v>
      </c>
      <c r="DX186">
        <v>4.3600000000000003</v>
      </c>
      <c r="DY186">
        <v>4.16</v>
      </c>
      <c r="DZ186">
        <v>4</v>
      </c>
      <c r="EA186">
        <v>3.86</v>
      </c>
      <c r="EB186">
        <v>3.73</v>
      </c>
      <c r="EC186">
        <v>3.56</v>
      </c>
      <c r="ED186">
        <v>3.43</v>
      </c>
      <c r="EE186">
        <v>3.33</v>
      </c>
      <c r="EF186">
        <v>3.18</v>
      </c>
      <c r="EG186">
        <v>3.02</v>
      </c>
      <c r="EH186">
        <v>2.88</v>
      </c>
      <c r="EI186">
        <v>2.78</v>
      </c>
      <c r="EJ186">
        <v>2.72</v>
      </c>
      <c r="EK186">
        <v>2.58</v>
      </c>
      <c r="EL186">
        <v>2.4700000000000002</v>
      </c>
      <c r="EM186">
        <v>2.34</v>
      </c>
      <c r="EN186">
        <v>2.3199999999999998</v>
      </c>
      <c r="EO186">
        <v>2.2200000000000002</v>
      </c>
      <c r="EP186">
        <v>2.08</v>
      </c>
      <c r="EQ186">
        <v>2</v>
      </c>
      <c r="ER186">
        <v>1.91</v>
      </c>
      <c r="ES186">
        <v>1.81</v>
      </c>
      <c r="ET186">
        <v>1.72</v>
      </c>
      <c r="EU186">
        <v>1.62</v>
      </c>
      <c r="EV186">
        <v>1.54</v>
      </c>
      <c r="EW186">
        <v>1.48</v>
      </c>
      <c r="EX186">
        <v>1.38</v>
      </c>
      <c r="EY186">
        <v>1.31</v>
      </c>
      <c r="EZ186">
        <v>1.23</v>
      </c>
      <c r="FA186">
        <v>1.1599999999999999</v>
      </c>
      <c r="FB186">
        <v>1.1000000000000001</v>
      </c>
      <c r="FC186">
        <v>1.04</v>
      </c>
      <c r="FD186">
        <v>0.96</v>
      </c>
      <c r="FE186">
        <v>0.87</v>
      </c>
      <c r="FF186">
        <v>0.83</v>
      </c>
      <c r="FG186">
        <v>0.8</v>
      </c>
      <c r="FH186">
        <v>0.72</v>
      </c>
      <c r="FI186">
        <v>0.64</v>
      </c>
      <c r="FJ186">
        <v>0.61</v>
      </c>
      <c r="FK186">
        <v>0.53</v>
      </c>
      <c r="FL186">
        <v>0.52</v>
      </c>
      <c r="FM186">
        <v>0.45</v>
      </c>
      <c r="FN186">
        <v>0.42</v>
      </c>
      <c r="FO186">
        <v>0.37</v>
      </c>
      <c r="FP186">
        <v>0.35</v>
      </c>
      <c r="FQ186">
        <v>0.3</v>
      </c>
      <c r="FR186">
        <v>0.28000000000000003</v>
      </c>
      <c r="FS186">
        <v>0.24</v>
      </c>
      <c r="FT186">
        <v>0.22</v>
      </c>
      <c r="FU186">
        <v>0.19</v>
      </c>
      <c r="FV186">
        <v>0.17</v>
      </c>
      <c r="FW186">
        <v>0.14000000000000001</v>
      </c>
      <c r="FX186">
        <v>0.12</v>
      </c>
      <c r="FY186">
        <v>0.11</v>
      </c>
      <c r="FZ186">
        <v>0.1</v>
      </c>
    </row>
    <row r="187" spans="1:182" x14ac:dyDescent="0.15">
      <c r="A187">
        <v>0</v>
      </c>
      <c r="B187">
        <v>0</v>
      </c>
      <c r="C187">
        <v>0</v>
      </c>
      <c r="D187">
        <v>0</v>
      </c>
      <c r="E187">
        <v>0</v>
      </c>
      <c r="F187">
        <v>0</v>
      </c>
      <c r="G187">
        <v>0</v>
      </c>
      <c r="H187">
        <v>0</v>
      </c>
      <c r="I187">
        <v>0</v>
      </c>
      <c r="J187">
        <v>0</v>
      </c>
      <c r="K187">
        <v>0</v>
      </c>
      <c r="L187">
        <v>0.02</v>
      </c>
      <c r="M187">
        <v>0.03</v>
      </c>
      <c r="N187">
        <v>0.05</v>
      </c>
      <c r="O187">
        <v>0.06</v>
      </c>
      <c r="P187">
        <v>0.09</v>
      </c>
      <c r="Q187">
        <v>0.11</v>
      </c>
      <c r="R187">
        <v>0.14000000000000001</v>
      </c>
      <c r="S187">
        <v>0.17</v>
      </c>
      <c r="T187">
        <v>0.21</v>
      </c>
      <c r="U187">
        <v>0.26</v>
      </c>
      <c r="V187">
        <v>0.31</v>
      </c>
      <c r="W187">
        <v>0.35</v>
      </c>
      <c r="X187">
        <v>0.41</v>
      </c>
      <c r="Y187">
        <v>0.49</v>
      </c>
      <c r="Z187">
        <v>0.55000000000000004</v>
      </c>
      <c r="AA187">
        <v>0.66</v>
      </c>
      <c r="AB187">
        <v>0.76</v>
      </c>
      <c r="AC187">
        <v>0.85</v>
      </c>
      <c r="AD187">
        <v>0.96</v>
      </c>
      <c r="AE187">
        <v>1.08</v>
      </c>
      <c r="AF187">
        <v>1.27</v>
      </c>
      <c r="AG187">
        <v>1.4</v>
      </c>
      <c r="AH187">
        <v>1.6</v>
      </c>
      <c r="AI187">
        <v>1.72</v>
      </c>
      <c r="AJ187">
        <v>1.96</v>
      </c>
      <c r="AK187">
        <v>2.16</v>
      </c>
      <c r="AL187">
        <v>2.33</v>
      </c>
      <c r="AM187">
        <v>2.63</v>
      </c>
      <c r="AN187">
        <v>2.85</v>
      </c>
      <c r="AO187">
        <v>3.1</v>
      </c>
      <c r="AP187">
        <v>3.37</v>
      </c>
      <c r="AQ187">
        <v>3.73</v>
      </c>
      <c r="AR187">
        <v>4.05</v>
      </c>
      <c r="AS187">
        <v>4.33</v>
      </c>
      <c r="AT187">
        <v>4.6900000000000004</v>
      </c>
      <c r="AU187">
        <v>4.9400000000000004</v>
      </c>
      <c r="AV187">
        <v>5.37</v>
      </c>
      <c r="AW187">
        <v>5.64</v>
      </c>
      <c r="AX187">
        <v>6.07</v>
      </c>
      <c r="AY187">
        <v>6.58</v>
      </c>
      <c r="AZ187">
        <v>7.13</v>
      </c>
      <c r="BA187">
        <v>7.74</v>
      </c>
      <c r="BB187">
        <v>8.33</v>
      </c>
      <c r="BC187">
        <v>8.7799999999999994</v>
      </c>
      <c r="BD187">
        <v>9.34</v>
      </c>
      <c r="BE187">
        <v>9.73</v>
      </c>
      <c r="BF187">
        <v>9.81</v>
      </c>
      <c r="BG187">
        <v>10.3</v>
      </c>
      <c r="BH187">
        <v>10.8</v>
      </c>
      <c r="BI187">
        <v>11.2</v>
      </c>
      <c r="BJ187">
        <v>11.6</v>
      </c>
      <c r="BK187">
        <v>11.9</v>
      </c>
      <c r="BL187">
        <v>12.2</v>
      </c>
      <c r="BM187">
        <v>12.6</v>
      </c>
      <c r="BN187">
        <v>12.8</v>
      </c>
      <c r="BO187">
        <v>13.2</v>
      </c>
      <c r="BP187">
        <v>13.4</v>
      </c>
      <c r="BQ187">
        <v>13.6</v>
      </c>
      <c r="BR187">
        <v>13.8</v>
      </c>
      <c r="BS187">
        <v>14</v>
      </c>
      <c r="BT187">
        <v>14.1</v>
      </c>
      <c r="BU187">
        <v>14.2</v>
      </c>
      <c r="BV187">
        <v>14.4</v>
      </c>
      <c r="BW187">
        <v>14.5</v>
      </c>
      <c r="BX187">
        <v>14.6</v>
      </c>
      <c r="BY187">
        <v>14.7</v>
      </c>
      <c r="BZ187">
        <v>14.7</v>
      </c>
      <c r="CA187">
        <v>14.7</v>
      </c>
      <c r="CB187">
        <v>14.7</v>
      </c>
      <c r="CC187">
        <v>14.7</v>
      </c>
      <c r="CD187">
        <v>14.7</v>
      </c>
      <c r="CE187">
        <v>14.6</v>
      </c>
      <c r="CF187">
        <v>14.6</v>
      </c>
      <c r="CG187">
        <v>14.5</v>
      </c>
      <c r="CH187">
        <v>14.4</v>
      </c>
      <c r="CI187">
        <v>14.3</v>
      </c>
      <c r="CJ187">
        <v>14.2</v>
      </c>
      <c r="CK187">
        <v>14.1</v>
      </c>
      <c r="CL187">
        <v>13.9</v>
      </c>
      <c r="CM187">
        <v>13.8</v>
      </c>
      <c r="CN187">
        <v>13.6</v>
      </c>
      <c r="CO187">
        <v>13.4</v>
      </c>
      <c r="CP187">
        <v>13.2</v>
      </c>
      <c r="CQ187">
        <v>13</v>
      </c>
      <c r="CR187">
        <v>12.8</v>
      </c>
      <c r="CS187">
        <v>12.6</v>
      </c>
      <c r="CT187">
        <v>12.4</v>
      </c>
      <c r="CU187">
        <v>12.2</v>
      </c>
      <c r="CV187">
        <v>11.9</v>
      </c>
      <c r="CW187">
        <v>11.7</v>
      </c>
      <c r="CX187">
        <v>11.4</v>
      </c>
      <c r="CY187">
        <v>11.1</v>
      </c>
      <c r="CZ187">
        <v>10.9</v>
      </c>
      <c r="DA187">
        <v>10.5</v>
      </c>
      <c r="DB187">
        <v>10.3</v>
      </c>
      <c r="DC187">
        <v>10</v>
      </c>
      <c r="DD187">
        <v>9.64</v>
      </c>
      <c r="DE187">
        <v>9.31</v>
      </c>
      <c r="DF187">
        <v>8.91</v>
      </c>
      <c r="DG187">
        <v>8.68</v>
      </c>
      <c r="DH187">
        <v>8.2899999999999991</v>
      </c>
      <c r="DI187">
        <v>8.0399999999999991</v>
      </c>
      <c r="DJ187">
        <v>7.66</v>
      </c>
      <c r="DK187">
        <v>7.34</v>
      </c>
      <c r="DL187">
        <v>7.12</v>
      </c>
      <c r="DM187">
        <v>6.94</v>
      </c>
      <c r="DN187">
        <v>6.68</v>
      </c>
      <c r="DO187">
        <v>6.48</v>
      </c>
      <c r="DP187">
        <v>6.15</v>
      </c>
      <c r="DQ187">
        <v>5.87</v>
      </c>
      <c r="DR187">
        <v>5.68</v>
      </c>
      <c r="DS187">
        <v>5.47</v>
      </c>
      <c r="DT187">
        <v>5.21</v>
      </c>
      <c r="DU187">
        <v>4.99</v>
      </c>
      <c r="DV187">
        <v>4.76</v>
      </c>
      <c r="DW187">
        <v>4.55</v>
      </c>
      <c r="DX187">
        <v>4.4000000000000004</v>
      </c>
      <c r="DY187">
        <v>4.1500000000000004</v>
      </c>
      <c r="DZ187">
        <v>4.0599999999999996</v>
      </c>
      <c r="EA187">
        <v>3.85</v>
      </c>
      <c r="EB187">
        <v>3.7</v>
      </c>
      <c r="EC187">
        <v>3.57</v>
      </c>
      <c r="ED187">
        <v>3.45</v>
      </c>
      <c r="EE187">
        <v>3.33</v>
      </c>
      <c r="EF187">
        <v>3.24</v>
      </c>
      <c r="EG187">
        <v>3.08</v>
      </c>
      <c r="EH187">
        <v>2.92</v>
      </c>
      <c r="EI187">
        <v>2.79</v>
      </c>
      <c r="EJ187">
        <v>2.77</v>
      </c>
      <c r="EK187">
        <v>2.63</v>
      </c>
      <c r="EL187">
        <v>2.5099999999999998</v>
      </c>
      <c r="EM187">
        <v>2.38</v>
      </c>
      <c r="EN187">
        <v>2.27</v>
      </c>
      <c r="EO187">
        <v>2.23</v>
      </c>
      <c r="EP187">
        <v>2.08</v>
      </c>
      <c r="EQ187">
        <v>1.97</v>
      </c>
      <c r="ER187">
        <v>1.93</v>
      </c>
      <c r="ES187">
        <v>1.81</v>
      </c>
      <c r="ET187">
        <v>1.75</v>
      </c>
      <c r="EU187">
        <v>1.65</v>
      </c>
      <c r="EV187">
        <v>1.55</v>
      </c>
      <c r="EW187">
        <v>1.5</v>
      </c>
      <c r="EX187">
        <v>1.42</v>
      </c>
      <c r="EY187">
        <v>1.32</v>
      </c>
      <c r="EZ187">
        <v>1.27</v>
      </c>
      <c r="FA187">
        <v>1.18</v>
      </c>
      <c r="FB187">
        <v>1.1100000000000001</v>
      </c>
      <c r="FC187">
        <v>1.06</v>
      </c>
      <c r="FD187">
        <v>0.98</v>
      </c>
      <c r="FE187">
        <v>0.9</v>
      </c>
      <c r="FF187">
        <v>0.87</v>
      </c>
      <c r="FG187">
        <v>0.76</v>
      </c>
      <c r="FH187">
        <v>0.73</v>
      </c>
      <c r="FI187">
        <v>0.68</v>
      </c>
      <c r="FJ187">
        <v>0.61</v>
      </c>
      <c r="FK187">
        <v>0.56999999999999995</v>
      </c>
      <c r="FL187">
        <v>0.53</v>
      </c>
      <c r="FM187">
        <v>0.46</v>
      </c>
      <c r="FN187">
        <v>0.43</v>
      </c>
      <c r="FO187">
        <v>0.38</v>
      </c>
      <c r="FP187">
        <v>0.35</v>
      </c>
      <c r="FQ187">
        <v>0.31</v>
      </c>
      <c r="FR187">
        <v>0.27</v>
      </c>
      <c r="FS187">
        <v>0.24</v>
      </c>
      <c r="FT187">
        <v>0.21</v>
      </c>
      <c r="FU187">
        <v>0.19</v>
      </c>
      <c r="FV187">
        <v>0.17</v>
      </c>
      <c r="FW187">
        <v>0.15</v>
      </c>
      <c r="FX187">
        <v>0.13</v>
      </c>
      <c r="FY187">
        <v>0.11</v>
      </c>
      <c r="FZ187">
        <v>0.1</v>
      </c>
    </row>
    <row r="188" spans="1:182" x14ac:dyDescent="0.15">
      <c r="A188">
        <v>-1</v>
      </c>
      <c r="B188">
        <v>0</v>
      </c>
      <c r="C188">
        <v>0</v>
      </c>
      <c r="D188">
        <v>0</v>
      </c>
      <c r="E188">
        <v>0</v>
      </c>
      <c r="F188">
        <v>0</v>
      </c>
      <c r="G188">
        <v>0</v>
      </c>
      <c r="H188">
        <v>0</v>
      </c>
      <c r="I188">
        <v>0</v>
      </c>
      <c r="J188">
        <v>0</v>
      </c>
      <c r="K188">
        <v>0</v>
      </c>
      <c r="L188">
        <v>0.02</v>
      </c>
      <c r="M188">
        <v>0.03</v>
      </c>
      <c r="N188">
        <v>0.04</v>
      </c>
      <c r="O188">
        <v>7.0000000000000007E-2</v>
      </c>
      <c r="P188">
        <v>0.09</v>
      </c>
      <c r="Q188">
        <v>0.11</v>
      </c>
      <c r="R188">
        <v>0.14000000000000001</v>
      </c>
      <c r="S188">
        <v>0.17</v>
      </c>
      <c r="T188">
        <v>0.2</v>
      </c>
      <c r="U188">
        <v>0.24</v>
      </c>
      <c r="V188">
        <v>0.3</v>
      </c>
      <c r="W188">
        <v>0.36</v>
      </c>
      <c r="X188">
        <v>0.43</v>
      </c>
      <c r="Y188">
        <v>0.48</v>
      </c>
      <c r="Z188">
        <v>0.56999999999999995</v>
      </c>
      <c r="AA188">
        <v>0.64</v>
      </c>
      <c r="AB188">
        <v>0.77</v>
      </c>
      <c r="AC188">
        <v>0.85</v>
      </c>
      <c r="AD188">
        <v>0.97</v>
      </c>
      <c r="AE188">
        <v>1.07</v>
      </c>
      <c r="AF188">
        <v>1.23</v>
      </c>
      <c r="AG188">
        <v>1.36</v>
      </c>
      <c r="AH188">
        <v>1.57</v>
      </c>
      <c r="AI188">
        <v>1.75</v>
      </c>
      <c r="AJ188">
        <v>1.98</v>
      </c>
      <c r="AK188">
        <v>2.11</v>
      </c>
      <c r="AL188">
        <v>2.36</v>
      </c>
      <c r="AM188">
        <v>2.63</v>
      </c>
      <c r="AN188">
        <v>2.83</v>
      </c>
      <c r="AO188">
        <v>3.06</v>
      </c>
      <c r="AP188">
        <v>3.41</v>
      </c>
      <c r="AQ188">
        <v>3.64</v>
      </c>
      <c r="AR188">
        <v>4.0599999999999996</v>
      </c>
      <c r="AS188">
        <v>4.38</v>
      </c>
      <c r="AT188">
        <v>4.6399999999999997</v>
      </c>
      <c r="AU188">
        <v>4.9400000000000004</v>
      </c>
      <c r="AV188">
        <v>5.32</v>
      </c>
      <c r="AW188">
        <v>5.63</v>
      </c>
      <c r="AX188">
        <v>6.05</v>
      </c>
      <c r="AY188">
        <v>6.54</v>
      </c>
      <c r="AZ188">
        <v>7.1</v>
      </c>
      <c r="BA188">
        <v>7.73</v>
      </c>
      <c r="BB188">
        <v>8.34</v>
      </c>
      <c r="BC188">
        <v>8.7899999999999991</v>
      </c>
      <c r="BD188">
        <v>9.2899999999999991</v>
      </c>
      <c r="BE188">
        <v>9.6999999999999993</v>
      </c>
      <c r="BF188">
        <v>9.81</v>
      </c>
      <c r="BG188">
        <v>10.199999999999999</v>
      </c>
      <c r="BH188">
        <v>10.7</v>
      </c>
      <c r="BI188">
        <v>11.1</v>
      </c>
      <c r="BJ188">
        <v>11.5</v>
      </c>
      <c r="BK188">
        <v>11.9</v>
      </c>
      <c r="BL188">
        <v>12.3</v>
      </c>
      <c r="BM188">
        <v>12.5</v>
      </c>
      <c r="BN188">
        <v>12.8</v>
      </c>
      <c r="BO188">
        <v>13.1</v>
      </c>
      <c r="BP188">
        <v>13.4</v>
      </c>
      <c r="BQ188">
        <v>13.6</v>
      </c>
      <c r="BR188">
        <v>13.8</v>
      </c>
      <c r="BS188">
        <v>13.9</v>
      </c>
      <c r="BT188">
        <v>14.1</v>
      </c>
      <c r="BU188">
        <v>14.2</v>
      </c>
      <c r="BV188">
        <v>14.3</v>
      </c>
      <c r="BW188">
        <v>14.5</v>
      </c>
      <c r="BX188">
        <v>14.6</v>
      </c>
      <c r="BY188">
        <v>14.6</v>
      </c>
      <c r="BZ188">
        <v>14.7</v>
      </c>
      <c r="CA188">
        <v>14.7</v>
      </c>
      <c r="CB188">
        <v>14.7</v>
      </c>
      <c r="CC188">
        <v>14.7</v>
      </c>
      <c r="CD188">
        <v>14.6</v>
      </c>
      <c r="CE188">
        <v>14.6</v>
      </c>
      <c r="CF188">
        <v>14.5</v>
      </c>
      <c r="CG188">
        <v>14.5</v>
      </c>
      <c r="CH188">
        <v>14.4</v>
      </c>
      <c r="CI188">
        <v>14.3</v>
      </c>
      <c r="CJ188">
        <v>14.2</v>
      </c>
      <c r="CK188">
        <v>14</v>
      </c>
      <c r="CL188">
        <v>13.9</v>
      </c>
      <c r="CM188">
        <v>13.7</v>
      </c>
      <c r="CN188">
        <v>13.6</v>
      </c>
      <c r="CO188">
        <v>13.4</v>
      </c>
      <c r="CP188">
        <v>13.2</v>
      </c>
      <c r="CQ188">
        <v>13</v>
      </c>
      <c r="CR188">
        <v>12.8</v>
      </c>
      <c r="CS188">
        <v>12.6</v>
      </c>
      <c r="CT188">
        <v>12.4</v>
      </c>
      <c r="CU188">
        <v>12.2</v>
      </c>
      <c r="CV188">
        <v>11.9</v>
      </c>
      <c r="CW188">
        <v>11.7</v>
      </c>
      <c r="CX188">
        <v>11.4</v>
      </c>
      <c r="CY188">
        <v>11.1</v>
      </c>
      <c r="CZ188">
        <v>10.9</v>
      </c>
      <c r="DA188">
        <v>10.5</v>
      </c>
      <c r="DB188">
        <v>10.3</v>
      </c>
      <c r="DC188">
        <v>10</v>
      </c>
      <c r="DD188">
        <v>9.66</v>
      </c>
      <c r="DE188">
        <v>9.2799999999999994</v>
      </c>
      <c r="DF188">
        <v>8.9499999999999993</v>
      </c>
      <c r="DG188">
        <v>8.6300000000000008</v>
      </c>
      <c r="DH188">
        <v>8.26</v>
      </c>
      <c r="DI188">
        <v>7.99</v>
      </c>
      <c r="DJ188">
        <v>7.73</v>
      </c>
      <c r="DK188">
        <v>7.4</v>
      </c>
      <c r="DL188">
        <v>7.14</v>
      </c>
      <c r="DM188">
        <v>6.9</v>
      </c>
      <c r="DN188">
        <v>6.71</v>
      </c>
      <c r="DO188">
        <v>6.48</v>
      </c>
      <c r="DP188">
        <v>6.2</v>
      </c>
      <c r="DQ188">
        <v>5.94</v>
      </c>
      <c r="DR188">
        <v>5.66</v>
      </c>
      <c r="DS188">
        <v>5.42</v>
      </c>
      <c r="DT188">
        <v>5.29</v>
      </c>
      <c r="DU188">
        <v>5.0999999999999996</v>
      </c>
      <c r="DV188">
        <v>4.78</v>
      </c>
      <c r="DW188">
        <v>4.57</v>
      </c>
      <c r="DX188">
        <v>4.41</v>
      </c>
      <c r="DY188">
        <v>4.21</v>
      </c>
      <c r="DZ188">
        <v>4.04</v>
      </c>
      <c r="EA188">
        <v>3.89</v>
      </c>
      <c r="EB188">
        <v>3.76</v>
      </c>
      <c r="EC188">
        <v>3.58</v>
      </c>
      <c r="ED188">
        <v>3.54</v>
      </c>
      <c r="EE188">
        <v>3.34</v>
      </c>
      <c r="EF188">
        <v>3.24</v>
      </c>
      <c r="EG188">
        <v>3.1</v>
      </c>
      <c r="EH188">
        <v>2.95</v>
      </c>
      <c r="EI188">
        <v>2.83</v>
      </c>
      <c r="EJ188">
        <v>2.76</v>
      </c>
      <c r="EK188">
        <v>2.61</v>
      </c>
      <c r="EL188">
        <v>2.4900000000000002</v>
      </c>
      <c r="EM188">
        <v>2.38</v>
      </c>
      <c r="EN188">
        <v>2.33</v>
      </c>
      <c r="EO188">
        <v>2.2200000000000002</v>
      </c>
      <c r="EP188">
        <v>2.1</v>
      </c>
      <c r="EQ188">
        <v>2</v>
      </c>
      <c r="ER188">
        <v>1.99</v>
      </c>
      <c r="ES188">
        <v>1.81</v>
      </c>
      <c r="ET188">
        <v>1.76</v>
      </c>
      <c r="EU188">
        <v>1.69</v>
      </c>
      <c r="EV188">
        <v>1.55</v>
      </c>
      <c r="EW188">
        <v>1.55</v>
      </c>
      <c r="EX188">
        <v>1.43</v>
      </c>
      <c r="EY188">
        <v>1.33</v>
      </c>
      <c r="EZ188">
        <v>1.3</v>
      </c>
      <c r="FA188">
        <v>1.19</v>
      </c>
      <c r="FB188">
        <v>1.1200000000000001</v>
      </c>
      <c r="FC188">
        <v>1.03</v>
      </c>
      <c r="FD188">
        <v>0.94</v>
      </c>
      <c r="FE188">
        <v>0.91</v>
      </c>
      <c r="FF188">
        <v>0.89</v>
      </c>
      <c r="FG188">
        <v>0.8</v>
      </c>
      <c r="FH188">
        <v>0.73</v>
      </c>
      <c r="FI188">
        <v>0.68</v>
      </c>
      <c r="FJ188">
        <v>0.61</v>
      </c>
      <c r="FK188">
        <v>0.57999999999999996</v>
      </c>
      <c r="FL188">
        <v>0.51</v>
      </c>
      <c r="FM188">
        <v>0.47</v>
      </c>
      <c r="FN188">
        <v>0.43</v>
      </c>
      <c r="FO188">
        <v>0.38</v>
      </c>
      <c r="FP188">
        <v>0.35</v>
      </c>
      <c r="FQ188">
        <v>0.31</v>
      </c>
      <c r="FR188">
        <v>0.27</v>
      </c>
      <c r="FS188">
        <v>0.25</v>
      </c>
      <c r="FT188">
        <v>0.21</v>
      </c>
      <c r="FU188">
        <v>0.19</v>
      </c>
      <c r="FV188">
        <v>0.17</v>
      </c>
      <c r="FW188">
        <v>0.15</v>
      </c>
      <c r="FX188">
        <v>0.12</v>
      </c>
      <c r="FY188">
        <v>0.11</v>
      </c>
      <c r="FZ188">
        <v>0.1</v>
      </c>
    </row>
    <row r="189" spans="1:182" x14ac:dyDescent="0.15">
      <c r="A189">
        <v>-2</v>
      </c>
      <c r="B189">
        <v>0</v>
      </c>
      <c r="C189">
        <v>0</v>
      </c>
      <c r="D189">
        <v>0</v>
      </c>
      <c r="E189">
        <v>0</v>
      </c>
      <c r="F189">
        <v>0</v>
      </c>
      <c r="G189">
        <v>0</v>
      </c>
      <c r="H189">
        <v>0</v>
      </c>
      <c r="I189">
        <v>0</v>
      </c>
      <c r="J189">
        <v>0</v>
      </c>
      <c r="K189">
        <v>0</v>
      </c>
      <c r="L189">
        <v>0</v>
      </c>
      <c r="M189">
        <v>0.03</v>
      </c>
      <c r="N189">
        <v>0.04</v>
      </c>
      <c r="O189">
        <v>7.0000000000000007E-2</v>
      </c>
      <c r="P189">
        <v>0.09</v>
      </c>
      <c r="Q189">
        <v>0.11</v>
      </c>
      <c r="R189">
        <v>0.14000000000000001</v>
      </c>
      <c r="S189">
        <v>0.16</v>
      </c>
      <c r="T189">
        <v>0.2</v>
      </c>
      <c r="U189">
        <v>0.25</v>
      </c>
      <c r="V189">
        <v>0.3</v>
      </c>
      <c r="W189">
        <v>0.33</v>
      </c>
      <c r="X189">
        <v>0.42</v>
      </c>
      <c r="Y189">
        <v>0.48</v>
      </c>
      <c r="Z189">
        <v>0.55000000000000004</v>
      </c>
      <c r="AA189">
        <v>0.65</v>
      </c>
      <c r="AB189">
        <v>0.74</v>
      </c>
      <c r="AC189">
        <v>0.82</v>
      </c>
      <c r="AD189">
        <v>0.94</v>
      </c>
      <c r="AE189">
        <v>1.0900000000000001</v>
      </c>
      <c r="AF189">
        <v>1.24</v>
      </c>
      <c r="AG189">
        <v>1.38</v>
      </c>
      <c r="AH189">
        <v>1.54</v>
      </c>
      <c r="AI189">
        <v>1.71</v>
      </c>
      <c r="AJ189">
        <v>1.93</v>
      </c>
      <c r="AK189">
        <v>2.11</v>
      </c>
      <c r="AL189">
        <v>2.31</v>
      </c>
      <c r="AM189">
        <v>2.62</v>
      </c>
      <c r="AN189">
        <v>2.84</v>
      </c>
      <c r="AO189">
        <v>3.05</v>
      </c>
      <c r="AP189">
        <v>3.36</v>
      </c>
      <c r="AQ189">
        <v>3.65</v>
      </c>
      <c r="AR189">
        <v>4.09</v>
      </c>
      <c r="AS189">
        <v>4.3600000000000003</v>
      </c>
      <c r="AT189">
        <v>4.6500000000000004</v>
      </c>
      <c r="AU189">
        <v>4.9800000000000004</v>
      </c>
      <c r="AV189">
        <v>5.22</v>
      </c>
      <c r="AW189">
        <v>5.6</v>
      </c>
      <c r="AX189">
        <v>6.01</v>
      </c>
      <c r="AY189">
        <v>6.53</v>
      </c>
      <c r="AZ189">
        <v>7.14</v>
      </c>
      <c r="BA189">
        <v>7.72</v>
      </c>
      <c r="BB189">
        <v>8.33</v>
      </c>
      <c r="BC189">
        <v>8.7200000000000006</v>
      </c>
      <c r="BD189">
        <v>9.26</v>
      </c>
      <c r="BE189">
        <v>9.69</v>
      </c>
      <c r="BF189">
        <v>9.7899999999999991</v>
      </c>
      <c r="BG189">
        <v>10.199999999999999</v>
      </c>
      <c r="BH189">
        <v>10.7</v>
      </c>
      <c r="BI189">
        <v>11.2</v>
      </c>
      <c r="BJ189">
        <v>11.5</v>
      </c>
      <c r="BK189">
        <v>11.9</v>
      </c>
      <c r="BL189">
        <v>12.2</v>
      </c>
      <c r="BM189">
        <v>12.5</v>
      </c>
      <c r="BN189">
        <v>12.8</v>
      </c>
      <c r="BO189">
        <v>13.1</v>
      </c>
      <c r="BP189">
        <v>13.3</v>
      </c>
      <c r="BQ189">
        <v>13.5</v>
      </c>
      <c r="BR189">
        <v>13.7</v>
      </c>
      <c r="BS189">
        <v>13.9</v>
      </c>
      <c r="BT189">
        <v>14</v>
      </c>
      <c r="BU189">
        <v>14.2</v>
      </c>
      <c r="BV189">
        <v>14.3</v>
      </c>
      <c r="BW189">
        <v>14.4</v>
      </c>
      <c r="BX189">
        <v>14.6</v>
      </c>
      <c r="BY189">
        <v>14.6</v>
      </c>
      <c r="BZ189">
        <v>14.6</v>
      </c>
      <c r="CA189">
        <v>14.7</v>
      </c>
      <c r="CB189">
        <v>14.7</v>
      </c>
      <c r="CC189">
        <v>14.6</v>
      </c>
      <c r="CD189">
        <v>14.6</v>
      </c>
      <c r="CE189">
        <v>14.6</v>
      </c>
      <c r="CF189">
        <v>14.5</v>
      </c>
      <c r="CG189">
        <v>14.4</v>
      </c>
      <c r="CH189">
        <v>14.3</v>
      </c>
      <c r="CI189">
        <v>14.2</v>
      </c>
      <c r="CJ189">
        <v>14.1</v>
      </c>
      <c r="CK189">
        <v>14</v>
      </c>
      <c r="CL189">
        <v>13.9</v>
      </c>
      <c r="CM189">
        <v>13.7</v>
      </c>
      <c r="CN189">
        <v>13.5</v>
      </c>
      <c r="CO189">
        <v>13.4</v>
      </c>
      <c r="CP189">
        <v>13.2</v>
      </c>
      <c r="CQ189">
        <v>13</v>
      </c>
      <c r="CR189">
        <v>12.8</v>
      </c>
      <c r="CS189">
        <v>12.5</v>
      </c>
      <c r="CT189">
        <v>12.3</v>
      </c>
      <c r="CU189">
        <v>12.1</v>
      </c>
      <c r="CV189">
        <v>11.9</v>
      </c>
      <c r="CW189">
        <v>11.6</v>
      </c>
      <c r="CX189">
        <v>11.4</v>
      </c>
      <c r="CY189">
        <v>11.1</v>
      </c>
      <c r="CZ189">
        <v>10.9</v>
      </c>
      <c r="DA189">
        <v>10.5</v>
      </c>
      <c r="DB189">
        <v>10.3</v>
      </c>
      <c r="DC189">
        <v>9.9499999999999993</v>
      </c>
      <c r="DD189">
        <v>9.61</v>
      </c>
      <c r="DE189">
        <v>9.27</v>
      </c>
      <c r="DF189">
        <v>8.9600000000000009</v>
      </c>
      <c r="DG189">
        <v>8.61</v>
      </c>
      <c r="DH189">
        <v>8.24</v>
      </c>
      <c r="DI189">
        <v>8.02</v>
      </c>
      <c r="DJ189">
        <v>7.65</v>
      </c>
      <c r="DK189">
        <v>7.38</v>
      </c>
      <c r="DL189">
        <v>7.17</v>
      </c>
      <c r="DM189">
        <v>6.85</v>
      </c>
      <c r="DN189">
        <v>6.61</v>
      </c>
      <c r="DO189">
        <v>6.44</v>
      </c>
      <c r="DP189">
        <v>6.21</v>
      </c>
      <c r="DQ189">
        <v>5.9</v>
      </c>
      <c r="DR189">
        <v>5.62</v>
      </c>
      <c r="DS189">
        <v>5.51</v>
      </c>
      <c r="DT189">
        <v>5.3</v>
      </c>
      <c r="DU189">
        <v>5.0199999999999996</v>
      </c>
      <c r="DV189">
        <v>4.84</v>
      </c>
      <c r="DW189">
        <v>4.6399999999999997</v>
      </c>
      <c r="DX189">
        <v>4.4400000000000004</v>
      </c>
      <c r="DY189">
        <v>4.2300000000000004</v>
      </c>
      <c r="DZ189">
        <v>4.05</v>
      </c>
      <c r="EA189">
        <v>3.89</v>
      </c>
      <c r="EB189">
        <v>3.76</v>
      </c>
      <c r="EC189">
        <v>3.62</v>
      </c>
      <c r="ED189">
        <v>3.52</v>
      </c>
      <c r="EE189">
        <v>3.34</v>
      </c>
      <c r="EF189">
        <v>3.23</v>
      </c>
      <c r="EG189">
        <v>3.15</v>
      </c>
      <c r="EH189">
        <v>2.95</v>
      </c>
      <c r="EI189">
        <v>2.78</v>
      </c>
      <c r="EJ189">
        <v>2.78</v>
      </c>
      <c r="EK189">
        <v>2.71</v>
      </c>
      <c r="EL189">
        <v>2.56</v>
      </c>
      <c r="EM189">
        <v>2.4500000000000002</v>
      </c>
      <c r="EN189">
        <v>2.3199999999999998</v>
      </c>
      <c r="EO189">
        <v>2.23</v>
      </c>
      <c r="EP189">
        <v>2.17</v>
      </c>
      <c r="EQ189">
        <v>2.02</v>
      </c>
      <c r="ER189">
        <v>1.96</v>
      </c>
      <c r="ES189">
        <v>1.9</v>
      </c>
      <c r="ET189">
        <v>1.77</v>
      </c>
      <c r="EU189">
        <v>1.71</v>
      </c>
      <c r="EV189">
        <v>1.58</v>
      </c>
      <c r="EW189">
        <v>1.56</v>
      </c>
      <c r="EX189">
        <v>1.44</v>
      </c>
      <c r="EY189">
        <v>1.34</v>
      </c>
      <c r="EZ189">
        <v>1.3</v>
      </c>
      <c r="FA189">
        <v>1.21</v>
      </c>
      <c r="FB189">
        <v>1.1299999999999999</v>
      </c>
      <c r="FC189">
        <v>1.08</v>
      </c>
      <c r="FD189">
        <v>1.01</v>
      </c>
      <c r="FE189">
        <v>0.97</v>
      </c>
      <c r="FF189">
        <v>0.88</v>
      </c>
      <c r="FG189">
        <v>0.8</v>
      </c>
      <c r="FH189">
        <v>0.74</v>
      </c>
      <c r="FI189">
        <v>0.67</v>
      </c>
      <c r="FJ189">
        <v>0.64</v>
      </c>
      <c r="FK189">
        <v>0.57999999999999996</v>
      </c>
      <c r="FL189">
        <v>0.52</v>
      </c>
      <c r="FM189">
        <v>0.46</v>
      </c>
      <c r="FN189">
        <v>0.44</v>
      </c>
      <c r="FO189">
        <v>0.4</v>
      </c>
      <c r="FP189">
        <v>0.35</v>
      </c>
      <c r="FQ189">
        <v>0.32</v>
      </c>
      <c r="FR189">
        <v>0.28999999999999998</v>
      </c>
      <c r="FS189">
        <v>0.25</v>
      </c>
      <c r="FT189">
        <v>0.22</v>
      </c>
      <c r="FU189">
        <v>0.19</v>
      </c>
      <c r="FV189">
        <v>0.17</v>
      </c>
      <c r="FW189">
        <v>0.15</v>
      </c>
      <c r="FX189">
        <v>0.13</v>
      </c>
      <c r="FY189">
        <v>0.11</v>
      </c>
      <c r="FZ189">
        <v>0.1</v>
      </c>
    </row>
    <row r="190" spans="1:182" x14ac:dyDescent="0.15">
      <c r="A190">
        <v>-3</v>
      </c>
      <c r="B190">
        <v>0</v>
      </c>
      <c r="C190">
        <v>0</v>
      </c>
      <c r="D190">
        <v>0</v>
      </c>
      <c r="E190">
        <v>0</v>
      </c>
      <c r="F190">
        <v>0</v>
      </c>
      <c r="G190">
        <v>0</v>
      </c>
      <c r="H190">
        <v>0</v>
      </c>
      <c r="I190">
        <v>0</v>
      </c>
      <c r="J190">
        <v>0</v>
      </c>
      <c r="K190">
        <v>0</v>
      </c>
      <c r="L190">
        <v>0</v>
      </c>
      <c r="M190">
        <v>0.03</v>
      </c>
      <c r="N190">
        <v>0.04</v>
      </c>
      <c r="O190">
        <v>7.0000000000000007E-2</v>
      </c>
      <c r="P190">
        <v>0.08</v>
      </c>
      <c r="Q190">
        <v>0.11</v>
      </c>
      <c r="R190">
        <v>0.13</v>
      </c>
      <c r="S190">
        <v>0.16</v>
      </c>
      <c r="T190">
        <v>0.2</v>
      </c>
      <c r="U190">
        <v>0.24</v>
      </c>
      <c r="V190">
        <v>0.28999999999999998</v>
      </c>
      <c r="W190">
        <v>0.35</v>
      </c>
      <c r="X190">
        <v>0.41</v>
      </c>
      <c r="Y190">
        <v>0.47</v>
      </c>
      <c r="Z190">
        <v>0.56000000000000005</v>
      </c>
      <c r="AA190">
        <v>0.66</v>
      </c>
      <c r="AB190">
        <v>0.73</v>
      </c>
      <c r="AC190">
        <v>0.83</v>
      </c>
      <c r="AD190">
        <v>0.95</v>
      </c>
      <c r="AE190">
        <v>1.06</v>
      </c>
      <c r="AF190">
        <v>1.2</v>
      </c>
      <c r="AG190">
        <v>1.34</v>
      </c>
      <c r="AH190">
        <v>1.53</v>
      </c>
      <c r="AI190">
        <v>1.67</v>
      </c>
      <c r="AJ190">
        <v>1.93</v>
      </c>
      <c r="AK190">
        <v>2.08</v>
      </c>
      <c r="AL190">
        <v>2.31</v>
      </c>
      <c r="AM190">
        <v>2.59</v>
      </c>
      <c r="AN190">
        <v>2.8</v>
      </c>
      <c r="AO190">
        <v>3.08</v>
      </c>
      <c r="AP190">
        <v>3.29</v>
      </c>
      <c r="AQ190">
        <v>3.71</v>
      </c>
      <c r="AR190">
        <v>4</v>
      </c>
      <c r="AS190">
        <v>4.33</v>
      </c>
      <c r="AT190">
        <v>4.6399999999999997</v>
      </c>
      <c r="AU190">
        <v>4.93</v>
      </c>
      <c r="AV190">
        <v>5.25</v>
      </c>
      <c r="AW190">
        <v>5.6</v>
      </c>
      <c r="AX190">
        <v>5.97</v>
      </c>
      <c r="AY190">
        <v>6.52</v>
      </c>
      <c r="AZ190">
        <v>7.03</v>
      </c>
      <c r="BA190">
        <v>7.74</v>
      </c>
      <c r="BB190">
        <v>8.2899999999999991</v>
      </c>
      <c r="BC190">
        <v>8.77</v>
      </c>
      <c r="BD190">
        <v>9.32</v>
      </c>
      <c r="BE190">
        <v>9.69</v>
      </c>
      <c r="BF190">
        <v>9.8699999999999992</v>
      </c>
      <c r="BG190">
        <v>10.199999999999999</v>
      </c>
      <c r="BH190">
        <v>10.7</v>
      </c>
      <c r="BI190">
        <v>11.1</v>
      </c>
      <c r="BJ190">
        <v>11.5</v>
      </c>
      <c r="BK190">
        <v>11.9</v>
      </c>
      <c r="BL190">
        <v>12.2</v>
      </c>
      <c r="BM190">
        <v>12.5</v>
      </c>
      <c r="BN190">
        <v>12.8</v>
      </c>
      <c r="BO190">
        <v>13.1</v>
      </c>
      <c r="BP190">
        <v>13.3</v>
      </c>
      <c r="BQ190">
        <v>13.5</v>
      </c>
      <c r="BR190">
        <v>13.7</v>
      </c>
      <c r="BS190">
        <v>13.9</v>
      </c>
      <c r="BT190">
        <v>14</v>
      </c>
      <c r="BU190">
        <v>14.1</v>
      </c>
      <c r="BV190">
        <v>14.3</v>
      </c>
      <c r="BW190">
        <v>14.4</v>
      </c>
      <c r="BX190">
        <v>14.5</v>
      </c>
      <c r="BY190">
        <v>14.6</v>
      </c>
      <c r="BZ190">
        <v>14.6</v>
      </c>
      <c r="CA190">
        <v>14.6</v>
      </c>
      <c r="CB190">
        <v>14.6</v>
      </c>
      <c r="CC190">
        <v>14.6</v>
      </c>
      <c r="CD190">
        <v>14.6</v>
      </c>
      <c r="CE190">
        <v>14.5</v>
      </c>
      <c r="CF190">
        <v>14.5</v>
      </c>
      <c r="CG190">
        <v>14.4</v>
      </c>
      <c r="CH190">
        <v>14.3</v>
      </c>
      <c r="CI190">
        <v>14.2</v>
      </c>
      <c r="CJ190">
        <v>14.1</v>
      </c>
      <c r="CK190">
        <v>14</v>
      </c>
      <c r="CL190">
        <v>13.8</v>
      </c>
      <c r="CM190">
        <v>13.7</v>
      </c>
      <c r="CN190">
        <v>13.5</v>
      </c>
      <c r="CO190">
        <v>13.3</v>
      </c>
      <c r="CP190">
        <v>13.2</v>
      </c>
      <c r="CQ190">
        <v>13</v>
      </c>
      <c r="CR190">
        <v>12.7</v>
      </c>
      <c r="CS190">
        <v>12.5</v>
      </c>
      <c r="CT190">
        <v>12.3</v>
      </c>
      <c r="CU190">
        <v>12.1</v>
      </c>
      <c r="CV190">
        <v>11.9</v>
      </c>
      <c r="CW190">
        <v>11.6</v>
      </c>
      <c r="CX190">
        <v>11.4</v>
      </c>
      <c r="CY190">
        <v>11.1</v>
      </c>
      <c r="CZ190">
        <v>10.9</v>
      </c>
      <c r="DA190">
        <v>10.6</v>
      </c>
      <c r="DB190">
        <v>10.3</v>
      </c>
      <c r="DC190">
        <v>9.9499999999999993</v>
      </c>
      <c r="DD190">
        <v>9.6</v>
      </c>
      <c r="DE190">
        <v>9.26</v>
      </c>
      <c r="DF190">
        <v>8.93</v>
      </c>
      <c r="DG190">
        <v>8.6</v>
      </c>
      <c r="DH190">
        <v>8.2899999999999991</v>
      </c>
      <c r="DI190">
        <v>7.99</v>
      </c>
      <c r="DJ190">
        <v>7.71</v>
      </c>
      <c r="DK190">
        <v>7.39</v>
      </c>
      <c r="DL190">
        <v>7.12</v>
      </c>
      <c r="DM190">
        <v>6.77</v>
      </c>
      <c r="DN190">
        <v>6.74</v>
      </c>
      <c r="DO190">
        <v>6.57</v>
      </c>
      <c r="DP190">
        <v>6.15</v>
      </c>
      <c r="DQ190">
        <v>5.97</v>
      </c>
      <c r="DR190">
        <v>5.78</v>
      </c>
      <c r="DS190">
        <v>5.47</v>
      </c>
      <c r="DT190">
        <v>5.32</v>
      </c>
      <c r="DU190">
        <v>5.03</v>
      </c>
      <c r="DV190">
        <v>4.88</v>
      </c>
      <c r="DW190">
        <v>4.59</v>
      </c>
      <c r="DX190">
        <v>4.49</v>
      </c>
      <c r="DY190">
        <v>4.29</v>
      </c>
      <c r="DZ190">
        <v>4.1399999999999997</v>
      </c>
      <c r="EA190">
        <v>3.96</v>
      </c>
      <c r="EB190">
        <v>3.8</v>
      </c>
      <c r="EC190">
        <v>3.66</v>
      </c>
      <c r="ED190">
        <v>3.53</v>
      </c>
      <c r="EE190">
        <v>3.42</v>
      </c>
      <c r="EF190">
        <v>3.26</v>
      </c>
      <c r="EG190">
        <v>3.23</v>
      </c>
      <c r="EH190">
        <v>3.01</v>
      </c>
      <c r="EI190">
        <v>2.87</v>
      </c>
      <c r="EJ190">
        <v>2.74</v>
      </c>
      <c r="EK190">
        <v>2.72</v>
      </c>
      <c r="EL190">
        <v>2.61</v>
      </c>
      <c r="EM190">
        <v>2.46</v>
      </c>
      <c r="EN190">
        <v>2.36</v>
      </c>
      <c r="EO190">
        <v>2.25</v>
      </c>
      <c r="EP190">
        <v>2.1800000000000002</v>
      </c>
      <c r="EQ190">
        <v>2.02</v>
      </c>
      <c r="ER190">
        <v>1.99</v>
      </c>
      <c r="ES190">
        <v>1.9</v>
      </c>
      <c r="ET190">
        <v>1.79</v>
      </c>
      <c r="EU190">
        <v>1.71</v>
      </c>
      <c r="EV190">
        <v>1.6</v>
      </c>
      <c r="EW190">
        <v>1.53</v>
      </c>
      <c r="EX190">
        <v>1.49</v>
      </c>
      <c r="EY190">
        <v>1.37</v>
      </c>
      <c r="EZ190">
        <v>1.31</v>
      </c>
      <c r="FA190">
        <v>1.23</v>
      </c>
      <c r="FB190">
        <v>1.1399999999999999</v>
      </c>
      <c r="FC190">
        <v>1.1000000000000001</v>
      </c>
      <c r="FD190">
        <v>1.01</v>
      </c>
      <c r="FE190">
        <v>0.97</v>
      </c>
      <c r="FF190">
        <v>0.9</v>
      </c>
      <c r="FG190">
        <v>0.83</v>
      </c>
      <c r="FH190">
        <v>0.76</v>
      </c>
      <c r="FI190">
        <v>0.72</v>
      </c>
      <c r="FJ190">
        <v>0.65</v>
      </c>
      <c r="FK190">
        <v>0.6</v>
      </c>
      <c r="FL190">
        <v>0.54</v>
      </c>
      <c r="FM190">
        <v>0.48</v>
      </c>
      <c r="FN190">
        <v>0.45</v>
      </c>
      <c r="FO190">
        <v>0.41</v>
      </c>
      <c r="FP190">
        <v>0.37</v>
      </c>
      <c r="FQ190">
        <v>0.33</v>
      </c>
      <c r="FR190">
        <v>0.28000000000000003</v>
      </c>
      <c r="FS190">
        <v>0.26</v>
      </c>
      <c r="FT190">
        <v>0.22</v>
      </c>
      <c r="FU190">
        <v>0.2</v>
      </c>
      <c r="FV190">
        <v>0.17</v>
      </c>
      <c r="FW190">
        <v>0.15</v>
      </c>
      <c r="FX190">
        <v>0.13</v>
      </c>
      <c r="FY190">
        <v>0.11</v>
      </c>
      <c r="FZ190">
        <v>0.1</v>
      </c>
    </row>
    <row r="191" spans="1:182" x14ac:dyDescent="0.15">
      <c r="A191">
        <v>-4</v>
      </c>
      <c r="B191">
        <v>0</v>
      </c>
      <c r="C191">
        <v>0</v>
      </c>
      <c r="D191">
        <v>0</v>
      </c>
      <c r="E191">
        <v>0</v>
      </c>
      <c r="F191">
        <v>0</v>
      </c>
      <c r="G191">
        <v>0</v>
      </c>
      <c r="H191">
        <v>0</v>
      </c>
      <c r="I191">
        <v>0</v>
      </c>
      <c r="J191">
        <v>0</v>
      </c>
      <c r="K191">
        <v>0</v>
      </c>
      <c r="L191">
        <v>0</v>
      </c>
      <c r="M191">
        <v>0.02</v>
      </c>
      <c r="N191">
        <v>0.04</v>
      </c>
      <c r="O191">
        <v>0.05</v>
      </c>
      <c r="P191">
        <v>0.08</v>
      </c>
      <c r="Q191">
        <v>0.1</v>
      </c>
      <c r="R191">
        <v>0.13</v>
      </c>
      <c r="S191">
        <v>0.16</v>
      </c>
      <c r="T191">
        <v>0.2</v>
      </c>
      <c r="U191">
        <v>0.23</v>
      </c>
      <c r="V191">
        <v>0.28999999999999998</v>
      </c>
      <c r="W191">
        <v>0.34</v>
      </c>
      <c r="X191">
        <v>0.41</v>
      </c>
      <c r="Y191">
        <v>0.47</v>
      </c>
      <c r="Z191">
        <v>0.53</v>
      </c>
      <c r="AA191">
        <v>0.63</v>
      </c>
      <c r="AB191">
        <v>0.75</v>
      </c>
      <c r="AC191">
        <v>0.84</v>
      </c>
      <c r="AD191">
        <v>0.95</v>
      </c>
      <c r="AE191">
        <v>1.08</v>
      </c>
      <c r="AF191">
        <v>1.2</v>
      </c>
      <c r="AG191">
        <v>1.38</v>
      </c>
      <c r="AH191">
        <v>1.52</v>
      </c>
      <c r="AI191">
        <v>1.68</v>
      </c>
      <c r="AJ191">
        <v>1.88</v>
      </c>
      <c r="AK191">
        <v>2.0499999999999998</v>
      </c>
      <c r="AL191">
        <v>2.2799999999999998</v>
      </c>
      <c r="AM191">
        <v>2.6</v>
      </c>
      <c r="AN191">
        <v>2.8</v>
      </c>
      <c r="AO191">
        <v>3.01</v>
      </c>
      <c r="AP191">
        <v>3.28</v>
      </c>
      <c r="AQ191">
        <v>3.65</v>
      </c>
      <c r="AR191">
        <v>4.0199999999999996</v>
      </c>
      <c r="AS191">
        <v>4.29</v>
      </c>
      <c r="AT191">
        <v>4.58</v>
      </c>
      <c r="AU191">
        <v>4.95</v>
      </c>
      <c r="AV191">
        <v>5.18</v>
      </c>
      <c r="AW191">
        <v>5.59</v>
      </c>
      <c r="AX191">
        <v>5.99</v>
      </c>
      <c r="AY191">
        <v>6.44</v>
      </c>
      <c r="AZ191">
        <v>7.03</v>
      </c>
      <c r="BA191">
        <v>7.64</v>
      </c>
      <c r="BB191">
        <v>8.3000000000000007</v>
      </c>
      <c r="BC191">
        <v>8.77</v>
      </c>
      <c r="BD191">
        <v>9.2200000000000006</v>
      </c>
      <c r="BE191">
        <v>9.75</v>
      </c>
      <c r="BF191">
        <v>9.84</v>
      </c>
      <c r="BG191">
        <v>10.199999999999999</v>
      </c>
      <c r="BH191">
        <v>10.7</v>
      </c>
      <c r="BI191">
        <v>11.1</v>
      </c>
      <c r="BJ191">
        <v>11.5</v>
      </c>
      <c r="BK191">
        <v>11.8</v>
      </c>
      <c r="BL191">
        <v>12.2</v>
      </c>
      <c r="BM191">
        <v>12.5</v>
      </c>
      <c r="BN191">
        <v>12.8</v>
      </c>
      <c r="BO191">
        <v>13</v>
      </c>
      <c r="BP191">
        <v>13.3</v>
      </c>
      <c r="BQ191">
        <v>13.5</v>
      </c>
      <c r="BR191">
        <v>13.7</v>
      </c>
      <c r="BS191">
        <v>13.8</v>
      </c>
      <c r="BT191">
        <v>14</v>
      </c>
      <c r="BU191">
        <v>14.1</v>
      </c>
      <c r="BV191">
        <v>14.2</v>
      </c>
      <c r="BW191">
        <v>14.4</v>
      </c>
      <c r="BX191">
        <v>14.5</v>
      </c>
      <c r="BY191">
        <v>14.5</v>
      </c>
      <c r="BZ191">
        <v>14.6</v>
      </c>
      <c r="CA191">
        <v>14.6</v>
      </c>
      <c r="CB191">
        <v>14.6</v>
      </c>
      <c r="CC191">
        <v>14.6</v>
      </c>
      <c r="CD191">
        <v>14.5</v>
      </c>
      <c r="CE191">
        <v>14.5</v>
      </c>
      <c r="CF191">
        <v>14.4</v>
      </c>
      <c r="CG191">
        <v>14.4</v>
      </c>
      <c r="CH191">
        <v>14.3</v>
      </c>
      <c r="CI191">
        <v>14.2</v>
      </c>
      <c r="CJ191">
        <v>14.1</v>
      </c>
      <c r="CK191">
        <v>13.9</v>
      </c>
      <c r="CL191">
        <v>13.8</v>
      </c>
      <c r="CM191">
        <v>13.6</v>
      </c>
      <c r="CN191">
        <v>13.5</v>
      </c>
      <c r="CO191">
        <v>13.3</v>
      </c>
      <c r="CP191">
        <v>13.1</v>
      </c>
      <c r="CQ191">
        <v>12.9</v>
      </c>
      <c r="CR191">
        <v>12.7</v>
      </c>
      <c r="CS191">
        <v>12.5</v>
      </c>
      <c r="CT191">
        <v>12.3</v>
      </c>
      <c r="CU191">
        <v>12.1</v>
      </c>
      <c r="CV191">
        <v>11.8</v>
      </c>
      <c r="CW191">
        <v>11.6</v>
      </c>
      <c r="CX191">
        <v>11.4</v>
      </c>
      <c r="CY191">
        <v>11.1</v>
      </c>
      <c r="CZ191">
        <v>10.8</v>
      </c>
      <c r="DA191">
        <v>10.6</v>
      </c>
      <c r="DB191">
        <v>10.199999999999999</v>
      </c>
      <c r="DC191">
        <v>9.8800000000000008</v>
      </c>
      <c r="DD191">
        <v>9.56</v>
      </c>
      <c r="DE191">
        <v>9.24</v>
      </c>
      <c r="DF191">
        <v>8.9700000000000006</v>
      </c>
      <c r="DG191">
        <v>8.58</v>
      </c>
      <c r="DH191">
        <v>8.2100000000000009</v>
      </c>
      <c r="DI191">
        <v>8.0399999999999991</v>
      </c>
      <c r="DJ191">
        <v>7.74</v>
      </c>
      <c r="DK191">
        <v>7.43</v>
      </c>
      <c r="DL191">
        <v>7.07</v>
      </c>
      <c r="DM191">
        <v>6.86</v>
      </c>
      <c r="DN191">
        <v>6.74</v>
      </c>
      <c r="DO191">
        <v>6.49</v>
      </c>
      <c r="DP191">
        <v>6.23</v>
      </c>
      <c r="DQ191">
        <v>5.93</v>
      </c>
      <c r="DR191">
        <v>5.77</v>
      </c>
      <c r="DS191">
        <v>5.47</v>
      </c>
      <c r="DT191">
        <v>5.28</v>
      </c>
      <c r="DU191">
        <v>5.1100000000000003</v>
      </c>
      <c r="DV191">
        <v>4.95</v>
      </c>
      <c r="DW191">
        <v>4.7699999999999996</v>
      </c>
      <c r="DX191">
        <v>4.49</v>
      </c>
      <c r="DY191">
        <v>4.24</v>
      </c>
      <c r="DZ191">
        <v>4.1500000000000004</v>
      </c>
      <c r="EA191">
        <v>3.97</v>
      </c>
      <c r="EB191">
        <v>3.8</v>
      </c>
      <c r="EC191">
        <v>3.68</v>
      </c>
      <c r="ED191">
        <v>3.52</v>
      </c>
      <c r="EE191">
        <v>3.36</v>
      </c>
      <c r="EF191">
        <v>3.25</v>
      </c>
      <c r="EG191">
        <v>3.17</v>
      </c>
      <c r="EH191">
        <v>3.04</v>
      </c>
      <c r="EI191">
        <v>2.92</v>
      </c>
      <c r="EJ191">
        <v>2.79</v>
      </c>
      <c r="EK191">
        <v>2.75</v>
      </c>
      <c r="EL191">
        <v>2.63</v>
      </c>
      <c r="EM191">
        <v>2.4900000000000002</v>
      </c>
      <c r="EN191">
        <v>2.38</v>
      </c>
      <c r="EO191">
        <v>2.2999999999999998</v>
      </c>
      <c r="EP191">
        <v>2.2200000000000002</v>
      </c>
      <c r="EQ191">
        <v>2.0699999999999998</v>
      </c>
      <c r="ER191">
        <v>2.02</v>
      </c>
      <c r="ES191">
        <v>1.96</v>
      </c>
      <c r="ET191">
        <v>1.83</v>
      </c>
      <c r="EU191">
        <v>1.76</v>
      </c>
      <c r="EV191">
        <v>1.66</v>
      </c>
      <c r="EW191">
        <v>1.59</v>
      </c>
      <c r="EX191">
        <v>1.51</v>
      </c>
      <c r="EY191">
        <v>1.43</v>
      </c>
      <c r="EZ191">
        <v>1.29</v>
      </c>
      <c r="FA191">
        <v>1.26</v>
      </c>
      <c r="FB191">
        <v>1.18</v>
      </c>
      <c r="FC191">
        <v>1.0900000000000001</v>
      </c>
      <c r="FD191">
        <v>1.02</v>
      </c>
      <c r="FE191">
        <v>0.96</v>
      </c>
      <c r="FF191">
        <v>0.91</v>
      </c>
      <c r="FG191">
        <v>0.84</v>
      </c>
      <c r="FH191">
        <v>0.75</v>
      </c>
      <c r="FI191">
        <v>0.71</v>
      </c>
      <c r="FJ191">
        <v>0.64</v>
      </c>
      <c r="FK191">
        <v>0.61</v>
      </c>
      <c r="FL191">
        <v>0.55000000000000004</v>
      </c>
      <c r="FM191">
        <v>0.5</v>
      </c>
      <c r="FN191">
        <v>0.44</v>
      </c>
      <c r="FO191">
        <v>0.42</v>
      </c>
      <c r="FP191">
        <v>0.36</v>
      </c>
      <c r="FQ191">
        <v>0.32</v>
      </c>
      <c r="FR191">
        <v>0.28999999999999998</v>
      </c>
      <c r="FS191">
        <v>0.25</v>
      </c>
      <c r="FT191">
        <v>0.23</v>
      </c>
      <c r="FU191">
        <v>0.2</v>
      </c>
      <c r="FV191">
        <v>0.17</v>
      </c>
      <c r="FW191">
        <v>0.15</v>
      </c>
      <c r="FX191">
        <v>0.13</v>
      </c>
      <c r="FY191">
        <v>0.11</v>
      </c>
      <c r="FZ191">
        <v>0.1</v>
      </c>
    </row>
    <row r="192" spans="1:182" x14ac:dyDescent="0.15">
      <c r="A192">
        <v>-5</v>
      </c>
      <c r="B192">
        <v>0</v>
      </c>
      <c r="C192">
        <v>0</v>
      </c>
      <c r="D192">
        <v>0</v>
      </c>
      <c r="E192">
        <v>0</v>
      </c>
      <c r="F192">
        <v>0</v>
      </c>
      <c r="G192">
        <v>0</v>
      </c>
      <c r="H192">
        <v>0</v>
      </c>
      <c r="I192">
        <v>0</v>
      </c>
      <c r="J192">
        <v>0</v>
      </c>
      <c r="K192">
        <v>0</v>
      </c>
      <c r="L192">
        <v>0</v>
      </c>
      <c r="M192">
        <v>0.03</v>
      </c>
      <c r="N192">
        <v>0.04</v>
      </c>
      <c r="O192">
        <v>0.06</v>
      </c>
      <c r="P192">
        <v>0.08</v>
      </c>
      <c r="Q192">
        <v>0.1</v>
      </c>
      <c r="R192">
        <v>0.13</v>
      </c>
      <c r="S192">
        <v>0.15</v>
      </c>
      <c r="T192">
        <v>0.19</v>
      </c>
      <c r="U192">
        <v>0.23</v>
      </c>
      <c r="V192">
        <v>0.27</v>
      </c>
      <c r="W192">
        <v>0.34</v>
      </c>
      <c r="X192">
        <v>0.39</v>
      </c>
      <c r="Y192">
        <v>0.46</v>
      </c>
      <c r="Z192">
        <v>0.54</v>
      </c>
      <c r="AA192">
        <v>0.62</v>
      </c>
      <c r="AB192">
        <v>0.71</v>
      </c>
      <c r="AC192">
        <v>0.83</v>
      </c>
      <c r="AD192">
        <v>0.91</v>
      </c>
      <c r="AE192">
        <v>1.08</v>
      </c>
      <c r="AF192">
        <v>1.1599999999999999</v>
      </c>
      <c r="AG192">
        <v>1.36</v>
      </c>
      <c r="AH192">
        <v>1.51</v>
      </c>
      <c r="AI192">
        <v>1.67</v>
      </c>
      <c r="AJ192">
        <v>1.87</v>
      </c>
      <c r="AK192">
        <v>2.1</v>
      </c>
      <c r="AL192">
        <v>2.27</v>
      </c>
      <c r="AM192">
        <v>2.5099999999999998</v>
      </c>
      <c r="AN192">
        <v>2.78</v>
      </c>
      <c r="AO192">
        <v>3.06</v>
      </c>
      <c r="AP192">
        <v>3.26</v>
      </c>
      <c r="AQ192">
        <v>3.63</v>
      </c>
      <c r="AR192">
        <v>4.0199999999999996</v>
      </c>
      <c r="AS192">
        <v>4.32</v>
      </c>
      <c r="AT192">
        <v>4.57</v>
      </c>
      <c r="AU192">
        <v>4.93</v>
      </c>
      <c r="AV192">
        <v>5.18</v>
      </c>
      <c r="AW192">
        <v>5.6</v>
      </c>
      <c r="AX192">
        <v>5.99</v>
      </c>
      <c r="AY192">
        <v>6.44</v>
      </c>
      <c r="AZ192">
        <v>6.99</v>
      </c>
      <c r="BA192">
        <v>7.67</v>
      </c>
      <c r="BB192">
        <v>8.2799999999999994</v>
      </c>
      <c r="BC192">
        <v>8.74</v>
      </c>
      <c r="BD192">
        <v>9.24</v>
      </c>
      <c r="BE192">
        <v>9.69</v>
      </c>
      <c r="BF192">
        <v>9.84</v>
      </c>
      <c r="BG192">
        <v>10.199999999999999</v>
      </c>
      <c r="BH192">
        <v>10.7</v>
      </c>
      <c r="BI192">
        <v>11.1</v>
      </c>
      <c r="BJ192">
        <v>11.5</v>
      </c>
      <c r="BK192">
        <v>11.9</v>
      </c>
      <c r="BL192">
        <v>12.2</v>
      </c>
      <c r="BM192">
        <v>12.5</v>
      </c>
      <c r="BN192">
        <v>12.7</v>
      </c>
      <c r="BO192">
        <v>13</v>
      </c>
      <c r="BP192">
        <v>13.3</v>
      </c>
      <c r="BQ192">
        <v>13.5</v>
      </c>
      <c r="BR192">
        <v>13.6</v>
      </c>
      <c r="BS192">
        <v>13.8</v>
      </c>
      <c r="BT192">
        <v>14</v>
      </c>
      <c r="BU192">
        <v>14.1</v>
      </c>
      <c r="BV192">
        <v>14.2</v>
      </c>
      <c r="BW192">
        <v>14.4</v>
      </c>
      <c r="BX192">
        <v>14.5</v>
      </c>
      <c r="BY192">
        <v>14.5</v>
      </c>
      <c r="BZ192">
        <v>14.5</v>
      </c>
      <c r="CA192">
        <v>14.6</v>
      </c>
      <c r="CB192">
        <v>14.6</v>
      </c>
      <c r="CC192">
        <v>14.5</v>
      </c>
      <c r="CD192">
        <v>14.5</v>
      </c>
      <c r="CE192">
        <v>14.5</v>
      </c>
      <c r="CF192">
        <v>14.4</v>
      </c>
      <c r="CG192">
        <v>14.3</v>
      </c>
      <c r="CH192">
        <v>14.2</v>
      </c>
      <c r="CI192">
        <v>14.1</v>
      </c>
      <c r="CJ192">
        <v>14</v>
      </c>
      <c r="CK192">
        <v>13.9</v>
      </c>
      <c r="CL192">
        <v>13.8</v>
      </c>
      <c r="CM192">
        <v>13.6</v>
      </c>
      <c r="CN192">
        <v>13.5</v>
      </c>
      <c r="CO192">
        <v>13.3</v>
      </c>
      <c r="CP192">
        <v>13.1</v>
      </c>
      <c r="CQ192">
        <v>12.9</v>
      </c>
      <c r="CR192">
        <v>12.7</v>
      </c>
      <c r="CS192">
        <v>12.5</v>
      </c>
      <c r="CT192">
        <v>12.3</v>
      </c>
      <c r="CU192">
        <v>12.1</v>
      </c>
      <c r="CV192">
        <v>11.8</v>
      </c>
      <c r="CW192">
        <v>11.6</v>
      </c>
      <c r="CX192">
        <v>11.4</v>
      </c>
      <c r="CY192">
        <v>11.1</v>
      </c>
      <c r="CZ192">
        <v>10.8</v>
      </c>
      <c r="DA192">
        <v>10.5</v>
      </c>
      <c r="DB192">
        <v>10.199999999999999</v>
      </c>
      <c r="DC192">
        <v>9.91</v>
      </c>
      <c r="DD192">
        <v>9.58</v>
      </c>
      <c r="DE192">
        <v>9.2899999999999991</v>
      </c>
      <c r="DF192">
        <v>8.9499999999999993</v>
      </c>
      <c r="DG192">
        <v>8.6199999999999992</v>
      </c>
      <c r="DH192">
        <v>8.32</v>
      </c>
      <c r="DI192">
        <v>7.93</v>
      </c>
      <c r="DJ192">
        <v>7.72</v>
      </c>
      <c r="DK192">
        <v>7.42</v>
      </c>
      <c r="DL192">
        <v>7.13</v>
      </c>
      <c r="DM192">
        <v>6.88</v>
      </c>
      <c r="DN192">
        <v>6.76</v>
      </c>
      <c r="DO192">
        <v>6.47</v>
      </c>
      <c r="DP192">
        <v>6.26</v>
      </c>
      <c r="DQ192">
        <v>5.99</v>
      </c>
      <c r="DR192">
        <v>5.81</v>
      </c>
      <c r="DS192">
        <v>5.55</v>
      </c>
      <c r="DT192">
        <v>5.29</v>
      </c>
      <c r="DU192">
        <v>5.16</v>
      </c>
      <c r="DV192">
        <v>4.9800000000000004</v>
      </c>
      <c r="DW192">
        <v>4.76</v>
      </c>
      <c r="DX192">
        <v>4.55</v>
      </c>
      <c r="DY192">
        <v>4.3</v>
      </c>
      <c r="DZ192">
        <v>4.18</v>
      </c>
      <c r="EA192">
        <v>3.97</v>
      </c>
      <c r="EB192">
        <v>3.85</v>
      </c>
      <c r="EC192">
        <v>3.73</v>
      </c>
      <c r="ED192">
        <v>3.64</v>
      </c>
      <c r="EE192">
        <v>3.44</v>
      </c>
      <c r="EF192">
        <v>3.29</v>
      </c>
      <c r="EG192">
        <v>3.19</v>
      </c>
      <c r="EH192">
        <v>3.1</v>
      </c>
      <c r="EI192">
        <v>2.94</v>
      </c>
      <c r="EJ192">
        <v>2.82</v>
      </c>
      <c r="EK192">
        <v>2.76</v>
      </c>
      <c r="EL192">
        <v>2.66</v>
      </c>
      <c r="EM192">
        <v>2.5299999999999998</v>
      </c>
      <c r="EN192">
        <v>2.4300000000000002</v>
      </c>
      <c r="EO192">
        <v>2.29</v>
      </c>
      <c r="EP192">
        <v>2.23</v>
      </c>
      <c r="EQ192">
        <v>2.1</v>
      </c>
      <c r="ER192">
        <v>1.97</v>
      </c>
      <c r="ES192">
        <v>2</v>
      </c>
      <c r="ET192">
        <v>1.88</v>
      </c>
      <c r="EU192">
        <v>1.82</v>
      </c>
      <c r="EV192">
        <v>1.64</v>
      </c>
      <c r="EW192">
        <v>1.6</v>
      </c>
      <c r="EX192">
        <v>1.54</v>
      </c>
      <c r="EY192">
        <v>1.42</v>
      </c>
      <c r="EZ192">
        <v>1.33</v>
      </c>
      <c r="FA192">
        <v>1.27</v>
      </c>
      <c r="FB192">
        <v>1.2</v>
      </c>
      <c r="FC192">
        <v>1.1399999999999999</v>
      </c>
      <c r="FD192">
        <v>1.05</v>
      </c>
      <c r="FE192">
        <v>0.98</v>
      </c>
      <c r="FF192">
        <v>0.91</v>
      </c>
      <c r="FG192">
        <v>0.85</v>
      </c>
      <c r="FH192">
        <v>0.76</v>
      </c>
      <c r="FI192">
        <v>0.73</v>
      </c>
      <c r="FJ192">
        <v>0.67</v>
      </c>
      <c r="FK192">
        <v>0.57999999999999996</v>
      </c>
      <c r="FL192">
        <v>0.56999999999999995</v>
      </c>
      <c r="FM192">
        <v>0.51</v>
      </c>
      <c r="FN192">
        <v>0.45</v>
      </c>
      <c r="FO192">
        <v>0.41</v>
      </c>
      <c r="FP192">
        <v>0.38</v>
      </c>
      <c r="FQ192">
        <v>0.33</v>
      </c>
      <c r="FR192">
        <v>0.28000000000000003</v>
      </c>
      <c r="FS192">
        <v>0.26</v>
      </c>
      <c r="FT192">
        <v>0.23</v>
      </c>
      <c r="FU192">
        <v>0.2</v>
      </c>
      <c r="FV192">
        <v>0.17</v>
      </c>
      <c r="FW192">
        <v>0.15</v>
      </c>
      <c r="FX192">
        <v>0.13</v>
      </c>
      <c r="FY192">
        <v>0.11</v>
      </c>
      <c r="FZ192">
        <v>0.1</v>
      </c>
    </row>
    <row r="193" spans="1:182" x14ac:dyDescent="0.15">
      <c r="A193">
        <v>-6</v>
      </c>
      <c r="B193">
        <v>0</v>
      </c>
      <c r="C193">
        <v>0</v>
      </c>
      <c r="D193">
        <v>0</v>
      </c>
      <c r="E193">
        <v>0</v>
      </c>
      <c r="F193">
        <v>0</v>
      </c>
      <c r="G193">
        <v>0</v>
      </c>
      <c r="H193">
        <v>0</v>
      </c>
      <c r="I193">
        <v>0</v>
      </c>
      <c r="J193">
        <v>0</v>
      </c>
      <c r="K193">
        <v>0</v>
      </c>
      <c r="L193">
        <v>0</v>
      </c>
      <c r="M193">
        <v>0.02</v>
      </c>
      <c r="N193">
        <v>0.04</v>
      </c>
      <c r="O193">
        <v>0.06</v>
      </c>
      <c r="P193">
        <v>0.08</v>
      </c>
      <c r="Q193">
        <v>0.1</v>
      </c>
      <c r="R193">
        <v>0.12</v>
      </c>
      <c r="S193">
        <v>0.15</v>
      </c>
      <c r="T193">
        <v>0.19</v>
      </c>
      <c r="U193">
        <v>0.23</v>
      </c>
      <c r="V193">
        <v>0.27</v>
      </c>
      <c r="W193">
        <v>0.32</v>
      </c>
      <c r="X193">
        <v>0.38</v>
      </c>
      <c r="Y193">
        <v>0.46</v>
      </c>
      <c r="Z193">
        <v>0.53</v>
      </c>
      <c r="AA193">
        <v>0.61</v>
      </c>
      <c r="AB193">
        <v>0.7</v>
      </c>
      <c r="AC193">
        <v>0.79</v>
      </c>
      <c r="AD193">
        <v>0.91</v>
      </c>
      <c r="AE193">
        <v>1.03</v>
      </c>
      <c r="AF193">
        <v>1.17</v>
      </c>
      <c r="AG193">
        <v>1.33</v>
      </c>
      <c r="AH193">
        <v>1.47</v>
      </c>
      <c r="AI193">
        <v>1.67</v>
      </c>
      <c r="AJ193">
        <v>1.86</v>
      </c>
      <c r="AK193">
        <v>2.04</v>
      </c>
      <c r="AL193">
        <v>2.23</v>
      </c>
      <c r="AM193">
        <v>2.52</v>
      </c>
      <c r="AN193">
        <v>2.74</v>
      </c>
      <c r="AO193">
        <v>2.97</v>
      </c>
      <c r="AP193">
        <v>3.24</v>
      </c>
      <c r="AQ193">
        <v>3.6</v>
      </c>
      <c r="AR193">
        <v>3.97</v>
      </c>
      <c r="AS193">
        <v>4.25</v>
      </c>
      <c r="AT193">
        <v>4.57</v>
      </c>
      <c r="AU193">
        <v>4.9400000000000004</v>
      </c>
      <c r="AV193">
        <v>5.18</v>
      </c>
      <c r="AW193">
        <v>5.54</v>
      </c>
      <c r="AX193">
        <v>5.96</v>
      </c>
      <c r="AY193">
        <v>6.38</v>
      </c>
      <c r="AZ193">
        <v>6.97</v>
      </c>
      <c r="BA193">
        <v>7.64</v>
      </c>
      <c r="BB193">
        <v>8.24</v>
      </c>
      <c r="BC193">
        <v>8.8000000000000007</v>
      </c>
      <c r="BD193">
        <v>9.26</v>
      </c>
      <c r="BE193">
        <v>9.74</v>
      </c>
      <c r="BF193">
        <v>9.94</v>
      </c>
      <c r="BG193">
        <v>10.199999999999999</v>
      </c>
      <c r="BH193">
        <v>10.7</v>
      </c>
      <c r="BI193">
        <v>11.1</v>
      </c>
      <c r="BJ193">
        <v>11.4</v>
      </c>
      <c r="BK193">
        <v>11.8</v>
      </c>
      <c r="BL193">
        <v>12.1</v>
      </c>
      <c r="BM193">
        <v>12.4</v>
      </c>
      <c r="BN193">
        <v>12.7</v>
      </c>
      <c r="BO193">
        <v>13</v>
      </c>
      <c r="BP193">
        <v>13.2</v>
      </c>
      <c r="BQ193">
        <v>13.4</v>
      </c>
      <c r="BR193">
        <v>13.6</v>
      </c>
      <c r="BS193">
        <v>13.8</v>
      </c>
      <c r="BT193">
        <v>13.9</v>
      </c>
      <c r="BU193">
        <v>14.1</v>
      </c>
      <c r="BV193">
        <v>14.2</v>
      </c>
      <c r="BW193">
        <v>14.4</v>
      </c>
      <c r="BX193">
        <v>14.4</v>
      </c>
      <c r="BY193">
        <v>14.5</v>
      </c>
      <c r="BZ193">
        <v>14.5</v>
      </c>
      <c r="CA193">
        <v>14.5</v>
      </c>
      <c r="CB193">
        <v>14.5</v>
      </c>
      <c r="CC193">
        <v>14.5</v>
      </c>
      <c r="CD193">
        <v>14.5</v>
      </c>
      <c r="CE193">
        <v>14.4</v>
      </c>
      <c r="CF193">
        <v>14.4</v>
      </c>
      <c r="CG193">
        <v>14.3</v>
      </c>
      <c r="CH193">
        <v>14.2</v>
      </c>
      <c r="CI193">
        <v>14.1</v>
      </c>
      <c r="CJ193">
        <v>14</v>
      </c>
      <c r="CK193">
        <v>13.9</v>
      </c>
      <c r="CL193">
        <v>13.7</v>
      </c>
      <c r="CM193">
        <v>13.6</v>
      </c>
      <c r="CN193">
        <v>13.4</v>
      </c>
      <c r="CO193">
        <v>13.3</v>
      </c>
      <c r="CP193">
        <v>13.1</v>
      </c>
      <c r="CQ193">
        <v>12.9</v>
      </c>
      <c r="CR193">
        <v>12.7</v>
      </c>
      <c r="CS193">
        <v>12.5</v>
      </c>
      <c r="CT193">
        <v>12.3</v>
      </c>
      <c r="CU193">
        <v>12</v>
      </c>
      <c r="CV193">
        <v>11.8</v>
      </c>
      <c r="CW193">
        <v>11.6</v>
      </c>
      <c r="CX193">
        <v>11.4</v>
      </c>
      <c r="CY193">
        <v>11.1</v>
      </c>
      <c r="CZ193">
        <v>10.8</v>
      </c>
      <c r="DA193">
        <v>10.5</v>
      </c>
      <c r="DB193">
        <v>10.199999999999999</v>
      </c>
      <c r="DC193">
        <v>9.85</v>
      </c>
      <c r="DD193">
        <v>9.5500000000000007</v>
      </c>
      <c r="DE193">
        <v>9.25</v>
      </c>
      <c r="DF193">
        <v>8.94</v>
      </c>
      <c r="DG193">
        <v>8.65</v>
      </c>
      <c r="DH193">
        <v>8.34</v>
      </c>
      <c r="DI193">
        <v>8.0299999999999994</v>
      </c>
      <c r="DJ193">
        <v>7.68</v>
      </c>
      <c r="DK193">
        <v>7.49</v>
      </c>
      <c r="DL193">
        <v>7.18</v>
      </c>
      <c r="DM193">
        <v>6.82</v>
      </c>
      <c r="DN193">
        <v>6.76</v>
      </c>
      <c r="DO193">
        <v>6.53</v>
      </c>
      <c r="DP193">
        <v>6.3</v>
      </c>
      <c r="DQ193">
        <v>6</v>
      </c>
      <c r="DR193">
        <v>5.82</v>
      </c>
      <c r="DS193">
        <v>5.58</v>
      </c>
      <c r="DT193">
        <v>5.32</v>
      </c>
      <c r="DU193">
        <v>5.17</v>
      </c>
      <c r="DV193">
        <v>4.95</v>
      </c>
      <c r="DW193">
        <v>4.76</v>
      </c>
      <c r="DX193">
        <v>4.51</v>
      </c>
      <c r="DY193">
        <v>4.42</v>
      </c>
      <c r="DZ193">
        <v>4.2300000000000004</v>
      </c>
      <c r="EA193">
        <v>4.0199999999999996</v>
      </c>
      <c r="EB193">
        <v>3.88</v>
      </c>
      <c r="EC193">
        <v>3.74</v>
      </c>
      <c r="ED193">
        <v>3.61</v>
      </c>
      <c r="EE193">
        <v>3.54</v>
      </c>
      <c r="EF193">
        <v>3.34</v>
      </c>
      <c r="EG193">
        <v>3.19</v>
      </c>
      <c r="EH193">
        <v>3.18</v>
      </c>
      <c r="EI193">
        <v>2.89</v>
      </c>
      <c r="EJ193">
        <v>2.79</v>
      </c>
      <c r="EK193">
        <v>2.78</v>
      </c>
      <c r="EL193">
        <v>2.72</v>
      </c>
      <c r="EM193">
        <v>2.58</v>
      </c>
      <c r="EN193">
        <v>2.44</v>
      </c>
      <c r="EO193">
        <v>2.34</v>
      </c>
      <c r="EP193">
        <v>2.27</v>
      </c>
      <c r="EQ193">
        <v>2.15</v>
      </c>
      <c r="ER193">
        <v>1.98</v>
      </c>
      <c r="ES193">
        <v>1.96</v>
      </c>
      <c r="ET193">
        <v>1.87</v>
      </c>
      <c r="EU193">
        <v>1.8</v>
      </c>
      <c r="EV193">
        <v>1.71</v>
      </c>
      <c r="EW193">
        <v>1.58</v>
      </c>
      <c r="EX193">
        <v>1.55</v>
      </c>
      <c r="EY193">
        <v>1.45</v>
      </c>
      <c r="EZ193">
        <v>1.36</v>
      </c>
      <c r="FA193">
        <v>1.3</v>
      </c>
      <c r="FB193">
        <v>1.21</v>
      </c>
      <c r="FC193">
        <v>1.1299999999999999</v>
      </c>
      <c r="FD193">
        <v>1.1000000000000001</v>
      </c>
      <c r="FE193">
        <v>0.99</v>
      </c>
      <c r="FF193">
        <v>0.9</v>
      </c>
      <c r="FG193">
        <v>0.88</v>
      </c>
      <c r="FH193">
        <v>0.8</v>
      </c>
      <c r="FI193">
        <v>0.73</v>
      </c>
      <c r="FJ193">
        <v>0.68</v>
      </c>
      <c r="FK193">
        <v>0.62</v>
      </c>
      <c r="FL193">
        <v>0.57999999999999996</v>
      </c>
      <c r="FM193">
        <v>0.51</v>
      </c>
      <c r="FN193">
        <v>0.46</v>
      </c>
      <c r="FO193">
        <v>0.42</v>
      </c>
      <c r="FP193">
        <v>0.36</v>
      </c>
      <c r="FQ193">
        <v>0.33</v>
      </c>
      <c r="FR193">
        <v>0.28000000000000003</v>
      </c>
      <c r="FS193">
        <v>0.26</v>
      </c>
      <c r="FT193">
        <v>0.22</v>
      </c>
      <c r="FU193">
        <v>0.2</v>
      </c>
      <c r="FV193">
        <v>0.18</v>
      </c>
      <c r="FW193">
        <v>0.15</v>
      </c>
      <c r="FX193">
        <v>0.13</v>
      </c>
      <c r="FY193">
        <v>0.11</v>
      </c>
      <c r="FZ193">
        <v>0.1</v>
      </c>
    </row>
    <row r="194" spans="1:182" x14ac:dyDescent="0.15">
      <c r="A194">
        <v>-7</v>
      </c>
      <c r="B194">
        <v>0</v>
      </c>
      <c r="C194">
        <v>0</v>
      </c>
      <c r="D194">
        <v>0</v>
      </c>
      <c r="E194">
        <v>0</v>
      </c>
      <c r="F194">
        <v>0</v>
      </c>
      <c r="G194">
        <v>0</v>
      </c>
      <c r="H194">
        <v>0</v>
      </c>
      <c r="I194">
        <v>0</v>
      </c>
      <c r="J194">
        <v>0</v>
      </c>
      <c r="K194">
        <v>0</v>
      </c>
      <c r="L194">
        <v>0</v>
      </c>
      <c r="M194">
        <v>0.02</v>
      </c>
      <c r="N194">
        <v>0.03</v>
      </c>
      <c r="O194">
        <v>0.05</v>
      </c>
      <c r="P194">
        <v>0.08</v>
      </c>
      <c r="Q194">
        <v>0.1</v>
      </c>
      <c r="R194">
        <v>0.12</v>
      </c>
      <c r="S194">
        <v>0.15</v>
      </c>
      <c r="T194">
        <v>0.19</v>
      </c>
      <c r="U194">
        <v>0.23</v>
      </c>
      <c r="V194">
        <v>0.27</v>
      </c>
      <c r="W194">
        <v>0.32</v>
      </c>
      <c r="X194">
        <v>0.38</v>
      </c>
      <c r="Y194">
        <v>0.45</v>
      </c>
      <c r="Z194">
        <v>0.53</v>
      </c>
      <c r="AA194">
        <v>0.61</v>
      </c>
      <c r="AB194">
        <v>0.69</v>
      </c>
      <c r="AC194">
        <v>0.8</v>
      </c>
      <c r="AD194">
        <v>0.91</v>
      </c>
      <c r="AE194">
        <v>1.04</v>
      </c>
      <c r="AF194">
        <v>1.1599999999999999</v>
      </c>
      <c r="AG194">
        <v>1.29</v>
      </c>
      <c r="AH194">
        <v>1.49</v>
      </c>
      <c r="AI194">
        <v>1.61</v>
      </c>
      <c r="AJ194">
        <v>1.83</v>
      </c>
      <c r="AK194">
        <v>2.04</v>
      </c>
      <c r="AL194">
        <v>2.2599999999999998</v>
      </c>
      <c r="AM194">
        <v>2.4900000000000002</v>
      </c>
      <c r="AN194">
        <v>2.72</v>
      </c>
      <c r="AO194">
        <v>2.99</v>
      </c>
      <c r="AP194">
        <v>3.19</v>
      </c>
      <c r="AQ194">
        <v>3.55</v>
      </c>
      <c r="AR194">
        <v>3.97</v>
      </c>
      <c r="AS194">
        <v>4.3099999999999996</v>
      </c>
      <c r="AT194">
        <v>4.5199999999999996</v>
      </c>
      <c r="AU194">
        <v>4.84</v>
      </c>
      <c r="AV194">
        <v>5.15</v>
      </c>
      <c r="AW194">
        <v>5.54</v>
      </c>
      <c r="AX194">
        <v>5.87</v>
      </c>
      <c r="AY194">
        <v>6.31</v>
      </c>
      <c r="AZ194">
        <v>6.97</v>
      </c>
      <c r="BA194">
        <v>7.6</v>
      </c>
      <c r="BB194">
        <v>8.2799999999999994</v>
      </c>
      <c r="BC194">
        <v>8.73</v>
      </c>
      <c r="BD194">
        <v>9.1999999999999993</v>
      </c>
      <c r="BE194">
        <v>9.68</v>
      </c>
      <c r="BF194">
        <v>9.9</v>
      </c>
      <c r="BG194">
        <v>10.199999999999999</v>
      </c>
      <c r="BH194">
        <v>10.6</v>
      </c>
      <c r="BI194">
        <v>11.1</v>
      </c>
      <c r="BJ194">
        <v>11.4</v>
      </c>
      <c r="BK194">
        <v>11.8</v>
      </c>
      <c r="BL194">
        <v>12.1</v>
      </c>
      <c r="BM194">
        <v>12.4</v>
      </c>
      <c r="BN194">
        <v>12.7</v>
      </c>
      <c r="BO194">
        <v>13</v>
      </c>
      <c r="BP194">
        <v>13.2</v>
      </c>
      <c r="BQ194">
        <v>13.4</v>
      </c>
      <c r="BR194">
        <v>13.6</v>
      </c>
      <c r="BS194">
        <v>13.7</v>
      </c>
      <c r="BT194">
        <v>13.9</v>
      </c>
      <c r="BU194">
        <v>14</v>
      </c>
      <c r="BV194">
        <v>14.2</v>
      </c>
      <c r="BW194">
        <v>14.3</v>
      </c>
      <c r="BX194">
        <v>14.4</v>
      </c>
      <c r="BY194">
        <v>14.5</v>
      </c>
      <c r="BZ194">
        <v>14.5</v>
      </c>
      <c r="CA194">
        <v>14.5</v>
      </c>
      <c r="CB194">
        <v>14.5</v>
      </c>
      <c r="CC194">
        <v>14.5</v>
      </c>
      <c r="CD194">
        <v>14.5</v>
      </c>
      <c r="CE194">
        <v>14.4</v>
      </c>
      <c r="CF194">
        <v>14.3</v>
      </c>
      <c r="CG194">
        <v>14.3</v>
      </c>
      <c r="CH194">
        <v>14.2</v>
      </c>
      <c r="CI194">
        <v>14.1</v>
      </c>
      <c r="CJ194">
        <v>14</v>
      </c>
      <c r="CK194">
        <v>13.8</v>
      </c>
      <c r="CL194">
        <v>13.7</v>
      </c>
      <c r="CM194">
        <v>13.6</v>
      </c>
      <c r="CN194">
        <v>13.4</v>
      </c>
      <c r="CO194">
        <v>13.2</v>
      </c>
      <c r="CP194">
        <v>13.1</v>
      </c>
      <c r="CQ194">
        <v>12.9</v>
      </c>
      <c r="CR194">
        <v>12.7</v>
      </c>
      <c r="CS194">
        <v>12.5</v>
      </c>
      <c r="CT194">
        <v>12.2</v>
      </c>
      <c r="CU194">
        <v>12</v>
      </c>
      <c r="CV194">
        <v>11.8</v>
      </c>
      <c r="CW194">
        <v>11.5</v>
      </c>
      <c r="CX194">
        <v>11.3</v>
      </c>
      <c r="CY194">
        <v>11.1</v>
      </c>
      <c r="CZ194">
        <v>10.8</v>
      </c>
      <c r="DA194">
        <v>10.5</v>
      </c>
      <c r="DB194">
        <v>10.199999999999999</v>
      </c>
      <c r="DC194">
        <v>9.85</v>
      </c>
      <c r="DD194">
        <v>9.5500000000000007</v>
      </c>
      <c r="DE194">
        <v>9.26</v>
      </c>
      <c r="DF194">
        <v>8.98</v>
      </c>
      <c r="DG194">
        <v>8.59</v>
      </c>
      <c r="DH194">
        <v>8.44</v>
      </c>
      <c r="DI194">
        <v>8.08</v>
      </c>
      <c r="DJ194">
        <v>7.72</v>
      </c>
      <c r="DK194">
        <v>7.41</v>
      </c>
      <c r="DL194">
        <v>7.13</v>
      </c>
      <c r="DM194">
        <v>6.89</v>
      </c>
      <c r="DN194">
        <v>6.7</v>
      </c>
      <c r="DO194">
        <v>6.54</v>
      </c>
      <c r="DP194">
        <v>6.29</v>
      </c>
      <c r="DQ194">
        <v>6.06</v>
      </c>
      <c r="DR194">
        <v>5.82</v>
      </c>
      <c r="DS194">
        <v>5.59</v>
      </c>
      <c r="DT194">
        <v>5.35</v>
      </c>
      <c r="DU194">
        <v>5.25</v>
      </c>
      <c r="DV194">
        <v>4.99</v>
      </c>
      <c r="DW194">
        <v>4.79</v>
      </c>
      <c r="DX194">
        <v>4.58</v>
      </c>
      <c r="DY194">
        <v>4.4400000000000004</v>
      </c>
      <c r="DZ194">
        <v>4.26</v>
      </c>
      <c r="EA194">
        <v>4.08</v>
      </c>
      <c r="EB194">
        <v>3.92</v>
      </c>
      <c r="EC194">
        <v>3.78</v>
      </c>
      <c r="ED194">
        <v>3.64</v>
      </c>
      <c r="EE194">
        <v>3.53</v>
      </c>
      <c r="EF194">
        <v>3.34</v>
      </c>
      <c r="EG194">
        <v>3.23</v>
      </c>
      <c r="EH194">
        <v>3.13</v>
      </c>
      <c r="EI194">
        <v>2.99</v>
      </c>
      <c r="EJ194">
        <v>2.92</v>
      </c>
      <c r="EK194">
        <v>2.77</v>
      </c>
      <c r="EL194">
        <v>2.7</v>
      </c>
      <c r="EM194">
        <v>2.59</v>
      </c>
      <c r="EN194">
        <v>2.4500000000000002</v>
      </c>
      <c r="EO194">
        <v>2.39</v>
      </c>
      <c r="EP194">
        <v>2.2999999999999998</v>
      </c>
      <c r="EQ194">
        <v>2.2000000000000002</v>
      </c>
      <c r="ER194">
        <v>2.06</v>
      </c>
      <c r="ES194">
        <v>2</v>
      </c>
      <c r="ET194">
        <v>1.92</v>
      </c>
      <c r="EU194">
        <v>1.81</v>
      </c>
      <c r="EV194">
        <v>1.73</v>
      </c>
      <c r="EW194">
        <v>1.65</v>
      </c>
      <c r="EX194">
        <v>1.53</v>
      </c>
      <c r="EY194">
        <v>1.46</v>
      </c>
      <c r="EZ194">
        <v>1.36</v>
      </c>
      <c r="FA194">
        <v>1.32</v>
      </c>
      <c r="FB194">
        <v>1.25</v>
      </c>
      <c r="FC194">
        <v>1.1399999999999999</v>
      </c>
      <c r="FD194">
        <v>1.1299999999999999</v>
      </c>
      <c r="FE194">
        <v>1.02</v>
      </c>
      <c r="FF194">
        <v>0.94</v>
      </c>
      <c r="FG194">
        <v>0.84</v>
      </c>
      <c r="FH194">
        <v>0.82</v>
      </c>
      <c r="FI194">
        <v>0.74</v>
      </c>
      <c r="FJ194">
        <v>0.69</v>
      </c>
      <c r="FK194">
        <v>0.63</v>
      </c>
      <c r="FL194">
        <v>0.56999999999999995</v>
      </c>
      <c r="FM194">
        <v>0.51</v>
      </c>
      <c r="FN194">
        <v>0.47</v>
      </c>
      <c r="FO194">
        <v>0.42</v>
      </c>
      <c r="FP194">
        <v>0.37</v>
      </c>
      <c r="FQ194">
        <v>0.34</v>
      </c>
      <c r="FR194">
        <v>0.3</v>
      </c>
      <c r="FS194">
        <v>0.27</v>
      </c>
      <c r="FT194">
        <v>0.23</v>
      </c>
      <c r="FU194">
        <v>0.2</v>
      </c>
      <c r="FV194">
        <v>0.17</v>
      </c>
      <c r="FW194">
        <v>0.15</v>
      </c>
      <c r="FX194">
        <v>0.13</v>
      </c>
      <c r="FY194">
        <v>0.11</v>
      </c>
      <c r="FZ194">
        <v>0.1</v>
      </c>
    </row>
    <row r="195" spans="1:182" x14ac:dyDescent="0.15">
      <c r="A195">
        <v>-8</v>
      </c>
      <c r="B195">
        <v>0</v>
      </c>
      <c r="C195">
        <v>0</v>
      </c>
      <c r="D195">
        <v>0</v>
      </c>
      <c r="E195">
        <v>0</v>
      </c>
      <c r="F195">
        <v>0</v>
      </c>
      <c r="G195">
        <v>0</v>
      </c>
      <c r="H195">
        <v>0</v>
      </c>
      <c r="I195">
        <v>0</v>
      </c>
      <c r="J195">
        <v>0</v>
      </c>
      <c r="K195">
        <v>0</v>
      </c>
      <c r="L195">
        <v>0</v>
      </c>
      <c r="M195">
        <v>0.02</v>
      </c>
      <c r="N195">
        <v>0.04</v>
      </c>
      <c r="O195">
        <v>0.06</v>
      </c>
      <c r="P195">
        <v>7.0000000000000007E-2</v>
      </c>
      <c r="Q195">
        <v>0.1</v>
      </c>
      <c r="R195">
        <v>0.12</v>
      </c>
      <c r="S195">
        <v>0.14000000000000001</v>
      </c>
      <c r="T195">
        <v>0.18</v>
      </c>
      <c r="U195">
        <v>0.22</v>
      </c>
      <c r="V195">
        <v>0.27</v>
      </c>
      <c r="W195">
        <v>0.31</v>
      </c>
      <c r="X195">
        <v>0.37</v>
      </c>
      <c r="Y195">
        <v>0.44</v>
      </c>
      <c r="Z195">
        <v>0.52</v>
      </c>
      <c r="AA195">
        <v>0.59</v>
      </c>
      <c r="AB195">
        <v>0.68</v>
      </c>
      <c r="AC195">
        <v>0.79</v>
      </c>
      <c r="AD195">
        <v>0.91</v>
      </c>
      <c r="AE195">
        <v>1.03</v>
      </c>
      <c r="AF195">
        <v>1.18</v>
      </c>
      <c r="AG195">
        <v>1.3</v>
      </c>
      <c r="AH195">
        <v>1.5</v>
      </c>
      <c r="AI195">
        <v>1.65</v>
      </c>
      <c r="AJ195">
        <v>1.81</v>
      </c>
      <c r="AK195">
        <v>2.0299999999999998</v>
      </c>
      <c r="AL195">
        <v>2.2000000000000002</v>
      </c>
      <c r="AM195">
        <v>2.5099999999999998</v>
      </c>
      <c r="AN195">
        <v>2.73</v>
      </c>
      <c r="AO195">
        <v>2.93</v>
      </c>
      <c r="AP195">
        <v>3.2</v>
      </c>
      <c r="AQ195">
        <v>3.55</v>
      </c>
      <c r="AR195">
        <v>3.93</v>
      </c>
      <c r="AS195">
        <v>4.24</v>
      </c>
      <c r="AT195">
        <v>4.5199999999999996</v>
      </c>
      <c r="AU195">
        <v>4.83</v>
      </c>
      <c r="AV195">
        <v>5.19</v>
      </c>
      <c r="AW195">
        <v>5.46</v>
      </c>
      <c r="AX195">
        <v>5.87</v>
      </c>
      <c r="AY195">
        <v>6.35</v>
      </c>
      <c r="AZ195">
        <v>6.84</v>
      </c>
      <c r="BA195">
        <v>7.57</v>
      </c>
      <c r="BB195">
        <v>8.24</v>
      </c>
      <c r="BC195">
        <v>8.73</v>
      </c>
      <c r="BD195">
        <v>9.1999999999999993</v>
      </c>
      <c r="BE195">
        <v>9.6999999999999993</v>
      </c>
      <c r="BF195">
        <v>10</v>
      </c>
      <c r="BG195">
        <v>10.199999999999999</v>
      </c>
      <c r="BH195">
        <v>10.6</v>
      </c>
      <c r="BI195">
        <v>11</v>
      </c>
      <c r="BJ195">
        <v>11.4</v>
      </c>
      <c r="BK195">
        <v>11.7</v>
      </c>
      <c r="BL195">
        <v>12.1</v>
      </c>
      <c r="BM195">
        <v>12.4</v>
      </c>
      <c r="BN195">
        <v>12.7</v>
      </c>
      <c r="BO195">
        <v>12.9</v>
      </c>
      <c r="BP195">
        <v>13.2</v>
      </c>
      <c r="BQ195">
        <v>13.4</v>
      </c>
      <c r="BR195">
        <v>13.5</v>
      </c>
      <c r="BS195">
        <v>13.7</v>
      </c>
      <c r="BT195">
        <v>13.9</v>
      </c>
      <c r="BU195">
        <v>14</v>
      </c>
      <c r="BV195">
        <v>14.2</v>
      </c>
      <c r="BW195">
        <v>14.3</v>
      </c>
      <c r="BX195">
        <v>14.4</v>
      </c>
      <c r="BY195">
        <v>14.4</v>
      </c>
      <c r="BZ195">
        <v>14.5</v>
      </c>
      <c r="CA195">
        <v>14.5</v>
      </c>
      <c r="CB195">
        <v>14.5</v>
      </c>
      <c r="CC195">
        <v>14.5</v>
      </c>
      <c r="CD195">
        <v>14.4</v>
      </c>
      <c r="CE195">
        <v>14.4</v>
      </c>
      <c r="CF195">
        <v>14.3</v>
      </c>
      <c r="CG195">
        <v>14.2</v>
      </c>
      <c r="CH195">
        <v>14.2</v>
      </c>
      <c r="CI195">
        <v>14.1</v>
      </c>
      <c r="CJ195">
        <v>13.9</v>
      </c>
      <c r="CK195">
        <v>13.8</v>
      </c>
      <c r="CL195">
        <v>13.7</v>
      </c>
      <c r="CM195">
        <v>13.5</v>
      </c>
      <c r="CN195">
        <v>13.4</v>
      </c>
      <c r="CO195">
        <v>13.2</v>
      </c>
      <c r="CP195">
        <v>13</v>
      </c>
      <c r="CQ195">
        <v>12.8</v>
      </c>
      <c r="CR195">
        <v>12.6</v>
      </c>
      <c r="CS195">
        <v>12.4</v>
      </c>
      <c r="CT195">
        <v>12.2</v>
      </c>
      <c r="CU195">
        <v>12</v>
      </c>
      <c r="CV195">
        <v>11.8</v>
      </c>
      <c r="CW195">
        <v>11.5</v>
      </c>
      <c r="CX195">
        <v>11.3</v>
      </c>
      <c r="CY195">
        <v>11.1</v>
      </c>
      <c r="CZ195">
        <v>10.8</v>
      </c>
      <c r="DA195">
        <v>10.5</v>
      </c>
      <c r="DB195">
        <v>10.3</v>
      </c>
      <c r="DC195">
        <v>9.92</v>
      </c>
      <c r="DD195">
        <v>9.57</v>
      </c>
      <c r="DE195">
        <v>9.3000000000000007</v>
      </c>
      <c r="DF195">
        <v>8.91</v>
      </c>
      <c r="DG195">
        <v>8.73</v>
      </c>
      <c r="DH195">
        <v>8.35</v>
      </c>
      <c r="DI195">
        <v>8.0500000000000007</v>
      </c>
      <c r="DJ195">
        <v>7.75</v>
      </c>
      <c r="DK195">
        <v>7.46</v>
      </c>
      <c r="DL195">
        <v>7.11</v>
      </c>
      <c r="DM195">
        <v>6.93</v>
      </c>
      <c r="DN195">
        <v>6.72</v>
      </c>
      <c r="DO195">
        <v>6.6</v>
      </c>
      <c r="DP195">
        <v>6.37</v>
      </c>
      <c r="DQ195">
        <v>6.08</v>
      </c>
      <c r="DR195">
        <v>5.83</v>
      </c>
      <c r="DS195">
        <v>5.62</v>
      </c>
      <c r="DT195">
        <v>5.44</v>
      </c>
      <c r="DU195">
        <v>5.29</v>
      </c>
      <c r="DV195">
        <v>5.07</v>
      </c>
      <c r="DW195">
        <v>4.88</v>
      </c>
      <c r="DX195">
        <v>4.59</v>
      </c>
      <c r="DY195">
        <v>4.45</v>
      </c>
      <c r="DZ195">
        <v>4.34</v>
      </c>
      <c r="EA195">
        <v>4.0999999999999996</v>
      </c>
      <c r="EB195">
        <v>3.96</v>
      </c>
      <c r="EC195">
        <v>3.82</v>
      </c>
      <c r="ED195">
        <v>3.68</v>
      </c>
      <c r="EE195">
        <v>3.53</v>
      </c>
      <c r="EF195">
        <v>3.39</v>
      </c>
      <c r="EG195">
        <v>3.22</v>
      </c>
      <c r="EH195">
        <v>3.16</v>
      </c>
      <c r="EI195">
        <v>3.06</v>
      </c>
      <c r="EJ195">
        <v>2.91</v>
      </c>
      <c r="EK195">
        <v>2.78</v>
      </c>
      <c r="EL195">
        <v>2.72</v>
      </c>
      <c r="EM195">
        <v>2.63</v>
      </c>
      <c r="EN195">
        <v>2.5499999999999998</v>
      </c>
      <c r="EO195">
        <v>2.42</v>
      </c>
      <c r="EP195">
        <v>2.2999999999999998</v>
      </c>
      <c r="EQ195">
        <v>2.15</v>
      </c>
      <c r="ER195">
        <v>2.09</v>
      </c>
      <c r="ES195">
        <v>2.0099999999999998</v>
      </c>
      <c r="ET195">
        <v>1.97</v>
      </c>
      <c r="EU195">
        <v>1.83</v>
      </c>
      <c r="EV195">
        <v>1.73</v>
      </c>
      <c r="EW195">
        <v>1.63</v>
      </c>
      <c r="EX195">
        <v>1.56</v>
      </c>
      <c r="EY195">
        <v>1.5</v>
      </c>
      <c r="EZ195">
        <v>1.42</v>
      </c>
      <c r="FA195">
        <v>1.34</v>
      </c>
      <c r="FB195">
        <v>1.24</v>
      </c>
      <c r="FC195">
        <v>1.19</v>
      </c>
      <c r="FD195">
        <v>1.1000000000000001</v>
      </c>
      <c r="FE195">
        <v>1.03</v>
      </c>
      <c r="FF195">
        <v>0.95</v>
      </c>
      <c r="FG195">
        <v>0.86</v>
      </c>
      <c r="FH195">
        <v>0.82</v>
      </c>
      <c r="FI195">
        <v>0.77</v>
      </c>
      <c r="FJ195">
        <v>0.71</v>
      </c>
      <c r="FK195">
        <v>0.64</v>
      </c>
      <c r="FL195">
        <v>0.57999999999999996</v>
      </c>
      <c r="FM195">
        <v>0.53</v>
      </c>
      <c r="FN195">
        <v>0.47</v>
      </c>
      <c r="FO195">
        <v>0.42</v>
      </c>
      <c r="FP195">
        <v>0.37</v>
      </c>
      <c r="FQ195">
        <v>0.32</v>
      </c>
      <c r="FR195">
        <v>0.3</v>
      </c>
      <c r="FS195">
        <v>0.27</v>
      </c>
      <c r="FT195">
        <v>0.23</v>
      </c>
      <c r="FU195">
        <v>0.2</v>
      </c>
      <c r="FV195">
        <v>0.18</v>
      </c>
      <c r="FW195">
        <v>0.15</v>
      </c>
      <c r="FX195">
        <v>0.13</v>
      </c>
      <c r="FY195">
        <v>0.11</v>
      </c>
      <c r="FZ195">
        <v>0.1</v>
      </c>
    </row>
    <row r="196" spans="1:182" x14ac:dyDescent="0.15">
      <c r="A196">
        <v>-9</v>
      </c>
      <c r="B196">
        <v>0</v>
      </c>
      <c r="C196">
        <v>0</v>
      </c>
      <c r="D196">
        <v>0</v>
      </c>
      <c r="E196">
        <v>0</v>
      </c>
      <c r="F196">
        <v>0</v>
      </c>
      <c r="G196">
        <v>0</v>
      </c>
      <c r="H196">
        <v>0</v>
      </c>
      <c r="I196">
        <v>0</v>
      </c>
      <c r="J196">
        <v>0</v>
      </c>
      <c r="K196">
        <v>0</v>
      </c>
      <c r="L196">
        <v>0</v>
      </c>
      <c r="M196">
        <v>0.02</v>
      </c>
      <c r="N196">
        <v>0.04</v>
      </c>
      <c r="O196">
        <v>0.05</v>
      </c>
      <c r="P196">
        <v>7.0000000000000007E-2</v>
      </c>
      <c r="Q196">
        <v>0.09</v>
      </c>
      <c r="R196">
        <v>0.12</v>
      </c>
      <c r="S196">
        <v>0.14000000000000001</v>
      </c>
      <c r="T196">
        <v>0.18</v>
      </c>
      <c r="U196">
        <v>0.22</v>
      </c>
      <c r="V196">
        <v>0.26</v>
      </c>
      <c r="W196">
        <v>0.3</v>
      </c>
      <c r="X196">
        <v>0.36</v>
      </c>
      <c r="Y196">
        <v>0.42</v>
      </c>
      <c r="Z196">
        <v>0.52</v>
      </c>
      <c r="AA196">
        <v>0.59</v>
      </c>
      <c r="AB196">
        <v>0.66</v>
      </c>
      <c r="AC196">
        <v>0.78</v>
      </c>
      <c r="AD196">
        <v>0.87</v>
      </c>
      <c r="AE196">
        <v>1.02</v>
      </c>
      <c r="AF196">
        <v>1.1299999999999999</v>
      </c>
      <c r="AG196">
        <v>1.26</v>
      </c>
      <c r="AH196">
        <v>1.41</v>
      </c>
      <c r="AI196">
        <v>1.62</v>
      </c>
      <c r="AJ196">
        <v>1.82</v>
      </c>
      <c r="AK196">
        <v>2.0099999999999998</v>
      </c>
      <c r="AL196">
        <v>2.1800000000000002</v>
      </c>
      <c r="AM196">
        <v>2.46</v>
      </c>
      <c r="AN196">
        <v>2.74</v>
      </c>
      <c r="AO196">
        <v>2.92</v>
      </c>
      <c r="AP196">
        <v>3.24</v>
      </c>
      <c r="AQ196">
        <v>3.51</v>
      </c>
      <c r="AR196">
        <v>3.94</v>
      </c>
      <c r="AS196">
        <v>4.22</v>
      </c>
      <c r="AT196">
        <v>4.47</v>
      </c>
      <c r="AU196">
        <v>4.82</v>
      </c>
      <c r="AV196">
        <v>5.18</v>
      </c>
      <c r="AW196">
        <v>5.42</v>
      </c>
      <c r="AX196">
        <v>5.87</v>
      </c>
      <c r="AY196">
        <v>6.3</v>
      </c>
      <c r="AZ196">
        <v>6.85</v>
      </c>
      <c r="BA196">
        <v>7.55</v>
      </c>
      <c r="BB196">
        <v>8.15</v>
      </c>
      <c r="BC196">
        <v>8.76</v>
      </c>
      <c r="BD196">
        <v>9.19</v>
      </c>
      <c r="BE196">
        <v>9.65</v>
      </c>
      <c r="BF196">
        <v>10</v>
      </c>
      <c r="BG196">
        <v>10.199999999999999</v>
      </c>
      <c r="BH196">
        <v>10.6</v>
      </c>
      <c r="BI196">
        <v>11</v>
      </c>
      <c r="BJ196">
        <v>11.4</v>
      </c>
      <c r="BK196">
        <v>11.8</v>
      </c>
      <c r="BL196">
        <v>12</v>
      </c>
      <c r="BM196">
        <v>12.4</v>
      </c>
      <c r="BN196">
        <v>12.6</v>
      </c>
      <c r="BO196">
        <v>12.9</v>
      </c>
      <c r="BP196">
        <v>13.1</v>
      </c>
      <c r="BQ196">
        <v>13.3</v>
      </c>
      <c r="BR196">
        <v>13.5</v>
      </c>
      <c r="BS196">
        <v>13.7</v>
      </c>
      <c r="BT196">
        <v>13.8</v>
      </c>
      <c r="BU196">
        <v>14</v>
      </c>
      <c r="BV196">
        <v>14.2</v>
      </c>
      <c r="BW196">
        <v>14.3</v>
      </c>
      <c r="BX196">
        <v>14.3</v>
      </c>
      <c r="BY196">
        <v>14.4</v>
      </c>
      <c r="BZ196">
        <v>14.4</v>
      </c>
      <c r="CA196">
        <v>14.4</v>
      </c>
      <c r="CB196">
        <v>14.4</v>
      </c>
      <c r="CC196">
        <v>14.4</v>
      </c>
      <c r="CD196">
        <v>14.4</v>
      </c>
      <c r="CE196">
        <v>14.3</v>
      </c>
      <c r="CF196">
        <v>14.3</v>
      </c>
      <c r="CG196">
        <v>14.2</v>
      </c>
      <c r="CH196">
        <v>14.1</v>
      </c>
      <c r="CI196">
        <v>14</v>
      </c>
      <c r="CJ196">
        <v>13.9</v>
      </c>
      <c r="CK196">
        <v>13.8</v>
      </c>
      <c r="CL196">
        <v>13.7</v>
      </c>
      <c r="CM196">
        <v>13.5</v>
      </c>
      <c r="CN196">
        <v>13.4</v>
      </c>
      <c r="CO196">
        <v>13.2</v>
      </c>
      <c r="CP196">
        <v>13</v>
      </c>
      <c r="CQ196">
        <v>12.8</v>
      </c>
      <c r="CR196">
        <v>12.6</v>
      </c>
      <c r="CS196">
        <v>12.4</v>
      </c>
      <c r="CT196">
        <v>12.2</v>
      </c>
      <c r="CU196">
        <v>12</v>
      </c>
      <c r="CV196">
        <v>11.8</v>
      </c>
      <c r="CW196">
        <v>11.6</v>
      </c>
      <c r="CX196">
        <v>11.3</v>
      </c>
      <c r="CY196">
        <v>11.1</v>
      </c>
      <c r="CZ196">
        <v>10.7</v>
      </c>
      <c r="DA196">
        <v>10.5</v>
      </c>
      <c r="DB196">
        <v>10.199999999999999</v>
      </c>
      <c r="DC196">
        <v>9.8800000000000008</v>
      </c>
      <c r="DD196">
        <v>9.59</v>
      </c>
      <c r="DE196">
        <v>9.2899999999999991</v>
      </c>
      <c r="DF196">
        <v>8.9600000000000009</v>
      </c>
      <c r="DG196">
        <v>8.68</v>
      </c>
      <c r="DH196">
        <v>8.3699999999999992</v>
      </c>
      <c r="DI196">
        <v>8.1</v>
      </c>
      <c r="DJ196">
        <v>7.75</v>
      </c>
      <c r="DK196">
        <v>7.46</v>
      </c>
      <c r="DL196">
        <v>7.22</v>
      </c>
      <c r="DM196">
        <v>6.94</v>
      </c>
      <c r="DN196">
        <v>6.66</v>
      </c>
      <c r="DO196">
        <v>6.6</v>
      </c>
      <c r="DP196">
        <v>6.38</v>
      </c>
      <c r="DQ196">
        <v>6.12</v>
      </c>
      <c r="DR196">
        <v>5.83</v>
      </c>
      <c r="DS196">
        <v>5.56</v>
      </c>
      <c r="DT196">
        <v>5.49</v>
      </c>
      <c r="DU196">
        <v>5.26</v>
      </c>
      <c r="DV196">
        <v>5.0599999999999996</v>
      </c>
      <c r="DW196">
        <v>4.92</v>
      </c>
      <c r="DX196">
        <v>4.68</v>
      </c>
      <c r="DY196">
        <v>4.47</v>
      </c>
      <c r="DZ196">
        <v>4.29</v>
      </c>
      <c r="EA196">
        <v>4.08</v>
      </c>
      <c r="EB196">
        <v>4.03</v>
      </c>
      <c r="EC196">
        <v>3.88</v>
      </c>
      <c r="ED196">
        <v>3.7</v>
      </c>
      <c r="EE196">
        <v>3.61</v>
      </c>
      <c r="EF196">
        <v>3.45</v>
      </c>
      <c r="EG196">
        <v>3.27</v>
      </c>
      <c r="EH196">
        <v>3.24</v>
      </c>
      <c r="EI196">
        <v>3.1</v>
      </c>
      <c r="EJ196">
        <v>2.89</v>
      </c>
      <c r="EK196">
        <v>2.82</v>
      </c>
      <c r="EL196">
        <v>2.77</v>
      </c>
      <c r="EM196">
        <v>2.67</v>
      </c>
      <c r="EN196">
        <v>2.57</v>
      </c>
      <c r="EO196">
        <v>2.44</v>
      </c>
      <c r="EP196">
        <v>2.3199999999999998</v>
      </c>
      <c r="EQ196">
        <v>2.21</v>
      </c>
      <c r="ER196">
        <v>2.12</v>
      </c>
      <c r="ES196">
        <v>2.0499999999999998</v>
      </c>
      <c r="ET196">
        <v>1.99</v>
      </c>
      <c r="EU196">
        <v>1.85</v>
      </c>
      <c r="EV196">
        <v>1.77</v>
      </c>
      <c r="EW196">
        <v>1.68</v>
      </c>
      <c r="EX196">
        <v>1.55</v>
      </c>
      <c r="EY196">
        <v>1.5</v>
      </c>
      <c r="EZ196">
        <v>1.43</v>
      </c>
      <c r="FA196">
        <v>1.34</v>
      </c>
      <c r="FB196">
        <v>1.27</v>
      </c>
      <c r="FC196">
        <v>1.18</v>
      </c>
      <c r="FD196">
        <v>1.1100000000000001</v>
      </c>
      <c r="FE196">
        <v>1.05</v>
      </c>
      <c r="FF196">
        <v>0.98</v>
      </c>
      <c r="FG196">
        <v>0.89</v>
      </c>
      <c r="FH196">
        <v>0.85</v>
      </c>
      <c r="FI196">
        <v>0.76</v>
      </c>
      <c r="FJ196">
        <v>0.67</v>
      </c>
      <c r="FK196">
        <v>0.64</v>
      </c>
      <c r="FL196">
        <v>0.57999999999999996</v>
      </c>
      <c r="FM196">
        <v>0.52</v>
      </c>
      <c r="FN196">
        <v>0.46</v>
      </c>
      <c r="FO196">
        <v>0.45</v>
      </c>
      <c r="FP196">
        <v>0.37</v>
      </c>
      <c r="FQ196">
        <v>0.35</v>
      </c>
      <c r="FR196">
        <v>0.3</v>
      </c>
      <c r="FS196">
        <v>0.27</v>
      </c>
      <c r="FT196">
        <v>0.24</v>
      </c>
      <c r="FU196">
        <v>0.21</v>
      </c>
      <c r="FV196">
        <v>0.18</v>
      </c>
      <c r="FW196">
        <v>0.16</v>
      </c>
      <c r="FX196">
        <v>0.13</v>
      </c>
      <c r="FY196">
        <v>0.11</v>
      </c>
      <c r="FZ196">
        <v>0.1</v>
      </c>
    </row>
    <row r="197" spans="1:182" x14ac:dyDescent="0.15">
      <c r="A197">
        <v>-10</v>
      </c>
      <c r="B197">
        <v>0</v>
      </c>
      <c r="C197">
        <v>0</v>
      </c>
      <c r="D197">
        <v>0</v>
      </c>
      <c r="E197">
        <v>0</v>
      </c>
      <c r="F197">
        <v>0</v>
      </c>
      <c r="G197">
        <v>0</v>
      </c>
      <c r="H197">
        <v>0</v>
      </c>
      <c r="I197">
        <v>0</v>
      </c>
      <c r="J197">
        <v>0</v>
      </c>
      <c r="K197">
        <v>0</v>
      </c>
      <c r="L197">
        <v>0</v>
      </c>
      <c r="M197">
        <v>0</v>
      </c>
      <c r="N197">
        <v>0.03</v>
      </c>
      <c r="O197">
        <v>0.05</v>
      </c>
      <c r="P197">
        <v>7.0000000000000007E-2</v>
      </c>
      <c r="Q197">
        <v>0.09</v>
      </c>
      <c r="R197">
        <v>0.11</v>
      </c>
      <c r="S197">
        <v>0.14000000000000001</v>
      </c>
      <c r="T197">
        <v>0.17</v>
      </c>
      <c r="U197">
        <v>0.21</v>
      </c>
      <c r="V197">
        <v>0.26</v>
      </c>
      <c r="W197">
        <v>0.3</v>
      </c>
      <c r="X197">
        <v>0.36</v>
      </c>
      <c r="Y197">
        <v>0.43</v>
      </c>
      <c r="Z197">
        <v>0.5</v>
      </c>
      <c r="AA197">
        <v>0.56000000000000005</v>
      </c>
      <c r="AB197">
        <v>0.66</v>
      </c>
      <c r="AC197">
        <v>0.76</v>
      </c>
      <c r="AD197">
        <v>0.86</v>
      </c>
      <c r="AE197">
        <v>0.99</v>
      </c>
      <c r="AF197">
        <v>1.1000000000000001</v>
      </c>
      <c r="AG197">
        <v>1.28</v>
      </c>
      <c r="AH197">
        <v>1.4</v>
      </c>
      <c r="AI197">
        <v>1.61</v>
      </c>
      <c r="AJ197">
        <v>1.77</v>
      </c>
      <c r="AK197">
        <v>2.02</v>
      </c>
      <c r="AL197">
        <v>2.15</v>
      </c>
      <c r="AM197">
        <v>2.4</v>
      </c>
      <c r="AN197">
        <v>2.69</v>
      </c>
      <c r="AO197">
        <v>2.9</v>
      </c>
      <c r="AP197">
        <v>3.2</v>
      </c>
      <c r="AQ197">
        <v>3.5</v>
      </c>
      <c r="AR197">
        <v>3.9</v>
      </c>
      <c r="AS197">
        <v>4.22</v>
      </c>
      <c r="AT197">
        <v>4.46</v>
      </c>
      <c r="AU197">
        <v>4.79</v>
      </c>
      <c r="AV197">
        <v>5.07</v>
      </c>
      <c r="AW197">
        <v>5.35</v>
      </c>
      <c r="AX197">
        <v>5.85</v>
      </c>
      <c r="AY197">
        <v>6.29</v>
      </c>
      <c r="AZ197">
        <v>6.83</v>
      </c>
      <c r="BA197">
        <v>7.51</v>
      </c>
      <c r="BB197">
        <v>8.11</v>
      </c>
      <c r="BC197">
        <v>8.6999999999999993</v>
      </c>
      <c r="BD197">
        <v>9.18</v>
      </c>
      <c r="BE197">
        <v>9.61</v>
      </c>
      <c r="BF197">
        <v>9.99</v>
      </c>
      <c r="BG197">
        <v>10.1</v>
      </c>
      <c r="BH197">
        <v>10.6</v>
      </c>
      <c r="BI197">
        <v>11</v>
      </c>
      <c r="BJ197">
        <v>11.3</v>
      </c>
      <c r="BK197">
        <v>11.7</v>
      </c>
      <c r="BL197">
        <v>12.1</v>
      </c>
      <c r="BM197">
        <v>12.3</v>
      </c>
      <c r="BN197">
        <v>12.6</v>
      </c>
      <c r="BO197">
        <v>12.9</v>
      </c>
      <c r="BP197">
        <v>13.1</v>
      </c>
      <c r="BQ197">
        <v>13.3</v>
      </c>
      <c r="BR197">
        <v>13.5</v>
      </c>
      <c r="BS197">
        <v>13.7</v>
      </c>
      <c r="BT197">
        <v>13.8</v>
      </c>
      <c r="BU197">
        <v>14</v>
      </c>
      <c r="BV197">
        <v>14.2</v>
      </c>
      <c r="BW197">
        <v>14.2</v>
      </c>
      <c r="BX197">
        <v>14.3</v>
      </c>
      <c r="BY197">
        <v>14.4</v>
      </c>
      <c r="BZ197">
        <v>14.4</v>
      </c>
      <c r="CA197">
        <v>14.4</v>
      </c>
      <c r="CB197">
        <v>14.4</v>
      </c>
      <c r="CC197">
        <v>14.4</v>
      </c>
      <c r="CD197">
        <v>14.4</v>
      </c>
      <c r="CE197">
        <v>14.3</v>
      </c>
      <c r="CF197">
        <v>14.3</v>
      </c>
      <c r="CG197">
        <v>14.2</v>
      </c>
      <c r="CH197">
        <v>14.1</v>
      </c>
      <c r="CI197">
        <v>14</v>
      </c>
      <c r="CJ197">
        <v>13.9</v>
      </c>
      <c r="CK197">
        <v>13.8</v>
      </c>
      <c r="CL197">
        <v>13.6</v>
      </c>
      <c r="CM197">
        <v>13.5</v>
      </c>
      <c r="CN197">
        <v>13.3</v>
      </c>
      <c r="CO197">
        <v>13.2</v>
      </c>
      <c r="CP197">
        <v>13</v>
      </c>
      <c r="CQ197">
        <v>12.8</v>
      </c>
      <c r="CR197">
        <v>12.6</v>
      </c>
      <c r="CS197">
        <v>12.4</v>
      </c>
      <c r="CT197">
        <v>12.2</v>
      </c>
      <c r="CU197">
        <v>12</v>
      </c>
      <c r="CV197">
        <v>11.8</v>
      </c>
      <c r="CW197">
        <v>11.5</v>
      </c>
      <c r="CX197">
        <v>11.3</v>
      </c>
      <c r="CY197">
        <v>11</v>
      </c>
      <c r="CZ197">
        <v>10.8</v>
      </c>
      <c r="DA197">
        <v>10.5</v>
      </c>
      <c r="DB197">
        <v>10.3</v>
      </c>
      <c r="DC197">
        <v>9.89</v>
      </c>
      <c r="DD197">
        <v>9.56</v>
      </c>
      <c r="DE197">
        <v>9.2899999999999991</v>
      </c>
      <c r="DF197">
        <v>8.9600000000000009</v>
      </c>
      <c r="DG197">
        <v>8.74</v>
      </c>
      <c r="DH197">
        <v>8.41</v>
      </c>
      <c r="DI197">
        <v>8.1199999999999992</v>
      </c>
      <c r="DJ197">
        <v>7.86</v>
      </c>
      <c r="DK197">
        <v>7.55</v>
      </c>
      <c r="DL197">
        <v>7.21</v>
      </c>
      <c r="DM197">
        <v>6.97</v>
      </c>
      <c r="DN197">
        <v>6.75</v>
      </c>
      <c r="DO197">
        <v>6.61</v>
      </c>
      <c r="DP197">
        <v>6.37</v>
      </c>
      <c r="DQ197">
        <v>6.15</v>
      </c>
      <c r="DR197">
        <v>5.93</v>
      </c>
      <c r="DS197">
        <v>5.72</v>
      </c>
      <c r="DT197">
        <v>5.48</v>
      </c>
      <c r="DU197">
        <v>5.23</v>
      </c>
      <c r="DV197">
        <v>5.13</v>
      </c>
      <c r="DW197">
        <v>4.95</v>
      </c>
      <c r="DX197">
        <v>4.72</v>
      </c>
      <c r="DY197">
        <v>4.5</v>
      </c>
      <c r="DZ197">
        <v>4.3600000000000003</v>
      </c>
      <c r="EA197">
        <v>4.16</v>
      </c>
      <c r="EB197">
        <v>4.0599999999999996</v>
      </c>
      <c r="EC197">
        <v>3.88</v>
      </c>
      <c r="ED197">
        <v>3.84</v>
      </c>
      <c r="EE197">
        <v>3.64</v>
      </c>
      <c r="EF197">
        <v>3.52</v>
      </c>
      <c r="EG197">
        <v>3.37</v>
      </c>
      <c r="EH197">
        <v>3.23</v>
      </c>
      <c r="EI197">
        <v>3.13</v>
      </c>
      <c r="EJ197">
        <v>3.01</v>
      </c>
      <c r="EK197">
        <v>2.81</v>
      </c>
      <c r="EL197">
        <v>2.76</v>
      </c>
      <c r="EM197">
        <v>2.7</v>
      </c>
      <c r="EN197">
        <v>2.59</v>
      </c>
      <c r="EO197">
        <v>2.5099999999999998</v>
      </c>
      <c r="EP197">
        <v>2.36</v>
      </c>
      <c r="EQ197">
        <v>2.2599999999999998</v>
      </c>
      <c r="ER197">
        <v>2.2000000000000002</v>
      </c>
      <c r="ES197">
        <v>2.02</v>
      </c>
      <c r="ET197">
        <v>2.0299999999999998</v>
      </c>
      <c r="EU197">
        <v>1.89</v>
      </c>
      <c r="EV197">
        <v>1.82</v>
      </c>
      <c r="EW197">
        <v>1.7</v>
      </c>
      <c r="EX197">
        <v>1.59</v>
      </c>
      <c r="EY197">
        <v>1.54</v>
      </c>
      <c r="EZ197">
        <v>1.43</v>
      </c>
      <c r="FA197">
        <v>1.33</v>
      </c>
      <c r="FB197">
        <v>1.29</v>
      </c>
      <c r="FC197">
        <v>1.2</v>
      </c>
      <c r="FD197">
        <v>1.1100000000000001</v>
      </c>
      <c r="FE197">
        <v>1.06</v>
      </c>
      <c r="FF197">
        <v>0.99</v>
      </c>
      <c r="FG197">
        <v>0.91</v>
      </c>
      <c r="FH197">
        <v>0.86</v>
      </c>
      <c r="FI197">
        <v>0.79</v>
      </c>
      <c r="FJ197">
        <v>0.71</v>
      </c>
      <c r="FK197">
        <v>0.65</v>
      </c>
      <c r="FL197">
        <v>0.57999999999999996</v>
      </c>
      <c r="FM197">
        <v>0.54</v>
      </c>
      <c r="FN197">
        <v>0.48</v>
      </c>
      <c r="FO197">
        <v>0.44</v>
      </c>
      <c r="FP197">
        <v>0.39</v>
      </c>
      <c r="FQ197">
        <v>0.35</v>
      </c>
      <c r="FR197">
        <v>0.31</v>
      </c>
      <c r="FS197">
        <v>0.26</v>
      </c>
      <c r="FT197">
        <v>0.23</v>
      </c>
      <c r="FU197">
        <v>0.21</v>
      </c>
      <c r="FV197">
        <v>0.18</v>
      </c>
      <c r="FW197">
        <v>0.16</v>
      </c>
      <c r="FX197">
        <v>0.13</v>
      </c>
      <c r="FY197">
        <v>0.11</v>
      </c>
      <c r="FZ197">
        <v>0.1</v>
      </c>
    </row>
    <row r="198" spans="1:182" x14ac:dyDescent="0.15">
      <c r="A198">
        <v>-11</v>
      </c>
      <c r="B198">
        <v>0</v>
      </c>
      <c r="C198">
        <v>0</v>
      </c>
      <c r="D198">
        <v>0</v>
      </c>
      <c r="E198">
        <v>0</v>
      </c>
      <c r="F198">
        <v>0</v>
      </c>
      <c r="G198">
        <v>0</v>
      </c>
      <c r="H198">
        <v>0</v>
      </c>
      <c r="I198">
        <v>0</v>
      </c>
      <c r="J198">
        <v>0</v>
      </c>
      <c r="K198">
        <v>0</v>
      </c>
      <c r="L198">
        <v>0</v>
      </c>
      <c r="M198">
        <v>0</v>
      </c>
      <c r="N198">
        <v>0.03</v>
      </c>
      <c r="O198">
        <v>0.04</v>
      </c>
      <c r="P198">
        <v>7.0000000000000007E-2</v>
      </c>
      <c r="Q198">
        <v>0.09</v>
      </c>
      <c r="R198">
        <v>0.11</v>
      </c>
      <c r="S198">
        <v>0.14000000000000001</v>
      </c>
      <c r="T198">
        <v>0.17</v>
      </c>
      <c r="U198">
        <v>0.21</v>
      </c>
      <c r="V198">
        <v>0.23</v>
      </c>
      <c r="W198">
        <v>0.3</v>
      </c>
      <c r="X198">
        <v>0.35</v>
      </c>
      <c r="Y198">
        <v>0.42</v>
      </c>
      <c r="Z198">
        <v>0.49</v>
      </c>
      <c r="AA198">
        <v>0.56999999999999995</v>
      </c>
      <c r="AB198">
        <v>0.67</v>
      </c>
      <c r="AC198">
        <v>0.74</v>
      </c>
      <c r="AD198">
        <v>0.83</v>
      </c>
      <c r="AE198">
        <v>0.97</v>
      </c>
      <c r="AF198">
        <v>1.1100000000000001</v>
      </c>
      <c r="AG198">
        <v>1.27</v>
      </c>
      <c r="AH198">
        <v>1.4</v>
      </c>
      <c r="AI198">
        <v>1.58</v>
      </c>
      <c r="AJ198">
        <v>1.75</v>
      </c>
      <c r="AK198">
        <v>1.97</v>
      </c>
      <c r="AL198">
        <v>2.17</v>
      </c>
      <c r="AM198">
        <v>2.38</v>
      </c>
      <c r="AN198">
        <v>2.72</v>
      </c>
      <c r="AO198">
        <v>2.89</v>
      </c>
      <c r="AP198">
        <v>3.14</v>
      </c>
      <c r="AQ198">
        <v>3.42</v>
      </c>
      <c r="AR198">
        <v>3.84</v>
      </c>
      <c r="AS198">
        <v>4.22</v>
      </c>
      <c r="AT198">
        <v>4.4800000000000004</v>
      </c>
      <c r="AU198">
        <v>4.75</v>
      </c>
      <c r="AV198">
        <v>5.0999999999999996</v>
      </c>
      <c r="AW198">
        <v>5.39</v>
      </c>
      <c r="AX198">
        <v>5.8</v>
      </c>
      <c r="AY198">
        <v>6.24</v>
      </c>
      <c r="AZ198">
        <v>6.78</v>
      </c>
      <c r="BA198">
        <v>7.44</v>
      </c>
      <c r="BB198">
        <v>8.15</v>
      </c>
      <c r="BC198">
        <v>8.68</v>
      </c>
      <c r="BD198">
        <v>9.1300000000000008</v>
      </c>
      <c r="BE198">
        <v>9.64</v>
      </c>
      <c r="BF198">
        <v>10</v>
      </c>
      <c r="BG198">
        <v>10.1</v>
      </c>
      <c r="BH198">
        <v>10.6</v>
      </c>
      <c r="BI198">
        <v>11</v>
      </c>
      <c r="BJ198">
        <v>11.3</v>
      </c>
      <c r="BK198">
        <v>11.7</v>
      </c>
      <c r="BL198">
        <v>12</v>
      </c>
      <c r="BM198">
        <v>12.3</v>
      </c>
      <c r="BN198">
        <v>12.6</v>
      </c>
      <c r="BO198">
        <v>12.8</v>
      </c>
      <c r="BP198">
        <v>13.1</v>
      </c>
      <c r="BQ198">
        <v>13.3</v>
      </c>
      <c r="BR198">
        <v>13.5</v>
      </c>
      <c r="BS198">
        <v>13.6</v>
      </c>
      <c r="BT198">
        <v>13.8</v>
      </c>
      <c r="BU198">
        <v>14</v>
      </c>
      <c r="BV198">
        <v>14.1</v>
      </c>
      <c r="BW198">
        <v>14.2</v>
      </c>
      <c r="BX198">
        <v>14.3</v>
      </c>
      <c r="BY198">
        <v>14.3</v>
      </c>
      <c r="BZ198">
        <v>14.4</v>
      </c>
      <c r="CA198">
        <v>14.4</v>
      </c>
      <c r="CB198">
        <v>14.4</v>
      </c>
      <c r="CC198">
        <v>14.4</v>
      </c>
      <c r="CD198">
        <v>14.3</v>
      </c>
      <c r="CE198">
        <v>14.3</v>
      </c>
      <c r="CF198">
        <v>14.2</v>
      </c>
      <c r="CG198">
        <v>14.2</v>
      </c>
      <c r="CH198">
        <v>14.1</v>
      </c>
      <c r="CI198">
        <v>14</v>
      </c>
      <c r="CJ198">
        <v>13.9</v>
      </c>
      <c r="CK198">
        <v>13.7</v>
      </c>
      <c r="CL198">
        <v>13.6</v>
      </c>
      <c r="CM198">
        <v>13.5</v>
      </c>
      <c r="CN198">
        <v>13.3</v>
      </c>
      <c r="CO198">
        <v>13.2</v>
      </c>
      <c r="CP198">
        <v>13</v>
      </c>
      <c r="CQ198">
        <v>12.8</v>
      </c>
      <c r="CR198">
        <v>12.6</v>
      </c>
      <c r="CS198">
        <v>12.4</v>
      </c>
      <c r="CT198">
        <v>12.2</v>
      </c>
      <c r="CU198">
        <v>12</v>
      </c>
      <c r="CV198">
        <v>11.7</v>
      </c>
      <c r="CW198">
        <v>11.5</v>
      </c>
      <c r="CX198">
        <v>11.3</v>
      </c>
      <c r="CY198">
        <v>11.1</v>
      </c>
      <c r="CZ198">
        <v>10.8</v>
      </c>
      <c r="DA198">
        <v>10.5</v>
      </c>
      <c r="DB198">
        <v>10.3</v>
      </c>
      <c r="DC198">
        <v>9.89</v>
      </c>
      <c r="DD198">
        <v>9.56</v>
      </c>
      <c r="DE198">
        <v>9.3000000000000007</v>
      </c>
      <c r="DF198">
        <v>8.9700000000000006</v>
      </c>
      <c r="DG198">
        <v>8.7100000000000009</v>
      </c>
      <c r="DH198">
        <v>8.4499999999999993</v>
      </c>
      <c r="DI198">
        <v>8.14</v>
      </c>
      <c r="DJ198">
        <v>7.89</v>
      </c>
      <c r="DK198">
        <v>7.58</v>
      </c>
      <c r="DL198">
        <v>7.29</v>
      </c>
      <c r="DM198">
        <v>7.01</v>
      </c>
      <c r="DN198">
        <v>6.74</v>
      </c>
      <c r="DO198">
        <v>6.55</v>
      </c>
      <c r="DP198">
        <v>6.43</v>
      </c>
      <c r="DQ198">
        <v>6.24</v>
      </c>
      <c r="DR198">
        <v>5.93</v>
      </c>
      <c r="DS198">
        <v>5.76</v>
      </c>
      <c r="DT198">
        <v>5.56</v>
      </c>
      <c r="DU198">
        <v>5.36</v>
      </c>
      <c r="DV198">
        <v>5.19</v>
      </c>
      <c r="DW198">
        <v>5.0199999999999996</v>
      </c>
      <c r="DX198">
        <v>4.78</v>
      </c>
      <c r="DY198">
        <v>4.62</v>
      </c>
      <c r="DZ198">
        <v>4.41</v>
      </c>
      <c r="EA198">
        <v>4.3</v>
      </c>
      <c r="EB198">
        <v>4.1100000000000003</v>
      </c>
      <c r="EC198">
        <v>3.97</v>
      </c>
      <c r="ED198">
        <v>3.75</v>
      </c>
      <c r="EE198">
        <v>3.73</v>
      </c>
      <c r="EF198">
        <v>3.53</v>
      </c>
      <c r="EG198">
        <v>3.37</v>
      </c>
      <c r="EH198">
        <v>3.21</v>
      </c>
      <c r="EI198">
        <v>3.19</v>
      </c>
      <c r="EJ198">
        <v>2.99</v>
      </c>
      <c r="EK198">
        <v>2.85</v>
      </c>
      <c r="EL198">
        <v>2.8</v>
      </c>
      <c r="EM198">
        <v>2.76</v>
      </c>
      <c r="EN198">
        <v>2.62</v>
      </c>
      <c r="EO198">
        <v>2.5299999999999998</v>
      </c>
      <c r="EP198">
        <v>2.35</v>
      </c>
      <c r="EQ198">
        <v>2.29</v>
      </c>
      <c r="ER198">
        <v>2.19</v>
      </c>
      <c r="ES198">
        <v>2.0499999999999998</v>
      </c>
      <c r="ET198">
        <v>1.97</v>
      </c>
      <c r="EU198">
        <v>1.94</v>
      </c>
      <c r="EV198">
        <v>1.79</v>
      </c>
      <c r="EW198">
        <v>1.7</v>
      </c>
      <c r="EX198">
        <v>1.6</v>
      </c>
      <c r="EY198">
        <v>1.58</v>
      </c>
      <c r="EZ198">
        <v>1.5</v>
      </c>
      <c r="FA198">
        <v>1.37</v>
      </c>
      <c r="FB198">
        <v>1.28</v>
      </c>
      <c r="FC198">
        <v>1.21</v>
      </c>
      <c r="FD198">
        <v>1.1299999999999999</v>
      </c>
      <c r="FE198">
        <v>1.07</v>
      </c>
      <c r="FF198">
        <v>0.99</v>
      </c>
      <c r="FG198">
        <v>0.91</v>
      </c>
      <c r="FH198">
        <v>0.85</v>
      </c>
      <c r="FI198">
        <v>0.78</v>
      </c>
      <c r="FJ198">
        <v>0.72</v>
      </c>
      <c r="FK198">
        <v>0.64</v>
      </c>
      <c r="FL198">
        <v>0.57999999999999996</v>
      </c>
      <c r="FM198">
        <v>0.54</v>
      </c>
      <c r="FN198">
        <v>0.5</v>
      </c>
      <c r="FO198">
        <v>0.44</v>
      </c>
      <c r="FP198">
        <v>0.39</v>
      </c>
      <c r="FQ198">
        <v>0.35</v>
      </c>
      <c r="FR198">
        <v>0.31</v>
      </c>
      <c r="FS198">
        <v>0.28000000000000003</v>
      </c>
      <c r="FT198">
        <v>0.24</v>
      </c>
      <c r="FU198">
        <v>0.21</v>
      </c>
      <c r="FV198">
        <v>0.18</v>
      </c>
      <c r="FW198">
        <v>0.15</v>
      </c>
      <c r="FX198">
        <v>0.13</v>
      </c>
      <c r="FY198">
        <v>0.11</v>
      </c>
      <c r="FZ198">
        <v>0.1</v>
      </c>
    </row>
    <row r="199" spans="1:182" x14ac:dyDescent="0.15">
      <c r="A199">
        <v>-12</v>
      </c>
      <c r="B199">
        <v>0</v>
      </c>
      <c r="C199">
        <v>0</v>
      </c>
      <c r="D199">
        <v>0</v>
      </c>
      <c r="E199">
        <v>0</v>
      </c>
      <c r="F199">
        <v>0</v>
      </c>
      <c r="G199">
        <v>0</v>
      </c>
      <c r="H199">
        <v>0</v>
      </c>
      <c r="I199">
        <v>0</v>
      </c>
      <c r="J199">
        <v>0</v>
      </c>
      <c r="K199">
        <v>0</v>
      </c>
      <c r="L199">
        <v>0</v>
      </c>
      <c r="M199">
        <v>0</v>
      </c>
      <c r="N199">
        <v>0.03</v>
      </c>
      <c r="O199">
        <v>0.04</v>
      </c>
      <c r="P199">
        <v>7.0000000000000007E-2</v>
      </c>
      <c r="Q199">
        <v>0.09</v>
      </c>
      <c r="R199">
        <v>0.11</v>
      </c>
      <c r="S199">
        <v>0.13</v>
      </c>
      <c r="T199">
        <v>0.17</v>
      </c>
      <c r="U199">
        <v>0.2</v>
      </c>
      <c r="V199">
        <v>0.25</v>
      </c>
      <c r="W199">
        <v>0.28999999999999998</v>
      </c>
      <c r="X199">
        <v>0.34</v>
      </c>
      <c r="Y199">
        <v>0.4</v>
      </c>
      <c r="Z199">
        <v>0.48</v>
      </c>
      <c r="AA199">
        <v>0.54</v>
      </c>
      <c r="AB199">
        <v>0.66</v>
      </c>
      <c r="AC199">
        <v>0.74</v>
      </c>
      <c r="AD199">
        <v>0.85</v>
      </c>
      <c r="AE199">
        <v>0.96</v>
      </c>
      <c r="AF199">
        <v>1.08</v>
      </c>
      <c r="AG199">
        <v>1.23</v>
      </c>
      <c r="AH199">
        <v>1.36</v>
      </c>
      <c r="AI199">
        <v>1.59</v>
      </c>
      <c r="AJ199">
        <v>1.72</v>
      </c>
      <c r="AK199">
        <v>1.98</v>
      </c>
      <c r="AL199">
        <v>2.14</v>
      </c>
      <c r="AM199">
        <v>2.35</v>
      </c>
      <c r="AN199">
        <v>2.63</v>
      </c>
      <c r="AO199">
        <v>2.87</v>
      </c>
      <c r="AP199">
        <v>3.12</v>
      </c>
      <c r="AQ199">
        <v>3.44</v>
      </c>
      <c r="AR199">
        <v>3.81</v>
      </c>
      <c r="AS199">
        <v>4.13</v>
      </c>
      <c r="AT199">
        <v>4.49</v>
      </c>
      <c r="AU199">
        <v>4.7300000000000004</v>
      </c>
      <c r="AV199">
        <v>5.05</v>
      </c>
      <c r="AW199">
        <v>5.33</v>
      </c>
      <c r="AX199">
        <v>5.73</v>
      </c>
      <c r="AY199">
        <v>6.2</v>
      </c>
      <c r="AZ199">
        <v>6.73</v>
      </c>
      <c r="BA199">
        <v>7.43</v>
      </c>
      <c r="BB199">
        <v>8.06</v>
      </c>
      <c r="BC199">
        <v>8.64</v>
      </c>
      <c r="BD199">
        <v>9.16</v>
      </c>
      <c r="BE199">
        <v>9.61</v>
      </c>
      <c r="BF199">
        <v>10</v>
      </c>
      <c r="BG199">
        <v>10.1</v>
      </c>
      <c r="BH199">
        <v>10.6</v>
      </c>
      <c r="BI199">
        <v>10.9</v>
      </c>
      <c r="BJ199">
        <v>11.3</v>
      </c>
      <c r="BK199">
        <v>11.7</v>
      </c>
      <c r="BL199">
        <v>12</v>
      </c>
      <c r="BM199">
        <v>12.3</v>
      </c>
      <c r="BN199">
        <v>12.6</v>
      </c>
      <c r="BO199">
        <v>12.8</v>
      </c>
      <c r="BP199">
        <v>13.1</v>
      </c>
      <c r="BQ199">
        <v>13.2</v>
      </c>
      <c r="BR199">
        <v>13.4</v>
      </c>
      <c r="BS199">
        <v>13.6</v>
      </c>
      <c r="BT199">
        <v>13.8</v>
      </c>
      <c r="BU199">
        <v>14</v>
      </c>
      <c r="BV199">
        <v>14.1</v>
      </c>
      <c r="BW199">
        <v>14.2</v>
      </c>
      <c r="BX199">
        <v>14.2</v>
      </c>
      <c r="BY199">
        <v>14.3</v>
      </c>
      <c r="BZ199">
        <v>14.3</v>
      </c>
      <c r="CA199">
        <v>14.3</v>
      </c>
      <c r="CB199">
        <v>14.3</v>
      </c>
      <c r="CC199">
        <v>14.3</v>
      </c>
      <c r="CD199">
        <v>14.3</v>
      </c>
      <c r="CE199">
        <v>14.3</v>
      </c>
      <c r="CF199">
        <v>14.2</v>
      </c>
      <c r="CG199">
        <v>14.1</v>
      </c>
      <c r="CH199">
        <v>14</v>
      </c>
      <c r="CI199">
        <v>14</v>
      </c>
      <c r="CJ199">
        <v>13.8</v>
      </c>
      <c r="CK199">
        <v>13.7</v>
      </c>
      <c r="CL199">
        <v>13.6</v>
      </c>
      <c r="CM199">
        <v>13.4</v>
      </c>
      <c r="CN199">
        <v>13.3</v>
      </c>
      <c r="CO199">
        <v>13.1</v>
      </c>
      <c r="CP199">
        <v>13</v>
      </c>
      <c r="CQ199">
        <v>12.8</v>
      </c>
      <c r="CR199">
        <v>12.6</v>
      </c>
      <c r="CS199">
        <v>12.4</v>
      </c>
      <c r="CT199">
        <v>12.2</v>
      </c>
      <c r="CU199">
        <v>12</v>
      </c>
      <c r="CV199">
        <v>11.8</v>
      </c>
      <c r="CW199">
        <v>11.5</v>
      </c>
      <c r="CX199">
        <v>11.3</v>
      </c>
      <c r="CY199">
        <v>11.1</v>
      </c>
      <c r="CZ199">
        <v>10.8</v>
      </c>
      <c r="DA199">
        <v>10.5</v>
      </c>
      <c r="DB199">
        <v>10.199999999999999</v>
      </c>
      <c r="DC199">
        <v>9.9600000000000009</v>
      </c>
      <c r="DD199">
        <v>9.6199999999999992</v>
      </c>
      <c r="DE199">
        <v>9.35</v>
      </c>
      <c r="DF199">
        <v>9.0399999999999991</v>
      </c>
      <c r="DG199">
        <v>8.73</v>
      </c>
      <c r="DH199">
        <v>8.36</v>
      </c>
      <c r="DI199">
        <v>8.19</v>
      </c>
      <c r="DJ199">
        <v>7.82</v>
      </c>
      <c r="DK199">
        <v>7.56</v>
      </c>
      <c r="DL199">
        <v>7.34</v>
      </c>
      <c r="DM199">
        <v>7.07</v>
      </c>
      <c r="DN199">
        <v>6.76</v>
      </c>
      <c r="DO199">
        <v>6.52</v>
      </c>
      <c r="DP199">
        <v>6.5</v>
      </c>
      <c r="DQ199">
        <v>6.23</v>
      </c>
      <c r="DR199">
        <v>6.06</v>
      </c>
      <c r="DS199">
        <v>5.69</v>
      </c>
      <c r="DT199">
        <v>5.55</v>
      </c>
      <c r="DU199">
        <v>5.4</v>
      </c>
      <c r="DV199">
        <v>5.22</v>
      </c>
      <c r="DW199">
        <v>5.01</v>
      </c>
      <c r="DX199">
        <v>4.87</v>
      </c>
      <c r="DY199">
        <v>4.5999999999999996</v>
      </c>
      <c r="DZ199">
        <v>4.46</v>
      </c>
      <c r="EA199">
        <v>4.28</v>
      </c>
      <c r="EB199">
        <v>4.12</v>
      </c>
      <c r="EC199">
        <v>3.95</v>
      </c>
      <c r="ED199">
        <v>3.84</v>
      </c>
      <c r="EE199">
        <v>3.7</v>
      </c>
      <c r="EF199">
        <v>3.52</v>
      </c>
      <c r="EG199">
        <v>3.46</v>
      </c>
      <c r="EH199">
        <v>3.3</v>
      </c>
      <c r="EI199">
        <v>3.28</v>
      </c>
      <c r="EJ199">
        <v>3.08</v>
      </c>
      <c r="EK199">
        <v>2.91</v>
      </c>
      <c r="EL199">
        <v>2.82</v>
      </c>
      <c r="EM199">
        <v>2.82</v>
      </c>
      <c r="EN199">
        <v>2.65</v>
      </c>
      <c r="EO199">
        <v>2.5099999999999998</v>
      </c>
      <c r="EP199">
        <v>2.38</v>
      </c>
      <c r="EQ199">
        <v>2.34</v>
      </c>
      <c r="ER199">
        <v>2.2200000000000002</v>
      </c>
      <c r="ES199">
        <v>2.1</v>
      </c>
      <c r="ET199">
        <v>1.96</v>
      </c>
      <c r="EU199">
        <v>1.98</v>
      </c>
      <c r="EV199">
        <v>1.85</v>
      </c>
      <c r="EW199">
        <v>1.75</v>
      </c>
      <c r="EX199">
        <v>1.66</v>
      </c>
      <c r="EY199">
        <v>1.55</v>
      </c>
      <c r="EZ199">
        <v>1.48</v>
      </c>
      <c r="FA199">
        <v>1.4</v>
      </c>
      <c r="FB199">
        <v>1.32</v>
      </c>
      <c r="FC199">
        <v>1.24</v>
      </c>
      <c r="FD199">
        <v>1.1599999999999999</v>
      </c>
      <c r="FE199">
        <v>1.07</v>
      </c>
      <c r="FF199">
        <v>0.99</v>
      </c>
      <c r="FG199">
        <v>0.94</v>
      </c>
      <c r="FH199">
        <v>0.88</v>
      </c>
      <c r="FI199">
        <v>0.79</v>
      </c>
      <c r="FJ199">
        <v>0.76</v>
      </c>
      <c r="FK199">
        <v>0.67</v>
      </c>
      <c r="FL199">
        <v>0.62</v>
      </c>
      <c r="FM199">
        <v>0.54</v>
      </c>
      <c r="FN199">
        <v>0.5</v>
      </c>
      <c r="FO199">
        <v>0.44</v>
      </c>
      <c r="FP199">
        <v>0.41</v>
      </c>
      <c r="FQ199">
        <v>0.37</v>
      </c>
      <c r="FR199">
        <v>0.32</v>
      </c>
      <c r="FS199">
        <v>0.28000000000000003</v>
      </c>
      <c r="FT199">
        <v>0.25</v>
      </c>
      <c r="FU199">
        <v>0.21</v>
      </c>
      <c r="FV199">
        <v>0.19</v>
      </c>
      <c r="FW199">
        <v>0.16</v>
      </c>
      <c r="FX199">
        <v>0.13</v>
      </c>
      <c r="FY199">
        <v>0.11</v>
      </c>
      <c r="FZ199">
        <v>0.1</v>
      </c>
    </row>
    <row r="200" spans="1:182" x14ac:dyDescent="0.15">
      <c r="A200">
        <v>-13</v>
      </c>
      <c r="B200">
        <v>0</v>
      </c>
      <c r="C200">
        <v>0</v>
      </c>
      <c r="D200">
        <v>0</v>
      </c>
      <c r="E200">
        <v>0</v>
      </c>
      <c r="F200">
        <v>0</v>
      </c>
      <c r="G200">
        <v>0</v>
      </c>
      <c r="H200">
        <v>0</v>
      </c>
      <c r="I200">
        <v>0</v>
      </c>
      <c r="J200">
        <v>0</v>
      </c>
      <c r="K200">
        <v>0</v>
      </c>
      <c r="L200">
        <v>0</v>
      </c>
      <c r="M200">
        <v>0</v>
      </c>
      <c r="N200">
        <v>0.02</v>
      </c>
      <c r="O200">
        <v>0.05</v>
      </c>
      <c r="P200">
        <v>0.05</v>
      </c>
      <c r="Q200">
        <v>7.0000000000000007E-2</v>
      </c>
      <c r="R200">
        <v>0.11</v>
      </c>
      <c r="S200">
        <v>0.13</v>
      </c>
      <c r="T200">
        <v>0.16</v>
      </c>
      <c r="U200">
        <v>0.2</v>
      </c>
      <c r="V200">
        <v>0.23</v>
      </c>
      <c r="W200">
        <v>0.28000000000000003</v>
      </c>
      <c r="X200">
        <v>0.33</v>
      </c>
      <c r="Y200">
        <v>0.4</v>
      </c>
      <c r="Z200">
        <v>0.48</v>
      </c>
      <c r="AA200">
        <v>0.55000000000000004</v>
      </c>
      <c r="AB200">
        <v>0.62</v>
      </c>
      <c r="AC200">
        <v>0.72</v>
      </c>
      <c r="AD200">
        <v>0.82</v>
      </c>
      <c r="AE200">
        <v>0.93</v>
      </c>
      <c r="AF200">
        <v>1.08</v>
      </c>
      <c r="AG200">
        <v>1.21</v>
      </c>
      <c r="AH200">
        <v>1.4</v>
      </c>
      <c r="AI200">
        <v>1.55</v>
      </c>
      <c r="AJ200">
        <v>1.71</v>
      </c>
      <c r="AK200">
        <v>1.95</v>
      </c>
      <c r="AL200">
        <v>2.12</v>
      </c>
      <c r="AM200">
        <v>2.33</v>
      </c>
      <c r="AN200">
        <v>2.67</v>
      </c>
      <c r="AO200">
        <v>2.8</v>
      </c>
      <c r="AP200">
        <v>3.14</v>
      </c>
      <c r="AQ200">
        <v>3.36</v>
      </c>
      <c r="AR200">
        <v>3.78</v>
      </c>
      <c r="AS200">
        <v>4.1100000000000003</v>
      </c>
      <c r="AT200">
        <v>4.4000000000000004</v>
      </c>
      <c r="AU200">
        <v>4.7699999999999996</v>
      </c>
      <c r="AV200">
        <v>5.03</v>
      </c>
      <c r="AW200">
        <v>5.37</v>
      </c>
      <c r="AX200">
        <v>5.73</v>
      </c>
      <c r="AY200">
        <v>6.16</v>
      </c>
      <c r="AZ200">
        <v>6.69</v>
      </c>
      <c r="BA200">
        <v>7.28</v>
      </c>
      <c r="BB200">
        <v>8</v>
      </c>
      <c r="BC200">
        <v>8.61</v>
      </c>
      <c r="BD200">
        <v>9.09</v>
      </c>
      <c r="BE200">
        <v>9.58</v>
      </c>
      <c r="BF200">
        <v>9.92</v>
      </c>
      <c r="BG200">
        <v>10.1</v>
      </c>
      <c r="BH200">
        <v>10.5</v>
      </c>
      <c r="BI200">
        <v>10.9</v>
      </c>
      <c r="BJ200">
        <v>11.3</v>
      </c>
      <c r="BK200">
        <v>11.6</v>
      </c>
      <c r="BL200">
        <v>11.9</v>
      </c>
      <c r="BM200">
        <v>12.3</v>
      </c>
      <c r="BN200">
        <v>12.5</v>
      </c>
      <c r="BO200">
        <v>12.8</v>
      </c>
      <c r="BP200">
        <v>13</v>
      </c>
      <c r="BQ200">
        <v>13.2</v>
      </c>
      <c r="BR200">
        <v>13.4</v>
      </c>
      <c r="BS200">
        <v>13.6</v>
      </c>
      <c r="BT200">
        <v>13.8</v>
      </c>
      <c r="BU200">
        <v>13.9</v>
      </c>
      <c r="BV200">
        <v>14.1</v>
      </c>
      <c r="BW200">
        <v>14.2</v>
      </c>
      <c r="BX200">
        <v>14.2</v>
      </c>
      <c r="BY200">
        <v>14.3</v>
      </c>
      <c r="BZ200">
        <v>14.3</v>
      </c>
      <c r="CA200">
        <v>14.3</v>
      </c>
      <c r="CB200">
        <v>14.3</v>
      </c>
      <c r="CC200">
        <v>14.3</v>
      </c>
      <c r="CD200">
        <v>14.3</v>
      </c>
      <c r="CE200">
        <v>14.2</v>
      </c>
      <c r="CF200">
        <v>14.2</v>
      </c>
      <c r="CG200">
        <v>14.1</v>
      </c>
      <c r="CH200">
        <v>14</v>
      </c>
      <c r="CI200">
        <v>13.9</v>
      </c>
      <c r="CJ200">
        <v>13.8</v>
      </c>
      <c r="CK200">
        <v>13.7</v>
      </c>
      <c r="CL200">
        <v>13.6</v>
      </c>
      <c r="CM200">
        <v>13.4</v>
      </c>
      <c r="CN200">
        <v>13.3</v>
      </c>
      <c r="CO200">
        <v>13.1</v>
      </c>
      <c r="CP200">
        <v>13</v>
      </c>
      <c r="CQ200">
        <v>12.8</v>
      </c>
      <c r="CR200">
        <v>12.6</v>
      </c>
      <c r="CS200">
        <v>12.4</v>
      </c>
      <c r="CT200">
        <v>12.2</v>
      </c>
      <c r="CU200">
        <v>12</v>
      </c>
      <c r="CV200">
        <v>11.8</v>
      </c>
      <c r="CW200">
        <v>11.5</v>
      </c>
      <c r="CX200">
        <v>11.3</v>
      </c>
      <c r="CY200">
        <v>11.1</v>
      </c>
      <c r="CZ200">
        <v>10.8</v>
      </c>
      <c r="DA200">
        <v>10.5</v>
      </c>
      <c r="DB200">
        <v>10.3</v>
      </c>
      <c r="DC200">
        <v>9.9499999999999993</v>
      </c>
      <c r="DD200">
        <v>9.59</v>
      </c>
      <c r="DE200">
        <v>9.32</v>
      </c>
      <c r="DF200">
        <v>8.9700000000000006</v>
      </c>
      <c r="DG200">
        <v>8.75</v>
      </c>
      <c r="DH200">
        <v>8.5</v>
      </c>
      <c r="DI200">
        <v>8.25</v>
      </c>
      <c r="DJ200">
        <v>7.92</v>
      </c>
      <c r="DK200">
        <v>7.61</v>
      </c>
      <c r="DL200">
        <v>7.38</v>
      </c>
      <c r="DM200">
        <v>7.09</v>
      </c>
      <c r="DN200">
        <v>6.78</v>
      </c>
      <c r="DO200">
        <v>6.61</v>
      </c>
      <c r="DP200">
        <v>6.52</v>
      </c>
      <c r="DQ200">
        <v>6.3</v>
      </c>
      <c r="DR200">
        <v>6.12</v>
      </c>
      <c r="DS200">
        <v>5.83</v>
      </c>
      <c r="DT200">
        <v>5.61</v>
      </c>
      <c r="DU200">
        <v>5.38</v>
      </c>
      <c r="DV200">
        <v>5.25</v>
      </c>
      <c r="DW200">
        <v>5.1100000000000003</v>
      </c>
      <c r="DX200">
        <v>4.92</v>
      </c>
      <c r="DY200">
        <v>4.74</v>
      </c>
      <c r="DZ200">
        <v>4.57</v>
      </c>
      <c r="EA200">
        <v>4.33</v>
      </c>
      <c r="EB200">
        <v>4.0999999999999996</v>
      </c>
      <c r="EC200">
        <v>4</v>
      </c>
      <c r="ED200">
        <v>3.9</v>
      </c>
      <c r="EE200">
        <v>3.72</v>
      </c>
      <c r="EF200">
        <v>3.62</v>
      </c>
      <c r="EG200">
        <v>3.47</v>
      </c>
      <c r="EH200">
        <v>3.33</v>
      </c>
      <c r="EI200">
        <v>3.2</v>
      </c>
      <c r="EJ200">
        <v>3.17</v>
      </c>
      <c r="EK200">
        <v>2.99</v>
      </c>
      <c r="EL200">
        <v>2.8</v>
      </c>
      <c r="EM200">
        <v>2.82</v>
      </c>
      <c r="EN200">
        <v>2.69</v>
      </c>
      <c r="EO200">
        <v>2.59</v>
      </c>
      <c r="EP200">
        <v>2.4500000000000002</v>
      </c>
      <c r="EQ200">
        <v>2.33</v>
      </c>
      <c r="ER200">
        <v>2.25</v>
      </c>
      <c r="ES200">
        <v>2.15</v>
      </c>
      <c r="ET200">
        <v>2.02</v>
      </c>
      <c r="EU200">
        <v>2</v>
      </c>
      <c r="EV200">
        <v>1.85</v>
      </c>
      <c r="EW200">
        <v>1.74</v>
      </c>
      <c r="EX200">
        <v>1.68</v>
      </c>
      <c r="EY200">
        <v>1.58</v>
      </c>
      <c r="EZ200">
        <v>1.53</v>
      </c>
      <c r="FA200">
        <v>1.39</v>
      </c>
      <c r="FB200">
        <v>1.32</v>
      </c>
      <c r="FC200">
        <v>1.29</v>
      </c>
      <c r="FD200">
        <v>1.18</v>
      </c>
      <c r="FE200">
        <v>1.1000000000000001</v>
      </c>
      <c r="FF200">
        <v>1</v>
      </c>
      <c r="FG200">
        <v>0.95</v>
      </c>
      <c r="FH200">
        <v>0.87</v>
      </c>
      <c r="FI200">
        <v>0.8</v>
      </c>
      <c r="FJ200">
        <v>0.71</v>
      </c>
      <c r="FK200">
        <v>0.68</v>
      </c>
      <c r="FL200">
        <v>0.64</v>
      </c>
      <c r="FM200">
        <v>0.56000000000000005</v>
      </c>
      <c r="FN200">
        <v>0.52</v>
      </c>
      <c r="FO200">
        <v>0.46</v>
      </c>
      <c r="FP200">
        <v>0.41</v>
      </c>
      <c r="FQ200">
        <v>0.36</v>
      </c>
      <c r="FR200">
        <v>0.33</v>
      </c>
      <c r="FS200">
        <v>0.28999999999999998</v>
      </c>
      <c r="FT200">
        <v>0.25</v>
      </c>
      <c r="FU200">
        <v>0.22</v>
      </c>
      <c r="FV200">
        <v>0.19</v>
      </c>
      <c r="FW200">
        <v>0.16</v>
      </c>
      <c r="FX200">
        <v>0.14000000000000001</v>
      </c>
      <c r="FY200">
        <v>0.11</v>
      </c>
      <c r="FZ200">
        <v>0.1</v>
      </c>
    </row>
    <row r="201" spans="1:182" x14ac:dyDescent="0.15">
      <c r="A201">
        <v>-14</v>
      </c>
      <c r="B201">
        <v>0</v>
      </c>
      <c r="C201">
        <v>0</v>
      </c>
      <c r="D201">
        <v>0</v>
      </c>
      <c r="E201">
        <v>0</v>
      </c>
      <c r="F201">
        <v>0</v>
      </c>
      <c r="G201">
        <v>0</v>
      </c>
      <c r="H201">
        <v>0</v>
      </c>
      <c r="I201">
        <v>0</v>
      </c>
      <c r="J201">
        <v>0</v>
      </c>
      <c r="K201">
        <v>0</v>
      </c>
      <c r="L201">
        <v>0</v>
      </c>
      <c r="M201">
        <v>0</v>
      </c>
      <c r="N201">
        <v>0.03</v>
      </c>
      <c r="O201">
        <v>0.04</v>
      </c>
      <c r="P201">
        <v>0.06</v>
      </c>
      <c r="Q201">
        <v>0.08</v>
      </c>
      <c r="R201">
        <v>0.1</v>
      </c>
      <c r="S201">
        <v>0.13</v>
      </c>
      <c r="T201">
        <v>0.16</v>
      </c>
      <c r="U201">
        <v>0.19</v>
      </c>
      <c r="V201">
        <v>0.24</v>
      </c>
      <c r="W201">
        <v>0.27</v>
      </c>
      <c r="X201">
        <v>0.33</v>
      </c>
      <c r="Y201">
        <v>0.4</v>
      </c>
      <c r="Z201">
        <v>0.48</v>
      </c>
      <c r="AA201">
        <v>0.54</v>
      </c>
      <c r="AB201">
        <v>0.61</v>
      </c>
      <c r="AC201">
        <v>0.72</v>
      </c>
      <c r="AD201">
        <v>0.83</v>
      </c>
      <c r="AE201">
        <v>0.95</v>
      </c>
      <c r="AF201">
        <v>1.04</v>
      </c>
      <c r="AG201">
        <v>1.2</v>
      </c>
      <c r="AH201">
        <v>1.36</v>
      </c>
      <c r="AI201">
        <v>1.54</v>
      </c>
      <c r="AJ201">
        <v>1.69</v>
      </c>
      <c r="AK201">
        <v>1.93</v>
      </c>
      <c r="AL201">
        <v>2.12</v>
      </c>
      <c r="AM201">
        <v>2.3199999999999998</v>
      </c>
      <c r="AN201">
        <v>2.58</v>
      </c>
      <c r="AO201">
        <v>2.81</v>
      </c>
      <c r="AP201">
        <v>3.02</v>
      </c>
      <c r="AQ201">
        <v>3.29</v>
      </c>
      <c r="AR201">
        <v>3.75</v>
      </c>
      <c r="AS201">
        <v>4.1100000000000003</v>
      </c>
      <c r="AT201">
        <v>4.33</v>
      </c>
      <c r="AU201">
        <v>4.68</v>
      </c>
      <c r="AV201">
        <v>4.97</v>
      </c>
      <c r="AW201">
        <v>5.33</v>
      </c>
      <c r="AX201">
        <v>5.7</v>
      </c>
      <c r="AY201">
        <v>6.09</v>
      </c>
      <c r="AZ201">
        <v>6.66</v>
      </c>
      <c r="BA201">
        <v>7.33</v>
      </c>
      <c r="BB201">
        <v>7.93</v>
      </c>
      <c r="BC201">
        <v>8.58</v>
      </c>
      <c r="BD201">
        <v>9.1</v>
      </c>
      <c r="BE201">
        <v>9.51</v>
      </c>
      <c r="BF201">
        <v>9.98</v>
      </c>
      <c r="BG201">
        <v>10.199999999999999</v>
      </c>
      <c r="BH201">
        <v>10.5</v>
      </c>
      <c r="BI201">
        <v>10.9</v>
      </c>
      <c r="BJ201">
        <v>11.2</v>
      </c>
      <c r="BK201">
        <v>11.6</v>
      </c>
      <c r="BL201">
        <v>12</v>
      </c>
      <c r="BM201">
        <v>12.2</v>
      </c>
      <c r="BN201">
        <v>12.5</v>
      </c>
      <c r="BO201">
        <v>12.7</v>
      </c>
      <c r="BP201">
        <v>13</v>
      </c>
      <c r="BQ201">
        <v>13.2</v>
      </c>
      <c r="BR201">
        <v>13.3</v>
      </c>
      <c r="BS201">
        <v>13.5</v>
      </c>
      <c r="BT201">
        <v>13.7</v>
      </c>
      <c r="BU201">
        <v>13.9</v>
      </c>
      <c r="BV201">
        <v>14</v>
      </c>
      <c r="BW201">
        <v>14.1</v>
      </c>
      <c r="BX201">
        <v>14.2</v>
      </c>
      <c r="BY201">
        <v>14.2</v>
      </c>
      <c r="BZ201">
        <v>14.3</v>
      </c>
      <c r="CA201">
        <v>14.3</v>
      </c>
      <c r="CB201">
        <v>14.3</v>
      </c>
      <c r="CC201">
        <v>14.3</v>
      </c>
      <c r="CD201">
        <v>14.2</v>
      </c>
      <c r="CE201">
        <v>14.2</v>
      </c>
      <c r="CF201">
        <v>14.1</v>
      </c>
      <c r="CG201">
        <v>14.1</v>
      </c>
      <c r="CH201">
        <v>14</v>
      </c>
      <c r="CI201">
        <v>13.9</v>
      </c>
      <c r="CJ201">
        <v>13.8</v>
      </c>
      <c r="CK201">
        <v>13.7</v>
      </c>
      <c r="CL201">
        <v>13.5</v>
      </c>
      <c r="CM201">
        <v>13.4</v>
      </c>
      <c r="CN201">
        <v>13.3</v>
      </c>
      <c r="CO201">
        <v>13.1</v>
      </c>
      <c r="CP201">
        <v>12.9</v>
      </c>
      <c r="CQ201">
        <v>12.8</v>
      </c>
      <c r="CR201">
        <v>12.6</v>
      </c>
      <c r="CS201">
        <v>12.4</v>
      </c>
      <c r="CT201">
        <v>12.2</v>
      </c>
      <c r="CU201">
        <v>12</v>
      </c>
      <c r="CV201">
        <v>11.8</v>
      </c>
      <c r="CW201">
        <v>11.5</v>
      </c>
      <c r="CX201">
        <v>11.3</v>
      </c>
      <c r="CY201">
        <v>11</v>
      </c>
      <c r="CZ201">
        <v>10.8</v>
      </c>
      <c r="DA201">
        <v>10.6</v>
      </c>
      <c r="DB201">
        <v>10.199999999999999</v>
      </c>
      <c r="DC201">
        <v>9.9700000000000006</v>
      </c>
      <c r="DD201">
        <v>9.61</v>
      </c>
      <c r="DE201">
        <v>9.3699999999999992</v>
      </c>
      <c r="DF201">
        <v>9.08</v>
      </c>
      <c r="DG201">
        <v>8.73</v>
      </c>
      <c r="DH201">
        <v>8.5399999999999991</v>
      </c>
      <c r="DI201">
        <v>8.19</v>
      </c>
      <c r="DJ201">
        <v>7.96</v>
      </c>
      <c r="DK201">
        <v>7.7</v>
      </c>
      <c r="DL201">
        <v>7.39</v>
      </c>
      <c r="DM201">
        <v>7.13</v>
      </c>
      <c r="DN201">
        <v>6.87</v>
      </c>
      <c r="DO201">
        <v>6.59</v>
      </c>
      <c r="DP201">
        <v>6.54</v>
      </c>
      <c r="DQ201">
        <v>6.4</v>
      </c>
      <c r="DR201">
        <v>6.13</v>
      </c>
      <c r="DS201">
        <v>5.82</v>
      </c>
      <c r="DT201">
        <v>5.62</v>
      </c>
      <c r="DU201">
        <v>5.36</v>
      </c>
      <c r="DV201">
        <v>5.35</v>
      </c>
      <c r="DW201">
        <v>5.18</v>
      </c>
      <c r="DX201">
        <v>4.92</v>
      </c>
      <c r="DY201">
        <v>4.75</v>
      </c>
      <c r="DZ201">
        <v>4.53</v>
      </c>
      <c r="EA201">
        <v>4.42</v>
      </c>
      <c r="EB201">
        <v>4.2300000000000004</v>
      </c>
      <c r="EC201">
        <v>4.01</v>
      </c>
      <c r="ED201">
        <v>3.91</v>
      </c>
      <c r="EE201">
        <v>3.79</v>
      </c>
      <c r="EF201">
        <v>3.68</v>
      </c>
      <c r="EG201">
        <v>3.56</v>
      </c>
      <c r="EH201">
        <v>3.4</v>
      </c>
      <c r="EI201">
        <v>3.29</v>
      </c>
      <c r="EJ201">
        <v>3.13</v>
      </c>
      <c r="EK201">
        <v>3.03</v>
      </c>
      <c r="EL201">
        <v>2.86</v>
      </c>
      <c r="EM201">
        <v>2.8</v>
      </c>
      <c r="EN201">
        <v>2.76</v>
      </c>
      <c r="EO201">
        <v>2.64</v>
      </c>
      <c r="EP201">
        <v>2.4900000000000002</v>
      </c>
      <c r="EQ201">
        <v>2.4300000000000002</v>
      </c>
      <c r="ER201">
        <v>2.33</v>
      </c>
      <c r="ES201">
        <v>2.19</v>
      </c>
      <c r="ET201">
        <v>2.0699999999999998</v>
      </c>
      <c r="EU201">
        <v>2.0099999999999998</v>
      </c>
      <c r="EV201">
        <v>1.92</v>
      </c>
      <c r="EW201">
        <v>1.81</v>
      </c>
      <c r="EX201">
        <v>1.72</v>
      </c>
      <c r="EY201">
        <v>1.61</v>
      </c>
      <c r="EZ201">
        <v>1.54</v>
      </c>
      <c r="FA201">
        <v>1.41</v>
      </c>
      <c r="FB201">
        <v>1.31</v>
      </c>
      <c r="FC201">
        <v>1.29</v>
      </c>
      <c r="FD201">
        <v>1.18</v>
      </c>
      <c r="FE201">
        <v>1.1100000000000001</v>
      </c>
      <c r="FF201">
        <v>1.04</v>
      </c>
      <c r="FG201">
        <v>0.97</v>
      </c>
      <c r="FH201">
        <v>0.93</v>
      </c>
      <c r="FI201">
        <v>0.81</v>
      </c>
      <c r="FJ201">
        <v>0.74</v>
      </c>
      <c r="FK201">
        <v>0.7</v>
      </c>
      <c r="FL201">
        <v>0.63</v>
      </c>
      <c r="FM201">
        <v>0.56000000000000005</v>
      </c>
      <c r="FN201">
        <v>0.51</v>
      </c>
      <c r="FO201">
        <v>0.47</v>
      </c>
      <c r="FP201">
        <v>0.41</v>
      </c>
      <c r="FQ201">
        <v>0.36</v>
      </c>
      <c r="FR201">
        <v>0.32</v>
      </c>
      <c r="FS201">
        <v>0.28000000000000003</v>
      </c>
      <c r="FT201">
        <v>0.25</v>
      </c>
      <c r="FU201">
        <v>0.21</v>
      </c>
      <c r="FV201">
        <v>0.18</v>
      </c>
      <c r="FW201">
        <v>0.16</v>
      </c>
      <c r="FX201">
        <v>0.14000000000000001</v>
      </c>
      <c r="FY201">
        <v>0.12</v>
      </c>
      <c r="FZ201">
        <v>0.1</v>
      </c>
    </row>
    <row r="202" spans="1:182" x14ac:dyDescent="0.15">
      <c r="A202">
        <v>-15</v>
      </c>
      <c r="B202">
        <v>0</v>
      </c>
      <c r="C202">
        <v>0</v>
      </c>
      <c r="D202">
        <v>0</v>
      </c>
      <c r="E202">
        <v>0</v>
      </c>
      <c r="F202">
        <v>0</v>
      </c>
      <c r="G202">
        <v>0</v>
      </c>
      <c r="H202">
        <v>0</v>
      </c>
      <c r="I202">
        <v>0</v>
      </c>
      <c r="J202">
        <v>0</v>
      </c>
      <c r="K202">
        <v>0</v>
      </c>
      <c r="L202">
        <v>0</v>
      </c>
      <c r="M202">
        <v>0</v>
      </c>
      <c r="N202">
        <v>0.02</v>
      </c>
      <c r="O202">
        <v>0.04</v>
      </c>
      <c r="P202">
        <v>0.06</v>
      </c>
      <c r="Q202">
        <v>0.08</v>
      </c>
      <c r="R202">
        <v>0.1</v>
      </c>
      <c r="S202">
        <v>0.12</v>
      </c>
      <c r="T202">
        <v>0.15</v>
      </c>
      <c r="U202">
        <v>0.19</v>
      </c>
      <c r="V202">
        <v>0.22</v>
      </c>
      <c r="W202">
        <v>0.27</v>
      </c>
      <c r="X202">
        <v>0.32</v>
      </c>
      <c r="Y202">
        <v>0.37</v>
      </c>
      <c r="Z202">
        <v>0.45</v>
      </c>
      <c r="AA202">
        <v>0.54</v>
      </c>
      <c r="AB202">
        <v>0.62</v>
      </c>
      <c r="AC202">
        <v>0.72</v>
      </c>
      <c r="AD202">
        <v>0.78</v>
      </c>
      <c r="AE202">
        <v>0.93</v>
      </c>
      <c r="AF202">
        <v>1.07</v>
      </c>
      <c r="AG202">
        <v>1.22</v>
      </c>
      <c r="AH202">
        <v>1.32</v>
      </c>
      <c r="AI202">
        <v>1.5</v>
      </c>
      <c r="AJ202">
        <v>1.65</v>
      </c>
      <c r="AK202">
        <v>1.88</v>
      </c>
      <c r="AL202">
        <v>2.1</v>
      </c>
      <c r="AM202">
        <v>2.2799999999999998</v>
      </c>
      <c r="AN202">
        <v>2.57</v>
      </c>
      <c r="AO202">
        <v>2.81</v>
      </c>
      <c r="AP202">
        <v>3.08</v>
      </c>
      <c r="AQ202">
        <v>3.34</v>
      </c>
      <c r="AR202">
        <v>3.7</v>
      </c>
      <c r="AS202">
        <v>4.05</v>
      </c>
      <c r="AT202">
        <v>4.34</v>
      </c>
      <c r="AU202">
        <v>4.6500000000000004</v>
      </c>
      <c r="AV202">
        <v>5</v>
      </c>
      <c r="AW202">
        <v>5.33</v>
      </c>
      <c r="AX202">
        <v>5.72</v>
      </c>
      <c r="AY202">
        <v>6.05</v>
      </c>
      <c r="AZ202">
        <v>6.58</v>
      </c>
      <c r="BA202">
        <v>7.23</v>
      </c>
      <c r="BB202">
        <v>7.9</v>
      </c>
      <c r="BC202">
        <v>8.5500000000000007</v>
      </c>
      <c r="BD202">
        <v>9.01</v>
      </c>
      <c r="BE202">
        <v>9.5</v>
      </c>
      <c r="BF202">
        <v>9.94</v>
      </c>
      <c r="BG202">
        <v>10.199999999999999</v>
      </c>
      <c r="BH202">
        <v>10.5</v>
      </c>
      <c r="BI202">
        <v>10.8</v>
      </c>
      <c r="BJ202">
        <v>11.2</v>
      </c>
      <c r="BK202">
        <v>11.6</v>
      </c>
      <c r="BL202">
        <v>11.9</v>
      </c>
      <c r="BM202">
        <v>12.2</v>
      </c>
      <c r="BN202">
        <v>12.5</v>
      </c>
      <c r="BO202">
        <v>12.7</v>
      </c>
      <c r="BP202">
        <v>12.9</v>
      </c>
      <c r="BQ202">
        <v>13.1</v>
      </c>
      <c r="BR202">
        <v>13.3</v>
      </c>
      <c r="BS202">
        <v>13.5</v>
      </c>
      <c r="BT202">
        <v>13.7</v>
      </c>
      <c r="BU202">
        <v>13.9</v>
      </c>
      <c r="BV202">
        <v>14</v>
      </c>
      <c r="BW202">
        <v>14.1</v>
      </c>
      <c r="BX202">
        <v>14.2</v>
      </c>
      <c r="BY202">
        <v>14.2</v>
      </c>
      <c r="BZ202">
        <v>14.2</v>
      </c>
      <c r="CA202">
        <v>14.3</v>
      </c>
      <c r="CB202">
        <v>14.3</v>
      </c>
      <c r="CC202">
        <v>14.2</v>
      </c>
      <c r="CD202">
        <v>14.2</v>
      </c>
      <c r="CE202">
        <v>14.2</v>
      </c>
      <c r="CF202">
        <v>14.1</v>
      </c>
      <c r="CG202">
        <v>14.1</v>
      </c>
      <c r="CH202">
        <v>14</v>
      </c>
      <c r="CI202">
        <v>13.9</v>
      </c>
      <c r="CJ202">
        <v>13.8</v>
      </c>
      <c r="CK202">
        <v>13.7</v>
      </c>
      <c r="CL202">
        <v>13.5</v>
      </c>
      <c r="CM202">
        <v>13.4</v>
      </c>
      <c r="CN202">
        <v>13.3</v>
      </c>
      <c r="CO202">
        <v>13.1</v>
      </c>
      <c r="CP202">
        <v>12.9</v>
      </c>
      <c r="CQ202">
        <v>12.7</v>
      </c>
      <c r="CR202">
        <v>12.5</v>
      </c>
      <c r="CS202">
        <v>12.4</v>
      </c>
      <c r="CT202">
        <v>12.2</v>
      </c>
      <c r="CU202">
        <v>11.9</v>
      </c>
      <c r="CV202">
        <v>11.8</v>
      </c>
      <c r="CW202">
        <v>11.5</v>
      </c>
      <c r="CX202">
        <v>11.3</v>
      </c>
      <c r="CY202">
        <v>11</v>
      </c>
      <c r="CZ202">
        <v>10.8</v>
      </c>
      <c r="DA202">
        <v>10.6</v>
      </c>
      <c r="DB202">
        <v>10.3</v>
      </c>
      <c r="DC202">
        <v>9.99</v>
      </c>
      <c r="DD202">
        <v>9.67</v>
      </c>
      <c r="DE202">
        <v>9.39</v>
      </c>
      <c r="DF202">
        <v>9.0299999999999994</v>
      </c>
      <c r="DG202">
        <v>8.82</v>
      </c>
      <c r="DH202">
        <v>8.5299999999999994</v>
      </c>
      <c r="DI202">
        <v>8.2200000000000006</v>
      </c>
      <c r="DJ202">
        <v>7.97</v>
      </c>
      <c r="DK202">
        <v>7.67</v>
      </c>
      <c r="DL202">
        <v>7.41</v>
      </c>
      <c r="DM202">
        <v>7.12</v>
      </c>
      <c r="DN202">
        <v>6.91</v>
      </c>
      <c r="DO202">
        <v>6.63</v>
      </c>
      <c r="DP202">
        <v>6.47</v>
      </c>
      <c r="DQ202">
        <v>6.35</v>
      </c>
      <c r="DR202">
        <v>6.25</v>
      </c>
      <c r="DS202">
        <v>5.93</v>
      </c>
      <c r="DT202">
        <v>5.73</v>
      </c>
      <c r="DU202">
        <v>5.45</v>
      </c>
      <c r="DV202">
        <v>5.35</v>
      </c>
      <c r="DW202">
        <v>5.2</v>
      </c>
      <c r="DX202">
        <v>5.01</v>
      </c>
      <c r="DY202">
        <v>4.8</v>
      </c>
      <c r="DZ202">
        <v>4.6900000000000004</v>
      </c>
      <c r="EA202">
        <v>4.45</v>
      </c>
      <c r="EB202">
        <v>4.2300000000000004</v>
      </c>
      <c r="EC202">
        <v>4.1399999999999997</v>
      </c>
      <c r="ED202">
        <v>3.93</v>
      </c>
      <c r="EE202">
        <v>3.83</v>
      </c>
      <c r="EF202">
        <v>3.73</v>
      </c>
      <c r="EG202">
        <v>3.58</v>
      </c>
      <c r="EH202">
        <v>3.41</v>
      </c>
      <c r="EI202">
        <v>3.23</v>
      </c>
      <c r="EJ202">
        <v>3.17</v>
      </c>
      <c r="EK202">
        <v>3.05</v>
      </c>
      <c r="EL202">
        <v>2.89</v>
      </c>
      <c r="EM202">
        <v>2.83</v>
      </c>
      <c r="EN202">
        <v>2.78</v>
      </c>
      <c r="EO202">
        <v>2.66</v>
      </c>
      <c r="EP202">
        <v>2.4700000000000002</v>
      </c>
      <c r="EQ202">
        <v>2.39</v>
      </c>
      <c r="ER202">
        <v>2.33</v>
      </c>
      <c r="ES202">
        <v>2.19</v>
      </c>
      <c r="ET202">
        <v>2.09</v>
      </c>
      <c r="EU202">
        <v>1.97</v>
      </c>
      <c r="EV202">
        <v>1.92</v>
      </c>
      <c r="EW202">
        <v>1.81</v>
      </c>
      <c r="EX202">
        <v>1.74</v>
      </c>
      <c r="EY202">
        <v>1.6</v>
      </c>
      <c r="EZ202">
        <v>1.59</v>
      </c>
      <c r="FA202">
        <v>1.48</v>
      </c>
      <c r="FB202">
        <v>1.36</v>
      </c>
      <c r="FC202">
        <v>1.29</v>
      </c>
      <c r="FD202">
        <v>1.2</v>
      </c>
      <c r="FE202">
        <v>1.1299999999999999</v>
      </c>
      <c r="FF202">
        <v>1.03</v>
      </c>
      <c r="FG202">
        <v>0.97</v>
      </c>
      <c r="FH202">
        <v>0.92</v>
      </c>
      <c r="FI202">
        <v>0.8</v>
      </c>
      <c r="FJ202">
        <v>0.76</v>
      </c>
      <c r="FK202">
        <v>0.68</v>
      </c>
      <c r="FL202">
        <v>0.65</v>
      </c>
      <c r="FM202">
        <v>0.57999999999999996</v>
      </c>
      <c r="FN202">
        <v>0.53</v>
      </c>
      <c r="FO202">
        <v>0.46</v>
      </c>
      <c r="FP202">
        <v>0.43</v>
      </c>
      <c r="FQ202">
        <v>0.36</v>
      </c>
      <c r="FR202">
        <v>0.32</v>
      </c>
      <c r="FS202">
        <v>0.28999999999999998</v>
      </c>
      <c r="FT202">
        <v>0.24</v>
      </c>
      <c r="FU202">
        <v>0.22</v>
      </c>
      <c r="FV202">
        <v>0.19</v>
      </c>
      <c r="FW202">
        <v>0.16</v>
      </c>
      <c r="FX202">
        <v>0.14000000000000001</v>
      </c>
      <c r="FY202">
        <v>0.12</v>
      </c>
      <c r="FZ202">
        <v>0.1</v>
      </c>
    </row>
    <row r="203" spans="1:182" x14ac:dyDescent="0.15">
      <c r="A203">
        <v>-16</v>
      </c>
      <c r="B203">
        <v>0</v>
      </c>
      <c r="C203">
        <v>0</v>
      </c>
      <c r="D203">
        <v>0</v>
      </c>
      <c r="E203">
        <v>0</v>
      </c>
      <c r="F203">
        <v>0</v>
      </c>
      <c r="G203">
        <v>0</v>
      </c>
      <c r="H203">
        <v>0</v>
      </c>
      <c r="I203">
        <v>0</v>
      </c>
      <c r="J203">
        <v>0</v>
      </c>
      <c r="K203">
        <v>0</v>
      </c>
      <c r="L203">
        <v>0</v>
      </c>
      <c r="M203">
        <v>0</v>
      </c>
      <c r="N203">
        <v>0.02</v>
      </c>
      <c r="O203">
        <v>0.03</v>
      </c>
      <c r="P203">
        <v>0.06</v>
      </c>
      <c r="Q203">
        <v>0.08</v>
      </c>
      <c r="R203">
        <v>0.1</v>
      </c>
      <c r="S203">
        <v>0.12</v>
      </c>
      <c r="T203">
        <v>0.15</v>
      </c>
      <c r="U203">
        <v>0.18</v>
      </c>
      <c r="V203">
        <v>0.23</v>
      </c>
      <c r="W203">
        <v>0.26</v>
      </c>
      <c r="X203">
        <v>0.32</v>
      </c>
      <c r="Y203">
        <v>0.39</v>
      </c>
      <c r="Z203">
        <v>0.45</v>
      </c>
      <c r="AA203">
        <v>0.53</v>
      </c>
      <c r="AB203">
        <v>0.62</v>
      </c>
      <c r="AC203">
        <v>0.68</v>
      </c>
      <c r="AD203">
        <v>0.79</v>
      </c>
      <c r="AE203">
        <v>0.91</v>
      </c>
      <c r="AF203">
        <v>1.02</v>
      </c>
      <c r="AG203">
        <v>1.18</v>
      </c>
      <c r="AH203">
        <v>1.33</v>
      </c>
      <c r="AI203">
        <v>1.48</v>
      </c>
      <c r="AJ203">
        <v>1.67</v>
      </c>
      <c r="AK203">
        <v>1.83</v>
      </c>
      <c r="AL203">
        <v>2.09</v>
      </c>
      <c r="AM203">
        <v>2.27</v>
      </c>
      <c r="AN203">
        <v>2.5299999999999998</v>
      </c>
      <c r="AO203">
        <v>2.76</v>
      </c>
      <c r="AP203">
        <v>2.98</v>
      </c>
      <c r="AQ203">
        <v>3.31</v>
      </c>
      <c r="AR203">
        <v>3.65</v>
      </c>
      <c r="AS203">
        <v>4.05</v>
      </c>
      <c r="AT203">
        <v>4.3899999999999997</v>
      </c>
      <c r="AU203">
        <v>4.62</v>
      </c>
      <c r="AV203">
        <v>4.9800000000000004</v>
      </c>
      <c r="AW203">
        <v>5.35</v>
      </c>
      <c r="AX203">
        <v>5.6</v>
      </c>
      <c r="AY203">
        <v>6.05</v>
      </c>
      <c r="AZ203">
        <v>6.51</v>
      </c>
      <c r="BA203">
        <v>7.11</v>
      </c>
      <c r="BB203">
        <v>7.86</v>
      </c>
      <c r="BC203">
        <v>8.52</v>
      </c>
      <c r="BD203">
        <v>8.98</v>
      </c>
      <c r="BE203">
        <v>9.44</v>
      </c>
      <c r="BF203">
        <v>9.9</v>
      </c>
      <c r="BG203">
        <v>10.199999999999999</v>
      </c>
      <c r="BH203">
        <v>10.5</v>
      </c>
      <c r="BI203">
        <v>10.9</v>
      </c>
      <c r="BJ203">
        <v>11.2</v>
      </c>
      <c r="BK203">
        <v>11.5</v>
      </c>
      <c r="BL203">
        <v>11.9</v>
      </c>
      <c r="BM203">
        <v>12.1</v>
      </c>
      <c r="BN203">
        <v>12.4</v>
      </c>
      <c r="BO203">
        <v>12.7</v>
      </c>
      <c r="BP203">
        <v>12.9</v>
      </c>
      <c r="BQ203">
        <v>13.1</v>
      </c>
      <c r="BR203">
        <v>13.3</v>
      </c>
      <c r="BS203">
        <v>13.5</v>
      </c>
      <c r="BT203">
        <v>13.7</v>
      </c>
      <c r="BU203">
        <v>13.9</v>
      </c>
      <c r="BV203">
        <v>14</v>
      </c>
      <c r="BW203">
        <v>14.1</v>
      </c>
      <c r="BX203">
        <v>14.1</v>
      </c>
      <c r="BY203">
        <v>14.2</v>
      </c>
      <c r="BZ203">
        <v>14.2</v>
      </c>
      <c r="CA203">
        <v>14.2</v>
      </c>
      <c r="CB203">
        <v>14.2</v>
      </c>
      <c r="CC203">
        <v>14.2</v>
      </c>
      <c r="CD203">
        <v>14.2</v>
      </c>
      <c r="CE203">
        <v>14.1</v>
      </c>
      <c r="CF203">
        <v>14.1</v>
      </c>
      <c r="CG203">
        <v>14</v>
      </c>
      <c r="CH203">
        <v>13.9</v>
      </c>
      <c r="CI203">
        <v>13.9</v>
      </c>
      <c r="CJ203">
        <v>13.8</v>
      </c>
      <c r="CK203">
        <v>13.6</v>
      </c>
      <c r="CL203">
        <v>13.5</v>
      </c>
      <c r="CM203">
        <v>13.4</v>
      </c>
      <c r="CN203">
        <v>13.2</v>
      </c>
      <c r="CO203">
        <v>13.1</v>
      </c>
      <c r="CP203">
        <v>12.9</v>
      </c>
      <c r="CQ203">
        <v>12.7</v>
      </c>
      <c r="CR203">
        <v>12.5</v>
      </c>
      <c r="CS203">
        <v>12.3</v>
      </c>
      <c r="CT203">
        <v>12.2</v>
      </c>
      <c r="CU203">
        <v>12</v>
      </c>
      <c r="CV203">
        <v>11.7</v>
      </c>
      <c r="CW203">
        <v>11.5</v>
      </c>
      <c r="CX203">
        <v>11.3</v>
      </c>
      <c r="CY203">
        <v>11.1</v>
      </c>
      <c r="CZ203">
        <v>10.9</v>
      </c>
      <c r="DA203">
        <v>10.6</v>
      </c>
      <c r="DB203">
        <v>10.3</v>
      </c>
      <c r="DC203">
        <v>10</v>
      </c>
      <c r="DD203">
        <v>9.68</v>
      </c>
      <c r="DE203">
        <v>9.42</v>
      </c>
      <c r="DF203">
        <v>9.1199999999999992</v>
      </c>
      <c r="DG203">
        <v>8.8699999999999992</v>
      </c>
      <c r="DH203">
        <v>8.5</v>
      </c>
      <c r="DI203">
        <v>8.27</v>
      </c>
      <c r="DJ203">
        <v>8</v>
      </c>
      <c r="DK203">
        <v>7.73</v>
      </c>
      <c r="DL203">
        <v>7.5</v>
      </c>
      <c r="DM203">
        <v>7.17</v>
      </c>
      <c r="DN203">
        <v>7</v>
      </c>
      <c r="DO203">
        <v>6.74</v>
      </c>
      <c r="DP203">
        <v>6.49</v>
      </c>
      <c r="DQ203">
        <v>6.41</v>
      </c>
      <c r="DR203">
        <v>6.24</v>
      </c>
      <c r="DS203">
        <v>5.87</v>
      </c>
      <c r="DT203">
        <v>5.76</v>
      </c>
      <c r="DU203">
        <v>5.56</v>
      </c>
      <c r="DV203">
        <v>5.37</v>
      </c>
      <c r="DW203">
        <v>5.28</v>
      </c>
      <c r="DX203">
        <v>5</v>
      </c>
      <c r="DY203">
        <v>4.93</v>
      </c>
      <c r="DZ203">
        <v>4.71</v>
      </c>
      <c r="EA203">
        <v>4.4800000000000004</v>
      </c>
      <c r="EB203">
        <v>4.32</v>
      </c>
      <c r="EC203">
        <v>4.1500000000000004</v>
      </c>
      <c r="ED203">
        <v>3.99</v>
      </c>
      <c r="EE203">
        <v>3.86</v>
      </c>
      <c r="EF203">
        <v>3.76</v>
      </c>
      <c r="EG203">
        <v>3.59</v>
      </c>
      <c r="EH203">
        <v>3.47</v>
      </c>
      <c r="EI203">
        <v>3.23</v>
      </c>
      <c r="EJ203">
        <v>3.21</v>
      </c>
      <c r="EK203">
        <v>3.1</v>
      </c>
      <c r="EL203">
        <v>2.99</v>
      </c>
      <c r="EM203">
        <v>2.87</v>
      </c>
      <c r="EN203">
        <v>2.8</v>
      </c>
      <c r="EO203">
        <v>2.69</v>
      </c>
      <c r="EP203">
        <v>2.57</v>
      </c>
      <c r="EQ203">
        <v>2.41</v>
      </c>
      <c r="ER203">
        <v>2.3199999999999998</v>
      </c>
      <c r="ES203">
        <v>2.25</v>
      </c>
      <c r="ET203">
        <v>2.13</v>
      </c>
      <c r="EU203">
        <v>2.02</v>
      </c>
      <c r="EV203">
        <v>1.98</v>
      </c>
      <c r="EW203">
        <v>1.85</v>
      </c>
      <c r="EX203">
        <v>1.72</v>
      </c>
      <c r="EY203">
        <v>1.61</v>
      </c>
      <c r="EZ203">
        <v>1.58</v>
      </c>
      <c r="FA203">
        <v>1.48</v>
      </c>
      <c r="FB203">
        <v>1.38</v>
      </c>
      <c r="FC203">
        <v>1.27</v>
      </c>
      <c r="FD203">
        <v>1.23</v>
      </c>
      <c r="FE203">
        <v>1.1399999999999999</v>
      </c>
      <c r="FF203">
        <v>1.05</v>
      </c>
      <c r="FG203">
        <v>1.01</v>
      </c>
      <c r="FH203">
        <v>0.9</v>
      </c>
      <c r="FI203">
        <v>0.85</v>
      </c>
      <c r="FJ203">
        <v>0.77</v>
      </c>
      <c r="FK203">
        <v>0.7</v>
      </c>
      <c r="FL203">
        <v>0.65</v>
      </c>
      <c r="FM203">
        <v>0.57999999999999996</v>
      </c>
      <c r="FN203">
        <v>0.54</v>
      </c>
      <c r="FO203">
        <v>0.46</v>
      </c>
      <c r="FP203">
        <v>0.43</v>
      </c>
      <c r="FQ203">
        <v>0.38</v>
      </c>
      <c r="FR203">
        <v>0.33</v>
      </c>
      <c r="FS203">
        <v>0.3</v>
      </c>
      <c r="FT203">
        <v>0.26</v>
      </c>
      <c r="FU203">
        <v>0.21</v>
      </c>
      <c r="FV203">
        <v>0.19</v>
      </c>
      <c r="FW203">
        <v>0.16</v>
      </c>
      <c r="FX203">
        <v>0.13</v>
      </c>
      <c r="FY203">
        <v>0.12</v>
      </c>
      <c r="FZ203">
        <v>0.1</v>
      </c>
    </row>
    <row r="204" spans="1:182" x14ac:dyDescent="0.15">
      <c r="A204">
        <v>-17</v>
      </c>
      <c r="B204">
        <v>0</v>
      </c>
      <c r="C204">
        <v>0</v>
      </c>
      <c r="D204">
        <v>0</v>
      </c>
      <c r="E204">
        <v>0</v>
      </c>
      <c r="F204">
        <v>0</v>
      </c>
      <c r="G204">
        <v>0</v>
      </c>
      <c r="H204">
        <v>0</v>
      </c>
      <c r="I204">
        <v>0</v>
      </c>
      <c r="J204">
        <v>0</v>
      </c>
      <c r="K204">
        <v>0</v>
      </c>
      <c r="L204">
        <v>0</v>
      </c>
      <c r="M204">
        <v>0</v>
      </c>
      <c r="N204">
        <v>0.02</v>
      </c>
      <c r="O204">
        <v>0.04</v>
      </c>
      <c r="P204">
        <v>0.05</v>
      </c>
      <c r="Q204">
        <v>7.0000000000000007E-2</v>
      </c>
      <c r="R204">
        <v>0.09</v>
      </c>
      <c r="S204">
        <v>0.12</v>
      </c>
      <c r="T204">
        <v>0.15</v>
      </c>
      <c r="U204">
        <v>0.18</v>
      </c>
      <c r="V204">
        <v>0.22</v>
      </c>
      <c r="W204">
        <v>0.27</v>
      </c>
      <c r="X204">
        <v>0.31</v>
      </c>
      <c r="Y204">
        <v>0.37</v>
      </c>
      <c r="Z204">
        <v>0.44</v>
      </c>
      <c r="AA204">
        <v>0.53</v>
      </c>
      <c r="AB204">
        <v>0.61</v>
      </c>
      <c r="AC204">
        <v>0.69</v>
      </c>
      <c r="AD204">
        <v>0.77</v>
      </c>
      <c r="AE204">
        <v>0.9</v>
      </c>
      <c r="AF204">
        <v>1.02</v>
      </c>
      <c r="AG204">
        <v>1.1599999999999999</v>
      </c>
      <c r="AH204">
        <v>1.29</v>
      </c>
      <c r="AI204">
        <v>1.49</v>
      </c>
      <c r="AJ204">
        <v>1.64</v>
      </c>
      <c r="AK204">
        <v>1.8</v>
      </c>
      <c r="AL204">
        <v>2.04</v>
      </c>
      <c r="AM204">
        <v>2.2400000000000002</v>
      </c>
      <c r="AN204">
        <v>2.57</v>
      </c>
      <c r="AO204">
        <v>2.77</v>
      </c>
      <c r="AP204">
        <v>2.97</v>
      </c>
      <c r="AQ204">
        <v>3.21</v>
      </c>
      <c r="AR204">
        <v>3.6</v>
      </c>
      <c r="AS204">
        <v>4.01</v>
      </c>
      <c r="AT204">
        <v>4.3600000000000003</v>
      </c>
      <c r="AU204">
        <v>4.58</v>
      </c>
      <c r="AV204">
        <v>4.9400000000000004</v>
      </c>
      <c r="AW204">
        <v>5.24</v>
      </c>
      <c r="AX204">
        <v>5.57</v>
      </c>
      <c r="AY204">
        <v>5.95</v>
      </c>
      <c r="AZ204">
        <v>6.46</v>
      </c>
      <c r="BA204">
        <v>7.05</v>
      </c>
      <c r="BB204">
        <v>7.74</v>
      </c>
      <c r="BC204">
        <v>8.4700000000000006</v>
      </c>
      <c r="BD204">
        <v>8.9600000000000009</v>
      </c>
      <c r="BE204">
        <v>9.41</v>
      </c>
      <c r="BF204">
        <v>9.91</v>
      </c>
      <c r="BG204">
        <v>10.199999999999999</v>
      </c>
      <c r="BH204">
        <v>10.4</v>
      </c>
      <c r="BI204">
        <v>10.9</v>
      </c>
      <c r="BJ204">
        <v>11.2</v>
      </c>
      <c r="BK204">
        <v>11.5</v>
      </c>
      <c r="BL204">
        <v>11.9</v>
      </c>
      <c r="BM204">
        <v>12.1</v>
      </c>
      <c r="BN204">
        <v>12.4</v>
      </c>
      <c r="BO204">
        <v>12.7</v>
      </c>
      <c r="BP204">
        <v>12.9</v>
      </c>
      <c r="BQ204">
        <v>13.1</v>
      </c>
      <c r="BR204">
        <v>13.3</v>
      </c>
      <c r="BS204">
        <v>13.4</v>
      </c>
      <c r="BT204">
        <v>13.7</v>
      </c>
      <c r="BU204">
        <v>13.8</v>
      </c>
      <c r="BV204">
        <v>13.9</v>
      </c>
      <c r="BW204">
        <v>14</v>
      </c>
      <c r="BX204">
        <v>14.1</v>
      </c>
      <c r="BY204">
        <v>14.1</v>
      </c>
      <c r="BZ204">
        <v>14.2</v>
      </c>
      <c r="CA204">
        <v>14.2</v>
      </c>
      <c r="CB204">
        <v>14.2</v>
      </c>
      <c r="CC204">
        <v>14.2</v>
      </c>
      <c r="CD204">
        <v>14.2</v>
      </c>
      <c r="CE204">
        <v>14.1</v>
      </c>
      <c r="CF204">
        <v>14.1</v>
      </c>
      <c r="CG204">
        <v>14</v>
      </c>
      <c r="CH204">
        <v>13.9</v>
      </c>
      <c r="CI204">
        <v>13.8</v>
      </c>
      <c r="CJ204">
        <v>13.7</v>
      </c>
      <c r="CK204">
        <v>13.6</v>
      </c>
      <c r="CL204">
        <v>13.5</v>
      </c>
      <c r="CM204">
        <v>13.4</v>
      </c>
      <c r="CN204">
        <v>13.2</v>
      </c>
      <c r="CO204">
        <v>13.1</v>
      </c>
      <c r="CP204">
        <v>12.9</v>
      </c>
      <c r="CQ204">
        <v>12.7</v>
      </c>
      <c r="CR204">
        <v>12.5</v>
      </c>
      <c r="CS204">
        <v>12.4</v>
      </c>
      <c r="CT204">
        <v>12.2</v>
      </c>
      <c r="CU204">
        <v>12</v>
      </c>
      <c r="CV204">
        <v>11.7</v>
      </c>
      <c r="CW204">
        <v>11.5</v>
      </c>
      <c r="CX204">
        <v>11.3</v>
      </c>
      <c r="CY204">
        <v>11.1</v>
      </c>
      <c r="CZ204">
        <v>10.8</v>
      </c>
      <c r="DA204">
        <v>10.6</v>
      </c>
      <c r="DB204">
        <v>10.4</v>
      </c>
      <c r="DC204">
        <v>10</v>
      </c>
      <c r="DD204">
        <v>9.73</v>
      </c>
      <c r="DE204">
        <v>9.44</v>
      </c>
      <c r="DF204">
        <v>9.18</v>
      </c>
      <c r="DG204">
        <v>8.86</v>
      </c>
      <c r="DH204">
        <v>8.56</v>
      </c>
      <c r="DI204">
        <v>8.41</v>
      </c>
      <c r="DJ204">
        <v>8.1</v>
      </c>
      <c r="DK204">
        <v>7.81</v>
      </c>
      <c r="DL204">
        <v>7.53</v>
      </c>
      <c r="DM204">
        <v>7.24</v>
      </c>
      <c r="DN204">
        <v>7</v>
      </c>
      <c r="DO204">
        <v>6.69</v>
      </c>
      <c r="DP204">
        <v>6.47</v>
      </c>
      <c r="DQ204">
        <v>6.44</v>
      </c>
      <c r="DR204">
        <v>6.19</v>
      </c>
      <c r="DS204">
        <v>6</v>
      </c>
      <c r="DT204">
        <v>5.8</v>
      </c>
      <c r="DU204">
        <v>5.58</v>
      </c>
      <c r="DV204">
        <v>5.36</v>
      </c>
      <c r="DW204">
        <v>5.29</v>
      </c>
      <c r="DX204">
        <v>5.0999999999999996</v>
      </c>
      <c r="DY204">
        <v>4.96</v>
      </c>
      <c r="DZ204">
        <v>4.7300000000000004</v>
      </c>
      <c r="EA204">
        <v>4.57</v>
      </c>
      <c r="EB204">
        <v>4.42</v>
      </c>
      <c r="EC204">
        <v>4.2</v>
      </c>
      <c r="ED204">
        <v>4.05</v>
      </c>
      <c r="EE204">
        <v>3.95</v>
      </c>
      <c r="EF204">
        <v>3.85</v>
      </c>
      <c r="EG204">
        <v>3.65</v>
      </c>
      <c r="EH204">
        <v>3.5</v>
      </c>
      <c r="EI204">
        <v>3.35</v>
      </c>
      <c r="EJ204">
        <v>3.23</v>
      </c>
      <c r="EK204">
        <v>3.18</v>
      </c>
      <c r="EL204">
        <v>2.99</v>
      </c>
      <c r="EM204">
        <v>2.89</v>
      </c>
      <c r="EN204">
        <v>2.81</v>
      </c>
      <c r="EO204">
        <v>2.73</v>
      </c>
      <c r="EP204">
        <v>2.61</v>
      </c>
      <c r="EQ204">
        <v>2.4700000000000002</v>
      </c>
      <c r="ER204">
        <v>2.36</v>
      </c>
      <c r="ES204">
        <v>2.25</v>
      </c>
      <c r="ET204">
        <v>2.16</v>
      </c>
      <c r="EU204">
        <v>2.0099999999999998</v>
      </c>
      <c r="EV204">
        <v>1.97</v>
      </c>
      <c r="EW204">
        <v>1.88</v>
      </c>
      <c r="EX204">
        <v>1.76</v>
      </c>
      <c r="EY204">
        <v>1.66</v>
      </c>
      <c r="EZ204">
        <v>1.57</v>
      </c>
      <c r="FA204">
        <v>1.49</v>
      </c>
      <c r="FB204">
        <v>1.39</v>
      </c>
      <c r="FC204">
        <v>1.3</v>
      </c>
      <c r="FD204">
        <v>1.21</v>
      </c>
      <c r="FE204">
        <v>1.1200000000000001</v>
      </c>
      <c r="FF204">
        <v>1.07</v>
      </c>
      <c r="FG204">
        <v>0.98</v>
      </c>
      <c r="FH204">
        <v>0.9</v>
      </c>
      <c r="FI204">
        <v>0.86</v>
      </c>
      <c r="FJ204">
        <v>0.78</v>
      </c>
      <c r="FK204">
        <v>0.7</v>
      </c>
      <c r="FL204">
        <v>0.64</v>
      </c>
      <c r="FM204">
        <v>0.6</v>
      </c>
      <c r="FN204">
        <v>0.53</v>
      </c>
      <c r="FO204">
        <v>0.48</v>
      </c>
      <c r="FP204">
        <v>0.41</v>
      </c>
      <c r="FQ204">
        <v>0.38</v>
      </c>
      <c r="FR204">
        <v>0.33</v>
      </c>
      <c r="FS204">
        <v>0.3</v>
      </c>
      <c r="FT204">
        <v>0.25</v>
      </c>
      <c r="FU204">
        <v>0.22</v>
      </c>
      <c r="FV204">
        <v>0.19</v>
      </c>
      <c r="FW204">
        <v>0.16</v>
      </c>
      <c r="FX204">
        <v>0.14000000000000001</v>
      </c>
      <c r="FY204">
        <v>0.12</v>
      </c>
      <c r="FZ204">
        <v>0.1</v>
      </c>
    </row>
    <row r="205" spans="1:182" x14ac:dyDescent="0.15">
      <c r="A205">
        <v>-18</v>
      </c>
      <c r="B205">
        <v>0</v>
      </c>
      <c r="C205">
        <v>0</v>
      </c>
      <c r="D205">
        <v>0</v>
      </c>
      <c r="E205">
        <v>0</v>
      </c>
      <c r="F205">
        <v>0</v>
      </c>
      <c r="G205">
        <v>0</v>
      </c>
      <c r="H205">
        <v>0</v>
      </c>
      <c r="I205">
        <v>0</v>
      </c>
      <c r="J205">
        <v>0</v>
      </c>
      <c r="K205">
        <v>0</v>
      </c>
      <c r="L205">
        <v>0</v>
      </c>
      <c r="M205">
        <v>0</v>
      </c>
      <c r="N205">
        <v>0.02</v>
      </c>
      <c r="O205">
        <v>0.04</v>
      </c>
      <c r="P205">
        <v>0.05</v>
      </c>
      <c r="Q205">
        <v>0.06</v>
      </c>
      <c r="R205">
        <v>0.09</v>
      </c>
      <c r="S205">
        <v>0.11</v>
      </c>
      <c r="T205">
        <v>0.14000000000000001</v>
      </c>
      <c r="U205">
        <v>0.18</v>
      </c>
      <c r="V205">
        <v>0.21</v>
      </c>
      <c r="W205">
        <v>0.26</v>
      </c>
      <c r="X205">
        <v>0.31</v>
      </c>
      <c r="Y205">
        <v>0.36</v>
      </c>
      <c r="Z205">
        <v>0.42</v>
      </c>
      <c r="AA205">
        <v>0.5</v>
      </c>
      <c r="AB205">
        <v>0.57999999999999996</v>
      </c>
      <c r="AC205">
        <v>0.69</v>
      </c>
      <c r="AD205">
        <v>0.76</v>
      </c>
      <c r="AE205">
        <v>0.86</v>
      </c>
      <c r="AF205">
        <v>1.03</v>
      </c>
      <c r="AG205">
        <v>1.1399999999999999</v>
      </c>
      <c r="AH205">
        <v>1.28</v>
      </c>
      <c r="AI205">
        <v>1.44</v>
      </c>
      <c r="AJ205">
        <v>1.65</v>
      </c>
      <c r="AK205">
        <v>1.8</v>
      </c>
      <c r="AL205">
        <v>2.04</v>
      </c>
      <c r="AM205">
        <v>2.21</v>
      </c>
      <c r="AN205">
        <v>2.4700000000000002</v>
      </c>
      <c r="AO205">
        <v>2.69</v>
      </c>
      <c r="AP205">
        <v>3</v>
      </c>
      <c r="AQ205">
        <v>3.28</v>
      </c>
      <c r="AR205">
        <v>3.55</v>
      </c>
      <c r="AS205">
        <v>3.97</v>
      </c>
      <c r="AT205">
        <v>4.29</v>
      </c>
      <c r="AU205">
        <v>4.55</v>
      </c>
      <c r="AV205">
        <v>4.88</v>
      </c>
      <c r="AW205">
        <v>5.23</v>
      </c>
      <c r="AX205">
        <v>5.53</v>
      </c>
      <c r="AY205">
        <v>5.99</v>
      </c>
      <c r="AZ205">
        <v>6.45</v>
      </c>
      <c r="BA205">
        <v>6.95</v>
      </c>
      <c r="BB205">
        <v>7.72</v>
      </c>
      <c r="BC205">
        <v>8.42</v>
      </c>
      <c r="BD205">
        <v>8.93</v>
      </c>
      <c r="BE205">
        <v>9.3800000000000008</v>
      </c>
      <c r="BF205">
        <v>9.85</v>
      </c>
      <c r="BG205">
        <v>10.199999999999999</v>
      </c>
      <c r="BH205">
        <v>10.5</v>
      </c>
      <c r="BI205">
        <v>10.8</v>
      </c>
      <c r="BJ205">
        <v>11.1</v>
      </c>
      <c r="BK205">
        <v>11.5</v>
      </c>
      <c r="BL205">
        <v>11.8</v>
      </c>
      <c r="BM205">
        <v>12.1</v>
      </c>
      <c r="BN205">
        <v>12.4</v>
      </c>
      <c r="BO205">
        <v>12.6</v>
      </c>
      <c r="BP205">
        <v>12.8</v>
      </c>
      <c r="BQ205">
        <v>13</v>
      </c>
      <c r="BR205">
        <v>13.2</v>
      </c>
      <c r="BS205">
        <v>13.4</v>
      </c>
      <c r="BT205">
        <v>13.7</v>
      </c>
      <c r="BU205">
        <v>13.8</v>
      </c>
      <c r="BV205">
        <v>13.9</v>
      </c>
      <c r="BW205">
        <v>14</v>
      </c>
      <c r="BX205">
        <v>14.1</v>
      </c>
      <c r="BY205">
        <v>14.1</v>
      </c>
      <c r="BZ205">
        <v>14.1</v>
      </c>
      <c r="CA205">
        <v>14.2</v>
      </c>
      <c r="CB205">
        <v>14.2</v>
      </c>
      <c r="CC205">
        <v>14.2</v>
      </c>
      <c r="CD205">
        <v>14.1</v>
      </c>
      <c r="CE205">
        <v>14.1</v>
      </c>
      <c r="CF205">
        <v>14</v>
      </c>
      <c r="CG205">
        <v>14</v>
      </c>
      <c r="CH205">
        <v>13.9</v>
      </c>
      <c r="CI205">
        <v>13.8</v>
      </c>
      <c r="CJ205">
        <v>13.7</v>
      </c>
      <c r="CK205">
        <v>13.6</v>
      </c>
      <c r="CL205">
        <v>13.5</v>
      </c>
      <c r="CM205">
        <v>13.3</v>
      </c>
      <c r="CN205">
        <v>13.2</v>
      </c>
      <c r="CO205">
        <v>13.1</v>
      </c>
      <c r="CP205">
        <v>12.9</v>
      </c>
      <c r="CQ205">
        <v>12.7</v>
      </c>
      <c r="CR205">
        <v>12.5</v>
      </c>
      <c r="CS205">
        <v>12.4</v>
      </c>
      <c r="CT205">
        <v>12.2</v>
      </c>
      <c r="CU205">
        <v>11.9</v>
      </c>
      <c r="CV205">
        <v>11.7</v>
      </c>
      <c r="CW205">
        <v>11.5</v>
      </c>
      <c r="CX205">
        <v>11.3</v>
      </c>
      <c r="CY205">
        <v>11.1</v>
      </c>
      <c r="CZ205">
        <v>10.8</v>
      </c>
      <c r="DA205">
        <v>10.7</v>
      </c>
      <c r="DB205">
        <v>10.4</v>
      </c>
      <c r="DC205">
        <v>10</v>
      </c>
      <c r="DD205">
        <v>9.76</v>
      </c>
      <c r="DE205">
        <v>9.48</v>
      </c>
      <c r="DF205">
        <v>9.19</v>
      </c>
      <c r="DG205">
        <v>9.01</v>
      </c>
      <c r="DH205">
        <v>8.69</v>
      </c>
      <c r="DI205">
        <v>8.4</v>
      </c>
      <c r="DJ205">
        <v>8.1300000000000008</v>
      </c>
      <c r="DK205">
        <v>7.87</v>
      </c>
      <c r="DL205">
        <v>7.6</v>
      </c>
      <c r="DM205">
        <v>7.34</v>
      </c>
      <c r="DN205">
        <v>7.08</v>
      </c>
      <c r="DO205">
        <v>6.72</v>
      </c>
      <c r="DP205">
        <v>6.55</v>
      </c>
      <c r="DQ205">
        <v>6.39</v>
      </c>
      <c r="DR205">
        <v>6.25</v>
      </c>
      <c r="DS205">
        <v>6.14</v>
      </c>
      <c r="DT205">
        <v>5.83</v>
      </c>
      <c r="DU205">
        <v>5.66</v>
      </c>
      <c r="DV205">
        <v>5.52</v>
      </c>
      <c r="DW205">
        <v>5.36</v>
      </c>
      <c r="DX205">
        <v>5.13</v>
      </c>
      <c r="DY205">
        <v>4.99</v>
      </c>
      <c r="DZ205">
        <v>4.8499999999999996</v>
      </c>
      <c r="EA205">
        <v>4.62</v>
      </c>
      <c r="EB205">
        <v>4.43</v>
      </c>
      <c r="EC205">
        <v>4.32</v>
      </c>
      <c r="ED205">
        <v>4.13</v>
      </c>
      <c r="EE205">
        <v>3.94</v>
      </c>
      <c r="EF205">
        <v>3.83</v>
      </c>
      <c r="EG205">
        <v>3.72</v>
      </c>
      <c r="EH205">
        <v>3.5</v>
      </c>
      <c r="EI205">
        <v>3.4</v>
      </c>
      <c r="EJ205">
        <v>3.29</v>
      </c>
      <c r="EK205">
        <v>3.16</v>
      </c>
      <c r="EL205">
        <v>3.09</v>
      </c>
      <c r="EM205">
        <v>2.94</v>
      </c>
      <c r="EN205">
        <v>2.77</v>
      </c>
      <c r="EO205">
        <v>2.76</v>
      </c>
      <c r="EP205">
        <v>2.68</v>
      </c>
      <c r="EQ205">
        <v>2.5099999999999998</v>
      </c>
      <c r="ER205">
        <v>2.4</v>
      </c>
      <c r="ES205">
        <v>2.2799999999999998</v>
      </c>
      <c r="ET205">
        <v>2.2000000000000002</v>
      </c>
      <c r="EU205">
        <v>2.08</v>
      </c>
      <c r="EV205">
        <v>2.0499999999999998</v>
      </c>
      <c r="EW205">
        <v>1.91</v>
      </c>
      <c r="EX205">
        <v>1.81</v>
      </c>
      <c r="EY205">
        <v>1.66</v>
      </c>
      <c r="EZ205">
        <v>1.59</v>
      </c>
      <c r="FA205">
        <v>1.55</v>
      </c>
      <c r="FB205">
        <v>1.43</v>
      </c>
      <c r="FC205">
        <v>1.32</v>
      </c>
      <c r="FD205">
        <v>1.27</v>
      </c>
      <c r="FE205">
        <v>1.1499999999999999</v>
      </c>
      <c r="FF205">
        <v>1.1000000000000001</v>
      </c>
      <c r="FG205">
        <v>1.01</v>
      </c>
      <c r="FH205">
        <v>0.94</v>
      </c>
      <c r="FI205">
        <v>0.87</v>
      </c>
      <c r="FJ205">
        <v>0.8</v>
      </c>
      <c r="FK205">
        <v>0.71</v>
      </c>
      <c r="FL205">
        <v>0.66</v>
      </c>
      <c r="FM205">
        <v>0.6</v>
      </c>
      <c r="FN205">
        <v>0.53</v>
      </c>
      <c r="FO205">
        <v>0.49</v>
      </c>
      <c r="FP205">
        <v>0.43</v>
      </c>
      <c r="FQ205">
        <v>0.38</v>
      </c>
      <c r="FR205">
        <v>0.33</v>
      </c>
      <c r="FS205">
        <v>0.28000000000000003</v>
      </c>
      <c r="FT205">
        <v>0.25</v>
      </c>
      <c r="FU205">
        <v>0.22</v>
      </c>
      <c r="FV205">
        <v>0.19</v>
      </c>
      <c r="FW205">
        <v>0.16</v>
      </c>
      <c r="FX205">
        <v>0.13</v>
      </c>
      <c r="FY205">
        <v>0.12</v>
      </c>
      <c r="FZ205">
        <v>0.1</v>
      </c>
    </row>
    <row r="206" spans="1:182" x14ac:dyDescent="0.15">
      <c r="A206">
        <v>-19</v>
      </c>
      <c r="B206">
        <v>0</v>
      </c>
      <c r="C206">
        <v>0</v>
      </c>
      <c r="D206">
        <v>0</v>
      </c>
      <c r="E206">
        <v>0</v>
      </c>
      <c r="F206">
        <v>0</v>
      </c>
      <c r="G206">
        <v>0</v>
      </c>
      <c r="H206">
        <v>0</v>
      </c>
      <c r="I206">
        <v>0</v>
      </c>
      <c r="J206">
        <v>0</v>
      </c>
      <c r="K206">
        <v>0</v>
      </c>
      <c r="L206">
        <v>0</v>
      </c>
      <c r="M206">
        <v>0</v>
      </c>
      <c r="N206">
        <v>0</v>
      </c>
      <c r="O206">
        <v>0.03</v>
      </c>
      <c r="P206">
        <v>0.04</v>
      </c>
      <c r="Q206">
        <v>7.0000000000000007E-2</v>
      </c>
      <c r="R206">
        <v>0.09</v>
      </c>
      <c r="S206">
        <v>0.11</v>
      </c>
      <c r="T206">
        <v>0.14000000000000001</v>
      </c>
      <c r="U206">
        <v>0.17</v>
      </c>
      <c r="V206">
        <v>0.21</v>
      </c>
      <c r="W206">
        <v>0.24</v>
      </c>
      <c r="X206">
        <v>0.28999999999999998</v>
      </c>
      <c r="Y206">
        <v>0.35</v>
      </c>
      <c r="Z206">
        <v>0.41</v>
      </c>
      <c r="AA206">
        <v>0.5</v>
      </c>
      <c r="AB206">
        <v>0.59</v>
      </c>
      <c r="AC206">
        <v>0.65</v>
      </c>
      <c r="AD206">
        <v>0.75</v>
      </c>
      <c r="AE206">
        <v>0.85</v>
      </c>
      <c r="AF206">
        <v>1.01</v>
      </c>
      <c r="AG206">
        <v>1.1299999999999999</v>
      </c>
      <c r="AH206">
        <v>1.29</v>
      </c>
      <c r="AI206">
        <v>1.42</v>
      </c>
      <c r="AJ206">
        <v>1.62</v>
      </c>
      <c r="AK206">
        <v>1.76</v>
      </c>
      <c r="AL206">
        <v>2.0099999999999998</v>
      </c>
      <c r="AM206">
        <v>2.17</v>
      </c>
      <c r="AN206">
        <v>2.4500000000000002</v>
      </c>
      <c r="AO206">
        <v>2.77</v>
      </c>
      <c r="AP206">
        <v>2.93</v>
      </c>
      <c r="AQ206">
        <v>3.17</v>
      </c>
      <c r="AR206">
        <v>3.47</v>
      </c>
      <c r="AS206">
        <v>3.92</v>
      </c>
      <c r="AT206">
        <v>4.21</v>
      </c>
      <c r="AU206">
        <v>4.51</v>
      </c>
      <c r="AV206">
        <v>4.88</v>
      </c>
      <c r="AW206">
        <v>5.17</v>
      </c>
      <c r="AX206">
        <v>5.54</v>
      </c>
      <c r="AY206">
        <v>5.88</v>
      </c>
      <c r="AZ206">
        <v>6.29</v>
      </c>
      <c r="BA206">
        <v>6.98</v>
      </c>
      <c r="BB206">
        <v>7.66</v>
      </c>
      <c r="BC206">
        <v>8.35</v>
      </c>
      <c r="BD206">
        <v>8.91</v>
      </c>
      <c r="BE206">
        <v>9.32</v>
      </c>
      <c r="BF206">
        <v>9.8000000000000007</v>
      </c>
      <c r="BG206">
        <v>10.199999999999999</v>
      </c>
      <c r="BH206">
        <v>10.4</v>
      </c>
      <c r="BI206">
        <v>10.8</v>
      </c>
      <c r="BJ206">
        <v>11.1</v>
      </c>
      <c r="BK206">
        <v>11.5</v>
      </c>
      <c r="BL206">
        <v>11.8</v>
      </c>
      <c r="BM206">
        <v>12</v>
      </c>
      <c r="BN206">
        <v>12.3</v>
      </c>
      <c r="BO206">
        <v>12.6</v>
      </c>
      <c r="BP206">
        <v>12.8</v>
      </c>
      <c r="BQ206">
        <v>13</v>
      </c>
      <c r="BR206">
        <v>13.2</v>
      </c>
      <c r="BS206">
        <v>13.4</v>
      </c>
      <c r="BT206">
        <v>13.7</v>
      </c>
      <c r="BU206">
        <v>13.8</v>
      </c>
      <c r="BV206">
        <v>13.9</v>
      </c>
      <c r="BW206">
        <v>14</v>
      </c>
      <c r="BX206">
        <v>14</v>
      </c>
      <c r="BY206">
        <v>14.1</v>
      </c>
      <c r="BZ206">
        <v>14.1</v>
      </c>
      <c r="CA206">
        <v>14.1</v>
      </c>
      <c r="CB206">
        <v>14.1</v>
      </c>
      <c r="CC206">
        <v>14.1</v>
      </c>
      <c r="CD206">
        <v>14.1</v>
      </c>
      <c r="CE206">
        <v>14.1</v>
      </c>
      <c r="CF206">
        <v>14</v>
      </c>
      <c r="CG206">
        <v>14</v>
      </c>
      <c r="CH206">
        <v>13.9</v>
      </c>
      <c r="CI206">
        <v>13.8</v>
      </c>
      <c r="CJ206">
        <v>13.7</v>
      </c>
      <c r="CK206">
        <v>13.6</v>
      </c>
      <c r="CL206">
        <v>13.5</v>
      </c>
      <c r="CM206">
        <v>13.3</v>
      </c>
      <c r="CN206">
        <v>13.2</v>
      </c>
      <c r="CO206">
        <v>13.1</v>
      </c>
      <c r="CP206">
        <v>12.9</v>
      </c>
      <c r="CQ206">
        <v>12.7</v>
      </c>
      <c r="CR206">
        <v>12.5</v>
      </c>
      <c r="CS206">
        <v>12.4</v>
      </c>
      <c r="CT206">
        <v>12.2</v>
      </c>
      <c r="CU206">
        <v>12</v>
      </c>
      <c r="CV206">
        <v>11.7</v>
      </c>
      <c r="CW206">
        <v>11.5</v>
      </c>
      <c r="CX206">
        <v>11.3</v>
      </c>
      <c r="CY206">
        <v>11.1</v>
      </c>
      <c r="CZ206">
        <v>10.9</v>
      </c>
      <c r="DA206">
        <v>10.6</v>
      </c>
      <c r="DB206">
        <v>10.4</v>
      </c>
      <c r="DC206">
        <v>10.1</v>
      </c>
      <c r="DD206">
        <v>9.74</v>
      </c>
      <c r="DE206">
        <v>9.51</v>
      </c>
      <c r="DF206">
        <v>9.26</v>
      </c>
      <c r="DG206">
        <v>8.93</v>
      </c>
      <c r="DH206">
        <v>8.74</v>
      </c>
      <c r="DI206">
        <v>8.4700000000000006</v>
      </c>
      <c r="DJ206">
        <v>8.15</v>
      </c>
      <c r="DK206">
        <v>7.86</v>
      </c>
      <c r="DL206">
        <v>7.63</v>
      </c>
      <c r="DM206">
        <v>7.37</v>
      </c>
      <c r="DN206">
        <v>7.04</v>
      </c>
      <c r="DO206">
        <v>6.88</v>
      </c>
      <c r="DP206">
        <v>6.62</v>
      </c>
      <c r="DQ206">
        <v>6.42</v>
      </c>
      <c r="DR206">
        <v>6.31</v>
      </c>
      <c r="DS206">
        <v>6.16</v>
      </c>
      <c r="DT206">
        <v>5.87</v>
      </c>
      <c r="DU206">
        <v>5.71</v>
      </c>
      <c r="DV206">
        <v>5.55</v>
      </c>
      <c r="DW206">
        <v>5.38</v>
      </c>
      <c r="DX206">
        <v>5.26</v>
      </c>
      <c r="DY206">
        <v>5.01</v>
      </c>
      <c r="DZ206">
        <v>4.95</v>
      </c>
      <c r="EA206">
        <v>4.6900000000000004</v>
      </c>
      <c r="EB206">
        <v>4.49</v>
      </c>
      <c r="EC206">
        <v>4.33</v>
      </c>
      <c r="ED206">
        <v>4.21</v>
      </c>
      <c r="EE206">
        <v>4</v>
      </c>
      <c r="EF206">
        <v>3.89</v>
      </c>
      <c r="EG206">
        <v>3.76</v>
      </c>
      <c r="EH206">
        <v>3.64</v>
      </c>
      <c r="EI206">
        <v>3.44</v>
      </c>
      <c r="EJ206">
        <v>3.37</v>
      </c>
      <c r="EK206">
        <v>3.25</v>
      </c>
      <c r="EL206">
        <v>3.09</v>
      </c>
      <c r="EM206">
        <v>3.01</v>
      </c>
      <c r="EN206">
        <v>2.8</v>
      </c>
      <c r="EO206">
        <v>2.82</v>
      </c>
      <c r="EP206">
        <v>2.67</v>
      </c>
      <c r="EQ206">
        <v>2.5299999999999998</v>
      </c>
      <c r="ER206">
        <v>2.4300000000000002</v>
      </c>
      <c r="ES206">
        <v>2.36</v>
      </c>
      <c r="ET206">
        <v>2.2200000000000002</v>
      </c>
      <c r="EU206">
        <v>2.0699999999999998</v>
      </c>
      <c r="EV206">
        <v>1.99</v>
      </c>
      <c r="EW206">
        <v>1.96</v>
      </c>
      <c r="EX206">
        <v>1.82</v>
      </c>
      <c r="EY206">
        <v>1.75</v>
      </c>
      <c r="EZ206">
        <v>1.64</v>
      </c>
      <c r="FA206">
        <v>1.54</v>
      </c>
      <c r="FB206">
        <v>1.45</v>
      </c>
      <c r="FC206">
        <v>1.37</v>
      </c>
      <c r="FD206">
        <v>1.27</v>
      </c>
      <c r="FE206">
        <v>1.1599999999999999</v>
      </c>
      <c r="FF206">
        <v>1.1000000000000001</v>
      </c>
      <c r="FG206">
        <v>1</v>
      </c>
      <c r="FH206">
        <v>0.95</v>
      </c>
      <c r="FI206">
        <v>0.88</v>
      </c>
      <c r="FJ206">
        <v>0.79</v>
      </c>
      <c r="FK206">
        <v>0.75</v>
      </c>
      <c r="FL206">
        <v>0.64</v>
      </c>
      <c r="FM206">
        <v>0.61</v>
      </c>
      <c r="FN206">
        <v>0.54</v>
      </c>
      <c r="FO206">
        <v>0.49</v>
      </c>
      <c r="FP206">
        <v>0.45</v>
      </c>
      <c r="FQ206">
        <v>0.39</v>
      </c>
      <c r="FR206">
        <v>0.34</v>
      </c>
      <c r="FS206">
        <v>0.3</v>
      </c>
      <c r="FT206">
        <v>0.25</v>
      </c>
      <c r="FU206">
        <v>0.23</v>
      </c>
      <c r="FV206">
        <v>0.19</v>
      </c>
      <c r="FW206">
        <v>0.16</v>
      </c>
      <c r="FX206">
        <v>0.14000000000000001</v>
      </c>
      <c r="FY206">
        <v>0.12</v>
      </c>
      <c r="FZ206">
        <v>0.1</v>
      </c>
    </row>
    <row r="207" spans="1:182" x14ac:dyDescent="0.15">
      <c r="A207">
        <v>-20</v>
      </c>
      <c r="B207">
        <v>0</v>
      </c>
      <c r="C207">
        <v>0</v>
      </c>
      <c r="D207">
        <v>0</v>
      </c>
      <c r="E207">
        <v>0</v>
      </c>
      <c r="F207">
        <v>0</v>
      </c>
      <c r="G207">
        <v>0</v>
      </c>
      <c r="H207">
        <v>0</v>
      </c>
      <c r="I207">
        <v>0</v>
      </c>
      <c r="J207">
        <v>0</v>
      </c>
      <c r="K207">
        <v>0</v>
      </c>
      <c r="L207">
        <v>0</v>
      </c>
      <c r="M207">
        <v>0</v>
      </c>
      <c r="N207">
        <v>0</v>
      </c>
      <c r="O207">
        <v>0.03</v>
      </c>
      <c r="P207">
        <v>0.04</v>
      </c>
      <c r="Q207">
        <v>7.0000000000000007E-2</v>
      </c>
      <c r="R207">
        <v>0.09</v>
      </c>
      <c r="S207">
        <v>0.11</v>
      </c>
      <c r="T207">
        <v>0.14000000000000001</v>
      </c>
      <c r="U207">
        <v>0.17</v>
      </c>
      <c r="V207">
        <v>0.2</v>
      </c>
      <c r="W207">
        <v>0.25</v>
      </c>
      <c r="X207">
        <v>0.28999999999999998</v>
      </c>
      <c r="Y207">
        <v>0.35</v>
      </c>
      <c r="Z207">
        <v>0.4</v>
      </c>
      <c r="AA207">
        <v>0.47</v>
      </c>
      <c r="AB207">
        <v>0.55000000000000004</v>
      </c>
      <c r="AC207">
        <v>0.64</v>
      </c>
      <c r="AD207">
        <v>0.75</v>
      </c>
      <c r="AE207">
        <v>0.85</v>
      </c>
      <c r="AF207">
        <v>0.95</v>
      </c>
      <c r="AG207">
        <v>1.0900000000000001</v>
      </c>
      <c r="AH207">
        <v>1.24</v>
      </c>
      <c r="AI207">
        <v>1.37</v>
      </c>
      <c r="AJ207">
        <v>1.57</v>
      </c>
      <c r="AK207">
        <v>1.73</v>
      </c>
      <c r="AL207">
        <v>1.95</v>
      </c>
      <c r="AM207">
        <v>2.17</v>
      </c>
      <c r="AN207">
        <v>2.39</v>
      </c>
      <c r="AO207">
        <v>2.67</v>
      </c>
      <c r="AP207">
        <v>2.86</v>
      </c>
      <c r="AQ207">
        <v>3.18</v>
      </c>
      <c r="AR207">
        <v>3.49</v>
      </c>
      <c r="AS207">
        <v>3.86</v>
      </c>
      <c r="AT207">
        <v>4.1500000000000004</v>
      </c>
      <c r="AU207">
        <v>4.53</v>
      </c>
      <c r="AV207">
        <v>4.83</v>
      </c>
      <c r="AW207">
        <v>5.07</v>
      </c>
      <c r="AX207">
        <v>5.48</v>
      </c>
      <c r="AY207">
        <v>5.87</v>
      </c>
      <c r="AZ207">
        <v>6.27</v>
      </c>
      <c r="BA207">
        <v>6.86</v>
      </c>
      <c r="BB207">
        <v>7.59</v>
      </c>
      <c r="BC207">
        <v>8.25</v>
      </c>
      <c r="BD207">
        <v>8.8000000000000007</v>
      </c>
      <c r="BE207">
        <v>9.26</v>
      </c>
      <c r="BF207">
        <v>9.76</v>
      </c>
      <c r="BG207">
        <v>10.1</v>
      </c>
      <c r="BH207">
        <v>10.5</v>
      </c>
      <c r="BI207">
        <v>10.7</v>
      </c>
      <c r="BJ207">
        <v>11.1</v>
      </c>
      <c r="BK207">
        <v>11.4</v>
      </c>
      <c r="BL207">
        <v>11.7</v>
      </c>
      <c r="BM207">
        <v>12</v>
      </c>
      <c r="BN207">
        <v>12.3</v>
      </c>
      <c r="BO207">
        <v>12.5</v>
      </c>
      <c r="BP207">
        <v>12.8</v>
      </c>
      <c r="BQ207">
        <v>13</v>
      </c>
      <c r="BR207">
        <v>13.2</v>
      </c>
      <c r="BS207">
        <v>13.4</v>
      </c>
      <c r="BT207">
        <v>13.6</v>
      </c>
      <c r="BU207">
        <v>13.7</v>
      </c>
      <c r="BV207">
        <v>13.8</v>
      </c>
      <c r="BW207">
        <v>13.9</v>
      </c>
      <c r="BX207">
        <v>14</v>
      </c>
      <c r="BY207">
        <v>14</v>
      </c>
      <c r="BZ207">
        <v>14.1</v>
      </c>
      <c r="CA207">
        <v>14.1</v>
      </c>
      <c r="CB207">
        <v>14.1</v>
      </c>
      <c r="CC207">
        <v>14.1</v>
      </c>
      <c r="CD207">
        <v>14.1</v>
      </c>
      <c r="CE207">
        <v>14</v>
      </c>
      <c r="CF207">
        <v>14</v>
      </c>
      <c r="CG207">
        <v>13.9</v>
      </c>
      <c r="CH207">
        <v>13.9</v>
      </c>
      <c r="CI207">
        <v>13.8</v>
      </c>
      <c r="CJ207">
        <v>13.7</v>
      </c>
      <c r="CK207">
        <v>13.6</v>
      </c>
      <c r="CL207">
        <v>13.4</v>
      </c>
      <c r="CM207">
        <v>13.3</v>
      </c>
      <c r="CN207">
        <v>13.2</v>
      </c>
      <c r="CO207">
        <v>13</v>
      </c>
      <c r="CP207">
        <v>12.9</v>
      </c>
      <c r="CQ207">
        <v>12.7</v>
      </c>
      <c r="CR207">
        <v>12.5</v>
      </c>
      <c r="CS207">
        <v>12.4</v>
      </c>
      <c r="CT207">
        <v>12.2</v>
      </c>
      <c r="CU207">
        <v>12</v>
      </c>
      <c r="CV207">
        <v>11.7</v>
      </c>
      <c r="CW207">
        <v>11.5</v>
      </c>
      <c r="CX207">
        <v>11.4</v>
      </c>
      <c r="CY207">
        <v>11.1</v>
      </c>
      <c r="CZ207">
        <v>10.9</v>
      </c>
      <c r="DA207">
        <v>10.6</v>
      </c>
      <c r="DB207">
        <v>10.4</v>
      </c>
      <c r="DC207">
        <v>10.1</v>
      </c>
      <c r="DD207">
        <v>9.7899999999999991</v>
      </c>
      <c r="DE207">
        <v>9.5500000000000007</v>
      </c>
      <c r="DF207">
        <v>9.3000000000000007</v>
      </c>
      <c r="DG207">
        <v>9.06</v>
      </c>
      <c r="DH207">
        <v>8.7799999999999994</v>
      </c>
      <c r="DI207">
        <v>8.5399999999999991</v>
      </c>
      <c r="DJ207">
        <v>8.2100000000000009</v>
      </c>
      <c r="DK207">
        <v>7.95</v>
      </c>
      <c r="DL207">
        <v>7.65</v>
      </c>
      <c r="DM207">
        <v>7.46</v>
      </c>
      <c r="DN207">
        <v>7.26</v>
      </c>
      <c r="DO207">
        <v>6.85</v>
      </c>
      <c r="DP207">
        <v>6.59</v>
      </c>
      <c r="DQ207">
        <v>6.44</v>
      </c>
      <c r="DR207">
        <v>6.36</v>
      </c>
      <c r="DS207">
        <v>6.07</v>
      </c>
      <c r="DT207">
        <v>5.9</v>
      </c>
      <c r="DU207">
        <v>5.76</v>
      </c>
      <c r="DV207">
        <v>5.53</v>
      </c>
      <c r="DW207">
        <v>5.47</v>
      </c>
      <c r="DX207">
        <v>5.32</v>
      </c>
      <c r="DY207">
        <v>5.09</v>
      </c>
      <c r="DZ207">
        <v>4.99</v>
      </c>
      <c r="EA207">
        <v>4.74</v>
      </c>
      <c r="EB207">
        <v>4.55</v>
      </c>
      <c r="EC207">
        <v>4.34</v>
      </c>
      <c r="ED207">
        <v>4.2</v>
      </c>
      <c r="EE207">
        <v>4.03</v>
      </c>
      <c r="EF207">
        <v>3.96</v>
      </c>
      <c r="EG207">
        <v>3.82</v>
      </c>
      <c r="EH207">
        <v>3.69</v>
      </c>
      <c r="EI207">
        <v>3.5</v>
      </c>
      <c r="EJ207">
        <v>3.39</v>
      </c>
      <c r="EK207">
        <v>3.26</v>
      </c>
      <c r="EL207">
        <v>3.15</v>
      </c>
      <c r="EM207">
        <v>3.02</v>
      </c>
      <c r="EN207">
        <v>2.88</v>
      </c>
      <c r="EO207">
        <v>2.84</v>
      </c>
      <c r="EP207">
        <v>2.72</v>
      </c>
      <c r="EQ207">
        <v>2.59</v>
      </c>
      <c r="ER207">
        <v>2.4700000000000002</v>
      </c>
      <c r="ES207">
        <v>2.33</v>
      </c>
      <c r="ET207">
        <v>2.2599999999999998</v>
      </c>
      <c r="EU207">
        <v>2.13</v>
      </c>
      <c r="EV207">
        <v>1.98</v>
      </c>
      <c r="EW207">
        <v>1.97</v>
      </c>
      <c r="EX207">
        <v>1.85</v>
      </c>
      <c r="EY207">
        <v>1.73</v>
      </c>
      <c r="EZ207">
        <v>1.63</v>
      </c>
      <c r="FA207">
        <v>1.55</v>
      </c>
      <c r="FB207">
        <v>1.43</v>
      </c>
      <c r="FC207">
        <v>1.36</v>
      </c>
      <c r="FD207">
        <v>1.31</v>
      </c>
      <c r="FE207">
        <v>1.19</v>
      </c>
      <c r="FF207">
        <v>1.1499999999999999</v>
      </c>
      <c r="FG207">
        <v>1</v>
      </c>
      <c r="FH207">
        <v>0.96</v>
      </c>
      <c r="FI207">
        <v>0.88</v>
      </c>
      <c r="FJ207">
        <v>0.8</v>
      </c>
      <c r="FK207">
        <v>0.74</v>
      </c>
      <c r="FL207">
        <v>0.68</v>
      </c>
      <c r="FM207">
        <v>0.61</v>
      </c>
      <c r="FN207">
        <v>0.55000000000000004</v>
      </c>
      <c r="FO207">
        <v>0.49</v>
      </c>
      <c r="FP207">
        <v>0.44</v>
      </c>
      <c r="FQ207">
        <v>0.37</v>
      </c>
      <c r="FR207">
        <v>0.34</v>
      </c>
      <c r="FS207">
        <v>0.3</v>
      </c>
      <c r="FT207">
        <v>0.26</v>
      </c>
      <c r="FU207">
        <v>0.23</v>
      </c>
      <c r="FV207">
        <v>0.19</v>
      </c>
      <c r="FW207">
        <v>0.17</v>
      </c>
      <c r="FX207">
        <v>0.14000000000000001</v>
      </c>
      <c r="FY207">
        <v>0.11</v>
      </c>
      <c r="FZ207">
        <v>0.1</v>
      </c>
    </row>
    <row r="208" spans="1:182" x14ac:dyDescent="0.15">
      <c r="A208">
        <v>-21</v>
      </c>
      <c r="B208">
        <v>0</v>
      </c>
      <c r="C208">
        <v>0</v>
      </c>
      <c r="D208">
        <v>0</v>
      </c>
      <c r="E208">
        <v>0</v>
      </c>
      <c r="F208">
        <v>0</v>
      </c>
      <c r="G208">
        <v>0</v>
      </c>
      <c r="H208">
        <v>0</v>
      </c>
      <c r="I208">
        <v>0</v>
      </c>
      <c r="J208">
        <v>0</v>
      </c>
      <c r="K208">
        <v>0</v>
      </c>
      <c r="L208">
        <v>0</v>
      </c>
      <c r="M208">
        <v>0</v>
      </c>
      <c r="N208">
        <v>0</v>
      </c>
      <c r="O208">
        <v>0.02</v>
      </c>
      <c r="P208">
        <v>0.05</v>
      </c>
      <c r="Q208">
        <v>0.05</v>
      </c>
      <c r="R208">
        <v>0.08</v>
      </c>
      <c r="S208">
        <v>0.11</v>
      </c>
      <c r="T208">
        <v>0.13</v>
      </c>
      <c r="U208">
        <v>0.16</v>
      </c>
      <c r="V208">
        <v>0.2</v>
      </c>
      <c r="W208">
        <v>0.24</v>
      </c>
      <c r="X208">
        <v>0.28999999999999998</v>
      </c>
      <c r="Y208">
        <v>0.33</v>
      </c>
      <c r="Z208">
        <v>0.4</v>
      </c>
      <c r="AA208">
        <v>0.47</v>
      </c>
      <c r="AB208">
        <v>0.54</v>
      </c>
      <c r="AC208">
        <v>0.63</v>
      </c>
      <c r="AD208">
        <v>0.73</v>
      </c>
      <c r="AE208">
        <v>0.84</v>
      </c>
      <c r="AF208">
        <v>0.94</v>
      </c>
      <c r="AG208">
        <v>1.1100000000000001</v>
      </c>
      <c r="AH208">
        <v>1.19</v>
      </c>
      <c r="AI208">
        <v>1.4</v>
      </c>
      <c r="AJ208">
        <v>1.57</v>
      </c>
      <c r="AK208">
        <v>1.72</v>
      </c>
      <c r="AL208">
        <v>1.94</v>
      </c>
      <c r="AM208">
        <v>2.13</v>
      </c>
      <c r="AN208">
        <v>2.4</v>
      </c>
      <c r="AO208">
        <v>2.68</v>
      </c>
      <c r="AP208">
        <v>2.86</v>
      </c>
      <c r="AQ208">
        <v>3.09</v>
      </c>
      <c r="AR208">
        <v>3.43</v>
      </c>
      <c r="AS208">
        <v>3.81</v>
      </c>
      <c r="AT208">
        <v>4.2</v>
      </c>
      <c r="AU208">
        <v>4.4000000000000004</v>
      </c>
      <c r="AV208">
        <v>4.72</v>
      </c>
      <c r="AW208">
        <v>5.07</v>
      </c>
      <c r="AX208">
        <v>5.41</v>
      </c>
      <c r="AY208">
        <v>5.77</v>
      </c>
      <c r="AZ208">
        <v>6.22</v>
      </c>
      <c r="BA208">
        <v>6.79</v>
      </c>
      <c r="BB208">
        <v>7.43</v>
      </c>
      <c r="BC208">
        <v>8.14</v>
      </c>
      <c r="BD208">
        <v>8.8000000000000007</v>
      </c>
      <c r="BE208">
        <v>9.2200000000000006</v>
      </c>
      <c r="BF208">
        <v>9.67</v>
      </c>
      <c r="BG208">
        <v>10.1</v>
      </c>
      <c r="BH208">
        <v>10.5</v>
      </c>
      <c r="BI208">
        <v>10.7</v>
      </c>
      <c r="BJ208">
        <v>11.1</v>
      </c>
      <c r="BK208">
        <v>11.4</v>
      </c>
      <c r="BL208">
        <v>11.7</v>
      </c>
      <c r="BM208">
        <v>12</v>
      </c>
      <c r="BN208">
        <v>12.2</v>
      </c>
      <c r="BO208">
        <v>12.5</v>
      </c>
      <c r="BP208">
        <v>12.7</v>
      </c>
      <c r="BQ208">
        <v>12.9</v>
      </c>
      <c r="BR208">
        <v>13.1</v>
      </c>
      <c r="BS208">
        <v>13.4</v>
      </c>
      <c r="BT208">
        <v>13.6</v>
      </c>
      <c r="BU208">
        <v>13.7</v>
      </c>
      <c r="BV208">
        <v>13.8</v>
      </c>
      <c r="BW208">
        <v>13.9</v>
      </c>
      <c r="BX208">
        <v>14</v>
      </c>
      <c r="BY208">
        <v>14</v>
      </c>
      <c r="BZ208">
        <v>14</v>
      </c>
      <c r="CA208">
        <v>14.1</v>
      </c>
      <c r="CB208">
        <v>14.1</v>
      </c>
      <c r="CC208">
        <v>14.1</v>
      </c>
      <c r="CD208">
        <v>14</v>
      </c>
      <c r="CE208">
        <v>14</v>
      </c>
      <c r="CF208">
        <v>14</v>
      </c>
      <c r="CG208">
        <v>13.9</v>
      </c>
      <c r="CH208">
        <v>13.8</v>
      </c>
      <c r="CI208">
        <v>13.8</v>
      </c>
      <c r="CJ208">
        <v>13.7</v>
      </c>
      <c r="CK208">
        <v>13.6</v>
      </c>
      <c r="CL208">
        <v>13.4</v>
      </c>
      <c r="CM208">
        <v>13.3</v>
      </c>
      <c r="CN208">
        <v>13.2</v>
      </c>
      <c r="CO208">
        <v>13</v>
      </c>
      <c r="CP208">
        <v>12.9</v>
      </c>
      <c r="CQ208">
        <v>12.7</v>
      </c>
      <c r="CR208">
        <v>12.5</v>
      </c>
      <c r="CS208">
        <v>12.4</v>
      </c>
      <c r="CT208">
        <v>12.2</v>
      </c>
      <c r="CU208">
        <v>12</v>
      </c>
      <c r="CV208">
        <v>11.7</v>
      </c>
      <c r="CW208">
        <v>11.6</v>
      </c>
      <c r="CX208">
        <v>11.4</v>
      </c>
      <c r="CY208">
        <v>11.2</v>
      </c>
      <c r="CZ208">
        <v>10.9</v>
      </c>
      <c r="DA208">
        <v>10.7</v>
      </c>
      <c r="DB208">
        <v>10.5</v>
      </c>
      <c r="DC208">
        <v>10.199999999999999</v>
      </c>
      <c r="DD208">
        <v>9.85</v>
      </c>
      <c r="DE208">
        <v>9.56</v>
      </c>
      <c r="DF208">
        <v>9.2799999999999994</v>
      </c>
      <c r="DG208">
        <v>9.0500000000000007</v>
      </c>
      <c r="DH208">
        <v>8.8699999999999992</v>
      </c>
      <c r="DI208">
        <v>8.5399999999999991</v>
      </c>
      <c r="DJ208">
        <v>8.33</v>
      </c>
      <c r="DK208">
        <v>7.95</v>
      </c>
      <c r="DL208">
        <v>7.7</v>
      </c>
      <c r="DM208">
        <v>7.49</v>
      </c>
      <c r="DN208">
        <v>7.26</v>
      </c>
      <c r="DO208">
        <v>6.95</v>
      </c>
      <c r="DP208">
        <v>6.72</v>
      </c>
      <c r="DQ208">
        <v>6.48</v>
      </c>
      <c r="DR208">
        <v>6.31</v>
      </c>
      <c r="DS208">
        <v>6.19</v>
      </c>
      <c r="DT208">
        <v>6.08</v>
      </c>
      <c r="DU208">
        <v>5.81</v>
      </c>
      <c r="DV208">
        <v>5.65</v>
      </c>
      <c r="DW208">
        <v>5.45</v>
      </c>
      <c r="DX208">
        <v>5.38</v>
      </c>
      <c r="DY208">
        <v>5.22</v>
      </c>
      <c r="DZ208">
        <v>5.04</v>
      </c>
      <c r="EA208">
        <v>4.8499999999999996</v>
      </c>
      <c r="EB208">
        <v>4.6100000000000003</v>
      </c>
      <c r="EC208">
        <v>4.5</v>
      </c>
      <c r="ED208">
        <v>4.3</v>
      </c>
      <c r="EE208">
        <v>4.1399999999999997</v>
      </c>
      <c r="EF208">
        <v>3.96</v>
      </c>
      <c r="EG208">
        <v>3.87</v>
      </c>
      <c r="EH208">
        <v>3.72</v>
      </c>
      <c r="EI208">
        <v>3.52</v>
      </c>
      <c r="EJ208">
        <v>3.41</v>
      </c>
      <c r="EK208">
        <v>3.26</v>
      </c>
      <c r="EL208">
        <v>3.24</v>
      </c>
      <c r="EM208">
        <v>3.03</v>
      </c>
      <c r="EN208">
        <v>2.93</v>
      </c>
      <c r="EO208">
        <v>2.8</v>
      </c>
      <c r="EP208">
        <v>2.74</v>
      </c>
      <c r="EQ208">
        <v>2.66</v>
      </c>
      <c r="ER208">
        <v>2.48</v>
      </c>
      <c r="ES208">
        <v>2.38</v>
      </c>
      <c r="ET208">
        <v>2.31</v>
      </c>
      <c r="EU208">
        <v>2.13</v>
      </c>
      <c r="EV208">
        <v>2.04</v>
      </c>
      <c r="EW208">
        <v>1.99</v>
      </c>
      <c r="EX208">
        <v>1.92</v>
      </c>
      <c r="EY208">
        <v>1.74</v>
      </c>
      <c r="EZ208">
        <v>1.66</v>
      </c>
      <c r="FA208">
        <v>1.58</v>
      </c>
      <c r="FB208">
        <v>1.46</v>
      </c>
      <c r="FC208">
        <v>1.36</v>
      </c>
      <c r="FD208">
        <v>1.34</v>
      </c>
      <c r="FE208">
        <v>1.21</v>
      </c>
      <c r="FF208">
        <v>1.1399999999999999</v>
      </c>
      <c r="FG208">
        <v>1.03</v>
      </c>
      <c r="FH208">
        <v>0.98</v>
      </c>
      <c r="FI208">
        <v>0.89</v>
      </c>
      <c r="FJ208">
        <v>0.84</v>
      </c>
      <c r="FK208">
        <v>0.74</v>
      </c>
      <c r="FL208">
        <v>0.67</v>
      </c>
      <c r="FM208">
        <v>0.63</v>
      </c>
      <c r="FN208">
        <v>0.55000000000000004</v>
      </c>
      <c r="FO208">
        <v>0.49</v>
      </c>
      <c r="FP208">
        <v>0.45</v>
      </c>
      <c r="FQ208">
        <v>0.38</v>
      </c>
      <c r="FR208">
        <v>0.35</v>
      </c>
      <c r="FS208">
        <v>0.31</v>
      </c>
      <c r="FT208">
        <v>0.27</v>
      </c>
      <c r="FU208">
        <v>0.23</v>
      </c>
      <c r="FV208">
        <v>0.2</v>
      </c>
      <c r="FW208">
        <v>0.17</v>
      </c>
      <c r="FX208">
        <v>0.14000000000000001</v>
      </c>
      <c r="FY208">
        <v>0.11</v>
      </c>
      <c r="FZ208">
        <v>0.1</v>
      </c>
    </row>
    <row r="209" spans="1:182" x14ac:dyDescent="0.15">
      <c r="A209">
        <v>-22</v>
      </c>
      <c r="B209">
        <v>0</v>
      </c>
      <c r="C209">
        <v>0</v>
      </c>
      <c r="D209">
        <v>0</v>
      </c>
      <c r="E209">
        <v>0</v>
      </c>
      <c r="F209">
        <v>0</v>
      </c>
      <c r="G209">
        <v>0</v>
      </c>
      <c r="H209">
        <v>0</v>
      </c>
      <c r="I209">
        <v>0</v>
      </c>
      <c r="J209">
        <v>0</v>
      </c>
      <c r="K209">
        <v>0</v>
      </c>
      <c r="L209">
        <v>0</v>
      </c>
      <c r="M209">
        <v>0</v>
      </c>
      <c r="N209">
        <v>0</v>
      </c>
      <c r="O209">
        <v>0.03</v>
      </c>
      <c r="P209">
        <v>0.04</v>
      </c>
      <c r="Q209">
        <v>0.06</v>
      </c>
      <c r="R209">
        <v>0.08</v>
      </c>
      <c r="S209">
        <v>0.1</v>
      </c>
      <c r="T209">
        <v>0.13</v>
      </c>
      <c r="U209">
        <v>0.16</v>
      </c>
      <c r="V209">
        <v>0.19</v>
      </c>
      <c r="W209">
        <v>0.24</v>
      </c>
      <c r="X209">
        <v>0.27</v>
      </c>
      <c r="Y209">
        <v>0.32</v>
      </c>
      <c r="Z209">
        <v>0.39</v>
      </c>
      <c r="AA209">
        <v>0.47</v>
      </c>
      <c r="AB209">
        <v>0.55000000000000004</v>
      </c>
      <c r="AC209">
        <v>0.62</v>
      </c>
      <c r="AD209">
        <v>0.72</v>
      </c>
      <c r="AE209">
        <v>0.8</v>
      </c>
      <c r="AF209">
        <v>0.93</v>
      </c>
      <c r="AG209">
        <v>1.05</v>
      </c>
      <c r="AH209">
        <v>1.18</v>
      </c>
      <c r="AI209">
        <v>1.36</v>
      </c>
      <c r="AJ209">
        <v>1.54</v>
      </c>
      <c r="AK209">
        <v>1.69</v>
      </c>
      <c r="AL209">
        <v>1.91</v>
      </c>
      <c r="AM209">
        <v>2.12</v>
      </c>
      <c r="AN209">
        <v>2.37</v>
      </c>
      <c r="AO209">
        <v>2.65</v>
      </c>
      <c r="AP209">
        <v>2.86</v>
      </c>
      <c r="AQ209">
        <v>3.04</v>
      </c>
      <c r="AR209">
        <v>3.35</v>
      </c>
      <c r="AS209">
        <v>3.72</v>
      </c>
      <c r="AT209">
        <v>4.1100000000000003</v>
      </c>
      <c r="AU209">
        <v>4.46</v>
      </c>
      <c r="AV209">
        <v>4.72</v>
      </c>
      <c r="AW209">
        <v>5.07</v>
      </c>
      <c r="AX209">
        <v>5.35</v>
      </c>
      <c r="AY209">
        <v>5.67</v>
      </c>
      <c r="AZ209">
        <v>6.15</v>
      </c>
      <c r="BA209">
        <v>6.77</v>
      </c>
      <c r="BB209">
        <v>7.35</v>
      </c>
      <c r="BC209">
        <v>8.09</v>
      </c>
      <c r="BD209">
        <v>8.75</v>
      </c>
      <c r="BE209">
        <v>9.25</v>
      </c>
      <c r="BF209">
        <v>9.64</v>
      </c>
      <c r="BG209">
        <v>10.1</v>
      </c>
      <c r="BH209">
        <v>10.5</v>
      </c>
      <c r="BI209">
        <v>10.7</v>
      </c>
      <c r="BJ209">
        <v>11</v>
      </c>
      <c r="BK209">
        <v>11.3</v>
      </c>
      <c r="BL209">
        <v>11.7</v>
      </c>
      <c r="BM209">
        <v>11.9</v>
      </c>
      <c r="BN209">
        <v>12.2</v>
      </c>
      <c r="BO209">
        <v>12.5</v>
      </c>
      <c r="BP209">
        <v>12.7</v>
      </c>
      <c r="BQ209">
        <v>12.9</v>
      </c>
      <c r="BR209">
        <v>13.1</v>
      </c>
      <c r="BS209">
        <v>13.4</v>
      </c>
      <c r="BT209">
        <v>13.6</v>
      </c>
      <c r="BU209">
        <v>13.7</v>
      </c>
      <c r="BV209">
        <v>13.8</v>
      </c>
      <c r="BW209">
        <v>13.8</v>
      </c>
      <c r="BX209">
        <v>13.9</v>
      </c>
      <c r="BY209">
        <v>14</v>
      </c>
      <c r="BZ209">
        <v>14</v>
      </c>
      <c r="CA209">
        <v>14</v>
      </c>
      <c r="CB209">
        <v>14</v>
      </c>
      <c r="CC209">
        <v>14</v>
      </c>
      <c r="CD209">
        <v>14</v>
      </c>
      <c r="CE209">
        <v>14</v>
      </c>
      <c r="CF209">
        <v>13.9</v>
      </c>
      <c r="CG209">
        <v>13.9</v>
      </c>
      <c r="CH209">
        <v>13.8</v>
      </c>
      <c r="CI209">
        <v>13.7</v>
      </c>
      <c r="CJ209">
        <v>13.6</v>
      </c>
      <c r="CK209">
        <v>13.5</v>
      </c>
      <c r="CL209">
        <v>13.4</v>
      </c>
      <c r="CM209">
        <v>13.3</v>
      </c>
      <c r="CN209">
        <v>13.2</v>
      </c>
      <c r="CO209">
        <v>13</v>
      </c>
      <c r="CP209">
        <v>12.9</v>
      </c>
      <c r="CQ209">
        <v>12.7</v>
      </c>
      <c r="CR209">
        <v>12.5</v>
      </c>
      <c r="CS209">
        <v>12.4</v>
      </c>
      <c r="CT209">
        <v>12.2</v>
      </c>
      <c r="CU209">
        <v>12</v>
      </c>
      <c r="CV209">
        <v>11.8</v>
      </c>
      <c r="CW209">
        <v>11.6</v>
      </c>
      <c r="CX209">
        <v>11.4</v>
      </c>
      <c r="CY209">
        <v>11.2</v>
      </c>
      <c r="CZ209">
        <v>11</v>
      </c>
      <c r="DA209">
        <v>10.7</v>
      </c>
      <c r="DB209">
        <v>10.5</v>
      </c>
      <c r="DC209">
        <v>10.199999999999999</v>
      </c>
      <c r="DD209">
        <v>9.98</v>
      </c>
      <c r="DE209">
        <v>9.5500000000000007</v>
      </c>
      <c r="DF209">
        <v>9.42</v>
      </c>
      <c r="DG209">
        <v>9.11</v>
      </c>
      <c r="DH209">
        <v>8.84</v>
      </c>
      <c r="DI209">
        <v>8.6</v>
      </c>
      <c r="DJ209">
        <v>8.3800000000000008</v>
      </c>
      <c r="DK209">
        <v>8.07</v>
      </c>
      <c r="DL209">
        <v>7.81</v>
      </c>
      <c r="DM209">
        <v>7.57</v>
      </c>
      <c r="DN209">
        <v>7.29</v>
      </c>
      <c r="DO209">
        <v>7.03</v>
      </c>
      <c r="DP209">
        <v>6.75</v>
      </c>
      <c r="DQ209">
        <v>6.54</v>
      </c>
      <c r="DR209">
        <v>6.28</v>
      </c>
      <c r="DS209">
        <v>6.26</v>
      </c>
      <c r="DT209">
        <v>6.1</v>
      </c>
      <c r="DU209">
        <v>5.88</v>
      </c>
      <c r="DV209">
        <v>5.61</v>
      </c>
      <c r="DW209">
        <v>5.51</v>
      </c>
      <c r="DX209">
        <v>5.38</v>
      </c>
      <c r="DY209">
        <v>5.29</v>
      </c>
      <c r="DZ209">
        <v>5.13</v>
      </c>
      <c r="EA209">
        <v>4.88</v>
      </c>
      <c r="EB209">
        <v>4.78</v>
      </c>
      <c r="EC209">
        <v>4.5199999999999996</v>
      </c>
      <c r="ED209">
        <v>4.32</v>
      </c>
      <c r="EE209">
        <v>4.17</v>
      </c>
      <c r="EF209">
        <v>4.03</v>
      </c>
      <c r="EG209">
        <v>3.91</v>
      </c>
      <c r="EH209">
        <v>3.79</v>
      </c>
      <c r="EI209">
        <v>3.55</v>
      </c>
      <c r="EJ209">
        <v>3.49</v>
      </c>
      <c r="EK209">
        <v>3.33</v>
      </c>
      <c r="EL209">
        <v>3.27</v>
      </c>
      <c r="EM209">
        <v>3.08</v>
      </c>
      <c r="EN209">
        <v>2.97</v>
      </c>
      <c r="EO209">
        <v>2.85</v>
      </c>
      <c r="EP209">
        <v>2.82</v>
      </c>
      <c r="EQ209">
        <v>2.69</v>
      </c>
      <c r="ER209">
        <v>2.5499999999999998</v>
      </c>
      <c r="ES209">
        <v>2.4</v>
      </c>
      <c r="ET209">
        <v>2.2999999999999998</v>
      </c>
      <c r="EU209">
        <v>2.21</v>
      </c>
      <c r="EV209">
        <v>2.0699999999999998</v>
      </c>
      <c r="EW209">
        <v>2.04</v>
      </c>
      <c r="EX209">
        <v>1.9</v>
      </c>
      <c r="EY209">
        <v>1.76</v>
      </c>
      <c r="EZ209">
        <v>1.67</v>
      </c>
      <c r="FA209">
        <v>1.55</v>
      </c>
      <c r="FB209">
        <v>1.48</v>
      </c>
      <c r="FC209">
        <v>1.39</v>
      </c>
      <c r="FD209">
        <v>1.33</v>
      </c>
      <c r="FE209">
        <v>1.22</v>
      </c>
      <c r="FF209">
        <v>1.17</v>
      </c>
      <c r="FG209">
        <v>1.06</v>
      </c>
      <c r="FH209">
        <v>0.96</v>
      </c>
      <c r="FI209">
        <v>0.88</v>
      </c>
      <c r="FJ209">
        <v>0.8</v>
      </c>
      <c r="FK209">
        <v>0.74</v>
      </c>
      <c r="FL209">
        <v>0.69</v>
      </c>
      <c r="FM209">
        <v>0.62</v>
      </c>
      <c r="FN209">
        <v>0.56000000000000005</v>
      </c>
      <c r="FO209">
        <v>0.49</v>
      </c>
      <c r="FP209">
        <v>0.45</v>
      </c>
      <c r="FQ209">
        <v>0.4</v>
      </c>
      <c r="FR209">
        <v>0.36</v>
      </c>
      <c r="FS209">
        <v>0.3</v>
      </c>
      <c r="FT209">
        <v>0.25</v>
      </c>
      <c r="FU209">
        <v>0.22</v>
      </c>
      <c r="FV209">
        <v>0.2</v>
      </c>
      <c r="FW209">
        <v>0.16</v>
      </c>
      <c r="FX209">
        <v>0.14000000000000001</v>
      </c>
      <c r="FY209">
        <v>0.12</v>
      </c>
      <c r="FZ209">
        <v>0.1</v>
      </c>
    </row>
    <row r="210" spans="1:182" x14ac:dyDescent="0.15">
      <c r="A210">
        <v>-23</v>
      </c>
      <c r="B210">
        <v>0</v>
      </c>
      <c r="C210">
        <v>0</v>
      </c>
      <c r="D210">
        <v>0</v>
      </c>
      <c r="E210">
        <v>0</v>
      </c>
      <c r="F210">
        <v>0</v>
      </c>
      <c r="G210">
        <v>0</v>
      </c>
      <c r="H210">
        <v>0</v>
      </c>
      <c r="I210">
        <v>0</v>
      </c>
      <c r="J210">
        <v>0</v>
      </c>
      <c r="K210">
        <v>0</v>
      </c>
      <c r="L210">
        <v>0</v>
      </c>
      <c r="M210">
        <v>0</v>
      </c>
      <c r="N210">
        <v>0</v>
      </c>
      <c r="O210">
        <v>0.02</v>
      </c>
      <c r="P210">
        <v>0.04</v>
      </c>
      <c r="Q210">
        <v>0.06</v>
      </c>
      <c r="R210">
        <v>0.08</v>
      </c>
      <c r="S210">
        <v>0.1</v>
      </c>
      <c r="T210">
        <v>0.12</v>
      </c>
      <c r="U210">
        <v>0.15</v>
      </c>
      <c r="V210">
        <v>0.19</v>
      </c>
      <c r="W210">
        <v>0.22</v>
      </c>
      <c r="X210">
        <v>0.28000000000000003</v>
      </c>
      <c r="Y210">
        <v>0.32</v>
      </c>
      <c r="Z210">
        <v>0.38</v>
      </c>
      <c r="AA210">
        <v>0.45</v>
      </c>
      <c r="AB210">
        <v>0.53</v>
      </c>
      <c r="AC210">
        <v>0.62</v>
      </c>
      <c r="AD210">
        <v>0.71</v>
      </c>
      <c r="AE210">
        <v>0.8</v>
      </c>
      <c r="AF210">
        <v>0.95</v>
      </c>
      <c r="AG210">
        <v>1.05</v>
      </c>
      <c r="AH210">
        <v>1.2</v>
      </c>
      <c r="AI210">
        <v>1.37</v>
      </c>
      <c r="AJ210">
        <v>1.48</v>
      </c>
      <c r="AK210">
        <v>1.69</v>
      </c>
      <c r="AL210">
        <v>1.85</v>
      </c>
      <c r="AM210">
        <v>2.0499999999999998</v>
      </c>
      <c r="AN210">
        <v>2.3199999999999998</v>
      </c>
      <c r="AO210">
        <v>2.56</v>
      </c>
      <c r="AP210">
        <v>2.8</v>
      </c>
      <c r="AQ210">
        <v>3.08</v>
      </c>
      <c r="AR210">
        <v>3.29</v>
      </c>
      <c r="AS210">
        <v>3.72</v>
      </c>
      <c r="AT210">
        <v>4.04</v>
      </c>
      <c r="AU210">
        <v>4.33</v>
      </c>
      <c r="AV210">
        <v>4.71</v>
      </c>
      <c r="AW210">
        <v>4.9800000000000004</v>
      </c>
      <c r="AX210">
        <v>5.3</v>
      </c>
      <c r="AY210">
        <v>5.69</v>
      </c>
      <c r="AZ210">
        <v>6.1</v>
      </c>
      <c r="BA210">
        <v>6.71</v>
      </c>
      <c r="BB210">
        <v>7.27</v>
      </c>
      <c r="BC210">
        <v>8.02</v>
      </c>
      <c r="BD210">
        <v>8.65</v>
      </c>
      <c r="BE210">
        <v>9.08</v>
      </c>
      <c r="BF210">
        <v>9.57</v>
      </c>
      <c r="BG210">
        <v>10</v>
      </c>
      <c r="BH210">
        <v>10.4</v>
      </c>
      <c r="BI210">
        <v>10.7</v>
      </c>
      <c r="BJ210">
        <v>11</v>
      </c>
      <c r="BK210">
        <v>11.3</v>
      </c>
      <c r="BL210">
        <v>11.6</v>
      </c>
      <c r="BM210">
        <v>11.9</v>
      </c>
      <c r="BN210">
        <v>12.2</v>
      </c>
      <c r="BO210">
        <v>12.4</v>
      </c>
      <c r="BP210">
        <v>12.6</v>
      </c>
      <c r="BQ210">
        <v>12.9</v>
      </c>
      <c r="BR210">
        <v>13</v>
      </c>
      <c r="BS210">
        <v>13.4</v>
      </c>
      <c r="BT210">
        <v>13.5</v>
      </c>
      <c r="BU210">
        <v>13.6</v>
      </c>
      <c r="BV210">
        <v>13.7</v>
      </c>
      <c r="BW210">
        <v>13.8</v>
      </c>
      <c r="BX210">
        <v>13.9</v>
      </c>
      <c r="BY210">
        <v>13.9</v>
      </c>
      <c r="BZ210">
        <v>14</v>
      </c>
      <c r="CA210">
        <v>14</v>
      </c>
      <c r="CB210">
        <v>14</v>
      </c>
      <c r="CC210">
        <v>14</v>
      </c>
      <c r="CD210">
        <v>14</v>
      </c>
      <c r="CE210">
        <v>14</v>
      </c>
      <c r="CF210">
        <v>13.9</v>
      </c>
      <c r="CG210">
        <v>13.9</v>
      </c>
      <c r="CH210">
        <v>13.8</v>
      </c>
      <c r="CI210">
        <v>13.7</v>
      </c>
      <c r="CJ210">
        <v>13.6</v>
      </c>
      <c r="CK210">
        <v>13.5</v>
      </c>
      <c r="CL210">
        <v>13.4</v>
      </c>
      <c r="CM210">
        <v>13.3</v>
      </c>
      <c r="CN210">
        <v>13.2</v>
      </c>
      <c r="CO210">
        <v>13</v>
      </c>
      <c r="CP210">
        <v>12.9</v>
      </c>
      <c r="CQ210">
        <v>12.7</v>
      </c>
      <c r="CR210">
        <v>12.6</v>
      </c>
      <c r="CS210">
        <v>12.4</v>
      </c>
      <c r="CT210">
        <v>12.1</v>
      </c>
      <c r="CU210">
        <v>12</v>
      </c>
      <c r="CV210">
        <v>11.8</v>
      </c>
      <c r="CW210">
        <v>11.6</v>
      </c>
      <c r="CX210">
        <v>11.4</v>
      </c>
      <c r="CY210">
        <v>11.2</v>
      </c>
      <c r="CZ210">
        <v>11</v>
      </c>
      <c r="DA210">
        <v>10.8</v>
      </c>
      <c r="DB210">
        <v>10.5</v>
      </c>
      <c r="DC210">
        <v>10.3</v>
      </c>
      <c r="DD210">
        <v>10</v>
      </c>
      <c r="DE210">
        <v>9.65</v>
      </c>
      <c r="DF210">
        <v>9.4499999999999993</v>
      </c>
      <c r="DG210">
        <v>9.2100000000000009</v>
      </c>
      <c r="DH210">
        <v>8.9600000000000009</v>
      </c>
      <c r="DI210">
        <v>8.73</v>
      </c>
      <c r="DJ210">
        <v>8.4600000000000009</v>
      </c>
      <c r="DK210">
        <v>8.2100000000000009</v>
      </c>
      <c r="DL210">
        <v>7.8</v>
      </c>
      <c r="DM210">
        <v>7.6</v>
      </c>
      <c r="DN210">
        <v>7.44</v>
      </c>
      <c r="DO210">
        <v>7.11</v>
      </c>
      <c r="DP210">
        <v>6.88</v>
      </c>
      <c r="DQ210">
        <v>6.59</v>
      </c>
      <c r="DR210">
        <v>6.33</v>
      </c>
      <c r="DS210">
        <v>6.23</v>
      </c>
      <c r="DT210">
        <v>6.17</v>
      </c>
      <c r="DU210">
        <v>5.86</v>
      </c>
      <c r="DV210">
        <v>5.73</v>
      </c>
      <c r="DW210">
        <v>5.56</v>
      </c>
      <c r="DX210">
        <v>5.43</v>
      </c>
      <c r="DY210">
        <v>5.38</v>
      </c>
      <c r="DZ210">
        <v>5.17</v>
      </c>
      <c r="EA210">
        <v>5.01</v>
      </c>
      <c r="EB210">
        <v>4.7699999999999996</v>
      </c>
      <c r="EC210">
        <v>4.62</v>
      </c>
      <c r="ED210">
        <v>4.41</v>
      </c>
      <c r="EE210">
        <v>4.24</v>
      </c>
      <c r="EF210">
        <v>4.12</v>
      </c>
      <c r="EG210">
        <v>3.88</v>
      </c>
      <c r="EH210">
        <v>3.82</v>
      </c>
      <c r="EI210">
        <v>3.71</v>
      </c>
      <c r="EJ210">
        <v>3.56</v>
      </c>
      <c r="EK210">
        <v>3.38</v>
      </c>
      <c r="EL210">
        <v>3.26</v>
      </c>
      <c r="EM210">
        <v>3.14</v>
      </c>
      <c r="EN210">
        <v>3.02</v>
      </c>
      <c r="EO210">
        <v>2.92</v>
      </c>
      <c r="EP210">
        <v>2.84</v>
      </c>
      <c r="EQ210">
        <v>2.74</v>
      </c>
      <c r="ER210">
        <v>2.6</v>
      </c>
      <c r="ES210">
        <v>2.4700000000000002</v>
      </c>
      <c r="ET210">
        <v>2.36</v>
      </c>
      <c r="EU210">
        <v>2.25</v>
      </c>
      <c r="EV210">
        <v>2.11</v>
      </c>
      <c r="EW210">
        <v>2.0299999999999998</v>
      </c>
      <c r="EX210">
        <v>1.93</v>
      </c>
      <c r="EY210">
        <v>1.84</v>
      </c>
      <c r="EZ210">
        <v>1.73</v>
      </c>
      <c r="FA210">
        <v>1.6</v>
      </c>
      <c r="FB210">
        <v>1.54</v>
      </c>
      <c r="FC210">
        <v>1.45</v>
      </c>
      <c r="FD210">
        <v>1.3</v>
      </c>
      <c r="FE210">
        <v>1.24</v>
      </c>
      <c r="FF210">
        <v>1.1399999999999999</v>
      </c>
      <c r="FG210">
        <v>1.05</v>
      </c>
      <c r="FH210">
        <v>1</v>
      </c>
      <c r="FI210">
        <v>0.9</v>
      </c>
      <c r="FJ210">
        <v>0.85</v>
      </c>
      <c r="FK210">
        <v>0.76</v>
      </c>
      <c r="FL210">
        <v>0.69</v>
      </c>
      <c r="FM210">
        <v>0.61</v>
      </c>
      <c r="FN210">
        <v>0.56000000000000005</v>
      </c>
      <c r="FO210">
        <v>0.5</v>
      </c>
      <c r="FP210">
        <v>0.45</v>
      </c>
      <c r="FQ210">
        <v>0.4</v>
      </c>
      <c r="FR210">
        <v>0.36</v>
      </c>
      <c r="FS210">
        <v>0.31</v>
      </c>
      <c r="FT210">
        <v>0.27</v>
      </c>
      <c r="FU210">
        <v>0.23</v>
      </c>
      <c r="FV210">
        <v>0.19</v>
      </c>
      <c r="FW210">
        <v>0.17</v>
      </c>
      <c r="FX210">
        <v>0.14000000000000001</v>
      </c>
      <c r="FY210">
        <v>0.12</v>
      </c>
      <c r="FZ210">
        <v>0.1</v>
      </c>
    </row>
    <row r="211" spans="1:182" x14ac:dyDescent="0.15">
      <c r="A211">
        <v>-24</v>
      </c>
      <c r="B211">
        <v>0</v>
      </c>
      <c r="C211">
        <v>0</v>
      </c>
      <c r="D211">
        <v>0</v>
      </c>
      <c r="E211">
        <v>0</v>
      </c>
      <c r="F211">
        <v>0</v>
      </c>
      <c r="G211">
        <v>0</v>
      </c>
      <c r="H211">
        <v>0</v>
      </c>
      <c r="I211">
        <v>0</v>
      </c>
      <c r="J211">
        <v>0</v>
      </c>
      <c r="K211">
        <v>0</v>
      </c>
      <c r="L211">
        <v>0</v>
      </c>
      <c r="M211">
        <v>0</v>
      </c>
      <c r="N211">
        <v>0</v>
      </c>
      <c r="O211">
        <v>0.02</v>
      </c>
      <c r="P211">
        <v>0.03</v>
      </c>
      <c r="Q211">
        <v>0.05</v>
      </c>
      <c r="R211">
        <v>0.08</v>
      </c>
      <c r="S211">
        <v>0.1</v>
      </c>
      <c r="T211">
        <v>0.12</v>
      </c>
      <c r="U211">
        <v>0.15</v>
      </c>
      <c r="V211">
        <v>0.18</v>
      </c>
      <c r="W211">
        <v>0.22</v>
      </c>
      <c r="X211">
        <v>0.27</v>
      </c>
      <c r="Y211">
        <v>0.31</v>
      </c>
      <c r="Z211">
        <v>0.36</v>
      </c>
      <c r="AA211">
        <v>0.45</v>
      </c>
      <c r="AB211">
        <v>0.54</v>
      </c>
      <c r="AC211">
        <v>0.6</v>
      </c>
      <c r="AD211">
        <v>0.7</v>
      </c>
      <c r="AE211">
        <v>0.77</v>
      </c>
      <c r="AF211">
        <v>0.9</v>
      </c>
      <c r="AG211">
        <v>1.04</v>
      </c>
      <c r="AH211">
        <v>1.19</v>
      </c>
      <c r="AI211">
        <v>1.34</v>
      </c>
      <c r="AJ211">
        <v>1.46</v>
      </c>
      <c r="AK211">
        <v>1.64</v>
      </c>
      <c r="AL211">
        <v>1.85</v>
      </c>
      <c r="AM211">
        <v>2.0299999999999998</v>
      </c>
      <c r="AN211">
        <v>2.2799999999999998</v>
      </c>
      <c r="AO211">
        <v>2.54</v>
      </c>
      <c r="AP211">
        <v>2.8</v>
      </c>
      <c r="AQ211">
        <v>3.02</v>
      </c>
      <c r="AR211">
        <v>3.32</v>
      </c>
      <c r="AS211">
        <v>3.71</v>
      </c>
      <c r="AT211">
        <v>4.0199999999999996</v>
      </c>
      <c r="AU211">
        <v>4.3600000000000003</v>
      </c>
      <c r="AV211">
        <v>4.6399999999999997</v>
      </c>
      <c r="AW211">
        <v>4.97</v>
      </c>
      <c r="AX211">
        <v>5.17</v>
      </c>
      <c r="AY211">
        <v>5.59</v>
      </c>
      <c r="AZ211">
        <v>5.97</v>
      </c>
      <c r="BA211">
        <v>6.51</v>
      </c>
      <c r="BB211">
        <v>7.18</v>
      </c>
      <c r="BC211">
        <v>7.85</v>
      </c>
      <c r="BD211">
        <v>8.57</v>
      </c>
      <c r="BE211">
        <v>9.11</v>
      </c>
      <c r="BF211">
        <v>9.5399999999999991</v>
      </c>
      <c r="BG211">
        <v>10</v>
      </c>
      <c r="BH211">
        <v>10.4</v>
      </c>
      <c r="BI211">
        <v>10.6</v>
      </c>
      <c r="BJ211">
        <v>10.9</v>
      </c>
      <c r="BK211">
        <v>11.3</v>
      </c>
      <c r="BL211">
        <v>11.6</v>
      </c>
      <c r="BM211">
        <v>11.8</v>
      </c>
      <c r="BN211">
        <v>12.1</v>
      </c>
      <c r="BO211">
        <v>12.4</v>
      </c>
      <c r="BP211">
        <v>12.6</v>
      </c>
      <c r="BQ211">
        <v>12.8</v>
      </c>
      <c r="BR211">
        <v>13</v>
      </c>
      <c r="BS211">
        <v>13.3</v>
      </c>
      <c r="BT211">
        <v>13.5</v>
      </c>
      <c r="BU211">
        <v>13.6</v>
      </c>
      <c r="BV211">
        <v>13.7</v>
      </c>
      <c r="BW211">
        <v>13.8</v>
      </c>
      <c r="BX211">
        <v>13.8</v>
      </c>
      <c r="BY211">
        <v>13.9</v>
      </c>
      <c r="BZ211">
        <v>13.9</v>
      </c>
      <c r="CA211">
        <v>14</v>
      </c>
      <c r="CB211">
        <v>14</v>
      </c>
      <c r="CC211">
        <v>14</v>
      </c>
      <c r="CD211">
        <v>14</v>
      </c>
      <c r="CE211">
        <v>13.9</v>
      </c>
      <c r="CF211">
        <v>13.9</v>
      </c>
      <c r="CG211">
        <v>13.8</v>
      </c>
      <c r="CH211">
        <v>13.8</v>
      </c>
      <c r="CI211">
        <v>13.7</v>
      </c>
      <c r="CJ211">
        <v>13.6</v>
      </c>
      <c r="CK211">
        <v>13.5</v>
      </c>
      <c r="CL211">
        <v>13.4</v>
      </c>
      <c r="CM211">
        <v>13.3</v>
      </c>
      <c r="CN211">
        <v>13.2</v>
      </c>
      <c r="CO211">
        <v>13</v>
      </c>
      <c r="CP211">
        <v>12.9</v>
      </c>
      <c r="CQ211">
        <v>12.7</v>
      </c>
      <c r="CR211">
        <v>12.5</v>
      </c>
      <c r="CS211">
        <v>12.4</v>
      </c>
      <c r="CT211">
        <v>12.2</v>
      </c>
      <c r="CU211">
        <v>12</v>
      </c>
      <c r="CV211">
        <v>11.8</v>
      </c>
      <c r="CW211">
        <v>11.6</v>
      </c>
      <c r="CX211">
        <v>11.4</v>
      </c>
      <c r="CY211">
        <v>11.2</v>
      </c>
      <c r="CZ211">
        <v>11</v>
      </c>
      <c r="DA211">
        <v>10.8</v>
      </c>
      <c r="DB211">
        <v>10.6</v>
      </c>
      <c r="DC211">
        <v>10.199999999999999</v>
      </c>
      <c r="DD211">
        <v>9.99</v>
      </c>
      <c r="DE211">
        <v>9.7899999999999991</v>
      </c>
      <c r="DF211">
        <v>9.5</v>
      </c>
      <c r="DG211">
        <v>9.3000000000000007</v>
      </c>
      <c r="DH211">
        <v>9</v>
      </c>
      <c r="DI211">
        <v>8.7100000000000009</v>
      </c>
      <c r="DJ211">
        <v>8.44</v>
      </c>
      <c r="DK211">
        <v>8.27</v>
      </c>
      <c r="DL211">
        <v>7.94</v>
      </c>
      <c r="DM211">
        <v>7.62</v>
      </c>
      <c r="DN211">
        <v>7.41</v>
      </c>
      <c r="DO211">
        <v>7.13</v>
      </c>
      <c r="DP211">
        <v>6.92</v>
      </c>
      <c r="DQ211">
        <v>6.66</v>
      </c>
      <c r="DR211">
        <v>6.41</v>
      </c>
      <c r="DS211">
        <v>6.21</v>
      </c>
      <c r="DT211">
        <v>6.24</v>
      </c>
      <c r="DU211">
        <v>6.07</v>
      </c>
      <c r="DV211">
        <v>5.81</v>
      </c>
      <c r="DW211">
        <v>5.56</v>
      </c>
      <c r="DX211">
        <v>5.54</v>
      </c>
      <c r="DY211">
        <v>5.44</v>
      </c>
      <c r="DZ211">
        <v>5.25</v>
      </c>
      <c r="EA211">
        <v>5.07</v>
      </c>
      <c r="EB211">
        <v>4.9000000000000004</v>
      </c>
      <c r="EC211">
        <v>4.6399999999999997</v>
      </c>
      <c r="ED211">
        <v>4.4800000000000004</v>
      </c>
      <c r="EE211">
        <v>4.33</v>
      </c>
      <c r="EF211">
        <v>4.1500000000000004</v>
      </c>
      <c r="EG211">
        <v>3.99</v>
      </c>
      <c r="EH211">
        <v>3.78</v>
      </c>
      <c r="EI211">
        <v>3.74</v>
      </c>
      <c r="EJ211">
        <v>3.58</v>
      </c>
      <c r="EK211">
        <v>3.42</v>
      </c>
      <c r="EL211">
        <v>3.29</v>
      </c>
      <c r="EM211">
        <v>3.19</v>
      </c>
      <c r="EN211">
        <v>3.05</v>
      </c>
      <c r="EO211">
        <v>2.95</v>
      </c>
      <c r="EP211">
        <v>2.85</v>
      </c>
      <c r="EQ211">
        <v>2.78</v>
      </c>
      <c r="ER211">
        <v>2.59</v>
      </c>
      <c r="ES211">
        <v>2.5099999999999998</v>
      </c>
      <c r="ET211">
        <v>2.37</v>
      </c>
      <c r="EU211">
        <v>2.27</v>
      </c>
      <c r="EV211">
        <v>2.1</v>
      </c>
      <c r="EW211">
        <v>2.04</v>
      </c>
      <c r="EX211">
        <v>1.98</v>
      </c>
      <c r="EY211">
        <v>1.82</v>
      </c>
      <c r="EZ211">
        <v>1.74</v>
      </c>
      <c r="FA211">
        <v>1.62</v>
      </c>
      <c r="FB211">
        <v>1.53</v>
      </c>
      <c r="FC211">
        <v>1.42</v>
      </c>
      <c r="FD211">
        <v>1.33</v>
      </c>
      <c r="FE211">
        <v>1.27</v>
      </c>
      <c r="FF211">
        <v>1.18</v>
      </c>
      <c r="FG211">
        <v>1.0900000000000001</v>
      </c>
      <c r="FH211">
        <v>1.02</v>
      </c>
      <c r="FI211">
        <v>0.89</v>
      </c>
      <c r="FJ211">
        <v>0.86</v>
      </c>
      <c r="FK211">
        <v>0.75</v>
      </c>
      <c r="FL211">
        <v>0.71</v>
      </c>
      <c r="FM211">
        <v>0.65</v>
      </c>
      <c r="FN211">
        <v>0.56999999999999995</v>
      </c>
      <c r="FO211">
        <v>0.51</v>
      </c>
      <c r="FP211">
        <v>0.45</v>
      </c>
      <c r="FQ211">
        <v>0.41</v>
      </c>
      <c r="FR211">
        <v>0.36</v>
      </c>
      <c r="FS211">
        <v>0.31</v>
      </c>
      <c r="FT211">
        <v>0.25</v>
      </c>
      <c r="FU211">
        <v>0.23</v>
      </c>
      <c r="FV211">
        <v>0.2</v>
      </c>
      <c r="FW211">
        <v>0.17</v>
      </c>
      <c r="FX211">
        <v>0.14000000000000001</v>
      </c>
      <c r="FY211">
        <v>0.12</v>
      </c>
      <c r="FZ211">
        <v>0.1</v>
      </c>
    </row>
    <row r="212" spans="1:182" x14ac:dyDescent="0.15">
      <c r="A212">
        <v>-25</v>
      </c>
      <c r="B212">
        <v>0</v>
      </c>
      <c r="C212">
        <v>0</v>
      </c>
      <c r="D212">
        <v>0</v>
      </c>
      <c r="E212">
        <v>0</v>
      </c>
      <c r="F212">
        <v>0</v>
      </c>
      <c r="G212">
        <v>0</v>
      </c>
      <c r="H212">
        <v>0</v>
      </c>
      <c r="I212">
        <v>0</v>
      </c>
      <c r="J212">
        <v>0</v>
      </c>
      <c r="K212">
        <v>0</v>
      </c>
      <c r="L212">
        <v>0</v>
      </c>
      <c r="M212">
        <v>0</v>
      </c>
      <c r="N212">
        <v>0</v>
      </c>
      <c r="O212">
        <v>0.02</v>
      </c>
      <c r="P212">
        <v>0.04</v>
      </c>
      <c r="Q212">
        <v>0.05</v>
      </c>
      <c r="R212">
        <v>7.0000000000000007E-2</v>
      </c>
      <c r="S212">
        <v>0.09</v>
      </c>
      <c r="T212">
        <v>0.11</v>
      </c>
      <c r="U212">
        <v>0.14000000000000001</v>
      </c>
      <c r="V212">
        <v>0.17</v>
      </c>
      <c r="W212">
        <v>0.22</v>
      </c>
      <c r="X212">
        <v>0.26</v>
      </c>
      <c r="Y212">
        <v>0.31</v>
      </c>
      <c r="Z212">
        <v>0.38</v>
      </c>
      <c r="AA212">
        <v>0.43</v>
      </c>
      <c r="AB212">
        <v>0.51</v>
      </c>
      <c r="AC212">
        <v>0.6</v>
      </c>
      <c r="AD212">
        <v>0.65</v>
      </c>
      <c r="AE212">
        <v>0.79</v>
      </c>
      <c r="AF212">
        <v>0.88</v>
      </c>
      <c r="AG212">
        <v>1</v>
      </c>
      <c r="AH212">
        <v>1.1599999999999999</v>
      </c>
      <c r="AI212">
        <v>1.29</v>
      </c>
      <c r="AJ212">
        <v>1.43</v>
      </c>
      <c r="AK212">
        <v>1.65</v>
      </c>
      <c r="AL212">
        <v>1.79</v>
      </c>
      <c r="AM212">
        <v>2</v>
      </c>
      <c r="AN212">
        <v>2.2599999999999998</v>
      </c>
      <c r="AO212">
        <v>2.52</v>
      </c>
      <c r="AP212">
        <v>2.7</v>
      </c>
      <c r="AQ212">
        <v>2.99</v>
      </c>
      <c r="AR212">
        <v>3.25</v>
      </c>
      <c r="AS212">
        <v>3.57</v>
      </c>
      <c r="AT212">
        <v>3.96</v>
      </c>
      <c r="AU212">
        <v>4.3499999999999996</v>
      </c>
      <c r="AV212">
        <v>4.59</v>
      </c>
      <c r="AW212">
        <v>4.8899999999999997</v>
      </c>
      <c r="AX212">
        <v>5.25</v>
      </c>
      <c r="AY212">
        <v>5.57</v>
      </c>
      <c r="AZ212">
        <v>5.99</v>
      </c>
      <c r="BA212">
        <v>6.47</v>
      </c>
      <c r="BB212">
        <v>7.1</v>
      </c>
      <c r="BC212">
        <v>7.82</v>
      </c>
      <c r="BD212">
        <v>8.42</v>
      </c>
      <c r="BE212">
        <v>9.01</v>
      </c>
      <c r="BF212">
        <v>9.44</v>
      </c>
      <c r="BG212">
        <v>9.94</v>
      </c>
      <c r="BH212">
        <v>10.3</v>
      </c>
      <c r="BI212">
        <v>10.6</v>
      </c>
      <c r="BJ212">
        <v>10.9</v>
      </c>
      <c r="BK212">
        <v>11.2</v>
      </c>
      <c r="BL212">
        <v>11.5</v>
      </c>
      <c r="BM212">
        <v>11.8</v>
      </c>
      <c r="BN212">
        <v>12.1</v>
      </c>
      <c r="BO212">
        <v>12.3</v>
      </c>
      <c r="BP212">
        <v>12.6</v>
      </c>
      <c r="BQ212">
        <v>12.8</v>
      </c>
      <c r="BR212">
        <v>12.9</v>
      </c>
      <c r="BS212">
        <v>13.3</v>
      </c>
      <c r="BT212">
        <v>13.4</v>
      </c>
      <c r="BU212">
        <v>13.5</v>
      </c>
      <c r="BV212">
        <v>13.6</v>
      </c>
      <c r="BW212">
        <v>13.7</v>
      </c>
      <c r="BX212">
        <v>13.8</v>
      </c>
      <c r="BY212">
        <v>13.9</v>
      </c>
      <c r="BZ212">
        <v>13.9</v>
      </c>
      <c r="CA212">
        <v>13.9</v>
      </c>
      <c r="CB212">
        <v>13.9</v>
      </c>
      <c r="CC212">
        <v>13.9</v>
      </c>
      <c r="CD212">
        <v>13.9</v>
      </c>
      <c r="CE212">
        <v>13.9</v>
      </c>
      <c r="CF212">
        <v>13.9</v>
      </c>
      <c r="CG212">
        <v>13.8</v>
      </c>
      <c r="CH212">
        <v>13.8</v>
      </c>
      <c r="CI212">
        <v>13.7</v>
      </c>
      <c r="CJ212">
        <v>13.6</v>
      </c>
      <c r="CK212">
        <v>13.5</v>
      </c>
      <c r="CL212">
        <v>13.4</v>
      </c>
      <c r="CM212">
        <v>13.3</v>
      </c>
      <c r="CN212">
        <v>13.2</v>
      </c>
      <c r="CO212">
        <v>13</v>
      </c>
      <c r="CP212">
        <v>12.9</v>
      </c>
      <c r="CQ212">
        <v>12.7</v>
      </c>
      <c r="CR212">
        <v>12.6</v>
      </c>
      <c r="CS212">
        <v>12.4</v>
      </c>
      <c r="CT212">
        <v>12.2</v>
      </c>
      <c r="CU212">
        <v>12</v>
      </c>
      <c r="CV212">
        <v>11.8</v>
      </c>
      <c r="CW212">
        <v>11.6</v>
      </c>
      <c r="CX212">
        <v>11.5</v>
      </c>
      <c r="CY212">
        <v>11.3</v>
      </c>
      <c r="CZ212">
        <v>11</v>
      </c>
      <c r="DA212">
        <v>10.8</v>
      </c>
      <c r="DB212">
        <v>10.6</v>
      </c>
      <c r="DC212">
        <v>10.4</v>
      </c>
      <c r="DD212">
        <v>10.1</v>
      </c>
      <c r="DE212">
        <v>9.8000000000000007</v>
      </c>
      <c r="DF212">
        <v>9.56</v>
      </c>
      <c r="DG212">
        <v>9.27</v>
      </c>
      <c r="DH212">
        <v>9.07</v>
      </c>
      <c r="DI212">
        <v>8.81</v>
      </c>
      <c r="DJ212">
        <v>8.59</v>
      </c>
      <c r="DK212">
        <v>8.2799999999999994</v>
      </c>
      <c r="DL212">
        <v>8</v>
      </c>
      <c r="DM212">
        <v>7.7</v>
      </c>
      <c r="DN212">
        <v>7.48</v>
      </c>
      <c r="DO212">
        <v>7.26</v>
      </c>
      <c r="DP212">
        <v>6.95</v>
      </c>
      <c r="DQ212">
        <v>6.76</v>
      </c>
      <c r="DR212">
        <v>6.57</v>
      </c>
      <c r="DS212">
        <v>6.25</v>
      </c>
      <c r="DT212">
        <v>6.23</v>
      </c>
      <c r="DU212">
        <v>6.1</v>
      </c>
      <c r="DV212">
        <v>5.87</v>
      </c>
      <c r="DW212">
        <v>5.66</v>
      </c>
      <c r="DX212">
        <v>5.55</v>
      </c>
      <c r="DY212">
        <v>5.46</v>
      </c>
      <c r="DZ212">
        <v>5.34</v>
      </c>
      <c r="EA212">
        <v>5.1100000000000003</v>
      </c>
      <c r="EB212">
        <v>4.92</v>
      </c>
      <c r="EC212">
        <v>4.72</v>
      </c>
      <c r="ED212">
        <v>4.55</v>
      </c>
      <c r="EE212">
        <v>4.3899999999999997</v>
      </c>
      <c r="EF212">
        <v>4.24</v>
      </c>
      <c r="EG212">
        <v>4.07</v>
      </c>
      <c r="EH212">
        <v>3.91</v>
      </c>
      <c r="EI212">
        <v>3.79</v>
      </c>
      <c r="EJ212">
        <v>3.66</v>
      </c>
      <c r="EK212">
        <v>3.49</v>
      </c>
      <c r="EL212">
        <v>3.32</v>
      </c>
      <c r="EM212">
        <v>3.29</v>
      </c>
      <c r="EN212">
        <v>3.15</v>
      </c>
      <c r="EO212">
        <v>2.99</v>
      </c>
      <c r="EP212">
        <v>2.86</v>
      </c>
      <c r="EQ212">
        <v>2.85</v>
      </c>
      <c r="ER212">
        <v>2.69</v>
      </c>
      <c r="ES212">
        <v>2.4900000000000002</v>
      </c>
      <c r="ET212">
        <v>2.41</v>
      </c>
      <c r="EU212">
        <v>2.33</v>
      </c>
      <c r="EV212">
        <v>2.17</v>
      </c>
      <c r="EW212">
        <v>2.0699999999999998</v>
      </c>
      <c r="EX212">
        <v>2</v>
      </c>
      <c r="EY212">
        <v>1.87</v>
      </c>
      <c r="EZ212">
        <v>1.77</v>
      </c>
      <c r="FA212">
        <v>1.64</v>
      </c>
      <c r="FB212">
        <v>1.57</v>
      </c>
      <c r="FC212">
        <v>1.46</v>
      </c>
      <c r="FD212">
        <v>1.36</v>
      </c>
      <c r="FE212">
        <v>1.3</v>
      </c>
      <c r="FF212">
        <v>1.1499999999999999</v>
      </c>
      <c r="FG212">
        <v>1.0900000000000001</v>
      </c>
      <c r="FH212">
        <v>1</v>
      </c>
      <c r="FI212">
        <v>0.92</v>
      </c>
      <c r="FJ212">
        <v>0.86</v>
      </c>
      <c r="FK212">
        <v>0.77</v>
      </c>
      <c r="FL212">
        <v>0.71</v>
      </c>
      <c r="FM212">
        <v>0.65</v>
      </c>
      <c r="FN212">
        <v>0.56999999999999995</v>
      </c>
      <c r="FO212">
        <v>0.5</v>
      </c>
      <c r="FP212">
        <v>0.46</v>
      </c>
      <c r="FQ212">
        <v>0.41</v>
      </c>
      <c r="FR212">
        <v>0.37</v>
      </c>
      <c r="FS212">
        <v>0.3</v>
      </c>
      <c r="FT212">
        <v>0.26</v>
      </c>
      <c r="FU212">
        <v>0.24</v>
      </c>
      <c r="FV212">
        <v>0.2</v>
      </c>
      <c r="FW212">
        <v>0.17</v>
      </c>
      <c r="FX212">
        <v>0.14000000000000001</v>
      </c>
      <c r="FY212">
        <v>0.12</v>
      </c>
      <c r="FZ212">
        <v>0.1</v>
      </c>
    </row>
    <row r="213" spans="1:182" x14ac:dyDescent="0.15">
      <c r="A213">
        <v>-26</v>
      </c>
      <c r="B213">
        <v>0</v>
      </c>
      <c r="C213">
        <v>0</v>
      </c>
      <c r="D213">
        <v>0</v>
      </c>
      <c r="E213">
        <v>0</v>
      </c>
      <c r="F213">
        <v>0</v>
      </c>
      <c r="G213">
        <v>0</v>
      </c>
      <c r="H213">
        <v>0</v>
      </c>
      <c r="I213">
        <v>0</v>
      </c>
      <c r="J213">
        <v>0</v>
      </c>
      <c r="K213">
        <v>0</v>
      </c>
      <c r="L213">
        <v>0</v>
      </c>
      <c r="M213">
        <v>0</v>
      </c>
      <c r="N213">
        <v>0</v>
      </c>
      <c r="O213">
        <v>0.02</v>
      </c>
      <c r="P213">
        <v>0.03</v>
      </c>
      <c r="Q213">
        <v>0.05</v>
      </c>
      <c r="R213">
        <v>7.0000000000000007E-2</v>
      </c>
      <c r="S213">
        <v>0.09</v>
      </c>
      <c r="T213">
        <v>0.11</v>
      </c>
      <c r="U213">
        <v>0.14000000000000001</v>
      </c>
      <c r="V213">
        <v>0.17</v>
      </c>
      <c r="W213">
        <v>0.21</v>
      </c>
      <c r="X213">
        <v>0.26</v>
      </c>
      <c r="Y213">
        <v>0.3</v>
      </c>
      <c r="Z213">
        <v>0.37</v>
      </c>
      <c r="AA213">
        <v>0.43</v>
      </c>
      <c r="AB213">
        <v>0.49</v>
      </c>
      <c r="AC213">
        <v>0.56999999999999995</v>
      </c>
      <c r="AD213">
        <v>0.66</v>
      </c>
      <c r="AE213">
        <v>0.76</v>
      </c>
      <c r="AF213">
        <v>0.83</v>
      </c>
      <c r="AG213">
        <v>0.97</v>
      </c>
      <c r="AH213">
        <v>1.1499999999999999</v>
      </c>
      <c r="AI213">
        <v>1.28</v>
      </c>
      <c r="AJ213">
        <v>1.41</v>
      </c>
      <c r="AK213">
        <v>1.64</v>
      </c>
      <c r="AL213">
        <v>1.78</v>
      </c>
      <c r="AM213">
        <v>2.02</v>
      </c>
      <c r="AN213">
        <v>2.1800000000000002</v>
      </c>
      <c r="AO213">
        <v>2.44</v>
      </c>
      <c r="AP213">
        <v>2.73</v>
      </c>
      <c r="AQ213">
        <v>2.94</v>
      </c>
      <c r="AR213">
        <v>3.18</v>
      </c>
      <c r="AS213">
        <v>3.53</v>
      </c>
      <c r="AT213">
        <v>3.92</v>
      </c>
      <c r="AU213">
        <v>4.21</v>
      </c>
      <c r="AV213">
        <v>4.57</v>
      </c>
      <c r="AW213">
        <v>4.8600000000000003</v>
      </c>
      <c r="AX213">
        <v>5.19</v>
      </c>
      <c r="AY213">
        <v>5.55</v>
      </c>
      <c r="AZ213">
        <v>5.93</v>
      </c>
      <c r="BA213">
        <v>6.34</v>
      </c>
      <c r="BB213">
        <v>6.99</v>
      </c>
      <c r="BC213">
        <v>7.69</v>
      </c>
      <c r="BD213">
        <v>8.33</v>
      </c>
      <c r="BE213">
        <v>8.8699999999999992</v>
      </c>
      <c r="BF213">
        <v>9.35</v>
      </c>
      <c r="BG213">
        <v>9.86</v>
      </c>
      <c r="BH213">
        <v>10.3</v>
      </c>
      <c r="BI213">
        <v>10.7</v>
      </c>
      <c r="BJ213">
        <v>10.8</v>
      </c>
      <c r="BK213">
        <v>11.1</v>
      </c>
      <c r="BL213">
        <v>11.5</v>
      </c>
      <c r="BM213">
        <v>11.8</v>
      </c>
      <c r="BN213">
        <v>12</v>
      </c>
      <c r="BO213">
        <v>12.3</v>
      </c>
      <c r="BP213">
        <v>12.5</v>
      </c>
      <c r="BQ213">
        <v>12.7</v>
      </c>
      <c r="BR213">
        <v>12.9</v>
      </c>
      <c r="BS213">
        <v>13.3</v>
      </c>
      <c r="BT213">
        <v>13.4</v>
      </c>
      <c r="BU213">
        <v>13.5</v>
      </c>
      <c r="BV213">
        <v>13.6</v>
      </c>
      <c r="BW213">
        <v>13.7</v>
      </c>
      <c r="BX213">
        <v>13.8</v>
      </c>
      <c r="BY213">
        <v>13.8</v>
      </c>
      <c r="BZ213">
        <v>13.9</v>
      </c>
      <c r="CA213">
        <v>13.9</v>
      </c>
      <c r="CB213">
        <v>13.9</v>
      </c>
      <c r="CC213">
        <v>13.9</v>
      </c>
      <c r="CD213">
        <v>13.9</v>
      </c>
      <c r="CE213">
        <v>13.9</v>
      </c>
      <c r="CF213">
        <v>13.8</v>
      </c>
      <c r="CG213">
        <v>13.8</v>
      </c>
      <c r="CH213">
        <v>13.7</v>
      </c>
      <c r="CI213">
        <v>13.7</v>
      </c>
      <c r="CJ213">
        <v>13.6</v>
      </c>
      <c r="CK213">
        <v>13.5</v>
      </c>
      <c r="CL213">
        <v>13.4</v>
      </c>
      <c r="CM213">
        <v>13.3</v>
      </c>
      <c r="CN213">
        <v>13.1</v>
      </c>
      <c r="CO213">
        <v>13</v>
      </c>
      <c r="CP213">
        <v>12.9</v>
      </c>
      <c r="CQ213">
        <v>12.7</v>
      </c>
      <c r="CR213">
        <v>12.6</v>
      </c>
      <c r="CS213">
        <v>12.4</v>
      </c>
      <c r="CT213">
        <v>12.2</v>
      </c>
      <c r="CU213">
        <v>12</v>
      </c>
      <c r="CV213">
        <v>11.8</v>
      </c>
      <c r="CW213">
        <v>11.7</v>
      </c>
      <c r="CX213">
        <v>11.5</v>
      </c>
      <c r="CY213">
        <v>11.3</v>
      </c>
      <c r="CZ213">
        <v>11.1</v>
      </c>
      <c r="DA213">
        <v>10.9</v>
      </c>
      <c r="DB213">
        <v>10.6</v>
      </c>
      <c r="DC213">
        <v>10.4</v>
      </c>
      <c r="DD213">
        <v>10.1</v>
      </c>
      <c r="DE213">
        <v>9.8800000000000008</v>
      </c>
      <c r="DF213">
        <v>9.61</v>
      </c>
      <c r="DG213">
        <v>9.36</v>
      </c>
      <c r="DH213">
        <v>9.07</v>
      </c>
      <c r="DI213">
        <v>8.8000000000000007</v>
      </c>
      <c r="DJ213">
        <v>8.61</v>
      </c>
      <c r="DK213">
        <v>8.31</v>
      </c>
      <c r="DL213">
        <v>8.01</v>
      </c>
      <c r="DM213">
        <v>7.75</v>
      </c>
      <c r="DN213">
        <v>7.51</v>
      </c>
      <c r="DO213">
        <v>7.33</v>
      </c>
      <c r="DP213">
        <v>6.97</v>
      </c>
      <c r="DQ213">
        <v>6.8</v>
      </c>
      <c r="DR213">
        <v>6.58</v>
      </c>
      <c r="DS213">
        <v>6.3</v>
      </c>
      <c r="DT213">
        <v>6.3</v>
      </c>
      <c r="DU213">
        <v>6.15</v>
      </c>
      <c r="DV213">
        <v>6.01</v>
      </c>
      <c r="DW213">
        <v>5.75</v>
      </c>
      <c r="DX213">
        <v>5.58</v>
      </c>
      <c r="DY213">
        <v>5.51</v>
      </c>
      <c r="DZ213">
        <v>5.43</v>
      </c>
      <c r="EA213">
        <v>5.22</v>
      </c>
      <c r="EB213">
        <v>5.0199999999999996</v>
      </c>
      <c r="EC213">
        <v>4.8099999999999996</v>
      </c>
      <c r="ED213">
        <v>4.6500000000000004</v>
      </c>
      <c r="EE213">
        <v>4.46</v>
      </c>
      <c r="EF213">
        <v>4.33</v>
      </c>
      <c r="EG213">
        <v>4.08</v>
      </c>
      <c r="EH213">
        <v>3.94</v>
      </c>
      <c r="EI213">
        <v>3.81</v>
      </c>
      <c r="EJ213">
        <v>3.72</v>
      </c>
      <c r="EK213">
        <v>3.56</v>
      </c>
      <c r="EL213">
        <v>3.36</v>
      </c>
      <c r="EM213">
        <v>3.35</v>
      </c>
      <c r="EN213">
        <v>3.17</v>
      </c>
      <c r="EO213">
        <v>2.99</v>
      </c>
      <c r="EP213">
        <v>2.88</v>
      </c>
      <c r="EQ213">
        <v>2.88</v>
      </c>
      <c r="ER213">
        <v>2.69</v>
      </c>
      <c r="ES213">
        <v>2.5499999999999998</v>
      </c>
      <c r="ET213">
        <v>2.4500000000000002</v>
      </c>
      <c r="EU213">
        <v>2.33</v>
      </c>
      <c r="EV213">
        <v>2.2400000000000002</v>
      </c>
      <c r="EW213">
        <v>2.11</v>
      </c>
      <c r="EX213">
        <v>2.09</v>
      </c>
      <c r="EY213">
        <v>1.86</v>
      </c>
      <c r="EZ213">
        <v>1.83</v>
      </c>
      <c r="FA213">
        <v>1.66</v>
      </c>
      <c r="FB213">
        <v>1.63</v>
      </c>
      <c r="FC213">
        <v>1.48</v>
      </c>
      <c r="FD213">
        <v>1.34</v>
      </c>
      <c r="FE213">
        <v>1.29</v>
      </c>
      <c r="FF213">
        <v>1.21</v>
      </c>
      <c r="FG213">
        <v>1.1100000000000001</v>
      </c>
      <c r="FH213">
        <v>1.01</v>
      </c>
      <c r="FI213">
        <v>0.94</v>
      </c>
      <c r="FJ213">
        <v>0.85</v>
      </c>
      <c r="FK213">
        <v>0.78</v>
      </c>
      <c r="FL213">
        <v>0.72</v>
      </c>
      <c r="FM213">
        <v>0.65</v>
      </c>
      <c r="FN213">
        <v>0.57999999999999996</v>
      </c>
      <c r="FO213">
        <v>0.51</v>
      </c>
      <c r="FP213">
        <v>0.47</v>
      </c>
      <c r="FQ213">
        <v>0.42</v>
      </c>
      <c r="FR213">
        <v>0.35</v>
      </c>
      <c r="FS213">
        <v>0.31</v>
      </c>
      <c r="FT213">
        <v>0.28000000000000003</v>
      </c>
      <c r="FU213">
        <v>0.24</v>
      </c>
      <c r="FV213">
        <v>0.2</v>
      </c>
      <c r="FW213">
        <v>0.17</v>
      </c>
      <c r="FX213">
        <v>0.14000000000000001</v>
      </c>
      <c r="FY213">
        <v>0.11</v>
      </c>
      <c r="FZ213">
        <v>0.1</v>
      </c>
    </row>
    <row r="214" spans="1:182" x14ac:dyDescent="0.15">
      <c r="A214">
        <v>-27</v>
      </c>
      <c r="B214">
        <v>0</v>
      </c>
      <c r="C214">
        <v>0</v>
      </c>
      <c r="D214">
        <v>0</v>
      </c>
      <c r="E214">
        <v>0</v>
      </c>
      <c r="F214">
        <v>0</v>
      </c>
      <c r="G214">
        <v>0</v>
      </c>
      <c r="H214">
        <v>0</v>
      </c>
      <c r="I214">
        <v>0</v>
      </c>
      <c r="J214">
        <v>0</v>
      </c>
      <c r="K214">
        <v>0</v>
      </c>
      <c r="L214">
        <v>0</v>
      </c>
      <c r="M214">
        <v>0</v>
      </c>
      <c r="N214">
        <v>0</v>
      </c>
      <c r="O214">
        <v>0</v>
      </c>
      <c r="P214">
        <v>0.03</v>
      </c>
      <c r="Q214">
        <v>0.04</v>
      </c>
      <c r="R214">
        <v>7.0000000000000007E-2</v>
      </c>
      <c r="S214">
        <v>0.09</v>
      </c>
      <c r="T214">
        <v>0.11</v>
      </c>
      <c r="U214">
        <v>0.14000000000000001</v>
      </c>
      <c r="V214">
        <v>0.17</v>
      </c>
      <c r="W214">
        <v>0.21</v>
      </c>
      <c r="X214">
        <v>0.24</v>
      </c>
      <c r="Y214">
        <v>0.28999999999999998</v>
      </c>
      <c r="Z214">
        <v>0.36</v>
      </c>
      <c r="AA214">
        <v>0.42</v>
      </c>
      <c r="AB214">
        <v>0.49</v>
      </c>
      <c r="AC214">
        <v>0.56999999999999995</v>
      </c>
      <c r="AD214">
        <v>0.64</v>
      </c>
      <c r="AE214">
        <v>0.74</v>
      </c>
      <c r="AF214">
        <v>0.85</v>
      </c>
      <c r="AG214">
        <v>0.95</v>
      </c>
      <c r="AH214">
        <v>1.1100000000000001</v>
      </c>
      <c r="AI214">
        <v>1.25</v>
      </c>
      <c r="AJ214">
        <v>1.41</v>
      </c>
      <c r="AK214">
        <v>1.61</v>
      </c>
      <c r="AL214">
        <v>1.76</v>
      </c>
      <c r="AM214">
        <v>1.96</v>
      </c>
      <c r="AN214">
        <v>2.13</v>
      </c>
      <c r="AO214">
        <v>2.4</v>
      </c>
      <c r="AP214">
        <v>2.67</v>
      </c>
      <c r="AQ214">
        <v>2.87</v>
      </c>
      <c r="AR214">
        <v>3.16</v>
      </c>
      <c r="AS214">
        <v>3.44</v>
      </c>
      <c r="AT214">
        <v>3.8</v>
      </c>
      <c r="AU214">
        <v>4.17</v>
      </c>
      <c r="AV214">
        <v>4.54</v>
      </c>
      <c r="AW214">
        <v>4.84</v>
      </c>
      <c r="AX214">
        <v>5.17</v>
      </c>
      <c r="AY214">
        <v>5.47</v>
      </c>
      <c r="AZ214">
        <v>5.83</v>
      </c>
      <c r="BA214">
        <v>6.33</v>
      </c>
      <c r="BB214">
        <v>6.9</v>
      </c>
      <c r="BC214">
        <v>7.53</v>
      </c>
      <c r="BD214">
        <v>8.2899999999999991</v>
      </c>
      <c r="BE214">
        <v>8.85</v>
      </c>
      <c r="BF214">
        <v>9.27</v>
      </c>
      <c r="BG214">
        <v>9.7799999999999994</v>
      </c>
      <c r="BH214">
        <v>10.199999999999999</v>
      </c>
      <c r="BI214">
        <v>10.6</v>
      </c>
      <c r="BJ214">
        <v>10.8</v>
      </c>
      <c r="BK214">
        <v>11.1</v>
      </c>
      <c r="BL214">
        <v>11.4</v>
      </c>
      <c r="BM214">
        <v>11.7</v>
      </c>
      <c r="BN214">
        <v>12</v>
      </c>
      <c r="BO214">
        <v>12.2</v>
      </c>
      <c r="BP214">
        <v>12.5</v>
      </c>
      <c r="BQ214">
        <v>12.7</v>
      </c>
      <c r="BR214">
        <v>12.9</v>
      </c>
      <c r="BS214">
        <v>13.2</v>
      </c>
      <c r="BT214">
        <v>13.3</v>
      </c>
      <c r="BU214">
        <v>13.5</v>
      </c>
      <c r="BV214">
        <v>13.6</v>
      </c>
      <c r="BW214">
        <v>13.7</v>
      </c>
      <c r="BX214">
        <v>13.7</v>
      </c>
      <c r="BY214">
        <v>13.8</v>
      </c>
      <c r="BZ214">
        <v>13.8</v>
      </c>
      <c r="CA214">
        <v>13.9</v>
      </c>
      <c r="CB214">
        <v>13.9</v>
      </c>
      <c r="CC214">
        <v>13.9</v>
      </c>
      <c r="CD214">
        <v>13.9</v>
      </c>
      <c r="CE214">
        <v>13.9</v>
      </c>
      <c r="CF214">
        <v>13.8</v>
      </c>
      <c r="CG214">
        <v>13.8</v>
      </c>
      <c r="CH214">
        <v>13.7</v>
      </c>
      <c r="CI214">
        <v>13.6</v>
      </c>
      <c r="CJ214">
        <v>13.6</v>
      </c>
      <c r="CK214">
        <v>13.5</v>
      </c>
      <c r="CL214">
        <v>13.4</v>
      </c>
      <c r="CM214">
        <v>13.3</v>
      </c>
      <c r="CN214">
        <v>13.2</v>
      </c>
      <c r="CO214">
        <v>13</v>
      </c>
      <c r="CP214">
        <v>12.9</v>
      </c>
      <c r="CQ214">
        <v>12.7</v>
      </c>
      <c r="CR214">
        <v>12.6</v>
      </c>
      <c r="CS214">
        <v>12.4</v>
      </c>
      <c r="CT214">
        <v>12.2</v>
      </c>
      <c r="CU214">
        <v>12.1</v>
      </c>
      <c r="CV214">
        <v>11.9</v>
      </c>
      <c r="CW214">
        <v>11.7</v>
      </c>
      <c r="CX214">
        <v>11.5</v>
      </c>
      <c r="CY214">
        <v>11.3</v>
      </c>
      <c r="CZ214">
        <v>11.1</v>
      </c>
      <c r="DA214">
        <v>10.9</v>
      </c>
      <c r="DB214">
        <v>10.7</v>
      </c>
      <c r="DC214">
        <v>10.5</v>
      </c>
      <c r="DD214">
        <v>10.199999999999999</v>
      </c>
      <c r="DE214">
        <v>9.85</v>
      </c>
      <c r="DF214">
        <v>9.64</v>
      </c>
      <c r="DG214">
        <v>9.43</v>
      </c>
      <c r="DH214">
        <v>9.18</v>
      </c>
      <c r="DI214">
        <v>8.94</v>
      </c>
      <c r="DJ214">
        <v>8.66</v>
      </c>
      <c r="DK214">
        <v>8.4600000000000009</v>
      </c>
      <c r="DL214">
        <v>8.15</v>
      </c>
      <c r="DM214">
        <v>7.94</v>
      </c>
      <c r="DN214">
        <v>7.71</v>
      </c>
      <c r="DO214">
        <v>7.37</v>
      </c>
      <c r="DP214">
        <v>7.09</v>
      </c>
      <c r="DQ214">
        <v>6.9</v>
      </c>
      <c r="DR214">
        <v>6.64</v>
      </c>
      <c r="DS214">
        <v>6.35</v>
      </c>
      <c r="DT214">
        <v>6.23</v>
      </c>
      <c r="DU214">
        <v>6.28</v>
      </c>
      <c r="DV214">
        <v>6.06</v>
      </c>
      <c r="DW214">
        <v>5.79</v>
      </c>
      <c r="DX214">
        <v>5.59</v>
      </c>
      <c r="DY214">
        <v>5.54</v>
      </c>
      <c r="DZ214">
        <v>5.51</v>
      </c>
      <c r="EA214">
        <v>5.28</v>
      </c>
      <c r="EB214">
        <v>5.09</v>
      </c>
      <c r="EC214">
        <v>4.82</v>
      </c>
      <c r="ED214">
        <v>4.76</v>
      </c>
      <c r="EE214">
        <v>4.57</v>
      </c>
      <c r="EF214">
        <v>4.33</v>
      </c>
      <c r="EG214">
        <v>4.1500000000000004</v>
      </c>
      <c r="EH214">
        <v>4.07</v>
      </c>
      <c r="EI214">
        <v>3.9</v>
      </c>
      <c r="EJ214">
        <v>3.74</v>
      </c>
      <c r="EK214">
        <v>3.56</v>
      </c>
      <c r="EL214">
        <v>3.44</v>
      </c>
      <c r="EM214">
        <v>3.27</v>
      </c>
      <c r="EN214">
        <v>3.26</v>
      </c>
      <c r="EO214">
        <v>3.07</v>
      </c>
      <c r="EP214">
        <v>2.96</v>
      </c>
      <c r="EQ214">
        <v>2.91</v>
      </c>
      <c r="ER214">
        <v>2.77</v>
      </c>
      <c r="ES214">
        <v>2.61</v>
      </c>
      <c r="ET214">
        <v>2.46</v>
      </c>
      <c r="EU214">
        <v>2.35</v>
      </c>
      <c r="EV214">
        <v>2.29</v>
      </c>
      <c r="EW214">
        <v>2.09</v>
      </c>
      <c r="EX214">
        <v>2.0499999999999998</v>
      </c>
      <c r="EY214">
        <v>1.91</v>
      </c>
      <c r="EZ214">
        <v>1.83</v>
      </c>
      <c r="FA214">
        <v>1.69</v>
      </c>
      <c r="FB214">
        <v>1.64</v>
      </c>
      <c r="FC214">
        <v>1.47</v>
      </c>
      <c r="FD214">
        <v>1.42</v>
      </c>
      <c r="FE214">
        <v>1.36</v>
      </c>
      <c r="FF214">
        <v>1.2</v>
      </c>
      <c r="FG214">
        <v>1.1299999999999999</v>
      </c>
      <c r="FH214">
        <v>1.03</v>
      </c>
      <c r="FI214">
        <v>0.93</v>
      </c>
      <c r="FJ214">
        <v>0.87</v>
      </c>
      <c r="FK214">
        <v>0.81</v>
      </c>
      <c r="FL214">
        <v>0.72</v>
      </c>
      <c r="FM214">
        <v>0.64</v>
      </c>
      <c r="FN214">
        <v>0.6</v>
      </c>
      <c r="FO214">
        <v>0.53</v>
      </c>
      <c r="FP214">
        <v>0.45</v>
      </c>
      <c r="FQ214">
        <v>0.41</v>
      </c>
      <c r="FR214">
        <v>0.36</v>
      </c>
      <c r="FS214">
        <v>0.31</v>
      </c>
      <c r="FT214">
        <v>0.28000000000000003</v>
      </c>
      <c r="FU214">
        <v>0.23</v>
      </c>
      <c r="FV214">
        <v>0.2</v>
      </c>
      <c r="FW214">
        <v>0.17</v>
      </c>
      <c r="FX214">
        <v>0.14000000000000001</v>
      </c>
      <c r="FY214">
        <v>0.12</v>
      </c>
      <c r="FZ214">
        <v>0.1</v>
      </c>
    </row>
    <row r="215" spans="1:182" x14ac:dyDescent="0.15">
      <c r="A215">
        <v>-28</v>
      </c>
      <c r="B215">
        <v>0</v>
      </c>
      <c r="C215">
        <v>0</v>
      </c>
      <c r="D215">
        <v>0</v>
      </c>
      <c r="E215">
        <v>0</v>
      </c>
      <c r="F215">
        <v>0</v>
      </c>
      <c r="G215">
        <v>0</v>
      </c>
      <c r="H215">
        <v>0</v>
      </c>
      <c r="I215">
        <v>0</v>
      </c>
      <c r="J215">
        <v>0</v>
      </c>
      <c r="K215">
        <v>0</v>
      </c>
      <c r="L215">
        <v>0</v>
      </c>
      <c r="M215">
        <v>0</v>
      </c>
      <c r="N215">
        <v>0</v>
      </c>
      <c r="O215">
        <v>0</v>
      </c>
      <c r="P215">
        <v>0.03</v>
      </c>
      <c r="Q215">
        <v>0.04</v>
      </c>
      <c r="R215">
        <v>0.05</v>
      </c>
      <c r="S215">
        <v>0.08</v>
      </c>
      <c r="T215">
        <v>0.11</v>
      </c>
      <c r="U215">
        <v>0.13</v>
      </c>
      <c r="V215">
        <v>0.16</v>
      </c>
      <c r="W215">
        <v>0.19</v>
      </c>
      <c r="X215">
        <v>0.24</v>
      </c>
      <c r="Y215">
        <v>0.28999999999999998</v>
      </c>
      <c r="Z215">
        <v>0.35</v>
      </c>
      <c r="AA215">
        <v>0.41</v>
      </c>
      <c r="AB215">
        <v>0.47</v>
      </c>
      <c r="AC215">
        <v>0.54</v>
      </c>
      <c r="AD215">
        <v>0.63</v>
      </c>
      <c r="AE215">
        <v>0.73</v>
      </c>
      <c r="AF215">
        <v>0.85</v>
      </c>
      <c r="AG215">
        <v>0.95</v>
      </c>
      <c r="AH215">
        <v>1.1000000000000001</v>
      </c>
      <c r="AI215">
        <v>1.24</v>
      </c>
      <c r="AJ215">
        <v>1.4</v>
      </c>
      <c r="AK215">
        <v>1.58</v>
      </c>
      <c r="AL215">
        <v>1.72</v>
      </c>
      <c r="AM215">
        <v>1.98</v>
      </c>
      <c r="AN215">
        <v>2.16</v>
      </c>
      <c r="AO215">
        <v>2.3199999999999998</v>
      </c>
      <c r="AP215">
        <v>2.63</v>
      </c>
      <c r="AQ215">
        <v>2.89</v>
      </c>
      <c r="AR215">
        <v>3.1</v>
      </c>
      <c r="AS215">
        <v>3.39</v>
      </c>
      <c r="AT215">
        <v>3.83</v>
      </c>
      <c r="AU215">
        <v>4.18</v>
      </c>
      <c r="AV215">
        <v>4.45</v>
      </c>
      <c r="AW215">
        <v>4.75</v>
      </c>
      <c r="AX215">
        <v>5.0599999999999996</v>
      </c>
      <c r="AY215">
        <v>5.44</v>
      </c>
      <c r="AZ215">
        <v>5.68</v>
      </c>
      <c r="BA215">
        <v>6.19</v>
      </c>
      <c r="BB215">
        <v>6.7</v>
      </c>
      <c r="BC215">
        <v>7.44</v>
      </c>
      <c r="BD215">
        <v>8.1199999999999992</v>
      </c>
      <c r="BE215">
        <v>8.74</v>
      </c>
      <c r="BF215">
        <v>9.2200000000000006</v>
      </c>
      <c r="BG215">
        <v>9.7100000000000009</v>
      </c>
      <c r="BH215">
        <v>10.199999999999999</v>
      </c>
      <c r="BI215">
        <v>10.5</v>
      </c>
      <c r="BJ215">
        <v>10.8</v>
      </c>
      <c r="BK215">
        <v>11.1</v>
      </c>
      <c r="BL215">
        <v>11.4</v>
      </c>
      <c r="BM215">
        <v>11.7</v>
      </c>
      <c r="BN215">
        <v>12</v>
      </c>
      <c r="BO215">
        <v>12.2</v>
      </c>
      <c r="BP215">
        <v>12.4</v>
      </c>
      <c r="BQ215">
        <v>12.7</v>
      </c>
      <c r="BR215">
        <v>12.8</v>
      </c>
      <c r="BS215">
        <v>13.2</v>
      </c>
      <c r="BT215">
        <v>13.3</v>
      </c>
      <c r="BU215">
        <v>13.4</v>
      </c>
      <c r="BV215">
        <v>13.5</v>
      </c>
      <c r="BW215">
        <v>13.6</v>
      </c>
      <c r="BX215">
        <v>13.7</v>
      </c>
      <c r="BY215">
        <v>13.7</v>
      </c>
      <c r="BZ215">
        <v>13.8</v>
      </c>
      <c r="CA215">
        <v>13.8</v>
      </c>
      <c r="CB215">
        <v>13.8</v>
      </c>
      <c r="CC215">
        <v>13.9</v>
      </c>
      <c r="CD215">
        <v>13.8</v>
      </c>
      <c r="CE215">
        <v>13.8</v>
      </c>
      <c r="CF215">
        <v>13.8</v>
      </c>
      <c r="CG215">
        <v>13.8</v>
      </c>
      <c r="CH215">
        <v>13.7</v>
      </c>
      <c r="CI215">
        <v>13.6</v>
      </c>
      <c r="CJ215">
        <v>13.5</v>
      </c>
      <c r="CK215">
        <v>13.5</v>
      </c>
      <c r="CL215">
        <v>13.4</v>
      </c>
      <c r="CM215">
        <v>13.3</v>
      </c>
      <c r="CN215">
        <v>13.2</v>
      </c>
      <c r="CO215">
        <v>13</v>
      </c>
      <c r="CP215">
        <v>12.9</v>
      </c>
      <c r="CQ215">
        <v>12.7</v>
      </c>
      <c r="CR215">
        <v>12.6</v>
      </c>
      <c r="CS215">
        <v>12.4</v>
      </c>
      <c r="CT215">
        <v>12.2</v>
      </c>
      <c r="CU215">
        <v>12.1</v>
      </c>
      <c r="CV215">
        <v>11.9</v>
      </c>
      <c r="CW215">
        <v>11.7</v>
      </c>
      <c r="CX215">
        <v>11.5</v>
      </c>
      <c r="CY215">
        <v>11.4</v>
      </c>
      <c r="CZ215">
        <v>11.2</v>
      </c>
      <c r="DA215">
        <v>10.9</v>
      </c>
      <c r="DB215">
        <v>10.7</v>
      </c>
      <c r="DC215">
        <v>10.5</v>
      </c>
      <c r="DD215">
        <v>10.3</v>
      </c>
      <c r="DE215">
        <v>9.99</v>
      </c>
      <c r="DF215">
        <v>9.6999999999999993</v>
      </c>
      <c r="DG215">
        <v>9.5</v>
      </c>
      <c r="DH215">
        <v>9.17</v>
      </c>
      <c r="DI215">
        <v>9.0299999999999994</v>
      </c>
      <c r="DJ215">
        <v>8.76</v>
      </c>
      <c r="DK215">
        <v>8.4499999999999993</v>
      </c>
      <c r="DL215">
        <v>8.24</v>
      </c>
      <c r="DM215">
        <v>7.97</v>
      </c>
      <c r="DN215">
        <v>7.68</v>
      </c>
      <c r="DO215">
        <v>7.43</v>
      </c>
      <c r="DP215">
        <v>7.14</v>
      </c>
      <c r="DQ215">
        <v>7.05</v>
      </c>
      <c r="DR215">
        <v>6.73</v>
      </c>
      <c r="DS215">
        <v>6.47</v>
      </c>
      <c r="DT215">
        <v>6.24</v>
      </c>
      <c r="DU215">
        <v>6.17</v>
      </c>
      <c r="DV215">
        <v>6.14</v>
      </c>
      <c r="DW215">
        <v>5.97</v>
      </c>
      <c r="DX215">
        <v>5.69</v>
      </c>
      <c r="DY215">
        <v>5.56</v>
      </c>
      <c r="DZ215">
        <v>5.53</v>
      </c>
      <c r="EA215">
        <v>5.39</v>
      </c>
      <c r="EB215">
        <v>5.18</v>
      </c>
      <c r="EC215">
        <v>4.9800000000000004</v>
      </c>
      <c r="ED215">
        <v>4.76</v>
      </c>
      <c r="EE215">
        <v>4.6100000000000003</v>
      </c>
      <c r="EF215">
        <v>4.41</v>
      </c>
      <c r="EG215">
        <v>4.21</v>
      </c>
      <c r="EH215">
        <v>4.03</v>
      </c>
      <c r="EI215">
        <v>3.93</v>
      </c>
      <c r="EJ215">
        <v>3.76</v>
      </c>
      <c r="EK215">
        <v>3.64</v>
      </c>
      <c r="EL215">
        <v>3.42</v>
      </c>
      <c r="EM215">
        <v>3.35</v>
      </c>
      <c r="EN215">
        <v>3.26</v>
      </c>
      <c r="EO215">
        <v>3.13</v>
      </c>
      <c r="EP215">
        <v>2.94</v>
      </c>
      <c r="EQ215">
        <v>2.93</v>
      </c>
      <c r="ER215">
        <v>2.82</v>
      </c>
      <c r="ES215">
        <v>2.66</v>
      </c>
      <c r="ET215">
        <v>2.52</v>
      </c>
      <c r="EU215">
        <v>2.39</v>
      </c>
      <c r="EV215">
        <v>2.33</v>
      </c>
      <c r="EW215">
        <v>2.14</v>
      </c>
      <c r="EX215">
        <v>2.06</v>
      </c>
      <c r="EY215">
        <v>1.97</v>
      </c>
      <c r="EZ215">
        <v>1.86</v>
      </c>
      <c r="FA215">
        <v>1.71</v>
      </c>
      <c r="FB215">
        <v>1.6</v>
      </c>
      <c r="FC215">
        <v>1.51</v>
      </c>
      <c r="FD215">
        <v>1.4</v>
      </c>
      <c r="FE215">
        <v>1.33</v>
      </c>
      <c r="FF215">
        <v>1.21</v>
      </c>
      <c r="FG215">
        <v>1.1499999999999999</v>
      </c>
      <c r="FH215">
        <v>1.01</v>
      </c>
      <c r="FI215">
        <v>0.97</v>
      </c>
      <c r="FJ215">
        <v>0.91</v>
      </c>
      <c r="FK215">
        <v>0.81</v>
      </c>
      <c r="FL215">
        <v>0.73</v>
      </c>
      <c r="FM215">
        <v>0.65</v>
      </c>
      <c r="FN215">
        <v>0.6</v>
      </c>
      <c r="FO215">
        <v>0.52</v>
      </c>
      <c r="FP215">
        <v>0.46</v>
      </c>
      <c r="FQ215">
        <v>0.43</v>
      </c>
      <c r="FR215">
        <v>0.36</v>
      </c>
      <c r="FS215">
        <v>0.32</v>
      </c>
      <c r="FT215">
        <v>0.27</v>
      </c>
      <c r="FU215">
        <v>0.23</v>
      </c>
      <c r="FV215">
        <v>0.2</v>
      </c>
      <c r="FW215">
        <v>0.17</v>
      </c>
      <c r="FX215">
        <v>0.14000000000000001</v>
      </c>
      <c r="FY215">
        <v>0.12</v>
      </c>
      <c r="FZ215">
        <v>0.1</v>
      </c>
    </row>
    <row r="216" spans="1:182" x14ac:dyDescent="0.15">
      <c r="A216">
        <v>-29</v>
      </c>
      <c r="B216">
        <v>0</v>
      </c>
      <c r="C216">
        <v>0</v>
      </c>
      <c r="D216">
        <v>0</v>
      </c>
      <c r="E216">
        <v>0</v>
      </c>
      <c r="F216">
        <v>0</v>
      </c>
      <c r="G216">
        <v>0</v>
      </c>
      <c r="H216">
        <v>0</v>
      </c>
      <c r="I216">
        <v>0</v>
      </c>
      <c r="J216">
        <v>0</v>
      </c>
      <c r="K216">
        <v>0</v>
      </c>
      <c r="L216">
        <v>0</v>
      </c>
      <c r="M216">
        <v>0</v>
      </c>
      <c r="N216">
        <v>0</v>
      </c>
      <c r="O216">
        <v>0</v>
      </c>
      <c r="P216">
        <v>0.03</v>
      </c>
      <c r="Q216">
        <v>0.04</v>
      </c>
      <c r="R216">
        <v>0.06</v>
      </c>
      <c r="S216">
        <v>0.08</v>
      </c>
      <c r="T216">
        <v>0.1</v>
      </c>
      <c r="U216">
        <v>0.12</v>
      </c>
      <c r="V216">
        <v>0.16</v>
      </c>
      <c r="W216">
        <v>0.19</v>
      </c>
      <c r="X216">
        <v>0.24</v>
      </c>
      <c r="Y216">
        <v>0.27</v>
      </c>
      <c r="Z216">
        <v>0.32</v>
      </c>
      <c r="AA216">
        <v>0.39</v>
      </c>
      <c r="AB216">
        <v>0.46</v>
      </c>
      <c r="AC216">
        <v>0.56000000000000005</v>
      </c>
      <c r="AD216">
        <v>0.63</v>
      </c>
      <c r="AE216">
        <v>0.72</v>
      </c>
      <c r="AF216">
        <v>0.82</v>
      </c>
      <c r="AG216">
        <v>0.94</v>
      </c>
      <c r="AH216">
        <v>1.07</v>
      </c>
      <c r="AI216">
        <v>1.22</v>
      </c>
      <c r="AJ216">
        <v>1.38</v>
      </c>
      <c r="AK216">
        <v>1.54</v>
      </c>
      <c r="AL216">
        <v>1.69</v>
      </c>
      <c r="AM216">
        <v>1.89</v>
      </c>
      <c r="AN216">
        <v>2.12</v>
      </c>
      <c r="AO216">
        <v>2.3199999999999998</v>
      </c>
      <c r="AP216">
        <v>2.6</v>
      </c>
      <c r="AQ216">
        <v>2.85</v>
      </c>
      <c r="AR216">
        <v>3.08</v>
      </c>
      <c r="AS216">
        <v>3.32</v>
      </c>
      <c r="AT216">
        <v>3.76</v>
      </c>
      <c r="AU216">
        <v>4.13</v>
      </c>
      <c r="AV216">
        <v>4.42</v>
      </c>
      <c r="AW216">
        <v>4.7</v>
      </c>
      <c r="AX216">
        <v>5.04</v>
      </c>
      <c r="AY216">
        <v>5.33</v>
      </c>
      <c r="AZ216">
        <v>5.69</v>
      </c>
      <c r="BA216">
        <v>6.11</v>
      </c>
      <c r="BB216">
        <v>6.64</v>
      </c>
      <c r="BC216">
        <v>7.33</v>
      </c>
      <c r="BD216">
        <v>8.01</v>
      </c>
      <c r="BE216">
        <v>8.74</v>
      </c>
      <c r="BF216">
        <v>9.18</v>
      </c>
      <c r="BG216">
        <v>9.58</v>
      </c>
      <c r="BH216">
        <v>10.1</v>
      </c>
      <c r="BI216">
        <v>10.5</v>
      </c>
      <c r="BJ216">
        <v>10.8</v>
      </c>
      <c r="BK216">
        <v>11.1</v>
      </c>
      <c r="BL216">
        <v>11.3</v>
      </c>
      <c r="BM216">
        <v>11.6</v>
      </c>
      <c r="BN216">
        <v>11.9</v>
      </c>
      <c r="BO216">
        <v>12.2</v>
      </c>
      <c r="BP216">
        <v>12.4</v>
      </c>
      <c r="BQ216">
        <v>12.6</v>
      </c>
      <c r="BR216">
        <v>12.8</v>
      </c>
      <c r="BS216">
        <v>13.1</v>
      </c>
      <c r="BT216">
        <v>13.2</v>
      </c>
      <c r="BU216">
        <v>13.4</v>
      </c>
      <c r="BV216">
        <v>13.5</v>
      </c>
      <c r="BW216">
        <v>13.6</v>
      </c>
      <c r="BX216">
        <v>13.6</v>
      </c>
      <c r="BY216">
        <v>13.7</v>
      </c>
      <c r="BZ216">
        <v>13.8</v>
      </c>
      <c r="CA216">
        <v>13.8</v>
      </c>
      <c r="CB216">
        <v>13.8</v>
      </c>
      <c r="CC216">
        <v>13.8</v>
      </c>
      <c r="CD216">
        <v>13.8</v>
      </c>
      <c r="CE216">
        <v>13.8</v>
      </c>
      <c r="CF216">
        <v>13.8</v>
      </c>
      <c r="CG216">
        <v>13.7</v>
      </c>
      <c r="CH216">
        <v>13.7</v>
      </c>
      <c r="CI216">
        <v>13.6</v>
      </c>
      <c r="CJ216">
        <v>13.5</v>
      </c>
      <c r="CK216">
        <v>13.5</v>
      </c>
      <c r="CL216">
        <v>13.4</v>
      </c>
      <c r="CM216">
        <v>13.3</v>
      </c>
      <c r="CN216">
        <v>13.1</v>
      </c>
      <c r="CO216">
        <v>13</v>
      </c>
      <c r="CP216">
        <v>12.9</v>
      </c>
      <c r="CQ216">
        <v>12.7</v>
      </c>
      <c r="CR216">
        <v>12.6</v>
      </c>
      <c r="CS216">
        <v>12.4</v>
      </c>
      <c r="CT216">
        <v>12.3</v>
      </c>
      <c r="CU216">
        <v>12.1</v>
      </c>
      <c r="CV216">
        <v>11.9</v>
      </c>
      <c r="CW216">
        <v>11.7</v>
      </c>
      <c r="CX216">
        <v>11.6</v>
      </c>
      <c r="CY216">
        <v>11.3</v>
      </c>
      <c r="CZ216">
        <v>11.2</v>
      </c>
      <c r="DA216">
        <v>11</v>
      </c>
      <c r="DB216">
        <v>10.8</v>
      </c>
      <c r="DC216">
        <v>10.6</v>
      </c>
      <c r="DD216">
        <v>10.3</v>
      </c>
      <c r="DE216">
        <v>10</v>
      </c>
      <c r="DF216">
        <v>9.84</v>
      </c>
      <c r="DG216">
        <v>9.6199999999999992</v>
      </c>
      <c r="DH216">
        <v>9.35</v>
      </c>
      <c r="DI216">
        <v>9.09</v>
      </c>
      <c r="DJ216">
        <v>8.84</v>
      </c>
      <c r="DK216">
        <v>8.61</v>
      </c>
      <c r="DL216">
        <v>8.34</v>
      </c>
      <c r="DM216">
        <v>8.07</v>
      </c>
      <c r="DN216">
        <v>7.76</v>
      </c>
      <c r="DO216">
        <v>7.58</v>
      </c>
      <c r="DP216">
        <v>7.26</v>
      </c>
      <c r="DQ216">
        <v>7.01</v>
      </c>
      <c r="DR216">
        <v>6.79</v>
      </c>
      <c r="DS216">
        <v>6.51</v>
      </c>
      <c r="DT216">
        <v>6.39</v>
      </c>
      <c r="DU216">
        <v>6.18</v>
      </c>
      <c r="DV216">
        <v>6.25</v>
      </c>
      <c r="DW216">
        <v>6.05</v>
      </c>
      <c r="DX216">
        <v>5.83</v>
      </c>
      <c r="DY216">
        <v>5.6</v>
      </c>
      <c r="DZ216">
        <v>5.5</v>
      </c>
      <c r="EA216">
        <v>5.43</v>
      </c>
      <c r="EB216">
        <v>5.25</v>
      </c>
      <c r="EC216">
        <v>5.0599999999999996</v>
      </c>
      <c r="ED216">
        <v>4.8499999999999996</v>
      </c>
      <c r="EE216">
        <v>4.72</v>
      </c>
      <c r="EF216">
        <v>4.4800000000000004</v>
      </c>
      <c r="EG216">
        <v>4.33</v>
      </c>
      <c r="EH216">
        <v>4.17</v>
      </c>
      <c r="EI216">
        <v>4.04</v>
      </c>
      <c r="EJ216">
        <v>3.85</v>
      </c>
      <c r="EK216">
        <v>3.67</v>
      </c>
      <c r="EL216">
        <v>3.51</v>
      </c>
      <c r="EM216">
        <v>3.38</v>
      </c>
      <c r="EN216">
        <v>3.33</v>
      </c>
      <c r="EO216">
        <v>3.18</v>
      </c>
      <c r="EP216">
        <v>3.07</v>
      </c>
      <c r="EQ216">
        <v>2.95</v>
      </c>
      <c r="ER216">
        <v>2.84</v>
      </c>
      <c r="ES216">
        <v>2.68</v>
      </c>
      <c r="ET216">
        <v>2.5299999999999998</v>
      </c>
      <c r="EU216">
        <v>2.4500000000000002</v>
      </c>
      <c r="EV216">
        <v>2.34</v>
      </c>
      <c r="EW216">
        <v>2.19</v>
      </c>
      <c r="EX216">
        <v>2.04</v>
      </c>
      <c r="EY216">
        <v>1.95</v>
      </c>
      <c r="EZ216">
        <v>1.82</v>
      </c>
      <c r="FA216">
        <v>1.72</v>
      </c>
      <c r="FB216">
        <v>1.6</v>
      </c>
      <c r="FC216">
        <v>1.54</v>
      </c>
      <c r="FD216">
        <v>1.44</v>
      </c>
      <c r="FE216">
        <v>1.34</v>
      </c>
      <c r="FF216">
        <v>1.25</v>
      </c>
      <c r="FG216">
        <v>1.19</v>
      </c>
      <c r="FH216">
        <v>1.02</v>
      </c>
      <c r="FI216">
        <v>0.96</v>
      </c>
      <c r="FJ216">
        <v>0.89</v>
      </c>
      <c r="FK216">
        <v>0.82</v>
      </c>
      <c r="FL216">
        <v>0.75</v>
      </c>
      <c r="FM216">
        <v>0.67</v>
      </c>
      <c r="FN216">
        <v>0.62</v>
      </c>
      <c r="FO216">
        <v>0.53</v>
      </c>
      <c r="FP216">
        <v>0.48</v>
      </c>
      <c r="FQ216">
        <v>0.42</v>
      </c>
      <c r="FR216">
        <v>0.38</v>
      </c>
      <c r="FS216">
        <v>0.33</v>
      </c>
      <c r="FT216">
        <v>0.28000000000000003</v>
      </c>
      <c r="FU216">
        <v>0.24</v>
      </c>
      <c r="FV216">
        <v>0.2</v>
      </c>
      <c r="FW216">
        <v>0.17</v>
      </c>
      <c r="FX216">
        <v>0.14000000000000001</v>
      </c>
      <c r="FY216">
        <v>0.12</v>
      </c>
      <c r="FZ216">
        <v>0.1</v>
      </c>
    </row>
    <row r="217" spans="1:182" x14ac:dyDescent="0.15">
      <c r="A217">
        <v>-30</v>
      </c>
      <c r="B217">
        <v>0</v>
      </c>
      <c r="C217">
        <v>0</v>
      </c>
      <c r="D217">
        <v>0</v>
      </c>
      <c r="E217">
        <v>0</v>
      </c>
      <c r="F217">
        <v>0</v>
      </c>
      <c r="G217">
        <v>0</v>
      </c>
      <c r="H217">
        <v>0</v>
      </c>
      <c r="I217">
        <v>0</v>
      </c>
      <c r="J217">
        <v>0</v>
      </c>
      <c r="K217">
        <v>0</v>
      </c>
      <c r="L217">
        <v>0</v>
      </c>
      <c r="M217">
        <v>0</v>
      </c>
      <c r="N217">
        <v>0</v>
      </c>
      <c r="O217">
        <v>0</v>
      </c>
      <c r="P217">
        <v>0.02</v>
      </c>
      <c r="Q217">
        <v>0.04</v>
      </c>
      <c r="R217">
        <v>0.06</v>
      </c>
      <c r="S217">
        <v>0.08</v>
      </c>
      <c r="T217">
        <v>0.1</v>
      </c>
      <c r="U217">
        <v>0.12</v>
      </c>
      <c r="V217">
        <v>0.15</v>
      </c>
      <c r="W217">
        <v>0.18</v>
      </c>
      <c r="X217">
        <v>0.23</v>
      </c>
      <c r="Y217">
        <v>0.28000000000000003</v>
      </c>
      <c r="Z217">
        <v>0.31</v>
      </c>
      <c r="AA217">
        <v>0.39</v>
      </c>
      <c r="AB217">
        <v>0.45</v>
      </c>
      <c r="AC217">
        <v>0.52</v>
      </c>
      <c r="AD217">
        <v>0.62</v>
      </c>
      <c r="AE217">
        <v>0.69</v>
      </c>
      <c r="AF217">
        <v>0.8</v>
      </c>
      <c r="AG217">
        <v>0.92</v>
      </c>
      <c r="AH217">
        <v>1.07</v>
      </c>
      <c r="AI217">
        <v>1.21</v>
      </c>
      <c r="AJ217">
        <v>1.33</v>
      </c>
      <c r="AK217">
        <v>1.51</v>
      </c>
      <c r="AL217">
        <v>1.65</v>
      </c>
      <c r="AM217">
        <v>1.79</v>
      </c>
      <c r="AN217">
        <v>2.06</v>
      </c>
      <c r="AO217">
        <v>2.3199999999999998</v>
      </c>
      <c r="AP217">
        <v>2.56</v>
      </c>
      <c r="AQ217">
        <v>2.76</v>
      </c>
      <c r="AR217">
        <v>3.02</v>
      </c>
      <c r="AS217">
        <v>3.32</v>
      </c>
      <c r="AT217">
        <v>3.65</v>
      </c>
      <c r="AU217">
        <v>4.07</v>
      </c>
      <c r="AV217">
        <v>4.3600000000000003</v>
      </c>
      <c r="AW217">
        <v>4.62</v>
      </c>
      <c r="AX217">
        <v>4.95</v>
      </c>
      <c r="AY217">
        <v>5.24</v>
      </c>
      <c r="AZ217">
        <v>5.59</v>
      </c>
      <c r="BA217">
        <v>6.03</v>
      </c>
      <c r="BB217">
        <v>6.52</v>
      </c>
      <c r="BC217">
        <v>7.19</v>
      </c>
      <c r="BD217">
        <v>7.88</v>
      </c>
      <c r="BE217">
        <v>8.65</v>
      </c>
      <c r="BF217">
        <v>9.1300000000000008</v>
      </c>
      <c r="BG217">
        <v>9.56</v>
      </c>
      <c r="BH217">
        <v>10</v>
      </c>
      <c r="BI217">
        <v>10.4</v>
      </c>
      <c r="BJ217">
        <v>10.8</v>
      </c>
      <c r="BK217">
        <v>11</v>
      </c>
      <c r="BL217">
        <v>11.3</v>
      </c>
      <c r="BM217">
        <v>11.6</v>
      </c>
      <c r="BN217">
        <v>11.8</v>
      </c>
      <c r="BO217">
        <v>12.1</v>
      </c>
      <c r="BP217">
        <v>12.3</v>
      </c>
      <c r="BQ217">
        <v>12.5</v>
      </c>
      <c r="BR217">
        <v>12.7</v>
      </c>
      <c r="BS217">
        <v>13.1</v>
      </c>
      <c r="BT217">
        <v>13.2</v>
      </c>
      <c r="BU217">
        <v>13.3</v>
      </c>
      <c r="BV217">
        <v>13.4</v>
      </c>
      <c r="BW217">
        <v>13.5</v>
      </c>
      <c r="BX217">
        <v>13.6</v>
      </c>
      <c r="BY217">
        <v>13.7</v>
      </c>
      <c r="BZ217">
        <v>13.7</v>
      </c>
      <c r="CA217">
        <v>13.8</v>
      </c>
      <c r="CB217">
        <v>13.8</v>
      </c>
      <c r="CC217">
        <v>13.8</v>
      </c>
      <c r="CD217">
        <v>13.8</v>
      </c>
      <c r="CE217">
        <v>13.8</v>
      </c>
      <c r="CF217">
        <v>13.7</v>
      </c>
      <c r="CG217">
        <v>13.7</v>
      </c>
      <c r="CH217">
        <v>13.6</v>
      </c>
      <c r="CI217">
        <v>13.6</v>
      </c>
      <c r="CJ217">
        <v>13.5</v>
      </c>
      <c r="CK217">
        <v>13.4</v>
      </c>
      <c r="CL217">
        <v>13.3</v>
      </c>
      <c r="CM217">
        <v>13.2</v>
      </c>
      <c r="CN217">
        <v>13.1</v>
      </c>
      <c r="CO217">
        <v>13</v>
      </c>
      <c r="CP217">
        <v>12.9</v>
      </c>
      <c r="CQ217">
        <v>12.7</v>
      </c>
      <c r="CR217">
        <v>12.6</v>
      </c>
      <c r="CS217">
        <v>12.4</v>
      </c>
      <c r="CT217">
        <v>12.3</v>
      </c>
      <c r="CU217">
        <v>12.1</v>
      </c>
      <c r="CV217">
        <v>11.9</v>
      </c>
      <c r="CW217">
        <v>11.8</v>
      </c>
      <c r="CX217">
        <v>11.6</v>
      </c>
      <c r="CY217">
        <v>11.4</v>
      </c>
      <c r="CZ217">
        <v>11.2</v>
      </c>
      <c r="DA217">
        <v>11</v>
      </c>
      <c r="DB217">
        <v>10.9</v>
      </c>
      <c r="DC217">
        <v>10.6</v>
      </c>
      <c r="DD217">
        <v>10.4</v>
      </c>
      <c r="DE217">
        <v>10.1</v>
      </c>
      <c r="DF217">
        <v>9.86</v>
      </c>
      <c r="DG217">
        <v>9.61</v>
      </c>
      <c r="DH217">
        <v>9.3699999999999992</v>
      </c>
      <c r="DI217">
        <v>9.15</v>
      </c>
      <c r="DJ217">
        <v>8.8800000000000008</v>
      </c>
      <c r="DK217">
        <v>8.68</v>
      </c>
      <c r="DL217">
        <v>8.4</v>
      </c>
      <c r="DM217">
        <v>8.07</v>
      </c>
      <c r="DN217">
        <v>7.79</v>
      </c>
      <c r="DO217">
        <v>7.63</v>
      </c>
      <c r="DP217">
        <v>7.33</v>
      </c>
      <c r="DQ217">
        <v>7.16</v>
      </c>
      <c r="DR217">
        <v>6.86</v>
      </c>
      <c r="DS217">
        <v>6.56</v>
      </c>
      <c r="DT217">
        <v>6.42</v>
      </c>
      <c r="DU217">
        <v>6.3</v>
      </c>
      <c r="DV217">
        <v>6.23</v>
      </c>
      <c r="DW217">
        <v>6.16</v>
      </c>
      <c r="DX217">
        <v>5.85</v>
      </c>
      <c r="DY217">
        <v>5.68</v>
      </c>
      <c r="DZ217">
        <v>5.57</v>
      </c>
      <c r="EA217">
        <v>5.49</v>
      </c>
      <c r="EB217">
        <v>5.3</v>
      </c>
      <c r="EC217">
        <v>5.19</v>
      </c>
      <c r="ED217">
        <v>4.9400000000000004</v>
      </c>
      <c r="EE217">
        <v>4.7300000000000004</v>
      </c>
      <c r="EF217">
        <v>4.5599999999999996</v>
      </c>
      <c r="EG217">
        <v>4.43</v>
      </c>
      <c r="EH217">
        <v>4.18</v>
      </c>
      <c r="EI217">
        <v>3.99</v>
      </c>
      <c r="EJ217">
        <v>3.92</v>
      </c>
      <c r="EK217">
        <v>3.78</v>
      </c>
      <c r="EL217">
        <v>3.6</v>
      </c>
      <c r="EM217">
        <v>3.42</v>
      </c>
      <c r="EN217">
        <v>3.33</v>
      </c>
      <c r="EO217">
        <v>3.24</v>
      </c>
      <c r="EP217">
        <v>3.08</v>
      </c>
      <c r="EQ217">
        <v>2.95</v>
      </c>
      <c r="ER217">
        <v>2.9</v>
      </c>
      <c r="ES217">
        <v>2.78</v>
      </c>
      <c r="ET217">
        <v>2.56</v>
      </c>
      <c r="EU217">
        <v>2.4700000000000002</v>
      </c>
      <c r="EV217">
        <v>2.38</v>
      </c>
      <c r="EW217">
        <v>2.2400000000000002</v>
      </c>
      <c r="EX217">
        <v>2.11</v>
      </c>
      <c r="EY217">
        <v>2.0299999999999998</v>
      </c>
      <c r="EZ217">
        <v>1.86</v>
      </c>
      <c r="FA217">
        <v>1.79</v>
      </c>
      <c r="FB217">
        <v>1.64</v>
      </c>
      <c r="FC217">
        <v>1.55</v>
      </c>
      <c r="FD217">
        <v>1.44</v>
      </c>
      <c r="FE217">
        <v>1.34</v>
      </c>
      <c r="FF217">
        <v>1.28</v>
      </c>
      <c r="FG217">
        <v>1.1399999999999999</v>
      </c>
      <c r="FH217">
        <v>1.07</v>
      </c>
      <c r="FI217">
        <v>0.96</v>
      </c>
      <c r="FJ217">
        <v>0.9</v>
      </c>
      <c r="FK217">
        <v>0.83</v>
      </c>
      <c r="FL217">
        <v>0.75</v>
      </c>
      <c r="FM217">
        <v>0.67</v>
      </c>
      <c r="FN217">
        <v>0.62</v>
      </c>
      <c r="FO217">
        <v>0.52</v>
      </c>
      <c r="FP217">
        <v>0.47</v>
      </c>
      <c r="FQ217">
        <v>0.43</v>
      </c>
      <c r="FR217">
        <v>0.37</v>
      </c>
      <c r="FS217">
        <v>0.32</v>
      </c>
      <c r="FT217">
        <v>0.27</v>
      </c>
      <c r="FU217">
        <v>0.23</v>
      </c>
      <c r="FV217">
        <v>0.2</v>
      </c>
      <c r="FW217">
        <v>0.17</v>
      </c>
      <c r="FX217">
        <v>0.14000000000000001</v>
      </c>
      <c r="FY217">
        <v>0.12</v>
      </c>
      <c r="FZ217">
        <v>0.1</v>
      </c>
    </row>
    <row r="218" spans="1:182" x14ac:dyDescent="0.15">
      <c r="A218">
        <v>-31</v>
      </c>
      <c r="B218">
        <v>0</v>
      </c>
      <c r="C218">
        <v>0</v>
      </c>
      <c r="D218">
        <v>0</v>
      </c>
      <c r="E218">
        <v>0</v>
      </c>
      <c r="F218">
        <v>0</v>
      </c>
      <c r="G218">
        <v>0</v>
      </c>
      <c r="H218">
        <v>0</v>
      </c>
      <c r="I218">
        <v>0</v>
      </c>
      <c r="J218">
        <v>0</v>
      </c>
      <c r="K218">
        <v>0</v>
      </c>
      <c r="L218">
        <v>0</v>
      </c>
      <c r="M218">
        <v>0</v>
      </c>
      <c r="N218">
        <v>0</v>
      </c>
      <c r="O218">
        <v>0</v>
      </c>
      <c r="P218">
        <v>0.02</v>
      </c>
      <c r="Q218">
        <v>0.03</v>
      </c>
      <c r="R218">
        <v>0.06</v>
      </c>
      <c r="S218">
        <v>0.08</v>
      </c>
      <c r="T218">
        <v>0.1</v>
      </c>
      <c r="U218">
        <v>0.12</v>
      </c>
      <c r="V218">
        <v>0.15</v>
      </c>
      <c r="W218">
        <v>0.18</v>
      </c>
      <c r="X218">
        <v>0.22</v>
      </c>
      <c r="Y218">
        <v>0.26</v>
      </c>
      <c r="Z218">
        <v>0.32</v>
      </c>
      <c r="AA218">
        <v>0.37</v>
      </c>
      <c r="AB218">
        <v>0.43</v>
      </c>
      <c r="AC218">
        <v>0.51</v>
      </c>
      <c r="AD218">
        <v>0.61</v>
      </c>
      <c r="AE218">
        <v>0.69</v>
      </c>
      <c r="AF218">
        <v>0.79</v>
      </c>
      <c r="AG218">
        <v>0.89</v>
      </c>
      <c r="AH218">
        <v>1.02</v>
      </c>
      <c r="AI218">
        <v>1.1599999999999999</v>
      </c>
      <c r="AJ218">
        <v>1.34</v>
      </c>
      <c r="AK218">
        <v>1.49</v>
      </c>
      <c r="AL218">
        <v>1.65</v>
      </c>
      <c r="AM218">
        <v>1.81</v>
      </c>
      <c r="AN218">
        <v>2</v>
      </c>
      <c r="AO218">
        <v>2.21</v>
      </c>
      <c r="AP218">
        <v>2.5099999999999998</v>
      </c>
      <c r="AQ218">
        <v>2.75</v>
      </c>
      <c r="AR218">
        <v>2.97</v>
      </c>
      <c r="AS218">
        <v>3.24</v>
      </c>
      <c r="AT218">
        <v>3.56</v>
      </c>
      <c r="AU218">
        <v>3.93</v>
      </c>
      <c r="AV218">
        <v>4.2699999999999996</v>
      </c>
      <c r="AW218">
        <v>4.63</v>
      </c>
      <c r="AX218">
        <v>4.8499999999999996</v>
      </c>
      <c r="AY218">
        <v>5.19</v>
      </c>
      <c r="AZ218">
        <v>5.53</v>
      </c>
      <c r="BA218">
        <v>5.87</v>
      </c>
      <c r="BB218">
        <v>6.48</v>
      </c>
      <c r="BC218">
        <v>7.11</v>
      </c>
      <c r="BD218">
        <v>7.77</v>
      </c>
      <c r="BE218">
        <v>8.4700000000000006</v>
      </c>
      <c r="BF218">
        <v>9.02</v>
      </c>
      <c r="BG218">
        <v>9.44</v>
      </c>
      <c r="BH218">
        <v>9.86</v>
      </c>
      <c r="BI218">
        <v>10.3</v>
      </c>
      <c r="BJ218">
        <v>10.7</v>
      </c>
      <c r="BK218">
        <v>11</v>
      </c>
      <c r="BL218">
        <v>11.2</v>
      </c>
      <c r="BM218">
        <v>11.6</v>
      </c>
      <c r="BN218">
        <v>11.8</v>
      </c>
      <c r="BO218">
        <v>12.1</v>
      </c>
      <c r="BP218">
        <v>12.3</v>
      </c>
      <c r="BQ218">
        <v>12.5</v>
      </c>
      <c r="BR218">
        <v>12.7</v>
      </c>
      <c r="BS218">
        <v>13</v>
      </c>
      <c r="BT218">
        <v>13.2</v>
      </c>
      <c r="BU218">
        <v>13.3</v>
      </c>
      <c r="BV218">
        <v>13.4</v>
      </c>
      <c r="BW218">
        <v>13.5</v>
      </c>
      <c r="BX218">
        <v>13.6</v>
      </c>
      <c r="BY218">
        <v>13.6</v>
      </c>
      <c r="BZ218">
        <v>13.7</v>
      </c>
      <c r="CA218">
        <v>13.7</v>
      </c>
      <c r="CB218">
        <v>13.7</v>
      </c>
      <c r="CC218">
        <v>13.8</v>
      </c>
      <c r="CD218">
        <v>13.8</v>
      </c>
      <c r="CE218">
        <v>13.7</v>
      </c>
      <c r="CF218">
        <v>13.7</v>
      </c>
      <c r="CG218">
        <v>13.7</v>
      </c>
      <c r="CH218">
        <v>13.6</v>
      </c>
      <c r="CI218">
        <v>13.6</v>
      </c>
      <c r="CJ218">
        <v>13.5</v>
      </c>
      <c r="CK218">
        <v>13.4</v>
      </c>
      <c r="CL218">
        <v>13.3</v>
      </c>
      <c r="CM218">
        <v>13.2</v>
      </c>
      <c r="CN218">
        <v>13.1</v>
      </c>
      <c r="CO218">
        <v>13</v>
      </c>
      <c r="CP218">
        <v>12.9</v>
      </c>
      <c r="CQ218">
        <v>12.8</v>
      </c>
      <c r="CR218">
        <v>12.6</v>
      </c>
      <c r="CS218">
        <v>12.4</v>
      </c>
      <c r="CT218">
        <v>12.3</v>
      </c>
      <c r="CU218">
        <v>12.1</v>
      </c>
      <c r="CV218">
        <v>12</v>
      </c>
      <c r="CW218">
        <v>11.8</v>
      </c>
      <c r="CX218">
        <v>11.6</v>
      </c>
      <c r="CY218">
        <v>11.4</v>
      </c>
      <c r="CZ218">
        <v>11.3</v>
      </c>
      <c r="DA218">
        <v>11.1</v>
      </c>
      <c r="DB218">
        <v>10.9</v>
      </c>
      <c r="DC218">
        <v>10.7</v>
      </c>
      <c r="DD218">
        <v>10.5</v>
      </c>
      <c r="DE218">
        <v>10.199999999999999</v>
      </c>
      <c r="DF218">
        <v>9.9</v>
      </c>
      <c r="DG218">
        <v>9.69</v>
      </c>
      <c r="DH218">
        <v>9.4700000000000006</v>
      </c>
      <c r="DI218">
        <v>9.23</v>
      </c>
      <c r="DJ218">
        <v>8.9499999999999993</v>
      </c>
      <c r="DK218">
        <v>8.7799999999999994</v>
      </c>
      <c r="DL218">
        <v>8.49</v>
      </c>
      <c r="DM218">
        <v>8.17</v>
      </c>
      <c r="DN218">
        <v>7.97</v>
      </c>
      <c r="DO218">
        <v>7.69</v>
      </c>
      <c r="DP218">
        <v>7.5</v>
      </c>
      <c r="DQ218">
        <v>7.21</v>
      </c>
      <c r="DR218">
        <v>6.98</v>
      </c>
      <c r="DS218">
        <v>6.74</v>
      </c>
      <c r="DT218">
        <v>6.49</v>
      </c>
      <c r="DU218">
        <v>6.32</v>
      </c>
      <c r="DV218">
        <v>6.19</v>
      </c>
      <c r="DW218">
        <v>6.22</v>
      </c>
      <c r="DX218">
        <v>5.97</v>
      </c>
      <c r="DY218">
        <v>5.74</v>
      </c>
      <c r="DZ218">
        <v>5.61</v>
      </c>
      <c r="EA218">
        <v>5.61</v>
      </c>
      <c r="EB218">
        <v>5.48</v>
      </c>
      <c r="EC218">
        <v>5.23</v>
      </c>
      <c r="ED218">
        <v>5.05</v>
      </c>
      <c r="EE218">
        <v>4.8099999999999996</v>
      </c>
      <c r="EF218">
        <v>4.55</v>
      </c>
      <c r="EG218">
        <v>4.43</v>
      </c>
      <c r="EH218">
        <v>4.28</v>
      </c>
      <c r="EI218">
        <v>4.1100000000000003</v>
      </c>
      <c r="EJ218">
        <v>3.95</v>
      </c>
      <c r="EK218">
        <v>3.78</v>
      </c>
      <c r="EL218">
        <v>3.67</v>
      </c>
      <c r="EM218">
        <v>3.49</v>
      </c>
      <c r="EN218">
        <v>3.38</v>
      </c>
      <c r="EO218">
        <v>3.28</v>
      </c>
      <c r="EP218">
        <v>3.16</v>
      </c>
      <c r="EQ218">
        <v>2.98</v>
      </c>
      <c r="ER218">
        <v>2.91</v>
      </c>
      <c r="ES218">
        <v>2.77</v>
      </c>
      <c r="ET218">
        <v>2.65</v>
      </c>
      <c r="EU218">
        <v>2.48</v>
      </c>
      <c r="EV218">
        <v>2.41</v>
      </c>
      <c r="EW218">
        <v>2.2599999999999998</v>
      </c>
      <c r="EX218">
        <v>2.13</v>
      </c>
      <c r="EY218">
        <v>2.04</v>
      </c>
      <c r="EZ218">
        <v>1.93</v>
      </c>
      <c r="FA218">
        <v>1.8</v>
      </c>
      <c r="FB218">
        <v>1.62</v>
      </c>
      <c r="FC218">
        <v>1.56</v>
      </c>
      <c r="FD218">
        <v>1.47</v>
      </c>
      <c r="FE218">
        <v>1.37</v>
      </c>
      <c r="FF218">
        <v>1.26</v>
      </c>
      <c r="FG218">
        <v>1.17</v>
      </c>
      <c r="FH218">
        <v>1.05</v>
      </c>
      <c r="FI218">
        <v>0.99</v>
      </c>
      <c r="FJ218">
        <v>0.89</v>
      </c>
      <c r="FK218">
        <v>0.85</v>
      </c>
      <c r="FL218">
        <v>0.76</v>
      </c>
      <c r="FM218">
        <v>0.67</v>
      </c>
      <c r="FN218">
        <v>0.61</v>
      </c>
      <c r="FO218">
        <v>0.54</v>
      </c>
      <c r="FP218">
        <v>0.48</v>
      </c>
      <c r="FQ218">
        <v>0.43</v>
      </c>
      <c r="FR218">
        <v>0.37</v>
      </c>
      <c r="FS218">
        <v>0.32</v>
      </c>
      <c r="FT218">
        <v>0.28000000000000003</v>
      </c>
      <c r="FU218">
        <v>0.24</v>
      </c>
      <c r="FV218">
        <v>0.21</v>
      </c>
      <c r="FW218">
        <v>0.17</v>
      </c>
      <c r="FX218">
        <v>0.14000000000000001</v>
      </c>
      <c r="FY218">
        <v>0.12</v>
      </c>
      <c r="FZ218">
        <v>0.1</v>
      </c>
    </row>
    <row r="219" spans="1:182" x14ac:dyDescent="0.15">
      <c r="A219">
        <v>-32</v>
      </c>
      <c r="B219">
        <v>0</v>
      </c>
      <c r="C219">
        <v>0</v>
      </c>
      <c r="D219">
        <v>0</v>
      </c>
      <c r="E219">
        <v>0</v>
      </c>
      <c r="F219">
        <v>0</v>
      </c>
      <c r="G219">
        <v>0</v>
      </c>
      <c r="H219">
        <v>0</v>
      </c>
      <c r="I219">
        <v>0</v>
      </c>
      <c r="J219">
        <v>0</v>
      </c>
      <c r="K219">
        <v>0</v>
      </c>
      <c r="L219">
        <v>0</v>
      </c>
      <c r="M219">
        <v>0</v>
      </c>
      <c r="N219">
        <v>0</v>
      </c>
      <c r="O219">
        <v>0</v>
      </c>
      <c r="P219">
        <v>0.02</v>
      </c>
      <c r="Q219">
        <v>0.04</v>
      </c>
      <c r="R219">
        <v>0.05</v>
      </c>
      <c r="S219">
        <v>7.0000000000000007E-2</v>
      </c>
      <c r="T219">
        <v>0.09</v>
      </c>
      <c r="U219">
        <v>0.12</v>
      </c>
      <c r="V219">
        <v>0.14000000000000001</v>
      </c>
      <c r="W219">
        <v>0.18</v>
      </c>
      <c r="X219">
        <v>0.22</v>
      </c>
      <c r="Y219">
        <v>0.25</v>
      </c>
      <c r="Z219">
        <v>0.3</v>
      </c>
      <c r="AA219">
        <v>0.35</v>
      </c>
      <c r="AB219">
        <v>0.43</v>
      </c>
      <c r="AC219">
        <v>0.5</v>
      </c>
      <c r="AD219">
        <v>0.59</v>
      </c>
      <c r="AE219">
        <v>0.66</v>
      </c>
      <c r="AF219">
        <v>0.78</v>
      </c>
      <c r="AG219">
        <v>0.87</v>
      </c>
      <c r="AH219">
        <v>1.01</v>
      </c>
      <c r="AI219">
        <v>1.1299999999999999</v>
      </c>
      <c r="AJ219">
        <v>1.28</v>
      </c>
      <c r="AK219">
        <v>1.45</v>
      </c>
      <c r="AL219">
        <v>1.61</v>
      </c>
      <c r="AM219">
        <v>1.78</v>
      </c>
      <c r="AN219">
        <v>2</v>
      </c>
      <c r="AO219">
        <v>2.21</v>
      </c>
      <c r="AP219">
        <v>2.44</v>
      </c>
      <c r="AQ219">
        <v>2.7</v>
      </c>
      <c r="AR219">
        <v>2.91</v>
      </c>
      <c r="AS219">
        <v>3.19</v>
      </c>
      <c r="AT219">
        <v>3.49</v>
      </c>
      <c r="AU219">
        <v>3.98</v>
      </c>
      <c r="AV219">
        <v>4.17</v>
      </c>
      <c r="AW219">
        <v>4.55</v>
      </c>
      <c r="AX219">
        <v>4.8</v>
      </c>
      <c r="AY219">
        <v>5.12</v>
      </c>
      <c r="AZ219">
        <v>5.46</v>
      </c>
      <c r="BA219">
        <v>5.8</v>
      </c>
      <c r="BB219">
        <v>6.32</v>
      </c>
      <c r="BC219">
        <v>6.99</v>
      </c>
      <c r="BD219">
        <v>7.65</v>
      </c>
      <c r="BE219">
        <v>8.35</v>
      </c>
      <c r="BF219">
        <v>8.9499999999999993</v>
      </c>
      <c r="BG219">
        <v>9.36</v>
      </c>
      <c r="BH219">
        <v>9.85</v>
      </c>
      <c r="BI219">
        <v>10.3</v>
      </c>
      <c r="BJ219">
        <v>10.7</v>
      </c>
      <c r="BK219">
        <v>10.9</v>
      </c>
      <c r="BL219">
        <v>11.2</v>
      </c>
      <c r="BM219">
        <v>11.5</v>
      </c>
      <c r="BN219">
        <v>11.7</v>
      </c>
      <c r="BO219">
        <v>12</v>
      </c>
      <c r="BP219">
        <v>12.2</v>
      </c>
      <c r="BQ219">
        <v>12.5</v>
      </c>
      <c r="BR219">
        <v>12.6</v>
      </c>
      <c r="BS219">
        <v>12.9</v>
      </c>
      <c r="BT219">
        <v>13.1</v>
      </c>
      <c r="BU219">
        <v>13.2</v>
      </c>
      <c r="BV219">
        <v>13.3</v>
      </c>
      <c r="BW219">
        <v>13.4</v>
      </c>
      <c r="BX219">
        <v>13.5</v>
      </c>
      <c r="BY219">
        <v>13.6</v>
      </c>
      <c r="BZ219">
        <v>13.6</v>
      </c>
      <c r="CA219">
        <v>13.7</v>
      </c>
      <c r="CB219">
        <v>13.7</v>
      </c>
      <c r="CC219">
        <v>13.7</v>
      </c>
      <c r="CD219">
        <v>13.7</v>
      </c>
      <c r="CE219">
        <v>13.7</v>
      </c>
      <c r="CF219">
        <v>13.7</v>
      </c>
      <c r="CG219">
        <v>13.7</v>
      </c>
      <c r="CH219">
        <v>13.6</v>
      </c>
      <c r="CI219">
        <v>13.6</v>
      </c>
      <c r="CJ219">
        <v>13.5</v>
      </c>
      <c r="CK219">
        <v>13.4</v>
      </c>
      <c r="CL219">
        <v>13.3</v>
      </c>
      <c r="CM219">
        <v>13.2</v>
      </c>
      <c r="CN219">
        <v>13.2</v>
      </c>
      <c r="CO219">
        <v>13</v>
      </c>
      <c r="CP219">
        <v>12.9</v>
      </c>
      <c r="CQ219">
        <v>12.8</v>
      </c>
      <c r="CR219">
        <v>12.6</v>
      </c>
      <c r="CS219">
        <v>12.5</v>
      </c>
      <c r="CT219">
        <v>12.3</v>
      </c>
      <c r="CU219">
        <v>12.2</v>
      </c>
      <c r="CV219">
        <v>12</v>
      </c>
      <c r="CW219">
        <v>11.8</v>
      </c>
      <c r="CX219">
        <v>11.7</v>
      </c>
      <c r="CY219">
        <v>11.5</v>
      </c>
      <c r="CZ219">
        <v>11.3</v>
      </c>
      <c r="DA219">
        <v>11.1</v>
      </c>
      <c r="DB219">
        <v>10.9</v>
      </c>
      <c r="DC219">
        <v>10.7</v>
      </c>
      <c r="DD219">
        <v>10.5</v>
      </c>
      <c r="DE219">
        <v>10.3</v>
      </c>
      <c r="DF219">
        <v>9.89</v>
      </c>
      <c r="DG219">
        <v>9.7899999999999991</v>
      </c>
      <c r="DH219">
        <v>9.58</v>
      </c>
      <c r="DI219">
        <v>9.2899999999999991</v>
      </c>
      <c r="DJ219">
        <v>9.0299999999999994</v>
      </c>
      <c r="DK219">
        <v>8.85</v>
      </c>
      <c r="DL219">
        <v>8.5</v>
      </c>
      <c r="DM219">
        <v>8.27</v>
      </c>
      <c r="DN219">
        <v>7.99</v>
      </c>
      <c r="DO219">
        <v>7.79</v>
      </c>
      <c r="DP219">
        <v>7.5</v>
      </c>
      <c r="DQ219">
        <v>7.31</v>
      </c>
      <c r="DR219">
        <v>7.01</v>
      </c>
      <c r="DS219">
        <v>6.75</v>
      </c>
      <c r="DT219">
        <v>6.57</v>
      </c>
      <c r="DU219">
        <v>6.32</v>
      </c>
      <c r="DV219">
        <v>6.3</v>
      </c>
      <c r="DW219">
        <v>6.25</v>
      </c>
      <c r="DX219">
        <v>6.05</v>
      </c>
      <c r="DY219">
        <v>5.89</v>
      </c>
      <c r="DZ219">
        <v>5.69</v>
      </c>
      <c r="EA219">
        <v>5.69</v>
      </c>
      <c r="EB219">
        <v>5.48</v>
      </c>
      <c r="EC219">
        <v>5.37</v>
      </c>
      <c r="ED219">
        <v>5.16</v>
      </c>
      <c r="EE219">
        <v>4.92</v>
      </c>
      <c r="EF219">
        <v>4.7300000000000004</v>
      </c>
      <c r="EG219">
        <v>4.53</v>
      </c>
      <c r="EH219">
        <v>4.3899999999999997</v>
      </c>
      <c r="EI219">
        <v>4.18</v>
      </c>
      <c r="EJ219">
        <v>4.01</v>
      </c>
      <c r="EK219">
        <v>3.84</v>
      </c>
      <c r="EL219">
        <v>3.77</v>
      </c>
      <c r="EM219">
        <v>3.5</v>
      </c>
      <c r="EN219">
        <v>3.41</v>
      </c>
      <c r="EO219">
        <v>3.32</v>
      </c>
      <c r="EP219">
        <v>3.2</v>
      </c>
      <c r="EQ219">
        <v>2.97</v>
      </c>
      <c r="ER219">
        <v>3</v>
      </c>
      <c r="ES219">
        <v>2.81</v>
      </c>
      <c r="ET219">
        <v>2.68</v>
      </c>
      <c r="EU219">
        <v>2.5299999999999998</v>
      </c>
      <c r="EV219">
        <v>2.4</v>
      </c>
      <c r="EW219">
        <v>2.33</v>
      </c>
      <c r="EX219">
        <v>2.11</v>
      </c>
      <c r="EY219">
        <v>2.1</v>
      </c>
      <c r="EZ219">
        <v>1.94</v>
      </c>
      <c r="FA219">
        <v>1.82</v>
      </c>
      <c r="FB219">
        <v>1.7</v>
      </c>
      <c r="FC219">
        <v>1.61</v>
      </c>
      <c r="FD219">
        <v>1.49</v>
      </c>
      <c r="FE219">
        <v>1.39</v>
      </c>
      <c r="FF219">
        <v>1.27</v>
      </c>
      <c r="FG219">
        <v>1.1599999999999999</v>
      </c>
      <c r="FH219">
        <v>1.0900000000000001</v>
      </c>
      <c r="FI219">
        <v>0.99</v>
      </c>
      <c r="FJ219">
        <v>0.9</v>
      </c>
      <c r="FK219">
        <v>0.82</v>
      </c>
      <c r="FL219">
        <v>0.77</v>
      </c>
      <c r="FM219">
        <v>0.69</v>
      </c>
      <c r="FN219">
        <v>0.61</v>
      </c>
      <c r="FO219">
        <v>0.55000000000000004</v>
      </c>
      <c r="FP219">
        <v>0.5</v>
      </c>
      <c r="FQ219">
        <v>0.42</v>
      </c>
      <c r="FR219">
        <v>0.38</v>
      </c>
      <c r="FS219">
        <v>0.33</v>
      </c>
      <c r="FT219">
        <v>0.28000000000000003</v>
      </c>
      <c r="FU219">
        <v>0.24</v>
      </c>
      <c r="FV219">
        <v>0.21</v>
      </c>
      <c r="FW219">
        <v>0.17</v>
      </c>
      <c r="FX219">
        <v>0.14000000000000001</v>
      </c>
      <c r="FY219">
        <v>0.12</v>
      </c>
      <c r="FZ219">
        <v>0.1</v>
      </c>
    </row>
    <row r="220" spans="1:182" x14ac:dyDescent="0.15">
      <c r="A220">
        <v>-33</v>
      </c>
      <c r="B220">
        <v>0</v>
      </c>
      <c r="C220">
        <v>0</v>
      </c>
      <c r="D220">
        <v>0</v>
      </c>
      <c r="E220">
        <v>0</v>
      </c>
      <c r="F220">
        <v>0</v>
      </c>
      <c r="G220">
        <v>0</v>
      </c>
      <c r="H220">
        <v>0</v>
      </c>
      <c r="I220">
        <v>0</v>
      </c>
      <c r="J220">
        <v>0</v>
      </c>
      <c r="K220">
        <v>0</v>
      </c>
      <c r="L220">
        <v>0</v>
      </c>
      <c r="M220">
        <v>0</v>
      </c>
      <c r="N220">
        <v>0</v>
      </c>
      <c r="O220">
        <v>0</v>
      </c>
      <c r="P220">
        <v>0</v>
      </c>
      <c r="Q220">
        <v>0.03</v>
      </c>
      <c r="R220">
        <v>0.04</v>
      </c>
      <c r="S220">
        <v>7.0000000000000007E-2</v>
      </c>
      <c r="T220">
        <v>0.09</v>
      </c>
      <c r="U220">
        <v>0.11</v>
      </c>
      <c r="V220">
        <v>0.14000000000000001</v>
      </c>
      <c r="W220">
        <v>0.17</v>
      </c>
      <c r="X220">
        <v>0.21</v>
      </c>
      <c r="Y220">
        <v>0.25</v>
      </c>
      <c r="Z220">
        <v>0.28999999999999998</v>
      </c>
      <c r="AA220">
        <v>0.35</v>
      </c>
      <c r="AB220">
        <v>0.43</v>
      </c>
      <c r="AC220">
        <v>0.48</v>
      </c>
      <c r="AD220">
        <v>0.56999999999999995</v>
      </c>
      <c r="AE220">
        <v>0.66</v>
      </c>
      <c r="AF220">
        <v>0.75</v>
      </c>
      <c r="AG220">
        <v>0.85</v>
      </c>
      <c r="AH220">
        <v>0.99</v>
      </c>
      <c r="AI220">
        <v>1.1100000000000001</v>
      </c>
      <c r="AJ220">
        <v>1.26</v>
      </c>
      <c r="AK220">
        <v>1.39</v>
      </c>
      <c r="AL220">
        <v>1.62</v>
      </c>
      <c r="AM220">
        <v>1.73</v>
      </c>
      <c r="AN220">
        <v>1.97</v>
      </c>
      <c r="AO220">
        <v>2.19</v>
      </c>
      <c r="AP220">
        <v>2.38</v>
      </c>
      <c r="AQ220">
        <v>2.63</v>
      </c>
      <c r="AR220">
        <v>2.88</v>
      </c>
      <c r="AS220">
        <v>3.16</v>
      </c>
      <c r="AT220">
        <v>3.47</v>
      </c>
      <c r="AU220">
        <v>3.88</v>
      </c>
      <c r="AV220">
        <v>4.1100000000000003</v>
      </c>
      <c r="AW220">
        <v>4.5199999999999996</v>
      </c>
      <c r="AX220">
        <v>4.8</v>
      </c>
      <c r="AY220">
        <v>5.07</v>
      </c>
      <c r="AZ220">
        <v>5.4</v>
      </c>
      <c r="BA220">
        <v>5.77</v>
      </c>
      <c r="BB220">
        <v>6.2</v>
      </c>
      <c r="BC220">
        <v>6.82</v>
      </c>
      <c r="BD220">
        <v>7.41</v>
      </c>
      <c r="BE220">
        <v>8.17</v>
      </c>
      <c r="BF220">
        <v>8.76</v>
      </c>
      <c r="BG220">
        <v>9.25</v>
      </c>
      <c r="BH220">
        <v>9.73</v>
      </c>
      <c r="BI220">
        <v>10.199999999999999</v>
      </c>
      <c r="BJ220">
        <v>10.6</v>
      </c>
      <c r="BK220">
        <v>10.9</v>
      </c>
      <c r="BL220">
        <v>11.2</v>
      </c>
      <c r="BM220">
        <v>11.4</v>
      </c>
      <c r="BN220">
        <v>11.7</v>
      </c>
      <c r="BO220">
        <v>11.9</v>
      </c>
      <c r="BP220">
        <v>12.2</v>
      </c>
      <c r="BQ220">
        <v>12.4</v>
      </c>
      <c r="BR220">
        <v>12.6</v>
      </c>
      <c r="BS220">
        <v>12.9</v>
      </c>
      <c r="BT220">
        <v>13</v>
      </c>
      <c r="BU220">
        <v>13.2</v>
      </c>
      <c r="BV220">
        <v>13.3</v>
      </c>
      <c r="BW220">
        <v>13.4</v>
      </c>
      <c r="BX220">
        <v>13.5</v>
      </c>
      <c r="BY220">
        <v>13.5</v>
      </c>
      <c r="BZ220">
        <v>13.6</v>
      </c>
      <c r="CA220">
        <v>13.6</v>
      </c>
      <c r="CB220">
        <v>13.7</v>
      </c>
      <c r="CC220">
        <v>13.7</v>
      </c>
      <c r="CD220">
        <v>13.7</v>
      </c>
      <c r="CE220">
        <v>13.7</v>
      </c>
      <c r="CF220">
        <v>13.7</v>
      </c>
      <c r="CG220">
        <v>13.6</v>
      </c>
      <c r="CH220">
        <v>13.6</v>
      </c>
      <c r="CI220">
        <v>13.5</v>
      </c>
      <c r="CJ220">
        <v>13.5</v>
      </c>
      <c r="CK220">
        <v>13.4</v>
      </c>
      <c r="CL220">
        <v>13.3</v>
      </c>
      <c r="CM220">
        <v>13.2</v>
      </c>
      <c r="CN220">
        <v>13.1</v>
      </c>
      <c r="CO220">
        <v>13</v>
      </c>
      <c r="CP220">
        <v>12.9</v>
      </c>
      <c r="CQ220">
        <v>12.8</v>
      </c>
      <c r="CR220">
        <v>12.6</v>
      </c>
      <c r="CS220">
        <v>12.5</v>
      </c>
      <c r="CT220">
        <v>12.3</v>
      </c>
      <c r="CU220">
        <v>12.2</v>
      </c>
      <c r="CV220">
        <v>12</v>
      </c>
      <c r="CW220">
        <v>11.8</v>
      </c>
      <c r="CX220">
        <v>11.7</v>
      </c>
      <c r="CY220">
        <v>11.5</v>
      </c>
      <c r="CZ220">
        <v>11.3</v>
      </c>
      <c r="DA220">
        <v>11.1</v>
      </c>
      <c r="DB220">
        <v>10.9</v>
      </c>
      <c r="DC220">
        <v>10.8</v>
      </c>
      <c r="DD220">
        <v>10.5</v>
      </c>
      <c r="DE220">
        <v>10.3</v>
      </c>
      <c r="DF220">
        <v>10</v>
      </c>
      <c r="DG220">
        <v>9.7899999999999991</v>
      </c>
      <c r="DH220">
        <v>9.6199999999999992</v>
      </c>
      <c r="DI220">
        <v>9.36</v>
      </c>
      <c r="DJ220">
        <v>9.19</v>
      </c>
      <c r="DK220">
        <v>8.84</v>
      </c>
      <c r="DL220">
        <v>8.5500000000000007</v>
      </c>
      <c r="DM220">
        <v>8.41</v>
      </c>
      <c r="DN220">
        <v>8.08</v>
      </c>
      <c r="DO220">
        <v>7.91</v>
      </c>
      <c r="DP220">
        <v>7.68</v>
      </c>
      <c r="DQ220">
        <v>7.34</v>
      </c>
      <c r="DR220">
        <v>7.18</v>
      </c>
      <c r="DS220">
        <v>6.91</v>
      </c>
      <c r="DT220">
        <v>6.61</v>
      </c>
      <c r="DU220">
        <v>6.46</v>
      </c>
      <c r="DV220">
        <v>6.37</v>
      </c>
      <c r="DW220">
        <v>6.26</v>
      </c>
      <c r="DX220">
        <v>6.13</v>
      </c>
      <c r="DY220">
        <v>5.94</v>
      </c>
      <c r="DZ220">
        <v>5.75</v>
      </c>
      <c r="EA220">
        <v>5.67</v>
      </c>
      <c r="EB220">
        <v>5.55</v>
      </c>
      <c r="EC220">
        <v>5.45</v>
      </c>
      <c r="ED220">
        <v>5.22</v>
      </c>
      <c r="EE220">
        <v>5</v>
      </c>
      <c r="EF220">
        <v>4.78</v>
      </c>
      <c r="EG220">
        <v>4.5999999999999996</v>
      </c>
      <c r="EH220">
        <v>4.41</v>
      </c>
      <c r="EI220">
        <v>4.25</v>
      </c>
      <c r="EJ220">
        <v>4.05</v>
      </c>
      <c r="EK220">
        <v>3.92</v>
      </c>
      <c r="EL220">
        <v>3.79</v>
      </c>
      <c r="EM220">
        <v>3.6</v>
      </c>
      <c r="EN220">
        <v>3.46</v>
      </c>
      <c r="EO220">
        <v>3.4</v>
      </c>
      <c r="EP220">
        <v>3.2</v>
      </c>
      <c r="EQ220">
        <v>3.08</v>
      </c>
      <c r="ER220">
        <v>3</v>
      </c>
      <c r="ES220">
        <v>2.9</v>
      </c>
      <c r="ET220">
        <v>2.74</v>
      </c>
      <c r="EU220">
        <v>2.56</v>
      </c>
      <c r="EV220">
        <v>2.44</v>
      </c>
      <c r="EW220">
        <v>2.3199999999999998</v>
      </c>
      <c r="EX220">
        <v>2.14</v>
      </c>
      <c r="EY220">
        <v>2.12</v>
      </c>
      <c r="EZ220">
        <v>1.96</v>
      </c>
      <c r="FA220">
        <v>1.84</v>
      </c>
      <c r="FB220">
        <v>1.73</v>
      </c>
      <c r="FC220">
        <v>1.63</v>
      </c>
      <c r="FD220">
        <v>1.51</v>
      </c>
      <c r="FE220">
        <v>1.38</v>
      </c>
      <c r="FF220">
        <v>1.31</v>
      </c>
      <c r="FG220">
        <v>1.19</v>
      </c>
      <c r="FH220">
        <v>1.1100000000000001</v>
      </c>
      <c r="FI220">
        <v>1.03</v>
      </c>
      <c r="FJ220">
        <v>0.92</v>
      </c>
      <c r="FK220">
        <v>0.85</v>
      </c>
      <c r="FL220">
        <v>0.76</v>
      </c>
      <c r="FM220">
        <v>0.68</v>
      </c>
      <c r="FN220">
        <v>0.6</v>
      </c>
      <c r="FO220">
        <v>0.56000000000000005</v>
      </c>
      <c r="FP220">
        <v>0.47</v>
      </c>
      <c r="FQ220">
        <v>0.43</v>
      </c>
      <c r="FR220">
        <v>0.39</v>
      </c>
      <c r="FS220">
        <v>0.33</v>
      </c>
      <c r="FT220">
        <v>0.28999999999999998</v>
      </c>
      <c r="FU220">
        <v>0.25</v>
      </c>
      <c r="FV220">
        <v>0.21</v>
      </c>
      <c r="FW220">
        <v>0.17</v>
      </c>
      <c r="FX220">
        <v>0.15</v>
      </c>
      <c r="FY220">
        <v>0.12</v>
      </c>
      <c r="FZ220">
        <v>0.1</v>
      </c>
    </row>
    <row r="221" spans="1:182" x14ac:dyDescent="0.15">
      <c r="A221">
        <v>-34</v>
      </c>
      <c r="B221">
        <v>0</v>
      </c>
      <c r="C221">
        <v>0</v>
      </c>
      <c r="D221">
        <v>0</v>
      </c>
      <c r="E221">
        <v>0</v>
      </c>
      <c r="F221">
        <v>0</v>
      </c>
      <c r="G221">
        <v>0</v>
      </c>
      <c r="H221">
        <v>0</v>
      </c>
      <c r="I221">
        <v>0</v>
      </c>
      <c r="J221">
        <v>0</v>
      </c>
      <c r="K221">
        <v>0</v>
      </c>
      <c r="L221">
        <v>0</v>
      </c>
      <c r="M221">
        <v>0</v>
      </c>
      <c r="N221">
        <v>0</v>
      </c>
      <c r="O221">
        <v>0</v>
      </c>
      <c r="P221">
        <v>0</v>
      </c>
      <c r="Q221">
        <v>0.03</v>
      </c>
      <c r="R221">
        <v>0.04</v>
      </c>
      <c r="S221">
        <v>7.0000000000000007E-2</v>
      </c>
      <c r="T221">
        <v>0.09</v>
      </c>
      <c r="U221">
        <v>0.11</v>
      </c>
      <c r="V221">
        <v>0.13</v>
      </c>
      <c r="W221">
        <v>0.17</v>
      </c>
      <c r="X221">
        <v>0.2</v>
      </c>
      <c r="Y221">
        <v>0.25</v>
      </c>
      <c r="Z221">
        <v>0.3</v>
      </c>
      <c r="AA221">
        <v>0.35</v>
      </c>
      <c r="AB221">
        <v>0.41</v>
      </c>
      <c r="AC221">
        <v>0.49</v>
      </c>
      <c r="AD221">
        <v>0.55000000000000004</v>
      </c>
      <c r="AE221">
        <v>0.62</v>
      </c>
      <c r="AF221">
        <v>0.71</v>
      </c>
      <c r="AG221">
        <v>0.85</v>
      </c>
      <c r="AH221">
        <v>0.97</v>
      </c>
      <c r="AI221">
        <v>1.0900000000000001</v>
      </c>
      <c r="AJ221">
        <v>1.24</v>
      </c>
      <c r="AK221">
        <v>1.39</v>
      </c>
      <c r="AL221">
        <v>1.55</v>
      </c>
      <c r="AM221">
        <v>1.73</v>
      </c>
      <c r="AN221">
        <v>1.93</v>
      </c>
      <c r="AO221">
        <v>2.13</v>
      </c>
      <c r="AP221">
        <v>2.34</v>
      </c>
      <c r="AQ221">
        <v>2.58</v>
      </c>
      <c r="AR221">
        <v>2.8</v>
      </c>
      <c r="AS221">
        <v>3.12</v>
      </c>
      <c r="AT221">
        <v>3.37</v>
      </c>
      <c r="AU221">
        <v>3.8</v>
      </c>
      <c r="AV221">
        <v>4.05</v>
      </c>
      <c r="AW221">
        <v>4.46</v>
      </c>
      <c r="AX221">
        <v>4.72</v>
      </c>
      <c r="AY221">
        <v>5.0199999999999996</v>
      </c>
      <c r="AZ221">
        <v>5.36</v>
      </c>
      <c r="BA221">
        <v>5.66</v>
      </c>
      <c r="BB221">
        <v>6.12</v>
      </c>
      <c r="BC221">
        <v>6.67</v>
      </c>
      <c r="BD221">
        <v>7.37</v>
      </c>
      <c r="BE221">
        <v>8.06</v>
      </c>
      <c r="BF221">
        <v>8.7200000000000006</v>
      </c>
      <c r="BG221">
        <v>9.14</v>
      </c>
      <c r="BH221">
        <v>9.56</v>
      </c>
      <c r="BI221">
        <v>10.1</v>
      </c>
      <c r="BJ221">
        <v>10.5</v>
      </c>
      <c r="BK221">
        <v>10.8</v>
      </c>
      <c r="BL221">
        <v>11.1</v>
      </c>
      <c r="BM221">
        <v>11.4</v>
      </c>
      <c r="BN221">
        <v>11.7</v>
      </c>
      <c r="BO221">
        <v>11.9</v>
      </c>
      <c r="BP221">
        <v>12.1</v>
      </c>
      <c r="BQ221">
        <v>12.4</v>
      </c>
      <c r="BR221">
        <v>12.5</v>
      </c>
      <c r="BS221">
        <v>12.8</v>
      </c>
      <c r="BT221">
        <v>13</v>
      </c>
      <c r="BU221">
        <v>13.1</v>
      </c>
      <c r="BV221">
        <v>13.2</v>
      </c>
      <c r="BW221">
        <v>13.3</v>
      </c>
      <c r="BX221">
        <v>13.4</v>
      </c>
      <c r="BY221">
        <v>13.5</v>
      </c>
      <c r="BZ221">
        <v>13.6</v>
      </c>
      <c r="CA221">
        <v>13.6</v>
      </c>
      <c r="CB221">
        <v>13.6</v>
      </c>
      <c r="CC221">
        <v>13.7</v>
      </c>
      <c r="CD221">
        <v>13.7</v>
      </c>
      <c r="CE221">
        <v>13.7</v>
      </c>
      <c r="CF221">
        <v>13.6</v>
      </c>
      <c r="CG221">
        <v>13.6</v>
      </c>
      <c r="CH221">
        <v>13.6</v>
      </c>
      <c r="CI221">
        <v>13.5</v>
      </c>
      <c r="CJ221">
        <v>13.5</v>
      </c>
      <c r="CK221">
        <v>13.4</v>
      </c>
      <c r="CL221">
        <v>13.3</v>
      </c>
      <c r="CM221">
        <v>13.2</v>
      </c>
      <c r="CN221">
        <v>13.1</v>
      </c>
      <c r="CO221">
        <v>13</v>
      </c>
      <c r="CP221">
        <v>12.9</v>
      </c>
      <c r="CQ221">
        <v>12.8</v>
      </c>
      <c r="CR221">
        <v>12.6</v>
      </c>
      <c r="CS221">
        <v>12.5</v>
      </c>
      <c r="CT221">
        <v>12.4</v>
      </c>
      <c r="CU221">
        <v>12.2</v>
      </c>
      <c r="CV221">
        <v>12</v>
      </c>
      <c r="CW221">
        <v>11.9</v>
      </c>
      <c r="CX221">
        <v>11.7</v>
      </c>
      <c r="CY221">
        <v>11.5</v>
      </c>
      <c r="CZ221">
        <v>11.4</v>
      </c>
      <c r="DA221">
        <v>11.2</v>
      </c>
      <c r="DB221">
        <v>11</v>
      </c>
      <c r="DC221">
        <v>10.8</v>
      </c>
      <c r="DD221">
        <v>10.6</v>
      </c>
      <c r="DE221">
        <v>10.3</v>
      </c>
      <c r="DF221">
        <v>10.1</v>
      </c>
      <c r="DG221">
        <v>9.93</v>
      </c>
      <c r="DH221">
        <v>9.7100000000000009</v>
      </c>
      <c r="DI221">
        <v>9.5</v>
      </c>
      <c r="DJ221">
        <v>9.2200000000000006</v>
      </c>
      <c r="DK221">
        <v>8.92</v>
      </c>
      <c r="DL221">
        <v>8.76</v>
      </c>
      <c r="DM221">
        <v>8.4600000000000009</v>
      </c>
      <c r="DN221">
        <v>8.16</v>
      </c>
      <c r="DO221">
        <v>7.97</v>
      </c>
      <c r="DP221">
        <v>7.71</v>
      </c>
      <c r="DQ221">
        <v>7.52</v>
      </c>
      <c r="DR221">
        <v>7.23</v>
      </c>
      <c r="DS221">
        <v>7.05</v>
      </c>
      <c r="DT221">
        <v>6.69</v>
      </c>
      <c r="DU221">
        <v>6.48</v>
      </c>
      <c r="DV221">
        <v>6.4</v>
      </c>
      <c r="DW221">
        <v>6.26</v>
      </c>
      <c r="DX221">
        <v>6.24</v>
      </c>
      <c r="DY221">
        <v>6.05</v>
      </c>
      <c r="DZ221">
        <v>5.81</v>
      </c>
      <c r="EA221">
        <v>5.67</v>
      </c>
      <c r="EB221">
        <v>5.6</v>
      </c>
      <c r="EC221">
        <v>5.52</v>
      </c>
      <c r="ED221">
        <v>5.33</v>
      </c>
      <c r="EE221">
        <v>5.12</v>
      </c>
      <c r="EF221">
        <v>4.88</v>
      </c>
      <c r="EG221">
        <v>4.67</v>
      </c>
      <c r="EH221">
        <v>4.45</v>
      </c>
      <c r="EI221">
        <v>4.29</v>
      </c>
      <c r="EJ221">
        <v>4.1100000000000003</v>
      </c>
      <c r="EK221">
        <v>3.98</v>
      </c>
      <c r="EL221">
        <v>3.84</v>
      </c>
      <c r="EM221">
        <v>3.7</v>
      </c>
      <c r="EN221">
        <v>3.51</v>
      </c>
      <c r="EO221">
        <v>3.39</v>
      </c>
      <c r="EP221">
        <v>3.3</v>
      </c>
      <c r="EQ221">
        <v>3.1</v>
      </c>
      <c r="ER221">
        <v>2.97</v>
      </c>
      <c r="ES221">
        <v>2.95</v>
      </c>
      <c r="ET221">
        <v>2.74</v>
      </c>
      <c r="EU221">
        <v>2.6</v>
      </c>
      <c r="EV221">
        <v>2.46</v>
      </c>
      <c r="EW221">
        <v>2.38</v>
      </c>
      <c r="EX221">
        <v>2.2200000000000002</v>
      </c>
      <c r="EY221">
        <v>2.11</v>
      </c>
      <c r="EZ221">
        <v>1.97</v>
      </c>
      <c r="FA221">
        <v>1.84</v>
      </c>
      <c r="FB221">
        <v>1.73</v>
      </c>
      <c r="FC221">
        <v>1.65</v>
      </c>
      <c r="FD221">
        <v>1.52</v>
      </c>
      <c r="FE221">
        <v>1.42</v>
      </c>
      <c r="FF221">
        <v>1.32</v>
      </c>
      <c r="FG221">
        <v>1.2</v>
      </c>
      <c r="FH221">
        <v>1.08</v>
      </c>
      <c r="FI221">
        <v>1.02</v>
      </c>
      <c r="FJ221">
        <v>0.93</v>
      </c>
      <c r="FK221">
        <v>0.84</v>
      </c>
      <c r="FL221">
        <v>0.79</v>
      </c>
      <c r="FM221">
        <v>0.7</v>
      </c>
      <c r="FN221">
        <v>0.63</v>
      </c>
      <c r="FO221">
        <v>0.54</v>
      </c>
      <c r="FP221">
        <v>0.5</v>
      </c>
      <c r="FQ221">
        <v>0.42</v>
      </c>
      <c r="FR221">
        <v>0.38</v>
      </c>
      <c r="FS221">
        <v>0.33</v>
      </c>
      <c r="FT221">
        <v>0.28000000000000003</v>
      </c>
      <c r="FU221">
        <v>0.25</v>
      </c>
      <c r="FV221">
        <v>0.2</v>
      </c>
      <c r="FW221">
        <v>0.18</v>
      </c>
      <c r="FX221">
        <v>0.15</v>
      </c>
      <c r="FY221">
        <v>0.12</v>
      </c>
      <c r="FZ221">
        <v>0.1</v>
      </c>
    </row>
    <row r="222" spans="1:182" x14ac:dyDescent="0.15">
      <c r="A222">
        <v>-35</v>
      </c>
      <c r="B222">
        <v>0</v>
      </c>
      <c r="C222">
        <v>0</v>
      </c>
      <c r="D222">
        <v>0</v>
      </c>
      <c r="E222">
        <v>0</v>
      </c>
      <c r="F222">
        <v>0</v>
      </c>
      <c r="G222">
        <v>0</v>
      </c>
      <c r="H222">
        <v>0</v>
      </c>
      <c r="I222">
        <v>0</v>
      </c>
      <c r="J222">
        <v>0</v>
      </c>
      <c r="K222">
        <v>0</v>
      </c>
      <c r="L222">
        <v>0</v>
      </c>
      <c r="M222">
        <v>0</v>
      </c>
      <c r="N222">
        <v>0</v>
      </c>
      <c r="O222">
        <v>0</v>
      </c>
      <c r="P222">
        <v>0</v>
      </c>
      <c r="Q222">
        <v>0.02</v>
      </c>
      <c r="R222">
        <v>0.04</v>
      </c>
      <c r="S222">
        <v>0.05</v>
      </c>
      <c r="T222">
        <v>0.08</v>
      </c>
      <c r="U222">
        <v>0.1</v>
      </c>
      <c r="V222">
        <v>0.13</v>
      </c>
      <c r="W222">
        <v>0.16</v>
      </c>
      <c r="X222">
        <v>0.19</v>
      </c>
      <c r="Y222">
        <v>0.23</v>
      </c>
      <c r="Z222">
        <v>0.28999999999999998</v>
      </c>
      <c r="AA222">
        <v>0.34</v>
      </c>
      <c r="AB222">
        <v>0.4</v>
      </c>
      <c r="AC222">
        <v>0.47</v>
      </c>
      <c r="AD222">
        <v>0.54</v>
      </c>
      <c r="AE222">
        <v>0.65</v>
      </c>
      <c r="AF222">
        <v>0.71</v>
      </c>
      <c r="AG222">
        <v>0.84</v>
      </c>
      <c r="AH222">
        <v>0.95</v>
      </c>
      <c r="AI222">
        <v>1.08</v>
      </c>
      <c r="AJ222">
        <v>1.2</v>
      </c>
      <c r="AK222">
        <v>1.38</v>
      </c>
      <c r="AL222">
        <v>1.52</v>
      </c>
      <c r="AM222">
        <v>1.71</v>
      </c>
      <c r="AN222">
        <v>1.91</v>
      </c>
      <c r="AO222">
        <v>2.1</v>
      </c>
      <c r="AP222">
        <v>2.25</v>
      </c>
      <c r="AQ222">
        <v>2.61</v>
      </c>
      <c r="AR222">
        <v>2.82</v>
      </c>
      <c r="AS222">
        <v>3.09</v>
      </c>
      <c r="AT222">
        <v>3.33</v>
      </c>
      <c r="AU222">
        <v>3.69</v>
      </c>
      <c r="AV222">
        <v>4.05</v>
      </c>
      <c r="AW222">
        <v>4.32</v>
      </c>
      <c r="AX222">
        <v>4.62</v>
      </c>
      <c r="AY222">
        <v>4.99</v>
      </c>
      <c r="AZ222">
        <v>5.23</v>
      </c>
      <c r="BA222">
        <v>5.6</v>
      </c>
      <c r="BB222">
        <v>5.98</v>
      </c>
      <c r="BC222">
        <v>6.53</v>
      </c>
      <c r="BD222">
        <v>7.18</v>
      </c>
      <c r="BE222">
        <v>7.92</v>
      </c>
      <c r="BF222">
        <v>8.5500000000000007</v>
      </c>
      <c r="BG222">
        <v>9.08</v>
      </c>
      <c r="BH222">
        <v>9.48</v>
      </c>
      <c r="BI222">
        <v>9.9600000000000009</v>
      </c>
      <c r="BJ222">
        <v>10.4</v>
      </c>
      <c r="BK222">
        <v>10.7</v>
      </c>
      <c r="BL222">
        <v>11.1</v>
      </c>
      <c r="BM222">
        <v>11.4</v>
      </c>
      <c r="BN222">
        <v>11.6</v>
      </c>
      <c r="BO222">
        <v>11.8</v>
      </c>
      <c r="BP222">
        <v>12.1</v>
      </c>
      <c r="BQ222">
        <v>12.3</v>
      </c>
      <c r="BR222">
        <v>12.5</v>
      </c>
      <c r="BS222">
        <v>12.8</v>
      </c>
      <c r="BT222">
        <v>12.9</v>
      </c>
      <c r="BU222">
        <v>13.1</v>
      </c>
      <c r="BV222">
        <v>13.2</v>
      </c>
      <c r="BW222">
        <v>13.3</v>
      </c>
      <c r="BX222">
        <v>13.4</v>
      </c>
      <c r="BY222">
        <v>13.4</v>
      </c>
      <c r="BZ222">
        <v>13.5</v>
      </c>
      <c r="CA222">
        <v>13.6</v>
      </c>
      <c r="CB222">
        <v>13.6</v>
      </c>
      <c r="CC222">
        <v>13.6</v>
      </c>
      <c r="CD222">
        <v>13.6</v>
      </c>
      <c r="CE222">
        <v>13.6</v>
      </c>
      <c r="CF222">
        <v>13.6</v>
      </c>
      <c r="CG222">
        <v>13.6</v>
      </c>
      <c r="CH222">
        <v>13.6</v>
      </c>
      <c r="CI222">
        <v>13.5</v>
      </c>
      <c r="CJ222">
        <v>13.4</v>
      </c>
      <c r="CK222">
        <v>13.4</v>
      </c>
      <c r="CL222">
        <v>13.3</v>
      </c>
      <c r="CM222">
        <v>13.2</v>
      </c>
      <c r="CN222">
        <v>13.1</v>
      </c>
      <c r="CO222">
        <v>13</v>
      </c>
      <c r="CP222">
        <v>12.9</v>
      </c>
      <c r="CQ222">
        <v>12.8</v>
      </c>
      <c r="CR222">
        <v>12.7</v>
      </c>
      <c r="CS222">
        <v>12.5</v>
      </c>
      <c r="CT222">
        <v>12.4</v>
      </c>
      <c r="CU222">
        <v>12.2</v>
      </c>
      <c r="CV222">
        <v>12.1</v>
      </c>
      <c r="CW222">
        <v>11.9</v>
      </c>
      <c r="CX222">
        <v>11.7</v>
      </c>
      <c r="CY222">
        <v>11.6</v>
      </c>
      <c r="CZ222">
        <v>11.4</v>
      </c>
      <c r="DA222">
        <v>11.2</v>
      </c>
      <c r="DB222">
        <v>11.1</v>
      </c>
      <c r="DC222">
        <v>10.8</v>
      </c>
      <c r="DD222">
        <v>10.7</v>
      </c>
      <c r="DE222">
        <v>10.5</v>
      </c>
      <c r="DF222">
        <v>10.199999999999999</v>
      </c>
      <c r="DG222">
        <v>9.9600000000000009</v>
      </c>
      <c r="DH222">
        <v>9.74</v>
      </c>
      <c r="DI222">
        <v>9.52</v>
      </c>
      <c r="DJ222">
        <v>9.2799999999999994</v>
      </c>
      <c r="DK222">
        <v>9.06</v>
      </c>
      <c r="DL222">
        <v>8.83</v>
      </c>
      <c r="DM222">
        <v>8.5</v>
      </c>
      <c r="DN222">
        <v>8.25</v>
      </c>
      <c r="DO222">
        <v>8.09</v>
      </c>
      <c r="DP222">
        <v>7.86</v>
      </c>
      <c r="DQ222">
        <v>7.6</v>
      </c>
      <c r="DR222">
        <v>7.26</v>
      </c>
      <c r="DS222">
        <v>7.12</v>
      </c>
      <c r="DT222">
        <v>6.82</v>
      </c>
      <c r="DU222">
        <v>6.64</v>
      </c>
      <c r="DV222">
        <v>6.42</v>
      </c>
      <c r="DW222">
        <v>6.27</v>
      </c>
      <c r="DX222">
        <v>6.33</v>
      </c>
      <c r="DY222">
        <v>6.15</v>
      </c>
      <c r="DZ222">
        <v>5.93</v>
      </c>
      <c r="EA222">
        <v>5.72</v>
      </c>
      <c r="EB222">
        <v>5.72</v>
      </c>
      <c r="EC222">
        <v>5.57</v>
      </c>
      <c r="ED222">
        <v>5.44</v>
      </c>
      <c r="EE222">
        <v>5.21</v>
      </c>
      <c r="EF222">
        <v>4.97</v>
      </c>
      <c r="EG222">
        <v>4.74</v>
      </c>
      <c r="EH222">
        <v>4.53</v>
      </c>
      <c r="EI222">
        <v>4.37</v>
      </c>
      <c r="EJ222">
        <v>4.17</v>
      </c>
      <c r="EK222">
        <v>4.07</v>
      </c>
      <c r="EL222">
        <v>3.84</v>
      </c>
      <c r="EM222">
        <v>3.76</v>
      </c>
      <c r="EN222">
        <v>3.56</v>
      </c>
      <c r="EO222">
        <v>3.43</v>
      </c>
      <c r="EP222">
        <v>3.34</v>
      </c>
      <c r="EQ222">
        <v>3.18</v>
      </c>
      <c r="ER222">
        <v>3.04</v>
      </c>
      <c r="ES222">
        <v>2.97</v>
      </c>
      <c r="ET222">
        <v>2.84</v>
      </c>
      <c r="EU222">
        <v>2.63</v>
      </c>
      <c r="EV222">
        <v>2.5099999999999998</v>
      </c>
      <c r="EW222">
        <v>2.37</v>
      </c>
      <c r="EX222">
        <v>2.23</v>
      </c>
      <c r="EY222">
        <v>2.12</v>
      </c>
      <c r="EZ222">
        <v>2.02</v>
      </c>
      <c r="FA222">
        <v>1.9</v>
      </c>
      <c r="FB222">
        <v>1.74</v>
      </c>
      <c r="FC222">
        <v>1.66</v>
      </c>
      <c r="FD222">
        <v>1.55</v>
      </c>
      <c r="FE222">
        <v>1.45</v>
      </c>
      <c r="FF222">
        <v>1.33</v>
      </c>
      <c r="FG222">
        <v>1.19</v>
      </c>
      <c r="FH222">
        <v>1.1100000000000001</v>
      </c>
      <c r="FI222">
        <v>1.04</v>
      </c>
      <c r="FJ222">
        <v>0.92</v>
      </c>
      <c r="FK222">
        <v>0.84</v>
      </c>
      <c r="FL222">
        <v>0.77</v>
      </c>
      <c r="FM222">
        <v>0.7</v>
      </c>
      <c r="FN222">
        <v>0.63</v>
      </c>
      <c r="FO222">
        <v>0.56999999999999995</v>
      </c>
      <c r="FP222">
        <v>0.5</v>
      </c>
      <c r="FQ222">
        <v>0.43</v>
      </c>
      <c r="FR222">
        <v>0.37</v>
      </c>
      <c r="FS222">
        <v>0.33</v>
      </c>
      <c r="FT222">
        <v>0.28999999999999998</v>
      </c>
      <c r="FU222">
        <v>0.25</v>
      </c>
      <c r="FV222">
        <v>0.21</v>
      </c>
      <c r="FW222">
        <v>0.18</v>
      </c>
      <c r="FX222">
        <v>0.15</v>
      </c>
      <c r="FY222">
        <v>0.12</v>
      </c>
      <c r="FZ222">
        <v>0.1</v>
      </c>
    </row>
    <row r="223" spans="1:182" x14ac:dyDescent="0.15">
      <c r="A223">
        <v>-36</v>
      </c>
      <c r="B223">
        <v>0</v>
      </c>
      <c r="C223">
        <v>0</v>
      </c>
      <c r="D223">
        <v>0</v>
      </c>
      <c r="E223">
        <v>0</v>
      </c>
      <c r="F223">
        <v>0</v>
      </c>
      <c r="G223">
        <v>0</v>
      </c>
      <c r="H223">
        <v>0</v>
      </c>
      <c r="I223">
        <v>0</v>
      </c>
      <c r="J223">
        <v>0</v>
      </c>
      <c r="K223">
        <v>0</v>
      </c>
      <c r="L223">
        <v>0</v>
      </c>
      <c r="M223">
        <v>0</v>
      </c>
      <c r="N223">
        <v>0</v>
      </c>
      <c r="O223">
        <v>0</v>
      </c>
      <c r="P223">
        <v>0</v>
      </c>
      <c r="Q223">
        <v>0.02</v>
      </c>
      <c r="R223">
        <v>0.04</v>
      </c>
      <c r="S223">
        <v>0.06</v>
      </c>
      <c r="T223">
        <v>0.08</v>
      </c>
      <c r="U223">
        <v>0.1</v>
      </c>
      <c r="V223">
        <v>0.13</v>
      </c>
      <c r="W223">
        <v>0.16</v>
      </c>
      <c r="X223">
        <v>0.19</v>
      </c>
      <c r="Y223">
        <v>0.23</v>
      </c>
      <c r="Z223">
        <v>0.28000000000000003</v>
      </c>
      <c r="AA223">
        <v>0.33</v>
      </c>
      <c r="AB223">
        <v>0.38</v>
      </c>
      <c r="AC223">
        <v>0.45</v>
      </c>
      <c r="AD223">
        <v>0.51</v>
      </c>
      <c r="AE223">
        <v>0.61</v>
      </c>
      <c r="AF223">
        <v>0.69</v>
      </c>
      <c r="AG223">
        <v>0.79</v>
      </c>
      <c r="AH223">
        <v>0.92</v>
      </c>
      <c r="AI223">
        <v>1.07</v>
      </c>
      <c r="AJ223">
        <v>1.2</v>
      </c>
      <c r="AK223">
        <v>1.34</v>
      </c>
      <c r="AL223">
        <v>1.5</v>
      </c>
      <c r="AM223">
        <v>1.62</v>
      </c>
      <c r="AN223">
        <v>1.87</v>
      </c>
      <c r="AO223">
        <v>2.0699999999999998</v>
      </c>
      <c r="AP223">
        <v>2.25</v>
      </c>
      <c r="AQ223">
        <v>2.54</v>
      </c>
      <c r="AR223">
        <v>2.76</v>
      </c>
      <c r="AS223">
        <v>3.02</v>
      </c>
      <c r="AT223">
        <v>3.24</v>
      </c>
      <c r="AU223">
        <v>3.61</v>
      </c>
      <c r="AV223">
        <v>4.05</v>
      </c>
      <c r="AW223">
        <v>4.2300000000000004</v>
      </c>
      <c r="AX223">
        <v>4.5199999999999996</v>
      </c>
      <c r="AY223">
        <v>4.8899999999999997</v>
      </c>
      <c r="AZ223">
        <v>5.23</v>
      </c>
      <c r="BA223">
        <v>5.53</v>
      </c>
      <c r="BB223">
        <v>5.92</v>
      </c>
      <c r="BC223">
        <v>6.38</v>
      </c>
      <c r="BD223">
        <v>7.05</v>
      </c>
      <c r="BE223">
        <v>7.75</v>
      </c>
      <c r="BF223">
        <v>8.4600000000000009</v>
      </c>
      <c r="BG223">
        <v>9.0299999999999994</v>
      </c>
      <c r="BH223">
        <v>9.36</v>
      </c>
      <c r="BI223">
        <v>9.86</v>
      </c>
      <c r="BJ223">
        <v>10.3</v>
      </c>
      <c r="BK223">
        <v>10.7</v>
      </c>
      <c r="BL223">
        <v>11</v>
      </c>
      <c r="BM223">
        <v>11.3</v>
      </c>
      <c r="BN223">
        <v>11.6</v>
      </c>
      <c r="BO223">
        <v>11.8</v>
      </c>
      <c r="BP223">
        <v>12</v>
      </c>
      <c r="BQ223">
        <v>12.3</v>
      </c>
      <c r="BR223">
        <v>12.5</v>
      </c>
      <c r="BS223">
        <v>12.7</v>
      </c>
      <c r="BT223">
        <v>12.9</v>
      </c>
      <c r="BU223">
        <v>13</v>
      </c>
      <c r="BV223">
        <v>13.1</v>
      </c>
      <c r="BW223">
        <v>13.2</v>
      </c>
      <c r="BX223">
        <v>13.3</v>
      </c>
      <c r="BY223">
        <v>13.4</v>
      </c>
      <c r="BZ223">
        <v>13.5</v>
      </c>
      <c r="CA223">
        <v>13.5</v>
      </c>
      <c r="CB223">
        <v>13.6</v>
      </c>
      <c r="CC223">
        <v>13.6</v>
      </c>
      <c r="CD223">
        <v>13.6</v>
      </c>
      <c r="CE223">
        <v>13.6</v>
      </c>
      <c r="CF223">
        <v>13.6</v>
      </c>
      <c r="CG223">
        <v>13.6</v>
      </c>
      <c r="CH223">
        <v>13.5</v>
      </c>
      <c r="CI223">
        <v>13.5</v>
      </c>
      <c r="CJ223">
        <v>13.4</v>
      </c>
      <c r="CK223">
        <v>13.4</v>
      </c>
      <c r="CL223">
        <v>13.3</v>
      </c>
      <c r="CM223">
        <v>13.2</v>
      </c>
      <c r="CN223">
        <v>13.1</v>
      </c>
      <c r="CO223">
        <v>13</v>
      </c>
      <c r="CP223">
        <v>12.9</v>
      </c>
      <c r="CQ223">
        <v>12.8</v>
      </c>
      <c r="CR223">
        <v>12.7</v>
      </c>
      <c r="CS223">
        <v>12.5</v>
      </c>
      <c r="CT223">
        <v>12.4</v>
      </c>
      <c r="CU223">
        <v>12.2</v>
      </c>
      <c r="CV223">
        <v>12.1</v>
      </c>
      <c r="CW223">
        <v>11.9</v>
      </c>
      <c r="CX223">
        <v>11.8</v>
      </c>
      <c r="CY223">
        <v>11.6</v>
      </c>
      <c r="CZ223">
        <v>11.5</v>
      </c>
      <c r="DA223">
        <v>11.3</v>
      </c>
      <c r="DB223">
        <v>11.1</v>
      </c>
      <c r="DC223">
        <v>10.9</v>
      </c>
      <c r="DD223">
        <v>10.8</v>
      </c>
      <c r="DE223">
        <v>10.5</v>
      </c>
      <c r="DF223">
        <v>10.3</v>
      </c>
      <c r="DG223">
        <v>10.1</v>
      </c>
      <c r="DH223">
        <v>9.82</v>
      </c>
      <c r="DI223">
        <v>9.52</v>
      </c>
      <c r="DJ223">
        <v>9.35</v>
      </c>
      <c r="DK223">
        <v>9.14</v>
      </c>
      <c r="DL223">
        <v>8.8699999999999992</v>
      </c>
      <c r="DM223">
        <v>8.6300000000000008</v>
      </c>
      <c r="DN223">
        <v>8.44</v>
      </c>
      <c r="DO223">
        <v>8.19</v>
      </c>
      <c r="DP223">
        <v>7.93</v>
      </c>
      <c r="DQ223">
        <v>7.69</v>
      </c>
      <c r="DR223">
        <v>7.42</v>
      </c>
      <c r="DS223">
        <v>7.17</v>
      </c>
      <c r="DT223">
        <v>6.97</v>
      </c>
      <c r="DU223">
        <v>6.75</v>
      </c>
      <c r="DV223">
        <v>6.55</v>
      </c>
      <c r="DW223">
        <v>6.31</v>
      </c>
      <c r="DX223">
        <v>6.28</v>
      </c>
      <c r="DY223">
        <v>6.25</v>
      </c>
      <c r="DZ223">
        <v>6.06</v>
      </c>
      <c r="EA223">
        <v>5.76</v>
      </c>
      <c r="EB223">
        <v>5.73</v>
      </c>
      <c r="EC223">
        <v>5.68</v>
      </c>
      <c r="ED223">
        <v>5.52</v>
      </c>
      <c r="EE223">
        <v>5.31</v>
      </c>
      <c r="EF223">
        <v>5.09</v>
      </c>
      <c r="EG223">
        <v>4.82</v>
      </c>
      <c r="EH223">
        <v>4.66</v>
      </c>
      <c r="EI223">
        <v>4.43</v>
      </c>
      <c r="EJ223">
        <v>4.25</v>
      </c>
      <c r="EK223">
        <v>4.07</v>
      </c>
      <c r="EL223">
        <v>3.96</v>
      </c>
      <c r="EM223">
        <v>3.82</v>
      </c>
      <c r="EN223">
        <v>3.58</v>
      </c>
      <c r="EO223">
        <v>3.51</v>
      </c>
      <c r="EP223">
        <v>3.39</v>
      </c>
      <c r="EQ223">
        <v>3.24</v>
      </c>
      <c r="ER223">
        <v>3.08</v>
      </c>
      <c r="ES223">
        <v>3.01</v>
      </c>
      <c r="ET223">
        <v>2.82</v>
      </c>
      <c r="EU223">
        <v>2.69</v>
      </c>
      <c r="EV223">
        <v>2.54</v>
      </c>
      <c r="EW223">
        <v>2.39</v>
      </c>
      <c r="EX223">
        <v>2.2599999999999998</v>
      </c>
      <c r="EY223">
        <v>2.14</v>
      </c>
      <c r="EZ223">
        <v>2.04</v>
      </c>
      <c r="FA223">
        <v>1.9</v>
      </c>
      <c r="FB223">
        <v>1.75</v>
      </c>
      <c r="FC223">
        <v>1.63</v>
      </c>
      <c r="FD223">
        <v>1.52</v>
      </c>
      <c r="FE223">
        <v>1.42</v>
      </c>
      <c r="FF223">
        <v>1.34</v>
      </c>
      <c r="FG223">
        <v>1.23</v>
      </c>
      <c r="FH223">
        <v>1.1299999999999999</v>
      </c>
      <c r="FI223">
        <v>1.04</v>
      </c>
      <c r="FJ223">
        <v>0.94</v>
      </c>
      <c r="FK223">
        <v>0.85</v>
      </c>
      <c r="FL223">
        <v>0.76</v>
      </c>
      <c r="FM223">
        <v>0.69</v>
      </c>
      <c r="FN223">
        <v>0.64</v>
      </c>
      <c r="FO223">
        <v>0.56000000000000005</v>
      </c>
      <c r="FP223">
        <v>0.49</v>
      </c>
      <c r="FQ223">
        <v>0.45</v>
      </c>
      <c r="FR223">
        <v>0.37</v>
      </c>
      <c r="FS223">
        <v>0.34</v>
      </c>
      <c r="FT223">
        <v>0.28999999999999998</v>
      </c>
      <c r="FU223">
        <v>0.24</v>
      </c>
      <c r="FV223">
        <v>0.21</v>
      </c>
      <c r="FW223">
        <v>0.18</v>
      </c>
      <c r="FX223">
        <v>0.15</v>
      </c>
      <c r="FY223">
        <v>0.12</v>
      </c>
      <c r="FZ223">
        <v>0.1</v>
      </c>
    </row>
    <row r="224" spans="1:182" x14ac:dyDescent="0.15">
      <c r="A224">
        <v>-37</v>
      </c>
      <c r="B224">
        <v>0</v>
      </c>
      <c r="C224">
        <v>0</v>
      </c>
      <c r="D224">
        <v>0</v>
      </c>
      <c r="E224">
        <v>0</v>
      </c>
      <c r="F224">
        <v>0</v>
      </c>
      <c r="G224">
        <v>0</v>
      </c>
      <c r="H224">
        <v>0</v>
      </c>
      <c r="I224">
        <v>0</v>
      </c>
      <c r="J224">
        <v>0</v>
      </c>
      <c r="K224">
        <v>0</v>
      </c>
      <c r="L224">
        <v>0</v>
      </c>
      <c r="M224">
        <v>0</v>
      </c>
      <c r="N224">
        <v>0</v>
      </c>
      <c r="O224">
        <v>0</v>
      </c>
      <c r="P224">
        <v>0</v>
      </c>
      <c r="Q224">
        <v>0.02</v>
      </c>
      <c r="R224">
        <v>0.03</v>
      </c>
      <c r="S224">
        <v>0.06</v>
      </c>
      <c r="T224">
        <v>0.08</v>
      </c>
      <c r="U224">
        <v>0.1</v>
      </c>
      <c r="V224">
        <v>0.12</v>
      </c>
      <c r="W224">
        <v>0.15</v>
      </c>
      <c r="X224">
        <v>0.18</v>
      </c>
      <c r="Y224">
        <v>0.22</v>
      </c>
      <c r="Z224">
        <v>0.27</v>
      </c>
      <c r="AA224">
        <v>0.3</v>
      </c>
      <c r="AB224">
        <v>0.36</v>
      </c>
      <c r="AC224">
        <v>0.44</v>
      </c>
      <c r="AD224">
        <v>0.5</v>
      </c>
      <c r="AE224">
        <v>0.6</v>
      </c>
      <c r="AF224">
        <v>0.7</v>
      </c>
      <c r="AG224">
        <v>0.78</v>
      </c>
      <c r="AH224">
        <v>0.9</v>
      </c>
      <c r="AI224">
        <v>0.99</v>
      </c>
      <c r="AJ224">
        <v>1.18</v>
      </c>
      <c r="AK224">
        <v>1.28</v>
      </c>
      <c r="AL224">
        <v>1.44</v>
      </c>
      <c r="AM224">
        <v>1.65</v>
      </c>
      <c r="AN224">
        <v>1.79</v>
      </c>
      <c r="AO224">
        <v>2.0499999999999998</v>
      </c>
      <c r="AP224">
        <v>2.17</v>
      </c>
      <c r="AQ224">
        <v>2.46</v>
      </c>
      <c r="AR224">
        <v>2.76</v>
      </c>
      <c r="AS224">
        <v>2.92</v>
      </c>
      <c r="AT224">
        <v>3.22</v>
      </c>
      <c r="AU224">
        <v>3.53</v>
      </c>
      <c r="AV224">
        <v>3.9</v>
      </c>
      <c r="AW224">
        <v>4.2</v>
      </c>
      <c r="AX224">
        <v>4.5999999999999996</v>
      </c>
      <c r="AY224">
        <v>4.87</v>
      </c>
      <c r="AZ224">
        <v>5.16</v>
      </c>
      <c r="BA224">
        <v>5.42</v>
      </c>
      <c r="BB224">
        <v>5.78</v>
      </c>
      <c r="BC224">
        <v>6.21</v>
      </c>
      <c r="BD224">
        <v>6.83</v>
      </c>
      <c r="BE224">
        <v>7.63</v>
      </c>
      <c r="BF224">
        <v>8.32</v>
      </c>
      <c r="BG224">
        <v>8.86</v>
      </c>
      <c r="BH224">
        <v>9.2899999999999991</v>
      </c>
      <c r="BI224">
        <v>9.73</v>
      </c>
      <c r="BJ224">
        <v>10.199999999999999</v>
      </c>
      <c r="BK224">
        <v>10.6</v>
      </c>
      <c r="BL224">
        <v>11</v>
      </c>
      <c r="BM224">
        <v>11.2</v>
      </c>
      <c r="BN224">
        <v>11.5</v>
      </c>
      <c r="BO224">
        <v>11.8</v>
      </c>
      <c r="BP224">
        <v>12</v>
      </c>
      <c r="BQ224">
        <v>12.2</v>
      </c>
      <c r="BR224">
        <v>12.5</v>
      </c>
      <c r="BS224">
        <v>12.6</v>
      </c>
      <c r="BT224">
        <v>12.8</v>
      </c>
      <c r="BU224">
        <v>13</v>
      </c>
      <c r="BV224">
        <v>13.1</v>
      </c>
      <c r="BW224">
        <v>13.2</v>
      </c>
      <c r="BX224">
        <v>13.3</v>
      </c>
      <c r="BY224">
        <v>13.4</v>
      </c>
      <c r="BZ224">
        <v>13.4</v>
      </c>
      <c r="CA224">
        <v>13.5</v>
      </c>
      <c r="CB224">
        <v>13.5</v>
      </c>
      <c r="CC224">
        <v>13.5</v>
      </c>
      <c r="CD224">
        <v>13.6</v>
      </c>
      <c r="CE224">
        <v>13.6</v>
      </c>
      <c r="CF224">
        <v>13.6</v>
      </c>
      <c r="CG224">
        <v>13.5</v>
      </c>
      <c r="CH224">
        <v>13.5</v>
      </c>
      <c r="CI224">
        <v>13.5</v>
      </c>
      <c r="CJ224">
        <v>13.4</v>
      </c>
      <c r="CK224">
        <v>13.4</v>
      </c>
      <c r="CL224">
        <v>13.3</v>
      </c>
      <c r="CM224">
        <v>13.2</v>
      </c>
      <c r="CN224">
        <v>13.1</v>
      </c>
      <c r="CO224">
        <v>13</v>
      </c>
      <c r="CP224">
        <v>12.9</v>
      </c>
      <c r="CQ224">
        <v>12.8</v>
      </c>
      <c r="CR224">
        <v>12.7</v>
      </c>
      <c r="CS224">
        <v>12.6</v>
      </c>
      <c r="CT224">
        <v>12.4</v>
      </c>
      <c r="CU224">
        <v>12.3</v>
      </c>
      <c r="CV224">
        <v>12.1</v>
      </c>
      <c r="CW224">
        <v>11.9</v>
      </c>
      <c r="CX224">
        <v>11.8</v>
      </c>
      <c r="CY224">
        <v>11.6</v>
      </c>
      <c r="CZ224">
        <v>11.5</v>
      </c>
      <c r="DA224">
        <v>11.3</v>
      </c>
      <c r="DB224">
        <v>11.1</v>
      </c>
      <c r="DC224">
        <v>11</v>
      </c>
      <c r="DD224">
        <v>10.8</v>
      </c>
      <c r="DE224">
        <v>10.6</v>
      </c>
      <c r="DF224">
        <v>10.3</v>
      </c>
      <c r="DG224">
        <v>10.1</v>
      </c>
      <c r="DH224">
        <v>9.89</v>
      </c>
      <c r="DI224">
        <v>9.67</v>
      </c>
      <c r="DJ224">
        <v>9.44</v>
      </c>
      <c r="DK224">
        <v>9.16</v>
      </c>
      <c r="DL224">
        <v>8.93</v>
      </c>
      <c r="DM224">
        <v>8.66</v>
      </c>
      <c r="DN224">
        <v>8.5399999999999991</v>
      </c>
      <c r="DO224">
        <v>8.27</v>
      </c>
      <c r="DP224">
        <v>8.1300000000000008</v>
      </c>
      <c r="DQ224">
        <v>7.81</v>
      </c>
      <c r="DR224">
        <v>7.57</v>
      </c>
      <c r="DS224">
        <v>7.31</v>
      </c>
      <c r="DT224">
        <v>7.07</v>
      </c>
      <c r="DU224">
        <v>6.87</v>
      </c>
      <c r="DV224">
        <v>6.62</v>
      </c>
      <c r="DW224">
        <v>6.41</v>
      </c>
      <c r="DX224">
        <v>6.33</v>
      </c>
      <c r="DY224">
        <v>6.35</v>
      </c>
      <c r="DZ224">
        <v>6.19</v>
      </c>
      <c r="EA224">
        <v>5.93</v>
      </c>
      <c r="EB224">
        <v>5.7</v>
      </c>
      <c r="EC224">
        <v>5.76</v>
      </c>
      <c r="ED224">
        <v>5.6</v>
      </c>
      <c r="EE224">
        <v>5.38</v>
      </c>
      <c r="EF224">
        <v>5.18</v>
      </c>
      <c r="EG224">
        <v>4.96</v>
      </c>
      <c r="EH224">
        <v>4.75</v>
      </c>
      <c r="EI224">
        <v>4.51</v>
      </c>
      <c r="EJ224">
        <v>4.33</v>
      </c>
      <c r="EK224">
        <v>4.1399999999999997</v>
      </c>
      <c r="EL224">
        <v>3.97</v>
      </c>
      <c r="EM224">
        <v>3.84</v>
      </c>
      <c r="EN224">
        <v>3.7</v>
      </c>
      <c r="EO224">
        <v>3.54</v>
      </c>
      <c r="EP224">
        <v>3.44</v>
      </c>
      <c r="EQ224">
        <v>3.25</v>
      </c>
      <c r="ER224">
        <v>3.08</v>
      </c>
      <c r="ES224">
        <v>3.04</v>
      </c>
      <c r="ET224">
        <v>2.89</v>
      </c>
      <c r="EU224">
        <v>2.75</v>
      </c>
      <c r="EV224">
        <v>2.59</v>
      </c>
      <c r="EW224">
        <v>2.44</v>
      </c>
      <c r="EX224">
        <v>2.31</v>
      </c>
      <c r="EY224">
        <v>2.17</v>
      </c>
      <c r="EZ224">
        <v>2.06</v>
      </c>
      <c r="FA224">
        <v>1.92</v>
      </c>
      <c r="FB224">
        <v>1.8</v>
      </c>
      <c r="FC224">
        <v>1.67</v>
      </c>
      <c r="FD224">
        <v>1.57</v>
      </c>
      <c r="FE224">
        <v>1.46</v>
      </c>
      <c r="FF224">
        <v>1.38</v>
      </c>
      <c r="FG224">
        <v>1.25</v>
      </c>
      <c r="FH224">
        <v>1.1399999999999999</v>
      </c>
      <c r="FI224">
        <v>1.03</v>
      </c>
      <c r="FJ224">
        <v>0.96</v>
      </c>
      <c r="FK224">
        <v>0.88</v>
      </c>
      <c r="FL224">
        <v>0.8</v>
      </c>
      <c r="FM224">
        <v>0.7</v>
      </c>
      <c r="FN224">
        <v>0.64</v>
      </c>
      <c r="FO224">
        <v>0.55000000000000004</v>
      </c>
      <c r="FP224">
        <v>0.51</v>
      </c>
      <c r="FQ224">
        <v>0.44</v>
      </c>
      <c r="FR224">
        <v>0.38</v>
      </c>
      <c r="FS224">
        <v>0.33</v>
      </c>
      <c r="FT224">
        <v>0.28000000000000003</v>
      </c>
      <c r="FU224">
        <v>0.25</v>
      </c>
      <c r="FV224">
        <v>0.21</v>
      </c>
      <c r="FW224">
        <v>0.18</v>
      </c>
      <c r="FX224">
        <v>0.15</v>
      </c>
      <c r="FY224">
        <v>0.12</v>
      </c>
      <c r="FZ224">
        <v>0.1</v>
      </c>
    </row>
    <row r="225" spans="1:182" x14ac:dyDescent="0.15">
      <c r="A225">
        <v>-38</v>
      </c>
      <c r="B225">
        <v>0</v>
      </c>
      <c r="C225">
        <v>0</v>
      </c>
      <c r="D225">
        <v>0</v>
      </c>
      <c r="E225">
        <v>0</v>
      </c>
      <c r="F225">
        <v>0</v>
      </c>
      <c r="G225">
        <v>0</v>
      </c>
      <c r="H225">
        <v>0</v>
      </c>
      <c r="I225">
        <v>0</v>
      </c>
      <c r="J225">
        <v>0</v>
      </c>
      <c r="K225">
        <v>0</v>
      </c>
      <c r="L225">
        <v>0</v>
      </c>
      <c r="M225">
        <v>0</v>
      </c>
      <c r="N225">
        <v>0</v>
      </c>
      <c r="O225">
        <v>0</v>
      </c>
      <c r="P225">
        <v>0</v>
      </c>
      <c r="Q225">
        <v>0.02</v>
      </c>
      <c r="R225">
        <v>0.04</v>
      </c>
      <c r="S225">
        <v>0.05</v>
      </c>
      <c r="T225">
        <v>7.0000000000000007E-2</v>
      </c>
      <c r="U225">
        <v>0.09</v>
      </c>
      <c r="V225">
        <v>0.11</v>
      </c>
      <c r="W225">
        <v>0.15</v>
      </c>
      <c r="X225">
        <v>0.17</v>
      </c>
      <c r="Y225">
        <v>0.22</v>
      </c>
      <c r="Z225">
        <v>0.26</v>
      </c>
      <c r="AA225">
        <v>0.3</v>
      </c>
      <c r="AB225">
        <v>0.37</v>
      </c>
      <c r="AC225">
        <v>0.43</v>
      </c>
      <c r="AD225">
        <v>0.5</v>
      </c>
      <c r="AE225">
        <v>0.59</v>
      </c>
      <c r="AF225">
        <v>0.66</v>
      </c>
      <c r="AG225">
        <v>0.77</v>
      </c>
      <c r="AH225">
        <v>0.86</v>
      </c>
      <c r="AI225">
        <v>1.01</v>
      </c>
      <c r="AJ225">
        <v>1.1399999999999999</v>
      </c>
      <c r="AK225">
        <v>1.27</v>
      </c>
      <c r="AL225">
        <v>1.39</v>
      </c>
      <c r="AM225">
        <v>1.58</v>
      </c>
      <c r="AN225">
        <v>1.74</v>
      </c>
      <c r="AO225">
        <v>1.99</v>
      </c>
      <c r="AP225">
        <v>2.19</v>
      </c>
      <c r="AQ225">
        <v>2.38</v>
      </c>
      <c r="AR225">
        <v>2.64</v>
      </c>
      <c r="AS225">
        <v>2.89</v>
      </c>
      <c r="AT225">
        <v>3.1</v>
      </c>
      <c r="AU225">
        <v>3.41</v>
      </c>
      <c r="AV225">
        <v>3.84</v>
      </c>
      <c r="AW225">
        <v>4.17</v>
      </c>
      <c r="AX225">
        <v>4.47</v>
      </c>
      <c r="AY225">
        <v>4.78</v>
      </c>
      <c r="AZ225">
        <v>5.03</v>
      </c>
      <c r="BA225">
        <v>5.32</v>
      </c>
      <c r="BB225">
        <v>5.73</v>
      </c>
      <c r="BC225">
        <v>6.15</v>
      </c>
      <c r="BD225">
        <v>6.71</v>
      </c>
      <c r="BE225">
        <v>7.4</v>
      </c>
      <c r="BF225">
        <v>8.14</v>
      </c>
      <c r="BG225">
        <v>8.7100000000000009</v>
      </c>
      <c r="BH225">
        <v>9.18</v>
      </c>
      <c r="BI225">
        <v>9.64</v>
      </c>
      <c r="BJ225">
        <v>10.1</v>
      </c>
      <c r="BK225">
        <v>10.5</v>
      </c>
      <c r="BL225">
        <v>10.8</v>
      </c>
      <c r="BM225">
        <v>11.1</v>
      </c>
      <c r="BN225">
        <v>11.5</v>
      </c>
      <c r="BO225">
        <v>11.7</v>
      </c>
      <c r="BP225">
        <v>12</v>
      </c>
      <c r="BQ225">
        <v>12.2</v>
      </c>
      <c r="BR225">
        <v>12.4</v>
      </c>
      <c r="BS225">
        <v>12.6</v>
      </c>
      <c r="BT225">
        <v>12.8</v>
      </c>
      <c r="BU225">
        <v>12.9</v>
      </c>
      <c r="BV225">
        <v>13</v>
      </c>
      <c r="BW225">
        <v>13.1</v>
      </c>
      <c r="BX225">
        <v>13.2</v>
      </c>
      <c r="BY225">
        <v>13.3</v>
      </c>
      <c r="BZ225">
        <v>13.4</v>
      </c>
      <c r="CA225">
        <v>13.4</v>
      </c>
      <c r="CB225">
        <v>13.5</v>
      </c>
      <c r="CC225">
        <v>13.5</v>
      </c>
      <c r="CD225">
        <v>13.5</v>
      </c>
      <c r="CE225">
        <v>13.5</v>
      </c>
      <c r="CF225">
        <v>13.5</v>
      </c>
      <c r="CG225">
        <v>13.5</v>
      </c>
      <c r="CH225">
        <v>13.5</v>
      </c>
      <c r="CI225">
        <v>13.4</v>
      </c>
      <c r="CJ225">
        <v>13.4</v>
      </c>
      <c r="CK225">
        <v>13.3</v>
      </c>
      <c r="CL225">
        <v>13.3</v>
      </c>
      <c r="CM225">
        <v>13.2</v>
      </c>
      <c r="CN225">
        <v>13.1</v>
      </c>
      <c r="CO225">
        <v>13</v>
      </c>
      <c r="CP225">
        <v>12.9</v>
      </c>
      <c r="CQ225">
        <v>12.8</v>
      </c>
      <c r="CR225">
        <v>12.7</v>
      </c>
      <c r="CS225">
        <v>12.6</v>
      </c>
      <c r="CT225">
        <v>12.4</v>
      </c>
      <c r="CU225">
        <v>12.3</v>
      </c>
      <c r="CV225">
        <v>12.1</v>
      </c>
      <c r="CW225">
        <v>12</v>
      </c>
      <c r="CX225">
        <v>11.8</v>
      </c>
      <c r="CY225">
        <v>11.7</v>
      </c>
      <c r="CZ225">
        <v>11.5</v>
      </c>
      <c r="DA225">
        <v>11.4</v>
      </c>
      <c r="DB225">
        <v>11.2</v>
      </c>
      <c r="DC225">
        <v>11</v>
      </c>
      <c r="DD225">
        <v>10.9</v>
      </c>
      <c r="DE225">
        <v>10.7</v>
      </c>
      <c r="DF225">
        <v>10.4</v>
      </c>
      <c r="DG225">
        <v>10.199999999999999</v>
      </c>
      <c r="DH225">
        <v>10</v>
      </c>
      <c r="DI225">
        <v>9.76</v>
      </c>
      <c r="DJ225">
        <v>9.56</v>
      </c>
      <c r="DK225">
        <v>9.26</v>
      </c>
      <c r="DL225">
        <v>9.07</v>
      </c>
      <c r="DM225">
        <v>8.8000000000000007</v>
      </c>
      <c r="DN225">
        <v>8.6199999999999992</v>
      </c>
      <c r="DO225">
        <v>8.39</v>
      </c>
      <c r="DP225">
        <v>8.1300000000000008</v>
      </c>
      <c r="DQ225">
        <v>7.82</v>
      </c>
      <c r="DR225">
        <v>7.6</v>
      </c>
      <c r="DS225">
        <v>7.34</v>
      </c>
      <c r="DT225">
        <v>7.16</v>
      </c>
      <c r="DU225">
        <v>6.91</v>
      </c>
      <c r="DV225">
        <v>6.7</v>
      </c>
      <c r="DW225">
        <v>6.5</v>
      </c>
      <c r="DX225">
        <v>6.38</v>
      </c>
      <c r="DY225">
        <v>6.3</v>
      </c>
      <c r="DZ225">
        <v>6.25</v>
      </c>
      <c r="EA225">
        <v>6.04</v>
      </c>
      <c r="EB225">
        <v>5.85</v>
      </c>
      <c r="EC225">
        <v>5.77</v>
      </c>
      <c r="ED225">
        <v>5.65</v>
      </c>
      <c r="EE225">
        <v>5.48</v>
      </c>
      <c r="EF225">
        <v>5.23</v>
      </c>
      <c r="EG225">
        <v>5.03</v>
      </c>
      <c r="EH225">
        <v>4.79</v>
      </c>
      <c r="EI225">
        <v>4.59</v>
      </c>
      <c r="EJ225">
        <v>4.38</v>
      </c>
      <c r="EK225">
        <v>4.24</v>
      </c>
      <c r="EL225">
        <v>4.08</v>
      </c>
      <c r="EM225">
        <v>3.94</v>
      </c>
      <c r="EN225">
        <v>3.69</v>
      </c>
      <c r="EO225">
        <v>3.57</v>
      </c>
      <c r="EP225">
        <v>3.44</v>
      </c>
      <c r="EQ225">
        <v>3.35</v>
      </c>
      <c r="ER225">
        <v>3.16</v>
      </c>
      <c r="ES225">
        <v>3.04</v>
      </c>
      <c r="ET225">
        <v>2.98</v>
      </c>
      <c r="EU225">
        <v>2.7</v>
      </c>
      <c r="EV225">
        <v>2.63</v>
      </c>
      <c r="EW225">
        <v>2.44</v>
      </c>
      <c r="EX225">
        <v>2.3199999999999998</v>
      </c>
      <c r="EY225">
        <v>2.1800000000000002</v>
      </c>
      <c r="EZ225">
        <v>2.15</v>
      </c>
      <c r="FA225">
        <v>1.94</v>
      </c>
      <c r="FB225">
        <v>1.84</v>
      </c>
      <c r="FC225">
        <v>1.72</v>
      </c>
      <c r="FD225">
        <v>1.6</v>
      </c>
      <c r="FE225">
        <v>1.46</v>
      </c>
      <c r="FF225">
        <v>1.36</v>
      </c>
      <c r="FG225">
        <v>1.24</v>
      </c>
      <c r="FH225">
        <v>1.19</v>
      </c>
      <c r="FI225">
        <v>1.02</v>
      </c>
      <c r="FJ225">
        <v>0.96</v>
      </c>
      <c r="FK225">
        <v>0.89</v>
      </c>
      <c r="FL225">
        <v>0.8</v>
      </c>
      <c r="FM225">
        <v>0.72</v>
      </c>
      <c r="FN225">
        <v>0.65</v>
      </c>
      <c r="FO225">
        <v>0.56000000000000005</v>
      </c>
      <c r="FP225">
        <v>0.5</v>
      </c>
      <c r="FQ225">
        <v>0.44</v>
      </c>
      <c r="FR225">
        <v>0.38</v>
      </c>
      <c r="FS225">
        <v>0.33</v>
      </c>
      <c r="FT225">
        <v>0.28999999999999998</v>
      </c>
      <c r="FU225">
        <v>0.24</v>
      </c>
      <c r="FV225">
        <v>0.2</v>
      </c>
      <c r="FW225">
        <v>0.18</v>
      </c>
      <c r="FX225">
        <v>0.15</v>
      </c>
      <c r="FY225">
        <v>0.12</v>
      </c>
      <c r="FZ225">
        <v>0.1</v>
      </c>
    </row>
    <row r="226" spans="1:182" x14ac:dyDescent="0.15">
      <c r="A226">
        <v>-39</v>
      </c>
      <c r="B226">
        <v>0</v>
      </c>
      <c r="C226">
        <v>0</v>
      </c>
      <c r="D226">
        <v>0</v>
      </c>
      <c r="E226">
        <v>0</v>
      </c>
      <c r="F226">
        <v>0</v>
      </c>
      <c r="G226">
        <v>0</v>
      </c>
      <c r="H226">
        <v>0</v>
      </c>
      <c r="I226">
        <v>0</v>
      </c>
      <c r="J226">
        <v>0</v>
      </c>
      <c r="K226">
        <v>0</v>
      </c>
      <c r="L226">
        <v>0</v>
      </c>
      <c r="M226">
        <v>0</v>
      </c>
      <c r="N226">
        <v>0</v>
      </c>
      <c r="O226">
        <v>0</v>
      </c>
      <c r="P226">
        <v>0</v>
      </c>
      <c r="Q226">
        <v>0</v>
      </c>
      <c r="R226">
        <v>0.03</v>
      </c>
      <c r="S226">
        <v>0.05</v>
      </c>
      <c r="T226">
        <v>7.0000000000000007E-2</v>
      </c>
      <c r="U226">
        <v>0.09</v>
      </c>
      <c r="V226">
        <v>0.11</v>
      </c>
      <c r="W226">
        <v>0.14000000000000001</v>
      </c>
      <c r="X226">
        <v>0.17</v>
      </c>
      <c r="Y226">
        <v>0.2</v>
      </c>
      <c r="Z226">
        <v>0.24</v>
      </c>
      <c r="AA226">
        <v>0.28999999999999998</v>
      </c>
      <c r="AB226">
        <v>0.35</v>
      </c>
      <c r="AC226">
        <v>0.42</v>
      </c>
      <c r="AD226">
        <v>0.49</v>
      </c>
      <c r="AE226">
        <v>0.56000000000000005</v>
      </c>
      <c r="AF226">
        <v>0.66</v>
      </c>
      <c r="AG226">
        <v>0.74</v>
      </c>
      <c r="AH226">
        <v>0.86</v>
      </c>
      <c r="AI226">
        <v>0.98</v>
      </c>
      <c r="AJ226">
        <v>1.0900000000000001</v>
      </c>
      <c r="AK226">
        <v>1.25</v>
      </c>
      <c r="AL226">
        <v>1.39</v>
      </c>
      <c r="AM226">
        <v>1.58</v>
      </c>
      <c r="AN226">
        <v>1.74</v>
      </c>
      <c r="AO226">
        <v>1.94</v>
      </c>
      <c r="AP226">
        <v>2.16</v>
      </c>
      <c r="AQ226">
        <v>2.36</v>
      </c>
      <c r="AR226">
        <v>2.62</v>
      </c>
      <c r="AS226">
        <v>2.82</v>
      </c>
      <c r="AT226">
        <v>3.1</v>
      </c>
      <c r="AU226">
        <v>3.37</v>
      </c>
      <c r="AV226">
        <v>3.76</v>
      </c>
      <c r="AW226">
        <v>4.1100000000000003</v>
      </c>
      <c r="AX226">
        <v>4.38</v>
      </c>
      <c r="AY226">
        <v>4.71</v>
      </c>
      <c r="AZ226">
        <v>5.04</v>
      </c>
      <c r="BA226">
        <v>5.31</v>
      </c>
      <c r="BB226">
        <v>5.62</v>
      </c>
      <c r="BC226">
        <v>5.99</v>
      </c>
      <c r="BD226">
        <v>6.48</v>
      </c>
      <c r="BE226">
        <v>7.23</v>
      </c>
      <c r="BF226">
        <v>7.92</v>
      </c>
      <c r="BG226">
        <v>8.6300000000000008</v>
      </c>
      <c r="BH226">
        <v>9</v>
      </c>
      <c r="BI226">
        <v>9.49</v>
      </c>
      <c r="BJ226">
        <v>9.9700000000000006</v>
      </c>
      <c r="BK226">
        <v>10.3</v>
      </c>
      <c r="BL226">
        <v>10.7</v>
      </c>
      <c r="BM226">
        <v>11.1</v>
      </c>
      <c r="BN226">
        <v>11.4</v>
      </c>
      <c r="BO226">
        <v>11.6</v>
      </c>
      <c r="BP226">
        <v>11.9</v>
      </c>
      <c r="BQ226">
        <v>12.1</v>
      </c>
      <c r="BR226">
        <v>12.4</v>
      </c>
      <c r="BS226">
        <v>12.5</v>
      </c>
      <c r="BT226">
        <v>12.7</v>
      </c>
      <c r="BU226">
        <v>12.8</v>
      </c>
      <c r="BV226">
        <v>13</v>
      </c>
      <c r="BW226">
        <v>13.1</v>
      </c>
      <c r="BX226">
        <v>13.2</v>
      </c>
      <c r="BY226">
        <v>13.3</v>
      </c>
      <c r="BZ226">
        <v>13.3</v>
      </c>
      <c r="CA226">
        <v>13.4</v>
      </c>
      <c r="CB226">
        <v>13.4</v>
      </c>
      <c r="CC226">
        <v>13.5</v>
      </c>
      <c r="CD226">
        <v>13.5</v>
      </c>
      <c r="CE226">
        <v>13.5</v>
      </c>
      <c r="CF226">
        <v>13.5</v>
      </c>
      <c r="CG226">
        <v>13.5</v>
      </c>
      <c r="CH226">
        <v>13.5</v>
      </c>
      <c r="CI226">
        <v>13.4</v>
      </c>
      <c r="CJ226">
        <v>13.4</v>
      </c>
      <c r="CK226">
        <v>13.3</v>
      </c>
      <c r="CL226">
        <v>13.3</v>
      </c>
      <c r="CM226">
        <v>13.2</v>
      </c>
      <c r="CN226">
        <v>13.1</v>
      </c>
      <c r="CO226">
        <v>13</v>
      </c>
      <c r="CP226">
        <v>12.9</v>
      </c>
      <c r="CQ226">
        <v>12.8</v>
      </c>
      <c r="CR226">
        <v>12.7</v>
      </c>
      <c r="CS226">
        <v>12.6</v>
      </c>
      <c r="CT226">
        <v>12.5</v>
      </c>
      <c r="CU226">
        <v>12.3</v>
      </c>
      <c r="CV226">
        <v>12.2</v>
      </c>
      <c r="CW226">
        <v>12</v>
      </c>
      <c r="CX226">
        <v>11.9</v>
      </c>
      <c r="CY226">
        <v>11.7</v>
      </c>
      <c r="CZ226">
        <v>11.6</v>
      </c>
      <c r="DA226">
        <v>11.4</v>
      </c>
      <c r="DB226">
        <v>11.3</v>
      </c>
      <c r="DC226">
        <v>11.1</v>
      </c>
      <c r="DD226">
        <v>10.9</v>
      </c>
      <c r="DE226">
        <v>10.7</v>
      </c>
      <c r="DF226">
        <v>10.5</v>
      </c>
      <c r="DG226">
        <v>10.199999999999999</v>
      </c>
      <c r="DH226">
        <v>10</v>
      </c>
      <c r="DI226">
        <v>9.82</v>
      </c>
      <c r="DJ226">
        <v>9.64</v>
      </c>
      <c r="DK226">
        <v>9.35</v>
      </c>
      <c r="DL226">
        <v>9.18</v>
      </c>
      <c r="DM226">
        <v>8.92</v>
      </c>
      <c r="DN226">
        <v>8.6</v>
      </c>
      <c r="DO226">
        <v>8.39</v>
      </c>
      <c r="DP226">
        <v>8.1999999999999993</v>
      </c>
      <c r="DQ226">
        <v>7.99</v>
      </c>
      <c r="DR226">
        <v>7.73</v>
      </c>
      <c r="DS226">
        <v>7.55</v>
      </c>
      <c r="DT226">
        <v>7.26</v>
      </c>
      <c r="DU226">
        <v>6.99</v>
      </c>
      <c r="DV226">
        <v>6.78</v>
      </c>
      <c r="DW226">
        <v>6.63</v>
      </c>
      <c r="DX226">
        <v>6.37</v>
      </c>
      <c r="DY226">
        <v>6.39</v>
      </c>
      <c r="DZ226">
        <v>6.34</v>
      </c>
      <c r="EA226">
        <v>6.19</v>
      </c>
      <c r="EB226">
        <v>5.89</v>
      </c>
      <c r="EC226">
        <v>5.86</v>
      </c>
      <c r="ED226">
        <v>5.79</v>
      </c>
      <c r="EE226">
        <v>5.6</v>
      </c>
      <c r="EF226">
        <v>5.42</v>
      </c>
      <c r="EG226">
        <v>5.0999999999999996</v>
      </c>
      <c r="EH226">
        <v>4.88</v>
      </c>
      <c r="EI226">
        <v>4.7</v>
      </c>
      <c r="EJ226">
        <v>4.45</v>
      </c>
      <c r="EK226">
        <v>4.2300000000000004</v>
      </c>
      <c r="EL226">
        <v>4.17</v>
      </c>
      <c r="EM226">
        <v>3.97</v>
      </c>
      <c r="EN226">
        <v>3.78</v>
      </c>
      <c r="EO226">
        <v>3.62</v>
      </c>
      <c r="EP226">
        <v>3.48</v>
      </c>
      <c r="EQ226">
        <v>3.39</v>
      </c>
      <c r="ER226">
        <v>3.23</v>
      </c>
      <c r="ES226">
        <v>3.09</v>
      </c>
      <c r="ET226">
        <v>3</v>
      </c>
      <c r="EU226">
        <v>2.83</v>
      </c>
      <c r="EV226">
        <v>2.64</v>
      </c>
      <c r="EW226">
        <v>2.52</v>
      </c>
      <c r="EX226">
        <v>2.42</v>
      </c>
      <c r="EY226">
        <v>2.2200000000000002</v>
      </c>
      <c r="EZ226">
        <v>2.12</v>
      </c>
      <c r="FA226">
        <v>1.99</v>
      </c>
      <c r="FB226">
        <v>1.89</v>
      </c>
      <c r="FC226">
        <v>1.73</v>
      </c>
      <c r="FD226">
        <v>1.59</v>
      </c>
      <c r="FE226">
        <v>1.46</v>
      </c>
      <c r="FF226">
        <v>1.4</v>
      </c>
      <c r="FG226">
        <v>1.24</v>
      </c>
      <c r="FH226">
        <v>1.18</v>
      </c>
      <c r="FI226">
        <v>1.05</v>
      </c>
      <c r="FJ226">
        <v>0.96</v>
      </c>
      <c r="FK226">
        <v>0.89</v>
      </c>
      <c r="FL226">
        <v>0.78</v>
      </c>
      <c r="FM226">
        <v>0.7</v>
      </c>
      <c r="FN226">
        <v>0.65</v>
      </c>
      <c r="FO226">
        <v>0.59</v>
      </c>
      <c r="FP226">
        <v>0.51</v>
      </c>
      <c r="FQ226">
        <v>0.44</v>
      </c>
      <c r="FR226">
        <v>0.39</v>
      </c>
      <c r="FS226">
        <v>0.35</v>
      </c>
      <c r="FT226">
        <v>0.28999999999999998</v>
      </c>
      <c r="FU226">
        <v>0.24</v>
      </c>
      <c r="FV226">
        <v>0.2</v>
      </c>
      <c r="FW226">
        <v>0.17</v>
      </c>
      <c r="FX226">
        <v>0.15</v>
      </c>
      <c r="FY226">
        <v>0.12</v>
      </c>
      <c r="FZ226">
        <v>0.1</v>
      </c>
    </row>
    <row r="227" spans="1:182" x14ac:dyDescent="0.15">
      <c r="A227">
        <v>-40</v>
      </c>
      <c r="B227">
        <v>0</v>
      </c>
      <c r="C227">
        <v>0</v>
      </c>
      <c r="D227">
        <v>0</v>
      </c>
      <c r="E227">
        <v>0</v>
      </c>
      <c r="F227">
        <v>0</v>
      </c>
      <c r="G227">
        <v>0</v>
      </c>
      <c r="H227">
        <v>0</v>
      </c>
      <c r="I227">
        <v>0</v>
      </c>
      <c r="J227">
        <v>0</v>
      </c>
      <c r="K227">
        <v>0</v>
      </c>
      <c r="L227">
        <v>0</v>
      </c>
      <c r="M227">
        <v>0</v>
      </c>
      <c r="N227">
        <v>0</v>
      </c>
      <c r="O227">
        <v>0</v>
      </c>
      <c r="P227">
        <v>0</v>
      </c>
      <c r="Q227">
        <v>0</v>
      </c>
      <c r="R227">
        <v>0.03</v>
      </c>
      <c r="S227">
        <v>0.04</v>
      </c>
      <c r="T227">
        <v>7.0000000000000007E-2</v>
      </c>
      <c r="U227">
        <v>0.09</v>
      </c>
      <c r="V227">
        <v>0.11</v>
      </c>
      <c r="W227">
        <v>0.14000000000000001</v>
      </c>
      <c r="X227">
        <v>0.17</v>
      </c>
      <c r="Y227">
        <v>0.2</v>
      </c>
      <c r="Z227">
        <v>0.25</v>
      </c>
      <c r="AA227">
        <v>0.28000000000000003</v>
      </c>
      <c r="AB227">
        <v>0.34</v>
      </c>
      <c r="AC227">
        <v>0.4</v>
      </c>
      <c r="AD227">
        <v>0.46</v>
      </c>
      <c r="AE227">
        <v>0.55000000000000004</v>
      </c>
      <c r="AF227">
        <v>0.64</v>
      </c>
      <c r="AG227">
        <v>0.73</v>
      </c>
      <c r="AH227">
        <v>0.83</v>
      </c>
      <c r="AI227">
        <v>0.92</v>
      </c>
      <c r="AJ227">
        <v>1.06</v>
      </c>
      <c r="AK227">
        <v>1.19</v>
      </c>
      <c r="AL227">
        <v>1.33</v>
      </c>
      <c r="AM227">
        <v>1.53</v>
      </c>
      <c r="AN227">
        <v>1.71</v>
      </c>
      <c r="AO227">
        <v>1.87</v>
      </c>
      <c r="AP227">
        <v>2.06</v>
      </c>
      <c r="AQ227">
        <v>2.2799999999999998</v>
      </c>
      <c r="AR227">
        <v>2.58</v>
      </c>
      <c r="AS227">
        <v>2.77</v>
      </c>
      <c r="AT227">
        <v>3.04</v>
      </c>
      <c r="AU227">
        <v>3.32</v>
      </c>
      <c r="AV227">
        <v>3.69</v>
      </c>
      <c r="AW227">
        <v>4.01</v>
      </c>
      <c r="AX227">
        <v>4.28</v>
      </c>
      <c r="AY227">
        <v>4.5999999999999996</v>
      </c>
      <c r="AZ227">
        <v>4.91</v>
      </c>
      <c r="BA227">
        <v>5.17</v>
      </c>
      <c r="BB227">
        <v>5.52</v>
      </c>
      <c r="BC227">
        <v>5.83</v>
      </c>
      <c r="BD227">
        <v>6.42</v>
      </c>
      <c r="BE227">
        <v>6.97</v>
      </c>
      <c r="BF227">
        <v>7.69</v>
      </c>
      <c r="BG227">
        <v>8.4</v>
      </c>
      <c r="BH227">
        <v>8.9499999999999993</v>
      </c>
      <c r="BI227">
        <v>9.2899999999999991</v>
      </c>
      <c r="BJ227">
        <v>9.83</v>
      </c>
      <c r="BK227">
        <v>10.199999999999999</v>
      </c>
      <c r="BL227">
        <v>10.6</v>
      </c>
      <c r="BM227">
        <v>11</v>
      </c>
      <c r="BN227">
        <v>11.3</v>
      </c>
      <c r="BO227">
        <v>11.6</v>
      </c>
      <c r="BP227">
        <v>11.8</v>
      </c>
      <c r="BQ227">
        <v>12.1</v>
      </c>
      <c r="BR227">
        <v>12.3</v>
      </c>
      <c r="BS227">
        <v>12.5</v>
      </c>
      <c r="BT227">
        <v>12.6</v>
      </c>
      <c r="BU227">
        <v>12.8</v>
      </c>
      <c r="BV227">
        <v>12.9</v>
      </c>
      <c r="BW227">
        <v>13</v>
      </c>
      <c r="BX227">
        <v>13.1</v>
      </c>
      <c r="BY227">
        <v>13.2</v>
      </c>
      <c r="BZ227">
        <v>13.3</v>
      </c>
      <c r="CA227">
        <v>13.3</v>
      </c>
      <c r="CB227">
        <v>13.4</v>
      </c>
      <c r="CC227">
        <v>13.4</v>
      </c>
      <c r="CD227">
        <v>13.5</v>
      </c>
      <c r="CE227">
        <v>13.5</v>
      </c>
      <c r="CF227">
        <v>13.5</v>
      </c>
      <c r="CG227">
        <v>13.5</v>
      </c>
      <c r="CH227">
        <v>13.4</v>
      </c>
      <c r="CI227">
        <v>13.4</v>
      </c>
      <c r="CJ227">
        <v>13.4</v>
      </c>
      <c r="CK227">
        <v>13.3</v>
      </c>
      <c r="CL227">
        <v>13.3</v>
      </c>
      <c r="CM227">
        <v>13.2</v>
      </c>
      <c r="CN227">
        <v>13.1</v>
      </c>
      <c r="CO227">
        <v>13</v>
      </c>
      <c r="CP227">
        <v>12.9</v>
      </c>
      <c r="CQ227">
        <v>12.8</v>
      </c>
      <c r="CR227">
        <v>12.7</v>
      </c>
      <c r="CS227">
        <v>12.6</v>
      </c>
      <c r="CT227">
        <v>12.5</v>
      </c>
      <c r="CU227">
        <v>12.4</v>
      </c>
      <c r="CV227">
        <v>12.2</v>
      </c>
      <c r="CW227">
        <v>12.1</v>
      </c>
      <c r="CX227">
        <v>11.9</v>
      </c>
      <c r="CY227">
        <v>11.8</v>
      </c>
      <c r="CZ227">
        <v>11.6</v>
      </c>
      <c r="DA227">
        <v>11.4</v>
      </c>
      <c r="DB227">
        <v>11.3</v>
      </c>
      <c r="DC227">
        <v>11.1</v>
      </c>
      <c r="DD227">
        <v>10.9</v>
      </c>
      <c r="DE227">
        <v>10.7</v>
      </c>
      <c r="DF227">
        <v>10.5</v>
      </c>
      <c r="DG227">
        <v>10.3</v>
      </c>
      <c r="DH227">
        <v>10.1</v>
      </c>
      <c r="DI227">
        <v>9.85</v>
      </c>
      <c r="DJ227">
        <v>9.67</v>
      </c>
      <c r="DK227">
        <v>9.49</v>
      </c>
      <c r="DL227">
        <v>9.2200000000000006</v>
      </c>
      <c r="DM227">
        <v>8.91</v>
      </c>
      <c r="DN227">
        <v>8.7899999999999991</v>
      </c>
      <c r="DO227">
        <v>8.5500000000000007</v>
      </c>
      <c r="DP227">
        <v>8.2899999999999991</v>
      </c>
      <c r="DQ227">
        <v>8.11</v>
      </c>
      <c r="DR227">
        <v>7.86</v>
      </c>
      <c r="DS227">
        <v>7.57</v>
      </c>
      <c r="DT227">
        <v>7.29</v>
      </c>
      <c r="DU227">
        <v>7.11</v>
      </c>
      <c r="DV227">
        <v>6.87</v>
      </c>
      <c r="DW227">
        <v>6.71</v>
      </c>
      <c r="DX227">
        <v>6.43</v>
      </c>
      <c r="DY227">
        <v>6.39</v>
      </c>
      <c r="DZ227">
        <v>6.43</v>
      </c>
      <c r="EA227">
        <v>6.23</v>
      </c>
      <c r="EB227">
        <v>6.03</v>
      </c>
      <c r="EC227">
        <v>5.86</v>
      </c>
      <c r="ED227">
        <v>5.76</v>
      </c>
      <c r="EE227">
        <v>5.72</v>
      </c>
      <c r="EF227">
        <v>5.47</v>
      </c>
      <c r="EG227">
        <v>5.19</v>
      </c>
      <c r="EH227">
        <v>4.9800000000000004</v>
      </c>
      <c r="EI227">
        <v>4.75</v>
      </c>
      <c r="EJ227">
        <v>4.4800000000000004</v>
      </c>
      <c r="EK227">
        <v>4.37</v>
      </c>
      <c r="EL227">
        <v>4.22</v>
      </c>
      <c r="EM227">
        <v>4.01</v>
      </c>
      <c r="EN227">
        <v>3.86</v>
      </c>
      <c r="EO227">
        <v>3.7</v>
      </c>
      <c r="EP227">
        <v>3.53</v>
      </c>
      <c r="EQ227">
        <v>3.47</v>
      </c>
      <c r="ER227">
        <v>3.26</v>
      </c>
      <c r="ES227">
        <v>3.1</v>
      </c>
      <c r="ET227">
        <v>3.02</v>
      </c>
      <c r="EU227">
        <v>2.87</v>
      </c>
      <c r="EV227">
        <v>2.66</v>
      </c>
      <c r="EW227">
        <v>2.5099999999999998</v>
      </c>
      <c r="EX227">
        <v>2.42</v>
      </c>
      <c r="EY227">
        <v>2.25</v>
      </c>
      <c r="EZ227">
        <v>2.17</v>
      </c>
      <c r="FA227">
        <v>1.99</v>
      </c>
      <c r="FB227">
        <v>1.85</v>
      </c>
      <c r="FC227">
        <v>1.74</v>
      </c>
      <c r="FD227">
        <v>1.65</v>
      </c>
      <c r="FE227">
        <v>1.54</v>
      </c>
      <c r="FF227">
        <v>1.41</v>
      </c>
      <c r="FG227">
        <v>1.3</v>
      </c>
      <c r="FH227">
        <v>1.18</v>
      </c>
      <c r="FI227">
        <v>1.06</v>
      </c>
      <c r="FJ227">
        <v>0.96</v>
      </c>
      <c r="FK227">
        <v>0.88</v>
      </c>
      <c r="FL227">
        <v>0.8</v>
      </c>
      <c r="FM227">
        <v>0.72</v>
      </c>
      <c r="FN227">
        <v>0.64</v>
      </c>
      <c r="FO227">
        <v>0.59</v>
      </c>
      <c r="FP227">
        <v>0.48</v>
      </c>
      <c r="FQ227">
        <v>0.44</v>
      </c>
      <c r="FR227">
        <v>0.4</v>
      </c>
      <c r="FS227">
        <v>0.34</v>
      </c>
      <c r="FT227">
        <v>0.3</v>
      </c>
      <c r="FU227">
        <v>0.25</v>
      </c>
      <c r="FV227">
        <v>0.21</v>
      </c>
      <c r="FW227">
        <v>0.17</v>
      </c>
      <c r="FX227">
        <v>0.14000000000000001</v>
      </c>
      <c r="FY227">
        <v>0.12</v>
      </c>
      <c r="FZ227">
        <v>0.1</v>
      </c>
    </row>
    <row r="228" spans="1:182" x14ac:dyDescent="0.15">
      <c r="A228">
        <v>-41</v>
      </c>
      <c r="B228">
        <v>0</v>
      </c>
      <c r="C228">
        <v>0</v>
      </c>
      <c r="D228">
        <v>0</v>
      </c>
      <c r="E228">
        <v>0</v>
      </c>
      <c r="F228">
        <v>0</v>
      </c>
      <c r="G228">
        <v>0</v>
      </c>
      <c r="H228">
        <v>0</v>
      </c>
      <c r="I228">
        <v>0</v>
      </c>
      <c r="J228">
        <v>0</v>
      </c>
      <c r="K228">
        <v>0</v>
      </c>
      <c r="L228">
        <v>0</v>
      </c>
      <c r="M228">
        <v>0</v>
      </c>
      <c r="N228">
        <v>0</v>
      </c>
      <c r="O228">
        <v>0</v>
      </c>
      <c r="P228">
        <v>0</v>
      </c>
      <c r="Q228">
        <v>0</v>
      </c>
      <c r="R228">
        <v>0.02</v>
      </c>
      <c r="S228">
        <v>0.05</v>
      </c>
      <c r="T228">
        <v>0.05</v>
      </c>
      <c r="U228">
        <v>7.0000000000000007E-2</v>
      </c>
      <c r="V228">
        <v>0.1</v>
      </c>
      <c r="W228">
        <v>0.13</v>
      </c>
      <c r="X228">
        <v>0.16</v>
      </c>
      <c r="Y228">
        <v>0.19</v>
      </c>
      <c r="Z228">
        <v>0.23</v>
      </c>
      <c r="AA228">
        <v>0.28999999999999998</v>
      </c>
      <c r="AB228">
        <v>0.32</v>
      </c>
      <c r="AC228">
        <v>0.39</v>
      </c>
      <c r="AD228">
        <v>0.47</v>
      </c>
      <c r="AE228">
        <v>0.53</v>
      </c>
      <c r="AF228">
        <v>0.62</v>
      </c>
      <c r="AG228">
        <v>0.71</v>
      </c>
      <c r="AH228">
        <v>0.8</v>
      </c>
      <c r="AI228">
        <v>0.92</v>
      </c>
      <c r="AJ228">
        <v>1.05</v>
      </c>
      <c r="AK228">
        <v>1.19</v>
      </c>
      <c r="AL228">
        <v>1.36</v>
      </c>
      <c r="AM228">
        <v>1.49</v>
      </c>
      <c r="AN228">
        <v>1.65</v>
      </c>
      <c r="AO228">
        <v>1.83</v>
      </c>
      <c r="AP228">
        <v>2.0699999999999998</v>
      </c>
      <c r="AQ228">
        <v>2.23</v>
      </c>
      <c r="AR228">
        <v>2.5299999999999998</v>
      </c>
      <c r="AS228">
        <v>2.76</v>
      </c>
      <c r="AT228">
        <v>2.95</v>
      </c>
      <c r="AU228">
        <v>3.23</v>
      </c>
      <c r="AV228">
        <v>3.6</v>
      </c>
      <c r="AW228">
        <v>3.97</v>
      </c>
      <c r="AX228">
        <v>4.1900000000000004</v>
      </c>
      <c r="AY228">
        <v>4.5</v>
      </c>
      <c r="AZ228">
        <v>4.83</v>
      </c>
      <c r="BA228">
        <v>5.13</v>
      </c>
      <c r="BB228">
        <v>5.43</v>
      </c>
      <c r="BC228">
        <v>5.74</v>
      </c>
      <c r="BD228">
        <v>6.24</v>
      </c>
      <c r="BE228">
        <v>6.78</v>
      </c>
      <c r="BF228">
        <v>7.55</v>
      </c>
      <c r="BG228">
        <v>8.3000000000000007</v>
      </c>
      <c r="BH228">
        <v>8.84</v>
      </c>
      <c r="BI228">
        <v>9.18</v>
      </c>
      <c r="BJ228">
        <v>9.7200000000000006</v>
      </c>
      <c r="BK228">
        <v>10.1</v>
      </c>
      <c r="BL228">
        <v>10.5</v>
      </c>
      <c r="BM228">
        <v>10.9</v>
      </c>
      <c r="BN228">
        <v>11.3</v>
      </c>
      <c r="BO228">
        <v>11.5</v>
      </c>
      <c r="BP228">
        <v>11.7</v>
      </c>
      <c r="BQ228">
        <v>12</v>
      </c>
      <c r="BR228">
        <v>12.2</v>
      </c>
      <c r="BS228">
        <v>12.4</v>
      </c>
      <c r="BT228">
        <v>12.6</v>
      </c>
      <c r="BU228">
        <v>12.7</v>
      </c>
      <c r="BV228">
        <v>12.8</v>
      </c>
      <c r="BW228">
        <v>13</v>
      </c>
      <c r="BX228">
        <v>13.1</v>
      </c>
      <c r="BY228">
        <v>13.2</v>
      </c>
      <c r="BZ228">
        <v>13.2</v>
      </c>
      <c r="CA228">
        <v>13.3</v>
      </c>
      <c r="CB228">
        <v>13.3</v>
      </c>
      <c r="CC228">
        <v>13.4</v>
      </c>
      <c r="CD228">
        <v>13.4</v>
      </c>
      <c r="CE228">
        <v>13.4</v>
      </c>
      <c r="CF228">
        <v>13.4</v>
      </c>
      <c r="CG228">
        <v>13.4</v>
      </c>
      <c r="CH228">
        <v>13.4</v>
      </c>
      <c r="CI228">
        <v>13.4</v>
      </c>
      <c r="CJ228">
        <v>13.3</v>
      </c>
      <c r="CK228">
        <v>13.3</v>
      </c>
      <c r="CL228">
        <v>13.2</v>
      </c>
      <c r="CM228">
        <v>13.2</v>
      </c>
      <c r="CN228">
        <v>13.1</v>
      </c>
      <c r="CO228">
        <v>13</v>
      </c>
      <c r="CP228">
        <v>12.9</v>
      </c>
      <c r="CQ228">
        <v>12.8</v>
      </c>
      <c r="CR228">
        <v>12.7</v>
      </c>
      <c r="CS228">
        <v>12.6</v>
      </c>
      <c r="CT228">
        <v>12.5</v>
      </c>
      <c r="CU228">
        <v>12.4</v>
      </c>
      <c r="CV228">
        <v>12.2</v>
      </c>
      <c r="CW228">
        <v>12.1</v>
      </c>
      <c r="CX228">
        <v>11.9</v>
      </c>
      <c r="CY228">
        <v>11.8</v>
      </c>
      <c r="CZ228">
        <v>11.7</v>
      </c>
      <c r="DA228">
        <v>11.5</v>
      </c>
      <c r="DB228">
        <v>11.3</v>
      </c>
      <c r="DC228">
        <v>11.2</v>
      </c>
      <c r="DD228">
        <v>11</v>
      </c>
      <c r="DE228">
        <v>10.9</v>
      </c>
      <c r="DF228">
        <v>10.7</v>
      </c>
      <c r="DG228">
        <v>10.4</v>
      </c>
      <c r="DH228">
        <v>10.199999999999999</v>
      </c>
      <c r="DI228">
        <v>9.91</v>
      </c>
      <c r="DJ228">
        <v>9.8000000000000007</v>
      </c>
      <c r="DK228">
        <v>9.57</v>
      </c>
      <c r="DL228">
        <v>9.2899999999999991</v>
      </c>
      <c r="DM228">
        <v>9.14</v>
      </c>
      <c r="DN228">
        <v>8.81</v>
      </c>
      <c r="DO228">
        <v>8.64</v>
      </c>
      <c r="DP228">
        <v>8.4</v>
      </c>
      <c r="DQ228">
        <v>8.19</v>
      </c>
      <c r="DR228">
        <v>7.83</v>
      </c>
      <c r="DS228">
        <v>7.64</v>
      </c>
      <c r="DT228">
        <v>7.43</v>
      </c>
      <c r="DU228">
        <v>7.21</v>
      </c>
      <c r="DV228">
        <v>6.97</v>
      </c>
      <c r="DW228">
        <v>6.77</v>
      </c>
      <c r="DX228">
        <v>6.57</v>
      </c>
      <c r="DY228">
        <v>6.41</v>
      </c>
      <c r="DZ228">
        <v>6.36</v>
      </c>
      <c r="EA228">
        <v>6.25</v>
      </c>
      <c r="EB228">
        <v>6.1</v>
      </c>
      <c r="EC228">
        <v>5.95</v>
      </c>
      <c r="ED228">
        <v>5.97</v>
      </c>
      <c r="EE228">
        <v>5.75</v>
      </c>
      <c r="EF228">
        <v>5.62</v>
      </c>
      <c r="EG228">
        <v>5.36</v>
      </c>
      <c r="EH228">
        <v>5.05</v>
      </c>
      <c r="EI228">
        <v>4.82</v>
      </c>
      <c r="EJ228">
        <v>4.58</v>
      </c>
      <c r="EK228">
        <v>4.43</v>
      </c>
      <c r="EL228">
        <v>4.1900000000000004</v>
      </c>
      <c r="EM228">
        <v>4.07</v>
      </c>
      <c r="EN228">
        <v>3.91</v>
      </c>
      <c r="EO228">
        <v>3.72</v>
      </c>
      <c r="EP228">
        <v>3.57</v>
      </c>
      <c r="EQ228">
        <v>3.51</v>
      </c>
      <c r="ER228">
        <v>3.28</v>
      </c>
      <c r="ES228">
        <v>3.15</v>
      </c>
      <c r="ET228">
        <v>3.09</v>
      </c>
      <c r="EU228">
        <v>2.9</v>
      </c>
      <c r="EV228">
        <v>2.73</v>
      </c>
      <c r="EW228">
        <v>2.54</v>
      </c>
      <c r="EX228">
        <v>2.4300000000000002</v>
      </c>
      <c r="EY228">
        <v>2.29</v>
      </c>
      <c r="EZ228">
        <v>2.1800000000000002</v>
      </c>
      <c r="FA228">
        <v>2.06</v>
      </c>
      <c r="FB228">
        <v>1.88</v>
      </c>
      <c r="FC228">
        <v>1.74</v>
      </c>
      <c r="FD228">
        <v>1.65</v>
      </c>
      <c r="FE228">
        <v>1.51</v>
      </c>
      <c r="FF228">
        <v>1.41</v>
      </c>
      <c r="FG228">
        <v>1.28</v>
      </c>
      <c r="FH228">
        <v>1.17</v>
      </c>
      <c r="FI228">
        <v>1.07</v>
      </c>
      <c r="FJ228">
        <v>0.98</v>
      </c>
      <c r="FK228">
        <v>0.92</v>
      </c>
      <c r="FL228">
        <v>0.82</v>
      </c>
      <c r="FM228">
        <v>0.73</v>
      </c>
      <c r="FN228">
        <v>0.65</v>
      </c>
      <c r="FO228">
        <v>0.57999999999999996</v>
      </c>
      <c r="FP228">
        <v>0.52</v>
      </c>
      <c r="FQ228">
        <v>0.46</v>
      </c>
      <c r="FR228">
        <v>0.39</v>
      </c>
      <c r="FS228">
        <v>0.34</v>
      </c>
      <c r="FT228">
        <v>0.3</v>
      </c>
      <c r="FU228">
        <v>0.25</v>
      </c>
      <c r="FV228">
        <v>0.21</v>
      </c>
      <c r="FW228">
        <v>0.18</v>
      </c>
      <c r="FX228">
        <v>0.14000000000000001</v>
      </c>
      <c r="FY228">
        <v>0.12</v>
      </c>
      <c r="FZ228">
        <v>0.1</v>
      </c>
    </row>
    <row r="229" spans="1:182" x14ac:dyDescent="0.15">
      <c r="A229">
        <v>-42</v>
      </c>
      <c r="B229">
        <v>0</v>
      </c>
      <c r="C229">
        <v>0</v>
      </c>
      <c r="D229">
        <v>0</v>
      </c>
      <c r="E229">
        <v>0</v>
      </c>
      <c r="F229">
        <v>0</v>
      </c>
      <c r="G229">
        <v>0</v>
      </c>
      <c r="H229">
        <v>0</v>
      </c>
      <c r="I229">
        <v>0</v>
      </c>
      <c r="J229">
        <v>0</v>
      </c>
      <c r="K229">
        <v>0</v>
      </c>
      <c r="L229">
        <v>0</v>
      </c>
      <c r="M229">
        <v>0</v>
      </c>
      <c r="N229">
        <v>0</v>
      </c>
      <c r="O229">
        <v>0</v>
      </c>
      <c r="P229">
        <v>0</v>
      </c>
      <c r="Q229">
        <v>0</v>
      </c>
      <c r="R229">
        <v>0.02</v>
      </c>
      <c r="S229">
        <v>0.04</v>
      </c>
      <c r="T229">
        <v>0.06</v>
      </c>
      <c r="U229">
        <v>0.08</v>
      </c>
      <c r="V229">
        <v>0.1</v>
      </c>
      <c r="W229">
        <v>0.13</v>
      </c>
      <c r="X229">
        <v>0.16</v>
      </c>
      <c r="Y229">
        <v>0.19</v>
      </c>
      <c r="Z229">
        <v>0.22</v>
      </c>
      <c r="AA229">
        <v>0.27</v>
      </c>
      <c r="AB229">
        <v>0.31</v>
      </c>
      <c r="AC229">
        <v>0.38</v>
      </c>
      <c r="AD229">
        <v>0.45</v>
      </c>
      <c r="AE229">
        <v>0.52</v>
      </c>
      <c r="AF229">
        <v>0.59</v>
      </c>
      <c r="AG229">
        <v>0.69</v>
      </c>
      <c r="AH229">
        <v>0.81</v>
      </c>
      <c r="AI229">
        <v>0.88</v>
      </c>
      <c r="AJ229">
        <v>1.05</v>
      </c>
      <c r="AK229">
        <v>1.1599999999999999</v>
      </c>
      <c r="AL229">
        <v>1.28</v>
      </c>
      <c r="AM229">
        <v>1.42</v>
      </c>
      <c r="AN229">
        <v>1.65</v>
      </c>
      <c r="AO229">
        <v>1.81</v>
      </c>
      <c r="AP229">
        <v>1.98</v>
      </c>
      <c r="AQ229">
        <v>2.2200000000000002</v>
      </c>
      <c r="AR229">
        <v>2.42</v>
      </c>
      <c r="AS229">
        <v>2.65</v>
      </c>
      <c r="AT229">
        <v>2.9</v>
      </c>
      <c r="AU229">
        <v>3.13</v>
      </c>
      <c r="AV229">
        <v>3.45</v>
      </c>
      <c r="AW229">
        <v>3.83</v>
      </c>
      <c r="AX229">
        <v>4.09</v>
      </c>
      <c r="AY229">
        <v>4.4400000000000004</v>
      </c>
      <c r="AZ229">
        <v>4.75</v>
      </c>
      <c r="BA229">
        <v>5.01</v>
      </c>
      <c r="BB229">
        <v>5.38</v>
      </c>
      <c r="BC229">
        <v>5.65</v>
      </c>
      <c r="BD229">
        <v>6.14</v>
      </c>
      <c r="BE229">
        <v>6.67</v>
      </c>
      <c r="BF229">
        <v>7.33</v>
      </c>
      <c r="BG229">
        <v>8.1199999999999992</v>
      </c>
      <c r="BH229">
        <v>8.77</v>
      </c>
      <c r="BI229">
        <v>9.07</v>
      </c>
      <c r="BJ229">
        <v>9.5399999999999991</v>
      </c>
      <c r="BK229">
        <v>10.1</v>
      </c>
      <c r="BL229">
        <v>10.4</v>
      </c>
      <c r="BM229">
        <v>10.8</v>
      </c>
      <c r="BN229">
        <v>11.1</v>
      </c>
      <c r="BO229">
        <v>11.4</v>
      </c>
      <c r="BP229">
        <v>11.7</v>
      </c>
      <c r="BQ229">
        <v>11.9</v>
      </c>
      <c r="BR229">
        <v>12.1</v>
      </c>
      <c r="BS229">
        <v>12.3</v>
      </c>
      <c r="BT229">
        <v>12.5</v>
      </c>
      <c r="BU229">
        <v>12.6</v>
      </c>
      <c r="BV229">
        <v>12.8</v>
      </c>
      <c r="BW229">
        <v>12.9</v>
      </c>
      <c r="BX229">
        <v>13</v>
      </c>
      <c r="BY229">
        <v>13.1</v>
      </c>
      <c r="BZ229">
        <v>13.2</v>
      </c>
      <c r="CA229">
        <v>13.2</v>
      </c>
      <c r="CB229">
        <v>13.3</v>
      </c>
      <c r="CC229">
        <v>13.3</v>
      </c>
      <c r="CD229">
        <v>13.4</v>
      </c>
      <c r="CE229">
        <v>13.4</v>
      </c>
      <c r="CF229">
        <v>13.4</v>
      </c>
      <c r="CG229">
        <v>13.4</v>
      </c>
      <c r="CH229">
        <v>13.4</v>
      </c>
      <c r="CI229">
        <v>13.4</v>
      </c>
      <c r="CJ229">
        <v>13.3</v>
      </c>
      <c r="CK229">
        <v>13.3</v>
      </c>
      <c r="CL229">
        <v>13.2</v>
      </c>
      <c r="CM229">
        <v>13.2</v>
      </c>
      <c r="CN229">
        <v>13.1</v>
      </c>
      <c r="CO229">
        <v>13</v>
      </c>
      <c r="CP229">
        <v>12.9</v>
      </c>
      <c r="CQ229">
        <v>12.8</v>
      </c>
      <c r="CR229">
        <v>12.7</v>
      </c>
      <c r="CS229">
        <v>12.6</v>
      </c>
      <c r="CT229">
        <v>12.5</v>
      </c>
      <c r="CU229">
        <v>12.4</v>
      </c>
      <c r="CV229">
        <v>12.3</v>
      </c>
      <c r="CW229">
        <v>12.1</v>
      </c>
      <c r="CX229">
        <v>12</v>
      </c>
      <c r="CY229">
        <v>11.8</v>
      </c>
      <c r="CZ229">
        <v>11.7</v>
      </c>
      <c r="DA229">
        <v>11.6</v>
      </c>
      <c r="DB229">
        <v>11.4</v>
      </c>
      <c r="DC229">
        <v>11.3</v>
      </c>
      <c r="DD229">
        <v>11.1</v>
      </c>
      <c r="DE229">
        <v>10.9</v>
      </c>
      <c r="DF229">
        <v>10.7</v>
      </c>
      <c r="DG229">
        <v>10.5</v>
      </c>
      <c r="DH229">
        <v>10.3</v>
      </c>
      <c r="DI229">
        <v>10</v>
      </c>
      <c r="DJ229">
        <v>9.84</v>
      </c>
      <c r="DK229">
        <v>9.61</v>
      </c>
      <c r="DL229">
        <v>9.36</v>
      </c>
      <c r="DM229">
        <v>9.15</v>
      </c>
      <c r="DN229">
        <v>8.93</v>
      </c>
      <c r="DO229">
        <v>8.74</v>
      </c>
      <c r="DP229">
        <v>8.5</v>
      </c>
      <c r="DQ229">
        <v>8.24</v>
      </c>
      <c r="DR229">
        <v>8.0299999999999994</v>
      </c>
      <c r="DS229">
        <v>7.74</v>
      </c>
      <c r="DT229">
        <v>7.59</v>
      </c>
      <c r="DU229">
        <v>7.31</v>
      </c>
      <c r="DV229">
        <v>7.11</v>
      </c>
      <c r="DW229">
        <v>6.81</v>
      </c>
      <c r="DX229">
        <v>6.7</v>
      </c>
      <c r="DY229">
        <v>6.49</v>
      </c>
      <c r="DZ229">
        <v>6.37</v>
      </c>
      <c r="EA229">
        <v>6.37</v>
      </c>
      <c r="EB229">
        <v>6.19</v>
      </c>
      <c r="EC229">
        <v>5.89</v>
      </c>
      <c r="ED229">
        <v>5.96</v>
      </c>
      <c r="EE229">
        <v>5.83</v>
      </c>
      <c r="EF229">
        <v>5.66</v>
      </c>
      <c r="EG229">
        <v>5.45</v>
      </c>
      <c r="EH229">
        <v>5.14</v>
      </c>
      <c r="EI229">
        <v>4.9000000000000004</v>
      </c>
      <c r="EJ229">
        <v>4.66</v>
      </c>
      <c r="EK229">
        <v>4.42</v>
      </c>
      <c r="EL229">
        <v>4.3099999999999996</v>
      </c>
      <c r="EM229">
        <v>4.0999999999999996</v>
      </c>
      <c r="EN229">
        <v>3.94</v>
      </c>
      <c r="EO229">
        <v>3.79</v>
      </c>
      <c r="EP229">
        <v>3.63</v>
      </c>
      <c r="EQ229">
        <v>3.48</v>
      </c>
      <c r="ER229">
        <v>3.4</v>
      </c>
      <c r="ES229">
        <v>3.19</v>
      </c>
      <c r="ET229">
        <v>3.12</v>
      </c>
      <c r="EU229">
        <v>3.01</v>
      </c>
      <c r="EV229">
        <v>2.75</v>
      </c>
      <c r="EW229">
        <v>2.59</v>
      </c>
      <c r="EX229">
        <v>2.46</v>
      </c>
      <c r="EY229">
        <v>2.31</v>
      </c>
      <c r="EZ229">
        <v>2.16</v>
      </c>
      <c r="FA229">
        <v>2.08</v>
      </c>
      <c r="FB229">
        <v>1.91</v>
      </c>
      <c r="FC229">
        <v>1.76</v>
      </c>
      <c r="FD229">
        <v>1.7</v>
      </c>
      <c r="FE229">
        <v>1.53</v>
      </c>
      <c r="FF229">
        <v>1.39</v>
      </c>
      <c r="FG229">
        <v>1.3</v>
      </c>
      <c r="FH229">
        <v>1.21</v>
      </c>
      <c r="FI229">
        <v>1.06</v>
      </c>
      <c r="FJ229">
        <v>1</v>
      </c>
      <c r="FK229">
        <v>0.88</v>
      </c>
      <c r="FL229">
        <v>0.85</v>
      </c>
      <c r="FM229">
        <v>0.74</v>
      </c>
      <c r="FN229">
        <v>0.64</v>
      </c>
      <c r="FO229">
        <v>0.57999999999999996</v>
      </c>
      <c r="FP229">
        <v>0.51</v>
      </c>
      <c r="FQ229">
        <v>0.46</v>
      </c>
      <c r="FR229">
        <v>0.39</v>
      </c>
      <c r="FS229">
        <v>0.33</v>
      </c>
      <c r="FT229">
        <v>0.3</v>
      </c>
      <c r="FU229">
        <v>0.25</v>
      </c>
      <c r="FV229">
        <v>0.21</v>
      </c>
      <c r="FW229">
        <v>0.18</v>
      </c>
      <c r="FX229">
        <v>0.14000000000000001</v>
      </c>
      <c r="FY229">
        <v>0.12</v>
      </c>
      <c r="FZ229">
        <v>0.1</v>
      </c>
    </row>
    <row r="230" spans="1:182" x14ac:dyDescent="0.15">
      <c r="A230">
        <v>-43</v>
      </c>
      <c r="B230">
        <v>0</v>
      </c>
      <c r="C230">
        <v>0</v>
      </c>
      <c r="D230">
        <v>0</v>
      </c>
      <c r="E230">
        <v>0</v>
      </c>
      <c r="F230">
        <v>0</v>
      </c>
      <c r="G230">
        <v>0</v>
      </c>
      <c r="H230">
        <v>0</v>
      </c>
      <c r="I230">
        <v>0</v>
      </c>
      <c r="J230">
        <v>0</v>
      </c>
      <c r="K230">
        <v>0</v>
      </c>
      <c r="L230">
        <v>0</v>
      </c>
      <c r="M230">
        <v>0</v>
      </c>
      <c r="N230">
        <v>0</v>
      </c>
      <c r="O230">
        <v>0</v>
      </c>
      <c r="P230">
        <v>0</v>
      </c>
      <c r="Q230">
        <v>0</v>
      </c>
      <c r="R230">
        <v>0.02</v>
      </c>
      <c r="S230">
        <v>0.03</v>
      </c>
      <c r="T230">
        <v>0.05</v>
      </c>
      <c r="U230">
        <v>0.08</v>
      </c>
      <c r="V230">
        <v>0.1</v>
      </c>
      <c r="W230">
        <v>0.12</v>
      </c>
      <c r="X230">
        <v>0.15</v>
      </c>
      <c r="Y230">
        <v>0.18</v>
      </c>
      <c r="Z230">
        <v>0.22</v>
      </c>
      <c r="AA230">
        <v>0.25</v>
      </c>
      <c r="AB230">
        <v>0.31</v>
      </c>
      <c r="AC230">
        <v>0.37</v>
      </c>
      <c r="AD230">
        <v>0.44</v>
      </c>
      <c r="AE230">
        <v>0.51</v>
      </c>
      <c r="AF230">
        <v>0.59</v>
      </c>
      <c r="AG230">
        <v>0.66</v>
      </c>
      <c r="AH230">
        <v>0.76</v>
      </c>
      <c r="AI230">
        <v>0.87</v>
      </c>
      <c r="AJ230">
        <v>1</v>
      </c>
      <c r="AK230">
        <v>1.0900000000000001</v>
      </c>
      <c r="AL230">
        <v>1.26</v>
      </c>
      <c r="AM230">
        <v>1.39</v>
      </c>
      <c r="AN230">
        <v>1.63</v>
      </c>
      <c r="AO230">
        <v>1.74</v>
      </c>
      <c r="AP230">
        <v>1.98</v>
      </c>
      <c r="AQ230">
        <v>2.14</v>
      </c>
      <c r="AR230">
        <v>2.37</v>
      </c>
      <c r="AS230">
        <v>2.62</v>
      </c>
      <c r="AT230">
        <v>2.87</v>
      </c>
      <c r="AU230">
        <v>3.11</v>
      </c>
      <c r="AV230">
        <v>3.33</v>
      </c>
      <c r="AW230">
        <v>3.76</v>
      </c>
      <c r="AX230">
        <v>4.09</v>
      </c>
      <c r="AY230">
        <v>4.4000000000000004</v>
      </c>
      <c r="AZ230">
        <v>4.67</v>
      </c>
      <c r="BA230">
        <v>4.95</v>
      </c>
      <c r="BB230">
        <v>5.23</v>
      </c>
      <c r="BC230">
        <v>5.56</v>
      </c>
      <c r="BD230">
        <v>5.98</v>
      </c>
      <c r="BE230">
        <v>6.52</v>
      </c>
      <c r="BF230">
        <v>7.09</v>
      </c>
      <c r="BG230">
        <v>7.82</v>
      </c>
      <c r="BH230">
        <v>8.58</v>
      </c>
      <c r="BI230">
        <v>8.9</v>
      </c>
      <c r="BJ230">
        <v>9.3000000000000007</v>
      </c>
      <c r="BK230">
        <v>9.89</v>
      </c>
      <c r="BL230">
        <v>10.199999999999999</v>
      </c>
      <c r="BM230">
        <v>10.7</v>
      </c>
      <c r="BN230">
        <v>11</v>
      </c>
      <c r="BO230">
        <v>11.3</v>
      </c>
      <c r="BP230">
        <v>11.6</v>
      </c>
      <c r="BQ230">
        <v>11.8</v>
      </c>
      <c r="BR230">
        <v>12</v>
      </c>
      <c r="BS230">
        <v>12.2</v>
      </c>
      <c r="BT230">
        <v>12.4</v>
      </c>
      <c r="BU230">
        <v>12.6</v>
      </c>
      <c r="BV230">
        <v>12.7</v>
      </c>
      <c r="BW230">
        <v>12.8</v>
      </c>
      <c r="BX230">
        <v>12.9</v>
      </c>
      <c r="BY230">
        <v>13</v>
      </c>
      <c r="BZ230">
        <v>13.1</v>
      </c>
      <c r="CA230">
        <v>13.2</v>
      </c>
      <c r="CB230">
        <v>13.3</v>
      </c>
      <c r="CC230">
        <v>13.3</v>
      </c>
      <c r="CD230">
        <v>13.3</v>
      </c>
      <c r="CE230">
        <v>13.4</v>
      </c>
      <c r="CF230">
        <v>13.4</v>
      </c>
      <c r="CG230">
        <v>13.4</v>
      </c>
      <c r="CH230">
        <v>13.4</v>
      </c>
      <c r="CI230">
        <v>13.3</v>
      </c>
      <c r="CJ230">
        <v>13.3</v>
      </c>
      <c r="CK230">
        <v>13.3</v>
      </c>
      <c r="CL230">
        <v>13.2</v>
      </c>
      <c r="CM230">
        <v>13.2</v>
      </c>
      <c r="CN230">
        <v>13.1</v>
      </c>
      <c r="CO230">
        <v>13</v>
      </c>
      <c r="CP230">
        <v>12.9</v>
      </c>
      <c r="CQ230">
        <v>12.9</v>
      </c>
      <c r="CR230">
        <v>12.7</v>
      </c>
      <c r="CS230">
        <v>12.6</v>
      </c>
      <c r="CT230">
        <v>12.5</v>
      </c>
      <c r="CU230">
        <v>12.4</v>
      </c>
      <c r="CV230">
        <v>12.3</v>
      </c>
      <c r="CW230">
        <v>12.2</v>
      </c>
      <c r="CX230">
        <v>12</v>
      </c>
      <c r="CY230">
        <v>11.9</v>
      </c>
      <c r="CZ230">
        <v>11.8</v>
      </c>
      <c r="DA230">
        <v>11.6</v>
      </c>
      <c r="DB230">
        <v>11.4</v>
      </c>
      <c r="DC230">
        <v>11.3</v>
      </c>
      <c r="DD230">
        <v>11.1</v>
      </c>
      <c r="DE230">
        <v>11</v>
      </c>
      <c r="DF230">
        <v>10.8</v>
      </c>
      <c r="DG230">
        <v>10.5</v>
      </c>
      <c r="DH230">
        <v>10.3</v>
      </c>
      <c r="DI230">
        <v>10.199999999999999</v>
      </c>
      <c r="DJ230">
        <v>9.89</v>
      </c>
      <c r="DK230">
        <v>9.64</v>
      </c>
      <c r="DL230">
        <v>9.41</v>
      </c>
      <c r="DM230">
        <v>9.1999999999999993</v>
      </c>
      <c r="DN230">
        <v>8.99</v>
      </c>
      <c r="DO230">
        <v>8.8000000000000007</v>
      </c>
      <c r="DP230">
        <v>8.6</v>
      </c>
      <c r="DQ230">
        <v>8.34</v>
      </c>
      <c r="DR230">
        <v>8.1300000000000008</v>
      </c>
      <c r="DS230">
        <v>7.77</v>
      </c>
      <c r="DT230">
        <v>7.7</v>
      </c>
      <c r="DU230">
        <v>7.41</v>
      </c>
      <c r="DV230">
        <v>7.21</v>
      </c>
      <c r="DW230">
        <v>6.98</v>
      </c>
      <c r="DX230">
        <v>6.77</v>
      </c>
      <c r="DY230">
        <v>6.61</v>
      </c>
      <c r="DZ230">
        <v>6.41</v>
      </c>
      <c r="EA230">
        <v>6.49</v>
      </c>
      <c r="EB230">
        <v>6.33</v>
      </c>
      <c r="EC230">
        <v>6.08</v>
      </c>
      <c r="ED230">
        <v>6.02</v>
      </c>
      <c r="EE230">
        <v>5.9</v>
      </c>
      <c r="EF230">
        <v>5.76</v>
      </c>
      <c r="EG230">
        <v>5.51</v>
      </c>
      <c r="EH230">
        <v>5.29</v>
      </c>
      <c r="EI230">
        <v>4.9800000000000004</v>
      </c>
      <c r="EJ230">
        <v>4.71</v>
      </c>
      <c r="EK230">
        <v>4.54</v>
      </c>
      <c r="EL230">
        <v>4.3499999999999996</v>
      </c>
      <c r="EM230">
        <v>4.16</v>
      </c>
      <c r="EN230">
        <v>4.05</v>
      </c>
      <c r="EO230">
        <v>3.84</v>
      </c>
      <c r="EP230">
        <v>3.62</v>
      </c>
      <c r="EQ230">
        <v>3.54</v>
      </c>
      <c r="ER230">
        <v>3.41</v>
      </c>
      <c r="ES230">
        <v>3.21</v>
      </c>
      <c r="ET230">
        <v>3.12</v>
      </c>
      <c r="EU230">
        <v>2.97</v>
      </c>
      <c r="EV230">
        <v>2.79</v>
      </c>
      <c r="EW230">
        <v>2.63</v>
      </c>
      <c r="EX230">
        <v>2.48</v>
      </c>
      <c r="EY230">
        <v>2.35</v>
      </c>
      <c r="EZ230">
        <v>2.1800000000000002</v>
      </c>
      <c r="FA230">
        <v>2.1</v>
      </c>
      <c r="FB230">
        <v>1.93</v>
      </c>
      <c r="FC230">
        <v>1.8</v>
      </c>
      <c r="FD230">
        <v>1.68</v>
      </c>
      <c r="FE230">
        <v>1.53</v>
      </c>
      <c r="FF230">
        <v>1.42</v>
      </c>
      <c r="FG230">
        <v>1.28</v>
      </c>
      <c r="FH230">
        <v>1.2</v>
      </c>
      <c r="FI230">
        <v>1.0900000000000001</v>
      </c>
      <c r="FJ230">
        <v>0.99</v>
      </c>
      <c r="FK230">
        <v>0.91</v>
      </c>
      <c r="FL230">
        <v>0.82</v>
      </c>
      <c r="FM230">
        <v>0.73</v>
      </c>
      <c r="FN230">
        <v>0.66</v>
      </c>
      <c r="FO230">
        <v>0.57999999999999996</v>
      </c>
      <c r="FP230">
        <v>0.51</v>
      </c>
      <c r="FQ230">
        <v>0.45</v>
      </c>
      <c r="FR230">
        <v>0.39</v>
      </c>
      <c r="FS230">
        <v>0.34</v>
      </c>
      <c r="FT230">
        <v>0.28999999999999998</v>
      </c>
      <c r="FU230">
        <v>0.26</v>
      </c>
      <c r="FV230">
        <v>0.21</v>
      </c>
      <c r="FW230">
        <v>0.18</v>
      </c>
      <c r="FX230">
        <v>0.15</v>
      </c>
      <c r="FY230">
        <v>0.12</v>
      </c>
      <c r="FZ230">
        <v>0.1</v>
      </c>
    </row>
    <row r="231" spans="1:182" x14ac:dyDescent="0.15">
      <c r="A231">
        <v>-44</v>
      </c>
      <c r="B231">
        <v>0</v>
      </c>
      <c r="C231">
        <v>0</v>
      </c>
      <c r="D231">
        <v>0</v>
      </c>
      <c r="E231">
        <v>0</v>
      </c>
      <c r="F231">
        <v>0</v>
      </c>
      <c r="G231">
        <v>0</v>
      </c>
      <c r="H231">
        <v>0</v>
      </c>
      <c r="I231">
        <v>0</v>
      </c>
      <c r="J231">
        <v>0</v>
      </c>
      <c r="K231">
        <v>0</v>
      </c>
      <c r="L231">
        <v>0</v>
      </c>
      <c r="M231">
        <v>0</v>
      </c>
      <c r="N231">
        <v>0</v>
      </c>
      <c r="O231">
        <v>0</v>
      </c>
      <c r="P231">
        <v>0</v>
      </c>
      <c r="Q231">
        <v>0</v>
      </c>
      <c r="R231">
        <v>0.02</v>
      </c>
      <c r="S231">
        <v>0.04</v>
      </c>
      <c r="T231">
        <v>0.05</v>
      </c>
      <c r="U231">
        <v>7.0000000000000007E-2</v>
      </c>
      <c r="V231">
        <v>0.09</v>
      </c>
      <c r="W231">
        <v>0.11</v>
      </c>
      <c r="X231">
        <v>0.14000000000000001</v>
      </c>
      <c r="Y231">
        <v>0.18</v>
      </c>
      <c r="Z231">
        <v>0.22</v>
      </c>
      <c r="AA231">
        <v>0.26</v>
      </c>
      <c r="AB231">
        <v>0.31</v>
      </c>
      <c r="AC231">
        <v>0.36</v>
      </c>
      <c r="AD231">
        <v>0.43</v>
      </c>
      <c r="AE231">
        <v>0.48</v>
      </c>
      <c r="AF231">
        <v>0.56999999999999995</v>
      </c>
      <c r="AG231">
        <v>0.66</v>
      </c>
      <c r="AH231">
        <v>0.76</v>
      </c>
      <c r="AI231">
        <v>0.86</v>
      </c>
      <c r="AJ231">
        <v>0.96</v>
      </c>
      <c r="AK231">
        <v>1.1100000000000001</v>
      </c>
      <c r="AL231">
        <v>1.23</v>
      </c>
      <c r="AM231">
        <v>1.37</v>
      </c>
      <c r="AN231">
        <v>1.55</v>
      </c>
      <c r="AO231">
        <v>1.67</v>
      </c>
      <c r="AP231">
        <v>1.94</v>
      </c>
      <c r="AQ231">
        <v>2.09</v>
      </c>
      <c r="AR231">
        <v>2.31</v>
      </c>
      <c r="AS231">
        <v>2.61</v>
      </c>
      <c r="AT231">
        <v>2.77</v>
      </c>
      <c r="AU231">
        <v>3.05</v>
      </c>
      <c r="AV231">
        <v>3.28</v>
      </c>
      <c r="AW231">
        <v>3.67</v>
      </c>
      <c r="AX231">
        <v>4</v>
      </c>
      <c r="AY231">
        <v>4.32</v>
      </c>
      <c r="AZ231">
        <v>4.59</v>
      </c>
      <c r="BA231">
        <v>4.8499999999999996</v>
      </c>
      <c r="BB231">
        <v>5.18</v>
      </c>
      <c r="BC231">
        <v>5.46</v>
      </c>
      <c r="BD231">
        <v>5.89</v>
      </c>
      <c r="BE231">
        <v>6.31</v>
      </c>
      <c r="BF231">
        <v>6.92</v>
      </c>
      <c r="BG231">
        <v>7.65</v>
      </c>
      <c r="BH231">
        <v>8.31</v>
      </c>
      <c r="BI231">
        <v>8.9</v>
      </c>
      <c r="BJ231">
        <v>9.15</v>
      </c>
      <c r="BK231">
        <v>9.7200000000000006</v>
      </c>
      <c r="BL231">
        <v>10.1</v>
      </c>
      <c r="BM231">
        <v>10.5</v>
      </c>
      <c r="BN231">
        <v>10.9</v>
      </c>
      <c r="BO231">
        <v>11.2</v>
      </c>
      <c r="BP231">
        <v>11.5</v>
      </c>
      <c r="BQ231">
        <v>11.7</v>
      </c>
      <c r="BR231">
        <v>12</v>
      </c>
      <c r="BS231">
        <v>12.2</v>
      </c>
      <c r="BT231">
        <v>12.4</v>
      </c>
      <c r="BU231">
        <v>12.5</v>
      </c>
      <c r="BV231">
        <v>12.7</v>
      </c>
      <c r="BW231">
        <v>12.8</v>
      </c>
      <c r="BX231">
        <v>12.9</v>
      </c>
      <c r="BY231">
        <v>13</v>
      </c>
      <c r="BZ231">
        <v>13.1</v>
      </c>
      <c r="CA231">
        <v>13.1</v>
      </c>
      <c r="CB231">
        <v>13.2</v>
      </c>
      <c r="CC231">
        <v>13.3</v>
      </c>
      <c r="CD231">
        <v>13.3</v>
      </c>
      <c r="CE231">
        <v>13.3</v>
      </c>
      <c r="CF231">
        <v>13.3</v>
      </c>
      <c r="CG231">
        <v>13.3</v>
      </c>
      <c r="CH231">
        <v>13.3</v>
      </c>
      <c r="CI231">
        <v>13.3</v>
      </c>
      <c r="CJ231">
        <v>13.3</v>
      </c>
      <c r="CK231">
        <v>13.2</v>
      </c>
      <c r="CL231">
        <v>13.2</v>
      </c>
      <c r="CM231">
        <v>13.1</v>
      </c>
      <c r="CN231">
        <v>13.1</v>
      </c>
      <c r="CO231">
        <v>13</v>
      </c>
      <c r="CP231">
        <v>12.9</v>
      </c>
      <c r="CQ231">
        <v>12.9</v>
      </c>
      <c r="CR231">
        <v>12.8</v>
      </c>
      <c r="CS231">
        <v>12.7</v>
      </c>
      <c r="CT231">
        <v>12.6</v>
      </c>
      <c r="CU231">
        <v>12.5</v>
      </c>
      <c r="CV231">
        <v>12.3</v>
      </c>
      <c r="CW231">
        <v>12.2</v>
      </c>
      <c r="CX231">
        <v>12.1</v>
      </c>
      <c r="CY231">
        <v>11.9</v>
      </c>
      <c r="CZ231">
        <v>11.8</v>
      </c>
      <c r="DA231">
        <v>11.6</v>
      </c>
      <c r="DB231">
        <v>11.5</v>
      </c>
      <c r="DC231">
        <v>11.3</v>
      </c>
      <c r="DD231">
        <v>11.2</v>
      </c>
      <c r="DE231">
        <v>11</v>
      </c>
      <c r="DF231">
        <v>10.8</v>
      </c>
      <c r="DG231">
        <v>10.6</v>
      </c>
      <c r="DH231">
        <v>10.4</v>
      </c>
      <c r="DI231">
        <v>10.199999999999999</v>
      </c>
      <c r="DJ231">
        <v>9.99</v>
      </c>
      <c r="DK231">
        <v>9.76</v>
      </c>
      <c r="DL231">
        <v>9.58</v>
      </c>
      <c r="DM231">
        <v>9.24</v>
      </c>
      <c r="DN231">
        <v>9.07</v>
      </c>
      <c r="DO231">
        <v>8.8800000000000008</v>
      </c>
      <c r="DP231">
        <v>8.65</v>
      </c>
      <c r="DQ231">
        <v>8.41</v>
      </c>
      <c r="DR231">
        <v>8.26</v>
      </c>
      <c r="DS231">
        <v>7.95</v>
      </c>
      <c r="DT231">
        <v>7.73</v>
      </c>
      <c r="DU231">
        <v>7.52</v>
      </c>
      <c r="DV231">
        <v>7.28</v>
      </c>
      <c r="DW231">
        <v>7</v>
      </c>
      <c r="DX231">
        <v>6.85</v>
      </c>
      <c r="DY231">
        <v>6.68</v>
      </c>
      <c r="DZ231">
        <v>6.52</v>
      </c>
      <c r="EA231">
        <v>6.49</v>
      </c>
      <c r="EB231">
        <v>6.36</v>
      </c>
      <c r="EC231">
        <v>6.17</v>
      </c>
      <c r="ED231">
        <v>6.07</v>
      </c>
      <c r="EE231">
        <v>6.04</v>
      </c>
      <c r="EF231">
        <v>5.9</v>
      </c>
      <c r="EG231">
        <v>5.65</v>
      </c>
      <c r="EH231">
        <v>5.36</v>
      </c>
      <c r="EI231">
        <v>5.09</v>
      </c>
      <c r="EJ231">
        <v>4.84</v>
      </c>
      <c r="EK231">
        <v>4.62</v>
      </c>
      <c r="EL231">
        <v>4.4400000000000004</v>
      </c>
      <c r="EM231">
        <v>4.26</v>
      </c>
      <c r="EN231">
        <v>4.05</v>
      </c>
      <c r="EO231">
        <v>3.95</v>
      </c>
      <c r="EP231">
        <v>3.72</v>
      </c>
      <c r="EQ231">
        <v>3.54</v>
      </c>
      <c r="ER231">
        <v>3.48</v>
      </c>
      <c r="ES231">
        <v>3.24</v>
      </c>
      <c r="ET231">
        <v>3.16</v>
      </c>
      <c r="EU231">
        <v>3.03</v>
      </c>
      <c r="EV231">
        <v>2.81</v>
      </c>
      <c r="EW231">
        <v>2.66</v>
      </c>
      <c r="EX231">
        <v>2.5</v>
      </c>
      <c r="EY231">
        <v>2.37</v>
      </c>
      <c r="EZ231">
        <v>2.2000000000000002</v>
      </c>
      <c r="FA231">
        <v>2.09</v>
      </c>
      <c r="FB231">
        <v>1.92</v>
      </c>
      <c r="FC231">
        <v>1.8</v>
      </c>
      <c r="FD231">
        <v>1.69</v>
      </c>
      <c r="FE231">
        <v>1.52</v>
      </c>
      <c r="FF231">
        <v>1.43</v>
      </c>
      <c r="FG231">
        <v>1.29</v>
      </c>
      <c r="FH231">
        <v>1.22</v>
      </c>
      <c r="FI231">
        <v>1.0900000000000001</v>
      </c>
      <c r="FJ231">
        <v>1.03</v>
      </c>
      <c r="FK231">
        <v>0.92</v>
      </c>
      <c r="FL231">
        <v>0.83</v>
      </c>
      <c r="FM231">
        <v>0.75</v>
      </c>
      <c r="FN231">
        <v>0.67</v>
      </c>
      <c r="FO231">
        <v>0.59</v>
      </c>
      <c r="FP231">
        <v>0.52</v>
      </c>
      <c r="FQ231">
        <v>0.46</v>
      </c>
      <c r="FR231">
        <v>0.39</v>
      </c>
      <c r="FS231">
        <v>0.34</v>
      </c>
      <c r="FT231">
        <v>0.28999999999999998</v>
      </c>
      <c r="FU231">
        <v>0.26</v>
      </c>
      <c r="FV231">
        <v>0.21</v>
      </c>
      <c r="FW231">
        <v>0.17</v>
      </c>
      <c r="FX231">
        <v>0.15</v>
      </c>
      <c r="FY231">
        <v>0.12</v>
      </c>
      <c r="FZ231">
        <v>0.1</v>
      </c>
    </row>
    <row r="232" spans="1:182" x14ac:dyDescent="0.15">
      <c r="A232">
        <v>-45</v>
      </c>
      <c r="B232">
        <v>0</v>
      </c>
      <c r="C232">
        <v>0</v>
      </c>
      <c r="D232">
        <v>0</v>
      </c>
      <c r="E232">
        <v>0</v>
      </c>
      <c r="F232">
        <v>0</v>
      </c>
      <c r="G232">
        <v>0</v>
      </c>
      <c r="H232">
        <v>0</v>
      </c>
      <c r="I232">
        <v>0</v>
      </c>
      <c r="J232">
        <v>0</v>
      </c>
      <c r="K232">
        <v>0</v>
      </c>
      <c r="L232">
        <v>0</v>
      </c>
      <c r="M232">
        <v>0</v>
      </c>
      <c r="N232">
        <v>0</v>
      </c>
      <c r="O232">
        <v>0</v>
      </c>
      <c r="P232">
        <v>0</v>
      </c>
      <c r="Q232">
        <v>0</v>
      </c>
      <c r="R232">
        <v>0.02</v>
      </c>
      <c r="S232">
        <v>0.03</v>
      </c>
      <c r="T232">
        <v>0.05</v>
      </c>
      <c r="U232">
        <v>7.0000000000000007E-2</v>
      </c>
      <c r="V232">
        <v>0.09</v>
      </c>
      <c r="W232">
        <v>0.11</v>
      </c>
      <c r="X232">
        <v>0.13</v>
      </c>
      <c r="Y232">
        <v>0.17</v>
      </c>
      <c r="Z232">
        <v>0.21</v>
      </c>
      <c r="AA232">
        <v>0.23</v>
      </c>
      <c r="AB232">
        <v>0.3</v>
      </c>
      <c r="AC232">
        <v>0.35</v>
      </c>
      <c r="AD232">
        <v>0.4</v>
      </c>
      <c r="AE232">
        <v>0.48</v>
      </c>
      <c r="AF232">
        <v>0.55000000000000004</v>
      </c>
      <c r="AG232">
        <v>0.64</v>
      </c>
      <c r="AH232">
        <v>0.72</v>
      </c>
      <c r="AI232">
        <v>0.85</v>
      </c>
      <c r="AJ232">
        <v>0.94</v>
      </c>
      <c r="AK232">
        <v>1.06</v>
      </c>
      <c r="AL232">
        <v>1.17</v>
      </c>
      <c r="AM232">
        <v>1.39</v>
      </c>
      <c r="AN232">
        <v>1.52</v>
      </c>
      <c r="AO232">
        <v>1.68</v>
      </c>
      <c r="AP232">
        <v>1.88</v>
      </c>
      <c r="AQ232">
        <v>2.06</v>
      </c>
      <c r="AR232">
        <v>2.2599999999999998</v>
      </c>
      <c r="AS232">
        <v>2.5499999999999998</v>
      </c>
      <c r="AT232">
        <v>2.7</v>
      </c>
      <c r="AU232">
        <v>2.92</v>
      </c>
      <c r="AV232">
        <v>3.25</v>
      </c>
      <c r="AW232">
        <v>3.55</v>
      </c>
      <c r="AX232">
        <v>3.98</v>
      </c>
      <c r="AY232">
        <v>4.16</v>
      </c>
      <c r="AZ232">
        <v>4.53</v>
      </c>
      <c r="BA232">
        <v>4.8</v>
      </c>
      <c r="BB232">
        <v>5.09</v>
      </c>
      <c r="BC232">
        <v>5.4</v>
      </c>
      <c r="BD232">
        <v>5.72</v>
      </c>
      <c r="BE232">
        <v>6.13</v>
      </c>
      <c r="BF232">
        <v>6.74</v>
      </c>
      <c r="BG232">
        <v>7.44</v>
      </c>
      <c r="BH232">
        <v>8.19</v>
      </c>
      <c r="BI232">
        <v>8.83</v>
      </c>
      <c r="BJ232">
        <v>9</v>
      </c>
      <c r="BK232">
        <v>9.57</v>
      </c>
      <c r="BL232">
        <v>10.1</v>
      </c>
      <c r="BM232">
        <v>10.4</v>
      </c>
      <c r="BN232">
        <v>10.8</v>
      </c>
      <c r="BO232">
        <v>11.1</v>
      </c>
      <c r="BP232">
        <v>11.4</v>
      </c>
      <c r="BQ232">
        <v>11.7</v>
      </c>
      <c r="BR232">
        <v>11.9</v>
      </c>
      <c r="BS232">
        <v>12.1</v>
      </c>
      <c r="BT232">
        <v>12.3</v>
      </c>
      <c r="BU232">
        <v>12.4</v>
      </c>
      <c r="BV232">
        <v>12.6</v>
      </c>
      <c r="BW232">
        <v>12.7</v>
      </c>
      <c r="BX232">
        <v>12.8</v>
      </c>
      <c r="BY232">
        <v>12.9</v>
      </c>
      <c r="BZ232">
        <v>13</v>
      </c>
      <c r="CA232">
        <v>13.1</v>
      </c>
      <c r="CB232">
        <v>13.2</v>
      </c>
      <c r="CC232">
        <v>13.2</v>
      </c>
      <c r="CD232">
        <v>13.2</v>
      </c>
      <c r="CE232">
        <v>13.3</v>
      </c>
      <c r="CF232">
        <v>13.3</v>
      </c>
      <c r="CG232">
        <v>13.3</v>
      </c>
      <c r="CH232">
        <v>13.3</v>
      </c>
      <c r="CI232">
        <v>13.3</v>
      </c>
      <c r="CJ232">
        <v>13.3</v>
      </c>
      <c r="CK232">
        <v>13.2</v>
      </c>
      <c r="CL232">
        <v>13.2</v>
      </c>
      <c r="CM232">
        <v>13.1</v>
      </c>
      <c r="CN232">
        <v>13.1</v>
      </c>
      <c r="CO232">
        <v>13</v>
      </c>
      <c r="CP232">
        <v>12.9</v>
      </c>
      <c r="CQ232">
        <v>12.9</v>
      </c>
      <c r="CR232">
        <v>12.8</v>
      </c>
      <c r="CS232">
        <v>12.7</v>
      </c>
      <c r="CT232">
        <v>12.6</v>
      </c>
      <c r="CU232">
        <v>12.5</v>
      </c>
      <c r="CV232">
        <v>12.4</v>
      </c>
      <c r="CW232">
        <v>12.2</v>
      </c>
      <c r="CX232">
        <v>12.1</v>
      </c>
      <c r="CY232">
        <v>12</v>
      </c>
      <c r="CZ232">
        <v>11.8</v>
      </c>
      <c r="DA232">
        <v>11.7</v>
      </c>
      <c r="DB232">
        <v>11.5</v>
      </c>
      <c r="DC232">
        <v>11.4</v>
      </c>
      <c r="DD232">
        <v>11.2</v>
      </c>
      <c r="DE232">
        <v>11.1</v>
      </c>
      <c r="DF232">
        <v>10.9</v>
      </c>
      <c r="DG232">
        <v>10.7</v>
      </c>
      <c r="DH232">
        <v>10.5</v>
      </c>
      <c r="DI232">
        <v>10.3</v>
      </c>
      <c r="DJ232">
        <v>10.1</v>
      </c>
      <c r="DK232">
        <v>9.8699999999999992</v>
      </c>
      <c r="DL232">
        <v>9.65</v>
      </c>
      <c r="DM232">
        <v>9.4499999999999993</v>
      </c>
      <c r="DN232">
        <v>9.1999999999999993</v>
      </c>
      <c r="DO232">
        <v>8.94</v>
      </c>
      <c r="DP232">
        <v>8.73</v>
      </c>
      <c r="DQ232">
        <v>8.48</v>
      </c>
      <c r="DR232">
        <v>8.33</v>
      </c>
      <c r="DS232">
        <v>8.09</v>
      </c>
      <c r="DT232">
        <v>7.87</v>
      </c>
      <c r="DU232">
        <v>7.63</v>
      </c>
      <c r="DV232">
        <v>7.4</v>
      </c>
      <c r="DW232">
        <v>7.21</v>
      </c>
      <c r="DX232">
        <v>6.88</v>
      </c>
      <c r="DY232">
        <v>6.72</v>
      </c>
      <c r="DZ232">
        <v>6.58</v>
      </c>
      <c r="EA232">
        <v>6.45</v>
      </c>
      <c r="EB232">
        <v>6.43</v>
      </c>
      <c r="EC232">
        <v>6.26</v>
      </c>
      <c r="ED232">
        <v>6.13</v>
      </c>
      <c r="EE232">
        <v>6.08</v>
      </c>
      <c r="EF232">
        <v>5.96</v>
      </c>
      <c r="EG232">
        <v>5.69</v>
      </c>
      <c r="EH232">
        <v>5.41</v>
      </c>
      <c r="EI232">
        <v>5.18</v>
      </c>
      <c r="EJ232">
        <v>4.9000000000000004</v>
      </c>
      <c r="EK232">
        <v>4.6900000000000004</v>
      </c>
      <c r="EL232">
        <v>4.5599999999999996</v>
      </c>
      <c r="EM232">
        <v>4.25</v>
      </c>
      <c r="EN232">
        <v>4.13</v>
      </c>
      <c r="EO232">
        <v>3.98</v>
      </c>
      <c r="EP232">
        <v>3.77</v>
      </c>
      <c r="EQ232">
        <v>3.63</v>
      </c>
      <c r="ER232">
        <v>3.49</v>
      </c>
      <c r="ES232">
        <v>3.34</v>
      </c>
      <c r="ET232">
        <v>3.18</v>
      </c>
      <c r="EU232">
        <v>3.05</v>
      </c>
      <c r="EV232">
        <v>2.84</v>
      </c>
      <c r="EW232">
        <v>2.69</v>
      </c>
      <c r="EX232">
        <v>2.5299999999999998</v>
      </c>
      <c r="EY232">
        <v>2.41</v>
      </c>
      <c r="EZ232">
        <v>2.2200000000000002</v>
      </c>
      <c r="FA232">
        <v>2.16</v>
      </c>
      <c r="FB232">
        <v>1.98</v>
      </c>
      <c r="FC232">
        <v>1.81</v>
      </c>
      <c r="FD232">
        <v>1.73</v>
      </c>
      <c r="FE232">
        <v>1.57</v>
      </c>
      <c r="FF232">
        <v>1.47</v>
      </c>
      <c r="FG232">
        <v>1.32</v>
      </c>
      <c r="FH232">
        <v>1.23</v>
      </c>
      <c r="FI232">
        <v>1.1299999999999999</v>
      </c>
      <c r="FJ232">
        <v>1.03</v>
      </c>
      <c r="FK232">
        <v>0.89</v>
      </c>
      <c r="FL232">
        <v>0.87</v>
      </c>
      <c r="FM232">
        <v>0.76</v>
      </c>
      <c r="FN232">
        <v>0.67</v>
      </c>
      <c r="FO232">
        <v>0.57999999999999996</v>
      </c>
      <c r="FP232">
        <v>0.53</v>
      </c>
      <c r="FQ232">
        <v>0.47</v>
      </c>
      <c r="FR232">
        <v>0.4</v>
      </c>
      <c r="FS232">
        <v>0.34</v>
      </c>
      <c r="FT232">
        <v>0.3</v>
      </c>
      <c r="FU232">
        <v>0.26</v>
      </c>
      <c r="FV232">
        <v>0.21</v>
      </c>
      <c r="FW232">
        <v>0.18</v>
      </c>
      <c r="FX232">
        <v>0.15</v>
      </c>
      <c r="FY232">
        <v>0.12</v>
      </c>
      <c r="FZ232">
        <v>0.1</v>
      </c>
    </row>
    <row r="233" spans="1:182" x14ac:dyDescent="0.15">
      <c r="A233">
        <v>-46</v>
      </c>
      <c r="B233">
        <v>0</v>
      </c>
      <c r="C233">
        <v>0</v>
      </c>
      <c r="D233">
        <v>0</v>
      </c>
      <c r="E233">
        <v>0</v>
      </c>
      <c r="F233">
        <v>0</v>
      </c>
      <c r="G233">
        <v>0</v>
      </c>
      <c r="H233">
        <v>0</v>
      </c>
      <c r="I233">
        <v>0</v>
      </c>
      <c r="J233">
        <v>0</v>
      </c>
      <c r="K233">
        <v>0</v>
      </c>
      <c r="L233">
        <v>0</v>
      </c>
      <c r="M233">
        <v>0</v>
      </c>
      <c r="N233">
        <v>0</v>
      </c>
      <c r="O233">
        <v>0</v>
      </c>
      <c r="P233">
        <v>0</v>
      </c>
      <c r="Q233">
        <v>0</v>
      </c>
      <c r="R233">
        <v>0</v>
      </c>
      <c r="S233">
        <v>0.03</v>
      </c>
      <c r="T233">
        <v>0.04</v>
      </c>
      <c r="U233">
        <v>7.0000000000000007E-2</v>
      </c>
      <c r="V233">
        <v>0.09</v>
      </c>
      <c r="W233">
        <v>0.11</v>
      </c>
      <c r="X233">
        <v>0.13</v>
      </c>
      <c r="Y233">
        <v>0.17</v>
      </c>
      <c r="Z233">
        <v>0.19</v>
      </c>
      <c r="AA233">
        <v>0.23</v>
      </c>
      <c r="AB233">
        <v>0.28000000000000003</v>
      </c>
      <c r="AC233">
        <v>0.34</v>
      </c>
      <c r="AD233">
        <v>0.37</v>
      </c>
      <c r="AE233">
        <v>0.46</v>
      </c>
      <c r="AF233">
        <v>0.55000000000000004</v>
      </c>
      <c r="AG233">
        <v>0.62</v>
      </c>
      <c r="AH233">
        <v>0.72</v>
      </c>
      <c r="AI233">
        <v>0.83</v>
      </c>
      <c r="AJ233">
        <v>0.93</v>
      </c>
      <c r="AK233">
        <v>1.05</v>
      </c>
      <c r="AL233">
        <v>1.22</v>
      </c>
      <c r="AM233">
        <v>1.33</v>
      </c>
      <c r="AN233">
        <v>1.48</v>
      </c>
      <c r="AO233">
        <v>1.62</v>
      </c>
      <c r="AP233">
        <v>1.77</v>
      </c>
      <c r="AQ233">
        <v>2.02</v>
      </c>
      <c r="AR233">
        <v>2.2200000000000002</v>
      </c>
      <c r="AS233">
        <v>2.4900000000000002</v>
      </c>
      <c r="AT233">
        <v>2.7</v>
      </c>
      <c r="AU233">
        <v>2.91</v>
      </c>
      <c r="AV233">
        <v>3.16</v>
      </c>
      <c r="AW233">
        <v>3.45</v>
      </c>
      <c r="AX233">
        <v>3.9</v>
      </c>
      <c r="AY233">
        <v>4.18</v>
      </c>
      <c r="AZ233">
        <v>4.3099999999999996</v>
      </c>
      <c r="BA233">
        <v>4.8</v>
      </c>
      <c r="BB233">
        <v>5.03</v>
      </c>
      <c r="BC233">
        <v>5.28</v>
      </c>
      <c r="BD233">
        <v>5.65</v>
      </c>
      <c r="BE233">
        <v>6.04</v>
      </c>
      <c r="BF233">
        <v>6.52</v>
      </c>
      <c r="BG233">
        <v>7.2</v>
      </c>
      <c r="BH233">
        <v>7.98</v>
      </c>
      <c r="BI233">
        <v>8.68</v>
      </c>
      <c r="BJ233">
        <v>8.85</v>
      </c>
      <c r="BK233">
        <v>9.31</v>
      </c>
      <c r="BL233">
        <v>9.89</v>
      </c>
      <c r="BM233">
        <v>10.199999999999999</v>
      </c>
      <c r="BN233">
        <v>10.7</v>
      </c>
      <c r="BO233">
        <v>11</v>
      </c>
      <c r="BP233">
        <v>11.3</v>
      </c>
      <c r="BQ233">
        <v>11.6</v>
      </c>
      <c r="BR233">
        <v>11.8</v>
      </c>
      <c r="BS233">
        <v>12</v>
      </c>
      <c r="BT233">
        <v>12.2</v>
      </c>
      <c r="BU233">
        <v>12.4</v>
      </c>
      <c r="BV233">
        <v>12.5</v>
      </c>
      <c r="BW233">
        <v>12.6</v>
      </c>
      <c r="BX233">
        <v>12.8</v>
      </c>
      <c r="BY233">
        <v>12.9</v>
      </c>
      <c r="BZ233">
        <v>12.9</v>
      </c>
      <c r="CA233">
        <v>13</v>
      </c>
      <c r="CB233">
        <v>13.1</v>
      </c>
      <c r="CC233">
        <v>13.2</v>
      </c>
      <c r="CD233">
        <v>13.2</v>
      </c>
      <c r="CE233">
        <v>13.2</v>
      </c>
      <c r="CF233">
        <v>13.3</v>
      </c>
      <c r="CG233">
        <v>13.3</v>
      </c>
      <c r="CH233">
        <v>13.3</v>
      </c>
      <c r="CI233">
        <v>13.3</v>
      </c>
      <c r="CJ233">
        <v>13.2</v>
      </c>
      <c r="CK233">
        <v>13.2</v>
      </c>
      <c r="CL233">
        <v>13.2</v>
      </c>
      <c r="CM233">
        <v>13.1</v>
      </c>
      <c r="CN233">
        <v>13.1</v>
      </c>
      <c r="CO233">
        <v>13</v>
      </c>
      <c r="CP233">
        <v>12.9</v>
      </c>
      <c r="CQ233">
        <v>12.9</v>
      </c>
      <c r="CR233">
        <v>12.8</v>
      </c>
      <c r="CS233">
        <v>12.7</v>
      </c>
      <c r="CT233">
        <v>12.6</v>
      </c>
      <c r="CU233">
        <v>12.5</v>
      </c>
      <c r="CV233">
        <v>12.4</v>
      </c>
      <c r="CW233">
        <v>12.2</v>
      </c>
      <c r="CX233">
        <v>12.1</v>
      </c>
      <c r="CY233">
        <v>12</v>
      </c>
      <c r="CZ233">
        <v>11.9</v>
      </c>
      <c r="DA233">
        <v>11.7</v>
      </c>
      <c r="DB233">
        <v>11.6</v>
      </c>
      <c r="DC233">
        <v>11.4</v>
      </c>
      <c r="DD233">
        <v>11.3</v>
      </c>
      <c r="DE233">
        <v>11.1</v>
      </c>
      <c r="DF233">
        <v>10.9</v>
      </c>
      <c r="DG233">
        <v>10.7</v>
      </c>
      <c r="DH233">
        <v>10.5</v>
      </c>
      <c r="DI233">
        <v>10.3</v>
      </c>
      <c r="DJ233">
        <v>10.1</v>
      </c>
      <c r="DK233">
        <v>9.93</v>
      </c>
      <c r="DL233">
        <v>9.75</v>
      </c>
      <c r="DM233">
        <v>9.4700000000000006</v>
      </c>
      <c r="DN233">
        <v>9.25</v>
      </c>
      <c r="DO233">
        <v>9.0500000000000007</v>
      </c>
      <c r="DP233">
        <v>8.7899999999999991</v>
      </c>
      <c r="DQ233">
        <v>8.6199999999999992</v>
      </c>
      <c r="DR233">
        <v>8.44</v>
      </c>
      <c r="DS233">
        <v>8.27</v>
      </c>
      <c r="DT233">
        <v>7.93</v>
      </c>
      <c r="DU233">
        <v>7.69</v>
      </c>
      <c r="DV233">
        <v>7.47</v>
      </c>
      <c r="DW233">
        <v>7.23</v>
      </c>
      <c r="DX233">
        <v>7.06</v>
      </c>
      <c r="DY233">
        <v>6.85</v>
      </c>
      <c r="DZ233">
        <v>6.67</v>
      </c>
      <c r="EA233">
        <v>6.48</v>
      </c>
      <c r="EB233">
        <v>6.55</v>
      </c>
      <c r="EC233">
        <v>6.35</v>
      </c>
      <c r="ED233">
        <v>6.13</v>
      </c>
      <c r="EE233">
        <v>6.22</v>
      </c>
      <c r="EF233">
        <v>6.04</v>
      </c>
      <c r="EG233">
        <v>5.85</v>
      </c>
      <c r="EH233">
        <v>5.55</v>
      </c>
      <c r="EI233">
        <v>5.27</v>
      </c>
      <c r="EJ233">
        <v>5</v>
      </c>
      <c r="EK233">
        <v>4.74</v>
      </c>
      <c r="EL233">
        <v>4.5599999999999996</v>
      </c>
      <c r="EM233">
        <v>4.3899999999999997</v>
      </c>
      <c r="EN233">
        <v>4.21</v>
      </c>
      <c r="EO233">
        <v>3.99</v>
      </c>
      <c r="EP233">
        <v>3.78</v>
      </c>
      <c r="EQ233">
        <v>3.61</v>
      </c>
      <c r="ER233">
        <v>3.6</v>
      </c>
      <c r="ES233">
        <v>3.4</v>
      </c>
      <c r="ET233">
        <v>3.19</v>
      </c>
      <c r="EU233">
        <v>3.13</v>
      </c>
      <c r="EV233">
        <v>2.93</v>
      </c>
      <c r="EW233">
        <v>2.75</v>
      </c>
      <c r="EX233">
        <v>2.56</v>
      </c>
      <c r="EY233">
        <v>2.44</v>
      </c>
      <c r="EZ233">
        <v>2.2599999999999998</v>
      </c>
      <c r="FA233">
        <v>2.1800000000000002</v>
      </c>
      <c r="FB233">
        <v>1.95</v>
      </c>
      <c r="FC233">
        <v>1.84</v>
      </c>
      <c r="FD233">
        <v>1.71</v>
      </c>
      <c r="FE233">
        <v>1.57</v>
      </c>
      <c r="FF233">
        <v>1.45</v>
      </c>
      <c r="FG233">
        <v>1.33</v>
      </c>
      <c r="FH233">
        <v>1.22</v>
      </c>
      <c r="FI233">
        <v>1.1100000000000001</v>
      </c>
      <c r="FJ233">
        <v>1.02</v>
      </c>
      <c r="FK233">
        <v>0.94</v>
      </c>
      <c r="FL233">
        <v>0.86</v>
      </c>
      <c r="FM233">
        <v>0.74</v>
      </c>
      <c r="FN233">
        <v>0.68</v>
      </c>
      <c r="FO233">
        <v>0.56999999999999995</v>
      </c>
      <c r="FP233">
        <v>0.53</v>
      </c>
      <c r="FQ233">
        <v>0.45</v>
      </c>
      <c r="FR233">
        <v>0.39</v>
      </c>
      <c r="FS233">
        <v>0.33</v>
      </c>
      <c r="FT233">
        <v>0.3</v>
      </c>
      <c r="FU233">
        <v>0.26</v>
      </c>
      <c r="FV233">
        <v>0.22</v>
      </c>
      <c r="FW233">
        <v>0.18</v>
      </c>
      <c r="FX233">
        <v>0.15</v>
      </c>
      <c r="FY233">
        <v>0.12</v>
      </c>
      <c r="FZ233">
        <v>0.1</v>
      </c>
    </row>
    <row r="234" spans="1:182" x14ac:dyDescent="0.15">
      <c r="A234">
        <v>-47</v>
      </c>
      <c r="B234">
        <v>0</v>
      </c>
      <c r="C234">
        <v>0</v>
      </c>
      <c r="D234">
        <v>0</v>
      </c>
      <c r="E234">
        <v>0</v>
      </c>
      <c r="F234">
        <v>0</v>
      </c>
      <c r="G234">
        <v>0</v>
      </c>
      <c r="H234">
        <v>0</v>
      </c>
      <c r="I234">
        <v>0</v>
      </c>
      <c r="J234">
        <v>0</v>
      </c>
      <c r="K234">
        <v>0</v>
      </c>
      <c r="L234">
        <v>0</v>
      </c>
      <c r="M234">
        <v>0</v>
      </c>
      <c r="N234">
        <v>0</v>
      </c>
      <c r="O234">
        <v>0</v>
      </c>
      <c r="P234">
        <v>0</v>
      </c>
      <c r="Q234">
        <v>0</v>
      </c>
      <c r="R234">
        <v>0</v>
      </c>
      <c r="S234">
        <v>0.02</v>
      </c>
      <c r="T234">
        <v>0.05</v>
      </c>
      <c r="U234">
        <v>0.05</v>
      </c>
      <c r="V234">
        <v>0.08</v>
      </c>
      <c r="W234">
        <v>0.1</v>
      </c>
      <c r="X234">
        <v>0.13</v>
      </c>
      <c r="Y234">
        <v>0.16</v>
      </c>
      <c r="Z234">
        <v>0.19</v>
      </c>
      <c r="AA234">
        <v>0.24</v>
      </c>
      <c r="AB234">
        <v>0.27</v>
      </c>
      <c r="AC234">
        <v>0.34</v>
      </c>
      <c r="AD234">
        <v>0.38</v>
      </c>
      <c r="AE234">
        <v>0.45</v>
      </c>
      <c r="AF234">
        <v>0.51</v>
      </c>
      <c r="AG234">
        <v>0.6</v>
      </c>
      <c r="AH234">
        <v>0.7</v>
      </c>
      <c r="AI234">
        <v>0.77</v>
      </c>
      <c r="AJ234">
        <v>0.91</v>
      </c>
      <c r="AK234">
        <v>1.02</v>
      </c>
      <c r="AL234">
        <v>1.1499999999999999</v>
      </c>
      <c r="AM234">
        <v>1.28</v>
      </c>
      <c r="AN234">
        <v>1.42</v>
      </c>
      <c r="AO234">
        <v>1.59</v>
      </c>
      <c r="AP234">
        <v>1.76</v>
      </c>
      <c r="AQ234">
        <v>2.02</v>
      </c>
      <c r="AR234">
        <v>2.12</v>
      </c>
      <c r="AS234">
        <v>2.4</v>
      </c>
      <c r="AT234">
        <v>2.64</v>
      </c>
      <c r="AU234">
        <v>2.83</v>
      </c>
      <c r="AV234">
        <v>3.11</v>
      </c>
      <c r="AW234">
        <v>3.37</v>
      </c>
      <c r="AX234">
        <v>3.78</v>
      </c>
      <c r="AY234">
        <v>4.0199999999999996</v>
      </c>
      <c r="AZ234">
        <v>4.33</v>
      </c>
      <c r="BA234">
        <v>4.6100000000000003</v>
      </c>
      <c r="BB234">
        <v>4.92</v>
      </c>
      <c r="BC234">
        <v>5.28</v>
      </c>
      <c r="BD234">
        <v>5.54</v>
      </c>
      <c r="BE234">
        <v>5.91</v>
      </c>
      <c r="BF234">
        <v>6.34</v>
      </c>
      <c r="BG234">
        <v>6.99</v>
      </c>
      <c r="BH234">
        <v>7.65</v>
      </c>
      <c r="BI234">
        <v>8.49</v>
      </c>
      <c r="BJ234">
        <v>8.6999999999999993</v>
      </c>
      <c r="BK234">
        <v>9.18</v>
      </c>
      <c r="BL234">
        <v>9.68</v>
      </c>
      <c r="BM234">
        <v>10</v>
      </c>
      <c r="BN234">
        <v>10.5</v>
      </c>
      <c r="BO234">
        <v>10.8</v>
      </c>
      <c r="BP234">
        <v>11.2</v>
      </c>
      <c r="BQ234">
        <v>11.5</v>
      </c>
      <c r="BR234">
        <v>11.7</v>
      </c>
      <c r="BS234">
        <v>11.9</v>
      </c>
      <c r="BT234">
        <v>12.1</v>
      </c>
      <c r="BU234">
        <v>12.3</v>
      </c>
      <c r="BV234">
        <v>12.4</v>
      </c>
      <c r="BW234">
        <v>12.6</v>
      </c>
      <c r="BX234">
        <v>12.7</v>
      </c>
      <c r="BY234">
        <v>12.8</v>
      </c>
      <c r="BZ234">
        <v>12.9</v>
      </c>
      <c r="CA234">
        <v>13</v>
      </c>
      <c r="CB234">
        <v>13</v>
      </c>
      <c r="CC234">
        <v>13.1</v>
      </c>
      <c r="CD234">
        <v>13.2</v>
      </c>
      <c r="CE234">
        <v>13.2</v>
      </c>
      <c r="CF234">
        <v>13.2</v>
      </c>
      <c r="CG234">
        <v>13.2</v>
      </c>
      <c r="CH234">
        <v>13.2</v>
      </c>
      <c r="CI234">
        <v>13.2</v>
      </c>
      <c r="CJ234">
        <v>13.2</v>
      </c>
      <c r="CK234">
        <v>13.2</v>
      </c>
      <c r="CL234">
        <v>13.1</v>
      </c>
      <c r="CM234">
        <v>13.1</v>
      </c>
      <c r="CN234">
        <v>13.1</v>
      </c>
      <c r="CO234">
        <v>13</v>
      </c>
      <c r="CP234">
        <v>12.9</v>
      </c>
      <c r="CQ234">
        <v>12.9</v>
      </c>
      <c r="CR234">
        <v>12.8</v>
      </c>
      <c r="CS234">
        <v>12.7</v>
      </c>
      <c r="CT234">
        <v>12.6</v>
      </c>
      <c r="CU234">
        <v>12.5</v>
      </c>
      <c r="CV234">
        <v>12.4</v>
      </c>
      <c r="CW234">
        <v>12.3</v>
      </c>
      <c r="CX234">
        <v>12.1</v>
      </c>
      <c r="CY234">
        <v>12</v>
      </c>
      <c r="CZ234">
        <v>11.9</v>
      </c>
      <c r="DA234">
        <v>11.8</v>
      </c>
      <c r="DB234">
        <v>11.6</v>
      </c>
      <c r="DC234">
        <v>11.5</v>
      </c>
      <c r="DD234">
        <v>11.3</v>
      </c>
      <c r="DE234">
        <v>11.2</v>
      </c>
      <c r="DF234">
        <v>11</v>
      </c>
      <c r="DG234">
        <v>10.9</v>
      </c>
      <c r="DH234">
        <v>10.6</v>
      </c>
      <c r="DI234">
        <v>10.4</v>
      </c>
      <c r="DJ234">
        <v>10.199999999999999</v>
      </c>
      <c r="DK234">
        <v>9.92</v>
      </c>
      <c r="DL234">
        <v>9.7799999999999994</v>
      </c>
      <c r="DM234">
        <v>9.5500000000000007</v>
      </c>
      <c r="DN234">
        <v>9.43</v>
      </c>
      <c r="DO234">
        <v>9.16</v>
      </c>
      <c r="DP234">
        <v>8.94</v>
      </c>
      <c r="DQ234">
        <v>8.68</v>
      </c>
      <c r="DR234">
        <v>8.4700000000000006</v>
      </c>
      <c r="DS234">
        <v>8.2899999999999991</v>
      </c>
      <c r="DT234">
        <v>8.0500000000000007</v>
      </c>
      <c r="DU234">
        <v>7.9</v>
      </c>
      <c r="DV234">
        <v>7.59</v>
      </c>
      <c r="DW234">
        <v>7.38</v>
      </c>
      <c r="DX234">
        <v>7.15</v>
      </c>
      <c r="DY234">
        <v>6.97</v>
      </c>
      <c r="DZ234">
        <v>6.74</v>
      </c>
      <c r="EA234">
        <v>6.58</v>
      </c>
      <c r="EB234">
        <v>6.61</v>
      </c>
      <c r="EC234">
        <v>6.42</v>
      </c>
      <c r="ED234">
        <v>6.22</v>
      </c>
      <c r="EE234">
        <v>6.24</v>
      </c>
      <c r="EF234">
        <v>6.11</v>
      </c>
      <c r="EG234">
        <v>5.94</v>
      </c>
      <c r="EH234">
        <v>5.66</v>
      </c>
      <c r="EI234">
        <v>5.37</v>
      </c>
      <c r="EJ234">
        <v>5.0999999999999996</v>
      </c>
      <c r="EK234">
        <v>4.8</v>
      </c>
      <c r="EL234">
        <v>4.5999999999999996</v>
      </c>
      <c r="EM234">
        <v>4.43</v>
      </c>
      <c r="EN234">
        <v>4.2</v>
      </c>
      <c r="EO234">
        <v>4.08</v>
      </c>
      <c r="EP234">
        <v>3.86</v>
      </c>
      <c r="EQ234">
        <v>3.68</v>
      </c>
      <c r="ER234">
        <v>3.62</v>
      </c>
      <c r="ES234">
        <v>3.41</v>
      </c>
      <c r="ET234">
        <v>3.24</v>
      </c>
      <c r="EU234">
        <v>3.16</v>
      </c>
      <c r="EV234">
        <v>2.97</v>
      </c>
      <c r="EW234">
        <v>2.77</v>
      </c>
      <c r="EX234">
        <v>2.5499999999999998</v>
      </c>
      <c r="EY234">
        <v>2.4300000000000002</v>
      </c>
      <c r="EZ234">
        <v>2.31</v>
      </c>
      <c r="FA234">
        <v>2.1800000000000002</v>
      </c>
      <c r="FB234">
        <v>1.98</v>
      </c>
      <c r="FC234">
        <v>1.83</v>
      </c>
      <c r="FD234">
        <v>1.72</v>
      </c>
      <c r="FE234">
        <v>1.58</v>
      </c>
      <c r="FF234">
        <v>1.48</v>
      </c>
      <c r="FG234">
        <v>1.38</v>
      </c>
      <c r="FH234">
        <v>1.22</v>
      </c>
      <c r="FI234">
        <v>1.1299999999999999</v>
      </c>
      <c r="FJ234">
        <v>1.03</v>
      </c>
      <c r="FK234">
        <v>0.94</v>
      </c>
      <c r="FL234">
        <v>0.83</v>
      </c>
      <c r="FM234">
        <v>0.77</v>
      </c>
      <c r="FN234">
        <v>0.65</v>
      </c>
      <c r="FO234">
        <v>0.6</v>
      </c>
      <c r="FP234">
        <v>0.53</v>
      </c>
      <c r="FQ234">
        <v>0.46</v>
      </c>
      <c r="FR234">
        <v>0.4</v>
      </c>
      <c r="FS234">
        <v>0.34</v>
      </c>
      <c r="FT234">
        <v>0.28000000000000003</v>
      </c>
      <c r="FU234">
        <v>0.25</v>
      </c>
      <c r="FV234">
        <v>0.22</v>
      </c>
      <c r="FW234">
        <v>0.18</v>
      </c>
      <c r="FX234">
        <v>0.15</v>
      </c>
      <c r="FY234">
        <v>0.12</v>
      </c>
      <c r="FZ234">
        <v>0.1</v>
      </c>
    </row>
    <row r="235" spans="1:182" x14ac:dyDescent="0.15">
      <c r="A235">
        <v>-48</v>
      </c>
      <c r="B235">
        <v>0</v>
      </c>
      <c r="C235">
        <v>0</v>
      </c>
      <c r="D235">
        <v>0</v>
      </c>
      <c r="E235">
        <v>0</v>
      </c>
      <c r="F235">
        <v>0</v>
      </c>
      <c r="G235">
        <v>0</v>
      </c>
      <c r="H235">
        <v>0</v>
      </c>
      <c r="I235">
        <v>0</v>
      </c>
      <c r="J235">
        <v>0</v>
      </c>
      <c r="K235">
        <v>0</v>
      </c>
      <c r="L235">
        <v>0</v>
      </c>
      <c r="M235">
        <v>0</v>
      </c>
      <c r="N235">
        <v>0</v>
      </c>
      <c r="O235">
        <v>0</v>
      </c>
      <c r="P235">
        <v>0</v>
      </c>
      <c r="Q235">
        <v>0</v>
      </c>
      <c r="R235">
        <v>0</v>
      </c>
      <c r="S235">
        <v>0.02</v>
      </c>
      <c r="T235">
        <v>0.04</v>
      </c>
      <c r="U235">
        <v>0.06</v>
      </c>
      <c r="V235">
        <v>0.08</v>
      </c>
      <c r="W235">
        <v>0.1</v>
      </c>
      <c r="X235">
        <v>0.13</v>
      </c>
      <c r="Y235">
        <v>0.15</v>
      </c>
      <c r="Z235">
        <v>0.18</v>
      </c>
      <c r="AA235">
        <v>0.22</v>
      </c>
      <c r="AB235">
        <v>0.27</v>
      </c>
      <c r="AC235">
        <v>0.33</v>
      </c>
      <c r="AD235">
        <v>0.37</v>
      </c>
      <c r="AE235">
        <v>0.44</v>
      </c>
      <c r="AF235">
        <v>0.5</v>
      </c>
      <c r="AG235">
        <v>0.59</v>
      </c>
      <c r="AH235">
        <v>0.69</v>
      </c>
      <c r="AI235">
        <v>0.76</v>
      </c>
      <c r="AJ235">
        <v>0.87</v>
      </c>
      <c r="AK235">
        <v>0.99</v>
      </c>
      <c r="AL235">
        <v>1.1299999999999999</v>
      </c>
      <c r="AM235">
        <v>1.27</v>
      </c>
      <c r="AN235">
        <v>1.37</v>
      </c>
      <c r="AO235">
        <v>1.58</v>
      </c>
      <c r="AP235">
        <v>1.73</v>
      </c>
      <c r="AQ235">
        <v>1.96</v>
      </c>
      <c r="AR235">
        <v>2.13</v>
      </c>
      <c r="AS235">
        <v>2.3199999999999998</v>
      </c>
      <c r="AT235">
        <v>2.58</v>
      </c>
      <c r="AU235">
        <v>2.75</v>
      </c>
      <c r="AV235">
        <v>3.04</v>
      </c>
      <c r="AW235">
        <v>3.29</v>
      </c>
      <c r="AX235">
        <v>3.66</v>
      </c>
      <c r="AY235">
        <v>4</v>
      </c>
      <c r="AZ235">
        <v>4.21</v>
      </c>
      <c r="BA235">
        <v>4.54</v>
      </c>
      <c r="BB235">
        <v>4.8899999999999997</v>
      </c>
      <c r="BC235">
        <v>5.1100000000000003</v>
      </c>
      <c r="BD235">
        <v>5.38</v>
      </c>
      <c r="BE235">
        <v>5.76</v>
      </c>
      <c r="BF235">
        <v>6.23</v>
      </c>
      <c r="BG235">
        <v>6.8</v>
      </c>
      <c r="BH235">
        <v>7.46</v>
      </c>
      <c r="BI235">
        <v>8.2200000000000006</v>
      </c>
      <c r="BJ235">
        <v>8.58</v>
      </c>
      <c r="BK235">
        <v>8.9700000000000006</v>
      </c>
      <c r="BL235">
        <v>9.52</v>
      </c>
      <c r="BM235">
        <v>9.91</v>
      </c>
      <c r="BN235">
        <v>10.3</v>
      </c>
      <c r="BO235">
        <v>10.7</v>
      </c>
      <c r="BP235">
        <v>11.1</v>
      </c>
      <c r="BQ235">
        <v>11.3</v>
      </c>
      <c r="BR235">
        <v>11.6</v>
      </c>
      <c r="BS235">
        <v>11.8</v>
      </c>
      <c r="BT235">
        <v>12</v>
      </c>
      <c r="BU235">
        <v>12.2</v>
      </c>
      <c r="BV235">
        <v>12.4</v>
      </c>
      <c r="BW235">
        <v>12.5</v>
      </c>
      <c r="BX235">
        <v>12.6</v>
      </c>
      <c r="BY235">
        <v>12.7</v>
      </c>
      <c r="BZ235">
        <v>12.8</v>
      </c>
      <c r="CA235">
        <v>12.9</v>
      </c>
      <c r="CB235">
        <v>13</v>
      </c>
      <c r="CC235">
        <v>13.1</v>
      </c>
      <c r="CD235">
        <v>13.1</v>
      </c>
      <c r="CE235">
        <v>13.1</v>
      </c>
      <c r="CF235">
        <v>13.2</v>
      </c>
      <c r="CG235">
        <v>13.2</v>
      </c>
      <c r="CH235">
        <v>13.2</v>
      </c>
      <c r="CI235">
        <v>13.2</v>
      </c>
      <c r="CJ235">
        <v>13.2</v>
      </c>
      <c r="CK235">
        <v>13.2</v>
      </c>
      <c r="CL235">
        <v>13.1</v>
      </c>
      <c r="CM235">
        <v>13.1</v>
      </c>
      <c r="CN235">
        <v>13</v>
      </c>
      <c r="CO235">
        <v>13</v>
      </c>
      <c r="CP235">
        <v>12.9</v>
      </c>
      <c r="CQ235">
        <v>12.9</v>
      </c>
      <c r="CR235">
        <v>12.8</v>
      </c>
      <c r="CS235">
        <v>12.7</v>
      </c>
      <c r="CT235">
        <v>12.6</v>
      </c>
      <c r="CU235">
        <v>12.5</v>
      </c>
      <c r="CV235">
        <v>12.4</v>
      </c>
      <c r="CW235">
        <v>12.3</v>
      </c>
      <c r="CX235">
        <v>12.2</v>
      </c>
      <c r="CY235">
        <v>12</v>
      </c>
      <c r="CZ235">
        <v>11.9</v>
      </c>
      <c r="DA235">
        <v>11.8</v>
      </c>
      <c r="DB235">
        <v>11.6</v>
      </c>
      <c r="DC235">
        <v>11.5</v>
      </c>
      <c r="DD235">
        <v>11.4</v>
      </c>
      <c r="DE235">
        <v>11.2</v>
      </c>
      <c r="DF235">
        <v>11.1</v>
      </c>
      <c r="DG235">
        <v>10.9</v>
      </c>
      <c r="DH235">
        <v>10.7</v>
      </c>
      <c r="DI235">
        <v>10.4</v>
      </c>
      <c r="DJ235">
        <v>10.3</v>
      </c>
      <c r="DK235">
        <v>10.1</v>
      </c>
      <c r="DL235">
        <v>9.8699999999999992</v>
      </c>
      <c r="DM235">
        <v>9.66</v>
      </c>
      <c r="DN235">
        <v>9.4700000000000006</v>
      </c>
      <c r="DO235">
        <v>9.3000000000000007</v>
      </c>
      <c r="DP235">
        <v>9.08</v>
      </c>
      <c r="DQ235">
        <v>8.81</v>
      </c>
      <c r="DR235">
        <v>8.57</v>
      </c>
      <c r="DS235">
        <v>8.32</v>
      </c>
      <c r="DT235">
        <v>8.07</v>
      </c>
      <c r="DU235">
        <v>7.94</v>
      </c>
      <c r="DV235">
        <v>7.74</v>
      </c>
      <c r="DW235">
        <v>7.46</v>
      </c>
      <c r="DX235">
        <v>7.24</v>
      </c>
      <c r="DY235">
        <v>7.02</v>
      </c>
      <c r="DZ235">
        <v>6.81</v>
      </c>
      <c r="EA235">
        <v>6.63</v>
      </c>
      <c r="EB235">
        <v>6.53</v>
      </c>
      <c r="EC235">
        <v>6.55</v>
      </c>
      <c r="ED235">
        <v>6.34</v>
      </c>
      <c r="EE235">
        <v>6.28</v>
      </c>
      <c r="EF235">
        <v>6.19</v>
      </c>
      <c r="EG235">
        <v>6.01</v>
      </c>
      <c r="EH235">
        <v>5.78</v>
      </c>
      <c r="EI235">
        <v>5.46</v>
      </c>
      <c r="EJ235">
        <v>5.19</v>
      </c>
      <c r="EK235">
        <v>4.8600000000000003</v>
      </c>
      <c r="EL235">
        <v>4.7</v>
      </c>
      <c r="EM235">
        <v>4.43</v>
      </c>
      <c r="EN235">
        <v>4.28</v>
      </c>
      <c r="EO235">
        <v>4.0999999999999996</v>
      </c>
      <c r="EP235">
        <v>3.93</v>
      </c>
      <c r="EQ235">
        <v>3.74</v>
      </c>
      <c r="ER235">
        <v>3.57</v>
      </c>
      <c r="ES235">
        <v>3.47</v>
      </c>
      <c r="ET235">
        <v>3.21</v>
      </c>
      <c r="EU235">
        <v>3.2</v>
      </c>
      <c r="EV235">
        <v>2.99</v>
      </c>
      <c r="EW235">
        <v>2.77</v>
      </c>
      <c r="EX235">
        <v>2.59</v>
      </c>
      <c r="EY235">
        <v>2.48</v>
      </c>
      <c r="EZ235">
        <v>2.29</v>
      </c>
      <c r="FA235">
        <v>2.2200000000000002</v>
      </c>
      <c r="FB235">
        <v>2.0099999999999998</v>
      </c>
      <c r="FC235">
        <v>1.9</v>
      </c>
      <c r="FD235">
        <v>1.73</v>
      </c>
      <c r="FE235">
        <v>1.63</v>
      </c>
      <c r="FF235">
        <v>1.46</v>
      </c>
      <c r="FG235">
        <v>1.37</v>
      </c>
      <c r="FH235">
        <v>1.24</v>
      </c>
      <c r="FI235">
        <v>1.1599999999999999</v>
      </c>
      <c r="FJ235">
        <v>1.01</v>
      </c>
      <c r="FK235">
        <v>0.94</v>
      </c>
      <c r="FL235">
        <v>0.85</v>
      </c>
      <c r="FM235">
        <v>0.76</v>
      </c>
      <c r="FN235">
        <v>0.67</v>
      </c>
      <c r="FO235">
        <v>0.61</v>
      </c>
      <c r="FP235">
        <v>0.53</v>
      </c>
      <c r="FQ235">
        <v>0.46</v>
      </c>
      <c r="FR235">
        <v>0.4</v>
      </c>
      <c r="FS235">
        <v>0.35</v>
      </c>
      <c r="FT235">
        <v>0.3</v>
      </c>
      <c r="FU235">
        <v>0.26</v>
      </c>
      <c r="FV235">
        <v>0.22</v>
      </c>
      <c r="FW235">
        <v>0.18</v>
      </c>
      <c r="FX235">
        <v>0.15</v>
      </c>
      <c r="FY235">
        <v>0.12</v>
      </c>
      <c r="FZ235">
        <v>0.1</v>
      </c>
    </row>
    <row r="236" spans="1:182" x14ac:dyDescent="0.15">
      <c r="A236">
        <v>-49</v>
      </c>
      <c r="B236">
        <v>0</v>
      </c>
      <c r="C236">
        <v>0</v>
      </c>
      <c r="D236">
        <v>0</v>
      </c>
      <c r="E236">
        <v>0</v>
      </c>
      <c r="F236">
        <v>0</v>
      </c>
      <c r="G236">
        <v>0</v>
      </c>
      <c r="H236">
        <v>0</v>
      </c>
      <c r="I236">
        <v>0</v>
      </c>
      <c r="J236">
        <v>0</v>
      </c>
      <c r="K236">
        <v>0</v>
      </c>
      <c r="L236">
        <v>0</v>
      </c>
      <c r="M236">
        <v>0</v>
      </c>
      <c r="N236">
        <v>0</v>
      </c>
      <c r="O236">
        <v>0</v>
      </c>
      <c r="P236">
        <v>0</v>
      </c>
      <c r="Q236">
        <v>0</v>
      </c>
      <c r="R236">
        <v>0</v>
      </c>
      <c r="S236">
        <v>0.02</v>
      </c>
      <c r="T236">
        <v>0.03</v>
      </c>
      <c r="U236">
        <v>0.06</v>
      </c>
      <c r="V236">
        <v>0.08</v>
      </c>
      <c r="W236">
        <v>0.09</v>
      </c>
      <c r="X236">
        <v>0.12</v>
      </c>
      <c r="Y236">
        <v>0.15</v>
      </c>
      <c r="Z236">
        <v>0.18</v>
      </c>
      <c r="AA236">
        <v>0.21</v>
      </c>
      <c r="AB236">
        <v>0.27</v>
      </c>
      <c r="AC236">
        <v>0.32</v>
      </c>
      <c r="AD236">
        <v>0.38</v>
      </c>
      <c r="AE236">
        <v>0.44</v>
      </c>
      <c r="AF236">
        <v>0.49</v>
      </c>
      <c r="AG236">
        <v>0.56999999999999995</v>
      </c>
      <c r="AH236">
        <v>0.63</v>
      </c>
      <c r="AI236">
        <v>0.76</v>
      </c>
      <c r="AJ236">
        <v>0.84</v>
      </c>
      <c r="AK236">
        <v>0.96</v>
      </c>
      <c r="AL236">
        <v>1.1100000000000001</v>
      </c>
      <c r="AM236">
        <v>1.21</v>
      </c>
      <c r="AN236">
        <v>1.35</v>
      </c>
      <c r="AO236">
        <v>1.51</v>
      </c>
      <c r="AP236">
        <v>1.65</v>
      </c>
      <c r="AQ236">
        <v>1.84</v>
      </c>
      <c r="AR236">
        <v>2.0499999999999998</v>
      </c>
      <c r="AS236">
        <v>2.29</v>
      </c>
      <c r="AT236">
        <v>2.54</v>
      </c>
      <c r="AU236">
        <v>2.74</v>
      </c>
      <c r="AV236">
        <v>3.01</v>
      </c>
      <c r="AW236">
        <v>3.19</v>
      </c>
      <c r="AX236">
        <v>3.55</v>
      </c>
      <c r="AY236">
        <v>3.92</v>
      </c>
      <c r="AZ236">
        <v>4.08</v>
      </c>
      <c r="BA236">
        <v>4.38</v>
      </c>
      <c r="BB236">
        <v>4.75</v>
      </c>
      <c r="BC236">
        <v>5.0999999999999996</v>
      </c>
      <c r="BD236">
        <v>5.31</v>
      </c>
      <c r="BE236">
        <v>5.61</v>
      </c>
      <c r="BF236">
        <v>6.09</v>
      </c>
      <c r="BG236">
        <v>6.56</v>
      </c>
      <c r="BH236">
        <v>7.22</v>
      </c>
      <c r="BI236">
        <v>7.98</v>
      </c>
      <c r="BJ236">
        <v>8.65</v>
      </c>
      <c r="BK236">
        <v>8.84</v>
      </c>
      <c r="BL236">
        <v>9.36</v>
      </c>
      <c r="BM236">
        <v>9.7899999999999991</v>
      </c>
      <c r="BN236">
        <v>10.199999999999999</v>
      </c>
      <c r="BO236">
        <v>10.6</v>
      </c>
      <c r="BP236">
        <v>10.9</v>
      </c>
      <c r="BQ236">
        <v>11.2</v>
      </c>
      <c r="BR236">
        <v>11.5</v>
      </c>
      <c r="BS236">
        <v>11.7</v>
      </c>
      <c r="BT236">
        <v>11.9</v>
      </c>
      <c r="BU236">
        <v>12.1</v>
      </c>
      <c r="BV236">
        <v>12.3</v>
      </c>
      <c r="BW236">
        <v>12.4</v>
      </c>
      <c r="BX236">
        <v>12.6</v>
      </c>
      <c r="BY236">
        <v>12.7</v>
      </c>
      <c r="BZ236">
        <v>12.8</v>
      </c>
      <c r="CA236">
        <v>12.9</v>
      </c>
      <c r="CB236">
        <v>12.9</v>
      </c>
      <c r="CC236">
        <v>13</v>
      </c>
      <c r="CD236">
        <v>13.1</v>
      </c>
      <c r="CE236">
        <v>13.1</v>
      </c>
      <c r="CF236">
        <v>13.1</v>
      </c>
      <c r="CG236">
        <v>13.1</v>
      </c>
      <c r="CH236">
        <v>13.2</v>
      </c>
      <c r="CI236">
        <v>13.2</v>
      </c>
      <c r="CJ236">
        <v>13.2</v>
      </c>
      <c r="CK236">
        <v>13.1</v>
      </c>
      <c r="CL236">
        <v>13.1</v>
      </c>
      <c r="CM236">
        <v>13.1</v>
      </c>
      <c r="CN236">
        <v>13</v>
      </c>
      <c r="CO236">
        <v>13</v>
      </c>
      <c r="CP236">
        <v>12.9</v>
      </c>
      <c r="CQ236">
        <v>12.9</v>
      </c>
      <c r="CR236">
        <v>12.8</v>
      </c>
      <c r="CS236">
        <v>12.7</v>
      </c>
      <c r="CT236">
        <v>12.6</v>
      </c>
      <c r="CU236">
        <v>12.5</v>
      </c>
      <c r="CV236">
        <v>12.4</v>
      </c>
      <c r="CW236">
        <v>12.3</v>
      </c>
      <c r="CX236">
        <v>12.2</v>
      </c>
      <c r="CY236">
        <v>12.1</v>
      </c>
      <c r="CZ236">
        <v>11.9</v>
      </c>
      <c r="DA236">
        <v>11.8</v>
      </c>
      <c r="DB236">
        <v>11.7</v>
      </c>
      <c r="DC236">
        <v>11.5</v>
      </c>
      <c r="DD236">
        <v>11.4</v>
      </c>
      <c r="DE236">
        <v>11.2</v>
      </c>
      <c r="DF236">
        <v>11.1</v>
      </c>
      <c r="DG236">
        <v>10.9</v>
      </c>
      <c r="DH236">
        <v>10.7</v>
      </c>
      <c r="DI236">
        <v>10.5</v>
      </c>
      <c r="DJ236">
        <v>10.3</v>
      </c>
      <c r="DK236">
        <v>10.1</v>
      </c>
      <c r="DL236">
        <v>9.9499999999999993</v>
      </c>
      <c r="DM236">
        <v>9.75</v>
      </c>
      <c r="DN236">
        <v>9.5399999999999991</v>
      </c>
      <c r="DO236">
        <v>9.35</v>
      </c>
      <c r="DP236">
        <v>9.09</v>
      </c>
      <c r="DQ236">
        <v>8.9</v>
      </c>
      <c r="DR236">
        <v>8.6999999999999993</v>
      </c>
      <c r="DS236">
        <v>8.4499999999999993</v>
      </c>
      <c r="DT236">
        <v>8.27</v>
      </c>
      <c r="DU236">
        <v>7.99</v>
      </c>
      <c r="DV236">
        <v>7.78</v>
      </c>
      <c r="DW236">
        <v>7.54</v>
      </c>
      <c r="DX236">
        <v>7.32</v>
      </c>
      <c r="DY236">
        <v>7.1</v>
      </c>
      <c r="DZ236">
        <v>6.93</v>
      </c>
      <c r="EA236">
        <v>6.75</v>
      </c>
      <c r="EB236">
        <v>6.59</v>
      </c>
      <c r="EC236">
        <v>6.61</v>
      </c>
      <c r="ED236">
        <v>6.42</v>
      </c>
      <c r="EE236">
        <v>6.29</v>
      </c>
      <c r="EF236">
        <v>6.28</v>
      </c>
      <c r="EG236">
        <v>6.13</v>
      </c>
      <c r="EH236">
        <v>5.85</v>
      </c>
      <c r="EI236">
        <v>5.59</v>
      </c>
      <c r="EJ236">
        <v>5.29</v>
      </c>
      <c r="EK236">
        <v>4.99</v>
      </c>
      <c r="EL236">
        <v>4.72</v>
      </c>
      <c r="EM236">
        <v>4.5</v>
      </c>
      <c r="EN236">
        <v>4.34</v>
      </c>
      <c r="EO236">
        <v>4.13</v>
      </c>
      <c r="EP236">
        <v>3.93</v>
      </c>
      <c r="EQ236">
        <v>3.77</v>
      </c>
      <c r="ER236">
        <v>3.63</v>
      </c>
      <c r="ES236">
        <v>3.51</v>
      </c>
      <c r="ET236">
        <v>3.33</v>
      </c>
      <c r="EU236">
        <v>3.2</v>
      </c>
      <c r="EV236">
        <v>3.02</v>
      </c>
      <c r="EW236">
        <v>2.81</v>
      </c>
      <c r="EX236">
        <v>2.63</v>
      </c>
      <c r="EY236">
        <v>2.5</v>
      </c>
      <c r="EZ236">
        <v>2.33</v>
      </c>
      <c r="FA236">
        <v>2.25</v>
      </c>
      <c r="FB236">
        <v>1.99</v>
      </c>
      <c r="FC236">
        <v>1.87</v>
      </c>
      <c r="FD236">
        <v>1.77</v>
      </c>
      <c r="FE236">
        <v>1.61</v>
      </c>
      <c r="FF236">
        <v>1.46</v>
      </c>
      <c r="FG236">
        <v>1.38</v>
      </c>
      <c r="FH236">
        <v>1.26</v>
      </c>
      <c r="FI236">
        <v>1.1599999999999999</v>
      </c>
      <c r="FJ236">
        <v>1.04</v>
      </c>
      <c r="FK236">
        <v>0.93</v>
      </c>
      <c r="FL236">
        <v>0.85</v>
      </c>
      <c r="FM236">
        <v>0.76</v>
      </c>
      <c r="FN236">
        <v>0.69</v>
      </c>
      <c r="FO236">
        <v>0.61</v>
      </c>
      <c r="FP236">
        <v>0.53</v>
      </c>
      <c r="FQ236">
        <v>0.46</v>
      </c>
      <c r="FR236">
        <v>0.41</v>
      </c>
      <c r="FS236">
        <v>0.36</v>
      </c>
      <c r="FT236">
        <v>0.3</v>
      </c>
      <c r="FU236">
        <v>0.26</v>
      </c>
      <c r="FV236">
        <v>0.22</v>
      </c>
      <c r="FW236">
        <v>0.17</v>
      </c>
      <c r="FX236">
        <v>0.15</v>
      </c>
      <c r="FY236">
        <v>0.12</v>
      </c>
      <c r="FZ236">
        <v>0.1</v>
      </c>
    </row>
    <row r="237" spans="1:182" x14ac:dyDescent="0.15">
      <c r="A237">
        <v>-50</v>
      </c>
      <c r="B237">
        <v>0</v>
      </c>
      <c r="C237">
        <v>0</v>
      </c>
      <c r="D237">
        <v>0</v>
      </c>
      <c r="E237">
        <v>0</v>
      </c>
      <c r="F237">
        <v>0</v>
      </c>
      <c r="G237">
        <v>0</v>
      </c>
      <c r="H237">
        <v>0</v>
      </c>
      <c r="I237">
        <v>0</v>
      </c>
      <c r="J237">
        <v>0</v>
      </c>
      <c r="K237">
        <v>0</v>
      </c>
      <c r="L237">
        <v>0</v>
      </c>
      <c r="M237">
        <v>0</v>
      </c>
      <c r="N237">
        <v>0</v>
      </c>
      <c r="O237">
        <v>0</v>
      </c>
      <c r="P237">
        <v>0</v>
      </c>
      <c r="Q237">
        <v>0</v>
      </c>
      <c r="R237">
        <v>0</v>
      </c>
      <c r="S237">
        <v>0.02</v>
      </c>
      <c r="T237">
        <v>0.04</v>
      </c>
      <c r="U237">
        <v>0.05</v>
      </c>
      <c r="V237">
        <v>7.0000000000000007E-2</v>
      </c>
      <c r="W237">
        <v>0.09</v>
      </c>
      <c r="X237">
        <v>0.12</v>
      </c>
      <c r="Y237">
        <v>0.14000000000000001</v>
      </c>
      <c r="Z237">
        <v>0.18</v>
      </c>
      <c r="AA237">
        <v>0.21</v>
      </c>
      <c r="AB237">
        <v>0.26</v>
      </c>
      <c r="AC237">
        <v>0.3</v>
      </c>
      <c r="AD237">
        <v>0.36</v>
      </c>
      <c r="AE237">
        <v>0.41</v>
      </c>
      <c r="AF237">
        <v>0.47</v>
      </c>
      <c r="AG237">
        <v>0.56000000000000005</v>
      </c>
      <c r="AH237">
        <v>0.64</v>
      </c>
      <c r="AI237">
        <v>0.73</v>
      </c>
      <c r="AJ237">
        <v>0.82</v>
      </c>
      <c r="AK237">
        <v>0.95</v>
      </c>
      <c r="AL237">
        <v>1.07</v>
      </c>
      <c r="AM237">
        <v>1.19</v>
      </c>
      <c r="AN237">
        <v>1.36</v>
      </c>
      <c r="AO237">
        <v>1.49</v>
      </c>
      <c r="AP237">
        <v>1.67</v>
      </c>
      <c r="AQ237">
        <v>1.85</v>
      </c>
      <c r="AR237">
        <v>2.04</v>
      </c>
      <c r="AS237">
        <v>2.2000000000000002</v>
      </c>
      <c r="AT237">
        <v>2.4700000000000002</v>
      </c>
      <c r="AU237">
        <v>2.66</v>
      </c>
      <c r="AV237">
        <v>2.87</v>
      </c>
      <c r="AW237">
        <v>3.14</v>
      </c>
      <c r="AX237">
        <v>3.46</v>
      </c>
      <c r="AY237">
        <v>3.82</v>
      </c>
      <c r="AZ237">
        <v>4.0199999999999996</v>
      </c>
      <c r="BA237">
        <v>4.3499999999999996</v>
      </c>
      <c r="BB237">
        <v>4.6399999999999997</v>
      </c>
      <c r="BC237">
        <v>4.92</v>
      </c>
      <c r="BD237">
        <v>5.21</v>
      </c>
      <c r="BE237">
        <v>5.59</v>
      </c>
      <c r="BF237">
        <v>5.87</v>
      </c>
      <c r="BG237">
        <v>6.36</v>
      </c>
      <c r="BH237">
        <v>7.01</v>
      </c>
      <c r="BI237">
        <v>7.67</v>
      </c>
      <c r="BJ237">
        <v>8.4700000000000006</v>
      </c>
      <c r="BK237">
        <v>8.65</v>
      </c>
      <c r="BL237">
        <v>9.14</v>
      </c>
      <c r="BM237">
        <v>9.59</v>
      </c>
      <c r="BN237">
        <v>10.1</v>
      </c>
      <c r="BO237">
        <v>10.4</v>
      </c>
      <c r="BP237">
        <v>10.7</v>
      </c>
      <c r="BQ237">
        <v>11.1</v>
      </c>
      <c r="BR237">
        <v>11.4</v>
      </c>
      <c r="BS237">
        <v>11.6</v>
      </c>
      <c r="BT237">
        <v>11.9</v>
      </c>
      <c r="BU237">
        <v>12.1</v>
      </c>
      <c r="BV237">
        <v>12.2</v>
      </c>
      <c r="BW237">
        <v>12.4</v>
      </c>
      <c r="BX237">
        <v>12.5</v>
      </c>
      <c r="BY237">
        <v>12.6</v>
      </c>
      <c r="BZ237">
        <v>12.7</v>
      </c>
      <c r="CA237">
        <v>12.8</v>
      </c>
      <c r="CB237">
        <v>12.9</v>
      </c>
      <c r="CC237">
        <v>12.9</v>
      </c>
      <c r="CD237">
        <v>13</v>
      </c>
      <c r="CE237">
        <v>13.1</v>
      </c>
      <c r="CF237">
        <v>13.1</v>
      </c>
      <c r="CG237">
        <v>13.1</v>
      </c>
      <c r="CH237">
        <v>13.1</v>
      </c>
      <c r="CI237">
        <v>13.1</v>
      </c>
      <c r="CJ237">
        <v>13.1</v>
      </c>
      <c r="CK237">
        <v>13.1</v>
      </c>
      <c r="CL237">
        <v>13.1</v>
      </c>
      <c r="CM237">
        <v>13.1</v>
      </c>
      <c r="CN237">
        <v>13</v>
      </c>
      <c r="CO237">
        <v>13</v>
      </c>
      <c r="CP237">
        <v>12.9</v>
      </c>
      <c r="CQ237">
        <v>12.8</v>
      </c>
      <c r="CR237">
        <v>12.8</v>
      </c>
      <c r="CS237">
        <v>12.7</v>
      </c>
      <c r="CT237">
        <v>12.6</v>
      </c>
      <c r="CU237">
        <v>12.5</v>
      </c>
      <c r="CV237">
        <v>12.4</v>
      </c>
      <c r="CW237">
        <v>12.3</v>
      </c>
      <c r="CX237">
        <v>12.2</v>
      </c>
      <c r="CY237">
        <v>12.1</v>
      </c>
      <c r="CZ237">
        <v>12</v>
      </c>
      <c r="DA237">
        <v>11.8</v>
      </c>
      <c r="DB237">
        <v>11.7</v>
      </c>
      <c r="DC237">
        <v>11.6</v>
      </c>
      <c r="DD237">
        <v>11.4</v>
      </c>
      <c r="DE237">
        <v>11.3</v>
      </c>
      <c r="DF237">
        <v>11.1</v>
      </c>
      <c r="DG237">
        <v>11</v>
      </c>
      <c r="DH237">
        <v>10.8</v>
      </c>
      <c r="DI237">
        <v>10.6</v>
      </c>
      <c r="DJ237">
        <v>10.4</v>
      </c>
      <c r="DK237">
        <v>10.199999999999999</v>
      </c>
      <c r="DL237">
        <v>9.99</v>
      </c>
      <c r="DM237">
        <v>9.7899999999999991</v>
      </c>
      <c r="DN237">
        <v>9.59</v>
      </c>
      <c r="DO237">
        <v>9.41</v>
      </c>
      <c r="DP237">
        <v>9.1999999999999993</v>
      </c>
      <c r="DQ237">
        <v>9</v>
      </c>
      <c r="DR237">
        <v>8.7899999999999991</v>
      </c>
      <c r="DS237">
        <v>8.58</v>
      </c>
      <c r="DT237">
        <v>8.26</v>
      </c>
      <c r="DU237">
        <v>8.1300000000000008</v>
      </c>
      <c r="DV237">
        <v>7.86</v>
      </c>
      <c r="DW237">
        <v>7.64</v>
      </c>
      <c r="DX237">
        <v>7.42</v>
      </c>
      <c r="DY237">
        <v>7.25</v>
      </c>
      <c r="DZ237">
        <v>7</v>
      </c>
      <c r="EA237">
        <v>6.69</v>
      </c>
      <c r="EB237">
        <v>6.63</v>
      </c>
      <c r="EC237">
        <v>6.67</v>
      </c>
      <c r="ED237">
        <v>6.49</v>
      </c>
      <c r="EE237">
        <v>6.4</v>
      </c>
      <c r="EF237">
        <v>6.32</v>
      </c>
      <c r="EG237">
        <v>6.19</v>
      </c>
      <c r="EH237">
        <v>5.96</v>
      </c>
      <c r="EI237">
        <v>5.69</v>
      </c>
      <c r="EJ237">
        <v>5.36</v>
      </c>
      <c r="EK237">
        <v>5.1100000000000003</v>
      </c>
      <c r="EL237">
        <v>4.7699999999999996</v>
      </c>
      <c r="EM237">
        <v>4.55</v>
      </c>
      <c r="EN237">
        <v>4.43</v>
      </c>
      <c r="EO237">
        <v>4.25</v>
      </c>
      <c r="EP237">
        <v>4.0199999999999996</v>
      </c>
      <c r="EQ237">
        <v>3.85</v>
      </c>
      <c r="ER237">
        <v>3.66</v>
      </c>
      <c r="ES237">
        <v>3.61</v>
      </c>
      <c r="ET237">
        <v>3.38</v>
      </c>
      <c r="EU237">
        <v>3.22</v>
      </c>
      <c r="EV237">
        <v>3.06</v>
      </c>
      <c r="EW237">
        <v>2.88</v>
      </c>
      <c r="EX237">
        <v>2.61</v>
      </c>
      <c r="EY237">
        <v>2.5</v>
      </c>
      <c r="EZ237">
        <v>2.33</v>
      </c>
      <c r="FA237">
        <v>2.2200000000000002</v>
      </c>
      <c r="FB237">
        <v>2.0499999999999998</v>
      </c>
      <c r="FC237">
        <v>1.88</v>
      </c>
      <c r="FD237">
        <v>1.76</v>
      </c>
      <c r="FE237">
        <v>1.64</v>
      </c>
      <c r="FF237">
        <v>1.49</v>
      </c>
      <c r="FG237">
        <v>1.4</v>
      </c>
      <c r="FH237">
        <v>1.24</v>
      </c>
      <c r="FI237">
        <v>1.1200000000000001</v>
      </c>
      <c r="FJ237">
        <v>1.06</v>
      </c>
      <c r="FK237">
        <v>0.94</v>
      </c>
      <c r="FL237">
        <v>0.85</v>
      </c>
      <c r="FM237">
        <v>0.77</v>
      </c>
      <c r="FN237">
        <v>0.66</v>
      </c>
      <c r="FO237">
        <v>0.6</v>
      </c>
      <c r="FP237">
        <v>0.55000000000000004</v>
      </c>
      <c r="FQ237">
        <v>0.48</v>
      </c>
      <c r="FR237">
        <v>0.42</v>
      </c>
      <c r="FS237">
        <v>0.34</v>
      </c>
      <c r="FT237">
        <v>0.28999999999999998</v>
      </c>
      <c r="FU237">
        <v>0.25</v>
      </c>
      <c r="FV237">
        <v>0.22</v>
      </c>
      <c r="FW237">
        <v>0.18</v>
      </c>
      <c r="FX237">
        <v>0.14000000000000001</v>
      </c>
      <c r="FY237">
        <v>0.12</v>
      </c>
      <c r="FZ237">
        <v>0.1</v>
      </c>
    </row>
    <row r="238" spans="1:182" x14ac:dyDescent="0.15">
      <c r="A238">
        <v>-51</v>
      </c>
      <c r="B238">
        <v>0</v>
      </c>
      <c r="C238">
        <v>0</v>
      </c>
      <c r="D238">
        <v>0</v>
      </c>
      <c r="E238">
        <v>0</v>
      </c>
      <c r="F238">
        <v>0</v>
      </c>
      <c r="G238">
        <v>0</v>
      </c>
      <c r="H238">
        <v>0</v>
      </c>
      <c r="I238">
        <v>0</v>
      </c>
      <c r="J238">
        <v>0</v>
      </c>
      <c r="K238">
        <v>0</v>
      </c>
      <c r="L238">
        <v>0</v>
      </c>
      <c r="M238">
        <v>0</v>
      </c>
      <c r="N238">
        <v>0</v>
      </c>
      <c r="O238">
        <v>0</v>
      </c>
      <c r="P238">
        <v>0</v>
      </c>
      <c r="Q238">
        <v>0</v>
      </c>
      <c r="R238">
        <v>0</v>
      </c>
      <c r="S238">
        <v>0.02</v>
      </c>
      <c r="T238">
        <v>0.03</v>
      </c>
      <c r="U238">
        <v>0.04</v>
      </c>
      <c r="V238">
        <v>0.06</v>
      </c>
      <c r="W238">
        <v>0.09</v>
      </c>
      <c r="X238">
        <v>0.11</v>
      </c>
      <c r="Y238">
        <v>0.14000000000000001</v>
      </c>
      <c r="Z238">
        <v>0.17</v>
      </c>
      <c r="AA238">
        <v>0.21</v>
      </c>
      <c r="AB238">
        <v>0.25</v>
      </c>
      <c r="AC238">
        <v>0.28999999999999998</v>
      </c>
      <c r="AD238">
        <v>0.35</v>
      </c>
      <c r="AE238">
        <v>0.4</v>
      </c>
      <c r="AF238">
        <v>0.48</v>
      </c>
      <c r="AG238">
        <v>0.53</v>
      </c>
      <c r="AH238">
        <v>0.63</v>
      </c>
      <c r="AI238">
        <v>0.73</v>
      </c>
      <c r="AJ238">
        <v>0.82</v>
      </c>
      <c r="AK238">
        <v>0.92</v>
      </c>
      <c r="AL238">
        <v>1.03</v>
      </c>
      <c r="AM238">
        <v>1.17</v>
      </c>
      <c r="AN238">
        <v>1.31</v>
      </c>
      <c r="AO238">
        <v>1.45</v>
      </c>
      <c r="AP238">
        <v>1.6</v>
      </c>
      <c r="AQ238">
        <v>1.75</v>
      </c>
      <c r="AR238">
        <v>1.99</v>
      </c>
      <c r="AS238">
        <v>2.2000000000000002</v>
      </c>
      <c r="AT238">
        <v>2.39</v>
      </c>
      <c r="AU238">
        <v>2.68</v>
      </c>
      <c r="AV238">
        <v>2.83</v>
      </c>
      <c r="AW238">
        <v>3.06</v>
      </c>
      <c r="AX238">
        <v>3.33</v>
      </c>
      <c r="AY238">
        <v>3.68</v>
      </c>
      <c r="AZ238">
        <v>4.01</v>
      </c>
      <c r="BA238">
        <v>4.25</v>
      </c>
      <c r="BB238">
        <v>4.59</v>
      </c>
      <c r="BC238">
        <v>4.8600000000000003</v>
      </c>
      <c r="BD238">
        <v>5.0999999999999996</v>
      </c>
      <c r="BE238">
        <v>5.47</v>
      </c>
      <c r="BF238">
        <v>5.78</v>
      </c>
      <c r="BG238">
        <v>6.18</v>
      </c>
      <c r="BH238">
        <v>6.82</v>
      </c>
      <c r="BI238">
        <v>7.48</v>
      </c>
      <c r="BJ238">
        <v>8.2200000000000006</v>
      </c>
      <c r="BK238">
        <v>8.83</v>
      </c>
      <c r="BL238">
        <v>8.85</v>
      </c>
      <c r="BM238">
        <v>9.36</v>
      </c>
      <c r="BN238">
        <v>9.84</v>
      </c>
      <c r="BO238">
        <v>10.199999999999999</v>
      </c>
      <c r="BP238">
        <v>10.6</v>
      </c>
      <c r="BQ238">
        <v>11</v>
      </c>
      <c r="BR238">
        <v>11.3</v>
      </c>
      <c r="BS238">
        <v>11.6</v>
      </c>
      <c r="BT238">
        <v>11.8</v>
      </c>
      <c r="BU238">
        <v>11.9</v>
      </c>
      <c r="BV238">
        <v>12.1</v>
      </c>
      <c r="BW238">
        <v>12.3</v>
      </c>
      <c r="BX238">
        <v>12.4</v>
      </c>
      <c r="BY238">
        <v>12.5</v>
      </c>
      <c r="BZ238">
        <v>12.6</v>
      </c>
      <c r="CA238">
        <v>12.7</v>
      </c>
      <c r="CB238">
        <v>12.8</v>
      </c>
      <c r="CC238">
        <v>12.9</v>
      </c>
      <c r="CD238">
        <v>13</v>
      </c>
      <c r="CE238">
        <v>13</v>
      </c>
      <c r="CF238">
        <v>13</v>
      </c>
      <c r="CG238">
        <v>13.1</v>
      </c>
      <c r="CH238">
        <v>13.1</v>
      </c>
      <c r="CI238">
        <v>13.1</v>
      </c>
      <c r="CJ238">
        <v>13.1</v>
      </c>
      <c r="CK238">
        <v>13.1</v>
      </c>
      <c r="CL238">
        <v>13.1</v>
      </c>
      <c r="CM238">
        <v>13</v>
      </c>
      <c r="CN238">
        <v>13</v>
      </c>
      <c r="CO238">
        <v>13</v>
      </c>
      <c r="CP238">
        <v>12.9</v>
      </c>
      <c r="CQ238">
        <v>12.8</v>
      </c>
      <c r="CR238">
        <v>12.8</v>
      </c>
      <c r="CS238">
        <v>12.7</v>
      </c>
      <c r="CT238">
        <v>12.6</v>
      </c>
      <c r="CU238">
        <v>12.5</v>
      </c>
      <c r="CV238">
        <v>12.4</v>
      </c>
      <c r="CW238">
        <v>12.3</v>
      </c>
      <c r="CX238">
        <v>12.2</v>
      </c>
      <c r="CY238">
        <v>12.1</v>
      </c>
      <c r="CZ238">
        <v>12</v>
      </c>
      <c r="DA238">
        <v>11.9</v>
      </c>
      <c r="DB238">
        <v>11.7</v>
      </c>
      <c r="DC238">
        <v>11.6</v>
      </c>
      <c r="DD238">
        <v>11.5</v>
      </c>
      <c r="DE238">
        <v>11.3</v>
      </c>
      <c r="DF238">
        <v>11.2</v>
      </c>
      <c r="DG238">
        <v>11</v>
      </c>
      <c r="DH238">
        <v>10.8</v>
      </c>
      <c r="DI238">
        <v>10.7</v>
      </c>
      <c r="DJ238">
        <v>10.5</v>
      </c>
      <c r="DK238">
        <v>10.199999999999999</v>
      </c>
      <c r="DL238">
        <v>10.1</v>
      </c>
      <c r="DM238">
        <v>9.84</v>
      </c>
      <c r="DN238">
        <v>9.6199999999999992</v>
      </c>
      <c r="DO238">
        <v>9.49</v>
      </c>
      <c r="DP238">
        <v>9.3000000000000007</v>
      </c>
      <c r="DQ238">
        <v>9.1199999999999992</v>
      </c>
      <c r="DR238">
        <v>8.85</v>
      </c>
      <c r="DS238">
        <v>8.65</v>
      </c>
      <c r="DT238">
        <v>8.3800000000000008</v>
      </c>
      <c r="DU238">
        <v>8.2100000000000009</v>
      </c>
      <c r="DV238">
        <v>7.97</v>
      </c>
      <c r="DW238">
        <v>7.8</v>
      </c>
      <c r="DX238">
        <v>7.55</v>
      </c>
      <c r="DY238">
        <v>7.34</v>
      </c>
      <c r="DZ238">
        <v>7.1</v>
      </c>
      <c r="EA238">
        <v>6.88</v>
      </c>
      <c r="EB238">
        <v>6.67</v>
      </c>
      <c r="EC238">
        <v>6.64</v>
      </c>
      <c r="ED238">
        <v>6.53</v>
      </c>
      <c r="EE238">
        <v>6.47</v>
      </c>
      <c r="EF238">
        <v>6.38</v>
      </c>
      <c r="EG238">
        <v>6.24</v>
      </c>
      <c r="EH238">
        <v>6.05</v>
      </c>
      <c r="EI238">
        <v>5.74</v>
      </c>
      <c r="EJ238">
        <v>5.44</v>
      </c>
      <c r="EK238">
        <v>5.15</v>
      </c>
      <c r="EL238">
        <v>4.8899999999999997</v>
      </c>
      <c r="EM238">
        <v>4.6500000000000004</v>
      </c>
      <c r="EN238">
        <v>4.43</v>
      </c>
      <c r="EO238">
        <v>4.25</v>
      </c>
      <c r="EP238">
        <v>4.12</v>
      </c>
      <c r="EQ238">
        <v>3.85</v>
      </c>
      <c r="ER238">
        <v>3.71</v>
      </c>
      <c r="ES238">
        <v>3.59</v>
      </c>
      <c r="ET238">
        <v>3.39</v>
      </c>
      <c r="EU238">
        <v>3.26</v>
      </c>
      <c r="EV238">
        <v>3.11</v>
      </c>
      <c r="EW238">
        <v>2.89</v>
      </c>
      <c r="EX238">
        <v>2.68</v>
      </c>
      <c r="EY238">
        <v>2.5</v>
      </c>
      <c r="EZ238">
        <v>2.36</v>
      </c>
      <c r="FA238">
        <v>2.25</v>
      </c>
      <c r="FB238">
        <v>2.06</v>
      </c>
      <c r="FC238">
        <v>1.92</v>
      </c>
      <c r="FD238">
        <v>1.75</v>
      </c>
      <c r="FE238">
        <v>1.66</v>
      </c>
      <c r="FF238">
        <v>1.47</v>
      </c>
      <c r="FG238">
        <v>1.41</v>
      </c>
      <c r="FH238">
        <v>1.22</v>
      </c>
      <c r="FI238">
        <v>1.18</v>
      </c>
      <c r="FJ238">
        <v>1.04</v>
      </c>
      <c r="FK238">
        <v>0.93</v>
      </c>
      <c r="FL238">
        <v>0.86</v>
      </c>
      <c r="FM238">
        <v>0.76</v>
      </c>
      <c r="FN238">
        <v>0.68</v>
      </c>
      <c r="FO238">
        <v>0.6</v>
      </c>
      <c r="FP238">
        <v>0.53</v>
      </c>
      <c r="FQ238">
        <v>0.48</v>
      </c>
      <c r="FR238">
        <v>0.4</v>
      </c>
      <c r="FS238">
        <v>0.36</v>
      </c>
      <c r="FT238">
        <v>0.3</v>
      </c>
      <c r="FU238">
        <v>0.25</v>
      </c>
      <c r="FV238">
        <v>0.22</v>
      </c>
      <c r="FW238">
        <v>0.18</v>
      </c>
      <c r="FX238">
        <v>0.14000000000000001</v>
      </c>
      <c r="FY238">
        <v>0.12</v>
      </c>
      <c r="FZ238">
        <v>0.1</v>
      </c>
    </row>
    <row r="239" spans="1:182" x14ac:dyDescent="0.15">
      <c r="A239">
        <v>-52</v>
      </c>
      <c r="B239">
        <v>0</v>
      </c>
      <c r="C239">
        <v>0</v>
      </c>
      <c r="D239">
        <v>0</v>
      </c>
      <c r="E239">
        <v>0</v>
      </c>
      <c r="F239">
        <v>0</v>
      </c>
      <c r="G239">
        <v>0</v>
      </c>
      <c r="H239">
        <v>0</v>
      </c>
      <c r="I239">
        <v>0</v>
      </c>
      <c r="J239">
        <v>0</v>
      </c>
      <c r="K239">
        <v>0</v>
      </c>
      <c r="L239">
        <v>0</v>
      </c>
      <c r="M239">
        <v>0</v>
      </c>
      <c r="N239">
        <v>0</v>
      </c>
      <c r="O239">
        <v>0</v>
      </c>
      <c r="P239">
        <v>0</v>
      </c>
      <c r="Q239">
        <v>0</v>
      </c>
      <c r="R239">
        <v>0</v>
      </c>
      <c r="S239">
        <v>0</v>
      </c>
      <c r="T239">
        <v>0.03</v>
      </c>
      <c r="U239">
        <v>0.04</v>
      </c>
      <c r="V239">
        <v>7.0000000000000007E-2</v>
      </c>
      <c r="W239">
        <v>0.09</v>
      </c>
      <c r="X239">
        <v>0.11</v>
      </c>
      <c r="Y239">
        <v>0.13</v>
      </c>
      <c r="Z239">
        <v>0.16</v>
      </c>
      <c r="AA239">
        <v>0.2</v>
      </c>
      <c r="AB239">
        <v>0.24</v>
      </c>
      <c r="AC239">
        <v>0.28999999999999998</v>
      </c>
      <c r="AD239">
        <v>0.33</v>
      </c>
      <c r="AE239">
        <v>0.39</v>
      </c>
      <c r="AF239">
        <v>0.46</v>
      </c>
      <c r="AG239">
        <v>0.55000000000000004</v>
      </c>
      <c r="AH239">
        <v>0.6</v>
      </c>
      <c r="AI239">
        <v>0.7</v>
      </c>
      <c r="AJ239">
        <v>0.78</v>
      </c>
      <c r="AK239">
        <v>0.92</v>
      </c>
      <c r="AL239">
        <v>1.02</v>
      </c>
      <c r="AM239">
        <v>1.1200000000000001</v>
      </c>
      <c r="AN239">
        <v>1.27</v>
      </c>
      <c r="AO239">
        <v>1.42</v>
      </c>
      <c r="AP239">
        <v>1.6</v>
      </c>
      <c r="AQ239">
        <v>1.72</v>
      </c>
      <c r="AR239">
        <v>1.95</v>
      </c>
      <c r="AS239">
        <v>2.12</v>
      </c>
      <c r="AT239">
        <v>2.33</v>
      </c>
      <c r="AU239">
        <v>2.59</v>
      </c>
      <c r="AV239">
        <v>2.76</v>
      </c>
      <c r="AW239">
        <v>2.98</v>
      </c>
      <c r="AX239">
        <v>3.26</v>
      </c>
      <c r="AY239">
        <v>3.59</v>
      </c>
      <c r="AZ239">
        <v>3.94</v>
      </c>
      <c r="BA239">
        <v>4.1500000000000004</v>
      </c>
      <c r="BB239">
        <v>4.45</v>
      </c>
      <c r="BC239">
        <v>4.76</v>
      </c>
      <c r="BD239">
        <v>5.03</v>
      </c>
      <c r="BE239">
        <v>5.36</v>
      </c>
      <c r="BF239">
        <v>5.64</v>
      </c>
      <c r="BG239">
        <v>6.03</v>
      </c>
      <c r="BH239">
        <v>6.55</v>
      </c>
      <c r="BI239">
        <v>7.23</v>
      </c>
      <c r="BJ239">
        <v>7.98</v>
      </c>
      <c r="BK239">
        <v>8.64</v>
      </c>
      <c r="BL239">
        <v>8.7100000000000009</v>
      </c>
      <c r="BM239">
        <v>9.18</v>
      </c>
      <c r="BN239">
        <v>9.66</v>
      </c>
      <c r="BO239">
        <v>10</v>
      </c>
      <c r="BP239">
        <v>10.4</v>
      </c>
      <c r="BQ239">
        <v>10.8</v>
      </c>
      <c r="BR239">
        <v>11.1</v>
      </c>
      <c r="BS239">
        <v>11.4</v>
      </c>
      <c r="BT239">
        <v>11.7</v>
      </c>
      <c r="BU239">
        <v>11.9</v>
      </c>
      <c r="BV239">
        <v>12.1</v>
      </c>
      <c r="BW239">
        <v>12.2</v>
      </c>
      <c r="BX239">
        <v>12.3</v>
      </c>
      <c r="BY239">
        <v>12.5</v>
      </c>
      <c r="BZ239">
        <v>12.6</v>
      </c>
      <c r="CA239">
        <v>12.7</v>
      </c>
      <c r="CB239">
        <v>12.8</v>
      </c>
      <c r="CC239">
        <v>12.8</v>
      </c>
      <c r="CD239">
        <v>12.9</v>
      </c>
      <c r="CE239">
        <v>13</v>
      </c>
      <c r="CF239">
        <v>13</v>
      </c>
      <c r="CG239">
        <v>13</v>
      </c>
      <c r="CH239">
        <v>13</v>
      </c>
      <c r="CI239">
        <v>13.1</v>
      </c>
      <c r="CJ239">
        <v>13.1</v>
      </c>
      <c r="CK239">
        <v>13.1</v>
      </c>
      <c r="CL239">
        <v>13</v>
      </c>
      <c r="CM239">
        <v>13</v>
      </c>
      <c r="CN239">
        <v>13</v>
      </c>
      <c r="CO239">
        <v>12.9</v>
      </c>
      <c r="CP239">
        <v>12.9</v>
      </c>
      <c r="CQ239">
        <v>12.8</v>
      </c>
      <c r="CR239">
        <v>12.8</v>
      </c>
      <c r="CS239">
        <v>12.7</v>
      </c>
      <c r="CT239">
        <v>12.6</v>
      </c>
      <c r="CU239">
        <v>12.5</v>
      </c>
      <c r="CV239">
        <v>12.4</v>
      </c>
      <c r="CW239">
        <v>12.3</v>
      </c>
      <c r="CX239">
        <v>12.2</v>
      </c>
      <c r="CY239">
        <v>12.1</v>
      </c>
      <c r="CZ239">
        <v>12</v>
      </c>
      <c r="DA239">
        <v>11.9</v>
      </c>
      <c r="DB239">
        <v>11.8</v>
      </c>
      <c r="DC239">
        <v>11.7</v>
      </c>
      <c r="DD239">
        <v>11.5</v>
      </c>
      <c r="DE239">
        <v>11.4</v>
      </c>
      <c r="DF239">
        <v>11.2</v>
      </c>
      <c r="DG239">
        <v>11.1</v>
      </c>
      <c r="DH239">
        <v>10.9</v>
      </c>
      <c r="DI239">
        <v>10.7</v>
      </c>
      <c r="DJ239">
        <v>10.5</v>
      </c>
      <c r="DK239">
        <v>10.3</v>
      </c>
      <c r="DL239">
        <v>10.1</v>
      </c>
      <c r="DM239">
        <v>9.9600000000000009</v>
      </c>
      <c r="DN239">
        <v>9.67</v>
      </c>
      <c r="DO239">
        <v>9.5399999999999991</v>
      </c>
      <c r="DP239">
        <v>9.36</v>
      </c>
      <c r="DQ239">
        <v>9.23</v>
      </c>
      <c r="DR239">
        <v>8.98</v>
      </c>
      <c r="DS239">
        <v>8.7899999999999991</v>
      </c>
      <c r="DT239">
        <v>8.4600000000000009</v>
      </c>
      <c r="DU239">
        <v>8.31</v>
      </c>
      <c r="DV239">
        <v>8.0500000000000007</v>
      </c>
      <c r="DW239">
        <v>7.86</v>
      </c>
      <c r="DX239">
        <v>7.62</v>
      </c>
      <c r="DY239">
        <v>7.44</v>
      </c>
      <c r="DZ239">
        <v>7.19</v>
      </c>
      <c r="EA239">
        <v>6.98</v>
      </c>
      <c r="EB239">
        <v>6.72</v>
      </c>
      <c r="EC239">
        <v>6.66</v>
      </c>
      <c r="ED239">
        <v>6.65</v>
      </c>
      <c r="EE239">
        <v>6.47</v>
      </c>
      <c r="EF239">
        <v>6.46</v>
      </c>
      <c r="EG239">
        <v>6.32</v>
      </c>
      <c r="EH239">
        <v>6.14</v>
      </c>
      <c r="EI239">
        <v>5.87</v>
      </c>
      <c r="EJ239">
        <v>5.53</v>
      </c>
      <c r="EK239">
        <v>5.2</v>
      </c>
      <c r="EL239">
        <v>4.9800000000000004</v>
      </c>
      <c r="EM239">
        <v>4.7</v>
      </c>
      <c r="EN239">
        <v>4.5199999999999996</v>
      </c>
      <c r="EO239">
        <v>4.28</v>
      </c>
      <c r="EP239">
        <v>4.16</v>
      </c>
      <c r="EQ239">
        <v>3.93</v>
      </c>
      <c r="ER239">
        <v>3.76</v>
      </c>
      <c r="ES239">
        <v>3.64</v>
      </c>
      <c r="ET239">
        <v>3.5</v>
      </c>
      <c r="EU239">
        <v>3.27</v>
      </c>
      <c r="EV239">
        <v>3.15</v>
      </c>
      <c r="EW239">
        <v>2.9</v>
      </c>
      <c r="EX239">
        <v>2.69</v>
      </c>
      <c r="EY239">
        <v>2.5299999999999998</v>
      </c>
      <c r="EZ239">
        <v>2.37</v>
      </c>
      <c r="FA239">
        <v>2.2599999999999998</v>
      </c>
      <c r="FB239">
        <v>2.09</v>
      </c>
      <c r="FC239">
        <v>1.91</v>
      </c>
      <c r="FD239">
        <v>1.76</v>
      </c>
      <c r="FE239">
        <v>1.65</v>
      </c>
      <c r="FF239">
        <v>1.51</v>
      </c>
      <c r="FG239">
        <v>1.42</v>
      </c>
      <c r="FH239">
        <v>1.26</v>
      </c>
      <c r="FI239">
        <v>1.1499999999999999</v>
      </c>
      <c r="FJ239">
        <v>1.03</v>
      </c>
      <c r="FK239">
        <v>0.95</v>
      </c>
      <c r="FL239">
        <v>0.86</v>
      </c>
      <c r="FM239">
        <v>0.76</v>
      </c>
      <c r="FN239">
        <v>0.69</v>
      </c>
      <c r="FO239">
        <v>0.6</v>
      </c>
      <c r="FP239">
        <v>0.54</v>
      </c>
      <c r="FQ239">
        <v>0.47</v>
      </c>
      <c r="FR239">
        <v>0.4</v>
      </c>
      <c r="FS239">
        <v>0.35</v>
      </c>
      <c r="FT239">
        <v>0.28999999999999998</v>
      </c>
      <c r="FU239">
        <v>0.25</v>
      </c>
      <c r="FV239">
        <v>0.22</v>
      </c>
      <c r="FW239">
        <v>0.18</v>
      </c>
      <c r="FX239">
        <v>0.14000000000000001</v>
      </c>
      <c r="FY239">
        <v>0.12</v>
      </c>
      <c r="FZ239">
        <v>0.1</v>
      </c>
    </row>
    <row r="240" spans="1:182" x14ac:dyDescent="0.15">
      <c r="A240">
        <v>-53</v>
      </c>
      <c r="B240">
        <v>0</v>
      </c>
      <c r="C240">
        <v>0</v>
      </c>
      <c r="D240">
        <v>0</v>
      </c>
      <c r="E240">
        <v>0</v>
      </c>
      <c r="F240">
        <v>0</v>
      </c>
      <c r="G240">
        <v>0</v>
      </c>
      <c r="H240">
        <v>0</v>
      </c>
      <c r="I240">
        <v>0</v>
      </c>
      <c r="J240">
        <v>0</v>
      </c>
      <c r="K240">
        <v>0</v>
      </c>
      <c r="L240">
        <v>0</v>
      </c>
      <c r="M240">
        <v>0</v>
      </c>
      <c r="N240">
        <v>0</v>
      </c>
      <c r="O240">
        <v>0</v>
      </c>
      <c r="P240">
        <v>0</v>
      </c>
      <c r="Q240">
        <v>0</v>
      </c>
      <c r="R240">
        <v>0</v>
      </c>
      <c r="S240">
        <v>0</v>
      </c>
      <c r="T240">
        <v>0.03</v>
      </c>
      <c r="U240">
        <v>0.04</v>
      </c>
      <c r="V240">
        <v>0.05</v>
      </c>
      <c r="W240">
        <v>0.08</v>
      </c>
      <c r="X240">
        <v>0.1</v>
      </c>
      <c r="Y240">
        <v>0.13</v>
      </c>
      <c r="Z240">
        <v>0.15</v>
      </c>
      <c r="AA240">
        <v>0.19</v>
      </c>
      <c r="AB240">
        <v>0.23</v>
      </c>
      <c r="AC240">
        <v>0.27</v>
      </c>
      <c r="AD240">
        <v>0.32</v>
      </c>
      <c r="AE240">
        <v>0.37</v>
      </c>
      <c r="AF240">
        <v>0.45</v>
      </c>
      <c r="AG240">
        <v>0.5</v>
      </c>
      <c r="AH240">
        <v>0.59</v>
      </c>
      <c r="AI240">
        <v>0.67</v>
      </c>
      <c r="AJ240">
        <v>0.77</v>
      </c>
      <c r="AK240">
        <v>0.85</v>
      </c>
      <c r="AL240">
        <v>0.99</v>
      </c>
      <c r="AM240">
        <v>1.1200000000000001</v>
      </c>
      <c r="AN240">
        <v>1.24</v>
      </c>
      <c r="AO240">
        <v>1.37</v>
      </c>
      <c r="AP240">
        <v>1.55</v>
      </c>
      <c r="AQ240">
        <v>1.71</v>
      </c>
      <c r="AR240">
        <v>1.88</v>
      </c>
      <c r="AS240">
        <v>2.08</v>
      </c>
      <c r="AT240">
        <v>2.2799999999999998</v>
      </c>
      <c r="AU240">
        <v>2.5</v>
      </c>
      <c r="AV240">
        <v>2.67</v>
      </c>
      <c r="AW240">
        <v>2.95</v>
      </c>
      <c r="AX240">
        <v>3.2</v>
      </c>
      <c r="AY240">
        <v>3.53</v>
      </c>
      <c r="AZ240">
        <v>3.85</v>
      </c>
      <c r="BA240">
        <v>4.04</v>
      </c>
      <c r="BB240">
        <v>4.3499999999999996</v>
      </c>
      <c r="BC240">
        <v>4.63</v>
      </c>
      <c r="BD240">
        <v>5</v>
      </c>
      <c r="BE240">
        <v>5.26</v>
      </c>
      <c r="BF240">
        <v>5.56</v>
      </c>
      <c r="BG240">
        <v>5.85</v>
      </c>
      <c r="BH240">
        <v>6.39</v>
      </c>
      <c r="BI240">
        <v>7.02</v>
      </c>
      <c r="BJ240">
        <v>7.73</v>
      </c>
      <c r="BK240">
        <v>8.42</v>
      </c>
      <c r="BL240">
        <v>8.58</v>
      </c>
      <c r="BM240">
        <v>8.91</v>
      </c>
      <c r="BN240">
        <v>9.5299999999999994</v>
      </c>
      <c r="BO240">
        <v>9.8800000000000008</v>
      </c>
      <c r="BP240">
        <v>10.199999999999999</v>
      </c>
      <c r="BQ240">
        <v>10.6</v>
      </c>
      <c r="BR240">
        <v>11</v>
      </c>
      <c r="BS240">
        <v>11.3</v>
      </c>
      <c r="BT240">
        <v>11.6</v>
      </c>
      <c r="BU240">
        <v>11.8</v>
      </c>
      <c r="BV240">
        <v>11.9</v>
      </c>
      <c r="BW240">
        <v>12.1</v>
      </c>
      <c r="BX240">
        <v>12.3</v>
      </c>
      <c r="BY240">
        <v>12.4</v>
      </c>
      <c r="BZ240">
        <v>12.5</v>
      </c>
      <c r="CA240">
        <v>12.6</v>
      </c>
      <c r="CB240">
        <v>12.7</v>
      </c>
      <c r="CC240">
        <v>12.8</v>
      </c>
      <c r="CD240">
        <v>12.8</v>
      </c>
      <c r="CE240">
        <v>12.9</v>
      </c>
      <c r="CF240">
        <v>12.9</v>
      </c>
      <c r="CG240">
        <v>13</v>
      </c>
      <c r="CH240">
        <v>13</v>
      </c>
      <c r="CI240">
        <v>13</v>
      </c>
      <c r="CJ240">
        <v>13</v>
      </c>
      <c r="CK240">
        <v>13</v>
      </c>
      <c r="CL240">
        <v>13</v>
      </c>
      <c r="CM240">
        <v>13</v>
      </c>
      <c r="CN240">
        <v>13</v>
      </c>
      <c r="CO240">
        <v>12.9</v>
      </c>
      <c r="CP240">
        <v>12.9</v>
      </c>
      <c r="CQ240">
        <v>12.8</v>
      </c>
      <c r="CR240">
        <v>12.8</v>
      </c>
      <c r="CS240">
        <v>12.7</v>
      </c>
      <c r="CT240">
        <v>12.6</v>
      </c>
      <c r="CU240">
        <v>12.5</v>
      </c>
      <c r="CV240">
        <v>12.4</v>
      </c>
      <c r="CW240">
        <v>12.4</v>
      </c>
      <c r="CX240">
        <v>12.3</v>
      </c>
      <c r="CY240">
        <v>12.2</v>
      </c>
      <c r="CZ240">
        <v>12</v>
      </c>
      <c r="DA240">
        <v>11.9</v>
      </c>
      <c r="DB240">
        <v>11.8</v>
      </c>
      <c r="DC240">
        <v>11.7</v>
      </c>
      <c r="DD240">
        <v>11.5</v>
      </c>
      <c r="DE240">
        <v>11.4</v>
      </c>
      <c r="DF240">
        <v>11.3</v>
      </c>
      <c r="DG240">
        <v>11.1</v>
      </c>
      <c r="DH240">
        <v>10.9</v>
      </c>
      <c r="DI240">
        <v>10.8</v>
      </c>
      <c r="DJ240">
        <v>10.5</v>
      </c>
      <c r="DK240">
        <v>10.3</v>
      </c>
      <c r="DL240">
        <v>10.199999999999999</v>
      </c>
      <c r="DM240">
        <v>10</v>
      </c>
      <c r="DN240">
        <v>9.8000000000000007</v>
      </c>
      <c r="DO240">
        <v>9.64</v>
      </c>
      <c r="DP240">
        <v>9.44</v>
      </c>
      <c r="DQ240">
        <v>9.27</v>
      </c>
      <c r="DR240">
        <v>9.0399999999999991</v>
      </c>
      <c r="DS240">
        <v>8.7899999999999991</v>
      </c>
      <c r="DT240">
        <v>8.58</v>
      </c>
      <c r="DU240">
        <v>8.35</v>
      </c>
      <c r="DV240">
        <v>8.17</v>
      </c>
      <c r="DW240">
        <v>7.94</v>
      </c>
      <c r="DX240">
        <v>7.72</v>
      </c>
      <c r="DY240">
        <v>7.48</v>
      </c>
      <c r="DZ240">
        <v>7.32</v>
      </c>
      <c r="EA240">
        <v>6.98</v>
      </c>
      <c r="EB240">
        <v>6.86</v>
      </c>
      <c r="EC240">
        <v>6.68</v>
      </c>
      <c r="ED240">
        <v>6.75</v>
      </c>
      <c r="EE240">
        <v>6.63</v>
      </c>
      <c r="EF240">
        <v>6.51</v>
      </c>
      <c r="EG240">
        <v>6.35</v>
      </c>
      <c r="EH240">
        <v>6.26</v>
      </c>
      <c r="EI240">
        <v>5.97</v>
      </c>
      <c r="EJ240">
        <v>5.65</v>
      </c>
      <c r="EK240">
        <v>5.32</v>
      </c>
      <c r="EL240">
        <v>5.03</v>
      </c>
      <c r="EM240">
        <v>4.7300000000000004</v>
      </c>
      <c r="EN240">
        <v>4.55</v>
      </c>
      <c r="EO240">
        <v>4.29</v>
      </c>
      <c r="EP240">
        <v>4.22</v>
      </c>
      <c r="EQ240">
        <v>3.96</v>
      </c>
      <c r="ER240">
        <v>3.79</v>
      </c>
      <c r="ES240">
        <v>3.73</v>
      </c>
      <c r="ET240">
        <v>3.48</v>
      </c>
      <c r="EU240">
        <v>3.31</v>
      </c>
      <c r="EV240">
        <v>3.19</v>
      </c>
      <c r="EW240">
        <v>2.94</v>
      </c>
      <c r="EX240">
        <v>2.75</v>
      </c>
      <c r="EY240">
        <v>2.58</v>
      </c>
      <c r="EZ240">
        <v>2.38</v>
      </c>
      <c r="FA240">
        <v>2.27</v>
      </c>
      <c r="FB240">
        <v>2.11</v>
      </c>
      <c r="FC240">
        <v>1.93</v>
      </c>
      <c r="FD240">
        <v>1.84</v>
      </c>
      <c r="FE240">
        <v>1.68</v>
      </c>
      <c r="FF240">
        <v>1.52</v>
      </c>
      <c r="FG240">
        <v>1.43</v>
      </c>
      <c r="FH240">
        <v>1.25</v>
      </c>
      <c r="FI240">
        <v>1.1599999999999999</v>
      </c>
      <c r="FJ240">
        <v>1.06</v>
      </c>
      <c r="FK240">
        <v>0.96</v>
      </c>
      <c r="FL240">
        <v>0.85</v>
      </c>
      <c r="FM240">
        <v>0.76</v>
      </c>
      <c r="FN240">
        <v>0.68</v>
      </c>
      <c r="FO240">
        <v>0.61</v>
      </c>
      <c r="FP240">
        <v>0.54</v>
      </c>
      <c r="FQ240">
        <v>0.48</v>
      </c>
      <c r="FR240">
        <v>0.41</v>
      </c>
      <c r="FS240">
        <v>0.36</v>
      </c>
      <c r="FT240">
        <v>0.31</v>
      </c>
      <c r="FU240">
        <v>0.25</v>
      </c>
      <c r="FV240">
        <v>0.21</v>
      </c>
      <c r="FW240">
        <v>0.18</v>
      </c>
      <c r="FX240">
        <v>0.14000000000000001</v>
      </c>
      <c r="FY240">
        <v>0.12</v>
      </c>
      <c r="FZ240">
        <v>0.1</v>
      </c>
    </row>
    <row r="241" spans="1:182" x14ac:dyDescent="0.15">
      <c r="A241">
        <v>-54</v>
      </c>
      <c r="B241">
        <v>0</v>
      </c>
      <c r="C241">
        <v>0</v>
      </c>
      <c r="D241">
        <v>0</v>
      </c>
      <c r="E241">
        <v>0</v>
      </c>
      <c r="F241">
        <v>0</v>
      </c>
      <c r="G241">
        <v>0</v>
      </c>
      <c r="H241">
        <v>0</v>
      </c>
      <c r="I241">
        <v>0</v>
      </c>
      <c r="J241">
        <v>0</v>
      </c>
      <c r="K241">
        <v>0</v>
      </c>
      <c r="L241">
        <v>0</v>
      </c>
      <c r="M241">
        <v>0</v>
      </c>
      <c r="N241">
        <v>0</v>
      </c>
      <c r="O241">
        <v>0</v>
      </c>
      <c r="P241">
        <v>0</v>
      </c>
      <c r="Q241">
        <v>0</v>
      </c>
      <c r="R241">
        <v>0</v>
      </c>
      <c r="S241">
        <v>0</v>
      </c>
      <c r="T241">
        <v>0.02</v>
      </c>
      <c r="U241">
        <v>0.04</v>
      </c>
      <c r="V241">
        <v>0.06</v>
      </c>
      <c r="W241">
        <v>0.08</v>
      </c>
      <c r="X241">
        <v>0.1</v>
      </c>
      <c r="Y241">
        <v>0.12</v>
      </c>
      <c r="Z241">
        <v>0.15</v>
      </c>
      <c r="AA241">
        <v>0.19</v>
      </c>
      <c r="AB241">
        <v>0.21</v>
      </c>
      <c r="AC241">
        <v>0.26</v>
      </c>
      <c r="AD241">
        <v>0.28999999999999998</v>
      </c>
      <c r="AE241">
        <v>0.36</v>
      </c>
      <c r="AF241">
        <v>0.43</v>
      </c>
      <c r="AG241">
        <v>0.5</v>
      </c>
      <c r="AH241">
        <v>0.56999999999999995</v>
      </c>
      <c r="AI241">
        <v>0.65</v>
      </c>
      <c r="AJ241">
        <v>0.76</v>
      </c>
      <c r="AK241">
        <v>0.85</v>
      </c>
      <c r="AL241">
        <v>0.97</v>
      </c>
      <c r="AM241">
        <v>1.06</v>
      </c>
      <c r="AN241">
        <v>1.19</v>
      </c>
      <c r="AO241">
        <v>1.35</v>
      </c>
      <c r="AP241">
        <v>1.49</v>
      </c>
      <c r="AQ241">
        <v>1.66</v>
      </c>
      <c r="AR241">
        <v>1.83</v>
      </c>
      <c r="AS241">
        <v>2.02</v>
      </c>
      <c r="AT241">
        <v>2.2000000000000002</v>
      </c>
      <c r="AU241">
        <v>2.4300000000000002</v>
      </c>
      <c r="AV241">
        <v>2.67</v>
      </c>
      <c r="AW241">
        <v>2.88</v>
      </c>
      <c r="AX241">
        <v>3.11</v>
      </c>
      <c r="AY241">
        <v>3.4</v>
      </c>
      <c r="AZ241">
        <v>3.74</v>
      </c>
      <c r="BA241">
        <v>3.94</v>
      </c>
      <c r="BB241">
        <v>4.2300000000000004</v>
      </c>
      <c r="BC241">
        <v>4.55</v>
      </c>
      <c r="BD241">
        <v>4.87</v>
      </c>
      <c r="BE241">
        <v>5.12</v>
      </c>
      <c r="BF241">
        <v>5.43</v>
      </c>
      <c r="BG241">
        <v>5.73</v>
      </c>
      <c r="BH241">
        <v>6.18</v>
      </c>
      <c r="BI241">
        <v>6.74</v>
      </c>
      <c r="BJ241">
        <v>7.35</v>
      </c>
      <c r="BK241">
        <v>8.1999999999999993</v>
      </c>
      <c r="BL241">
        <v>8.81</v>
      </c>
      <c r="BM241">
        <v>8.74</v>
      </c>
      <c r="BN241">
        <v>9.31</v>
      </c>
      <c r="BO241">
        <v>9.6999999999999993</v>
      </c>
      <c r="BP241">
        <v>9.99</v>
      </c>
      <c r="BQ241">
        <v>10.4</v>
      </c>
      <c r="BR241">
        <v>10.8</v>
      </c>
      <c r="BS241">
        <v>11.2</v>
      </c>
      <c r="BT241">
        <v>11.5</v>
      </c>
      <c r="BU241">
        <v>11.7</v>
      </c>
      <c r="BV241">
        <v>11.9</v>
      </c>
      <c r="BW241">
        <v>12</v>
      </c>
      <c r="BX241">
        <v>12.2</v>
      </c>
      <c r="BY241">
        <v>12.3</v>
      </c>
      <c r="BZ241">
        <v>12.4</v>
      </c>
      <c r="CA241">
        <v>12.6</v>
      </c>
      <c r="CB241">
        <v>12.6</v>
      </c>
      <c r="CC241">
        <v>12.7</v>
      </c>
      <c r="CD241">
        <v>12.8</v>
      </c>
      <c r="CE241">
        <v>12.9</v>
      </c>
      <c r="CF241">
        <v>12.9</v>
      </c>
      <c r="CG241">
        <v>12.9</v>
      </c>
      <c r="CH241">
        <v>13</v>
      </c>
      <c r="CI241">
        <v>13</v>
      </c>
      <c r="CJ241">
        <v>13</v>
      </c>
      <c r="CK241">
        <v>13</v>
      </c>
      <c r="CL241">
        <v>13</v>
      </c>
      <c r="CM241">
        <v>13</v>
      </c>
      <c r="CN241">
        <v>13</v>
      </c>
      <c r="CO241">
        <v>12.9</v>
      </c>
      <c r="CP241">
        <v>12.9</v>
      </c>
      <c r="CQ241">
        <v>12.8</v>
      </c>
      <c r="CR241">
        <v>12.8</v>
      </c>
      <c r="CS241">
        <v>12.7</v>
      </c>
      <c r="CT241">
        <v>12.6</v>
      </c>
      <c r="CU241">
        <v>12.6</v>
      </c>
      <c r="CV241">
        <v>12.5</v>
      </c>
      <c r="CW241">
        <v>12.4</v>
      </c>
      <c r="CX241">
        <v>12.3</v>
      </c>
      <c r="CY241">
        <v>12.2</v>
      </c>
      <c r="CZ241">
        <v>12.1</v>
      </c>
      <c r="DA241">
        <v>12</v>
      </c>
      <c r="DB241">
        <v>11.8</v>
      </c>
      <c r="DC241">
        <v>11.7</v>
      </c>
      <c r="DD241">
        <v>11.6</v>
      </c>
      <c r="DE241">
        <v>11.4</v>
      </c>
      <c r="DF241">
        <v>11.3</v>
      </c>
      <c r="DG241">
        <v>11.1</v>
      </c>
      <c r="DH241">
        <v>11</v>
      </c>
      <c r="DI241">
        <v>10.8</v>
      </c>
      <c r="DJ241">
        <v>10.6</v>
      </c>
      <c r="DK241">
        <v>10.4</v>
      </c>
      <c r="DL241">
        <v>10.3</v>
      </c>
      <c r="DM241">
        <v>10.1</v>
      </c>
      <c r="DN241">
        <v>9.84</v>
      </c>
      <c r="DO241">
        <v>9.6999999999999993</v>
      </c>
      <c r="DP241">
        <v>9.58</v>
      </c>
      <c r="DQ241">
        <v>9.31</v>
      </c>
      <c r="DR241">
        <v>9.1199999999999992</v>
      </c>
      <c r="DS241">
        <v>8.93</v>
      </c>
      <c r="DT241">
        <v>8.69</v>
      </c>
      <c r="DU241">
        <v>8.4600000000000009</v>
      </c>
      <c r="DV241">
        <v>8.27</v>
      </c>
      <c r="DW241">
        <v>8.0500000000000007</v>
      </c>
      <c r="DX241">
        <v>7.83</v>
      </c>
      <c r="DY241">
        <v>7.61</v>
      </c>
      <c r="DZ241">
        <v>7.46</v>
      </c>
      <c r="EA241">
        <v>7.15</v>
      </c>
      <c r="EB241">
        <v>6.96</v>
      </c>
      <c r="EC241">
        <v>6.77</v>
      </c>
      <c r="ED241">
        <v>6.83</v>
      </c>
      <c r="EE241">
        <v>6.7</v>
      </c>
      <c r="EF241">
        <v>6.57</v>
      </c>
      <c r="EG241">
        <v>6.49</v>
      </c>
      <c r="EH241">
        <v>6.29</v>
      </c>
      <c r="EI241">
        <v>6.07</v>
      </c>
      <c r="EJ241">
        <v>5.75</v>
      </c>
      <c r="EK241">
        <v>5.43</v>
      </c>
      <c r="EL241">
        <v>5.0999999999999996</v>
      </c>
      <c r="EM241">
        <v>4.8</v>
      </c>
      <c r="EN241">
        <v>4.62</v>
      </c>
      <c r="EO241">
        <v>4.4400000000000004</v>
      </c>
      <c r="EP241">
        <v>4.2300000000000004</v>
      </c>
      <c r="EQ241">
        <v>4.04</v>
      </c>
      <c r="ER241">
        <v>3.83</v>
      </c>
      <c r="ES241">
        <v>3.74</v>
      </c>
      <c r="ET241">
        <v>3.54</v>
      </c>
      <c r="EU241">
        <v>3.35</v>
      </c>
      <c r="EV241">
        <v>3.26</v>
      </c>
      <c r="EW241">
        <v>2.98</v>
      </c>
      <c r="EX241">
        <v>2.72</v>
      </c>
      <c r="EY241">
        <v>2.61</v>
      </c>
      <c r="EZ241">
        <v>2.42</v>
      </c>
      <c r="FA241">
        <v>2.29</v>
      </c>
      <c r="FB241">
        <v>2.13</v>
      </c>
      <c r="FC241">
        <v>1.93</v>
      </c>
      <c r="FD241">
        <v>1.8</v>
      </c>
      <c r="FE241">
        <v>1.69</v>
      </c>
      <c r="FF241">
        <v>1.52</v>
      </c>
      <c r="FG241">
        <v>1.43</v>
      </c>
      <c r="FH241">
        <v>1.28</v>
      </c>
      <c r="FI241">
        <v>1.21</v>
      </c>
      <c r="FJ241">
        <v>1.06</v>
      </c>
      <c r="FK241">
        <v>0.95</v>
      </c>
      <c r="FL241">
        <v>0.86</v>
      </c>
      <c r="FM241">
        <v>0.77</v>
      </c>
      <c r="FN241">
        <v>0.68</v>
      </c>
      <c r="FO241">
        <v>0.62</v>
      </c>
      <c r="FP241">
        <v>0.53</v>
      </c>
      <c r="FQ241">
        <v>0.47</v>
      </c>
      <c r="FR241">
        <v>0.41</v>
      </c>
      <c r="FS241">
        <v>0.34</v>
      </c>
      <c r="FT241">
        <v>0.31</v>
      </c>
      <c r="FU241">
        <v>0.25</v>
      </c>
      <c r="FV241">
        <v>0.22</v>
      </c>
      <c r="FW241">
        <v>0.18</v>
      </c>
      <c r="FX241">
        <v>0.14000000000000001</v>
      </c>
      <c r="FY241">
        <v>0.12</v>
      </c>
      <c r="FZ241">
        <v>0.1</v>
      </c>
    </row>
    <row r="242" spans="1:182" x14ac:dyDescent="0.15">
      <c r="A242">
        <v>-55</v>
      </c>
      <c r="B242">
        <v>0</v>
      </c>
      <c r="C242">
        <v>0</v>
      </c>
      <c r="D242">
        <v>0</v>
      </c>
      <c r="E242">
        <v>0</v>
      </c>
      <c r="F242">
        <v>0</v>
      </c>
      <c r="G242">
        <v>0</v>
      </c>
      <c r="H242">
        <v>0</v>
      </c>
      <c r="I242">
        <v>0</v>
      </c>
      <c r="J242">
        <v>0</v>
      </c>
      <c r="K242">
        <v>0</v>
      </c>
      <c r="L242">
        <v>0</v>
      </c>
      <c r="M242">
        <v>0</v>
      </c>
      <c r="N242">
        <v>0</v>
      </c>
      <c r="O242">
        <v>0</v>
      </c>
      <c r="P242">
        <v>0</v>
      </c>
      <c r="Q242">
        <v>0</v>
      </c>
      <c r="R242">
        <v>0</v>
      </c>
      <c r="S242">
        <v>0</v>
      </c>
      <c r="T242">
        <v>0.02</v>
      </c>
      <c r="U242">
        <v>0.03</v>
      </c>
      <c r="V242">
        <v>0.06</v>
      </c>
      <c r="W242">
        <v>0.08</v>
      </c>
      <c r="X242">
        <v>0.1</v>
      </c>
      <c r="Y242">
        <v>0.12</v>
      </c>
      <c r="Z242">
        <v>0.15</v>
      </c>
      <c r="AA242">
        <v>0.18</v>
      </c>
      <c r="AB242">
        <v>0.22</v>
      </c>
      <c r="AC242">
        <v>0.26</v>
      </c>
      <c r="AD242">
        <v>0.3</v>
      </c>
      <c r="AE242">
        <v>0.35</v>
      </c>
      <c r="AF242">
        <v>0.41</v>
      </c>
      <c r="AG242">
        <v>0.49</v>
      </c>
      <c r="AH242">
        <v>0.53</v>
      </c>
      <c r="AI242">
        <v>0.64</v>
      </c>
      <c r="AJ242">
        <v>0.74</v>
      </c>
      <c r="AK242">
        <v>0.83</v>
      </c>
      <c r="AL242">
        <v>0.93</v>
      </c>
      <c r="AM242">
        <v>1.03</v>
      </c>
      <c r="AN242">
        <v>1.17</v>
      </c>
      <c r="AO242">
        <v>1.31</v>
      </c>
      <c r="AP242">
        <v>1.43</v>
      </c>
      <c r="AQ242">
        <v>1.64</v>
      </c>
      <c r="AR242">
        <v>1.79</v>
      </c>
      <c r="AS242">
        <v>1.98</v>
      </c>
      <c r="AT242">
        <v>2.17</v>
      </c>
      <c r="AU242">
        <v>2.39</v>
      </c>
      <c r="AV242">
        <v>2.6</v>
      </c>
      <c r="AW242">
        <v>2.74</v>
      </c>
      <c r="AX242">
        <v>3.07</v>
      </c>
      <c r="AY242">
        <v>3.27</v>
      </c>
      <c r="AZ242">
        <v>3.68</v>
      </c>
      <c r="BA242">
        <v>3.97</v>
      </c>
      <c r="BB242">
        <v>4.1100000000000003</v>
      </c>
      <c r="BC242">
        <v>4.5199999999999996</v>
      </c>
      <c r="BD242">
        <v>4.74</v>
      </c>
      <c r="BE242">
        <v>5.0599999999999996</v>
      </c>
      <c r="BF242">
        <v>5.36</v>
      </c>
      <c r="BG242">
        <v>5.6</v>
      </c>
      <c r="BH242">
        <v>6</v>
      </c>
      <c r="BI242">
        <v>6.49</v>
      </c>
      <c r="BJ242">
        <v>7.11</v>
      </c>
      <c r="BK242">
        <v>7.96</v>
      </c>
      <c r="BL242">
        <v>8.58</v>
      </c>
      <c r="BM242">
        <v>8.49</v>
      </c>
      <c r="BN242">
        <v>9.09</v>
      </c>
      <c r="BO242">
        <v>9.39</v>
      </c>
      <c r="BP242">
        <v>9.7100000000000009</v>
      </c>
      <c r="BQ242">
        <v>10.199999999999999</v>
      </c>
      <c r="BR242">
        <v>10.6</v>
      </c>
      <c r="BS242">
        <v>11</v>
      </c>
      <c r="BT242">
        <v>11.3</v>
      </c>
      <c r="BU242">
        <v>11.6</v>
      </c>
      <c r="BV242">
        <v>11.8</v>
      </c>
      <c r="BW242">
        <v>12</v>
      </c>
      <c r="BX242">
        <v>12.1</v>
      </c>
      <c r="BY242">
        <v>12.3</v>
      </c>
      <c r="BZ242">
        <v>12.4</v>
      </c>
      <c r="CA242">
        <v>12.5</v>
      </c>
      <c r="CB242">
        <v>12.6</v>
      </c>
      <c r="CC242">
        <v>12.7</v>
      </c>
      <c r="CD242">
        <v>12.7</v>
      </c>
      <c r="CE242">
        <v>12.8</v>
      </c>
      <c r="CF242">
        <v>12.9</v>
      </c>
      <c r="CG242">
        <v>12.9</v>
      </c>
      <c r="CH242">
        <v>12.9</v>
      </c>
      <c r="CI242">
        <v>12.9</v>
      </c>
      <c r="CJ242">
        <v>13</v>
      </c>
      <c r="CK242">
        <v>13</v>
      </c>
      <c r="CL242">
        <v>13</v>
      </c>
      <c r="CM242">
        <v>12.9</v>
      </c>
      <c r="CN242">
        <v>12.9</v>
      </c>
      <c r="CO242">
        <v>12.9</v>
      </c>
      <c r="CP242">
        <v>12.9</v>
      </c>
      <c r="CQ242">
        <v>12.8</v>
      </c>
      <c r="CR242">
        <v>12.8</v>
      </c>
      <c r="CS242">
        <v>12.7</v>
      </c>
      <c r="CT242">
        <v>12.6</v>
      </c>
      <c r="CU242">
        <v>12.6</v>
      </c>
      <c r="CV242">
        <v>12.5</v>
      </c>
      <c r="CW242">
        <v>12.4</v>
      </c>
      <c r="CX242">
        <v>12.3</v>
      </c>
      <c r="CY242">
        <v>12.2</v>
      </c>
      <c r="CZ242">
        <v>12.1</v>
      </c>
      <c r="DA242">
        <v>12</v>
      </c>
      <c r="DB242">
        <v>11.9</v>
      </c>
      <c r="DC242">
        <v>11.7</v>
      </c>
      <c r="DD242">
        <v>11.6</v>
      </c>
      <c r="DE242">
        <v>11.5</v>
      </c>
      <c r="DF242">
        <v>11.3</v>
      </c>
      <c r="DG242">
        <v>11.2</v>
      </c>
      <c r="DH242">
        <v>11</v>
      </c>
      <c r="DI242">
        <v>10.8</v>
      </c>
      <c r="DJ242">
        <v>10.6</v>
      </c>
      <c r="DK242">
        <v>10.5</v>
      </c>
      <c r="DL242">
        <v>10.3</v>
      </c>
      <c r="DM242">
        <v>10.1</v>
      </c>
      <c r="DN242">
        <v>9.9600000000000009</v>
      </c>
      <c r="DO242">
        <v>9.7799999999999994</v>
      </c>
      <c r="DP242">
        <v>9.6</v>
      </c>
      <c r="DQ242">
        <v>9.4</v>
      </c>
      <c r="DR242">
        <v>9.19</v>
      </c>
      <c r="DS242">
        <v>8.99</v>
      </c>
      <c r="DT242">
        <v>8.8000000000000007</v>
      </c>
      <c r="DU242">
        <v>8.52</v>
      </c>
      <c r="DV242">
        <v>8.43</v>
      </c>
      <c r="DW242">
        <v>8.14</v>
      </c>
      <c r="DX242">
        <v>7.93</v>
      </c>
      <c r="DY242">
        <v>7.71</v>
      </c>
      <c r="DZ242">
        <v>7.48</v>
      </c>
      <c r="EA242">
        <v>7.21</v>
      </c>
      <c r="EB242">
        <v>7.02</v>
      </c>
      <c r="EC242">
        <v>6.85</v>
      </c>
      <c r="ED242">
        <v>6.73</v>
      </c>
      <c r="EE242">
        <v>6.78</v>
      </c>
      <c r="EF242">
        <v>6.63</v>
      </c>
      <c r="EG242">
        <v>6.52</v>
      </c>
      <c r="EH242">
        <v>6.36</v>
      </c>
      <c r="EI242">
        <v>6.15</v>
      </c>
      <c r="EJ242">
        <v>5.85</v>
      </c>
      <c r="EK242">
        <v>5.48</v>
      </c>
      <c r="EL242">
        <v>5.23</v>
      </c>
      <c r="EM242">
        <v>4.9000000000000004</v>
      </c>
      <c r="EN242">
        <v>4.62</v>
      </c>
      <c r="EO242">
        <v>4.3899999999999997</v>
      </c>
      <c r="EP242">
        <v>4.24</v>
      </c>
      <c r="EQ242">
        <v>4.0999999999999996</v>
      </c>
      <c r="ER242">
        <v>3.87</v>
      </c>
      <c r="ES242">
        <v>3.7</v>
      </c>
      <c r="ET242">
        <v>3.56</v>
      </c>
      <c r="EU242">
        <v>3.37</v>
      </c>
      <c r="EV242">
        <v>3.28</v>
      </c>
      <c r="EW242">
        <v>3.05</v>
      </c>
      <c r="EX242">
        <v>2.82</v>
      </c>
      <c r="EY242">
        <v>2.64</v>
      </c>
      <c r="EZ242">
        <v>2.4700000000000002</v>
      </c>
      <c r="FA242">
        <v>2.2599999999999998</v>
      </c>
      <c r="FB242">
        <v>2.15</v>
      </c>
      <c r="FC242">
        <v>1.97</v>
      </c>
      <c r="FD242">
        <v>1.8</v>
      </c>
      <c r="FE242">
        <v>1.71</v>
      </c>
      <c r="FF242">
        <v>1.52</v>
      </c>
      <c r="FG242">
        <v>1.43</v>
      </c>
      <c r="FH242">
        <v>1.29</v>
      </c>
      <c r="FI242">
        <v>1.2</v>
      </c>
      <c r="FJ242">
        <v>1.08</v>
      </c>
      <c r="FK242">
        <v>0.96</v>
      </c>
      <c r="FL242">
        <v>0.85</v>
      </c>
      <c r="FM242">
        <v>0.77</v>
      </c>
      <c r="FN242">
        <v>0.69</v>
      </c>
      <c r="FO242">
        <v>0.62</v>
      </c>
      <c r="FP242">
        <v>0.55000000000000004</v>
      </c>
      <c r="FQ242">
        <v>0.46</v>
      </c>
      <c r="FR242">
        <v>0.41</v>
      </c>
      <c r="FS242">
        <v>0.35</v>
      </c>
      <c r="FT242">
        <v>0.31</v>
      </c>
      <c r="FU242">
        <v>0.25</v>
      </c>
      <c r="FV242">
        <v>0.21</v>
      </c>
      <c r="FW242">
        <v>0.18</v>
      </c>
      <c r="FX242">
        <v>0.14000000000000001</v>
      </c>
      <c r="FY242">
        <v>0.12</v>
      </c>
      <c r="FZ242">
        <v>0.1</v>
      </c>
    </row>
    <row r="243" spans="1:182" x14ac:dyDescent="0.15">
      <c r="A243">
        <v>-56</v>
      </c>
      <c r="B243">
        <v>0</v>
      </c>
      <c r="C243">
        <v>0</v>
      </c>
      <c r="D243">
        <v>0</v>
      </c>
      <c r="E243">
        <v>0</v>
      </c>
      <c r="F243">
        <v>0</v>
      </c>
      <c r="G243">
        <v>0</v>
      </c>
      <c r="H243">
        <v>0</v>
      </c>
      <c r="I243">
        <v>0</v>
      </c>
      <c r="J243">
        <v>0</v>
      </c>
      <c r="K243">
        <v>0</v>
      </c>
      <c r="L243">
        <v>0</v>
      </c>
      <c r="M243">
        <v>0</v>
      </c>
      <c r="N243">
        <v>0</v>
      </c>
      <c r="O243">
        <v>0</v>
      </c>
      <c r="P243">
        <v>0</v>
      </c>
      <c r="Q243">
        <v>0</v>
      </c>
      <c r="R243">
        <v>0</v>
      </c>
      <c r="S243">
        <v>0</v>
      </c>
      <c r="T243">
        <v>0.02</v>
      </c>
      <c r="U243">
        <v>0.04</v>
      </c>
      <c r="V243">
        <v>0.05</v>
      </c>
      <c r="W243">
        <v>7.0000000000000007E-2</v>
      </c>
      <c r="X243">
        <v>0.09</v>
      </c>
      <c r="Y243">
        <v>0.11</v>
      </c>
      <c r="Z243">
        <v>0.14000000000000001</v>
      </c>
      <c r="AA243">
        <v>0.17</v>
      </c>
      <c r="AB243">
        <v>0.2</v>
      </c>
      <c r="AC243">
        <v>0.24</v>
      </c>
      <c r="AD243">
        <v>0.28999999999999998</v>
      </c>
      <c r="AE243">
        <v>0.36</v>
      </c>
      <c r="AF243">
        <v>0.39</v>
      </c>
      <c r="AG243">
        <v>0.48</v>
      </c>
      <c r="AH243">
        <v>0.53</v>
      </c>
      <c r="AI243">
        <v>0.62</v>
      </c>
      <c r="AJ243">
        <v>0.73</v>
      </c>
      <c r="AK243">
        <v>0.82</v>
      </c>
      <c r="AL243">
        <v>0.94</v>
      </c>
      <c r="AM243">
        <v>1.02</v>
      </c>
      <c r="AN243">
        <v>1.1499999999999999</v>
      </c>
      <c r="AO243">
        <v>1.3</v>
      </c>
      <c r="AP243">
        <v>1.43</v>
      </c>
      <c r="AQ243">
        <v>1.56</v>
      </c>
      <c r="AR243">
        <v>1.77</v>
      </c>
      <c r="AS243">
        <v>1.91</v>
      </c>
      <c r="AT243">
        <v>2.1</v>
      </c>
      <c r="AU243">
        <v>2.31</v>
      </c>
      <c r="AV243">
        <v>2.6</v>
      </c>
      <c r="AW243">
        <v>2.77</v>
      </c>
      <c r="AX243">
        <v>2.99</v>
      </c>
      <c r="AY243">
        <v>3.25</v>
      </c>
      <c r="AZ243">
        <v>3.53</v>
      </c>
      <c r="BA243">
        <v>3.86</v>
      </c>
      <c r="BB243">
        <v>4.0199999999999996</v>
      </c>
      <c r="BC243">
        <v>4.38</v>
      </c>
      <c r="BD243">
        <v>4.6100000000000003</v>
      </c>
      <c r="BE243">
        <v>4.8899999999999997</v>
      </c>
      <c r="BF243">
        <v>5.22</v>
      </c>
      <c r="BG243">
        <v>5.53</v>
      </c>
      <c r="BH243">
        <v>5.81</v>
      </c>
      <c r="BI243">
        <v>6.33</v>
      </c>
      <c r="BJ243">
        <v>6.87</v>
      </c>
      <c r="BK243">
        <v>7.67</v>
      </c>
      <c r="BL243">
        <v>8.09</v>
      </c>
      <c r="BM243">
        <v>8.52</v>
      </c>
      <c r="BN243">
        <v>8.74</v>
      </c>
      <c r="BO243">
        <v>9.32</v>
      </c>
      <c r="BP243">
        <v>9.64</v>
      </c>
      <c r="BQ243">
        <v>9.9499999999999993</v>
      </c>
      <c r="BR243">
        <v>10.4</v>
      </c>
      <c r="BS243">
        <v>10.8</v>
      </c>
      <c r="BT243">
        <v>11.2</v>
      </c>
      <c r="BU243">
        <v>11.5</v>
      </c>
      <c r="BV243">
        <v>11.7</v>
      </c>
      <c r="BW243">
        <v>11.9</v>
      </c>
      <c r="BX243">
        <v>12</v>
      </c>
      <c r="BY243">
        <v>12.2</v>
      </c>
      <c r="BZ243">
        <v>12.3</v>
      </c>
      <c r="CA243">
        <v>12.4</v>
      </c>
      <c r="CB243">
        <v>12.5</v>
      </c>
      <c r="CC243">
        <v>12.6</v>
      </c>
      <c r="CD243">
        <v>12.7</v>
      </c>
      <c r="CE243">
        <v>12.7</v>
      </c>
      <c r="CF243">
        <v>12.8</v>
      </c>
      <c r="CG243">
        <v>12.9</v>
      </c>
      <c r="CH243">
        <v>12.9</v>
      </c>
      <c r="CI243">
        <v>12.9</v>
      </c>
      <c r="CJ243">
        <v>12.9</v>
      </c>
      <c r="CK243">
        <v>12.9</v>
      </c>
      <c r="CL243">
        <v>12.9</v>
      </c>
      <c r="CM243">
        <v>12.9</v>
      </c>
      <c r="CN243">
        <v>12.9</v>
      </c>
      <c r="CO243">
        <v>12.9</v>
      </c>
      <c r="CP243">
        <v>12.8</v>
      </c>
      <c r="CQ243">
        <v>12.8</v>
      </c>
      <c r="CR243">
        <v>12.8</v>
      </c>
      <c r="CS243">
        <v>12.7</v>
      </c>
      <c r="CT243">
        <v>12.6</v>
      </c>
      <c r="CU243">
        <v>12.6</v>
      </c>
      <c r="CV243">
        <v>12.5</v>
      </c>
      <c r="CW243">
        <v>12.4</v>
      </c>
      <c r="CX243">
        <v>12.3</v>
      </c>
      <c r="CY243">
        <v>12.2</v>
      </c>
      <c r="CZ243">
        <v>12.1</v>
      </c>
      <c r="DA243">
        <v>12</v>
      </c>
      <c r="DB243">
        <v>11.9</v>
      </c>
      <c r="DC243">
        <v>11.8</v>
      </c>
      <c r="DD243">
        <v>11.6</v>
      </c>
      <c r="DE243">
        <v>11.5</v>
      </c>
      <c r="DF243">
        <v>11.4</v>
      </c>
      <c r="DG243">
        <v>11.2</v>
      </c>
      <c r="DH243">
        <v>11</v>
      </c>
      <c r="DI243">
        <v>10.9</v>
      </c>
      <c r="DJ243">
        <v>10.7</v>
      </c>
      <c r="DK243">
        <v>10.6</v>
      </c>
      <c r="DL243">
        <v>10.4</v>
      </c>
      <c r="DM243">
        <v>10.199999999999999</v>
      </c>
      <c r="DN243">
        <v>10</v>
      </c>
      <c r="DO243">
        <v>9.83</v>
      </c>
      <c r="DP243">
        <v>9.67</v>
      </c>
      <c r="DQ243">
        <v>9.49</v>
      </c>
      <c r="DR243">
        <v>9.3000000000000007</v>
      </c>
      <c r="DS243">
        <v>9.07</v>
      </c>
      <c r="DT243">
        <v>8.81</v>
      </c>
      <c r="DU243">
        <v>8.67</v>
      </c>
      <c r="DV243">
        <v>8.4499999999999993</v>
      </c>
      <c r="DW243">
        <v>8.24</v>
      </c>
      <c r="DX243">
        <v>8.06</v>
      </c>
      <c r="DY243">
        <v>7.78</v>
      </c>
      <c r="DZ243">
        <v>7.57</v>
      </c>
      <c r="EA243">
        <v>7.37</v>
      </c>
      <c r="EB243">
        <v>7.07</v>
      </c>
      <c r="EC243">
        <v>6.9</v>
      </c>
      <c r="ED243">
        <v>6.84</v>
      </c>
      <c r="EE243">
        <v>6.92</v>
      </c>
      <c r="EF243">
        <v>6.76</v>
      </c>
      <c r="EG243">
        <v>6.64</v>
      </c>
      <c r="EH243">
        <v>6.46</v>
      </c>
      <c r="EI243">
        <v>6.18</v>
      </c>
      <c r="EJ243">
        <v>5.94</v>
      </c>
      <c r="EK243">
        <v>5.58</v>
      </c>
      <c r="EL243">
        <v>5.23</v>
      </c>
      <c r="EM243">
        <v>4.97</v>
      </c>
      <c r="EN243">
        <v>4.6900000000000004</v>
      </c>
      <c r="EO243">
        <v>4.51</v>
      </c>
      <c r="EP243">
        <v>4.3099999999999996</v>
      </c>
      <c r="EQ243">
        <v>4.1100000000000003</v>
      </c>
      <c r="ER243">
        <v>3.92</v>
      </c>
      <c r="ES243">
        <v>3.75</v>
      </c>
      <c r="ET243">
        <v>3.58</v>
      </c>
      <c r="EU243">
        <v>3.39</v>
      </c>
      <c r="EV243">
        <v>3.26</v>
      </c>
      <c r="EW243">
        <v>3.01</v>
      </c>
      <c r="EX243">
        <v>2.8</v>
      </c>
      <c r="EY243">
        <v>2.63</v>
      </c>
      <c r="EZ243">
        <v>2.5099999999999998</v>
      </c>
      <c r="FA243">
        <v>2.31</v>
      </c>
      <c r="FB243">
        <v>2.17</v>
      </c>
      <c r="FC243">
        <v>1.94</v>
      </c>
      <c r="FD243">
        <v>1.83</v>
      </c>
      <c r="FE243">
        <v>1.73</v>
      </c>
      <c r="FF243">
        <v>1.55</v>
      </c>
      <c r="FG243">
        <v>1.4</v>
      </c>
      <c r="FH243">
        <v>1.25</v>
      </c>
      <c r="FI243">
        <v>1.2</v>
      </c>
      <c r="FJ243">
        <v>1.05</v>
      </c>
      <c r="FK243">
        <v>0.95</v>
      </c>
      <c r="FL243">
        <v>0.87</v>
      </c>
      <c r="FM243">
        <v>0.77</v>
      </c>
      <c r="FN243">
        <v>0.68</v>
      </c>
      <c r="FO243">
        <v>0.6</v>
      </c>
      <c r="FP243">
        <v>0.54</v>
      </c>
      <c r="FQ243">
        <v>0.47</v>
      </c>
      <c r="FR243">
        <v>0.41</v>
      </c>
      <c r="FS243">
        <v>0.35</v>
      </c>
      <c r="FT243">
        <v>0.3</v>
      </c>
      <c r="FU243">
        <v>0.25</v>
      </c>
      <c r="FV243">
        <v>0.21</v>
      </c>
      <c r="FW243">
        <v>0.18</v>
      </c>
      <c r="FX243">
        <v>0.14000000000000001</v>
      </c>
      <c r="FY243">
        <v>0.12</v>
      </c>
      <c r="FZ243">
        <v>0.1</v>
      </c>
    </row>
    <row r="244" spans="1:182" x14ac:dyDescent="0.15">
      <c r="A244">
        <v>-57</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0.03</v>
      </c>
      <c r="V244">
        <v>0.04</v>
      </c>
      <c r="W244">
        <v>7.0000000000000007E-2</v>
      </c>
      <c r="X244">
        <v>0.09</v>
      </c>
      <c r="Y244">
        <v>0.11</v>
      </c>
      <c r="Z244">
        <v>0.14000000000000001</v>
      </c>
      <c r="AA244">
        <v>0.16</v>
      </c>
      <c r="AB244">
        <v>0.2</v>
      </c>
      <c r="AC244">
        <v>0.24</v>
      </c>
      <c r="AD244">
        <v>0.28999999999999998</v>
      </c>
      <c r="AE244">
        <v>0.34</v>
      </c>
      <c r="AF244">
        <v>0.39</v>
      </c>
      <c r="AG244">
        <v>0.46</v>
      </c>
      <c r="AH244">
        <v>0.54</v>
      </c>
      <c r="AI244">
        <v>0.59</v>
      </c>
      <c r="AJ244">
        <v>0.68</v>
      </c>
      <c r="AK244">
        <v>0.79</v>
      </c>
      <c r="AL244">
        <v>0.88</v>
      </c>
      <c r="AM244">
        <v>1.01</v>
      </c>
      <c r="AN244">
        <v>1.1000000000000001</v>
      </c>
      <c r="AO244">
        <v>1.26</v>
      </c>
      <c r="AP244">
        <v>1.38</v>
      </c>
      <c r="AQ244">
        <v>1.55</v>
      </c>
      <c r="AR244">
        <v>1.69</v>
      </c>
      <c r="AS244">
        <v>1.92</v>
      </c>
      <c r="AT244">
        <v>2.0499999999999998</v>
      </c>
      <c r="AU244">
        <v>2.23</v>
      </c>
      <c r="AV244">
        <v>2.54</v>
      </c>
      <c r="AW244">
        <v>2.66</v>
      </c>
      <c r="AX244">
        <v>2.88</v>
      </c>
      <c r="AY244">
        <v>3.15</v>
      </c>
      <c r="AZ244">
        <v>3.42</v>
      </c>
      <c r="BA244">
        <v>3.76</v>
      </c>
      <c r="BB244">
        <v>4</v>
      </c>
      <c r="BC244">
        <v>4.2699999999999996</v>
      </c>
      <c r="BD244">
        <v>4.55</v>
      </c>
      <c r="BE244">
        <v>4.87</v>
      </c>
      <c r="BF244">
        <v>5.17</v>
      </c>
      <c r="BG244">
        <v>5.45</v>
      </c>
      <c r="BH244">
        <v>5.79</v>
      </c>
      <c r="BI244">
        <v>6.16</v>
      </c>
      <c r="BJ244">
        <v>6.63</v>
      </c>
      <c r="BK244">
        <v>7.31</v>
      </c>
      <c r="BL244">
        <v>8.1300000000000008</v>
      </c>
      <c r="BM244">
        <v>8.76</v>
      </c>
      <c r="BN244">
        <v>8.48</v>
      </c>
      <c r="BO244">
        <v>9.0299999999999994</v>
      </c>
      <c r="BP244">
        <v>9.59</v>
      </c>
      <c r="BQ244">
        <v>9.69</v>
      </c>
      <c r="BR244">
        <v>10.1</v>
      </c>
      <c r="BS244">
        <v>10.6</v>
      </c>
      <c r="BT244">
        <v>11</v>
      </c>
      <c r="BU244">
        <v>11.3</v>
      </c>
      <c r="BV244">
        <v>11.6</v>
      </c>
      <c r="BW244">
        <v>11.8</v>
      </c>
      <c r="BX244">
        <v>11.9</v>
      </c>
      <c r="BY244">
        <v>12.1</v>
      </c>
      <c r="BZ244">
        <v>12.2</v>
      </c>
      <c r="CA244">
        <v>12.4</v>
      </c>
      <c r="CB244">
        <v>12.5</v>
      </c>
      <c r="CC244">
        <v>12.5</v>
      </c>
      <c r="CD244">
        <v>12.6</v>
      </c>
      <c r="CE244">
        <v>12.7</v>
      </c>
      <c r="CF244">
        <v>12.8</v>
      </c>
      <c r="CG244">
        <v>12.8</v>
      </c>
      <c r="CH244">
        <v>12.8</v>
      </c>
      <c r="CI244">
        <v>12.9</v>
      </c>
      <c r="CJ244">
        <v>12.9</v>
      </c>
      <c r="CK244">
        <v>12.9</v>
      </c>
      <c r="CL244">
        <v>12.9</v>
      </c>
      <c r="CM244">
        <v>12.9</v>
      </c>
      <c r="CN244">
        <v>12.9</v>
      </c>
      <c r="CO244">
        <v>12.9</v>
      </c>
      <c r="CP244">
        <v>12.8</v>
      </c>
      <c r="CQ244">
        <v>12.8</v>
      </c>
      <c r="CR244">
        <v>12.7</v>
      </c>
      <c r="CS244">
        <v>12.7</v>
      </c>
      <c r="CT244">
        <v>12.6</v>
      </c>
      <c r="CU244">
        <v>12.6</v>
      </c>
      <c r="CV244">
        <v>12.5</v>
      </c>
      <c r="CW244">
        <v>12.4</v>
      </c>
      <c r="CX244">
        <v>12.3</v>
      </c>
      <c r="CY244">
        <v>12.2</v>
      </c>
      <c r="CZ244">
        <v>12.1</v>
      </c>
      <c r="DA244">
        <v>12</v>
      </c>
      <c r="DB244">
        <v>11.9</v>
      </c>
      <c r="DC244">
        <v>11.8</v>
      </c>
      <c r="DD244">
        <v>11.7</v>
      </c>
      <c r="DE244">
        <v>11.5</v>
      </c>
      <c r="DF244">
        <v>11.4</v>
      </c>
      <c r="DG244">
        <v>11.3</v>
      </c>
      <c r="DH244">
        <v>11.1</v>
      </c>
      <c r="DI244">
        <v>10.9</v>
      </c>
      <c r="DJ244">
        <v>10.8</v>
      </c>
      <c r="DK244">
        <v>10.6</v>
      </c>
      <c r="DL244">
        <v>10.4</v>
      </c>
      <c r="DM244">
        <v>10.3</v>
      </c>
      <c r="DN244">
        <v>10.1</v>
      </c>
      <c r="DO244">
        <v>9.92</v>
      </c>
      <c r="DP244">
        <v>9.73</v>
      </c>
      <c r="DQ244">
        <v>9.5500000000000007</v>
      </c>
      <c r="DR244">
        <v>9.3800000000000008</v>
      </c>
      <c r="DS244">
        <v>9.17</v>
      </c>
      <c r="DT244">
        <v>8.9499999999999993</v>
      </c>
      <c r="DU244">
        <v>8.6999999999999993</v>
      </c>
      <c r="DV244">
        <v>8.5</v>
      </c>
      <c r="DW244">
        <v>8.4</v>
      </c>
      <c r="DX244">
        <v>8.06</v>
      </c>
      <c r="DY244">
        <v>7.89</v>
      </c>
      <c r="DZ244">
        <v>7.72</v>
      </c>
      <c r="EA244">
        <v>7.45</v>
      </c>
      <c r="EB244">
        <v>7.3</v>
      </c>
      <c r="EC244">
        <v>6.99</v>
      </c>
      <c r="ED244">
        <v>6.87</v>
      </c>
      <c r="EE244">
        <v>6.86</v>
      </c>
      <c r="EF244">
        <v>6.82</v>
      </c>
      <c r="EG244">
        <v>6.68</v>
      </c>
      <c r="EH244">
        <v>6.57</v>
      </c>
      <c r="EI244">
        <v>6.3</v>
      </c>
      <c r="EJ244">
        <v>6.06</v>
      </c>
      <c r="EK244">
        <v>5.65</v>
      </c>
      <c r="EL244">
        <v>5.35</v>
      </c>
      <c r="EM244">
        <v>5.05</v>
      </c>
      <c r="EN244">
        <v>4.76</v>
      </c>
      <c r="EO244">
        <v>4.55</v>
      </c>
      <c r="EP244">
        <v>4.3499999999999996</v>
      </c>
      <c r="EQ244">
        <v>4.1500000000000004</v>
      </c>
      <c r="ER244">
        <v>3.96</v>
      </c>
      <c r="ES244">
        <v>3.77</v>
      </c>
      <c r="ET244">
        <v>3.6</v>
      </c>
      <c r="EU244">
        <v>3.39</v>
      </c>
      <c r="EV244">
        <v>3.32</v>
      </c>
      <c r="EW244">
        <v>3.07</v>
      </c>
      <c r="EX244">
        <v>2.79</v>
      </c>
      <c r="EY244">
        <v>2.66</v>
      </c>
      <c r="EZ244">
        <v>2.48</v>
      </c>
      <c r="FA244">
        <v>2.33</v>
      </c>
      <c r="FB244">
        <v>2.19</v>
      </c>
      <c r="FC244">
        <v>1.96</v>
      </c>
      <c r="FD244">
        <v>1.83</v>
      </c>
      <c r="FE244">
        <v>1.72</v>
      </c>
      <c r="FF244">
        <v>1.53</v>
      </c>
      <c r="FG244">
        <v>1.45</v>
      </c>
      <c r="FH244">
        <v>1.29</v>
      </c>
      <c r="FI244">
        <v>1.2</v>
      </c>
      <c r="FJ244">
        <v>1.07</v>
      </c>
      <c r="FK244">
        <v>0.95</v>
      </c>
      <c r="FL244">
        <v>0.85</v>
      </c>
      <c r="FM244">
        <v>0.76</v>
      </c>
      <c r="FN244">
        <v>0.71</v>
      </c>
      <c r="FO244">
        <v>0.6</v>
      </c>
      <c r="FP244">
        <v>0.54</v>
      </c>
      <c r="FQ244">
        <v>0.46</v>
      </c>
      <c r="FR244">
        <v>0.42</v>
      </c>
      <c r="FS244">
        <v>0.35</v>
      </c>
      <c r="FT244">
        <v>0.31</v>
      </c>
      <c r="FU244">
        <v>0.25</v>
      </c>
      <c r="FV244">
        <v>0.21</v>
      </c>
      <c r="FW244">
        <v>0.18</v>
      </c>
      <c r="FX244">
        <v>0.14000000000000001</v>
      </c>
      <c r="FY244">
        <v>0.12</v>
      </c>
      <c r="FZ244">
        <v>0.1</v>
      </c>
    </row>
    <row r="245" spans="1:182" x14ac:dyDescent="0.15">
      <c r="A245">
        <v>-58</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0.03</v>
      </c>
      <c r="V245">
        <v>0.04</v>
      </c>
      <c r="W245">
        <v>7.0000000000000007E-2</v>
      </c>
      <c r="X245">
        <v>0.09</v>
      </c>
      <c r="Y245">
        <v>0.1</v>
      </c>
      <c r="Z245">
        <v>0.13</v>
      </c>
      <c r="AA245">
        <v>0.16</v>
      </c>
      <c r="AB245">
        <v>0.2</v>
      </c>
      <c r="AC245">
        <v>0.24</v>
      </c>
      <c r="AD245">
        <v>0.27</v>
      </c>
      <c r="AE245">
        <v>0.33</v>
      </c>
      <c r="AF245">
        <v>0.38</v>
      </c>
      <c r="AG245">
        <v>0.44</v>
      </c>
      <c r="AH245">
        <v>0.51</v>
      </c>
      <c r="AI245">
        <v>0.57999999999999996</v>
      </c>
      <c r="AJ245">
        <v>0.68</v>
      </c>
      <c r="AK245">
        <v>0.75</v>
      </c>
      <c r="AL245">
        <v>0.85</v>
      </c>
      <c r="AM245">
        <v>1</v>
      </c>
      <c r="AN245">
        <v>1.1000000000000001</v>
      </c>
      <c r="AO245">
        <v>1.22</v>
      </c>
      <c r="AP245">
        <v>1.38</v>
      </c>
      <c r="AQ245">
        <v>1.52</v>
      </c>
      <c r="AR245">
        <v>1.67</v>
      </c>
      <c r="AS245">
        <v>1.82</v>
      </c>
      <c r="AT245">
        <v>2.02</v>
      </c>
      <c r="AU245">
        <v>2.17</v>
      </c>
      <c r="AV245">
        <v>2.4500000000000002</v>
      </c>
      <c r="AW245">
        <v>2.67</v>
      </c>
      <c r="AX245">
        <v>2.88</v>
      </c>
      <c r="AY245">
        <v>3.07</v>
      </c>
      <c r="AZ245">
        <v>3.28</v>
      </c>
      <c r="BA245">
        <v>3.66</v>
      </c>
      <c r="BB245">
        <v>3.9</v>
      </c>
      <c r="BC245">
        <v>4.1399999999999997</v>
      </c>
      <c r="BD245">
        <v>4.47</v>
      </c>
      <c r="BE245">
        <v>4.76</v>
      </c>
      <c r="BF245">
        <v>5.01</v>
      </c>
      <c r="BG245">
        <v>5.31</v>
      </c>
      <c r="BH245">
        <v>5.62</v>
      </c>
      <c r="BI245">
        <v>5.97</v>
      </c>
      <c r="BJ245">
        <v>6.43</v>
      </c>
      <c r="BK245">
        <v>7.07</v>
      </c>
      <c r="BL245">
        <v>7.83</v>
      </c>
      <c r="BM245">
        <v>8.5</v>
      </c>
      <c r="BN245">
        <v>8.42</v>
      </c>
      <c r="BO245">
        <v>8.8800000000000008</v>
      </c>
      <c r="BP245">
        <v>9.2200000000000006</v>
      </c>
      <c r="BQ245">
        <v>9.44</v>
      </c>
      <c r="BR245">
        <v>9.9499999999999993</v>
      </c>
      <c r="BS245">
        <v>10.4</v>
      </c>
      <c r="BT245">
        <v>10.8</v>
      </c>
      <c r="BU245">
        <v>11.2</v>
      </c>
      <c r="BV245">
        <v>11.4</v>
      </c>
      <c r="BW245">
        <v>11.7</v>
      </c>
      <c r="BX245">
        <v>11.8</v>
      </c>
      <c r="BY245">
        <v>12</v>
      </c>
      <c r="BZ245">
        <v>12.2</v>
      </c>
      <c r="CA245">
        <v>12.3</v>
      </c>
      <c r="CB245">
        <v>12.4</v>
      </c>
      <c r="CC245">
        <v>12.5</v>
      </c>
      <c r="CD245">
        <v>12.6</v>
      </c>
      <c r="CE245">
        <v>12.6</v>
      </c>
      <c r="CF245">
        <v>12.7</v>
      </c>
      <c r="CG245">
        <v>12.8</v>
      </c>
      <c r="CH245">
        <v>12.8</v>
      </c>
      <c r="CI245">
        <v>12.8</v>
      </c>
      <c r="CJ245">
        <v>12.9</v>
      </c>
      <c r="CK245">
        <v>12.9</v>
      </c>
      <c r="CL245">
        <v>12.9</v>
      </c>
      <c r="CM245">
        <v>12.9</v>
      </c>
      <c r="CN245">
        <v>12.9</v>
      </c>
      <c r="CO245">
        <v>12.8</v>
      </c>
      <c r="CP245">
        <v>12.8</v>
      </c>
      <c r="CQ245">
        <v>12.8</v>
      </c>
      <c r="CR245">
        <v>12.7</v>
      </c>
      <c r="CS245">
        <v>12.7</v>
      </c>
      <c r="CT245">
        <v>12.6</v>
      </c>
      <c r="CU245">
        <v>12.6</v>
      </c>
      <c r="CV245">
        <v>12.5</v>
      </c>
      <c r="CW245">
        <v>12.4</v>
      </c>
      <c r="CX245">
        <v>12.3</v>
      </c>
      <c r="CY245">
        <v>12.2</v>
      </c>
      <c r="CZ245">
        <v>12.1</v>
      </c>
      <c r="DA245">
        <v>12</v>
      </c>
      <c r="DB245">
        <v>11.9</v>
      </c>
      <c r="DC245">
        <v>11.8</v>
      </c>
      <c r="DD245">
        <v>11.7</v>
      </c>
      <c r="DE245">
        <v>11.6</v>
      </c>
      <c r="DF245">
        <v>11.4</v>
      </c>
      <c r="DG245">
        <v>11.3</v>
      </c>
      <c r="DH245">
        <v>11.2</v>
      </c>
      <c r="DI245">
        <v>10.9</v>
      </c>
      <c r="DJ245">
        <v>10.8</v>
      </c>
      <c r="DK245">
        <v>10.6</v>
      </c>
      <c r="DL245">
        <v>10.5</v>
      </c>
      <c r="DM245">
        <v>10.3</v>
      </c>
      <c r="DN245">
        <v>10.199999999999999</v>
      </c>
      <c r="DO245">
        <v>9.9600000000000009</v>
      </c>
      <c r="DP245">
        <v>9.77</v>
      </c>
      <c r="DQ245">
        <v>9.64</v>
      </c>
      <c r="DR245">
        <v>9.42</v>
      </c>
      <c r="DS245">
        <v>9.23</v>
      </c>
      <c r="DT245">
        <v>9.01</v>
      </c>
      <c r="DU245">
        <v>8.75</v>
      </c>
      <c r="DV245">
        <v>8.5399999999999991</v>
      </c>
      <c r="DW245">
        <v>8.3699999999999992</v>
      </c>
      <c r="DX245">
        <v>8.15</v>
      </c>
      <c r="DY245">
        <v>7.97</v>
      </c>
      <c r="DZ245">
        <v>7.75</v>
      </c>
      <c r="EA245">
        <v>7.58</v>
      </c>
      <c r="EB245">
        <v>7.32</v>
      </c>
      <c r="EC245">
        <v>7.15</v>
      </c>
      <c r="ED245">
        <v>7.02</v>
      </c>
      <c r="EE245">
        <v>6.98</v>
      </c>
      <c r="EF245">
        <v>6.87</v>
      </c>
      <c r="EG245">
        <v>6.76</v>
      </c>
      <c r="EH245">
        <v>6.64</v>
      </c>
      <c r="EI245">
        <v>6.4</v>
      </c>
      <c r="EJ245">
        <v>6.12</v>
      </c>
      <c r="EK245">
        <v>5.73</v>
      </c>
      <c r="EL245">
        <v>5.36</v>
      </c>
      <c r="EM245">
        <v>5.13</v>
      </c>
      <c r="EN245">
        <v>4.8</v>
      </c>
      <c r="EO245">
        <v>4.5599999999999996</v>
      </c>
      <c r="EP245">
        <v>4.43</v>
      </c>
      <c r="EQ245">
        <v>4.21</v>
      </c>
      <c r="ER245">
        <v>3.97</v>
      </c>
      <c r="ES245">
        <v>3.83</v>
      </c>
      <c r="ET245">
        <v>3.65</v>
      </c>
      <c r="EU245">
        <v>3.45</v>
      </c>
      <c r="EV245">
        <v>3.34</v>
      </c>
      <c r="EW245">
        <v>3.11</v>
      </c>
      <c r="EX245">
        <v>2.84</v>
      </c>
      <c r="EY245">
        <v>2.67</v>
      </c>
      <c r="EZ245">
        <v>2.4900000000000002</v>
      </c>
      <c r="FA245">
        <v>2.37</v>
      </c>
      <c r="FB245">
        <v>2.23</v>
      </c>
      <c r="FC245">
        <v>2.02</v>
      </c>
      <c r="FD245">
        <v>1.81</v>
      </c>
      <c r="FE245">
        <v>1.74</v>
      </c>
      <c r="FF245">
        <v>1.58</v>
      </c>
      <c r="FG245">
        <v>1.43</v>
      </c>
      <c r="FH245">
        <v>1.32</v>
      </c>
      <c r="FI245">
        <v>1.21</v>
      </c>
      <c r="FJ245">
        <v>1.07</v>
      </c>
      <c r="FK245">
        <v>0.96</v>
      </c>
      <c r="FL245">
        <v>0.87</v>
      </c>
      <c r="FM245">
        <v>0.78</v>
      </c>
      <c r="FN245">
        <v>0.71</v>
      </c>
      <c r="FO245">
        <v>0.62</v>
      </c>
      <c r="FP245">
        <v>0.54</v>
      </c>
      <c r="FQ245">
        <v>0.46</v>
      </c>
      <c r="FR245">
        <v>0.41</v>
      </c>
      <c r="FS245">
        <v>0.35</v>
      </c>
      <c r="FT245">
        <v>0.3</v>
      </c>
      <c r="FU245">
        <v>0.25</v>
      </c>
      <c r="FV245">
        <v>0.22</v>
      </c>
      <c r="FW245">
        <v>0.18</v>
      </c>
      <c r="FX245">
        <v>0.14000000000000001</v>
      </c>
      <c r="FY245">
        <v>0.12</v>
      </c>
      <c r="FZ245">
        <v>0.1</v>
      </c>
    </row>
    <row r="246" spans="1:182" x14ac:dyDescent="0.15">
      <c r="A246">
        <v>-59</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0.03</v>
      </c>
      <c r="V246">
        <v>0.04</v>
      </c>
      <c r="W246">
        <v>0.05</v>
      </c>
      <c r="X246">
        <v>0.08</v>
      </c>
      <c r="Y246">
        <v>0.1</v>
      </c>
      <c r="Z246">
        <v>0.13</v>
      </c>
      <c r="AA246">
        <v>0.16</v>
      </c>
      <c r="AB246">
        <v>0.19</v>
      </c>
      <c r="AC246">
        <v>0.22</v>
      </c>
      <c r="AD246">
        <v>0.25</v>
      </c>
      <c r="AE246">
        <v>0.32</v>
      </c>
      <c r="AF246">
        <v>0.37</v>
      </c>
      <c r="AG246">
        <v>0.44</v>
      </c>
      <c r="AH246">
        <v>0.51</v>
      </c>
      <c r="AI246">
        <v>0.57999999999999996</v>
      </c>
      <c r="AJ246">
        <v>0.67</v>
      </c>
      <c r="AK246">
        <v>0.74</v>
      </c>
      <c r="AL246">
        <v>0.84</v>
      </c>
      <c r="AM246">
        <v>0.94</v>
      </c>
      <c r="AN246">
        <v>1.06</v>
      </c>
      <c r="AO246">
        <v>1.19</v>
      </c>
      <c r="AP246">
        <v>1.35</v>
      </c>
      <c r="AQ246">
        <v>1.44</v>
      </c>
      <c r="AR246">
        <v>1.65</v>
      </c>
      <c r="AS246">
        <v>1.79</v>
      </c>
      <c r="AT246">
        <v>1.95</v>
      </c>
      <c r="AU246">
        <v>2.11</v>
      </c>
      <c r="AV246">
        <v>2.35</v>
      </c>
      <c r="AW246">
        <v>2.58</v>
      </c>
      <c r="AX246">
        <v>2.81</v>
      </c>
      <c r="AY246">
        <v>2.99</v>
      </c>
      <c r="AZ246">
        <v>3.25</v>
      </c>
      <c r="BA246">
        <v>3.57</v>
      </c>
      <c r="BB246">
        <v>3.88</v>
      </c>
      <c r="BC246">
        <v>4.08</v>
      </c>
      <c r="BD246">
        <v>4.37</v>
      </c>
      <c r="BE246">
        <v>4.5999999999999996</v>
      </c>
      <c r="BF246">
        <v>4.91</v>
      </c>
      <c r="BG246">
        <v>5.22</v>
      </c>
      <c r="BH246">
        <v>5.5</v>
      </c>
      <c r="BI246">
        <v>5.77</v>
      </c>
      <c r="BJ246">
        <v>6.3</v>
      </c>
      <c r="BK246">
        <v>6.82</v>
      </c>
      <c r="BL246">
        <v>7.45</v>
      </c>
      <c r="BM246">
        <v>7.99</v>
      </c>
      <c r="BN246">
        <v>8.2799999999999994</v>
      </c>
      <c r="BO246">
        <v>8.6300000000000008</v>
      </c>
      <c r="BP246">
        <v>9.07</v>
      </c>
      <c r="BQ246">
        <v>9.1199999999999992</v>
      </c>
      <c r="BR246">
        <v>9.66</v>
      </c>
      <c r="BS246">
        <v>10.199999999999999</v>
      </c>
      <c r="BT246">
        <v>10.6</v>
      </c>
      <c r="BU246">
        <v>11</v>
      </c>
      <c r="BV246">
        <v>11.3</v>
      </c>
      <c r="BW246">
        <v>11.6</v>
      </c>
      <c r="BX246">
        <v>11.7</v>
      </c>
      <c r="BY246">
        <v>11.9</v>
      </c>
      <c r="BZ246">
        <v>12.1</v>
      </c>
      <c r="CA246">
        <v>12.2</v>
      </c>
      <c r="CB246">
        <v>12.3</v>
      </c>
      <c r="CC246">
        <v>12.4</v>
      </c>
      <c r="CD246">
        <v>12.5</v>
      </c>
      <c r="CE246">
        <v>12.6</v>
      </c>
      <c r="CF246">
        <v>12.7</v>
      </c>
      <c r="CG246">
        <v>12.7</v>
      </c>
      <c r="CH246">
        <v>12.8</v>
      </c>
      <c r="CI246">
        <v>12.8</v>
      </c>
      <c r="CJ246">
        <v>12.8</v>
      </c>
      <c r="CK246">
        <v>12.8</v>
      </c>
      <c r="CL246">
        <v>12.8</v>
      </c>
      <c r="CM246">
        <v>12.8</v>
      </c>
      <c r="CN246">
        <v>12.8</v>
      </c>
      <c r="CO246">
        <v>12.8</v>
      </c>
      <c r="CP246">
        <v>12.8</v>
      </c>
      <c r="CQ246">
        <v>12.8</v>
      </c>
      <c r="CR246">
        <v>12.7</v>
      </c>
      <c r="CS246">
        <v>12.7</v>
      </c>
      <c r="CT246">
        <v>12.6</v>
      </c>
      <c r="CU246">
        <v>12.6</v>
      </c>
      <c r="CV246">
        <v>12.5</v>
      </c>
      <c r="CW246">
        <v>12.4</v>
      </c>
      <c r="CX246">
        <v>12.3</v>
      </c>
      <c r="CY246">
        <v>12.3</v>
      </c>
      <c r="CZ246">
        <v>12.2</v>
      </c>
      <c r="DA246">
        <v>12</v>
      </c>
      <c r="DB246">
        <v>11.9</v>
      </c>
      <c r="DC246">
        <v>11.8</v>
      </c>
      <c r="DD246">
        <v>11.7</v>
      </c>
      <c r="DE246">
        <v>11.6</v>
      </c>
      <c r="DF246">
        <v>11.5</v>
      </c>
      <c r="DG246">
        <v>11.3</v>
      </c>
      <c r="DH246">
        <v>11.2</v>
      </c>
      <c r="DI246">
        <v>11</v>
      </c>
      <c r="DJ246">
        <v>10.9</v>
      </c>
      <c r="DK246">
        <v>10.7</v>
      </c>
      <c r="DL246">
        <v>10.5</v>
      </c>
      <c r="DM246">
        <v>10.4</v>
      </c>
      <c r="DN246">
        <v>10.199999999999999</v>
      </c>
      <c r="DO246">
        <v>10.1</v>
      </c>
      <c r="DP246">
        <v>9.8800000000000008</v>
      </c>
      <c r="DQ246">
        <v>9.73</v>
      </c>
      <c r="DR246">
        <v>9.49</v>
      </c>
      <c r="DS246">
        <v>9.2899999999999991</v>
      </c>
      <c r="DT246">
        <v>9.0399999999999991</v>
      </c>
      <c r="DU246">
        <v>8.85</v>
      </c>
      <c r="DV246">
        <v>8.68</v>
      </c>
      <c r="DW246">
        <v>8.5</v>
      </c>
      <c r="DX246">
        <v>8.33</v>
      </c>
      <c r="DY246">
        <v>8.0500000000000007</v>
      </c>
      <c r="DZ246">
        <v>7.87</v>
      </c>
      <c r="EA246">
        <v>7.65</v>
      </c>
      <c r="EB246">
        <v>7.47</v>
      </c>
      <c r="EC246">
        <v>7.24</v>
      </c>
      <c r="ED246">
        <v>7.09</v>
      </c>
      <c r="EE246">
        <v>7.05</v>
      </c>
      <c r="EF246">
        <v>6.94</v>
      </c>
      <c r="EG246">
        <v>6.84</v>
      </c>
      <c r="EH246">
        <v>6.62</v>
      </c>
      <c r="EI246">
        <v>6.44</v>
      </c>
      <c r="EJ246">
        <v>6.14</v>
      </c>
      <c r="EK246">
        <v>5.85</v>
      </c>
      <c r="EL246">
        <v>5.48</v>
      </c>
      <c r="EM246">
        <v>5.16</v>
      </c>
      <c r="EN246">
        <v>4.8600000000000003</v>
      </c>
      <c r="EO246">
        <v>4.58</v>
      </c>
      <c r="EP246">
        <v>4.45</v>
      </c>
      <c r="EQ246">
        <v>4.2</v>
      </c>
      <c r="ER246">
        <v>3.98</v>
      </c>
      <c r="ES246">
        <v>3.83</v>
      </c>
      <c r="ET246">
        <v>3.68</v>
      </c>
      <c r="EU246">
        <v>3.51</v>
      </c>
      <c r="EV246">
        <v>3.33</v>
      </c>
      <c r="EW246">
        <v>3.12</v>
      </c>
      <c r="EX246">
        <v>2.89</v>
      </c>
      <c r="EY246">
        <v>2.65</v>
      </c>
      <c r="EZ246">
        <v>2.4900000000000002</v>
      </c>
      <c r="FA246">
        <v>2.33</v>
      </c>
      <c r="FB246">
        <v>2.21</v>
      </c>
      <c r="FC246">
        <v>2.02</v>
      </c>
      <c r="FD246">
        <v>1.85</v>
      </c>
      <c r="FE246">
        <v>1.76</v>
      </c>
      <c r="FF246">
        <v>1.56</v>
      </c>
      <c r="FG246">
        <v>1.46</v>
      </c>
      <c r="FH246">
        <v>1.29</v>
      </c>
      <c r="FI246">
        <v>1.1599999999999999</v>
      </c>
      <c r="FJ246">
        <v>1.07</v>
      </c>
      <c r="FK246">
        <v>0.95</v>
      </c>
      <c r="FL246">
        <v>0.86</v>
      </c>
      <c r="FM246">
        <v>0.77</v>
      </c>
      <c r="FN246">
        <v>0.7</v>
      </c>
      <c r="FO246">
        <v>0.62</v>
      </c>
      <c r="FP246">
        <v>0.55000000000000004</v>
      </c>
      <c r="FQ246">
        <v>0.47</v>
      </c>
      <c r="FR246">
        <v>0.41</v>
      </c>
      <c r="FS246">
        <v>0.35</v>
      </c>
      <c r="FT246">
        <v>0.3</v>
      </c>
      <c r="FU246">
        <v>0.25</v>
      </c>
      <c r="FV246">
        <v>0.21</v>
      </c>
      <c r="FW246">
        <v>0.17</v>
      </c>
      <c r="FX246">
        <v>0.15</v>
      </c>
      <c r="FY246">
        <v>0.12</v>
      </c>
      <c r="FZ246">
        <v>0.1</v>
      </c>
    </row>
    <row r="247" spans="1:182" x14ac:dyDescent="0.15">
      <c r="A247">
        <v>-60</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0.02</v>
      </c>
      <c r="V247">
        <v>0.04</v>
      </c>
      <c r="W247">
        <v>0.06</v>
      </c>
      <c r="X247">
        <v>0.08</v>
      </c>
      <c r="Y247">
        <v>0.1</v>
      </c>
      <c r="Z247">
        <v>0.12</v>
      </c>
      <c r="AA247">
        <v>0.15</v>
      </c>
      <c r="AB247">
        <v>0.18</v>
      </c>
      <c r="AC247">
        <v>0.22</v>
      </c>
      <c r="AD247">
        <v>0.26</v>
      </c>
      <c r="AE247">
        <v>0.31</v>
      </c>
      <c r="AF247">
        <v>0.36</v>
      </c>
      <c r="AG247">
        <v>0.44</v>
      </c>
      <c r="AH247">
        <v>0.5</v>
      </c>
      <c r="AI247">
        <v>0.54</v>
      </c>
      <c r="AJ247">
        <v>0.64</v>
      </c>
      <c r="AK247">
        <v>0.74</v>
      </c>
      <c r="AL247">
        <v>0.84</v>
      </c>
      <c r="AM247">
        <v>0.93</v>
      </c>
      <c r="AN247">
        <v>1.05</v>
      </c>
      <c r="AO247">
        <v>1.19</v>
      </c>
      <c r="AP247">
        <v>1.31</v>
      </c>
      <c r="AQ247">
        <v>1.45</v>
      </c>
      <c r="AR247">
        <v>1.6</v>
      </c>
      <c r="AS247">
        <v>1.74</v>
      </c>
      <c r="AT247">
        <v>1.95</v>
      </c>
      <c r="AU247">
        <v>2.13</v>
      </c>
      <c r="AV247">
        <v>2.27</v>
      </c>
      <c r="AW247">
        <v>2.5299999999999998</v>
      </c>
      <c r="AX247">
        <v>2.71</v>
      </c>
      <c r="AY247">
        <v>2.95</v>
      </c>
      <c r="AZ247">
        <v>3.19</v>
      </c>
      <c r="BA247">
        <v>3.49</v>
      </c>
      <c r="BB247">
        <v>3.89</v>
      </c>
      <c r="BC247">
        <v>3.98</v>
      </c>
      <c r="BD247">
        <v>4.2300000000000004</v>
      </c>
      <c r="BE247">
        <v>4.55</v>
      </c>
      <c r="BF247">
        <v>4.8</v>
      </c>
      <c r="BG247">
        <v>5.05</v>
      </c>
      <c r="BH247">
        <v>5.34</v>
      </c>
      <c r="BI247">
        <v>5.63</v>
      </c>
      <c r="BJ247">
        <v>6.12</v>
      </c>
      <c r="BK247">
        <v>6.56</v>
      </c>
      <c r="BL247">
        <v>7.24</v>
      </c>
      <c r="BM247">
        <v>8</v>
      </c>
      <c r="BN247">
        <v>8.64</v>
      </c>
      <c r="BO247">
        <v>8.24</v>
      </c>
      <c r="BP247">
        <v>8.84</v>
      </c>
      <c r="BQ247">
        <v>9.1199999999999992</v>
      </c>
      <c r="BR247">
        <v>9.3699999999999992</v>
      </c>
      <c r="BS247">
        <v>9.82</v>
      </c>
      <c r="BT247">
        <v>10.3</v>
      </c>
      <c r="BU247">
        <v>10.9</v>
      </c>
      <c r="BV247">
        <v>11.1</v>
      </c>
      <c r="BW247">
        <v>11.4</v>
      </c>
      <c r="BX247">
        <v>11.7</v>
      </c>
      <c r="BY247">
        <v>11.8</v>
      </c>
      <c r="BZ247">
        <v>12</v>
      </c>
      <c r="CA247">
        <v>12.1</v>
      </c>
      <c r="CB247">
        <v>12.3</v>
      </c>
      <c r="CC247">
        <v>12.4</v>
      </c>
      <c r="CD247">
        <v>12.5</v>
      </c>
      <c r="CE247">
        <v>12.5</v>
      </c>
      <c r="CF247">
        <v>12.6</v>
      </c>
      <c r="CG247">
        <v>12.7</v>
      </c>
      <c r="CH247">
        <v>12.7</v>
      </c>
      <c r="CI247">
        <v>12.8</v>
      </c>
      <c r="CJ247">
        <v>12.8</v>
      </c>
      <c r="CK247">
        <v>12.8</v>
      </c>
      <c r="CL247">
        <v>12.8</v>
      </c>
      <c r="CM247">
        <v>12.8</v>
      </c>
      <c r="CN247">
        <v>12.8</v>
      </c>
      <c r="CO247">
        <v>12.8</v>
      </c>
      <c r="CP247">
        <v>12.8</v>
      </c>
      <c r="CQ247">
        <v>12.8</v>
      </c>
      <c r="CR247">
        <v>12.7</v>
      </c>
      <c r="CS247">
        <v>12.7</v>
      </c>
      <c r="CT247">
        <v>12.6</v>
      </c>
      <c r="CU247">
        <v>12.6</v>
      </c>
      <c r="CV247">
        <v>12.5</v>
      </c>
      <c r="CW247">
        <v>12.4</v>
      </c>
      <c r="CX247">
        <v>12.3</v>
      </c>
      <c r="CY247">
        <v>12.3</v>
      </c>
      <c r="CZ247">
        <v>12.2</v>
      </c>
      <c r="DA247">
        <v>12.1</v>
      </c>
      <c r="DB247">
        <v>12</v>
      </c>
      <c r="DC247">
        <v>11.9</v>
      </c>
      <c r="DD247">
        <v>11.7</v>
      </c>
      <c r="DE247">
        <v>11.6</v>
      </c>
      <c r="DF247">
        <v>11.5</v>
      </c>
      <c r="DG247">
        <v>11.4</v>
      </c>
      <c r="DH247">
        <v>11.3</v>
      </c>
      <c r="DI247">
        <v>11.1</v>
      </c>
      <c r="DJ247">
        <v>10.9</v>
      </c>
      <c r="DK247">
        <v>10.8</v>
      </c>
      <c r="DL247">
        <v>10.6</v>
      </c>
      <c r="DM247">
        <v>10.4</v>
      </c>
      <c r="DN247">
        <v>10.199999999999999</v>
      </c>
      <c r="DO247">
        <v>10.1</v>
      </c>
      <c r="DP247">
        <v>9.92</v>
      </c>
      <c r="DQ247">
        <v>9.7100000000000009</v>
      </c>
      <c r="DR247">
        <v>9.6</v>
      </c>
      <c r="DS247">
        <v>9.33</v>
      </c>
      <c r="DT247">
        <v>9.15</v>
      </c>
      <c r="DU247">
        <v>8.94</v>
      </c>
      <c r="DV247">
        <v>8.75</v>
      </c>
      <c r="DW247">
        <v>8.5399999999999991</v>
      </c>
      <c r="DX247">
        <v>8.3699999999999992</v>
      </c>
      <c r="DY247">
        <v>8.11</v>
      </c>
      <c r="DZ247">
        <v>7.95</v>
      </c>
      <c r="EA247">
        <v>7.78</v>
      </c>
      <c r="EB247">
        <v>7.53</v>
      </c>
      <c r="EC247">
        <v>7.32</v>
      </c>
      <c r="ED247">
        <v>7.12</v>
      </c>
      <c r="EE247">
        <v>7</v>
      </c>
      <c r="EF247">
        <v>6.99</v>
      </c>
      <c r="EG247">
        <v>6.86</v>
      </c>
      <c r="EH247">
        <v>6.67</v>
      </c>
      <c r="EI247">
        <v>6.57</v>
      </c>
      <c r="EJ247">
        <v>6.23</v>
      </c>
      <c r="EK247">
        <v>5.94</v>
      </c>
      <c r="EL247">
        <v>5.51</v>
      </c>
      <c r="EM247">
        <v>5.2</v>
      </c>
      <c r="EN247">
        <v>4.8899999999999997</v>
      </c>
      <c r="EO247">
        <v>4.7</v>
      </c>
      <c r="EP247">
        <v>4.46</v>
      </c>
      <c r="EQ247">
        <v>4.29</v>
      </c>
      <c r="ER247">
        <v>4.07</v>
      </c>
      <c r="ES247">
        <v>3.9</v>
      </c>
      <c r="ET247">
        <v>3.72</v>
      </c>
      <c r="EU247">
        <v>3.49</v>
      </c>
      <c r="EV247">
        <v>3.37</v>
      </c>
      <c r="EW247">
        <v>3.18</v>
      </c>
      <c r="EX247">
        <v>2.92</v>
      </c>
      <c r="EY247">
        <v>2.71</v>
      </c>
      <c r="EZ247">
        <v>2.5299999999999998</v>
      </c>
      <c r="FA247">
        <v>2.35</v>
      </c>
      <c r="FB247">
        <v>2.21</v>
      </c>
      <c r="FC247">
        <v>1.99</v>
      </c>
      <c r="FD247">
        <v>1.86</v>
      </c>
      <c r="FE247">
        <v>1.75</v>
      </c>
      <c r="FF247">
        <v>1.56</v>
      </c>
      <c r="FG247">
        <v>1.46</v>
      </c>
      <c r="FH247">
        <v>1.29</v>
      </c>
      <c r="FI247">
        <v>1.2</v>
      </c>
      <c r="FJ247">
        <v>1.08</v>
      </c>
      <c r="FK247">
        <v>0.95</v>
      </c>
      <c r="FL247">
        <v>0.87</v>
      </c>
      <c r="FM247">
        <v>0.78</v>
      </c>
      <c r="FN247">
        <v>0.7</v>
      </c>
      <c r="FO247">
        <v>0.61</v>
      </c>
      <c r="FP247">
        <v>0.53</v>
      </c>
      <c r="FQ247">
        <v>0.47</v>
      </c>
      <c r="FR247">
        <v>0.42</v>
      </c>
      <c r="FS247">
        <v>0.35</v>
      </c>
      <c r="FT247">
        <v>0.31</v>
      </c>
      <c r="FU247">
        <v>0.25</v>
      </c>
      <c r="FV247">
        <v>0.22</v>
      </c>
      <c r="FW247">
        <v>0.18</v>
      </c>
      <c r="FX247">
        <v>0.15</v>
      </c>
      <c r="FY247">
        <v>0.12</v>
      </c>
      <c r="FZ247">
        <v>0.1</v>
      </c>
    </row>
    <row r="248" spans="1:182" x14ac:dyDescent="0.15">
      <c r="A248">
        <v>-61</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0.02</v>
      </c>
      <c r="V248">
        <v>0.03</v>
      </c>
      <c r="W248">
        <v>0.06</v>
      </c>
      <c r="X248">
        <v>0.08</v>
      </c>
      <c r="Y248">
        <v>0.1</v>
      </c>
      <c r="Z248">
        <v>0.12</v>
      </c>
      <c r="AA248">
        <v>0.15</v>
      </c>
      <c r="AB248">
        <v>0.18</v>
      </c>
      <c r="AC248">
        <v>0.22</v>
      </c>
      <c r="AD248">
        <v>0.25</v>
      </c>
      <c r="AE248">
        <v>0.31</v>
      </c>
      <c r="AF248">
        <v>0.35</v>
      </c>
      <c r="AG248">
        <v>0.41</v>
      </c>
      <c r="AH248">
        <v>0.46</v>
      </c>
      <c r="AI248">
        <v>0.54</v>
      </c>
      <c r="AJ248">
        <v>0.63</v>
      </c>
      <c r="AK248">
        <v>0.7</v>
      </c>
      <c r="AL248">
        <v>0.82</v>
      </c>
      <c r="AM248">
        <v>0.9</v>
      </c>
      <c r="AN248">
        <v>1.04</v>
      </c>
      <c r="AO248">
        <v>1.1299999999999999</v>
      </c>
      <c r="AP248">
        <v>1.26</v>
      </c>
      <c r="AQ248">
        <v>1.4</v>
      </c>
      <c r="AR248">
        <v>1.53</v>
      </c>
      <c r="AS248">
        <v>1.68</v>
      </c>
      <c r="AT248">
        <v>1.86</v>
      </c>
      <c r="AU248">
        <v>2.0499999999999998</v>
      </c>
      <c r="AV248">
        <v>2.21</v>
      </c>
      <c r="AW248">
        <v>2.4900000000000002</v>
      </c>
      <c r="AX248">
        <v>2.68</v>
      </c>
      <c r="AY248">
        <v>2.87</v>
      </c>
      <c r="AZ248">
        <v>3.12</v>
      </c>
      <c r="BA248">
        <v>3.38</v>
      </c>
      <c r="BB248">
        <v>3.74</v>
      </c>
      <c r="BC248">
        <v>3.91</v>
      </c>
      <c r="BD248">
        <v>4.22</v>
      </c>
      <c r="BE248">
        <v>4.42</v>
      </c>
      <c r="BF248">
        <v>4.75</v>
      </c>
      <c r="BG248">
        <v>4.97</v>
      </c>
      <c r="BH248">
        <v>5.31</v>
      </c>
      <c r="BI248">
        <v>5.56</v>
      </c>
      <c r="BJ248">
        <v>5.88</v>
      </c>
      <c r="BK248">
        <v>6.43</v>
      </c>
      <c r="BL248">
        <v>6.89</v>
      </c>
      <c r="BM248">
        <v>7.51</v>
      </c>
      <c r="BN248">
        <v>8.43</v>
      </c>
      <c r="BO248">
        <v>8.24</v>
      </c>
      <c r="BP248">
        <v>8.7100000000000009</v>
      </c>
      <c r="BQ248">
        <v>9</v>
      </c>
      <c r="BR248">
        <v>9.0399999999999991</v>
      </c>
      <c r="BS248">
        <v>9.58</v>
      </c>
      <c r="BT248">
        <v>10</v>
      </c>
      <c r="BU248">
        <v>10.6</v>
      </c>
      <c r="BV248">
        <v>11</v>
      </c>
      <c r="BW248">
        <v>11.3</v>
      </c>
      <c r="BX248">
        <v>11.5</v>
      </c>
      <c r="BY248">
        <v>11.7</v>
      </c>
      <c r="BZ248">
        <v>11.9</v>
      </c>
      <c r="CA248">
        <v>12</v>
      </c>
      <c r="CB248">
        <v>12.2</v>
      </c>
      <c r="CC248">
        <v>12.3</v>
      </c>
      <c r="CD248">
        <v>12.4</v>
      </c>
      <c r="CE248">
        <v>12.5</v>
      </c>
      <c r="CF248">
        <v>12.6</v>
      </c>
      <c r="CG248">
        <v>12.6</v>
      </c>
      <c r="CH248">
        <v>12.7</v>
      </c>
      <c r="CI248">
        <v>12.7</v>
      </c>
      <c r="CJ248">
        <v>12.7</v>
      </c>
      <c r="CK248">
        <v>12.8</v>
      </c>
      <c r="CL248">
        <v>12.8</v>
      </c>
      <c r="CM248">
        <v>12.8</v>
      </c>
      <c r="CN248">
        <v>12.8</v>
      </c>
      <c r="CO248">
        <v>12.8</v>
      </c>
      <c r="CP248">
        <v>12.8</v>
      </c>
      <c r="CQ248">
        <v>12.7</v>
      </c>
      <c r="CR248">
        <v>12.7</v>
      </c>
      <c r="CS248">
        <v>12.7</v>
      </c>
      <c r="CT248">
        <v>12.6</v>
      </c>
      <c r="CU248">
        <v>12.6</v>
      </c>
      <c r="CV248">
        <v>12.5</v>
      </c>
      <c r="CW248">
        <v>12.4</v>
      </c>
      <c r="CX248">
        <v>12.4</v>
      </c>
      <c r="CY248">
        <v>12.3</v>
      </c>
      <c r="CZ248">
        <v>12.2</v>
      </c>
      <c r="DA248">
        <v>12.1</v>
      </c>
      <c r="DB248">
        <v>12</v>
      </c>
      <c r="DC248">
        <v>11.9</v>
      </c>
      <c r="DD248">
        <v>11.8</v>
      </c>
      <c r="DE248">
        <v>11.7</v>
      </c>
      <c r="DF248">
        <v>11.5</v>
      </c>
      <c r="DG248">
        <v>11.4</v>
      </c>
      <c r="DH248">
        <v>11.2</v>
      </c>
      <c r="DI248">
        <v>11.1</v>
      </c>
      <c r="DJ248">
        <v>10.9</v>
      </c>
      <c r="DK248">
        <v>10.8</v>
      </c>
      <c r="DL248">
        <v>10.6</v>
      </c>
      <c r="DM248">
        <v>10.5</v>
      </c>
      <c r="DN248">
        <v>10.3</v>
      </c>
      <c r="DO248">
        <v>10.1</v>
      </c>
      <c r="DP248">
        <v>9.9700000000000006</v>
      </c>
      <c r="DQ248">
        <v>9.84</v>
      </c>
      <c r="DR248">
        <v>9.6199999999999992</v>
      </c>
      <c r="DS248">
        <v>9.32</v>
      </c>
      <c r="DT248">
        <v>9.19</v>
      </c>
      <c r="DU248">
        <v>9.0299999999999994</v>
      </c>
      <c r="DV248">
        <v>8.85</v>
      </c>
      <c r="DW248">
        <v>8.6199999999999992</v>
      </c>
      <c r="DX248">
        <v>8.42</v>
      </c>
      <c r="DY248">
        <v>8.26</v>
      </c>
      <c r="DZ248">
        <v>7.97</v>
      </c>
      <c r="EA248">
        <v>7.81</v>
      </c>
      <c r="EB248">
        <v>7.64</v>
      </c>
      <c r="EC248">
        <v>7.38</v>
      </c>
      <c r="ED248">
        <v>7.19</v>
      </c>
      <c r="EE248">
        <v>7.07</v>
      </c>
      <c r="EF248">
        <v>7.12</v>
      </c>
      <c r="EG248">
        <v>6.9</v>
      </c>
      <c r="EH248">
        <v>6.78</v>
      </c>
      <c r="EI248">
        <v>6.64</v>
      </c>
      <c r="EJ248">
        <v>6.35</v>
      </c>
      <c r="EK248">
        <v>5.99</v>
      </c>
      <c r="EL248">
        <v>5.67</v>
      </c>
      <c r="EM248">
        <v>5.29</v>
      </c>
      <c r="EN248">
        <v>5</v>
      </c>
      <c r="EO248">
        <v>4.7</v>
      </c>
      <c r="EP248">
        <v>4.53</v>
      </c>
      <c r="EQ248">
        <v>4.32</v>
      </c>
      <c r="ER248">
        <v>4.0599999999999996</v>
      </c>
      <c r="ES248">
        <v>3.94</v>
      </c>
      <c r="ET248">
        <v>3.72</v>
      </c>
      <c r="EU248">
        <v>3.55</v>
      </c>
      <c r="EV248">
        <v>3.38</v>
      </c>
      <c r="EW248">
        <v>3.21</v>
      </c>
      <c r="EX248">
        <v>2.92</v>
      </c>
      <c r="EY248">
        <v>2.73</v>
      </c>
      <c r="EZ248">
        <v>2.54</v>
      </c>
      <c r="FA248">
        <v>2.36</v>
      </c>
      <c r="FB248">
        <v>2.2599999999999998</v>
      </c>
      <c r="FC248">
        <v>2.0299999999999998</v>
      </c>
      <c r="FD248">
        <v>1.83</v>
      </c>
      <c r="FE248">
        <v>1.76</v>
      </c>
      <c r="FF248">
        <v>1.56</v>
      </c>
      <c r="FG248">
        <v>1.45</v>
      </c>
      <c r="FH248">
        <v>1.32</v>
      </c>
      <c r="FI248">
        <v>1.2</v>
      </c>
      <c r="FJ248">
        <v>1.07</v>
      </c>
      <c r="FK248">
        <v>0.99</v>
      </c>
      <c r="FL248">
        <v>0.87</v>
      </c>
      <c r="FM248">
        <v>0.77</v>
      </c>
      <c r="FN248">
        <v>0.68</v>
      </c>
      <c r="FO248">
        <v>0.59</v>
      </c>
      <c r="FP248">
        <v>0.54</v>
      </c>
      <c r="FQ248">
        <v>0.46</v>
      </c>
      <c r="FR248">
        <v>0.42</v>
      </c>
      <c r="FS248">
        <v>0.35</v>
      </c>
      <c r="FT248">
        <v>0.31</v>
      </c>
      <c r="FU248">
        <v>0.26</v>
      </c>
      <c r="FV248">
        <v>0.22</v>
      </c>
      <c r="FW248">
        <v>0.18</v>
      </c>
      <c r="FX248">
        <v>0.15</v>
      </c>
      <c r="FY248">
        <v>0.12</v>
      </c>
      <c r="FZ248">
        <v>0.1</v>
      </c>
    </row>
    <row r="249" spans="1:182" x14ac:dyDescent="0.15">
      <c r="A249">
        <v>-62</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0.02</v>
      </c>
      <c r="V249">
        <v>0.04</v>
      </c>
      <c r="W249">
        <v>0.05</v>
      </c>
      <c r="X249">
        <v>7.0000000000000007E-2</v>
      </c>
      <c r="Y249">
        <v>0.09</v>
      </c>
      <c r="Z249">
        <v>0.12</v>
      </c>
      <c r="AA249">
        <v>0.14000000000000001</v>
      </c>
      <c r="AB249">
        <v>0.17</v>
      </c>
      <c r="AC249">
        <v>0.2</v>
      </c>
      <c r="AD249">
        <v>0.25</v>
      </c>
      <c r="AE249">
        <v>0.28999999999999998</v>
      </c>
      <c r="AF249">
        <v>0.35</v>
      </c>
      <c r="AG249">
        <v>0.4</v>
      </c>
      <c r="AH249">
        <v>0.47</v>
      </c>
      <c r="AI249">
        <v>0.54</v>
      </c>
      <c r="AJ249">
        <v>0.63</v>
      </c>
      <c r="AK249">
        <v>0.7</v>
      </c>
      <c r="AL249">
        <v>0.75</v>
      </c>
      <c r="AM249">
        <v>0.88</v>
      </c>
      <c r="AN249">
        <v>0.99</v>
      </c>
      <c r="AO249">
        <v>1.1100000000000001</v>
      </c>
      <c r="AP249">
        <v>1.26</v>
      </c>
      <c r="AQ249">
        <v>1.35</v>
      </c>
      <c r="AR249">
        <v>1.56</v>
      </c>
      <c r="AS249">
        <v>1.66</v>
      </c>
      <c r="AT249">
        <v>1.84</v>
      </c>
      <c r="AU249">
        <v>2.0299999999999998</v>
      </c>
      <c r="AV249">
        <v>2.17</v>
      </c>
      <c r="AW249">
        <v>2.4300000000000002</v>
      </c>
      <c r="AX249">
        <v>2.65</v>
      </c>
      <c r="AY249">
        <v>2.8</v>
      </c>
      <c r="AZ249">
        <v>3.05</v>
      </c>
      <c r="BA249">
        <v>3.28</v>
      </c>
      <c r="BB249">
        <v>3.63</v>
      </c>
      <c r="BC249">
        <v>3.92</v>
      </c>
      <c r="BD249">
        <v>4.1500000000000004</v>
      </c>
      <c r="BE249">
        <v>4.32</v>
      </c>
      <c r="BF249">
        <v>4.6500000000000004</v>
      </c>
      <c r="BG249">
        <v>4.8899999999999997</v>
      </c>
      <c r="BH249">
        <v>5.18</v>
      </c>
      <c r="BI249">
        <v>5.41</v>
      </c>
      <c r="BJ249">
        <v>5.77</v>
      </c>
      <c r="BK249">
        <v>6.17</v>
      </c>
      <c r="BL249">
        <v>6.68</v>
      </c>
      <c r="BM249">
        <v>7.32</v>
      </c>
      <c r="BN249">
        <v>8.15</v>
      </c>
      <c r="BO249">
        <v>8.0500000000000007</v>
      </c>
      <c r="BP249">
        <v>8.5</v>
      </c>
      <c r="BQ249">
        <v>8.5399999999999991</v>
      </c>
      <c r="BR249">
        <v>8.7799999999999994</v>
      </c>
      <c r="BS249">
        <v>9.2799999999999994</v>
      </c>
      <c r="BT249">
        <v>9.86</v>
      </c>
      <c r="BU249">
        <v>10.4</v>
      </c>
      <c r="BV249">
        <v>10.8</v>
      </c>
      <c r="BW249">
        <v>11.1</v>
      </c>
      <c r="BX249">
        <v>11.4</v>
      </c>
      <c r="BY249">
        <v>11.6</v>
      </c>
      <c r="BZ249">
        <v>11.8</v>
      </c>
      <c r="CA249">
        <v>12</v>
      </c>
      <c r="CB249">
        <v>12.1</v>
      </c>
      <c r="CC249">
        <v>12.2</v>
      </c>
      <c r="CD249">
        <v>12.3</v>
      </c>
      <c r="CE249">
        <v>12.4</v>
      </c>
      <c r="CF249">
        <v>12.5</v>
      </c>
      <c r="CG249">
        <v>12.6</v>
      </c>
      <c r="CH249">
        <v>12.6</v>
      </c>
      <c r="CI249">
        <v>12.7</v>
      </c>
      <c r="CJ249">
        <v>12.7</v>
      </c>
      <c r="CK249">
        <v>12.7</v>
      </c>
      <c r="CL249">
        <v>12.8</v>
      </c>
      <c r="CM249">
        <v>12.8</v>
      </c>
      <c r="CN249">
        <v>12.8</v>
      </c>
      <c r="CO249">
        <v>12.8</v>
      </c>
      <c r="CP249">
        <v>12.7</v>
      </c>
      <c r="CQ249">
        <v>12.7</v>
      </c>
      <c r="CR249">
        <v>12.7</v>
      </c>
      <c r="CS249">
        <v>12.7</v>
      </c>
      <c r="CT249">
        <v>12.6</v>
      </c>
      <c r="CU249">
        <v>12.6</v>
      </c>
      <c r="CV249">
        <v>12.5</v>
      </c>
      <c r="CW249">
        <v>12.4</v>
      </c>
      <c r="CX249">
        <v>12.4</v>
      </c>
      <c r="CY249">
        <v>12.3</v>
      </c>
      <c r="CZ249">
        <v>12.2</v>
      </c>
      <c r="DA249">
        <v>12.1</v>
      </c>
      <c r="DB249">
        <v>12</v>
      </c>
      <c r="DC249">
        <v>11.9</v>
      </c>
      <c r="DD249">
        <v>11.8</v>
      </c>
      <c r="DE249">
        <v>11.7</v>
      </c>
      <c r="DF249">
        <v>11.6</v>
      </c>
      <c r="DG249">
        <v>11.5</v>
      </c>
      <c r="DH249">
        <v>11.3</v>
      </c>
      <c r="DI249">
        <v>11.1</v>
      </c>
      <c r="DJ249">
        <v>11</v>
      </c>
      <c r="DK249">
        <v>10.9</v>
      </c>
      <c r="DL249">
        <v>10.7</v>
      </c>
      <c r="DM249">
        <v>10.5</v>
      </c>
      <c r="DN249">
        <v>10.4</v>
      </c>
      <c r="DO249">
        <v>10.199999999999999</v>
      </c>
      <c r="DP249">
        <v>10</v>
      </c>
      <c r="DQ249">
        <v>9.8699999999999992</v>
      </c>
      <c r="DR249">
        <v>9.66</v>
      </c>
      <c r="DS249">
        <v>9.4499999999999993</v>
      </c>
      <c r="DT249">
        <v>9.27</v>
      </c>
      <c r="DU249">
        <v>9.06</v>
      </c>
      <c r="DV249">
        <v>8.9</v>
      </c>
      <c r="DW249">
        <v>8.66</v>
      </c>
      <c r="DX249">
        <v>8.4700000000000006</v>
      </c>
      <c r="DY249">
        <v>8.31</v>
      </c>
      <c r="DZ249">
        <v>8.15</v>
      </c>
      <c r="EA249">
        <v>7.88</v>
      </c>
      <c r="EB249">
        <v>7.74</v>
      </c>
      <c r="EC249">
        <v>7.46</v>
      </c>
      <c r="ED249">
        <v>7.23</v>
      </c>
      <c r="EE249">
        <v>7.09</v>
      </c>
      <c r="EF249">
        <v>7.14</v>
      </c>
      <c r="EG249">
        <v>7.02</v>
      </c>
      <c r="EH249">
        <v>6.86</v>
      </c>
      <c r="EI249">
        <v>6.69</v>
      </c>
      <c r="EJ249">
        <v>6.4</v>
      </c>
      <c r="EK249">
        <v>6.09</v>
      </c>
      <c r="EL249">
        <v>5.72</v>
      </c>
      <c r="EM249">
        <v>5.39</v>
      </c>
      <c r="EN249">
        <v>5.0199999999999996</v>
      </c>
      <c r="EO249">
        <v>4.75</v>
      </c>
      <c r="EP249">
        <v>4.5199999999999996</v>
      </c>
      <c r="EQ249">
        <v>4.3899999999999997</v>
      </c>
      <c r="ER249">
        <v>4.1500000000000004</v>
      </c>
      <c r="ES249">
        <v>3.96</v>
      </c>
      <c r="ET249">
        <v>3.81</v>
      </c>
      <c r="EU249">
        <v>3.57</v>
      </c>
      <c r="EV249">
        <v>3.45</v>
      </c>
      <c r="EW249">
        <v>3.24</v>
      </c>
      <c r="EX249">
        <v>2.95</v>
      </c>
      <c r="EY249">
        <v>2.77</v>
      </c>
      <c r="EZ249">
        <v>2.54</v>
      </c>
      <c r="FA249">
        <v>2.38</v>
      </c>
      <c r="FB249">
        <v>2.25</v>
      </c>
      <c r="FC249">
        <v>2.04</v>
      </c>
      <c r="FD249">
        <v>1.86</v>
      </c>
      <c r="FE249">
        <v>1.77</v>
      </c>
      <c r="FF249">
        <v>1.55</v>
      </c>
      <c r="FG249">
        <v>1.47</v>
      </c>
      <c r="FH249">
        <v>1.32</v>
      </c>
      <c r="FI249">
        <v>1.2</v>
      </c>
      <c r="FJ249">
        <v>1.07</v>
      </c>
      <c r="FK249">
        <v>0.98</v>
      </c>
      <c r="FL249">
        <v>0.87</v>
      </c>
      <c r="FM249">
        <v>0.79</v>
      </c>
      <c r="FN249">
        <v>0.69</v>
      </c>
      <c r="FO249">
        <v>0.59</v>
      </c>
      <c r="FP249">
        <v>0.53</v>
      </c>
      <c r="FQ249">
        <v>0.46</v>
      </c>
      <c r="FR249">
        <v>0.41</v>
      </c>
      <c r="FS249">
        <v>0.35</v>
      </c>
      <c r="FT249">
        <v>0.3</v>
      </c>
      <c r="FU249">
        <v>0.26</v>
      </c>
      <c r="FV249">
        <v>0.22</v>
      </c>
      <c r="FW249">
        <v>0.18</v>
      </c>
      <c r="FX249">
        <v>0.15</v>
      </c>
      <c r="FY249">
        <v>0.12</v>
      </c>
      <c r="FZ249">
        <v>0.1</v>
      </c>
    </row>
    <row r="250" spans="1:182" x14ac:dyDescent="0.15">
      <c r="A250">
        <v>-63</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0.03</v>
      </c>
      <c r="W250">
        <v>0.05</v>
      </c>
      <c r="X250">
        <v>7.0000000000000007E-2</v>
      </c>
      <c r="Y250">
        <v>0.09</v>
      </c>
      <c r="Z250">
        <v>0.11</v>
      </c>
      <c r="AA250">
        <v>0.13</v>
      </c>
      <c r="AB250">
        <v>0.16</v>
      </c>
      <c r="AC250">
        <v>0.19</v>
      </c>
      <c r="AD250">
        <v>0.23</v>
      </c>
      <c r="AE250">
        <v>0.28000000000000003</v>
      </c>
      <c r="AF250">
        <v>0.33</v>
      </c>
      <c r="AG250">
        <v>0.38</v>
      </c>
      <c r="AH250">
        <v>0.45</v>
      </c>
      <c r="AI250">
        <v>0.5</v>
      </c>
      <c r="AJ250">
        <v>0.57999999999999996</v>
      </c>
      <c r="AK250">
        <v>0.68</v>
      </c>
      <c r="AL250">
        <v>0.76</v>
      </c>
      <c r="AM250">
        <v>0.86</v>
      </c>
      <c r="AN250">
        <v>0.96</v>
      </c>
      <c r="AO250">
        <v>1.1000000000000001</v>
      </c>
      <c r="AP250">
        <v>1.23</v>
      </c>
      <c r="AQ250">
        <v>1.34</v>
      </c>
      <c r="AR250">
        <v>1.5</v>
      </c>
      <c r="AS250">
        <v>1.59</v>
      </c>
      <c r="AT250">
        <v>1.8</v>
      </c>
      <c r="AU250">
        <v>1.97</v>
      </c>
      <c r="AV250">
        <v>2.15</v>
      </c>
      <c r="AW250">
        <v>2.33</v>
      </c>
      <c r="AX250">
        <v>2.58</v>
      </c>
      <c r="AY250">
        <v>2.81</v>
      </c>
      <c r="AZ250">
        <v>2.97</v>
      </c>
      <c r="BA250">
        <v>3.21</v>
      </c>
      <c r="BB250">
        <v>3.52</v>
      </c>
      <c r="BC250">
        <v>3.81</v>
      </c>
      <c r="BD250">
        <v>3.94</v>
      </c>
      <c r="BE250">
        <v>4.25</v>
      </c>
      <c r="BF250">
        <v>4.55</v>
      </c>
      <c r="BG250">
        <v>4.79</v>
      </c>
      <c r="BH250">
        <v>5.07</v>
      </c>
      <c r="BI250">
        <v>5.36</v>
      </c>
      <c r="BJ250">
        <v>5.7</v>
      </c>
      <c r="BK250">
        <v>5.98</v>
      </c>
      <c r="BL250">
        <v>6.47</v>
      </c>
      <c r="BM250">
        <v>7.05</v>
      </c>
      <c r="BN250">
        <v>7.9</v>
      </c>
      <c r="BO250">
        <v>7.93</v>
      </c>
      <c r="BP250">
        <v>8.15</v>
      </c>
      <c r="BQ250">
        <v>8.6199999999999992</v>
      </c>
      <c r="BR250">
        <v>8.64</v>
      </c>
      <c r="BS250">
        <v>8.9499999999999993</v>
      </c>
      <c r="BT250">
        <v>9.56</v>
      </c>
      <c r="BU250">
        <v>10.1</v>
      </c>
      <c r="BV250">
        <v>10.6</v>
      </c>
      <c r="BW250">
        <v>11</v>
      </c>
      <c r="BX250">
        <v>11.3</v>
      </c>
      <c r="BY250">
        <v>11.5</v>
      </c>
      <c r="BZ250">
        <v>11.7</v>
      </c>
      <c r="CA250">
        <v>11.9</v>
      </c>
      <c r="CB250">
        <v>12</v>
      </c>
      <c r="CC250">
        <v>12.1</v>
      </c>
      <c r="CD250">
        <v>12.3</v>
      </c>
      <c r="CE250">
        <v>12.4</v>
      </c>
      <c r="CF250">
        <v>12.5</v>
      </c>
      <c r="CG250">
        <v>12.5</v>
      </c>
      <c r="CH250">
        <v>12.6</v>
      </c>
      <c r="CI250">
        <v>12.6</v>
      </c>
      <c r="CJ250">
        <v>12.7</v>
      </c>
      <c r="CK250">
        <v>12.7</v>
      </c>
      <c r="CL250">
        <v>12.7</v>
      </c>
      <c r="CM250">
        <v>12.7</v>
      </c>
      <c r="CN250">
        <v>12.7</v>
      </c>
      <c r="CO250">
        <v>12.7</v>
      </c>
      <c r="CP250">
        <v>12.7</v>
      </c>
      <c r="CQ250">
        <v>12.7</v>
      </c>
      <c r="CR250">
        <v>12.7</v>
      </c>
      <c r="CS250">
        <v>12.7</v>
      </c>
      <c r="CT250">
        <v>12.6</v>
      </c>
      <c r="CU250">
        <v>12.6</v>
      </c>
      <c r="CV250">
        <v>12.5</v>
      </c>
      <c r="CW250">
        <v>12.4</v>
      </c>
      <c r="CX250">
        <v>12.4</v>
      </c>
      <c r="CY250">
        <v>12.3</v>
      </c>
      <c r="CZ250">
        <v>12.2</v>
      </c>
      <c r="DA250">
        <v>12.1</v>
      </c>
      <c r="DB250">
        <v>12</v>
      </c>
      <c r="DC250">
        <v>11.9</v>
      </c>
      <c r="DD250">
        <v>11.8</v>
      </c>
      <c r="DE250">
        <v>11.7</v>
      </c>
      <c r="DF250">
        <v>11.6</v>
      </c>
      <c r="DG250">
        <v>11.5</v>
      </c>
      <c r="DH250">
        <v>11.4</v>
      </c>
      <c r="DI250">
        <v>11.2</v>
      </c>
      <c r="DJ250">
        <v>11</v>
      </c>
      <c r="DK250">
        <v>10.9</v>
      </c>
      <c r="DL250">
        <v>10.8</v>
      </c>
      <c r="DM250">
        <v>10.6</v>
      </c>
      <c r="DN250">
        <v>10.4</v>
      </c>
      <c r="DO250">
        <v>10.199999999999999</v>
      </c>
      <c r="DP250">
        <v>10.1</v>
      </c>
      <c r="DQ250">
        <v>9.94</v>
      </c>
      <c r="DR250">
        <v>9.74</v>
      </c>
      <c r="DS250">
        <v>9.58</v>
      </c>
      <c r="DT250">
        <v>9.33</v>
      </c>
      <c r="DU250">
        <v>9.15</v>
      </c>
      <c r="DV250">
        <v>8.9600000000000009</v>
      </c>
      <c r="DW250">
        <v>8.81</v>
      </c>
      <c r="DX250">
        <v>8.58</v>
      </c>
      <c r="DY250">
        <v>8.4600000000000009</v>
      </c>
      <c r="DZ250">
        <v>8.16</v>
      </c>
      <c r="EA250">
        <v>7.96</v>
      </c>
      <c r="EB250">
        <v>7.8</v>
      </c>
      <c r="EC250">
        <v>7.57</v>
      </c>
      <c r="ED250">
        <v>7.36</v>
      </c>
      <c r="EE250">
        <v>7.15</v>
      </c>
      <c r="EF250">
        <v>7.28</v>
      </c>
      <c r="EG250">
        <v>7.06</v>
      </c>
      <c r="EH250">
        <v>6.92</v>
      </c>
      <c r="EI250">
        <v>6.79</v>
      </c>
      <c r="EJ250">
        <v>6.51</v>
      </c>
      <c r="EK250">
        <v>6.17</v>
      </c>
      <c r="EL250">
        <v>5.79</v>
      </c>
      <c r="EM250">
        <v>5.38</v>
      </c>
      <c r="EN250">
        <v>5.0999999999999996</v>
      </c>
      <c r="EO250">
        <v>4.83</v>
      </c>
      <c r="EP250">
        <v>4.58</v>
      </c>
      <c r="EQ250">
        <v>4.34</v>
      </c>
      <c r="ER250">
        <v>4.21</v>
      </c>
      <c r="ES250">
        <v>3.97</v>
      </c>
      <c r="ET250">
        <v>3.81</v>
      </c>
      <c r="EU250">
        <v>3.57</v>
      </c>
      <c r="EV250">
        <v>3.44</v>
      </c>
      <c r="EW250">
        <v>3.25</v>
      </c>
      <c r="EX250">
        <v>2.98</v>
      </c>
      <c r="EY250">
        <v>2.74</v>
      </c>
      <c r="EZ250">
        <v>2.56</v>
      </c>
      <c r="FA250">
        <v>2.38</v>
      </c>
      <c r="FB250">
        <v>2.2400000000000002</v>
      </c>
      <c r="FC250">
        <v>2.0499999999999998</v>
      </c>
      <c r="FD250">
        <v>1.91</v>
      </c>
      <c r="FE250">
        <v>1.76</v>
      </c>
      <c r="FF250">
        <v>1.6</v>
      </c>
      <c r="FG250">
        <v>1.47</v>
      </c>
      <c r="FH250">
        <v>1.32</v>
      </c>
      <c r="FI250">
        <v>1.17</v>
      </c>
      <c r="FJ250">
        <v>1.08</v>
      </c>
      <c r="FK250">
        <v>0.97</v>
      </c>
      <c r="FL250">
        <v>0.89</v>
      </c>
      <c r="FM250">
        <v>0.78</v>
      </c>
      <c r="FN250">
        <v>0.7</v>
      </c>
      <c r="FO250">
        <v>0.61</v>
      </c>
      <c r="FP250">
        <v>0.55000000000000004</v>
      </c>
      <c r="FQ250">
        <v>0.46</v>
      </c>
      <c r="FR250">
        <v>0.4</v>
      </c>
      <c r="FS250">
        <v>0.35</v>
      </c>
      <c r="FT250">
        <v>0.3</v>
      </c>
      <c r="FU250">
        <v>0.26</v>
      </c>
      <c r="FV250">
        <v>0.22</v>
      </c>
      <c r="FW250">
        <v>0.17</v>
      </c>
      <c r="FX250">
        <v>0.15</v>
      </c>
      <c r="FY250">
        <v>0.12</v>
      </c>
      <c r="FZ250">
        <v>0.1</v>
      </c>
    </row>
    <row r="251" spans="1:182" x14ac:dyDescent="0.15">
      <c r="A251">
        <v>-64</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0.03</v>
      </c>
      <c r="W251">
        <v>0.04</v>
      </c>
      <c r="X251">
        <v>7.0000000000000007E-2</v>
      </c>
      <c r="Y251">
        <v>0.09</v>
      </c>
      <c r="Z251">
        <v>0.11</v>
      </c>
      <c r="AA251">
        <v>0.13</v>
      </c>
      <c r="AB251">
        <v>0.15</v>
      </c>
      <c r="AC251">
        <v>0.2</v>
      </c>
      <c r="AD251">
        <v>0.24</v>
      </c>
      <c r="AE251">
        <v>0.28000000000000003</v>
      </c>
      <c r="AF251">
        <v>0.33</v>
      </c>
      <c r="AG251">
        <v>0.38</v>
      </c>
      <c r="AH251">
        <v>0.44</v>
      </c>
      <c r="AI251">
        <v>0.52</v>
      </c>
      <c r="AJ251">
        <v>0.59</v>
      </c>
      <c r="AK251">
        <v>0.66</v>
      </c>
      <c r="AL251">
        <v>0.77</v>
      </c>
      <c r="AM251">
        <v>0.85</v>
      </c>
      <c r="AN251">
        <v>0.95</v>
      </c>
      <c r="AO251">
        <v>1.04</v>
      </c>
      <c r="AP251">
        <v>1.1599999999999999</v>
      </c>
      <c r="AQ251">
        <v>1.32</v>
      </c>
      <c r="AR251">
        <v>1.46</v>
      </c>
      <c r="AS251">
        <v>1.61</v>
      </c>
      <c r="AT251">
        <v>1.77</v>
      </c>
      <c r="AU251">
        <v>1.95</v>
      </c>
      <c r="AV251">
        <v>2.08</v>
      </c>
      <c r="AW251">
        <v>2.2799999999999998</v>
      </c>
      <c r="AX251">
        <v>2.5</v>
      </c>
      <c r="AY251">
        <v>2.69</v>
      </c>
      <c r="AZ251">
        <v>2.87</v>
      </c>
      <c r="BA251">
        <v>3.13</v>
      </c>
      <c r="BB251">
        <v>3.39</v>
      </c>
      <c r="BC251">
        <v>3.75</v>
      </c>
      <c r="BD251">
        <v>3.93</v>
      </c>
      <c r="BE251">
        <v>4.17</v>
      </c>
      <c r="BF251">
        <v>4.42</v>
      </c>
      <c r="BG251">
        <v>4.7</v>
      </c>
      <c r="BH251">
        <v>4.96</v>
      </c>
      <c r="BI251">
        <v>5.29</v>
      </c>
      <c r="BJ251">
        <v>5.52</v>
      </c>
      <c r="BK251">
        <v>5.86</v>
      </c>
      <c r="BL251">
        <v>6.26</v>
      </c>
      <c r="BM251">
        <v>6.84</v>
      </c>
      <c r="BN251">
        <v>7.43</v>
      </c>
      <c r="BO251">
        <v>8.3000000000000007</v>
      </c>
      <c r="BP251">
        <v>8.07</v>
      </c>
      <c r="BQ251">
        <v>8.5399999999999991</v>
      </c>
      <c r="BR251">
        <v>8.7100000000000009</v>
      </c>
      <c r="BS251">
        <v>8.77</v>
      </c>
      <c r="BT251">
        <v>9.31</v>
      </c>
      <c r="BU251">
        <v>9.81</v>
      </c>
      <c r="BV251">
        <v>10.4</v>
      </c>
      <c r="BW251">
        <v>10.8</v>
      </c>
      <c r="BX251">
        <v>11.1</v>
      </c>
      <c r="BY251">
        <v>11.4</v>
      </c>
      <c r="BZ251">
        <v>11.6</v>
      </c>
      <c r="CA251">
        <v>11.8</v>
      </c>
      <c r="CB251">
        <v>11.9</v>
      </c>
      <c r="CC251">
        <v>12.1</v>
      </c>
      <c r="CD251">
        <v>12.2</v>
      </c>
      <c r="CE251">
        <v>12.3</v>
      </c>
      <c r="CF251">
        <v>12.4</v>
      </c>
      <c r="CG251">
        <v>12.5</v>
      </c>
      <c r="CH251">
        <v>12.5</v>
      </c>
      <c r="CI251">
        <v>12.6</v>
      </c>
      <c r="CJ251">
        <v>12.6</v>
      </c>
      <c r="CK251">
        <v>12.7</v>
      </c>
      <c r="CL251">
        <v>12.7</v>
      </c>
      <c r="CM251">
        <v>12.7</v>
      </c>
      <c r="CN251">
        <v>12.7</v>
      </c>
      <c r="CO251">
        <v>12.7</v>
      </c>
      <c r="CP251">
        <v>12.7</v>
      </c>
      <c r="CQ251">
        <v>12.7</v>
      </c>
      <c r="CR251">
        <v>12.7</v>
      </c>
      <c r="CS251">
        <v>12.6</v>
      </c>
      <c r="CT251">
        <v>12.6</v>
      </c>
      <c r="CU251">
        <v>12.6</v>
      </c>
      <c r="CV251">
        <v>12.5</v>
      </c>
      <c r="CW251">
        <v>12.5</v>
      </c>
      <c r="CX251">
        <v>12.4</v>
      </c>
      <c r="CY251">
        <v>12.3</v>
      </c>
      <c r="CZ251">
        <v>12.2</v>
      </c>
      <c r="DA251">
        <v>12.2</v>
      </c>
      <c r="DB251">
        <v>12</v>
      </c>
      <c r="DC251">
        <v>11.9</v>
      </c>
      <c r="DD251">
        <v>11.9</v>
      </c>
      <c r="DE251">
        <v>11.8</v>
      </c>
      <c r="DF251">
        <v>11.7</v>
      </c>
      <c r="DG251">
        <v>11.6</v>
      </c>
      <c r="DH251">
        <v>11.4</v>
      </c>
      <c r="DI251">
        <v>11.3</v>
      </c>
      <c r="DJ251">
        <v>11.1</v>
      </c>
      <c r="DK251">
        <v>10.9</v>
      </c>
      <c r="DL251">
        <v>10.8</v>
      </c>
      <c r="DM251">
        <v>10.6</v>
      </c>
      <c r="DN251">
        <v>10.5</v>
      </c>
      <c r="DO251">
        <v>10.3</v>
      </c>
      <c r="DP251">
        <v>10.1</v>
      </c>
      <c r="DQ251">
        <v>9.99</v>
      </c>
      <c r="DR251">
        <v>9.7899999999999991</v>
      </c>
      <c r="DS251">
        <v>9.57</v>
      </c>
      <c r="DT251">
        <v>9.44</v>
      </c>
      <c r="DU251">
        <v>9.23</v>
      </c>
      <c r="DV251">
        <v>9.11</v>
      </c>
      <c r="DW251">
        <v>8.89</v>
      </c>
      <c r="DX251">
        <v>8.6999999999999993</v>
      </c>
      <c r="DY251">
        <v>8.4700000000000006</v>
      </c>
      <c r="DZ251">
        <v>8.33</v>
      </c>
      <c r="EA251">
        <v>8.1</v>
      </c>
      <c r="EB251">
        <v>7.87</v>
      </c>
      <c r="EC251">
        <v>7.67</v>
      </c>
      <c r="ED251">
        <v>7.41</v>
      </c>
      <c r="EE251">
        <v>7.24</v>
      </c>
      <c r="EF251">
        <v>7.3</v>
      </c>
      <c r="EG251">
        <v>7.21</v>
      </c>
      <c r="EH251">
        <v>6.97</v>
      </c>
      <c r="EI251">
        <v>6.87</v>
      </c>
      <c r="EJ251">
        <v>6.57</v>
      </c>
      <c r="EK251">
        <v>6.26</v>
      </c>
      <c r="EL251">
        <v>5.86</v>
      </c>
      <c r="EM251">
        <v>5.48</v>
      </c>
      <c r="EN251">
        <v>5.09</v>
      </c>
      <c r="EO251">
        <v>4.8600000000000003</v>
      </c>
      <c r="EP251">
        <v>4.6100000000000003</v>
      </c>
      <c r="EQ251">
        <v>4.37</v>
      </c>
      <c r="ER251">
        <v>4.2</v>
      </c>
      <c r="ES251">
        <v>4.0199999999999996</v>
      </c>
      <c r="ET251">
        <v>3.82</v>
      </c>
      <c r="EU251">
        <v>3.61</v>
      </c>
      <c r="EV251">
        <v>3.44</v>
      </c>
      <c r="EW251">
        <v>3.25</v>
      </c>
      <c r="EX251">
        <v>2.98</v>
      </c>
      <c r="EY251">
        <v>2.77</v>
      </c>
      <c r="EZ251">
        <v>2.56</v>
      </c>
      <c r="FA251">
        <v>2.4300000000000002</v>
      </c>
      <c r="FB251">
        <v>2.29</v>
      </c>
      <c r="FC251">
        <v>2.0499999999999998</v>
      </c>
      <c r="FD251">
        <v>1.87</v>
      </c>
      <c r="FE251">
        <v>1.78</v>
      </c>
      <c r="FF251">
        <v>1.59</v>
      </c>
      <c r="FG251">
        <v>1.46</v>
      </c>
      <c r="FH251">
        <v>1.32</v>
      </c>
      <c r="FI251">
        <v>1.22</v>
      </c>
      <c r="FJ251">
        <v>1.1000000000000001</v>
      </c>
      <c r="FK251">
        <v>0.98</v>
      </c>
      <c r="FL251">
        <v>0.88</v>
      </c>
      <c r="FM251">
        <v>0.79</v>
      </c>
      <c r="FN251">
        <v>0.69</v>
      </c>
      <c r="FO251">
        <v>0.62</v>
      </c>
      <c r="FP251">
        <v>0.55000000000000004</v>
      </c>
      <c r="FQ251">
        <v>0.47</v>
      </c>
      <c r="FR251">
        <v>0.41</v>
      </c>
      <c r="FS251">
        <v>0.35</v>
      </c>
      <c r="FT251">
        <v>0.28999999999999998</v>
      </c>
      <c r="FU251">
        <v>0.26</v>
      </c>
      <c r="FV251">
        <v>0.22</v>
      </c>
      <c r="FW251">
        <v>0.17</v>
      </c>
      <c r="FX251">
        <v>0.15</v>
      </c>
      <c r="FY251">
        <v>0.12</v>
      </c>
      <c r="FZ251">
        <v>0.1</v>
      </c>
    </row>
    <row r="252" spans="1:182" x14ac:dyDescent="0.15">
      <c r="A252">
        <v>-65</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0.03</v>
      </c>
      <c r="W252">
        <v>0.04</v>
      </c>
      <c r="X252">
        <v>0.05</v>
      </c>
      <c r="Y252">
        <v>7.0000000000000007E-2</v>
      </c>
      <c r="Z252">
        <v>0.1</v>
      </c>
      <c r="AA252">
        <v>0.13</v>
      </c>
      <c r="AB252">
        <v>0.15</v>
      </c>
      <c r="AC252">
        <v>0.19</v>
      </c>
      <c r="AD252">
        <v>0.22</v>
      </c>
      <c r="AE252">
        <v>0.26</v>
      </c>
      <c r="AF252">
        <v>0.3</v>
      </c>
      <c r="AG252">
        <v>0.36</v>
      </c>
      <c r="AH252">
        <v>0.43</v>
      </c>
      <c r="AI252">
        <v>0.49</v>
      </c>
      <c r="AJ252">
        <v>0.56000000000000005</v>
      </c>
      <c r="AK252">
        <v>0.65</v>
      </c>
      <c r="AL252">
        <v>0.73</v>
      </c>
      <c r="AM252">
        <v>0.79</v>
      </c>
      <c r="AN252">
        <v>0.93</v>
      </c>
      <c r="AO252">
        <v>1.03</v>
      </c>
      <c r="AP252">
        <v>1.1599999999999999</v>
      </c>
      <c r="AQ252">
        <v>1.28</v>
      </c>
      <c r="AR252">
        <v>1.42</v>
      </c>
      <c r="AS252">
        <v>1.55</v>
      </c>
      <c r="AT252">
        <v>1.72</v>
      </c>
      <c r="AU252">
        <v>1.88</v>
      </c>
      <c r="AV252">
        <v>2.09</v>
      </c>
      <c r="AW252">
        <v>2.31</v>
      </c>
      <c r="AX252">
        <v>2.4700000000000002</v>
      </c>
      <c r="AY252">
        <v>2.6</v>
      </c>
      <c r="AZ252">
        <v>2.86</v>
      </c>
      <c r="BA252">
        <v>3.07</v>
      </c>
      <c r="BB252">
        <v>3.34</v>
      </c>
      <c r="BC252">
        <v>3.68</v>
      </c>
      <c r="BD252">
        <v>3.82</v>
      </c>
      <c r="BE252">
        <v>4.09</v>
      </c>
      <c r="BF252">
        <v>4.4000000000000004</v>
      </c>
      <c r="BG252">
        <v>4.6900000000000004</v>
      </c>
      <c r="BH252">
        <v>4.92</v>
      </c>
      <c r="BI252">
        <v>5.17</v>
      </c>
      <c r="BJ252">
        <v>5.38</v>
      </c>
      <c r="BK252">
        <v>5.78</v>
      </c>
      <c r="BL252">
        <v>6.07</v>
      </c>
      <c r="BM252">
        <v>6.63</v>
      </c>
      <c r="BN252">
        <v>7.23</v>
      </c>
      <c r="BO252">
        <v>7.73</v>
      </c>
      <c r="BP252">
        <v>7.83</v>
      </c>
      <c r="BQ252">
        <v>8.34</v>
      </c>
      <c r="BR252">
        <v>8.57</v>
      </c>
      <c r="BS252">
        <v>8.4499999999999993</v>
      </c>
      <c r="BT252">
        <v>8.9499999999999993</v>
      </c>
      <c r="BU252">
        <v>9.56</v>
      </c>
      <c r="BV252">
        <v>10.1</v>
      </c>
      <c r="BW252">
        <v>10.6</v>
      </c>
      <c r="BX252">
        <v>11</v>
      </c>
      <c r="BY252">
        <v>11.3</v>
      </c>
      <c r="BZ252">
        <v>11.5</v>
      </c>
      <c r="CA252">
        <v>11.7</v>
      </c>
      <c r="CB252">
        <v>11.9</v>
      </c>
      <c r="CC252">
        <v>12</v>
      </c>
      <c r="CD252">
        <v>12.1</v>
      </c>
      <c r="CE252">
        <v>12.2</v>
      </c>
      <c r="CF252">
        <v>12.4</v>
      </c>
      <c r="CG252">
        <v>12.4</v>
      </c>
      <c r="CH252">
        <v>12.5</v>
      </c>
      <c r="CI252">
        <v>12.6</v>
      </c>
      <c r="CJ252">
        <v>12.6</v>
      </c>
      <c r="CK252">
        <v>12.6</v>
      </c>
      <c r="CL252">
        <v>12.7</v>
      </c>
      <c r="CM252">
        <v>12.7</v>
      </c>
      <c r="CN252">
        <v>12.7</v>
      </c>
      <c r="CO252">
        <v>12.7</v>
      </c>
      <c r="CP252">
        <v>12.7</v>
      </c>
      <c r="CQ252">
        <v>12.7</v>
      </c>
      <c r="CR252">
        <v>12.7</v>
      </c>
      <c r="CS252">
        <v>12.6</v>
      </c>
      <c r="CT252">
        <v>12.6</v>
      </c>
      <c r="CU252">
        <v>12.6</v>
      </c>
      <c r="CV252">
        <v>12.5</v>
      </c>
      <c r="CW252">
        <v>12.5</v>
      </c>
      <c r="CX252">
        <v>12.4</v>
      </c>
      <c r="CY252">
        <v>12.3</v>
      </c>
      <c r="CZ252">
        <v>12.3</v>
      </c>
      <c r="DA252">
        <v>12.2</v>
      </c>
      <c r="DB252">
        <v>12.1</v>
      </c>
      <c r="DC252">
        <v>12</v>
      </c>
      <c r="DD252">
        <v>11.9</v>
      </c>
      <c r="DE252">
        <v>11.8</v>
      </c>
      <c r="DF252">
        <v>11.7</v>
      </c>
      <c r="DG252">
        <v>11.6</v>
      </c>
      <c r="DH252">
        <v>11.4</v>
      </c>
      <c r="DI252">
        <v>11.3</v>
      </c>
      <c r="DJ252">
        <v>11.2</v>
      </c>
      <c r="DK252">
        <v>11</v>
      </c>
      <c r="DL252">
        <v>10.8</v>
      </c>
      <c r="DM252">
        <v>10.7</v>
      </c>
      <c r="DN252">
        <v>10.5</v>
      </c>
      <c r="DO252">
        <v>10.4</v>
      </c>
      <c r="DP252">
        <v>10.199999999999999</v>
      </c>
      <c r="DQ252">
        <v>10.1</v>
      </c>
      <c r="DR252">
        <v>9.8800000000000008</v>
      </c>
      <c r="DS252">
        <v>9.6199999999999992</v>
      </c>
      <c r="DT252">
        <v>9.4600000000000009</v>
      </c>
      <c r="DU252">
        <v>9.2799999999999994</v>
      </c>
      <c r="DV252">
        <v>9.08</v>
      </c>
      <c r="DW252">
        <v>8.89</v>
      </c>
      <c r="DX252">
        <v>8.74</v>
      </c>
      <c r="DY252">
        <v>8.59</v>
      </c>
      <c r="DZ252">
        <v>8.43</v>
      </c>
      <c r="EA252">
        <v>8.16</v>
      </c>
      <c r="EB252">
        <v>7.94</v>
      </c>
      <c r="EC252">
        <v>7.78</v>
      </c>
      <c r="ED252">
        <v>7.49</v>
      </c>
      <c r="EE252">
        <v>7.34</v>
      </c>
      <c r="EF252">
        <v>7.29</v>
      </c>
      <c r="EG252">
        <v>7.2</v>
      </c>
      <c r="EH252">
        <v>7</v>
      </c>
      <c r="EI252">
        <v>6.92</v>
      </c>
      <c r="EJ252">
        <v>6.62</v>
      </c>
      <c r="EK252">
        <v>6.29</v>
      </c>
      <c r="EL252">
        <v>5.95</v>
      </c>
      <c r="EM252">
        <v>5.54</v>
      </c>
      <c r="EN252">
        <v>5.22</v>
      </c>
      <c r="EO252">
        <v>4.9000000000000004</v>
      </c>
      <c r="EP252">
        <v>4.6399999999999997</v>
      </c>
      <c r="EQ252">
        <v>4.43</v>
      </c>
      <c r="ER252">
        <v>4.21</v>
      </c>
      <c r="ES252">
        <v>4.0199999999999996</v>
      </c>
      <c r="ET252">
        <v>3.85</v>
      </c>
      <c r="EU252">
        <v>3.66</v>
      </c>
      <c r="EV252">
        <v>3.48</v>
      </c>
      <c r="EW252">
        <v>3.27</v>
      </c>
      <c r="EX252">
        <v>2.96</v>
      </c>
      <c r="EY252">
        <v>2.75</v>
      </c>
      <c r="EZ252">
        <v>2.6</v>
      </c>
      <c r="FA252">
        <v>2.44</v>
      </c>
      <c r="FB252">
        <v>2.29</v>
      </c>
      <c r="FC252">
        <v>2.1</v>
      </c>
      <c r="FD252">
        <v>1.89</v>
      </c>
      <c r="FE252">
        <v>1.78</v>
      </c>
      <c r="FF252">
        <v>1.56</v>
      </c>
      <c r="FG252">
        <v>1.47</v>
      </c>
      <c r="FH252">
        <v>1.37</v>
      </c>
      <c r="FI252">
        <v>1.22</v>
      </c>
      <c r="FJ252">
        <v>1.1200000000000001</v>
      </c>
      <c r="FK252">
        <v>0.97</v>
      </c>
      <c r="FL252">
        <v>0.85</v>
      </c>
      <c r="FM252">
        <v>0.78</v>
      </c>
      <c r="FN252">
        <v>0.69</v>
      </c>
      <c r="FO252">
        <v>0.62</v>
      </c>
      <c r="FP252">
        <v>0.53</v>
      </c>
      <c r="FQ252">
        <v>0.45</v>
      </c>
      <c r="FR252">
        <v>0.4</v>
      </c>
      <c r="FS252">
        <v>0.35</v>
      </c>
      <c r="FT252">
        <v>0.3</v>
      </c>
      <c r="FU252">
        <v>0.26</v>
      </c>
      <c r="FV252">
        <v>0.22</v>
      </c>
      <c r="FW252">
        <v>0.18</v>
      </c>
      <c r="FX252">
        <v>0.15</v>
      </c>
      <c r="FY252">
        <v>0.12</v>
      </c>
      <c r="FZ252">
        <v>0.1</v>
      </c>
    </row>
    <row r="253" spans="1:182" x14ac:dyDescent="0.15">
      <c r="A253">
        <v>-66</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0.03</v>
      </c>
      <c r="W253">
        <v>0.04</v>
      </c>
      <c r="X253">
        <v>0.06</v>
      </c>
      <c r="Y253">
        <v>0.08</v>
      </c>
      <c r="Z253">
        <v>0.1</v>
      </c>
      <c r="AA253">
        <v>0.12</v>
      </c>
      <c r="AB253">
        <v>0.15</v>
      </c>
      <c r="AC253">
        <v>0.19</v>
      </c>
      <c r="AD253">
        <v>0.22</v>
      </c>
      <c r="AE253">
        <v>0.27</v>
      </c>
      <c r="AF253">
        <v>0.32</v>
      </c>
      <c r="AG253">
        <v>0.36</v>
      </c>
      <c r="AH253">
        <v>0.41</v>
      </c>
      <c r="AI253">
        <v>0.48</v>
      </c>
      <c r="AJ253">
        <v>0.56000000000000005</v>
      </c>
      <c r="AK253">
        <v>0.65</v>
      </c>
      <c r="AL253">
        <v>0.7</v>
      </c>
      <c r="AM253">
        <v>0.82</v>
      </c>
      <c r="AN253">
        <v>0.9</v>
      </c>
      <c r="AO253">
        <v>1.03</v>
      </c>
      <c r="AP253">
        <v>1.1299999999999999</v>
      </c>
      <c r="AQ253">
        <v>1.27</v>
      </c>
      <c r="AR253">
        <v>1.37</v>
      </c>
      <c r="AS253">
        <v>1.52</v>
      </c>
      <c r="AT253">
        <v>1.67</v>
      </c>
      <c r="AU253">
        <v>1.86</v>
      </c>
      <c r="AV253">
        <v>1.97</v>
      </c>
      <c r="AW253">
        <v>2.21</v>
      </c>
      <c r="AX253">
        <v>2.4</v>
      </c>
      <c r="AY253">
        <v>2.56</v>
      </c>
      <c r="AZ253">
        <v>2.83</v>
      </c>
      <c r="BA253">
        <v>3.01</v>
      </c>
      <c r="BB253">
        <v>3.24</v>
      </c>
      <c r="BC253">
        <v>3.58</v>
      </c>
      <c r="BD253">
        <v>3.82</v>
      </c>
      <c r="BE253">
        <v>4</v>
      </c>
      <c r="BF253">
        <v>4.26</v>
      </c>
      <c r="BG253">
        <v>4.45</v>
      </c>
      <c r="BH253">
        <v>4.76</v>
      </c>
      <c r="BI253">
        <v>5.0199999999999996</v>
      </c>
      <c r="BJ253">
        <v>5.28</v>
      </c>
      <c r="BK253">
        <v>5.66</v>
      </c>
      <c r="BL253">
        <v>6</v>
      </c>
      <c r="BM253">
        <v>6.38</v>
      </c>
      <c r="BN253">
        <v>6.95</v>
      </c>
      <c r="BO253">
        <v>7.43</v>
      </c>
      <c r="BP253">
        <v>7.76</v>
      </c>
      <c r="BQ253">
        <v>8.14</v>
      </c>
      <c r="BR253">
        <v>8.3800000000000008</v>
      </c>
      <c r="BS253">
        <v>8.2799999999999994</v>
      </c>
      <c r="BT253">
        <v>8.6999999999999993</v>
      </c>
      <c r="BU253">
        <v>9.33</v>
      </c>
      <c r="BV253">
        <v>9.85</v>
      </c>
      <c r="BW253">
        <v>10.5</v>
      </c>
      <c r="BX253">
        <v>10.8</v>
      </c>
      <c r="BY253">
        <v>11.1</v>
      </c>
      <c r="BZ253">
        <v>11.4</v>
      </c>
      <c r="CA253">
        <v>11.6</v>
      </c>
      <c r="CB253">
        <v>11.8</v>
      </c>
      <c r="CC253">
        <v>11.9</v>
      </c>
      <c r="CD253">
        <v>12.1</v>
      </c>
      <c r="CE253">
        <v>12.2</v>
      </c>
      <c r="CF253">
        <v>12.3</v>
      </c>
      <c r="CG253">
        <v>12.4</v>
      </c>
      <c r="CH253">
        <v>12.5</v>
      </c>
      <c r="CI253">
        <v>12.5</v>
      </c>
      <c r="CJ253">
        <v>12.6</v>
      </c>
      <c r="CK253">
        <v>12.6</v>
      </c>
      <c r="CL253">
        <v>12.6</v>
      </c>
      <c r="CM253">
        <v>12.7</v>
      </c>
      <c r="CN253">
        <v>12.7</v>
      </c>
      <c r="CO253">
        <v>12.7</v>
      </c>
      <c r="CP253">
        <v>12.7</v>
      </c>
      <c r="CQ253">
        <v>12.7</v>
      </c>
      <c r="CR253">
        <v>12.7</v>
      </c>
      <c r="CS253">
        <v>12.6</v>
      </c>
      <c r="CT253">
        <v>12.6</v>
      </c>
      <c r="CU253">
        <v>12.6</v>
      </c>
      <c r="CV253">
        <v>12.5</v>
      </c>
      <c r="CW253">
        <v>12.5</v>
      </c>
      <c r="CX253">
        <v>12.4</v>
      </c>
      <c r="CY253">
        <v>12.3</v>
      </c>
      <c r="CZ253">
        <v>12.3</v>
      </c>
      <c r="DA253">
        <v>12.2</v>
      </c>
      <c r="DB253">
        <v>12.1</v>
      </c>
      <c r="DC253">
        <v>12</v>
      </c>
      <c r="DD253">
        <v>11.9</v>
      </c>
      <c r="DE253">
        <v>11.8</v>
      </c>
      <c r="DF253">
        <v>11.7</v>
      </c>
      <c r="DG253">
        <v>11.6</v>
      </c>
      <c r="DH253">
        <v>11.5</v>
      </c>
      <c r="DI253">
        <v>11.4</v>
      </c>
      <c r="DJ253">
        <v>11.2</v>
      </c>
      <c r="DK253">
        <v>11.1</v>
      </c>
      <c r="DL253">
        <v>10.9</v>
      </c>
      <c r="DM253">
        <v>10.7</v>
      </c>
      <c r="DN253">
        <v>10.6</v>
      </c>
      <c r="DO253">
        <v>10.4</v>
      </c>
      <c r="DP253">
        <v>10.3</v>
      </c>
      <c r="DQ253">
        <v>10.1</v>
      </c>
      <c r="DR253">
        <v>9.92</v>
      </c>
      <c r="DS253">
        <v>9.66</v>
      </c>
      <c r="DT253">
        <v>9.4700000000000006</v>
      </c>
      <c r="DU253">
        <v>9.3800000000000008</v>
      </c>
      <c r="DV253">
        <v>9.14</v>
      </c>
      <c r="DW253">
        <v>8.9700000000000006</v>
      </c>
      <c r="DX253">
        <v>8.83</v>
      </c>
      <c r="DY253">
        <v>8.66</v>
      </c>
      <c r="DZ253">
        <v>8.4700000000000006</v>
      </c>
      <c r="EA253">
        <v>8.23</v>
      </c>
      <c r="EB253">
        <v>8.06</v>
      </c>
      <c r="EC253">
        <v>7.84</v>
      </c>
      <c r="ED253">
        <v>7.59</v>
      </c>
      <c r="EE253">
        <v>7.42</v>
      </c>
      <c r="EF253">
        <v>7.38</v>
      </c>
      <c r="EG253">
        <v>7.35</v>
      </c>
      <c r="EH253">
        <v>7.09</v>
      </c>
      <c r="EI253">
        <v>7.01</v>
      </c>
      <c r="EJ253">
        <v>6.69</v>
      </c>
      <c r="EK253">
        <v>6.35</v>
      </c>
      <c r="EL253">
        <v>6.01</v>
      </c>
      <c r="EM253">
        <v>5.58</v>
      </c>
      <c r="EN253">
        <v>5.27</v>
      </c>
      <c r="EO253">
        <v>4.9000000000000004</v>
      </c>
      <c r="EP253">
        <v>4.68</v>
      </c>
      <c r="EQ253">
        <v>4.42</v>
      </c>
      <c r="ER253">
        <v>4.2300000000000004</v>
      </c>
      <c r="ES253">
        <v>4.03</v>
      </c>
      <c r="ET253">
        <v>3.89</v>
      </c>
      <c r="EU253">
        <v>3.72</v>
      </c>
      <c r="EV253">
        <v>3.49</v>
      </c>
      <c r="EW253">
        <v>3.35</v>
      </c>
      <c r="EX253">
        <v>2.97</v>
      </c>
      <c r="EY253">
        <v>2.78</v>
      </c>
      <c r="EZ253">
        <v>2.59</v>
      </c>
      <c r="FA253">
        <v>2.42</v>
      </c>
      <c r="FB253">
        <v>2.29</v>
      </c>
      <c r="FC253">
        <v>2.0499999999999998</v>
      </c>
      <c r="FD253">
        <v>1.87</v>
      </c>
      <c r="FE253">
        <v>1.79</v>
      </c>
      <c r="FF253">
        <v>1.6</v>
      </c>
      <c r="FG253">
        <v>1.49</v>
      </c>
      <c r="FH253">
        <v>1.32</v>
      </c>
      <c r="FI253">
        <v>1.23</v>
      </c>
      <c r="FJ253">
        <v>1.0900000000000001</v>
      </c>
      <c r="FK253">
        <v>0.97</v>
      </c>
      <c r="FL253">
        <v>0.89</v>
      </c>
      <c r="FM253">
        <v>0.79</v>
      </c>
      <c r="FN253">
        <v>0.68</v>
      </c>
      <c r="FO253">
        <v>0.62</v>
      </c>
      <c r="FP253">
        <v>0.55000000000000004</v>
      </c>
      <c r="FQ253">
        <v>0.48</v>
      </c>
      <c r="FR253">
        <v>0.4</v>
      </c>
      <c r="FS253">
        <v>0.35</v>
      </c>
      <c r="FT253">
        <v>0.3</v>
      </c>
      <c r="FU253">
        <v>0.26</v>
      </c>
      <c r="FV253">
        <v>0.22</v>
      </c>
      <c r="FW253">
        <v>0.18</v>
      </c>
      <c r="FX253">
        <v>0.14000000000000001</v>
      </c>
      <c r="FY253">
        <v>0.12</v>
      </c>
      <c r="FZ253">
        <v>0.1</v>
      </c>
    </row>
    <row r="254" spans="1:182" x14ac:dyDescent="0.15">
      <c r="A254">
        <v>-67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0.02</v>
      </c>
      <c r="W254">
        <v>0.04</v>
      </c>
      <c r="X254">
        <v>0.06</v>
      </c>
      <c r="Y254">
        <v>0.08</v>
      </c>
      <c r="Z254">
        <v>0.1</v>
      </c>
      <c r="AA254">
        <v>0.12</v>
      </c>
      <c r="AB254">
        <v>0.15</v>
      </c>
      <c r="AC254">
        <v>0.17</v>
      </c>
      <c r="AD254">
        <v>0.22</v>
      </c>
      <c r="AE254">
        <v>0.25</v>
      </c>
      <c r="AF254">
        <v>0.3</v>
      </c>
      <c r="AG254">
        <v>0.34</v>
      </c>
      <c r="AH254">
        <v>0.41</v>
      </c>
      <c r="AI254">
        <v>0.48</v>
      </c>
      <c r="AJ254">
        <v>0.53</v>
      </c>
      <c r="AK254">
        <v>0.6</v>
      </c>
      <c r="AL254">
        <v>0.71</v>
      </c>
      <c r="AM254">
        <v>0.79</v>
      </c>
      <c r="AN254">
        <v>0.88</v>
      </c>
      <c r="AO254">
        <v>1</v>
      </c>
      <c r="AP254">
        <v>1.1000000000000001</v>
      </c>
      <c r="AQ254">
        <v>1.22</v>
      </c>
      <c r="AR254">
        <v>1.35</v>
      </c>
      <c r="AS254">
        <v>1.52</v>
      </c>
      <c r="AT254">
        <v>1.63</v>
      </c>
      <c r="AU254">
        <v>1.81</v>
      </c>
      <c r="AV254">
        <v>1.98</v>
      </c>
      <c r="AW254">
        <v>2.15</v>
      </c>
      <c r="AX254">
        <v>2.37</v>
      </c>
      <c r="AY254">
        <v>2.58</v>
      </c>
      <c r="AZ254">
        <v>2.75</v>
      </c>
      <c r="BA254">
        <v>2.92</v>
      </c>
      <c r="BB254">
        <v>3.16</v>
      </c>
      <c r="BC254">
        <v>3.48</v>
      </c>
      <c r="BD254">
        <v>3.74</v>
      </c>
      <c r="BE254">
        <v>3.94</v>
      </c>
      <c r="BF254">
        <v>4.1100000000000003</v>
      </c>
      <c r="BG254">
        <v>4.38</v>
      </c>
      <c r="BH254">
        <v>4.7300000000000004</v>
      </c>
      <c r="BI254">
        <v>4.95</v>
      </c>
      <c r="BJ254">
        <v>5.26</v>
      </c>
      <c r="BK254">
        <v>5.48</v>
      </c>
      <c r="BL254">
        <v>5.9</v>
      </c>
      <c r="BM254">
        <v>6.21</v>
      </c>
      <c r="BN254">
        <v>6.75</v>
      </c>
      <c r="BO254">
        <v>7.29</v>
      </c>
      <c r="BP254">
        <v>7.57</v>
      </c>
      <c r="BQ254">
        <v>7.91</v>
      </c>
      <c r="BR254">
        <v>8.32</v>
      </c>
      <c r="BS254">
        <v>8.16</v>
      </c>
      <c r="BT254">
        <v>8.49</v>
      </c>
      <c r="BU254">
        <v>8.99</v>
      </c>
      <c r="BV254">
        <v>9.6300000000000008</v>
      </c>
      <c r="BW254">
        <v>10.199999999999999</v>
      </c>
      <c r="BX254">
        <v>10.7</v>
      </c>
      <c r="BY254">
        <v>11</v>
      </c>
      <c r="BZ254">
        <v>11.3</v>
      </c>
      <c r="CA254">
        <v>11.5</v>
      </c>
      <c r="CB254">
        <v>11.7</v>
      </c>
      <c r="CC254">
        <v>11.8</v>
      </c>
      <c r="CD254">
        <v>12</v>
      </c>
      <c r="CE254">
        <v>12.1</v>
      </c>
      <c r="CF254">
        <v>12.2</v>
      </c>
      <c r="CG254">
        <v>12.3</v>
      </c>
      <c r="CH254">
        <v>12.4</v>
      </c>
      <c r="CI254">
        <v>12.5</v>
      </c>
      <c r="CJ254">
        <v>12.5</v>
      </c>
      <c r="CK254">
        <v>12.6</v>
      </c>
      <c r="CL254">
        <v>12.6</v>
      </c>
      <c r="CM254">
        <v>12.6</v>
      </c>
      <c r="CN254">
        <v>12.7</v>
      </c>
      <c r="CO254">
        <v>12.7</v>
      </c>
      <c r="CP254">
        <v>12.7</v>
      </c>
      <c r="CQ254">
        <v>12.7</v>
      </c>
      <c r="CR254">
        <v>12.6</v>
      </c>
      <c r="CS254">
        <v>12.6</v>
      </c>
      <c r="CT254">
        <v>12.6</v>
      </c>
      <c r="CU254">
        <v>12.6</v>
      </c>
      <c r="CV254">
        <v>12.5</v>
      </c>
      <c r="CW254">
        <v>12.5</v>
      </c>
      <c r="CX254">
        <v>12.4</v>
      </c>
      <c r="CY254">
        <v>12.4</v>
      </c>
      <c r="CZ254">
        <v>12.3</v>
      </c>
      <c r="DA254">
        <v>12.2</v>
      </c>
      <c r="DB254">
        <v>12.1</v>
      </c>
      <c r="DC254">
        <v>12</v>
      </c>
      <c r="DD254">
        <v>11.9</v>
      </c>
      <c r="DE254">
        <v>11.8</v>
      </c>
      <c r="DF254">
        <v>11.7</v>
      </c>
      <c r="DG254">
        <v>11.6</v>
      </c>
      <c r="DH254">
        <v>11.5</v>
      </c>
      <c r="DI254">
        <v>11.4</v>
      </c>
      <c r="DJ254">
        <v>11.3</v>
      </c>
      <c r="DK254">
        <v>11.1</v>
      </c>
      <c r="DL254">
        <v>11</v>
      </c>
      <c r="DM254">
        <v>10.8</v>
      </c>
      <c r="DN254">
        <v>10.6</v>
      </c>
      <c r="DO254">
        <v>10.5</v>
      </c>
      <c r="DP254">
        <v>10.3</v>
      </c>
      <c r="DQ254">
        <v>10.199999999999999</v>
      </c>
      <c r="DR254">
        <v>9.98</v>
      </c>
      <c r="DS254">
        <v>9.75</v>
      </c>
      <c r="DT254">
        <v>9.6300000000000008</v>
      </c>
      <c r="DU254">
        <v>9.3699999999999992</v>
      </c>
      <c r="DV254">
        <v>9.24</v>
      </c>
      <c r="DW254">
        <v>9.1</v>
      </c>
      <c r="DX254">
        <v>8.86</v>
      </c>
      <c r="DY254">
        <v>8.73</v>
      </c>
      <c r="DZ254">
        <v>8.52</v>
      </c>
      <c r="EA254">
        <v>8.2899999999999991</v>
      </c>
      <c r="EB254">
        <v>8.1300000000000008</v>
      </c>
      <c r="EC254">
        <v>7.88</v>
      </c>
      <c r="ED254">
        <v>7.62</v>
      </c>
      <c r="EE254">
        <v>7.46</v>
      </c>
      <c r="EF254">
        <v>7.33</v>
      </c>
      <c r="EG254">
        <v>7.37</v>
      </c>
      <c r="EH254">
        <v>7.14</v>
      </c>
      <c r="EI254">
        <v>7.02</v>
      </c>
      <c r="EJ254">
        <v>6.75</v>
      </c>
      <c r="EK254">
        <v>6.42</v>
      </c>
      <c r="EL254">
        <v>6.07</v>
      </c>
      <c r="EM254">
        <v>5.64</v>
      </c>
      <c r="EN254">
        <v>5.27</v>
      </c>
      <c r="EO254">
        <v>5.0199999999999996</v>
      </c>
      <c r="EP254">
        <v>4.74</v>
      </c>
      <c r="EQ254">
        <v>4.49</v>
      </c>
      <c r="ER254">
        <v>4.29</v>
      </c>
      <c r="ES254">
        <v>4.12</v>
      </c>
      <c r="ET254">
        <v>3.88</v>
      </c>
      <c r="EU254">
        <v>3.68</v>
      </c>
      <c r="EV254">
        <v>3.49</v>
      </c>
      <c r="EW254">
        <v>3.35</v>
      </c>
      <c r="EX254">
        <v>3.03</v>
      </c>
      <c r="EY254">
        <v>2.78</v>
      </c>
      <c r="EZ254">
        <v>2.58</v>
      </c>
      <c r="FA254">
        <v>2.4</v>
      </c>
      <c r="FB254">
        <v>2.2999999999999998</v>
      </c>
      <c r="FC254">
        <v>2.09</v>
      </c>
      <c r="FD254">
        <v>1.9</v>
      </c>
      <c r="FE254">
        <v>1.77</v>
      </c>
      <c r="FF254">
        <v>1.62</v>
      </c>
      <c r="FG254">
        <v>1.47</v>
      </c>
      <c r="FH254">
        <v>1.34</v>
      </c>
      <c r="FI254">
        <v>1.23</v>
      </c>
      <c r="FJ254">
        <v>1.08</v>
      </c>
      <c r="FK254">
        <v>0.97</v>
      </c>
      <c r="FL254">
        <v>0.86</v>
      </c>
      <c r="FM254">
        <v>0.77</v>
      </c>
      <c r="FN254">
        <v>0.67</v>
      </c>
      <c r="FO254">
        <v>0.63</v>
      </c>
      <c r="FP254">
        <v>0.54</v>
      </c>
      <c r="FQ254">
        <v>0.47</v>
      </c>
      <c r="FR254">
        <v>0.4</v>
      </c>
      <c r="FS254">
        <v>0.35</v>
      </c>
      <c r="FT254">
        <v>0.28999999999999998</v>
      </c>
      <c r="FU254">
        <v>0.25</v>
      </c>
      <c r="FV254">
        <v>0.21</v>
      </c>
      <c r="FW254">
        <v>0.18</v>
      </c>
      <c r="FX254">
        <v>0.14000000000000001</v>
      </c>
      <c r="FY254">
        <v>0.12</v>
      </c>
      <c r="FZ254">
        <v>0.1</v>
      </c>
    </row>
    <row r="255" spans="1:182" x14ac:dyDescent="0.15">
      <c r="A255">
        <v>-68</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0.02</v>
      </c>
      <c r="W255">
        <v>0.03</v>
      </c>
      <c r="X255">
        <v>0.06</v>
      </c>
      <c r="Y255">
        <v>0.08</v>
      </c>
      <c r="Z255">
        <v>0.09</v>
      </c>
      <c r="AA255">
        <v>0.12</v>
      </c>
      <c r="AB255">
        <v>0.14000000000000001</v>
      </c>
      <c r="AC255">
        <v>0.18</v>
      </c>
      <c r="AD255">
        <v>0.21</v>
      </c>
      <c r="AE255">
        <v>0.25</v>
      </c>
      <c r="AF255">
        <v>0.28000000000000003</v>
      </c>
      <c r="AG255">
        <v>0.34</v>
      </c>
      <c r="AH255">
        <v>0.4</v>
      </c>
      <c r="AI255">
        <v>0.46</v>
      </c>
      <c r="AJ255">
        <v>0.54</v>
      </c>
      <c r="AK255">
        <v>0.6</v>
      </c>
      <c r="AL255">
        <v>0.69</v>
      </c>
      <c r="AM255">
        <v>0.78</v>
      </c>
      <c r="AN255">
        <v>0.88</v>
      </c>
      <c r="AO255">
        <v>0.98</v>
      </c>
      <c r="AP255">
        <v>1.08</v>
      </c>
      <c r="AQ255">
        <v>1.19</v>
      </c>
      <c r="AR255">
        <v>1.32</v>
      </c>
      <c r="AS255">
        <v>1.46</v>
      </c>
      <c r="AT255">
        <v>1.62</v>
      </c>
      <c r="AU255">
        <v>1.75</v>
      </c>
      <c r="AV255">
        <v>1.94</v>
      </c>
      <c r="AW255">
        <v>2.12</v>
      </c>
      <c r="AX255">
        <v>2.2999999999999998</v>
      </c>
      <c r="AY255">
        <v>2.52</v>
      </c>
      <c r="AZ255">
        <v>2.68</v>
      </c>
      <c r="BA255">
        <v>2.89</v>
      </c>
      <c r="BB255">
        <v>3.11</v>
      </c>
      <c r="BC255">
        <v>3.36</v>
      </c>
      <c r="BD255">
        <v>3.68</v>
      </c>
      <c r="BE255">
        <v>3.84</v>
      </c>
      <c r="BF255">
        <v>4.12</v>
      </c>
      <c r="BG255">
        <v>4.29</v>
      </c>
      <c r="BH255">
        <v>4.5999999999999996</v>
      </c>
      <c r="BI255">
        <v>4.8600000000000003</v>
      </c>
      <c r="BJ255">
        <v>5.21</v>
      </c>
      <c r="BK255">
        <v>5.46</v>
      </c>
      <c r="BL255">
        <v>5.73</v>
      </c>
      <c r="BM255">
        <v>6.14</v>
      </c>
      <c r="BN255">
        <v>6.56</v>
      </c>
      <c r="BO255">
        <v>7.08</v>
      </c>
      <c r="BP255">
        <v>7.49</v>
      </c>
      <c r="BQ255">
        <v>7.73</v>
      </c>
      <c r="BR255">
        <v>8.1</v>
      </c>
      <c r="BS255">
        <v>8.23</v>
      </c>
      <c r="BT255">
        <v>8.11</v>
      </c>
      <c r="BU255">
        <v>8.73</v>
      </c>
      <c r="BV255">
        <v>9.41</v>
      </c>
      <c r="BW255">
        <v>9.9600000000000009</v>
      </c>
      <c r="BX255">
        <v>10.5</v>
      </c>
      <c r="BY255">
        <v>10.8</v>
      </c>
      <c r="BZ255">
        <v>11.2</v>
      </c>
      <c r="CA255">
        <v>11.4</v>
      </c>
      <c r="CB255">
        <v>11.6</v>
      </c>
      <c r="CC255">
        <v>11.8</v>
      </c>
      <c r="CD255">
        <v>11.9</v>
      </c>
      <c r="CE255">
        <v>12.1</v>
      </c>
      <c r="CF255">
        <v>12.2</v>
      </c>
      <c r="CG255">
        <v>12.3</v>
      </c>
      <c r="CH255">
        <v>12.4</v>
      </c>
      <c r="CI255">
        <v>12.4</v>
      </c>
      <c r="CJ255">
        <v>12.5</v>
      </c>
      <c r="CK255">
        <v>12.5</v>
      </c>
      <c r="CL255">
        <v>12.6</v>
      </c>
      <c r="CM255">
        <v>12.6</v>
      </c>
      <c r="CN255">
        <v>12.7</v>
      </c>
      <c r="CO255">
        <v>12.7</v>
      </c>
      <c r="CP255">
        <v>12.7</v>
      </c>
      <c r="CQ255">
        <v>12.7</v>
      </c>
      <c r="CR255">
        <v>12.6</v>
      </c>
      <c r="CS255">
        <v>12.6</v>
      </c>
      <c r="CT255">
        <v>12.6</v>
      </c>
      <c r="CU255">
        <v>12.6</v>
      </c>
      <c r="CV255">
        <v>12.5</v>
      </c>
      <c r="CW255">
        <v>12.5</v>
      </c>
      <c r="CX255">
        <v>12.4</v>
      </c>
      <c r="CY255">
        <v>12.4</v>
      </c>
      <c r="CZ255">
        <v>12.3</v>
      </c>
      <c r="DA255">
        <v>12.2</v>
      </c>
      <c r="DB255">
        <v>12.1</v>
      </c>
      <c r="DC255">
        <v>12.1</v>
      </c>
      <c r="DD255">
        <v>12</v>
      </c>
      <c r="DE255">
        <v>11.8</v>
      </c>
      <c r="DF255">
        <v>11.7</v>
      </c>
      <c r="DG255">
        <v>11.7</v>
      </c>
      <c r="DH255">
        <v>11.6</v>
      </c>
      <c r="DI255">
        <v>11.4</v>
      </c>
      <c r="DJ255">
        <v>11.3</v>
      </c>
      <c r="DK255">
        <v>11.2</v>
      </c>
      <c r="DL255">
        <v>11</v>
      </c>
      <c r="DM255">
        <v>10.8</v>
      </c>
      <c r="DN255">
        <v>10.7</v>
      </c>
      <c r="DO255">
        <v>10.5</v>
      </c>
      <c r="DP255">
        <v>10.3</v>
      </c>
      <c r="DQ255">
        <v>10.199999999999999</v>
      </c>
      <c r="DR255">
        <v>10.1</v>
      </c>
      <c r="DS255">
        <v>9.7899999999999991</v>
      </c>
      <c r="DT255">
        <v>9.6300000000000008</v>
      </c>
      <c r="DU255">
        <v>9.4700000000000006</v>
      </c>
      <c r="DV255">
        <v>9.2799999999999994</v>
      </c>
      <c r="DW255">
        <v>9.1300000000000008</v>
      </c>
      <c r="DX255">
        <v>8.91</v>
      </c>
      <c r="DY255">
        <v>8.73</v>
      </c>
      <c r="DZ255">
        <v>8.64</v>
      </c>
      <c r="EA255">
        <v>8.35</v>
      </c>
      <c r="EB255">
        <v>8.2100000000000009</v>
      </c>
      <c r="EC255">
        <v>7.94</v>
      </c>
      <c r="ED255">
        <v>7.76</v>
      </c>
      <c r="EE255">
        <v>7.57</v>
      </c>
      <c r="EF255">
        <v>7.39</v>
      </c>
      <c r="EG255">
        <v>7.43</v>
      </c>
      <c r="EH255">
        <v>7.26</v>
      </c>
      <c r="EI255">
        <v>7.09</v>
      </c>
      <c r="EJ255">
        <v>6.82</v>
      </c>
      <c r="EK255">
        <v>6.49</v>
      </c>
      <c r="EL255">
        <v>6.12</v>
      </c>
      <c r="EM255">
        <v>5.72</v>
      </c>
      <c r="EN255">
        <v>5.34</v>
      </c>
      <c r="EO255">
        <v>5</v>
      </c>
      <c r="EP255">
        <v>4.7300000000000004</v>
      </c>
      <c r="EQ255">
        <v>4.51</v>
      </c>
      <c r="ER255">
        <v>4.3</v>
      </c>
      <c r="ES255">
        <v>4.07</v>
      </c>
      <c r="ET255">
        <v>3.92</v>
      </c>
      <c r="EU255">
        <v>3.74</v>
      </c>
      <c r="EV255">
        <v>3.52</v>
      </c>
      <c r="EW255">
        <v>3.37</v>
      </c>
      <c r="EX255">
        <v>2.99</v>
      </c>
      <c r="EY255">
        <v>2.77</v>
      </c>
      <c r="EZ255">
        <v>2.6</v>
      </c>
      <c r="FA255">
        <v>2.44</v>
      </c>
      <c r="FB255">
        <v>2.31</v>
      </c>
      <c r="FC255">
        <v>2.0499999999999998</v>
      </c>
      <c r="FD255">
        <v>1.92</v>
      </c>
      <c r="FE255">
        <v>1.77</v>
      </c>
      <c r="FF255">
        <v>1.6</v>
      </c>
      <c r="FG255">
        <v>1.44</v>
      </c>
      <c r="FH255">
        <v>1.33</v>
      </c>
      <c r="FI255">
        <v>1.21</v>
      </c>
      <c r="FJ255">
        <v>1.0900000000000001</v>
      </c>
      <c r="FK255">
        <v>0.96</v>
      </c>
      <c r="FL255">
        <v>0.87</v>
      </c>
      <c r="FM255">
        <v>0.78</v>
      </c>
      <c r="FN255">
        <v>0.7</v>
      </c>
      <c r="FO255">
        <v>0.61</v>
      </c>
      <c r="FP255">
        <v>0.53</v>
      </c>
      <c r="FQ255">
        <v>0.47</v>
      </c>
      <c r="FR255">
        <v>0.4</v>
      </c>
      <c r="FS255">
        <v>0.34</v>
      </c>
      <c r="FT255">
        <v>0.3</v>
      </c>
      <c r="FU255">
        <v>0.25</v>
      </c>
      <c r="FV255">
        <v>0.21</v>
      </c>
      <c r="FW255">
        <v>0.17</v>
      </c>
      <c r="FX255">
        <v>0.14000000000000001</v>
      </c>
      <c r="FY255">
        <v>0.12</v>
      </c>
      <c r="FZ255">
        <v>0.1</v>
      </c>
    </row>
    <row r="256" spans="1:182" x14ac:dyDescent="0.15">
      <c r="A256">
        <v>-69</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0.02</v>
      </c>
      <c r="W256">
        <v>0.04</v>
      </c>
      <c r="X256">
        <v>0.05</v>
      </c>
      <c r="Y256">
        <v>7.0000000000000007E-2</v>
      </c>
      <c r="Z256">
        <v>0.09</v>
      </c>
      <c r="AA256">
        <v>0.11</v>
      </c>
      <c r="AB256">
        <v>0.14000000000000001</v>
      </c>
      <c r="AC256">
        <v>0.17</v>
      </c>
      <c r="AD256">
        <v>0.21</v>
      </c>
      <c r="AE256">
        <v>0.24</v>
      </c>
      <c r="AF256">
        <v>0.28999999999999998</v>
      </c>
      <c r="AG256">
        <v>0.33</v>
      </c>
      <c r="AH256">
        <v>0.4</v>
      </c>
      <c r="AI256">
        <v>0.47</v>
      </c>
      <c r="AJ256">
        <v>0.51</v>
      </c>
      <c r="AK256">
        <v>0.59</v>
      </c>
      <c r="AL256">
        <v>0.68</v>
      </c>
      <c r="AM256">
        <v>0.77</v>
      </c>
      <c r="AN256">
        <v>0.84</v>
      </c>
      <c r="AO256">
        <v>0.95</v>
      </c>
      <c r="AP256">
        <v>1.08</v>
      </c>
      <c r="AQ256">
        <v>1.1499999999999999</v>
      </c>
      <c r="AR256">
        <v>1.29</v>
      </c>
      <c r="AS256">
        <v>1.46</v>
      </c>
      <c r="AT256">
        <v>1.59</v>
      </c>
      <c r="AU256">
        <v>1.75</v>
      </c>
      <c r="AV256">
        <v>1.92</v>
      </c>
      <c r="AW256">
        <v>2.04</v>
      </c>
      <c r="AX256">
        <v>2.2999999999999998</v>
      </c>
      <c r="AY256">
        <v>2.5099999999999998</v>
      </c>
      <c r="AZ256">
        <v>2.64</v>
      </c>
      <c r="BA256">
        <v>2.8</v>
      </c>
      <c r="BB256">
        <v>3.1</v>
      </c>
      <c r="BC256">
        <v>3.32</v>
      </c>
      <c r="BD256">
        <v>3.61</v>
      </c>
      <c r="BE256">
        <v>3.78</v>
      </c>
      <c r="BF256">
        <v>4.03</v>
      </c>
      <c r="BG256">
        <v>4.18</v>
      </c>
      <c r="BH256">
        <v>4.3899999999999997</v>
      </c>
      <c r="BI256">
        <v>4.79</v>
      </c>
      <c r="BJ256">
        <v>5.0599999999999996</v>
      </c>
      <c r="BK256">
        <v>5.37</v>
      </c>
      <c r="BL256">
        <v>5.68</v>
      </c>
      <c r="BM256">
        <v>6.03</v>
      </c>
      <c r="BN256">
        <v>6.38</v>
      </c>
      <c r="BO256">
        <v>6.91</v>
      </c>
      <c r="BP256">
        <v>7.31</v>
      </c>
      <c r="BQ256">
        <v>7.53</v>
      </c>
      <c r="BR256">
        <v>7.99</v>
      </c>
      <c r="BS256">
        <v>7.98</v>
      </c>
      <c r="BT256">
        <v>7.91</v>
      </c>
      <c r="BU256">
        <v>8.48</v>
      </c>
      <c r="BV256">
        <v>9.0399999999999991</v>
      </c>
      <c r="BW256">
        <v>9.74</v>
      </c>
      <c r="BX256">
        <v>10.3</v>
      </c>
      <c r="BY256">
        <v>10.7</v>
      </c>
      <c r="BZ256">
        <v>11</v>
      </c>
      <c r="CA256">
        <v>11.3</v>
      </c>
      <c r="CB256">
        <v>11.5</v>
      </c>
      <c r="CC256">
        <v>11.7</v>
      </c>
      <c r="CD256">
        <v>11.9</v>
      </c>
      <c r="CE256">
        <v>12</v>
      </c>
      <c r="CF256">
        <v>12.1</v>
      </c>
      <c r="CG256">
        <v>12.2</v>
      </c>
      <c r="CH256">
        <v>12.3</v>
      </c>
      <c r="CI256">
        <v>12.4</v>
      </c>
      <c r="CJ256">
        <v>12.5</v>
      </c>
      <c r="CK256">
        <v>12.5</v>
      </c>
      <c r="CL256">
        <v>12.6</v>
      </c>
      <c r="CM256">
        <v>12.6</v>
      </c>
      <c r="CN256">
        <v>12.7</v>
      </c>
      <c r="CO256">
        <v>12.6</v>
      </c>
      <c r="CP256">
        <v>12.6</v>
      </c>
      <c r="CQ256">
        <v>12.6</v>
      </c>
      <c r="CR256">
        <v>12.6</v>
      </c>
      <c r="CS256">
        <v>12.6</v>
      </c>
      <c r="CT256">
        <v>12.6</v>
      </c>
      <c r="CU256">
        <v>12.6</v>
      </c>
      <c r="CV256">
        <v>12.5</v>
      </c>
      <c r="CW256">
        <v>12.5</v>
      </c>
      <c r="CX256">
        <v>12.4</v>
      </c>
      <c r="CY256">
        <v>12.4</v>
      </c>
      <c r="CZ256">
        <v>12.3</v>
      </c>
      <c r="DA256">
        <v>12.2</v>
      </c>
      <c r="DB256">
        <v>12.2</v>
      </c>
      <c r="DC256">
        <v>12.1</v>
      </c>
      <c r="DD256">
        <v>12</v>
      </c>
      <c r="DE256">
        <v>11.9</v>
      </c>
      <c r="DF256">
        <v>11.8</v>
      </c>
      <c r="DG256">
        <v>11.7</v>
      </c>
      <c r="DH256">
        <v>11.6</v>
      </c>
      <c r="DI256">
        <v>11.5</v>
      </c>
      <c r="DJ256">
        <v>11.4</v>
      </c>
      <c r="DK256">
        <v>11.3</v>
      </c>
      <c r="DL256">
        <v>11.1</v>
      </c>
      <c r="DM256">
        <v>10.9</v>
      </c>
      <c r="DN256">
        <v>10.7</v>
      </c>
      <c r="DO256">
        <v>10.6</v>
      </c>
      <c r="DP256">
        <v>10.4</v>
      </c>
      <c r="DQ256">
        <v>10.199999999999999</v>
      </c>
      <c r="DR256">
        <v>10.1</v>
      </c>
      <c r="DS256">
        <v>9.89</v>
      </c>
      <c r="DT256">
        <v>9.6999999999999993</v>
      </c>
      <c r="DU256">
        <v>9.52</v>
      </c>
      <c r="DV256">
        <v>9.3699999999999992</v>
      </c>
      <c r="DW256">
        <v>9.14</v>
      </c>
      <c r="DX256">
        <v>9.08</v>
      </c>
      <c r="DY256">
        <v>8.83</v>
      </c>
      <c r="DZ256">
        <v>8.65</v>
      </c>
      <c r="EA256">
        <v>8.48</v>
      </c>
      <c r="EB256">
        <v>8.25</v>
      </c>
      <c r="EC256">
        <v>8.0399999999999991</v>
      </c>
      <c r="ED256">
        <v>7.8</v>
      </c>
      <c r="EE256">
        <v>7.61</v>
      </c>
      <c r="EF256">
        <v>7.41</v>
      </c>
      <c r="EG256">
        <v>7.44</v>
      </c>
      <c r="EH256">
        <v>7.3</v>
      </c>
      <c r="EI256">
        <v>7.12</v>
      </c>
      <c r="EJ256">
        <v>6.93</v>
      </c>
      <c r="EK256">
        <v>6.58</v>
      </c>
      <c r="EL256">
        <v>6.19</v>
      </c>
      <c r="EM256">
        <v>5.73</v>
      </c>
      <c r="EN256">
        <v>5.34</v>
      </c>
      <c r="EO256">
        <v>5.0199999999999996</v>
      </c>
      <c r="EP256">
        <v>4.74</v>
      </c>
      <c r="EQ256">
        <v>4.5199999999999996</v>
      </c>
      <c r="ER256">
        <v>4.3099999999999996</v>
      </c>
      <c r="ES256">
        <v>4.1100000000000003</v>
      </c>
      <c r="ET256">
        <v>3.94</v>
      </c>
      <c r="EU256">
        <v>3.72</v>
      </c>
      <c r="EV256">
        <v>3.54</v>
      </c>
      <c r="EW256">
        <v>3.38</v>
      </c>
      <c r="EX256">
        <v>3.06</v>
      </c>
      <c r="EY256">
        <v>2.84</v>
      </c>
      <c r="EZ256">
        <v>2.6</v>
      </c>
      <c r="FA256">
        <v>2.44</v>
      </c>
      <c r="FB256">
        <v>2.34</v>
      </c>
      <c r="FC256">
        <v>2.0699999999999998</v>
      </c>
      <c r="FD256">
        <v>1.93</v>
      </c>
      <c r="FE256">
        <v>1.8</v>
      </c>
      <c r="FF256">
        <v>1.57</v>
      </c>
      <c r="FG256">
        <v>1.48</v>
      </c>
      <c r="FH256">
        <v>1.32</v>
      </c>
      <c r="FI256">
        <v>1.21</v>
      </c>
      <c r="FJ256">
        <v>1.0900000000000001</v>
      </c>
      <c r="FK256">
        <v>0.96</v>
      </c>
      <c r="FL256">
        <v>0.85</v>
      </c>
      <c r="FM256">
        <v>0.76</v>
      </c>
      <c r="FN256">
        <v>0.69</v>
      </c>
      <c r="FO256">
        <v>0.6</v>
      </c>
      <c r="FP256">
        <v>0.53</v>
      </c>
      <c r="FQ256">
        <v>0.48</v>
      </c>
      <c r="FR256">
        <v>0.41</v>
      </c>
      <c r="FS256">
        <v>0.35</v>
      </c>
      <c r="FT256">
        <v>0.3</v>
      </c>
      <c r="FU256">
        <v>0.25</v>
      </c>
      <c r="FV256">
        <v>0.21</v>
      </c>
      <c r="FW256">
        <v>0.17</v>
      </c>
      <c r="FX256">
        <v>0.15</v>
      </c>
      <c r="FY256">
        <v>0.12</v>
      </c>
      <c r="FZ256">
        <v>0.1</v>
      </c>
    </row>
    <row r="257" spans="1:182" x14ac:dyDescent="0.15">
      <c r="A257">
        <v>-70</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0.02</v>
      </c>
      <c r="W257">
        <v>0.04</v>
      </c>
      <c r="X257">
        <v>0.05</v>
      </c>
      <c r="Y257">
        <v>7.0000000000000007E-2</v>
      </c>
      <c r="Z257">
        <v>0.09</v>
      </c>
      <c r="AA257">
        <v>0.11</v>
      </c>
      <c r="AB257">
        <v>0.13</v>
      </c>
      <c r="AC257">
        <v>0.17</v>
      </c>
      <c r="AD257">
        <v>0.2</v>
      </c>
      <c r="AE257">
        <v>0.22</v>
      </c>
      <c r="AF257">
        <v>0.27</v>
      </c>
      <c r="AG257">
        <v>0.33</v>
      </c>
      <c r="AH257">
        <v>0.39</v>
      </c>
      <c r="AI257">
        <v>0.46</v>
      </c>
      <c r="AJ257">
        <v>0.49</v>
      </c>
      <c r="AK257">
        <v>0.57999999999999996</v>
      </c>
      <c r="AL257">
        <v>0.67</v>
      </c>
      <c r="AM257">
        <v>0.77</v>
      </c>
      <c r="AN257">
        <v>0.83</v>
      </c>
      <c r="AO257">
        <v>0.95</v>
      </c>
      <c r="AP257">
        <v>1.03</v>
      </c>
      <c r="AQ257">
        <v>1.1299999999999999</v>
      </c>
      <c r="AR257">
        <v>1.31</v>
      </c>
      <c r="AS257">
        <v>1.43</v>
      </c>
      <c r="AT257">
        <v>1.55</v>
      </c>
      <c r="AU257">
        <v>1.73</v>
      </c>
      <c r="AV257">
        <v>1.87</v>
      </c>
      <c r="AW257">
        <v>2.04</v>
      </c>
      <c r="AX257">
        <v>2.2200000000000002</v>
      </c>
      <c r="AY257">
        <v>2.44</v>
      </c>
      <c r="AZ257">
        <v>2.6</v>
      </c>
      <c r="BA257">
        <v>2.8</v>
      </c>
      <c r="BB257">
        <v>2.98</v>
      </c>
      <c r="BC257">
        <v>3.21</v>
      </c>
      <c r="BD257">
        <v>3.54</v>
      </c>
      <c r="BE257">
        <v>3.82</v>
      </c>
      <c r="BF257">
        <v>3.98</v>
      </c>
      <c r="BG257">
        <v>4.21</v>
      </c>
      <c r="BH257">
        <v>4.3499999999999996</v>
      </c>
      <c r="BI257">
        <v>4.6900000000000004</v>
      </c>
      <c r="BJ257">
        <v>5</v>
      </c>
      <c r="BK257">
        <v>5.22</v>
      </c>
      <c r="BL257">
        <v>5.55</v>
      </c>
      <c r="BM257">
        <v>5.9</v>
      </c>
      <c r="BN257">
        <v>6.27</v>
      </c>
      <c r="BO257">
        <v>6.72</v>
      </c>
      <c r="BP257">
        <v>7.16</v>
      </c>
      <c r="BQ257">
        <v>7.47</v>
      </c>
      <c r="BR257">
        <v>7.85</v>
      </c>
      <c r="BS257">
        <v>7.92</v>
      </c>
      <c r="BT257">
        <v>7.8</v>
      </c>
      <c r="BU257">
        <v>8.2200000000000006</v>
      </c>
      <c r="BV257">
        <v>8.68</v>
      </c>
      <c r="BW257">
        <v>9.43</v>
      </c>
      <c r="BX257">
        <v>10</v>
      </c>
      <c r="BY257">
        <v>10.5</v>
      </c>
      <c r="BZ257">
        <v>10.9</v>
      </c>
      <c r="CA257">
        <v>11.2</v>
      </c>
      <c r="CB257">
        <v>11.5</v>
      </c>
      <c r="CC257">
        <v>11.6</v>
      </c>
      <c r="CD257">
        <v>11.8</v>
      </c>
      <c r="CE257">
        <v>11.9</v>
      </c>
      <c r="CF257">
        <v>12.1</v>
      </c>
      <c r="CG257">
        <v>12.2</v>
      </c>
      <c r="CH257">
        <v>12.3</v>
      </c>
      <c r="CI257">
        <v>12.4</v>
      </c>
      <c r="CJ257">
        <v>12.4</v>
      </c>
      <c r="CK257">
        <v>12.5</v>
      </c>
      <c r="CL257">
        <v>12.5</v>
      </c>
      <c r="CM257">
        <v>12.6</v>
      </c>
      <c r="CN257">
        <v>12.7</v>
      </c>
      <c r="CO257">
        <v>12.6</v>
      </c>
      <c r="CP257">
        <v>12.6</v>
      </c>
      <c r="CQ257">
        <v>12.6</v>
      </c>
      <c r="CR257">
        <v>12.6</v>
      </c>
      <c r="CS257">
        <v>12.6</v>
      </c>
      <c r="CT257">
        <v>12.6</v>
      </c>
      <c r="CU257">
        <v>12.6</v>
      </c>
      <c r="CV257">
        <v>12.5</v>
      </c>
      <c r="CW257">
        <v>12.5</v>
      </c>
      <c r="CX257">
        <v>12.4</v>
      </c>
      <c r="CY257">
        <v>12.4</v>
      </c>
      <c r="CZ257">
        <v>12.3</v>
      </c>
      <c r="DA257">
        <v>12.3</v>
      </c>
      <c r="DB257">
        <v>12.2</v>
      </c>
      <c r="DC257">
        <v>12.1</v>
      </c>
      <c r="DD257">
        <v>12</v>
      </c>
      <c r="DE257">
        <v>11.9</v>
      </c>
      <c r="DF257">
        <v>11.8</v>
      </c>
      <c r="DG257">
        <v>11.7</v>
      </c>
      <c r="DH257">
        <v>11.6</v>
      </c>
      <c r="DI257">
        <v>11.5</v>
      </c>
      <c r="DJ257">
        <v>11.4</v>
      </c>
      <c r="DK257">
        <v>11.3</v>
      </c>
      <c r="DL257">
        <v>11.1</v>
      </c>
      <c r="DM257">
        <v>11</v>
      </c>
      <c r="DN257">
        <v>10.8</v>
      </c>
      <c r="DO257">
        <v>10.6</v>
      </c>
      <c r="DP257">
        <v>10.5</v>
      </c>
      <c r="DQ257">
        <v>10.3</v>
      </c>
      <c r="DR257">
        <v>10.1</v>
      </c>
      <c r="DS257">
        <v>9.9600000000000009</v>
      </c>
      <c r="DT257">
        <v>9.7899999999999991</v>
      </c>
      <c r="DU257">
        <v>9.57</v>
      </c>
      <c r="DV257">
        <v>9.42</v>
      </c>
      <c r="DW257">
        <v>9.27</v>
      </c>
      <c r="DX257">
        <v>9.0500000000000007</v>
      </c>
      <c r="DY257">
        <v>8.93</v>
      </c>
      <c r="DZ257">
        <v>8.77</v>
      </c>
      <c r="EA257">
        <v>8.5399999999999991</v>
      </c>
      <c r="EB257">
        <v>8.32</v>
      </c>
      <c r="EC257">
        <v>8.15</v>
      </c>
      <c r="ED257">
        <v>7.89</v>
      </c>
      <c r="EE257">
        <v>7.67</v>
      </c>
      <c r="EF257">
        <v>7.52</v>
      </c>
      <c r="EG257">
        <v>7.51</v>
      </c>
      <c r="EH257">
        <v>7.36</v>
      </c>
      <c r="EI257">
        <v>7.21</v>
      </c>
      <c r="EJ257">
        <v>6.93</v>
      </c>
      <c r="EK257">
        <v>6.64</v>
      </c>
      <c r="EL257">
        <v>6.25</v>
      </c>
      <c r="EM257">
        <v>5.82</v>
      </c>
      <c r="EN257">
        <v>5.44</v>
      </c>
      <c r="EO257">
        <v>5.03</v>
      </c>
      <c r="EP257">
        <v>4.79</v>
      </c>
      <c r="EQ257">
        <v>4.5199999999999996</v>
      </c>
      <c r="ER257">
        <v>4.33</v>
      </c>
      <c r="ES257">
        <v>4.12</v>
      </c>
      <c r="ET257">
        <v>3.96</v>
      </c>
      <c r="EU257">
        <v>3.71</v>
      </c>
      <c r="EV257">
        <v>3.54</v>
      </c>
      <c r="EW257">
        <v>3.38</v>
      </c>
      <c r="EX257">
        <v>3.03</v>
      </c>
      <c r="EY257">
        <v>2.81</v>
      </c>
      <c r="EZ257">
        <v>2.61</v>
      </c>
      <c r="FA257">
        <v>2.44</v>
      </c>
      <c r="FB257">
        <v>2.2999999999999998</v>
      </c>
      <c r="FC257">
        <v>2.02</v>
      </c>
      <c r="FD257">
        <v>1.88</v>
      </c>
      <c r="FE257">
        <v>1.78</v>
      </c>
      <c r="FF257">
        <v>1.59</v>
      </c>
      <c r="FG257">
        <v>1.48</v>
      </c>
      <c r="FH257">
        <v>1.32</v>
      </c>
      <c r="FI257">
        <v>1.2</v>
      </c>
      <c r="FJ257">
        <v>1.1200000000000001</v>
      </c>
      <c r="FK257">
        <v>0.96</v>
      </c>
      <c r="FL257">
        <v>0.85</v>
      </c>
      <c r="FM257">
        <v>0.77</v>
      </c>
      <c r="FN257">
        <v>0.68</v>
      </c>
      <c r="FO257">
        <v>0.56999999999999995</v>
      </c>
      <c r="FP257">
        <v>0.53</v>
      </c>
      <c r="FQ257">
        <v>0.48</v>
      </c>
      <c r="FR257">
        <v>0.4</v>
      </c>
      <c r="FS257">
        <v>0.33</v>
      </c>
      <c r="FT257">
        <v>0.28000000000000003</v>
      </c>
      <c r="FU257">
        <v>0.25</v>
      </c>
      <c r="FV257">
        <v>0.21</v>
      </c>
      <c r="FW257">
        <v>0.18</v>
      </c>
      <c r="FX257">
        <v>0.15</v>
      </c>
      <c r="FY257">
        <v>0.12</v>
      </c>
      <c r="FZ257">
        <v>0.1</v>
      </c>
    </row>
    <row r="258" spans="1:182" x14ac:dyDescent="0.15">
      <c r="A258">
        <v>-71</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0.03</v>
      </c>
      <c r="X258">
        <v>0.04</v>
      </c>
      <c r="Y258">
        <v>7.0000000000000007E-2</v>
      </c>
      <c r="Z258">
        <v>0.09</v>
      </c>
      <c r="AA258">
        <v>0.11</v>
      </c>
      <c r="AB258">
        <v>0.13</v>
      </c>
      <c r="AC258">
        <v>0.16</v>
      </c>
      <c r="AD258">
        <v>0.2</v>
      </c>
      <c r="AE258">
        <v>0.23</v>
      </c>
      <c r="AF258">
        <v>0.27</v>
      </c>
      <c r="AG258">
        <v>0.3</v>
      </c>
      <c r="AH258">
        <v>0.38</v>
      </c>
      <c r="AI258">
        <v>0.43</v>
      </c>
      <c r="AJ258">
        <v>0.5</v>
      </c>
      <c r="AK258">
        <v>0.55000000000000004</v>
      </c>
      <c r="AL258">
        <v>0.66</v>
      </c>
      <c r="AM258">
        <v>0.72</v>
      </c>
      <c r="AN258">
        <v>0.83</v>
      </c>
      <c r="AO258">
        <v>0.93</v>
      </c>
      <c r="AP258">
        <v>1.03</v>
      </c>
      <c r="AQ258">
        <v>1.1599999999999999</v>
      </c>
      <c r="AR258">
        <v>1.31</v>
      </c>
      <c r="AS258">
        <v>1.4</v>
      </c>
      <c r="AT258">
        <v>1.56</v>
      </c>
      <c r="AU258">
        <v>1.7</v>
      </c>
      <c r="AV258">
        <v>1.86</v>
      </c>
      <c r="AW258">
        <v>2.0099999999999998</v>
      </c>
      <c r="AX258">
        <v>2.1800000000000002</v>
      </c>
      <c r="AY258">
        <v>2.41</v>
      </c>
      <c r="AZ258">
        <v>2.58</v>
      </c>
      <c r="BA258">
        <v>2.74</v>
      </c>
      <c r="BB258">
        <v>2.97</v>
      </c>
      <c r="BC258">
        <v>3.2</v>
      </c>
      <c r="BD258">
        <v>3.44</v>
      </c>
      <c r="BE258">
        <v>3.75</v>
      </c>
      <c r="BF258">
        <v>3.83</v>
      </c>
      <c r="BG258">
        <v>4.08</v>
      </c>
      <c r="BH258">
        <v>4.3600000000000003</v>
      </c>
      <c r="BI258">
        <v>4.54</v>
      </c>
      <c r="BJ258">
        <v>4.97</v>
      </c>
      <c r="BK258">
        <v>5.12</v>
      </c>
      <c r="BL258">
        <v>5.52</v>
      </c>
      <c r="BM258">
        <v>5.75</v>
      </c>
      <c r="BN258">
        <v>6.07</v>
      </c>
      <c r="BO258">
        <v>6.59</v>
      </c>
      <c r="BP258">
        <v>7.07</v>
      </c>
      <c r="BQ258">
        <v>7.4</v>
      </c>
      <c r="BR258">
        <v>7.58</v>
      </c>
      <c r="BS258">
        <v>7.81</v>
      </c>
      <c r="BT258">
        <v>7.67</v>
      </c>
      <c r="BU258">
        <v>7.14</v>
      </c>
      <c r="BV258">
        <v>8.49</v>
      </c>
      <c r="BW258">
        <v>9.26</v>
      </c>
      <c r="BX258">
        <v>9.84</v>
      </c>
      <c r="BY258">
        <v>10.4</v>
      </c>
      <c r="BZ258">
        <v>10.7</v>
      </c>
      <c r="CA258">
        <v>11.1</v>
      </c>
      <c r="CB258">
        <v>11.4</v>
      </c>
      <c r="CC258">
        <v>11.5</v>
      </c>
      <c r="CD258">
        <v>11.7</v>
      </c>
      <c r="CE258">
        <v>11.9</v>
      </c>
      <c r="CF258">
        <v>12</v>
      </c>
      <c r="CG258">
        <v>12.2</v>
      </c>
      <c r="CH258">
        <v>12.2</v>
      </c>
      <c r="CI258">
        <v>12.3</v>
      </c>
      <c r="CJ258">
        <v>12.4</v>
      </c>
      <c r="CK258">
        <v>12.5</v>
      </c>
      <c r="CL258">
        <v>12.5</v>
      </c>
      <c r="CM258">
        <v>12.6</v>
      </c>
      <c r="CN258">
        <v>12.7</v>
      </c>
      <c r="CO258">
        <v>12.6</v>
      </c>
      <c r="CP258">
        <v>12.6</v>
      </c>
      <c r="CQ258">
        <v>12.6</v>
      </c>
      <c r="CR258">
        <v>12.6</v>
      </c>
      <c r="CS258">
        <v>12.6</v>
      </c>
      <c r="CT258">
        <v>12.6</v>
      </c>
      <c r="CU258">
        <v>12.6</v>
      </c>
      <c r="CV258">
        <v>12.5</v>
      </c>
      <c r="CW258">
        <v>12.5</v>
      </c>
      <c r="CX258">
        <v>12.5</v>
      </c>
      <c r="CY258">
        <v>12.4</v>
      </c>
      <c r="CZ258">
        <v>12.3</v>
      </c>
      <c r="DA258">
        <v>12.2</v>
      </c>
      <c r="DB258">
        <v>12.2</v>
      </c>
      <c r="DC258">
        <v>12.1</v>
      </c>
      <c r="DD258">
        <v>12</v>
      </c>
      <c r="DE258">
        <v>11.9</v>
      </c>
      <c r="DF258">
        <v>11.8</v>
      </c>
      <c r="DG258">
        <v>11.7</v>
      </c>
      <c r="DH258">
        <v>11.6</v>
      </c>
      <c r="DI258">
        <v>11.5</v>
      </c>
      <c r="DJ258">
        <v>11.4</v>
      </c>
      <c r="DK258">
        <v>11.3</v>
      </c>
      <c r="DL258">
        <v>11.2</v>
      </c>
      <c r="DM258">
        <v>11</v>
      </c>
      <c r="DN258">
        <v>10.9</v>
      </c>
      <c r="DO258">
        <v>10.7</v>
      </c>
      <c r="DP258">
        <v>10.5</v>
      </c>
      <c r="DQ258">
        <v>10.3</v>
      </c>
      <c r="DR258">
        <v>10.1</v>
      </c>
      <c r="DS258">
        <v>9.99</v>
      </c>
      <c r="DT258">
        <v>9.82</v>
      </c>
      <c r="DU258">
        <v>9.68</v>
      </c>
      <c r="DV258">
        <v>9.4700000000000006</v>
      </c>
      <c r="DW258">
        <v>9.34</v>
      </c>
      <c r="DX258">
        <v>9.1300000000000008</v>
      </c>
      <c r="DY258">
        <v>8.99</v>
      </c>
      <c r="DZ258">
        <v>8.83</v>
      </c>
      <c r="EA258">
        <v>8.65</v>
      </c>
      <c r="EB258">
        <v>8.39</v>
      </c>
      <c r="EC258">
        <v>8.1999999999999993</v>
      </c>
      <c r="ED258">
        <v>7.94</v>
      </c>
      <c r="EE258">
        <v>7.79</v>
      </c>
      <c r="EF258">
        <v>7.58</v>
      </c>
      <c r="EG258">
        <v>7.57</v>
      </c>
      <c r="EH258">
        <v>7.4</v>
      </c>
      <c r="EI258">
        <v>7.2</v>
      </c>
      <c r="EJ258">
        <v>6.97</v>
      </c>
      <c r="EK258">
        <v>6.66</v>
      </c>
      <c r="EL258">
        <v>6.29</v>
      </c>
      <c r="EM258">
        <v>5.86</v>
      </c>
      <c r="EN258">
        <v>5.42</v>
      </c>
      <c r="EO258">
        <v>5.09</v>
      </c>
      <c r="EP258">
        <v>4.7699999999999996</v>
      </c>
      <c r="EQ258">
        <v>4.55</v>
      </c>
      <c r="ER258">
        <v>4.4000000000000004</v>
      </c>
      <c r="ES258">
        <v>4.1399999999999997</v>
      </c>
      <c r="ET258">
        <v>3.95</v>
      </c>
      <c r="EU258">
        <v>3.78</v>
      </c>
      <c r="EV258">
        <v>3.53</v>
      </c>
      <c r="EW258">
        <v>3.36</v>
      </c>
      <c r="EX258">
        <v>3.04</v>
      </c>
      <c r="EY258">
        <v>2.82</v>
      </c>
      <c r="EZ258">
        <v>2.59</v>
      </c>
      <c r="FA258">
        <v>2.4700000000000002</v>
      </c>
      <c r="FB258">
        <v>2.2999999999999998</v>
      </c>
      <c r="FC258">
        <v>2.06</v>
      </c>
      <c r="FD258">
        <v>1.88</v>
      </c>
      <c r="FE258">
        <v>1.76</v>
      </c>
      <c r="FF258">
        <v>1.57</v>
      </c>
      <c r="FG258">
        <v>1.47</v>
      </c>
      <c r="FH258">
        <v>1.28</v>
      </c>
      <c r="FI258">
        <v>1.21</v>
      </c>
      <c r="FJ258">
        <v>1.06</v>
      </c>
      <c r="FK258">
        <v>0.98</v>
      </c>
      <c r="FL258">
        <v>0.85</v>
      </c>
      <c r="FM258">
        <v>0.77</v>
      </c>
      <c r="FN258">
        <v>0.69</v>
      </c>
      <c r="FO258">
        <v>0.6</v>
      </c>
      <c r="FP258">
        <v>0.5</v>
      </c>
      <c r="FQ258">
        <v>0.45</v>
      </c>
      <c r="FR258">
        <v>0.39</v>
      </c>
      <c r="FS258">
        <v>0.33</v>
      </c>
      <c r="FT258">
        <v>0.28999999999999998</v>
      </c>
      <c r="FU258">
        <v>0.24</v>
      </c>
      <c r="FV258">
        <v>0.21</v>
      </c>
      <c r="FW258">
        <v>0.18</v>
      </c>
      <c r="FX258">
        <v>0.15</v>
      </c>
      <c r="FY258">
        <v>0.12</v>
      </c>
      <c r="FZ258">
        <v>0.1</v>
      </c>
    </row>
    <row r="259" spans="1:182" x14ac:dyDescent="0.15">
      <c r="A259">
        <v>-72</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0.03</v>
      </c>
      <c r="X259">
        <v>0.04</v>
      </c>
      <c r="Y259">
        <v>7.0000000000000007E-2</v>
      </c>
      <c r="Z259">
        <v>0.09</v>
      </c>
      <c r="AA259">
        <v>0.1</v>
      </c>
      <c r="AB259">
        <v>0.13</v>
      </c>
      <c r="AC259">
        <v>0.16</v>
      </c>
      <c r="AD259">
        <v>0.19</v>
      </c>
      <c r="AE259">
        <v>0.23</v>
      </c>
      <c r="AF259">
        <v>0.25</v>
      </c>
      <c r="AG259">
        <v>0.31</v>
      </c>
      <c r="AH259">
        <v>0.38</v>
      </c>
      <c r="AI259">
        <v>0.41</v>
      </c>
      <c r="AJ259">
        <v>0.48</v>
      </c>
      <c r="AK259">
        <v>0.56000000000000005</v>
      </c>
      <c r="AL259">
        <v>0.64</v>
      </c>
      <c r="AM259">
        <v>0.74</v>
      </c>
      <c r="AN259">
        <v>0.8</v>
      </c>
      <c r="AO259">
        <v>0.92</v>
      </c>
      <c r="AP259">
        <v>1.03</v>
      </c>
      <c r="AQ259">
        <v>1.1499999999999999</v>
      </c>
      <c r="AR259">
        <v>1.26</v>
      </c>
      <c r="AS259">
        <v>1.37</v>
      </c>
      <c r="AT259">
        <v>1.54</v>
      </c>
      <c r="AU259">
        <v>1.62</v>
      </c>
      <c r="AV259">
        <v>1.86</v>
      </c>
      <c r="AW259">
        <v>1.98</v>
      </c>
      <c r="AX259">
        <v>2.12</v>
      </c>
      <c r="AY259">
        <v>2.37</v>
      </c>
      <c r="AZ259">
        <v>2.58</v>
      </c>
      <c r="BA259">
        <v>2.74</v>
      </c>
      <c r="BB259">
        <v>2.95</v>
      </c>
      <c r="BC259">
        <v>3.15</v>
      </c>
      <c r="BD259">
        <v>3.42</v>
      </c>
      <c r="BE259">
        <v>3.67</v>
      </c>
      <c r="BF259">
        <v>3.82</v>
      </c>
      <c r="BG259">
        <v>4.05</v>
      </c>
      <c r="BH259">
        <v>4.24</v>
      </c>
      <c r="BI259">
        <v>4.4400000000000004</v>
      </c>
      <c r="BJ259">
        <v>4.76</v>
      </c>
      <c r="BK259">
        <v>5.1100000000000003</v>
      </c>
      <c r="BL259">
        <v>5.42</v>
      </c>
      <c r="BM259">
        <v>5.65</v>
      </c>
      <c r="BN259">
        <v>6.05</v>
      </c>
      <c r="BO259">
        <v>6.41</v>
      </c>
      <c r="BP259">
        <v>6.89</v>
      </c>
      <c r="BQ259">
        <v>7.12</v>
      </c>
      <c r="BR259">
        <v>7.48</v>
      </c>
      <c r="BS259">
        <v>7.81</v>
      </c>
      <c r="BT259">
        <v>7.56</v>
      </c>
      <c r="BU259">
        <v>7</v>
      </c>
      <c r="BV259">
        <v>8.39</v>
      </c>
      <c r="BW259">
        <v>9.06</v>
      </c>
      <c r="BX259">
        <v>9.6199999999999992</v>
      </c>
      <c r="BY259">
        <v>10.199999999999999</v>
      </c>
      <c r="BZ259">
        <v>10.6</v>
      </c>
      <c r="CA259">
        <v>10.9</v>
      </c>
      <c r="CB259">
        <v>11.2</v>
      </c>
      <c r="CC259">
        <v>11.5</v>
      </c>
      <c r="CD259">
        <v>11.7</v>
      </c>
      <c r="CE259">
        <v>11.8</v>
      </c>
      <c r="CF259">
        <v>11.9</v>
      </c>
      <c r="CG259">
        <v>12.1</v>
      </c>
      <c r="CH259">
        <v>12.2</v>
      </c>
      <c r="CI259">
        <v>12.3</v>
      </c>
      <c r="CJ259">
        <v>12.4</v>
      </c>
      <c r="CK259">
        <v>12.4</v>
      </c>
      <c r="CL259">
        <v>12.5</v>
      </c>
      <c r="CM259">
        <v>12.5</v>
      </c>
      <c r="CN259">
        <v>12.6</v>
      </c>
      <c r="CO259">
        <v>12.6</v>
      </c>
      <c r="CP259">
        <v>12.6</v>
      </c>
      <c r="CQ259">
        <v>12.6</v>
      </c>
      <c r="CR259">
        <v>12.6</v>
      </c>
      <c r="CS259">
        <v>12.6</v>
      </c>
      <c r="CT259">
        <v>12.6</v>
      </c>
      <c r="CU259">
        <v>12.6</v>
      </c>
      <c r="CV259">
        <v>12.5</v>
      </c>
      <c r="CW259">
        <v>12.5</v>
      </c>
      <c r="CX259">
        <v>12.5</v>
      </c>
      <c r="CY259">
        <v>12.4</v>
      </c>
      <c r="CZ259">
        <v>12.3</v>
      </c>
      <c r="DA259">
        <v>12.3</v>
      </c>
      <c r="DB259">
        <v>12.2</v>
      </c>
      <c r="DC259">
        <v>12.1</v>
      </c>
      <c r="DD259">
        <v>12.1</v>
      </c>
      <c r="DE259">
        <v>12</v>
      </c>
      <c r="DF259">
        <v>11.9</v>
      </c>
      <c r="DG259">
        <v>11.8</v>
      </c>
      <c r="DH259">
        <v>11.7</v>
      </c>
      <c r="DI259">
        <v>11.6</v>
      </c>
      <c r="DJ259">
        <v>11.4</v>
      </c>
      <c r="DK259">
        <v>11.3</v>
      </c>
      <c r="DL259">
        <v>11.2</v>
      </c>
      <c r="DM259">
        <v>11.1</v>
      </c>
      <c r="DN259">
        <v>10.9</v>
      </c>
      <c r="DO259">
        <v>10.7</v>
      </c>
      <c r="DP259">
        <v>10.6</v>
      </c>
      <c r="DQ259">
        <v>10.4</v>
      </c>
      <c r="DR259">
        <v>10.199999999999999</v>
      </c>
      <c r="DS259">
        <v>10</v>
      </c>
      <c r="DT259">
        <v>9.89</v>
      </c>
      <c r="DU259">
        <v>9.7100000000000009</v>
      </c>
      <c r="DV259">
        <v>9.5399999999999991</v>
      </c>
      <c r="DW259">
        <v>9.36</v>
      </c>
      <c r="DX259">
        <v>9.24</v>
      </c>
      <c r="DY259">
        <v>9.0399999999999991</v>
      </c>
      <c r="DZ259">
        <v>8.8800000000000008</v>
      </c>
      <c r="EA259">
        <v>8.73</v>
      </c>
      <c r="EB259">
        <v>8.5</v>
      </c>
      <c r="EC259">
        <v>8.26</v>
      </c>
      <c r="ED259">
        <v>7.98</v>
      </c>
      <c r="EE259">
        <v>7.79</v>
      </c>
      <c r="EF259">
        <v>7.62</v>
      </c>
      <c r="EG259">
        <v>7.71</v>
      </c>
      <c r="EH259">
        <v>7.48</v>
      </c>
      <c r="EI259">
        <v>7.28</v>
      </c>
      <c r="EJ259">
        <v>7.05</v>
      </c>
      <c r="EK259">
        <v>6.76</v>
      </c>
      <c r="EL259">
        <v>6.36</v>
      </c>
      <c r="EM259">
        <v>5.88</v>
      </c>
      <c r="EN259">
        <v>5.49</v>
      </c>
      <c r="EO259">
        <v>5.0999999999999996</v>
      </c>
      <c r="EP259">
        <v>4.8499999999999996</v>
      </c>
      <c r="EQ259">
        <v>4.6399999999999997</v>
      </c>
      <c r="ER259">
        <v>4.3899999999999997</v>
      </c>
      <c r="ES259">
        <v>4.17</v>
      </c>
      <c r="ET259">
        <v>3.98</v>
      </c>
      <c r="EU259">
        <v>3.81</v>
      </c>
      <c r="EV259">
        <v>3.57</v>
      </c>
      <c r="EW259">
        <v>3.36</v>
      </c>
      <c r="EX259">
        <v>3.03</v>
      </c>
      <c r="EY259">
        <v>2.81</v>
      </c>
      <c r="EZ259">
        <v>2.64</v>
      </c>
      <c r="FA259">
        <v>2.48</v>
      </c>
      <c r="FB259">
        <v>2.3199999999999998</v>
      </c>
      <c r="FC259">
        <v>2.06</v>
      </c>
      <c r="FD259">
        <v>1.92</v>
      </c>
      <c r="FE259">
        <v>1.77</v>
      </c>
      <c r="FF259">
        <v>1.61</v>
      </c>
      <c r="FG259">
        <v>1.48</v>
      </c>
      <c r="FH259">
        <v>1.32</v>
      </c>
      <c r="FI259">
        <v>1.19</v>
      </c>
      <c r="FJ259">
        <v>1.08</v>
      </c>
      <c r="FK259">
        <v>0.98</v>
      </c>
      <c r="FL259">
        <v>0.87</v>
      </c>
      <c r="FM259">
        <v>0.77</v>
      </c>
      <c r="FN259">
        <v>0.69</v>
      </c>
      <c r="FO259">
        <v>0.59</v>
      </c>
      <c r="FP259">
        <v>0.52</v>
      </c>
      <c r="FQ259">
        <v>0.43</v>
      </c>
      <c r="FR259">
        <v>0.38</v>
      </c>
      <c r="FS259">
        <v>0.35</v>
      </c>
      <c r="FT259">
        <v>0.3</v>
      </c>
      <c r="FU259">
        <v>0.24</v>
      </c>
      <c r="FV259">
        <v>0.21</v>
      </c>
      <c r="FW259">
        <v>0.18</v>
      </c>
      <c r="FX259">
        <v>0.15</v>
      </c>
      <c r="FY259">
        <v>0.12</v>
      </c>
      <c r="FZ259">
        <v>0.1</v>
      </c>
    </row>
    <row r="260" spans="1:182" x14ac:dyDescent="0.15">
      <c r="A260">
        <v>-73</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0.03</v>
      </c>
      <c r="X260">
        <v>0.04</v>
      </c>
      <c r="Y260">
        <v>0.05</v>
      </c>
      <c r="Z260">
        <v>7.0000000000000007E-2</v>
      </c>
      <c r="AA260">
        <v>0.1</v>
      </c>
      <c r="AB260">
        <v>0.13</v>
      </c>
      <c r="AC260">
        <v>0.16</v>
      </c>
      <c r="AD260">
        <v>0.19</v>
      </c>
      <c r="AE260">
        <v>0.23</v>
      </c>
      <c r="AF260">
        <v>0.26</v>
      </c>
      <c r="AG260">
        <v>0.31</v>
      </c>
      <c r="AH260">
        <v>0.37</v>
      </c>
      <c r="AI260">
        <v>0.42</v>
      </c>
      <c r="AJ260">
        <v>0.49</v>
      </c>
      <c r="AK260">
        <v>0.54</v>
      </c>
      <c r="AL260">
        <v>0.63</v>
      </c>
      <c r="AM260">
        <v>0.7</v>
      </c>
      <c r="AN260">
        <v>0.81</v>
      </c>
      <c r="AO260">
        <v>0.89</v>
      </c>
      <c r="AP260">
        <v>0.99</v>
      </c>
      <c r="AQ260">
        <v>1.0900000000000001</v>
      </c>
      <c r="AR260">
        <v>1.21</v>
      </c>
      <c r="AS260">
        <v>1.36</v>
      </c>
      <c r="AT260">
        <v>1.51</v>
      </c>
      <c r="AU260">
        <v>1.65</v>
      </c>
      <c r="AV260">
        <v>1.81</v>
      </c>
      <c r="AW260">
        <v>1.98</v>
      </c>
      <c r="AX260">
        <v>2.11</v>
      </c>
      <c r="AY260">
        <v>2.34</v>
      </c>
      <c r="AZ260">
        <v>2.5499999999999998</v>
      </c>
      <c r="BA260">
        <v>2.7</v>
      </c>
      <c r="BB260">
        <v>2.85</v>
      </c>
      <c r="BC260">
        <v>3.07</v>
      </c>
      <c r="BD260">
        <v>3.34</v>
      </c>
      <c r="BE260">
        <v>3.62</v>
      </c>
      <c r="BF260">
        <v>3.77</v>
      </c>
      <c r="BG260">
        <v>3.95</v>
      </c>
      <c r="BH260">
        <v>4.16</v>
      </c>
      <c r="BI260">
        <v>4.47</v>
      </c>
      <c r="BJ260">
        <v>4.68</v>
      </c>
      <c r="BK260">
        <v>5</v>
      </c>
      <c r="BL260">
        <v>5.38</v>
      </c>
      <c r="BM260">
        <v>5.52</v>
      </c>
      <c r="BN260">
        <v>5.91</v>
      </c>
      <c r="BO260">
        <v>6.28</v>
      </c>
      <c r="BP260">
        <v>6.66</v>
      </c>
      <c r="BQ260">
        <v>7.11</v>
      </c>
      <c r="BR260">
        <v>7.29</v>
      </c>
      <c r="BS260">
        <v>7.69</v>
      </c>
      <c r="BT260">
        <v>7.58</v>
      </c>
      <c r="BU260">
        <v>7.67</v>
      </c>
      <c r="BV260">
        <v>7.26</v>
      </c>
      <c r="BW260">
        <v>8.85</v>
      </c>
      <c r="BX260">
        <v>9.48</v>
      </c>
      <c r="BY260">
        <v>10</v>
      </c>
      <c r="BZ260">
        <v>10.5</v>
      </c>
      <c r="CA260">
        <v>10.8</v>
      </c>
      <c r="CB260">
        <v>11.2</v>
      </c>
      <c r="CC260">
        <v>11.4</v>
      </c>
      <c r="CD260">
        <v>11.6</v>
      </c>
      <c r="CE260">
        <v>11.8</v>
      </c>
      <c r="CF260">
        <v>11.9</v>
      </c>
      <c r="CG260">
        <v>12</v>
      </c>
      <c r="CH260">
        <v>12.2</v>
      </c>
      <c r="CI260">
        <v>12.2</v>
      </c>
      <c r="CJ260">
        <v>12.3</v>
      </c>
      <c r="CK260">
        <v>12.4</v>
      </c>
      <c r="CL260">
        <v>12.5</v>
      </c>
      <c r="CM260">
        <v>12.5</v>
      </c>
      <c r="CN260">
        <v>12.6</v>
      </c>
      <c r="CO260">
        <v>12.6</v>
      </c>
      <c r="CP260">
        <v>12.6</v>
      </c>
      <c r="CQ260">
        <v>12.6</v>
      </c>
      <c r="CR260">
        <v>12.6</v>
      </c>
      <c r="CS260">
        <v>12.6</v>
      </c>
      <c r="CT260">
        <v>12.6</v>
      </c>
      <c r="CU260">
        <v>12.6</v>
      </c>
      <c r="CV260">
        <v>12.5</v>
      </c>
      <c r="CW260">
        <v>12.5</v>
      </c>
      <c r="CX260">
        <v>12.5</v>
      </c>
      <c r="CY260">
        <v>12.4</v>
      </c>
      <c r="CZ260">
        <v>12.4</v>
      </c>
      <c r="DA260">
        <v>12.3</v>
      </c>
      <c r="DB260">
        <v>12.2</v>
      </c>
      <c r="DC260">
        <v>12.2</v>
      </c>
      <c r="DD260">
        <v>12.1</v>
      </c>
      <c r="DE260">
        <v>12</v>
      </c>
      <c r="DF260">
        <v>11.9</v>
      </c>
      <c r="DG260">
        <v>11.8</v>
      </c>
      <c r="DH260">
        <v>11.7</v>
      </c>
      <c r="DI260">
        <v>11.6</v>
      </c>
      <c r="DJ260">
        <v>11.5</v>
      </c>
      <c r="DK260">
        <v>11.4</v>
      </c>
      <c r="DL260">
        <v>11.2</v>
      </c>
      <c r="DM260">
        <v>11.1</v>
      </c>
      <c r="DN260">
        <v>11</v>
      </c>
      <c r="DO260">
        <v>10.8</v>
      </c>
      <c r="DP260">
        <v>10.6</v>
      </c>
      <c r="DQ260">
        <v>10.4</v>
      </c>
      <c r="DR260">
        <v>10.3</v>
      </c>
      <c r="DS260">
        <v>10.1</v>
      </c>
      <c r="DT260">
        <v>9.9600000000000009</v>
      </c>
      <c r="DU260">
        <v>9.7899999999999991</v>
      </c>
      <c r="DV260">
        <v>9.6</v>
      </c>
      <c r="DW260">
        <v>9.43</v>
      </c>
      <c r="DX260">
        <v>9.24</v>
      </c>
      <c r="DY260">
        <v>9.1199999999999992</v>
      </c>
      <c r="DZ260">
        <v>8.93</v>
      </c>
      <c r="EA260">
        <v>8.7899999999999991</v>
      </c>
      <c r="EB260">
        <v>8.5500000000000007</v>
      </c>
      <c r="EC260">
        <v>8.34</v>
      </c>
      <c r="ED260">
        <v>8.11</v>
      </c>
      <c r="EE260">
        <v>7.93</v>
      </c>
      <c r="EF260">
        <v>7.7</v>
      </c>
      <c r="EG260">
        <v>7.71</v>
      </c>
      <c r="EH260">
        <v>7.51</v>
      </c>
      <c r="EI260">
        <v>7.28</v>
      </c>
      <c r="EJ260">
        <v>7.11</v>
      </c>
      <c r="EK260">
        <v>6.79</v>
      </c>
      <c r="EL260">
        <v>6.36</v>
      </c>
      <c r="EM260">
        <v>5.91</v>
      </c>
      <c r="EN260">
        <v>5.53</v>
      </c>
      <c r="EO260">
        <v>5.12</v>
      </c>
      <c r="EP260">
        <v>4.84</v>
      </c>
      <c r="EQ260">
        <v>4.5999999999999996</v>
      </c>
      <c r="ER260">
        <v>4.3600000000000003</v>
      </c>
      <c r="ES260">
        <v>4.1900000000000004</v>
      </c>
      <c r="ET260">
        <v>4.0199999999999996</v>
      </c>
      <c r="EU260">
        <v>3.78</v>
      </c>
      <c r="EV260">
        <v>3.59</v>
      </c>
      <c r="EW260">
        <v>3.41</v>
      </c>
      <c r="EX260">
        <v>3.1</v>
      </c>
      <c r="EY260">
        <v>2.82</v>
      </c>
      <c r="EZ260">
        <v>2.67</v>
      </c>
      <c r="FA260">
        <v>2.4700000000000002</v>
      </c>
      <c r="FB260">
        <v>2.35</v>
      </c>
      <c r="FC260">
        <v>2.1</v>
      </c>
      <c r="FD260">
        <v>1.91</v>
      </c>
      <c r="FE260">
        <v>1.77</v>
      </c>
      <c r="FF260">
        <v>1.57</v>
      </c>
      <c r="FG260">
        <v>1.49</v>
      </c>
      <c r="FH260">
        <v>1.31</v>
      </c>
      <c r="FI260">
        <v>1.21</v>
      </c>
      <c r="FJ260">
        <v>1.0900000000000001</v>
      </c>
      <c r="FK260">
        <v>0.97</v>
      </c>
      <c r="FL260">
        <v>0.86</v>
      </c>
      <c r="FM260">
        <v>0.79</v>
      </c>
      <c r="FN260">
        <v>0.68</v>
      </c>
      <c r="FO260">
        <v>0.56999999999999995</v>
      </c>
      <c r="FP260">
        <v>0.51</v>
      </c>
      <c r="FQ260">
        <v>0.46</v>
      </c>
      <c r="FR260">
        <v>0.41</v>
      </c>
      <c r="FS260">
        <v>0.33</v>
      </c>
      <c r="FT260">
        <v>0.3</v>
      </c>
      <c r="FU260">
        <v>0.25</v>
      </c>
      <c r="FV260">
        <v>0.21</v>
      </c>
      <c r="FW260">
        <v>0.18</v>
      </c>
      <c r="FX260">
        <v>0.15</v>
      </c>
      <c r="FY260">
        <v>0.12</v>
      </c>
      <c r="FZ260">
        <v>0.1</v>
      </c>
    </row>
    <row r="261" spans="1:182" x14ac:dyDescent="0.15">
      <c r="A261">
        <v>-74</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0.03</v>
      </c>
      <c r="X261">
        <v>0.04</v>
      </c>
      <c r="Y261">
        <v>0.05</v>
      </c>
      <c r="Z261">
        <v>0.08</v>
      </c>
      <c r="AA261">
        <v>0.1</v>
      </c>
      <c r="AB261">
        <v>0.13</v>
      </c>
      <c r="AC261">
        <v>0.15</v>
      </c>
      <c r="AD261">
        <v>0.17</v>
      </c>
      <c r="AE261">
        <v>0.21</v>
      </c>
      <c r="AF261">
        <v>0.25</v>
      </c>
      <c r="AG261">
        <v>0.3</v>
      </c>
      <c r="AH261">
        <v>0.36</v>
      </c>
      <c r="AI261">
        <v>0.41</v>
      </c>
      <c r="AJ261">
        <v>0.48</v>
      </c>
      <c r="AK261">
        <v>0.55000000000000004</v>
      </c>
      <c r="AL261">
        <v>0.6</v>
      </c>
      <c r="AM261">
        <v>0.7</v>
      </c>
      <c r="AN261">
        <v>0.77</v>
      </c>
      <c r="AO261">
        <v>0.85</v>
      </c>
      <c r="AP261">
        <v>1.01</v>
      </c>
      <c r="AQ261">
        <v>1.0900000000000001</v>
      </c>
      <c r="AR261">
        <v>1.21</v>
      </c>
      <c r="AS261">
        <v>1.32</v>
      </c>
      <c r="AT261">
        <v>1.47</v>
      </c>
      <c r="AU261">
        <v>1.64</v>
      </c>
      <c r="AV261">
        <v>1.74</v>
      </c>
      <c r="AW261">
        <v>1.94</v>
      </c>
      <c r="AX261">
        <v>2.09</v>
      </c>
      <c r="AY261">
        <v>2.2799999999999998</v>
      </c>
      <c r="AZ261">
        <v>2.5</v>
      </c>
      <c r="BA261">
        <v>2.64</v>
      </c>
      <c r="BB261">
        <v>2.86</v>
      </c>
      <c r="BC261">
        <v>3.12</v>
      </c>
      <c r="BD261">
        <v>3.32</v>
      </c>
      <c r="BE261">
        <v>3.6</v>
      </c>
      <c r="BF261">
        <v>3.75</v>
      </c>
      <c r="BG261">
        <v>4</v>
      </c>
      <c r="BH261">
        <v>4.1399999999999997</v>
      </c>
      <c r="BI261">
        <v>4.34</v>
      </c>
      <c r="BJ261">
        <v>4.62</v>
      </c>
      <c r="BK261">
        <v>4.93</v>
      </c>
      <c r="BL261">
        <v>5.22</v>
      </c>
      <c r="BM261">
        <v>5.54</v>
      </c>
      <c r="BN261">
        <v>5.78</v>
      </c>
      <c r="BO261">
        <v>6.2</v>
      </c>
      <c r="BP261">
        <v>6.63</v>
      </c>
      <c r="BQ261">
        <v>6.99</v>
      </c>
      <c r="BR261">
        <v>7.1</v>
      </c>
      <c r="BS261">
        <v>7.43</v>
      </c>
      <c r="BT261">
        <v>7.63</v>
      </c>
      <c r="BU261">
        <v>7.59</v>
      </c>
      <c r="BV261">
        <v>7.17</v>
      </c>
      <c r="BW261">
        <v>8.61</v>
      </c>
      <c r="BX261">
        <v>9.3000000000000007</v>
      </c>
      <c r="BY261">
        <v>9.9</v>
      </c>
      <c r="BZ261">
        <v>10.3</v>
      </c>
      <c r="CA261">
        <v>10.7</v>
      </c>
      <c r="CB261">
        <v>11</v>
      </c>
      <c r="CC261">
        <v>11.3</v>
      </c>
      <c r="CD261">
        <v>11.5</v>
      </c>
      <c r="CE261">
        <v>11.7</v>
      </c>
      <c r="CF261">
        <v>11.9</v>
      </c>
      <c r="CG261">
        <v>12</v>
      </c>
      <c r="CH261">
        <v>12.1</v>
      </c>
      <c r="CI261">
        <v>12.2</v>
      </c>
      <c r="CJ261">
        <v>12.3</v>
      </c>
      <c r="CK261">
        <v>12.4</v>
      </c>
      <c r="CL261">
        <v>12.5</v>
      </c>
      <c r="CM261">
        <v>12.5</v>
      </c>
      <c r="CN261">
        <v>12.6</v>
      </c>
      <c r="CO261">
        <v>12.6</v>
      </c>
      <c r="CP261">
        <v>12.6</v>
      </c>
      <c r="CQ261">
        <v>12.6</v>
      </c>
      <c r="CR261">
        <v>12.6</v>
      </c>
      <c r="CS261">
        <v>12.6</v>
      </c>
      <c r="CT261">
        <v>12.6</v>
      </c>
      <c r="CU261">
        <v>12.6</v>
      </c>
      <c r="CV261">
        <v>12.6</v>
      </c>
      <c r="CW261">
        <v>12.5</v>
      </c>
      <c r="CX261">
        <v>12.5</v>
      </c>
      <c r="CY261">
        <v>12.4</v>
      </c>
      <c r="CZ261">
        <v>12.4</v>
      </c>
      <c r="DA261">
        <v>12.3</v>
      </c>
      <c r="DB261">
        <v>12.2</v>
      </c>
      <c r="DC261">
        <v>12.2</v>
      </c>
      <c r="DD261">
        <v>12.1</v>
      </c>
      <c r="DE261">
        <v>12</v>
      </c>
      <c r="DF261">
        <v>11.9</v>
      </c>
      <c r="DG261">
        <v>11.8</v>
      </c>
      <c r="DH261">
        <v>11.7</v>
      </c>
      <c r="DI261">
        <v>11.7</v>
      </c>
      <c r="DJ261">
        <v>11.5</v>
      </c>
      <c r="DK261">
        <v>11.4</v>
      </c>
      <c r="DL261">
        <v>11.3</v>
      </c>
      <c r="DM261">
        <v>11.2</v>
      </c>
      <c r="DN261">
        <v>11</v>
      </c>
      <c r="DO261">
        <v>10.9</v>
      </c>
      <c r="DP261">
        <v>10.7</v>
      </c>
      <c r="DQ261">
        <v>10.5</v>
      </c>
      <c r="DR261">
        <v>10.3</v>
      </c>
      <c r="DS261">
        <v>10.1</v>
      </c>
      <c r="DT261">
        <v>9.98</v>
      </c>
      <c r="DU261">
        <v>9.8000000000000007</v>
      </c>
      <c r="DV261">
        <v>9.64</v>
      </c>
      <c r="DW261">
        <v>9.52</v>
      </c>
      <c r="DX261">
        <v>9.35</v>
      </c>
      <c r="DY261">
        <v>9.1999999999999993</v>
      </c>
      <c r="DZ261">
        <v>9.0299999999999994</v>
      </c>
      <c r="EA261">
        <v>8.82</v>
      </c>
      <c r="EB261">
        <v>8.66</v>
      </c>
      <c r="EC261">
        <v>8.36</v>
      </c>
      <c r="ED261">
        <v>8.19</v>
      </c>
      <c r="EE261">
        <v>7.93</v>
      </c>
      <c r="EF261">
        <v>7.74</v>
      </c>
      <c r="EG261">
        <v>7.8</v>
      </c>
      <c r="EH261">
        <v>7.63</v>
      </c>
      <c r="EI261">
        <v>7.41</v>
      </c>
      <c r="EJ261">
        <v>7.16</v>
      </c>
      <c r="EK261">
        <v>6.86</v>
      </c>
      <c r="EL261">
        <v>6.4</v>
      </c>
      <c r="EM261">
        <v>5.97</v>
      </c>
      <c r="EN261">
        <v>5.56</v>
      </c>
      <c r="EO261">
        <v>5.2</v>
      </c>
      <c r="EP261">
        <v>4.8600000000000003</v>
      </c>
      <c r="EQ261">
        <v>4.5999999999999996</v>
      </c>
      <c r="ER261">
        <v>4.38</v>
      </c>
      <c r="ES261">
        <v>4.22</v>
      </c>
      <c r="ET261">
        <v>4</v>
      </c>
      <c r="EU261">
        <v>3.77</v>
      </c>
      <c r="EV261">
        <v>3.63</v>
      </c>
      <c r="EW261">
        <v>3.45</v>
      </c>
      <c r="EX261">
        <v>3.09</v>
      </c>
      <c r="EY261">
        <v>2.82</v>
      </c>
      <c r="EZ261">
        <v>2.6</v>
      </c>
      <c r="FA261">
        <v>2.4500000000000002</v>
      </c>
      <c r="FB261">
        <v>2.3199999999999998</v>
      </c>
      <c r="FC261">
        <v>2.0699999999999998</v>
      </c>
      <c r="FD261">
        <v>1.89</v>
      </c>
      <c r="FE261">
        <v>1.78</v>
      </c>
      <c r="FF261">
        <v>1.58</v>
      </c>
      <c r="FG261">
        <v>1.45</v>
      </c>
      <c r="FH261">
        <v>1.31</v>
      </c>
      <c r="FI261">
        <v>1.18</v>
      </c>
      <c r="FJ261">
        <v>1.0900000000000001</v>
      </c>
      <c r="FK261">
        <v>0.97</v>
      </c>
      <c r="FL261">
        <v>0.86</v>
      </c>
      <c r="FM261">
        <v>0.79</v>
      </c>
      <c r="FN261">
        <v>0.69</v>
      </c>
      <c r="FO261">
        <v>0.59</v>
      </c>
      <c r="FP261">
        <v>0.53</v>
      </c>
      <c r="FQ261">
        <v>0.46</v>
      </c>
      <c r="FR261">
        <v>0.4</v>
      </c>
      <c r="FS261">
        <v>0.35</v>
      </c>
      <c r="FT261">
        <v>0.28999999999999998</v>
      </c>
      <c r="FU261">
        <v>0.24</v>
      </c>
      <c r="FV261">
        <v>0.21</v>
      </c>
      <c r="FW261">
        <v>0.18</v>
      </c>
      <c r="FX261">
        <v>0.15</v>
      </c>
      <c r="FY261">
        <v>0.12</v>
      </c>
      <c r="FZ261">
        <v>0.1</v>
      </c>
    </row>
    <row r="262" spans="1:182" x14ac:dyDescent="0.15">
      <c r="A262">
        <v>-75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0.03</v>
      </c>
      <c r="X262">
        <v>0.04</v>
      </c>
      <c r="Y262">
        <v>0.06</v>
      </c>
      <c r="Z262">
        <v>0.08</v>
      </c>
      <c r="AA262">
        <v>0.1</v>
      </c>
      <c r="AB262">
        <v>0.12</v>
      </c>
      <c r="AC262">
        <v>0.15</v>
      </c>
      <c r="AD262">
        <v>0.17</v>
      </c>
      <c r="AE262">
        <v>0.21</v>
      </c>
      <c r="AF262">
        <v>0.25</v>
      </c>
      <c r="AG262">
        <v>0.3</v>
      </c>
      <c r="AH262">
        <v>0.35</v>
      </c>
      <c r="AI262">
        <v>0.4</v>
      </c>
      <c r="AJ262">
        <v>0.47</v>
      </c>
      <c r="AK262">
        <v>0.55000000000000004</v>
      </c>
      <c r="AL262">
        <v>0.62</v>
      </c>
      <c r="AM262">
        <v>0.66</v>
      </c>
      <c r="AN262">
        <v>0.74</v>
      </c>
      <c r="AO262">
        <v>0.86</v>
      </c>
      <c r="AP262">
        <v>0.97</v>
      </c>
      <c r="AQ262">
        <v>1.06</v>
      </c>
      <c r="AR262">
        <v>1.18</v>
      </c>
      <c r="AS262">
        <v>1.31</v>
      </c>
      <c r="AT262">
        <v>1.47</v>
      </c>
      <c r="AU262">
        <v>1.58</v>
      </c>
      <c r="AV262">
        <v>1.79</v>
      </c>
      <c r="AW262">
        <v>1.92</v>
      </c>
      <c r="AX262">
        <v>2.0699999999999998</v>
      </c>
      <c r="AY262">
        <v>2.2599999999999998</v>
      </c>
      <c r="AZ262">
        <v>2.4700000000000002</v>
      </c>
      <c r="BA262">
        <v>2.6</v>
      </c>
      <c r="BB262">
        <v>2.84</v>
      </c>
      <c r="BC262">
        <v>3.02</v>
      </c>
      <c r="BD262">
        <v>3.31</v>
      </c>
      <c r="BE262">
        <v>3.52</v>
      </c>
      <c r="BF262">
        <v>3.74</v>
      </c>
      <c r="BG262">
        <v>3.96</v>
      </c>
      <c r="BH262">
        <v>4</v>
      </c>
      <c r="BI262">
        <v>4.3</v>
      </c>
      <c r="BJ262">
        <v>4.63</v>
      </c>
      <c r="BK262">
        <v>4.8499999999999996</v>
      </c>
      <c r="BL262">
        <v>5.21</v>
      </c>
      <c r="BM262">
        <v>5.44</v>
      </c>
      <c r="BN262">
        <v>5.76</v>
      </c>
      <c r="BO262">
        <v>6.13</v>
      </c>
      <c r="BP262">
        <v>6.52</v>
      </c>
      <c r="BQ262">
        <v>6.81</v>
      </c>
      <c r="BR262">
        <v>6.98</v>
      </c>
      <c r="BS262">
        <v>7.31</v>
      </c>
      <c r="BT262">
        <v>7.33</v>
      </c>
      <c r="BU262">
        <v>7.44</v>
      </c>
      <c r="BV262">
        <v>7.75</v>
      </c>
      <c r="BW262">
        <v>8.25</v>
      </c>
      <c r="BX262">
        <v>9.1199999999999992</v>
      </c>
      <c r="BY262">
        <v>9.7100000000000009</v>
      </c>
      <c r="BZ262">
        <v>10.199999999999999</v>
      </c>
      <c r="CA262">
        <v>10.6</v>
      </c>
      <c r="CB262">
        <v>10.9</v>
      </c>
      <c r="CC262">
        <v>11.2</v>
      </c>
      <c r="CD262">
        <v>11.5</v>
      </c>
      <c r="CE262">
        <v>11.7</v>
      </c>
      <c r="CF262">
        <v>11.8</v>
      </c>
      <c r="CG262">
        <v>11.9</v>
      </c>
      <c r="CH262">
        <v>12.1</v>
      </c>
      <c r="CI262">
        <v>12.2</v>
      </c>
      <c r="CJ262">
        <v>12.3</v>
      </c>
      <c r="CK262">
        <v>12.4</v>
      </c>
      <c r="CL262">
        <v>12.4</v>
      </c>
      <c r="CM262">
        <v>12.5</v>
      </c>
      <c r="CN262">
        <v>12.6</v>
      </c>
      <c r="CO262">
        <v>12.6</v>
      </c>
      <c r="CP262">
        <v>12.6</v>
      </c>
      <c r="CQ262">
        <v>12.6</v>
      </c>
      <c r="CR262">
        <v>12.6</v>
      </c>
      <c r="CS262">
        <v>12.6</v>
      </c>
      <c r="CT262">
        <v>12.6</v>
      </c>
      <c r="CU262">
        <v>12.6</v>
      </c>
      <c r="CV262">
        <v>12.6</v>
      </c>
      <c r="CW262">
        <v>12.5</v>
      </c>
      <c r="CX262">
        <v>12.5</v>
      </c>
      <c r="CY262">
        <v>12.5</v>
      </c>
      <c r="CZ262">
        <v>12.4</v>
      </c>
      <c r="DA262">
        <v>12.3</v>
      </c>
      <c r="DB262">
        <v>12.3</v>
      </c>
      <c r="DC262">
        <v>12.2</v>
      </c>
      <c r="DD262">
        <v>12.1</v>
      </c>
      <c r="DE262">
        <v>12.1</v>
      </c>
      <c r="DF262">
        <v>12</v>
      </c>
      <c r="DG262">
        <v>11.9</v>
      </c>
      <c r="DH262">
        <v>11.8</v>
      </c>
      <c r="DI262">
        <v>11.7</v>
      </c>
      <c r="DJ262">
        <v>11.6</v>
      </c>
      <c r="DK262">
        <v>11.5</v>
      </c>
      <c r="DL262">
        <v>11.3</v>
      </c>
      <c r="DM262">
        <v>11.2</v>
      </c>
      <c r="DN262">
        <v>11.1</v>
      </c>
      <c r="DO262">
        <v>10.9</v>
      </c>
      <c r="DP262">
        <v>10.8</v>
      </c>
      <c r="DQ262">
        <v>10.6</v>
      </c>
      <c r="DR262">
        <v>10.4</v>
      </c>
      <c r="DS262">
        <v>10.199999999999999</v>
      </c>
      <c r="DT262">
        <v>10.1</v>
      </c>
      <c r="DU262">
        <v>9.91</v>
      </c>
      <c r="DV262">
        <v>9.74</v>
      </c>
      <c r="DW262">
        <v>9.57</v>
      </c>
      <c r="DX262">
        <v>9.39</v>
      </c>
      <c r="DY262">
        <v>9.2799999999999994</v>
      </c>
      <c r="DZ262">
        <v>9.09</v>
      </c>
      <c r="EA262">
        <v>8.86</v>
      </c>
      <c r="EB262">
        <v>8.68</v>
      </c>
      <c r="EC262">
        <v>8.4499999999999993</v>
      </c>
      <c r="ED262">
        <v>8.2899999999999991</v>
      </c>
      <c r="EE262">
        <v>7.99</v>
      </c>
      <c r="EF262">
        <v>7.82</v>
      </c>
      <c r="EG262">
        <v>7.85</v>
      </c>
      <c r="EH262">
        <v>7.7</v>
      </c>
      <c r="EI262">
        <v>7.44</v>
      </c>
      <c r="EJ262">
        <v>7.23</v>
      </c>
      <c r="EK262">
        <v>6.91</v>
      </c>
      <c r="EL262">
        <v>6.44</v>
      </c>
      <c r="EM262">
        <v>6.04</v>
      </c>
      <c r="EN262">
        <v>5.57</v>
      </c>
      <c r="EO262">
        <v>5.2</v>
      </c>
      <c r="EP262">
        <v>4.8899999999999997</v>
      </c>
      <c r="EQ262">
        <v>4.62</v>
      </c>
      <c r="ER262">
        <v>4.45</v>
      </c>
      <c r="ES262">
        <v>4.18</v>
      </c>
      <c r="ET262">
        <v>4.03</v>
      </c>
      <c r="EU262">
        <v>3.82</v>
      </c>
      <c r="EV262">
        <v>3.58</v>
      </c>
      <c r="EW262">
        <v>3.46</v>
      </c>
      <c r="EX262">
        <v>3.06</v>
      </c>
      <c r="EY262">
        <v>2.8</v>
      </c>
      <c r="EZ262">
        <v>2.61</v>
      </c>
      <c r="FA262">
        <v>2.4900000000000002</v>
      </c>
      <c r="FB262">
        <v>2.29</v>
      </c>
      <c r="FC262">
        <v>2.0499999999999998</v>
      </c>
      <c r="FD262">
        <v>1.93</v>
      </c>
      <c r="FE262">
        <v>1.78</v>
      </c>
      <c r="FF262">
        <v>1.57</v>
      </c>
      <c r="FG262">
        <v>1.44</v>
      </c>
      <c r="FH262">
        <v>1.28</v>
      </c>
      <c r="FI262">
        <v>1.19</v>
      </c>
      <c r="FJ262">
        <v>1.0900000000000001</v>
      </c>
      <c r="FK262">
        <v>0.96</v>
      </c>
      <c r="FL262">
        <v>0.86</v>
      </c>
      <c r="FM262">
        <v>0.77</v>
      </c>
      <c r="FN262">
        <v>0.69</v>
      </c>
      <c r="FO262">
        <v>0.59</v>
      </c>
      <c r="FP262">
        <v>0.52</v>
      </c>
      <c r="FQ262">
        <v>0.45</v>
      </c>
      <c r="FR262">
        <v>0.39</v>
      </c>
      <c r="FS262">
        <v>0.34</v>
      </c>
      <c r="FT262">
        <v>0.28999999999999998</v>
      </c>
      <c r="FU262">
        <v>0.25</v>
      </c>
      <c r="FV262">
        <v>0.2</v>
      </c>
      <c r="FW262">
        <v>0.17</v>
      </c>
      <c r="FX262">
        <v>0.15</v>
      </c>
      <c r="FY262">
        <v>0.12</v>
      </c>
      <c r="FZ262">
        <v>0.1</v>
      </c>
    </row>
    <row r="263" spans="1:182" x14ac:dyDescent="0.15">
      <c r="A263">
        <v>-76</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0.02</v>
      </c>
      <c r="X263">
        <v>0.04</v>
      </c>
      <c r="Y263">
        <v>0.06</v>
      </c>
      <c r="Z263">
        <v>0.08</v>
      </c>
      <c r="AA263">
        <v>0.1</v>
      </c>
      <c r="AB263">
        <v>0.12</v>
      </c>
      <c r="AC263">
        <v>0.14000000000000001</v>
      </c>
      <c r="AD263">
        <v>0.18</v>
      </c>
      <c r="AE263">
        <v>0.21</v>
      </c>
      <c r="AF263">
        <v>0.26</v>
      </c>
      <c r="AG263">
        <v>0.3</v>
      </c>
      <c r="AH263">
        <v>0.34</v>
      </c>
      <c r="AI263">
        <v>0.4</v>
      </c>
      <c r="AJ263">
        <v>0.45</v>
      </c>
      <c r="AK263">
        <v>0.52</v>
      </c>
      <c r="AL263">
        <v>0.59</v>
      </c>
      <c r="AM263">
        <v>0.67</v>
      </c>
      <c r="AN263">
        <v>0.78</v>
      </c>
      <c r="AO263">
        <v>0.86</v>
      </c>
      <c r="AP263">
        <v>0.96</v>
      </c>
      <c r="AQ263">
        <v>1.0900000000000001</v>
      </c>
      <c r="AR263">
        <v>1.17</v>
      </c>
      <c r="AS263">
        <v>1.34</v>
      </c>
      <c r="AT263">
        <v>1.45</v>
      </c>
      <c r="AU263">
        <v>1.6</v>
      </c>
      <c r="AV263">
        <v>1.74</v>
      </c>
      <c r="AW263">
        <v>1.88</v>
      </c>
      <c r="AX263">
        <v>2.0099999999999998</v>
      </c>
      <c r="AY263">
        <v>2.23</v>
      </c>
      <c r="AZ263">
        <v>2.46</v>
      </c>
      <c r="BA263">
        <v>2.58</v>
      </c>
      <c r="BB263">
        <v>2.82</v>
      </c>
      <c r="BC263">
        <v>3.01</v>
      </c>
      <c r="BD263">
        <v>3.2</v>
      </c>
      <c r="BE263">
        <v>3.51</v>
      </c>
      <c r="BF263">
        <v>3.67</v>
      </c>
      <c r="BG263">
        <v>3.89</v>
      </c>
      <c r="BH263">
        <v>4.1500000000000004</v>
      </c>
      <c r="BI263">
        <v>4.26</v>
      </c>
      <c r="BJ263">
        <v>4.55</v>
      </c>
      <c r="BK263">
        <v>4.76</v>
      </c>
      <c r="BL263">
        <v>5.08</v>
      </c>
      <c r="BM263">
        <v>5.41</v>
      </c>
      <c r="BN263">
        <v>5.7</v>
      </c>
      <c r="BO263">
        <v>6.02</v>
      </c>
      <c r="BP263">
        <v>6.4</v>
      </c>
      <c r="BQ263">
        <v>6.77</v>
      </c>
      <c r="BR263">
        <v>6.89</v>
      </c>
      <c r="BS263">
        <v>7.03</v>
      </c>
      <c r="BT263">
        <v>7.09</v>
      </c>
      <c r="BU263">
        <v>7.4</v>
      </c>
      <c r="BV263">
        <v>7.63</v>
      </c>
      <c r="BW263">
        <v>7.2</v>
      </c>
      <c r="BX263">
        <v>8.9499999999999993</v>
      </c>
      <c r="BY263">
        <v>9.6</v>
      </c>
      <c r="BZ263">
        <v>10.1</v>
      </c>
      <c r="CA263">
        <v>10.5</v>
      </c>
      <c r="CB263">
        <v>10.8</v>
      </c>
      <c r="CC263">
        <v>11.1</v>
      </c>
      <c r="CD263">
        <v>11.4</v>
      </c>
      <c r="CE263">
        <v>11.6</v>
      </c>
      <c r="CF263">
        <v>11.8</v>
      </c>
      <c r="CG263">
        <v>11.9</v>
      </c>
      <c r="CH263">
        <v>12</v>
      </c>
      <c r="CI263">
        <v>12.2</v>
      </c>
      <c r="CJ263">
        <v>12.3</v>
      </c>
      <c r="CK263">
        <v>12.4</v>
      </c>
      <c r="CL263">
        <v>12.4</v>
      </c>
      <c r="CM263">
        <v>12.5</v>
      </c>
      <c r="CN263">
        <v>12.6</v>
      </c>
      <c r="CO263">
        <v>12.5</v>
      </c>
      <c r="CP263">
        <v>12.6</v>
      </c>
      <c r="CQ263">
        <v>12.6</v>
      </c>
      <c r="CR263">
        <v>12.6</v>
      </c>
      <c r="CS263">
        <v>12.6</v>
      </c>
      <c r="CT263">
        <v>12.6</v>
      </c>
      <c r="CU263">
        <v>12.6</v>
      </c>
      <c r="CV263">
        <v>12.6</v>
      </c>
      <c r="CW263">
        <v>12.6</v>
      </c>
      <c r="CX263">
        <v>12.5</v>
      </c>
      <c r="CY263">
        <v>12.5</v>
      </c>
      <c r="CZ263">
        <v>12.4</v>
      </c>
      <c r="DA263">
        <v>12.4</v>
      </c>
      <c r="DB263">
        <v>12.3</v>
      </c>
      <c r="DC263">
        <v>12.2</v>
      </c>
      <c r="DD263">
        <v>12.2</v>
      </c>
      <c r="DE263">
        <v>12.1</v>
      </c>
      <c r="DF263">
        <v>12</v>
      </c>
      <c r="DG263">
        <v>11.9</v>
      </c>
      <c r="DH263">
        <v>11.8</v>
      </c>
      <c r="DI263">
        <v>11.7</v>
      </c>
      <c r="DJ263">
        <v>11.6</v>
      </c>
      <c r="DK263">
        <v>11.5</v>
      </c>
      <c r="DL263">
        <v>11.4</v>
      </c>
      <c r="DM263">
        <v>11.2</v>
      </c>
      <c r="DN263">
        <v>11.1</v>
      </c>
      <c r="DO263">
        <v>10.9</v>
      </c>
      <c r="DP263">
        <v>10.8</v>
      </c>
      <c r="DQ263">
        <v>10.7</v>
      </c>
      <c r="DR263">
        <v>10.4</v>
      </c>
      <c r="DS263">
        <v>10.3</v>
      </c>
      <c r="DT263">
        <v>10.199999999999999</v>
      </c>
      <c r="DU263">
        <v>9.92</v>
      </c>
      <c r="DV263">
        <v>9.82</v>
      </c>
      <c r="DW263">
        <v>9.69</v>
      </c>
      <c r="DX263">
        <v>9.5</v>
      </c>
      <c r="DY263">
        <v>9.33</v>
      </c>
      <c r="DZ263">
        <v>9.1199999999999992</v>
      </c>
      <c r="EA263">
        <v>8.99</v>
      </c>
      <c r="EB263">
        <v>8.73</v>
      </c>
      <c r="EC263">
        <v>8.5399999999999991</v>
      </c>
      <c r="ED263">
        <v>8.2799999999999994</v>
      </c>
      <c r="EE263">
        <v>8.07</v>
      </c>
      <c r="EF263">
        <v>7.91</v>
      </c>
      <c r="EG263">
        <v>7.93</v>
      </c>
      <c r="EH263">
        <v>7.68</v>
      </c>
      <c r="EI263">
        <v>7.43</v>
      </c>
      <c r="EJ263">
        <v>7.27</v>
      </c>
      <c r="EK263">
        <v>6.9</v>
      </c>
      <c r="EL263">
        <v>6.48</v>
      </c>
      <c r="EM263">
        <v>6.03</v>
      </c>
      <c r="EN263">
        <v>5.58</v>
      </c>
      <c r="EO263">
        <v>5.19</v>
      </c>
      <c r="EP263">
        <v>4.82</v>
      </c>
      <c r="EQ263">
        <v>4.68</v>
      </c>
      <c r="ER263">
        <v>4.4400000000000004</v>
      </c>
      <c r="ES263">
        <v>4.2300000000000004</v>
      </c>
      <c r="ET263">
        <v>4.04</v>
      </c>
      <c r="EU263">
        <v>3.8</v>
      </c>
      <c r="EV263">
        <v>3.69</v>
      </c>
      <c r="EW263">
        <v>3.37</v>
      </c>
      <c r="EX263">
        <v>3.08</v>
      </c>
      <c r="EY263">
        <v>2.81</v>
      </c>
      <c r="EZ263">
        <v>2.63</v>
      </c>
      <c r="FA263">
        <v>2.4500000000000002</v>
      </c>
      <c r="FB263">
        <v>2.29</v>
      </c>
      <c r="FC263">
        <v>2.1</v>
      </c>
      <c r="FD263">
        <v>1.9</v>
      </c>
      <c r="FE263">
        <v>1.76</v>
      </c>
      <c r="FF263">
        <v>1.55</v>
      </c>
      <c r="FG263">
        <v>1.48</v>
      </c>
      <c r="FH263">
        <v>1.31</v>
      </c>
      <c r="FI263">
        <v>1.18</v>
      </c>
      <c r="FJ263">
        <v>1.07</v>
      </c>
      <c r="FK263">
        <v>0.92</v>
      </c>
      <c r="FL263">
        <v>0.85</v>
      </c>
      <c r="FM263">
        <v>0.75</v>
      </c>
      <c r="FN263">
        <v>0.66</v>
      </c>
      <c r="FO263">
        <v>0.57999999999999996</v>
      </c>
      <c r="FP263">
        <v>0.54</v>
      </c>
      <c r="FQ263">
        <v>0.45</v>
      </c>
      <c r="FR263">
        <v>0.39</v>
      </c>
      <c r="FS263">
        <v>0.34</v>
      </c>
      <c r="FT263">
        <v>0.28000000000000003</v>
      </c>
      <c r="FU263">
        <v>0.24</v>
      </c>
      <c r="FV263">
        <v>0.21</v>
      </c>
      <c r="FW263">
        <v>0.17</v>
      </c>
      <c r="FX263">
        <v>0.14000000000000001</v>
      </c>
      <c r="FY263">
        <v>0.12</v>
      </c>
      <c r="FZ263">
        <v>0.1</v>
      </c>
    </row>
    <row r="264" spans="1:182" x14ac:dyDescent="0.15">
      <c r="A264">
        <v>-77</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0.02</v>
      </c>
      <c r="X264">
        <v>0.03</v>
      </c>
      <c r="Y264">
        <v>0.05</v>
      </c>
      <c r="Z264">
        <v>0.08</v>
      </c>
      <c r="AA264">
        <v>0.1</v>
      </c>
      <c r="AB264">
        <v>0.12</v>
      </c>
      <c r="AC264">
        <v>0.14000000000000001</v>
      </c>
      <c r="AD264">
        <v>0.18</v>
      </c>
      <c r="AE264">
        <v>0.21</v>
      </c>
      <c r="AF264">
        <v>0.25</v>
      </c>
      <c r="AG264">
        <v>0.28000000000000003</v>
      </c>
      <c r="AH264">
        <v>0.35</v>
      </c>
      <c r="AI264">
        <v>0.4</v>
      </c>
      <c r="AJ264">
        <v>0.46</v>
      </c>
      <c r="AK264">
        <v>0.51</v>
      </c>
      <c r="AL264">
        <v>0.56999999999999995</v>
      </c>
      <c r="AM264">
        <v>0.66</v>
      </c>
      <c r="AN264">
        <v>0.77</v>
      </c>
      <c r="AO264">
        <v>0.87</v>
      </c>
      <c r="AP264">
        <v>0.96</v>
      </c>
      <c r="AQ264">
        <v>1.04</v>
      </c>
      <c r="AR264">
        <v>1.1399999999999999</v>
      </c>
      <c r="AS264">
        <v>1.32</v>
      </c>
      <c r="AT264">
        <v>1.41</v>
      </c>
      <c r="AU264">
        <v>1.57</v>
      </c>
      <c r="AV264">
        <v>1.72</v>
      </c>
      <c r="AW264">
        <v>1.83</v>
      </c>
      <c r="AX264">
        <v>2.0299999999999998</v>
      </c>
      <c r="AY264">
        <v>2.2200000000000002</v>
      </c>
      <c r="AZ264">
        <v>2.4300000000000002</v>
      </c>
      <c r="BA264">
        <v>2.54</v>
      </c>
      <c r="BB264">
        <v>2.83</v>
      </c>
      <c r="BC264">
        <v>2.9</v>
      </c>
      <c r="BD264">
        <v>3.23</v>
      </c>
      <c r="BE264">
        <v>3.44</v>
      </c>
      <c r="BF264">
        <v>3.69</v>
      </c>
      <c r="BG264">
        <v>3.82</v>
      </c>
      <c r="BH264">
        <v>4.0599999999999996</v>
      </c>
      <c r="BI264">
        <v>4.12</v>
      </c>
      <c r="BJ264">
        <v>4.45</v>
      </c>
      <c r="BK264">
        <v>4.76</v>
      </c>
      <c r="BL264">
        <v>5.0199999999999996</v>
      </c>
      <c r="BM264">
        <v>5.3</v>
      </c>
      <c r="BN264">
        <v>5.71</v>
      </c>
      <c r="BO264">
        <v>5.99</v>
      </c>
      <c r="BP264">
        <v>6.37</v>
      </c>
      <c r="BQ264">
        <v>6.68</v>
      </c>
      <c r="BR264">
        <v>6.82</v>
      </c>
      <c r="BS264">
        <v>6.87</v>
      </c>
      <c r="BT264">
        <v>7.15</v>
      </c>
      <c r="BU264">
        <v>7.23</v>
      </c>
      <c r="BV264">
        <v>7.52</v>
      </c>
      <c r="BW264">
        <v>7.26</v>
      </c>
      <c r="BX264">
        <v>8.82</v>
      </c>
      <c r="BY264">
        <v>9.4600000000000009</v>
      </c>
      <c r="BZ264">
        <v>9.93</v>
      </c>
      <c r="CA264">
        <v>10.4</v>
      </c>
      <c r="CB264">
        <v>10.8</v>
      </c>
      <c r="CC264">
        <v>11.1</v>
      </c>
      <c r="CD264">
        <v>11.3</v>
      </c>
      <c r="CE264">
        <v>11.5</v>
      </c>
      <c r="CF264">
        <v>11.8</v>
      </c>
      <c r="CG264">
        <v>11.9</v>
      </c>
      <c r="CH264">
        <v>12</v>
      </c>
      <c r="CI264">
        <v>12.1</v>
      </c>
      <c r="CJ264">
        <v>12.2</v>
      </c>
      <c r="CK264">
        <v>12.3</v>
      </c>
      <c r="CL264">
        <v>12.4</v>
      </c>
      <c r="CM264">
        <v>12.5</v>
      </c>
      <c r="CN264">
        <v>12.5</v>
      </c>
      <c r="CO264">
        <v>12.6</v>
      </c>
      <c r="CP264">
        <v>12.6</v>
      </c>
      <c r="CQ264">
        <v>12.6</v>
      </c>
      <c r="CR264">
        <v>12.6</v>
      </c>
      <c r="CS264">
        <v>12.6</v>
      </c>
      <c r="CT264">
        <v>12.6</v>
      </c>
      <c r="CU264">
        <v>12.6</v>
      </c>
      <c r="CV264">
        <v>12.6</v>
      </c>
      <c r="CW264">
        <v>12.6</v>
      </c>
      <c r="CX264">
        <v>12.5</v>
      </c>
      <c r="CY264">
        <v>12.5</v>
      </c>
      <c r="CZ264">
        <v>12.4</v>
      </c>
      <c r="DA264">
        <v>12.4</v>
      </c>
      <c r="DB264">
        <v>12.3</v>
      </c>
      <c r="DC264">
        <v>12.2</v>
      </c>
      <c r="DD264">
        <v>12.2</v>
      </c>
      <c r="DE264">
        <v>12.1</v>
      </c>
      <c r="DF264">
        <v>12</v>
      </c>
      <c r="DG264">
        <v>11.9</v>
      </c>
      <c r="DH264">
        <v>11.8</v>
      </c>
      <c r="DI264">
        <v>11.7</v>
      </c>
      <c r="DJ264">
        <v>11.6</v>
      </c>
      <c r="DK264">
        <v>11.5</v>
      </c>
      <c r="DL264">
        <v>11.4</v>
      </c>
      <c r="DM264">
        <v>11.3</v>
      </c>
      <c r="DN264">
        <v>11.1</v>
      </c>
      <c r="DO264">
        <v>11</v>
      </c>
      <c r="DP264">
        <v>10.9</v>
      </c>
      <c r="DQ264">
        <v>10.7</v>
      </c>
      <c r="DR264">
        <v>10.6</v>
      </c>
      <c r="DS264">
        <v>10.3</v>
      </c>
      <c r="DT264">
        <v>10.199999999999999</v>
      </c>
      <c r="DU264">
        <v>9.99</v>
      </c>
      <c r="DV264">
        <v>9.89</v>
      </c>
      <c r="DW264">
        <v>9.6999999999999993</v>
      </c>
      <c r="DX264">
        <v>9.58</v>
      </c>
      <c r="DY264">
        <v>9.4</v>
      </c>
      <c r="DZ264">
        <v>9.18</v>
      </c>
      <c r="EA264">
        <v>9.02</v>
      </c>
      <c r="EB264">
        <v>8.8000000000000007</v>
      </c>
      <c r="EC264">
        <v>8.58</v>
      </c>
      <c r="ED264">
        <v>8.34</v>
      </c>
      <c r="EE264">
        <v>8.1</v>
      </c>
      <c r="EF264">
        <v>7.93</v>
      </c>
      <c r="EG264">
        <v>7.92</v>
      </c>
      <c r="EH264">
        <v>7.71</v>
      </c>
      <c r="EI264">
        <v>7.51</v>
      </c>
      <c r="EJ264">
        <v>7.26</v>
      </c>
      <c r="EK264">
        <v>6.92</v>
      </c>
      <c r="EL264">
        <v>6.51</v>
      </c>
      <c r="EM264">
        <v>6.07</v>
      </c>
      <c r="EN264">
        <v>5.64</v>
      </c>
      <c r="EO264">
        <v>5.17</v>
      </c>
      <c r="EP264">
        <v>4.87</v>
      </c>
      <c r="EQ264">
        <v>4.67</v>
      </c>
      <c r="ER264">
        <v>4.4400000000000004</v>
      </c>
      <c r="ES264">
        <v>4.2300000000000004</v>
      </c>
      <c r="ET264">
        <v>3.99</v>
      </c>
      <c r="EU264">
        <v>3.79</v>
      </c>
      <c r="EV264">
        <v>3.59</v>
      </c>
      <c r="EW264">
        <v>3.42</v>
      </c>
      <c r="EX264">
        <v>3.03</v>
      </c>
      <c r="EY264">
        <v>2.82</v>
      </c>
      <c r="EZ264">
        <v>2.62</v>
      </c>
      <c r="FA264">
        <v>2.4500000000000002</v>
      </c>
      <c r="FB264">
        <v>2.29</v>
      </c>
      <c r="FC264">
        <v>2.09</v>
      </c>
      <c r="FD264">
        <v>1.89</v>
      </c>
      <c r="FE264">
        <v>1.79</v>
      </c>
      <c r="FF264">
        <v>1.57</v>
      </c>
      <c r="FG264">
        <v>1.45</v>
      </c>
      <c r="FH264">
        <v>1.28</v>
      </c>
      <c r="FI264">
        <v>1.1299999999999999</v>
      </c>
      <c r="FJ264">
        <v>1.08</v>
      </c>
      <c r="FK264">
        <v>0.95</v>
      </c>
      <c r="FL264">
        <v>0.86</v>
      </c>
      <c r="FM264">
        <v>0.76</v>
      </c>
      <c r="FN264">
        <v>0.69</v>
      </c>
      <c r="FO264">
        <v>0.59</v>
      </c>
      <c r="FP264">
        <v>0.5</v>
      </c>
      <c r="FQ264">
        <v>0.46</v>
      </c>
      <c r="FR264">
        <v>0.4</v>
      </c>
      <c r="FS264">
        <v>0.32</v>
      </c>
      <c r="FT264">
        <v>0.28000000000000003</v>
      </c>
      <c r="FU264">
        <v>0.25</v>
      </c>
      <c r="FV264">
        <v>0.2</v>
      </c>
      <c r="FW264">
        <v>0.17</v>
      </c>
      <c r="FX264">
        <v>0.14000000000000001</v>
      </c>
      <c r="FY264">
        <v>0.12</v>
      </c>
      <c r="FZ264">
        <v>0.1</v>
      </c>
    </row>
    <row r="265" spans="1:182" x14ac:dyDescent="0.15">
      <c r="A265">
        <v>-78</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0.02</v>
      </c>
      <c r="X265">
        <v>0.03</v>
      </c>
      <c r="Y265">
        <v>0.05</v>
      </c>
      <c r="Z265">
        <v>0.08</v>
      </c>
      <c r="AA265">
        <v>0.09</v>
      </c>
      <c r="AB265">
        <v>0.11</v>
      </c>
      <c r="AC265">
        <v>0.14000000000000001</v>
      </c>
      <c r="AD265">
        <v>0.16</v>
      </c>
      <c r="AE265">
        <v>0.2</v>
      </c>
      <c r="AF265">
        <v>0.24</v>
      </c>
      <c r="AG265">
        <v>0.28000000000000003</v>
      </c>
      <c r="AH265">
        <v>0.33</v>
      </c>
      <c r="AI265">
        <v>0.4</v>
      </c>
      <c r="AJ265">
        <v>0.45</v>
      </c>
      <c r="AK265">
        <v>0.5</v>
      </c>
      <c r="AL265">
        <v>0.6</v>
      </c>
      <c r="AM265">
        <v>0.67</v>
      </c>
      <c r="AN265">
        <v>0.74</v>
      </c>
      <c r="AO265">
        <v>0.86</v>
      </c>
      <c r="AP265">
        <v>0.92</v>
      </c>
      <c r="AQ265">
        <v>1.05</v>
      </c>
      <c r="AR265">
        <v>1.1499999999999999</v>
      </c>
      <c r="AS265">
        <v>1.28</v>
      </c>
      <c r="AT265">
        <v>1.42</v>
      </c>
      <c r="AU265">
        <v>1.54</v>
      </c>
      <c r="AV265">
        <v>1.7</v>
      </c>
      <c r="AW265">
        <v>1.85</v>
      </c>
      <c r="AX265">
        <v>2.0099999999999998</v>
      </c>
      <c r="AY265">
        <v>2.19</v>
      </c>
      <c r="AZ265">
        <v>2.38</v>
      </c>
      <c r="BA265">
        <v>2.54</v>
      </c>
      <c r="BB265">
        <v>2.75</v>
      </c>
      <c r="BC265">
        <v>2.89</v>
      </c>
      <c r="BD265">
        <v>3.17</v>
      </c>
      <c r="BE265">
        <v>3.36</v>
      </c>
      <c r="BF265">
        <v>3.66</v>
      </c>
      <c r="BG265">
        <v>3.85</v>
      </c>
      <c r="BH265">
        <v>3.97</v>
      </c>
      <c r="BI265">
        <v>4.12</v>
      </c>
      <c r="BJ265">
        <v>4.3899999999999997</v>
      </c>
      <c r="BK265">
        <v>4.63</v>
      </c>
      <c r="BL265">
        <v>4.93</v>
      </c>
      <c r="BM265">
        <v>5.29</v>
      </c>
      <c r="BN265">
        <v>5.61</v>
      </c>
      <c r="BO265">
        <v>5.98</v>
      </c>
      <c r="BP265">
        <v>6.33</v>
      </c>
      <c r="BQ265">
        <v>6.64</v>
      </c>
      <c r="BR265">
        <v>6.68</v>
      </c>
      <c r="BS265">
        <v>6.69</v>
      </c>
      <c r="BT265">
        <v>6.95</v>
      </c>
      <c r="BU265">
        <v>7.01</v>
      </c>
      <c r="BV265">
        <v>7.38</v>
      </c>
      <c r="BW265">
        <v>7.19</v>
      </c>
      <c r="BX265">
        <v>8.7100000000000009</v>
      </c>
      <c r="BY265">
        <v>9.33</v>
      </c>
      <c r="BZ265">
        <v>9.84</v>
      </c>
      <c r="CA265">
        <v>10.3</v>
      </c>
      <c r="CB265">
        <v>10.7</v>
      </c>
      <c r="CC265">
        <v>11</v>
      </c>
      <c r="CD265">
        <v>11.2</v>
      </c>
      <c r="CE265">
        <v>11.5</v>
      </c>
      <c r="CF265">
        <v>11.7</v>
      </c>
      <c r="CG265">
        <v>11.9</v>
      </c>
      <c r="CH265">
        <v>12</v>
      </c>
      <c r="CI265">
        <v>12.1</v>
      </c>
      <c r="CJ265">
        <v>12.2</v>
      </c>
      <c r="CK265">
        <v>12.3</v>
      </c>
      <c r="CL265">
        <v>12.4</v>
      </c>
      <c r="CM265">
        <v>12.4</v>
      </c>
      <c r="CN265">
        <v>12.5</v>
      </c>
      <c r="CO265">
        <v>12.5</v>
      </c>
      <c r="CP265">
        <v>12.6</v>
      </c>
      <c r="CQ265">
        <v>12.6</v>
      </c>
      <c r="CR265">
        <v>12.6</v>
      </c>
      <c r="CS265">
        <v>12.6</v>
      </c>
      <c r="CT265">
        <v>12.6</v>
      </c>
      <c r="CU265">
        <v>12.6</v>
      </c>
      <c r="CV265">
        <v>12.6</v>
      </c>
      <c r="CW265">
        <v>12.6</v>
      </c>
      <c r="CX265">
        <v>12.6</v>
      </c>
      <c r="CY265">
        <v>12.5</v>
      </c>
      <c r="CZ265">
        <v>12.5</v>
      </c>
      <c r="DA265">
        <v>12.4</v>
      </c>
      <c r="DB265">
        <v>12.3</v>
      </c>
      <c r="DC265">
        <v>12.3</v>
      </c>
      <c r="DD265">
        <v>12.2</v>
      </c>
      <c r="DE265">
        <v>12.1</v>
      </c>
      <c r="DF265">
        <v>12</v>
      </c>
      <c r="DG265">
        <v>12</v>
      </c>
      <c r="DH265">
        <v>11.9</v>
      </c>
      <c r="DI265">
        <v>11.8</v>
      </c>
      <c r="DJ265">
        <v>11.7</v>
      </c>
      <c r="DK265">
        <v>11.5</v>
      </c>
      <c r="DL265">
        <v>11.4</v>
      </c>
      <c r="DM265">
        <v>11.3</v>
      </c>
      <c r="DN265">
        <v>11.2</v>
      </c>
      <c r="DO265">
        <v>11.1</v>
      </c>
      <c r="DP265">
        <v>10.9</v>
      </c>
      <c r="DQ265">
        <v>10.8</v>
      </c>
      <c r="DR265">
        <v>10.6</v>
      </c>
      <c r="DS265">
        <v>10.4</v>
      </c>
      <c r="DT265">
        <v>10.199999999999999</v>
      </c>
      <c r="DU265">
        <v>10.1</v>
      </c>
      <c r="DV265">
        <v>9.9</v>
      </c>
      <c r="DW265">
        <v>9.76</v>
      </c>
      <c r="DX265">
        <v>9.6</v>
      </c>
      <c r="DY265">
        <v>9.42</v>
      </c>
      <c r="DZ265">
        <v>9.23</v>
      </c>
      <c r="EA265">
        <v>9.0500000000000007</v>
      </c>
      <c r="EB265">
        <v>8.86</v>
      </c>
      <c r="EC265">
        <v>8.6</v>
      </c>
      <c r="ED265">
        <v>8.39</v>
      </c>
      <c r="EE265">
        <v>8.17</v>
      </c>
      <c r="EF265">
        <v>7.98</v>
      </c>
      <c r="EG265">
        <v>7.97</v>
      </c>
      <c r="EH265">
        <v>7.8</v>
      </c>
      <c r="EI265">
        <v>7.54</v>
      </c>
      <c r="EJ265">
        <v>7.32</v>
      </c>
      <c r="EK265">
        <v>6.95</v>
      </c>
      <c r="EL265">
        <v>6.52</v>
      </c>
      <c r="EM265">
        <v>6.07</v>
      </c>
      <c r="EN265">
        <v>5.61</v>
      </c>
      <c r="EO265">
        <v>5.22</v>
      </c>
      <c r="EP265">
        <v>4.9000000000000004</v>
      </c>
      <c r="EQ265">
        <v>4.66</v>
      </c>
      <c r="ER265">
        <v>4.43</v>
      </c>
      <c r="ES265">
        <v>4.2</v>
      </c>
      <c r="ET265">
        <v>4</v>
      </c>
      <c r="EU265">
        <v>3.8</v>
      </c>
      <c r="EV265">
        <v>3.64</v>
      </c>
      <c r="EW265">
        <v>3.39</v>
      </c>
      <c r="EX265">
        <v>3.03</v>
      </c>
      <c r="EY265">
        <v>2.79</v>
      </c>
      <c r="EZ265">
        <v>2.63</v>
      </c>
      <c r="FA265">
        <v>2.48</v>
      </c>
      <c r="FB265">
        <v>2.2999999999999998</v>
      </c>
      <c r="FC265">
        <v>2.0499999999999998</v>
      </c>
      <c r="FD265">
        <v>1.86</v>
      </c>
      <c r="FE265">
        <v>1.74</v>
      </c>
      <c r="FF265">
        <v>1.56</v>
      </c>
      <c r="FG265">
        <v>1.45</v>
      </c>
      <c r="FH265">
        <v>1.29</v>
      </c>
      <c r="FI265">
        <v>1.1599999999999999</v>
      </c>
      <c r="FJ265">
        <v>1.07</v>
      </c>
      <c r="FK265">
        <v>0.94</v>
      </c>
      <c r="FL265">
        <v>0.85</v>
      </c>
      <c r="FM265">
        <v>0.72</v>
      </c>
      <c r="FN265">
        <v>0.65</v>
      </c>
      <c r="FO265">
        <v>0.6</v>
      </c>
      <c r="FP265">
        <v>0.51</v>
      </c>
      <c r="FQ265">
        <v>0.46</v>
      </c>
      <c r="FR265">
        <v>0.39</v>
      </c>
      <c r="FS265">
        <v>0.33</v>
      </c>
      <c r="FT265">
        <v>0.28999999999999998</v>
      </c>
      <c r="FU265">
        <v>0.25</v>
      </c>
      <c r="FV265">
        <v>0.21</v>
      </c>
      <c r="FW265">
        <v>0.17</v>
      </c>
      <c r="FX265">
        <v>0.14000000000000001</v>
      </c>
      <c r="FY265">
        <v>0.12</v>
      </c>
      <c r="FZ265">
        <v>0.1</v>
      </c>
    </row>
    <row r="266" spans="1:182" x14ac:dyDescent="0.15">
      <c r="A266">
        <v>-79</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0.02</v>
      </c>
      <c r="X266">
        <v>0.04</v>
      </c>
      <c r="Y266">
        <v>0.06</v>
      </c>
      <c r="Z266">
        <v>7.0000000000000007E-2</v>
      </c>
      <c r="AA266">
        <v>0.09</v>
      </c>
      <c r="AB266">
        <v>0.12</v>
      </c>
      <c r="AC266">
        <v>0.14000000000000001</v>
      </c>
      <c r="AD266">
        <v>0.17</v>
      </c>
      <c r="AE266">
        <v>0.21</v>
      </c>
      <c r="AF266">
        <v>0.24</v>
      </c>
      <c r="AG266">
        <v>0.27</v>
      </c>
      <c r="AH266">
        <v>0.32</v>
      </c>
      <c r="AI266">
        <v>0.39</v>
      </c>
      <c r="AJ266">
        <v>0.44</v>
      </c>
      <c r="AK266">
        <v>0.51</v>
      </c>
      <c r="AL266">
        <v>0.56000000000000005</v>
      </c>
      <c r="AM266">
        <v>0.66</v>
      </c>
      <c r="AN266">
        <v>0.72</v>
      </c>
      <c r="AO266">
        <v>0.82</v>
      </c>
      <c r="AP266">
        <v>0.95</v>
      </c>
      <c r="AQ266">
        <v>1.02</v>
      </c>
      <c r="AR266">
        <v>1.1399999999999999</v>
      </c>
      <c r="AS266">
        <v>1.29</v>
      </c>
      <c r="AT266">
        <v>1.39</v>
      </c>
      <c r="AU266">
        <v>1.54</v>
      </c>
      <c r="AV266">
        <v>1.69</v>
      </c>
      <c r="AW266">
        <v>1.83</v>
      </c>
      <c r="AX266">
        <v>1.98</v>
      </c>
      <c r="AY266">
        <v>2.17</v>
      </c>
      <c r="AZ266">
        <v>2.37</v>
      </c>
      <c r="BA266">
        <v>2.5099999999999998</v>
      </c>
      <c r="BB266">
        <v>2.77</v>
      </c>
      <c r="BC266">
        <v>2.88</v>
      </c>
      <c r="BD266">
        <v>3.1</v>
      </c>
      <c r="BE266">
        <v>3.39</v>
      </c>
      <c r="BF266">
        <v>3.63</v>
      </c>
      <c r="BG266">
        <v>3.79</v>
      </c>
      <c r="BH266">
        <v>3.95</v>
      </c>
      <c r="BI266">
        <v>4.17</v>
      </c>
      <c r="BJ266">
        <v>4.3099999999999996</v>
      </c>
      <c r="BK266">
        <v>4.6399999999999997</v>
      </c>
      <c r="BL266">
        <v>4.95</v>
      </c>
      <c r="BM266">
        <v>5.26</v>
      </c>
      <c r="BN266">
        <v>5.56</v>
      </c>
      <c r="BO266">
        <v>5.96</v>
      </c>
      <c r="BP266">
        <v>6.21</v>
      </c>
      <c r="BQ266">
        <v>6.59</v>
      </c>
      <c r="BR266">
        <v>6.6</v>
      </c>
      <c r="BS266">
        <v>6.68</v>
      </c>
      <c r="BT266">
        <v>6.89</v>
      </c>
      <c r="BU266">
        <v>6.78</v>
      </c>
      <c r="BV266">
        <v>7.29</v>
      </c>
      <c r="BW266">
        <v>7.14</v>
      </c>
      <c r="BX266">
        <v>8</v>
      </c>
      <c r="BY266">
        <v>9.32</v>
      </c>
      <c r="BZ266">
        <v>9.7799999999999994</v>
      </c>
      <c r="CA266">
        <v>10.199999999999999</v>
      </c>
      <c r="CB266">
        <v>10.6</v>
      </c>
      <c r="CC266">
        <v>10.9</v>
      </c>
      <c r="CD266">
        <v>11.2</v>
      </c>
      <c r="CE266">
        <v>11.4</v>
      </c>
      <c r="CF266">
        <v>11.6</v>
      </c>
      <c r="CG266">
        <v>11.9</v>
      </c>
      <c r="CH266">
        <v>12</v>
      </c>
      <c r="CI266">
        <v>12.1</v>
      </c>
      <c r="CJ266">
        <v>12.2</v>
      </c>
      <c r="CK266">
        <v>12.3</v>
      </c>
      <c r="CL266">
        <v>12.4</v>
      </c>
      <c r="CM266">
        <v>12.4</v>
      </c>
      <c r="CN266">
        <v>12.5</v>
      </c>
      <c r="CO266">
        <v>12.5</v>
      </c>
      <c r="CP266">
        <v>12.6</v>
      </c>
      <c r="CQ266">
        <v>12.6</v>
      </c>
      <c r="CR266">
        <v>12.6</v>
      </c>
      <c r="CS266">
        <v>12.6</v>
      </c>
      <c r="CT266">
        <v>12.6</v>
      </c>
      <c r="CU266">
        <v>12.6</v>
      </c>
      <c r="CV266">
        <v>12.6</v>
      </c>
      <c r="CW266">
        <v>12.6</v>
      </c>
      <c r="CX266">
        <v>12.6</v>
      </c>
      <c r="CY266">
        <v>12.5</v>
      </c>
      <c r="CZ266">
        <v>12.5</v>
      </c>
      <c r="DA266">
        <v>12.4</v>
      </c>
      <c r="DB266">
        <v>12.4</v>
      </c>
      <c r="DC266">
        <v>12.3</v>
      </c>
      <c r="DD266">
        <v>12.2</v>
      </c>
      <c r="DE266">
        <v>12.1</v>
      </c>
      <c r="DF266">
        <v>12</v>
      </c>
      <c r="DG266">
        <v>12</v>
      </c>
      <c r="DH266">
        <v>11.9</v>
      </c>
      <c r="DI266">
        <v>11.8</v>
      </c>
      <c r="DJ266">
        <v>11.7</v>
      </c>
      <c r="DK266">
        <v>11.6</v>
      </c>
      <c r="DL266">
        <v>11.5</v>
      </c>
      <c r="DM266">
        <v>11.4</v>
      </c>
      <c r="DN266">
        <v>11.2</v>
      </c>
      <c r="DO266">
        <v>11.1</v>
      </c>
      <c r="DP266">
        <v>10.9</v>
      </c>
      <c r="DQ266">
        <v>10.8</v>
      </c>
      <c r="DR266">
        <v>10.7</v>
      </c>
      <c r="DS266">
        <v>10.5</v>
      </c>
      <c r="DT266">
        <v>10.3</v>
      </c>
      <c r="DU266">
        <v>10.1</v>
      </c>
      <c r="DV266">
        <v>9.9499999999999993</v>
      </c>
      <c r="DW266">
        <v>9.81</v>
      </c>
      <c r="DX266">
        <v>9.68</v>
      </c>
      <c r="DY266">
        <v>9.5299999999999994</v>
      </c>
      <c r="DZ266">
        <v>9.2899999999999991</v>
      </c>
      <c r="EA266">
        <v>9.1300000000000008</v>
      </c>
      <c r="EB266">
        <v>8.92</v>
      </c>
      <c r="EC266">
        <v>8.69</v>
      </c>
      <c r="ED266">
        <v>8.4700000000000006</v>
      </c>
      <c r="EE266">
        <v>8.23</v>
      </c>
      <c r="EF266">
        <v>8.0299999999999994</v>
      </c>
      <c r="EG266">
        <v>8.0500000000000007</v>
      </c>
      <c r="EH266">
        <v>7.87</v>
      </c>
      <c r="EI266">
        <v>7.56</v>
      </c>
      <c r="EJ266">
        <v>7.32</v>
      </c>
      <c r="EK266">
        <v>7.01</v>
      </c>
      <c r="EL266">
        <v>6.55</v>
      </c>
      <c r="EM266">
        <v>6.11</v>
      </c>
      <c r="EN266">
        <v>5.62</v>
      </c>
      <c r="EO266">
        <v>5.21</v>
      </c>
      <c r="EP266">
        <v>4.92</v>
      </c>
      <c r="EQ266">
        <v>4.63</v>
      </c>
      <c r="ER266">
        <v>4.46</v>
      </c>
      <c r="ES266">
        <v>4.2300000000000004</v>
      </c>
      <c r="ET266">
        <v>4.01</v>
      </c>
      <c r="EU266">
        <v>3.79</v>
      </c>
      <c r="EV266">
        <v>3.67</v>
      </c>
      <c r="EW266">
        <v>3.38</v>
      </c>
      <c r="EX266">
        <v>3.02</v>
      </c>
      <c r="EY266">
        <v>2.8</v>
      </c>
      <c r="EZ266">
        <v>2.62</v>
      </c>
      <c r="FA266">
        <v>2.4700000000000002</v>
      </c>
      <c r="FB266">
        <v>2.2999999999999998</v>
      </c>
      <c r="FC266">
        <v>2.0499999999999998</v>
      </c>
      <c r="FD266">
        <v>1.88</v>
      </c>
      <c r="FE266">
        <v>1.74</v>
      </c>
      <c r="FF266">
        <v>1.59</v>
      </c>
      <c r="FG266">
        <v>1.42</v>
      </c>
      <c r="FH266">
        <v>1.31</v>
      </c>
      <c r="FI266">
        <v>1.1499999999999999</v>
      </c>
      <c r="FJ266">
        <v>1.06</v>
      </c>
      <c r="FK266">
        <v>0.96</v>
      </c>
      <c r="FL266">
        <v>0.83</v>
      </c>
      <c r="FM266">
        <v>0.75</v>
      </c>
      <c r="FN266">
        <v>0.65</v>
      </c>
      <c r="FO266">
        <v>0.56000000000000005</v>
      </c>
      <c r="FP266">
        <v>0.5</v>
      </c>
      <c r="FQ266">
        <v>0.45</v>
      </c>
      <c r="FR266">
        <v>0.39</v>
      </c>
      <c r="FS266">
        <v>0.34</v>
      </c>
      <c r="FT266">
        <v>0.28000000000000003</v>
      </c>
      <c r="FU266">
        <v>0.25</v>
      </c>
      <c r="FV266">
        <v>0.21</v>
      </c>
      <c r="FW266">
        <v>0.17</v>
      </c>
      <c r="FX266">
        <v>0.14000000000000001</v>
      </c>
      <c r="FY266">
        <v>0.12</v>
      </c>
      <c r="FZ266">
        <v>0.1</v>
      </c>
    </row>
    <row r="267" spans="1:182" x14ac:dyDescent="0.15">
      <c r="A267">
        <v>-80</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0.02</v>
      </c>
      <c r="X267">
        <v>0.04</v>
      </c>
      <c r="Y267">
        <v>0.05</v>
      </c>
      <c r="Z267">
        <v>7.0000000000000007E-2</v>
      </c>
      <c r="AA267">
        <v>0.09</v>
      </c>
      <c r="AB267">
        <v>0.11</v>
      </c>
      <c r="AC267">
        <v>0.14000000000000001</v>
      </c>
      <c r="AD267">
        <v>0.17</v>
      </c>
      <c r="AE267">
        <v>0.2</v>
      </c>
      <c r="AF267">
        <v>0.24</v>
      </c>
      <c r="AG267">
        <v>0.28999999999999998</v>
      </c>
      <c r="AH267">
        <v>0.32</v>
      </c>
      <c r="AI267">
        <v>0.38</v>
      </c>
      <c r="AJ267">
        <v>0.44</v>
      </c>
      <c r="AK267">
        <v>0.49</v>
      </c>
      <c r="AL267">
        <v>0.59</v>
      </c>
      <c r="AM267">
        <v>0.66</v>
      </c>
      <c r="AN267">
        <v>0.73</v>
      </c>
      <c r="AO267">
        <v>0.82</v>
      </c>
      <c r="AP267">
        <v>0.92</v>
      </c>
      <c r="AQ267">
        <v>1.03</v>
      </c>
      <c r="AR267">
        <v>1.1299999999999999</v>
      </c>
      <c r="AS267">
        <v>1.25</v>
      </c>
      <c r="AT267">
        <v>1.39</v>
      </c>
      <c r="AU267">
        <v>1.51</v>
      </c>
      <c r="AV267">
        <v>1.65</v>
      </c>
      <c r="AW267">
        <v>1.81</v>
      </c>
      <c r="AX267">
        <v>1.99</v>
      </c>
      <c r="AY267">
        <v>2.17</v>
      </c>
      <c r="AZ267">
        <v>2.2999999999999998</v>
      </c>
      <c r="BA267">
        <v>2.54</v>
      </c>
      <c r="BB267">
        <v>2.68</v>
      </c>
      <c r="BC267">
        <v>2.85</v>
      </c>
      <c r="BD267">
        <v>3.14</v>
      </c>
      <c r="BE267">
        <v>3.41</v>
      </c>
      <c r="BF267">
        <v>3.6</v>
      </c>
      <c r="BG267">
        <v>3.79</v>
      </c>
      <c r="BH267">
        <v>3.94</v>
      </c>
      <c r="BI267">
        <v>4.09</v>
      </c>
      <c r="BJ267">
        <v>4.37</v>
      </c>
      <c r="BK267">
        <v>4.5999999999999996</v>
      </c>
      <c r="BL267">
        <v>4.92</v>
      </c>
      <c r="BM267">
        <v>5.22</v>
      </c>
      <c r="BN267">
        <v>5.53</v>
      </c>
      <c r="BO267">
        <v>5.82</v>
      </c>
      <c r="BP267">
        <v>6.11</v>
      </c>
      <c r="BQ267">
        <v>6.49</v>
      </c>
      <c r="BR267">
        <v>6.67</v>
      </c>
      <c r="BS267">
        <v>6.66</v>
      </c>
      <c r="BT267">
        <v>6.88</v>
      </c>
      <c r="BU267">
        <v>6.66</v>
      </c>
      <c r="BV267">
        <v>7.14</v>
      </c>
      <c r="BW267">
        <v>7.13</v>
      </c>
      <c r="BX267">
        <v>7.95</v>
      </c>
      <c r="BY267">
        <v>9.27</v>
      </c>
      <c r="BZ267">
        <v>9.74</v>
      </c>
      <c r="CA267">
        <v>10.1</v>
      </c>
      <c r="CB267">
        <v>10.5</v>
      </c>
      <c r="CC267">
        <v>10.8</v>
      </c>
      <c r="CD267">
        <v>11.1</v>
      </c>
      <c r="CE267">
        <v>11.4</v>
      </c>
      <c r="CF267">
        <v>11.6</v>
      </c>
      <c r="CG267">
        <v>11.8</v>
      </c>
      <c r="CH267">
        <v>12</v>
      </c>
      <c r="CI267">
        <v>12.1</v>
      </c>
      <c r="CJ267">
        <v>12.2</v>
      </c>
      <c r="CK267">
        <v>12.3</v>
      </c>
      <c r="CL267">
        <v>12.3</v>
      </c>
      <c r="CM267">
        <v>12.4</v>
      </c>
      <c r="CN267">
        <v>12.5</v>
      </c>
      <c r="CO267">
        <v>12.5</v>
      </c>
      <c r="CP267">
        <v>12.6</v>
      </c>
      <c r="CQ267">
        <v>12.6</v>
      </c>
      <c r="CR267">
        <v>12.6</v>
      </c>
      <c r="CS267">
        <v>12.6</v>
      </c>
      <c r="CT267">
        <v>12.6</v>
      </c>
      <c r="CU267">
        <v>12.6</v>
      </c>
      <c r="CV267">
        <v>12.6</v>
      </c>
      <c r="CW267">
        <v>12.6</v>
      </c>
      <c r="CX267">
        <v>12.6</v>
      </c>
      <c r="CY267">
        <v>12.6</v>
      </c>
      <c r="CZ267">
        <v>12.5</v>
      </c>
      <c r="DA267">
        <v>12.4</v>
      </c>
      <c r="DB267">
        <v>12.4</v>
      </c>
      <c r="DC267">
        <v>12.3</v>
      </c>
      <c r="DD267">
        <v>12.2</v>
      </c>
      <c r="DE267">
        <v>12.1</v>
      </c>
      <c r="DF267">
        <v>12.1</v>
      </c>
      <c r="DG267">
        <v>12</v>
      </c>
      <c r="DH267">
        <v>11.9</v>
      </c>
      <c r="DI267">
        <v>11.8</v>
      </c>
      <c r="DJ267">
        <v>11.7</v>
      </c>
      <c r="DK267">
        <v>11.6</v>
      </c>
      <c r="DL267">
        <v>11.5</v>
      </c>
      <c r="DM267">
        <v>11.4</v>
      </c>
      <c r="DN267">
        <v>11.3</v>
      </c>
      <c r="DO267">
        <v>11.2</v>
      </c>
      <c r="DP267">
        <v>11</v>
      </c>
      <c r="DQ267">
        <v>10.9</v>
      </c>
      <c r="DR267">
        <v>10.7</v>
      </c>
      <c r="DS267">
        <v>10.6</v>
      </c>
      <c r="DT267">
        <v>10.4</v>
      </c>
      <c r="DU267">
        <v>10.199999999999999</v>
      </c>
      <c r="DV267">
        <v>10</v>
      </c>
      <c r="DW267">
        <v>9.85</v>
      </c>
      <c r="DX267">
        <v>9.7100000000000009</v>
      </c>
      <c r="DY267">
        <v>9.5500000000000007</v>
      </c>
      <c r="DZ267">
        <v>9.39</v>
      </c>
      <c r="EA267">
        <v>9.16</v>
      </c>
      <c r="EB267">
        <v>8.9600000000000009</v>
      </c>
      <c r="EC267">
        <v>8.75</v>
      </c>
      <c r="ED267">
        <v>8.49</v>
      </c>
      <c r="EE267">
        <v>8.33</v>
      </c>
      <c r="EF267">
        <v>8.11</v>
      </c>
      <c r="EG267">
        <v>8.0399999999999991</v>
      </c>
      <c r="EH267">
        <v>7.9</v>
      </c>
      <c r="EI267">
        <v>7.61</v>
      </c>
      <c r="EJ267">
        <v>7.38</v>
      </c>
      <c r="EK267">
        <v>7.01</v>
      </c>
      <c r="EL267">
        <v>6.61</v>
      </c>
      <c r="EM267">
        <v>6.06</v>
      </c>
      <c r="EN267">
        <v>5.63</v>
      </c>
      <c r="EO267">
        <v>5.22</v>
      </c>
      <c r="EP267">
        <v>4.9000000000000004</v>
      </c>
      <c r="EQ267">
        <v>4.66</v>
      </c>
      <c r="ER267">
        <v>4.46</v>
      </c>
      <c r="ES267">
        <v>4.2300000000000004</v>
      </c>
      <c r="ET267">
        <v>4.05</v>
      </c>
      <c r="EU267">
        <v>3.77</v>
      </c>
      <c r="EV267">
        <v>3.63</v>
      </c>
      <c r="EW267">
        <v>3.35</v>
      </c>
      <c r="EX267">
        <v>3.05</v>
      </c>
      <c r="EY267">
        <v>2.82</v>
      </c>
      <c r="EZ267">
        <v>2.63</v>
      </c>
      <c r="FA267">
        <v>2.44</v>
      </c>
      <c r="FB267">
        <v>2.2599999999999998</v>
      </c>
      <c r="FC267">
        <v>2.0299999999999998</v>
      </c>
      <c r="FD267">
        <v>1.9</v>
      </c>
      <c r="FE267">
        <v>1.73</v>
      </c>
      <c r="FF267">
        <v>1.56</v>
      </c>
      <c r="FG267">
        <v>1.43</v>
      </c>
      <c r="FH267">
        <v>1.3</v>
      </c>
      <c r="FI267">
        <v>1.1599999999999999</v>
      </c>
      <c r="FJ267">
        <v>1.05</v>
      </c>
      <c r="FK267">
        <v>0.94</v>
      </c>
      <c r="FL267">
        <v>0.83</v>
      </c>
      <c r="FM267">
        <v>0.74</v>
      </c>
      <c r="FN267">
        <v>0.66</v>
      </c>
      <c r="FO267">
        <v>0.59</v>
      </c>
      <c r="FP267">
        <v>0.5</v>
      </c>
      <c r="FQ267">
        <v>0.43</v>
      </c>
      <c r="FR267">
        <v>0.39</v>
      </c>
      <c r="FS267">
        <v>0.33</v>
      </c>
      <c r="FT267">
        <v>0.28999999999999998</v>
      </c>
      <c r="FU267">
        <v>0.24</v>
      </c>
      <c r="FV267">
        <v>0.21</v>
      </c>
      <c r="FW267">
        <v>0.17</v>
      </c>
      <c r="FX267">
        <v>0.14000000000000001</v>
      </c>
      <c r="FY267">
        <v>0.12</v>
      </c>
      <c r="FZ267">
        <v>0.1</v>
      </c>
    </row>
    <row r="268" spans="1:182" x14ac:dyDescent="0.15">
      <c r="A268">
        <v>-81</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0.02</v>
      </c>
      <c r="X268">
        <v>0.04</v>
      </c>
      <c r="Y268">
        <v>0.05</v>
      </c>
      <c r="Z268">
        <v>7.0000000000000007E-2</v>
      </c>
      <c r="AA268">
        <v>0.09</v>
      </c>
      <c r="AB268">
        <v>0.11</v>
      </c>
      <c r="AC268">
        <v>0.14000000000000001</v>
      </c>
      <c r="AD268">
        <v>0.16</v>
      </c>
      <c r="AE268">
        <v>0.19</v>
      </c>
      <c r="AF268">
        <v>0.23</v>
      </c>
      <c r="AG268">
        <v>0.27</v>
      </c>
      <c r="AH268">
        <v>0.34</v>
      </c>
      <c r="AI268">
        <v>0.38</v>
      </c>
      <c r="AJ268">
        <v>0.42</v>
      </c>
      <c r="AK268">
        <v>0.49</v>
      </c>
      <c r="AL268">
        <v>0.6</v>
      </c>
      <c r="AM268">
        <v>0.65</v>
      </c>
      <c r="AN268">
        <v>0.73</v>
      </c>
      <c r="AO268">
        <v>0.82</v>
      </c>
      <c r="AP268">
        <v>0.91</v>
      </c>
      <c r="AQ268">
        <v>1.02</v>
      </c>
      <c r="AR268">
        <v>1.1499999999999999</v>
      </c>
      <c r="AS268">
        <v>1.25</v>
      </c>
      <c r="AT268">
        <v>1.36</v>
      </c>
      <c r="AU268">
        <v>1.52</v>
      </c>
      <c r="AV268">
        <v>1.66</v>
      </c>
      <c r="AW268">
        <v>1.83</v>
      </c>
      <c r="AX268">
        <v>1.95</v>
      </c>
      <c r="AY268">
        <v>2.15</v>
      </c>
      <c r="AZ268">
        <v>2.31</v>
      </c>
      <c r="BA268">
        <v>2.4900000000000002</v>
      </c>
      <c r="BB268">
        <v>2.72</v>
      </c>
      <c r="BC268">
        <v>2.88</v>
      </c>
      <c r="BD268">
        <v>3.14</v>
      </c>
      <c r="BE268">
        <v>3.33</v>
      </c>
      <c r="BF268">
        <v>3.55</v>
      </c>
      <c r="BG268">
        <v>3.8</v>
      </c>
      <c r="BH268">
        <v>3.9</v>
      </c>
      <c r="BI268">
        <v>4.0999999999999996</v>
      </c>
      <c r="BJ268">
        <v>4.25</v>
      </c>
      <c r="BK268">
        <v>4.54</v>
      </c>
      <c r="BL268">
        <v>4.79</v>
      </c>
      <c r="BM268">
        <v>5.16</v>
      </c>
      <c r="BN268">
        <v>5.45</v>
      </c>
      <c r="BO268">
        <v>5.84</v>
      </c>
      <c r="BP268">
        <v>6.13</v>
      </c>
      <c r="BQ268">
        <v>6.47</v>
      </c>
      <c r="BR268">
        <v>6.64</v>
      </c>
      <c r="BS268">
        <v>6.59</v>
      </c>
      <c r="BT268">
        <v>6.91</v>
      </c>
      <c r="BU268">
        <v>6.66</v>
      </c>
      <c r="BV268">
        <v>6.9</v>
      </c>
      <c r="BW268">
        <v>7.55</v>
      </c>
      <c r="BX268">
        <v>7.94</v>
      </c>
      <c r="BY268">
        <v>9.17</v>
      </c>
      <c r="BZ268">
        <v>9.67</v>
      </c>
      <c r="CA268">
        <v>10.1</v>
      </c>
      <c r="CB268">
        <v>10.4</v>
      </c>
      <c r="CC268">
        <v>10.8</v>
      </c>
      <c r="CD268">
        <v>11</v>
      </c>
      <c r="CE268">
        <v>11.3</v>
      </c>
      <c r="CF268">
        <v>11.6</v>
      </c>
      <c r="CG268">
        <v>11.8</v>
      </c>
      <c r="CH268">
        <v>11.9</v>
      </c>
      <c r="CI268">
        <v>12.1</v>
      </c>
      <c r="CJ268">
        <v>12.2</v>
      </c>
      <c r="CK268">
        <v>12.3</v>
      </c>
      <c r="CL268">
        <v>12.4</v>
      </c>
      <c r="CM268">
        <v>12.4</v>
      </c>
      <c r="CN268">
        <v>12.5</v>
      </c>
      <c r="CO268">
        <v>12.5</v>
      </c>
      <c r="CP268">
        <v>12.6</v>
      </c>
      <c r="CQ268">
        <v>12.6</v>
      </c>
      <c r="CR268">
        <v>12.6</v>
      </c>
      <c r="CS268">
        <v>12.7</v>
      </c>
      <c r="CT268">
        <v>12.6</v>
      </c>
      <c r="CU268">
        <v>12.6</v>
      </c>
      <c r="CV268">
        <v>12.7</v>
      </c>
      <c r="CW268">
        <v>12.6</v>
      </c>
      <c r="CX268">
        <v>12.6</v>
      </c>
      <c r="CY268">
        <v>12.6</v>
      </c>
      <c r="CZ268">
        <v>12.5</v>
      </c>
      <c r="DA268">
        <v>12.5</v>
      </c>
      <c r="DB268">
        <v>12.4</v>
      </c>
      <c r="DC268">
        <v>12.3</v>
      </c>
      <c r="DD268">
        <v>12.3</v>
      </c>
      <c r="DE268">
        <v>12.2</v>
      </c>
      <c r="DF268">
        <v>12.1</v>
      </c>
      <c r="DG268">
        <v>12</v>
      </c>
      <c r="DH268">
        <v>12</v>
      </c>
      <c r="DI268">
        <v>11.9</v>
      </c>
      <c r="DJ268">
        <v>11.8</v>
      </c>
      <c r="DK268">
        <v>11.6</v>
      </c>
      <c r="DL268">
        <v>11.5</v>
      </c>
      <c r="DM268">
        <v>11.4</v>
      </c>
      <c r="DN268">
        <v>11.3</v>
      </c>
      <c r="DO268">
        <v>11.2</v>
      </c>
      <c r="DP268">
        <v>11.1</v>
      </c>
      <c r="DQ268">
        <v>10.9</v>
      </c>
      <c r="DR268">
        <v>10.8</v>
      </c>
      <c r="DS268">
        <v>10.6</v>
      </c>
      <c r="DT268">
        <v>10.4</v>
      </c>
      <c r="DU268">
        <v>10.199999999999999</v>
      </c>
      <c r="DV268">
        <v>10.1</v>
      </c>
      <c r="DW268">
        <v>9.92</v>
      </c>
      <c r="DX268">
        <v>9.75</v>
      </c>
      <c r="DY268">
        <v>9.59</v>
      </c>
      <c r="DZ268">
        <v>9.39</v>
      </c>
      <c r="EA268">
        <v>9.25</v>
      </c>
      <c r="EB268">
        <v>9.02</v>
      </c>
      <c r="EC268">
        <v>8.8000000000000007</v>
      </c>
      <c r="ED268">
        <v>8.57</v>
      </c>
      <c r="EE268">
        <v>8.3699999999999992</v>
      </c>
      <c r="EF268">
        <v>8.19</v>
      </c>
      <c r="EG268">
        <v>8.14</v>
      </c>
      <c r="EH268">
        <v>7.92</v>
      </c>
      <c r="EI268">
        <v>7.59</v>
      </c>
      <c r="EJ268">
        <v>7.38</v>
      </c>
      <c r="EK268">
        <v>7.04</v>
      </c>
      <c r="EL268">
        <v>6.61</v>
      </c>
      <c r="EM268">
        <v>6.09</v>
      </c>
      <c r="EN268">
        <v>5.62</v>
      </c>
      <c r="EO268">
        <v>5.22</v>
      </c>
      <c r="EP268">
        <v>4.96</v>
      </c>
      <c r="EQ268">
        <v>4.67</v>
      </c>
      <c r="ER268">
        <v>4.4800000000000004</v>
      </c>
      <c r="ES268">
        <v>4.24</v>
      </c>
      <c r="ET268">
        <v>4</v>
      </c>
      <c r="EU268">
        <v>3.81</v>
      </c>
      <c r="EV268">
        <v>3.65</v>
      </c>
      <c r="EW268">
        <v>3.34</v>
      </c>
      <c r="EX268">
        <v>3.03</v>
      </c>
      <c r="EY268">
        <v>2.81</v>
      </c>
      <c r="EZ268">
        <v>2.64</v>
      </c>
      <c r="FA268">
        <v>2.44</v>
      </c>
      <c r="FB268">
        <v>2.23</v>
      </c>
      <c r="FC268">
        <v>2.0099999999999998</v>
      </c>
      <c r="FD268">
        <v>1.87</v>
      </c>
      <c r="FE268">
        <v>1.74</v>
      </c>
      <c r="FF268">
        <v>1.55</v>
      </c>
      <c r="FG268">
        <v>1.42</v>
      </c>
      <c r="FH268">
        <v>1.27</v>
      </c>
      <c r="FI268">
        <v>1.1499999999999999</v>
      </c>
      <c r="FJ268">
        <v>1.02</v>
      </c>
      <c r="FK268">
        <v>0.93</v>
      </c>
      <c r="FL268">
        <v>0.83</v>
      </c>
      <c r="FM268">
        <v>0.74</v>
      </c>
      <c r="FN268">
        <v>0.67</v>
      </c>
      <c r="FO268">
        <v>0.55000000000000004</v>
      </c>
      <c r="FP268">
        <v>0.52</v>
      </c>
      <c r="FQ268">
        <v>0.43</v>
      </c>
      <c r="FR268">
        <v>0.37</v>
      </c>
      <c r="FS268">
        <v>0.33</v>
      </c>
      <c r="FT268">
        <v>0.28999999999999998</v>
      </c>
      <c r="FU268">
        <v>0.24</v>
      </c>
      <c r="FV268">
        <v>0.2</v>
      </c>
      <c r="FW268">
        <v>0.17</v>
      </c>
      <c r="FX268">
        <v>0.14000000000000001</v>
      </c>
      <c r="FY268">
        <v>0.12</v>
      </c>
      <c r="FZ268">
        <v>0.1</v>
      </c>
    </row>
    <row r="269" spans="1:182" x14ac:dyDescent="0.15">
      <c r="A269">
        <v>-82</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0.02</v>
      </c>
      <c r="X269">
        <v>0.04</v>
      </c>
      <c r="Y269">
        <v>0.05</v>
      </c>
      <c r="Z269">
        <v>0.06</v>
      </c>
      <c r="AA269">
        <v>0.09</v>
      </c>
      <c r="AB269">
        <v>0.11</v>
      </c>
      <c r="AC269">
        <v>0.14000000000000001</v>
      </c>
      <c r="AD269">
        <v>0.17</v>
      </c>
      <c r="AE269">
        <v>0.19</v>
      </c>
      <c r="AF269">
        <v>0.23</v>
      </c>
      <c r="AG269">
        <v>0.28000000000000003</v>
      </c>
      <c r="AH269">
        <v>0.32</v>
      </c>
      <c r="AI269">
        <v>0.37</v>
      </c>
      <c r="AJ269">
        <v>0.41</v>
      </c>
      <c r="AK269">
        <v>0.49</v>
      </c>
      <c r="AL269">
        <v>0.56000000000000005</v>
      </c>
      <c r="AM269">
        <v>0.64</v>
      </c>
      <c r="AN269">
        <v>0.72</v>
      </c>
      <c r="AO269">
        <v>0.83</v>
      </c>
      <c r="AP269">
        <v>0.92</v>
      </c>
      <c r="AQ269">
        <v>1.01</v>
      </c>
      <c r="AR269">
        <v>1.1499999999999999</v>
      </c>
      <c r="AS269">
        <v>1.26</v>
      </c>
      <c r="AT269">
        <v>1.37</v>
      </c>
      <c r="AU269">
        <v>1.52</v>
      </c>
      <c r="AV269">
        <v>1.69</v>
      </c>
      <c r="AW269">
        <v>1.8</v>
      </c>
      <c r="AX269">
        <v>1.98</v>
      </c>
      <c r="AY269">
        <v>2.13</v>
      </c>
      <c r="AZ269">
        <v>2.2999999999999998</v>
      </c>
      <c r="BA269">
        <v>2.48</v>
      </c>
      <c r="BB269">
        <v>2.65</v>
      </c>
      <c r="BC269">
        <v>2.9</v>
      </c>
      <c r="BD269">
        <v>3.07</v>
      </c>
      <c r="BE269">
        <v>3.28</v>
      </c>
      <c r="BF269">
        <v>3.6</v>
      </c>
      <c r="BG269">
        <v>3.69</v>
      </c>
      <c r="BH269">
        <v>4</v>
      </c>
      <c r="BI269">
        <v>4.05</v>
      </c>
      <c r="BJ269">
        <v>4.25</v>
      </c>
      <c r="BK269">
        <v>4.57</v>
      </c>
      <c r="BL269">
        <v>4.8499999999999996</v>
      </c>
      <c r="BM269">
        <v>5.09</v>
      </c>
      <c r="BN269">
        <v>5.45</v>
      </c>
      <c r="BO269">
        <v>5.83</v>
      </c>
      <c r="BP269">
        <v>6.1</v>
      </c>
      <c r="BQ269">
        <v>6.41</v>
      </c>
      <c r="BR269">
        <v>6.64</v>
      </c>
      <c r="BS269">
        <v>6.55</v>
      </c>
      <c r="BT269">
        <v>6.9</v>
      </c>
      <c r="BU269">
        <v>6.59</v>
      </c>
      <c r="BV269">
        <v>6.9</v>
      </c>
      <c r="BW269">
        <v>7.44</v>
      </c>
      <c r="BX269">
        <v>8.44</v>
      </c>
      <c r="BY269">
        <v>9.11</v>
      </c>
      <c r="BZ269">
        <v>9.65</v>
      </c>
      <c r="CA269">
        <v>10</v>
      </c>
      <c r="CB269">
        <v>10.4</v>
      </c>
      <c r="CC269">
        <v>10.7</v>
      </c>
      <c r="CD269">
        <v>11</v>
      </c>
      <c r="CE269">
        <v>11.3</v>
      </c>
      <c r="CF269">
        <v>11.5</v>
      </c>
      <c r="CG269">
        <v>11.7</v>
      </c>
      <c r="CH269">
        <v>11.9</v>
      </c>
      <c r="CI269">
        <v>12.1</v>
      </c>
      <c r="CJ269">
        <v>12.2</v>
      </c>
      <c r="CK269">
        <v>12.2</v>
      </c>
      <c r="CL269">
        <v>12.4</v>
      </c>
      <c r="CM269">
        <v>12.4</v>
      </c>
      <c r="CN269">
        <v>12.5</v>
      </c>
      <c r="CO269">
        <v>12.5</v>
      </c>
      <c r="CP269">
        <v>12.6</v>
      </c>
      <c r="CQ269">
        <v>12.6</v>
      </c>
      <c r="CR269">
        <v>12.7</v>
      </c>
      <c r="CS269">
        <v>12.7</v>
      </c>
      <c r="CT269">
        <v>12.7</v>
      </c>
      <c r="CU269">
        <v>12.7</v>
      </c>
      <c r="CV269">
        <v>12.7</v>
      </c>
      <c r="CW269">
        <v>12.7</v>
      </c>
      <c r="CX269">
        <v>12.6</v>
      </c>
      <c r="CY269">
        <v>12.6</v>
      </c>
      <c r="CZ269">
        <v>12.6</v>
      </c>
      <c r="DA269">
        <v>12.5</v>
      </c>
      <c r="DB269">
        <v>12.5</v>
      </c>
      <c r="DC269">
        <v>12.4</v>
      </c>
      <c r="DD269">
        <v>12.3</v>
      </c>
      <c r="DE269">
        <v>12.2</v>
      </c>
      <c r="DF269">
        <v>12.1</v>
      </c>
      <c r="DG269">
        <v>12</v>
      </c>
      <c r="DH269">
        <v>12</v>
      </c>
      <c r="DI269">
        <v>11.9</v>
      </c>
      <c r="DJ269">
        <v>11.8</v>
      </c>
      <c r="DK269">
        <v>11.7</v>
      </c>
      <c r="DL269">
        <v>11.6</v>
      </c>
      <c r="DM269">
        <v>11.5</v>
      </c>
      <c r="DN269">
        <v>11.4</v>
      </c>
      <c r="DO269">
        <v>11.2</v>
      </c>
      <c r="DP269">
        <v>11.1</v>
      </c>
      <c r="DQ269">
        <v>11</v>
      </c>
      <c r="DR269">
        <v>10.8</v>
      </c>
      <c r="DS269">
        <v>10.7</v>
      </c>
      <c r="DT269">
        <v>10.5</v>
      </c>
      <c r="DU269">
        <v>10.3</v>
      </c>
      <c r="DV269">
        <v>10.1</v>
      </c>
      <c r="DW269">
        <v>9.9600000000000009</v>
      </c>
      <c r="DX269">
        <v>9.82</v>
      </c>
      <c r="DY269">
        <v>9.6300000000000008</v>
      </c>
      <c r="DZ269">
        <v>9.42</v>
      </c>
      <c r="EA269">
        <v>9.2799999999999994</v>
      </c>
      <c r="EB269">
        <v>9.09</v>
      </c>
      <c r="EC269">
        <v>8.86</v>
      </c>
      <c r="ED269">
        <v>8.61</v>
      </c>
      <c r="EE269">
        <v>8.43</v>
      </c>
      <c r="EF269">
        <v>8.23</v>
      </c>
      <c r="EG269">
        <v>8.18</v>
      </c>
      <c r="EH269">
        <v>7.94</v>
      </c>
      <c r="EI269">
        <v>7.63</v>
      </c>
      <c r="EJ269">
        <v>7.35</v>
      </c>
      <c r="EK269">
        <v>7.12</v>
      </c>
      <c r="EL269">
        <v>6.56</v>
      </c>
      <c r="EM269">
        <v>6.09</v>
      </c>
      <c r="EN269">
        <v>5.58</v>
      </c>
      <c r="EO269">
        <v>5.2</v>
      </c>
      <c r="EP269">
        <v>4.91</v>
      </c>
      <c r="EQ269">
        <v>4.6399999999999997</v>
      </c>
      <c r="ER269">
        <v>4.4000000000000004</v>
      </c>
      <c r="ES269">
        <v>4.24</v>
      </c>
      <c r="ET269">
        <v>4.01</v>
      </c>
      <c r="EU269">
        <v>3.76</v>
      </c>
      <c r="EV269">
        <v>3.62</v>
      </c>
      <c r="EW269">
        <v>3.33</v>
      </c>
      <c r="EX269">
        <v>3.03</v>
      </c>
      <c r="EY269">
        <v>2.77</v>
      </c>
      <c r="EZ269">
        <v>2.65</v>
      </c>
      <c r="FA269">
        <v>2.5</v>
      </c>
      <c r="FB269">
        <v>2.2000000000000002</v>
      </c>
      <c r="FC269">
        <v>2.04</v>
      </c>
      <c r="FD269">
        <v>1.87</v>
      </c>
      <c r="FE269">
        <v>1.68</v>
      </c>
      <c r="FF269">
        <v>1.55</v>
      </c>
      <c r="FG269">
        <v>1.44</v>
      </c>
      <c r="FH269">
        <v>1.28</v>
      </c>
      <c r="FI269">
        <v>1.1299999999999999</v>
      </c>
      <c r="FJ269">
        <v>1.04</v>
      </c>
      <c r="FK269">
        <v>0.94</v>
      </c>
      <c r="FL269">
        <v>0.82</v>
      </c>
      <c r="FM269">
        <v>0.72</v>
      </c>
      <c r="FN269">
        <v>0.65</v>
      </c>
      <c r="FO269">
        <v>0.57999999999999996</v>
      </c>
      <c r="FP269">
        <v>0.49</v>
      </c>
      <c r="FQ269">
        <v>0.45</v>
      </c>
      <c r="FR269">
        <v>0.38</v>
      </c>
      <c r="FS269">
        <v>0.31</v>
      </c>
      <c r="FT269">
        <v>0.28000000000000003</v>
      </c>
      <c r="FU269">
        <v>0.24</v>
      </c>
      <c r="FV269">
        <v>0.2</v>
      </c>
      <c r="FW269">
        <v>0.17</v>
      </c>
      <c r="FX269">
        <v>0.14000000000000001</v>
      </c>
      <c r="FY269">
        <v>0.11</v>
      </c>
      <c r="FZ269">
        <v>0.1</v>
      </c>
    </row>
    <row r="270" spans="1:182" x14ac:dyDescent="0.15">
      <c r="A270">
        <v>-83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0.02</v>
      </c>
      <c r="X270">
        <v>0.04</v>
      </c>
      <c r="Y270">
        <v>0.05</v>
      </c>
      <c r="Z270">
        <v>7.0000000000000007E-2</v>
      </c>
      <c r="AA270">
        <v>0.09</v>
      </c>
      <c r="AB270">
        <v>0.11</v>
      </c>
      <c r="AC270">
        <v>0.14000000000000001</v>
      </c>
      <c r="AD270">
        <v>0.17</v>
      </c>
      <c r="AE270">
        <v>0.2</v>
      </c>
      <c r="AF270">
        <v>0.24</v>
      </c>
      <c r="AG270">
        <v>0.28000000000000003</v>
      </c>
      <c r="AH270">
        <v>0.33</v>
      </c>
      <c r="AI270">
        <v>0.37</v>
      </c>
      <c r="AJ270">
        <v>0.44</v>
      </c>
      <c r="AK270">
        <v>0.47</v>
      </c>
      <c r="AL270">
        <v>0.56000000000000005</v>
      </c>
      <c r="AM270">
        <v>0.64</v>
      </c>
      <c r="AN270">
        <v>0.71</v>
      </c>
      <c r="AO270">
        <v>0.81</v>
      </c>
      <c r="AP270">
        <v>0.92</v>
      </c>
      <c r="AQ270">
        <v>1.04</v>
      </c>
      <c r="AR270">
        <v>1.1200000000000001</v>
      </c>
      <c r="AS270">
        <v>1.23</v>
      </c>
      <c r="AT270">
        <v>1.34</v>
      </c>
      <c r="AU270">
        <v>1.51</v>
      </c>
      <c r="AV270">
        <v>1.65</v>
      </c>
      <c r="AW270">
        <v>1.81</v>
      </c>
      <c r="AX270">
        <v>1.95</v>
      </c>
      <c r="AY270">
        <v>2.12</v>
      </c>
      <c r="AZ270">
        <v>2.29</v>
      </c>
      <c r="BA270">
        <v>2.46</v>
      </c>
      <c r="BB270">
        <v>2.65</v>
      </c>
      <c r="BC270">
        <v>2.86</v>
      </c>
      <c r="BD270">
        <v>3.07</v>
      </c>
      <c r="BE270">
        <v>3.32</v>
      </c>
      <c r="BF270">
        <v>3.52</v>
      </c>
      <c r="BG270">
        <v>3.7</v>
      </c>
      <c r="BH270">
        <v>3.94</v>
      </c>
      <c r="BI270">
        <v>3.96</v>
      </c>
      <c r="BJ270">
        <v>4.22</v>
      </c>
      <c r="BK270">
        <v>4.5599999999999996</v>
      </c>
      <c r="BL270">
        <v>4.8600000000000003</v>
      </c>
      <c r="BM270">
        <v>5.18</v>
      </c>
      <c r="BN270">
        <v>5.42</v>
      </c>
      <c r="BO270">
        <v>5.8</v>
      </c>
      <c r="BP270">
        <v>6.09</v>
      </c>
      <c r="BQ270">
        <v>6.36</v>
      </c>
      <c r="BR270">
        <v>6.6</v>
      </c>
      <c r="BS270">
        <v>6.59</v>
      </c>
      <c r="BT270">
        <v>6.85</v>
      </c>
      <c r="BU270">
        <v>6.62</v>
      </c>
      <c r="BV270">
        <v>6.88</v>
      </c>
      <c r="BW270">
        <v>7.28</v>
      </c>
      <c r="BX270">
        <v>7.94</v>
      </c>
      <c r="BY270">
        <v>8.5500000000000007</v>
      </c>
      <c r="BZ270">
        <v>9.58</v>
      </c>
      <c r="CA270">
        <v>10</v>
      </c>
      <c r="CB270">
        <v>10.3</v>
      </c>
      <c r="CC270">
        <v>10.7</v>
      </c>
      <c r="CD270">
        <v>11</v>
      </c>
      <c r="CE270">
        <v>11.2</v>
      </c>
      <c r="CF270">
        <v>11.4</v>
      </c>
      <c r="CG270">
        <v>11.7</v>
      </c>
      <c r="CH270">
        <v>11.9</v>
      </c>
      <c r="CI270">
        <v>12</v>
      </c>
      <c r="CJ270">
        <v>12.2</v>
      </c>
      <c r="CK270">
        <v>12.3</v>
      </c>
      <c r="CL270">
        <v>12.4</v>
      </c>
      <c r="CM270">
        <v>12.4</v>
      </c>
      <c r="CN270">
        <v>12.5</v>
      </c>
      <c r="CO270">
        <v>12.6</v>
      </c>
      <c r="CP270">
        <v>12.6</v>
      </c>
      <c r="CQ270">
        <v>12.6</v>
      </c>
      <c r="CR270">
        <v>12.7</v>
      </c>
      <c r="CS270">
        <v>12.7</v>
      </c>
      <c r="CT270">
        <v>12.7</v>
      </c>
      <c r="CU270">
        <v>12.7</v>
      </c>
      <c r="CV270">
        <v>12.7</v>
      </c>
      <c r="CW270">
        <v>12.7</v>
      </c>
      <c r="CX270">
        <v>12.7</v>
      </c>
      <c r="CY270">
        <v>12.6</v>
      </c>
      <c r="CZ270">
        <v>12.6</v>
      </c>
      <c r="DA270">
        <v>12.5</v>
      </c>
      <c r="DB270">
        <v>12.5</v>
      </c>
      <c r="DC270">
        <v>12.4</v>
      </c>
      <c r="DD270">
        <v>12.3</v>
      </c>
      <c r="DE270">
        <v>12.2</v>
      </c>
      <c r="DF270">
        <v>12.2</v>
      </c>
      <c r="DG270">
        <v>12.1</v>
      </c>
      <c r="DH270">
        <v>12</v>
      </c>
      <c r="DI270">
        <v>11.9</v>
      </c>
      <c r="DJ270">
        <v>11.8</v>
      </c>
      <c r="DK270">
        <v>11.7</v>
      </c>
      <c r="DL270">
        <v>11.6</v>
      </c>
      <c r="DM270">
        <v>11.5</v>
      </c>
      <c r="DN270">
        <v>11.4</v>
      </c>
      <c r="DO270">
        <v>11.3</v>
      </c>
      <c r="DP270">
        <v>11.2</v>
      </c>
      <c r="DQ270">
        <v>11</v>
      </c>
      <c r="DR270">
        <v>10.9</v>
      </c>
      <c r="DS270">
        <v>10.7</v>
      </c>
      <c r="DT270">
        <v>10.6</v>
      </c>
      <c r="DU270">
        <v>10.4</v>
      </c>
      <c r="DV270">
        <v>10.199999999999999</v>
      </c>
      <c r="DW270">
        <v>10</v>
      </c>
      <c r="DX270">
        <v>9.8699999999999992</v>
      </c>
      <c r="DY270">
        <v>9.67</v>
      </c>
      <c r="DZ270">
        <v>9.52</v>
      </c>
      <c r="EA270">
        <v>9.32</v>
      </c>
      <c r="EB270">
        <v>9.1199999999999992</v>
      </c>
      <c r="EC270">
        <v>8.89</v>
      </c>
      <c r="ED270">
        <v>8.68</v>
      </c>
      <c r="EE270">
        <v>8.51</v>
      </c>
      <c r="EF270">
        <v>8.2200000000000006</v>
      </c>
      <c r="EG270">
        <v>8.26</v>
      </c>
      <c r="EH270">
        <v>7.93</v>
      </c>
      <c r="EI270">
        <v>7.73</v>
      </c>
      <c r="EJ270">
        <v>7.4</v>
      </c>
      <c r="EK270">
        <v>7.01</v>
      </c>
      <c r="EL270">
        <v>6.6</v>
      </c>
      <c r="EM270">
        <v>6.06</v>
      </c>
      <c r="EN270">
        <v>5.62</v>
      </c>
      <c r="EO270">
        <v>5.21</v>
      </c>
      <c r="EP270">
        <v>4.9400000000000004</v>
      </c>
      <c r="EQ270">
        <v>4.6900000000000004</v>
      </c>
      <c r="ER270">
        <v>4.47</v>
      </c>
      <c r="ES270">
        <v>4.25</v>
      </c>
      <c r="ET270">
        <v>3.98</v>
      </c>
      <c r="EU270">
        <v>3.76</v>
      </c>
      <c r="EV270">
        <v>3.67</v>
      </c>
      <c r="EW270">
        <v>3.33</v>
      </c>
      <c r="EX270">
        <v>3</v>
      </c>
      <c r="EY270">
        <v>2.78</v>
      </c>
      <c r="EZ270">
        <v>2.64</v>
      </c>
      <c r="FA270">
        <v>2.4300000000000002</v>
      </c>
      <c r="FB270">
        <v>2.27</v>
      </c>
      <c r="FC270">
        <v>2</v>
      </c>
      <c r="FD270">
        <v>1.87</v>
      </c>
      <c r="FE270">
        <v>1.7</v>
      </c>
      <c r="FF270">
        <v>1.56</v>
      </c>
      <c r="FG270">
        <v>1.39</v>
      </c>
      <c r="FH270">
        <v>1.3</v>
      </c>
      <c r="FI270">
        <v>1.1599999999999999</v>
      </c>
      <c r="FJ270">
        <v>1.01</v>
      </c>
      <c r="FK270">
        <v>0.92</v>
      </c>
      <c r="FL270">
        <v>0.81</v>
      </c>
      <c r="FM270">
        <v>0.72</v>
      </c>
      <c r="FN270">
        <v>0.63</v>
      </c>
      <c r="FO270">
        <v>0.56000000000000005</v>
      </c>
      <c r="FP270">
        <v>0.5</v>
      </c>
      <c r="FQ270">
        <v>0.45</v>
      </c>
      <c r="FR270">
        <v>0.36</v>
      </c>
      <c r="FS270">
        <v>0.32</v>
      </c>
      <c r="FT270">
        <v>0.27</v>
      </c>
      <c r="FU270">
        <v>0.22</v>
      </c>
      <c r="FV270">
        <v>0.2</v>
      </c>
      <c r="FW270">
        <v>0.17</v>
      </c>
      <c r="FX270">
        <v>0.14000000000000001</v>
      </c>
      <c r="FY270">
        <v>0.12</v>
      </c>
      <c r="FZ270">
        <v>0.1</v>
      </c>
    </row>
    <row r="271" spans="1:182" x14ac:dyDescent="0.15">
      <c r="A271">
        <v>-84</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0.02</v>
      </c>
      <c r="X271">
        <v>0.04</v>
      </c>
      <c r="Y271">
        <v>0.05</v>
      </c>
      <c r="Z271">
        <v>7.0000000000000007E-2</v>
      </c>
      <c r="AA271">
        <v>0.09</v>
      </c>
      <c r="AB271">
        <v>0.11</v>
      </c>
      <c r="AC271">
        <v>0.14000000000000001</v>
      </c>
      <c r="AD271">
        <v>0.16</v>
      </c>
      <c r="AE271">
        <v>0.19</v>
      </c>
      <c r="AF271">
        <v>0.24</v>
      </c>
      <c r="AG271">
        <v>0.28000000000000003</v>
      </c>
      <c r="AH271">
        <v>0.31</v>
      </c>
      <c r="AI271">
        <v>0.37</v>
      </c>
      <c r="AJ271">
        <v>0.45</v>
      </c>
      <c r="AK271">
        <v>0.48</v>
      </c>
      <c r="AL271">
        <v>0.55000000000000004</v>
      </c>
      <c r="AM271">
        <v>0.65</v>
      </c>
      <c r="AN271">
        <v>0.72</v>
      </c>
      <c r="AO271">
        <v>0.81</v>
      </c>
      <c r="AP271">
        <v>0.91</v>
      </c>
      <c r="AQ271">
        <v>0.99</v>
      </c>
      <c r="AR271">
        <v>1.1299999999999999</v>
      </c>
      <c r="AS271">
        <v>1.26</v>
      </c>
      <c r="AT271">
        <v>1.36</v>
      </c>
      <c r="AU271">
        <v>1.5</v>
      </c>
      <c r="AV271">
        <v>1.65</v>
      </c>
      <c r="AW271">
        <v>1.81</v>
      </c>
      <c r="AX271">
        <v>1.95</v>
      </c>
      <c r="AY271">
        <v>2.14</v>
      </c>
      <c r="AZ271">
        <v>2.2999999999999998</v>
      </c>
      <c r="BA271">
        <v>2.4900000000000002</v>
      </c>
      <c r="BB271">
        <v>2.63</v>
      </c>
      <c r="BC271">
        <v>2.91</v>
      </c>
      <c r="BD271">
        <v>3.05</v>
      </c>
      <c r="BE271">
        <v>3.35</v>
      </c>
      <c r="BF271">
        <v>3.57</v>
      </c>
      <c r="BG271">
        <v>3.62</v>
      </c>
      <c r="BH271">
        <v>3.97</v>
      </c>
      <c r="BI271">
        <v>4.04</v>
      </c>
      <c r="BJ271">
        <v>4.28</v>
      </c>
      <c r="BK271">
        <v>4.51</v>
      </c>
      <c r="BL271">
        <v>4.75</v>
      </c>
      <c r="BM271">
        <v>5.12</v>
      </c>
      <c r="BN271">
        <v>5.42</v>
      </c>
      <c r="BO271">
        <v>5.77</v>
      </c>
      <c r="BP271">
        <v>6.08</v>
      </c>
      <c r="BQ271">
        <v>6.46</v>
      </c>
      <c r="BR271">
        <v>6.57</v>
      </c>
      <c r="BS271">
        <v>6.59</v>
      </c>
      <c r="BT271">
        <v>6.9</v>
      </c>
      <c r="BU271">
        <v>6.71</v>
      </c>
      <c r="BV271">
        <v>6.79</v>
      </c>
      <c r="BW271">
        <v>7.14</v>
      </c>
      <c r="BX271">
        <v>7.96</v>
      </c>
      <c r="BY271">
        <v>9.0299999999999994</v>
      </c>
      <c r="BZ271">
        <v>9.59</v>
      </c>
      <c r="CA271">
        <v>9.93</v>
      </c>
      <c r="CB271">
        <v>10.3</v>
      </c>
      <c r="CC271">
        <v>10.6</v>
      </c>
      <c r="CD271">
        <v>10.9</v>
      </c>
      <c r="CE271">
        <v>11.2</v>
      </c>
      <c r="CF271">
        <v>11.5</v>
      </c>
      <c r="CG271">
        <v>11.7</v>
      </c>
      <c r="CH271">
        <v>11.9</v>
      </c>
      <c r="CI271">
        <v>12</v>
      </c>
      <c r="CJ271">
        <v>12.1</v>
      </c>
      <c r="CK271">
        <v>12.3</v>
      </c>
      <c r="CL271">
        <v>12.4</v>
      </c>
      <c r="CM271">
        <v>12.4</v>
      </c>
      <c r="CN271">
        <v>12.5</v>
      </c>
      <c r="CO271">
        <v>12.6</v>
      </c>
      <c r="CP271">
        <v>12.6</v>
      </c>
      <c r="CQ271">
        <v>12.7</v>
      </c>
      <c r="CR271">
        <v>12.7</v>
      </c>
      <c r="CS271">
        <v>12.7</v>
      </c>
      <c r="CT271">
        <v>12.7</v>
      </c>
      <c r="CU271">
        <v>12.7</v>
      </c>
      <c r="CV271">
        <v>12.7</v>
      </c>
      <c r="CW271">
        <v>12.7</v>
      </c>
      <c r="CX271">
        <v>12.7</v>
      </c>
      <c r="CY271">
        <v>12.6</v>
      </c>
      <c r="CZ271">
        <v>12.6</v>
      </c>
      <c r="DA271">
        <v>12.6</v>
      </c>
      <c r="DB271">
        <v>12.5</v>
      </c>
      <c r="DC271">
        <v>12.4</v>
      </c>
      <c r="DD271">
        <v>12.4</v>
      </c>
      <c r="DE271">
        <v>12.3</v>
      </c>
      <c r="DF271">
        <v>12.2</v>
      </c>
      <c r="DG271">
        <v>12.1</v>
      </c>
      <c r="DH271">
        <v>12</v>
      </c>
      <c r="DI271">
        <v>11.9</v>
      </c>
      <c r="DJ271">
        <v>11.9</v>
      </c>
      <c r="DK271">
        <v>11.8</v>
      </c>
      <c r="DL271">
        <v>11.7</v>
      </c>
      <c r="DM271">
        <v>11.5</v>
      </c>
      <c r="DN271">
        <v>11.4</v>
      </c>
      <c r="DO271">
        <v>11.3</v>
      </c>
      <c r="DP271">
        <v>11.2</v>
      </c>
      <c r="DQ271">
        <v>11</v>
      </c>
      <c r="DR271">
        <v>10.9</v>
      </c>
      <c r="DS271">
        <v>10.8</v>
      </c>
      <c r="DT271">
        <v>10.6</v>
      </c>
      <c r="DU271">
        <v>10.4</v>
      </c>
      <c r="DV271">
        <v>10.199999999999999</v>
      </c>
      <c r="DW271">
        <v>10.1</v>
      </c>
      <c r="DX271">
        <v>9.89</v>
      </c>
      <c r="DY271">
        <v>9.75</v>
      </c>
      <c r="DZ271">
        <v>9.52</v>
      </c>
      <c r="EA271">
        <v>9.3699999999999992</v>
      </c>
      <c r="EB271">
        <v>9.17</v>
      </c>
      <c r="EC271">
        <v>8.9</v>
      </c>
      <c r="ED271">
        <v>8.77</v>
      </c>
      <c r="EE271">
        <v>8.4600000000000009</v>
      </c>
      <c r="EF271">
        <v>8.33</v>
      </c>
      <c r="EG271">
        <v>8.19</v>
      </c>
      <c r="EH271">
        <v>8.01</v>
      </c>
      <c r="EI271">
        <v>7.74</v>
      </c>
      <c r="EJ271">
        <v>7.41</v>
      </c>
      <c r="EK271">
        <v>7.06</v>
      </c>
      <c r="EL271">
        <v>6.6</v>
      </c>
      <c r="EM271">
        <v>6.09</v>
      </c>
      <c r="EN271">
        <v>5.58</v>
      </c>
      <c r="EO271">
        <v>5.21</v>
      </c>
      <c r="EP271">
        <v>4.9000000000000004</v>
      </c>
      <c r="EQ271">
        <v>4.66</v>
      </c>
      <c r="ER271">
        <v>4.42</v>
      </c>
      <c r="ES271">
        <v>4.1900000000000004</v>
      </c>
      <c r="ET271">
        <v>3.99</v>
      </c>
      <c r="EU271">
        <v>3.83</v>
      </c>
      <c r="EV271">
        <v>3.67</v>
      </c>
      <c r="EW271">
        <v>3.29</v>
      </c>
      <c r="EX271">
        <v>2.99</v>
      </c>
      <c r="EY271">
        <v>2.79</v>
      </c>
      <c r="EZ271">
        <v>2.58</v>
      </c>
      <c r="FA271">
        <v>2.4500000000000002</v>
      </c>
      <c r="FB271">
        <v>2.21</v>
      </c>
      <c r="FC271">
        <v>2.0499999999999998</v>
      </c>
      <c r="FD271">
        <v>1.86</v>
      </c>
      <c r="FE271">
        <v>1.69</v>
      </c>
      <c r="FF271">
        <v>1.55</v>
      </c>
      <c r="FG271">
        <v>1.41</v>
      </c>
      <c r="FH271">
        <v>1.26</v>
      </c>
      <c r="FI271">
        <v>1.1100000000000001</v>
      </c>
      <c r="FJ271">
        <v>1</v>
      </c>
      <c r="FK271">
        <v>0.91</v>
      </c>
      <c r="FL271">
        <v>0.81</v>
      </c>
      <c r="FM271">
        <v>0.74</v>
      </c>
      <c r="FN271">
        <v>0.62</v>
      </c>
      <c r="FO271">
        <v>0.56000000000000005</v>
      </c>
      <c r="FP271">
        <v>0.49</v>
      </c>
      <c r="FQ271">
        <v>0.43</v>
      </c>
      <c r="FR271">
        <v>0.37</v>
      </c>
      <c r="FS271">
        <v>0.32</v>
      </c>
      <c r="FT271">
        <v>0.28000000000000003</v>
      </c>
      <c r="FU271">
        <v>0.24</v>
      </c>
      <c r="FV271">
        <v>0.2</v>
      </c>
      <c r="FW271">
        <v>0.17</v>
      </c>
      <c r="FX271">
        <v>0.14000000000000001</v>
      </c>
      <c r="FY271">
        <v>0.12</v>
      </c>
      <c r="FZ271">
        <v>0.1</v>
      </c>
    </row>
    <row r="272" spans="1:182" x14ac:dyDescent="0.15">
      <c r="A272">
        <v>-85</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0.02</v>
      </c>
      <c r="X272">
        <v>0.03</v>
      </c>
      <c r="Y272">
        <v>0.05</v>
      </c>
      <c r="Z272">
        <v>7.0000000000000007E-2</v>
      </c>
      <c r="AA272">
        <v>0.09</v>
      </c>
      <c r="AB272">
        <v>0.11</v>
      </c>
      <c r="AC272">
        <v>0.13</v>
      </c>
      <c r="AD272">
        <v>0.16</v>
      </c>
      <c r="AE272">
        <v>0.19</v>
      </c>
      <c r="AF272">
        <v>0.24</v>
      </c>
      <c r="AG272">
        <v>0.27</v>
      </c>
      <c r="AH272">
        <v>0.32</v>
      </c>
      <c r="AI272">
        <v>0.38</v>
      </c>
      <c r="AJ272">
        <v>0.44</v>
      </c>
      <c r="AK272">
        <v>0.5</v>
      </c>
      <c r="AL272">
        <v>0.56000000000000005</v>
      </c>
      <c r="AM272">
        <v>0.64</v>
      </c>
      <c r="AN272">
        <v>0.71</v>
      </c>
      <c r="AO272">
        <v>0.79</v>
      </c>
      <c r="AP272">
        <v>0.9</v>
      </c>
      <c r="AQ272">
        <v>1.02</v>
      </c>
      <c r="AR272">
        <v>1.1200000000000001</v>
      </c>
      <c r="AS272">
        <v>1.25</v>
      </c>
      <c r="AT272">
        <v>1.33</v>
      </c>
      <c r="AU272">
        <v>1.48</v>
      </c>
      <c r="AV272">
        <v>1.66</v>
      </c>
      <c r="AW272">
        <v>1.84</v>
      </c>
      <c r="AX272">
        <v>1.95</v>
      </c>
      <c r="AY272">
        <v>2.14</v>
      </c>
      <c r="AZ272">
        <v>2.29</v>
      </c>
      <c r="BA272">
        <v>2.4900000000000002</v>
      </c>
      <c r="BB272">
        <v>2.64</v>
      </c>
      <c r="BC272">
        <v>2.87</v>
      </c>
      <c r="BD272">
        <v>3.02</v>
      </c>
      <c r="BE272">
        <v>3.29</v>
      </c>
      <c r="BF272">
        <v>3.51</v>
      </c>
      <c r="BG272">
        <v>3.62</v>
      </c>
      <c r="BH272">
        <v>3.93</v>
      </c>
      <c r="BI272">
        <v>4.04</v>
      </c>
      <c r="BJ272">
        <v>4.26</v>
      </c>
      <c r="BK272">
        <v>4.57</v>
      </c>
      <c r="BL272">
        <v>4.84</v>
      </c>
      <c r="BM272">
        <v>5.08</v>
      </c>
      <c r="BN272">
        <v>5.38</v>
      </c>
      <c r="BO272">
        <v>5.8</v>
      </c>
      <c r="BP272">
        <v>6.11</v>
      </c>
      <c r="BQ272">
        <v>6.41</v>
      </c>
      <c r="BR272">
        <v>6.62</v>
      </c>
      <c r="BS272">
        <v>6.67</v>
      </c>
      <c r="BT272">
        <v>6.97</v>
      </c>
      <c r="BU272">
        <v>6.76</v>
      </c>
      <c r="BV272">
        <v>6.85</v>
      </c>
      <c r="BW272">
        <v>7.17</v>
      </c>
      <c r="BX272">
        <v>8</v>
      </c>
      <c r="BY272">
        <v>8.58</v>
      </c>
      <c r="BZ272">
        <v>9.5399999999999991</v>
      </c>
      <c r="CA272">
        <v>9.94</v>
      </c>
      <c r="CB272">
        <v>10.3</v>
      </c>
      <c r="CC272">
        <v>10.6</v>
      </c>
      <c r="CD272">
        <v>10.9</v>
      </c>
      <c r="CE272">
        <v>11.1</v>
      </c>
      <c r="CF272">
        <v>11.4</v>
      </c>
      <c r="CG272">
        <v>11.7</v>
      </c>
      <c r="CH272">
        <v>11.8</v>
      </c>
      <c r="CI272">
        <v>12.1</v>
      </c>
      <c r="CJ272">
        <v>12.2</v>
      </c>
      <c r="CK272">
        <v>12.3</v>
      </c>
      <c r="CL272">
        <v>12.4</v>
      </c>
      <c r="CM272">
        <v>12.4</v>
      </c>
      <c r="CN272">
        <v>12.5</v>
      </c>
      <c r="CO272">
        <v>12.6</v>
      </c>
      <c r="CP272">
        <v>12.6</v>
      </c>
      <c r="CQ272">
        <v>12.7</v>
      </c>
      <c r="CR272">
        <v>12.7</v>
      </c>
      <c r="CS272">
        <v>12.7</v>
      </c>
      <c r="CT272">
        <v>12.7</v>
      </c>
      <c r="CU272">
        <v>12.7</v>
      </c>
      <c r="CV272">
        <v>12.7</v>
      </c>
      <c r="CW272">
        <v>12.7</v>
      </c>
      <c r="CX272">
        <v>12.7</v>
      </c>
      <c r="CY272">
        <v>12.7</v>
      </c>
      <c r="CZ272">
        <v>12.6</v>
      </c>
      <c r="DA272">
        <v>12.6</v>
      </c>
      <c r="DB272">
        <v>12.5</v>
      </c>
      <c r="DC272">
        <v>12.5</v>
      </c>
      <c r="DD272">
        <v>12.4</v>
      </c>
      <c r="DE272">
        <v>12.3</v>
      </c>
      <c r="DF272">
        <v>12.2</v>
      </c>
      <c r="DG272">
        <v>12.1</v>
      </c>
      <c r="DH272">
        <v>12.1</v>
      </c>
      <c r="DI272">
        <v>12</v>
      </c>
      <c r="DJ272">
        <v>11.9</v>
      </c>
      <c r="DK272">
        <v>11.8</v>
      </c>
      <c r="DL272">
        <v>11.7</v>
      </c>
      <c r="DM272">
        <v>11.6</v>
      </c>
      <c r="DN272">
        <v>11.5</v>
      </c>
      <c r="DO272">
        <v>11.4</v>
      </c>
      <c r="DP272">
        <v>11.2</v>
      </c>
      <c r="DQ272">
        <v>11.1</v>
      </c>
      <c r="DR272">
        <v>11</v>
      </c>
      <c r="DS272">
        <v>10.8</v>
      </c>
      <c r="DT272">
        <v>10.7</v>
      </c>
      <c r="DU272">
        <v>10.5</v>
      </c>
      <c r="DV272">
        <v>10.3</v>
      </c>
      <c r="DW272">
        <v>10.1</v>
      </c>
      <c r="DX272">
        <v>9.92</v>
      </c>
      <c r="DY272">
        <v>9.81</v>
      </c>
      <c r="DZ272">
        <v>9.57</v>
      </c>
      <c r="EA272">
        <v>9.3800000000000008</v>
      </c>
      <c r="EB272">
        <v>9.17</v>
      </c>
      <c r="EC272">
        <v>9</v>
      </c>
      <c r="ED272">
        <v>8.75</v>
      </c>
      <c r="EE272">
        <v>8.5399999999999991</v>
      </c>
      <c r="EF272">
        <v>8.3699999999999992</v>
      </c>
      <c r="EG272">
        <v>8.24</v>
      </c>
      <c r="EH272">
        <v>8.0500000000000007</v>
      </c>
      <c r="EI272">
        <v>7.7</v>
      </c>
      <c r="EJ272">
        <v>7.46</v>
      </c>
      <c r="EK272">
        <v>7.01</v>
      </c>
      <c r="EL272">
        <v>6.59</v>
      </c>
      <c r="EM272">
        <v>6.02</v>
      </c>
      <c r="EN272">
        <v>5.59</v>
      </c>
      <c r="EO272">
        <v>5.17</v>
      </c>
      <c r="EP272">
        <v>4.91</v>
      </c>
      <c r="EQ272">
        <v>4.68</v>
      </c>
      <c r="ER272">
        <v>4.45</v>
      </c>
      <c r="ES272">
        <v>4.18</v>
      </c>
      <c r="ET272">
        <v>4.01</v>
      </c>
      <c r="EU272">
        <v>3.78</v>
      </c>
      <c r="EV272">
        <v>3.64</v>
      </c>
      <c r="EW272">
        <v>3.29</v>
      </c>
      <c r="EX272">
        <v>2.98</v>
      </c>
      <c r="EY272">
        <v>2.76</v>
      </c>
      <c r="EZ272">
        <v>2.56</v>
      </c>
      <c r="FA272">
        <v>2.4700000000000002</v>
      </c>
      <c r="FB272">
        <v>2.2200000000000002</v>
      </c>
      <c r="FC272">
        <v>1.99</v>
      </c>
      <c r="FD272">
        <v>1.86</v>
      </c>
      <c r="FE272">
        <v>1.64</v>
      </c>
      <c r="FF272">
        <v>1.52</v>
      </c>
      <c r="FG272">
        <v>1.39</v>
      </c>
      <c r="FH272">
        <v>1.27</v>
      </c>
      <c r="FI272">
        <v>1.1399999999999999</v>
      </c>
      <c r="FJ272">
        <v>1.02</v>
      </c>
      <c r="FK272">
        <v>0.9</v>
      </c>
      <c r="FL272">
        <v>0.8</v>
      </c>
      <c r="FM272">
        <v>0.74</v>
      </c>
      <c r="FN272">
        <v>0.65</v>
      </c>
      <c r="FO272">
        <v>0.56999999999999995</v>
      </c>
      <c r="FP272">
        <v>0.5</v>
      </c>
      <c r="FQ272">
        <v>0.43</v>
      </c>
      <c r="FR272">
        <v>0.38</v>
      </c>
      <c r="FS272">
        <v>0.32</v>
      </c>
      <c r="FT272">
        <v>0.26</v>
      </c>
      <c r="FU272">
        <v>0.24</v>
      </c>
      <c r="FV272">
        <v>0.2</v>
      </c>
      <c r="FW272">
        <v>0.17</v>
      </c>
      <c r="FX272">
        <v>0.14000000000000001</v>
      </c>
      <c r="FY272">
        <v>0.12</v>
      </c>
      <c r="FZ272">
        <v>0.1</v>
      </c>
    </row>
    <row r="273" spans="1:182" x14ac:dyDescent="0.15">
      <c r="A273">
        <v>-86</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0.02</v>
      </c>
      <c r="X273">
        <v>0.03</v>
      </c>
      <c r="Y273">
        <v>0.05</v>
      </c>
      <c r="Z273">
        <v>7.0000000000000007E-2</v>
      </c>
      <c r="AA273">
        <v>0.09</v>
      </c>
      <c r="AB273">
        <v>0.11</v>
      </c>
      <c r="AC273">
        <v>0.13</v>
      </c>
      <c r="AD273">
        <v>0.16</v>
      </c>
      <c r="AE273">
        <v>0.2</v>
      </c>
      <c r="AF273">
        <v>0.23</v>
      </c>
      <c r="AG273">
        <v>0.26</v>
      </c>
      <c r="AH273">
        <v>0.31</v>
      </c>
      <c r="AI273">
        <v>0.35</v>
      </c>
      <c r="AJ273">
        <v>0.43</v>
      </c>
      <c r="AK273">
        <v>0.5</v>
      </c>
      <c r="AL273">
        <v>0.55000000000000004</v>
      </c>
      <c r="AM273">
        <v>0.63</v>
      </c>
      <c r="AN273">
        <v>0.7</v>
      </c>
      <c r="AO273">
        <v>0.8</v>
      </c>
      <c r="AP273">
        <v>0.92</v>
      </c>
      <c r="AQ273">
        <v>1.02</v>
      </c>
      <c r="AR273">
        <v>1.1200000000000001</v>
      </c>
      <c r="AS273">
        <v>1.23</v>
      </c>
      <c r="AT273">
        <v>1.33</v>
      </c>
      <c r="AU273">
        <v>1.49</v>
      </c>
      <c r="AV273">
        <v>1.63</v>
      </c>
      <c r="AW273">
        <v>1.8</v>
      </c>
      <c r="AX273">
        <v>1.9</v>
      </c>
      <c r="AY273">
        <v>2.13</v>
      </c>
      <c r="AZ273">
        <v>2.31</v>
      </c>
      <c r="BA273">
        <v>2.46</v>
      </c>
      <c r="BB273">
        <v>2.65</v>
      </c>
      <c r="BC273">
        <v>2.82</v>
      </c>
      <c r="BD273">
        <v>3.02</v>
      </c>
      <c r="BE273">
        <v>3.33</v>
      </c>
      <c r="BF273">
        <v>3.53</v>
      </c>
      <c r="BG273">
        <v>3.67</v>
      </c>
      <c r="BH273">
        <v>4</v>
      </c>
      <c r="BI273">
        <v>4.0599999999999996</v>
      </c>
      <c r="BJ273">
        <v>4.24</v>
      </c>
      <c r="BK273">
        <v>4.53</v>
      </c>
      <c r="BL273">
        <v>4.84</v>
      </c>
      <c r="BM273">
        <v>5.0199999999999996</v>
      </c>
      <c r="BN273">
        <v>5.46</v>
      </c>
      <c r="BO273">
        <v>5.81</v>
      </c>
      <c r="BP273">
        <v>6.08</v>
      </c>
      <c r="BQ273">
        <v>6.36</v>
      </c>
      <c r="BR273">
        <v>6.5</v>
      </c>
      <c r="BS273">
        <v>6.65</v>
      </c>
      <c r="BT273">
        <v>6.95</v>
      </c>
      <c r="BU273">
        <v>6.78</v>
      </c>
      <c r="BV273">
        <v>6.85</v>
      </c>
      <c r="BW273">
        <v>7.22</v>
      </c>
      <c r="BX273">
        <v>8.06</v>
      </c>
      <c r="BY273">
        <v>9.01</v>
      </c>
      <c r="BZ273">
        <v>9.5299999999999994</v>
      </c>
      <c r="CA273">
        <v>9.9499999999999993</v>
      </c>
      <c r="CB273">
        <v>10.3</v>
      </c>
      <c r="CC273">
        <v>10.6</v>
      </c>
      <c r="CD273">
        <v>10.9</v>
      </c>
      <c r="CE273">
        <v>11.1</v>
      </c>
      <c r="CF273">
        <v>11.4</v>
      </c>
      <c r="CG273">
        <v>11.6</v>
      </c>
      <c r="CH273">
        <v>11.8</v>
      </c>
      <c r="CI273">
        <v>12</v>
      </c>
      <c r="CJ273">
        <v>12.2</v>
      </c>
      <c r="CK273">
        <v>12.3</v>
      </c>
      <c r="CL273">
        <v>12.4</v>
      </c>
      <c r="CM273">
        <v>12.5</v>
      </c>
      <c r="CN273">
        <v>12.5</v>
      </c>
      <c r="CO273">
        <v>12.6</v>
      </c>
      <c r="CP273">
        <v>12.7</v>
      </c>
      <c r="CQ273">
        <v>12.7</v>
      </c>
      <c r="CR273">
        <v>12.7</v>
      </c>
      <c r="CS273">
        <v>12.8</v>
      </c>
      <c r="CT273">
        <v>12.8</v>
      </c>
      <c r="CU273">
        <v>12.8</v>
      </c>
      <c r="CV273">
        <v>12.7</v>
      </c>
      <c r="CW273">
        <v>12.7</v>
      </c>
      <c r="CX273">
        <v>12.7</v>
      </c>
      <c r="CY273">
        <v>12.7</v>
      </c>
      <c r="CZ273">
        <v>12.7</v>
      </c>
      <c r="DA273">
        <v>12.6</v>
      </c>
      <c r="DB273">
        <v>12.6</v>
      </c>
      <c r="DC273">
        <v>12.5</v>
      </c>
      <c r="DD273">
        <v>12.4</v>
      </c>
      <c r="DE273">
        <v>12.4</v>
      </c>
      <c r="DF273">
        <v>12.3</v>
      </c>
      <c r="DG273">
        <v>12.2</v>
      </c>
      <c r="DH273">
        <v>12.1</v>
      </c>
      <c r="DI273">
        <v>12</v>
      </c>
      <c r="DJ273">
        <v>11.9</v>
      </c>
      <c r="DK273">
        <v>11.8</v>
      </c>
      <c r="DL273">
        <v>11.7</v>
      </c>
      <c r="DM273">
        <v>11.6</v>
      </c>
      <c r="DN273">
        <v>11.5</v>
      </c>
      <c r="DO273">
        <v>11.4</v>
      </c>
      <c r="DP273">
        <v>11.3</v>
      </c>
      <c r="DQ273">
        <v>11.1</v>
      </c>
      <c r="DR273">
        <v>11</v>
      </c>
      <c r="DS273">
        <v>10.9</v>
      </c>
      <c r="DT273">
        <v>10.7</v>
      </c>
      <c r="DU273">
        <v>10.5</v>
      </c>
      <c r="DV273">
        <v>10.4</v>
      </c>
      <c r="DW273">
        <v>10.199999999999999</v>
      </c>
      <c r="DX273">
        <v>10</v>
      </c>
      <c r="DY273">
        <v>9.7799999999999994</v>
      </c>
      <c r="DZ273">
        <v>9.6300000000000008</v>
      </c>
      <c r="EA273">
        <v>9.3800000000000008</v>
      </c>
      <c r="EB273">
        <v>9.27</v>
      </c>
      <c r="EC273">
        <v>9.01</v>
      </c>
      <c r="ED273">
        <v>8.82</v>
      </c>
      <c r="EE273">
        <v>8.58</v>
      </c>
      <c r="EF273">
        <v>8.43</v>
      </c>
      <c r="EG273">
        <v>8.2899999999999991</v>
      </c>
      <c r="EH273">
        <v>8.01</v>
      </c>
      <c r="EI273">
        <v>7.68</v>
      </c>
      <c r="EJ273">
        <v>7.38</v>
      </c>
      <c r="EK273">
        <v>7.04</v>
      </c>
      <c r="EL273">
        <v>6.55</v>
      </c>
      <c r="EM273">
        <v>6.03</v>
      </c>
      <c r="EN273">
        <v>5.6</v>
      </c>
      <c r="EO273">
        <v>5.18</v>
      </c>
      <c r="EP273">
        <v>4.9400000000000004</v>
      </c>
      <c r="EQ273">
        <v>4.66</v>
      </c>
      <c r="ER273">
        <v>4.3899999999999997</v>
      </c>
      <c r="ES273">
        <v>4.2300000000000004</v>
      </c>
      <c r="ET273">
        <v>3.98</v>
      </c>
      <c r="EU273">
        <v>3.81</v>
      </c>
      <c r="EV273">
        <v>3.64</v>
      </c>
      <c r="EW273">
        <v>3.24</v>
      </c>
      <c r="EX273">
        <v>2.93</v>
      </c>
      <c r="EY273">
        <v>2.78</v>
      </c>
      <c r="EZ273">
        <v>2.61</v>
      </c>
      <c r="FA273">
        <v>2.42</v>
      </c>
      <c r="FB273">
        <v>2.1800000000000002</v>
      </c>
      <c r="FC273">
        <v>1.98</v>
      </c>
      <c r="FD273">
        <v>1.87</v>
      </c>
      <c r="FE273">
        <v>1.65</v>
      </c>
      <c r="FF273">
        <v>1.51</v>
      </c>
      <c r="FG273">
        <v>1.38</v>
      </c>
      <c r="FH273">
        <v>1.27</v>
      </c>
      <c r="FI273">
        <v>1.1000000000000001</v>
      </c>
      <c r="FJ273">
        <v>0.99</v>
      </c>
      <c r="FK273">
        <v>0.89</v>
      </c>
      <c r="FL273">
        <v>0.8</v>
      </c>
      <c r="FM273">
        <v>0.71</v>
      </c>
      <c r="FN273">
        <v>0.63</v>
      </c>
      <c r="FO273">
        <v>0.56000000000000005</v>
      </c>
      <c r="FP273">
        <v>0.48</v>
      </c>
      <c r="FQ273">
        <v>0.41</v>
      </c>
      <c r="FR273">
        <v>0.37</v>
      </c>
      <c r="FS273">
        <v>0.31</v>
      </c>
      <c r="FT273">
        <v>0.28000000000000003</v>
      </c>
      <c r="FU273">
        <v>0.23</v>
      </c>
      <c r="FV273">
        <v>0.2</v>
      </c>
      <c r="FW273">
        <v>0.16</v>
      </c>
      <c r="FX273">
        <v>0.14000000000000001</v>
      </c>
      <c r="FY273">
        <v>0.12</v>
      </c>
      <c r="FZ273">
        <v>0.1</v>
      </c>
    </row>
    <row r="274" spans="1:182" x14ac:dyDescent="0.15">
      <c r="A274">
        <v>-87</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0.02</v>
      </c>
      <c r="X274">
        <v>0.03</v>
      </c>
      <c r="Y274">
        <v>0.05</v>
      </c>
      <c r="Z274">
        <v>7.0000000000000007E-2</v>
      </c>
      <c r="AA274">
        <v>0.09</v>
      </c>
      <c r="AB274">
        <v>0.11</v>
      </c>
      <c r="AC274">
        <v>0.13</v>
      </c>
      <c r="AD274">
        <v>0.16</v>
      </c>
      <c r="AE274">
        <v>0.2</v>
      </c>
      <c r="AF274">
        <v>0.24</v>
      </c>
      <c r="AG274">
        <v>0.27</v>
      </c>
      <c r="AH274">
        <v>0.32</v>
      </c>
      <c r="AI274">
        <v>0.37</v>
      </c>
      <c r="AJ274">
        <v>0.44</v>
      </c>
      <c r="AK274">
        <v>0.5</v>
      </c>
      <c r="AL274">
        <v>0.53</v>
      </c>
      <c r="AM274">
        <v>0.64</v>
      </c>
      <c r="AN274">
        <v>0.75</v>
      </c>
      <c r="AO274">
        <v>0.81</v>
      </c>
      <c r="AP274">
        <v>0.9</v>
      </c>
      <c r="AQ274">
        <v>1.01</v>
      </c>
      <c r="AR274">
        <v>1.1200000000000001</v>
      </c>
      <c r="AS274">
        <v>1.26</v>
      </c>
      <c r="AT274">
        <v>1.34</v>
      </c>
      <c r="AU274">
        <v>1.5</v>
      </c>
      <c r="AV274">
        <v>1.65</v>
      </c>
      <c r="AW274">
        <v>1.81</v>
      </c>
      <c r="AX274">
        <v>1.95</v>
      </c>
      <c r="AY274">
        <v>2.13</v>
      </c>
      <c r="AZ274">
        <v>2.31</v>
      </c>
      <c r="BA274">
        <v>2.48</v>
      </c>
      <c r="BB274">
        <v>2.63</v>
      </c>
      <c r="BC274">
        <v>2.9</v>
      </c>
      <c r="BD274">
        <v>3.08</v>
      </c>
      <c r="BE274">
        <v>3.32</v>
      </c>
      <c r="BF274">
        <v>3.56</v>
      </c>
      <c r="BG274">
        <v>3.7</v>
      </c>
      <c r="BH274">
        <v>3.97</v>
      </c>
      <c r="BI274">
        <v>4.07</v>
      </c>
      <c r="BJ274">
        <v>4.2699999999999996</v>
      </c>
      <c r="BK274">
        <v>4.55</v>
      </c>
      <c r="BL274">
        <v>4.87</v>
      </c>
      <c r="BM274">
        <v>5.18</v>
      </c>
      <c r="BN274">
        <v>5.45</v>
      </c>
      <c r="BO274">
        <v>5.85</v>
      </c>
      <c r="BP274">
        <v>6.13</v>
      </c>
      <c r="BQ274">
        <v>6.4</v>
      </c>
      <c r="BR274">
        <v>6.47</v>
      </c>
      <c r="BS274">
        <v>6.76</v>
      </c>
      <c r="BT274">
        <v>7.09</v>
      </c>
      <c r="BU274">
        <v>6.78</v>
      </c>
      <c r="BV274">
        <v>6.94</v>
      </c>
      <c r="BW274">
        <v>7.34</v>
      </c>
      <c r="BX274">
        <v>8.1300000000000008</v>
      </c>
      <c r="BY274">
        <v>8.66</v>
      </c>
      <c r="BZ274">
        <v>9.52</v>
      </c>
      <c r="CA274">
        <v>9.9700000000000006</v>
      </c>
      <c r="CB274">
        <v>10.3</v>
      </c>
      <c r="CC274">
        <v>10.6</v>
      </c>
      <c r="CD274">
        <v>10.9</v>
      </c>
      <c r="CE274">
        <v>11.1</v>
      </c>
      <c r="CF274">
        <v>11.4</v>
      </c>
      <c r="CG274">
        <v>11.6</v>
      </c>
      <c r="CH274">
        <v>11.8</v>
      </c>
      <c r="CI274">
        <v>12</v>
      </c>
      <c r="CJ274">
        <v>12.2</v>
      </c>
      <c r="CK274">
        <v>12.3</v>
      </c>
      <c r="CL274">
        <v>12.4</v>
      </c>
      <c r="CM274">
        <v>12.5</v>
      </c>
      <c r="CN274">
        <v>12.6</v>
      </c>
      <c r="CO274">
        <v>12.6</v>
      </c>
      <c r="CP274">
        <v>12.7</v>
      </c>
      <c r="CQ274">
        <v>12.7</v>
      </c>
      <c r="CR274">
        <v>12.7</v>
      </c>
      <c r="CS274">
        <v>12.8</v>
      </c>
      <c r="CT274">
        <v>12.8</v>
      </c>
      <c r="CU274">
        <v>12.8</v>
      </c>
      <c r="CV274">
        <v>12.8</v>
      </c>
      <c r="CW274">
        <v>12.7</v>
      </c>
      <c r="CX274">
        <v>12.7</v>
      </c>
      <c r="CY274">
        <v>12.7</v>
      </c>
      <c r="CZ274">
        <v>12.7</v>
      </c>
      <c r="DA274">
        <v>12.6</v>
      </c>
      <c r="DB274">
        <v>12.6</v>
      </c>
      <c r="DC274">
        <v>12.5</v>
      </c>
      <c r="DD274">
        <v>12.5</v>
      </c>
      <c r="DE274">
        <v>12.4</v>
      </c>
      <c r="DF274">
        <v>12.3</v>
      </c>
      <c r="DG274">
        <v>12.2</v>
      </c>
      <c r="DH274">
        <v>12.1</v>
      </c>
      <c r="DI274">
        <v>12</v>
      </c>
      <c r="DJ274">
        <v>12</v>
      </c>
      <c r="DK274">
        <v>11.9</v>
      </c>
      <c r="DL274">
        <v>11.8</v>
      </c>
      <c r="DM274">
        <v>11.6</v>
      </c>
      <c r="DN274">
        <v>11.5</v>
      </c>
      <c r="DO274">
        <v>11.4</v>
      </c>
      <c r="DP274">
        <v>11.3</v>
      </c>
      <c r="DQ274">
        <v>11.2</v>
      </c>
      <c r="DR274">
        <v>11</v>
      </c>
      <c r="DS274">
        <v>10.9</v>
      </c>
      <c r="DT274">
        <v>10.8</v>
      </c>
      <c r="DU274">
        <v>10.6</v>
      </c>
      <c r="DV274">
        <v>10.4</v>
      </c>
      <c r="DW274">
        <v>10.199999999999999</v>
      </c>
      <c r="DX274">
        <v>10.1</v>
      </c>
      <c r="DY274">
        <v>9.83</v>
      </c>
      <c r="DZ274">
        <v>9.6300000000000008</v>
      </c>
      <c r="EA274">
        <v>9.4600000000000009</v>
      </c>
      <c r="EB274">
        <v>9.2799999999999994</v>
      </c>
      <c r="EC274">
        <v>9.0299999999999994</v>
      </c>
      <c r="ED274">
        <v>8.86</v>
      </c>
      <c r="EE274">
        <v>8.65</v>
      </c>
      <c r="EF274">
        <v>8.5</v>
      </c>
      <c r="EG274">
        <v>8.27</v>
      </c>
      <c r="EH274">
        <v>8</v>
      </c>
      <c r="EI274">
        <v>7.72</v>
      </c>
      <c r="EJ274">
        <v>7.44</v>
      </c>
      <c r="EK274">
        <v>7.1</v>
      </c>
      <c r="EL274">
        <v>6.54</v>
      </c>
      <c r="EM274">
        <v>5.95</v>
      </c>
      <c r="EN274">
        <v>5.52</v>
      </c>
      <c r="EO274">
        <v>5.17</v>
      </c>
      <c r="EP274">
        <v>4.8499999999999996</v>
      </c>
      <c r="EQ274">
        <v>4.6399999999999997</v>
      </c>
      <c r="ER274">
        <v>4.41</v>
      </c>
      <c r="ES274">
        <v>4.18</v>
      </c>
      <c r="ET274">
        <v>4</v>
      </c>
      <c r="EU274">
        <v>3.76</v>
      </c>
      <c r="EV274">
        <v>3.58</v>
      </c>
      <c r="EW274">
        <v>3.2</v>
      </c>
      <c r="EX274">
        <v>2.94</v>
      </c>
      <c r="EY274">
        <v>2.77</v>
      </c>
      <c r="EZ274">
        <v>2.57</v>
      </c>
      <c r="FA274">
        <v>2.4300000000000002</v>
      </c>
      <c r="FB274">
        <v>2.15</v>
      </c>
      <c r="FC274">
        <v>1.95</v>
      </c>
      <c r="FD274">
        <v>1.82</v>
      </c>
      <c r="FE274">
        <v>1.64</v>
      </c>
      <c r="FF274">
        <v>1.55</v>
      </c>
      <c r="FG274">
        <v>1.35</v>
      </c>
      <c r="FH274">
        <v>1.24</v>
      </c>
      <c r="FI274">
        <v>1.1299999999999999</v>
      </c>
      <c r="FJ274">
        <v>0.97</v>
      </c>
      <c r="FK274">
        <v>0.89</v>
      </c>
      <c r="FL274">
        <v>0.8</v>
      </c>
      <c r="FM274">
        <v>0.71</v>
      </c>
      <c r="FN274">
        <v>0.64</v>
      </c>
      <c r="FO274">
        <v>0.56000000000000005</v>
      </c>
      <c r="FP274">
        <v>0.48</v>
      </c>
      <c r="FQ274">
        <v>0.43</v>
      </c>
      <c r="FR274">
        <v>0.37</v>
      </c>
      <c r="FS274">
        <v>0.32</v>
      </c>
      <c r="FT274">
        <v>0.27</v>
      </c>
      <c r="FU274">
        <v>0.23</v>
      </c>
      <c r="FV274">
        <v>0.19</v>
      </c>
      <c r="FW274">
        <v>0.17</v>
      </c>
      <c r="FX274">
        <v>0.14000000000000001</v>
      </c>
      <c r="FY274">
        <v>0.11</v>
      </c>
      <c r="FZ274">
        <v>0.1</v>
      </c>
    </row>
    <row r="275" spans="1:182" x14ac:dyDescent="0.15">
      <c r="A275">
        <v>-88</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0.02</v>
      </c>
      <c r="X275">
        <v>0.04</v>
      </c>
      <c r="Y275">
        <v>0.05</v>
      </c>
      <c r="Z275">
        <v>7.0000000000000007E-2</v>
      </c>
      <c r="AA275">
        <v>0.09</v>
      </c>
      <c r="AB275">
        <v>0.11</v>
      </c>
      <c r="AC275">
        <v>0.14000000000000001</v>
      </c>
      <c r="AD275">
        <v>0.16</v>
      </c>
      <c r="AE275">
        <v>0.19</v>
      </c>
      <c r="AF275">
        <v>0.24</v>
      </c>
      <c r="AG275">
        <v>0.27</v>
      </c>
      <c r="AH275">
        <v>0.3</v>
      </c>
      <c r="AI275">
        <v>0.36</v>
      </c>
      <c r="AJ275">
        <v>0.44</v>
      </c>
      <c r="AK275">
        <v>0.49</v>
      </c>
      <c r="AL275">
        <v>0.56000000000000005</v>
      </c>
      <c r="AM275">
        <v>0.64</v>
      </c>
      <c r="AN275">
        <v>0.69</v>
      </c>
      <c r="AO275">
        <v>0.8</v>
      </c>
      <c r="AP275">
        <v>0.92</v>
      </c>
      <c r="AQ275">
        <v>1.04</v>
      </c>
      <c r="AR275">
        <v>1.1399999999999999</v>
      </c>
      <c r="AS275">
        <v>1.22</v>
      </c>
      <c r="AT275">
        <v>1.36</v>
      </c>
      <c r="AU275">
        <v>1.5</v>
      </c>
      <c r="AV275">
        <v>1.62</v>
      </c>
      <c r="AW275">
        <v>1.8</v>
      </c>
      <c r="AX275">
        <v>1.96</v>
      </c>
      <c r="AY275">
        <v>2.16</v>
      </c>
      <c r="AZ275">
        <v>2.31</v>
      </c>
      <c r="BA275">
        <v>2.48</v>
      </c>
      <c r="BB275">
        <v>2.68</v>
      </c>
      <c r="BC275">
        <v>2.86</v>
      </c>
      <c r="BD275">
        <v>3.08</v>
      </c>
      <c r="BE275">
        <v>3.34</v>
      </c>
      <c r="BF275">
        <v>3.59</v>
      </c>
      <c r="BG275">
        <v>3.69</v>
      </c>
      <c r="BH275">
        <v>3.93</v>
      </c>
      <c r="BI275">
        <v>4.08</v>
      </c>
      <c r="BJ275">
        <v>4.29</v>
      </c>
      <c r="BK275">
        <v>4.57</v>
      </c>
      <c r="BL275">
        <v>4.8499999999999996</v>
      </c>
      <c r="BM275">
        <v>5.2</v>
      </c>
      <c r="BN275">
        <v>5.49</v>
      </c>
      <c r="BO275">
        <v>5.87</v>
      </c>
      <c r="BP275">
        <v>6.15</v>
      </c>
      <c r="BQ275">
        <v>6.38</v>
      </c>
      <c r="BR275">
        <v>6.41</v>
      </c>
      <c r="BS275">
        <v>6.79</v>
      </c>
      <c r="BT275">
        <v>7.1</v>
      </c>
      <c r="BU275">
        <v>6.79</v>
      </c>
      <c r="BV275">
        <v>6.96</v>
      </c>
      <c r="BW275">
        <v>7.45</v>
      </c>
      <c r="BX275">
        <v>8.2799999999999994</v>
      </c>
      <c r="BY275">
        <v>8.7100000000000009</v>
      </c>
      <c r="BZ275">
        <v>9.5500000000000007</v>
      </c>
      <c r="CA275">
        <v>9.9700000000000006</v>
      </c>
      <c r="CB275">
        <v>10.3</v>
      </c>
      <c r="CC275">
        <v>10.6</v>
      </c>
      <c r="CD275">
        <v>10.8</v>
      </c>
      <c r="CE275">
        <v>11.1</v>
      </c>
      <c r="CF275">
        <v>11.4</v>
      </c>
      <c r="CG275">
        <v>11.6</v>
      </c>
      <c r="CH275">
        <v>11.9</v>
      </c>
      <c r="CI275">
        <v>12.1</v>
      </c>
      <c r="CJ275">
        <v>12.2</v>
      </c>
      <c r="CK275">
        <v>12.3</v>
      </c>
      <c r="CL275">
        <v>12.4</v>
      </c>
      <c r="CM275">
        <v>12.5</v>
      </c>
      <c r="CN275">
        <v>12.6</v>
      </c>
      <c r="CO275">
        <v>12.6</v>
      </c>
      <c r="CP275">
        <v>12.7</v>
      </c>
      <c r="CQ275">
        <v>12.7</v>
      </c>
      <c r="CR275">
        <v>12.8</v>
      </c>
      <c r="CS275">
        <v>12.8</v>
      </c>
      <c r="CT275">
        <v>12.8</v>
      </c>
      <c r="CU275">
        <v>12.8</v>
      </c>
      <c r="CV275">
        <v>12.8</v>
      </c>
      <c r="CW275">
        <v>12.8</v>
      </c>
      <c r="CX275">
        <v>12.8</v>
      </c>
      <c r="CY275">
        <v>12.8</v>
      </c>
      <c r="CZ275">
        <v>12.7</v>
      </c>
      <c r="DA275">
        <v>12.7</v>
      </c>
      <c r="DB275">
        <v>12.6</v>
      </c>
      <c r="DC275">
        <v>12.6</v>
      </c>
      <c r="DD275">
        <v>12.5</v>
      </c>
      <c r="DE275">
        <v>12.4</v>
      </c>
      <c r="DF275">
        <v>12.3</v>
      </c>
      <c r="DG275">
        <v>12.2</v>
      </c>
      <c r="DH275">
        <v>12.2</v>
      </c>
      <c r="DI275">
        <v>12.1</v>
      </c>
      <c r="DJ275">
        <v>12</v>
      </c>
      <c r="DK275">
        <v>11.9</v>
      </c>
      <c r="DL275">
        <v>11.8</v>
      </c>
      <c r="DM275">
        <v>11.7</v>
      </c>
      <c r="DN275">
        <v>11.6</v>
      </c>
      <c r="DO275">
        <v>11.5</v>
      </c>
      <c r="DP275">
        <v>11.3</v>
      </c>
      <c r="DQ275">
        <v>11.2</v>
      </c>
      <c r="DR275">
        <v>11.1</v>
      </c>
      <c r="DS275">
        <v>10.9</v>
      </c>
      <c r="DT275">
        <v>10.8</v>
      </c>
      <c r="DU275">
        <v>10.6</v>
      </c>
      <c r="DV275">
        <v>10.5</v>
      </c>
      <c r="DW275">
        <v>10.3</v>
      </c>
      <c r="DX275">
        <v>10.1</v>
      </c>
      <c r="DY275">
        <v>9.8800000000000008</v>
      </c>
      <c r="DZ275">
        <v>9.69</v>
      </c>
      <c r="EA275">
        <v>9.5</v>
      </c>
      <c r="EB275">
        <v>9.31</v>
      </c>
      <c r="EC275">
        <v>9.0500000000000007</v>
      </c>
      <c r="ED275">
        <v>8.8800000000000008</v>
      </c>
      <c r="EE275">
        <v>8.66</v>
      </c>
      <c r="EF275">
        <v>8.57</v>
      </c>
      <c r="EG275">
        <v>8.3699999999999992</v>
      </c>
      <c r="EH275">
        <v>8.01</v>
      </c>
      <c r="EI275">
        <v>7.71</v>
      </c>
      <c r="EJ275">
        <v>7.4</v>
      </c>
      <c r="EK275">
        <v>7.04</v>
      </c>
      <c r="EL275">
        <v>6.56</v>
      </c>
      <c r="EM275">
        <v>5.94</v>
      </c>
      <c r="EN275">
        <v>5.53</v>
      </c>
      <c r="EO275">
        <v>5.12</v>
      </c>
      <c r="EP275">
        <v>4.8600000000000003</v>
      </c>
      <c r="EQ275">
        <v>4.6500000000000004</v>
      </c>
      <c r="ER275">
        <v>4.4400000000000004</v>
      </c>
      <c r="ES275">
        <v>4.21</v>
      </c>
      <c r="ET275">
        <v>3.95</v>
      </c>
      <c r="EU275">
        <v>3.73</v>
      </c>
      <c r="EV275">
        <v>3.56</v>
      </c>
      <c r="EW275">
        <v>3.15</v>
      </c>
      <c r="EX275">
        <v>2.95</v>
      </c>
      <c r="EY275">
        <v>2.76</v>
      </c>
      <c r="EZ275">
        <v>2.56</v>
      </c>
      <c r="FA275">
        <v>2.4</v>
      </c>
      <c r="FB275">
        <v>2.15</v>
      </c>
      <c r="FC275">
        <v>1.96</v>
      </c>
      <c r="FD275">
        <v>1.84</v>
      </c>
      <c r="FE275">
        <v>1.59</v>
      </c>
      <c r="FF275">
        <v>1.52</v>
      </c>
      <c r="FG275">
        <v>1.36</v>
      </c>
      <c r="FH275">
        <v>1.25</v>
      </c>
      <c r="FI275">
        <v>1.1000000000000001</v>
      </c>
      <c r="FJ275">
        <v>0.98</v>
      </c>
      <c r="FK275">
        <v>0.88</v>
      </c>
      <c r="FL275">
        <v>0.77</v>
      </c>
      <c r="FM275">
        <v>0.67</v>
      </c>
      <c r="FN275">
        <v>0.62</v>
      </c>
      <c r="FO275">
        <v>0.55000000000000004</v>
      </c>
      <c r="FP275">
        <v>0.48</v>
      </c>
      <c r="FQ275">
        <v>0.42</v>
      </c>
      <c r="FR275">
        <v>0.36</v>
      </c>
      <c r="FS275">
        <v>0.32</v>
      </c>
      <c r="FT275">
        <v>0.26</v>
      </c>
      <c r="FU275">
        <v>0.23</v>
      </c>
      <c r="FV275">
        <v>0.2</v>
      </c>
      <c r="FW275">
        <v>0.17</v>
      </c>
      <c r="FX275">
        <v>0.14000000000000001</v>
      </c>
      <c r="FY275">
        <v>0.11</v>
      </c>
      <c r="FZ275">
        <v>0.1</v>
      </c>
    </row>
    <row r="276" spans="1:182" x14ac:dyDescent="0.15">
      <c r="A276">
        <v>-89</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0.02</v>
      </c>
      <c r="X276">
        <v>0.04</v>
      </c>
      <c r="Y276">
        <v>0.05</v>
      </c>
      <c r="Z276">
        <v>7.0000000000000007E-2</v>
      </c>
      <c r="AA276">
        <v>0.09</v>
      </c>
      <c r="AB276">
        <v>0.11</v>
      </c>
      <c r="AC276">
        <v>0.14000000000000001</v>
      </c>
      <c r="AD276">
        <v>0.17</v>
      </c>
      <c r="AE276">
        <v>0.2</v>
      </c>
      <c r="AF276">
        <v>0.24</v>
      </c>
      <c r="AG276">
        <v>0.28000000000000003</v>
      </c>
      <c r="AH276">
        <v>0.32</v>
      </c>
      <c r="AI276">
        <v>0.36</v>
      </c>
      <c r="AJ276">
        <v>0.43</v>
      </c>
      <c r="AK276">
        <v>0.49</v>
      </c>
      <c r="AL276">
        <v>0.56000000000000005</v>
      </c>
      <c r="AM276">
        <v>0.63</v>
      </c>
      <c r="AN276">
        <v>0.71</v>
      </c>
      <c r="AO276">
        <v>0.79</v>
      </c>
      <c r="AP276">
        <v>0.9</v>
      </c>
      <c r="AQ276">
        <v>1.04</v>
      </c>
      <c r="AR276">
        <v>1.1499999999999999</v>
      </c>
      <c r="AS276">
        <v>1.22</v>
      </c>
      <c r="AT276">
        <v>1.35</v>
      </c>
      <c r="AU276">
        <v>1.54</v>
      </c>
      <c r="AV276">
        <v>1.64</v>
      </c>
      <c r="AW276">
        <v>1.8</v>
      </c>
      <c r="AX276">
        <v>1.95</v>
      </c>
      <c r="AY276">
        <v>2.14</v>
      </c>
      <c r="AZ276">
        <v>2.33</v>
      </c>
      <c r="BA276">
        <v>2.5</v>
      </c>
      <c r="BB276">
        <v>2.69</v>
      </c>
      <c r="BC276">
        <v>2.87</v>
      </c>
      <c r="BD276">
        <v>3.1</v>
      </c>
      <c r="BE276">
        <v>3.33</v>
      </c>
      <c r="BF276">
        <v>3.63</v>
      </c>
      <c r="BG276">
        <v>3.73</v>
      </c>
      <c r="BH276">
        <v>4</v>
      </c>
      <c r="BI276">
        <v>4.09</v>
      </c>
      <c r="BJ276">
        <v>4.37</v>
      </c>
      <c r="BK276">
        <v>4.63</v>
      </c>
      <c r="BL276">
        <v>4.78</v>
      </c>
      <c r="BM276">
        <v>5.16</v>
      </c>
      <c r="BN276">
        <v>5.59</v>
      </c>
      <c r="BO276">
        <v>5.91</v>
      </c>
      <c r="BP276">
        <v>6.18</v>
      </c>
      <c r="BQ276">
        <v>6.47</v>
      </c>
      <c r="BR276">
        <v>6.42</v>
      </c>
      <c r="BS276">
        <v>6.87</v>
      </c>
      <c r="BT276">
        <v>7.18</v>
      </c>
      <c r="BU276">
        <v>6.83</v>
      </c>
      <c r="BV276">
        <v>7.03</v>
      </c>
      <c r="BW276">
        <v>7.6</v>
      </c>
      <c r="BX276">
        <v>8.2799999999999994</v>
      </c>
      <c r="BY276">
        <v>8.76</v>
      </c>
      <c r="BZ276">
        <v>9.56</v>
      </c>
      <c r="CA276">
        <v>9.9600000000000009</v>
      </c>
      <c r="CB276">
        <v>10.3</v>
      </c>
      <c r="CC276">
        <v>10.6</v>
      </c>
      <c r="CD276">
        <v>10.9</v>
      </c>
      <c r="CE276">
        <v>11.2</v>
      </c>
      <c r="CF276">
        <v>11.4</v>
      </c>
      <c r="CG276">
        <v>11.6</v>
      </c>
      <c r="CH276">
        <v>11.9</v>
      </c>
      <c r="CI276">
        <v>12</v>
      </c>
      <c r="CJ276">
        <v>12.2</v>
      </c>
      <c r="CK276">
        <v>12.3</v>
      </c>
      <c r="CL276">
        <v>12.4</v>
      </c>
      <c r="CM276">
        <v>12.5</v>
      </c>
      <c r="CN276">
        <v>12.6</v>
      </c>
      <c r="CO276">
        <v>12.6</v>
      </c>
      <c r="CP276">
        <v>12.7</v>
      </c>
      <c r="CQ276">
        <v>12.8</v>
      </c>
      <c r="CR276">
        <v>12.8</v>
      </c>
      <c r="CS276">
        <v>12.8</v>
      </c>
      <c r="CT276">
        <v>12.8</v>
      </c>
      <c r="CU276">
        <v>12.8</v>
      </c>
      <c r="CV276">
        <v>12.8</v>
      </c>
      <c r="CW276">
        <v>12.8</v>
      </c>
      <c r="CX276">
        <v>12.8</v>
      </c>
      <c r="CY276">
        <v>12.8</v>
      </c>
      <c r="CZ276">
        <v>12.7</v>
      </c>
      <c r="DA276">
        <v>12.7</v>
      </c>
      <c r="DB276">
        <v>12.7</v>
      </c>
      <c r="DC276">
        <v>12.6</v>
      </c>
      <c r="DD276">
        <v>12.6</v>
      </c>
      <c r="DE276">
        <v>12.5</v>
      </c>
      <c r="DF276">
        <v>12.4</v>
      </c>
      <c r="DG276">
        <v>12.3</v>
      </c>
      <c r="DH276">
        <v>12.2</v>
      </c>
      <c r="DI276">
        <v>12.1</v>
      </c>
      <c r="DJ276">
        <v>12</v>
      </c>
      <c r="DK276">
        <v>11.9</v>
      </c>
      <c r="DL276">
        <v>11.8</v>
      </c>
      <c r="DM276">
        <v>11.7</v>
      </c>
      <c r="DN276">
        <v>11.6</v>
      </c>
      <c r="DO276">
        <v>11.5</v>
      </c>
      <c r="DP276">
        <v>11.4</v>
      </c>
      <c r="DQ276">
        <v>11.3</v>
      </c>
      <c r="DR276">
        <v>11.1</v>
      </c>
      <c r="DS276">
        <v>11</v>
      </c>
      <c r="DT276">
        <v>10.8</v>
      </c>
      <c r="DU276">
        <v>10.7</v>
      </c>
      <c r="DV276">
        <v>10.5</v>
      </c>
      <c r="DW276">
        <v>10.3</v>
      </c>
      <c r="DX276">
        <v>10.1</v>
      </c>
      <c r="DY276">
        <v>9.9</v>
      </c>
      <c r="DZ276">
        <v>9.75</v>
      </c>
      <c r="EA276">
        <v>9.56</v>
      </c>
      <c r="EB276">
        <v>9.3000000000000007</v>
      </c>
      <c r="EC276">
        <v>9.11</v>
      </c>
      <c r="ED276">
        <v>8.91</v>
      </c>
      <c r="EE276">
        <v>8.68</v>
      </c>
      <c r="EF276">
        <v>8.52</v>
      </c>
      <c r="EG276">
        <v>8.2899999999999991</v>
      </c>
      <c r="EH276">
        <v>7.97</v>
      </c>
      <c r="EI276">
        <v>7.72</v>
      </c>
      <c r="EJ276">
        <v>7.41</v>
      </c>
      <c r="EK276">
        <v>6.98</v>
      </c>
      <c r="EL276">
        <v>6.47</v>
      </c>
      <c r="EM276">
        <v>5.94</v>
      </c>
      <c r="EN276">
        <v>5.51</v>
      </c>
      <c r="EO276">
        <v>5.0599999999999996</v>
      </c>
      <c r="EP276">
        <v>4.8499999999999996</v>
      </c>
      <c r="EQ276">
        <v>4.62</v>
      </c>
      <c r="ER276">
        <v>4.3899999999999997</v>
      </c>
      <c r="ES276">
        <v>4.17</v>
      </c>
      <c r="ET276">
        <v>3.9</v>
      </c>
      <c r="EU276">
        <v>3.74</v>
      </c>
      <c r="EV276">
        <v>3.54</v>
      </c>
      <c r="EW276">
        <v>3.18</v>
      </c>
      <c r="EX276">
        <v>2.91</v>
      </c>
      <c r="EY276">
        <v>2.72</v>
      </c>
      <c r="EZ276">
        <v>2.54</v>
      </c>
      <c r="FA276">
        <v>2.41</v>
      </c>
      <c r="FB276">
        <v>2.13</v>
      </c>
      <c r="FC276">
        <v>1.97</v>
      </c>
      <c r="FD276">
        <v>1.83</v>
      </c>
      <c r="FE276">
        <v>1.6</v>
      </c>
      <c r="FF276">
        <v>1.53</v>
      </c>
      <c r="FG276">
        <v>1.33</v>
      </c>
      <c r="FH276">
        <v>1.21</v>
      </c>
      <c r="FI276">
        <v>1.1100000000000001</v>
      </c>
      <c r="FJ276">
        <v>1.02</v>
      </c>
      <c r="FK276">
        <v>0.89</v>
      </c>
      <c r="FL276">
        <v>0.81</v>
      </c>
      <c r="FM276">
        <v>0.7</v>
      </c>
      <c r="FN276">
        <v>0.61</v>
      </c>
      <c r="FO276">
        <v>0.54</v>
      </c>
      <c r="FP276">
        <v>0.48</v>
      </c>
      <c r="FQ276">
        <v>0.41</v>
      </c>
      <c r="FR276">
        <v>0.37</v>
      </c>
      <c r="FS276">
        <v>0.32</v>
      </c>
      <c r="FT276">
        <v>0.27</v>
      </c>
      <c r="FU276">
        <v>0.22</v>
      </c>
      <c r="FV276">
        <v>0.2</v>
      </c>
      <c r="FW276">
        <v>0.17</v>
      </c>
      <c r="FX276">
        <v>0.14000000000000001</v>
      </c>
      <c r="FY276">
        <v>0.12</v>
      </c>
      <c r="FZ276">
        <v>0.1</v>
      </c>
    </row>
    <row r="277" spans="1:182" x14ac:dyDescent="0.15">
      <c r="A277">
        <v>-90</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0.02</v>
      </c>
      <c r="X277">
        <v>0.04</v>
      </c>
      <c r="Y277">
        <v>0.05</v>
      </c>
      <c r="Z277">
        <v>0.06</v>
      </c>
      <c r="AA277">
        <v>0.09</v>
      </c>
      <c r="AB277">
        <v>0.11</v>
      </c>
      <c r="AC277">
        <v>0.14000000000000001</v>
      </c>
      <c r="AD277">
        <v>0.17</v>
      </c>
      <c r="AE277">
        <v>0.19</v>
      </c>
      <c r="AF277">
        <v>0.23</v>
      </c>
      <c r="AG277">
        <v>0.27</v>
      </c>
      <c r="AH277">
        <v>0.31</v>
      </c>
      <c r="AI277">
        <v>0.37</v>
      </c>
      <c r="AJ277">
        <v>0.44</v>
      </c>
      <c r="AK277">
        <v>0.49</v>
      </c>
      <c r="AL277">
        <v>0.57999999999999996</v>
      </c>
      <c r="AM277">
        <v>0.64</v>
      </c>
      <c r="AN277">
        <v>0.72</v>
      </c>
      <c r="AO277">
        <v>0.81</v>
      </c>
      <c r="AP277">
        <v>0.92</v>
      </c>
      <c r="AQ277">
        <v>1.01</v>
      </c>
      <c r="AR277">
        <v>1.1200000000000001</v>
      </c>
      <c r="AS277">
        <v>1.23</v>
      </c>
      <c r="AT277">
        <v>1.35</v>
      </c>
      <c r="AU277">
        <v>1.55</v>
      </c>
      <c r="AV277">
        <v>1.64</v>
      </c>
      <c r="AW277">
        <v>1.84</v>
      </c>
      <c r="AX277">
        <v>1.93</v>
      </c>
      <c r="AY277">
        <v>2.16</v>
      </c>
      <c r="AZ277">
        <v>2.33</v>
      </c>
      <c r="BA277">
        <v>2.54</v>
      </c>
      <c r="BB277">
        <v>2.72</v>
      </c>
      <c r="BC277">
        <v>2.87</v>
      </c>
      <c r="BD277">
        <v>3.12</v>
      </c>
      <c r="BE277">
        <v>3.36</v>
      </c>
      <c r="BF277">
        <v>3.61</v>
      </c>
      <c r="BG277">
        <v>3.72</v>
      </c>
      <c r="BH277">
        <v>3.99</v>
      </c>
      <c r="BI277">
        <v>4.07</v>
      </c>
      <c r="BJ277">
        <v>4.34</v>
      </c>
      <c r="BK277">
        <v>4.63</v>
      </c>
      <c r="BL277">
        <v>4.92</v>
      </c>
      <c r="BM277">
        <v>5.23</v>
      </c>
      <c r="BN277">
        <v>5.62</v>
      </c>
      <c r="BO277">
        <v>5.91</v>
      </c>
      <c r="BP277">
        <v>6.25</v>
      </c>
      <c r="BQ277">
        <v>6.52</v>
      </c>
      <c r="BR277">
        <v>6.52</v>
      </c>
      <c r="BS277">
        <v>6.91</v>
      </c>
      <c r="BT277">
        <v>7.3</v>
      </c>
      <c r="BU277">
        <v>6.89</v>
      </c>
      <c r="BV277">
        <v>7.12</v>
      </c>
      <c r="BW277">
        <v>7.74</v>
      </c>
      <c r="BX277">
        <v>8.36</v>
      </c>
      <c r="BY277">
        <v>8.83</v>
      </c>
      <c r="BZ277">
        <v>9.5299999999999994</v>
      </c>
      <c r="CA277">
        <v>10</v>
      </c>
      <c r="CB277">
        <v>10.3</v>
      </c>
      <c r="CC277">
        <v>10.7</v>
      </c>
      <c r="CD277">
        <v>10.9</v>
      </c>
      <c r="CE277">
        <v>11.2</v>
      </c>
      <c r="CF277">
        <v>11.4</v>
      </c>
      <c r="CG277">
        <v>11.6</v>
      </c>
      <c r="CH277">
        <v>11.8</v>
      </c>
      <c r="CI277">
        <v>12</v>
      </c>
      <c r="CJ277">
        <v>12.2</v>
      </c>
      <c r="CK277">
        <v>12.3</v>
      </c>
      <c r="CL277">
        <v>12.4</v>
      </c>
      <c r="CM277">
        <v>12.5</v>
      </c>
      <c r="CN277">
        <v>12.7</v>
      </c>
      <c r="CO277">
        <v>12.7</v>
      </c>
      <c r="CP277">
        <v>12.7</v>
      </c>
      <c r="CQ277">
        <v>12.8</v>
      </c>
      <c r="CR277">
        <v>12.8</v>
      </c>
      <c r="CS277">
        <v>12.9</v>
      </c>
      <c r="CT277">
        <v>12.9</v>
      </c>
      <c r="CU277">
        <v>12.9</v>
      </c>
      <c r="CV277">
        <v>12.9</v>
      </c>
      <c r="CW277">
        <v>12.8</v>
      </c>
      <c r="CX277">
        <v>12.8</v>
      </c>
      <c r="CY277">
        <v>12.8</v>
      </c>
      <c r="CZ277">
        <v>12.8</v>
      </c>
      <c r="DA277">
        <v>12.7</v>
      </c>
      <c r="DB277">
        <v>12.7</v>
      </c>
      <c r="DC277">
        <v>12.6</v>
      </c>
      <c r="DD277">
        <v>12.6</v>
      </c>
      <c r="DE277">
        <v>12.5</v>
      </c>
      <c r="DF277">
        <v>12.4</v>
      </c>
      <c r="DG277">
        <v>12.3</v>
      </c>
      <c r="DH277">
        <v>12.2</v>
      </c>
      <c r="DI277">
        <v>12.1</v>
      </c>
      <c r="DJ277">
        <v>12.1</v>
      </c>
      <c r="DK277">
        <v>12</v>
      </c>
      <c r="DL277">
        <v>11.9</v>
      </c>
      <c r="DM277">
        <v>11.8</v>
      </c>
      <c r="DN277">
        <v>11.7</v>
      </c>
      <c r="DO277">
        <v>11.6</v>
      </c>
      <c r="DP277">
        <v>11.4</v>
      </c>
      <c r="DQ277">
        <v>11.3</v>
      </c>
      <c r="DR277">
        <v>11.1</v>
      </c>
      <c r="DS277">
        <v>11</v>
      </c>
      <c r="DT277">
        <v>10.8</v>
      </c>
      <c r="DU277">
        <v>10.7</v>
      </c>
      <c r="DV277">
        <v>10.6</v>
      </c>
      <c r="DW277">
        <v>10.4</v>
      </c>
      <c r="DX277">
        <v>10.1</v>
      </c>
      <c r="DY277">
        <v>9.92</v>
      </c>
      <c r="DZ277">
        <v>9.75</v>
      </c>
      <c r="EA277">
        <v>9.5299999999999994</v>
      </c>
      <c r="EB277">
        <v>9.36</v>
      </c>
      <c r="EC277">
        <v>9.1199999999999992</v>
      </c>
      <c r="ED277">
        <v>8.94</v>
      </c>
      <c r="EE277">
        <v>8.73</v>
      </c>
      <c r="EF277">
        <v>8.61</v>
      </c>
      <c r="EG277">
        <v>8.23</v>
      </c>
      <c r="EH277">
        <v>7.96</v>
      </c>
      <c r="EI277">
        <v>7.74</v>
      </c>
      <c r="EJ277">
        <v>7.35</v>
      </c>
      <c r="EK277">
        <v>6.9</v>
      </c>
      <c r="EL277">
        <v>6.45</v>
      </c>
      <c r="EM277">
        <v>5.87</v>
      </c>
      <c r="EN277">
        <v>5.44</v>
      </c>
      <c r="EO277">
        <v>5.13</v>
      </c>
      <c r="EP277">
        <v>4.8099999999999996</v>
      </c>
      <c r="EQ277">
        <v>4.55</v>
      </c>
      <c r="ER277">
        <v>4.42</v>
      </c>
      <c r="ES277">
        <v>4.18</v>
      </c>
      <c r="ET277">
        <v>3.87</v>
      </c>
      <c r="EU277">
        <v>3.75</v>
      </c>
      <c r="EV277">
        <v>3.51</v>
      </c>
      <c r="EW277">
        <v>3.15</v>
      </c>
      <c r="EX277">
        <v>2.89</v>
      </c>
      <c r="EY277">
        <v>2.68</v>
      </c>
      <c r="EZ277">
        <v>2.52</v>
      </c>
      <c r="FA277">
        <v>2.3199999999999998</v>
      </c>
      <c r="FB277">
        <v>2.08</v>
      </c>
      <c r="FC277">
        <v>1.94</v>
      </c>
      <c r="FD277">
        <v>1.8</v>
      </c>
      <c r="FE277">
        <v>1.57</v>
      </c>
      <c r="FF277">
        <v>1.48</v>
      </c>
      <c r="FG277">
        <v>1.33</v>
      </c>
      <c r="FH277">
        <v>1.24</v>
      </c>
      <c r="FI277">
        <v>1.08</v>
      </c>
      <c r="FJ277">
        <v>0.97</v>
      </c>
      <c r="FK277">
        <v>0.87</v>
      </c>
      <c r="FL277">
        <v>0.78</v>
      </c>
      <c r="FM277">
        <v>0.66</v>
      </c>
      <c r="FN277">
        <v>0.57999999999999996</v>
      </c>
      <c r="FO277">
        <v>0.53</v>
      </c>
      <c r="FP277">
        <v>0.48</v>
      </c>
      <c r="FQ277">
        <v>0.41</v>
      </c>
      <c r="FR277">
        <v>0.35</v>
      </c>
      <c r="FS277">
        <v>0.31</v>
      </c>
      <c r="FT277">
        <v>0.27</v>
      </c>
      <c r="FU277">
        <v>0.22</v>
      </c>
      <c r="FV277">
        <v>0.19</v>
      </c>
      <c r="FW277">
        <v>0.16</v>
      </c>
      <c r="FX277">
        <v>0.14000000000000001</v>
      </c>
      <c r="FY277">
        <v>0.12</v>
      </c>
      <c r="FZ277">
        <v>0.1</v>
      </c>
    </row>
    <row r="278" spans="1:182" x14ac:dyDescent="0.15">
      <c r="A278">
        <v>-91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0.02</v>
      </c>
      <c r="X278">
        <v>0.04</v>
      </c>
      <c r="Y278">
        <v>0.05</v>
      </c>
      <c r="Z278">
        <v>7.0000000000000007E-2</v>
      </c>
      <c r="AA278">
        <v>0.09</v>
      </c>
      <c r="AB278">
        <v>0.11</v>
      </c>
      <c r="AC278">
        <v>0.14000000000000001</v>
      </c>
      <c r="AD278">
        <v>0.16</v>
      </c>
      <c r="AE278">
        <v>0.2</v>
      </c>
      <c r="AF278">
        <v>0.23</v>
      </c>
      <c r="AG278">
        <v>0.27</v>
      </c>
      <c r="AH278">
        <v>0.33</v>
      </c>
      <c r="AI278">
        <v>0.38</v>
      </c>
      <c r="AJ278">
        <v>0.41</v>
      </c>
      <c r="AK278">
        <v>0.5</v>
      </c>
      <c r="AL278">
        <v>0.56000000000000005</v>
      </c>
      <c r="AM278">
        <v>0.64</v>
      </c>
      <c r="AN278">
        <v>0.73</v>
      </c>
      <c r="AO278">
        <v>0.82</v>
      </c>
      <c r="AP278">
        <v>0.9</v>
      </c>
      <c r="AQ278">
        <v>1.04</v>
      </c>
      <c r="AR278">
        <v>1.1299999999999999</v>
      </c>
      <c r="AS278">
        <v>1.23</v>
      </c>
      <c r="AT278">
        <v>1.37</v>
      </c>
      <c r="AU278">
        <v>1.53</v>
      </c>
      <c r="AV278">
        <v>1.65</v>
      </c>
      <c r="AW278">
        <v>1.83</v>
      </c>
      <c r="AX278">
        <v>1.98</v>
      </c>
      <c r="AY278">
        <v>2.17</v>
      </c>
      <c r="AZ278">
        <v>2.3199999999999998</v>
      </c>
      <c r="BA278">
        <v>2.5499999999999998</v>
      </c>
      <c r="BB278">
        <v>2.72</v>
      </c>
      <c r="BC278">
        <v>2.92</v>
      </c>
      <c r="BD278">
        <v>3.11</v>
      </c>
      <c r="BE278">
        <v>3.38</v>
      </c>
      <c r="BF278">
        <v>3.61</v>
      </c>
      <c r="BG278">
        <v>3.74</v>
      </c>
      <c r="BH278">
        <v>4.01</v>
      </c>
      <c r="BI278">
        <v>4.1399999999999997</v>
      </c>
      <c r="BJ278">
        <v>4.4000000000000004</v>
      </c>
      <c r="BK278">
        <v>4.67</v>
      </c>
      <c r="BL278">
        <v>4.93</v>
      </c>
      <c r="BM278">
        <v>5.3</v>
      </c>
      <c r="BN278">
        <v>5.6</v>
      </c>
      <c r="BO278">
        <v>5.99</v>
      </c>
      <c r="BP278">
        <v>6.23</v>
      </c>
      <c r="BQ278">
        <v>6.54</v>
      </c>
      <c r="BR278">
        <v>6.61</v>
      </c>
      <c r="BS278">
        <v>7.02</v>
      </c>
      <c r="BT278">
        <v>7.17</v>
      </c>
      <c r="BU278">
        <v>6.93</v>
      </c>
      <c r="BV278">
        <v>7.17</v>
      </c>
      <c r="BW278">
        <v>7.84</v>
      </c>
      <c r="BX278">
        <v>8.4499999999999993</v>
      </c>
      <c r="BY278">
        <v>8.9</v>
      </c>
      <c r="BZ278">
        <v>9.5500000000000007</v>
      </c>
      <c r="CA278">
        <v>10.1</v>
      </c>
      <c r="CB278">
        <v>10.3</v>
      </c>
      <c r="CC278">
        <v>10.7</v>
      </c>
      <c r="CD278">
        <v>10.9</v>
      </c>
      <c r="CE278">
        <v>11.2</v>
      </c>
      <c r="CF278">
        <v>11.4</v>
      </c>
      <c r="CG278">
        <v>11.6</v>
      </c>
      <c r="CH278">
        <v>11.8</v>
      </c>
      <c r="CI278">
        <v>12.1</v>
      </c>
      <c r="CJ278">
        <v>12.2</v>
      </c>
      <c r="CK278">
        <v>12.4</v>
      </c>
      <c r="CL278">
        <v>12.5</v>
      </c>
      <c r="CM278">
        <v>12.5</v>
      </c>
      <c r="CN278">
        <v>12.6</v>
      </c>
      <c r="CO278">
        <v>12.7</v>
      </c>
      <c r="CP278">
        <v>12.8</v>
      </c>
      <c r="CQ278">
        <v>12.8</v>
      </c>
      <c r="CR278">
        <v>12.9</v>
      </c>
      <c r="CS278">
        <v>12.9</v>
      </c>
      <c r="CT278">
        <v>12.9</v>
      </c>
      <c r="CU278">
        <v>12.9</v>
      </c>
      <c r="CV278">
        <v>12.9</v>
      </c>
      <c r="CW278">
        <v>12.9</v>
      </c>
      <c r="CX278">
        <v>12.9</v>
      </c>
      <c r="CY278">
        <v>12.8</v>
      </c>
      <c r="CZ278">
        <v>12.8</v>
      </c>
      <c r="DA278">
        <v>12.8</v>
      </c>
      <c r="DB278">
        <v>12.7</v>
      </c>
      <c r="DC278">
        <v>12.7</v>
      </c>
      <c r="DD278">
        <v>12.6</v>
      </c>
      <c r="DE278">
        <v>12.5</v>
      </c>
      <c r="DF278">
        <v>12.5</v>
      </c>
      <c r="DG278">
        <v>12.4</v>
      </c>
      <c r="DH278">
        <v>12.3</v>
      </c>
      <c r="DI278">
        <v>12.2</v>
      </c>
      <c r="DJ278">
        <v>12.1</v>
      </c>
      <c r="DK278">
        <v>12</v>
      </c>
      <c r="DL278">
        <v>11.9</v>
      </c>
      <c r="DM278">
        <v>11.8</v>
      </c>
      <c r="DN278">
        <v>11.7</v>
      </c>
      <c r="DO278">
        <v>11.6</v>
      </c>
      <c r="DP278">
        <v>11.5</v>
      </c>
      <c r="DQ278">
        <v>11.3</v>
      </c>
      <c r="DR278">
        <v>11.2</v>
      </c>
      <c r="DS278">
        <v>11.1</v>
      </c>
      <c r="DT278">
        <v>10.9</v>
      </c>
      <c r="DU278">
        <v>10.8</v>
      </c>
      <c r="DV278">
        <v>10.6</v>
      </c>
      <c r="DW278">
        <v>10.4</v>
      </c>
      <c r="DX278">
        <v>10.199999999999999</v>
      </c>
      <c r="DY278">
        <v>9.9600000000000009</v>
      </c>
      <c r="DZ278">
        <v>9.8000000000000007</v>
      </c>
      <c r="EA278">
        <v>9.61</v>
      </c>
      <c r="EB278">
        <v>9.3699999999999992</v>
      </c>
      <c r="EC278">
        <v>9.16</v>
      </c>
      <c r="ED278">
        <v>8.9600000000000009</v>
      </c>
      <c r="EE278">
        <v>8.7899999999999991</v>
      </c>
      <c r="EF278">
        <v>8.59</v>
      </c>
      <c r="EG278">
        <v>8.3000000000000007</v>
      </c>
      <c r="EH278">
        <v>7.97</v>
      </c>
      <c r="EI278">
        <v>7.69</v>
      </c>
      <c r="EJ278">
        <v>7.42</v>
      </c>
      <c r="EK278">
        <v>6.94</v>
      </c>
      <c r="EL278">
        <v>6.31</v>
      </c>
      <c r="EM278">
        <v>5.86</v>
      </c>
      <c r="EN278">
        <v>5.36</v>
      </c>
      <c r="EO278">
        <v>5.04</v>
      </c>
      <c r="EP278">
        <v>4.8</v>
      </c>
      <c r="EQ278">
        <v>4.59</v>
      </c>
      <c r="ER278">
        <v>4.3499999999999996</v>
      </c>
      <c r="ES278">
        <v>4.18</v>
      </c>
      <c r="ET278">
        <v>3.93</v>
      </c>
      <c r="EU278">
        <v>3.73</v>
      </c>
      <c r="EV278">
        <v>3.44</v>
      </c>
      <c r="EW278">
        <v>3.12</v>
      </c>
      <c r="EX278">
        <v>2.89</v>
      </c>
      <c r="EY278">
        <v>2.71</v>
      </c>
      <c r="EZ278">
        <v>2.52</v>
      </c>
      <c r="FA278">
        <v>2.33</v>
      </c>
      <c r="FB278">
        <v>2.0699999999999998</v>
      </c>
      <c r="FC278">
        <v>1.92</v>
      </c>
      <c r="FD278">
        <v>1.82</v>
      </c>
      <c r="FE278">
        <v>1.62</v>
      </c>
      <c r="FF278">
        <v>1.49</v>
      </c>
      <c r="FG278">
        <v>1.31</v>
      </c>
      <c r="FH278">
        <v>1.17</v>
      </c>
      <c r="FI278">
        <v>1.08</v>
      </c>
      <c r="FJ278">
        <v>0.99</v>
      </c>
      <c r="FK278">
        <v>0.89</v>
      </c>
      <c r="FL278">
        <v>0.79</v>
      </c>
      <c r="FM278">
        <v>0.68</v>
      </c>
      <c r="FN278">
        <v>0.62</v>
      </c>
      <c r="FO278">
        <v>0.52</v>
      </c>
      <c r="FP278">
        <v>0.47</v>
      </c>
      <c r="FQ278">
        <v>0.41</v>
      </c>
      <c r="FR278">
        <v>0.35</v>
      </c>
      <c r="FS278">
        <v>0.31</v>
      </c>
      <c r="FT278">
        <v>0.27</v>
      </c>
      <c r="FU278">
        <v>0.23</v>
      </c>
      <c r="FV278">
        <v>0.19</v>
      </c>
      <c r="FW278">
        <v>0.16</v>
      </c>
      <c r="FX278">
        <v>0.14000000000000001</v>
      </c>
      <c r="FY278">
        <v>0.12</v>
      </c>
      <c r="FZ278">
        <v>0.1</v>
      </c>
    </row>
    <row r="279" spans="1:182" x14ac:dyDescent="0.15">
      <c r="A279">
        <v>-92</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0.02</v>
      </c>
      <c r="X279">
        <v>0.04</v>
      </c>
      <c r="Y279">
        <v>0.05</v>
      </c>
      <c r="Z279">
        <v>7.0000000000000007E-2</v>
      </c>
      <c r="AA279">
        <v>0.09</v>
      </c>
      <c r="AB279">
        <v>0.11</v>
      </c>
      <c r="AC279">
        <v>0.14000000000000001</v>
      </c>
      <c r="AD279">
        <v>0.17</v>
      </c>
      <c r="AE279">
        <v>0.2</v>
      </c>
      <c r="AF279">
        <v>0.23</v>
      </c>
      <c r="AG279">
        <v>0.27</v>
      </c>
      <c r="AH279">
        <v>0.33</v>
      </c>
      <c r="AI279">
        <v>0.38</v>
      </c>
      <c r="AJ279">
        <v>0.43</v>
      </c>
      <c r="AK279">
        <v>0.5</v>
      </c>
      <c r="AL279">
        <v>0.57999999999999996</v>
      </c>
      <c r="AM279">
        <v>0.66</v>
      </c>
      <c r="AN279">
        <v>0.73</v>
      </c>
      <c r="AO279">
        <v>0.84</v>
      </c>
      <c r="AP279">
        <v>0.94</v>
      </c>
      <c r="AQ279">
        <v>1.05</v>
      </c>
      <c r="AR279">
        <v>1.1499999999999999</v>
      </c>
      <c r="AS279">
        <v>1.27</v>
      </c>
      <c r="AT279">
        <v>1.38</v>
      </c>
      <c r="AU279">
        <v>1.55</v>
      </c>
      <c r="AV279">
        <v>1.67</v>
      </c>
      <c r="AW279">
        <v>1.83</v>
      </c>
      <c r="AX279">
        <v>1.99</v>
      </c>
      <c r="AY279">
        <v>2.19</v>
      </c>
      <c r="AZ279">
        <v>2.36</v>
      </c>
      <c r="BA279">
        <v>2.5499999999999998</v>
      </c>
      <c r="BB279">
        <v>2.75</v>
      </c>
      <c r="BC279">
        <v>2.92</v>
      </c>
      <c r="BD279">
        <v>3.13</v>
      </c>
      <c r="BE279">
        <v>3.4</v>
      </c>
      <c r="BF279">
        <v>3.66</v>
      </c>
      <c r="BG279">
        <v>3.82</v>
      </c>
      <c r="BH279">
        <v>4.12</v>
      </c>
      <c r="BI279">
        <v>4.1500000000000004</v>
      </c>
      <c r="BJ279">
        <v>4.3899999999999997</v>
      </c>
      <c r="BK279">
        <v>4.67</v>
      </c>
      <c r="BL279">
        <v>4.9800000000000004</v>
      </c>
      <c r="BM279">
        <v>5.28</v>
      </c>
      <c r="BN279">
        <v>5.73</v>
      </c>
      <c r="BO279">
        <v>5.92</v>
      </c>
      <c r="BP279">
        <v>6.37</v>
      </c>
      <c r="BQ279">
        <v>6.58</v>
      </c>
      <c r="BR279">
        <v>6.63</v>
      </c>
      <c r="BS279">
        <v>7.12</v>
      </c>
      <c r="BT279">
        <v>7.3</v>
      </c>
      <c r="BU279">
        <v>7</v>
      </c>
      <c r="BV279">
        <v>7.25</v>
      </c>
      <c r="BW279">
        <v>7.97</v>
      </c>
      <c r="BX279">
        <v>8.5500000000000007</v>
      </c>
      <c r="BY279">
        <v>8.9700000000000006</v>
      </c>
      <c r="BZ279">
        <v>9.58</v>
      </c>
      <c r="CA279">
        <v>10</v>
      </c>
      <c r="CB279">
        <v>10.4</v>
      </c>
      <c r="CC279">
        <v>10.7</v>
      </c>
      <c r="CD279">
        <v>10.9</v>
      </c>
      <c r="CE279">
        <v>11.2</v>
      </c>
      <c r="CF279">
        <v>11.4</v>
      </c>
      <c r="CG279">
        <v>11.6</v>
      </c>
      <c r="CH279">
        <v>11.9</v>
      </c>
      <c r="CI279">
        <v>12.1</v>
      </c>
      <c r="CJ279">
        <v>12.2</v>
      </c>
      <c r="CK279">
        <v>12.4</v>
      </c>
      <c r="CL279">
        <v>12.5</v>
      </c>
      <c r="CM279">
        <v>12.6</v>
      </c>
      <c r="CN279">
        <v>12.7</v>
      </c>
      <c r="CO279">
        <v>12.7</v>
      </c>
      <c r="CP279">
        <v>12.8</v>
      </c>
      <c r="CQ279">
        <v>12.8</v>
      </c>
      <c r="CR279">
        <v>12.9</v>
      </c>
      <c r="CS279">
        <v>12.9</v>
      </c>
      <c r="CT279">
        <v>12.9</v>
      </c>
      <c r="CU279">
        <v>12.9</v>
      </c>
      <c r="CV279">
        <v>12.9</v>
      </c>
      <c r="CW279">
        <v>12.9</v>
      </c>
      <c r="CX279">
        <v>12.9</v>
      </c>
      <c r="CY279">
        <v>12.8</v>
      </c>
      <c r="CZ279">
        <v>12.8</v>
      </c>
      <c r="DA279">
        <v>12.8</v>
      </c>
      <c r="DB279">
        <v>12.7</v>
      </c>
      <c r="DC279">
        <v>12.7</v>
      </c>
      <c r="DD279">
        <v>12.6</v>
      </c>
      <c r="DE279">
        <v>12.6</v>
      </c>
      <c r="DF279">
        <v>12.5</v>
      </c>
      <c r="DG279">
        <v>12.4</v>
      </c>
      <c r="DH279">
        <v>12.3</v>
      </c>
      <c r="DI279">
        <v>12.2</v>
      </c>
      <c r="DJ279">
        <v>12.1</v>
      </c>
      <c r="DK279">
        <v>12</v>
      </c>
      <c r="DL279">
        <v>11.9</v>
      </c>
      <c r="DM279">
        <v>11.8</v>
      </c>
      <c r="DN279">
        <v>11.7</v>
      </c>
      <c r="DO279">
        <v>11.6</v>
      </c>
      <c r="DP279">
        <v>11.5</v>
      </c>
      <c r="DQ279">
        <v>11.4</v>
      </c>
      <c r="DR279">
        <v>11.2</v>
      </c>
      <c r="DS279">
        <v>11.1</v>
      </c>
      <c r="DT279">
        <v>10.9</v>
      </c>
      <c r="DU279">
        <v>10.8</v>
      </c>
      <c r="DV279">
        <v>10.6</v>
      </c>
      <c r="DW279">
        <v>10.4</v>
      </c>
      <c r="DX279">
        <v>10.199999999999999</v>
      </c>
      <c r="DY279">
        <v>10</v>
      </c>
      <c r="DZ279">
        <v>9.8000000000000007</v>
      </c>
      <c r="EA279">
        <v>9.6</v>
      </c>
      <c r="EB279">
        <v>9.39</v>
      </c>
      <c r="EC279">
        <v>9.2200000000000006</v>
      </c>
      <c r="ED279">
        <v>9.0500000000000007</v>
      </c>
      <c r="EE279">
        <v>8.9</v>
      </c>
      <c r="EF279">
        <v>8.58</v>
      </c>
      <c r="EG279">
        <v>8.2899999999999991</v>
      </c>
      <c r="EH279">
        <v>7.95</v>
      </c>
      <c r="EI279">
        <v>7.64</v>
      </c>
      <c r="EJ279">
        <v>7.4</v>
      </c>
      <c r="EK279">
        <v>6.89</v>
      </c>
      <c r="EL279">
        <v>6.34</v>
      </c>
      <c r="EM279">
        <v>5.81</v>
      </c>
      <c r="EN279">
        <v>5.35</v>
      </c>
      <c r="EO279">
        <v>5</v>
      </c>
      <c r="EP279">
        <v>4.78</v>
      </c>
      <c r="EQ279">
        <v>4.54</v>
      </c>
      <c r="ER279">
        <v>4.38</v>
      </c>
      <c r="ES279">
        <v>4.0999999999999996</v>
      </c>
      <c r="ET279">
        <v>3.89</v>
      </c>
      <c r="EU279">
        <v>3.75</v>
      </c>
      <c r="EV279">
        <v>3.44</v>
      </c>
      <c r="EW279">
        <v>3.05</v>
      </c>
      <c r="EX279">
        <v>2.88</v>
      </c>
      <c r="EY279">
        <v>2.66</v>
      </c>
      <c r="EZ279">
        <v>2.5299999999999998</v>
      </c>
      <c r="FA279">
        <v>2.2799999999999998</v>
      </c>
      <c r="FB279">
        <v>2.0699999999999998</v>
      </c>
      <c r="FC279">
        <v>1.88</v>
      </c>
      <c r="FD279">
        <v>1.75</v>
      </c>
      <c r="FE279">
        <v>1.56</v>
      </c>
      <c r="FF279">
        <v>1.43</v>
      </c>
      <c r="FG279">
        <v>1.31</v>
      </c>
      <c r="FH279">
        <v>1.21</v>
      </c>
      <c r="FI279">
        <v>1.07</v>
      </c>
      <c r="FJ279">
        <v>0.97</v>
      </c>
      <c r="FK279">
        <v>0.88</v>
      </c>
      <c r="FL279">
        <v>0.75</v>
      </c>
      <c r="FM279">
        <v>0.68</v>
      </c>
      <c r="FN279">
        <v>0.61</v>
      </c>
      <c r="FO279">
        <v>0.53</v>
      </c>
      <c r="FP279">
        <v>0.47</v>
      </c>
      <c r="FQ279">
        <v>0.41</v>
      </c>
      <c r="FR279">
        <v>0.36</v>
      </c>
      <c r="FS279">
        <v>0.31</v>
      </c>
      <c r="FT279">
        <v>0.25</v>
      </c>
      <c r="FU279">
        <v>0.23</v>
      </c>
      <c r="FV279">
        <v>0.19</v>
      </c>
      <c r="FW279">
        <v>0.16</v>
      </c>
      <c r="FX279">
        <v>0.14000000000000001</v>
      </c>
      <c r="FY279">
        <v>0.12</v>
      </c>
      <c r="FZ279">
        <v>0.1</v>
      </c>
    </row>
    <row r="280" spans="1:182" x14ac:dyDescent="0.15">
      <c r="A280">
        <v>-93</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0.02</v>
      </c>
      <c r="X280">
        <v>0.03</v>
      </c>
      <c r="Y280">
        <v>0.06</v>
      </c>
      <c r="Z280">
        <v>7.0000000000000007E-2</v>
      </c>
      <c r="AA280">
        <v>0.09</v>
      </c>
      <c r="AB280">
        <v>0.12</v>
      </c>
      <c r="AC280">
        <v>0.14000000000000001</v>
      </c>
      <c r="AD280">
        <v>0.17</v>
      </c>
      <c r="AE280">
        <v>0.21</v>
      </c>
      <c r="AF280">
        <v>0.22</v>
      </c>
      <c r="AG280">
        <v>0.28000000000000003</v>
      </c>
      <c r="AH280">
        <v>0.31</v>
      </c>
      <c r="AI280">
        <v>0.39</v>
      </c>
      <c r="AJ280">
        <v>0.45</v>
      </c>
      <c r="AK280">
        <v>0.51</v>
      </c>
      <c r="AL280">
        <v>0.56000000000000005</v>
      </c>
      <c r="AM280">
        <v>0.66</v>
      </c>
      <c r="AN280">
        <v>0.76</v>
      </c>
      <c r="AO280">
        <v>0.84</v>
      </c>
      <c r="AP280">
        <v>0.94</v>
      </c>
      <c r="AQ280">
        <v>1.05</v>
      </c>
      <c r="AR280">
        <v>1.1200000000000001</v>
      </c>
      <c r="AS280">
        <v>1.29</v>
      </c>
      <c r="AT280">
        <v>1.41</v>
      </c>
      <c r="AU280">
        <v>1.57</v>
      </c>
      <c r="AV280">
        <v>1.67</v>
      </c>
      <c r="AW280">
        <v>1.88</v>
      </c>
      <c r="AX280">
        <v>2.0299999999999998</v>
      </c>
      <c r="AY280">
        <v>2.21</v>
      </c>
      <c r="AZ280">
        <v>2.41</v>
      </c>
      <c r="BA280">
        <v>2.5499999999999998</v>
      </c>
      <c r="BB280">
        <v>2.75</v>
      </c>
      <c r="BC280">
        <v>2.97</v>
      </c>
      <c r="BD280">
        <v>3.19</v>
      </c>
      <c r="BE280">
        <v>3.45</v>
      </c>
      <c r="BF280">
        <v>3.65</v>
      </c>
      <c r="BG280">
        <v>3.87</v>
      </c>
      <c r="BH280">
        <v>4.05</v>
      </c>
      <c r="BI280">
        <v>4.21</v>
      </c>
      <c r="BJ280">
        <v>4.38</v>
      </c>
      <c r="BK280">
        <v>4.74</v>
      </c>
      <c r="BL280">
        <v>4.9400000000000004</v>
      </c>
      <c r="BM280">
        <v>5.39</v>
      </c>
      <c r="BN280">
        <v>5.76</v>
      </c>
      <c r="BO280">
        <v>6.07</v>
      </c>
      <c r="BP280">
        <v>6.4</v>
      </c>
      <c r="BQ280">
        <v>6.69</v>
      </c>
      <c r="BR280">
        <v>6.75</v>
      </c>
      <c r="BS280">
        <v>7.17</v>
      </c>
      <c r="BT280">
        <v>7.49</v>
      </c>
      <c r="BU280">
        <v>7.05</v>
      </c>
      <c r="BV280">
        <v>7.34</v>
      </c>
      <c r="BW280">
        <v>8.11</v>
      </c>
      <c r="BX280">
        <v>8.6300000000000008</v>
      </c>
      <c r="BY280">
        <v>9.0500000000000007</v>
      </c>
      <c r="BZ280">
        <v>9.59</v>
      </c>
      <c r="CA280">
        <v>10.1</v>
      </c>
      <c r="CB280">
        <v>10.4</v>
      </c>
      <c r="CC280">
        <v>10.7</v>
      </c>
      <c r="CD280">
        <v>11</v>
      </c>
      <c r="CE280">
        <v>11.2</v>
      </c>
      <c r="CF280">
        <v>11.4</v>
      </c>
      <c r="CG280">
        <v>11.6</v>
      </c>
      <c r="CH280">
        <v>11.9</v>
      </c>
      <c r="CI280">
        <v>12.1</v>
      </c>
      <c r="CJ280">
        <v>12.3</v>
      </c>
      <c r="CK280">
        <v>12.4</v>
      </c>
      <c r="CL280">
        <v>12.5</v>
      </c>
      <c r="CM280">
        <v>12.6</v>
      </c>
      <c r="CN280">
        <v>12.7</v>
      </c>
      <c r="CO280">
        <v>12.8</v>
      </c>
      <c r="CP280">
        <v>12.8</v>
      </c>
      <c r="CQ280">
        <v>12.9</v>
      </c>
      <c r="CR280">
        <v>12.9</v>
      </c>
      <c r="CS280">
        <v>12.9</v>
      </c>
      <c r="CT280">
        <v>13</v>
      </c>
      <c r="CU280">
        <v>13</v>
      </c>
      <c r="CV280">
        <v>13</v>
      </c>
      <c r="CW280">
        <v>12.9</v>
      </c>
      <c r="CX280">
        <v>12.9</v>
      </c>
      <c r="CY280">
        <v>12.9</v>
      </c>
      <c r="CZ280">
        <v>12.9</v>
      </c>
      <c r="DA280">
        <v>12.8</v>
      </c>
      <c r="DB280">
        <v>12.8</v>
      </c>
      <c r="DC280">
        <v>12.7</v>
      </c>
      <c r="DD280">
        <v>12.7</v>
      </c>
      <c r="DE280">
        <v>12.6</v>
      </c>
      <c r="DF280">
        <v>12.5</v>
      </c>
      <c r="DG280">
        <v>12.4</v>
      </c>
      <c r="DH280">
        <v>12.3</v>
      </c>
      <c r="DI280">
        <v>12.2</v>
      </c>
      <c r="DJ280">
        <v>12.2</v>
      </c>
      <c r="DK280">
        <v>12.1</v>
      </c>
      <c r="DL280">
        <v>12</v>
      </c>
      <c r="DM280">
        <v>11.9</v>
      </c>
      <c r="DN280">
        <v>11.8</v>
      </c>
      <c r="DO280">
        <v>11.6</v>
      </c>
      <c r="DP280">
        <v>11.5</v>
      </c>
      <c r="DQ280">
        <v>11.4</v>
      </c>
      <c r="DR280">
        <v>11.3</v>
      </c>
      <c r="DS280">
        <v>11.1</v>
      </c>
      <c r="DT280">
        <v>11</v>
      </c>
      <c r="DU280">
        <v>10.8</v>
      </c>
      <c r="DV280">
        <v>10.7</v>
      </c>
      <c r="DW280">
        <v>10.5</v>
      </c>
      <c r="DX280">
        <v>10.199999999999999</v>
      </c>
      <c r="DY280">
        <v>10</v>
      </c>
      <c r="DZ280">
        <v>9.84</v>
      </c>
      <c r="EA280">
        <v>9.6300000000000008</v>
      </c>
      <c r="EB280">
        <v>9.42</v>
      </c>
      <c r="EC280">
        <v>9.2200000000000006</v>
      </c>
      <c r="ED280">
        <v>9.09</v>
      </c>
      <c r="EE280">
        <v>8.82</v>
      </c>
      <c r="EF280">
        <v>8.61</v>
      </c>
      <c r="EG280">
        <v>8.31</v>
      </c>
      <c r="EH280">
        <v>7.96</v>
      </c>
      <c r="EI280">
        <v>7.6</v>
      </c>
      <c r="EJ280">
        <v>7.34</v>
      </c>
      <c r="EK280">
        <v>6.82</v>
      </c>
      <c r="EL280">
        <v>6.3</v>
      </c>
      <c r="EM280">
        <v>5.74</v>
      </c>
      <c r="EN280">
        <v>5.32</v>
      </c>
      <c r="EO280">
        <v>4.97</v>
      </c>
      <c r="EP280">
        <v>4.7300000000000004</v>
      </c>
      <c r="EQ280">
        <v>4.53</v>
      </c>
      <c r="ER280">
        <v>4.33</v>
      </c>
      <c r="ES280">
        <v>4.12</v>
      </c>
      <c r="ET280">
        <v>3.82</v>
      </c>
      <c r="EU280">
        <v>3.71</v>
      </c>
      <c r="EV280">
        <v>3.34</v>
      </c>
      <c r="EW280">
        <v>3.02</v>
      </c>
      <c r="EX280">
        <v>2.85</v>
      </c>
      <c r="EY280">
        <v>2.62</v>
      </c>
      <c r="EZ280">
        <v>2.5099999999999998</v>
      </c>
      <c r="FA280">
        <v>2.2599999999999998</v>
      </c>
      <c r="FB280">
        <v>2.0499999999999998</v>
      </c>
      <c r="FC280">
        <v>1.91</v>
      </c>
      <c r="FD280">
        <v>1.76</v>
      </c>
      <c r="FE280">
        <v>1.58</v>
      </c>
      <c r="FF280">
        <v>1.44</v>
      </c>
      <c r="FG280">
        <v>1.34</v>
      </c>
      <c r="FH280">
        <v>1.17</v>
      </c>
      <c r="FI280">
        <v>1.03</v>
      </c>
      <c r="FJ280">
        <v>0.94</v>
      </c>
      <c r="FK280">
        <v>0.82</v>
      </c>
      <c r="FL280">
        <v>0.75</v>
      </c>
      <c r="FM280">
        <v>0.67</v>
      </c>
      <c r="FN280">
        <v>0.59</v>
      </c>
      <c r="FO280">
        <v>0.52</v>
      </c>
      <c r="FP280">
        <v>0.44</v>
      </c>
      <c r="FQ280">
        <v>0.39</v>
      </c>
      <c r="FR280">
        <v>0.34</v>
      </c>
      <c r="FS280">
        <v>0.31</v>
      </c>
      <c r="FT280">
        <v>0.25</v>
      </c>
      <c r="FU280">
        <v>0.22</v>
      </c>
      <c r="FV280">
        <v>0.18</v>
      </c>
      <c r="FW280">
        <v>0.16</v>
      </c>
      <c r="FX280">
        <v>0.13</v>
      </c>
      <c r="FY280">
        <v>0.12</v>
      </c>
      <c r="FZ280">
        <v>0.1</v>
      </c>
    </row>
    <row r="281" spans="1:182" x14ac:dyDescent="0.15">
      <c r="A281">
        <v>-94</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0.02</v>
      </c>
      <c r="X281">
        <v>0.03</v>
      </c>
      <c r="Y281">
        <v>0.06</v>
      </c>
      <c r="Z281">
        <v>0.08</v>
      </c>
      <c r="AA281">
        <v>0.08</v>
      </c>
      <c r="AB281">
        <v>0.12</v>
      </c>
      <c r="AC281">
        <v>0.14000000000000001</v>
      </c>
      <c r="AD281">
        <v>0.17</v>
      </c>
      <c r="AE281">
        <v>0.2</v>
      </c>
      <c r="AF281">
        <v>0.25</v>
      </c>
      <c r="AG281">
        <v>0.28999999999999998</v>
      </c>
      <c r="AH281">
        <v>0.33</v>
      </c>
      <c r="AI281">
        <v>0.38</v>
      </c>
      <c r="AJ281">
        <v>0.44</v>
      </c>
      <c r="AK281">
        <v>0.51</v>
      </c>
      <c r="AL281">
        <v>0.57999999999999996</v>
      </c>
      <c r="AM281">
        <v>0.66</v>
      </c>
      <c r="AN281">
        <v>0.74</v>
      </c>
      <c r="AO281">
        <v>0.84</v>
      </c>
      <c r="AP281">
        <v>0.93</v>
      </c>
      <c r="AQ281">
        <v>1.04</v>
      </c>
      <c r="AR281">
        <v>1.1599999999999999</v>
      </c>
      <c r="AS281">
        <v>1.29</v>
      </c>
      <c r="AT281">
        <v>1.41</v>
      </c>
      <c r="AU281">
        <v>1.57</v>
      </c>
      <c r="AV281">
        <v>1.7</v>
      </c>
      <c r="AW281">
        <v>1.88</v>
      </c>
      <c r="AX281">
        <v>2.04</v>
      </c>
      <c r="AY281">
        <v>2.2599999999999998</v>
      </c>
      <c r="AZ281">
        <v>2.4</v>
      </c>
      <c r="BA281">
        <v>2.58</v>
      </c>
      <c r="BB281">
        <v>2.8</v>
      </c>
      <c r="BC281">
        <v>2.98</v>
      </c>
      <c r="BD281">
        <v>3.2</v>
      </c>
      <c r="BE281">
        <v>3.5</v>
      </c>
      <c r="BF281">
        <v>3.65</v>
      </c>
      <c r="BG281">
        <v>3.89</v>
      </c>
      <c r="BH281">
        <v>4.07</v>
      </c>
      <c r="BI281">
        <v>4.26</v>
      </c>
      <c r="BJ281">
        <v>4.5</v>
      </c>
      <c r="BK281">
        <v>4.79</v>
      </c>
      <c r="BL281">
        <v>5.07</v>
      </c>
      <c r="BM281">
        <v>5.45</v>
      </c>
      <c r="BN281">
        <v>5.82</v>
      </c>
      <c r="BO281">
        <v>6.16</v>
      </c>
      <c r="BP281">
        <v>6.45</v>
      </c>
      <c r="BQ281">
        <v>6.76</v>
      </c>
      <c r="BR281">
        <v>6.82</v>
      </c>
      <c r="BS281">
        <v>7.28</v>
      </c>
      <c r="BT281">
        <v>7.5</v>
      </c>
      <c r="BU281">
        <v>7.16</v>
      </c>
      <c r="BV281">
        <v>7.53</v>
      </c>
      <c r="BW281">
        <v>8.25</v>
      </c>
      <c r="BX281">
        <v>8.75</v>
      </c>
      <c r="BY281">
        <v>9.1300000000000008</v>
      </c>
      <c r="BZ281">
        <v>9.6300000000000008</v>
      </c>
      <c r="CA281">
        <v>10.1</v>
      </c>
      <c r="CB281">
        <v>10.5</v>
      </c>
      <c r="CC281">
        <v>10.8</v>
      </c>
      <c r="CD281">
        <v>11</v>
      </c>
      <c r="CE281">
        <v>11.3</v>
      </c>
      <c r="CF281">
        <v>11.4</v>
      </c>
      <c r="CG281">
        <v>11.7</v>
      </c>
      <c r="CH281">
        <v>11.9</v>
      </c>
      <c r="CI281">
        <v>12.1</v>
      </c>
      <c r="CJ281">
        <v>12.3</v>
      </c>
      <c r="CK281">
        <v>12.4</v>
      </c>
      <c r="CL281">
        <v>12.5</v>
      </c>
      <c r="CM281">
        <v>12.6</v>
      </c>
      <c r="CN281">
        <v>12.7</v>
      </c>
      <c r="CO281">
        <v>12.8</v>
      </c>
      <c r="CP281">
        <v>12.8</v>
      </c>
      <c r="CQ281">
        <v>12.9</v>
      </c>
      <c r="CR281">
        <v>12.9</v>
      </c>
      <c r="CS281">
        <v>13</v>
      </c>
      <c r="CT281">
        <v>13</v>
      </c>
      <c r="CU281">
        <v>13</v>
      </c>
      <c r="CV281">
        <v>13</v>
      </c>
      <c r="CW281">
        <v>13</v>
      </c>
      <c r="CX281">
        <v>12.9</v>
      </c>
      <c r="CY281">
        <v>12.9</v>
      </c>
      <c r="CZ281">
        <v>12.9</v>
      </c>
      <c r="DA281">
        <v>12.9</v>
      </c>
      <c r="DB281">
        <v>12.8</v>
      </c>
      <c r="DC281">
        <v>12.8</v>
      </c>
      <c r="DD281">
        <v>12.7</v>
      </c>
      <c r="DE281">
        <v>12.6</v>
      </c>
      <c r="DF281">
        <v>12.6</v>
      </c>
      <c r="DG281">
        <v>12.5</v>
      </c>
      <c r="DH281">
        <v>12.4</v>
      </c>
      <c r="DI281">
        <v>12.3</v>
      </c>
      <c r="DJ281">
        <v>12.2</v>
      </c>
      <c r="DK281">
        <v>12.1</v>
      </c>
      <c r="DL281">
        <v>12</v>
      </c>
      <c r="DM281">
        <v>11.9</v>
      </c>
      <c r="DN281">
        <v>11.8</v>
      </c>
      <c r="DO281">
        <v>11.7</v>
      </c>
      <c r="DP281">
        <v>11.5</v>
      </c>
      <c r="DQ281">
        <v>11.4</v>
      </c>
      <c r="DR281">
        <v>11.3</v>
      </c>
      <c r="DS281">
        <v>11.2</v>
      </c>
      <c r="DT281">
        <v>11</v>
      </c>
      <c r="DU281">
        <v>10.8</v>
      </c>
      <c r="DV281">
        <v>10.7</v>
      </c>
      <c r="DW281">
        <v>10.5</v>
      </c>
      <c r="DX281">
        <v>10.3</v>
      </c>
      <c r="DY281">
        <v>10</v>
      </c>
      <c r="DZ281">
        <v>9.86</v>
      </c>
      <c r="EA281">
        <v>9.67</v>
      </c>
      <c r="EB281">
        <v>9.48</v>
      </c>
      <c r="EC281">
        <v>9.2799999999999994</v>
      </c>
      <c r="ED281">
        <v>9.08</v>
      </c>
      <c r="EE281">
        <v>8.81</v>
      </c>
      <c r="EF281">
        <v>8.57</v>
      </c>
      <c r="EG281">
        <v>8.31</v>
      </c>
      <c r="EH281">
        <v>7.88</v>
      </c>
      <c r="EI281">
        <v>7.71</v>
      </c>
      <c r="EJ281">
        <v>7.26</v>
      </c>
      <c r="EK281">
        <v>6.76</v>
      </c>
      <c r="EL281">
        <v>6.15</v>
      </c>
      <c r="EM281">
        <v>5.7</v>
      </c>
      <c r="EN281">
        <v>5.28</v>
      </c>
      <c r="EO281">
        <v>4.97</v>
      </c>
      <c r="EP281">
        <v>4.76</v>
      </c>
      <c r="EQ281">
        <v>4.55</v>
      </c>
      <c r="ER281">
        <v>4.29</v>
      </c>
      <c r="ES281">
        <v>4.09</v>
      </c>
      <c r="ET281">
        <v>3.81</v>
      </c>
      <c r="EU281">
        <v>3.64</v>
      </c>
      <c r="EV281">
        <v>3.35</v>
      </c>
      <c r="EW281">
        <v>3</v>
      </c>
      <c r="EX281">
        <v>2.83</v>
      </c>
      <c r="EY281">
        <v>2.65</v>
      </c>
      <c r="EZ281">
        <v>2.5</v>
      </c>
      <c r="FA281">
        <v>2.2599999999999998</v>
      </c>
      <c r="FB281">
        <v>2.0099999999999998</v>
      </c>
      <c r="FC281">
        <v>1.88</v>
      </c>
      <c r="FD281">
        <v>1.74</v>
      </c>
      <c r="FE281">
        <v>1.59</v>
      </c>
      <c r="FF281">
        <v>1.41</v>
      </c>
      <c r="FG281">
        <v>1.28</v>
      </c>
      <c r="FH281">
        <v>1.17</v>
      </c>
      <c r="FI281">
        <v>1.03</v>
      </c>
      <c r="FJ281">
        <v>0.93</v>
      </c>
      <c r="FK281">
        <v>0.85</v>
      </c>
      <c r="FL281">
        <v>0.74</v>
      </c>
      <c r="FM281">
        <v>0.68</v>
      </c>
      <c r="FN281">
        <v>0.57999999999999996</v>
      </c>
      <c r="FO281">
        <v>0.51</v>
      </c>
      <c r="FP281">
        <v>0.44</v>
      </c>
      <c r="FQ281">
        <v>0.4</v>
      </c>
      <c r="FR281">
        <v>0.34</v>
      </c>
      <c r="FS281">
        <v>0.28999999999999998</v>
      </c>
      <c r="FT281">
        <v>0.25</v>
      </c>
      <c r="FU281">
        <v>0.22</v>
      </c>
      <c r="FV281">
        <v>0.19</v>
      </c>
      <c r="FW281">
        <v>0.16</v>
      </c>
      <c r="FX281">
        <v>0.14000000000000001</v>
      </c>
      <c r="FY281">
        <v>0.12</v>
      </c>
      <c r="FZ281">
        <v>0.1</v>
      </c>
    </row>
    <row r="282" spans="1:182" x14ac:dyDescent="0.15">
      <c r="A282">
        <v>-95</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0.02</v>
      </c>
      <c r="X282">
        <v>0.04</v>
      </c>
      <c r="Y282">
        <v>0.05</v>
      </c>
      <c r="Z282">
        <v>0.08</v>
      </c>
      <c r="AA282">
        <v>0.1</v>
      </c>
      <c r="AB282">
        <v>0.12</v>
      </c>
      <c r="AC282">
        <v>0.14000000000000001</v>
      </c>
      <c r="AD282">
        <v>0.18</v>
      </c>
      <c r="AE282">
        <v>0.21</v>
      </c>
      <c r="AF282">
        <v>0.24</v>
      </c>
      <c r="AG282">
        <v>0.28999999999999998</v>
      </c>
      <c r="AH282">
        <v>0.35</v>
      </c>
      <c r="AI282">
        <v>0.39</v>
      </c>
      <c r="AJ282">
        <v>0.45</v>
      </c>
      <c r="AK282">
        <v>0.53</v>
      </c>
      <c r="AL282">
        <v>0.57999999999999996</v>
      </c>
      <c r="AM282">
        <v>0.66</v>
      </c>
      <c r="AN282">
        <v>0.75</v>
      </c>
      <c r="AO282">
        <v>0.86</v>
      </c>
      <c r="AP282">
        <v>0.95</v>
      </c>
      <c r="AQ282">
        <v>1.03</v>
      </c>
      <c r="AR282">
        <v>1.18</v>
      </c>
      <c r="AS282">
        <v>1.29</v>
      </c>
      <c r="AT282">
        <v>1.44</v>
      </c>
      <c r="AU282">
        <v>1.6</v>
      </c>
      <c r="AV282">
        <v>1.72</v>
      </c>
      <c r="AW282">
        <v>1.91</v>
      </c>
      <c r="AX282">
        <v>2.06</v>
      </c>
      <c r="AY282">
        <v>2.25</v>
      </c>
      <c r="AZ282">
        <v>2.44</v>
      </c>
      <c r="BA282">
        <v>2.61</v>
      </c>
      <c r="BB282">
        <v>2.83</v>
      </c>
      <c r="BC282">
        <v>3.02</v>
      </c>
      <c r="BD282">
        <v>3.27</v>
      </c>
      <c r="BE282">
        <v>3.53</v>
      </c>
      <c r="BF282">
        <v>3.72</v>
      </c>
      <c r="BG282">
        <v>3.93</v>
      </c>
      <c r="BH282">
        <v>4.1500000000000004</v>
      </c>
      <c r="BI282">
        <v>4.26</v>
      </c>
      <c r="BJ282">
        <v>4.51</v>
      </c>
      <c r="BK282">
        <v>4.88</v>
      </c>
      <c r="BL282">
        <v>5.1100000000000003</v>
      </c>
      <c r="BM282">
        <v>5.48</v>
      </c>
      <c r="BN282">
        <v>5.8</v>
      </c>
      <c r="BO282">
        <v>6.18</v>
      </c>
      <c r="BP282">
        <v>6.54</v>
      </c>
      <c r="BQ282">
        <v>6.73</v>
      </c>
      <c r="BR282">
        <v>6.93</v>
      </c>
      <c r="BS282">
        <v>7.39</v>
      </c>
      <c r="BT282">
        <v>7.46</v>
      </c>
      <c r="BU282">
        <v>7.24</v>
      </c>
      <c r="BV282">
        <v>7.76</v>
      </c>
      <c r="BW282">
        <v>8.3699999999999992</v>
      </c>
      <c r="BX282">
        <v>8.83</v>
      </c>
      <c r="BY282">
        <v>9.2100000000000009</v>
      </c>
      <c r="BZ282">
        <v>9.6300000000000008</v>
      </c>
      <c r="CA282">
        <v>10.199999999999999</v>
      </c>
      <c r="CB282">
        <v>10.5</v>
      </c>
      <c r="CC282">
        <v>10.8</v>
      </c>
      <c r="CD282">
        <v>11.1</v>
      </c>
      <c r="CE282">
        <v>11.3</v>
      </c>
      <c r="CF282">
        <v>11.5</v>
      </c>
      <c r="CG282">
        <v>11.7</v>
      </c>
      <c r="CH282">
        <v>11.9</v>
      </c>
      <c r="CI282">
        <v>12.1</v>
      </c>
      <c r="CJ282">
        <v>12.3</v>
      </c>
      <c r="CK282">
        <v>12.4</v>
      </c>
      <c r="CL282">
        <v>12.6</v>
      </c>
      <c r="CM282">
        <v>12.7</v>
      </c>
      <c r="CN282">
        <v>12.8</v>
      </c>
      <c r="CO282">
        <v>12.8</v>
      </c>
      <c r="CP282">
        <v>12.9</v>
      </c>
      <c r="CQ282">
        <v>12.9</v>
      </c>
      <c r="CR282">
        <v>13</v>
      </c>
      <c r="CS282">
        <v>13</v>
      </c>
      <c r="CT282">
        <v>13</v>
      </c>
      <c r="CU282">
        <v>13</v>
      </c>
      <c r="CV282">
        <v>13</v>
      </c>
      <c r="CW282">
        <v>13</v>
      </c>
      <c r="CX282">
        <v>13</v>
      </c>
      <c r="CY282">
        <v>12.9</v>
      </c>
      <c r="CZ282">
        <v>12.9</v>
      </c>
      <c r="DA282">
        <v>12.9</v>
      </c>
      <c r="DB282">
        <v>12.8</v>
      </c>
      <c r="DC282">
        <v>12.8</v>
      </c>
      <c r="DD282">
        <v>12.7</v>
      </c>
      <c r="DE282">
        <v>12.7</v>
      </c>
      <c r="DF282">
        <v>12.6</v>
      </c>
      <c r="DG282">
        <v>12.5</v>
      </c>
      <c r="DH282">
        <v>12.4</v>
      </c>
      <c r="DI282">
        <v>12.3</v>
      </c>
      <c r="DJ282">
        <v>12.2</v>
      </c>
      <c r="DK282">
        <v>12.1</v>
      </c>
      <c r="DL282">
        <v>12</v>
      </c>
      <c r="DM282">
        <v>11.9</v>
      </c>
      <c r="DN282">
        <v>11.8</v>
      </c>
      <c r="DO282">
        <v>11.7</v>
      </c>
      <c r="DP282">
        <v>11.6</v>
      </c>
      <c r="DQ282">
        <v>11.4</v>
      </c>
      <c r="DR282">
        <v>11.3</v>
      </c>
      <c r="DS282">
        <v>11.2</v>
      </c>
      <c r="DT282">
        <v>11</v>
      </c>
      <c r="DU282">
        <v>10.9</v>
      </c>
      <c r="DV282">
        <v>10.7</v>
      </c>
      <c r="DW282">
        <v>10.6</v>
      </c>
      <c r="DX282">
        <v>10.3</v>
      </c>
      <c r="DY282">
        <v>10.1</v>
      </c>
      <c r="DZ282">
        <v>9.8699999999999992</v>
      </c>
      <c r="EA282">
        <v>9.68</v>
      </c>
      <c r="EB282">
        <v>9.49</v>
      </c>
      <c r="EC282">
        <v>9.2899999999999991</v>
      </c>
      <c r="ED282">
        <v>9.16</v>
      </c>
      <c r="EE282">
        <v>8.89</v>
      </c>
      <c r="EF282">
        <v>8.52</v>
      </c>
      <c r="EG282">
        <v>8.24</v>
      </c>
      <c r="EH282">
        <v>7.87</v>
      </c>
      <c r="EI282">
        <v>7.61</v>
      </c>
      <c r="EJ282">
        <v>7.22</v>
      </c>
      <c r="EK282">
        <v>6.68</v>
      </c>
      <c r="EL282">
        <v>6.15</v>
      </c>
      <c r="EM282">
        <v>5.67</v>
      </c>
      <c r="EN282">
        <v>5.24</v>
      </c>
      <c r="EO282">
        <v>4.93</v>
      </c>
      <c r="EP282">
        <v>4.7</v>
      </c>
      <c r="EQ282">
        <v>4.51</v>
      </c>
      <c r="ER282">
        <v>4.33</v>
      </c>
      <c r="ES282">
        <v>4.08</v>
      </c>
      <c r="ET282">
        <v>3.83</v>
      </c>
      <c r="EU282">
        <v>3.63</v>
      </c>
      <c r="EV282">
        <v>3.26</v>
      </c>
      <c r="EW282">
        <v>2.98</v>
      </c>
      <c r="EX282">
        <v>2.8</v>
      </c>
      <c r="EY282">
        <v>2.64</v>
      </c>
      <c r="EZ282">
        <v>2.4900000000000002</v>
      </c>
      <c r="FA282">
        <v>2.17</v>
      </c>
      <c r="FB282">
        <v>2</v>
      </c>
      <c r="FC282">
        <v>1.88</v>
      </c>
      <c r="FD282">
        <v>1.7</v>
      </c>
      <c r="FE282">
        <v>1.55</v>
      </c>
      <c r="FF282">
        <v>1.42</v>
      </c>
      <c r="FG282">
        <v>1.27</v>
      </c>
      <c r="FH282">
        <v>1.1499999999999999</v>
      </c>
      <c r="FI282">
        <v>1.04</v>
      </c>
      <c r="FJ282">
        <v>0.95</v>
      </c>
      <c r="FK282">
        <v>0.81</v>
      </c>
      <c r="FL282">
        <v>0.74</v>
      </c>
      <c r="FM282">
        <v>0.65</v>
      </c>
      <c r="FN282">
        <v>0.59</v>
      </c>
      <c r="FO282">
        <v>0.52</v>
      </c>
      <c r="FP282">
        <v>0.45</v>
      </c>
      <c r="FQ282">
        <v>0.38</v>
      </c>
      <c r="FR282">
        <v>0.34</v>
      </c>
      <c r="FS282">
        <v>0.28999999999999998</v>
      </c>
      <c r="FT282">
        <v>0.26</v>
      </c>
      <c r="FU282">
        <v>0.21</v>
      </c>
      <c r="FV282">
        <v>0.18</v>
      </c>
      <c r="FW282">
        <v>0.15</v>
      </c>
      <c r="FX282">
        <v>0.14000000000000001</v>
      </c>
      <c r="FY282">
        <v>0.11</v>
      </c>
      <c r="FZ282">
        <v>0.1</v>
      </c>
    </row>
    <row r="283" spans="1:182" x14ac:dyDescent="0.15">
      <c r="A283">
        <v>-96</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0.02</v>
      </c>
      <c r="X283">
        <v>0.04</v>
      </c>
      <c r="Y283">
        <v>0.06</v>
      </c>
      <c r="Z283">
        <v>0.08</v>
      </c>
      <c r="AA283">
        <v>0.1</v>
      </c>
      <c r="AB283">
        <v>0.12</v>
      </c>
      <c r="AC283">
        <v>0.14000000000000001</v>
      </c>
      <c r="AD283">
        <v>0.17</v>
      </c>
      <c r="AE283">
        <v>0.21</v>
      </c>
      <c r="AF283">
        <v>0.25</v>
      </c>
      <c r="AG283">
        <v>0.3</v>
      </c>
      <c r="AH283">
        <v>0.34</v>
      </c>
      <c r="AI283">
        <v>0.4</v>
      </c>
      <c r="AJ283">
        <v>0.47</v>
      </c>
      <c r="AK283">
        <v>0.53</v>
      </c>
      <c r="AL283">
        <v>0.61</v>
      </c>
      <c r="AM283">
        <v>0.69</v>
      </c>
      <c r="AN283">
        <v>0.79</v>
      </c>
      <c r="AO283">
        <v>0.86</v>
      </c>
      <c r="AP283">
        <v>0.98</v>
      </c>
      <c r="AQ283">
        <v>1.05</v>
      </c>
      <c r="AR283">
        <v>1.21</v>
      </c>
      <c r="AS283">
        <v>1.34</v>
      </c>
      <c r="AT283">
        <v>1.45</v>
      </c>
      <c r="AU283">
        <v>1.59</v>
      </c>
      <c r="AV283">
        <v>1.74</v>
      </c>
      <c r="AW283">
        <v>1.92</v>
      </c>
      <c r="AX283">
        <v>2.08</v>
      </c>
      <c r="AY283">
        <v>2.2599999999999998</v>
      </c>
      <c r="AZ283">
        <v>2.4700000000000002</v>
      </c>
      <c r="BA283">
        <v>2.63</v>
      </c>
      <c r="BB283">
        <v>2.86</v>
      </c>
      <c r="BC283">
        <v>3.06</v>
      </c>
      <c r="BD283">
        <v>3.31</v>
      </c>
      <c r="BE283">
        <v>3.58</v>
      </c>
      <c r="BF283">
        <v>3.72</v>
      </c>
      <c r="BG283">
        <v>4</v>
      </c>
      <c r="BH283">
        <v>4.21</v>
      </c>
      <c r="BI283">
        <v>4.3499999999999996</v>
      </c>
      <c r="BJ283">
        <v>4.5999999999999996</v>
      </c>
      <c r="BK283">
        <v>4.87</v>
      </c>
      <c r="BL283">
        <v>5.2</v>
      </c>
      <c r="BM283">
        <v>5.6</v>
      </c>
      <c r="BN283">
        <v>5.91</v>
      </c>
      <c r="BO283">
        <v>6.28</v>
      </c>
      <c r="BP283">
        <v>6.62</v>
      </c>
      <c r="BQ283">
        <v>6.87</v>
      </c>
      <c r="BR283">
        <v>7.02</v>
      </c>
      <c r="BS283">
        <v>7.53</v>
      </c>
      <c r="BT283">
        <v>7.43</v>
      </c>
      <c r="BU283">
        <v>7.37</v>
      </c>
      <c r="BV283">
        <v>7.9</v>
      </c>
      <c r="BW283">
        <v>8.49</v>
      </c>
      <c r="BX283">
        <v>8.93</v>
      </c>
      <c r="BY283">
        <v>9.3000000000000007</v>
      </c>
      <c r="BZ283">
        <v>9.66</v>
      </c>
      <c r="CA283">
        <v>10.199999999999999</v>
      </c>
      <c r="CB283">
        <v>10.6</v>
      </c>
      <c r="CC283">
        <v>10.8</v>
      </c>
      <c r="CD283">
        <v>11.1</v>
      </c>
      <c r="CE283">
        <v>11.3</v>
      </c>
      <c r="CF283">
        <v>11.5</v>
      </c>
      <c r="CG283">
        <v>11.8</v>
      </c>
      <c r="CH283">
        <v>11.9</v>
      </c>
      <c r="CI283">
        <v>12.1</v>
      </c>
      <c r="CJ283">
        <v>12.3</v>
      </c>
      <c r="CK283">
        <v>12.4</v>
      </c>
      <c r="CL283">
        <v>12.6</v>
      </c>
      <c r="CM283">
        <v>12.7</v>
      </c>
      <c r="CN283">
        <v>12.8</v>
      </c>
      <c r="CO283">
        <v>12.8</v>
      </c>
      <c r="CP283">
        <v>12.9</v>
      </c>
      <c r="CQ283">
        <v>13</v>
      </c>
      <c r="CR283">
        <v>13</v>
      </c>
      <c r="CS283">
        <v>13</v>
      </c>
      <c r="CT283">
        <v>13</v>
      </c>
      <c r="CU283">
        <v>13.1</v>
      </c>
      <c r="CV283">
        <v>13.1</v>
      </c>
      <c r="CW283">
        <v>13</v>
      </c>
      <c r="CX283">
        <v>13</v>
      </c>
      <c r="CY283">
        <v>13</v>
      </c>
      <c r="CZ283">
        <v>13</v>
      </c>
      <c r="DA283">
        <v>12.9</v>
      </c>
      <c r="DB283">
        <v>12.9</v>
      </c>
      <c r="DC283">
        <v>12.8</v>
      </c>
      <c r="DD283">
        <v>12.8</v>
      </c>
      <c r="DE283">
        <v>12.7</v>
      </c>
      <c r="DF283">
        <v>12.6</v>
      </c>
      <c r="DG283">
        <v>12.5</v>
      </c>
      <c r="DH283">
        <v>12.5</v>
      </c>
      <c r="DI283">
        <v>12.4</v>
      </c>
      <c r="DJ283">
        <v>12.3</v>
      </c>
      <c r="DK283">
        <v>12.2</v>
      </c>
      <c r="DL283">
        <v>12.1</v>
      </c>
      <c r="DM283">
        <v>12</v>
      </c>
      <c r="DN283">
        <v>11.8</v>
      </c>
      <c r="DO283">
        <v>11.7</v>
      </c>
      <c r="DP283">
        <v>11.6</v>
      </c>
      <c r="DQ283">
        <v>11.5</v>
      </c>
      <c r="DR283">
        <v>11.3</v>
      </c>
      <c r="DS283">
        <v>11.2</v>
      </c>
      <c r="DT283">
        <v>11</v>
      </c>
      <c r="DU283">
        <v>10.9</v>
      </c>
      <c r="DV283">
        <v>10.7</v>
      </c>
      <c r="DW283">
        <v>10.6</v>
      </c>
      <c r="DX283">
        <v>10.3</v>
      </c>
      <c r="DY283">
        <v>10.1</v>
      </c>
      <c r="DZ283">
        <v>9.92</v>
      </c>
      <c r="EA283">
        <v>9.74</v>
      </c>
      <c r="EB283">
        <v>9.48</v>
      </c>
      <c r="EC283">
        <v>9.31</v>
      </c>
      <c r="ED283">
        <v>9.14</v>
      </c>
      <c r="EE283">
        <v>8.77</v>
      </c>
      <c r="EF283">
        <v>8.5</v>
      </c>
      <c r="EG283">
        <v>8.17</v>
      </c>
      <c r="EH283">
        <v>7.86</v>
      </c>
      <c r="EI283">
        <v>7.5</v>
      </c>
      <c r="EJ283">
        <v>7.1</v>
      </c>
      <c r="EK283">
        <v>6.57</v>
      </c>
      <c r="EL283">
        <v>6.02</v>
      </c>
      <c r="EM283">
        <v>5.55</v>
      </c>
      <c r="EN283">
        <v>5.23</v>
      </c>
      <c r="EO283">
        <v>4.91</v>
      </c>
      <c r="EP283">
        <v>4.6900000000000004</v>
      </c>
      <c r="EQ283">
        <v>4.46</v>
      </c>
      <c r="ER283">
        <v>4.26</v>
      </c>
      <c r="ES283">
        <v>4.04</v>
      </c>
      <c r="ET283">
        <v>3.82</v>
      </c>
      <c r="EU283">
        <v>3.63</v>
      </c>
      <c r="EV283">
        <v>3.17</v>
      </c>
      <c r="EW283">
        <v>2.98</v>
      </c>
      <c r="EX283">
        <v>2.76</v>
      </c>
      <c r="EY283">
        <v>2.63</v>
      </c>
      <c r="EZ283">
        <v>2.4700000000000002</v>
      </c>
      <c r="FA283">
        <v>2.19</v>
      </c>
      <c r="FB283">
        <v>1.98</v>
      </c>
      <c r="FC283">
        <v>1.86</v>
      </c>
      <c r="FD283">
        <v>1.64</v>
      </c>
      <c r="FE283">
        <v>1.55</v>
      </c>
      <c r="FF283">
        <v>1.37</v>
      </c>
      <c r="FG283">
        <v>1.28</v>
      </c>
      <c r="FH283">
        <v>1.1399999999999999</v>
      </c>
      <c r="FI283">
        <v>1</v>
      </c>
      <c r="FJ283">
        <v>0.95</v>
      </c>
      <c r="FK283">
        <v>0.82</v>
      </c>
      <c r="FL283">
        <v>0.75</v>
      </c>
      <c r="FM283">
        <v>0.64</v>
      </c>
      <c r="FN283">
        <v>0.57999999999999996</v>
      </c>
      <c r="FO283">
        <v>0.51</v>
      </c>
      <c r="FP283">
        <v>0.45</v>
      </c>
      <c r="FQ283">
        <v>0.37</v>
      </c>
      <c r="FR283">
        <v>0.34</v>
      </c>
      <c r="FS283">
        <v>0.3</v>
      </c>
      <c r="FT283">
        <v>0.25</v>
      </c>
      <c r="FU283">
        <v>0.21</v>
      </c>
      <c r="FV283">
        <v>0.19</v>
      </c>
      <c r="FW283">
        <v>0.16</v>
      </c>
      <c r="FX283">
        <v>0.14000000000000001</v>
      </c>
      <c r="FY283">
        <v>0.11</v>
      </c>
      <c r="FZ283">
        <v>0.1</v>
      </c>
    </row>
    <row r="284" spans="1:182" x14ac:dyDescent="0.15">
      <c r="A284">
        <v>-97</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0.03</v>
      </c>
      <c r="X284">
        <v>0.04</v>
      </c>
      <c r="Y284">
        <v>0.06</v>
      </c>
      <c r="Z284">
        <v>0.08</v>
      </c>
      <c r="AA284">
        <v>0.1</v>
      </c>
      <c r="AB284">
        <v>0.12</v>
      </c>
      <c r="AC284">
        <v>0.15</v>
      </c>
      <c r="AD284">
        <v>0.18</v>
      </c>
      <c r="AE284">
        <v>0.22</v>
      </c>
      <c r="AF284">
        <v>0.25</v>
      </c>
      <c r="AG284">
        <v>0.31</v>
      </c>
      <c r="AH284">
        <v>0.35</v>
      </c>
      <c r="AI284">
        <v>0.4</v>
      </c>
      <c r="AJ284">
        <v>0.47</v>
      </c>
      <c r="AK284">
        <v>0.54</v>
      </c>
      <c r="AL284">
        <v>0.61</v>
      </c>
      <c r="AM284">
        <v>0.71</v>
      </c>
      <c r="AN284">
        <v>0.78</v>
      </c>
      <c r="AO284">
        <v>0.91</v>
      </c>
      <c r="AP284">
        <v>0.97</v>
      </c>
      <c r="AQ284">
        <v>1.07</v>
      </c>
      <c r="AR284">
        <v>1.2</v>
      </c>
      <c r="AS284">
        <v>1.33</v>
      </c>
      <c r="AT284">
        <v>1.49</v>
      </c>
      <c r="AU284">
        <v>1.62</v>
      </c>
      <c r="AV284">
        <v>1.78</v>
      </c>
      <c r="AW284">
        <v>1.96</v>
      </c>
      <c r="AX284">
        <v>2.11</v>
      </c>
      <c r="AY284">
        <v>2.31</v>
      </c>
      <c r="AZ284">
        <v>2.5099999999999998</v>
      </c>
      <c r="BA284">
        <v>2.65</v>
      </c>
      <c r="BB284">
        <v>2.9</v>
      </c>
      <c r="BC284">
        <v>3.11</v>
      </c>
      <c r="BD284">
        <v>3.29</v>
      </c>
      <c r="BE284">
        <v>3.61</v>
      </c>
      <c r="BF284">
        <v>3.74</v>
      </c>
      <c r="BG284">
        <v>4.0199999999999996</v>
      </c>
      <c r="BH284">
        <v>4.32</v>
      </c>
      <c r="BI284">
        <v>4.3499999999999996</v>
      </c>
      <c r="BJ284">
        <v>4.6900000000000004</v>
      </c>
      <c r="BK284">
        <v>4.95</v>
      </c>
      <c r="BL284">
        <v>5.32</v>
      </c>
      <c r="BM284">
        <v>5.64</v>
      </c>
      <c r="BN284">
        <v>6</v>
      </c>
      <c r="BO284">
        <v>6.37</v>
      </c>
      <c r="BP284">
        <v>6.7</v>
      </c>
      <c r="BQ284">
        <v>6.88</v>
      </c>
      <c r="BR284">
        <v>7.14</v>
      </c>
      <c r="BS284">
        <v>7.64</v>
      </c>
      <c r="BT284">
        <v>7.41</v>
      </c>
      <c r="BU284">
        <v>7.45</v>
      </c>
      <c r="BV284">
        <v>8.0500000000000007</v>
      </c>
      <c r="BW284">
        <v>8.61</v>
      </c>
      <c r="BX284">
        <v>9.0299999999999994</v>
      </c>
      <c r="BY284">
        <v>9.4</v>
      </c>
      <c r="BZ284">
        <v>9.74</v>
      </c>
      <c r="CA284">
        <v>10.3</v>
      </c>
      <c r="CB284">
        <v>10.6</v>
      </c>
      <c r="CC284">
        <v>10.9</v>
      </c>
      <c r="CD284">
        <v>11.1</v>
      </c>
      <c r="CE284">
        <v>11.4</v>
      </c>
      <c r="CF284">
        <v>11.6</v>
      </c>
      <c r="CG284">
        <v>11.8</v>
      </c>
      <c r="CH284">
        <v>12</v>
      </c>
      <c r="CI284">
        <v>12.2</v>
      </c>
      <c r="CJ284">
        <v>12.3</v>
      </c>
      <c r="CK284">
        <v>12.5</v>
      </c>
      <c r="CL284">
        <v>12.6</v>
      </c>
      <c r="CM284">
        <v>12.7</v>
      </c>
      <c r="CN284">
        <v>12.8</v>
      </c>
      <c r="CO284">
        <v>12.9</v>
      </c>
      <c r="CP284">
        <v>12.9</v>
      </c>
      <c r="CQ284">
        <v>13</v>
      </c>
      <c r="CR284">
        <v>13</v>
      </c>
      <c r="CS284">
        <v>13</v>
      </c>
      <c r="CT284">
        <v>13.1</v>
      </c>
      <c r="CU284">
        <v>13.1</v>
      </c>
      <c r="CV284">
        <v>13.1</v>
      </c>
      <c r="CW284">
        <v>13.1</v>
      </c>
      <c r="CX284">
        <v>13</v>
      </c>
      <c r="CY284">
        <v>13</v>
      </c>
      <c r="CZ284">
        <v>13</v>
      </c>
      <c r="DA284">
        <v>12.9</v>
      </c>
      <c r="DB284">
        <v>12.9</v>
      </c>
      <c r="DC284">
        <v>12.8</v>
      </c>
      <c r="DD284">
        <v>12.8</v>
      </c>
      <c r="DE284">
        <v>12.7</v>
      </c>
      <c r="DF284">
        <v>12.7</v>
      </c>
      <c r="DG284">
        <v>12.6</v>
      </c>
      <c r="DH284">
        <v>12.5</v>
      </c>
      <c r="DI284">
        <v>12.4</v>
      </c>
      <c r="DJ284">
        <v>12.3</v>
      </c>
      <c r="DK284">
        <v>12.2</v>
      </c>
      <c r="DL284">
        <v>12.1</v>
      </c>
      <c r="DM284">
        <v>12</v>
      </c>
      <c r="DN284">
        <v>11.9</v>
      </c>
      <c r="DO284">
        <v>11.7</v>
      </c>
      <c r="DP284">
        <v>11.6</v>
      </c>
      <c r="DQ284">
        <v>11.5</v>
      </c>
      <c r="DR284">
        <v>11.4</v>
      </c>
      <c r="DS284">
        <v>11.2</v>
      </c>
      <c r="DT284">
        <v>11.1</v>
      </c>
      <c r="DU284">
        <v>10.9</v>
      </c>
      <c r="DV284">
        <v>10.8</v>
      </c>
      <c r="DW284">
        <v>10.6</v>
      </c>
      <c r="DX284">
        <v>10.4</v>
      </c>
      <c r="DY284">
        <v>10.1</v>
      </c>
      <c r="DZ284">
        <v>9.91</v>
      </c>
      <c r="EA284">
        <v>9.74</v>
      </c>
      <c r="EB284">
        <v>9.5</v>
      </c>
      <c r="EC284">
        <v>9.3800000000000008</v>
      </c>
      <c r="ED284">
        <v>9.11</v>
      </c>
      <c r="EE284">
        <v>8.82</v>
      </c>
      <c r="EF284">
        <v>8.5399999999999991</v>
      </c>
      <c r="EG284">
        <v>8.1999999999999993</v>
      </c>
      <c r="EH284">
        <v>7.84</v>
      </c>
      <c r="EI284">
        <v>7.6</v>
      </c>
      <c r="EJ284">
        <v>7.14</v>
      </c>
      <c r="EK284">
        <v>6.51</v>
      </c>
      <c r="EL284">
        <v>5.94</v>
      </c>
      <c r="EM284">
        <v>5.46</v>
      </c>
      <c r="EN284">
        <v>5.12</v>
      </c>
      <c r="EO284">
        <v>4.9000000000000004</v>
      </c>
      <c r="EP284">
        <v>4.68</v>
      </c>
      <c r="EQ284">
        <v>4.41</v>
      </c>
      <c r="ER284">
        <v>4.25</v>
      </c>
      <c r="ES284">
        <v>3.89</v>
      </c>
      <c r="ET284">
        <v>3.76</v>
      </c>
      <c r="EU284">
        <v>3.57</v>
      </c>
      <c r="EV284">
        <v>3.21</v>
      </c>
      <c r="EW284">
        <v>2.95</v>
      </c>
      <c r="EX284">
        <v>2.72</v>
      </c>
      <c r="EY284">
        <v>2.57</v>
      </c>
      <c r="EZ284">
        <v>2.41</v>
      </c>
      <c r="FA284">
        <v>2.13</v>
      </c>
      <c r="FB284">
        <v>1.93</v>
      </c>
      <c r="FC284">
        <v>1.87</v>
      </c>
      <c r="FD284">
        <v>1.66</v>
      </c>
      <c r="FE284">
        <v>1.49</v>
      </c>
      <c r="FF284">
        <v>1.37</v>
      </c>
      <c r="FG284">
        <v>1.27</v>
      </c>
      <c r="FH284">
        <v>1.1399999999999999</v>
      </c>
      <c r="FI284">
        <v>1.01</v>
      </c>
      <c r="FJ284">
        <v>0.88</v>
      </c>
      <c r="FK284">
        <v>0.81</v>
      </c>
      <c r="FL284">
        <v>0.72</v>
      </c>
      <c r="FM284">
        <v>0.64</v>
      </c>
      <c r="FN284">
        <v>0.56000000000000005</v>
      </c>
      <c r="FO284">
        <v>0.5</v>
      </c>
      <c r="FP284">
        <v>0.45</v>
      </c>
      <c r="FQ284">
        <v>0.38</v>
      </c>
      <c r="FR284">
        <v>0.34</v>
      </c>
      <c r="FS284">
        <v>0.28999999999999998</v>
      </c>
      <c r="FT284">
        <v>0.24</v>
      </c>
      <c r="FU284">
        <v>0.22</v>
      </c>
      <c r="FV284">
        <v>0.19</v>
      </c>
      <c r="FW284">
        <v>0.15</v>
      </c>
      <c r="FX284">
        <v>0.13</v>
      </c>
      <c r="FY284">
        <v>0.11</v>
      </c>
      <c r="FZ284">
        <v>0.1</v>
      </c>
    </row>
    <row r="285" spans="1:182" x14ac:dyDescent="0.15">
      <c r="A285">
        <v>-98</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0.03</v>
      </c>
      <c r="X285">
        <v>0.05</v>
      </c>
      <c r="Y285">
        <v>0.05</v>
      </c>
      <c r="Z285">
        <v>0.08</v>
      </c>
      <c r="AA285">
        <v>0.1</v>
      </c>
      <c r="AB285">
        <v>0.13</v>
      </c>
      <c r="AC285">
        <v>0.15</v>
      </c>
      <c r="AD285">
        <v>0.18</v>
      </c>
      <c r="AE285">
        <v>0.22</v>
      </c>
      <c r="AF285">
        <v>0.25</v>
      </c>
      <c r="AG285">
        <v>0.3</v>
      </c>
      <c r="AH285">
        <v>0.34</v>
      </c>
      <c r="AI285">
        <v>0.42</v>
      </c>
      <c r="AJ285">
        <v>0.47</v>
      </c>
      <c r="AK285">
        <v>0.53</v>
      </c>
      <c r="AL285">
        <v>0.63</v>
      </c>
      <c r="AM285">
        <v>0.69</v>
      </c>
      <c r="AN285">
        <v>0.78</v>
      </c>
      <c r="AO285">
        <v>0.87</v>
      </c>
      <c r="AP285">
        <v>0.99</v>
      </c>
      <c r="AQ285">
        <v>1.0900000000000001</v>
      </c>
      <c r="AR285">
        <v>1.2</v>
      </c>
      <c r="AS285">
        <v>1.35</v>
      </c>
      <c r="AT285">
        <v>1.48</v>
      </c>
      <c r="AU285">
        <v>1.64</v>
      </c>
      <c r="AV285">
        <v>1.79</v>
      </c>
      <c r="AW285">
        <v>1.95</v>
      </c>
      <c r="AX285">
        <v>2.12</v>
      </c>
      <c r="AY285">
        <v>2.37</v>
      </c>
      <c r="AZ285">
        <v>2.5299999999999998</v>
      </c>
      <c r="BA285">
        <v>2.68</v>
      </c>
      <c r="BB285">
        <v>2.94</v>
      </c>
      <c r="BC285">
        <v>3.17</v>
      </c>
      <c r="BD285">
        <v>3.38</v>
      </c>
      <c r="BE285">
        <v>3.68</v>
      </c>
      <c r="BF285">
        <v>3.82</v>
      </c>
      <c r="BG285">
        <v>4.09</v>
      </c>
      <c r="BH285">
        <v>4.24</v>
      </c>
      <c r="BI285">
        <v>4.46</v>
      </c>
      <c r="BJ285">
        <v>4.72</v>
      </c>
      <c r="BK285">
        <v>5.0199999999999996</v>
      </c>
      <c r="BL285">
        <v>5.37</v>
      </c>
      <c r="BM285">
        <v>5.76</v>
      </c>
      <c r="BN285">
        <v>6.06</v>
      </c>
      <c r="BO285">
        <v>6.45</v>
      </c>
      <c r="BP285">
        <v>6.81</v>
      </c>
      <c r="BQ285">
        <v>6.93</v>
      </c>
      <c r="BR285">
        <v>7.24</v>
      </c>
      <c r="BS285">
        <v>7.76</v>
      </c>
      <c r="BT285">
        <v>7.46</v>
      </c>
      <c r="BU285">
        <v>7.57</v>
      </c>
      <c r="BV285">
        <v>8.23</v>
      </c>
      <c r="BW285">
        <v>8.7200000000000006</v>
      </c>
      <c r="BX285">
        <v>9.1300000000000008</v>
      </c>
      <c r="BY285">
        <v>9.48</v>
      </c>
      <c r="BZ285">
        <v>9.8000000000000007</v>
      </c>
      <c r="CA285">
        <v>10.3</v>
      </c>
      <c r="CB285">
        <v>10.7</v>
      </c>
      <c r="CC285">
        <v>11</v>
      </c>
      <c r="CD285">
        <v>11.2</v>
      </c>
      <c r="CE285">
        <v>11.4</v>
      </c>
      <c r="CF285">
        <v>11.6</v>
      </c>
      <c r="CG285">
        <v>11.8</v>
      </c>
      <c r="CH285">
        <v>12</v>
      </c>
      <c r="CI285">
        <v>12.2</v>
      </c>
      <c r="CJ285">
        <v>12.4</v>
      </c>
      <c r="CK285">
        <v>12.6</v>
      </c>
      <c r="CL285">
        <v>12.6</v>
      </c>
      <c r="CM285">
        <v>12.8</v>
      </c>
      <c r="CN285">
        <v>12.9</v>
      </c>
      <c r="CO285">
        <v>12.9</v>
      </c>
      <c r="CP285">
        <v>13</v>
      </c>
      <c r="CQ285">
        <v>13</v>
      </c>
      <c r="CR285">
        <v>13.1</v>
      </c>
      <c r="CS285">
        <v>13.1</v>
      </c>
      <c r="CT285">
        <v>13.1</v>
      </c>
      <c r="CU285">
        <v>13.1</v>
      </c>
      <c r="CV285">
        <v>13.1</v>
      </c>
      <c r="CW285">
        <v>13.1</v>
      </c>
      <c r="CX285">
        <v>13.1</v>
      </c>
      <c r="CY285">
        <v>13</v>
      </c>
      <c r="CZ285">
        <v>13</v>
      </c>
      <c r="DA285">
        <v>13</v>
      </c>
      <c r="DB285">
        <v>12.9</v>
      </c>
      <c r="DC285">
        <v>12.9</v>
      </c>
      <c r="DD285">
        <v>12.8</v>
      </c>
      <c r="DE285">
        <v>12.8</v>
      </c>
      <c r="DF285">
        <v>12.7</v>
      </c>
      <c r="DG285">
        <v>12.6</v>
      </c>
      <c r="DH285">
        <v>12.5</v>
      </c>
      <c r="DI285">
        <v>12.4</v>
      </c>
      <c r="DJ285">
        <v>12.3</v>
      </c>
      <c r="DK285">
        <v>12.2</v>
      </c>
      <c r="DL285">
        <v>12.1</v>
      </c>
      <c r="DM285">
        <v>12</v>
      </c>
      <c r="DN285">
        <v>11.9</v>
      </c>
      <c r="DO285">
        <v>11.8</v>
      </c>
      <c r="DP285">
        <v>11.6</v>
      </c>
      <c r="DQ285">
        <v>11.5</v>
      </c>
      <c r="DR285">
        <v>11.4</v>
      </c>
      <c r="DS285">
        <v>11.2</v>
      </c>
      <c r="DT285">
        <v>11.1</v>
      </c>
      <c r="DU285">
        <v>10.9</v>
      </c>
      <c r="DV285">
        <v>10.8</v>
      </c>
      <c r="DW285">
        <v>10.6</v>
      </c>
      <c r="DX285">
        <v>10.4</v>
      </c>
      <c r="DY285">
        <v>10.199999999999999</v>
      </c>
      <c r="DZ285">
        <v>9.9600000000000009</v>
      </c>
      <c r="EA285">
        <v>9.76</v>
      </c>
      <c r="EB285">
        <v>9.58</v>
      </c>
      <c r="EC285">
        <v>9.35</v>
      </c>
      <c r="ED285">
        <v>9.09</v>
      </c>
      <c r="EE285">
        <v>8.83</v>
      </c>
      <c r="EF285">
        <v>8.51</v>
      </c>
      <c r="EG285">
        <v>8.1</v>
      </c>
      <c r="EH285">
        <v>7.83</v>
      </c>
      <c r="EI285">
        <v>7.53</v>
      </c>
      <c r="EJ285">
        <v>6.93</v>
      </c>
      <c r="EK285">
        <v>6.46</v>
      </c>
      <c r="EL285">
        <v>5.92</v>
      </c>
      <c r="EM285">
        <v>5.45</v>
      </c>
      <c r="EN285">
        <v>5.13</v>
      </c>
      <c r="EO285">
        <v>4.91</v>
      </c>
      <c r="EP285">
        <v>4.66</v>
      </c>
      <c r="EQ285">
        <v>4.4400000000000004</v>
      </c>
      <c r="ER285">
        <v>4.1900000000000004</v>
      </c>
      <c r="ES285">
        <v>3.92</v>
      </c>
      <c r="ET285">
        <v>3.76</v>
      </c>
      <c r="EU285">
        <v>3.53</v>
      </c>
      <c r="EV285">
        <v>3.16</v>
      </c>
      <c r="EW285">
        <v>2.92</v>
      </c>
      <c r="EX285">
        <v>2.73</v>
      </c>
      <c r="EY285">
        <v>2.5499999999999998</v>
      </c>
      <c r="EZ285">
        <v>2.36</v>
      </c>
      <c r="FA285">
        <v>2.12</v>
      </c>
      <c r="FB285">
        <v>1.98</v>
      </c>
      <c r="FC285">
        <v>1.86</v>
      </c>
      <c r="FD285">
        <v>1.63</v>
      </c>
      <c r="FE285">
        <v>1.56</v>
      </c>
      <c r="FF285">
        <v>1.35</v>
      </c>
      <c r="FG285">
        <v>1.21</v>
      </c>
      <c r="FH285">
        <v>1.1200000000000001</v>
      </c>
      <c r="FI285">
        <v>0.99</v>
      </c>
      <c r="FJ285">
        <v>0.9</v>
      </c>
      <c r="FK285">
        <v>0.81</v>
      </c>
      <c r="FL285">
        <v>0.72</v>
      </c>
      <c r="FM285">
        <v>0.64</v>
      </c>
      <c r="FN285">
        <v>0.56000000000000005</v>
      </c>
      <c r="FO285">
        <v>0.48</v>
      </c>
      <c r="FP285">
        <v>0.44</v>
      </c>
      <c r="FQ285">
        <v>0.37</v>
      </c>
      <c r="FR285">
        <v>0.33</v>
      </c>
      <c r="FS285">
        <v>0.28000000000000003</v>
      </c>
      <c r="FT285">
        <v>0.25</v>
      </c>
      <c r="FU285">
        <v>0.21</v>
      </c>
      <c r="FV285">
        <v>0.18</v>
      </c>
      <c r="FW285">
        <v>0.16</v>
      </c>
      <c r="FX285">
        <v>0.13</v>
      </c>
      <c r="FY285">
        <v>0.11</v>
      </c>
      <c r="FZ285">
        <v>0.1</v>
      </c>
    </row>
    <row r="286" spans="1:182" x14ac:dyDescent="0.15">
      <c r="A286">
        <v>-99</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0.03</v>
      </c>
      <c r="X286">
        <v>0.04</v>
      </c>
      <c r="Y286">
        <v>7.0000000000000007E-2</v>
      </c>
      <c r="Z286">
        <v>0.08</v>
      </c>
      <c r="AA286">
        <v>0.1</v>
      </c>
      <c r="AB286">
        <v>0.13</v>
      </c>
      <c r="AC286">
        <v>0.16</v>
      </c>
      <c r="AD286">
        <v>0.18</v>
      </c>
      <c r="AE286">
        <v>0.23</v>
      </c>
      <c r="AF286">
        <v>0.27</v>
      </c>
      <c r="AG286">
        <v>0.32</v>
      </c>
      <c r="AH286">
        <v>0.36</v>
      </c>
      <c r="AI286">
        <v>0.4</v>
      </c>
      <c r="AJ286">
        <v>0.48</v>
      </c>
      <c r="AK286">
        <v>0.55000000000000004</v>
      </c>
      <c r="AL286">
        <v>0.64</v>
      </c>
      <c r="AM286">
        <v>0.72</v>
      </c>
      <c r="AN286">
        <v>0.78</v>
      </c>
      <c r="AO286">
        <v>0.89</v>
      </c>
      <c r="AP286">
        <v>1.01</v>
      </c>
      <c r="AQ286">
        <v>1.1200000000000001</v>
      </c>
      <c r="AR286">
        <v>1.25</v>
      </c>
      <c r="AS286">
        <v>1.36</v>
      </c>
      <c r="AT286">
        <v>1.49</v>
      </c>
      <c r="AU286">
        <v>1.64</v>
      </c>
      <c r="AV286">
        <v>1.83</v>
      </c>
      <c r="AW286">
        <v>1.98</v>
      </c>
      <c r="AX286">
        <v>2.12</v>
      </c>
      <c r="AY286">
        <v>2.36</v>
      </c>
      <c r="AZ286">
        <v>2.63</v>
      </c>
      <c r="BA286">
        <v>2.76</v>
      </c>
      <c r="BB286">
        <v>2.96</v>
      </c>
      <c r="BC286">
        <v>3.17</v>
      </c>
      <c r="BD286">
        <v>3.42</v>
      </c>
      <c r="BE286">
        <v>3.71</v>
      </c>
      <c r="BF286">
        <v>3.86</v>
      </c>
      <c r="BG286">
        <v>4.1399999999999997</v>
      </c>
      <c r="BH286">
        <v>4.32</v>
      </c>
      <c r="BI286">
        <v>4.53</v>
      </c>
      <c r="BJ286">
        <v>4.79</v>
      </c>
      <c r="BK286">
        <v>5.15</v>
      </c>
      <c r="BL286">
        <v>5.43</v>
      </c>
      <c r="BM286">
        <v>5.76</v>
      </c>
      <c r="BN286">
        <v>6.15</v>
      </c>
      <c r="BO286">
        <v>6.54</v>
      </c>
      <c r="BP286">
        <v>6.96</v>
      </c>
      <c r="BQ286">
        <v>6.94</v>
      </c>
      <c r="BR286">
        <v>7.37</v>
      </c>
      <c r="BS286">
        <v>7.84</v>
      </c>
      <c r="BT286">
        <v>7.58</v>
      </c>
      <c r="BU286">
        <v>7.71</v>
      </c>
      <c r="BV286">
        <v>8.3699999999999992</v>
      </c>
      <c r="BW286">
        <v>8.83</v>
      </c>
      <c r="BX286">
        <v>9.23</v>
      </c>
      <c r="BY286">
        <v>9.58</v>
      </c>
      <c r="BZ286">
        <v>9.9</v>
      </c>
      <c r="CA286">
        <v>10.4</v>
      </c>
      <c r="CB286">
        <v>10.7</v>
      </c>
      <c r="CC286">
        <v>11</v>
      </c>
      <c r="CD286">
        <v>11.3</v>
      </c>
      <c r="CE286">
        <v>11.5</v>
      </c>
      <c r="CF286">
        <v>11.7</v>
      </c>
      <c r="CG286">
        <v>11.9</v>
      </c>
      <c r="CH286">
        <v>12.1</v>
      </c>
      <c r="CI286">
        <v>12.2</v>
      </c>
      <c r="CJ286">
        <v>12.4</v>
      </c>
      <c r="CK286">
        <v>12.6</v>
      </c>
      <c r="CL286">
        <v>12.7</v>
      </c>
      <c r="CM286">
        <v>12.8</v>
      </c>
      <c r="CN286">
        <v>12.9</v>
      </c>
      <c r="CO286">
        <v>13</v>
      </c>
      <c r="CP286">
        <v>13</v>
      </c>
      <c r="CQ286">
        <v>13</v>
      </c>
      <c r="CR286">
        <v>13.1</v>
      </c>
      <c r="CS286">
        <v>13.1</v>
      </c>
      <c r="CT286">
        <v>13.1</v>
      </c>
      <c r="CU286">
        <v>13.1</v>
      </c>
      <c r="CV286">
        <v>13.1</v>
      </c>
      <c r="CW286">
        <v>13.1</v>
      </c>
      <c r="CX286">
        <v>13.1</v>
      </c>
      <c r="CY286">
        <v>13.1</v>
      </c>
      <c r="CZ286">
        <v>13</v>
      </c>
      <c r="DA286">
        <v>13</v>
      </c>
      <c r="DB286">
        <v>13</v>
      </c>
      <c r="DC286">
        <v>12.9</v>
      </c>
      <c r="DD286">
        <v>12.8</v>
      </c>
      <c r="DE286">
        <v>12.8</v>
      </c>
      <c r="DF286">
        <v>12.7</v>
      </c>
      <c r="DG286">
        <v>12.6</v>
      </c>
      <c r="DH286">
        <v>12.5</v>
      </c>
      <c r="DI286">
        <v>12.5</v>
      </c>
      <c r="DJ286">
        <v>12.3</v>
      </c>
      <c r="DK286">
        <v>12.2</v>
      </c>
      <c r="DL286">
        <v>12.1</v>
      </c>
      <c r="DM286">
        <v>12</v>
      </c>
      <c r="DN286">
        <v>11.9</v>
      </c>
      <c r="DO286">
        <v>11.8</v>
      </c>
      <c r="DP286">
        <v>11.7</v>
      </c>
      <c r="DQ286">
        <v>11.5</v>
      </c>
      <c r="DR286">
        <v>11.4</v>
      </c>
      <c r="DS286">
        <v>11.3</v>
      </c>
      <c r="DT286">
        <v>11.1</v>
      </c>
      <c r="DU286">
        <v>11</v>
      </c>
      <c r="DV286">
        <v>10.8</v>
      </c>
      <c r="DW286">
        <v>10.6</v>
      </c>
      <c r="DX286">
        <v>10.4</v>
      </c>
      <c r="DY286">
        <v>10.199999999999999</v>
      </c>
      <c r="DZ286">
        <v>9.99</v>
      </c>
      <c r="EA286">
        <v>9.82</v>
      </c>
      <c r="EB286">
        <v>9.59</v>
      </c>
      <c r="EC286">
        <v>9.33</v>
      </c>
      <c r="ED286">
        <v>9.09</v>
      </c>
      <c r="EE286">
        <v>8.8000000000000007</v>
      </c>
      <c r="EF286">
        <v>8.43</v>
      </c>
      <c r="EG286">
        <v>8.06</v>
      </c>
      <c r="EH286">
        <v>7.89</v>
      </c>
      <c r="EI286">
        <v>7.42</v>
      </c>
      <c r="EJ286">
        <v>6.84</v>
      </c>
      <c r="EK286">
        <v>6.34</v>
      </c>
      <c r="EL286">
        <v>5.84</v>
      </c>
      <c r="EM286">
        <v>5.39</v>
      </c>
      <c r="EN286">
        <v>5.03</v>
      </c>
      <c r="EO286">
        <v>4.8</v>
      </c>
      <c r="EP286">
        <v>4.62</v>
      </c>
      <c r="EQ286">
        <v>4.3499999999999996</v>
      </c>
      <c r="ER286">
        <v>4.17</v>
      </c>
      <c r="ES286">
        <v>3.87</v>
      </c>
      <c r="ET286">
        <v>3.77</v>
      </c>
      <c r="EU286">
        <v>3.45</v>
      </c>
      <c r="EV286">
        <v>3.11</v>
      </c>
      <c r="EW286">
        <v>2.91</v>
      </c>
      <c r="EX286">
        <v>2.67</v>
      </c>
      <c r="EY286">
        <v>2.57</v>
      </c>
      <c r="EZ286">
        <v>2.29</v>
      </c>
      <c r="FA286">
        <v>2.08</v>
      </c>
      <c r="FB286">
        <v>1.93</v>
      </c>
      <c r="FC286">
        <v>1.75</v>
      </c>
      <c r="FD286">
        <v>1.6</v>
      </c>
      <c r="FE286">
        <v>1.52</v>
      </c>
      <c r="FF286">
        <v>1.33</v>
      </c>
      <c r="FG286">
        <v>1.23</v>
      </c>
      <c r="FH286">
        <v>1.1399999999999999</v>
      </c>
      <c r="FI286">
        <v>1</v>
      </c>
      <c r="FJ286">
        <v>0.88</v>
      </c>
      <c r="FK286">
        <v>0.79</v>
      </c>
      <c r="FL286">
        <v>0.7</v>
      </c>
      <c r="FM286">
        <v>0.63</v>
      </c>
      <c r="FN286">
        <v>0.55000000000000004</v>
      </c>
      <c r="FO286">
        <v>0.5</v>
      </c>
      <c r="FP286">
        <v>0.43</v>
      </c>
      <c r="FQ286">
        <v>0.38</v>
      </c>
      <c r="FR286">
        <v>0.32</v>
      </c>
      <c r="FS286">
        <v>0.28000000000000003</v>
      </c>
      <c r="FT286">
        <v>0.25</v>
      </c>
      <c r="FU286">
        <v>0.21</v>
      </c>
      <c r="FV286">
        <v>0.18</v>
      </c>
      <c r="FW286">
        <v>0.16</v>
      </c>
      <c r="FX286">
        <v>0.13</v>
      </c>
      <c r="FY286">
        <v>0.11</v>
      </c>
      <c r="FZ286">
        <v>0.1</v>
      </c>
    </row>
    <row r="287" spans="1:182" x14ac:dyDescent="0.15">
      <c r="A287">
        <v>-100</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0.03</v>
      </c>
      <c r="X287">
        <v>0.04</v>
      </c>
      <c r="Y287">
        <v>7.0000000000000007E-2</v>
      </c>
      <c r="Z287">
        <v>0.09</v>
      </c>
      <c r="AA287">
        <v>0.1</v>
      </c>
      <c r="AB287">
        <v>0.13</v>
      </c>
      <c r="AC287">
        <v>0.16</v>
      </c>
      <c r="AD287">
        <v>0.19</v>
      </c>
      <c r="AE287">
        <v>0.23</v>
      </c>
      <c r="AF287">
        <v>0.26</v>
      </c>
      <c r="AG287">
        <v>0.31</v>
      </c>
      <c r="AH287">
        <v>0.38</v>
      </c>
      <c r="AI287">
        <v>0.43</v>
      </c>
      <c r="AJ287">
        <v>0.48</v>
      </c>
      <c r="AK287">
        <v>0.56999999999999995</v>
      </c>
      <c r="AL287">
        <v>0.64</v>
      </c>
      <c r="AM287">
        <v>0.71</v>
      </c>
      <c r="AN287">
        <v>0.83</v>
      </c>
      <c r="AO287">
        <v>0.94</v>
      </c>
      <c r="AP287">
        <v>1.02</v>
      </c>
      <c r="AQ287">
        <v>1.1499999999999999</v>
      </c>
      <c r="AR287">
        <v>1.25</v>
      </c>
      <c r="AS287">
        <v>1.42</v>
      </c>
      <c r="AT287">
        <v>1.51</v>
      </c>
      <c r="AU287">
        <v>1.68</v>
      </c>
      <c r="AV287">
        <v>1.87</v>
      </c>
      <c r="AW287">
        <v>2.04</v>
      </c>
      <c r="AX287">
        <v>2.21</v>
      </c>
      <c r="AY287">
        <v>2.39</v>
      </c>
      <c r="AZ287">
        <v>2.63</v>
      </c>
      <c r="BA287">
        <v>2.77</v>
      </c>
      <c r="BB287">
        <v>3.01</v>
      </c>
      <c r="BC287">
        <v>3.13</v>
      </c>
      <c r="BD287">
        <v>3.47</v>
      </c>
      <c r="BE287">
        <v>3.76</v>
      </c>
      <c r="BF287">
        <v>3.89</v>
      </c>
      <c r="BG287">
        <v>4.21</v>
      </c>
      <c r="BH287">
        <v>4.33</v>
      </c>
      <c r="BI287">
        <v>4.57</v>
      </c>
      <c r="BJ287">
        <v>4.88</v>
      </c>
      <c r="BK287">
        <v>5.23</v>
      </c>
      <c r="BL287">
        <v>5.47</v>
      </c>
      <c r="BM287">
        <v>5.86</v>
      </c>
      <c r="BN287">
        <v>6.25</v>
      </c>
      <c r="BO287">
        <v>6.65</v>
      </c>
      <c r="BP287">
        <v>7.02</v>
      </c>
      <c r="BQ287">
        <v>7</v>
      </c>
      <c r="BR287">
        <v>7.44</v>
      </c>
      <c r="BS287">
        <v>7.98</v>
      </c>
      <c r="BT287">
        <v>7.63</v>
      </c>
      <c r="BU287">
        <v>7.93</v>
      </c>
      <c r="BV287">
        <v>8.5</v>
      </c>
      <c r="BW287">
        <v>8.9499999999999993</v>
      </c>
      <c r="BX287">
        <v>9.34</v>
      </c>
      <c r="BY287">
        <v>9.66</v>
      </c>
      <c r="BZ287">
        <v>9.9700000000000006</v>
      </c>
      <c r="CA287">
        <v>10.4</v>
      </c>
      <c r="CB287">
        <v>10.8</v>
      </c>
      <c r="CC287">
        <v>11.1</v>
      </c>
      <c r="CD287">
        <v>11.3</v>
      </c>
      <c r="CE287">
        <v>11.6</v>
      </c>
      <c r="CF287">
        <v>11.8</v>
      </c>
      <c r="CG287">
        <v>11.9</v>
      </c>
      <c r="CH287">
        <v>12.1</v>
      </c>
      <c r="CI287">
        <v>12.3</v>
      </c>
      <c r="CJ287">
        <v>12.4</v>
      </c>
      <c r="CK287">
        <v>12.6</v>
      </c>
      <c r="CL287">
        <v>12.7</v>
      </c>
      <c r="CM287">
        <v>12.9</v>
      </c>
      <c r="CN287">
        <v>12.9</v>
      </c>
      <c r="CO287">
        <v>13</v>
      </c>
      <c r="CP287">
        <v>13</v>
      </c>
      <c r="CQ287">
        <v>13.1</v>
      </c>
      <c r="CR287">
        <v>13.1</v>
      </c>
      <c r="CS287">
        <v>13.1</v>
      </c>
      <c r="CT287">
        <v>13.2</v>
      </c>
      <c r="CU287">
        <v>13.2</v>
      </c>
      <c r="CV287">
        <v>13.2</v>
      </c>
      <c r="CW287">
        <v>13.2</v>
      </c>
      <c r="CX287">
        <v>13.1</v>
      </c>
      <c r="CY287">
        <v>13.1</v>
      </c>
      <c r="CZ287">
        <v>13.1</v>
      </c>
      <c r="DA287">
        <v>13</v>
      </c>
      <c r="DB287">
        <v>13</v>
      </c>
      <c r="DC287">
        <v>12.9</v>
      </c>
      <c r="DD287">
        <v>12.9</v>
      </c>
      <c r="DE287">
        <v>12.8</v>
      </c>
      <c r="DF287">
        <v>12.7</v>
      </c>
      <c r="DG287">
        <v>12.7</v>
      </c>
      <c r="DH287">
        <v>12.6</v>
      </c>
      <c r="DI287">
        <v>12.5</v>
      </c>
      <c r="DJ287">
        <v>12.4</v>
      </c>
      <c r="DK287">
        <v>12.3</v>
      </c>
      <c r="DL287">
        <v>12.2</v>
      </c>
      <c r="DM287">
        <v>12.1</v>
      </c>
      <c r="DN287">
        <v>11.9</v>
      </c>
      <c r="DO287">
        <v>11.8</v>
      </c>
      <c r="DP287">
        <v>11.7</v>
      </c>
      <c r="DQ287">
        <v>11.5</v>
      </c>
      <c r="DR287">
        <v>11.4</v>
      </c>
      <c r="DS287">
        <v>11.3</v>
      </c>
      <c r="DT287">
        <v>11.1</v>
      </c>
      <c r="DU287">
        <v>11</v>
      </c>
      <c r="DV287">
        <v>10.8</v>
      </c>
      <c r="DW287">
        <v>10.6</v>
      </c>
      <c r="DX287">
        <v>10.4</v>
      </c>
      <c r="DY287">
        <v>10.199999999999999</v>
      </c>
      <c r="DZ287">
        <v>10</v>
      </c>
      <c r="EA287">
        <v>9.83</v>
      </c>
      <c r="EB287">
        <v>9.64</v>
      </c>
      <c r="EC287">
        <v>9.34</v>
      </c>
      <c r="ED287">
        <v>9.08</v>
      </c>
      <c r="EE287">
        <v>8.74</v>
      </c>
      <c r="EF287">
        <v>8.33</v>
      </c>
      <c r="EG287">
        <v>7.92</v>
      </c>
      <c r="EH287">
        <v>7.64</v>
      </c>
      <c r="EI287">
        <v>7.38</v>
      </c>
      <c r="EJ287">
        <v>6.81</v>
      </c>
      <c r="EK287">
        <v>6.26</v>
      </c>
      <c r="EL287">
        <v>5.72</v>
      </c>
      <c r="EM287">
        <v>5.31</v>
      </c>
      <c r="EN287">
        <v>5.03</v>
      </c>
      <c r="EO287">
        <v>4.8099999999999996</v>
      </c>
      <c r="EP287">
        <v>4.5599999999999996</v>
      </c>
      <c r="EQ287">
        <v>4.3600000000000003</v>
      </c>
      <c r="ER287">
        <v>4.2</v>
      </c>
      <c r="ES287">
        <v>3.84</v>
      </c>
      <c r="ET287">
        <v>3.75</v>
      </c>
      <c r="EU287">
        <v>3.38</v>
      </c>
      <c r="EV287">
        <v>3.06</v>
      </c>
      <c r="EW287">
        <v>2.88</v>
      </c>
      <c r="EX287">
        <v>2.67</v>
      </c>
      <c r="EY287">
        <v>2.52</v>
      </c>
      <c r="EZ287">
        <v>2.27</v>
      </c>
      <c r="FA287">
        <v>2.0699999999999998</v>
      </c>
      <c r="FB287">
        <v>1.97</v>
      </c>
      <c r="FC287">
        <v>1.79</v>
      </c>
      <c r="FD287">
        <v>1.56</v>
      </c>
      <c r="FE287">
        <v>1.45</v>
      </c>
      <c r="FF287">
        <v>1.34</v>
      </c>
      <c r="FG287">
        <v>1.21</v>
      </c>
      <c r="FH287">
        <v>1.08</v>
      </c>
      <c r="FI287">
        <v>1</v>
      </c>
      <c r="FJ287">
        <v>0.88</v>
      </c>
      <c r="FK287">
        <v>0.8</v>
      </c>
      <c r="FL287">
        <v>0.69</v>
      </c>
      <c r="FM287">
        <v>0.61</v>
      </c>
      <c r="FN287">
        <v>0.55000000000000004</v>
      </c>
      <c r="FO287">
        <v>0.47</v>
      </c>
      <c r="FP287">
        <v>0.42</v>
      </c>
      <c r="FQ287">
        <v>0.37</v>
      </c>
      <c r="FR287">
        <v>0.33</v>
      </c>
      <c r="FS287">
        <v>0.28000000000000003</v>
      </c>
      <c r="FT287">
        <v>0.24</v>
      </c>
      <c r="FU287">
        <v>0.2</v>
      </c>
      <c r="FV287">
        <v>0.18</v>
      </c>
      <c r="FW287">
        <v>0.15</v>
      </c>
      <c r="FX287">
        <v>0.13</v>
      </c>
      <c r="FY287">
        <v>0.11</v>
      </c>
      <c r="FZ287">
        <v>0.1</v>
      </c>
    </row>
    <row r="288" spans="1:182" x14ac:dyDescent="0.15">
      <c r="A288">
        <v>-101</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0.02</v>
      </c>
      <c r="W288">
        <v>0.03</v>
      </c>
      <c r="X288">
        <v>0.05</v>
      </c>
      <c r="Y288">
        <v>7.0000000000000007E-2</v>
      </c>
      <c r="Z288">
        <v>0.09</v>
      </c>
      <c r="AA288">
        <v>0.11</v>
      </c>
      <c r="AB288">
        <v>0.13</v>
      </c>
      <c r="AC288">
        <v>0.16</v>
      </c>
      <c r="AD288">
        <v>0.2</v>
      </c>
      <c r="AE288">
        <v>0.23</v>
      </c>
      <c r="AF288">
        <v>0.28000000000000003</v>
      </c>
      <c r="AG288">
        <v>0.32</v>
      </c>
      <c r="AH288">
        <v>0.38</v>
      </c>
      <c r="AI288">
        <v>0.44</v>
      </c>
      <c r="AJ288">
        <v>0.5</v>
      </c>
      <c r="AK288">
        <v>0.56999999999999995</v>
      </c>
      <c r="AL288">
        <v>0.63</v>
      </c>
      <c r="AM288">
        <v>0.74</v>
      </c>
      <c r="AN288">
        <v>0.8</v>
      </c>
      <c r="AO288">
        <v>0.94</v>
      </c>
      <c r="AP288">
        <v>1.06</v>
      </c>
      <c r="AQ288">
        <v>1.1499999999999999</v>
      </c>
      <c r="AR288">
        <v>1.26</v>
      </c>
      <c r="AS288">
        <v>1.38</v>
      </c>
      <c r="AT288">
        <v>1.6</v>
      </c>
      <c r="AU288">
        <v>1.69</v>
      </c>
      <c r="AV288">
        <v>1.87</v>
      </c>
      <c r="AW288">
        <v>2.0499999999999998</v>
      </c>
      <c r="AX288">
        <v>2.21</v>
      </c>
      <c r="AY288">
        <v>2.4300000000000002</v>
      </c>
      <c r="AZ288">
        <v>2.64</v>
      </c>
      <c r="BA288">
        <v>2.79</v>
      </c>
      <c r="BB288">
        <v>3.09</v>
      </c>
      <c r="BC288">
        <v>3.28</v>
      </c>
      <c r="BD288">
        <v>3.52</v>
      </c>
      <c r="BE288">
        <v>3.84</v>
      </c>
      <c r="BF288">
        <v>3.93</v>
      </c>
      <c r="BG288">
        <v>4.28</v>
      </c>
      <c r="BH288">
        <v>4.4400000000000004</v>
      </c>
      <c r="BI288">
        <v>4.68</v>
      </c>
      <c r="BJ288">
        <v>4.95</v>
      </c>
      <c r="BK288">
        <v>5.31</v>
      </c>
      <c r="BL288">
        <v>5.54</v>
      </c>
      <c r="BM288">
        <v>5.99</v>
      </c>
      <c r="BN288">
        <v>6.34</v>
      </c>
      <c r="BO288">
        <v>6.8</v>
      </c>
      <c r="BP288">
        <v>7.19</v>
      </c>
      <c r="BQ288">
        <v>7.1</v>
      </c>
      <c r="BR288">
        <v>7.61</v>
      </c>
      <c r="BS288">
        <v>8.07</v>
      </c>
      <c r="BT288">
        <v>7.72</v>
      </c>
      <c r="BU288">
        <v>8.1</v>
      </c>
      <c r="BV288">
        <v>8.64</v>
      </c>
      <c r="BW288">
        <v>9.08</v>
      </c>
      <c r="BX288">
        <v>9.43</v>
      </c>
      <c r="BY288">
        <v>9.75</v>
      </c>
      <c r="BZ288">
        <v>10.1</v>
      </c>
      <c r="CA288">
        <v>10.5</v>
      </c>
      <c r="CB288">
        <v>10.8</v>
      </c>
      <c r="CC288">
        <v>11.1</v>
      </c>
      <c r="CD288">
        <v>11.4</v>
      </c>
      <c r="CE288">
        <v>11.6</v>
      </c>
      <c r="CF288">
        <v>11.8</v>
      </c>
      <c r="CG288">
        <v>12</v>
      </c>
      <c r="CH288">
        <v>12.1</v>
      </c>
      <c r="CI288">
        <v>12.3</v>
      </c>
      <c r="CJ288">
        <v>12.5</v>
      </c>
      <c r="CK288">
        <v>12.6</v>
      </c>
      <c r="CL288">
        <v>12.8</v>
      </c>
      <c r="CM288">
        <v>12.9</v>
      </c>
      <c r="CN288">
        <v>13</v>
      </c>
      <c r="CO288">
        <v>13</v>
      </c>
      <c r="CP288">
        <v>13.1</v>
      </c>
      <c r="CQ288">
        <v>13.1</v>
      </c>
      <c r="CR288">
        <v>13.1</v>
      </c>
      <c r="CS288">
        <v>13.2</v>
      </c>
      <c r="CT288">
        <v>13.2</v>
      </c>
      <c r="CU288">
        <v>13.2</v>
      </c>
      <c r="CV288">
        <v>13.2</v>
      </c>
      <c r="CW288">
        <v>13.2</v>
      </c>
      <c r="CX288">
        <v>13.2</v>
      </c>
      <c r="CY288">
        <v>13.1</v>
      </c>
      <c r="CZ288">
        <v>13.1</v>
      </c>
      <c r="DA288">
        <v>13.1</v>
      </c>
      <c r="DB288">
        <v>13</v>
      </c>
      <c r="DC288">
        <v>13</v>
      </c>
      <c r="DD288">
        <v>12.9</v>
      </c>
      <c r="DE288">
        <v>12.8</v>
      </c>
      <c r="DF288">
        <v>12.8</v>
      </c>
      <c r="DG288">
        <v>12.7</v>
      </c>
      <c r="DH288">
        <v>12.6</v>
      </c>
      <c r="DI288">
        <v>12.5</v>
      </c>
      <c r="DJ288">
        <v>12.4</v>
      </c>
      <c r="DK288">
        <v>12.3</v>
      </c>
      <c r="DL288">
        <v>12.2</v>
      </c>
      <c r="DM288">
        <v>12.1</v>
      </c>
      <c r="DN288">
        <v>12</v>
      </c>
      <c r="DO288">
        <v>11.8</v>
      </c>
      <c r="DP288">
        <v>11.7</v>
      </c>
      <c r="DQ288">
        <v>11.6</v>
      </c>
      <c r="DR288">
        <v>11.4</v>
      </c>
      <c r="DS288">
        <v>11.3</v>
      </c>
      <c r="DT288">
        <v>11.1</v>
      </c>
      <c r="DU288">
        <v>11</v>
      </c>
      <c r="DV288">
        <v>10.8</v>
      </c>
      <c r="DW288">
        <v>10.6</v>
      </c>
      <c r="DX288">
        <v>10.4</v>
      </c>
      <c r="DY288">
        <v>10.199999999999999</v>
      </c>
      <c r="DZ288">
        <v>10.1</v>
      </c>
      <c r="EA288">
        <v>9.83</v>
      </c>
      <c r="EB288">
        <v>9.6199999999999992</v>
      </c>
      <c r="EC288">
        <v>9.27</v>
      </c>
      <c r="ED288">
        <v>9</v>
      </c>
      <c r="EE288">
        <v>8.6999999999999993</v>
      </c>
      <c r="EF288">
        <v>8.3000000000000007</v>
      </c>
      <c r="EG288">
        <v>7.86</v>
      </c>
      <c r="EH288">
        <v>7.64</v>
      </c>
      <c r="EI288">
        <v>7.3</v>
      </c>
      <c r="EJ288">
        <v>6.74</v>
      </c>
      <c r="EK288">
        <v>6.22</v>
      </c>
      <c r="EL288">
        <v>5.7</v>
      </c>
      <c r="EM288">
        <v>5.32</v>
      </c>
      <c r="EN288">
        <v>5.04</v>
      </c>
      <c r="EO288">
        <v>4.72</v>
      </c>
      <c r="EP288">
        <v>4.5599999999999996</v>
      </c>
      <c r="EQ288">
        <v>4.32</v>
      </c>
      <c r="ER288">
        <v>4.0599999999999996</v>
      </c>
      <c r="ES288">
        <v>3.84</v>
      </c>
      <c r="ET288">
        <v>3.7</v>
      </c>
      <c r="EU288">
        <v>3.35</v>
      </c>
      <c r="EV288">
        <v>3.04</v>
      </c>
      <c r="EW288">
        <v>2.8</v>
      </c>
      <c r="EX288">
        <v>2.67</v>
      </c>
      <c r="EY288">
        <v>2.52</v>
      </c>
      <c r="EZ288">
        <v>2.2000000000000002</v>
      </c>
      <c r="FA288">
        <v>2.0699999999999998</v>
      </c>
      <c r="FB288">
        <v>1.97</v>
      </c>
      <c r="FC288">
        <v>1.7</v>
      </c>
      <c r="FD288">
        <v>1.63</v>
      </c>
      <c r="FE288">
        <v>1.44</v>
      </c>
      <c r="FF288">
        <v>1.32</v>
      </c>
      <c r="FG288">
        <v>1.17</v>
      </c>
      <c r="FH288">
        <v>1.08</v>
      </c>
      <c r="FI288">
        <v>0.96</v>
      </c>
      <c r="FJ288">
        <v>0.88</v>
      </c>
      <c r="FK288">
        <v>0.78</v>
      </c>
      <c r="FL288">
        <v>0.68</v>
      </c>
      <c r="FM288">
        <v>0.6</v>
      </c>
      <c r="FN288">
        <v>0.54</v>
      </c>
      <c r="FO288">
        <v>0.47</v>
      </c>
      <c r="FP288">
        <v>0.43</v>
      </c>
      <c r="FQ288">
        <v>0.37</v>
      </c>
      <c r="FR288">
        <v>0.31</v>
      </c>
      <c r="FS288">
        <v>0.27</v>
      </c>
      <c r="FT288">
        <v>0.23</v>
      </c>
      <c r="FU288">
        <v>0.2</v>
      </c>
      <c r="FV288">
        <v>0.18</v>
      </c>
      <c r="FW288">
        <v>0.15</v>
      </c>
      <c r="FX288">
        <v>0.13</v>
      </c>
      <c r="FY288">
        <v>0.11</v>
      </c>
      <c r="FZ288">
        <v>0.1</v>
      </c>
    </row>
    <row r="289" spans="1:182" x14ac:dyDescent="0.15">
      <c r="A289">
        <v>-102</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0.02</v>
      </c>
      <c r="W289">
        <v>0.04</v>
      </c>
      <c r="X289">
        <v>0.05</v>
      </c>
      <c r="Y289">
        <v>7.0000000000000007E-2</v>
      </c>
      <c r="Z289">
        <v>0.09</v>
      </c>
      <c r="AA289">
        <v>0.11</v>
      </c>
      <c r="AB289">
        <v>0.14000000000000001</v>
      </c>
      <c r="AC289">
        <v>0.17</v>
      </c>
      <c r="AD289">
        <v>0.19</v>
      </c>
      <c r="AE289">
        <v>0.24</v>
      </c>
      <c r="AF289">
        <v>0.27</v>
      </c>
      <c r="AG289">
        <v>0.32</v>
      </c>
      <c r="AH289">
        <v>0.38</v>
      </c>
      <c r="AI289">
        <v>0.44</v>
      </c>
      <c r="AJ289">
        <v>0.49</v>
      </c>
      <c r="AK289">
        <v>0.57999999999999996</v>
      </c>
      <c r="AL289">
        <v>0.64</v>
      </c>
      <c r="AM289">
        <v>0.76</v>
      </c>
      <c r="AN289">
        <v>0.84</v>
      </c>
      <c r="AO289">
        <v>0.93</v>
      </c>
      <c r="AP289">
        <v>1.04</v>
      </c>
      <c r="AQ289">
        <v>1.17</v>
      </c>
      <c r="AR289">
        <v>1.31</v>
      </c>
      <c r="AS289">
        <v>1.41</v>
      </c>
      <c r="AT289">
        <v>1.58</v>
      </c>
      <c r="AU289">
        <v>1.71</v>
      </c>
      <c r="AV289">
        <v>1.92</v>
      </c>
      <c r="AW289">
        <v>2.06</v>
      </c>
      <c r="AX289">
        <v>2.25</v>
      </c>
      <c r="AY289">
        <v>2.44</v>
      </c>
      <c r="AZ289">
        <v>2.68</v>
      </c>
      <c r="BA289">
        <v>2.89</v>
      </c>
      <c r="BB289">
        <v>3.11</v>
      </c>
      <c r="BC289">
        <v>3.31</v>
      </c>
      <c r="BD289">
        <v>3.63</v>
      </c>
      <c r="BE289">
        <v>3.87</v>
      </c>
      <c r="BF289">
        <v>3.99</v>
      </c>
      <c r="BG289">
        <v>4.3499999999999996</v>
      </c>
      <c r="BH289">
        <v>4.5</v>
      </c>
      <c r="BI289">
        <v>4.7300000000000004</v>
      </c>
      <c r="BJ289">
        <v>5.07</v>
      </c>
      <c r="BK289">
        <v>5.39</v>
      </c>
      <c r="BL289">
        <v>5.67</v>
      </c>
      <c r="BM289">
        <v>6.07</v>
      </c>
      <c r="BN289">
        <v>6.4</v>
      </c>
      <c r="BO289">
        <v>6.87</v>
      </c>
      <c r="BP289">
        <v>7.28</v>
      </c>
      <c r="BQ289">
        <v>7.28</v>
      </c>
      <c r="BR289">
        <v>7.74</v>
      </c>
      <c r="BS289">
        <v>8.1999999999999993</v>
      </c>
      <c r="BT289">
        <v>7.8</v>
      </c>
      <c r="BU289">
        <v>8.27</v>
      </c>
      <c r="BV289">
        <v>8.76</v>
      </c>
      <c r="BW289">
        <v>9.17</v>
      </c>
      <c r="BX289">
        <v>9.5299999999999994</v>
      </c>
      <c r="BY289">
        <v>9.84</v>
      </c>
      <c r="BZ289">
        <v>10.199999999999999</v>
      </c>
      <c r="CA289">
        <v>10.6</v>
      </c>
      <c r="CB289">
        <v>10.9</v>
      </c>
      <c r="CC289">
        <v>11.2</v>
      </c>
      <c r="CD289">
        <v>11.4</v>
      </c>
      <c r="CE289">
        <v>11.7</v>
      </c>
      <c r="CF289">
        <v>11.8</v>
      </c>
      <c r="CG289">
        <v>12</v>
      </c>
      <c r="CH289">
        <v>12.2</v>
      </c>
      <c r="CI289">
        <v>12.3</v>
      </c>
      <c r="CJ289">
        <v>12.5</v>
      </c>
      <c r="CK289">
        <v>12.7</v>
      </c>
      <c r="CL289">
        <v>12.8</v>
      </c>
      <c r="CM289">
        <v>12.9</v>
      </c>
      <c r="CN289">
        <v>13</v>
      </c>
      <c r="CO289">
        <v>13.1</v>
      </c>
      <c r="CP289">
        <v>13.1</v>
      </c>
      <c r="CQ289">
        <v>13.1</v>
      </c>
      <c r="CR289">
        <v>13.2</v>
      </c>
      <c r="CS289">
        <v>13.2</v>
      </c>
      <c r="CT289">
        <v>13.2</v>
      </c>
      <c r="CU289">
        <v>13.2</v>
      </c>
      <c r="CV289">
        <v>13.2</v>
      </c>
      <c r="CW289">
        <v>13.2</v>
      </c>
      <c r="CX289">
        <v>13.2</v>
      </c>
      <c r="CY289">
        <v>13.2</v>
      </c>
      <c r="CZ289">
        <v>13.1</v>
      </c>
      <c r="DA289">
        <v>13.1</v>
      </c>
      <c r="DB289">
        <v>13</v>
      </c>
      <c r="DC289">
        <v>13</v>
      </c>
      <c r="DD289">
        <v>12.9</v>
      </c>
      <c r="DE289">
        <v>12.9</v>
      </c>
      <c r="DF289">
        <v>12.8</v>
      </c>
      <c r="DG289">
        <v>12.7</v>
      </c>
      <c r="DH289">
        <v>12.6</v>
      </c>
      <c r="DI289">
        <v>12.5</v>
      </c>
      <c r="DJ289">
        <v>12.4</v>
      </c>
      <c r="DK289">
        <v>12.3</v>
      </c>
      <c r="DL289">
        <v>12.2</v>
      </c>
      <c r="DM289">
        <v>12.1</v>
      </c>
      <c r="DN289">
        <v>12</v>
      </c>
      <c r="DO289">
        <v>11.8</v>
      </c>
      <c r="DP289">
        <v>11.7</v>
      </c>
      <c r="DQ289">
        <v>11.6</v>
      </c>
      <c r="DR289">
        <v>11.4</v>
      </c>
      <c r="DS289">
        <v>11.3</v>
      </c>
      <c r="DT289">
        <v>11.1</v>
      </c>
      <c r="DU289">
        <v>11</v>
      </c>
      <c r="DV289">
        <v>10.8</v>
      </c>
      <c r="DW289">
        <v>10.6</v>
      </c>
      <c r="DX289">
        <v>10.4</v>
      </c>
      <c r="DY289">
        <v>10.199999999999999</v>
      </c>
      <c r="DZ289">
        <v>10</v>
      </c>
      <c r="EA289">
        <v>9.81</v>
      </c>
      <c r="EB289">
        <v>9.57</v>
      </c>
      <c r="EC289">
        <v>9.27</v>
      </c>
      <c r="ED289">
        <v>8.9499999999999993</v>
      </c>
      <c r="EE289">
        <v>8.66</v>
      </c>
      <c r="EF289">
        <v>8.26</v>
      </c>
      <c r="EG289">
        <v>7.75</v>
      </c>
      <c r="EH289">
        <v>7.71</v>
      </c>
      <c r="EI289">
        <v>7.21</v>
      </c>
      <c r="EJ289">
        <v>6.62</v>
      </c>
      <c r="EK289">
        <v>6.08</v>
      </c>
      <c r="EL289">
        <v>5.64</v>
      </c>
      <c r="EM289">
        <v>5.23</v>
      </c>
      <c r="EN289">
        <v>5.01</v>
      </c>
      <c r="EO289">
        <v>4.76</v>
      </c>
      <c r="EP289">
        <v>4.49</v>
      </c>
      <c r="EQ289">
        <v>4.29</v>
      </c>
      <c r="ER289">
        <v>4.0599999999999996</v>
      </c>
      <c r="ES289">
        <v>3.83</v>
      </c>
      <c r="ET289">
        <v>3.6</v>
      </c>
      <c r="EU289">
        <v>3.25</v>
      </c>
      <c r="EV289">
        <v>3.04</v>
      </c>
      <c r="EW289">
        <v>2.84</v>
      </c>
      <c r="EX289">
        <v>2.63</v>
      </c>
      <c r="EY289">
        <v>2.4900000000000002</v>
      </c>
      <c r="EZ289">
        <v>2.23</v>
      </c>
      <c r="FA289">
        <v>2.04</v>
      </c>
      <c r="FB289">
        <v>1.93</v>
      </c>
      <c r="FC289">
        <v>1.69</v>
      </c>
      <c r="FD289">
        <v>1.59</v>
      </c>
      <c r="FE289">
        <v>1.4</v>
      </c>
      <c r="FF289">
        <v>1.3</v>
      </c>
      <c r="FG289">
        <v>1.1499999999999999</v>
      </c>
      <c r="FH289">
        <v>1.04</v>
      </c>
      <c r="FI289">
        <v>0.95</v>
      </c>
      <c r="FJ289">
        <v>0.85</v>
      </c>
      <c r="FK289">
        <v>0.74</v>
      </c>
      <c r="FL289">
        <v>0.7</v>
      </c>
      <c r="FM289">
        <v>0.59</v>
      </c>
      <c r="FN289">
        <v>0.53</v>
      </c>
      <c r="FO289">
        <v>0.45</v>
      </c>
      <c r="FP289">
        <v>0.4</v>
      </c>
      <c r="FQ289">
        <v>0.37</v>
      </c>
      <c r="FR289">
        <v>0.31</v>
      </c>
      <c r="FS289">
        <v>0.28000000000000003</v>
      </c>
      <c r="FT289">
        <v>0.24</v>
      </c>
      <c r="FU289">
        <v>0.21</v>
      </c>
      <c r="FV289">
        <v>0.17</v>
      </c>
      <c r="FW289">
        <v>0.15</v>
      </c>
      <c r="FX289">
        <v>0.13</v>
      </c>
      <c r="FY289">
        <v>0.11</v>
      </c>
      <c r="FZ289">
        <v>0.1</v>
      </c>
    </row>
    <row r="290" spans="1:182" x14ac:dyDescent="0.15">
      <c r="A290">
        <v>-103</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0.02</v>
      </c>
      <c r="W290">
        <v>0.03</v>
      </c>
      <c r="X290">
        <v>0.06</v>
      </c>
      <c r="Y290">
        <v>7.0000000000000007E-2</v>
      </c>
      <c r="Z290">
        <v>0.09</v>
      </c>
      <c r="AA290">
        <v>0.12</v>
      </c>
      <c r="AB290">
        <v>0.14000000000000001</v>
      </c>
      <c r="AC290">
        <v>0.17</v>
      </c>
      <c r="AD290">
        <v>0.21</v>
      </c>
      <c r="AE290">
        <v>0.25</v>
      </c>
      <c r="AF290">
        <v>0.28000000000000003</v>
      </c>
      <c r="AG290">
        <v>0.33</v>
      </c>
      <c r="AH290">
        <v>0.4</v>
      </c>
      <c r="AI290">
        <v>0.45</v>
      </c>
      <c r="AJ290">
        <v>0.52</v>
      </c>
      <c r="AK290">
        <v>0.6</v>
      </c>
      <c r="AL290">
        <v>0.67</v>
      </c>
      <c r="AM290">
        <v>0.77</v>
      </c>
      <c r="AN290">
        <v>0.86</v>
      </c>
      <c r="AO290">
        <v>0.98</v>
      </c>
      <c r="AP290">
        <v>1.08</v>
      </c>
      <c r="AQ290">
        <v>1.18</v>
      </c>
      <c r="AR290">
        <v>1.35</v>
      </c>
      <c r="AS290">
        <v>1.46</v>
      </c>
      <c r="AT290">
        <v>1.6</v>
      </c>
      <c r="AU290">
        <v>1.78</v>
      </c>
      <c r="AV290">
        <v>1.96</v>
      </c>
      <c r="AW290">
        <v>2.0699999999999998</v>
      </c>
      <c r="AX290">
        <v>2.31</v>
      </c>
      <c r="AY290">
        <v>2.5299999999999998</v>
      </c>
      <c r="AZ290">
        <v>2.71</v>
      </c>
      <c r="BA290">
        <v>2.92</v>
      </c>
      <c r="BB290">
        <v>3.14</v>
      </c>
      <c r="BC290">
        <v>3.39</v>
      </c>
      <c r="BD290">
        <v>3.68</v>
      </c>
      <c r="BE290">
        <v>3.94</v>
      </c>
      <c r="BF290">
        <v>4.1100000000000003</v>
      </c>
      <c r="BG290">
        <v>4.38</v>
      </c>
      <c r="BH290">
        <v>4.5199999999999996</v>
      </c>
      <c r="BI290">
        <v>4.8099999999999996</v>
      </c>
      <c r="BJ290">
        <v>5.1100000000000003</v>
      </c>
      <c r="BK290">
        <v>5.43</v>
      </c>
      <c r="BL290">
        <v>5.76</v>
      </c>
      <c r="BM290">
        <v>6.19</v>
      </c>
      <c r="BN290">
        <v>6.55</v>
      </c>
      <c r="BO290">
        <v>7.02</v>
      </c>
      <c r="BP290">
        <v>7.35</v>
      </c>
      <c r="BQ290">
        <v>7.41</v>
      </c>
      <c r="BR290">
        <v>7.85</v>
      </c>
      <c r="BS290">
        <v>8.2100000000000009</v>
      </c>
      <c r="BT290">
        <v>7.97</v>
      </c>
      <c r="BU290">
        <v>8.4700000000000006</v>
      </c>
      <c r="BV290">
        <v>8.89</v>
      </c>
      <c r="BW290">
        <v>9.2799999999999994</v>
      </c>
      <c r="BX290">
        <v>9.64</v>
      </c>
      <c r="BY290">
        <v>9.93</v>
      </c>
      <c r="BZ290">
        <v>10.3</v>
      </c>
      <c r="CA290">
        <v>10.6</v>
      </c>
      <c r="CB290">
        <v>11</v>
      </c>
      <c r="CC290">
        <v>11.3</v>
      </c>
      <c r="CD290">
        <v>11.5</v>
      </c>
      <c r="CE290">
        <v>11.7</v>
      </c>
      <c r="CF290">
        <v>11.9</v>
      </c>
      <c r="CG290">
        <v>12.1</v>
      </c>
      <c r="CH290">
        <v>12.2</v>
      </c>
      <c r="CI290">
        <v>12.4</v>
      </c>
      <c r="CJ290">
        <v>12.6</v>
      </c>
      <c r="CK290">
        <v>12.7</v>
      </c>
      <c r="CL290">
        <v>12.9</v>
      </c>
      <c r="CM290">
        <v>12.9</v>
      </c>
      <c r="CN290">
        <v>13.1</v>
      </c>
      <c r="CO290">
        <v>13.1</v>
      </c>
      <c r="CP290">
        <v>13.1</v>
      </c>
      <c r="CQ290">
        <v>13.2</v>
      </c>
      <c r="CR290">
        <v>13.2</v>
      </c>
      <c r="CS290">
        <v>13.2</v>
      </c>
      <c r="CT290">
        <v>13.3</v>
      </c>
      <c r="CU290">
        <v>13.3</v>
      </c>
      <c r="CV290">
        <v>13.3</v>
      </c>
      <c r="CW290">
        <v>13.2</v>
      </c>
      <c r="CX290">
        <v>13.2</v>
      </c>
      <c r="CY290">
        <v>13.2</v>
      </c>
      <c r="CZ290">
        <v>13.2</v>
      </c>
      <c r="DA290">
        <v>13.1</v>
      </c>
      <c r="DB290">
        <v>13.1</v>
      </c>
      <c r="DC290">
        <v>13</v>
      </c>
      <c r="DD290">
        <v>13</v>
      </c>
      <c r="DE290">
        <v>12.9</v>
      </c>
      <c r="DF290">
        <v>12.8</v>
      </c>
      <c r="DG290">
        <v>12.7</v>
      </c>
      <c r="DH290">
        <v>12.6</v>
      </c>
      <c r="DI290">
        <v>12.5</v>
      </c>
      <c r="DJ290">
        <v>12.4</v>
      </c>
      <c r="DK290">
        <v>12.3</v>
      </c>
      <c r="DL290">
        <v>12.2</v>
      </c>
      <c r="DM290">
        <v>12.1</v>
      </c>
      <c r="DN290">
        <v>12</v>
      </c>
      <c r="DO290">
        <v>11.9</v>
      </c>
      <c r="DP290">
        <v>11.7</v>
      </c>
      <c r="DQ290">
        <v>11.6</v>
      </c>
      <c r="DR290">
        <v>11.4</v>
      </c>
      <c r="DS290">
        <v>11.3</v>
      </c>
      <c r="DT290">
        <v>11.1</v>
      </c>
      <c r="DU290">
        <v>11</v>
      </c>
      <c r="DV290">
        <v>10.8</v>
      </c>
      <c r="DW290">
        <v>10.6</v>
      </c>
      <c r="DX290">
        <v>10.4</v>
      </c>
      <c r="DY290">
        <v>10.199999999999999</v>
      </c>
      <c r="DZ290">
        <v>10</v>
      </c>
      <c r="EA290">
        <v>9.7799999999999994</v>
      </c>
      <c r="EB290">
        <v>9.5500000000000007</v>
      </c>
      <c r="EC290">
        <v>9.2799999999999994</v>
      </c>
      <c r="ED290">
        <v>8.89</v>
      </c>
      <c r="EE290">
        <v>8.52</v>
      </c>
      <c r="EF290">
        <v>8.16</v>
      </c>
      <c r="EG290">
        <v>7.67</v>
      </c>
      <c r="EH290">
        <v>7.46</v>
      </c>
      <c r="EI290">
        <v>7.09</v>
      </c>
      <c r="EJ290">
        <v>6.54</v>
      </c>
      <c r="EK290">
        <v>5.99</v>
      </c>
      <c r="EL290">
        <v>5.53</v>
      </c>
      <c r="EM290">
        <v>5.18</v>
      </c>
      <c r="EN290">
        <v>4.95</v>
      </c>
      <c r="EO290">
        <v>4.7</v>
      </c>
      <c r="EP290">
        <v>4.46</v>
      </c>
      <c r="EQ290">
        <v>4.25</v>
      </c>
      <c r="ER290">
        <v>4</v>
      </c>
      <c r="ES290">
        <v>3.85</v>
      </c>
      <c r="ET290">
        <v>3.6</v>
      </c>
      <c r="EU290">
        <v>3.24</v>
      </c>
      <c r="EV290">
        <v>3</v>
      </c>
      <c r="EW290">
        <v>2.78</v>
      </c>
      <c r="EX290">
        <v>2.61</v>
      </c>
      <c r="EY290">
        <v>2.42</v>
      </c>
      <c r="EZ290">
        <v>2.19</v>
      </c>
      <c r="FA290">
        <v>2.0099999999999998</v>
      </c>
      <c r="FB290">
        <v>1.9</v>
      </c>
      <c r="FC290">
        <v>1.67</v>
      </c>
      <c r="FD290">
        <v>1.56</v>
      </c>
      <c r="FE290">
        <v>1.37</v>
      </c>
      <c r="FF290">
        <v>1.31</v>
      </c>
      <c r="FG290">
        <v>1.17</v>
      </c>
      <c r="FH290">
        <v>1.06</v>
      </c>
      <c r="FI290">
        <v>0.95</v>
      </c>
      <c r="FJ290">
        <v>0.84</v>
      </c>
      <c r="FK290">
        <v>0.76</v>
      </c>
      <c r="FL290">
        <v>0.68</v>
      </c>
      <c r="FM290">
        <v>0.6</v>
      </c>
      <c r="FN290">
        <v>0.53</v>
      </c>
      <c r="FO290">
        <v>0.47</v>
      </c>
      <c r="FP290">
        <v>0.41</v>
      </c>
      <c r="FQ290">
        <v>0.36</v>
      </c>
      <c r="FR290">
        <v>0.31</v>
      </c>
      <c r="FS290">
        <v>0.26</v>
      </c>
      <c r="FT290">
        <v>0.24</v>
      </c>
      <c r="FU290">
        <v>0.2</v>
      </c>
      <c r="FV290">
        <v>0.18</v>
      </c>
      <c r="FW290">
        <v>0.15</v>
      </c>
      <c r="FX290">
        <v>0.13</v>
      </c>
      <c r="FY290">
        <v>0.11</v>
      </c>
      <c r="FZ290">
        <v>0.1</v>
      </c>
    </row>
    <row r="291" spans="1:182" x14ac:dyDescent="0.15">
      <c r="A291">
        <v>-104</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0.02</v>
      </c>
      <c r="W291">
        <v>0.04</v>
      </c>
      <c r="X291">
        <v>0.06</v>
      </c>
      <c r="Y291">
        <v>0.08</v>
      </c>
      <c r="Z291">
        <v>0.1</v>
      </c>
      <c r="AA291">
        <v>0.12</v>
      </c>
      <c r="AB291">
        <v>0.15</v>
      </c>
      <c r="AC291">
        <v>0.18</v>
      </c>
      <c r="AD291">
        <v>0.21</v>
      </c>
      <c r="AE291">
        <v>0.25</v>
      </c>
      <c r="AF291">
        <v>0.3</v>
      </c>
      <c r="AG291">
        <v>0.34</v>
      </c>
      <c r="AH291">
        <v>0.41</v>
      </c>
      <c r="AI291">
        <v>0.46</v>
      </c>
      <c r="AJ291">
        <v>0.53</v>
      </c>
      <c r="AK291">
        <v>0.6</v>
      </c>
      <c r="AL291">
        <v>0.68</v>
      </c>
      <c r="AM291">
        <v>0.77</v>
      </c>
      <c r="AN291">
        <v>0.87</v>
      </c>
      <c r="AO291">
        <v>0.98</v>
      </c>
      <c r="AP291">
        <v>1.1100000000000001</v>
      </c>
      <c r="AQ291">
        <v>1.23</v>
      </c>
      <c r="AR291">
        <v>1.34</v>
      </c>
      <c r="AS291">
        <v>1.5</v>
      </c>
      <c r="AT291">
        <v>1.64</v>
      </c>
      <c r="AU291">
        <v>1.79</v>
      </c>
      <c r="AV291">
        <v>1.97</v>
      </c>
      <c r="AW291">
        <v>2.16</v>
      </c>
      <c r="AX291">
        <v>2.3199999999999998</v>
      </c>
      <c r="AY291">
        <v>2.58</v>
      </c>
      <c r="AZ291">
        <v>2.72</v>
      </c>
      <c r="BA291">
        <v>2.92</v>
      </c>
      <c r="BB291">
        <v>3.21</v>
      </c>
      <c r="BC291">
        <v>3.42</v>
      </c>
      <c r="BD291">
        <v>3.74</v>
      </c>
      <c r="BE291">
        <v>3.98</v>
      </c>
      <c r="BF291">
        <v>4.1500000000000004</v>
      </c>
      <c r="BG291">
        <v>4.46</v>
      </c>
      <c r="BH291">
        <v>4.58</v>
      </c>
      <c r="BI291">
        <v>4.88</v>
      </c>
      <c r="BJ291">
        <v>5.17</v>
      </c>
      <c r="BK291">
        <v>5.55</v>
      </c>
      <c r="BL291">
        <v>5.84</v>
      </c>
      <c r="BM291">
        <v>6.22</v>
      </c>
      <c r="BN291">
        <v>6.69</v>
      </c>
      <c r="BO291">
        <v>7.14</v>
      </c>
      <c r="BP291">
        <v>7.52</v>
      </c>
      <c r="BQ291">
        <v>7.56</v>
      </c>
      <c r="BR291">
        <v>8.01</v>
      </c>
      <c r="BS291">
        <v>8.44</v>
      </c>
      <c r="BT291">
        <v>8.06</v>
      </c>
      <c r="BU291">
        <v>8.58</v>
      </c>
      <c r="BV291">
        <v>9.0299999999999994</v>
      </c>
      <c r="BW291">
        <v>9.4</v>
      </c>
      <c r="BX291">
        <v>9.74</v>
      </c>
      <c r="BY291">
        <v>10</v>
      </c>
      <c r="BZ291">
        <v>10.4</v>
      </c>
      <c r="CA291">
        <v>10.7</v>
      </c>
      <c r="CB291">
        <v>11.1</v>
      </c>
      <c r="CC291">
        <v>11.3</v>
      </c>
      <c r="CD291">
        <v>11.5</v>
      </c>
      <c r="CE291">
        <v>11.8</v>
      </c>
      <c r="CF291">
        <v>12</v>
      </c>
      <c r="CG291">
        <v>12.2</v>
      </c>
      <c r="CH291">
        <v>12.3</v>
      </c>
      <c r="CI291">
        <v>12.5</v>
      </c>
      <c r="CJ291">
        <v>12.6</v>
      </c>
      <c r="CK291">
        <v>12.8</v>
      </c>
      <c r="CL291">
        <v>12.9</v>
      </c>
      <c r="CM291">
        <v>13</v>
      </c>
      <c r="CN291">
        <v>13.1</v>
      </c>
      <c r="CO291">
        <v>13.1</v>
      </c>
      <c r="CP291">
        <v>13.2</v>
      </c>
      <c r="CQ291">
        <v>13.2</v>
      </c>
      <c r="CR291">
        <v>13.2</v>
      </c>
      <c r="CS291">
        <v>13.3</v>
      </c>
      <c r="CT291">
        <v>13.3</v>
      </c>
      <c r="CU291">
        <v>13.3</v>
      </c>
      <c r="CV291">
        <v>13.3</v>
      </c>
      <c r="CW291">
        <v>13.3</v>
      </c>
      <c r="CX291">
        <v>13.3</v>
      </c>
      <c r="CY291">
        <v>13.2</v>
      </c>
      <c r="CZ291">
        <v>13.2</v>
      </c>
      <c r="DA291">
        <v>13.2</v>
      </c>
      <c r="DB291">
        <v>13.1</v>
      </c>
      <c r="DC291">
        <v>13</v>
      </c>
      <c r="DD291">
        <v>13</v>
      </c>
      <c r="DE291">
        <v>12.9</v>
      </c>
      <c r="DF291">
        <v>12.8</v>
      </c>
      <c r="DG291">
        <v>12.8</v>
      </c>
      <c r="DH291">
        <v>12.7</v>
      </c>
      <c r="DI291">
        <v>12.6</v>
      </c>
      <c r="DJ291">
        <v>12.5</v>
      </c>
      <c r="DK291">
        <v>12.4</v>
      </c>
      <c r="DL291">
        <v>12.2</v>
      </c>
      <c r="DM291">
        <v>12.1</v>
      </c>
      <c r="DN291">
        <v>12</v>
      </c>
      <c r="DO291">
        <v>11.9</v>
      </c>
      <c r="DP291">
        <v>11.7</v>
      </c>
      <c r="DQ291">
        <v>11.6</v>
      </c>
      <c r="DR291">
        <v>11.5</v>
      </c>
      <c r="DS291">
        <v>11.3</v>
      </c>
      <c r="DT291">
        <v>11.1</v>
      </c>
      <c r="DU291">
        <v>11</v>
      </c>
      <c r="DV291">
        <v>10.8</v>
      </c>
      <c r="DW291">
        <v>10.6</v>
      </c>
      <c r="DX291">
        <v>10.4</v>
      </c>
      <c r="DY291">
        <v>10.199999999999999</v>
      </c>
      <c r="DZ291">
        <v>9.98</v>
      </c>
      <c r="EA291">
        <v>9.7799999999999994</v>
      </c>
      <c r="EB291">
        <v>9.49</v>
      </c>
      <c r="EC291">
        <v>9.19</v>
      </c>
      <c r="ED291">
        <v>8.74</v>
      </c>
      <c r="EE291">
        <v>8.42</v>
      </c>
      <c r="EF291">
        <v>8.0399999999999991</v>
      </c>
      <c r="EG291">
        <v>7.63</v>
      </c>
      <c r="EH291">
        <v>7.57</v>
      </c>
      <c r="EI291">
        <v>6.93</v>
      </c>
      <c r="EJ291">
        <v>6.47</v>
      </c>
      <c r="EK291">
        <v>5.91</v>
      </c>
      <c r="EL291">
        <v>5.4</v>
      </c>
      <c r="EM291">
        <v>5.14</v>
      </c>
      <c r="EN291">
        <v>4.87</v>
      </c>
      <c r="EO291">
        <v>4.6900000000000004</v>
      </c>
      <c r="EP291">
        <v>4.43</v>
      </c>
      <c r="EQ291">
        <v>4.24</v>
      </c>
      <c r="ER291">
        <v>3.97</v>
      </c>
      <c r="ES291">
        <v>3.8</v>
      </c>
      <c r="ET291">
        <v>3.48</v>
      </c>
      <c r="EU291">
        <v>3.22</v>
      </c>
      <c r="EV291">
        <v>2.94</v>
      </c>
      <c r="EW291">
        <v>2.72</v>
      </c>
      <c r="EX291">
        <v>2.57</v>
      </c>
      <c r="EY291">
        <v>2.36</v>
      </c>
      <c r="EZ291">
        <v>2.17</v>
      </c>
      <c r="FA291">
        <v>2.0099999999999998</v>
      </c>
      <c r="FB291">
        <v>1.86</v>
      </c>
      <c r="FC291">
        <v>1.69</v>
      </c>
      <c r="FD291">
        <v>1.51</v>
      </c>
      <c r="FE291">
        <v>1.33</v>
      </c>
      <c r="FF291">
        <v>1.26</v>
      </c>
      <c r="FG291">
        <v>1.1200000000000001</v>
      </c>
      <c r="FH291">
        <v>1.03</v>
      </c>
      <c r="FI291">
        <v>0.92</v>
      </c>
      <c r="FJ291">
        <v>0.83</v>
      </c>
      <c r="FK291">
        <v>0.77</v>
      </c>
      <c r="FL291">
        <v>0.67</v>
      </c>
      <c r="FM291">
        <v>0.57999999999999996</v>
      </c>
      <c r="FN291">
        <v>0.51</v>
      </c>
      <c r="FO291">
        <v>0.45</v>
      </c>
      <c r="FP291">
        <v>0.4</v>
      </c>
      <c r="FQ291">
        <v>0.36</v>
      </c>
      <c r="FR291">
        <v>0.31</v>
      </c>
      <c r="FS291">
        <v>0.27</v>
      </c>
      <c r="FT291">
        <v>0.23</v>
      </c>
      <c r="FU291">
        <v>0.2</v>
      </c>
      <c r="FV291">
        <v>0.17</v>
      </c>
      <c r="FW291">
        <v>0.15</v>
      </c>
      <c r="FX291">
        <v>0.13</v>
      </c>
      <c r="FY291">
        <v>0.11</v>
      </c>
      <c r="FZ291">
        <v>0.1</v>
      </c>
    </row>
    <row r="292" spans="1:182" x14ac:dyDescent="0.15">
      <c r="A292">
        <v>-105</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0.03</v>
      </c>
      <c r="W292">
        <v>0.04</v>
      </c>
      <c r="X292">
        <v>0.06</v>
      </c>
      <c r="Y292">
        <v>0.08</v>
      </c>
      <c r="Z292">
        <v>0.1</v>
      </c>
      <c r="AA292">
        <v>0.12</v>
      </c>
      <c r="AB292">
        <v>0.14000000000000001</v>
      </c>
      <c r="AC292">
        <v>0.18</v>
      </c>
      <c r="AD292">
        <v>0.22</v>
      </c>
      <c r="AE292">
        <v>0.25</v>
      </c>
      <c r="AF292">
        <v>0.31</v>
      </c>
      <c r="AG292">
        <v>0.35</v>
      </c>
      <c r="AH292">
        <v>0.39</v>
      </c>
      <c r="AI292">
        <v>0.45</v>
      </c>
      <c r="AJ292">
        <v>0.54</v>
      </c>
      <c r="AK292">
        <v>0.6</v>
      </c>
      <c r="AL292">
        <v>0.69</v>
      </c>
      <c r="AM292">
        <v>0.81</v>
      </c>
      <c r="AN292">
        <v>0.89</v>
      </c>
      <c r="AO292">
        <v>1.01</v>
      </c>
      <c r="AP292">
        <v>1.0900000000000001</v>
      </c>
      <c r="AQ292">
        <v>1.22</v>
      </c>
      <c r="AR292">
        <v>1.38</v>
      </c>
      <c r="AS292">
        <v>1.52</v>
      </c>
      <c r="AT292">
        <v>1.67</v>
      </c>
      <c r="AU292">
        <v>1.83</v>
      </c>
      <c r="AV292">
        <v>2.04</v>
      </c>
      <c r="AW292">
        <v>2.2000000000000002</v>
      </c>
      <c r="AX292">
        <v>2.33</v>
      </c>
      <c r="AY292">
        <v>2.62</v>
      </c>
      <c r="AZ292">
        <v>2.79</v>
      </c>
      <c r="BA292">
        <v>2.97</v>
      </c>
      <c r="BB292">
        <v>3.2</v>
      </c>
      <c r="BC292">
        <v>3.49</v>
      </c>
      <c r="BD292">
        <v>3.76</v>
      </c>
      <c r="BE292">
        <v>4.0199999999999996</v>
      </c>
      <c r="BF292">
        <v>4.25</v>
      </c>
      <c r="BG292">
        <v>4.51</v>
      </c>
      <c r="BH292">
        <v>4.6900000000000004</v>
      </c>
      <c r="BI292">
        <v>4.9800000000000004</v>
      </c>
      <c r="BJ292">
        <v>5.28</v>
      </c>
      <c r="BK292">
        <v>5.58</v>
      </c>
      <c r="BL292">
        <v>5.94</v>
      </c>
      <c r="BM292">
        <v>6.34</v>
      </c>
      <c r="BN292">
        <v>6.79</v>
      </c>
      <c r="BO292">
        <v>7.25</v>
      </c>
      <c r="BP292">
        <v>7.64</v>
      </c>
      <c r="BQ292">
        <v>7.7</v>
      </c>
      <c r="BR292">
        <v>8.14</v>
      </c>
      <c r="BS292">
        <v>8.27</v>
      </c>
      <c r="BT292">
        <v>8.26</v>
      </c>
      <c r="BU292">
        <v>8.7200000000000006</v>
      </c>
      <c r="BV292">
        <v>9.15</v>
      </c>
      <c r="BW292">
        <v>9.51</v>
      </c>
      <c r="BX292">
        <v>9.84</v>
      </c>
      <c r="BY292">
        <v>10.1</v>
      </c>
      <c r="BZ292">
        <v>10.4</v>
      </c>
      <c r="CA292">
        <v>10.8</v>
      </c>
      <c r="CB292">
        <v>11.1</v>
      </c>
      <c r="CC292">
        <v>11.4</v>
      </c>
      <c r="CD292">
        <v>11.6</v>
      </c>
      <c r="CE292">
        <v>11.8</v>
      </c>
      <c r="CF292">
        <v>12</v>
      </c>
      <c r="CG292">
        <v>12.2</v>
      </c>
      <c r="CH292">
        <v>12.3</v>
      </c>
      <c r="CI292">
        <v>12.4</v>
      </c>
      <c r="CJ292">
        <v>12.7</v>
      </c>
      <c r="CK292">
        <v>12.8</v>
      </c>
      <c r="CL292">
        <v>13</v>
      </c>
      <c r="CM292">
        <v>13</v>
      </c>
      <c r="CN292">
        <v>13.1</v>
      </c>
      <c r="CO292">
        <v>13.2</v>
      </c>
      <c r="CP292">
        <v>13.2</v>
      </c>
      <c r="CQ292">
        <v>13.3</v>
      </c>
      <c r="CR292">
        <v>13.3</v>
      </c>
      <c r="CS292">
        <v>13.3</v>
      </c>
      <c r="CT292">
        <v>13.3</v>
      </c>
      <c r="CU292">
        <v>13.3</v>
      </c>
      <c r="CV292">
        <v>13.3</v>
      </c>
      <c r="CW292">
        <v>13.3</v>
      </c>
      <c r="CX292">
        <v>13.3</v>
      </c>
      <c r="CY292">
        <v>13.3</v>
      </c>
      <c r="CZ292">
        <v>13.2</v>
      </c>
      <c r="DA292">
        <v>13.2</v>
      </c>
      <c r="DB292">
        <v>13.1</v>
      </c>
      <c r="DC292">
        <v>13.1</v>
      </c>
      <c r="DD292">
        <v>13</v>
      </c>
      <c r="DE292">
        <v>12.9</v>
      </c>
      <c r="DF292">
        <v>12.8</v>
      </c>
      <c r="DG292">
        <v>12.8</v>
      </c>
      <c r="DH292">
        <v>12.7</v>
      </c>
      <c r="DI292">
        <v>12.6</v>
      </c>
      <c r="DJ292">
        <v>12.5</v>
      </c>
      <c r="DK292">
        <v>12.4</v>
      </c>
      <c r="DL292">
        <v>12.3</v>
      </c>
      <c r="DM292">
        <v>12.1</v>
      </c>
      <c r="DN292">
        <v>12</v>
      </c>
      <c r="DO292">
        <v>11.9</v>
      </c>
      <c r="DP292">
        <v>11.8</v>
      </c>
      <c r="DQ292">
        <v>11.6</v>
      </c>
      <c r="DR292">
        <v>11.5</v>
      </c>
      <c r="DS292">
        <v>11.3</v>
      </c>
      <c r="DT292">
        <v>11.2</v>
      </c>
      <c r="DU292">
        <v>11</v>
      </c>
      <c r="DV292">
        <v>10.8</v>
      </c>
      <c r="DW292">
        <v>10.6</v>
      </c>
      <c r="DX292">
        <v>10.4</v>
      </c>
      <c r="DY292">
        <v>10.199999999999999</v>
      </c>
      <c r="DZ292">
        <v>9.98</v>
      </c>
      <c r="EA292">
        <v>9.75</v>
      </c>
      <c r="EB292">
        <v>9.5</v>
      </c>
      <c r="EC292">
        <v>9.14</v>
      </c>
      <c r="ED292">
        <v>8.73</v>
      </c>
      <c r="EE292">
        <v>8.31</v>
      </c>
      <c r="EF292">
        <v>7.96</v>
      </c>
      <c r="EG292">
        <v>7.96</v>
      </c>
      <c r="EH292">
        <v>7.31</v>
      </c>
      <c r="EI292">
        <v>6.83</v>
      </c>
      <c r="EJ292">
        <v>6.34</v>
      </c>
      <c r="EK292">
        <v>5.8</v>
      </c>
      <c r="EL292">
        <v>5.4</v>
      </c>
      <c r="EM292">
        <v>5.13</v>
      </c>
      <c r="EN292">
        <v>4.8499999999999996</v>
      </c>
      <c r="EO292">
        <v>4.67</v>
      </c>
      <c r="EP292">
        <v>4.3899999999999997</v>
      </c>
      <c r="EQ292">
        <v>4.12</v>
      </c>
      <c r="ER292">
        <v>3.93</v>
      </c>
      <c r="ES292">
        <v>3.78</v>
      </c>
      <c r="ET292">
        <v>3.43</v>
      </c>
      <c r="EU292">
        <v>3.15</v>
      </c>
      <c r="EV292">
        <v>2.9</v>
      </c>
      <c r="EW292">
        <v>2.73</v>
      </c>
      <c r="EX292">
        <v>2.5499999999999998</v>
      </c>
      <c r="EY292">
        <v>2.35</v>
      </c>
      <c r="EZ292">
        <v>2.12</v>
      </c>
      <c r="FA292">
        <v>1.97</v>
      </c>
      <c r="FB292">
        <v>1.81</v>
      </c>
      <c r="FC292">
        <v>1.67</v>
      </c>
      <c r="FD292">
        <v>1.53</v>
      </c>
      <c r="FE292">
        <v>1.37</v>
      </c>
      <c r="FF292">
        <v>1.24</v>
      </c>
      <c r="FG292">
        <v>1.1399999999999999</v>
      </c>
      <c r="FH292">
        <v>1.03</v>
      </c>
      <c r="FI292">
        <v>0.89</v>
      </c>
      <c r="FJ292">
        <v>0.83</v>
      </c>
      <c r="FK292">
        <v>0.75</v>
      </c>
      <c r="FL292">
        <v>0.65</v>
      </c>
      <c r="FM292">
        <v>0.56999999999999995</v>
      </c>
      <c r="FN292">
        <v>0.5</v>
      </c>
      <c r="FO292">
        <v>0.45</v>
      </c>
      <c r="FP292">
        <v>0.39</v>
      </c>
      <c r="FQ292">
        <v>0.35</v>
      </c>
      <c r="FR292">
        <v>0.31</v>
      </c>
      <c r="FS292">
        <v>0.27</v>
      </c>
      <c r="FT292">
        <v>0.22</v>
      </c>
      <c r="FU292">
        <v>0.19</v>
      </c>
      <c r="FV292">
        <v>0.17</v>
      </c>
      <c r="FW292">
        <v>0.15</v>
      </c>
      <c r="FX292">
        <v>0.13</v>
      </c>
      <c r="FY292">
        <v>0.11</v>
      </c>
      <c r="FZ292">
        <v>0.1</v>
      </c>
    </row>
    <row r="293" spans="1:182" x14ac:dyDescent="0.15">
      <c r="A293">
        <v>-106</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0.03</v>
      </c>
      <c r="W293">
        <v>0.04</v>
      </c>
      <c r="X293">
        <v>0.05</v>
      </c>
      <c r="Y293">
        <v>0.08</v>
      </c>
      <c r="Z293">
        <v>0.1</v>
      </c>
      <c r="AA293">
        <v>0.13</v>
      </c>
      <c r="AB293">
        <v>0.15</v>
      </c>
      <c r="AC293">
        <v>0.19</v>
      </c>
      <c r="AD293">
        <v>0.22</v>
      </c>
      <c r="AE293">
        <v>0.27</v>
      </c>
      <c r="AF293">
        <v>0.3</v>
      </c>
      <c r="AG293">
        <v>0.36</v>
      </c>
      <c r="AH293">
        <v>0.41</v>
      </c>
      <c r="AI293">
        <v>0.47</v>
      </c>
      <c r="AJ293">
        <v>0.55000000000000004</v>
      </c>
      <c r="AK293">
        <v>0.64</v>
      </c>
      <c r="AL293">
        <v>0.72</v>
      </c>
      <c r="AM293">
        <v>0.81</v>
      </c>
      <c r="AN293">
        <v>0.92</v>
      </c>
      <c r="AO293">
        <v>1.03</v>
      </c>
      <c r="AP293">
        <v>1.1399999999999999</v>
      </c>
      <c r="AQ293">
        <v>1.27</v>
      </c>
      <c r="AR293">
        <v>1.37</v>
      </c>
      <c r="AS293">
        <v>1.55</v>
      </c>
      <c r="AT293">
        <v>1.7</v>
      </c>
      <c r="AU293">
        <v>1.87</v>
      </c>
      <c r="AV293">
        <v>2.06</v>
      </c>
      <c r="AW293">
        <v>2.2400000000000002</v>
      </c>
      <c r="AX293">
        <v>2.44</v>
      </c>
      <c r="AY293">
        <v>2.63</v>
      </c>
      <c r="AZ293">
        <v>2.82</v>
      </c>
      <c r="BA293">
        <v>3.04</v>
      </c>
      <c r="BB293">
        <v>3.28</v>
      </c>
      <c r="BC293">
        <v>3.57</v>
      </c>
      <c r="BD293">
        <v>3.85</v>
      </c>
      <c r="BE293">
        <v>4.07</v>
      </c>
      <c r="BF293">
        <v>4.33</v>
      </c>
      <c r="BG293">
        <v>4.57</v>
      </c>
      <c r="BH293">
        <v>4.76</v>
      </c>
      <c r="BI293">
        <v>5.09</v>
      </c>
      <c r="BJ293">
        <v>5.37</v>
      </c>
      <c r="BK293">
        <v>5.73</v>
      </c>
      <c r="BL293">
        <v>6.06</v>
      </c>
      <c r="BM293">
        <v>6.51</v>
      </c>
      <c r="BN293">
        <v>6.95</v>
      </c>
      <c r="BO293">
        <v>7.39</v>
      </c>
      <c r="BP293">
        <v>7.72</v>
      </c>
      <c r="BQ293">
        <v>7.86</v>
      </c>
      <c r="BR293">
        <v>8.2899999999999991</v>
      </c>
      <c r="BS293">
        <v>8.35</v>
      </c>
      <c r="BT293">
        <v>8.41</v>
      </c>
      <c r="BU293">
        <v>8.8800000000000008</v>
      </c>
      <c r="BV293">
        <v>9.27</v>
      </c>
      <c r="BW293">
        <v>9.61</v>
      </c>
      <c r="BX293">
        <v>9.92</v>
      </c>
      <c r="BY293">
        <v>10.199999999999999</v>
      </c>
      <c r="BZ293">
        <v>10.5</v>
      </c>
      <c r="CA293">
        <v>10.9</v>
      </c>
      <c r="CB293">
        <v>11.2</v>
      </c>
      <c r="CC293">
        <v>11.4</v>
      </c>
      <c r="CD293">
        <v>11.7</v>
      </c>
      <c r="CE293">
        <v>11.9</v>
      </c>
      <c r="CF293">
        <v>12.1</v>
      </c>
      <c r="CG293">
        <v>12.2</v>
      </c>
      <c r="CH293">
        <v>12.4</v>
      </c>
      <c r="CI293">
        <v>12.5</v>
      </c>
      <c r="CJ293">
        <v>12.7</v>
      </c>
      <c r="CK293">
        <v>12.8</v>
      </c>
      <c r="CL293">
        <v>13</v>
      </c>
      <c r="CM293">
        <v>13</v>
      </c>
      <c r="CN293">
        <v>13.2</v>
      </c>
      <c r="CO293">
        <v>13.2</v>
      </c>
      <c r="CP293">
        <v>13.3</v>
      </c>
      <c r="CQ293">
        <v>13.3</v>
      </c>
      <c r="CR293">
        <v>13.3</v>
      </c>
      <c r="CS293">
        <v>13.4</v>
      </c>
      <c r="CT293">
        <v>13.4</v>
      </c>
      <c r="CU293">
        <v>13.4</v>
      </c>
      <c r="CV293">
        <v>13.3</v>
      </c>
      <c r="CW293">
        <v>13.3</v>
      </c>
      <c r="CX293">
        <v>13.3</v>
      </c>
      <c r="CY293">
        <v>13.3</v>
      </c>
      <c r="CZ293">
        <v>13.3</v>
      </c>
      <c r="DA293">
        <v>13.2</v>
      </c>
      <c r="DB293">
        <v>13.2</v>
      </c>
      <c r="DC293">
        <v>13.1</v>
      </c>
      <c r="DD293">
        <v>13</v>
      </c>
      <c r="DE293">
        <v>13</v>
      </c>
      <c r="DF293">
        <v>12.9</v>
      </c>
      <c r="DG293">
        <v>12.8</v>
      </c>
      <c r="DH293">
        <v>12.7</v>
      </c>
      <c r="DI293">
        <v>12.6</v>
      </c>
      <c r="DJ293">
        <v>12.5</v>
      </c>
      <c r="DK293">
        <v>12.4</v>
      </c>
      <c r="DL293">
        <v>12.3</v>
      </c>
      <c r="DM293">
        <v>12.2</v>
      </c>
      <c r="DN293">
        <v>12</v>
      </c>
      <c r="DO293">
        <v>11.9</v>
      </c>
      <c r="DP293">
        <v>11.8</v>
      </c>
      <c r="DQ293">
        <v>11.6</v>
      </c>
      <c r="DR293">
        <v>11.5</v>
      </c>
      <c r="DS293">
        <v>11.3</v>
      </c>
      <c r="DT293">
        <v>11.2</v>
      </c>
      <c r="DU293">
        <v>11</v>
      </c>
      <c r="DV293">
        <v>10.8</v>
      </c>
      <c r="DW293">
        <v>10.6</v>
      </c>
      <c r="DX293">
        <v>10.4</v>
      </c>
      <c r="DY293">
        <v>10.199999999999999</v>
      </c>
      <c r="DZ293">
        <v>9.9499999999999993</v>
      </c>
      <c r="EA293">
        <v>9.7200000000000006</v>
      </c>
      <c r="EB293">
        <v>9.44</v>
      </c>
      <c r="EC293">
        <v>9.07</v>
      </c>
      <c r="ED293">
        <v>8.74</v>
      </c>
      <c r="EE293">
        <v>8.2799999999999994</v>
      </c>
      <c r="EF293">
        <v>7.73</v>
      </c>
      <c r="EG293">
        <v>7.51</v>
      </c>
      <c r="EH293">
        <v>7.23</v>
      </c>
      <c r="EI293">
        <v>6.74</v>
      </c>
      <c r="EJ293">
        <v>6.15</v>
      </c>
      <c r="EK293">
        <v>5.69</v>
      </c>
      <c r="EL293">
        <v>5.33</v>
      </c>
      <c r="EM293">
        <v>5.08</v>
      </c>
      <c r="EN293">
        <v>4.84</v>
      </c>
      <c r="EO293">
        <v>4.59</v>
      </c>
      <c r="EP293">
        <v>4.3899999999999997</v>
      </c>
      <c r="EQ293">
        <v>4.1100000000000003</v>
      </c>
      <c r="ER293">
        <v>3.84</v>
      </c>
      <c r="ES293">
        <v>3.78</v>
      </c>
      <c r="ET293">
        <v>3.34</v>
      </c>
      <c r="EU293">
        <v>3.1</v>
      </c>
      <c r="EV293">
        <v>2.87</v>
      </c>
      <c r="EW293">
        <v>2.71</v>
      </c>
      <c r="EX293">
        <v>2.57</v>
      </c>
      <c r="EY293">
        <v>2.35</v>
      </c>
      <c r="EZ293">
        <v>2.06</v>
      </c>
      <c r="FA293">
        <v>1.94</v>
      </c>
      <c r="FB293">
        <v>1.8</v>
      </c>
      <c r="FC293">
        <v>1.62</v>
      </c>
      <c r="FD293">
        <v>1.5</v>
      </c>
      <c r="FE293">
        <v>1.35</v>
      </c>
      <c r="FF293">
        <v>1.2</v>
      </c>
      <c r="FG293">
        <v>1.1200000000000001</v>
      </c>
      <c r="FH293">
        <v>1</v>
      </c>
      <c r="FI293">
        <v>0.9</v>
      </c>
      <c r="FJ293">
        <v>0.78</v>
      </c>
      <c r="FK293">
        <v>0.69</v>
      </c>
      <c r="FL293">
        <v>0.62</v>
      </c>
      <c r="FM293">
        <v>0.56999999999999995</v>
      </c>
      <c r="FN293">
        <v>0.51</v>
      </c>
      <c r="FO293">
        <v>0.45</v>
      </c>
      <c r="FP293">
        <v>0.39</v>
      </c>
      <c r="FQ293">
        <v>0.35</v>
      </c>
      <c r="FR293">
        <v>0.28999999999999998</v>
      </c>
      <c r="FS293">
        <v>0.25</v>
      </c>
      <c r="FT293">
        <v>0.22</v>
      </c>
      <c r="FU293">
        <v>0.19</v>
      </c>
      <c r="FV293">
        <v>0.17</v>
      </c>
      <c r="FW293">
        <v>0.15</v>
      </c>
      <c r="FX293">
        <v>0.12</v>
      </c>
      <c r="FY293">
        <v>0.11</v>
      </c>
      <c r="FZ293">
        <v>0.1</v>
      </c>
    </row>
    <row r="294" spans="1:182" x14ac:dyDescent="0.15">
      <c r="A294">
        <v>-107</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0.03</v>
      </c>
      <c r="W294">
        <v>0.04</v>
      </c>
      <c r="X294">
        <v>7.0000000000000007E-2</v>
      </c>
      <c r="Y294">
        <v>0.09</v>
      </c>
      <c r="Z294">
        <v>0.11</v>
      </c>
      <c r="AA294">
        <v>0.13</v>
      </c>
      <c r="AB294">
        <v>0.15</v>
      </c>
      <c r="AC294">
        <v>0.19</v>
      </c>
      <c r="AD294">
        <v>0.23</v>
      </c>
      <c r="AE294">
        <v>0.26</v>
      </c>
      <c r="AF294">
        <v>0.31</v>
      </c>
      <c r="AG294">
        <v>0.37</v>
      </c>
      <c r="AH294">
        <v>0.43</v>
      </c>
      <c r="AI294">
        <v>0.49</v>
      </c>
      <c r="AJ294">
        <v>0.55000000000000004</v>
      </c>
      <c r="AK294">
        <v>0.64</v>
      </c>
      <c r="AL294">
        <v>0.71</v>
      </c>
      <c r="AM294">
        <v>0.82</v>
      </c>
      <c r="AN294">
        <v>0.94</v>
      </c>
      <c r="AO294">
        <v>1.03</v>
      </c>
      <c r="AP294">
        <v>1.1499999999999999</v>
      </c>
      <c r="AQ294">
        <v>1.27</v>
      </c>
      <c r="AR294">
        <v>1.39</v>
      </c>
      <c r="AS294">
        <v>1.55</v>
      </c>
      <c r="AT294">
        <v>1.71</v>
      </c>
      <c r="AU294">
        <v>1.89</v>
      </c>
      <c r="AV294">
        <v>2.0699999999999998</v>
      </c>
      <c r="AW294">
        <v>2.2400000000000002</v>
      </c>
      <c r="AX294">
        <v>2.4700000000000002</v>
      </c>
      <c r="AY294">
        <v>2.73</v>
      </c>
      <c r="AZ294">
        <v>2.89</v>
      </c>
      <c r="BA294">
        <v>3.07</v>
      </c>
      <c r="BB294">
        <v>3.33</v>
      </c>
      <c r="BC294">
        <v>3.65</v>
      </c>
      <c r="BD294">
        <v>3.95</v>
      </c>
      <c r="BE294">
        <v>4.09</v>
      </c>
      <c r="BF294">
        <v>4.43</v>
      </c>
      <c r="BG294">
        <v>4.6399999999999997</v>
      </c>
      <c r="BH294">
        <v>4.8499999999999996</v>
      </c>
      <c r="BI294">
        <v>5.0999999999999996</v>
      </c>
      <c r="BJ294">
        <v>5.43</v>
      </c>
      <c r="BK294">
        <v>5.81</v>
      </c>
      <c r="BL294">
        <v>6.14</v>
      </c>
      <c r="BM294">
        <v>6.57</v>
      </c>
      <c r="BN294">
        <v>7.05</v>
      </c>
      <c r="BO294">
        <v>7.51</v>
      </c>
      <c r="BP294">
        <v>7.85</v>
      </c>
      <c r="BQ294">
        <v>8.02</v>
      </c>
      <c r="BR294">
        <v>8.3699999999999992</v>
      </c>
      <c r="BS294">
        <v>8.41</v>
      </c>
      <c r="BT294">
        <v>8.61</v>
      </c>
      <c r="BU294">
        <v>8.9700000000000006</v>
      </c>
      <c r="BV294">
        <v>9.4</v>
      </c>
      <c r="BW294">
        <v>9.7100000000000009</v>
      </c>
      <c r="BX294">
        <v>10</v>
      </c>
      <c r="BY294">
        <v>10.3</v>
      </c>
      <c r="BZ294">
        <v>10.6</v>
      </c>
      <c r="CA294">
        <v>10.9</v>
      </c>
      <c r="CB294">
        <v>11.3</v>
      </c>
      <c r="CC294">
        <v>11.5</v>
      </c>
      <c r="CD294">
        <v>11.7</v>
      </c>
      <c r="CE294">
        <v>11.9</v>
      </c>
      <c r="CF294">
        <v>12.1</v>
      </c>
      <c r="CG294">
        <v>12.3</v>
      </c>
      <c r="CH294">
        <v>12.4</v>
      </c>
      <c r="CI294">
        <v>12.6</v>
      </c>
      <c r="CJ294">
        <v>12.8</v>
      </c>
      <c r="CK294">
        <v>12.9</v>
      </c>
      <c r="CL294">
        <v>13</v>
      </c>
      <c r="CM294">
        <v>13.1</v>
      </c>
      <c r="CN294">
        <v>13.2</v>
      </c>
      <c r="CO294">
        <v>13.2</v>
      </c>
      <c r="CP294">
        <v>13.3</v>
      </c>
      <c r="CQ294">
        <v>13.4</v>
      </c>
      <c r="CR294">
        <v>13.4</v>
      </c>
      <c r="CS294">
        <v>13.4</v>
      </c>
      <c r="CT294">
        <v>13.4</v>
      </c>
      <c r="CU294">
        <v>13.4</v>
      </c>
      <c r="CV294">
        <v>13.4</v>
      </c>
      <c r="CW294">
        <v>13.4</v>
      </c>
      <c r="CX294">
        <v>13.3</v>
      </c>
      <c r="CY294">
        <v>13.3</v>
      </c>
      <c r="CZ294">
        <v>13.3</v>
      </c>
      <c r="DA294">
        <v>13.2</v>
      </c>
      <c r="DB294">
        <v>13.2</v>
      </c>
      <c r="DC294">
        <v>13.1</v>
      </c>
      <c r="DD294">
        <v>13.1</v>
      </c>
      <c r="DE294">
        <v>13</v>
      </c>
      <c r="DF294">
        <v>12.9</v>
      </c>
      <c r="DG294">
        <v>12.8</v>
      </c>
      <c r="DH294">
        <v>12.7</v>
      </c>
      <c r="DI294">
        <v>12.6</v>
      </c>
      <c r="DJ294">
        <v>12.5</v>
      </c>
      <c r="DK294">
        <v>12.4</v>
      </c>
      <c r="DL294">
        <v>12.3</v>
      </c>
      <c r="DM294">
        <v>12.2</v>
      </c>
      <c r="DN294">
        <v>12.1</v>
      </c>
      <c r="DO294">
        <v>11.9</v>
      </c>
      <c r="DP294">
        <v>11.8</v>
      </c>
      <c r="DQ294">
        <v>11.6</v>
      </c>
      <c r="DR294">
        <v>11.5</v>
      </c>
      <c r="DS294">
        <v>11.3</v>
      </c>
      <c r="DT294">
        <v>11.2</v>
      </c>
      <c r="DU294">
        <v>11</v>
      </c>
      <c r="DV294">
        <v>10.8</v>
      </c>
      <c r="DW294">
        <v>10.6</v>
      </c>
      <c r="DX294">
        <v>10.4</v>
      </c>
      <c r="DY294">
        <v>10.199999999999999</v>
      </c>
      <c r="DZ294">
        <v>9.94</v>
      </c>
      <c r="EA294">
        <v>9.69</v>
      </c>
      <c r="EB294">
        <v>9.31</v>
      </c>
      <c r="EC294">
        <v>8.92</v>
      </c>
      <c r="ED294">
        <v>8.6</v>
      </c>
      <c r="EE294">
        <v>8.14</v>
      </c>
      <c r="EF294">
        <v>7.67</v>
      </c>
      <c r="EG294">
        <v>7.72</v>
      </c>
      <c r="EH294">
        <v>7.12</v>
      </c>
      <c r="EI294">
        <v>6.61</v>
      </c>
      <c r="EJ294">
        <v>6.08</v>
      </c>
      <c r="EK294">
        <v>5.63</v>
      </c>
      <c r="EL294">
        <v>5.3</v>
      </c>
      <c r="EM294">
        <v>5.0199999999999996</v>
      </c>
      <c r="EN294">
        <v>4.7300000000000004</v>
      </c>
      <c r="EO294">
        <v>4.58</v>
      </c>
      <c r="EP294">
        <v>4.37</v>
      </c>
      <c r="EQ294">
        <v>4.07</v>
      </c>
      <c r="ER294">
        <v>3.87</v>
      </c>
      <c r="ES294">
        <v>3.63</v>
      </c>
      <c r="ET294">
        <v>3.27</v>
      </c>
      <c r="EU294">
        <v>3.03</v>
      </c>
      <c r="EV294">
        <v>2.8</v>
      </c>
      <c r="EW294">
        <v>2.62</v>
      </c>
      <c r="EX294">
        <v>2.5299999999999998</v>
      </c>
      <c r="EY294">
        <v>2.29</v>
      </c>
      <c r="EZ294">
        <v>2.08</v>
      </c>
      <c r="FA294">
        <v>1.94</v>
      </c>
      <c r="FB294">
        <v>1.78</v>
      </c>
      <c r="FC294">
        <v>1.58</v>
      </c>
      <c r="FD294">
        <v>1.5</v>
      </c>
      <c r="FE294">
        <v>1.32</v>
      </c>
      <c r="FF294">
        <v>1.23</v>
      </c>
      <c r="FG294">
        <v>1.1100000000000001</v>
      </c>
      <c r="FH294">
        <v>0.99</v>
      </c>
      <c r="FI294">
        <v>0.89</v>
      </c>
      <c r="FJ294">
        <v>0.79</v>
      </c>
      <c r="FK294">
        <v>0.7</v>
      </c>
      <c r="FL294">
        <v>0.65</v>
      </c>
      <c r="FM294">
        <v>0.55000000000000004</v>
      </c>
      <c r="FN294">
        <v>0.5</v>
      </c>
      <c r="FO294">
        <v>0.45</v>
      </c>
      <c r="FP294">
        <v>0.38</v>
      </c>
      <c r="FQ294">
        <v>0.33</v>
      </c>
      <c r="FR294">
        <v>0.3</v>
      </c>
      <c r="FS294">
        <v>0.26</v>
      </c>
      <c r="FT294">
        <v>0.23</v>
      </c>
      <c r="FU294">
        <v>0.2</v>
      </c>
      <c r="FV294">
        <v>0.17</v>
      </c>
      <c r="FW294">
        <v>0.15</v>
      </c>
      <c r="FX294">
        <v>0.13</v>
      </c>
      <c r="FY294">
        <v>0.11</v>
      </c>
      <c r="FZ294">
        <v>0.1</v>
      </c>
    </row>
    <row r="295" spans="1:182" x14ac:dyDescent="0.15">
      <c r="A295">
        <v>-108</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0.02</v>
      </c>
      <c r="V295">
        <v>0.03</v>
      </c>
      <c r="W295">
        <v>0.05</v>
      </c>
      <c r="X295">
        <v>7.0000000000000007E-2</v>
      </c>
      <c r="Y295">
        <v>0.09</v>
      </c>
      <c r="Z295">
        <v>0.11</v>
      </c>
      <c r="AA295">
        <v>0.13</v>
      </c>
      <c r="AB295">
        <v>0.16</v>
      </c>
      <c r="AC295">
        <v>0.2</v>
      </c>
      <c r="AD295">
        <v>0.24</v>
      </c>
      <c r="AE295">
        <v>0.28000000000000003</v>
      </c>
      <c r="AF295">
        <v>0.32</v>
      </c>
      <c r="AG295">
        <v>0.39</v>
      </c>
      <c r="AH295">
        <v>0.42</v>
      </c>
      <c r="AI295">
        <v>0.5</v>
      </c>
      <c r="AJ295">
        <v>0.59</v>
      </c>
      <c r="AK295">
        <v>0.66</v>
      </c>
      <c r="AL295">
        <v>0.76</v>
      </c>
      <c r="AM295">
        <v>0.84</v>
      </c>
      <c r="AN295">
        <v>0.92</v>
      </c>
      <c r="AO295">
        <v>1.08</v>
      </c>
      <c r="AP295">
        <v>1.2</v>
      </c>
      <c r="AQ295">
        <v>1.3</v>
      </c>
      <c r="AR295">
        <v>1.47</v>
      </c>
      <c r="AS295">
        <v>1.63</v>
      </c>
      <c r="AT295">
        <v>1.76</v>
      </c>
      <c r="AU295">
        <v>1.92</v>
      </c>
      <c r="AV295">
        <v>2.13</v>
      </c>
      <c r="AW295">
        <v>2.29</v>
      </c>
      <c r="AX295">
        <v>2.5</v>
      </c>
      <c r="AY295">
        <v>2.74</v>
      </c>
      <c r="AZ295">
        <v>2.95</v>
      </c>
      <c r="BA295">
        <v>3.12</v>
      </c>
      <c r="BB295">
        <v>3.37</v>
      </c>
      <c r="BC295">
        <v>3.72</v>
      </c>
      <c r="BD295">
        <v>3.97</v>
      </c>
      <c r="BE295">
        <v>4.18</v>
      </c>
      <c r="BF295">
        <v>4.47</v>
      </c>
      <c r="BG295">
        <v>4.71</v>
      </c>
      <c r="BH295">
        <v>4.93</v>
      </c>
      <c r="BI295">
        <v>5.21</v>
      </c>
      <c r="BJ295">
        <v>5.53</v>
      </c>
      <c r="BK295">
        <v>5.84</v>
      </c>
      <c r="BL295">
        <v>6.24</v>
      </c>
      <c r="BM295">
        <v>6.67</v>
      </c>
      <c r="BN295">
        <v>7.19</v>
      </c>
      <c r="BO295">
        <v>7.63</v>
      </c>
      <c r="BP295">
        <v>7.97</v>
      </c>
      <c r="BQ295">
        <v>8.15</v>
      </c>
      <c r="BR295">
        <v>8.5299999999999994</v>
      </c>
      <c r="BS295">
        <v>8.48</v>
      </c>
      <c r="BT295">
        <v>8.7799999999999994</v>
      </c>
      <c r="BU295">
        <v>9.1</v>
      </c>
      <c r="BV295">
        <v>9.48</v>
      </c>
      <c r="BW295">
        <v>9.8000000000000007</v>
      </c>
      <c r="BX295">
        <v>10.1</v>
      </c>
      <c r="BY295">
        <v>10.4</v>
      </c>
      <c r="BZ295">
        <v>10.7</v>
      </c>
      <c r="CA295">
        <v>11</v>
      </c>
      <c r="CB295">
        <v>11.3</v>
      </c>
      <c r="CC295">
        <v>11.6</v>
      </c>
      <c r="CD295">
        <v>11.8</v>
      </c>
      <c r="CE295">
        <v>12</v>
      </c>
      <c r="CF295">
        <v>12.2</v>
      </c>
      <c r="CG295">
        <v>12.4</v>
      </c>
      <c r="CH295">
        <v>12.5</v>
      </c>
      <c r="CI295">
        <v>12.6</v>
      </c>
      <c r="CJ295">
        <v>12.8</v>
      </c>
      <c r="CK295">
        <v>12.9</v>
      </c>
      <c r="CL295">
        <v>13</v>
      </c>
      <c r="CM295">
        <v>13.1</v>
      </c>
      <c r="CN295">
        <v>13.2</v>
      </c>
      <c r="CO295">
        <v>13.3</v>
      </c>
      <c r="CP295">
        <v>13.4</v>
      </c>
      <c r="CQ295">
        <v>13.4</v>
      </c>
      <c r="CR295">
        <v>13.4</v>
      </c>
      <c r="CS295">
        <v>13.4</v>
      </c>
      <c r="CT295">
        <v>13.4</v>
      </c>
      <c r="CU295">
        <v>13.4</v>
      </c>
      <c r="CV295">
        <v>13.4</v>
      </c>
      <c r="CW295">
        <v>13.4</v>
      </c>
      <c r="CX295">
        <v>13.4</v>
      </c>
      <c r="CY295">
        <v>13.3</v>
      </c>
      <c r="CZ295">
        <v>13.3</v>
      </c>
      <c r="DA295">
        <v>13.3</v>
      </c>
      <c r="DB295">
        <v>13.2</v>
      </c>
      <c r="DC295">
        <v>13.1</v>
      </c>
      <c r="DD295">
        <v>13.1</v>
      </c>
      <c r="DE295">
        <v>13</v>
      </c>
      <c r="DF295">
        <v>12.9</v>
      </c>
      <c r="DG295">
        <v>12.8</v>
      </c>
      <c r="DH295">
        <v>12.7</v>
      </c>
      <c r="DI295">
        <v>12.6</v>
      </c>
      <c r="DJ295">
        <v>12.5</v>
      </c>
      <c r="DK295">
        <v>12.4</v>
      </c>
      <c r="DL295">
        <v>12.3</v>
      </c>
      <c r="DM295">
        <v>12.2</v>
      </c>
      <c r="DN295">
        <v>12.1</v>
      </c>
      <c r="DO295">
        <v>11.9</v>
      </c>
      <c r="DP295">
        <v>11.8</v>
      </c>
      <c r="DQ295">
        <v>11.6</v>
      </c>
      <c r="DR295">
        <v>11.5</v>
      </c>
      <c r="DS295">
        <v>11.3</v>
      </c>
      <c r="DT295">
        <v>11.2</v>
      </c>
      <c r="DU295">
        <v>11</v>
      </c>
      <c r="DV295">
        <v>10.8</v>
      </c>
      <c r="DW295">
        <v>10.6</v>
      </c>
      <c r="DX295">
        <v>10.4</v>
      </c>
      <c r="DY295">
        <v>10.199999999999999</v>
      </c>
      <c r="DZ295">
        <v>9.89</v>
      </c>
      <c r="EA295">
        <v>9.6</v>
      </c>
      <c r="EB295">
        <v>9.31</v>
      </c>
      <c r="EC295">
        <v>8.84</v>
      </c>
      <c r="ED295">
        <v>8.41</v>
      </c>
      <c r="EE295">
        <v>8.01</v>
      </c>
      <c r="EF295">
        <v>7.66</v>
      </c>
      <c r="EG295">
        <v>7.63</v>
      </c>
      <c r="EH295">
        <v>7.15</v>
      </c>
      <c r="EI295">
        <v>6.51</v>
      </c>
      <c r="EJ295">
        <v>5.97</v>
      </c>
      <c r="EK295">
        <v>5.56</v>
      </c>
      <c r="EL295">
        <v>5.22</v>
      </c>
      <c r="EM295">
        <v>4.93</v>
      </c>
      <c r="EN295">
        <v>4.7699999999999996</v>
      </c>
      <c r="EO295">
        <v>4.53</v>
      </c>
      <c r="EP295">
        <v>4.26</v>
      </c>
      <c r="EQ295">
        <v>3.96</v>
      </c>
      <c r="ER295">
        <v>3.8</v>
      </c>
      <c r="ES295">
        <v>3.55</v>
      </c>
      <c r="ET295">
        <v>3.27</v>
      </c>
      <c r="EU295">
        <v>3.03</v>
      </c>
      <c r="EV295">
        <v>2.79</v>
      </c>
      <c r="EW295">
        <v>2.65</v>
      </c>
      <c r="EX295">
        <v>2.48</v>
      </c>
      <c r="EY295">
        <v>2.19</v>
      </c>
      <c r="EZ295">
        <v>2</v>
      </c>
      <c r="FA295">
        <v>1.93</v>
      </c>
      <c r="FB295">
        <v>1.73</v>
      </c>
      <c r="FC295">
        <v>1.57</v>
      </c>
      <c r="FD295">
        <v>1.42</v>
      </c>
      <c r="FE295">
        <v>1.33</v>
      </c>
      <c r="FF295">
        <v>1.19</v>
      </c>
      <c r="FG295">
        <v>1.07</v>
      </c>
      <c r="FH295">
        <v>0.96</v>
      </c>
      <c r="FI295">
        <v>0.87</v>
      </c>
      <c r="FJ295">
        <v>0.74</v>
      </c>
      <c r="FK295">
        <v>0.67</v>
      </c>
      <c r="FL295">
        <v>0.61</v>
      </c>
      <c r="FM295">
        <v>0.56000000000000005</v>
      </c>
      <c r="FN295">
        <v>0.49</v>
      </c>
      <c r="FO295">
        <v>0.44</v>
      </c>
      <c r="FP295">
        <v>0.36</v>
      </c>
      <c r="FQ295">
        <v>0.34</v>
      </c>
      <c r="FR295">
        <v>0.28999999999999998</v>
      </c>
      <c r="FS295">
        <v>0.26</v>
      </c>
      <c r="FT295">
        <v>0.22</v>
      </c>
      <c r="FU295">
        <v>0.19</v>
      </c>
      <c r="FV295">
        <v>0.17</v>
      </c>
      <c r="FW295">
        <v>0.15</v>
      </c>
      <c r="FX295">
        <v>0.12</v>
      </c>
      <c r="FY295">
        <v>0.11</v>
      </c>
      <c r="FZ295">
        <v>0.1</v>
      </c>
    </row>
    <row r="296" spans="1:182" x14ac:dyDescent="0.15">
      <c r="A296">
        <v>-109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0.02</v>
      </c>
      <c r="V296">
        <v>0.04</v>
      </c>
      <c r="W296">
        <v>0.05</v>
      </c>
      <c r="X296">
        <v>7.0000000000000007E-2</v>
      </c>
      <c r="Y296">
        <v>0.09</v>
      </c>
      <c r="Z296">
        <v>0.11</v>
      </c>
      <c r="AA296">
        <v>0.14000000000000001</v>
      </c>
      <c r="AB296">
        <v>0.16</v>
      </c>
      <c r="AC296">
        <v>0.2</v>
      </c>
      <c r="AD296">
        <v>0.24</v>
      </c>
      <c r="AE296">
        <v>0.28999999999999998</v>
      </c>
      <c r="AF296">
        <v>0.31</v>
      </c>
      <c r="AG296">
        <v>0.4</v>
      </c>
      <c r="AH296">
        <v>0.45</v>
      </c>
      <c r="AI296">
        <v>0.52</v>
      </c>
      <c r="AJ296">
        <v>0.59</v>
      </c>
      <c r="AK296">
        <v>0.67</v>
      </c>
      <c r="AL296">
        <v>0.75</v>
      </c>
      <c r="AM296">
        <v>0.87</v>
      </c>
      <c r="AN296">
        <v>0.97</v>
      </c>
      <c r="AO296">
        <v>1.07</v>
      </c>
      <c r="AP296">
        <v>1.22</v>
      </c>
      <c r="AQ296">
        <v>1.35</v>
      </c>
      <c r="AR296">
        <v>1.45</v>
      </c>
      <c r="AS296">
        <v>1.63</v>
      </c>
      <c r="AT296">
        <v>1.77</v>
      </c>
      <c r="AU296">
        <v>1.98</v>
      </c>
      <c r="AV296">
        <v>2.13</v>
      </c>
      <c r="AW296">
        <v>2.36</v>
      </c>
      <c r="AX296">
        <v>2.59</v>
      </c>
      <c r="AY296">
        <v>2.75</v>
      </c>
      <c r="AZ296">
        <v>3</v>
      </c>
      <c r="BA296">
        <v>3.2</v>
      </c>
      <c r="BB296">
        <v>3.44</v>
      </c>
      <c r="BC296">
        <v>3.76</v>
      </c>
      <c r="BD296">
        <v>4.0999999999999996</v>
      </c>
      <c r="BE296">
        <v>4.29</v>
      </c>
      <c r="BF296">
        <v>4.55</v>
      </c>
      <c r="BG296">
        <v>4.8099999999999996</v>
      </c>
      <c r="BH296">
        <v>4.99</v>
      </c>
      <c r="BI296">
        <v>5.25</v>
      </c>
      <c r="BJ296">
        <v>5.6</v>
      </c>
      <c r="BK296">
        <v>5.9</v>
      </c>
      <c r="BL296">
        <v>6.34</v>
      </c>
      <c r="BM296">
        <v>6.81</v>
      </c>
      <c r="BN296">
        <v>7.33</v>
      </c>
      <c r="BO296">
        <v>7.73</v>
      </c>
      <c r="BP296">
        <v>8</v>
      </c>
      <c r="BQ296">
        <v>8.26</v>
      </c>
      <c r="BR296">
        <v>8.67</v>
      </c>
      <c r="BS296">
        <v>8.56</v>
      </c>
      <c r="BT296">
        <v>8.92</v>
      </c>
      <c r="BU296">
        <v>9.23</v>
      </c>
      <c r="BV296">
        <v>9.58</v>
      </c>
      <c r="BW296">
        <v>9.91</v>
      </c>
      <c r="BX296">
        <v>10.199999999999999</v>
      </c>
      <c r="BY296">
        <v>10.6</v>
      </c>
      <c r="BZ296">
        <v>10.8</v>
      </c>
      <c r="CA296">
        <v>11.2</v>
      </c>
      <c r="CB296">
        <v>11.4</v>
      </c>
      <c r="CC296">
        <v>11.6</v>
      </c>
      <c r="CD296">
        <v>11.9</v>
      </c>
      <c r="CE296">
        <v>12.1</v>
      </c>
      <c r="CF296">
        <v>12.3</v>
      </c>
      <c r="CG296">
        <v>12.4</v>
      </c>
      <c r="CH296">
        <v>12.5</v>
      </c>
      <c r="CI296">
        <v>12.7</v>
      </c>
      <c r="CJ296">
        <v>12.8</v>
      </c>
      <c r="CK296">
        <v>13</v>
      </c>
      <c r="CL296">
        <v>13.1</v>
      </c>
      <c r="CM296">
        <v>13.2</v>
      </c>
      <c r="CN296">
        <v>13.3</v>
      </c>
      <c r="CO296">
        <v>13.4</v>
      </c>
      <c r="CP296">
        <v>13.4</v>
      </c>
      <c r="CQ296">
        <v>13.4</v>
      </c>
      <c r="CR296">
        <v>13.5</v>
      </c>
      <c r="CS296">
        <v>13.5</v>
      </c>
      <c r="CT296">
        <v>13.5</v>
      </c>
      <c r="CU296">
        <v>13.5</v>
      </c>
      <c r="CV296">
        <v>13.4</v>
      </c>
      <c r="CW296">
        <v>13.4</v>
      </c>
      <c r="CX296">
        <v>13.4</v>
      </c>
      <c r="CY296">
        <v>13.4</v>
      </c>
      <c r="CZ296">
        <v>13.3</v>
      </c>
      <c r="DA296">
        <v>13.3</v>
      </c>
      <c r="DB296">
        <v>13.2</v>
      </c>
      <c r="DC296">
        <v>13.2</v>
      </c>
      <c r="DD296">
        <v>13.1</v>
      </c>
      <c r="DE296">
        <v>13</v>
      </c>
      <c r="DF296">
        <v>12.9</v>
      </c>
      <c r="DG296">
        <v>12.9</v>
      </c>
      <c r="DH296">
        <v>12.8</v>
      </c>
      <c r="DI296">
        <v>12.7</v>
      </c>
      <c r="DJ296">
        <v>12.6</v>
      </c>
      <c r="DK296">
        <v>12.4</v>
      </c>
      <c r="DL296">
        <v>12.3</v>
      </c>
      <c r="DM296">
        <v>12.2</v>
      </c>
      <c r="DN296">
        <v>12.1</v>
      </c>
      <c r="DO296">
        <v>11.9</v>
      </c>
      <c r="DP296">
        <v>11.8</v>
      </c>
      <c r="DQ296">
        <v>11.6</v>
      </c>
      <c r="DR296">
        <v>11.5</v>
      </c>
      <c r="DS296">
        <v>11.3</v>
      </c>
      <c r="DT296">
        <v>11.1</v>
      </c>
      <c r="DU296">
        <v>11</v>
      </c>
      <c r="DV296">
        <v>10.8</v>
      </c>
      <c r="DW296">
        <v>10.6</v>
      </c>
      <c r="DX296">
        <v>10.4</v>
      </c>
      <c r="DY296">
        <v>10.1</v>
      </c>
      <c r="DZ296">
        <v>9.86</v>
      </c>
      <c r="EA296">
        <v>9.49</v>
      </c>
      <c r="EB296">
        <v>9.16</v>
      </c>
      <c r="EC296">
        <v>8.66</v>
      </c>
      <c r="ED296">
        <v>8.36</v>
      </c>
      <c r="EE296">
        <v>7.91</v>
      </c>
      <c r="EF296">
        <v>8.01</v>
      </c>
      <c r="EG296">
        <v>7.53</v>
      </c>
      <c r="EH296">
        <v>7.05</v>
      </c>
      <c r="EI296">
        <v>6.38</v>
      </c>
      <c r="EJ296">
        <v>5.84</v>
      </c>
      <c r="EK296">
        <v>5.47</v>
      </c>
      <c r="EL296">
        <v>5.16</v>
      </c>
      <c r="EM296">
        <v>4.93</v>
      </c>
      <c r="EN296">
        <v>4.66</v>
      </c>
      <c r="EO296">
        <v>4.49</v>
      </c>
      <c r="EP296">
        <v>4.2</v>
      </c>
      <c r="EQ296">
        <v>3.92</v>
      </c>
      <c r="ER296">
        <v>3.77</v>
      </c>
      <c r="ES296">
        <v>3.52</v>
      </c>
      <c r="ET296">
        <v>3.21</v>
      </c>
      <c r="EU296">
        <v>2.98</v>
      </c>
      <c r="EV296">
        <v>2.75</v>
      </c>
      <c r="EW296">
        <v>2.6</v>
      </c>
      <c r="EX296">
        <v>2.4300000000000002</v>
      </c>
      <c r="EY296">
        <v>2.1800000000000002</v>
      </c>
      <c r="EZ296">
        <v>2.0299999999999998</v>
      </c>
      <c r="FA296">
        <v>1.87</v>
      </c>
      <c r="FB296">
        <v>1.7</v>
      </c>
      <c r="FC296">
        <v>1.59</v>
      </c>
      <c r="FD296">
        <v>1.41</v>
      </c>
      <c r="FE296">
        <v>1.29</v>
      </c>
      <c r="FF296">
        <v>1.18</v>
      </c>
      <c r="FG296">
        <v>1.06</v>
      </c>
      <c r="FH296">
        <v>0.95</v>
      </c>
      <c r="FI296">
        <v>0.85</v>
      </c>
      <c r="FJ296">
        <v>0.78</v>
      </c>
      <c r="FK296">
        <v>0.71</v>
      </c>
      <c r="FL296">
        <v>0.61</v>
      </c>
      <c r="FM296">
        <v>0.55000000000000004</v>
      </c>
      <c r="FN296">
        <v>0.47</v>
      </c>
      <c r="FO296">
        <v>0.44</v>
      </c>
      <c r="FP296">
        <v>0.37</v>
      </c>
      <c r="FQ296">
        <v>0.32</v>
      </c>
      <c r="FR296">
        <v>0.28000000000000003</v>
      </c>
      <c r="FS296">
        <v>0.24</v>
      </c>
      <c r="FT296">
        <v>0.22</v>
      </c>
      <c r="FU296">
        <v>0.19</v>
      </c>
      <c r="FV296">
        <v>0.17</v>
      </c>
      <c r="FW296">
        <v>0.14000000000000001</v>
      </c>
      <c r="FX296">
        <v>0.13</v>
      </c>
      <c r="FY296">
        <v>0.11</v>
      </c>
      <c r="FZ296">
        <v>0.1</v>
      </c>
    </row>
    <row r="297" spans="1:182" x14ac:dyDescent="0.15">
      <c r="A297">
        <v>-110</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0.02</v>
      </c>
      <c r="V297">
        <v>0.03</v>
      </c>
      <c r="W297">
        <v>0.05</v>
      </c>
      <c r="X297">
        <v>0.08</v>
      </c>
      <c r="Y297">
        <v>0.1</v>
      </c>
      <c r="Z297">
        <v>0.12</v>
      </c>
      <c r="AA297">
        <v>0.14000000000000001</v>
      </c>
      <c r="AB297">
        <v>0.17</v>
      </c>
      <c r="AC297">
        <v>0.2</v>
      </c>
      <c r="AD297">
        <v>0.23</v>
      </c>
      <c r="AE297">
        <v>0.3</v>
      </c>
      <c r="AF297">
        <v>0.34</v>
      </c>
      <c r="AG297">
        <v>0.4</v>
      </c>
      <c r="AH297">
        <v>0.46</v>
      </c>
      <c r="AI297">
        <v>0.53</v>
      </c>
      <c r="AJ297">
        <v>0.61</v>
      </c>
      <c r="AK297">
        <v>0.67</v>
      </c>
      <c r="AL297">
        <v>0.79</v>
      </c>
      <c r="AM297">
        <v>0.89</v>
      </c>
      <c r="AN297">
        <v>0.97</v>
      </c>
      <c r="AO297">
        <v>1.1100000000000001</v>
      </c>
      <c r="AP297">
        <v>1.23</v>
      </c>
      <c r="AQ297">
        <v>1.36</v>
      </c>
      <c r="AR297">
        <v>1.49</v>
      </c>
      <c r="AS297">
        <v>1.69</v>
      </c>
      <c r="AT297">
        <v>1.82</v>
      </c>
      <c r="AU297">
        <v>2.04</v>
      </c>
      <c r="AV297">
        <v>2.1800000000000002</v>
      </c>
      <c r="AW297">
        <v>2.4</v>
      </c>
      <c r="AX297">
        <v>2.64</v>
      </c>
      <c r="AY297">
        <v>2.81</v>
      </c>
      <c r="AZ297">
        <v>3.01</v>
      </c>
      <c r="BA297">
        <v>3.28</v>
      </c>
      <c r="BB297">
        <v>3.53</v>
      </c>
      <c r="BC297">
        <v>3.88</v>
      </c>
      <c r="BD297">
        <v>4.0999999999999996</v>
      </c>
      <c r="BE297">
        <v>4.3499999999999996</v>
      </c>
      <c r="BF297">
        <v>4.6100000000000003</v>
      </c>
      <c r="BG297">
        <v>4.8600000000000003</v>
      </c>
      <c r="BH297">
        <v>5.07</v>
      </c>
      <c r="BI297">
        <v>5.38</v>
      </c>
      <c r="BJ297">
        <v>5.72</v>
      </c>
      <c r="BK297">
        <v>6.05</v>
      </c>
      <c r="BL297">
        <v>6.48</v>
      </c>
      <c r="BM297">
        <v>6.95</v>
      </c>
      <c r="BN297">
        <v>7.46</v>
      </c>
      <c r="BO297">
        <v>7.91</v>
      </c>
      <c r="BP297">
        <v>8.1199999999999992</v>
      </c>
      <c r="BQ297">
        <v>8.4499999999999993</v>
      </c>
      <c r="BR297">
        <v>8.7899999999999991</v>
      </c>
      <c r="BS297">
        <v>8.69</v>
      </c>
      <c r="BT297">
        <v>9.0399999999999991</v>
      </c>
      <c r="BU297">
        <v>9.3699999999999992</v>
      </c>
      <c r="BV297">
        <v>9.69</v>
      </c>
      <c r="BW297">
        <v>10</v>
      </c>
      <c r="BX297">
        <v>10.3</v>
      </c>
      <c r="BY297">
        <v>10.7</v>
      </c>
      <c r="BZ297">
        <v>10.9</v>
      </c>
      <c r="CA297">
        <v>11.2</v>
      </c>
      <c r="CB297">
        <v>11.5</v>
      </c>
      <c r="CC297">
        <v>11.7</v>
      </c>
      <c r="CD297">
        <v>11.9</v>
      </c>
      <c r="CE297">
        <v>12.1</v>
      </c>
      <c r="CF297">
        <v>12.3</v>
      </c>
      <c r="CG297">
        <v>12.5</v>
      </c>
      <c r="CH297">
        <v>12.6</v>
      </c>
      <c r="CI297">
        <v>12.7</v>
      </c>
      <c r="CJ297">
        <v>12.9</v>
      </c>
      <c r="CK297">
        <v>13</v>
      </c>
      <c r="CL297">
        <v>13.1</v>
      </c>
      <c r="CM297">
        <v>13.2</v>
      </c>
      <c r="CN297">
        <v>13.3</v>
      </c>
      <c r="CO297">
        <v>13.4</v>
      </c>
      <c r="CP297">
        <v>13.4</v>
      </c>
      <c r="CQ297">
        <v>13.5</v>
      </c>
      <c r="CR297">
        <v>13.5</v>
      </c>
      <c r="CS297">
        <v>13.5</v>
      </c>
      <c r="CT297">
        <v>13.5</v>
      </c>
      <c r="CU297">
        <v>13.5</v>
      </c>
      <c r="CV297">
        <v>13.5</v>
      </c>
      <c r="CW297">
        <v>13.5</v>
      </c>
      <c r="CX297">
        <v>13.4</v>
      </c>
      <c r="CY297">
        <v>13.4</v>
      </c>
      <c r="CZ297">
        <v>13.3</v>
      </c>
      <c r="DA297">
        <v>13.3</v>
      </c>
      <c r="DB297">
        <v>13.3</v>
      </c>
      <c r="DC297">
        <v>13.2</v>
      </c>
      <c r="DD297">
        <v>13.1</v>
      </c>
      <c r="DE297">
        <v>13</v>
      </c>
      <c r="DF297">
        <v>13</v>
      </c>
      <c r="DG297">
        <v>12.9</v>
      </c>
      <c r="DH297">
        <v>12.8</v>
      </c>
      <c r="DI297">
        <v>12.7</v>
      </c>
      <c r="DJ297">
        <v>12.6</v>
      </c>
      <c r="DK297">
        <v>12.5</v>
      </c>
      <c r="DL297">
        <v>12.3</v>
      </c>
      <c r="DM297">
        <v>12.2</v>
      </c>
      <c r="DN297">
        <v>12.1</v>
      </c>
      <c r="DO297">
        <v>11.9</v>
      </c>
      <c r="DP297">
        <v>11.8</v>
      </c>
      <c r="DQ297">
        <v>11.6</v>
      </c>
      <c r="DR297">
        <v>11.5</v>
      </c>
      <c r="DS297">
        <v>11.3</v>
      </c>
      <c r="DT297">
        <v>11.2</v>
      </c>
      <c r="DU297">
        <v>11</v>
      </c>
      <c r="DV297">
        <v>10.8</v>
      </c>
      <c r="DW297">
        <v>10.6</v>
      </c>
      <c r="DX297">
        <v>10.4</v>
      </c>
      <c r="DY297">
        <v>10.1</v>
      </c>
      <c r="DZ297">
        <v>9.81</v>
      </c>
      <c r="EA297">
        <v>9.43</v>
      </c>
      <c r="EB297">
        <v>9.08</v>
      </c>
      <c r="EC297">
        <v>8.66</v>
      </c>
      <c r="ED297">
        <v>8.3000000000000007</v>
      </c>
      <c r="EE297">
        <v>7.81</v>
      </c>
      <c r="EF297">
        <v>7.92</v>
      </c>
      <c r="EG297">
        <v>7.23</v>
      </c>
      <c r="EH297">
        <v>6.82</v>
      </c>
      <c r="EI297">
        <v>6.23</v>
      </c>
      <c r="EJ297">
        <v>5.77</v>
      </c>
      <c r="EK297">
        <v>5.38</v>
      </c>
      <c r="EL297">
        <v>5.0999999999999996</v>
      </c>
      <c r="EM297">
        <v>4.87</v>
      </c>
      <c r="EN297">
        <v>4.6399999999999997</v>
      </c>
      <c r="EO297">
        <v>4.4400000000000004</v>
      </c>
      <c r="EP297">
        <v>4.13</v>
      </c>
      <c r="EQ297">
        <v>3.9</v>
      </c>
      <c r="ER297">
        <v>3.72</v>
      </c>
      <c r="ES297">
        <v>3.47</v>
      </c>
      <c r="ET297">
        <v>3.19</v>
      </c>
      <c r="EU297">
        <v>2.94</v>
      </c>
      <c r="EV297">
        <v>2.73</v>
      </c>
      <c r="EW297">
        <v>2.58</v>
      </c>
      <c r="EX297">
        <v>2.35</v>
      </c>
      <c r="EY297">
        <v>2.16</v>
      </c>
      <c r="EZ297">
        <v>2</v>
      </c>
      <c r="FA297">
        <v>1.85</v>
      </c>
      <c r="FB297">
        <v>1.61</v>
      </c>
      <c r="FC297">
        <v>1.54</v>
      </c>
      <c r="FD297">
        <v>1.4</v>
      </c>
      <c r="FE297">
        <v>1.29</v>
      </c>
      <c r="FF297">
        <v>1.1299999999999999</v>
      </c>
      <c r="FG297">
        <v>1.05</v>
      </c>
      <c r="FH297">
        <v>0.92</v>
      </c>
      <c r="FI297">
        <v>0.82</v>
      </c>
      <c r="FJ297">
        <v>0.75</v>
      </c>
      <c r="FK297">
        <v>0.67</v>
      </c>
      <c r="FL297">
        <v>0.61</v>
      </c>
      <c r="FM297">
        <v>0.53</v>
      </c>
      <c r="FN297">
        <v>0.49</v>
      </c>
      <c r="FO297">
        <v>0.41</v>
      </c>
      <c r="FP297">
        <v>0.36</v>
      </c>
      <c r="FQ297">
        <v>0.33</v>
      </c>
      <c r="FR297">
        <v>0.28999999999999998</v>
      </c>
      <c r="FS297">
        <v>0.24</v>
      </c>
      <c r="FT297">
        <v>0.22</v>
      </c>
      <c r="FU297">
        <v>0.19</v>
      </c>
      <c r="FV297">
        <v>0.16</v>
      </c>
      <c r="FW297">
        <v>0.14000000000000001</v>
      </c>
      <c r="FX297">
        <v>0.13</v>
      </c>
      <c r="FY297">
        <v>0.11</v>
      </c>
      <c r="FZ297">
        <v>0.1</v>
      </c>
    </row>
    <row r="298" spans="1:182" x14ac:dyDescent="0.15">
      <c r="A298">
        <v>-111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0.03</v>
      </c>
      <c r="V298">
        <v>0.04</v>
      </c>
      <c r="W298">
        <v>0.06</v>
      </c>
      <c r="X298">
        <v>0.08</v>
      </c>
      <c r="Y298">
        <v>0.1</v>
      </c>
      <c r="Z298">
        <v>0.12</v>
      </c>
      <c r="AA298">
        <v>0.15</v>
      </c>
      <c r="AB298">
        <v>0.18</v>
      </c>
      <c r="AC298">
        <v>0.22</v>
      </c>
      <c r="AD298">
        <v>0.25</v>
      </c>
      <c r="AE298">
        <v>0.31</v>
      </c>
      <c r="AF298">
        <v>0.35</v>
      </c>
      <c r="AG298">
        <v>0.41</v>
      </c>
      <c r="AH298">
        <v>0.47</v>
      </c>
      <c r="AI298">
        <v>0.55000000000000004</v>
      </c>
      <c r="AJ298">
        <v>0.61</v>
      </c>
      <c r="AK298">
        <v>0.71</v>
      </c>
      <c r="AL298">
        <v>0.81</v>
      </c>
      <c r="AM298">
        <v>0.9</v>
      </c>
      <c r="AN298">
        <v>1</v>
      </c>
      <c r="AO298">
        <v>1.1399999999999999</v>
      </c>
      <c r="AP298">
        <v>1.24</v>
      </c>
      <c r="AQ298">
        <v>1.41</v>
      </c>
      <c r="AR298">
        <v>1.54</v>
      </c>
      <c r="AS298">
        <v>1.73</v>
      </c>
      <c r="AT298">
        <v>1.89</v>
      </c>
      <c r="AU298">
        <v>2.09</v>
      </c>
      <c r="AV298">
        <v>2.23</v>
      </c>
      <c r="AW298">
        <v>2.4</v>
      </c>
      <c r="AX298">
        <v>2.67</v>
      </c>
      <c r="AY298">
        <v>2.9</v>
      </c>
      <c r="AZ298">
        <v>3.04</v>
      </c>
      <c r="BA298">
        <v>3.33</v>
      </c>
      <c r="BB298">
        <v>3.56</v>
      </c>
      <c r="BC298">
        <v>3.91</v>
      </c>
      <c r="BD298">
        <v>4.16</v>
      </c>
      <c r="BE298">
        <v>4.4400000000000004</v>
      </c>
      <c r="BF298">
        <v>4.68</v>
      </c>
      <c r="BG298">
        <v>4.9400000000000004</v>
      </c>
      <c r="BH298">
        <v>5.16</v>
      </c>
      <c r="BI298">
        <v>5.47</v>
      </c>
      <c r="BJ298">
        <v>5.81</v>
      </c>
      <c r="BK298">
        <v>6.16</v>
      </c>
      <c r="BL298">
        <v>6.59</v>
      </c>
      <c r="BM298">
        <v>7.07</v>
      </c>
      <c r="BN298">
        <v>7.59</v>
      </c>
      <c r="BO298">
        <v>8.0399999999999991</v>
      </c>
      <c r="BP298">
        <v>8.23</v>
      </c>
      <c r="BQ298">
        <v>8.56</v>
      </c>
      <c r="BR298">
        <v>8.91</v>
      </c>
      <c r="BS298">
        <v>8.85</v>
      </c>
      <c r="BT298">
        <v>9.19</v>
      </c>
      <c r="BU298">
        <v>9.49</v>
      </c>
      <c r="BV298">
        <v>9.82</v>
      </c>
      <c r="BW298">
        <v>10.1</v>
      </c>
      <c r="BX298">
        <v>10.5</v>
      </c>
      <c r="BY298">
        <v>10.8</v>
      </c>
      <c r="BZ298">
        <v>11</v>
      </c>
      <c r="CA298">
        <v>11.3</v>
      </c>
      <c r="CB298">
        <v>11.6</v>
      </c>
      <c r="CC298">
        <v>11.8</v>
      </c>
      <c r="CD298">
        <v>12</v>
      </c>
      <c r="CE298">
        <v>12.2</v>
      </c>
      <c r="CF298">
        <v>12.4</v>
      </c>
      <c r="CG298">
        <v>12.5</v>
      </c>
      <c r="CH298">
        <v>12.7</v>
      </c>
      <c r="CI298">
        <v>12.8</v>
      </c>
      <c r="CJ298">
        <v>12.9</v>
      </c>
      <c r="CK298">
        <v>13</v>
      </c>
      <c r="CL298">
        <v>13.1</v>
      </c>
      <c r="CM298">
        <v>13.2</v>
      </c>
      <c r="CN298">
        <v>13.4</v>
      </c>
      <c r="CO298">
        <v>13.4</v>
      </c>
      <c r="CP298">
        <v>13.5</v>
      </c>
      <c r="CQ298">
        <v>13.5</v>
      </c>
      <c r="CR298">
        <v>13.5</v>
      </c>
      <c r="CS298">
        <v>13.5</v>
      </c>
      <c r="CT298">
        <v>13.5</v>
      </c>
      <c r="CU298">
        <v>13.5</v>
      </c>
      <c r="CV298">
        <v>13.5</v>
      </c>
      <c r="CW298">
        <v>13.5</v>
      </c>
      <c r="CX298">
        <v>13.5</v>
      </c>
      <c r="CY298">
        <v>13.4</v>
      </c>
      <c r="CZ298">
        <v>13.4</v>
      </c>
      <c r="DA298">
        <v>13.3</v>
      </c>
      <c r="DB298">
        <v>13.3</v>
      </c>
      <c r="DC298">
        <v>13.2</v>
      </c>
      <c r="DD298">
        <v>13.1</v>
      </c>
      <c r="DE298">
        <v>13.1</v>
      </c>
      <c r="DF298">
        <v>13</v>
      </c>
      <c r="DG298">
        <v>12.9</v>
      </c>
      <c r="DH298">
        <v>12.8</v>
      </c>
      <c r="DI298">
        <v>12.7</v>
      </c>
      <c r="DJ298">
        <v>12.6</v>
      </c>
      <c r="DK298">
        <v>12.5</v>
      </c>
      <c r="DL298">
        <v>12.3</v>
      </c>
      <c r="DM298">
        <v>12.2</v>
      </c>
      <c r="DN298">
        <v>12.1</v>
      </c>
      <c r="DO298">
        <v>12</v>
      </c>
      <c r="DP298">
        <v>11.8</v>
      </c>
      <c r="DQ298">
        <v>11.6</v>
      </c>
      <c r="DR298">
        <v>11.5</v>
      </c>
      <c r="DS298">
        <v>11.3</v>
      </c>
      <c r="DT298">
        <v>11.1</v>
      </c>
      <c r="DU298">
        <v>11</v>
      </c>
      <c r="DV298">
        <v>10.8</v>
      </c>
      <c r="DW298">
        <v>10.5</v>
      </c>
      <c r="DX298">
        <v>10.3</v>
      </c>
      <c r="DY298">
        <v>10</v>
      </c>
      <c r="DZ298">
        <v>9.75</v>
      </c>
      <c r="EA298">
        <v>9.31</v>
      </c>
      <c r="EB298">
        <v>9.01</v>
      </c>
      <c r="EC298">
        <v>8.56</v>
      </c>
      <c r="ED298">
        <v>8.11</v>
      </c>
      <c r="EE298">
        <v>7.79</v>
      </c>
      <c r="EF298">
        <v>7.81</v>
      </c>
      <c r="EG298">
        <v>7.07</v>
      </c>
      <c r="EH298">
        <v>6.7</v>
      </c>
      <c r="EI298">
        <v>6.14</v>
      </c>
      <c r="EJ298">
        <v>5.7</v>
      </c>
      <c r="EK298">
        <v>5.35</v>
      </c>
      <c r="EL298">
        <v>5.08</v>
      </c>
      <c r="EM298">
        <v>4.8099999999999996</v>
      </c>
      <c r="EN298">
        <v>4.5999999999999996</v>
      </c>
      <c r="EO298">
        <v>4.4000000000000004</v>
      </c>
      <c r="EP298">
        <v>4.09</v>
      </c>
      <c r="EQ298">
        <v>3.84</v>
      </c>
      <c r="ER298">
        <v>3.71</v>
      </c>
      <c r="ES298">
        <v>3.39</v>
      </c>
      <c r="ET298">
        <v>3.05</v>
      </c>
      <c r="EU298">
        <v>2.87</v>
      </c>
      <c r="EV298">
        <v>2.68</v>
      </c>
      <c r="EW298">
        <v>2.57</v>
      </c>
      <c r="EX298">
        <v>2.31</v>
      </c>
      <c r="EY298">
        <v>2.1</v>
      </c>
      <c r="EZ298">
        <v>2</v>
      </c>
      <c r="FA298">
        <v>1.81</v>
      </c>
      <c r="FB298">
        <v>1.65</v>
      </c>
      <c r="FC298">
        <v>1.55</v>
      </c>
      <c r="FD298">
        <v>1.35</v>
      </c>
      <c r="FE298">
        <v>1.21</v>
      </c>
      <c r="FF298">
        <v>1.1200000000000001</v>
      </c>
      <c r="FG298">
        <v>1</v>
      </c>
      <c r="FH298">
        <v>0.93</v>
      </c>
      <c r="FI298">
        <v>0.84</v>
      </c>
      <c r="FJ298">
        <v>0.76</v>
      </c>
      <c r="FK298">
        <v>0.68</v>
      </c>
      <c r="FL298">
        <v>0.59</v>
      </c>
      <c r="FM298">
        <v>0.52</v>
      </c>
      <c r="FN298">
        <v>0.48</v>
      </c>
      <c r="FO298">
        <v>0.41</v>
      </c>
      <c r="FP298">
        <v>0.37</v>
      </c>
      <c r="FQ298">
        <v>0.32</v>
      </c>
      <c r="FR298">
        <v>0.28000000000000003</v>
      </c>
      <c r="FS298">
        <v>0.25</v>
      </c>
      <c r="FT298">
        <v>0.21</v>
      </c>
      <c r="FU298">
        <v>0.19</v>
      </c>
      <c r="FV298">
        <v>0.16</v>
      </c>
      <c r="FW298">
        <v>0.14000000000000001</v>
      </c>
      <c r="FX298">
        <v>0.12</v>
      </c>
      <c r="FY298">
        <v>0.11</v>
      </c>
      <c r="FZ298">
        <v>0.1</v>
      </c>
    </row>
    <row r="299" spans="1:182" x14ac:dyDescent="0.15">
      <c r="A299">
        <v>-112</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0.03</v>
      </c>
      <c r="V299">
        <v>0.04</v>
      </c>
      <c r="W299">
        <v>0.05</v>
      </c>
      <c r="X299">
        <v>0.08</v>
      </c>
      <c r="Y299">
        <v>0.1</v>
      </c>
      <c r="Z299">
        <v>0.13</v>
      </c>
      <c r="AA299">
        <v>0.15</v>
      </c>
      <c r="AB299">
        <v>0.19</v>
      </c>
      <c r="AC299">
        <v>0.22</v>
      </c>
      <c r="AD299">
        <v>0.27</v>
      </c>
      <c r="AE299">
        <v>0.32</v>
      </c>
      <c r="AF299">
        <v>0.36</v>
      </c>
      <c r="AG299">
        <v>0.43</v>
      </c>
      <c r="AH299">
        <v>0.48</v>
      </c>
      <c r="AI299">
        <v>0.55000000000000004</v>
      </c>
      <c r="AJ299">
        <v>0.63</v>
      </c>
      <c r="AK299">
        <v>0.74</v>
      </c>
      <c r="AL299">
        <v>0.82</v>
      </c>
      <c r="AM299">
        <v>0.91</v>
      </c>
      <c r="AN299">
        <v>1.05</v>
      </c>
      <c r="AO299">
        <v>1.1399999999999999</v>
      </c>
      <c r="AP299">
        <v>1.3</v>
      </c>
      <c r="AQ299">
        <v>1.43</v>
      </c>
      <c r="AR299">
        <v>1.57</v>
      </c>
      <c r="AS299">
        <v>1.72</v>
      </c>
      <c r="AT299">
        <v>1.9</v>
      </c>
      <c r="AU299">
        <v>2.1</v>
      </c>
      <c r="AV299">
        <v>2.2599999999999998</v>
      </c>
      <c r="AW299">
        <v>2.4900000000000002</v>
      </c>
      <c r="AX299">
        <v>2.73</v>
      </c>
      <c r="AY299">
        <v>2.93</v>
      </c>
      <c r="AZ299">
        <v>3.14</v>
      </c>
      <c r="BA299">
        <v>3.4</v>
      </c>
      <c r="BB299">
        <v>3.68</v>
      </c>
      <c r="BC299">
        <v>3.99</v>
      </c>
      <c r="BD299">
        <v>4.24</v>
      </c>
      <c r="BE299">
        <v>4.53</v>
      </c>
      <c r="BF299">
        <v>4.75</v>
      </c>
      <c r="BG299">
        <v>4.99</v>
      </c>
      <c r="BH299">
        <v>5.26</v>
      </c>
      <c r="BI299">
        <v>5.58</v>
      </c>
      <c r="BJ299">
        <v>5.91</v>
      </c>
      <c r="BK299">
        <v>6.26</v>
      </c>
      <c r="BL299">
        <v>6.73</v>
      </c>
      <c r="BM299">
        <v>7.2</v>
      </c>
      <c r="BN299">
        <v>7.7</v>
      </c>
      <c r="BO299">
        <v>8.2100000000000009</v>
      </c>
      <c r="BP299">
        <v>8.32</v>
      </c>
      <c r="BQ299">
        <v>8.7100000000000009</v>
      </c>
      <c r="BR299">
        <v>8.98</v>
      </c>
      <c r="BS299">
        <v>8.98</v>
      </c>
      <c r="BT299">
        <v>9.31</v>
      </c>
      <c r="BU299">
        <v>9.6</v>
      </c>
      <c r="BV299">
        <v>9.94</v>
      </c>
      <c r="BW299">
        <v>10.3</v>
      </c>
      <c r="BX299">
        <v>10.6</v>
      </c>
      <c r="BY299">
        <v>10.9</v>
      </c>
      <c r="BZ299">
        <v>11.1</v>
      </c>
      <c r="CA299">
        <v>11.4</v>
      </c>
      <c r="CB299">
        <v>11.7</v>
      </c>
      <c r="CC299">
        <v>11.9</v>
      </c>
      <c r="CD299">
        <v>12.1</v>
      </c>
      <c r="CE299">
        <v>12.3</v>
      </c>
      <c r="CF299">
        <v>12.4</v>
      </c>
      <c r="CG299">
        <v>12.6</v>
      </c>
      <c r="CH299">
        <v>12.7</v>
      </c>
      <c r="CI299">
        <v>12.9</v>
      </c>
      <c r="CJ299">
        <v>13</v>
      </c>
      <c r="CK299">
        <v>13.1</v>
      </c>
      <c r="CL299">
        <v>13.2</v>
      </c>
      <c r="CM299">
        <v>13.3</v>
      </c>
      <c r="CN299">
        <v>13.4</v>
      </c>
      <c r="CO299">
        <v>13.4</v>
      </c>
      <c r="CP299">
        <v>13.5</v>
      </c>
      <c r="CQ299">
        <v>13.5</v>
      </c>
      <c r="CR299">
        <v>13.6</v>
      </c>
      <c r="CS299">
        <v>13.6</v>
      </c>
      <c r="CT299">
        <v>13.6</v>
      </c>
      <c r="CU299">
        <v>13.6</v>
      </c>
      <c r="CV299">
        <v>13.5</v>
      </c>
      <c r="CW299">
        <v>13.5</v>
      </c>
      <c r="CX299">
        <v>13.5</v>
      </c>
      <c r="CY299">
        <v>13.4</v>
      </c>
      <c r="CZ299">
        <v>13.4</v>
      </c>
      <c r="DA299">
        <v>13.3</v>
      </c>
      <c r="DB299">
        <v>13.3</v>
      </c>
      <c r="DC299">
        <v>13.2</v>
      </c>
      <c r="DD299">
        <v>13.2</v>
      </c>
      <c r="DE299">
        <v>13.1</v>
      </c>
      <c r="DF299">
        <v>13</v>
      </c>
      <c r="DG299">
        <v>12.9</v>
      </c>
      <c r="DH299">
        <v>12.8</v>
      </c>
      <c r="DI299">
        <v>12.7</v>
      </c>
      <c r="DJ299">
        <v>12.6</v>
      </c>
      <c r="DK299">
        <v>12.5</v>
      </c>
      <c r="DL299">
        <v>12.4</v>
      </c>
      <c r="DM299">
        <v>12.2</v>
      </c>
      <c r="DN299">
        <v>12.1</v>
      </c>
      <c r="DO299">
        <v>12</v>
      </c>
      <c r="DP299">
        <v>11.8</v>
      </c>
      <c r="DQ299">
        <v>11.6</v>
      </c>
      <c r="DR299">
        <v>11.5</v>
      </c>
      <c r="DS299">
        <v>11.3</v>
      </c>
      <c r="DT299">
        <v>11.1</v>
      </c>
      <c r="DU299">
        <v>10.9</v>
      </c>
      <c r="DV299">
        <v>10.7</v>
      </c>
      <c r="DW299">
        <v>10.5</v>
      </c>
      <c r="DX299">
        <v>10.3</v>
      </c>
      <c r="DY299">
        <v>9.8800000000000008</v>
      </c>
      <c r="DZ299">
        <v>9.64</v>
      </c>
      <c r="EA299">
        <v>9.2899999999999991</v>
      </c>
      <c r="EB299">
        <v>8.81</v>
      </c>
      <c r="EC299">
        <v>8.43</v>
      </c>
      <c r="ED299">
        <v>8.0299999999999994</v>
      </c>
      <c r="EE299">
        <v>8.1999999999999993</v>
      </c>
      <c r="EF299">
        <v>7.74</v>
      </c>
      <c r="EG299">
        <v>7.02</v>
      </c>
      <c r="EH299">
        <v>6.58</v>
      </c>
      <c r="EI299">
        <v>6.02</v>
      </c>
      <c r="EJ299">
        <v>5.6</v>
      </c>
      <c r="EK299">
        <v>5.29</v>
      </c>
      <c r="EL299">
        <v>5.0199999999999996</v>
      </c>
      <c r="EM299">
        <v>4.8099999999999996</v>
      </c>
      <c r="EN299">
        <v>4.47</v>
      </c>
      <c r="EO299">
        <v>4.29</v>
      </c>
      <c r="EP299">
        <v>3.95</v>
      </c>
      <c r="EQ299">
        <v>3.9</v>
      </c>
      <c r="ER299">
        <v>3.66</v>
      </c>
      <c r="ES299">
        <v>3.34</v>
      </c>
      <c r="ET299">
        <v>3.02</v>
      </c>
      <c r="EU299">
        <v>2.81</v>
      </c>
      <c r="EV299">
        <v>2.68</v>
      </c>
      <c r="EW299">
        <v>2.54</v>
      </c>
      <c r="EX299">
        <v>2.2999999999999998</v>
      </c>
      <c r="EY299">
        <v>2.11</v>
      </c>
      <c r="EZ299">
        <v>1.93</v>
      </c>
      <c r="FA299">
        <v>1.78</v>
      </c>
      <c r="FB299">
        <v>1.61</v>
      </c>
      <c r="FC299">
        <v>1.51</v>
      </c>
      <c r="FD299">
        <v>1.37</v>
      </c>
      <c r="FE299">
        <v>1.22</v>
      </c>
      <c r="FF299">
        <v>1.1299999999999999</v>
      </c>
      <c r="FG299">
        <v>1</v>
      </c>
      <c r="FH299">
        <v>0.92</v>
      </c>
      <c r="FI299">
        <v>0.84</v>
      </c>
      <c r="FJ299">
        <v>0.72</v>
      </c>
      <c r="FK299">
        <v>0.64</v>
      </c>
      <c r="FL299">
        <v>0.56999999999999995</v>
      </c>
      <c r="FM299">
        <v>0.52</v>
      </c>
      <c r="FN299">
        <v>0.46</v>
      </c>
      <c r="FO299">
        <v>0.4</v>
      </c>
      <c r="FP299">
        <v>0.36</v>
      </c>
      <c r="FQ299">
        <v>0.32</v>
      </c>
      <c r="FR299">
        <v>0.28000000000000003</v>
      </c>
      <c r="FS299">
        <v>0.24</v>
      </c>
      <c r="FT299">
        <v>0.2</v>
      </c>
      <c r="FU299">
        <v>0.18</v>
      </c>
      <c r="FV299">
        <v>0.16</v>
      </c>
      <c r="FW299">
        <v>0.14000000000000001</v>
      </c>
      <c r="FX299">
        <v>0.12</v>
      </c>
      <c r="FY299">
        <v>0.11</v>
      </c>
      <c r="FZ299">
        <v>0.1</v>
      </c>
    </row>
    <row r="300" spans="1:182" x14ac:dyDescent="0.15">
      <c r="A300">
        <v>-113</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0.03</v>
      </c>
      <c r="V300">
        <v>0.04</v>
      </c>
      <c r="W300">
        <v>7.0000000000000007E-2</v>
      </c>
      <c r="X300">
        <v>0.09</v>
      </c>
      <c r="Y300">
        <v>0.11</v>
      </c>
      <c r="Z300">
        <v>0.13</v>
      </c>
      <c r="AA300">
        <v>0.16</v>
      </c>
      <c r="AB300">
        <v>0.19</v>
      </c>
      <c r="AC300">
        <v>0.23</v>
      </c>
      <c r="AD300">
        <v>0.28000000000000003</v>
      </c>
      <c r="AE300">
        <v>0.32</v>
      </c>
      <c r="AF300">
        <v>0.37</v>
      </c>
      <c r="AG300">
        <v>0.43</v>
      </c>
      <c r="AH300">
        <v>0.52</v>
      </c>
      <c r="AI300">
        <v>0.57999999999999996</v>
      </c>
      <c r="AJ300">
        <v>0.65</v>
      </c>
      <c r="AK300">
        <v>0.75</v>
      </c>
      <c r="AL300">
        <v>0.85</v>
      </c>
      <c r="AM300">
        <v>0.96</v>
      </c>
      <c r="AN300">
        <v>1.05</v>
      </c>
      <c r="AO300">
        <v>1.17</v>
      </c>
      <c r="AP300">
        <v>1.31</v>
      </c>
      <c r="AQ300">
        <v>1.45</v>
      </c>
      <c r="AR300">
        <v>1.63</v>
      </c>
      <c r="AS300">
        <v>1.74</v>
      </c>
      <c r="AT300">
        <v>1.96</v>
      </c>
      <c r="AU300">
        <v>2.12</v>
      </c>
      <c r="AV300">
        <v>2.31</v>
      </c>
      <c r="AW300">
        <v>2.5099999999999998</v>
      </c>
      <c r="AX300">
        <v>2.77</v>
      </c>
      <c r="AY300">
        <v>2.99</v>
      </c>
      <c r="AZ300">
        <v>3.2</v>
      </c>
      <c r="BA300">
        <v>3.43</v>
      </c>
      <c r="BB300">
        <v>3.79</v>
      </c>
      <c r="BC300">
        <v>4.09</v>
      </c>
      <c r="BD300">
        <v>4.34</v>
      </c>
      <c r="BE300">
        <v>4.55</v>
      </c>
      <c r="BF300">
        <v>4.82</v>
      </c>
      <c r="BG300">
        <v>5.07</v>
      </c>
      <c r="BH300">
        <v>5.36</v>
      </c>
      <c r="BI300">
        <v>5.63</v>
      </c>
      <c r="BJ300">
        <v>5.97</v>
      </c>
      <c r="BK300">
        <v>6.35</v>
      </c>
      <c r="BL300">
        <v>6.86</v>
      </c>
      <c r="BM300">
        <v>7.32</v>
      </c>
      <c r="BN300">
        <v>7.86</v>
      </c>
      <c r="BO300">
        <v>8.34</v>
      </c>
      <c r="BP300">
        <v>8.43</v>
      </c>
      <c r="BQ300">
        <v>8.84</v>
      </c>
      <c r="BR300">
        <v>9.09</v>
      </c>
      <c r="BS300">
        <v>9.11</v>
      </c>
      <c r="BT300">
        <v>9.41</v>
      </c>
      <c r="BU300">
        <v>9.74</v>
      </c>
      <c r="BV300">
        <v>10.1</v>
      </c>
      <c r="BW300">
        <v>10.4</v>
      </c>
      <c r="BX300">
        <v>10.7</v>
      </c>
      <c r="BY300">
        <v>11</v>
      </c>
      <c r="BZ300">
        <v>11.2</v>
      </c>
      <c r="CA300">
        <v>11.5</v>
      </c>
      <c r="CB300">
        <v>11.7</v>
      </c>
      <c r="CC300">
        <v>12</v>
      </c>
      <c r="CD300">
        <v>12.2</v>
      </c>
      <c r="CE300">
        <v>12.4</v>
      </c>
      <c r="CF300">
        <v>12.5</v>
      </c>
      <c r="CG300">
        <v>12.7</v>
      </c>
      <c r="CH300">
        <v>12.8</v>
      </c>
      <c r="CI300">
        <v>12.9</v>
      </c>
      <c r="CJ300">
        <v>13.1</v>
      </c>
      <c r="CK300">
        <v>13.2</v>
      </c>
      <c r="CL300">
        <v>13.3</v>
      </c>
      <c r="CM300">
        <v>13.3</v>
      </c>
      <c r="CN300">
        <v>13.4</v>
      </c>
      <c r="CO300">
        <v>13.5</v>
      </c>
      <c r="CP300">
        <v>13.5</v>
      </c>
      <c r="CQ300">
        <v>13.6</v>
      </c>
      <c r="CR300">
        <v>13.6</v>
      </c>
      <c r="CS300">
        <v>13.6</v>
      </c>
      <c r="CT300">
        <v>13.6</v>
      </c>
      <c r="CU300">
        <v>13.6</v>
      </c>
      <c r="CV300">
        <v>13.6</v>
      </c>
      <c r="CW300">
        <v>13.5</v>
      </c>
      <c r="CX300">
        <v>13.5</v>
      </c>
      <c r="CY300">
        <v>13.5</v>
      </c>
      <c r="CZ300">
        <v>13.4</v>
      </c>
      <c r="DA300">
        <v>13.4</v>
      </c>
      <c r="DB300">
        <v>13.3</v>
      </c>
      <c r="DC300">
        <v>13.3</v>
      </c>
      <c r="DD300">
        <v>13.2</v>
      </c>
      <c r="DE300">
        <v>13.1</v>
      </c>
      <c r="DF300">
        <v>13</v>
      </c>
      <c r="DG300">
        <v>12.9</v>
      </c>
      <c r="DH300">
        <v>12.8</v>
      </c>
      <c r="DI300">
        <v>12.7</v>
      </c>
      <c r="DJ300">
        <v>12.6</v>
      </c>
      <c r="DK300">
        <v>12.5</v>
      </c>
      <c r="DL300">
        <v>12.4</v>
      </c>
      <c r="DM300">
        <v>12.2</v>
      </c>
      <c r="DN300">
        <v>12.1</v>
      </c>
      <c r="DO300">
        <v>12</v>
      </c>
      <c r="DP300">
        <v>11.8</v>
      </c>
      <c r="DQ300">
        <v>11.6</v>
      </c>
      <c r="DR300">
        <v>11.5</v>
      </c>
      <c r="DS300">
        <v>11.3</v>
      </c>
      <c r="DT300">
        <v>11.1</v>
      </c>
      <c r="DU300">
        <v>10.9</v>
      </c>
      <c r="DV300">
        <v>10.7</v>
      </c>
      <c r="DW300">
        <v>10.5</v>
      </c>
      <c r="DX300">
        <v>10.199999999999999</v>
      </c>
      <c r="DY300">
        <v>9.9600000000000009</v>
      </c>
      <c r="DZ300">
        <v>9.58</v>
      </c>
      <c r="EA300">
        <v>9.17</v>
      </c>
      <c r="EB300">
        <v>8.51</v>
      </c>
      <c r="EC300">
        <v>8.35</v>
      </c>
      <c r="ED300">
        <v>7.89</v>
      </c>
      <c r="EE300">
        <v>8.06</v>
      </c>
      <c r="EF300">
        <v>7.64</v>
      </c>
      <c r="EG300">
        <v>7.12</v>
      </c>
      <c r="EH300">
        <v>6.39</v>
      </c>
      <c r="EI300">
        <v>5.86</v>
      </c>
      <c r="EJ300">
        <v>5.51</v>
      </c>
      <c r="EK300">
        <v>5.22</v>
      </c>
      <c r="EL300">
        <v>4.95</v>
      </c>
      <c r="EM300">
        <v>4.7</v>
      </c>
      <c r="EN300">
        <v>4.47</v>
      </c>
      <c r="EO300">
        <v>4.1500000000000004</v>
      </c>
      <c r="EP300">
        <v>3.94</v>
      </c>
      <c r="EQ300">
        <v>3.74</v>
      </c>
      <c r="ER300">
        <v>3.59</v>
      </c>
      <c r="ES300">
        <v>3.25</v>
      </c>
      <c r="ET300">
        <v>3.01</v>
      </c>
      <c r="EU300">
        <v>2.83</v>
      </c>
      <c r="EV300">
        <v>2.64</v>
      </c>
      <c r="EW300">
        <v>2.46</v>
      </c>
      <c r="EX300">
        <v>2.2400000000000002</v>
      </c>
      <c r="EY300">
        <v>2.02</v>
      </c>
      <c r="EZ300">
        <v>1.91</v>
      </c>
      <c r="FA300">
        <v>1.72</v>
      </c>
      <c r="FB300">
        <v>1.58</v>
      </c>
      <c r="FC300">
        <v>1.45</v>
      </c>
      <c r="FD300">
        <v>1.34</v>
      </c>
      <c r="FE300">
        <v>1.2</v>
      </c>
      <c r="FF300">
        <v>1.1000000000000001</v>
      </c>
      <c r="FG300">
        <v>0.99</v>
      </c>
      <c r="FH300">
        <v>0.89</v>
      </c>
      <c r="FI300">
        <v>0.81</v>
      </c>
      <c r="FJ300">
        <v>0.71</v>
      </c>
      <c r="FK300">
        <v>0.65</v>
      </c>
      <c r="FL300">
        <v>0.56000000000000005</v>
      </c>
      <c r="FM300">
        <v>0.5</v>
      </c>
      <c r="FN300">
        <v>0.42</v>
      </c>
      <c r="FO300">
        <v>0.39</v>
      </c>
      <c r="FP300">
        <v>0.36</v>
      </c>
      <c r="FQ300">
        <v>0.31</v>
      </c>
      <c r="FR300">
        <v>0.27</v>
      </c>
      <c r="FS300">
        <v>0.24</v>
      </c>
      <c r="FT300">
        <v>0.2</v>
      </c>
      <c r="FU300">
        <v>0.18</v>
      </c>
      <c r="FV300">
        <v>0.16</v>
      </c>
      <c r="FW300">
        <v>0.14000000000000001</v>
      </c>
      <c r="FX300">
        <v>0.12</v>
      </c>
      <c r="FY300">
        <v>0.11</v>
      </c>
      <c r="FZ300">
        <v>0.1</v>
      </c>
    </row>
    <row r="301" spans="1:182" x14ac:dyDescent="0.15">
      <c r="A301">
        <v>-114</v>
      </c>
      <c r="B301">
        <v>0</v>
      </c>
      <c r="C301">
        <v>0</v>
      </c>
      <c r="D301">
        <v>0</v>
      </c>
      <c r="E301">
        <v>0</v>
      </c>
      <c r="F301">
        <v>0</v>
      </c>
      <c r="G301">
        <v>0</v>
      </c>
      <c r="H301">
        <v>0</v>
      </c>
      <c r="I301">
        <v>0</v>
      </c>
      <c r="J301">
        <v>0</v>
      </c>
      <c r="K301">
        <v>0</v>
      </c>
      <c r="L301">
        <v>0</v>
      </c>
      <c r="M301">
        <v>0</v>
      </c>
      <c r="N301">
        <v>0</v>
      </c>
      <c r="O301">
        <v>0</v>
      </c>
      <c r="P301">
        <v>0</v>
      </c>
      <c r="Q301">
        <v>0</v>
      </c>
      <c r="R301">
        <v>0</v>
      </c>
      <c r="S301">
        <v>0</v>
      </c>
      <c r="T301">
        <v>0.02</v>
      </c>
      <c r="U301">
        <v>0.04</v>
      </c>
      <c r="V301">
        <v>0.05</v>
      </c>
      <c r="W301">
        <v>7.0000000000000007E-2</v>
      </c>
      <c r="X301">
        <v>0.09</v>
      </c>
      <c r="Y301">
        <v>0.11</v>
      </c>
      <c r="Z301">
        <v>0.14000000000000001</v>
      </c>
      <c r="AA301">
        <v>0.17</v>
      </c>
      <c r="AB301">
        <v>0.2</v>
      </c>
      <c r="AC301">
        <v>0.23</v>
      </c>
      <c r="AD301">
        <v>0.27</v>
      </c>
      <c r="AE301">
        <v>0.34</v>
      </c>
      <c r="AF301">
        <v>0.38</v>
      </c>
      <c r="AG301">
        <v>0.44</v>
      </c>
      <c r="AH301">
        <v>0.53</v>
      </c>
      <c r="AI301">
        <v>0.61</v>
      </c>
      <c r="AJ301">
        <v>0.68</v>
      </c>
      <c r="AK301">
        <v>0.76</v>
      </c>
      <c r="AL301">
        <v>0.86</v>
      </c>
      <c r="AM301">
        <v>1</v>
      </c>
      <c r="AN301">
        <v>1.0900000000000001</v>
      </c>
      <c r="AO301">
        <v>1.22</v>
      </c>
      <c r="AP301">
        <v>1.37</v>
      </c>
      <c r="AQ301">
        <v>1.5</v>
      </c>
      <c r="AR301">
        <v>1.66</v>
      </c>
      <c r="AS301">
        <v>1.79</v>
      </c>
      <c r="AT301">
        <v>1.99</v>
      </c>
      <c r="AU301">
        <v>2.2200000000000002</v>
      </c>
      <c r="AV301">
        <v>2.39</v>
      </c>
      <c r="AW301">
        <v>2.6</v>
      </c>
      <c r="AX301">
        <v>2.87</v>
      </c>
      <c r="AY301">
        <v>3.04</v>
      </c>
      <c r="AZ301">
        <v>3.25</v>
      </c>
      <c r="BA301">
        <v>3.51</v>
      </c>
      <c r="BB301">
        <v>3.81</v>
      </c>
      <c r="BC301">
        <v>4.1500000000000004</v>
      </c>
      <c r="BD301">
        <v>4.3</v>
      </c>
      <c r="BE301">
        <v>4.66</v>
      </c>
      <c r="BF301">
        <v>4.8499999999999996</v>
      </c>
      <c r="BG301">
        <v>5.14</v>
      </c>
      <c r="BH301">
        <v>5.42</v>
      </c>
      <c r="BI301">
        <v>5.73</v>
      </c>
      <c r="BJ301">
        <v>6.07</v>
      </c>
      <c r="BK301">
        <v>6.45</v>
      </c>
      <c r="BL301">
        <v>6.96</v>
      </c>
      <c r="BM301">
        <v>7.42</v>
      </c>
      <c r="BN301">
        <v>7.99</v>
      </c>
      <c r="BO301">
        <v>8.42</v>
      </c>
      <c r="BP301">
        <v>8.6300000000000008</v>
      </c>
      <c r="BQ301">
        <v>8.9700000000000006</v>
      </c>
      <c r="BR301">
        <v>9.25</v>
      </c>
      <c r="BS301">
        <v>9.23</v>
      </c>
      <c r="BT301">
        <v>9.5299999999999994</v>
      </c>
      <c r="BU301">
        <v>9.86</v>
      </c>
      <c r="BV301">
        <v>10.199999999999999</v>
      </c>
      <c r="BW301">
        <v>10.5</v>
      </c>
      <c r="BX301">
        <v>10.8</v>
      </c>
      <c r="BY301">
        <v>11.1</v>
      </c>
      <c r="BZ301">
        <v>11.3</v>
      </c>
      <c r="CA301">
        <v>11.6</v>
      </c>
      <c r="CB301">
        <v>11.8</v>
      </c>
      <c r="CC301">
        <v>12.1</v>
      </c>
      <c r="CD301">
        <v>12.2</v>
      </c>
      <c r="CE301">
        <v>12.4</v>
      </c>
      <c r="CF301">
        <v>12.6</v>
      </c>
      <c r="CG301">
        <v>12.7</v>
      </c>
      <c r="CH301">
        <v>12.8</v>
      </c>
      <c r="CI301">
        <v>13</v>
      </c>
      <c r="CJ301">
        <v>13.1</v>
      </c>
      <c r="CK301">
        <v>13.2</v>
      </c>
      <c r="CL301">
        <v>13.3</v>
      </c>
      <c r="CM301">
        <v>13.4</v>
      </c>
      <c r="CN301">
        <v>13.5</v>
      </c>
      <c r="CO301">
        <v>13.5</v>
      </c>
      <c r="CP301">
        <v>13.6</v>
      </c>
      <c r="CQ301">
        <v>13.6</v>
      </c>
      <c r="CR301">
        <v>13.6</v>
      </c>
      <c r="CS301">
        <v>13.6</v>
      </c>
      <c r="CT301">
        <v>13.6</v>
      </c>
      <c r="CU301">
        <v>13.6</v>
      </c>
      <c r="CV301">
        <v>13.6</v>
      </c>
      <c r="CW301">
        <v>13.6</v>
      </c>
      <c r="CX301">
        <v>13.5</v>
      </c>
      <c r="CY301">
        <v>13.5</v>
      </c>
      <c r="CZ301">
        <v>13.4</v>
      </c>
      <c r="DA301">
        <v>13.4</v>
      </c>
      <c r="DB301">
        <v>13.3</v>
      </c>
      <c r="DC301">
        <v>13.3</v>
      </c>
      <c r="DD301">
        <v>13.2</v>
      </c>
      <c r="DE301">
        <v>13.1</v>
      </c>
      <c r="DF301">
        <v>13</v>
      </c>
      <c r="DG301">
        <v>12.9</v>
      </c>
      <c r="DH301">
        <v>12.9</v>
      </c>
      <c r="DI301">
        <v>12.7</v>
      </c>
      <c r="DJ301">
        <v>12.6</v>
      </c>
      <c r="DK301">
        <v>12.5</v>
      </c>
      <c r="DL301">
        <v>12.4</v>
      </c>
      <c r="DM301">
        <v>12.3</v>
      </c>
      <c r="DN301">
        <v>12.1</v>
      </c>
      <c r="DO301">
        <v>12</v>
      </c>
      <c r="DP301">
        <v>11.8</v>
      </c>
      <c r="DQ301">
        <v>11.7</v>
      </c>
      <c r="DR301">
        <v>11.5</v>
      </c>
      <c r="DS301">
        <v>11.3</v>
      </c>
      <c r="DT301">
        <v>11.1</v>
      </c>
      <c r="DU301">
        <v>10.9</v>
      </c>
      <c r="DV301">
        <v>10.7</v>
      </c>
      <c r="DW301">
        <v>10.4</v>
      </c>
      <c r="DX301">
        <v>10.1</v>
      </c>
      <c r="DY301">
        <v>9.85</v>
      </c>
      <c r="DZ301">
        <v>9.44</v>
      </c>
      <c r="EA301">
        <v>9.0299999999999994</v>
      </c>
      <c r="EB301">
        <v>8.61</v>
      </c>
      <c r="EC301">
        <v>8.26</v>
      </c>
      <c r="ED301">
        <v>8.44</v>
      </c>
      <c r="EE301">
        <v>7.63</v>
      </c>
      <c r="EF301">
        <v>7.27</v>
      </c>
      <c r="EG301">
        <v>6.79</v>
      </c>
      <c r="EH301">
        <v>6.24</v>
      </c>
      <c r="EI301">
        <v>5.85</v>
      </c>
      <c r="EJ301">
        <v>5.46</v>
      </c>
      <c r="EK301">
        <v>5.17</v>
      </c>
      <c r="EL301">
        <v>4.91</v>
      </c>
      <c r="EM301">
        <v>4.67</v>
      </c>
      <c r="EN301">
        <v>4.42</v>
      </c>
      <c r="EO301">
        <v>4.18</v>
      </c>
      <c r="EP301">
        <v>3.86</v>
      </c>
      <c r="EQ301">
        <v>3.76</v>
      </c>
      <c r="ER301">
        <v>3.49</v>
      </c>
      <c r="ES301">
        <v>3.19</v>
      </c>
      <c r="ET301">
        <v>2.94</v>
      </c>
      <c r="EU301">
        <v>2.75</v>
      </c>
      <c r="EV301">
        <v>2.59</v>
      </c>
      <c r="EW301">
        <v>2.42</v>
      </c>
      <c r="EX301">
        <v>2.19</v>
      </c>
      <c r="EY301">
        <v>2</v>
      </c>
      <c r="EZ301">
        <v>1.92</v>
      </c>
      <c r="FA301">
        <v>1.72</v>
      </c>
      <c r="FB301">
        <v>1.57</v>
      </c>
      <c r="FC301">
        <v>1.41</v>
      </c>
      <c r="FD301">
        <v>1.33</v>
      </c>
      <c r="FE301">
        <v>1.1599999999999999</v>
      </c>
      <c r="FF301">
        <v>1.07</v>
      </c>
      <c r="FG301">
        <v>0.99</v>
      </c>
      <c r="FH301">
        <v>0.87</v>
      </c>
      <c r="FI301">
        <v>0.77</v>
      </c>
      <c r="FJ301">
        <v>0.7</v>
      </c>
      <c r="FK301">
        <v>0.61</v>
      </c>
      <c r="FL301">
        <v>0.56999999999999995</v>
      </c>
      <c r="FM301">
        <v>0.5</v>
      </c>
      <c r="FN301">
        <v>0.44</v>
      </c>
      <c r="FO301">
        <v>0.39</v>
      </c>
      <c r="FP301">
        <v>0.33</v>
      </c>
      <c r="FQ301">
        <v>0.31</v>
      </c>
      <c r="FR301">
        <v>0.26</v>
      </c>
      <c r="FS301">
        <v>0.24</v>
      </c>
      <c r="FT301">
        <v>0.21</v>
      </c>
      <c r="FU301">
        <v>0.18</v>
      </c>
      <c r="FV301">
        <v>0.16</v>
      </c>
      <c r="FW301">
        <v>0.14000000000000001</v>
      </c>
      <c r="FX301">
        <v>0.12</v>
      </c>
      <c r="FY301">
        <v>0.11</v>
      </c>
      <c r="FZ301">
        <v>0.1</v>
      </c>
    </row>
    <row r="302" spans="1:182" x14ac:dyDescent="0.15">
      <c r="A302">
        <v>-115</v>
      </c>
      <c r="B302">
        <v>0</v>
      </c>
      <c r="C302">
        <v>0</v>
      </c>
      <c r="D302">
        <v>0</v>
      </c>
      <c r="E302">
        <v>0</v>
      </c>
      <c r="F302">
        <v>0</v>
      </c>
      <c r="G302">
        <v>0</v>
      </c>
      <c r="H302">
        <v>0</v>
      </c>
      <c r="I302">
        <v>0</v>
      </c>
      <c r="J302">
        <v>0</v>
      </c>
      <c r="K302">
        <v>0</v>
      </c>
      <c r="L302">
        <v>0</v>
      </c>
      <c r="M302">
        <v>0</v>
      </c>
      <c r="N302">
        <v>0</v>
      </c>
      <c r="O302">
        <v>0</v>
      </c>
      <c r="P302">
        <v>0</v>
      </c>
      <c r="Q302">
        <v>0</v>
      </c>
      <c r="R302">
        <v>0</v>
      </c>
      <c r="S302">
        <v>0</v>
      </c>
      <c r="T302">
        <v>0.02</v>
      </c>
      <c r="U302">
        <v>0.03</v>
      </c>
      <c r="V302">
        <v>0.06</v>
      </c>
      <c r="W302">
        <v>7.0000000000000007E-2</v>
      </c>
      <c r="X302">
        <v>0.09</v>
      </c>
      <c r="Y302">
        <v>0.12</v>
      </c>
      <c r="Z302">
        <v>0.14000000000000001</v>
      </c>
      <c r="AA302">
        <v>0.17</v>
      </c>
      <c r="AB302">
        <v>0.21</v>
      </c>
      <c r="AC302">
        <v>0.25</v>
      </c>
      <c r="AD302">
        <v>0.28999999999999998</v>
      </c>
      <c r="AE302">
        <v>0.34</v>
      </c>
      <c r="AF302">
        <v>0.4</v>
      </c>
      <c r="AG302">
        <v>0.45</v>
      </c>
      <c r="AH302">
        <v>0.52</v>
      </c>
      <c r="AI302">
        <v>0.6</v>
      </c>
      <c r="AJ302">
        <v>0.69</v>
      </c>
      <c r="AK302">
        <v>0.76</v>
      </c>
      <c r="AL302">
        <v>0.89</v>
      </c>
      <c r="AM302">
        <v>0.98</v>
      </c>
      <c r="AN302">
        <v>1.1100000000000001</v>
      </c>
      <c r="AO302">
        <v>1.24</v>
      </c>
      <c r="AP302">
        <v>1.37</v>
      </c>
      <c r="AQ302">
        <v>1.53</v>
      </c>
      <c r="AR302">
        <v>1.68</v>
      </c>
      <c r="AS302">
        <v>1.83</v>
      </c>
      <c r="AT302">
        <v>2.08</v>
      </c>
      <c r="AU302">
        <v>2.2200000000000002</v>
      </c>
      <c r="AV302">
        <v>2.4</v>
      </c>
      <c r="AW302">
        <v>2.67</v>
      </c>
      <c r="AX302">
        <v>2.86</v>
      </c>
      <c r="AY302">
        <v>3.08</v>
      </c>
      <c r="AZ302">
        <v>3.26</v>
      </c>
      <c r="BA302">
        <v>3.6</v>
      </c>
      <c r="BB302">
        <v>3.92</v>
      </c>
      <c r="BC302">
        <v>4.2300000000000004</v>
      </c>
      <c r="BD302">
        <v>4.46</v>
      </c>
      <c r="BE302">
        <v>4.66</v>
      </c>
      <c r="BF302">
        <v>4.8899999999999997</v>
      </c>
      <c r="BG302">
        <v>5.2</v>
      </c>
      <c r="BH302">
        <v>5.48</v>
      </c>
      <c r="BI302">
        <v>5.82</v>
      </c>
      <c r="BJ302">
        <v>6.15</v>
      </c>
      <c r="BK302">
        <v>6.57</v>
      </c>
      <c r="BL302">
        <v>7.07</v>
      </c>
      <c r="BM302">
        <v>7.62</v>
      </c>
      <c r="BN302">
        <v>8.1</v>
      </c>
      <c r="BO302">
        <v>8.57</v>
      </c>
      <c r="BP302">
        <v>8.73</v>
      </c>
      <c r="BQ302">
        <v>9.11</v>
      </c>
      <c r="BR302">
        <v>9.36</v>
      </c>
      <c r="BS302">
        <v>9.36</v>
      </c>
      <c r="BT302">
        <v>9.66</v>
      </c>
      <c r="BU302">
        <v>9.9600000000000009</v>
      </c>
      <c r="BV302">
        <v>10.3</v>
      </c>
      <c r="BW302">
        <v>10.7</v>
      </c>
      <c r="BX302">
        <v>10.9</v>
      </c>
      <c r="BY302">
        <v>11.2</v>
      </c>
      <c r="BZ302">
        <v>11.4</v>
      </c>
      <c r="CA302">
        <v>11.7</v>
      </c>
      <c r="CB302">
        <v>11.9</v>
      </c>
      <c r="CC302">
        <v>12.2</v>
      </c>
      <c r="CD302">
        <v>12.3</v>
      </c>
      <c r="CE302">
        <v>12.5</v>
      </c>
      <c r="CF302">
        <v>12.7</v>
      </c>
      <c r="CG302">
        <v>12.8</v>
      </c>
      <c r="CH302">
        <v>12.9</v>
      </c>
      <c r="CI302">
        <v>13</v>
      </c>
      <c r="CJ302">
        <v>13.2</v>
      </c>
      <c r="CK302">
        <v>13.3</v>
      </c>
      <c r="CL302">
        <v>13.4</v>
      </c>
      <c r="CM302">
        <v>13.5</v>
      </c>
      <c r="CN302">
        <v>13.5</v>
      </c>
      <c r="CO302">
        <v>13.6</v>
      </c>
      <c r="CP302">
        <v>13.6</v>
      </c>
      <c r="CQ302">
        <v>13.6</v>
      </c>
      <c r="CR302">
        <v>13.6</v>
      </c>
      <c r="CS302">
        <v>13.6</v>
      </c>
      <c r="CT302">
        <v>13.6</v>
      </c>
      <c r="CU302">
        <v>13.6</v>
      </c>
      <c r="CV302">
        <v>13.6</v>
      </c>
      <c r="CW302">
        <v>13.6</v>
      </c>
      <c r="CX302">
        <v>13.6</v>
      </c>
      <c r="CY302">
        <v>13.5</v>
      </c>
      <c r="CZ302">
        <v>13.5</v>
      </c>
      <c r="DA302">
        <v>13.4</v>
      </c>
      <c r="DB302">
        <v>13.4</v>
      </c>
      <c r="DC302">
        <v>13.3</v>
      </c>
      <c r="DD302">
        <v>13.2</v>
      </c>
      <c r="DE302">
        <v>13.1</v>
      </c>
      <c r="DF302">
        <v>13.1</v>
      </c>
      <c r="DG302">
        <v>13</v>
      </c>
      <c r="DH302">
        <v>12.9</v>
      </c>
      <c r="DI302">
        <v>12.8</v>
      </c>
      <c r="DJ302">
        <v>12.6</v>
      </c>
      <c r="DK302">
        <v>12.5</v>
      </c>
      <c r="DL302">
        <v>12.4</v>
      </c>
      <c r="DM302">
        <v>12.3</v>
      </c>
      <c r="DN302">
        <v>12.1</v>
      </c>
      <c r="DO302">
        <v>12</v>
      </c>
      <c r="DP302">
        <v>11.8</v>
      </c>
      <c r="DQ302">
        <v>11.6</v>
      </c>
      <c r="DR302">
        <v>11.5</v>
      </c>
      <c r="DS302">
        <v>11.3</v>
      </c>
      <c r="DT302">
        <v>11.1</v>
      </c>
      <c r="DU302">
        <v>10.9</v>
      </c>
      <c r="DV302">
        <v>10.7</v>
      </c>
      <c r="DW302">
        <v>10.4</v>
      </c>
      <c r="DX302">
        <v>10.1</v>
      </c>
      <c r="DY302">
        <v>9.6300000000000008</v>
      </c>
      <c r="DZ302">
        <v>9.2799999999999994</v>
      </c>
      <c r="EA302">
        <v>8.86</v>
      </c>
      <c r="EB302">
        <v>8.39</v>
      </c>
      <c r="EC302">
        <v>8.15</v>
      </c>
      <c r="ED302">
        <v>8.35</v>
      </c>
      <c r="EE302">
        <v>7.51</v>
      </c>
      <c r="EF302">
        <v>7.37</v>
      </c>
      <c r="EG302">
        <v>6.7</v>
      </c>
      <c r="EH302">
        <v>6.18</v>
      </c>
      <c r="EI302">
        <v>5.68</v>
      </c>
      <c r="EJ302">
        <v>5.43</v>
      </c>
      <c r="EK302">
        <v>5.09</v>
      </c>
      <c r="EL302">
        <v>4.84</v>
      </c>
      <c r="EM302">
        <v>4.5999999999999996</v>
      </c>
      <c r="EN302">
        <v>4.3600000000000003</v>
      </c>
      <c r="EO302">
        <v>4.05</v>
      </c>
      <c r="EP302">
        <v>3.9</v>
      </c>
      <c r="EQ302">
        <v>3.77</v>
      </c>
      <c r="ER302">
        <v>3.41</v>
      </c>
      <c r="ES302">
        <v>3.13</v>
      </c>
      <c r="ET302">
        <v>2.9</v>
      </c>
      <c r="EU302">
        <v>2.73</v>
      </c>
      <c r="EV302">
        <v>2.6</v>
      </c>
      <c r="EW302">
        <v>2.35</v>
      </c>
      <c r="EX302">
        <v>2.15</v>
      </c>
      <c r="EY302">
        <v>2.0099999999999998</v>
      </c>
      <c r="EZ302">
        <v>1.86</v>
      </c>
      <c r="FA302">
        <v>1.65</v>
      </c>
      <c r="FB302">
        <v>1.54</v>
      </c>
      <c r="FC302">
        <v>1.43</v>
      </c>
      <c r="FD302">
        <v>1.3</v>
      </c>
      <c r="FE302">
        <v>1.1599999999999999</v>
      </c>
      <c r="FF302">
        <v>1.08</v>
      </c>
      <c r="FG302">
        <v>0.97</v>
      </c>
      <c r="FH302">
        <v>0.87</v>
      </c>
      <c r="FI302">
        <v>0.79</v>
      </c>
      <c r="FJ302">
        <v>0.71</v>
      </c>
      <c r="FK302">
        <v>0.57999999999999996</v>
      </c>
      <c r="FL302">
        <v>0.55000000000000004</v>
      </c>
      <c r="FM302">
        <v>0.49</v>
      </c>
      <c r="FN302">
        <v>0.44</v>
      </c>
      <c r="FO302">
        <v>0.38</v>
      </c>
      <c r="FP302">
        <v>0.34</v>
      </c>
      <c r="FQ302">
        <v>0.3</v>
      </c>
      <c r="FR302">
        <v>0.26</v>
      </c>
      <c r="FS302">
        <v>0.22</v>
      </c>
      <c r="FT302">
        <v>0.2</v>
      </c>
      <c r="FU302">
        <v>0.18</v>
      </c>
      <c r="FV302">
        <v>0.16</v>
      </c>
      <c r="FW302">
        <v>0.14000000000000001</v>
      </c>
      <c r="FX302">
        <v>0.12</v>
      </c>
      <c r="FY302">
        <v>0.11</v>
      </c>
      <c r="FZ302">
        <v>0.1</v>
      </c>
    </row>
    <row r="303" spans="1:182" x14ac:dyDescent="0.15">
      <c r="A303">
        <v>-116</v>
      </c>
      <c r="B303">
        <v>0</v>
      </c>
      <c r="C303">
        <v>0</v>
      </c>
      <c r="D303">
        <v>0</v>
      </c>
      <c r="E303">
        <v>0</v>
      </c>
      <c r="F303">
        <v>0</v>
      </c>
      <c r="G303">
        <v>0</v>
      </c>
      <c r="H303">
        <v>0</v>
      </c>
      <c r="I303">
        <v>0</v>
      </c>
      <c r="J303">
        <v>0</v>
      </c>
      <c r="K303">
        <v>0</v>
      </c>
      <c r="L303">
        <v>0</v>
      </c>
      <c r="M303">
        <v>0</v>
      </c>
      <c r="N303">
        <v>0</v>
      </c>
      <c r="O303">
        <v>0</v>
      </c>
      <c r="P303">
        <v>0</v>
      </c>
      <c r="Q303">
        <v>0</v>
      </c>
      <c r="R303">
        <v>0</v>
      </c>
      <c r="S303">
        <v>0</v>
      </c>
      <c r="T303">
        <v>0.02</v>
      </c>
      <c r="U303">
        <v>0.04</v>
      </c>
      <c r="V303">
        <v>0.06</v>
      </c>
      <c r="W303">
        <v>0.08</v>
      </c>
      <c r="X303">
        <v>0.1</v>
      </c>
      <c r="Y303">
        <v>0.12</v>
      </c>
      <c r="Z303">
        <v>0.14000000000000001</v>
      </c>
      <c r="AA303">
        <v>0.18</v>
      </c>
      <c r="AB303">
        <v>0.21</v>
      </c>
      <c r="AC303">
        <v>0.26</v>
      </c>
      <c r="AD303">
        <v>0.28999999999999998</v>
      </c>
      <c r="AE303">
        <v>0.34</v>
      </c>
      <c r="AF303">
        <v>0.39</v>
      </c>
      <c r="AG303">
        <v>0.48</v>
      </c>
      <c r="AH303">
        <v>0.55000000000000004</v>
      </c>
      <c r="AI303">
        <v>0.63</v>
      </c>
      <c r="AJ303">
        <v>0.71</v>
      </c>
      <c r="AK303">
        <v>0.8</v>
      </c>
      <c r="AL303">
        <v>0.91</v>
      </c>
      <c r="AM303">
        <v>1.01</v>
      </c>
      <c r="AN303">
        <v>1.1000000000000001</v>
      </c>
      <c r="AO303">
        <v>1.28</v>
      </c>
      <c r="AP303">
        <v>1.41</v>
      </c>
      <c r="AQ303">
        <v>1.54</v>
      </c>
      <c r="AR303">
        <v>1.75</v>
      </c>
      <c r="AS303">
        <v>1.85</v>
      </c>
      <c r="AT303">
        <v>2.12</v>
      </c>
      <c r="AU303">
        <v>2.23</v>
      </c>
      <c r="AV303">
        <v>2.46</v>
      </c>
      <c r="AW303">
        <v>2.71</v>
      </c>
      <c r="AX303">
        <v>2.88</v>
      </c>
      <c r="AY303">
        <v>3.12</v>
      </c>
      <c r="AZ303">
        <v>3.35</v>
      </c>
      <c r="BA303">
        <v>3.65</v>
      </c>
      <c r="BB303">
        <v>4</v>
      </c>
      <c r="BC303">
        <v>4.3</v>
      </c>
      <c r="BD303">
        <v>4.54</v>
      </c>
      <c r="BE303">
        <v>4.75</v>
      </c>
      <c r="BF303">
        <v>4.99</v>
      </c>
      <c r="BG303">
        <v>5.28</v>
      </c>
      <c r="BH303">
        <v>5.56</v>
      </c>
      <c r="BI303">
        <v>5.87</v>
      </c>
      <c r="BJ303">
        <v>6.23</v>
      </c>
      <c r="BK303">
        <v>6.7</v>
      </c>
      <c r="BL303">
        <v>7.19</v>
      </c>
      <c r="BM303">
        <v>7.75</v>
      </c>
      <c r="BN303">
        <v>8.26</v>
      </c>
      <c r="BO303">
        <v>8.74</v>
      </c>
      <c r="BP303">
        <v>8.9</v>
      </c>
      <c r="BQ303">
        <v>9.1999999999999993</v>
      </c>
      <c r="BR303">
        <v>9.5500000000000007</v>
      </c>
      <c r="BS303">
        <v>9.52</v>
      </c>
      <c r="BT303">
        <v>9.82</v>
      </c>
      <c r="BU303">
        <v>10.1</v>
      </c>
      <c r="BV303">
        <v>10.5</v>
      </c>
      <c r="BW303">
        <v>10.8</v>
      </c>
      <c r="BX303">
        <v>11.1</v>
      </c>
      <c r="BY303">
        <v>11.3</v>
      </c>
      <c r="BZ303">
        <v>11.5</v>
      </c>
      <c r="CA303">
        <v>11.8</v>
      </c>
      <c r="CB303">
        <v>12</v>
      </c>
      <c r="CC303">
        <v>12.2</v>
      </c>
      <c r="CD303">
        <v>12.4</v>
      </c>
      <c r="CE303">
        <v>12.6</v>
      </c>
      <c r="CF303">
        <v>12.7</v>
      </c>
      <c r="CG303">
        <v>12.9</v>
      </c>
      <c r="CH303">
        <v>13</v>
      </c>
      <c r="CI303">
        <v>13.1</v>
      </c>
      <c r="CJ303">
        <v>13.2</v>
      </c>
      <c r="CK303">
        <v>13.3</v>
      </c>
      <c r="CL303">
        <v>13.4</v>
      </c>
      <c r="CM303">
        <v>13.5</v>
      </c>
      <c r="CN303">
        <v>13.6</v>
      </c>
      <c r="CO303">
        <v>13.6</v>
      </c>
      <c r="CP303">
        <v>13.6</v>
      </c>
      <c r="CQ303">
        <v>13.7</v>
      </c>
      <c r="CR303">
        <v>13.7</v>
      </c>
      <c r="CS303">
        <v>13.7</v>
      </c>
      <c r="CT303">
        <v>13.7</v>
      </c>
      <c r="CU303">
        <v>13.7</v>
      </c>
      <c r="CV303">
        <v>13.6</v>
      </c>
      <c r="CW303">
        <v>13.6</v>
      </c>
      <c r="CX303">
        <v>13.6</v>
      </c>
      <c r="CY303">
        <v>13.5</v>
      </c>
      <c r="CZ303">
        <v>13.5</v>
      </c>
      <c r="DA303">
        <v>13.4</v>
      </c>
      <c r="DB303">
        <v>13.4</v>
      </c>
      <c r="DC303">
        <v>13.3</v>
      </c>
      <c r="DD303">
        <v>13.2</v>
      </c>
      <c r="DE303">
        <v>13.2</v>
      </c>
      <c r="DF303">
        <v>13.1</v>
      </c>
      <c r="DG303">
        <v>13</v>
      </c>
      <c r="DH303">
        <v>12.9</v>
      </c>
      <c r="DI303">
        <v>12.8</v>
      </c>
      <c r="DJ303">
        <v>12.7</v>
      </c>
      <c r="DK303">
        <v>12.5</v>
      </c>
      <c r="DL303">
        <v>12.4</v>
      </c>
      <c r="DM303">
        <v>12.3</v>
      </c>
      <c r="DN303">
        <v>12.1</v>
      </c>
      <c r="DO303">
        <v>12</v>
      </c>
      <c r="DP303">
        <v>11.8</v>
      </c>
      <c r="DQ303">
        <v>11.6</v>
      </c>
      <c r="DR303">
        <v>11.5</v>
      </c>
      <c r="DS303">
        <v>11.3</v>
      </c>
      <c r="DT303">
        <v>11.1</v>
      </c>
      <c r="DU303">
        <v>10.9</v>
      </c>
      <c r="DV303">
        <v>10.6</v>
      </c>
      <c r="DW303">
        <v>10.3</v>
      </c>
      <c r="DX303">
        <v>9.75</v>
      </c>
      <c r="DY303">
        <v>9.5</v>
      </c>
      <c r="DZ303">
        <v>9.06</v>
      </c>
      <c r="EA303">
        <v>8.5399999999999991</v>
      </c>
      <c r="EB303">
        <v>8.31</v>
      </c>
      <c r="EC303">
        <v>8.01</v>
      </c>
      <c r="ED303">
        <v>7.75</v>
      </c>
      <c r="EE303">
        <v>7.51</v>
      </c>
      <c r="EF303">
        <v>7</v>
      </c>
      <c r="EG303">
        <v>6.46</v>
      </c>
      <c r="EH303">
        <v>5.98</v>
      </c>
      <c r="EI303">
        <v>5.65</v>
      </c>
      <c r="EJ303">
        <v>5.28</v>
      </c>
      <c r="EK303">
        <v>5.0599999999999996</v>
      </c>
      <c r="EL303">
        <v>4.8</v>
      </c>
      <c r="EM303">
        <v>4.58</v>
      </c>
      <c r="EN303">
        <v>4.26</v>
      </c>
      <c r="EO303">
        <v>4.0599999999999996</v>
      </c>
      <c r="EP303">
        <v>3.77</v>
      </c>
      <c r="EQ303">
        <v>3.68</v>
      </c>
      <c r="ER303">
        <v>3.38</v>
      </c>
      <c r="ES303">
        <v>3.08</v>
      </c>
      <c r="ET303">
        <v>2.85</v>
      </c>
      <c r="EU303">
        <v>2.61</v>
      </c>
      <c r="EV303">
        <v>2.5299999999999998</v>
      </c>
      <c r="EW303">
        <v>2.31</v>
      </c>
      <c r="EX303">
        <v>2.08</v>
      </c>
      <c r="EY303">
        <v>2.0099999999999998</v>
      </c>
      <c r="EZ303">
        <v>1.83</v>
      </c>
      <c r="FA303">
        <v>1.65</v>
      </c>
      <c r="FB303">
        <v>1.55</v>
      </c>
      <c r="FC303">
        <v>1.39</v>
      </c>
      <c r="FD303">
        <v>1.26</v>
      </c>
      <c r="FE303">
        <v>1.1399999999999999</v>
      </c>
      <c r="FF303">
        <v>1.04</v>
      </c>
      <c r="FG303">
        <v>0.95</v>
      </c>
      <c r="FH303">
        <v>0.85</v>
      </c>
      <c r="FI303">
        <v>0.75</v>
      </c>
      <c r="FJ303">
        <v>0.67</v>
      </c>
      <c r="FK303">
        <v>0.61</v>
      </c>
      <c r="FL303">
        <v>0.53</v>
      </c>
      <c r="FM303">
        <v>0.49</v>
      </c>
      <c r="FN303">
        <v>0.44</v>
      </c>
      <c r="FO303">
        <v>0.38</v>
      </c>
      <c r="FP303">
        <v>0.33</v>
      </c>
      <c r="FQ303">
        <v>0.3</v>
      </c>
      <c r="FR303">
        <v>0.26</v>
      </c>
      <c r="FS303">
        <v>0.22</v>
      </c>
      <c r="FT303">
        <v>0.2</v>
      </c>
      <c r="FU303">
        <v>0.18</v>
      </c>
      <c r="FV303">
        <v>0.15</v>
      </c>
      <c r="FW303">
        <v>0.14000000000000001</v>
      </c>
      <c r="FX303">
        <v>0.12</v>
      </c>
      <c r="FY303">
        <v>0.11</v>
      </c>
      <c r="FZ303">
        <v>0.1</v>
      </c>
    </row>
    <row r="304" spans="1:182" x14ac:dyDescent="0.15">
      <c r="A304">
        <v>-117</v>
      </c>
      <c r="B304">
        <v>0</v>
      </c>
      <c r="C304">
        <v>0</v>
      </c>
      <c r="D304">
        <v>0</v>
      </c>
      <c r="E304">
        <v>0</v>
      </c>
      <c r="F304">
        <v>0</v>
      </c>
      <c r="G304">
        <v>0</v>
      </c>
      <c r="H304">
        <v>0</v>
      </c>
      <c r="I304">
        <v>0</v>
      </c>
      <c r="J304">
        <v>0</v>
      </c>
      <c r="K304">
        <v>0</v>
      </c>
      <c r="L304">
        <v>0</v>
      </c>
      <c r="M304">
        <v>0</v>
      </c>
      <c r="N304">
        <v>0</v>
      </c>
      <c r="O304">
        <v>0</v>
      </c>
      <c r="P304">
        <v>0</v>
      </c>
      <c r="Q304">
        <v>0</v>
      </c>
      <c r="R304">
        <v>0</v>
      </c>
      <c r="S304">
        <v>0</v>
      </c>
      <c r="T304">
        <v>0.03</v>
      </c>
      <c r="U304">
        <v>0.05</v>
      </c>
      <c r="V304">
        <v>0.05</v>
      </c>
      <c r="W304">
        <v>7.0000000000000007E-2</v>
      </c>
      <c r="X304">
        <v>0.1</v>
      </c>
      <c r="Y304">
        <v>0.13</v>
      </c>
      <c r="Z304">
        <v>0.15</v>
      </c>
      <c r="AA304">
        <v>0.19</v>
      </c>
      <c r="AB304">
        <v>0.22</v>
      </c>
      <c r="AC304">
        <v>0.27</v>
      </c>
      <c r="AD304">
        <v>0.3</v>
      </c>
      <c r="AE304">
        <v>0.37</v>
      </c>
      <c r="AF304">
        <v>0.41</v>
      </c>
      <c r="AG304">
        <v>0.47</v>
      </c>
      <c r="AH304">
        <v>0.56999999999999995</v>
      </c>
      <c r="AI304">
        <v>0.63</v>
      </c>
      <c r="AJ304">
        <v>0.73</v>
      </c>
      <c r="AK304">
        <v>0.82</v>
      </c>
      <c r="AL304">
        <v>0.92</v>
      </c>
      <c r="AM304">
        <v>1.03</v>
      </c>
      <c r="AN304">
        <v>1.19</v>
      </c>
      <c r="AO304">
        <v>1.31</v>
      </c>
      <c r="AP304">
        <v>1.45</v>
      </c>
      <c r="AQ304">
        <v>1.59</v>
      </c>
      <c r="AR304">
        <v>1.78</v>
      </c>
      <c r="AS304">
        <v>1.93</v>
      </c>
      <c r="AT304">
        <v>2.13</v>
      </c>
      <c r="AU304">
        <v>2.29</v>
      </c>
      <c r="AV304">
        <v>2.5099999999999998</v>
      </c>
      <c r="AW304">
        <v>2.76</v>
      </c>
      <c r="AX304">
        <v>2.97</v>
      </c>
      <c r="AY304">
        <v>3.18</v>
      </c>
      <c r="AZ304">
        <v>3.43</v>
      </c>
      <c r="BA304">
        <v>3.74</v>
      </c>
      <c r="BB304">
        <v>4.0999999999999996</v>
      </c>
      <c r="BC304">
        <v>4.2699999999999996</v>
      </c>
      <c r="BD304">
        <v>4.5599999999999996</v>
      </c>
      <c r="BE304">
        <v>4.84</v>
      </c>
      <c r="BF304">
        <v>5.05</v>
      </c>
      <c r="BG304">
        <v>5.39</v>
      </c>
      <c r="BH304">
        <v>5.65</v>
      </c>
      <c r="BI304">
        <v>5.99</v>
      </c>
      <c r="BJ304">
        <v>6.34</v>
      </c>
      <c r="BK304">
        <v>6.8</v>
      </c>
      <c r="BL304">
        <v>7.35</v>
      </c>
      <c r="BM304">
        <v>7.88</v>
      </c>
      <c r="BN304">
        <v>8.4</v>
      </c>
      <c r="BO304">
        <v>8.82</v>
      </c>
      <c r="BP304">
        <v>9.11</v>
      </c>
      <c r="BQ304">
        <v>9.31</v>
      </c>
      <c r="BR304">
        <v>9.52</v>
      </c>
      <c r="BS304">
        <v>9.67</v>
      </c>
      <c r="BT304">
        <v>9.9499999999999993</v>
      </c>
      <c r="BU304">
        <v>10.3</v>
      </c>
      <c r="BV304">
        <v>10.6</v>
      </c>
      <c r="BW304">
        <v>10.9</v>
      </c>
      <c r="BX304">
        <v>11.1</v>
      </c>
      <c r="BY304">
        <v>11.4</v>
      </c>
      <c r="BZ304">
        <v>11.6</v>
      </c>
      <c r="CA304">
        <v>11.9</v>
      </c>
      <c r="CB304">
        <v>12.1</v>
      </c>
      <c r="CC304">
        <v>12.3</v>
      </c>
      <c r="CD304">
        <v>12.5</v>
      </c>
      <c r="CE304">
        <v>12.6</v>
      </c>
      <c r="CF304">
        <v>12.8</v>
      </c>
      <c r="CG304">
        <v>12.9</v>
      </c>
      <c r="CH304">
        <v>13</v>
      </c>
      <c r="CI304">
        <v>13.2</v>
      </c>
      <c r="CJ304">
        <v>13.3</v>
      </c>
      <c r="CK304">
        <v>13.4</v>
      </c>
      <c r="CL304">
        <v>13.5</v>
      </c>
      <c r="CM304">
        <v>13.6</v>
      </c>
      <c r="CN304">
        <v>13.6</v>
      </c>
      <c r="CO304">
        <v>13.6</v>
      </c>
      <c r="CP304">
        <v>13.7</v>
      </c>
      <c r="CQ304">
        <v>13.7</v>
      </c>
      <c r="CR304">
        <v>13.7</v>
      </c>
      <c r="CS304">
        <v>13.7</v>
      </c>
      <c r="CT304">
        <v>13.7</v>
      </c>
      <c r="CU304">
        <v>13.7</v>
      </c>
      <c r="CV304">
        <v>13.7</v>
      </c>
      <c r="CW304">
        <v>13.6</v>
      </c>
      <c r="CX304">
        <v>13.6</v>
      </c>
      <c r="CY304">
        <v>13.6</v>
      </c>
      <c r="CZ304">
        <v>13.5</v>
      </c>
      <c r="DA304">
        <v>13.5</v>
      </c>
      <c r="DB304">
        <v>13.4</v>
      </c>
      <c r="DC304">
        <v>13.3</v>
      </c>
      <c r="DD304">
        <v>13.3</v>
      </c>
      <c r="DE304">
        <v>13.2</v>
      </c>
      <c r="DF304">
        <v>13.1</v>
      </c>
      <c r="DG304">
        <v>13</v>
      </c>
      <c r="DH304">
        <v>12.9</v>
      </c>
      <c r="DI304">
        <v>12.8</v>
      </c>
      <c r="DJ304">
        <v>12.7</v>
      </c>
      <c r="DK304">
        <v>12.5</v>
      </c>
      <c r="DL304">
        <v>12.4</v>
      </c>
      <c r="DM304">
        <v>12.3</v>
      </c>
      <c r="DN304">
        <v>12.1</v>
      </c>
      <c r="DO304">
        <v>12</v>
      </c>
      <c r="DP304">
        <v>11.8</v>
      </c>
      <c r="DQ304">
        <v>11.6</v>
      </c>
      <c r="DR304">
        <v>11.5</v>
      </c>
      <c r="DS304">
        <v>11.3</v>
      </c>
      <c r="DT304">
        <v>11.1</v>
      </c>
      <c r="DU304">
        <v>10.8</v>
      </c>
      <c r="DV304">
        <v>10.6</v>
      </c>
      <c r="DW304">
        <v>10.1</v>
      </c>
      <c r="DX304">
        <v>9.7200000000000006</v>
      </c>
      <c r="DY304">
        <v>9.3000000000000007</v>
      </c>
      <c r="DZ304">
        <v>8.9</v>
      </c>
      <c r="EA304">
        <v>8.57</v>
      </c>
      <c r="EB304">
        <v>8.39</v>
      </c>
      <c r="EC304">
        <v>8.58</v>
      </c>
      <c r="ED304">
        <v>8.1199999999999992</v>
      </c>
      <c r="EE304">
        <v>7.35</v>
      </c>
      <c r="EF304">
        <v>7.08</v>
      </c>
      <c r="EG304">
        <v>6.38</v>
      </c>
      <c r="EH304">
        <v>5.87</v>
      </c>
      <c r="EI304">
        <v>5.52</v>
      </c>
      <c r="EJ304">
        <v>5.24</v>
      </c>
      <c r="EK304">
        <v>4.9800000000000004</v>
      </c>
      <c r="EL304">
        <v>4.71</v>
      </c>
      <c r="EM304">
        <v>4.45</v>
      </c>
      <c r="EN304">
        <v>4.2300000000000004</v>
      </c>
      <c r="EO304">
        <v>3.98</v>
      </c>
      <c r="EP304">
        <v>3.84</v>
      </c>
      <c r="EQ304">
        <v>3.62</v>
      </c>
      <c r="ER304">
        <v>3.3</v>
      </c>
      <c r="ES304">
        <v>3.01</v>
      </c>
      <c r="ET304">
        <v>2.81</v>
      </c>
      <c r="EU304">
        <v>2.64</v>
      </c>
      <c r="EV304">
        <v>2.4900000000000002</v>
      </c>
      <c r="EW304">
        <v>2.2599999999999998</v>
      </c>
      <c r="EX304">
        <v>2.11</v>
      </c>
      <c r="EY304">
        <v>1.98</v>
      </c>
      <c r="EZ304">
        <v>1.78</v>
      </c>
      <c r="FA304">
        <v>1.65</v>
      </c>
      <c r="FB304">
        <v>1.49</v>
      </c>
      <c r="FC304">
        <v>1.37</v>
      </c>
      <c r="FD304">
        <v>1.19</v>
      </c>
      <c r="FE304">
        <v>1.1299999999999999</v>
      </c>
      <c r="FF304">
        <v>1.04</v>
      </c>
      <c r="FG304">
        <v>0.94</v>
      </c>
      <c r="FH304">
        <v>0.85</v>
      </c>
      <c r="FI304">
        <v>0.73</v>
      </c>
      <c r="FJ304">
        <v>0.67</v>
      </c>
      <c r="FK304">
        <v>0.59</v>
      </c>
      <c r="FL304">
        <v>0.54</v>
      </c>
      <c r="FM304">
        <v>0.46</v>
      </c>
      <c r="FN304">
        <v>0.43</v>
      </c>
      <c r="FO304">
        <v>0.36</v>
      </c>
      <c r="FP304">
        <v>0.32</v>
      </c>
      <c r="FQ304">
        <v>0.28999999999999998</v>
      </c>
      <c r="FR304">
        <v>0.26</v>
      </c>
      <c r="FS304">
        <v>0.22</v>
      </c>
      <c r="FT304">
        <v>0.2</v>
      </c>
      <c r="FU304">
        <v>0.17</v>
      </c>
      <c r="FV304">
        <v>0.15</v>
      </c>
      <c r="FW304">
        <v>0.14000000000000001</v>
      </c>
      <c r="FX304">
        <v>0.12</v>
      </c>
      <c r="FY304">
        <v>0.11</v>
      </c>
      <c r="FZ304">
        <v>0.1</v>
      </c>
    </row>
    <row r="305" spans="1:182" x14ac:dyDescent="0.15">
      <c r="A305">
        <v>-118</v>
      </c>
      <c r="B305">
        <v>0</v>
      </c>
      <c r="C305">
        <v>0</v>
      </c>
      <c r="D305">
        <v>0</v>
      </c>
      <c r="E305">
        <v>0</v>
      </c>
      <c r="F305">
        <v>0</v>
      </c>
      <c r="G305">
        <v>0</v>
      </c>
      <c r="H305">
        <v>0</v>
      </c>
      <c r="I305">
        <v>0</v>
      </c>
      <c r="J305">
        <v>0</v>
      </c>
      <c r="K305">
        <v>0</v>
      </c>
      <c r="L305">
        <v>0</v>
      </c>
      <c r="M305">
        <v>0</v>
      </c>
      <c r="N305">
        <v>0</v>
      </c>
      <c r="O305">
        <v>0</v>
      </c>
      <c r="P305">
        <v>0</v>
      </c>
      <c r="Q305">
        <v>0</v>
      </c>
      <c r="R305">
        <v>0</v>
      </c>
      <c r="S305">
        <v>0</v>
      </c>
      <c r="T305">
        <v>0.03</v>
      </c>
      <c r="U305">
        <v>0.04</v>
      </c>
      <c r="V305">
        <v>7.0000000000000007E-2</v>
      </c>
      <c r="W305">
        <v>0.09</v>
      </c>
      <c r="X305">
        <v>0.11</v>
      </c>
      <c r="Y305">
        <v>0.13</v>
      </c>
      <c r="Z305">
        <v>0.16</v>
      </c>
      <c r="AA305">
        <v>0.19</v>
      </c>
      <c r="AB305">
        <v>0.23</v>
      </c>
      <c r="AC305">
        <v>0.27</v>
      </c>
      <c r="AD305">
        <v>0.31</v>
      </c>
      <c r="AE305">
        <v>0.37</v>
      </c>
      <c r="AF305">
        <v>0.44</v>
      </c>
      <c r="AG305">
        <v>0.5</v>
      </c>
      <c r="AH305">
        <v>0.57999999999999996</v>
      </c>
      <c r="AI305">
        <v>0.65</v>
      </c>
      <c r="AJ305">
        <v>0.74</v>
      </c>
      <c r="AK305">
        <v>0.85</v>
      </c>
      <c r="AL305">
        <v>0.95</v>
      </c>
      <c r="AM305">
        <v>1.07</v>
      </c>
      <c r="AN305">
        <v>1.18</v>
      </c>
      <c r="AO305">
        <v>1.33</v>
      </c>
      <c r="AP305">
        <v>1.47</v>
      </c>
      <c r="AQ305">
        <v>1.62</v>
      </c>
      <c r="AR305">
        <v>1.79</v>
      </c>
      <c r="AS305">
        <v>1.98</v>
      </c>
      <c r="AT305">
        <v>2.17</v>
      </c>
      <c r="AU305">
        <v>2.36</v>
      </c>
      <c r="AV305">
        <v>2.58</v>
      </c>
      <c r="AW305">
        <v>2.83</v>
      </c>
      <c r="AX305">
        <v>2.97</v>
      </c>
      <c r="AY305">
        <v>3.23</v>
      </c>
      <c r="AZ305">
        <v>3.49</v>
      </c>
      <c r="BA305">
        <v>3.84</v>
      </c>
      <c r="BB305">
        <v>4.1500000000000004</v>
      </c>
      <c r="BC305">
        <v>4.37</v>
      </c>
      <c r="BD305">
        <v>4.71</v>
      </c>
      <c r="BE305">
        <v>4.93</v>
      </c>
      <c r="BF305">
        <v>5.18</v>
      </c>
      <c r="BG305">
        <v>5.45</v>
      </c>
      <c r="BH305">
        <v>5.75</v>
      </c>
      <c r="BI305">
        <v>6.07</v>
      </c>
      <c r="BJ305">
        <v>6.45</v>
      </c>
      <c r="BK305">
        <v>6.95</v>
      </c>
      <c r="BL305">
        <v>7.49</v>
      </c>
      <c r="BM305">
        <v>8.02</v>
      </c>
      <c r="BN305">
        <v>8.52</v>
      </c>
      <c r="BO305">
        <v>8.93</v>
      </c>
      <c r="BP305">
        <v>9.19</v>
      </c>
      <c r="BQ305">
        <v>9.4499999999999993</v>
      </c>
      <c r="BR305">
        <v>9.7200000000000006</v>
      </c>
      <c r="BS305">
        <v>9.7899999999999991</v>
      </c>
      <c r="BT305">
        <v>10.1</v>
      </c>
      <c r="BU305">
        <v>10.4</v>
      </c>
      <c r="BV305">
        <v>10.7</v>
      </c>
      <c r="BW305">
        <v>11</v>
      </c>
      <c r="BX305">
        <v>11.3</v>
      </c>
      <c r="BY305">
        <v>11.5</v>
      </c>
      <c r="BZ305">
        <v>11.7</v>
      </c>
      <c r="CA305">
        <v>12</v>
      </c>
      <c r="CB305">
        <v>12.2</v>
      </c>
      <c r="CC305">
        <v>12.4</v>
      </c>
      <c r="CD305">
        <v>12.6</v>
      </c>
      <c r="CE305">
        <v>12.7</v>
      </c>
      <c r="CF305">
        <v>12.9</v>
      </c>
      <c r="CG305">
        <v>13</v>
      </c>
      <c r="CH305">
        <v>13.1</v>
      </c>
      <c r="CI305">
        <v>13.2</v>
      </c>
      <c r="CJ305">
        <v>13.3</v>
      </c>
      <c r="CK305">
        <v>13.5</v>
      </c>
      <c r="CL305">
        <v>13.5</v>
      </c>
      <c r="CM305">
        <v>13.6</v>
      </c>
      <c r="CN305">
        <v>13.6</v>
      </c>
      <c r="CO305">
        <v>13.7</v>
      </c>
      <c r="CP305">
        <v>13.7</v>
      </c>
      <c r="CQ305">
        <v>13.7</v>
      </c>
      <c r="CR305">
        <v>13.7</v>
      </c>
      <c r="CS305">
        <v>13.7</v>
      </c>
      <c r="CT305">
        <v>13.7</v>
      </c>
      <c r="CU305">
        <v>13.7</v>
      </c>
      <c r="CV305">
        <v>13.7</v>
      </c>
      <c r="CW305">
        <v>13.7</v>
      </c>
      <c r="CX305">
        <v>13.6</v>
      </c>
      <c r="CY305">
        <v>13.6</v>
      </c>
      <c r="CZ305">
        <v>13.5</v>
      </c>
      <c r="DA305">
        <v>13.5</v>
      </c>
      <c r="DB305">
        <v>13.4</v>
      </c>
      <c r="DC305">
        <v>13.4</v>
      </c>
      <c r="DD305">
        <v>13.3</v>
      </c>
      <c r="DE305">
        <v>13.2</v>
      </c>
      <c r="DF305">
        <v>13.1</v>
      </c>
      <c r="DG305">
        <v>13</v>
      </c>
      <c r="DH305">
        <v>12.9</v>
      </c>
      <c r="DI305">
        <v>12.8</v>
      </c>
      <c r="DJ305">
        <v>12.7</v>
      </c>
      <c r="DK305">
        <v>12.5</v>
      </c>
      <c r="DL305">
        <v>12.4</v>
      </c>
      <c r="DM305">
        <v>12.3</v>
      </c>
      <c r="DN305">
        <v>12.1</v>
      </c>
      <c r="DO305">
        <v>12</v>
      </c>
      <c r="DP305">
        <v>11.8</v>
      </c>
      <c r="DQ305">
        <v>11.6</v>
      </c>
      <c r="DR305">
        <v>11.5</v>
      </c>
      <c r="DS305">
        <v>11.3</v>
      </c>
      <c r="DT305">
        <v>11.1</v>
      </c>
      <c r="DU305">
        <v>10.8</v>
      </c>
      <c r="DV305">
        <v>10.5</v>
      </c>
      <c r="DW305">
        <v>9.8800000000000008</v>
      </c>
      <c r="DX305">
        <v>9.6300000000000008</v>
      </c>
      <c r="DY305">
        <v>9.15</v>
      </c>
      <c r="DZ305">
        <v>8.74</v>
      </c>
      <c r="EA305">
        <v>8.2200000000000006</v>
      </c>
      <c r="EB305">
        <v>8.24</v>
      </c>
      <c r="EC305">
        <v>7.9</v>
      </c>
      <c r="ED305">
        <v>8.06</v>
      </c>
      <c r="EE305">
        <v>7.54</v>
      </c>
      <c r="EF305">
        <v>6.78</v>
      </c>
      <c r="EG305">
        <v>6.25</v>
      </c>
      <c r="EH305">
        <v>5.78</v>
      </c>
      <c r="EI305">
        <v>5.47</v>
      </c>
      <c r="EJ305">
        <v>5.18</v>
      </c>
      <c r="EK305">
        <v>4.96</v>
      </c>
      <c r="EL305">
        <v>4.62</v>
      </c>
      <c r="EM305">
        <v>4.38</v>
      </c>
      <c r="EN305">
        <v>4.17</v>
      </c>
      <c r="EO305">
        <v>3.9</v>
      </c>
      <c r="EP305">
        <v>3.79</v>
      </c>
      <c r="EQ305">
        <v>3.56</v>
      </c>
      <c r="ER305">
        <v>3.27</v>
      </c>
      <c r="ES305">
        <v>2.97</v>
      </c>
      <c r="ET305">
        <v>2.77</v>
      </c>
      <c r="EU305">
        <v>2.6</v>
      </c>
      <c r="EV305">
        <v>2.48</v>
      </c>
      <c r="EW305">
        <v>2.23</v>
      </c>
      <c r="EX305">
        <v>2.06</v>
      </c>
      <c r="EY305">
        <v>1.95</v>
      </c>
      <c r="EZ305">
        <v>1.72</v>
      </c>
      <c r="FA305">
        <v>1.58</v>
      </c>
      <c r="FB305">
        <v>1.49</v>
      </c>
      <c r="FC305">
        <v>1.35</v>
      </c>
      <c r="FD305">
        <v>1.22</v>
      </c>
      <c r="FE305">
        <v>1.0900000000000001</v>
      </c>
      <c r="FF305">
        <v>0.99</v>
      </c>
      <c r="FG305">
        <v>0.88</v>
      </c>
      <c r="FH305">
        <v>0.81</v>
      </c>
      <c r="FI305">
        <v>0.75</v>
      </c>
      <c r="FJ305">
        <v>0.66</v>
      </c>
      <c r="FK305">
        <v>0.6</v>
      </c>
      <c r="FL305">
        <v>0.53</v>
      </c>
      <c r="FM305">
        <v>0.47</v>
      </c>
      <c r="FN305">
        <v>0.42</v>
      </c>
      <c r="FO305">
        <v>0.36</v>
      </c>
      <c r="FP305">
        <v>0.33</v>
      </c>
      <c r="FQ305">
        <v>0.28999999999999998</v>
      </c>
      <c r="FR305">
        <v>0.23</v>
      </c>
      <c r="FS305">
        <v>0.21</v>
      </c>
      <c r="FT305">
        <v>0.19</v>
      </c>
      <c r="FU305">
        <v>0.17</v>
      </c>
      <c r="FV305">
        <v>0.15</v>
      </c>
      <c r="FW305">
        <v>0.13</v>
      </c>
      <c r="FX305">
        <v>0.12</v>
      </c>
      <c r="FY305">
        <v>0.11</v>
      </c>
      <c r="FZ305">
        <v>0.1</v>
      </c>
    </row>
    <row r="306" spans="1:182" x14ac:dyDescent="0.15">
      <c r="A306">
        <v>-119</v>
      </c>
      <c r="B306">
        <v>0</v>
      </c>
      <c r="C306">
        <v>0</v>
      </c>
      <c r="D306">
        <v>0</v>
      </c>
      <c r="E306">
        <v>0</v>
      </c>
      <c r="F306">
        <v>0</v>
      </c>
      <c r="G306">
        <v>0</v>
      </c>
      <c r="H306">
        <v>0</v>
      </c>
      <c r="I306">
        <v>0</v>
      </c>
      <c r="J306">
        <v>0</v>
      </c>
      <c r="K306">
        <v>0</v>
      </c>
      <c r="L306">
        <v>0</v>
      </c>
      <c r="M306">
        <v>0</v>
      </c>
      <c r="N306">
        <v>0</v>
      </c>
      <c r="O306">
        <v>0</v>
      </c>
      <c r="P306">
        <v>0</v>
      </c>
      <c r="Q306">
        <v>0</v>
      </c>
      <c r="R306">
        <v>0</v>
      </c>
      <c r="S306">
        <v>0.02</v>
      </c>
      <c r="T306">
        <v>0.04</v>
      </c>
      <c r="U306">
        <v>0.05</v>
      </c>
      <c r="V306">
        <v>7.0000000000000007E-2</v>
      </c>
      <c r="W306">
        <v>0.09</v>
      </c>
      <c r="X306">
        <v>0.11</v>
      </c>
      <c r="Y306">
        <v>0.14000000000000001</v>
      </c>
      <c r="Z306">
        <v>0.17</v>
      </c>
      <c r="AA306">
        <v>0.2</v>
      </c>
      <c r="AB306">
        <v>0.23</v>
      </c>
      <c r="AC306">
        <v>0.27</v>
      </c>
      <c r="AD306">
        <v>0.33</v>
      </c>
      <c r="AE306">
        <v>0.38</v>
      </c>
      <c r="AF306">
        <v>0.46</v>
      </c>
      <c r="AG306">
        <v>0.52</v>
      </c>
      <c r="AH306">
        <v>0.61</v>
      </c>
      <c r="AI306">
        <v>0.66</v>
      </c>
      <c r="AJ306">
        <v>0.76</v>
      </c>
      <c r="AK306">
        <v>0.87</v>
      </c>
      <c r="AL306">
        <v>0.96</v>
      </c>
      <c r="AM306">
        <v>1.1100000000000001</v>
      </c>
      <c r="AN306">
        <v>1.23</v>
      </c>
      <c r="AO306">
        <v>1.36</v>
      </c>
      <c r="AP306">
        <v>1.51</v>
      </c>
      <c r="AQ306">
        <v>1.71</v>
      </c>
      <c r="AR306">
        <v>1.84</v>
      </c>
      <c r="AS306">
        <v>2.0299999999999998</v>
      </c>
      <c r="AT306">
        <v>2.2000000000000002</v>
      </c>
      <c r="AU306">
        <v>2.38</v>
      </c>
      <c r="AV306">
        <v>2.62</v>
      </c>
      <c r="AW306">
        <v>2.86</v>
      </c>
      <c r="AX306">
        <v>3.08</v>
      </c>
      <c r="AY306">
        <v>3.34</v>
      </c>
      <c r="AZ306">
        <v>3.55</v>
      </c>
      <c r="BA306">
        <v>3.92</v>
      </c>
      <c r="BB306">
        <v>4.3</v>
      </c>
      <c r="BC306">
        <v>4.4800000000000004</v>
      </c>
      <c r="BD306">
        <v>4.71</v>
      </c>
      <c r="BE306">
        <v>4.99</v>
      </c>
      <c r="BF306">
        <v>5.24</v>
      </c>
      <c r="BG306">
        <v>5.49</v>
      </c>
      <c r="BH306">
        <v>5.79</v>
      </c>
      <c r="BI306">
        <v>6.15</v>
      </c>
      <c r="BJ306">
        <v>6.55</v>
      </c>
      <c r="BK306">
        <v>7.07</v>
      </c>
      <c r="BL306">
        <v>7.62</v>
      </c>
      <c r="BM306">
        <v>8.15</v>
      </c>
      <c r="BN306">
        <v>8.64</v>
      </c>
      <c r="BO306">
        <v>9.0500000000000007</v>
      </c>
      <c r="BP306">
        <v>9.35</v>
      </c>
      <c r="BQ306">
        <v>9.61</v>
      </c>
      <c r="BR306">
        <v>9.85</v>
      </c>
      <c r="BS306">
        <v>9.93</v>
      </c>
      <c r="BT306">
        <v>10.199999999999999</v>
      </c>
      <c r="BU306">
        <v>10.6</v>
      </c>
      <c r="BV306">
        <v>10.9</v>
      </c>
      <c r="BW306">
        <v>11.1</v>
      </c>
      <c r="BX306">
        <v>11.4</v>
      </c>
      <c r="BY306">
        <v>11.6</v>
      </c>
      <c r="BZ306">
        <v>11.9</v>
      </c>
      <c r="CA306">
        <v>12.1</v>
      </c>
      <c r="CB306">
        <v>12.3</v>
      </c>
      <c r="CC306">
        <v>12.5</v>
      </c>
      <c r="CD306">
        <v>12.6</v>
      </c>
      <c r="CE306">
        <v>12.8</v>
      </c>
      <c r="CF306">
        <v>12.9</v>
      </c>
      <c r="CG306">
        <v>13.1</v>
      </c>
      <c r="CH306">
        <v>13.2</v>
      </c>
      <c r="CI306">
        <v>13.3</v>
      </c>
      <c r="CJ306">
        <v>13.4</v>
      </c>
      <c r="CK306">
        <v>13.5</v>
      </c>
      <c r="CL306">
        <v>13.6</v>
      </c>
      <c r="CM306">
        <v>13.6</v>
      </c>
      <c r="CN306">
        <v>13.7</v>
      </c>
      <c r="CO306">
        <v>13.7</v>
      </c>
      <c r="CP306">
        <v>13.7</v>
      </c>
      <c r="CQ306">
        <v>13.8</v>
      </c>
      <c r="CR306">
        <v>13.8</v>
      </c>
      <c r="CS306">
        <v>13.8</v>
      </c>
      <c r="CT306">
        <v>13.8</v>
      </c>
      <c r="CU306">
        <v>13.7</v>
      </c>
      <c r="CV306">
        <v>13.7</v>
      </c>
      <c r="CW306">
        <v>13.7</v>
      </c>
      <c r="CX306">
        <v>13.7</v>
      </c>
      <c r="CY306">
        <v>13.6</v>
      </c>
      <c r="CZ306">
        <v>13.6</v>
      </c>
      <c r="DA306">
        <v>13.5</v>
      </c>
      <c r="DB306">
        <v>13.4</v>
      </c>
      <c r="DC306">
        <v>13.4</v>
      </c>
      <c r="DD306">
        <v>13.3</v>
      </c>
      <c r="DE306">
        <v>13.2</v>
      </c>
      <c r="DF306">
        <v>13.1</v>
      </c>
      <c r="DG306">
        <v>13</v>
      </c>
      <c r="DH306">
        <v>12.9</v>
      </c>
      <c r="DI306">
        <v>12.8</v>
      </c>
      <c r="DJ306">
        <v>12.7</v>
      </c>
      <c r="DK306">
        <v>12.6</v>
      </c>
      <c r="DL306">
        <v>12.4</v>
      </c>
      <c r="DM306">
        <v>12.3</v>
      </c>
      <c r="DN306">
        <v>12.1</v>
      </c>
      <c r="DO306">
        <v>12</v>
      </c>
      <c r="DP306">
        <v>11.8</v>
      </c>
      <c r="DQ306">
        <v>11.6</v>
      </c>
      <c r="DR306">
        <v>11.5</v>
      </c>
      <c r="DS306">
        <v>11.2</v>
      </c>
      <c r="DT306">
        <v>11.1</v>
      </c>
      <c r="DU306">
        <v>10.8</v>
      </c>
      <c r="DV306">
        <v>10.4</v>
      </c>
      <c r="DW306">
        <v>9.6999999999999993</v>
      </c>
      <c r="DX306">
        <v>9.33</v>
      </c>
      <c r="DY306">
        <v>9</v>
      </c>
      <c r="DZ306">
        <v>8.66</v>
      </c>
      <c r="EA306">
        <v>8.09</v>
      </c>
      <c r="EB306">
        <v>8.1300000000000008</v>
      </c>
      <c r="EC306">
        <v>7.8</v>
      </c>
      <c r="ED306">
        <v>7.94</v>
      </c>
      <c r="EE306">
        <v>7.39</v>
      </c>
      <c r="EF306">
        <v>6.61</v>
      </c>
      <c r="EG306">
        <v>6.16</v>
      </c>
      <c r="EH306">
        <v>5.71</v>
      </c>
      <c r="EI306">
        <v>5.37</v>
      </c>
      <c r="EJ306">
        <v>5.12</v>
      </c>
      <c r="EK306">
        <v>4.87</v>
      </c>
      <c r="EL306">
        <v>4.6399999999999997</v>
      </c>
      <c r="EM306">
        <v>4.3499999999999996</v>
      </c>
      <c r="EN306">
        <v>4.13</v>
      </c>
      <c r="EO306">
        <v>3.89</v>
      </c>
      <c r="EP306">
        <v>3.75</v>
      </c>
      <c r="EQ306">
        <v>3.45</v>
      </c>
      <c r="ER306">
        <v>3.17</v>
      </c>
      <c r="ES306">
        <v>2.95</v>
      </c>
      <c r="ET306">
        <v>2.72</v>
      </c>
      <c r="EU306">
        <v>2.59</v>
      </c>
      <c r="EV306">
        <v>2.42</v>
      </c>
      <c r="EW306">
        <v>2.1800000000000002</v>
      </c>
      <c r="EX306">
        <v>2.0299999999999998</v>
      </c>
      <c r="EY306">
        <v>1.86</v>
      </c>
      <c r="EZ306">
        <v>1.72</v>
      </c>
      <c r="FA306">
        <v>1.57</v>
      </c>
      <c r="FB306">
        <v>1.43</v>
      </c>
      <c r="FC306">
        <v>1.34</v>
      </c>
      <c r="FD306">
        <v>1.18</v>
      </c>
      <c r="FE306">
        <v>1.07</v>
      </c>
      <c r="FF306">
        <v>0.98</v>
      </c>
      <c r="FG306">
        <v>0.88</v>
      </c>
      <c r="FH306">
        <v>0.8</v>
      </c>
      <c r="FI306">
        <v>0.72</v>
      </c>
      <c r="FJ306">
        <v>0.62</v>
      </c>
      <c r="FK306">
        <v>0.57999999999999996</v>
      </c>
      <c r="FL306">
        <v>0.52</v>
      </c>
      <c r="FM306">
        <v>0.46</v>
      </c>
      <c r="FN306">
        <v>0.41</v>
      </c>
      <c r="FO306">
        <v>0.35</v>
      </c>
      <c r="FP306">
        <v>0.3</v>
      </c>
      <c r="FQ306">
        <v>0.28000000000000003</v>
      </c>
      <c r="FR306">
        <v>0.25</v>
      </c>
      <c r="FS306">
        <v>0.21</v>
      </c>
      <c r="FT306">
        <v>0.19</v>
      </c>
      <c r="FU306">
        <v>0.17</v>
      </c>
      <c r="FV306">
        <v>0.14000000000000001</v>
      </c>
      <c r="FW306">
        <v>0.13</v>
      </c>
      <c r="FX306">
        <v>0.12</v>
      </c>
      <c r="FY306">
        <v>0.11</v>
      </c>
      <c r="FZ306">
        <v>0.1</v>
      </c>
    </row>
    <row r="307" spans="1:182" x14ac:dyDescent="0.15">
      <c r="A307">
        <v>-120</v>
      </c>
      <c r="B307">
        <v>0</v>
      </c>
      <c r="C307">
        <v>0</v>
      </c>
      <c r="D307">
        <v>0</v>
      </c>
      <c r="E307">
        <v>0</v>
      </c>
      <c r="F307">
        <v>0</v>
      </c>
      <c r="G307">
        <v>0</v>
      </c>
      <c r="H307">
        <v>0</v>
      </c>
      <c r="I307">
        <v>0</v>
      </c>
      <c r="J307">
        <v>0</v>
      </c>
      <c r="K307">
        <v>0</v>
      </c>
      <c r="L307">
        <v>0</v>
      </c>
      <c r="M307">
        <v>0</v>
      </c>
      <c r="N307">
        <v>0</v>
      </c>
      <c r="O307">
        <v>0</v>
      </c>
      <c r="P307">
        <v>0</v>
      </c>
      <c r="Q307">
        <v>0</v>
      </c>
      <c r="R307">
        <v>0</v>
      </c>
      <c r="S307">
        <v>0.02</v>
      </c>
      <c r="T307">
        <v>0.03</v>
      </c>
      <c r="U307">
        <v>0.06</v>
      </c>
      <c r="V307">
        <v>7.0000000000000007E-2</v>
      </c>
      <c r="W307">
        <v>0.09</v>
      </c>
      <c r="X307">
        <v>0.12</v>
      </c>
      <c r="Y307">
        <v>0.14000000000000001</v>
      </c>
      <c r="Z307">
        <v>0.17</v>
      </c>
      <c r="AA307">
        <v>0.21</v>
      </c>
      <c r="AB307">
        <v>0.24</v>
      </c>
      <c r="AC307">
        <v>0.28999999999999998</v>
      </c>
      <c r="AD307">
        <v>0.35</v>
      </c>
      <c r="AE307">
        <v>0.4</v>
      </c>
      <c r="AF307">
        <v>0.45</v>
      </c>
      <c r="AG307">
        <v>0.55000000000000004</v>
      </c>
      <c r="AH307">
        <v>0.62</v>
      </c>
      <c r="AI307">
        <v>0.68</v>
      </c>
      <c r="AJ307">
        <v>0.79</v>
      </c>
      <c r="AK307">
        <v>0.89</v>
      </c>
      <c r="AL307">
        <v>1</v>
      </c>
      <c r="AM307">
        <v>1.1399999999999999</v>
      </c>
      <c r="AN307">
        <v>1.25</v>
      </c>
      <c r="AO307">
        <v>1.41</v>
      </c>
      <c r="AP307">
        <v>1.56</v>
      </c>
      <c r="AQ307">
        <v>1.69</v>
      </c>
      <c r="AR307">
        <v>1.86</v>
      </c>
      <c r="AS307">
        <v>2.09</v>
      </c>
      <c r="AT307">
        <v>2.2999999999999998</v>
      </c>
      <c r="AU307">
        <v>2.48</v>
      </c>
      <c r="AV307">
        <v>2.7</v>
      </c>
      <c r="AW307">
        <v>2.86</v>
      </c>
      <c r="AX307">
        <v>3.08</v>
      </c>
      <c r="AY307">
        <v>3.35</v>
      </c>
      <c r="AZ307">
        <v>3.62</v>
      </c>
      <c r="BA307">
        <v>3.97</v>
      </c>
      <c r="BB307">
        <v>4.26</v>
      </c>
      <c r="BC307">
        <v>4.5</v>
      </c>
      <c r="BD307">
        <v>4.82</v>
      </c>
      <c r="BE307">
        <v>5.0199999999999996</v>
      </c>
      <c r="BF307">
        <v>5.31</v>
      </c>
      <c r="BG307">
        <v>5.5</v>
      </c>
      <c r="BH307">
        <v>5.86</v>
      </c>
      <c r="BI307">
        <v>6.22</v>
      </c>
      <c r="BJ307">
        <v>6.71</v>
      </c>
      <c r="BK307">
        <v>7.23</v>
      </c>
      <c r="BL307">
        <v>7.78</v>
      </c>
      <c r="BM307">
        <v>8.2799999999999994</v>
      </c>
      <c r="BN307">
        <v>8.7799999999999994</v>
      </c>
      <c r="BO307">
        <v>9.15</v>
      </c>
      <c r="BP307">
        <v>9.4600000000000009</v>
      </c>
      <c r="BQ307">
        <v>9.73</v>
      </c>
      <c r="BR307">
        <v>9.98</v>
      </c>
      <c r="BS307">
        <v>10</v>
      </c>
      <c r="BT307">
        <v>10.4</v>
      </c>
      <c r="BU307">
        <v>10.7</v>
      </c>
      <c r="BV307">
        <v>11</v>
      </c>
      <c r="BW307">
        <v>11.3</v>
      </c>
      <c r="BX307">
        <v>11.5</v>
      </c>
      <c r="BY307">
        <v>11.7</v>
      </c>
      <c r="BZ307">
        <v>12</v>
      </c>
      <c r="CA307">
        <v>12.2</v>
      </c>
      <c r="CB307">
        <v>12.4</v>
      </c>
      <c r="CC307">
        <v>12.5</v>
      </c>
      <c r="CD307">
        <v>12.7</v>
      </c>
      <c r="CE307">
        <v>12.8</v>
      </c>
      <c r="CF307">
        <v>13</v>
      </c>
      <c r="CG307">
        <v>13.1</v>
      </c>
      <c r="CH307">
        <v>13.2</v>
      </c>
      <c r="CI307">
        <v>13.3</v>
      </c>
      <c r="CJ307">
        <v>13.4</v>
      </c>
      <c r="CK307">
        <v>13.5</v>
      </c>
      <c r="CL307">
        <v>13.6</v>
      </c>
      <c r="CM307">
        <v>13.7</v>
      </c>
      <c r="CN307">
        <v>13.7</v>
      </c>
      <c r="CO307">
        <v>13.7</v>
      </c>
      <c r="CP307">
        <v>13.8</v>
      </c>
      <c r="CQ307">
        <v>13.8</v>
      </c>
      <c r="CR307">
        <v>13.8</v>
      </c>
      <c r="CS307">
        <v>13.8</v>
      </c>
      <c r="CT307">
        <v>13.8</v>
      </c>
      <c r="CU307">
        <v>13.8</v>
      </c>
      <c r="CV307">
        <v>13.7</v>
      </c>
      <c r="CW307">
        <v>13.7</v>
      </c>
      <c r="CX307">
        <v>13.7</v>
      </c>
      <c r="CY307">
        <v>13.6</v>
      </c>
      <c r="CZ307">
        <v>13.6</v>
      </c>
      <c r="DA307">
        <v>13.5</v>
      </c>
      <c r="DB307">
        <v>13.5</v>
      </c>
      <c r="DC307">
        <v>13.4</v>
      </c>
      <c r="DD307">
        <v>13.3</v>
      </c>
      <c r="DE307">
        <v>13.2</v>
      </c>
      <c r="DF307">
        <v>13.1</v>
      </c>
      <c r="DG307">
        <v>13</v>
      </c>
      <c r="DH307">
        <v>12.9</v>
      </c>
      <c r="DI307">
        <v>12.8</v>
      </c>
      <c r="DJ307">
        <v>12.7</v>
      </c>
      <c r="DK307">
        <v>12.6</v>
      </c>
      <c r="DL307">
        <v>12.4</v>
      </c>
      <c r="DM307">
        <v>12.3</v>
      </c>
      <c r="DN307">
        <v>12.1</v>
      </c>
      <c r="DO307">
        <v>12</v>
      </c>
      <c r="DP307">
        <v>11.8</v>
      </c>
      <c r="DQ307">
        <v>11.6</v>
      </c>
      <c r="DR307">
        <v>11.4</v>
      </c>
      <c r="DS307">
        <v>11.2</v>
      </c>
      <c r="DT307">
        <v>10.9</v>
      </c>
      <c r="DU307">
        <v>10.7</v>
      </c>
      <c r="DV307">
        <v>10.1</v>
      </c>
      <c r="DW307">
        <v>9.6300000000000008</v>
      </c>
      <c r="DX307">
        <v>9.31</v>
      </c>
      <c r="DY307">
        <v>8.8800000000000008</v>
      </c>
      <c r="DZ307">
        <v>8.58</v>
      </c>
      <c r="EA307">
        <v>8.26</v>
      </c>
      <c r="EB307">
        <v>8.75</v>
      </c>
      <c r="EC307">
        <v>8.33</v>
      </c>
      <c r="ED307">
        <v>7.76</v>
      </c>
      <c r="EE307">
        <v>7.26</v>
      </c>
      <c r="EF307">
        <v>6.49</v>
      </c>
      <c r="EG307">
        <v>5.99</v>
      </c>
      <c r="EH307">
        <v>5.66</v>
      </c>
      <c r="EI307">
        <v>5.32</v>
      </c>
      <c r="EJ307">
        <v>5.03</v>
      </c>
      <c r="EK307">
        <v>4.78</v>
      </c>
      <c r="EL307">
        <v>4.5999999999999996</v>
      </c>
      <c r="EM307">
        <v>4.29</v>
      </c>
      <c r="EN307">
        <v>4.05</v>
      </c>
      <c r="EO307">
        <v>3.81</v>
      </c>
      <c r="EP307">
        <v>3.69</v>
      </c>
      <c r="EQ307">
        <v>3.37</v>
      </c>
      <c r="ER307">
        <v>3.11</v>
      </c>
      <c r="ES307">
        <v>2.89</v>
      </c>
      <c r="ET307">
        <v>2.63</v>
      </c>
      <c r="EU307">
        <v>2.58</v>
      </c>
      <c r="EV307">
        <v>2.34</v>
      </c>
      <c r="EW307">
        <v>2.12</v>
      </c>
      <c r="EX307">
        <v>1.96</v>
      </c>
      <c r="EY307">
        <v>1.84</v>
      </c>
      <c r="EZ307">
        <v>1.65</v>
      </c>
      <c r="FA307">
        <v>1.55</v>
      </c>
      <c r="FB307">
        <v>1.37</v>
      </c>
      <c r="FC307">
        <v>1.3</v>
      </c>
      <c r="FD307">
        <v>1.1499999999999999</v>
      </c>
      <c r="FE307">
        <v>1.02</v>
      </c>
      <c r="FF307">
        <v>0.96</v>
      </c>
      <c r="FG307">
        <v>0.85</v>
      </c>
      <c r="FH307">
        <v>0.79</v>
      </c>
      <c r="FI307">
        <v>0.68</v>
      </c>
      <c r="FJ307">
        <v>0.63</v>
      </c>
      <c r="FK307">
        <v>0.56999999999999995</v>
      </c>
      <c r="FL307">
        <v>0.5</v>
      </c>
      <c r="FM307">
        <v>0.45</v>
      </c>
      <c r="FN307">
        <v>0.39</v>
      </c>
      <c r="FO307">
        <v>0.34</v>
      </c>
      <c r="FP307">
        <v>0.3</v>
      </c>
      <c r="FQ307">
        <v>0.28000000000000003</v>
      </c>
      <c r="FR307">
        <v>0.24</v>
      </c>
      <c r="FS307">
        <v>0.21</v>
      </c>
      <c r="FT307">
        <v>0.18</v>
      </c>
      <c r="FU307">
        <v>0.17</v>
      </c>
      <c r="FV307">
        <v>0.15</v>
      </c>
      <c r="FW307">
        <v>0.13</v>
      </c>
      <c r="FX307">
        <v>0.12</v>
      </c>
      <c r="FY307">
        <v>0.1</v>
      </c>
      <c r="FZ307">
        <v>0.1</v>
      </c>
    </row>
    <row r="308" spans="1:182" x14ac:dyDescent="0.15">
      <c r="A308">
        <v>-121</v>
      </c>
      <c r="B308">
        <v>0</v>
      </c>
      <c r="C308">
        <v>0</v>
      </c>
      <c r="D308">
        <v>0</v>
      </c>
      <c r="E308">
        <v>0</v>
      </c>
      <c r="F308">
        <v>0</v>
      </c>
      <c r="G308">
        <v>0</v>
      </c>
      <c r="H308">
        <v>0</v>
      </c>
      <c r="I308">
        <v>0</v>
      </c>
      <c r="J308">
        <v>0</v>
      </c>
      <c r="K308">
        <v>0</v>
      </c>
      <c r="L308">
        <v>0</v>
      </c>
      <c r="M308">
        <v>0</v>
      </c>
      <c r="N308">
        <v>0</v>
      </c>
      <c r="O308">
        <v>0</v>
      </c>
      <c r="P308">
        <v>0</v>
      </c>
      <c r="Q308">
        <v>0</v>
      </c>
      <c r="R308">
        <v>0</v>
      </c>
      <c r="S308">
        <v>0.02</v>
      </c>
      <c r="T308">
        <v>0.04</v>
      </c>
      <c r="U308">
        <v>0.06</v>
      </c>
      <c r="V308">
        <v>0.08</v>
      </c>
      <c r="W308">
        <v>0.1</v>
      </c>
      <c r="X308">
        <v>0.12</v>
      </c>
      <c r="Y308">
        <v>0.14000000000000001</v>
      </c>
      <c r="Z308">
        <v>0.18</v>
      </c>
      <c r="AA308">
        <v>0.22</v>
      </c>
      <c r="AB308">
        <v>0.26</v>
      </c>
      <c r="AC308">
        <v>0.28999999999999998</v>
      </c>
      <c r="AD308">
        <v>0.35</v>
      </c>
      <c r="AE308">
        <v>0.41</v>
      </c>
      <c r="AF308">
        <v>0.49</v>
      </c>
      <c r="AG308">
        <v>0.54</v>
      </c>
      <c r="AH308">
        <v>0.64</v>
      </c>
      <c r="AI308">
        <v>0.72</v>
      </c>
      <c r="AJ308">
        <v>0.82</v>
      </c>
      <c r="AK308">
        <v>0.92</v>
      </c>
      <c r="AL308">
        <v>1.05</v>
      </c>
      <c r="AM308">
        <v>1.1499999999999999</v>
      </c>
      <c r="AN308">
        <v>1.27</v>
      </c>
      <c r="AO308">
        <v>1.43</v>
      </c>
      <c r="AP308">
        <v>1.54</v>
      </c>
      <c r="AQ308">
        <v>1.78</v>
      </c>
      <c r="AR308">
        <v>1.89</v>
      </c>
      <c r="AS308">
        <v>2.13</v>
      </c>
      <c r="AT308">
        <v>2.2599999999999998</v>
      </c>
      <c r="AU308">
        <v>2.5</v>
      </c>
      <c r="AV308">
        <v>2.78</v>
      </c>
      <c r="AW308">
        <v>2.94</v>
      </c>
      <c r="AX308">
        <v>3.2</v>
      </c>
      <c r="AY308">
        <v>3.39</v>
      </c>
      <c r="AZ308">
        <v>3.71</v>
      </c>
      <c r="BA308">
        <v>4.05</v>
      </c>
      <c r="BB308">
        <v>4.34</v>
      </c>
      <c r="BC308">
        <v>4.62</v>
      </c>
      <c r="BD308">
        <v>4.8600000000000003</v>
      </c>
      <c r="BE308">
        <v>5.13</v>
      </c>
      <c r="BF308">
        <v>5.39</v>
      </c>
      <c r="BG308">
        <v>5.63</v>
      </c>
      <c r="BH308">
        <v>5.98</v>
      </c>
      <c r="BI308">
        <v>6.37</v>
      </c>
      <c r="BJ308">
        <v>6.82</v>
      </c>
      <c r="BK308">
        <v>7.32</v>
      </c>
      <c r="BL308">
        <v>7.89</v>
      </c>
      <c r="BM308">
        <v>8.42</v>
      </c>
      <c r="BN308">
        <v>8.89</v>
      </c>
      <c r="BO308">
        <v>9.25</v>
      </c>
      <c r="BP308">
        <v>9.59</v>
      </c>
      <c r="BQ308">
        <v>9.93</v>
      </c>
      <c r="BR308">
        <v>10.1</v>
      </c>
      <c r="BS308">
        <v>10.199999999999999</v>
      </c>
      <c r="BT308">
        <v>10.5</v>
      </c>
      <c r="BU308">
        <v>10.9</v>
      </c>
      <c r="BV308">
        <v>11.2</v>
      </c>
      <c r="BW308">
        <v>11.4</v>
      </c>
      <c r="BX308">
        <v>11.6</v>
      </c>
      <c r="BY308">
        <v>11.8</v>
      </c>
      <c r="BZ308">
        <v>12</v>
      </c>
      <c r="CA308">
        <v>12.2</v>
      </c>
      <c r="CB308">
        <v>12.4</v>
      </c>
      <c r="CC308">
        <v>12.6</v>
      </c>
      <c r="CD308">
        <v>12.8</v>
      </c>
      <c r="CE308">
        <v>12.9</v>
      </c>
      <c r="CF308">
        <v>13.1</v>
      </c>
      <c r="CG308">
        <v>13.2</v>
      </c>
      <c r="CH308">
        <v>13.3</v>
      </c>
      <c r="CI308">
        <v>13.4</v>
      </c>
      <c r="CJ308">
        <v>13.5</v>
      </c>
      <c r="CK308">
        <v>13.6</v>
      </c>
      <c r="CL308">
        <v>13.6</v>
      </c>
      <c r="CM308">
        <v>13.7</v>
      </c>
      <c r="CN308">
        <v>13.7</v>
      </c>
      <c r="CO308">
        <v>13.8</v>
      </c>
      <c r="CP308">
        <v>13.8</v>
      </c>
      <c r="CQ308">
        <v>13.8</v>
      </c>
      <c r="CR308">
        <v>13.8</v>
      </c>
      <c r="CS308">
        <v>13.8</v>
      </c>
      <c r="CT308">
        <v>13.8</v>
      </c>
      <c r="CU308">
        <v>13.8</v>
      </c>
      <c r="CV308">
        <v>13.8</v>
      </c>
      <c r="CW308">
        <v>13.7</v>
      </c>
      <c r="CX308">
        <v>13.7</v>
      </c>
      <c r="CY308">
        <v>13.7</v>
      </c>
      <c r="CZ308">
        <v>13.6</v>
      </c>
      <c r="DA308">
        <v>13.6</v>
      </c>
      <c r="DB308">
        <v>13.5</v>
      </c>
      <c r="DC308">
        <v>13.4</v>
      </c>
      <c r="DD308">
        <v>13.3</v>
      </c>
      <c r="DE308">
        <v>13.2</v>
      </c>
      <c r="DF308">
        <v>13.1</v>
      </c>
      <c r="DG308">
        <v>13</v>
      </c>
      <c r="DH308">
        <v>12.9</v>
      </c>
      <c r="DI308">
        <v>12.8</v>
      </c>
      <c r="DJ308">
        <v>12.7</v>
      </c>
      <c r="DK308">
        <v>12.6</v>
      </c>
      <c r="DL308">
        <v>12.4</v>
      </c>
      <c r="DM308">
        <v>12.3</v>
      </c>
      <c r="DN308">
        <v>12.1</v>
      </c>
      <c r="DO308">
        <v>12</v>
      </c>
      <c r="DP308">
        <v>11.8</v>
      </c>
      <c r="DQ308">
        <v>11.6</v>
      </c>
      <c r="DR308">
        <v>11.4</v>
      </c>
      <c r="DS308">
        <v>11.2</v>
      </c>
      <c r="DT308">
        <v>10.9</v>
      </c>
      <c r="DU308">
        <v>10.6</v>
      </c>
      <c r="DV308">
        <v>10</v>
      </c>
      <c r="DW308">
        <v>9.33</v>
      </c>
      <c r="DX308">
        <v>9.1300000000000008</v>
      </c>
      <c r="DY308">
        <v>8.67</v>
      </c>
      <c r="DZ308">
        <v>8.2200000000000006</v>
      </c>
      <c r="EA308">
        <v>8.33</v>
      </c>
      <c r="EB308">
        <v>7.96</v>
      </c>
      <c r="EC308">
        <v>8.1999999999999993</v>
      </c>
      <c r="ED308">
        <v>7.41</v>
      </c>
      <c r="EE308">
        <v>6.86</v>
      </c>
      <c r="EF308">
        <v>6.27</v>
      </c>
      <c r="EG308">
        <v>5.87</v>
      </c>
      <c r="EH308">
        <v>5.52</v>
      </c>
      <c r="EI308">
        <v>5.26</v>
      </c>
      <c r="EJ308">
        <v>4.9800000000000004</v>
      </c>
      <c r="EK308">
        <v>4.78</v>
      </c>
      <c r="EL308">
        <v>4.5599999999999996</v>
      </c>
      <c r="EM308">
        <v>4.18</v>
      </c>
      <c r="EN308">
        <v>3.93</v>
      </c>
      <c r="EO308">
        <v>3.76</v>
      </c>
      <c r="EP308">
        <v>3.68</v>
      </c>
      <c r="EQ308">
        <v>3.31</v>
      </c>
      <c r="ER308">
        <v>3.05</v>
      </c>
      <c r="ES308">
        <v>2.82</v>
      </c>
      <c r="ET308">
        <v>2.63</v>
      </c>
      <c r="EU308">
        <v>2.4900000000000002</v>
      </c>
      <c r="EV308">
        <v>2.2999999999999998</v>
      </c>
      <c r="EW308">
        <v>2.11</v>
      </c>
      <c r="EX308">
        <v>1.98</v>
      </c>
      <c r="EY308">
        <v>1.78</v>
      </c>
      <c r="EZ308">
        <v>1.63</v>
      </c>
      <c r="FA308">
        <v>1.53</v>
      </c>
      <c r="FB308">
        <v>1.4</v>
      </c>
      <c r="FC308">
        <v>1.27</v>
      </c>
      <c r="FD308">
        <v>1.17</v>
      </c>
      <c r="FE308">
        <v>1.04</v>
      </c>
      <c r="FF308">
        <v>0.95</v>
      </c>
      <c r="FG308">
        <v>0.85</v>
      </c>
      <c r="FH308">
        <v>0.76</v>
      </c>
      <c r="FI308">
        <v>0.7</v>
      </c>
      <c r="FJ308">
        <v>0.6</v>
      </c>
      <c r="FK308">
        <v>0.55000000000000004</v>
      </c>
      <c r="FL308">
        <v>0.49</v>
      </c>
      <c r="FM308">
        <v>0.44</v>
      </c>
      <c r="FN308">
        <v>0.37</v>
      </c>
      <c r="FO308">
        <v>0.34</v>
      </c>
      <c r="FP308">
        <v>0.31</v>
      </c>
      <c r="FQ308">
        <v>0.27</v>
      </c>
      <c r="FR308">
        <v>0.24</v>
      </c>
      <c r="FS308">
        <v>0.21</v>
      </c>
      <c r="FT308">
        <v>0.18</v>
      </c>
      <c r="FU308">
        <v>0.16</v>
      </c>
      <c r="FV308">
        <v>0.15</v>
      </c>
      <c r="FW308">
        <v>0.13</v>
      </c>
      <c r="FX308">
        <v>0.12</v>
      </c>
      <c r="FY308">
        <v>0.11</v>
      </c>
      <c r="FZ308">
        <v>0.1</v>
      </c>
    </row>
    <row r="309" spans="1:182" x14ac:dyDescent="0.15">
      <c r="A309">
        <v>-122</v>
      </c>
      <c r="B309">
        <v>0</v>
      </c>
      <c r="C309">
        <v>0</v>
      </c>
      <c r="D309">
        <v>0</v>
      </c>
      <c r="E309">
        <v>0</v>
      </c>
      <c r="F309">
        <v>0</v>
      </c>
      <c r="G309">
        <v>0</v>
      </c>
      <c r="H309">
        <v>0</v>
      </c>
      <c r="I309">
        <v>0</v>
      </c>
      <c r="J309">
        <v>0</v>
      </c>
      <c r="K309">
        <v>0</v>
      </c>
      <c r="L309">
        <v>0</v>
      </c>
      <c r="M309">
        <v>0</v>
      </c>
      <c r="N309">
        <v>0</v>
      </c>
      <c r="O309">
        <v>0</v>
      </c>
      <c r="P309">
        <v>0</v>
      </c>
      <c r="Q309">
        <v>0</v>
      </c>
      <c r="R309">
        <v>0</v>
      </c>
      <c r="S309">
        <v>0.03</v>
      </c>
      <c r="T309">
        <v>0.04</v>
      </c>
      <c r="U309">
        <v>0.05</v>
      </c>
      <c r="V309">
        <v>0.08</v>
      </c>
      <c r="W309">
        <v>0.1</v>
      </c>
      <c r="X309">
        <v>0.13</v>
      </c>
      <c r="Y309">
        <v>0.15</v>
      </c>
      <c r="Z309">
        <v>0.19</v>
      </c>
      <c r="AA309">
        <v>0.22</v>
      </c>
      <c r="AB309">
        <v>0.27</v>
      </c>
      <c r="AC309">
        <v>0.32</v>
      </c>
      <c r="AD309">
        <v>0.36</v>
      </c>
      <c r="AE309">
        <v>0.41</v>
      </c>
      <c r="AF309">
        <v>0.49</v>
      </c>
      <c r="AG309">
        <v>0.56999999999999995</v>
      </c>
      <c r="AH309">
        <v>0.66</v>
      </c>
      <c r="AI309">
        <v>0.74</v>
      </c>
      <c r="AJ309">
        <v>0.82</v>
      </c>
      <c r="AK309">
        <v>0.97</v>
      </c>
      <c r="AL309">
        <v>1.03</v>
      </c>
      <c r="AM309">
        <v>1.18</v>
      </c>
      <c r="AN309">
        <v>1.32</v>
      </c>
      <c r="AO309">
        <v>1.45</v>
      </c>
      <c r="AP309">
        <v>1.62</v>
      </c>
      <c r="AQ309">
        <v>1.78</v>
      </c>
      <c r="AR309">
        <v>1.96</v>
      </c>
      <c r="AS309">
        <v>2.15</v>
      </c>
      <c r="AT309">
        <v>2.3199999999999998</v>
      </c>
      <c r="AU309">
        <v>2.56</v>
      </c>
      <c r="AV309">
        <v>2.82</v>
      </c>
      <c r="AW309">
        <v>3.02</v>
      </c>
      <c r="AX309">
        <v>3.23</v>
      </c>
      <c r="AY309">
        <v>3.46</v>
      </c>
      <c r="AZ309">
        <v>3.79</v>
      </c>
      <c r="BA309">
        <v>4.1900000000000004</v>
      </c>
      <c r="BB309">
        <v>4.3899999999999997</v>
      </c>
      <c r="BC309">
        <v>4.6500000000000004</v>
      </c>
      <c r="BD309">
        <v>4.96</v>
      </c>
      <c r="BE309">
        <v>5.16</v>
      </c>
      <c r="BF309">
        <v>5.44</v>
      </c>
      <c r="BG309">
        <v>5.72</v>
      </c>
      <c r="BH309">
        <v>6.04</v>
      </c>
      <c r="BI309">
        <v>6.44</v>
      </c>
      <c r="BJ309">
        <v>6.93</v>
      </c>
      <c r="BK309">
        <v>7.47</v>
      </c>
      <c r="BL309">
        <v>8.0299999999999994</v>
      </c>
      <c r="BM309">
        <v>8.5299999999999994</v>
      </c>
      <c r="BN309">
        <v>8.92</v>
      </c>
      <c r="BO309">
        <v>9.3800000000000008</v>
      </c>
      <c r="BP309">
        <v>9.7100000000000009</v>
      </c>
      <c r="BQ309">
        <v>10</v>
      </c>
      <c r="BR309">
        <v>10.3</v>
      </c>
      <c r="BS309">
        <v>10.3</v>
      </c>
      <c r="BT309">
        <v>10.7</v>
      </c>
      <c r="BU309">
        <v>11</v>
      </c>
      <c r="BV309">
        <v>11.3</v>
      </c>
      <c r="BW309">
        <v>11.5</v>
      </c>
      <c r="BX309">
        <v>11.7</v>
      </c>
      <c r="BY309">
        <v>11.9</v>
      </c>
      <c r="BZ309">
        <v>12.1</v>
      </c>
      <c r="CA309">
        <v>12.3</v>
      </c>
      <c r="CB309">
        <v>12.5</v>
      </c>
      <c r="CC309">
        <v>12.7</v>
      </c>
      <c r="CD309">
        <v>12.8</v>
      </c>
      <c r="CE309">
        <v>13</v>
      </c>
      <c r="CF309">
        <v>13.1</v>
      </c>
      <c r="CG309">
        <v>13.2</v>
      </c>
      <c r="CH309">
        <v>13.3</v>
      </c>
      <c r="CI309">
        <v>13.4</v>
      </c>
      <c r="CJ309">
        <v>13.5</v>
      </c>
      <c r="CK309">
        <v>13.6</v>
      </c>
      <c r="CL309">
        <v>13.7</v>
      </c>
      <c r="CM309">
        <v>13.7</v>
      </c>
      <c r="CN309">
        <v>13.8</v>
      </c>
      <c r="CO309">
        <v>13.8</v>
      </c>
      <c r="CP309">
        <v>13.8</v>
      </c>
      <c r="CQ309">
        <v>13.8</v>
      </c>
      <c r="CR309">
        <v>13.8</v>
      </c>
      <c r="CS309">
        <v>13.8</v>
      </c>
      <c r="CT309">
        <v>13.8</v>
      </c>
      <c r="CU309">
        <v>13.8</v>
      </c>
      <c r="CV309">
        <v>13.8</v>
      </c>
      <c r="CW309">
        <v>13.8</v>
      </c>
      <c r="CX309">
        <v>13.7</v>
      </c>
      <c r="CY309">
        <v>13.7</v>
      </c>
      <c r="CZ309">
        <v>13.6</v>
      </c>
      <c r="DA309">
        <v>13.6</v>
      </c>
      <c r="DB309">
        <v>13.5</v>
      </c>
      <c r="DC309">
        <v>13.4</v>
      </c>
      <c r="DD309">
        <v>13.3</v>
      </c>
      <c r="DE309">
        <v>13.3</v>
      </c>
      <c r="DF309">
        <v>13.2</v>
      </c>
      <c r="DG309">
        <v>13.1</v>
      </c>
      <c r="DH309">
        <v>12.9</v>
      </c>
      <c r="DI309">
        <v>12.8</v>
      </c>
      <c r="DJ309">
        <v>12.7</v>
      </c>
      <c r="DK309">
        <v>12.6</v>
      </c>
      <c r="DL309">
        <v>12.4</v>
      </c>
      <c r="DM309">
        <v>12.3</v>
      </c>
      <c r="DN309">
        <v>12.1</v>
      </c>
      <c r="DO309">
        <v>12</v>
      </c>
      <c r="DP309">
        <v>11.8</v>
      </c>
      <c r="DQ309">
        <v>11.6</v>
      </c>
      <c r="DR309">
        <v>11.4</v>
      </c>
      <c r="DS309">
        <v>11.2</v>
      </c>
      <c r="DT309">
        <v>10.9</v>
      </c>
      <c r="DU309">
        <v>10.4</v>
      </c>
      <c r="DV309">
        <v>9.7799999999999994</v>
      </c>
      <c r="DW309">
        <v>9.43</v>
      </c>
      <c r="DX309">
        <v>8.9600000000000009</v>
      </c>
      <c r="DY309">
        <v>8.61</v>
      </c>
      <c r="DZ309">
        <v>8.0299999999999994</v>
      </c>
      <c r="EA309">
        <v>8.27</v>
      </c>
      <c r="EB309">
        <v>8.52</v>
      </c>
      <c r="EC309">
        <v>8.07</v>
      </c>
      <c r="ED309">
        <v>7.2</v>
      </c>
      <c r="EE309">
        <v>6.79</v>
      </c>
      <c r="EF309">
        <v>6.17</v>
      </c>
      <c r="EG309">
        <v>5.78</v>
      </c>
      <c r="EH309">
        <v>5.43</v>
      </c>
      <c r="EI309">
        <v>5.2</v>
      </c>
      <c r="EJ309">
        <v>4.87</v>
      </c>
      <c r="EK309">
        <v>4.6900000000000004</v>
      </c>
      <c r="EL309">
        <v>4.3499999999999996</v>
      </c>
      <c r="EM309">
        <v>4.1100000000000003</v>
      </c>
      <c r="EN309">
        <v>3.93</v>
      </c>
      <c r="EO309">
        <v>3.83</v>
      </c>
      <c r="EP309">
        <v>3.5</v>
      </c>
      <c r="EQ309">
        <v>3.28</v>
      </c>
      <c r="ER309">
        <v>3</v>
      </c>
      <c r="ES309">
        <v>2.78</v>
      </c>
      <c r="ET309">
        <v>2.64</v>
      </c>
      <c r="EU309">
        <v>2.5099999999999998</v>
      </c>
      <c r="EV309">
        <v>2.2200000000000002</v>
      </c>
      <c r="EW309">
        <v>2.0499999999999998</v>
      </c>
      <c r="EX309">
        <v>1.92</v>
      </c>
      <c r="EY309">
        <v>1.74</v>
      </c>
      <c r="EZ309">
        <v>1.63</v>
      </c>
      <c r="FA309">
        <v>1.47</v>
      </c>
      <c r="FB309">
        <v>1.36</v>
      </c>
      <c r="FC309">
        <v>1.21</v>
      </c>
      <c r="FD309">
        <v>1.1299999999999999</v>
      </c>
      <c r="FE309">
        <v>1.04</v>
      </c>
      <c r="FF309">
        <v>0.94</v>
      </c>
      <c r="FG309">
        <v>0.82</v>
      </c>
      <c r="FH309">
        <v>0.75</v>
      </c>
      <c r="FI309">
        <v>0.67</v>
      </c>
      <c r="FJ309">
        <v>0.61</v>
      </c>
      <c r="FK309">
        <v>0.53</v>
      </c>
      <c r="FL309">
        <v>0.47</v>
      </c>
      <c r="FM309">
        <v>0.4</v>
      </c>
      <c r="FN309">
        <v>0.38</v>
      </c>
      <c r="FO309">
        <v>0.33</v>
      </c>
      <c r="FP309">
        <v>0.28999999999999998</v>
      </c>
      <c r="FQ309">
        <v>0.25</v>
      </c>
      <c r="FR309">
        <v>0.23</v>
      </c>
      <c r="FS309">
        <v>0.21</v>
      </c>
      <c r="FT309">
        <v>0.18</v>
      </c>
      <c r="FU309">
        <v>0.16</v>
      </c>
      <c r="FV309">
        <v>0.14000000000000001</v>
      </c>
      <c r="FW309">
        <v>0.13</v>
      </c>
      <c r="FX309">
        <v>0.12</v>
      </c>
      <c r="FY309">
        <v>0.1</v>
      </c>
      <c r="FZ309">
        <v>0.1</v>
      </c>
    </row>
    <row r="310" spans="1:182" x14ac:dyDescent="0.15">
      <c r="A310">
        <v>-123</v>
      </c>
      <c r="B310">
        <v>0</v>
      </c>
      <c r="C310">
        <v>0</v>
      </c>
      <c r="D310">
        <v>0</v>
      </c>
      <c r="E310">
        <v>0</v>
      </c>
      <c r="F310">
        <v>0</v>
      </c>
      <c r="G310">
        <v>0</v>
      </c>
      <c r="H310">
        <v>0</v>
      </c>
      <c r="I310">
        <v>0</v>
      </c>
      <c r="J310">
        <v>0</v>
      </c>
      <c r="K310">
        <v>0</v>
      </c>
      <c r="L310">
        <v>0</v>
      </c>
      <c r="M310">
        <v>0</v>
      </c>
      <c r="N310">
        <v>0</v>
      </c>
      <c r="O310">
        <v>0</v>
      </c>
      <c r="P310">
        <v>0</v>
      </c>
      <c r="Q310">
        <v>0</v>
      </c>
      <c r="R310">
        <v>0</v>
      </c>
      <c r="S310">
        <v>0.03</v>
      </c>
      <c r="T310">
        <v>0.04</v>
      </c>
      <c r="U310">
        <v>7.0000000000000007E-2</v>
      </c>
      <c r="V310">
        <v>0.09</v>
      </c>
      <c r="W310">
        <v>0.11</v>
      </c>
      <c r="X310">
        <v>0.13</v>
      </c>
      <c r="Y310">
        <v>0.16</v>
      </c>
      <c r="Z310">
        <v>0.19</v>
      </c>
      <c r="AA310">
        <v>0.23</v>
      </c>
      <c r="AB310">
        <v>0.28000000000000003</v>
      </c>
      <c r="AC310">
        <v>0.32</v>
      </c>
      <c r="AD310">
        <v>0.36</v>
      </c>
      <c r="AE310">
        <v>0.43</v>
      </c>
      <c r="AF310">
        <v>0.51</v>
      </c>
      <c r="AG310">
        <v>0.57999999999999996</v>
      </c>
      <c r="AH310">
        <v>0.66</v>
      </c>
      <c r="AI310">
        <v>0.75</v>
      </c>
      <c r="AJ310">
        <v>0.85</v>
      </c>
      <c r="AK310">
        <v>0.95</v>
      </c>
      <c r="AL310">
        <v>1.06</v>
      </c>
      <c r="AM310">
        <v>1.23</v>
      </c>
      <c r="AN310">
        <v>1.35</v>
      </c>
      <c r="AO310">
        <v>1.49</v>
      </c>
      <c r="AP310">
        <v>1.66</v>
      </c>
      <c r="AQ310">
        <v>1.81</v>
      </c>
      <c r="AR310">
        <v>2.02</v>
      </c>
      <c r="AS310">
        <v>2.1800000000000002</v>
      </c>
      <c r="AT310">
        <v>2.37</v>
      </c>
      <c r="AU310">
        <v>2.62</v>
      </c>
      <c r="AV310">
        <v>2.87</v>
      </c>
      <c r="AW310">
        <v>3.06</v>
      </c>
      <c r="AX310">
        <v>3.28</v>
      </c>
      <c r="AY310">
        <v>3.54</v>
      </c>
      <c r="AZ310">
        <v>3.89</v>
      </c>
      <c r="BA310">
        <v>4.21</v>
      </c>
      <c r="BB310">
        <v>4.4400000000000004</v>
      </c>
      <c r="BC310">
        <v>4.72</v>
      </c>
      <c r="BD310">
        <v>4.97</v>
      </c>
      <c r="BE310">
        <v>5.21</v>
      </c>
      <c r="BF310">
        <v>5.48</v>
      </c>
      <c r="BG310">
        <v>5.78</v>
      </c>
      <c r="BH310">
        <v>6.11</v>
      </c>
      <c r="BI310">
        <v>6.55</v>
      </c>
      <c r="BJ310">
        <v>7.07</v>
      </c>
      <c r="BK310">
        <v>7.63</v>
      </c>
      <c r="BL310">
        <v>8.17</v>
      </c>
      <c r="BM310">
        <v>8.6</v>
      </c>
      <c r="BN310">
        <v>9.02</v>
      </c>
      <c r="BO310">
        <v>9.48</v>
      </c>
      <c r="BP310">
        <v>9.82</v>
      </c>
      <c r="BQ310">
        <v>10.1</v>
      </c>
      <c r="BR310">
        <v>10.3</v>
      </c>
      <c r="BS310">
        <v>10.5</v>
      </c>
      <c r="BT310">
        <v>10.9</v>
      </c>
      <c r="BU310">
        <v>11.1</v>
      </c>
      <c r="BV310">
        <v>11.3</v>
      </c>
      <c r="BW310">
        <v>11.6</v>
      </c>
      <c r="BX310">
        <v>11.8</v>
      </c>
      <c r="BY310">
        <v>12</v>
      </c>
      <c r="BZ310">
        <v>12.2</v>
      </c>
      <c r="CA310">
        <v>12.4</v>
      </c>
      <c r="CB310">
        <v>12.6</v>
      </c>
      <c r="CC310">
        <v>12.7</v>
      </c>
      <c r="CD310">
        <v>12.9</v>
      </c>
      <c r="CE310">
        <v>13</v>
      </c>
      <c r="CF310">
        <v>13.2</v>
      </c>
      <c r="CG310">
        <v>13.3</v>
      </c>
      <c r="CH310">
        <v>13.4</v>
      </c>
      <c r="CI310">
        <v>13.5</v>
      </c>
      <c r="CJ310">
        <v>13.6</v>
      </c>
      <c r="CK310">
        <v>13.6</v>
      </c>
      <c r="CL310">
        <v>13.7</v>
      </c>
      <c r="CM310">
        <v>13.8</v>
      </c>
      <c r="CN310">
        <v>13.8</v>
      </c>
      <c r="CO310">
        <v>13.8</v>
      </c>
      <c r="CP310">
        <v>13.8</v>
      </c>
      <c r="CQ310">
        <v>13.9</v>
      </c>
      <c r="CR310">
        <v>13.9</v>
      </c>
      <c r="CS310">
        <v>13.9</v>
      </c>
      <c r="CT310">
        <v>13.9</v>
      </c>
      <c r="CU310">
        <v>13.8</v>
      </c>
      <c r="CV310">
        <v>13.8</v>
      </c>
      <c r="CW310">
        <v>13.8</v>
      </c>
      <c r="CX310">
        <v>13.8</v>
      </c>
      <c r="CY310">
        <v>13.7</v>
      </c>
      <c r="CZ310">
        <v>13.7</v>
      </c>
      <c r="DA310">
        <v>13.6</v>
      </c>
      <c r="DB310">
        <v>13.5</v>
      </c>
      <c r="DC310">
        <v>13.4</v>
      </c>
      <c r="DD310">
        <v>13.4</v>
      </c>
      <c r="DE310">
        <v>13.3</v>
      </c>
      <c r="DF310">
        <v>13.2</v>
      </c>
      <c r="DG310">
        <v>13.1</v>
      </c>
      <c r="DH310">
        <v>13</v>
      </c>
      <c r="DI310">
        <v>12.8</v>
      </c>
      <c r="DJ310">
        <v>12.7</v>
      </c>
      <c r="DK310">
        <v>12.6</v>
      </c>
      <c r="DL310">
        <v>12.4</v>
      </c>
      <c r="DM310">
        <v>12.3</v>
      </c>
      <c r="DN310">
        <v>12.1</v>
      </c>
      <c r="DO310">
        <v>12</v>
      </c>
      <c r="DP310">
        <v>11.8</v>
      </c>
      <c r="DQ310">
        <v>11.6</v>
      </c>
      <c r="DR310">
        <v>11.4</v>
      </c>
      <c r="DS310">
        <v>11.1</v>
      </c>
      <c r="DT310">
        <v>10.8</v>
      </c>
      <c r="DU310">
        <v>10.199999999999999</v>
      </c>
      <c r="DV310">
        <v>9.5500000000000007</v>
      </c>
      <c r="DW310">
        <v>9.26</v>
      </c>
      <c r="DX310">
        <v>8.83</v>
      </c>
      <c r="DY310">
        <v>8.51</v>
      </c>
      <c r="DZ310">
        <v>8</v>
      </c>
      <c r="EA310">
        <v>8.85</v>
      </c>
      <c r="EB310">
        <v>8.44</v>
      </c>
      <c r="EC310">
        <v>7.59</v>
      </c>
      <c r="ED310">
        <v>7.1</v>
      </c>
      <c r="EE310">
        <v>6.58</v>
      </c>
      <c r="EF310">
        <v>6.06</v>
      </c>
      <c r="EG310">
        <v>5.66</v>
      </c>
      <c r="EH310">
        <v>5.35</v>
      </c>
      <c r="EI310">
        <v>5.05</v>
      </c>
      <c r="EJ310">
        <v>4.87</v>
      </c>
      <c r="EK310">
        <v>4.62</v>
      </c>
      <c r="EL310">
        <v>4.34</v>
      </c>
      <c r="EM310">
        <v>4.05</v>
      </c>
      <c r="EN310">
        <v>3.88</v>
      </c>
      <c r="EO310">
        <v>3.7</v>
      </c>
      <c r="EP310">
        <v>3.39</v>
      </c>
      <c r="EQ310">
        <v>3.19</v>
      </c>
      <c r="ER310">
        <v>2.95</v>
      </c>
      <c r="ES310">
        <v>2.77</v>
      </c>
      <c r="ET310">
        <v>2.61</v>
      </c>
      <c r="EU310">
        <v>2.41</v>
      </c>
      <c r="EV310">
        <v>2.17</v>
      </c>
      <c r="EW310">
        <v>2.0299999999999998</v>
      </c>
      <c r="EX310">
        <v>1.9</v>
      </c>
      <c r="EY310">
        <v>1.71</v>
      </c>
      <c r="EZ310">
        <v>1.57</v>
      </c>
      <c r="FA310">
        <v>1.46</v>
      </c>
      <c r="FB310">
        <v>1.37</v>
      </c>
      <c r="FC310">
        <v>1.2</v>
      </c>
      <c r="FD310">
        <v>1.1000000000000001</v>
      </c>
      <c r="FE310">
        <v>0.99</v>
      </c>
      <c r="FF310">
        <v>0.91</v>
      </c>
      <c r="FG310">
        <v>0.84</v>
      </c>
      <c r="FH310">
        <v>0.73</v>
      </c>
      <c r="FI310">
        <v>0.66</v>
      </c>
      <c r="FJ310">
        <v>0.59</v>
      </c>
      <c r="FK310">
        <v>0.52</v>
      </c>
      <c r="FL310">
        <v>0.48</v>
      </c>
      <c r="FM310">
        <v>0.42</v>
      </c>
      <c r="FN310">
        <v>0.38</v>
      </c>
      <c r="FO310">
        <v>0.33</v>
      </c>
      <c r="FP310">
        <v>0.28999999999999998</v>
      </c>
      <c r="FQ310">
        <v>0.25</v>
      </c>
      <c r="FR310">
        <v>0.23</v>
      </c>
      <c r="FS310">
        <v>0.2</v>
      </c>
      <c r="FT310">
        <v>0.17</v>
      </c>
      <c r="FU310">
        <v>0.15</v>
      </c>
      <c r="FV310">
        <v>0.14000000000000001</v>
      </c>
      <c r="FW310">
        <v>0.13</v>
      </c>
      <c r="FX310">
        <v>0.12</v>
      </c>
      <c r="FY310">
        <v>0.11</v>
      </c>
      <c r="FZ310">
        <v>0.1</v>
      </c>
    </row>
    <row r="311" spans="1:182" x14ac:dyDescent="0.15">
      <c r="A311">
        <v>-124</v>
      </c>
      <c r="B311">
        <v>0</v>
      </c>
      <c r="C311">
        <v>0</v>
      </c>
      <c r="D311">
        <v>0</v>
      </c>
      <c r="E311">
        <v>0</v>
      </c>
      <c r="F311">
        <v>0</v>
      </c>
      <c r="G311">
        <v>0</v>
      </c>
      <c r="H311">
        <v>0</v>
      </c>
      <c r="I311">
        <v>0</v>
      </c>
      <c r="J311">
        <v>0</v>
      </c>
      <c r="K311">
        <v>0</v>
      </c>
      <c r="L311">
        <v>0</v>
      </c>
      <c r="M311">
        <v>0</v>
      </c>
      <c r="N311">
        <v>0</v>
      </c>
      <c r="O311">
        <v>0</v>
      </c>
      <c r="P311">
        <v>0</v>
      </c>
      <c r="Q311">
        <v>0</v>
      </c>
      <c r="R311">
        <v>0.02</v>
      </c>
      <c r="S311">
        <v>0.04</v>
      </c>
      <c r="T311">
        <v>0.05</v>
      </c>
      <c r="U311">
        <v>7.0000000000000007E-2</v>
      </c>
      <c r="V311">
        <v>0.09</v>
      </c>
      <c r="W311">
        <v>0.11</v>
      </c>
      <c r="X311">
        <v>0.14000000000000001</v>
      </c>
      <c r="Y311">
        <v>0.17</v>
      </c>
      <c r="Z311">
        <v>0.2</v>
      </c>
      <c r="AA311">
        <v>0.24</v>
      </c>
      <c r="AB311">
        <v>0.28999999999999998</v>
      </c>
      <c r="AC311">
        <v>0.34</v>
      </c>
      <c r="AD311">
        <v>0.4</v>
      </c>
      <c r="AE311">
        <v>0.45</v>
      </c>
      <c r="AF311">
        <v>0.53</v>
      </c>
      <c r="AG311">
        <v>0.61</v>
      </c>
      <c r="AH311">
        <v>0.66</v>
      </c>
      <c r="AI311">
        <v>0.76</v>
      </c>
      <c r="AJ311">
        <v>0.88</v>
      </c>
      <c r="AK311">
        <v>0.99</v>
      </c>
      <c r="AL311">
        <v>1.1100000000000001</v>
      </c>
      <c r="AM311">
        <v>1.23</v>
      </c>
      <c r="AN311">
        <v>1.39</v>
      </c>
      <c r="AO311">
        <v>1.53</v>
      </c>
      <c r="AP311">
        <v>1.7</v>
      </c>
      <c r="AQ311">
        <v>1.85</v>
      </c>
      <c r="AR311">
        <v>2.0499999999999998</v>
      </c>
      <c r="AS311">
        <v>2.2000000000000002</v>
      </c>
      <c r="AT311">
        <v>2.4300000000000002</v>
      </c>
      <c r="AU311">
        <v>2.7</v>
      </c>
      <c r="AV311">
        <v>2.88</v>
      </c>
      <c r="AW311">
        <v>3.13</v>
      </c>
      <c r="AX311">
        <v>3.35</v>
      </c>
      <c r="AY311">
        <v>3.63</v>
      </c>
      <c r="AZ311">
        <v>4.01</v>
      </c>
      <c r="BA311">
        <v>4.24</v>
      </c>
      <c r="BB311">
        <v>4.5</v>
      </c>
      <c r="BC311">
        <v>4.84</v>
      </c>
      <c r="BD311">
        <v>5.04</v>
      </c>
      <c r="BE311">
        <v>5.33</v>
      </c>
      <c r="BF311">
        <v>5.56</v>
      </c>
      <c r="BG311">
        <v>5.89</v>
      </c>
      <c r="BH311">
        <v>6.24</v>
      </c>
      <c r="BI311">
        <v>6.64</v>
      </c>
      <c r="BJ311">
        <v>7.18</v>
      </c>
      <c r="BK311">
        <v>7.8</v>
      </c>
      <c r="BL311">
        <v>8.31</v>
      </c>
      <c r="BM311">
        <v>8.7899999999999991</v>
      </c>
      <c r="BN311">
        <v>9.15</v>
      </c>
      <c r="BO311">
        <v>9.57</v>
      </c>
      <c r="BP311">
        <v>9.9</v>
      </c>
      <c r="BQ311">
        <v>10.199999999999999</v>
      </c>
      <c r="BR311">
        <v>10.5</v>
      </c>
      <c r="BS311">
        <v>10.6</v>
      </c>
      <c r="BT311">
        <v>11</v>
      </c>
      <c r="BU311">
        <v>11.2</v>
      </c>
      <c r="BV311">
        <v>11.4</v>
      </c>
      <c r="BW311">
        <v>11.7</v>
      </c>
      <c r="BX311">
        <v>11.9</v>
      </c>
      <c r="BY311">
        <v>12.1</v>
      </c>
      <c r="BZ311">
        <v>12.3</v>
      </c>
      <c r="CA311">
        <v>12.5</v>
      </c>
      <c r="CB311">
        <v>12.6</v>
      </c>
      <c r="CC311">
        <v>12.8</v>
      </c>
      <c r="CD311">
        <v>12.9</v>
      </c>
      <c r="CE311">
        <v>13.1</v>
      </c>
      <c r="CF311">
        <v>13.2</v>
      </c>
      <c r="CG311">
        <v>13.3</v>
      </c>
      <c r="CH311">
        <v>13.4</v>
      </c>
      <c r="CI311">
        <v>13.5</v>
      </c>
      <c r="CJ311">
        <v>13.6</v>
      </c>
      <c r="CK311">
        <v>13.7</v>
      </c>
      <c r="CL311">
        <v>13.7</v>
      </c>
      <c r="CM311">
        <v>13.8</v>
      </c>
      <c r="CN311">
        <v>13.8</v>
      </c>
      <c r="CO311">
        <v>13.9</v>
      </c>
      <c r="CP311">
        <v>13.9</v>
      </c>
      <c r="CQ311">
        <v>13.9</v>
      </c>
      <c r="CR311">
        <v>13.9</v>
      </c>
      <c r="CS311">
        <v>13.9</v>
      </c>
      <c r="CT311">
        <v>13.9</v>
      </c>
      <c r="CU311">
        <v>13.9</v>
      </c>
      <c r="CV311">
        <v>13.8</v>
      </c>
      <c r="CW311">
        <v>13.8</v>
      </c>
      <c r="CX311">
        <v>13.8</v>
      </c>
      <c r="CY311">
        <v>13.7</v>
      </c>
      <c r="CZ311">
        <v>13.7</v>
      </c>
      <c r="DA311">
        <v>13.6</v>
      </c>
      <c r="DB311">
        <v>13.5</v>
      </c>
      <c r="DC311">
        <v>13.5</v>
      </c>
      <c r="DD311">
        <v>13.4</v>
      </c>
      <c r="DE311">
        <v>13.3</v>
      </c>
      <c r="DF311">
        <v>13.2</v>
      </c>
      <c r="DG311">
        <v>13.1</v>
      </c>
      <c r="DH311">
        <v>13</v>
      </c>
      <c r="DI311">
        <v>12.8</v>
      </c>
      <c r="DJ311">
        <v>12.7</v>
      </c>
      <c r="DK311">
        <v>12.6</v>
      </c>
      <c r="DL311">
        <v>12.4</v>
      </c>
      <c r="DM311">
        <v>12.3</v>
      </c>
      <c r="DN311">
        <v>12.1</v>
      </c>
      <c r="DO311">
        <v>12</v>
      </c>
      <c r="DP311">
        <v>11.8</v>
      </c>
      <c r="DQ311">
        <v>11.6</v>
      </c>
      <c r="DR311">
        <v>11.3</v>
      </c>
      <c r="DS311">
        <v>11.1</v>
      </c>
      <c r="DT311">
        <v>10.7</v>
      </c>
      <c r="DU311">
        <v>10</v>
      </c>
      <c r="DV311">
        <v>9.36</v>
      </c>
      <c r="DW311">
        <v>9.18</v>
      </c>
      <c r="DX311">
        <v>8.83</v>
      </c>
      <c r="DY311">
        <v>8.4700000000000006</v>
      </c>
      <c r="DZ311">
        <v>8.3000000000000007</v>
      </c>
      <c r="EA311">
        <v>8.0500000000000007</v>
      </c>
      <c r="EB311">
        <v>8.3000000000000007</v>
      </c>
      <c r="EC311">
        <v>7.47</v>
      </c>
      <c r="ED311">
        <v>6.94</v>
      </c>
      <c r="EE311">
        <v>6.44</v>
      </c>
      <c r="EF311">
        <v>5.96</v>
      </c>
      <c r="EG311">
        <v>5.59</v>
      </c>
      <c r="EH311">
        <v>5.25</v>
      </c>
      <c r="EI311">
        <v>5.05</v>
      </c>
      <c r="EJ311">
        <v>4.75</v>
      </c>
      <c r="EK311">
        <v>4.57</v>
      </c>
      <c r="EL311">
        <v>4.28</v>
      </c>
      <c r="EM311">
        <v>4.03</v>
      </c>
      <c r="EN311">
        <v>3.89</v>
      </c>
      <c r="EO311">
        <v>3.65</v>
      </c>
      <c r="EP311">
        <v>3.34</v>
      </c>
      <c r="EQ311">
        <v>3.11</v>
      </c>
      <c r="ER311">
        <v>2.91</v>
      </c>
      <c r="ES311">
        <v>2.66</v>
      </c>
      <c r="ET311">
        <v>2.6</v>
      </c>
      <c r="EU311">
        <v>2.31</v>
      </c>
      <c r="EV311">
        <v>2.11</v>
      </c>
      <c r="EW311">
        <v>2.02</v>
      </c>
      <c r="EX311">
        <v>1.84</v>
      </c>
      <c r="EY311">
        <v>1.66</v>
      </c>
      <c r="EZ311">
        <v>1.54</v>
      </c>
      <c r="FA311">
        <v>1.4</v>
      </c>
      <c r="FB311">
        <v>1.32</v>
      </c>
      <c r="FC311">
        <v>1.18</v>
      </c>
      <c r="FD311">
        <v>1.06</v>
      </c>
      <c r="FE311">
        <v>0.99</v>
      </c>
      <c r="FF311">
        <v>0.89</v>
      </c>
      <c r="FG311">
        <v>0.8</v>
      </c>
      <c r="FH311">
        <v>0.73</v>
      </c>
      <c r="FI311">
        <v>0.65</v>
      </c>
      <c r="FJ311">
        <v>0.56999999999999995</v>
      </c>
      <c r="FK311">
        <v>0.52</v>
      </c>
      <c r="FL311">
        <v>0.46</v>
      </c>
      <c r="FM311">
        <v>0.42</v>
      </c>
      <c r="FN311">
        <v>0.37</v>
      </c>
      <c r="FO311">
        <v>0.32</v>
      </c>
      <c r="FP311">
        <v>0.28999999999999998</v>
      </c>
      <c r="FQ311">
        <v>0.25</v>
      </c>
      <c r="FR311">
        <v>0.22</v>
      </c>
      <c r="FS311">
        <v>0.2</v>
      </c>
      <c r="FT311">
        <v>0.18</v>
      </c>
      <c r="FU311">
        <v>0.15</v>
      </c>
      <c r="FV311">
        <v>0.14000000000000001</v>
      </c>
      <c r="FW311">
        <v>0.12</v>
      </c>
      <c r="FX311">
        <v>0.11</v>
      </c>
      <c r="FY311">
        <v>0.11</v>
      </c>
      <c r="FZ311">
        <v>0.1</v>
      </c>
    </row>
    <row r="312" spans="1:182" x14ac:dyDescent="0.15">
      <c r="A312">
        <v>-125</v>
      </c>
      <c r="B312">
        <v>0</v>
      </c>
      <c r="C312">
        <v>0</v>
      </c>
      <c r="D312">
        <v>0</v>
      </c>
      <c r="E312">
        <v>0</v>
      </c>
      <c r="F312">
        <v>0</v>
      </c>
      <c r="G312">
        <v>0</v>
      </c>
      <c r="H312">
        <v>0</v>
      </c>
      <c r="I312">
        <v>0</v>
      </c>
      <c r="J312">
        <v>0</v>
      </c>
      <c r="K312">
        <v>0</v>
      </c>
      <c r="L312">
        <v>0</v>
      </c>
      <c r="M312">
        <v>0</v>
      </c>
      <c r="N312">
        <v>0</v>
      </c>
      <c r="O312">
        <v>0</v>
      </c>
      <c r="P312">
        <v>0</v>
      </c>
      <c r="Q312">
        <v>0</v>
      </c>
      <c r="R312">
        <v>0.02</v>
      </c>
      <c r="S312">
        <v>0.03</v>
      </c>
      <c r="T312">
        <v>0.06</v>
      </c>
      <c r="U312">
        <v>7.0000000000000007E-2</v>
      </c>
      <c r="V312">
        <v>0.09</v>
      </c>
      <c r="W312">
        <v>0.12</v>
      </c>
      <c r="X312">
        <v>0.14000000000000001</v>
      </c>
      <c r="Y312">
        <v>0.17</v>
      </c>
      <c r="Z312">
        <v>0.2</v>
      </c>
      <c r="AA312">
        <v>0.25</v>
      </c>
      <c r="AB312">
        <v>0.28999999999999998</v>
      </c>
      <c r="AC312">
        <v>0.34</v>
      </c>
      <c r="AD312">
        <v>0.4</v>
      </c>
      <c r="AE312">
        <v>0.47</v>
      </c>
      <c r="AF312">
        <v>0.55000000000000004</v>
      </c>
      <c r="AG312">
        <v>0.61</v>
      </c>
      <c r="AH312">
        <v>0.69</v>
      </c>
      <c r="AI312">
        <v>0.82</v>
      </c>
      <c r="AJ312">
        <v>0.9</v>
      </c>
      <c r="AK312">
        <v>1.02</v>
      </c>
      <c r="AL312">
        <v>1.1299999999999999</v>
      </c>
      <c r="AM312">
        <v>1.22</v>
      </c>
      <c r="AN312">
        <v>1.42</v>
      </c>
      <c r="AO312">
        <v>1.58</v>
      </c>
      <c r="AP312">
        <v>1.74</v>
      </c>
      <c r="AQ312">
        <v>1.87</v>
      </c>
      <c r="AR312">
        <v>2.12</v>
      </c>
      <c r="AS312">
        <v>2.27</v>
      </c>
      <c r="AT312">
        <v>2.48</v>
      </c>
      <c r="AU312">
        <v>2.77</v>
      </c>
      <c r="AV312">
        <v>2.9</v>
      </c>
      <c r="AW312">
        <v>3.17</v>
      </c>
      <c r="AX312">
        <v>3.41</v>
      </c>
      <c r="AY312">
        <v>3.7</v>
      </c>
      <c r="AZ312">
        <v>4.05</v>
      </c>
      <c r="BA312">
        <v>4.3</v>
      </c>
      <c r="BB312">
        <v>4.5999999999999996</v>
      </c>
      <c r="BC312">
        <v>4.88</v>
      </c>
      <c r="BD312">
        <v>5.07</v>
      </c>
      <c r="BE312">
        <v>5.35</v>
      </c>
      <c r="BF312">
        <v>5.64</v>
      </c>
      <c r="BG312">
        <v>5.94</v>
      </c>
      <c r="BH312">
        <v>6.35</v>
      </c>
      <c r="BI312">
        <v>6.82</v>
      </c>
      <c r="BJ312">
        <v>7.35</v>
      </c>
      <c r="BK312">
        <v>7.88</v>
      </c>
      <c r="BL312">
        <v>8.42</v>
      </c>
      <c r="BM312">
        <v>8.9</v>
      </c>
      <c r="BN312">
        <v>9.26</v>
      </c>
      <c r="BO312">
        <v>9.67</v>
      </c>
      <c r="BP312">
        <v>10</v>
      </c>
      <c r="BQ312">
        <v>10.3</v>
      </c>
      <c r="BR312">
        <v>10.6</v>
      </c>
      <c r="BS312">
        <v>10.8</v>
      </c>
      <c r="BT312">
        <v>11.1</v>
      </c>
      <c r="BU312">
        <v>11.3</v>
      </c>
      <c r="BV312">
        <v>11.5</v>
      </c>
      <c r="BW312">
        <v>11.7</v>
      </c>
      <c r="BX312">
        <v>12</v>
      </c>
      <c r="BY312">
        <v>12.1</v>
      </c>
      <c r="BZ312">
        <v>12.4</v>
      </c>
      <c r="CA312">
        <v>12.5</v>
      </c>
      <c r="CB312">
        <v>12.7</v>
      </c>
      <c r="CC312">
        <v>12.9</v>
      </c>
      <c r="CD312">
        <v>13</v>
      </c>
      <c r="CE312">
        <v>13.1</v>
      </c>
      <c r="CF312">
        <v>13.3</v>
      </c>
      <c r="CG312">
        <v>13.4</v>
      </c>
      <c r="CH312">
        <v>13.5</v>
      </c>
      <c r="CI312">
        <v>13.6</v>
      </c>
      <c r="CJ312">
        <v>13.6</v>
      </c>
      <c r="CK312">
        <v>13.7</v>
      </c>
      <c r="CL312">
        <v>13.7</v>
      </c>
      <c r="CM312">
        <v>13.8</v>
      </c>
      <c r="CN312">
        <v>13.9</v>
      </c>
      <c r="CO312">
        <v>13.9</v>
      </c>
      <c r="CP312">
        <v>13.9</v>
      </c>
      <c r="CQ312">
        <v>13.9</v>
      </c>
      <c r="CR312">
        <v>13.9</v>
      </c>
      <c r="CS312">
        <v>13.9</v>
      </c>
      <c r="CT312">
        <v>13.9</v>
      </c>
      <c r="CU312">
        <v>13.9</v>
      </c>
      <c r="CV312">
        <v>13.9</v>
      </c>
      <c r="CW312">
        <v>13.8</v>
      </c>
      <c r="CX312">
        <v>13.8</v>
      </c>
      <c r="CY312">
        <v>13.7</v>
      </c>
      <c r="CZ312">
        <v>13.7</v>
      </c>
      <c r="DA312">
        <v>13.6</v>
      </c>
      <c r="DB312">
        <v>13.6</v>
      </c>
      <c r="DC312">
        <v>13.5</v>
      </c>
      <c r="DD312">
        <v>13.4</v>
      </c>
      <c r="DE312">
        <v>13.3</v>
      </c>
      <c r="DF312">
        <v>13.2</v>
      </c>
      <c r="DG312">
        <v>13.1</v>
      </c>
      <c r="DH312">
        <v>13</v>
      </c>
      <c r="DI312">
        <v>12.9</v>
      </c>
      <c r="DJ312">
        <v>12.7</v>
      </c>
      <c r="DK312">
        <v>12.6</v>
      </c>
      <c r="DL312">
        <v>12.4</v>
      </c>
      <c r="DM312">
        <v>12.3</v>
      </c>
      <c r="DN312">
        <v>12.1</v>
      </c>
      <c r="DO312">
        <v>11.9</v>
      </c>
      <c r="DP312">
        <v>11.7</v>
      </c>
      <c r="DQ312">
        <v>11.5</v>
      </c>
      <c r="DR312">
        <v>11.3</v>
      </c>
      <c r="DS312">
        <v>11</v>
      </c>
      <c r="DT312">
        <v>10.5</v>
      </c>
      <c r="DU312">
        <v>9.86</v>
      </c>
      <c r="DV312">
        <v>9.1999999999999993</v>
      </c>
      <c r="DW312">
        <v>9.08</v>
      </c>
      <c r="DX312">
        <v>8.6199999999999992</v>
      </c>
      <c r="DY312">
        <v>8.3800000000000008</v>
      </c>
      <c r="DZ312">
        <v>8.3800000000000008</v>
      </c>
      <c r="EA312">
        <v>8.0399999999999991</v>
      </c>
      <c r="EB312">
        <v>8.2200000000000006</v>
      </c>
      <c r="EC312">
        <v>7.37</v>
      </c>
      <c r="ED312">
        <v>6.87</v>
      </c>
      <c r="EE312">
        <v>6.34</v>
      </c>
      <c r="EF312">
        <v>5.91</v>
      </c>
      <c r="EG312">
        <v>5.52</v>
      </c>
      <c r="EH312">
        <v>5.21</v>
      </c>
      <c r="EI312">
        <v>5.0599999999999996</v>
      </c>
      <c r="EJ312">
        <v>4.74</v>
      </c>
      <c r="EK312">
        <v>4.43</v>
      </c>
      <c r="EL312">
        <v>4.24</v>
      </c>
      <c r="EM312">
        <v>3.96</v>
      </c>
      <c r="EN312">
        <v>3.85</v>
      </c>
      <c r="EO312">
        <v>3.56</v>
      </c>
      <c r="EP312">
        <v>3.29</v>
      </c>
      <c r="EQ312">
        <v>3.03</v>
      </c>
      <c r="ER312">
        <v>2.87</v>
      </c>
      <c r="ES312">
        <v>2.61</v>
      </c>
      <c r="ET312">
        <v>2.5099999999999998</v>
      </c>
      <c r="EU312">
        <v>2.3199999999999998</v>
      </c>
      <c r="EV312">
        <v>2.11</v>
      </c>
      <c r="EW312">
        <v>2.0099999999999998</v>
      </c>
      <c r="EX312">
        <v>1.79</v>
      </c>
      <c r="EY312">
        <v>1.65</v>
      </c>
      <c r="EZ312">
        <v>1.54</v>
      </c>
      <c r="FA312">
        <v>1.4</v>
      </c>
      <c r="FB312">
        <v>1.28</v>
      </c>
      <c r="FC312">
        <v>1.18</v>
      </c>
      <c r="FD312">
        <v>1.05</v>
      </c>
      <c r="FE312">
        <v>0.95</v>
      </c>
      <c r="FF312">
        <v>0.88</v>
      </c>
      <c r="FG312">
        <v>0.79</v>
      </c>
      <c r="FH312">
        <v>0.72</v>
      </c>
      <c r="FI312">
        <v>0.62</v>
      </c>
      <c r="FJ312">
        <v>0.56999999999999995</v>
      </c>
      <c r="FK312">
        <v>0.51</v>
      </c>
      <c r="FL312">
        <v>0.46</v>
      </c>
      <c r="FM312">
        <v>0.4</v>
      </c>
      <c r="FN312">
        <v>0.34</v>
      </c>
      <c r="FO312">
        <v>0.28999999999999998</v>
      </c>
      <c r="FP312">
        <v>0.27</v>
      </c>
      <c r="FQ312">
        <v>0.24</v>
      </c>
      <c r="FR312">
        <v>0.21</v>
      </c>
      <c r="FS312">
        <v>0.2</v>
      </c>
      <c r="FT312">
        <v>0.17</v>
      </c>
      <c r="FU312">
        <v>0.16</v>
      </c>
      <c r="FV312">
        <v>0.14000000000000001</v>
      </c>
      <c r="FW312">
        <v>0.13</v>
      </c>
      <c r="FX312">
        <v>0.11</v>
      </c>
      <c r="FY312">
        <v>0.1</v>
      </c>
      <c r="FZ312">
        <v>0.1</v>
      </c>
    </row>
    <row r="313" spans="1:182" x14ac:dyDescent="0.15">
      <c r="A313">
        <v>-126</v>
      </c>
      <c r="B313">
        <v>0</v>
      </c>
      <c r="C313">
        <v>0</v>
      </c>
      <c r="D313">
        <v>0</v>
      </c>
      <c r="E313">
        <v>0</v>
      </c>
      <c r="F313">
        <v>0</v>
      </c>
      <c r="G313">
        <v>0</v>
      </c>
      <c r="H313">
        <v>0</v>
      </c>
      <c r="I313">
        <v>0</v>
      </c>
      <c r="J313">
        <v>0</v>
      </c>
      <c r="K313">
        <v>0</v>
      </c>
      <c r="L313">
        <v>0</v>
      </c>
      <c r="M313">
        <v>0</v>
      </c>
      <c r="N313">
        <v>0</v>
      </c>
      <c r="O313">
        <v>0</v>
      </c>
      <c r="P313">
        <v>0</v>
      </c>
      <c r="Q313">
        <v>0</v>
      </c>
      <c r="R313">
        <v>0.02</v>
      </c>
      <c r="S313">
        <v>0.04</v>
      </c>
      <c r="T313">
        <v>0.06</v>
      </c>
      <c r="U313">
        <v>0.08</v>
      </c>
      <c r="V313">
        <v>0.1</v>
      </c>
      <c r="W313">
        <v>0.12</v>
      </c>
      <c r="X313">
        <v>0.15</v>
      </c>
      <c r="Y313">
        <v>0.18</v>
      </c>
      <c r="Z313">
        <v>0.22</v>
      </c>
      <c r="AA313">
        <v>0.25</v>
      </c>
      <c r="AB313">
        <v>0.31</v>
      </c>
      <c r="AC313">
        <v>0.36</v>
      </c>
      <c r="AD313">
        <v>0.42</v>
      </c>
      <c r="AE313">
        <v>0.48</v>
      </c>
      <c r="AF313">
        <v>0.56000000000000005</v>
      </c>
      <c r="AG313">
        <v>0.64</v>
      </c>
      <c r="AH313">
        <v>0.72</v>
      </c>
      <c r="AI313">
        <v>0.84</v>
      </c>
      <c r="AJ313">
        <v>0.92</v>
      </c>
      <c r="AK313">
        <v>1.05</v>
      </c>
      <c r="AL313">
        <v>1.17</v>
      </c>
      <c r="AM313">
        <v>1.31</v>
      </c>
      <c r="AN313">
        <v>1.47</v>
      </c>
      <c r="AO313">
        <v>1.63</v>
      </c>
      <c r="AP313">
        <v>1.79</v>
      </c>
      <c r="AQ313">
        <v>1.94</v>
      </c>
      <c r="AR313">
        <v>2.1800000000000002</v>
      </c>
      <c r="AS313">
        <v>2.3199999999999998</v>
      </c>
      <c r="AT313">
        <v>2.5299999999999998</v>
      </c>
      <c r="AU313">
        <v>2.79</v>
      </c>
      <c r="AV313">
        <v>2.99</v>
      </c>
      <c r="AW313">
        <v>3.22</v>
      </c>
      <c r="AX313">
        <v>3.44</v>
      </c>
      <c r="AY313">
        <v>3.78</v>
      </c>
      <c r="AZ313">
        <v>4.1100000000000003</v>
      </c>
      <c r="BA313">
        <v>4.33</v>
      </c>
      <c r="BB313">
        <v>4.66</v>
      </c>
      <c r="BC313">
        <v>4.8899999999999997</v>
      </c>
      <c r="BD313">
        <v>5.15</v>
      </c>
      <c r="BE313">
        <v>5.4</v>
      </c>
      <c r="BF313">
        <v>5.7</v>
      </c>
      <c r="BG313">
        <v>6.01</v>
      </c>
      <c r="BH313">
        <v>6.43</v>
      </c>
      <c r="BI313">
        <v>6.91</v>
      </c>
      <c r="BJ313">
        <v>7.48</v>
      </c>
      <c r="BK313">
        <v>8.07</v>
      </c>
      <c r="BL313">
        <v>8.5500000000000007</v>
      </c>
      <c r="BM313">
        <v>9.01</v>
      </c>
      <c r="BN313">
        <v>9.36</v>
      </c>
      <c r="BO313">
        <v>9.7799999999999994</v>
      </c>
      <c r="BP313">
        <v>10.1</v>
      </c>
      <c r="BQ313">
        <v>10.5</v>
      </c>
      <c r="BR313">
        <v>10.7</v>
      </c>
      <c r="BS313">
        <v>10.9</v>
      </c>
      <c r="BT313">
        <v>11.1</v>
      </c>
      <c r="BU313">
        <v>11.4</v>
      </c>
      <c r="BV313">
        <v>11.6</v>
      </c>
      <c r="BW313">
        <v>11.8</v>
      </c>
      <c r="BX313">
        <v>12</v>
      </c>
      <c r="BY313">
        <v>12.2</v>
      </c>
      <c r="BZ313">
        <v>12.4</v>
      </c>
      <c r="CA313">
        <v>12.6</v>
      </c>
      <c r="CB313">
        <v>12.8</v>
      </c>
      <c r="CC313">
        <v>12.9</v>
      </c>
      <c r="CD313">
        <v>13</v>
      </c>
      <c r="CE313">
        <v>13.2</v>
      </c>
      <c r="CF313">
        <v>13.3</v>
      </c>
      <c r="CG313">
        <v>13.4</v>
      </c>
      <c r="CH313">
        <v>13.5</v>
      </c>
      <c r="CI313">
        <v>13.6</v>
      </c>
      <c r="CJ313">
        <v>13.7</v>
      </c>
      <c r="CK313">
        <v>13.7</v>
      </c>
      <c r="CL313">
        <v>13.8</v>
      </c>
      <c r="CM313">
        <v>13.8</v>
      </c>
      <c r="CN313">
        <v>13.9</v>
      </c>
      <c r="CO313">
        <v>13.9</v>
      </c>
      <c r="CP313">
        <v>13.9</v>
      </c>
      <c r="CQ313">
        <v>13.9</v>
      </c>
      <c r="CR313">
        <v>14</v>
      </c>
      <c r="CS313">
        <v>13.9</v>
      </c>
      <c r="CT313">
        <v>13.9</v>
      </c>
      <c r="CU313">
        <v>13.9</v>
      </c>
      <c r="CV313">
        <v>13.9</v>
      </c>
      <c r="CW313">
        <v>13.9</v>
      </c>
      <c r="CX313">
        <v>13.8</v>
      </c>
      <c r="CY313">
        <v>13.8</v>
      </c>
      <c r="CZ313">
        <v>13.7</v>
      </c>
      <c r="DA313">
        <v>13.6</v>
      </c>
      <c r="DB313">
        <v>13.6</v>
      </c>
      <c r="DC313">
        <v>13.5</v>
      </c>
      <c r="DD313">
        <v>13.4</v>
      </c>
      <c r="DE313">
        <v>13.3</v>
      </c>
      <c r="DF313">
        <v>13.2</v>
      </c>
      <c r="DG313">
        <v>13.1</v>
      </c>
      <c r="DH313">
        <v>13</v>
      </c>
      <c r="DI313">
        <v>12.8</v>
      </c>
      <c r="DJ313">
        <v>12.7</v>
      </c>
      <c r="DK313">
        <v>12.6</v>
      </c>
      <c r="DL313">
        <v>12.4</v>
      </c>
      <c r="DM313">
        <v>12.3</v>
      </c>
      <c r="DN313">
        <v>12.1</v>
      </c>
      <c r="DO313">
        <v>11.9</v>
      </c>
      <c r="DP313">
        <v>11.7</v>
      </c>
      <c r="DQ313">
        <v>11.5</v>
      </c>
      <c r="DR313">
        <v>11.2</v>
      </c>
      <c r="DS313">
        <v>10.9</v>
      </c>
      <c r="DT313">
        <v>10.3</v>
      </c>
      <c r="DU313">
        <v>9.67</v>
      </c>
      <c r="DV313">
        <v>9.2200000000000006</v>
      </c>
      <c r="DW313">
        <v>8.83</v>
      </c>
      <c r="DX313">
        <v>8.4700000000000006</v>
      </c>
      <c r="DY313">
        <v>8.1300000000000008</v>
      </c>
      <c r="DZ313">
        <v>9.01</v>
      </c>
      <c r="EA313">
        <v>8.58</v>
      </c>
      <c r="EB313">
        <v>7.71</v>
      </c>
      <c r="EC313">
        <v>7.16</v>
      </c>
      <c r="ED313">
        <v>6.66</v>
      </c>
      <c r="EE313">
        <v>6.19</v>
      </c>
      <c r="EF313">
        <v>5.69</v>
      </c>
      <c r="EG313">
        <v>5.44</v>
      </c>
      <c r="EH313">
        <v>5.18</v>
      </c>
      <c r="EI313">
        <v>4.93</v>
      </c>
      <c r="EJ313">
        <v>4.6399999999999997</v>
      </c>
      <c r="EK313">
        <v>4.41</v>
      </c>
      <c r="EL313">
        <v>4.1500000000000004</v>
      </c>
      <c r="EM313">
        <v>3.89</v>
      </c>
      <c r="EN313">
        <v>3.82</v>
      </c>
      <c r="EO313">
        <v>3.58</v>
      </c>
      <c r="EP313">
        <v>3.2</v>
      </c>
      <c r="EQ313">
        <v>2.99</v>
      </c>
      <c r="ER313">
        <v>2.81</v>
      </c>
      <c r="ES313">
        <v>2.63</v>
      </c>
      <c r="ET313">
        <v>2.4900000000000002</v>
      </c>
      <c r="EU313">
        <v>2.23</v>
      </c>
      <c r="EV313">
        <v>2.13</v>
      </c>
      <c r="EW313">
        <v>1.94</v>
      </c>
      <c r="EX313">
        <v>1.79</v>
      </c>
      <c r="EY313">
        <v>1.64</v>
      </c>
      <c r="EZ313">
        <v>1.47</v>
      </c>
      <c r="FA313">
        <v>1.39</v>
      </c>
      <c r="FB313">
        <v>1.24</v>
      </c>
      <c r="FC313">
        <v>1.1399999999999999</v>
      </c>
      <c r="FD313">
        <v>1.04</v>
      </c>
      <c r="FE313">
        <v>0.92</v>
      </c>
      <c r="FF313">
        <v>0.85</v>
      </c>
      <c r="FG313">
        <v>0.75</v>
      </c>
      <c r="FH313">
        <v>0.68</v>
      </c>
      <c r="FI313">
        <v>0.63</v>
      </c>
      <c r="FJ313">
        <v>0.55000000000000004</v>
      </c>
      <c r="FK313">
        <v>0.5</v>
      </c>
      <c r="FL313">
        <v>0.43</v>
      </c>
      <c r="FM313">
        <v>0.4</v>
      </c>
      <c r="FN313">
        <v>0.33</v>
      </c>
      <c r="FO313">
        <v>0.31</v>
      </c>
      <c r="FP313">
        <v>0.28000000000000003</v>
      </c>
      <c r="FQ313">
        <v>0.24</v>
      </c>
      <c r="FR313">
        <v>0.22</v>
      </c>
      <c r="FS313">
        <v>0.19</v>
      </c>
      <c r="FT313">
        <v>0.17</v>
      </c>
      <c r="FU313">
        <v>0.15</v>
      </c>
      <c r="FV313">
        <v>0.13</v>
      </c>
      <c r="FW313">
        <v>0.12</v>
      </c>
      <c r="FX313">
        <v>0.11</v>
      </c>
      <c r="FY313">
        <v>0.1</v>
      </c>
      <c r="FZ313">
        <v>0.1</v>
      </c>
    </row>
    <row r="314" spans="1:182" x14ac:dyDescent="0.15">
      <c r="A314">
        <v>-127</v>
      </c>
      <c r="B314">
        <v>0</v>
      </c>
      <c r="C314">
        <v>0</v>
      </c>
      <c r="D314">
        <v>0</v>
      </c>
      <c r="E314">
        <v>0</v>
      </c>
      <c r="F314">
        <v>0</v>
      </c>
      <c r="G314">
        <v>0</v>
      </c>
      <c r="H314">
        <v>0</v>
      </c>
      <c r="I314">
        <v>0</v>
      </c>
      <c r="J314">
        <v>0</v>
      </c>
      <c r="K314">
        <v>0</v>
      </c>
      <c r="L314">
        <v>0</v>
      </c>
      <c r="M314">
        <v>0</v>
      </c>
      <c r="N314">
        <v>0</v>
      </c>
      <c r="O314">
        <v>0</v>
      </c>
      <c r="P314">
        <v>0</v>
      </c>
      <c r="Q314">
        <v>0</v>
      </c>
      <c r="R314">
        <v>0.03</v>
      </c>
      <c r="S314">
        <v>0.04</v>
      </c>
      <c r="T314">
        <v>0.05</v>
      </c>
      <c r="U314">
        <v>7.0000000000000007E-2</v>
      </c>
      <c r="V314">
        <v>0.1</v>
      </c>
      <c r="W314">
        <v>0.13</v>
      </c>
      <c r="X314">
        <v>0.15</v>
      </c>
      <c r="Y314">
        <v>0.19</v>
      </c>
      <c r="Z314">
        <v>0.23</v>
      </c>
      <c r="AA314">
        <v>0.26</v>
      </c>
      <c r="AB314">
        <v>0.31</v>
      </c>
      <c r="AC314">
        <v>0.37</v>
      </c>
      <c r="AD314">
        <v>0.43</v>
      </c>
      <c r="AE314">
        <v>0.49</v>
      </c>
      <c r="AF314">
        <v>0.56999999999999995</v>
      </c>
      <c r="AG314">
        <v>0.67</v>
      </c>
      <c r="AH314">
        <v>0.74</v>
      </c>
      <c r="AI314">
        <v>0.84</v>
      </c>
      <c r="AJ314">
        <v>0.95</v>
      </c>
      <c r="AK314">
        <v>1.06</v>
      </c>
      <c r="AL314">
        <v>1.2</v>
      </c>
      <c r="AM314">
        <v>1.32</v>
      </c>
      <c r="AN314">
        <v>1.45</v>
      </c>
      <c r="AO314">
        <v>1.67</v>
      </c>
      <c r="AP314">
        <v>1.79</v>
      </c>
      <c r="AQ314">
        <v>2</v>
      </c>
      <c r="AR314">
        <v>2.2000000000000002</v>
      </c>
      <c r="AS314">
        <v>2.36</v>
      </c>
      <c r="AT314">
        <v>2.61</v>
      </c>
      <c r="AU314">
        <v>2.83</v>
      </c>
      <c r="AV314">
        <v>3.06</v>
      </c>
      <c r="AW314">
        <v>3.25</v>
      </c>
      <c r="AX314">
        <v>3.53</v>
      </c>
      <c r="AY314">
        <v>3.82</v>
      </c>
      <c r="AZ314">
        <v>4.21</v>
      </c>
      <c r="BA314">
        <v>4.42</v>
      </c>
      <c r="BB314">
        <v>4.72</v>
      </c>
      <c r="BC314">
        <v>4.9800000000000004</v>
      </c>
      <c r="BD314">
        <v>5.23</v>
      </c>
      <c r="BE314">
        <v>5.49</v>
      </c>
      <c r="BF314">
        <v>5.78</v>
      </c>
      <c r="BG314">
        <v>6.09</v>
      </c>
      <c r="BH314">
        <v>6.52</v>
      </c>
      <c r="BI314">
        <v>7.02</v>
      </c>
      <c r="BJ314">
        <v>7.63</v>
      </c>
      <c r="BK314">
        <v>8.14</v>
      </c>
      <c r="BL314">
        <v>8.66</v>
      </c>
      <c r="BM314">
        <v>9.1300000000000008</v>
      </c>
      <c r="BN314">
        <v>9.4700000000000006</v>
      </c>
      <c r="BO314">
        <v>9.85</v>
      </c>
      <c r="BP314">
        <v>10.199999999999999</v>
      </c>
      <c r="BQ314">
        <v>10.5</v>
      </c>
      <c r="BR314">
        <v>10.8</v>
      </c>
      <c r="BS314">
        <v>11</v>
      </c>
      <c r="BT314">
        <v>11.2</v>
      </c>
      <c r="BU314">
        <v>11.4</v>
      </c>
      <c r="BV314">
        <v>11.7</v>
      </c>
      <c r="BW314">
        <v>11.9</v>
      </c>
      <c r="BX314">
        <v>12.1</v>
      </c>
      <c r="BY314">
        <v>12.3</v>
      </c>
      <c r="BZ314">
        <v>12.5</v>
      </c>
      <c r="CA314">
        <v>12.7</v>
      </c>
      <c r="CB314">
        <v>12.8</v>
      </c>
      <c r="CC314">
        <v>13</v>
      </c>
      <c r="CD314">
        <v>13.1</v>
      </c>
      <c r="CE314">
        <v>13.2</v>
      </c>
      <c r="CF314">
        <v>13.4</v>
      </c>
      <c r="CG314">
        <v>13.4</v>
      </c>
      <c r="CH314">
        <v>13.5</v>
      </c>
      <c r="CI314">
        <v>13.6</v>
      </c>
      <c r="CJ314">
        <v>13.7</v>
      </c>
      <c r="CK314">
        <v>13.8</v>
      </c>
      <c r="CL314">
        <v>13.8</v>
      </c>
      <c r="CM314">
        <v>13.9</v>
      </c>
      <c r="CN314">
        <v>13.9</v>
      </c>
      <c r="CO314">
        <v>13.9</v>
      </c>
      <c r="CP314">
        <v>14</v>
      </c>
      <c r="CQ314">
        <v>14</v>
      </c>
      <c r="CR314">
        <v>14</v>
      </c>
      <c r="CS314">
        <v>14</v>
      </c>
      <c r="CT314">
        <v>14</v>
      </c>
      <c r="CU314">
        <v>13.9</v>
      </c>
      <c r="CV314">
        <v>13.9</v>
      </c>
      <c r="CW314">
        <v>13.9</v>
      </c>
      <c r="CX314">
        <v>13.8</v>
      </c>
      <c r="CY314">
        <v>13.8</v>
      </c>
      <c r="CZ314">
        <v>13.7</v>
      </c>
      <c r="DA314">
        <v>13.7</v>
      </c>
      <c r="DB314">
        <v>13.6</v>
      </c>
      <c r="DC314">
        <v>13.5</v>
      </c>
      <c r="DD314">
        <v>13.4</v>
      </c>
      <c r="DE314">
        <v>13.3</v>
      </c>
      <c r="DF314">
        <v>13.2</v>
      </c>
      <c r="DG314">
        <v>13.1</v>
      </c>
      <c r="DH314">
        <v>13</v>
      </c>
      <c r="DI314">
        <v>12.9</v>
      </c>
      <c r="DJ314">
        <v>12.7</v>
      </c>
      <c r="DK314">
        <v>12.6</v>
      </c>
      <c r="DL314">
        <v>12.4</v>
      </c>
      <c r="DM314">
        <v>12.3</v>
      </c>
      <c r="DN314">
        <v>12.1</v>
      </c>
      <c r="DO314">
        <v>11.9</v>
      </c>
      <c r="DP314">
        <v>11.7</v>
      </c>
      <c r="DQ314">
        <v>11.4</v>
      </c>
      <c r="DR314">
        <v>11.2</v>
      </c>
      <c r="DS314">
        <v>10.8</v>
      </c>
      <c r="DT314">
        <v>10.199999999999999</v>
      </c>
      <c r="DU314">
        <v>9.34</v>
      </c>
      <c r="DV314">
        <v>9.24</v>
      </c>
      <c r="DW314">
        <v>8.75</v>
      </c>
      <c r="DX314">
        <v>8.43</v>
      </c>
      <c r="DY314">
        <v>8.0399999999999991</v>
      </c>
      <c r="DZ314">
        <v>8.92</v>
      </c>
      <c r="EA314">
        <v>8.44</v>
      </c>
      <c r="EB314">
        <v>7.55</v>
      </c>
      <c r="EC314">
        <v>7.08</v>
      </c>
      <c r="ED314">
        <v>6.56</v>
      </c>
      <c r="EE314">
        <v>6.12</v>
      </c>
      <c r="EF314">
        <v>5.67</v>
      </c>
      <c r="EG314">
        <v>5.41</v>
      </c>
      <c r="EH314">
        <v>5.13</v>
      </c>
      <c r="EI314">
        <v>4.88</v>
      </c>
      <c r="EJ314">
        <v>4.5999999999999996</v>
      </c>
      <c r="EK314">
        <v>4.37</v>
      </c>
      <c r="EL314">
        <v>4.1100000000000003</v>
      </c>
      <c r="EM314">
        <v>3.93</v>
      </c>
      <c r="EN314">
        <v>3.74</v>
      </c>
      <c r="EO314">
        <v>3.44</v>
      </c>
      <c r="EP314">
        <v>3.18</v>
      </c>
      <c r="EQ314">
        <v>2.96</v>
      </c>
      <c r="ER314">
        <v>2.78</v>
      </c>
      <c r="ES314">
        <v>2.58</v>
      </c>
      <c r="ET314">
        <v>2.4</v>
      </c>
      <c r="EU314">
        <v>2.1800000000000002</v>
      </c>
      <c r="EV314">
        <v>2.0299999999999998</v>
      </c>
      <c r="EW314">
        <v>1.9</v>
      </c>
      <c r="EX314">
        <v>1.68</v>
      </c>
      <c r="EY314">
        <v>1.62</v>
      </c>
      <c r="EZ314">
        <v>1.45</v>
      </c>
      <c r="FA314">
        <v>1.37</v>
      </c>
      <c r="FB314">
        <v>1.23</v>
      </c>
      <c r="FC314">
        <v>1.1100000000000001</v>
      </c>
      <c r="FD314">
        <v>1.02</v>
      </c>
      <c r="FE314">
        <v>0.92</v>
      </c>
      <c r="FF314">
        <v>0.85</v>
      </c>
      <c r="FG314">
        <v>0.74</v>
      </c>
      <c r="FH314">
        <v>0.66</v>
      </c>
      <c r="FI314">
        <v>0.6</v>
      </c>
      <c r="FJ314">
        <v>0.54</v>
      </c>
      <c r="FK314">
        <v>0.47</v>
      </c>
      <c r="FL314">
        <v>0.44</v>
      </c>
      <c r="FM314">
        <v>0.38</v>
      </c>
      <c r="FN314">
        <v>0.34</v>
      </c>
      <c r="FO314">
        <v>0.3</v>
      </c>
      <c r="FP314">
        <v>0.25</v>
      </c>
      <c r="FQ314">
        <v>0.24</v>
      </c>
      <c r="FR314">
        <v>0.21</v>
      </c>
      <c r="FS314">
        <v>0.18</v>
      </c>
      <c r="FT314">
        <v>0.16</v>
      </c>
      <c r="FU314">
        <v>0.15</v>
      </c>
      <c r="FV314">
        <v>0.14000000000000001</v>
      </c>
      <c r="FW314">
        <v>0.12</v>
      </c>
      <c r="FX314">
        <v>0.11</v>
      </c>
      <c r="FY314">
        <v>0.1</v>
      </c>
      <c r="FZ314">
        <v>0.1</v>
      </c>
    </row>
    <row r="315" spans="1:182" x14ac:dyDescent="0.15">
      <c r="A315">
        <v>-128</v>
      </c>
      <c r="B315">
        <v>0</v>
      </c>
      <c r="C315">
        <v>0</v>
      </c>
      <c r="D315">
        <v>0</v>
      </c>
      <c r="E315">
        <v>0</v>
      </c>
      <c r="F315">
        <v>0</v>
      </c>
      <c r="G315">
        <v>0</v>
      </c>
      <c r="H315">
        <v>0</v>
      </c>
      <c r="I315">
        <v>0</v>
      </c>
      <c r="J315">
        <v>0</v>
      </c>
      <c r="K315">
        <v>0</v>
      </c>
      <c r="L315">
        <v>0</v>
      </c>
      <c r="M315">
        <v>0</v>
      </c>
      <c r="N315">
        <v>0</v>
      </c>
      <c r="O315">
        <v>0</v>
      </c>
      <c r="P315">
        <v>0</v>
      </c>
      <c r="Q315">
        <v>0</v>
      </c>
      <c r="R315">
        <v>0.03</v>
      </c>
      <c r="S315">
        <v>0.04</v>
      </c>
      <c r="T315">
        <v>7.0000000000000007E-2</v>
      </c>
      <c r="U315">
        <v>0.09</v>
      </c>
      <c r="V315">
        <v>0.11</v>
      </c>
      <c r="W315">
        <v>0.13</v>
      </c>
      <c r="X315">
        <v>0.16</v>
      </c>
      <c r="Y315">
        <v>0.19</v>
      </c>
      <c r="Z315">
        <v>0.23</v>
      </c>
      <c r="AA315">
        <v>0.27</v>
      </c>
      <c r="AB315">
        <v>0.32</v>
      </c>
      <c r="AC315">
        <v>0.39</v>
      </c>
      <c r="AD315">
        <v>0.45</v>
      </c>
      <c r="AE315">
        <v>0.51</v>
      </c>
      <c r="AF315">
        <v>0.59</v>
      </c>
      <c r="AG315">
        <v>0.66</v>
      </c>
      <c r="AH315">
        <v>0.77</v>
      </c>
      <c r="AI315">
        <v>0.84</v>
      </c>
      <c r="AJ315">
        <v>0.96</v>
      </c>
      <c r="AK315">
        <v>1.1100000000000001</v>
      </c>
      <c r="AL315">
        <v>1.24</v>
      </c>
      <c r="AM315">
        <v>1.36</v>
      </c>
      <c r="AN315">
        <v>1.51</v>
      </c>
      <c r="AO315">
        <v>1.73</v>
      </c>
      <c r="AP315">
        <v>1.82</v>
      </c>
      <c r="AQ315">
        <v>2.08</v>
      </c>
      <c r="AR315">
        <v>2.21</v>
      </c>
      <c r="AS315">
        <v>2.4</v>
      </c>
      <c r="AT315">
        <v>2.69</v>
      </c>
      <c r="AU315">
        <v>2.87</v>
      </c>
      <c r="AV315">
        <v>3.1</v>
      </c>
      <c r="AW315">
        <v>3.31</v>
      </c>
      <c r="AX315">
        <v>3.57</v>
      </c>
      <c r="AY315">
        <v>3.94</v>
      </c>
      <c r="AZ315">
        <v>4.2699999999999996</v>
      </c>
      <c r="BA315">
        <v>4.49</v>
      </c>
      <c r="BB315">
        <v>4.78</v>
      </c>
      <c r="BC315">
        <v>5.0599999999999996</v>
      </c>
      <c r="BD315">
        <v>5.29</v>
      </c>
      <c r="BE315">
        <v>5.53</v>
      </c>
      <c r="BF315">
        <v>5.87</v>
      </c>
      <c r="BG315">
        <v>6.18</v>
      </c>
      <c r="BH315">
        <v>6.64</v>
      </c>
      <c r="BI315">
        <v>7.19</v>
      </c>
      <c r="BJ315">
        <v>7.76</v>
      </c>
      <c r="BK315">
        <v>8.32</v>
      </c>
      <c r="BL315">
        <v>8.64</v>
      </c>
      <c r="BM315">
        <v>9.23</v>
      </c>
      <c r="BN315">
        <v>9.59</v>
      </c>
      <c r="BO315">
        <v>9.9600000000000009</v>
      </c>
      <c r="BP315">
        <v>10.3</v>
      </c>
      <c r="BQ315">
        <v>10.6</v>
      </c>
      <c r="BR315">
        <v>10.9</v>
      </c>
      <c r="BS315">
        <v>11.1</v>
      </c>
      <c r="BT315">
        <v>11.3</v>
      </c>
      <c r="BU315">
        <v>11.5</v>
      </c>
      <c r="BV315">
        <v>11.7</v>
      </c>
      <c r="BW315">
        <v>12</v>
      </c>
      <c r="BX315">
        <v>12.1</v>
      </c>
      <c r="BY315">
        <v>12.3</v>
      </c>
      <c r="BZ315">
        <v>12.5</v>
      </c>
      <c r="CA315">
        <v>12.7</v>
      </c>
      <c r="CB315">
        <v>12.8</v>
      </c>
      <c r="CC315">
        <v>13</v>
      </c>
      <c r="CD315">
        <v>13.1</v>
      </c>
      <c r="CE315">
        <v>13.3</v>
      </c>
      <c r="CF315">
        <v>13.4</v>
      </c>
      <c r="CG315">
        <v>13.5</v>
      </c>
      <c r="CH315">
        <v>13.6</v>
      </c>
      <c r="CI315">
        <v>13.7</v>
      </c>
      <c r="CJ315">
        <v>13.7</v>
      </c>
      <c r="CK315">
        <v>13.8</v>
      </c>
      <c r="CL315">
        <v>13.9</v>
      </c>
      <c r="CM315">
        <v>13.9</v>
      </c>
      <c r="CN315">
        <v>13.9</v>
      </c>
      <c r="CO315">
        <v>14</v>
      </c>
      <c r="CP315">
        <v>14</v>
      </c>
      <c r="CQ315">
        <v>14</v>
      </c>
      <c r="CR315">
        <v>14</v>
      </c>
      <c r="CS315">
        <v>14</v>
      </c>
      <c r="CT315">
        <v>14</v>
      </c>
      <c r="CU315">
        <v>14</v>
      </c>
      <c r="CV315">
        <v>13.9</v>
      </c>
      <c r="CW315">
        <v>13.9</v>
      </c>
      <c r="CX315">
        <v>13.9</v>
      </c>
      <c r="CY315">
        <v>13.8</v>
      </c>
      <c r="CZ315">
        <v>13.7</v>
      </c>
      <c r="DA315">
        <v>13.7</v>
      </c>
      <c r="DB315">
        <v>13.6</v>
      </c>
      <c r="DC315">
        <v>13.5</v>
      </c>
      <c r="DD315">
        <v>13.4</v>
      </c>
      <c r="DE315">
        <v>13.3</v>
      </c>
      <c r="DF315">
        <v>13.2</v>
      </c>
      <c r="DG315">
        <v>13.1</v>
      </c>
      <c r="DH315">
        <v>13</v>
      </c>
      <c r="DI315">
        <v>12.9</v>
      </c>
      <c r="DJ315">
        <v>12.7</v>
      </c>
      <c r="DK315">
        <v>12.6</v>
      </c>
      <c r="DL315">
        <v>12.4</v>
      </c>
      <c r="DM315">
        <v>12.3</v>
      </c>
      <c r="DN315">
        <v>12.1</v>
      </c>
      <c r="DO315">
        <v>11.9</v>
      </c>
      <c r="DP315">
        <v>11.7</v>
      </c>
      <c r="DQ315">
        <v>11.4</v>
      </c>
      <c r="DR315">
        <v>11</v>
      </c>
      <c r="DS315">
        <v>10.6</v>
      </c>
      <c r="DT315">
        <v>10.1</v>
      </c>
      <c r="DU315">
        <v>9.32</v>
      </c>
      <c r="DV315">
        <v>9.1300000000000008</v>
      </c>
      <c r="DW315">
        <v>8.67</v>
      </c>
      <c r="DX315">
        <v>8.33</v>
      </c>
      <c r="DY315">
        <v>8.2100000000000009</v>
      </c>
      <c r="DZ315">
        <v>8.81</v>
      </c>
      <c r="EA315">
        <v>7.83</v>
      </c>
      <c r="EB315">
        <v>7.73</v>
      </c>
      <c r="EC315">
        <v>6.88</v>
      </c>
      <c r="ED315">
        <v>6.39</v>
      </c>
      <c r="EE315">
        <v>6.03</v>
      </c>
      <c r="EF315">
        <v>5.6</v>
      </c>
      <c r="EG315">
        <v>5.32</v>
      </c>
      <c r="EH315">
        <v>5.09</v>
      </c>
      <c r="EI315">
        <v>4.8</v>
      </c>
      <c r="EJ315">
        <v>4.55</v>
      </c>
      <c r="EK315">
        <v>4.25</v>
      </c>
      <c r="EL315">
        <v>4.08</v>
      </c>
      <c r="EM315">
        <v>3.92</v>
      </c>
      <c r="EN315">
        <v>3.67</v>
      </c>
      <c r="EO315">
        <v>3.36</v>
      </c>
      <c r="EP315">
        <v>3.06</v>
      </c>
      <c r="EQ315">
        <v>2.88</v>
      </c>
      <c r="ER315">
        <v>2.72</v>
      </c>
      <c r="ES315">
        <v>2.5499999999999998</v>
      </c>
      <c r="ET315">
        <v>2.35</v>
      </c>
      <c r="EU315">
        <v>2.1800000000000002</v>
      </c>
      <c r="EV315">
        <v>2.0299999999999998</v>
      </c>
      <c r="EW315">
        <v>1.87</v>
      </c>
      <c r="EX315">
        <v>1.72</v>
      </c>
      <c r="EY315">
        <v>1.59</v>
      </c>
      <c r="EZ315">
        <v>1.42</v>
      </c>
      <c r="FA315">
        <v>1.35</v>
      </c>
      <c r="FB315">
        <v>1.17</v>
      </c>
      <c r="FC315">
        <v>1.05</v>
      </c>
      <c r="FD315">
        <v>1.01</v>
      </c>
      <c r="FE315">
        <v>0.91</v>
      </c>
      <c r="FF315">
        <v>0.82</v>
      </c>
      <c r="FG315">
        <v>0.71</v>
      </c>
      <c r="FH315">
        <v>0.66</v>
      </c>
      <c r="FI315">
        <v>0.56999999999999995</v>
      </c>
      <c r="FJ315">
        <v>0.53</v>
      </c>
      <c r="FK315">
        <v>0.47</v>
      </c>
      <c r="FL315">
        <v>0.41</v>
      </c>
      <c r="FM315">
        <v>0.38</v>
      </c>
      <c r="FN315">
        <v>0.33</v>
      </c>
      <c r="FO315">
        <v>0.3</v>
      </c>
      <c r="FP315">
        <v>0.26</v>
      </c>
      <c r="FQ315">
        <v>0.23</v>
      </c>
      <c r="FR315">
        <v>0.21</v>
      </c>
      <c r="FS315">
        <v>0.18</v>
      </c>
      <c r="FT315">
        <v>0.16</v>
      </c>
      <c r="FU315">
        <v>0.15</v>
      </c>
      <c r="FV315">
        <v>0.13</v>
      </c>
      <c r="FW315">
        <v>0.12</v>
      </c>
      <c r="FX315">
        <v>0.11</v>
      </c>
      <c r="FY315">
        <v>0.1</v>
      </c>
      <c r="FZ315">
        <v>0.1</v>
      </c>
    </row>
    <row r="316" spans="1:182" x14ac:dyDescent="0.15">
      <c r="A316">
        <v>-129</v>
      </c>
      <c r="B316">
        <v>0</v>
      </c>
      <c r="C316">
        <v>0</v>
      </c>
      <c r="D316">
        <v>0</v>
      </c>
      <c r="E316">
        <v>0</v>
      </c>
      <c r="F316">
        <v>0</v>
      </c>
      <c r="G316">
        <v>0</v>
      </c>
      <c r="H316">
        <v>0</v>
      </c>
      <c r="I316">
        <v>0</v>
      </c>
      <c r="J316">
        <v>0</v>
      </c>
      <c r="K316">
        <v>0</v>
      </c>
      <c r="L316">
        <v>0</v>
      </c>
      <c r="M316">
        <v>0</v>
      </c>
      <c r="N316">
        <v>0</v>
      </c>
      <c r="O316">
        <v>0</v>
      </c>
      <c r="P316">
        <v>0</v>
      </c>
      <c r="Q316">
        <v>0.02</v>
      </c>
      <c r="R316">
        <v>0.04</v>
      </c>
      <c r="S316">
        <v>0.05</v>
      </c>
      <c r="T316">
        <v>7.0000000000000007E-2</v>
      </c>
      <c r="U316">
        <v>0.09</v>
      </c>
      <c r="V316">
        <v>0.11</v>
      </c>
      <c r="W316">
        <v>0.14000000000000001</v>
      </c>
      <c r="X316">
        <v>0.17</v>
      </c>
      <c r="Y316">
        <v>0.2</v>
      </c>
      <c r="Z316">
        <v>0.24</v>
      </c>
      <c r="AA316">
        <v>0.28000000000000003</v>
      </c>
      <c r="AB316">
        <v>0.34</v>
      </c>
      <c r="AC316">
        <v>0.38</v>
      </c>
      <c r="AD316">
        <v>0.46</v>
      </c>
      <c r="AE316">
        <v>0.52</v>
      </c>
      <c r="AF316">
        <v>0.6</v>
      </c>
      <c r="AG316">
        <v>0.68</v>
      </c>
      <c r="AH316">
        <v>0.77</v>
      </c>
      <c r="AI316">
        <v>0.89</v>
      </c>
      <c r="AJ316">
        <v>0.98</v>
      </c>
      <c r="AK316">
        <v>1.1200000000000001</v>
      </c>
      <c r="AL316">
        <v>1.22</v>
      </c>
      <c r="AM316">
        <v>1.41</v>
      </c>
      <c r="AN316">
        <v>1.55</v>
      </c>
      <c r="AO316">
        <v>1.73</v>
      </c>
      <c r="AP316">
        <v>1.84</v>
      </c>
      <c r="AQ316">
        <v>2.1</v>
      </c>
      <c r="AR316">
        <v>2.2000000000000002</v>
      </c>
      <c r="AS316">
        <v>2.46</v>
      </c>
      <c r="AT316">
        <v>2.74</v>
      </c>
      <c r="AU316">
        <v>2.95</v>
      </c>
      <c r="AV316">
        <v>3.11</v>
      </c>
      <c r="AW316">
        <v>3.38</v>
      </c>
      <c r="AX316">
        <v>3.64</v>
      </c>
      <c r="AY316">
        <v>4.03</v>
      </c>
      <c r="AZ316">
        <v>4.29</v>
      </c>
      <c r="BA316">
        <v>4.57</v>
      </c>
      <c r="BB316">
        <v>4.8600000000000003</v>
      </c>
      <c r="BC316">
        <v>5.14</v>
      </c>
      <c r="BD316">
        <v>5.33</v>
      </c>
      <c r="BE316">
        <v>5.58</v>
      </c>
      <c r="BF316">
        <v>5.9</v>
      </c>
      <c r="BG316">
        <v>6.3</v>
      </c>
      <c r="BH316">
        <v>6.74</v>
      </c>
      <c r="BI316">
        <v>7.24</v>
      </c>
      <c r="BJ316">
        <v>7.91</v>
      </c>
      <c r="BK316">
        <v>8.4499999999999993</v>
      </c>
      <c r="BL316">
        <v>8.9</v>
      </c>
      <c r="BM316">
        <v>9.34</v>
      </c>
      <c r="BN316">
        <v>9.68</v>
      </c>
      <c r="BO316">
        <v>10.1</v>
      </c>
      <c r="BP316">
        <v>10.4</v>
      </c>
      <c r="BQ316">
        <v>10.7</v>
      </c>
      <c r="BR316">
        <v>11</v>
      </c>
      <c r="BS316">
        <v>11.2</v>
      </c>
      <c r="BT316">
        <v>11.4</v>
      </c>
      <c r="BU316">
        <v>11.6</v>
      </c>
      <c r="BV316">
        <v>11.8</v>
      </c>
      <c r="BW316">
        <v>12</v>
      </c>
      <c r="BX316">
        <v>12.2</v>
      </c>
      <c r="BY316">
        <v>12.4</v>
      </c>
      <c r="BZ316">
        <v>12.6</v>
      </c>
      <c r="CA316">
        <v>12.8</v>
      </c>
      <c r="CB316">
        <v>12.9</v>
      </c>
      <c r="CC316">
        <v>13</v>
      </c>
      <c r="CD316">
        <v>13.2</v>
      </c>
      <c r="CE316">
        <v>13.3</v>
      </c>
      <c r="CF316">
        <v>13.4</v>
      </c>
      <c r="CG316">
        <v>13.5</v>
      </c>
      <c r="CH316">
        <v>13.6</v>
      </c>
      <c r="CI316">
        <v>13.7</v>
      </c>
      <c r="CJ316">
        <v>13.8</v>
      </c>
      <c r="CK316">
        <v>13.8</v>
      </c>
      <c r="CL316">
        <v>13.9</v>
      </c>
      <c r="CM316">
        <v>13.9</v>
      </c>
      <c r="CN316">
        <v>14</v>
      </c>
      <c r="CO316">
        <v>14</v>
      </c>
      <c r="CP316">
        <v>14</v>
      </c>
      <c r="CQ316">
        <v>14</v>
      </c>
      <c r="CR316">
        <v>14</v>
      </c>
      <c r="CS316">
        <v>14</v>
      </c>
      <c r="CT316">
        <v>14</v>
      </c>
      <c r="CU316">
        <v>14</v>
      </c>
      <c r="CV316">
        <v>14</v>
      </c>
      <c r="CW316">
        <v>13.9</v>
      </c>
      <c r="CX316">
        <v>13.9</v>
      </c>
      <c r="CY316">
        <v>13.8</v>
      </c>
      <c r="CZ316">
        <v>13.8</v>
      </c>
      <c r="DA316">
        <v>13.7</v>
      </c>
      <c r="DB316">
        <v>13.6</v>
      </c>
      <c r="DC316">
        <v>13.5</v>
      </c>
      <c r="DD316">
        <v>13.4</v>
      </c>
      <c r="DE316">
        <v>13.3</v>
      </c>
      <c r="DF316">
        <v>13.2</v>
      </c>
      <c r="DG316">
        <v>13.1</v>
      </c>
      <c r="DH316">
        <v>13</v>
      </c>
      <c r="DI316">
        <v>12.9</v>
      </c>
      <c r="DJ316">
        <v>12.7</v>
      </c>
      <c r="DK316">
        <v>12.6</v>
      </c>
      <c r="DL316">
        <v>12.4</v>
      </c>
      <c r="DM316">
        <v>12.3</v>
      </c>
      <c r="DN316">
        <v>12.1</v>
      </c>
      <c r="DO316">
        <v>11.9</v>
      </c>
      <c r="DP316">
        <v>11.6</v>
      </c>
      <c r="DQ316">
        <v>11.3</v>
      </c>
      <c r="DR316">
        <v>11</v>
      </c>
      <c r="DS316">
        <v>10.5</v>
      </c>
      <c r="DT316">
        <v>9.92</v>
      </c>
      <c r="DU316">
        <v>9.25</v>
      </c>
      <c r="DV316">
        <v>8.0399999999999991</v>
      </c>
      <c r="DW316">
        <v>8.5399999999999991</v>
      </c>
      <c r="DX316">
        <v>8.36</v>
      </c>
      <c r="DY316">
        <v>9.15</v>
      </c>
      <c r="DZ316">
        <v>8.11</v>
      </c>
      <c r="EA316">
        <v>7.82</v>
      </c>
      <c r="EB316">
        <v>7.34</v>
      </c>
      <c r="EC316">
        <v>6.82</v>
      </c>
      <c r="ED316">
        <v>6.25</v>
      </c>
      <c r="EE316">
        <v>5.92</v>
      </c>
      <c r="EF316">
        <v>5.52</v>
      </c>
      <c r="EG316">
        <v>5.23</v>
      </c>
      <c r="EH316">
        <v>5.03</v>
      </c>
      <c r="EI316">
        <v>4.7300000000000004</v>
      </c>
      <c r="EJ316">
        <v>4.51</v>
      </c>
      <c r="EK316">
        <v>4.21</v>
      </c>
      <c r="EL316">
        <v>4.05</v>
      </c>
      <c r="EM316">
        <v>3.85</v>
      </c>
      <c r="EN316">
        <v>3.54</v>
      </c>
      <c r="EO316">
        <v>3.31</v>
      </c>
      <c r="EP316">
        <v>3.06</v>
      </c>
      <c r="EQ316">
        <v>2.87</v>
      </c>
      <c r="ER316">
        <v>2.7</v>
      </c>
      <c r="ES316">
        <v>2.54</v>
      </c>
      <c r="ET316">
        <v>2.31</v>
      </c>
      <c r="EU316">
        <v>2.11</v>
      </c>
      <c r="EV316">
        <v>2</v>
      </c>
      <c r="EW316">
        <v>1.82</v>
      </c>
      <c r="EX316">
        <v>1.7</v>
      </c>
      <c r="EY316">
        <v>1.59</v>
      </c>
      <c r="EZ316">
        <v>1.4</v>
      </c>
      <c r="FA316">
        <v>1.32</v>
      </c>
      <c r="FB316">
        <v>1.19</v>
      </c>
      <c r="FC316">
        <v>1.05</v>
      </c>
      <c r="FD316">
        <v>0.95</v>
      </c>
      <c r="FE316">
        <v>0.85</v>
      </c>
      <c r="FF316">
        <v>0.77</v>
      </c>
      <c r="FG316">
        <v>0.72</v>
      </c>
      <c r="FH316">
        <v>0.63</v>
      </c>
      <c r="FI316">
        <v>0.55000000000000004</v>
      </c>
      <c r="FJ316">
        <v>0.51</v>
      </c>
      <c r="FK316">
        <v>0.46</v>
      </c>
      <c r="FL316">
        <v>0.4</v>
      </c>
      <c r="FM316">
        <v>0.37</v>
      </c>
      <c r="FN316">
        <v>0.32</v>
      </c>
      <c r="FO316">
        <v>0.28999999999999998</v>
      </c>
      <c r="FP316">
        <v>0.26</v>
      </c>
      <c r="FQ316">
        <v>0.22</v>
      </c>
      <c r="FR316">
        <v>0.2</v>
      </c>
      <c r="FS316">
        <v>0.18</v>
      </c>
      <c r="FT316">
        <v>0.16</v>
      </c>
      <c r="FU316">
        <v>0.15</v>
      </c>
      <c r="FV316">
        <v>0.13</v>
      </c>
      <c r="FW316">
        <v>0.12</v>
      </c>
      <c r="FX316">
        <v>0.11</v>
      </c>
      <c r="FY316">
        <v>0.1</v>
      </c>
      <c r="FZ316">
        <v>0.1</v>
      </c>
    </row>
    <row r="317" spans="1:182" x14ac:dyDescent="0.15">
      <c r="A317">
        <v>-130</v>
      </c>
      <c r="B317">
        <v>0</v>
      </c>
      <c r="C317">
        <v>0</v>
      </c>
      <c r="D317">
        <v>0</v>
      </c>
      <c r="E317">
        <v>0</v>
      </c>
      <c r="F317">
        <v>0</v>
      </c>
      <c r="G317">
        <v>0</v>
      </c>
      <c r="H317">
        <v>0</v>
      </c>
      <c r="I317">
        <v>0</v>
      </c>
      <c r="J317">
        <v>0</v>
      </c>
      <c r="K317">
        <v>0</v>
      </c>
      <c r="L317">
        <v>0</v>
      </c>
      <c r="M317">
        <v>0</v>
      </c>
      <c r="N317">
        <v>0</v>
      </c>
      <c r="O317">
        <v>0</v>
      </c>
      <c r="P317">
        <v>0</v>
      </c>
      <c r="Q317">
        <v>0.02</v>
      </c>
      <c r="R317">
        <v>0.03</v>
      </c>
      <c r="S317">
        <v>0.06</v>
      </c>
      <c r="T317">
        <v>7.0000000000000007E-2</v>
      </c>
      <c r="U317">
        <v>0.09</v>
      </c>
      <c r="V317">
        <v>0.12</v>
      </c>
      <c r="W317">
        <v>0.14000000000000001</v>
      </c>
      <c r="X317">
        <v>0.17</v>
      </c>
      <c r="Y317">
        <v>0.2</v>
      </c>
      <c r="Z317">
        <v>0.25</v>
      </c>
      <c r="AA317">
        <v>0.28999999999999998</v>
      </c>
      <c r="AB317">
        <v>0.34</v>
      </c>
      <c r="AC317">
        <v>0.4</v>
      </c>
      <c r="AD317">
        <v>0.47</v>
      </c>
      <c r="AE317">
        <v>0.55000000000000004</v>
      </c>
      <c r="AF317">
        <v>0.63</v>
      </c>
      <c r="AG317">
        <v>0.7</v>
      </c>
      <c r="AH317">
        <v>0.81</v>
      </c>
      <c r="AI317">
        <v>0.9</v>
      </c>
      <c r="AJ317">
        <v>1.02</v>
      </c>
      <c r="AK317">
        <v>1.1499999999999999</v>
      </c>
      <c r="AL317">
        <v>1.28</v>
      </c>
      <c r="AM317">
        <v>1.43</v>
      </c>
      <c r="AN317">
        <v>1.57</v>
      </c>
      <c r="AO317">
        <v>1.8</v>
      </c>
      <c r="AP317">
        <v>1.93</v>
      </c>
      <c r="AQ317">
        <v>2.17</v>
      </c>
      <c r="AR317">
        <v>2.33</v>
      </c>
      <c r="AS317">
        <v>2.4900000000000002</v>
      </c>
      <c r="AT317">
        <v>2.79</v>
      </c>
      <c r="AU317">
        <v>2.97</v>
      </c>
      <c r="AV317">
        <v>3.19</v>
      </c>
      <c r="AW317">
        <v>3.45</v>
      </c>
      <c r="AX317">
        <v>3.69</v>
      </c>
      <c r="AY317">
        <v>4.12</v>
      </c>
      <c r="AZ317">
        <v>4.33</v>
      </c>
      <c r="BA317">
        <v>4.62</v>
      </c>
      <c r="BB317">
        <v>4.92</v>
      </c>
      <c r="BC317">
        <v>5.13</v>
      </c>
      <c r="BD317">
        <v>5.36</v>
      </c>
      <c r="BE317">
        <v>5.67</v>
      </c>
      <c r="BF317">
        <v>5.97</v>
      </c>
      <c r="BG317">
        <v>6.39</v>
      </c>
      <c r="BH317">
        <v>6.86</v>
      </c>
      <c r="BI317">
        <v>7.4</v>
      </c>
      <c r="BJ317">
        <v>7.98</v>
      </c>
      <c r="BK317">
        <v>8.4700000000000006</v>
      </c>
      <c r="BL317">
        <v>9.01</v>
      </c>
      <c r="BM317">
        <v>9.35</v>
      </c>
      <c r="BN317">
        <v>9.74</v>
      </c>
      <c r="BO317">
        <v>10.199999999999999</v>
      </c>
      <c r="BP317">
        <v>10.5</v>
      </c>
      <c r="BQ317">
        <v>10.8</v>
      </c>
      <c r="BR317">
        <v>11</v>
      </c>
      <c r="BS317">
        <v>11.3</v>
      </c>
      <c r="BT317">
        <v>11.5</v>
      </c>
      <c r="BU317">
        <v>11.7</v>
      </c>
      <c r="BV317">
        <v>11.9</v>
      </c>
      <c r="BW317">
        <v>12.1</v>
      </c>
      <c r="BX317">
        <v>12.3</v>
      </c>
      <c r="BY317">
        <v>12.5</v>
      </c>
      <c r="BZ317">
        <v>12.6</v>
      </c>
      <c r="CA317">
        <v>12.8</v>
      </c>
      <c r="CB317">
        <v>13</v>
      </c>
      <c r="CC317">
        <v>13.1</v>
      </c>
      <c r="CD317">
        <v>13.2</v>
      </c>
      <c r="CE317">
        <v>13.4</v>
      </c>
      <c r="CF317">
        <v>13.5</v>
      </c>
      <c r="CG317">
        <v>13.5</v>
      </c>
      <c r="CH317">
        <v>13.7</v>
      </c>
      <c r="CI317">
        <v>13.7</v>
      </c>
      <c r="CJ317">
        <v>13.8</v>
      </c>
      <c r="CK317">
        <v>13.9</v>
      </c>
      <c r="CL317">
        <v>13.9</v>
      </c>
      <c r="CM317">
        <v>14</v>
      </c>
      <c r="CN317">
        <v>14</v>
      </c>
      <c r="CO317">
        <v>14</v>
      </c>
      <c r="CP317">
        <v>14</v>
      </c>
      <c r="CQ317">
        <v>14.1</v>
      </c>
      <c r="CR317">
        <v>14.1</v>
      </c>
      <c r="CS317">
        <v>14.1</v>
      </c>
      <c r="CT317">
        <v>14</v>
      </c>
      <c r="CU317">
        <v>14</v>
      </c>
      <c r="CV317">
        <v>14</v>
      </c>
      <c r="CW317">
        <v>13.9</v>
      </c>
      <c r="CX317">
        <v>13.9</v>
      </c>
      <c r="CY317">
        <v>13.8</v>
      </c>
      <c r="CZ317">
        <v>13.8</v>
      </c>
      <c r="DA317">
        <v>13.7</v>
      </c>
      <c r="DB317">
        <v>13.6</v>
      </c>
      <c r="DC317">
        <v>13.6</v>
      </c>
      <c r="DD317">
        <v>13.5</v>
      </c>
      <c r="DE317">
        <v>13.4</v>
      </c>
      <c r="DF317">
        <v>13.2</v>
      </c>
      <c r="DG317">
        <v>13.1</v>
      </c>
      <c r="DH317">
        <v>13</v>
      </c>
      <c r="DI317">
        <v>12.9</v>
      </c>
      <c r="DJ317">
        <v>12.7</v>
      </c>
      <c r="DK317">
        <v>12.6</v>
      </c>
      <c r="DL317">
        <v>12.4</v>
      </c>
      <c r="DM317">
        <v>12.3</v>
      </c>
      <c r="DN317">
        <v>12.1</v>
      </c>
      <c r="DO317">
        <v>11.9</v>
      </c>
      <c r="DP317">
        <v>11.6</v>
      </c>
      <c r="DQ317">
        <v>11.3</v>
      </c>
      <c r="DR317">
        <v>10.9</v>
      </c>
      <c r="DS317">
        <v>10.4</v>
      </c>
      <c r="DT317">
        <v>9.5299999999999994</v>
      </c>
      <c r="DU317">
        <v>9.23</v>
      </c>
      <c r="DV317">
        <v>7.9</v>
      </c>
      <c r="DW317">
        <v>8.4</v>
      </c>
      <c r="DX317">
        <v>8.07</v>
      </c>
      <c r="DY317">
        <v>9.06</v>
      </c>
      <c r="DZ317">
        <v>8.59</v>
      </c>
      <c r="EA317">
        <v>7.67</v>
      </c>
      <c r="EB317">
        <v>7.23</v>
      </c>
      <c r="EC317">
        <v>6.65</v>
      </c>
      <c r="ED317">
        <v>6.2</v>
      </c>
      <c r="EE317">
        <v>5.78</v>
      </c>
      <c r="EF317">
        <v>5.46</v>
      </c>
      <c r="EG317">
        <v>5.14</v>
      </c>
      <c r="EH317">
        <v>4.8899999999999997</v>
      </c>
      <c r="EI317">
        <v>4.6100000000000003</v>
      </c>
      <c r="EJ317">
        <v>4.38</v>
      </c>
      <c r="EK317">
        <v>4.22</v>
      </c>
      <c r="EL317">
        <v>3.92</v>
      </c>
      <c r="EM317">
        <v>3.84</v>
      </c>
      <c r="EN317">
        <v>3.54</v>
      </c>
      <c r="EO317">
        <v>3.18</v>
      </c>
      <c r="EP317">
        <v>2.99</v>
      </c>
      <c r="EQ317">
        <v>2.77</v>
      </c>
      <c r="ER317">
        <v>2.64</v>
      </c>
      <c r="ES317">
        <v>2.46</v>
      </c>
      <c r="ET317">
        <v>2.25</v>
      </c>
      <c r="EU317">
        <v>2.11</v>
      </c>
      <c r="EV317">
        <v>1.98</v>
      </c>
      <c r="EW317">
        <v>1.75</v>
      </c>
      <c r="EX317">
        <v>1.61</v>
      </c>
      <c r="EY317">
        <v>1.52</v>
      </c>
      <c r="EZ317">
        <v>1.34</v>
      </c>
      <c r="FA317">
        <v>1.27</v>
      </c>
      <c r="FB317">
        <v>1.1499999999999999</v>
      </c>
      <c r="FC317">
        <v>1.04</v>
      </c>
      <c r="FD317">
        <v>0.95</v>
      </c>
      <c r="FE317">
        <v>0.84</v>
      </c>
      <c r="FF317">
        <v>0.77</v>
      </c>
      <c r="FG317">
        <v>0.71</v>
      </c>
      <c r="FH317">
        <v>0.62</v>
      </c>
      <c r="FI317">
        <v>0.56000000000000005</v>
      </c>
      <c r="FJ317">
        <v>0.49</v>
      </c>
      <c r="FK317">
        <v>0.45</v>
      </c>
      <c r="FL317">
        <v>0.39</v>
      </c>
      <c r="FM317">
        <v>0.35</v>
      </c>
      <c r="FN317">
        <v>0.31</v>
      </c>
      <c r="FO317">
        <v>0.28000000000000003</v>
      </c>
      <c r="FP317">
        <v>0.24</v>
      </c>
      <c r="FQ317">
        <v>0.22</v>
      </c>
      <c r="FR317">
        <v>0.19</v>
      </c>
      <c r="FS317">
        <v>0.18</v>
      </c>
      <c r="FT317">
        <v>0.16</v>
      </c>
      <c r="FU317">
        <v>0.14000000000000001</v>
      </c>
      <c r="FV317">
        <v>0.13</v>
      </c>
      <c r="FW317">
        <v>0.12</v>
      </c>
      <c r="FX317">
        <v>0.11</v>
      </c>
      <c r="FY317">
        <v>0.1</v>
      </c>
      <c r="FZ317">
        <v>0.1</v>
      </c>
    </row>
    <row r="318" spans="1:182" x14ac:dyDescent="0.15">
      <c r="A318">
        <v>-131</v>
      </c>
      <c r="B318">
        <v>0</v>
      </c>
      <c r="C318">
        <v>0</v>
      </c>
      <c r="D318">
        <v>0</v>
      </c>
      <c r="E318">
        <v>0</v>
      </c>
      <c r="F318">
        <v>0</v>
      </c>
      <c r="G318">
        <v>0</v>
      </c>
      <c r="H318">
        <v>0</v>
      </c>
      <c r="I318">
        <v>0</v>
      </c>
      <c r="J318">
        <v>0</v>
      </c>
      <c r="K318">
        <v>0</v>
      </c>
      <c r="L318">
        <v>0</v>
      </c>
      <c r="M318">
        <v>0</v>
      </c>
      <c r="N318">
        <v>0</v>
      </c>
      <c r="O318">
        <v>0</v>
      </c>
      <c r="P318">
        <v>0</v>
      </c>
      <c r="Q318">
        <v>0.02</v>
      </c>
      <c r="R318">
        <v>0.04</v>
      </c>
      <c r="S318">
        <v>0.06</v>
      </c>
      <c r="T318">
        <v>0.08</v>
      </c>
      <c r="U318">
        <v>0.1</v>
      </c>
      <c r="V318">
        <v>0.12</v>
      </c>
      <c r="W318">
        <v>0.15</v>
      </c>
      <c r="X318">
        <v>0.18</v>
      </c>
      <c r="Y318">
        <v>0.21</v>
      </c>
      <c r="Z318">
        <v>0.25</v>
      </c>
      <c r="AA318">
        <v>0.3</v>
      </c>
      <c r="AB318">
        <v>0.37</v>
      </c>
      <c r="AC318">
        <v>0.42</v>
      </c>
      <c r="AD318">
        <v>0.48</v>
      </c>
      <c r="AE318">
        <v>0.55000000000000004</v>
      </c>
      <c r="AF318">
        <v>0.65</v>
      </c>
      <c r="AG318">
        <v>0.72</v>
      </c>
      <c r="AH318">
        <v>0.83</v>
      </c>
      <c r="AI318">
        <v>0.93</v>
      </c>
      <c r="AJ318">
        <v>1.08</v>
      </c>
      <c r="AK318">
        <v>1.19</v>
      </c>
      <c r="AL318">
        <v>1.3</v>
      </c>
      <c r="AM318">
        <v>1.45</v>
      </c>
      <c r="AN318">
        <v>1.63</v>
      </c>
      <c r="AO318">
        <v>1.77</v>
      </c>
      <c r="AP318">
        <v>1.97</v>
      </c>
      <c r="AQ318">
        <v>2.16</v>
      </c>
      <c r="AR318">
        <v>2.36</v>
      </c>
      <c r="AS318">
        <v>2.56</v>
      </c>
      <c r="AT318">
        <v>2.86</v>
      </c>
      <c r="AU318">
        <v>3.05</v>
      </c>
      <c r="AV318">
        <v>3.25</v>
      </c>
      <c r="AW318">
        <v>3.52</v>
      </c>
      <c r="AX318">
        <v>3.81</v>
      </c>
      <c r="AY318">
        <v>4.18</v>
      </c>
      <c r="AZ318">
        <v>4.37</v>
      </c>
      <c r="BA318">
        <v>4.7300000000000004</v>
      </c>
      <c r="BB318">
        <v>4.9800000000000004</v>
      </c>
      <c r="BC318">
        <v>5.2</v>
      </c>
      <c r="BD318">
        <v>5.45</v>
      </c>
      <c r="BE318">
        <v>5.76</v>
      </c>
      <c r="BF318">
        <v>6.1</v>
      </c>
      <c r="BG318">
        <v>6.45</v>
      </c>
      <c r="BH318">
        <v>7.01</v>
      </c>
      <c r="BI318">
        <v>7.62</v>
      </c>
      <c r="BJ318">
        <v>8.18</v>
      </c>
      <c r="BK318">
        <v>8.69</v>
      </c>
      <c r="BL318">
        <v>9.1199999999999992</v>
      </c>
      <c r="BM318">
        <v>9.4600000000000009</v>
      </c>
      <c r="BN318">
        <v>9.8699999999999992</v>
      </c>
      <c r="BO318">
        <v>10.199999999999999</v>
      </c>
      <c r="BP318">
        <v>10.6</v>
      </c>
      <c r="BQ318">
        <v>10.8</v>
      </c>
      <c r="BR318">
        <v>11.1</v>
      </c>
      <c r="BS318">
        <v>11.3</v>
      </c>
      <c r="BT318">
        <v>11.5</v>
      </c>
      <c r="BU318">
        <v>11.7</v>
      </c>
      <c r="BV318">
        <v>11.9</v>
      </c>
      <c r="BW318">
        <v>12.1</v>
      </c>
      <c r="BX318">
        <v>12.3</v>
      </c>
      <c r="BY318">
        <v>12.5</v>
      </c>
      <c r="BZ318">
        <v>12.7</v>
      </c>
      <c r="CA318">
        <v>12.8</v>
      </c>
      <c r="CB318">
        <v>13</v>
      </c>
      <c r="CC318">
        <v>13.1</v>
      </c>
      <c r="CD318">
        <v>13.3</v>
      </c>
      <c r="CE318">
        <v>13.4</v>
      </c>
      <c r="CF318">
        <v>13.5</v>
      </c>
      <c r="CG318">
        <v>13.6</v>
      </c>
      <c r="CH318">
        <v>13.7</v>
      </c>
      <c r="CI318">
        <v>13.8</v>
      </c>
      <c r="CJ318">
        <v>13.8</v>
      </c>
      <c r="CK318">
        <v>13.9</v>
      </c>
      <c r="CL318">
        <v>13.9</v>
      </c>
      <c r="CM318">
        <v>14</v>
      </c>
      <c r="CN318">
        <v>14</v>
      </c>
      <c r="CO318">
        <v>14.1</v>
      </c>
      <c r="CP318">
        <v>14.1</v>
      </c>
      <c r="CQ318">
        <v>14.1</v>
      </c>
      <c r="CR318">
        <v>14.1</v>
      </c>
      <c r="CS318">
        <v>14.1</v>
      </c>
      <c r="CT318">
        <v>14.1</v>
      </c>
      <c r="CU318">
        <v>14</v>
      </c>
      <c r="CV318">
        <v>14</v>
      </c>
      <c r="CW318">
        <v>14</v>
      </c>
      <c r="CX318">
        <v>13.9</v>
      </c>
      <c r="CY318">
        <v>13.9</v>
      </c>
      <c r="CZ318">
        <v>13.8</v>
      </c>
      <c r="DA318">
        <v>13.7</v>
      </c>
      <c r="DB318">
        <v>13.7</v>
      </c>
      <c r="DC318">
        <v>13.6</v>
      </c>
      <c r="DD318">
        <v>13.5</v>
      </c>
      <c r="DE318">
        <v>13.4</v>
      </c>
      <c r="DF318">
        <v>13.3</v>
      </c>
      <c r="DG318">
        <v>13.1</v>
      </c>
      <c r="DH318">
        <v>13</v>
      </c>
      <c r="DI318">
        <v>12.9</v>
      </c>
      <c r="DJ318">
        <v>12.7</v>
      </c>
      <c r="DK318">
        <v>12.6</v>
      </c>
      <c r="DL318">
        <v>12.4</v>
      </c>
      <c r="DM318">
        <v>12.2</v>
      </c>
      <c r="DN318">
        <v>12.1</v>
      </c>
      <c r="DO318">
        <v>11.8</v>
      </c>
      <c r="DP318">
        <v>11.5</v>
      </c>
      <c r="DQ318">
        <v>11.2</v>
      </c>
      <c r="DR318">
        <v>10.9</v>
      </c>
      <c r="DS318">
        <v>10.3</v>
      </c>
      <c r="DT318">
        <v>9.4600000000000009</v>
      </c>
      <c r="DU318">
        <v>8.32</v>
      </c>
      <c r="DV318">
        <v>7.83</v>
      </c>
      <c r="DW318">
        <v>8.32</v>
      </c>
      <c r="DX318">
        <v>8.18</v>
      </c>
      <c r="DY318">
        <v>8.24</v>
      </c>
      <c r="DZ318">
        <v>7.99</v>
      </c>
      <c r="EA318">
        <v>7.57</v>
      </c>
      <c r="EB318">
        <v>7.31</v>
      </c>
      <c r="EC318">
        <v>6.56</v>
      </c>
      <c r="ED318">
        <v>6.01</v>
      </c>
      <c r="EE318">
        <v>5.69</v>
      </c>
      <c r="EF318">
        <v>5.35</v>
      </c>
      <c r="EG318">
        <v>5.12</v>
      </c>
      <c r="EH318">
        <v>4.84</v>
      </c>
      <c r="EI318">
        <v>4.68</v>
      </c>
      <c r="EJ318">
        <v>4.32</v>
      </c>
      <c r="EK318">
        <v>4.17</v>
      </c>
      <c r="EL318">
        <v>3.95</v>
      </c>
      <c r="EM318">
        <v>3.76</v>
      </c>
      <c r="EN318">
        <v>3.45</v>
      </c>
      <c r="EO318">
        <v>3.2</v>
      </c>
      <c r="EP318">
        <v>2.98</v>
      </c>
      <c r="EQ318">
        <v>2.75</v>
      </c>
      <c r="ER318">
        <v>2.61</v>
      </c>
      <c r="ES318">
        <v>2.41</v>
      </c>
      <c r="ET318">
        <v>2.25</v>
      </c>
      <c r="EU318">
        <v>2.04</v>
      </c>
      <c r="EV318">
        <v>1.94</v>
      </c>
      <c r="EW318">
        <v>1.73</v>
      </c>
      <c r="EX318">
        <v>1.63</v>
      </c>
      <c r="EY318">
        <v>1.46</v>
      </c>
      <c r="EZ318">
        <v>1.35</v>
      </c>
      <c r="FA318">
        <v>1.24</v>
      </c>
      <c r="FB318">
        <v>1.1200000000000001</v>
      </c>
      <c r="FC318">
        <v>1.03</v>
      </c>
      <c r="FD318">
        <v>0.91</v>
      </c>
      <c r="FE318">
        <v>0.83</v>
      </c>
      <c r="FF318">
        <v>0.76</v>
      </c>
      <c r="FG318">
        <v>0.68</v>
      </c>
      <c r="FH318">
        <v>0.61</v>
      </c>
      <c r="FI318">
        <v>0.54</v>
      </c>
      <c r="FJ318">
        <v>0.49</v>
      </c>
      <c r="FK318">
        <v>0.44</v>
      </c>
      <c r="FL318">
        <v>0.38</v>
      </c>
      <c r="FM318">
        <v>0.34</v>
      </c>
      <c r="FN318">
        <v>0.3</v>
      </c>
      <c r="FO318">
        <v>0.27</v>
      </c>
      <c r="FP318">
        <v>0.24</v>
      </c>
      <c r="FQ318">
        <v>0.21</v>
      </c>
      <c r="FR318">
        <v>0.19</v>
      </c>
      <c r="FS318">
        <v>0.17</v>
      </c>
      <c r="FT318">
        <v>0.16</v>
      </c>
      <c r="FU318">
        <v>0.14000000000000001</v>
      </c>
      <c r="FV318">
        <v>0.13</v>
      </c>
      <c r="FW318">
        <v>0.12</v>
      </c>
      <c r="FX318">
        <v>0.11</v>
      </c>
      <c r="FY318">
        <v>0.1</v>
      </c>
      <c r="FZ318">
        <v>0.1</v>
      </c>
    </row>
    <row r="319" spans="1:182" x14ac:dyDescent="0.15">
      <c r="A319">
        <v>-132</v>
      </c>
      <c r="B319">
        <v>0</v>
      </c>
      <c r="C319">
        <v>0</v>
      </c>
      <c r="D319">
        <v>0</v>
      </c>
      <c r="E319">
        <v>0</v>
      </c>
      <c r="F319">
        <v>0</v>
      </c>
      <c r="G319">
        <v>0</v>
      </c>
      <c r="H319">
        <v>0</v>
      </c>
      <c r="I319">
        <v>0</v>
      </c>
      <c r="J319">
        <v>0</v>
      </c>
      <c r="K319">
        <v>0</v>
      </c>
      <c r="L319">
        <v>0</v>
      </c>
      <c r="M319">
        <v>0</v>
      </c>
      <c r="N319">
        <v>0</v>
      </c>
      <c r="O319">
        <v>0</v>
      </c>
      <c r="P319">
        <v>0</v>
      </c>
      <c r="Q319">
        <v>0.02</v>
      </c>
      <c r="R319">
        <v>0.04</v>
      </c>
      <c r="S319">
        <v>0.05</v>
      </c>
      <c r="T319">
        <v>0.08</v>
      </c>
      <c r="U319">
        <v>0.1</v>
      </c>
      <c r="V319">
        <v>0.13</v>
      </c>
      <c r="W319">
        <v>0.15</v>
      </c>
      <c r="X319">
        <v>0.18</v>
      </c>
      <c r="Y319">
        <v>0.23</v>
      </c>
      <c r="Z319">
        <v>0.26</v>
      </c>
      <c r="AA319">
        <v>0.32</v>
      </c>
      <c r="AB319">
        <v>0.38</v>
      </c>
      <c r="AC319">
        <v>0.43</v>
      </c>
      <c r="AD319">
        <v>0.51</v>
      </c>
      <c r="AE319">
        <v>0.56999999999999995</v>
      </c>
      <c r="AF319">
        <v>0.67</v>
      </c>
      <c r="AG319">
        <v>0.74</v>
      </c>
      <c r="AH319">
        <v>0.86</v>
      </c>
      <c r="AI319">
        <v>0.98</v>
      </c>
      <c r="AJ319">
        <v>1.0900000000000001</v>
      </c>
      <c r="AK319">
        <v>1.22</v>
      </c>
      <c r="AL319">
        <v>1.36</v>
      </c>
      <c r="AM319">
        <v>1.51</v>
      </c>
      <c r="AN319">
        <v>1.65</v>
      </c>
      <c r="AO319">
        <v>1.82</v>
      </c>
      <c r="AP319">
        <v>2.0299999999999998</v>
      </c>
      <c r="AQ319">
        <v>2.1800000000000002</v>
      </c>
      <c r="AR319">
        <v>2.39</v>
      </c>
      <c r="AS319">
        <v>2.66</v>
      </c>
      <c r="AT319">
        <v>2.87</v>
      </c>
      <c r="AU319">
        <v>3.06</v>
      </c>
      <c r="AV319">
        <v>3.27</v>
      </c>
      <c r="AW319">
        <v>3.56</v>
      </c>
      <c r="AX319">
        <v>3.92</v>
      </c>
      <c r="AY319">
        <v>4.24</v>
      </c>
      <c r="AZ319">
        <v>4.45</v>
      </c>
      <c r="BA319">
        <v>4.76</v>
      </c>
      <c r="BB319">
        <v>5.0199999999999996</v>
      </c>
      <c r="BC319">
        <v>5.26</v>
      </c>
      <c r="BD319">
        <v>5.5</v>
      </c>
      <c r="BE319">
        <v>5.82</v>
      </c>
      <c r="BF319">
        <v>6.14</v>
      </c>
      <c r="BG319">
        <v>6.58</v>
      </c>
      <c r="BH319">
        <v>7.19</v>
      </c>
      <c r="BI319">
        <v>7.66</v>
      </c>
      <c r="BJ319">
        <v>8.27</v>
      </c>
      <c r="BK319">
        <v>8.81</v>
      </c>
      <c r="BL319">
        <v>9.25</v>
      </c>
      <c r="BM319">
        <v>9.5299999999999994</v>
      </c>
      <c r="BN319">
        <v>9.9499999999999993</v>
      </c>
      <c r="BO319">
        <v>10.3</v>
      </c>
      <c r="BP319">
        <v>10.6</v>
      </c>
      <c r="BQ319">
        <v>10.9</v>
      </c>
      <c r="BR319">
        <v>11.2</v>
      </c>
      <c r="BS319">
        <v>11.4</v>
      </c>
      <c r="BT319">
        <v>11.6</v>
      </c>
      <c r="BU319">
        <v>11.8</v>
      </c>
      <c r="BV319">
        <v>12</v>
      </c>
      <c r="BW319">
        <v>12.2</v>
      </c>
      <c r="BX319">
        <v>12.4</v>
      </c>
      <c r="BY319">
        <v>12.6</v>
      </c>
      <c r="BZ319">
        <v>12.7</v>
      </c>
      <c r="CA319">
        <v>12.9</v>
      </c>
      <c r="CB319">
        <v>13</v>
      </c>
      <c r="CC319">
        <v>13.2</v>
      </c>
      <c r="CD319">
        <v>13.3</v>
      </c>
      <c r="CE319">
        <v>13.4</v>
      </c>
      <c r="CF319">
        <v>13.6</v>
      </c>
      <c r="CG319">
        <v>13.6</v>
      </c>
      <c r="CH319">
        <v>13.7</v>
      </c>
      <c r="CI319">
        <v>13.8</v>
      </c>
      <c r="CJ319">
        <v>13.9</v>
      </c>
      <c r="CK319">
        <v>13.9</v>
      </c>
      <c r="CL319">
        <v>14</v>
      </c>
      <c r="CM319">
        <v>14</v>
      </c>
      <c r="CN319">
        <v>14.1</v>
      </c>
      <c r="CO319">
        <v>14.1</v>
      </c>
      <c r="CP319">
        <v>14.1</v>
      </c>
      <c r="CQ319">
        <v>14.1</v>
      </c>
      <c r="CR319">
        <v>14.1</v>
      </c>
      <c r="CS319">
        <v>14.1</v>
      </c>
      <c r="CT319">
        <v>14.1</v>
      </c>
      <c r="CU319">
        <v>14.1</v>
      </c>
      <c r="CV319">
        <v>14</v>
      </c>
      <c r="CW319">
        <v>14</v>
      </c>
      <c r="CX319">
        <v>13.9</v>
      </c>
      <c r="CY319">
        <v>13.9</v>
      </c>
      <c r="CZ319">
        <v>13.8</v>
      </c>
      <c r="DA319">
        <v>13.7</v>
      </c>
      <c r="DB319">
        <v>13.7</v>
      </c>
      <c r="DC319">
        <v>13.6</v>
      </c>
      <c r="DD319">
        <v>13.5</v>
      </c>
      <c r="DE319">
        <v>13.4</v>
      </c>
      <c r="DF319">
        <v>13.3</v>
      </c>
      <c r="DG319">
        <v>13.1</v>
      </c>
      <c r="DH319">
        <v>13</v>
      </c>
      <c r="DI319">
        <v>12.9</v>
      </c>
      <c r="DJ319">
        <v>12.7</v>
      </c>
      <c r="DK319">
        <v>12.6</v>
      </c>
      <c r="DL319">
        <v>12.4</v>
      </c>
      <c r="DM319">
        <v>12.2</v>
      </c>
      <c r="DN319">
        <v>12.1</v>
      </c>
      <c r="DO319">
        <v>11.8</v>
      </c>
      <c r="DP319">
        <v>11.5</v>
      </c>
      <c r="DQ319">
        <v>11.2</v>
      </c>
      <c r="DR319">
        <v>10.7</v>
      </c>
      <c r="DS319">
        <v>10.1</v>
      </c>
      <c r="DT319">
        <v>9.42</v>
      </c>
      <c r="DU319">
        <v>8.2100000000000009</v>
      </c>
      <c r="DV319">
        <v>7.67</v>
      </c>
      <c r="DW319">
        <v>8.26</v>
      </c>
      <c r="DX319">
        <v>8.2100000000000009</v>
      </c>
      <c r="DY319">
        <v>8.8699999999999992</v>
      </c>
      <c r="DZ319">
        <v>7.95</v>
      </c>
      <c r="EA319">
        <v>7.47</v>
      </c>
      <c r="EB319">
        <v>6.91</v>
      </c>
      <c r="EC319">
        <v>6.46</v>
      </c>
      <c r="ED319">
        <v>6.01</v>
      </c>
      <c r="EE319">
        <v>5.61</v>
      </c>
      <c r="EF319">
        <v>5.27</v>
      </c>
      <c r="EG319">
        <v>5.08</v>
      </c>
      <c r="EH319">
        <v>4.82</v>
      </c>
      <c r="EI319">
        <v>4.55</v>
      </c>
      <c r="EJ319">
        <v>4.26</v>
      </c>
      <c r="EK319">
        <v>4.1100000000000003</v>
      </c>
      <c r="EL319">
        <v>3.88</v>
      </c>
      <c r="EM319">
        <v>3.68</v>
      </c>
      <c r="EN319">
        <v>3.36</v>
      </c>
      <c r="EO319">
        <v>3.11</v>
      </c>
      <c r="EP319">
        <v>2.91</v>
      </c>
      <c r="EQ319">
        <v>2.72</v>
      </c>
      <c r="ER319">
        <v>2.5499999999999998</v>
      </c>
      <c r="ES319">
        <v>2.35</v>
      </c>
      <c r="ET319">
        <v>2.19</v>
      </c>
      <c r="EU319">
        <v>2</v>
      </c>
      <c r="EV319">
        <v>1.89</v>
      </c>
      <c r="EW319">
        <v>1.69</v>
      </c>
      <c r="EX319">
        <v>1.61</v>
      </c>
      <c r="EY319">
        <v>1.4</v>
      </c>
      <c r="EZ319">
        <v>1.33</v>
      </c>
      <c r="FA319">
        <v>1.18</v>
      </c>
      <c r="FB319">
        <v>1.1100000000000001</v>
      </c>
      <c r="FC319">
        <v>1.02</v>
      </c>
      <c r="FD319">
        <v>0.92</v>
      </c>
      <c r="FE319">
        <v>0.82</v>
      </c>
      <c r="FF319">
        <v>0.71</v>
      </c>
      <c r="FG319">
        <v>0.66</v>
      </c>
      <c r="FH319">
        <v>0.59</v>
      </c>
      <c r="FI319">
        <v>0.54</v>
      </c>
      <c r="FJ319">
        <v>0.47</v>
      </c>
      <c r="FK319">
        <v>0.42</v>
      </c>
      <c r="FL319">
        <v>0.38</v>
      </c>
      <c r="FM319">
        <v>0.33</v>
      </c>
      <c r="FN319">
        <v>0.3</v>
      </c>
      <c r="FO319">
        <v>0.27</v>
      </c>
      <c r="FP319">
        <v>0.23</v>
      </c>
      <c r="FQ319">
        <v>0.21</v>
      </c>
      <c r="FR319">
        <v>0.19</v>
      </c>
      <c r="FS319">
        <v>0.17</v>
      </c>
      <c r="FT319">
        <v>0.15</v>
      </c>
      <c r="FU319">
        <v>0.14000000000000001</v>
      </c>
      <c r="FV319">
        <v>0.12</v>
      </c>
      <c r="FW319">
        <v>0.12</v>
      </c>
      <c r="FX319">
        <v>0.11</v>
      </c>
      <c r="FY319">
        <v>0.1</v>
      </c>
      <c r="FZ319">
        <v>0.1</v>
      </c>
    </row>
    <row r="320" spans="1:182" x14ac:dyDescent="0.15">
      <c r="A320">
        <v>-133</v>
      </c>
      <c r="B320">
        <v>0</v>
      </c>
      <c r="C320">
        <v>0</v>
      </c>
      <c r="D320">
        <v>0</v>
      </c>
      <c r="E320">
        <v>0</v>
      </c>
      <c r="F320">
        <v>0</v>
      </c>
      <c r="G320">
        <v>0</v>
      </c>
      <c r="H320">
        <v>0</v>
      </c>
      <c r="I320">
        <v>0</v>
      </c>
      <c r="J320">
        <v>0</v>
      </c>
      <c r="K320">
        <v>0</v>
      </c>
      <c r="L320">
        <v>0</v>
      </c>
      <c r="M320">
        <v>0</v>
      </c>
      <c r="N320">
        <v>0</v>
      </c>
      <c r="O320">
        <v>0</v>
      </c>
      <c r="P320">
        <v>0</v>
      </c>
      <c r="Q320">
        <v>0.03</v>
      </c>
      <c r="R320">
        <v>0.04</v>
      </c>
      <c r="S320">
        <v>7.0000000000000007E-2</v>
      </c>
      <c r="T320">
        <v>0.09</v>
      </c>
      <c r="U320">
        <v>0.11</v>
      </c>
      <c r="V320">
        <v>0.13</v>
      </c>
      <c r="W320">
        <v>0.16</v>
      </c>
      <c r="X320">
        <v>0.2</v>
      </c>
      <c r="Y320">
        <v>0.23</v>
      </c>
      <c r="Z320">
        <v>0.28000000000000003</v>
      </c>
      <c r="AA320">
        <v>0.32</v>
      </c>
      <c r="AB320">
        <v>0.39</v>
      </c>
      <c r="AC320">
        <v>0.46</v>
      </c>
      <c r="AD320">
        <v>0.5</v>
      </c>
      <c r="AE320">
        <v>0.6</v>
      </c>
      <c r="AF320">
        <v>0.67</v>
      </c>
      <c r="AG320">
        <v>0.79</v>
      </c>
      <c r="AH320">
        <v>0.89</v>
      </c>
      <c r="AI320">
        <v>0.98</v>
      </c>
      <c r="AJ320">
        <v>1.1100000000000001</v>
      </c>
      <c r="AK320">
        <v>1.25</v>
      </c>
      <c r="AL320">
        <v>1.41</v>
      </c>
      <c r="AM320">
        <v>1.51</v>
      </c>
      <c r="AN320">
        <v>1.71</v>
      </c>
      <c r="AO320">
        <v>1.89</v>
      </c>
      <c r="AP320">
        <v>2.13</v>
      </c>
      <c r="AQ320">
        <v>2.21</v>
      </c>
      <c r="AR320">
        <v>2.41</v>
      </c>
      <c r="AS320">
        <v>2.71</v>
      </c>
      <c r="AT320">
        <v>2.85</v>
      </c>
      <c r="AU320">
        <v>3.11</v>
      </c>
      <c r="AV320">
        <v>3.37</v>
      </c>
      <c r="AW320">
        <v>3.62</v>
      </c>
      <c r="AX320">
        <v>4.01</v>
      </c>
      <c r="AY320">
        <v>4.28</v>
      </c>
      <c r="AZ320">
        <v>4.5199999999999996</v>
      </c>
      <c r="BA320">
        <v>4.76</v>
      </c>
      <c r="BB320">
        <v>5.0599999999999996</v>
      </c>
      <c r="BC320">
        <v>5.3</v>
      </c>
      <c r="BD320">
        <v>5.56</v>
      </c>
      <c r="BE320">
        <v>5.87</v>
      </c>
      <c r="BF320">
        <v>6.2</v>
      </c>
      <c r="BG320">
        <v>6.7</v>
      </c>
      <c r="BH320">
        <v>7.23</v>
      </c>
      <c r="BI320">
        <v>7.89</v>
      </c>
      <c r="BJ320">
        <v>8.41</v>
      </c>
      <c r="BK320">
        <v>8.92</v>
      </c>
      <c r="BL320">
        <v>9.3699999999999992</v>
      </c>
      <c r="BM320">
        <v>9.6300000000000008</v>
      </c>
      <c r="BN320">
        <v>10</v>
      </c>
      <c r="BO320">
        <v>10.4</v>
      </c>
      <c r="BP320">
        <v>10.7</v>
      </c>
      <c r="BQ320">
        <v>11</v>
      </c>
      <c r="BR320">
        <v>11.2</v>
      </c>
      <c r="BS320">
        <v>11.5</v>
      </c>
      <c r="BT320">
        <v>11.7</v>
      </c>
      <c r="BU320">
        <v>11.9</v>
      </c>
      <c r="BV320">
        <v>12.1</v>
      </c>
      <c r="BW320">
        <v>12.2</v>
      </c>
      <c r="BX320">
        <v>12.4</v>
      </c>
      <c r="BY320">
        <v>12.6</v>
      </c>
      <c r="BZ320">
        <v>12.8</v>
      </c>
      <c r="CA320">
        <v>12.9</v>
      </c>
      <c r="CB320">
        <v>13.1</v>
      </c>
      <c r="CC320">
        <v>13.2</v>
      </c>
      <c r="CD320">
        <v>13.3</v>
      </c>
      <c r="CE320">
        <v>13.5</v>
      </c>
      <c r="CF320">
        <v>13.6</v>
      </c>
      <c r="CG320">
        <v>13.7</v>
      </c>
      <c r="CH320">
        <v>13.7</v>
      </c>
      <c r="CI320">
        <v>13.8</v>
      </c>
      <c r="CJ320">
        <v>13.9</v>
      </c>
      <c r="CK320">
        <v>14</v>
      </c>
      <c r="CL320">
        <v>14</v>
      </c>
      <c r="CM320">
        <v>14.1</v>
      </c>
      <c r="CN320">
        <v>14.1</v>
      </c>
      <c r="CO320">
        <v>14.1</v>
      </c>
      <c r="CP320">
        <v>14.1</v>
      </c>
      <c r="CQ320">
        <v>14.1</v>
      </c>
      <c r="CR320">
        <v>14.1</v>
      </c>
      <c r="CS320">
        <v>14.1</v>
      </c>
      <c r="CT320">
        <v>14.1</v>
      </c>
      <c r="CU320">
        <v>14.1</v>
      </c>
      <c r="CV320">
        <v>14.1</v>
      </c>
      <c r="CW320">
        <v>14</v>
      </c>
      <c r="CX320">
        <v>14</v>
      </c>
      <c r="CY320">
        <v>13.9</v>
      </c>
      <c r="CZ320">
        <v>13.8</v>
      </c>
      <c r="DA320">
        <v>13.8</v>
      </c>
      <c r="DB320">
        <v>13.7</v>
      </c>
      <c r="DC320">
        <v>13.6</v>
      </c>
      <c r="DD320">
        <v>13.5</v>
      </c>
      <c r="DE320">
        <v>13.4</v>
      </c>
      <c r="DF320">
        <v>13.3</v>
      </c>
      <c r="DG320">
        <v>13.2</v>
      </c>
      <c r="DH320">
        <v>13</v>
      </c>
      <c r="DI320">
        <v>12.9</v>
      </c>
      <c r="DJ320">
        <v>12.7</v>
      </c>
      <c r="DK320">
        <v>12.6</v>
      </c>
      <c r="DL320">
        <v>12.4</v>
      </c>
      <c r="DM320">
        <v>12.2</v>
      </c>
      <c r="DN320">
        <v>12</v>
      </c>
      <c r="DO320">
        <v>11.7</v>
      </c>
      <c r="DP320">
        <v>11.5</v>
      </c>
      <c r="DQ320">
        <v>11.1</v>
      </c>
      <c r="DR320">
        <v>10.6</v>
      </c>
      <c r="DS320">
        <v>9.98</v>
      </c>
      <c r="DT320">
        <v>9.35</v>
      </c>
      <c r="DU320">
        <v>8.1</v>
      </c>
      <c r="DV320">
        <v>7.55</v>
      </c>
      <c r="DW320">
        <v>8.36</v>
      </c>
      <c r="DX320">
        <v>9.2100000000000009</v>
      </c>
      <c r="DY320">
        <v>8.24</v>
      </c>
      <c r="DZ320">
        <v>7.88</v>
      </c>
      <c r="EA320">
        <v>7.64</v>
      </c>
      <c r="EB320">
        <v>6.81</v>
      </c>
      <c r="EC320">
        <v>6.36</v>
      </c>
      <c r="ED320">
        <v>5.89</v>
      </c>
      <c r="EE320">
        <v>5.55</v>
      </c>
      <c r="EF320">
        <v>5.21</v>
      </c>
      <c r="EG320">
        <v>4.9800000000000004</v>
      </c>
      <c r="EH320">
        <v>4.74</v>
      </c>
      <c r="EI320">
        <v>4.5</v>
      </c>
      <c r="EJ320">
        <v>4.16</v>
      </c>
      <c r="EK320">
        <v>4.07</v>
      </c>
      <c r="EL320">
        <v>3.85</v>
      </c>
      <c r="EM320">
        <v>3.63</v>
      </c>
      <c r="EN320">
        <v>3.3</v>
      </c>
      <c r="EO320">
        <v>3.03</v>
      </c>
      <c r="EP320">
        <v>2.88</v>
      </c>
      <c r="EQ320">
        <v>2.63</v>
      </c>
      <c r="ER320">
        <v>2.56</v>
      </c>
      <c r="ES320">
        <v>2.33</v>
      </c>
      <c r="ET320">
        <v>2.11</v>
      </c>
      <c r="EU320">
        <v>1.99</v>
      </c>
      <c r="EV320">
        <v>1.83</v>
      </c>
      <c r="EW320">
        <v>1.68</v>
      </c>
      <c r="EX320">
        <v>1.49</v>
      </c>
      <c r="EY320">
        <v>1.41</v>
      </c>
      <c r="EZ320">
        <v>1.28</v>
      </c>
      <c r="FA320">
        <v>1.2</v>
      </c>
      <c r="FB320">
        <v>1.06</v>
      </c>
      <c r="FC320">
        <v>0.98</v>
      </c>
      <c r="FD320">
        <v>0.88</v>
      </c>
      <c r="FE320">
        <v>0.81</v>
      </c>
      <c r="FF320">
        <v>0.72</v>
      </c>
      <c r="FG320">
        <v>0.65</v>
      </c>
      <c r="FH320">
        <v>0.57999999999999996</v>
      </c>
      <c r="FI320">
        <v>0.51</v>
      </c>
      <c r="FJ320">
        <v>0.47</v>
      </c>
      <c r="FK320">
        <v>0.41</v>
      </c>
      <c r="FL320">
        <v>0.37</v>
      </c>
      <c r="FM320">
        <v>0.33</v>
      </c>
      <c r="FN320">
        <v>0.3</v>
      </c>
      <c r="FO320">
        <v>0.26</v>
      </c>
      <c r="FP320">
        <v>0.22</v>
      </c>
      <c r="FQ320">
        <v>0.21</v>
      </c>
      <c r="FR320">
        <v>0.19</v>
      </c>
      <c r="FS320">
        <v>0.17</v>
      </c>
      <c r="FT320">
        <v>0.15</v>
      </c>
      <c r="FU320">
        <v>0.14000000000000001</v>
      </c>
      <c r="FV320">
        <v>0.12</v>
      </c>
      <c r="FW320">
        <v>0.12</v>
      </c>
      <c r="FX320">
        <v>0.11</v>
      </c>
      <c r="FY320">
        <v>0.1</v>
      </c>
      <c r="FZ320">
        <v>0.1</v>
      </c>
    </row>
    <row r="321" spans="1:182" x14ac:dyDescent="0.15">
      <c r="A321">
        <v>-134</v>
      </c>
      <c r="B321">
        <v>0</v>
      </c>
      <c r="C321">
        <v>0</v>
      </c>
      <c r="D321">
        <v>0</v>
      </c>
      <c r="E321">
        <v>0</v>
      </c>
      <c r="F321">
        <v>0</v>
      </c>
      <c r="G321">
        <v>0</v>
      </c>
      <c r="H321">
        <v>0</v>
      </c>
      <c r="I321">
        <v>0</v>
      </c>
      <c r="J321">
        <v>0</v>
      </c>
      <c r="K321">
        <v>0</v>
      </c>
      <c r="L321">
        <v>0</v>
      </c>
      <c r="M321">
        <v>0</v>
      </c>
      <c r="N321">
        <v>0</v>
      </c>
      <c r="O321">
        <v>0</v>
      </c>
      <c r="P321">
        <v>0.02</v>
      </c>
      <c r="Q321">
        <v>0.03</v>
      </c>
      <c r="R321">
        <v>0.05</v>
      </c>
      <c r="S321">
        <v>7.0000000000000007E-2</v>
      </c>
      <c r="T321">
        <v>0.09</v>
      </c>
      <c r="U321">
        <v>0.11</v>
      </c>
      <c r="V321">
        <v>0.14000000000000001</v>
      </c>
      <c r="W321">
        <v>0.16</v>
      </c>
      <c r="X321">
        <v>0.2</v>
      </c>
      <c r="Y321">
        <v>0.24</v>
      </c>
      <c r="Z321">
        <v>0.28999999999999998</v>
      </c>
      <c r="AA321">
        <v>0.35</v>
      </c>
      <c r="AB321">
        <v>0.4</v>
      </c>
      <c r="AC321">
        <v>0.46</v>
      </c>
      <c r="AD321">
        <v>0.54</v>
      </c>
      <c r="AE321">
        <v>0.62</v>
      </c>
      <c r="AF321">
        <v>0.7</v>
      </c>
      <c r="AG321">
        <v>0.8</v>
      </c>
      <c r="AH321">
        <v>0.9</v>
      </c>
      <c r="AI321">
        <v>1.01</v>
      </c>
      <c r="AJ321">
        <v>1.1399999999999999</v>
      </c>
      <c r="AK321">
        <v>1.25</v>
      </c>
      <c r="AL321">
        <v>1.46</v>
      </c>
      <c r="AM321">
        <v>1.55</v>
      </c>
      <c r="AN321">
        <v>1.74</v>
      </c>
      <c r="AO321">
        <v>1.92</v>
      </c>
      <c r="AP321">
        <v>2.12</v>
      </c>
      <c r="AQ321">
        <v>2.2799999999999998</v>
      </c>
      <c r="AR321">
        <v>2.52</v>
      </c>
      <c r="AS321">
        <v>2.77</v>
      </c>
      <c r="AT321">
        <v>2.93</v>
      </c>
      <c r="AU321">
        <v>3.18</v>
      </c>
      <c r="AV321">
        <v>3.41</v>
      </c>
      <c r="AW321">
        <v>3.71</v>
      </c>
      <c r="AX321">
        <v>4.0999999999999996</v>
      </c>
      <c r="AY321">
        <v>4.3</v>
      </c>
      <c r="AZ321">
        <v>4.58</v>
      </c>
      <c r="BA321">
        <v>4.8600000000000003</v>
      </c>
      <c r="BB321">
        <v>5.14</v>
      </c>
      <c r="BC321">
        <v>5.38</v>
      </c>
      <c r="BD321">
        <v>5.67</v>
      </c>
      <c r="BE321">
        <v>5.99</v>
      </c>
      <c r="BF321">
        <v>6.33</v>
      </c>
      <c r="BG321">
        <v>6.82</v>
      </c>
      <c r="BH321">
        <v>7.39</v>
      </c>
      <c r="BI321">
        <v>7.94</v>
      </c>
      <c r="BJ321">
        <v>8.5500000000000007</v>
      </c>
      <c r="BK321">
        <v>9.02</v>
      </c>
      <c r="BL321">
        <v>9.4600000000000009</v>
      </c>
      <c r="BM321">
        <v>9.74</v>
      </c>
      <c r="BN321">
        <v>10.1</v>
      </c>
      <c r="BO321">
        <v>10.5</v>
      </c>
      <c r="BP321">
        <v>10.8</v>
      </c>
      <c r="BQ321">
        <v>11</v>
      </c>
      <c r="BR321">
        <v>11.3</v>
      </c>
      <c r="BS321">
        <v>11.5</v>
      </c>
      <c r="BT321">
        <v>11.7</v>
      </c>
      <c r="BU321">
        <v>11.9</v>
      </c>
      <c r="BV321">
        <v>12.1</v>
      </c>
      <c r="BW321">
        <v>12.3</v>
      </c>
      <c r="BX321">
        <v>12.5</v>
      </c>
      <c r="BY321">
        <v>12.7</v>
      </c>
      <c r="BZ321">
        <v>12.8</v>
      </c>
      <c r="CA321">
        <v>13</v>
      </c>
      <c r="CB321">
        <v>13.1</v>
      </c>
      <c r="CC321">
        <v>13.3</v>
      </c>
      <c r="CD321">
        <v>13.4</v>
      </c>
      <c r="CE321">
        <v>13.5</v>
      </c>
      <c r="CF321">
        <v>13.6</v>
      </c>
      <c r="CG321">
        <v>13.7</v>
      </c>
      <c r="CH321">
        <v>13.8</v>
      </c>
      <c r="CI321">
        <v>13.9</v>
      </c>
      <c r="CJ321">
        <v>13.9</v>
      </c>
      <c r="CK321">
        <v>14</v>
      </c>
      <c r="CL321">
        <v>14</v>
      </c>
      <c r="CM321">
        <v>14.1</v>
      </c>
      <c r="CN321">
        <v>14.1</v>
      </c>
      <c r="CO321">
        <v>14.1</v>
      </c>
      <c r="CP321">
        <v>14.2</v>
      </c>
      <c r="CQ321">
        <v>14.2</v>
      </c>
      <c r="CR321">
        <v>14.2</v>
      </c>
      <c r="CS321">
        <v>14.2</v>
      </c>
      <c r="CT321">
        <v>14.1</v>
      </c>
      <c r="CU321">
        <v>14.1</v>
      </c>
      <c r="CV321">
        <v>14.1</v>
      </c>
      <c r="CW321">
        <v>14</v>
      </c>
      <c r="CX321">
        <v>14</v>
      </c>
      <c r="CY321">
        <v>13.9</v>
      </c>
      <c r="CZ321">
        <v>13.9</v>
      </c>
      <c r="DA321">
        <v>13.8</v>
      </c>
      <c r="DB321">
        <v>13.7</v>
      </c>
      <c r="DC321">
        <v>13.6</v>
      </c>
      <c r="DD321">
        <v>13.5</v>
      </c>
      <c r="DE321">
        <v>13.4</v>
      </c>
      <c r="DF321">
        <v>13.3</v>
      </c>
      <c r="DG321">
        <v>13.2</v>
      </c>
      <c r="DH321">
        <v>13</v>
      </c>
      <c r="DI321">
        <v>12.9</v>
      </c>
      <c r="DJ321">
        <v>12.7</v>
      </c>
      <c r="DK321">
        <v>12.6</v>
      </c>
      <c r="DL321">
        <v>12.4</v>
      </c>
      <c r="DM321">
        <v>12.2</v>
      </c>
      <c r="DN321">
        <v>12</v>
      </c>
      <c r="DO321">
        <v>11.7</v>
      </c>
      <c r="DP321">
        <v>11.4</v>
      </c>
      <c r="DQ321">
        <v>11.1</v>
      </c>
      <c r="DR321">
        <v>10.5</v>
      </c>
      <c r="DS321">
        <v>9.6999999999999993</v>
      </c>
      <c r="DT321">
        <v>8.41</v>
      </c>
      <c r="DU321">
        <v>7.98</v>
      </c>
      <c r="DV321">
        <v>7.41</v>
      </c>
      <c r="DW321">
        <v>8.17</v>
      </c>
      <c r="DX321">
        <v>9.11</v>
      </c>
      <c r="DY321">
        <v>8.6300000000000008</v>
      </c>
      <c r="DZ321">
        <v>7.77</v>
      </c>
      <c r="EA321">
        <v>7.47</v>
      </c>
      <c r="EB321">
        <v>6.68</v>
      </c>
      <c r="EC321">
        <v>6.22</v>
      </c>
      <c r="ED321">
        <v>5.86</v>
      </c>
      <c r="EE321">
        <v>5.47</v>
      </c>
      <c r="EF321">
        <v>5.17</v>
      </c>
      <c r="EG321">
        <v>4.97</v>
      </c>
      <c r="EH321">
        <v>4.71</v>
      </c>
      <c r="EI321">
        <v>4.4000000000000004</v>
      </c>
      <c r="EJ321">
        <v>4.16</v>
      </c>
      <c r="EK321">
        <v>4.01</v>
      </c>
      <c r="EL321">
        <v>3.81</v>
      </c>
      <c r="EM321">
        <v>3.48</v>
      </c>
      <c r="EN321">
        <v>3.23</v>
      </c>
      <c r="EO321">
        <v>3.04</v>
      </c>
      <c r="EP321">
        <v>2.83</v>
      </c>
      <c r="EQ321">
        <v>2.67</v>
      </c>
      <c r="ER321">
        <v>2.48</v>
      </c>
      <c r="ES321">
        <v>2.25</v>
      </c>
      <c r="ET321">
        <v>2.12</v>
      </c>
      <c r="EU321">
        <v>1.94</v>
      </c>
      <c r="EV321">
        <v>1.77</v>
      </c>
      <c r="EW321">
        <v>1.61</v>
      </c>
      <c r="EX321">
        <v>1.5</v>
      </c>
      <c r="EY321">
        <v>1.35</v>
      </c>
      <c r="EZ321">
        <v>1.26</v>
      </c>
      <c r="FA321">
        <v>1.18</v>
      </c>
      <c r="FB321">
        <v>1.04</v>
      </c>
      <c r="FC321">
        <v>0.95</v>
      </c>
      <c r="FD321">
        <v>0.86</v>
      </c>
      <c r="FE321">
        <v>0.76</v>
      </c>
      <c r="FF321">
        <v>0.7</v>
      </c>
      <c r="FG321">
        <v>0.64</v>
      </c>
      <c r="FH321">
        <v>0.56000000000000005</v>
      </c>
      <c r="FI321">
        <v>0.49</v>
      </c>
      <c r="FJ321">
        <v>0.45</v>
      </c>
      <c r="FK321">
        <v>0.38</v>
      </c>
      <c r="FL321">
        <v>0.34</v>
      </c>
      <c r="FM321">
        <v>0.32</v>
      </c>
      <c r="FN321">
        <v>0.28000000000000003</v>
      </c>
      <c r="FO321">
        <v>0.26</v>
      </c>
      <c r="FP321">
        <v>0.23</v>
      </c>
      <c r="FQ321">
        <v>0.2</v>
      </c>
      <c r="FR321">
        <v>0.18</v>
      </c>
      <c r="FS321">
        <v>0.16</v>
      </c>
      <c r="FT321">
        <v>0.14000000000000001</v>
      </c>
      <c r="FU321">
        <v>0.13</v>
      </c>
      <c r="FV321">
        <v>0.12</v>
      </c>
      <c r="FW321">
        <v>0.11</v>
      </c>
      <c r="FX321">
        <v>0.11</v>
      </c>
      <c r="FY321">
        <v>0.1</v>
      </c>
      <c r="FZ321">
        <v>0.1</v>
      </c>
    </row>
    <row r="322" spans="1:182" x14ac:dyDescent="0.15">
      <c r="A322">
        <v>-135</v>
      </c>
      <c r="B322">
        <v>0</v>
      </c>
      <c r="C322">
        <v>0</v>
      </c>
      <c r="D322">
        <v>0</v>
      </c>
      <c r="E322">
        <v>0</v>
      </c>
      <c r="F322">
        <v>0</v>
      </c>
      <c r="G322">
        <v>0</v>
      </c>
      <c r="H322">
        <v>0</v>
      </c>
      <c r="I322">
        <v>0</v>
      </c>
      <c r="J322">
        <v>0</v>
      </c>
      <c r="K322">
        <v>0</v>
      </c>
      <c r="L322">
        <v>0</v>
      </c>
      <c r="M322">
        <v>0</v>
      </c>
      <c r="N322">
        <v>0</v>
      </c>
      <c r="O322">
        <v>0</v>
      </c>
      <c r="P322">
        <v>0.02</v>
      </c>
      <c r="Q322">
        <v>0.04</v>
      </c>
      <c r="R322">
        <v>0.05</v>
      </c>
      <c r="S322">
        <v>7.0000000000000007E-2</v>
      </c>
      <c r="T322">
        <v>0.09</v>
      </c>
      <c r="U322">
        <v>0.12</v>
      </c>
      <c r="V322">
        <v>0.14000000000000001</v>
      </c>
      <c r="W322">
        <v>0.17</v>
      </c>
      <c r="X322">
        <v>0.21</v>
      </c>
      <c r="Y322">
        <v>0.24</v>
      </c>
      <c r="Z322">
        <v>0.28999999999999998</v>
      </c>
      <c r="AA322">
        <v>0.36</v>
      </c>
      <c r="AB322">
        <v>0.41</v>
      </c>
      <c r="AC322">
        <v>0.49</v>
      </c>
      <c r="AD322">
        <v>0.54</v>
      </c>
      <c r="AE322">
        <v>0.63</v>
      </c>
      <c r="AF322">
        <v>0.72</v>
      </c>
      <c r="AG322">
        <v>0.81</v>
      </c>
      <c r="AH322">
        <v>0.93</v>
      </c>
      <c r="AI322">
        <v>1.03</v>
      </c>
      <c r="AJ322">
        <v>1.1599999999999999</v>
      </c>
      <c r="AK322">
        <v>1.29</v>
      </c>
      <c r="AL322">
        <v>1.44</v>
      </c>
      <c r="AM322">
        <v>1.62</v>
      </c>
      <c r="AN322">
        <v>1.78</v>
      </c>
      <c r="AO322">
        <v>1.92</v>
      </c>
      <c r="AP322">
        <v>2.2000000000000002</v>
      </c>
      <c r="AQ322">
        <v>2.35</v>
      </c>
      <c r="AR322">
        <v>2.57</v>
      </c>
      <c r="AS322">
        <v>2.81</v>
      </c>
      <c r="AT322">
        <v>2.95</v>
      </c>
      <c r="AU322">
        <v>3.24</v>
      </c>
      <c r="AV322">
        <v>3.47</v>
      </c>
      <c r="AW322">
        <v>3.82</v>
      </c>
      <c r="AX322">
        <v>4.12</v>
      </c>
      <c r="AY322">
        <v>4.34</v>
      </c>
      <c r="AZ322">
        <v>4.66</v>
      </c>
      <c r="BA322">
        <v>4.95</v>
      </c>
      <c r="BB322">
        <v>5.18</v>
      </c>
      <c r="BC322">
        <v>5.38</v>
      </c>
      <c r="BD322">
        <v>5.7</v>
      </c>
      <c r="BE322">
        <v>6.05</v>
      </c>
      <c r="BF322">
        <v>6.42</v>
      </c>
      <c r="BG322">
        <v>6.91</v>
      </c>
      <c r="BH322">
        <v>7.57</v>
      </c>
      <c r="BI322">
        <v>8.15</v>
      </c>
      <c r="BJ322">
        <v>8.67</v>
      </c>
      <c r="BK322">
        <v>9.1300000000000008</v>
      </c>
      <c r="BL322">
        <v>9.33</v>
      </c>
      <c r="BM322">
        <v>9.84</v>
      </c>
      <c r="BN322">
        <v>10.199999999999999</v>
      </c>
      <c r="BO322">
        <v>10.6</v>
      </c>
      <c r="BP322">
        <v>10.8</v>
      </c>
      <c r="BQ322">
        <v>11.1</v>
      </c>
      <c r="BR322">
        <v>11.3</v>
      </c>
      <c r="BS322">
        <v>11.6</v>
      </c>
      <c r="BT322">
        <v>11.8</v>
      </c>
      <c r="BU322">
        <v>12</v>
      </c>
      <c r="BV322">
        <v>12.2</v>
      </c>
      <c r="BW322">
        <v>12.4</v>
      </c>
      <c r="BX322">
        <v>12.6</v>
      </c>
      <c r="BY322">
        <v>12.7</v>
      </c>
      <c r="BZ322">
        <v>12.9</v>
      </c>
      <c r="CA322">
        <v>13</v>
      </c>
      <c r="CB322">
        <v>13.2</v>
      </c>
      <c r="CC322">
        <v>13.3</v>
      </c>
      <c r="CD322">
        <v>13.4</v>
      </c>
      <c r="CE322">
        <v>13.5</v>
      </c>
      <c r="CF322">
        <v>13.6</v>
      </c>
      <c r="CG322">
        <v>13.7</v>
      </c>
      <c r="CH322">
        <v>13.8</v>
      </c>
      <c r="CI322">
        <v>13.9</v>
      </c>
      <c r="CJ322">
        <v>14</v>
      </c>
      <c r="CK322">
        <v>14</v>
      </c>
      <c r="CL322">
        <v>14.1</v>
      </c>
      <c r="CM322">
        <v>14.1</v>
      </c>
      <c r="CN322">
        <v>14.1</v>
      </c>
      <c r="CO322">
        <v>14.2</v>
      </c>
      <c r="CP322">
        <v>14.2</v>
      </c>
      <c r="CQ322">
        <v>14.2</v>
      </c>
      <c r="CR322">
        <v>14.2</v>
      </c>
      <c r="CS322">
        <v>14.2</v>
      </c>
      <c r="CT322">
        <v>14.2</v>
      </c>
      <c r="CU322">
        <v>14.1</v>
      </c>
      <c r="CV322">
        <v>14.1</v>
      </c>
      <c r="CW322">
        <v>14</v>
      </c>
      <c r="CX322">
        <v>14</v>
      </c>
      <c r="CY322">
        <v>13.9</v>
      </c>
      <c r="CZ322">
        <v>13.9</v>
      </c>
      <c r="DA322">
        <v>13.8</v>
      </c>
      <c r="DB322">
        <v>13.7</v>
      </c>
      <c r="DC322">
        <v>13.6</v>
      </c>
      <c r="DD322">
        <v>13.5</v>
      </c>
      <c r="DE322">
        <v>13.4</v>
      </c>
      <c r="DF322">
        <v>13.3</v>
      </c>
      <c r="DG322">
        <v>13.2</v>
      </c>
      <c r="DH322">
        <v>13</v>
      </c>
      <c r="DI322">
        <v>12.9</v>
      </c>
      <c r="DJ322">
        <v>12.7</v>
      </c>
      <c r="DK322">
        <v>12.6</v>
      </c>
      <c r="DL322">
        <v>12.4</v>
      </c>
      <c r="DM322">
        <v>12.2</v>
      </c>
      <c r="DN322">
        <v>12</v>
      </c>
      <c r="DO322">
        <v>11.7</v>
      </c>
      <c r="DP322">
        <v>11.3</v>
      </c>
      <c r="DQ322">
        <v>11</v>
      </c>
      <c r="DR322">
        <v>10.4</v>
      </c>
      <c r="DS322">
        <v>9.5500000000000007</v>
      </c>
      <c r="DT322">
        <v>8.3800000000000008</v>
      </c>
      <c r="DU322">
        <v>7.81</v>
      </c>
      <c r="DV322">
        <v>7.31</v>
      </c>
      <c r="DW322">
        <v>8.1</v>
      </c>
      <c r="DX322">
        <v>8.4</v>
      </c>
      <c r="DY322">
        <v>8.06</v>
      </c>
      <c r="DZ322">
        <v>7.66</v>
      </c>
      <c r="EA322">
        <v>7.35</v>
      </c>
      <c r="EB322">
        <v>6.63</v>
      </c>
      <c r="EC322">
        <v>6.14</v>
      </c>
      <c r="ED322">
        <v>5.74</v>
      </c>
      <c r="EE322">
        <v>5.43</v>
      </c>
      <c r="EF322">
        <v>5.15</v>
      </c>
      <c r="EG322">
        <v>4.8499999999999996</v>
      </c>
      <c r="EH322">
        <v>4.66</v>
      </c>
      <c r="EI322">
        <v>4.34</v>
      </c>
      <c r="EJ322">
        <v>4.1500000000000004</v>
      </c>
      <c r="EK322">
        <v>3.97</v>
      </c>
      <c r="EL322">
        <v>3.73</v>
      </c>
      <c r="EM322">
        <v>3.49</v>
      </c>
      <c r="EN322">
        <v>3.13</v>
      </c>
      <c r="EO322">
        <v>2.98</v>
      </c>
      <c r="EP322">
        <v>2.8</v>
      </c>
      <c r="EQ322">
        <v>2.6</v>
      </c>
      <c r="ER322">
        <v>2.4500000000000002</v>
      </c>
      <c r="ES322">
        <v>2.2400000000000002</v>
      </c>
      <c r="ET322">
        <v>2.04</v>
      </c>
      <c r="EU322">
        <v>1.92</v>
      </c>
      <c r="EV322">
        <v>1.74</v>
      </c>
      <c r="EW322">
        <v>1.6</v>
      </c>
      <c r="EX322">
        <v>1.46</v>
      </c>
      <c r="EY322">
        <v>1.34</v>
      </c>
      <c r="EZ322">
        <v>1.23</v>
      </c>
      <c r="FA322">
        <v>1.1499999999999999</v>
      </c>
      <c r="FB322">
        <v>1.02</v>
      </c>
      <c r="FC322">
        <v>0.94</v>
      </c>
      <c r="FD322">
        <v>0.84</v>
      </c>
      <c r="FE322">
        <v>0.75</v>
      </c>
      <c r="FF322">
        <v>0.68</v>
      </c>
      <c r="FG322">
        <v>0.59</v>
      </c>
      <c r="FH322">
        <v>0.56000000000000005</v>
      </c>
      <c r="FI322">
        <v>0.49</v>
      </c>
      <c r="FJ322">
        <v>0.44</v>
      </c>
      <c r="FK322">
        <v>0.4</v>
      </c>
      <c r="FL322">
        <v>0.34</v>
      </c>
      <c r="FM322">
        <v>0.3</v>
      </c>
      <c r="FN322">
        <v>0.27</v>
      </c>
      <c r="FO322">
        <v>0.24</v>
      </c>
      <c r="FP322">
        <v>0.22</v>
      </c>
      <c r="FQ322">
        <v>0.2</v>
      </c>
      <c r="FR322">
        <v>0.18</v>
      </c>
      <c r="FS322">
        <v>0.16</v>
      </c>
      <c r="FT322">
        <v>0.14000000000000001</v>
      </c>
      <c r="FU322">
        <v>0.13</v>
      </c>
      <c r="FV322">
        <v>0.12</v>
      </c>
      <c r="FW322">
        <v>0.11</v>
      </c>
      <c r="FX322">
        <v>0.11</v>
      </c>
      <c r="FY322">
        <v>0.1</v>
      </c>
      <c r="FZ322">
        <v>0.1</v>
      </c>
    </row>
    <row r="323" spans="1:182" x14ac:dyDescent="0.15">
      <c r="A323">
        <v>-136</v>
      </c>
      <c r="B323">
        <v>0</v>
      </c>
      <c r="C323">
        <v>0</v>
      </c>
      <c r="D323">
        <v>0</v>
      </c>
      <c r="E323">
        <v>0</v>
      </c>
      <c r="F323">
        <v>0</v>
      </c>
      <c r="G323">
        <v>0</v>
      </c>
      <c r="H323">
        <v>0</v>
      </c>
      <c r="I323">
        <v>0</v>
      </c>
      <c r="J323">
        <v>0</v>
      </c>
      <c r="K323">
        <v>0</v>
      </c>
      <c r="L323">
        <v>0</v>
      </c>
      <c r="M323">
        <v>0</v>
      </c>
      <c r="N323">
        <v>0</v>
      </c>
      <c r="O323">
        <v>0</v>
      </c>
      <c r="P323">
        <v>0.02</v>
      </c>
      <c r="Q323">
        <v>0.04</v>
      </c>
      <c r="R323">
        <v>0.05</v>
      </c>
      <c r="S323">
        <v>0.08</v>
      </c>
      <c r="T323">
        <v>0.1</v>
      </c>
      <c r="U323">
        <v>0.12</v>
      </c>
      <c r="V323">
        <v>0.15</v>
      </c>
      <c r="W323">
        <v>0.18</v>
      </c>
      <c r="X323">
        <v>0.22</v>
      </c>
      <c r="Y323">
        <v>0.26</v>
      </c>
      <c r="Z323">
        <v>0.31</v>
      </c>
      <c r="AA323">
        <v>0.36</v>
      </c>
      <c r="AB323">
        <v>0.42</v>
      </c>
      <c r="AC323">
        <v>0.49</v>
      </c>
      <c r="AD323">
        <v>0.55000000000000004</v>
      </c>
      <c r="AE323">
        <v>0.66</v>
      </c>
      <c r="AF323">
        <v>0.76</v>
      </c>
      <c r="AG323">
        <v>0.85</v>
      </c>
      <c r="AH323">
        <v>0.94</v>
      </c>
      <c r="AI323">
        <v>1.07</v>
      </c>
      <c r="AJ323">
        <v>1.2</v>
      </c>
      <c r="AK323">
        <v>1.32</v>
      </c>
      <c r="AL323">
        <v>1.51</v>
      </c>
      <c r="AM323">
        <v>1.68</v>
      </c>
      <c r="AN323">
        <v>1.8</v>
      </c>
      <c r="AO323">
        <v>2.0299999999999998</v>
      </c>
      <c r="AP323">
        <v>2.2200000000000002</v>
      </c>
      <c r="AQ323">
        <v>2.4</v>
      </c>
      <c r="AR323">
        <v>2.66</v>
      </c>
      <c r="AS323">
        <v>2.84</v>
      </c>
      <c r="AT323">
        <v>3.03</v>
      </c>
      <c r="AU323">
        <v>3.3</v>
      </c>
      <c r="AV323">
        <v>3.53</v>
      </c>
      <c r="AW323">
        <v>3.88</v>
      </c>
      <c r="AX323">
        <v>4.13</v>
      </c>
      <c r="AY323">
        <v>4.43</v>
      </c>
      <c r="AZ323">
        <v>4.7</v>
      </c>
      <c r="BA323">
        <v>5.04</v>
      </c>
      <c r="BB323">
        <v>5.24</v>
      </c>
      <c r="BC323">
        <v>5.5</v>
      </c>
      <c r="BD323">
        <v>5.76</v>
      </c>
      <c r="BE323">
        <v>6.09</v>
      </c>
      <c r="BF323">
        <v>6.53</v>
      </c>
      <c r="BG323">
        <v>7.05</v>
      </c>
      <c r="BH323">
        <v>7.56</v>
      </c>
      <c r="BI323">
        <v>8.26</v>
      </c>
      <c r="BJ323">
        <v>8.6</v>
      </c>
      <c r="BK323">
        <v>9.23</v>
      </c>
      <c r="BL323">
        <v>9.42</v>
      </c>
      <c r="BM323">
        <v>9.86</v>
      </c>
      <c r="BN323">
        <v>10.3</v>
      </c>
      <c r="BO323">
        <v>10.6</v>
      </c>
      <c r="BP323">
        <v>10.9</v>
      </c>
      <c r="BQ323">
        <v>11.2</v>
      </c>
      <c r="BR323">
        <v>11.4</v>
      </c>
      <c r="BS323">
        <v>11.6</v>
      </c>
      <c r="BT323">
        <v>11.9</v>
      </c>
      <c r="BU323">
        <v>12.1</v>
      </c>
      <c r="BV323">
        <v>12.2</v>
      </c>
      <c r="BW323">
        <v>12.4</v>
      </c>
      <c r="BX323">
        <v>12.6</v>
      </c>
      <c r="BY323">
        <v>12.8</v>
      </c>
      <c r="BZ323">
        <v>12.9</v>
      </c>
      <c r="CA323">
        <v>13.1</v>
      </c>
      <c r="CB323">
        <v>13.2</v>
      </c>
      <c r="CC323">
        <v>13.4</v>
      </c>
      <c r="CD323">
        <v>13.5</v>
      </c>
      <c r="CE323">
        <v>13.6</v>
      </c>
      <c r="CF323">
        <v>13.7</v>
      </c>
      <c r="CG323">
        <v>13.8</v>
      </c>
      <c r="CH323">
        <v>13.8</v>
      </c>
      <c r="CI323">
        <v>13.9</v>
      </c>
      <c r="CJ323">
        <v>14</v>
      </c>
      <c r="CK323">
        <v>14.1</v>
      </c>
      <c r="CL323">
        <v>14.1</v>
      </c>
      <c r="CM323">
        <v>14.1</v>
      </c>
      <c r="CN323">
        <v>14.2</v>
      </c>
      <c r="CO323">
        <v>14.2</v>
      </c>
      <c r="CP323">
        <v>14.2</v>
      </c>
      <c r="CQ323">
        <v>14.2</v>
      </c>
      <c r="CR323">
        <v>14.2</v>
      </c>
      <c r="CS323">
        <v>14.2</v>
      </c>
      <c r="CT323">
        <v>14.2</v>
      </c>
      <c r="CU323">
        <v>14.2</v>
      </c>
      <c r="CV323">
        <v>14.1</v>
      </c>
      <c r="CW323">
        <v>14.1</v>
      </c>
      <c r="CX323">
        <v>14</v>
      </c>
      <c r="CY323">
        <v>14</v>
      </c>
      <c r="CZ323">
        <v>13.9</v>
      </c>
      <c r="DA323">
        <v>13.8</v>
      </c>
      <c r="DB323">
        <v>13.7</v>
      </c>
      <c r="DC323">
        <v>13.6</v>
      </c>
      <c r="DD323">
        <v>13.5</v>
      </c>
      <c r="DE323">
        <v>13.4</v>
      </c>
      <c r="DF323">
        <v>13.3</v>
      </c>
      <c r="DG323">
        <v>13.2</v>
      </c>
      <c r="DH323">
        <v>13</v>
      </c>
      <c r="DI323">
        <v>12.9</v>
      </c>
      <c r="DJ323">
        <v>12.7</v>
      </c>
      <c r="DK323">
        <v>12.6</v>
      </c>
      <c r="DL323">
        <v>12.4</v>
      </c>
      <c r="DM323">
        <v>12.2</v>
      </c>
      <c r="DN323">
        <v>11.9</v>
      </c>
      <c r="DO323">
        <v>11.6</v>
      </c>
      <c r="DP323">
        <v>11.3</v>
      </c>
      <c r="DQ323">
        <v>10.9</v>
      </c>
      <c r="DR323">
        <v>10.3</v>
      </c>
      <c r="DS323">
        <v>9.56</v>
      </c>
      <c r="DT323">
        <v>8.32</v>
      </c>
      <c r="DU323">
        <v>7.76</v>
      </c>
      <c r="DV323">
        <v>7.28</v>
      </c>
      <c r="DW323">
        <v>8.31</v>
      </c>
      <c r="DX323">
        <v>8.3000000000000007</v>
      </c>
      <c r="DY323">
        <v>7.98</v>
      </c>
      <c r="DZ323">
        <v>7.82</v>
      </c>
      <c r="EA323">
        <v>6.97</v>
      </c>
      <c r="EB323">
        <v>6.5</v>
      </c>
      <c r="EC323">
        <v>6.03</v>
      </c>
      <c r="ED323">
        <v>5.62</v>
      </c>
      <c r="EE323">
        <v>5.35</v>
      </c>
      <c r="EF323">
        <v>5.0599999999999996</v>
      </c>
      <c r="EG323">
        <v>4.8</v>
      </c>
      <c r="EH323">
        <v>4.53</v>
      </c>
      <c r="EI323">
        <v>4.2699999999999996</v>
      </c>
      <c r="EJ323">
        <v>4.09</v>
      </c>
      <c r="EK323">
        <v>3.96</v>
      </c>
      <c r="EL323">
        <v>3.71</v>
      </c>
      <c r="EM323">
        <v>3.35</v>
      </c>
      <c r="EN323">
        <v>3.12</v>
      </c>
      <c r="EO323">
        <v>2.92</v>
      </c>
      <c r="EP323">
        <v>2.75</v>
      </c>
      <c r="EQ323">
        <v>2.66</v>
      </c>
      <c r="ER323">
        <v>2.35</v>
      </c>
      <c r="ES323">
        <v>2.17</v>
      </c>
      <c r="ET323">
        <v>2.02</v>
      </c>
      <c r="EU323">
        <v>1.88</v>
      </c>
      <c r="EV323">
        <v>1.71</v>
      </c>
      <c r="EW323">
        <v>1.59</v>
      </c>
      <c r="EX323">
        <v>1.44</v>
      </c>
      <c r="EY323">
        <v>1.33</v>
      </c>
      <c r="EZ323">
        <v>1.18</v>
      </c>
      <c r="FA323">
        <v>1.1000000000000001</v>
      </c>
      <c r="FB323">
        <v>0.98</v>
      </c>
      <c r="FC323">
        <v>0.91</v>
      </c>
      <c r="FD323">
        <v>0.81</v>
      </c>
      <c r="FE323">
        <v>0.74</v>
      </c>
      <c r="FF323">
        <v>0.66</v>
      </c>
      <c r="FG323">
        <v>0.57999999999999996</v>
      </c>
      <c r="FH323">
        <v>0.54</v>
      </c>
      <c r="FI323">
        <v>0.47</v>
      </c>
      <c r="FJ323">
        <v>0.44</v>
      </c>
      <c r="FK323">
        <v>0.38</v>
      </c>
      <c r="FL323">
        <v>0.33</v>
      </c>
      <c r="FM323">
        <v>0.31</v>
      </c>
      <c r="FN323">
        <v>0.27</v>
      </c>
      <c r="FO323">
        <v>0.24</v>
      </c>
      <c r="FP323">
        <v>0.22</v>
      </c>
      <c r="FQ323">
        <v>0.19</v>
      </c>
      <c r="FR323">
        <v>0.17</v>
      </c>
      <c r="FS323">
        <v>0.16</v>
      </c>
      <c r="FT323">
        <v>0.14000000000000001</v>
      </c>
      <c r="FU323">
        <v>0.13</v>
      </c>
      <c r="FV323">
        <v>0.12</v>
      </c>
      <c r="FW323">
        <v>0.11</v>
      </c>
      <c r="FX323">
        <v>0.11</v>
      </c>
      <c r="FY323">
        <v>0.1</v>
      </c>
      <c r="FZ323">
        <v>0.1</v>
      </c>
    </row>
    <row r="324" spans="1:182" x14ac:dyDescent="0.15">
      <c r="A324">
        <v>-137</v>
      </c>
      <c r="B324">
        <v>0</v>
      </c>
      <c r="C324">
        <v>0</v>
      </c>
      <c r="D324">
        <v>0</v>
      </c>
      <c r="E324">
        <v>0</v>
      </c>
      <c r="F324">
        <v>0</v>
      </c>
      <c r="G324">
        <v>0</v>
      </c>
      <c r="H324">
        <v>0</v>
      </c>
      <c r="I324">
        <v>0</v>
      </c>
      <c r="J324">
        <v>0</v>
      </c>
      <c r="K324">
        <v>0</v>
      </c>
      <c r="L324">
        <v>0</v>
      </c>
      <c r="M324">
        <v>0</v>
      </c>
      <c r="N324">
        <v>0</v>
      </c>
      <c r="O324">
        <v>0</v>
      </c>
      <c r="P324">
        <v>0.03</v>
      </c>
      <c r="Q324">
        <v>0.04</v>
      </c>
      <c r="R324">
        <v>0.06</v>
      </c>
      <c r="S324">
        <v>0.08</v>
      </c>
      <c r="T324">
        <v>0.1</v>
      </c>
      <c r="U324">
        <v>0.13</v>
      </c>
      <c r="V324">
        <v>0.15</v>
      </c>
      <c r="W324">
        <v>0.18</v>
      </c>
      <c r="X324">
        <v>0.23</v>
      </c>
      <c r="Y324">
        <v>0.26</v>
      </c>
      <c r="Z324">
        <v>0.31</v>
      </c>
      <c r="AA324">
        <v>0.38</v>
      </c>
      <c r="AB324">
        <v>0.43</v>
      </c>
      <c r="AC324">
        <v>0.49</v>
      </c>
      <c r="AD324">
        <v>0.57999999999999996</v>
      </c>
      <c r="AE324">
        <v>0.67</v>
      </c>
      <c r="AF324">
        <v>0.78</v>
      </c>
      <c r="AG324">
        <v>0.85</v>
      </c>
      <c r="AH324">
        <v>0.95</v>
      </c>
      <c r="AI324">
        <v>1.1100000000000001</v>
      </c>
      <c r="AJ324">
        <v>1.23</v>
      </c>
      <c r="AK324">
        <v>1.39</v>
      </c>
      <c r="AL324">
        <v>1.49</v>
      </c>
      <c r="AM324">
        <v>1.66</v>
      </c>
      <c r="AN324">
        <v>1.85</v>
      </c>
      <c r="AO324">
        <v>2.09</v>
      </c>
      <c r="AP324">
        <v>2.2200000000000002</v>
      </c>
      <c r="AQ324">
        <v>2.39</v>
      </c>
      <c r="AR324">
        <v>2.68</v>
      </c>
      <c r="AS324">
        <v>2.87</v>
      </c>
      <c r="AT324">
        <v>3.11</v>
      </c>
      <c r="AU324">
        <v>3.34</v>
      </c>
      <c r="AV324">
        <v>3.59</v>
      </c>
      <c r="AW324">
        <v>3.98</v>
      </c>
      <c r="AX324">
        <v>4.1900000000000004</v>
      </c>
      <c r="AY324">
        <v>4.47</v>
      </c>
      <c r="AZ324">
        <v>4.74</v>
      </c>
      <c r="BA324">
        <v>5.07</v>
      </c>
      <c r="BB324">
        <v>5.3</v>
      </c>
      <c r="BC324">
        <v>5.54</v>
      </c>
      <c r="BD324">
        <v>5.8</v>
      </c>
      <c r="BE324">
        <v>6.22</v>
      </c>
      <c r="BF324">
        <v>6.67</v>
      </c>
      <c r="BG324">
        <v>7.2</v>
      </c>
      <c r="BH324">
        <v>7.84</v>
      </c>
      <c r="BI324">
        <v>8.42</v>
      </c>
      <c r="BJ324">
        <v>8.89</v>
      </c>
      <c r="BK324">
        <v>9.33</v>
      </c>
      <c r="BL324">
        <v>9.5399999999999991</v>
      </c>
      <c r="BM324">
        <v>9.99</v>
      </c>
      <c r="BN324">
        <v>10.4</v>
      </c>
      <c r="BO324">
        <v>10.7</v>
      </c>
      <c r="BP324">
        <v>11</v>
      </c>
      <c r="BQ324">
        <v>11.2</v>
      </c>
      <c r="BR324">
        <v>11.5</v>
      </c>
      <c r="BS324">
        <v>11.7</v>
      </c>
      <c r="BT324">
        <v>11.9</v>
      </c>
      <c r="BU324">
        <v>12.1</v>
      </c>
      <c r="BV324">
        <v>12.3</v>
      </c>
      <c r="BW324">
        <v>12.5</v>
      </c>
      <c r="BX324">
        <v>12.6</v>
      </c>
      <c r="BY324">
        <v>12.8</v>
      </c>
      <c r="BZ324">
        <v>13</v>
      </c>
      <c r="CA324">
        <v>13.1</v>
      </c>
      <c r="CB324">
        <v>13.3</v>
      </c>
      <c r="CC324">
        <v>13.4</v>
      </c>
      <c r="CD324">
        <v>13.5</v>
      </c>
      <c r="CE324">
        <v>13.6</v>
      </c>
      <c r="CF324">
        <v>13.7</v>
      </c>
      <c r="CG324">
        <v>13.8</v>
      </c>
      <c r="CH324">
        <v>13.9</v>
      </c>
      <c r="CI324">
        <v>14</v>
      </c>
      <c r="CJ324">
        <v>14</v>
      </c>
      <c r="CK324">
        <v>14.1</v>
      </c>
      <c r="CL324">
        <v>14.1</v>
      </c>
      <c r="CM324">
        <v>14.2</v>
      </c>
      <c r="CN324">
        <v>14.2</v>
      </c>
      <c r="CO324">
        <v>14.2</v>
      </c>
      <c r="CP324">
        <v>14.2</v>
      </c>
      <c r="CQ324">
        <v>14.2</v>
      </c>
      <c r="CR324">
        <v>14.2</v>
      </c>
      <c r="CS324">
        <v>14.2</v>
      </c>
      <c r="CT324">
        <v>14.2</v>
      </c>
      <c r="CU324">
        <v>14.2</v>
      </c>
      <c r="CV324">
        <v>14.1</v>
      </c>
      <c r="CW324">
        <v>14.1</v>
      </c>
      <c r="CX324">
        <v>14</v>
      </c>
      <c r="CY324">
        <v>14</v>
      </c>
      <c r="CZ324">
        <v>13.9</v>
      </c>
      <c r="DA324">
        <v>13.8</v>
      </c>
      <c r="DB324">
        <v>13.7</v>
      </c>
      <c r="DC324">
        <v>13.6</v>
      </c>
      <c r="DD324">
        <v>13.5</v>
      </c>
      <c r="DE324">
        <v>13.4</v>
      </c>
      <c r="DF324">
        <v>13.3</v>
      </c>
      <c r="DG324">
        <v>13.2</v>
      </c>
      <c r="DH324">
        <v>13</v>
      </c>
      <c r="DI324">
        <v>12.9</v>
      </c>
      <c r="DJ324">
        <v>12.7</v>
      </c>
      <c r="DK324">
        <v>12.5</v>
      </c>
      <c r="DL324">
        <v>12.4</v>
      </c>
      <c r="DM324">
        <v>12.2</v>
      </c>
      <c r="DN324">
        <v>11.9</v>
      </c>
      <c r="DO324">
        <v>11.6</v>
      </c>
      <c r="DP324">
        <v>11.3</v>
      </c>
      <c r="DQ324">
        <v>10.8</v>
      </c>
      <c r="DR324">
        <v>9.98</v>
      </c>
      <c r="DS324">
        <v>9.51</v>
      </c>
      <c r="DT324">
        <v>8.16</v>
      </c>
      <c r="DU324">
        <v>7.59</v>
      </c>
      <c r="DV324">
        <v>8.19</v>
      </c>
      <c r="DW324">
        <v>8.5399999999999991</v>
      </c>
      <c r="DX324">
        <v>8.76</v>
      </c>
      <c r="DY324">
        <v>7.93</v>
      </c>
      <c r="DZ324">
        <v>7.65</v>
      </c>
      <c r="EA324">
        <v>6.88</v>
      </c>
      <c r="EB324">
        <v>6.38</v>
      </c>
      <c r="EC324">
        <v>5.98</v>
      </c>
      <c r="ED324">
        <v>5.55</v>
      </c>
      <c r="EE324">
        <v>5.28</v>
      </c>
      <c r="EF324">
        <v>5.05</v>
      </c>
      <c r="EG324">
        <v>4.76</v>
      </c>
      <c r="EH324">
        <v>4.4800000000000004</v>
      </c>
      <c r="EI324">
        <v>4.24</v>
      </c>
      <c r="EJ324">
        <v>4.13</v>
      </c>
      <c r="EK324">
        <v>3.87</v>
      </c>
      <c r="EL324">
        <v>3.64</v>
      </c>
      <c r="EM324">
        <v>3.28</v>
      </c>
      <c r="EN324">
        <v>3.08</v>
      </c>
      <c r="EO324">
        <v>2.83</v>
      </c>
      <c r="EP324">
        <v>2.69</v>
      </c>
      <c r="EQ324">
        <v>2.57</v>
      </c>
      <c r="ER324">
        <v>2.29</v>
      </c>
      <c r="ES324">
        <v>2.13</v>
      </c>
      <c r="ET324">
        <v>2</v>
      </c>
      <c r="EU324">
        <v>1.81</v>
      </c>
      <c r="EV324">
        <v>1.67</v>
      </c>
      <c r="EW324">
        <v>1.53</v>
      </c>
      <c r="EX324">
        <v>1.41</v>
      </c>
      <c r="EY324">
        <v>1.28</v>
      </c>
      <c r="EZ324">
        <v>1.17</v>
      </c>
      <c r="FA324">
        <v>1.08</v>
      </c>
      <c r="FB324">
        <v>0.95</v>
      </c>
      <c r="FC324">
        <v>0.85</v>
      </c>
      <c r="FD324">
        <v>0.78</v>
      </c>
      <c r="FE324">
        <v>0.72</v>
      </c>
      <c r="FF324">
        <v>0.65</v>
      </c>
      <c r="FG324">
        <v>0.56999999999999995</v>
      </c>
      <c r="FH324">
        <v>0.52</v>
      </c>
      <c r="FI324">
        <v>0.47</v>
      </c>
      <c r="FJ324">
        <v>0.41</v>
      </c>
      <c r="FK324">
        <v>0.36</v>
      </c>
      <c r="FL324">
        <v>0.33</v>
      </c>
      <c r="FM324">
        <v>0.28999999999999998</v>
      </c>
      <c r="FN324">
        <v>0.26</v>
      </c>
      <c r="FO324">
        <v>0.24</v>
      </c>
      <c r="FP324">
        <v>0.21</v>
      </c>
      <c r="FQ324">
        <v>0.18</v>
      </c>
      <c r="FR324">
        <v>0.16</v>
      </c>
      <c r="FS324">
        <v>0.15</v>
      </c>
      <c r="FT324">
        <v>0.14000000000000001</v>
      </c>
      <c r="FU324">
        <v>0.13</v>
      </c>
      <c r="FV324">
        <v>0.12</v>
      </c>
      <c r="FW324">
        <v>0.11</v>
      </c>
      <c r="FX324">
        <v>0.1</v>
      </c>
      <c r="FY324">
        <v>0.1</v>
      </c>
      <c r="FZ324">
        <v>0.1</v>
      </c>
    </row>
    <row r="325" spans="1:182" x14ac:dyDescent="0.15">
      <c r="A325">
        <v>-138</v>
      </c>
      <c r="B325">
        <v>0</v>
      </c>
      <c r="C325">
        <v>0</v>
      </c>
      <c r="D325">
        <v>0</v>
      </c>
      <c r="E325">
        <v>0</v>
      </c>
      <c r="F325">
        <v>0</v>
      </c>
      <c r="G325">
        <v>0</v>
      </c>
      <c r="H325">
        <v>0</v>
      </c>
      <c r="I325">
        <v>0</v>
      </c>
      <c r="J325">
        <v>0</v>
      </c>
      <c r="K325">
        <v>0</v>
      </c>
      <c r="L325">
        <v>0</v>
      </c>
      <c r="M325">
        <v>0</v>
      </c>
      <c r="N325">
        <v>0</v>
      </c>
      <c r="O325">
        <v>0</v>
      </c>
      <c r="P325">
        <v>0.03</v>
      </c>
      <c r="Q325">
        <v>0.04</v>
      </c>
      <c r="R325">
        <v>7.0000000000000007E-2</v>
      </c>
      <c r="S325">
        <v>0.08</v>
      </c>
      <c r="T325">
        <v>0.11</v>
      </c>
      <c r="U325">
        <v>0.13</v>
      </c>
      <c r="V325">
        <v>0.16</v>
      </c>
      <c r="W325">
        <v>0.19</v>
      </c>
      <c r="X325">
        <v>0.23</v>
      </c>
      <c r="Y325">
        <v>0.28000000000000003</v>
      </c>
      <c r="Z325">
        <v>0.32</v>
      </c>
      <c r="AA325">
        <v>0.38</v>
      </c>
      <c r="AB325">
        <v>0.44</v>
      </c>
      <c r="AC325">
        <v>0.53</v>
      </c>
      <c r="AD325">
        <v>0.59</v>
      </c>
      <c r="AE325">
        <v>0.7</v>
      </c>
      <c r="AF325">
        <v>0.76</v>
      </c>
      <c r="AG325">
        <v>0.9</v>
      </c>
      <c r="AH325">
        <v>0.99</v>
      </c>
      <c r="AI325">
        <v>1.1299999999999999</v>
      </c>
      <c r="AJ325">
        <v>1.24</v>
      </c>
      <c r="AK325">
        <v>1.4</v>
      </c>
      <c r="AL325">
        <v>1.55</v>
      </c>
      <c r="AM325">
        <v>1.71</v>
      </c>
      <c r="AN325">
        <v>1.88</v>
      </c>
      <c r="AO325">
        <v>2.09</v>
      </c>
      <c r="AP325">
        <v>2.2400000000000002</v>
      </c>
      <c r="AQ325">
        <v>2.48</v>
      </c>
      <c r="AR325">
        <v>2.78</v>
      </c>
      <c r="AS325">
        <v>2.89</v>
      </c>
      <c r="AT325">
        <v>3.14</v>
      </c>
      <c r="AU325">
        <v>3.39</v>
      </c>
      <c r="AV325">
        <v>3.7</v>
      </c>
      <c r="AW325">
        <v>4.0199999999999996</v>
      </c>
      <c r="AX325">
        <v>4.2300000000000004</v>
      </c>
      <c r="AY325">
        <v>4.4800000000000004</v>
      </c>
      <c r="AZ325">
        <v>4.84</v>
      </c>
      <c r="BA325">
        <v>5.1100000000000003</v>
      </c>
      <c r="BB325">
        <v>5.33</v>
      </c>
      <c r="BC325">
        <v>5.58</v>
      </c>
      <c r="BD325">
        <v>5.91</v>
      </c>
      <c r="BE325">
        <v>6.25</v>
      </c>
      <c r="BF325">
        <v>6.75</v>
      </c>
      <c r="BG325">
        <v>7.27</v>
      </c>
      <c r="BH325">
        <v>8</v>
      </c>
      <c r="BI325">
        <v>8.5399999999999991</v>
      </c>
      <c r="BJ325">
        <v>9.02</v>
      </c>
      <c r="BK325">
        <v>9.17</v>
      </c>
      <c r="BL325">
        <v>9.65</v>
      </c>
      <c r="BM325">
        <v>10.1</v>
      </c>
      <c r="BN325">
        <v>10.4</v>
      </c>
      <c r="BO325">
        <v>10.8</v>
      </c>
      <c r="BP325">
        <v>11</v>
      </c>
      <c r="BQ325">
        <v>11.3</v>
      </c>
      <c r="BR325">
        <v>11.5</v>
      </c>
      <c r="BS325">
        <v>11.7</v>
      </c>
      <c r="BT325">
        <v>12</v>
      </c>
      <c r="BU325">
        <v>12.2</v>
      </c>
      <c r="BV325">
        <v>12.4</v>
      </c>
      <c r="BW325">
        <v>12.5</v>
      </c>
      <c r="BX325">
        <v>12.7</v>
      </c>
      <c r="BY325">
        <v>12.8</v>
      </c>
      <c r="BZ325">
        <v>13</v>
      </c>
      <c r="CA325">
        <v>13.2</v>
      </c>
      <c r="CB325">
        <v>13.3</v>
      </c>
      <c r="CC325">
        <v>13.4</v>
      </c>
      <c r="CD325">
        <v>13.5</v>
      </c>
      <c r="CE325">
        <v>13.6</v>
      </c>
      <c r="CF325">
        <v>13.7</v>
      </c>
      <c r="CG325">
        <v>13.8</v>
      </c>
      <c r="CH325">
        <v>13.9</v>
      </c>
      <c r="CI325">
        <v>14</v>
      </c>
      <c r="CJ325">
        <v>14.1</v>
      </c>
      <c r="CK325">
        <v>14.1</v>
      </c>
      <c r="CL325">
        <v>14.2</v>
      </c>
      <c r="CM325">
        <v>14.2</v>
      </c>
      <c r="CN325">
        <v>14.2</v>
      </c>
      <c r="CO325">
        <v>14.3</v>
      </c>
      <c r="CP325">
        <v>14.3</v>
      </c>
      <c r="CQ325">
        <v>14.3</v>
      </c>
      <c r="CR325">
        <v>14.3</v>
      </c>
      <c r="CS325">
        <v>14.2</v>
      </c>
      <c r="CT325">
        <v>14.2</v>
      </c>
      <c r="CU325">
        <v>14.2</v>
      </c>
      <c r="CV325">
        <v>14.2</v>
      </c>
      <c r="CW325">
        <v>14.1</v>
      </c>
      <c r="CX325">
        <v>14.1</v>
      </c>
      <c r="CY325">
        <v>14</v>
      </c>
      <c r="CZ325">
        <v>13.9</v>
      </c>
      <c r="DA325">
        <v>13.8</v>
      </c>
      <c r="DB325">
        <v>13.7</v>
      </c>
      <c r="DC325">
        <v>13.6</v>
      </c>
      <c r="DD325">
        <v>13.5</v>
      </c>
      <c r="DE325">
        <v>13.4</v>
      </c>
      <c r="DF325">
        <v>13.3</v>
      </c>
      <c r="DG325">
        <v>13.2</v>
      </c>
      <c r="DH325">
        <v>13</v>
      </c>
      <c r="DI325">
        <v>12.9</v>
      </c>
      <c r="DJ325">
        <v>12.7</v>
      </c>
      <c r="DK325">
        <v>12.5</v>
      </c>
      <c r="DL325">
        <v>12.4</v>
      </c>
      <c r="DM325">
        <v>12.2</v>
      </c>
      <c r="DN325">
        <v>11.8</v>
      </c>
      <c r="DO325">
        <v>11.5</v>
      </c>
      <c r="DP325">
        <v>11.2</v>
      </c>
      <c r="DQ325">
        <v>10.6</v>
      </c>
      <c r="DR325">
        <v>9.83</v>
      </c>
      <c r="DS325">
        <v>8.59</v>
      </c>
      <c r="DT325">
        <v>8.06</v>
      </c>
      <c r="DU325">
        <v>7.53</v>
      </c>
      <c r="DV325">
        <v>8.4499999999999993</v>
      </c>
      <c r="DW325">
        <v>8.61</v>
      </c>
      <c r="DX325">
        <v>8.67</v>
      </c>
      <c r="DY325">
        <v>7.81</v>
      </c>
      <c r="DZ325">
        <v>7.52</v>
      </c>
      <c r="EA325">
        <v>6.74</v>
      </c>
      <c r="EB325">
        <v>6.29</v>
      </c>
      <c r="EC325">
        <v>5.97</v>
      </c>
      <c r="ED325">
        <v>5.52</v>
      </c>
      <c r="EE325">
        <v>5.22</v>
      </c>
      <c r="EF325">
        <v>4.92</v>
      </c>
      <c r="EG325">
        <v>4.68</v>
      </c>
      <c r="EH325">
        <v>4.41</v>
      </c>
      <c r="EI325">
        <v>4.21</v>
      </c>
      <c r="EJ325">
        <v>4.07</v>
      </c>
      <c r="EK325">
        <v>3.84</v>
      </c>
      <c r="EL325">
        <v>3.57</v>
      </c>
      <c r="EM325">
        <v>3.22</v>
      </c>
      <c r="EN325">
        <v>3.02</v>
      </c>
      <c r="EO325">
        <v>2.83</v>
      </c>
      <c r="EP325">
        <v>2.68</v>
      </c>
      <c r="EQ325">
        <v>2.5099999999999998</v>
      </c>
      <c r="ER325">
        <v>2.2400000000000002</v>
      </c>
      <c r="ES325">
        <v>2.0699999999999998</v>
      </c>
      <c r="ET325">
        <v>1.96</v>
      </c>
      <c r="EU325">
        <v>1.75</v>
      </c>
      <c r="EV325">
        <v>1.64</v>
      </c>
      <c r="EW325">
        <v>1.5</v>
      </c>
      <c r="EX325">
        <v>1.4</v>
      </c>
      <c r="EY325">
        <v>1.26</v>
      </c>
      <c r="EZ325">
        <v>1.1499999999999999</v>
      </c>
      <c r="FA325">
        <v>1.05</v>
      </c>
      <c r="FB325">
        <v>0.93</v>
      </c>
      <c r="FC325">
        <v>0.82</v>
      </c>
      <c r="FD325">
        <v>0.79</v>
      </c>
      <c r="FE325">
        <v>0.72</v>
      </c>
      <c r="FF325">
        <v>0.62</v>
      </c>
      <c r="FG325">
        <v>0.56999999999999995</v>
      </c>
      <c r="FH325">
        <v>0.51</v>
      </c>
      <c r="FI325">
        <v>0.46</v>
      </c>
      <c r="FJ325">
        <v>0.4</v>
      </c>
      <c r="FK325">
        <v>0.35</v>
      </c>
      <c r="FL325">
        <v>0.32</v>
      </c>
      <c r="FM325">
        <v>0.28000000000000003</v>
      </c>
      <c r="FN325">
        <v>0.26</v>
      </c>
      <c r="FO325">
        <v>0.22</v>
      </c>
      <c r="FP325">
        <v>0.2</v>
      </c>
      <c r="FQ325">
        <v>0.18</v>
      </c>
      <c r="FR325">
        <v>0.17</v>
      </c>
      <c r="FS325">
        <v>0.15</v>
      </c>
      <c r="FT325">
        <v>0.14000000000000001</v>
      </c>
      <c r="FU325">
        <v>0.13</v>
      </c>
      <c r="FV325">
        <v>0.12</v>
      </c>
      <c r="FW325">
        <v>0.11</v>
      </c>
      <c r="FX325">
        <v>0.1</v>
      </c>
      <c r="FY325">
        <v>0.1</v>
      </c>
      <c r="FZ325">
        <v>0.1</v>
      </c>
    </row>
    <row r="326" spans="1:182" x14ac:dyDescent="0.15">
      <c r="A326">
        <v>-139</v>
      </c>
      <c r="B326">
        <v>0</v>
      </c>
      <c r="C326">
        <v>0</v>
      </c>
      <c r="D326">
        <v>0</v>
      </c>
      <c r="E326">
        <v>0</v>
      </c>
      <c r="F326">
        <v>0</v>
      </c>
      <c r="G326">
        <v>0</v>
      </c>
      <c r="H326">
        <v>0</v>
      </c>
      <c r="I326">
        <v>0</v>
      </c>
      <c r="J326">
        <v>0</v>
      </c>
      <c r="K326">
        <v>0</v>
      </c>
      <c r="L326">
        <v>0</v>
      </c>
      <c r="M326">
        <v>0</v>
      </c>
      <c r="N326">
        <v>0</v>
      </c>
      <c r="O326">
        <v>0.02</v>
      </c>
      <c r="P326">
        <v>0.03</v>
      </c>
      <c r="Q326">
        <v>0.04</v>
      </c>
      <c r="R326">
        <v>7.0000000000000007E-2</v>
      </c>
      <c r="S326">
        <v>0.09</v>
      </c>
      <c r="T326">
        <v>0.11</v>
      </c>
      <c r="U326">
        <v>0.14000000000000001</v>
      </c>
      <c r="V326">
        <v>0.17</v>
      </c>
      <c r="W326">
        <v>0.2</v>
      </c>
      <c r="X326">
        <v>0.24</v>
      </c>
      <c r="Y326">
        <v>0.28000000000000003</v>
      </c>
      <c r="Z326">
        <v>0.35</v>
      </c>
      <c r="AA326">
        <v>0.39</v>
      </c>
      <c r="AB326">
        <v>0.46</v>
      </c>
      <c r="AC326">
        <v>0.54</v>
      </c>
      <c r="AD326">
        <v>0.61</v>
      </c>
      <c r="AE326">
        <v>0.74</v>
      </c>
      <c r="AF326">
        <v>0.82</v>
      </c>
      <c r="AG326">
        <v>0.92</v>
      </c>
      <c r="AH326">
        <v>1.02</v>
      </c>
      <c r="AI326">
        <v>1.18</v>
      </c>
      <c r="AJ326">
        <v>1.25</v>
      </c>
      <c r="AK326">
        <v>1.43</v>
      </c>
      <c r="AL326">
        <v>1.59</v>
      </c>
      <c r="AM326">
        <v>1.77</v>
      </c>
      <c r="AN326">
        <v>1.95</v>
      </c>
      <c r="AO326">
        <v>2.15</v>
      </c>
      <c r="AP326">
        <v>2.2799999999999998</v>
      </c>
      <c r="AQ326">
        <v>2.5499999999999998</v>
      </c>
      <c r="AR326">
        <v>2.75</v>
      </c>
      <c r="AS326">
        <v>2.92</v>
      </c>
      <c r="AT326">
        <v>3.21</v>
      </c>
      <c r="AU326">
        <v>3.46</v>
      </c>
      <c r="AV326">
        <v>3.77</v>
      </c>
      <c r="AW326">
        <v>4.08</v>
      </c>
      <c r="AX326">
        <v>4.3600000000000003</v>
      </c>
      <c r="AY326">
        <v>4.58</v>
      </c>
      <c r="AZ326">
        <v>4.88</v>
      </c>
      <c r="BA326">
        <v>5.15</v>
      </c>
      <c r="BB326">
        <v>5.44</v>
      </c>
      <c r="BC326">
        <v>5.65</v>
      </c>
      <c r="BD326">
        <v>5.99</v>
      </c>
      <c r="BE326">
        <v>6.39</v>
      </c>
      <c r="BF326">
        <v>6.88</v>
      </c>
      <c r="BG326">
        <v>7.48</v>
      </c>
      <c r="BH326">
        <v>8.07</v>
      </c>
      <c r="BI326">
        <v>8.6300000000000008</v>
      </c>
      <c r="BJ326">
        <v>9.1199999999999992</v>
      </c>
      <c r="BK326">
        <v>9.19</v>
      </c>
      <c r="BL326">
        <v>9.7799999999999994</v>
      </c>
      <c r="BM326">
        <v>10.199999999999999</v>
      </c>
      <c r="BN326">
        <v>10.5</v>
      </c>
      <c r="BO326">
        <v>10.8</v>
      </c>
      <c r="BP326">
        <v>11.1</v>
      </c>
      <c r="BQ326">
        <v>11.3</v>
      </c>
      <c r="BR326">
        <v>11.6</v>
      </c>
      <c r="BS326">
        <v>11.8</v>
      </c>
      <c r="BT326">
        <v>12</v>
      </c>
      <c r="BU326">
        <v>12.2</v>
      </c>
      <c r="BV326">
        <v>12.4</v>
      </c>
      <c r="BW326">
        <v>12.6</v>
      </c>
      <c r="BX326">
        <v>12.7</v>
      </c>
      <c r="BY326">
        <v>12.9</v>
      </c>
      <c r="BZ326">
        <v>13.1</v>
      </c>
      <c r="CA326">
        <v>13.2</v>
      </c>
      <c r="CB326">
        <v>13.3</v>
      </c>
      <c r="CC326">
        <v>13.5</v>
      </c>
      <c r="CD326">
        <v>13.6</v>
      </c>
      <c r="CE326">
        <v>13.7</v>
      </c>
      <c r="CF326">
        <v>13.8</v>
      </c>
      <c r="CG326">
        <v>13.9</v>
      </c>
      <c r="CH326">
        <v>13.9</v>
      </c>
      <c r="CI326">
        <v>14</v>
      </c>
      <c r="CJ326">
        <v>14.1</v>
      </c>
      <c r="CK326">
        <v>14.1</v>
      </c>
      <c r="CL326">
        <v>14.2</v>
      </c>
      <c r="CM326">
        <v>14.2</v>
      </c>
      <c r="CN326">
        <v>14.3</v>
      </c>
      <c r="CO326">
        <v>14.3</v>
      </c>
      <c r="CP326">
        <v>14.3</v>
      </c>
      <c r="CQ326">
        <v>14.3</v>
      </c>
      <c r="CR326">
        <v>14.3</v>
      </c>
      <c r="CS326">
        <v>14.3</v>
      </c>
      <c r="CT326">
        <v>14.2</v>
      </c>
      <c r="CU326">
        <v>14.2</v>
      </c>
      <c r="CV326">
        <v>14.2</v>
      </c>
      <c r="CW326">
        <v>14.1</v>
      </c>
      <c r="CX326">
        <v>14.1</v>
      </c>
      <c r="CY326">
        <v>14</v>
      </c>
      <c r="CZ326">
        <v>13.9</v>
      </c>
      <c r="DA326">
        <v>13.8</v>
      </c>
      <c r="DB326">
        <v>13.8</v>
      </c>
      <c r="DC326">
        <v>13.7</v>
      </c>
      <c r="DD326">
        <v>13.5</v>
      </c>
      <c r="DE326">
        <v>13.4</v>
      </c>
      <c r="DF326">
        <v>13.3</v>
      </c>
      <c r="DG326">
        <v>13.2</v>
      </c>
      <c r="DH326">
        <v>13</v>
      </c>
      <c r="DI326">
        <v>12.9</v>
      </c>
      <c r="DJ326">
        <v>12.7</v>
      </c>
      <c r="DK326">
        <v>12.5</v>
      </c>
      <c r="DL326">
        <v>12.3</v>
      </c>
      <c r="DM326">
        <v>12.1</v>
      </c>
      <c r="DN326">
        <v>11.8</v>
      </c>
      <c r="DO326">
        <v>11.5</v>
      </c>
      <c r="DP326">
        <v>11.1</v>
      </c>
      <c r="DQ326">
        <v>10.5</v>
      </c>
      <c r="DR326">
        <v>9.68</v>
      </c>
      <c r="DS326">
        <v>8.52</v>
      </c>
      <c r="DT326">
        <v>7.99</v>
      </c>
      <c r="DU326">
        <v>7.42</v>
      </c>
      <c r="DV326">
        <v>8.07</v>
      </c>
      <c r="DW326">
        <v>8.48</v>
      </c>
      <c r="DX326">
        <v>8.15</v>
      </c>
      <c r="DY326">
        <v>7.74</v>
      </c>
      <c r="DZ326">
        <v>7.38</v>
      </c>
      <c r="EA326">
        <v>6.67</v>
      </c>
      <c r="EB326">
        <v>6.12</v>
      </c>
      <c r="EC326">
        <v>5.75</v>
      </c>
      <c r="ED326">
        <v>5.44</v>
      </c>
      <c r="EE326">
        <v>5.21</v>
      </c>
      <c r="EF326">
        <v>4.96</v>
      </c>
      <c r="EG326">
        <v>4.67</v>
      </c>
      <c r="EH326">
        <v>4.33</v>
      </c>
      <c r="EI326">
        <v>4.17</v>
      </c>
      <c r="EJ326">
        <v>4.0199999999999996</v>
      </c>
      <c r="EK326">
        <v>3.81</v>
      </c>
      <c r="EL326">
        <v>3.5</v>
      </c>
      <c r="EM326">
        <v>3.19</v>
      </c>
      <c r="EN326">
        <v>2.93</v>
      </c>
      <c r="EO326">
        <v>2.81</v>
      </c>
      <c r="EP326">
        <v>2.61</v>
      </c>
      <c r="EQ326">
        <v>2.41</v>
      </c>
      <c r="ER326">
        <v>2.2200000000000002</v>
      </c>
      <c r="ES326">
        <v>2.06</v>
      </c>
      <c r="ET326">
        <v>1.97</v>
      </c>
      <c r="EU326">
        <v>1.7</v>
      </c>
      <c r="EV326">
        <v>1.62</v>
      </c>
      <c r="EW326">
        <v>1.45</v>
      </c>
      <c r="EX326">
        <v>1.34</v>
      </c>
      <c r="EY326">
        <v>1.24</v>
      </c>
      <c r="EZ326">
        <v>1.1100000000000001</v>
      </c>
      <c r="FA326">
        <v>1.06</v>
      </c>
      <c r="FB326">
        <v>0.93</v>
      </c>
      <c r="FC326">
        <v>0.84</v>
      </c>
      <c r="FD326">
        <v>0.73</v>
      </c>
      <c r="FE326">
        <v>0.68</v>
      </c>
      <c r="FF326">
        <v>0.62</v>
      </c>
      <c r="FG326">
        <v>0.54</v>
      </c>
      <c r="FH326">
        <v>0.5</v>
      </c>
      <c r="FI326">
        <v>0.43</v>
      </c>
      <c r="FJ326">
        <v>0.39</v>
      </c>
      <c r="FK326">
        <v>0.34</v>
      </c>
      <c r="FL326">
        <v>0.31</v>
      </c>
      <c r="FM326">
        <v>0.27</v>
      </c>
      <c r="FN326">
        <v>0.24</v>
      </c>
      <c r="FO326">
        <v>0.22</v>
      </c>
      <c r="FP326">
        <v>0.2</v>
      </c>
      <c r="FQ326">
        <v>0.18</v>
      </c>
      <c r="FR326">
        <v>0.16</v>
      </c>
      <c r="FS326">
        <v>0.15</v>
      </c>
      <c r="FT326">
        <v>0.13</v>
      </c>
      <c r="FU326">
        <v>0.12</v>
      </c>
      <c r="FV326">
        <v>0.11</v>
      </c>
      <c r="FW326">
        <v>0.11</v>
      </c>
      <c r="FX326">
        <v>0.1</v>
      </c>
      <c r="FY326">
        <v>0.1</v>
      </c>
      <c r="FZ326">
        <v>0.1</v>
      </c>
    </row>
    <row r="327" spans="1:182" x14ac:dyDescent="0.15">
      <c r="A327">
        <v>-140</v>
      </c>
      <c r="B327">
        <v>0</v>
      </c>
      <c r="C327">
        <v>0</v>
      </c>
      <c r="D327">
        <v>0</v>
      </c>
      <c r="E327">
        <v>0</v>
      </c>
      <c r="F327">
        <v>0</v>
      </c>
      <c r="G327">
        <v>0</v>
      </c>
      <c r="H327">
        <v>0</v>
      </c>
      <c r="I327">
        <v>0</v>
      </c>
      <c r="J327">
        <v>0</v>
      </c>
      <c r="K327">
        <v>0</v>
      </c>
      <c r="L327">
        <v>0</v>
      </c>
      <c r="M327">
        <v>0</v>
      </c>
      <c r="N327">
        <v>0</v>
      </c>
      <c r="O327">
        <v>0.02</v>
      </c>
      <c r="P327">
        <v>0.04</v>
      </c>
      <c r="Q327">
        <v>0.05</v>
      </c>
      <c r="R327">
        <v>7.0000000000000007E-2</v>
      </c>
      <c r="S327">
        <v>0.09</v>
      </c>
      <c r="T327">
        <v>0.11</v>
      </c>
      <c r="U327">
        <v>0.14000000000000001</v>
      </c>
      <c r="V327">
        <v>0.17</v>
      </c>
      <c r="W327">
        <v>0.21</v>
      </c>
      <c r="X327">
        <v>0.25</v>
      </c>
      <c r="Y327">
        <v>0.28999999999999998</v>
      </c>
      <c r="Z327">
        <v>0.35</v>
      </c>
      <c r="AA327">
        <v>0.41</v>
      </c>
      <c r="AB327">
        <v>0.48</v>
      </c>
      <c r="AC327">
        <v>0.56000000000000005</v>
      </c>
      <c r="AD327">
        <v>0.64</v>
      </c>
      <c r="AE327">
        <v>0.72</v>
      </c>
      <c r="AF327">
        <v>0.84</v>
      </c>
      <c r="AG327">
        <v>0.97</v>
      </c>
      <c r="AH327">
        <v>1.08</v>
      </c>
      <c r="AI327">
        <v>1.17</v>
      </c>
      <c r="AJ327">
        <v>1.32</v>
      </c>
      <c r="AK327">
        <v>1.45</v>
      </c>
      <c r="AL327">
        <v>1.63</v>
      </c>
      <c r="AM327">
        <v>1.79</v>
      </c>
      <c r="AN327">
        <v>2.0099999999999998</v>
      </c>
      <c r="AO327">
        <v>2.16</v>
      </c>
      <c r="AP327">
        <v>2.35</v>
      </c>
      <c r="AQ327">
        <v>2.58</v>
      </c>
      <c r="AR327">
        <v>2.81</v>
      </c>
      <c r="AS327">
        <v>2.95</v>
      </c>
      <c r="AT327">
        <v>3.25</v>
      </c>
      <c r="AU327">
        <v>3.52</v>
      </c>
      <c r="AV327">
        <v>3.79</v>
      </c>
      <c r="AW327">
        <v>4.13</v>
      </c>
      <c r="AX327">
        <v>4.3099999999999996</v>
      </c>
      <c r="AY327">
        <v>4.7</v>
      </c>
      <c r="AZ327">
        <v>4.9000000000000004</v>
      </c>
      <c r="BA327">
        <v>5.2</v>
      </c>
      <c r="BB327">
        <v>5.44</v>
      </c>
      <c r="BC327">
        <v>5.72</v>
      </c>
      <c r="BD327">
        <v>6.06</v>
      </c>
      <c r="BE327">
        <v>6.46</v>
      </c>
      <c r="BF327">
        <v>6.96</v>
      </c>
      <c r="BG327">
        <v>7.58</v>
      </c>
      <c r="BH327">
        <v>8.23</v>
      </c>
      <c r="BI327">
        <v>8.5299999999999994</v>
      </c>
      <c r="BJ327">
        <v>9.18</v>
      </c>
      <c r="BK327">
        <v>9.33</v>
      </c>
      <c r="BL327">
        <v>9.75</v>
      </c>
      <c r="BM327">
        <v>10.199999999999999</v>
      </c>
      <c r="BN327">
        <v>10.6</v>
      </c>
      <c r="BO327">
        <v>10.9</v>
      </c>
      <c r="BP327">
        <v>11.1</v>
      </c>
      <c r="BQ327">
        <v>11.4</v>
      </c>
      <c r="BR327">
        <v>11.6</v>
      </c>
      <c r="BS327">
        <v>11.9</v>
      </c>
      <c r="BT327">
        <v>12.1</v>
      </c>
      <c r="BU327">
        <v>12.3</v>
      </c>
      <c r="BV327">
        <v>12.5</v>
      </c>
      <c r="BW327">
        <v>12.6</v>
      </c>
      <c r="BX327">
        <v>12.8</v>
      </c>
      <c r="BY327">
        <v>12.9</v>
      </c>
      <c r="BZ327">
        <v>13.1</v>
      </c>
      <c r="CA327">
        <v>13.2</v>
      </c>
      <c r="CB327">
        <v>13.4</v>
      </c>
      <c r="CC327">
        <v>13.5</v>
      </c>
      <c r="CD327">
        <v>13.6</v>
      </c>
      <c r="CE327">
        <v>13.7</v>
      </c>
      <c r="CF327">
        <v>13.8</v>
      </c>
      <c r="CG327">
        <v>13.9</v>
      </c>
      <c r="CH327">
        <v>14</v>
      </c>
      <c r="CI327">
        <v>14.1</v>
      </c>
      <c r="CJ327">
        <v>14.1</v>
      </c>
      <c r="CK327">
        <v>14.2</v>
      </c>
      <c r="CL327">
        <v>14.2</v>
      </c>
      <c r="CM327">
        <v>14.3</v>
      </c>
      <c r="CN327">
        <v>14.3</v>
      </c>
      <c r="CO327">
        <v>14.3</v>
      </c>
      <c r="CP327">
        <v>14.3</v>
      </c>
      <c r="CQ327">
        <v>14.3</v>
      </c>
      <c r="CR327">
        <v>14.3</v>
      </c>
      <c r="CS327">
        <v>14.3</v>
      </c>
      <c r="CT327">
        <v>14.3</v>
      </c>
      <c r="CU327">
        <v>14.2</v>
      </c>
      <c r="CV327">
        <v>14.2</v>
      </c>
      <c r="CW327">
        <v>14.1</v>
      </c>
      <c r="CX327">
        <v>14.1</v>
      </c>
      <c r="CY327">
        <v>14</v>
      </c>
      <c r="CZ327">
        <v>13.9</v>
      </c>
      <c r="DA327">
        <v>13.9</v>
      </c>
      <c r="DB327">
        <v>13.8</v>
      </c>
      <c r="DC327">
        <v>13.7</v>
      </c>
      <c r="DD327">
        <v>13.6</v>
      </c>
      <c r="DE327">
        <v>13.4</v>
      </c>
      <c r="DF327">
        <v>13.3</v>
      </c>
      <c r="DG327">
        <v>13.2</v>
      </c>
      <c r="DH327">
        <v>13</v>
      </c>
      <c r="DI327">
        <v>12.9</v>
      </c>
      <c r="DJ327">
        <v>12.7</v>
      </c>
      <c r="DK327">
        <v>12.5</v>
      </c>
      <c r="DL327">
        <v>12.3</v>
      </c>
      <c r="DM327">
        <v>12</v>
      </c>
      <c r="DN327">
        <v>11.7</v>
      </c>
      <c r="DO327">
        <v>11.4</v>
      </c>
      <c r="DP327">
        <v>11</v>
      </c>
      <c r="DQ327">
        <v>10.5</v>
      </c>
      <c r="DR327">
        <v>9.69</v>
      </c>
      <c r="DS327">
        <v>8.4</v>
      </c>
      <c r="DT327">
        <v>7.86</v>
      </c>
      <c r="DU327">
        <v>7.31</v>
      </c>
      <c r="DV327">
        <v>8.2799999999999994</v>
      </c>
      <c r="DW327">
        <v>8.9700000000000006</v>
      </c>
      <c r="DX327">
        <v>8.1300000000000008</v>
      </c>
      <c r="DY327">
        <v>7.86</v>
      </c>
      <c r="DZ327">
        <v>7.11</v>
      </c>
      <c r="EA327">
        <v>6.67</v>
      </c>
      <c r="EB327">
        <v>6.07</v>
      </c>
      <c r="EC327">
        <v>5.67</v>
      </c>
      <c r="ED327">
        <v>5.41</v>
      </c>
      <c r="EE327">
        <v>5.01</v>
      </c>
      <c r="EF327">
        <v>4.84</v>
      </c>
      <c r="EG327">
        <v>4.5</v>
      </c>
      <c r="EH327">
        <v>4.21</v>
      </c>
      <c r="EI327">
        <v>4.1900000000000004</v>
      </c>
      <c r="EJ327">
        <v>4.01</v>
      </c>
      <c r="EK327">
        <v>3.75</v>
      </c>
      <c r="EL327">
        <v>3.39</v>
      </c>
      <c r="EM327">
        <v>3.12</v>
      </c>
      <c r="EN327">
        <v>2.92</v>
      </c>
      <c r="EO327">
        <v>2.78</v>
      </c>
      <c r="EP327">
        <v>2.57</v>
      </c>
      <c r="EQ327">
        <v>2.36</v>
      </c>
      <c r="ER327">
        <v>2.1800000000000002</v>
      </c>
      <c r="ES327">
        <v>2</v>
      </c>
      <c r="ET327">
        <v>1.89</v>
      </c>
      <c r="EU327">
        <v>1.73</v>
      </c>
      <c r="EV327">
        <v>1.59</v>
      </c>
      <c r="EW327">
        <v>1.43</v>
      </c>
      <c r="EX327">
        <v>1.3</v>
      </c>
      <c r="EY327">
        <v>1.17</v>
      </c>
      <c r="EZ327">
        <v>1.08</v>
      </c>
      <c r="FA327">
        <v>0.97</v>
      </c>
      <c r="FB327">
        <v>0.88</v>
      </c>
      <c r="FC327">
        <v>0.82</v>
      </c>
      <c r="FD327">
        <v>0.71</v>
      </c>
      <c r="FE327">
        <v>0.65</v>
      </c>
      <c r="FF327">
        <v>0.61</v>
      </c>
      <c r="FG327">
        <v>0.54</v>
      </c>
      <c r="FH327">
        <v>0.47</v>
      </c>
      <c r="FI327">
        <v>0.42</v>
      </c>
      <c r="FJ327">
        <v>0.39</v>
      </c>
      <c r="FK327">
        <v>0.33</v>
      </c>
      <c r="FL327">
        <v>0.3</v>
      </c>
      <c r="FM327">
        <v>0.26</v>
      </c>
      <c r="FN327">
        <v>0.23</v>
      </c>
      <c r="FO327">
        <v>0.22</v>
      </c>
      <c r="FP327">
        <v>0.19</v>
      </c>
      <c r="FQ327">
        <v>0.17</v>
      </c>
      <c r="FR327">
        <v>0.16</v>
      </c>
      <c r="FS327">
        <v>0.14000000000000001</v>
      </c>
      <c r="FT327">
        <v>0.13</v>
      </c>
      <c r="FU327">
        <v>0.12</v>
      </c>
      <c r="FV327">
        <v>0.11</v>
      </c>
      <c r="FW327">
        <v>0.1</v>
      </c>
      <c r="FX327">
        <v>0.1</v>
      </c>
      <c r="FY327">
        <v>0.1</v>
      </c>
      <c r="FZ327">
        <v>0.1</v>
      </c>
    </row>
    <row r="328" spans="1:182" x14ac:dyDescent="0.15">
      <c r="A328">
        <v>-141</v>
      </c>
      <c r="B328">
        <v>0</v>
      </c>
      <c r="C328">
        <v>0</v>
      </c>
      <c r="D328">
        <v>0</v>
      </c>
      <c r="E328">
        <v>0</v>
      </c>
      <c r="F328">
        <v>0</v>
      </c>
      <c r="G328">
        <v>0</v>
      </c>
      <c r="H328">
        <v>0</v>
      </c>
      <c r="I328">
        <v>0</v>
      </c>
      <c r="J328">
        <v>0</v>
      </c>
      <c r="K328">
        <v>0</v>
      </c>
      <c r="L328">
        <v>0</v>
      </c>
      <c r="M328">
        <v>0</v>
      </c>
      <c r="N328">
        <v>0</v>
      </c>
      <c r="O328">
        <v>0.02</v>
      </c>
      <c r="P328">
        <v>0.03</v>
      </c>
      <c r="Q328">
        <v>0.06</v>
      </c>
      <c r="R328">
        <v>0.08</v>
      </c>
      <c r="S328">
        <v>0.1</v>
      </c>
      <c r="T328">
        <v>0.12</v>
      </c>
      <c r="U328">
        <v>0.15</v>
      </c>
      <c r="V328">
        <v>0.17</v>
      </c>
      <c r="W328">
        <v>0.22</v>
      </c>
      <c r="X328">
        <v>0.25</v>
      </c>
      <c r="Y328">
        <v>0.31</v>
      </c>
      <c r="Z328">
        <v>0.37</v>
      </c>
      <c r="AA328">
        <v>0.41</v>
      </c>
      <c r="AB328">
        <v>0.5</v>
      </c>
      <c r="AC328">
        <v>0.55000000000000004</v>
      </c>
      <c r="AD328">
        <v>0.66</v>
      </c>
      <c r="AE328">
        <v>0.73</v>
      </c>
      <c r="AF328">
        <v>0.85</v>
      </c>
      <c r="AG328">
        <v>0.95</v>
      </c>
      <c r="AH328">
        <v>1.06</v>
      </c>
      <c r="AI328">
        <v>1.23</v>
      </c>
      <c r="AJ328">
        <v>1.36</v>
      </c>
      <c r="AK328">
        <v>1.49</v>
      </c>
      <c r="AL328">
        <v>1.66</v>
      </c>
      <c r="AM328">
        <v>1.81</v>
      </c>
      <c r="AN328">
        <v>2.02</v>
      </c>
      <c r="AO328">
        <v>2.17</v>
      </c>
      <c r="AP328">
        <v>2.39</v>
      </c>
      <c r="AQ328">
        <v>2.65</v>
      </c>
      <c r="AR328">
        <v>2.84</v>
      </c>
      <c r="AS328">
        <v>3.04</v>
      </c>
      <c r="AT328">
        <v>3.29</v>
      </c>
      <c r="AU328">
        <v>3.59</v>
      </c>
      <c r="AV328">
        <v>3.95</v>
      </c>
      <c r="AW328">
        <v>4.1900000000000004</v>
      </c>
      <c r="AX328">
        <v>4.42</v>
      </c>
      <c r="AY328">
        <v>4.76</v>
      </c>
      <c r="AZ328">
        <v>4.9800000000000004</v>
      </c>
      <c r="BA328">
        <v>5.24</v>
      </c>
      <c r="BB328">
        <v>5.5</v>
      </c>
      <c r="BC328">
        <v>5.83</v>
      </c>
      <c r="BD328">
        <v>6.12</v>
      </c>
      <c r="BE328">
        <v>6.58</v>
      </c>
      <c r="BF328">
        <v>7.13</v>
      </c>
      <c r="BG328">
        <v>7.71</v>
      </c>
      <c r="BH328">
        <v>8.33</v>
      </c>
      <c r="BI328">
        <v>8.85</v>
      </c>
      <c r="BJ328">
        <v>9.3000000000000007</v>
      </c>
      <c r="BK328">
        <v>9.32</v>
      </c>
      <c r="BL328">
        <v>9.91</v>
      </c>
      <c r="BM328">
        <v>10.3</v>
      </c>
      <c r="BN328">
        <v>10.7</v>
      </c>
      <c r="BO328">
        <v>10.9</v>
      </c>
      <c r="BP328">
        <v>11.2</v>
      </c>
      <c r="BQ328">
        <v>11.5</v>
      </c>
      <c r="BR328">
        <v>11.7</v>
      </c>
      <c r="BS328">
        <v>11.9</v>
      </c>
      <c r="BT328">
        <v>12.1</v>
      </c>
      <c r="BU328">
        <v>12.3</v>
      </c>
      <c r="BV328">
        <v>12.5</v>
      </c>
      <c r="BW328">
        <v>12.6</v>
      </c>
      <c r="BX328">
        <v>12.8</v>
      </c>
      <c r="BY328">
        <v>13</v>
      </c>
      <c r="BZ328">
        <v>13.1</v>
      </c>
      <c r="CA328">
        <v>13.3</v>
      </c>
      <c r="CB328">
        <v>13.4</v>
      </c>
      <c r="CC328">
        <v>13.5</v>
      </c>
      <c r="CD328">
        <v>13.7</v>
      </c>
      <c r="CE328">
        <v>13.8</v>
      </c>
      <c r="CF328">
        <v>13.9</v>
      </c>
      <c r="CG328">
        <v>14</v>
      </c>
      <c r="CH328">
        <v>14</v>
      </c>
      <c r="CI328">
        <v>14.1</v>
      </c>
      <c r="CJ328">
        <v>14.1</v>
      </c>
      <c r="CK328">
        <v>14.2</v>
      </c>
      <c r="CL328">
        <v>14.2</v>
      </c>
      <c r="CM328">
        <v>14.3</v>
      </c>
      <c r="CN328">
        <v>14.3</v>
      </c>
      <c r="CO328">
        <v>14.3</v>
      </c>
      <c r="CP328">
        <v>14.3</v>
      </c>
      <c r="CQ328">
        <v>14.3</v>
      </c>
      <c r="CR328">
        <v>14.3</v>
      </c>
      <c r="CS328">
        <v>14.3</v>
      </c>
      <c r="CT328">
        <v>14.3</v>
      </c>
      <c r="CU328">
        <v>14.3</v>
      </c>
      <c r="CV328">
        <v>14.2</v>
      </c>
      <c r="CW328">
        <v>14.2</v>
      </c>
      <c r="CX328">
        <v>14.1</v>
      </c>
      <c r="CY328">
        <v>14</v>
      </c>
      <c r="CZ328">
        <v>14</v>
      </c>
      <c r="DA328">
        <v>13.9</v>
      </c>
      <c r="DB328">
        <v>13.8</v>
      </c>
      <c r="DC328">
        <v>13.7</v>
      </c>
      <c r="DD328">
        <v>13.6</v>
      </c>
      <c r="DE328">
        <v>13.4</v>
      </c>
      <c r="DF328">
        <v>13.3</v>
      </c>
      <c r="DG328">
        <v>13.2</v>
      </c>
      <c r="DH328">
        <v>13</v>
      </c>
      <c r="DI328">
        <v>12.9</v>
      </c>
      <c r="DJ328">
        <v>12.7</v>
      </c>
      <c r="DK328">
        <v>12.5</v>
      </c>
      <c r="DL328">
        <v>12.3</v>
      </c>
      <c r="DM328">
        <v>12</v>
      </c>
      <c r="DN328">
        <v>11.7</v>
      </c>
      <c r="DO328">
        <v>11.3</v>
      </c>
      <c r="DP328">
        <v>10.9</v>
      </c>
      <c r="DQ328">
        <v>10.199999999999999</v>
      </c>
      <c r="DR328">
        <v>8.77</v>
      </c>
      <c r="DS328">
        <v>9.25</v>
      </c>
      <c r="DT328">
        <v>7.74</v>
      </c>
      <c r="DU328">
        <v>8.2200000000000006</v>
      </c>
      <c r="DV328">
        <v>8.81</v>
      </c>
      <c r="DW328">
        <v>8.83</v>
      </c>
      <c r="DX328">
        <v>8.0500000000000007</v>
      </c>
      <c r="DY328">
        <v>7.72</v>
      </c>
      <c r="DZ328">
        <v>6.99</v>
      </c>
      <c r="EA328">
        <v>6.51</v>
      </c>
      <c r="EB328">
        <v>6.07</v>
      </c>
      <c r="EC328">
        <v>5.63</v>
      </c>
      <c r="ED328">
        <v>5.32</v>
      </c>
      <c r="EE328">
        <v>5.04</v>
      </c>
      <c r="EF328">
        <v>4.71</v>
      </c>
      <c r="EG328">
        <v>4.51</v>
      </c>
      <c r="EH328">
        <v>4.28</v>
      </c>
      <c r="EI328">
        <v>4.2</v>
      </c>
      <c r="EJ328">
        <v>3.92</v>
      </c>
      <c r="EK328">
        <v>3.67</v>
      </c>
      <c r="EL328">
        <v>3.3</v>
      </c>
      <c r="EM328">
        <v>3.11</v>
      </c>
      <c r="EN328">
        <v>2.88</v>
      </c>
      <c r="EO328">
        <v>2.71</v>
      </c>
      <c r="EP328">
        <v>2.5499999999999998</v>
      </c>
      <c r="EQ328">
        <v>2.35</v>
      </c>
      <c r="ER328">
        <v>2.09</v>
      </c>
      <c r="ES328">
        <v>2</v>
      </c>
      <c r="ET328">
        <v>1.8</v>
      </c>
      <c r="EU328">
        <v>1.69</v>
      </c>
      <c r="EV328">
        <v>1.58</v>
      </c>
      <c r="EW328">
        <v>1.37</v>
      </c>
      <c r="EX328">
        <v>1.31</v>
      </c>
      <c r="EY328">
        <v>1.18</v>
      </c>
      <c r="EZ328">
        <v>1.06</v>
      </c>
      <c r="FA328">
        <v>0.95</v>
      </c>
      <c r="FB328">
        <v>0.86</v>
      </c>
      <c r="FC328">
        <v>0.78</v>
      </c>
      <c r="FD328">
        <v>0.71</v>
      </c>
      <c r="FE328">
        <v>0.64</v>
      </c>
      <c r="FF328">
        <v>0.56999999999999995</v>
      </c>
      <c r="FG328">
        <v>0.51</v>
      </c>
      <c r="FH328">
        <v>0.48</v>
      </c>
      <c r="FI328">
        <v>0.42</v>
      </c>
      <c r="FJ328">
        <v>0.38</v>
      </c>
      <c r="FK328">
        <v>0.31</v>
      </c>
      <c r="FL328">
        <v>0.28999999999999998</v>
      </c>
      <c r="FM328">
        <v>0.25</v>
      </c>
      <c r="FN328">
        <v>0.23</v>
      </c>
      <c r="FO328">
        <v>0.21</v>
      </c>
      <c r="FP328">
        <v>0.18</v>
      </c>
      <c r="FQ328">
        <v>0.17</v>
      </c>
      <c r="FR328">
        <v>0.15</v>
      </c>
      <c r="FS328">
        <v>0.14000000000000001</v>
      </c>
      <c r="FT328">
        <v>0.12</v>
      </c>
      <c r="FU328">
        <v>0.12</v>
      </c>
      <c r="FV328">
        <v>0.11</v>
      </c>
      <c r="FW328">
        <v>0.1</v>
      </c>
      <c r="FX328">
        <v>0.1</v>
      </c>
      <c r="FY328">
        <v>0.1</v>
      </c>
      <c r="FZ328">
        <v>0.1</v>
      </c>
    </row>
    <row r="329" spans="1:182" x14ac:dyDescent="0.15">
      <c r="A329">
        <v>-142</v>
      </c>
      <c r="B329">
        <v>0</v>
      </c>
      <c r="C329">
        <v>0</v>
      </c>
      <c r="D329">
        <v>0</v>
      </c>
      <c r="E329">
        <v>0</v>
      </c>
      <c r="F329">
        <v>0</v>
      </c>
      <c r="G329">
        <v>0</v>
      </c>
      <c r="H329">
        <v>0</v>
      </c>
      <c r="I329">
        <v>0</v>
      </c>
      <c r="J329">
        <v>0</v>
      </c>
      <c r="K329">
        <v>0</v>
      </c>
      <c r="L329">
        <v>0</v>
      </c>
      <c r="M329">
        <v>0</v>
      </c>
      <c r="N329">
        <v>0</v>
      </c>
      <c r="O329">
        <v>0.02</v>
      </c>
      <c r="P329">
        <v>0.04</v>
      </c>
      <c r="Q329">
        <v>0.06</v>
      </c>
      <c r="R329">
        <v>0.08</v>
      </c>
      <c r="S329">
        <v>0.1</v>
      </c>
      <c r="T329">
        <v>0.12</v>
      </c>
      <c r="U329">
        <v>0.15</v>
      </c>
      <c r="V329">
        <v>0.19</v>
      </c>
      <c r="W329">
        <v>0.23</v>
      </c>
      <c r="X329">
        <v>0.27</v>
      </c>
      <c r="Y329">
        <v>0.32</v>
      </c>
      <c r="Z329">
        <v>0.37</v>
      </c>
      <c r="AA329">
        <v>0.44</v>
      </c>
      <c r="AB329">
        <v>0.5</v>
      </c>
      <c r="AC329">
        <v>0.6</v>
      </c>
      <c r="AD329">
        <v>0.66</v>
      </c>
      <c r="AE329">
        <v>0.77</v>
      </c>
      <c r="AF329">
        <v>0.87</v>
      </c>
      <c r="AG329">
        <v>0.97</v>
      </c>
      <c r="AH329">
        <v>1.0900000000000001</v>
      </c>
      <c r="AI329">
        <v>1.25</v>
      </c>
      <c r="AJ329">
        <v>1.37</v>
      </c>
      <c r="AK329">
        <v>1.53</v>
      </c>
      <c r="AL329">
        <v>1.72</v>
      </c>
      <c r="AM329">
        <v>1.86</v>
      </c>
      <c r="AN329">
        <v>2.08</v>
      </c>
      <c r="AO329">
        <v>2.19</v>
      </c>
      <c r="AP329">
        <v>2.4500000000000002</v>
      </c>
      <c r="AQ329">
        <v>2.73</v>
      </c>
      <c r="AR329">
        <v>2.88</v>
      </c>
      <c r="AS329">
        <v>3.11</v>
      </c>
      <c r="AT329">
        <v>3.36</v>
      </c>
      <c r="AU329">
        <v>3.66</v>
      </c>
      <c r="AV329">
        <v>3.99</v>
      </c>
      <c r="AW329">
        <v>4.17</v>
      </c>
      <c r="AX329">
        <v>4.5199999999999996</v>
      </c>
      <c r="AY329">
        <v>4.76</v>
      </c>
      <c r="AZ329">
        <v>5.09</v>
      </c>
      <c r="BA329">
        <v>5.33</v>
      </c>
      <c r="BB329">
        <v>5.57</v>
      </c>
      <c r="BC329">
        <v>5.91</v>
      </c>
      <c r="BD329">
        <v>6.26</v>
      </c>
      <c r="BE329">
        <v>6.68</v>
      </c>
      <c r="BF329">
        <v>7.23</v>
      </c>
      <c r="BG329">
        <v>7.92</v>
      </c>
      <c r="BH329">
        <v>8.44</v>
      </c>
      <c r="BI329">
        <v>8.9499999999999993</v>
      </c>
      <c r="BJ329">
        <v>9.4</v>
      </c>
      <c r="BK329">
        <v>9.5500000000000007</v>
      </c>
      <c r="BL329">
        <v>9.92</v>
      </c>
      <c r="BM329">
        <v>10.3</v>
      </c>
      <c r="BN329">
        <v>10.7</v>
      </c>
      <c r="BO329">
        <v>11</v>
      </c>
      <c r="BP329">
        <v>11.3</v>
      </c>
      <c r="BQ329">
        <v>11.5</v>
      </c>
      <c r="BR329">
        <v>11.7</v>
      </c>
      <c r="BS329">
        <v>11.9</v>
      </c>
      <c r="BT329">
        <v>12.2</v>
      </c>
      <c r="BU329">
        <v>12.4</v>
      </c>
      <c r="BV329">
        <v>12.6</v>
      </c>
      <c r="BW329">
        <v>12.7</v>
      </c>
      <c r="BX329">
        <v>12.9</v>
      </c>
      <c r="BY329">
        <v>13</v>
      </c>
      <c r="BZ329">
        <v>13.2</v>
      </c>
      <c r="CA329">
        <v>13.3</v>
      </c>
      <c r="CB329">
        <v>13.5</v>
      </c>
      <c r="CC329">
        <v>13.6</v>
      </c>
      <c r="CD329">
        <v>13.7</v>
      </c>
      <c r="CE329">
        <v>13.8</v>
      </c>
      <c r="CF329">
        <v>13.9</v>
      </c>
      <c r="CG329">
        <v>14</v>
      </c>
      <c r="CH329">
        <v>14</v>
      </c>
      <c r="CI329">
        <v>14.1</v>
      </c>
      <c r="CJ329">
        <v>14.2</v>
      </c>
      <c r="CK329">
        <v>14.2</v>
      </c>
      <c r="CL329">
        <v>14.3</v>
      </c>
      <c r="CM329">
        <v>14.3</v>
      </c>
      <c r="CN329">
        <v>14.3</v>
      </c>
      <c r="CO329">
        <v>14.4</v>
      </c>
      <c r="CP329">
        <v>14.4</v>
      </c>
      <c r="CQ329">
        <v>14.4</v>
      </c>
      <c r="CR329">
        <v>14.4</v>
      </c>
      <c r="CS329">
        <v>14.3</v>
      </c>
      <c r="CT329">
        <v>14.3</v>
      </c>
      <c r="CU329">
        <v>14.3</v>
      </c>
      <c r="CV329">
        <v>14.2</v>
      </c>
      <c r="CW329">
        <v>14.2</v>
      </c>
      <c r="CX329">
        <v>14.1</v>
      </c>
      <c r="CY329">
        <v>14.1</v>
      </c>
      <c r="CZ329">
        <v>14</v>
      </c>
      <c r="DA329">
        <v>13.9</v>
      </c>
      <c r="DB329">
        <v>13.8</v>
      </c>
      <c r="DC329">
        <v>13.7</v>
      </c>
      <c r="DD329">
        <v>13.6</v>
      </c>
      <c r="DE329">
        <v>13.4</v>
      </c>
      <c r="DF329">
        <v>13.3</v>
      </c>
      <c r="DG329">
        <v>13.2</v>
      </c>
      <c r="DH329">
        <v>13</v>
      </c>
      <c r="DI329">
        <v>12.9</v>
      </c>
      <c r="DJ329">
        <v>12.7</v>
      </c>
      <c r="DK329">
        <v>12.5</v>
      </c>
      <c r="DL329">
        <v>12.3</v>
      </c>
      <c r="DM329">
        <v>11.9</v>
      </c>
      <c r="DN329">
        <v>11.6</v>
      </c>
      <c r="DO329">
        <v>11.3</v>
      </c>
      <c r="DP329">
        <v>10.8</v>
      </c>
      <c r="DQ329">
        <v>10.1</v>
      </c>
      <c r="DR329">
        <v>8.73</v>
      </c>
      <c r="DS329">
        <v>8.25</v>
      </c>
      <c r="DT329">
        <v>7.65</v>
      </c>
      <c r="DU329">
        <v>8.2899999999999991</v>
      </c>
      <c r="DV329">
        <v>8.66</v>
      </c>
      <c r="DW329">
        <v>8.7100000000000009</v>
      </c>
      <c r="DX329">
        <v>7.93</v>
      </c>
      <c r="DY329">
        <v>7.58</v>
      </c>
      <c r="DZ329">
        <v>6.88</v>
      </c>
      <c r="EA329">
        <v>6.32</v>
      </c>
      <c r="EB329">
        <v>5.88</v>
      </c>
      <c r="EC329">
        <v>5.58</v>
      </c>
      <c r="ED329">
        <v>5.24</v>
      </c>
      <c r="EE329">
        <v>4.97</v>
      </c>
      <c r="EF329">
        <v>4.6399999999999997</v>
      </c>
      <c r="EG329">
        <v>4.43</v>
      </c>
      <c r="EH329">
        <v>4.17</v>
      </c>
      <c r="EI329">
        <v>4.1399999999999997</v>
      </c>
      <c r="EJ329">
        <v>3.89</v>
      </c>
      <c r="EK329">
        <v>3.54</v>
      </c>
      <c r="EL329">
        <v>3.32</v>
      </c>
      <c r="EM329">
        <v>2.97</v>
      </c>
      <c r="EN329">
        <v>2.83</v>
      </c>
      <c r="EO329">
        <v>2.65</v>
      </c>
      <c r="EP329">
        <v>2.5</v>
      </c>
      <c r="EQ329">
        <v>2.25</v>
      </c>
      <c r="ER329">
        <v>2.09</v>
      </c>
      <c r="ES329">
        <v>1.95</v>
      </c>
      <c r="ET329">
        <v>1.8</v>
      </c>
      <c r="EU329">
        <v>1.63</v>
      </c>
      <c r="EV329">
        <v>1.48</v>
      </c>
      <c r="EW329">
        <v>1.37</v>
      </c>
      <c r="EX329">
        <v>1.27</v>
      </c>
      <c r="EY329">
        <v>1.1499999999999999</v>
      </c>
      <c r="EZ329">
        <v>1.06</v>
      </c>
      <c r="FA329">
        <v>0.95</v>
      </c>
      <c r="FB329">
        <v>0.83</v>
      </c>
      <c r="FC329">
        <v>0.75</v>
      </c>
      <c r="FD329">
        <v>0.7</v>
      </c>
      <c r="FE329">
        <v>0.62</v>
      </c>
      <c r="FF329">
        <v>0.56000000000000005</v>
      </c>
      <c r="FG329">
        <v>0.48</v>
      </c>
      <c r="FH329">
        <v>0.44</v>
      </c>
      <c r="FI329">
        <v>0.39</v>
      </c>
      <c r="FJ329">
        <v>0.34</v>
      </c>
      <c r="FK329">
        <v>0.32</v>
      </c>
      <c r="FL329">
        <v>0.28999999999999998</v>
      </c>
      <c r="FM329">
        <v>0.26</v>
      </c>
      <c r="FN329">
        <v>0.23</v>
      </c>
      <c r="FO329">
        <v>0.2</v>
      </c>
      <c r="FP329">
        <v>0.18</v>
      </c>
      <c r="FQ329">
        <v>0.16</v>
      </c>
      <c r="FR329">
        <v>0.15</v>
      </c>
      <c r="FS329">
        <v>0.14000000000000001</v>
      </c>
      <c r="FT329">
        <v>0.13</v>
      </c>
      <c r="FU329">
        <v>0.11</v>
      </c>
      <c r="FV329">
        <v>0.11</v>
      </c>
      <c r="FW329">
        <v>0.1</v>
      </c>
      <c r="FX329">
        <v>0.1</v>
      </c>
      <c r="FY329">
        <v>0.1</v>
      </c>
      <c r="FZ329">
        <v>0.1</v>
      </c>
    </row>
    <row r="330" spans="1:182" x14ac:dyDescent="0.15">
      <c r="A330">
        <v>-143</v>
      </c>
      <c r="B330">
        <v>0</v>
      </c>
      <c r="C330">
        <v>0</v>
      </c>
      <c r="D330">
        <v>0</v>
      </c>
      <c r="E330">
        <v>0</v>
      </c>
      <c r="F330">
        <v>0</v>
      </c>
      <c r="G330">
        <v>0</v>
      </c>
      <c r="H330">
        <v>0</v>
      </c>
      <c r="I330">
        <v>0</v>
      </c>
      <c r="J330">
        <v>0</v>
      </c>
      <c r="K330">
        <v>0</v>
      </c>
      <c r="L330">
        <v>0</v>
      </c>
      <c r="M330">
        <v>0</v>
      </c>
      <c r="N330">
        <v>0</v>
      </c>
      <c r="O330">
        <v>0.02</v>
      </c>
      <c r="P330">
        <v>0.04</v>
      </c>
      <c r="Q330">
        <v>0.05</v>
      </c>
      <c r="R330">
        <v>0.08</v>
      </c>
      <c r="S330">
        <v>0.1</v>
      </c>
      <c r="T330">
        <v>0.13</v>
      </c>
      <c r="U330">
        <v>0.16</v>
      </c>
      <c r="V330">
        <v>0.19</v>
      </c>
      <c r="W330">
        <v>0.23</v>
      </c>
      <c r="X330">
        <v>0.27</v>
      </c>
      <c r="Y330">
        <v>0.32</v>
      </c>
      <c r="Z330">
        <v>0.38</v>
      </c>
      <c r="AA330">
        <v>0.44</v>
      </c>
      <c r="AB330">
        <v>0.53</v>
      </c>
      <c r="AC330">
        <v>0.6</v>
      </c>
      <c r="AD330">
        <v>0.71</v>
      </c>
      <c r="AE330">
        <v>0.8</v>
      </c>
      <c r="AF330">
        <v>0.88</v>
      </c>
      <c r="AG330">
        <v>1.02</v>
      </c>
      <c r="AH330">
        <v>1.1499999999999999</v>
      </c>
      <c r="AI330">
        <v>1.28</v>
      </c>
      <c r="AJ330">
        <v>1.43</v>
      </c>
      <c r="AK330">
        <v>1.54</v>
      </c>
      <c r="AL330">
        <v>1.72</v>
      </c>
      <c r="AM330">
        <v>1.86</v>
      </c>
      <c r="AN330">
        <v>2.11</v>
      </c>
      <c r="AO330">
        <v>2.2599999999999998</v>
      </c>
      <c r="AP330">
        <v>2.46</v>
      </c>
      <c r="AQ330">
        <v>2.78</v>
      </c>
      <c r="AR330">
        <v>2.88</v>
      </c>
      <c r="AS330">
        <v>3.19</v>
      </c>
      <c r="AT330">
        <v>3.41</v>
      </c>
      <c r="AU330">
        <v>3.71</v>
      </c>
      <c r="AV330">
        <v>4.05</v>
      </c>
      <c r="AW330">
        <v>4.29</v>
      </c>
      <c r="AX330">
        <v>4.5199999999999996</v>
      </c>
      <c r="AY330">
        <v>4.84</v>
      </c>
      <c r="AZ330">
        <v>5.05</v>
      </c>
      <c r="BA330">
        <v>5.34</v>
      </c>
      <c r="BB330">
        <v>5.59</v>
      </c>
      <c r="BC330">
        <v>5.92</v>
      </c>
      <c r="BD330">
        <v>6.4</v>
      </c>
      <c r="BE330">
        <v>6.83</v>
      </c>
      <c r="BF330">
        <v>7.34</v>
      </c>
      <c r="BG330">
        <v>8.06</v>
      </c>
      <c r="BH330">
        <v>8.58</v>
      </c>
      <c r="BI330">
        <v>9.07</v>
      </c>
      <c r="BJ330">
        <v>9.4600000000000009</v>
      </c>
      <c r="BK330">
        <v>9.58</v>
      </c>
      <c r="BL330">
        <v>10</v>
      </c>
      <c r="BM330">
        <v>10.4</v>
      </c>
      <c r="BN330">
        <v>10.8</v>
      </c>
      <c r="BO330">
        <v>11.1</v>
      </c>
      <c r="BP330">
        <v>11.3</v>
      </c>
      <c r="BQ330">
        <v>11.6</v>
      </c>
      <c r="BR330">
        <v>11.8</v>
      </c>
      <c r="BS330">
        <v>12</v>
      </c>
      <c r="BT330">
        <v>12.2</v>
      </c>
      <c r="BU330">
        <v>12.4</v>
      </c>
      <c r="BV330">
        <v>12.6</v>
      </c>
      <c r="BW330">
        <v>12.8</v>
      </c>
      <c r="BX330">
        <v>12.9</v>
      </c>
      <c r="BY330">
        <v>13.1</v>
      </c>
      <c r="BZ330">
        <v>13.2</v>
      </c>
      <c r="CA330">
        <v>13.4</v>
      </c>
      <c r="CB330">
        <v>13.5</v>
      </c>
      <c r="CC330">
        <v>13.6</v>
      </c>
      <c r="CD330">
        <v>13.7</v>
      </c>
      <c r="CE330">
        <v>13.8</v>
      </c>
      <c r="CF330">
        <v>13.9</v>
      </c>
      <c r="CG330">
        <v>14</v>
      </c>
      <c r="CH330">
        <v>14.1</v>
      </c>
      <c r="CI330">
        <v>14.2</v>
      </c>
      <c r="CJ330">
        <v>14.2</v>
      </c>
      <c r="CK330">
        <v>14.3</v>
      </c>
      <c r="CL330">
        <v>14.3</v>
      </c>
      <c r="CM330">
        <v>14.3</v>
      </c>
      <c r="CN330">
        <v>14.4</v>
      </c>
      <c r="CO330">
        <v>14.4</v>
      </c>
      <c r="CP330">
        <v>14.4</v>
      </c>
      <c r="CQ330">
        <v>14.4</v>
      </c>
      <c r="CR330">
        <v>14.4</v>
      </c>
      <c r="CS330">
        <v>14.4</v>
      </c>
      <c r="CT330">
        <v>14.3</v>
      </c>
      <c r="CU330">
        <v>14.3</v>
      </c>
      <c r="CV330">
        <v>14.3</v>
      </c>
      <c r="CW330">
        <v>14.2</v>
      </c>
      <c r="CX330">
        <v>14.1</v>
      </c>
      <c r="CY330">
        <v>14.1</v>
      </c>
      <c r="CZ330">
        <v>14</v>
      </c>
      <c r="DA330">
        <v>13.9</v>
      </c>
      <c r="DB330">
        <v>13.8</v>
      </c>
      <c r="DC330">
        <v>13.7</v>
      </c>
      <c r="DD330">
        <v>13.6</v>
      </c>
      <c r="DE330">
        <v>13.5</v>
      </c>
      <c r="DF330">
        <v>13.3</v>
      </c>
      <c r="DG330">
        <v>13.2</v>
      </c>
      <c r="DH330">
        <v>13</v>
      </c>
      <c r="DI330">
        <v>12.8</v>
      </c>
      <c r="DJ330">
        <v>12.7</v>
      </c>
      <c r="DK330">
        <v>12.5</v>
      </c>
      <c r="DL330">
        <v>12.2</v>
      </c>
      <c r="DM330">
        <v>11.9</v>
      </c>
      <c r="DN330">
        <v>11.6</v>
      </c>
      <c r="DO330">
        <v>11.2</v>
      </c>
      <c r="DP330">
        <v>10.7</v>
      </c>
      <c r="DQ330">
        <v>9.91</v>
      </c>
      <c r="DR330">
        <v>8.68</v>
      </c>
      <c r="DS330">
        <v>8.1</v>
      </c>
      <c r="DT330">
        <v>7.55</v>
      </c>
      <c r="DU330">
        <v>8.18</v>
      </c>
      <c r="DV330">
        <v>8.74</v>
      </c>
      <c r="DW330">
        <v>8.64</v>
      </c>
      <c r="DX330">
        <v>7.88</v>
      </c>
      <c r="DY330">
        <v>7.46</v>
      </c>
      <c r="DZ330">
        <v>6.77</v>
      </c>
      <c r="EA330">
        <v>6.24</v>
      </c>
      <c r="EB330">
        <v>5.88</v>
      </c>
      <c r="EC330">
        <v>5.55</v>
      </c>
      <c r="ED330">
        <v>5.22</v>
      </c>
      <c r="EE330">
        <v>4.95</v>
      </c>
      <c r="EF330">
        <v>4.67</v>
      </c>
      <c r="EG330">
        <v>4.43</v>
      </c>
      <c r="EH330">
        <v>4.26</v>
      </c>
      <c r="EI330">
        <v>4.04</v>
      </c>
      <c r="EJ330">
        <v>3.84</v>
      </c>
      <c r="EK330">
        <v>3.47</v>
      </c>
      <c r="EL330">
        <v>3.24</v>
      </c>
      <c r="EM330">
        <v>3</v>
      </c>
      <c r="EN330">
        <v>2.83</v>
      </c>
      <c r="EO330">
        <v>2.64</v>
      </c>
      <c r="EP330">
        <v>2.39</v>
      </c>
      <c r="EQ330">
        <v>2.2200000000000002</v>
      </c>
      <c r="ER330">
        <v>2.06</v>
      </c>
      <c r="ES330">
        <v>1.91</v>
      </c>
      <c r="ET330">
        <v>1.77</v>
      </c>
      <c r="EU330">
        <v>1.63</v>
      </c>
      <c r="EV330">
        <v>1.47</v>
      </c>
      <c r="EW330">
        <v>1.38</v>
      </c>
      <c r="EX330">
        <v>1.25</v>
      </c>
      <c r="EY330">
        <v>1.1100000000000001</v>
      </c>
      <c r="EZ330">
        <v>1</v>
      </c>
      <c r="FA330">
        <v>0.93</v>
      </c>
      <c r="FB330">
        <v>0.84</v>
      </c>
      <c r="FC330">
        <v>0.76</v>
      </c>
      <c r="FD330">
        <v>0.69</v>
      </c>
      <c r="FE330">
        <v>0.6</v>
      </c>
      <c r="FF330">
        <v>0.53</v>
      </c>
      <c r="FG330">
        <v>0.49</v>
      </c>
      <c r="FH330">
        <v>0.43</v>
      </c>
      <c r="FI330">
        <v>0.39</v>
      </c>
      <c r="FJ330">
        <v>0.35</v>
      </c>
      <c r="FK330">
        <v>0.31</v>
      </c>
      <c r="FL330">
        <v>0.28000000000000003</v>
      </c>
      <c r="FM330">
        <v>0.25</v>
      </c>
      <c r="FN330">
        <v>0.21</v>
      </c>
      <c r="FO330">
        <v>0.2</v>
      </c>
      <c r="FP330">
        <v>0.18</v>
      </c>
      <c r="FQ330">
        <v>0.16</v>
      </c>
      <c r="FR330">
        <v>0.15</v>
      </c>
      <c r="FS330">
        <v>0.13</v>
      </c>
      <c r="FT330">
        <v>0.12</v>
      </c>
      <c r="FU330">
        <v>0.11</v>
      </c>
      <c r="FV330">
        <v>0.11</v>
      </c>
      <c r="FW330">
        <v>0.1</v>
      </c>
      <c r="FX330">
        <v>0.1</v>
      </c>
      <c r="FY330">
        <v>0.1</v>
      </c>
      <c r="FZ330">
        <v>0.1</v>
      </c>
    </row>
    <row r="331" spans="1:182" x14ac:dyDescent="0.15">
      <c r="A331">
        <v>-144</v>
      </c>
      <c r="B331">
        <v>0</v>
      </c>
      <c r="C331">
        <v>0</v>
      </c>
      <c r="D331">
        <v>0</v>
      </c>
      <c r="E331">
        <v>0</v>
      </c>
      <c r="F331">
        <v>0</v>
      </c>
      <c r="G331">
        <v>0</v>
      </c>
      <c r="H331">
        <v>0</v>
      </c>
      <c r="I331">
        <v>0</v>
      </c>
      <c r="J331">
        <v>0</v>
      </c>
      <c r="K331">
        <v>0</v>
      </c>
      <c r="L331">
        <v>0</v>
      </c>
      <c r="M331">
        <v>0</v>
      </c>
      <c r="N331">
        <v>0</v>
      </c>
      <c r="O331">
        <v>0.03</v>
      </c>
      <c r="P331">
        <v>0.04</v>
      </c>
      <c r="Q331">
        <v>7.0000000000000007E-2</v>
      </c>
      <c r="R331">
        <v>0.09</v>
      </c>
      <c r="S331">
        <v>0.11</v>
      </c>
      <c r="T331">
        <v>0.13</v>
      </c>
      <c r="U331">
        <v>0.16</v>
      </c>
      <c r="V331">
        <v>0.2</v>
      </c>
      <c r="W331">
        <v>0.23</v>
      </c>
      <c r="X331">
        <v>0.28000000000000003</v>
      </c>
      <c r="Y331">
        <v>0.34</v>
      </c>
      <c r="Z331">
        <v>0.41</v>
      </c>
      <c r="AA331">
        <v>0.48</v>
      </c>
      <c r="AB331">
        <v>0.54</v>
      </c>
      <c r="AC331">
        <v>0.6</v>
      </c>
      <c r="AD331">
        <v>0.7</v>
      </c>
      <c r="AE331">
        <v>0.82</v>
      </c>
      <c r="AF331">
        <v>0.9</v>
      </c>
      <c r="AG331">
        <v>1.05</v>
      </c>
      <c r="AH331">
        <v>1.17</v>
      </c>
      <c r="AI331">
        <v>1.3</v>
      </c>
      <c r="AJ331">
        <v>1.38</v>
      </c>
      <c r="AK331">
        <v>1.66</v>
      </c>
      <c r="AL331">
        <v>1.75</v>
      </c>
      <c r="AM331">
        <v>1.89</v>
      </c>
      <c r="AN331">
        <v>2.13</v>
      </c>
      <c r="AO331">
        <v>2.2799999999999998</v>
      </c>
      <c r="AP331">
        <v>2.57</v>
      </c>
      <c r="AQ331">
        <v>2.73</v>
      </c>
      <c r="AR331">
        <v>2.96</v>
      </c>
      <c r="AS331">
        <v>3.19</v>
      </c>
      <c r="AT331">
        <v>3.45</v>
      </c>
      <c r="AU331">
        <v>3.78</v>
      </c>
      <c r="AV331">
        <v>4.05</v>
      </c>
      <c r="AW331">
        <v>4.26</v>
      </c>
      <c r="AX331">
        <v>4.62</v>
      </c>
      <c r="AY331">
        <v>4.88</v>
      </c>
      <c r="AZ331">
        <v>5.14</v>
      </c>
      <c r="BA331">
        <v>5.39</v>
      </c>
      <c r="BB331">
        <v>5.67</v>
      </c>
      <c r="BC331">
        <v>6.06</v>
      </c>
      <c r="BD331">
        <v>6.43</v>
      </c>
      <c r="BE331">
        <v>6.92</v>
      </c>
      <c r="BF331">
        <v>7.48</v>
      </c>
      <c r="BG331">
        <v>8.17</v>
      </c>
      <c r="BH331">
        <v>8.69</v>
      </c>
      <c r="BI331">
        <v>9.17</v>
      </c>
      <c r="BJ331">
        <v>9.1300000000000008</v>
      </c>
      <c r="BK331">
        <v>9.5399999999999991</v>
      </c>
      <c r="BL331">
        <v>10.1</v>
      </c>
      <c r="BM331">
        <v>10.5</v>
      </c>
      <c r="BN331">
        <v>10.8</v>
      </c>
      <c r="BO331">
        <v>11.1</v>
      </c>
      <c r="BP331">
        <v>11.4</v>
      </c>
      <c r="BQ331">
        <v>11.6</v>
      </c>
      <c r="BR331">
        <v>11.9</v>
      </c>
      <c r="BS331">
        <v>12.1</v>
      </c>
      <c r="BT331">
        <v>12.3</v>
      </c>
      <c r="BU331">
        <v>12.5</v>
      </c>
      <c r="BV331">
        <v>12.6</v>
      </c>
      <c r="BW331">
        <v>12.8</v>
      </c>
      <c r="BX331">
        <v>13</v>
      </c>
      <c r="BY331">
        <v>13.1</v>
      </c>
      <c r="BZ331">
        <v>13.3</v>
      </c>
      <c r="CA331">
        <v>13.4</v>
      </c>
      <c r="CB331">
        <v>13.5</v>
      </c>
      <c r="CC331">
        <v>13.7</v>
      </c>
      <c r="CD331">
        <v>13.8</v>
      </c>
      <c r="CE331">
        <v>13.9</v>
      </c>
      <c r="CF331">
        <v>14</v>
      </c>
      <c r="CG331">
        <v>14</v>
      </c>
      <c r="CH331">
        <v>14.1</v>
      </c>
      <c r="CI331">
        <v>14.2</v>
      </c>
      <c r="CJ331">
        <v>14.2</v>
      </c>
      <c r="CK331">
        <v>14.3</v>
      </c>
      <c r="CL331">
        <v>14.3</v>
      </c>
      <c r="CM331">
        <v>14.4</v>
      </c>
      <c r="CN331">
        <v>14.4</v>
      </c>
      <c r="CO331">
        <v>14.4</v>
      </c>
      <c r="CP331">
        <v>14.4</v>
      </c>
      <c r="CQ331">
        <v>14.4</v>
      </c>
      <c r="CR331">
        <v>14.4</v>
      </c>
      <c r="CS331">
        <v>14.4</v>
      </c>
      <c r="CT331">
        <v>14.4</v>
      </c>
      <c r="CU331">
        <v>14.3</v>
      </c>
      <c r="CV331">
        <v>14.3</v>
      </c>
      <c r="CW331">
        <v>14.2</v>
      </c>
      <c r="CX331">
        <v>14.2</v>
      </c>
      <c r="CY331">
        <v>14.1</v>
      </c>
      <c r="CZ331">
        <v>14</v>
      </c>
      <c r="DA331">
        <v>13.9</v>
      </c>
      <c r="DB331">
        <v>13.8</v>
      </c>
      <c r="DC331">
        <v>13.7</v>
      </c>
      <c r="DD331">
        <v>13.6</v>
      </c>
      <c r="DE331">
        <v>13.5</v>
      </c>
      <c r="DF331">
        <v>13.3</v>
      </c>
      <c r="DG331">
        <v>13.2</v>
      </c>
      <c r="DH331">
        <v>13</v>
      </c>
      <c r="DI331">
        <v>12.8</v>
      </c>
      <c r="DJ331">
        <v>12.7</v>
      </c>
      <c r="DK331">
        <v>12.5</v>
      </c>
      <c r="DL331">
        <v>12.1</v>
      </c>
      <c r="DM331">
        <v>11.9</v>
      </c>
      <c r="DN331">
        <v>11.5</v>
      </c>
      <c r="DO331">
        <v>11.2</v>
      </c>
      <c r="DP331">
        <v>10.6</v>
      </c>
      <c r="DQ331">
        <v>8.98</v>
      </c>
      <c r="DR331">
        <v>8.58</v>
      </c>
      <c r="DS331">
        <v>7.99</v>
      </c>
      <c r="DT331">
        <v>7.48</v>
      </c>
      <c r="DU331">
        <v>8.44</v>
      </c>
      <c r="DV331">
        <v>8.66</v>
      </c>
      <c r="DW331">
        <v>8.52</v>
      </c>
      <c r="DX331">
        <v>7.94</v>
      </c>
      <c r="DY331">
        <v>7.22</v>
      </c>
      <c r="DZ331">
        <v>6.69</v>
      </c>
      <c r="EA331">
        <v>6.19</v>
      </c>
      <c r="EB331">
        <v>5.77</v>
      </c>
      <c r="EC331">
        <v>5.47</v>
      </c>
      <c r="ED331">
        <v>5.15</v>
      </c>
      <c r="EE331">
        <v>4.92</v>
      </c>
      <c r="EF331">
        <v>4.62</v>
      </c>
      <c r="EG331">
        <v>4.32</v>
      </c>
      <c r="EH331">
        <v>4.2300000000000004</v>
      </c>
      <c r="EI331">
        <v>4.01</v>
      </c>
      <c r="EJ331">
        <v>3.72</v>
      </c>
      <c r="EK331">
        <v>3.4</v>
      </c>
      <c r="EL331">
        <v>3.14</v>
      </c>
      <c r="EM331">
        <v>2.92</v>
      </c>
      <c r="EN331">
        <v>2.81</v>
      </c>
      <c r="EO331">
        <v>2.5499999999999998</v>
      </c>
      <c r="EP331">
        <v>2.34</v>
      </c>
      <c r="EQ331">
        <v>2.21</v>
      </c>
      <c r="ER331">
        <v>2</v>
      </c>
      <c r="ES331">
        <v>1.87</v>
      </c>
      <c r="ET331">
        <v>1.71</v>
      </c>
      <c r="EU331">
        <v>1.57</v>
      </c>
      <c r="EV331">
        <v>1.46</v>
      </c>
      <c r="EW331">
        <v>1.34</v>
      </c>
      <c r="EX331">
        <v>1.17</v>
      </c>
      <c r="EY331">
        <v>1.0900000000000001</v>
      </c>
      <c r="EZ331">
        <v>1.01</v>
      </c>
      <c r="FA331">
        <v>0.9</v>
      </c>
      <c r="FB331">
        <v>0.81</v>
      </c>
      <c r="FC331">
        <v>0.71</v>
      </c>
      <c r="FD331">
        <v>0.63</v>
      </c>
      <c r="FE331">
        <v>0.6</v>
      </c>
      <c r="FF331">
        <v>0.54</v>
      </c>
      <c r="FG331">
        <v>0.46</v>
      </c>
      <c r="FH331">
        <v>0.41</v>
      </c>
      <c r="FI331">
        <v>0.37</v>
      </c>
      <c r="FJ331">
        <v>0.34</v>
      </c>
      <c r="FK331">
        <v>0.3</v>
      </c>
      <c r="FL331">
        <v>0.26</v>
      </c>
      <c r="FM331">
        <v>0.24</v>
      </c>
      <c r="FN331">
        <v>0.21</v>
      </c>
      <c r="FO331">
        <v>0.19</v>
      </c>
      <c r="FP331">
        <v>0.17</v>
      </c>
      <c r="FQ331">
        <v>0.16</v>
      </c>
      <c r="FR331">
        <v>0.14000000000000001</v>
      </c>
      <c r="FS331">
        <v>0.13</v>
      </c>
      <c r="FT331">
        <v>0.12</v>
      </c>
      <c r="FU331">
        <v>0.11</v>
      </c>
      <c r="FV331">
        <v>0.11</v>
      </c>
      <c r="FW331">
        <v>0.1</v>
      </c>
      <c r="FX331">
        <v>0.1</v>
      </c>
      <c r="FY331">
        <v>0.1</v>
      </c>
      <c r="FZ331">
        <v>0.1</v>
      </c>
    </row>
    <row r="332" spans="1:182" x14ac:dyDescent="0.15">
      <c r="A332">
        <v>-145</v>
      </c>
      <c r="B332">
        <v>0</v>
      </c>
      <c r="C332">
        <v>0</v>
      </c>
      <c r="D332">
        <v>0</v>
      </c>
      <c r="E332">
        <v>0</v>
      </c>
      <c r="F332">
        <v>0</v>
      </c>
      <c r="G332">
        <v>0</v>
      </c>
      <c r="H332">
        <v>0</v>
      </c>
      <c r="I332">
        <v>0</v>
      </c>
      <c r="J332">
        <v>0</v>
      </c>
      <c r="K332">
        <v>0</v>
      </c>
      <c r="L332">
        <v>0</v>
      </c>
      <c r="M332">
        <v>0</v>
      </c>
      <c r="N332">
        <v>0.02</v>
      </c>
      <c r="O332">
        <v>0.03</v>
      </c>
      <c r="P332">
        <v>0.05</v>
      </c>
      <c r="Q332">
        <v>7.0000000000000007E-2</v>
      </c>
      <c r="R332">
        <v>0.09</v>
      </c>
      <c r="S332">
        <v>0.11</v>
      </c>
      <c r="T332">
        <v>0.14000000000000001</v>
      </c>
      <c r="U332">
        <v>0.17</v>
      </c>
      <c r="V332">
        <v>0.21</v>
      </c>
      <c r="W332">
        <v>0.25</v>
      </c>
      <c r="X332">
        <v>0.3</v>
      </c>
      <c r="Y332">
        <v>0.35</v>
      </c>
      <c r="Z332">
        <v>0.4</v>
      </c>
      <c r="AA332">
        <v>0.47</v>
      </c>
      <c r="AB332">
        <v>0.56999999999999995</v>
      </c>
      <c r="AC332">
        <v>0.64</v>
      </c>
      <c r="AD332">
        <v>0.72</v>
      </c>
      <c r="AE332">
        <v>0.84</v>
      </c>
      <c r="AF332">
        <v>0.93</v>
      </c>
      <c r="AG332">
        <v>1.06</v>
      </c>
      <c r="AH332">
        <v>1.22</v>
      </c>
      <c r="AI332">
        <v>1.35</v>
      </c>
      <c r="AJ332">
        <v>1.49</v>
      </c>
      <c r="AK332">
        <v>1.67</v>
      </c>
      <c r="AL332">
        <v>1.8</v>
      </c>
      <c r="AM332">
        <v>1.97</v>
      </c>
      <c r="AN332">
        <v>2.19</v>
      </c>
      <c r="AO332">
        <v>2.35</v>
      </c>
      <c r="AP332">
        <v>2.6</v>
      </c>
      <c r="AQ332">
        <v>2.79</v>
      </c>
      <c r="AR332">
        <v>2.99</v>
      </c>
      <c r="AS332">
        <v>3.28</v>
      </c>
      <c r="AT332">
        <v>3.49</v>
      </c>
      <c r="AU332">
        <v>3.89</v>
      </c>
      <c r="AV332">
        <v>4.1500000000000004</v>
      </c>
      <c r="AW332">
        <v>4.3499999999999996</v>
      </c>
      <c r="AX332">
        <v>4.62</v>
      </c>
      <c r="AY332">
        <v>4.93</v>
      </c>
      <c r="AZ332">
        <v>5.22</v>
      </c>
      <c r="BA332">
        <v>5.44</v>
      </c>
      <c r="BB332">
        <v>5.77</v>
      </c>
      <c r="BC332">
        <v>6.14</v>
      </c>
      <c r="BD332">
        <v>6.56</v>
      </c>
      <c r="BE332">
        <v>7.07</v>
      </c>
      <c r="BF332">
        <v>7.77</v>
      </c>
      <c r="BG332">
        <v>8.2799999999999994</v>
      </c>
      <c r="BH332">
        <v>8.5500000000000007</v>
      </c>
      <c r="BI332">
        <v>9.27</v>
      </c>
      <c r="BJ332">
        <v>9.24</v>
      </c>
      <c r="BK332">
        <v>9.66</v>
      </c>
      <c r="BL332">
        <v>10.199999999999999</v>
      </c>
      <c r="BM332">
        <v>10.6</v>
      </c>
      <c r="BN332">
        <v>10.9</v>
      </c>
      <c r="BO332">
        <v>11.2</v>
      </c>
      <c r="BP332">
        <v>11.5</v>
      </c>
      <c r="BQ332">
        <v>11.7</v>
      </c>
      <c r="BR332">
        <v>11.9</v>
      </c>
      <c r="BS332">
        <v>12.1</v>
      </c>
      <c r="BT332">
        <v>12.3</v>
      </c>
      <c r="BU332">
        <v>12.5</v>
      </c>
      <c r="BV332">
        <v>12.7</v>
      </c>
      <c r="BW332">
        <v>12.9</v>
      </c>
      <c r="BX332">
        <v>13</v>
      </c>
      <c r="BY332">
        <v>13.2</v>
      </c>
      <c r="BZ332">
        <v>13.3</v>
      </c>
      <c r="CA332">
        <v>13.4</v>
      </c>
      <c r="CB332">
        <v>13.6</v>
      </c>
      <c r="CC332">
        <v>13.7</v>
      </c>
      <c r="CD332">
        <v>13.8</v>
      </c>
      <c r="CE332">
        <v>13.9</v>
      </c>
      <c r="CF332">
        <v>14</v>
      </c>
      <c r="CG332">
        <v>14.1</v>
      </c>
      <c r="CH332">
        <v>14.1</v>
      </c>
      <c r="CI332">
        <v>14.2</v>
      </c>
      <c r="CJ332">
        <v>14.3</v>
      </c>
      <c r="CK332">
        <v>14.3</v>
      </c>
      <c r="CL332">
        <v>14.4</v>
      </c>
      <c r="CM332">
        <v>14.4</v>
      </c>
      <c r="CN332">
        <v>14.4</v>
      </c>
      <c r="CO332">
        <v>14.4</v>
      </c>
      <c r="CP332">
        <v>14.4</v>
      </c>
      <c r="CQ332">
        <v>14.4</v>
      </c>
      <c r="CR332">
        <v>14.4</v>
      </c>
      <c r="CS332">
        <v>14.4</v>
      </c>
      <c r="CT332">
        <v>14.4</v>
      </c>
      <c r="CU332">
        <v>14.3</v>
      </c>
      <c r="CV332">
        <v>14.3</v>
      </c>
      <c r="CW332">
        <v>14.2</v>
      </c>
      <c r="CX332">
        <v>14.2</v>
      </c>
      <c r="CY332">
        <v>14.1</v>
      </c>
      <c r="CZ332">
        <v>14</v>
      </c>
      <c r="DA332">
        <v>13.9</v>
      </c>
      <c r="DB332">
        <v>13.8</v>
      </c>
      <c r="DC332">
        <v>13.7</v>
      </c>
      <c r="DD332">
        <v>13.6</v>
      </c>
      <c r="DE332">
        <v>13.5</v>
      </c>
      <c r="DF332">
        <v>13.3</v>
      </c>
      <c r="DG332">
        <v>13.2</v>
      </c>
      <c r="DH332">
        <v>13</v>
      </c>
      <c r="DI332">
        <v>12.8</v>
      </c>
      <c r="DJ332">
        <v>12.7</v>
      </c>
      <c r="DK332">
        <v>12.5</v>
      </c>
      <c r="DL332">
        <v>12.1</v>
      </c>
      <c r="DM332">
        <v>11.8</v>
      </c>
      <c r="DN332">
        <v>11.5</v>
      </c>
      <c r="DO332">
        <v>11.1</v>
      </c>
      <c r="DP332">
        <v>10.5</v>
      </c>
      <c r="DQ332">
        <v>8.9499999999999993</v>
      </c>
      <c r="DR332">
        <v>8.49</v>
      </c>
      <c r="DS332">
        <v>7.89</v>
      </c>
      <c r="DT332">
        <v>8.3000000000000007</v>
      </c>
      <c r="DU332">
        <v>8.73</v>
      </c>
      <c r="DV332">
        <v>8.56</v>
      </c>
      <c r="DW332">
        <v>8.16</v>
      </c>
      <c r="DX332">
        <v>7.8</v>
      </c>
      <c r="DY332">
        <v>7.05</v>
      </c>
      <c r="DZ332">
        <v>6.63</v>
      </c>
      <c r="EA332">
        <v>6.09</v>
      </c>
      <c r="EB332">
        <v>5.72</v>
      </c>
      <c r="EC332">
        <v>5.39</v>
      </c>
      <c r="ED332">
        <v>5.03</v>
      </c>
      <c r="EE332">
        <v>4.88</v>
      </c>
      <c r="EF332">
        <v>4.5</v>
      </c>
      <c r="EG332">
        <v>4.2699999999999996</v>
      </c>
      <c r="EH332">
        <v>4.2300000000000004</v>
      </c>
      <c r="EI332">
        <v>3.94</v>
      </c>
      <c r="EJ332">
        <v>3.66</v>
      </c>
      <c r="EK332">
        <v>3.37</v>
      </c>
      <c r="EL332">
        <v>3.15</v>
      </c>
      <c r="EM332">
        <v>2.91</v>
      </c>
      <c r="EN332">
        <v>2.74</v>
      </c>
      <c r="EO332">
        <v>2.56</v>
      </c>
      <c r="EP332">
        <v>2.36</v>
      </c>
      <c r="EQ332">
        <v>2.15</v>
      </c>
      <c r="ER332">
        <v>2</v>
      </c>
      <c r="ES332">
        <v>1.81</v>
      </c>
      <c r="ET332">
        <v>1.67</v>
      </c>
      <c r="EU332">
        <v>1.56</v>
      </c>
      <c r="EV332">
        <v>1.37</v>
      </c>
      <c r="EW332">
        <v>1.27</v>
      </c>
      <c r="EX332">
        <v>1.18</v>
      </c>
      <c r="EY332">
        <v>1.02</v>
      </c>
      <c r="EZ332">
        <v>0.97</v>
      </c>
      <c r="FA332">
        <v>0.88</v>
      </c>
      <c r="FB332">
        <v>0.76</v>
      </c>
      <c r="FC332">
        <v>0.7</v>
      </c>
      <c r="FD332">
        <v>0.66</v>
      </c>
      <c r="FE332">
        <v>0.56000000000000005</v>
      </c>
      <c r="FF332">
        <v>0.51</v>
      </c>
      <c r="FG332">
        <v>0.46</v>
      </c>
      <c r="FH332">
        <v>0.41</v>
      </c>
      <c r="FI332">
        <v>0.35</v>
      </c>
      <c r="FJ332">
        <v>0.32</v>
      </c>
      <c r="FK332">
        <v>0.28000000000000003</v>
      </c>
      <c r="FL332">
        <v>0.26</v>
      </c>
      <c r="FM332">
        <v>0.22</v>
      </c>
      <c r="FN332">
        <v>0.2</v>
      </c>
      <c r="FO332">
        <v>0.18</v>
      </c>
      <c r="FP332">
        <v>0.17</v>
      </c>
      <c r="FQ332">
        <v>0.15</v>
      </c>
      <c r="FR332">
        <v>0.14000000000000001</v>
      </c>
      <c r="FS332">
        <v>0.13</v>
      </c>
      <c r="FT332">
        <v>0.12</v>
      </c>
      <c r="FU332">
        <v>0.11</v>
      </c>
      <c r="FV332">
        <v>0.1</v>
      </c>
      <c r="FW332">
        <v>0.1</v>
      </c>
      <c r="FX332">
        <v>0.1</v>
      </c>
      <c r="FY332">
        <v>0.1</v>
      </c>
      <c r="FZ332">
        <v>0.1</v>
      </c>
    </row>
    <row r="333" spans="1:182" x14ac:dyDescent="0.15">
      <c r="A333">
        <v>-146</v>
      </c>
      <c r="B333">
        <v>0</v>
      </c>
      <c r="C333">
        <v>0</v>
      </c>
      <c r="D333">
        <v>0</v>
      </c>
      <c r="E333">
        <v>0</v>
      </c>
      <c r="F333">
        <v>0</v>
      </c>
      <c r="G333">
        <v>0</v>
      </c>
      <c r="H333">
        <v>0</v>
      </c>
      <c r="I333">
        <v>0</v>
      </c>
      <c r="J333">
        <v>0</v>
      </c>
      <c r="K333">
        <v>0</v>
      </c>
      <c r="L333">
        <v>0</v>
      </c>
      <c r="M333">
        <v>0</v>
      </c>
      <c r="N333">
        <v>0.02</v>
      </c>
      <c r="O333">
        <v>0.04</v>
      </c>
      <c r="P333">
        <v>0.05</v>
      </c>
      <c r="Q333">
        <v>7.0000000000000007E-2</v>
      </c>
      <c r="R333">
        <v>0.09</v>
      </c>
      <c r="S333">
        <v>0.12</v>
      </c>
      <c r="T333">
        <v>0.14000000000000001</v>
      </c>
      <c r="U333">
        <v>0.18</v>
      </c>
      <c r="V333">
        <v>0.21</v>
      </c>
      <c r="W333">
        <v>0.26</v>
      </c>
      <c r="X333">
        <v>0.31</v>
      </c>
      <c r="Y333">
        <v>0.36</v>
      </c>
      <c r="Z333">
        <v>0.43</v>
      </c>
      <c r="AA333">
        <v>0.49</v>
      </c>
      <c r="AB333">
        <v>0.56999999999999995</v>
      </c>
      <c r="AC333">
        <v>0.65</v>
      </c>
      <c r="AD333">
        <v>0.74</v>
      </c>
      <c r="AE333">
        <v>0.83</v>
      </c>
      <c r="AF333">
        <v>0.98</v>
      </c>
      <c r="AG333">
        <v>1.1100000000000001</v>
      </c>
      <c r="AH333">
        <v>1.19</v>
      </c>
      <c r="AI333">
        <v>1.38</v>
      </c>
      <c r="AJ333">
        <v>1.51</v>
      </c>
      <c r="AK333">
        <v>1.66</v>
      </c>
      <c r="AL333">
        <v>1.79</v>
      </c>
      <c r="AM333">
        <v>2.04</v>
      </c>
      <c r="AN333">
        <v>2.17</v>
      </c>
      <c r="AO333">
        <v>2.4</v>
      </c>
      <c r="AP333">
        <v>2.69</v>
      </c>
      <c r="AQ333">
        <v>2.86</v>
      </c>
      <c r="AR333">
        <v>3.03</v>
      </c>
      <c r="AS333">
        <v>3.32</v>
      </c>
      <c r="AT333">
        <v>3.62</v>
      </c>
      <c r="AU333">
        <v>3.95</v>
      </c>
      <c r="AV333">
        <v>4.2</v>
      </c>
      <c r="AW333">
        <v>4.4400000000000004</v>
      </c>
      <c r="AX333">
        <v>4.6900000000000004</v>
      </c>
      <c r="AY333">
        <v>4.99</v>
      </c>
      <c r="AZ333">
        <v>5.28</v>
      </c>
      <c r="BA333">
        <v>5.5</v>
      </c>
      <c r="BB333">
        <v>5.81</v>
      </c>
      <c r="BC333">
        <v>6.2</v>
      </c>
      <c r="BD333">
        <v>6.6</v>
      </c>
      <c r="BE333">
        <v>7.22</v>
      </c>
      <c r="BF333">
        <v>7.73</v>
      </c>
      <c r="BG333">
        <v>8.41</v>
      </c>
      <c r="BH333">
        <v>8.9</v>
      </c>
      <c r="BI333">
        <v>9.3699999999999992</v>
      </c>
      <c r="BJ333">
        <v>9.25</v>
      </c>
      <c r="BK333">
        <v>9.76</v>
      </c>
      <c r="BL333">
        <v>10.199999999999999</v>
      </c>
      <c r="BM333">
        <v>10.6</v>
      </c>
      <c r="BN333">
        <v>11</v>
      </c>
      <c r="BO333">
        <v>11.3</v>
      </c>
      <c r="BP333">
        <v>11.5</v>
      </c>
      <c r="BQ333">
        <v>11.8</v>
      </c>
      <c r="BR333">
        <v>12</v>
      </c>
      <c r="BS333">
        <v>12.2</v>
      </c>
      <c r="BT333">
        <v>12.4</v>
      </c>
      <c r="BU333">
        <v>12.5</v>
      </c>
      <c r="BV333">
        <v>12.7</v>
      </c>
      <c r="BW333">
        <v>12.9</v>
      </c>
      <c r="BX333">
        <v>13</v>
      </c>
      <c r="BY333">
        <v>13.2</v>
      </c>
      <c r="BZ333">
        <v>13.4</v>
      </c>
      <c r="CA333">
        <v>13.5</v>
      </c>
      <c r="CB333">
        <v>13.6</v>
      </c>
      <c r="CC333">
        <v>13.7</v>
      </c>
      <c r="CD333">
        <v>13.8</v>
      </c>
      <c r="CE333">
        <v>13.9</v>
      </c>
      <c r="CF333">
        <v>14</v>
      </c>
      <c r="CG333">
        <v>14.1</v>
      </c>
      <c r="CH333">
        <v>14.2</v>
      </c>
      <c r="CI333">
        <v>14.2</v>
      </c>
      <c r="CJ333">
        <v>14.3</v>
      </c>
      <c r="CK333">
        <v>14.3</v>
      </c>
      <c r="CL333">
        <v>14.4</v>
      </c>
      <c r="CM333">
        <v>14.4</v>
      </c>
      <c r="CN333">
        <v>14.4</v>
      </c>
      <c r="CO333">
        <v>14.5</v>
      </c>
      <c r="CP333">
        <v>14.5</v>
      </c>
      <c r="CQ333">
        <v>14.5</v>
      </c>
      <c r="CR333">
        <v>14.4</v>
      </c>
      <c r="CS333">
        <v>14.4</v>
      </c>
      <c r="CT333">
        <v>14.4</v>
      </c>
      <c r="CU333">
        <v>14.4</v>
      </c>
      <c r="CV333">
        <v>14.3</v>
      </c>
      <c r="CW333">
        <v>14.2</v>
      </c>
      <c r="CX333">
        <v>14.2</v>
      </c>
      <c r="CY333">
        <v>14.1</v>
      </c>
      <c r="CZ333">
        <v>14</v>
      </c>
      <c r="DA333">
        <v>13.9</v>
      </c>
      <c r="DB333">
        <v>13.8</v>
      </c>
      <c r="DC333">
        <v>13.7</v>
      </c>
      <c r="DD333">
        <v>13.6</v>
      </c>
      <c r="DE333">
        <v>13.5</v>
      </c>
      <c r="DF333">
        <v>13.3</v>
      </c>
      <c r="DG333">
        <v>13.2</v>
      </c>
      <c r="DH333">
        <v>13</v>
      </c>
      <c r="DI333">
        <v>12.8</v>
      </c>
      <c r="DJ333">
        <v>12.6</v>
      </c>
      <c r="DK333">
        <v>12.4</v>
      </c>
      <c r="DL333">
        <v>12.1</v>
      </c>
      <c r="DM333">
        <v>11.7</v>
      </c>
      <c r="DN333">
        <v>11.4</v>
      </c>
      <c r="DO333">
        <v>11</v>
      </c>
      <c r="DP333">
        <v>10.199999999999999</v>
      </c>
      <c r="DQ333">
        <v>8.91</v>
      </c>
      <c r="DR333">
        <v>8.3800000000000008</v>
      </c>
      <c r="DS333">
        <v>7.79</v>
      </c>
      <c r="DT333">
        <v>8.36</v>
      </c>
      <c r="DU333">
        <v>8.91</v>
      </c>
      <c r="DV333">
        <v>8.81</v>
      </c>
      <c r="DW333">
        <v>8.2799999999999994</v>
      </c>
      <c r="DX333">
        <v>7.66</v>
      </c>
      <c r="DY333">
        <v>7</v>
      </c>
      <c r="DZ333">
        <v>6.49</v>
      </c>
      <c r="EA333">
        <v>6.07</v>
      </c>
      <c r="EB333">
        <v>5.63</v>
      </c>
      <c r="EC333">
        <v>5.3</v>
      </c>
      <c r="ED333">
        <v>5.01</v>
      </c>
      <c r="EE333">
        <v>4.76</v>
      </c>
      <c r="EF333">
        <v>4.5199999999999996</v>
      </c>
      <c r="EG333">
        <v>4.26</v>
      </c>
      <c r="EH333">
        <v>4.13</v>
      </c>
      <c r="EI333">
        <v>3.92</v>
      </c>
      <c r="EJ333">
        <v>3.56</v>
      </c>
      <c r="EK333">
        <v>3.29</v>
      </c>
      <c r="EL333">
        <v>3.06</v>
      </c>
      <c r="EM333">
        <v>2.85</v>
      </c>
      <c r="EN333">
        <v>2.7</v>
      </c>
      <c r="EO333">
        <v>2.5099999999999998</v>
      </c>
      <c r="EP333">
        <v>2.29</v>
      </c>
      <c r="EQ333">
        <v>2.12</v>
      </c>
      <c r="ER333">
        <v>1.98</v>
      </c>
      <c r="ES333">
        <v>1.79</v>
      </c>
      <c r="ET333">
        <v>1.62</v>
      </c>
      <c r="EU333">
        <v>1.5</v>
      </c>
      <c r="EV333">
        <v>1.37</v>
      </c>
      <c r="EW333">
        <v>1.25</v>
      </c>
      <c r="EX333">
        <v>1.1299999999999999</v>
      </c>
      <c r="EY333">
        <v>1.04</v>
      </c>
      <c r="EZ333">
        <v>0.94</v>
      </c>
      <c r="FA333">
        <v>0.87</v>
      </c>
      <c r="FB333">
        <v>0.77</v>
      </c>
      <c r="FC333">
        <v>0.68</v>
      </c>
      <c r="FD333">
        <v>0.61</v>
      </c>
      <c r="FE333">
        <v>0.54</v>
      </c>
      <c r="FF333">
        <v>0.49</v>
      </c>
      <c r="FG333">
        <v>0.45</v>
      </c>
      <c r="FH333">
        <v>0.4</v>
      </c>
      <c r="FI333">
        <v>0.36</v>
      </c>
      <c r="FJ333">
        <v>0.31</v>
      </c>
      <c r="FK333">
        <v>0.28000000000000003</v>
      </c>
      <c r="FL333">
        <v>0.24</v>
      </c>
      <c r="FM333">
        <v>0.22</v>
      </c>
      <c r="FN333">
        <v>0.19</v>
      </c>
      <c r="FO333">
        <v>0.18</v>
      </c>
      <c r="FP333">
        <v>0.16</v>
      </c>
      <c r="FQ333">
        <v>0.15</v>
      </c>
      <c r="FR333">
        <v>0.13</v>
      </c>
      <c r="FS333">
        <v>0.12</v>
      </c>
      <c r="FT333">
        <v>0.11</v>
      </c>
      <c r="FU333">
        <v>0.11</v>
      </c>
      <c r="FV333">
        <v>0.1</v>
      </c>
      <c r="FW333">
        <v>0.1</v>
      </c>
      <c r="FX333">
        <v>0.1</v>
      </c>
      <c r="FY333">
        <v>0.09</v>
      </c>
      <c r="FZ333">
        <v>0.1</v>
      </c>
    </row>
    <row r="334" spans="1:182" x14ac:dyDescent="0.15">
      <c r="A334">
        <v>-147</v>
      </c>
      <c r="B334">
        <v>0</v>
      </c>
      <c r="C334">
        <v>0</v>
      </c>
      <c r="D334">
        <v>0</v>
      </c>
      <c r="E334">
        <v>0</v>
      </c>
      <c r="F334">
        <v>0</v>
      </c>
      <c r="G334">
        <v>0</v>
      </c>
      <c r="H334">
        <v>0</v>
      </c>
      <c r="I334">
        <v>0</v>
      </c>
      <c r="J334">
        <v>0</v>
      </c>
      <c r="K334">
        <v>0</v>
      </c>
      <c r="L334">
        <v>0</v>
      </c>
      <c r="M334">
        <v>0</v>
      </c>
      <c r="N334">
        <v>0.02</v>
      </c>
      <c r="O334">
        <v>0.03</v>
      </c>
      <c r="P334">
        <v>0.06</v>
      </c>
      <c r="Q334">
        <v>0.08</v>
      </c>
      <c r="R334">
        <v>0.1</v>
      </c>
      <c r="S334">
        <v>0.12</v>
      </c>
      <c r="T334">
        <v>0.15</v>
      </c>
      <c r="U334">
        <v>0.18</v>
      </c>
      <c r="V334">
        <v>0.22</v>
      </c>
      <c r="W334">
        <v>0.27</v>
      </c>
      <c r="X334">
        <v>0.32</v>
      </c>
      <c r="Y334">
        <v>0.37</v>
      </c>
      <c r="Z334">
        <v>0.43</v>
      </c>
      <c r="AA334">
        <v>0.5</v>
      </c>
      <c r="AB334">
        <v>0.59</v>
      </c>
      <c r="AC334">
        <v>0.67</v>
      </c>
      <c r="AD334">
        <v>0.76</v>
      </c>
      <c r="AE334">
        <v>0.86</v>
      </c>
      <c r="AF334">
        <v>0.99</v>
      </c>
      <c r="AG334">
        <v>1.1000000000000001</v>
      </c>
      <c r="AH334">
        <v>1.25</v>
      </c>
      <c r="AI334">
        <v>1.38</v>
      </c>
      <c r="AJ334">
        <v>1.54</v>
      </c>
      <c r="AK334">
        <v>1.69</v>
      </c>
      <c r="AL334">
        <v>1.87</v>
      </c>
      <c r="AM334">
        <v>2.08</v>
      </c>
      <c r="AN334">
        <v>2.23</v>
      </c>
      <c r="AO334">
        <v>2.46</v>
      </c>
      <c r="AP334">
        <v>2.69</v>
      </c>
      <c r="AQ334">
        <v>2.91</v>
      </c>
      <c r="AR334">
        <v>3.08</v>
      </c>
      <c r="AS334">
        <v>3.34</v>
      </c>
      <c r="AT334">
        <v>3.7</v>
      </c>
      <c r="AU334">
        <v>3.97</v>
      </c>
      <c r="AV334">
        <v>4.2699999999999996</v>
      </c>
      <c r="AW334">
        <v>4.46</v>
      </c>
      <c r="AX334">
        <v>4.78</v>
      </c>
      <c r="AY334">
        <v>5.08</v>
      </c>
      <c r="AZ334">
        <v>5.31</v>
      </c>
      <c r="BA334">
        <v>5.54</v>
      </c>
      <c r="BB334">
        <v>5.87</v>
      </c>
      <c r="BC334">
        <v>6.31</v>
      </c>
      <c r="BD334">
        <v>6.72</v>
      </c>
      <c r="BE334">
        <v>7.27</v>
      </c>
      <c r="BF334">
        <v>7.99</v>
      </c>
      <c r="BG334">
        <v>8.52</v>
      </c>
      <c r="BH334">
        <v>9.0299999999999994</v>
      </c>
      <c r="BI334">
        <v>9.09</v>
      </c>
      <c r="BJ334">
        <v>9.4499999999999993</v>
      </c>
      <c r="BK334">
        <v>9.85</v>
      </c>
      <c r="BL334">
        <v>10.199999999999999</v>
      </c>
      <c r="BM334">
        <v>10.7</v>
      </c>
      <c r="BN334">
        <v>11.1</v>
      </c>
      <c r="BO334">
        <v>11.3</v>
      </c>
      <c r="BP334">
        <v>11.6</v>
      </c>
      <c r="BQ334">
        <v>11.8</v>
      </c>
      <c r="BR334">
        <v>12</v>
      </c>
      <c r="BS334">
        <v>12.2</v>
      </c>
      <c r="BT334">
        <v>12.4</v>
      </c>
      <c r="BU334">
        <v>12.6</v>
      </c>
      <c r="BV334">
        <v>12.8</v>
      </c>
      <c r="BW334">
        <v>12.9</v>
      </c>
      <c r="BX334">
        <v>13.1</v>
      </c>
      <c r="BY334">
        <v>13.2</v>
      </c>
      <c r="BZ334">
        <v>13.4</v>
      </c>
      <c r="CA334">
        <v>13.5</v>
      </c>
      <c r="CB334">
        <v>13.6</v>
      </c>
      <c r="CC334">
        <v>13.7</v>
      </c>
      <c r="CD334">
        <v>13.9</v>
      </c>
      <c r="CE334">
        <v>14</v>
      </c>
      <c r="CF334">
        <v>14</v>
      </c>
      <c r="CG334">
        <v>14.1</v>
      </c>
      <c r="CH334">
        <v>14.2</v>
      </c>
      <c r="CI334">
        <v>14.3</v>
      </c>
      <c r="CJ334">
        <v>14.3</v>
      </c>
      <c r="CK334">
        <v>14.4</v>
      </c>
      <c r="CL334">
        <v>14.4</v>
      </c>
      <c r="CM334">
        <v>14.4</v>
      </c>
      <c r="CN334">
        <v>14.5</v>
      </c>
      <c r="CO334">
        <v>14.5</v>
      </c>
      <c r="CP334">
        <v>14.5</v>
      </c>
      <c r="CQ334">
        <v>14.5</v>
      </c>
      <c r="CR334">
        <v>14.5</v>
      </c>
      <c r="CS334">
        <v>14.4</v>
      </c>
      <c r="CT334">
        <v>14.4</v>
      </c>
      <c r="CU334">
        <v>14.4</v>
      </c>
      <c r="CV334">
        <v>14.3</v>
      </c>
      <c r="CW334">
        <v>14.3</v>
      </c>
      <c r="CX334">
        <v>14.2</v>
      </c>
      <c r="CY334">
        <v>14.1</v>
      </c>
      <c r="CZ334">
        <v>14</v>
      </c>
      <c r="DA334">
        <v>13.9</v>
      </c>
      <c r="DB334">
        <v>13.8</v>
      </c>
      <c r="DC334">
        <v>13.7</v>
      </c>
      <c r="DD334">
        <v>13.6</v>
      </c>
      <c r="DE334">
        <v>13.5</v>
      </c>
      <c r="DF334">
        <v>13.3</v>
      </c>
      <c r="DG334">
        <v>13.2</v>
      </c>
      <c r="DH334">
        <v>13</v>
      </c>
      <c r="DI334">
        <v>12.8</v>
      </c>
      <c r="DJ334">
        <v>12.6</v>
      </c>
      <c r="DK334">
        <v>12.3</v>
      </c>
      <c r="DL334">
        <v>12</v>
      </c>
      <c r="DM334">
        <v>11.7</v>
      </c>
      <c r="DN334">
        <v>11.4</v>
      </c>
      <c r="DO334">
        <v>10.9</v>
      </c>
      <c r="DP334">
        <v>10.199999999999999</v>
      </c>
      <c r="DQ334">
        <v>8.8000000000000007</v>
      </c>
      <c r="DR334">
        <v>8.31</v>
      </c>
      <c r="DS334">
        <v>7.71</v>
      </c>
      <c r="DT334">
        <v>8.51</v>
      </c>
      <c r="DU334">
        <v>8.8800000000000008</v>
      </c>
      <c r="DV334">
        <v>8.7100000000000009</v>
      </c>
      <c r="DW334">
        <v>8.15</v>
      </c>
      <c r="DX334">
        <v>7.57</v>
      </c>
      <c r="DY334">
        <v>6.9</v>
      </c>
      <c r="DZ334">
        <v>6.43</v>
      </c>
      <c r="EA334">
        <v>6.02</v>
      </c>
      <c r="EB334">
        <v>5.67</v>
      </c>
      <c r="EC334">
        <v>5.28</v>
      </c>
      <c r="ED334">
        <v>4.97</v>
      </c>
      <c r="EE334">
        <v>4.72</v>
      </c>
      <c r="EF334">
        <v>4.4000000000000004</v>
      </c>
      <c r="EG334">
        <v>4.3099999999999996</v>
      </c>
      <c r="EH334">
        <v>4.1100000000000003</v>
      </c>
      <c r="EI334">
        <v>3.84</v>
      </c>
      <c r="EJ334">
        <v>3.53</v>
      </c>
      <c r="EK334">
        <v>3.21</v>
      </c>
      <c r="EL334">
        <v>2.96</v>
      </c>
      <c r="EM334">
        <v>2.88</v>
      </c>
      <c r="EN334">
        <v>2.63</v>
      </c>
      <c r="EO334">
        <v>2.4300000000000002</v>
      </c>
      <c r="EP334">
        <v>2.2400000000000002</v>
      </c>
      <c r="EQ334">
        <v>2.08</v>
      </c>
      <c r="ER334">
        <v>1.97</v>
      </c>
      <c r="ES334">
        <v>1.72</v>
      </c>
      <c r="ET334">
        <v>1.61</v>
      </c>
      <c r="EU334">
        <v>1.45</v>
      </c>
      <c r="EV334">
        <v>1.35</v>
      </c>
      <c r="EW334">
        <v>1.21</v>
      </c>
      <c r="EX334">
        <v>1.1100000000000001</v>
      </c>
      <c r="EY334">
        <v>1.03</v>
      </c>
      <c r="EZ334">
        <v>0.91</v>
      </c>
      <c r="FA334">
        <v>0.82</v>
      </c>
      <c r="FB334">
        <v>0.74</v>
      </c>
      <c r="FC334">
        <v>0.68</v>
      </c>
      <c r="FD334">
        <v>0.6</v>
      </c>
      <c r="FE334">
        <v>0.55000000000000004</v>
      </c>
      <c r="FF334">
        <v>0.48</v>
      </c>
      <c r="FG334">
        <v>0.41</v>
      </c>
      <c r="FH334">
        <v>0.38</v>
      </c>
      <c r="FI334">
        <v>0.33</v>
      </c>
      <c r="FJ334">
        <v>0.3</v>
      </c>
      <c r="FK334">
        <v>0.26</v>
      </c>
      <c r="FL334">
        <v>0.23</v>
      </c>
      <c r="FM334">
        <v>0.22</v>
      </c>
      <c r="FN334">
        <v>0.19</v>
      </c>
      <c r="FO334">
        <v>0.17</v>
      </c>
      <c r="FP334">
        <v>0.16</v>
      </c>
      <c r="FQ334">
        <v>0.14000000000000001</v>
      </c>
      <c r="FR334">
        <v>0.13</v>
      </c>
      <c r="FS334">
        <v>0.12</v>
      </c>
      <c r="FT334">
        <v>0.11</v>
      </c>
      <c r="FU334">
        <v>0.11</v>
      </c>
      <c r="FV334">
        <v>0.1</v>
      </c>
      <c r="FW334">
        <v>0.1</v>
      </c>
      <c r="FX334">
        <v>0.1</v>
      </c>
      <c r="FY334">
        <v>0.1</v>
      </c>
      <c r="FZ334">
        <v>0.1</v>
      </c>
    </row>
    <row r="335" spans="1:182" x14ac:dyDescent="0.15">
      <c r="A335">
        <v>-148</v>
      </c>
      <c r="B335">
        <v>0</v>
      </c>
      <c r="C335">
        <v>0</v>
      </c>
      <c r="D335">
        <v>0</v>
      </c>
      <c r="E335">
        <v>0</v>
      </c>
      <c r="F335">
        <v>0</v>
      </c>
      <c r="G335">
        <v>0</v>
      </c>
      <c r="H335">
        <v>0</v>
      </c>
      <c r="I335">
        <v>0</v>
      </c>
      <c r="J335">
        <v>0</v>
      </c>
      <c r="K335">
        <v>0</v>
      </c>
      <c r="L335">
        <v>0</v>
      </c>
      <c r="M335">
        <v>0</v>
      </c>
      <c r="N335">
        <v>0.02</v>
      </c>
      <c r="O335">
        <v>0.04</v>
      </c>
      <c r="P335">
        <v>0.06</v>
      </c>
      <c r="Q335">
        <v>0.08</v>
      </c>
      <c r="R335">
        <v>0.1</v>
      </c>
      <c r="S335">
        <v>0.12</v>
      </c>
      <c r="T335">
        <v>0.15</v>
      </c>
      <c r="U335">
        <v>0.18</v>
      </c>
      <c r="V335">
        <v>0.22</v>
      </c>
      <c r="W335">
        <v>0.27</v>
      </c>
      <c r="X335">
        <v>0.31</v>
      </c>
      <c r="Y335">
        <v>0.39</v>
      </c>
      <c r="Z335">
        <v>0.45</v>
      </c>
      <c r="AA335">
        <v>0.53</v>
      </c>
      <c r="AB335">
        <v>0.59</v>
      </c>
      <c r="AC335">
        <v>0.68</v>
      </c>
      <c r="AD335">
        <v>0.79</v>
      </c>
      <c r="AE335">
        <v>0.88</v>
      </c>
      <c r="AF335">
        <v>0.99</v>
      </c>
      <c r="AG335">
        <v>1.08</v>
      </c>
      <c r="AH335">
        <v>1.25</v>
      </c>
      <c r="AI335">
        <v>1.45</v>
      </c>
      <c r="AJ335">
        <v>1.56</v>
      </c>
      <c r="AK335">
        <v>1.69</v>
      </c>
      <c r="AL335">
        <v>1.91</v>
      </c>
      <c r="AM335">
        <v>2.09</v>
      </c>
      <c r="AN335">
        <v>2.2599999999999998</v>
      </c>
      <c r="AO335">
        <v>2.48</v>
      </c>
      <c r="AP335">
        <v>2.77</v>
      </c>
      <c r="AQ335">
        <v>2.93</v>
      </c>
      <c r="AR335">
        <v>3.11</v>
      </c>
      <c r="AS335">
        <v>3.4</v>
      </c>
      <c r="AT335">
        <v>3.76</v>
      </c>
      <c r="AU335">
        <v>4.09</v>
      </c>
      <c r="AV335">
        <v>4.29</v>
      </c>
      <c r="AW335">
        <v>4.49</v>
      </c>
      <c r="AX335">
        <v>4.8499999999999996</v>
      </c>
      <c r="AY335">
        <v>5.0599999999999996</v>
      </c>
      <c r="AZ335">
        <v>5.32</v>
      </c>
      <c r="BA335">
        <v>5.56</v>
      </c>
      <c r="BB335">
        <v>5.9</v>
      </c>
      <c r="BC335">
        <v>6.34</v>
      </c>
      <c r="BD335">
        <v>6.88</v>
      </c>
      <c r="BE335">
        <v>7.4</v>
      </c>
      <c r="BF335">
        <v>8.11</v>
      </c>
      <c r="BG335">
        <v>8.68</v>
      </c>
      <c r="BH335">
        <v>9.11</v>
      </c>
      <c r="BI335">
        <v>9.18</v>
      </c>
      <c r="BJ335">
        <v>9.39</v>
      </c>
      <c r="BK335">
        <v>9.89</v>
      </c>
      <c r="BL335">
        <v>10.199999999999999</v>
      </c>
      <c r="BM335">
        <v>10.8</v>
      </c>
      <c r="BN335">
        <v>11.2</v>
      </c>
      <c r="BO335">
        <v>11.4</v>
      </c>
      <c r="BP335">
        <v>11.6</v>
      </c>
      <c r="BQ335">
        <v>11.9</v>
      </c>
      <c r="BR335">
        <v>12.1</v>
      </c>
      <c r="BS335">
        <v>12.3</v>
      </c>
      <c r="BT335">
        <v>12.5</v>
      </c>
      <c r="BU335">
        <v>12.6</v>
      </c>
      <c r="BV335">
        <v>12.8</v>
      </c>
      <c r="BW335">
        <v>13</v>
      </c>
      <c r="BX335">
        <v>13.1</v>
      </c>
      <c r="BY335">
        <v>13.3</v>
      </c>
      <c r="BZ335">
        <v>13.4</v>
      </c>
      <c r="CA335">
        <v>13.5</v>
      </c>
      <c r="CB335">
        <v>13.7</v>
      </c>
      <c r="CC335">
        <v>13.8</v>
      </c>
      <c r="CD335">
        <v>13.9</v>
      </c>
      <c r="CE335">
        <v>14</v>
      </c>
      <c r="CF335">
        <v>14.1</v>
      </c>
      <c r="CG335">
        <v>14.2</v>
      </c>
      <c r="CH335">
        <v>14.2</v>
      </c>
      <c r="CI335">
        <v>14.3</v>
      </c>
      <c r="CJ335">
        <v>14.3</v>
      </c>
      <c r="CK335">
        <v>14.4</v>
      </c>
      <c r="CL335">
        <v>14.4</v>
      </c>
      <c r="CM335">
        <v>14.5</v>
      </c>
      <c r="CN335">
        <v>14.5</v>
      </c>
      <c r="CO335">
        <v>14.5</v>
      </c>
      <c r="CP335">
        <v>14.5</v>
      </c>
      <c r="CQ335">
        <v>14.5</v>
      </c>
      <c r="CR335">
        <v>14.5</v>
      </c>
      <c r="CS335">
        <v>14.5</v>
      </c>
      <c r="CT335">
        <v>14.4</v>
      </c>
      <c r="CU335">
        <v>14.4</v>
      </c>
      <c r="CV335">
        <v>14.3</v>
      </c>
      <c r="CW335">
        <v>14.3</v>
      </c>
      <c r="CX335">
        <v>14.2</v>
      </c>
      <c r="CY335">
        <v>14.1</v>
      </c>
      <c r="CZ335">
        <v>14</v>
      </c>
      <c r="DA335">
        <v>14</v>
      </c>
      <c r="DB335">
        <v>13.8</v>
      </c>
      <c r="DC335">
        <v>13.7</v>
      </c>
      <c r="DD335">
        <v>13.6</v>
      </c>
      <c r="DE335">
        <v>13.5</v>
      </c>
      <c r="DF335">
        <v>13.3</v>
      </c>
      <c r="DG335">
        <v>13.2</v>
      </c>
      <c r="DH335">
        <v>13</v>
      </c>
      <c r="DI335">
        <v>12.8</v>
      </c>
      <c r="DJ335">
        <v>12.6</v>
      </c>
      <c r="DK335">
        <v>12.3</v>
      </c>
      <c r="DL335">
        <v>12</v>
      </c>
      <c r="DM335">
        <v>11.7</v>
      </c>
      <c r="DN335">
        <v>11.3</v>
      </c>
      <c r="DO335">
        <v>10.7</v>
      </c>
      <c r="DP335">
        <v>10.1</v>
      </c>
      <c r="DQ335">
        <v>8.75</v>
      </c>
      <c r="DR335">
        <v>8.2100000000000009</v>
      </c>
      <c r="DS335">
        <v>7.63</v>
      </c>
      <c r="DT335">
        <v>8.5</v>
      </c>
      <c r="DU335">
        <v>8.8000000000000007</v>
      </c>
      <c r="DV335">
        <v>8.6</v>
      </c>
      <c r="DW335">
        <v>8.0299999999999994</v>
      </c>
      <c r="DX335">
        <v>7.42</v>
      </c>
      <c r="DY335">
        <v>6.83</v>
      </c>
      <c r="DZ335">
        <v>6.3</v>
      </c>
      <c r="EA335">
        <v>5.87</v>
      </c>
      <c r="EB335">
        <v>5.56</v>
      </c>
      <c r="EC335">
        <v>5.22</v>
      </c>
      <c r="ED335">
        <v>4.91</v>
      </c>
      <c r="EE335">
        <v>4.62</v>
      </c>
      <c r="EF335">
        <v>4.28</v>
      </c>
      <c r="EG335">
        <v>4.34</v>
      </c>
      <c r="EH335">
        <v>4.04</v>
      </c>
      <c r="EI335">
        <v>3.84</v>
      </c>
      <c r="EJ335">
        <v>3.5</v>
      </c>
      <c r="EK335">
        <v>3.15</v>
      </c>
      <c r="EL335">
        <v>2.89</v>
      </c>
      <c r="EM335">
        <v>2.82</v>
      </c>
      <c r="EN335">
        <v>2.62</v>
      </c>
      <c r="EO335">
        <v>2.4</v>
      </c>
      <c r="EP335">
        <v>2.21</v>
      </c>
      <c r="EQ335">
        <v>2.04</v>
      </c>
      <c r="ER335">
        <v>1.87</v>
      </c>
      <c r="ES335">
        <v>1.71</v>
      </c>
      <c r="ET335">
        <v>1.59</v>
      </c>
      <c r="EU335">
        <v>1.45</v>
      </c>
      <c r="EV335">
        <v>1.32</v>
      </c>
      <c r="EW335">
        <v>1.18</v>
      </c>
      <c r="EX335">
        <v>1.08</v>
      </c>
      <c r="EY335">
        <v>0.99</v>
      </c>
      <c r="EZ335">
        <v>0.91</v>
      </c>
      <c r="FA335">
        <v>0.8</v>
      </c>
      <c r="FB335">
        <v>0.72</v>
      </c>
      <c r="FC335">
        <v>0.65</v>
      </c>
      <c r="FD335">
        <v>0.57999999999999996</v>
      </c>
      <c r="FE335">
        <v>0.53</v>
      </c>
      <c r="FF335">
        <v>0.47</v>
      </c>
      <c r="FG335">
        <v>0.41</v>
      </c>
      <c r="FH335">
        <v>0.36</v>
      </c>
      <c r="FI335">
        <v>0.34</v>
      </c>
      <c r="FJ335">
        <v>0.28999999999999998</v>
      </c>
      <c r="FK335">
        <v>0.26</v>
      </c>
      <c r="FL335">
        <v>0.23</v>
      </c>
      <c r="FM335">
        <v>0.21</v>
      </c>
      <c r="FN335">
        <v>0.19</v>
      </c>
      <c r="FO335">
        <v>0.17</v>
      </c>
      <c r="FP335">
        <v>0.15</v>
      </c>
      <c r="FQ335">
        <v>0.14000000000000001</v>
      </c>
      <c r="FR335">
        <v>0.13</v>
      </c>
      <c r="FS335">
        <v>0.12</v>
      </c>
      <c r="FT335">
        <v>0.11</v>
      </c>
      <c r="FU335">
        <v>0.1</v>
      </c>
      <c r="FV335">
        <v>0.1</v>
      </c>
      <c r="FW335">
        <v>0.1</v>
      </c>
      <c r="FX335">
        <v>0.1</v>
      </c>
      <c r="FY335">
        <v>0.1</v>
      </c>
      <c r="FZ335">
        <v>0.1</v>
      </c>
    </row>
    <row r="336" spans="1:182" x14ac:dyDescent="0.15">
      <c r="A336">
        <v>-149</v>
      </c>
      <c r="B336">
        <v>0</v>
      </c>
      <c r="C336">
        <v>0</v>
      </c>
      <c r="D336">
        <v>0</v>
      </c>
      <c r="E336">
        <v>0</v>
      </c>
      <c r="F336">
        <v>0</v>
      </c>
      <c r="G336">
        <v>0</v>
      </c>
      <c r="H336">
        <v>0</v>
      </c>
      <c r="I336">
        <v>0</v>
      </c>
      <c r="J336">
        <v>0</v>
      </c>
      <c r="K336">
        <v>0</v>
      </c>
      <c r="L336">
        <v>0</v>
      </c>
      <c r="M336">
        <v>0</v>
      </c>
      <c r="N336">
        <v>0.03</v>
      </c>
      <c r="O336">
        <v>0.04</v>
      </c>
      <c r="P336">
        <v>0.05</v>
      </c>
      <c r="Q336">
        <v>0.08</v>
      </c>
      <c r="R336">
        <v>0.1</v>
      </c>
      <c r="S336">
        <v>0.13</v>
      </c>
      <c r="T336">
        <v>0.15</v>
      </c>
      <c r="U336">
        <v>0.19</v>
      </c>
      <c r="V336">
        <v>0.24</v>
      </c>
      <c r="W336">
        <v>0.28000000000000003</v>
      </c>
      <c r="X336">
        <v>0.34</v>
      </c>
      <c r="Y336">
        <v>0.39</v>
      </c>
      <c r="Z336">
        <v>0.45</v>
      </c>
      <c r="AA336">
        <v>0.54</v>
      </c>
      <c r="AB336">
        <v>0.63</v>
      </c>
      <c r="AC336">
        <v>0.71</v>
      </c>
      <c r="AD336">
        <v>0.8</v>
      </c>
      <c r="AE336">
        <v>0.9</v>
      </c>
      <c r="AF336">
        <v>1.02</v>
      </c>
      <c r="AG336">
        <v>1.1499999999999999</v>
      </c>
      <c r="AH336">
        <v>1.28</v>
      </c>
      <c r="AI336">
        <v>1.44</v>
      </c>
      <c r="AJ336">
        <v>1.63</v>
      </c>
      <c r="AK336">
        <v>1.78</v>
      </c>
      <c r="AL336">
        <v>1.93</v>
      </c>
      <c r="AM336">
        <v>2.13</v>
      </c>
      <c r="AN336">
        <v>2.29</v>
      </c>
      <c r="AO336">
        <v>2.52</v>
      </c>
      <c r="AP336">
        <v>2.79</v>
      </c>
      <c r="AQ336">
        <v>2.94</v>
      </c>
      <c r="AR336">
        <v>3.24</v>
      </c>
      <c r="AS336">
        <v>3.52</v>
      </c>
      <c r="AT336">
        <v>3.77</v>
      </c>
      <c r="AU336">
        <v>4.08</v>
      </c>
      <c r="AV336">
        <v>4.2699999999999996</v>
      </c>
      <c r="AW336">
        <v>4.5999999999999996</v>
      </c>
      <c r="AX336">
        <v>4.82</v>
      </c>
      <c r="AY336">
        <v>5.15</v>
      </c>
      <c r="AZ336">
        <v>5.44</v>
      </c>
      <c r="BA336">
        <v>5.71</v>
      </c>
      <c r="BB336">
        <v>5.99</v>
      </c>
      <c r="BC336">
        <v>6.52</v>
      </c>
      <c r="BD336">
        <v>7.06</v>
      </c>
      <c r="BE336">
        <v>7.66</v>
      </c>
      <c r="BF336">
        <v>8.2200000000000006</v>
      </c>
      <c r="BG336">
        <v>8.74</v>
      </c>
      <c r="BH336">
        <v>9.19</v>
      </c>
      <c r="BI336">
        <v>9.31</v>
      </c>
      <c r="BJ336">
        <v>9.5</v>
      </c>
      <c r="BK336">
        <v>9.9499999999999993</v>
      </c>
      <c r="BL336">
        <v>10.3</v>
      </c>
      <c r="BM336">
        <v>10.9</v>
      </c>
      <c r="BN336">
        <v>11.2</v>
      </c>
      <c r="BO336">
        <v>11.4</v>
      </c>
      <c r="BP336">
        <v>11.7</v>
      </c>
      <c r="BQ336">
        <v>11.9</v>
      </c>
      <c r="BR336">
        <v>12.1</v>
      </c>
      <c r="BS336">
        <v>12.3</v>
      </c>
      <c r="BT336">
        <v>12.5</v>
      </c>
      <c r="BU336">
        <v>12.7</v>
      </c>
      <c r="BV336">
        <v>12.8</v>
      </c>
      <c r="BW336">
        <v>13</v>
      </c>
      <c r="BX336">
        <v>13.2</v>
      </c>
      <c r="BY336">
        <v>13.3</v>
      </c>
      <c r="BZ336">
        <v>13.4</v>
      </c>
      <c r="CA336">
        <v>13.6</v>
      </c>
      <c r="CB336">
        <v>13.7</v>
      </c>
      <c r="CC336">
        <v>13.8</v>
      </c>
      <c r="CD336">
        <v>13.9</v>
      </c>
      <c r="CE336">
        <v>14</v>
      </c>
      <c r="CF336">
        <v>14.1</v>
      </c>
      <c r="CG336">
        <v>14.2</v>
      </c>
      <c r="CH336">
        <v>14.3</v>
      </c>
      <c r="CI336">
        <v>14.3</v>
      </c>
      <c r="CJ336">
        <v>14.4</v>
      </c>
      <c r="CK336">
        <v>14.4</v>
      </c>
      <c r="CL336">
        <v>14.5</v>
      </c>
      <c r="CM336">
        <v>14.5</v>
      </c>
      <c r="CN336">
        <v>14.5</v>
      </c>
      <c r="CO336">
        <v>14.5</v>
      </c>
      <c r="CP336">
        <v>14.5</v>
      </c>
      <c r="CQ336">
        <v>14.5</v>
      </c>
      <c r="CR336">
        <v>14.5</v>
      </c>
      <c r="CS336">
        <v>14.5</v>
      </c>
      <c r="CT336">
        <v>14.5</v>
      </c>
      <c r="CU336">
        <v>14.4</v>
      </c>
      <c r="CV336">
        <v>14.4</v>
      </c>
      <c r="CW336">
        <v>14.3</v>
      </c>
      <c r="CX336">
        <v>14.2</v>
      </c>
      <c r="CY336">
        <v>14.1</v>
      </c>
      <c r="CZ336">
        <v>14.1</v>
      </c>
      <c r="DA336">
        <v>14</v>
      </c>
      <c r="DB336">
        <v>13.9</v>
      </c>
      <c r="DC336">
        <v>13.7</v>
      </c>
      <c r="DD336">
        <v>13.6</v>
      </c>
      <c r="DE336">
        <v>13.5</v>
      </c>
      <c r="DF336">
        <v>13.3</v>
      </c>
      <c r="DG336">
        <v>13.2</v>
      </c>
      <c r="DH336">
        <v>13</v>
      </c>
      <c r="DI336">
        <v>12.8</v>
      </c>
      <c r="DJ336">
        <v>12.5</v>
      </c>
      <c r="DK336">
        <v>12.2</v>
      </c>
      <c r="DL336">
        <v>11.9</v>
      </c>
      <c r="DM336">
        <v>11.6</v>
      </c>
      <c r="DN336">
        <v>11.2</v>
      </c>
      <c r="DO336">
        <v>10.7</v>
      </c>
      <c r="DP336">
        <v>9.9</v>
      </c>
      <c r="DQ336">
        <v>8.66</v>
      </c>
      <c r="DR336">
        <v>8.08</v>
      </c>
      <c r="DS336">
        <v>8.43</v>
      </c>
      <c r="DT336">
        <v>8.75</v>
      </c>
      <c r="DU336">
        <v>8.7200000000000006</v>
      </c>
      <c r="DV336">
        <v>8.48</v>
      </c>
      <c r="DW336">
        <v>7.91</v>
      </c>
      <c r="DX336">
        <v>7.3</v>
      </c>
      <c r="DY336">
        <v>6.69</v>
      </c>
      <c r="DZ336">
        <v>6.22</v>
      </c>
      <c r="EA336">
        <v>5.76</v>
      </c>
      <c r="EB336">
        <v>5.44</v>
      </c>
      <c r="EC336">
        <v>5.2</v>
      </c>
      <c r="ED336">
        <v>4.8600000000000003</v>
      </c>
      <c r="EE336">
        <v>4.55</v>
      </c>
      <c r="EF336">
        <v>4.29</v>
      </c>
      <c r="EG336">
        <v>4.28</v>
      </c>
      <c r="EH336">
        <v>3.98</v>
      </c>
      <c r="EI336">
        <v>3.7</v>
      </c>
      <c r="EJ336">
        <v>3.4</v>
      </c>
      <c r="EK336">
        <v>3.16</v>
      </c>
      <c r="EL336">
        <v>2.98</v>
      </c>
      <c r="EM336">
        <v>2.77</v>
      </c>
      <c r="EN336">
        <v>2.57</v>
      </c>
      <c r="EO336">
        <v>2.36</v>
      </c>
      <c r="EP336">
        <v>2.16</v>
      </c>
      <c r="EQ336">
        <v>2.0099999999999998</v>
      </c>
      <c r="ER336">
        <v>1.81</v>
      </c>
      <c r="ES336">
        <v>1.67</v>
      </c>
      <c r="ET336">
        <v>1.55</v>
      </c>
      <c r="EU336">
        <v>1.43</v>
      </c>
      <c r="EV336">
        <v>1.29</v>
      </c>
      <c r="EW336">
        <v>1.1499999999999999</v>
      </c>
      <c r="EX336">
        <v>1.06</v>
      </c>
      <c r="EY336">
        <v>0.93</v>
      </c>
      <c r="EZ336">
        <v>0.83</v>
      </c>
      <c r="FA336">
        <v>0.77</v>
      </c>
      <c r="FB336">
        <v>0.69</v>
      </c>
      <c r="FC336">
        <v>0.64</v>
      </c>
      <c r="FD336">
        <v>0.56000000000000005</v>
      </c>
      <c r="FE336">
        <v>0.49</v>
      </c>
      <c r="FF336">
        <v>0.45</v>
      </c>
      <c r="FG336">
        <v>0.4</v>
      </c>
      <c r="FH336">
        <v>0.35</v>
      </c>
      <c r="FI336">
        <v>0.32</v>
      </c>
      <c r="FJ336">
        <v>0.28999999999999998</v>
      </c>
      <c r="FK336">
        <v>0.24</v>
      </c>
      <c r="FL336">
        <v>0.23</v>
      </c>
      <c r="FM336">
        <v>0.2</v>
      </c>
      <c r="FN336">
        <v>0.18</v>
      </c>
      <c r="FO336">
        <v>0.16</v>
      </c>
      <c r="FP336">
        <v>0.15</v>
      </c>
      <c r="FQ336">
        <v>0.13</v>
      </c>
      <c r="FR336">
        <v>0.12</v>
      </c>
      <c r="FS336">
        <v>0.11</v>
      </c>
      <c r="FT336">
        <v>0.11</v>
      </c>
      <c r="FU336">
        <v>0.1</v>
      </c>
      <c r="FV336">
        <v>0.1</v>
      </c>
      <c r="FW336">
        <v>0.1</v>
      </c>
      <c r="FX336">
        <v>0.1</v>
      </c>
      <c r="FY336">
        <v>0.1</v>
      </c>
      <c r="FZ336">
        <v>0.1</v>
      </c>
    </row>
    <row r="337" spans="1:182" x14ac:dyDescent="0.15">
      <c r="A337">
        <v>-150</v>
      </c>
      <c r="B337">
        <v>0</v>
      </c>
      <c r="C337">
        <v>0</v>
      </c>
      <c r="D337">
        <v>0</v>
      </c>
      <c r="E337">
        <v>0</v>
      </c>
      <c r="F337">
        <v>0</v>
      </c>
      <c r="G337">
        <v>0</v>
      </c>
      <c r="H337">
        <v>0</v>
      </c>
      <c r="I337">
        <v>0</v>
      </c>
      <c r="J337">
        <v>0</v>
      </c>
      <c r="K337">
        <v>0</v>
      </c>
      <c r="L337">
        <v>0</v>
      </c>
      <c r="M337">
        <v>0</v>
      </c>
      <c r="N337">
        <v>0.03</v>
      </c>
      <c r="O337">
        <v>0.04</v>
      </c>
      <c r="P337">
        <v>7.0000000000000007E-2</v>
      </c>
      <c r="Q337">
        <v>0.09</v>
      </c>
      <c r="R337">
        <v>0.11</v>
      </c>
      <c r="S337">
        <v>0.13</v>
      </c>
      <c r="T337">
        <v>0.16</v>
      </c>
      <c r="U337">
        <v>0.2</v>
      </c>
      <c r="V337">
        <v>0.24</v>
      </c>
      <c r="W337">
        <v>0.28000000000000003</v>
      </c>
      <c r="X337">
        <v>0.35</v>
      </c>
      <c r="Y337">
        <v>0.41</v>
      </c>
      <c r="Z337">
        <v>0.48</v>
      </c>
      <c r="AA337">
        <v>0.56000000000000005</v>
      </c>
      <c r="AB337">
        <v>0.61</v>
      </c>
      <c r="AC337">
        <v>0.73</v>
      </c>
      <c r="AD337">
        <v>0.81</v>
      </c>
      <c r="AE337">
        <v>0.94</v>
      </c>
      <c r="AF337">
        <v>1.03</v>
      </c>
      <c r="AG337">
        <v>1.21</v>
      </c>
      <c r="AH337">
        <v>1.29</v>
      </c>
      <c r="AI337">
        <v>1.48</v>
      </c>
      <c r="AJ337">
        <v>1.63</v>
      </c>
      <c r="AK337">
        <v>1.8</v>
      </c>
      <c r="AL337">
        <v>1.99</v>
      </c>
      <c r="AM337">
        <v>2.21</v>
      </c>
      <c r="AN337">
        <v>2.35</v>
      </c>
      <c r="AO337">
        <v>2.57</v>
      </c>
      <c r="AP337">
        <v>2.83</v>
      </c>
      <c r="AQ337">
        <v>2.99</v>
      </c>
      <c r="AR337">
        <v>3.32</v>
      </c>
      <c r="AS337">
        <v>3.53</v>
      </c>
      <c r="AT337">
        <v>3.85</v>
      </c>
      <c r="AU337">
        <v>4.18</v>
      </c>
      <c r="AV337">
        <v>4.29</v>
      </c>
      <c r="AW337">
        <v>4.6500000000000004</v>
      </c>
      <c r="AX337">
        <v>4.95</v>
      </c>
      <c r="AY337">
        <v>5.18</v>
      </c>
      <c r="AZ337">
        <v>5.46</v>
      </c>
      <c r="BA337">
        <v>5.73</v>
      </c>
      <c r="BB337">
        <v>6.1</v>
      </c>
      <c r="BC337">
        <v>6.51</v>
      </c>
      <c r="BD337">
        <v>7.14</v>
      </c>
      <c r="BE337">
        <v>7.8</v>
      </c>
      <c r="BF337">
        <v>8.32</v>
      </c>
      <c r="BG337">
        <v>8.85</v>
      </c>
      <c r="BH337">
        <v>9.31</v>
      </c>
      <c r="BI337">
        <v>9.1</v>
      </c>
      <c r="BJ337">
        <v>9.57</v>
      </c>
      <c r="BK337">
        <v>9.98</v>
      </c>
      <c r="BL337">
        <v>10.3</v>
      </c>
      <c r="BM337">
        <v>10.9</v>
      </c>
      <c r="BN337">
        <v>11.2</v>
      </c>
      <c r="BO337">
        <v>11.5</v>
      </c>
      <c r="BP337">
        <v>11.7</v>
      </c>
      <c r="BQ337">
        <v>11.9</v>
      </c>
      <c r="BR337">
        <v>12.2</v>
      </c>
      <c r="BS337">
        <v>12.4</v>
      </c>
      <c r="BT337">
        <v>12.5</v>
      </c>
      <c r="BU337">
        <v>12.7</v>
      </c>
      <c r="BV337">
        <v>12.9</v>
      </c>
      <c r="BW337">
        <v>13.1</v>
      </c>
      <c r="BX337">
        <v>13.2</v>
      </c>
      <c r="BY337">
        <v>13.3</v>
      </c>
      <c r="BZ337">
        <v>13.5</v>
      </c>
      <c r="CA337">
        <v>13.6</v>
      </c>
      <c r="CB337">
        <v>13.7</v>
      </c>
      <c r="CC337">
        <v>13.9</v>
      </c>
      <c r="CD337">
        <v>14</v>
      </c>
      <c r="CE337">
        <v>14</v>
      </c>
      <c r="CF337">
        <v>14.1</v>
      </c>
      <c r="CG337">
        <v>14.2</v>
      </c>
      <c r="CH337">
        <v>14.3</v>
      </c>
      <c r="CI337">
        <v>14.3</v>
      </c>
      <c r="CJ337">
        <v>14.4</v>
      </c>
      <c r="CK337">
        <v>14.4</v>
      </c>
      <c r="CL337">
        <v>14.5</v>
      </c>
      <c r="CM337">
        <v>14.5</v>
      </c>
      <c r="CN337">
        <v>14.5</v>
      </c>
      <c r="CO337">
        <v>14.5</v>
      </c>
      <c r="CP337">
        <v>14.6</v>
      </c>
      <c r="CQ337">
        <v>14.5</v>
      </c>
      <c r="CR337">
        <v>14.5</v>
      </c>
      <c r="CS337">
        <v>14.5</v>
      </c>
      <c r="CT337">
        <v>14.5</v>
      </c>
      <c r="CU337">
        <v>14.4</v>
      </c>
      <c r="CV337">
        <v>14.4</v>
      </c>
      <c r="CW337">
        <v>14.3</v>
      </c>
      <c r="CX337">
        <v>14.2</v>
      </c>
      <c r="CY337">
        <v>14.2</v>
      </c>
      <c r="CZ337">
        <v>14.1</v>
      </c>
      <c r="DA337">
        <v>14</v>
      </c>
      <c r="DB337">
        <v>13.9</v>
      </c>
      <c r="DC337">
        <v>13.7</v>
      </c>
      <c r="DD337">
        <v>13.6</v>
      </c>
      <c r="DE337">
        <v>13.5</v>
      </c>
      <c r="DF337">
        <v>13.3</v>
      </c>
      <c r="DG337">
        <v>13.1</v>
      </c>
      <c r="DH337">
        <v>13</v>
      </c>
      <c r="DI337">
        <v>12.8</v>
      </c>
      <c r="DJ337">
        <v>12.5</v>
      </c>
      <c r="DK337">
        <v>12.2</v>
      </c>
      <c r="DL337">
        <v>11.9</v>
      </c>
      <c r="DM337">
        <v>11.5</v>
      </c>
      <c r="DN337">
        <v>11.1</v>
      </c>
      <c r="DO337">
        <v>10.6</v>
      </c>
      <c r="DP337">
        <v>9.1</v>
      </c>
      <c r="DQ337">
        <v>8.56</v>
      </c>
      <c r="DR337">
        <v>7.97</v>
      </c>
      <c r="DS337">
        <v>8.41</v>
      </c>
      <c r="DT337">
        <v>9.09</v>
      </c>
      <c r="DU337">
        <v>8.67</v>
      </c>
      <c r="DV337">
        <v>8.2200000000000006</v>
      </c>
      <c r="DW337">
        <v>7.77</v>
      </c>
      <c r="DX337">
        <v>7.15</v>
      </c>
      <c r="DY337">
        <v>6.63</v>
      </c>
      <c r="DZ337">
        <v>6.19</v>
      </c>
      <c r="EA337">
        <v>5.74</v>
      </c>
      <c r="EB337">
        <v>5.44</v>
      </c>
      <c r="EC337">
        <v>5.1100000000000003</v>
      </c>
      <c r="ED337">
        <v>4.79</v>
      </c>
      <c r="EE337">
        <v>4.47</v>
      </c>
      <c r="EF337">
        <v>4.3099999999999996</v>
      </c>
      <c r="EG337">
        <v>4.22</v>
      </c>
      <c r="EH337">
        <v>3.92</v>
      </c>
      <c r="EI337">
        <v>3.64</v>
      </c>
      <c r="EJ337">
        <v>3.28</v>
      </c>
      <c r="EK337">
        <v>3.02</v>
      </c>
      <c r="EL337">
        <v>2.92</v>
      </c>
      <c r="EM337">
        <v>2.69</v>
      </c>
      <c r="EN337">
        <v>2.52</v>
      </c>
      <c r="EO337">
        <v>2.27</v>
      </c>
      <c r="EP337">
        <v>2.14</v>
      </c>
      <c r="EQ337">
        <v>1.98</v>
      </c>
      <c r="ER337">
        <v>1.8</v>
      </c>
      <c r="ES337">
        <v>1.64</v>
      </c>
      <c r="ET337">
        <v>1.51</v>
      </c>
      <c r="EU337">
        <v>1.39</v>
      </c>
      <c r="EV337">
        <v>1.25</v>
      </c>
      <c r="EW337">
        <v>1.1399999999999999</v>
      </c>
      <c r="EX337">
        <v>1.03</v>
      </c>
      <c r="EY337">
        <v>0.94</v>
      </c>
      <c r="EZ337">
        <v>0.85</v>
      </c>
      <c r="FA337">
        <v>0.74</v>
      </c>
      <c r="FB337">
        <v>0.69</v>
      </c>
      <c r="FC337">
        <v>0.63</v>
      </c>
      <c r="FD337">
        <v>0.55000000000000004</v>
      </c>
      <c r="FE337">
        <v>0.5</v>
      </c>
      <c r="FF337">
        <v>0.44</v>
      </c>
      <c r="FG337">
        <v>0.39</v>
      </c>
      <c r="FH337">
        <v>0.34</v>
      </c>
      <c r="FI337">
        <v>0.3</v>
      </c>
      <c r="FJ337">
        <v>0.28000000000000003</v>
      </c>
      <c r="FK337">
        <v>0.25</v>
      </c>
      <c r="FL337">
        <v>0.21</v>
      </c>
      <c r="FM337">
        <v>0.19</v>
      </c>
      <c r="FN337">
        <v>0.17</v>
      </c>
      <c r="FO337">
        <v>0.16</v>
      </c>
      <c r="FP337">
        <v>0.14000000000000001</v>
      </c>
      <c r="FQ337">
        <v>0.13</v>
      </c>
      <c r="FR337">
        <v>0.12</v>
      </c>
      <c r="FS337">
        <v>0.11</v>
      </c>
      <c r="FT337">
        <v>0.1</v>
      </c>
      <c r="FU337">
        <v>0.1</v>
      </c>
      <c r="FV337">
        <v>0.1</v>
      </c>
      <c r="FW337">
        <v>0.09</v>
      </c>
      <c r="FX337">
        <v>0.09</v>
      </c>
      <c r="FY337">
        <v>0.09</v>
      </c>
      <c r="FZ337">
        <v>0.1</v>
      </c>
    </row>
    <row r="338" spans="1:182" x14ac:dyDescent="0.15">
      <c r="A338">
        <v>-151</v>
      </c>
      <c r="B338">
        <v>0</v>
      </c>
      <c r="C338">
        <v>0</v>
      </c>
      <c r="D338">
        <v>0</v>
      </c>
      <c r="E338">
        <v>0</v>
      </c>
      <c r="F338">
        <v>0</v>
      </c>
      <c r="G338">
        <v>0</v>
      </c>
      <c r="H338">
        <v>0</v>
      </c>
      <c r="I338">
        <v>0</v>
      </c>
      <c r="J338">
        <v>0</v>
      </c>
      <c r="K338">
        <v>0</v>
      </c>
      <c r="L338">
        <v>0</v>
      </c>
      <c r="M338">
        <v>0</v>
      </c>
      <c r="N338">
        <v>0.03</v>
      </c>
      <c r="O338">
        <v>0.04</v>
      </c>
      <c r="P338">
        <v>7.0000000000000007E-2</v>
      </c>
      <c r="Q338">
        <v>0.09</v>
      </c>
      <c r="R338">
        <v>0.11</v>
      </c>
      <c r="S338">
        <v>0.14000000000000001</v>
      </c>
      <c r="T338">
        <v>0.17</v>
      </c>
      <c r="U338">
        <v>0.21</v>
      </c>
      <c r="V338">
        <v>0.23</v>
      </c>
      <c r="W338">
        <v>0.3</v>
      </c>
      <c r="X338">
        <v>0.35</v>
      </c>
      <c r="Y338">
        <v>0.42</v>
      </c>
      <c r="Z338">
        <v>0.49</v>
      </c>
      <c r="AA338">
        <v>0.56999999999999995</v>
      </c>
      <c r="AB338">
        <v>0.63</v>
      </c>
      <c r="AC338">
        <v>0.77</v>
      </c>
      <c r="AD338">
        <v>0.84</v>
      </c>
      <c r="AE338">
        <v>0.97</v>
      </c>
      <c r="AF338">
        <v>1.0900000000000001</v>
      </c>
      <c r="AG338">
        <v>1.21</v>
      </c>
      <c r="AH338">
        <v>1.34</v>
      </c>
      <c r="AI338">
        <v>1.46</v>
      </c>
      <c r="AJ338">
        <v>1.65</v>
      </c>
      <c r="AK338">
        <v>1.82</v>
      </c>
      <c r="AL338">
        <v>2.0099999999999998</v>
      </c>
      <c r="AM338">
        <v>2.2200000000000002</v>
      </c>
      <c r="AN338">
        <v>2.4500000000000002</v>
      </c>
      <c r="AO338">
        <v>2.67</v>
      </c>
      <c r="AP338">
        <v>2.85</v>
      </c>
      <c r="AQ338">
        <v>3.05</v>
      </c>
      <c r="AR338">
        <v>3.32</v>
      </c>
      <c r="AS338">
        <v>3.61</v>
      </c>
      <c r="AT338">
        <v>3.93</v>
      </c>
      <c r="AU338">
        <v>4.2</v>
      </c>
      <c r="AV338">
        <v>4.4000000000000004</v>
      </c>
      <c r="AW338">
        <v>4.6500000000000004</v>
      </c>
      <c r="AX338">
        <v>4.96</v>
      </c>
      <c r="AY338">
        <v>5.23</v>
      </c>
      <c r="AZ338">
        <v>5.48</v>
      </c>
      <c r="BA338">
        <v>5.83</v>
      </c>
      <c r="BB338">
        <v>6.14</v>
      </c>
      <c r="BC338">
        <v>6.62</v>
      </c>
      <c r="BD338">
        <v>7.18</v>
      </c>
      <c r="BE338">
        <v>7.9</v>
      </c>
      <c r="BF338">
        <v>8.4600000000000009</v>
      </c>
      <c r="BG338">
        <v>8.9499999999999993</v>
      </c>
      <c r="BH338">
        <v>9.39</v>
      </c>
      <c r="BI338">
        <v>9.25</v>
      </c>
      <c r="BJ338">
        <v>9.73</v>
      </c>
      <c r="BK338">
        <v>9.9700000000000006</v>
      </c>
      <c r="BL338">
        <v>10.3</v>
      </c>
      <c r="BM338">
        <v>11</v>
      </c>
      <c r="BN338">
        <v>11.3</v>
      </c>
      <c r="BO338">
        <v>11.5</v>
      </c>
      <c r="BP338">
        <v>11.8</v>
      </c>
      <c r="BQ338">
        <v>12</v>
      </c>
      <c r="BR338">
        <v>12.2</v>
      </c>
      <c r="BS338">
        <v>12.4</v>
      </c>
      <c r="BT338">
        <v>12.6</v>
      </c>
      <c r="BU338">
        <v>12.8</v>
      </c>
      <c r="BV338">
        <v>12.9</v>
      </c>
      <c r="BW338">
        <v>13.1</v>
      </c>
      <c r="BX338">
        <v>13.2</v>
      </c>
      <c r="BY338">
        <v>13.4</v>
      </c>
      <c r="BZ338">
        <v>13.5</v>
      </c>
      <c r="CA338">
        <v>13.6</v>
      </c>
      <c r="CB338">
        <v>13.8</v>
      </c>
      <c r="CC338">
        <v>13.9</v>
      </c>
      <c r="CD338">
        <v>14</v>
      </c>
      <c r="CE338">
        <v>14.1</v>
      </c>
      <c r="CF338">
        <v>14.2</v>
      </c>
      <c r="CG338">
        <v>14.2</v>
      </c>
      <c r="CH338">
        <v>14.3</v>
      </c>
      <c r="CI338">
        <v>14.4</v>
      </c>
      <c r="CJ338">
        <v>14.4</v>
      </c>
      <c r="CK338">
        <v>14.5</v>
      </c>
      <c r="CL338">
        <v>14.5</v>
      </c>
      <c r="CM338">
        <v>14.5</v>
      </c>
      <c r="CN338">
        <v>14.6</v>
      </c>
      <c r="CO338">
        <v>14.6</v>
      </c>
      <c r="CP338">
        <v>14.6</v>
      </c>
      <c r="CQ338">
        <v>14.6</v>
      </c>
      <c r="CR338">
        <v>14.6</v>
      </c>
      <c r="CS338">
        <v>14.5</v>
      </c>
      <c r="CT338">
        <v>14.5</v>
      </c>
      <c r="CU338">
        <v>14.4</v>
      </c>
      <c r="CV338">
        <v>14.4</v>
      </c>
      <c r="CW338">
        <v>14.3</v>
      </c>
      <c r="CX338">
        <v>14.3</v>
      </c>
      <c r="CY338">
        <v>14.2</v>
      </c>
      <c r="CZ338">
        <v>14.1</v>
      </c>
      <c r="DA338">
        <v>14</v>
      </c>
      <c r="DB338">
        <v>13.9</v>
      </c>
      <c r="DC338">
        <v>13.7</v>
      </c>
      <c r="DD338">
        <v>13.6</v>
      </c>
      <c r="DE338">
        <v>13.5</v>
      </c>
      <c r="DF338">
        <v>13.3</v>
      </c>
      <c r="DG338">
        <v>13.1</v>
      </c>
      <c r="DH338">
        <v>13</v>
      </c>
      <c r="DI338">
        <v>12.8</v>
      </c>
      <c r="DJ338">
        <v>12.4</v>
      </c>
      <c r="DK338">
        <v>12.2</v>
      </c>
      <c r="DL338">
        <v>11.8</v>
      </c>
      <c r="DM338">
        <v>11.5</v>
      </c>
      <c r="DN338">
        <v>11.1</v>
      </c>
      <c r="DO338">
        <v>10.4</v>
      </c>
      <c r="DP338">
        <v>9.76</v>
      </c>
      <c r="DQ338">
        <v>8.4700000000000006</v>
      </c>
      <c r="DR338">
        <v>7.9</v>
      </c>
      <c r="DS338">
        <v>8.64</v>
      </c>
      <c r="DT338">
        <v>9.07</v>
      </c>
      <c r="DU338">
        <v>8.81</v>
      </c>
      <c r="DV338">
        <v>8.27</v>
      </c>
      <c r="DW338">
        <v>7.66</v>
      </c>
      <c r="DX338">
        <v>7.05</v>
      </c>
      <c r="DY338">
        <v>6.52</v>
      </c>
      <c r="DZ338">
        <v>6.08</v>
      </c>
      <c r="EA338">
        <v>5.71</v>
      </c>
      <c r="EB338">
        <v>5.38</v>
      </c>
      <c r="EC338">
        <v>5.0999999999999996</v>
      </c>
      <c r="ED338">
        <v>4.75</v>
      </c>
      <c r="EE338">
        <v>4.46</v>
      </c>
      <c r="EF338">
        <v>4.4400000000000004</v>
      </c>
      <c r="EG338">
        <v>4.1399999999999997</v>
      </c>
      <c r="EH338">
        <v>3.88</v>
      </c>
      <c r="EI338">
        <v>3.55</v>
      </c>
      <c r="EJ338">
        <v>3.29</v>
      </c>
      <c r="EK338">
        <v>3.06</v>
      </c>
      <c r="EL338">
        <v>2.91</v>
      </c>
      <c r="EM338">
        <v>2.68</v>
      </c>
      <c r="EN338">
        <v>2.48</v>
      </c>
      <c r="EO338">
        <v>2.25</v>
      </c>
      <c r="EP338">
        <v>2.1</v>
      </c>
      <c r="EQ338">
        <v>1.95</v>
      </c>
      <c r="ER338">
        <v>1.76</v>
      </c>
      <c r="ES338">
        <v>1.63</v>
      </c>
      <c r="ET338">
        <v>1.46</v>
      </c>
      <c r="EU338">
        <v>1.34</v>
      </c>
      <c r="EV338">
        <v>1.22</v>
      </c>
      <c r="EW338">
        <v>1.0900000000000001</v>
      </c>
      <c r="EX338">
        <v>1.02</v>
      </c>
      <c r="EY338">
        <v>0.91</v>
      </c>
      <c r="EZ338">
        <v>0.8</v>
      </c>
      <c r="FA338">
        <v>0.72</v>
      </c>
      <c r="FB338">
        <v>0.65</v>
      </c>
      <c r="FC338">
        <v>0.6</v>
      </c>
      <c r="FD338">
        <v>0.53</v>
      </c>
      <c r="FE338">
        <v>0.48</v>
      </c>
      <c r="FF338">
        <v>0.43</v>
      </c>
      <c r="FG338">
        <v>0.37</v>
      </c>
      <c r="FH338">
        <v>0.32</v>
      </c>
      <c r="FI338">
        <v>0.28999999999999998</v>
      </c>
      <c r="FJ338">
        <v>0.27</v>
      </c>
      <c r="FK338">
        <v>0.24</v>
      </c>
      <c r="FL338">
        <v>0.2</v>
      </c>
      <c r="FM338">
        <v>0.18</v>
      </c>
      <c r="FN338">
        <v>0.17</v>
      </c>
      <c r="FO338">
        <v>0.15</v>
      </c>
      <c r="FP338">
        <v>0.14000000000000001</v>
      </c>
      <c r="FQ338">
        <v>0.13</v>
      </c>
      <c r="FR338">
        <v>0.12</v>
      </c>
      <c r="FS338">
        <v>0.11</v>
      </c>
      <c r="FT338">
        <v>0.1</v>
      </c>
      <c r="FU338">
        <v>0.1</v>
      </c>
      <c r="FV338">
        <v>0.1</v>
      </c>
      <c r="FW338">
        <v>0.09</v>
      </c>
      <c r="FX338">
        <v>0.09</v>
      </c>
      <c r="FY338">
        <v>0.08</v>
      </c>
      <c r="FZ338">
        <v>0.1</v>
      </c>
    </row>
    <row r="339" spans="1:182" x14ac:dyDescent="0.15">
      <c r="A339">
        <v>-152</v>
      </c>
      <c r="B339">
        <v>0</v>
      </c>
      <c r="C339">
        <v>0</v>
      </c>
      <c r="D339">
        <v>0</v>
      </c>
      <c r="E339">
        <v>0</v>
      </c>
      <c r="F339">
        <v>0</v>
      </c>
      <c r="G339">
        <v>0</v>
      </c>
      <c r="H339">
        <v>0</v>
      </c>
      <c r="I339">
        <v>0</v>
      </c>
      <c r="J339">
        <v>0</v>
      </c>
      <c r="K339">
        <v>0</v>
      </c>
      <c r="L339">
        <v>0</v>
      </c>
      <c r="M339">
        <v>0.02</v>
      </c>
      <c r="N339">
        <v>0.03</v>
      </c>
      <c r="O339">
        <v>0.05</v>
      </c>
      <c r="P339">
        <v>0.06</v>
      </c>
      <c r="Q339">
        <v>0.09</v>
      </c>
      <c r="R339">
        <v>0.11</v>
      </c>
      <c r="S339">
        <v>0.14000000000000001</v>
      </c>
      <c r="T339">
        <v>0.18</v>
      </c>
      <c r="U339">
        <v>0.21</v>
      </c>
      <c r="V339">
        <v>0.25</v>
      </c>
      <c r="W339">
        <v>0.3</v>
      </c>
      <c r="X339">
        <v>0.36</v>
      </c>
      <c r="Y339">
        <v>0.43</v>
      </c>
      <c r="Z339">
        <v>0.49</v>
      </c>
      <c r="AA339">
        <v>0.56999999999999995</v>
      </c>
      <c r="AB339">
        <v>0.66</v>
      </c>
      <c r="AC339">
        <v>0.74</v>
      </c>
      <c r="AD339">
        <v>0.86</v>
      </c>
      <c r="AE339">
        <v>0.97</v>
      </c>
      <c r="AF339">
        <v>1.1100000000000001</v>
      </c>
      <c r="AG339">
        <v>1.24</v>
      </c>
      <c r="AH339">
        <v>1.41</v>
      </c>
      <c r="AI339">
        <v>1.52</v>
      </c>
      <c r="AJ339">
        <v>1.68</v>
      </c>
      <c r="AK339">
        <v>1.84</v>
      </c>
      <c r="AL339">
        <v>2.04</v>
      </c>
      <c r="AM339">
        <v>2.2599999999999998</v>
      </c>
      <c r="AN339">
        <v>2.46</v>
      </c>
      <c r="AO339">
        <v>2.7</v>
      </c>
      <c r="AP339">
        <v>2.84</v>
      </c>
      <c r="AQ339">
        <v>3.08</v>
      </c>
      <c r="AR339">
        <v>3.36</v>
      </c>
      <c r="AS339">
        <v>3.62</v>
      </c>
      <c r="AT339">
        <v>4.03</v>
      </c>
      <c r="AU339">
        <v>4.3</v>
      </c>
      <c r="AV339">
        <v>4.5</v>
      </c>
      <c r="AW339">
        <v>4.74</v>
      </c>
      <c r="AX339">
        <v>4.96</v>
      </c>
      <c r="AY339">
        <v>5.3</v>
      </c>
      <c r="AZ339">
        <v>5.57</v>
      </c>
      <c r="BA339">
        <v>5.88</v>
      </c>
      <c r="BB339">
        <v>6.21</v>
      </c>
      <c r="BC339">
        <v>6.74</v>
      </c>
      <c r="BD339">
        <v>7.25</v>
      </c>
      <c r="BE339">
        <v>8</v>
      </c>
      <c r="BF339">
        <v>8.57</v>
      </c>
      <c r="BG339">
        <v>9.06</v>
      </c>
      <c r="BH339">
        <v>9.49</v>
      </c>
      <c r="BI339">
        <v>9.07</v>
      </c>
      <c r="BJ339">
        <v>9.8699999999999992</v>
      </c>
      <c r="BK339">
        <v>10</v>
      </c>
      <c r="BL339">
        <v>10.4</v>
      </c>
      <c r="BM339">
        <v>11</v>
      </c>
      <c r="BN339">
        <v>11.4</v>
      </c>
      <c r="BO339">
        <v>11.6</v>
      </c>
      <c r="BP339">
        <v>11.8</v>
      </c>
      <c r="BQ339">
        <v>12</v>
      </c>
      <c r="BR339">
        <v>12.3</v>
      </c>
      <c r="BS339">
        <v>12.4</v>
      </c>
      <c r="BT339">
        <v>12.6</v>
      </c>
      <c r="BU339">
        <v>12.8</v>
      </c>
      <c r="BV339">
        <v>13</v>
      </c>
      <c r="BW339">
        <v>13.1</v>
      </c>
      <c r="BX339">
        <v>13.3</v>
      </c>
      <c r="BY339">
        <v>13.4</v>
      </c>
      <c r="BZ339">
        <v>13.5</v>
      </c>
      <c r="CA339">
        <v>13.7</v>
      </c>
      <c r="CB339">
        <v>13.8</v>
      </c>
      <c r="CC339">
        <v>13.9</v>
      </c>
      <c r="CD339">
        <v>14</v>
      </c>
      <c r="CE339">
        <v>14.1</v>
      </c>
      <c r="CF339">
        <v>14.2</v>
      </c>
      <c r="CG339">
        <v>14.3</v>
      </c>
      <c r="CH339">
        <v>14.3</v>
      </c>
      <c r="CI339">
        <v>14.4</v>
      </c>
      <c r="CJ339">
        <v>14.5</v>
      </c>
      <c r="CK339">
        <v>14.5</v>
      </c>
      <c r="CL339">
        <v>14.5</v>
      </c>
      <c r="CM339">
        <v>14.6</v>
      </c>
      <c r="CN339">
        <v>14.6</v>
      </c>
      <c r="CO339">
        <v>14.6</v>
      </c>
      <c r="CP339">
        <v>14.6</v>
      </c>
      <c r="CQ339">
        <v>14.6</v>
      </c>
      <c r="CR339">
        <v>14.6</v>
      </c>
      <c r="CS339">
        <v>14.5</v>
      </c>
      <c r="CT339">
        <v>14.5</v>
      </c>
      <c r="CU339">
        <v>14.5</v>
      </c>
      <c r="CV339">
        <v>14.4</v>
      </c>
      <c r="CW339">
        <v>14.3</v>
      </c>
      <c r="CX339">
        <v>14.3</v>
      </c>
      <c r="CY339">
        <v>14.2</v>
      </c>
      <c r="CZ339">
        <v>14.1</v>
      </c>
      <c r="DA339">
        <v>14</v>
      </c>
      <c r="DB339">
        <v>13.9</v>
      </c>
      <c r="DC339">
        <v>13.7</v>
      </c>
      <c r="DD339">
        <v>13.6</v>
      </c>
      <c r="DE339">
        <v>13.5</v>
      </c>
      <c r="DF339">
        <v>13.3</v>
      </c>
      <c r="DG339">
        <v>13.1</v>
      </c>
      <c r="DH339">
        <v>13</v>
      </c>
      <c r="DI339">
        <v>12.7</v>
      </c>
      <c r="DJ339">
        <v>12.4</v>
      </c>
      <c r="DK339">
        <v>12.1</v>
      </c>
      <c r="DL339">
        <v>11.8</v>
      </c>
      <c r="DM339">
        <v>11.4</v>
      </c>
      <c r="DN339">
        <v>11</v>
      </c>
      <c r="DO339">
        <v>10.4</v>
      </c>
      <c r="DP339">
        <v>8.9499999999999993</v>
      </c>
      <c r="DQ339">
        <v>8.39</v>
      </c>
      <c r="DR339">
        <v>8.67</v>
      </c>
      <c r="DS339">
        <v>8.8800000000000008</v>
      </c>
      <c r="DT339">
        <v>9</v>
      </c>
      <c r="DU339">
        <v>8.6999999999999993</v>
      </c>
      <c r="DV339">
        <v>8.1199999999999992</v>
      </c>
      <c r="DW339">
        <v>7.54</v>
      </c>
      <c r="DX339">
        <v>6.91</v>
      </c>
      <c r="DY339">
        <v>6.44</v>
      </c>
      <c r="DZ339">
        <v>6</v>
      </c>
      <c r="EA339">
        <v>5.67</v>
      </c>
      <c r="EB339">
        <v>5.31</v>
      </c>
      <c r="EC339">
        <v>5.01</v>
      </c>
      <c r="ED339">
        <v>4.66</v>
      </c>
      <c r="EE339">
        <v>4.4000000000000004</v>
      </c>
      <c r="EF339">
        <v>4.37</v>
      </c>
      <c r="EG339">
        <v>4.07</v>
      </c>
      <c r="EH339">
        <v>3.88</v>
      </c>
      <c r="EI339">
        <v>3.52</v>
      </c>
      <c r="EJ339">
        <v>3.2</v>
      </c>
      <c r="EK339">
        <v>2.96</v>
      </c>
      <c r="EL339">
        <v>2.85</v>
      </c>
      <c r="EM339">
        <v>2.66</v>
      </c>
      <c r="EN339">
        <v>2.41</v>
      </c>
      <c r="EO339">
        <v>2.23</v>
      </c>
      <c r="EP339">
        <v>2.04</v>
      </c>
      <c r="EQ339">
        <v>1.88</v>
      </c>
      <c r="ER339">
        <v>1.73</v>
      </c>
      <c r="ES339">
        <v>1.59</v>
      </c>
      <c r="ET339">
        <v>1.44</v>
      </c>
      <c r="EU339">
        <v>1.34</v>
      </c>
      <c r="EV339">
        <v>1.2</v>
      </c>
      <c r="EW339">
        <v>1.05</v>
      </c>
      <c r="EX339">
        <v>1</v>
      </c>
      <c r="EY339">
        <v>0.87</v>
      </c>
      <c r="EZ339">
        <v>0.78</v>
      </c>
      <c r="FA339">
        <v>0.71</v>
      </c>
      <c r="FB339">
        <v>0.62</v>
      </c>
      <c r="FC339">
        <v>0.56999999999999995</v>
      </c>
      <c r="FD339">
        <v>0.5</v>
      </c>
      <c r="FE339">
        <v>0.46</v>
      </c>
      <c r="FF339">
        <v>0.42</v>
      </c>
      <c r="FG339">
        <v>0.36</v>
      </c>
      <c r="FH339">
        <v>0.33</v>
      </c>
      <c r="FI339">
        <v>0.28999999999999998</v>
      </c>
      <c r="FJ339">
        <v>0.26</v>
      </c>
      <c r="FK339">
        <v>0.23</v>
      </c>
      <c r="FL339">
        <v>0.2</v>
      </c>
      <c r="FM339">
        <v>0.18</v>
      </c>
      <c r="FN339">
        <v>0.16</v>
      </c>
      <c r="FO339">
        <v>0.15</v>
      </c>
      <c r="FP339">
        <v>0.13</v>
      </c>
      <c r="FQ339">
        <v>0.12</v>
      </c>
      <c r="FR339">
        <v>0.11</v>
      </c>
      <c r="FS339">
        <v>0.11</v>
      </c>
      <c r="FT339">
        <v>0.1</v>
      </c>
      <c r="FU339">
        <v>0.09</v>
      </c>
      <c r="FV339">
        <v>0.09</v>
      </c>
      <c r="FW339">
        <v>0.09</v>
      </c>
      <c r="FX339">
        <v>0.09</v>
      </c>
      <c r="FY339">
        <v>0.09</v>
      </c>
      <c r="FZ339">
        <v>0.1</v>
      </c>
    </row>
    <row r="340" spans="1:182" x14ac:dyDescent="0.15">
      <c r="A340">
        <v>-153</v>
      </c>
      <c r="B340">
        <v>0</v>
      </c>
      <c r="C340">
        <v>0</v>
      </c>
      <c r="D340">
        <v>0</v>
      </c>
      <c r="E340">
        <v>0</v>
      </c>
      <c r="F340">
        <v>0</v>
      </c>
      <c r="G340">
        <v>0</v>
      </c>
      <c r="H340">
        <v>0</v>
      </c>
      <c r="I340">
        <v>0</v>
      </c>
      <c r="J340">
        <v>0</v>
      </c>
      <c r="K340">
        <v>0</v>
      </c>
      <c r="L340">
        <v>0</v>
      </c>
      <c r="M340">
        <v>0.02</v>
      </c>
      <c r="N340">
        <v>0.04</v>
      </c>
      <c r="O340">
        <v>0.05</v>
      </c>
      <c r="P340">
        <v>7.0000000000000007E-2</v>
      </c>
      <c r="Q340">
        <v>0.08</v>
      </c>
      <c r="R340">
        <v>0.12</v>
      </c>
      <c r="S340">
        <v>0.14000000000000001</v>
      </c>
      <c r="T340">
        <v>0.18</v>
      </c>
      <c r="U340">
        <v>0.22</v>
      </c>
      <c r="V340">
        <v>0.27</v>
      </c>
      <c r="W340">
        <v>0.31</v>
      </c>
      <c r="X340">
        <v>0.36</v>
      </c>
      <c r="Y340">
        <v>0.43</v>
      </c>
      <c r="Z340">
        <v>0.51</v>
      </c>
      <c r="AA340">
        <v>0.57999999999999996</v>
      </c>
      <c r="AB340">
        <v>0.66</v>
      </c>
      <c r="AC340">
        <v>0.77</v>
      </c>
      <c r="AD340">
        <v>0.88</v>
      </c>
      <c r="AE340">
        <v>0.99</v>
      </c>
      <c r="AF340">
        <v>1.1000000000000001</v>
      </c>
      <c r="AG340">
        <v>1.26</v>
      </c>
      <c r="AH340">
        <v>1.39</v>
      </c>
      <c r="AI340">
        <v>1.55</v>
      </c>
      <c r="AJ340">
        <v>1.7</v>
      </c>
      <c r="AK340">
        <v>1.86</v>
      </c>
      <c r="AL340">
        <v>2.09</v>
      </c>
      <c r="AM340">
        <v>2.27</v>
      </c>
      <c r="AN340">
        <v>2.4700000000000002</v>
      </c>
      <c r="AO340">
        <v>2.71</v>
      </c>
      <c r="AP340">
        <v>2.9</v>
      </c>
      <c r="AQ340">
        <v>3.14</v>
      </c>
      <c r="AR340">
        <v>3.39</v>
      </c>
      <c r="AS340">
        <v>3.73</v>
      </c>
      <c r="AT340">
        <v>4</v>
      </c>
      <c r="AU340">
        <v>4.26</v>
      </c>
      <c r="AV340">
        <v>4.4800000000000004</v>
      </c>
      <c r="AW340">
        <v>4.7699999999999996</v>
      </c>
      <c r="AX340">
        <v>5.1100000000000003</v>
      </c>
      <c r="AY340">
        <v>5.33</v>
      </c>
      <c r="AZ340">
        <v>5.65</v>
      </c>
      <c r="BA340">
        <v>5.94</v>
      </c>
      <c r="BB340">
        <v>6.33</v>
      </c>
      <c r="BC340">
        <v>6.85</v>
      </c>
      <c r="BD340">
        <v>7.4</v>
      </c>
      <c r="BE340">
        <v>8.1199999999999992</v>
      </c>
      <c r="BF340">
        <v>8.69</v>
      </c>
      <c r="BG340">
        <v>9.15</v>
      </c>
      <c r="BH340">
        <v>9.58</v>
      </c>
      <c r="BI340">
        <v>9.31</v>
      </c>
      <c r="BJ340">
        <v>9.7100000000000009</v>
      </c>
      <c r="BK340">
        <v>10.1</v>
      </c>
      <c r="BL340">
        <v>10.6</v>
      </c>
      <c r="BM340">
        <v>11.1</v>
      </c>
      <c r="BN340">
        <v>11.4</v>
      </c>
      <c r="BO340">
        <v>11.7</v>
      </c>
      <c r="BP340">
        <v>11.9</v>
      </c>
      <c r="BQ340">
        <v>12.1</v>
      </c>
      <c r="BR340">
        <v>12.3</v>
      </c>
      <c r="BS340">
        <v>12.5</v>
      </c>
      <c r="BT340">
        <v>12.7</v>
      </c>
      <c r="BU340">
        <v>12.8</v>
      </c>
      <c r="BV340">
        <v>13</v>
      </c>
      <c r="BW340">
        <v>13.2</v>
      </c>
      <c r="BX340">
        <v>13.3</v>
      </c>
      <c r="BY340">
        <v>13.4</v>
      </c>
      <c r="BZ340">
        <v>13.6</v>
      </c>
      <c r="CA340">
        <v>13.7</v>
      </c>
      <c r="CB340">
        <v>13.8</v>
      </c>
      <c r="CC340">
        <v>13.9</v>
      </c>
      <c r="CD340">
        <v>14</v>
      </c>
      <c r="CE340">
        <v>14.1</v>
      </c>
      <c r="CF340">
        <v>14.2</v>
      </c>
      <c r="CG340">
        <v>14.3</v>
      </c>
      <c r="CH340">
        <v>14.4</v>
      </c>
      <c r="CI340">
        <v>14.4</v>
      </c>
      <c r="CJ340">
        <v>14.5</v>
      </c>
      <c r="CK340">
        <v>14.5</v>
      </c>
      <c r="CL340">
        <v>14.6</v>
      </c>
      <c r="CM340">
        <v>14.6</v>
      </c>
      <c r="CN340">
        <v>14.6</v>
      </c>
      <c r="CO340">
        <v>14.6</v>
      </c>
      <c r="CP340">
        <v>14.6</v>
      </c>
      <c r="CQ340">
        <v>14.6</v>
      </c>
      <c r="CR340">
        <v>14.6</v>
      </c>
      <c r="CS340">
        <v>14.6</v>
      </c>
      <c r="CT340">
        <v>14.5</v>
      </c>
      <c r="CU340">
        <v>14.5</v>
      </c>
      <c r="CV340">
        <v>14.4</v>
      </c>
      <c r="CW340">
        <v>14.4</v>
      </c>
      <c r="CX340">
        <v>14.3</v>
      </c>
      <c r="CY340">
        <v>14.2</v>
      </c>
      <c r="CZ340">
        <v>14.1</v>
      </c>
      <c r="DA340">
        <v>14</v>
      </c>
      <c r="DB340">
        <v>13.9</v>
      </c>
      <c r="DC340">
        <v>13.8</v>
      </c>
      <c r="DD340">
        <v>13.6</v>
      </c>
      <c r="DE340">
        <v>13.5</v>
      </c>
      <c r="DF340">
        <v>13.3</v>
      </c>
      <c r="DG340">
        <v>13.1</v>
      </c>
      <c r="DH340">
        <v>12.9</v>
      </c>
      <c r="DI340">
        <v>12.7</v>
      </c>
      <c r="DJ340">
        <v>12.4</v>
      </c>
      <c r="DK340">
        <v>12.1</v>
      </c>
      <c r="DL340">
        <v>11.7</v>
      </c>
      <c r="DM340">
        <v>11.4</v>
      </c>
      <c r="DN340">
        <v>10.9</v>
      </c>
      <c r="DO340">
        <v>10.3</v>
      </c>
      <c r="DP340">
        <v>9.5500000000000007</v>
      </c>
      <c r="DQ340">
        <v>8.2899999999999991</v>
      </c>
      <c r="DR340">
        <v>8.56</v>
      </c>
      <c r="DS340">
        <v>8.7899999999999991</v>
      </c>
      <c r="DT340">
        <v>8.94</v>
      </c>
      <c r="DU340">
        <v>8.58</v>
      </c>
      <c r="DV340">
        <v>7.99</v>
      </c>
      <c r="DW340">
        <v>7.41</v>
      </c>
      <c r="DX340">
        <v>6.88</v>
      </c>
      <c r="DY340">
        <v>6.4</v>
      </c>
      <c r="DZ340">
        <v>5.98</v>
      </c>
      <c r="EA340">
        <v>5.55</v>
      </c>
      <c r="EB340">
        <v>5.21</v>
      </c>
      <c r="EC340">
        <v>4.97</v>
      </c>
      <c r="ED340">
        <v>4.62</v>
      </c>
      <c r="EE340">
        <v>4.4400000000000004</v>
      </c>
      <c r="EF340">
        <v>4.3099999999999996</v>
      </c>
      <c r="EG340">
        <v>4.03</v>
      </c>
      <c r="EH340">
        <v>3.72</v>
      </c>
      <c r="EI340">
        <v>3.41</v>
      </c>
      <c r="EJ340">
        <v>3.15</v>
      </c>
      <c r="EK340">
        <v>2.96</v>
      </c>
      <c r="EL340">
        <v>2.79</v>
      </c>
      <c r="EM340">
        <v>2.59</v>
      </c>
      <c r="EN340">
        <v>2.39</v>
      </c>
      <c r="EO340">
        <v>2.17</v>
      </c>
      <c r="EP340">
        <v>2.0299999999999998</v>
      </c>
      <c r="EQ340">
        <v>1.84</v>
      </c>
      <c r="ER340">
        <v>1.68</v>
      </c>
      <c r="ES340">
        <v>1.55</v>
      </c>
      <c r="ET340">
        <v>1.42</v>
      </c>
      <c r="EU340">
        <v>1.28</v>
      </c>
      <c r="EV340">
        <v>1.17</v>
      </c>
      <c r="EW340">
        <v>1.05</v>
      </c>
      <c r="EX340">
        <v>0.97</v>
      </c>
      <c r="EY340">
        <v>0.87</v>
      </c>
      <c r="EZ340">
        <v>0.79</v>
      </c>
      <c r="FA340">
        <v>0.69</v>
      </c>
      <c r="FB340">
        <v>0.62</v>
      </c>
      <c r="FC340">
        <v>0.56999999999999995</v>
      </c>
      <c r="FD340">
        <v>0.51</v>
      </c>
      <c r="FE340">
        <v>0.45</v>
      </c>
      <c r="FF340">
        <v>0.4</v>
      </c>
      <c r="FG340">
        <v>0.35</v>
      </c>
      <c r="FH340">
        <v>0.32</v>
      </c>
      <c r="FI340">
        <v>0.27</v>
      </c>
      <c r="FJ340">
        <v>0.25</v>
      </c>
      <c r="FK340">
        <v>0.22</v>
      </c>
      <c r="FL340">
        <v>0.19</v>
      </c>
      <c r="FM340">
        <v>0.17</v>
      </c>
      <c r="FN340">
        <v>0.16</v>
      </c>
      <c r="FO340">
        <v>0.14000000000000001</v>
      </c>
      <c r="FP340">
        <v>0.13</v>
      </c>
      <c r="FQ340">
        <v>0.12</v>
      </c>
      <c r="FR340">
        <v>0.11</v>
      </c>
      <c r="FS340">
        <v>0.1</v>
      </c>
      <c r="FT340">
        <v>0.1</v>
      </c>
      <c r="FU340">
        <v>0.08</v>
      </c>
      <c r="FV340">
        <v>0.09</v>
      </c>
      <c r="FW340">
        <v>0.09</v>
      </c>
      <c r="FX340">
        <v>0.09</v>
      </c>
      <c r="FY340">
        <v>0.09</v>
      </c>
      <c r="FZ340">
        <v>0.1</v>
      </c>
    </row>
    <row r="341" spans="1:182" x14ac:dyDescent="0.15">
      <c r="A341">
        <v>-154</v>
      </c>
      <c r="B341">
        <v>0</v>
      </c>
      <c r="C341">
        <v>0</v>
      </c>
      <c r="D341">
        <v>0</v>
      </c>
      <c r="E341">
        <v>0</v>
      </c>
      <c r="F341">
        <v>0</v>
      </c>
      <c r="G341">
        <v>0</v>
      </c>
      <c r="H341">
        <v>0</v>
      </c>
      <c r="I341">
        <v>0</v>
      </c>
      <c r="J341">
        <v>0</v>
      </c>
      <c r="K341">
        <v>0</v>
      </c>
      <c r="L341">
        <v>0</v>
      </c>
      <c r="M341">
        <v>0.02</v>
      </c>
      <c r="N341">
        <v>0.03</v>
      </c>
      <c r="O341">
        <v>0.05</v>
      </c>
      <c r="P341">
        <v>0.08</v>
      </c>
      <c r="Q341">
        <v>0.1</v>
      </c>
      <c r="R341">
        <v>0.12</v>
      </c>
      <c r="S341">
        <v>0.15</v>
      </c>
      <c r="T341">
        <v>0.19</v>
      </c>
      <c r="U341">
        <v>0.23</v>
      </c>
      <c r="V341">
        <v>0.27</v>
      </c>
      <c r="W341">
        <v>0.33</v>
      </c>
      <c r="X341">
        <v>0.38</v>
      </c>
      <c r="Y341">
        <v>0.45</v>
      </c>
      <c r="Z341">
        <v>0.54</v>
      </c>
      <c r="AA341">
        <v>0.6</v>
      </c>
      <c r="AB341">
        <v>0.7</v>
      </c>
      <c r="AC341">
        <v>0.79</v>
      </c>
      <c r="AD341">
        <v>0.92</v>
      </c>
      <c r="AE341">
        <v>1.03</v>
      </c>
      <c r="AF341">
        <v>1.1499999999999999</v>
      </c>
      <c r="AG341">
        <v>1.28</v>
      </c>
      <c r="AH341">
        <v>1.46</v>
      </c>
      <c r="AI341">
        <v>1.6</v>
      </c>
      <c r="AJ341">
        <v>1.76</v>
      </c>
      <c r="AK341">
        <v>1.92</v>
      </c>
      <c r="AL341">
        <v>2.14</v>
      </c>
      <c r="AM341">
        <v>2.2999999999999998</v>
      </c>
      <c r="AN341">
        <v>2.59</v>
      </c>
      <c r="AO341">
        <v>2.74</v>
      </c>
      <c r="AP341">
        <v>2.97</v>
      </c>
      <c r="AQ341">
        <v>3.16</v>
      </c>
      <c r="AR341">
        <v>3.48</v>
      </c>
      <c r="AS341">
        <v>3.79</v>
      </c>
      <c r="AT341">
        <v>4.13</v>
      </c>
      <c r="AU341">
        <v>4.3099999999999996</v>
      </c>
      <c r="AV341">
        <v>4.57</v>
      </c>
      <c r="AW341">
        <v>4.87</v>
      </c>
      <c r="AX341">
        <v>5.08</v>
      </c>
      <c r="AY341">
        <v>5.48</v>
      </c>
      <c r="AZ341">
        <v>5.72</v>
      </c>
      <c r="BA341">
        <v>5.99</v>
      </c>
      <c r="BB341">
        <v>6.44</v>
      </c>
      <c r="BC341">
        <v>6.97</v>
      </c>
      <c r="BD341">
        <v>7.69</v>
      </c>
      <c r="BE341">
        <v>8.24</v>
      </c>
      <c r="BF341">
        <v>8.76</v>
      </c>
      <c r="BG341">
        <v>9.24</v>
      </c>
      <c r="BH341">
        <v>9.33</v>
      </c>
      <c r="BI341">
        <v>9.4</v>
      </c>
      <c r="BJ341">
        <v>9.73</v>
      </c>
      <c r="BK341">
        <v>10.1</v>
      </c>
      <c r="BL341">
        <v>10.6</v>
      </c>
      <c r="BM341">
        <v>11.2</v>
      </c>
      <c r="BN341">
        <v>11.4</v>
      </c>
      <c r="BO341">
        <v>11.7</v>
      </c>
      <c r="BP341">
        <v>11.9</v>
      </c>
      <c r="BQ341">
        <v>12.1</v>
      </c>
      <c r="BR341">
        <v>12.3</v>
      </c>
      <c r="BS341">
        <v>12.5</v>
      </c>
      <c r="BT341">
        <v>12.7</v>
      </c>
      <c r="BU341">
        <v>12.9</v>
      </c>
      <c r="BV341">
        <v>13.1</v>
      </c>
      <c r="BW341">
        <v>13.2</v>
      </c>
      <c r="BX341">
        <v>13.3</v>
      </c>
      <c r="BY341">
        <v>13.5</v>
      </c>
      <c r="BZ341">
        <v>13.6</v>
      </c>
      <c r="CA341">
        <v>13.7</v>
      </c>
      <c r="CB341">
        <v>13.9</v>
      </c>
      <c r="CC341">
        <v>14</v>
      </c>
      <c r="CD341">
        <v>14.1</v>
      </c>
      <c r="CE341">
        <v>14.2</v>
      </c>
      <c r="CF341">
        <v>14.2</v>
      </c>
      <c r="CG341">
        <v>14.3</v>
      </c>
      <c r="CH341">
        <v>14.4</v>
      </c>
      <c r="CI341">
        <v>14.5</v>
      </c>
      <c r="CJ341">
        <v>14.5</v>
      </c>
      <c r="CK341">
        <v>14.6</v>
      </c>
      <c r="CL341">
        <v>14.6</v>
      </c>
      <c r="CM341">
        <v>14.6</v>
      </c>
      <c r="CN341">
        <v>14.6</v>
      </c>
      <c r="CO341">
        <v>14.6</v>
      </c>
      <c r="CP341">
        <v>14.6</v>
      </c>
      <c r="CQ341">
        <v>14.6</v>
      </c>
      <c r="CR341">
        <v>14.6</v>
      </c>
      <c r="CS341">
        <v>14.6</v>
      </c>
      <c r="CT341">
        <v>14.5</v>
      </c>
      <c r="CU341">
        <v>14.5</v>
      </c>
      <c r="CV341">
        <v>14.4</v>
      </c>
      <c r="CW341">
        <v>14.4</v>
      </c>
      <c r="CX341">
        <v>14.3</v>
      </c>
      <c r="CY341">
        <v>14.2</v>
      </c>
      <c r="CZ341">
        <v>14.1</v>
      </c>
      <c r="DA341">
        <v>14</v>
      </c>
      <c r="DB341">
        <v>13.9</v>
      </c>
      <c r="DC341">
        <v>13.8</v>
      </c>
      <c r="DD341">
        <v>13.6</v>
      </c>
      <c r="DE341">
        <v>13.5</v>
      </c>
      <c r="DF341">
        <v>13.3</v>
      </c>
      <c r="DG341">
        <v>13.1</v>
      </c>
      <c r="DH341">
        <v>12.9</v>
      </c>
      <c r="DI341">
        <v>12.6</v>
      </c>
      <c r="DJ341">
        <v>12.3</v>
      </c>
      <c r="DK341">
        <v>12</v>
      </c>
      <c r="DL341">
        <v>11.7</v>
      </c>
      <c r="DM341">
        <v>11.3</v>
      </c>
      <c r="DN341">
        <v>10.8</v>
      </c>
      <c r="DO341">
        <v>10.1</v>
      </c>
      <c r="DP341">
        <v>9.51</v>
      </c>
      <c r="DQ341">
        <v>8.9499999999999993</v>
      </c>
      <c r="DR341">
        <v>8.67</v>
      </c>
      <c r="DS341">
        <v>9.1199999999999992</v>
      </c>
      <c r="DT341">
        <v>8.81</v>
      </c>
      <c r="DU341">
        <v>8.4600000000000009</v>
      </c>
      <c r="DV341">
        <v>7.88</v>
      </c>
      <c r="DW341">
        <v>7.28</v>
      </c>
      <c r="DX341">
        <v>6.76</v>
      </c>
      <c r="DY341">
        <v>6.31</v>
      </c>
      <c r="DZ341">
        <v>5.84</v>
      </c>
      <c r="EA341">
        <v>5.47</v>
      </c>
      <c r="EB341">
        <v>5.19</v>
      </c>
      <c r="EC341">
        <v>4.8899999999999997</v>
      </c>
      <c r="ED341">
        <v>4.5999999999999996</v>
      </c>
      <c r="EE341">
        <v>4.4400000000000004</v>
      </c>
      <c r="EF341">
        <v>4.26</v>
      </c>
      <c r="EG341">
        <v>3.99</v>
      </c>
      <c r="EH341">
        <v>3.67</v>
      </c>
      <c r="EI341">
        <v>3.37</v>
      </c>
      <c r="EJ341">
        <v>3.06</v>
      </c>
      <c r="EK341">
        <v>2.93</v>
      </c>
      <c r="EL341">
        <v>2.74</v>
      </c>
      <c r="EM341">
        <v>2.52</v>
      </c>
      <c r="EN341">
        <v>2.27</v>
      </c>
      <c r="EO341">
        <v>2.11</v>
      </c>
      <c r="EP341">
        <v>1.96</v>
      </c>
      <c r="EQ341">
        <v>1.82</v>
      </c>
      <c r="ER341">
        <v>1.65</v>
      </c>
      <c r="ES341">
        <v>1.49</v>
      </c>
      <c r="ET341">
        <v>1.39</v>
      </c>
      <c r="EU341">
        <v>1.25</v>
      </c>
      <c r="EV341">
        <v>1.1599999999999999</v>
      </c>
      <c r="EW341">
        <v>1.04</v>
      </c>
      <c r="EX341">
        <v>0.93</v>
      </c>
      <c r="EY341">
        <v>0.84</v>
      </c>
      <c r="EZ341">
        <v>0.75</v>
      </c>
      <c r="FA341">
        <v>0.7</v>
      </c>
      <c r="FB341">
        <v>0.57999999999999996</v>
      </c>
      <c r="FC341">
        <v>0.53</v>
      </c>
      <c r="FD341">
        <v>0.48</v>
      </c>
      <c r="FE341">
        <v>0.43</v>
      </c>
      <c r="FF341">
        <v>0.38</v>
      </c>
      <c r="FG341">
        <v>0.33</v>
      </c>
      <c r="FH341">
        <v>0.3</v>
      </c>
      <c r="FI341">
        <v>0.26</v>
      </c>
      <c r="FJ341">
        <v>0.23</v>
      </c>
      <c r="FK341">
        <v>0.21</v>
      </c>
      <c r="FL341">
        <v>0.18</v>
      </c>
      <c r="FM341">
        <v>0.16</v>
      </c>
      <c r="FN341">
        <v>0.15</v>
      </c>
      <c r="FO341">
        <v>0.14000000000000001</v>
      </c>
      <c r="FP341">
        <v>0.12</v>
      </c>
      <c r="FQ341">
        <v>0.11</v>
      </c>
      <c r="FR341">
        <v>0.11</v>
      </c>
      <c r="FS341">
        <v>0.1</v>
      </c>
      <c r="FT341">
        <v>0.1</v>
      </c>
      <c r="FU341">
        <v>0.09</v>
      </c>
      <c r="FV341">
        <v>0.09</v>
      </c>
      <c r="FW341">
        <v>0.09</v>
      </c>
      <c r="FX341">
        <v>0.09</v>
      </c>
      <c r="FY341">
        <v>0.09</v>
      </c>
      <c r="FZ341">
        <v>0.1</v>
      </c>
    </row>
    <row r="342" spans="1:182" x14ac:dyDescent="0.15">
      <c r="A342">
        <v>-155</v>
      </c>
      <c r="B342">
        <v>0</v>
      </c>
      <c r="C342">
        <v>0</v>
      </c>
      <c r="D342">
        <v>0</v>
      </c>
      <c r="E342">
        <v>0</v>
      </c>
      <c r="F342">
        <v>0</v>
      </c>
      <c r="G342">
        <v>0</v>
      </c>
      <c r="H342">
        <v>0</v>
      </c>
      <c r="I342">
        <v>0</v>
      </c>
      <c r="J342">
        <v>0</v>
      </c>
      <c r="K342">
        <v>0</v>
      </c>
      <c r="L342">
        <v>0</v>
      </c>
      <c r="M342">
        <v>0.02</v>
      </c>
      <c r="N342">
        <v>0.04</v>
      </c>
      <c r="O342">
        <v>0.06</v>
      </c>
      <c r="P342">
        <v>0.08</v>
      </c>
      <c r="Q342">
        <v>0.1</v>
      </c>
      <c r="R342">
        <v>0.13</v>
      </c>
      <c r="S342">
        <v>0.16</v>
      </c>
      <c r="T342">
        <v>0.19</v>
      </c>
      <c r="U342">
        <v>0.23</v>
      </c>
      <c r="V342">
        <v>0.28000000000000003</v>
      </c>
      <c r="W342">
        <v>0.33</v>
      </c>
      <c r="X342">
        <v>0.39</v>
      </c>
      <c r="Y342">
        <v>0.46</v>
      </c>
      <c r="Z342">
        <v>0.52</v>
      </c>
      <c r="AA342">
        <v>0.6</v>
      </c>
      <c r="AB342">
        <v>0.7</v>
      </c>
      <c r="AC342">
        <v>0.8</v>
      </c>
      <c r="AD342">
        <v>0.94</v>
      </c>
      <c r="AE342">
        <v>1.06</v>
      </c>
      <c r="AF342">
        <v>1.18</v>
      </c>
      <c r="AG342">
        <v>1.31</v>
      </c>
      <c r="AH342">
        <v>1.48</v>
      </c>
      <c r="AI342">
        <v>1.62</v>
      </c>
      <c r="AJ342">
        <v>1.75</v>
      </c>
      <c r="AK342">
        <v>1.98</v>
      </c>
      <c r="AL342">
        <v>2.12</v>
      </c>
      <c r="AM342">
        <v>2.3199999999999998</v>
      </c>
      <c r="AN342">
        <v>2.61</v>
      </c>
      <c r="AO342">
        <v>2.78</v>
      </c>
      <c r="AP342">
        <v>3.02</v>
      </c>
      <c r="AQ342">
        <v>3.21</v>
      </c>
      <c r="AR342">
        <v>3.56</v>
      </c>
      <c r="AS342">
        <v>3.89</v>
      </c>
      <c r="AT342">
        <v>4.12</v>
      </c>
      <c r="AU342">
        <v>4.3899999999999997</v>
      </c>
      <c r="AV342">
        <v>4.5999999999999996</v>
      </c>
      <c r="AW342">
        <v>4.8499999999999996</v>
      </c>
      <c r="AX342">
        <v>5.21</v>
      </c>
      <c r="AY342">
        <v>5.45</v>
      </c>
      <c r="AZ342">
        <v>5.74</v>
      </c>
      <c r="BA342">
        <v>6.13</v>
      </c>
      <c r="BB342">
        <v>6.58</v>
      </c>
      <c r="BC342">
        <v>7.08</v>
      </c>
      <c r="BD342">
        <v>7.66</v>
      </c>
      <c r="BE342">
        <v>8.3800000000000008</v>
      </c>
      <c r="BF342">
        <v>8.8699999999999992</v>
      </c>
      <c r="BG342">
        <v>9.32</v>
      </c>
      <c r="BH342">
        <v>8.9</v>
      </c>
      <c r="BI342">
        <v>9.64</v>
      </c>
      <c r="BJ342">
        <v>9.81</v>
      </c>
      <c r="BK342">
        <v>10.199999999999999</v>
      </c>
      <c r="BL342">
        <v>10.8</v>
      </c>
      <c r="BM342">
        <v>11.2</v>
      </c>
      <c r="BN342">
        <v>11.5</v>
      </c>
      <c r="BO342">
        <v>11.7</v>
      </c>
      <c r="BP342">
        <v>12</v>
      </c>
      <c r="BQ342">
        <v>12.2</v>
      </c>
      <c r="BR342">
        <v>12.4</v>
      </c>
      <c r="BS342">
        <v>12.6</v>
      </c>
      <c r="BT342">
        <v>12.7</v>
      </c>
      <c r="BU342">
        <v>12.9</v>
      </c>
      <c r="BV342">
        <v>13.1</v>
      </c>
      <c r="BW342">
        <v>13.2</v>
      </c>
      <c r="BX342">
        <v>13.4</v>
      </c>
      <c r="BY342">
        <v>13.5</v>
      </c>
      <c r="BZ342">
        <v>13.6</v>
      </c>
      <c r="CA342">
        <v>13.8</v>
      </c>
      <c r="CB342">
        <v>13.9</v>
      </c>
      <c r="CC342">
        <v>14</v>
      </c>
      <c r="CD342">
        <v>14.1</v>
      </c>
      <c r="CE342">
        <v>14.2</v>
      </c>
      <c r="CF342">
        <v>14.3</v>
      </c>
      <c r="CG342">
        <v>14.3</v>
      </c>
      <c r="CH342">
        <v>14.4</v>
      </c>
      <c r="CI342">
        <v>14.5</v>
      </c>
      <c r="CJ342">
        <v>14.5</v>
      </c>
      <c r="CK342">
        <v>14.6</v>
      </c>
      <c r="CL342">
        <v>14.6</v>
      </c>
      <c r="CM342">
        <v>14.6</v>
      </c>
      <c r="CN342">
        <v>14.7</v>
      </c>
      <c r="CO342">
        <v>14.7</v>
      </c>
      <c r="CP342">
        <v>14.7</v>
      </c>
      <c r="CQ342">
        <v>14.7</v>
      </c>
      <c r="CR342">
        <v>14.6</v>
      </c>
      <c r="CS342">
        <v>14.6</v>
      </c>
      <c r="CT342">
        <v>14.6</v>
      </c>
      <c r="CU342">
        <v>14.5</v>
      </c>
      <c r="CV342">
        <v>14.5</v>
      </c>
      <c r="CW342">
        <v>14.4</v>
      </c>
      <c r="CX342">
        <v>14.3</v>
      </c>
      <c r="CY342">
        <v>14.2</v>
      </c>
      <c r="CZ342">
        <v>14.1</v>
      </c>
      <c r="DA342">
        <v>14</v>
      </c>
      <c r="DB342">
        <v>13.9</v>
      </c>
      <c r="DC342">
        <v>13.8</v>
      </c>
      <c r="DD342">
        <v>13.6</v>
      </c>
      <c r="DE342">
        <v>13.5</v>
      </c>
      <c r="DF342">
        <v>13.3</v>
      </c>
      <c r="DG342">
        <v>13.1</v>
      </c>
      <c r="DH342">
        <v>12.9</v>
      </c>
      <c r="DI342">
        <v>12.6</v>
      </c>
      <c r="DJ342">
        <v>12.3</v>
      </c>
      <c r="DK342">
        <v>12</v>
      </c>
      <c r="DL342">
        <v>11.6</v>
      </c>
      <c r="DM342">
        <v>11.2</v>
      </c>
      <c r="DN342">
        <v>10.8</v>
      </c>
      <c r="DO342">
        <v>9.8800000000000008</v>
      </c>
      <c r="DP342">
        <v>9.42</v>
      </c>
      <c r="DQ342">
        <v>8.9</v>
      </c>
      <c r="DR342">
        <v>8.73</v>
      </c>
      <c r="DS342">
        <v>9.2100000000000009</v>
      </c>
      <c r="DT342">
        <v>8.76</v>
      </c>
      <c r="DU342">
        <v>8.3699999999999992</v>
      </c>
      <c r="DV342">
        <v>7.75</v>
      </c>
      <c r="DW342">
        <v>7.12</v>
      </c>
      <c r="DX342">
        <v>6.64</v>
      </c>
      <c r="DY342">
        <v>6.28</v>
      </c>
      <c r="DZ342">
        <v>5.8</v>
      </c>
      <c r="EA342">
        <v>5.46</v>
      </c>
      <c r="EB342">
        <v>5.08</v>
      </c>
      <c r="EC342">
        <v>4.8099999999999996</v>
      </c>
      <c r="ED342">
        <v>4.41</v>
      </c>
      <c r="EE342">
        <v>4.3899999999999997</v>
      </c>
      <c r="EF342">
        <v>4.17</v>
      </c>
      <c r="EG342">
        <v>3.94</v>
      </c>
      <c r="EH342">
        <v>3.62</v>
      </c>
      <c r="EI342">
        <v>3.31</v>
      </c>
      <c r="EJ342">
        <v>3.05</v>
      </c>
      <c r="EK342">
        <v>2.9</v>
      </c>
      <c r="EL342">
        <v>2.72</v>
      </c>
      <c r="EM342">
        <v>2.5099999999999998</v>
      </c>
      <c r="EN342">
        <v>2.25</v>
      </c>
      <c r="EO342">
        <v>2.1</v>
      </c>
      <c r="EP342">
        <v>1.94</v>
      </c>
      <c r="EQ342">
        <v>1.74</v>
      </c>
      <c r="ER342">
        <v>1.63</v>
      </c>
      <c r="ES342">
        <v>1.47</v>
      </c>
      <c r="ET342">
        <v>1.33</v>
      </c>
      <c r="EU342">
        <v>1.22</v>
      </c>
      <c r="EV342">
        <v>1.0900000000000001</v>
      </c>
      <c r="EW342">
        <v>1.02</v>
      </c>
      <c r="EX342">
        <v>0.92</v>
      </c>
      <c r="EY342">
        <v>0.82</v>
      </c>
      <c r="EZ342">
        <v>0.75</v>
      </c>
      <c r="FA342">
        <v>0.66</v>
      </c>
      <c r="FB342">
        <v>0.59</v>
      </c>
      <c r="FC342">
        <v>0.5</v>
      </c>
      <c r="FD342">
        <v>0.48</v>
      </c>
      <c r="FE342">
        <v>0.42</v>
      </c>
      <c r="FF342">
        <v>0.35</v>
      </c>
      <c r="FG342">
        <v>0.32</v>
      </c>
      <c r="FH342">
        <v>0.27</v>
      </c>
      <c r="FI342">
        <v>0.25</v>
      </c>
      <c r="FJ342">
        <v>0.22</v>
      </c>
      <c r="FK342">
        <v>0.2</v>
      </c>
      <c r="FL342">
        <v>0.17</v>
      </c>
      <c r="FM342">
        <v>0.16</v>
      </c>
      <c r="FN342">
        <v>0.15</v>
      </c>
      <c r="FO342">
        <v>0.13</v>
      </c>
      <c r="FP342">
        <v>0.12</v>
      </c>
      <c r="FQ342">
        <v>0.11</v>
      </c>
      <c r="FR342">
        <v>0.1</v>
      </c>
      <c r="FS342">
        <v>0.1</v>
      </c>
      <c r="FT342">
        <v>0.09</v>
      </c>
      <c r="FU342">
        <v>0.09</v>
      </c>
      <c r="FV342">
        <v>0.09</v>
      </c>
      <c r="FW342">
        <v>0.09</v>
      </c>
      <c r="FX342">
        <v>0.09</v>
      </c>
      <c r="FY342">
        <v>0.09</v>
      </c>
      <c r="FZ342">
        <v>0.1</v>
      </c>
    </row>
    <row r="343" spans="1:182" x14ac:dyDescent="0.15">
      <c r="A343">
        <v>-156</v>
      </c>
      <c r="B343">
        <v>0</v>
      </c>
      <c r="C343">
        <v>0</v>
      </c>
      <c r="D343">
        <v>0</v>
      </c>
      <c r="E343">
        <v>0</v>
      </c>
      <c r="F343">
        <v>0</v>
      </c>
      <c r="G343">
        <v>0</v>
      </c>
      <c r="H343">
        <v>0</v>
      </c>
      <c r="I343">
        <v>0</v>
      </c>
      <c r="J343">
        <v>0</v>
      </c>
      <c r="K343">
        <v>0</v>
      </c>
      <c r="L343">
        <v>0</v>
      </c>
      <c r="M343">
        <v>0.03</v>
      </c>
      <c r="N343">
        <v>0.04</v>
      </c>
      <c r="O343">
        <v>0.05</v>
      </c>
      <c r="P343">
        <v>0.08</v>
      </c>
      <c r="Q343">
        <v>0.1</v>
      </c>
      <c r="R343">
        <v>0.13</v>
      </c>
      <c r="S343">
        <v>0.16</v>
      </c>
      <c r="T343">
        <v>0.19</v>
      </c>
      <c r="U343">
        <v>0.23</v>
      </c>
      <c r="V343">
        <v>0.28999999999999998</v>
      </c>
      <c r="W343">
        <v>0.33</v>
      </c>
      <c r="X343">
        <v>0.41</v>
      </c>
      <c r="Y343">
        <v>0.48</v>
      </c>
      <c r="Z343">
        <v>0.55000000000000004</v>
      </c>
      <c r="AA343">
        <v>0.65</v>
      </c>
      <c r="AB343">
        <v>0.71</v>
      </c>
      <c r="AC343">
        <v>0.82</v>
      </c>
      <c r="AD343">
        <v>0.94</v>
      </c>
      <c r="AE343">
        <v>1.08</v>
      </c>
      <c r="AF343">
        <v>1.2</v>
      </c>
      <c r="AG343">
        <v>1.35</v>
      </c>
      <c r="AH343">
        <v>1.49</v>
      </c>
      <c r="AI343">
        <v>1.64</v>
      </c>
      <c r="AJ343">
        <v>1.82</v>
      </c>
      <c r="AK343">
        <v>2.0299999999999998</v>
      </c>
      <c r="AL343">
        <v>2.2000000000000002</v>
      </c>
      <c r="AM343">
        <v>2.35</v>
      </c>
      <c r="AN343">
        <v>2.65</v>
      </c>
      <c r="AO343">
        <v>2.9</v>
      </c>
      <c r="AP343">
        <v>3.07</v>
      </c>
      <c r="AQ343">
        <v>3.33</v>
      </c>
      <c r="AR343">
        <v>3.51</v>
      </c>
      <c r="AS343">
        <v>3.93</v>
      </c>
      <c r="AT343">
        <v>4.1399999999999997</v>
      </c>
      <c r="AU343">
        <v>4.37</v>
      </c>
      <c r="AV343">
        <v>4.66</v>
      </c>
      <c r="AW343">
        <v>4.9000000000000004</v>
      </c>
      <c r="AX343">
        <v>5.25</v>
      </c>
      <c r="AY343">
        <v>5.53</v>
      </c>
      <c r="AZ343">
        <v>5.79</v>
      </c>
      <c r="BA343">
        <v>6.17</v>
      </c>
      <c r="BB343">
        <v>6.61</v>
      </c>
      <c r="BC343">
        <v>7.14</v>
      </c>
      <c r="BD343">
        <v>7.92</v>
      </c>
      <c r="BE343">
        <v>8.4600000000000009</v>
      </c>
      <c r="BF343">
        <v>8.94</v>
      </c>
      <c r="BG343">
        <v>9.3800000000000008</v>
      </c>
      <c r="BH343">
        <v>8.98</v>
      </c>
      <c r="BI343">
        <v>9.67</v>
      </c>
      <c r="BJ343">
        <v>9.82</v>
      </c>
      <c r="BK343">
        <v>10.199999999999999</v>
      </c>
      <c r="BL343">
        <v>10.8</v>
      </c>
      <c r="BM343">
        <v>11.2</v>
      </c>
      <c r="BN343">
        <v>11.5</v>
      </c>
      <c r="BO343">
        <v>11.8</v>
      </c>
      <c r="BP343">
        <v>12</v>
      </c>
      <c r="BQ343">
        <v>12.2</v>
      </c>
      <c r="BR343">
        <v>12.4</v>
      </c>
      <c r="BS343">
        <v>12.6</v>
      </c>
      <c r="BT343">
        <v>12.8</v>
      </c>
      <c r="BU343">
        <v>13</v>
      </c>
      <c r="BV343">
        <v>13.1</v>
      </c>
      <c r="BW343">
        <v>13.3</v>
      </c>
      <c r="BX343">
        <v>13.4</v>
      </c>
      <c r="BY343">
        <v>13.5</v>
      </c>
      <c r="BZ343">
        <v>13.7</v>
      </c>
      <c r="CA343">
        <v>13.8</v>
      </c>
      <c r="CB343">
        <v>13.9</v>
      </c>
      <c r="CC343">
        <v>14</v>
      </c>
      <c r="CD343">
        <v>14.1</v>
      </c>
      <c r="CE343">
        <v>14.2</v>
      </c>
      <c r="CF343">
        <v>14.3</v>
      </c>
      <c r="CG343">
        <v>14.4</v>
      </c>
      <c r="CH343">
        <v>14.5</v>
      </c>
      <c r="CI343">
        <v>14.5</v>
      </c>
      <c r="CJ343">
        <v>14.6</v>
      </c>
      <c r="CK343">
        <v>14.6</v>
      </c>
      <c r="CL343">
        <v>14.6</v>
      </c>
      <c r="CM343">
        <v>14.7</v>
      </c>
      <c r="CN343">
        <v>14.7</v>
      </c>
      <c r="CO343">
        <v>14.7</v>
      </c>
      <c r="CP343">
        <v>14.7</v>
      </c>
      <c r="CQ343">
        <v>14.7</v>
      </c>
      <c r="CR343">
        <v>14.7</v>
      </c>
      <c r="CS343">
        <v>14.6</v>
      </c>
      <c r="CT343">
        <v>14.6</v>
      </c>
      <c r="CU343">
        <v>14.5</v>
      </c>
      <c r="CV343">
        <v>14.5</v>
      </c>
      <c r="CW343">
        <v>14.4</v>
      </c>
      <c r="CX343">
        <v>14.3</v>
      </c>
      <c r="CY343">
        <v>14.2</v>
      </c>
      <c r="CZ343">
        <v>14.1</v>
      </c>
      <c r="DA343">
        <v>14</v>
      </c>
      <c r="DB343">
        <v>13.9</v>
      </c>
      <c r="DC343">
        <v>13.8</v>
      </c>
      <c r="DD343">
        <v>13.6</v>
      </c>
      <c r="DE343">
        <v>13.5</v>
      </c>
      <c r="DF343">
        <v>13.3</v>
      </c>
      <c r="DG343">
        <v>13.1</v>
      </c>
      <c r="DH343">
        <v>12.8</v>
      </c>
      <c r="DI343">
        <v>12.6</v>
      </c>
      <c r="DJ343">
        <v>12.2</v>
      </c>
      <c r="DK343">
        <v>11.9</v>
      </c>
      <c r="DL343">
        <v>11.6</v>
      </c>
      <c r="DM343">
        <v>11.2</v>
      </c>
      <c r="DN343">
        <v>10.7</v>
      </c>
      <c r="DO343">
        <v>9.89</v>
      </c>
      <c r="DP343">
        <v>8.6</v>
      </c>
      <c r="DQ343">
        <v>8.89</v>
      </c>
      <c r="DR343">
        <v>8.83</v>
      </c>
      <c r="DS343">
        <v>9.16</v>
      </c>
      <c r="DT343">
        <v>8.81</v>
      </c>
      <c r="DU343">
        <v>8.25</v>
      </c>
      <c r="DV343">
        <v>7.64</v>
      </c>
      <c r="DW343">
        <v>7.09</v>
      </c>
      <c r="DX343">
        <v>6.57</v>
      </c>
      <c r="DY343">
        <v>6.16</v>
      </c>
      <c r="DZ343">
        <v>5.73</v>
      </c>
      <c r="EA343">
        <v>5.37</v>
      </c>
      <c r="EB343">
        <v>5.08</v>
      </c>
      <c r="EC343">
        <v>4.7300000000000004</v>
      </c>
      <c r="ED343">
        <v>4.53</v>
      </c>
      <c r="EE343">
        <v>4.42</v>
      </c>
      <c r="EF343">
        <v>4.16</v>
      </c>
      <c r="EG343">
        <v>3.93</v>
      </c>
      <c r="EH343">
        <v>3.52</v>
      </c>
      <c r="EI343">
        <v>3.28</v>
      </c>
      <c r="EJ343">
        <v>2.99</v>
      </c>
      <c r="EK343">
        <v>2.89</v>
      </c>
      <c r="EL343">
        <v>2.67</v>
      </c>
      <c r="EM343">
        <v>2.42</v>
      </c>
      <c r="EN343">
        <v>2.2599999999999998</v>
      </c>
      <c r="EO343">
        <v>2.04</v>
      </c>
      <c r="EP343">
        <v>1.91</v>
      </c>
      <c r="EQ343">
        <v>1.72</v>
      </c>
      <c r="ER343">
        <v>1.58</v>
      </c>
      <c r="ES343">
        <v>1.43</v>
      </c>
      <c r="ET343">
        <v>1.32</v>
      </c>
      <c r="EU343">
        <v>1.17</v>
      </c>
      <c r="EV343">
        <v>1.08</v>
      </c>
      <c r="EW343">
        <v>0.97</v>
      </c>
      <c r="EX343">
        <v>0.87</v>
      </c>
      <c r="EY343">
        <v>0.8</v>
      </c>
      <c r="EZ343">
        <v>0.73</v>
      </c>
      <c r="FA343">
        <v>0.63</v>
      </c>
      <c r="FB343">
        <v>0.55000000000000004</v>
      </c>
      <c r="FC343">
        <v>0.5</v>
      </c>
      <c r="FD343">
        <v>0.45</v>
      </c>
      <c r="FE343">
        <v>0.39</v>
      </c>
      <c r="FF343">
        <v>0.36</v>
      </c>
      <c r="FG343">
        <v>0.3</v>
      </c>
      <c r="FH343">
        <v>0.28000000000000003</v>
      </c>
      <c r="FI343">
        <v>0.24</v>
      </c>
      <c r="FJ343">
        <v>0.22</v>
      </c>
      <c r="FK343">
        <v>0.19</v>
      </c>
      <c r="FL343">
        <v>0.17</v>
      </c>
      <c r="FM343">
        <v>0.16</v>
      </c>
      <c r="FN343">
        <v>0.14000000000000001</v>
      </c>
      <c r="FO343">
        <v>0.13</v>
      </c>
      <c r="FP343">
        <v>0.12</v>
      </c>
      <c r="FQ343">
        <v>0.11</v>
      </c>
      <c r="FR343">
        <v>0.1</v>
      </c>
      <c r="FS343">
        <v>0.08</v>
      </c>
      <c r="FT343">
        <v>0.09</v>
      </c>
      <c r="FU343">
        <v>0.09</v>
      </c>
      <c r="FV343">
        <v>0.09</v>
      </c>
      <c r="FW343">
        <v>0.09</v>
      </c>
      <c r="FX343">
        <v>0.09</v>
      </c>
      <c r="FY343">
        <v>0.09</v>
      </c>
      <c r="FZ343">
        <v>0.1</v>
      </c>
    </row>
    <row r="344" spans="1:182" x14ac:dyDescent="0.15">
      <c r="A344">
        <v>-157</v>
      </c>
      <c r="B344">
        <v>0</v>
      </c>
      <c r="C344">
        <v>0</v>
      </c>
      <c r="D344">
        <v>0</v>
      </c>
      <c r="E344">
        <v>0</v>
      </c>
      <c r="F344">
        <v>0</v>
      </c>
      <c r="G344">
        <v>0</v>
      </c>
      <c r="H344">
        <v>0</v>
      </c>
      <c r="I344">
        <v>0</v>
      </c>
      <c r="J344">
        <v>0</v>
      </c>
      <c r="K344">
        <v>0</v>
      </c>
      <c r="L344">
        <v>0</v>
      </c>
      <c r="M344">
        <v>0.03</v>
      </c>
      <c r="N344">
        <v>0.04</v>
      </c>
      <c r="O344">
        <v>7.0000000000000007E-2</v>
      </c>
      <c r="P344">
        <v>0.09</v>
      </c>
      <c r="Q344">
        <v>0.11</v>
      </c>
      <c r="R344">
        <v>0.13</v>
      </c>
      <c r="S344">
        <v>0.17</v>
      </c>
      <c r="T344">
        <v>0.2</v>
      </c>
      <c r="U344">
        <v>0.25</v>
      </c>
      <c r="V344">
        <v>0.3</v>
      </c>
      <c r="W344">
        <v>0.36</v>
      </c>
      <c r="X344">
        <v>0.39</v>
      </c>
      <c r="Y344">
        <v>0.46</v>
      </c>
      <c r="Z344">
        <v>0.56000000000000005</v>
      </c>
      <c r="AA344">
        <v>0.63</v>
      </c>
      <c r="AB344">
        <v>0.75</v>
      </c>
      <c r="AC344">
        <v>0.83</v>
      </c>
      <c r="AD344">
        <v>0.95</v>
      </c>
      <c r="AE344">
        <v>1.0900000000000001</v>
      </c>
      <c r="AF344">
        <v>1.21</v>
      </c>
      <c r="AG344">
        <v>1.38</v>
      </c>
      <c r="AH344">
        <v>1.52</v>
      </c>
      <c r="AI344">
        <v>1.65</v>
      </c>
      <c r="AJ344">
        <v>1.84</v>
      </c>
      <c r="AK344">
        <v>2.04</v>
      </c>
      <c r="AL344">
        <v>2.25</v>
      </c>
      <c r="AM344">
        <v>2.41</v>
      </c>
      <c r="AN344">
        <v>2.71</v>
      </c>
      <c r="AO344">
        <v>2.83</v>
      </c>
      <c r="AP344">
        <v>3.09</v>
      </c>
      <c r="AQ344">
        <v>3.36</v>
      </c>
      <c r="AR344">
        <v>3.65</v>
      </c>
      <c r="AS344">
        <v>3.98</v>
      </c>
      <c r="AT344">
        <v>4.25</v>
      </c>
      <c r="AU344">
        <v>4.4000000000000004</v>
      </c>
      <c r="AV344">
        <v>4.74</v>
      </c>
      <c r="AW344">
        <v>5.01</v>
      </c>
      <c r="AX344">
        <v>5.26</v>
      </c>
      <c r="AY344">
        <v>5.52</v>
      </c>
      <c r="AZ344">
        <v>5.79</v>
      </c>
      <c r="BA344">
        <v>6.2</v>
      </c>
      <c r="BB344">
        <v>6.75</v>
      </c>
      <c r="BC344">
        <v>7.26</v>
      </c>
      <c r="BD344">
        <v>8.01</v>
      </c>
      <c r="BE344">
        <v>8.5399999999999991</v>
      </c>
      <c r="BF344">
        <v>9.0399999999999991</v>
      </c>
      <c r="BG344">
        <v>9.1199999999999992</v>
      </c>
      <c r="BH344">
        <v>9.01</v>
      </c>
      <c r="BI344">
        <v>9.5500000000000007</v>
      </c>
      <c r="BJ344">
        <v>9.8800000000000008</v>
      </c>
      <c r="BK344">
        <v>10.3</v>
      </c>
      <c r="BL344">
        <v>10.9</v>
      </c>
      <c r="BM344">
        <v>11.3</v>
      </c>
      <c r="BN344">
        <v>11.6</v>
      </c>
      <c r="BO344">
        <v>11.9</v>
      </c>
      <c r="BP344">
        <v>12.1</v>
      </c>
      <c r="BQ344">
        <v>12.3</v>
      </c>
      <c r="BR344">
        <v>12.5</v>
      </c>
      <c r="BS344">
        <v>12.6</v>
      </c>
      <c r="BT344">
        <v>12.8</v>
      </c>
      <c r="BU344">
        <v>13</v>
      </c>
      <c r="BV344">
        <v>13.1</v>
      </c>
      <c r="BW344">
        <v>13.3</v>
      </c>
      <c r="BX344">
        <v>13.4</v>
      </c>
      <c r="BY344">
        <v>13.6</v>
      </c>
      <c r="BZ344">
        <v>13.7</v>
      </c>
      <c r="CA344">
        <v>13.8</v>
      </c>
      <c r="CB344">
        <v>14</v>
      </c>
      <c r="CC344">
        <v>14.1</v>
      </c>
      <c r="CD344">
        <v>14.1</v>
      </c>
      <c r="CE344">
        <v>14.3</v>
      </c>
      <c r="CF344">
        <v>14.3</v>
      </c>
      <c r="CG344">
        <v>14.4</v>
      </c>
      <c r="CH344">
        <v>14.5</v>
      </c>
      <c r="CI344">
        <v>14.5</v>
      </c>
      <c r="CJ344">
        <v>14.6</v>
      </c>
      <c r="CK344">
        <v>14.6</v>
      </c>
      <c r="CL344">
        <v>14.7</v>
      </c>
      <c r="CM344">
        <v>14.7</v>
      </c>
      <c r="CN344">
        <v>14.7</v>
      </c>
      <c r="CO344">
        <v>14.7</v>
      </c>
      <c r="CP344">
        <v>14.7</v>
      </c>
      <c r="CQ344">
        <v>14.7</v>
      </c>
      <c r="CR344">
        <v>14.7</v>
      </c>
      <c r="CS344">
        <v>14.6</v>
      </c>
      <c r="CT344">
        <v>14.6</v>
      </c>
      <c r="CU344">
        <v>14.6</v>
      </c>
      <c r="CV344">
        <v>14.5</v>
      </c>
      <c r="CW344">
        <v>14.4</v>
      </c>
      <c r="CX344">
        <v>14.3</v>
      </c>
      <c r="CY344">
        <v>14.2</v>
      </c>
      <c r="CZ344">
        <v>14.1</v>
      </c>
      <c r="DA344">
        <v>14</v>
      </c>
      <c r="DB344">
        <v>13.9</v>
      </c>
      <c r="DC344">
        <v>13.8</v>
      </c>
      <c r="DD344">
        <v>13.6</v>
      </c>
      <c r="DE344">
        <v>13.5</v>
      </c>
      <c r="DF344">
        <v>13.3</v>
      </c>
      <c r="DG344">
        <v>13.1</v>
      </c>
      <c r="DH344">
        <v>12.8</v>
      </c>
      <c r="DI344">
        <v>12.5</v>
      </c>
      <c r="DJ344">
        <v>12.2</v>
      </c>
      <c r="DK344">
        <v>11.9</v>
      </c>
      <c r="DL344">
        <v>11.5</v>
      </c>
      <c r="DM344">
        <v>11.1</v>
      </c>
      <c r="DN344">
        <v>10.6</v>
      </c>
      <c r="DO344">
        <v>9.83</v>
      </c>
      <c r="DP344">
        <v>9.31</v>
      </c>
      <c r="DQ344">
        <v>8.93</v>
      </c>
      <c r="DR344">
        <v>9.0500000000000007</v>
      </c>
      <c r="DS344">
        <v>9.0399999999999991</v>
      </c>
      <c r="DT344">
        <v>8.7200000000000006</v>
      </c>
      <c r="DU344">
        <v>8.15</v>
      </c>
      <c r="DV344">
        <v>7.53</v>
      </c>
      <c r="DW344">
        <v>7.01</v>
      </c>
      <c r="DX344">
        <v>6.49</v>
      </c>
      <c r="DY344">
        <v>6.08</v>
      </c>
      <c r="DZ344">
        <v>5.65</v>
      </c>
      <c r="EA344">
        <v>5.36</v>
      </c>
      <c r="EB344">
        <v>4.99</v>
      </c>
      <c r="EC344">
        <v>4.7</v>
      </c>
      <c r="ED344">
        <v>4.45</v>
      </c>
      <c r="EE344">
        <v>4.37</v>
      </c>
      <c r="EF344">
        <v>4.08</v>
      </c>
      <c r="EG344">
        <v>3.82</v>
      </c>
      <c r="EH344">
        <v>3.49</v>
      </c>
      <c r="EI344">
        <v>3.15</v>
      </c>
      <c r="EJ344">
        <v>3.04</v>
      </c>
      <c r="EK344">
        <v>2.8</v>
      </c>
      <c r="EL344">
        <v>2.62</v>
      </c>
      <c r="EM344">
        <v>2.36</v>
      </c>
      <c r="EN344">
        <v>2.19</v>
      </c>
      <c r="EO344">
        <v>2.0299999999999998</v>
      </c>
      <c r="EP344">
        <v>1.83</v>
      </c>
      <c r="EQ344">
        <v>1.66</v>
      </c>
      <c r="ER344">
        <v>1.57</v>
      </c>
      <c r="ES344">
        <v>1.41</v>
      </c>
      <c r="ET344">
        <v>1.29</v>
      </c>
      <c r="EU344">
        <v>1.1599999999999999</v>
      </c>
      <c r="EV344">
        <v>1.06</v>
      </c>
      <c r="EW344">
        <v>0.94</v>
      </c>
      <c r="EX344">
        <v>0.85</v>
      </c>
      <c r="EY344">
        <v>0.77</v>
      </c>
      <c r="EZ344">
        <v>0.68</v>
      </c>
      <c r="FA344">
        <v>0.59</v>
      </c>
      <c r="FB344">
        <v>0.56999999999999995</v>
      </c>
      <c r="FC344">
        <v>0.5</v>
      </c>
      <c r="FD344">
        <v>0.44</v>
      </c>
      <c r="FE344">
        <v>0.37</v>
      </c>
      <c r="FF344">
        <v>0.34</v>
      </c>
      <c r="FG344">
        <v>0.31</v>
      </c>
      <c r="FH344">
        <v>0.26</v>
      </c>
      <c r="FI344">
        <v>0.23</v>
      </c>
      <c r="FJ344">
        <v>0.21</v>
      </c>
      <c r="FK344">
        <v>0.19</v>
      </c>
      <c r="FL344">
        <v>0.17</v>
      </c>
      <c r="FM344">
        <v>0.14000000000000001</v>
      </c>
      <c r="FN344">
        <v>0.13</v>
      </c>
      <c r="FO344">
        <v>0.12</v>
      </c>
      <c r="FP344">
        <v>0.11</v>
      </c>
      <c r="FQ344">
        <v>0.1</v>
      </c>
      <c r="FR344">
        <v>0.1</v>
      </c>
      <c r="FS344">
        <v>0.09</v>
      </c>
      <c r="FT344">
        <v>0.09</v>
      </c>
      <c r="FU344">
        <v>0.09</v>
      </c>
      <c r="FV344">
        <v>0.09</v>
      </c>
      <c r="FW344">
        <v>0.09</v>
      </c>
      <c r="FX344">
        <v>0.09</v>
      </c>
      <c r="FY344">
        <v>0.09</v>
      </c>
      <c r="FZ344">
        <v>0.1</v>
      </c>
    </row>
    <row r="345" spans="1:182" x14ac:dyDescent="0.15">
      <c r="A345">
        <v>-158</v>
      </c>
      <c r="B345">
        <v>0</v>
      </c>
      <c r="C345">
        <v>0</v>
      </c>
      <c r="D345">
        <v>0</v>
      </c>
      <c r="E345">
        <v>0</v>
      </c>
      <c r="F345">
        <v>0</v>
      </c>
      <c r="G345">
        <v>0</v>
      </c>
      <c r="H345">
        <v>0</v>
      </c>
      <c r="I345">
        <v>0</v>
      </c>
      <c r="J345">
        <v>0</v>
      </c>
      <c r="K345">
        <v>0</v>
      </c>
      <c r="L345">
        <v>0</v>
      </c>
      <c r="M345">
        <v>0.03</v>
      </c>
      <c r="N345">
        <v>0.04</v>
      </c>
      <c r="O345">
        <v>7.0000000000000007E-2</v>
      </c>
      <c r="P345">
        <v>0.09</v>
      </c>
      <c r="Q345">
        <v>0.11</v>
      </c>
      <c r="R345">
        <v>0.14000000000000001</v>
      </c>
      <c r="S345">
        <v>0.17</v>
      </c>
      <c r="T345">
        <v>0.21</v>
      </c>
      <c r="U345">
        <v>0.25</v>
      </c>
      <c r="V345">
        <v>0.31</v>
      </c>
      <c r="W345">
        <v>0.36</v>
      </c>
      <c r="X345">
        <v>0.43</v>
      </c>
      <c r="Y345">
        <v>0.49</v>
      </c>
      <c r="Z345">
        <v>0.59</v>
      </c>
      <c r="AA345">
        <v>0.64</v>
      </c>
      <c r="AB345">
        <v>0.76</v>
      </c>
      <c r="AC345">
        <v>0.86</v>
      </c>
      <c r="AD345">
        <v>0.98</v>
      </c>
      <c r="AE345">
        <v>1.08</v>
      </c>
      <c r="AF345">
        <v>1.24</v>
      </c>
      <c r="AG345">
        <v>1.38</v>
      </c>
      <c r="AH345">
        <v>1.56</v>
      </c>
      <c r="AI345">
        <v>1.69</v>
      </c>
      <c r="AJ345">
        <v>1.85</v>
      </c>
      <c r="AK345">
        <v>2.08</v>
      </c>
      <c r="AL345">
        <v>2.21</v>
      </c>
      <c r="AM345">
        <v>2.44</v>
      </c>
      <c r="AN345">
        <v>2.73</v>
      </c>
      <c r="AO345">
        <v>2.95</v>
      </c>
      <c r="AP345">
        <v>3.15</v>
      </c>
      <c r="AQ345">
        <v>3.4</v>
      </c>
      <c r="AR345">
        <v>3.69</v>
      </c>
      <c r="AS345">
        <v>3.99</v>
      </c>
      <c r="AT345">
        <v>4.3099999999999996</v>
      </c>
      <c r="AU345">
        <v>4.4400000000000004</v>
      </c>
      <c r="AV345">
        <v>4.79</v>
      </c>
      <c r="AW345">
        <v>5.03</v>
      </c>
      <c r="AX345">
        <v>5.33</v>
      </c>
      <c r="AY345">
        <v>5.62</v>
      </c>
      <c r="AZ345">
        <v>5.89</v>
      </c>
      <c r="BA345">
        <v>6.31</v>
      </c>
      <c r="BB345">
        <v>6.84</v>
      </c>
      <c r="BC345">
        <v>7.36</v>
      </c>
      <c r="BD345">
        <v>7.94</v>
      </c>
      <c r="BE345">
        <v>8.65</v>
      </c>
      <c r="BF345">
        <v>9.14</v>
      </c>
      <c r="BG345">
        <v>9.56</v>
      </c>
      <c r="BH345">
        <v>9.23</v>
      </c>
      <c r="BI345">
        <v>9.6199999999999992</v>
      </c>
      <c r="BJ345">
        <v>9.9700000000000006</v>
      </c>
      <c r="BK345">
        <v>10.3</v>
      </c>
      <c r="BL345">
        <v>11</v>
      </c>
      <c r="BM345">
        <v>11.4</v>
      </c>
      <c r="BN345">
        <v>11.6</v>
      </c>
      <c r="BO345">
        <v>11.9</v>
      </c>
      <c r="BP345">
        <v>12.1</v>
      </c>
      <c r="BQ345">
        <v>12.3</v>
      </c>
      <c r="BR345">
        <v>12.5</v>
      </c>
      <c r="BS345">
        <v>12.7</v>
      </c>
      <c r="BT345">
        <v>12.9</v>
      </c>
      <c r="BU345">
        <v>13</v>
      </c>
      <c r="BV345">
        <v>13.2</v>
      </c>
      <c r="BW345">
        <v>13.3</v>
      </c>
      <c r="BX345">
        <v>13.5</v>
      </c>
      <c r="BY345">
        <v>13.6</v>
      </c>
      <c r="BZ345">
        <v>13.7</v>
      </c>
      <c r="CA345">
        <v>13.9</v>
      </c>
      <c r="CB345">
        <v>14</v>
      </c>
      <c r="CC345">
        <v>14.1</v>
      </c>
      <c r="CD345">
        <v>14.2</v>
      </c>
      <c r="CE345">
        <v>14.3</v>
      </c>
      <c r="CF345">
        <v>14.4</v>
      </c>
      <c r="CG345">
        <v>14.4</v>
      </c>
      <c r="CH345">
        <v>14.5</v>
      </c>
      <c r="CI345">
        <v>14.6</v>
      </c>
      <c r="CJ345">
        <v>14.6</v>
      </c>
      <c r="CK345">
        <v>14.7</v>
      </c>
      <c r="CL345">
        <v>14.7</v>
      </c>
      <c r="CM345">
        <v>14.7</v>
      </c>
      <c r="CN345">
        <v>14.7</v>
      </c>
      <c r="CO345">
        <v>14.7</v>
      </c>
      <c r="CP345">
        <v>14.7</v>
      </c>
      <c r="CQ345">
        <v>14.7</v>
      </c>
      <c r="CR345">
        <v>14.7</v>
      </c>
      <c r="CS345">
        <v>14.7</v>
      </c>
      <c r="CT345">
        <v>14.6</v>
      </c>
      <c r="CU345">
        <v>14.6</v>
      </c>
      <c r="CV345">
        <v>14.5</v>
      </c>
      <c r="CW345">
        <v>14.4</v>
      </c>
      <c r="CX345">
        <v>14.4</v>
      </c>
      <c r="CY345">
        <v>14.3</v>
      </c>
      <c r="CZ345">
        <v>14.2</v>
      </c>
      <c r="DA345">
        <v>14</v>
      </c>
      <c r="DB345">
        <v>13.9</v>
      </c>
      <c r="DC345">
        <v>13.8</v>
      </c>
      <c r="DD345">
        <v>13.6</v>
      </c>
      <c r="DE345">
        <v>13.4</v>
      </c>
      <c r="DF345">
        <v>13.3</v>
      </c>
      <c r="DG345">
        <v>13.1</v>
      </c>
      <c r="DH345">
        <v>12.8</v>
      </c>
      <c r="DI345">
        <v>12.5</v>
      </c>
      <c r="DJ345">
        <v>12.2</v>
      </c>
      <c r="DK345">
        <v>11.9</v>
      </c>
      <c r="DL345">
        <v>11.5</v>
      </c>
      <c r="DM345">
        <v>11.1</v>
      </c>
      <c r="DN345">
        <v>10.5</v>
      </c>
      <c r="DO345">
        <v>9.7100000000000009</v>
      </c>
      <c r="DP345">
        <v>9.27</v>
      </c>
      <c r="DQ345">
        <v>8.83</v>
      </c>
      <c r="DR345">
        <v>9</v>
      </c>
      <c r="DS345">
        <v>9.02</v>
      </c>
      <c r="DT345">
        <v>8.6300000000000008</v>
      </c>
      <c r="DU345">
        <v>8.0399999999999991</v>
      </c>
      <c r="DV345">
        <v>7.43</v>
      </c>
      <c r="DW345">
        <v>6.9</v>
      </c>
      <c r="DX345">
        <v>6.42</v>
      </c>
      <c r="DY345">
        <v>6.02</v>
      </c>
      <c r="DZ345">
        <v>5.61</v>
      </c>
      <c r="EA345">
        <v>5.28</v>
      </c>
      <c r="EB345">
        <v>4.92</v>
      </c>
      <c r="EC345">
        <v>4.66</v>
      </c>
      <c r="ED345">
        <v>4.4400000000000004</v>
      </c>
      <c r="EE345">
        <v>4.32</v>
      </c>
      <c r="EF345">
        <v>4.12</v>
      </c>
      <c r="EG345">
        <v>3.77</v>
      </c>
      <c r="EH345">
        <v>3.4</v>
      </c>
      <c r="EI345">
        <v>3.15</v>
      </c>
      <c r="EJ345">
        <v>3.02</v>
      </c>
      <c r="EK345">
        <v>2.77</v>
      </c>
      <c r="EL345">
        <v>2.56</v>
      </c>
      <c r="EM345">
        <v>2.34</v>
      </c>
      <c r="EN345">
        <v>2.16</v>
      </c>
      <c r="EO345">
        <v>1.99</v>
      </c>
      <c r="EP345">
        <v>1.82</v>
      </c>
      <c r="EQ345">
        <v>1.68</v>
      </c>
      <c r="ER345">
        <v>1.5</v>
      </c>
      <c r="ES345">
        <v>1.36</v>
      </c>
      <c r="ET345">
        <v>1.24</v>
      </c>
      <c r="EU345">
        <v>1.1299999999999999</v>
      </c>
      <c r="EV345">
        <v>1</v>
      </c>
      <c r="EW345">
        <v>0.93</v>
      </c>
      <c r="EX345">
        <v>0.85</v>
      </c>
      <c r="EY345">
        <v>0.73</v>
      </c>
      <c r="EZ345">
        <v>0.69</v>
      </c>
      <c r="FA345">
        <v>0.6</v>
      </c>
      <c r="FB345">
        <v>0.53</v>
      </c>
      <c r="FC345">
        <v>0.48</v>
      </c>
      <c r="FD345">
        <v>0.41</v>
      </c>
      <c r="FE345">
        <v>0.37</v>
      </c>
      <c r="FF345">
        <v>0.33</v>
      </c>
      <c r="FG345">
        <v>0.3</v>
      </c>
      <c r="FH345">
        <v>0.26</v>
      </c>
      <c r="FI345">
        <v>0.22</v>
      </c>
      <c r="FJ345">
        <v>0.2</v>
      </c>
      <c r="FK345">
        <v>0.18</v>
      </c>
      <c r="FL345">
        <v>0.16</v>
      </c>
      <c r="FM345">
        <v>0.14000000000000001</v>
      </c>
      <c r="FN345">
        <v>0.13</v>
      </c>
      <c r="FO345">
        <v>0.11</v>
      </c>
      <c r="FP345">
        <v>0.11</v>
      </c>
      <c r="FQ345">
        <v>0.1</v>
      </c>
      <c r="FR345">
        <v>0.09</v>
      </c>
      <c r="FS345">
        <v>0.09</v>
      </c>
      <c r="FT345">
        <v>0.09</v>
      </c>
      <c r="FU345">
        <v>0.09</v>
      </c>
      <c r="FV345">
        <v>0.08</v>
      </c>
      <c r="FW345">
        <v>0.09</v>
      </c>
      <c r="FX345">
        <v>0.09</v>
      </c>
      <c r="FY345">
        <v>0.09</v>
      </c>
      <c r="FZ345">
        <v>0.1</v>
      </c>
    </row>
    <row r="346" spans="1:182" x14ac:dyDescent="0.15">
      <c r="A346">
        <v>-159</v>
      </c>
      <c r="B346">
        <v>0</v>
      </c>
      <c r="C346">
        <v>0</v>
      </c>
      <c r="D346">
        <v>0</v>
      </c>
      <c r="E346">
        <v>0</v>
      </c>
      <c r="F346">
        <v>0</v>
      </c>
      <c r="G346">
        <v>0</v>
      </c>
      <c r="H346">
        <v>0</v>
      </c>
      <c r="I346">
        <v>0</v>
      </c>
      <c r="J346">
        <v>0</v>
      </c>
      <c r="K346">
        <v>0</v>
      </c>
      <c r="L346">
        <v>0.02</v>
      </c>
      <c r="M346">
        <v>0.03</v>
      </c>
      <c r="N346">
        <v>0.05</v>
      </c>
      <c r="O346">
        <v>7.0000000000000007E-2</v>
      </c>
      <c r="P346">
        <v>0.09</v>
      </c>
      <c r="Q346">
        <v>0.11</v>
      </c>
      <c r="R346">
        <v>0.14000000000000001</v>
      </c>
      <c r="S346">
        <v>0.18</v>
      </c>
      <c r="T346">
        <v>0.22</v>
      </c>
      <c r="U346">
        <v>0.25</v>
      </c>
      <c r="V346">
        <v>0.3</v>
      </c>
      <c r="W346">
        <v>0.36</v>
      </c>
      <c r="X346">
        <v>0.45</v>
      </c>
      <c r="Y346">
        <v>0.49</v>
      </c>
      <c r="Z346">
        <v>0.59</v>
      </c>
      <c r="AA346">
        <v>0.67</v>
      </c>
      <c r="AB346">
        <v>0.77</v>
      </c>
      <c r="AC346">
        <v>0.89</v>
      </c>
      <c r="AD346">
        <v>0.96</v>
      </c>
      <c r="AE346">
        <v>1.1200000000000001</v>
      </c>
      <c r="AF346">
        <v>1.27</v>
      </c>
      <c r="AG346">
        <v>1.45</v>
      </c>
      <c r="AH346">
        <v>1.57</v>
      </c>
      <c r="AI346">
        <v>1.73</v>
      </c>
      <c r="AJ346">
        <v>1.92</v>
      </c>
      <c r="AK346">
        <v>2.1</v>
      </c>
      <c r="AL346">
        <v>2.2599999999999998</v>
      </c>
      <c r="AM346">
        <v>2.48</v>
      </c>
      <c r="AN346">
        <v>2.76</v>
      </c>
      <c r="AO346">
        <v>2.96</v>
      </c>
      <c r="AP346">
        <v>3.16</v>
      </c>
      <c r="AQ346">
        <v>3.43</v>
      </c>
      <c r="AR346">
        <v>3.79</v>
      </c>
      <c r="AS346">
        <v>4.09</v>
      </c>
      <c r="AT346">
        <v>4.28</v>
      </c>
      <c r="AU346">
        <v>4.53</v>
      </c>
      <c r="AV346">
        <v>4.83</v>
      </c>
      <c r="AW346">
        <v>5.0199999999999996</v>
      </c>
      <c r="AX346">
        <v>5.31</v>
      </c>
      <c r="AY346">
        <v>5.67</v>
      </c>
      <c r="AZ346">
        <v>5.97</v>
      </c>
      <c r="BA346">
        <v>6.39</v>
      </c>
      <c r="BB346">
        <v>6.85</v>
      </c>
      <c r="BC346">
        <v>7.5</v>
      </c>
      <c r="BD346">
        <v>8.23</v>
      </c>
      <c r="BE346">
        <v>8.75</v>
      </c>
      <c r="BF346">
        <v>9.2100000000000009</v>
      </c>
      <c r="BG346">
        <v>9.32</v>
      </c>
      <c r="BH346">
        <v>9.3800000000000008</v>
      </c>
      <c r="BI346">
        <v>9.68</v>
      </c>
      <c r="BJ346">
        <v>9.98</v>
      </c>
      <c r="BK346">
        <v>10.3</v>
      </c>
      <c r="BL346">
        <v>11</v>
      </c>
      <c r="BM346">
        <v>11.4</v>
      </c>
      <c r="BN346">
        <v>11.7</v>
      </c>
      <c r="BO346">
        <v>11.9</v>
      </c>
      <c r="BP346">
        <v>12.2</v>
      </c>
      <c r="BQ346">
        <v>12.3</v>
      </c>
      <c r="BR346">
        <v>12.5</v>
      </c>
      <c r="BS346">
        <v>12.7</v>
      </c>
      <c r="BT346">
        <v>12.9</v>
      </c>
      <c r="BU346">
        <v>13</v>
      </c>
      <c r="BV346">
        <v>13.2</v>
      </c>
      <c r="BW346">
        <v>13.4</v>
      </c>
      <c r="BX346">
        <v>13.5</v>
      </c>
      <c r="BY346">
        <v>13.7</v>
      </c>
      <c r="BZ346">
        <v>13.8</v>
      </c>
      <c r="CA346">
        <v>13.9</v>
      </c>
      <c r="CB346">
        <v>14</v>
      </c>
      <c r="CC346">
        <v>14.1</v>
      </c>
      <c r="CD346">
        <v>14.2</v>
      </c>
      <c r="CE346">
        <v>14.3</v>
      </c>
      <c r="CF346">
        <v>14.4</v>
      </c>
      <c r="CG346">
        <v>14.5</v>
      </c>
      <c r="CH346">
        <v>14.5</v>
      </c>
      <c r="CI346">
        <v>14.6</v>
      </c>
      <c r="CJ346">
        <v>14.6</v>
      </c>
      <c r="CK346">
        <v>14.7</v>
      </c>
      <c r="CL346">
        <v>14.7</v>
      </c>
      <c r="CM346">
        <v>14.7</v>
      </c>
      <c r="CN346">
        <v>14.8</v>
      </c>
      <c r="CO346">
        <v>14.8</v>
      </c>
      <c r="CP346">
        <v>14.8</v>
      </c>
      <c r="CQ346">
        <v>14.7</v>
      </c>
      <c r="CR346">
        <v>14.7</v>
      </c>
      <c r="CS346">
        <v>14.7</v>
      </c>
      <c r="CT346">
        <v>14.6</v>
      </c>
      <c r="CU346">
        <v>14.6</v>
      </c>
      <c r="CV346">
        <v>14.5</v>
      </c>
      <c r="CW346">
        <v>14.4</v>
      </c>
      <c r="CX346">
        <v>14.4</v>
      </c>
      <c r="CY346">
        <v>14.3</v>
      </c>
      <c r="CZ346">
        <v>14.2</v>
      </c>
      <c r="DA346">
        <v>14</v>
      </c>
      <c r="DB346">
        <v>13.9</v>
      </c>
      <c r="DC346">
        <v>13.8</v>
      </c>
      <c r="DD346">
        <v>13.6</v>
      </c>
      <c r="DE346">
        <v>13.4</v>
      </c>
      <c r="DF346">
        <v>13.3</v>
      </c>
      <c r="DG346">
        <v>13.1</v>
      </c>
      <c r="DH346">
        <v>12.8</v>
      </c>
      <c r="DI346">
        <v>12.5</v>
      </c>
      <c r="DJ346">
        <v>12.2</v>
      </c>
      <c r="DK346">
        <v>11.8</v>
      </c>
      <c r="DL346">
        <v>11.4</v>
      </c>
      <c r="DM346">
        <v>11</v>
      </c>
      <c r="DN346">
        <v>10.4</v>
      </c>
      <c r="DO346">
        <v>9.7200000000000006</v>
      </c>
      <c r="DP346">
        <v>9.2200000000000006</v>
      </c>
      <c r="DQ346">
        <v>8.9</v>
      </c>
      <c r="DR346">
        <v>9.19</v>
      </c>
      <c r="DS346">
        <v>8.9600000000000009</v>
      </c>
      <c r="DT346">
        <v>8.5399999999999991</v>
      </c>
      <c r="DU346">
        <v>7.93</v>
      </c>
      <c r="DV346">
        <v>7.31</v>
      </c>
      <c r="DW346">
        <v>6.81</v>
      </c>
      <c r="DX346">
        <v>6.37</v>
      </c>
      <c r="DY346">
        <v>5.96</v>
      </c>
      <c r="DZ346">
        <v>5.53</v>
      </c>
      <c r="EA346">
        <v>5.21</v>
      </c>
      <c r="EB346">
        <v>4.84</v>
      </c>
      <c r="EC346">
        <v>4.59</v>
      </c>
      <c r="ED346">
        <v>4.43</v>
      </c>
      <c r="EE346">
        <v>4.24</v>
      </c>
      <c r="EF346">
        <v>4.01</v>
      </c>
      <c r="EG346">
        <v>3.68</v>
      </c>
      <c r="EH346">
        <v>3.33</v>
      </c>
      <c r="EI346">
        <v>3.12</v>
      </c>
      <c r="EJ346">
        <v>2.93</v>
      </c>
      <c r="EK346">
        <v>2.71</v>
      </c>
      <c r="EL346">
        <v>2.52</v>
      </c>
      <c r="EM346">
        <v>2.29</v>
      </c>
      <c r="EN346">
        <v>2.09</v>
      </c>
      <c r="EO346">
        <v>1.96</v>
      </c>
      <c r="EP346">
        <v>1.76</v>
      </c>
      <c r="EQ346">
        <v>1.62</v>
      </c>
      <c r="ER346">
        <v>1.47</v>
      </c>
      <c r="ES346">
        <v>1.39</v>
      </c>
      <c r="ET346">
        <v>1.23</v>
      </c>
      <c r="EU346">
        <v>1.1200000000000001</v>
      </c>
      <c r="EV346">
        <v>1.03</v>
      </c>
      <c r="EW346">
        <v>0.9</v>
      </c>
      <c r="EX346">
        <v>0.79</v>
      </c>
      <c r="EY346">
        <v>0.72</v>
      </c>
      <c r="EZ346">
        <v>0.62</v>
      </c>
      <c r="FA346">
        <v>0.56000000000000005</v>
      </c>
      <c r="FB346">
        <v>0.5</v>
      </c>
      <c r="FC346">
        <v>0.44</v>
      </c>
      <c r="FD346">
        <v>0.39</v>
      </c>
      <c r="FE346">
        <v>0.37</v>
      </c>
      <c r="FF346">
        <v>0.32</v>
      </c>
      <c r="FG346">
        <v>0.28000000000000003</v>
      </c>
      <c r="FH346">
        <v>0.24</v>
      </c>
      <c r="FI346">
        <v>0.21</v>
      </c>
      <c r="FJ346">
        <v>0.19</v>
      </c>
      <c r="FK346">
        <v>0.17</v>
      </c>
      <c r="FL346">
        <v>0.15</v>
      </c>
      <c r="FM346">
        <v>0.13</v>
      </c>
      <c r="FN346">
        <v>0.12</v>
      </c>
      <c r="FO346">
        <v>0.11</v>
      </c>
      <c r="FP346">
        <v>0.1</v>
      </c>
      <c r="FQ346">
        <v>0.1</v>
      </c>
      <c r="FR346">
        <v>0.09</v>
      </c>
      <c r="FS346">
        <v>0.09</v>
      </c>
      <c r="FT346">
        <v>0.08</v>
      </c>
      <c r="FU346">
        <v>7.0000000000000007E-2</v>
      </c>
      <c r="FV346">
        <v>0.08</v>
      </c>
      <c r="FW346">
        <v>0.08</v>
      </c>
      <c r="FX346">
        <v>0.09</v>
      </c>
      <c r="FY346">
        <v>0.09</v>
      </c>
      <c r="FZ346">
        <v>0.1</v>
      </c>
    </row>
    <row r="347" spans="1:182" x14ac:dyDescent="0.15">
      <c r="A347">
        <v>-160</v>
      </c>
      <c r="B347">
        <v>0</v>
      </c>
      <c r="C347">
        <v>0</v>
      </c>
      <c r="D347">
        <v>0</v>
      </c>
      <c r="E347">
        <v>0</v>
      </c>
      <c r="F347">
        <v>0</v>
      </c>
      <c r="G347">
        <v>0</v>
      </c>
      <c r="H347">
        <v>0</v>
      </c>
      <c r="I347">
        <v>0</v>
      </c>
      <c r="J347">
        <v>0</v>
      </c>
      <c r="K347">
        <v>0</v>
      </c>
      <c r="L347">
        <v>0.02</v>
      </c>
      <c r="M347">
        <v>0.04</v>
      </c>
      <c r="N347">
        <v>0.05</v>
      </c>
      <c r="O347">
        <v>7.0000000000000007E-2</v>
      </c>
      <c r="P347">
        <v>0.09</v>
      </c>
      <c r="Q347">
        <v>0.12</v>
      </c>
      <c r="R347">
        <v>0.15</v>
      </c>
      <c r="S347">
        <v>0.18</v>
      </c>
      <c r="T347">
        <v>0.22</v>
      </c>
      <c r="U347">
        <v>0.26</v>
      </c>
      <c r="V347">
        <v>0.32</v>
      </c>
      <c r="W347">
        <v>0.38</v>
      </c>
      <c r="X347">
        <v>0.43</v>
      </c>
      <c r="Y347">
        <v>0.52</v>
      </c>
      <c r="Z347">
        <v>0.61</v>
      </c>
      <c r="AA347">
        <v>0.69</v>
      </c>
      <c r="AB347">
        <v>0.8</v>
      </c>
      <c r="AC347">
        <v>0.87</v>
      </c>
      <c r="AD347">
        <v>1.04</v>
      </c>
      <c r="AE347">
        <v>1.1599999999999999</v>
      </c>
      <c r="AF347">
        <v>1.29</v>
      </c>
      <c r="AG347">
        <v>1.4</v>
      </c>
      <c r="AH347">
        <v>1.62</v>
      </c>
      <c r="AI347">
        <v>1.74</v>
      </c>
      <c r="AJ347">
        <v>1.92</v>
      </c>
      <c r="AK347">
        <v>2.13</v>
      </c>
      <c r="AL347">
        <v>2.29</v>
      </c>
      <c r="AM347">
        <v>2.58</v>
      </c>
      <c r="AN347">
        <v>2.78</v>
      </c>
      <c r="AO347">
        <v>2.98</v>
      </c>
      <c r="AP347">
        <v>3.21</v>
      </c>
      <c r="AQ347">
        <v>3.5</v>
      </c>
      <c r="AR347">
        <v>3.87</v>
      </c>
      <c r="AS347">
        <v>4.16</v>
      </c>
      <c r="AT347">
        <v>4.3499999999999996</v>
      </c>
      <c r="AU347">
        <v>4.55</v>
      </c>
      <c r="AV347">
        <v>4.84</v>
      </c>
      <c r="AW347">
        <v>5.1100000000000003</v>
      </c>
      <c r="AX347">
        <v>5.36</v>
      </c>
      <c r="AY347">
        <v>5.73</v>
      </c>
      <c r="AZ347">
        <v>6.05</v>
      </c>
      <c r="BA347">
        <v>6.52</v>
      </c>
      <c r="BB347">
        <v>7.05</v>
      </c>
      <c r="BC347">
        <v>7.57</v>
      </c>
      <c r="BD347">
        <v>8.3000000000000007</v>
      </c>
      <c r="BE347">
        <v>8.86</v>
      </c>
      <c r="BF347">
        <v>9.3000000000000007</v>
      </c>
      <c r="BG347">
        <v>8.98</v>
      </c>
      <c r="BH347">
        <v>9.4499999999999993</v>
      </c>
      <c r="BI347">
        <v>9.68</v>
      </c>
      <c r="BJ347">
        <v>10.1</v>
      </c>
      <c r="BK347">
        <v>10.5</v>
      </c>
      <c r="BL347">
        <v>11.1</v>
      </c>
      <c r="BM347">
        <v>11.4</v>
      </c>
      <c r="BN347">
        <v>11.7</v>
      </c>
      <c r="BO347">
        <v>12</v>
      </c>
      <c r="BP347">
        <v>12.2</v>
      </c>
      <c r="BQ347">
        <v>12.4</v>
      </c>
      <c r="BR347">
        <v>12.6</v>
      </c>
      <c r="BS347">
        <v>12.8</v>
      </c>
      <c r="BT347">
        <v>12.9</v>
      </c>
      <c r="BU347">
        <v>13.1</v>
      </c>
      <c r="BV347">
        <v>13.3</v>
      </c>
      <c r="BW347">
        <v>13.4</v>
      </c>
      <c r="BX347">
        <v>13.5</v>
      </c>
      <c r="BY347">
        <v>13.7</v>
      </c>
      <c r="BZ347">
        <v>13.8</v>
      </c>
      <c r="CA347">
        <v>13.9</v>
      </c>
      <c r="CB347">
        <v>14</v>
      </c>
      <c r="CC347">
        <v>14.1</v>
      </c>
      <c r="CD347">
        <v>14.2</v>
      </c>
      <c r="CE347">
        <v>14.3</v>
      </c>
      <c r="CF347">
        <v>14.4</v>
      </c>
      <c r="CG347">
        <v>14.5</v>
      </c>
      <c r="CH347">
        <v>14.6</v>
      </c>
      <c r="CI347">
        <v>14.6</v>
      </c>
      <c r="CJ347">
        <v>14.7</v>
      </c>
      <c r="CK347">
        <v>14.7</v>
      </c>
      <c r="CL347">
        <v>14.7</v>
      </c>
      <c r="CM347">
        <v>14.8</v>
      </c>
      <c r="CN347">
        <v>14.8</v>
      </c>
      <c r="CO347">
        <v>14.8</v>
      </c>
      <c r="CP347">
        <v>14.8</v>
      </c>
      <c r="CQ347">
        <v>14.8</v>
      </c>
      <c r="CR347">
        <v>14.7</v>
      </c>
      <c r="CS347">
        <v>14.7</v>
      </c>
      <c r="CT347">
        <v>14.7</v>
      </c>
      <c r="CU347">
        <v>14.6</v>
      </c>
      <c r="CV347">
        <v>14.5</v>
      </c>
      <c r="CW347">
        <v>14.5</v>
      </c>
      <c r="CX347">
        <v>14.4</v>
      </c>
      <c r="CY347">
        <v>14.3</v>
      </c>
      <c r="CZ347">
        <v>14.2</v>
      </c>
      <c r="DA347">
        <v>14</v>
      </c>
      <c r="DB347">
        <v>13.9</v>
      </c>
      <c r="DC347">
        <v>13.8</v>
      </c>
      <c r="DD347">
        <v>13.6</v>
      </c>
      <c r="DE347">
        <v>13.4</v>
      </c>
      <c r="DF347">
        <v>13.2</v>
      </c>
      <c r="DG347">
        <v>13</v>
      </c>
      <c r="DH347">
        <v>12.7</v>
      </c>
      <c r="DI347">
        <v>12.4</v>
      </c>
      <c r="DJ347">
        <v>12.1</v>
      </c>
      <c r="DK347">
        <v>11.8</v>
      </c>
      <c r="DL347">
        <v>11.4</v>
      </c>
      <c r="DM347">
        <v>11</v>
      </c>
      <c r="DN347">
        <v>10.199999999999999</v>
      </c>
      <c r="DO347">
        <v>9.69</v>
      </c>
      <c r="DP347">
        <v>9.2200000000000006</v>
      </c>
      <c r="DQ347">
        <v>8.92</v>
      </c>
      <c r="DR347">
        <v>9.3699999999999992</v>
      </c>
      <c r="DS347">
        <v>8.99</v>
      </c>
      <c r="DT347">
        <v>8.44</v>
      </c>
      <c r="DU347">
        <v>7.82</v>
      </c>
      <c r="DV347">
        <v>7.22</v>
      </c>
      <c r="DW347">
        <v>6.72</v>
      </c>
      <c r="DX347">
        <v>6.28</v>
      </c>
      <c r="DY347">
        <v>5.89</v>
      </c>
      <c r="DZ347">
        <v>5.47</v>
      </c>
      <c r="EA347">
        <v>5.15</v>
      </c>
      <c r="EB347">
        <v>4.8499999999999996</v>
      </c>
      <c r="EC347">
        <v>4.53</v>
      </c>
      <c r="ED347">
        <v>4.5199999999999996</v>
      </c>
      <c r="EE347">
        <v>4.1900000000000004</v>
      </c>
      <c r="EF347">
        <v>3.96</v>
      </c>
      <c r="EG347">
        <v>3.62</v>
      </c>
      <c r="EH347">
        <v>3.28</v>
      </c>
      <c r="EI347">
        <v>3.08</v>
      </c>
      <c r="EJ347">
        <v>2.9</v>
      </c>
      <c r="EK347">
        <v>2.7</v>
      </c>
      <c r="EL347">
        <v>2.42</v>
      </c>
      <c r="EM347">
        <v>2.25</v>
      </c>
      <c r="EN347">
        <v>2.1</v>
      </c>
      <c r="EO347">
        <v>1.91</v>
      </c>
      <c r="EP347">
        <v>1.74</v>
      </c>
      <c r="EQ347">
        <v>1.57</v>
      </c>
      <c r="ER347">
        <v>1.42</v>
      </c>
      <c r="ES347">
        <v>1.33</v>
      </c>
      <c r="ET347">
        <v>1.19</v>
      </c>
      <c r="EU347">
        <v>1.07</v>
      </c>
      <c r="EV347">
        <v>0.99</v>
      </c>
      <c r="EW347">
        <v>0.86</v>
      </c>
      <c r="EX347">
        <v>0.8</v>
      </c>
      <c r="EY347">
        <v>0.69</v>
      </c>
      <c r="EZ347">
        <v>0.64</v>
      </c>
      <c r="FA347">
        <v>0.56000000000000005</v>
      </c>
      <c r="FB347">
        <v>0.5</v>
      </c>
      <c r="FC347">
        <v>0.44</v>
      </c>
      <c r="FD347">
        <v>0.39</v>
      </c>
      <c r="FE347">
        <v>0.33</v>
      </c>
      <c r="FF347">
        <v>0.3</v>
      </c>
      <c r="FG347">
        <v>0.27</v>
      </c>
      <c r="FH347">
        <v>0.24</v>
      </c>
      <c r="FI347">
        <v>0.21</v>
      </c>
      <c r="FJ347">
        <v>0.19</v>
      </c>
      <c r="FK347">
        <v>0.16</v>
      </c>
      <c r="FL347">
        <v>0.15</v>
      </c>
      <c r="FM347">
        <v>0.13</v>
      </c>
      <c r="FN347">
        <v>0.12</v>
      </c>
      <c r="FO347">
        <v>0.11</v>
      </c>
      <c r="FP347">
        <v>0.1</v>
      </c>
      <c r="FQ347">
        <v>0.09</v>
      </c>
      <c r="FR347">
        <v>0.09</v>
      </c>
      <c r="FS347">
        <v>0.08</v>
      </c>
      <c r="FT347">
        <v>0.08</v>
      </c>
      <c r="FU347">
        <v>7.0000000000000007E-2</v>
      </c>
      <c r="FV347">
        <v>0.08</v>
      </c>
      <c r="FW347">
        <v>0.08</v>
      </c>
      <c r="FX347">
        <v>0.09</v>
      </c>
      <c r="FY347">
        <v>0.09</v>
      </c>
      <c r="FZ347">
        <v>0.1</v>
      </c>
    </row>
    <row r="348" spans="1:182" x14ac:dyDescent="0.15">
      <c r="A348">
        <v>-161</v>
      </c>
      <c r="B348">
        <v>0</v>
      </c>
      <c r="C348">
        <v>0</v>
      </c>
      <c r="D348">
        <v>0</v>
      </c>
      <c r="E348">
        <v>0</v>
      </c>
      <c r="F348">
        <v>0</v>
      </c>
      <c r="G348">
        <v>0</v>
      </c>
      <c r="H348">
        <v>0</v>
      </c>
      <c r="I348">
        <v>0</v>
      </c>
      <c r="J348">
        <v>0</v>
      </c>
      <c r="K348">
        <v>0</v>
      </c>
      <c r="L348">
        <v>0.02</v>
      </c>
      <c r="M348">
        <v>0.04</v>
      </c>
      <c r="N348">
        <v>0.06</v>
      </c>
      <c r="O348">
        <v>0.08</v>
      </c>
      <c r="P348">
        <v>0.1</v>
      </c>
      <c r="Q348">
        <v>0.12</v>
      </c>
      <c r="R348">
        <v>0.15</v>
      </c>
      <c r="S348">
        <v>0.19</v>
      </c>
      <c r="T348">
        <v>0.23</v>
      </c>
      <c r="U348">
        <v>0.27</v>
      </c>
      <c r="V348">
        <v>0.32</v>
      </c>
      <c r="W348">
        <v>0.38</v>
      </c>
      <c r="X348">
        <v>0.45</v>
      </c>
      <c r="Y348">
        <v>0.53</v>
      </c>
      <c r="Z348">
        <v>0.6</v>
      </c>
      <c r="AA348">
        <v>0.72</v>
      </c>
      <c r="AB348">
        <v>0.78</v>
      </c>
      <c r="AC348">
        <v>0.91</v>
      </c>
      <c r="AD348">
        <v>1.07</v>
      </c>
      <c r="AE348">
        <v>1.1599999999999999</v>
      </c>
      <c r="AF348">
        <v>1.32</v>
      </c>
      <c r="AG348">
        <v>1.47</v>
      </c>
      <c r="AH348">
        <v>1.64</v>
      </c>
      <c r="AI348">
        <v>1.8</v>
      </c>
      <c r="AJ348">
        <v>2.02</v>
      </c>
      <c r="AK348">
        <v>2.1800000000000002</v>
      </c>
      <c r="AL348">
        <v>2.33</v>
      </c>
      <c r="AM348">
        <v>2.61</v>
      </c>
      <c r="AN348">
        <v>2.86</v>
      </c>
      <c r="AO348">
        <v>3.06</v>
      </c>
      <c r="AP348">
        <v>3.28</v>
      </c>
      <c r="AQ348">
        <v>3.55</v>
      </c>
      <c r="AR348">
        <v>3.83</v>
      </c>
      <c r="AS348">
        <v>4.1399999999999997</v>
      </c>
      <c r="AT348">
        <v>4.38</v>
      </c>
      <c r="AU348">
        <v>4.58</v>
      </c>
      <c r="AV348">
        <v>4.92</v>
      </c>
      <c r="AW348">
        <v>5.13</v>
      </c>
      <c r="AX348">
        <v>5.43</v>
      </c>
      <c r="AY348">
        <v>5.74</v>
      </c>
      <c r="AZ348">
        <v>6.11</v>
      </c>
      <c r="BA348">
        <v>6.57</v>
      </c>
      <c r="BB348">
        <v>7.18</v>
      </c>
      <c r="BC348">
        <v>7.68</v>
      </c>
      <c r="BD348">
        <v>8.41</v>
      </c>
      <c r="BE348">
        <v>8.9499999999999993</v>
      </c>
      <c r="BF348">
        <v>9.0500000000000007</v>
      </c>
      <c r="BG348">
        <v>8.8800000000000008</v>
      </c>
      <c r="BH348">
        <v>9.3800000000000008</v>
      </c>
      <c r="BI348">
        <v>9.76</v>
      </c>
      <c r="BJ348">
        <v>10.1</v>
      </c>
      <c r="BK348">
        <v>10.6</v>
      </c>
      <c r="BL348">
        <v>11.1</v>
      </c>
      <c r="BM348">
        <v>11.5</v>
      </c>
      <c r="BN348">
        <v>11.8</v>
      </c>
      <c r="BO348">
        <v>12</v>
      </c>
      <c r="BP348">
        <v>12.2</v>
      </c>
      <c r="BQ348">
        <v>12.4</v>
      </c>
      <c r="BR348">
        <v>12.6</v>
      </c>
      <c r="BS348">
        <v>12.8</v>
      </c>
      <c r="BT348">
        <v>13</v>
      </c>
      <c r="BU348">
        <v>13.1</v>
      </c>
      <c r="BV348">
        <v>13.3</v>
      </c>
      <c r="BW348">
        <v>13.4</v>
      </c>
      <c r="BX348">
        <v>13.6</v>
      </c>
      <c r="BY348">
        <v>13.7</v>
      </c>
      <c r="BZ348">
        <v>13.8</v>
      </c>
      <c r="CA348">
        <v>14</v>
      </c>
      <c r="CB348">
        <v>14.1</v>
      </c>
      <c r="CC348">
        <v>14.2</v>
      </c>
      <c r="CD348">
        <v>14.3</v>
      </c>
      <c r="CE348">
        <v>14.4</v>
      </c>
      <c r="CF348">
        <v>14.4</v>
      </c>
      <c r="CG348">
        <v>14.5</v>
      </c>
      <c r="CH348">
        <v>14.6</v>
      </c>
      <c r="CI348">
        <v>14.6</v>
      </c>
      <c r="CJ348">
        <v>14.7</v>
      </c>
      <c r="CK348">
        <v>14.7</v>
      </c>
      <c r="CL348">
        <v>14.8</v>
      </c>
      <c r="CM348">
        <v>14.8</v>
      </c>
      <c r="CN348">
        <v>14.8</v>
      </c>
      <c r="CO348">
        <v>14.8</v>
      </c>
      <c r="CP348">
        <v>14.8</v>
      </c>
      <c r="CQ348">
        <v>14.8</v>
      </c>
      <c r="CR348">
        <v>14.8</v>
      </c>
      <c r="CS348">
        <v>14.7</v>
      </c>
      <c r="CT348">
        <v>14.7</v>
      </c>
      <c r="CU348">
        <v>14.6</v>
      </c>
      <c r="CV348">
        <v>14.6</v>
      </c>
      <c r="CW348">
        <v>14.5</v>
      </c>
      <c r="CX348">
        <v>14.4</v>
      </c>
      <c r="CY348">
        <v>14.3</v>
      </c>
      <c r="CZ348">
        <v>14.2</v>
      </c>
      <c r="DA348">
        <v>14</v>
      </c>
      <c r="DB348">
        <v>13.9</v>
      </c>
      <c r="DC348">
        <v>13.8</v>
      </c>
      <c r="DD348">
        <v>13.6</v>
      </c>
      <c r="DE348">
        <v>13.4</v>
      </c>
      <c r="DF348">
        <v>13.2</v>
      </c>
      <c r="DG348">
        <v>13</v>
      </c>
      <c r="DH348">
        <v>12.8</v>
      </c>
      <c r="DI348">
        <v>12.4</v>
      </c>
      <c r="DJ348">
        <v>12.1</v>
      </c>
      <c r="DK348">
        <v>11.8</v>
      </c>
      <c r="DL348">
        <v>11.4</v>
      </c>
      <c r="DM348">
        <v>10.9</v>
      </c>
      <c r="DN348">
        <v>10</v>
      </c>
      <c r="DO348">
        <v>9.68</v>
      </c>
      <c r="DP348">
        <v>9.2100000000000009</v>
      </c>
      <c r="DQ348">
        <v>9.08</v>
      </c>
      <c r="DR348">
        <v>9.3000000000000007</v>
      </c>
      <c r="DS348">
        <v>8.91</v>
      </c>
      <c r="DT348">
        <v>8.34</v>
      </c>
      <c r="DU348">
        <v>7.72</v>
      </c>
      <c r="DV348">
        <v>7.15</v>
      </c>
      <c r="DW348">
        <v>6.63</v>
      </c>
      <c r="DX348">
        <v>6.22</v>
      </c>
      <c r="DY348">
        <v>5.84</v>
      </c>
      <c r="DZ348">
        <v>5.42</v>
      </c>
      <c r="EA348">
        <v>5.12</v>
      </c>
      <c r="EB348">
        <v>4.78</v>
      </c>
      <c r="EC348">
        <v>4.58</v>
      </c>
      <c r="ED348">
        <v>4.47</v>
      </c>
      <c r="EE348">
        <v>4.17</v>
      </c>
      <c r="EF348">
        <v>3.91</v>
      </c>
      <c r="EG348">
        <v>3.47</v>
      </c>
      <c r="EH348">
        <v>3.29</v>
      </c>
      <c r="EI348">
        <v>3.04</v>
      </c>
      <c r="EJ348">
        <v>2.82</v>
      </c>
      <c r="EK348">
        <v>2.67</v>
      </c>
      <c r="EL348">
        <v>2.42</v>
      </c>
      <c r="EM348">
        <v>2.2200000000000002</v>
      </c>
      <c r="EN348">
        <v>2.1</v>
      </c>
      <c r="EO348">
        <v>1.86</v>
      </c>
      <c r="EP348">
        <v>1.72</v>
      </c>
      <c r="EQ348">
        <v>1.58</v>
      </c>
      <c r="ER348">
        <v>1.42</v>
      </c>
      <c r="ES348">
        <v>1.26</v>
      </c>
      <c r="ET348">
        <v>1.19</v>
      </c>
      <c r="EU348">
        <v>1.05</v>
      </c>
      <c r="EV348">
        <v>0.93</v>
      </c>
      <c r="EW348">
        <v>0.85</v>
      </c>
      <c r="EX348">
        <v>0.77</v>
      </c>
      <c r="EY348">
        <v>0.67</v>
      </c>
      <c r="EZ348">
        <v>0.6</v>
      </c>
      <c r="FA348">
        <v>0.55000000000000004</v>
      </c>
      <c r="FB348">
        <v>0.45</v>
      </c>
      <c r="FC348">
        <v>0.44</v>
      </c>
      <c r="FD348">
        <v>0.37</v>
      </c>
      <c r="FE348">
        <v>0.34</v>
      </c>
      <c r="FF348">
        <v>0.3</v>
      </c>
      <c r="FG348">
        <v>0.26</v>
      </c>
      <c r="FH348">
        <v>0.22</v>
      </c>
      <c r="FI348">
        <v>0.2</v>
      </c>
      <c r="FJ348">
        <v>0.17</v>
      </c>
      <c r="FK348">
        <v>0.15</v>
      </c>
      <c r="FL348">
        <v>0.14000000000000001</v>
      </c>
      <c r="FM348">
        <v>0.13</v>
      </c>
      <c r="FN348">
        <v>0.11</v>
      </c>
      <c r="FO348">
        <v>0.1</v>
      </c>
      <c r="FP348">
        <v>0.1</v>
      </c>
      <c r="FQ348">
        <v>0.09</v>
      </c>
      <c r="FR348">
        <v>0.09</v>
      </c>
      <c r="FS348">
        <v>0.08</v>
      </c>
      <c r="FT348">
        <v>0.08</v>
      </c>
      <c r="FU348">
        <v>0.08</v>
      </c>
      <c r="FV348">
        <v>0.08</v>
      </c>
      <c r="FW348">
        <v>0.08</v>
      </c>
      <c r="FX348">
        <v>0.09</v>
      </c>
      <c r="FY348">
        <v>0.09</v>
      </c>
      <c r="FZ348">
        <v>0.1</v>
      </c>
    </row>
    <row r="349" spans="1:182" x14ac:dyDescent="0.15">
      <c r="A349">
        <v>-162</v>
      </c>
      <c r="B349">
        <v>0</v>
      </c>
      <c r="C349">
        <v>0</v>
      </c>
      <c r="D349">
        <v>0</v>
      </c>
      <c r="E349">
        <v>0</v>
      </c>
      <c r="F349">
        <v>0</v>
      </c>
      <c r="G349">
        <v>0</v>
      </c>
      <c r="H349">
        <v>0</v>
      </c>
      <c r="I349">
        <v>0</v>
      </c>
      <c r="J349">
        <v>0</v>
      </c>
      <c r="K349">
        <v>0</v>
      </c>
      <c r="L349">
        <v>0.02</v>
      </c>
      <c r="M349">
        <v>0.03</v>
      </c>
      <c r="N349">
        <v>0.05</v>
      </c>
      <c r="O349">
        <v>0.08</v>
      </c>
      <c r="P349">
        <v>0.1</v>
      </c>
      <c r="Q349">
        <v>0.12</v>
      </c>
      <c r="R349">
        <v>0.16</v>
      </c>
      <c r="S349">
        <v>0.19</v>
      </c>
      <c r="T349">
        <v>0.23</v>
      </c>
      <c r="U349">
        <v>0.27</v>
      </c>
      <c r="V349">
        <v>0.34</v>
      </c>
      <c r="W349">
        <v>0.39</v>
      </c>
      <c r="X349">
        <v>0.45</v>
      </c>
      <c r="Y349">
        <v>0.54</v>
      </c>
      <c r="Z349">
        <v>0.63</v>
      </c>
      <c r="AA349">
        <v>0.69</v>
      </c>
      <c r="AB349">
        <v>0.82</v>
      </c>
      <c r="AC349">
        <v>0.94</v>
      </c>
      <c r="AD349">
        <v>1.05</v>
      </c>
      <c r="AE349">
        <v>1.21</v>
      </c>
      <c r="AF349">
        <v>1.33</v>
      </c>
      <c r="AG349">
        <v>1.45</v>
      </c>
      <c r="AH349">
        <v>1.7</v>
      </c>
      <c r="AI349">
        <v>1.8</v>
      </c>
      <c r="AJ349">
        <v>2.02</v>
      </c>
      <c r="AK349">
        <v>2.2000000000000002</v>
      </c>
      <c r="AL349">
        <v>2.36</v>
      </c>
      <c r="AM349">
        <v>2.67</v>
      </c>
      <c r="AN349">
        <v>2.84</v>
      </c>
      <c r="AO349">
        <v>3.03</v>
      </c>
      <c r="AP349">
        <v>3.32</v>
      </c>
      <c r="AQ349">
        <v>3.58</v>
      </c>
      <c r="AR349">
        <v>3.95</v>
      </c>
      <c r="AS349">
        <v>4.2</v>
      </c>
      <c r="AT349">
        <v>4.43</v>
      </c>
      <c r="AU349">
        <v>4.7</v>
      </c>
      <c r="AV349">
        <v>4.9400000000000004</v>
      </c>
      <c r="AW349">
        <v>5.16</v>
      </c>
      <c r="AX349">
        <v>5.48</v>
      </c>
      <c r="AY349">
        <v>5.81</v>
      </c>
      <c r="AZ349">
        <v>6.14</v>
      </c>
      <c r="BA349">
        <v>6.62</v>
      </c>
      <c r="BB349">
        <v>7.1</v>
      </c>
      <c r="BC349">
        <v>7.77</v>
      </c>
      <c r="BD349">
        <v>8.5399999999999991</v>
      </c>
      <c r="BE349">
        <v>9.02</v>
      </c>
      <c r="BF349">
        <v>9.1</v>
      </c>
      <c r="BG349">
        <v>8.83</v>
      </c>
      <c r="BH349">
        <v>9.3699999999999992</v>
      </c>
      <c r="BI349">
        <v>9.86</v>
      </c>
      <c r="BJ349">
        <v>10.199999999999999</v>
      </c>
      <c r="BK349">
        <v>10.7</v>
      </c>
      <c r="BL349">
        <v>11.2</v>
      </c>
      <c r="BM349">
        <v>11.6</v>
      </c>
      <c r="BN349">
        <v>11.8</v>
      </c>
      <c r="BO349">
        <v>12</v>
      </c>
      <c r="BP349">
        <v>12.3</v>
      </c>
      <c r="BQ349">
        <v>12.5</v>
      </c>
      <c r="BR349">
        <v>12.7</v>
      </c>
      <c r="BS349">
        <v>12.8</v>
      </c>
      <c r="BT349">
        <v>13</v>
      </c>
      <c r="BU349">
        <v>13.2</v>
      </c>
      <c r="BV349">
        <v>13.3</v>
      </c>
      <c r="BW349">
        <v>13.5</v>
      </c>
      <c r="BX349">
        <v>13.6</v>
      </c>
      <c r="BY349">
        <v>13.7</v>
      </c>
      <c r="BZ349">
        <v>13.9</v>
      </c>
      <c r="CA349">
        <v>14</v>
      </c>
      <c r="CB349">
        <v>14.1</v>
      </c>
      <c r="CC349">
        <v>14.2</v>
      </c>
      <c r="CD349">
        <v>14.3</v>
      </c>
      <c r="CE349">
        <v>14.4</v>
      </c>
      <c r="CF349">
        <v>14.5</v>
      </c>
      <c r="CG349">
        <v>14.5</v>
      </c>
      <c r="CH349">
        <v>14.6</v>
      </c>
      <c r="CI349">
        <v>14.7</v>
      </c>
      <c r="CJ349">
        <v>14.7</v>
      </c>
      <c r="CK349">
        <v>14.8</v>
      </c>
      <c r="CL349">
        <v>14.8</v>
      </c>
      <c r="CM349">
        <v>14.8</v>
      </c>
      <c r="CN349">
        <v>14.8</v>
      </c>
      <c r="CO349">
        <v>14.8</v>
      </c>
      <c r="CP349">
        <v>14.8</v>
      </c>
      <c r="CQ349">
        <v>14.8</v>
      </c>
      <c r="CR349">
        <v>14.8</v>
      </c>
      <c r="CS349">
        <v>14.7</v>
      </c>
      <c r="CT349">
        <v>14.7</v>
      </c>
      <c r="CU349">
        <v>14.6</v>
      </c>
      <c r="CV349">
        <v>14.6</v>
      </c>
      <c r="CW349">
        <v>14.5</v>
      </c>
      <c r="CX349">
        <v>14.4</v>
      </c>
      <c r="CY349">
        <v>14.3</v>
      </c>
      <c r="CZ349">
        <v>14.2</v>
      </c>
      <c r="DA349">
        <v>14.1</v>
      </c>
      <c r="DB349">
        <v>13.9</v>
      </c>
      <c r="DC349">
        <v>13.8</v>
      </c>
      <c r="DD349">
        <v>13.6</v>
      </c>
      <c r="DE349">
        <v>13.4</v>
      </c>
      <c r="DF349">
        <v>13.2</v>
      </c>
      <c r="DG349">
        <v>13</v>
      </c>
      <c r="DH349">
        <v>12.7</v>
      </c>
      <c r="DI349">
        <v>12.5</v>
      </c>
      <c r="DJ349">
        <v>12.1</v>
      </c>
      <c r="DK349">
        <v>11.7</v>
      </c>
      <c r="DL349">
        <v>11.4</v>
      </c>
      <c r="DM349">
        <v>10.9</v>
      </c>
      <c r="DN349">
        <v>10.1</v>
      </c>
      <c r="DO349">
        <v>9.6</v>
      </c>
      <c r="DP349">
        <v>9.1300000000000008</v>
      </c>
      <c r="DQ349">
        <v>9.3000000000000007</v>
      </c>
      <c r="DR349">
        <v>9.2100000000000009</v>
      </c>
      <c r="DS349">
        <v>8.83</v>
      </c>
      <c r="DT349">
        <v>8.24</v>
      </c>
      <c r="DU349">
        <v>7.61</v>
      </c>
      <c r="DV349">
        <v>7.03</v>
      </c>
      <c r="DW349">
        <v>6.58</v>
      </c>
      <c r="DX349">
        <v>6.13</v>
      </c>
      <c r="DY349">
        <v>5.77</v>
      </c>
      <c r="DZ349">
        <v>5.36</v>
      </c>
      <c r="EA349">
        <v>5.04</v>
      </c>
      <c r="EB349">
        <v>4.68</v>
      </c>
      <c r="EC349">
        <v>4.5599999999999996</v>
      </c>
      <c r="ED349">
        <v>4.43</v>
      </c>
      <c r="EE349">
        <v>4.17</v>
      </c>
      <c r="EF349">
        <v>3.83</v>
      </c>
      <c r="EG349">
        <v>3.48</v>
      </c>
      <c r="EH349">
        <v>3.17</v>
      </c>
      <c r="EI349">
        <v>3.06</v>
      </c>
      <c r="EJ349">
        <v>2.81</v>
      </c>
      <c r="EK349">
        <v>2.59</v>
      </c>
      <c r="EL349">
        <v>2.36</v>
      </c>
      <c r="EM349">
        <v>2.17</v>
      </c>
      <c r="EN349">
        <v>2.0099999999999998</v>
      </c>
      <c r="EO349">
        <v>1.84</v>
      </c>
      <c r="EP349">
        <v>1.7</v>
      </c>
      <c r="EQ349">
        <v>1.52</v>
      </c>
      <c r="ER349">
        <v>1.41</v>
      </c>
      <c r="ES349">
        <v>1.25</v>
      </c>
      <c r="ET349">
        <v>1.1100000000000001</v>
      </c>
      <c r="EU349">
        <v>1.02</v>
      </c>
      <c r="EV349">
        <v>0.9</v>
      </c>
      <c r="EW349">
        <v>0.82</v>
      </c>
      <c r="EX349">
        <v>0.72</v>
      </c>
      <c r="EY349">
        <v>0.65</v>
      </c>
      <c r="EZ349">
        <v>0.56999999999999995</v>
      </c>
      <c r="FA349">
        <v>0.5</v>
      </c>
      <c r="FB349">
        <v>0.47</v>
      </c>
      <c r="FC349">
        <v>0.4</v>
      </c>
      <c r="FD349">
        <v>0.36</v>
      </c>
      <c r="FE349">
        <v>0.31</v>
      </c>
      <c r="FF349">
        <v>0.27</v>
      </c>
      <c r="FG349">
        <v>0.25</v>
      </c>
      <c r="FH349">
        <v>0.21</v>
      </c>
      <c r="FI349">
        <v>0.19</v>
      </c>
      <c r="FJ349">
        <v>0.17</v>
      </c>
      <c r="FK349">
        <v>0.15</v>
      </c>
      <c r="FL349">
        <v>0.13</v>
      </c>
      <c r="FM349">
        <v>0.12</v>
      </c>
      <c r="FN349">
        <v>0.11</v>
      </c>
      <c r="FO349">
        <v>0.1</v>
      </c>
      <c r="FP349">
        <v>0.09</v>
      </c>
      <c r="FQ349">
        <v>0.09</v>
      </c>
      <c r="FR349">
        <v>0.08</v>
      </c>
      <c r="FS349">
        <v>0.08</v>
      </c>
      <c r="FT349">
        <v>0.08</v>
      </c>
      <c r="FU349">
        <v>0.08</v>
      </c>
      <c r="FV349">
        <v>0.08</v>
      </c>
      <c r="FW349">
        <v>0.08</v>
      </c>
      <c r="FX349">
        <v>0.09</v>
      </c>
      <c r="FY349">
        <v>0.09</v>
      </c>
      <c r="FZ349">
        <v>0.1</v>
      </c>
    </row>
    <row r="350" spans="1:182" x14ac:dyDescent="0.15">
      <c r="A350">
        <v>-163</v>
      </c>
      <c r="B350">
        <v>0</v>
      </c>
      <c r="C350">
        <v>0</v>
      </c>
      <c r="D350">
        <v>0</v>
      </c>
      <c r="E350">
        <v>0</v>
      </c>
      <c r="F350">
        <v>0</v>
      </c>
      <c r="G350">
        <v>0</v>
      </c>
      <c r="H350">
        <v>0</v>
      </c>
      <c r="I350">
        <v>0</v>
      </c>
      <c r="J350">
        <v>0</v>
      </c>
      <c r="K350">
        <v>0</v>
      </c>
      <c r="L350">
        <v>0.02</v>
      </c>
      <c r="M350">
        <v>0.04</v>
      </c>
      <c r="N350">
        <v>0.06</v>
      </c>
      <c r="O350">
        <v>0.08</v>
      </c>
      <c r="P350">
        <v>0.1</v>
      </c>
      <c r="Q350">
        <v>0.12</v>
      </c>
      <c r="R350">
        <v>0.16</v>
      </c>
      <c r="S350">
        <v>0.2</v>
      </c>
      <c r="T350">
        <v>0.24</v>
      </c>
      <c r="U350">
        <v>0.28000000000000003</v>
      </c>
      <c r="V350">
        <v>0.34</v>
      </c>
      <c r="W350">
        <v>0.39</v>
      </c>
      <c r="X350">
        <v>0.47</v>
      </c>
      <c r="Y350">
        <v>0.54</v>
      </c>
      <c r="Z350">
        <v>0.63</v>
      </c>
      <c r="AA350">
        <v>0.73</v>
      </c>
      <c r="AB350">
        <v>0.84</v>
      </c>
      <c r="AC350">
        <v>0.97</v>
      </c>
      <c r="AD350">
        <v>1.05</v>
      </c>
      <c r="AE350">
        <v>1.22</v>
      </c>
      <c r="AF350">
        <v>1.37</v>
      </c>
      <c r="AG350">
        <v>1.48</v>
      </c>
      <c r="AH350">
        <v>1.7</v>
      </c>
      <c r="AI350">
        <v>1.87</v>
      </c>
      <c r="AJ350">
        <v>2.02</v>
      </c>
      <c r="AK350">
        <v>2.2799999999999998</v>
      </c>
      <c r="AL350">
        <v>2.42</v>
      </c>
      <c r="AM350">
        <v>2.72</v>
      </c>
      <c r="AN350">
        <v>2.91</v>
      </c>
      <c r="AO350">
        <v>3.08</v>
      </c>
      <c r="AP350">
        <v>3.33</v>
      </c>
      <c r="AQ350">
        <v>3.64</v>
      </c>
      <c r="AR350">
        <v>4.04</v>
      </c>
      <c r="AS350">
        <v>4.2300000000000004</v>
      </c>
      <c r="AT350">
        <v>4.3600000000000003</v>
      </c>
      <c r="AU350">
        <v>4.72</v>
      </c>
      <c r="AV350">
        <v>5.01</v>
      </c>
      <c r="AW350">
        <v>5.25</v>
      </c>
      <c r="AX350">
        <v>5.6</v>
      </c>
      <c r="AY350">
        <v>5.82</v>
      </c>
      <c r="AZ350">
        <v>6.28</v>
      </c>
      <c r="BA350">
        <v>6.72</v>
      </c>
      <c r="BB350">
        <v>7.27</v>
      </c>
      <c r="BC350">
        <v>7.85</v>
      </c>
      <c r="BD350">
        <v>8.6300000000000008</v>
      </c>
      <c r="BE350">
        <v>9.11</v>
      </c>
      <c r="BF350">
        <v>9.23</v>
      </c>
      <c r="BG350">
        <v>8.9600000000000009</v>
      </c>
      <c r="BH350">
        <v>9.4499999999999993</v>
      </c>
      <c r="BI350">
        <v>9.89</v>
      </c>
      <c r="BJ350">
        <v>10.3</v>
      </c>
      <c r="BK350">
        <v>10.8</v>
      </c>
      <c r="BL350">
        <v>11.3</v>
      </c>
      <c r="BM350">
        <v>11.6</v>
      </c>
      <c r="BN350">
        <v>11.9</v>
      </c>
      <c r="BO350">
        <v>12.1</v>
      </c>
      <c r="BP350">
        <v>12.3</v>
      </c>
      <c r="BQ350">
        <v>12.5</v>
      </c>
      <c r="BR350">
        <v>12.7</v>
      </c>
      <c r="BS350">
        <v>12.9</v>
      </c>
      <c r="BT350">
        <v>13</v>
      </c>
      <c r="BU350">
        <v>13.2</v>
      </c>
      <c r="BV350">
        <v>13.4</v>
      </c>
      <c r="BW350">
        <v>13.5</v>
      </c>
      <c r="BX350">
        <v>13.6</v>
      </c>
      <c r="BY350">
        <v>13.8</v>
      </c>
      <c r="BZ350">
        <v>13.9</v>
      </c>
      <c r="CA350">
        <v>14</v>
      </c>
      <c r="CB350">
        <v>14.1</v>
      </c>
      <c r="CC350">
        <v>14.2</v>
      </c>
      <c r="CD350">
        <v>14.3</v>
      </c>
      <c r="CE350">
        <v>14.4</v>
      </c>
      <c r="CF350">
        <v>14.5</v>
      </c>
      <c r="CG350">
        <v>14.6</v>
      </c>
      <c r="CH350">
        <v>14.6</v>
      </c>
      <c r="CI350">
        <v>14.7</v>
      </c>
      <c r="CJ350">
        <v>14.7</v>
      </c>
      <c r="CK350">
        <v>14.8</v>
      </c>
      <c r="CL350">
        <v>14.8</v>
      </c>
      <c r="CM350">
        <v>14.8</v>
      </c>
      <c r="CN350">
        <v>14.8</v>
      </c>
      <c r="CO350">
        <v>14.8</v>
      </c>
      <c r="CP350">
        <v>14.8</v>
      </c>
      <c r="CQ350">
        <v>14.8</v>
      </c>
      <c r="CR350">
        <v>14.8</v>
      </c>
      <c r="CS350">
        <v>14.8</v>
      </c>
      <c r="CT350">
        <v>14.7</v>
      </c>
      <c r="CU350">
        <v>14.7</v>
      </c>
      <c r="CV350">
        <v>14.6</v>
      </c>
      <c r="CW350">
        <v>14.5</v>
      </c>
      <c r="CX350">
        <v>14.4</v>
      </c>
      <c r="CY350">
        <v>14.3</v>
      </c>
      <c r="CZ350">
        <v>14.2</v>
      </c>
      <c r="DA350">
        <v>14.1</v>
      </c>
      <c r="DB350">
        <v>13.9</v>
      </c>
      <c r="DC350">
        <v>13.8</v>
      </c>
      <c r="DD350">
        <v>13.6</v>
      </c>
      <c r="DE350">
        <v>13.4</v>
      </c>
      <c r="DF350">
        <v>13.2</v>
      </c>
      <c r="DG350">
        <v>13</v>
      </c>
      <c r="DH350">
        <v>12.7</v>
      </c>
      <c r="DI350">
        <v>12.4</v>
      </c>
      <c r="DJ350">
        <v>12.1</v>
      </c>
      <c r="DK350">
        <v>11.7</v>
      </c>
      <c r="DL350">
        <v>11.4</v>
      </c>
      <c r="DM350">
        <v>10.9</v>
      </c>
      <c r="DN350">
        <v>9.99</v>
      </c>
      <c r="DO350">
        <v>9.5</v>
      </c>
      <c r="DP350">
        <v>9.1300000000000008</v>
      </c>
      <c r="DQ350">
        <v>9.27</v>
      </c>
      <c r="DR350">
        <v>9.15</v>
      </c>
      <c r="DS350">
        <v>8.74</v>
      </c>
      <c r="DT350">
        <v>8.14</v>
      </c>
      <c r="DU350">
        <v>7.5</v>
      </c>
      <c r="DV350">
        <v>6.93</v>
      </c>
      <c r="DW350">
        <v>6.5</v>
      </c>
      <c r="DX350">
        <v>6.08</v>
      </c>
      <c r="DY350">
        <v>5.63</v>
      </c>
      <c r="DZ350">
        <v>5.28</v>
      </c>
      <c r="EA350">
        <v>5.04</v>
      </c>
      <c r="EB350">
        <v>4.71</v>
      </c>
      <c r="EC350">
        <v>4.49</v>
      </c>
      <c r="ED350">
        <v>4.37</v>
      </c>
      <c r="EE350">
        <v>4.0999999999999996</v>
      </c>
      <c r="EF350">
        <v>3.81</v>
      </c>
      <c r="EG350">
        <v>3.43</v>
      </c>
      <c r="EH350">
        <v>3.14</v>
      </c>
      <c r="EI350">
        <v>2.99</v>
      </c>
      <c r="EJ350">
        <v>2.78</v>
      </c>
      <c r="EK350">
        <v>2.52</v>
      </c>
      <c r="EL350">
        <v>2.34</v>
      </c>
      <c r="EM350">
        <v>2.11</v>
      </c>
      <c r="EN350">
        <v>1.96</v>
      </c>
      <c r="EO350">
        <v>1.79</v>
      </c>
      <c r="EP350">
        <v>1.62</v>
      </c>
      <c r="EQ350">
        <v>1.52</v>
      </c>
      <c r="ER350">
        <v>1.34</v>
      </c>
      <c r="ES350">
        <v>1.22</v>
      </c>
      <c r="ET350">
        <v>1.08</v>
      </c>
      <c r="EU350">
        <v>0.98</v>
      </c>
      <c r="EV350">
        <v>0.88</v>
      </c>
      <c r="EW350">
        <v>0.77</v>
      </c>
      <c r="EX350">
        <v>0.71</v>
      </c>
      <c r="EY350">
        <v>0.65</v>
      </c>
      <c r="EZ350">
        <v>0.56999999999999995</v>
      </c>
      <c r="FA350">
        <v>0.52</v>
      </c>
      <c r="FB350">
        <v>0.44</v>
      </c>
      <c r="FC350">
        <v>0.4</v>
      </c>
      <c r="FD350">
        <v>0.36</v>
      </c>
      <c r="FE350">
        <v>0.31</v>
      </c>
      <c r="FF350">
        <v>0.27</v>
      </c>
      <c r="FG350">
        <v>0.24</v>
      </c>
      <c r="FH350">
        <v>0.2</v>
      </c>
      <c r="FI350">
        <v>0.17</v>
      </c>
      <c r="FJ350">
        <v>0.16</v>
      </c>
      <c r="FK350">
        <v>0.14000000000000001</v>
      </c>
      <c r="FL350">
        <v>0.12</v>
      </c>
      <c r="FM350">
        <v>0.12</v>
      </c>
      <c r="FN350">
        <v>0.1</v>
      </c>
      <c r="FO350">
        <v>0.1</v>
      </c>
      <c r="FP350">
        <v>0.09</v>
      </c>
      <c r="FQ350">
        <v>7.0000000000000007E-2</v>
      </c>
      <c r="FR350">
        <v>0.08</v>
      </c>
      <c r="FS350">
        <v>0.08</v>
      </c>
      <c r="FT350">
        <v>0.08</v>
      </c>
      <c r="FU350">
        <v>0.08</v>
      </c>
      <c r="FV350">
        <v>0.08</v>
      </c>
      <c r="FW350">
        <v>0.08</v>
      </c>
      <c r="FX350">
        <v>0.08</v>
      </c>
      <c r="FY350">
        <v>0.09</v>
      </c>
      <c r="FZ350">
        <v>0.1</v>
      </c>
    </row>
    <row r="351" spans="1:182" x14ac:dyDescent="0.15">
      <c r="A351">
        <v>-164</v>
      </c>
      <c r="B351">
        <v>0</v>
      </c>
      <c r="C351">
        <v>0</v>
      </c>
      <c r="D351">
        <v>0</v>
      </c>
      <c r="E351">
        <v>0</v>
      </c>
      <c r="F351">
        <v>0</v>
      </c>
      <c r="G351">
        <v>0</v>
      </c>
      <c r="H351">
        <v>0</v>
      </c>
      <c r="I351">
        <v>0</v>
      </c>
      <c r="J351">
        <v>0</v>
      </c>
      <c r="K351">
        <v>0</v>
      </c>
      <c r="L351">
        <v>0.03</v>
      </c>
      <c r="M351">
        <v>0.04</v>
      </c>
      <c r="N351">
        <v>0.05</v>
      </c>
      <c r="O351">
        <v>0.08</v>
      </c>
      <c r="P351">
        <v>0.11</v>
      </c>
      <c r="Q351">
        <v>0.13</v>
      </c>
      <c r="R351">
        <v>0.16</v>
      </c>
      <c r="S351">
        <v>0.2</v>
      </c>
      <c r="T351">
        <v>0.25</v>
      </c>
      <c r="U351">
        <v>0.3</v>
      </c>
      <c r="V351">
        <v>0.35</v>
      </c>
      <c r="W351">
        <v>0.41</v>
      </c>
      <c r="X351">
        <v>0.48</v>
      </c>
      <c r="Y351">
        <v>0.56999999999999995</v>
      </c>
      <c r="Z351">
        <v>0.65</v>
      </c>
      <c r="AA351">
        <v>0.75</v>
      </c>
      <c r="AB351">
        <v>0.85</v>
      </c>
      <c r="AC351">
        <v>0.97</v>
      </c>
      <c r="AD351">
        <v>1.1100000000000001</v>
      </c>
      <c r="AE351">
        <v>1.19</v>
      </c>
      <c r="AF351">
        <v>1.4</v>
      </c>
      <c r="AG351">
        <v>1.55</v>
      </c>
      <c r="AH351">
        <v>1.7</v>
      </c>
      <c r="AI351">
        <v>1.88</v>
      </c>
      <c r="AJ351">
        <v>2.02</v>
      </c>
      <c r="AK351">
        <v>2.27</v>
      </c>
      <c r="AL351">
        <v>2.44</v>
      </c>
      <c r="AM351">
        <v>2.73</v>
      </c>
      <c r="AN351">
        <v>2.92</v>
      </c>
      <c r="AO351">
        <v>3.11</v>
      </c>
      <c r="AP351">
        <v>3.4</v>
      </c>
      <c r="AQ351">
        <v>3.68</v>
      </c>
      <c r="AR351">
        <v>4.08</v>
      </c>
      <c r="AS351">
        <v>4.3</v>
      </c>
      <c r="AT351">
        <v>4.43</v>
      </c>
      <c r="AU351">
        <v>4.78</v>
      </c>
      <c r="AV351">
        <v>5.12</v>
      </c>
      <c r="AW351">
        <v>5.32</v>
      </c>
      <c r="AX351">
        <v>5.69</v>
      </c>
      <c r="AY351">
        <v>5.93</v>
      </c>
      <c r="AZ351">
        <v>6.3</v>
      </c>
      <c r="BA351">
        <v>6.86</v>
      </c>
      <c r="BB351">
        <v>7.35</v>
      </c>
      <c r="BC351">
        <v>7.94</v>
      </c>
      <c r="BD351">
        <v>8.7100000000000009</v>
      </c>
      <c r="BE351">
        <v>9.19</v>
      </c>
      <c r="BF351">
        <v>9.31</v>
      </c>
      <c r="BG351">
        <v>9.2799999999999994</v>
      </c>
      <c r="BH351">
        <v>9.51</v>
      </c>
      <c r="BI351">
        <v>9.92</v>
      </c>
      <c r="BJ351">
        <v>10.3</v>
      </c>
      <c r="BK351">
        <v>10.9</v>
      </c>
      <c r="BL351">
        <v>11.3</v>
      </c>
      <c r="BM351">
        <v>11.6</v>
      </c>
      <c r="BN351">
        <v>11.9</v>
      </c>
      <c r="BO351">
        <v>12.2</v>
      </c>
      <c r="BP351">
        <v>12.4</v>
      </c>
      <c r="BQ351">
        <v>12.6</v>
      </c>
      <c r="BR351">
        <v>12.7</v>
      </c>
      <c r="BS351">
        <v>12.9</v>
      </c>
      <c r="BT351">
        <v>13.1</v>
      </c>
      <c r="BU351">
        <v>13.2</v>
      </c>
      <c r="BV351">
        <v>13.4</v>
      </c>
      <c r="BW351">
        <v>13.5</v>
      </c>
      <c r="BX351">
        <v>13.7</v>
      </c>
      <c r="BY351">
        <v>13.8</v>
      </c>
      <c r="BZ351">
        <v>13.9</v>
      </c>
      <c r="CA351">
        <v>14.1</v>
      </c>
      <c r="CB351">
        <v>14.2</v>
      </c>
      <c r="CC351">
        <v>14.3</v>
      </c>
      <c r="CD351">
        <v>14.4</v>
      </c>
      <c r="CE351">
        <v>14.4</v>
      </c>
      <c r="CF351">
        <v>14.5</v>
      </c>
      <c r="CG351">
        <v>14.6</v>
      </c>
      <c r="CH351">
        <v>14.7</v>
      </c>
      <c r="CI351">
        <v>14.7</v>
      </c>
      <c r="CJ351">
        <v>14.8</v>
      </c>
      <c r="CK351">
        <v>14.8</v>
      </c>
      <c r="CL351">
        <v>14.8</v>
      </c>
      <c r="CM351">
        <v>14.9</v>
      </c>
      <c r="CN351">
        <v>14.9</v>
      </c>
      <c r="CO351">
        <v>14.9</v>
      </c>
      <c r="CP351">
        <v>14.9</v>
      </c>
      <c r="CQ351">
        <v>14.8</v>
      </c>
      <c r="CR351">
        <v>14.8</v>
      </c>
      <c r="CS351">
        <v>14.8</v>
      </c>
      <c r="CT351">
        <v>14.7</v>
      </c>
      <c r="CU351">
        <v>14.7</v>
      </c>
      <c r="CV351">
        <v>14.6</v>
      </c>
      <c r="CW351">
        <v>14.5</v>
      </c>
      <c r="CX351">
        <v>14.4</v>
      </c>
      <c r="CY351">
        <v>14.3</v>
      </c>
      <c r="CZ351">
        <v>14.2</v>
      </c>
      <c r="DA351">
        <v>14.1</v>
      </c>
      <c r="DB351">
        <v>13.9</v>
      </c>
      <c r="DC351">
        <v>13.8</v>
      </c>
      <c r="DD351">
        <v>13.6</v>
      </c>
      <c r="DE351">
        <v>13.4</v>
      </c>
      <c r="DF351">
        <v>13.2</v>
      </c>
      <c r="DG351">
        <v>13</v>
      </c>
      <c r="DH351">
        <v>12.7</v>
      </c>
      <c r="DI351">
        <v>12.4</v>
      </c>
      <c r="DJ351">
        <v>12.1</v>
      </c>
      <c r="DK351">
        <v>11.7</v>
      </c>
      <c r="DL351">
        <v>11.3</v>
      </c>
      <c r="DM351">
        <v>10.8</v>
      </c>
      <c r="DN351">
        <v>9.9499999999999993</v>
      </c>
      <c r="DO351">
        <v>9.4700000000000006</v>
      </c>
      <c r="DP351">
        <v>9.1</v>
      </c>
      <c r="DQ351">
        <v>9.4700000000000006</v>
      </c>
      <c r="DR351">
        <v>9.1300000000000008</v>
      </c>
      <c r="DS351">
        <v>8.65</v>
      </c>
      <c r="DT351">
        <v>8.0299999999999994</v>
      </c>
      <c r="DU351">
        <v>7.4</v>
      </c>
      <c r="DV351">
        <v>6.89</v>
      </c>
      <c r="DW351">
        <v>6.43</v>
      </c>
      <c r="DX351">
        <v>6.01</v>
      </c>
      <c r="DY351">
        <v>5.64</v>
      </c>
      <c r="DZ351">
        <v>5.27</v>
      </c>
      <c r="EA351">
        <v>4.95</v>
      </c>
      <c r="EB351">
        <v>4.62</v>
      </c>
      <c r="EC351">
        <v>4.5999999999999996</v>
      </c>
      <c r="ED351">
        <v>4.32</v>
      </c>
      <c r="EE351">
        <v>4.04</v>
      </c>
      <c r="EF351">
        <v>3.7</v>
      </c>
      <c r="EG351">
        <v>3.34</v>
      </c>
      <c r="EH351">
        <v>3.15</v>
      </c>
      <c r="EI351">
        <v>2.91</v>
      </c>
      <c r="EJ351">
        <v>2.76</v>
      </c>
      <c r="EK351">
        <v>2.5</v>
      </c>
      <c r="EL351">
        <v>2.2999999999999998</v>
      </c>
      <c r="EM351">
        <v>2.09</v>
      </c>
      <c r="EN351">
        <v>1.92</v>
      </c>
      <c r="EO351">
        <v>1.75</v>
      </c>
      <c r="EP351">
        <v>1.61</v>
      </c>
      <c r="EQ351">
        <v>1.45</v>
      </c>
      <c r="ER351">
        <v>1.33</v>
      </c>
      <c r="ES351">
        <v>1.22</v>
      </c>
      <c r="ET351">
        <v>1.06</v>
      </c>
      <c r="EU351">
        <v>0.98</v>
      </c>
      <c r="EV351">
        <v>0.85</v>
      </c>
      <c r="EW351">
        <v>0.78</v>
      </c>
      <c r="EX351">
        <v>0.71</v>
      </c>
      <c r="EY351">
        <v>0.59</v>
      </c>
      <c r="EZ351">
        <v>0.54</v>
      </c>
      <c r="FA351">
        <v>0.48</v>
      </c>
      <c r="FB351">
        <v>0.44</v>
      </c>
      <c r="FC351">
        <v>0.38</v>
      </c>
      <c r="FD351">
        <v>0.32</v>
      </c>
      <c r="FE351">
        <v>0.28000000000000003</v>
      </c>
      <c r="FF351">
        <v>0.25</v>
      </c>
      <c r="FG351">
        <v>0.22</v>
      </c>
      <c r="FH351">
        <v>0.2</v>
      </c>
      <c r="FI351">
        <v>0.18</v>
      </c>
      <c r="FJ351">
        <v>0.16</v>
      </c>
      <c r="FK351">
        <v>0.14000000000000001</v>
      </c>
      <c r="FL351">
        <v>0.12</v>
      </c>
      <c r="FM351">
        <v>0.11</v>
      </c>
      <c r="FN351">
        <v>0.1</v>
      </c>
      <c r="FO351">
        <v>0.09</v>
      </c>
      <c r="FP351">
        <v>0.09</v>
      </c>
      <c r="FQ351">
        <v>0.08</v>
      </c>
      <c r="FR351">
        <v>0.08</v>
      </c>
      <c r="FS351">
        <v>7.0000000000000007E-2</v>
      </c>
      <c r="FT351">
        <v>7.0000000000000007E-2</v>
      </c>
      <c r="FU351">
        <v>7.0000000000000007E-2</v>
      </c>
      <c r="FV351">
        <v>0.08</v>
      </c>
      <c r="FW351">
        <v>0.08</v>
      </c>
      <c r="FX351">
        <v>0.08</v>
      </c>
      <c r="FY351">
        <v>0.09</v>
      </c>
      <c r="FZ351">
        <v>0.1</v>
      </c>
    </row>
    <row r="352" spans="1:182" x14ac:dyDescent="0.15">
      <c r="A352">
        <v>-165</v>
      </c>
      <c r="B352">
        <v>0</v>
      </c>
      <c r="C352">
        <v>0</v>
      </c>
      <c r="D352">
        <v>0</v>
      </c>
      <c r="E352">
        <v>0</v>
      </c>
      <c r="F352">
        <v>0</v>
      </c>
      <c r="G352">
        <v>0</v>
      </c>
      <c r="H352">
        <v>0</v>
      </c>
      <c r="I352">
        <v>0</v>
      </c>
      <c r="J352">
        <v>0</v>
      </c>
      <c r="K352">
        <v>0</v>
      </c>
      <c r="L352">
        <v>0.03</v>
      </c>
      <c r="M352">
        <v>0.04</v>
      </c>
      <c r="N352">
        <v>0.05</v>
      </c>
      <c r="O352">
        <v>0.09</v>
      </c>
      <c r="P352">
        <v>0.11</v>
      </c>
      <c r="Q352">
        <v>0.14000000000000001</v>
      </c>
      <c r="R352">
        <v>0.16</v>
      </c>
      <c r="S352">
        <v>0.21</v>
      </c>
      <c r="T352">
        <v>0.24</v>
      </c>
      <c r="U352">
        <v>0.28999999999999998</v>
      </c>
      <c r="V352">
        <v>0.34</v>
      </c>
      <c r="W352">
        <v>0.43</v>
      </c>
      <c r="X352">
        <v>0.51</v>
      </c>
      <c r="Y352">
        <v>0.59</v>
      </c>
      <c r="Z352">
        <v>0.65</v>
      </c>
      <c r="AA352">
        <v>0.75</v>
      </c>
      <c r="AB352">
        <v>0.88</v>
      </c>
      <c r="AC352">
        <v>0.97</v>
      </c>
      <c r="AD352">
        <v>1.1200000000000001</v>
      </c>
      <c r="AE352">
        <v>1.25</v>
      </c>
      <c r="AF352">
        <v>1.36</v>
      </c>
      <c r="AG352">
        <v>1.55</v>
      </c>
      <c r="AH352">
        <v>1.72</v>
      </c>
      <c r="AI352">
        <v>1.94</v>
      </c>
      <c r="AJ352">
        <v>2.1</v>
      </c>
      <c r="AK352">
        <v>2.27</v>
      </c>
      <c r="AL352">
        <v>2.5099999999999998</v>
      </c>
      <c r="AM352">
        <v>2.77</v>
      </c>
      <c r="AN352">
        <v>2.95</v>
      </c>
      <c r="AO352">
        <v>3.19</v>
      </c>
      <c r="AP352">
        <v>3.44</v>
      </c>
      <c r="AQ352">
        <v>3.81</v>
      </c>
      <c r="AR352">
        <v>4.1399999999999997</v>
      </c>
      <c r="AS352">
        <v>4.3899999999999997</v>
      </c>
      <c r="AT352">
        <v>4.46</v>
      </c>
      <c r="AU352">
        <v>4.87</v>
      </c>
      <c r="AV352">
        <v>5.09</v>
      </c>
      <c r="AW352">
        <v>5.45</v>
      </c>
      <c r="AX352">
        <v>5.66</v>
      </c>
      <c r="AY352">
        <v>5.98</v>
      </c>
      <c r="AZ352">
        <v>6.44</v>
      </c>
      <c r="BA352">
        <v>6.9</v>
      </c>
      <c r="BB352">
        <v>7.51</v>
      </c>
      <c r="BC352">
        <v>8.01</v>
      </c>
      <c r="BD352">
        <v>8.8000000000000007</v>
      </c>
      <c r="BE352">
        <v>9.2799999999999994</v>
      </c>
      <c r="BF352">
        <v>9.36</v>
      </c>
      <c r="BG352">
        <v>9.2899999999999991</v>
      </c>
      <c r="BH352">
        <v>9.5500000000000007</v>
      </c>
      <c r="BI352">
        <v>9.99</v>
      </c>
      <c r="BJ352">
        <v>10.4</v>
      </c>
      <c r="BK352">
        <v>11</v>
      </c>
      <c r="BL352">
        <v>11.4</v>
      </c>
      <c r="BM352">
        <v>11.7</v>
      </c>
      <c r="BN352">
        <v>12</v>
      </c>
      <c r="BO352">
        <v>12.2</v>
      </c>
      <c r="BP352">
        <v>12.4</v>
      </c>
      <c r="BQ352">
        <v>12.6</v>
      </c>
      <c r="BR352">
        <v>12.8</v>
      </c>
      <c r="BS352">
        <v>12.9</v>
      </c>
      <c r="BT352">
        <v>13.1</v>
      </c>
      <c r="BU352">
        <v>13.3</v>
      </c>
      <c r="BV352">
        <v>13.4</v>
      </c>
      <c r="BW352">
        <v>13.6</v>
      </c>
      <c r="BX352">
        <v>13.7</v>
      </c>
      <c r="BY352">
        <v>13.8</v>
      </c>
      <c r="BZ352">
        <v>14</v>
      </c>
      <c r="CA352">
        <v>14.1</v>
      </c>
      <c r="CB352">
        <v>14.2</v>
      </c>
      <c r="CC352">
        <v>14.3</v>
      </c>
      <c r="CD352">
        <v>14.4</v>
      </c>
      <c r="CE352">
        <v>14.5</v>
      </c>
      <c r="CF352">
        <v>14.6</v>
      </c>
      <c r="CG352">
        <v>14.6</v>
      </c>
      <c r="CH352">
        <v>14.7</v>
      </c>
      <c r="CI352">
        <v>14.7</v>
      </c>
      <c r="CJ352">
        <v>14.8</v>
      </c>
      <c r="CK352">
        <v>14.8</v>
      </c>
      <c r="CL352">
        <v>14.9</v>
      </c>
      <c r="CM352">
        <v>14.9</v>
      </c>
      <c r="CN352">
        <v>14.9</v>
      </c>
      <c r="CO352">
        <v>14.9</v>
      </c>
      <c r="CP352">
        <v>14.9</v>
      </c>
      <c r="CQ352">
        <v>14.9</v>
      </c>
      <c r="CR352">
        <v>14.8</v>
      </c>
      <c r="CS352">
        <v>14.8</v>
      </c>
      <c r="CT352">
        <v>14.7</v>
      </c>
      <c r="CU352">
        <v>14.7</v>
      </c>
      <c r="CV352">
        <v>14.6</v>
      </c>
      <c r="CW352">
        <v>14.5</v>
      </c>
      <c r="CX352">
        <v>14.4</v>
      </c>
      <c r="CY352">
        <v>14.3</v>
      </c>
      <c r="CZ352">
        <v>14.2</v>
      </c>
      <c r="DA352">
        <v>14.1</v>
      </c>
      <c r="DB352">
        <v>13.9</v>
      </c>
      <c r="DC352">
        <v>13.8</v>
      </c>
      <c r="DD352">
        <v>13.6</v>
      </c>
      <c r="DE352">
        <v>13.4</v>
      </c>
      <c r="DF352">
        <v>13.2</v>
      </c>
      <c r="DG352">
        <v>13</v>
      </c>
      <c r="DH352">
        <v>12.7</v>
      </c>
      <c r="DI352">
        <v>12.4</v>
      </c>
      <c r="DJ352">
        <v>12.1</v>
      </c>
      <c r="DK352">
        <v>11.7</v>
      </c>
      <c r="DL352">
        <v>11.3</v>
      </c>
      <c r="DM352">
        <v>10.7</v>
      </c>
      <c r="DN352">
        <v>9.9</v>
      </c>
      <c r="DO352">
        <v>9.44</v>
      </c>
      <c r="DP352">
        <v>9.11</v>
      </c>
      <c r="DQ352">
        <v>9.48</v>
      </c>
      <c r="DR352">
        <v>9.06</v>
      </c>
      <c r="DS352">
        <v>8.5500000000000007</v>
      </c>
      <c r="DT352">
        <v>7.93</v>
      </c>
      <c r="DU352">
        <v>7.31</v>
      </c>
      <c r="DV352">
        <v>6.79</v>
      </c>
      <c r="DW352">
        <v>6.37</v>
      </c>
      <c r="DX352">
        <v>5.99</v>
      </c>
      <c r="DY352">
        <v>5.58</v>
      </c>
      <c r="DZ352">
        <v>5.28</v>
      </c>
      <c r="EA352">
        <v>4.88</v>
      </c>
      <c r="EB352">
        <v>4.54</v>
      </c>
      <c r="EC352">
        <v>4.5599999999999996</v>
      </c>
      <c r="ED352">
        <v>4.25</v>
      </c>
      <c r="EE352">
        <v>3.98</v>
      </c>
      <c r="EF352">
        <v>3.64</v>
      </c>
      <c r="EG352">
        <v>3.3</v>
      </c>
      <c r="EH352">
        <v>3.12</v>
      </c>
      <c r="EI352">
        <v>2.86</v>
      </c>
      <c r="EJ352">
        <v>2.66</v>
      </c>
      <c r="EK352">
        <v>2.44</v>
      </c>
      <c r="EL352">
        <v>2.2599999999999998</v>
      </c>
      <c r="EM352">
        <v>2.09</v>
      </c>
      <c r="EN352">
        <v>1.9</v>
      </c>
      <c r="EO352">
        <v>1.69</v>
      </c>
      <c r="EP352">
        <v>1.58</v>
      </c>
      <c r="EQ352">
        <v>1.41</v>
      </c>
      <c r="ER352">
        <v>1.27</v>
      </c>
      <c r="ES352">
        <v>1.18</v>
      </c>
      <c r="ET352">
        <v>1.05</v>
      </c>
      <c r="EU352">
        <v>0.93</v>
      </c>
      <c r="EV352">
        <v>0.83</v>
      </c>
      <c r="EW352">
        <v>0.75</v>
      </c>
      <c r="EX352">
        <v>0.7</v>
      </c>
      <c r="EY352">
        <v>0.57999999999999996</v>
      </c>
      <c r="EZ352">
        <v>0.53</v>
      </c>
      <c r="FA352">
        <v>0.47</v>
      </c>
      <c r="FB352">
        <v>0.41</v>
      </c>
      <c r="FC352">
        <v>0.37</v>
      </c>
      <c r="FD352">
        <v>0.31</v>
      </c>
      <c r="FE352">
        <v>0.28000000000000003</v>
      </c>
      <c r="FF352">
        <v>0.24</v>
      </c>
      <c r="FG352">
        <v>0.22</v>
      </c>
      <c r="FH352">
        <v>0.19</v>
      </c>
      <c r="FI352">
        <v>0.17</v>
      </c>
      <c r="FJ352">
        <v>0.15</v>
      </c>
      <c r="FK352">
        <v>0.13</v>
      </c>
      <c r="FL352">
        <v>0.11</v>
      </c>
      <c r="FM352">
        <v>0.11</v>
      </c>
      <c r="FN352">
        <v>0.1</v>
      </c>
      <c r="FO352">
        <v>0.09</v>
      </c>
      <c r="FP352">
        <v>0.08</v>
      </c>
      <c r="FQ352">
        <v>0.08</v>
      </c>
      <c r="FR352">
        <v>7.0000000000000007E-2</v>
      </c>
      <c r="FS352">
        <v>7.0000000000000007E-2</v>
      </c>
      <c r="FT352">
        <v>7.0000000000000007E-2</v>
      </c>
      <c r="FU352">
        <v>7.0000000000000007E-2</v>
      </c>
      <c r="FV352">
        <v>0.08</v>
      </c>
      <c r="FW352">
        <v>0.08</v>
      </c>
      <c r="FX352">
        <v>0.08</v>
      </c>
      <c r="FY352">
        <v>0.09</v>
      </c>
      <c r="FZ352">
        <v>0.1</v>
      </c>
    </row>
    <row r="353" spans="1:182" x14ac:dyDescent="0.15">
      <c r="A353">
        <v>-166</v>
      </c>
      <c r="B353">
        <v>0</v>
      </c>
      <c r="C353">
        <v>0</v>
      </c>
      <c r="D353">
        <v>0</v>
      </c>
      <c r="E353">
        <v>0</v>
      </c>
      <c r="F353">
        <v>0</v>
      </c>
      <c r="G353">
        <v>0</v>
      </c>
      <c r="H353">
        <v>0</v>
      </c>
      <c r="I353">
        <v>0</v>
      </c>
      <c r="J353">
        <v>0</v>
      </c>
      <c r="K353">
        <v>0</v>
      </c>
      <c r="L353">
        <v>0.03</v>
      </c>
      <c r="M353">
        <v>0.04</v>
      </c>
      <c r="N353">
        <v>7.0000000000000007E-2</v>
      </c>
      <c r="O353">
        <v>0.09</v>
      </c>
      <c r="P353">
        <v>0.11</v>
      </c>
      <c r="Q353">
        <v>0.14000000000000001</v>
      </c>
      <c r="R353">
        <v>0.17</v>
      </c>
      <c r="S353">
        <v>0.21</v>
      </c>
      <c r="T353">
        <v>0.25</v>
      </c>
      <c r="U353">
        <v>0.3</v>
      </c>
      <c r="V353">
        <v>0.36</v>
      </c>
      <c r="W353">
        <v>0.43</v>
      </c>
      <c r="X353">
        <v>0.5</v>
      </c>
      <c r="Y353">
        <v>0.57999999999999996</v>
      </c>
      <c r="Z353">
        <v>0.69</v>
      </c>
      <c r="AA353">
        <v>0.78</v>
      </c>
      <c r="AB353">
        <v>0.9</v>
      </c>
      <c r="AC353">
        <v>1.01</v>
      </c>
      <c r="AD353">
        <v>1.1200000000000001</v>
      </c>
      <c r="AE353">
        <v>1.26</v>
      </c>
      <c r="AF353">
        <v>1.41</v>
      </c>
      <c r="AG353">
        <v>1.58</v>
      </c>
      <c r="AH353">
        <v>1.75</v>
      </c>
      <c r="AI353">
        <v>1.96</v>
      </c>
      <c r="AJ353">
        <v>2.1</v>
      </c>
      <c r="AK353">
        <v>2.29</v>
      </c>
      <c r="AL353">
        <v>2.56</v>
      </c>
      <c r="AM353">
        <v>2.78</v>
      </c>
      <c r="AN353">
        <v>2.98</v>
      </c>
      <c r="AO353">
        <v>3.18</v>
      </c>
      <c r="AP353">
        <v>3.44</v>
      </c>
      <c r="AQ353">
        <v>3.88</v>
      </c>
      <c r="AR353">
        <v>4.13</v>
      </c>
      <c r="AS353">
        <v>4.3899999999999997</v>
      </c>
      <c r="AT353">
        <v>4.53</v>
      </c>
      <c r="AU353">
        <v>4.8899999999999997</v>
      </c>
      <c r="AV353">
        <v>5.15</v>
      </c>
      <c r="AW353">
        <v>5.43</v>
      </c>
      <c r="AX353">
        <v>5.72</v>
      </c>
      <c r="AY353">
        <v>6.06</v>
      </c>
      <c r="AZ353">
        <v>6.5</v>
      </c>
      <c r="BA353">
        <v>7</v>
      </c>
      <c r="BB353">
        <v>7.56</v>
      </c>
      <c r="BC353">
        <v>8.11</v>
      </c>
      <c r="BD353">
        <v>8.9</v>
      </c>
      <c r="BE353">
        <v>9</v>
      </c>
      <c r="BF353">
        <v>9.0500000000000007</v>
      </c>
      <c r="BG353">
        <v>9.1999999999999993</v>
      </c>
      <c r="BH353">
        <v>9.61</v>
      </c>
      <c r="BI353">
        <v>10</v>
      </c>
      <c r="BJ353">
        <v>10.4</v>
      </c>
      <c r="BK353">
        <v>11</v>
      </c>
      <c r="BL353">
        <v>11.4</v>
      </c>
      <c r="BM353">
        <v>11.7</v>
      </c>
      <c r="BN353">
        <v>12</v>
      </c>
      <c r="BO353">
        <v>12.2</v>
      </c>
      <c r="BP353">
        <v>12.4</v>
      </c>
      <c r="BQ353">
        <v>12.6</v>
      </c>
      <c r="BR353">
        <v>12.8</v>
      </c>
      <c r="BS353">
        <v>13</v>
      </c>
      <c r="BT353">
        <v>13.1</v>
      </c>
      <c r="BU353">
        <v>13.3</v>
      </c>
      <c r="BV353">
        <v>13.5</v>
      </c>
      <c r="BW353">
        <v>13.6</v>
      </c>
      <c r="BX353">
        <v>13.7</v>
      </c>
      <c r="BY353">
        <v>13.9</v>
      </c>
      <c r="BZ353">
        <v>14</v>
      </c>
      <c r="CA353">
        <v>14.1</v>
      </c>
      <c r="CB353">
        <v>14.2</v>
      </c>
      <c r="CC353">
        <v>14.3</v>
      </c>
      <c r="CD353">
        <v>14.4</v>
      </c>
      <c r="CE353">
        <v>14.5</v>
      </c>
      <c r="CF353">
        <v>14.6</v>
      </c>
      <c r="CG353">
        <v>14.7</v>
      </c>
      <c r="CH353">
        <v>14.7</v>
      </c>
      <c r="CI353">
        <v>14.8</v>
      </c>
      <c r="CJ353">
        <v>14.8</v>
      </c>
      <c r="CK353">
        <v>14.9</v>
      </c>
      <c r="CL353">
        <v>14.9</v>
      </c>
      <c r="CM353">
        <v>14.9</v>
      </c>
      <c r="CN353">
        <v>14.9</v>
      </c>
      <c r="CO353">
        <v>14.9</v>
      </c>
      <c r="CP353">
        <v>14.9</v>
      </c>
      <c r="CQ353">
        <v>14.9</v>
      </c>
      <c r="CR353">
        <v>14.9</v>
      </c>
      <c r="CS353">
        <v>14.8</v>
      </c>
      <c r="CT353">
        <v>14.8</v>
      </c>
      <c r="CU353">
        <v>14.7</v>
      </c>
      <c r="CV353">
        <v>14.6</v>
      </c>
      <c r="CW353">
        <v>14.5</v>
      </c>
      <c r="CX353">
        <v>14.4</v>
      </c>
      <c r="CY353">
        <v>14.3</v>
      </c>
      <c r="CZ353">
        <v>14.2</v>
      </c>
      <c r="DA353">
        <v>14.1</v>
      </c>
      <c r="DB353">
        <v>13.9</v>
      </c>
      <c r="DC353">
        <v>13.7</v>
      </c>
      <c r="DD353">
        <v>13.6</v>
      </c>
      <c r="DE353">
        <v>13.4</v>
      </c>
      <c r="DF353">
        <v>13.2</v>
      </c>
      <c r="DG353">
        <v>13</v>
      </c>
      <c r="DH353">
        <v>12.7</v>
      </c>
      <c r="DI353">
        <v>12.4</v>
      </c>
      <c r="DJ353">
        <v>12</v>
      </c>
      <c r="DK353">
        <v>11.7</v>
      </c>
      <c r="DL353">
        <v>11.2</v>
      </c>
      <c r="DM353">
        <v>10.5</v>
      </c>
      <c r="DN353">
        <v>9.8800000000000008</v>
      </c>
      <c r="DO353">
        <v>9.39</v>
      </c>
      <c r="DP353">
        <v>9.23</v>
      </c>
      <c r="DQ353">
        <v>9.48</v>
      </c>
      <c r="DR353">
        <v>9.0399999999999991</v>
      </c>
      <c r="DS353">
        <v>8.4600000000000009</v>
      </c>
      <c r="DT353">
        <v>7.82</v>
      </c>
      <c r="DU353">
        <v>7.22</v>
      </c>
      <c r="DV353">
        <v>6.73</v>
      </c>
      <c r="DW353">
        <v>6.28</v>
      </c>
      <c r="DX353">
        <v>5.86</v>
      </c>
      <c r="DY353">
        <v>5.53</v>
      </c>
      <c r="DZ353">
        <v>5.22</v>
      </c>
      <c r="EA353">
        <v>4.8099999999999996</v>
      </c>
      <c r="EB353">
        <v>4.66</v>
      </c>
      <c r="EC353">
        <v>4.51</v>
      </c>
      <c r="ED353">
        <v>4.2300000000000004</v>
      </c>
      <c r="EE353">
        <v>3.94</v>
      </c>
      <c r="EF353">
        <v>3.56</v>
      </c>
      <c r="EG353">
        <v>3.22</v>
      </c>
      <c r="EH353">
        <v>3.05</v>
      </c>
      <c r="EI353">
        <v>2.84</v>
      </c>
      <c r="EJ353">
        <v>2.65</v>
      </c>
      <c r="EK353">
        <v>2.38</v>
      </c>
      <c r="EL353">
        <v>2.23</v>
      </c>
      <c r="EM353">
        <v>2.04</v>
      </c>
      <c r="EN353">
        <v>1.86</v>
      </c>
      <c r="EO353">
        <v>1.65</v>
      </c>
      <c r="EP353">
        <v>1.51</v>
      </c>
      <c r="EQ353">
        <v>1.4</v>
      </c>
      <c r="ER353">
        <v>1.25</v>
      </c>
      <c r="ES353">
        <v>1.1100000000000001</v>
      </c>
      <c r="ET353">
        <v>1.03</v>
      </c>
      <c r="EU353">
        <v>0.89</v>
      </c>
      <c r="EV353">
        <v>0.82</v>
      </c>
      <c r="EW353">
        <v>0.76</v>
      </c>
      <c r="EX353">
        <v>0.65</v>
      </c>
      <c r="EY353">
        <v>0.56999999999999995</v>
      </c>
      <c r="EZ353">
        <v>0.53</v>
      </c>
      <c r="FA353">
        <v>0.46</v>
      </c>
      <c r="FB353">
        <v>0.41</v>
      </c>
      <c r="FC353">
        <v>0.35</v>
      </c>
      <c r="FD353">
        <v>0.31</v>
      </c>
      <c r="FE353">
        <v>0.28000000000000003</v>
      </c>
      <c r="FF353">
        <v>0.24</v>
      </c>
      <c r="FG353">
        <v>0.21</v>
      </c>
      <c r="FH353">
        <v>0.18</v>
      </c>
      <c r="FI353">
        <v>0.16</v>
      </c>
      <c r="FJ353">
        <v>0.14000000000000001</v>
      </c>
      <c r="FK353">
        <v>0.13</v>
      </c>
      <c r="FL353">
        <v>0.11</v>
      </c>
      <c r="FM353">
        <v>0.1</v>
      </c>
      <c r="FN353">
        <v>0.09</v>
      </c>
      <c r="FO353">
        <v>0.08</v>
      </c>
      <c r="FP353">
        <v>0.08</v>
      </c>
      <c r="FQ353">
        <v>7.0000000000000007E-2</v>
      </c>
      <c r="FR353">
        <v>0.06</v>
      </c>
      <c r="FS353">
        <v>7.0000000000000007E-2</v>
      </c>
      <c r="FT353">
        <v>7.0000000000000007E-2</v>
      </c>
      <c r="FU353">
        <v>0.06</v>
      </c>
      <c r="FV353">
        <v>7.0000000000000007E-2</v>
      </c>
      <c r="FW353">
        <v>0.08</v>
      </c>
      <c r="FX353">
        <v>0.08</v>
      </c>
      <c r="FY353">
        <v>0.09</v>
      </c>
      <c r="FZ353">
        <v>0.1</v>
      </c>
    </row>
    <row r="354" spans="1:182" x14ac:dyDescent="0.15">
      <c r="A354">
        <v>-167</v>
      </c>
      <c r="B354">
        <v>0</v>
      </c>
      <c r="C354">
        <v>0</v>
      </c>
      <c r="D354">
        <v>0</v>
      </c>
      <c r="E354">
        <v>0</v>
      </c>
      <c r="F354">
        <v>0</v>
      </c>
      <c r="G354">
        <v>0</v>
      </c>
      <c r="H354">
        <v>0</v>
      </c>
      <c r="I354">
        <v>0</v>
      </c>
      <c r="J354">
        <v>0</v>
      </c>
      <c r="K354">
        <v>0</v>
      </c>
      <c r="L354">
        <v>0.03</v>
      </c>
      <c r="M354">
        <v>0.04</v>
      </c>
      <c r="N354">
        <v>7.0000000000000007E-2</v>
      </c>
      <c r="O354">
        <v>0.09</v>
      </c>
      <c r="P354">
        <v>0.11</v>
      </c>
      <c r="Q354">
        <v>0.14000000000000001</v>
      </c>
      <c r="R354">
        <v>0.18</v>
      </c>
      <c r="S354">
        <v>0.22</v>
      </c>
      <c r="T354">
        <v>0.25</v>
      </c>
      <c r="U354">
        <v>0.32</v>
      </c>
      <c r="V354">
        <v>0.36</v>
      </c>
      <c r="W354">
        <v>0.43</v>
      </c>
      <c r="X354">
        <v>0.51</v>
      </c>
      <c r="Y354">
        <v>0.6</v>
      </c>
      <c r="Z354">
        <v>0.67</v>
      </c>
      <c r="AA354">
        <v>0.8</v>
      </c>
      <c r="AB354">
        <v>0.89</v>
      </c>
      <c r="AC354">
        <v>1.01</v>
      </c>
      <c r="AD354">
        <v>1.1499999999999999</v>
      </c>
      <c r="AE354">
        <v>1.31</v>
      </c>
      <c r="AF354">
        <v>1.43</v>
      </c>
      <c r="AG354">
        <v>1.61</v>
      </c>
      <c r="AH354">
        <v>1.78</v>
      </c>
      <c r="AI354">
        <v>1.95</v>
      </c>
      <c r="AJ354">
        <v>2.14</v>
      </c>
      <c r="AK354">
        <v>2.33</v>
      </c>
      <c r="AL354">
        <v>2.64</v>
      </c>
      <c r="AM354">
        <v>2.82</v>
      </c>
      <c r="AN354">
        <v>3</v>
      </c>
      <c r="AO354">
        <v>3.28</v>
      </c>
      <c r="AP354">
        <v>3.56</v>
      </c>
      <c r="AQ354">
        <v>3.87</v>
      </c>
      <c r="AR354">
        <v>4.18</v>
      </c>
      <c r="AS354">
        <v>4.3499999999999996</v>
      </c>
      <c r="AT354">
        <v>4.59</v>
      </c>
      <c r="AU354">
        <v>4.9000000000000004</v>
      </c>
      <c r="AV354">
        <v>5.2</v>
      </c>
      <c r="AW354">
        <v>5.51</v>
      </c>
      <c r="AX354">
        <v>5.74</v>
      </c>
      <c r="AY354">
        <v>6.17</v>
      </c>
      <c r="AZ354">
        <v>6.56</v>
      </c>
      <c r="BA354">
        <v>7.1</v>
      </c>
      <c r="BB354">
        <v>7.64</v>
      </c>
      <c r="BC354">
        <v>8.14</v>
      </c>
      <c r="BD354">
        <v>9</v>
      </c>
      <c r="BE354">
        <v>9.08</v>
      </c>
      <c r="BF354">
        <v>8.91</v>
      </c>
      <c r="BG354">
        <v>9.26</v>
      </c>
      <c r="BH354">
        <v>9.73</v>
      </c>
      <c r="BI354">
        <v>10.1</v>
      </c>
      <c r="BJ354">
        <v>10.4</v>
      </c>
      <c r="BK354">
        <v>11.1</v>
      </c>
      <c r="BL354">
        <v>11.4</v>
      </c>
      <c r="BM354">
        <v>11.8</v>
      </c>
      <c r="BN354">
        <v>12</v>
      </c>
      <c r="BO354">
        <v>12.2</v>
      </c>
      <c r="BP354">
        <v>12.5</v>
      </c>
      <c r="BQ354">
        <v>12.7</v>
      </c>
      <c r="BR354">
        <v>12.8</v>
      </c>
      <c r="BS354">
        <v>13</v>
      </c>
      <c r="BT354">
        <v>13.2</v>
      </c>
      <c r="BU354">
        <v>13.3</v>
      </c>
      <c r="BV354">
        <v>13.5</v>
      </c>
      <c r="BW354">
        <v>13.6</v>
      </c>
      <c r="BX354">
        <v>13.8</v>
      </c>
      <c r="BY354">
        <v>13.9</v>
      </c>
      <c r="BZ354">
        <v>14</v>
      </c>
      <c r="CA354">
        <v>14.1</v>
      </c>
      <c r="CB354">
        <v>14.2</v>
      </c>
      <c r="CC354">
        <v>14.4</v>
      </c>
      <c r="CD354">
        <v>14.4</v>
      </c>
      <c r="CE354">
        <v>14.5</v>
      </c>
      <c r="CF354">
        <v>14.6</v>
      </c>
      <c r="CG354">
        <v>14.7</v>
      </c>
      <c r="CH354">
        <v>14.7</v>
      </c>
      <c r="CI354">
        <v>14.8</v>
      </c>
      <c r="CJ354">
        <v>14.8</v>
      </c>
      <c r="CK354">
        <v>14.9</v>
      </c>
      <c r="CL354">
        <v>14.9</v>
      </c>
      <c r="CM354">
        <v>14.9</v>
      </c>
      <c r="CN354">
        <v>14.9</v>
      </c>
      <c r="CO354">
        <v>14.9</v>
      </c>
      <c r="CP354">
        <v>14.9</v>
      </c>
      <c r="CQ354">
        <v>14.9</v>
      </c>
      <c r="CR354">
        <v>14.9</v>
      </c>
      <c r="CS354">
        <v>14.8</v>
      </c>
      <c r="CT354">
        <v>14.8</v>
      </c>
      <c r="CU354">
        <v>14.7</v>
      </c>
      <c r="CV354">
        <v>14.6</v>
      </c>
      <c r="CW354">
        <v>14.6</v>
      </c>
      <c r="CX354">
        <v>14.5</v>
      </c>
      <c r="CY354">
        <v>14.3</v>
      </c>
      <c r="CZ354">
        <v>14.2</v>
      </c>
      <c r="DA354">
        <v>14.1</v>
      </c>
      <c r="DB354">
        <v>13.9</v>
      </c>
      <c r="DC354">
        <v>13.7</v>
      </c>
      <c r="DD354">
        <v>13.6</v>
      </c>
      <c r="DE354">
        <v>13.4</v>
      </c>
      <c r="DF354">
        <v>13.2</v>
      </c>
      <c r="DG354">
        <v>12.9</v>
      </c>
      <c r="DH354">
        <v>12.7</v>
      </c>
      <c r="DI354">
        <v>12.4</v>
      </c>
      <c r="DJ354">
        <v>12</v>
      </c>
      <c r="DK354">
        <v>11.6</v>
      </c>
      <c r="DL354">
        <v>11.1</v>
      </c>
      <c r="DM354">
        <v>10.199999999999999</v>
      </c>
      <c r="DN354">
        <v>9.85</v>
      </c>
      <c r="DO354">
        <v>9.3699999999999992</v>
      </c>
      <c r="DP354">
        <v>9.4600000000000009</v>
      </c>
      <c r="DQ354">
        <v>9.41</v>
      </c>
      <c r="DR354">
        <v>8.9600000000000009</v>
      </c>
      <c r="DS354">
        <v>8.36</v>
      </c>
      <c r="DT354">
        <v>7.72</v>
      </c>
      <c r="DU354">
        <v>7.11</v>
      </c>
      <c r="DV354">
        <v>6.66</v>
      </c>
      <c r="DW354">
        <v>6.24</v>
      </c>
      <c r="DX354">
        <v>5.8</v>
      </c>
      <c r="DY354">
        <v>5.44</v>
      </c>
      <c r="DZ354">
        <v>5.12</v>
      </c>
      <c r="EA354">
        <v>4.76</v>
      </c>
      <c r="EB354">
        <v>4.63</v>
      </c>
      <c r="EC354">
        <v>4.4400000000000004</v>
      </c>
      <c r="ED354">
        <v>4.1399999999999997</v>
      </c>
      <c r="EE354">
        <v>3.86</v>
      </c>
      <c r="EF354">
        <v>3.47</v>
      </c>
      <c r="EG354">
        <v>3.12</v>
      </c>
      <c r="EH354">
        <v>3.05</v>
      </c>
      <c r="EI354">
        <v>2.8</v>
      </c>
      <c r="EJ354">
        <v>2.58</v>
      </c>
      <c r="EK354">
        <v>2.34</v>
      </c>
      <c r="EL354">
        <v>2.15</v>
      </c>
      <c r="EM354">
        <v>2.0099999999999998</v>
      </c>
      <c r="EN354">
        <v>1.82</v>
      </c>
      <c r="EO354">
        <v>1.64</v>
      </c>
      <c r="EP354">
        <v>1.48</v>
      </c>
      <c r="EQ354">
        <v>1.35</v>
      </c>
      <c r="ER354">
        <v>1.23</v>
      </c>
      <c r="ES354">
        <v>1.1200000000000001</v>
      </c>
      <c r="ET354">
        <v>0.98</v>
      </c>
      <c r="EU354">
        <v>0.87</v>
      </c>
      <c r="EV354">
        <v>0.79</v>
      </c>
      <c r="EW354">
        <v>0.72</v>
      </c>
      <c r="EX354">
        <v>0.64</v>
      </c>
      <c r="EY354">
        <v>0.56000000000000005</v>
      </c>
      <c r="EZ354">
        <v>0.5</v>
      </c>
      <c r="FA354">
        <v>0.42</v>
      </c>
      <c r="FB354">
        <v>0.39</v>
      </c>
      <c r="FC354">
        <v>0.35</v>
      </c>
      <c r="FD354">
        <v>0.3</v>
      </c>
      <c r="FE354">
        <v>0.25</v>
      </c>
      <c r="FF354">
        <v>0.22</v>
      </c>
      <c r="FG354">
        <v>0.19</v>
      </c>
      <c r="FH354">
        <v>0.17</v>
      </c>
      <c r="FI354">
        <v>0.15</v>
      </c>
      <c r="FJ354">
        <v>0.13</v>
      </c>
      <c r="FK354">
        <v>0.12</v>
      </c>
      <c r="FL354">
        <v>0.11</v>
      </c>
      <c r="FM354">
        <v>0.1</v>
      </c>
      <c r="FN354">
        <v>0.09</v>
      </c>
      <c r="FO354">
        <v>0.08</v>
      </c>
      <c r="FP354">
        <v>7.0000000000000007E-2</v>
      </c>
      <c r="FQ354">
        <v>0.06</v>
      </c>
      <c r="FR354">
        <v>7.0000000000000007E-2</v>
      </c>
      <c r="FS354">
        <v>7.0000000000000007E-2</v>
      </c>
      <c r="FT354">
        <v>7.0000000000000007E-2</v>
      </c>
      <c r="FU354">
        <v>7.0000000000000007E-2</v>
      </c>
      <c r="FV354">
        <v>7.0000000000000007E-2</v>
      </c>
      <c r="FW354">
        <v>0.08</v>
      </c>
      <c r="FX354">
        <v>0.08</v>
      </c>
      <c r="FY354">
        <v>0.09</v>
      </c>
      <c r="FZ354">
        <v>0.1</v>
      </c>
    </row>
    <row r="355" spans="1:182" x14ac:dyDescent="0.15">
      <c r="A355">
        <v>-168</v>
      </c>
      <c r="B355">
        <v>0</v>
      </c>
      <c r="C355">
        <v>0</v>
      </c>
      <c r="D355">
        <v>0</v>
      </c>
      <c r="E355">
        <v>0</v>
      </c>
      <c r="F355">
        <v>0</v>
      </c>
      <c r="G355">
        <v>0</v>
      </c>
      <c r="H355">
        <v>0</v>
      </c>
      <c r="I355">
        <v>0</v>
      </c>
      <c r="J355">
        <v>0</v>
      </c>
      <c r="K355">
        <v>0.02</v>
      </c>
      <c r="L355">
        <v>0.03</v>
      </c>
      <c r="M355">
        <v>0.05</v>
      </c>
      <c r="N355">
        <v>0.06</v>
      </c>
      <c r="O355">
        <v>0.09</v>
      </c>
      <c r="P355">
        <v>0.11</v>
      </c>
      <c r="Q355">
        <v>0.15</v>
      </c>
      <c r="R355">
        <v>0.18</v>
      </c>
      <c r="S355">
        <v>0.21</v>
      </c>
      <c r="T355">
        <v>0.26</v>
      </c>
      <c r="U355">
        <v>0.32</v>
      </c>
      <c r="V355">
        <v>0.38</v>
      </c>
      <c r="W355">
        <v>0.44</v>
      </c>
      <c r="X355">
        <v>0.53</v>
      </c>
      <c r="Y355">
        <v>0.59</v>
      </c>
      <c r="Z355">
        <v>0.69</v>
      </c>
      <c r="AA355">
        <v>0.82</v>
      </c>
      <c r="AB355">
        <v>0.93</v>
      </c>
      <c r="AC355">
        <v>1.02</v>
      </c>
      <c r="AD355">
        <v>1.2</v>
      </c>
      <c r="AE355">
        <v>1.29</v>
      </c>
      <c r="AF355">
        <v>1.44</v>
      </c>
      <c r="AG355">
        <v>1.67</v>
      </c>
      <c r="AH355">
        <v>1.81</v>
      </c>
      <c r="AI355">
        <v>2.0299999999999998</v>
      </c>
      <c r="AJ355">
        <v>2.19</v>
      </c>
      <c r="AK355">
        <v>2.35</v>
      </c>
      <c r="AL355">
        <v>2.67</v>
      </c>
      <c r="AM355">
        <v>2.87</v>
      </c>
      <c r="AN355">
        <v>3.07</v>
      </c>
      <c r="AO355">
        <v>3.31</v>
      </c>
      <c r="AP355">
        <v>3.6</v>
      </c>
      <c r="AQ355">
        <v>3.95</v>
      </c>
      <c r="AR355">
        <v>4.1900000000000004</v>
      </c>
      <c r="AS355">
        <v>4.3899999999999997</v>
      </c>
      <c r="AT355">
        <v>4.7</v>
      </c>
      <c r="AU355">
        <v>4.97</v>
      </c>
      <c r="AV355">
        <v>5.29</v>
      </c>
      <c r="AW355">
        <v>5.54</v>
      </c>
      <c r="AX355">
        <v>5.81</v>
      </c>
      <c r="AY355">
        <v>6.2</v>
      </c>
      <c r="AZ355">
        <v>6.61</v>
      </c>
      <c r="BA355">
        <v>7.24</v>
      </c>
      <c r="BB355">
        <v>7.75</v>
      </c>
      <c r="BC355">
        <v>8.1999999999999993</v>
      </c>
      <c r="BD355">
        <v>8.68</v>
      </c>
      <c r="BE355">
        <v>9.1999999999999993</v>
      </c>
      <c r="BF355">
        <v>8.91</v>
      </c>
      <c r="BG355">
        <v>9.27</v>
      </c>
      <c r="BH355">
        <v>9.7899999999999991</v>
      </c>
      <c r="BI355">
        <v>10.199999999999999</v>
      </c>
      <c r="BJ355">
        <v>10.6</v>
      </c>
      <c r="BK355">
        <v>11.1</v>
      </c>
      <c r="BL355">
        <v>11.5</v>
      </c>
      <c r="BM355">
        <v>11.8</v>
      </c>
      <c r="BN355">
        <v>12.1</v>
      </c>
      <c r="BO355">
        <v>12.3</v>
      </c>
      <c r="BP355">
        <v>12.5</v>
      </c>
      <c r="BQ355">
        <v>12.7</v>
      </c>
      <c r="BR355">
        <v>12.9</v>
      </c>
      <c r="BS355">
        <v>13.1</v>
      </c>
      <c r="BT355">
        <v>13.2</v>
      </c>
      <c r="BU355">
        <v>13.4</v>
      </c>
      <c r="BV355">
        <v>13.5</v>
      </c>
      <c r="BW355">
        <v>13.7</v>
      </c>
      <c r="BX355">
        <v>13.8</v>
      </c>
      <c r="BY355">
        <v>13.9</v>
      </c>
      <c r="BZ355">
        <v>14.1</v>
      </c>
      <c r="CA355">
        <v>14.2</v>
      </c>
      <c r="CB355">
        <v>14.3</v>
      </c>
      <c r="CC355">
        <v>14.4</v>
      </c>
      <c r="CD355">
        <v>14.5</v>
      </c>
      <c r="CE355">
        <v>14.6</v>
      </c>
      <c r="CF355">
        <v>14.6</v>
      </c>
      <c r="CG355">
        <v>14.7</v>
      </c>
      <c r="CH355">
        <v>14.8</v>
      </c>
      <c r="CI355">
        <v>14.8</v>
      </c>
      <c r="CJ355">
        <v>14.9</v>
      </c>
      <c r="CK355">
        <v>14.9</v>
      </c>
      <c r="CL355">
        <v>14.9</v>
      </c>
      <c r="CM355">
        <v>15</v>
      </c>
      <c r="CN355">
        <v>15</v>
      </c>
      <c r="CO355">
        <v>15</v>
      </c>
      <c r="CP355">
        <v>14.9</v>
      </c>
      <c r="CQ355">
        <v>14.9</v>
      </c>
      <c r="CR355">
        <v>14.9</v>
      </c>
      <c r="CS355">
        <v>14.8</v>
      </c>
      <c r="CT355">
        <v>14.8</v>
      </c>
      <c r="CU355">
        <v>14.7</v>
      </c>
      <c r="CV355">
        <v>14.7</v>
      </c>
      <c r="CW355">
        <v>14.6</v>
      </c>
      <c r="CX355">
        <v>14.5</v>
      </c>
      <c r="CY355">
        <v>14.4</v>
      </c>
      <c r="CZ355">
        <v>14.2</v>
      </c>
      <c r="DA355">
        <v>14.1</v>
      </c>
      <c r="DB355">
        <v>13.9</v>
      </c>
      <c r="DC355">
        <v>13.8</v>
      </c>
      <c r="DD355">
        <v>13.6</v>
      </c>
      <c r="DE355">
        <v>13.4</v>
      </c>
      <c r="DF355">
        <v>13.2</v>
      </c>
      <c r="DG355">
        <v>12.9</v>
      </c>
      <c r="DH355">
        <v>12.7</v>
      </c>
      <c r="DI355">
        <v>12.3</v>
      </c>
      <c r="DJ355">
        <v>12</v>
      </c>
      <c r="DK355">
        <v>11.6</v>
      </c>
      <c r="DL355">
        <v>11.1</v>
      </c>
      <c r="DM355">
        <v>10.199999999999999</v>
      </c>
      <c r="DN355">
        <v>9.7799999999999994</v>
      </c>
      <c r="DO355">
        <v>9.31</v>
      </c>
      <c r="DP355">
        <v>9.44</v>
      </c>
      <c r="DQ355">
        <v>9.33</v>
      </c>
      <c r="DR355">
        <v>8.8699999999999992</v>
      </c>
      <c r="DS355">
        <v>8.26</v>
      </c>
      <c r="DT355">
        <v>7.61</v>
      </c>
      <c r="DU355">
        <v>7.03</v>
      </c>
      <c r="DV355">
        <v>6.55</v>
      </c>
      <c r="DW355">
        <v>6.16</v>
      </c>
      <c r="DX355">
        <v>5.77</v>
      </c>
      <c r="DY355">
        <v>5.37</v>
      </c>
      <c r="DZ355">
        <v>5.04</v>
      </c>
      <c r="EA355">
        <v>4.74</v>
      </c>
      <c r="EB355">
        <v>4.6100000000000003</v>
      </c>
      <c r="EC355">
        <v>4.37</v>
      </c>
      <c r="ED355">
        <v>4.18</v>
      </c>
      <c r="EE355">
        <v>3.78</v>
      </c>
      <c r="EF355">
        <v>3.42</v>
      </c>
      <c r="EG355">
        <v>3.17</v>
      </c>
      <c r="EH355">
        <v>3.01</v>
      </c>
      <c r="EI355">
        <v>2.77</v>
      </c>
      <c r="EJ355">
        <v>2.5299999999999998</v>
      </c>
      <c r="EK355">
        <v>2.3199999999999998</v>
      </c>
      <c r="EL355">
        <v>2.11</v>
      </c>
      <c r="EM355">
        <v>1.94</v>
      </c>
      <c r="EN355">
        <v>1.73</v>
      </c>
      <c r="EO355">
        <v>1.64</v>
      </c>
      <c r="EP355">
        <v>1.42</v>
      </c>
      <c r="EQ355">
        <v>1.32</v>
      </c>
      <c r="ER355">
        <v>1.2</v>
      </c>
      <c r="ES355">
        <v>1.05</v>
      </c>
      <c r="ET355">
        <v>0.97</v>
      </c>
      <c r="EU355">
        <v>0.86</v>
      </c>
      <c r="EV355">
        <v>0.77</v>
      </c>
      <c r="EW355">
        <v>0.69</v>
      </c>
      <c r="EX355">
        <v>0.62</v>
      </c>
      <c r="EY355">
        <v>0.53</v>
      </c>
      <c r="EZ355">
        <v>0.47</v>
      </c>
      <c r="FA355">
        <v>0.43</v>
      </c>
      <c r="FB355">
        <v>0.38</v>
      </c>
      <c r="FC355">
        <v>0.32</v>
      </c>
      <c r="FD355">
        <v>0.28000000000000003</v>
      </c>
      <c r="FE355">
        <v>0.24</v>
      </c>
      <c r="FF355">
        <v>0.22</v>
      </c>
      <c r="FG355">
        <v>0.18</v>
      </c>
      <c r="FH355">
        <v>0.17</v>
      </c>
      <c r="FI355">
        <v>0.15</v>
      </c>
      <c r="FJ355">
        <v>0.12</v>
      </c>
      <c r="FK355">
        <v>0.11</v>
      </c>
      <c r="FL355">
        <v>0.1</v>
      </c>
      <c r="FM355">
        <v>0.09</v>
      </c>
      <c r="FN355">
        <v>7.0000000000000007E-2</v>
      </c>
      <c r="FO355">
        <v>0.08</v>
      </c>
      <c r="FP355">
        <v>0.06</v>
      </c>
      <c r="FQ355">
        <v>7.0000000000000007E-2</v>
      </c>
      <c r="FR355">
        <v>7.0000000000000007E-2</v>
      </c>
      <c r="FS355">
        <v>0.05</v>
      </c>
      <c r="FT355">
        <v>7.0000000000000007E-2</v>
      </c>
      <c r="FU355">
        <v>7.0000000000000007E-2</v>
      </c>
      <c r="FV355">
        <v>0.06</v>
      </c>
      <c r="FW355">
        <v>0.08</v>
      </c>
      <c r="FX355">
        <v>0.08</v>
      </c>
      <c r="FY355">
        <v>0.09</v>
      </c>
      <c r="FZ355">
        <v>0.1</v>
      </c>
    </row>
    <row r="356" spans="1:182" x14ac:dyDescent="0.15">
      <c r="A356">
        <v>-169</v>
      </c>
      <c r="B356">
        <v>0</v>
      </c>
      <c r="C356">
        <v>0</v>
      </c>
      <c r="D356">
        <v>0</v>
      </c>
      <c r="E356">
        <v>0</v>
      </c>
      <c r="F356">
        <v>0</v>
      </c>
      <c r="G356">
        <v>0</v>
      </c>
      <c r="H356">
        <v>0</v>
      </c>
      <c r="I356">
        <v>0</v>
      </c>
      <c r="J356">
        <v>0</v>
      </c>
      <c r="K356">
        <v>0.02</v>
      </c>
      <c r="L356">
        <v>0.04</v>
      </c>
      <c r="M356">
        <v>0.05</v>
      </c>
      <c r="N356">
        <v>7.0000000000000007E-2</v>
      </c>
      <c r="O356">
        <v>0.08</v>
      </c>
      <c r="P356">
        <v>0.12</v>
      </c>
      <c r="Q356">
        <v>0.15</v>
      </c>
      <c r="R356">
        <v>0.18</v>
      </c>
      <c r="S356">
        <v>0.23</v>
      </c>
      <c r="T356">
        <v>0.28000000000000003</v>
      </c>
      <c r="U356">
        <v>0.33</v>
      </c>
      <c r="V356">
        <v>0.39</v>
      </c>
      <c r="W356">
        <v>0.44</v>
      </c>
      <c r="X356">
        <v>0.52</v>
      </c>
      <c r="Y356">
        <v>0.6</v>
      </c>
      <c r="Z356">
        <v>0.73</v>
      </c>
      <c r="AA356">
        <v>0.79</v>
      </c>
      <c r="AB356">
        <v>0.93</v>
      </c>
      <c r="AC356">
        <v>1.07</v>
      </c>
      <c r="AD356">
        <v>1.19</v>
      </c>
      <c r="AE356">
        <v>1.33</v>
      </c>
      <c r="AF356">
        <v>1.49</v>
      </c>
      <c r="AG356">
        <v>1.67</v>
      </c>
      <c r="AH356">
        <v>1.84</v>
      </c>
      <c r="AI356">
        <v>2.0099999999999998</v>
      </c>
      <c r="AJ356">
        <v>2.23</v>
      </c>
      <c r="AK356">
        <v>2.42</v>
      </c>
      <c r="AL356">
        <v>2.7</v>
      </c>
      <c r="AM356">
        <v>2.9</v>
      </c>
      <c r="AN356">
        <v>3.09</v>
      </c>
      <c r="AO356">
        <v>3.37</v>
      </c>
      <c r="AP356">
        <v>3.59</v>
      </c>
      <c r="AQ356">
        <v>4.03</v>
      </c>
      <c r="AR356">
        <v>4.3</v>
      </c>
      <c r="AS356">
        <v>4.45</v>
      </c>
      <c r="AT356">
        <v>4.7699999999999996</v>
      </c>
      <c r="AU356">
        <v>5.09</v>
      </c>
      <c r="AV356">
        <v>5.25</v>
      </c>
      <c r="AW356">
        <v>5.58</v>
      </c>
      <c r="AX356">
        <v>5.82</v>
      </c>
      <c r="AY356">
        <v>6.25</v>
      </c>
      <c r="AZ356">
        <v>6.73</v>
      </c>
      <c r="BA356">
        <v>7.23</v>
      </c>
      <c r="BB356">
        <v>7.85</v>
      </c>
      <c r="BC356">
        <v>8.26</v>
      </c>
      <c r="BD356">
        <v>8.7799999999999994</v>
      </c>
      <c r="BE356">
        <v>9.27</v>
      </c>
      <c r="BF356">
        <v>9.14</v>
      </c>
      <c r="BG356">
        <v>9.34</v>
      </c>
      <c r="BH356">
        <v>9.86</v>
      </c>
      <c r="BI356">
        <v>10.3</v>
      </c>
      <c r="BJ356">
        <v>10.8</v>
      </c>
      <c r="BK356">
        <v>11.2</v>
      </c>
      <c r="BL356">
        <v>11.6</v>
      </c>
      <c r="BM356">
        <v>11.9</v>
      </c>
      <c r="BN356">
        <v>12.1</v>
      </c>
      <c r="BO356">
        <v>12.4</v>
      </c>
      <c r="BP356">
        <v>12.6</v>
      </c>
      <c r="BQ356">
        <v>12.7</v>
      </c>
      <c r="BR356">
        <v>12.9</v>
      </c>
      <c r="BS356">
        <v>13.1</v>
      </c>
      <c r="BT356">
        <v>13.2</v>
      </c>
      <c r="BU356">
        <v>13.4</v>
      </c>
      <c r="BV356">
        <v>13.6</v>
      </c>
      <c r="BW356">
        <v>13.7</v>
      </c>
      <c r="BX356">
        <v>13.8</v>
      </c>
      <c r="BY356">
        <v>14</v>
      </c>
      <c r="BZ356">
        <v>14.1</v>
      </c>
      <c r="CA356">
        <v>14.2</v>
      </c>
      <c r="CB356">
        <v>14.3</v>
      </c>
      <c r="CC356">
        <v>14.4</v>
      </c>
      <c r="CD356">
        <v>14.5</v>
      </c>
      <c r="CE356">
        <v>14.6</v>
      </c>
      <c r="CF356">
        <v>14.7</v>
      </c>
      <c r="CG356">
        <v>14.7</v>
      </c>
      <c r="CH356">
        <v>14.8</v>
      </c>
      <c r="CI356">
        <v>14.9</v>
      </c>
      <c r="CJ356">
        <v>14.9</v>
      </c>
      <c r="CK356">
        <v>14.9</v>
      </c>
      <c r="CL356">
        <v>15</v>
      </c>
      <c r="CM356">
        <v>15</v>
      </c>
      <c r="CN356">
        <v>15</v>
      </c>
      <c r="CO356">
        <v>15</v>
      </c>
      <c r="CP356">
        <v>15</v>
      </c>
      <c r="CQ356">
        <v>14.9</v>
      </c>
      <c r="CR356">
        <v>14.9</v>
      </c>
      <c r="CS356">
        <v>14.9</v>
      </c>
      <c r="CT356">
        <v>14.8</v>
      </c>
      <c r="CU356">
        <v>14.7</v>
      </c>
      <c r="CV356">
        <v>14.7</v>
      </c>
      <c r="CW356">
        <v>14.6</v>
      </c>
      <c r="CX356">
        <v>14.5</v>
      </c>
      <c r="CY356">
        <v>14.4</v>
      </c>
      <c r="CZ356">
        <v>14.2</v>
      </c>
      <c r="DA356">
        <v>14.1</v>
      </c>
      <c r="DB356">
        <v>13.9</v>
      </c>
      <c r="DC356">
        <v>13.7</v>
      </c>
      <c r="DD356">
        <v>13.6</v>
      </c>
      <c r="DE356">
        <v>13.3</v>
      </c>
      <c r="DF356">
        <v>13.2</v>
      </c>
      <c r="DG356">
        <v>12.9</v>
      </c>
      <c r="DH356">
        <v>12.6</v>
      </c>
      <c r="DI356">
        <v>12.3</v>
      </c>
      <c r="DJ356">
        <v>11.9</v>
      </c>
      <c r="DK356">
        <v>11.5</v>
      </c>
      <c r="DL356">
        <v>11</v>
      </c>
      <c r="DM356">
        <v>10.199999999999999</v>
      </c>
      <c r="DN356">
        <v>9.73</v>
      </c>
      <c r="DO356">
        <v>9.33</v>
      </c>
      <c r="DP356">
        <v>9.8000000000000007</v>
      </c>
      <c r="DQ356">
        <v>9.2799999999999994</v>
      </c>
      <c r="DR356">
        <v>8.7799999999999994</v>
      </c>
      <c r="DS356">
        <v>8.16</v>
      </c>
      <c r="DT356">
        <v>7.52</v>
      </c>
      <c r="DU356">
        <v>6.94</v>
      </c>
      <c r="DV356">
        <v>6.5</v>
      </c>
      <c r="DW356">
        <v>6.13</v>
      </c>
      <c r="DX356">
        <v>5.72</v>
      </c>
      <c r="DY356">
        <v>5.37</v>
      </c>
      <c r="DZ356">
        <v>5.01</v>
      </c>
      <c r="EA356">
        <v>4.71</v>
      </c>
      <c r="EB356">
        <v>4.63</v>
      </c>
      <c r="EC356">
        <v>4.32</v>
      </c>
      <c r="ED356">
        <v>4.1399999999999997</v>
      </c>
      <c r="EE356">
        <v>3.7</v>
      </c>
      <c r="EF356">
        <v>3.39</v>
      </c>
      <c r="EG356">
        <v>3.15</v>
      </c>
      <c r="EH356">
        <v>2.97</v>
      </c>
      <c r="EI356">
        <v>2.76</v>
      </c>
      <c r="EJ356">
        <v>2.46</v>
      </c>
      <c r="EK356">
        <v>2.2799999999999998</v>
      </c>
      <c r="EL356">
        <v>2.0499999999999998</v>
      </c>
      <c r="EM356">
        <v>1.9</v>
      </c>
      <c r="EN356">
        <v>1.71</v>
      </c>
      <c r="EO356">
        <v>1.58</v>
      </c>
      <c r="EP356">
        <v>1.4</v>
      </c>
      <c r="EQ356">
        <v>1.27</v>
      </c>
      <c r="ER356">
        <v>1.18</v>
      </c>
      <c r="ES356">
        <v>1.06</v>
      </c>
      <c r="ET356">
        <v>0.95</v>
      </c>
      <c r="EU356">
        <v>0.82</v>
      </c>
      <c r="EV356">
        <v>0.74</v>
      </c>
      <c r="EW356">
        <v>0.68</v>
      </c>
      <c r="EX356">
        <v>0.59</v>
      </c>
      <c r="EY356">
        <v>0.54</v>
      </c>
      <c r="EZ356">
        <v>0.46</v>
      </c>
      <c r="FA356">
        <v>0.4</v>
      </c>
      <c r="FB356">
        <v>0.36</v>
      </c>
      <c r="FC356">
        <v>0.31</v>
      </c>
      <c r="FD356">
        <v>0.28000000000000003</v>
      </c>
      <c r="FE356">
        <v>0.22</v>
      </c>
      <c r="FF356">
        <v>0.21</v>
      </c>
      <c r="FG356">
        <v>0.18</v>
      </c>
      <c r="FH356">
        <v>0.16</v>
      </c>
      <c r="FI356">
        <v>0.14000000000000001</v>
      </c>
      <c r="FJ356">
        <v>0.12</v>
      </c>
      <c r="FK356">
        <v>0.11</v>
      </c>
      <c r="FL356">
        <v>0.1</v>
      </c>
      <c r="FM356">
        <v>0.09</v>
      </c>
      <c r="FN356">
        <v>0.08</v>
      </c>
      <c r="FO356">
        <v>7.0000000000000007E-2</v>
      </c>
      <c r="FP356">
        <v>7.0000000000000007E-2</v>
      </c>
      <c r="FQ356">
        <v>0.05</v>
      </c>
      <c r="FR356">
        <v>0.05</v>
      </c>
      <c r="FS356">
        <v>0.05</v>
      </c>
      <c r="FT356">
        <v>0.05</v>
      </c>
      <c r="FU356">
        <v>7.0000000000000007E-2</v>
      </c>
      <c r="FV356">
        <v>7.0000000000000007E-2</v>
      </c>
      <c r="FW356">
        <v>7.0000000000000007E-2</v>
      </c>
      <c r="FX356">
        <v>0.08</v>
      </c>
      <c r="FY356">
        <v>0.09</v>
      </c>
      <c r="FZ356">
        <v>0.1</v>
      </c>
    </row>
    <row r="357" spans="1:182" x14ac:dyDescent="0.15">
      <c r="A357">
        <v>-170</v>
      </c>
      <c r="B357">
        <v>0</v>
      </c>
      <c r="C357">
        <v>0</v>
      </c>
      <c r="D357">
        <v>0</v>
      </c>
      <c r="E357">
        <v>0</v>
      </c>
      <c r="F357">
        <v>0</v>
      </c>
      <c r="G357">
        <v>0</v>
      </c>
      <c r="H357">
        <v>0</v>
      </c>
      <c r="I357">
        <v>0</v>
      </c>
      <c r="J357">
        <v>0</v>
      </c>
      <c r="K357">
        <v>0.02</v>
      </c>
      <c r="L357">
        <v>0.04</v>
      </c>
      <c r="M357">
        <v>0.06</v>
      </c>
      <c r="N357">
        <v>0.08</v>
      </c>
      <c r="O357">
        <v>0.1</v>
      </c>
      <c r="P357">
        <v>0.12</v>
      </c>
      <c r="Q357">
        <v>0.15</v>
      </c>
      <c r="R357">
        <v>0.19</v>
      </c>
      <c r="S357">
        <v>0.23</v>
      </c>
      <c r="T357">
        <v>0.28000000000000003</v>
      </c>
      <c r="U357">
        <v>0.33</v>
      </c>
      <c r="V357">
        <v>0.4</v>
      </c>
      <c r="W357">
        <v>0.47</v>
      </c>
      <c r="X357">
        <v>0.54</v>
      </c>
      <c r="Y357">
        <v>0.61</v>
      </c>
      <c r="Z357">
        <v>0.75</v>
      </c>
      <c r="AA357">
        <v>0.86</v>
      </c>
      <c r="AB357">
        <v>0.93</v>
      </c>
      <c r="AC357">
        <v>1.05</v>
      </c>
      <c r="AD357">
        <v>1.22</v>
      </c>
      <c r="AE357">
        <v>1.35</v>
      </c>
      <c r="AF357">
        <v>1.51</v>
      </c>
      <c r="AG357">
        <v>1.69</v>
      </c>
      <c r="AH357">
        <v>1.9</v>
      </c>
      <c r="AI357">
        <v>2.0299999999999998</v>
      </c>
      <c r="AJ357">
        <v>2.2799999999999998</v>
      </c>
      <c r="AK357">
        <v>2.4900000000000002</v>
      </c>
      <c r="AL357">
        <v>2.76</v>
      </c>
      <c r="AM357">
        <v>2.9</v>
      </c>
      <c r="AN357">
        <v>3.11</v>
      </c>
      <c r="AO357">
        <v>3.37</v>
      </c>
      <c r="AP357">
        <v>3.63</v>
      </c>
      <c r="AQ357">
        <v>4.07</v>
      </c>
      <c r="AR357">
        <v>4.3600000000000003</v>
      </c>
      <c r="AS357">
        <v>4.4800000000000004</v>
      </c>
      <c r="AT357">
        <v>4.74</v>
      </c>
      <c r="AU357">
        <v>5.04</v>
      </c>
      <c r="AV357">
        <v>5.31</v>
      </c>
      <c r="AW357">
        <v>5.6</v>
      </c>
      <c r="AX357">
        <v>5.88</v>
      </c>
      <c r="AY357">
        <v>6.36</v>
      </c>
      <c r="AZ357">
        <v>6.75</v>
      </c>
      <c r="BA357">
        <v>7.31</v>
      </c>
      <c r="BB357">
        <v>7.89</v>
      </c>
      <c r="BC357">
        <v>8.3699999999999992</v>
      </c>
      <c r="BD357">
        <v>8.89</v>
      </c>
      <c r="BE357">
        <v>9.36</v>
      </c>
      <c r="BF357">
        <v>9.19</v>
      </c>
      <c r="BG357">
        <v>9.44</v>
      </c>
      <c r="BH357">
        <v>9.9</v>
      </c>
      <c r="BI357">
        <v>10.3</v>
      </c>
      <c r="BJ357">
        <v>10.8</v>
      </c>
      <c r="BK357">
        <v>11.2</v>
      </c>
      <c r="BL357">
        <v>11.6</v>
      </c>
      <c r="BM357">
        <v>11.9</v>
      </c>
      <c r="BN357">
        <v>12.2</v>
      </c>
      <c r="BO357">
        <v>12.4</v>
      </c>
      <c r="BP357">
        <v>12.6</v>
      </c>
      <c r="BQ357">
        <v>12.8</v>
      </c>
      <c r="BR357">
        <v>13</v>
      </c>
      <c r="BS357">
        <v>13.1</v>
      </c>
      <c r="BT357">
        <v>13.3</v>
      </c>
      <c r="BU357">
        <v>13.5</v>
      </c>
      <c r="BV357">
        <v>13.6</v>
      </c>
      <c r="BW357">
        <v>13.7</v>
      </c>
      <c r="BX357">
        <v>13.9</v>
      </c>
      <c r="BY357">
        <v>14</v>
      </c>
      <c r="BZ357">
        <v>14.1</v>
      </c>
      <c r="CA357">
        <v>14.2</v>
      </c>
      <c r="CB357">
        <v>14.3</v>
      </c>
      <c r="CC357">
        <v>14.4</v>
      </c>
      <c r="CD357">
        <v>14.5</v>
      </c>
      <c r="CE357">
        <v>14.6</v>
      </c>
      <c r="CF357">
        <v>14.7</v>
      </c>
      <c r="CG357">
        <v>14.8</v>
      </c>
      <c r="CH357">
        <v>14.8</v>
      </c>
      <c r="CI357">
        <v>14.9</v>
      </c>
      <c r="CJ357">
        <v>14.9</v>
      </c>
      <c r="CK357">
        <v>15</v>
      </c>
      <c r="CL357">
        <v>15</v>
      </c>
      <c r="CM357">
        <v>15</v>
      </c>
      <c r="CN357">
        <v>15</v>
      </c>
      <c r="CO357">
        <v>15</v>
      </c>
      <c r="CP357">
        <v>15</v>
      </c>
      <c r="CQ357">
        <v>15</v>
      </c>
      <c r="CR357">
        <v>14.9</v>
      </c>
      <c r="CS357">
        <v>14.9</v>
      </c>
      <c r="CT357">
        <v>14.8</v>
      </c>
      <c r="CU357">
        <v>14.8</v>
      </c>
      <c r="CV357">
        <v>14.7</v>
      </c>
      <c r="CW357">
        <v>14.6</v>
      </c>
      <c r="CX357">
        <v>14.5</v>
      </c>
      <c r="CY357">
        <v>14.3</v>
      </c>
      <c r="CZ357">
        <v>14.2</v>
      </c>
      <c r="DA357">
        <v>14.1</v>
      </c>
      <c r="DB357">
        <v>13.9</v>
      </c>
      <c r="DC357">
        <v>13.8</v>
      </c>
      <c r="DD357">
        <v>13.6</v>
      </c>
      <c r="DE357">
        <v>13.3</v>
      </c>
      <c r="DF357">
        <v>13.1</v>
      </c>
      <c r="DG357">
        <v>12.9</v>
      </c>
      <c r="DH357">
        <v>12.6</v>
      </c>
      <c r="DI357">
        <v>12.3</v>
      </c>
      <c r="DJ357">
        <v>11.9</v>
      </c>
      <c r="DK357">
        <v>11.5</v>
      </c>
      <c r="DL357">
        <v>11</v>
      </c>
      <c r="DM357">
        <v>10.1</v>
      </c>
      <c r="DN357">
        <v>9.67</v>
      </c>
      <c r="DO357">
        <v>9.36</v>
      </c>
      <c r="DP357">
        <v>9.73</v>
      </c>
      <c r="DQ357">
        <v>9.27</v>
      </c>
      <c r="DR357">
        <v>8.66</v>
      </c>
      <c r="DS357">
        <v>8.06</v>
      </c>
      <c r="DT357">
        <v>7.43</v>
      </c>
      <c r="DU357">
        <v>6.86</v>
      </c>
      <c r="DV357">
        <v>6.42</v>
      </c>
      <c r="DW357">
        <v>6.06</v>
      </c>
      <c r="DX357">
        <v>5.67</v>
      </c>
      <c r="DY357">
        <v>5.33</v>
      </c>
      <c r="DZ357">
        <v>4.96</v>
      </c>
      <c r="EA357">
        <v>4.67</v>
      </c>
      <c r="EB357">
        <v>4.5999999999999996</v>
      </c>
      <c r="EC357">
        <v>4.28</v>
      </c>
      <c r="ED357">
        <v>4.04</v>
      </c>
      <c r="EE357">
        <v>3.64</v>
      </c>
      <c r="EF357">
        <v>3.27</v>
      </c>
      <c r="EG357">
        <v>3.1</v>
      </c>
      <c r="EH357">
        <v>2.89</v>
      </c>
      <c r="EI357">
        <v>2.73</v>
      </c>
      <c r="EJ357">
        <v>2.4300000000000002</v>
      </c>
      <c r="EK357">
        <v>2.2200000000000002</v>
      </c>
      <c r="EL357">
        <v>2.09</v>
      </c>
      <c r="EM357">
        <v>1.86</v>
      </c>
      <c r="EN357">
        <v>1.69</v>
      </c>
      <c r="EO357">
        <v>1.53</v>
      </c>
      <c r="EP357">
        <v>1.38</v>
      </c>
      <c r="EQ357">
        <v>1.26</v>
      </c>
      <c r="ER357">
        <v>1.1499999999999999</v>
      </c>
      <c r="ES357">
        <v>1.02</v>
      </c>
      <c r="ET357">
        <v>0.91</v>
      </c>
      <c r="EU357">
        <v>0.8</v>
      </c>
      <c r="EV357">
        <v>0.74</v>
      </c>
      <c r="EW357">
        <v>0.66</v>
      </c>
      <c r="EX357">
        <v>0.56000000000000005</v>
      </c>
      <c r="EY357">
        <v>0.5</v>
      </c>
      <c r="EZ357">
        <v>0.44</v>
      </c>
      <c r="FA357">
        <v>0.39</v>
      </c>
      <c r="FB357">
        <v>0.34</v>
      </c>
      <c r="FC357">
        <v>0.31</v>
      </c>
      <c r="FD357">
        <v>0.26</v>
      </c>
      <c r="FE357">
        <v>0.23</v>
      </c>
      <c r="FF357">
        <v>0.19</v>
      </c>
      <c r="FG357">
        <v>0.17</v>
      </c>
      <c r="FH357">
        <v>0.15</v>
      </c>
      <c r="FI357">
        <v>0.13</v>
      </c>
      <c r="FJ357">
        <v>0.12</v>
      </c>
      <c r="FK357">
        <v>0.1</v>
      </c>
      <c r="FL357">
        <v>0.09</v>
      </c>
      <c r="FM357">
        <v>0.08</v>
      </c>
      <c r="FN357">
        <v>0.08</v>
      </c>
      <c r="FO357">
        <v>7.0000000000000007E-2</v>
      </c>
      <c r="FP357">
        <v>0.05</v>
      </c>
      <c r="FQ357">
        <v>0.06</v>
      </c>
      <c r="FR357">
        <v>0.06</v>
      </c>
      <c r="FS357">
        <v>0.06</v>
      </c>
      <c r="FT357">
        <v>0.06</v>
      </c>
      <c r="FU357">
        <v>0.05</v>
      </c>
      <c r="FV357">
        <v>7.0000000000000007E-2</v>
      </c>
      <c r="FW357">
        <v>7.0000000000000007E-2</v>
      </c>
      <c r="FX357">
        <v>0.08</v>
      </c>
      <c r="FY357">
        <v>0.09</v>
      </c>
      <c r="FZ357">
        <v>0.1</v>
      </c>
    </row>
    <row r="358" spans="1:182" x14ac:dyDescent="0.15">
      <c r="A358">
        <v>-171</v>
      </c>
      <c r="B358">
        <v>0</v>
      </c>
      <c r="C358">
        <v>0</v>
      </c>
      <c r="D358">
        <v>0</v>
      </c>
      <c r="E358">
        <v>0</v>
      </c>
      <c r="F358">
        <v>0</v>
      </c>
      <c r="G358">
        <v>0</v>
      </c>
      <c r="H358">
        <v>0</v>
      </c>
      <c r="I358">
        <v>0</v>
      </c>
      <c r="J358">
        <v>0</v>
      </c>
      <c r="K358">
        <v>0.02</v>
      </c>
      <c r="L358">
        <v>0.03</v>
      </c>
      <c r="M358">
        <v>0.05</v>
      </c>
      <c r="N358">
        <v>0.08</v>
      </c>
      <c r="O358">
        <v>0.1</v>
      </c>
      <c r="P358">
        <v>0.13</v>
      </c>
      <c r="Q358">
        <v>0.16</v>
      </c>
      <c r="R358">
        <v>0.19</v>
      </c>
      <c r="S358">
        <v>0.24</v>
      </c>
      <c r="T358">
        <v>0.28999999999999998</v>
      </c>
      <c r="U358">
        <v>0.33</v>
      </c>
      <c r="V358">
        <v>0.41</v>
      </c>
      <c r="W358">
        <v>0.47</v>
      </c>
      <c r="X358">
        <v>0.55000000000000004</v>
      </c>
      <c r="Y358">
        <v>0.66</v>
      </c>
      <c r="Z358">
        <v>0.73</v>
      </c>
      <c r="AA358">
        <v>0.82</v>
      </c>
      <c r="AB358">
        <v>0.96</v>
      </c>
      <c r="AC358">
        <v>1.1100000000000001</v>
      </c>
      <c r="AD358">
        <v>1.25</v>
      </c>
      <c r="AE358">
        <v>1.39</v>
      </c>
      <c r="AF358">
        <v>1.53</v>
      </c>
      <c r="AG358">
        <v>1.68</v>
      </c>
      <c r="AH358">
        <v>1.9</v>
      </c>
      <c r="AI358">
        <v>2.1</v>
      </c>
      <c r="AJ358">
        <v>2.2599999999999998</v>
      </c>
      <c r="AK358">
        <v>2.52</v>
      </c>
      <c r="AL358">
        <v>2.77</v>
      </c>
      <c r="AM358">
        <v>3.02</v>
      </c>
      <c r="AN358">
        <v>3.16</v>
      </c>
      <c r="AO358">
        <v>3.45</v>
      </c>
      <c r="AP358">
        <v>3.73</v>
      </c>
      <c r="AQ358">
        <v>4.0199999999999996</v>
      </c>
      <c r="AR358">
        <v>4.42</v>
      </c>
      <c r="AS358">
        <v>4.47</v>
      </c>
      <c r="AT358">
        <v>4.82</v>
      </c>
      <c r="AU358">
        <v>5.0999999999999996</v>
      </c>
      <c r="AV358">
        <v>5.38</v>
      </c>
      <c r="AW358">
        <v>5.64</v>
      </c>
      <c r="AX358">
        <v>6</v>
      </c>
      <c r="AY358">
        <v>6.45</v>
      </c>
      <c r="AZ358">
        <v>6.92</v>
      </c>
      <c r="BA358">
        <v>7.51</v>
      </c>
      <c r="BB358">
        <v>8.0299999999999994</v>
      </c>
      <c r="BC358">
        <v>8.43</v>
      </c>
      <c r="BD358">
        <v>8.9700000000000006</v>
      </c>
      <c r="BE358">
        <v>9.44</v>
      </c>
      <c r="BF358">
        <v>9.17</v>
      </c>
      <c r="BG358">
        <v>9.5399999999999991</v>
      </c>
      <c r="BH358">
        <v>9.9600000000000009</v>
      </c>
      <c r="BI358">
        <v>10.3</v>
      </c>
      <c r="BJ358">
        <v>10.9</v>
      </c>
      <c r="BK358">
        <v>11.3</v>
      </c>
      <c r="BL358">
        <v>11.7</v>
      </c>
      <c r="BM358">
        <v>12</v>
      </c>
      <c r="BN358">
        <v>12.2</v>
      </c>
      <c r="BO358">
        <v>12.5</v>
      </c>
      <c r="BP358">
        <v>12.7</v>
      </c>
      <c r="BQ358">
        <v>12.8</v>
      </c>
      <c r="BR358">
        <v>13</v>
      </c>
      <c r="BS358">
        <v>13.2</v>
      </c>
      <c r="BT358">
        <v>13.3</v>
      </c>
      <c r="BU358">
        <v>13.5</v>
      </c>
      <c r="BV358">
        <v>13.6</v>
      </c>
      <c r="BW358">
        <v>13.8</v>
      </c>
      <c r="BX358">
        <v>13.9</v>
      </c>
      <c r="BY358">
        <v>14</v>
      </c>
      <c r="BZ358">
        <v>14.2</v>
      </c>
      <c r="CA358">
        <v>14.3</v>
      </c>
      <c r="CB358">
        <v>14.4</v>
      </c>
      <c r="CC358">
        <v>14.5</v>
      </c>
      <c r="CD358">
        <v>14.6</v>
      </c>
      <c r="CE358">
        <v>14.6</v>
      </c>
      <c r="CF358">
        <v>14.7</v>
      </c>
      <c r="CG358">
        <v>14.8</v>
      </c>
      <c r="CH358">
        <v>14.9</v>
      </c>
      <c r="CI358">
        <v>14.9</v>
      </c>
      <c r="CJ358">
        <v>14.9</v>
      </c>
      <c r="CK358">
        <v>15</v>
      </c>
      <c r="CL358">
        <v>15</v>
      </c>
      <c r="CM358">
        <v>15</v>
      </c>
      <c r="CN358">
        <v>15</v>
      </c>
      <c r="CO358">
        <v>15</v>
      </c>
      <c r="CP358">
        <v>15</v>
      </c>
      <c r="CQ358">
        <v>15</v>
      </c>
      <c r="CR358">
        <v>14.9</v>
      </c>
      <c r="CS358">
        <v>14.9</v>
      </c>
      <c r="CT358">
        <v>14.8</v>
      </c>
      <c r="CU358">
        <v>14.8</v>
      </c>
      <c r="CV358">
        <v>14.7</v>
      </c>
      <c r="CW358">
        <v>14.6</v>
      </c>
      <c r="CX358">
        <v>14.5</v>
      </c>
      <c r="CY358">
        <v>14.4</v>
      </c>
      <c r="CZ358">
        <v>14.2</v>
      </c>
      <c r="DA358">
        <v>14.1</v>
      </c>
      <c r="DB358">
        <v>13.9</v>
      </c>
      <c r="DC358">
        <v>13.7</v>
      </c>
      <c r="DD358">
        <v>13.6</v>
      </c>
      <c r="DE358">
        <v>13.3</v>
      </c>
      <c r="DF358">
        <v>13.1</v>
      </c>
      <c r="DG358">
        <v>12.9</v>
      </c>
      <c r="DH358">
        <v>12.5</v>
      </c>
      <c r="DI358">
        <v>12.2</v>
      </c>
      <c r="DJ358">
        <v>11.8</v>
      </c>
      <c r="DK358">
        <v>11.4</v>
      </c>
      <c r="DL358">
        <v>10.9</v>
      </c>
      <c r="DM358">
        <v>10.1</v>
      </c>
      <c r="DN358">
        <v>9.61</v>
      </c>
      <c r="DO358">
        <v>9.35</v>
      </c>
      <c r="DP358">
        <v>9.6199999999999992</v>
      </c>
      <c r="DQ358">
        <v>9.19</v>
      </c>
      <c r="DR358">
        <v>8.6</v>
      </c>
      <c r="DS358">
        <v>7.95</v>
      </c>
      <c r="DT358">
        <v>7.31</v>
      </c>
      <c r="DU358">
        <v>6.78</v>
      </c>
      <c r="DV358">
        <v>6.35</v>
      </c>
      <c r="DW358">
        <v>5.95</v>
      </c>
      <c r="DX358">
        <v>5.67</v>
      </c>
      <c r="DY358">
        <v>5.27</v>
      </c>
      <c r="DZ358">
        <v>4.88</v>
      </c>
      <c r="EA358">
        <v>4.6500000000000004</v>
      </c>
      <c r="EB358">
        <v>4.57</v>
      </c>
      <c r="EC358">
        <v>4.33</v>
      </c>
      <c r="ED358">
        <v>3.93</v>
      </c>
      <c r="EE358">
        <v>3.56</v>
      </c>
      <c r="EF358">
        <v>3.24</v>
      </c>
      <c r="EG358">
        <v>3.11</v>
      </c>
      <c r="EH358">
        <v>2.82</v>
      </c>
      <c r="EI358">
        <v>2.64</v>
      </c>
      <c r="EJ358">
        <v>2.37</v>
      </c>
      <c r="EK358">
        <v>2.2000000000000002</v>
      </c>
      <c r="EL358">
        <v>2.02</v>
      </c>
      <c r="EM358">
        <v>1.83</v>
      </c>
      <c r="EN358">
        <v>1.64</v>
      </c>
      <c r="EO358">
        <v>1.51</v>
      </c>
      <c r="EP358">
        <v>1.36</v>
      </c>
      <c r="EQ358">
        <v>1.24</v>
      </c>
      <c r="ER358">
        <v>1.1000000000000001</v>
      </c>
      <c r="ES358">
        <v>1</v>
      </c>
      <c r="ET358">
        <v>0.88</v>
      </c>
      <c r="EU358">
        <v>0.79</v>
      </c>
      <c r="EV358">
        <v>0.71</v>
      </c>
      <c r="EW358">
        <v>0.62</v>
      </c>
      <c r="EX358">
        <v>0.54</v>
      </c>
      <c r="EY358">
        <v>0.48</v>
      </c>
      <c r="EZ358">
        <v>0.44</v>
      </c>
      <c r="FA358">
        <v>0.38</v>
      </c>
      <c r="FB358">
        <v>0.33</v>
      </c>
      <c r="FC358">
        <v>0.27</v>
      </c>
      <c r="FD358">
        <v>0.25</v>
      </c>
      <c r="FE358">
        <v>0.22</v>
      </c>
      <c r="FF358">
        <v>0.19</v>
      </c>
      <c r="FG358">
        <v>0.17</v>
      </c>
      <c r="FH358">
        <v>0.14000000000000001</v>
      </c>
      <c r="FI358">
        <v>0.13</v>
      </c>
      <c r="FJ358">
        <v>0.11</v>
      </c>
      <c r="FK358">
        <v>0.1</v>
      </c>
      <c r="FL358">
        <v>0.09</v>
      </c>
      <c r="FM358">
        <v>0.08</v>
      </c>
      <c r="FN358">
        <v>0.06</v>
      </c>
      <c r="FO358">
        <v>7.0000000000000007E-2</v>
      </c>
      <c r="FP358">
        <v>0.06</v>
      </c>
      <c r="FQ358">
        <v>0.06</v>
      </c>
      <c r="FR358">
        <v>0.06</v>
      </c>
      <c r="FS358">
        <v>0.05</v>
      </c>
      <c r="FT358">
        <v>0.06</v>
      </c>
      <c r="FU358">
        <v>0.05</v>
      </c>
      <c r="FV358">
        <v>7.0000000000000007E-2</v>
      </c>
      <c r="FW358">
        <v>7.0000000000000007E-2</v>
      </c>
      <c r="FX358">
        <v>0.08</v>
      </c>
      <c r="FY358">
        <v>0.09</v>
      </c>
      <c r="FZ358">
        <v>0.1</v>
      </c>
    </row>
    <row r="359" spans="1:182" x14ac:dyDescent="0.15">
      <c r="A359">
        <v>-172</v>
      </c>
      <c r="B359">
        <v>0</v>
      </c>
      <c r="C359">
        <v>0</v>
      </c>
      <c r="D359">
        <v>0</v>
      </c>
      <c r="E359">
        <v>0</v>
      </c>
      <c r="F359">
        <v>0</v>
      </c>
      <c r="G359">
        <v>0</v>
      </c>
      <c r="H359">
        <v>0</v>
      </c>
      <c r="I359">
        <v>0</v>
      </c>
      <c r="J359">
        <v>0</v>
      </c>
      <c r="K359">
        <v>0.02</v>
      </c>
      <c r="L359">
        <v>0.04</v>
      </c>
      <c r="M359">
        <v>0.06</v>
      </c>
      <c r="N359">
        <v>0.08</v>
      </c>
      <c r="O359">
        <v>0.1</v>
      </c>
      <c r="P359">
        <v>0.13</v>
      </c>
      <c r="Q359">
        <v>0.16</v>
      </c>
      <c r="R359">
        <v>0.2</v>
      </c>
      <c r="S359">
        <v>0.23</v>
      </c>
      <c r="T359">
        <v>0.28000000000000003</v>
      </c>
      <c r="U359">
        <v>0.33</v>
      </c>
      <c r="V359">
        <v>0.38</v>
      </c>
      <c r="W359">
        <v>0.47</v>
      </c>
      <c r="X359">
        <v>0.56999999999999995</v>
      </c>
      <c r="Y359">
        <v>0.67</v>
      </c>
      <c r="Z359">
        <v>0.75</v>
      </c>
      <c r="AA359">
        <v>0.85</v>
      </c>
      <c r="AB359">
        <v>0.96</v>
      </c>
      <c r="AC359">
        <v>1.0900000000000001</v>
      </c>
      <c r="AD359">
        <v>1.26</v>
      </c>
      <c r="AE359">
        <v>1.4</v>
      </c>
      <c r="AF359">
        <v>1.55</v>
      </c>
      <c r="AG359">
        <v>1.7</v>
      </c>
      <c r="AH359">
        <v>1.89</v>
      </c>
      <c r="AI359">
        <v>2.11</v>
      </c>
      <c r="AJ359">
        <v>2.31</v>
      </c>
      <c r="AK359">
        <v>2.5</v>
      </c>
      <c r="AL359">
        <v>2.78</v>
      </c>
      <c r="AM359">
        <v>2.95</v>
      </c>
      <c r="AN359">
        <v>3.18</v>
      </c>
      <c r="AO359">
        <v>3.44</v>
      </c>
      <c r="AP359">
        <v>3.85</v>
      </c>
      <c r="AQ359">
        <v>4.12</v>
      </c>
      <c r="AR359">
        <v>4.4800000000000004</v>
      </c>
      <c r="AS359">
        <v>4.54</v>
      </c>
      <c r="AT359">
        <v>4.92</v>
      </c>
      <c r="AU359">
        <v>5.1100000000000003</v>
      </c>
      <c r="AV359">
        <v>5.44</v>
      </c>
      <c r="AW359">
        <v>5.74</v>
      </c>
      <c r="AX359">
        <v>6.04</v>
      </c>
      <c r="AY359">
        <v>6.49</v>
      </c>
      <c r="AZ359">
        <v>6.94</v>
      </c>
      <c r="BA359">
        <v>7.53</v>
      </c>
      <c r="BB359">
        <v>8.06</v>
      </c>
      <c r="BC359">
        <v>8.5299999999999994</v>
      </c>
      <c r="BD359">
        <v>9.0399999999999991</v>
      </c>
      <c r="BE359">
        <v>9.2200000000000006</v>
      </c>
      <c r="BF359">
        <v>9.15</v>
      </c>
      <c r="BG359">
        <v>9.59</v>
      </c>
      <c r="BH359">
        <v>9.9499999999999993</v>
      </c>
      <c r="BI359">
        <v>10.4</v>
      </c>
      <c r="BJ359">
        <v>11</v>
      </c>
      <c r="BK359">
        <v>11.4</v>
      </c>
      <c r="BL359">
        <v>11.7</v>
      </c>
      <c r="BM359">
        <v>12</v>
      </c>
      <c r="BN359">
        <v>12.3</v>
      </c>
      <c r="BO359">
        <v>12.5</v>
      </c>
      <c r="BP359">
        <v>12.7</v>
      </c>
      <c r="BQ359">
        <v>12.9</v>
      </c>
      <c r="BR359">
        <v>13</v>
      </c>
      <c r="BS359">
        <v>13.2</v>
      </c>
      <c r="BT359">
        <v>13.4</v>
      </c>
      <c r="BU359">
        <v>13.5</v>
      </c>
      <c r="BV359">
        <v>13.7</v>
      </c>
      <c r="BW359">
        <v>13.8</v>
      </c>
      <c r="BX359">
        <v>13.9</v>
      </c>
      <c r="BY359">
        <v>14.1</v>
      </c>
      <c r="BZ359">
        <v>14.2</v>
      </c>
      <c r="CA359">
        <v>14.3</v>
      </c>
      <c r="CB359">
        <v>14.4</v>
      </c>
      <c r="CC359">
        <v>14.5</v>
      </c>
      <c r="CD359">
        <v>14.6</v>
      </c>
      <c r="CE359">
        <v>14.7</v>
      </c>
      <c r="CF359">
        <v>14.8</v>
      </c>
      <c r="CG359">
        <v>14.8</v>
      </c>
      <c r="CH359">
        <v>14.9</v>
      </c>
      <c r="CI359">
        <v>14.9</v>
      </c>
      <c r="CJ359">
        <v>15</v>
      </c>
      <c r="CK359">
        <v>15</v>
      </c>
      <c r="CL359">
        <v>15</v>
      </c>
      <c r="CM359">
        <v>15</v>
      </c>
      <c r="CN359">
        <v>15.1</v>
      </c>
      <c r="CO359">
        <v>15</v>
      </c>
      <c r="CP359">
        <v>15</v>
      </c>
      <c r="CQ359">
        <v>15</v>
      </c>
      <c r="CR359">
        <v>15</v>
      </c>
      <c r="CS359">
        <v>14.9</v>
      </c>
      <c r="CT359">
        <v>14.9</v>
      </c>
      <c r="CU359">
        <v>14.8</v>
      </c>
      <c r="CV359">
        <v>14.7</v>
      </c>
      <c r="CW359">
        <v>14.6</v>
      </c>
      <c r="CX359">
        <v>14.5</v>
      </c>
      <c r="CY359">
        <v>14.4</v>
      </c>
      <c r="CZ359">
        <v>14.2</v>
      </c>
      <c r="DA359">
        <v>14.1</v>
      </c>
      <c r="DB359">
        <v>13.9</v>
      </c>
      <c r="DC359">
        <v>13.7</v>
      </c>
      <c r="DD359">
        <v>13.5</v>
      </c>
      <c r="DE359">
        <v>13.3</v>
      </c>
      <c r="DF359">
        <v>13.1</v>
      </c>
      <c r="DG359">
        <v>12.8</v>
      </c>
      <c r="DH359">
        <v>12.5</v>
      </c>
      <c r="DI359">
        <v>12.2</v>
      </c>
      <c r="DJ359">
        <v>11.8</v>
      </c>
      <c r="DK359">
        <v>11.4</v>
      </c>
      <c r="DL359">
        <v>10.8</v>
      </c>
      <c r="DM359">
        <v>10</v>
      </c>
      <c r="DN359">
        <v>9.59</v>
      </c>
      <c r="DO359">
        <v>9.5</v>
      </c>
      <c r="DP359">
        <v>9.58</v>
      </c>
      <c r="DQ359">
        <v>9.11</v>
      </c>
      <c r="DR359">
        <v>8.51</v>
      </c>
      <c r="DS359">
        <v>7.85</v>
      </c>
      <c r="DT359">
        <v>7.25</v>
      </c>
      <c r="DU359">
        <v>6.68</v>
      </c>
      <c r="DV359">
        <v>6.3</v>
      </c>
      <c r="DW359">
        <v>5.92</v>
      </c>
      <c r="DX359">
        <v>5.5</v>
      </c>
      <c r="DY359">
        <v>5.2</v>
      </c>
      <c r="DZ359">
        <v>4.8099999999999996</v>
      </c>
      <c r="EA359">
        <v>4.66</v>
      </c>
      <c r="EB359">
        <v>4.4800000000000004</v>
      </c>
      <c r="EC359">
        <v>4.28</v>
      </c>
      <c r="ED359">
        <v>3.85</v>
      </c>
      <c r="EE359">
        <v>3.5</v>
      </c>
      <c r="EF359">
        <v>3.21</v>
      </c>
      <c r="EG359">
        <v>3.05</v>
      </c>
      <c r="EH359">
        <v>2.84</v>
      </c>
      <c r="EI359">
        <v>2.61</v>
      </c>
      <c r="EJ359">
        <v>2.33</v>
      </c>
      <c r="EK359">
        <v>2.15</v>
      </c>
      <c r="EL359">
        <v>1.97</v>
      </c>
      <c r="EM359">
        <v>1.79</v>
      </c>
      <c r="EN359">
        <v>1.63</v>
      </c>
      <c r="EO359">
        <v>1.48</v>
      </c>
      <c r="EP359">
        <v>1.35</v>
      </c>
      <c r="EQ359">
        <v>1.21</v>
      </c>
      <c r="ER359">
        <v>1.08</v>
      </c>
      <c r="ES359">
        <v>0.95</v>
      </c>
      <c r="ET359">
        <v>0.85</v>
      </c>
      <c r="EU359">
        <v>0.77</v>
      </c>
      <c r="EV359">
        <v>0.68</v>
      </c>
      <c r="EW359">
        <v>0.61</v>
      </c>
      <c r="EX359">
        <v>0.53</v>
      </c>
      <c r="EY359">
        <v>0.47</v>
      </c>
      <c r="EZ359">
        <v>0.4</v>
      </c>
      <c r="FA359">
        <v>0.37</v>
      </c>
      <c r="FB359">
        <v>0.32</v>
      </c>
      <c r="FC359">
        <v>0.28000000000000003</v>
      </c>
      <c r="FD359">
        <v>0.24</v>
      </c>
      <c r="FE359">
        <v>0.21</v>
      </c>
      <c r="FF359">
        <v>0.18</v>
      </c>
      <c r="FG359">
        <v>0.16</v>
      </c>
      <c r="FH359">
        <v>0.14000000000000001</v>
      </c>
      <c r="FI359">
        <v>0.12</v>
      </c>
      <c r="FJ359">
        <v>0.1</v>
      </c>
      <c r="FK359">
        <v>0.09</v>
      </c>
      <c r="FL359">
        <v>0.08</v>
      </c>
      <c r="FM359">
        <v>7.0000000000000007E-2</v>
      </c>
      <c r="FN359">
        <v>7.0000000000000007E-2</v>
      </c>
      <c r="FO359">
        <v>0.06</v>
      </c>
      <c r="FP359">
        <v>0.05</v>
      </c>
      <c r="FQ359">
        <v>0.06</v>
      </c>
      <c r="FR359">
        <v>0.05</v>
      </c>
      <c r="FS359">
        <v>0.06</v>
      </c>
      <c r="FT359">
        <v>0.06</v>
      </c>
      <c r="FU359">
        <v>0.06</v>
      </c>
      <c r="FV359">
        <v>7.0000000000000007E-2</v>
      </c>
      <c r="FW359">
        <v>7.0000000000000007E-2</v>
      </c>
      <c r="FX359">
        <v>0.08</v>
      </c>
      <c r="FY359">
        <v>0.09</v>
      </c>
      <c r="FZ359">
        <v>0.1</v>
      </c>
    </row>
    <row r="360" spans="1:182" x14ac:dyDescent="0.15">
      <c r="A360">
        <v>-173</v>
      </c>
      <c r="B360">
        <v>0</v>
      </c>
      <c r="C360">
        <v>0</v>
      </c>
      <c r="D360">
        <v>0</v>
      </c>
      <c r="E360">
        <v>0</v>
      </c>
      <c r="F360">
        <v>0</v>
      </c>
      <c r="G360">
        <v>0</v>
      </c>
      <c r="H360">
        <v>0</v>
      </c>
      <c r="I360">
        <v>0</v>
      </c>
      <c r="J360">
        <v>0</v>
      </c>
      <c r="K360">
        <v>0.02</v>
      </c>
      <c r="L360">
        <v>0.04</v>
      </c>
      <c r="M360">
        <v>0.06</v>
      </c>
      <c r="N360">
        <v>0.08</v>
      </c>
      <c r="O360">
        <v>0.1</v>
      </c>
      <c r="P360">
        <v>0.13</v>
      </c>
      <c r="Q360">
        <v>0.16</v>
      </c>
      <c r="R360">
        <v>0.2</v>
      </c>
      <c r="S360">
        <v>0.24</v>
      </c>
      <c r="T360">
        <v>0.3</v>
      </c>
      <c r="U360">
        <v>0.35</v>
      </c>
      <c r="V360">
        <v>0.41</v>
      </c>
      <c r="W360">
        <v>0.48</v>
      </c>
      <c r="X360">
        <v>0.55000000000000004</v>
      </c>
      <c r="Y360">
        <v>0.65</v>
      </c>
      <c r="Z360">
        <v>0.74</v>
      </c>
      <c r="AA360">
        <v>0.86</v>
      </c>
      <c r="AB360">
        <v>0.98</v>
      </c>
      <c r="AC360">
        <v>1.1299999999999999</v>
      </c>
      <c r="AD360">
        <v>1.27</v>
      </c>
      <c r="AE360">
        <v>1.37</v>
      </c>
      <c r="AF360">
        <v>1.55</v>
      </c>
      <c r="AG360">
        <v>1.73</v>
      </c>
      <c r="AH360">
        <v>1.94</v>
      </c>
      <c r="AI360">
        <v>2.1</v>
      </c>
      <c r="AJ360">
        <v>2.3199999999999998</v>
      </c>
      <c r="AK360">
        <v>2.54</v>
      </c>
      <c r="AL360">
        <v>2.79</v>
      </c>
      <c r="AM360">
        <v>3.02</v>
      </c>
      <c r="AN360">
        <v>3.24</v>
      </c>
      <c r="AO360">
        <v>3.47</v>
      </c>
      <c r="AP360">
        <v>3.87</v>
      </c>
      <c r="AQ360">
        <v>4.13</v>
      </c>
      <c r="AR360">
        <v>4.4400000000000004</v>
      </c>
      <c r="AS360">
        <v>4.58</v>
      </c>
      <c r="AT360">
        <v>4.8600000000000003</v>
      </c>
      <c r="AU360">
        <v>5.2</v>
      </c>
      <c r="AV360">
        <v>5.51</v>
      </c>
      <c r="AW360">
        <v>5.76</v>
      </c>
      <c r="AX360">
        <v>6.14</v>
      </c>
      <c r="AY360">
        <v>6.58</v>
      </c>
      <c r="AZ360">
        <v>7.06</v>
      </c>
      <c r="BA360">
        <v>7.58</v>
      </c>
      <c r="BB360">
        <v>8.1</v>
      </c>
      <c r="BC360">
        <v>8.6199999999999992</v>
      </c>
      <c r="BD360">
        <v>9.09</v>
      </c>
      <c r="BE360">
        <v>9.08</v>
      </c>
      <c r="BF360">
        <v>9.24</v>
      </c>
      <c r="BG360">
        <v>9.65</v>
      </c>
      <c r="BH360">
        <v>10</v>
      </c>
      <c r="BI360">
        <v>10.4</v>
      </c>
      <c r="BJ360">
        <v>11</v>
      </c>
      <c r="BK360">
        <v>11.4</v>
      </c>
      <c r="BL360">
        <v>11.8</v>
      </c>
      <c r="BM360">
        <v>12</v>
      </c>
      <c r="BN360">
        <v>12.3</v>
      </c>
      <c r="BO360">
        <v>12.5</v>
      </c>
      <c r="BP360">
        <v>12.7</v>
      </c>
      <c r="BQ360">
        <v>12.9</v>
      </c>
      <c r="BR360">
        <v>13.1</v>
      </c>
      <c r="BS360">
        <v>13.3</v>
      </c>
      <c r="BT360">
        <v>13.4</v>
      </c>
      <c r="BU360">
        <v>13.6</v>
      </c>
      <c r="BV360">
        <v>13.7</v>
      </c>
      <c r="BW360">
        <v>13.8</v>
      </c>
      <c r="BX360">
        <v>14</v>
      </c>
      <c r="BY360">
        <v>14.1</v>
      </c>
      <c r="BZ360">
        <v>14.2</v>
      </c>
      <c r="CA360">
        <v>14.3</v>
      </c>
      <c r="CB360">
        <v>14.4</v>
      </c>
      <c r="CC360">
        <v>14.5</v>
      </c>
      <c r="CD360">
        <v>14.6</v>
      </c>
      <c r="CE360">
        <v>14.7</v>
      </c>
      <c r="CF360">
        <v>14.8</v>
      </c>
      <c r="CG360">
        <v>14.9</v>
      </c>
      <c r="CH360">
        <v>14.9</v>
      </c>
      <c r="CI360">
        <v>15</v>
      </c>
      <c r="CJ360">
        <v>15</v>
      </c>
      <c r="CK360">
        <v>15</v>
      </c>
      <c r="CL360">
        <v>15.1</v>
      </c>
      <c r="CM360">
        <v>15.1</v>
      </c>
      <c r="CN360">
        <v>15.1</v>
      </c>
      <c r="CO360">
        <v>15.1</v>
      </c>
      <c r="CP360">
        <v>15</v>
      </c>
      <c r="CQ360">
        <v>15</v>
      </c>
      <c r="CR360">
        <v>15</v>
      </c>
      <c r="CS360">
        <v>14.9</v>
      </c>
      <c r="CT360">
        <v>14.9</v>
      </c>
      <c r="CU360">
        <v>14.8</v>
      </c>
      <c r="CV360">
        <v>14.7</v>
      </c>
      <c r="CW360">
        <v>14.6</v>
      </c>
      <c r="CX360">
        <v>14.5</v>
      </c>
      <c r="CY360">
        <v>14.3</v>
      </c>
      <c r="CZ360">
        <v>14.2</v>
      </c>
      <c r="DA360">
        <v>14.1</v>
      </c>
      <c r="DB360">
        <v>13.9</v>
      </c>
      <c r="DC360">
        <v>13.7</v>
      </c>
      <c r="DD360">
        <v>13.5</v>
      </c>
      <c r="DE360">
        <v>13.3</v>
      </c>
      <c r="DF360">
        <v>13.1</v>
      </c>
      <c r="DG360">
        <v>12.8</v>
      </c>
      <c r="DH360">
        <v>12.5</v>
      </c>
      <c r="DI360">
        <v>12.1</v>
      </c>
      <c r="DJ360">
        <v>11.7</v>
      </c>
      <c r="DK360">
        <v>11.3</v>
      </c>
      <c r="DL360">
        <v>10.6</v>
      </c>
      <c r="DM360">
        <v>10</v>
      </c>
      <c r="DN360">
        <v>9.57</v>
      </c>
      <c r="DO360">
        <v>9.61</v>
      </c>
      <c r="DP360">
        <v>9.4600000000000009</v>
      </c>
      <c r="DQ360">
        <v>9.0299999999999994</v>
      </c>
      <c r="DR360">
        <v>8.41</v>
      </c>
      <c r="DS360">
        <v>7.75</v>
      </c>
      <c r="DT360">
        <v>7.16</v>
      </c>
      <c r="DU360">
        <v>6.65</v>
      </c>
      <c r="DV360">
        <v>6.23</v>
      </c>
      <c r="DW360">
        <v>5.83</v>
      </c>
      <c r="DX360">
        <v>5.52</v>
      </c>
      <c r="DY360">
        <v>5.1100000000000003</v>
      </c>
      <c r="DZ360">
        <v>4.82</v>
      </c>
      <c r="EA360">
        <v>4.72</v>
      </c>
      <c r="EB360">
        <v>4.45</v>
      </c>
      <c r="EC360">
        <v>4.18</v>
      </c>
      <c r="ED360">
        <v>3.8</v>
      </c>
      <c r="EE360">
        <v>3.44</v>
      </c>
      <c r="EF360">
        <v>3.19</v>
      </c>
      <c r="EG360">
        <v>2.99</v>
      </c>
      <c r="EH360">
        <v>2.79</v>
      </c>
      <c r="EI360">
        <v>2.52</v>
      </c>
      <c r="EJ360">
        <v>2.2999999999999998</v>
      </c>
      <c r="EK360">
        <v>2.15</v>
      </c>
      <c r="EL360">
        <v>1.93</v>
      </c>
      <c r="EM360">
        <v>1.74</v>
      </c>
      <c r="EN360">
        <v>1.58</v>
      </c>
      <c r="EO360">
        <v>1.42</v>
      </c>
      <c r="EP360">
        <v>1.3</v>
      </c>
      <c r="EQ360">
        <v>1.19</v>
      </c>
      <c r="ER360">
        <v>1.04</v>
      </c>
      <c r="ES360">
        <v>0.94</v>
      </c>
      <c r="ET360">
        <v>0.85</v>
      </c>
      <c r="EU360">
        <v>0.75</v>
      </c>
      <c r="EV360">
        <v>0.66</v>
      </c>
      <c r="EW360">
        <v>0.59</v>
      </c>
      <c r="EX360">
        <v>0.52</v>
      </c>
      <c r="EY360">
        <v>0.46</v>
      </c>
      <c r="EZ360">
        <v>0.4</v>
      </c>
      <c r="FA360">
        <v>0.36</v>
      </c>
      <c r="FB360">
        <v>0.3</v>
      </c>
      <c r="FC360">
        <v>0.27</v>
      </c>
      <c r="FD360">
        <v>0.23</v>
      </c>
      <c r="FE360">
        <v>0.2</v>
      </c>
      <c r="FF360">
        <v>0.17</v>
      </c>
      <c r="FG360">
        <v>0.15</v>
      </c>
      <c r="FH360">
        <v>0.13</v>
      </c>
      <c r="FI360">
        <v>0.11</v>
      </c>
      <c r="FJ360">
        <v>0.1</v>
      </c>
      <c r="FK360">
        <v>0.09</v>
      </c>
      <c r="FL360">
        <v>0.08</v>
      </c>
      <c r="FM360">
        <v>0.06</v>
      </c>
      <c r="FN360">
        <v>0.05</v>
      </c>
      <c r="FO360">
        <v>0.05</v>
      </c>
      <c r="FP360">
        <v>0.05</v>
      </c>
      <c r="FQ360">
        <v>0.05</v>
      </c>
      <c r="FR360">
        <v>0.05</v>
      </c>
      <c r="FS360">
        <v>0.05</v>
      </c>
      <c r="FT360">
        <v>0.06</v>
      </c>
      <c r="FU360">
        <v>0.06</v>
      </c>
      <c r="FV360">
        <v>0.05</v>
      </c>
      <c r="FW360">
        <v>7.0000000000000007E-2</v>
      </c>
      <c r="FX360">
        <v>0.08</v>
      </c>
      <c r="FY360">
        <v>0.09</v>
      </c>
      <c r="FZ360">
        <v>0.1</v>
      </c>
    </row>
    <row r="361" spans="1:182" x14ac:dyDescent="0.15">
      <c r="A361">
        <v>-174</v>
      </c>
      <c r="B361">
        <v>0</v>
      </c>
      <c r="C361">
        <v>0</v>
      </c>
      <c r="D361">
        <v>0</v>
      </c>
      <c r="E361">
        <v>0</v>
      </c>
      <c r="F361">
        <v>0</v>
      </c>
      <c r="G361">
        <v>0</v>
      </c>
      <c r="H361">
        <v>0</v>
      </c>
      <c r="I361">
        <v>0</v>
      </c>
      <c r="J361">
        <v>0</v>
      </c>
      <c r="K361">
        <v>0.03</v>
      </c>
      <c r="L361">
        <v>0.04</v>
      </c>
      <c r="M361">
        <v>0.05</v>
      </c>
      <c r="N361">
        <v>7.0000000000000007E-2</v>
      </c>
      <c r="O361">
        <v>0.11</v>
      </c>
      <c r="P361">
        <v>0.13</v>
      </c>
      <c r="Q361">
        <v>0.17</v>
      </c>
      <c r="R361">
        <v>0.21</v>
      </c>
      <c r="S361">
        <v>0.24</v>
      </c>
      <c r="T361">
        <v>0.3</v>
      </c>
      <c r="U361">
        <v>0.35</v>
      </c>
      <c r="V361">
        <v>0.42</v>
      </c>
      <c r="W361">
        <v>0.48</v>
      </c>
      <c r="X361">
        <v>0.56999999999999995</v>
      </c>
      <c r="Y361">
        <v>0.67</v>
      </c>
      <c r="Z361">
        <v>0.75</v>
      </c>
      <c r="AA361">
        <v>0.88</v>
      </c>
      <c r="AB361">
        <v>1</v>
      </c>
      <c r="AC361">
        <v>1.1100000000000001</v>
      </c>
      <c r="AD361">
        <v>1.28</v>
      </c>
      <c r="AE361">
        <v>1.44</v>
      </c>
      <c r="AF361">
        <v>1.6</v>
      </c>
      <c r="AG361">
        <v>1.8</v>
      </c>
      <c r="AH361">
        <v>1.99</v>
      </c>
      <c r="AI361">
        <v>2.13</v>
      </c>
      <c r="AJ361">
        <v>2.35</v>
      </c>
      <c r="AK361">
        <v>2.61</v>
      </c>
      <c r="AL361">
        <v>2.85</v>
      </c>
      <c r="AM361">
        <v>3.04</v>
      </c>
      <c r="AN361">
        <v>3.24</v>
      </c>
      <c r="AO361">
        <v>3.51</v>
      </c>
      <c r="AP361">
        <v>3.91</v>
      </c>
      <c r="AQ361">
        <v>4.18</v>
      </c>
      <c r="AR361">
        <v>4.4000000000000004</v>
      </c>
      <c r="AS361">
        <v>4.6100000000000003</v>
      </c>
      <c r="AT361">
        <v>4.9800000000000004</v>
      </c>
      <c r="AU361">
        <v>5.19</v>
      </c>
      <c r="AV361">
        <v>5.55</v>
      </c>
      <c r="AW361">
        <v>5.79</v>
      </c>
      <c r="AX361">
        <v>6.2</v>
      </c>
      <c r="AY361">
        <v>6.64</v>
      </c>
      <c r="AZ361">
        <v>7.16</v>
      </c>
      <c r="BA361">
        <v>7.7</v>
      </c>
      <c r="BB361">
        <v>8.1999999999999993</v>
      </c>
      <c r="BC361">
        <v>8.6999999999999993</v>
      </c>
      <c r="BD361">
        <v>9.2100000000000009</v>
      </c>
      <c r="BE361">
        <v>9.1199999999999992</v>
      </c>
      <c r="BF361">
        <v>9.2799999999999994</v>
      </c>
      <c r="BG361">
        <v>9.77</v>
      </c>
      <c r="BH361">
        <v>10.1</v>
      </c>
      <c r="BI361">
        <v>10.5</v>
      </c>
      <c r="BJ361">
        <v>11.1</v>
      </c>
      <c r="BK361">
        <v>11.5</v>
      </c>
      <c r="BL361">
        <v>11.8</v>
      </c>
      <c r="BM361">
        <v>12.1</v>
      </c>
      <c r="BN361">
        <v>12.4</v>
      </c>
      <c r="BO361">
        <v>12.6</v>
      </c>
      <c r="BP361">
        <v>12.8</v>
      </c>
      <c r="BQ361">
        <v>13</v>
      </c>
      <c r="BR361">
        <v>13.1</v>
      </c>
      <c r="BS361">
        <v>13.3</v>
      </c>
      <c r="BT361">
        <v>13.4</v>
      </c>
      <c r="BU361">
        <v>13.6</v>
      </c>
      <c r="BV361">
        <v>13.7</v>
      </c>
      <c r="BW361">
        <v>13.9</v>
      </c>
      <c r="BX361">
        <v>14</v>
      </c>
      <c r="BY361">
        <v>14.1</v>
      </c>
      <c r="BZ361">
        <v>14.3</v>
      </c>
      <c r="CA361">
        <v>14.4</v>
      </c>
      <c r="CB361">
        <v>14.5</v>
      </c>
      <c r="CC361">
        <v>14.6</v>
      </c>
      <c r="CD361">
        <v>14.7</v>
      </c>
      <c r="CE361">
        <v>14.7</v>
      </c>
      <c r="CF361">
        <v>14.8</v>
      </c>
      <c r="CG361">
        <v>14.9</v>
      </c>
      <c r="CH361">
        <v>14.9</v>
      </c>
      <c r="CI361">
        <v>15</v>
      </c>
      <c r="CJ361">
        <v>15</v>
      </c>
      <c r="CK361">
        <v>15.1</v>
      </c>
      <c r="CL361">
        <v>15.1</v>
      </c>
      <c r="CM361">
        <v>15.1</v>
      </c>
      <c r="CN361">
        <v>15.1</v>
      </c>
      <c r="CO361">
        <v>15.1</v>
      </c>
      <c r="CP361">
        <v>15.1</v>
      </c>
      <c r="CQ361">
        <v>15</v>
      </c>
      <c r="CR361">
        <v>15</v>
      </c>
      <c r="CS361">
        <v>14.9</v>
      </c>
      <c r="CT361">
        <v>14.9</v>
      </c>
      <c r="CU361">
        <v>14.8</v>
      </c>
      <c r="CV361">
        <v>14.7</v>
      </c>
      <c r="CW361">
        <v>14.6</v>
      </c>
      <c r="CX361">
        <v>14.5</v>
      </c>
      <c r="CY361">
        <v>14.4</v>
      </c>
      <c r="CZ361">
        <v>14.2</v>
      </c>
      <c r="DA361">
        <v>14.1</v>
      </c>
      <c r="DB361">
        <v>13.9</v>
      </c>
      <c r="DC361">
        <v>13.7</v>
      </c>
      <c r="DD361">
        <v>13.5</v>
      </c>
      <c r="DE361">
        <v>13.3</v>
      </c>
      <c r="DF361">
        <v>13.1</v>
      </c>
      <c r="DG361">
        <v>12.8</v>
      </c>
      <c r="DH361">
        <v>12.5</v>
      </c>
      <c r="DI361">
        <v>12.1</v>
      </c>
      <c r="DJ361">
        <v>11.7</v>
      </c>
      <c r="DK361">
        <v>11.3</v>
      </c>
      <c r="DL361">
        <v>10.4</v>
      </c>
      <c r="DM361">
        <v>9.9700000000000006</v>
      </c>
      <c r="DN361">
        <v>9.56</v>
      </c>
      <c r="DO361">
        <v>9.83</v>
      </c>
      <c r="DP361">
        <v>9.39</v>
      </c>
      <c r="DQ361">
        <v>8.8800000000000008</v>
      </c>
      <c r="DR361">
        <v>8.31</v>
      </c>
      <c r="DS361">
        <v>7.66</v>
      </c>
      <c r="DT361">
        <v>7.05</v>
      </c>
      <c r="DU361">
        <v>6.59</v>
      </c>
      <c r="DV361">
        <v>6.18</v>
      </c>
      <c r="DW361">
        <v>5.79</v>
      </c>
      <c r="DX361">
        <v>5.47</v>
      </c>
      <c r="DY361">
        <v>5.0199999999999996</v>
      </c>
      <c r="DZ361">
        <v>4.76</v>
      </c>
      <c r="EA361">
        <v>4.6900000000000004</v>
      </c>
      <c r="EB361">
        <v>4.46</v>
      </c>
      <c r="EC361">
        <v>4.13</v>
      </c>
      <c r="ED361">
        <v>3.73</v>
      </c>
      <c r="EE361">
        <v>3.45</v>
      </c>
      <c r="EF361">
        <v>3.16</v>
      </c>
      <c r="EG361">
        <v>2.98</v>
      </c>
      <c r="EH361">
        <v>2.73</v>
      </c>
      <c r="EI361">
        <v>2.4700000000000002</v>
      </c>
      <c r="EJ361">
        <v>2.27</v>
      </c>
      <c r="EK361">
        <v>2.09</v>
      </c>
      <c r="EL361">
        <v>1.91</v>
      </c>
      <c r="EM361">
        <v>1.71</v>
      </c>
      <c r="EN361">
        <v>1.54</v>
      </c>
      <c r="EO361">
        <v>1.41</v>
      </c>
      <c r="EP361">
        <v>1.26</v>
      </c>
      <c r="EQ361">
        <v>1.1399999999999999</v>
      </c>
      <c r="ER361">
        <v>1.03</v>
      </c>
      <c r="ES361">
        <v>0.91</v>
      </c>
      <c r="ET361">
        <v>0.81</v>
      </c>
      <c r="EU361">
        <v>0.73</v>
      </c>
      <c r="EV361">
        <v>0.64</v>
      </c>
      <c r="EW361">
        <v>0.56999999999999995</v>
      </c>
      <c r="EX361">
        <v>0.5</v>
      </c>
      <c r="EY361">
        <v>0.43</v>
      </c>
      <c r="EZ361">
        <v>0.37</v>
      </c>
      <c r="FA361">
        <v>0.33</v>
      </c>
      <c r="FB361">
        <v>0.28000000000000003</v>
      </c>
      <c r="FC361">
        <v>0.26</v>
      </c>
      <c r="FD361">
        <v>0.21</v>
      </c>
      <c r="FE361">
        <v>0.19</v>
      </c>
      <c r="FF361">
        <v>0.16</v>
      </c>
      <c r="FG361">
        <v>0.14000000000000001</v>
      </c>
      <c r="FH361">
        <v>0.12</v>
      </c>
      <c r="FI361">
        <v>0.1</v>
      </c>
      <c r="FJ361">
        <v>0.09</v>
      </c>
      <c r="FK361">
        <v>0.08</v>
      </c>
      <c r="FL361">
        <v>7.0000000000000007E-2</v>
      </c>
      <c r="FM361">
        <v>7.0000000000000007E-2</v>
      </c>
      <c r="FN361">
        <v>0.06</v>
      </c>
      <c r="FO361">
        <v>0.05</v>
      </c>
      <c r="FP361">
        <v>0.05</v>
      </c>
      <c r="FQ361">
        <v>0.04</v>
      </c>
      <c r="FR361">
        <v>0.04</v>
      </c>
      <c r="FS361">
        <v>0.04</v>
      </c>
      <c r="FT361">
        <v>0.05</v>
      </c>
      <c r="FU361">
        <v>0.05</v>
      </c>
      <c r="FV361">
        <v>0.05</v>
      </c>
      <c r="FW361">
        <v>7.0000000000000007E-2</v>
      </c>
      <c r="FX361">
        <v>0.08</v>
      </c>
      <c r="FY361">
        <v>0.09</v>
      </c>
      <c r="FZ361">
        <v>0.1</v>
      </c>
    </row>
    <row r="362" spans="1:182" x14ac:dyDescent="0.15">
      <c r="A362">
        <v>-175</v>
      </c>
      <c r="B362">
        <v>0</v>
      </c>
      <c r="C362">
        <v>0</v>
      </c>
      <c r="D362">
        <v>0</v>
      </c>
      <c r="E362">
        <v>0</v>
      </c>
      <c r="F362">
        <v>0</v>
      </c>
      <c r="G362">
        <v>0</v>
      </c>
      <c r="H362">
        <v>0</v>
      </c>
      <c r="I362">
        <v>0</v>
      </c>
      <c r="J362">
        <v>0</v>
      </c>
      <c r="K362">
        <v>0.02</v>
      </c>
      <c r="L362">
        <v>0.04</v>
      </c>
      <c r="M362">
        <v>0.05</v>
      </c>
      <c r="N362">
        <v>0.09</v>
      </c>
      <c r="O362">
        <v>0.11</v>
      </c>
      <c r="P362">
        <v>0.14000000000000001</v>
      </c>
      <c r="Q362">
        <v>0.17</v>
      </c>
      <c r="R362">
        <v>0.21</v>
      </c>
      <c r="S362">
        <v>0.25</v>
      </c>
      <c r="T362">
        <v>0.3</v>
      </c>
      <c r="U362">
        <v>0.36</v>
      </c>
      <c r="V362">
        <v>0.41</v>
      </c>
      <c r="W362">
        <v>0.5</v>
      </c>
      <c r="X362">
        <v>0.56000000000000005</v>
      </c>
      <c r="Y362">
        <v>0.67</v>
      </c>
      <c r="Z362">
        <v>0.77</v>
      </c>
      <c r="AA362">
        <v>0.89</v>
      </c>
      <c r="AB362">
        <v>1.05</v>
      </c>
      <c r="AC362">
        <v>1.18</v>
      </c>
      <c r="AD362">
        <v>1.29</v>
      </c>
      <c r="AE362">
        <v>1.46</v>
      </c>
      <c r="AF362">
        <v>1.65</v>
      </c>
      <c r="AG362">
        <v>1.82</v>
      </c>
      <c r="AH362">
        <v>2.04</v>
      </c>
      <c r="AI362">
        <v>2.15</v>
      </c>
      <c r="AJ362">
        <v>2.38</v>
      </c>
      <c r="AK362">
        <v>2.67</v>
      </c>
      <c r="AL362">
        <v>2.88</v>
      </c>
      <c r="AM362">
        <v>3.04</v>
      </c>
      <c r="AN362">
        <v>3.25</v>
      </c>
      <c r="AO362">
        <v>3.58</v>
      </c>
      <c r="AP362">
        <v>3.99</v>
      </c>
      <c r="AQ362">
        <v>4.2</v>
      </c>
      <c r="AR362">
        <v>4.4800000000000004</v>
      </c>
      <c r="AS362">
        <v>4.72</v>
      </c>
      <c r="AT362">
        <v>4.92</v>
      </c>
      <c r="AU362">
        <v>5.25</v>
      </c>
      <c r="AV362">
        <v>5.55</v>
      </c>
      <c r="AW362">
        <v>5.86</v>
      </c>
      <c r="AX362">
        <v>6.31</v>
      </c>
      <c r="AY362">
        <v>6.69</v>
      </c>
      <c r="AZ362">
        <v>7.17</v>
      </c>
      <c r="BA362">
        <v>7.76</v>
      </c>
      <c r="BB362">
        <v>8.24</v>
      </c>
      <c r="BC362">
        <v>8.74</v>
      </c>
      <c r="BD362">
        <v>9.35</v>
      </c>
      <c r="BE362">
        <v>9.42</v>
      </c>
      <c r="BF362">
        <v>9.39</v>
      </c>
      <c r="BG362">
        <v>9.75</v>
      </c>
      <c r="BH362">
        <v>10.199999999999999</v>
      </c>
      <c r="BI362">
        <v>10.7</v>
      </c>
      <c r="BJ362">
        <v>11.2</v>
      </c>
      <c r="BK362">
        <v>11.5</v>
      </c>
      <c r="BL362">
        <v>11.9</v>
      </c>
      <c r="BM362">
        <v>12.2</v>
      </c>
      <c r="BN362">
        <v>12.4</v>
      </c>
      <c r="BO362">
        <v>12.6</v>
      </c>
      <c r="BP362">
        <v>12.8</v>
      </c>
      <c r="BQ362">
        <v>13</v>
      </c>
      <c r="BR362">
        <v>13.2</v>
      </c>
      <c r="BS362">
        <v>13.3</v>
      </c>
      <c r="BT362">
        <v>13.5</v>
      </c>
      <c r="BU362">
        <v>13.6</v>
      </c>
      <c r="BV362">
        <v>13.8</v>
      </c>
      <c r="BW362">
        <v>13.9</v>
      </c>
      <c r="BX362">
        <v>14</v>
      </c>
      <c r="BY362">
        <v>14.2</v>
      </c>
      <c r="BZ362">
        <v>14.3</v>
      </c>
      <c r="CA362">
        <v>14.4</v>
      </c>
      <c r="CB362">
        <v>14.5</v>
      </c>
      <c r="CC362">
        <v>14.6</v>
      </c>
      <c r="CD362">
        <v>14.7</v>
      </c>
      <c r="CE362">
        <v>14.8</v>
      </c>
      <c r="CF362">
        <v>14.8</v>
      </c>
      <c r="CG362">
        <v>14.9</v>
      </c>
      <c r="CH362">
        <v>15</v>
      </c>
      <c r="CI362">
        <v>15</v>
      </c>
      <c r="CJ362">
        <v>15.1</v>
      </c>
      <c r="CK362">
        <v>15.1</v>
      </c>
      <c r="CL362">
        <v>15.1</v>
      </c>
      <c r="CM362">
        <v>15.1</v>
      </c>
      <c r="CN362">
        <v>15.1</v>
      </c>
      <c r="CO362">
        <v>15.1</v>
      </c>
      <c r="CP362">
        <v>15.1</v>
      </c>
      <c r="CQ362">
        <v>15.1</v>
      </c>
      <c r="CR362">
        <v>15</v>
      </c>
      <c r="CS362">
        <v>15</v>
      </c>
      <c r="CT362">
        <v>14.9</v>
      </c>
      <c r="CU362">
        <v>14.8</v>
      </c>
      <c r="CV362">
        <v>14.7</v>
      </c>
      <c r="CW362">
        <v>14.6</v>
      </c>
      <c r="CX362">
        <v>14.5</v>
      </c>
      <c r="CY362">
        <v>14.4</v>
      </c>
      <c r="CZ362">
        <v>14.2</v>
      </c>
      <c r="DA362">
        <v>14.1</v>
      </c>
      <c r="DB362">
        <v>13.9</v>
      </c>
      <c r="DC362">
        <v>13.7</v>
      </c>
      <c r="DD362">
        <v>13.5</v>
      </c>
      <c r="DE362">
        <v>13.3</v>
      </c>
      <c r="DF362">
        <v>13</v>
      </c>
      <c r="DG362">
        <v>12.8</v>
      </c>
      <c r="DH362">
        <v>12.4</v>
      </c>
      <c r="DI362">
        <v>12</v>
      </c>
      <c r="DJ362">
        <v>11.7</v>
      </c>
      <c r="DK362">
        <v>11.2</v>
      </c>
      <c r="DL362">
        <v>10.4</v>
      </c>
      <c r="DM362">
        <v>9.94</v>
      </c>
      <c r="DN362">
        <v>9.5399999999999991</v>
      </c>
      <c r="DO362">
        <v>9.8800000000000008</v>
      </c>
      <c r="DP362">
        <v>9.2899999999999991</v>
      </c>
      <c r="DQ362">
        <v>8.86</v>
      </c>
      <c r="DR362">
        <v>8.2100000000000009</v>
      </c>
      <c r="DS362">
        <v>7.58</v>
      </c>
      <c r="DT362">
        <v>6.98</v>
      </c>
      <c r="DU362">
        <v>6.51</v>
      </c>
      <c r="DV362">
        <v>6.13</v>
      </c>
      <c r="DW362">
        <v>5.76</v>
      </c>
      <c r="DX362">
        <v>5.35</v>
      </c>
      <c r="DY362">
        <v>5.0599999999999996</v>
      </c>
      <c r="DZ362">
        <v>4.8099999999999996</v>
      </c>
      <c r="EA362">
        <v>4.6100000000000003</v>
      </c>
      <c r="EB362">
        <v>4.3499999999999996</v>
      </c>
      <c r="EC362">
        <v>4.05</v>
      </c>
      <c r="ED362">
        <v>3.66</v>
      </c>
      <c r="EE362">
        <v>3.31</v>
      </c>
      <c r="EF362">
        <v>3.15</v>
      </c>
      <c r="EG362">
        <v>2.91</v>
      </c>
      <c r="EH362">
        <v>2.7</v>
      </c>
      <c r="EI362">
        <v>2.4300000000000002</v>
      </c>
      <c r="EJ362">
        <v>2.21</v>
      </c>
      <c r="EK362">
        <v>2.0699999999999998</v>
      </c>
      <c r="EL362">
        <v>1.86</v>
      </c>
      <c r="EM362">
        <v>1.7</v>
      </c>
      <c r="EN362">
        <v>1.51</v>
      </c>
      <c r="EO362">
        <v>1.38</v>
      </c>
      <c r="EP362">
        <v>1.25</v>
      </c>
      <c r="EQ362">
        <v>1.1200000000000001</v>
      </c>
      <c r="ER362">
        <v>0.98</v>
      </c>
      <c r="ES362">
        <v>0.89</v>
      </c>
      <c r="ET362">
        <v>0.8</v>
      </c>
      <c r="EU362">
        <v>0.71</v>
      </c>
      <c r="EV362">
        <v>0.63</v>
      </c>
      <c r="EW362">
        <v>0.54</v>
      </c>
      <c r="EX362">
        <v>0.48</v>
      </c>
      <c r="EY362">
        <v>0.42</v>
      </c>
      <c r="EZ362">
        <v>0.37</v>
      </c>
      <c r="FA362">
        <v>0.31</v>
      </c>
      <c r="FB362">
        <v>0.27</v>
      </c>
      <c r="FC362">
        <v>0.24</v>
      </c>
      <c r="FD362">
        <v>0.21</v>
      </c>
      <c r="FE362">
        <v>0.18</v>
      </c>
      <c r="FF362">
        <v>0.16</v>
      </c>
      <c r="FG362">
        <v>0.13</v>
      </c>
      <c r="FH362">
        <v>0.12</v>
      </c>
      <c r="FI362">
        <v>0.1</v>
      </c>
      <c r="FJ362">
        <v>0.09</v>
      </c>
      <c r="FK362">
        <v>0.08</v>
      </c>
      <c r="FL362">
        <v>7.0000000000000007E-2</v>
      </c>
      <c r="FM362">
        <v>0.06</v>
      </c>
      <c r="FN362">
        <v>0.06</v>
      </c>
      <c r="FO362">
        <v>0.04</v>
      </c>
      <c r="FP362">
        <v>0.04</v>
      </c>
      <c r="FQ362">
        <v>0.04</v>
      </c>
      <c r="FR362">
        <v>0.04</v>
      </c>
      <c r="FS362">
        <v>0.04</v>
      </c>
      <c r="FT362">
        <v>0.05</v>
      </c>
      <c r="FU362">
        <v>0.06</v>
      </c>
      <c r="FV362">
        <v>0.06</v>
      </c>
      <c r="FW362">
        <v>7.0000000000000007E-2</v>
      </c>
      <c r="FX362">
        <v>0.08</v>
      </c>
      <c r="FY362">
        <v>0.09</v>
      </c>
      <c r="FZ362">
        <v>0.1</v>
      </c>
    </row>
    <row r="363" spans="1:182" x14ac:dyDescent="0.15">
      <c r="A363">
        <v>-176</v>
      </c>
      <c r="B363">
        <v>0</v>
      </c>
      <c r="C363">
        <v>0</v>
      </c>
      <c r="D363">
        <v>0</v>
      </c>
      <c r="E363">
        <v>0</v>
      </c>
      <c r="F363">
        <v>0</v>
      </c>
      <c r="G363">
        <v>0</v>
      </c>
      <c r="H363">
        <v>0</v>
      </c>
      <c r="I363">
        <v>0</v>
      </c>
      <c r="J363">
        <v>0</v>
      </c>
      <c r="K363">
        <v>0.03</v>
      </c>
      <c r="L363">
        <v>0.04</v>
      </c>
      <c r="M363">
        <v>7.0000000000000007E-2</v>
      </c>
      <c r="N363">
        <v>0.09</v>
      </c>
      <c r="O363">
        <v>0.11</v>
      </c>
      <c r="P363">
        <v>0.14000000000000001</v>
      </c>
      <c r="Q363">
        <v>0.16</v>
      </c>
      <c r="R363">
        <v>0.21</v>
      </c>
      <c r="S363">
        <v>0.26</v>
      </c>
      <c r="T363">
        <v>0.3</v>
      </c>
      <c r="U363">
        <v>0.37</v>
      </c>
      <c r="V363">
        <v>0.43</v>
      </c>
      <c r="W363">
        <v>0.49</v>
      </c>
      <c r="X363">
        <v>0.57999999999999996</v>
      </c>
      <c r="Y363">
        <v>0.68</v>
      </c>
      <c r="Z363">
        <v>0.8</v>
      </c>
      <c r="AA363">
        <v>0.88</v>
      </c>
      <c r="AB363">
        <v>1.03</v>
      </c>
      <c r="AC363">
        <v>1.17</v>
      </c>
      <c r="AD363">
        <v>1.3</v>
      </c>
      <c r="AE363">
        <v>1.46</v>
      </c>
      <c r="AF363">
        <v>1.67</v>
      </c>
      <c r="AG363">
        <v>1.87</v>
      </c>
      <c r="AH363">
        <v>2.02</v>
      </c>
      <c r="AI363">
        <v>2.23</v>
      </c>
      <c r="AJ363">
        <v>2.41</v>
      </c>
      <c r="AK363">
        <v>2.65</v>
      </c>
      <c r="AL363">
        <v>2.9</v>
      </c>
      <c r="AM363">
        <v>3.07</v>
      </c>
      <c r="AN363">
        <v>3.33</v>
      </c>
      <c r="AO363">
        <v>3.66</v>
      </c>
      <c r="AP363">
        <v>3.94</v>
      </c>
      <c r="AQ363">
        <v>4.3</v>
      </c>
      <c r="AR363">
        <v>4.51</v>
      </c>
      <c r="AS363">
        <v>4.82</v>
      </c>
      <c r="AT363">
        <v>5.04</v>
      </c>
      <c r="AU363">
        <v>5.3</v>
      </c>
      <c r="AV363">
        <v>5.64</v>
      </c>
      <c r="AW363">
        <v>5.9</v>
      </c>
      <c r="AX363">
        <v>6.35</v>
      </c>
      <c r="AY363">
        <v>6.79</v>
      </c>
      <c r="AZ363">
        <v>7.29</v>
      </c>
      <c r="BA363">
        <v>7.89</v>
      </c>
      <c r="BB363">
        <v>8.32</v>
      </c>
      <c r="BC363">
        <v>8.83</v>
      </c>
      <c r="BD363">
        <v>9.3800000000000008</v>
      </c>
      <c r="BE363">
        <v>9.26</v>
      </c>
      <c r="BF363">
        <v>9.44</v>
      </c>
      <c r="BG363">
        <v>9.83</v>
      </c>
      <c r="BH363">
        <v>10.3</v>
      </c>
      <c r="BI363">
        <v>10.8</v>
      </c>
      <c r="BJ363">
        <v>11.2</v>
      </c>
      <c r="BK363">
        <v>11.6</v>
      </c>
      <c r="BL363">
        <v>11.9</v>
      </c>
      <c r="BM363">
        <v>12.2</v>
      </c>
      <c r="BN363">
        <v>12.4</v>
      </c>
      <c r="BO363">
        <v>12.7</v>
      </c>
      <c r="BP363">
        <v>12.9</v>
      </c>
      <c r="BQ363">
        <v>13</v>
      </c>
      <c r="BR363">
        <v>13.2</v>
      </c>
      <c r="BS363">
        <v>13.4</v>
      </c>
      <c r="BT363">
        <v>13.5</v>
      </c>
      <c r="BU363">
        <v>13.7</v>
      </c>
      <c r="BV363">
        <v>13.8</v>
      </c>
      <c r="BW363">
        <v>14</v>
      </c>
      <c r="BX363">
        <v>14.1</v>
      </c>
      <c r="BY363">
        <v>14.2</v>
      </c>
      <c r="BZ363">
        <v>14.3</v>
      </c>
      <c r="CA363">
        <v>14.4</v>
      </c>
      <c r="CB363">
        <v>14.5</v>
      </c>
      <c r="CC363">
        <v>14.6</v>
      </c>
      <c r="CD363">
        <v>14.7</v>
      </c>
      <c r="CE363">
        <v>14.8</v>
      </c>
      <c r="CF363">
        <v>14.9</v>
      </c>
      <c r="CG363">
        <v>14.9</v>
      </c>
      <c r="CH363">
        <v>15</v>
      </c>
      <c r="CI363">
        <v>15</v>
      </c>
      <c r="CJ363">
        <v>15.1</v>
      </c>
      <c r="CK363">
        <v>15.1</v>
      </c>
      <c r="CL363">
        <v>15.1</v>
      </c>
      <c r="CM363">
        <v>15.1</v>
      </c>
      <c r="CN363">
        <v>15.1</v>
      </c>
      <c r="CO363">
        <v>15.1</v>
      </c>
      <c r="CP363">
        <v>15.1</v>
      </c>
      <c r="CQ363">
        <v>15.1</v>
      </c>
      <c r="CR363">
        <v>15</v>
      </c>
      <c r="CS363">
        <v>15</v>
      </c>
      <c r="CT363">
        <v>14.9</v>
      </c>
      <c r="CU363">
        <v>14.8</v>
      </c>
      <c r="CV363">
        <v>14.7</v>
      </c>
      <c r="CW363">
        <v>14.6</v>
      </c>
      <c r="CX363">
        <v>14.5</v>
      </c>
      <c r="CY363">
        <v>14.4</v>
      </c>
      <c r="CZ363">
        <v>14.2</v>
      </c>
      <c r="DA363">
        <v>14.1</v>
      </c>
      <c r="DB363">
        <v>13.9</v>
      </c>
      <c r="DC363">
        <v>13.7</v>
      </c>
      <c r="DD363">
        <v>13.5</v>
      </c>
      <c r="DE363">
        <v>13.3</v>
      </c>
      <c r="DF363">
        <v>13</v>
      </c>
      <c r="DG363">
        <v>12.7</v>
      </c>
      <c r="DH363">
        <v>12.4</v>
      </c>
      <c r="DI363">
        <v>12</v>
      </c>
      <c r="DJ363">
        <v>11.6</v>
      </c>
      <c r="DK363">
        <v>11.1</v>
      </c>
      <c r="DL363">
        <v>10.3</v>
      </c>
      <c r="DM363">
        <v>9.86</v>
      </c>
      <c r="DN363">
        <v>9.58</v>
      </c>
      <c r="DO363">
        <v>9.8000000000000007</v>
      </c>
      <c r="DP363">
        <v>9.3699999999999992</v>
      </c>
      <c r="DQ363">
        <v>8.77</v>
      </c>
      <c r="DR363">
        <v>8.11</v>
      </c>
      <c r="DS363">
        <v>7.49</v>
      </c>
      <c r="DT363">
        <v>6.89</v>
      </c>
      <c r="DU363">
        <v>6.46</v>
      </c>
      <c r="DV363">
        <v>6.04</v>
      </c>
      <c r="DW363">
        <v>5.73</v>
      </c>
      <c r="DX363">
        <v>5.37</v>
      </c>
      <c r="DY363">
        <v>5.01</v>
      </c>
      <c r="DZ363">
        <v>4.8</v>
      </c>
      <c r="EA363">
        <v>4.57</v>
      </c>
      <c r="EB363">
        <v>4.3499999999999996</v>
      </c>
      <c r="EC363">
        <v>3.97</v>
      </c>
      <c r="ED363">
        <v>3.6</v>
      </c>
      <c r="EE363">
        <v>3.31</v>
      </c>
      <c r="EF363">
        <v>3.12</v>
      </c>
      <c r="EG363">
        <v>2.86</v>
      </c>
      <c r="EH363">
        <v>2.64</v>
      </c>
      <c r="EI363">
        <v>2.39</v>
      </c>
      <c r="EJ363">
        <v>2.17</v>
      </c>
      <c r="EK363">
        <v>1.99</v>
      </c>
      <c r="EL363">
        <v>1.83</v>
      </c>
      <c r="EM363">
        <v>1.67</v>
      </c>
      <c r="EN363">
        <v>1.48</v>
      </c>
      <c r="EO363">
        <v>1.35</v>
      </c>
      <c r="EP363">
        <v>1.22</v>
      </c>
      <c r="EQ363">
        <v>1.08</v>
      </c>
      <c r="ER363">
        <v>0.96</v>
      </c>
      <c r="ES363">
        <v>0.85</v>
      </c>
      <c r="ET363">
        <v>0.74</v>
      </c>
      <c r="EU363">
        <v>0.68</v>
      </c>
      <c r="EV363">
        <v>0.61</v>
      </c>
      <c r="EW363">
        <v>0.53</v>
      </c>
      <c r="EX363">
        <v>0.45</v>
      </c>
      <c r="EY363">
        <v>0.38</v>
      </c>
      <c r="EZ363">
        <v>0.35</v>
      </c>
      <c r="FA363">
        <v>0.3</v>
      </c>
      <c r="FB363">
        <v>0.27</v>
      </c>
      <c r="FC363">
        <v>0.23</v>
      </c>
      <c r="FD363">
        <v>0.19</v>
      </c>
      <c r="FE363">
        <v>0.17</v>
      </c>
      <c r="FF363">
        <v>0.14000000000000001</v>
      </c>
      <c r="FG363">
        <v>0.12</v>
      </c>
      <c r="FH363">
        <v>0.11</v>
      </c>
      <c r="FI363">
        <v>0.1</v>
      </c>
      <c r="FJ363">
        <v>7.0000000000000007E-2</v>
      </c>
      <c r="FK363">
        <v>7.0000000000000007E-2</v>
      </c>
      <c r="FL363">
        <v>0.05</v>
      </c>
      <c r="FM363">
        <v>0.06</v>
      </c>
      <c r="FN363">
        <v>0.05</v>
      </c>
      <c r="FO363">
        <v>0.04</v>
      </c>
      <c r="FP363">
        <v>0.04</v>
      </c>
      <c r="FQ363">
        <v>0.04</v>
      </c>
      <c r="FR363">
        <v>0.04</v>
      </c>
      <c r="FS363">
        <v>0.04</v>
      </c>
      <c r="FT363">
        <v>0.04</v>
      </c>
      <c r="FU363">
        <v>0.05</v>
      </c>
      <c r="FV363">
        <v>0.06</v>
      </c>
      <c r="FW363">
        <v>7.0000000000000007E-2</v>
      </c>
      <c r="FX363">
        <v>0.08</v>
      </c>
      <c r="FY363">
        <v>0.09</v>
      </c>
      <c r="FZ363">
        <v>0.1</v>
      </c>
    </row>
    <row r="364" spans="1:182" x14ac:dyDescent="0.15">
      <c r="A364">
        <v>-177</v>
      </c>
      <c r="B364">
        <v>0</v>
      </c>
      <c r="C364">
        <v>0</v>
      </c>
      <c r="D364">
        <v>0</v>
      </c>
      <c r="E364">
        <v>0</v>
      </c>
      <c r="F364">
        <v>0</v>
      </c>
      <c r="G364">
        <v>0</v>
      </c>
      <c r="H364">
        <v>0</v>
      </c>
      <c r="I364">
        <v>0</v>
      </c>
      <c r="J364">
        <v>0</v>
      </c>
      <c r="K364">
        <v>0.03</v>
      </c>
      <c r="L364">
        <v>0.04</v>
      </c>
      <c r="M364">
        <v>7.0000000000000007E-2</v>
      </c>
      <c r="N364">
        <v>0.09</v>
      </c>
      <c r="O364">
        <v>0.11</v>
      </c>
      <c r="P364">
        <v>0.14000000000000001</v>
      </c>
      <c r="Q364">
        <v>0.18</v>
      </c>
      <c r="R364">
        <v>0.22</v>
      </c>
      <c r="S364">
        <v>0.27</v>
      </c>
      <c r="T364">
        <v>0.31</v>
      </c>
      <c r="U364">
        <v>0.37</v>
      </c>
      <c r="V364">
        <v>0.45</v>
      </c>
      <c r="W364">
        <v>0.53</v>
      </c>
      <c r="X364">
        <v>0.59</v>
      </c>
      <c r="Y364">
        <v>0.72</v>
      </c>
      <c r="Z364">
        <v>0.78</v>
      </c>
      <c r="AA364">
        <v>0.89</v>
      </c>
      <c r="AB364">
        <v>1.04</v>
      </c>
      <c r="AC364">
        <v>1.19</v>
      </c>
      <c r="AD364">
        <v>1.33</v>
      </c>
      <c r="AE364">
        <v>1.49</v>
      </c>
      <c r="AF364">
        <v>1.68</v>
      </c>
      <c r="AG364">
        <v>1.83</v>
      </c>
      <c r="AH364">
        <v>2.06</v>
      </c>
      <c r="AI364">
        <v>2.2200000000000002</v>
      </c>
      <c r="AJ364">
        <v>2.4300000000000002</v>
      </c>
      <c r="AK364">
        <v>2.68</v>
      </c>
      <c r="AL364">
        <v>2.93</v>
      </c>
      <c r="AM364">
        <v>3.11</v>
      </c>
      <c r="AN364">
        <v>3.36</v>
      </c>
      <c r="AO364">
        <v>3.69</v>
      </c>
      <c r="AP364">
        <v>4.08</v>
      </c>
      <c r="AQ364">
        <v>4.3499999999999996</v>
      </c>
      <c r="AR364">
        <v>4.42</v>
      </c>
      <c r="AS364">
        <v>4.75</v>
      </c>
      <c r="AT364">
        <v>5.01</v>
      </c>
      <c r="AU364">
        <v>5.35</v>
      </c>
      <c r="AV364">
        <v>5.62</v>
      </c>
      <c r="AW364">
        <v>5.92</v>
      </c>
      <c r="AX364">
        <v>6.41</v>
      </c>
      <c r="AY364">
        <v>6.83</v>
      </c>
      <c r="AZ364">
        <v>7.39</v>
      </c>
      <c r="BA364">
        <v>7.93</v>
      </c>
      <c r="BB364">
        <v>8.39</v>
      </c>
      <c r="BC364">
        <v>8.93</v>
      </c>
      <c r="BD364">
        <v>9.48</v>
      </c>
      <c r="BE364">
        <v>9.25</v>
      </c>
      <c r="BF364">
        <v>9.49</v>
      </c>
      <c r="BG364">
        <v>9.94</v>
      </c>
      <c r="BH364">
        <v>10.3</v>
      </c>
      <c r="BI364">
        <v>10.9</v>
      </c>
      <c r="BJ364">
        <v>11.3</v>
      </c>
      <c r="BK364">
        <v>11.6</v>
      </c>
      <c r="BL364">
        <v>12</v>
      </c>
      <c r="BM364">
        <v>12.2</v>
      </c>
      <c r="BN364">
        <v>12.5</v>
      </c>
      <c r="BO364">
        <v>12.7</v>
      </c>
      <c r="BP364">
        <v>12.9</v>
      </c>
      <c r="BQ364">
        <v>13.1</v>
      </c>
      <c r="BR364">
        <v>13.2</v>
      </c>
      <c r="BS364">
        <v>13.4</v>
      </c>
      <c r="BT364">
        <v>13.6</v>
      </c>
      <c r="BU364">
        <v>13.7</v>
      </c>
      <c r="BV364">
        <v>13.9</v>
      </c>
      <c r="BW364">
        <v>14</v>
      </c>
      <c r="BX364">
        <v>14.1</v>
      </c>
      <c r="BY364">
        <v>14.2</v>
      </c>
      <c r="BZ364">
        <v>14.4</v>
      </c>
      <c r="CA364">
        <v>14.5</v>
      </c>
      <c r="CB364">
        <v>14.6</v>
      </c>
      <c r="CC364">
        <v>14.7</v>
      </c>
      <c r="CD364">
        <v>14.7</v>
      </c>
      <c r="CE364">
        <v>14.8</v>
      </c>
      <c r="CF364">
        <v>14.9</v>
      </c>
      <c r="CG364">
        <v>15</v>
      </c>
      <c r="CH364">
        <v>15</v>
      </c>
      <c r="CI364">
        <v>15.1</v>
      </c>
      <c r="CJ364">
        <v>15.1</v>
      </c>
      <c r="CK364">
        <v>15.1</v>
      </c>
      <c r="CL364">
        <v>15.2</v>
      </c>
      <c r="CM364">
        <v>15.2</v>
      </c>
      <c r="CN364">
        <v>15.2</v>
      </c>
      <c r="CO364">
        <v>15.1</v>
      </c>
      <c r="CP364">
        <v>15.1</v>
      </c>
      <c r="CQ364">
        <v>15.1</v>
      </c>
      <c r="CR364">
        <v>15.1</v>
      </c>
      <c r="CS364">
        <v>15</v>
      </c>
      <c r="CT364">
        <v>14.9</v>
      </c>
      <c r="CU364">
        <v>14.8</v>
      </c>
      <c r="CV364">
        <v>14.8</v>
      </c>
      <c r="CW364">
        <v>14.7</v>
      </c>
      <c r="CX364">
        <v>14.5</v>
      </c>
      <c r="CY364">
        <v>14.4</v>
      </c>
      <c r="CZ364">
        <v>14.2</v>
      </c>
      <c r="DA364">
        <v>14.1</v>
      </c>
      <c r="DB364">
        <v>13.9</v>
      </c>
      <c r="DC364">
        <v>13.7</v>
      </c>
      <c r="DD364">
        <v>13.5</v>
      </c>
      <c r="DE364">
        <v>13.3</v>
      </c>
      <c r="DF364">
        <v>13</v>
      </c>
      <c r="DG364">
        <v>12.7</v>
      </c>
      <c r="DH364">
        <v>12.4</v>
      </c>
      <c r="DI364">
        <v>12</v>
      </c>
      <c r="DJ364">
        <v>11.6</v>
      </c>
      <c r="DK364">
        <v>11.1</v>
      </c>
      <c r="DL364">
        <v>10.3</v>
      </c>
      <c r="DM364">
        <v>9.82</v>
      </c>
      <c r="DN364">
        <v>9.6300000000000008</v>
      </c>
      <c r="DO364">
        <v>9.6999999999999993</v>
      </c>
      <c r="DP364">
        <v>9.2899999999999991</v>
      </c>
      <c r="DQ364">
        <v>8.68</v>
      </c>
      <c r="DR364">
        <v>8.01</v>
      </c>
      <c r="DS364">
        <v>7.4</v>
      </c>
      <c r="DT364">
        <v>6.82</v>
      </c>
      <c r="DU364">
        <v>6.4</v>
      </c>
      <c r="DV364">
        <v>5.98</v>
      </c>
      <c r="DW364">
        <v>5.65</v>
      </c>
      <c r="DX364">
        <v>5.33</v>
      </c>
      <c r="DY364">
        <v>4.95</v>
      </c>
      <c r="DZ364">
        <v>4.76</v>
      </c>
      <c r="EA364">
        <v>4.55</v>
      </c>
      <c r="EB364">
        <v>4.32</v>
      </c>
      <c r="EC364">
        <v>3.92</v>
      </c>
      <c r="ED364">
        <v>3.52</v>
      </c>
      <c r="EE364">
        <v>3.25</v>
      </c>
      <c r="EF364">
        <v>3.07</v>
      </c>
      <c r="EG364">
        <v>2.88</v>
      </c>
      <c r="EH364">
        <v>2.6</v>
      </c>
      <c r="EI364">
        <v>2.34</v>
      </c>
      <c r="EJ364">
        <v>2.17</v>
      </c>
      <c r="EK364">
        <v>1.95</v>
      </c>
      <c r="EL364">
        <v>1.79</v>
      </c>
      <c r="EM364">
        <v>1.61</v>
      </c>
      <c r="EN364">
        <v>1.46</v>
      </c>
      <c r="EO364">
        <v>1.31</v>
      </c>
      <c r="EP364">
        <v>1.19</v>
      </c>
      <c r="EQ364">
        <v>1.04</v>
      </c>
      <c r="ER364">
        <v>0.94</v>
      </c>
      <c r="ES364">
        <v>0.83</v>
      </c>
      <c r="ET364">
        <v>0.76</v>
      </c>
      <c r="EU364">
        <v>0.65</v>
      </c>
      <c r="EV364">
        <v>0.56999999999999995</v>
      </c>
      <c r="EW364">
        <v>0.5</v>
      </c>
      <c r="EX364">
        <v>0.44</v>
      </c>
      <c r="EY364">
        <v>0.39</v>
      </c>
      <c r="EZ364">
        <v>0.35</v>
      </c>
      <c r="FA364">
        <v>0.28999999999999998</v>
      </c>
      <c r="FB364">
        <v>0.25</v>
      </c>
      <c r="FC364">
        <v>0.22</v>
      </c>
      <c r="FD364">
        <v>0.18</v>
      </c>
      <c r="FE364">
        <v>0.16</v>
      </c>
      <c r="FF364">
        <v>0.14000000000000001</v>
      </c>
      <c r="FG364">
        <v>0.12</v>
      </c>
      <c r="FH364">
        <v>0.1</v>
      </c>
      <c r="FI364">
        <v>0.09</v>
      </c>
      <c r="FJ364">
        <v>0.08</v>
      </c>
      <c r="FK364">
        <v>7.0000000000000007E-2</v>
      </c>
      <c r="FL364">
        <v>0.06</v>
      </c>
      <c r="FM364">
        <v>0.05</v>
      </c>
      <c r="FN364">
        <v>0.04</v>
      </c>
      <c r="FO364">
        <v>0.04</v>
      </c>
      <c r="FP364">
        <v>0.04</v>
      </c>
      <c r="FQ364">
        <v>0.04</v>
      </c>
      <c r="FR364">
        <v>0.04</v>
      </c>
      <c r="FS364">
        <v>0.04</v>
      </c>
      <c r="FT364">
        <v>0.04</v>
      </c>
      <c r="FU364">
        <v>0.05</v>
      </c>
      <c r="FV364">
        <v>0.06</v>
      </c>
      <c r="FW364">
        <v>7.0000000000000007E-2</v>
      </c>
      <c r="FX364">
        <v>0.08</v>
      </c>
      <c r="FY364">
        <v>0.09</v>
      </c>
      <c r="FZ364">
        <v>0.1</v>
      </c>
    </row>
    <row r="365" spans="1:182" x14ac:dyDescent="0.15">
      <c r="A365">
        <v>-178</v>
      </c>
      <c r="B365">
        <v>0</v>
      </c>
      <c r="C365">
        <v>0</v>
      </c>
      <c r="D365">
        <v>0</v>
      </c>
      <c r="E365">
        <v>0</v>
      </c>
      <c r="F365">
        <v>0</v>
      </c>
      <c r="G365">
        <v>0</v>
      </c>
      <c r="H365">
        <v>0</v>
      </c>
      <c r="I365">
        <v>0</v>
      </c>
      <c r="J365">
        <v>0</v>
      </c>
      <c r="K365">
        <v>0.03</v>
      </c>
      <c r="L365">
        <v>0.04</v>
      </c>
      <c r="M365">
        <v>7.0000000000000007E-2</v>
      </c>
      <c r="N365">
        <v>0.09</v>
      </c>
      <c r="O365">
        <v>0.12</v>
      </c>
      <c r="P365">
        <v>0.14000000000000001</v>
      </c>
      <c r="Q365">
        <v>0.18</v>
      </c>
      <c r="R365">
        <v>0.22</v>
      </c>
      <c r="S365">
        <v>0.27</v>
      </c>
      <c r="T365">
        <v>0.32</v>
      </c>
      <c r="U365">
        <v>0.38</v>
      </c>
      <c r="V365">
        <v>0.46</v>
      </c>
      <c r="W365">
        <v>0.52</v>
      </c>
      <c r="X365">
        <v>0.61</v>
      </c>
      <c r="Y365">
        <v>0.69</v>
      </c>
      <c r="Z365">
        <v>0.8</v>
      </c>
      <c r="AA365">
        <v>0.94</v>
      </c>
      <c r="AB365">
        <v>1.06</v>
      </c>
      <c r="AC365">
        <v>1.22</v>
      </c>
      <c r="AD365">
        <v>1.33</v>
      </c>
      <c r="AE365">
        <v>1.53</v>
      </c>
      <c r="AF365">
        <v>1.67</v>
      </c>
      <c r="AG365">
        <v>1.87</v>
      </c>
      <c r="AH365">
        <v>2.0099999999999998</v>
      </c>
      <c r="AI365">
        <v>2.23</v>
      </c>
      <c r="AJ365">
        <v>2.4700000000000002</v>
      </c>
      <c r="AK365">
        <v>2.68</v>
      </c>
      <c r="AL365">
        <v>2.97</v>
      </c>
      <c r="AM365">
        <v>3.11</v>
      </c>
      <c r="AN365">
        <v>3.4</v>
      </c>
      <c r="AO365">
        <v>3.74</v>
      </c>
      <c r="AP365">
        <v>4.07</v>
      </c>
      <c r="AQ365">
        <v>4.3899999999999997</v>
      </c>
      <c r="AR365">
        <v>4.46</v>
      </c>
      <c r="AS365">
        <v>4.79</v>
      </c>
      <c r="AT365">
        <v>5.05</v>
      </c>
      <c r="AU365">
        <v>5.39</v>
      </c>
      <c r="AV365">
        <v>5.65</v>
      </c>
      <c r="AW365">
        <v>6.01</v>
      </c>
      <c r="AX365">
        <v>6.51</v>
      </c>
      <c r="AY365">
        <v>6.94</v>
      </c>
      <c r="AZ365">
        <v>7.49</v>
      </c>
      <c r="BA365">
        <v>8.0299999999999994</v>
      </c>
      <c r="BB365">
        <v>8.4600000000000009</v>
      </c>
      <c r="BC365">
        <v>9.01</v>
      </c>
      <c r="BD365">
        <v>9.3800000000000008</v>
      </c>
      <c r="BE365">
        <v>9.24</v>
      </c>
      <c r="BF365">
        <v>9.58</v>
      </c>
      <c r="BG365">
        <v>10</v>
      </c>
      <c r="BH365">
        <v>10.3</v>
      </c>
      <c r="BI365">
        <v>10.9</v>
      </c>
      <c r="BJ365">
        <v>11.4</v>
      </c>
      <c r="BK365">
        <v>11.7</v>
      </c>
      <c r="BL365">
        <v>12</v>
      </c>
      <c r="BM365">
        <v>12.3</v>
      </c>
      <c r="BN365">
        <v>12.5</v>
      </c>
      <c r="BO365">
        <v>12.7</v>
      </c>
      <c r="BP365">
        <v>12.9</v>
      </c>
      <c r="BQ365">
        <v>13.1</v>
      </c>
      <c r="BR365">
        <v>13.3</v>
      </c>
      <c r="BS365">
        <v>13.5</v>
      </c>
      <c r="BT365">
        <v>13.6</v>
      </c>
      <c r="BU365">
        <v>13.8</v>
      </c>
      <c r="BV365">
        <v>13.9</v>
      </c>
      <c r="BW365">
        <v>14</v>
      </c>
      <c r="BX365">
        <v>14.2</v>
      </c>
      <c r="BY365">
        <v>14.3</v>
      </c>
      <c r="BZ365">
        <v>14.4</v>
      </c>
      <c r="CA365">
        <v>14.5</v>
      </c>
      <c r="CB365">
        <v>14.6</v>
      </c>
      <c r="CC365">
        <v>14.7</v>
      </c>
      <c r="CD365">
        <v>14.8</v>
      </c>
      <c r="CE365">
        <v>14.9</v>
      </c>
      <c r="CF365">
        <v>14.9</v>
      </c>
      <c r="CG365">
        <v>15</v>
      </c>
      <c r="CH365">
        <v>15</v>
      </c>
      <c r="CI365">
        <v>15.1</v>
      </c>
      <c r="CJ365">
        <v>15.1</v>
      </c>
      <c r="CK365">
        <v>15.2</v>
      </c>
      <c r="CL365">
        <v>15.2</v>
      </c>
      <c r="CM365">
        <v>15.2</v>
      </c>
      <c r="CN365">
        <v>15.2</v>
      </c>
      <c r="CO365">
        <v>15.2</v>
      </c>
      <c r="CP365">
        <v>15.1</v>
      </c>
      <c r="CQ365">
        <v>15.1</v>
      </c>
      <c r="CR365">
        <v>15.1</v>
      </c>
      <c r="CS365">
        <v>15</v>
      </c>
      <c r="CT365">
        <v>14.9</v>
      </c>
      <c r="CU365">
        <v>14.9</v>
      </c>
      <c r="CV365">
        <v>14.8</v>
      </c>
      <c r="CW365">
        <v>14.7</v>
      </c>
      <c r="CX365">
        <v>14.5</v>
      </c>
      <c r="CY365">
        <v>14.4</v>
      </c>
      <c r="CZ365">
        <v>14.2</v>
      </c>
      <c r="DA365">
        <v>14.1</v>
      </c>
      <c r="DB365">
        <v>13.9</v>
      </c>
      <c r="DC365">
        <v>13.7</v>
      </c>
      <c r="DD365">
        <v>13.5</v>
      </c>
      <c r="DE365">
        <v>13.3</v>
      </c>
      <c r="DF365">
        <v>13</v>
      </c>
      <c r="DG365">
        <v>12.7</v>
      </c>
      <c r="DH365">
        <v>12.3</v>
      </c>
      <c r="DI365">
        <v>11.9</v>
      </c>
      <c r="DJ365">
        <v>11.6</v>
      </c>
      <c r="DK365">
        <v>11</v>
      </c>
      <c r="DL365">
        <v>10.3</v>
      </c>
      <c r="DM365">
        <v>9.8000000000000007</v>
      </c>
      <c r="DN365">
        <v>9.6300000000000008</v>
      </c>
      <c r="DO365">
        <v>9.61</v>
      </c>
      <c r="DP365">
        <v>9.2100000000000009</v>
      </c>
      <c r="DQ365">
        <v>8.52</v>
      </c>
      <c r="DR365">
        <v>7.92</v>
      </c>
      <c r="DS365">
        <v>7.29</v>
      </c>
      <c r="DT365">
        <v>6.75</v>
      </c>
      <c r="DU365">
        <v>6.31</v>
      </c>
      <c r="DV365">
        <v>5.96</v>
      </c>
      <c r="DW365">
        <v>5.59</v>
      </c>
      <c r="DX365">
        <v>5.21</v>
      </c>
      <c r="DY365">
        <v>4.83</v>
      </c>
      <c r="DZ365">
        <v>4.8099999999999996</v>
      </c>
      <c r="EA365">
        <v>4.49</v>
      </c>
      <c r="EB365">
        <v>4.26</v>
      </c>
      <c r="EC365">
        <v>3.81</v>
      </c>
      <c r="ED365">
        <v>3.5</v>
      </c>
      <c r="EE365">
        <v>3.24</v>
      </c>
      <c r="EF365">
        <v>2.98</v>
      </c>
      <c r="EG365">
        <v>2.81</v>
      </c>
      <c r="EH365">
        <v>2.5</v>
      </c>
      <c r="EI365">
        <v>2.29</v>
      </c>
      <c r="EJ365">
        <v>2.15</v>
      </c>
      <c r="EK365">
        <v>1.93</v>
      </c>
      <c r="EL365">
        <v>1.74</v>
      </c>
      <c r="EM365">
        <v>1.58</v>
      </c>
      <c r="EN365">
        <v>1.42</v>
      </c>
      <c r="EO365">
        <v>1.27</v>
      </c>
      <c r="EP365">
        <v>1.1499999999999999</v>
      </c>
      <c r="EQ365">
        <v>1.04</v>
      </c>
      <c r="ER365">
        <v>0.9</v>
      </c>
      <c r="ES365">
        <v>0.79</v>
      </c>
      <c r="ET365">
        <v>0.72</v>
      </c>
      <c r="EU365">
        <v>0.64</v>
      </c>
      <c r="EV365">
        <v>0.56000000000000005</v>
      </c>
      <c r="EW365">
        <v>0.49</v>
      </c>
      <c r="EX365">
        <v>0.45</v>
      </c>
      <c r="EY365">
        <v>0.37</v>
      </c>
      <c r="EZ365">
        <v>0.34</v>
      </c>
      <c r="FA365">
        <v>0.28999999999999998</v>
      </c>
      <c r="FB365">
        <v>0.25</v>
      </c>
      <c r="FC365">
        <v>0.2</v>
      </c>
      <c r="FD365">
        <v>0.18</v>
      </c>
      <c r="FE365">
        <v>0.15</v>
      </c>
      <c r="FF365">
        <v>0.13</v>
      </c>
      <c r="FG365">
        <v>0.11</v>
      </c>
      <c r="FH365">
        <v>0.1</v>
      </c>
      <c r="FI365">
        <v>0.08</v>
      </c>
      <c r="FJ365">
        <v>7.0000000000000007E-2</v>
      </c>
      <c r="FK365">
        <v>0.05</v>
      </c>
      <c r="FL365">
        <v>0.06</v>
      </c>
      <c r="FM365">
        <v>0.04</v>
      </c>
      <c r="FN365">
        <v>0.04</v>
      </c>
      <c r="FO365">
        <v>0.03</v>
      </c>
      <c r="FP365">
        <v>0.04</v>
      </c>
      <c r="FQ365">
        <v>0.04</v>
      </c>
      <c r="FR365">
        <v>0.03</v>
      </c>
      <c r="FS365">
        <v>0.04</v>
      </c>
      <c r="FT365">
        <v>0.05</v>
      </c>
      <c r="FU365">
        <v>0.05</v>
      </c>
      <c r="FV365">
        <v>0.05</v>
      </c>
      <c r="FW365">
        <v>7.0000000000000007E-2</v>
      </c>
      <c r="FX365">
        <v>0.08</v>
      </c>
      <c r="FY365">
        <v>0.09</v>
      </c>
      <c r="FZ365">
        <v>0.1</v>
      </c>
    </row>
    <row r="366" spans="1:182" x14ac:dyDescent="0.15">
      <c r="A366">
        <v>-179</v>
      </c>
      <c r="B366">
        <v>0</v>
      </c>
      <c r="C366">
        <v>0</v>
      </c>
      <c r="D366">
        <v>0</v>
      </c>
      <c r="E366">
        <v>0</v>
      </c>
      <c r="F366">
        <v>0</v>
      </c>
      <c r="G366">
        <v>0</v>
      </c>
      <c r="H366">
        <v>0</v>
      </c>
      <c r="I366">
        <v>0</v>
      </c>
      <c r="J366">
        <v>0</v>
      </c>
      <c r="K366">
        <v>0.03</v>
      </c>
      <c r="L366">
        <v>0.05</v>
      </c>
      <c r="M366">
        <v>7.0000000000000007E-2</v>
      </c>
      <c r="N366">
        <v>0.09</v>
      </c>
      <c r="O366">
        <v>0.12</v>
      </c>
      <c r="P366">
        <v>0.14000000000000001</v>
      </c>
      <c r="Q366">
        <v>0.18</v>
      </c>
      <c r="R366">
        <v>0.23</v>
      </c>
      <c r="S366">
        <v>0.27</v>
      </c>
      <c r="T366">
        <v>0.32</v>
      </c>
      <c r="U366">
        <v>0.38</v>
      </c>
      <c r="V366">
        <v>0.44</v>
      </c>
      <c r="W366">
        <v>0.54</v>
      </c>
      <c r="X366">
        <v>0.61</v>
      </c>
      <c r="Y366">
        <v>0.71</v>
      </c>
      <c r="Z366">
        <v>0.83</v>
      </c>
      <c r="AA366">
        <v>0.95</v>
      </c>
      <c r="AB366">
        <v>1.06</v>
      </c>
      <c r="AC366">
        <v>1.21</v>
      </c>
      <c r="AD366">
        <v>1.38</v>
      </c>
      <c r="AE366">
        <v>1.5</v>
      </c>
      <c r="AF366">
        <v>1.69</v>
      </c>
      <c r="AG366">
        <v>1.84</v>
      </c>
      <c r="AH366">
        <v>2.09</v>
      </c>
      <c r="AI366">
        <v>2.2599999999999998</v>
      </c>
      <c r="AJ366">
        <v>2.5299999999999998</v>
      </c>
      <c r="AK366">
        <v>2.74</v>
      </c>
      <c r="AL366">
        <v>2.98</v>
      </c>
      <c r="AM366">
        <v>3.13</v>
      </c>
      <c r="AN366">
        <v>3.42</v>
      </c>
      <c r="AO366">
        <v>3.81</v>
      </c>
      <c r="AP366">
        <v>4.1100000000000003</v>
      </c>
      <c r="AQ366">
        <v>4.43</v>
      </c>
      <c r="AR366">
        <v>4.54</v>
      </c>
      <c r="AS366">
        <v>4.87</v>
      </c>
      <c r="AT366">
        <v>5.1100000000000003</v>
      </c>
      <c r="AU366">
        <v>5.45</v>
      </c>
      <c r="AV366">
        <v>5.7</v>
      </c>
      <c r="AW366">
        <v>6.16</v>
      </c>
      <c r="AX366">
        <v>6.49</v>
      </c>
      <c r="AY366">
        <v>6.96</v>
      </c>
      <c r="AZ366">
        <v>7.61</v>
      </c>
      <c r="BA366">
        <v>8.07</v>
      </c>
      <c r="BB366">
        <v>8.5399999999999991</v>
      </c>
      <c r="BC366">
        <v>9.1</v>
      </c>
      <c r="BD366">
        <v>9.2200000000000006</v>
      </c>
      <c r="BE366">
        <v>9.3000000000000007</v>
      </c>
      <c r="BF366">
        <v>9.67</v>
      </c>
      <c r="BG366">
        <v>10.1</v>
      </c>
      <c r="BH366">
        <v>10.4</v>
      </c>
      <c r="BI366">
        <v>11</v>
      </c>
      <c r="BJ366">
        <v>11.4</v>
      </c>
      <c r="BK366">
        <v>11.8</v>
      </c>
      <c r="BL366">
        <v>12.1</v>
      </c>
      <c r="BM366">
        <v>12.4</v>
      </c>
      <c r="BN366">
        <v>12.6</v>
      </c>
      <c r="BO366">
        <v>12.8</v>
      </c>
      <c r="BP366">
        <v>13</v>
      </c>
      <c r="BQ366">
        <v>13.2</v>
      </c>
      <c r="BR366">
        <v>13.3</v>
      </c>
      <c r="BS366">
        <v>13.5</v>
      </c>
      <c r="BT366">
        <v>13.7</v>
      </c>
      <c r="BU366">
        <v>13.8</v>
      </c>
      <c r="BV366">
        <v>13.9</v>
      </c>
      <c r="BW366">
        <v>14.1</v>
      </c>
      <c r="BX366">
        <v>14.2</v>
      </c>
      <c r="BY366">
        <v>14.3</v>
      </c>
      <c r="BZ366">
        <v>14.4</v>
      </c>
      <c r="CA366">
        <v>14.5</v>
      </c>
      <c r="CB366">
        <v>14.6</v>
      </c>
      <c r="CC366">
        <v>14.7</v>
      </c>
      <c r="CD366">
        <v>14.8</v>
      </c>
      <c r="CE366">
        <v>14.9</v>
      </c>
      <c r="CF366">
        <v>15</v>
      </c>
      <c r="CG366">
        <v>15</v>
      </c>
      <c r="CH366">
        <v>15.1</v>
      </c>
      <c r="CI366">
        <v>15.1</v>
      </c>
      <c r="CJ366">
        <v>15.2</v>
      </c>
      <c r="CK366">
        <v>15.2</v>
      </c>
      <c r="CL366">
        <v>15.2</v>
      </c>
      <c r="CM366">
        <v>15.2</v>
      </c>
      <c r="CN366">
        <v>15.2</v>
      </c>
      <c r="CO366">
        <v>15.2</v>
      </c>
      <c r="CP366">
        <v>15.2</v>
      </c>
      <c r="CQ366">
        <v>15.1</v>
      </c>
      <c r="CR366">
        <v>15.1</v>
      </c>
      <c r="CS366">
        <v>15</v>
      </c>
      <c r="CT366">
        <v>14.9</v>
      </c>
      <c r="CU366">
        <v>14.9</v>
      </c>
      <c r="CV366">
        <v>14.8</v>
      </c>
      <c r="CW366">
        <v>14.7</v>
      </c>
      <c r="CX366">
        <v>14.5</v>
      </c>
      <c r="CY366">
        <v>14.4</v>
      </c>
      <c r="CZ366">
        <v>14.2</v>
      </c>
      <c r="DA366">
        <v>14.1</v>
      </c>
      <c r="DB366">
        <v>13.9</v>
      </c>
      <c r="DC366">
        <v>13.7</v>
      </c>
      <c r="DD366">
        <v>13.5</v>
      </c>
      <c r="DE366">
        <v>13.2</v>
      </c>
      <c r="DF366">
        <v>13</v>
      </c>
      <c r="DG366">
        <v>12.6</v>
      </c>
      <c r="DH366">
        <v>12.3</v>
      </c>
      <c r="DI366">
        <v>11.9</v>
      </c>
      <c r="DJ366">
        <v>11.5</v>
      </c>
      <c r="DK366">
        <v>10.9</v>
      </c>
      <c r="DL366">
        <v>10.199999999999999</v>
      </c>
      <c r="DM366">
        <v>9.8000000000000007</v>
      </c>
      <c r="DN366">
        <v>9.9700000000000006</v>
      </c>
      <c r="DO366">
        <v>9.51</v>
      </c>
      <c r="DP366">
        <v>9.1300000000000008</v>
      </c>
      <c r="DQ366">
        <v>8.49</v>
      </c>
      <c r="DR366">
        <v>7.84</v>
      </c>
      <c r="DS366">
        <v>7.19</v>
      </c>
      <c r="DT366">
        <v>6.7</v>
      </c>
      <c r="DU366">
        <v>6.27</v>
      </c>
      <c r="DV366">
        <v>5.89</v>
      </c>
      <c r="DW366">
        <v>5.55</v>
      </c>
      <c r="DX366">
        <v>5.14</v>
      </c>
      <c r="DY366">
        <v>4.87</v>
      </c>
      <c r="DZ366">
        <v>4.7699999999999996</v>
      </c>
      <c r="EA366">
        <v>4.49</v>
      </c>
      <c r="EB366">
        <v>4.16</v>
      </c>
      <c r="EC366">
        <v>3.75</v>
      </c>
      <c r="ED366">
        <v>3.4</v>
      </c>
      <c r="EE366">
        <v>3.19</v>
      </c>
      <c r="EF366">
        <v>2.97</v>
      </c>
      <c r="EG366">
        <v>2.74</v>
      </c>
      <c r="EH366">
        <v>2.5</v>
      </c>
      <c r="EI366">
        <v>2.25</v>
      </c>
      <c r="EJ366">
        <v>2.13</v>
      </c>
      <c r="EK366">
        <v>1.9</v>
      </c>
      <c r="EL366">
        <v>1.73</v>
      </c>
      <c r="EM366">
        <v>1.52</v>
      </c>
      <c r="EN366">
        <v>1.38</v>
      </c>
      <c r="EO366">
        <v>1.26</v>
      </c>
      <c r="EP366">
        <v>1.1200000000000001</v>
      </c>
      <c r="EQ366">
        <v>0.99</v>
      </c>
      <c r="ER366">
        <v>0.91</v>
      </c>
      <c r="ES366">
        <v>0.79</v>
      </c>
      <c r="ET366">
        <v>0.72</v>
      </c>
      <c r="EU366">
        <v>0.63</v>
      </c>
      <c r="EV366">
        <v>0.55000000000000004</v>
      </c>
      <c r="EW366">
        <v>0.46</v>
      </c>
      <c r="EX366">
        <v>0.4</v>
      </c>
      <c r="EY366">
        <v>0.37</v>
      </c>
      <c r="EZ366">
        <v>0.32</v>
      </c>
      <c r="FA366">
        <v>0.28000000000000003</v>
      </c>
      <c r="FB366">
        <v>0.24</v>
      </c>
      <c r="FC366">
        <v>0.19</v>
      </c>
      <c r="FD366">
        <v>0.17</v>
      </c>
      <c r="FE366">
        <v>0.15</v>
      </c>
      <c r="FF366">
        <v>0.13</v>
      </c>
      <c r="FG366">
        <v>0.11</v>
      </c>
      <c r="FH366">
        <v>0.09</v>
      </c>
      <c r="FI366">
        <v>0.08</v>
      </c>
      <c r="FJ366">
        <v>7.0000000000000007E-2</v>
      </c>
      <c r="FK366">
        <v>0.06</v>
      </c>
      <c r="FL366">
        <v>0.05</v>
      </c>
      <c r="FM366">
        <v>0.04</v>
      </c>
      <c r="FN366">
        <v>0.03</v>
      </c>
      <c r="FO366">
        <v>0.04</v>
      </c>
      <c r="FP366">
        <v>0.04</v>
      </c>
      <c r="FQ366">
        <v>0.04</v>
      </c>
      <c r="FR366">
        <v>0.04</v>
      </c>
      <c r="FS366">
        <v>0.03</v>
      </c>
      <c r="FT366">
        <v>0.04</v>
      </c>
      <c r="FU366">
        <v>0.04</v>
      </c>
      <c r="FV366">
        <v>0.06</v>
      </c>
      <c r="FW366">
        <v>0.06</v>
      </c>
      <c r="FX366">
        <v>7.0000000000000007E-2</v>
      </c>
      <c r="FY366">
        <v>0.09</v>
      </c>
      <c r="FZ366">
        <v>0.1</v>
      </c>
    </row>
    <row r="367" spans="1:182" x14ac:dyDescent="0.15">
      <c r="A367">
        <v>-180</v>
      </c>
      <c r="B367">
        <v>0</v>
      </c>
      <c r="C367">
        <v>0</v>
      </c>
      <c r="D367">
        <v>0</v>
      </c>
      <c r="E367">
        <v>0</v>
      </c>
      <c r="F367">
        <v>0</v>
      </c>
      <c r="G367">
        <v>0</v>
      </c>
      <c r="H367">
        <v>0</v>
      </c>
      <c r="I367">
        <v>0</v>
      </c>
      <c r="J367">
        <v>0.02</v>
      </c>
      <c r="K367">
        <v>0.04</v>
      </c>
      <c r="L367">
        <v>0.05</v>
      </c>
      <c r="M367">
        <v>7.0000000000000007E-2</v>
      </c>
      <c r="N367">
        <v>0.08</v>
      </c>
      <c r="O367">
        <v>0.12</v>
      </c>
      <c r="P367">
        <v>0.15</v>
      </c>
      <c r="Q367">
        <v>0.19</v>
      </c>
      <c r="R367">
        <v>0.22</v>
      </c>
      <c r="S367">
        <v>0.27</v>
      </c>
      <c r="T367">
        <v>0.33</v>
      </c>
      <c r="U367">
        <v>0.39</v>
      </c>
      <c r="V367">
        <v>0.46</v>
      </c>
      <c r="W367">
        <v>0.56000000000000005</v>
      </c>
      <c r="X367">
        <v>0.64</v>
      </c>
      <c r="Y367">
        <v>0.71</v>
      </c>
      <c r="Z367">
        <v>0.85</v>
      </c>
      <c r="AA367">
        <v>0.95</v>
      </c>
      <c r="AB367">
        <v>1.08</v>
      </c>
      <c r="AC367">
        <v>1.24</v>
      </c>
      <c r="AD367">
        <v>1.38</v>
      </c>
      <c r="AE367">
        <v>1.56</v>
      </c>
      <c r="AF367">
        <v>1.69</v>
      </c>
      <c r="AG367">
        <v>1.88</v>
      </c>
      <c r="AH367">
        <v>2.09</v>
      </c>
      <c r="AI367">
        <v>2.31</v>
      </c>
      <c r="AJ367">
        <v>2.5099999999999998</v>
      </c>
      <c r="AK367">
        <v>2.71</v>
      </c>
      <c r="AL367">
        <v>2.97</v>
      </c>
      <c r="AM367">
        <v>3.18</v>
      </c>
      <c r="AN367">
        <v>3.45</v>
      </c>
      <c r="AO367">
        <v>3.79</v>
      </c>
      <c r="AP367">
        <v>4.1500000000000004</v>
      </c>
      <c r="AQ367">
        <v>4.4400000000000004</v>
      </c>
      <c r="AR367">
        <v>4.54</v>
      </c>
      <c r="AS367">
        <v>4.88</v>
      </c>
      <c r="AT367">
        <v>5.17</v>
      </c>
      <c r="AU367">
        <v>5.48</v>
      </c>
      <c r="AV367">
        <v>5.77</v>
      </c>
      <c r="AW367">
        <v>6.19</v>
      </c>
      <c r="AX367">
        <v>6.58</v>
      </c>
      <c r="AY367">
        <v>7.1</v>
      </c>
      <c r="AZ367">
        <v>7.67</v>
      </c>
      <c r="BA367">
        <v>8.14</v>
      </c>
      <c r="BB367">
        <v>8.64</v>
      </c>
      <c r="BC367">
        <v>9.1999999999999993</v>
      </c>
      <c r="BD367">
        <v>9.2200000000000006</v>
      </c>
      <c r="BE367">
        <v>9.31</v>
      </c>
      <c r="BF367">
        <v>9.68</v>
      </c>
      <c r="BG367">
        <v>10.1</v>
      </c>
      <c r="BH367">
        <v>10.5</v>
      </c>
      <c r="BI367">
        <v>11.1</v>
      </c>
      <c r="BJ367">
        <v>11.5</v>
      </c>
      <c r="BK367">
        <v>11.8</v>
      </c>
      <c r="BL367">
        <v>12.1</v>
      </c>
      <c r="BM367">
        <v>12.4</v>
      </c>
      <c r="BN367">
        <v>12.6</v>
      </c>
      <c r="BO367">
        <v>12.8</v>
      </c>
      <c r="BP367">
        <v>13</v>
      </c>
      <c r="BQ367">
        <v>13.2</v>
      </c>
      <c r="BR367">
        <v>13.4</v>
      </c>
      <c r="BS367">
        <v>13.5</v>
      </c>
      <c r="BT367">
        <v>13.7</v>
      </c>
      <c r="BU367">
        <v>13.8</v>
      </c>
      <c r="BV367">
        <v>14</v>
      </c>
      <c r="BW367">
        <v>14.1</v>
      </c>
      <c r="BX367">
        <v>14.2</v>
      </c>
      <c r="BY367">
        <v>14.4</v>
      </c>
      <c r="BZ367">
        <v>14.5</v>
      </c>
      <c r="CA367">
        <v>14.6</v>
      </c>
      <c r="CB367">
        <v>14.7</v>
      </c>
      <c r="CC367">
        <v>14.8</v>
      </c>
      <c r="CD367">
        <v>14.8</v>
      </c>
      <c r="CE367">
        <v>14.9</v>
      </c>
      <c r="CF367">
        <v>15</v>
      </c>
      <c r="CG367">
        <v>15</v>
      </c>
      <c r="CH367">
        <v>15.1</v>
      </c>
      <c r="CI367">
        <v>15.1</v>
      </c>
      <c r="CJ367">
        <v>15.2</v>
      </c>
      <c r="CK367">
        <v>15.2</v>
      </c>
      <c r="CL367">
        <v>15.2</v>
      </c>
      <c r="CM367">
        <v>15.2</v>
      </c>
      <c r="CN367">
        <v>15.2</v>
      </c>
      <c r="CO367">
        <v>15.2</v>
      </c>
      <c r="CP367">
        <v>15.2</v>
      </c>
      <c r="CQ367">
        <v>15.1</v>
      </c>
      <c r="CR367">
        <v>15.1</v>
      </c>
      <c r="CS367">
        <v>15</v>
      </c>
      <c r="CT367">
        <v>15</v>
      </c>
      <c r="CU367">
        <v>14.9</v>
      </c>
      <c r="CV367">
        <v>14.8</v>
      </c>
      <c r="CW367">
        <v>14.7</v>
      </c>
      <c r="CX367">
        <v>14.6</v>
      </c>
      <c r="CY367">
        <v>14.4</v>
      </c>
      <c r="CZ367">
        <v>14.2</v>
      </c>
      <c r="DA367">
        <v>14.1</v>
      </c>
      <c r="DB367">
        <v>13.9</v>
      </c>
      <c r="DC367">
        <v>13.7</v>
      </c>
      <c r="DD367">
        <v>13.4</v>
      </c>
      <c r="DE367">
        <v>13.2</v>
      </c>
      <c r="DF367">
        <v>12.9</v>
      </c>
      <c r="DG367">
        <v>12.6</v>
      </c>
      <c r="DH367">
        <v>12.3</v>
      </c>
      <c r="DI367">
        <v>11.9</v>
      </c>
      <c r="DJ367">
        <v>11.5</v>
      </c>
      <c r="DK367">
        <v>10.8</v>
      </c>
      <c r="DL367">
        <v>10.199999999999999</v>
      </c>
      <c r="DM367">
        <v>9.74</v>
      </c>
      <c r="DN367">
        <v>9.9499999999999993</v>
      </c>
      <c r="DO367">
        <v>9.42</v>
      </c>
      <c r="DP367">
        <v>9.0500000000000007</v>
      </c>
      <c r="DQ367">
        <v>8.4</v>
      </c>
      <c r="DR367">
        <v>7.71</v>
      </c>
      <c r="DS367">
        <v>7.08</v>
      </c>
      <c r="DT367">
        <v>6.61</v>
      </c>
      <c r="DU367">
        <v>6.26</v>
      </c>
      <c r="DV367">
        <v>5.85</v>
      </c>
      <c r="DW367">
        <v>5.5</v>
      </c>
      <c r="DX367">
        <v>5.18</v>
      </c>
      <c r="DY367">
        <v>4.9000000000000004</v>
      </c>
      <c r="DZ367">
        <v>4.68</v>
      </c>
      <c r="EA367">
        <v>4.43</v>
      </c>
      <c r="EB367">
        <v>4.1100000000000003</v>
      </c>
      <c r="EC367">
        <v>3.7</v>
      </c>
      <c r="ED367">
        <v>3.39</v>
      </c>
      <c r="EE367">
        <v>3.21</v>
      </c>
      <c r="EF367">
        <v>2.92</v>
      </c>
      <c r="EG367">
        <v>2.72</v>
      </c>
      <c r="EH367">
        <v>2.4500000000000002</v>
      </c>
      <c r="EI367">
        <v>2.2200000000000002</v>
      </c>
      <c r="EJ367">
        <v>2.06</v>
      </c>
      <c r="EK367">
        <v>1.81</v>
      </c>
      <c r="EL367">
        <v>1.7</v>
      </c>
      <c r="EM367">
        <v>1.51</v>
      </c>
      <c r="EN367">
        <v>1.37</v>
      </c>
      <c r="EO367">
        <v>1.23</v>
      </c>
      <c r="EP367">
        <v>1.0900000000000001</v>
      </c>
      <c r="EQ367">
        <v>0.97</v>
      </c>
      <c r="ER367">
        <v>0.85</v>
      </c>
      <c r="ES367">
        <v>0.76</v>
      </c>
      <c r="ET367">
        <v>0.67</v>
      </c>
      <c r="EU367">
        <v>0.61</v>
      </c>
      <c r="EV367">
        <v>0.5</v>
      </c>
      <c r="EW367">
        <v>0.48</v>
      </c>
      <c r="EX367">
        <v>0.41</v>
      </c>
      <c r="EY367">
        <v>0.35</v>
      </c>
      <c r="EZ367">
        <v>0.3</v>
      </c>
      <c r="FA367">
        <v>0.24</v>
      </c>
      <c r="FB367">
        <v>0.23</v>
      </c>
      <c r="FC367">
        <v>0.19</v>
      </c>
      <c r="FD367">
        <v>0.16</v>
      </c>
      <c r="FE367">
        <v>0.14000000000000001</v>
      </c>
      <c r="FF367">
        <v>0.12</v>
      </c>
      <c r="FG367">
        <v>0.1</v>
      </c>
      <c r="FH367">
        <v>0.09</v>
      </c>
      <c r="FI367">
        <v>7.0000000000000007E-2</v>
      </c>
      <c r="FJ367">
        <v>0.05</v>
      </c>
      <c r="FK367">
        <v>0.05</v>
      </c>
      <c r="FL367">
        <v>0.04</v>
      </c>
      <c r="FM367">
        <v>0.03</v>
      </c>
      <c r="FN367">
        <v>0.04</v>
      </c>
      <c r="FO367">
        <v>0.03</v>
      </c>
      <c r="FP367">
        <v>0.03</v>
      </c>
      <c r="FQ367">
        <v>0.03</v>
      </c>
      <c r="FR367">
        <v>0.03</v>
      </c>
      <c r="FS367">
        <v>0.04</v>
      </c>
      <c r="FT367">
        <v>0.04</v>
      </c>
      <c r="FU367">
        <v>0.04</v>
      </c>
      <c r="FV367">
        <v>0.06</v>
      </c>
      <c r="FW367">
        <v>0.05</v>
      </c>
      <c r="FX367">
        <v>7.0000000000000007E-2</v>
      </c>
      <c r="FY367">
        <v>0.08</v>
      </c>
      <c r="FZ367">
        <v>0.1</v>
      </c>
    </row>
  </sheetData>
  <phoneticPr fontId="1"/>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Y379"/>
  <sheetViews>
    <sheetView workbookViewId="0">
      <pane xSplit="3" ySplit="7" topLeftCell="D22" activePane="bottomRight" state="frozen"/>
      <selection pane="topRight" activeCell="D1" sqref="D1"/>
      <selection pane="bottomLeft" activeCell="A8" sqref="A8"/>
      <selection pane="bottomRight" activeCell="G34" sqref="G34"/>
    </sheetView>
  </sheetViews>
  <sheetFormatPr defaultRowHeight="13.5" x14ac:dyDescent="0.15"/>
  <sheetData>
    <row r="1" spans="1:77" x14ac:dyDescent="0.15">
      <c r="A1" t="s">
        <v>107</v>
      </c>
      <c r="B1">
        <f>INT(Main!B10)</f>
        <v>2024</v>
      </c>
      <c r="D1">
        <f ca="1">MAX(1,D2:D5)</f>
        <v>1</v>
      </c>
      <c r="E1" t="s">
        <v>183</v>
      </c>
    </row>
    <row r="2" spans="1:77" x14ac:dyDescent="0.15">
      <c r="A2" t="s">
        <v>182</v>
      </c>
      <c r="B2">
        <f>MAX(1,MIN(12,INT(Main!B11)))</f>
        <v>3</v>
      </c>
      <c r="D2">
        <f ca="1">IF((B5=-1000)+(B3&lt;=0)+(B3&gt;32),5,0)</f>
        <v>0</v>
      </c>
      <c r="E2" t="s">
        <v>184</v>
      </c>
    </row>
    <row r="3" spans="1:77" x14ac:dyDescent="0.15">
      <c r="A3" t="s">
        <v>181</v>
      </c>
      <c r="B3">
        <f>MAX(1,MIN(31,INT(Main!B12)))</f>
        <v>21</v>
      </c>
      <c r="D3">
        <f ca="1">IF((AnnualW!B4=-100)*(B5=-100),4,0)</f>
        <v>0</v>
      </c>
      <c r="E3" t="s">
        <v>186</v>
      </c>
    </row>
    <row r="4" spans="1:77" x14ac:dyDescent="0.15">
      <c r="D4">
        <f ca="1">IF(B5&gt;1000,2,0)</f>
        <v>0</v>
      </c>
      <c r="E4" t="s">
        <v>185</v>
      </c>
    </row>
    <row r="5" spans="1:77" x14ac:dyDescent="0.15">
      <c r="A5" t="s">
        <v>329</v>
      </c>
      <c r="B5">
        <f ca="1">IF((B1&lt;B7)+(B1&gt;C7),-100,INDIRECT(ADDRESS(7+(B2-1)*31+B3,B1-1947)))</f>
        <v>89.6</v>
      </c>
      <c r="D5">
        <f ca="1">IF(B5=-100,3,0)</f>
        <v>0</v>
      </c>
      <c r="E5" t="s">
        <v>229</v>
      </c>
    </row>
    <row r="6" spans="1:77" x14ac:dyDescent="0.15">
      <c r="A6" t="s">
        <v>330</v>
      </c>
      <c r="B6">
        <f ca="1">IF(D1&gt;=4,Data!C8,IF(D1=3,AnnualW!B4,IF(D1=2,B5-10000,B5)))</f>
        <v>89.6</v>
      </c>
    </row>
    <row r="7" spans="1:77" x14ac:dyDescent="0.15">
      <c r="B7">
        <v>1951</v>
      </c>
      <c r="C7">
        <v>2024</v>
      </c>
      <c r="D7">
        <v>1951</v>
      </c>
      <c r="E7">
        <v>1952</v>
      </c>
      <c r="F7">
        <v>1953</v>
      </c>
      <c r="G7">
        <v>1954</v>
      </c>
      <c r="H7">
        <v>1955</v>
      </c>
      <c r="I7">
        <v>1956</v>
      </c>
      <c r="J7">
        <v>1957</v>
      </c>
      <c r="K7">
        <v>1958</v>
      </c>
      <c r="L7">
        <v>1959</v>
      </c>
      <c r="M7">
        <v>1960</v>
      </c>
      <c r="N7">
        <v>1961</v>
      </c>
      <c r="O7">
        <v>1962</v>
      </c>
      <c r="P7">
        <v>1963</v>
      </c>
      <c r="Q7">
        <v>1964</v>
      </c>
      <c r="R7">
        <v>1965</v>
      </c>
      <c r="S7">
        <v>1966</v>
      </c>
      <c r="T7">
        <v>1967</v>
      </c>
      <c r="U7">
        <v>1968</v>
      </c>
      <c r="V7">
        <v>1969</v>
      </c>
      <c r="W7">
        <v>1970</v>
      </c>
      <c r="X7">
        <v>1971</v>
      </c>
      <c r="Y7">
        <v>1972</v>
      </c>
      <c r="Z7">
        <v>1973</v>
      </c>
      <c r="AA7">
        <v>1974</v>
      </c>
      <c r="AB7">
        <v>1975</v>
      </c>
      <c r="AC7">
        <v>1976</v>
      </c>
      <c r="AD7">
        <v>1977</v>
      </c>
      <c r="AE7">
        <v>1978</v>
      </c>
      <c r="AF7">
        <v>1979</v>
      </c>
      <c r="AG7">
        <v>1980</v>
      </c>
      <c r="AH7">
        <v>1981</v>
      </c>
      <c r="AI7">
        <v>1982</v>
      </c>
      <c r="AJ7">
        <v>1983</v>
      </c>
      <c r="AK7">
        <v>1984</v>
      </c>
      <c r="AL7">
        <v>1985</v>
      </c>
      <c r="AM7">
        <v>1986</v>
      </c>
      <c r="AN7">
        <v>1987</v>
      </c>
      <c r="AO7">
        <v>1988</v>
      </c>
      <c r="AP7">
        <v>1989</v>
      </c>
      <c r="AQ7">
        <v>1990</v>
      </c>
      <c r="AR7">
        <v>1991</v>
      </c>
      <c r="AS7">
        <v>1992</v>
      </c>
      <c r="AT7">
        <v>1993</v>
      </c>
      <c r="AU7">
        <v>1994</v>
      </c>
      <c r="AV7">
        <v>1995</v>
      </c>
      <c r="AW7">
        <v>1996</v>
      </c>
      <c r="AX7">
        <v>1997</v>
      </c>
      <c r="AY7">
        <v>1998</v>
      </c>
      <c r="AZ7">
        <v>1999</v>
      </c>
      <c r="BA7">
        <v>2000</v>
      </c>
      <c r="BB7">
        <v>2001</v>
      </c>
      <c r="BC7">
        <v>2002</v>
      </c>
      <c r="BD7">
        <v>2003</v>
      </c>
      <c r="BE7">
        <v>2004</v>
      </c>
      <c r="BF7">
        <v>2005</v>
      </c>
      <c r="BG7">
        <v>2006</v>
      </c>
      <c r="BH7">
        <v>2007</v>
      </c>
      <c r="BI7">
        <v>2008</v>
      </c>
      <c r="BJ7">
        <v>2009</v>
      </c>
      <c r="BK7">
        <v>2010</v>
      </c>
      <c r="BL7">
        <v>2011</v>
      </c>
      <c r="BM7">
        <v>2012</v>
      </c>
      <c r="BN7">
        <v>2013</v>
      </c>
      <c r="BO7">
        <v>2014</v>
      </c>
      <c r="BP7">
        <v>2015</v>
      </c>
      <c r="BQ7">
        <v>2016</v>
      </c>
      <c r="BR7">
        <v>2017</v>
      </c>
      <c r="BS7">
        <v>2018</v>
      </c>
      <c r="BT7">
        <v>2019</v>
      </c>
      <c r="BU7">
        <v>2020</v>
      </c>
      <c r="BV7">
        <v>2021</v>
      </c>
      <c r="BW7">
        <v>2022</v>
      </c>
      <c r="BX7">
        <v>2023</v>
      </c>
      <c r="BY7">
        <v>2024</v>
      </c>
    </row>
    <row r="8" spans="1:77" x14ac:dyDescent="0.15">
      <c r="B8">
        <v>1</v>
      </c>
      <c r="C8">
        <v>1</v>
      </c>
      <c r="D8">
        <v>26.7</v>
      </c>
      <c r="E8">
        <v>57.8</v>
      </c>
      <c r="F8">
        <v>44.1</v>
      </c>
      <c r="G8">
        <v>32.4</v>
      </c>
      <c r="H8">
        <v>35.299999999999997</v>
      </c>
      <c r="I8">
        <v>27.3</v>
      </c>
      <c r="J8">
        <v>104.4</v>
      </c>
      <c r="K8">
        <v>112.5</v>
      </c>
      <c r="L8">
        <v>81</v>
      </c>
      <c r="M8">
        <v>83.8</v>
      </c>
      <c r="N8">
        <v>76</v>
      </c>
      <c r="O8">
        <v>52.3</v>
      </c>
      <c r="P8">
        <v>53.4</v>
      </c>
      <c r="Q8">
        <v>27.3</v>
      </c>
      <c r="R8">
        <v>12.4</v>
      </c>
      <c r="S8">
        <v>18.399999999999999</v>
      </c>
      <c r="T8">
        <v>54.5</v>
      </c>
      <c r="U8">
        <v>67.900000000000006</v>
      </c>
      <c r="V8">
        <v>77</v>
      </c>
      <c r="W8">
        <v>72.400000000000006</v>
      </c>
      <c r="X8">
        <v>68</v>
      </c>
      <c r="Y8">
        <v>36.200000000000003</v>
      </c>
      <c r="Z8">
        <v>33.9</v>
      </c>
      <c r="AA8">
        <v>32.200000000000003</v>
      </c>
      <c r="AB8">
        <v>45.4</v>
      </c>
      <c r="AC8">
        <v>33</v>
      </c>
      <c r="AD8">
        <v>40.4</v>
      </c>
      <c r="AE8">
        <v>41</v>
      </c>
      <c r="AF8">
        <v>62</v>
      </c>
      <c r="AG8">
        <v>74.3</v>
      </c>
      <c r="AH8">
        <v>106</v>
      </c>
      <c r="AI8">
        <v>101.5</v>
      </c>
      <c r="AJ8">
        <v>122.1</v>
      </c>
      <c r="AK8">
        <v>75.599999999999994</v>
      </c>
      <c r="AL8">
        <v>76</v>
      </c>
      <c r="AM8">
        <v>46.8</v>
      </c>
      <c r="AN8">
        <v>27.1</v>
      </c>
      <c r="AO8">
        <v>56.1</v>
      </c>
      <c r="AP8">
        <v>90.5</v>
      </c>
      <c r="AQ8">
        <v>145.19999999999999</v>
      </c>
      <c r="AR8">
        <v>103</v>
      </c>
      <c r="AS8">
        <v>110.6</v>
      </c>
      <c r="AT8">
        <v>65.3</v>
      </c>
      <c r="AU8">
        <v>49.2</v>
      </c>
      <c r="AV8">
        <v>42.9</v>
      </c>
      <c r="AW8">
        <v>37.6</v>
      </c>
      <c r="AX8">
        <v>37.6</v>
      </c>
      <c r="AY8">
        <v>37</v>
      </c>
      <c r="AZ8">
        <v>50.1</v>
      </c>
      <c r="BA8">
        <v>79.7</v>
      </c>
      <c r="BB8">
        <v>97.1</v>
      </c>
      <c r="BC8">
        <v>115.6</v>
      </c>
      <c r="BD8">
        <v>95.7</v>
      </c>
      <c r="BE8">
        <v>88.2</v>
      </c>
      <c r="BF8">
        <v>69.400000000000006</v>
      </c>
      <c r="BG8">
        <v>64.599999999999994</v>
      </c>
      <c r="BH8">
        <v>33.200000000000003</v>
      </c>
      <c r="BI8">
        <v>18.2</v>
      </c>
      <c r="BJ8">
        <v>14.1</v>
      </c>
      <c r="BK8">
        <v>4.5</v>
      </c>
      <c r="BL8">
        <v>28.1</v>
      </c>
      <c r="BM8">
        <v>39.6</v>
      </c>
      <c r="BN8">
        <v>49.7</v>
      </c>
      <c r="BO8">
        <v>58.1</v>
      </c>
      <c r="BP8">
        <v>90.3</v>
      </c>
      <c r="BQ8">
        <v>60.6</v>
      </c>
      <c r="BR8">
        <v>23.4</v>
      </c>
      <c r="BS8">
        <v>23.5</v>
      </c>
      <c r="BT8">
        <v>15</v>
      </c>
      <c r="BU8">
        <v>13.7</v>
      </c>
      <c r="BV8">
        <v>10</v>
      </c>
      <c r="BW8">
        <v>18.8</v>
      </c>
      <c r="BX8">
        <v>55.2</v>
      </c>
      <c r="BY8">
        <v>85.7</v>
      </c>
    </row>
    <row r="9" spans="1:77" x14ac:dyDescent="0.15">
      <c r="B9">
        <v>1</v>
      </c>
      <c r="C9">
        <v>2</v>
      </c>
      <c r="D9">
        <v>28.7</v>
      </c>
      <c r="E9">
        <v>57.1</v>
      </c>
      <c r="F9">
        <v>46.1</v>
      </c>
      <c r="G9">
        <v>32.5</v>
      </c>
      <c r="H9">
        <v>36</v>
      </c>
      <c r="I9">
        <v>30.3</v>
      </c>
      <c r="J9">
        <v>107.4</v>
      </c>
      <c r="K9">
        <v>111.6</v>
      </c>
      <c r="L9">
        <v>81</v>
      </c>
      <c r="M9">
        <v>85.6</v>
      </c>
      <c r="N9">
        <v>76.8</v>
      </c>
      <c r="O9">
        <v>51.2</v>
      </c>
      <c r="P9">
        <v>51.9</v>
      </c>
      <c r="Q9">
        <v>28.1</v>
      </c>
      <c r="R9">
        <v>13.2</v>
      </c>
      <c r="S9">
        <v>22.4</v>
      </c>
      <c r="T9">
        <v>57.5</v>
      </c>
      <c r="U9">
        <v>66.8</v>
      </c>
      <c r="V9">
        <v>78.900000000000006</v>
      </c>
      <c r="W9">
        <v>81.7</v>
      </c>
      <c r="X9">
        <v>70.099999999999994</v>
      </c>
      <c r="Y9">
        <v>35.9</v>
      </c>
      <c r="Z9">
        <v>30.8</v>
      </c>
      <c r="AA9">
        <v>29</v>
      </c>
      <c r="AB9">
        <v>43.1</v>
      </c>
      <c r="AC9">
        <v>34.200000000000003</v>
      </c>
      <c r="AD9">
        <v>40</v>
      </c>
      <c r="AE9">
        <v>41.4</v>
      </c>
      <c r="AF9">
        <v>55.9</v>
      </c>
      <c r="AG9">
        <v>71.400000000000006</v>
      </c>
      <c r="AH9">
        <v>100.8</v>
      </c>
      <c r="AI9">
        <v>101.7</v>
      </c>
      <c r="AJ9">
        <v>120.7</v>
      </c>
      <c r="AK9">
        <v>76.8</v>
      </c>
      <c r="AL9">
        <v>74.599999999999994</v>
      </c>
      <c r="AM9">
        <v>46.3</v>
      </c>
      <c r="AN9">
        <v>27.1</v>
      </c>
      <c r="AO9">
        <v>62.2</v>
      </c>
      <c r="AP9">
        <v>91</v>
      </c>
      <c r="AQ9">
        <v>141.80000000000001</v>
      </c>
      <c r="AR9">
        <v>102.4</v>
      </c>
      <c r="AS9">
        <v>120</v>
      </c>
      <c r="AT9">
        <v>67</v>
      </c>
      <c r="AU9">
        <v>50.6</v>
      </c>
      <c r="AV9">
        <v>42.5</v>
      </c>
      <c r="AW9">
        <v>36.799999999999997</v>
      </c>
      <c r="AX9">
        <v>37.299999999999997</v>
      </c>
      <c r="AY9">
        <v>36.299999999999997</v>
      </c>
      <c r="AZ9">
        <v>49.8</v>
      </c>
      <c r="BA9">
        <v>80.8</v>
      </c>
      <c r="BB9">
        <v>99.4</v>
      </c>
      <c r="BC9">
        <v>116.8</v>
      </c>
      <c r="BD9">
        <v>95</v>
      </c>
      <c r="BE9">
        <v>88</v>
      </c>
      <c r="BF9">
        <v>72.400000000000006</v>
      </c>
      <c r="BG9">
        <v>60.4</v>
      </c>
      <c r="BH9">
        <v>36</v>
      </c>
      <c r="BI9">
        <v>17.399999999999999</v>
      </c>
      <c r="BJ9">
        <v>15.1</v>
      </c>
      <c r="BK9">
        <v>7.8</v>
      </c>
      <c r="BL9">
        <v>28.1</v>
      </c>
      <c r="BM9">
        <v>42.4</v>
      </c>
      <c r="BN9">
        <v>48.7</v>
      </c>
      <c r="BO9">
        <v>64.2</v>
      </c>
      <c r="BP9">
        <v>87.3</v>
      </c>
      <c r="BQ9">
        <v>56.2</v>
      </c>
      <c r="BR9">
        <v>22.2</v>
      </c>
      <c r="BS9">
        <v>24.2</v>
      </c>
      <c r="BT9">
        <v>14.5</v>
      </c>
      <c r="BU9">
        <v>13.1</v>
      </c>
      <c r="BV9">
        <v>9.3000000000000007</v>
      </c>
      <c r="BW9">
        <v>21.1</v>
      </c>
      <c r="BX9">
        <v>53.1</v>
      </c>
      <c r="BY9">
        <v>80.900000000000006</v>
      </c>
    </row>
    <row r="10" spans="1:77" x14ac:dyDescent="0.15">
      <c r="B10">
        <v>1</v>
      </c>
      <c r="C10">
        <v>3</v>
      </c>
      <c r="D10">
        <v>-100</v>
      </c>
      <c r="E10">
        <v>54.8</v>
      </c>
      <c r="F10">
        <v>44.5</v>
      </c>
      <c r="G10">
        <v>35</v>
      </c>
      <c r="H10">
        <v>35.799999999999997</v>
      </c>
      <c r="I10">
        <v>32.4</v>
      </c>
      <c r="J10">
        <v>111.3</v>
      </c>
      <c r="K10">
        <v>108</v>
      </c>
      <c r="L10">
        <v>83.4</v>
      </c>
      <c r="M10">
        <v>90</v>
      </c>
      <c r="N10">
        <v>76.900000000000006</v>
      </c>
      <c r="O10">
        <v>50.1</v>
      </c>
      <c r="P10">
        <v>50</v>
      </c>
      <c r="Q10">
        <v>32.799999999999997</v>
      </c>
      <c r="R10">
        <v>14.6</v>
      </c>
      <c r="S10">
        <v>25.2</v>
      </c>
      <c r="T10">
        <v>57.6</v>
      </c>
      <c r="U10">
        <v>66.900000000000006</v>
      </c>
      <c r="V10">
        <v>77.099999999999994</v>
      </c>
      <c r="W10">
        <v>82.2</v>
      </c>
      <c r="X10">
        <v>66.599999999999994</v>
      </c>
      <c r="Y10">
        <v>34.4</v>
      </c>
      <c r="Z10">
        <v>28.1</v>
      </c>
      <c r="AA10">
        <v>26.9</v>
      </c>
      <c r="AB10">
        <v>41.9</v>
      </c>
      <c r="AC10">
        <v>37.5</v>
      </c>
      <c r="AD10">
        <v>41.9</v>
      </c>
      <c r="AE10">
        <v>42.7</v>
      </c>
      <c r="AF10">
        <v>63.4</v>
      </c>
      <c r="AG10">
        <v>72.599999999999994</v>
      </c>
      <c r="AH10">
        <v>97.8</v>
      </c>
      <c r="AI10">
        <v>100.7</v>
      </c>
      <c r="AJ10">
        <v>120.9</v>
      </c>
      <c r="AK10">
        <v>77.7</v>
      </c>
      <c r="AL10">
        <v>74.2</v>
      </c>
      <c r="AM10">
        <v>45.2</v>
      </c>
      <c r="AN10">
        <v>26.6</v>
      </c>
      <c r="AO10">
        <v>56.4</v>
      </c>
      <c r="AP10">
        <v>89</v>
      </c>
      <c r="AQ10">
        <v>137.4</v>
      </c>
      <c r="AR10">
        <v>101.6</v>
      </c>
      <c r="AS10">
        <v>114.3</v>
      </c>
      <c r="AT10">
        <v>70.5</v>
      </c>
      <c r="AU10">
        <v>50.2</v>
      </c>
      <c r="AV10">
        <v>42.8</v>
      </c>
      <c r="AW10">
        <v>36.299999999999997</v>
      </c>
      <c r="AX10">
        <v>36.1</v>
      </c>
      <c r="AY10">
        <v>33.6</v>
      </c>
      <c r="AZ10">
        <v>50</v>
      </c>
      <c r="BA10">
        <v>80</v>
      </c>
      <c r="BB10">
        <v>99.4</v>
      </c>
      <c r="BC10">
        <v>119.2</v>
      </c>
      <c r="BD10">
        <v>97.2</v>
      </c>
      <c r="BE10">
        <v>94.2</v>
      </c>
      <c r="BF10">
        <v>90.4</v>
      </c>
      <c r="BG10">
        <v>57.7</v>
      </c>
      <c r="BH10">
        <v>35.5</v>
      </c>
      <c r="BI10">
        <v>16.3</v>
      </c>
      <c r="BJ10">
        <v>15.7</v>
      </c>
      <c r="BK10">
        <v>5.5</v>
      </c>
      <c r="BL10">
        <v>27.6</v>
      </c>
      <c r="BM10">
        <v>42.3</v>
      </c>
      <c r="BN10">
        <v>47.7</v>
      </c>
      <c r="BO10">
        <v>62.7</v>
      </c>
      <c r="BP10">
        <v>83.5</v>
      </c>
      <c r="BQ10">
        <v>54.9</v>
      </c>
      <c r="BR10">
        <v>21</v>
      </c>
      <c r="BS10">
        <v>23.8</v>
      </c>
      <c r="BT10">
        <v>12.8</v>
      </c>
      <c r="BU10">
        <v>11.4</v>
      </c>
      <c r="BV10">
        <v>9.8000000000000007</v>
      </c>
      <c r="BW10">
        <v>18.399999999999999</v>
      </c>
      <c r="BX10">
        <v>50.7</v>
      </c>
      <c r="BY10">
        <v>80.8</v>
      </c>
    </row>
    <row r="11" spans="1:77" x14ac:dyDescent="0.15">
      <c r="B11">
        <v>1</v>
      </c>
      <c r="C11">
        <v>4</v>
      </c>
      <c r="D11">
        <v>-100</v>
      </c>
      <c r="E11">
        <v>53.7</v>
      </c>
      <c r="F11">
        <v>42.9</v>
      </c>
      <c r="G11">
        <v>33.700000000000003</v>
      </c>
      <c r="H11">
        <v>37.200000000000003</v>
      </c>
      <c r="I11">
        <v>30.2</v>
      </c>
      <c r="J11">
        <v>106.9</v>
      </c>
      <c r="K11">
        <v>108.7</v>
      </c>
      <c r="L11">
        <v>80.599999999999994</v>
      </c>
      <c r="M11">
        <v>94.3</v>
      </c>
      <c r="N11">
        <v>75.8</v>
      </c>
      <c r="O11">
        <v>46.8</v>
      </c>
      <c r="P11">
        <v>50.8</v>
      </c>
      <c r="Q11">
        <v>33.4</v>
      </c>
      <c r="R11">
        <v>13.8</v>
      </c>
      <c r="S11">
        <v>22.9</v>
      </c>
      <c r="T11">
        <v>53.4</v>
      </c>
      <c r="U11">
        <v>66.7</v>
      </c>
      <c r="V11">
        <v>78.7</v>
      </c>
      <c r="W11">
        <v>80.099999999999994</v>
      </c>
      <c r="X11">
        <v>67.099999999999994</v>
      </c>
      <c r="Y11">
        <v>34.299999999999997</v>
      </c>
      <c r="Z11">
        <v>30.1</v>
      </c>
      <c r="AA11">
        <v>27.6</v>
      </c>
      <c r="AB11">
        <v>44</v>
      </c>
      <c r="AC11">
        <v>38.1</v>
      </c>
      <c r="AD11">
        <v>40.700000000000003</v>
      </c>
      <c r="AE11">
        <v>59</v>
      </c>
      <c r="AF11">
        <v>63.7</v>
      </c>
      <c r="AG11">
        <v>73</v>
      </c>
      <c r="AH11">
        <v>98.1</v>
      </c>
      <c r="AI11">
        <v>102.5</v>
      </c>
      <c r="AJ11">
        <v>118.7</v>
      </c>
      <c r="AK11">
        <v>84.6</v>
      </c>
      <c r="AL11">
        <v>73.400000000000006</v>
      </c>
      <c r="AM11">
        <v>45</v>
      </c>
      <c r="AN11">
        <v>26.5</v>
      </c>
      <c r="AO11">
        <v>57.7</v>
      </c>
      <c r="AP11">
        <v>89.7</v>
      </c>
      <c r="AQ11">
        <v>134.80000000000001</v>
      </c>
      <c r="AR11">
        <v>100.6</v>
      </c>
      <c r="AS11">
        <v>112.9</v>
      </c>
      <c r="AT11">
        <v>67.8</v>
      </c>
      <c r="AU11">
        <v>49.1</v>
      </c>
      <c r="AV11">
        <v>43.3</v>
      </c>
      <c r="AW11">
        <v>33.799999999999997</v>
      </c>
      <c r="AX11">
        <v>33.4</v>
      </c>
      <c r="AY11">
        <v>32</v>
      </c>
      <c r="AZ11">
        <v>50.8</v>
      </c>
      <c r="BA11">
        <v>81.8</v>
      </c>
      <c r="BB11">
        <v>99.1</v>
      </c>
      <c r="BC11">
        <v>116.7</v>
      </c>
      <c r="BD11">
        <v>98.3</v>
      </c>
      <c r="BE11">
        <v>99.1</v>
      </c>
      <c r="BF11">
        <v>93.8</v>
      </c>
      <c r="BG11">
        <v>56.1</v>
      </c>
      <c r="BH11">
        <v>36.9</v>
      </c>
      <c r="BI11">
        <v>16.2</v>
      </c>
      <c r="BJ11">
        <v>15.4</v>
      </c>
      <c r="BK11">
        <v>5.3</v>
      </c>
      <c r="BL11">
        <v>26.8</v>
      </c>
      <c r="BM11">
        <v>43.7</v>
      </c>
      <c r="BN11">
        <v>48.1</v>
      </c>
      <c r="BO11">
        <v>61</v>
      </c>
      <c r="BP11">
        <v>80.900000000000006</v>
      </c>
      <c r="BQ11">
        <v>51.9</v>
      </c>
      <c r="BR11">
        <v>24.6</v>
      </c>
      <c r="BS11">
        <v>22.8</v>
      </c>
      <c r="BT11">
        <v>12.1</v>
      </c>
      <c r="BU11">
        <v>10.5</v>
      </c>
      <c r="BV11">
        <v>11.5</v>
      </c>
      <c r="BW11">
        <v>17.5</v>
      </c>
      <c r="BX11">
        <v>59.1</v>
      </c>
      <c r="BY11">
        <v>88.6</v>
      </c>
    </row>
    <row r="12" spans="1:77" x14ac:dyDescent="0.15">
      <c r="B12">
        <v>1</v>
      </c>
      <c r="C12">
        <v>5</v>
      </c>
      <c r="D12">
        <v>-100</v>
      </c>
      <c r="E12">
        <v>51</v>
      </c>
      <c r="F12">
        <v>43.7</v>
      </c>
      <c r="G12">
        <v>35.4</v>
      </c>
      <c r="H12">
        <v>37.9</v>
      </c>
      <c r="I12">
        <v>32.5</v>
      </c>
      <c r="J12">
        <v>102.4</v>
      </c>
      <c r="K12">
        <v>113.5</v>
      </c>
      <c r="L12">
        <v>80.7</v>
      </c>
      <c r="M12">
        <v>92.8</v>
      </c>
      <c r="N12">
        <v>76.900000000000006</v>
      </c>
      <c r="O12">
        <v>44.7</v>
      </c>
      <c r="P12">
        <v>53.4</v>
      </c>
      <c r="Q12">
        <v>29.9</v>
      </c>
      <c r="R12">
        <v>13.7</v>
      </c>
      <c r="S12">
        <v>21.5</v>
      </c>
      <c r="T12">
        <v>50.7</v>
      </c>
      <c r="U12">
        <v>64.8</v>
      </c>
      <c r="V12">
        <v>79.400000000000006</v>
      </c>
      <c r="W12">
        <v>79.400000000000006</v>
      </c>
      <c r="X12">
        <v>66.7</v>
      </c>
      <c r="Y12">
        <v>32.299999999999997</v>
      </c>
      <c r="Z12">
        <v>30.4</v>
      </c>
      <c r="AA12">
        <v>29.5</v>
      </c>
      <c r="AB12">
        <v>45.8</v>
      </c>
      <c r="AC12">
        <v>38.299999999999997</v>
      </c>
      <c r="AD12">
        <v>39.9</v>
      </c>
      <c r="AE12">
        <v>53</v>
      </c>
      <c r="AF12">
        <v>56.4</v>
      </c>
      <c r="AG12">
        <v>71.2</v>
      </c>
      <c r="AH12">
        <v>98.3</v>
      </c>
      <c r="AI12">
        <v>99.4</v>
      </c>
      <c r="AJ12">
        <v>118.8</v>
      </c>
      <c r="AK12">
        <v>89.2</v>
      </c>
      <c r="AL12">
        <v>72.5</v>
      </c>
      <c r="AM12">
        <v>43.6</v>
      </c>
      <c r="AN12">
        <v>25.6</v>
      </c>
      <c r="AO12">
        <v>74.5</v>
      </c>
      <c r="AP12">
        <v>97.5</v>
      </c>
      <c r="AQ12">
        <v>135.80000000000001</v>
      </c>
      <c r="AR12">
        <v>100.6</v>
      </c>
      <c r="AS12">
        <v>116.2</v>
      </c>
      <c r="AT12">
        <v>67.2</v>
      </c>
      <c r="AU12">
        <v>51.2</v>
      </c>
      <c r="AV12">
        <v>43.3</v>
      </c>
      <c r="AW12">
        <v>33.1</v>
      </c>
      <c r="AX12">
        <v>33.1</v>
      </c>
      <c r="AY12">
        <v>29.5</v>
      </c>
      <c r="AZ12">
        <v>45.4</v>
      </c>
      <c r="BA12">
        <v>80.599999999999994</v>
      </c>
      <c r="BB12">
        <v>99.8</v>
      </c>
      <c r="BC12">
        <v>112.7</v>
      </c>
      <c r="BD12">
        <v>97.8</v>
      </c>
      <c r="BE12">
        <v>99.3</v>
      </c>
      <c r="BF12">
        <v>92</v>
      </c>
      <c r="BG12">
        <v>58.1</v>
      </c>
      <c r="BH12">
        <v>35.200000000000003</v>
      </c>
      <c r="BI12">
        <v>20.5</v>
      </c>
      <c r="BJ12">
        <v>15.3</v>
      </c>
      <c r="BK12">
        <v>4.4000000000000004</v>
      </c>
      <c r="BL12">
        <v>25.6</v>
      </c>
      <c r="BM12">
        <v>41.4</v>
      </c>
      <c r="BN12">
        <v>46.3</v>
      </c>
      <c r="BO12">
        <v>58.6</v>
      </c>
      <c r="BP12">
        <v>79.400000000000006</v>
      </c>
      <c r="BQ12">
        <v>49.7</v>
      </c>
      <c r="BR12">
        <v>26.2</v>
      </c>
      <c r="BS12">
        <v>20.6</v>
      </c>
      <c r="BT12">
        <v>14.7</v>
      </c>
      <c r="BU12">
        <v>13.4</v>
      </c>
      <c r="BV12">
        <v>13</v>
      </c>
      <c r="BW12">
        <v>14.6</v>
      </c>
      <c r="BX12">
        <v>55.1</v>
      </c>
      <c r="BY12">
        <v>88</v>
      </c>
    </row>
    <row r="13" spans="1:77" x14ac:dyDescent="0.15">
      <c r="B13">
        <v>1</v>
      </c>
      <c r="C13">
        <v>6</v>
      </c>
      <c r="D13">
        <v>-100</v>
      </c>
      <c r="E13">
        <v>51.9</v>
      </c>
      <c r="F13">
        <v>44.9</v>
      </c>
      <c r="G13">
        <v>39.299999999999997</v>
      </c>
      <c r="H13">
        <v>38.799999999999997</v>
      </c>
      <c r="I13">
        <v>33.5</v>
      </c>
      <c r="J13">
        <v>96</v>
      </c>
      <c r="K13">
        <v>115.2</v>
      </c>
      <c r="L13">
        <v>81.400000000000006</v>
      </c>
      <c r="M13">
        <v>98.1</v>
      </c>
      <c r="N13">
        <v>77.8</v>
      </c>
      <c r="O13">
        <v>43.8</v>
      </c>
      <c r="P13">
        <v>48.9</v>
      </c>
      <c r="Q13">
        <v>27</v>
      </c>
      <c r="R13">
        <v>15.2</v>
      </c>
      <c r="S13">
        <v>18.399999999999999</v>
      </c>
      <c r="T13">
        <v>49.3</v>
      </c>
      <c r="U13">
        <v>62.7</v>
      </c>
      <c r="V13">
        <v>72</v>
      </c>
      <c r="W13">
        <v>80</v>
      </c>
      <c r="X13">
        <v>66.099999999999994</v>
      </c>
      <c r="Y13">
        <v>28.8</v>
      </c>
      <c r="Z13">
        <v>28.2</v>
      </c>
      <c r="AA13">
        <v>29.2</v>
      </c>
      <c r="AB13">
        <v>46.8</v>
      </c>
      <c r="AC13">
        <v>39.4</v>
      </c>
      <c r="AD13">
        <v>40.200000000000003</v>
      </c>
      <c r="AE13">
        <v>47</v>
      </c>
      <c r="AF13">
        <v>55.5</v>
      </c>
      <c r="AG13">
        <v>70.099999999999994</v>
      </c>
      <c r="AH13">
        <v>96.6</v>
      </c>
      <c r="AI13">
        <v>95.1</v>
      </c>
      <c r="AJ13">
        <v>116.8</v>
      </c>
      <c r="AK13">
        <v>85.4</v>
      </c>
      <c r="AL13">
        <v>70.5</v>
      </c>
      <c r="AM13">
        <v>43.4</v>
      </c>
      <c r="AN13">
        <v>24.9</v>
      </c>
      <c r="AO13">
        <v>76.7</v>
      </c>
      <c r="AP13">
        <v>97</v>
      </c>
      <c r="AQ13">
        <v>135.4</v>
      </c>
      <c r="AR13">
        <v>100.3</v>
      </c>
      <c r="AS13">
        <v>131</v>
      </c>
      <c r="AT13">
        <v>66.599999999999994</v>
      </c>
      <c r="AU13">
        <v>51.2</v>
      </c>
      <c r="AV13">
        <v>44.8</v>
      </c>
      <c r="AW13">
        <v>32.9</v>
      </c>
      <c r="AX13">
        <v>33.9</v>
      </c>
      <c r="AY13">
        <v>28.8</v>
      </c>
      <c r="AZ13">
        <v>44.8</v>
      </c>
      <c r="BA13">
        <v>80.2</v>
      </c>
      <c r="BB13">
        <v>99.4</v>
      </c>
      <c r="BC13">
        <v>108.9</v>
      </c>
      <c r="BD13">
        <v>98.1</v>
      </c>
      <c r="BE13">
        <v>97.2</v>
      </c>
      <c r="BF13">
        <v>87.9</v>
      </c>
      <c r="BG13">
        <v>53</v>
      </c>
      <c r="BH13">
        <v>34.1</v>
      </c>
      <c r="BI13">
        <v>25.7</v>
      </c>
      <c r="BJ13">
        <v>13.4</v>
      </c>
      <c r="BK13">
        <v>3.9</v>
      </c>
      <c r="BL13">
        <v>24.1</v>
      </c>
      <c r="BM13">
        <v>37.799999999999997</v>
      </c>
      <c r="BN13">
        <v>46.5</v>
      </c>
      <c r="BO13">
        <v>57.3</v>
      </c>
      <c r="BP13">
        <v>78.400000000000006</v>
      </c>
      <c r="BQ13">
        <v>48.4</v>
      </c>
      <c r="BR13">
        <v>27.3</v>
      </c>
      <c r="BS13">
        <v>19.7</v>
      </c>
      <c r="BT13">
        <v>16.8</v>
      </c>
      <c r="BU13">
        <v>15.6</v>
      </c>
      <c r="BV13">
        <v>15.9</v>
      </c>
      <c r="BW13">
        <v>14.2</v>
      </c>
      <c r="BX13">
        <v>56.3</v>
      </c>
      <c r="BY13">
        <v>86.2</v>
      </c>
    </row>
    <row r="14" spans="1:77" x14ac:dyDescent="0.15">
      <c r="B14">
        <v>1</v>
      </c>
      <c r="C14">
        <v>7</v>
      </c>
      <c r="D14">
        <v>-100</v>
      </c>
      <c r="E14">
        <v>54.2</v>
      </c>
      <c r="F14">
        <v>44.6</v>
      </c>
      <c r="G14">
        <v>38.700000000000003</v>
      </c>
      <c r="H14">
        <v>39.9</v>
      </c>
      <c r="I14">
        <v>34.4</v>
      </c>
      <c r="J14">
        <v>95.1</v>
      </c>
      <c r="K14">
        <v>113.2</v>
      </c>
      <c r="L14">
        <v>82.1</v>
      </c>
      <c r="M14">
        <v>93.6</v>
      </c>
      <c r="N14">
        <v>76.599999999999994</v>
      </c>
      <c r="O14">
        <v>44.9</v>
      </c>
      <c r="P14">
        <v>52.4</v>
      </c>
      <c r="Q14">
        <v>23.7</v>
      </c>
      <c r="R14">
        <v>14.8</v>
      </c>
      <c r="S14">
        <v>17.600000000000001</v>
      </c>
      <c r="T14">
        <v>54</v>
      </c>
      <c r="U14">
        <v>60.9</v>
      </c>
      <c r="V14">
        <v>70.099999999999994</v>
      </c>
      <c r="W14">
        <v>81.3</v>
      </c>
      <c r="X14">
        <v>63.3</v>
      </c>
      <c r="Y14">
        <v>27.9</v>
      </c>
      <c r="Z14">
        <v>25.2</v>
      </c>
      <c r="AA14">
        <v>30.1</v>
      </c>
      <c r="AB14">
        <v>55.9</v>
      </c>
      <c r="AC14">
        <v>38.5</v>
      </c>
      <c r="AD14">
        <v>41.5</v>
      </c>
      <c r="AE14">
        <v>39.200000000000003</v>
      </c>
      <c r="AF14">
        <v>64.7</v>
      </c>
      <c r="AG14">
        <v>68.400000000000006</v>
      </c>
      <c r="AH14">
        <v>95.1</v>
      </c>
      <c r="AI14">
        <v>94</v>
      </c>
      <c r="AJ14">
        <v>116.6</v>
      </c>
      <c r="AK14">
        <v>80.2</v>
      </c>
      <c r="AL14">
        <v>71.400000000000006</v>
      </c>
      <c r="AM14">
        <v>45.3</v>
      </c>
      <c r="AN14">
        <v>24.8</v>
      </c>
      <c r="AO14">
        <v>82</v>
      </c>
      <c r="AP14">
        <v>100.9</v>
      </c>
      <c r="AQ14">
        <v>134.5</v>
      </c>
      <c r="AR14">
        <v>98.8</v>
      </c>
      <c r="AS14">
        <v>116.5</v>
      </c>
      <c r="AT14">
        <v>67.900000000000006</v>
      </c>
      <c r="AU14">
        <v>51.2</v>
      </c>
      <c r="AV14">
        <v>45.7</v>
      </c>
      <c r="AW14">
        <v>33.5</v>
      </c>
      <c r="AX14">
        <v>32.5</v>
      </c>
      <c r="AY14">
        <v>33.700000000000003</v>
      </c>
      <c r="AZ14">
        <v>45.5</v>
      </c>
      <c r="BA14">
        <v>81.099999999999994</v>
      </c>
      <c r="BB14">
        <v>98.5</v>
      </c>
      <c r="BC14">
        <v>105.4</v>
      </c>
      <c r="BD14">
        <v>96.8</v>
      </c>
      <c r="BE14">
        <v>110.7</v>
      </c>
      <c r="BF14">
        <v>83</v>
      </c>
      <c r="BG14">
        <v>52.4</v>
      </c>
      <c r="BH14">
        <v>32.4</v>
      </c>
      <c r="BI14">
        <v>28.7</v>
      </c>
      <c r="BJ14">
        <v>11.6</v>
      </c>
      <c r="BK14">
        <v>3.8</v>
      </c>
      <c r="BL14">
        <v>25.7</v>
      </c>
      <c r="BM14">
        <v>36.700000000000003</v>
      </c>
      <c r="BN14">
        <v>47.9</v>
      </c>
      <c r="BO14">
        <v>55.8</v>
      </c>
      <c r="BP14">
        <v>81.7</v>
      </c>
      <c r="BQ14">
        <v>47.6</v>
      </c>
      <c r="BR14">
        <v>26.5</v>
      </c>
      <c r="BS14">
        <v>17.5</v>
      </c>
      <c r="BT14">
        <v>16.8</v>
      </c>
      <c r="BU14">
        <v>16.100000000000001</v>
      </c>
      <c r="BV14">
        <v>15.2</v>
      </c>
      <c r="BW14">
        <v>13.9</v>
      </c>
      <c r="BX14">
        <v>56.6</v>
      </c>
      <c r="BY14">
        <v>84.5</v>
      </c>
    </row>
    <row r="15" spans="1:77" x14ac:dyDescent="0.15">
      <c r="B15">
        <v>1</v>
      </c>
      <c r="C15">
        <v>8</v>
      </c>
      <c r="D15">
        <v>-100</v>
      </c>
      <c r="E15">
        <v>54.6</v>
      </c>
      <c r="F15">
        <v>49.3</v>
      </c>
      <c r="G15">
        <v>37.6</v>
      </c>
      <c r="H15">
        <v>41.1</v>
      </c>
      <c r="I15">
        <v>32.200000000000003</v>
      </c>
      <c r="J15">
        <v>93.9</v>
      </c>
      <c r="K15">
        <v>111.3</v>
      </c>
      <c r="L15">
        <v>81.400000000000006</v>
      </c>
      <c r="M15">
        <v>93.7</v>
      </c>
      <c r="N15">
        <v>75.5</v>
      </c>
      <c r="O15">
        <v>44.2</v>
      </c>
      <c r="P15">
        <v>50.3</v>
      </c>
      <c r="Q15">
        <v>24.1</v>
      </c>
      <c r="R15">
        <v>16.899999999999999</v>
      </c>
      <c r="S15">
        <v>16.399999999999999</v>
      </c>
      <c r="T15">
        <v>60.8</v>
      </c>
      <c r="U15">
        <v>59.3</v>
      </c>
      <c r="V15">
        <v>72</v>
      </c>
      <c r="W15">
        <v>81.7</v>
      </c>
      <c r="X15">
        <v>61.9</v>
      </c>
      <c r="Y15">
        <v>28.3</v>
      </c>
      <c r="Z15">
        <v>24.7</v>
      </c>
      <c r="AA15">
        <v>29.9</v>
      </c>
      <c r="AB15">
        <v>57.5</v>
      </c>
      <c r="AC15">
        <v>38.700000000000003</v>
      </c>
      <c r="AD15">
        <v>41.1</v>
      </c>
      <c r="AE15">
        <v>37.299999999999997</v>
      </c>
      <c r="AF15">
        <v>62.9</v>
      </c>
      <c r="AG15">
        <v>68</v>
      </c>
      <c r="AH15">
        <v>95.3</v>
      </c>
      <c r="AI15">
        <v>88.6</v>
      </c>
      <c r="AJ15">
        <v>114.8</v>
      </c>
      <c r="AK15">
        <v>77.099999999999994</v>
      </c>
      <c r="AL15">
        <v>71.2</v>
      </c>
      <c r="AM15">
        <v>44.9</v>
      </c>
      <c r="AN15">
        <v>24.2</v>
      </c>
      <c r="AO15">
        <v>77.7</v>
      </c>
      <c r="AP15">
        <v>96.7</v>
      </c>
      <c r="AQ15">
        <v>135.80000000000001</v>
      </c>
      <c r="AR15">
        <v>95.8</v>
      </c>
      <c r="AS15">
        <v>115.5</v>
      </c>
      <c r="AT15">
        <v>67.400000000000006</v>
      </c>
      <c r="AU15">
        <v>50</v>
      </c>
      <c r="AV15">
        <v>44.3</v>
      </c>
      <c r="AW15">
        <v>33.200000000000003</v>
      </c>
      <c r="AX15">
        <v>33.299999999999997</v>
      </c>
      <c r="AY15">
        <v>33.700000000000003</v>
      </c>
      <c r="AZ15">
        <v>46.4</v>
      </c>
      <c r="BA15">
        <v>79.2</v>
      </c>
      <c r="BB15">
        <v>99.1</v>
      </c>
      <c r="BC15">
        <v>100.7</v>
      </c>
      <c r="BD15">
        <v>95</v>
      </c>
      <c r="BE15">
        <v>117.4</v>
      </c>
      <c r="BF15">
        <v>83.6</v>
      </c>
      <c r="BG15">
        <v>52.3</v>
      </c>
      <c r="BH15">
        <v>30.4</v>
      </c>
      <c r="BI15">
        <v>30.6</v>
      </c>
      <c r="BJ15">
        <v>10.7</v>
      </c>
      <c r="BK15">
        <v>3</v>
      </c>
      <c r="BL15">
        <v>26.4</v>
      </c>
      <c r="BM15">
        <v>36.299999999999997</v>
      </c>
      <c r="BN15">
        <v>47.5</v>
      </c>
      <c r="BO15">
        <v>61.2</v>
      </c>
      <c r="BP15">
        <v>78.5</v>
      </c>
      <c r="BQ15">
        <v>46.7</v>
      </c>
      <c r="BR15">
        <v>25.7</v>
      </c>
      <c r="BS15">
        <v>20</v>
      </c>
      <c r="BT15">
        <v>18.100000000000001</v>
      </c>
      <c r="BU15">
        <v>14.4</v>
      </c>
      <c r="BV15">
        <v>15.1</v>
      </c>
      <c r="BW15">
        <v>10.4</v>
      </c>
      <c r="BX15">
        <v>55.5</v>
      </c>
      <c r="BY15">
        <v>83.5</v>
      </c>
    </row>
    <row r="16" spans="1:77" x14ac:dyDescent="0.15">
      <c r="B16">
        <v>1</v>
      </c>
      <c r="C16">
        <v>9</v>
      </c>
      <c r="D16">
        <v>-100</v>
      </c>
      <c r="E16">
        <v>52</v>
      </c>
      <c r="F16">
        <v>49.1</v>
      </c>
      <c r="G16">
        <v>36.9</v>
      </c>
      <c r="H16">
        <v>45</v>
      </c>
      <c r="I16">
        <v>32</v>
      </c>
      <c r="J16">
        <v>92.5</v>
      </c>
      <c r="K16">
        <v>108.5</v>
      </c>
      <c r="L16">
        <v>82.4</v>
      </c>
      <c r="M16">
        <v>95.1</v>
      </c>
      <c r="N16">
        <v>76.2</v>
      </c>
      <c r="O16">
        <v>43.9</v>
      </c>
      <c r="P16">
        <v>44.3</v>
      </c>
      <c r="Q16">
        <v>30.2</v>
      </c>
      <c r="R16">
        <v>17.100000000000001</v>
      </c>
      <c r="S16">
        <v>16.600000000000001</v>
      </c>
      <c r="T16">
        <v>67.5</v>
      </c>
      <c r="U16">
        <v>58</v>
      </c>
      <c r="V16">
        <v>70.900000000000006</v>
      </c>
      <c r="W16">
        <v>81.5</v>
      </c>
      <c r="X16">
        <v>59</v>
      </c>
      <c r="Y16">
        <v>28.4</v>
      </c>
      <c r="Z16">
        <v>25.8</v>
      </c>
      <c r="AA16">
        <v>28.6</v>
      </c>
      <c r="AB16">
        <v>50.1</v>
      </c>
      <c r="AC16">
        <v>36.9</v>
      </c>
      <c r="AD16">
        <v>39.4</v>
      </c>
      <c r="AE16">
        <v>37.9</v>
      </c>
      <c r="AF16">
        <v>58.8</v>
      </c>
      <c r="AG16">
        <v>73.7</v>
      </c>
      <c r="AH16">
        <v>95.2</v>
      </c>
      <c r="AI16">
        <v>84.4</v>
      </c>
      <c r="AJ16">
        <v>113.7</v>
      </c>
      <c r="AK16">
        <v>74.599999999999994</v>
      </c>
      <c r="AL16">
        <v>72.900000000000006</v>
      </c>
      <c r="AM16">
        <v>44.3</v>
      </c>
      <c r="AN16">
        <v>24.9</v>
      </c>
      <c r="AO16">
        <v>74.2</v>
      </c>
      <c r="AP16">
        <v>95.9</v>
      </c>
      <c r="AQ16">
        <v>135.6</v>
      </c>
      <c r="AR16">
        <v>97.2</v>
      </c>
      <c r="AS16">
        <v>114.7</v>
      </c>
      <c r="AT16">
        <v>68.599999999999994</v>
      </c>
      <c r="AU16">
        <v>48.6</v>
      </c>
      <c r="AV16">
        <v>43</v>
      </c>
      <c r="AW16">
        <v>34</v>
      </c>
      <c r="AX16">
        <v>31.8</v>
      </c>
      <c r="AY16">
        <v>30.8</v>
      </c>
      <c r="AZ16">
        <v>47.6</v>
      </c>
      <c r="BA16">
        <v>78.7</v>
      </c>
      <c r="BB16">
        <v>99.6</v>
      </c>
      <c r="BC16">
        <v>100.1</v>
      </c>
      <c r="BD16">
        <v>93.7</v>
      </c>
      <c r="BE16">
        <v>120.6</v>
      </c>
      <c r="BF16">
        <v>84</v>
      </c>
      <c r="BG16">
        <v>52.7</v>
      </c>
      <c r="BH16">
        <v>31.8</v>
      </c>
      <c r="BI16">
        <v>31.7</v>
      </c>
      <c r="BJ16">
        <v>11.3</v>
      </c>
      <c r="BK16">
        <v>2.9</v>
      </c>
      <c r="BL16">
        <v>26.5</v>
      </c>
      <c r="BM16">
        <v>36.700000000000003</v>
      </c>
      <c r="BN16">
        <v>46.8</v>
      </c>
      <c r="BO16">
        <v>61.2</v>
      </c>
      <c r="BP16">
        <v>74.900000000000006</v>
      </c>
      <c r="BQ16">
        <v>46.1</v>
      </c>
      <c r="BR16">
        <v>24.2</v>
      </c>
      <c r="BS16">
        <v>22.2</v>
      </c>
      <c r="BT16">
        <v>19.5</v>
      </c>
      <c r="BU16">
        <v>12.9</v>
      </c>
      <c r="BV16">
        <v>16.100000000000001</v>
      </c>
      <c r="BW16">
        <v>17.899999999999999</v>
      </c>
      <c r="BX16">
        <v>53.9</v>
      </c>
      <c r="BY16">
        <v>85.1</v>
      </c>
    </row>
    <row r="17" spans="2:77" x14ac:dyDescent="0.15">
      <c r="B17">
        <v>1</v>
      </c>
      <c r="C17">
        <v>10</v>
      </c>
      <c r="D17">
        <v>-100</v>
      </c>
      <c r="E17">
        <v>55.2</v>
      </c>
      <c r="F17">
        <v>46.6</v>
      </c>
      <c r="G17">
        <v>37.200000000000003</v>
      </c>
      <c r="H17">
        <v>44</v>
      </c>
      <c r="I17">
        <v>34.299999999999997</v>
      </c>
      <c r="J17">
        <v>93.3</v>
      </c>
      <c r="K17">
        <v>103.9</v>
      </c>
      <c r="L17">
        <v>92</v>
      </c>
      <c r="M17">
        <v>92.2</v>
      </c>
      <c r="N17">
        <v>77.5</v>
      </c>
      <c r="O17">
        <v>48</v>
      </c>
      <c r="P17">
        <v>42.1</v>
      </c>
      <c r="Q17">
        <v>27.9</v>
      </c>
      <c r="R17">
        <v>17.2</v>
      </c>
      <c r="S17">
        <v>15.5</v>
      </c>
      <c r="T17">
        <v>68.7</v>
      </c>
      <c r="U17">
        <v>55.3</v>
      </c>
      <c r="V17">
        <v>71.400000000000006</v>
      </c>
      <c r="W17">
        <v>79.3</v>
      </c>
      <c r="X17">
        <v>56.2</v>
      </c>
      <c r="Y17">
        <v>27.1</v>
      </c>
      <c r="Z17">
        <v>30.7</v>
      </c>
      <c r="AA17">
        <v>27.8</v>
      </c>
      <c r="AB17">
        <v>47.5</v>
      </c>
      <c r="AC17">
        <v>32.9</v>
      </c>
      <c r="AD17">
        <v>38.700000000000003</v>
      </c>
      <c r="AE17">
        <v>34</v>
      </c>
      <c r="AF17">
        <v>56.7</v>
      </c>
      <c r="AG17">
        <v>72.099999999999994</v>
      </c>
      <c r="AH17">
        <v>95.4</v>
      </c>
      <c r="AI17">
        <v>84.2</v>
      </c>
      <c r="AJ17">
        <v>138.9</v>
      </c>
      <c r="AK17">
        <v>74</v>
      </c>
      <c r="AL17">
        <v>74.8</v>
      </c>
      <c r="AM17">
        <v>43.9</v>
      </c>
      <c r="AN17">
        <v>23.9</v>
      </c>
      <c r="AO17">
        <v>73.2</v>
      </c>
      <c r="AP17">
        <v>93</v>
      </c>
      <c r="AQ17">
        <v>132.5</v>
      </c>
      <c r="AR17">
        <v>97</v>
      </c>
      <c r="AS17">
        <v>111.9</v>
      </c>
      <c r="AT17">
        <v>70.2</v>
      </c>
      <c r="AU17">
        <v>46.3</v>
      </c>
      <c r="AV17">
        <v>41.1</v>
      </c>
      <c r="AW17">
        <v>37</v>
      </c>
      <c r="AX17">
        <v>28.4</v>
      </c>
      <c r="AY17">
        <v>30.5</v>
      </c>
      <c r="AZ17">
        <v>48.2</v>
      </c>
      <c r="BA17">
        <v>77.8</v>
      </c>
      <c r="BB17">
        <v>98</v>
      </c>
      <c r="BC17">
        <v>99.4</v>
      </c>
      <c r="BD17">
        <v>99.5</v>
      </c>
      <c r="BE17">
        <v>121.2</v>
      </c>
      <c r="BF17">
        <v>82.3</v>
      </c>
      <c r="BG17">
        <v>53.2</v>
      </c>
      <c r="BH17">
        <v>31.7</v>
      </c>
      <c r="BI17">
        <v>30.8</v>
      </c>
      <c r="BJ17">
        <v>13.1</v>
      </c>
      <c r="BK17">
        <v>4.9000000000000004</v>
      </c>
      <c r="BL17">
        <v>24.9</v>
      </c>
      <c r="BM17">
        <v>37.1</v>
      </c>
      <c r="BN17">
        <v>45</v>
      </c>
      <c r="BO17">
        <v>70.7</v>
      </c>
      <c r="BP17">
        <v>67.900000000000006</v>
      </c>
      <c r="BQ17">
        <v>47</v>
      </c>
      <c r="BR17">
        <v>23.7</v>
      </c>
      <c r="BS17">
        <v>22</v>
      </c>
      <c r="BT17">
        <v>18.3</v>
      </c>
      <c r="BU17">
        <v>12.9</v>
      </c>
      <c r="BV17">
        <v>15.6</v>
      </c>
      <c r="BW17">
        <v>19.399999999999999</v>
      </c>
      <c r="BX17">
        <v>51.8</v>
      </c>
      <c r="BY17">
        <v>86.4</v>
      </c>
    </row>
    <row r="18" spans="2:77" x14ac:dyDescent="0.15">
      <c r="B18">
        <v>1</v>
      </c>
      <c r="C18">
        <v>11</v>
      </c>
      <c r="D18">
        <v>-100</v>
      </c>
      <c r="E18">
        <v>55.5</v>
      </c>
      <c r="F18">
        <v>42.2</v>
      </c>
      <c r="G18">
        <v>38.4</v>
      </c>
      <c r="H18">
        <v>37.200000000000003</v>
      </c>
      <c r="I18">
        <v>29.2</v>
      </c>
      <c r="J18">
        <v>88.4</v>
      </c>
      <c r="K18">
        <v>107.6</v>
      </c>
      <c r="L18">
        <v>88.3</v>
      </c>
      <c r="M18">
        <v>92.2</v>
      </c>
      <c r="N18">
        <v>73.400000000000006</v>
      </c>
      <c r="O18">
        <v>51.8</v>
      </c>
      <c r="P18">
        <v>41.4</v>
      </c>
      <c r="Q18">
        <v>27.4</v>
      </c>
      <c r="R18">
        <v>17.399999999999999</v>
      </c>
      <c r="S18">
        <v>14</v>
      </c>
      <c r="T18">
        <v>61.8</v>
      </c>
      <c r="U18">
        <v>56.2</v>
      </c>
      <c r="V18">
        <v>70.7</v>
      </c>
      <c r="W18">
        <v>76.900000000000006</v>
      </c>
      <c r="X18">
        <v>52.2</v>
      </c>
      <c r="Y18">
        <v>27.3</v>
      </c>
      <c r="Z18">
        <v>32.6</v>
      </c>
      <c r="AA18">
        <v>29</v>
      </c>
      <c r="AB18">
        <v>43.2</v>
      </c>
      <c r="AC18">
        <v>34.1</v>
      </c>
      <c r="AD18">
        <v>38.1</v>
      </c>
      <c r="AE18">
        <v>39.1</v>
      </c>
      <c r="AF18">
        <v>50.8</v>
      </c>
      <c r="AG18">
        <v>73.8</v>
      </c>
      <c r="AH18">
        <v>94.2</v>
      </c>
      <c r="AI18">
        <v>79.599999999999994</v>
      </c>
      <c r="AJ18">
        <v>131.80000000000001</v>
      </c>
      <c r="AK18">
        <v>75.400000000000006</v>
      </c>
      <c r="AL18">
        <v>73.8</v>
      </c>
      <c r="AM18">
        <v>42.6</v>
      </c>
      <c r="AN18">
        <v>23.1</v>
      </c>
      <c r="AO18">
        <v>70.099999999999994</v>
      </c>
      <c r="AP18">
        <v>95.1</v>
      </c>
      <c r="AQ18">
        <v>129.19999999999999</v>
      </c>
      <c r="AR18">
        <v>93.5</v>
      </c>
      <c r="AS18">
        <v>111.3</v>
      </c>
      <c r="AT18">
        <v>69.400000000000006</v>
      </c>
      <c r="AU18">
        <v>49.4</v>
      </c>
      <c r="AV18">
        <v>38.5</v>
      </c>
      <c r="AW18">
        <v>37.9</v>
      </c>
      <c r="AX18">
        <v>30</v>
      </c>
      <c r="AY18">
        <v>29.9</v>
      </c>
      <c r="AZ18">
        <v>48.5</v>
      </c>
      <c r="BA18">
        <v>79</v>
      </c>
      <c r="BB18">
        <v>97</v>
      </c>
      <c r="BC18">
        <v>114.1</v>
      </c>
      <c r="BD18">
        <v>98.9</v>
      </c>
      <c r="BE18">
        <v>113.2</v>
      </c>
      <c r="BF18">
        <v>78.099999999999994</v>
      </c>
      <c r="BG18">
        <v>50.8</v>
      </c>
      <c r="BH18">
        <v>32.5</v>
      </c>
      <c r="BI18">
        <v>28.7</v>
      </c>
      <c r="BJ18">
        <v>12.8</v>
      </c>
      <c r="BK18">
        <v>6.5</v>
      </c>
      <c r="BL18">
        <v>23.8</v>
      </c>
      <c r="BM18">
        <v>36</v>
      </c>
      <c r="BN18">
        <v>46.3</v>
      </c>
      <c r="BO18">
        <v>71</v>
      </c>
      <c r="BP18">
        <v>63.3</v>
      </c>
      <c r="BQ18">
        <v>48.5</v>
      </c>
      <c r="BR18">
        <v>21.6</v>
      </c>
      <c r="BS18">
        <v>20.8</v>
      </c>
      <c r="BT18">
        <v>20.2</v>
      </c>
      <c r="BU18">
        <v>12.7</v>
      </c>
      <c r="BV18">
        <v>17.100000000000001</v>
      </c>
      <c r="BW18">
        <v>17.600000000000001</v>
      </c>
      <c r="BX18">
        <v>53.2</v>
      </c>
      <c r="BY18">
        <v>89.8</v>
      </c>
    </row>
    <row r="19" spans="2:77" x14ac:dyDescent="0.15">
      <c r="B19">
        <v>1</v>
      </c>
      <c r="C19">
        <v>12</v>
      </c>
      <c r="D19">
        <v>3.8</v>
      </c>
      <c r="E19">
        <v>59.8</v>
      </c>
      <c r="F19">
        <v>40.299999999999997</v>
      </c>
      <c r="G19">
        <v>36.9</v>
      </c>
      <c r="H19">
        <v>33.9</v>
      </c>
      <c r="I19">
        <v>29.3</v>
      </c>
      <c r="J19">
        <v>88.8</v>
      </c>
      <c r="K19">
        <v>107.4</v>
      </c>
      <c r="L19">
        <v>82.4</v>
      </c>
      <c r="M19">
        <v>92.4</v>
      </c>
      <c r="N19">
        <v>71.900000000000006</v>
      </c>
      <c r="O19">
        <v>52.4</v>
      </c>
      <c r="P19">
        <v>42.9</v>
      </c>
      <c r="Q19">
        <v>26.5</v>
      </c>
      <c r="R19">
        <v>17.100000000000001</v>
      </c>
      <c r="S19">
        <v>12.3</v>
      </c>
      <c r="T19">
        <v>58.8</v>
      </c>
      <c r="U19">
        <v>64.900000000000006</v>
      </c>
      <c r="V19">
        <v>71.900000000000006</v>
      </c>
      <c r="W19">
        <v>72.900000000000006</v>
      </c>
      <c r="X19">
        <v>46.8</v>
      </c>
      <c r="Y19">
        <v>26.7</v>
      </c>
      <c r="Z19">
        <v>33.6</v>
      </c>
      <c r="AA19">
        <v>27.7</v>
      </c>
      <c r="AB19">
        <v>39.200000000000003</v>
      </c>
      <c r="AC19">
        <v>34</v>
      </c>
      <c r="AD19">
        <v>38.200000000000003</v>
      </c>
      <c r="AE19">
        <v>37.5</v>
      </c>
      <c r="AF19">
        <v>46.2</v>
      </c>
      <c r="AG19">
        <v>79.8</v>
      </c>
      <c r="AH19">
        <v>94.3</v>
      </c>
      <c r="AI19">
        <v>74.599999999999994</v>
      </c>
      <c r="AJ19">
        <v>126.1</v>
      </c>
      <c r="AK19">
        <v>74.7</v>
      </c>
      <c r="AL19">
        <v>72.400000000000006</v>
      </c>
      <c r="AM19">
        <v>41.7</v>
      </c>
      <c r="AN19">
        <v>23.4</v>
      </c>
      <c r="AO19">
        <v>68</v>
      </c>
      <c r="AP19">
        <v>104.1</v>
      </c>
      <c r="AQ19">
        <v>126</v>
      </c>
      <c r="AR19">
        <v>95.5</v>
      </c>
      <c r="AS19">
        <v>113.6</v>
      </c>
      <c r="AT19">
        <v>68.099999999999994</v>
      </c>
      <c r="AU19">
        <v>54.3</v>
      </c>
      <c r="AV19">
        <v>37.5</v>
      </c>
      <c r="AW19">
        <v>38</v>
      </c>
      <c r="AX19">
        <v>30.4</v>
      </c>
      <c r="AY19">
        <v>28.1</v>
      </c>
      <c r="AZ19">
        <v>48.9</v>
      </c>
      <c r="BA19">
        <v>78.900000000000006</v>
      </c>
      <c r="BB19">
        <v>92.5</v>
      </c>
      <c r="BC19">
        <v>113.7</v>
      </c>
      <c r="BD19">
        <v>95.5</v>
      </c>
      <c r="BE19">
        <v>107.9</v>
      </c>
      <c r="BF19">
        <v>74.5</v>
      </c>
      <c r="BG19">
        <v>49</v>
      </c>
      <c r="BH19">
        <v>31.8</v>
      </c>
      <c r="BI19">
        <v>27</v>
      </c>
      <c r="BJ19">
        <v>11.9</v>
      </c>
      <c r="BK19">
        <v>6.2</v>
      </c>
      <c r="BL19">
        <v>26</v>
      </c>
      <c r="BM19">
        <v>35.5</v>
      </c>
      <c r="BN19">
        <v>45.6</v>
      </c>
      <c r="BO19">
        <v>69.3</v>
      </c>
      <c r="BP19">
        <v>60.1</v>
      </c>
      <c r="BQ19">
        <v>50.2</v>
      </c>
      <c r="BR19">
        <v>19.2</v>
      </c>
      <c r="BS19">
        <v>19.2</v>
      </c>
      <c r="BT19">
        <v>20</v>
      </c>
      <c r="BU19">
        <v>11.2</v>
      </c>
      <c r="BV19">
        <v>20.100000000000001</v>
      </c>
      <c r="BW19">
        <v>17</v>
      </c>
      <c r="BX19">
        <v>56.1</v>
      </c>
      <c r="BY19">
        <v>92.2</v>
      </c>
    </row>
    <row r="20" spans="2:77" x14ac:dyDescent="0.15">
      <c r="B20">
        <v>1</v>
      </c>
      <c r="C20">
        <v>13</v>
      </c>
      <c r="D20">
        <v>12.1</v>
      </c>
      <c r="E20">
        <v>60.2</v>
      </c>
      <c r="F20">
        <v>41.7</v>
      </c>
      <c r="G20">
        <v>35.9</v>
      </c>
      <c r="H20">
        <v>36.700000000000003</v>
      </c>
      <c r="I20">
        <v>31.2</v>
      </c>
      <c r="J20">
        <v>89.3</v>
      </c>
      <c r="K20">
        <v>106.8</v>
      </c>
      <c r="L20">
        <v>76.8</v>
      </c>
      <c r="M20">
        <v>96.9</v>
      </c>
      <c r="N20">
        <v>70.099999999999994</v>
      </c>
      <c r="O20">
        <v>49.6</v>
      </c>
      <c r="P20">
        <v>43.1</v>
      </c>
      <c r="Q20">
        <v>27.9</v>
      </c>
      <c r="R20">
        <v>19.2</v>
      </c>
      <c r="S20">
        <v>12.1</v>
      </c>
      <c r="T20">
        <v>67</v>
      </c>
      <c r="U20">
        <v>63.8</v>
      </c>
      <c r="V20">
        <v>69.7</v>
      </c>
      <c r="W20">
        <v>72.7</v>
      </c>
      <c r="X20">
        <v>50.9</v>
      </c>
      <c r="Y20">
        <v>27.1</v>
      </c>
      <c r="Z20">
        <v>32.799999999999997</v>
      </c>
      <c r="AA20">
        <v>26.8</v>
      </c>
      <c r="AB20">
        <v>44.6</v>
      </c>
      <c r="AC20">
        <v>33.4</v>
      </c>
      <c r="AD20">
        <v>36.6</v>
      </c>
      <c r="AE20">
        <v>38.6</v>
      </c>
      <c r="AF20">
        <v>44.4</v>
      </c>
      <c r="AG20">
        <v>81.7</v>
      </c>
      <c r="AH20">
        <v>92.9</v>
      </c>
      <c r="AI20">
        <v>78.3</v>
      </c>
      <c r="AJ20">
        <v>122.5</v>
      </c>
      <c r="AK20">
        <v>76</v>
      </c>
      <c r="AL20">
        <v>72</v>
      </c>
      <c r="AM20">
        <v>41.7</v>
      </c>
      <c r="AN20">
        <v>23.7</v>
      </c>
      <c r="AO20">
        <v>69.5</v>
      </c>
      <c r="AP20">
        <v>99.2</v>
      </c>
      <c r="AQ20">
        <v>124.1</v>
      </c>
      <c r="AR20">
        <v>95.2</v>
      </c>
      <c r="AS20">
        <v>119.4</v>
      </c>
      <c r="AT20">
        <v>65.400000000000006</v>
      </c>
      <c r="AU20">
        <v>53.3</v>
      </c>
      <c r="AV20">
        <v>40.1</v>
      </c>
      <c r="AW20">
        <v>34.5</v>
      </c>
      <c r="AX20">
        <v>30.2</v>
      </c>
      <c r="AY20">
        <v>26.1</v>
      </c>
      <c r="AZ20">
        <v>49.1</v>
      </c>
      <c r="BA20">
        <v>79.599999999999994</v>
      </c>
      <c r="BB20">
        <v>95</v>
      </c>
      <c r="BC20">
        <v>113.4</v>
      </c>
      <c r="BD20">
        <v>93.1</v>
      </c>
      <c r="BE20">
        <v>102.9</v>
      </c>
      <c r="BF20">
        <v>73</v>
      </c>
      <c r="BG20">
        <v>49.2</v>
      </c>
      <c r="BH20">
        <v>30.8</v>
      </c>
      <c r="BI20">
        <v>30.3</v>
      </c>
      <c r="BJ20">
        <v>13</v>
      </c>
      <c r="BK20">
        <v>6.4</v>
      </c>
      <c r="BL20">
        <v>27.2</v>
      </c>
      <c r="BM20">
        <v>37</v>
      </c>
      <c r="BN20">
        <v>46.4</v>
      </c>
      <c r="BO20">
        <v>66.400000000000006</v>
      </c>
      <c r="BP20">
        <v>57.6</v>
      </c>
      <c r="BQ20">
        <v>51.2</v>
      </c>
      <c r="BR20">
        <v>19.2</v>
      </c>
      <c r="BS20">
        <v>18.100000000000001</v>
      </c>
      <c r="BT20">
        <v>19.100000000000001</v>
      </c>
      <c r="BU20">
        <v>11.6</v>
      </c>
      <c r="BV20">
        <v>20.6</v>
      </c>
      <c r="BW20">
        <v>18</v>
      </c>
      <c r="BX20">
        <v>60</v>
      </c>
      <c r="BY20">
        <v>92.3</v>
      </c>
    </row>
    <row r="21" spans="2:77" x14ac:dyDescent="0.15">
      <c r="B21">
        <v>1</v>
      </c>
      <c r="C21">
        <v>14</v>
      </c>
      <c r="D21">
        <v>16.399999999999999</v>
      </c>
      <c r="E21">
        <v>59.7</v>
      </c>
      <c r="F21">
        <v>44.7</v>
      </c>
      <c r="G21">
        <v>35.799999999999997</v>
      </c>
      <c r="H21">
        <v>38.799999999999997</v>
      </c>
      <c r="I21">
        <v>32.200000000000003</v>
      </c>
      <c r="J21">
        <v>85.9</v>
      </c>
      <c r="K21">
        <v>107.3</v>
      </c>
      <c r="L21">
        <v>77.400000000000006</v>
      </c>
      <c r="M21">
        <v>109.5</v>
      </c>
      <c r="N21">
        <v>72</v>
      </c>
      <c r="O21">
        <v>47.7</v>
      </c>
      <c r="P21">
        <v>45.1</v>
      </c>
      <c r="Q21">
        <v>25.5</v>
      </c>
      <c r="R21">
        <v>19.8</v>
      </c>
      <c r="S21">
        <v>12.5</v>
      </c>
      <c r="T21">
        <v>74.2</v>
      </c>
      <c r="U21">
        <v>63.8</v>
      </c>
      <c r="V21">
        <v>68.900000000000006</v>
      </c>
      <c r="W21">
        <v>67.099999999999994</v>
      </c>
      <c r="X21">
        <v>56.1</v>
      </c>
      <c r="Y21">
        <v>29.9</v>
      </c>
      <c r="Z21">
        <v>31.6</v>
      </c>
      <c r="AA21">
        <v>24.9</v>
      </c>
      <c r="AB21">
        <v>46.9</v>
      </c>
      <c r="AC21">
        <v>33.1</v>
      </c>
      <c r="AD21">
        <v>37.299999999999997</v>
      </c>
      <c r="AE21">
        <v>37</v>
      </c>
      <c r="AF21">
        <v>42.4</v>
      </c>
      <c r="AG21">
        <v>89.5</v>
      </c>
      <c r="AH21">
        <v>92.6</v>
      </c>
      <c r="AI21">
        <v>82.5</v>
      </c>
      <c r="AJ21">
        <v>125</v>
      </c>
      <c r="AK21">
        <v>76.7</v>
      </c>
      <c r="AL21">
        <v>75.099999999999994</v>
      </c>
      <c r="AM21">
        <v>40.9</v>
      </c>
      <c r="AN21">
        <v>22.4</v>
      </c>
      <c r="AO21">
        <v>81.599999999999994</v>
      </c>
      <c r="AP21">
        <v>96.2</v>
      </c>
      <c r="AQ21">
        <v>124.1</v>
      </c>
      <c r="AR21">
        <v>97.3</v>
      </c>
      <c r="AS21">
        <v>118.4</v>
      </c>
      <c r="AT21">
        <v>61.2</v>
      </c>
      <c r="AU21">
        <v>52.1</v>
      </c>
      <c r="AV21">
        <v>39.799999999999997</v>
      </c>
      <c r="AW21">
        <v>35.1</v>
      </c>
      <c r="AX21">
        <v>28.5</v>
      </c>
      <c r="AY21">
        <v>26.6</v>
      </c>
      <c r="AZ21">
        <v>55</v>
      </c>
      <c r="BA21">
        <v>76.8</v>
      </c>
      <c r="BB21">
        <v>97.9</v>
      </c>
      <c r="BC21">
        <v>111.7</v>
      </c>
      <c r="BD21">
        <v>96.1</v>
      </c>
      <c r="BE21">
        <v>100.3</v>
      </c>
      <c r="BF21">
        <v>71.5</v>
      </c>
      <c r="BG21">
        <v>48.4</v>
      </c>
      <c r="BH21">
        <v>32.9</v>
      </c>
      <c r="BI21">
        <v>29.5</v>
      </c>
      <c r="BJ21">
        <v>13.3</v>
      </c>
      <c r="BK21">
        <v>6.8</v>
      </c>
      <c r="BL21">
        <v>31.5</v>
      </c>
      <c r="BM21">
        <v>36.5</v>
      </c>
      <c r="BN21">
        <v>46.4</v>
      </c>
      <c r="BO21">
        <v>61.5</v>
      </c>
      <c r="BP21">
        <v>55.3</v>
      </c>
      <c r="BQ21">
        <v>49.8</v>
      </c>
      <c r="BR21">
        <v>19.899999999999999</v>
      </c>
      <c r="BS21">
        <v>17</v>
      </c>
      <c r="BT21">
        <v>18.899999999999999</v>
      </c>
      <c r="BU21">
        <v>11.6</v>
      </c>
      <c r="BV21">
        <v>20.2</v>
      </c>
      <c r="BW21">
        <v>18.3</v>
      </c>
      <c r="BX21">
        <v>62.5</v>
      </c>
      <c r="BY21">
        <v>89.9</v>
      </c>
    </row>
    <row r="22" spans="2:77" x14ac:dyDescent="0.15">
      <c r="B22">
        <v>1</v>
      </c>
      <c r="C22">
        <v>15</v>
      </c>
      <c r="D22">
        <v>21.8</v>
      </c>
      <c r="E22">
        <v>58</v>
      </c>
      <c r="F22">
        <v>46</v>
      </c>
      <c r="G22">
        <v>35.6</v>
      </c>
      <c r="H22">
        <v>37.9</v>
      </c>
      <c r="I22">
        <v>32.4</v>
      </c>
      <c r="J22">
        <v>83.1</v>
      </c>
      <c r="K22">
        <v>104.1</v>
      </c>
      <c r="L22">
        <v>75.099999999999994</v>
      </c>
      <c r="M22">
        <v>114.4</v>
      </c>
      <c r="N22">
        <v>70</v>
      </c>
      <c r="O22">
        <v>48.2</v>
      </c>
      <c r="P22">
        <v>44.9</v>
      </c>
      <c r="Q22">
        <v>26</v>
      </c>
      <c r="R22">
        <v>23.1</v>
      </c>
      <c r="S22">
        <v>12.3</v>
      </c>
      <c r="T22">
        <v>71.3</v>
      </c>
      <c r="U22">
        <v>61.5</v>
      </c>
      <c r="V22">
        <v>75.400000000000006</v>
      </c>
      <c r="W22">
        <v>70</v>
      </c>
      <c r="X22">
        <v>56.1</v>
      </c>
      <c r="Y22">
        <v>28.6</v>
      </c>
      <c r="Z22">
        <v>29.4</v>
      </c>
      <c r="AA22">
        <v>24.7</v>
      </c>
      <c r="AB22">
        <v>49.3</v>
      </c>
      <c r="AC22">
        <v>31.9</v>
      </c>
      <c r="AD22">
        <v>37.5</v>
      </c>
      <c r="AE22">
        <v>30.6</v>
      </c>
      <c r="AF22">
        <v>43.9</v>
      </c>
      <c r="AG22">
        <v>90.6</v>
      </c>
      <c r="AH22">
        <v>94.2</v>
      </c>
      <c r="AI22">
        <v>77.7</v>
      </c>
      <c r="AJ22">
        <v>115.6</v>
      </c>
      <c r="AK22">
        <v>75.2</v>
      </c>
      <c r="AL22">
        <v>78</v>
      </c>
      <c r="AM22">
        <v>41.7</v>
      </c>
      <c r="AN22">
        <v>23.1</v>
      </c>
      <c r="AO22">
        <v>76.400000000000006</v>
      </c>
      <c r="AP22">
        <v>97</v>
      </c>
      <c r="AQ22">
        <v>124.5</v>
      </c>
      <c r="AR22">
        <v>97</v>
      </c>
      <c r="AS22">
        <v>112.4</v>
      </c>
      <c r="AT22">
        <v>57.9</v>
      </c>
      <c r="AU22">
        <v>49.5</v>
      </c>
      <c r="AV22">
        <v>39.1</v>
      </c>
      <c r="AW22">
        <v>36.1</v>
      </c>
      <c r="AX22">
        <v>28.4</v>
      </c>
      <c r="AY22">
        <v>26.7</v>
      </c>
      <c r="AZ22">
        <v>54.3</v>
      </c>
      <c r="BA22">
        <v>76.5</v>
      </c>
      <c r="BB22">
        <v>96.9</v>
      </c>
      <c r="BC22">
        <v>108.2</v>
      </c>
      <c r="BD22">
        <v>95.5</v>
      </c>
      <c r="BE22">
        <v>98</v>
      </c>
      <c r="BF22">
        <v>69.599999999999994</v>
      </c>
      <c r="BG22">
        <v>45.8</v>
      </c>
      <c r="BH22">
        <v>34.6</v>
      </c>
      <c r="BI22">
        <v>29.6</v>
      </c>
      <c r="BJ22">
        <v>14</v>
      </c>
      <c r="BK22">
        <v>6.2</v>
      </c>
      <c r="BL22">
        <v>29.8</v>
      </c>
      <c r="BM22">
        <v>34.799999999999997</v>
      </c>
      <c r="BN22">
        <v>45.7</v>
      </c>
      <c r="BO22">
        <v>60.5</v>
      </c>
      <c r="BP22">
        <v>54.9</v>
      </c>
      <c r="BQ22">
        <v>48.1</v>
      </c>
      <c r="BR22">
        <v>20.100000000000001</v>
      </c>
      <c r="BS22">
        <v>16</v>
      </c>
      <c r="BT22">
        <v>18</v>
      </c>
      <c r="BU22">
        <v>12.4</v>
      </c>
      <c r="BV22">
        <v>19.8</v>
      </c>
      <c r="BW22">
        <v>14.7</v>
      </c>
      <c r="BX22">
        <v>62.4</v>
      </c>
      <c r="BY22">
        <v>87.1</v>
      </c>
    </row>
    <row r="23" spans="2:77" x14ac:dyDescent="0.15">
      <c r="B23">
        <v>1</v>
      </c>
      <c r="C23">
        <v>16</v>
      </c>
      <c r="D23">
        <v>45.1</v>
      </c>
      <c r="E23">
        <v>47.8</v>
      </c>
      <c r="F23">
        <v>44</v>
      </c>
      <c r="G23">
        <v>38.6</v>
      </c>
      <c r="H23">
        <v>38.200000000000003</v>
      </c>
      <c r="I23">
        <v>32</v>
      </c>
      <c r="J23">
        <v>83.3</v>
      </c>
      <c r="K23">
        <v>111.9</v>
      </c>
      <c r="L23">
        <v>77</v>
      </c>
      <c r="M23">
        <v>110.6</v>
      </c>
      <c r="N23">
        <v>69</v>
      </c>
      <c r="O23">
        <v>48.3</v>
      </c>
      <c r="P23">
        <v>46.3</v>
      </c>
      <c r="Q23">
        <v>24.8</v>
      </c>
      <c r="R23">
        <v>22.7</v>
      </c>
      <c r="S23">
        <v>12.6</v>
      </c>
      <c r="T23">
        <v>62.7</v>
      </c>
      <c r="U23">
        <v>57.9</v>
      </c>
      <c r="V23">
        <v>75.7</v>
      </c>
      <c r="W23">
        <v>71</v>
      </c>
      <c r="X23">
        <v>59.1</v>
      </c>
      <c r="Y23">
        <v>36.799999999999997</v>
      </c>
      <c r="Z23">
        <v>28.8</v>
      </c>
      <c r="AA23">
        <v>25.2</v>
      </c>
      <c r="AB23">
        <v>53.7</v>
      </c>
      <c r="AC23">
        <v>31</v>
      </c>
      <c r="AD23">
        <v>38</v>
      </c>
      <c r="AE23">
        <v>29</v>
      </c>
      <c r="AF23">
        <v>43.8</v>
      </c>
      <c r="AG23">
        <v>80.8</v>
      </c>
      <c r="AH23">
        <v>96.8</v>
      </c>
      <c r="AI23">
        <v>73.7</v>
      </c>
      <c r="AJ23">
        <v>115.2</v>
      </c>
      <c r="AK23">
        <v>75.3</v>
      </c>
      <c r="AL23">
        <v>76.900000000000006</v>
      </c>
      <c r="AM23">
        <v>42.9</v>
      </c>
      <c r="AN23">
        <v>22.1</v>
      </c>
      <c r="AO23">
        <v>71.099999999999994</v>
      </c>
      <c r="AP23">
        <v>102.1</v>
      </c>
      <c r="AQ23">
        <v>125.2</v>
      </c>
      <c r="AR23">
        <v>96.3</v>
      </c>
      <c r="AS23">
        <v>108.9</v>
      </c>
      <c r="AT23">
        <v>56.4</v>
      </c>
      <c r="AU23">
        <v>48.1</v>
      </c>
      <c r="AV23">
        <v>39.4</v>
      </c>
      <c r="AW23">
        <v>34.5</v>
      </c>
      <c r="AX23">
        <v>27.6</v>
      </c>
      <c r="AY23">
        <v>27.4</v>
      </c>
      <c r="AZ23">
        <v>54.7</v>
      </c>
      <c r="BA23">
        <v>75.099999999999994</v>
      </c>
      <c r="BB23">
        <v>97.2</v>
      </c>
      <c r="BC23">
        <v>104.5</v>
      </c>
      <c r="BD23">
        <v>93.8</v>
      </c>
      <c r="BE23">
        <v>91.5</v>
      </c>
      <c r="BF23">
        <v>70.2</v>
      </c>
      <c r="BG23">
        <v>48.8</v>
      </c>
      <c r="BH23">
        <v>34.700000000000003</v>
      </c>
      <c r="BI23">
        <v>29.5</v>
      </c>
      <c r="BJ23">
        <v>12.4</v>
      </c>
      <c r="BK23">
        <v>4.9000000000000004</v>
      </c>
      <c r="BL23">
        <v>27.4</v>
      </c>
      <c r="BM23">
        <v>36.4</v>
      </c>
      <c r="BN23">
        <v>47.3</v>
      </c>
      <c r="BO23">
        <v>58.8</v>
      </c>
      <c r="BP23">
        <v>58.6</v>
      </c>
      <c r="BQ23">
        <v>47.5</v>
      </c>
      <c r="BR23">
        <v>20.6</v>
      </c>
      <c r="BS23">
        <v>15.5</v>
      </c>
      <c r="BT23">
        <v>16.899999999999999</v>
      </c>
      <c r="BU23">
        <v>12.5</v>
      </c>
      <c r="BV23">
        <v>19.8</v>
      </c>
      <c r="BW23">
        <v>15.9</v>
      </c>
      <c r="BX23">
        <v>61.2</v>
      </c>
      <c r="BY23">
        <v>89.8</v>
      </c>
    </row>
    <row r="24" spans="2:77" x14ac:dyDescent="0.15">
      <c r="B24">
        <v>1</v>
      </c>
      <c r="C24">
        <v>17</v>
      </c>
      <c r="D24">
        <v>55.2</v>
      </c>
      <c r="E24">
        <v>47.2</v>
      </c>
      <c r="F24">
        <v>43.9</v>
      </c>
      <c r="G24">
        <v>38.6</v>
      </c>
      <c r="H24">
        <v>42</v>
      </c>
      <c r="I24">
        <v>31.9</v>
      </c>
      <c r="J24">
        <v>85.6</v>
      </c>
      <c r="K24">
        <v>121.5</v>
      </c>
      <c r="L24">
        <v>76.5</v>
      </c>
      <c r="M24">
        <v>117.9</v>
      </c>
      <c r="N24">
        <v>71.5</v>
      </c>
      <c r="O24">
        <v>47.5</v>
      </c>
      <c r="P24">
        <v>46.2</v>
      </c>
      <c r="Q24">
        <v>25.6</v>
      </c>
      <c r="R24">
        <v>27.1</v>
      </c>
      <c r="S24">
        <v>11.2</v>
      </c>
      <c r="T24">
        <v>58</v>
      </c>
      <c r="U24">
        <v>56.3</v>
      </c>
      <c r="V24">
        <v>77.7</v>
      </c>
      <c r="W24">
        <v>76</v>
      </c>
      <c r="X24">
        <v>64</v>
      </c>
      <c r="Y24">
        <v>44</v>
      </c>
      <c r="Z24">
        <v>26.9</v>
      </c>
      <c r="AA24">
        <v>28.1</v>
      </c>
      <c r="AB24">
        <v>53.4</v>
      </c>
      <c r="AC24">
        <v>30.2</v>
      </c>
      <c r="AD24">
        <v>37.200000000000003</v>
      </c>
      <c r="AE24">
        <v>34.299999999999997</v>
      </c>
      <c r="AF24">
        <v>49.1</v>
      </c>
      <c r="AG24">
        <v>81.7</v>
      </c>
      <c r="AH24">
        <v>96.8</v>
      </c>
      <c r="AI24">
        <v>74.7</v>
      </c>
      <c r="AJ24">
        <v>114</v>
      </c>
      <c r="AK24">
        <v>74.900000000000006</v>
      </c>
      <c r="AL24">
        <v>75.900000000000006</v>
      </c>
      <c r="AM24">
        <v>45.4</v>
      </c>
      <c r="AN24">
        <v>20.9</v>
      </c>
      <c r="AO24">
        <v>65.599999999999994</v>
      </c>
      <c r="AP24">
        <v>98.8</v>
      </c>
      <c r="AQ24">
        <v>125</v>
      </c>
      <c r="AR24">
        <v>96.2</v>
      </c>
      <c r="AS24">
        <v>108.4</v>
      </c>
      <c r="AT24">
        <v>54.8</v>
      </c>
      <c r="AU24">
        <v>48.4</v>
      </c>
      <c r="AV24">
        <v>43.9</v>
      </c>
      <c r="AW24">
        <v>34.200000000000003</v>
      </c>
      <c r="AX24">
        <v>25.7</v>
      </c>
      <c r="AY24">
        <v>30</v>
      </c>
      <c r="AZ24">
        <v>54.7</v>
      </c>
      <c r="BA24">
        <v>73.2</v>
      </c>
      <c r="BB24">
        <v>99.3</v>
      </c>
      <c r="BC24">
        <v>100.1</v>
      </c>
      <c r="BD24">
        <v>92.6</v>
      </c>
      <c r="BE24">
        <v>90.1</v>
      </c>
      <c r="BF24">
        <v>10080</v>
      </c>
      <c r="BG24">
        <v>49.8</v>
      </c>
      <c r="BH24">
        <v>33.6</v>
      </c>
      <c r="BI24">
        <v>29.5</v>
      </c>
      <c r="BJ24">
        <v>11.9</v>
      </c>
      <c r="BK24">
        <v>4.5</v>
      </c>
      <c r="BL24">
        <v>28.3</v>
      </c>
      <c r="BM24">
        <v>37</v>
      </c>
      <c r="BN24">
        <v>51.5</v>
      </c>
      <c r="BO24">
        <v>59.2</v>
      </c>
      <c r="BP24">
        <v>62.4</v>
      </c>
      <c r="BQ24">
        <v>50.1</v>
      </c>
      <c r="BR24">
        <v>23.6</v>
      </c>
      <c r="BS24">
        <v>13.3</v>
      </c>
      <c r="BT24">
        <v>15.2</v>
      </c>
      <c r="BU24">
        <v>12</v>
      </c>
      <c r="BV24">
        <v>19.399999999999999</v>
      </c>
      <c r="BW24">
        <v>17.100000000000001</v>
      </c>
      <c r="BX24">
        <v>62.6</v>
      </c>
      <c r="BY24">
        <v>88.9</v>
      </c>
    </row>
    <row r="25" spans="2:77" x14ac:dyDescent="0.15">
      <c r="B25">
        <v>1</v>
      </c>
      <c r="C25">
        <v>18</v>
      </c>
      <c r="D25">
        <v>61</v>
      </c>
      <c r="E25">
        <v>44.1</v>
      </c>
      <c r="F25">
        <v>41.5</v>
      </c>
      <c r="G25">
        <v>36.9</v>
      </c>
      <c r="H25">
        <v>44.6</v>
      </c>
      <c r="I25">
        <v>38.4</v>
      </c>
      <c r="J25">
        <v>89.2</v>
      </c>
      <c r="K25">
        <v>127.3</v>
      </c>
      <c r="L25">
        <v>75.7</v>
      </c>
      <c r="M25">
        <v>109.8</v>
      </c>
      <c r="N25">
        <v>71.599999999999994</v>
      </c>
      <c r="O25">
        <v>46</v>
      </c>
      <c r="P25">
        <v>46.1</v>
      </c>
      <c r="Q25">
        <v>26.8</v>
      </c>
      <c r="R25">
        <v>21.3</v>
      </c>
      <c r="S25">
        <v>13</v>
      </c>
      <c r="T25">
        <v>57.5</v>
      </c>
      <c r="U25">
        <v>57.2</v>
      </c>
      <c r="V25">
        <v>77</v>
      </c>
      <c r="W25">
        <v>76.8</v>
      </c>
      <c r="X25">
        <v>64.900000000000006</v>
      </c>
      <c r="Y25">
        <v>54</v>
      </c>
      <c r="Z25">
        <v>24.8</v>
      </c>
      <c r="AA25">
        <v>29.7</v>
      </c>
      <c r="AB25">
        <v>51.8</v>
      </c>
      <c r="AC25">
        <v>31.3</v>
      </c>
      <c r="AD25">
        <v>33.700000000000003</v>
      </c>
      <c r="AE25">
        <v>35</v>
      </c>
      <c r="AF25">
        <v>48</v>
      </c>
      <c r="AG25">
        <v>83.2</v>
      </c>
      <c r="AH25">
        <v>95.8</v>
      </c>
      <c r="AI25">
        <v>77.7</v>
      </c>
      <c r="AJ25">
        <v>111.5</v>
      </c>
      <c r="AK25">
        <v>76.5</v>
      </c>
      <c r="AL25">
        <v>77.7</v>
      </c>
      <c r="AM25">
        <v>47</v>
      </c>
      <c r="AN25">
        <v>21.4</v>
      </c>
      <c r="AO25">
        <v>63.8</v>
      </c>
      <c r="AP25">
        <v>94.7</v>
      </c>
      <c r="AQ25">
        <v>126.8</v>
      </c>
      <c r="AR25">
        <v>100.7</v>
      </c>
      <c r="AS25">
        <v>107.2</v>
      </c>
      <c r="AT25">
        <v>53.7</v>
      </c>
      <c r="AU25">
        <v>49.3</v>
      </c>
      <c r="AV25">
        <v>39.9</v>
      </c>
      <c r="AW25">
        <v>32.6</v>
      </c>
      <c r="AX25">
        <v>24.4</v>
      </c>
      <c r="AY25">
        <v>28.7</v>
      </c>
      <c r="AZ25">
        <v>53.5</v>
      </c>
      <c r="BA25">
        <v>73.400000000000006</v>
      </c>
      <c r="BB25">
        <v>100.7</v>
      </c>
      <c r="BC25">
        <v>96.5</v>
      </c>
      <c r="BD25">
        <v>92.5</v>
      </c>
      <c r="BE25">
        <v>89.1</v>
      </c>
      <c r="BF25">
        <v>10121.1</v>
      </c>
      <c r="BG25">
        <v>49.8</v>
      </c>
      <c r="BH25">
        <v>35</v>
      </c>
      <c r="BI25">
        <v>29.6</v>
      </c>
      <c r="BJ25">
        <v>11.9</v>
      </c>
      <c r="BK25">
        <v>3.9</v>
      </c>
      <c r="BL25">
        <v>27.1</v>
      </c>
      <c r="BM25">
        <v>35</v>
      </c>
      <c r="BN25">
        <v>53.2</v>
      </c>
      <c r="BO25">
        <v>58.5</v>
      </c>
      <c r="BP25">
        <v>64.3</v>
      </c>
      <c r="BQ25">
        <v>49.8</v>
      </c>
      <c r="BR25">
        <v>21.6</v>
      </c>
      <c r="BS25">
        <v>12.4</v>
      </c>
      <c r="BT25">
        <v>14.2</v>
      </c>
      <c r="BU25">
        <v>11.6</v>
      </c>
      <c r="BV25">
        <v>18.3</v>
      </c>
      <c r="BW25">
        <v>17.399999999999999</v>
      </c>
      <c r="BX25">
        <v>69.8</v>
      </c>
      <c r="BY25">
        <v>87.8</v>
      </c>
    </row>
    <row r="26" spans="2:77" x14ac:dyDescent="0.15">
      <c r="B26">
        <v>1</v>
      </c>
      <c r="C26">
        <v>19</v>
      </c>
      <c r="D26">
        <v>42.3</v>
      </c>
      <c r="E26">
        <v>42.4</v>
      </c>
      <c r="F26">
        <v>41.1</v>
      </c>
      <c r="G26">
        <v>-100</v>
      </c>
      <c r="H26">
        <v>46</v>
      </c>
      <c r="I26">
        <v>44.5</v>
      </c>
      <c r="J26">
        <v>90.6</v>
      </c>
      <c r="K26">
        <v>125</v>
      </c>
      <c r="L26">
        <v>74.5</v>
      </c>
      <c r="M26">
        <v>113.5</v>
      </c>
      <c r="N26">
        <v>72.3</v>
      </c>
      <c r="O26">
        <v>45.4</v>
      </c>
      <c r="P26">
        <v>45.2</v>
      </c>
      <c r="Q26">
        <v>25.7</v>
      </c>
      <c r="R26">
        <v>20.9</v>
      </c>
      <c r="S26">
        <v>12.9</v>
      </c>
      <c r="T26">
        <v>54.1</v>
      </c>
      <c r="U26">
        <v>57.4</v>
      </c>
      <c r="V26">
        <v>76.8</v>
      </c>
      <c r="W26">
        <v>77.7</v>
      </c>
      <c r="X26">
        <v>71.5</v>
      </c>
      <c r="Y26">
        <v>53</v>
      </c>
      <c r="Z26">
        <v>27.4</v>
      </c>
      <c r="AA26">
        <v>29.6</v>
      </c>
      <c r="AB26">
        <v>48.3</v>
      </c>
      <c r="AC26">
        <v>31</v>
      </c>
      <c r="AD26">
        <v>36.4</v>
      </c>
      <c r="AE26">
        <v>34</v>
      </c>
      <c r="AF26">
        <v>51.7</v>
      </c>
      <c r="AG26">
        <v>80.900000000000006</v>
      </c>
      <c r="AH26">
        <v>96.7</v>
      </c>
      <c r="AI26">
        <v>77.900000000000006</v>
      </c>
      <c r="AJ26">
        <v>111.1</v>
      </c>
      <c r="AK26">
        <v>72.099999999999994</v>
      </c>
      <c r="AL26">
        <v>76.400000000000006</v>
      </c>
      <c r="AM26">
        <v>47.1</v>
      </c>
      <c r="AN26">
        <v>20.6</v>
      </c>
      <c r="AO26">
        <v>60.8</v>
      </c>
      <c r="AP26">
        <v>91.6</v>
      </c>
      <c r="AQ26">
        <v>124.7</v>
      </c>
      <c r="AR26">
        <v>96.5</v>
      </c>
      <c r="AS26">
        <v>103.7</v>
      </c>
      <c r="AT26">
        <v>53.5</v>
      </c>
      <c r="AU26">
        <v>49.5</v>
      </c>
      <c r="AV26">
        <v>37.5</v>
      </c>
      <c r="AW26">
        <v>32.4</v>
      </c>
      <c r="AX26">
        <v>23.8</v>
      </c>
      <c r="AY26">
        <v>30.8</v>
      </c>
      <c r="AZ26">
        <v>52.5</v>
      </c>
      <c r="BA26">
        <v>74</v>
      </c>
      <c r="BB26">
        <v>99.6</v>
      </c>
      <c r="BC26">
        <v>97.2</v>
      </c>
      <c r="BD26">
        <v>93</v>
      </c>
      <c r="BE26">
        <v>86.1</v>
      </c>
      <c r="BF26">
        <v>148.30000000000001</v>
      </c>
      <c r="BG26">
        <v>49</v>
      </c>
      <c r="BH26">
        <v>34.6</v>
      </c>
      <c r="BI26">
        <v>28.1</v>
      </c>
      <c r="BJ26">
        <v>16.600000000000001</v>
      </c>
      <c r="BK26">
        <v>3</v>
      </c>
      <c r="BL26">
        <v>26.8</v>
      </c>
      <c r="BM26">
        <v>34</v>
      </c>
      <c r="BN26">
        <v>56.9</v>
      </c>
      <c r="BO26">
        <v>60.3</v>
      </c>
      <c r="BP26">
        <v>64.5</v>
      </c>
      <c r="BQ26">
        <v>53.3</v>
      </c>
      <c r="BR26">
        <v>22</v>
      </c>
      <c r="BS26">
        <v>12.2</v>
      </c>
      <c r="BT26">
        <v>12</v>
      </c>
      <c r="BU26">
        <v>10.3</v>
      </c>
      <c r="BV26">
        <v>15.5</v>
      </c>
      <c r="BW26">
        <v>20.399999999999999</v>
      </c>
      <c r="BX26">
        <v>69.599999999999994</v>
      </c>
      <c r="BY26">
        <v>85.7</v>
      </c>
    </row>
    <row r="27" spans="2:77" x14ac:dyDescent="0.15">
      <c r="B27">
        <v>1</v>
      </c>
      <c r="C27">
        <v>20</v>
      </c>
      <c r="D27">
        <v>30.6</v>
      </c>
      <c r="E27">
        <v>39.799999999999997</v>
      </c>
      <c r="F27">
        <v>43</v>
      </c>
      <c r="G27">
        <v>-100</v>
      </c>
      <c r="H27">
        <v>41.4</v>
      </c>
      <c r="I27">
        <v>44.1</v>
      </c>
      <c r="J27">
        <v>88</v>
      </c>
      <c r="K27">
        <v>121.3</v>
      </c>
      <c r="L27">
        <v>72</v>
      </c>
      <c r="M27">
        <v>108.2</v>
      </c>
      <c r="N27">
        <v>71.8</v>
      </c>
      <c r="O27">
        <v>45.7</v>
      </c>
      <c r="P27">
        <v>44.6</v>
      </c>
      <c r="Q27">
        <v>27.1</v>
      </c>
      <c r="R27">
        <v>19.100000000000001</v>
      </c>
      <c r="S27">
        <v>18.600000000000001</v>
      </c>
      <c r="T27">
        <v>51.7</v>
      </c>
      <c r="U27">
        <v>55.5</v>
      </c>
      <c r="V27">
        <v>76.3</v>
      </c>
      <c r="W27">
        <v>78.900000000000006</v>
      </c>
      <c r="X27">
        <v>77.2</v>
      </c>
      <c r="Y27">
        <v>53.7</v>
      </c>
      <c r="Z27">
        <v>42</v>
      </c>
      <c r="AA27">
        <v>30.3</v>
      </c>
      <c r="AB27">
        <v>46.8</v>
      </c>
      <c r="AC27">
        <v>30.5</v>
      </c>
      <c r="AD27">
        <v>36.200000000000003</v>
      </c>
      <c r="AE27">
        <v>35</v>
      </c>
      <c r="AF27">
        <v>55.6</v>
      </c>
      <c r="AG27">
        <v>78.7</v>
      </c>
      <c r="AH27">
        <v>96.2</v>
      </c>
      <c r="AI27">
        <v>77.099999999999994</v>
      </c>
      <c r="AJ27">
        <v>111.7</v>
      </c>
      <c r="AK27">
        <v>69</v>
      </c>
      <c r="AL27">
        <v>75.099999999999994</v>
      </c>
      <c r="AM27">
        <v>48.6</v>
      </c>
      <c r="AN27">
        <v>22.5</v>
      </c>
      <c r="AO27">
        <v>61.1</v>
      </c>
      <c r="AP27">
        <v>90.2</v>
      </c>
      <c r="AQ27">
        <v>126.7</v>
      </c>
      <c r="AR27">
        <v>95.7</v>
      </c>
      <c r="AS27">
        <v>102</v>
      </c>
      <c r="AT27">
        <v>59.9</v>
      </c>
      <c r="AU27">
        <v>47.9</v>
      </c>
      <c r="AV27">
        <v>36.299999999999997</v>
      </c>
      <c r="AW27">
        <v>33.700000000000003</v>
      </c>
      <c r="AX27">
        <v>25.2</v>
      </c>
      <c r="AY27">
        <v>32.299999999999997</v>
      </c>
      <c r="AZ27">
        <v>51.9</v>
      </c>
      <c r="BA27">
        <v>76.5</v>
      </c>
      <c r="BB27">
        <v>96.5</v>
      </c>
      <c r="BC27">
        <v>98.3</v>
      </c>
      <c r="BD27">
        <v>93.6</v>
      </c>
      <c r="BE27">
        <v>83.7</v>
      </c>
      <c r="BF27">
        <v>10055.299999999999</v>
      </c>
      <c r="BG27">
        <v>47.6</v>
      </c>
      <c r="BH27">
        <v>32.299999999999997</v>
      </c>
      <c r="BI27">
        <v>28.6</v>
      </c>
      <c r="BJ27">
        <v>15.4</v>
      </c>
      <c r="BK27">
        <v>6.2</v>
      </c>
      <c r="BL27">
        <v>26.6</v>
      </c>
      <c r="BM27">
        <v>35.9</v>
      </c>
      <c r="BN27">
        <v>56.4</v>
      </c>
      <c r="BO27">
        <v>58.5</v>
      </c>
      <c r="BP27">
        <v>62.4</v>
      </c>
      <c r="BQ27">
        <v>52.8</v>
      </c>
      <c r="BR27">
        <v>24.5</v>
      </c>
      <c r="BS27">
        <v>14.7</v>
      </c>
      <c r="BT27">
        <v>11.1</v>
      </c>
      <c r="BU27">
        <v>9.5</v>
      </c>
      <c r="BV27">
        <v>15</v>
      </c>
      <c r="BW27">
        <v>17.7</v>
      </c>
      <c r="BX27">
        <v>72.599999999999994</v>
      </c>
      <c r="BY27">
        <v>84.8</v>
      </c>
    </row>
    <row r="28" spans="2:77" x14ac:dyDescent="0.15">
      <c r="B28">
        <v>1</v>
      </c>
      <c r="C28">
        <v>21</v>
      </c>
      <c r="D28">
        <v>-100</v>
      </c>
      <c r="E28">
        <v>34.1</v>
      </c>
      <c r="F28">
        <v>42.7</v>
      </c>
      <c r="G28">
        <v>-100</v>
      </c>
      <c r="H28">
        <v>38.200000000000003</v>
      </c>
      <c r="I28">
        <v>47.1</v>
      </c>
      <c r="J28">
        <v>86.8</v>
      </c>
      <c r="K28">
        <v>124.8</v>
      </c>
      <c r="L28">
        <v>71.099999999999994</v>
      </c>
      <c r="M28">
        <v>99.1</v>
      </c>
      <c r="N28">
        <v>71.5</v>
      </c>
      <c r="O28">
        <v>45.2</v>
      </c>
      <c r="P28">
        <v>40.4</v>
      </c>
      <c r="Q28">
        <v>25.8</v>
      </c>
      <c r="R28">
        <v>22.2</v>
      </c>
      <c r="S28">
        <v>24.9</v>
      </c>
      <c r="T28">
        <v>51.1</v>
      </c>
      <c r="U28">
        <v>55.4</v>
      </c>
      <c r="V28">
        <v>73.7</v>
      </c>
      <c r="W28">
        <v>78.599999999999994</v>
      </c>
      <c r="X28">
        <v>77.599999999999994</v>
      </c>
      <c r="Y28">
        <v>53.7</v>
      </c>
      <c r="Z28">
        <v>42.4</v>
      </c>
      <c r="AA28">
        <v>28.5</v>
      </c>
      <c r="AB28">
        <v>43</v>
      </c>
      <c r="AC28">
        <v>32.1</v>
      </c>
      <c r="AD28">
        <v>36</v>
      </c>
      <c r="AE28">
        <v>35.5</v>
      </c>
      <c r="AF28">
        <v>56.3</v>
      </c>
      <c r="AG28">
        <v>77.2</v>
      </c>
      <c r="AH28">
        <v>94</v>
      </c>
      <c r="AI28">
        <v>83.8</v>
      </c>
      <c r="AJ28">
        <v>110</v>
      </c>
      <c r="AK28">
        <v>69.900000000000006</v>
      </c>
      <c r="AL28">
        <v>73.2</v>
      </c>
      <c r="AM28">
        <v>48.5</v>
      </c>
      <c r="AN28">
        <v>23.8</v>
      </c>
      <c r="AO28">
        <v>60.1</v>
      </c>
      <c r="AP28">
        <v>88.8</v>
      </c>
      <c r="AQ28">
        <v>125.8</v>
      </c>
      <c r="AR28">
        <v>94.6</v>
      </c>
      <c r="AS28">
        <v>99.1</v>
      </c>
      <c r="AT28">
        <v>60.3</v>
      </c>
      <c r="AU28">
        <v>47.2</v>
      </c>
      <c r="AV28">
        <v>34.799999999999997</v>
      </c>
      <c r="AW28">
        <v>35.9</v>
      </c>
      <c r="AX28">
        <v>26.8</v>
      </c>
      <c r="AY28">
        <v>32.700000000000003</v>
      </c>
      <c r="AZ28">
        <v>52.1</v>
      </c>
      <c r="BA28">
        <v>78.900000000000006</v>
      </c>
      <c r="BB28">
        <v>94.9</v>
      </c>
      <c r="BC28">
        <v>101.9</v>
      </c>
      <c r="BD28">
        <v>96</v>
      </c>
      <c r="BE28">
        <v>83.1</v>
      </c>
      <c r="BF28">
        <v>10117.9</v>
      </c>
      <c r="BG28">
        <v>46.4</v>
      </c>
      <c r="BH28">
        <v>31.7</v>
      </c>
      <c r="BI28">
        <v>27.5</v>
      </c>
      <c r="BJ28">
        <v>13.1</v>
      </c>
      <c r="BK28">
        <v>11.4</v>
      </c>
      <c r="BL28">
        <v>26.1</v>
      </c>
      <c r="BM28">
        <v>37.6</v>
      </c>
      <c r="BN28">
        <v>52.6</v>
      </c>
      <c r="BO28">
        <v>59.8</v>
      </c>
      <c r="BP28">
        <v>67.8</v>
      </c>
      <c r="BQ28">
        <v>53.3</v>
      </c>
      <c r="BR28">
        <v>25.1</v>
      </c>
      <c r="BS28">
        <v>16.2</v>
      </c>
      <c r="BT28">
        <v>11.1</v>
      </c>
      <c r="BU28">
        <v>7.4</v>
      </c>
      <c r="BV28">
        <v>15.7</v>
      </c>
      <c r="BW28">
        <v>16.5</v>
      </c>
      <c r="BX28">
        <v>76.400000000000006</v>
      </c>
      <c r="BY28">
        <v>83.4</v>
      </c>
    </row>
    <row r="29" spans="2:77" x14ac:dyDescent="0.15">
      <c r="B29">
        <v>1</v>
      </c>
      <c r="C29">
        <v>22</v>
      </c>
      <c r="D29">
        <v>-100</v>
      </c>
      <c r="E29">
        <v>33.700000000000003</v>
      </c>
      <c r="F29">
        <v>44.1</v>
      </c>
      <c r="G29">
        <v>-100</v>
      </c>
      <c r="H29">
        <v>38.1</v>
      </c>
      <c r="I29">
        <v>48.9</v>
      </c>
      <c r="J29">
        <v>150.30000000000001</v>
      </c>
      <c r="K29">
        <v>127.9</v>
      </c>
      <c r="L29">
        <v>72.400000000000006</v>
      </c>
      <c r="M29">
        <v>85.1</v>
      </c>
      <c r="N29">
        <v>75.099999999999994</v>
      </c>
      <c r="O29">
        <v>45.4</v>
      </c>
      <c r="P29">
        <v>42.9</v>
      </c>
      <c r="Q29">
        <v>23.1</v>
      </c>
      <c r="R29">
        <v>21</v>
      </c>
      <c r="S29">
        <v>28.3</v>
      </c>
      <c r="T29">
        <v>52.4</v>
      </c>
      <c r="U29">
        <v>54</v>
      </c>
      <c r="V29">
        <v>69.2</v>
      </c>
      <c r="W29">
        <v>75.400000000000006</v>
      </c>
      <c r="X29">
        <v>76.8</v>
      </c>
      <c r="Y29">
        <v>53.2</v>
      </c>
      <c r="Z29">
        <v>45.3</v>
      </c>
      <c r="AA29">
        <v>27.9</v>
      </c>
      <c r="AB29">
        <v>41</v>
      </c>
      <c r="AC29">
        <v>32.6</v>
      </c>
      <c r="AD29">
        <v>36.700000000000003</v>
      </c>
      <c r="AE29">
        <v>34.5</v>
      </c>
      <c r="AF29">
        <v>55.2</v>
      </c>
      <c r="AG29">
        <v>76</v>
      </c>
      <c r="AH29">
        <v>94</v>
      </c>
      <c r="AI29">
        <v>88.1</v>
      </c>
      <c r="AJ29">
        <v>108</v>
      </c>
      <c r="AK29">
        <v>71.2</v>
      </c>
      <c r="AL29">
        <v>75.400000000000006</v>
      </c>
      <c r="AM29">
        <v>49.5</v>
      </c>
      <c r="AN29">
        <v>23.8</v>
      </c>
      <c r="AO29">
        <v>59.8</v>
      </c>
      <c r="AP29">
        <v>86.2</v>
      </c>
      <c r="AQ29">
        <v>124.6</v>
      </c>
      <c r="AR29">
        <v>95.2</v>
      </c>
      <c r="AS29">
        <v>91.9</v>
      </c>
      <c r="AT29">
        <v>58.3</v>
      </c>
      <c r="AU29">
        <v>46.9</v>
      </c>
      <c r="AV29">
        <v>35.700000000000003</v>
      </c>
      <c r="AW29">
        <v>35.299999999999997</v>
      </c>
      <c r="AX29">
        <v>27.9</v>
      </c>
      <c r="AY29">
        <v>32.200000000000003</v>
      </c>
      <c r="AZ29">
        <v>51.6</v>
      </c>
      <c r="BA29">
        <v>82.2</v>
      </c>
      <c r="BB29">
        <v>97.6</v>
      </c>
      <c r="BC29">
        <v>99.8</v>
      </c>
      <c r="BD29">
        <v>96.5</v>
      </c>
      <c r="BE29">
        <v>113</v>
      </c>
      <c r="BF29">
        <v>129.19999999999999</v>
      </c>
      <c r="BG29">
        <v>44.6</v>
      </c>
      <c r="BH29">
        <v>30.1</v>
      </c>
      <c r="BI29">
        <v>26.4</v>
      </c>
      <c r="BJ29">
        <v>10.7</v>
      </c>
      <c r="BK29">
        <v>13.6</v>
      </c>
      <c r="BL29">
        <v>27.3</v>
      </c>
      <c r="BM29">
        <v>42.1</v>
      </c>
      <c r="BN29">
        <v>49.5</v>
      </c>
      <c r="BO29">
        <v>61.9</v>
      </c>
      <c r="BP29">
        <v>69.8</v>
      </c>
      <c r="BQ29">
        <v>52.3</v>
      </c>
      <c r="BR29">
        <v>24.4</v>
      </c>
      <c r="BS29">
        <v>16.7</v>
      </c>
      <c r="BT29">
        <v>9.3000000000000007</v>
      </c>
      <c r="BU29">
        <v>9.3000000000000007</v>
      </c>
      <c r="BV29">
        <v>15.1</v>
      </c>
      <c r="BW29">
        <v>18.7</v>
      </c>
      <c r="BX29">
        <v>72.599999999999994</v>
      </c>
      <c r="BY29">
        <v>81.8</v>
      </c>
    </row>
    <row r="30" spans="2:77" x14ac:dyDescent="0.15">
      <c r="B30">
        <v>1</v>
      </c>
      <c r="C30">
        <v>23</v>
      </c>
      <c r="D30">
        <v>-100</v>
      </c>
      <c r="E30">
        <v>38.4</v>
      </c>
      <c r="F30">
        <v>43.3</v>
      </c>
      <c r="G30">
        <v>-100</v>
      </c>
      <c r="H30">
        <v>37.5</v>
      </c>
      <c r="I30">
        <v>47.4</v>
      </c>
      <c r="J30">
        <v>137.6</v>
      </c>
      <c r="K30">
        <v>125.8</v>
      </c>
      <c r="L30">
        <v>71.900000000000006</v>
      </c>
      <c r="M30">
        <v>86.9</v>
      </c>
      <c r="N30">
        <v>73.599999999999994</v>
      </c>
      <c r="O30">
        <v>43.6</v>
      </c>
      <c r="P30">
        <v>43.8</v>
      </c>
      <c r="Q30">
        <v>25.2</v>
      </c>
      <c r="R30">
        <v>20.8</v>
      </c>
      <c r="S30">
        <v>25.4</v>
      </c>
      <c r="T30">
        <v>55.3</v>
      </c>
      <c r="U30">
        <v>55.8</v>
      </c>
      <c r="V30">
        <v>66.099999999999994</v>
      </c>
      <c r="W30">
        <v>75.400000000000006</v>
      </c>
      <c r="X30">
        <v>76.2</v>
      </c>
      <c r="Y30">
        <v>51.1</v>
      </c>
      <c r="Z30">
        <v>45.6</v>
      </c>
      <c r="AA30">
        <v>27.1</v>
      </c>
      <c r="AB30">
        <v>38.200000000000003</v>
      </c>
      <c r="AC30">
        <v>36.4</v>
      </c>
      <c r="AD30">
        <v>37</v>
      </c>
      <c r="AE30">
        <v>35.200000000000003</v>
      </c>
      <c r="AF30">
        <v>55.1</v>
      </c>
      <c r="AG30">
        <v>75.900000000000006</v>
      </c>
      <c r="AH30">
        <v>96</v>
      </c>
      <c r="AI30">
        <v>86.2</v>
      </c>
      <c r="AJ30">
        <v>107.7</v>
      </c>
      <c r="AK30">
        <v>69.900000000000006</v>
      </c>
      <c r="AL30">
        <v>75.2</v>
      </c>
      <c r="AM30">
        <v>50</v>
      </c>
      <c r="AN30">
        <v>23.1</v>
      </c>
      <c r="AO30">
        <v>59.4</v>
      </c>
      <c r="AP30">
        <v>90</v>
      </c>
      <c r="AQ30">
        <v>124.4</v>
      </c>
      <c r="AR30">
        <v>95.4</v>
      </c>
      <c r="AS30">
        <v>91.5</v>
      </c>
      <c r="AT30">
        <v>56.2</v>
      </c>
      <c r="AU30">
        <v>48.1</v>
      </c>
      <c r="AV30">
        <v>38.5</v>
      </c>
      <c r="AW30">
        <v>35.9</v>
      </c>
      <c r="AX30">
        <v>28.4</v>
      </c>
      <c r="AY30">
        <v>30.5</v>
      </c>
      <c r="AZ30">
        <v>77.2</v>
      </c>
      <c r="BA30">
        <v>85.5</v>
      </c>
      <c r="BB30">
        <v>99.9</v>
      </c>
      <c r="BC30">
        <v>97.8</v>
      </c>
      <c r="BD30">
        <v>100.1</v>
      </c>
      <c r="BE30">
        <v>113.5</v>
      </c>
      <c r="BF30">
        <v>95.5</v>
      </c>
      <c r="BG30">
        <v>45.2</v>
      </c>
      <c r="BH30">
        <v>28.9</v>
      </c>
      <c r="BI30">
        <v>25.5</v>
      </c>
      <c r="BJ30">
        <v>11</v>
      </c>
      <c r="BK30">
        <v>12.8</v>
      </c>
      <c r="BL30">
        <v>26.9</v>
      </c>
      <c r="BM30">
        <v>50.4</v>
      </c>
      <c r="BN30">
        <v>47.6</v>
      </c>
      <c r="BO30">
        <v>62.5</v>
      </c>
      <c r="BP30">
        <v>68.400000000000006</v>
      </c>
      <c r="BQ30">
        <v>48.9</v>
      </c>
      <c r="BR30">
        <v>22.8</v>
      </c>
      <c r="BS30">
        <v>14.8</v>
      </c>
      <c r="BT30">
        <v>9.1999999999999993</v>
      </c>
      <c r="BU30">
        <v>11.1</v>
      </c>
      <c r="BV30">
        <v>16.3</v>
      </c>
      <c r="BW30">
        <v>18.3</v>
      </c>
      <c r="BX30">
        <v>66.099999999999994</v>
      </c>
      <c r="BY30">
        <v>89.3</v>
      </c>
    </row>
    <row r="31" spans="2:77" x14ac:dyDescent="0.15">
      <c r="B31">
        <v>1</v>
      </c>
      <c r="C31">
        <v>24</v>
      </c>
      <c r="D31">
        <v>-100</v>
      </c>
      <c r="E31">
        <v>47.7</v>
      </c>
      <c r="F31">
        <v>43.9</v>
      </c>
      <c r="G31">
        <v>-100</v>
      </c>
      <c r="H31">
        <v>38</v>
      </c>
      <c r="I31">
        <v>40.1</v>
      </c>
      <c r="J31">
        <v>124.2</v>
      </c>
      <c r="K31">
        <v>125.3</v>
      </c>
      <c r="L31">
        <v>73.400000000000006</v>
      </c>
      <c r="M31">
        <v>90.6</v>
      </c>
      <c r="N31">
        <v>71.7</v>
      </c>
      <c r="O31">
        <v>43.1</v>
      </c>
      <c r="P31">
        <v>45.7</v>
      </c>
      <c r="Q31">
        <v>25.5</v>
      </c>
      <c r="R31">
        <v>21</v>
      </c>
      <c r="S31">
        <v>25.2</v>
      </c>
      <c r="T31">
        <v>54.2</v>
      </c>
      <c r="U31">
        <v>56.8</v>
      </c>
      <c r="V31">
        <v>69</v>
      </c>
      <c r="W31">
        <v>75.099999999999994</v>
      </c>
      <c r="X31">
        <v>10071.799999999999</v>
      </c>
      <c r="Y31">
        <v>49.5</v>
      </c>
      <c r="Z31">
        <v>45.3</v>
      </c>
      <c r="AA31">
        <v>24.9</v>
      </c>
      <c r="AB31">
        <v>40.200000000000003</v>
      </c>
      <c r="AC31">
        <v>38.1</v>
      </c>
      <c r="AD31">
        <v>37.6</v>
      </c>
      <c r="AE31">
        <v>35</v>
      </c>
      <c r="AF31">
        <v>53.5</v>
      </c>
      <c r="AG31">
        <v>74</v>
      </c>
      <c r="AH31">
        <v>94.1</v>
      </c>
      <c r="AI31">
        <v>82.1</v>
      </c>
      <c r="AJ31">
        <v>106.9</v>
      </c>
      <c r="AK31">
        <v>73.2</v>
      </c>
      <c r="AL31">
        <v>78.099999999999994</v>
      </c>
      <c r="AM31">
        <v>47.8</v>
      </c>
      <c r="AN31">
        <v>22.9</v>
      </c>
      <c r="AO31">
        <v>59.8</v>
      </c>
      <c r="AP31">
        <v>90.8</v>
      </c>
      <c r="AQ31">
        <v>128.1</v>
      </c>
      <c r="AR31">
        <v>93.9</v>
      </c>
      <c r="AS31">
        <v>88.5</v>
      </c>
      <c r="AT31">
        <v>53.5</v>
      </c>
      <c r="AU31">
        <v>46.2</v>
      </c>
      <c r="AV31">
        <v>37.6</v>
      </c>
      <c r="AW31">
        <v>35.299999999999997</v>
      </c>
      <c r="AX31">
        <v>28.1</v>
      </c>
      <c r="AY31">
        <v>32.200000000000003</v>
      </c>
      <c r="AZ31">
        <v>82.8</v>
      </c>
      <c r="BA31">
        <v>86.3</v>
      </c>
      <c r="BB31">
        <v>107.4</v>
      </c>
      <c r="BC31">
        <v>97.8</v>
      </c>
      <c r="BD31">
        <v>105.8</v>
      </c>
      <c r="BE31">
        <v>115.9</v>
      </c>
      <c r="BF31">
        <v>84.3</v>
      </c>
      <c r="BG31">
        <v>47</v>
      </c>
      <c r="BH31">
        <v>28.2</v>
      </c>
      <c r="BI31">
        <v>24.2</v>
      </c>
      <c r="BJ31">
        <v>9.6999999999999993</v>
      </c>
      <c r="BK31">
        <v>11.2</v>
      </c>
      <c r="BL31">
        <v>27.3</v>
      </c>
      <c r="BM31">
        <v>49.5</v>
      </c>
      <c r="BN31">
        <v>45.1</v>
      </c>
      <c r="BO31">
        <v>62.1</v>
      </c>
      <c r="BP31">
        <v>68.7</v>
      </c>
      <c r="BQ31">
        <v>41.2</v>
      </c>
      <c r="BR31">
        <v>21.3</v>
      </c>
      <c r="BS31">
        <v>14.8</v>
      </c>
      <c r="BT31">
        <v>10.7</v>
      </c>
      <c r="BU31">
        <v>10.7</v>
      </c>
      <c r="BV31">
        <v>15.2</v>
      </c>
      <c r="BW31">
        <v>15.6</v>
      </c>
      <c r="BX31">
        <v>65.099999999999994</v>
      </c>
      <c r="BY31">
        <v>90.3</v>
      </c>
    </row>
    <row r="32" spans="2:77" x14ac:dyDescent="0.15">
      <c r="B32">
        <v>1</v>
      </c>
      <c r="C32">
        <v>25</v>
      </c>
      <c r="D32">
        <v>-100</v>
      </c>
      <c r="E32">
        <v>48.8</v>
      </c>
      <c r="F32">
        <v>42.8</v>
      </c>
      <c r="G32">
        <v>-100</v>
      </c>
      <c r="H32">
        <v>38.299999999999997</v>
      </c>
      <c r="I32">
        <v>38.5</v>
      </c>
      <c r="J32">
        <v>116.9</v>
      </c>
      <c r="K32">
        <v>119.3</v>
      </c>
      <c r="L32">
        <v>77.099999999999994</v>
      </c>
      <c r="M32">
        <v>96.5</v>
      </c>
      <c r="N32">
        <v>67.7</v>
      </c>
      <c r="O32">
        <v>41.9</v>
      </c>
      <c r="P32">
        <v>48.4</v>
      </c>
      <c r="Q32">
        <v>22.1</v>
      </c>
      <c r="R32">
        <v>19.600000000000001</v>
      </c>
      <c r="S32">
        <v>24.4</v>
      </c>
      <c r="T32">
        <v>56.6</v>
      </c>
      <c r="U32">
        <v>59</v>
      </c>
      <c r="V32">
        <v>71.900000000000006</v>
      </c>
      <c r="W32">
        <v>73.900000000000006</v>
      </c>
      <c r="X32">
        <v>10064</v>
      </c>
      <c r="Y32">
        <v>44.9</v>
      </c>
      <c r="Z32">
        <v>44</v>
      </c>
      <c r="AA32">
        <v>26.2</v>
      </c>
      <c r="AB32">
        <v>39.299999999999997</v>
      </c>
      <c r="AC32">
        <v>36.700000000000003</v>
      </c>
      <c r="AD32">
        <v>37.700000000000003</v>
      </c>
      <c r="AE32">
        <v>37</v>
      </c>
      <c r="AF32">
        <v>52.9</v>
      </c>
      <c r="AG32">
        <v>72</v>
      </c>
      <c r="AH32">
        <v>93.2</v>
      </c>
      <c r="AI32">
        <v>82.1</v>
      </c>
      <c r="AJ32">
        <v>107</v>
      </c>
      <c r="AK32">
        <v>74.2</v>
      </c>
      <c r="AL32">
        <v>84.1</v>
      </c>
      <c r="AM32">
        <v>49.5</v>
      </c>
      <c r="AN32">
        <v>22.5</v>
      </c>
      <c r="AO32">
        <v>58.9</v>
      </c>
      <c r="AP32">
        <v>88.1</v>
      </c>
      <c r="AQ32">
        <v>128.1</v>
      </c>
      <c r="AR32">
        <v>96</v>
      </c>
      <c r="AS32">
        <v>85.4</v>
      </c>
      <c r="AT32">
        <v>56.8</v>
      </c>
      <c r="AU32">
        <v>47.2</v>
      </c>
      <c r="AV32">
        <v>37.6</v>
      </c>
      <c r="AW32">
        <v>34.700000000000003</v>
      </c>
      <c r="AX32">
        <v>28.8</v>
      </c>
      <c r="AY32">
        <v>32.6</v>
      </c>
      <c r="AZ32">
        <v>80.400000000000006</v>
      </c>
      <c r="BA32">
        <v>82.1</v>
      </c>
      <c r="BB32">
        <v>106.3</v>
      </c>
      <c r="BC32">
        <v>96.5</v>
      </c>
      <c r="BD32">
        <v>104.2</v>
      </c>
      <c r="BE32">
        <v>117.1</v>
      </c>
      <c r="BF32">
        <v>77.7</v>
      </c>
      <c r="BG32">
        <v>51.4</v>
      </c>
      <c r="BH32">
        <v>27.2</v>
      </c>
      <c r="BI32">
        <v>23.3</v>
      </c>
      <c r="BJ32">
        <v>8.4</v>
      </c>
      <c r="BK32">
        <v>11</v>
      </c>
      <c r="BL32">
        <v>26.8</v>
      </c>
      <c r="BM32">
        <v>56.2</v>
      </c>
      <c r="BN32">
        <v>45.1</v>
      </c>
      <c r="BO32">
        <v>64.5</v>
      </c>
      <c r="BP32">
        <v>70</v>
      </c>
      <c r="BQ32">
        <v>36.1</v>
      </c>
      <c r="BR32">
        <v>21.1</v>
      </c>
      <c r="BS32">
        <v>16.3</v>
      </c>
      <c r="BT32">
        <v>14</v>
      </c>
      <c r="BU32">
        <v>12.2</v>
      </c>
      <c r="BV32">
        <v>15.3</v>
      </c>
      <c r="BW32">
        <v>18.100000000000001</v>
      </c>
      <c r="BX32">
        <v>63.2</v>
      </c>
      <c r="BY32">
        <v>89.9</v>
      </c>
    </row>
    <row r="33" spans="2:77" x14ac:dyDescent="0.15">
      <c r="B33">
        <v>1</v>
      </c>
      <c r="C33">
        <v>26</v>
      </c>
      <c r="D33">
        <v>-100</v>
      </c>
      <c r="E33">
        <v>56.8</v>
      </c>
      <c r="F33">
        <v>44.4</v>
      </c>
      <c r="G33">
        <v>32.6</v>
      </c>
      <c r="H33">
        <v>36.4</v>
      </c>
      <c r="I33">
        <v>38.5</v>
      </c>
      <c r="J33">
        <v>111.8</v>
      </c>
      <c r="K33">
        <v>116.1</v>
      </c>
      <c r="L33">
        <v>80.8</v>
      </c>
      <c r="M33">
        <v>95.2</v>
      </c>
      <c r="N33">
        <v>67.900000000000006</v>
      </c>
      <c r="O33">
        <v>46.5</v>
      </c>
      <c r="P33">
        <v>47.4</v>
      </c>
      <c r="Q33">
        <v>20.8</v>
      </c>
      <c r="R33">
        <v>19</v>
      </c>
      <c r="S33">
        <v>25.9</v>
      </c>
      <c r="T33">
        <v>54.3</v>
      </c>
      <c r="U33">
        <v>61.5</v>
      </c>
      <c r="V33">
        <v>80.599999999999994</v>
      </c>
      <c r="W33">
        <v>72.5</v>
      </c>
      <c r="X33">
        <v>69.8</v>
      </c>
      <c r="Y33">
        <v>41.4</v>
      </c>
      <c r="Z33">
        <v>43.1</v>
      </c>
      <c r="AA33">
        <v>29.7</v>
      </c>
      <c r="AB33">
        <v>37.9</v>
      </c>
      <c r="AC33">
        <v>36.799999999999997</v>
      </c>
      <c r="AD33">
        <v>36.700000000000003</v>
      </c>
      <c r="AE33">
        <v>39.200000000000003</v>
      </c>
      <c r="AF33">
        <v>54.2</v>
      </c>
      <c r="AG33">
        <v>71.099999999999994</v>
      </c>
      <c r="AH33">
        <v>94</v>
      </c>
      <c r="AI33">
        <v>79.900000000000006</v>
      </c>
      <c r="AJ33">
        <v>102.7</v>
      </c>
      <c r="AK33">
        <v>70</v>
      </c>
      <c r="AL33">
        <v>86.1</v>
      </c>
      <c r="AM33">
        <v>45.7</v>
      </c>
      <c r="AN33">
        <v>23.6</v>
      </c>
      <c r="AO33">
        <v>59.7</v>
      </c>
      <c r="AP33">
        <v>90.1</v>
      </c>
      <c r="AQ33">
        <v>127.7</v>
      </c>
      <c r="AR33">
        <v>96.1</v>
      </c>
      <c r="AS33">
        <v>88.1</v>
      </c>
      <c r="AT33">
        <v>61.3</v>
      </c>
      <c r="AU33">
        <v>46.5</v>
      </c>
      <c r="AV33">
        <v>38.4</v>
      </c>
      <c r="AW33">
        <v>33.700000000000003</v>
      </c>
      <c r="AX33">
        <v>32.1</v>
      </c>
      <c r="AY33">
        <v>31.6</v>
      </c>
      <c r="AZ33">
        <v>76.400000000000006</v>
      </c>
      <c r="BA33">
        <v>80.099999999999994</v>
      </c>
      <c r="BB33">
        <v>103.6</v>
      </c>
      <c r="BC33">
        <v>95.4</v>
      </c>
      <c r="BD33">
        <v>103.2</v>
      </c>
      <c r="BE33">
        <v>114.1</v>
      </c>
      <c r="BF33">
        <v>74.8</v>
      </c>
      <c r="BG33">
        <v>50.3</v>
      </c>
      <c r="BH33">
        <v>27.7</v>
      </c>
      <c r="BI33">
        <v>21.7</v>
      </c>
      <c r="BJ33">
        <v>11.3</v>
      </c>
      <c r="BK33">
        <v>9.9</v>
      </c>
      <c r="BL33">
        <v>27</v>
      </c>
      <c r="BM33">
        <v>54.5</v>
      </c>
      <c r="BN33">
        <v>49.1</v>
      </c>
      <c r="BO33">
        <v>64.900000000000006</v>
      </c>
      <c r="BP33">
        <v>76.3</v>
      </c>
      <c r="BQ33">
        <v>35.9</v>
      </c>
      <c r="BR33">
        <v>23</v>
      </c>
      <c r="BS33">
        <v>18.7</v>
      </c>
      <c r="BT33">
        <v>14.8</v>
      </c>
      <c r="BU33">
        <v>12.6</v>
      </c>
      <c r="BV33">
        <v>15.4</v>
      </c>
      <c r="BW33">
        <v>22.7</v>
      </c>
      <c r="BX33">
        <v>64.599999999999994</v>
      </c>
      <c r="BY33">
        <v>91.5</v>
      </c>
    </row>
    <row r="34" spans="2:77" x14ac:dyDescent="0.15">
      <c r="B34">
        <v>1</v>
      </c>
      <c r="C34">
        <v>27</v>
      </c>
      <c r="D34">
        <v>-100</v>
      </c>
      <c r="E34">
        <v>64.3</v>
      </c>
      <c r="F34">
        <v>40.5</v>
      </c>
      <c r="G34">
        <v>35.200000000000003</v>
      </c>
      <c r="H34">
        <v>40</v>
      </c>
      <c r="I34">
        <v>34.6</v>
      </c>
      <c r="J34">
        <v>109.7</v>
      </c>
      <c r="K34">
        <v>109</v>
      </c>
      <c r="L34">
        <v>93.9</v>
      </c>
      <c r="M34">
        <v>95.7</v>
      </c>
      <c r="N34">
        <v>72.099999999999994</v>
      </c>
      <c r="O34">
        <v>47.2</v>
      </c>
      <c r="P34">
        <v>47.7</v>
      </c>
      <c r="Q34">
        <v>17.2</v>
      </c>
      <c r="R34">
        <v>18.100000000000001</v>
      </c>
      <c r="S34">
        <v>28.8</v>
      </c>
      <c r="T34">
        <v>54.1</v>
      </c>
      <c r="U34">
        <v>74.2</v>
      </c>
      <c r="V34">
        <v>83.5</v>
      </c>
      <c r="W34">
        <v>70.400000000000006</v>
      </c>
      <c r="X34">
        <v>76.5</v>
      </c>
      <c r="Y34">
        <v>38.9</v>
      </c>
      <c r="Z34">
        <v>41.4</v>
      </c>
      <c r="AA34">
        <v>32.700000000000003</v>
      </c>
      <c r="AB34">
        <v>38.200000000000003</v>
      </c>
      <c r="AC34">
        <v>36.1</v>
      </c>
      <c r="AD34">
        <v>37.1</v>
      </c>
      <c r="AE34">
        <v>38.5</v>
      </c>
      <c r="AF34">
        <v>51</v>
      </c>
      <c r="AG34">
        <v>72.7</v>
      </c>
      <c r="AH34">
        <v>92.9</v>
      </c>
      <c r="AI34">
        <v>80.900000000000006</v>
      </c>
      <c r="AJ34">
        <v>100.5</v>
      </c>
      <c r="AK34">
        <v>68.5</v>
      </c>
      <c r="AL34">
        <v>82.7</v>
      </c>
      <c r="AM34">
        <v>44</v>
      </c>
      <c r="AN34">
        <v>22</v>
      </c>
      <c r="AO34">
        <v>57.3</v>
      </c>
      <c r="AP34">
        <v>94.6</v>
      </c>
      <c r="AQ34">
        <v>126.4</v>
      </c>
      <c r="AR34">
        <v>93.2</v>
      </c>
      <c r="AS34">
        <v>92.6</v>
      </c>
      <c r="AT34">
        <v>64.400000000000006</v>
      </c>
      <c r="AU34">
        <v>47.6</v>
      </c>
      <c r="AV34">
        <v>41.8</v>
      </c>
      <c r="AW34">
        <v>32.4</v>
      </c>
      <c r="AX34">
        <v>34.1</v>
      </c>
      <c r="AY34">
        <v>32.299999999999997</v>
      </c>
      <c r="AZ34">
        <v>72.8</v>
      </c>
      <c r="BA34">
        <v>78.5</v>
      </c>
      <c r="BB34">
        <v>100.2</v>
      </c>
      <c r="BC34">
        <v>96.5</v>
      </c>
      <c r="BD34">
        <v>111.8</v>
      </c>
      <c r="BE34">
        <v>106.1</v>
      </c>
      <c r="BF34">
        <v>74</v>
      </c>
      <c r="BG34">
        <v>50.5</v>
      </c>
      <c r="BH34">
        <v>28</v>
      </c>
      <c r="BI34">
        <v>20.8</v>
      </c>
      <c r="BJ34">
        <v>11.9</v>
      </c>
      <c r="BK34">
        <v>10.199999999999999</v>
      </c>
      <c r="BL34">
        <v>27.8</v>
      </c>
      <c r="BM34">
        <v>52.2</v>
      </c>
      <c r="BN34">
        <v>52</v>
      </c>
      <c r="BO34">
        <v>64.099999999999994</v>
      </c>
      <c r="BP34">
        <v>75.7</v>
      </c>
      <c r="BQ34">
        <v>38.9</v>
      </c>
      <c r="BR34">
        <v>23.7</v>
      </c>
      <c r="BS34">
        <v>20.7</v>
      </c>
      <c r="BT34">
        <v>14.7</v>
      </c>
      <c r="BU34">
        <v>12.3</v>
      </c>
      <c r="BV34">
        <v>16.5</v>
      </c>
      <c r="BW34">
        <v>25.4</v>
      </c>
      <c r="BX34">
        <v>64.8</v>
      </c>
      <c r="BY34">
        <v>88.4</v>
      </c>
    </row>
    <row r="35" spans="2:77" x14ac:dyDescent="0.15">
      <c r="B35">
        <v>1</v>
      </c>
      <c r="C35">
        <v>28</v>
      </c>
      <c r="D35">
        <v>-100</v>
      </c>
      <c r="E35">
        <v>68.099999999999994</v>
      </c>
      <c r="F35">
        <v>41.2</v>
      </c>
      <c r="G35">
        <v>35.6</v>
      </c>
      <c r="H35">
        <v>39.4</v>
      </c>
      <c r="I35">
        <v>28.8</v>
      </c>
      <c r="J35">
        <v>106.8</v>
      </c>
      <c r="K35">
        <v>106.7</v>
      </c>
      <c r="L35">
        <v>94.5</v>
      </c>
      <c r="M35">
        <v>97.7</v>
      </c>
      <c r="N35">
        <v>72.599999999999994</v>
      </c>
      <c r="O35">
        <v>45.7</v>
      </c>
      <c r="P35">
        <v>47.5</v>
      </c>
      <c r="Q35">
        <v>18.5</v>
      </c>
      <c r="R35">
        <v>16.899999999999999</v>
      </c>
      <c r="S35">
        <v>28.1</v>
      </c>
      <c r="T35">
        <v>10032.6</v>
      </c>
      <c r="U35">
        <v>69</v>
      </c>
      <c r="V35">
        <v>81.2</v>
      </c>
      <c r="W35">
        <v>69.3</v>
      </c>
      <c r="X35">
        <v>79.3</v>
      </c>
      <c r="Y35">
        <v>37.9</v>
      </c>
      <c r="Z35">
        <v>39.1</v>
      </c>
      <c r="AA35">
        <v>32.1</v>
      </c>
      <c r="AB35">
        <v>38</v>
      </c>
      <c r="AC35">
        <v>34.9</v>
      </c>
      <c r="AD35">
        <v>34.6</v>
      </c>
      <c r="AE35">
        <v>40.799999999999997</v>
      </c>
      <c r="AF35">
        <v>53.1</v>
      </c>
      <c r="AG35">
        <v>70</v>
      </c>
      <c r="AH35">
        <v>91.7</v>
      </c>
      <c r="AI35">
        <v>88.8</v>
      </c>
      <c r="AJ35">
        <v>99.1</v>
      </c>
      <c r="AK35">
        <v>68.2</v>
      </c>
      <c r="AL35">
        <v>79.8</v>
      </c>
      <c r="AM35">
        <v>43.6</v>
      </c>
      <c r="AN35">
        <v>20.8</v>
      </c>
      <c r="AO35">
        <v>56.6</v>
      </c>
      <c r="AP35">
        <v>99.4</v>
      </c>
      <c r="AQ35">
        <v>129.1</v>
      </c>
      <c r="AR35">
        <v>92.2</v>
      </c>
      <c r="AS35">
        <v>100.3</v>
      </c>
      <c r="AT35">
        <v>63.5</v>
      </c>
      <c r="AU35">
        <v>49.1</v>
      </c>
      <c r="AV35">
        <v>41.6</v>
      </c>
      <c r="AW35">
        <v>30.4</v>
      </c>
      <c r="AX35">
        <v>35.4</v>
      </c>
      <c r="AY35">
        <v>33.200000000000003</v>
      </c>
      <c r="AZ35">
        <v>71.7</v>
      </c>
      <c r="BA35">
        <v>79.7</v>
      </c>
      <c r="BB35">
        <v>97.1</v>
      </c>
      <c r="BC35">
        <v>104.2</v>
      </c>
      <c r="BD35">
        <v>107.3</v>
      </c>
      <c r="BE35">
        <v>104.3</v>
      </c>
      <c r="BF35">
        <v>75.5</v>
      </c>
      <c r="BG35">
        <v>50</v>
      </c>
      <c r="BH35">
        <v>28.1</v>
      </c>
      <c r="BI35">
        <v>19.2</v>
      </c>
      <c r="BJ35">
        <v>11.9</v>
      </c>
      <c r="BK35">
        <v>9.6</v>
      </c>
      <c r="BL35">
        <v>26</v>
      </c>
      <c r="BM35">
        <v>52.2</v>
      </c>
      <c r="BN35">
        <v>52.3</v>
      </c>
      <c r="BO35">
        <v>67</v>
      </c>
      <c r="BP35">
        <v>75.599999999999994</v>
      </c>
      <c r="BQ35">
        <v>41.9</v>
      </c>
      <c r="BR35">
        <v>20.6</v>
      </c>
      <c r="BS35">
        <v>22.5</v>
      </c>
      <c r="BT35">
        <v>14.9</v>
      </c>
      <c r="BU35">
        <v>11.2</v>
      </c>
      <c r="BV35">
        <v>16.5</v>
      </c>
      <c r="BW35">
        <v>25.9</v>
      </c>
      <c r="BX35">
        <v>61.9</v>
      </c>
      <c r="BY35">
        <v>87.7</v>
      </c>
    </row>
    <row r="36" spans="2:77" x14ac:dyDescent="0.15">
      <c r="B36">
        <v>1</v>
      </c>
      <c r="C36">
        <v>29</v>
      </c>
      <c r="D36">
        <v>-100</v>
      </c>
      <c r="E36">
        <v>61</v>
      </c>
      <c r="F36">
        <v>39.299999999999997</v>
      </c>
      <c r="G36">
        <v>35.1</v>
      </c>
      <c r="H36">
        <v>38.799999999999997</v>
      </c>
      <c r="I36">
        <v>33.1</v>
      </c>
      <c r="J36">
        <v>112.4</v>
      </c>
      <c r="K36">
        <v>103.2</v>
      </c>
      <c r="L36">
        <v>101.2</v>
      </c>
      <c r="M36">
        <v>101.9</v>
      </c>
      <c r="N36">
        <v>71.400000000000006</v>
      </c>
      <c r="O36">
        <v>47</v>
      </c>
      <c r="P36">
        <v>45.1</v>
      </c>
      <c r="Q36">
        <v>26.8</v>
      </c>
      <c r="R36">
        <v>16.5</v>
      </c>
      <c r="S36">
        <v>31.6</v>
      </c>
      <c r="T36">
        <v>10048.299999999999</v>
      </c>
      <c r="U36">
        <v>65.599999999999994</v>
      </c>
      <c r="V36">
        <v>79.099999999999994</v>
      </c>
      <c r="W36">
        <v>77.599999999999994</v>
      </c>
      <c r="X36">
        <v>87.2</v>
      </c>
      <c r="Y36">
        <v>38.5</v>
      </c>
      <c r="Z36">
        <v>36.299999999999997</v>
      </c>
      <c r="AA36">
        <v>30.6</v>
      </c>
      <c r="AB36">
        <v>38.799999999999997</v>
      </c>
      <c r="AC36">
        <v>35.700000000000003</v>
      </c>
      <c r="AD36">
        <v>41</v>
      </c>
      <c r="AE36">
        <v>42.7</v>
      </c>
      <c r="AF36">
        <v>52.6</v>
      </c>
      <c r="AG36">
        <v>72.3</v>
      </c>
      <c r="AH36">
        <v>92.5</v>
      </c>
      <c r="AI36">
        <v>87.5</v>
      </c>
      <c r="AJ36">
        <v>102.4</v>
      </c>
      <c r="AK36">
        <v>72.2</v>
      </c>
      <c r="AL36">
        <v>75.599999999999994</v>
      </c>
      <c r="AM36">
        <v>44.7</v>
      </c>
      <c r="AN36">
        <v>20.5</v>
      </c>
      <c r="AO36">
        <v>56</v>
      </c>
      <c r="AP36">
        <v>96.9</v>
      </c>
      <c r="AQ36">
        <v>127.4</v>
      </c>
      <c r="AR36">
        <v>90.6</v>
      </c>
      <c r="AS36">
        <v>104.6</v>
      </c>
      <c r="AT36">
        <v>62.4</v>
      </c>
      <c r="AU36">
        <v>51.1</v>
      </c>
      <c r="AV36">
        <v>40.799999999999997</v>
      </c>
      <c r="AW36">
        <v>33</v>
      </c>
      <c r="AX36">
        <v>34.700000000000003</v>
      </c>
      <c r="AY36">
        <v>37.5</v>
      </c>
      <c r="AZ36">
        <v>68.7</v>
      </c>
      <c r="BA36">
        <v>80.400000000000006</v>
      </c>
      <c r="BB36">
        <v>97.9</v>
      </c>
      <c r="BC36">
        <v>107.8</v>
      </c>
      <c r="BD36">
        <v>104.8</v>
      </c>
      <c r="BE36">
        <v>103.4</v>
      </c>
      <c r="BF36">
        <v>72.8</v>
      </c>
      <c r="BG36">
        <v>48.9</v>
      </c>
      <c r="BH36">
        <v>30.3</v>
      </c>
      <c r="BI36">
        <v>19.5</v>
      </c>
      <c r="BJ36">
        <v>12.9</v>
      </c>
      <c r="BK36">
        <v>9.8000000000000007</v>
      </c>
      <c r="BL36">
        <v>24.5</v>
      </c>
      <c r="BM36">
        <v>51.5</v>
      </c>
      <c r="BN36">
        <v>50.3</v>
      </c>
      <c r="BO36">
        <v>67.2</v>
      </c>
      <c r="BP36">
        <v>78.599999999999994</v>
      </c>
      <c r="BQ36">
        <v>41.9</v>
      </c>
      <c r="BR36">
        <v>20.5</v>
      </c>
      <c r="BS36">
        <v>23</v>
      </c>
      <c r="BT36">
        <v>14.6</v>
      </c>
      <c r="BU36">
        <v>11.2</v>
      </c>
      <c r="BV36">
        <v>14.5</v>
      </c>
      <c r="BW36">
        <v>23.3</v>
      </c>
      <c r="BX36">
        <v>58.8</v>
      </c>
      <c r="BY36">
        <v>84.6</v>
      </c>
    </row>
    <row r="37" spans="2:77" x14ac:dyDescent="0.15">
      <c r="B37">
        <v>1</v>
      </c>
      <c r="C37">
        <v>30</v>
      </c>
      <c r="D37">
        <v>-100</v>
      </c>
      <c r="E37">
        <v>59.7</v>
      </c>
      <c r="F37">
        <v>37.799999999999997</v>
      </c>
      <c r="G37">
        <v>36.1</v>
      </c>
      <c r="H37">
        <v>40</v>
      </c>
      <c r="I37">
        <v>33.799999999999997</v>
      </c>
      <c r="J37">
        <v>116.2</v>
      </c>
      <c r="K37">
        <v>105.6</v>
      </c>
      <c r="L37">
        <v>94</v>
      </c>
      <c r="M37">
        <v>99.6</v>
      </c>
      <c r="N37">
        <v>70</v>
      </c>
      <c r="O37">
        <v>48</v>
      </c>
      <c r="P37">
        <v>45.3</v>
      </c>
      <c r="Q37">
        <v>27.1</v>
      </c>
      <c r="R37">
        <v>15.7</v>
      </c>
      <c r="S37">
        <v>29.8</v>
      </c>
      <c r="T37">
        <v>50.7</v>
      </c>
      <c r="U37">
        <v>65</v>
      </c>
      <c r="V37">
        <v>79.8</v>
      </c>
      <c r="W37">
        <v>84.5</v>
      </c>
      <c r="X37">
        <v>69.400000000000006</v>
      </c>
      <c r="Y37">
        <v>35.9</v>
      </c>
      <c r="Z37">
        <v>32.1</v>
      </c>
      <c r="AA37">
        <v>30.1</v>
      </c>
      <c r="AB37">
        <v>37.799999999999997</v>
      </c>
      <c r="AC37">
        <v>35.9</v>
      </c>
      <c r="AD37">
        <v>45.8</v>
      </c>
      <c r="AE37">
        <v>54.6</v>
      </c>
      <c r="AF37">
        <v>50.4</v>
      </c>
      <c r="AG37">
        <v>65.2</v>
      </c>
      <c r="AH37">
        <v>100.1</v>
      </c>
      <c r="AI37">
        <v>81.099999999999994</v>
      </c>
      <c r="AJ37">
        <v>106.3</v>
      </c>
      <c r="AK37">
        <v>73.900000000000006</v>
      </c>
      <c r="AL37">
        <v>74.900000000000006</v>
      </c>
      <c r="AM37">
        <v>43.7</v>
      </c>
      <c r="AN37">
        <v>18.5</v>
      </c>
      <c r="AO37">
        <v>56.4</v>
      </c>
      <c r="AP37">
        <v>97.1</v>
      </c>
      <c r="AQ37">
        <v>127.7</v>
      </c>
      <c r="AR37">
        <v>89.3</v>
      </c>
      <c r="AS37">
        <v>106</v>
      </c>
      <c r="AT37">
        <v>63</v>
      </c>
      <c r="AU37">
        <v>51.2</v>
      </c>
      <c r="AV37">
        <v>43.2</v>
      </c>
      <c r="AW37">
        <v>33.700000000000003</v>
      </c>
      <c r="AX37">
        <v>33.9</v>
      </c>
      <c r="AY37">
        <v>35.799999999999997</v>
      </c>
      <c r="AZ37">
        <v>65.3</v>
      </c>
      <c r="BA37">
        <v>79.900000000000006</v>
      </c>
      <c r="BB37">
        <v>97.5</v>
      </c>
      <c r="BC37">
        <v>107.6</v>
      </c>
      <c r="BD37">
        <v>103.5</v>
      </c>
      <c r="BE37">
        <v>103.8</v>
      </c>
      <c r="BF37">
        <v>69.8</v>
      </c>
      <c r="BG37">
        <v>47.8</v>
      </c>
      <c r="BH37">
        <v>36.799999999999997</v>
      </c>
      <c r="BI37">
        <v>19</v>
      </c>
      <c r="BJ37">
        <v>12.2</v>
      </c>
      <c r="BK37">
        <v>9.3000000000000007</v>
      </c>
      <c r="BL37">
        <v>26.3</v>
      </c>
      <c r="BM37">
        <v>53</v>
      </c>
      <c r="BN37">
        <v>48</v>
      </c>
      <c r="BO37">
        <v>64.400000000000006</v>
      </c>
      <c r="BP37">
        <v>80.099999999999994</v>
      </c>
      <c r="BQ37">
        <v>40.1</v>
      </c>
      <c r="BR37">
        <v>17.899999999999999</v>
      </c>
      <c r="BS37">
        <v>22.7</v>
      </c>
      <c r="BT37">
        <v>13.2</v>
      </c>
      <c r="BU37">
        <v>13</v>
      </c>
      <c r="BV37">
        <v>12.8</v>
      </c>
      <c r="BW37">
        <v>23</v>
      </c>
      <c r="BX37">
        <v>55.3</v>
      </c>
      <c r="BY37">
        <v>79.8</v>
      </c>
    </row>
    <row r="38" spans="2:77" x14ac:dyDescent="0.15">
      <c r="B38">
        <v>1</v>
      </c>
      <c r="C38">
        <v>31</v>
      </c>
      <c r="D38">
        <v>-100</v>
      </c>
      <c r="E38">
        <v>60.8</v>
      </c>
      <c r="F38">
        <v>40.5</v>
      </c>
      <c r="G38">
        <v>35.700000000000003</v>
      </c>
      <c r="H38">
        <v>39.4</v>
      </c>
      <c r="I38">
        <v>32.200000000000003</v>
      </c>
      <c r="J38">
        <v>119.4</v>
      </c>
      <c r="K38">
        <v>106.5</v>
      </c>
      <c r="L38">
        <v>85.1</v>
      </c>
      <c r="M38">
        <v>97.7</v>
      </c>
      <c r="N38">
        <v>68.5</v>
      </c>
      <c r="O38">
        <v>48.3</v>
      </c>
      <c r="P38">
        <v>49.4</v>
      </c>
      <c r="Q38">
        <v>29.3</v>
      </c>
      <c r="R38">
        <v>15.2</v>
      </c>
      <c r="S38">
        <v>26.3</v>
      </c>
      <c r="T38">
        <v>50.7</v>
      </c>
      <c r="U38">
        <v>66.099999999999994</v>
      </c>
      <c r="V38">
        <v>83.2</v>
      </c>
      <c r="W38">
        <v>82.1</v>
      </c>
      <c r="X38">
        <v>64.599999999999994</v>
      </c>
      <c r="Y38">
        <v>34.4</v>
      </c>
      <c r="Z38">
        <v>29</v>
      </c>
      <c r="AA38">
        <v>28.2</v>
      </c>
      <c r="AB38">
        <v>36</v>
      </c>
      <c r="AC38">
        <v>37.5</v>
      </c>
      <c r="AD38">
        <v>44.9</v>
      </c>
      <c r="AE38">
        <v>52.4</v>
      </c>
      <c r="AF38">
        <v>51.2</v>
      </c>
      <c r="AG38">
        <v>64.3</v>
      </c>
      <c r="AH38">
        <v>108</v>
      </c>
      <c r="AI38">
        <v>101</v>
      </c>
      <c r="AJ38">
        <v>109.1</v>
      </c>
      <c r="AK38">
        <v>72.3</v>
      </c>
      <c r="AL38">
        <v>74.099999999999994</v>
      </c>
      <c r="AM38">
        <v>43</v>
      </c>
      <c r="AN38">
        <v>18.899999999999999</v>
      </c>
      <c r="AO38">
        <v>55.6</v>
      </c>
      <c r="AP38">
        <v>93.4</v>
      </c>
      <c r="AQ38">
        <v>127.9</v>
      </c>
      <c r="AR38">
        <v>95.5</v>
      </c>
      <c r="AS38">
        <v>104.5</v>
      </c>
      <c r="AT38">
        <v>65.5</v>
      </c>
      <c r="AU38">
        <v>50.6</v>
      </c>
      <c r="AV38">
        <v>44.2</v>
      </c>
      <c r="AW38">
        <v>32.6</v>
      </c>
      <c r="AX38">
        <v>31.5</v>
      </c>
      <c r="AY38">
        <v>32.700000000000003</v>
      </c>
      <c r="AZ38">
        <v>61.1</v>
      </c>
      <c r="BA38">
        <v>80.2</v>
      </c>
      <c r="BB38">
        <v>98.3</v>
      </c>
      <c r="BC38">
        <v>106.9</v>
      </c>
      <c r="BD38">
        <v>101.3</v>
      </c>
      <c r="BE38">
        <v>104.4</v>
      </c>
      <c r="BF38">
        <v>73</v>
      </c>
      <c r="BG38">
        <v>46</v>
      </c>
      <c r="BH38">
        <v>39.299999999999997</v>
      </c>
      <c r="BI38">
        <v>19.399999999999999</v>
      </c>
      <c r="BJ38">
        <v>14.7</v>
      </c>
      <c r="BK38">
        <v>9.4</v>
      </c>
      <c r="BL38">
        <v>27</v>
      </c>
      <c r="BM38">
        <v>60.2</v>
      </c>
      <c r="BN38">
        <v>46.2</v>
      </c>
      <c r="BO38">
        <v>63.4</v>
      </c>
      <c r="BP38">
        <v>80.099999999999994</v>
      </c>
      <c r="BQ38">
        <v>40</v>
      </c>
      <c r="BR38">
        <v>20.8</v>
      </c>
      <c r="BS38">
        <v>21.3</v>
      </c>
      <c r="BT38">
        <v>13.8</v>
      </c>
      <c r="BU38">
        <v>14.2</v>
      </c>
      <c r="BV38">
        <v>11.5</v>
      </c>
      <c r="BW38">
        <v>19.2</v>
      </c>
      <c r="BX38">
        <v>54.6</v>
      </c>
      <c r="BY38">
        <v>76.8</v>
      </c>
    </row>
    <row r="39" spans="2:77" x14ac:dyDescent="0.15">
      <c r="B39">
        <v>2</v>
      </c>
      <c r="C39">
        <v>1</v>
      </c>
      <c r="D39">
        <v>-100</v>
      </c>
      <c r="E39">
        <v>61.5</v>
      </c>
      <c r="F39">
        <v>40.200000000000003</v>
      </c>
      <c r="G39">
        <v>31.9</v>
      </c>
      <c r="H39">
        <v>39.5</v>
      </c>
      <c r="I39">
        <v>28.6</v>
      </c>
      <c r="J39">
        <v>113.4</v>
      </c>
      <c r="K39">
        <v>104.6</v>
      </c>
      <c r="L39">
        <v>82.8</v>
      </c>
      <c r="M39">
        <v>94.8</v>
      </c>
      <c r="N39">
        <v>68.2</v>
      </c>
      <c r="O39">
        <v>43</v>
      </c>
      <c r="P39">
        <v>64.2</v>
      </c>
      <c r="Q39">
        <v>42.8</v>
      </c>
      <c r="R39">
        <v>16</v>
      </c>
      <c r="S39">
        <v>26.1</v>
      </c>
      <c r="T39">
        <v>52.5</v>
      </c>
      <c r="U39">
        <v>64.599999999999994</v>
      </c>
      <c r="V39">
        <v>84.1</v>
      </c>
      <c r="W39">
        <v>81.3</v>
      </c>
      <c r="X39">
        <v>59.6</v>
      </c>
      <c r="Y39">
        <v>32.700000000000003</v>
      </c>
      <c r="Z39">
        <v>27.4</v>
      </c>
      <c r="AA39">
        <v>24.9</v>
      </c>
      <c r="AB39">
        <v>36.6</v>
      </c>
      <c r="AC39">
        <v>39.6</v>
      </c>
      <c r="AD39">
        <v>37.200000000000003</v>
      </c>
      <c r="AE39">
        <v>45.5</v>
      </c>
      <c r="AF39">
        <v>51.9</v>
      </c>
      <c r="AG39">
        <v>66.3</v>
      </c>
      <c r="AH39">
        <v>107.9</v>
      </c>
      <c r="AI39">
        <v>116.1</v>
      </c>
      <c r="AJ39">
        <v>107.9</v>
      </c>
      <c r="AK39">
        <v>74.099999999999994</v>
      </c>
      <c r="AL39">
        <v>73.2</v>
      </c>
      <c r="AM39">
        <v>41.3</v>
      </c>
      <c r="AN39">
        <v>17.8</v>
      </c>
      <c r="AO39">
        <v>55.4</v>
      </c>
      <c r="AP39">
        <v>99.4</v>
      </c>
      <c r="AQ39">
        <v>125.9</v>
      </c>
      <c r="AR39">
        <v>104.2</v>
      </c>
      <c r="AS39">
        <v>110.4</v>
      </c>
      <c r="AT39">
        <v>64.900000000000006</v>
      </c>
      <c r="AU39">
        <v>51.2</v>
      </c>
      <c r="AV39">
        <v>44.2</v>
      </c>
      <c r="AW39">
        <v>31.3</v>
      </c>
      <c r="AX39">
        <v>31.8</v>
      </c>
      <c r="AY39">
        <v>31.3</v>
      </c>
      <c r="AZ39">
        <v>57.6</v>
      </c>
      <c r="BA39">
        <v>77.3</v>
      </c>
      <c r="BB39">
        <v>100</v>
      </c>
      <c r="BC39">
        <v>109</v>
      </c>
      <c r="BD39">
        <v>99.2</v>
      </c>
      <c r="BE39">
        <v>104.7</v>
      </c>
      <c r="BF39">
        <v>72.400000000000006</v>
      </c>
      <c r="BG39">
        <v>45.3</v>
      </c>
      <c r="BH39">
        <v>38.299999999999997</v>
      </c>
      <c r="BI39">
        <v>22.6</v>
      </c>
      <c r="BJ39">
        <v>13.4</v>
      </c>
      <c r="BK39">
        <v>10.8</v>
      </c>
      <c r="BL39">
        <v>28.8</v>
      </c>
      <c r="BM39">
        <v>71</v>
      </c>
      <c r="BN39">
        <v>45.9</v>
      </c>
      <c r="BO39">
        <v>61.7</v>
      </c>
      <c r="BP39">
        <v>80.900000000000006</v>
      </c>
      <c r="BQ39">
        <v>40.700000000000003</v>
      </c>
      <c r="BR39">
        <v>22</v>
      </c>
      <c r="BS39">
        <v>22.1</v>
      </c>
      <c r="BT39">
        <v>17.2</v>
      </c>
      <c r="BU39">
        <v>13.6</v>
      </c>
      <c r="BV39">
        <v>13.1</v>
      </c>
      <c r="BW39">
        <v>18.899999999999999</v>
      </c>
      <c r="BX39">
        <v>50.8</v>
      </c>
      <c r="BY39">
        <v>74.8</v>
      </c>
    </row>
    <row r="40" spans="2:77" x14ac:dyDescent="0.15">
      <c r="B40">
        <v>2</v>
      </c>
      <c r="C40">
        <v>2</v>
      </c>
      <c r="D40">
        <v>-100</v>
      </c>
      <c r="E40">
        <v>59.1</v>
      </c>
      <c r="F40">
        <v>38.299999999999997</v>
      </c>
      <c r="G40">
        <v>33.9</v>
      </c>
      <c r="H40">
        <v>36.799999999999997</v>
      </c>
      <c r="I40">
        <v>28.3</v>
      </c>
      <c r="J40">
        <v>108.1</v>
      </c>
      <c r="K40">
        <v>104.1</v>
      </c>
      <c r="L40">
        <v>78.5</v>
      </c>
      <c r="M40">
        <v>96.7</v>
      </c>
      <c r="N40">
        <v>69.8</v>
      </c>
      <c r="O40">
        <v>44.4</v>
      </c>
      <c r="P40">
        <v>61</v>
      </c>
      <c r="Q40">
        <v>42.9</v>
      </c>
      <c r="R40">
        <v>15.8</v>
      </c>
      <c r="S40">
        <v>24.2</v>
      </c>
      <c r="T40">
        <v>47.9</v>
      </c>
      <c r="U40">
        <v>73.400000000000006</v>
      </c>
      <c r="V40">
        <v>84</v>
      </c>
      <c r="W40">
        <v>82.1</v>
      </c>
      <c r="X40">
        <v>58.5</v>
      </c>
      <c r="Y40">
        <v>35.1</v>
      </c>
      <c r="Z40">
        <v>28.7</v>
      </c>
      <c r="AA40">
        <v>23.6</v>
      </c>
      <c r="AB40">
        <v>38.299999999999997</v>
      </c>
      <c r="AC40">
        <v>39.6</v>
      </c>
      <c r="AD40">
        <v>35.1</v>
      </c>
      <c r="AE40">
        <v>39.200000000000003</v>
      </c>
      <c r="AF40">
        <v>52</v>
      </c>
      <c r="AG40">
        <v>66.2</v>
      </c>
      <c r="AH40">
        <v>112.5</v>
      </c>
      <c r="AI40">
        <v>119.8</v>
      </c>
      <c r="AJ40">
        <v>106.1</v>
      </c>
      <c r="AK40">
        <v>76</v>
      </c>
      <c r="AL40">
        <v>73.400000000000006</v>
      </c>
      <c r="AM40">
        <v>40.9</v>
      </c>
      <c r="AN40">
        <v>18.5</v>
      </c>
      <c r="AO40">
        <v>54.9</v>
      </c>
      <c r="AP40">
        <v>95.5</v>
      </c>
      <c r="AQ40">
        <v>128.4</v>
      </c>
      <c r="AR40">
        <v>104</v>
      </c>
      <c r="AS40">
        <v>114</v>
      </c>
      <c r="AT40">
        <v>65.7</v>
      </c>
      <c r="AU40">
        <v>51.8</v>
      </c>
      <c r="AV40">
        <v>44.2</v>
      </c>
      <c r="AW40">
        <v>30</v>
      </c>
      <c r="AX40">
        <v>33</v>
      </c>
      <c r="AY40">
        <v>31.1</v>
      </c>
      <c r="AZ40">
        <v>55.3</v>
      </c>
      <c r="BA40">
        <v>75.400000000000006</v>
      </c>
      <c r="BB40">
        <v>97.5</v>
      </c>
      <c r="BC40">
        <v>105.2</v>
      </c>
      <c r="BD40">
        <v>110.8</v>
      </c>
      <c r="BE40">
        <v>102.2</v>
      </c>
      <c r="BF40">
        <v>73</v>
      </c>
      <c r="BG40">
        <v>44.4</v>
      </c>
      <c r="BH40">
        <v>36.799999999999997</v>
      </c>
      <c r="BI40">
        <v>23.8</v>
      </c>
      <c r="BJ40">
        <v>12.6</v>
      </c>
      <c r="BK40">
        <v>12.2</v>
      </c>
      <c r="BL40">
        <v>30.5</v>
      </c>
      <c r="BM40">
        <v>64.7</v>
      </c>
      <c r="BN40">
        <v>46.5</v>
      </c>
      <c r="BO40">
        <v>60.7</v>
      </c>
      <c r="BP40">
        <v>81.400000000000006</v>
      </c>
      <c r="BQ40">
        <v>39</v>
      </c>
      <c r="BR40">
        <v>22.7</v>
      </c>
      <c r="BS40">
        <v>21.1</v>
      </c>
      <c r="BT40">
        <v>17.7</v>
      </c>
      <c r="BU40">
        <v>13.6</v>
      </c>
      <c r="BV40">
        <v>15.3</v>
      </c>
      <c r="BW40">
        <v>25.9</v>
      </c>
      <c r="BX40">
        <v>52.7</v>
      </c>
      <c r="BY40">
        <v>75.8</v>
      </c>
    </row>
    <row r="41" spans="2:77" x14ac:dyDescent="0.15">
      <c r="B41">
        <v>2</v>
      </c>
      <c r="C41">
        <v>3</v>
      </c>
      <c r="D41">
        <v>-100</v>
      </c>
      <c r="E41">
        <v>60.7</v>
      </c>
      <c r="F41">
        <v>39.200000000000003</v>
      </c>
      <c r="G41">
        <v>33.700000000000003</v>
      </c>
      <c r="H41">
        <v>34.299999999999997</v>
      </c>
      <c r="I41">
        <v>28.2</v>
      </c>
      <c r="J41">
        <v>106.9</v>
      </c>
      <c r="K41">
        <v>102.9</v>
      </c>
      <c r="L41">
        <v>76.099999999999994</v>
      </c>
      <c r="M41">
        <v>95.7</v>
      </c>
      <c r="N41">
        <v>67.2</v>
      </c>
      <c r="O41">
        <v>42.8</v>
      </c>
      <c r="P41">
        <v>60.6</v>
      </c>
      <c r="Q41">
        <v>40.5</v>
      </c>
      <c r="R41">
        <v>16.2</v>
      </c>
      <c r="S41">
        <v>22.8</v>
      </c>
      <c r="T41">
        <v>53.6</v>
      </c>
      <c r="U41">
        <v>65.7</v>
      </c>
      <c r="V41">
        <v>85.2</v>
      </c>
      <c r="W41">
        <v>84.4</v>
      </c>
      <c r="X41">
        <v>58</v>
      </c>
      <c r="Y41">
        <v>35.1</v>
      </c>
      <c r="Z41">
        <v>28.9</v>
      </c>
      <c r="AA41">
        <v>22.4</v>
      </c>
      <c r="AB41">
        <v>38</v>
      </c>
      <c r="AC41">
        <v>37.200000000000003</v>
      </c>
      <c r="AD41">
        <v>34.1</v>
      </c>
      <c r="AE41">
        <v>35.5</v>
      </c>
      <c r="AF41">
        <v>50.9</v>
      </c>
      <c r="AG41">
        <v>67</v>
      </c>
      <c r="AH41">
        <v>115.5</v>
      </c>
      <c r="AI41">
        <v>121.5</v>
      </c>
      <c r="AJ41">
        <v>102.5</v>
      </c>
      <c r="AK41">
        <v>83.8</v>
      </c>
      <c r="AL41">
        <v>73.5</v>
      </c>
      <c r="AM41">
        <v>39.200000000000003</v>
      </c>
      <c r="AN41">
        <v>17.899999999999999</v>
      </c>
      <c r="AO41">
        <v>54.8</v>
      </c>
      <c r="AP41">
        <v>93.4</v>
      </c>
      <c r="AQ41">
        <v>127.2</v>
      </c>
      <c r="AR41">
        <v>103.9</v>
      </c>
      <c r="AS41">
        <v>116</v>
      </c>
      <c r="AT41">
        <v>65.400000000000006</v>
      </c>
      <c r="AU41">
        <v>51</v>
      </c>
      <c r="AV41">
        <v>44.3</v>
      </c>
      <c r="AW41">
        <v>29.1</v>
      </c>
      <c r="AX41">
        <v>32.5</v>
      </c>
      <c r="AY41">
        <v>30.9</v>
      </c>
      <c r="AZ41">
        <v>53.3</v>
      </c>
      <c r="BA41">
        <v>74</v>
      </c>
      <c r="BB41">
        <v>94</v>
      </c>
      <c r="BC41">
        <v>102.7</v>
      </c>
      <c r="BD41">
        <v>108.4</v>
      </c>
      <c r="BE41">
        <v>101.7</v>
      </c>
      <c r="BF41">
        <v>71</v>
      </c>
      <c r="BG41">
        <v>44.8</v>
      </c>
      <c r="BH41">
        <v>33.5</v>
      </c>
      <c r="BI41">
        <v>25.4</v>
      </c>
      <c r="BJ41">
        <v>11</v>
      </c>
      <c r="BK41">
        <v>12.3</v>
      </c>
      <c r="BL41">
        <v>28.2</v>
      </c>
      <c r="BM41">
        <v>54.9</v>
      </c>
      <c r="BN41">
        <v>46.6</v>
      </c>
      <c r="BO41">
        <v>64.2</v>
      </c>
      <c r="BP41">
        <v>80.5</v>
      </c>
      <c r="BQ41">
        <v>36.700000000000003</v>
      </c>
      <c r="BR41">
        <v>24.5</v>
      </c>
      <c r="BS41">
        <v>19.600000000000001</v>
      </c>
      <c r="BT41">
        <v>16.399999999999999</v>
      </c>
      <c r="BU41">
        <v>13.6</v>
      </c>
      <c r="BV41">
        <v>15</v>
      </c>
      <c r="BW41">
        <v>24.5</v>
      </c>
      <c r="BX41">
        <v>56.9</v>
      </c>
      <c r="BY41">
        <v>76</v>
      </c>
    </row>
    <row r="42" spans="2:77" x14ac:dyDescent="0.15">
      <c r="B42">
        <v>2</v>
      </c>
      <c r="C42">
        <v>4</v>
      </c>
      <c r="D42">
        <v>-100</v>
      </c>
      <c r="E42">
        <v>62.9</v>
      </c>
      <c r="F42">
        <v>38.299999999999997</v>
      </c>
      <c r="G42">
        <v>36.200000000000003</v>
      </c>
      <c r="H42">
        <v>34.5</v>
      </c>
      <c r="I42">
        <v>27.4</v>
      </c>
      <c r="J42">
        <v>110</v>
      </c>
      <c r="K42">
        <v>102.9</v>
      </c>
      <c r="L42">
        <v>76.599999999999994</v>
      </c>
      <c r="M42">
        <v>92.5</v>
      </c>
      <c r="N42">
        <v>82.1</v>
      </c>
      <c r="O42">
        <v>46.9</v>
      </c>
      <c r="P42">
        <v>61.3</v>
      </c>
      <c r="Q42">
        <v>41.9</v>
      </c>
      <c r="R42">
        <v>16.5</v>
      </c>
      <c r="S42">
        <v>23.7</v>
      </c>
      <c r="T42">
        <v>55.6</v>
      </c>
      <c r="U42">
        <v>70</v>
      </c>
      <c r="V42">
        <v>83.4</v>
      </c>
      <c r="W42">
        <v>82.5</v>
      </c>
      <c r="X42">
        <v>56.9</v>
      </c>
      <c r="Y42">
        <v>33.4</v>
      </c>
      <c r="Z42">
        <v>25.1</v>
      </c>
      <c r="AA42">
        <v>19.600000000000001</v>
      </c>
      <c r="AB42">
        <v>41.2</v>
      </c>
      <c r="AC42">
        <v>34.1</v>
      </c>
      <c r="AD42">
        <v>36.6</v>
      </c>
      <c r="AE42">
        <v>33.799999999999997</v>
      </c>
      <c r="AF42">
        <v>55.1</v>
      </c>
      <c r="AG42">
        <v>66.099999999999994</v>
      </c>
      <c r="AH42">
        <v>114.1</v>
      </c>
      <c r="AI42">
        <v>118.5</v>
      </c>
      <c r="AJ42">
        <v>104</v>
      </c>
      <c r="AK42">
        <v>83.7</v>
      </c>
      <c r="AL42">
        <v>70.400000000000006</v>
      </c>
      <c r="AM42">
        <v>39.700000000000003</v>
      </c>
      <c r="AN42">
        <v>16.3</v>
      </c>
      <c r="AO42">
        <v>54.3</v>
      </c>
      <c r="AP42">
        <v>93.8</v>
      </c>
      <c r="AQ42">
        <v>125</v>
      </c>
      <c r="AR42">
        <v>102.2</v>
      </c>
      <c r="AS42">
        <v>115.7</v>
      </c>
      <c r="AT42">
        <v>65</v>
      </c>
      <c r="AU42">
        <v>50.6</v>
      </c>
      <c r="AV42">
        <v>45.4</v>
      </c>
      <c r="AW42">
        <v>28.7</v>
      </c>
      <c r="AX42">
        <v>31.9</v>
      </c>
      <c r="AY42">
        <v>32</v>
      </c>
      <c r="AZ42">
        <v>49.2</v>
      </c>
      <c r="BA42">
        <v>73</v>
      </c>
      <c r="BB42">
        <v>90.9</v>
      </c>
      <c r="BC42">
        <v>99.5</v>
      </c>
      <c r="BD42">
        <v>96.7</v>
      </c>
      <c r="BE42">
        <v>101.3</v>
      </c>
      <c r="BF42">
        <v>69.599999999999994</v>
      </c>
      <c r="BG42">
        <v>45.1</v>
      </c>
      <c r="BH42">
        <v>31.4</v>
      </c>
      <c r="BI42">
        <v>25.6</v>
      </c>
      <c r="BJ42">
        <v>12.4</v>
      </c>
      <c r="BK42">
        <v>10.9</v>
      </c>
      <c r="BL42">
        <v>27.6</v>
      </c>
      <c r="BM42">
        <v>48.4</v>
      </c>
      <c r="BN42">
        <v>46.9</v>
      </c>
      <c r="BO42">
        <v>68.8</v>
      </c>
      <c r="BP42">
        <v>78.7</v>
      </c>
      <c r="BQ42">
        <v>45.3</v>
      </c>
      <c r="BR42">
        <v>23.9</v>
      </c>
      <c r="BS42">
        <v>19.8</v>
      </c>
      <c r="BT42">
        <v>15.3</v>
      </c>
      <c r="BU42">
        <v>13</v>
      </c>
      <c r="BV42">
        <v>17.3</v>
      </c>
      <c r="BW42">
        <v>23.3</v>
      </c>
      <c r="BX42">
        <v>56.3</v>
      </c>
      <c r="BY42">
        <v>76.2</v>
      </c>
    </row>
    <row r="43" spans="2:77" x14ac:dyDescent="0.15">
      <c r="B43">
        <v>2</v>
      </c>
      <c r="C43">
        <v>5</v>
      </c>
      <c r="D43">
        <v>-100</v>
      </c>
      <c r="E43">
        <v>58.4</v>
      </c>
      <c r="F43">
        <v>38.4</v>
      </c>
      <c r="G43">
        <v>35.799999999999997</v>
      </c>
      <c r="H43">
        <v>31</v>
      </c>
      <c r="I43">
        <v>27.4</v>
      </c>
      <c r="J43">
        <v>107.9</v>
      </c>
      <c r="K43">
        <v>97.4</v>
      </c>
      <c r="L43">
        <v>81.2</v>
      </c>
      <c r="M43">
        <v>94.8</v>
      </c>
      <c r="N43">
        <v>84</v>
      </c>
      <c r="O43">
        <v>61.8</v>
      </c>
      <c r="P43">
        <v>59.9</v>
      </c>
      <c r="Q43">
        <v>43.1</v>
      </c>
      <c r="R43">
        <v>16.5</v>
      </c>
      <c r="S43">
        <v>23.3</v>
      </c>
      <c r="T43">
        <v>55.6</v>
      </c>
      <c r="U43">
        <v>67.5</v>
      </c>
      <c r="V43">
        <v>82.7</v>
      </c>
      <c r="W43">
        <v>77.599999999999994</v>
      </c>
      <c r="X43">
        <v>56.1</v>
      </c>
      <c r="Y43">
        <v>30.6</v>
      </c>
      <c r="Z43">
        <v>22</v>
      </c>
      <c r="AA43">
        <v>19.2</v>
      </c>
      <c r="AB43">
        <v>43.4</v>
      </c>
      <c r="AC43">
        <v>33</v>
      </c>
      <c r="AD43">
        <v>36</v>
      </c>
      <c r="AE43">
        <v>32.9</v>
      </c>
      <c r="AF43">
        <v>54.3</v>
      </c>
      <c r="AG43">
        <v>65</v>
      </c>
      <c r="AH43">
        <v>112</v>
      </c>
      <c r="AI43">
        <v>121.1</v>
      </c>
      <c r="AJ43">
        <v>131.69999999999999</v>
      </c>
      <c r="AK43">
        <v>82.1</v>
      </c>
      <c r="AL43">
        <v>69.400000000000006</v>
      </c>
      <c r="AM43">
        <v>37.9</v>
      </c>
      <c r="AN43">
        <v>16.8</v>
      </c>
      <c r="AO43">
        <v>55</v>
      </c>
      <c r="AP43">
        <v>94.4</v>
      </c>
      <c r="AQ43">
        <v>121.2</v>
      </c>
      <c r="AR43">
        <v>100.8</v>
      </c>
      <c r="AS43">
        <v>114.2</v>
      </c>
      <c r="AT43">
        <v>62.6</v>
      </c>
      <c r="AU43">
        <v>49</v>
      </c>
      <c r="AV43">
        <v>45.7</v>
      </c>
      <c r="AW43">
        <v>28.4</v>
      </c>
      <c r="AX43">
        <v>32.4</v>
      </c>
      <c r="AY43">
        <v>31.9</v>
      </c>
      <c r="AZ43">
        <v>49.2</v>
      </c>
      <c r="BA43">
        <v>75</v>
      </c>
      <c r="BB43">
        <v>89.8</v>
      </c>
      <c r="BC43">
        <v>98</v>
      </c>
      <c r="BD43">
        <v>94.4</v>
      </c>
      <c r="BE43">
        <v>100</v>
      </c>
      <c r="BF43">
        <v>67.900000000000006</v>
      </c>
      <c r="BG43">
        <v>44.8</v>
      </c>
      <c r="BH43">
        <v>31.1</v>
      </c>
      <c r="BI43">
        <v>27.9</v>
      </c>
      <c r="BJ43">
        <v>10.6</v>
      </c>
      <c r="BK43">
        <v>10.9</v>
      </c>
      <c r="BL43">
        <v>30.4</v>
      </c>
      <c r="BM43">
        <v>46.3</v>
      </c>
      <c r="BN43">
        <v>46.1</v>
      </c>
      <c r="BO43">
        <v>67.7</v>
      </c>
      <c r="BP43">
        <v>76.2</v>
      </c>
      <c r="BQ43">
        <v>47.9</v>
      </c>
      <c r="BR43">
        <v>23.8</v>
      </c>
      <c r="BS43">
        <v>20.7</v>
      </c>
      <c r="BT43">
        <v>15.6</v>
      </c>
      <c r="BU43">
        <v>12.6</v>
      </c>
      <c r="BV43">
        <v>17.399999999999999</v>
      </c>
      <c r="BW43">
        <v>24</v>
      </c>
      <c r="BX43">
        <v>57.6</v>
      </c>
      <c r="BY43">
        <v>78.099999999999994</v>
      </c>
    </row>
    <row r="44" spans="2:77" x14ac:dyDescent="0.15">
      <c r="B44">
        <v>2</v>
      </c>
      <c r="C44">
        <v>6</v>
      </c>
      <c r="D44">
        <v>-100</v>
      </c>
      <c r="E44">
        <v>59.8</v>
      </c>
      <c r="F44">
        <v>37.9</v>
      </c>
      <c r="G44">
        <v>37.6</v>
      </c>
      <c r="H44">
        <v>29.8</v>
      </c>
      <c r="I44">
        <v>26.2</v>
      </c>
      <c r="J44">
        <v>109.5</v>
      </c>
      <c r="K44">
        <v>101.1</v>
      </c>
      <c r="L44">
        <v>82.8</v>
      </c>
      <c r="M44">
        <v>90.2</v>
      </c>
      <c r="N44">
        <v>78.900000000000006</v>
      </c>
      <c r="O44">
        <v>64.2</v>
      </c>
      <c r="P44">
        <v>57.6</v>
      </c>
      <c r="Q44">
        <v>39.5</v>
      </c>
      <c r="R44">
        <v>15.2</v>
      </c>
      <c r="S44">
        <v>23.4</v>
      </c>
      <c r="T44">
        <v>62.7</v>
      </c>
      <c r="U44">
        <v>65.5</v>
      </c>
      <c r="V44">
        <v>79.2</v>
      </c>
      <c r="W44">
        <v>75.099999999999994</v>
      </c>
      <c r="X44">
        <v>56.1</v>
      </c>
      <c r="Y44">
        <v>29.4</v>
      </c>
      <c r="Z44">
        <v>26.3</v>
      </c>
      <c r="AA44">
        <v>20.3</v>
      </c>
      <c r="AB44">
        <v>41.3</v>
      </c>
      <c r="AC44">
        <v>33.299999999999997</v>
      </c>
      <c r="AD44">
        <v>34.6</v>
      </c>
      <c r="AE44">
        <v>32.5</v>
      </c>
      <c r="AF44">
        <v>50.1</v>
      </c>
      <c r="AG44">
        <v>81.8</v>
      </c>
      <c r="AH44">
        <v>111.7</v>
      </c>
      <c r="AI44">
        <v>117</v>
      </c>
      <c r="AJ44">
        <v>127.7</v>
      </c>
      <c r="AK44">
        <v>81.7</v>
      </c>
      <c r="AL44">
        <v>74.599999999999994</v>
      </c>
      <c r="AM44">
        <v>40.700000000000003</v>
      </c>
      <c r="AN44">
        <v>18.8</v>
      </c>
      <c r="AO44">
        <v>53.4</v>
      </c>
      <c r="AP44">
        <v>92.4</v>
      </c>
      <c r="AQ44">
        <v>123.8</v>
      </c>
      <c r="AR44">
        <v>98.9</v>
      </c>
      <c r="AS44">
        <v>109.7</v>
      </c>
      <c r="AT44">
        <v>60.2</v>
      </c>
      <c r="AU44">
        <v>65.7</v>
      </c>
      <c r="AV44">
        <v>45</v>
      </c>
      <c r="AW44">
        <v>28.7</v>
      </c>
      <c r="AX44">
        <v>33</v>
      </c>
      <c r="AY44">
        <v>30.7</v>
      </c>
      <c r="AZ44">
        <v>48.8</v>
      </c>
      <c r="BA44">
        <v>79.3</v>
      </c>
      <c r="BB44">
        <v>90.1</v>
      </c>
      <c r="BC44">
        <v>94.4</v>
      </c>
      <c r="BD44">
        <v>93.6</v>
      </c>
      <c r="BE44">
        <v>99.8</v>
      </c>
      <c r="BF44">
        <v>66.599999999999994</v>
      </c>
      <c r="BG44">
        <v>46.8</v>
      </c>
      <c r="BH44">
        <v>34.1</v>
      </c>
      <c r="BI44">
        <v>28.6</v>
      </c>
      <c r="BJ44">
        <v>11.5</v>
      </c>
      <c r="BK44">
        <v>13.3</v>
      </c>
      <c r="BL44">
        <v>28</v>
      </c>
      <c r="BM44">
        <v>46.4</v>
      </c>
      <c r="BN44">
        <v>46.9</v>
      </c>
      <c r="BO44">
        <v>69.8</v>
      </c>
      <c r="BP44">
        <v>75.3</v>
      </c>
      <c r="BQ44">
        <v>45.6</v>
      </c>
      <c r="BR44">
        <v>23.1</v>
      </c>
      <c r="BS44">
        <v>20.6</v>
      </c>
      <c r="BT44">
        <v>17.7</v>
      </c>
      <c r="BU44">
        <v>13.5</v>
      </c>
      <c r="BV44">
        <v>17.600000000000001</v>
      </c>
      <c r="BW44">
        <v>22.6</v>
      </c>
      <c r="BX44">
        <v>59.1</v>
      </c>
      <c r="BY44">
        <v>82.4</v>
      </c>
    </row>
    <row r="45" spans="2:77" x14ac:dyDescent="0.15">
      <c r="B45">
        <v>2</v>
      </c>
      <c r="C45">
        <v>7</v>
      </c>
      <c r="D45">
        <v>-100</v>
      </c>
      <c r="E45">
        <v>56.3</v>
      </c>
      <c r="F45">
        <v>38.9</v>
      </c>
      <c r="G45">
        <v>39.1</v>
      </c>
      <c r="H45">
        <v>29.1</v>
      </c>
      <c r="I45">
        <v>24.7</v>
      </c>
      <c r="J45">
        <v>106.6</v>
      </c>
      <c r="K45">
        <v>105</v>
      </c>
      <c r="L45">
        <v>80.400000000000006</v>
      </c>
      <c r="M45">
        <v>92.7</v>
      </c>
      <c r="N45">
        <v>75.7</v>
      </c>
      <c r="O45">
        <v>58.1</v>
      </c>
      <c r="P45">
        <v>44.7</v>
      </c>
      <c r="Q45">
        <v>38.4</v>
      </c>
      <c r="R45">
        <v>16.3</v>
      </c>
      <c r="S45">
        <v>20.8</v>
      </c>
      <c r="T45">
        <v>62.8</v>
      </c>
      <c r="U45">
        <v>60.8</v>
      </c>
      <c r="V45">
        <v>73.900000000000006</v>
      </c>
      <c r="W45">
        <v>73.3</v>
      </c>
      <c r="X45">
        <v>50.4</v>
      </c>
      <c r="Y45">
        <v>26.1</v>
      </c>
      <c r="Z45">
        <v>28.8</v>
      </c>
      <c r="AA45">
        <v>24.4</v>
      </c>
      <c r="AB45">
        <v>37.799999999999997</v>
      </c>
      <c r="AC45">
        <v>31.6</v>
      </c>
      <c r="AD45">
        <v>36.1</v>
      </c>
      <c r="AE45">
        <v>37.299999999999997</v>
      </c>
      <c r="AF45">
        <v>48.3</v>
      </c>
      <c r="AG45">
        <v>91</v>
      </c>
      <c r="AH45">
        <v>116</v>
      </c>
      <c r="AI45">
        <v>106.5</v>
      </c>
      <c r="AJ45">
        <v>119.7</v>
      </c>
      <c r="AK45">
        <v>76</v>
      </c>
      <c r="AL45">
        <v>74.7</v>
      </c>
      <c r="AM45">
        <v>57</v>
      </c>
      <c r="AN45">
        <v>19.2</v>
      </c>
      <c r="AO45">
        <v>52</v>
      </c>
      <c r="AP45">
        <v>91</v>
      </c>
      <c r="AQ45">
        <v>125.1</v>
      </c>
      <c r="AR45">
        <v>96.8</v>
      </c>
      <c r="AS45">
        <v>105.6</v>
      </c>
      <c r="AT45">
        <v>60.2</v>
      </c>
      <c r="AU45">
        <v>64.400000000000006</v>
      </c>
      <c r="AV45">
        <v>42.9</v>
      </c>
      <c r="AW45">
        <v>28.2</v>
      </c>
      <c r="AX45">
        <v>29.9</v>
      </c>
      <c r="AY45">
        <v>32</v>
      </c>
      <c r="AZ45">
        <v>46.8</v>
      </c>
      <c r="BA45">
        <v>81.2</v>
      </c>
      <c r="BB45">
        <v>89.9</v>
      </c>
      <c r="BC45">
        <v>90.8</v>
      </c>
      <c r="BD45">
        <v>93.4</v>
      </c>
      <c r="BE45">
        <v>95.3</v>
      </c>
      <c r="BF45">
        <v>69.099999999999994</v>
      </c>
      <c r="BG45">
        <v>45.8</v>
      </c>
      <c r="BH45">
        <v>34.299999999999997</v>
      </c>
      <c r="BI45">
        <v>26.8</v>
      </c>
      <c r="BJ45">
        <v>10.6</v>
      </c>
      <c r="BK45">
        <v>12.1</v>
      </c>
      <c r="BL45">
        <v>25.7</v>
      </c>
      <c r="BM45">
        <v>46.6</v>
      </c>
      <c r="BN45">
        <v>46</v>
      </c>
      <c r="BO45">
        <v>65.8</v>
      </c>
      <c r="BP45">
        <v>73.8</v>
      </c>
      <c r="BQ45">
        <v>43.3</v>
      </c>
      <c r="BR45">
        <v>21.2</v>
      </c>
      <c r="BS45">
        <v>19.2</v>
      </c>
      <c r="BT45">
        <v>16.399999999999999</v>
      </c>
      <c r="BU45">
        <v>14.4</v>
      </c>
      <c r="BV45">
        <v>18.8</v>
      </c>
      <c r="BW45">
        <v>20.5</v>
      </c>
      <c r="BX45">
        <v>62.2</v>
      </c>
      <c r="BY45">
        <v>83</v>
      </c>
    </row>
    <row r="46" spans="2:77" x14ac:dyDescent="0.15">
      <c r="B46">
        <v>2</v>
      </c>
      <c r="C46">
        <v>8</v>
      </c>
      <c r="D46">
        <v>-100</v>
      </c>
      <c r="E46">
        <v>56.4</v>
      </c>
      <c r="F46">
        <v>34.5</v>
      </c>
      <c r="G46">
        <v>36.799999999999997</v>
      </c>
      <c r="H46">
        <v>29.3</v>
      </c>
      <c r="I46">
        <v>24.9</v>
      </c>
      <c r="J46">
        <v>104.5</v>
      </c>
      <c r="K46">
        <v>106.6</v>
      </c>
      <c r="L46">
        <v>79.5</v>
      </c>
      <c r="M46">
        <v>93.7</v>
      </c>
      <c r="N46">
        <v>76.5</v>
      </c>
      <c r="O46">
        <v>55.3</v>
      </c>
      <c r="P46">
        <v>44.3</v>
      </c>
      <c r="Q46">
        <v>37.700000000000003</v>
      </c>
      <c r="R46">
        <v>19.600000000000001</v>
      </c>
      <c r="S46">
        <v>19.600000000000001</v>
      </c>
      <c r="T46">
        <v>69.5</v>
      </c>
      <c r="U46">
        <v>57.1</v>
      </c>
      <c r="V46">
        <v>68.7</v>
      </c>
      <c r="W46">
        <v>72.900000000000006</v>
      </c>
      <c r="X46">
        <v>53.2</v>
      </c>
      <c r="Y46">
        <v>25.9</v>
      </c>
      <c r="Z46">
        <v>28.7</v>
      </c>
      <c r="AA46">
        <v>25.2</v>
      </c>
      <c r="AB46">
        <v>37.6</v>
      </c>
      <c r="AC46">
        <v>32.6</v>
      </c>
      <c r="AD46">
        <v>37.6</v>
      </c>
      <c r="AE46">
        <v>35.700000000000003</v>
      </c>
      <c r="AF46">
        <v>46.8</v>
      </c>
      <c r="AG46">
        <v>89.1</v>
      </c>
      <c r="AH46">
        <v>112.5</v>
      </c>
      <c r="AI46">
        <v>101.4</v>
      </c>
      <c r="AJ46">
        <v>117.1</v>
      </c>
      <c r="AK46">
        <v>73.900000000000006</v>
      </c>
      <c r="AL46">
        <v>71.400000000000006</v>
      </c>
      <c r="AM46">
        <v>72.900000000000006</v>
      </c>
      <c r="AN46">
        <v>20.7</v>
      </c>
      <c r="AO46">
        <v>52.3</v>
      </c>
      <c r="AP46">
        <v>88.8</v>
      </c>
      <c r="AQ46">
        <v>124.1</v>
      </c>
      <c r="AR46">
        <v>95</v>
      </c>
      <c r="AS46">
        <v>113.4</v>
      </c>
      <c r="AT46">
        <v>61.2</v>
      </c>
      <c r="AU46">
        <v>61.8</v>
      </c>
      <c r="AV46">
        <v>43</v>
      </c>
      <c r="AW46">
        <v>29.8</v>
      </c>
      <c r="AX46">
        <v>28.7</v>
      </c>
      <c r="AY46">
        <v>32.299999999999997</v>
      </c>
      <c r="AZ46">
        <v>45.2</v>
      </c>
      <c r="BA46">
        <v>80.3</v>
      </c>
      <c r="BB46">
        <v>88.1</v>
      </c>
      <c r="BC46">
        <v>89.2</v>
      </c>
      <c r="BD46">
        <v>90.9</v>
      </c>
      <c r="BE46">
        <v>90.7</v>
      </c>
      <c r="BF46">
        <v>70.7</v>
      </c>
      <c r="BG46">
        <v>45</v>
      </c>
      <c r="BH46">
        <v>35.299999999999997</v>
      </c>
      <c r="BI46">
        <v>24.9</v>
      </c>
      <c r="BJ46">
        <v>10.3</v>
      </c>
      <c r="BK46">
        <v>14.8</v>
      </c>
      <c r="BL46">
        <v>23.7</v>
      </c>
      <c r="BM46">
        <v>46.3</v>
      </c>
      <c r="BN46">
        <v>47.6</v>
      </c>
      <c r="BO46">
        <v>65.2</v>
      </c>
      <c r="BP46">
        <v>73.400000000000006</v>
      </c>
      <c r="BQ46">
        <v>42</v>
      </c>
      <c r="BR46">
        <v>19.5</v>
      </c>
      <c r="BS46">
        <v>18.100000000000001</v>
      </c>
      <c r="BT46">
        <v>18.3</v>
      </c>
      <c r="BU46">
        <v>12.3</v>
      </c>
      <c r="BV46">
        <v>18</v>
      </c>
      <c r="BW46">
        <v>18.600000000000001</v>
      </c>
      <c r="BX46">
        <v>67.2</v>
      </c>
      <c r="BY46">
        <v>81.8</v>
      </c>
    </row>
    <row r="47" spans="2:77" x14ac:dyDescent="0.15">
      <c r="B47">
        <v>2</v>
      </c>
      <c r="C47">
        <v>9</v>
      </c>
      <c r="D47">
        <v>-100</v>
      </c>
      <c r="E47">
        <v>59.5</v>
      </c>
      <c r="F47">
        <v>33.700000000000003</v>
      </c>
      <c r="G47">
        <v>36.6</v>
      </c>
      <c r="H47">
        <v>28.1</v>
      </c>
      <c r="I47">
        <v>25.1</v>
      </c>
      <c r="J47">
        <v>105</v>
      </c>
      <c r="K47">
        <v>110</v>
      </c>
      <c r="L47">
        <v>76.3</v>
      </c>
      <c r="M47">
        <v>96.5</v>
      </c>
      <c r="N47">
        <v>69</v>
      </c>
      <c r="O47">
        <v>58.2</v>
      </c>
      <c r="P47">
        <v>45.6</v>
      </c>
      <c r="Q47">
        <v>36.700000000000003</v>
      </c>
      <c r="R47">
        <v>26.8</v>
      </c>
      <c r="S47">
        <v>18.399999999999999</v>
      </c>
      <c r="T47">
        <v>71.3</v>
      </c>
      <c r="U47">
        <v>53.3</v>
      </c>
      <c r="V47">
        <v>69.8</v>
      </c>
      <c r="W47">
        <v>70.5</v>
      </c>
      <c r="X47">
        <v>60.8</v>
      </c>
      <c r="Y47">
        <v>24.6</v>
      </c>
      <c r="Z47">
        <v>29.4</v>
      </c>
      <c r="AA47">
        <v>24.5</v>
      </c>
      <c r="AB47">
        <v>36</v>
      </c>
      <c r="AC47">
        <v>33.5</v>
      </c>
      <c r="AD47">
        <v>37.9</v>
      </c>
      <c r="AE47">
        <v>31.6</v>
      </c>
      <c r="AF47">
        <v>43.4</v>
      </c>
      <c r="AG47">
        <v>88.4</v>
      </c>
      <c r="AH47">
        <v>107.5</v>
      </c>
      <c r="AI47">
        <v>98.8</v>
      </c>
      <c r="AJ47">
        <v>111.8</v>
      </c>
      <c r="AK47">
        <v>71.7</v>
      </c>
      <c r="AL47">
        <v>68.599999999999994</v>
      </c>
      <c r="AM47">
        <v>88.7</v>
      </c>
      <c r="AN47">
        <v>18.899999999999999</v>
      </c>
      <c r="AO47">
        <v>50.7</v>
      </c>
      <c r="AP47">
        <v>88.9</v>
      </c>
      <c r="AQ47">
        <v>122.4</v>
      </c>
      <c r="AR47">
        <v>93.9</v>
      </c>
      <c r="AS47">
        <v>124.6</v>
      </c>
      <c r="AT47">
        <v>63.8</v>
      </c>
      <c r="AU47">
        <v>63.2</v>
      </c>
      <c r="AV47">
        <v>41.5</v>
      </c>
      <c r="AW47">
        <v>28.9</v>
      </c>
      <c r="AX47">
        <v>30.3</v>
      </c>
      <c r="AY47">
        <v>31.4</v>
      </c>
      <c r="AZ47">
        <v>43.5</v>
      </c>
      <c r="BA47">
        <v>81.2</v>
      </c>
      <c r="BB47">
        <v>89.6</v>
      </c>
      <c r="BC47">
        <v>85.9</v>
      </c>
      <c r="BD47">
        <v>88.9</v>
      </c>
      <c r="BE47">
        <v>87.1</v>
      </c>
      <c r="BF47">
        <v>70.8</v>
      </c>
      <c r="BG47">
        <v>43.9</v>
      </c>
      <c r="BH47">
        <v>35.4</v>
      </c>
      <c r="BI47">
        <v>27.2</v>
      </c>
      <c r="BJ47">
        <v>10.4</v>
      </c>
      <c r="BK47">
        <v>12.6</v>
      </c>
      <c r="BL47">
        <v>23.3</v>
      </c>
      <c r="BM47">
        <v>44.7</v>
      </c>
      <c r="BN47">
        <v>47.5</v>
      </c>
      <c r="BO47">
        <v>62.1</v>
      </c>
      <c r="BP47">
        <v>70.400000000000006</v>
      </c>
      <c r="BQ47">
        <v>42.6</v>
      </c>
      <c r="BR47">
        <v>22.3</v>
      </c>
      <c r="BS47">
        <v>17.7</v>
      </c>
      <c r="BT47">
        <v>19.100000000000001</v>
      </c>
      <c r="BU47">
        <v>10</v>
      </c>
      <c r="BV47">
        <v>19.600000000000001</v>
      </c>
      <c r="BW47">
        <v>17</v>
      </c>
      <c r="BX47">
        <v>69.2</v>
      </c>
      <c r="BY47">
        <v>81.3</v>
      </c>
    </row>
    <row r="48" spans="2:77" x14ac:dyDescent="0.15">
      <c r="B48">
        <v>2</v>
      </c>
      <c r="C48">
        <v>10</v>
      </c>
      <c r="D48">
        <v>-100</v>
      </c>
      <c r="E48">
        <v>62.4</v>
      </c>
      <c r="F48">
        <v>38.9</v>
      </c>
      <c r="G48">
        <v>34.5</v>
      </c>
      <c r="H48">
        <v>25.5</v>
      </c>
      <c r="I48">
        <v>27.6</v>
      </c>
      <c r="J48">
        <v>105.9</v>
      </c>
      <c r="K48">
        <v>111</v>
      </c>
      <c r="L48">
        <v>70.099999999999994</v>
      </c>
      <c r="M48">
        <v>100.3</v>
      </c>
      <c r="N48">
        <v>67.599999999999994</v>
      </c>
      <c r="O48">
        <v>59.7</v>
      </c>
      <c r="P48">
        <v>43</v>
      </c>
      <c r="Q48">
        <v>37.299999999999997</v>
      </c>
      <c r="R48">
        <v>25.4</v>
      </c>
      <c r="S48">
        <v>18.3</v>
      </c>
      <c r="T48">
        <v>67.5</v>
      </c>
      <c r="U48">
        <v>50.9</v>
      </c>
      <c r="V48">
        <v>69.2</v>
      </c>
      <c r="W48">
        <v>71.900000000000006</v>
      </c>
      <c r="X48">
        <v>59.1</v>
      </c>
      <c r="Y48">
        <v>26.2</v>
      </c>
      <c r="Z48">
        <v>30.4</v>
      </c>
      <c r="AA48">
        <v>23.1</v>
      </c>
      <c r="AB48">
        <v>39.5</v>
      </c>
      <c r="AC48">
        <v>33.200000000000003</v>
      </c>
      <c r="AD48">
        <v>34.700000000000003</v>
      </c>
      <c r="AE48">
        <v>32.6</v>
      </c>
      <c r="AF48">
        <v>39.6</v>
      </c>
      <c r="AG48">
        <v>86.3</v>
      </c>
      <c r="AH48">
        <v>108</v>
      </c>
      <c r="AI48">
        <v>98.6</v>
      </c>
      <c r="AJ48">
        <v>108</v>
      </c>
      <c r="AK48">
        <v>73.3</v>
      </c>
      <c r="AL48">
        <v>67.599999999999994</v>
      </c>
      <c r="AM48">
        <v>77.2</v>
      </c>
      <c r="AN48">
        <v>17.7</v>
      </c>
      <c r="AO48">
        <v>55.4</v>
      </c>
      <c r="AP48">
        <v>87.6</v>
      </c>
      <c r="AQ48">
        <v>120.5</v>
      </c>
      <c r="AR48">
        <v>96.7</v>
      </c>
      <c r="AS48">
        <v>119.9</v>
      </c>
      <c r="AT48">
        <v>63.8</v>
      </c>
      <c r="AU48">
        <v>62.2</v>
      </c>
      <c r="AV48">
        <v>40.9</v>
      </c>
      <c r="AW48">
        <v>28.4</v>
      </c>
      <c r="AX48">
        <v>30.4</v>
      </c>
      <c r="AY48">
        <v>29.4</v>
      </c>
      <c r="AZ48">
        <v>43.1</v>
      </c>
      <c r="BA48">
        <v>78.3</v>
      </c>
      <c r="BB48">
        <v>89.4</v>
      </c>
      <c r="BC48">
        <v>83.7</v>
      </c>
      <c r="BD48">
        <v>91</v>
      </c>
      <c r="BE48">
        <v>83.7</v>
      </c>
      <c r="BF48">
        <v>71.099999999999994</v>
      </c>
      <c r="BG48">
        <v>44.2</v>
      </c>
      <c r="BH48">
        <v>33</v>
      </c>
      <c r="BI48">
        <v>29.7</v>
      </c>
      <c r="BJ48">
        <v>9.6999999999999993</v>
      </c>
      <c r="BK48">
        <v>12.5</v>
      </c>
      <c r="BL48">
        <v>22</v>
      </c>
      <c r="BM48">
        <v>44.8</v>
      </c>
      <c r="BN48">
        <v>46.1</v>
      </c>
      <c r="BO48">
        <v>60.7</v>
      </c>
      <c r="BP48">
        <v>66.3</v>
      </c>
      <c r="BQ48">
        <v>41.2</v>
      </c>
      <c r="BR48">
        <v>22.2</v>
      </c>
      <c r="BS48">
        <v>17.3</v>
      </c>
      <c r="BT48">
        <v>19.3</v>
      </c>
      <c r="BU48">
        <v>9.3000000000000007</v>
      </c>
      <c r="BV48">
        <v>20.399999999999999</v>
      </c>
      <c r="BW48">
        <v>20.2</v>
      </c>
      <c r="BX48">
        <v>69.599999999999994</v>
      </c>
      <c r="BY48">
        <v>83.8</v>
      </c>
    </row>
    <row r="49" spans="2:77" x14ac:dyDescent="0.15">
      <c r="B49">
        <v>2</v>
      </c>
      <c r="C49">
        <v>11</v>
      </c>
      <c r="D49">
        <v>-100</v>
      </c>
      <c r="E49">
        <v>61.5</v>
      </c>
      <c r="F49">
        <v>39.1</v>
      </c>
      <c r="G49">
        <v>36</v>
      </c>
      <c r="H49">
        <v>24.5</v>
      </c>
      <c r="I49">
        <v>31.4</v>
      </c>
      <c r="J49">
        <v>106.8</v>
      </c>
      <c r="K49">
        <v>124.7</v>
      </c>
      <c r="L49">
        <v>74.599999999999994</v>
      </c>
      <c r="M49">
        <v>93.9</v>
      </c>
      <c r="N49">
        <v>70.099999999999994</v>
      </c>
      <c r="O49">
        <v>58.5</v>
      </c>
      <c r="P49">
        <v>44.7</v>
      </c>
      <c r="Q49">
        <v>36</v>
      </c>
      <c r="R49">
        <v>21.7</v>
      </c>
      <c r="S49">
        <v>18.899999999999999</v>
      </c>
      <c r="T49">
        <v>64.3</v>
      </c>
      <c r="U49">
        <v>53.4</v>
      </c>
      <c r="V49">
        <v>77.099999999999994</v>
      </c>
      <c r="W49">
        <v>71.400000000000006</v>
      </c>
      <c r="X49">
        <v>55.6</v>
      </c>
      <c r="Y49">
        <v>30.5</v>
      </c>
      <c r="Z49">
        <v>31.4</v>
      </c>
      <c r="AA49">
        <v>22.3</v>
      </c>
      <c r="AB49">
        <v>40.6</v>
      </c>
      <c r="AC49">
        <v>32.4</v>
      </c>
      <c r="AD49">
        <v>33.4</v>
      </c>
      <c r="AE49">
        <v>32.1</v>
      </c>
      <c r="AF49">
        <v>46.4</v>
      </c>
      <c r="AG49">
        <v>87.6</v>
      </c>
      <c r="AH49">
        <v>106.5</v>
      </c>
      <c r="AI49">
        <v>95.1</v>
      </c>
      <c r="AJ49">
        <v>105.8</v>
      </c>
      <c r="AK49">
        <v>73.3</v>
      </c>
      <c r="AL49">
        <v>67.2</v>
      </c>
      <c r="AM49">
        <v>71.3</v>
      </c>
      <c r="AN49">
        <v>16.600000000000001</v>
      </c>
      <c r="AO49">
        <v>59</v>
      </c>
      <c r="AP49">
        <v>86.8</v>
      </c>
      <c r="AQ49">
        <v>119.4</v>
      </c>
      <c r="AR49">
        <v>96.2</v>
      </c>
      <c r="AS49">
        <v>115.4</v>
      </c>
      <c r="AT49">
        <v>62.1</v>
      </c>
      <c r="AU49">
        <v>59.2</v>
      </c>
      <c r="AV49">
        <v>40.1</v>
      </c>
      <c r="AW49">
        <v>31.9</v>
      </c>
      <c r="AX49">
        <v>28.7</v>
      </c>
      <c r="AY49">
        <v>30.4</v>
      </c>
      <c r="AZ49">
        <v>44.7</v>
      </c>
      <c r="BA49">
        <v>82.2</v>
      </c>
      <c r="BB49">
        <v>90</v>
      </c>
      <c r="BC49">
        <v>84.2</v>
      </c>
      <c r="BD49">
        <v>93.9</v>
      </c>
      <c r="BE49">
        <v>82.7</v>
      </c>
      <c r="BF49">
        <v>71.2</v>
      </c>
      <c r="BG49">
        <v>43.7</v>
      </c>
      <c r="BH49">
        <v>31.8</v>
      </c>
      <c r="BI49">
        <v>29.2</v>
      </c>
      <c r="BJ49">
        <v>9.8000000000000007</v>
      </c>
      <c r="BK49">
        <v>15.2</v>
      </c>
      <c r="BL49">
        <v>22.9</v>
      </c>
      <c r="BM49">
        <v>44.5</v>
      </c>
      <c r="BN49">
        <v>45.1</v>
      </c>
      <c r="BO49">
        <v>63.5</v>
      </c>
      <c r="BP49">
        <v>63.3</v>
      </c>
      <c r="BQ49">
        <v>37.6</v>
      </c>
      <c r="BR49">
        <v>19.899999999999999</v>
      </c>
      <c r="BS49">
        <v>16.2</v>
      </c>
      <c r="BT49">
        <v>17.399999999999999</v>
      </c>
      <c r="BU49">
        <v>9.3000000000000007</v>
      </c>
      <c r="BV49">
        <v>21.6</v>
      </c>
      <c r="BW49">
        <v>16.100000000000001</v>
      </c>
      <c r="BX49">
        <v>67.7</v>
      </c>
      <c r="BY49">
        <v>89.2</v>
      </c>
    </row>
    <row r="50" spans="2:77" x14ac:dyDescent="0.15">
      <c r="B50">
        <v>2</v>
      </c>
      <c r="C50">
        <v>12</v>
      </c>
      <c r="D50">
        <v>-100</v>
      </c>
      <c r="E50">
        <v>60</v>
      </c>
      <c r="F50">
        <v>40.299999999999997</v>
      </c>
      <c r="G50">
        <v>-100</v>
      </c>
      <c r="H50">
        <v>22.8</v>
      </c>
      <c r="I50">
        <v>35.4</v>
      </c>
      <c r="J50">
        <v>106.1</v>
      </c>
      <c r="K50">
        <v>125.7</v>
      </c>
      <c r="L50">
        <v>97.7</v>
      </c>
      <c r="M50">
        <v>89.2</v>
      </c>
      <c r="N50">
        <v>65.900000000000006</v>
      </c>
      <c r="O50">
        <v>51.9</v>
      </c>
      <c r="P50">
        <v>47.6</v>
      </c>
      <c r="Q50">
        <v>36.6</v>
      </c>
      <c r="R50">
        <v>19.899999999999999</v>
      </c>
      <c r="S50">
        <v>21.3</v>
      </c>
      <c r="T50">
        <v>63.9</v>
      </c>
      <c r="U50">
        <v>56.2</v>
      </c>
      <c r="V50">
        <v>73.099999999999994</v>
      </c>
      <c r="W50">
        <v>72</v>
      </c>
      <c r="X50">
        <v>56.9</v>
      </c>
      <c r="Y50">
        <v>30.8</v>
      </c>
      <c r="Z50">
        <v>30.9</v>
      </c>
      <c r="AA50">
        <v>21.6</v>
      </c>
      <c r="AB50">
        <v>43.8</v>
      </c>
      <c r="AC50">
        <v>29.7</v>
      </c>
      <c r="AD50">
        <v>32.9</v>
      </c>
      <c r="AE50">
        <v>32</v>
      </c>
      <c r="AF50">
        <v>49</v>
      </c>
      <c r="AG50">
        <v>85.5</v>
      </c>
      <c r="AH50">
        <v>104.8</v>
      </c>
      <c r="AI50">
        <v>117.1</v>
      </c>
      <c r="AJ50">
        <v>101.6</v>
      </c>
      <c r="AK50">
        <v>77.3</v>
      </c>
      <c r="AL50">
        <v>65.400000000000006</v>
      </c>
      <c r="AM50">
        <v>67.3</v>
      </c>
      <c r="AN50">
        <v>15.9</v>
      </c>
      <c r="AO50">
        <v>59.6</v>
      </c>
      <c r="AP50">
        <v>92.3</v>
      </c>
      <c r="AQ50">
        <v>118.7</v>
      </c>
      <c r="AR50">
        <v>95.2</v>
      </c>
      <c r="AS50">
        <v>108.9</v>
      </c>
      <c r="AT50">
        <v>61.6</v>
      </c>
      <c r="AU50">
        <v>56.6</v>
      </c>
      <c r="AV50">
        <v>41.6</v>
      </c>
      <c r="AW50">
        <v>31.7</v>
      </c>
      <c r="AX50">
        <v>25.9</v>
      </c>
      <c r="AY50">
        <v>29.6</v>
      </c>
      <c r="AZ50">
        <v>56.2</v>
      </c>
      <c r="BA50">
        <v>98.1</v>
      </c>
      <c r="BB50">
        <v>88.9</v>
      </c>
      <c r="BC50">
        <v>84.8</v>
      </c>
      <c r="BD50">
        <v>95.5</v>
      </c>
      <c r="BE50">
        <v>86.6</v>
      </c>
      <c r="BF50">
        <v>69.8</v>
      </c>
      <c r="BG50">
        <v>44.7</v>
      </c>
      <c r="BH50">
        <v>32</v>
      </c>
      <c r="BI50">
        <v>29.4</v>
      </c>
      <c r="BJ50">
        <v>9.1</v>
      </c>
      <c r="BK50">
        <v>17.899999999999999</v>
      </c>
      <c r="BL50">
        <v>23</v>
      </c>
      <c r="BM50">
        <v>45.5</v>
      </c>
      <c r="BN50">
        <v>45.6</v>
      </c>
      <c r="BO50">
        <v>68</v>
      </c>
      <c r="BP50">
        <v>62</v>
      </c>
      <c r="BQ50">
        <v>38.700000000000003</v>
      </c>
      <c r="BR50">
        <v>20.100000000000001</v>
      </c>
      <c r="BS50">
        <v>16.5</v>
      </c>
      <c r="BT50">
        <v>16.8</v>
      </c>
      <c r="BU50">
        <v>8.9</v>
      </c>
      <c r="BV50">
        <v>22.3</v>
      </c>
      <c r="BW50">
        <v>19.5</v>
      </c>
      <c r="BX50">
        <v>65</v>
      </c>
      <c r="BY50">
        <v>92.9</v>
      </c>
    </row>
    <row r="51" spans="2:77" x14ac:dyDescent="0.15">
      <c r="B51">
        <v>2</v>
      </c>
      <c r="C51">
        <v>13</v>
      </c>
      <c r="D51">
        <v>-100</v>
      </c>
      <c r="E51">
        <v>53.7</v>
      </c>
      <c r="F51">
        <v>41.4</v>
      </c>
      <c r="G51">
        <v>33.799999999999997</v>
      </c>
      <c r="H51">
        <v>21.2</v>
      </c>
      <c r="I51">
        <v>47.1</v>
      </c>
      <c r="J51">
        <v>108.6</v>
      </c>
      <c r="K51">
        <v>125.6</v>
      </c>
      <c r="L51">
        <v>101.2</v>
      </c>
      <c r="M51">
        <v>89.8</v>
      </c>
      <c r="N51">
        <v>60.3</v>
      </c>
      <c r="O51">
        <v>50.8</v>
      </c>
      <c r="P51">
        <v>49.7</v>
      </c>
      <c r="Q51">
        <v>36.799999999999997</v>
      </c>
      <c r="R51">
        <v>20.399999999999999</v>
      </c>
      <c r="S51">
        <v>21.1</v>
      </c>
      <c r="T51">
        <v>57.6</v>
      </c>
      <c r="U51">
        <v>59.6</v>
      </c>
      <c r="V51">
        <v>73.400000000000006</v>
      </c>
      <c r="W51">
        <v>75.3</v>
      </c>
      <c r="X51">
        <v>55.3</v>
      </c>
      <c r="Y51">
        <v>36.700000000000003</v>
      </c>
      <c r="Z51">
        <v>27.1</v>
      </c>
      <c r="AA51">
        <v>23.4</v>
      </c>
      <c r="AB51">
        <v>41.9</v>
      </c>
      <c r="AC51">
        <v>30.6</v>
      </c>
      <c r="AD51">
        <v>29.8</v>
      </c>
      <c r="AE51">
        <v>31.7</v>
      </c>
      <c r="AF51">
        <v>50.3</v>
      </c>
      <c r="AG51">
        <v>84.9</v>
      </c>
      <c r="AH51">
        <v>102.2</v>
      </c>
      <c r="AI51">
        <v>111.3</v>
      </c>
      <c r="AJ51">
        <v>100.5</v>
      </c>
      <c r="AK51">
        <v>80.8</v>
      </c>
      <c r="AL51">
        <v>64.599999999999994</v>
      </c>
      <c r="AM51">
        <v>62.5</v>
      </c>
      <c r="AN51">
        <v>16.399999999999999</v>
      </c>
      <c r="AO51">
        <v>67.599999999999994</v>
      </c>
      <c r="AP51">
        <v>103</v>
      </c>
      <c r="AQ51">
        <v>118.9</v>
      </c>
      <c r="AR51">
        <v>94.2</v>
      </c>
      <c r="AS51">
        <v>105.2</v>
      </c>
      <c r="AT51">
        <v>61.5</v>
      </c>
      <c r="AU51">
        <v>55.8</v>
      </c>
      <c r="AV51">
        <v>41.1</v>
      </c>
      <c r="AW51">
        <v>30.9</v>
      </c>
      <c r="AX51">
        <v>25.8</v>
      </c>
      <c r="AY51">
        <v>26.6</v>
      </c>
      <c r="AZ51">
        <v>58.7</v>
      </c>
      <c r="BA51">
        <v>99</v>
      </c>
      <c r="BB51">
        <v>92.8</v>
      </c>
      <c r="BC51">
        <v>84.6</v>
      </c>
      <c r="BD51">
        <v>97.8</v>
      </c>
      <c r="BE51">
        <v>86.1</v>
      </c>
      <c r="BF51">
        <v>66.599999999999994</v>
      </c>
      <c r="BG51">
        <v>43.6</v>
      </c>
      <c r="BH51">
        <v>36.200000000000003</v>
      </c>
      <c r="BI51">
        <v>29.5</v>
      </c>
      <c r="BJ51">
        <v>8.4</v>
      </c>
      <c r="BK51">
        <v>20.5</v>
      </c>
      <c r="BL51">
        <v>21.1</v>
      </c>
      <c r="BM51">
        <v>45.4</v>
      </c>
      <c r="BN51">
        <v>47.5</v>
      </c>
      <c r="BO51">
        <v>68.599999999999994</v>
      </c>
      <c r="BP51">
        <v>60.7</v>
      </c>
      <c r="BQ51">
        <v>43.6</v>
      </c>
      <c r="BR51">
        <v>20.5</v>
      </c>
      <c r="BS51">
        <v>15.1</v>
      </c>
      <c r="BT51">
        <v>14.8</v>
      </c>
      <c r="BU51">
        <v>8.1999999999999993</v>
      </c>
      <c r="BV51">
        <v>22.9</v>
      </c>
      <c r="BW51">
        <v>22.7</v>
      </c>
      <c r="BX51">
        <v>62.8</v>
      </c>
      <c r="BY51">
        <v>97.7</v>
      </c>
    </row>
    <row r="52" spans="2:77" x14ac:dyDescent="0.15">
      <c r="B52">
        <v>2</v>
      </c>
      <c r="C52">
        <v>14</v>
      </c>
      <c r="D52">
        <v>-100</v>
      </c>
      <c r="E52">
        <v>53.5</v>
      </c>
      <c r="F52">
        <v>41.9</v>
      </c>
      <c r="G52">
        <v>32.799999999999997</v>
      </c>
      <c r="H52">
        <v>21.1</v>
      </c>
      <c r="I52">
        <v>50.4</v>
      </c>
      <c r="J52">
        <v>109.8</v>
      </c>
      <c r="K52">
        <v>118.8</v>
      </c>
      <c r="L52">
        <v>105.2</v>
      </c>
      <c r="M52">
        <v>87.7</v>
      </c>
      <c r="N52">
        <v>65.599999999999994</v>
      </c>
      <c r="O52">
        <v>51.2</v>
      </c>
      <c r="P52">
        <v>49.5</v>
      </c>
      <c r="Q52">
        <v>39.700000000000003</v>
      </c>
      <c r="R52">
        <v>20</v>
      </c>
      <c r="S52">
        <v>20.399999999999999</v>
      </c>
      <c r="T52">
        <v>54.3</v>
      </c>
      <c r="U52">
        <v>61.9</v>
      </c>
      <c r="V52">
        <v>74.2</v>
      </c>
      <c r="W52">
        <v>76.3</v>
      </c>
      <c r="X52">
        <v>54.7</v>
      </c>
      <c r="Y52">
        <v>46.4</v>
      </c>
      <c r="Z52">
        <v>28.7</v>
      </c>
      <c r="AA52">
        <v>25.9</v>
      </c>
      <c r="AB52">
        <v>39.700000000000003</v>
      </c>
      <c r="AC52">
        <v>31.2</v>
      </c>
      <c r="AD52">
        <v>28.6</v>
      </c>
      <c r="AE52">
        <v>36.200000000000003</v>
      </c>
      <c r="AF52">
        <v>47.2</v>
      </c>
      <c r="AG52">
        <v>84.6</v>
      </c>
      <c r="AH52">
        <v>100</v>
      </c>
      <c r="AI52">
        <v>105.5</v>
      </c>
      <c r="AJ52">
        <v>101</v>
      </c>
      <c r="AK52">
        <v>77.400000000000006</v>
      </c>
      <c r="AL52">
        <v>66.3</v>
      </c>
      <c r="AM52">
        <v>63</v>
      </c>
      <c r="AN52">
        <v>17.2</v>
      </c>
      <c r="AO52">
        <v>72.400000000000006</v>
      </c>
      <c r="AP52">
        <v>102.7</v>
      </c>
      <c r="AQ52">
        <v>128.4</v>
      </c>
      <c r="AR52">
        <v>93.6</v>
      </c>
      <c r="AS52">
        <v>104.1</v>
      </c>
      <c r="AT52">
        <v>60</v>
      </c>
      <c r="AU52">
        <v>55</v>
      </c>
      <c r="AV52">
        <v>39.9</v>
      </c>
      <c r="AW52">
        <v>30.4</v>
      </c>
      <c r="AX52">
        <v>25.6</v>
      </c>
      <c r="AY52">
        <v>25.8</v>
      </c>
      <c r="AZ52">
        <v>60</v>
      </c>
      <c r="BA52">
        <v>92.9</v>
      </c>
      <c r="BB52">
        <v>93.4</v>
      </c>
      <c r="BC52">
        <v>83.6</v>
      </c>
      <c r="BD52">
        <v>97</v>
      </c>
      <c r="BE52">
        <v>85.9</v>
      </c>
      <c r="BF52">
        <v>65.099999999999994</v>
      </c>
      <c r="BG52">
        <v>43.2</v>
      </c>
      <c r="BH52">
        <v>36.1</v>
      </c>
      <c r="BI52">
        <v>28.1</v>
      </c>
      <c r="BJ52">
        <v>10.4</v>
      </c>
      <c r="BK52">
        <v>19.8</v>
      </c>
      <c r="BL52">
        <v>18.7</v>
      </c>
      <c r="BM52">
        <v>49.3</v>
      </c>
      <c r="BN52">
        <v>47.6</v>
      </c>
      <c r="BO52">
        <v>67</v>
      </c>
      <c r="BP52">
        <v>62.7</v>
      </c>
      <c r="BQ52">
        <v>42.5</v>
      </c>
      <c r="BR52">
        <v>21</v>
      </c>
      <c r="BS52">
        <v>14.6</v>
      </c>
      <c r="BT52">
        <v>16</v>
      </c>
      <c r="BU52">
        <v>8.3000000000000007</v>
      </c>
      <c r="BV52">
        <v>22.7</v>
      </c>
      <c r="BW52">
        <v>23.1</v>
      </c>
      <c r="BX52">
        <v>67.599999999999994</v>
      </c>
      <c r="BY52">
        <v>96.3</v>
      </c>
    </row>
    <row r="53" spans="2:77" x14ac:dyDescent="0.15">
      <c r="B53">
        <v>2</v>
      </c>
      <c r="C53">
        <v>15</v>
      </c>
      <c r="D53">
        <v>-100</v>
      </c>
      <c r="E53">
        <v>50.3</v>
      </c>
      <c r="F53">
        <v>47.5</v>
      </c>
      <c r="G53">
        <v>33.1</v>
      </c>
      <c r="H53">
        <v>21.4</v>
      </c>
      <c r="I53">
        <v>49.5</v>
      </c>
      <c r="J53">
        <v>105.8</v>
      </c>
      <c r="K53">
        <v>115.3</v>
      </c>
      <c r="L53">
        <v>121.4</v>
      </c>
      <c r="M53">
        <v>87.5</v>
      </c>
      <c r="N53">
        <v>64.599999999999994</v>
      </c>
      <c r="O53">
        <v>53.4</v>
      </c>
      <c r="P53">
        <v>48.4</v>
      </c>
      <c r="Q53">
        <v>44.2</v>
      </c>
      <c r="R53">
        <v>20</v>
      </c>
      <c r="S53">
        <v>19.600000000000001</v>
      </c>
      <c r="T53">
        <v>51.8</v>
      </c>
      <c r="U53">
        <v>63.9</v>
      </c>
      <c r="V53">
        <v>73.7</v>
      </c>
      <c r="W53">
        <v>75.400000000000006</v>
      </c>
      <c r="X53">
        <v>55.7</v>
      </c>
      <c r="Y53">
        <v>49.2</v>
      </c>
      <c r="Z53">
        <v>28.6</v>
      </c>
      <c r="AA53">
        <v>27.6</v>
      </c>
      <c r="AB53">
        <v>40.299999999999997</v>
      </c>
      <c r="AC53">
        <v>31</v>
      </c>
      <c r="AD53">
        <v>25.2</v>
      </c>
      <c r="AE53">
        <v>86.4</v>
      </c>
      <c r="AF53">
        <v>49.9</v>
      </c>
      <c r="AG53">
        <v>85.8</v>
      </c>
      <c r="AH53">
        <v>97.2</v>
      </c>
      <c r="AI53">
        <v>104.4</v>
      </c>
      <c r="AJ53">
        <v>103.8</v>
      </c>
      <c r="AK53">
        <v>77.8</v>
      </c>
      <c r="AL53">
        <v>66.3</v>
      </c>
      <c r="AM53">
        <v>69.400000000000006</v>
      </c>
      <c r="AN53">
        <v>17.100000000000001</v>
      </c>
      <c r="AO53">
        <v>65.3</v>
      </c>
      <c r="AP53">
        <v>99.8</v>
      </c>
      <c r="AQ53">
        <v>129.80000000000001</v>
      </c>
      <c r="AR53">
        <v>91.9</v>
      </c>
      <c r="AS53">
        <v>105.3</v>
      </c>
      <c r="AT53">
        <v>58.2</v>
      </c>
      <c r="AU53">
        <v>56.5</v>
      </c>
      <c r="AV53">
        <v>38.4</v>
      </c>
      <c r="AW53">
        <v>30.1</v>
      </c>
      <c r="AX53">
        <v>26.5</v>
      </c>
      <c r="AY53">
        <v>25.3</v>
      </c>
      <c r="AZ53">
        <v>66.5</v>
      </c>
      <c r="BA53">
        <v>88.9</v>
      </c>
      <c r="BB53">
        <v>90.4</v>
      </c>
      <c r="BC53">
        <v>83.2</v>
      </c>
      <c r="BD53">
        <v>99.2</v>
      </c>
      <c r="BE53">
        <v>85.4</v>
      </c>
      <c r="BF53">
        <v>66.099999999999994</v>
      </c>
      <c r="BG53">
        <v>42.9</v>
      </c>
      <c r="BH53">
        <v>36.4</v>
      </c>
      <c r="BI53">
        <v>26.9</v>
      </c>
      <c r="BJ53">
        <v>11.9</v>
      </c>
      <c r="BK53">
        <v>16.399999999999999</v>
      </c>
      <c r="BL53">
        <v>23</v>
      </c>
      <c r="BM53">
        <v>55.1</v>
      </c>
      <c r="BN53">
        <v>45.6</v>
      </c>
      <c r="BO53">
        <v>68.8</v>
      </c>
      <c r="BP53">
        <v>64.3</v>
      </c>
      <c r="BQ53">
        <v>45.1</v>
      </c>
      <c r="BR53">
        <v>19.7</v>
      </c>
      <c r="BS53">
        <v>13.4</v>
      </c>
      <c r="BT53">
        <v>14.4</v>
      </c>
      <c r="BU53">
        <v>8.8000000000000007</v>
      </c>
      <c r="BV53">
        <v>20.8</v>
      </c>
      <c r="BW53">
        <v>22.2</v>
      </c>
      <c r="BX53">
        <v>70.599999999999994</v>
      </c>
      <c r="BY53">
        <v>96.5</v>
      </c>
    </row>
    <row r="54" spans="2:77" x14ac:dyDescent="0.15">
      <c r="B54">
        <v>2</v>
      </c>
      <c r="C54">
        <v>16</v>
      </c>
      <c r="D54">
        <v>43</v>
      </c>
      <c r="E54">
        <v>43.8</v>
      </c>
      <c r="F54">
        <v>50.1</v>
      </c>
      <c r="G54">
        <v>32.700000000000003</v>
      </c>
      <c r="H54">
        <v>26.5</v>
      </c>
      <c r="I54">
        <v>50.7</v>
      </c>
      <c r="J54">
        <v>102.4</v>
      </c>
      <c r="K54">
        <v>110.6</v>
      </c>
      <c r="L54">
        <v>120.2</v>
      </c>
      <c r="M54">
        <v>85.9</v>
      </c>
      <c r="N54">
        <v>75.900000000000006</v>
      </c>
      <c r="O54">
        <v>54.4</v>
      </c>
      <c r="P54">
        <v>49</v>
      </c>
      <c r="Q54">
        <v>47.9</v>
      </c>
      <c r="R54">
        <v>18.600000000000001</v>
      </c>
      <c r="S54">
        <v>18.600000000000001</v>
      </c>
      <c r="T54">
        <v>65.599999999999994</v>
      </c>
      <c r="U54">
        <v>61.3</v>
      </c>
      <c r="V54">
        <v>72.400000000000006</v>
      </c>
      <c r="W54">
        <v>71.8</v>
      </c>
      <c r="X54">
        <v>57.1</v>
      </c>
      <c r="Y54">
        <v>47.2</v>
      </c>
      <c r="Z54">
        <v>30.8</v>
      </c>
      <c r="AA54">
        <v>27.4</v>
      </c>
      <c r="AB54">
        <v>39.4</v>
      </c>
      <c r="AC54">
        <v>30.1</v>
      </c>
      <c r="AD54">
        <v>29.4</v>
      </c>
      <c r="AE54">
        <v>65.599999999999994</v>
      </c>
      <c r="AF54">
        <v>50.3</v>
      </c>
      <c r="AG54">
        <v>84</v>
      </c>
      <c r="AH54">
        <v>95.4</v>
      </c>
      <c r="AI54">
        <v>101.8</v>
      </c>
      <c r="AJ54">
        <v>106.6</v>
      </c>
      <c r="AK54">
        <v>10070.299999999999</v>
      </c>
      <c r="AL54">
        <v>64.599999999999994</v>
      </c>
      <c r="AM54">
        <v>68.8</v>
      </c>
      <c r="AN54">
        <v>16</v>
      </c>
      <c r="AO54">
        <v>62.7</v>
      </c>
      <c r="AP54">
        <v>94.9</v>
      </c>
      <c r="AQ54">
        <v>126.9</v>
      </c>
      <c r="AR54">
        <v>91.5</v>
      </c>
      <c r="AS54">
        <v>103.7</v>
      </c>
      <c r="AT54">
        <v>57.8</v>
      </c>
      <c r="AU54">
        <v>56.4</v>
      </c>
      <c r="AV54">
        <v>35.799999999999997</v>
      </c>
      <c r="AW54">
        <v>33.9</v>
      </c>
      <c r="AX54">
        <v>26.5</v>
      </c>
      <c r="AY54">
        <v>25.6</v>
      </c>
      <c r="AZ54">
        <v>68.8</v>
      </c>
      <c r="BA54">
        <v>87.1</v>
      </c>
      <c r="BB54">
        <v>88.5</v>
      </c>
      <c r="BC54">
        <v>81.8</v>
      </c>
      <c r="BD54">
        <v>100.2</v>
      </c>
      <c r="BE54">
        <v>84</v>
      </c>
      <c r="BF54">
        <v>65.099999999999994</v>
      </c>
      <c r="BG54">
        <v>42.2</v>
      </c>
      <c r="BH54">
        <v>36</v>
      </c>
      <c r="BI54">
        <v>26</v>
      </c>
      <c r="BJ54">
        <v>10.9</v>
      </c>
      <c r="BK54">
        <v>16.7</v>
      </c>
      <c r="BL54">
        <v>21.3</v>
      </c>
      <c r="BM54">
        <v>52.8</v>
      </c>
      <c r="BN54">
        <v>46.8</v>
      </c>
      <c r="BO54">
        <v>79.400000000000006</v>
      </c>
      <c r="BP54">
        <v>65.400000000000006</v>
      </c>
      <c r="BQ54">
        <v>46</v>
      </c>
      <c r="BR54">
        <v>17.600000000000001</v>
      </c>
      <c r="BS54">
        <v>15.6</v>
      </c>
      <c r="BT54">
        <v>13.4</v>
      </c>
      <c r="BU54">
        <v>7.8</v>
      </c>
      <c r="BV54">
        <v>21.3</v>
      </c>
      <c r="BW54">
        <v>20.8</v>
      </c>
      <c r="BX54">
        <v>73.099999999999994</v>
      </c>
      <c r="BY54">
        <v>95.9</v>
      </c>
    </row>
    <row r="55" spans="2:77" x14ac:dyDescent="0.15">
      <c r="B55">
        <v>2</v>
      </c>
      <c r="C55">
        <v>17</v>
      </c>
      <c r="D55">
        <v>51</v>
      </c>
      <c r="E55">
        <v>37.5</v>
      </c>
      <c r="F55">
        <v>48.3</v>
      </c>
      <c r="G55">
        <v>34.9</v>
      </c>
      <c r="H55">
        <v>31.6</v>
      </c>
      <c r="I55">
        <v>62.2</v>
      </c>
      <c r="J55">
        <v>100.9</v>
      </c>
      <c r="K55">
        <v>109.4</v>
      </c>
      <c r="L55">
        <v>117.7</v>
      </c>
      <c r="M55">
        <v>86.3</v>
      </c>
      <c r="N55">
        <v>79.2</v>
      </c>
      <c r="O55">
        <v>53.1</v>
      </c>
      <c r="P55">
        <v>46.2</v>
      </c>
      <c r="Q55">
        <v>44.9</v>
      </c>
      <c r="R55">
        <v>18.2</v>
      </c>
      <c r="S55">
        <v>17.899999999999999</v>
      </c>
      <c r="T55">
        <v>66.7</v>
      </c>
      <c r="U55">
        <v>63.8</v>
      </c>
      <c r="V55">
        <v>69.8</v>
      </c>
      <c r="W55">
        <v>69.900000000000006</v>
      </c>
      <c r="X55">
        <v>56.4</v>
      </c>
      <c r="Y55">
        <v>43</v>
      </c>
      <c r="Z55">
        <v>37.1</v>
      </c>
      <c r="AA55">
        <v>25.5</v>
      </c>
      <c r="AB55">
        <v>38.299999999999997</v>
      </c>
      <c r="AC55">
        <v>28.6</v>
      </c>
      <c r="AD55">
        <v>30.9</v>
      </c>
      <c r="AE55">
        <v>51.3</v>
      </c>
      <c r="AF55">
        <v>51.3</v>
      </c>
      <c r="AG55">
        <v>82.8</v>
      </c>
      <c r="AH55">
        <v>95.5</v>
      </c>
      <c r="AI55">
        <v>98.1</v>
      </c>
      <c r="AJ55">
        <v>104.5</v>
      </c>
      <c r="AK55">
        <v>10073.299999999999</v>
      </c>
      <c r="AL55">
        <v>63.6</v>
      </c>
      <c r="AM55">
        <v>79.3</v>
      </c>
      <c r="AN55">
        <v>17.5</v>
      </c>
      <c r="AO55">
        <v>60.8</v>
      </c>
      <c r="AP55">
        <v>102.3</v>
      </c>
      <c r="AQ55">
        <v>131</v>
      </c>
      <c r="AR55">
        <v>89.3</v>
      </c>
      <c r="AS55">
        <v>105.3</v>
      </c>
      <c r="AT55">
        <v>58.7</v>
      </c>
      <c r="AU55">
        <v>54.3</v>
      </c>
      <c r="AV55">
        <v>34.299999999999997</v>
      </c>
      <c r="AW55">
        <v>35.299999999999997</v>
      </c>
      <c r="AX55">
        <v>26.1</v>
      </c>
      <c r="AY55">
        <v>29</v>
      </c>
      <c r="AZ55">
        <v>71.7</v>
      </c>
      <c r="BA55">
        <v>88.3</v>
      </c>
      <c r="BB55">
        <v>86.5</v>
      </c>
      <c r="BC55">
        <v>83.1</v>
      </c>
      <c r="BD55">
        <v>102.2</v>
      </c>
      <c r="BE55">
        <v>82.7</v>
      </c>
      <c r="BF55">
        <v>65.900000000000006</v>
      </c>
      <c r="BG55">
        <v>41</v>
      </c>
      <c r="BH55">
        <v>35.1</v>
      </c>
      <c r="BI55">
        <v>26.2</v>
      </c>
      <c r="BJ55">
        <v>10.5</v>
      </c>
      <c r="BK55">
        <v>18.8</v>
      </c>
      <c r="BL55">
        <v>20.2</v>
      </c>
      <c r="BM55">
        <v>51.4</v>
      </c>
      <c r="BN55">
        <v>51.6</v>
      </c>
      <c r="BO55">
        <v>76.7</v>
      </c>
      <c r="BP55">
        <v>68.7</v>
      </c>
      <c r="BQ55">
        <v>44</v>
      </c>
      <c r="BR55">
        <v>19.899999999999999</v>
      </c>
      <c r="BS55">
        <v>18.399999999999999</v>
      </c>
      <c r="BT55">
        <v>13.6</v>
      </c>
      <c r="BU55">
        <v>6.7</v>
      </c>
      <c r="BV55">
        <v>20.8</v>
      </c>
      <c r="BW55">
        <v>22.5</v>
      </c>
      <c r="BX55">
        <v>75.099999999999994</v>
      </c>
      <c r="BY55">
        <v>98.2</v>
      </c>
    </row>
    <row r="56" spans="2:77" x14ac:dyDescent="0.15">
      <c r="B56">
        <v>2</v>
      </c>
      <c r="C56">
        <v>18</v>
      </c>
      <c r="D56">
        <v>47.8</v>
      </c>
      <c r="E56">
        <v>42.2</v>
      </c>
      <c r="F56">
        <v>43.9</v>
      </c>
      <c r="G56">
        <v>36.200000000000003</v>
      </c>
      <c r="H56">
        <v>32.799999999999997</v>
      </c>
      <c r="I56">
        <v>64</v>
      </c>
      <c r="J56">
        <v>101.1</v>
      </c>
      <c r="K56">
        <v>106.5</v>
      </c>
      <c r="L56">
        <v>107.6</v>
      </c>
      <c r="M56">
        <v>87.5</v>
      </c>
      <c r="N56">
        <v>73.400000000000006</v>
      </c>
      <c r="O56">
        <v>53.5</v>
      </c>
      <c r="P56">
        <v>46.7</v>
      </c>
      <c r="Q56">
        <v>48</v>
      </c>
      <c r="R56">
        <v>17.8</v>
      </c>
      <c r="S56">
        <v>18.100000000000001</v>
      </c>
      <c r="T56">
        <v>62.2</v>
      </c>
      <c r="U56">
        <v>64.5</v>
      </c>
      <c r="V56">
        <v>66.900000000000006</v>
      </c>
      <c r="W56">
        <v>68.5</v>
      </c>
      <c r="X56">
        <v>54.9</v>
      </c>
      <c r="Y56">
        <v>49.2</v>
      </c>
      <c r="Z56">
        <v>43</v>
      </c>
      <c r="AA56">
        <v>27.3</v>
      </c>
      <c r="AB56">
        <v>37.299999999999997</v>
      </c>
      <c r="AC56">
        <v>35.4</v>
      </c>
      <c r="AD56">
        <v>37</v>
      </c>
      <c r="AE56">
        <v>41</v>
      </c>
      <c r="AF56">
        <v>63.3</v>
      </c>
      <c r="AG56">
        <v>80.8</v>
      </c>
      <c r="AH56">
        <v>94.8</v>
      </c>
      <c r="AI56">
        <v>99.7</v>
      </c>
      <c r="AJ56">
        <v>101.7</v>
      </c>
      <c r="AK56">
        <v>72.7</v>
      </c>
      <c r="AL56">
        <v>65.3</v>
      </c>
      <c r="AM56">
        <v>73.8</v>
      </c>
      <c r="AN56">
        <v>16.8</v>
      </c>
      <c r="AO56">
        <v>61.2</v>
      </c>
      <c r="AP56">
        <v>100.8</v>
      </c>
      <c r="AQ56">
        <v>133.9</v>
      </c>
      <c r="AR56">
        <v>89.9</v>
      </c>
      <c r="AS56">
        <v>105.1</v>
      </c>
      <c r="AT56">
        <v>55.7</v>
      </c>
      <c r="AU56">
        <v>50.9</v>
      </c>
      <c r="AV56">
        <v>32.799999999999997</v>
      </c>
      <c r="AW56">
        <v>34.6</v>
      </c>
      <c r="AX56">
        <v>28.6</v>
      </c>
      <c r="AY56">
        <v>32.700000000000003</v>
      </c>
      <c r="AZ56">
        <v>87.5</v>
      </c>
      <c r="BA56">
        <v>88.1</v>
      </c>
      <c r="BB56">
        <v>85.1</v>
      </c>
      <c r="BC56">
        <v>85.2</v>
      </c>
      <c r="BD56">
        <v>110.2</v>
      </c>
      <c r="BE56">
        <v>81.599999999999994</v>
      </c>
      <c r="BF56">
        <v>69.900000000000006</v>
      </c>
      <c r="BG56">
        <v>39.4</v>
      </c>
      <c r="BH56">
        <v>33.200000000000003</v>
      </c>
      <c r="BI56">
        <v>25.9</v>
      </c>
      <c r="BJ56">
        <v>8.8000000000000007</v>
      </c>
      <c r="BK56">
        <v>17.7</v>
      </c>
      <c r="BL56">
        <v>40</v>
      </c>
      <c r="BM56">
        <v>49.9</v>
      </c>
      <c r="BN56">
        <v>51.3</v>
      </c>
      <c r="BO56">
        <v>74</v>
      </c>
      <c r="BP56">
        <v>72.5</v>
      </c>
      <c r="BQ56">
        <v>44.9</v>
      </c>
      <c r="BR56">
        <v>20.399999999999999</v>
      </c>
      <c r="BS56">
        <v>17.100000000000001</v>
      </c>
      <c r="BT56">
        <v>12.7</v>
      </c>
      <c r="BU56">
        <v>7.9</v>
      </c>
      <c r="BV56">
        <v>18.2</v>
      </c>
      <c r="BW56">
        <v>21.4</v>
      </c>
      <c r="BX56">
        <v>74</v>
      </c>
      <c r="BY56">
        <v>95.2</v>
      </c>
    </row>
    <row r="57" spans="2:77" x14ac:dyDescent="0.15">
      <c r="B57">
        <v>2</v>
      </c>
      <c r="C57">
        <v>19</v>
      </c>
      <c r="D57">
        <v>64.599999999999994</v>
      </c>
      <c r="E57">
        <v>47</v>
      </c>
      <c r="F57">
        <v>38.299999999999997</v>
      </c>
      <c r="G57">
        <v>31.4</v>
      </c>
      <c r="H57">
        <v>34.299999999999997</v>
      </c>
      <c r="I57">
        <v>75</v>
      </c>
      <c r="J57">
        <v>103.1</v>
      </c>
      <c r="K57">
        <v>101.6</v>
      </c>
      <c r="L57">
        <v>102.5</v>
      </c>
      <c r="M57">
        <v>89.6</v>
      </c>
      <c r="N57">
        <v>75.3</v>
      </c>
      <c r="O57">
        <v>51.6</v>
      </c>
      <c r="P57">
        <v>50.9</v>
      </c>
      <c r="Q57">
        <v>46.4</v>
      </c>
      <c r="R57">
        <v>16.5</v>
      </c>
      <c r="S57">
        <v>17.399999999999999</v>
      </c>
      <c r="T57">
        <v>61</v>
      </c>
      <c r="U57">
        <v>68.7</v>
      </c>
      <c r="V57">
        <v>66.400000000000006</v>
      </c>
      <c r="W57">
        <v>68.5</v>
      </c>
      <c r="X57">
        <v>53.9</v>
      </c>
      <c r="Y57">
        <v>55.8</v>
      </c>
      <c r="Z57">
        <v>44.5</v>
      </c>
      <c r="AA57">
        <v>28</v>
      </c>
      <c r="AB57">
        <v>36.4</v>
      </c>
      <c r="AC57">
        <v>35.299999999999997</v>
      </c>
      <c r="AD57">
        <v>38.799999999999997</v>
      </c>
      <c r="AE57">
        <v>39.9</v>
      </c>
      <c r="AF57">
        <v>75.3</v>
      </c>
      <c r="AG57">
        <v>78.400000000000006</v>
      </c>
      <c r="AH57">
        <v>94.1</v>
      </c>
      <c r="AI57">
        <v>100.5</v>
      </c>
      <c r="AJ57">
        <v>99.1</v>
      </c>
      <c r="AK57">
        <v>74.3</v>
      </c>
      <c r="AL57">
        <v>67</v>
      </c>
      <c r="AM57">
        <v>71.7</v>
      </c>
      <c r="AN57">
        <v>16.600000000000001</v>
      </c>
      <c r="AO57">
        <v>59.1</v>
      </c>
      <c r="AP57">
        <v>95.1</v>
      </c>
      <c r="AQ57">
        <v>134.1</v>
      </c>
      <c r="AR57">
        <v>89.1</v>
      </c>
      <c r="AS57">
        <v>103.3</v>
      </c>
      <c r="AT57">
        <v>53.7</v>
      </c>
      <c r="AU57">
        <v>50.1</v>
      </c>
      <c r="AV57">
        <v>32.799999999999997</v>
      </c>
      <c r="AW57">
        <v>33.299999999999997</v>
      </c>
      <c r="AX57">
        <v>28.4</v>
      </c>
      <c r="AY57">
        <v>34.6</v>
      </c>
      <c r="AZ57">
        <v>83.1</v>
      </c>
      <c r="BA57">
        <v>87.5</v>
      </c>
      <c r="BB57">
        <v>85.6</v>
      </c>
      <c r="BC57">
        <v>86</v>
      </c>
      <c r="BD57">
        <v>109.3</v>
      </c>
      <c r="BE57">
        <v>78.8</v>
      </c>
      <c r="BF57">
        <v>73.3</v>
      </c>
      <c r="BG57">
        <v>38.200000000000003</v>
      </c>
      <c r="BH57">
        <v>31.6</v>
      </c>
      <c r="BI57">
        <v>25.6</v>
      </c>
      <c r="BJ57">
        <v>8.1</v>
      </c>
      <c r="BK57">
        <v>17.600000000000001</v>
      </c>
      <c r="BL57">
        <v>40.799999999999997</v>
      </c>
      <c r="BM57">
        <v>47.3</v>
      </c>
      <c r="BN57">
        <v>49.6</v>
      </c>
      <c r="BO57">
        <v>70.8</v>
      </c>
      <c r="BP57">
        <v>72.2</v>
      </c>
      <c r="BQ57">
        <v>44.2</v>
      </c>
      <c r="BR57">
        <v>20.3</v>
      </c>
      <c r="BS57">
        <v>15.3</v>
      </c>
      <c r="BT57">
        <v>10.4</v>
      </c>
      <c r="BU57">
        <v>12.2</v>
      </c>
      <c r="BV57">
        <v>15.6</v>
      </c>
      <c r="BW57">
        <v>20.100000000000001</v>
      </c>
      <c r="BX57">
        <v>72.599999999999994</v>
      </c>
      <c r="BY57">
        <v>92</v>
      </c>
    </row>
    <row r="58" spans="2:77" x14ac:dyDescent="0.15">
      <c r="B58">
        <v>2</v>
      </c>
      <c r="C58">
        <v>20</v>
      </c>
      <c r="D58">
        <v>73.2</v>
      </c>
      <c r="E58">
        <v>52.5</v>
      </c>
      <c r="F58">
        <v>38.799999999999997</v>
      </c>
      <c r="G58">
        <v>31.9</v>
      </c>
      <c r="H58">
        <v>36.4</v>
      </c>
      <c r="I58">
        <v>79.8</v>
      </c>
      <c r="J58">
        <v>104.3</v>
      </c>
      <c r="K58">
        <v>101.2</v>
      </c>
      <c r="L58">
        <v>96.2</v>
      </c>
      <c r="M58">
        <v>89</v>
      </c>
      <c r="N58">
        <v>70.400000000000006</v>
      </c>
      <c r="O58">
        <v>49</v>
      </c>
      <c r="P58">
        <v>58.2</v>
      </c>
      <c r="Q58">
        <v>41.6</v>
      </c>
      <c r="R58">
        <v>15.7</v>
      </c>
      <c r="S58">
        <v>24.2</v>
      </c>
      <c r="T58">
        <v>59.8</v>
      </c>
      <c r="U58">
        <v>70</v>
      </c>
      <c r="V58">
        <v>68.400000000000006</v>
      </c>
      <c r="W58">
        <v>67.7</v>
      </c>
      <c r="X58">
        <v>54.4</v>
      </c>
      <c r="Y58">
        <v>51.9</v>
      </c>
      <c r="Z58">
        <v>48.1</v>
      </c>
      <c r="AA58">
        <v>26.6</v>
      </c>
      <c r="AB58">
        <v>35.9</v>
      </c>
      <c r="AC58">
        <v>33.700000000000003</v>
      </c>
      <c r="AD58">
        <v>39</v>
      </c>
      <c r="AE58">
        <v>34.6</v>
      </c>
      <c r="AF58">
        <v>76.400000000000006</v>
      </c>
      <c r="AG58">
        <v>77.3</v>
      </c>
      <c r="AH58">
        <v>95.9</v>
      </c>
      <c r="AI58">
        <v>102.2</v>
      </c>
      <c r="AJ58">
        <v>97.6</v>
      </c>
      <c r="AK58">
        <v>75.8</v>
      </c>
      <c r="AL58">
        <v>66.2</v>
      </c>
      <c r="AM58">
        <v>70</v>
      </c>
      <c r="AN58">
        <v>20.100000000000001</v>
      </c>
      <c r="AO58">
        <v>56.4</v>
      </c>
      <c r="AP58">
        <v>87.4</v>
      </c>
      <c r="AQ58">
        <v>132.4</v>
      </c>
      <c r="AR58">
        <v>91</v>
      </c>
      <c r="AS58">
        <v>109</v>
      </c>
      <c r="AT58">
        <v>54.7</v>
      </c>
      <c r="AU58">
        <v>48.1</v>
      </c>
      <c r="AV58">
        <v>32.4</v>
      </c>
      <c r="AW58">
        <v>33.200000000000003</v>
      </c>
      <c r="AX58">
        <v>27.7</v>
      </c>
      <c r="AY58">
        <v>31.4</v>
      </c>
      <c r="AZ58">
        <v>76.3</v>
      </c>
      <c r="BA58">
        <v>85.5</v>
      </c>
      <c r="BB58">
        <v>88.2</v>
      </c>
      <c r="BC58">
        <v>83.7</v>
      </c>
      <c r="BD58">
        <v>108.1</v>
      </c>
      <c r="BE58">
        <v>75.599999999999994</v>
      </c>
      <c r="BF58">
        <v>72.5</v>
      </c>
      <c r="BG58">
        <v>40.299999999999997</v>
      </c>
      <c r="BH58">
        <v>30.3</v>
      </c>
      <c r="BI58">
        <v>24.8</v>
      </c>
      <c r="BJ58">
        <v>8.4</v>
      </c>
      <c r="BK58">
        <v>19.5</v>
      </c>
      <c r="BL58">
        <v>34.799999999999997</v>
      </c>
      <c r="BM58">
        <v>45.2</v>
      </c>
      <c r="BN58">
        <v>47.8</v>
      </c>
      <c r="BO58">
        <v>78.8</v>
      </c>
      <c r="BP58">
        <v>70.5</v>
      </c>
      <c r="BQ58">
        <v>43.7</v>
      </c>
      <c r="BR58">
        <v>19.899999999999999</v>
      </c>
      <c r="BS58">
        <v>15</v>
      </c>
      <c r="BT58">
        <v>9.3000000000000007</v>
      </c>
      <c r="BU58">
        <v>13.6</v>
      </c>
      <c r="BV58">
        <v>19.5</v>
      </c>
      <c r="BW58">
        <v>21.8</v>
      </c>
      <c r="BX58">
        <v>74.7</v>
      </c>
      <c r="BY58">
        <v>89.5</v>
      </c>
    </row>
    <row r="59" spans="2:77" x14ac:dyDescent="0.15">
      <c r="B59">
        <v>2</v>
      </c>
      <c r="C59">
        <v>21</v>
      </c>
      <c r="D59">
        <v>68</v>
      </c>
      <c r="E59">
        <v>55.5</v>
      </c>
      <c r="F59">
        <v>38.200000000000003</v>
      </c>
      <c r="G59">
        <v>30.5</v>
      </c>
      <c r="H59">
        <v>35.9</v>
      </c>
      <c r="I59">
        <v>73</v>
      </c>
      <c r="J59">
        <v>100.8</v>
      </c>
      <c r="K59">
        <v>98.6</v>
      </c>
      <c r="L59">
        <v>91.6</v>
      </c>
      <c r="M59">
        <v>88.9</v>
      </c>
      <c r="N59">
        <v>69.5</v>
      </c>
      <c r="O59">
        <v>46.6</v>
      </c>
      <c r="P59">
        <v>57.2</v>
      </c>
      <c r="Q59">
        <v>44.2</v>
      </c>
      <c r="R59">
        <v>17.899999999999999</v>
      </c>
      <c r="S59">
        <v>27</v>
      </c>
      <c r="T59">
        <v>57.8</v>
      </c>
      <c r="U59">
        <v>70.599999999999994</v>
      </c>
      <c r="V59">
        <v>68.099999999999994</v>
      </c>
      <c r="W59">
        <v>66.900000000000006</v>
      </c>
      <c r="X59">
        <v>55.4</v>
      </c>
      <c r="Y59">
        <v>46.2</v>
      </c>
      <c r="Z59">
        <v>47.3</v>
      </c>
      <c r="AA59">
        <v>27.9</v>
      </c>
      <c r="AB59">
        <v>34.700000000000003</v>
      </c>
      <c r="AC59">
        <v>35.799999999999997</v>
      </c>
      <c r="AD59">
        <v>38</v>
      </c>
      <c r="AE59">
        <v>36.4</v>
      </c>
      <c r="AF59">
        <v>79.2</v>
      </c>
      <c r="AG59">
        <v>75.3</v>
      </c>
      <c r="AH59">
        <v>97.9</v>
      </c>
      <c r="AI59">
        <v>101.1</v>
      </c>
      <c r="AJ59">
        <v>95</v>
      </c>
      <c r="AK59">
        <v>78.099999999999994</v>
      </c>
      <c r="AL59">
        <v>65.400000000000006</v>
      </c>
      <c r="AM59">
        <v>63.7</v>
      </c>
      <c r="AN59">
        <v>18.7</v>
      </c>
      <c r="AO59">
        <v>77.400000000000006</v>
      </c>
      <c r="AP59">
        <v>87.9</v>
      </c>
      <c r="AQ59">
        <v>131.6</v>
      </c>
      <c r="AR59">
        <v>93.7</v>
      </c>
      <c r="AS59">
        <v>119.4</v>
      </c>
      <c r="AT59">
        <v>65.900000000000006</v>
      </c>
      <c r="AU59">
        <v>59.1</v>
      </c>
      <c r="AV59">
        <v>32.799999999999997</v>
      </c>
      <c r="AW59">
        <v>32.799999999999997</v>
      </c>
      <c r="AX59">
        <v>28.6</v>
      </c>
      <c r="AY59">
        <v>28.8</v>
      </c>
      <c r="AZ59">
        <v>71</v>
      </c>
      <c r="BA59">
        <v>92.4</v>
      </c>
      <c r="BB59">
        <v>88.3</v>
      </c>
      <c r="BC59">
        <v>85.4</v>
      </c>
      <c r="BD59">
        <v>105.7</v>
      </c>
      <c r="BE59">
        <v>74.2</v>
      </c>
      <c r="BF59">
        <v>71.2</v>
      </c>
      <c r="BG59">
        <v>43.4</v>
      </c>
      <c r="BH59">
        <v>30.1</v>
      </c>
      <c r="BI59">
        <v>23.6</v>
      </c>
      <c r="BJ59">
        <v>9</v>
      </c>
      <c r="BK59">
        <v>21.1</v>
      </c>
      <c r="BL59">
        <v>30.9</v>
      </c>
      <c r="BM59">
        <v>41.8</v>
      </c>
      <c r="BN59">
        <v>48.9</v>
      </c>
      <c r="BO59">
        <v>82.5</v>
      </c>
      <c r="BP59">
        <v>70.099999999999994</v>
      </c>
      <c r="BQ59">
        <v>42.4</v>
      </c>
      <c r="BR59">
        <v>18.899999999999999</v>
      </c>
      <c r="BS59">
        <v>14.1</v>
      </c>
      <c r="BT59">
        <v>10.6</v>
      </c>
      <c r="BU59">
        <v>12.6</v>
      </c>
      <c r="BV59">
        <v>20.3</v>
      </c>
      <c r="BW59">
        <v>25</v>
      </c>
      <c r="BX59">
        <v>81.599999999999994</v>
      </c>
      <c r="BY59">
        <v>90.3</v>
      </c>
    </row>
    <row r="60" spans="2:77" x14ac:dyDescent="0.15">
      <c r="B60">
        <v>2</v>
      </c>
      <c r="C60">
        <v>22</v>
      </c>
      <c r="D60">
        <v>76.099999999999994</v>
      </c>
      <c r="E60">
        <v>53.4</v>
      </c>
      <c r="F60">
        <v>39.200000000000003</v>
      </c>
      <c r="G60">
        <v>30.6</v>
      </c>
      <c r="H60">
        <v>35.5</v>
      </c>
      <c r="I60">
        <v>70.400000000000006</v>
      </c>
      <c r="J60">
        <v>99.4</v>
      </c>
      <c r="K60">
        <v>96.5</v>
      </c>
      <c r="L60">
        <v>91.2</v>
      </c>
      <c r="M60">
        <v>94.1</v>
      </c>
      <c r="N60">
        <v>68.599999999999994</v>
      </c>
      <c r="O60">
        <v>49.3</v>
      </c>
      <c r="P60">
        <v>47.5</v>
      </c>
      <c r="Q60">
        <v>40.799999999999997</v>
      </c>
      <c r="R60">
        <v>16.8</v>
      </c>
      <c r="S60">
        <v>24.6</v>
      </c>
      <c r="T60">
        <v>54</v>
      </c>
      <c r="U60">
        <v>67.599999999999994</v>
      </c>
      <c r="V60">
        <v>68.3</v>
      </c>
      <c r="W60">
        <v>65.3</v>
      </c>
      <c r="X60">
        <v>55.2</v>
      </c>
      <c r="Y60">
        <v>40.700000000000003</v>
      </c>
      <c r="Z60">
        <v>45.4</v>
      </c>
      <c r="AA60">
        <v>29</v>
      </c>
      <c r="AB60">
        <v>37.200000000000003</v>
      </c>
      <c r="AC60">
        <v>35.9</v>
      </c>
      <c r="AD60">
        <v>36.799999999999997</v>
      </c>
      <c r="AE60">
        <v>40.4</v>
      </c>
      <c r="AF60">
        <v>76.2</v>
      </c>
      <c r="AG60">
        <v>77.400000000000006</v>
      </c>
      <c r="AH60">
        <v>97.2</v>
      </c>
      <c r="AI60">
        <v>100.6</v>
      </c>
      <c r="AJ60">
        <v>95</v>
      </c>
      <c r="AK60">
        <v>77.5</v>
      </c>
      <c r="AL60">
        <v>63.9</v>
      </c>
      <c r="AM60">
        <v>59.8</v>
      </c>
      <c r="AN60">
        <v>18.899999999999999</v>
      </c>
      <c r="AO60">
        <v>76.5</v>
      </c>
      <c r="AP60">
        <v>90.7</v>
      </c>
      <c r="AQ60">
        <v>129.69999999999999</v>
      </c>
      <c r="AR60">
        <v>96.6</v>
      </c>
      <c r="AS60">
        <v>112.7</v>
      </c>
      <c r="AT60">
        <v>74.400000000000006</v>
      </c>
      <c r="AU60">
        <v>64.2</v>
      </c>
      <c r="AV60">
        <v>36.200000000000003</v>
      </c>
      <c r="AW60">
        <v>35.700000000000003</v>
      </c>
      <c r="AX60">
        <v>26.3</v>
      </c>
      <c r="AY60">
        <v>29.8</v>
      </c>
      <c r="AZ60">
        <v>63.7</v>
      </c>
      <c r="BA60">
        <v>89.7</v>
      </c>
      <c r="BB60">
        <v>86</v>
      </c>
      <c r="BC60">
        <v>89.7</v>
      </c>
      <c r="BD60">
        <v>101.8</v>
      </c>
      <c r="BE60">
        <v>75.2</v>
      </c>
      <c r="BF60">
        <v>69</v>
      </c>
      <c r="BG60">
        <v>42.8</v>
      </c>
      <c r="BH60">
        <v>30.7</v>
      </c>
      <c r="BI60">
        <v>22.7</v>
      </c>
      <c r="BJ60">
        <v>12.7</v>
      </c>
      <c r="BK60">
        <v>17.8</v>
      </c>
      <c r="BL60">
        <v>28.5</v>
      </c>
      <c r="BM60">
        <v>39.4</v>
      </c>
      <c r="BN60">
        <v>49.2</v>
      </c>
      <c r="BO60">
        <v>83.1</v>
      </c>
      <c r="BP60">
        <v>73.099999999999994</v>
      </c>
      <c r="BQ60">
        <v>40.799999999999997</v>
      </c>
      <c r="BR60">
        <v>19.399999999999999</v>
      </c>
      <c r="BS60">
        <v>15.3</v>
      </c>
      <c r="BT60">
        <v>11</v>
      </c>
      <c r="BU60">
        <v>10</v>
      </c>
      <c r="BV60">
        <v>20.100000000000001</v>
      </c>
      <c r="BW60">
        <v>27.6</v>
      </c>
      <c r="BX60">
        <v>85</v>
      </c>
      <c r="BY60">
        <v>91.2</v>
      </c>
    </row>
    <row r="61" spans="2:77" x14ac:dyDescent="0.15">
      <c r="B61">
        <v>2</v>
      </c>
      <c r="C61">
        <v>23</v>
      </c>
      <c r="D61">
        <v>79</v>
      </c>
      <c r="E61">
        <v>54.7</v>
      </c>
      <c r="F61">
        <v>36.6</v>
      </c>
      <c r="G61">
        <v>34.6</v>
      </c>
      <c r="H61">
        <v>34.299999999999997</v>
      </c>
      <c r="I61">
        <v>9248</v>
      </c>
      <c r="J61">
        <v>100.5</v>
      </c>
      <c r="K61">
        <v>96.2</v>
      </c>
      <c r="L61">
        <v>89.7</v>
      </c>
      <c r="M61">
        <v>93.3</v>
      </c>
      <c r="N61">
        <v>67.5</v>
      </c>
      <c r="O61">
        <v>55.6</v>
      </c>
      <c r="P61">
        <v>44.5</v>
      </c>
      <c r="Q61">
        <v>35.700000000000003</v>
      </c>
      <c r="R61">
        <v>16.3</v>
      </c>
      <c r="S61">
        <v>26.9</v>
      </c>
      <c r="T61">
        <v>50.8</v>
      </c>
      <c r="U61">
        <v>69.099999999999994</v>
      </c>
      <c r="V61">
        <v>70.400000000000006</v>
      </c>
      <c r="W61">
        <v>65.3</v>
      </c>
      <c r="X61">
        <v>57.8</v>
      </c>
      <c r="Y61">
        <v>38</v>
      </c>
      <c r="Z61">
        <v>45.6</v>
      </c>
      <c r="AA61">
        <v>30.4</v>
      </c>
      <c r="AB61">
        <v>39</v>
      </c>
      <c r="AC61">
        <v>34</v>
      </c>
      <c r="AD61">
        <v>35.299999999999997</v>
      </c>
      <c r="AE61">
        <v>42</v>
      </c>
      <c r="AF61">
        <v>79</v>
      </c>
      <c r="AG61">
        <v>77.400000000000006</v>
      </c>
      <c r="AH61">
        <v>95.5</v>
      </c>
      <c r="AI61">
        <v>99</v>
      </c>
      <c r="AJ61">
        <v>94.5</v>
      </c>
      <c r="AK61">
        <v>76.599999999999994</v>
      </c>
      <c r="AL61">
        <v>63.4</v>
      </c>
      <c r="AM61">
        <v>53.3</v>
      </c>
      <c r="AN61">
        <v>19</v>
      </c>
      <c r="AO61">
        <v>68.5</v>
      </c>
      <c r="AP61">
        <v>95.6</v>
      </c>
      <c r="AQ61">
        <v>128.5</v>
      </c>
      <c r="AR61">
        <v>97</v>
      </c>
      <c r="AS61">
        <v>105</v>
      </c>
      <c r="AT61">
        <v>74.7</v>
      </c>
      <c r="AU61">
        <v>62.9</v>
      </c>
      <c r="AV61">
        <v>36.6</v>
      </c>
      <c r="AW61">
        <v>36.200000000000003</v>
      </c>
      <c r="AX61">
        <v>27.1</v>
      </c>
      <c r="AY61">
        <v>29.6</v>
      </c>
      <c r="AZ61">
        <v>61.9</v>
      </c>
      <c r="BA61">
        <v>88</v>
      </c>
      <c r="BB61">
        <v>83.7</v>
      </c>
      <c r="BC61">
        <v>91.8</v>
      </c>
      <c r="BD61">
        <v>98.9</v>
      </c>
      <c r="BE61">
        <v>76</v>
      </c>
      <c r="BF61">
        <v>68.7</v>
      </c>
      <c r="BG61">
        <v>41</v>
      </c>
      <c r="BH61">
        <v>29.3</v>
      </c>
      <c r="BI61">
        <v>22.4</v>
      </c>
      <c r="BJ61">
        <v>13.3</v>
      </c>
      <c r="BK61">
        <v>15.2</v>
      </c>
      <c r="BL61">
        <v>26.2</v>
      </c>
      <c r="BM61">
        <v>40.299999999999997</v>
      </c>
      <c r="BN61">
        <v>49.6</v>
      </c>
      <c r="BO61">
        <v>79.900000000000006</v>
      </c>
      <c r="BP61">
        <v>71.8</v>
      </c>
      <c r="BQ61">
        <v>39.200000000000003</v>
      </c>
      <c r="BR61">
        <v>18.899999999999999</v>
      </c>
      <c r="BS61">
        <v>19.5</v>
      </c>
      <c r="BT61">
        <v>10.7</v>
      </c>
      <c r="BU61">
        <v>9.1</v>
      </c>
      <c r="BV61">
        <v>22.5</v>
      </c>
      <c r="BW61">
        <v>29.2</v>
      </c>
      <c r="BX61">
        <v>83.7</v>
      </c>
      <c r="BY61">
        <v>90</v>
      </c>
    </row>
    <row r="62" spans="2:77" x14ac:dyDescent="0.15">
      <c r="B62">
        <v>2</v>
      </c>
      <c r="C62">
        <v>24</v>
      </c>
      <c r="D62">
        <v>-100</v>
      </c>
      <c r="E62">
        <v>47.8</v>
      </c>
      <c r="F62">
        <v>-100</v>
      </c>
      <c r="G62">
        <v>34.799999999999997</v>
      </c>
      <c r="H62">
        <v>36.299999999999997</v>
      </c>
      <c r="I62">
        <v>54.2</v>
      </c>
      <c r="J62">
        <v>103.9</v>
      </c>
      <c r="K62">
        <v>91.4</v>
      </c>
      <c r="L62">
        <v>87.5</v>
      </c>
      <c r="M62">
        <v>93.7</v>
      </c>
      <c r="N62">
        <v>73.2</v>
      </c>
      <c r="O62">
        <v>56.3</v>
      </c>
      <c r="P62">
        <v>42.5</v>
      </c>
      <c r="Q62">
        <v>37.1</v>
      </c>
      <c r="R62">
        <v>19.399999999999999</v>
      </c>
      <c r="S62">
        <v>25.9</v>
      </c>
      <c r="T62">
        <v>49.3</v>
      </c>
      <c r="U62">
        <v>67.8</v>
      </c>
      <c r="V62">
        <v>70</v>
      </c>
      <c r="W62">
        <v>71.2</v>
      </c>
      <c r="X62">
        <v>62.2</v>
      </c>
      <c r="Y62">
        <v>37.4</v>
      </c>
      <c r="Z62">
        <v>42.8</v>
      </c>
      <c r="AA62">
        <v>30.4</v>
      </c>
      <c r="AB62">
        <v>39</v>
      </c>
      <c r="AC62">
        <v>33.200000000000003</v>
      </c>
      <c r="AD62">
        <v>35.299999999999997</v>
      </c>
      <c r="AE62">
        <v>43.5</v>
      </c>
      <c r="AF62">
        <v>73.3</v>
      </c>
      <c r="AG62">
        <v>74.599999999999994</v>
      </c>
      <c r="AH62">
        <v>100.9</v>
      </c>
      <c r="AI62">
        <v>96</v>
      </c>
      <c r="AJ62">
        <v>92.5</v>
      </c>
      <c r="AK62">
        <v>79.900000000000006</v>
      </c>
      <c r="AL62">
        <v>65.2</v>
      </c>
      <c r="AM62">
        <v>50.3</v>
      </c>
      <c r="AN62">
        <v>19</v>
      </c>
      <c r="AO62">
        <v>67.900000000000006</v>
      </c>
      <c r="AP62">
        <v>98.1</v>
      </c>
      <c r="AQ62">
        <v>126.9</v>
      </c>
      <c r="AR62">
        <v>97.9</v>
      </c>
      <c r="AS62">
        <v>101.8</v>
      </c>
      <c r="AT62">
        <v>72.099999999999994</v>
      </c>
      <c r="AU62">
        <v>61.6</v>
      </c>
      <c r="AV62">
        <v>36.6</v>
      </c>
      <c r="AW62">
        <v>36.6</v>
      </c>
      <c r="AX62">
        <v>28.8</v>
      </c>
      <c r="AY62">
        <v>27.9</v>
      </c>
      <c r="AZ62">
        <v>60</v>
      </c>
      <c r="BA62">
        <v>82.8</v>
      </c>
      <c r="BB62">
        <v>82.9</v>
      </c>
      <c r="BC62">
        <v>92</v>
      </c>
      <c r="BD62">
        <v>97.2</v>
      </c>
      <c r="BE62">
        <v>76.8</v>
      </c>
      <c r="BF62">
        <v>69.7</v>
      </c>
      <c r="BG62">
        <v>39.799999999999997</v>
      </c>
      <c r="BH62">
        <v>28.8</v>
      </c>
      <c r="BI62">
        <v>21.1</v>
      </c>
      <c r="BJ62">
        <v>12.2</v>
      </c>
      <c r="BK62">
        <v>14.5</v>
      </c>
      <c r="BL62">
        <v>24.8</v>
      </c>
      <c r="BM62">
        <v>40.1</v>
      </c>
      <c r="BN62">
        <v>48.5</v>
      </c>
      <c r="BO62">
        <v>79</v>
      </c>
      <c r="BP62">
        <v>71.599999999999994</v>
      </c>
      <c r="BQ62">
        <v>36.9</v>
      </c>
      <c r="BR62">
        <v>21.5</v>
      </c>
      <c r="BS62">
        <v>21.8</v>
      </c>
      <c r="BT62">
        <v>10.7</v>
      </c>
      <c r="BU62">
        <v>9.1999999999999993</v>
      </c>
      <c r="BV62">
        <v>23.4</v>
      </c>
      <c r="BW62">
        <v>27</v>
      </c>
      <c r="BX62">
        <v>85.4</v>
      </c>
      <c r="BY62">
        <v>88.7</v>
      </c>
    </row>
    <row r="63" spans="2:77" x14ac:dyDescent="0.15">
      <c r="B63">
        <v>2</v>
      </c>
      <c r="C63">
        <v>25</v>
      </c>
      <c r="D63">
        <v>70.2</v>
      </c>
      <c r="E63">
        <v>51.5</v>
      </c>
      <c r="F63">
        <v>38.799999999999997</v>
      </c>
      <c r="G63">
        <v>31.4</v>
      </c>
      <c r="H63">
        <v>35.4</v>
      </c>
      <c r="I63">
        <v>53</v>
      </c>
      <c r="J63">
        <v>98.5</v>
      </c>
      <c r="K63">
        <v>95.1</v>
      </c>
      <c r="L63">
        <v>83</v>
      </c>
      <c r="M63">
        <v>91.3</v>
      </c>
      <c r="N63">
        <v>71.7</v>
      </c>
      <c r="O63">
        <v>55.6</v>
      </c>
      <c r="P63">
        <v>43.8</v>
      </c>
      <c r="Q63">
        <v>40.200000000000003</v>
      </c>
      <c r="R63">
        <v>19.600000000000001</v>
      </c>
      <c r="S63">
        <v>24.8</v>
      </c>
      <c r="T63">
        <v>49.3</v>
      </c>
      <c r="U63">
        <v>69.5</v>
      </c>
      <c r="V63">
        <v>10067.299999999999</v>
      </c>
      <c r="W63">
        <v>74.3</v>
      </c>
      <c r="X63">
        <v>61.7</v>
      </c>
      <c r="Y63">
        <v>41.1</v>
      </c>
      <c r="Z63">
        <v>40.700000000000003</v>
      </c>
      <c r="AA63">
        <v>30.9</v>
      </c>
      <c r="AB63">
        <v>37.200000000000003</v>
      </c>
      <c r="AC63">
        <v>33.200000000000003</v>
      </c>
      <c r="AD63">
        <v>33.1</v>
      </c>
      <c r="AE63">
        <v>43.9</v>
      </c>
      <c r="AF63">
        <v>67</v>
      </c>
      <c r="AG63">
        <v>72</v>
      </c>
      <c r="AH63">
        <v>98.6</v>
      </c>
      <c r="AI63">
        <v>93.7</v>
      </c>
      <c r="AJ63">
        <v>91.1</v>
      </c>
      <c r="AK63">
        <v>80</v>
      </c>
      <c r="AL63">
        <v>66.8</v>
      </c>
      <c r="AM63">
        <v>48.2</v>
      </c>
      <c r="AN63">
        <v>19.600000000000001</v>
      </c>
      <c r="AO63">
        <v>64.2</v>
      </c>
      <c r="AP63">
        <v>104</v>
      </c>
      <c r="AQ63">
        <v>125.1</v>
      </c>
      <c r="AR63">
        <v>96</v>
      </c>
      <c r="AS63">
        <v>102.6</v>
      </c>
      <c r="AT63">
        <v>69.900000000000006</v>
      </c>
      <c r="AU63">
        <v>61.3</v>
      </c>
      <c r="AV63">
        <v>37.6</v>
      </c>
      <c r="AW63">
        <v>35.299999999999997</v>
      </c>
      <c r="AX63">
        <v>28.2</v>
      </c>
      <c r="AY63">
        <v>28.1</v>
      </c>
      <c r="AZ63">
        <v>57.9</v>
      </c>
      <c r="BA63">
        <v>81.900000000000006</v>
      </c>
      <c r="BB63">
        <v>81.900000000000006</v>
      </c>
      <c r="BC63">
        <v>91.7</v>
      </c>
      <c r="BD63">
        <v>95.8</v>
      </c>
      <c r="BE63">
        <v>77.099999999999994</v>
      </c>
      <c r="BF63">
        <v>68.3</v>
      </c>
      <c r="BG63">
        <v>39.299999999999997</v>
      </c>
      <c r="BH63">
        <v>29.5</v>
      </c>
      <c r="BI63">
        <v>21.3</v>
      </c>
      <c r="BJ63">
        <v>11.3</v>
      </c>
      <c r="BK63">
        <v>13.3</v>
      </c>
      <c r="BL63">
        <v>24.5</v>
      </c>
      <c r="BM63">
        <v>40.799999999999997</v>
      </c>
      <c r="BN63">
        <v>49.2</v>
      </c>
      <c r="BO63">
        <v>77</v>
      </c>
      <c r="BP63">
        <v>71.2</v>
      </c>
      <c r="BQ63">
        <v>35.1</v>
      </c>
      <c r="BR63">
        <v>20.399999999999999</v>
      </c>
      <c r="BS63">
        <v>23.9</v>
      </c>
      <c r="BT63">
        <v>10.6</v>
      </c>
      <c r="BU63">
        <v>8.6999999999999993</v>
      </c>
      <c r="BV63">
        <v>22.2</v>
      </c>
      <c r="BW63">
        <v>25.2</v>
      </c>
      <c r="BX63">
        <v>82.6</v>
      </c>
      <c r="BY63">
        <v>91.3</v>
      </c>
    </row>
    <row r="64" spans="2:77" x14ac:dyDescent="0.15">
      <c r="B64">
        <v>2</v>
      </c>
      <c r="C64">
        <v>26</v>
      </c>
      <c r="D64">
        <v>71.900000000000006</v>
      </c>
      <c r="E64">
        <v>54</v>
      </c>
      <c r="F64">
        <v>39.4</v>
      </c>
      <c r="G64">
        <v>29</v>
      </c>
      <c r="H64">
        <v>34.6</v>
      </c>
      <c r="I64">
        <v>51.1</v>
      </c>
      <c r="J64">
        <v>97.2</v>
      </c>
      <c r="K64">
        <v>99</v>
      </c>
      <c r="L64">
        <v>85.5</v>
      </c>
      <c r="M64">
        <v>94.1</v>
      </c>
      <c r="N64">
        <v>70.7</v>
      </c>
      <c r="O64">
        <v>60.9</v>
      </c>
      <c r="P64">
        <v>44.1</v>
      </c>
      <c r="Q64">
        <v>39.299999999999997</v>
      </c>
      <c r="R64">
        <v>18.899999999999999</v>
      </c>
      <c r="S64">
        <v>22.5</v>
      </c>
      <c r="T64">
        <v>44.3</v>
      </c>
      <c r="U64">
        <v>70.599999999999994</v>
      </c>
      <c r="V64">
        <v>10073.700000000001</v>
      </c>
      <c r="W64">
        <v>73</v>
      </c>
      <c r="X64">
        <v>66.2</v>
      </c>
      <c r="Y64">
        <v>37.799999999999997</v>
      </c>
      <c r="Z64">
        <v>38.700000000000003</v>
      </c>
      <c r="AA64">
        <v>29.7</v>
      </c>
      <c r="AB64">
        <v>36.200000000000003</v>
      </c>
      <c r="AC64">
        <v>34.299999999999997</v>
      </c>
      <c r="AD64">
        <v>32.200000000000003</v>
      </c>
      <c r="AE64">
        <v>49.7</v>
      </c>
      <c r="AF64">
        <v>62.6</v>
      </c>
      <c r="AG64">
        <v>71.2</v>
      </c>
      <c r="AH64">
        <v>104.2</v>
      </c>
      <c r="AI64">
        <v>92.8</v>
      </c>
      <c r="AJ64">
        <v>90.6</v>
      </c>
      <c r="AK64">
        <v>80.3</v>
      </c>
      <c r="AL64">
        <v>65</v>
      </c>
      <c r="AM64">
        <v>47.2</v>
      </c>
      <c r="AN64">
        <v>17.2</v>
      </c>
      <c r="AO64">
        <v>61.6</v>
      </c>
      <c r="AP64">
        <v>104.5</v>
      </c>
      <c r="AQ64">
        <v>126</v>
      </c>
      <c r="AR64">
        <v>91.7</v>
      </c>
      <c r="AS64">
        <v>104.1</v>
      </c>
      <c r="AT64">
        <v>66.099999999999994</v>
      </c>
      <c r="AU64">
        <v>60</v>
      </c>
      <c r="AV64">
        <v>36.6</v>
      </c>
      <c r="AW64">
        <v>33.200000000000003</v>
      </c>
      <c r="AX64">
        <v>28.4</v>
      </c>
      <c r="AY64">
        <v>31.5</v>
      </c>
      <c r="AZ64">
        <v>56.2</v>
      </c>
      <c r="BA64">
        <v>82.3</v>
      </c>
      <c r="BB64">
        <v>80.3</v>
      </c>
      <c r="BC64">
        <v>92.5</v>
      </c>
      <c r="BD64">
        <v>94.5</v>
      </c>
      <c r="BE64">
        <v>78.599999999999994</v>
      </c>
      <c r="BF64">
        <v>67.8</v>
      </c>
      <c r="BG64">
        <v>38.4</v>
      </c>
      <c r="BH64">
        <v>33</v>
      </c>
      <c r="BI64">
        <v>21.4</v>
      </c>
      <c r="BJ64">
        <v>11.7</v>
      </c>
      <c r="BK64">
        <v>12.9</v>
      </c>
      <c r="BL64">
        <v>23.9</v>
      </c>
      <c r="BM64">
        <v>42.3</v>
      </c>
      <c r="BN64">
        <v>50.9</v>
      </c>
      <c r="BO64">
        <v>74.2</v>
      </c>
      <c r="BP64">
        <v>69.7</v>
      </c>
      <c r="BQ64">
        <v>37.799999999999997</v>
      </c>
      <c r="BR64">
        <v>19.5</v>
      </c>
      <c r="BS64">
        <v>24.1</v>
      </c>
      <c r="BT64">
        <v>11.3</v>
      </c>
      <c r="BU64">
        <v>8.8000000000000007</v>
      </c>
      <c r="BV64">
        <v>19.2</v>
      </c>
      <c r="BW64">
        <v>24.2</v>
      </c>
      <c r="BX64">
        <v>79.099999999999994</v>
      </c>
      <c r="BY64">
        <v>93</v>
      </c>
    </row>
    <row r="65" spans="2:77" x14ac:dyDescent="0.15">
      <c r="B65">
        <v>2</v>
      </c>
      <c r="C65">
        <v>27</v>
      </c>
      <c r="D65">
        <v>67.3</v>
      </c>
      <c r="E65">
        <v>58.3</v>
      </c>
      <c r="F65">
        <v>38.700000000000003</v>
      </c>
      <c r="G65">
        <v>27.7</v>
      </c>
      <c r="H65">
        <v>35.6</v>
      </c>
      <c r="I65">
        <v>40.200000000000003</v>
      </c>
      <c r="J65">
        <v>95.5</v>
      </c>
      <c r="K65">
        <v>99.8</v>
      </c>
      <c r="L65">
        <v>82.5</v>
      </c>
      <c r="M65">
        <v>97.1</v>
      </c>
      <c r="N65">
        <v>69.8</v>
      </c>
      <c r="O65">
        <v>62.4</v>
      </c>
      <c r="P65">
        <v>43.3</v>
      </c>
      <c r="Q65">
        <v>38.5</v>
      </c>
      <c r="R65">
        <v>18.899999999999999</v>
      </c>
      <c r="S65">
        <v>21</v>
      </c>
      <c r="T65">
        <v>47.3</v>
      </c>
      <c r="U65">
        <v>67</v>
      </c>
      <c r="V65">
        <v>83.8</v>
      </c>
      <c r="W65">
        <v>71.900000000000006</v>
      </c>
      <c r="X65">
        <v>65</v>
      </c>
      <c r="Y65">
        <v>33</v>
      </c>
      <c r="Z65">
        <v>38</v>
      </c>
      <c r="AA65">
        <v>28.5</v>
      </c>
      <c r="AB65">
        <v>35</v>
      </c>
      <c r="AC65">
        <v>33.4</v>
      </c>
      <c r="AD65">
        <v>31.6</v>
      </c>
      <c r="AE65">
        <v>48.8</v>
      </c>
      <c r="AF65">
        <v>56.9</v>
      </c>
      <c r="AG65">
        <v>71.400000000000006</v>
      </c>
      <c r="AH65">
        <v>108.7</v>
      </c>
      <c r="AI65">
        <v>91.8</v>
      </c>
      <c r="AJ65">
        <v>91.4</v>
      </c>
      <c r="AK65">
        <v>85.8</v>
      </c>
      <c r="AL65">
        <v>63.2</v>
      </c>
      <c r="AM65">
        <v>46.2</v>
      </c>
      <c r="AN65">
        <v>16.600000000000001</v>
      </c>
      <c r="AO65">
        <v>58.4</v>
      </c>
      <c r="AP65">
        <v>101.2</v>
      </c>
      <c r="AQ65">
        <v>127.1</v>
      </c>
      <c r="AR65">
        <v>89.8</v>
      </c>
      <c r="AS65">
        <v>136.69999999999999</v>
      </c>
      <c r="AT65">
        <v>63.2</v>
      </c>
      <c r="AU65">
        <v>58.8</v>
      </c>
      <c r="AV65">
        <v>38.4</v>
      </c>
      <c r="AW65">
        <v>31.4</v>
      </c>
      <c r="AX65">
        <v>28.9</v>
      </c>
      <c r="AY65">
        <v>32.6</v>
      </c>
      <c r="AZ65">
        <v>52</v>
      </c>
      <c r="BA65">
        <v>84.9</v>
      </c>
      <c r="BB65">
        <v>80.2</v>
      </c>
      <c r="BC65">
        <v>91.4</v>
      </c>
      <c r="BD65">
        <v>93.8</v>
      </c>
      <c r="BE65">
        <v>79.5</v>
      </c>
      <c r="BF65">
        <v>66.599999999999994</v>
      </c>
      <c r="BG65">
        <v>39</v>
      </c>
      <c r="BH65">
        <v>33.1</v>
      </c>
      <c r="BI65">
        <v>20.7</v>
      </c>
      <c r="BJ65">
        <v>12.6</v>
      </c>
      <c r="BK65">
        <v>13.7</v>
      </c>
      <c r="BL65">
        <v>25.6</v>
      </c>
      <c r="BM65">
        <v>52</v>
      </c>
      <c r="BN65">
        <v>50</v>
      </c>
      <c r="BO65">
        <v>71.5</v>
      </c>
      <c r="BP65">
        <v>69.599999999999994</v>
      </c>
      <c r="BQ65">
        <v>41.7</v>
      </c>
      <c r="BR65">
        <v>17</v>
      </c>
      <c r="BS65">
        <v>22.3</v>
      </c>
      <c r="BT65">
        <v>11.6</v>
      </c>
      <c r="BU65">
        <v>8</v>
      </c>
      <c r="BV65">
        <v>16.5</v>
      </c>
      <c r="BW65">
        <v>24.2</v>
      </c>
      <c r="BX65">
        <v>84.4</v>
      </c>
      <c r="BY65">
        <v>92.3</v>
      </c>
    </row>
    <row r="66" spans="2:77" x14ac:dyDescent="0.15">
      <c r="B66">
        <v>2</v>
      </c>
      <c r="C66">
        <v>28</v>
      </c>
      <c r="D66">
        <v>81.599999999999994</v>
      </c>
      <c r="E66">
        <v>58</v>
      </c>
      <c r="F66">
        <v>39.5</v>
      </c>
      <c r="G66">
        <v>28</v>
      </c>
      <c r="H66">
        <v>31.2</v>
      </c>
      <c r="I66">
        <v>38.799999999999997</v>
      </c>
      <c r="J66">
        <v>94.9</v>
      </c>
      <c r="K66">
        <v>98.8</v>
      </c>
      <c r="L66">
        <v>80.8</v>
      </c>
      <c r="M66">
        <v>96.3</v>
      </c>
      <c r="N66">
        <v>68.5</v>
      </c>
      <c r="O66">
        <v>61.8</v>
      </c>
      <c r="P66">
        <v>41.8</v>
      </c>
      <c r="Q66">
        <v>39.4</v>
      </c>
      <c r="R66">
        <v>17.8</v>
      </c>
      <c r="S66">
        <v>20.100000000000001</v>
      </c>
      <c r="T66">
        <v>47</v>
      </c>
      <c r="U66">
        <v>63.4</v>
      </c>
      <c r="V66">
        <v>90.7</v>
      </c>
      <c r="W66">
        <v>71.3</v>
      </c>
      <c r="X66">
        <v>63.6</v>
      </c>
      <c r="Y66">
        <v>32.4</v>
      </c>
      <c r="Z66">
        <v>37</v>
      </c>
      <c r="AA66">
        <v>28.4</v>
      </c>
      <c r="AB66">
        <v>36.299999999999997</v>
      </c>
      <c r="AC66">
        <v>35.799999999999997</v>
      </c>
      <c r="AD66">
        <v>31.2</v>
      </c>
      <c r="AE66">
        <v>45.3</v>
      </c>
      <c r="AF66">
        <v>54</v>
      </c>
      <c r="AG66">
        <v>72</v>
      </c>
      <c r="AH66">
        <v>107.4</v>
      </c>
      <c r="AI66">
        <v>89</v>
      </c>
      <c r="AJ66">
        <v>93</v>
      </c>
      <c r="AK66">
        <v>85.6</v>
      </c>
      <c r="AL66">
        <v>62.9</v>
      </c>
      <c r="AM66">
        <v>47.3</v>
      </c>
      <c r="AN66">
        <v>18.5</v>
      </c>
      <c r="AO66">
        <v>58.9</v>
      </c>
      <c r="AP66">
        <v>99.2</v>
      </c>
      <c r="AQ66">
        <v>128.69999999999999</v>
      </c>
      <c r="AR66">
        <v>91.4</v>
      </c>
      <c r="AS66">
        <v>125.8</v>
      </c>
      <c r="AT66">
        <v>66.3</v>
      </c>
      <c r="AU66">
        <v>58.4</v>
      </c>
      <c r="AV66">
        <v>41</v>
      </c>
      <c r="AW66">
        <v>30.3</v>
      </c>
      <c r="AX66">
        <v>33.9</v>
      </c>
      <c r="AY66">
        <v>32.4</v>
      </c>
      <c r="AZ66">
        <v>50.5</v>
      </c>
      <c r="BA66">
        <v>88.3</v>
      </c>
      <c r="BB66">
        <v>81.2</v>
      </c>
      <c r="BC66">
        <v>91.8</v>
      </c>
      <c r="BD66">
        <v>93.5</v>
      </c>
      <c r="BE66">
        <v>80.900000000000006</v>
      </c>
      <c r="BF66">
        <v>66.400000000000006</v>
      </c>
      <c r="BG66">
        <v>41.3</v>
      </c>
      <c r="BH66">
        <v>31.7</v>
      </c>
      <c r="BI66">
        <v>23.4</v>
      </c>
      <c r="BJ66">
        <v>11.7</v>
      </c>
      <c r="BK66">
        <v>16</v>
      </c>
      <c r="BL66">
        <v>27</v>
      </c>
      <c r="BM66">
        <v>58.9</v>
      </c>
      <c r="BN66">
        <v>50</v>
      </c>
      <c r="BO66">
        <v>83.1</v>
      </c>
      <c r="BP66">
        <v>69</v>
      </c>
      <c r="BQ66">
        <v>46.4</v>
      </c>
      <c r="BR66">
        <v>15.9</v>
      </c>
      <c r="BS66">
        <v>21.3</v>
      </c>
      <c r="BT66">
        <v>12.5</v>
      </c>
      <c r="BU66">
        <v>7.3</v>
      </c>
      <c r="BV66">
        <v>14.3</v>
      </c>
      <c r="BW66">
        <v>22.3</v>
      </c>
      <c r="BX66">
        <v>93</v>
      </c>
      <c r="BY66">
        <v>91.9</v>
      </c>
    </row>
    <row r="67" spans="2:77" x14ac:dyDescent="0.15">
      <c r="B67">
        <v>2</v>
      </c>
      <c r="C67">
        <v>29</v>
      </c>
      <c r="D67">
        <v>-1000</v>
      </c>
      <c r="E67">
        <v>61.9</v>
      </c>
      <c r="F67">
        <v>-1000</v>
      </c>
      <c r="G67">
        <v>-1000</v>
      </c>
      <c r="H67">
        <v>-1000</v>
      </c>
      <c r="I67">
        <v>34.9</v>
      </c>
      <c r="J67">
        <v>-1000</v>
      </c>
      <c r="K67">
        <v>-1000</v>
      </c>
      <c r="L67">
        <v>-1000</v>
      </c>
      <c r="M67">
        <v>91.2</v>
      </c>
      <c r="N67">
        <v>-1000</v>
      </c>
      <c r="O67">
        <v>-1000</v>
      </c>
      <c r="P67">
        <v>-1000</v>
      </c>
      <c r="Q67">
        <v>37.799999999999997</v>
      </c>
      <c r="R67">
        <v>-1000</v>
      </c>
      <c r="S67">
        <v>-1000</v>
      </c>
      <c r="T67">
        <v>-1000</v>
      </c>
      <c r="U67">
        <v>67.5</v>
      </c>
      <c r="V67">
        <v>-1000</v>
      </c>
      <c r="W67">
        <v>-1000</v>
      </c>
      <c r="X67">
        <v>-1000</v>
      </c>
      <c r="Y67">
        <v>33</v>
      </c>
      <c r="Z67">
        <v>-1000</v>
      </c>
      <c r="AA67">
        <v>-1000</v>
      </c>
      <c r="AB67">
        <v>-1000</v>
      </c>
      <c r="AC67">
        <v>37.299999999999997</v>
      </c>
      <c r="AD67">
        <v>-1000</v>
      </c>
      <c r="AE67">
        <v>-1000</v>
      </c>
      <c r="AF67">
        <v>-1000</v>
      </c>
      <c r="AG67">
        <v>71</v>
      </c>
      <c r="AH67">
        <v>-1000</v>
      </c>
      <c r="AI67">
        <v>-1000</v>
      </c>
      <c r="AJ67">
        <v>-1000</v>
      </c>
      <c r="AK67">
        <v>86</v>
      </c>
      <c r="AL67">
        <v>-1000</v>
      </c>
      <c r="AM67">
        <v>-1000</v>
      </c>
      <c r="AN67">
        <v>-1000</v>
      </c>
      <c r="AO67">
        <v>58.4</v>
      </c>
      <c r="AP67">
        <v>-1000</v>
      </c>
      <c r="AQ67">
        <v>-1000</v>
      </c>
      <c r="AR67">
        <v>-1000</v>
      </c>
      <c r="AS67">
        <v>118.3</v>
      </c>
      <c r="AT67">
        <v>-1000</v>
      </c>
      <c r="AU67">
        <v>-1000</v>
      </c>
      <c r="AV67">
        <v>-1000</v>
      </c>
      <c r="AW67">
        <v>30.3</v>
      </c>
      <c r="AX67">
        <v>-1000</v>
      </c>
      <c r="AY67">
        <v>-1000</v>
      </c>
      <c r="AZ67">
        <v>-1000</v>
      </c>
      <c r="BA67">
        <v>92.6</v>
      </c>
      <c r="BB67">
        <v>-1000</v>
      </c>
      <c r="BC67">
        <v>-1000</v>
      </c>
      <c r="BD67">
        <v>-1000</v>
      </c>
      <c r="BE67">
        <v>82.8</v>
      </c>
      <c r="BF67">
        <v>-1000</v>
      </c>
      <c r="BG67">
        <v>-1000</v>
      </c>
      <c r="BH67">
        <v>-1000</v>
      </c>
      <c r="BI67">
        <v>26.1</v>
      </c>
      <c r="BJ67">
        <v>-1000</v>
      </c>
      <c r="BK67">
        <v>-1000</v>
      </c>
      <c r="BL67">
        <v>-1000</v>
      </c>
      <c r="BM67">
        <v>59.1</v>
      </c>
      <c r="BN67">
        <v>-1000</v>
      </c>
      <c r="BO67">
        <v>-1000</v>
      </c>
      <c r="BP67">
        <v>-1000</v>
      </c>
      <c r="BQ67">
        <v>46.8</v>
      </c>
      <c r="BR67">
        <v>-1000</v>
      </c>
      <c r="BS67">
        <v>-1000</v>
      </c>
      <c r="BT67">
        <v>-1000</v>
      </c>
      <c r="BU67">
        <v>9</v>
      </c>
      <c r="BV67">
        <v>-1000</v>
      </c>
      <c r="BW67">
        <v>-1000</v>
      </c>
      <c r="BX67">
        <v>-1000</v>
      </c>
      <c r="BY67">
        <v>89.8</v>
      </c>
    </row>
    <row r="68" spans="2:77" x14ac:dyDescent="0.15">
      <c r="B68">
        <v>2</v>
      </c>
      <c r="C68">
        <v>30</v>
      </c>
      <c r="D68">
        <v>-1000</v>
      </c>
      <c r="E68">
        <v>-1000</v>
      </c>
      <c r="F68">
        <v>-1000</v>
      </c>
      <c r="G68">
        <v>-1000</v>
      </c>
      <c r="H68">
        <v>-1000</v>
      </c>
      <c r="I68">
        <v>-1000</v>
      </c>
      <c r="J68">
        <v>-1000</v>
      </c>
      <c r="K68">
        <v>-1000</v>
      </c>
      <c r="L68">
        <v>-1000</v>
      </c>
      <c r="M68">
        <v>-1000</v>
      </c>
      <c r="N68">
        <v>-1000</v>
      </c>
      <c r="O68">
        <v>-1000</v>
      </c>
      <c r="P68">
        <v>-1000</v>
      </c>
      <c r="Q68">
        <v>-1000</v>
      </c>
      <c r="R68">
        <v>-1000</v>
      </c>
      <c r="S68">
        <v>-1000</v>
      </c>
      <c r="T68">
        <v>-1000</v>
      </c>
      <c r="U68">
        <v>-1000</v>
      </c>
      <c r="V68">
        <v>-1000</v>
      </c>
      <c r="W68">
        <v>-1000</v>
      </c>
      <c r="X68">
        <v>-1000</v>
      </c>
      <c r="Y68">
        <v>-1000</v>
      </c>
      <c r="Z68">
        <v>-1000</v>
      </c>
      <c r="AA68">
        <v>-1000</v>
      </c>
      <c r="AB68">
        <v>-1000</v>
      </c>
      <c r="AC68">
        <v>-1000</v>
      </c>
      <c r="AD68">
        <v>-1000</v>
      </c>
      <c r="AE68">
        <v>-1000</v>
      </c>
      <c r="AF68">
        <v>-1000</v>
      </c>
      <c r="AG68">
        <v>-1000</v>
      </c>
      <c r="AH68">
        <v>-1000</v>
      </c>
      <c r="AI68">
        <v>-1000</v>
      </c>
      <c r="AJ68">
        <v>-1000</v>
      </c>
      <c r="AK68">
        <v>-1000</v>
      </c>
      <c r="AL68">
        <v>-1000</v>
      </c>
      <c r="AM68">
        <v>-1000</v>
      </c>
      <c r="AN68">
        <v>-1000</v>
      </c>
      <c r="AO68">
        <v>-1000</v>
      </c>
      <c r="AP68">
        <v>-1000</v>
      </c>
      <c r="AQ68">
        <v>-1000</v>
      </c>
      <c r="AR68">
        <v>-1000</v>
      </c>
      <c r="AS68">
        <v>-1000</v>
      </c>
      <c r="AT68">
        <v>-1000</v>
      </c>
      <c r="AU68">
        <v>-1000</v>
      </c>
      <c r="AV68">
        <v>-1000</v>
      </c>
      <c r="AW68">
        <v>-1000</v>
      </c>
      <c r="AX68">
        <v>-1000</v>
      </c>
      <c r="AY68">
        <v>-1000</v>
      </c>
      <c r="AZ68">
        <v>-1000</v>
      </c>
      <c r="BA68">
        <v>-1000</v>
      </c>
      <c r="BB68">
        <v>-1000</v>
      </c>
      <c r="BC68">
        <v>-1000</v>
      </c>
      <c r="BD68">
        <v>-1000</v>
      </c>
      <c r="BE68">
        <v>-1000</v>
      </c>
      <c r="BF68">
        <v>-1000</v>
      </c>
      <c r="BG68">
        <v>-1000</v>
      </c>
      <c r="BH68">
        <v>-1000</v>
      </c>
      <c r="BI68">
        <v>-1000</v>
      </c>
      <c r="BJ68">
        <v>-1000</v>
      </c>
      <c r="BK68">
        <v>-1000</v>
      </c>
      <c r="BL68">
        <v>-1000</v>
      </c>
      <c r="BM68">
        <v>-1000</v>
      </c>
      <c r="BN68">
        <v>-1000</v>
      </c>
      <c r="BO68">
        <v>-1000</v>
      </c>
      <c r="BP68">
        <v>-1000</v>
      </c>
      <c r="BQ68">
        <v>-1000</v>
      </c>
      <c r="BR68">
        <v>-1000</v>
      </c>
      <c r="BS68">
        <v>-1000</v>
      </c>
      <c r="BT68">
        <v>-1000</v>
      </c>
      <c r="BU68">
        <v>-1000</v>
      </c>
      <c r="BV68">
        <v>-1000</v>
      </c>
      <c r="BW68">
        <v>-1000</v>
      </c>
      <c r="BX68">
        <v>-1000</v>
      </c>
      <c r="BY68">
        <v>-1000</v>
      </c>
    </row>
    <row r="69" spans="2:77" x14ac:dyDescent="0.15">
      <c r="B69">
        <v>2</v>
      </c>
      <c r="C69">
        <v>31</v>
      </c>
      <c r="D69">
        <v>-1000</v>
      </c>
      <c r="E69">
        <v>-1000</v>
      </c>
      <c r="F69">
        <v>-1000</v>
      </c>
      <c r="G69">
        <v>-1000</v>
      </c>
      <c r="H69">
        <v>-1000</v>
      </c>
      <c r="I69">
        <v>-1000</v>
      </c>
      <c r="J69">
        <v>-1000</v>
      </c>
      <c r="K69">
        <v>-1000</v>
      </c>
      <c r="L69">
        <v>-1000</v>
      </c>
      <c r="M69">
        <v>-1000</v>
      </c>
      <c r="N69">
        <v>-1000</v>
      </c>
      <c r="O69">
        <v>-1000</v>
      </c>
      <c r="P69">
        <v>-1000</v>
      </c>
      <c r="Q69">
        <v>-1000</v>
      </c>
      <c r="R69">
        <v>-1000</v>
      </c>
      <c r="S69">
        <v>-1000</v>
      </c>
      <c r="T69">
        <v>-1000</v>
      </c>
      <c r="U69">
        <v>-1000</v>
      </c>
      <c r="V69">
        <v>-1000</v>
      </c>
      <c r="W69">
        <v>-1000</v>
      </c>
      <c r="X69">
        <v>-1000</v>
      </c>
      <c r="Y69">
        <v>-1000</v>
      </c>
      <c r="Z69">
        <v>-1000</v>
      </c>
      <c r="AA69">
        <v>-1000</v>
      </c>
      <c r="AB69">
        <v>-1000</v>
      </c>
      <c r="AC69">
        <v>-1000</v>
      </c>
      <c r="AD69">
        <v>-1000</v>
      </c>
      <c r="AE69">
        <v>-1000</v>
      </c>
      <c r="AF69">
        <v>-1000</v>
      </c>
      <c r="AG69">
        <v>-1000</v>
      </c>
      <c r="AH69">
        <v>-1000</v>
      </c>
      <c r="AI69">
        <v>-1000</v>
      </c>
      <c r="AJ69">
        <v>-1000</v>
      </c>
      <c r="AK69">
        <v>-1000</v>
      </c>
      <c r="AL69">
        <v>-1000</v>
      </c>
      <c r="AM69">
        <v>-1000</v>
      </c>
      <c r="AN69">
        <v>-1000</v>
      </c>
      <c r="AO69">
        <v>-1000</v>
      </c>
      <c r="AP69">
        <v>-1000</v>
      </c>
      <c r="AQ69">
        <v>-1000</v>
      </c>
      <c r="AR69">
        <v>-1000</v>
      </c>
      <c r="AS69">
        <v>-1000</v>
      </c>
      <c r="AT69">
        <v>-1000</v>
      </c>
      <c r="AU69">
        <v>-1000</v>
      </c>
      <c r="AV69">
        <v>-1000</v>
      </c>
      <c r="AW69">
        <v>-1000</v>
      </c>
      <c r="AX69">
        <v>-1000</v>
      </c>
      <c r="AY69">
        <v>-1000</v>
      </c>
      <c r="AZ69">
        <v>-1000</v>
      </c>
      <c r="BA69">
        <v>-1000</v>
      </c>
      <c r="BB69">
        <v>-1000</v>
      </c>
      <c r="BC69">
        <v>-1000</v>
      </c>
      <c r="BD69">
        <v>-1000</v>
      </c>
      <c r="BE69">
        <v>-1000</v>
      </c>
      <c r="BF69">
        <v>-1000</v>
      </c>
      <c r="BG69">
        <v>-1000</v>
      </c>
      <c r="BH69">
        <v>-1000</v>
      </c>
      <c r="BI69">
        <v>-1000</v>
      </c>
      <c r="BJ69">
        <v>-1000</v>
      </c>
      <c r="BK69">
        <v>-1000</v>
      </c>
      <c r="BL69">
        <v>-1000</v>
      </c>
      <c r="BM69">
        <v>-1000</v>
      </c>
      <c r="BN69">
        <v>-1000</v>
      </c>
      <c r="BO69">
        <v>-1000</v>
      </c>
      <c r="BP69">
        <v>-1000</v>
      </c>
      <c r="BQ69">
        <v>-1000</v>
      </c>
      <c r="BR69">
        <v>-1000</v>
      </c>
      <c r="BS69">
        <v>-1000</v>
      </c>
      <c r="BT69">
        <v>-1000</v>
      </c>
      <c r="BU69">
        <v>-1000</v>
      </c>
      <c r="BV69">
        <v>-1000</v>
      </c>
      <c r="BW69">
        <v>-1000</v>
      </c>
      <c r="BX69">
        <v>-1000</v>
      </c>
      <c r="BY69">
        <v>-1000</v>
      </c>
    </row>
    <row r="70" spans="2:77" x14ac:dyDescent="0.15">
      <c r="B70">
        <v>3</v>
      </c>
      <c r="C70">
        <v>1</v>
      </c>
      <c r="D70">
        <v>84.1</v>
      </c>
      <c r="E70">
        <v>62.4</v>
      </c>
      <c r="F70">
        <v>37.4</v>
      </c>
      <c r="G70">
        <v>25.6</v>
      </c>
      <c r="H70">
        <v>34.9</v>
      </c>
      <c r="I70">
        <v>29.5</v>
      </c>
      <c r="J70">
        <v>95.9</v>
      </c>
      <c r="K70">
        <v>101.9</v>
      </c>
      <c r="L70">
        <v>75.3</v>
      </c>
      <c r="M70">
        <v>91.3</v>
      </c>
      <c r="N70">
        <v>70.900000000000006</v>
      </c>
      <c r="O70">
        <v>58.6</v>
      </c>
      <c r="P70">
        <v>41.1</v>
      </c>
      <c r="Q70">
        <v>35.6</v>
      </c>
      <c r="R70">
        <v>17.3</v>
      </c>
      <c r="S70">
        <v>19.3</v>
      </c>
      <c r="T70">
        <v>47.6</v>
      </c>
      <c r="U70">
        <v>64</v>
      </c>
      <c r="V70">
        <v>95.3</v>
      </c>
      <c r="W70">
        <v>72.400000000000006</v>
      </c>
      <c r="X70">
        <v>61.2</v>
      </c>
      <c r="Y70">
        <v>31.6</v>
      </c>
      <c r="Z70">
        <v>36.299999999999997</v>
      </c>
      <c r="AA70">
        <v>26.6</v>
      </c>
      <c r="AB70">
        <v>37.200000000000003</v>
      </c>
      <c r="AC70">
        <v>35.299999999999997</v>
      </c>
      <c r="AD70">
        <v>30.9</v>
      </c>
      <c r="AE70">
        <v>43</v>
      </c>
      <c r="AF70">
        <v>53.1</v>
      </c>
      <c r="AG70">
        <v>67.8</v>
      </c>
      <c r="AH70">
        <v>108</v>
      </c>
      <c r="AI70">
        <v>99.2</v>
      </c>
      <c r="AJ70">
        <v>100.9</v>
      </c>
      <c r="AK70">
        <v>90.7</v>
      </c>
      <c r="AL70">
        <v>63.2</v>
      </c>
      <c r="AM70">
        <v>49.4</v>
      </c>
      <c r="AN70">
        <v>18.3</v>
      </c>
      <c r="AO70">
        <v>56.8</v>
      </c>
      <c r="AP70">
        <v>96.4</v>
      </c>
      <c r="AQ70">
        <v>127</v>
      </c>
      <c r="AR70">
        <v>92.8</v>
      </c>
      <c r="AS70">
        <v>116.5</v>
      </c>
      <c r="AT70">
        <v>73.5</v>
      </c>
      <c r="AU70">
        <v>58.5</v>
      </c>
      <c r="AV70">
        <v>41.2</v>
      </c>
      <c r="AW70">
        <v>31</v>
      </c>
      <c r="AX70">
        <v>35.700000000000003</v>
      </c>
      <c r="AY70">
        <v>31.8</v>
      </c>
      <c r="AZ70">
        <v>51.3</v>
      </c>
      <c r="BA70">
        <v>95</v>
      </c>
      <c r="BB70">
        <v>79.5</v>
      </c>
      <c r="BC70">
        <v>92.1</v>
      </c>
      <c r="BD70">
        <v>92.4</v>
      </c>
      <c r="BE70">
        <v>83.7</v>
      </c>
      <c r="BF70">
        <v>66</v>
      </c>
      <c r="BG70">
        <v>41.9</v>
      </c>
      <c r="BH70">
        <v>32.299999999999997</v>
      </c>
      <c r="BI70">
        <v>28</v>
      </c>
      <c r="BJ70">
        <v>11.6</v>
      </c>
      <c r="BK70">
        <v>15.7</v>
      </c>
      <c r="BL70">
        <v>27.4</v>
      </c>
      <c r="BM70">
        <v>56.1</v>
      </c>
      <c r="BN70">
        <v>49.1</v>
      </c>
      <c r="BO70">
        <v>88.8</v>
      </c>
      <c r="BP70">
        <v>69.8</v>
      </c>
      <c r="BQ70">
        <v>45.2</v>
      </c>
      <c r="BR70">
        <v>20</v>
      </c>
      <c r="BS70">
        <v>20.3</v>
      </c>
      <c r="BT70">
        <v>13.8</v>
      </c>
      <c r="BU70">
        <v>10.3</v>
      </c>
      <c r="BV70">
        <v>14</v>
      </c>
      <c r="BW70">
        <v>20.100000000000001</v>
      </c>
      <c r="BX70">
        <v>82.8</v>
      </c>
      <c r="BY70">
        <v>89.6</v>
      </c>
    </row>
    <row r="71" spans="2:77" x14ac:dyDescent="0.15">
      <c r="B71">
        <v>3</v>
      </c>
      <c r="C71">
        <v>2</v>
      </c>
      <c r="D71">
        <v>83.6</v>
      </c>
      <c r="E71">
        <v>59.8</v>
      </c>
      <c r="F71">
        <v>38.1</v>
      </c>
      <c r="G71">
        <v>24.9</v>
      </c>
      <c r="H71">
        <v>32</v>
      </c>
      <c r="I71">
        <v>26.2</v>
      </c>
      <c r="J71">
        <v>100.6</v>
      </c>
      <c r="K71">
        <v>101.6</v>
      </c>
      <c r="L71">
        <v>74.7</v>
      </c>
      <c r="M71">
        <v>88.3</v>
      </c>
      <c r="N71">
        <v>72.8</v>
      </c>
      <c r="O71">
        <v>57.1</v>
      </c>
      <c r="P71">
        <v>41.7</v>
      </c>
      <c r="Q71">
        <v>35.6</v>
      </c>
      <c r="R71">
        <v>16.7</v>
      </c>
      <c r="S71">
        <v>16.8</v>
      </c>
      <c r="T71">
        <v>49</v>
      </c>
      <c r="U71">
        <v>62.1</v>
      </c>
      <c r="V71">
        <v>87.1</v>
      </c>
      <c r="W71">
        <v>73.599999999999994</v>
      </c>
      <c r="X71">
        <v>60.2</v>
      </c>
      <c r="Y71">
        <v>30.5</v>
      </c>
      <c r="Z71">
        <v>37.799999999999997</v>
      </c>
      <c r="AA71">
        <v>24.2</v>
      </c>
      <c r="AB71">
        <v>37</v>
      </c>
      <c r="AC71">
        <v>31.4</v>
      </c>
      <c r="AD71">
        <v>33.6</v>
      </c>
      <c r="AE71">
        <v>42</v>
      </c>
      <c r="AF71">
        <v>57.6</v>
      </c>
      <c r="AG71">
        <v>64.599999999999994</v>
      </c>
      <c r="AH71">
        <v>121.7</v>
      </c>
      <c r="AI71">
        <v>113.6</v>
      </c>
      <c r="AJ71">
        <v>95.4</v>
      </c>
      <c r="AK71">
        <v>92.9</v>
      </c>
      <c r="AL71">
        <v>64.400000000000006</v>
      </c>
      <c r="AM71">
        <v>48.4</v>
      </c>
      <c r="AN71">
        <v>17</v>
      </c>
      <c r="AO71">
        <v>57.2</v>
      </c>
      <c r="AP71">
        <v>99.2</v>
      </c>
      <c r="AQ71">
        <v>123.4</v>
      </c>
      <c r="AR71">
        <v>93.5</v>
      </c>
      <c r="AS71">
        <v>122.1</v>
      </c>
      <c r="AT71">
        <v>73.5</v>
      </c>
      <c r="AU71">
        <v>60.4</v>
      </c>
      <c r="AV71">
        <v>42.4</v>
      </c>
      <c r="AW71">
        <v>31.4</v>
      </c>
      <c r="AX71">
        <v>35.299999999999997</v>
      </c>
      <c r="AY71">
        <v>30.3</v>
      </c>
      <c r="AZ71">
        <v>55.5</v>
      </c>
      <c r="BA71">
        <v>93.1</v>
      </c>
      <c r="BB71">
        <v>79.8</v>
      </c>
      <c r="BC71">
        <v>93.3</v>
      </c>
      <c r="BD71">
        <v>92.9</v>
      </c>
      <c r="BE71">
        <v>83.7</v>
      </c>
      <c r="BF71">
        <v>64.5</v>
      </c>
      <c r="BG71">
        <v>40.5</v>
      </c>
      <c r="BH71">
        <v>31.8</v>
      </c>
      <c r="BI71">
        <v>27.4</v>
      </c>
      <c r="BJ71">
        <v>10.199999999999999</v>
      </c>
      <c r="BK71">
        <v>16.899999999999999</v>
      </c>
      <c r="BL71">
        <v>30.2</v>
      </c>
      <c r="BM71">
        <v>53.2</v>
      </c>
      <c r="BN71">
        <v>48.9</v>
      </c>
      <c r="BO71">
        <v>86.9</v>
      </c>
      <c r="BP71">
        <v>76</v>
      </c>
      <c r="BQ71">
        <v>39.299999999999997</v>
      </c>
      <c r="BR71">
        <v>22.8</v>
      </c>
      <c r="BS71">
        <v>19.7</v>
      </c>
      <c r="BT71">
        <v>13.1</v>
      </c>
      <c r="BU71">
        <v>9.8000000000000007</v>
      </c>
      <c r="BV71">
        <v>15.6</v>
      </c>
      <c r="BW71">
        <v>19.5</v>
      </c>
      <c r="BX71">
        <v>77.400000000000006</v>
      </c>
      <c r="BY71">
        <v>88</v>
      </c>
    </row>
    <row r="72" spans="2:77" x14ac:dyDescent="0.15">
      <c r="B72">
        <v>3</v>
      </c>
      <c r="C72">
        <v>3</v>
      </c>
      <c r="D72">
        <v>80.099999999999994</v>
      </c>
      <c r="E72">
        <v>58.1</v>
      </c>
      <c r="F72">
        <v>38.299999999999997</v>
      </c>
      <c r="G72">
        <v>28</v>
      </c>
      <c r="H72">
        <v>30.9</v>
      </c>
      <c r="I72">
        <v>38.9</v>
      </c>
      <c r="J72">
        <v>105.3</v>
      </c>
      <c r="K72">
        <v>105.7</v>
      </c>
      <c r="L72">
        <v>75.5</v>
      </c>
      <c r="M72">
        <v>89.6</v>
      </c>
      <c r="N72">
        <v>69.2</v>
      </c>
      <c r="O72">
        <v>55.6</v>
      </c>
      <c r="P72">
        <v>40.9</v>
      </c>
      <c r="Q72">
        <v>31.8</v>
      </c>
      <c r="R72">
        <v>20.2</v>
      </c>
      <c r="S72">
        <v>16.7</v>
      </c>
      <c r="T72">
        <v>52.1</v>
      </c>
      <c r="U72">
        <v>61.3</v>
      </c>
      <c r="V72">
        <v>79.900000000000006</v>
      </c>
      <c r="W72">
        <v>74.099999999999994</v>
      </c>
      <c r="X72">
        <v>60</v>
      </c>
      <c r="Y72">
        <v>29</v>
      </c>
      <c r="Z72">
        <v>36.4</v>
      </c>
      <c r="AA72">
        <v>23.7</v>
      </c>
      <c r="AB72">
        <v>37.9</v>
      </c>
      <c r="AC72">
        <v>28.6</v>
      </c>
      <c r="AD72">
        <v>37.200000000000003</v>
      </c>
      <c r="AE72">
        <v>40.9</v>
      </c>
      <c r="AF72">
        <v>59.7</v>
      </c>
      <c r="AG72">
        <v>63</v>
      </c>
      <c r="AH72">
        <v>122.6</v>
      </c>
      <c r="AI72">
        <v>104.7</v>
      </c>
      <c r="AJ72">
        <v>95.8</v>
      </c>
      <c r="AK72">
        <v>92.2</v>
      </c>
      <c r="AL72">
        <v>66.900000000000006</v>
      </c>
      <c r="AM72">
        <v>49.4</v>
      </c>
      <c r="AN72">
        <v>15.6</v>
      </c>
      <c r="AO72">
        <v>58.9</v>
      </c>
      <c r="AP72">
        <v>97.2</v>
      </c>
      <c r="AQ72">
        <v>120.6</v>
      </c>
      <c r="AR72">
        <v>93</v>
      </c>
      <c r="AS72">
        <v>115</v>
      </c>
      <c r="AT72">
        <v>73.5</v>
      </c>
      <c r="AU72">
        <v>63.6</v>
      </c>
      <c r="AV72">
        <v>44.4</v>
      </c>
      <c r="AW72">
        <v>30.9</v>
      </c>
      <c r="AX72">
        <v>34</v>
      </c>
      <c r="AY72">
        <v>28</v>
      </c>
      <c r="AZ72">
        <v>54.8</v>
      </c>
      <c r="BA72">
        <v>90.7</v>
      </c>
      <c r="BB72">
        <v>78.900000000000006</v>
      </c>
      <c r="BC72">
        <v>91.5</v>
      </c>
      <c r="BD72">
        <v>93</v>
      </c>
      <c r="BE72">
        <v>83.1</v>
      </c>
      <c r="BF72">
        <v>63.1</v>
      </c>
      <c r="BG72">
        <v>40.5</v>
      </c>
      <c r="BH72">
        <v>29.7</v>
      </c>
      <c r="BI72">
        <v>26.4</v>
      </c>
      <c r="BJ72">
        <v>10.5</v>
      </c>
      <c r="BK72">
        <v>16.5</v>
      </c>
      <c r="BL72">
        <v>28.4</v>
      </c>
      <c r="BM72">
        <v>51.4</v>
      </c>
      <c r="BN72">
        <v>48.8</v>
      </c>
      <c r="BO72">
        <v>82.5</v>
      </c>
      <c r="BP72">
        <v>76.8</v>
      </c>
      <c r="BQ72">
        <v>37.299999999999997</v>
      </c>
      <c r="BR72">
        <v>22.2</v>
      </c>
      <c r="BS72">
        <v>19.8</v>
      </c>
      <c r="BT72">
        <v>11.9</v>
      </c>
      <c r="BU72">
        <v>9.9</v>
      </c>
      <c r="BV72">
        <v>15.1</v>
      </c>
      <c r="BW72">
        <v>20.100000000000001</v>
      </c>
      <c r="BX72">
        <v>73.099999999999994</v>
      </c>
      <c r="BY72">
        <v>88.4</v>
      </c>
    </row>
    <row r="73" spans="2:77" x14ac:dyDescent="0.15">
      <c r="B73">
        <v>3</v>
      </c>
      <c r="C73">
        <v>4</v>
      </c>
      <c r="D73">
        <v>79.3</v>
      </c>
      <c r="E73">
        <v>55.7</v>
      </c>
      <c r="F73">
        <v>42.3</v>
      </c>
      <c r="G73">
        <v>27.9</v>
      </c>
      <c r="H73">
        <v>27.9</v>
      </c>
      <c r="I73">
        <v>42</v>
      </c>
      <c r="J73">
        <v>105.1</v>
      </c>
      <c r="K73">
        <v>106.8</v>
      </c>
      <c r="L73">
        <v>75.599999999999994</v>
      </c>
      <c r="M73">
        <v>88.5</v>
      </c>
      <c r="N73">
        <v>69.3</v>
      </c>
      <c r="O73">
        <v>56.9</v>
      </c>
      <c r="P73">
        <v>39.5</v>
      </c>
      <c r="Q73">
        <v>32.4</v>
      </c>
      <c r="R73">
        <v>18.7</v>
      </c>
      <c r="S73">
        <v>16.8</v>
      </c>
      <c r="T73">
        <v>55.4</v>
      </c>
      <c r="U73">
        <v>59.7</v>
      </c>
      <c r="V73">
        <v>73.400000000000006</v>
      </c>
      <c r="W73">
        <v>77.2</v>
      </c>
      <c r="X73">
        <v>57.1</v>
      </c>
      <c r="Y73">
        <v>27.7</v>
      </c>
      <c r="Z73">
        <v>33.299999999999997</v>
      </c>
      <c r="AA73">
        <v>21.3</v>
      </c>
      <c r="AB73">
        <v>40.700000000000003</v>
      </c>
      <c r="AC73">
        <v>27.6</v>
      </c>
      <c r="AD73">
        <v>39.5</v>
      </c>
      <c r="AE73">
        <v>40</v>
      </c>
      <c r="AF73">
        <v>61.6</v>
      </c>
      <c r="AG73">
        <v>66.3</v>
      </c>
      <c r="AH73">
        <v>121.5</v>
      </c>
      <c r="AI73">
        <v>98</v>
      </c>
      <c r="AJ73">
        <v>100.4</v>
      </c>
      <c r="AK73">
        <v>87.3</v>
      </c>
      <c r="AL73">
        <v>66.2</v>
      </c>
      <c r="AM73">
        <v>49.7</v>
      </c>
      <c r="AN73">
        <v>15.9</v>
      </c>
      <c r="AO73">
        <v>59.5</v>
      </c>
      <c r="AP73">
        <v>99.1</v>
      </c>
      <c r="AQ73">
        <v>119.8</v>
      </c>
      <c r="AR73">
        <v>93.6</v>
      </c>
      <c r="AS73">
        <v>116.2</v>
      </c>
      <c r="AT73">
        <v>74.7</v>
      </c>
      <c r="AU73">
        <v>57.7</v>
      </c>
      <c r="AV73">
        <v>45.5</v>
      </c>
      <c r="AW73">
        <v>30.3</v>
      </c>
      <c r="AX73">
        <v>32.4</v>
      </c>
      <c r="AY73">
        <v>27</v>
      </c>
      <c r="AZ73">
        <v>55</v>
      </c>
      <c r="BA73">
        <v>90</v>
      </c>
      <c r="BB73">
        <v>86.1</v>
      </c>
      <c r="BC73">
        <v>90.1</v>
      </c>
      <c r="BD73">
        <v>96.1</v>
      </c>
      <c r="BE73">
        <v>82.7</v>
      </c>
      <c r="BF73">
        <v>61.9</v>
      </c>
      <c r="BG73">
        <v>38.4</v>
      </c>
      <c r="BH73">
        <v>28.5</v>
      </c>
      <c r="BI73">
        <v>25.3</v>
      </c>
      <c r="BJ73">
        <v>9.9</v>
      </c>
      <c r="BK73">
        <v>16</v>
      </c>
      <c r="BL73">
        <v>29.2</v>
      </c>
      <c r="BM73">
        <v>51.1</v>
      </c>
      <c r="BN73">
        <v>50.5</v>
      </c>
      <c r="BO73">
        <v>78.099999999999994</v>
      </c>
      <c r="BP73">
        <v>76.3</v>
      </c>
      <c r="BQ73">
        <v>36.700000000000003</v>
      </c>
      <c r="BR73">
        <v>21.3</v>
      </c>
      <c r="BS73">
        <v>20</v>
      </c>
      <c r="BT73">
        <v>12.2</v>
      </c>
      <c r="BU73">
        <v>11.4</v>
      </c>
      <c r="BV73">
        <v>13.3</v>
      </c>
      <c r="BW73">
        <v>20.2</v>
      </c>
      <c r="BX73">
        <v>73</v>
      </c>
      <c r="BY73">
        <v>94.9</v>
      </c>
    </row>
    <row r="74" spans="2:77" x14ac:dyDescent="0.15">
      <c r="B74">
        <v>3</v>
      </c>
      <c r="C74">
        <v>5</v>
      </c>
      <c r="D74">
        <v>76.7</v>
      </c>
      <c r="E74">
        <v>56.4</v>
      </c>
      <c r="F74">
        <v>41</v>
      </c>
      <c r="G74">
        <v>25.1</v>
      </c>
      <c r="H74">
        <v>28.4</v>
      </c>
      <c r="I74">
        <v>42.6</v>
      </c>
      <c r="J74">
        <v>103.5</v>
      </c>
      <c r="K74">
        <v>107.9</v>
      </c>
      <c r="L74">
        <v>74.7</v>
      </c>
      <c r="M74">
        <v>87.8</v>
      </c>
      <c r="N74">
        <v>67.2</v>
      </c>
      <c r="O74">
        <v>58.8</v>
      </c>
      <c r="P74">
        <v>45.3</v>
      </c>
      <c r="Q74">
        <v>32.4</v>
      </c>
      <c r="R74">
        <v>18.3</v>
      </c>
      <c r="S74">
        <v>17.3</v>
      </c>
      <c r="T74">
        <v>58</v>
      </c>
      <c r="U74">
        <v>61.3</v>
      </c>
      <c r="V74">
        <v>72.5</v>
      </c>
      <c r="W74">
        <v>85.3</v>
      </c>
      <c r="X74">
        <v>53.5</v>
      </c>
      <c r="Y74">
        <v>24.7</v>
      </c>
      <c r="Z74">
        <v>30.4</v>
      </c>
      <c r="AA74">
        <v>20.9</v>
      </c>
      <c r="AB74">
        <v>38.700000000000003</v>
      </c>
      <c r="AC74">
        <v>28.6</v>
      </c>
      <c r="AD74">
        <v>39.299999999999997</v>
      </c>
      <c r="AE74">
        <v>41</v>
      </c>
      <c r="AF74">
        <v>68.3</v>
      </c>
      <c r="AG74">
        <v>69.400000000000006</v>
      </c>
      <c r="AH74">
        <v>122.2</v>
      </c>
      <c r="AI74">
        <v>93.8</v>
      </c>
      <c r="AJ74">
        <v>102.4</v>
      </c>
      <c r="AK74">
        <v>85.5</v>
      </c>
      <c r="AL74">
        <v>68.099999999999994</v>
      </c>
      <c r="AM74">
        <v>48.1</v>
      </c>
      <c r="AN74">
        <v>18.399999999999999</v>
      </c>
      <c r="AO74">
        <v>59.6</v>
      </c>
      <c r="AP74">
        <v>95.7</v>
      </c>
      <c r="AQ74">
        <v>120.2</v>
      </c>
      <c r="AR74">
        <v>98.9</v>
      </c>
      <c r="AS74">
        <v>109.2</v>
      </c>
      <c r="AT74">
        <v>77.7</v>
      </c>
      <c r="AU74">
        <v>61.1</v>
      </c>
      <c r="AV74">
        <v>45.6</v>
      </c>
      <c r="AW74">
        <v>30.1</v>
      </c>
      <c r="AX74">
        <v>31.2</v>
      </c>
      <c r="AY74">
        <v>29.1</v>
      </c>
      <c r="AZ74">
        <v>54.7</v>
      </c>
      <c r="BA74">
        <v>88.8</v>
      </c>
      <c r="BB74">
        <v>84.6</v>
      </c>
      <c r="BC74">
        <v>90.3</v>
      </c>
      <c r="BD74">
        <v>96</v>
      </c>
      <c r="BE74">
        <v>80.400000000000006</v>
      </c>
      <c r="BF74">
        <v>63.1</v>
      </c>
      <c r="BG74">
        <v>36.299999999999997</v>
      </c>
      <c r="BH74">
        <v>30.6</v>
      </c>
      <c r="BI74">
        <v>26</v>
      </c>
      <c r="BJ74">
        <v>9</v>
      </c>
      <c r="BK74">
        <v>16.5</v>
      </c>
      <c r="BL74">
        <v>29.7</v>
      </c>
      <c r="BM74">
        <v>50</v>
      </c>
      <c r="BN74">
        <v>49.1</v>
      </c>
      <c r="BO74">
        <v>76.5</v>
      </c>
      <c r="BP74">
        <v>75.099999999999994</v>
      </c>
      <c r="BQ74">
        <v>36</v>
      </c>
      <c r="BR74">
        <v>20.3</v>
      </c>
      <c r="BS74">
        <v>21</v>
      </c>
      <c r="BT74">
        <v>10.3</v>
      </c>
      <c r="BU74">
        <v>11.8</v>
      </c>
      <c r="BV74">
        <v>11.8</v>
      </c>
      <c r="BW74">
        <v>22.2</v>
      </c>
      <c r="BX74">
        <v>71.5</v>
      </c>
      <c r="BY74">
        <v>97.1</v>
      </c>
    </row>
    <row r="75" spans="2:77" x14ac:dyDescent="0.15">
      <c r="B75">
        <v>3</v>
      </c>
      <c r="C75">
        <v>6</v>
      </c>
      <c r="D75">
        <v>67.900000000000006</v>
      </c>
      <c r="E75">
        <v>61.1</v>
      </c>
      <c r="F75">
        <v>41.1</v>
      </c>
      <c r="G75">
        <v>23.2</v>
      </c>
      <c r="H75">
        <v>27.8</v>
      </c>
      <c r="I75">
        <v>35.4</v>
      </c>
      <c r="J75">
        <v>100.7</v>
      </c>
      <c r="K75">
        <v>113.4</v>
      </c>
      <c r="L75">
        <v>77.3</v>
      </c>
      <c r="M75">
        <v>89.7</v>
      </c>
      <c r="N75">
        <v>62.3</v>
      </c>
      <c r="O75">
        <v>60.5</v>
      </c>
      <c r="P75">
        <v>45.5</v>
      </c>
      <c r="Q75">
        <v>31.8</v>
      </c>
      <c r="R75">
        <v>18.7</v>
      </c>
      <c r="S75">
        <v>17.399999999999999</v>
      </c>
      <c r="T75">
        <v>57.8</v>
      </c>
      <c r="U75">
        <v>64.2</v>
      </c>
      <c r="V75">
        <v>73.599999999999994</v>
      </c>
      <c r="W75">
        <v>85.4</v>
      </c>
      <c r="X75">
        <v>51.4</v>
      </c>
      <c r="Y75">
        <v>23</v>
      </c>
      <c r="Z75">
        <v>32.1</v>
      </c>
      <c r="AA75">
        <v>29.9</v>
      </c>
      <c r="AB75">
        <v>38.9</v>
      </c>
      <c r="AC75">
        <v>27.6</v>
      </c>
      <c r="AD75">
        <v>39.1</v>
      </c>
      <c r="AE75">
        <v>37.5</v>
      </c>
      <c r="AF75">
        <v>67.2</v>
      </c>
      <c r="AG75">
        <v>77.099999999999994</v>
      </c>
      <c r="AH75">
        <v>128.69999999999999</v>
      </c>
      <c r="AI75">
        <v>91.5</v>
      </c>
      <c r="AJ75">
        <v>100.9</v>
      </c>
      <c r="AK75">
        <v>84.5</v>
      </c>
      <c r="AL75">
        <v>68.599999999999994</v>
      </c>
      <c r="AM75">
        <v>44.5</v>
      </c>
      <c r="AN75">
        <v>19.100000000000001</v>
      </c>
      <c r="AO75">
        <v>59.5</v>
      </c>
      <c r="AP75">
        <v>93.8</v>
      </c>
      <c r="AQ75">
        <v>122.1</v>
      </c>
      <c r="AR75">
        <v>102.2</v>
      </c>
      <c r="AS75">
        <v>105</v>
      </c>
      <c r="AT75">
        <v>77.7</v>
      </c>
      <c r="AU75">
        <v>63</v>
      </c>
      <c r="AV75">
        <v>46.3</v>
      </c>
      <c r="AW75">
        <v>29</v>
      </c>
      <c r="AX75">
        <v>30.8</v>
      </c>
      <c r="AY75">
        <v>30.3</v>
      </c>
      <c r="AZ75">
        <v>55.8</v>
      </c>
      <c r="BA75">
        <v>88.6</v>
      </c>
      <c r="BB75">
        <v>83.3</v>
      </c>
      <c r="BC75">
        <v>88.7</v>
      </c>
      <c r="BD75">
        <v>95.1</v>
      </c>
      <c r="BE75">
        <v>79.8</v>
      </c>
      <c r="BF75">
        <v>67.3</v>
      </c>
      <c r="BG75">
        <v>35.700000000000003</v>
      </c>
      <c r="BH75">
        <v>30.6</v>
      </c>
      <c r="BI75">
        <v>25.4</v>
      </c>
      <c r="BJ75">
        <v>9</v>
      </c>
      <c r="BK75">
        <v>16</v>
      </c>
      <c r="BL75">
        <v>30.3</v>
      </c>
      <c r="BM75">
        <v>52.6</v>
      </c>
      <c r="BN75">
        <v>46.8</v>
      </c>
      <c r="BO75">
        <v>73.2</v>
      </c>
      <c r="BP75">
        <v>72.7</v>
      </c>
      <c r="BQ75">
        <v>38.4</v>
      </c>
      <c r="BR75">
        <v>21.3</v>
      </c>
      <c r="BS75">
        <v>20.9</v>
      </c>
      <c r="BT75">
        <v>11.4</v>
      </c>
      <c r="BU75">
        <v>10.5</v>
      </c>
      <c r="BV75">
        <v>11.6</v>
      </c>
      <c r="BW75">
        <v>25</v>
      </c>
      <c r="BX75">
        <v>69.2</v>
      </c>
      <c r="BY75">
        <v>95.1</v>
      </c>
    </row>
    <row r="76" spans="2:77" x14ac:dyDescent="0.15">
      <c r="B76">
        <v>3</v>
      </c>
      <c r="C76">
        <v>7</v>
      </c>
      <c r="D76">
        <v>63.2</v>
      </c>
      <c r="E76">
        <v>63.7</v>
      </c>
      <c r="F76">
        <v>44.7</v>
      </c>
      <c r="G76">
        <v>25.6</v>
      </c>
      <c r="H76">
        <v>27.9</v>
      </c>
      <c r="I76">
        <v>38.299999999999997</v>
      </c>
      <c r="J76">
        <v>97.7</v>
      </c>
      <c r="K76">
        <v>115</v>
      </c>
      <c r="L76">
        <v>74.400000000000006</v>
      </c>
      <c r="M76">
        <v>89.6</v>
      </c>
      <c r="N76">
        <v>63.7</v>
      </c>
      <c r="O76">
        <v>59.3</v>
      </c>
      <c r="P76">
        <v>45.9</v>
      </c>
      <c r="Q76">
        <v>31.8</v>
      </c>
      <c r="R76">
        <v>17.5</v>
      </c>
      <c r="S76">
        <v>16.399999999999999</v>
      </c>
      <c r="T76">
        <v>57</v>
      </c>
      <c r="U76">
        <v>61.8</v>
      </c>
      <c r="V76">
        <v>70.900000000000006</v>
      </c>
      <c r="W76">
        <v>80.7</v>
      </c>
      <c r="X76">
        <v>46.8</v>
      </c>
      <c r="Y76">
        <v>36</v>
      </c>
      <c r="Z76">
        <v>35.4</v>
      </c>
      <c r="AA76">
        <v>30.8</v>
      </c>
      <c r="AB76">
        <v>45.8</v>
      </c>
      <c r="AC76">
        <v>30.6</v>
      </c>
      <c r="AD76">
        <v>39.799999999999997</v>
      </c>
      <c r="AE76">
        <v>37.299999999999997</v>
      </c>
      <c r="AF76">
        <v>63.5</v>
      </c>
      <c r="AG76">
        <v>78.7</v>
      </c>
      <c r="AH76">
        <v>124.5</v>
      </c>
      <c r="AI76">
        <v>87.6</v>
      </c>
      <c r="AJ76">
        <v>97.8</v>
      </c>
      <c r="AK76">
        <v>85.8</v>
      </c>
      <c r="AL76">
        <v>67.8</v>
      </c>
      <c r="AM76">
        <v>48</v>
      </c>
      <c r="AN76">
        <v>17.7</v>
      </c>
      <c r="AO76">
        <v>57.3</v>
      </c>
      <c r="AP76">
        <v>92.5</v>
      </c>
      <c r="AQ76">
        <v>122.5</v>
      </c>
      <c r="AR76">
        <v>101.7</v>
      </c>
      <c r="AS76">
        <v>105.9</v>
      </c>
      <c r="AT76">
        <v>77.5</v>
      </c>
      <c r="AU76">
        <v>65.400000000000006</v>
      </c>
      <c r="AV76">
        <v>44</v>
      </c>
      <c r="AW76">
        <v>28.5</v>
      </c>
      <c r="AX76">
        <v>30.5</v>
      </c>
      <c r="AY76">
        <v>29.2</v>
      </c>
      <c r="AZ76">
        <v>55.3</v>
      </c>
      <c r="BA76">
        <v>87.2</v>
      </c>
      <c r="BB76">
        <v>80.400000000000006</v>
      </c>
      <c r="BC76">
        <v>87.6</v>
      </c>
      <c r="BD76">
        <v>94.3</v>
      </c>
      <c r="BE76">
        <v>76.400000000000006</v>
      </c>
      <c r="BF76">
        <v>67.2</v>
      </c>
      <c r="BG76">
        <v>37</v>
      </c>
      <c r="BH76">
        <v>32.1</v>
      </c>
      <c r="BI76">
        <v>24.8</v>
      </c>
      <c r="BJ76">
        <v>8.8000000000000007</v>
      </c>
      <c r="BK76">
        <v>17.600000000000001</v>
      </c>
      <c r="BL76">
        <v>29.2</v>
      </c>
      <c r="BM76">
        <v>50.6</v>
      </c>
      <c r="BN76">
        <v>46.8</v>
      </c>
      <c r="BO76">
        <v>70.3</v>
      </c>
      <c r="BP76">
        <v>72.2</v>
      </c>
      <c r="BQ76">
        <v>43.3</v>
      </c>
      <c r="BR76">
        <v>20.9</v>
      </c>
      <c r="BS76">
        <v>21.3</v>
      </c>
      <c r="BT76">
        <v>11.5</v>
      </c>
      <c r="BU76">
        <v>10.4</v>
      </c>
      <c r="BV76">
        <v>13.2</v>
      </c>
      <c r="BW76">
        <v>24.4</v>
      </c>
      <c r="BX76">
        <v>64.599999999999994</v>
      </c>
      <c r="BY76">
        <v>91.7</v>
      </c>
    </row>
    <row r="77" spans="2:77" x14ac:dyDescent="0.15">
      <c r="B77">
        <v>3</v>
      </c>
      <c r="C77">
        <v>8</v>
      </c>
      <c r="D77">
        <v>60.9</v>
      </c>
      <c r="E77">
        <v>66</v>
      </c>
      <c r="F77">
        <v>42.9</v>
      </c>
      <c r="G77">
        <v>29.5</v>
      </c>
      <c r="H77">
        <v>30.4</v>
      </c>
      <c r="I77">
        <v>37.299999999999997</v>
      </c>
      <c r="J77">
        <v>97.5</v>
      </c>
      <c r="K77">
        <v>119.9</v>
      </c>
      <c r="L77">
        <v>76.7</v>
      </c>
      <c r="M77">
        <v>86.2</v>
      </c>
      <c r="N77">
        <v>65.3</v>
      </c>
      <c r="O77">
        <v>55.8</v>
      </c>
      <c r="P77">
        <v>46.9</v>
      </c>
      <c r="Q77">
        <v>34.5</v>
      </c>
      <c r="R77">
        <v>17</v>
      </c>
      <c r="S77">
        <v>16.600000000000001</v>
      </c>
      <c r="T77">
        <v>57.1</v>
      </c>
      <c r="U77">
        <v>59.7</v>
      </c>
      <c r="V77">
        <v>70.3</v>
      </c>
      <c r="W77">
        <v>84.3</v>
      </c>
      <c r="X77">
        <v>47.2</v>
      </c>
      <c r="Y77">
        <v>35.1</v>
      </c>
      <c r="Z77">
        <v>37.700000000000003</v>
      </c>
      <c r="AA77">
        <v>30.2</v>
      </c>
      <c r="AB77">
        <v>37.200000000000003</v>
      </c>
      <c r="AC77">
        <v>33.799999999999997</v>
      </c>
      <c r="AD77">
        <v>39.799999999999997</v>
      </c>
      <c r="AE77">
        <v>39.799999999999997</v>
      </c>
      <c r="AF77">
        <v>61.7</v>
      </c>
      <c r="AG77">
        <v>79</v>
      </c>
      <c r="AH77">
        <v>117.7</v>
      </c>
      <c r="AI77">
        <v>87.3</v>
      </c>
      <c r="AJ77">
        <v>94.2</v>
      </c>
      <c r="AK77">
        <v>85</v>
      </c>
      <c r="AL77">
        <v>67</v>
      </c>
      <c r="AM77">
        <v>51.7</v>
      </c>
      <c r="AN77">
        <v>17.3</v>
      </c>
      <c r="AO77">
        <v>59.1</v>
      </c>
      <c r="AP77">
        <v>92</v>
      </c>
      <c r="AQ77">
        <v>124.5</v>
      </c>
      <c r="AR77">
        <v>103.2</v>
      </c>
      <c r="AS77">
        <v>107.1</v>
      </c>
      <c r="AT77">
        <v>75</v>
      </c>
      <c r="AU77">
        <v>64.099999999999994</v>
      </c>
      <c r="AV77">
        <v>40.9</v>
      </c>
      <c r="AW77">
        <v>29.9</v>
      </c>
      <c r="AX77">
        <v>28.2</v>
      </c>
      <c r="AY77">
        <v>28.6</v>
      </c>
      <c r="AZ77">
        <v>54</v>
      </c>
      <c r="BA77">
        <v>87.1</v>
      </c>
      <c r="BB77">
        <v>77.8</v>
      </c>
      <c r="BC77">
        <v>85.5</v>
      </c>
      <c r="BD77">
        <v>92.8</v>
      </c>
      <c r="BE77">
        <v>73.3</v>
      </c>
      <c r="BF77">
        <v>66.099999999999994</v>
      </c>
      <c r="BG77">
        <v>36.6</v>
      </c>
      <c r="BH77">
        <v>31.4</v>
      </c>
      <c r="BI77">
        <v>27.4</v>
      </c>
      <c r="BJ77">
        <v>9.3000000000000007</v>
      </c>
      <c r="BK77">
        <v>16.5</v>
      </c>
      <c r="BL77">
        <v>28.7</v>
      </c>
      <c r="BM77">
        <v>80.7</v>
      </c>
      <c r="BN77">
        <v>45.9</v>
      </c>
      <c r="BO77">
        <v>67</v>
      </c>
      <c r="BP77">
        <v>70.8</v>
      </c>
      <c r="BQ77">
        <v>43.9</v>
      </c>
      <c r="BR77">
        <v>20.6</v>
      </c>
      <c r="BS77">
        <v>21.3</v>
      </c>
      <c r="BT77">
        <v>10</v>
      </c>
      <c r="BU77">
        <v>12.1</v>
      </c>
      <c r="BV77">
        <v>14.6</v>
      </c>
      <c r="BW77">
        <v>23.6</v>
      </c>
      <c r="BX77">
        <v>62.1</v>
      </c>
      <c r="BY77">
        <v>89.9</v>
      </c>
    </row>
    <row r="78" spans="2:77" x14ac:dyDescent="0.15">
      <c r="B78">
        <v>3</v>
      </c>
      <c r="C78">
        <v>9</v>
      </c>
      <c r="D78">
        <v>56.3</v>
      </c>
      <c r="E78">
        <v>59.5</v>
      </c>
      <c r="F78">
        <v>39.200000000000003</v>
      </c>
      <c r="G78">
        <v>31.3</v>
      </c>
      <c r="H78">
        <v>30.7</v>
      </c>
      <c r="I78">
        <v>40.200000000000003</v>
      </c>
      <c r="J78">
        <v>96.4</v>
      </c>
      <c r="K78">
        <v>119.3</v>
      </c>
      <c r="L78">
        <v>75.5</v>
      </c>
      <c r="M78">
        <v>86.8</v>
      </c>
      <c r="N78">
        <v>66.599999999999994</v>
      </c>
      <c r="O78">
        <v>50.4</v>
      </c>
      <c r="P78">
        <v>41.2</v>
      </c>
      <c r="Q78">
        <v>32.9</v>
      </c>
      <c r="R78">
        <v>18</v>
      </c>
      <c r="S78">
        <v>17.3</v>
      </c>
      <c r="T78">
        <v>59.8</v>
      </c>
      <c r="U78">
        <v>58.5</v>
      </c>
      <c r="V78">
        <v>68.3</v>
      </c>
      <c r="W78">
        <v>91</v>
      </c>
      <c r="X78">
        <v>52.5</v>
      </c>
      <c r="Y78">
        <v>38.1</v>
      </c>
      <c r="Z78">
        <v>37.5</v>
      </c>
      <c r="AA78">
        <v>29.9</v>
      </c>
      <c r="AB78">
        <v>37.700000000000003</v>
      </c>
      <c r="AC78">
        <v>32.799999999999997</v>
      </c>
      <c r="AD78">
        <v>37.9</v>
      </c>
      <c r="AE78">
        <v>62.6</v>
      </c>
      <c r="AF78">
        <v>58</v>
      </c>
      <c r="AG78">
        <v>79.5</v>
      </c>
      <c r="AH78">
        <v>107.6</v>
      </c>
      <c r="AI78">
        <v>90.4</v>
      </c>
      <c r="AJ78">
        <v>92.8</v>
      </c>
      <c r="AK78">
        <v>83.2</v>
      </c>
      <c r="AL78">
        <v>67.599999999999994</v>
      </c>
      <c r="AM78">
        <v>61.9</v>
      </c>
      <c r="AN78">
        <v>16.100000000000001</v>
      </c>
      <c r="AO78">
        <v>60.4</v>
      </c>
      <c r="AP78">
        <v>98.7</v>
      </c>
      <c r="AQ78">
        <v>126.5</v>
      </c>
      <c r="AR78">
        <v>103.9</v>
      </c>
      <c r="AS78">
        <v>107.6</v>
      </c>
      <c r="AT78">
        <v>84.5</v>
      </c>
      <c r="AU78">
        <v>62.6</v>
      </c>
      <c r="AV78">
        <v>41.6</v>
      </c>
      <c r="AW78">
        <v>28.6</v>
      </c>
      <c r="AX78">
        <v>27.7</v>
      </c>
      <c r="AY78">
        <v>29.4</v>
      </c>
      <c r="AZ78">
        <v>53.3</v>
      </c>
      <c r="BA78">
        <v>92.3</v>
      </c>
      <c r="BB78">
        <v>74.8</v>
      </c>
      <c r="BC78">
        <v>85</v>
      </c>
      <c r="BD78">
        <v>94.4</v>
      </c>
      <c r="BE78">
        <v>71.400000000000006</v>
      </c>
      <c r="BF78">
        <v>66.099999999999994</v>
      </c>
      <c r="BG78">
        <v>37.5</v>
      </c>
      <c r="BH78">
        <v>31.3</v>
      </c>
      <c r="BI78">
        <v>28.9</v>
      </c>
      <c r="BJ78">
        <v>8.4</v>
      </c>
      <c r="BK78">
        <v>16.8</v>
      </c>
      <c r="BL78">
        <v>27.2</v>
      </c>
      <c r="BM78">
        <v>115.7</v>
      </c>
      <c r="BN78">
        <v>45.8</v>
      </c>
      <c r="BO78">
        <v>63.5</v>
      </c>
      <c r="BP78">
        <v>69.599999999999994</v>
      </c>
      <c r="BQ78">
        <v>41.5</v>
      </c>
      <c r="BR78">
        <v>20.7</v>
      </c>
      <c r="BS78">
        <v>19.899999999999999</v>
      </c>
      <c r="BT78">
        <v>9.5</v>
      </c>
      <c r="BU78">
        <v>12</v>
      </c>
      <c r="BV78">
        <v>14.8</v>
      </c>
      <c r="BW78">
        <v>22.1</v>
      </c>
      <c r="BX78">
        <v>60.6</v>
      </c>
      <c r="BY78">
        <v>89.5</v>
      </c>
    </row>
    <row r="79" spans="2:77" x14ac:dyDescent="0.15">
      <c r="B79">
        <v>3</v>
      </c>
      <c r="C79">
        <v>10</v>
      </c>
      <c r="D79">
        <v>59.2</v>
      </c>
      <c r="E79">
        <v>62.2</v>
      </c>
      <c r="F79">
        <v>38.299999999999997</v>
      </c>
      <c r="G79">
        <v>33.5</v>
      </c>
      <c r="H79">
        <v>30.3</v>
      </c>
      <c r="I79">
        <v>41.8</v>
      </c>
      <c r="J79">
        <v>107.1</v>
      </c>
      <c r="K79">
        <v>123.7</v>
      </c>
      <c r="L79">
        <v>73.8</v>
      </c>
      <c r="M79">
        <v>85.7</v>
      </c>
      <c r="N79">
        <v>68.599999999999994</v>
      </c>
      <c r="O79">
        <v>46.4</v>
      </c>
      <c r="P79">
        <v>41.9</v>
      </c>
      <c r="Q79">
        <v>29.4</v>
      </c>
      <c r="R79">
        <v>17</v>
      </c>
      <c r="S79">
        <v>18.600000000000001</v>
      </c>
      <c r="T79">
        <v>59.2</v>
      </c>
      <c r="U79">
        <v>60.8</v>
      </c>
      <c r="V79">
        <v>73.3</v>
      </c>
      <c r="W79">
        <v>88.9</v>
      </c>
      <c r="X79">
        <v>55.5</v>
      </c>
      <c r="Y79">
        <v>37.1</v>
      </c>
      <c r="Z79">
        <v>38.200000000000003</v>
      </c>
      <c r="AA79">
        <v>30.8</v>
      </c>
      <c r="AB79">
        <v>35.5</v>
      </c>
      <c r="AC79">
        <v>30</v>
      </c>
      <c r="AD79">
        <v>35.5</v>
      </c>
      <c r="AE79">
        <v>74.7</v>
      </c>
      <c r="AF79">
        <v>58.4</v>
      </c>
      <c r="AG79">
        <v>79.099999999999994</v>
      </c>
      <c r="AH79">
        <v>106.3</v>
      </c>
      <c r="AI79">
        <v>88.6</v>
      </c>
      <c r="AJ79">
        <v>95.1</v>
      </c>
      <c r="AK79">
        <v>82.6</v>
      </c>
      <c r="AL79">
        <v>68.3</v>
      </c>
      <c r="AM79">
        <v>59.2</v>
      </c>
      <c r="AN79">
        <v>17.3</v>
      </c>
      <c r="AO79">
        <v>60.1</v>
      </c>
      <c r="AP79">
        <v>105</v>
      </c>
      <c r="AQ79">
        <v>124.7</v>
      </c>
      <c r="AR79">
        <v>117.2</v>
      </c>
      <c r="AS79">
        <v>105.7</v>
      </c>
      <c r="AT79">
        <v>87.1</v>
      </c>
      <c r="AU79">
        <v>61.8</v>
      </c>
      <c r="AV79">
        <v>43.2</v>
      </c>
      <c r="AW79">
        <v>28.8</v>
      </c>
      <c r="AX79">
        <v>27.7</v>
      </c>
      <c r="AY79">
        <v>26.8</v>
      </c>
      <c r="AZ79">
        <v>54.5</v>
      </c>
      <c r="BA79">
        <v>91.3</v>
      </c>
      <c r="BB79">
        <v>73.3</v>
      </c>
      <c r="BC79">
        <v>84.5</v>
      </c>
      <c r="BD79">
        <v>97.4</v>
      </c>
      <c r="BE79">
        <v>78.5</v>
      </c>
      <c r="BF79">
        <v>64.7</v>
      </c>
      <c r="BG79">
        <v>40.200000000000003</v>
      </c>
      <c r="BH79">
        <v>31.6</v>
      </c>
      <c r="BI79">
        <v>29.8</v>
      </c>
      <c r="BJ79">
        <v>7.4</v>
      </c>
      <c r="BK79">
        <v>18.899999999999999</v>
      </c>
      <c r="BL79">
        <v>30.5</v>
      </c>
      <c r="BM79">
        <v>101.3</v>
      </c>
      <c r="BN79">
        <v>46.2</v>
      </c>
      <c r="BO79">
        <v>61</v>
      </c>
      <c r="BP79">
        <v>69.400000000000006</v>
      </c>
      <c r="BQ79">
        <v>37.700000000000003</v>
      </c>
      <c r="BR79">
        <v>19.5</v>
      </c>
      <c r="BS79">
        <v>19.2</v>
      </c>
      <c r="BT79">
        <v>10.199999999999999</v>
      </c>
      <c r="BU79">
        <v>11.7</v>
      </c>
      <c r="BV79">
        <v>15.7</v>
      </c>
      <c r="BW79">
        <v>20.6</v>
      </c>
      <c r="BX79">
        <v>59.4</v>
      </c>
      <c r="BY79">
        <v>87.5</v>
      </c>
    </row>
    <row r="80" spans="2:77" x14ac:dyDescent="0.15">
      <c r="B80">
        <v>3</v>
      </c>
      <c r="C80">
        <v>11</v>
      </c>
      <c r="D80">
        <v>55.6</v>
      </c>
      <c r="E80">
        <v>61</v>
      </c>
      <c r="F80">
        <v>39.799999999999997</v>
      </c>
      <c r="G80">
        <v>27.6</v>
      </c>
      <c r="H80">
        <v>28.1</v>
      </c>
      <c r="I80">
        <v>43.1</v>
      </c>
      <c r="J80">
        <v>119.2</v>
      </c>
      <c r="K80">
        <v>119.5</v>
      </c>
      <c r="L80">
        <v>75.3</v>
      </c>
      <c r="M80">
        <v>86.3</v>
      </c>
      <c r="N80">
        <v>70.400000000000006</v>
      </c>
      <c r="O80">
        <v>48.2</v>
      </c>
      <c r="P80">
        <v>48.4</v>
      </c>
      <c r="Q80">
        <v>29.8</v>
      </c>
      <c r="R80">
        <v>16.2</v>
      </c>
      <c r="S80">
        <v>18.5</v>
      </c>
      <c r="T80">
        <v>58.9</v>
      </c>
      <c r="U80">
        <v>68.599999999999994</v>
      </c>
      <c r="V80">
        <v>75.7</v>
      </c>
      <c r="W80">
        <v>83.9</v>
      </c>
      <c r="X80">
        <v>59.2</v>
      </c>
      <c r="Y80">
        <v>38</v>
      </c>
      <c r="Z80">
        <v>39</v>
      </c>
      <c r="AA80">
        <v>33</v>
      </c>
      <c r="AB80">
        <v>36.6</v>
      </c>
      <c r="AC80">
        <v>28.2</v>
      </c>
      <c r="AD80">
        <v>34.200000000000003</v>
      </c>
      <c r="AE80">
        <v>71.900000000000006</v>
      </c>
      <c r="AF80">
        <v>57.9</v>
      </c>
      <c r="AG80">
        <v>78.3</v>
      </c>
      <c r="AH80">
        <v>101.5</v>
      </c>
      <c r="AI80">
        <v>88.3</v>
      </c>
      <c r="AJ80">
        <v>98.9</v>
      </c>
      <c r="AK80">
        <v>80.7</v>
      </c>
      <c r="AL80">
        <v>69.3</v>
      </c>
      <c r="AM80">
        <v>59.6</v>
      </c>
      <c r="AN80">
        <v>17.2</v>
      </c>
      <c r="AO80">
        <v>59.5</v>
      </c>
      <c r="AP80">
        <v>100.2</v>
      </c>
      <c r="AQ80">
        <v>121.4</v>
      </c>
      <c r="AR80">
        <v>117</v>
      </c>
      <c r="AS80">
        <v>104.8</v>
      </c>
      <c r="AT80">
        <v>79.599999999999994</v>
      </c>
      <c r="AU80">
        <v>59.9</v>
      </c>
      <c r="AV80">
        <v>44</v>
      </c>
      <c r="AW80">
        <v>30</v>
      </c>
      <c r="AX80">
        <v>26</v>
      </c>
      <c r="AY80">
        <v>26.6</v>
      </c>
      <c r="AZ80">
        <v>53.3</v>
      </c>
      <c r="BA80">
        <v>90.9</v>
      </c>
      <c r="BB80">
        <v>73.5</v>
      </c>
      <c r="BC80">
        <v>85.9</v>
      </c>
      <c r="BD80">
        <v>95.5</v>
      </c>
      <c r="BE80">
        <v>78.5</v>
      </c>
      <c r="BF80">
        <v>65.099999999999994</v>
      </c>
      <c r="BG80">
        <v>39.700000000000003</v>
      </c>
      <c r="BH80">
        <v>29.8</v>
      </c>
      <c r="BI80">
        <v>29.5</v>
      </c>
      <c r="BJ80">
        <v>8.8000000000000007</v>
      </c>
      <c r="BK80">
        <v>20.9</v>
      </c>
      <c r="BL80">
        <v>35.6</v>
      </c>
      <c r="BM80">
        <v>91.4</v>
      </c>
      <c r="BN80">
        <v>44.9</v>
      </c>
      <c r="BO80">
        <v>61</v>
      </c>
      <c r="BP80">
        <v>72.400000000000006</v>
      </c>
      <c r="BQ80">
        <v>39.200000000000003</v>
      </c>
      <c r="BR80">
        <v>18.5</v>
      </c>
      <c r="BS80">
        <v>19</v>
      </c>
      <c r="BT80">
        <v>11</v>
      </c>
      <c r="BU80">
        <v>11.4</v>
      </c>
      <c r="BV80">
        <v>15.1</v>
      </c>
      <c r="BW80">
        <v>22.5</v>
      </c>
      <c r="BX80">
        <v>59.9</v>
      </c>
      <c r="BY80">
        <v>85.6</v>
      </c>
    </row>
    <row r="81" spans="2:77" x14ac:dyDescent="0.15">
      <c r="B81">
        <v>3</v>
      </c>
      <c r="C81">
        <v>12</v>
      </c>
      <c r="D81">
        <v>61.6</v>
      </c>
      <c r="E81">
        <v>56.6</v>
      </c>
      <c r="F81">
        <v>40.200000000000003</v>
      </c>
      <c r="G81">
        <v>27</v>
      </c>
      <c r="H81">
        <v>22.9</v>
      </c>
      <c r="I81">
        <v>64.099999999999994</v>
      </c>
      <c r="J81">
        <v>100.5</v>
      </c>
      <c r="K81">
        <v>118.1</v>
      </c>
      <c r="L81">
        <v>75.2</v>
      </c>
      <c r="M81">
        <v>84.5</v>
      </c>
      <c r="N81">
        <v>66.8</v>
      </c>
      <c r="O81">
        <v>50.5</v>
      </c>
      <c r="P81">
        <v>46.2</v>
      </c>
      <c r="Q81">
        <v>31.5</v>
      </c>
      <c r="R81">
        <v>15</v>
      </c>
      <c r="S81">
        <v>18.100000000000001</v>
      </c>
      <c r="T81">
        <v>57.1</v>
      </c>
      <c r="U81">
        <v>72.7</v>
      </c>
      <c r="V81">
        <v>72.099999999999994</v>
      </c>
      <c r="W81">
        <v>80</v>
      </c>
      <c r="X81">
        <v>59.8</v>
      </c>
      <c r="Y81">
        <v>37.799999999999997</v>
      </c>
      <c r="Z81">
        <v>38.1</v>
      </c>
      <c r="AA81">
        <v>33.799999999999997</v>
      </c>
      <c r="AB81">
        <v>38.299999999999997</v>
      </c>
      <c r="AC81">
        <v>26.9</v>
      </c>
      <c r="AD81">
        <v>31.3</v>
      </c>
      <c r="AE81">
        <v>62.9</v>
      </c>
      <c r="AF81">
        <v>55.4</v>
      </c>
      <c r="AG81">
        <v>76.2</v>
      </c>
      <c r="AH81">
        <v>97.7</v>
      </c>
      <c r="AI81">
        <v>86.6</v>
      </c>
      <c r="AJ81">
        <v>96.5</v>
      </c>
      <c r="AK81">
        <v>78.7</v>
      </c>
      <c r="AL81">
        <v>67.2</v>
      </c>
      <c r="AM81">
        <v>57.6</v>
      </c>
      <c r="AN81">
        <v>16.600000000000001</v>
      </c>
      <c r="AO81">
        <v>59</v>
      </c>
      <c r="AP81">
        <v>103.2</v>
      </c>
      <c r="AQ81">
        <v>119.7</v>
      </c>
      <c r="AR81">
        <v>119.1</v>
      </c>
      <c r="AS81">
        <v>104.1</v>
      </c>
      <c r="AT81">
        <v>72.900000000000006</v>
      </c>
      <c r="AU81">
        <v>58.7</v>
      </c>
      <c r="AV81">
        <v>46.7</v>
      </c>
      <c r="AW81">
        <v>32.200000000000003</v>
      </c>
      <c r="AX81">
        <v>26.6</v>
      </c>
      <c r="AY81">
        <v>27.8</v>
      </c>
      <c r="AZ81">
        <v>49.5</v>
      </c>
      <c r="BA81">
        <v>91.8</v>
      </c>
      <c r="BB81">
        <v>74.099999999999994</v>
      </c>
      <c r="BC81">
        <v>90.4</v>
      </c>
      <c r="BD81">
        <v>96.2</v>
      </c>
      <c r="BE81">
        <v>79.2</v>
      </c>
      <c r="BF81">
        <v>66.2</v>
      </c>
      <c r="BG81">
        <v>39.299999999999997</v>
      </c>
      <c r="BH81">
        <v>33.1</v>
      </c>
      <c r="BI81">
        <v>29.7</v>
      </c>
      <c r="BJ81">
        <v>11.1</v>
      </c>
      <c r="BK81">
        <v>22.1</v>
      </c>
      <c r="BL81">
        <v>35.1</v>
      </c>
      <c r="BM81">
        <v>95.3</v>
      </c>
      <c r="BN81">
        <v>43.6</v>
      </c>
      <c r="BO81">
        <v>63.5</v>
      </c>
      <c r="BP81">
        <v>78.8</v>
      </c>
      <c r="BQ81">
        <v>42.3</v>
      </c>
      <c r="BR81">
        <v>18.399999999999999</v>
      </c>
      <c r="BS81">
        <v>17.600000000000001</v>
      </c>
      <c r="BT81">
        <v>12</v>
      </c>
      <c r="BU81">
        <v>9.3000000000000007</v>
      </c>
      <c r="BV81">
        <v>14.9</v>
      </c>
      <c r="BW81">
        <v>18.5</v>
      </c>
      <c r="BX81">
        <v>58.6</v>
      </c>
      <c r="BY81">
        <v>84.4</v>
      </c>
    </row>
    <row r="82" spans="2:77" x14ac:dyDescent="0.15">
      <c r="B82">
        <v>3</v>
      </c>
      <c r="C82">
        <v>13</v>
      </c>
      <c r="D82">
        <v>60.9</v>
      </c>
      <c r="E82">
        <v>52.8</v>
      </c>
      <c r="F82">
        <v>38.5</v>
      </c>
      <c r="G82">
        <v>29.3</v>
      </c>
      <c r="H82">
        <v>19.399999999999999</v>
      </c>
      <c r="I82">
        <v>71.8</v>
      </c>
      <c r="J82">
        <v>97</v>
      </c>
      <c r="K82">
        <v>117.7</v>
      </c>
      <c r="L82">
        <v>82.5</v>
      </c>
      <c r="M82">
        <v>85.7</v>
      </c>
      <c r="N82">
        <v>68.599999999999994</v>
      </c>
      <c r="O82">
        <v>47</v>
      </c>
      <c r="P82">
        <v>46.7</v>
      </c>
      <c r="Q82">
        <v>30.6</v>
      </c>
      <c r="R82">
        <v>15.9</v>
      </c>
      <c r="S82">
        <v>23.7</v>
      </c>
      <c r="T82">
        <v>55.2</v>
      </c>
      <c r="U82">
        <v>71.400000000000006</v>
      </c>
      <c r="V82">
        <v>68</v>
      </c>
      <c r="W82">
        <v>75.599999999999994</v>
      </c>
      <c r="X82">
        <v>60.8</v>
      </c>
      <c r="Y82">
        <v>37</v>
      </c>
      <c r="Z82">
        <v>38.5</v>
      </c>
      <c r="AA82">
        <v>33.700000000000003</v>
      </c>
      <c r="AB82">
        <v>37.6</v>
      </c>
      <c r="AC82">
        <v>26.9</v>
      </c>
      <c r="AD82">
        <v>28.3</v>
      </c>
      <c r="AE82">
        <v>53.7</v>
      </c>
      <c r="AF82">
        <v>55.9</v>
      </c>
      <c r="AG82">
        <v>75.7</v>
      </c>
      <c r="AH82">
        <v>104.4</v>
      </c>
      <c r="AI82">
        <v>87</v>
      </c>
      <c r="AJ82">
        <v>98.4</v>
      </c>
      <c r="AK82">
        <v>79.5</v>
      </c>
      <c r="AL82">
        <v>65.400000000000006</v>
      </c>
      <c r="AM82">
        <v>53.5</v>
      </c>
      <c r="AN82">
        <v>17.2</v>
      </c>
      <c r="AO82">
        <v>59</v>
      </c>
      <c r="AP82">
        <v>132.30000000000001</v>
      </c>
      <c r="AQ82">
        <v>136.80000000000001</v>
      </c>
      <c r="AR82">
        <v>125</v>
      </c>
      <c r="AS82">
        <v>103.3</v>
      </c>
      <c r="AT82">
        <v>71.400000000000006</v>
      </c>
      <c r="AU82">
        <v>59.4</v>
      </c>
      <c r="AV82">
        <v>45.6</v>
      </c>
      <c r="AW82">
        <v>32.9</v>
      </c>
      <c r="AX82">
        <v>22.4</v>
      </c>
      <c r="AY82">
        <v>27.4</v>
      </c>
      <c r="AZ82">
        <v>50.2</v>
      </c>
      <c r="BA82">
        <v>93.6</v>
      </c>
      <c r="BB82">
        <v>74.8</v>
      </c>
      <c r="BC82">
        <v>88.6</v>
      </c>
      <c r="BD82">
        <v>95.1</v>
      </c>
      <c r="BE82">
        <v>78.599999999999994</v>
      </c>
      <c r="BF82">
        <v>65.5</v>
      </c>
      <c r="BG82">
        <v>38.6</v>
      </c>
      <c r="BH82">
        <v>31.7</v>
      </c>
      <c r="BI82">
        <v>27.8</v>
      </c>
      <c r="BJ82">
        <v>11.1</v>
      </c>
      <c r="BK82">
        <v>19.399999999999999</v>
      </c>
      <c r="BL82">
        <v>37.5</v>
      </c>
      <c r="BM82">
        <v>102.3</v>
      </c>
      <c r="BN82">
        <v>43.6</v>
      </c>
      <c r="BO82">
        <v>65.599999999999994</v>
      </c>
      <c r="BP82">
        <v>78.099999999999994</v>
      </c>
      <c r="BQ82">
        <v>42.3</v>
      </c>
      <c r="BR82">
        <v>19.399999999999999</v>
      </c>
      <c r="BS82">
        <v>15.6</v>
      </c>
      <c r="BT82">
        <v>13.6</v>
      </c>
      <c r="BU82">
        <v>8.6</v>
      </c>
      <c r="BV82">
        <v>16.3</v>
      </c>
      <c r="BW82">
        <v>21</v>
      </c>
      <c r="BX82">
        <v>58.5</v>
      </c>
      <c r="BY82">
        <v>84</v>
      </c>
    </row>
    <row r="83" spans="2:77" x14ac:dyDescent="0.15">
      <c r="B83">
        <v>3</v>
      </c>
      <c r="C83">
        <v>14</v>
      </c>
      <c r="D83">
        <v>56.7</v>
      </c>
      <c r="E83">
        <v>49.6</v>
      </c>
      <c r="F83">
        <v>41.1</v>
      </c>
      <c r="G83">
        <v>28.6</v>
      </c>
      <c r="H83">
        <v>19.3</v>
      </c>
      <c r="I83">
        <v>68.3</v>
      </c>
      <c r="J83">
        <v>98.9</v>
      </c>
      <c r="K83">
        <v>113.9</v>
      </c>
      <c r="L83">
        <v>81.599999999999994</v>
      </c>
      <c r="M83">
        <v>86.1</v>
      </c>
      <c r="N83">
        <v>67.400000000000006</v>
      </c>
      <c r="O83">
        <v>45.8</v>
      </c>
      <c r="P83">
        <v>44.3</v>
      </c>
      <c r="Q83">
        <v>32.5</v>
      </c>
      <c r="R83">
        <v>15.5</v>
      </c>
      <c r="S83">
        <v>18.8</v>
      </c>
      <c r="T83">
        <v>55</v>
      </c>
      <c r="U83">
        <v>67.2</v>
      </c>
      <c r="V83">
        <v>68.900000000000006</v>
      </c>
      <c r="W83">
        <v>70.5</v>
      </c>
      <c r="X83">
        <v>64.2</v>
      </c>
      <c r="Y83">
        <v>33.299999999999997</v>
      </c>
      <c r="Z83">
        <v>36.4</v>
      </c>
      <c r="AA83">
        <v>34.299999999999997</v>
      </c>
      <c r="AB83">
        <v>36.799999999999997</v>
      </c>
      <c r="AC83">
        <v>24.2</v>
      </c>
      <c r="AD83">
        <v>26.6</v>
      </c>
      <c r="AE83">
        <v>49.3</v>
      </c>
      <c r="AF83">
        <v>58</v>
      </c>
      <c r="AG83">
        <v>73.599999999999994</v>
      </c>
      <c r="AH83">
        <v>104.4</v>
      </c>
      <c r="AI83">
        <v>83.5</v>
      </c>
      <c r="AJ83">
        <v>96.5</v>
      </c>
      <c r="AK83">
        <v>81.5</v>
      </c>
      <c r="AL83">
        <v>66.099999999999994</v>
      </c>
      <c r="AM83">
        <v>51.7</v>
      </c>
      <c r="AN83">
        <v>15.4</v>
      </c>
      <c r="AO83">
        <v>59.3</v>
      </c>
      <c r="AP83">
        <v>165.8</v>
      </c>
      <c r="AQ83">
        <v>123.1</v>
      </c>
      <c r="AR83">
        <v>136.30000000000001</v>
      </c>
      <c r="AS83">
        <v>102.6</v>
      </c>
      <c r="AT83">
        <v>72.3</v>
      </c>
      <c r="AU83">
        <v>58.5</v>
      </c>
      <c r="AV83">
        <v>46</v>
      </c>
      <c r="AW83">
        <v>33.200000000000003</v>
      </c>
      <c r="AX83">
        <v>21.6</v>
      </c>
      <c r="AY83">
        <v>27.4</v>
      </c>
      <c r="AZ83">
        <v>49.9</v>
      </c>
      <c r="BA83">
        <v>92.6</v>
      </c>
      <c r="BB83">
        <v>73.7</v>
      </c>
      <c r="BC83">
        <v>85.5</v>
      </c>
      <c r="BD83">
        <v>96.6</v>
      </c>
      <c r="BE83">
        <v>77.400000000000006</v>
      </c>
      <c r="BF83">
        <v>62.7</v>
      </c>
      <c r="BG83">
        <v>39.1</v>
      </c>
      <c r="BH83">
        <v>31.8</v>
      </c>
      <c r="BI83">
        <v>26.3</v>
      </c>
      <c r="BJ83">
        <v>12.2</v>
      </c>
      <c r="BK83">
        <v>17.899999999999999</v>
      </c>
      <c r="BL83">
        <v>37.299999999999997</v>
      </c>
      <c r="BM83">
        <v>84</v>
      </c>
      <c r="BN83">
        <v>46.2</v>
      </c>
      <c r="BO83">
        <v>68.400000000000006</v>
      </c>
      <c r="BP83">
        <v>77.7</v>
      </c>
      <c r="BQ83">
        <v>43.6</v>
      </c>
      <c r="BR83">
        <v>19</v>
      </c>
      <c r="BS83">
        <v>13.4</v>
      </c>
      <c r="BT83">
        <v>14.4</v>
      </c>
      <c r="BU83">
        <v>8.4</v>
      </c>
      <c r="BV83">
        <v>16.899999999999999</v>
      </c>
      <c r="BW83">
        <v>39.700000000000003</v>
      </c>
      <c r="BX83">
        <v>60.8</v>
      </c>
      <c r="BY83">
        <v>84.5</v>
      </c>
    </row>
    <row r="84" spans="2:77" x14ac:dyDescent="0.15">
      <c r="B84">
        <v>3</v>
      </c>
      <c r="C84">
        <v>15</v>
      </c>
      <c r="D84">
        <v>57.3</v>
      </c>
      <c r="E84">
        <v>47.1</v>
      </c>
      <c r="F84">
        <v>46.8</v>
      </c>
      <c r="G84">
        <v>28.8</v>
      </c>
      <c r="H84">
        <v>19.899999999999999</v>
      </c>
      <c r="I84">
        <v>68.3</v>
      </c>
      <c r="J84">
        <v>97.3</v>
      </c>
      <c r="K84">
        <v>124.9</v>
      </c>
      <c r="L84">
        <v>93.6</v>
      </c>
      <c r="M84">
        <v>89</v>
      </c>
      <c r="N84">
        <v>66.7</v>
      </c>
      <c r="O84">
        <v>47.7</v>
      </c>
      <c r="P84">
        <v>47.2</v>
      </c>
      <c r="Q84">
        <v>32.5</v>
      </c>
      <c r="R84">
        <v>15.3</v>
      </c>
      <c r="S84">
        <v>19.2</v>
      </c>
      <c r="T84">
        <v>51.6</v>
      </c>
      <c r="U84">
        <v>61.9</v>
      </c>
      <c r="V84">
        <v>67.7</v>
      </c>
      <c r="W84">
        <v>67.900000000000006</v>
      </c>
      <c r="X84">
        <v>64.5</v>
      </c>
      <c r="Y84">
        <v>30.1</v>
      </c>
      <c r="Z84">
        <v>34.700000000000003</v>
      </c>
      <c r="AA84">
        <v>35.4</v>
      </c>
      <c r="AB84">
        <v>34</v>
      </c>
      <c r="AC84">
        <v>24.9</v>
      </c>
      <c r="AD84">
        <v>27.3</v>
      </c>
      <c r="AE84">
        <v>45</v>
      </c>
      <c r="AF84">
        <v>60.1</v>
      </c>
      <c r="AG84">
        <v>70.7</v>
      </c>
      <c r="AH84">
        <v>103.5</v>
      </c>
      <c r="AI84">
        <v>80.099999999999994</v>
      </c>
      <c r="AJ84">
        <v>96.4</v>
      </c>
      <c r="AK84">
        <v>81.900000000000006</v>
      </c>
      <c r="AL84">
        <v>64.7</v>
      </c>
      <c r="AM84">
        <v>51</v>
      </c>
      <c r="AN84">
        <v>15.1</v>
      </c>
      <c r="AO84">
        <v>59</v>
      </c>
      <c r="AP84">
        <v>166.4</v>
      </c>
      <c r="AQ84">
        <v>123.2</v>
      </c>
      <c r="AR84">
        <v>138.30000000000001</v>
      </c>
      <c r="AS84">
        <v>102.6</v>
      </c>
      <c r="AT84">
        <v>70</v>
      </c>
      <c r="AU84">
        <v>58.6</v>
      </c>
      <c r="AV84">
        <v>44.1</v>
      </c>
      <c r="AW84">
        <v>34.799999999999997</v>
      </c>
      <c r="AX84">
        <v>22.6</v>
      </c>
      <c r="AY84">
        <v>26</v>
      </c>
      <c r="AZ84">
        <v>50.4</v>
      </c>
      <c r="BA84">
        <v>92.6</v>
      </c>
      <c r="BB84">
        <v>74.400000000000006</v>
      </c>
      <c r="BC84">
        <v>85.5</v>
      </c>
      <c r="BD84">
        <v>98.8</v>
      </c>
      <c r="BE84">
        <v>76.099999999999994</v>
      </c>
      <c r="BF84">
        <v>62.1</v>
      </c>
      <c r="BG84">
        <v>39.9</v>
      </c>
      <c r="BH84">
        <v>31</v>
      </c>
      <c r="BI84">
        <v>24.2</v>
      </c>
      <c r="BJ84">
        <v>10.9</v>
      </c>
      <c r="BK84">
        <v>16.3</v>
      </c>
      <c r="BL84">
        <v>37</v>
      </c>
      <c r="BM84">
        <v>79.400000000000006</v>
      </c>
      <c r="BN84">
        <v>54.9</v>
      </c>
      <c r="BO84">
        <v>68.3</v>
      </c>
      <c r="BP84">
        <v>76.900000000000006</v>
      </c>
      <c r="BQ84">
        <v>45.7</v>
      </c>
      <c r="BR84">
        <v>17.399999999999999</v>
      </c>
      <c r="BS84">
        <v>13.4</v>
      </c>
      <c r="BT84">
        <v>14.1</v>
      </c>
      <c r="BU84">
        <v>6.1</v>
      </c>
      <c r="BV84">
        <v>16.5</v>
      </c>
      <c r="BW84">
        <v>32.799999999999997</v>
      </c>
      <c r="BX84">
        <v>72</v>
      </c>
      <c r="BY84">
        <v>83.4</v>
      </c>
    </row>
    <row r="85" spans="2:77" x14ac:dyDescent="0.15">
      <c r="B85">
        <v>3</v>
      </c>
      <c r="C85">
        <v>16</v>
      </c>
      <c r="D85">
        <v>61.1</v>
      </c>
      <c r="E85">
        <v>49.5</v>
      </c>
      <c r="F85">
        <v>51.3</v>
      </c>
      <c r="G85">
        <v>28.8</v>
      </c>
      <c r="H85">
        <v>26.5</v>
      </c>
      <c r="I85">
        <v>67.2</v>
      </c>
      <c r="J85">
        <v>102.3</v>
      </c>
      <c r="K85">
        <v>118</v>
      </c>
      <c r="L85">
        <v>92.7</v>
      </c>
      <c r="M85">
        <v>85.1</v>
      </c>
      <c r="N85">
        <v>63.2</v>
      </c>
      <c r="O85">
        <v>45.6</v>
      </c>
      <c r="P85">
        <v>44.8</v>
      </c>
      <c r="Q85">
        <v>33.200000000000003</v>
      </c>
      <c r="R85">
        <v>13.7</v>
      </c>
      <c r="S85">
        <v>17.8</v>
      </c>
      <c r="T85">
        <v>50.9</v>
      </c>
      <c r="U85">
        <v>63.7</v>
      </c>
      <c r="V85">
        <v>67.400000000000006</v>
      </c>
      <c r="W85">
        <v>62.4</v>
      </c>
      <c r="X85">
        <v>62.9</v>
      </c>
      <c r="Y85">
        <v>26</v>
      </c>
      <c r="Z85">
        <v>37</v>
      </c>
      <c r="AA85">
        <v>34.4</v>
      </c>
      <c r="AB85">
        <v>32.5</v>
      </c>
      <c r="AC85">
        <v>29.9</v>
      </c>
      <c r="AD85">
        <v>27.9</v>
      </c>
      <c r="AE85">
        <v>40.299999999999997</v>
      </c>
      <c r="AF85">
        <v>61.8</v>
      </c>
      <c r="AG85">
        <v>68.900000000000006</v>
      </c>
      <c r="AH85">
        <v>103.5</v>
      </c>
      <c r="AI85">
        <v>79.5</v>
      </c>
      <c r="AJ85">
        <v>96</v>
      </c>
      <c r="AK85">
        <v>80.3</v>
      </c>
      <c r="AL85">
        <v>65.3</v>
      </c>
      <c r="AM85">
        <v>49.9</v>
      </c>
      <c r="AN85">
        <v>16.8</v>
      </c>
      <c r="AO85">
        <v>56</v>
      </c>
      <c r="AP85">
        <v>165.5</v>
      </c>
      <c r="AQ85">
        <v>122.9</v>
      </c>
      <c r="AR85">
        <v>138</v>
      </c>
      <c r="AS85">
        <v>99.6</v>
      </c>
      <c r="AT85">
        <v>68.5</v>
      </c>
      <c r="AU85">
        <v>57.6</v>
      </c>
      <c r="AV85">
        <v>41.2</v>
      </c>
      <c r="AW85">
        <v>37.200000000000003</v>
      </c>
      <c r="AX85">
        <v>25.5</v>
      </c>
      <c r="AY85">
        <v>24.9</v>
      </c>
      <c r="AZ85">
        <v>54.6</v>
      </c>
      <c r="BA85">
        <v>91.1</v>
      </c>
      <c r="BB85">
        <v>75.400000000000006</v>
      </c>
      <c r="BC85">
        <v>88.6</v>
      </c>
      <c r="BD85">
        <v>100.2</v>
      </c>
      <c r="BE85">
        <v>77.099999999999994</v>
      </c>
      <c r="BF85">
        <v>62.4</v>
      </c>
      <c r="BG85">
        <v>40.1</v>
      </c>
      <c r="BH85">
        <v>30.1</v>
      </c>
      <c r="BI85">
        <v>23.9</v>
      </c>
      <c r="BJ85">
        <v>10</v>
      </c>
      <c r="BK85">
        <v>16.399999999999999</v>
      </c>
      <c r="BL85">
        <v>36.9</v>
      </c>
      <c r="BM85">
        <v>78.8</v>
      </c>
      <c r="BN85">
        <v>58.4</v>
      </c>
      <c r="BO85">
        <v>66.3</v>
      </c>
      <c r="BP85">
        <v>78.2</v>
      </c>
      <c r="BQ85">
        <v>46.6</v>
      </c>
      <c r="BR85">
        <v>17.899999999999999</v>
      </c>
      <c r="BS85">
        <v>13.6</v>
      </c>
      <c r="BT85">
        <v>13.8</v>
      </c>
      <c r="BU85">
        <v>7.6</v>
      </c>
      <c r="BV85">
        <v>16.100000000000001</v>
      </c>
      <c r="BW85">
        <v>30.6</v>
      </c>
      <c r="BX85">
        <v>77.7</v>
      </c>
      <c r="BY85">
        <v>82.7</v>
      </c>
    </row>
    <row r="86" spans="2:77" x14ac:dyDescent="0.15">
      <c r="B86">
        <v>3</v>
      </c>
      <c r="C86">
        <v>17</v>
      </c>
      <c r="D86">
        <v>62.9</v>
      </c>
      <c r="E86">
        <v>52.8</v>
      </c>
      <c r="F86">
        <v>51.1</v>
      </c>
      <c r="G86">
        <v>27.8</v>
      </c>
      <c r="H86">
        <v>28.9</v>
      </c>
      <c r="I86">
        <v>69.5</v>
      </c>
      <c r="J86">
        <v>104.7</v>
      </c>
      <c r="K86">
        <v>111.5</v>
      </c>
      <c r="L86">
        <v>87.6</v>
      </c>
      <c r="M86">
        <v>89.6</v>
      </c>
      <c r="N86">
        <v>64.7</v>
      </c>
      <c r="O86">
        <v>45.4</v>
      </c>
      <c r="P86">
        <v>47.9</v>
      </c>
      <c r="Q86">
        <v>34.200000000000003</v>
      </c>
      <c r="R86">
        <v>12.7</v>
      </c>
      <c r="S86">
        <v>16.7</v>
      </c>
      <c r="T86">
        <v>53.6</v>
      </c>
      <c r="U86">
        <v>66.2</v>
      </c>
      <c r="V86">
        <v>78.2</v>
      </c>
      <c r="W86">
        <v>60.1</v>
      </c>
      <c r="X86">
        <v>60.7</v>
      </c>
      <c r="Y86">
        <v>26.3</v>
      </c>
      <c r="Z86">
        <v>40.700000000000003</v>
      </c>
      <c r="AA86">
        <v>34.1</v>
      </c>
      <c r="AB86">
        <v>33.1</v>
      </c>
      <c r="AC86">
        <v>31.5</v>
      </c>
      <c r="AD86">
        <v>26.8</v>
      </c>
      <c r="AE86">
        <v>38.200000000000003</v>
      </c>
      <c r="AF86">
        <v>65.099999999999994</v>
      </c>
      <c r="AG86">
        <v>68</v>
      </c>
      <c r="AH86">
        <v>102.6</v>
      </c>
      <c r="AI86">
        <v>81.3</v>
      </c>
      <c r="AJ86">
        <v>95.8</v>
      </c>
      <c r="AK86">
        <v>80.7</v>
      </c>
      <c r="AL86">
        <v>66</v>
      </c>
      <c r="AM86">
        <v>49.3</v>
      </c>
      <c r="AN86">
        <v>16.3</v>
      </c>
      <c r="AO86">
        <v>55.8</v>
      </c>
      <c r="AP86">
        <v>161.30000000000001</v>
      </c>
      <c r="AQ86">
        <v>123</v>
      </c>
      <c r="AR86">
        <v>136.4</v>
      </c>
      <c r="AS86">
        <v>101.1</v>
      </c>
      <c r="AT86">
        <v>66.599999999999994</v>
      </c>
      <c r="AU86">
        <v>55.4</v>
      </c>
      <c r="AV86">
        <v>39.700000000000003</v>
      </c>
      <c r="AW86">
        <v>35.700000000000003</v>
      </c>
      <c r="AX86">
        <v>28.4</v>
      </c>
      <c r="AY86">
        <v>24.5</v>
      </c>
      <c r="AZ86">
        <v>58.9</v>
      </c>
      <c r="BA86">
        <v>91</v>
      </c>
      <c r="BB86">
        <v>74.599999999999994</v>
      </c>
      <c r="BC86">
        <v>87.4</v>
      </c>
      <c r="BD86">
        <v>99.2</v>
      </c>
      <c r="BE86">
        <v>76.099999999999994</v>
      </c>
      <c r="BF86">
        <v>64.8</v>
      </c>
      <c r="BG86">
        <v>39.299999999999997</v>
      </c>
      <c r="BH86">
        <v>30.8</v>
      </c>
      <c r="BI86">
        <v>23.4</v>
      </c>
      <c r="BJ86">
        <v>9.6999999999999993</v>
      </c>
      <c r="BK86">
        <v>18.3</v>
      </c>
      <c r="BL86">
        <v>38.299999999999997</v>
      </c>
      <c r="BM86">
        <v>71.099999999999994</v>
      </c>
      <c r="BN86">
        <v>69.8</v>
      </c>
      <c r="BO86">
        <v>64.599999999999994</v>
      </c>
      <c r="BP86">
        <v>92.6</v>
      </c>
      <c r="BQ86">
        <v>47.2</v>
      </c>
      <c r="BR86">
        <v>17.399999999999999</v>
      </c>
      <c r="BS86">
        <v>17.7</v>
      </c>
      <c r="BT86">
        <v>14.9</v>
      </c>
      <c r="BU86">
        <v>8.3000000000000007</v>
      </c>
      <c r="BV86">
        <v>15.4</v>
      </c>
      <c r="BW86">
        <v>27.6</v>
      </c>
      <c r="BX86">
        <v>73.400000000000006</v>
      </c>
      <c r="BY86">
        <v>83.8</v>
      </c>
    </row>
    <row r="87" spans="2:77" x14ac:dyDescent="0.15">
      <c r="B87">
        <v>3</v>
      </c>
      <c r="C87">
        <v>18</v>
      </c>
      <c r="D87">
        <v>63.1</v>
      </c>
      <c r="E87">
        <v>52.1</v>
      </c>
      <c r="F87">
        <v>50.2</v>
      </c>
      <c r="G87">
        <v>26.7</v>
      </c>
      <c r="H87">
        <v>29.9</v>
      </c>
      <c r="I87">
        <v>68.900000000000006</v>
      </c>
      <c r="J87">
        <v>104.6</v>
      </c>
      <c r="K87">
        <v>106.1</v>
      </c>
      <c r="L87">
        <v>69.099999999999994</v>
      </c>
      <c r="M87">
        <v>91.4</v>
      </c>
      <c r="N87">
        <v>60.8</v>
      </c>
      <c r="O87">
        <v>46.9</v>
      </c>
      <c r="P87">
        <v>43.5</v>
      </c>
      <c r="Q87">
        <v>34.299999999999997</v>
      </c>
      <c r="R87">
        <v>12.4</v>
      </c>
      <c r="S87">
        <v>17.2</v>
      </c>
      <c r="T87">
        <v>53.4</v>
      </c>
      <c r="U87">
        <v>65.3</v>
      </c>
      <c r="V87">
        <v>75.2</v>
      </c>
      <c r="W87">
        <v>63.6</v>
      </c>
      <c r="X87">
        <v>60.4</v>
      </c>
      <c r="Y87">
        <v>24.5</v>
      </c>
      <c r="Z87">
        <v>35.6</v>
      </c>
      <c r="AA87">
        <v>32</v>
      </c>
      <c r="AB87">
        <v>32.5</v>
      </c>
      <c r="AC87">
        <v>33.5</v>
      </c>
      <c r="AD87">
        <v>28.4</v>
      </c>
      <c r="AE87">
        <v>35.9</v>
      </c>
      <c r="AF87">
        <v>64.3</v>
      </c>
      <c r="AG87">
        <v>64.400000000000006</v>
      </c>
      <c r="AH87">
        <v>100.9</v>
      </c>
      <c r="AI87">
        <v>83.7</v>
      </c>
      <c r="AJ87">
        <v>93.3</v>
      </c>
      <c r="AK87">
        <v>78.400000000000006</v>
      </c>
      <c r="AL87">
        <v>64.400000000000006</v>
      </c>
      <c r="AM87">
        <v>48.5</v>
      </c>
      <c r="AN87">
        <v>16.2</v>
      </c>
      <c r="AO87">
        <v>55.1</v>
      </c>
      <c r="AP87">
        <v>153.4</v>
      </c>
      <c r="AQ87">
        <v>124.3</v>
      </c>
      <c r="AR87">
        <v>139.9</v>
      </c>
      <c r="AS87">
        <v>110</v>
      </c>
      <c r="AT87">
        <v>62.1</v>
      </c>
      <c r="AU87">
        <v>54.1</v>
      </c>
      <c r="AV87">
        <v>39.700000000000003</v>
      </c>
      <c r="AW87">
        <v>34.1</v>
      </c>
      <c r="AX87">
        <v>29.9</v>
      </c>
      <c r="AY87">
        <v>21.5</v>
      </c>
      <c r="AZ87">
        <v>59.4</v>
      </c>
      <c r="BA87">
        <v>90.1</v>
      </c>
      <c r="BB87">
        <v>77.7</v>
      </c>
      <c r="BC87">
        <v>86.8</v>
      </c>
      <c r="BD87">
        <v>97.8</v>
      </c>
      <c r="BE87">
        <v>73.900000000000006</v>
      </c>
      <c r="BF87">
        <v>64.900000000000006</v>
      </c>
      <c r="BG87">
        <v>37.700000000000003</v>
      </c>
      <c r="BH87">
        <v>29.3</v>
      </c>
      <c r="BI87">
        <v>24.6</v>
      </c>
      <c r="BJ87">
        <v>8.3000000000000007</v>
      </c>
      <c r="BK87">
        <v>20.6</v>
      </c>
      <c r="BL87">
        <v>39.4</v>
      </c>
      <c r="BM87">
        <v>65.8</v>
      </c>
      <c r="BN87">
        <v>78.400000000000006</v>
      </c>
      <c r="BO87">
        <v>61.9</v>
      </c>
      <c r="BP87">
        <v>94</v>
      </c>
      <c r="BQ87">
        <v>43.4</v>
      </c>
      <c r="BR87">
        <v>15.9</v>
      </c>
      <c r="BS87">
        <v>16.600000000000001</v>
      </c>
      <c r="BT87">
        <v>13.5</v>
      </c>
      <c r="BU87">
        <v>8.4</v>
      </c>
      <c r="BV87">
        <v>15.1</v>
      </c>
      <c r="BW87">
        <v>25.1</v>
      </c>
      <c r="BX87">
        <v>74.400000000000006</v>
      </c>
      <c r="BY87">
        <v>85.3</v>
      </c>
    </row>
    <row r="88" spans="2:77" x14ac:dyDescent="0.15">
      <c r="B88">
        <v>3</v>
      </c>
      <c r="C88">
        <v>19</v>
      </c>
      <c r="D88">
        <v>74</v>
      </c>
      <c r="E88">
        <v>52.9</v>
      </c>
      <c r="F88">
        <v>45.6</v>
      </c>
      <c r="G88">
        <v>30.3</v>
      </c>
      <c r="H88">
        <v>30.1</v>
      </c>
      <c r="I88">
        <v>70.5</v>
      </c>
      <c r="J88">
        <v>103.5</v>
      </c>
      <c r="K88">
        <v>103.2</v>
      </c>
      <c r="L88">
        <v>71.599999999999994</v>
      </c>
      <c r="M88">
        <v>85.4</v>
      </c>
      <c r="N88">
        <v>67.2</v>
      </c>
      <c r="O88">
        <v>45.1</v>
      </c>
      <c r="P88">
        <v>42.5</v>
      </c>
      <c r="Q88">
        <v>34.9</v>
      </c>
      <c r="R88">
        <v>11.6</v>
      </c>
      <c r="S88">
        <v>18</v>
      </c>
      <c r="T88">
        <v>53.2</v>
      </c>
      <c r="U88">
        <v>67.099999999999994</v>
      </c>
      <c r="V88">
        <v>77.900000000000006</v>
      </c>
      <c r="W88">
        <v>66</v>
      </c>
      <c r="X88">
        <v>60</v>
      </c>
      <c r="Y88">
        <v>23.8</v>
      </c>
      <c r="Z88">
        <v>39.5</v>
      </c>
      <c r="AA88">
        <v>30.8</v>
      </c>
      <c r="AB88">
        <v>34</v>
      </c>
      <c r="AC88">
        <v>34.299999999999997</v>
      </c>
      <c r="AD88">
        <v>31.5</v>
      </c>
      <c r="AE88">
        <v>35.299999999999997</v>
      </c>
      <c r="AF88">
        <v>61.4</v>
      </c>
      <c r="AG88">
        <v>66.599999999999994</v>
      </c>
      <c r="AH88">
        <v>97.5</v>
      </c>
      <c r="AI88">
        <v>83.1</v>
      </c>
      <c r="AJ88">
        <v>92.6</v>
      </c>
      <c r="AK88">
        <v>76.3</v>
      </c>
      <c r="AL88">
        <v>64.7</v>
      </c>
      <c r="AM88">
        <v>47.6</v>
      </c>
      <c r="AN88">
        <v>15.5</v>
      </c>
      <c r="AO88">
        <v>53.5</v>
      </c>
      <c r="AP88">
        <v>154.69999999999999</v>
      </c>
      <c r="AQ88">
        <v>127</v>
      </c>
      <c r="AR88">
        <v>137.6</v>
      </c>
      <c r="AS88">
        <v>104.6</v>
      </c>
      <c r="AT88">
        <v>58.9</v>
      </c>
      <c r="AU88">
        <v>51.5</v>
      </c>
      <c r="AV88">
        <v>39.700000000000003</v>
      </c>
      <c r="AW88">
        <v>34.1</v>
      </c>
      <c r="AX88">
        <v>30.5</v>
      </c>
      <c r="AY88">
        <v>23.7</v>
      </c>
      <c r="AZ88">
        <v>62.4</v>
      </c>
      <c r="BA88">
        <v>89.5</v>
      </c>
      <c r="BB88">
        <v>80.3</v>
      </c>
      <c r="BC88">
        <v>103.7</v>
      </c>
      <c r="BD88">
        <v>100.1</v>
      </c>
      <c r="BE88">
        <v>73.3</v>
      </c>
      <c r="BF88">
        <v>67.7</v>
      </c>
      <c r="BG88">
        <v>36.6</v>
      </c>
      <c r="BH88">
        <v>26.3</v>
      </c>
      <c r="BI88">
        <v>24.4</v>
      </c>
      <c r="BJ88">
        <v>7.9</v>
      </c>
      <c r="BK88">
        <v>20.8</v>
      </c>
      <c r="BL88">
        <v>37.9</v>
      </c>
      <c r="BM88">
        <v>64.099999999999994</v>
      </c>
      <c r="BN88">
        <v>79.3</v>
      </c>
      <c r="BO88">
        <v>61.5</v>
      </c>
      <c r="BP88">
        <v>90.9</v>
      </c>
      <c r="BQ88">
        <v>43.4</v>
      </c>
      <c r="BR88">
        <v>14.6</v>
      </c>
      <c r="BS88">
        <v>15.8</v>
      </c>
      <c r="BT88">
        <v>11.3</v>
      </c>
      <c r="BU88">
        <v>8.5</v>
      </c>
      <c r="BV88">
        <v>11.7</v>
      </c>
      <c r="BW88">
        <v>22</v>
      </c>
      <c r="BX88">
        <v>74.099999999999994</v>
      </c>
      <c r="BY88">
        <v>85</v>
      </c>
    </row>
    <row r="89" spans="2:77" x14ac:dyDescent="0.15">
      <c r="B89">
        <v>3</v>
      </c>
      <c r="C89">
        <v>20</v>
      </c>
      <c r="D89">
        <v>71.599999999999994</v>
      </c>
      <c r="E89">
        <v>52.7</v>
      </c>
      <c r="F89">
        <v>42.2</v>
      </c>
      <c r="G89">
        <v>30.5</v>
      </c>
      <c r="H89">
        <v>29.1</v>
      </c>
      <c r="I89">
        <v>-100</v>
      </c>
      <c r="J89">
        <v>102.2</v>
      </c>
      <c r="K89">
        <v>103.1</v>
      </c>
      <c r="L89">
        <v>73</v>
      </c>
      <c r="M89">
        <v>85.3</v>
      </c>
      <c r="N89">
        <v>67.8</v>
      </c>
      <c r="O89">
        <v>47.7</v>
      </c>
      <c r="P89">
        <v>41.2</v>
      </c>
      <c r="Q89">
        <v>33.9</v>
      </c>
      <c r="R89">
        <v>11.3</v>
      </c>
      <c r="S89">
        <v>19.100000000000001</v>
      </c>
      <c r="T89">
        <v>53.2</v>
      </c>
      <c r="U89">
        <v>66</v>
      </c>
      <c r="V89">
        <v>86.4</v>
      </c>
      <c r="W89">
        <v>67.2</v>
      </c>
      <c r="X89">
        <v>62.5</v>
      </c>
      <c r="Y89">
        <v>23.2</v>
      </c>
      <c r="Z89">
        <v>42.6</v>
      </c>
      <c r="AA89">
        <v>31.5</v>
      </c>
      <c r="AB89">
        <v>35.6</v>
      </c>
      <c r="AC89">
        <v>33.5</v>
      </c>
      <c r="AD89">
        <v>30.5</v>
      </c>
      <c r="AE89">
        <v>34.9</v>
      </c>
      <c r="AF89">
        <v>60.6</v>
      </c>
      <c r="AG89">
        <v>75.900000000000006</v>
      </c>
      <c r="AH89">
        <v>93.8</v>
      </c>
      <c r="AI89">
        <v>81.599999999999994</v>
      </c>
      <c r="AJ89">
        <v>91.4</v>
      </c>
      <c r="AK89">
        <v>80.099999999999994</v>
      </c>
      <c r="AL89">
        <v>65.5</v>
      </c>
      <c r="AM89">
        <v>46.6</v>
      </c>
      <c r="AN89">
        <v>14.1</v>
      </c>
      <c r="AO89">
        <v>51.1</v>
      </c>
      <c r="AP89">
        <v>147.5</v>
      </c>
      <c r="AQ89">
        <v>128.9</v>
      </c>
      <c r="AR89">
        <v>137.9</v>
      </c>
      <c r="AS89">
        <v>97.3</v>
      </c>
      <c r="AT89">
        <v>55.3</v>
      </c>
      <c r="AU89">
        <v>48.7</v>
      </c>
      <c r="AV89">
        <v>39</v>
      </c>
      <c r="AW89">
        <v>33.4</v>
      </c>
      <c r="AX89">
        <v>30.6</v>
      </c>
      <c r="AY89">
        <v>21.4</v>
      </c>
      <c r="AZ89">
        <v>62</v>
      </c>
      <c r="BA89">
        <v>90.6</v>
      </c>
      <c r="BB89">
        <v>84.4</v>
      </c>
      <c r="BC89">
        <v>107</v>
      </c>
      <c r="BD89">
        <v>106.1</v>
      </c>
      <c r="BE89">
        <v>74.7</v>
      </c>
      <c r="BF89">
        <v>66.900000000000006</v>
      </c>
      <c r="BG89">
        <v>37.5</v>
      </c>
      <c r="BH89">
        <v>24.8</v>
      </c>
      <c r="BI89">
        <v>22.5</v>
      </c>
      <c r="BJ89">
        <v>6.9</v>
      </c>
      <c r="BK89">
        <v>22.3</v>
      </c>
      <c r="BL89">
        <v>35.6</v>
      </c>
      <c r="BM89">
        <v>60</v>
      </c>
      <c r="BN89">
        <v>74.099999999999994</v>
      </c>
      <c r="BO89">
        <v>63</v>
      </c>
      <c r="BP89">
        <v>87.1</v>
      </c>
      <c r="BQ89">
        <v>42</v>
      </c>
      <c r="BR89">
        <v>11.1</v>
      </c>
      <c r="BS89">
        <v>14.9</v>
      </c>
      <c r="BT89">
        <v>10.4</v>
      </c>
      <c r="BU89">
        <v>9.4</v>
      </c>
      <c r="BV89">
        <v>14.8</v>
      </c>
      <c r="BW89">
        <v>21.9</v>
      </c>
      <c r="BX89">
        <v>76.8</v>
      </c>
      <c r="BY89">
        <v>85.5</v>
      </c>
    </row>
    <row r="90" spans="2:77" x14ac:dyDescent="0.15">
      <c r="B90">
        <v>3</v>
      </c>
      <c r="C90">
        <v>21</v>
      </c>
      <c r="D90">
        <v>66.7</v>
      </c>
      <c r="E90">
        <v>51.9</v>
      </c>
      <c r="F90">
        <v>38.700000000000003</v>
      </c>
      <c r="G90">
        <v>31.4</v>
      </c>
      <c r="H90">
        <v>31.4</v>
      </c>
      <c r="I90">
        <v>-100</v>
      </c>
      <c r="J90">
        <v>99.8</v>
      </c>
      <c r="K90">
        <v>104.8</v>
      </c>
      <c r="L90">
        <v>73.5</v>
      </c>
      <c r="M90">
        <v>83.4</v>
      </c>
      <c r="N90">
        <v>72.599999999999994</v>
      </c>
      <c r="O90">
        <v>51</v>
      </c>
      <c r="P90">
        <v>41.1</v>
      </c>
      <c r="Q90">
        <v>33.4</v>
      </c>
      <c r="R90">
        <v>12.7</v>
      </c>
      <c r="S90">
        <v>18.8</v>
      </c>
      <c r="T90">
        <v>48.3</v>
      </c>
      <c r="U90">
        <v>68.099999999999994</v>
      </c>
      <c r="V90">
        <v>84.4</v>
      </c>
      <c r="W90">
        <v>65.599999999999994</v>
      </c>
      <c r="X90">
        <v>56.8</v>
      </c>
      <c r="Y90">
        <v>21</v>
      </c>
      <c r="Z90">
        <v>44</v>
      </c>
      <c r="AA90">
        <v>29.9</v>
      </c>
      <c r="AB90">
        <v>37.299999999999997</v>
      </c>
      <c r="AC90">
        <v>33.1</v>
      </c>
      <c r="AD90">
        <v>29.3</v>
      </c>
      <c r="AE90">
        <v>33.299999999999997</v>
      </c>
      <c r="AF90">
        <v>62.7</v>
      </c>
      <c r="AG90">
        <v>67.8</v>
      </c>
      <c r="AH90">
        <v>93.7</v>
      </c>
      <c r="AI90">
        <v>81.900000000000006</v>
      </c>
      <c r="AJ90">
        <v>91.4</v>
      </c>
      <c r="AK90">
        <v>81.400000000000006</v>
      </c>
      <c r="AL90">
        <v>66.900000000000006</v>
      </c>
      <c r="AM90">
        <v>46.6</v>
      </c>
      <c r="AN90">
        <v>15.6</v>
      </c>
      <c r="AO90">
        <v>52</v>
      </c>
      <c r="AP90">
        <v>133.80000000000001</v>
      </c>
      <c r="AQ90">
        <v>138.6</v>
      </c>
      <c r="AR90">
        <v>133</v>
      </c>
      <c r="AS90">
        <v>92.7</v>
      </c>
      <c r="AT90">
        <v>55.8</v>
      </c>
      <c r="AU90">
        <v>46.6</v>
      </c>
      <c r="AV90">
        <v>40.299999999999997</v>
      </c>
      <c r="AW90">
        <v>33.4</v>
      </c>
      <c r="AX90">
        <v>29.3</v>
      </c>
      <c r="AY90">
        <v>27.2</v>
      </c>
      <c r="AZ90">
        <v>61.1</v>
      </c>
      <c r="BA90">
        <v>90.5</v>
      </c>
      <c r="BB90">
        <v>84.2</v>
      </c>
      <c r="BC90">
        <v>110.1</v>
      </c>
      <c r="BD90">
        <v>101.5</v>
      </c>
      <c r="BE90">
        <v>74.2</v>
      </c>
      <c r="BF90">
        <v>69.900000000000006</v>
      </c>
      <c r="BG90">
        <v>38.6</v>
      </c>
      <c r="BH90">
        <v>24.1</v>
      </c>
      <c r="BI90">
        <v>21.4</v>
      </c>
      <c r="BJ90">
        <v>10</v>
      </c>
      <c r="BK90">
        <v>20.2</v>
      </c>
      <c r="BL90">
        <v>37.200000000000003</v>
      </c>
      <c r="BM90">
        <v>56.8</v>
      </c>
      <c r="BN90">
        <v>69.400000000000006</v>
      </c>
      <c r="BO90">
        <v>62.9</v>
      </c>
      <c r="BP90">
        <v>85</v>
      </c>
      <c r="BQ90">
        <v>40.700000000000003</v>
      </c>
      <c r="BR90">
        <v>14.4</v>
      </c>
      <c r="BS90">
        <v>13.7</v>
      </c>
      <c r="BT90">
        <v>10.6</v>
      </c>
      <c r="BU90">
        <v>9.4</v>
      </c>
      <c r="BV90">
        <v>16.399999999999999</v>
      </c>
      <c r="BW90">
        <v>22.8</v>
      </c>
      <c r="BX90">
        <v>80.5</v>
      </c>
      <c r="BY90">
        <v>89.6</v>
      </c>
    </row>
    <row r="91" spans="2:77" x14ac:dyDescent="0.15">
      <c r="B91">
        <v>3</v>
      </c>
      <c r="C91">
        <v>22</v>
      </c>
      <c r="D91">
        <v>57.9</v>
      </c>
      <c r="E91">
        <v>52.8</v>
      </c>
      <c r="F91">
        <v>40.799999999999997</v>
      </c>
      <c r="G91">
        <v>31.3</v>
      </c>
      <c r="H91">
        <v>33.299999999999997</v>
      </c>
      <c r="I91">
        <v>-100</v>
      </c>
      <c r="J91">
        <v>96.5</v>
      </c>
      <c r="K91">
        <v>108.4</v>
      </c>
      <c r="L91">
        <v>71.099999999999994</v>
      </c>
      <c r="M91">
        <v>78.599999999999994</v>
      </c>
      <c r="N91">
        <v>70.5</v>
      </c>
      <c r="O91">
        <v>53.1</v>
      </c>
      <c r="P91">
        <v>39.799999999999997</v>
      </c>
      <c r="Q91">
        <v>34.5</v>
      </c>
      <c r="R91">
        <v>12.6</v>
      </c>
      <c r="S91">
        <v>23.2</v>
      </c>
      <c r="T91">
        <v>45.9</v>
      </c>
      <c r="U91">
        <v>69.099999999999994</v>
      </c>
      <c r="V91">
        <v>78</v>
      </c>
      <c r="W91">
        <v>64</v>
      </c>
      <c r="X91">
        <v>52.2</v>
      </c>
      <c r="Y91">
        <v>21.7</v>
      </c>
      <c r="Z91">
        <v>42.7</v>
      </c>
      <c r="AA91">
        <v>32.200000000000003</v>
      </c>
      <c r="AB91">
        <v>37.6</v>
      </c>
      <c r="AC91">
        <v>31.2</v>
      </c>
      <c r="AD91">
        <v>29</v>
      </c>
      <c r="AE91">
        <v>31.8</v>
      </c>
      <c r="AF91">
        <v>65.7</v>
      </c>
      <c r="AG91">
        <v>67.599999999999994</v>
      </c>
      <c r="AH91">
        <v>92.8</v>
      </c>
      <c r="AI91">
        <v>85.7</v>
      </c>
      <c r="AJ91">
        <v>90.8</v>
      </c>
      <c r="AK91">
        <v>86.9</v>
      </c>
      <c r="AL91">
        <v>64</v>
      </c>
      <c r="AM91">
        <v>45.8</v>
      </c>
      <c r="AN91">
        <v>16.399999999999999</v>
      </c>
      <c r="AO91">
        <v>52.7</v>
      </c>
      <c r="AP91">
        <v>130.1</v>
      </c>
      <c r="AQ91">
        <v>148.5</v>
      </c>
      <c r="AR91">
        <v>135.9</v>
      </c>
      <c r="AS91">
        <v>94.2</v>
      </c>
      <c r="AT91">
        <v>56.9</v>
      </c>
      <c r="AU91">
        <v>48.9</v>
      </c>
      <c r="AV91">
        <v>39.5</v>
      </c>
      <c r="AW91">
        <v>34.200000000000003</v>
      </c>
      <c r="AX91">
        <v>28</v>
      </c>
      <c r="AY91">
        <v>29.3</v>
      </c>
      <c r="AZ91">
        <v>60.7</v>
      </c>
      <c r="BA91">
        <v>92</v>
      </c>
      <c r="BB91">
        <v>80.400000000000006</v>
      </c>
      <c r="BC91">
        <v>113</v>
      </c>
      <c r="BD91">
        <v>97.2</v>
      </c>
      <c r="BE91">
        <v>74</v>
      </c>
      <c r="BF91">
        <v>68.2</v>
      </c>
      <c r="BG91">
        <v>37</v>
      </c>
      <c r="BH91">
        <v>25</v>
      </c>
      <c r="BI91">
        <v>21.8</v>
      </c>
      <c r="BJ91">
        <v>9</v>
      </c>
      <c r="BK91">
        <v>19.7</v>
      </c>
      <c r="BL91">
        <v>35.6</v>
      </c>
      <c r="BM91">
        <v>53.1</v>
      </c>
      <c r="BN91">
        <v>67.3</v>
      </c>
      <c r="BO91">
        <v>62.5</v>
      </c>
      <c r="BP91">
        <v>86.9</v>
      </c>
      <c r="BQ91">
        <v>41.3</v>
      </c>
      <c r="BR91">
        <v>16.5</v>
      </c>
      <c r="BS91">
        <v>15.4</v>
      </c>
      <c r="BT91">
        <v>9.4</v>
      </c>
      <c r="BU91">
        <v>9.1999999999999993</v>
      </c>
      <c r="BV91">
        <v>17</v>
      </c>
      <c r="BW91">
        <v>21.2</v>
      </c>
      <c r="BX91">
        <v>80.8</v>
      </c>
      <c r="BY91">
        <v>-100</v>
      </c>
    </row>
    <row r="92" spans="2:77" x14ac:dyDescent="0.15">
      <c r="B92">
        <v>3</v>
      </c>
      <c r="C92">
        <v>23</v>
      </c>
      <c r="D92">
        <v>64.2</v>
      </c>
      <c r="E92">
        <v>54.5</v>
      </c>
      <c r="F92">
        <v>44.1</v>
      </c>
      <c r="G92">
        <v>29.4</v>
      </c>
      <c r="H92">
        <v>37.1</v>
      </c>
      <c r="I92">
        <v>68.400000000000006</v>
      </c>
      <c r="J92">
        <v>97.5</v>
      </c>
      <c r="K92">
        <v>107.4</v>
      </c>
      <c r="L92">
        <v>75.8</v>
      </c>
      <c r="M92">
        <v>77.400000000000006</v>
      </c>
      <c r="N92">
        <v>68.5</v>
      </c>
      <c r="O92">
        <v>53.1</v>
      </c>
      <c r="P92">
        <v>46.5</v>
      </c>
      <c r="Q92">
        <v>34.299999999999997</v>
      </c>
      <c r="R92">
        <v>13</v>
      </c>
      <c r="S92">
        <v>31.7</v>
      </c>
      <c r="T92">
        <v>46.5</v>
      </c>
      <c r="U92">
        <v>69.099999999999994</v>
      </c>
      <c r="V92">
        <v>73.3</v>
      </c>
      <c r="W92">
        <v>65.599999999999994</v>
      </c>
      <c r="X92">
        <v>52.3</v>
      </c>
      <c r="Y92">
        <v>22.9</v>
      </c>
      <c r="Z92">
        <v>42.3</v>
      </c>
      <c r="AA92">
        <v>34.1</v>
      </c>
      <c r="AB92">
        <v>37</v>
      </c>
      <c r="AC92">
        <v>30.1</v>
      </c>
      <c r="AD92">
        <v>32.299999999999997</v>
      </c>
      <c r="AE92">
        <v>34.6</v>
      </c>
      <c r="AF92">
        <v>68.7</v>
      </c>
      <c r="AG92">
        <v>67</v>
      </c>
      <c r="AH92">
        <v>91.8</v>
      </c>
      <c r="AI92">
        <v>91.5</v>
      </c>
      <c r="AJ92">
        <v>90.2</v>
      </c>
      <c r="AK92">
        <v>89.2</v>
      </c>
      <c r="AL92">
        <v>64.8</v>
      </c>
      <c r="AM92">
        <v>45.8</v>
      </c>
      <c r="AN92">
        <v>20.7</v>
      </c>
      <c r="AO92">
        <v>53.4</v>
      </c>
      <c r="AP92">
        <v>126.7</v>
      </c>
      <c r="AQ92">
        <v>148.6</v>
      </c>
      <c r="AR92">
        <v>132.9</v>
      </c>
      <c r="AS92">
        <v>91.8</v>
      </c>
      <c r="AT92">
        <v>58.5</v>
      </c>
      <c r="AU92">
        <v>50.2</v>
      </c>
      <c r="AV92">
        <v>41</v>
      </c>
      <c r="AW92">
        <v>32.799999999999997</v>
      </c>
      <c r="AX92">
        <v>27.9</v>
      </c>
      <c r="AY92">
        <v>31.8</v>
      </c>
      <c r="AZ92">
        <v>62.5</v>
      </c>
      <c r="BA92">
        <v>97.8</v>
      </c>
      <c r="BB92">
        <v>78.8</v>
      </c>
      <c r="BC92">
        <v>114.2</v>
      </c>
      <c r="BD92">
        <v>94.5</v>
      </c>
      <c r="BE92">
        <v>72.400000000000006</v>
      </c>
      <c r="BF92">
        <v>66.3</v>
      </c>
      <c r="BG92">
        <v>36.200000000000003</v>
      </c>
      <c r="BH92">
        <v>26.1</v>
      </c>
      <c r="BI92">
        <v>21.7</v>
      </c>
      <c r="BJ92">
        <v>11.8</v>
      </c>
      <c r="BK92">
        <v>19</v>
      </c>
      <c r="BL92">
        <v>32.799999999999997</v>
      </c>
      <c r="BM92">
        <v>50.3</v>
      </c>
      <c r="BN92">
        <v>63.4</v>
      </c>
      <c r="BO92">
        <v>66</v>
      </c>
      <c r="BP92">
        <v>86.2</v>
      </c>
      <c r="BQ92">
        <v>43.2</v>
      </c>
      <c r="BR92">
        <v>15.4</v>
      </c>
      <c r="BS92">
        <v>22.7</v>
      </c>
      <c r="BT92">
        <v>8.4</v>
      </c>
      <c r="BU92">
        <v>9</v>
      </c>
      <c r="BV92">
        <v>16.5</v>
      </c>
      <c r="BW92">
        <v>20.5</v>
      </c>
      <c r="BX92">
        <v>88.8</v>
      </c>
      <c r="BY92">
        <v>-100</v>
      </c>
    </row>
    <row r="93" spans="2:77" x14ac:dyDescent="0.15">
      <c r="B93">
        <v>3</v>
      </c>
      <c r="C93">
        <v>24</v>
      </c>
      <c r="D93">
        <v>59.3</v>
      </c>
      <c r="E93">
        <v>57.7</v>
      </c>
      <c r="F93">
        <v>42.9</v>
      </c>
      <c r="G93">
        <v>29.5</v>
      </c>
      <c r="H93">
        <v>39.5</v>
      </c>
      <c r="I93">
        <v>64.400000000000006</v>
      </c>
      <c r="J93">
        <v>97.3</v>
      </c>
      <c r="K93">
        <v>106.3</v>
      </c>
      <c r="L93">
        <v>74.7</v>
      </c>
      <c r="M93">
        <v>80.400000000000006</v>
      </c>
      <c r="N93">
        <v>67.2</v>
      </c>
      <c r="O93">
        <v>49.6</v>
      </c>
      <c r="P93">
        <v>48.3</v>
      </c>
      <c r="Q93">
        <v>33.1</v>
      </c>
      <c r="R93">
        <v>13.5</v>
      </c>
      <c r="S93">
        <v>45.7</v>
      </c>
      <c r="T93">
        <v>43.7</v>
      </c>
      <c r="U93">
        <v>69.599999999999994</v>
      </c>
      <c r="V93">
        <v>87.7</v>
      </c>
      <c r="W93">
        <v>66.599999999999994</v>
      </c>
      <c r="X93">
        <v>56.9</v>
      </c>
      <c r="Y93">
        <v>22.6</v>
      </c>
      <c r="Z93">
        <v>41.7</v>
      </c>
      <c r="AA93">
        <v>32.299999999999997</v>
      </c>
      <c r="AB93">
        <v>38</v>
      </c>
      <c r="AC93">
        <v>30.6</v>
      </c>
      <c r="AD93">
        <v>32.5</v>
      </c>
      <c r="AE93">
        <v>36.299999999999997</v>
      </c>
      <c r="AF93">
        <v>69</v>
      </c>
      <c r="AG93">
        <v>66.900000000000006</v>
      </c>
      <c r="AH93">
        <v>93.6</v>
      </c>
      <c r="AI93">
        <v>89.4</v>
      </c>
      <c r="AJ93">
        <v>90.3</v>
      </c>
      <c r="AK93">
        <v>91.7</v>
      </c>
      <c r="AL93">
        <v>63.6</v>
      </c>
      <c r="AM93">
        <v>45.9</v>
      </c>
      <c r="AN93">
        <v>24</v>
      </c>
      <c r="AO93">
        <v>60</v>
      </c>
      <c r="AP93">
        <v>121.6</v>
      </c>
      <c r="AQ93">
        <v>146.5</v>
      </c>
      <c r="AR93">
        <v>176.8</v>
      </c>
      <c r="AS93">
        <v>90</v>
      </c>
      <c r="AT93">
        <v>72.3</v>
      </c>
      <c r="AU93">
        <v>52.1</v>
      </c>
      <c r="AV93">
        <v>44.3</v>
      </c>
      <c r="AW93">
        <v>31.3</v>
      </c>
      <c r="AX93">
        <v>27.9</v>
      </c>
      <c r="AY93">
        <v>33.9</v>
      </c>
      <c r="AZ93">
        <v>64.400000000000006</v>
      </c>
      <c r="BA93">
        <v>99.4</v>
      </c>
      <c r="BB93">
        <v>78.8</v>
      </c>
      <c r="BC93">
        <v>116.8</v>
      </c>
      <c r="BD93">
        <v>93.2</v>
      </c>
      <c r="BE93">
        <v>70.7</v>
      </c>
      <c r="BF93">
        <v>65.2</v>
      </c>
      <c r="BG93">
        <v>38.1</v>
      </c>
      <c r="BH93">
        <v>28.2</v>
      </c>
      <c r="BI93">
        <v>22.7</v>
      </c>
      <c r="BJ93">
        <v>10.9</v>
      </c>
      <c r="BK93">
        <v>18.100000000000001</v>
      </c>
      <c r="BL93">
        <v>32</v>
      </c>
      <c r="BM93">
        <v>49.6</v>
      </c>
      <c r="BN93">
        <v>60.2</v>
      </c>
      <c r="BO93">
        <v>64.900000000000006</v>
      </c>
      <c r="BP93">
        <v>82.9</v>
      </c>
      <c r="BQ93">
        <v>46.3</v>
      </c>
      <c r="BR93">
        <v>21.1</v>
      </c>
      <c r="BS93">
        <v>24</v>
      </c>
      <c r="BT93">
        <v>7</v>
      </c>
      <c r="BU93">
        <v>8.5</v>
      </c>
      <c r="BV93">
        <v>14.7</v>
      </c>
      <c r="BW93">
        <v>20.7</v>
      </c>
      <c r="BX93">
        <v>89.3</v>
      </c>
      <c r="BY93">
        <v>-100</v>
      </c>
    </row>
    <row r="94" spans="2:77" x14ac:dyDescent="0.15">
      <c r="B94">
        <v>3</v>
      </c>
      <c r="C94">
        <v>25</v>
      </c>
      <c r="D94">
        <v>58.7</v>
      </c>
      <c r="E94">
        <v>61</v>
      </c>
      <c r="F94">
        <v>41.4</v>
      </c>
      <c r="G94">
        <v>30.5</v>
      </c>
      <c r="H94">
        <v>39.200000000000003</v>
      </c>
      <c r="I94">
        <v>60.6</v>
      </c>
      <c r="J94">
        <v>97.1</v>
      </c>
      <c r="K94">
        <v>108.7</v>
      </c>
      <c r="L94">
        <v>74.900000000000006</v>
      </c>
      <c r="M94">
        <v>82</v>
      </c>
      <c r="N94">
        <v>66.7</v>
      </c>
      <c r="O94">
        <v>50</v>
      </c>
      <c r="P94">
        <v>41.2</v>
      </c>
      <c r="Q94">
        <v>33.200000000000003</v>
      </c>
      <c r="R94">
        <v>14.5</v>
      </c>
      <c r="S94">
        <v>43.4</v>
      </c>
      <c r="T94">
        <v>42.1</v>
      </c>
      <c r="U94">
        <v>71</v>
      </c>
      <c r="V94">
        <v>108.5</v>
      </c>
      <c r="W94">
        <v>67.599999999999994</v>
      </c>
      <c r="X94">
        <v>58.7</v>
      </c>
      <c r="Y94">
        <v>20.9</v>
      </c>
      <c r="Z94">
        <v>41.5</v>
      </c>
      <c r="AA94">
        <v>32.6</v>
      </c>
      <c r="AB94">
        <v>38.799999999999997</v>
      </c>
      <c r="AC94">
        <v>30.7</v>
      </c>
      <c r="AD94">
        <v>32.9</v>
      </c>
      <c r="AE94">
        <v>42.5</v>
      </c>
      <c r="AF94">
        <v>66.3</v>
      </c>
      <c r="AG94">
        <v>68.599999999999994</v>
      </c>
      <c r="AH94">
        <v>91.8</v>
      </c>
      <c r="AI94">
        <v>87.4</v>
      </c>
      <c r="AJ94">
        <v>87.7</v>
      </c>
      <c r="AK94">
        <v>84.6</v>
      </c>
      <c r="AL94">
        <v>63.2</v>
      </c>
      <c r="AM94">
        <v>45.2</v>
      </c>
      <c r="AN94">
        <v>21.6</v>
      </c>
      <c r="AO94">
        <v>61.5</v>
      </c>
      <c r="AP94">
        <v>119.7</v>
      </c>
      <c r="AQ94">
        <v>144</v>
      </c>
      <c r="AR94">
        <v>177.2</v>
      </c>
      <c r="AS94">
        <v>89.5</v>
      </c>
      <c r="AT94">
        <v>70.2</v>
      </c>
      <c r="AU94">
        <v>51.9</v>
      </c>
      <c r="AV94">
        <v>41.3</v>
      </c>
      <c r="AW94">
        <v>32</v>
      </c>
      <c r="AX94">
        <v>27.7</v>
      </c>
      <c r="AY94">
        <v>36.1</v>
      </c>
      <c r="AZ94">
        <v>62.7</v>
      </c>
      <c r="BA94">
        <v>99.9</v>
      </c>
      <c r="BB94">
        <v>77</v>
      </c>
      <c r="BC94">
        <v>115.7</v>
      </c>
      <c r="BD94">
        <v>92</v>
      </c>
      <c r="BE94">
        <v>72.2</v>
      </c>
      <c r="BF94">
        <v>67.5</v>
      </c>
      <c r="BG94">
        <v>38.4</v>
      </c>
      <c r="BH94">
        <v>32.799999999999997</v>
      </c>
      <c r="BI94">
        <v>22</v>
      </c>
      <c r="BJ94">
        <v>9.4</v>
      </c>
      <c r="BK94">
        <v>19.399999999999999</v>
      </c>
      <c r="BL94">
        <v>33.6</v>
      </c>
      <c r="BM94">
        <v>49.7</v>
      </c>
      <c r="BN94">
        <v>58.7</v>
      </c>
      <c r="BO94">
        <v>64.599999999999994</v>
      </c>
      <c r="BP94">
        <v>79.2</v>
      </c>
      <c r="BQ94">
        <v>48.2</v>
      </c>
      <c r="BR94">
        <v>19.399999999999999</v>
      </c>
      <c r="BS94">
        <v>24.6</v>
      </c>
      <c r="BT94">
        <v>7.3</v>
      </c>
      <c r="BU94">
        <v>6.5</v>
      </c>
      <c r="BV94">
        <v>16</v>
      </c>
      <c r="BW94">
        <v>19.2</v>
      </c>
      <c r="BX94">
        <v>85.5</v>
      </c>
      <c r="BY94">
        <v>-100</v>
      </c>
    </row>
    <row r="95" spans="2:77" x14ac:dyDescent="0.15">
      <c r="B95">
        <v>3</v>
      </c>
      <c r="C95">
        <v>26</v>
      </c>
      <c r="D95">
        <v>53.2</v>
      </c>
      <c r="E95">
        <v>60.9</v>
      </c>
      <c r="F95">
        <v>41.8</v>
      </c>
      <c r="G95">
        <v>32.1</v>
      </c>
      <c r="H95">
        <v>36.5</v>
      </c>
      <c r="I95">
        <v>54.3</v>
      </c>
      <c r="J95">
        <v>96.9</v>
      </c>
      <c r="K95">
        <v>141.6</v>
      </c>
      <c r="L95">
        <v>86.1</v>
      </c>
      <c r="M95">
        <v>80.900000000000006</v>
      </c>
      <c r="N95">
        <v>65.8</v>
      </c>
      <c r="O95">
        <v>51.3</v>
      </c>
      <c r="P95">
        <v>42.5</v>
      </c>
      <c r="Q95">
        <v>33.6</v>
      </c>
      <c r="R95">
        <v>15.4</v>
      </c>
      <c r="S95">
        <v>49.5</v>
      </c>
      <c r="T95">
        <v>41.6</v>
      </c>
      <c r="U95">
        <v>69</v>
      </c>
      <c r="V95">
        <v>101.9</v>
      </c>
      <c r="W95">
        <v>68.3</v>
      </c>
      <c r="X95">
        <v>59.9</v>
      </c>
      <c r="Y95">
        <v>19.100000000000001</v>
      </c>
      <c r="Z95">
        <v>41.3</v>
      </c>
      <c r="AA95">
        <v>31.8</v>
      </c>
      <c r="AB95">
        <v>38.4</v>
      </c>
      <c r="AC95">
        <v>30.6</v>
      </c>
      <c r="AD95">
        <v>31.8</v>
      </c>
      <c r="AE95">
        <v>42.9</v>
      </c>
      <c r="AF95">
        <v>63.3</v>
      </c>
      <c r="AG95">
        <v>67.900000000000006</v>
      </c>
      <c r="AH95">
        <v>104.3</v>
      </c>
      <c r="AI95">
        <v>85.9</v>
      </c>
      <c r="AJ95">
        <v>94.5</v>
      </c>
      <c r="AK95">
        <v>82.1</v>
      </c>
      <c r="AL95">
        <v>62.8</v>
      </c>
      <c r="AM95">
        <v>44.8</v>
      </c>
      <c r="AN95">
        <v>21.2</v>
      </c>
      <c r="AO95">
        <v>61.7</v>
      </c>
      <c r="AP95">
        <v>116.5</v>
      </c>
      <c r="AQ95">
        <v>141.69999999999999</v>
      </c>
      <c r="AR95">
        <v>169.8</v>
      </c>
      <c r="AS95">
        <v>88.1</v>
      </c>
      <c r="AT95">
        <v>67.599999999999994</v>
      </c>
      <c r="AU95">
        <v>52.3</v>
      </c>
      <c r="AV95">
        <v>37.5</v>
      </c>
      <c r="AW95">
        <v>32.1</v>
      </c>
      <c r="AX95">
        <v>28.2</v>
      </c>
      <c r="AY95">
        <v>38.700000000000003</v>
      </c>
      <c r="AZ95">
        <v>59.9</v>
      </c>
      <c r="BA95">
        <v>96.4</v>
      </c>
      <c r="BB95">
        <v>76.099999999999994</v>
      </c>
      <c r="BC95">
        <v>111.5</v>
      </c>
      <c r="BD95">
        <v>92.1</v>
      </c>
      <c r="BE95">
        <v>73.3</v>
      </c>
      <c r="BF95">
        <v>66.8</v>
      </c>
      <c r="BG95">
        <v>38.700000000000003</v>
      </c>
      <c r="BH95">
        <v>32.6</v>
      </c>
      <c r="BI95">
        <v>21.9</v>
      </c>
      <c r="BJ95">
        <v>9.1</v>
      </c>
      <c r="BK95">
        <v>20.6</v>
      </c>
      <c r="BL95">
        <v>35.200000000000003</v>
      </c>
      <c r="BM95">
        <v>48.8</v>
      </c>
      <c r="BN95">
        <v>58.9</v>
      </c>
      <c r="BO95">
        <v>67.8</v>
      </c>
      <c r="BP95">
        <v>79.5</v>
      </c>
      <c r="BQ95">
        <v>49.3</v>
      </c>
      <c r="BR95">
        <v>13.7</v>
      </c>
      <c r="BS95">
        <v>23.7</v>
      </c>
      <c r="BT95">
        <v>8.6999999999999993</v>
      </c>
      <c r="BU95">
        <v>5.7</v>
      </c>
      <c r="BV95">
        <v>16.899999999999999</v>
      </c>
      <c r="BW95">
        <v>18.8</v>
      </c>
      <c r="BX95">
        <v>79.400000000000006</v>
      </c>
      <c r="BY95">
        <v>-100</v>
      </c>
    </row>
    <row r="96" spans="2:77" x14ac:dyDescent="0.15">
      <c r="B96">
        <v>3</v>
      </c>
      <c r="C96">
        <v>27</v>
      </c>
      <c r="D96">
        <v>50.1</v>
      </c>
      <c r="E96">
        <v>64.3</v>
      </c>
      <c r="F96">
        <v>-100</v>
      </c>
      <c r="G96">
        <v>32</v>
      </c>
      <c r="H96">
        <v>37.4</v>
      </c>
      <c r="I96">
        <v>50.5</v>
      </c>
      <c r="J96">
        <v>95.7</v>
      </c>
      <c r="K96">
        <v>139.5</v>
      </c>
      <c r="L96">
        <v>94.5</v>
      </c>
      <c r="M96">
        <v>83.2</v>
      </c>
      <c r="N96">
        <v>69.7</v>
      </c>
      <c r="O96">
        <v>53.5</v>
      </c>
      <c r="P96">
        <v>39.799999999999997</v>
      </c>
      <c r="Q96">
        <v>40</v>
      </c>
      <c r="R96">
        <v>15</v>
      </c>
      <c r="S96">
        <v>50.7</v>
      </c>
      <c r="T96">
        <v>44</v>
      </c>
      <c r="U96">
        <v>70.400000000000006</v>
      </c>
      <c r="V96">
        <v>97.1</v>
      </c>
      <c r="W96">
        <v>71.900000000000006</v>
      </c>
      <c r="X96">
        <v>59.7</v>
      </c>
      <c r="Y96">
        <v>26.5</v>
      </c>
      <c r="Z96">
        <v>40.299999999999997</v>
      </c>
      <c r="AA96">
        <v>30.6</v>
      </c>
      <c r="AB96">
        <v>40.9</v>
      </c>
      <c r="AC96">
        <v>41.8</v>
      </c>
      <c r="AD96">
        <v>35.1</v>
      </c>
      <c r="AE96">
        <v>41.1</v>
      </c>
      <c r="AF96">
        <v>62</v>
      </c>
      <c r="AG96">
        <v>66.2</v>
      </c>
      <c r="AH96">
        <v>106.7</v>
      </c>
      <c r="AI96">
        <v>84.2</v>
      </c>
      <c r="AJ96">
        <v>93.3</v>
      </c>
      <c r="AK96">
        <v>87.6</v>
      </c>
      <c r="AL96">
        <v>62.6</v>
      </c>
      <c r="AM96">
        <v>45.2</v>
      </c>
      <c r="AN96">
        <v>24.4</v>
      </c>
      <c r="AO96">
        <v>61.5</v>
      </c>
      <c r="AP96">
        <v>134.1</v>
      </c>
      <c r="AQ96">
        <v>141.6</v>
      </c>
      <c r="AR96">
        <v>167.8</v>
      </c>
      <c r="AS96">
        <v>87.6</v>
      </c>
      <c r="AT96">
        <v>68.2</v>
      </c>
      <c r="AU96">
        <v>55</v>
      </c>
      <c r="AV96">
        <v>40.700000000000003</v>
      </c>
      <c r="AW96">
        <v>33.1</v>
      </c>
      <c r="AX96">
        <v>29</v>
      </c>
      <c r="AY96">
        <v>38</v>
      </c>
      <c r="AZ96">
        <v>58.5</v>
      </c>
      <c r="BA96">
        <v>94.2</v>
      </c>
      <c r="BB96">
        <v>87.5</v>
      </c>
      <c r="BC96">
        <v>105.9</v>
      </c>
      <c r="BD96">
        <v>94.9</v>
      </c>
      <c r="BE96">
        <v>73.7</v>
      </c>
      <c r="BF96">
        <v>67</v>
      </c>
      <c r="BG96">
        <v>38.4</v>
      </c>
      <c r="BH96">
        <v>31.9</v>
      </c>
      <c r="BI96">
        <v>24.7</v>
      </c>
      <c r="BJ96">
        <v>8.3000000000000007</v>
      </c>
      <c r="BK96">
        <v>19.7</v>
      </c>
      <c r="BL96">
        <v>35.200000000000003</v>
      </c>
      <c r="BM96">
        <v>47.4</v>
      </c>
      <c r="BN96">
        <v>57.2</v>
      </c>
      <c r="BO96">
        <v>69.8</v>
      </c>
      <c r="BP96">
        <v>81.8</v>
      </c>
      <c r="BQ96">
        <v>48.6</v>
      </c>
      <c r="BR96">
        <v>14.7</v>
      </c>
      <c r="BS96">
        <v>22.6</v>
      </c>
      <c r="BT96">
        <v>9.8000000000000007</v>
      </c>
      <c r="BU96">
        <v>6</v>
      </c>
      <c r="BV96">
        <v>15.9</v>
      </c>
      <c r="BW96">
        <v>23.2</v>
      </c>
      <c r="BX96">
        <v>76.400000000000006</v>
      </c>
      <c r="BY96">
        <v>-100</v>
      </c>
    </row>
    <row r="97" spans="2:77" x14ac:dyDescent="0.15">
      <c r="B97">
        <v>3</v>
      </c>
      <c r="C97">
        <v>28</v>
      </c>
      <c r="D97">
        <v>54</v>
      </c>
      <c r="E97">
        <v>69.2</v>
      </c>
      <c r="F97">
        <v>34.200000000000003</v>
      </c>
      <c r="G97">
        <v>32.200000000000003</v>
      </c>
      <c r="H97">
        <v>35.4</v>
      </c>
      <c r="I97">
        <v>44.6</v>
      </c>
      <c r="J97">
        <v>90.8</v>
      </c>
      <c r="K97">
        <v>142.1</v>
      </c>
      <c r="L97">
        <v>88.9</v>
      </c>
      <c r="M97">
        <v>82.5</v>
      </c>
      <c r="N97">
        <v>75.5</v>
      </c>
      <c r="O97">
        <v>56</v>
      </c>
      <c r="P97">
        <v>38.6</v>
      </c>
      <c r="Q97">
        <v>31.9</v>
      </c>
      <c r="R97">
        <v>15</v>
      </c>
      <c r="S97">
        <v>54.2</v>
      </c>
      <c r="T97">
        <v>47.5</v>
      </c>
      <c r="U97">
        <v>70</v>
      </c>
      <c r="V97">
        <v>89.6</v>
      </c>
      <c r="W97">
        <v>76</v>
      </c>
      <c r="X97">
        <v>58.3</v>
      </c>
      <c r="Y97">
        <v>26.9</v>
      </c>
      <c r="Z97">
        <v>40.6</v>
      </c>
      <c r="AA97">
        <v>32.5</v>
      </c>
      <c r="AB97">
        <v>41.6</v>
      </c>
      <c r="AC97">
        <v>42</v>
      </c>
      <c r="AD97">
        <v>35.799999999999997</v>
      </c>
      <c r="AE97">
        <v>40.299999999999997</v>
      </c>
      <c r="AF97">
        <v>67</v>
      </c>
      <c r="AG97">
        <v>63.4</v>
      </c>
      <c r="AH97">
        <v>106</v>
      </c>
      <c r="AI97">
        <v>81.8</v>
      </c>
      <c r="AJ97">
        <v>87.7</v>
      </c>
      <c r="AK97">
        <v>93.5</v>
      </c>
      <c r="AL97">
        <v>62.6</v>
      </c>
      <c r="AM97">
        <v>44.3</v>
      </c>
      <c r="AN97">
        <v>23.1</v>
      </c>
      <c r="AO97">
        <v>60.8</v>
      </c>
      <c r="AP97">
        <v>133.69999999999999</v>
      </c>
      <c r="AQ97">
        <v>141.80000000000001</v>
      </c>
      <c r="AR97">
        <v>164.2</v>
      </c>
      <c r="AS97">
        <v>85.9</v>
      </c>
      <c r="AT97">
        <v>68.5</v>
      </c>
      <c r="AU97">
        <v>59.6</v>
      </c>
      <c r="AV97">
        <v>40.700000000000003</v>
      </c>
      <c r="AW97">
        <v>32.5</v>
      </c>
      <c r="AX97">
        <v>28.8</v>
      </c>
      <c r="AY97">
        <v>35.799999999999997</v>
      </c>
      <c r="AZ97">
        <v>55.6</v>
      </c>
      <c r="BA97">
        <v>94.1</v>
      </c>
      <c r="BB97">
        <v>96.2</v>
      </c>
      <c r="BC97">
        <v>103.4</v>
      </c>
      <c r="BD97">
        <v>97.3</v>
      </c>
      <c r="BE97">
        <v>74</v>
      </c>
      <c r="BF97">
        <v>68</v>
      </c>
      <c r="BG97">
        <v>37.4</v>
      </c>
      <c r="BH97">
        <v>29.4</v>
      </c>
      <c r="BI97">
        <v>27.4</v>
      </c>
      <c r="BJ97">
        <v>8.5</v>
      </c>
      <c r="BK97">
        <v>21.3</v>
      </c>
      <c r="BL97">
        <v>35.1</v>
      </c>
      <c r="BM97">
        <v>50.9</v>
      </c>
      <c r="BN97">
        <v>55.4</v>
      </c>
      <c r="BO97">
        <v>68.8</v>
      </c>
      <c r="BP97">
        <v>80.5</v>
      </c>
      <c r="BQ97">
        <v>43.8</v>
      </c>
      <c r="BR97">
        <v>15</v>
      </c>
      <c r="BS97">
        <v>21.4</v>
      </c>
      <c r="BT97">
        <v>12.2</v>
      </c>
      <c r="BU97">
        <v>7.4</v>
      </c>
      <c r="BV97">
        <v>13.9</v>
      </c>
      <c r="BW97">
        <v>27.3</v>
      </c>
      <c r="BX97">
        <v>73.900000000000006</v>
      </c>
      <c r="BY97">
        <v>-100</v>
      </c>
    </row>
    <row r="98" spans="2:77" x14ac:dyDescent="0.15">
      <c r="B98">
        <v>3</v>
      </c>
      <c r="C98">
        <v>29</v>
      </c>
      <c r="D98">
        <v>59.1</v>
      </c>
      <c r="E98">
        <v>66.5</v>
      </c>
      <c r="F98">
        <v>35.6</v>
      </c>
      <c r="G98">
        <v>28.5</v>
      </c>
      <c r="H98">
        <v>34.6</v>
      </c>
      <c r="I98">
        <v>42.8</v>
      </c>
      <c r="J98">
        <v>92.8</v>
      </c>
      <c r="K98">
        <v>140.30000000000001</v>
      </c>
      <c r="L98">
        <v>79.3</v>
      </c>
      <c r="M98">
        <v>83.8</v>
      </c>
      <c r="N98">
        <v>70.8</v>
      </c>
      <c r="O98">
        <v>50.4</v>
      </c>
      <c r="P98">
        <v>38.700000000000003</v>
      </c>
      <c r="Q98">
        <v>32</v>
      </c>
      <c r="R98">
        <v>14.3</v>
      </c>
      <c r="S98">
        <v>47.7</v>
      </c>
      <c r="T98">
        <v>47.4</v>
      </c>
      <c r="U98">
        <v>66.7</v>
      </c>
      <c r="V98">
        <v>77.099999999999994</v>
      </c>
      <c r="W98">
        <v>74.3</v>
      </c>
      <c r="X98">
        <v>58.1</v>
      </c>
      <c r="Y98">
        <v>29.6</v>
      </c>
      <c r="Z98">
        <v>38.6</v>
      </c>
      <c r="AA98">
        <v>33.700000000000003</v>
      </c>
      <c r="AB98">
        <v>40.5</v>
      </c>
      <c r="AC98">
        <v>45.4</v>
      </c>
      <c r="AD98">
        <v>35.1</v>
      </c>
      <c r="AE98">
        <v>39.5</v>
      </c>
      <c r="AF98">
        <v>80</v>
      </c>
      <c r="AG98">
        <v>64.3</v>
      </c>
      <c r="AH98">
        <v>104.5</v>
      </c>
      <c r="AI98">
        <v>79.099999999999994</v>
      </c>
      <c r="AJ98">
        <v>86.2</v>
      </c>
      <c r="AK98">
        <v>95.5</v>
      </c>
      <c r="AL98">
        <v>63.2</v>
      </c>
      <c r="AM98">
        <v>43.7</v>
      </c>
      <c r="AN98">
        <v>22</v>
      </c>
      <c r="AO98">
        <v>61.7</v>
      </c>
      <c r="AP98">
        <v>125.2</v>
      </c>
      <c r="AQ98">
        <v>144.1</v>
      </c>
      <c r="AR98">
        <v>158.30000000000001</v>
      </c>
      <c r="AS98">
        <v>83.8</v>
      </c>
      <c r="AT98">
        <v>63.8</v>
      </c>
      <c r="AU98">
        <v>59.2</v>
      </c>
      <c r="AV98">
        <v>42.9</v>
      </c>
      <c r="AW98">
        <v>31.3</v>
      </c>
      <c r="AX98">
        <v>31.7</v>
      </c>
      <c r="AY98">
        <v>32.200000000000003</v>
      </c>
      <c r="AZ98">
        <v>53.4</v>
      </c>
      <c r="BA98">
        <v>94</v>
      </c>
      <c r="BB98">
        <v>93.9</v>
      </c>
      <c r="BC98">
        <v>99.5</v>
      </c>
      <c r="BD98">
        <v>99.5</v>
      </c>
      <c r="BE98">
        <v>75.8</v>
      </c>
      <c r="BF98">
        <v>70.400000000000006</v>
      </c>
      <c r="BG98">
        <v>34.9</v>
      </c>
      <c r="BH98">
        <v>27.5</v>
      </c>
      <c r="BI98">
        <v>27.5</v>
      </c>
      <c r="BJ98">
        <v>8.6999999999999993</v>
      </c>
      <c r="BK98">
        <v>18.899999999999999</v>
      </c>
      <c r="BL98">
        <v>33.5</v>
      </c>
      <c r="BM98">
        <v>50.2</v>
      </c>
      <c r="BN98">
        <v>53.7</v>
      </c>
      <c r="BO98">
        <v>66.099999999999994</v>
      </c>
      <c r="BP98">
        <v>82.5</v>
      </c>
      <c r="BQ98">
        <v>43.5</v>
      </c>
      <c r="BR98">
        <v>18.100000000000001</v>
      </c>
      <c r="BS98">
        <v>20.3</v>
      </c>
      <c r="BT98">
        <v>13.5</v>
      </c>
      <c r="BU98">
        <v>8.6</v>
      </c>
      <c r="BV98">
        <v>10.7</v>
      </c>
      <c r="BW98">
        <v>24.4</v>
      </c>
      <c r="BX98">
        <v>74.2</v>
      </c>
      <c r="BY98">
        <v>-100</v>
      </c>
    </row>
    <row r="99" spans="2:77" x14ac:dyDescent="0.15">
      <c r="B99">
        <v>3</v>
      </c>
      <c r="C99">
        <v>30</v>
      </c>
      <c r="D99">
        <v>64.2</v>
      </c>
      <c r="E99">
        <v>60.8</v>
      </c>
      <c r="F99">
        <v>34.5</v>
      </c>
      <c r="G99">
        <v>27.5</v>
      </c>
      <c r="H99">
        <v>33.200000000000003</v>
      </c>
      <c r="I99">
        <v>46.8</v>
      </c>
      <c r="J99">
        <v>100</v>
      </c>
      <c r="K99">
        <v>136.9</v>
      </c>
      <c r="L99">
        <v>76.400000000000006</v>
      </c>
      <c r="M99">
        <v>80.5</v>
      </c>
      <c r="N99">
        <v>72.2</v>
      </c>
      <c r="O99">
        <v>48.4</v>
      </c>
      <c r="P99">
        <v>40.700000000000003</v>
      </c>
      <c r="Q99">
        <v>31.5</v>
      </c>
      <c r="R99">
        <v>13.2</v>
      </c>
      <c r="S99">
        <v>44.3</v>
      </c>
      <c r="T99">
        <v>46.7</v>
      </c>
      <c r="U99">
        <v>65.3</v>
      </c>
      <c r="V99">
        <v>10058.6</v>
      </c>
      <c r="W99">
        <v>75.900000000000006</v>
      </c>
      <c r="X99">
        <v>56.5</v>
      </c>
      <c r="Y99">
        <v>29.2</v>
      </c>
      <c r="Z99">
        <v>37.799999999999997</v>
      </c>
      <c r="AA99">
        <v>33.9</v>
      </c>
      <c r="AB99">
        <v>38.700000000000003</v>
      </c>
      <c r="AC99">
        <v>55.4</v>
      </c>
      <c r="AD99">
        <v>34.799999999999997</v>
      </c>
      <c r="AE99">
        <v>37.6</v>
      </c>
      <c r="AF99">
        <v>82.1</v>
      </c>
      <c r="AG99">
        <v>63</v>
      </c>
      <c r="AH99">
        <v>103.4</v>
      </c>
      <c r="AI99">
        <v>82.4</v>
      </c>
      <c r="AJ99">
        <v>87.7</v>
      </c>
      <c r="AK99">
        <v>93.2</v>
      </c>
      <c r="AL99">
        <v>59.8</v>
      </c>
      <c r="AM99">
        <v>42.2</v>
      </c>
      <c r="AN99">
        <v>20.399999999999999</v>
      </c>
      <c r="AO99">
        <v>64.599999999999994</v>
      </c>
      <c r="AP99">
        <v>117.8</v>
      </c>
      <c r="AQ99">
        <v>151.30000000000001</v>
      </c>
      <c r="AR99">
        <v>157.9</v>
      </c>
      <c r="AS99">
        <v>82.7</v>
      </c>
      <c r="AT99">
        <v>70.400000000000006</v>
      </c>
      <c r="AU99">
        <v>58.7</v>
      </c>
      <c r="AV99">
        <v>43</v>
      </c>
      <c r="AW99">
        <v>30.6</v>
      </c>
      <c r="AX99">
        <v>32.200000000000003</v>
      </c>
      <c r="AY99">
        <v>28.6</v>
      </c>
      <c r="AZ99">
        <v>53.3</v>
      </c>
      <c r="BA99">
        <v>96.8</v>
      </c>
      <c r="BB99">
        <v>89</v>
      </c>
      <c r="BC99">
        <v>101</v>
      </c>
      <c r="BD99">
        <v>104</v>
      </c>
      <c r="BE99">
        <v>75.2</v>
      </c>
      <c r="BF99">
        <v>69.099999999999994</v>
      </c>
      <c r="BG99">
        <v>35.1</v>
      </c>
      <c r="BH99">
        <v>28.7</v>
      </c>
      <c r="BI99">
        <v>28.7</v>
      </c>
      <c r="BJ99">
        <v>8.4</v>
      </c>
      <c r="BK99">
        <v>18.600000000000001</v>
      </c>
      <c r="BL99">
        <v>46.5</v>
      </c>
      <c r="BM99">
        <v>51.8</v>
      </c>
      <c r="BN99">
        <v>55.7</v>
      </c>
      <c r="BO99">
        <v>61.6</v>
      </c>
      <c r="BP99">
        <v>81.8</v>
      </c>
      <c r="BQ99">
        <v>43.1</v>
      </c>
      <c r="BR99">
        <v>19.5</v>
      </c>
      <c r="BS99">
        <v>21</v>
      </c>
      <c r="BT99">
        <v>12.6</v>
      </c>
      <c r="BU99">
        <v>9.4</v>
      </c>
      <c r="BV99">
        <v>8.1999999999999993</v>
      </c>
      <c r="BW99">
        <v>22.8</v>
      </c>
      <c r="BX99">
        <v>74.8</v>
      </c>
      <c r="BY99">
        <v>-100</v>
      </c>
    </row>
    <row r="100" spans="2:77" x14ac:dyDescent="0.15">
      <c r="B100">
        <v>3</v>
      </c>
      <c r="C100">
        <v>31</v>
      </c>
      <c r="D100">
        <v>60.2</v>
      </c>
      <c r="E100">
        <v>60.5</v>
      </c>
      <c r="F100">
        <v>35.799999999999997</v>
      </c>
      <c r="G100">
        <v>29.9</v>
      </c>
      <c r="H100">
        <v>30.1</v>
      </c>
      <c r="I100">
        <v>47.2</v>
      </c>
      <c r="J100">
        <v>97</v>
      </c>
      <c r="K100">
        <v>133.19999999999999</v>
      </c>
      <c r="L100">
        <v>73.3</v>
      </c>
      <c r="M100">
        <v>92.4</v>
      </c>
      <c r="N100">
        <v>73.400000000000006</v>
      </c>
      <c r="O100">
        <v>58</v>
      </c>
      <c r="P100">
        <v>38.700000000000003</v>
      </c>
      <c r="Q100">
        <v>31.7</v>
      </c>
      <c r="R100">
        <v>12</v>
      </c>
      <c r="S100">
        <v>40.5</v>
      </c>
      <c r="T100">
        <v>45.6</v>
      </c>
      <c r="U100">
        <v>64.900000000000006</v>
      </c>
      <c r="V100">
        <v>10066.1</v>
      </c>
      <c r="W100">
        <v>87.2</v>
      </c>
      <c r="X100">
        <v>53.4</v>
      </c>
      <c r="Y100">
        <v>27.4</v>
      </c>
      <c r="Z100">
        <v>35.799999999999997</v>
      </c>
      <c r="AA100">
        <v>32.799999999999997</v>
      </c>
      <c r="AB100">
        <v>35.4</v>
      </c>
      <c r="AC100">
        <v>61.2</v>
      </c>
      <c r="AD100">
        <v>33.9</v>
      </c>
      <c r="AE100">
        <v>34</v>
      </c>
      <c r="AF100">
        <v>77.900000000000006</v>
      </c>
      <c r="AG100">
        <v>70.8</v>
      </c>
      <c r="AH100">
        <v>100.3</v>
      </c>
      <c r="AI100">
        <v>83.4</v>
      </c>
      <c r="AJ100">
        <v>88</v>
      </c>
      <c r="AK100">
        <v>87.6</v>
      </c>
      <c r="AL100">
        <v>59.4</v>
      </c>
      <c r="AM100">
        <v>41.1</v>
      </c>
      <c r="AN100">
        <v>18.8</v>
      </c>
      <c r="AO100">
        <v>62.6</v>
      </c>
      <c r="AP100">
        <v>115.6</v>
      </c>
      <c r="AQ100">
        <v>157.9</v>
      </c>
      <c r="AR100">
        <v>162.1</v>
      </c>
      <c r="AS100">
        <v>81.8</v>
      </c>
      <c r="AT100">
        <v>72.900000000000006</v>
      </c>
      <c r="AU100">
        <v>57.4</v>
      </c>
      <c r="AV100">
        <v>43.2</v>
      </c>
      <c r="AW100">
        <v>31.8</v>
      </c>
      <c r="AX100">
        <v>31</v>
      </c>
      <c r="AY100">
        <v>25.1</v>
      </c>
      <c r="AZ100">
        <v>52.5</v>
      </c>
      <c r="BA100">
        <v>94.1</v>
      </c>
      <c r="BB100">
        <v>99.8</v>
      </c>
      <c r="BC100">
        <v>100.8</v>
      </c>
      <c r="BD100">
        <v>105.6</v>
      </c>
      <c r="BE100">
        <v>74.2</v>
      </c>
      <c r="BF100">
        <v>66.3</v>
      </c>
      <c r="BG100">
        <v>34.6</v>
      </c>
      <c r="BH100">
        <v>28.9</v>
      </c>
      <c r="BI100">
        <v>28.1</v>
      </c>
      <c r="BJ100">
        <v>7.3</v>
      </c>
      <c r="BK100">
        <v>18.899999999999999</v>
      </c>
      <c r="BL100">
        <v>44.1</v>
      </c>
      <c r="BM100">
        <v>52.1</v>
      </c>
      <c r="BN100">
        <v>54.8</v>
      </c>
      <c r="BO100">
        <v>59.7</v>
      </c>
      <c r="BP100">
        <v>80.900000000000006</v>
      </c>
      <c r="BQ100">
        <v>41.4</v>
      </c>
      <c r="BR100">
        <v>20.6</v>
      </c>
      <c r="BS100">
        <v>22.2</v>
      </c>
      <c r="BT100">
        <v>12.1</v>
      </c>
      <c r="BU100">
        <v>9.4</v>
      </c>
      <c r="BV100">
        <v>8.8000000000000007</v>
      </c>
      <c r="BW100">
        <v>31.5</v>
      </c>
      <c r="BX100">
        <v>74.599999999999994</v>
      </c>
      <c r="BY100">
        <v>-100</v>
      </c>
    </row>
    <row r="101" spans="2:77" x14ac:dyDescent="0.15">
      <c r="B101">
        <v>4</v>
      </c>
      <c r="C101">
        <v>1</v>
      </c>
      <c r="D101">
        <v>64.5</v>
      </c>
      <c r="E101">
        <v>64.8</v>
      </c>
      <c r="F101">
        <v>33.299999999999997</v>
      </c>
      <c r="G101">
        <v>30.8</v>
      </c>
      <c r="H101">
        <v>32.700000000000003</v>
      </c>
      <c r="I101">
        <v>45.1</v>
      </c>
      <c r="J101">
        <v>93.5</v>
      </c>
      <c r="K101">
        <v>135.5</v>
      </c>
      <c r="L101">
        <v>72.5</v>
      </c>
      <c r="M101">
        <v>125.3</v>
      </c>
      <c r="N101">
        <v>73.8</v>
      </c>
      <c r="O101">
        <v>61.3</v>
      </c>
      <c r="P101">
        <v>42.7</v>
      </c>
      <c r="Q101">
        <v>32.5</v>
      </c>
      <c r="R101">
        <v>11.7</v>
      </c>
      <c r="S101">
        <v>38.200000000000003</v>
      </c>
      <c r="T101">
        <v>45.4</v>
      </c>
      <c r="U101">
        <v>62.8</v>
      </c>
      <c r="V101">
        <v>73.400000000000006</v>
      </c>
      <c r="W101">
        <v>92.2</v>
      </c>
      <c r="X101">
        <v>52.8</v>
      </c>
      <c r="Y101">
        <v>26.6</v>
      </c>
      <c r="Z101">
        <v>38.5</v>
      </c>
      <c r="AA101">
        <v>29.9</v>
      </c>
      <c r="AB101">
        <v>34.5</v>
      </c>
      <c r="AC101">
        <v>62.9</v>
      </c>
      <c r="AD101">
        <v>30.5</v>
      </c>
      <c r="AE101">
        <v>30.9</v>
      </c>
      <c r="AF101">
        <v>72.099999999999994</v>
      </c>
      <c r="AG101">
        <v>74.5</v>
      </c>
      <c r="AH101">
        <v>98.9</v>
      </c>
      <c r="AI101">
        <v>87.1</v>
      </c>
      <c r="AJ101">
        <v>88.3</v>
      </c>
      <c r="AK101">
        <v>88.7</v>
      </c>
      <c r="AL101">
        <v>61</v>
      </c>
      <c r="AM101">
        <v>41.5</v>
      </c>
      <c r="AN101">
        <v>18.600000000000001</v>
      </c>
      <c r="AO101">
        <v>61.5</v>
      </c>
      <c r="AP101">
        <v>114.3</v>
      </c>
      <c r="AQ101">
        <v>142</v>
      </c>
      <c r="AR101">
        <v>153</v>
      </c>
      <c r="AS101">
        <v>84.8</v>
      </c>
      <c r="AT101">
        <v>72.599999999999994</v>
      </c>
      <c r="AU101">
        <v>56.7</v>
      </c>
      <c r="AV101">
        <v>43</v>
      </c>
      <c r="AW101">
        <v>31</v>
      </c>
      <c r="AX101">
        <v>32.799999999999997</v>
      </c>
      <c r="AY101">
        <v>22.9</v>
      </c>
      <c r="AZ101">
        <v>50.6</v>
      </c>
      <c r="BA101">
        <v>94.2</v>
      </c>
      <c r="BB101">
        <v>106.1</v>
      </c>
      <c r="BC101">
        <v>100</v>
      </c>
      <c r="BD101">
        <v>102.4</v>
      </c>
      <c r="BE101">
        <v>74</v>
      </c>
      <c r="BF101">
        <v>66.099999999999994</v>
      </c>
      <c r="BG101">
        <v>34.5</v>
      </c>
      <c r="BH101">
        <v>29.9</v>
      </c>
      <c r="BI101">
        <v>26.9</v>
      </c>
      <c r="BJ101">
        <v>6.5</v>
      </c>
      <c r="BK101">
        <v>20</v>
      </c>
      <c r="BL101">
        <v>40.299999999999997</v>
      </c>
      <c r="BM101">
        <v>50.4</v>
      </c>
      <c r="BN101">
        <v>51.8</v>
      </c>
      <c r="BO101">
        <v>58.8</v>
      </c>
      <c r="BP101">
        <v>86.5</v>
      </c>
      <c r="BQ101">
        <v>38.9</v>
      </c>
      <c r="BR101">
        <v>22.7</v>
      </c>
      <c r="BS101">
        <v>22.6</v>
      </c>
      <c r="BT101">
        <v>12.4</v>
      </c>
      <c r="BU101">
        <v>10.1</v>
      </c>
      <c r="BV101">
        <v>9.4</v>
      </c>
      <c r="BW101">
        <v>31.4</v>
      </c>
      <c r="BX101">
        <v>72.599999999999994</v>
      </c>
      <c r="BY101">
        <v>-100</v>
      </c>
    </row>
    <row r="102" spans="2:77" x14ac:dyDescent="0.15">
      <c r="B102">
        <v>4</v>
      </c>
      <c r="C102">
        <v>2</v>
      </c>
      <c r="D102">
        <v>53.1</v>
      </c>
      <c r="E102">
        <v>66.5</v>
      </c>
      <c r="F102">
        <v>34.4</v>
      </c>
      <c r="G102">
        <v>30.3</v>
      </c>
      <c r="H102">
        <v>30.9</v>
      </c>
      <c r="I102">
        <v>46.1</v>
      </c>
      <c r="J102">
        <v>91.8</v>
      </c>
      <c r="K102">
        <v>131.69999999999999</v>
      </c>
      <c r="L102">
        <v>71.400000000000006</v>
      </c>
      <c r="M102">
        <v>117.2</v>
      </c>
      <c r="N102">
        <v>71.599999999999994</v>
      </c>
      <c r="O102">
        <v>58.6</v>
      </c>
      <c r="P102">
        <v>42.7</v>
      </c>
      <c r="Q102">
        <v>32.299999999999997</v>
      </c>
      <c r="R102">
        <v>12.4</v>
      </c>
      <c r="S102">
        <v>33.6</v>
      </c>
      <c r="T102">
        <v>54</v>
      </c>
      <c r="U102">
        <v>61.2</v>
      </c>
      <c r="V102">
        <v>75.2</v>
      </c>
      <c r="W102">
        <v>83.8</v>
      </c>
      <c r="X102">
        <v>53.6</v>
      </c>
      <c r="Y102">
        <v>23.3</v>
      </c>
      <c r="Z102">
        <v>40.700000000000003</v>
      </c>
      <c r="AA102">
        <v>30.1</v>
      </c>
      <c r="AB102">
        <v>33.9</v>
      </c>
      <c r="AC102">
        <v>60.5</v>
      </c>
      <c r="AD102">
        <v>31.3</v>
      </c>
      <c r="AE102">
        <v>31.8</v>
      </c>
      <c r="AF102">
        <v>70.599999999999994</v>
      </c>
      <c r="AG102">
        <v>72</v>
      </c>
      <c r="AH102">
        <v>97.5</v>
      </c>
      <c r="AI102">
        <v>91.6</v>
      </c>
      <c r="AJ102">
        <v>89</v>
      </c>
      <c r="AK102">
        <v>90.5</v>
      </c>
      <c r="AL102">
        <v>60.3</v>
      </c>
      <c r="AM102">
        <v>41</v>
      </c>
      <c r="AN102">
        <v>17.7</v>
      </c>
      <c r="AO102">
        <v>62.6</v>
      </c>
      <c r="AP102">
        <v>113.6</v>
      </c>
      <c r="AQ102">
        <v>137.6</v>
      </c>
      <c r="AR102">
        <v>143.4</v>
      </c>
      <c r="AS102">
        <v>90.9</v>
      </c>
      <c r="AT102">
        <v>72.3</v>
      </c>
      <c r="AU102">
        <v>57.6</v>
      </c>
      <c r="AV102">
        <v>41.9</v>
      </c>
      <c r="AW102">
        <v>30.9</v>
      </c>
      <c r="AX102">
        <v>31.3</v>
      </c>
      <c r="AY102">
        <v>22.7</v>
      </c>
      <c r="AZ102">
        <v>47.9</v>
      </c>
      <c r="BA102">
        <v>94.6</v>
      </c>
      <c r="BB102">
        <v>99.2</v>
      </c>
      <c r="BC102">
        <v>97.8</v>
      </c>
      <c r="BD102">
        <v>99.8</v>
      </c>
      <c r="BE102">
        <v>73.099999999999994</v>
      </c>
      <c r="BF102">
        <v>65.3</v>
      </c>
      <c r="BG102">
        <v>35.4</v>
      </c>
      <c r="BH102">
        <v>30.2</v>
      </c>
      <c r="BI102">
        <v>25.5</v>
      </c>
      <c r="BJ102">
        <v>6.4</v>
      </c>
      <c r="BK102">
        <v>22.9</v>
      </c>
      <c r="BL102">
        <v>44.8</v>
      </c>
      <c r="BM102">
        <v>50.8</v>
      </c>
      <c r="BN102">
        <v>49.4</v>
      </c>
      <c r="BO102">
        <v>58.9</v>
      </c>
      <c r="BP102">
        <v>82.5</v>
      </c>
      <c r="BQ102">
        <v>36.299999999999997</v>
      </c>
      <c r="BR102">
        <v>24.2</v>
      </c>
      <c r="BS102">
        <v>21.2</v>
      </c>
      <c r="BT102">
        <v>12</v>
      </c>
      <c r="BU102">
        <v>9.1</v>
      </c>
      <c r="BV102">
        <v>8.1999999999999993</v>
      </c>
      <c r="BW102">
        <v>31.2</v>
      </c>
      <c r="BX102">
        <v>71</v>
      </c>
      <c r="BY102">
        <v>-100</v>
      </c>
    </row>
    <row r="103" spans="2:77" x14ac:dyDescent="0.15">
      <c r="B103">
        <v>4</v>
      </c>
      <c r="C103">
        <v>3</v>
      </c>
      <c r="D103">
        <v>52.9</v>
      </c>
      <c r="E103">
        <v>67.8</v>
      </c>
      <c r="F103">
        <v>34.6</v>
      </c>
      <c r="G103">
        <v>31.3</v>
      </c>
      <c r="H103">
        <v>27.8</v>
      </c>
      <c r="I103">
        <v>43.7</v>
      </c>
      <c r="J103">
        <v>93</v>
      </c>
      <c r="K103">
        <v>128.5</v>
      </c>
      <c r="L103">
        <v>67.099999999999994</v>
      </c>
      <c r="M103">
        <v>118.7</v>
      </c>
      <c r="N103">
        <v>68.3</v>
      </c>
      <c r="O103">
        <v>58.4</v>
      </c>
      <c r="P103">
        <v>41.4</v>
      </c>
      <c r="Q103">
        <v>35</v>
      </c>
      <c r="R103">
        <v>11</v>
      </c>
      <c r="S103">
        <v>33.9</v>
      </c>
      <c r="T103">
        <v>55.9</v>
      </c>
      <c r="U103">
        <v>57.6</v>
      </c>
      <c r="V103">
        <v>71.599999999999994</v>
      </c>
      <c r="W103">
        <v>78.8</v>
      </c>
      <c r="X103">
        <v>51.6</v>
      </c>
      <c r="Y103">
        <v>20.8</v>
      </c>
      <c r="Z103">
        <v>46.2</v>
      </c>
      <c r="AA103">
        <v>35.4</v>
      </c>
      <c r="AB103">
        <v>33.5</v>
      </c>
      <c r="AC103">
        <v>53.1</v>
      </c>
      <c r="AD103">
        <v>33.299999999999997</v>
      </c>
      <c r="AE103">
        <v>39.200000000000003</v>
      </c>
      <c r="AF103">
        <v>73.7</v>
      </c>
      <c r="AG103">
        <v>84.9</v>
      </c>
      <c r="AH103">
        <v>106.8</v>
      </c>
      <c r="AI103">
        <v>89.2</v>
      </c>
      <c r="AJ103">
        <v>88.3</v>
      </c>
      <c r="AK103">
        <v>92.1</v>
      </c>
      <c r="AL103">
        <v>59.8</v>
      </c>
      <c r="AM103">
        <v>40.1</v>
      </c>
      <c r="AN103">
        <v>18.600000000000001</v>
      </c>
      <c r="AO103">
        <v>65.599999999999994</v>
      </c>
      <c r="AP103">
        <v>112.7</v>
      </c>
      <c r="AQ103">
        <v>141.1</v>
      </c>
      <c r="AR103">
        <v>140.9</v>
      </c>
      <c r="AS103">
        <v>88.8</v>
      </c>
      <c r="AT103">
        <v>70.7</v>
      </c>
      <c r="AU103">
        <v>59.8</v>
      </c>
      <c r="AV103">
        <v>43.6</v>
      </c>
      <c r="AW103">
        <v>29.7</v>
      </c>
      <c r="AX103">
        <v>30.1</v>
      </c>
      <c r="AY103">
        <v>28.7</v>
      </c>
      <c r="AZ103">
        <v>51.4</v>
      </c>
      <c r="BA103">
        <v>95.8</v>
      </c>
      <c r="BB103">
        <v>93.6</v>
      </c>
      <c r="BC103">
        <v>95.5</v>
      </c>
      <c r="BD103">
        <v>96.4</v>
      </c>
      <c r="BE103">
        <v>75.3</v>
      </c>
      <c r="BF103">
        <v>63.7</v>
      </c>
      <c r="BG103">
        <v>35.4</v>
      </c>
      <c r="BH103">
        <v>29.1</v>
      </c>
      <c r="BI103">
        <v>25.5</v>
      </c>
      <c r="BJ103">
        <v>6.6</v>
      </c>
      <c r="BK103">
        <v>24.7</v>
      </c>
      <c r="BL103">
        <v>49.7</v>
      </c>
      <c r="BM103">
        <v>48.8</v>
      </c>
      <c r="BN103">
        <v>47.7</v>
      </c>
      <c r="BO103">
        <v>58.3</v>
      </c>
      <c r="BP103">
        <v>80.900000000000006</v>
      </c>
      <c r="BQ103">
        <v>37.200000000000003</v>
      </c>
      <c r="BR103">
        <v>24.4</v>
      </c>
      <c r="BS103">
        <v>20.3</v>
      </c>
      <c r="BT103">
        <v>11.7</v>
      </c>
      <c r="BU103">
        <v>9.5</v>
      </c>
      <c r="BV103">
        <v>11.5</v>
      </c>
      <c r="BW103">
        <v>30.4</v>
      </c>
      <c r="BX103">
        <v>68.900000000000006</v>
      </c>
      <c r="BY103">
        <v>-100</v>
      </c>
    </row>
    <row r="104" spans="2:77" x14ac:dyDescent="0.15">
      <c r="B104">
        <v>4</v>
      </c>
      <c r="C104">
        <v>4</v>
      </c>
      <c r="D104">
        <v>57.7</v>
      </c>
      <c r="E104">
        <v>68.7</v>
      </c>
      <c r="F104">
        <v>35.9</v>
      </c>
      <c r="G104">
        <v>30.4</v>
      </c>
      <c r="H104">
        <v>27.8</v>
      </c>
      <c r="I104">
        <v>41.6</v>
      </c>
      <c r="J104">
        <v>95.2</v>
      </c>
      <c r="K104">
        <v>125.2</v>
      </c>
      <c r="L104">
        <v>66.5</v>
      </c>
      <c r="M104">
        <v>119.7</v>
      </c>
      <c r="N104">
        <v>69.7</v>
      </c>
      <c r="O104">
        <v>56.3</v>
      </c>
      <c r="P104">
        <v>41.5</v>
      </c>
      <c r="Q104">
        <v>33.1</v>
      </c>
      <c r="R104">
        <v>11.2</v>
      </c>
      <c r="S104">
        <v>34.200000000000003</v>
      </c>
      <c r="T104">
        <v>63.2</v>
      </c>
      <c r="U104">
        <v>60.4</v>
      </c>
      <c r="V104">
        <v>68.8</v>
      </c>
      <c r="W104">
        <v>80.7</v>
      </c>
      <c r="X104">
        <v>53.2</v>
      </c>
      <c r="Y104">
        <v>25.6</v>
      </c>
      <c r="Z104">
        <v>50.3</v>
      </c>
      <c r="AA104">
        <v>40</v>
      </c>
      <c r="AB104">
        <v>31.7</v>
      </c>
      <c r="AC104">
        <v>46.4</v>
      </c>
      <c r="AD104">
        <v>34</v>
      </c>
      <c r="AE104">
        <v>46.7</v>
      </c>
      <c r="AF104">
        <v>77</v>
      </c>
      <c r="AG104">
        <v>88.4</v>
      </c>
      <c r="AH104">
        <v>118</v>
      </c>
      <c r="AI104">
        <v>81.599999999999994</v>
      </c>
      <c r="AJ104">
        <v>86.8</v>
      </c>
      <c r="AK104">
        <v>89.7</v>
      </c>
      <c r="AL104">
        <v>59.7</v>
      </c>
      <c r="AM104">
        <v>40.6</v>
      </c>
      <c r="AN104">
        <v>17.8</v>
      </c>
      <c r="AO104">
        <v>68.099999999999994</v>
      </c>
      <c r="AP104">
        <v>113.8</v>
      </c>
      <c r="AQ104">
        <v>137.1</v>
      </c>
      <c r="AR104">
        <v>141.4</v>
      </c>
      <c r="AS104">
        <v>90.2</v>
      </c>
      <c r="AT104">
        <v>70.7</v>
      </c>
      <c r="AU104">
        <v>60.9</v>
      </c>
      <c r="AV104">
        <v>43.2</v>
      </c>
      <c r="AW104">
        <v>27.9</v>
      </c>
      <c r="AX104">
        <v>29</v>
      </c>
      <c r="AY104">
        <v>26.4</v>
      </c>
      <c r="AZ104">
        <v>52.6</v>
      </c>
      <c r="BA104">
        <v>96.5</v>
      </c>
      <c r="BB104">
        <v>95.7</v>
      </c>
      <c r="BC104">
        <v>92.6</v>
      </c>
      <c r="BD104">
        <v>96.1</v>
      </c>
      <c r="BE104">
        <v>83.8</v>
      </c>
      <c r="BF104">
        <v>64.599999999999994</v>
      </c>
      <c r="BG104">
        <v>38</v>
      </c>
      <c r="BH104">
        <v>27.8</v>
      </c>
      <c r="BI104">
        <v>26.5</v>
      </c>
      <c r="BJ104">
        <v>5.9</v>
      </c>
      <c r="BK104">
        <v>24.1</v>
      </c>
      <c r="BL104">
        <v>47.3</v>
      </c>
      <c r="BM104">
        <v>47.5</v>
      </c>
      <c r="BN104">
        <v>47.2</v>
      </c>
      <c r="BO104">
        <v>58.6</v>
      </c>
      <c r="BP104">
        <v>76.900000000000006</v>
      </c>
      <c r="BQ104">
        <v>37.4</v>
      </c>
      <c r="BR104">
        <v>26.8</v>
      </c>
      <c r="BS104">
        <v>20.3</v>
      </c>
      <c r="BT104">
        <v>11.1</v>
      </c>
      <c r="BU104">
        <v>10.4</v>
      </c>
      <c r="BV104">
        <v>10.8</v>
      </c>
      <c r="BW104">
        <v>30.8</v>
      </c>
      <c r="BX104">
        <v>67.2</v>
      </c>
      <c r="BY104">
        <v>-100</v>
      </c>
    </row>
    <row r="105" spans="2:77" x14ac:dyDescent="0.15">
      <c r="B105">
        <v>4</v>
      </c>
      <c r="C105">
        <v>5</v>
      </c>
      <c r="D105">
        <v>71</v>
      </c>
      <c r="E105">
        <v>67.7</v>
      </c>
      <c r="F105">
        <v>35</v>
      </c>
      <c r="G105">
        <v>30.5</v>
      </c>
      <c r="H105">
        <v>31.8</v>
      </c>
      <c r="I105">
        <v>39.4</v>
      </c>
      <c r="J105">
        <v>101.6</v>
      </c>
      <c r="K105">
        <v>126.6</v>
      </c>
      <c r="L105">
        <v>64.2</v>
      </c>
      <c r="M105">
        <v>118.8</v>
      </c>
      <c r="N105">
        <v>67.400000000000006</v>
      </c>
      <c r="O105">
        <v>54.5</v>
      </c>
      <c r="P105">
        <v>43.7</v>
      </c>
      <c r="Q105">
        <v>32.299999999999997</v>
      </c>
      <c r="R105">
        <v>10.4</v>
      </c>
      <c r="S105">
        <v>33.700000000000003</v>
      </c>
      <c r="T105">
        <v>64.099999999999994</v>
      </c>
      <c r="U105">
        <v>61.9</v>
      </c>
      <c r="V105">
        <v>66.5</v>
      </c>
      <c r="W105">
        <v>82.6</v>
      </c>
      <c r="X105">
        <v>55.9</v>
      </c>
      <c r="Y105">
        <v>29.6</v>
      </c>
      <c r="Z105">
        <v>49.8</v>
      </c>
      <c r="AA105">
        <v>39.4</v>
      </c>
      <c r="AB105">
        <v>30.7</v>
      </c>
      <c r="AC105">
        <v>40.6</v>
      </c>
      <c r="AD105">
        <v>34.700000000000003</v>
      </c>
      <c r="AE105">
        <v>47.8</v>
      </c>
      <c r="AF105">
        <v>89.4</v>
      </c>
      <c r="AG105">
        <v>89.7</v>
      </c>
      <c r="AH105">
        <v>112.2</v>
      </c>
      <c r="AI105">
        <v>77.099999999999994</v>
      </c>
      <c r="AJ105">
        <v>87.4</v>
      </c>
      <c r="AK105">
        <v>87</v>
      </c>
      <c r="AL105">
        <v>58</v>
      </c>
      <c r="AM105">
        <v>39.5</v>
      </c>
      <c r="AN105">
        <v>23.1</v>
      </c>
      <c r="AO105">
        <v>66.8</v>
      </c>
      <c r="AP105">
        <v>116.5</v>
      </c>
      <c r="AQ105">
        <v>135.1</v>
      </c>
      <c r="AR105">
        <v>145.30000000000001</v>
      </c>
      <c r="AS105">
        <v>92.2</v>
      </c>
      <c r="AT105">
        <v>72.599999999999994</v>
      </c>
      <c r="AU105">
        <v>60.8</v>
      </c>
      <c r="AV105">
        <v>41.9</v>
      </c>
      <c r="AW105">
        <v>27.5</v>
      </c>
      <c r="AX105">
        <v>26.8</v>
      </c>
      <c r="AY105">
        <v>37.200000000000003</v>
      </c>
      <c r="AZ105">
        <v>50.4</v>
      </c>
      <c r="BA105">
        <v>95.1</v>
      </c>
      <c r="BB105">
        <v>109.3</v>
      </c>
      <c r="BC105">
        <v>92.9</v>
      </c>
      <c r="BD105">
        <v>98.5</v>
      </c>
      <c r="BE105">
        <v>81.599999999999994</v>
      </c>
      <c r="BF105">
        <v>65.3</v>
      </c>
      <c r="BG105">
        <v>36.200000000000003</v>
      </c>
      <c r="BH105">
        <v>26.3</v>
      </c>
      <c r="BI105">
        <v>28</v>
      </c>
      <c r="BJ105">
        <v>7.2</v>
      </c>
      <c r="BK105">
        <v>28.7</v>
      </c>
      <c r="BL105">
        <v>46.4</v>
      </c>
      <c r="BM105">
        <v>49.7</v>
      </c>
      <c r="BN105">
        <v>46.4</v>
      </c>
      <c r="BO105">
        <v>60.6</v>
      </c>
      <c r="BP105">
        <v>73.2</v>
      </c>
      <c r="BQ105">
        <v>36.9</v>
      </c>
      <c r="BR105">
        <v>30.8</v>
      </c>
      <c r="BS105">
        <v>19.7</v>
      </c>
      <c r="BT105">
        <v>11.1</v>
      </c>
      <c r="BU105">
        <v>11.5</v>
      </c>
      <c r="BV105">
        <v>9.6999999999999993</v>
      </c>
      <c r="BW105">
        <v>28.8</v>
      </c>
      <c r="BX105">
        <v>64.7</v>
      </c>
      <c r="BY105">
        <v>-100</v>
      </c>
    </row>
    <row r="106" spans="2:77" x14ac:dyDescent="0.15">
      <c r="B106">
        <v>4</v>
      </c>
      <c r="C106">
        <v>6</v>
      </c>
      <c r="D106">
        <v>69</v>
      </c>
      <c r="E106">
        <v>65.7</v>
      </c>
      <c r="F106">
        <v>32.700000000000003</v>
      </c>
      <c r="G106">
        <v>31.6</v>
      </c>
      <c r="H106">
        <v>33.299999999999997</v>
      </c>
      <c r="I106">
        <v>44.8</v>
      </c>
      <c r="J106">
        <v>110.1</v>
      </c>
      <c r="K106">
        <v>131.80000000000001</v>
      </c>
      <c r="L106">
        <v>62.3</v>
      </c>
      <c r="M106">
        <v>113.7</v>
      </c>
      <c r="N106">
        <v>65.8</v>
      </c>
      <c r="O106">
        <v>54.8</v>
      </c>
      <c r="P106">
        <v>45.8</v>
      </c>
      <c r="Q106">
        <v>30.8</v>
      </c>
      <c r="R106">
        <v>10.6</v>
      </c>
      <c r="S106">
        <v>33.1</v>
      </c>
      <c r="T106">
        <v>60.4</v>
      </c>
      <c r="U106">
        <v>68.099999999999994</v>
      </c>
      <c r="V106">
        <v>63.5</v>
      </c>
      <c r="W106">
        <v>79.5</v>
      </c>
      <c r="X106">
        <v>53.8</v>
      </c>
      <c r="Y106">
        <v>31.9</v>
      </c>
      <c r="Z106">
        <v>47.9</v>
      </c>
      <c r="AA106">
        <v>38.299999999999997</v>
      </c>
      <c r="AB106">
        <v>28</v>
      </c>
      <c r="AC106">
        <v>36.200000000000003</v>
      </c>
      <c r="AD106">
        <v>38.200000000000003</v>
      </c>
      <c r="AE106">
        <v>43.4</v>
      </c>
      <c r="AF106">
        <v>93</v>
      </c>
      <c r="AG106">
        <v>101.7</v>
      </c>
      <c r="AH106">
        <v>108.6</v>
      </c>
      <c r="AI106">
        <v>75.099999999999994</v>
      </c>
      <c r="AJ106">
        <v>86.2</v>
      </c>
      <c r="AK106">
        <v>85</v>
      </c>
      <c r="AL106">
        <v>57.1</v>
      </c>
      <c r="AM106">
        <v>41.3</v>
      </c>
      <c r="AN106">
        <v>22.1</v>
      </c>
      <c r="AO106">
        <v>67</v>
      </c>
      <c r="AP106">
        <v>116.9</v>
      </c>
      <c r="AQ106">
        <v>133.80000000000001</v>
      </c>
      <c r="AR106">
        <v>145.5</v>
      </c>
      <c r="AS106">
        <v>91.2</v>
      </c>
      <c r="AT106">
        <v>71.5</v>
      </c>
      <c r="AU106">
        <v>60</v>
      </c>
      <c r="AV106">
        <v>44.1</v>
      </c>
      <c r="AW106">
        <v>27.2</v>
      </c>
      <c r="AX106">
        <v>25.4</v>
      </c>
      <c r="AY106">
        <v>36.5</v>
      </c>
      <c r="AZ106">
        <v>49.8</v>
      </c>
      <c r="BA106">
        <v>94.7</v>
      </c>
      <c r="BB106">
        <v>97.8</v>
      </c>
      <c r="BC106">
        <v>92</v>
      </c>
      <c r="BD106">
        <v>98.1</v>
      </c>
      <c r="BE106">
        <v>78.7</v>
      </c>
      <c r="BF106">
        <v>64.599999999999994</v>
      </c>
      <c r="BG106">
        <v>37.1</v>
      </c>
      <c r="BH106">
        <v>25.1</v>
      </c>
      <c r="BI106">
        <v>28.1</v>
      </c>
      <c r="BJ106">
        <v>6.6</v>
      </c>
      <c r="BK106">
        <v>32</v>
      </c>
      <c r="BL106">
        <v>54.1</v>
      </c>
      <c r="BM106">
        <v>62.8</v>
      </c>
      <c r="BN106">
        <v>49.4</v>
      </c>
      <c r="BO106">
        <v>69.900000000000006</v>
      </c>
      <c r="BP106">
        <v>72.2</v>
      </c>
      <c r="BQ106">
        <v>37.1</v>
      </c>
      <c r="BR106">
        <v>29.5</v>
      </c>
      <c r="BS106">
        <v>19.100000000000001</v>
      </c>
      <c r="BT106">
        <v>9.3000000000000007</v>
      </c>
      <c r="BU106">
        <v>11</v>
      </c>
      <c r="BV106">
        <v>11.6</v>
      </c>
      <c r="BW106">
        <v>25.4</v>
      </c>
      <c r="BX106">
        <v>63.4</v>
      </c>
      <c r="BY106">
        <v>-100</v>
      </c>
    </row>
    <row r="107" spans="2:77" x14ac:dyDescent="0.15">
      <c r="B107">
        <v>4</v>
      </c>
      <c r="C107">
        <v>7</v>
      </c>
      <c r="D107">
        <v>60.7</v>
      </c>
      <c r="E107">
        <v>59.1</v>
      </c>
      <c r="F107">
        <v>32.299999999999997</v>
      </c>
      <c r="G107">
        <v>33.1</v>
      </c>
      <c r="H107">
        <v>32.4</v>
      </c>
      <c r="I107">
        <v>44.7</v>
      </c>
      <c r="J107">
        <v>109.2</v>
      </c>
      <c r="K107">
        <v>124.1</v>
      </c>
      <c r="L107">
        <v>63.3</v>
      </c>
      <c r="M107">
        <v>114.7</v>
      </c>
      <c r="N107">
        <v>66.5</v>
      </c>
      <c r="O107">
        <v>53.7</v>
      </c>
      <c r="P107">
        <v>47.8</v>
      </c>
      <c r="Q107">
        <v>30.2</v>
      </c>
      <c r="R107">
        <v>10.9</v>
      </c>
      <c r="S107">
        <v>33.200000000000003</v>
      </c>
      <c r="T107">
        <v>56.6</v>
      </c>
      <c r="U107">
        <v>74.2</v>
      </c>
      <c r="V107">
        <v>62.7</v>
      </c>
      <c r="W107">
        <v>76.3</v>
      </c>
      <c r="X107">
        <v>52.5</v>
      </c>
      <c r="Y107">
        <v>32.700000000000003</v>
      </c>
      <c r="Z107">
        <v>47</v>
      </c>
      <c r="AA107">
        <v>37.6</v>
      </c>
      <c r="AB107">
        <v>25</v>
      </c>
      <c r="AC107">
        <v>34.4</v>
      </c>
      <c r="AD107">
        <v>37.700000000000003</v>
      </c>
      <c r="AE107">
        <v>42.1</v>
      </c>
      <c r="AF107">
        <v>88.5</v>
      </c>
      <c r="AG107">
        <v>106.7</v>
      </c>
      <c r="AH107">
        <v>105.3</v>
      </c>
      <c r="AI107">
        <v>75.5</v>
      </c>
      <c r="AJ107">
        <v>89.4</v>
      </c>
      <c r="AK107">
        <v>90.5</v>
      </c>
      <c r="AL107">
        <v>56.5</v>
      </c>
      <c r="AM107">
        <v>41.7</v>
      </c>
      <c r="AN107">
        <v>19.2</v>
      </c>
      <c r="AO107">
        <v>68.5</v>
      </c>
      <c r="AP107">
        <v>116</v>
      </c>
      <c r="AQ107">
        <v>128</v>
      </c>
      <c r="AR107">
        <v>143.1</v>
      </c>
      <c r="AS107">
        <v>92</v>
      </c>
      <c r="AT107">
        <v>69.2</v>
      </c>
      <c r="AU107">
        <v>58.1</v>
      </c>
      <c r="AV107">
        <v>39.6</v>
      </c>
      <c r="AW107">
        <v>27.5</v>
      </c>
      <c r="AX107">
        <v>22.3</v>
      </c>
      <c r="AY107">
        <v>36.299999999999997</v>
      </c>
      <c r="AZ107">
        <v>49.2</v>
      </c>
      <c r="BA107">
        <v>102.1</v>
      </c>
      <c r="BB107">
        <v>100</v>
      </c>
      <c r="BC107">
        <v>87.7</v>
      </c>
      <c r="BD107">
        <v>96</v>
      </c>
      <c r="BE107">
        <v>77.2</v>
      </c>
      <c r="BF107">
        <v>63.7</v>
      </c>
      <c r="BG107">
        <v>37.200000000000003</v>
      </c>
      <c r="BH107">
        <v>23.8</v>
      </c>
      <c r="BI107">
        <v>28</v>
      </c>
      <c r="BJ107">
        <v>5.8</v>
      </c>
      <c r="BK107">
        <v>27.6</v>
      </c>
      <c r="BL107">
        <v>56.1</v>
      </c>
      <c r="BM107">
        <v>55.3</v>
      </c>
      <c r="BN107">
        <v>48.7</v>
      </c>
      <c r="BO107">
        <v>69</v>
      </c>
      <c r="BP107">
        <v>71.099999999999994</v>
      </c>
      <c r="BQ107">
        <v>38.200000000000003</v>
      </c>
      <c r="BR107">
        <v>26.8</v>
      </c>
      <c r="BS107">
        <v>17.600000000000001</v>
      </c>
      <c r="BT107">
        <v>8.3000000000000007</v>
      </c>
      <c r="BU107">
        <v>10.3</v>
      </c>
      <c r="BV107">
        <v>12.8</v>
      </c>
      <c r="BW107">
        <v>22.5</v>
      </c>
      <c r="BX107">
        <v>59.4</v>
      </c>
      <c r="BY107">
        <v>-100</v>
      </c>
    </row>
    <row r="108" spans="2:77" x14ac:dyDescent="0.15">
      <c r="B108">
        <v>4</v>
      </c>
      <c r="C108">
        <v>8</v>
      </c>
      <c r="D108">
        <v>69.2</v>
      </c>
      <c r="E108">
        <v>50.8</v>
      </c>
      <c r="F108">
        <v>33</v>
      </c>
      <c r="G108">
        <v>33.4</v>
      </c>
      <c r="H108">
        <v>32.5</v>
      </c>
      <c r="I108">
        <v>44.8</v>
      </c>
      <c r="J108">
        <v>106.7</v>
      </c>
      <c r="K108">
        <v>117.6</v>
      </c>
      <c r="L108">
        <v>56.9</v>
      </c>
      <c r="M108">
        <v>115.4</v>
      </c>
      <c r="N108">
        <v>67.7</v>
      </c>
      <c r="O108">
        <v>53.2</v>
      </c>
      <c r="P108">
        <v>48.9</v>
      </c>
      <c r="Q108">
        <v>31.7</v>
      </c>
      <c r="R108">
        <v>11</v>
      </c>
      <c r="S108">
        <v>28.7</v>
      </c>
      <c r="T108">
        <v>54.2</v>
      </c>
      <c r="U108">
        <v>73.400000000000006</v>
      </c>
      <c r="V108">
        <v>65.400000000000006</v>
      </c>
      <c r="W108">
        <v>74.599999999999994</v>
      </c>
      <c r="X108">
        <v>51</v>
      </c>
      <c r="Y108">
        <v>31.2</v>
      </c>
      <c r="Z108">
        <v>46.7</v>
      </c>
      <c r="AA108">
        <v>38.1</v>
      </c>
      <c r="AB108">
        <v>25.7</v>
      </c>
      <c r="AC108">
        <v>34.5</v>
      </c>
      <c r="AD108">
        <v>38.9</v>
      </c>
      <c r="AE108">
        <v>44.8</v>
      </c>
      <c r="AF108">
        <v>82</v>
      </c>
      <c r="AG108">
        <v>105.6</v>
      </c>
      <c r="AH108">
        <v>110.9</v>
      </c>
      <c r="AI108">
        <v>76.900000000000006</v>
      </c>
      <c r="AJ108">
        <v>91.4</v>
      </c>
      <c r="AK108">
        <v>88.9</v>
      </c>
      <c r="AL108">
        <v>55.5</v>
      </c>
      <c r="AM108">
        <v>40.5</v>
      </c>
      <c r="AN108">
        <v>18.100000000000001</v>
      </c>
      <c r="AO108">
        <v>69.2</v>
      </c>
      <c r="AP108">
        <v>117.2</v>
      </c>
      <c r="AQ108">
        <v>127.9</v>
      </c>
      <c r="AR108">
        <v>143.1</v>
      </c>
      <c r="AS108">
        <v>90.7</v>
      </c>
      <c r="AT108">
        <v>65.099999999999994</v>
      </c>
      <c r="AU108">
        <v>57.9</v>
      </c>
      <c r="AV108">
        <v>41.3</v>
      </c>
      <c r="AW108">
        <v>31.7</v>
      </c>
      <c r="AX108">
        <v>20.2</v>
      </c>
      <c r="AY108">
        <v>44.2</v>
      </c>
      <c r="AZ108">
        <v>47.4</v>
      </c>
      <c r="BA108">
        <v>99.2</v>
      </c>
      <c r="BB108">
        <v>116.2</v>
      </c>
      <c r="BC108">
        <v>86.5</v>
      </c>
      <c r="BD108">
        <v>96.9</v>
      </c>
      <c r="BE108">
        <v>71.400000000000006</v>
      </c>
      <c r="BF108">
        <v>62</v>
      </c>
      <c r="BG108">
        <v>38.1</v>
      </c>
      <c r="BH108">
        <v>22.9</v>
      </c>
      <c r="BI108">
        <v>27.5</v>
      </c>
      <c r="BJ108">
        <v>5.5</v>
      </c>
      <c r="BK108">
        <v>25.8</v>
      </c>
      <c r="BL108">
        <v>58.6</v>
      </c>
      <c r="BM108">
        <v>53.4</v>
      </c>
      <c r="BN108">
        <v>49.5</v>
      </c>
      <c r="BO108">
        <v>68.900000000000006</v>
      </c>
      <c r="BP108">
        <v>70</v>
      </c>
      <c r="BQ108">
        <v>39.5</v>
      </c>
      <c r="BR108">
        <v>25.1</v>
      </c>
      <c r="BS108">
        <v>15.7</v>
      </c>
      <c r="BT108">
        <v>8.6999999999999993</v>
      </c>
      <c r="BU108">
        <v>12.2</v>
      </c>
      <c r="BV108">
        <v>14.2</v>
      </c>
      <c r="BW108">
        <v>29.1</v>
      </c>
      <c r="BX108">
        <v>56.7</v>
      </c>
      <c r="BY108">
        <v>-100</v>
      </c>
    </row>
    <row r="109" spans="2:77" x14ac:dyDescent="0.15">
      <c r="B109">
        <v>4</v>
      </c>
      <c r="C109">
        <v>9</v>
      </c>
      <c r="D109">
        <v>67.5</v>
      </c>
      <c r="E109">
        <v>48.1</v>
      </c>
      <c r="F109">
        <v>37.5</v>
      </c>
      <c r="G109">
        <v>34.5</v>
      </c>
      <c r="H109">
        <v>31.7</v>
      </c>
      <c r="I109">
        <v>48.3</v>
      </c>
      <c r="J109">
        <v>105.6</v>
      </c>
      <c r="K109">
        <v>110.6</v>
      </c>
      <c r="L109">
        <v>55.7</v>
      </c>
      <c r="M109">
        <v>103.9</v>
      </c>
      <c r="N109">
        <v>67.400000000000006</v>
      </c>
      <c r="O109">
        <v>51.5</v>
      </c>
      <c r="P109">
        <v>46.2</v>
      </c>
      <c r="Q109">
        <v>31.4</v>
      </c>
      <c r="R109">
        <v>9.6999999999999993</v>
      </c>
      <c r="S109">
        <v>27.7</v>
      </c>
      <c r="T109">
        <v>51.8</v>
      </c>
      <c r="U109">
        <v>72.099999999999994</v>
      </c>
      <c r="V109">
        <v>66</v>
      </c>
      <c r="W109">
        <v>79.599999999999994</v>
      </c>
      <c r="X109">
        <v>51.3</v>
      </c>
      <c r="Y109">
        <v>29.8</v>
      </c>
      <c r="Z109">
        <v>44.9</v>
      </c>
      <c r="AA109">
        <v>35.799999999999997</v>
      </c>
      <c r="AB109">
        <v>28.1</v>
      </c>
      <c r="AC109">
        <v>33.200000000000003</v>
      </c>
      <c r="AD109">
        <v>36</v>
      </c>
      <c r="AE109">
        <v>47.6</v>
      </c>
      <c r="AF109">
        <v>80.8</v>
      </c>
      <c r="AG109">
        <v>102.2</v>
      </c>
      <c r="AH109">
        <v>110.9</v>
      </c>
      <c r="AI109">
        <v>78.099999999999994</v>
      </c>
      <c r="AJ109">
        <v>93.2</v>
      </c>
      <c r="AK109">
        <v>87.7</v>
      </c>
      <c r="AL109">
        <v>57.5</v>
      </c>
      <c r="AM109">
        <v>39.700000000000003</v>
      </c>
      <c r="AN109">
        <v>18.100000000000001</v>
      </c>
      <c r="AO109">
        <v>68.2</v>
      </c>
      <c r="AP109">
        <v>114.7</v>
      </c>
      <c r="AQ109">
        <v>146.5</v>
      </c>
      <c r="AR109">
        <v>141.80000000000001</v>
      </c>
      <c r="AS109">
        <v>89.1</v>
      </c>
      <c r="AT109">
        <v>65.2</v>
      </c>
      <c r="AU109">
        <v>56.4</v>
      </c>
      <c r="AV109">
        <v>42.2</v>
      </c>
      <c r="AW109">
        <v>32.6</v>
      </c>
      <c r="AX109">
        <v>20.5</v>
      </c>
      <c r="AY109">
        <v>49.1</v>
      </c>
      <c r="AZ109">
        <v>48.2</v>
      </c>
      <c r="BA109">
        <v>95.2</v>
      </c>
      <c r="BB109">
        <v>119.3</v>
      </c>
      <c r="BC109">
        <v>86.6</v>
      </c>
      <c r="BD109">
        <v>101.8</v>
      </c>
      <c r="BE109">
        <v>71.8</v>
      </c>
      <c r="BF109">
        <v>60.2</v>
      </c>
      <c r="BG109">
        <v>38.200000000000003</v>
      </c>
      <c r="BH109">
        <v>27</v>
      </c>
      <c r="BI109">
        <v>27.7</v>
      </c>
      <c r="BJ109">
        <v>7.5</v>
      </c>
      <c r="BK109">
        <v>24.6</v>
      </c>
      <c r="BL109">
        <v>50.5</v>
      </c>
      <c r="BM109">
        <v>53.1</v>
      </c>
      <c r="BN109">
        <v>47.9</v>
      </c>
      <c r="BO109">
        <v>70</v>
      </c>
      <c r="BP109">
        <v>71.8</v>
      </c>
      <c r="BQ109">
        <v>38.200000000000003</v>
      </c>
      <c r="BR109">
        <v>24.4</v>
      </c>
      <c r="BS109">
        <v>16</v>
      </c>
      <c r="BT109">
        <v>9.1999999999999993</v>
      </c>
      <c r="BU109">
        <v>11</v>
      </c>
      <c r="BV109">
        <v>12</v>
      </c>
      <c r="BW109">
        <v>24.8</v>
      </c>
      <c r="BX109">
        <v>56</v>
      </c>
      <c r="BY109">
        <v>-100</v>
      </c>
    </row>
    <row r="110" spans="2:77" x14ac:dyDescent="0.15">
      <c r="B110">
        <v>4</v>
      </c>
      <c r="C110">
        <v>10</v>
      </c>
      <c r="D110">
        <v>-100</v>
      </c>
      <c r="E110">
        <v>44.2</v>
      </c>
      <c r="F110">
        <v>41.5</v>
      </c>
      <c r="G110">
        <v>34.299999999999997</v>
      </c>
      <c r="H110">
        <v>29.6</v>
      </c>
      <c r="I110">
        <v>46.3</v>
      </c>
      <c r="J110">
        <v>98.2</v>
      </c>
      <c r="K110">
        <v>106.9</v>
      </c>
      <c r="L110">
        <v>76.3</v>
      </c>
      <c r="M110">
        <v>100.5</v>
      </c>
      <c r="N110">
        <v>68.7</v>
      </c>
      <c r="O110">
        <v>50.5</v>
      </c>
      <c r="P110">
        <v>41.6</v>
      </c>
      <c r="Q110">
        <v>30.8</v>
      </c>
      <c r="R110">
        <v>9.4</v>
      </c>
      <c r="S110">
        <v>26.8</v>
      </c>
      <c r="T110">
        <v>52.3</v>
      </c>
      <c r="U110">
        <v>70.5</v>
      </c>
      <c r="V110">
        <v>69.400000000000006</v>
      </c>
      <c r="W110">
        <v>86.3</v>
      </c>
      <c r="X110">
        <v>53.1</v>
      </c>
      <c r="Y110">
        <v>27.4</v>
      </c>
      <c r="Z110">
        <v>45.1</v>
      </c>
      <c r="AA110">
        <v>35</v>
      </c>
      <c r="AB110">
        <v>29.8</v>
      </c>
      <c r="AC110">
        <v>32.799999999999997</v>
      </c>
      <c r="AD110">
        <v>36.5</v>
      </c>
      <c r="AE110">
        <v>52.9</v>
      </c>
      <c r="AF110">
        <v>77</v>
      </c>
      <c r="AG110">
        <v>97.1</v>
      </c>
      <c r="AH110">
        <v>10109.700000000001</v>
      </c>
      <c r="AI110">
        <v>79.7</v>
      </c>
      <c r="AJ110">
        <v>91.8</v>
      </c>
      <c r="AK110">
        <v>86.3</v>
      </c>
      <c r="AL110">
        <v>59.1</v>
      </c>
      <c r="AM110">
        <v>40.4</v>
      </c>
      <c r="AN110">
        <v>20.100000000000001</v>
      </c>
      <c r="AO110">
        <v>64.8</v>
      </c>
      <c r="AP110">
        <v>112</v>
      </c>
      <c r="AQ110">
        <v>159</v>
      </c>
      <c r="AR110">
        <v>137.19999999999999</v>
      </c>
      <c r="AS110">
        <v>87.2</v>
      </c>
      <c r="AT110">
        <v>66.900000000000006</v>
      </c>
      <c r="AU110">
        <v>54.3</v>
      </c>
      <c r="AV110">
        <v>40.6</v>
      </c>
      <c r="AW110">
        <v>33.200000000000003</v>
      </c>
      <c r="AX110">
        <v>26.7</v>
      </c>
      <c r="AY110">
        <v>47.9</v>
      </c>
      <c r="AZ110">
        <v>50</v>
      </c>
      <c r="BA110">
        <v>91.7</v>
      </c>
      <c r="BB110">
        <v>111.4</v>
      </c>
      <c r="BC110">
        <v>90.5</v>
      </c>
      <c r="BD110">
        <v>108.4</v>
      </c>
      <c r="BE110">
        <v>72.900000000000006</v>
      </c>
      <c r="BF110">
        <v>60.6</v>
      </c>
      <c r="BG110">
        <v>38.799999999999997</v>
      </c>
      <c r="BH110">
        <v>25.3</v>
      </c>
      <c r="BI110">
        <v>27.2</v>
      </c>
      <c r="BJ110">
        <v>9.1999999999999993</v>
      </c>
      <c r="BK110">
        <v>23.4</v>
      </c>
      <c r="BL110">
        <v>48.5</v>
      </c>
      <c r="BM110">
        <v>52</v>
      </c>
      <c r="BN110">
        <v>50.5</v>
      </c>
      <c r="BO110">
        <v>68.8</v>
      </c>
      <c r="BP110">
        <v>81</v>
      </c>
      <c r="BQ110">
        <v>36.9</v>
      </c>
      <c r="BR110">
        <v>23.6</v>
      </c>
      <c r="BS110">
        <v>16.600000000000001</v>
      </c>
      <c r="BT110">
        <v>10</v>
      </c>
      <c r="BU110">
        <v>8.9</v>
      </c>
      <c r="BV110">
        <v>12.2</v>
      </c>
      <c r="BW110">
        <v>24.3</v>
      </c>
      <c r="BX110">
        <v>55.6</v>
      </c>
      <c r="BY110">
        <v>-100</v>
      </c>
    </row>
    <row r="111" spans="2:77" x14ac:dyDescent="0.15">
      <c r="B111">
        <v>4</v>
      </c>
      <c r="C111">
        <v>11</v>
      </c>
      <c r="D111">
        <v>-100</v>
      </c>
      <c r="E111">
        <v>42.8</v>
      </c>
      <c r="F111">
        <v>40.4</v>
      </c>
      <c r="G111">
        <v>31.8</v>
      </c>
      <c r="H111">
        <v>27.1</v>
      </c>
      <c r="I111">
        <v>47.1</v>
      </c>
      <c r="J111">
        <v>99.7</v>
      </c>
      <c r="K111">
        <v>112.7</v>
      </c>
      <c r="L111">
        <v>79</v>
      </c>
      <c r="M111">
        <v>95.4</v>
      </c>
      <c r="N111">
        <v>65.900000000000006</v>
      </c>
      <c r="O111">
        <v>46.8</v>
      </c>
      <c r="P111">
        <v>47.6</v>
      </c>
      <c r="Q111">
        <v>29.6</v>
      </c>
      <c r="R111">
        <v>9.8000000000000007</v>
      </c>
      <c r="S111">
        <v>26.9</v>
      </c>
      <c r="T111">
        <v>52.7</v>
      </c>
      <c r="U111">
        <v>67.2</v>
      </c>
      <c r="V111">
        <v>70.2</v>
      </c>
      <c r="W111">
        <v>85.6</v>
      </c>
      <c r="X111">
        <v>51.4</v>
      </c>
      <c r="Y111">
        <v>26.7</v>
      </c>
      <c r="Z111">
        <v>45.8</v>
      </c>
      <c r="AA111">
        <v>34.6</v>
      </c>
      <c r="AB111">
        <v>31.4</v>
      </c>
      <c r="AC111">
        <v>34.4</v>
      </c>
      <c r="AD111">
        <v>31.8</v>
      </c>
      <c r="AE111">
        <v>69.2</v>
      </c>
      <c r="AF111">
        <v>71.400000000000006</v>
      </c>
      <c r="AG111">
        <v>94.3</v>
      </c>
      <c r="AH111">
        <v>10109.200000000001</v>
      </c>
      <c r="AI111">
        <v>77.099999999999994</v>
      </c>
      <c r="AJ111">
        <v>89.8</v>
      </c>
      <c r="AK111">
        <v>82.2</v>
      </c>
      <c r="AL111">
        <v>58.8</v>
      </c>
      <c r="AM111">
        <v>40.1</v>
      </c>
      <c r="AN111">
        <v>19.399999999999999</v>
      </c>
      <c r="AO111">
        <v>63.7</v>
      </c>
      <c r="AP111">
        <v>108.7</v>
      </c>
      <c r="AQ111">
        <v>154.69999999999999</v>
      </c>
      <c r="AR111">
        <v>139.19999999999999</v>
      </c>
      <c r="AS111">
        <v>87.2</v>
      </c>
      <c r="AT111">
        <v>66</v>
      </c>
      <c r="AU111">
        <v>52.9</v>
      </c>
      <c r="AV111">
        <v>40.200000000000003</v>
      </c>
      <c r="AW111">
        <v>35.4</v>
      </c>
      <c r="AX111">
        <v>38.799999999999997</v>
      </c>
      <c r="AY111">
        <v>46.7</v>
      </c>
      <c r="AZ111">
        <v>53.6</v>
      </c>
      <c r="BA111">
        <v>88.8</v>
      </c>
      <c r="BB111">
        <v>112.2</v>
      </c>
      <c r="BC111">
        <v>93</v>
      </c>
      <c r="BD111">
        <v>112</v>
      </c>
      <c r="BE111">
        <v>77.7</v>
      </c>
      <c r="BF111">
        <v>60.7</v>
      </c>
      <c r="BG111">
        <v>36.200000000000003</v>
      </c>
      <c r="BH111">
        <v>26.4</v>
      </c>
      <c r="BI111">
        <v>26.5</v>
      </c>
      <c r="BJ111">
        <v>8.6</v>
      </c>
      <c r="BK111">
        <v>22.6</v>
      </c>
      <c r="BL111">
        <v>47.1</v>
      </c>
      <c r="BM111">
        <v>51.1</v>
      </c>
      <c r="BN111">
        <v>52.8</v>
      </c>
      <c r="BO111">
        <v>68.400000000000006</v>
      </c>
      <c r="BP111">
        <v>81.400000000000006</v>
      </c>
      <c r="BQ111">
        <v>41.6</v>
      </c>
      <c r="BR111">
        <v>22.4</v>
      </c>
      <c r="BS111">
        <v>16.2</v>
      </c>
      <c r="BT111">
        <v>12.3</v>
      </c>
      <c r="BU111">
        <v>7.7</v>
      </c>
      <c r="BV111">
        <v>13.4</v>
      </c>
      <c r="BW111">
        <v>23.8</v>
      </c>
      <c r="BX111">
        <v>58</v>
      </c>
      <c r="BY111">
        <v>-100</v>
      </c>
    </row>
    <row r="112" spans="2:77" x14ac:dyDescent="0.15">
      <c r="B112">
        <v>4</v>
      </c>
      <c r="C112">
        <v>12</v>
      </c>
      <c r="D112">
        <v>-100</v>
      </c>
      <c r="E112">
        <v>39.299999999999997</v>
      </c>
      <c r="F112">
        <v>44.7</v>
      </c>
      <c r="G112">
        <v>27.5</v>
      </c>
      <c r="H112">
        <v>26.1</v>
      </c>
      <c r="I112">
        <v>50.1</v>
      </c>
      <c r="J112">
        <v>102</v>
      </c>
      <c r="K112">
        <v>116.1</v>
      </c>
      <c r="L112">
        <v>80.2</v>
      </c>
      <c r="M112">
        <v>93.9</v>
      </c>
      <c r="N112">
        <v>62.3</v>
      </c>
      <c r="O112">
        <v>36.4</v>
      </c>
      <c r="P112">
        <v>47</v>
      </c>
      <c r="Q112">
        <v>29.2</v>
      </c>
      <c r="R112">
        <v>9.4</v>
      </c>
      <c r="S112">
        <v>25.8</v>
      </c>
      <c r="T112">
        <v>51.5</v>
      </c>
      <c r="U112">
        <v>66.900000000000006</v>
      </c>
      <c r="V112">
        <v>69.099999999999994</v>
      </c>
      <c r="W112">
        <v>84.5</v>
      </c>
      <c r="X112">
        <v>50.6</v>
      </c>
      <c r="Y112">
        <v>25.2</v>
      </c>
      <c r="Z112">
        <v>48.8</v>
      </c>
      <c r="AA112">
        <v>35.299999999999997</v>
      </c>
      <c r="AB112">
        <v>32.1</v>
      </c>
      <c r="AC112">
        <v>35.799999999999997</v>
      </c>
      <c r="AD112">
        <v>32.299999999999997</v>
      </c>
      <c r="AE112">
        <v>58.5</v>
      </c>
      <c r="AF112">
        <v>66</v>
      </c>
      <c r="AG112">
        <v>92.5</v>
      </c>
      <c r="AH112">
        <v>114</v>
      </c>
      <c r="AI112">
        <v>79.3</v>
      </c>
      <c r="AJ112">
        <v>89.3</v>
      </c>
      <c r="AK112">
        <v>80.8</v>
      </c>
      <c r="AL112">
        <v>58.4</v>
      </c>
      <c r="AM112">
        <v>39.1</v>
      </c>
      <c r="AN112">
        <v>18</v>
      </c>
      <c r="AO112">
        <v>61.7</v>
      </c>
      <c r="AP112">
        <v>123.3</v>
      </c>
      <c r="AQ112">
        <v>156.80000000000001</v>
      </c>
      <c r="AR112">
        <v>135</v>
      </c>
      <c r="AS112">
        <v>90.9</v>
      </c>
      <c r="AT112">
        <v>64.400000000000006</v>
      </c>
      <c r="AU112">
        <v>53.7</v>
      </c>
      <c r="AV112">
        <v>39.9</v>
      </c>
      <c r="AW112">
        <v>35.799999999999997</v>
      </c>
      <c r="AX112">
        <v>36.4</v>
      </c>
      <c r="AY112">
        <v>48.5</v>
      </c>
      <c r="AZ112">
        <v>54.2</v>
      </c>
      <c r="BA112">
        <v>84.5</v>
      </c>
      <c r="BB112">
        <v>153.30000000000001</v>
      </c>
      <c r="BC112">
        <v>97.1</v>
      </c>
      <c r="BD112">
        <v>107.6</v>
      </c>
      <c r="BE112">
        <v>74.599999999999994</v>
      </c>
      <c r="BF112">
        <v>61.2</v>
      </c>
      <c r="BG112">
        <v>34.9</v>
      </c>
      <c r="BH112">
        <v>26.5</v>
      </c>
      <c r="BI112">
        <v>25.3</v>
      </c>
      <c r="BJ112">
        <v>7.8</v>
      </c>
      <c r="BK112">
        <v>24.4</v>
      </c>
      <c r="BL112">
        <v>50.6</v>
      </c>
      <c r="BM112">
        <v>47.7</v>
      </c>
      <c r="BN112">
        <v>52.5</v>
      </c>
      <c r="BO112">
        <v>65.7</v>
      </c>
      <c r="BP112">
        <v>80</v>
      </c>
      <c r="BQ112">
        <v>41.4</v>
      </c>
      <c r="BR112">
        <v>20.399999999999999</v>
      </c>
      <c r="BS112">
        <v>15.9</v>
      </c>
      <c r="BT112">
        <v>12.5</v>
      </c>
      <c r="BU112">
        <v>9.6</v>
      </c>
      <c r="BV112">
        <v>13.6</v>
      </c>
      <c r="BW112">
        <v>21.6</v>
      </c>
      <c r="BX112">
        <v>59.6</v>
      </c>
      <c r="BY112">
        <v>-100</v>
      </c>
    </row>
    <row r="113" spans="2:77" x14ac:dyDescent="0.15">
      <c r="B113">
        <v>4</v>
      </c>
      <c r="C113">
        <v>13</v>
      </c>
      <c r="D113">
        <v>-100</v>
      </c>
      <c r="E113">
        <v>42.7</v>
      </c>
      <c r="F113">
        <v>45.3</v>
      </c>
      <c r="G113">
        <v>32.9</v>
      </c>
      <c r="H113">
        <v>29.2</v>
      </c>
      <c r="I113">
        <v>50.8</v>
      </c>
      <c r="J113">
        <v>102.1</v>
      </c>
      <c r="K113">
        <v>116.7</v>
      </c>
      <c r="L113">
        <v>77.7</v>
      </c>
      <c r="M113">
        <v>95.9</v>
      </c>
      <c r="N113">
        <v>65.3</v>
      </c>
      <c r="O113">
        <v>46.3</v>
      </c>
      <c r="P113">
        <v>48.1</v>
      </c>
      <c r="Q113">
        <v>29.7</v>
      </c>
      <c r="R113">
        <v>7.9</v>
      </c>
      <c r="S113">
        <v>23.6</v>
      </c>
      <c r="T113">
        <v>51.1</v>
      </c>
      <c r="U113">
        <v>63</v>
      </c>
      <c r="V113">
        <v>90.6</v>
      </c>
      <c r="W113">
        <v>83</v>
      </c>
      <c r="X113">
        <v>49.3</v>
      </c>
      <c r="Y113">
        <v>24.5</v>
      </c>
      <c r="Z113">
        <v>55.7</v>
      </c>
      <c r="AA113">
        <v>35.799999999999997</v>
      </c>
      <c r="AB113">
        <v>34.1</v>
      </c>
      <c r="AC113">
        <v>36.4</v>
      </c>
      <c r="AD113">
        <v>31.7</v>
      </c>
      <c r="AE113">
        <v>53.2</v>
      </c>
      <c r="AF113">
        <v>67.2</v>
      </c>
      <c r="AG113">
        <v>89.3</v>
      </c>
      <c r="AH113">
        <v>119.6</v>
      </c>
      <c r="AI113">
        <v>76.599999999999994</v>
      </c>
      <c r="AJ113">
        <v>92</v>
      </c>
      <c r="AK113">
        <v>82.1</v>
      </c>
      <c r="AL113">
        <v>57.3</v>
      </c>
      <c r="AM113">
        <v>38.1</v>
      </c>
      <c r="AN113">
        <v>19</v>
      </c>
      <c r="AO113">
        <v>59.3</v>
      </c>
      <c r="AP113">
        <v>122.7</v>
      </c>
      <c r="AQ113">
        <v>154.1</v>
      </c>
      <c r="AR113">
        <v>133.69999999999999</v>
      </c>
      <c r="AS113">
        <v>89.8</v>
      </c>
      <c r="AT113">
        <v>64.8</v>
      </c>
      <c r="AU113">
        <v>55.2</v>
      </c>
      <c r="AV113">
        <v>39.799999999999997</v>
      </c>
      <c r="AW113">
        <v>35.700000000000003</v>
      </c>
      <c r="AX113">
        <v>32.9</v>
      </c>
      <c r="AY113">
        <v>47.8</v>
      </c>
      <c r="AZ113">
        <v>52.7</v>
      </c>
      <c r="BA113">
        <v>83.2</v>
      </c>
      <c r="BB113">
        <v>146.69999999999999</v>
      </c>
      <c r="BC113">
        <v>92.2</v>
      </c>
      <c r="BD113">
        <v>105.1</v>
      </c>
      <c r="BE113">
        <v>75.8</v>
      </c>
      <c r="BF113">
        <v>62.4</v>
      </c>
      <c r="BG113">
        <v>38</v>
      </c>
      <c r="BH113">
        <v>25.3</v>
      </c>
      <c r="BI113">
        <v>24.5</v>
      </c>
      <c r="BJ113">
        <v>6.7</v>
      </c>
      <c r="BK113">
        <v>22.7</v>
      </c>
      <c r="BL113">
        <v>48.8</v>
      </c>
      <c r="BM113">
        <v>44.8</v>
      </c>
      <c r="BN113">
        <v>51</v>
      </c>
      <c r="BO113">
        <v>65.2</v>
      </c>
      <c r="BP113">
        <v>78.900000000000006</v>
      </c>
      <c r="BQ113">
        <v>43.8</v>
      </c>
      <c r="BR113">
        <v>18.600000000000001</v>
      </c>
      <c r="BS113">
        <v>14.7</v>
      </c>
      <c r="BT113">
        <v>12.3</v>
      </c>
      <c r="BU113">
        <v>9.1999999999999993</v>
      </c>
      <c r="BV113">
        <v>14.2</v>
      </c>
      <c r="BW113">
        <v>23.8</v>
      </c>
      <c r="BX113">
        <v>60.1</v>
      </c>
      <c r="BY113">
        <v>-100</v>
      </c>
    </row>
    <row r="114" spans="2:77" x14ac:dyDescent="0.15">
      <c r="B114">
        <v>4</v>
      </c>
      <c r="C114">
        <v>14</v>
      </c>
      <c r="D114">
        <v>-100</v>
      </c>
      <c r="E114">
        <v>-100</v>
      </c>
      <c r="F114">
        <v>48.2</v>
      </c>
      <c r="G114">
        <v>31.8</v>
      </c>
      <c r="H114">
        <v>33.1</v>
      </c>
      <c r="I114">
        <v>48.2</v>
      </c>
      <c r="J114">
        <v>105</v>
      </c>
      <c r="K114">
        <v>113.5</v>
      </c>
      <c r="L114">
        <v>77.099999999999994</v>
      </c>
      <c r="M114">
        <v>92</v>
      </c>
      <c r="N114">
        <v>81.599999999999994</v>
      </c>
      <c r="O114">
        <v>47.5</v>
      </c>
      <c r="P114">
        <v>50.2</v>
      </c>
      <c r="Q114">
        <v>33.4</v>
      </c>
      <c r="R114">
        <v>8.6999999999999993</v>
      </c>
      <c r="S114">
        <v>23.7</v>
      </c>
      <c r="T114">
        <v>51.9</v>
      </c>
      <c r="U114">
        <v>60.2</v>
      </c>
      <c r="V114">
        <v>92</v>
      </c>
      <c r="W114">
        <v>81.3</v>
      </c>
      <c r="X114">
        <v>53.1</v>
      </c>
      <c r="Y114">
        <v>22.4</v>
      </c>
      <c r="Z114">
        <v>68.099999999999994</v>
      </c>
      <c r="AA114">
        <v>33.6</v>
      </c>
      <c r="AB114">
        <v>33.5</v>
      </c>
      <c r="AC114">
        <v>36.4</v>
      </c>
      <c r="AD114">
        <v>30.6</v>
      </c>
      <c r="AE114">
        <v>54.1</v>
      </c>
      <c r="AF114">
        <v>64.5</v>
      </c>
      <c r="AG114">
        <v>87</v>
      </c>
      <c r="AH114">
        <v>118.3</v>
      </c>
      <c r="AI114">
        <v>79.099999999999994</v>
      </c>
      <c r="AJ114">
        <v>96.3</v>
      </c>
      <c r="AK114">
        <v>82.1</v>
      </c>
      <c r="AL114">
        <v>56.8</v>
      </c>
      <c r="AM114">
        <v>37.700000000000003</v>
      </c>
      <c r="AN114">
        <v>19.8</v>
      </c>
      <c r="AO114">
        <v>57.6</v>
      </c>
      <c r="AP114">
        <v>131</v>
      </c>
      <c r="AQ114">
        <v>149.9</v>
      </c>
      <c r="AR114">
        <v>131.19999999999999</v>
      </c>
      <c r="AS114">
        <v>87</v>
      </c>
      <c r="AT114">
        <v>61.8</v>
      </c>
      <c r="AU114">
        <v>54.5</v>
      </c>
      <c r="AV114">
        <v>38.1</v>
      </c>
      <c r="AW114">
        <v>34.1</v>
      </c>
      <c r="AX114">
        <v>30.9</v>
      </c>
      <c r="AY114">
        <v>47.7</v>
      </c>
      <c r="AZ114">
        <v>52.4</v>
      </c>
      <c r="BA114">
        <v>84</v>
      </c>
      <c r="BB114">
        <v>135.80000000000001</v>
      </c>
      <c r="BC114">
        <v>89.8</v>
      </c>
      <c r="BD114">
        <v>105.8</v>
      </c>
      <c r="BE114">
        <v>69.599999999999994</v>
      </c>
      <c r="BF114">
        <v>61.6</v>
      </c>
      <c r="BG114">
        <v>42</v>
      </c>
      <c r="BH114">
        <v>27.5</v>
      </c>
      <c r="BI114">
        <v>22.9</v>
      </c>
      <c r="BJ114">
        <v>4.5</v>
      </c>
      <c r="BK114">
        <v>24.2</v>
      </c>
      <c r="BL114">
        <v>47.4</v>
      </c>
      <c r="BM114">
        <v>41.1</v>
      </c>
      <c r="BN114">
        <v>64.400000000000006</v>
      </c>
      <c r="BO114">
        <v>63.8</v>
      </c>
      <c r="BP114">
        <v>76.8</v>
      </c>
      <c r="BQ114">
        <v>52.2</v>
      </c>
      <c r="BR114">
        <v>18.5</v>
      </c>
      <c r="BS114">
        <v>13.1</v>
      </c>
      <c r="BT114">
        <v>11.7</v>
      </c>
      <c r="BU114">
        <v>8.6</v>
      </c>
      <c r="BV114">
        <v>13.9</v>
      </c>
      <c r="BW114">
        <v>22.8</v>
      </c>
      <c r="BX114">
        <v>63.2</v>
      </c>
      <c r="BY114">
        <v>-100</v>
      </c>
    </row>
    <row r="115" spans="2:77" x14ac:dyDescent="0.15">
      <c r="B115">
        <v>4</v>
      </c>
      <c r="C115">
        <v>15</v>
      </c>
      <c r="D115">
        <v>-100</v>
      </c>
      <c r="E115">
        <v>-100</v>
      </c>
      <c r="F115">
        <v>52</v>
      </c>
      <c r="G115">
        <v>30.3</v>
      </c>
      <c r="H115">
        <v>35.1</v>
      </c>
      <c r="I115">
        <v>56.7</v>
      </c>
      <c r="J115">
        <v>108</v>
      </c>
      <c r="K115">
        <v>109.8</v>
      </c>
      <c r="L115">
        <v>77.3</v>
      </c>
      <c r="M115">
        <v>91.1</v>
      </c>
      <c r="N115">
        <v>76.099999999999994</v>
      </c>
      <c r="O115">
        <v>48.4</v>
      </c>
      <c r="P115">
        <v>48.8</v>
      </c>
      <c r="Q115">
        <v>31.7</v>
      </c>
      <c r="R115">
        <v>8.6999999999999993</v>
      </c>
      <c r="S115">
        <v>24.4</v>
      </c>
      <c r="T115">
        <v>52.6</v>
      </c>
      <c r="U115">
        <v>56.9</v>
      </c>
      <c r="V115">
        <v>88.2</v>
      </c>
      <c r="W115">
        <v>81.599999999999994</v>
      </c>
      <c r="X115">
        <v>65.5</v>
      </c>
      <c r="Y115">
        <v>22.6</v>
      </c>
      <c r="Z115">
        <v>72</v>
      </c>
      <c r="AA115">
        <v>31.5</v>
      </c>
      <c r="AB115">
        <v>33.299999999999997</v>
      </c>
      <c r="AC115">
        <v>36.700000000000003</v>
      </c>
      <c r="AD115">
        <v>28.1</v>
      </c>
      <c r="AE115">
        <v>49.9</v>
      </c>
      <c r="AF115">
        <v>65.3</v>
      </c>
      <c r="AG115">
        <v>82</v>
      </c>
      <c r="AH115">
        <v>117.2</v>
      </c>
      <c r="AI115">
        <v>80.599999999999994</v>
      </c>
      <c r="AJ115">
        <v>97.2</v>
      </c>
      <c r="AK115">
        <v>84</v>
      </c>
      <c r="AL115">
        <v>56.6</v>
      </c>
      <c r="AM115">
        <v>38.700000000000003</v>
      </c>
      <c r="AN115">
        <v>20</v>
      </c>
      <c r="AO115">
        <v>56.9</v>
      </c>
      <c r="AP115">
        <v>128.30000000000001</v>
      </c>
      <c r="AQ115">
        <v>146</v>
      </c>
      <c r="AR115">
        <v>122.4</v>
      </c>
      <c r="AS115">
        <v>87.2</v>
      </c>
      <c r="AT115">
        <v>60.4</v>
      </c>
      <c r="AU115">
        <v>56.9</v>
      </c>
      <c r="AV115">
        <v>37.1</v>
      </c>
      <c r="AW115">
        <v>34.6</v>
      </c>
      <c r="AX115">
        <v>32.9</v>
      </c>
      <c r="AY115">
        <v>45.2</v>
      </c>
      <c r="AZ115">
        <v>54.6</v>
      </c>
      <c r="BA115">
        <v>84.6</v>
      </c>
      <c r="BB115">
        <v>10096.1</v>
      </c>
      <c r="BC115">
        <v>91.3</v>
      </c>
      <c r="BD115">
        <v>104.5</v>
      </c>
      <c r="BE115">
        <v>69.5</v>
      </c>
      <c r="BF115">
        <v>60.8</v>
      </c>
      <c r="BG115">
        <v>40.700000000000003</v>
      </c>
      <c r="BH115">
        <v>25.2</v>
      </c>
      <c r="BI115">
        <v>21.5</v>
      </c>
      <c r="BJ115">
        <v>4.3</v>
      </c>
      <c r="BK115">
        <v>27.8</v>
      </c>
      <c r="BL115">
        <v>44.8</v>
      </c>
      <c r="BM115">
        <v>38.9</v>
      </c>
      <c r="BN115">
        <v>69.3</v>
      </c>
      <c r="BO115">
        <v>61</v>
      </c>
      <c r="BP115">
        <v>76.599999999999994</v>
      </c>
      <c r="BQ115">
        <v>52.3</v>
      </c>
      <c r="BR115">
        <v>16.5</v>
      </c>
      <c r="BS115">
        <v>12.2</v>
      </c>
      <c r="BT115">
        <v>12.8</v>
      </c>
      <c r="BU115">
        <v>7.6</v>
      </c>
      <c r="BV115">
        <v>14.2</v>
      </c>
      <c r="BW115">
        <v>24.7</v>
      </c>
      <c r="BX115">
        <v>68.400000000000006</v>
      </c>
      <c r="BY115">
        <v>-100</v>
      </c>
    </row>
    <row r="116" spans="2:77" x14ac:dyDescent="0.15">
      <c r="B116">
        <v>4</v>
      </c>
      <c r="C116">
        <v>16</v>
      </c>
      <c r="D116">
        <v>-100</v>
      </c>
      <c r="E116">
        <v>-100</v>
      </c>
      <c r="F116">
        <v>52.2</v>
      </c>
      <c r="G116">
        <v>31.4</v>
      </c>
      <c r="H116">
        <v>35</v>
      </c>
      <c r="I116">
        <v>62.7</v>
      </c>
      <c r="J116">
        <v>114.4</v>
      </c>
      <c r="K116">
        <v>110.1</v>
      </c>
      <c r="L116">
        <v>75.900000000000006</v>
      </c>
      <c r="M116">
        <v>96.1</v>
      </c>
      <c r="N116">
        <v>79.099999999999994</v>
      </c>
      <c r="O116">
        <v>54.1</v>
      </c>
      <c r="P116">
        <v>46.1</v>
      </c>
      <c r="Q116">
        <v>31.3</v>
      </c>
      <c r="R116">
        <v>8.3000000000000007</v>
      </c>
      <c r="S116">
        <v>23.9</v>
      </c>
      <c r="T116">
        <v>49.3</v>
      </c>
      <c r="U116">
        <v>55.3</v>
      </c>
      <c r="V116">
        <v>87</v>
      </c>
      <c r="W116">
        <v>87.2</v>
      </c>
      <c r="X116">
        <v>65.599999999999994</v>
      </c>
      <c r="Y116">
        <v>20.2</v>
      </c>
      <c r="Z116">
        <v>54.2</v>
      </c>
      <c r="AA116">
        <v>30.4</v>
      </c>
      <c r="AB116">
        <v>32.9</v>
      </c>
      <c r="AC116">
        <v>36.6</v>
      </c>
      <c r="AD116">
        <v>30.4</v>
      </c>
      <c r="AE116">
        <v>44.6</v>
      </c>
      <c r="AF116">
        <v>64.2</v>
      </c>
      <c r="AG116">
        <v>76.900000000000006</v>
      </c>
      <c r="AH116">
        <v>117.5</v>
      </c>
      <c r="AI116">
        <v>82.3</v>
      </c>
      <c r="AJ116">
        <v>92.7</v>
      </c>
      <c r="AK116">
        <v>84.2</v>
      </c>
      <c r="AL116">
        <v>54.9</v>
      </c>
      <c r="AM116">
        <v>38.5</v>
      </c>
      <c r="AN116">
        <v>22.1</v>
      </c>
      <c r="AO116">
        <v>57.8</v>
      </c>
      <c r="AP116">
        <v>122.1</v>
      </c>
      <c r="AQ116">
        <v>142</v>
      </c>
      <c r="AR116">
        <v>119.8</v>
      </c>
      <c r="AS116">
        <v>83.7</v>
      </c>
      <c r="AT116">
        <v>59.2</v>
      </c>
      <c r="AU116">
        <v>59.8</v>
      </c>
      <c r="AV116">
        <v>38.200000000000003</v>
      </c>
      <c r="AW116">
        <v>33.700000000000003</v>
      </c>
      <c r="AX116">
        <v>33.700000000000003</v>
      </c>
      <c r="AY116">
        <v>43.5</v>
      </c>
      <c r="AZ116">
        <v>57.5</v>
      </c>
      <c r="BA116">
        <v>85.2</v>
      </c>
      <c r="BB116">
        <v>10113.1</v>
      </c>
      <c r="BC116">
        <v>89.4</v>
      </c>
      <c r="BD116">
        <v>101.3</v>
      </c>
      <c r="BE116">
        <v>66.7</v>
      </c>
      <c r="BF116">
        <v>59.3</v>
      </c>
      <c r="BG116">
        <v>39.6</v>
      </c>
      <c r="BH116">
        <v>23.7</v>
      </c>
      <c r="BI116">
        <v>22.4</v>
      </c>
      <c r="BJ116">
        <v>6.3</v>
      </c>
      <c r="BK116">
        <v>27.4</v>
      </c>
      <c r="BL116">
        <v>43.3</v>
      </c>
      <c r="BM116">
        <v>38.200000000000003</v>
      </c>
      <c r="BN116">
        <v>63.8</v>
      </c>
      <c r="BO116">
        <v>59.6</v>
      </c>
      <c r="BP116">
        <v>75.3</v>
      </c>
      <c r="BQ116">
        <v>49.7</v>
      </c>
      <c r="BR116">
        <v>13.9</v>
      </c>
      <c r="BS116">
        <v>11.3</v>
      </c>
      <c r="BT116">
        <v>12.6</v>
      </c>
      <c r="BU116">
        <v>7.6</v>
      </c>
      <c r="BV116">
        <v>15.8</v>
      </c>
      <c r="BW116">
        <v>25.7</v>
      </c>
      <c r="BX116">
        <v>67.3</v>
      </c>
      <c r="BY116">
        <v>-100</v>
      </c>
    </row>
    <row r="117" spans="2:77" x14ac:dyDescent="0.15">
      <c r="B117">
        <v>4</v>
      </c>
      <c r="C117">
        <v>17</v>
      </c>
      <c r="D117">
        <v>-100</v>
      </c>
      <c r="E117">
        <v>-100</v>
      </c>
      <c r="F117">
        <v>-100</v>
      </c>
      <c r="G117">
        <v>30.9</v>
      </c>
      <c r="H117">
        <v>32.9</v>
      </c>
      <c r="I117">
        <v>59.8</v>
      </c>
      <c r="J117">
        <v>122.5</v>
      </c>
      <c r="K117">
        <v>112.9</v>
      </c>
      <c r="L117">
        <v>71.400000000000006</v>
      </c>
      <c r="M117">
        <v>99</v>
      </c>
      <c r="N117">
        <v>78.5</v>
      </c>
      <c r="O117">
        <v>58.5</v>
      </c>
      <c r="P117">
        <v>47.1</v>
      </c>
      <c r="Q117">
        <v>31</v>
      </c>
      <c r="R117">
        <v>9.4</v>
      </c>
      <c r="S117">
        <v>23.8</v>
      </c>
      <c r="T117">
        <v>47.9</v>
      </c>
      <c r="U117">
        <v>56.2</v>
      </c>
      <c r="V117">
        <v>88.4</v>
      </c>
      <c r="W117">
        <v>85.8</v>
      </c>
      <c r="X117">
        <v>62.8</v>
      </c>
      <c r="Y117">
        <v>22.2</v>
      </c>
      <c r="Z117">
        <v>48.3</v>
      </c>
      <c r="AA117">
        <v>28.3</v>
      </c>
      <c r="AB117">
        <v>32.200000000000003</v>
      </c>
      <c r="AC117">
        <v>35.700000000000003</v>
      </c>
      <c r="AD117">
        <v>27.2</v>
      </c>
      <c r="AE117">
        <v>41.7</v>
      </c>
      <c r="AF117">
        <v>64.3</v>
      </c>
      <c r="AG117">
        <v>71.900000000000006</v>
      </c>
      <c r="AH117">
        <v>114.8</v>
      </c>
      <c r="AI117">
        <v>89</v>
      </c>
      <c r="AJ117">
        <v>91.3</v>
      </c>
      <c r="AK117">
        <v>86.8</v>
      </c>
      <c r="AL117">
        <v>54.6</v>
      </c>
      <c r="AM117">
        <v>39.6</v>
      </c>
      <c r="AN117">
        <v>21</v>
      </c>
      <c r="AO117">
        <v>57.9</v>
      </c>
      <c r="AP117">
        <v>122.8</v>
      </c>
      <c r="AQ117">
        <v>141.9</v>
      </c>
      <c r="AR117">
        <v>116.8</v>
      </c>
      <c r="AS117">
        <v>80.099999999999994</v>
      </c>
      <c r="AT117">
        <v>53.6</v>
      </c>
      <c r="AU117">
        <v>68.2</v>
      </c>
      <c r="AV117">
        <v>41.3</v>
      </c>
      <c r="AW117">
        <v>32.4</v>
      </c>
      <c r="AX117">
        <v>34.799999999999997</v>
      </c>
      <c r="AY117">
        <v>47.8</v>
      </c>
      <c r="AZ117">
        <v>51.1</v>
      </c>
      <c r="BA117">
        <v>90.1</v>
      </c>
      <c r="BB117">
        <v>107.3</v>
      </c>
      <c r="BC117">
        <v>94.7</v>
      </c>
      <c r="BD117">
        <v>98.3</v>
      </c>
      <c r="BE117">
        <v>65</v>
      </c>
      <c r="BF117">
        <v>58.2</v>
      </c>
      <c r="BG117">
        <v>38.6</v>
      </c>
      <c r="BH117">
        <v>22</v>
      </c>
      <c r="BI117">
        <v>23.7</v>
      </c>
      <c r="BJ117">
        <v>8.1</v>
      </c>
      <c r="BK117">
        <v>27.7</v>
      </c>
      <c r="BL117">
        <v>42.3</v>
      </c>
      <c r="BM117">
        <v>37.200000000000003</v>
      </c>
      <c r="BN117">
        <v>61.6</v>
      </c>
      <c r="BO117">
        <v>57.7</v>
      </c>
      <c r="BP117">
        <v>76.099999999999994</v>
      </c>
      <c r="BQ117">
        <v>45.9</v>
      </c>
      <c r="BR117">
        <v>12.8</v>
      </c>
      <c r="BS117">
        <v>11.3</v>
      </c>
      <c r="BT117">
        <v>11.1</v>
      </c>
      <c r="BU117">
        <v>8.6</v>
      </c>
      <c r="BV117">
        <v>16.8</v>
      </c>
      <c r="BW117">
        <v>23.3</v>
      </c>
      <c r="BX117">
        <v>67.7</v>
      </c>
      <c r="BY117">
        <v>-100</v>
      </c>
    </row>
    <row r="118" spans="2:77" x14ac:dyDescent="0.15">
      <c r="B118">
        <v>4</v>
      </c>
      <c r="C118">
        <v>18</v>
      </c>
      <c r="D118">
        <v>-100</v>
      </c>
      <c r="E118">
        <v>-100</v>
      </c>
      <c r="F118">
        <v>-100</v>
      </c>
      <c r="G118">
        <v>29.5</v>
      </c>
      <c r="H118">
        <v>30.7</v>
      </c>
      <c r="I118">
        <v>59.6</v>
      </c>
      <c r="J118">
        <v>136.4</v>
      </c>
      <c r="K118">
        <v>126</v>
      </c>
      <c r="L118">
        <v>69.400000000000006</v>
      </c>
      <c r="M118">
        <v>96.4</v>
      </c>
      <c r="N118">
        <v>77.8</v>
      </c>
      <c r="O118">
        <v>64.3</v>
      </c>
      <c r="P118">
        <v>46.4</v>
      </c>
      <c r="Q118">
        <v>32.1</v>
      </c>
      <c r="R118">
        <v>11.4</v>
      </c>
      <c r="S118">
        <v>23.9</v>
      </c>
      <c r="T118">
        <v>48.6</v>
      </c>
      <c r="U118">
        <v>56.4</v>
      </c>
      <c r="V118">
        <v>84.6</v>
      </c>
      <c r="W118">
        <v>83</v>
      </c>
      <c r="X118">
        <v>57.8</v>
      </c>
      <c r="Y118">
        <v>22.6</v>
      </c>
      <c r="Z118">
        <v>48.3</v>
      </c>
      <c r="AA118">
        <v>25.9</v>
      </c>
      <c r="AB118">
        <v>34.5</v>
      </c>
      <c r="AC118">
        <v>33.9</v>
      </c>
      <c r="AD118">
        <v>25</v>
      </c>
      <c r="AE118">
        <v>50.4</v>
      </c>
      <c r="AF118">
        <v>64.8</v>
      </c>
      <c r="AG118">
        <v>68.900000000000006</v>
      </c>
      <c r="AH118">
        <v>115.5</v>
      </c>
      <c r="AI118">
        <v>89.9</v>
      </c>
      <c r="AJ118">
        <v>89.7</v>
      </c>
      <c r="AK118">
        <v>88.5</v>
      </c>
      <c r="AL118">
        <v>53.8</v>
      </c>
      <c r="AM118">
        <v>40.1</v>
      </c>
      <c r="AN118">
        <v>21.1</v>
      </c>
      <c r="AO118">
        <v>57.6</v>
      </c>
      <c r="AP118">
        <v>123.2</v>
      </c>
      <c r="AQ118">
        <v>141.69999999999999</v>
      </c>
      <c r="AR118">
        <v>112.4</v>
      </c>
      <c r="AS118">
        <v>77.3</v>
      </c>
      <c r="AT118">
        <v>53.2</v>
      </c>
      <c r="AU118">
        <v>64.5</v>
      </c>
      <c r="AV118">
        <v>41.5</v>
      </c>
      <c r="AW118">
        <v>33.1</v>
      </c>
      <c r="AX118">
        <v>34.9</v>
      </c>
      <c r="AY118">
        <v>51.6</v>
      </c>
      <c r="AZ118">
        <v>51.3</v>
      </c>
      <c r="BA118">
        <v>89.3</v>
      </c>
      <c r="BB118">
        <v>10102</v>
      </c>
      <c r="BC118">
        <v>107.5</v>
      </c>
      <c r="BD118">
        <v>98.8</v>
      </c>
      <c r="BE118">
        <v>64.5</v>
      </c>
      <c r="BF118">
        <v>56.6</v>
      </c>
      <c r="BG118">
        <v>37.9</v>
      </c>
      <c r="BH118">
        <v>21.7</v>
      </c>
      <c r="BI118">
        <v>22.3</v>
      </c>
      <c r="BJ118">
        <v>8.4</v>
      </c>
      <c r="BK118">
        <v>25.9</v>
      </c>
      <c r="BL118">
        <v>40.6</v>
      </c>
      <c r="BM118">
        <v>36.4</v>
      </c>
      <c r="BN118">
        <v>59.7</v>
      </c>
      <c r="BO118">
        <v>66.599999999999994</v>
      </c>
      <c r="BP118">
        <v>76.2</v>
      </c>
      <c r="BQ118">
        <v>43.6</v>
      </c>
      <c r="BR118">
        <v>11.8</v>
      </c>
      <c r="BS118">
        <v>14.6</v>
      </c>
      <c r="BT118">
        <v>12.2</v>
      </c>
      <c r="BU118">
        <v>9.5</v>
      </c>
      <c r="BV118">
        <v>19.600000000000001</v>
      </c>
      <c r="BW118">
        <v>23.8</v>
      </c>
      <c r="BX118">
        <v>72.900000000000006</v>
      </c>
      <c r="BY118">
        <v>-100</v>
      </c>
    </row>
    <row r="119" spans="2:77" x14ac:dyDescent="0.15">
      <c r="B119">
        <v>4</v>
      </c>
      <c r="C119">
        <v>19</v>
      </c>
      <c r="D119">
        <v>-100</v>
      </c>
      <c r="E119">
        <v>30.3</v>
      </c>
      <c r="F119">
        <v>-100</v>
      </c>
      <c r="G119">
        <v>32.4</v>
      </c>
      <c r="H119">
        <v>28.8</v>
      </c>
      <c r="I119">
        <v>56.4</v>
      </c>
      <c r="J119">
        <v>131.5</v>
      </c>
      <c r="K119">
        <v>113.7</v>
      </c>
      <c r="L119">
        <v>71.599999999999994</v>
      </c>
      <c r="M119">
        <v>94.2</v>
      </c>
      <c r="N119">
        <v>73.900000000000006</v>
      </c>
      <c r="O119">
        <v>62.4</v>
      </c>
      <c r="P119">
        <v>51.2</v>
      </c>
      <c r="Q119">
        <v>33.700000000000003</v>
      </c>
      <c r="R119">
        <v>14.7</v>
      </c>
      <c r="S119">
        <v>23.9</v>
      </c>
      <c r="T119">
        <v>47.5</v>
      </c>
      <c r="U119">
        <v>55.8</v>
      </c>
      <c r="V119">
        <v>81.2</v>
      </c>
      <c r="W119">
        <v>81.099999999999994</v>
      </c>
      <c r="X119">
        <v>56.6</v>
      </c>
      <c r="Y119">
        <v>23.1</v>
      </c>
      <c r="Z119">
        <v>48.6</v>
      </c>
      <c r="AA119">
        <v>27</v>
      </c>
      <c r="AB119">
        <v>35.4</v>
      </c>
      <c r="AC119">
        <v>32.4</v>
      </c>
      <c r="AD119">
        <v>26.7</v>
      </c>
      <c r="AE119">
        <v>55.3</v>
      </c>
      <c r="AF119">
        <v>68.8</v>
      </c>
      <c r="AG119">
        <v>68</v>
      </c>
      <c r="AH119">
        <v>114.9</v>
      </c>
      <c r="AI119">
        <v>86.6</v>
      </c>
      <c r="AJ119">
        <v>87.4</v>
      </c>
      <c r="AK119">
        <v>88.9</v>
      </c>
      <c r="AL119">
        <v>55.7</v>
      </c>
      <c r="AM119">
        <v>39.799999999999997</v>
      </c>
      <c r="AN119">
        <v>22.1</v>
      </c>
      <c r="AO119">
        <v>57.8</v>
      </c>
      <c r="AP119">
        <v>126.3</v>
      </c>
      <c r="AQ119">
        <v>139.69999999999999</v>
      </c>
      <c r="AR119">
        <v>110.1</v>
      </c>
      <c r="AS119">
        <v>75.7</v>
      </c>
      <c r="AT119">
        <v>54.9</v>
      </c>
      <c r="AU119">
        <v>61.6</v>
      </c>
      <c r="AV119">
        <v>39.6</v>
      </c>
      <c r="AW119">
        <v>34.1</v>
      </c>
      <c r="AX119">
        <v>36.1</v>
      </c>
      <c r="AY119">
        <v>51.8</v>
      </c>
      <c r="AZ119">
        <v>55.5</v>
      </c>
      <c r="BA119">
        <v>92</v>
      </c>
      <c r="BB119">
        <v>10106.200000000001</v>
      </c>
      <c r="BC119">
        <v>106.6</v>
      </c>
      <c r="BD119">
        <v>98.1</v>
      </c>
      <c r="BE119">
        <v>64.400000000000006</v>
      </c>
      <c r="BF119">
        <v>55.4</v>
      </c>
      <c r="BG119">
        <v>36.799999999999997</v>
      </c>
      <c r="BH119">
        <v>21.1</v>
      </c>
      <c r="BI119">
        <v>21.6</v>
      </c>
      <c r="BJ119">
        <v>8.5</v>
      </c>
      <c r="BK119">
        <v>24</v>
      </c>
      <c r="BL119">
        <v>41</v>
      </c>
      <c r="BM119">
        <v>35.299999999999997</v>
      </c>
      <c r="BN119">
        <v>59</v>
      </c>
      <c r="BO119">
        <v>75</v>
      </c>
      <c r="BP119">
        <v>73.8</v>
      </c>
      <c r="BQ119">
        <v>44.2</v>
      </c>
      <c r="BR119">
        <v>13.7</v>
      </c>
      <c r="BS119">
        <v>15.2</v>
      </c>
      <c r="BT119">
        <v>11.9</v>
      </c>
      <c r="BU119">
        <v>9.9</v>
      </c>
      <c r="BV119">
        <v>19.8</v>
      </c>
      <c r="BW119">
        <v>22.2</v>
      </c>
      <c r="BX119">
        <v>76.2</v>
      </c>
      <c r="BY119">
        <v>-100</v>
      </c>
    </row>
    <row r="120" spans="2:77" x14ac:dyDescent="0.15">
      <c r="B120">
        <v>4</v>
      </c>
      <c r="C120">
        <v>20</v>
      </c>
      <c r="D120">
        <v>-100</v>
      </c>
      <c r="E120">
        <v>35.1</v>
      </c>
      <c r="F120">
        <v>-100</v>
      </c>
      <c r="G120">
        <v>33.200000000000003</v>
      </c>
      <c r="H120">
        <v>29</v>
      </c>
      <c r="I120">
        <v>58.9</v>
      </c>
      <c r="J120">
        <v>140.30000000000001</v>
      </c>
      <c r="K120">
        <v>108.5</v>
      </c>
      <c r="L120">
        <v>72.400000000000006</v>
      </c>
      <c r="M120">
        <v>91</v>
      </c>
      <c r="N120">
        <v>70.599999999999994</v>
      </c>
      <c r="O120">
        <v>61.6</v>
      </c>
      <c r="P120">
        <v>55.9</v>
      </c>
      <c r="Q120">
        <v>34.1</v>
      </c>
      <c r="R120">
        <v>15.9</v>
      </c>
      <c r="S120">
        <v>22.4</v>
      </c>
      <c r="T120">
        <v>46.2</v>
      </c>
      <c r="U120">
        <v>55.9</v>
      </c>
      <c r="V120">
        <v>78.2</v>
      </c>
      <c r="W120">
        <v>81.2</v>
      </c>
      <c r="X120">
        <v>55.8</v>
      </c>
      <c r="Y120">
        <v>24.9</v>
      </c>
      <c r="Z120">
        <v>49.4</v>
      </c>
      <c r="AA120">
        <v>30.4</v>
      </c>
      <c r="AB120">
        <v>40.9</v>
      </c>
      <c r="AC120">
        <v>33.5</v>
      </c>
      <c r="AD120">
        <v>28.5</v>
      </c>
      <c r="AE120">
        <v>61.6</v>
      </c>
      <c r="AF120">
        <v>67</v>
      </c>
      <c r="AG120">
        <v>69.400000000000006</v>
      </c>
      <c r="AH120">
        <v>114.2</v>
      </c>
      <c r="AI120">
        <v>86.4</v>
      </c>
      <c r="AJ120">
        <v>88.1</v>
      </c>
      <c r="AK120">
        <v>88.3</v>
      </c>
      <c r="AL120">
        <v>57.2</v>
      </c>
      <c r="AM120">
        <v>39.5</v>
      </c>
      <c r="AN120">
        <v>24.5</v>
      </c>
      <c r="AO120">
        <v>56.7</v>
      </c>
      <c r="AP120">
        <v>123.8</v>
      </c>
      <c r="AQ120">
        <v>140.4</v>
      </c>
      <c r="AR120">
        <v>108.6</v>
      </c>
      <c r="AS120">
        <v>74.400000000000006</v>
      </c>
      <c r="AT120">
        <v>57.1</v>
      </c>
      <c r="AU120">
        <v>60</v>
      </c>
      <c r="AV120">
        <v>38.799999999999997</v>
      </c>
      <c r="AW120">
        <v>31.9</v>
      </c>
      <c r="AX120">
        <v>35.200000000000003</v>
      </c>
      <c r="AY120">
        <v>50.4</v>
      </c>
      <c r="AZ120">
        <v>55.1</v>
      </c>
      <c r="BA120">
        <v>92.1</v>
      </c>
      <c r="BB120">
        <v>103.3</v>
      </c>
      <c r="BC120">
        <v>111.1</v>
      </c>
      <c r="BD120">
        <v>96.1</v>
      </c>
      <c r="BE120">
        <v>65.5</v>
      </c>
      <c r="BF120">
        <v>58.2</v>
      </c>
      <c r="BG120">
        <v>35.9</v>
      </c>
      <c r="BH120">
        <v>21.9</v>
      </c>
      <c r="BI120">
        <v>21.8</v>
      </c>
      <c r="BJ120">
        <v>8.1</v>
      </c>
      <c r="BK120">
        <v>23.1</v>
      </c>
      <c r="BL120">
        <v>44.1</v>
      </c>
      <c r="BM120">
        <v>34.6</v>
      </c>
      <c r="BN120">
        <v>57.6</v>
      </c>
      <c r="BO120">
        <v>75.599999999999994</v>
      </c>
      <c r="BP120">
        <v>70.7</v>
      </c>
      <c r="BQ120">
        <v>44</v>
      </c>
      <c r="BR120">
        <v>18</v>
      </c>
      <c r="BS120">
        <v>16.899999999999999</v>
      </c>
      <c r="BT120">
        <v>11</v>
      </c>
      <c r="BU120">
        <v>11.7</v>
      </c>
      <c r="BV120">
        <v>19.600000000000001</v>
      </c>
      <c r="BW120">
        <v>19</v>
      </c>
      <c r="BX120">
        <v>74.599999999999994</v>
      </c>
      <c r="BY120">
        <v>-100</v>
      </c>
    </row>
    <row r="121" spans="2:77" x14ac:dyDescent="0.15">
      <c r="B121">
        <v>4</v>
      </c>
      <c r="C121">
        <v>21</v>
      </c>
      <c r="D121">
        <v>-100</v>
      </c>
      <c r="E121">
        <v>35.9</v>
      </c>
      <c r="F121">
        <v>-100</v>
      </c>
      <c r="G121">
        <v>33.9</v>
      </c>
      <c r="H121">
        <v>29.7</v>
      </c>
      <c r="I121">
        <v>61.6</v>
      </c>
      <c r="J121">
        <v>138.30000000000001</v>
      </c>
      <c r="K121">
        <v>110.4</v>
      </c>
      <c r="L121">
        <v>72.400000000000006</v>
      </c>
      <c r="M121">
        <v>88.7</v>
      </c>
      <c r="N121">
        <v>67.900000000000006</v>
      </c>
      <c r="O121">
        <v>77.5</v>
      </c>
      <c r="P121">
        <v>52.4</v>
      </c>
      <c r="Q121">
        <v>32.5</v>
      </c>
      <c r="R121">
        <v>13.8</v>
      </c>
      <c r="S121">
        <v>23</v>
      </c>
      <c r="T121">
        <v>44.4</v>
      </c>
      <c r="U121">
        <v>58</v>
      </c>
      <c r="V121">
        <v>77</v>
      </c>
      <c r="W121">
        <v>87</v>
      </c>
      <c r="X121">
        <v>55.5</v>
      </c>
      <c r="Y121">
        <v>25.3</v>
      </c>
      <c r="Z121">
        <v>48.4</v>
      </c>
      <c r="AA121">
        <v>33.1</v>
      </c>
      <c r="AB121">
        <v>45.1</v>
      </c>
      <c r="AC121">
        <v>31.7</v>
      </c>
      <c r="AD121">
        <v>27.5</v>
      </c>
      <c r="AE121">
        <v>61.3</v>
      </c>
      <c r="AF121">
        <v>66.8</v>
      </c>
      <c r="AG121">
        <v>68.099999999999994</v>
      </c>
      <c r="AH121">
        <v>116.2</v>
      </c>
      <c r="AI121">
        <v>86.9</v>
      </c>
      <c r="AJ121">
        <v>88.5</v>
      </c>
      <c r="AK121">
        <v>84.6</v>
      </c>
      <c r="AL121">
        <v>54.7</v>
      </c>
      <c r="AM121">
        <v>39.299999999999997</v>
      </c>
      <c r="AN121">
        <v>23</v>
      </c>
      <c r="AO121">
        <v>56.6</v>
      </c>
      <c r="AP121">
        <v>123.9</v>
      </c>
      <c r="AQ121">
        <v>146</v>
      </c>
      <c r="AR121">
        <v>110.7</v>
      </c>
      <c r="AS121">
        <v>76.7</v>
      </c>
      <c r="AT121">
        <v>57.6</v>
      </c>
      <c r="AU121">
        <v>57.4</v>
      </c>
      <c r="AV121">
        <v>38</v>
      </c>
      <c r="AW121">
        <v>31</v>
      </c>
      <c r="AX121">
        <v>33.6</v>
      </c>
      <c r="AY121">
        <v>50.2</v>
      </c>
      <c r="AZ121">
        <v>61.1</v>
      </c>
      <c r="BA121">
        <v>91.3</v>
      </c>
      <c r="BB121">
        <v>96.8</v>
      </c>
      <c r="BC121">
        <v>105.7</v>
      </c>
      <c r="BD121">
        <v>98</v>
      </c>
      <c r="BE121">
        <v>66.2</v>
      </c>
      <c r="BF121">
        <v>57.5</v>
      </c>
      <c r="BG121">
        <v>35.4</v>
      </c>
      <c r="BH121">
        <v>22.1</v>
      </c>
      <c r="BI121">
        <v>20.399999999999999</v>
      </c>
      <c r="BJ121">
        <v>7.2</v>
      </c>
      <c r="BK121">
        <v>23</v>
      </c>
      <c r="BL121">
        <v>44.2</v>
      </c>
      <c r="BM121">
        <v>40.299999999999997</v>
      </c>
      <c r="BN121">
        <v>56</v>
      </c>
      <c r="BO121">
        <v>75.7</v>
      </c>
      <c r="BP121">
        <v>71.599999999999994</v>
      </c>
      <c r="BQ121">
        <v>48</v>
      </c>
      <c r="BR121">
        <v>20.399999999999999</v>
      </c>
      <c r="BS121">
        <v>19.8</v>
      </c>
      <c r="BT121">
        <v>11.3</v>
      </c>
      <c r="BU121">
        <v>12.8</v>
      </c>
      <c r="BV121">
        <v>16.600000000000001</v>
      </c>
      <c r="BW121">
        <v>24.6</v>
      </c>
      <c r="BX121">
        <v>72.400000000000006</v>
      </c>
      <c r="BY121">
        <v>-100</v>
      </c>
    </row>
    <row r="122" spans="2:77" x14ac:dyDescent="0.15">
      <c r="B122">
        <v>4</v>
      </c>
      <c r="C122">
        <v>22</v>
      </c>
      <c r="D122">
        <v>-100</v>
      </c>
      <c r="E122">
        <v>40.200000000000003</v>
      </c>
      <c r="F122">
        <v>-100</v>
      </c>
      <c r="G122">
        <v>32.200000000000003</v>
      </c>
      <c r="H122">
        <v>29.1</v>
      </c>
      <c r="I122">
        <v>59.2</v>
      </c>
      <c r="J122">
        <v>137</v>
      </c>
      <c r="K122">
        <v>106.9</v>
      </c>
      <c r="L122">
        <v>70.900000000000006</v>
      </c>
      <c r="M122">
        <v>85.9</v>
      </c>
      <c r="N122">
        <v>65.599999999999994</v>
      </c>
      <c r="O122">
        <v>73.900000000000006</v>
      </c>
      <c r="P122">
        <v>52.6</v>
      </c>
      <c r="Q122">
        <v>33.4</v>
      </c>
      <c r="R122">
        <v>12.7</v>
      </c>
      <c r="S122">
        <v>26.7</v>
      </c>
      <c r="T122">
        <v>48.8</v>
      </c>
      <c r="U122">
        <v>57.3</v>
      </c>
      <c r="V122">
        <v>83.8</v>
      </c>
      <c r="W122">
        <v>80.900000000000006</v>
      </c>
      <c r="X122">
        <v>54.7</v>
      </c>
      <c r="Y122">
        <v>26.6</v>
      </c>
      <c r="Z122">
        <v>49</v>
      </c>
      <c r="AA122">
        <v>32.299999999999997</v>
      </c>
      <c r="AB122">
        <v>41.6</v>
      </c>
      <c r="AC122">
        <v>31.7</v>
      </c>
      <c r="AD122">
        <v>27.2</v>
      </c>
      <c r="AE122">
        <v>59.9</v>
      </c>
      <c r="AF122">
        <v>73.8</v>
      </c>
      <c r="AG122">
        <v>70.099999999999994</v>
      </c>
      <c r="AH122">
        <v>114.8</v>
      </c>
      <c r="AI122">
        <v>86.8</v>
      </c>
      <c r="AJ122">
        <v>89.7</v>
      </c>
      <c r="AK122">
        <v>83.1</v>
      </c>
      <c r="AL122">
        <v>56.5</v>
      </c>
      <c r="AM122">
        <v>39</v>
      </c>
      <c r="AN122">
        <v>23.5</v>
      </c>
      <c r="AO122">
        <v>58.6</v>
      </c>
      <c r="AP122">
        <v>122</v>
      </c>
      <c r="AQ122">
        <v>145.19999999999999</v>
      </c>
      <c r="AR122">
        <v>107.5</v>
      </c>
      <c r="AS122">
        <v>77.2</v>
      </c>
      <c r="AT122">
        <v>59.6</v>
      </c>
      <c r="AU122">
        <v>58.4</v>
      </c>
      <c r="AV122">
        <v>38.299999999999997</v>
      </c>
      <c r="AW122">
        <v>31.2</v>
      </c>
      <c r="AX122">
        <v>33.1</v>
      </c>
      <c r="AY122">
        <v>50.5</v>
      </c>
      <c r="AZ122">
        <v>61.9</v>
      </c>
      <c r="BA122">
        <v>90.5</v>
      </c>
      <c r="BB122">
        <v>99.7</v>
      </c>
      <c r="BC122">
        <v>103.4</v>
      </c>
      <c r="BD122">
        <v>100.1</v>
      </c>
      <c r="BE122">
        <v>69.5</v>
      </c>
      <c r="BF122">
        <v>61.2</v>
      </c>
      <c r="BG122">
        <v>38.299999999999997</v>
      </c>
      <c r="BH122">
        <v>23.2</v>
      </c>
      <c r="BI122">
        <v>19.5</v>
      </c>
      <c r="BJ122">
        <v>6.5</v>
      </c>
      <c r="BK122">
        <v>25.1</v>
      </c>
      <c r="BL122">
        <v>45.3</v>
      </c>
      <c r="BM122">
        <v>41.3</v>
      </c>
      <c r="BN122">
        <v>56.7</v>
      </c>
      <c r="BO122">
        <v>73.2</v>
      </c>
      <c r="BP122">
        <v>73.900000000000006</v>
      </c>
      <c r="BQ122">
        <v>50.3</v>
      </c>
      <c r="BR122">
        <v>26.6</v>
      </c>
      <c r="BS122">
        <v>21.4</v>
      </c>
      <c r="BT122">
        <v>12.6</v>
      </c>
      <c r="BU122">
        <v>11.6</v>
      </c>
      <c r="BV122">
        <v>14.6</v>
      </c>
      <c r="BW122">
        <v>30.6</v>
      </c>
      <c r="BX122">
        <v>70.5</v>
      </c>
      <c r="BY122">
        <v>-100</v>
      </c>
    </row>
    <row r="123" spans="2:77" x14ac:dyDescent="0.15">
      <c r="B123">
        <v>4</v>
      </c>
      <c r="C123">
        <v>23</v>
      </c>
      <c r="D123">
        <v>-100</v>
      </c>
      <c r="E123">
        <v>-100</v>
      </c>
      <c r="F123">
        <v>46.1</v>
      </c>
      <c r="G123">
        <v>32.200000000000003</v>
      </c>
      <c r="H123">
        <v>23.5</v>
      </c>
      <c r="I123">
        <v>57.3</v>
      </c>
      <c r="J123">
        <v>132.4</v>
      </c>
      <c r="K123">
        <v>104.8</v>
      </c>
      <c r="L123">
        <v>70.599999999999994</v>
      </c>
      <c r="M123">
        <v>83.7</v>
      </c>
      <c r="N123">
        <v>65</v>
      </c>
      <c r="O123">
        <v>73.900000000000006</v>
      </c>
      <c r="P123">
        <v>50.2</v>
      </c>
      <c r="Q123">
        <v>32.5</v>
      </c>
      <c r="R123">
        <v>12.3</v>
      </c>
      <c r="S123">
        <v>28</v>
      </c>
      <c r="T123">
        <v>51.8</v>
      </c>
      <c r="U123">
        <v>59</v>
      </c>
      <c r="V123">
        <v>86.7</v>
      </c>
      <c r="W123">
        <v>78.599999999999994</v>
      </c>
      <c r="X123">
        <v>58.8</v>
      </c>
      <c r="Y123">
        <v>32.5</v>
      </c>
      <c r="Z123">
        <v>48.8</v>
      </c>
      <c r="AA123">
        <v>30.9</v>
      </c>
      <c r="AB123">
        <v>38.200000000000003</v>
      </c>
      <c r="AC123">
        <v>31.4</v>
      </c>
      <c r="AD123">
        <v>26</v>
      </c>
      <c r="AE123">
        <v>59.3</v>
      </c>
      <c r="AF123">
        <v>76.099999999999994</v>
      </c>
      <c r="AG123">
        <v>69.7</v>
      </c>
      <c r="AH123">
        <v>112.7</v>
      </c>
      <c r="AI123">
        <v>83.3</v>
      </c>
      <c r="AJ123">
        <v>90.1</v>
      </c>
      <c r="AK123">
        <v>82.7</v>
      </c>
      <c r="AL123">
        <v>56.8</v>
      </c>
      <c r="AM123">
        <v>38.700000000000003</v>
      </c>
      <c r="AN123">
        <v>23.4</v>
      </c>
      <c r="AO123">
        <v>63.3</v>
      </c>
      <c r="AP123">
        <v>117.5</v>
      </c>
      <c r="AQ123">
        <v>150.30000000000001</v>
      </c>
      <c r="AR123">
        <v>105.2</v>
      </c>
      <c r="AS123">
        <v>78.900000000000006</v>
      </c>
      <c r="AT123">
        <v>58.5</v>
      </c>
      <c r="AU123">
        <v>58.7</v>
      </c>
      <c r="AV123">
        <v>38.6</v>
      </c>
      <c r="AW123">
        <v>31.5</v>
      </c>
      <c r="AX123">
        <v>32.1</v>
      </c>
      <c r="AY123">
        <v>47.2</v>
      </c>
      <c r="AZ123">
        <v>59.9</v>
      </c>
      <c r="BA123">
        <v>90.3</v>
      </c>
      <c r="BB123">
        <v>94.1</v>
      </c>
      <c r="BC123">
        <v>105</v>
      </c>
      <c r="BD123">
        <v>98.9</v>
      </c>
      <c r="BE123">
        <v>69.900000000000006</v>
      </c>
      <c r="BF123">
        <v>64.599999999999994</v>
      </c>
      <c r="BG123">
        <v>39.299999999999997</v>
      </c>
      <c r="BH123">
        <v>26</v>
      </c>
      <c r="BI123">
        <v>22.6</v>
      </c>
      <c r="BJ123">
        <v>6.3</v>
      </c>
      <c r="BK123">
        <v>25.8</v>
      </c>
      <c r="BL123">
        <v>43.8</v>
      </c>
      <c r="BM123">
        <v>41.6</v>
      </c>
      <c r="BN123">
        <v>57.7</v>
      </c>
      <c r="BO123">
        <v>71.2</v>
      </c>
      <c r="BP123">
        <v>73.3</v>
      </c>
      <c r="BQ123">
        <v>51.3</v>
      </c>
      <c r="BR123">
        <v>29.8</v>
      </c>
      <c r="BS123">
        <v>20.7</v>
      </c>
      <c r="BT123">
        <v>12.5</v>
      </c>
      <c r="BU123">
        <v>9.8000000000000007</v>
      </c>
      <c r="BV123">
        <v>14</v>
      </c>
      <c r="BW123">
        <v>34.299999999999997</v>
      </c>
      <c r="BX123">
        <v>68.400000000000006</v>
      </c>
      <c r="BY123">
        <v>-100</v>
      </c>
    </row>
    <row r="124" spans="2:77" x14ac:dyDescent="0.15">
      <c r="B124">
        <v>4</v>
      </c>
      <c r="C124">
        <v>24</v>
      </c>
      <c r="D124">
        <v>-100</v>
      </c>
      <c r="E124">
        <v>-100</v>
      </c>
      <c r="F124">
        <v>46</v>
      </c>
      <c r="G124">
        <v>31.5</v>
      </c>
      <c r="H124">
        <v>26.1</v>
      </c>
      <c r="I124">
        <v>52.2</v>
      </c>
      <c r="J124">
        <v>130.30000000000001</v>
      </c>
      <c r="K124">
        <v>104.9</v>
      </c>
      <c r="L124">
        <v>85.3</v>
      </c>
      <c r="M124">
        <v>78.099999999999994</v>
      </c>
      <c r="N124">
        <v>66.900000000000006</v>
      </c>
      <c r="O124">
        <v>70.7</v>
      </c>
      <c r="P124">
        <v>47.4</v>
      </c>
      <c r="Q124">
        <v>33.1</v>
      </c>
      <c r="R124">
        <v>13.1</v>
      </c>
      <c r="S124">
        <v>28.6</v>
      </c>
      <c r="T124">
        <v>47.9</v>
      </c>
      <c r="U124">
        <v>59.7</v>
      </c>
      <c r="V124">
        <v>85.3</v>
      </c>
      <c r="W124">
        <v>76.3</v>
      </c>
      <c r="X124">
        <v>57</v>
      </c>
      <c r="Y124">
        <v>27.4</v>
      </c>
      <c r="Z124">
        <v>47.2</v>
      </c>
      <c r="AA124">
        <v>29.7</v>
      </c>
      <c r="AB124">
        <v>38.299999999999997</v>
      </c>
      <c r="AC124">
        <v>32.299999999999997</v>
      </c>
      <c r="AD124">
        <v>29.6</v>
      </c>
      <c r="AE124">
        <v>60.6</v>
      </c>
      <c r="AF124">
        <v>75.099999999999994</v>
      </c>
      <c r="AG124">
        <v>68.5</v>
      </c>
      <c r="AH124">
        <v>110.6</v>
      </c>
      <c r="AI124">
        <v>80.3</v>
      </c>
      <c r="AJ124">
        <v>96</v>
      </c>
      <c r="AK124">
        <v>79.900000000000006</v>
      </c>
      <c r="AL124">
        <v>58.4</v>
      </c>
      <c r="AM124">
        <v>37.9</v>
      </c>
      <c r="AN124">
        <v>21.9</v>
      </c>
      <c r="AO124">
        <v>62</v>
      </c>
      <c r="AP124">
        <v>114.8</v>
      </c>
      <c r="AQ124">
        <v>149.19999999999999</v>
      </c>
      <c r="AR124">
        <v>103.9</v>
      </c>
      <c r="AS124">
        <v>82.4</v>
      </c>
      <c r="AT124">
        <v>58.4</v>
      </c>
      <c r="AU124">
        <v>57.9</v>
      </c>
      <c r="AV124">
        <v>39.6</v>
      </c>
      <c r="AW124">
        <v>30.6</v>
      </c>
      <c r="AX124">
        <v>30.1</v>
      </c>
      <c r="AY124">
        <v>46.6</v>
      </c>
      <c r="AZ124">
        <v>58</v>
      </c>
      <c r="BA124">
        <v>92.7</v>
      </c>
      <c r="BB124">
        <v>89.9</v>
      </c>
      <c r="BC124">
        <v>108.8</v>
      </c>
      <c r="BD124">
        <v>98.4</v>
      </c>
      <c r="BE124">
        <v>70.5</v>
      </c>
      <c r="BF124">
        <v>63.4</v>
      </c>
      <c r="BG124">
        <v>37.5</v>
      </c>
      <c r="BH124">
        <v>27.6</v>
      </c>
      <c r="BI124">
        <v>26.8</v>
      </c>
      <c r="BJ124">
        <v>8</v>
      </c>
      <c r="BK124">
        <v>24.8</v>
      </c>
      <c r="BL124">
        <v>45</v>
      </c>
      <c r="BM124">
        <v>43.6</v>
      </c>
      <c r="BN124">
        <v>59.9</v>
      </c>
      <c r="BO124">
        <v>72.5</v>
      </c>
      <c r="BP124">
        <v>72.8</v>
      </c>
      <c r="BQ124">
        <v>48.7</v>
      </c>
      <c r="BR124">
        <v>28.8</v>
      </c>
      <c r="BS124">
        <v>20.5</v>
      </c>
      <c r="BT124">
        <v>11.7</v>
      </c>
      <c r="BU124">
        <v>9.6</v>
      </c>
      <c r="BV124">
        <v>13.5</v>
      </c>
      <c r="BW124">
        <v>34.4</v>
      </c>
      <c r="BX124">
        <v>83.4</v>
      </c>
      <c r="BY124">
        <v>-100</v>
      </c>
    </row>
    <row r="125" spans="2:77" x14ac:dyDescent="0.15">
      <c r="B125">
        <v>4</v>
      </c>
      <c r="C125">
        <v>25</v>
      </c>
      <c r="D125">
        <v>75.3</v>
      </c>
      <c r="E125">
        <v>50.7</v>
      </c>
      <c r="F125">
        <v>48.2</v>
      </c>
      <c r="G125">
        <v>29.9</v>
      </c>
      <c r="H125">
        <v>30.7</v>
      </c>
      <c r="I125">
        <v>50.9</v>
      </c>
      <c r="J125">
        <v>127.2</v>
      </c>
      <c r="K125">
        <v>104.4</v>
      </c>
      <c r="L125">
        <v>77.599999999999994</v>
      </c>
      <c r="M125">
        <v>80.3</v>
      </c>
      <c r="N125">
        <v>64.400000000000006</v>
      </c>
      <c r="O125">
        <v>66</v>
      </c>
      <c r="P125">
        <v>47.6</v>
      </c>
      <c r="Q125">
        <v>33.299999999999997</v>
      </c>
      <c r="R125">
        <v>11.5</v>
      </c>
      <c r="S125">
        <v>28.9</v>
      </c>
      <c r="T125">
        <v>46.9</v>
      </c>
      <c r="U125">
        <v>60.9</v>
      </c>
      <c r="V125">
        <v>84.2</v>
      </c>
      <c r="W125">
        <v>75</v>
      </c>
      <c r="X125">
        <v>55.1</v>
      </c>
      <c r="Y125">
        <v>24.7</v>
      </c>
      <c r="Z125">
        <v>46.9</v>
      </c>
      <c r="AA125">
        <v>30.2</v>
      </c>
      <c r="AB125">
        <v>36.6</v>
      </c>
      <c r="AC125">
        <v>32.299999999999997</v>
      </c>
      <c r="AD125">
        <v>31.1</v>
      </c>
      <c r="AE125">
        <v>60</v>
      </c>
      <c r="AF125">
        <v>89.2</v>
      </c>
      <c r="AG125">
        <v>66.8</v>
      </c>
      <c r="AH125">
        <v>108.7</v>
      </c>
      <c r="AI125">
        <v>95</v>
      </c>
      <c r="AJ125">
        <v>101.3</v>
      </c>
      <c r="AK125">
        <v>82.5</v>
      </c>
      <c r="AL125">
        <v>59.2</v>
      </c>
      <c r="AM125">
        <v>37.4</v>
      </c>
      <c r="AN125">
        <v>20.399999999999999</v>
      </c>
      <c r="AO125">
        <v>59.7</v>
      </c>
      <c r="AP125">
        <v>118.3</v>
      </c>
      <c r="AQ125">
        <v>146.9</v>
      </c>
      <c r="AR125">
        <v>124.2</v>
      </c>
      <c r="AS125">
        <v>85.5</v>
      </c>
      <c r="AT125">
        <v>58.7</v>
      </c>
      <c r="AU125">
        <v>57.4</v>
      </c>
      <c r="AV125">
        <v>39.1</v>
      </c>
      <c r="AW125">
        <v>32.700000000000003</v>
      </c>
      <c r="AX125">
        <v>30.5</v>
      </c>
      <c r="AY125">
        <v>45.4</v>
      </c>
      <c r="AZ125">
        <v>54</v>
      </c>
      <c r="BA125">
        <v>92.5</v>
      </c>
      <c r="BB125">
        <v>90.9</v>
      </c>
      <c r="BC125">
        <v>108.1</v>
      </c>
      <c r="BD125">
        <v>100.1</v>
      </c>
      <c r="BE125">
        <v>70.7</v>
      </c>
      <c r="BF125">
        <v>62.3</v>
      </c>
      <c r="BG125">
        <v>35.6</v>
      </c>
      <c r="BH125">
        <v>26.4</v>
      </c>
      <c r="BI125">
        <v>27.6</v>
      </c>
      <c r="BJ125">
        <v>8.1999999999999993</v>
      </c>
      <c r="BK125">
        <v>24.5</v>
      </c>
      <c r="BL125">
        <v>42.4</v>
      </c>
      <c r="BM125">
        <v>51.2</v>
      </c>
      <c r="BN125">
        <v>59.2</v>
      </c>
      <c r="BO125">
        <v>69.599999999999994</v>
      </c>
      <c r="BP125">
        <v>72.2</v>
      </c>
      <c r="BQ125">
        <v>47.2</v>
      </c>
      <c r="BR125">
        <v>28.8</v>
      </c>
      <c r="BS125">
        <v>19.5</v>
      </c>
      <c r="BT125">
        <v>12.4</v>
      </c>
      <c r="BU125">
        <v>8.4</v>
      </c>
      <c r="BV125">
        <v>12.8</v>
      </c>
      <c r="BW125">
        <v>32.5</v>
      </c>
      <c r="BX125">
        <v>78.400000000000006</v>
      </c>
      <c r="BY125">
        <v>-100</v>
      </c>
    </row>
    <row r="126" spans="2:77" x14ac:dyDescent="0.15">
      <c r="B126">
        <v>4</v>
      </c>
      <c r="C126">
        <v>26</v>
      </c>
      <c r="D126">
        <v>67.5</v>
      </c>
      <c r="E126">
        <v>54.1</v>
      </c>
      <c r="F126">
        <v>46.7</v>
      </c>
      <c r="G126">
        <v>27.2</v>
      </c>
      <c r="H126">
        <v>30.2</v>
      </c>
      <c r="I126">
        <v>47.4</v>
      </c>
      <c r="J126">
        <v>121.4</v>
      </c>
      <c r="K126">
        <v>113.8</v>
      </c>
      <c r="L126">
        <v>69.3</v>
      </c>
      <c r="M126">
        <v>82</v>
      </c>
      <c r="N126">
        <v>63.2</v>
      </c>
      <c r="O126">
        <v>67.599999999999994</v>
      </c>
      <c r="P126">
        <v>48.2</v>
      </c>
      <c r="Q126">
        <v>33.9</v>
      </c>
      <c r="R126">
        <v>11.4</v>
      </c>
      <c r="S126">
        <v>28.2</v>
      </c>
      <c r="T126">
        <v>47.9</v>
      </c>
      <c r="U126">
        <v>64.7</v>
      </c>
      <c r="V126">
        <v>83</v>
      </c>
      <c r="W126">
        <v>74.5</v>
      </c>
      <c r="X126">
        <v>51.1</v>
      </c>
      <c r="Y126">
        <v>23.6</v>
      </c>
      <c r="Z126">
        <v>50.2</v>
      </c>
      <c r="AA126">
        <v>33.799999999999997</v>
      </c>
      <c r="AB126">
        <v>33.200000000000003</v>
      </c>
      <c r="AC126">
        <v>33.5</v>
      </c>
      <c r="AD126">
        <v>32.200000000000003</v>
      </c>
      <c r="AE126">
        <v>64.8</v>
      </c>
      <c r="AF126">
        <v>93.5</v>
      </c>
      <c r="AG126">
        <v>67.5</v>
      </c>
      <c r="AH126">
        <v>113.8</v>
      </c>
      <c r="AI126">
        <v>99.8</v>
      </c>
      <c r="AJ126">
        <v>104.3</v>
      </c>
      <c r="AK126">
        <v>91.9</v>
      </c>
      <c r="AL126">
        <v>71.8</v>
      </c>
      <c r="AM126">
        <v>35.799999999999997</v>
      </c>
      <c r="AN126">
        <v>20.5</v>
      </c>
      <c r="AO126">
        <v>57.8</v>
      </c>
      <c r="AP126">
        <v>114.9</v>
      </c>
      <c r="AQ126">
        <v>145.69999999999999</v>
      </c>
      <c r="AR126">
        <v>138.9</v>
      </c>
      <c r="AS126">
        <v>86.5</v>
      </c>
      <c r="AT126">
        <v>57.4</v>
      </c>
      <c r="AU126">
        <v>57.4</v>
      </c>
      <c r="AV126">
        <v>39</v>
      </c>
      <c r="AW126">
        <v>32.1</v>
      </c>
      <c r="AX126">
        <v>29.8</v>
      </c>
      <c r="AY126">
        <v>44.1</v>
      </c>
      <c r="AZ126">
        <v>50.3</v>
      </c>
      <c r="BA126">
        <v>89.1</v>
      </c>
      <c r="BB126">
        <v>91</v>
      </c>
      <c r="BC126">
        <v>105.4</v>
      </c>
      <c r="BD126">
        <v>97.7</v>
      </c>
      <c r="BE126">
        <v>72.3</v>
      </c>
      <c r="BF126">
        <v>62.3</v>
      </c>
      <c r="BG126">
        <v>33.799999999999997</v>
      </c>
      <c r="BH126">
        <v>24.3</v>
      </c>
      <c r="BI126">
        <v>26.7</v>
      </c>
      <c r="BJ126">
        <v>8</v>
      </c>
      <c r="BK126">
        <v>23.8</v>
      </c>
      <c r="BL126">
        <v>40.5</v>
      </c>
      <c r="BM126">
        <v>55.3</v>
      </c>
      <c r="BN126">
        <v>55.4</v>
      </c>
      <c r="BO126">
        <v>67.599999999999994</v>
      </c>
      <c r="BP126">
        <v>70.900000000000006</v>
      </c>
      <c r="BQ126">
        <v>45.9</v>
      </c>
      <c r="BR126">
        <v>27.2</v>
      </c>
      <c r="BS126">
        <v>18.5</v>
      </c>
      <c r="BT126">
        <v>12.5</v>
      </c>
      <c r="BU126">
        <v>7.4</v>
      </c>
      <c r="BV126">
        <v>15</v>
      </c>
      <c r="BW126">
        <v>29.1</v>
      </c>
      <c r="BX126">
        <v>71.2</v>
      </c>
      <c r="BY126">
        <v>-100</v>
      </c>
    </row>
    <row r="127" spans="2:77" x14ac:dyDescent="0.15">
      <c r="B127">
        <v>4</v>
      </c>
      <c r="C127">
        <v>27</v>
      </c>
      <c r="D127">
        <v>65.900000000000006</v>
      </c>
      <c r="E127">
        <v>54.2</v>
      </c>
      <c r="F127">
        <v>41</v>
      </c>
      <c r="G127">
        <v>25</v>
      </c>
      <c r="H127">
        <v>28.1</v>
      </c>
      <c r="I127">
        <v>54.8</v>
      </c>
      <c r="J127">
        <v>114.1</v>
      </c>
      <c r="K127">
        <v>114.2</v>
      </c>
      <c r="L127">
        <v>64.8</v>
      </c>
      <c r="M127">
        <v>83.9</v>
      </c>
      <c r="N127">
        <v>63.9</v>
      </c>
      <c r="O127">
        <v>66.400000000000006</v>
      </c>
      <c r="P127">
        <v>47.8</v>
      </c>
      <c r="Q127">
        <v>33.299999999999997</v>
      </c>
      <c r="R127">
        <v>11.6</v>
      </c>
      <c r="S127">
        <v>27.6</v>
      </c>
      <c r="T127">
        <v>47.6</v>
      </c>
      <c r="U127">
        <v>64.3</v>
      </c>
      <c r="V127">
        <v>84.9</v>
      </c>
      <c r="W127">
        <v>72.8</v>
      </c>
      <c r="X127">
        <v>49.9</v>
      </c>
      <c r="Y127">
        <v>23.4</v>
      </c>
      <c r="Z127">
        <v>53.2</v>
      </c>
      <c r="AA127">
        <v>36.700000000000003</v>
      </c>
      <c r="AB127">
        <v>30.6</v>
      </c>
      <c r="AC127">
        <v>35</v>
      </c>
      <c r="AD127">
        <v>34</v>
      </c>
      <c r="AE127">
        <v>67.2</v>
      </c>
      <c r="AF127">
        <v>85.2</v>
      </c>
      <c r="AG127">
        <v>71.3</v>
      </c>
      <c r="AH127">
        <v>117.5</v>
      </c>
      <c r="AI127">
        <v>93.5</v>
      </c>
      <c r="AJ127">
        <v>103.3</v>
      </c>
      <c r="AK127">
        <v>115.8</v>
      </c>
      <c r="AL127">
        <v>83.6</v>
      </c>
      <c r="AM127">
        <v>34.299999999999997</v>
      </c>
      <c r="AN127">
        <v>19.7</v>
      </c>
      <c r="AO127">
        <v>56.3</v>
      </c>
      <c r="AP127">
        <v>114</v>
      </c>
      <c r="AQ127">
        <v>144.9</v>
      </c>
      <c r="AR127">
        <v>130.1</v>
      </c>
      <c r="AS127">
        <v>87.7</v>
      </c>
      <c r="AT127">
        <v>58.1</v>
      </c>
      <c r="AU127">
        <v>57.9</v>
      </c>
      <c r="AV127">
        <v>40.4</v>
      </c>
      <c r="AW127">
        <v>33</v>
      </c>
      <c r="AX127">
        <v>28.9</v>
      </c>
      <c r="AY127">
        <v>47.8</v>
      </c>
      <c r="AZ127">
        <v>52.5</v>
      </c>
      <c r="BA127">
        <v>88.1</v>
      </c>
      <c r="BB127">
        <v>89.9</v>
      </c>
      <c r="BC127">
        <v>103.2</v>
      </c>
      <c r="BD127">
        <v>98.4</v>
      </c>
      <c r="BE127">
        <v>73.7</v>
      </c>
      <c r="BF127">
        <v>61.5</v>
      </c>
      <c r="BG127">
        <v>33.4</v>
      </c>
      <c r="BH127">
        <v>24.3</v>
      </c>
      <c r="BI127">
        <v>26.2</v>
      </c>
      <c r="BJ127">
        <v>7.1</v>
      </c>
      <c r="BK127">
        <v>24.3</v>
      </c>
      <c r="BL127">
        <v>39.1</v>
      </c>
      <c r="BM127">
        <v>51.2</v>
      </c>
      <c r="BN127">
        <v>52.3</v>
      </c>
      <c r="BO127">
        <v>65.3</v>
      </c>
      <c r="BP127">
        <v>68.7</v>
      </c>
      <c r="BQ127">
        <v>43.4</v>
      </c>
      <c r="BR127">
        <v>27.1</v>
      </c>
      <c r="BS127">
        <v>19.3</v>
      </c>
      <c r="BT127">
        <v>12.4</v>
      </c>
      <c r="BU127">
        <v>6.4</v>
      </c>
      <c r="BV127">
        <v>12.9</v>
      </c>
      <c r="BW127">
        <v>28.7</v>
      </c>
      <c r="BX127">
        <v>67.099999999999994</v>
      </c>
      <c r="BY127">
        <v>-100</v>
      </c>
    </row>
    <row r="128" spans="2:77" x14ac:dyDescent="0.15">
      <c r="B128">
        <v>4</v>
      </c>
      <c r="C128">
        <v>28</v>
      </c>
      <c r="D128">
        <v>54.3</v>
      </c>
      <c r="E128">
        <v>50.1</v>
      </c>
      <c r="F128">
        <v>38.700000000000003</v>
      </c>
      <c r="G128">
        <v>26.4</v>
      </c>
      <c r="H128">
        <v>29.4</v>
      </c>
      <c r="I128">
        <v>60.6</v>
      </c>
      <c r="J128">
        <v>109.6</v>
      </c>
      <c r="K128">
        <v>109.9</v>
      </c>
      <c r="L128">
        <v>62</v>
      </c>
      <c r="M128">
        <v>96.6</v>
      </c>
      <c r="N128">
        <v>62.3</v>
      </c>
      <c r="O128">
        <v>62</v>
      </c>
      <c r="P128">
        <v>49.3</v>
      </c>
      <c r="Q128">
        <v>34.200000000000003</v>
      </c>
      <c r="R128">
        <v>10.3</v>
      </c>
      <c r="S128">
        <v>28</v>
      </c>
      <c r="T128">
        <v>47.8</v>
      </c>
      <c r="U128">
        <v>61.6</v>
      </c>
      <c r="V128">
        <v>102.5</v>
      </c>
      <c r="W128">
        <v>72.099999999999994</v>
      </c>
      <c r="X128">
        <v>54.1</v>
      </c>
      <c r="Y128">
        <v>24.2</v>
      </c>
      <c r="Z128">
        <v>48.6</v>
      </c>
      <c r="AA128">
        <v>36.4</v>
      </c>
      <c r="AB128">
        <v>29.9</v>
      </c>
      <c r="AC128">
        <v>34.799999999999997</v>
      </c>
      <c r="AD128">
        <v>33.200000000000003</v>
      </c>
      <c r="AE128">
        <v>68.5</v>
      </c>
      <c r="AF128">
        <v>80.099999999999994</v>
      </c>
      <c r="AG128">
        <v>71.8</v>
      </c>
      <c r="AH128">
        <v>116.7</v>
      </c>
      <c r="AI128">
        <v>90.1</v>
      </c>
      <c r="AJ128">
        <v>99.4</v>
      </c>
      <c r="AK128">
        <v>118.5</v>
      </c>
      <c r="AL128">
        <v>88.8</v>
      </c>
      <c r="AM128">
        <v>33.200000000000003</v>
      </c>
      <c r="AN128">
        <v>19.5</v>
      </c>
      <c r="AO128">
        <v>56.3</v>
      </c>
      <c r="AP128">
        <v>115.5</v>
      </c>
      <c r="AQ128">
        <v>146.4</v>
      </c>
      <c r="AR128">
        <v>117.2</v>
      </c>
      <c r="AS128">
        <v>85.4</v>
      </c>
      <c r="AT128">
        <v>58.4</v>
      </c>
      <c r="AU128">
        <v>56</v>
      </c>
      <c r="AV128">
        <v>41.2</v>
      </c>
      <c r="AW128">
        <v>33.4</v>
      </c>
      <c r="AX128">
        <v>30.2</v>
      </c>
      <c r="AY128">
        <v>48.3</v>
      </c>
      <c r="AZ128">
        <v>51.5</v>
      </c>
      <c r="BA128">
        <v>88.4</v>
      </c>
      <c r="BB128">
        <v>103.2</v>
      </c>
      <c r="BC128">
        <v>97.5</v>
      </c>
      <c r="BD128">
        <v>98.2</v>
      </c>
      <c r="BE128">
        <v>73.8</v>
      </c>
      <c r="BF128">
        <v>59.4</v>
      </c>
      <c r="BG128">
        <v>37.700000000000003</v>
      </c>
      <c r="BH128">
        <v>25</v>
      </c>
      <c r="BI128">
        <v>26.6</v>
      </c>
      <c r="BJ128">
        <v>5.7</v>
      </c>
      <c r="BK128">
        <v>24.3</v>
      </c>
      <c r="BL128">
        <v>40.5</v>
      </c>
      <c r="BM128">
        <v>50</v>
      </c>
      <c r="BN128">
        <v>50.3</v>
      </c>
      <c r="BO128">
        <v>61.1</v>
      </c>
      <c r="BP128">
        <v>66.2</v>
      </c>
      <c r="BQ128">
        <v>40.4</v>
      </c>
      <c r="BR128">
        <v>27.1</v>
      </c>
      <c r="BS128">
        <v>19.399999999999999</v>
      </c>
      <c r="BT128">
        <v>12.8</v>
      </c>
      <c r="BU128">
        <v>7</v>
      </c>
      <c r="BV128">
        <v>11</v>
      </c>
      <c r="BW128">
        <v>30.2</v>
      </c>
      <c r="BX128">
        <v>66.7</v>
      </c>
      <c r="BY128">
        <v>-100</v>
      </c>
    </row>
    <row r="129" spans="2:77" x14ac:dyDescent="0.15">
      <c r="B129">
        <v>4</v>
      </c>
      <c r="C129">
        <v>29</v>
      </c>
      <c r="D129">
        <v>50.9</v>
      </c>
      <c r="E129">
        <v>58.5</v>
      </c>
      <c r="F129">
        <v>39.799999999999997</v>
      </c>
      <c r="G129">
        <v>26.9</v>
      </c>
      <c r="H129">
        <v>32.9</v>
      </c>
      <c r="I129">
        <v>53.6</v>
      </c>
      <c r="J129">
        <v>109.2</v>
      </c>
      <c r="K129">
        <v>117.5</v>
      </c>
      <c r="L129">
        <v>79.3</v>
      </c>
      <c r="M129">
        <v>96.1</v>
      </c>
      <c r="N129">
        <v>61.4</v>
      </c>
      <c r="O129">
        <v>55.9</v>
      </c>
      <c r="P129">
        <v>46.4</v>
      </c>
      <c r="Q129">
        <v>32.1</v>
      </c>
      <c r="R129">
        <v>10.4</v>
      </c>
      <c r="S129">
        <v>25.2</v>
      </c>
      <c r="T129">
        <v>47.9</v>
      </c>
      <c r="U129">
        <v>59.9</v>
      </c>
      <c r="V129">
        <v>101.2</v>
      </c>
      <c r="W129">
        <v>72.099999999999994</v>
      </c>
      <c r="X129">
        <v>54.8</v>
      </c>
      <c r="Y129">
        <v>21.5</v>
      </c>
      <c r="Z129">
        <v>10045.299999999999</v>
      </c>
      <c r="AA129">
        <v>34.799999999999997</v>
      </c>
      <c r="AB129">
        <v>27.8</v>
      </c>
      <c r="AC129">
        <v>35.1</v>
      </c>
      <c r="AD129">
        <v>34.6</v>
      </c>
      <c r="AE129">
        <v>67.099999999999994</v>
      </c>
      <c r="AF129">
        <v>75</v>
      </c>
      <c r="AG129">
        <v>72.7</v>
      </c>
      <c r="AH129">
        <v>115.4</v>
      </c>
      <c r="AI129">
        <v>90.3</v>
      </c>
      <c r="AJ129">
        <v>103.3</v>
      </c>
      <c r="AK129">
        <v>112.2</v>
      </c>
      <c r="AL129">
        <v>86</v>
      </c>
      <c r="AM129">
        <v>32.9</v>
      </c>
      <c r="AN129">
        <v>18.7</v>
      </c>
      <c r="AO129">
        <v>55.8</v>
      </c>
      <c r="AP129">
        <v>116.3</v>
      </c>
      <c r="AQ129">
        <v>151.1</v>
      </c>
      <c r="AR129">
        <v>111.1</v>
      </c>
      <c r="AS129">
        <v>86.5</v>
      </c>
      <c r="AT129">
        <v>58.9</v>
      </c>
      <c r="AU129">
        <v>57</v>
      </c>
      <c r="AV129">
        <v>40.4</v>
      </c>
      <c r="AW129">
        <v>33.9</v>
      </c>
      <c r="AX129">
        <v>31</v>
      </c>
      <c r="AY129">
        <v>49.7</v>
      </c>
      <c r="AZ129">
        <v>54.1</v>
      </c>
      <c r="BA129">
        <v>85.9</v>
      </c>
      <c r="BB129">
        <v>120.4</v>
      </c>
      <c r="BC129">
        <v>94.6</v>
      </c>
      <c r="BD129">
        <v>99.9</v>
      </c>
      <c r="BE129">
        <v>73.3</v>
      </c>
      <c r="BF129">
        <v>57.4</v>
      </c>
      <c r="BG129">
        <v>37.1</v>
      </c>
      <c r="BH129">
        <v>25.4</v>
      </c>
      <c r="BI129">
        <v>26</v>
      </c>
      <c r="BJ129">
        <v>4.5</v>
      </c>
      <c r="BK129">
        <v>23.8</v>
      </c>
      <c r="BL129">
        <v>40.200000000000003</v>
      </c>
      <c r="BM129">
        <v>47.3</v>
      </c>
      <c r="BN129">
        <v>49.4</v>
      </c>
      <c r="BO129">
        <v>59.1</v>
      </c>
      <c r="BP129">
        <v>64.900000000000006</v>
      </c>
      <c r="BQ129">
        <v>37.700000000000003</v>
      </c>
      <c r="BR129">
        <v>25.2</v>
      </c>
      <c r="BS129">
        <v>19</v>
      </c>
      <c r="BT129">
        <v>11.9</v>
      </c>
      <c r="BU129">
        <v>8.6999999999999993</v>
      </c>
      <c r="BV129">
        <v>9.9</v>
      </c>
      <c r="BW129">
        <v>33.6</v>
      </c>
      <c r="BX129">
        <v>66.400000000000006</v>
      </c>
      <c r="BY129">
        <v>-100</v>
      </c>
    </row>
    <row r="130" spans="2:77" x14ac:dyDescent="0.15">
      <c r="B130">
        <v>4</v>
      </c>
      <c r="C130">
        <v>30</v>
      </c>
      <c r="D130">
        <v>52</v>
      </c>
      <c r="E130">
        <v>56.8</v>
      </c>
      <c r="F130">
        <v>35.799999999999997</v>
      </c>
      <c r="G130">
        <v>26.3</v>
      </c>
      <c r="H130">
        <v>33.5</v>
      </c>
      <c r="I130">
        <v>53.2</v>
      </c>
      <c r="J130">
        <v>111.3</v>
      </c>
      <c r="K130">
        <v>115.5</v>
      </c>
      <c r="L130">
        <v>82.8</v>
      </c>
      <c r="M130">
        <v>108.1</v>
      </c>
      <c r="N130">
        <v>63.8</v>
      </c>
      <c r="O130">
        <v>53</v>
      </c>
      <c r="P130">
        <v>45.6</v>
      </c>
      <c r="Q130">
        <v>30.7</v>
      </c>
      <c r="R130">
        <v>11.2</v>
      </c>
      <c r="S130">
        <v>26.8</v>
      </c>
      <c r="T130">
        <v>54.8</v>
      </c>
      <c r="U130">
        <v>59.2</v>
      </c>
      <c r="V130">
        <v>88.3</v>
      </c>
      <c r="W130">
        <v>72.5</v>
      </c>
      <c r="X130">
        <v>51.5</v>
      </c>
      <c r="Y130">
        <v>21</v>
      </c>
      <c r="Z130">
        <v>10046.9</v>
      </c>
      <c r="AA130">
        <v>33.700000000000003</v>
      </c>
      <c r="AB130">
        <v>26.6</v>
      </c>
      <c r="AC130">
        <v>10034.200000000001</v>
      </c>
      <c r="AD130">
        <v>36.6</v>
      </c>
      <c r="AE130">
        <v>79.3</v>
      </c>
      <c r="AF130">
        <v>72</v>
      </c>
      <c r="AG130">
        <v>76.2</v>
      </c>
      <c r="AH130">
        <v>115.3</v>
      </c>
      <c r="AI130">
        <v>89.6</v>
      </c>
      <c r="AJ130">
        <v>103.2</v>
      </c>
      <c r="AK130">
        <v>109.3</v>
      </c>
      <c r="AL130">
        <v>80.900000000000006</v>
      </c>
      <c r="AM130">
        <v>31.6</v>
      </c>
      <c r="AN130">
        <v>20</v>
      </c>
      <c r="AO130">
        <v>56.6</v>
      </c>
      <c r="AP130">
        <v>118.3</v>
      </c>
      <c r="AQ130">
        <v>153.30000000000001</v>
      </c>
      <c r="AR130">
        <v>112.6</v>
      </c>
      <c r="AS130">
        <v>86.4</v>
      </c>
      <c r="AT130">
        <v>61.3</v>
      </c>
      <c r="AU130">
        <v>55.1</v>
      </c>
      <c r="AV130">
        <v>40</v>
      </c>
      <c r="AW130">
        <v>33</v>
      </c>
      <c r="AX130">
        <v>30.4</v>
      </c>
      <c r="AY130">
        <v>53.3</v>
      </c>
      <c r="AZ130">
        <v>53.5</v>
      </c>
      <c r="BA130">
        <v>83.8</v>
      </c>
      <c r="BB130">
        <v>116.8</v>
      </c>
      <c r="BC130">
        <v>95.6</v>
      </c>
      <c r="BD130">
        <v>100</v>
      </c>
      <c r="BE130">
        <v>70.599999999999994</v>
      </c>
      <c r="BF130">
        <v>60</v>
      </c>
      <c r="BG130">
        <v>35.4</v>
      </c>
      <c r="BH130">
        <v>24.8</v>
      </c>
      <c r="BI130">
        <v>25.3</v>
      </c>
      <c r="BJ130">
        <v>5</v>
      </c>
      <c r="BK130">
        <v>25.2</v>
      </c>
      <c r="BL130">
        <v>45.8</v>
      </c>
      <c r="BM130">
        <v>43.2</v>
      </c>
      <c r="BN130">
        <v>54.7</v>
      </c>
      <c r="BO130">
        <v>60.4</v>
      </c>
      <c r="BP130">
        <v>65.5</v>
      </c>
      <c r="BQ130">
        <v>36.5</v>
      </c>
      <c r="BR130">
        <v>23.4</v>
      </c>
      <c r="BS130">
        <v>17.8</v>
      </c>
      <c r="BT130">
        <v>11.4</v>
      </c>
      <c r="BU130">
        <v>10.8</v>
      </c>
      <c r="BV130">
        <v>10.7</v>
      </c>
      <c r="BW130">
        <v>35.200000000000003</v>
      </c>
      <c r="BX130">
        <v>65.7</v>
      </c>
      <c r="BY130">
        <v>-100</v>
      </c>
    </row>
    <row r="131" spans="2:77" x14ac:dyDescent="0.15">
      <c r="B131">
        <v>4</v>
      </c>
      <c r="C131">
        <v>31</v>
      </c>
      <c r="D131">
        <v>-1000</v>
      </c>
      <c r="E131">
        <v>-1000</v>
      </c>
      <c r="F131">
        <v>-1000</v>
      </c>
      <c r="G131">
        <v>-1000</v>
      </c>
      <c r="H131">
        <v>-1000</v>
      </c>
      <c r="I131">
        <v>-1000</v>
      </c>
      <c r="J131">
        <v>-1000</v>
      </c>
      <c r="K131">
        <v>-1000</v>
      </c>
      <c r="L131">
        <v>-1000</v>
      </c>
      <c r="M131">
        <v>-1000</v>
      </c>
      <c r="N131">
        <v>-1000</v>
      </c>
      <c r="O131">
        <v>-1000</v>
      </c>
      <c r="P131">
        <v>-1000</v>
      </c>
      <c r="Q131">
        <v>-1000</v>
      </c>
      <c r="R131">
        <v>-1000</v>
      </c>
      <c r="S131">
        <v>-1000</v>
      </c>
      <c r="T131">
        <v>-1000</v>
      </c>
      <c r="U131">
        <v>-1000</v>
      </c>
      <c r="V131">
        <v>-1000</v>
      </c>
      <c r="W131">
        <v>-1000</v>
      </c>
      <c r="X131">
        <v>-1000</v>
      </c>
      <c r="Y131">
        <v>-1000</v>
      </c>
      <c r="Z131">
        <v>-1000</v>
      </c>
      <c r="AA131">
        <v>-1000</v>
      </c>
      <c r="AB131">
        <v>-1000</v>
      </c>
      <c r="AC131">
        <v>-1000</v>
      </c>
      <c r="AD131">
        <v>-1000</v>
      </c>
      <c r="AE131">
        <v>-1000</v>
      </c>
      <c r="AF131">
        <v>-1000</v>
      </c>
      <c r="AG131">
        <v>-1000</v>
      </c>
      <c r="AH131">
        <v>-1000</v>
      </c>
      <c r="AI131">
        <v>-1000</v>
      </c>
      <c r="AJ131">
        <v>-1000</v>
      </c>
      <c r="AK131">
        <v>-1000</v>
      </c>
      <c r="AL131">
        <v>-1000</v>
      </c>
      <c r="AM131">
        <v>-1000</v>
      </c>
      <c r="AN131">
        <v>-1000</v>
      </c>
      <c r="AO131">
        <v>-1000</v>
      </c>
      <c r="AP131">
        <v>-1000</v>
      </c>
      <c r="AQ131">
        <v>-1000</v>
      </c>
      <c r="AR131">
        <v>-1000</v>
      </c>
      <c r="AS131">
        <v>-1000</v>
      </c>
      <c r="AT131">
        <v>-1000</v>
      </c>
      <c r="AU131">
        <v>-1000</v>
      </c>
      <c r="AV131">
        <v>-1000</v>
      </c>
      <c r="AW131">
        <v>-1000</v>
      </c>
      <c r="AX131">
        <v>-1000</v>
      </c>
      <c r="AY131">
        <v>-1000</v>
      </c>
      <c r="AZ131">
        <v>-1000</v>
      </c>
      <c r="BA131">
        <v>-1000</v>
      </c>
      <c r="BB131">
        <v>-1000</v>
      </c>
      <c r="BC131">
        <v>-1000</v>
      </c>
      <c r="BD131">
        <v>-1000</v>
      </c>
      <c r="BE131">
        <v>-1000</v>
      </c>
      <c r="BF131">
        <v>-1000</v>
      </c>
      <c r="BG131">
        <v>-1000</v>
      </c>
      <c r="BH131">
        <v>-1000</v>
      </c>
      <c r="BI131">
        <v>-1000</v>
      </c>
      <c r="BJ131">
        <v>-1000</v>
      </c>
      <c r="BK131">
        <v>-1000</v>
      </c>
      <c r="BL131">
        <v>-1000</v>
      </c>
      <c r="BM131">
        <v>-1000</v>
      </c>
      <c r="BN131">
        <v>-1000</v>
      </c>
      <c r="BO131">
        <v>-1000</v>
      </c>
      <c r="BP131">
        <v>-1000</v>
      </c>
      <c r="BQ131">
        <v>-1000</v>
      </c>
      <c r="BR131">
        <v>-1000</v>
      </c>
      <c r="BS131">
        <v>-1000</v>
      </c>
      <c r="BT131">
        <v>-1000</v>
      </c>
      <c r="BU131">
        <v>-1000</v>
      </c>
      <c r="BV131">
        <v>-1000</v>
      </c>
      <c r="BW131">
        <v>-1000</v>
      </c>
      <c r="BX131">
        <v>-1000</v>
      </c>
      <c r="BY131">
        <v>-1000</v>
      </c>
    </row>
    <row r="132" spans="2:77" x14ac:dyDescent="0.15">
      <c r="B132">
        <v>5</v>
      </c>
      <c r="C132">
        <v>1</v>
      </c>
      <c r="D132">
        <v>42.1</v>
      </c>
      <c r="E132">
        <v>55.7</v>
      </c>
      <c r="F132">
        <v>35.4</v>
      </c>
      <c r="G132">
        <v>26.5</v>
      </c>
      <c r="H132">
        <v>33.799999999999997</v>
      </c>
      <c r="I132">
        <v>52.5</v>
      </c>
      <c r="J132">
        <v>-100</v>
      </c>
      <c r="K132">
        <v>116.1</v>
      </c>
      <c r="L132">
        <v>87.6</v>
      </c>
      <c r="M132">
        <v>123.6</v>
      </c>
      <c r="N132">
        <v>67.900000000000006</v>
      </c>
      <c r="O132">
        <v>52.4</v>
      </c>
      <c r="P132">
        <v>51</v>
      </c>
      <c r="Q132">
        <v>31.4</v>
      </c>
      <c r="R132">
        <v>11.8</v>
      </c>
      <c r="S132">
        <v>27.8</v>
      </c>
      <c r="T132">
        <v>50.3</v>
      </c>
      <c r="U132">
        <v>55.8</v>
      </c>
      <c r="V132">
        <v>90.4</v>
      </c>
      <c r="W132">
        <v>72.5</v>
      </c>
      <c r="X132">
        <v>51.7</v>
      </c>
      <c r="Y132">
        <v>22.5</v>
      </c>
      <c r="Z132">
        <v>47</v>
      </c>
      <c r="AA132">
        <v>33.799999999999997</v>
      </c>
      <c r="AB132">
        <v>26.5</v>
      </c>
      <c r="AC132">
        <v>10034.4</v>
      </c>
      <c r="AD132">
        <v>37.200000000000003</v>
      </c>
      <c r="AE132">
        <v>105.4</v>
      </c>
      <c r="AF132">
        <v>68</v>
      </c>
      <c r="AG132">
        <v>78.3</v>
      </c>
      <c r="AH132">
        <v>118.7</v>
      </c>
      <c r="AI132">
        <v>88.9</v>
      </c>
      <c r="AJ132">
        <v>101.5</v>
      </c>
      <c r="AK132">
        <v>106.7</v>
      </c>
      <c r="AL132">
        <v>79.2</v>
      </c>
      <c r="AM132">
        <v>32.700000000000003</v>
      </c>
      <c r="AN132">
        <v>23.3</v>
      </c>
      <c r="AO132">
        <v>56.6</v>
      </c>
      <c r="AP132">
        <v>120.2</v>
      </c>
      <c r="AQ132">
        <v>147.4</v>
      </c>
      <c r="AR132">
        <v>114.9</v>
      </c>
      <c r="AS132">
        <v>88</v>
      </c>
      <c r="AT132">
        <v>61</v>
      </c>
      <c r="AU132">
        <v>54.3</v>
      </c>
      <c r="AV132">
        <v>38.200000000000003</v>
      </c>
      <c r="AW132">
        <v>31.5</v>
      </c>
      <c r="AX132">
        <v>29.1</v>
      </c>
      <c r="AY132">
        <v>55.7</v>
      </c>
      <c r="AZ132">
        <v>52.4</v>
      </c>
      <c r="BA132">
        <v>84.5</v>
      </c>
      <c r="BB132">
        <v>108.3</v>
      </c>
      <c r="BC132">
        <v>91.1</v>
      </c>
      <c r="BD132">
        <v>103.4</v>
      </c>
      <c r="BE132">
        <v>70.3</v>
      </c>
      <c r="BF132">
        <v>62.9</v>
      </c>
      <c r="BG132">
        <v>34.1</v>
      </c>
      <c r="BH132">
        <v>24.4</v>
      </c>
      <c r="BI132">
        <v>27.2</v>
      </c>
      <c r="BJ132">
        <v>5.4</v>
      </c>
      <c r="BK132">
        <v>23</v>
      </c>
      <c r="BL132">
        <v>47.5</v>
      </c>
      <c r="BM132">
        <v>41.4</v>
      </c>
      <c r="BN132">
        <v>57.4</v>
      </c>
      <c r="BO132">
        <v>55.3</v>
      </c>
      <c r="BP132">
        <v>67.5</v>
      </c>
      <c r="BQ132">
        <v>38.799999999999997</v>
      </c>
      <c r="BR132">
        <v>24.5</v>
      </c>
      <c r="BS132">
        <v>18.3</v>
      </c>
      <c r="BT132">
        <v>12.6</v>
      </c>
      <c r="BU132">
        <v>11.2</v>
      </c>
      <c r="BV132">
        <v>12.4</v>
      </c>
      <c r="BW132">
        <v>35.9</v>
      </c>
      <c r="BX132">
        <v>64.7</v>
      </c>
      <c r="BY132">
        <v>-100</v>
      </c>
    </row>
    <row r="133" spans="2:77" x14ac:dyDescent="0.15">
      <c r="B133">
        <v>5</v>
      </c>
      <c r="C133">
        <v>2</v>
      </c>
      <c r="D133">
        <v>49</v>
      </c>
      <c r="E133">
        <v>52.5</v>
      </c>
      <c r="F133">
        <v>34.9</v>
      </c>
      <c r="G133">
        <v>28.7</v>
      </c>
      <c r="H133">
        <v>31.3</v>
      </c>
      <c r="I133">
        <v>52.2</v>
      </c>
      <c r="J133">
        <v>106.4</v>
      </c>
      <c r="K133">
        <v>118.3</v>
      </c>
      <c r="L133">
        <v>82.5</v>
      </c>
      <c r="M133">
        <v>117.9</v>
      </c>
      <c r="N133">
        <v>66.8</v>
      </c>
      <c r="O133">
        <v>53.5</v>
      </c>
      <c r="P133">
        <v>52</v>
      </c>
      <c r="Q133">
        <v>30.7</v>
      </c>
      <c r="R133">
        <v>11.7</v>
      </c>
      <c r="S133">
        <v>27.6</v>
      </c>
      <c r="T133">
        <v>65</v>
      </c>
      <c r="U133">
        <v>58.2</v>
      </c>
      <c r="V133">
        <v>93</v>
      </c>
      <c r="W133">
        <v>74.900000000000006</v>
      </c>
      <c r="X133">
        <v>51.9</v>
      </c>
      <c r="Y133">
        <v>22.5</v>
      </c>
      <c r="Z133">
        <v>52.2</v>
      </c>
      <c r="AA133">
        <v>34</v>
      </c>
      <c r="AB133">
        <v>25</v>
      </c>
      <c r="AC133">
        <v>35.1</v>
      </c>
      <c r="AD133">
        <v>37.6</v>
      </c>
      <c r="AE133">
        <v>141.30000000000001</v>
      </c>
      <c r="AF133">
        <v>64</v>
      </c>
      <c r="AG133">
        <v>79.099999999999994</v>
      </c>
      <c r="AH133">
        <v>117.6</v>
      </c>
      <c r="AI133">
        <v>84.3</v>
      </c>
      <c r="AJ133">
        <v>103.3</v>
      </c>
      <c r="AK133">
        <v>102.3</v>
      </c>
      <c r="AL133">
        <v>74.599999999999994</v>
      </c>
      <c r="AM133">
        <v>35</v>
      </c>
      <c r="AN133">
        <v>23.9</v>
      </c>
      <c r="AO133">
        <v>56.9</v>
      </c>
      <c r="AP133">
        <v>123.8</v>
      </c>
      <c r="AQ133">
        <v>145.9</v>
      </c>
      <c r="AR133">
        <v>120.8</v>
      </c>
      <c r="AS133">
        <v>91.2</v>
      </c>
      <c r="AT133">
        <v>62.3</v>
      </c>
      <c r="AU133">
        <v>56.1</v>
      </c>
      <c r="AV133">
        <v>38</v>
      </c>
      <c r="AW133">
        <v>31.1</v>
      </c>
      <c r="AX133">
        <v>26.9</v>
      </c>
      <c r="AY133">
        <v>10076.299999999999</v>
      </c>
      <c r="AZ133">
        <v>52.4</v>
      </c>
      <c r="BA133">
        <v>92.8</v>
      </c>
      <c r="BB133">
        <v>102.7</v>
      </c>
      <c r="BC133">
        <v>85.7</v>
      </c>
      <c r="BD133">
        <v>105.2</v>
      </c>
      <c r="BE133">
        <v>70.3</v>
      </c>
      <c r="BF133">
        <v>65.3</v>
      </c>
      <c r="BG133">
        <v>32.5</v>
      </c>
      <c r="BH133">
        <v>22.2</v>
      </c>
      <c r="BI133">
        <v>29.5</v>
      </c>
      <c r="BJ133">
        <v>4.9000000000000004</v>
      </c>
      <c r="BK133">
        <v>23</v>
      </c>
      <c r="BL133">
        <v>49.2</v>
      </c>
      <c r="BM133">
        <v>39.799999999999997</v>
      </c>
      <c r="BN133">
        <v>55.6</v>
      </c>
      <c r="BO133">
        <v>54.8</v>
      </c>
      <c r="BP133">
        <v>68.5</v>
      </c>
      <c r="BQ133">
        <v>39.799999999999997</v>
      </c>
      <c r="BR133">
        <v>27.2</v>
      </c>
      <c r="BS133">
        <v>17.5</v>
      </c>
      <c r="BT133">
        <v>12.8</v>
      </c>
      <c r="BU133">
        <v>12.8</v>
      </c>
      <c r="BV133">
        <v>12.6</v>
      </c>
      <c r="BW133">
        <v>34.9</v>
      </c>
      <c r="BX133">
        <v>63.7</v>
      </c>
      <c r="BY133">
        <v>-100</v>
      </c>
    </row>
    <row r="134" spans="2:77" x14ac:dyDescent="0.15">
      <c r="B134">
        <v>5</v>
      </c>
      <c r="C134">
        <v>3</v>
      </c>
      <c r="D134">
        <v>53.5</v>
      </c>
      <c r="E134">
        <v>50</v>
      </c>
      <c r="F134">
        <v>35.5</v>
      </c>
      <c r="G134">
        <v>30.9</v>
      </c>
      <c r="H134">
        <v>31.4</v>
      </c>
      <c r="I134">
        <v>47.9</v>
      </c>
      <c r="J134">
        <v>104.8</v>
      </c>
      <c r="K134">
        <v>114.1</v>
      </c>
      <c r="L134">
        <v>87</v>
      </c>
      <c r="M134">
        <v>110.2</v>
      </c>
      <c r="N134">
        <v>65.900000000000006</v>
      </c>
      <c r="O134">
        <v>51.2</v>
      </c>
      <c r="P134">
        <v>68</v>
      </c>
      <c r="Q134">
        <v>31</v>
      </c>
      <c r="R134">
        <v>9.8000000000000007</v>
      </c>
      <c r="S134">
        <v>26.8</v>
      </c>
      <c r="T134">
        <v>62.5</v>
      </c>
      <c r="U134">
        <v>61.1</v>
      </c>
      <c r="V134">
        <v>93.1</v>
      </c>
      <c r="W134">
        <v>76.400000000000006</v>
      </c>
      <c r="X134">
        <v>52.1</v>
      </c>
      <c r="Y134">
        <v>26.6</v>
      </c>
      <c r="Z134">
        <v>50.3</v>
      </c>
      <c r="AA134">
        <v>34.700000000000003</v>
      </c>
      <c r="AB134">
        <v>26</v>
      </c>
      <c r="AC134">
        <v>42.8</v>
      </c>
      <c r="AD134">
        <v>38</v>
      </c>
      <c r="AE134">
        <v>132.19999999999999</v>
      </c>
      <c r="AF134">
        <v>61.6</v>
      </c>
      <c r="AG134">
        <v>79.5</v>
      </c>
      <c r="AH134">
        <v>115.8</v>
      </c>
      <c r="AI134">
        <v>79.3</v>
      </c>
      <c r="AJ134">
        <v>103.3</v>
      </c>
      <c r="AK134">
        <v>103.1</v>
      </c>
      <c r="AL134">
        <v>70.900000000000006</v>
      </c>
      <c r="AM134">
        <v>38.200000000000003</v>
      </c>
      <c r="AN134">
        <v>23</v>
      </c>
      <c r="AO134">
        <v>55.4</v>
      </c>
      <c r="AP134">
        <v>122.3</v>
      </c>
      <c r="AQ134">
        <v>143.69999999999999</v>
      </c>
      <c r="AR134">
        <v>120.7</v>
      </c>
      <c r="AS134">
        <v>92.8</v>
      </c>
      <c r="AT134">
        <v>60.5</v>
      </c>
      <c r="AU134">
        <v>56.6</v>
      </c>
      <c r="AV134">
        <v>40.9</v>
      </c>
      <c r="AW134">
        <v>30.3</v>
      </c>
      <c r="AX134">
        <v>26.3</v>
      </c>
      <c r="AY134">
        <v>10072.299999999999</v>
      </c>
      <c r="AZ134">
        <v>49.7</v>
      </c>
      <c r="BA134">
        <v>102.1</v>
      </c>
      <c r="BB134">
        <v>98.9</v>
      </c>
      <c r="BC134">
        <v>84.9</v>
      </c>
      <c r="BD134">
        <v>103.5</v>
      </c>
      <c r="BE134">
        <v>68.099999999999994</v>
      </c>
      <c r="BF134">
        <v>63.9</v>
      </c>
      <c r="BG134">
        <v>31.6</v>
      </c>
      <c r="BH134">
        <v>20.7</v>
      </c>
      <c r="BI134">
        <v>29</v>
      </c>
      <c r="BJ134">
        <v>5.3</v>
      </c>
      <c r="BK134">
        <v>25.4</v>
      </c>
      <c r="BL134">
        <v>48.7</v>
      </c>
      <c r="BM134">
        <v>37.5</v>
      </c>
      <c r="BN134">
        <v>55.7</v>
      </c>
      <c r="BO134">
        <v>56.9</v>
      </c>
      <c r="BP134">
        <v>68</v>
      </c>
      <c r="BQ134">
        <v>40.6</v>
      </c>
      <c r="BR134">
        <v>26.8</v>
      </c>
      <c r="BS134">
        <v>17.100000000000001</v>
      </c>
      <c r="BT134">
        <v>14.1</v>
      </c>
      <c r="BU134">
        <v>13.5</v>
      </c>
      <c r="BV134">
        <v>14</v>
      </c>
      <c r="BW134">
        <v>33.4</v>
      </c>
      <c r="BX134">
        <v>62.7</v>
      </c>
      <c r="BY134">
        <v>-100</v>
      </c>
    </row>
    <row r="135" spans="2:77" x14ac:dyDescent="0.15">
      <c r="B135">
        <v>5</v>
      </c>
      <c r="C135">
        <v>4</v>
      </c>
      <c r="D135">
        <v>52.2</v>
      </c>
      <c r="E135">
        <v>50.6</v>
      </c>
      <c r="F135">
        <v>34.299999999999997</v>
      </c>
      <c r="G135">
        <v>30.5</v>
      </c>
      <c r="H135">
        <v>32.299999999999997</v>
      </c>
      <c r="I135">
        <v>47.5</v>
      </c>
      <c r="J135">
        <v>100.8</v>
      </c>
      <c r="K135">
        <v>107.3</v>
      </c>
      <c r="L135">
        <v>88.1</v>
      </c>
      <c r="M135">
        <v>10098.9</v>
      </c>
      <c r="N135">
        <v>64.7</v>
      </c>
      <c r="O135">
        <v>51.3</v>
      </c>
      <c r="P135">
        <v>69</v>
      </c>
      <c r="Q135">
        <v>29.1</v>
      </c>
      <c r="R135">
        <v>9.6</v>
      </c>
      <c r="S135">
        <v>25.3</v>
      </c>
      <c r="T135">
        <v>62.2</v>
      </c>
      <c r="U135">
        <v>60.2</v>
      </c>
      <c r="V135">
        <v>92.6</v>
      </c>
      <c r="W135">
        <v>81.099999999999994</v>
      </c>
      <c r="X135">
        <v>52</v>
      </c>
      <c r="Y135">
        <v>28.4</v>
      </c>
      <c r="Z135">
        <v>50.1</v>
      </c>
      <c r="AA135">
        <v>37.299999999999997</v>
      </c>
      <c r="AB135">
        <v>26.3</v>
      </c>
      <c r="AC135">
        <v>38.200000000000003</v>
      </c>
      <c r="AD135">
        <v>37.1</v>
      </c>
      <c r="AE135">
        <v>115.5</v>
      </c>
      <c r="AF135">
        <v>57.3</v>
      </c>
      <c r="AG135">
        <v>78.900000000000006</v>
      </c>
      <c r="AH135">
        <v>110.1</v>
      </c>
      <c r="AI135">
        <v>79.900000000000006</v>
      </c>
      <c r="AJ135">
        <v>102.9</v>
      </c>
      <c r="AK135">
        <v>99.3</v>
      </c>
      <c r="AL135">
        <v>67.3</v>
      </c>
      <c r="AM135">
        <v>35.9</v>
      </c>
      <c r="AN135">
        <v>23.3</v>
      </c>
      <c r="AO135">
        <v>54.6</v>
      </c>
      <c r="AP135">
        <v>123.6</v>
      </c>
      <c r="AQ135">
        <v>142.69999999999999</v>
      </c>
      <c r="AR135">
        <v>118.7</v>
      </c>
      <c r="AS135">
        <v>88.6</v>
      </c>
      <c r="AT135">
        <v>60.2</v>
      </c>
      <c r="AU135">
        <v>57.4</v>
      </c>
      <c r="AV135">
        <v>41.7</v>
      </c>
      <c r="AW135">
        <v>29.2</v>
      </c>
      <c r="AX135">
        <v>24.3</v>
      </c>
      <c r="AY135">
        <v>72.400000000000006</v>
      </c>
      <c r="AZ135">
        <v>47.9</v>
      </c>
      <c r="BA135">
        <v>98.9</v>
      </c>
      <c r="BB135">
        <v>98.2</v>
      </c>
      <c r="BC135">
        <v>85.1</v>
      </c>
      <c r="BD135">
        <v>99.8</v>
      </c>
      <c r="BE135">
        <v>66.5</v>
      </c>
      <c r="BF135">
        <v>60.6</v>
      </c>
      <c r="BG135">
        <v>33.700000000000003</v>
      </c>
      <c r="BH135">
        <v>20.2</v>
      </c>
      <c r="BI135">
        <v>29.2</v>
      </c>
      <c r="BJ135">
        <v>5.9</v>
      </c>
      <c r="BK135">
        <v>25.1</v>
      </c>
      <c r="BL135">
        <v>43.2</v>
      </c>
      <c r="BM135">
        <v>44.6</v>
      </c>
      <c r="BN135">
        <v>55.8</v>
      </c>
      <c r="BO135">
        <v>60.6</v>
      </c>
      <c r="BP135">
        <v>68.599999999999994</v>
      </c>
      <c r="BQ135">
        <v>40.299999999999997</v>
      </c>
      <c r="BR135">
        <v>24.4</v>
      </c>
      <c r="BS135">
        <v>16.399999999999999</v>
      </c>
      <c r="BT135">
        <v>14.3</v>
      </c>
      <c r="BU135">
        <v>12.8</v>
      </c>
      <c r="BV135">
        <v>14.1</v>
      </c>
      <c r="BW135">
        <v>32.9</v>
      </c>
      <c r="BX135">
        <v>63</v>
      </c>
      <c r="BY135">
        <v>-100</v>
      </c>
    </row>
    <row r="136" spans="2:77" x14ac:dyDescent="0.15">
      <c r="B136">
        <v>5</v>
      </c>
      <c r="C136">
        <v>5</v>
      </c>
      <c r="D136">
        <v>-100</v>
      </c>
      <c r="E136">
        <v>54.7</v>
      </c>
      <c r="F136">
        <v>34.700000000000003</v>
      </c>
      <c r="G136">
        <v>31.1</v>
      </c>
      <c r="H136">
        <v>32.799999999999997</v>
      </c>
      <c r="I136">
        <v>47.1</v>
      </c>
      <c r="J136">
        <v>101.1</v>
      </c>
      <c r="K136">
        <v>106</v>
      </c>
      <c r="L136">
        <v>68.8</v>
      </c>
      <c r="M136">
        <v>104.2</v>
      </c>
      <c r="N136">
        <v>64.400000000000006</v>
      </c>
      <c r="O136">
        <v>52.6</v>
      </c>
      <c r="P136">
        <v>74.2</v>
      </c>
      <c r="Q136">
        <v>28.8</v>
      </c>
      <c r="R136">
        <v>9</v>
      </c>
      <c r="S136">
        <v>25.6</v>
      </c>
      <c r="T136">
        <v>58.9</v>
      </c>
      <c r="U136">
        <v>60.6</v>
      </c>
      <c r="V136">
        <v>94</v>
      </c>
      <c r="W136">
        <v>82.2</v>
      </c>
      <c r="X136">
        <v>51</v>
      </c>
      <c r="Y136">
        <v>28.4</v>
      </c>
      <c r="Z136">
        <v>47.7</v>
      </c>
      <c r="AA136">
        <v>43.6</v>
      </c>
      <c r="AB136">
        <v>30.4</v>
      </c>
      <c r="AC136">
        <v>33.700000000000003</v>
      </c>
      <c r="AD136">
        <v>33.4</v>
      </c>
      <c r="AE136">
        <v>102.4</v>
      </c>
      <c r="AF136">
        <v>54.4</v>
      </c>
      <c r="AG136">
        <v>79</v>
      </c>
      <c r="AH136">
        <v>109.6</v>
      </c>
      <c r="AI136">
        <v>79.900000000000006</v>
      </c>
      <c r="AJ136">
        <v>101.2</v>
      </c>
      <c r="AK136">
        <v>96.8</v>
      </c>
      <c r="AL136">
        <v>65.900000000000006</v>
      </c>
      <c r="AM136">
        <v>35.1</v>
      </c>
      <c r="AN136">
        <v>22.1</v>
      </c>
      <c r="AO136">
        <v>55.3</v>
      </c>
      <c r="AP136">
        <v>132.9</v>
      </c>
      <c r="AQ136">
        <v>141.19999999999999</v>
      </c>
      <c r="AR136">
        <v>116.6</v>
      </c>
      <c r="AS136">
        <v>90.1</v>
      </c>
      <c r="AT136">
        <v>60.2</v>
      </c>
      <c r="AU136">
        <v>58.5</v>
      </c>
      <c r="AV136">
        <v>41.7</v>
      </c>
      <c r="AW136">
        <v>28.1</v>
      </c>
      <c r="AX136">
        <v>24</v>
      </c>
      <c r="AY136">
        <v>71.599999999999994</v>
      </c>
      <c r="AZ136">
        <v>49.9</v>
      </c>
      <c r="BA136">
        <v>97.6</v>
      </c>
      <c r="BB136">
        <v>92.3</v>
      </c>
      <c r="BC136">
        <v>84.8</v>
      </c>
      <c r="BD136">
        <v>101.9</v>
      </c>
      <c r="BE136">
        <v>66.5</v>
      </c>
      <c r="BF136">
        <v>58.4</v>
      </c>
      <c r="BG136">
        <v>36</v>
      </c>
      <c r="BH136">
        <v>20</v>
      </c>
      <c r="BI136">
        <v>28.6</v>
      </c>
      <c r="BJ136">
        <v>5.0999999999999996</v>
      </c>
      <c r="BK136">
        <v>24.1</v>
      </c>
      <c r="BL136">
        <v>41.3</v>
      </c>
      <c r="BM136">
        <v>45.4</v>
      </c>
      <c r="BN136">
        <v>54.4</v>
      </c>
      <c r="BO136">
        <v>62.2</v>
      </c>
      <c r="BP136">
        <v>70.900000000000006</v>
      </c>
      <c r="BQ136">
        <v>38.4</v>
      </c>
      <c r="BR136">
        <v>25.3</v>
      </c>
      <c r="BS136">
        <v>15</v>
      </c>
      <c r="BT136">
        <v>14</v>
      </c>
      <c r="BU136">
        <v>12</v>
      </c>
      <c r="BV136">
        <v>12.6</v>
      </c>
      <c r="BW136">
        <v>33.200000000000003</v>
      </c>
      <c r="BX136">
        <v>61.5</v>
      </c>
      <c r="BY136">
        <v>-100</v>
      </c>
    </row>
    <row r="137" spans="2:77" x14ac:dyDescent="0.15">
      <c r="B137">
        <v>5</v>
      </c>
      <c r="C137">
        <v>6</v>
      </c>
      <c r="D137">
        <v>54.5</v>
      </c>
      <c r="E137">
        <v>52.6</v>
      </c>
      <c r="F137">
        <v>38</v>
      </c>
      <c r="G137">
        <v>30.4</v>
      </c>
      <c r="H137">
        <v>35.200000000000003</v>
      </c>
      <c r="I137">
        <v>46.8</v>
      </c>
      <c r="J137">
        <v>102.7</v>
      </c>
      <c r="K137">
        <v>107.5</v>
      </c>
      <c r="L137">
        <v>71.3</v>
      </c>
      <c r="M137">
        <v>99.8</v>
      </c>
      <c r="N137">
        <v>62.9</v>
      </c>
      <c r="O137">
        <v>58.2</v>
      </c>
      <c r="P137">
        <v>69.900000000000006</v>
      </c>
      <c r="Q137">
        <v>29.9</v>
      </c>
      <c r="R137">
        <v>9.9</v>
      </c>
      <c r="S137">
        <v>23.1</v>
      </c>
      <c r="T137">
        <v>55.3</v>
      </c>
      <c r="U137">
        <v>63.7</v>
      </c>
      <c r="V137">
        <v>93.5</v>
      </c>
      <c r="W137">
        <v>84.9</v>
      </c>
      <c r="X137">
        <v>51.4</v>
      </c>
      <c r="Y137">
        <v>28.9</v>
      </c>
      <c r="Z137">
        <v>45.7</v>
      </c>
      <c r="AA137">
        <v>47.1</v>
      </c>
      <c r="AB137">
        <v>34.700000000000003</v>
      </c>
      <c r="AC137">
        <v>31.8</v>
      </c>
      <c r="AD137">
        <v>32.5</v>
      </c>
      <c r="AE137">
        <v>91.5</v>
      </c>
      <c r="AF137">
        <v>60.5</v>
      </c>
      <c r="AG137">
        <v>80.400000000000006</v>
      </c>
      <c r="AH137">
        <v>109.3</v>
      </c>
      <c r="AI137">
        <v>81</v>
      </c>
      <c r="AJ137">
        <v>99.6</v>
      </c>
      <c r="AK137">
        <v>94.5</v>
      </c>
      <c r="AL137">
        <v>65.8</v>
      </c>
      <c r="AM137">
        <v>34.4</v>
      </c>
      <c r="AN137">
        <v>21.3</v>
      </c>
      <c r="AO137">
        <v>58.4</v>
      </c>
      <c r="AP137">
        <v>130.69999999999999</v>
      </c>
      <c r="AQ137">
        <v>138.5</v>
      </c>
      <c r="AR137">
        <v>116.7</v>
      </c>
      <c r="AS137">
        <v>89.3</v>
      </c>
      <c r="AT137">
        <v>61.4</v>
      </c>
      <c r="AU137">
        <v>59.6</v>
      </c>
      <c r="AV137">
        <v>41.5</v>
      </c>
      <c r="AW137">
        <v>29</v>
      </c>
      <c r="AX137">
        <v>22.3</v>
      </c>
      <c r="AY137">
        <v>10065.700000000001</v>
      </c>
      <c r="AZ137">
        <v>57.6</v>
      </c>
      <c r="BA137">
        <v>97.8</v>
      </c>
      <c r="BB137">
        <v>89.7</v>
      </c>
      <c r="BC137">
        <v>85.3</v>
      </c>
      <c r="BD137">
        <v>105.7</v>
      </c>
      <c r="BE137">
        <v>67.900000000000006</v>
      </c>
      <c r="BF137">
        <v>61.5</v>
      </c>
      <c r="BG137">
        <v>36.299999999999997</v>
      </c>
      <c r="BH137">
        <v>19.8</v>
      </c>
      <c r="BI137">
        <v>27.3</v>
      </c>
      <c r="BJ137">
        <v>7</v>
      </c>
      <c r="BK137">
        <v>23.1</v>
      </c>
      <c r="BL137">
        <v>38.799999999999997</v>
      </c>
      <c r="BM137">
        <v>42.9</v>
      </c>
      <c r="BN137">
        <v>58</v>
      </c>
      <c r="BO137">
        <v>61.3</v>
      </c>
      <c r="BP137">
        <v>79.8</v>
      </c>
      <c r="BQ137">
        <v>38.6</v>
      </c>
      <c r="BR137">
        <v>24.1</v>
      </c>
      <c r="BS137">
        <v>14.4</v>
      </c>
      <c r="BT137">
        <v>14.8</v>
      </c>
      <c r="BU137">
        <v>9.8000000000000007</v>
      </c>
      <c r="BV137">
        <v>11.6</v>
      </c>
      <c r="BW137">
        <v>32.700000000000003</v>
      </c>
      <c r="BX137">
        <v>61</v>
      </c>
      <c r="BY137">
        <v>-100</v>
      </c>
    </row>
    <row r="138" spans="2:77" x14ac:dyDescent="0.15">
      <c r="B138">
        <v>5</v>
      </c>
      <c r="C138">
        <v>7</v>
      </c>
      <c r="D138">
        <v>51.9</v>
      </c>
      <c r="E138">
        <v>48.9</v>
      </c>
      <c r="F138">
        <v>43.1</v>
      </c>
      <c r="G138">
        <v>31.2</v>
      </c>
      <c r="H138">
        <v>34</v>
      </c>
      <c r="I138">
        <v>49.6</v>
      </c>
      <c r="J138">
        <v>102.5</v>
      </c>
      <c r="K138">
        <v>107.3</v>
      </c>
      <c r="L138">
        <v>72.599999999999994</v>
      </c>
      <c r="M138">
        <v>101.1</v>
      </c>
      <c r="N138">
        <v>65.2</v>
      </c>
      <c r="O138">
        <v>57.7</v>
      </c>
      <c r="P138">
        <v>64.099999999999994</v>
      </c>
      <c r="Q138">
        <v>29.5</v>
      </c>
      <c r="R138">
        <v>10.199999999999999</v>
      </c>
      <c r="S138">
        <v>23</v>
      </c>
      <c r="T138">
        <v>58.5</v>
      </c>
      <c r="U138">
        <v>69.599999999999994</v>
      </c>
      <c r="V138">
        <v>94.2</v>
      </c>
      <c r="W138">
        <v>87.9</v>
      </c>
      <c r="X138">
        <v>53.4</v>
      </c>
      <c r="Y138">
        <v>28.3</v>
      </c>
      <c r="Z138">
        <v>54.3</v>
      </c>
      <c r="AA138">
        <v>60.6</v>
      </c>
      <c r="AB138">
        <v>33.299999999999997</v>
      </c>
      <c r="AC138">
        <v>29.5</v>
      </c>
      <c r="AD138">
        <v>32.4</v>
      </c>
      <c r="AE138">
        <v>10075.299999999999</v>
      </c>
      <c r="AF138">
        <v>60.9</v>
      </c>
      <c r="AG138">
        <v>82.6</v>
      </c>
      <c r="AH138">
        <v>106.4</v>
      </c>
      <c r="AI138">
        <v>81</v>
      </c>
      <c r="AJ138">
        <v>100.9</v>
      </c>
      <c r="AK138">
        <v>95.3</v>
      </c>
      <c r="AL138">
        <v>64.599999999999994</v>
      </c>
      <c r="AM138">
        <v>38.299999999999997</v>
      </c>
      <c r="AN138">
        <v>20.3</v>
      </c>
      <c r="AO138">
        <v>59</v>
      </c>
      <c r="AP138">
        <v>134.4</v>
      </c>
      <c r="AQ138">
        <v>135.69999999999999</v>
      </c>
      <c r="AR138">
        <v>119.2</v>
      </c>
      <c r="AS138">
        <v>98.5</v>
      </c>
      <c r="AT138">
        <v>62.8</v>
      </c>
      <c r="AU138">
        <v>59.2</v>
      </c>
      <c r="AV138">
        <v>39.799999999999997</v>
      </c>
      <c r="AW138">
        <v>31</v>
      </c>
      <c r="AX138">
        <v>20.399999999999999</v>
      </c>
      <c r="AY138">
        <v>10063</v>
      </c>
      <c r="AZ138">
        <v>60.2</v>
      </c>
      <c r="BA138">
        <v>99.7</v>
      </c>
      <c r="BB138">
        <v>88.8</v>
      </c>
      <c r="BC138">
        <v>86.4</v>
      </c>
      <c r="BD138">
        <v>105.7</v>
      </c>
      <c r="BE138">
        <v>68.599999999999994</v>
      </c>
      <c r="BF138">
        <v>64.3</v>
      </c>
      <c r="BG138">
        <v>38.9</v>
      </c>
      <c r="BH138">
        <v>20.7</v>
      </c>
      <c r="BI138">
        <v>26.8</v>
      </c>
      <c r="BJ138">
        <v>6.6</v>
      </c>
      <c r="BK138">
        <v>23.5</v>
      </c>
      <c r="BL138">
        <v>37.6</v>
      </c>
      <c r="BM138">
        <v>42.6</v>
      </c>
      <c r="BN138">
        <v>62.4</v>
      </c>
      <c r="BO138">
        <v>61.4</v>
      </c>
      <c r="BP138">
        <v>82.7</v>
      </c>
      <c r="BQ138">
        <v>41</v>
      </c>
      <c r="BR138">
        <v>23.7</v>
      </c>
      <c r="BS138">
        <v>14.8</v>
      </c>
      <c r="BT138">
        <v>17</v>
      </c>
      <c r="BU138">
        <v>10</v>
      </c>
      <c r="BV138">
        <v>11.6</v>
      </c>
      <c r="BW138">
        <v>30.9</v>
      </c>
      <c r="BX138">
        <v>66.5</v>
      </c>
      <c r="BY138">
        <v>-100</v>
      </c>
    </row>
    <row r="139" spans="2:77" x14ac:dyDescent="0.15">
      <c r="B139">
        <v>5</v>
      </c>
      <c r="C139">
        <v>8</v>
      </c>
      <c r="D139">
        <v>49.5</v>
      </c>
      <c r="E139">
        <v>44.8</v>
      </c>
      <c r="F139">
        <v>43.8</v>
      </c>
      <c r="G139">
        <v>29.9</v>
      </c>
      <c r="H139">
        <v>31.3</v>
      </c>
      <c r="I139">
        <v>49.5</v>
      </c>
      <c r="J139">
        <v>107.1</v>
      </c>
      <c r="K139">
        <v>108.1</v>
      </c>
      <c r="L139">
        <v>65</v>
      </c>
      <c r="M139">
        <v>115</v>
      </c>
      <c r="N139">
        <v>66.099999999999994</v>
      </c>
      <c r="O139">
        <v>56</v>
      </c>
      <c r="P139">
        <v>56.8</v>
      </c>
      <c r="Q139">
        <v>29.1</v>
      </c>
      <c r="R139">
        <v>9</v>
      </c>
      <c r="S139">
        <v>25</v>
      </c>
      <c r="T139">
        <v>60.9</v>
      </c>
      <c r="U139">
        <v>69.400000000000006</v>
      </c>
      <c r="V139">
        <v>91.5</v>
      </c>
      <c r="W139">
        <v>92.5</v>
      </c>
      <c r="X139">
        <v>53.5</v>
      </c>
      <c r="Y139">
        <v>30</v>
      </c>
      <c r="Z139">
        <v>62.8</v>
      </c>
      <c r="AA139">
        <v>62.6</v>
      </c>
      <c r="AB139">
        <v>30.6</v>
      </c>
      <c r="AC139">
        <v>28.1</v>
      </c>
      <c r="AD139">
        <v>31.5</v>
      </c>
      <c r="AE139">
        <v>10075.700000000001</v>
      </c>
      <c r="AF139">
        <v>59.1</v>
      </c>
      <c r="AG139">
        <v>85.7</v>
      </c>
      <c r="AH139">
        <v>105.9</v>
      </c>
      <c r="AI139">
        <v>80.8</v>
      </c>
      <c r="AJ139">
        <v>102.6</v>
      </c>
      <c r="AK139">
        <v>97.5</v>
      </c>
      <c r="AL139">
        <v>64.099999999999994</v>
      </c>
      <c r="AM139">
        <v>37.799999999999997</v>
      </c>
      <c r="AN139">
        <v>20</v>
      </c>
      <c r="AO139">
        <v>56.9</v>
      </c>
      <c r="AP139">
        <v>137.69999999999999</v>
      </c>
      <c r="AQ139">
        <v>139.4</v>
      </c>
      <c r="AR139">
        <v>119.5</v>
      </c>
      <c r="AS139">
        <v>96.3</v>
      </c>
      <c r="AT139">
        <v>61</v>
      </c>
      <c r="AU139">
        <v>59.2</v>
      </c>
      <c r="AV139">
        <v>37.4</v>
      </c>
      <c r="AW139">
        <v>32.1</v>
      </c>
      <c r="AX139">
        <v>21.2</v>
      </c>
      <c r="AY139">
        <v>56.7</v>
      </c>
      <c r="AZ139">
        <v>59.7</v>
      </c>
      <c r="BA139">
        <v>105.2</v>
      </c>
      <c r="BB139">
        <v>90.1</v>
      </c>
      <c r="BC139">
        <v>87.6</v>
      </c>
      <c r="BD139">
        <v>104</v>
      </c>
      <c r="BE139">
        <v>69.400000000000006</v>
      </c>
      <c r="BF139">
        <v>65.099999999999994</v>
      </c>
      <c r="BG139">
        <v>36.4</v>
      </c>
      <c r="BH139">
        <v>23.4</v>
      </c>
      <c r="BI139">
        <v>26.2</v>
      </c>
      <c r="BJ139">
        <v>7.3</v>
      </c>
      <c r="BK139">
        <v>23</v>
      </c>
      <c r="BL139">
        <v>36.700000000000003</v>
      </c>
      <c r="BM139">
        <v>43.4</v>
      </c>
      <c r="BN139">
        <v>62.1</v>
      </c>
      <c r="BO139">
        <v>59.1</v>
      </c>
      <c r="BP139">
        <v>78.900000000000006</v>
      </c>
      <c r="BQ139">
        <v>43.3</v>
      </c>
      <c r="BR139">
        <v>22.5</v>
      </c>
      <c r="BS139">
        <v>16</v>
      </c>
      <c r="BT139">
        <v>18.3</v>
      </c>
      <c r="BU139">
        <v>10.8</v>
      </c>
      <c r="BV139">
        <v>15.9</v>
      </c>
      <c r="BW139">
        <v>30.5</v>
      </c>
      <c r="BX139">
        <v>78.900000000000006</v>
      </c>
      <c r="BY139">
        <v>-100</v>
      </c>
    </row>
    <row r="140" spans="2:77" x14ac:dyDescent="0.15">
      <c r="B140">
        <v>5</v>
      </c>
      <c r="C140">
        <v>9</v>
      </c>
      <c r="D140">
        <v>49</v>
      </c>
      <c r="E140">
        <v>40.799999999999997</v>
      </c>
      <c r="F140">
        <v>41.6</v>
      </c>
      <c r="G140">
        <v>28</v>
      </c>
      <c r="H140">
        <v>30</v>
      </c>
      <c r="I140">
        <v>49.1</v>
      </c>
      <c r="J140">
        <v>110.4</v>
      </c>
      <c r="K140">
        <v>120.1</v>
      </c>
      <c r="L140">
        <v>58.8</v>
      </c>
      <c r="M140">
        <v>120.1</v>
      </c>
      <c r="N140">
        <v>61</v>
      </c>
      <c r="O140">
        <v>56.8</v>
      </c>
      <c r="P140">
        <v>55.5</v>
      </c>
      <c r="Q140">
        <v>26.9</v>
      </c>
      <c r="R140">
        <v>11.3</v>
      </c>
      <c r="S140">
        <v>21.4</v>
      </c>
      <c r="T140">
        <v>66</v>
      </c>
      <c r="U140">
        <v>68.2</v>
      </c>
      <c r="V140">
        <v>92.6</v>
      </c>
      <c r="W140">
        <v>91.4</v>
      </c>
      <c r="X140">
        <v>51.9</v>
      </c>
      <c r="Y140">
        <v>26.6</v>
      </c>
      <c r="Z140">
        <v>63.8</v>
      </c>
      <c r="AA140">
        <v>53.1</v>
      </c>
      <c r="AB140">
        <v>27.6</v>
      </c>
      <c r="AC140">
        <v>29</v>
      </c>
      <c r="AD140">
        <v>30.3</v>
      </c>
      <c r="AE140">
        <v>70.8</v>
      </c>
      <c r="AF140">
        <v>59.3</v>
      </c>
      <c r="AG140">
        <v>84.2</v>
      </c>
      <c r="AH140">
        <v>110.3</v>
      </c>
      <c r="AI140">
        <v>78.5</v>
      </c>
      <c r="AJ140">
        <v>102.1</v>
      </c>
      <c r="AK140">
        <v>97</v>
      </c>
      <c r="AL140">
        <v>62.7</v>
      </c>
      <c r="AM140">
        <v>37.5</v>
      </c>
      <c r="AN140">
        <v>20.6</v>
      </c>
      <c r="AO140">
        <v>55.8</v>
      </c>
      <c r="AP140">
        <v>133.1</v>
      </c>
      <c r="AQ140">
        <v>140.1</v>
      </c>
      <c r="AR140">
        <v>119.6</v>
      </c>
      <c r="AS140">
        <v>96</v>
      </c>
      <c r="AT140">
        <v>59.8</v>
      </c>
      <c r="AU140">
        <v>58.4</v>
      </c>
      <c r="AV140">
        <v>35.6</v>
      </c>
      <c r="AW140">
        <v>33</v>
      </c>
      <c r="AX140">
        <v>22</v>
      </c>
      <c r="AY140">
        <v>51.7</v>
      </c>
      <c r="AZ140">
        <v>61.9</v>
      </c>
      <c r="BA140">
        <v>104.5</v>
      </c>
      <c r="BB140">
        <v>88.7</v>
      </c>
      <c r="BC140">
        <v>85.6</v>
      </c>
      <c r="BD140">
        <v>107.8</v>
      </c>
      <c r="BE140">
        <v>68.599999999999994</v>
      </c>
      <c r="BF140">
        <v>84.9</v>
      </c>
      <c r="BG140">
        <v>34.299999999999997</v>
      </c>
      <c r="BH140">
        <v>23.7</v>
      </c>
      <c r="BI140">
        <v>24.7</v>
      </c>
      <c r="BJ140">
        <v>7.2</v>
      </c>
      <c r="BK140">
        <v>21.7</v>
      </c>
      <c r="BL140">
        <v>35.700000000000003</v>
      </c>
      <c r="BM140">
        <v>45.9</v>
      </c>
      <c r="BN140">
        <v>62.4</v>
      </c>
      <c r="BO140">
        <v>60.2</v>
      </c>
      <c r="BP140">
        <v>75.900000000000006</v>
      </c>
      <c r="BQ140">
        <v>43.7</v>
      </c>
      <c r="BR140">
        <v>20.9</v>
      </c>
      <c r="BS140">
        <v>16.2</v>
      </c>
      <c r="BT140">
        <v>19.399999999999999</v>
      </c>
      <c r="BU140">
        <v>11</v>
      </c>
      <c r="BV140">
        <v>13.9</v>
      </c>
      <c r="BW140">
        <v>33.799999999999997</v>
      </c>
      <c r="BX140">
        <v>77.599999999999994</v>
      </c>
      <c r="BY140">
        <v>-100</v>
      </c>
    </row>
    <row r="141" spans="2:77" x14ac:dyDescent="0.15">
      <c r="B141">
        <v>5</v>
      </c>
      <c r="C141">
        <v>10</v>
      </c>
      <c r="D141">
        <v>47.1</v>
      </c>
      <c r="E141">
        <v>38.299999999999997</v>
      </c>
      <c r="F141">
        <v>42.4</v>
      </c>
      <c r="G141">
        <v>30.1</v>
      </c>
      <c r="H141">
        <v>29.3</v>
      </c>
      <c r="I141">
        <v>47.9</v>
      </c>
      <c r="J141">
        <v>106.9</v>
      </c>
      <c r="K141">
        <v>114.5</v>
      </c>
      <c r="L141">
        <v>59.2</v>
      </c>
      <c r="M141">
        <v>112.9</v>
      </c>
      <c r="N141">
        <v>61.8</v>
      </c>
      <c r="O141">
        <v>57.1</v>
      </c>
      <c r="P141">
        <v>59.4</v>
      </c>
      <c r="Q141">
        <v>29.7</v>
      </c>
      <c r="R141">
        <v>10.3</v>
      </c>
      <c r="S141">
        <v>21.8</v>
      </c>
      <c r="T141">
        <v>66.599999999999994</v>
      </c>
      <c r="U141">
        <v>70.599999999999994</v>
      </c>
      <c r="V141">
        <v>97</v>
      </c>
      <c r="W141">
        <v>88.3</v>
      </c>
      <c r="X141">
        <v>51.3</v>
      </c>
      <c r="Y141">
        <v>27.2</v>
      </c>
      <c r="Z141">
        <v>63.4</v>
      </c>
      <c r="AA141">
        <v>47.7</v>
      </c>
      <c r="AB141">
        <v>27</v>
      </c>
      <c r="AC141">
        <v>29.8</v>
      </c>
      <c r="AD141">
        <v>31.8</v>
      </c>
      <c r="AE141">
        <v>64</v>
      </c>
      <c r="AF141">
        <v>62.4</v>
      </c>
      <c r="AG141">
        <v>83</v>
      </c>
      <c r="AH141">
        <v>10108</v>
      </c>
      <c r="AI141">
        <v>78.599999999999994</v>
      </c>
      <c r="AJ141">
        <v>101</v>
      </c>
      <c r="AK141">
        <v>95.4</v>
      </c>
      <c r="AL141">
        <v>62.9</v>
      </c>
      <c r="AM141">
        <v>36.5</v>
      </c>
      <c r="AN141">
        <v>19.7</v>
      </c>
      <c r="AO141">
        <v>58.6</v>
      </c>
      <c r="AP141">
        <v>130.9</v>
      </c>
      <c r="AQ141">
        <v>143.30000000000001</v>
      </c>
      <c r="AR141">
        <v>118.1</v>
      </c>
      <c r="AS141">
        <v>126.1</v>
      </c>
      <c r="AT141">
        <v>65.2</v>
      </c>
      <c r="AU141">
        <v>56</v>
      </c>
      <c r="AV141">
        <v>33</v>
      </c>
      <c r="AW141">
        <v>33.6</v>
      </c>
      <c r="AX141">
        <v>25.1</v>
      </c>
      <c r="AY141">
        <v>48.5</v>
      </c>
      <c r="AZ141">
        <v>65.5</v>
      </c>
      <c r="BA141">
        <v>97.7</v>
      </c>
      <c r="BB141">
        <v>85.6</v>
      </c>
      <c r="BC141">
        <v>88.9</v>
      </c>
      <c r="BD141">
        <v>105.4</v>
      </c>
      <c r="BE141">
        <v>68.400000000000006</v>
      </c>
      <c r="BF141">
        <v>80.900000000000006</v>
      </c>
      <c r="BG141">
        <v>34.4</v>
      </c>
      <c r="BH141">
        <v>21.6</v>
      </c>
      <c r="BI141">
        <v>23</v>
      </c>
      <c r="BJ141">
        <v>5.6</v>
      </c>
      <c r="BK141">
        <v>20.8</v>
      </c>
      <c r="BL141">
        <v>36.200000000000003</v>
      </c>
      <c r="BM141">
        <v>43.2</v>
      </c>
      <c r="BN141">
        <v>61.4</v>
      </c>
      <c r="BO141">
        <v>59.9</v>
      </c>
      <c r="BP141">
        <v>74.599999999999994</v>
      </c>
      <c r="BQ141">
        <v>41.2</v>
      </c>
      <c r="BR141">
        <v>21.8</v>
      </c>
      <c r="BS141">
        <v>17.100000000000001</v>
      </c>
      <c r="BT141">
        <v>20.3</v>
      </c>
      <c r="BU141">
        <v>11.6</v>
      </c>
      <c r="BV141">
        <v>16.399999999999999</v>
      </c>
      <c r="BW141">
        <v>33.299999999999997</v>
      </c>
      <c r="BX141">
        <v>93.6</v>
      </c>
      <c r="BY141">
        <v>-100</v>
      </c>
    </row>
    <row r="142" spans="2:77" x14ac:dyDescent="0.15">
      <c r="B142">
        <v>5</v>
      </c>
      <c r="C142">
        <v>11</v>
      </c>
      <c r="D142">
        <v>47.7</v>
      </c>
      <c r="E142">
        <v>40</v>
      </c>
      <c r="F142">
        <v>44.1</v>
      </c>
      <c r="G142">
        <v>29.1</v>
      </c>
      <c r="H142">
        <v>27.4</v>
      </c>
      <c r="I142">
        <v>46.5</v>
      </c>
      <c r="J142">
        <v>106.6</v>
      </c>
      <c r="K142">
        <v>110.6</v>
      </c>
      <c r="L142">
        <v>57.4</v>
      </c>
      <c r="M142">
        <v>110.7</v>
      </c>
      <c r="N142">
        <v>64.099999999999994</v>
      </c>
      <c r="O142">
        <v>55.7</v>
      </c>
      <c r="P142">
        <v>58.2</v>
      </c>
      <c r="Q142">
        <v>31.5</v>
      </c>
      <c r="R142">
        <v>9.6</v>
      </c>
      <c r="S142">
        <v>23.2</v>
      </c>
      <c r="T142">
        <v>62.6</v>
      </c>
      <c r="U142">
        <v>70.5</v>
      </c>
      <c r="V142">
        <v>94.7</v>
      </c>
      <c r="W142">
        <v>84.9</v>
      </c>
      <c r="X142">
        <v>49.3</v>
      </c>
      <c r="Y142">
        <v>27.7</v>
      </c>
      <c r="Z142">
        <v>60.6</v>
      </c>
      <c r="AA142">
        <v>42.7</v>
      </c>
      <c r="AB142">
        <v>26.3</v>
      </c>
      <c r="AC142">
        <v>30.4</v>
      </c>
      <c r="AD142">
        <v>31.2</v>
      </c>
      <c r="AE142">
        <v>59.5</v>
      </c>
      <c r="AF142">
        <v>65.5</v>
      </c>
      <c r="AG142">
        <v>80.099999999999994</v>
      </c>
      <c r="AH142">
        <v>10118</v>
      </c>
      <c r="AI142">
        <v>79.2</v>
      </c>
      <c r="AJ142">
        <v>104.4</v>
      </c>
      <c r="AK142">
        <v>105.2</v>
      </c>
      <c r="AL142">
        <v>61.5</v>
      </c>
      <c r="AM142">
        <v>36</v>
      </c>
      <c r="AN142">
        <v>20.399999999999999</v>
      </c>
      <c r="AO142">
        <v>60.3</v>
      </c>
      <c r="AP142">
        <v>129.6</v>
      </c>
      <c r="AQ142">
        <v>144.69999999999999</v>
      </c>
      <c r="AR142">
        <v>117.9</v>
      </c>
      <c r="AS142">
        <v>117.8</v>
      </c>
      <c r="AT142">
        <v>64.5</v>
      </c>
      <c r="AU142">
        <v>53.4</v>
      </c>
      <c r="AV142">
        <v>31.3</v>
      </c>
      <c r="AW142">
        <v>34.200000000000003</v>
      </c>
      <c r="AX142">
        <v>28.3</v>
      </c>
      <c r="AY142">
        <v>45.1</v>
      </c>
      <c r="AZ142">
        <v>64</v>
      </c>
      <c r="BA142">
        <v>95.2</v>
      </c>
      <c r="BB142">
        <v>85.2</v>
      </c>
      <c r="BC142">
        <v>94.4</v>
      </c>
      <c r="BD142">
        <v>102.7</v>
      </c>
      <c r="BE142">
        <v>68.3</v>
      </c>
      <c r="BF142">
        <v>78.2</v>
      </c>
      <c r="BG142">
        <v>36.6</v>
      </c>
      <c r="BH142">
        <v>21.5</v>
      </c>
      <c r="BI142">
        <v>22.3</v>
      </c>
      <c r="BJ142">
        <v>3.8</v>
      </c>
      <c r="BK142">
        <v>21.1</v>
      </c>
      <c r="BL142">
        <v>34.9</v>
      </c>
      <c r="BM142">
        <v>41.3</v>
      </c>
      <c r="BN142">
        <v>60.5</v>
      </c>
      <c r="BO142">
        <v>57.1</v>
      </c>
      <c r="BP142">
        <v>72.8</v>
      </c>
      <c r="BQ142">
        <v>37.5</v>
      </c>
      <c r="BR142">
        <v>20.8</v>
      </c>
      <c r="BS142">
        <v>18.100000000000001</v>
      </c>
      <c r="BT142">
        <v>24.2</v>
      </c>
      <c r="BU142">
        <v>10.5</v>
      </c>
      <c r="BV142">
        <v>15.4</v>
      </c>
      <c r="BW142">
        <v>30.9</v>
      </c>
      <c r="BX142">
        <v>96.9</v>
      </c>
      <c r="BY142">
        <v>-100</v>
      </c>
    </row>
    <row r="143" spans="2:77" x14ac:dyDescent="0.15">
      <c r="B143">
        <v>5</v>
      </c>
      <c r="C143">
        <v>12</v>
      </c>
      <c r="D143">
        <v>48.6</v>
      </c>
      <c r="E143">
        <v>39.1</v>
      </c>
      <c r="F143">
        <v>44.6</v>
      </c>
      <c r="G143">
        <v>30.4</v>
      </c>
      <c r="H143">
        <v>25.9</v>
      </c>
      <c r="I143">
        <v>60.7</v>
      </c>
      <c r="J143">
        <v>108.1</v>
      </c>
      <c r="K143">
        <v>114.6</v>
      </c>
      <c r="L143">
        <v>125.4</v>
      </c>
      <c r="M143">
        <v>111.6</v>
      </c>
      <c r="N143">
        <v>62.3</v>
      </c>
      <c r="O143">
        <v>56.3</v>
      </c>
      <c r="P143">
        <v>56.1</v>
      </c>
      <c r="Q143">
        <v>30.4</v>
      </c>
      <c r="R143">
        <v>7.5</v>
      </c>
      <c r="S143">
        <v>24.6</v>
      </c>
      <c r="T143">
        <v>57.5</v>
      </c>
      <c r="U143">
        <v>67.099999999999994</v>
      </c>
      <c r="V143">
        <v>93.9</v>
      </c>
      <c r="W143">
        <v>80.3</v>
      </c>
      <c r="X143">
        <v>51.2</v>
      </c>
      <c r="Y143">
        <v>28.8</v>
      </c>
      <c r="Z143">
        <v>58.5</v>
      </c>
      <c r="AA143">
        <v>38.299999999999997</v>
      </c>
      <c r="AB143">
        <v>28.9</v>
      </c>
      <c r="AC143">
        <v>32.4</v>
      </c>
      <c r="AD143">
        <v>30</v>
      </c>
      <c r="AE143">
        <v>53.9</v>
      </c>
      <c r="AF143">
        <v>65.8</v>
      </c>
      <c r="AG143">
        <v>77.3</v>
      </c>
      <c r="AH143">
        <v>121.7</v>
      </c>
      <c r="AI143">
        <v>78.400000000000006</v>
      </c>
      <c r="AJ143">
        <v>112.2</v>
      </c>
      <c r="AK143">
        <v>105</v>
      </c>
      <c r="AL143">
        <v>60.4</v>
      </c>
      <c r="AM143">
        <v>36.1</v>
      </c>
      <c r="AN143">
        <v>19.2</v>
      </c>
      <c r="AO143">
        <v>58.8</v>
      </c>
      <c r="AP143">
        <v>127.7</v>
      </c>
      <c r="AQ143">
        <v>140.6</v>
      </c>
      <c r="AR143">
        <v>119.6</v>
      </c>
      <c r="AS143">
        <v>110.7</v>
      </c>
      <c r="AT143">
        <v>63.1</v>
      </c>
      <c r="AU143">
        <v>52.5</v>
      </c>
      <c r="AV143">
        <v>29.5</v>
      </c>
      <c r="AW143">
        <v>35.4</v>
      </c>
      <c r="AX143">
        <v>31.1</v>
      </c>
      <c r="AY143">
        <v>43.2</v>
      </c>
      <c r="AZ143">
        <v>61.8</v>
      </c>
      <c r="BA143">
        <v>93.1</v>
      </c>
      <c r="BB143">
        <v>90.1</v>
      </c>
      <c r="BC143">
        <v>97.4</v>
      </c>
      <c r="BD143">
        <v>99.8</v>
      </c>
      <c r="BE143">
        <v>68.3</v>
      </c>
      <c r="BF143">
        <v>75</v>
      </c>
      <c r="BG143">
        <v>36.6</v>
      </c>
      <c r="BH143">
        <v>20.5</v>
      </c>
      <c r="BI143">
        <v>22.5</v>
      </c>
      <c r="BJ143">
        <v>3.3</v>
      </c>
      <c r="BK143">
        <v>23.1</v>
      </c>
      <c r="BL143">
        <v>33.9</v>
      </c>
      <c r="BM143">
        <v>42.5</v>
      </c>
      <c r="BN143">
        <v>60.6</v>
      </c>
      <c r="BO143">
        <v>53.2</v>
      </c>
      <c r="BP143">
        <v>71.900000000000006</v>
      </c>
      <c r="BQ143">
        <v>35.700000000000003</v>
      </c>
      <c r="BR143">
        <v>18.3</v>
      </c>
      <c r="BS143">
        <v>18.399999999999999</v>
      </c>
      <c r="BT143">
        <v>24.1</v>
      </c>
      <c r="BU143">
        <v>10.199999999999999</v>
      </c>
      <c r="BV143">
        <v>14.7</v>
      </c>
      <c r="BW143">
        <v>29.6</v>
      </c>
      <c r="BX143">
        <v>92.4</v>
      </c>
      <c r="BY143">
        <v>-100</v>
      </c>
    </row>
    <row r="144" spans="2:77" x14ac:dyDescent="0.15">
      <c r="B144">
        <v>5</v>
      </c>
      <c r="C144">
        <v>13</v>
      </c>
      <c r="D144">
        <v>51.3</v>
      </c>
      <c r="E144">
        <v>45.1</v>
      </c>
      <c r="F144">
        <v>46.4</v>
      </c>
      <c r="G144">
        <v>30.9</v>
      </c>
      <c r="H144">
        <v>25.9</v>
      </c>
      <c r="I144">
        <v>66.900000000000006</v>
      </c>
      <c r="J144">
        <v>106</v>
      </c>
      <c r="K144">
        <v>97.4</v>
      </c>
      <c r="L144">
        <v>119.3</v>
      </c>
      <c r="M144">
        <v>109.5</v>
      </c>
      <c r="N144">
        <v>64.2</v>
      </c>
      <c r="O144">
        <v>55.5</v>
      </c>
      <c r="P144">
        <v>54.5</v>
      </c>
      <c r="Q144">
        <v>29.7</v>
      </c>
      <c r="R144">
        <v>7.1</v>
      </c>
      <c r="S144">
        <v>24.3</v>
      </c>
      <c r="T144">
        <v>55.1</v>
      </c>
      <c r="U144">
        <v>67.900000000000006</v>
      </c>
      <c r="V144">
        <v>91.9</v>
      </c>
      <c r="W144">
        <v>77.8</v>
      </c>
      <c r="X144">
        <v>52.9</v>
      </c>
      <c r="Y144">
        <v>29.2</v>
      </c>
      <c r="Z144">
        <v>58.5</v>
      </c>
      <c r="AA144">
        <v>33.4</v>
      </c>
      <c r="AB144">
        <v>30.7</v>
      </c>
      <c r="AC144">
        <v>32.1</v>
      </c>
      <c r="AD144">
        <v>30.3</v>
      </c>
      <c r="AE144">
        <v>50.1</v>
      </c>
      <c r="AF144">
        <v>63.4</v>
      </c>
      <c r="AG144">
        <v>79.7</v>
      </c>
      <c r="AH144">
        <v>123</v>
      </c>
      <c r="AI144">
        <v>77.2</v>
      </c>
      <c r="AJ144">
        <v>113.7</v>
      </c>
      <c r="AK144">
        <v>108.9</v>
      </c>
      <c r="AL144">
        <v>59.3</v>
      </c>
      <c r="AM144">
        <v>35.6</v>
      </c>
      <c r="AN144">
        <v>20.7</v>
      </c>
      <c r="AO144">
        <v>56.7</v>
      </c>
      <c r="AP144">
        <v>126</v>
      </c>
      <c r="AQ144">
        <v>141.1</v>
      </c>
      <c r="AR144">
        <v>124.2</v>
      </c>
      <c r="AS144">
        <v>100.4</v>
      </c>
      <c r="AT144">
        <v>58.2</v>
      </c>
      <c r="AU144">
        <v>50.9</v>
      </c>
      <c r="AV144">
        <v>32.799999999999997</v>
      </c>
      <c r="AW144">
        <v>34.1</v>
      </c>
      <c r="AX144">
        <v>32.200000000000003</v>
      </c>
      <c r="AY144">
        <v>42.1</v>
      </c>
      <c r="AZ144">
        <v>54.9</v>
      </c>
      <c r="BA144">
        <v>92.5</v>
      </c>
      <c r="BB144">
        <v>89.4</v>
      </c>
      <c r="BC144">
        <v>96.6</v>
      </c>
      <c r="BD144">
        <v>98</v>
      </c>
      <c r="BE144">
        <v>67.2</v>
      </c>
      <c r="BF144">
        <v>72</v>
      </c>
      <c r="BG144">
        <v>37.1</v>
      </c>
      <c r="BH144">
        <v>20</v>
      </c>
      <c r="BI144">
        <v>22.3</v>
      </c>
      <c r="BJ144">
        <v>3</v>
      </c>
      <c r="BK144">
        <v>21.2</v>
      </c>
      <c r="BL144">
        <v>33.1</v>
      </c>
      <c r="BM144">
        <v>45.4</v>
      </c>
      <c r="BN144">
        <v>63.1</v>
      </c>
      <c r="BO144">
        <v>52.5</v>
      </c>
      <c r="BP144">
        <v>70.400000000000006</v>
      </c>
      <c r="BQ144">
        <v>34.6</v>
      </c>
      <c r="BR144">
        <v>16.399999999999999</v>
      </c>
      <c r="BS144">
        <v>18.5</v>
      </c>
      <c r="BT144">
        <v>20.9</v>
      </c>
      <c r="BU144">
        <v>10.7</v>
      </c>
      <c r="BV144">
        <v>15.5</v>
      </c>
      <c r="BW144">
        <v>30.6</v>
      </c>
      <c r="BX144">
        <v>88.4</v>
      </c>
      <c r="BY144">
        <v>-100</v>
      </c>
    </row>
    <row r="145" spans="2:77" x14ac:dyDescent="0.15">
      <c r="B145">
        <v>5</v>
      </c>
      <c r="C145">
        <v>14</v>
      </c>
      <c r="D145">
        <v>54.1</v>
      </c>
      <c r="E145">
        <v>43.5</v>
      </c>
      <c r="F145">
        <v>44.9</v>
      </c>
      <c r="G145">
        <v>31.2</v>
      </c>
      <c r="H145">
        <v>27</v>
      </c>
      <c r="I145">
        <v>67.3</v>
      </c>
      <c r="J145">
        <v>106.9</v>
      </c>
      <c r="K145">
        <v>104.1</v>
      </c>
      <c r="L145">
        <v>128.1</v>
      </c>
      <c r="M145">
        <v>115.9</v>
      </c>
      <c r="N145">
        <v>61.9</v>
      </c>
      <c r="O145">
        <v>55.6</v>
      </c>
      <c r="P145">
        <v>51.8</v>
      </c>
      <c r="Q145">
        <v>31.7</v>
      </c>
      <c r="R145">
        <v>6.9</v>
      </c>
      <c r="S145">
        <v>24.8</v>
      </c>
      <c r="T145">
        <v>53.3</v>
      </c>
      <c r="U145">
        <v>67.400000000000006</v>
      </c>
      <c r="V145">
        <v>90.2</v>
      </c>
      <c r="W145">
        <v>76.400000000000006</v>
      </c>
      <c r="X145">
        <v>54.4</v>
      </c>
      <c r="Y145">
        <v>28.9</v>
      </c>
      <c r="Z145">
        <v>66.900000000000006</v>
      </c>
      <c r="AA145">
        <v>39</v>
      </c>
      <c r="AB145">
        <v>29.7</v>
      </c>
      <c r="AC145">
        <v>29.1</v>
      </c>
      <c r="AD145">
        <v>30.2</v>
      </c>
      <c r="AE145">
        <v>48.1</v>
      </c>
      <c r="AF145">
        <v>63.1</v>
      </c>
      <c r="AG145">
        <v>81</v>
      </c>
      <c r="AH145">
        <v>122.2</v>
      </c>
      <c r="AI145">
        <v>75.5</v>
      </c>
      <c r="AJ145">
        <v>116.4</v>
      </c>
      <c r="AK145">
        <v>106</v>
      </c>
      <c r="AL145">
        <v>58.4</v>
      </c>
      <c r="AM145">
        <v>34.700000000000003</v>
      </c>
      <c r="AN145">
        <v>23</v>
      </c>
      <c r="AO145">
        <v>55.6</v>
      </c>
      <c r="AP145">
        <v>127.8</v>
      </c>
      <c r="AQ145">
        <v>141.5</v>
      </c>
      <c r="AR145">
        <v>124.1</v>
      </c>
      <c r="AS145">
        <v>94.7</v>
      </c>
      <c r="AT145">
        <v>54.1</v>
      </c>
      <c r="AU145">
        <v>49.8</v>
      </c>
      <c r="AV145">
        <v>38.200000000000003</v>
      </c>
      <c r="AW145">
        <v>34.200000000000003</v>
      </c>
      <c r="AX145">
        <v>30.1</v>
      </c>
      <c r="AY145">
        <v>39.799999999999997</v>
      </c>
      <c r="AZ145">
        <v>50.7</v>
      </c>
      <c r="BA145">
        <v>99.8</v>
      </c>
      <c r="BB145">
        <v>89.7</v>
      </c>
      <c r="BC145">
        <v>96.7</v>
      </c>
      <c r="BD145">
        <v>98.9</v>
      </c>
      <c r="BE145">
        <v>66.599999999999994</v>
      </c>
      <c r="BF145">
        <v>71</v>
      </c>
      <c r="BG145">
        <v>36.6</v>
      </c>
      <c r="BH145">
        <v>19.5</v>
      </c>
      <c r="BI145">
        <v>22</v>
      </c>
      <c r="BJ145">
        <v>3.7</v>
      </c>
      <c r="BK145">
        <v>21.7</v>
      </c>
      <c r="BL145">
        <v>32.5</v>
      </c>
      <c r="BM145">
        <v>44.1</v>
      </c>
      <c r="BN145">
        <v>64.5</v>
      </c>
      <c r="BO145">
        <v>53.1</v>
      </c>
      <c r="BP145">
        <v>66.8</v>
      </c>
      <c r="BQ145">
        <v>34.5</v>
      </c>
      <c r="BR145">
        <v>14.9</v>
      </c>
      <c r="BS145">
        <v>17.7</v>
      </c>
      <c r="BT145">
        <v>20.8</v>
      </c>
      <c r="BU145">
        <v>10.4</v>
      </c>
      <c r="BV145">
        <v>15.2</v>
      </c>
      <c r="BW145">
        <v>31</v>
      </c>
      <c r="BX145">
        <v>79</v>
      </c>
      <c r="BY145">
        <v>-100</v>
      </c>
    </row>
    <row r="146" spans="2:77" x14ac:dyDescent="0.15">
      <c r="B146">
        <v>5</v>
      </c>
      <c r="C146">
        <v>15</v>
      </c>
      <c r="D146">
        <v>60.9</v>
      </c>
      <c r="E146">
        <v>38.200000000000003</v>
      </c>
      <c r="F146">
        <v>41.5</v>
      </c>
      <c r="G146">
        <v>32</v>
      </c>
      <c r="H146">
        <v>27.8</v>
      </c>
      <c r="I146">
        <v>63.4</v>
      </c>
      <c r="J146">
        <v>106.8</v>
      </c>
      <c r="K146">
        <v>103.8</v>
      </c>
      <c r="L146">
        <v>123.6</v>
      </c>
      <c r="M146">
        <v>119.9</v>
      </c>
      <c r="N146">
        <v>59.4</v>
      </c>
      <c r="O146">
        <v>58.1</v>
      </c>
      <c r="P146">
        <v>51.6</v>
      </c>
      <c r="Q146">
        <v>32</v>
      </c>
      <c r="R146">
        <v>7</v>
      </c>
      <c r="S146">
        <v>23.7</v>
      </c>
      <c r="T146">
        <v>51.7</v>
      </c>
      <c r="U146">
        <v>67.599999999999994</v>
      </c>
      <c r="V146">
        <v>117.3</v>
      </c>
      <c r="W146">
        <v>75</v>
      </c>
      <c r="X146">
        <v>57.9</v>
      </c>
      <c r="Y146">
        <v>28.7</v>
      </c>
      <c r="Z146">
        <v>73.5</v>
      </c>
      <c r="AA146">
        <v>39.4</v>
      </c>
      <c r="AB146">
        <v>29.8</v>
      </c>
      <c r="AC146">
        <v>27.3</v>
      </c>
      <c r="AD146">
        <v>27.3</v>
      </c>
      <c r="AE146">
        <v>49.6</v>
      </c>
      <c r="AF146">
        <v>65.2</v>
      </c>
      <c r="AG146">
        <v>82.1</v>
      </c>
      <c r="AH146">
        <v>124.4</v>
      </c>
      <c r="AI146">
        <v>77.7</v>
      </c>
      <c r="AJ146">
        <v>117.9</v>
      </c>
      <c r="AK146">
        <v>102.9</v>
      </c>
      <c r="AL146">
        <v>58.7</v>
      </c>
      <c r="AM146">
        <v>35.799999999999997</v>
      </c>
      <c r="AN146">
        <v>24.1</v>
      </c>
      <c r="AO146">
        <v>53.9</v>
      </c>
      <c r="AP146">
        <v>128</v>
      </c>
      <c r="AQ146">
        <v>142.5</v>
      </c>
      <c r="AR146">
        <v>123.1</v>
      </c>
      <c r="AS146">
        <v>87.3</v>
      </c>
      <c r="AT146">
        <v>52.8</v>
      </c>
      <c r="AU146">
        <v>52.3</v>
      </c>
      <c r="AV146">
        <v>38.6</v>
      </c>
      <c r="AW146">
        <v>35.1</v>
      </c>
      <c r="AX146">
        <v>33.700000000000003</v>
      </c>
      <c r="AY146">
        <v>40.200000000000003</v>
      </c>
      <c r="AZ146">
        <v>44.9</v>
      </c>
      <c r="BA146">
        <v>102.2</v>
      </c>
      <c r="BB146">
        <v>90.1</v>
      </c>
      <c r="BC146">
        <v>99</v>
      </c>
      <c r="BD146">
        <v>97.2</v>
      </c>
      <c r="BE146">
        <v>65</v>
      </c>
      <c r="BF146">
        <v>100.6</v>
      </c>
      <c r="BG146">
        <v>36</v>
      </c>
      <c r="BH146">
        <v>19</v>
      </c>
      <c r="BI146">
        <v>22.7</v>
      </c>
      <c r="BJ146">
        <v>6.7</v>
      </c>
      <c r="BK146">
        <v>21</v>
      </c>
      <c r="BL146">
        <v>35.5</v>
      </c>
      <c r="BM146">
        <v>44.3</v>
      </c>
      <c r="BN146">
        <v>68.400000000000006</v>
      </c>
      <c r="BO146">
        <v>54.1</v>
      </c>
      <c r="BP146">
        <v>65.099999999999994</v>
      </c>
      <c r="BQ146">
        <v>37.200000000000003</v>
      </c>
      <c r="BR146">
        <v>16.600000000000001</v>
      </c>
      <c r="BS146">
        <v>16.5</v>
      </c>
      <c r="BT146">
        <v>20.399999999999999</v>
      </c>
      <c r="BU146">
        <v>9.8000000000000007</v>
      </c>
      <c r="BV146">
        <v>14.8</v>
      </c>
      <c r="BW146">
        <v>34.6</v>
      </c>
      <c r="BX146">
        <v>74.400000000000006</v>
      </c>
      <c r="BY146">
        <v>-100</v>
      </c>
    </row>
    <row r="147" spans="2:77" x14ac:dyDescent="0.15">
      <c r="B147">
        <v>5</v>
      </c>
      <c r="C147">
        <v>16</v>
      </c>
      <c r="D147">
        <v>61.3</v>
      </c>
      <c r="E147">
        <v>38.799999999999997</v>
      </c>
      <c r="F147">
        <v>37.799999999999997</v>
      </c>
      <c r="G147">
        <v>31.9</v>
      </c>
      <c r="H147">
        <v>27.9</v>
      </c>
      <c r="I147">
        <v>66.7</v>
      </c>
      <c r="J147">
        <v>106.2</v>
      </c>
      <c r="K147">
        <v>106.4</v>
      </c>
      <c r="L147">
        <v>120.9</v>
      </c>
      <c r="M147">
        <v>117.8</v>
      </c>
      <c r="N147">
        <v>61.7</v>
      </c>
      <c r="O147">
        <v>56.5</v>
      </c>
      <c r="P147">
        <v>50.8</v>
      </c>
      <c r="Q147">
        <v>31.5</v>
      </c>
      <c r="R147">
        <v>8.5</v>
      </c>
      <c r="S147">
        <v>22.3</v>
      </c>
      <c r="T147">
        <v>50.6</v>
      </c>
      <c r="U147">
        <v>67.3</v>
      </c>
      <c r="V147">
        <v>113.8</v>
      </c>
      <c r="W147">
        <v>77</v>
      </c>
      <c r="X147">
        <v>58.8</v>
      </c>
      <c r="Y147">
        <v>41.2</v>
      </c>
      <c r="Z147">
        <v>73.900000000000006</v>
      </c>
      <c r="AA147">
        <v>40.5</v>
      </c>
      <c r="AB147">
        <v>29.7</v>
      </c>
      <c r="AC147">
        <v>30</v>
      </c>
      <c r="AD147">
        <v>30.5</v>
      </c>
      <c r="AE147">
        <v>49.6</v>
      </c>
      <c r="AF147">
        <v>66.599999999999994</v>
      </c>
      <c r="AG147">
        <v>80</v>
      </c>
      <c r="AH147">
        <v>135.9</v>
      </c>
      <c r="AI147">
        <v>80.3</v>
      </c>
      <c r="AJ147">
        <v>114.5</v>
      </c>
      <c r="AK147">
        <v>100.7</v>
      </c>
      <c r="AL147">
        <v>57.8</v>
      </c>
      <c r="AM147">
        <v>37</v>
      </c>
      <c r="AN147">
        <v>22.9</v>
      </c>
      <c r="AO147">
        <v>57.4</v>
      </c>
      <c r="AP147">
        <v>126.4</v>
      </c>
      <c r="AQ147">
        <v>143.30000000000001</v>
      </c>
      <c r="AR147">
        <v>120.6</v>
      </c>
      <c r="AS147">
        <v>79.8</v>
      </c>
      <c r="AT147">
        <v>54.5</v>
      </c>
      <c r="AU147">
        <v>53.4</v>
      </c>
      <c r="AV147">
        <v>40</v>
      </c>
      <c r="AW147">
        <v>34</v>
      </c>
      <c r="AX147">
        <v>33.200000000000003</v>
      </c>
      <c r="AY147">
        <v>49.4</v>
      </c>
      <c r="AZ147">
        <v>41.6</v>
      </c>
      <c r="BA147">
        <v>101.6</v>
      </c>
      <c r="BB147">
        <v>89.4</v>
      </c>
      <c r="BC147">
        <v>97.9</v>
      </c>
      <c r="BD147">
        <v>96</v>
      </c>
      <c r="BE147">
        <v>62.5</v>
      </c>
      <c r="BF147">
        <v>99.8</v>
      </c>
      <c r="BG147">
        <v>35.299999999999997</v>
      </c>
      <c r="BH147">
        <v>19.3</v>
      </c>
      <c r="BI147">
        <v>21.5</v>
      </c>
      <c r="BJ147">
        <v>7</v>
      </c>
      <c r="BK147">
        <v>20.2</v>
      </c>
      <c r="BL147">
        <v>37.299999999999997</v>
      </c>
      <c r="BM147">
        <v>44.1</v>
      </c>
      <c r="BN147">
        <v>75.2</v>
      </c>
      <c r="BO147">
        <v>58.2</v>
      </c>
      <c r="BP147">
        <v>62.4</v>
      </c>
      <c r="BQ147">
        <v>37.6</v>
      </c>
      <c r="BR147">
        <v>19.5</v>
      </c>
      <c r="BS147">
        <v>15.3</v>
      </c>
      <c r="BT147">
        <v>23.2</v>
      </c>
      <c r="BU147">
        <v>10.199999999999999</v>
      </c>
      <c r="BV147">
        <v>14.1</v>
      </c>
      <c r="BW147">
        <v>32.700000000000003</v>
      </c>
      <c r="BX147">
        <v>72.2</v>
      </c>
      <c r="BY147">
        <v>-100</v>
      </c>
    </row>
    <row r="148" spans="2:77" x14ac:dyDescent="0.15">
      <c r="B148">
        <v>5</v>
      </c>
      <c r="C148">
        <v>17</v>
      </c>
      <c r="D148">
        <v>54.9</v>
      </c>
      <c r="E148">
        <v>42</v>
      </c>
      <c r="F148">
        <v>39.9</v>
      </c>
      <c r="G148">
        <v>32.6</v>
      </c>
      <c r="H148">
        <v>-100</v>
      </c>
      <c r="I148">
        <v>73.400000000000006</v>
      </c>
      <c r="J148">
        <v>104.1</v>
      </c>
      <c r="K148">
        <v>103.1</v>
      </c>
      <c r="L148">
        <v>114</v>
      </c>
      <c r="M148">
        <v>109.1</v>
      </c>
      <c r="N148">
        <v>61.5</v>
      </c>
      <c r="O148">
        <v>57.9</v>
      </c>
      <c r="P148">
        <v>50.8</v>
      </c>
      <c r="Q148">
        <v>33.5</v>
      </c>
      <c r="R148">
        <v>9.8000000000000007</v>
      </c>
      <c r="S148">
        <v>20.5</v>
      </c>
      <c r="T148">
        <v>48.5</v>
      </c>
      <c r="U148">
        <v>68.400000000000006</v>
      </c>
      <c r="V148">
        <v>109</v>
      </c>
      <c r="W148">
        <v>81</v>
      </c>
      <c r="X148">
        <v>58</v>
      </c>
      <c r="Y148">
        <v>36</v>
      </c>
      <c r="Z148">
        <v>73.5</v>
      </c>
      <c r="AA148">
        <v>42.5</v>
      </c>
      <c r="AB148">
        <v>32.9</v>
      </c>
      <c r="AC148">
        <v>31.5</v>
      </c>
      <c r="AD148">
        <v>32.5</v>
      </c>
      <c r="AE148">
        <v>46.6</v>
      </c>
      <c r="AF148">
        <v>67.400000000000006</v>
      </c>
      <c r="AG148">
        <v>79.599999999999994</v>
      </c>
      <c r="AH148">
        <v>130.80000000000001</v>
      </c>
      <c r="AI148">
        <v>78.599999999999994</v>
      </c>
      <c r="AJ148">
        <v>118</v>
      </c>
      <c r="AK148">
        <v>106.8</v>
      </c>
      <c r="AL148">
        <v>60.6</v>
      </c>
      <c r="AM148">
        <v>33.799999999999997</v>
      </c>
      <c r="AN148">
        <v>19.899999999999999</v>
      </c>
      <c r="AO148">
        <v>59.9</v>
      </c>
      <c r="AP148">
        <v>124.3</v>
      </c>
      <c r="AQ148">
        <v>143.1</v>
      </c>
      <c r="AR148">
        <v>117.6</v>
      </c>
      <c r="AS148">
        <v>76.599999999999994</v>
      </c>
      <c r="AT148">
        <v>57.4</v>
      </c>
      <c r="AU148">
        <v>53.4</v>
      </c>
      <c r="AV148">
        <v>41.3</v>
      </c>
      <c r="AW148">
        <v>33.6</v>
      </c>
      <c r="AX148">
        <v>32.799999999999997</v>
      </c>
      <c r="AY148">
        <v>51.3</v>
      </c>
      <c r="AZ148">
        <v>50</v>
      </c>
      <c r="BA148">
        <v>99.5</v>
      </c>
      <c r="BB148">
        <v>87.9</v>
      </c>
      <c r="BC148">
        <v>95.6</v>
      </c>
      <c r="BD148">
        <v>94.5</v>
      </c>
      <c r="BE148">
        <v>62</v>
      </c>
      <c r="BF148">
        <v>92.2</v>
      </c>
      <c r="BG148">
        <v>34.200000000000003</v>
      </c>
      <c r="BH148">
        <v>19.5</v>
      </c>
      <c r="BI148">
        <v>20.5</v>
      </c>
      <c r="BJ148">
        <v>6.8</v>
      </c>
      <c r="BK148">
        <v>19.5</v>
      </c>
      <c r="BL148">
        <v>36</v>
      </c>
      <c r="BM148">
        <v>10039.5</v>
      </c>
      <c r="BN148">
        <v>75.599999999999994</v>
      </c>
      <c r="BO148">
        <v>58.9</v>
      </c>
      <c r="BP148">
        <v>61.4</v>
      </c>
      <c r="BQ148">
        <v>40.4</v>
      </c>
      <c r="BR148">
        <v>19.5</v>
      </c>
      <c r="BS148">
        <v>18.2</v>
      </c>
      <c r="BT148">
        <v>24.3</v>
      </c>
      <c r="BU148">
        <v>9.6</v>
      </c>
      <c r="BV148">
        <v>14</v>
      </c>
      <c r="BW148">
        <v>32.6</v>
      </c>
      <c r="BX148">
        <v>70</v>
      </c>
      <c r="BY148">
        <v>-100</v>
      </c>
    </row>
    <row r="149" spans="2:77" x14ac:dyDescent="0.15">
      <c r="B149">
        <v>5</v>
      </c>
      <c r="C149">
        <v>18</v>
      </c>
      <c r="D149">
        <v>48.1</v>
      </c>
      <c r="E149">
        <v>42.6</v>
      </c>
      <c r="F149">
        <v>40.299999999999997</v>
      </c>
      <c r="G149">
        <v>30.4</v>
      </c>
      <c r="H149">
        <v>-100</v>
      </c>
      <c r="I149">
        <v>69.099999999999994</v>
      </c>
      <c r="J149">
        <v>104.6</v>
      </c>
      <c r="K149">
        <v>102.2</v>
      </c>
      <c r="L149">
        <v>106.4</v>
      </c>
      <c r="M149">
        <v>98.5</v>
      </c>
      <c r="N149">
        <v>59.6</v>
      </c>
      <c r="O149">
        <v>55.6</v>
      </c>
      <c r="P149">
        <v>50.1</v>
      </c>
      <c r="Q149">
        <v>32.9</v>
      </c>
      <c r="R149">
        <v>9.8000000000000007</v>
      </c>
      <c r="S149">
        <v>18.7</v>
      </c>
      <c r="T149">
        <v>50.4</v>
      </c>
      <c r="U149">
        <v>68.3</v>
      </c>
      <c r="V149">
        <v>101.6</v>
      </c>
      <c r="W149">
        <v>84.6</v>
      </c>
      <c r="X149">
        <v>62.7</v>
      </c>
      <c r="Y149">
        <v>32.9</v>
      </c>
      <c r="Z149">
        <v>69.900000000000006</v>
      </c>
      <c r="AA149">
        <v>44</v>
      </c>
      <c r="AB149">
        <v>33.9</v>
      </c>
      <c r="AC149">
        <v>28.2</v>
      </c>
      <c r="AD149">
        <v>31.2</v>
      </c>
      <c r="AE149">
        <v>44.1</v>
      </c>
      <c r="AF149">
        <v>68</v>
      </c>
      <c r="AG149">
        <v>77.7</v>
      </c>
      <c r="AH149">
        <v>154.30000000000001</v>
      </c>
      <c r="AI149">
        <v>81.2</v>
      </c>
      <c r="AJ149">
        <v>122.9</v>
      </c>
      <c r="AK149">
        <v>106.9</v>
      </c>
      <c r="AL149">
        <v>60.5</v>
      </c>
      <c r="AM149">
        <v>34.299999999999997</v>
      </c>
      <c r="AN149">
        <v>19.600000000000001</v>
      </c>
      <c r="AO149">
        <v>63.3</v>
      </c>
      <c r="AP149">
        <v>120.8</v>
      </c>
      <c r="AQ149">
        <v>141.30000000000001</v>
      </c>
      <c r="AR149">
        <v>116.7</v>
      </c>
      <c r="AS149">
        <v>74.5</v>
      </c>
      <c r="AT149">
        <v>58.1</v>
      </c>
      <c r="AU149">
        <v>53</v>
      </c>
      <c r="AV149">
        <v>40.6</v>
      </c>
      <c r="AW149">
        <v>32.9</v>
      </c>
      <c r="AX149">
        <v>31.3</v>
      </c>
      <c r="AY149">
        <v>50.8</v>
      </c>
      <c r="AZ149">
        <v>50.4</v>
      </c>
      <c r="BA149">
        <v>98.3</v>
      </c>
      <c r="BB149">
        <v>85.6</v>
      </c>
      <c r="BC149">
        <v>93.6</v>
      </c>
      <c r="BD149">
        <v>95.1</v>
      </c>
      <c r="BE149">
        <v>62</v>
      </c>
      <c r="BF149">
        <v>86.6</v>
      </c>
      <c r="BG149">
        <v>36.1</v>
      </c>
      <c r="BH149">
        <v>20.6</v>
      </c>
      <c r="BI149">
        <v>19.899999999999999</v>
      </c>
      <c r="BJ149">
        <v>6.1</v>
      </c>
      <c r="BK149">
        <v>19.5</v>
      </c>
      <c r="BL149">
        <v>38.9</v>
      </c>
      <c r="BM149">
        <v>10046.1</v>
      </c>
      <c r="BN149">
        <v>82.8</v>
      </c>
      <c r="BO149">
        <v>57.8</v>
      </c>
      <c r="BP149">
        <v>64.099999999999994</v>
      </c>
      <c r="BQ149">
        <v>41.2</v>
      </c>
      <c r="BR149">
        <v>19.2</v>
      </c>
      <c r="BS149">
        <v>19.899999999999999</v>
      </c>
      <c r="BT149">
        <v>21.6</v>
      </c>
      <c r="BU149">
        <v>8.6999999999999993</v>
      </c>
      <c r="BV149">
        <v>18</v>
      </c>
      <c r="BW149">
        <v>32.299999999999997</v>
      </c>
      <c r="BX149">
        <v>66.7</v>
      </c>
      <c r="BY149">
        <v>-100</v>
      </c>
    </row>
    <row r="150" spans="2:77" x14ac:dyDescent="0.15">
      <c r="B150">
        <v>5</v>
      </c>
      <c r="C150">
        <v>19</v>
      </c>
      <c r="D150">
        <v>42.7</v>
      </c>
      <c r="E150">
        <v>42.6</v>
      </c>
      <c r="F150">
        <v>43</v>
      </c>
      <c r="G150">
        <v>30.6</v>
      </c>
      <c r="H150">
        <v>27.5</v>
      </c>
      <c r="I150">
        <v>66.900000000000006</v>
      </c>
      <c r="J150">
        <v>103.9</v>
      </c>
      <c r="K150">
        <v>102</v>
      </c>
      <c r="L150">
        <v>100.1</v>
      </c>
      <c r="M150">
        <v>92.9</v>
      </c>
      <c r="N150">
        <v>60.5</v>
      </c>
      <c r="O150">
        <v>56.3</v>
      </c>
      <c r="P150">
        <v>50.9</v>
      </c>
      <c r="Q150">
        <v>31.3</v>
      </c>
      <c r="R150">
        <v>9.6999999999999993</v>
      </c>
      <c r="S150">
        <v>20</v>
      </c>
      <c r="T150">
        <v>50.4</v>
      </c>
      <c r="U150">
        <v>68.400000000000006</v>
      </c>
      <c r="V150">
        <v>99.1</v>
      </c>
      <c r="W150">
        <v>82.8</v>
      </c>
      <c r="X150">
        <v>61.4</v>
      </c>
      <c r="Y150">
        <v>28.5</v>
      </c>
      <c r="Z150">
        <v>64.599999999999994</v>
      </c>
      <c r="AA150">
        <v>46</v>
      </c>
      <c r="AB150">
        <v>36.799999999999997</v>
      </c>
      <c r="AC150">
        <v>27.8</v>
      </c>
      <c r="AD150">
        <v>28.9</v>
      </c>
      <c r="AE150">
        <v>43.3</v>
      </c>
      <c r="AF150">
        <v>71.2</v>
      </c>
      <c r="AG150">
        <v>78.400000000000006</v>
      </c>
      <c r="AH150">
        <v>152.1</v>
      </c>
      <c r="AI150">
        <v>82.9</v>
      </c>
      <c r="AJ150">
        <v>115.4</v>
      </c>
      <c r="AK150">
        <v>103.5</v>
      </c>
      <c r="AL150">
        <v>57.2</v>
      </c>
      <c r="AM150">
        <v>34.200000000000003</v>
      </c>
      <c r="AN150">
        <v>19.600000000000001</v>
      </c>
      <c r="AO150">
        <v>63.7</v>
      </c>
      <c r="AP150">
        <v>116</v>
      </c>
      <c r="AQ150">
        <v>146.30000000000001</v>
      </c>
      <c r="AR150">
        <v>117</v>
      </c>
      <c r="AS150">
        <v>76.900000000000006</v>
      </c>
      <c r="AT150">
        <v>59.1</v>
      </c>
      <c r="AU150">
        <v>51.5</v>
      </c>
      <c r="AV150">
        <v>39.299999999999997</v>
      </c>
      <c r="AW150">
        <v>33.5</v>
      </c>
      <c r="AX150">
        <v>29.5</v>
      </c>
      <c r="AY150">
        <v>51.5</v>
      </c>
      <c r="AZ150">
        <v>47.5</v>
      </c>
      <c r="BA150">
        <v>101.4</v>
      </c>
      <c r="BB150">
        <v>84.8</v>
      </c>
      <c r="BC150">
        <v>103.8</v>
      </c>
      <c r="BD150">
        <v>95.7</v>
      </c>
      <c r="BE150">
        <v>63.1</v>
      </c>
      <c r="BF150">
        <v>83.8</v>
      </c>
      <c r="BG150">
        <v>38.5</v>
      </c>
      <c r="BH150">
        <v>25.4</v>
      </c>
      <c r="BI150">
        <v>18.7</v>
      </c>
      <c r="BJ150">
        <v>5</v>
      </c>
      <c r="BK150">
        <v>21.8</v>
      </c>
      <c r="BL150">
        <v>36.200000000000003</v>
      </c>
      <c r="BM150">
        <v>46.1</v>
      </c>
      <c r="BN150">
        <v>82.2</v>
      </c>
      <c r="BO150">
        <v>58.2</v>
      </c>
      <c r="BP150">
        <v>66.900000000000006</v>
      </c>
      <c r="BQ150">
        <v>43.7</v>
      </c>
      <c r="BR150">
        <v>18.2</v>
      </c>
      <c r="BS150">
        <v>18.3</v>
      </c>
      <c r="BT150">
        <v>19.3</v>
      </c>
      <c r="BU150">
        <v>7.4</v>
      </c>
      <c r="BV150">
        <v>19.8</v>
      </c>
      <c r="BW150">
        <v>35.6</v>
      </c>
      <c r="BX150">
        <v>66.8</v>
      </c>
      <c r="BY150">
        <v>-100</v>
      </c>
    </row>
    <row r="151" spans="2:77" x14ac:dyDescent="0.15">
      <c r="B151">
        <v>5</v>
      </c>
      <c r="C151">
        <v>20</v>
      </c>
      <c r="D151">
        <v>38.700000000000003</v>
      </c>
      <c r="E151">
        <v>38.799999999999997</v>
      </c>
      <c r="F151">
        <v>40.4</v>
      </c>
      <c r="G151">
        <v>32.5</v>
      </c>
      <c r="H151">
        <v>28.9</v>
      </c>
      <c r="I151">
        <v>67.7</v>
      </c>
      <c r="J151">
        <v>102.3</v>
      </c>
      <c r="K151">
        <v>100</v>
      </c>
      <c r="L151">
        <v>92.9</v>
      </c>
      <c r="M151">
        <v>92.7</v>
      </c>
      <c r="N151">
        <v>64.2</v>
      </c>
      <c r="O151">
        <v>57.1</v>
      </c>
      <c r="P151">
        <v>50</v>
      </c>
      <c r="Q151">
        <v>29.6</v>
      </c>
      <c r="R151">
        <v>10.3</v>
      </c>
      <c r="S151">
        <v>21.4</v>
      </c>
      <c r="T151">
        <v>49.6</v>
      </c>
      <c r="U151">
        <v>66.5</v>
      </c>
      <c r="V151">
        <v>97.8</v>
      </c>
      <c r="W151">
        <v>76.7</v>
      </c>
      <c r="X151">
        <v>57.1</v>
      </c>
      <c r="Y151">
        <v>25.5</v>
      </c>
      <c r="Z151">
        <v>59.5</v>
      </c>
      <c r="AA151">
        <v>46.4</v>
      </c>
      <c r="AB151">
        <v>38.1</v>
      </c>
      <c r="AC151">
        <v>27.3</v>
      </c>
      <c r="AD151">
        <v>25.9</v>
      </c>
      <c r="AE151">
        <v>43.4</v>
      </c>
      <c r="AF151">
        <v>74.099999999999994</v>
      </c>
      <c r="AG151">
        <v>75.599999999999994</v>
      </c>
      <c r="AH151">
        <v>144.9</v>
      </c>
      <c r="AI151">
        <v>80.7</v>
      </c>
      <c r="AJ151">
        <v>108</v>
      </c>
      <c r="AK151">
        <v>101.3</v>
      </c>
      <c r="AL151">
        <v>54.6</v>
      </c>
      <c r="AM151">
        <v>35.700000000000003</v>
      </c>
      <c r="AN151">
        <v>20.7</v>
      </c>
      <c r="AO151">
        <v>63</v>
      </c>
      <c r="AP151">
        <v>115</v>
      </c>
      <c r="AQ151">
        <v>154.4</v>
      </c>
      <c r="AR151">
        <v>121.1</v>
      </c>
      <c r="AS151">
        <v>79</v>
      </c>
      <c r="AT151">
        <v>58.6</v>
      </c>
      <c r="AU151">
        <v>49.9</v>
      </c>
      <c r="AV151">
        <v>36</v>
      </c>
      <c r="AW151">
        <v>34.200000000000003</v>
      </c>
      <c r="AX151">
        <v>29.4</v>
      </c>
      <c r="AY151">
        <v>54.4</v>
      </c>
      <c r="AZ151">
        <v>49.7</v>
      </c>
      <c r="BA151">
        <v>101.7</v>
      </c>
      <c r="BB151">
        <v>84.6</v>
      </c>
      <c r="BC151">
        <v>105.9</v>
      </c>
      <c r="BD151">
        <v>96.5</v>
      </c>
      <c r="BE151">
        <v>64.3</v>
      </c>
      <c r="BF151">
        <v>80.5</v>
      </c>
      <c r="BG151">
        <v>35.9</v>
      </c>
      <c r="BH151">
        <v>25.1</v>
      </c>
      <c r="BI151">
        <v>19.8</v>
      </c>
      <c r="BJ151">
        <v>6.1</v>
      </c>
      <c r="BK151">
        <v>23.8</v>
      </c>
      <c r="BL151">
        <v>37.4</v>
      </c>
      <c r="BM151">
        <v>46</v>
      </c>
      <c r="BN151">
        <v>82.3</v>
      </c>
      <c r="BO151">
        <v>57.2</v>
      </c>
      <c r="BP151">
        <v>67.599999999999994</v>
      </c>
      <c r="BQ151">
        <v>49.3</v>
      </c>
      <c r="BR151">
        <v>19.399999999999999</v>
      </c>
      <c r="BS151">
        <v>17.899999999999999</v>
      </c>
      <c r="BT151">
        <v>19</v>
      </c>
      <c r="BU151">
        <v>9.1</v>
      </c>
      <c r="BV151">
        <v>17.399999999999999</v>
      </c>
      <c r="BW151">
        <v>46.5</v>
      </c>
      <c r="BX151">
        <v>71.900000000000006</v>
      </c>
      <c r="BY151">
        <v>-100</v>
      </c>
    </row>
    <row r="152" spans="2:77" x14ac:dyDescent="0.15">
      <c r="B152">
        <v>5</v>
      </c>
      <c r="C152">
        <v>21</v>
      </c>
      <c r="D152">
        <v>42.5</v>
      </c>
      <c r="E152">
        <v>39.200000000000003</v>
      </c>
      <c r="F152">
        <v>38.799999999999997</v>
      </c>
      <c r="G152">
        <v>30.5</v>
      </c>
      <c r="H152">
        <v>26.1</v>
      </c>
      <c r="I152">
        <v>69.599999999999994</v>
      </c>
      <c r="J152">
        <v>101.8</v>
      </c>
      <c r="K152">
        <v>97.4</v>
      </c>
      <c r="L152">
        <v>89.7</v>
      </c>
      <c r="M152">
        <v>91.4</v>
      </c>
      <c r="N152">
        <v>64.5</v>
      </c>
      <c r="O152">
        <v>55.8</v>
      </c>
      <c r="P152">
        <v>44.3</v>
      </c>
      <c r="Q152">
        <v>29.7</v>
      </c>
      <c r="R152">
        <v>10.8</v>
      </c>
      <c r="S152">
        <v>20.7</v>
      </c>
      <c r="T152">
        <v>48.1</v>
      </c>
      <c r="U152">
        <v>73.599999999999994</v>
      </c>
      <c r="V152">
        <v>94.6</v>
      </c>
      <c r="W152">
        <v>79.099999999999994</v>
      </c>
      <c r="X152">
        <v>57.1</v>
      </c>
      <c r="Y152">
        <v>24.7</v>
      </c>
      <c r="Z152">
        <v>63.9</v>
      </c>
      <c r="AA152">
        <v>45.4</v>
      </c>
      <c r="AB152">
        <v>36.799999999999997</v>
      </c>
      <c r="AC152">
        <v>30.7</v>
      </c>
      <c r="AD152">
        <v>25.5</v>
      </c>
      <c r="AE152">
        <v>48.4</v>
      </c>
      <c r="AF152">
        <v>78.3</v>
      </c>
      <c r="AG152">
        <v>74.8</v>
      </c>
      <c r="AH152">
        <v>133.80000000000001</v>
      </c>
      <c r="AI152">
        <v>79.3</v>
      </c>
      <c r="AJ152">
        <v>105.2</v>
      </c>
      <c r="AK152">
        <v>101.2</v>
      </c>
      <c r="AL152">
        <v>55.1</v>
      </c>
      <c r="AM152">
        <v>35.4</v>
      </c>
      <c r="AN152">
        <v>20.9</v>
      </c>
      <c r="AO152">
        <v>62.1</v>
      </c>
      <c r="AP152">
        <v>117.5</v>
      </c>
      <c r="AQ152">
        <v>10154.5</v>
      </c>
      <c r="AR152">
        <v>127.2</v>
      </c>
      <c r="AS152">
        <v>77.7</v>
      </c>
      <c r="AT152">
        <v>58.5</v>
      </c>
      <c r="AU152">
        <v>48.7</v>
      </c>
      <c r="AV152">
        <v>35.6</v>
      </c>
      <c r="AW152">
        <v>32.700000000000003</v>
      </c>
      <c r="AX152">
        <v>29.2</v>
      </c>
      <c r="AY152">
        <v>54.9</v>
      </c>
      <c r="AZ152">
        <v>50.8</v>
      </c>
      <c r="BA152">
        <v>103.2</v>
      </c>
      <c r="BB152">
        <v>85.7</v>
      </c>
      <c r="BC152">
        <v>105</v>
      </c>
      <c r="BD152">
        <v>95.9</v>
      </c>
      <c r="BE152">
        <v>64.3</v>
      </c>
      <c r="BF152">
        <v>75.900000000000006</v>
      </c>
      <c r="BG152">
        <v>34.9</v>
      </c>
      <c r="BH152">
        <v>25.7</v>
      </c>
      <c r="BI152">
        <v>24.2</v>
      </c>
      <c r="BJ152">
        <v>8.1</v>
      </c>
      <c r="BK152">
        <v>23</v>
      </c>
      <c r="BL152">
        <v>37.5</v>
      </c>
      <c r="BM152">
        <v>48.7</v>
      </c>
      <c r="BN152">
        <v>82.3</v>
      </c>
      <c r="BO152">
        <v>58.6</v>
      </c>
      <c r="BP152">
        <v>65.599999999999994</v>
      </c>
      <c r="BQ152">
        <v>47.7</v>
      </c>
      <c r="BR152">
        <v>19.7</v>
      </c>
      <c r="BS152">
        <v>19</v>
      </c>
      <c r="BT152">
        <v>17.3</v>
      </c>
      <c r="BU152">
        <v>9.3000000000000007</v>
      </c>
      <c r="BV152">
        <v>14.8</v>
      </c>
      <c r="BW152">
        <v>47.4</v>
      </c>
      <c r="BX152">
        <v>72.599999999999994</v>
      </c>
      <c r="BY152">
        <v>-100</v>
      </c>
    </row>
    <row r="153" spans="2:77" x14ac:dyDescent="0.15">
      <c r="B153">
        <v>5</v>
      </c>
      <c r="C153">
        <v>22</v>
      </c>
      <c r="D153">
        <v>49.4</v>
      </c>
      <c r="E153">
        <v>35.1</v>
      </c>
      <c r="F153">
        <v>38.799999999999997</v>
      </c>
      <c r="G153">
        <v>29.9</v>
      </c>
      <c r="H153">
        <v>26.7</v>
      </c>
      <c r="I153">
        <v>69.099999999999994</v>
      </c>
      <c r="J153">
        <v>106.2</v>
      </c>
      <c r="K153">
        <v>98.1</v>
      </c>
      <c r="L153">
        <v>86.4</v>
      </c>
      <c r="M153">
        <v>94</v>
      </c>
      <c r="N153">
        <v>74.7</v>
      </c>
      <c r="O153">
        <v>51.1</v>
      </c>
      <c r="P153">
        <v>42.1</v>
      </c>
      <c r="Q153">
        <v>26</v>
      </c>
      <c r="R153">
        <v>11.1</v>
      </c>
      <c r="S153">
        <v>20.5</v>
      </c>
      <c r="T153">
        <v>46.5</v>
      </c>
      <c r="U153">
        <v>76.900000000000006</v>
      </c>
      <c r="V153">
        <v>90</v>
      </c>
      <c r="W153">
        <v>77.5</v>
      </c>
      <c r="X153">
        <v>52.4</v>
      </c>
      <c r="Y153">
        <v>18.399999999999999</v>
      </c>
      <c r="Z153">
        <v>59.2</v>
      </c>
      <c r="AA153">
        <v>44.7</v>
      </c>
      <c r="AB153">
        <v>35.9</v>
      </c>
      <c r="AC153">
        <v>37.200000000000003</v>
      </c>
      <c r="AD153">
        <v>28.4</v>
      </c>
      <c r="AE153">
        <v>46.9</v>
      </c>
      <c r="AF153">
        <v>81.400000000000006</v>
      </c>
      <c r="AG153">
        <v>75.400000000000006</v>
      </c>
      <c r="AH153">
        <v>125.9</v>
      </c>
      <c r="AI153">
        <v>77.8</v>
      </c>
      <c r="AJ153">
        <v>113.8</v>
      </c>
      <c r="AK153">
        <v>104.1</v>
      </c>
      <c r="AL153">
        <v>54.2</v>
      </c>
      <c r="AM153">
        <v>35.1</v>
      </c>
      <c r="AN153">
        <v>20.399999999999999</v>
      </c>
      <c r="AO153">
        <v>62.3</v>
      </c>
      <c r="AP153">
        <v>116.5</v>
      </c>
      <c r="AQ153">
        <v>10154.1</v>
      </c>
      <c r="AR153">
        <v>122.4</v>
      </c>
      <c r="AS153">
        <v>87.8</v>
      </c>
      <c r="AT153">
        <v>57.7</v>
      </c>
      <c r="AU153">
        <v>49.4</v>
      </c>
      <c r="AV153">
        <v>37.6</v>
      </c>
      <c r="AW153">
        <v>31.6</v>
      </c>
      <c r="AX153">
        <v>29.4</v>
      </c>
      <c r="AY153">
        <v>54.3</v>
      </c>
      <c r="AZ153">
        <v>54.5</v>
      </c>
      <c r="BA153">
        <v>111.4</v>
      </c>
      <c r="BB153">
        <v>88</v>
      </c>
      <c r="BC153">
        <v>105.9</v>
      </c>
      <c r="BD153">
        <v>97.2</v>
      </c>
      <c r="BE153">
        <v>64.8</v>
      </c>
      <c r="BF153">
        <v>72.900000000000006</v>
      </c>
      <c r="BG153">
        <v>36.200000000000003</v>
      </c>
      <c r="BH153">
        <v>32.1</v>
      </c>
      <c r="BI153">
        <v>27.1</v>
      </c>
      <c r="BJ153">
        <v>7.2</v>
      </c>
      <c r="BK153">
        <v>22</v>
      </c>
      <c r="BL153">
        <v>38.5</v>
      </c>
      <c r="BM153">
        <v>49.1</v>
      </c>
      <c r="BN153">
        <v>80.2</v>
      </c>
      <c r="BO153">
        <v>59.9</v>
      </c>
      <c r="BP153">
        <v>64.5</v>
      </c>
      <c r="BQ153">
        <v>43.7</v>
      </c>
      <c r="BR153">
        <v>20.100000000000001</v>
      </c>
      <c r="BS153">
        <v>21.5</v>
      </c>
      <c r="BT153">
        <v>14.5</v>
      </c>
      <c r="BU153">
        <v>10.8</v>
      </c>
      <c r="BV153">
        <v>12</v>
      </c>
      <c r="BW153">
        <v>40.799999999999997</v>
      </c>
      <c r="BX153">
        <v>71.099999999999994</v>
      </c>
      <c r="BY153">
        <v>-100</v>
      </c>
    </row>
    <row r="154" spans="2:77" x14ac:dyDescent="0.15">
      <c r="B154">
        <v>5</v>
      </c>
      <c r="C154">
        <v>23</v>
      </c>
      <c r="D154">
        <v>47.2</v>
      </c>
      <c r="E154">
        <v>35.6</v>
      </c>
      <c r="F154">
        <v>39.700000000000003</v>
      </c>
      <c r="G154">
        <v>29.6</v>
      </c>
      <c r="H154">
        <v>26.5</v>
      </c>
      <c r="I154">
        <v>66.099999999999994</v>
      </c>
      <c r="J154">
        <v>106.3</v>
      </c>
      <c r="K154">
        <v>96.3</v>
      </c>
      <c r="L154">
        <v>84.1</v>
      </c>
      <c r="M154">
        <v>109.1</v>
      </c>
      <c r="N154">
        <v>76.900000000000006</v>
      </c>
      <c r="O154">
        <v>49.5</v>
      </c>
      <c r="P154">
        <v>42.3</v>
      </c>
      <c r="Q154">
        <v>25.5</v>
      </c>
      <c r="R154">
        <v>12.6</v>
      </c>
      <c r="S154">
        <v>21.5</v>
      </c>
      <c r="T154">
        <v>45.8</v>
      </c>
      <c r="U154">
        <v>77.5</v>
      </c>
      <c r="V154">
        <v>89.7</v>
      </c>
      <c r="W154">
        <v>77.099999999999994</v>
      </c>
      <c r="X154">
        <v>47.7</v>
      </c>
      <c r="Y154">
        <v>20.100000000000001</v>
      </c>
      <c r="Z154">
        <v>54.3</v>
      </c>
      <c r="AA154">
        <v>47.4</v>
      </c>
      <c r="AB154">
        <v>33.5</v>
      </c>
      <c r="AC154">
        <v>39.9</v>
      </c>
      <c r="AD154">
        <v>31</v>
      </c>
      <c r="AE154">
        <v>44.2</v>
      </c>
      <c r="AF154">
        <v>83.5</v>
      </c>
      <c r="AG154">
        <v>74.5</v>
      </c>
      <c r="AH154">
        <v>123.7</v>
      </c>
      <c r="AI154">
        <v>75.7</v>
      </c>
      <c r="AJ154">
        <v>112.3</v>
      </c>
      <c r="AK154">
        <v>103.8</v>
      </c>
      <c r="AL154">
        <v>53.8</v>
      </c>
      <c r="AM154">
        <v>34.9</v>
      </c>
      <c r="AN154">
        <v>22</v>
      </c>
      <c r="AO154">
        <v>62.3</v>
      </c>
      <c r="AP154">
        <v>123.2</v>
      </c>
      <c r="AQ154">
        <v>156.4</v>
      </c>
      <c r="AR154">
        <v>112.4</v>
      </c>
      <c r="AS154">
        <v>90.9</v>
      </c>
      <c r="AT154">
        <v>57.8</v>
      </c>
      <c r="AU154">
        <v>53.3</v>
      </c>
      <c r="AV154">
        <v>37.9</v>
      </c>
      <c r="AW154">
        <v>32.4</v>
      </c>
      <c r="AX154">
        <v>28.2</v>
      </c>
      <c r="AY154">
        <v>53.8</v>
      </c>
      <c r="AZ154">
        <v>64.8</v>
      </c>
      <c r="BA154">
        <v>116.3</v>
      </c>
      <c r="BB154">
        <v>93.3</v>
      </c>
      <c r="BC154">
        <v>112.4</v>
      </c>
      <c r="BD154">
        <v>95.2</v>
      </c>
      <c r="BE154">
        <v>64.8</v>
      </c>
      <c r="BF154">
        <v>69.8</v>
      </c>
      <c r="BG154">
        <v>35.9</v>
      </c>
      <c r="BH154">
        <v>29.3</v>
      </c>
      <c r="BI154">
        <v>26.4</v>
      </c>
      <c r="BJ154">
        <v>6.5</v>
      </c>
      <c r="BK154">
        <v>21.5</v>
      </c>
      <c r="BL154">
        <v>37.799999999999997</v>
      </c>
      <c r="BM154">
        <v>47.9</v>
      </c>
      <c r="BN154">
        <v>79.2</v>
      </c>
      <c r="BO154">
        <v>67.3</v>
      </c>
      <c r="BP154">
        <v>64.8</v>
      </c>
      <c r="BQ154">
        <v>41.2</v>
      </c>
      <c r="BR154">
        <v>19.100000000000001</v>
      </c>
      <c r="BS154">
        <v>22.9</v>
      </c>
      <c r="BT154">
        <v>13.5</v>
      </c>
      <c r="BU154">
        <v>10.1</v>
      </c>
      <c r="BV154">
        <v>10.5</v>
      </c>
      <c r="BW154">
        <v>36.299999999999997</v>
      </c>
      <c r="BX154">
        <v>66.400000000000006</v>
      </c>
      <c r="BY154">
        <v>-100</v>
      </c>
    </row>
    <row r="155" spans="2:77" x14ac:dyDescent="0.15">
      <c r="B155">
        <v>5</v>
      </c>
      <c r="C155">
        <v>24</v>
      </c>
      <c r="D155">
        <v>65</v>
      </c>
      <c r="E155">
        <v>38.1</v>
      </c>
      <c r="F155">
        <v>38.299999999999997</v>
      </c>
      <c r="G155">
        <v>28.1</v>
      </c>
      <c r="H155">
        <v>29.2</v>
      </c>
      <c r="I155">
        <v>66</v>
      </c>
      <c r="J155">
        <v>104.2</v>
      </c>
      <c r="K155">
        <v>95.8</v>
      </c>
      <c r="L155">
        <v>84.4</v>
      </c>
      <c r="M155">
        <v>110.6</v>
      </c>
      <c r="N155">
        <v>70</v>
      </c>
      <c r="O155">
        <v>46.1</v>
      </c>
      <c r="P155">
        <v>44.4</v>
      </c>
      <c r="Q155">
        <v>26.5</v>
      </c>
      <c r="R155">
        <v>10.7</v>
      </c>
      <c r="S155">
        <v>21.5</v>
      </c>
      <c r="T155">
        <v>47.9</v>
      </c>
      <c r="U155">
        <v>74</v>
      </c>
      <c r="V155">
        <v>90.6</v>
      </c>
      <c r="W155">
        <v>78.2</v>
      </c>
      <c r="X155">
        <v>46.2</v>
      </c>
      <c r="Y155">
        <v>19.8</v>
      </c>
      <c r="Z155">
        <v>49.5</v>
      </c>
      <c r="AA155">
        <v>46.5</v>
      </c>
      <c r="AB155">
        <v>31.7</v>
      </c>
      <c r="AC155">
        <v>39</v>
      </c>
      <c r="AD155">
        <v>31.7</v>
      </c>
      <c r="AE155">
        <v>49.1</v>
      </c>
      <c r="AF155">
        <v>83.4</v>
      </c>
      <c r="AG155">
        <v>72.599999999999994</v>
      </c>
      <c r="AH155">
        <v>118</v>
      </c>
      <c r="AI155">
        <v>76.900000000000006</v>
      </c>
      <c r="AJ155">
        <v>111.4</v>
      </c>
      <c r="AK155">
        <v>103.8</v>
      </c>
      <c r="AL155">
        <v>54.9</v>
      </c>
      <c r="AM155">
        <v>34.299999999999997</v>
      </c>
      <c r="AN155">
        <v>23.3</v>
      </c>
      <c r="AO155">
        <v>60.9</v>
      </c>
      <c r="AP155">
        <v>135</v>
      </c>
      <c r="AQ155">
        <v>10150.5</v>
      </c>
      <c r="AR155">
        <v>114.5</v>
      </c>
      <c r="AS155">
        <v>86.6</v>
      </c>
      <c r="AT155">
        <v>56.4</v>
      </c>
      <c r="AU155">
        <v>54.7</v>
      </c>
      <c r="AV155">
        <v>38.5</v>
      </c>
      <c r="AW155">
        <v>32.5</v>
      </c>
      <c r="AX155">
        <v>28.2</v>
      </c>
      <c r="AY155">
        <v>52.6</v>
      </c>
      <c r="AZ155">
        <v>66</v>
      </c>
      <c r="BA155">
        <v>124.4</v>
      </c>
      <c r="BB155">
        <v>95.2</v>
      </c>
      <c r="BC155">
        <v>109.6</v>
      </c>
      <c r="BD155">
        <v>94.5</v>
      </c>
      <c r="BE155">
        <v>64.8</v>
      </c>
      <c r="BF155">
        <v>65.900000000000006</v>
      </c>
      <c r="BG155">
        <v>33.5</v>
      </c>
      <c r="BH155">
        <v>26.9</v>
      </c>
      <c r="BI155">
        <v>27.1</v>
      </c>
      <c r="BJ155">
        <v>6.2</v>
      </c>
      <c r="BK155">
        <v>19</v>
      </c>
      <c r="BL155">
        <v>36.6</v>
      </c>
      <c r="BM155">
        <v>47.2</v>
      </c>
      <c r="BN155">
        <v>78.400000000000006</v>
      </c>
      <c r="BO155">
        <v>68.599999999999994</v>
      </c>
      <c r="BP155">
        <v>61.6</v>
      </c>
      <c r="BQ155">
        <v>38.700000000000003</v>
      </c>
      <c r="BR155">
        <v>20.3</v>
      </c>
      <c r="BS155">
        <v>22.2</v>
      </c>
      <c r="BT155">
        <v>14</v>
      </c>
      <c r="BU155">
        <v>9.6999999999999993</v>
      </c>
      <c r="BV155">
        <v>10.6</v>
      </c>
      <c r="BW155">
        <v>32.200000000000003</v>
      </c>
      <c r="BX155">
        <v>63.5</v>
      </c>
      <c r="BY155">
        <v>-100</v>
      </c>
    </row>
    <row r="156" spans="2:77" x14ac:dyDescent="0.15">
      <c r="B156">
        <v>5</v>
      </c>
      <c r="C156">
        <v>25</v>
      </c>
      <c r="D156">
        <v>65.400000000000006</v>
      </c>
      <c r="E156">
        <v>37.5</v>
      </c>
      <c r="F156">
        <v>40.4</v>
      </c>
      <c r="G156">
        <v>26.7</v>
      </c>
      <c r="H156">
        <v>26.5</v>
      </c>
      <c r="I156">
        <v>66</v>
      </c>
      <c r="J156">
        <v>104.8</v>
      </c>
      <c r="K156">
        <v>95.6</v>
      </c>
      <c r="L156">
        <v>87.5</v>
      </c>
      <c r="M156">
        <v>110.3</v>
      </c>
      <c r="N156">
        <v>63.4</v>
      </c>
      <c r="O156">
        <v>46.5</v>
      </c>
      <c r="P156">
        <v>42.7</v>
      </c>
      <c r="Q156">
        <v>26.4</v>
      </c>
      <c r="R156">
        <v>10.9</v>
      </c>
      <c r="S156">
        <v>21.2</v>
      </c>
      <c r="T156">
        <v>61.4</v>
      </c>
      <c r="U156">
        <v>71.400000000000006</v>
      </c>
      <c r="V156">
        <v>88.8</v>
      </c>
      <c r="W156">
        <v>78</v>
      </c>
      <c r="X156">
        <v>46.2</v>
      </c>
      <c r="Y156">
        <v>22.8</v>
      </c>
      <c r="Z156">
        <v>44.5</v>
      </c>
      <c r="AA156">
        <v>45.8</v>
      </c>
      <c r="AB156">
        <v>29.6</v>
      </c>
      <c r="AC156">
        <v>37</v>
      </c>
      <c r="AD156">
        <v>31.1</v>
      </c>
      <c r="AE156">
        <v>47.5</v>
      </c>
      <c r="AF156">
        <v>82.3</v>
      </c>
      <c r="AG156">
        <v>77.599999999999994</v>
      </c>
      <c r="AH156">
        <v>114.2</v>
      </c>
      <c r="AI156">
        <v>77.400000000000006</v>
      </c>
      <c r="AJ156">
        <v>117.4</v>
      </c>
      <c r="AK156">
        <v>107.2</v>
      </c>
      <c r="AL156">
        <v>57.8</v>
      </c>
      <c r="AM156">
        <v>34.4</v>
      </c>
      <c r="AN156">
        <v>26</v>
      </c>
      <c r="AO156">
        <v>59.8</v>
      </c>
      <c r="AP156">
        <v>140.4</v>
      </c>
      <c r="AQ156">
        <v>10145.700000000001</v>
      </c>
      <c r="AR156">
        <v>115.3</v>
      </c>
      <c r="AS156">
        <v>83.5</v>
      </c>
      <c r="AT156">
        <v>54.9</v>
      </c>
      <c r="AU156">
        <v>56.9</v>
      </c>
      <c r="AV156">
        <v>38.4</v>
      </c>
      <c r="AW156">
        <v>34.1</v>
      </c>
      <c r="AX156">
        <v>28.1</v>
      </c>
      <c r="AY156">
        <v>50.4</v>
      </c>
      <c r="AZ156">
        <v>64</v>
      </c>
      <c r="BA156">
        <v>119.1</v>
      </c>
      <c r="BB156">
        <v>98.6</v>
      </c>
      <c r="BC156">
        <v>99.3</v>
      </c>
      <c r="BD156">
        <v>97.7</v>
      </c>
      <c r="BE156">
        <v>65</v>
      </c>
      <c r="BF156">
        <v>62.4</v>
      </c>
      <c r="BG156">
        <v>32</v>
      </c>
      <c r="BH156">
        <v>26.8</v>
      </c>
      <c r="BI156">
        <v>26.3</v>
      </c>
      <c r="BJ156">
        <v>5.2</v>
      </c>
      <c r="BK156">
        <v>16.8</v>
      </c>
      <c r="BL156">
        <v>36</v>
      </c>
      <c r="BM156">
        <v>47.8</v>
      </c>
      <c r="BN156">
        <v>81.7</v>
      </c>
      <c r="BO156">
        <v>67</v>
      </c>
      <c r="BP156">
        <v>60.1</v>
      </c>
      <c r="BQ156">
        <v>37.1</v>
      </c>
      <c r="BR156">
        <v>20.2</v>
      </c>
      <c r="BS156">
        <v>21.5</v>
      </c>
      <c r="BT156">
        <v>12.7</v>
      </c>
      <c r="BU156">
        <v>10.1</v>
      </c>
      <c r="BV156">
        <v>9.3000000000000007</v>
      </c>
      <c r="BW156">
        <v>29.5</v>
      </c>
      <c r="BX156">
        <v>61.4</v>
      </c>
      <c r="BY156">
        <v>-100</v>
      </c>
    </row>
    <row r="157" spans="2:77" x14ac:dyDescent="0.15">
      <c r="B157">
        <v>5</v>
      </c>
      <c r="C157">
        <v>26</v>
      </c>
      <c r="D157">
        <v>69.400000000000006</v>
      </c>
      <c r="E157">
        <v>43.6</v>
      </c>
      <c r="F157">
        <v>42.8</v>
      </c>
      <c r="G157">
        <v>26.7</v>
      </c>
      <c r="H157">
        <v>21.7</v>
      </c>
      <c r="I157">
        <v>57.3</v>
      </c>
      <c r="J157">
        <v>111.7</v>
      </c>
      <c r="K157">
        <v>103.2</v>
      </c>
      <c r="L157">
        <v>84.6</v>
      </c>
      <c r="M157">
        <v>102.4</v>
      </c>
      <c r="N157">
        <v>65.3</v>
      </c>
      <c r="O157">
        <v>49</v>
      </c>
      <c r="P157">
        <v>44.8</v>
      </c>
      <c r="Q157">
        <v>26.8</v>
      </c>
      <c r="R157">
        <v>11.6</v>
      </c>
      <c r="S157">
        <v>24.3</v>
      </c>
      <c r="T157">
        <v>81.2</v>
      </c>
      <c r="U157">
        <v>68.900000000000006</v>
      </c>
      <c r="V157">
        <v>86.9</v>
      </c>
      <c r="W157">
        <v>74.7</v>
      </c>
      <c r="X157">
        <v>45.3</v>
      </c>
      <c r="Y157">
        <v>26.7</v>
      </c>
      <c r="Z157">
        <v>41</v>
      </c>
      <c r="AA157">
        <v>43.2</v>
      </c>
      <c r="AB157">
        <v>29.3</v>
      </c>
      <c r="AC157">
        <v>36.5</v>
      </c>
      <c r="AD157">
        <v>29.8</v>
      </c>
      <c r="AE157">
        <v>44.7</v>
      </c>
      <c r="AF157">
        <v>79.099999999999994</v>
      </c>
      <c r="AG157">
        <v>79.599999999999994</v>
      </c>
      <c r="AH157">
        <v>111.2</v>
      </c>
      <c r="AI157">
        <v>78</v>
      </c>
      <c r="AJ157">
        <v>115.3</v>
      </c>
      <c r="AK157">
        <v>104.7</v>
      </c>
      <c r="AL157">
        <v>55.7</v>
      </c>
      <c r="AM157">
        <v>33.799999999999997</v>
      </c>
      <c r="AN157">
        <v>26.1</v>
      </c>
      <c r="AO157">
        <v>59.9</v>
      </c>
      <c r="AP157">
        <v>137.69999999999999</v>
      </c>
      <c r="AQ157">
        <v>10150.4</v>
      </c>
      <c r="AR157">
        <v>121.2</v>
      </c>
      <c r="AS157">
        <v>80.7</v>
      </c>
      <c r="AT157">
        <v>54.5</v>
      </c>
      <c r="AU157">
        <v>55.1</v>
      </c>
      <c r="AV157">
        <v>39.799999999999997</v>
      </c>
      <c r="AW157">
        <v>33.9</v>
      </c>
      <c r="AX157">
        <v>31.5</v>
      </c>
      <c r="AY157">
        <v>47.1</v>
      </c>
      <c r="AZ157">
        <v>57.2</v>
      </c>
      <c r="BA157">
        <v>113.3</v>
      </c>
      <c r="BB157">
        <v>98.1</v>
      </c>
      <c r="BC157">
        <v>102.4</v>
      </c>
      <c r="BD157">
        <v>98.6</v>
      </c>
      <c r="BE157">
        <v>65.8</v>
      </c>
      <c r="BF157">
        <v>58.7</v>
      </c>
      <c r="BG157">
        <v>31.7</v>
      </c>
      <c r="BH157">
        <v>27.2</v>
      </c>
      <c r="BI157">
        <v>24.8</v>
      </c>
      <c r="BJ157">
        <v>3.6</v>
      </c>
      <c r="BK157">
        <v>18.7</v>
      </c>
      <c r="BL157">
        <v>34.200000000000003</v>
      </c>
      <c r="BM157">
        <v>44.2</v>
      </c>
      <c r="BN157">
        <v>86.9</v>
      </c>
      <c r="BO157">
        <v>66</v>
      </c>
      <c r="BP157">
        <v>56.5</v>
      </c>
      <c r="BQ157">
        <v>34.1</v>
      </c>
      <c r="BR157">
        <v>19.8</v>
      </c>
      <c r="BS157">
        <v>20.3</v>
      </c>
      <c r="BT157">
        <v>10.5</v>
      </c>
      <c r="BU157">
        <v>10.5</v>
      </c>
      <c r="BV157">
        <v>9.1999999999999993</v>
      </c>
      <c r="BW157">
        <v>30.4</v>
      </c>
      <c r="BX157">
        <v>57.5</v>
      </c>
      <c r="BY157">
        <v>-100</v>
      </c>
    </row>
    <row r="158" spans="2:77" x14ac:dyDescent="0.15">
      <c r="B158">
        <v>5</v>
      </c>
      <c r="C158">
        <v>27</v>
      </c>
      <c r="D158">
        <v>69.2</v>
      </c>
      <c r="E158">
        <v>38.200000000000003</v>
      </c>
      <c r="F158">
        <v>43.2</v>
      </c>
      <c r="G158">
        <v>26</v>
      </c>
      <c r="H158">
        <v>27.4</v>
      </c>
      <c r="I158">
        <v>50.6</v>
      </c>
      <c r="J158">
        <v>116</v>
      </c>
      <c r="K158">
        <v>102.3</v>
      </c>
      <c r="L158">
        <v>84.8</v>
      </c>
      <c r="M158">
        <v>99.1</v>
      </c>
      <c r="N158">
        <v>63.9</v>
      </c>
      <c r="O158">
        <v>51.9</v>
      </c>
      <c r="P158">
        <v>43.1</v>
      </c>
      <c r="Q158">
        <v>26.2</v>
      </c>
      <c r="R158">
        <v>14</v>
      </c>
      <c r="S158">
        <v>32.4</v>
      </c>
      <c r="T158">
        <v>78.900000000000006</v>
      </c>
      <c r="U158">
        <v>66</v>
      </c>
      <c r="V158">
        <v>85.9</v>
      </c>
      <c r="W158">
        <v>75.099999999999994</v>
      </c>
      <c r="X158">
        <v>42.8</v>
      </c>
      <c r="Y158">
        <v>27.6</v>
      </c>
      <c r="Z158">
        <v>34.4</v>
      </c>
      <c r="AA158">
        <v>42.2</v>
      </c>
      <c r="AB158">
        <v>27.5</v>
      </c>
      <c r="AC158">
        <v>34.9</v>
      </c>
      <c r="AD158">
        <v>28</v>
      </c>
      <c r="AE158">
        <v>43.2</v>
      </c>
      <c r="AF158">
        <v>78.5</v>
      </c>
      <c r="AG158">
        <v>82.1</v>
      </c>
      <c r="AH158">
        <v>108.9</v>
      </c>
      <c r="AI158">
        <v>85.4</v>
      </c>
      <c r="AJ158">
        <v>113.7</v>
      </c>
      <c r="AK158">
        <v>108.5</v>
      </c>
      <c r="AL158">
        <v>53.9</v>
      </c>
      <c r="AM158">
        <v>37.6</v>
      </c>
      <c r="AN158">
        <v>26.7</v>
      </c>
      <c r="AO158">
        <v>58.9</v>
      </c>
      <c r="AP158">
        <v>136.9</v>
      </c>
      <c r="AQ158">
        <v>10148.700000000001</v>
      </c>
      <c r="AR158">
        <v>122.2</v>
      </c>
      <c r="AS158">
        <v>79.900000000000006</v>
      </c>
      <c r="AT158">
        <v>55.6</v>
      </c>
      <c r="AU158">
        <v>52.6</v>
      </c>
      <c r="AV158">
        <v>39.299999999999997</v>
      </c>
      <c r="AW158">
        <v>32.799999999999997</v>
      </c>
      <c r="AX158">
        <v>30.8</v>
      </c>
      <c r="AY158">
        <v>46.7</v>
      </c>
      <c r="AZ158">
        <v>55.2</v>
      </c>
      <c r="BA158">
        <v>109.8</v>
      </c>
      <c r="BB158">
        <v>99.3</v>
      </c>
      <c r="BC158">
        <v>102.6</v>
      </c>
      <c r="BD158">
        <v>101.2</v>
      </c>
      <c r="BE158">
        <v>65.5</v>
      </c>
      <c r="BF158">
        <v>57.1</v>
      </c>
      <c r="BG158">
        <v>30.6</v>
      </c>
      <c r="BH158">
        <v>27</v>
      </c>
      <c r="BI158">
        <v>22.6</v>
      </c>
      <c r="BJ158">
        <v>3.5</v>
      </c>
      <c r="BK158">
        <v>19.100000000000001</v>
      </c>
      <c r="BL158">
        <v>36.9</v>
      </c>
      <c r="BM158">
        <v>42.6</v>
      </c>
      <c r="BN158">
        <v>80.599999999999994</v>
      </c>
      <c r="BO158">
        <v>64.400000000000006</v>
      </c>
      <c r="BP158">
        <v>53.6</v>
      </c>
      <c r="BQ158">
        <v>34.9</v>
      </c>
      <c r="BR158">
        <v>20.7</v>
      </c>
      <c r="BS158">
        <v>19.600000000000001</v>
      </c>
      <c r="BT158">
        <v>12.1</v>
      </c>
      <c r="BU158">
        <v>9.5</v>
      </c>
      <c r="BV158">
        <v>15.4</v>
      </c>
      <c r="BW158">
        <v>31.5</v>
      </c>
      <c r="BX158">
        <v>56</v>
      </c>
      <c r="BY158">
        <v>-100</v>
      </c>
    </row>
    <row r="159" spans="2:77" x14ac:dyDescent="0.15">
      <c r="B159">
        <v>5</v>
      </c>
      <c r="C159">
        <v>28</v>
      </c>
      <c r="D159">
        <v>65.400000000000006</v>
      </c>
      <c r="E159">
        <v>42.8</v>
      </c>
      <c r="F159">
        <v>41.3</v>
      </c>
      <c r="G159">
        <v>26.6</v>
      </c>
      <c r="H159">
        <v>27.7</v>
      </c>
      <c r="I159">
        <v>47.1</v>
      </c>
      <c r="J159">
        <v>114.1</v>
      </c>
      <c r="K159">
        <v>104.1</v>
      </c>
      <c r="L159">
        <v>79</v>
      </c>
      <c r="M159">
        <v>97</v>
      </c>
      <c r="N159">
        <v>63.7</v>
      </c>
      <c r="O159">
        <v>52.8</v>
      </c>
      <c r="P159">
        <v>45.6</v>
      </c>
      <c r="Q159">
        <v>25.4</v>
      </c>
      <c r="R159">
        <v>14.2</v>
      </c>
      <c r="S159">
        <v>29.1</v>
      </c>
      <c r="T159">
        <v>74</v>
      </c>
      <c r="U159">
        <v>66.3</v>
      </c>
      <c r="V159">
        <v>90.4</v>
      </c>
      <c r="W159">
        <v>75.099999999999994</v>
      </c>
      <c r="X159">
        <v>41</v>
      </c>
      <c r="Y159">
        <v>31.4</v>
      </c>
      <c r="Z159">
        <v>35.6</v>
      </c>
      <c r="AA159">
        <v>41.7</v>
      </c>
      <c r="AB159">
        <v>27.9</v>
      </c>
      <c r="AC159">
        <v>33.6</v>
      </c>
      <c r="AD159">
        <v>28.9</v>
      </c>
      <c r="AE159">
        <v>40.6</v>
      </c>
      <c r="AF159">
        <v>76.900000000000006</v>
      </c>
      <c r="AG159">
        <v>85</v>
      </c>
      <c r="AH159">
        <v>104.3</v>
      </c>
      <c r="AI159">
        <v>83.5</v>
      </c>
      <c r="AJ159">
        <v>110.4</v>
      </c>
      <c r="AK159">
        <v>106.9</v>
      </c>
      <c r="AL159">
        <v>54</v>
      </c>
      <c r="AM159">
        <v>33.200000000000003</v>
      </c>
      <c r="AN159">
        <v>30.4</v>
      </c>
      <c r="AO159">
        <v>58.7</v>
      </c>
      <c r="AP159">
        <v>135.5</v>
      </c>
      <c r="AQ159">
        <v>10148.299999999999</v>
      </c>
      <c r="AR159">
        <v>132.6</v>
      </c>
      <c r="AS159">
        <v>84.6</v>
      </c>
      <c r="AT159">
        <v>59.2</v>
      </c>
      <c r="AU159">
        <v>50.8</v>
      </c>
      <c r="AV159">
        <v>37.799999999999997</v>
      </c>
      <c r="AW159">
        <v>33.799999999999997</v>
      </c>
      <c r="AX159">
        <v>30.8</v>
      </c>
      <c r="AY159">
        <v>45</v>
      </c>
      <c r="AZ159">
        <v>55.6</v>
      </c>
      <c r="BA159">
        <v>103.8</v>
      </c>
      <c r="BB159">
        <v>109.9</v>
      </c>
      <c r="BC159">
        <v>103.5</v>
      </c>
      <c r="BD159">
        <v>105.4</v>
      </c>
      <c r="BE159">
        <v>65.599999999999994</v>
      </c>
      <c r="BF159">
        <v>57.5</v>
      </c>
      <c r="BG159">
        <v>31.2</v>
      </c>
      <c r="BH159">
        <v>26.4</v>
      </c>
      <c r="BI159">
        <v>24.6</v>
      </c>
      <c r="BJ159">
        <v>3.7</v>
      </c>
      <c r="BK159">
        <v>19.399999999999999</v>
      </c>
      <c r="BL159">
        <v>40.299999999999997</v>
      </c>
      <c r="BM159">
        <v>42.1</v>
      </c>
      <c r="BN159">
        <v>76</v>
      </c>
      <c r="BO159">
        <v>63.9</v>
      </c>
      <c r="BP159">
        <v>53.9</v>
      </c>
      <c r="BQ159">
        <v>37</v>
      </c>
      <c r="BR159">
        <v>28.6</v>
      </c>
      <c r="BS159">
        <v>19.2</v>
      </c>
      <c r="BT159">
        <v>13.1</v>
      </c>
      <c r="BU159">
        <v>10</v>
      </c>
      <c r="BV159">
        <v>15.4</v>
      </c>
      <c r="BW159">
        <v>42.6</v>
      </c>
      <c r="BX159">
        <v>55.9</v>
      </c>
      <c r="BY159">
        <v>-100</v>
      </c>
    </row>
    <row r="160" spans="2:77" x14ac:dyDescent="0.15">
      <c r="B160">
        <v>5</v>
      </c>
      <c r="C160">
        <v>29</v>
      </c>
      <c r="D160">
        <v>62.5</v>
      </c>
      <c r="E160">
        <v>43.2</v>
      </c>
      <c r="F160">
        <v>-100</v>
      </c>
      <c r="G160">
        <v>26.3</v>
      </c>
      <c r="H160">
        <v>28.1</v>
      </c>
      <c r="I160">
        <v>45.1</v>
      </c>
      <c r="J160">
        <v>78.8</v>
      </c>
      <c r="K160">
        <v>112.2</v>
      </c>
      <c r="L160">
        <v>73.8</v>
      </c>
      <c r="M160">
        <v>111.6</v>
      </c>
      <c r="N160">
        <v>66</v>
      </c>
      <c r="O160">
        <v>54.4</v>
      </c>
      <c r="P160">
        <v>52.3</v>
      </c>
      <c r="Q160">
        <v>24.9</v>
      </c>
      <c r="R160">
        <v>14.4</v>
      </c>
      <c r="S160">
        <v>30.7</v>
      </c>
      <c r="T160">
        <v>70.400000000000006</v>
      </c>
      <c r="U160">
        <v>68.400000000000006</v>
      </c>
      <c r="V160">
        <v>92.2</v>
      </c>
      <c r="W160">
        <v>81.2</v>
      </c>
      <c r="X160">
        <v>39.299999999999997</v>
      </c>
      <c r="Y160">
        <v>37.1</v>
      </c>
      <c r="Z160">
        <v>39.700000000000003</v>
      </c>
      <c r="AA160">
        <v>46.2</v>
      </c>
      <c r="AB160">
        <v>29.7</v>
      </c>
      <c r="AC160">
        <v>35.299999999999997</v>
      </c>
      <c r="AD160">
        <v>29.1</v>
      </c>
      <c r="AE160">
        <v>45.3</v>
      </c>
      <c r="AF160">
        <v>78</v>
      </c>
      <c r="AG160">
        <v>86.5</v>
      </c>
      <c r="AH160">
        <v>98.8</v>
      </c>
      <c r="AI160">
        <v>80.599999999999994</v>
      </c>
      <c r="AJ160">
        <v>105</v>
      </c>
      <c r="AK160">
        <v>107.7</v>
      </c>
      <c r="AL160">
        <v>54.5</v>
      </c>
      <c r="AM160">
        <v>32.799999999999997</v>
      </c>
      <c r="AN160">
        <v>35.299999999999997</v>
      </c>
      <c r="AO160">
        <v>58.7</v>
      </c>
      <c r="AP160">
        <v>134.19999999999999</v>
      </c>
      <c r="AQ160">
        <v>10157.200000000001</v>
      </c>
      <c r="AR160">
        <v>144.80000000000001</v>
      </c>
      <c r="AS160">
        <v>88.5</v>
      </c>
      <c r="AT160">
        <v>59.9</v>
      </c>
      <c r="AU160">
        <v>52.9</v>
      </c>
      <c r="AV160">
        <v>41.6</v>
      </c>
      <c r="AW160">
        <v>33</v>
      </c>
      <c r="AX160">
        <v>29.8</v>
      </c>
      <c r="AY160">
        <v>47.3</v>
      </c>
      <c r="AZ160">
        <v>57.4</v>
      </c>
      <c r="BA160">
        <v>102.2</v>
      </c>
      <c r="BB160">
        <v>104.3</v>
      </c>
      <c r="BC160">
        <v>101.8</v>
      </c>
      <c r="BD160">
        <v>109.9</v>
      </c>
      <c r="BE160">
        <v>64.7</v>
      </c>
      <c r="BF160">
        <v>67.8</v>
      </c>
      <c r="BG160">
        <v>31.8</v>
      </c>
      <c r="BH160">
        <v>25.1</v>
      </c>
      <c r="BI160">
        <v>26</v>
      </c>
      <c r="BJ160">
        <v>5.9</v>
      </c>
      <c r="BK160">
        <v>26.5</v>
      </c>
      <c r="BL160">
        <v>43.1</v>
      </c>
      <c r="BM160">
        <v>42.6</v>
      </c>
      <c r="BN160">
        <v>73.099999999999994</v>
      </c>
      <c r="BO160">
        <v>61.8</v>
      </c>
      <c r="BP160">
        <v>55</v>
      </c>
      <c r="BQ160">
        <v>36</v>
      </c>
      <c r="BR160">
        <v>26.6</v>
      </c>
      <c r="BS160">
        <v>18.2</v>
      </c>
      <c r="BT160">
        <v>13.1</v>
      </c>
      <c r="BU160">
        <v>10.1</v>
      </c>
      <c r="BV160">
        <v>14.1</v>
      </c>
      <c r="BW160">
        <v>43</v>
      </c>
      <c r="BX160">
        <v>56.6</v>
      </c>
      <c r="BY160">
        <v>-100</v>
      </c>
    </row>
    <row r="161" spans="2:77" x14ac:dyDescent="0.15">
      <c r="B161">
        <v>5</v>
      </c>
      <c r="C161">
        <v>30</v>
      </c>
      <c r="D161">
        <v>53.6</v>
      </c>
      <c r="E161">
        <v>44.2</v>
      </c>
      <c r="F161">
        <v>-100</v>
      </c>
      <c r="G161">
        <v>26.6</v>
      </c>
      <c r="H161">
        <v>26.3</v>
      </c>
      <c r="I161">
        <v>50.8</v>
      </c>
      <c r="J161">
        <v>82.8</v>
      </c>
      <c r="K161">
        <v>122.8</v>
      </c>
      <c r="L161">
        <v>77.099999999999994</v>
      </c>
      <c r="M161">
        <v>112.6</v>
      </c>
      <c r="N161">
        <v>61.6</v>
      </c>
      <c r="O161">
        <v>54.8</v>
      </c>
      <c r="P161">
        <v>52.5</v>
      </c>
      <c r="Q161">
        <v>24.1</v>
      </c>
      <c r="R161">
        <v>15.1</v>
      </c>
      <c r="S161">
        <v>29.1</v>
      </c>
      <c r="T161">
        <v>68</v>
      </c>
      <c r="U161">
        <v>72.2</v>
      </c>
      <c r="V161">
        <v>91.4</v>
      </c>
      <c r="W161">
        <v>82.2</v>
      </c>
      <c r="X161">
        <v>43.4</v>
      </c>
      <c r="Y161">
        <v>43.4</v>
      </c>
      <c r="Z161">
        <v>40.700000000000003</v>
      </c>
      <c r="AA161">
        <v>47.4</v>
      </c>
      <c r="AB161">
        <v>31</v>
      </c>
      <c r="AC161">
        <v>35.6</v>
      </c>
      <c r="AD161">
        <v>32</v>
      </c>
      <c r="AE161">
        <v>53.4</v>
      </c>
      <c r="AF161">
        <v>86</v>
      </c>
      <c r="AG161">
        <v>86.6</v>
      </c>
      <c r="AH161">
        <v>98.7</v>
      </c>
      <c r="AI161">
        <v>81.7</v>
      </c>
      <c r="AJ161">
        <v>102.2</v>
      </c>
      <c r="AK161">
        <v>100.9</v>
      </c>
      <c r="AL161">
        <v>52.5</v>
      </c>
      <c r="AM161">
        <v>32.299999999999997</v>
      </c>
      <c r="AN161">
        <v>34.200000000000003</v>
      </c>
      <c r="AO161">
        <v>63.1</v>
      </c>
      <c r="AP161">
        <v>131.9</v>
      </c>
      <c r="AQ161">
        <v>161</v>
      </c>
      <c r="AR161">
        <v>145.1</v>
      </c>
      <c r="AS161">
        <v>88</v>
      </c>
      <c r="AT161">
        <v>58</v>
      </c>
      <c r="AU161">
        <v>55.1</v>
      </c>
      <c r="AV161">
        <v>40.9</v>
      </c>
      <c r="AW161">
        <v>30.3</v>
      </c>
      <c r="AX161">
        <v>28.1</v>
      </c>
      <c r="AY161">
        <v>49.6</v>
      </c>
      <c r="AZ161">
        <v>57.2</v>
      </c>
      <c r="BA161">
        <v>104.1</v>
      </c>
      <c r="BB161">
        <v>101</v>
      </c>
      <c r="BC161">
        <v>97.3</v>
      </c>
      <c r="BD161">
        <v>134.4</v>
      </c>
      <c r="BE161">
        <v>66.2</v>
      </c>
      <c r="BF161">
        <v>73.8</v>
      </c>
      <c r="BG161">
        <v>33.6</v>
      </c>
      <c r="BH161">
        <v>24.4</v>
      </c>
      <c r="BI161">
        <v>29</v>
      </c>
      <c r="BJ161">
        <v>5.4</v>
      </c>
      <c r="BK161">
        <v>27.2</v>
      </c>
      <c r="BL161">
        <v>44.3</v>
      </c>
      <c r="BM161">
        <v>45.7</v>
      </c>
      <c r="BN161">
        <v>70.900000000000006</v>
      </c>
      <c r="BO161">
        <v>64.7</v>
      </c>
      <c r="BP161">
        <v>56.4</v>
      </c>
      <c r="BQ161">
        <v>36.5</v>
      </c>
      <c r="BR161">
        <v>25.4</v>
      </c>
      <c r="BS161">
        <v>16.7</v>
      </c>
      <c r="BT161">
        <v>13.1</v>
      </c>
      <c r="BU161">
        <v>9.8000000000000007</v>
      </c>
      <c r="BV161">
        <v>13.2</v>
      </c>
      <c r="BW161">
        <v>44</v>
      </c>
      <c r="BX161">
        <v>60.2</v>
      </c>
      <c r="BY161">
        <v>-100</v>
      </c>
    </row>
    <row r="162" spans="2:77" x14ac:dyDescent="0.15">
      <c r="B162">
        <v>5</v>
      </c>
      <c r="C162">
        <v>31</v>
      </c>
      <c r="D162">
        <v>50.5</v>
      </c>
      <c r="E162">
        <v>44</v>
      </c>
      <c r="F162">
        <v>-100</v>
      </c>
      <c r="G162">
        <v>28.5</v>
      </c>
      <c r="H162">
        <v>24.7</v>
      </c>
      <c r="I162">
        <v>53.1</v>
      </c>
      <c r="J162">
        <v>80.400000000000006</v>
      </c>
      <c r="K162">
        <v>121.8</v>
      </c>
      <c r="L162">
        <v>75.099999999999994</v>
      </c>
      <c r="M162">
        <v>109.2</v>
      </c>
      <c r="N162">
        <v>62.3</v>
      </c>
      <c r="O162">
        <v>57</v>
      </c>
      <c r="P162">
        <v>51.1</v>
      </c>
      <c r="Q162">
        <v>25</v>
      </c>
      <c r="R162">
        <v>14</v>
      </c>
      <c r="S162">
        <v>34.4</v>
      </c>
      <c r="T162">
        <v>72.900000000000006</v>
      </c>
      <c r="U162">
        <v>72</v>
      </c>
      <c r="V162">
        <v>91.3</v>
      </c>
      <c r="W162">
        <v>82.6</v>
      </c>
      <c r="X162">
        <v>42.6</v>
      </c>
      <c r="Y162">
        <v>54.1</v>
      </c>
      <c r="Z162">
        <v>38.9</v>
      </c>
      <c r="AA162">
        <v>51.9</v>
      </c>
      <c r="AB162">
        <v>30.1</v>
      </c>
      <c r="AC162">
        <v>35</v>
      </c>
      <c r="AD162">
        <v>32.6</v>
      </c>
      <c r="AE162">
        <v>59.2</v>
      </c>
      <c r="AF162">
        <v>84.1</v>
      </c>
      <c r="AG162">
        <v>86.3</v>
      </c>
      <c r="AH162">
        <v>101.2</v>
      </c>
      <c r="AI162">
        <v>82.1</v>
      </c>
      <c r="AJ162">
        <v>100</v>
      </c>
      <c r="AK162">
        <v>95.3</v>
      </c>
      <c r="AL162">
        <v>52.4</v>
      </c>
      <c r="AM162">
        <v>33.799999999999997</v>
      </c>
      <c r="AN162">
        <v>33.700000000000003</v>
      </c>
      <c r="AO162">
        <v>68.900000000000006</v>
      </c>
      <c r="AP162">
        <v>128.5</v>
      </c>
      <c r="AQ162">
        <v>159.1</v>
      </c>
      <c r="AR162">
        <v>150.19999999999999</v>
      </c>
      <c r="AS162">
        <v>85.9</v>
      </c>
      <c r="AT162">
        <v>56.7</v>
      </c>
      <c r="AU162">
        <v>56.9</v>
      </c>
      <c r="AV162">
        <v>43.6</v>
      </c>
      <c r="AW162">
        <v>29.7</v>
      </c>
      <c r="AX162">
        <v>27.2</v>
      </c>
      <c r="AY162">
        <v>46.6</v>
      </c>
      <c r="AZ162">
        <v>57.5</v>
      </c>
      <c r="BA162">
        <v>101.8</v>
      </c>
      <c r="BB162">
        <v>92.1</v>
      </c>
      <c r="BC162">
        <v>94.9</v>
      </c>
      <c r="BD162">
        <v>138</v>
      </c>
      <c r="BE162">
        <v>67.5</v>
      </c>
      <c r="BF162">
        <v>69.3</v>
      </c>
      <c r="BG162">
        <v>36.200000000000003</v>
      </c>
      <c r="BH162">
        <v>23.3</v>
      </c>
      <c r="BI162">
        <v>29.6</v>
      </c>
      <c r="BJ162">
        <v>5.5</v>
      </c>
      <c r="BK162">
        <v>25.8</v>
      </c>
      <c r="BL162">
        <v>45</v>
      </c>
      <c r="BM162">
        <v>58.3</v>
      </c>
      <c r="BN162">
        <v>67.900000000000006</v>
      </c>
      <c r="BO162">
        <v>69.8</v>
      </c>
      <c r="BP162">
        <v>58.3</v>
      </c>
      <c r="BQ162">
        <v>35.1</v>
      </c>
      <c r="BR162">
        <v>24.9</v>
      </c>
      <c r="BS162">
        <v>15</v>
      </c>
      <c r="BT162">
        <v>13.2</v>
      </c>
      <c r="BU162">
        <v>12.6</v>
      </c>
      <c r="BV162">
        <v>11.2</v>
      </c>
      <c r="BW162">
        <v>45.2</v>
      </c>
      <c r="BX162">
        <v>62.2</v>
      </c>
      <c r="BY162">
        <v>-100</v>
      </c>
    </row>
    <row r="163" spans="2:77" x14ac:dyDescent="0.15">
      <c r="B163">
        <v>6</v>
      </c>
      <c r="C163">
        <v>1</v>
      </c>
      <c r="D163">
        <v>46.5</v>
      </c>
      <c r="E163">
        <v>43.3</v>
      </c>
      <c r="F163">
        <v>34.299999999999997</v>
      </c>
      <c r="G163">
        <v>30</v>
      </c>
      <c r="H163">
        <v>24.3</v>
      </c>
      <c r="I163">
        <v>50.1</v>
      </c>
      <c r="J163">
        <v>82.9</v>
      </c>
      <c r="K163">
        <v>123</v>
      </c>
      <c r="L163">
        <v>70.400000000000006</v>
      </c>
      <c r="M163">
        <v>100.7</v>
      </c>
      <c r="N163">
        <v>63.9</v>
      </c>
      <c r="O163">
        <v>58.4</v>
      </c>
      <c r="P163">
        <v>52.7</v>
      </c>
      <c r="Q163">
        <v>26.9</v>
      </c>
      <c r="R163">
        <v>14</v>
      </c>
      <c r="S163">
        <v>48.5</v>
      </c>
      <c r="T163">
        <v>74</v>
      </c>
      <c r="U163">
        <v>72.7</v>
      </c>
      <c r="V163">
        <v>89</v>
      </c>
      <c r="W163">
        <v>87.8</v>
      </c>
      <c r="X163">
        <v>43.4</v>
      </c>
      <c r="Y163">
        <v>47.3</v>
      </c>
      <c r="Z163">
        <v>37.5</v>
      </c>
      <c r="AA163">
        <v>50.8</v>
      </c>
      <c r="AB163">
        <v>30.8</v>
      </c>
      <c r="AC163">
        <v>33</v>
      </c>
      <c r="AD163">
        <v>33.200000000000003</v>
      </c>
      <c r="AE163">
        <v>57.6</v>
      </c>
      <c r="AF163">
        <v>74.099999999999994</v>
      </c>
      <c r="AG163">
        <v>88.6</v>
      </c>
      <c r="AH163">
        <v>106</v>
      </c>
      <c r="AI163">
        <v>83</v>
      </c>
      <c r="AJ163">
        <v>100.3</v>
      </c>
      <c r="AK163">
        <v>90.9</v>
      </c>
      <c r="AL163">
        <v>52</v>
      </c>
      <c r="AM163">
        <v>34.9</v>
      </c>
      <c r="AN163">
        <v>34.700000000000003</v>
      </c>
      <c r="AO163">
        <v>64.900000000000006</v>
      </c>
      <c r="AP163">
        <v>125.6</v>
      </c>
      <c r="AQ163">
        <v>155.30000000000001</v>
      </c>
      <c r="AR163">
        <v>166.3</v>
      </c>
      <c r="AS163">
        <v>82.8</v>
      </c>
      <c r="AT163">
        <v>55.5</v>
      </c>
      <c r="AU163">
        <v>58.8</v>
      </c>
      <c r="AV163">
        <v>42.9</v>
      </c>
      <c r="AW163">
        <v>30.3</v>
      </c>
      <c r="AX163">
        <v>26.5</v>
      </c>
      <c r="AY163">
        <v>43.2</v>
      </c>
      <c r="AZ163">
        <v>54.9</v>
      </c>
      <c r="BA163">
        <v>101.9</v>
      </c>
      <c r="BB163">
        <v>88.2</v>
      </c>
      <c r="BC163">
        <v>91.7</v>
      </c>
      <c r="BD163">
        <v>129.19999999999999</v>
      </c>
      <c r="BE163">
        <v>65.7</v>
      </c>
      <c r="BF163">
        <v>66.5</v>
      </c>
      <c r="BG163">
        <v>37</v>
      </c>
      <c r="BH163">
        <v>23.3</v>
      </c>
      <c r="BI163">
        <v>29.7</v>
      </c>
      <c r="BJ163">
        <v>3.7</v>
      </c>
      <c r="BK163">
        <v>22.3</v>
      </c>
      <c r="BL163">
        <v>44.2</v>
      </c>
      <c r="BM163">
        <v>56.1</v>
      </c>
      <c r="BN163">
        <v>71.099999999999994</v>
      </c>
      <c r="BO163">
        <v>65.5</v>
      </c>
      <c r="BP163">
        <v>60.1</v>
      </c>
      <c r="BQ163">
        <v>33</v>
      </c>
      <c r="BR163">
        <v>22.7</v>
      </c>
      <c r="BS163">
        <v>14.4</v>
      </c>
      <c r="BT163">
        <v>12.2</v>
      </c>
      <c r="BU163">
        <v>12.1</v>
      </c>
      <c r="BV163">
        <v>10.3</v>
      </c>
      <c r="BW163">
        <v>44.9</v>
      </c>
      <c r="BX163">
        <v>62</v>
      </c>
      <c r="BY163">
        <v>-100</v>
      </c>
    </row>
    <row r="164" spans="2:77" x14ac:dyDescent="0.15">
      <c r="B164">
        <v>6</v>
      </c>
      <c r="C164">
        <v>2</v>
      </c>
      <c r="D164">
        <v>52</v>
      </c>
      <c r="E164">
        <v>42.1</v>
      </c>
      <c r="F164">
        <v>35</v>
      </c>
      <c r="G164">
        <v>30.3</v>
      </c>
      <c r="H164">
        <v>25.9</v>
      </c>
      <c r="I164">
        <v>51</v>
      </c>
      <c r="J164">
        <v>86.2</v>
      </c>
      <c r="K164">
        <v>123.1</v>
      </c>
      <c r="L164">
        <v>69.7</v>
      </c>
      <c r="M164">
        <v>95.9</v>
      </c>
      <c r="N164">
        <v>67</v>
      </c>
      <c r="O164">
        <v>55.7</v>
      </c>
      <c r="P164">
        <v>53.1</v>
      </c>
      <c r="Q164">
        <v>26.5</v>
      </c>
      <c r="R164">
        <v>14.3</v>
      </c>
      <c r="S164">
        <v>43.2</v>
      </c>
      <c r="T164">
        <v>66.7</v>
      </c>
      <c r="U164">
        <v>72.400000000000006</v>
      </c>
      <c r="V164">
        <v>87.4</v>
      </c>
      <c r="W164">
        <v>100.1</v>
      </c>
      <c r="X164">
        <v>47.2</v>
      </c>
      <c r="Y164">
        <v>43.2</v>
      </c>
      <c r="Z164">
        <v>37.799999999999997</v>
      </c>
      <c r="AA164">
        <v>50.8</v>
      </c>
      <c r="AB164">
        <v>33.799999999999997</v>
      </c>
      <c r="AC164">
        <v>31.8</v>
      </c>
      <c r="AD164">
        <v>33.9</v>
      </c>
      <c r="AE164">
        <v>68.400000000000006</v>
      </c>
      <c r="AF164">
        <v>71.8</v>
      </c>
      <c r="AG164">
        <v>87.3</v>
      </c>
      <c r="AH164">
        <v>104.2</v>
      </c>
      <c r="AI164">
        <v>82</v>
      </c>
      <c r="AJ164">
        <v>101.4</v>
      </c>
      <c r="AK164">
        <v>93.6</v>
      </c>
      <c r="AL164">
        <v>51.3</v>
      </c>
      <c r="AM164">
        <v>34.9</v>
      </c>
      <c r="AN164">
        <v>34.1</v>
      </c>
      <c r="AO164">
        <v>63.3</v>
      </c>
      <c r="AP164">
        <v>123.6</v>
      </c>
      <c r="AQ164">
        <v>153.1</v>
      </c>
      <c r="AR164">
        <v>163.4</v>
      </c>
      <c r="AS164">
        <v>82.5</v>
      </c>
      <c r="AT164">
        <v>54</v>
      </c>
      <c r="AU164">
        <v>59.5</v>
      </c>
      <c r="AV164">
        <v>43.8</v>
      </c>
      <c r="AW164">
        <v>30.2</v>
      </c>
      <c r="AX164">
        <v>25.6</v>
      </c>
      <c r="AY164">
        <v>40.200000000000003</v>
      </c>
      <c r="AZ164">
        <v>55.1</v>
      </c>
      <c r="BA164">
        <v>101.1</v>
      </c>
      <c r="BB164">
        <v>93.2</v>
      </c>
      <c r="BC164">
        <v>92.9</v>
      </c>
      <c r="BD164">
        <v>118.7</v>
      </c>
      <c r="BE164">
        <v>65.5</v>
      </c>
      <c r="BF164">
        <v>65.099999999999994</v>
      </c>
      <c r="BG164">
        <v>36.200000000000003</v>
      </c>
      <c r="BH164">
        <v>26.5</v>
      </c>
      <c r="BI164">
        <v>27.2</v>
      </c>
      <c r="BJ164">
        <v>4</v>
      </c>
      <c r="BK164">
        <v>22.2</v>
      </c>
      <c r="BL164">
        <v>42.5</v>
      </c>
      <c r="BM164">
        <v>55.6</v>
      </c>
      <c r="BN164">
        <v>73.3</v>
      </c>
      <c r="BO164">
        <v>61.5</v>
      </c>
      <c r="BP164">
        <v>60.1</v>
      </c>
      <c r="BQ164">
        <v>30.2</v>
      </c>
      <c r="BR164">
        <v>21.7</v>
      </c>
      <c r="BS164">
        <v>14.9</v>
      </c>
      <c r="BT164">
        <v>12.2</v>
      </c>
      <c r="BU164">
        <v>12.2</v>
      </c>
      <c r="BV164">
        <v>9.6</v>
      </c>
      <c r="BW164">
        <v>42.4</v>
      </c>
      <c r="BX164">
        <v>64</v>
      </c>
      <c r="BY164">
        <v>-100</v>
      </c>
    </row>
    <row r="165" spans="2:77" x14ac:dyDescent="0.15">
      <c r="B165">
        <v>6</v>
      </c>
      <c r="C165">
        <v>3</v>
      </c>
      <c r="D165">
        <v>54.9</v>
      </c>
      <c r="E165">
        <v>39.5</v>
      </c>
      <c r="F165">
        <v>40.9</v>
      </c>
      <c r="G165">
        <v>30.9</v>
      </c>
      <c r="H165">
        <v>28.7</v>
      </c>
      <c r="I165">
        <v>50.5</v>
      </c>
      <c r="J165">
        <v>78.400000000000006</v>
      </c>
      <c r="K165">
        <v>110.7</v>
      </c>
      <c r="L165">
        <v>71.2</v>
      </c>
      <c r="M165">
        <v>96.4</v>
      </c>
      <c r="N165">
        <v>68</v>
      </c>
      <c r="O165">
        <v>54.7</v>
      </c>
      <c r="P165">
        <v>52.9</v>
      </c>
      <c r="Q165">
        <v>27</v>
      </c>
      <c r="R165">
        <v>13.4</v>
      </c>
      <c r="S165">
        <v>40.200000000000003</v>
      </c>
      <c r="T165">
        <v>63.1</v>
      </c>
      <c r="U165">
        <v>70.900000000000006</v>
      </c>
      <c r="V165">
        <v>85.8</v>
      </c>
      <c r="W165">
        <v>97.1</v>
      </c>
      <c r="X165">
        <v>49.4</v>
      </c>
      <c r="Y165">
        <v>39.5</v>
      </c>
      <c r="Z165">
        <v>39.799999999999997</v>
      </c>
      <c r="AA165">
        <v>50.4</v>
      </c>
      <c r="AB165">
        <v>32.1</v>
      </c>
      <c r="AC165">
        <v>31.6</v>
      </c>
      <c r="AD165">
        <v>35.6</v>
      </c>
      <c r="AE165">
        <v>78</v>
      </c>
      <c r="AF165">
        <v>70.5</v>
      </c>
      <c r="AG165">
        <v>86.7</v>
      </c>
      <c r="AH165">
        <v>103.2</v>
      </c>
      <c r="AI165">
        <v>81.099999999999994</v>
      </c>
      <c r="AJ165">
        <v>102.7</v>
      </c>
      <c r="AK165">
        <v>97.9</v>
      </c>
      <c r="AL165">
        <v>51.5</v>
      </c>
      <c r="AM165">
        <v>33.9</v>
      </c>
      <c r="AN165">
        <v>33.1</v>
      </c>
      <c r="AO165">
        <v>62</v>
      </c>
      <c r="AP165">
        <v>122</v>
      </c>
      <c r="AQ165">
        <v>148.9</v>
      </c>
      <c r="AR165">
        <v>162.19999999999999</v>
      </c>
      <c r="AS165">
        <v>81.900000000000006</v>
      </c>
      <c r="AT165">
        <v>55.2</v>
      </c>
      <c r="AU165">
        <v>60.6</v>
      </c>
      <c r="AV165">
        <v>43.4</v>
      </c>
      <c r="AW165">
        <v>29.5</v>
      </c>
      <c r="AX165">
        <v>24.4</v>
      </c>
      <c r="AY165">
        <v>42.7</v>
      </c>
      <c r="AZ165">
        <v>56.3</v>
      </c>
      <c r="BA165">
        <v>98.2</v>
      </c>
      <c r="BB165">
        <v>93.1</v>
      </c>
      <c r="BC165">
        <v>95.2</v>
      </c>
      <c r="BD165">
        <v>111</v>
      </c>
      <c r="BE165">
        <v>65</v>
      </c>
      <c r="BF165">
        <v>62.4</v>
      </c>
      <c r="BG165">
        <v>36</v>
      </c>
      <c r="BH165">
        <v>26.7</v>
      </c>
      <c r="BI165">
        <v>25.9</v>
      </c>
      <c r="BJ165">
        <v>4.3</v>
      </c>
      <c r="BK165">
        <v>23.5</v>
      </c>
      <c r="BL165">
        <v>41.4</v>
      </c>
      <c r="BM165">
        <v>53.8</v>
      </c>
      <c r="BN165">
        <v>72.400000000000006</v>
      </c>
      <c r="BO165">
        <v>60</v>
      </c>
      <c r="BP165">
        <v>60.2</v>
      </c>
      <c r="BQ165">
        <v>27.3</v>
      </c>
      <c r="BR165">
        <v>21.5</v>
      </c>
      <c r="BS165">
        <v>14.8</v>
      </c>
      <c r="BT165">
        <v>12.5</v>
      </c>
      <c r="BU165">
        <v>12.4</v>
      </c>
      <c r="BV165">
        <v>10.7</v>
      </c>
      <c r="BW165">
        <v>40.6</v>
      </c>
      <c r="BX165">
        <v>64.5</v>
      </c>
      <c r="BY165">
        <v>-100</v>
      </c>
    </row>
    <row r="166" spans="2:77" x14ac:dyDescent="0.15">
      <c r="B166">
        <v>6</v>
      </c>
      <c r="C166">
        <v>4</v>
      </c>
      <c r="D166">
        <v>54.6</v>
      </c>
      <c r="E166">
        <v>39.1</v>
      </c>
      <c r="F166">
        <v>43</v>
      </c>
      <c r="G166">
        <v>29.5</v>
      </c>
      <c r="H166">
        <v>30</v>
      </c>
      <c r="I166">
        <v>49.4</v>
      </c>
      <c r="J166">
        <v>80.7</v>
      </c>
      <c r="K166">
        <v>107.5</v>
      </c>
      <c r="L166">
        <v>71</v>
      </c>
      <c r="M166">
        <v>97.1</v>
      </c>
      <c r="N166">
        <v>67.099999999999994</v>
      </c>
      <c r="O166">
        <v>55.5</v>
      </c>
      <c r="P166">
        <v>49.3</v>
      </c>
      <c r="Q166">
        <v>27.7</v>
      </c>
      <c r="R166">
        <v>15.1</v>
      </c>
      <c r="S166">
        <v>37.4</v>
      </c>
      <c r="T166">
        <v>60.5</v>
      </c>
      <c r="U166">
        <v>67.8</v>
      </c>
      <c r="V166">
        <v>84.3</v>
      </c>
      <c r="W166">
        <v>94.3</v>
      </c>
      <c r="X166">
        <v>49.8</v>
      </c>
      <c r="Y166">
        <v>38.4</v>
      </c>
      <c r="Z166">
        <v>39.4</v>
      </c>
      <c r="AA166">
        <v>47</v>
      </c>
      <c r="AB166">
        <v>30.3</v>
      </c>
      <c r="AC166">
        <v>32.4</v>
      </c>
      <c r="AD166">
        <v>34.1</v>
      </c>
      <c r="AE166">
        <v>74</v>
      </c>
      <c r="AF166">
        <v>70</v>
      </c>
      <c r="AG166">
        <v>86.9</v>
      </c>
      <c r="AH166">
        <v>100.1</v>
      </c>
      <c r="AI166">
        <v>80.400000000000006</v>
      </c>
      <c r="AJ166">
        <v>101.5</v>
      </c>
      <c r="AK166">
        <v>94.7</v>
      </c>
      <c r="AL166">
        <v>51.3</v>
      </c>
      <c r="AM166">
        <v>34.4</v>
      </c>
      <c r="AN166">
        <v>33.4</v>
      </c>
      <c r="AO166">
        <v>62.2</v>
      </c>
      <c r="AP166">
        <v>119.2</v>
      </c>
      <c r="AQ166">
        <v>148.6</v>
      </c>
      <c r="AR166">
        <v>167.9</v>
      </c>
      <c r="AS166">
        <v>79.5</v>
      </c>
      <c r="AT166">
        <v>60.4</v>
      </c>
      <c r="AU166">
        <v>61</v>
      </c>
      <c r="AV166">
        <v>42</v>
      </c>
      <c r="AW166">
        <v>30.1</v>
      </c>
      <c r="AX166">
        <v>24</v>
      </c>
      <c r="AY166">
        <v>43.7</v>
      </c>
      <c r="AZ166">
        <v>56.5</v>
      </c>
      <c r="BA166">
        <v>96.1</v>
      </c>
      <c r="BB166">
        <v>90.6</v>
      </c>
      <c r="BC166">
        <v>94.6</v>
      </c>
      <c r="BD166">
        <v>107.9</v>
      </c>
      <c r="BE166">
        <v>63.8</v>
      </c>
      <c r="BF166">
        <v>61</v>
      </c>
      <c r="BG166">
        <v>36</v>
      </c>
      <c r="BH166">
        <v>24.3</v>
      </c>
      <c r="BI166">
        <v>24.8</v>
      </c>
      <c r="BJ166">
        <v>8.1999999999999993</v>
      </c>
      <c r="BK166">
        <v>25.3</v>
      </c>
      <c r="BL166">
        <v>39.299999999999997</v>
      </c>
      <c r="BM166">
        <v>54</v>
      </c>
      <c r="BN166">
        <v>71.599999999999994</v>
      </c>
      <c r="BO166">
        <v>58.1</v>
      </c>
      <c r="BP166">
        <v>59.6</v>
      </c>
      <c r="BQ166">
        <v>25.7</v>
      </c>
      <c r="BR166">
        <v>21.1</v>
      </c>
      <c r="BS166">
        <v>15.1</v>
      </c>
      <c r="BT166">
        <v>12.2</v>
      </c>
      <c r="BU166">
        <v>11.4</v>
      </c>
      <c r="BV166">
        <v>12.9</v>
      </c>
      <c r="BW166">
        <v>39.700000000000003</v>
      </c>
      <c r="BX166">
        <v>67.7</v>
      </c>
      <c r="BY166">
        <v>-100</v>
      </c>
    </row>
    <row r="167" spans="2:77" x14ac:dyDescent="0.15">
      <c r="B167">
        <v>6</v>
      </c>
      <c r="C167">
        <v>5</v>
      </c>
      <c r="D167">
        <v>55.3</v>
      </c>
      <c r="E167">
        <v>40.4</v>
      </c>
      <c r="F167">
        <v>43.7</v>
      </c>
      <c r="G167">
        <v>28.2</v>
      </c>
      <c r="H167">
        <v>32.5</v>
      </c>
      <c r="I167">
        <v>51.6</v>
      </c>
      <c r="J167">
        <v>78.2</v>
      </c>
      <c r="K167">
        <v>107.4</v>
      </c>
      <c r="L167">
        <v>73</v>
      </c>
      <c r="M167">
        <v>108.5</v>
      </c>
      <c r="N167">
        <v>65</v>
      </c>
      <c r="O167">
        <v>53</v>
      </c>
      <c r="P167">
        <v>46.2</v>
      </c>
      <c r="Q167">
        <v>28</v>
      </c>
      <c r="R167">
        <v>15.3</v>
      </c>
      <c r="S167">
        <v>35.4</v>
      </c>
      <c r="T167">
        <v>58.5</v>
      </c>
      <c r="U167">
        <v>66.599999999999994</v>
      </c>
      <c r="V167">
        <v>84.7</v>
      </c>
      <c r="W167">
        <v>90.5</v>
      </c>
      <c r="X167">
        <v>48.4</v>
      </c>
      <c r="Y167">
        <v>38.700000000000003</v>
      </c>
      <c r="Z167">
        <v>40.9</v>
      </c>
      <c r="AA167">
        <v>43.2</v>
      </c>
      <c r="AB167">
        <v>30.8</v>
      </c>
      <c r="AC167">
        <v>32.299999999999997</v>
      </c>
      <c r="AD167">
        <v>32.9</v>
      </c>
      <c r="AE167">
        <v>68.599999999999994</v>
      </c>
      <c r="AF167">
        <v>69.8</v>
      </c>
      <c r="AG167">
        <v>81.599999999999994</v>
      </c>
      <c r="AH167">
        <v>97.8</v>
      </c>
      <c r="AI167">
        <v>80.5</v>
      </c>
      <c r="AJ167">
        <v>99.3</v>
      </c>
      <c r="AK167">
        <v>95.2</v>
      </c>
      <c r="AL167">
        <v>51.4</v>
      </c>
      <c r="AM167">
        <v>33.6</v>
      </c>
      <c r="AN167">
        <v>30.3</v>
      </c>
      <c r="AO167">
        <v>63.1</v>
      </c>
      <c r="AP167">
        <v>119.8</v>
      </c>
      <c r="AQ167">
        <v>148.80000000000001</v>
      </c>
      <c r="AR167">
        <v>189.8</v>
      </c>
      <c r="AS167">
        <v>78.400000000000006</v>
      </c>
      <c r="AT167">
        <v>63.3</v>
      </c>
      <c r="AU167">
        <v>60.5</v>
      </c>
      <c r="AV167">
        <v>39.5</v>
      </c>
      <c r="AW167">
        <v>28.4</v>
      </c>
      <c r="AX167">
        <v>22.5</v>
      </c>
      <c r="AY167">
        <v>45.4</v>
      </c>
      <c r="AZ167">
        <v>57.5</v>
      </c>
      <c r="BA167">
        <v>105.1</v>
      </c>
      <c r="BB167">
        <v>86.9</v>
      </c>
      <c r="BC167">
        <v>94.8</v>
      </c>
      <c r="BD167">
        <v>105.5</v>
      </c>
      <c r="BE167">
        <v>63.6</v>
      </c>
      <c r="BF167">
        <v>58.8</v>
      </c>
      <c r="BG167">
        <v>35.9</v>
      </c>
      <c r="BH167">
        <v>23.2</v>
      </c>
      <c r="BI167">
        <v>23.2</v>
      </c>
      <c r="BJ167">
        <v>4.8</v>
      </c>
      <c r="BK167">
        <v>23.9</v>
      </c>
      <c r="BL167">
        <v>52.7</v>
      </c>
      <c r="BM167">
        <v>54</v>
      </c>
      <c r="BN167">
        <v>70.3</v>
      </c>
      <c r="BO167">
        <v>57</v>
      </c>
      <c r="BP167">
        <v>59.2</v>
      </c>
      <c r="BQ167">
        <v>29.7</v>
      </c>
      <c r="BR167">
        <v>20.6</v>
      </c>
      <c r="BS167">
        <v>14.2</v>
      </c>
      <c r="BT167">
        <v>11.7</v>
      </c>
      <c r="BU167">
        <v>10.5</v>
      </c>
      <c r="BV167">
        <v>13</v>
      </c>
      <c r="BW167">
        <v>38.1</v>
      </c>
      <c r="BX167">
        <v>68.7</v>
      </c>
      <c r="BY167">
        <v>-100</v>
      </c>
    </row>
    <row r="168" spans="2:77" x14ac:dyDescent="0.15">
      <c r="B168">
        <v>6</v>
      </c>
      <c r="C168">
        <v>6</v>
      </c>
      <c r="D168">
        <v>53.7</v>
      </c>
      <c r="E168">
        <v>41.5</v>
      </c>
      <c r="F168">
        <v>44.1</v>
      </c>
      <c r="G168">
        <v>27.4</v>
      </c>
      <c r="H168">
        <v>33</v>
      </c>
      <c r="I168">
        <v>58.6</v>
      </c>
      <c r="J168">
        <v>73.599999999999994</v>
      </c>
      <c r="K168">
        <v>111.6</v>
      </c>
      <c r="L168">
        <v>87.2</v>
      </c>
      <c r="M168">
        <v>111.4</v>
      </c>
      <c r="N168">
        <v>63.2</v>
      </c>
      <c r="O168">
        <v>52.4</v>
      </c>
      <c r="P168">
        <v>46.4</v>
      </c>
      <c r="Q168">
        <v>26.6</v>
      </c>
      <c r="R168">
        <v>17.2</v>
      </c>
      <c r="S168">
        <v>32.9</v>
      </c>
      <c r="T168">
        <v>63.8</v>
      </c>
      <c r="U168">
        <v>64.8</v>
      </c>
      <c r="V168">
        <v>86.2</v>
      </c>
      <c r="W168">
        <v>90.1</v>
      </c>
      <c r="X168">
        <v>47.2</v>
      </c>
      <c r="Y168">
        <v>36.799999999999997</v>
      </c>
      <c r="Z168">
        <v>40.6</v>
      </c>
      <c r="AA168">
        <v>39.4</v>
      </c>
      <c r="AB168">
        <v>29.1</v>
      </c>
      <c r="AC168">
        <v>32.4</v>
      </c>
      <c r="AD168">
        <v>31.8</v>
      </c>
      <c r="AE168">
        <v>63</v>
      </c>
      <c r="AF168">
        <v>69.099999999999994</v>
      </c>
      <c r="AG168">
        <v>82.9</v>
      </c>
      <c r="AH168">
        <v>96.2</v>
      </c>
      <c r="AI168">
        <v>81.8</v>
      </c>
      <c r="AJ168">
        <v>97.4</v>
      </c>
      <c r="AK168">
        <v>97.7</v>
      </c>
      <c r="AL168">
        <v>53.3</v>
      </c>
      <c r="AM168">
        <v>33.799999999999997</v>
      </c>
      <c r="AN168">
        <v>28.5</v>
      </c>
      <c r="AO168">
        <v>65.2</v>
      </c>
      <c r="AP168">
        <v>120.2</v>
      </c>
      <c r="AQ168">
        <v>147.80000000000001</v>
      </c>
      <c r="AR168">
        <v>184.2</v>
      </c>
      <c r="AS168">
        <v>78.900000000000006</v>
      </c>
      <c r="AT168">
        <v>63.3</v>
      </c>
      <c r="AU168">
        <v>58.9</v>
      </c>
      <c r="AV168">
        <v>37.299999999999997</v>
      </c>
      <c r="AW168">
        <v>32.5</v>
      </c>
      <c r="AX168">
        <v>22.6</v>
      </c>
      <c r="AY168">
        <v>50.1</v>
      </c>
      <c r="AZ168">
        <v>58.4</v>
      </c>
      <c r="BA168">
        <v>107.7</v>
      </c>
      <c r="BB168">
        <v>86.7</v>
      </c>
      <c r="BC168">
        <v>94.3</v>
      </c>
      <c r="BD168">
        <v>106.6</v>
      </c>
      <c r="BE168">
        <v>63.4</v>
      </c>
      <c r="BF168">
        <v>58.1</v>
      </c>
      <c r="BG168">
        <v>33.799999999999997</v>
      </c>
      <c r="BH168">
        <v>22.1</v>
      </c>
      <c r="BI168">
        <v>23</v>
      </c>
      <c r="BJ168">
        <v>4.5999999999999996</v>
      </c>
      <c r="BK168">
        <v>23.1</v>
      </c>
      <c r="BL168">
        <v>46.9</v>
      </c>
      <c r="BM168">
        <v>56.2</v>
      </c>
      <c r="BN168">
        <v>72.099999999999994</v>
      </c>
      <c r="BO168">
        <v>56.6</v>
      </c>
      <c r="BP168">
        <v>59.4</v>
      </c>
      <c r="BQ168">
        <v>31.6</v>
      </c>
      <c r="BR168">
        <v>21</v>
      </c>
      <c r="BS168">
        <v>12.4</v>
      </c>
      <c r="BT168">
        <v>12.8</v>
      </c>
      <c r="BU168">
        <v>8.9</v>
      </c>
      <c r="BV168">
        <v>12.1</v>
      </c>
      <c r="BW168">
        <v>38.4</v>
      </c>
      <c r="BX168">
        <v>68.2</v>
      </c>
      <c r="BY168">
        <v>-100</v>
      </c>
    </row>
    <row r="169" spans="2:77" x14ac:dyDescent="0.15">
      <c r="B169">
        <v>6</v>
      </c>
      <c r="C169">
        <v>7</v>
      </c>
      <c r="D169">
        <v>49.6</v>
      </c>
      <c r="E169">
        <v>36.799999999999997</v>
      </c>
      <c r="F169">
        <v>44.2</v>
      </c>
      <c r="G169">
        <v>29.4</v>
      </c>
      <c r="H169">
        <v>37.200000000000003</v>
      </c>
      <c r="I169">
        <v>65.099999999999994</v>
      </c>
      <c r="J169">
        <v>74.599999999999994</v>
      </c>
      <c r="K169">
        <v>113.7</v>
      </c>
      <c r="L169">
        <v>70.900000000000006</v>
      </c>
      <c r="M169">
        <v>108.7</v>
      </c>
      <c r="N169">
        <v>66.099999999999994</v>
      </c>
      <c r="O169">
        <v>53.2</v>
      </c>
      <c r="P169">
        <v>51</v>
      </c>
      <c r="Q169">
        <v>26.3</v>
      </c>
      <c r="R169">
        <v>15.1</v>
      </c>
      <c r="S169">
        <v>34</v>
      </c>
      <c r="T169">
        <v>70.5</v>
      </c>
      <c r="U169">
        <v>64.599999999999994</v>
      </c>
      <c r="V169">
        <v>85.9</v>
      </c>
      <c r="W169">
        <v>90.8</v>
      </c>
      <c r="X169">
        <v>47</v>
      </c>
      <c r="Y169">
        <v>36.4</v>
      </c>
      <c r="Z169">
        <v>40</v>
      </c>
      <c r="AA169">
        <v>37.799999999999997</v>
      </c>
      <c r="AB169">
        <v>26.7</v>
      </c>
      <c r="AC169">
        <v>31.4</v>
      </c>
      <c r="AD169">
        <v>29.9</v>
      </c>
      <c r="AE169">
        <v>61.3</v>
      </c>
      <c r="AF169">
        <v>94</v>
      </c>
      <c r="AG169">
        <v>89.9</v>
      </c>
      <c r="AH169">
        <v>100.4</v>
      </c>
      <c r="AI169">
        <v>85</v>
      </c>
      <c r="AJ169">
        <v>93.7</v>
      </c>
      <c r="AK169">
        <v>97.8</v>
      </c>
      <c r="AL169">
        <v>55.9</v>
      </c>
      <c r="AM169">
        <v>33.1</v>
      </c>
      <c r="AN169">
        <v>31</v>
      </c>
      <c r="AO169">
        <v>65.400000000000006</v>
      </c>
      <c r="AP169">
        <v>123.6</v>
      </c>
      <c r="AQ169">
        <v>146.1</v>
      </c>
      <c r="AR169">
        <v>181.1</v>
      </c>
      <c r="AS169">
        <v>79</v>
      </c>
      <c r="AT169">
        <v>61.9</v>
      </c>
      <c r="AU169">
        <v>57.7</v>
      </c>
      <c r="AV169">
        <v>36.299999999999997</v>
      </c>
      <c r="AW169">
        <v>34.4</v>
      </c>
      <c r="AX169">
        <v>25.8</v>
      </c>
      <c r="AY169">
        <v>55.6</v>
      </c>
      <c r="AZ169">
        <v>56.8</v>
      </c>
      <c r="BA169">
        <v>109.3</v>
      </c>
      <c r="BB169">
        <v>87.9</v>
      </c>
      <c r="BC169">
        <v>94.4</v>
      </c>
      <c r="BD169">
        <v>106.5</v>
      </c>
      <c r="BE169">
        <v>67</v>
      </c>
      <c r="BF169">
        <v>60.7</v>
      </c>
      <c r="BG169">
        <v>34.6</v>
      </c>
      <c r="BH169">
        <v>21</v>
      </c>
      <c r="BI169">
        <v>24.3</v>
      </c>
      <c r="BJ169">
        <v>5.0999999999999996</v>
      </c>
      <c r="BK169">
        <v>22.3</v>
      </c>
      <c r="BL169">
        <v>45.6</v>
      </c>
      <c r="BM169">
        <v>54.9</v>
      </c>
      <c r="BN169">
        <v>76.900000000000006</v>
      </c>
      <c r="BO169">
        <v>60.2</v>
      </c>
      <c r="BP169">
        <v>57.2</v>
      </c>
      <c r="BQ169">
        <v>31.8</v>
      </c>
      <c r="BR169">
        <v>19.100000000000001</v>
      </c>
      <c r="BS169">
        <v>12.7</v>
      </c>
      <c r="BT169">
        <v>13.2</v>
      </c>
      <c r="BU169">
        <v>7.4</v>
      </c>
      <c r="BV169">
        <v>14.4</v>
      </c>
      <c r="BW169">
        <v>40.799999999999997</v>
      </c>
      <c r="BX169">
        <v>66.599999999999994</v>
      </c>
      <c r="BY169">
        <v>-100</v>
      </c>
    </row>
    <row r="170" spans="2:77" x14ac:dyDescent="0.15">
      <c r="B170">
        <v>6</v>
      </c>
      <c r="C170">
        <v>8</v>
      </c>
      <c r="D170">
        <v>47.8</v>
      </c>
      <c r="E170">
        <v>38.4</v>
      </c>
      <c r="F170">
        <v>43.7</v>
      </c>
      <c r="G170">
        <v>29.6</v>
      </c>
      <c r="H170">
        <v>36.4</v>
      </c>
      <c r="I170">
        <v>70.2</v>
      </c>
      <c r="J170">
        <v>71.599999999999994</v>
      </c>
      <c r="K170">
        <v>114.5</v>
      </c>
      <c r="L170">
        <v>69.3</v>
      </c>
      <c r="M170">
        <v>104.1</v>
      </c>
      <c r="N170">
        <v>65.2</v>
      </c>
      <c r="O170">
        <v>50.3</v>
      </c>
      <c r="P170">
        <v>55</v>
      </c>
      <c r="Q170">
        <v>29.7</v>
      </c>
      <c r="R170">
        <v>16.399999999999999</v>
      </c>
      <c r="S170">
        <v>35.4</v>
      </c>
      <c r="T170">
        <v>69.599999999999994</v>
      </c>
      <c r="U170">
        <v>63.9</v>
      </c>
      <c r="V170">
        <v>93.2</v>
      </c>
      <c r="W170">
        <v>91.7</v>
      </c>
      <c r="X170">
        <v>45.7</v>
      </c>
      <c r="Y170">
        <v>35.700000000000003</v>
      </c>
      <c r="Z170">
        <v>38</v>
      </c>
      <c r="AA170">
        <v>34.4</v>
      </c>
      <c r="AB170">
        <v>24.5</v>
      </c>
      <c r="AC170">
        <v>30.5</v>
      </c>
      <c r="AD170">
        <v>30.1</v>
      </c>
      <c r="AE170">
        <v>53.9</v>
      </c>
      <c r="AF170">
        <v>95.9</v>
      </c>
      <c r="AG170">
        <v>98</v>
      </c>
      <c r="AH170">
        <v>106.1</v>
      </c>
      <c r="AI170">
        <v>85.6</v>
      </c>
      <c r="AJ170">
        <v>91.1</v>
      </c>
      <c r="AK170">
        <v>95.8</v>
      </c>
      <c r="AL170">
        <v>55.9</v>
      </c>
      <c r="AM170">
        <v>34.6</v>
      </c>
      <c r="AN170">
        <v>32.799999999999997</v>
      </c>
      <c r="AO170">
        <v>64</v>
      </c>
      <c r="AP170">
        <v>124</v>
      </c>
      <c r="AQ170">
        <v>147.9</v>
      </c>
      <c r="AR170">
        <v>189.2</v>
      </c>
      <c r="AS170">
        <v>76.8</v>
      </c>
      <c r="AT170">
        <v>59.6</v>
      </c>
      <c r="AU170">
        <v>55.3</v>
      </c>
      <c r="AV170">
        <v>35.5</v>
      </c>
      <c r="AW170">
        <v>34.4</v>
      </c>
      <c r="AX170">
        <v>27.3</v>
      </c>
      <c r="AY170">
        <v>51.7</v>
      </c>
      <c r="AZ170">
        <v>54.8</v>
      </c>
      <c r="BA170">
        <v>122</v>
      </c>
      <c r="BB170">
        <v>89.6</v>
      </c>
      <c r="BC170">
        <v>94.4</v>
      </c>
      <c r="BD170">
        <v>107.6</v>
      </c>
      <c r="BE170">
        <v>65.400000000000006</v>
      </c>
      <c r="BF170">
        <v>60.9</v>
      </c>
      <c r="BG170">
        <v>35</v>
      </c>
      <c r="BH170">
        <v>22.9</v>
      </c>
      <c r="BI170">
        <v>23.5</v>
      </c>
      <c r="BJ170">
        <v>5.8</v>
      </c>
      <c r="BK170">
        <v>22.3</v>
      </c>
      <c r="BL170">
        <v>47</v>
      </c>
      <c r="BM170">
        <v>55.4</v>
      </c>
      <c r="BN170">
        <v>78.400000000000006</v>
      </c>
      <c r="BO170">
        <v>73.5</v>
      </c>
      <c r="BP170">
        <v>59.3</v>
      </c>
      <c r="BQ170">
        <v>30.4</v>
      </c>
      <c r="BR170">
        <v>17.5</v>
      </c>
      <c r="BS170">
        <v>11.3</v>
      </c>
      <c r="BT170">
        <v>11.2</v>
      </c>
      <c r="BU170">
        <v>6.7</v>
      </c>
      <c r="BV170">
        <v>15.9</v>
      </c>
      <c r="BW170">
        <v>35.5</v>
      </c>
      <c r="BX170">
        <v>68.3</v>
      </c>
      <c r="BY170">
        <v>-100</v>
      </c>
    </row>
    <row r="171" spans="2:77" x14ac:dyDescent="0.15">
      <c r="B171">
        <v>6</v>
      </c>
      <c r="C171">
        <v>9</v>
      </c>
      <c r="D171">
        <v>51.9</v>
      </c>
      <c r="E171">
        <v>45.8</v>
      </c>
      <c r="F171">
        <v>41.9</v>
      </c>
      <c r="G171">
        <v>28.5</v>
      </c>
      <c r="H171">
        <v>35.700000000000003</v>
      </c>
      <c r="I171">
        <v>70.099999999999994</v>
      </c>
      <c r="J171">
        <v>69.8</v>
      </c>
      <c r="K171">
        <v>115.9</v>
      </c>
      <c r="L171">
        <v>69.900000000000006</v>
      </c>
      <c r="M171">
        <v>96</v>
      </c>
      <c r="N171">
        <v>66.8</v>
      </c>
      <c r="O171">
        <v>51.4</v>
      </c>
      <c r="P171">
        <v>55.6</v>
      </c>
      <c r="Q171">
        <v>32.700000000000003</v>
      </c>
      <c r="R171">
        <v>21.8</v>
      </c>
      <c r="S171">
        <v>32.9</v>
      </c>
      <c r="T171">
        <v>65.2</v>
      </c>
      <c r="U171">
        <v>71.2</v>
      </c>
      <c r="V171">
        <v>103.2</v>
      </c>
      <c r="W171">
        <v>93.5</v>
      </c>
      <c r="X171">
        <v>44.1</v>
      </c>
      <c r="Y171">
        <v>34.6</v>
      </c>
      <c r="Z171">
        <v>38.6</v>
      </c>
      <c r="AA171">
        <v>35.799999999999997</v>
      </c>
      <c r="AB171">
        <v>25.2</v>
      </c>
      <c r="AC171">
        <v>29.6</v>
      </c>
      <c r="AD171">
        <v>29.3</v>
      </c>
      <c r="AE171">
        <v>49.2</v>
      </c>
      <c r="AF171">
        <v>90.7</v>
      </c>
      <c r="AG171">
        <v>104.9</v>
      </c>
      <c r="AH171">
        <v>104.4</v>
      </c>
      <c r="AI171">
        <v>99.2</v>
      </c>
      <c r="AJ171">
        <v>94.1</v>
      </c>
      <c r="AK171">
        <v>94.9</v>
      </c>
      <c r="AL171">
        <v>56.7</v>
      </c>
      <c r="AM171">
        <v>34.4</v>
      </c>
      <c r="AN171">
        <v>32.5</v>
      </c>
      <c r="AO171">
        <v>63</v>
      </c>
      <c r="AP171">
        <v>139.5</v>
      </c>
      <c r="AQ171">
        <v>147.9</v>
      </c>
      <c r="AR171">
        <v>204.4</v>
      </c>
      <c r="AS171">
        <v>75.599999999999994</v>
      </c>
      <c r="AT171">
        <v>56.1</v>
      </c>
      <c r="AU171">
        <v>53.3</v>
      </c>
      <c r="AV171">
        <v>36.4</v>
      </c>
      <c r="AW171">
        <v>34.9</v>
      </c>
      <c r="AX171">
        <v>25.8</v>
      </c>
      <c r="AY171">
        <v>48.1</v>
      </c>
      <c r="AZ171">
        <v>49.6</v>
      </c>
      <c r="BA171">
        <v>134.4</v>
      </c>
      <c r="BB171">
        <v>91.6</v>
      </c>
      <c r="BC171">
        <v>92.4</v>
      </c>
      <c r="BD171">
        <v>108.1</v>
      </c>
      <c r="BE171">
        <v>66.7</v>
      </c>
      <c r="BF171">
        <v>59.4</v>
      </c>
      <c r="BG171">
        <v>36.1</v>
      </c>
      <c r="BH171">
        <v>24.4</v>
      </c>
      <c r="BI171">
        <v>22.8</v>
      </c>
      <c r="BJ171">
        <v>4.7</v>
      </c>
      <c r="BK171">
        <v>22.4</v>
      </c>
      <c r="BL171">
        <v>46.3</v>
      </c>
      <c r="BM171">
        <v>55</v>
      </c>
      <c r="BN171">
        <v>76.8</v>
      </c>
      <c r="BO171">
        <v>69.7</v>
      </c>
      <c r="BP171">
        <v>59.4</v>
      </c>
      <c r="BQ171">
        <v>29.4</v>
      </c>
      <c r="BR171">
        <v>17.600000000000001</v>
      </c>
      <c r="BS171">
        <v>10.4</v>
      </c>
      <c r="BT171">
        <v>11.4</v>
      </c>
      <c r="BU171">
        <v>5.7</v>
      </c>
      <c r="BV171">
        <v>15</v>
      </c>
      <c r="BW171">
        <v>31.6</v>
      </c>
      <c r="BX171">
        <v>66.599999999999994</v>
      </c>
      <c r="BY171">
        <v>-100</v>
      </c>
    </row>
    <row r="172" spans="2:77" x14ac:dyDescent="0.15">
      <c r="B172">
        <v>6</v>
      </c>
      <c r="C172">
        <v>10</v>
      </c>
      <c r="D172">
        <v>51.2</v>
      </c>
      <c r="E172">
        <v>44.7</v>
      </c>
      <c r="F172">
        <v>40.1</v>
      </c>
      <c r="G172">
        <v>27.8</v>
      </c>
      <c r="H172">
        <v>32.4</v>
      </c>
      <c r="I172">
        <v>68.099999999999994</v>
      </c>
      <c r="J172">
        <v>70.900000000000006</v>
      </c>
      <c r="K172">
        <v>110.5</v>
      </c>
      <c r="L172">
        <v>71.400000000000006</v>
      </c>
      <c r="M172">
        <v>92.8</v>
      </c>
      <c r="N172">
        <v>67.7</v>
      </c>
      <c r="O172">
        <v>52.7</v>
      </c>
      <c r="P172">
        <v>54.6</v>
      </c>
      <c r="Q172">
        <v>32.6</v>
      </c>
      <c r="R172">
        <v>20.3</v>
      </c>
      <c r="S172">
        <v>30.9</v>
      </c>
      <c r="T172">
        <v>62.3</v>
      </c>
      <c r="U172">
        <v>69.3</v>
      </c>
      <c r="V172">
        <v>107.9</v>
      </c>
      <c r="W172">
        <v>92.7</v>
      </c>
      <c r="X172">
        <v>42.9</v>
      </c>
      <c r="Y172">
        <v>32.299999999999997</v>
      </c>
      <c r="Z172">
        <v>37.799999999999997</v>
      </c>
      <c r="AA172">
        <v>36.799999999999997</v>
      </c>
      <c r="AB172">
        <v>26</v>
      </c>
      <c r="AC172">
        <v>27.4</v>
      </c>
      <c r="AD172">
        <v>29</v>
      </c>
      <c r="AE172">
        <v>46.6</v>
      </c>
      <c r="AF172">
        <v>88.8</v>
      </c>
      <c r="AG172">
        <v>107.1</v>
      </c>
      <c r="AH172">
        <v>102.3</v>
      </c>
      <c r="AI172">
        <v>110.2</v>
      </c>
      <c r="AJ172">
        <v>102.1</v>
      </c>
      <c r="AK172">
        <v>94.1</v>
      </c>
      <c r="AL172">
        <v>56.4</v>
      </c>
      <c r="AM172">
        <v>34.200000000000003</v>
      </c>
      <c r="AN172">
        <v>31.1</v>
      </c>
      <c r="AO172">
        <v>61</v>
      </c>
      <c r="AP172">
        <v>129.1</v>
      </c>
      <c r="AQ172">
        <v>147.80000000000001</v>
      </c>
      <c r="AR172">
        <v>207.7</v>
      </c>
      <c r="AS172">
        <v>79.099999999999994</v>
      </c>
      <c r="AT172">
        <v>54.9</v>
      </c>
      <c r="AU172">
        <v>50.8</v>
      </c>
      <c r="AV172">
        <v>39.4</v>
      </c>
      <c r="AW172">
        <v>34.700000000000003</v>
      </c>
      <c r="AX172">
        <v>28.6</v>
      </c>
      <c r="AY172">
        <v>46.5</v>
      </c>
      <c r="AZ172">
        <v>46.8</v>
      </c>
      <c r="BA172">
        <v>131.6</v>
      </c>
      <c r="BB172">
        <v>91.1</v>
      </c>
      <c r="BC172">
        <v>94.3</v>
      </c>
      <c r="BD172">
        <v>109.6</v>
      </c>
      <c r="BE172">
        <v>70.2</v>
      </c>
      <c r="BF172">
        <v>57.5</v>
      </c>
      <c r="BG172">
        <v>35.9</v>
      </c>
      <c r="BH172">
        <v>23.3</v>
      </c>
      <c r="BI172">
        <v>22.4</v>
      </c>
      <c r="BJ172">
        <v>4.4000000000000004</v>
      </c>
      <c r="BK172">
        <v>23.1</v>
      </c>
      <c r="BL172">
        <v>55.4</v>
      </c>
      <c r="BM172">
        <v>56</v>
      </c>
      <c r="BN172">
        <v>77.5</v>
      </c>
      <c r="BO172">
        <v>63.2</v>
      </c>
      <c r="BP172">
        <v>57.1</v>
      </c>
      <c r="BQ172">
        <v>27.8</v>
      </c>
      <c r="BR172">
        <v>15.5</v>
      </c>
      <c r="BS172">
        <v>9</v>
      </c>
      <c r="BT172">
        <v>10.199999999999999</v>
      </c>
      <c r="BU172">
        <v>4.5999999999999996</v>
      </c>
      <c r="BV172">
        <v>13.6</v>
      </c>
      <c r="BW172">
        <v>25.7</v>
      </c>
      <c r="BX172">
        <v>66</v>
      </c>
      <c r="BY172">
        <v>-100</v>
      </c>
    </row>
    <row r="173" spans="2:77" x14ac:dyDescent="0.15">
      <c r="B173">
        <v>6</v>
      </c>
      <c r="C173">
        <v>11</v>
      </c>
      <c r="D173">
        <v>52</v>
      </c>
      <c r="E173">
        <v>42.7</v>
      </c>
      <c r="F173">
        <v>40.6</v>
      </c>
      <c r="G173">
        <v>27.6</v>
      </c>
      <c r="H173">
        <v>28.8</v>
      </c>
      <c r="I173">
        <v>75.599999999999994</v>
      </c>
      <c r="J173">
        <v>71.400000000000006</v>
      </c>
      <c r="K173">
        <v>110.4</v>
      </c>
      <c r="L173">
        <v>81.3</v>
      </c>
      <c r="M173">
        <v>83.4</v>
      </c>
      <c r="N173">
        <v>68.599999999999994</v>
      </c>
      <c r="O173">
        <v>53.8</v>
      </c>
      <c r="P173">
        <v>55.1</v>
      </c>
      <c r="Q173">
        <v>32.5</v>
      </c>
      <c r="R173">
        <v>19.600000000000001</v>
      </c>
      <c r="S173">
        <v>29.2</v>
      </c>
      <c r="T173">
        <v>58.1</v>
      </c>
      <c r="U173">
        <v>85</v>
      </c>
      <c r="V173">
        <v>105.3</v>
      </c>
      <c r="W173">
        <v>90.2</v>
      </c>
      <c r="X173">
        <v>40.799999999999997</v>
      </c>
      <c r="Y173">
        <v>32.5</v>
      </c>
      <c r="Z173">
        <v>41.2</v>
      </c>
      <c r="AA173">
        <v>43.9</v>
      </c>
      <c r="AB173">
        <v>25.8</v>
      </c>
      <c r="AC173">
        <v>26.1</v>
      </c>
      <c r="AD173">
        <v>29.5</v>
      </c>
      <c r="AE173">
        <v>51</v>
      </c>
      <c r="AF173">
        <v>85.3</v>
      </c>
      <c r="AG173">
        <v>112.1</v>
      </c>
      <c r="AH173">
        <v>100.8</v>
      </c>
      <c r="AI173">
        <v>113.7</v>
      </c>
      <c r="AJ173">
        <v>102.2</v>
      </c>
      <c r="AK173">
        <v>94.6</v>
      </c>
      <c r="AL173">
        <v>55.3</v>
      </c>
      <c r="AM173">
        <v>34.4</v>
      </c>
      <c r="AN173">
        <v>32</v>
      </c>
      <c r="AO173">
        <v>58.9</v>
      </c>
      <c r="AP173">
        <v>128.4</v>
      </c>
      <c r="AQ173">
        <v>145.9</v>
      </c>
      <c r="AR173">
        <v>10207.1</v>
      </c>
      <c r="AS173">
        <v>81.8</v>
      </c>
      <c r="AT173">
        <v>58.1</v>
      </c>
      <c r="AU173">
        <v>51.2</v>
      </c>
      <c r="AV173">
        <v>39.5</v>
      </c>
      <c r="AW173">
        <v>34.799999999999997</v>
      </c>
      <c r="AX173">
        <v>29</v>
      </c>
      <c r="AY173">
        <v>44.2</v>
      </c>
      <c r="AZ173">
        <v>39.200000000000003</v>
      </c>
      <c r="BA173">
        <v>127.6</v>
      </c>
      <c r="BB173">
        <v>90.2</v>
      </c>
      <c r="BC173">
        <v>99</v>
      </c>
      <c r="BD173">
        <v>109.7</v>
      </c>
      <c r="BE173">
        <v>70.3</v>
      </c>
      <c r="BF173">
        <v>55.5</v>
      </c>
      <c r="BG173">
        <v>35.799999999999997</v>
      </c>
      <c r="BH173">
        <v>22.6</v>
      </c>
      <c r="BI173">
        <v>21.5</v>
      </c>
      <c r="BJ173">
        <v>4.2</v>
      </c>
      <c r="BK173">
        <v>22.2</v>
      </c>
      <c r="BL173">
        <v>53.9</v>
      </c>
      <c r="BM173">
        <v>53.1</v>
      </c>
      <c r="BN173">
        <v>74.599999999999994</v>
      </c>
      <c r="BO173">
        <v>61.1</v>
      </c>
      <c r="BP173">
        <v>54.5</v>
      </c>
      <c r="BQ173">
        <v>29.3</v>
      </c>
      <c r="BR173">
        <v>13.9</v>
      </c>
      <c r="BS173">
        <v>8.6</v>
      </c>
      <c r="BT173">
        <v>11.4</v>
      </c>
      <c r="BU173">
        <v>5.6</v>
      </c>
      <c r="BV173">
        <v>12.9</v>
      </c>
      <c r="BW173">
        <v>28</v>
      </c>
      <c r="BX173">
        <v>68.8</v>
      </c>
      <c r="BY173">
        <v>-100</v>
      </c>
    </row>
    <row r="174" spans="2:77" x14ac:dyDescent="0.15">
      <c r="B174">
        <v>6</v>
      </c>
      <c r="C174">
        <v>12</v>
      </c>
      <c r="D174">
        <v>54.4</v>
      </c>
      <c r="E174">
        <v>40.799999999999997</v>
      </c>
      <c r="F174">
        <v>39.700000000000003</v>
      </c>
      <c r="G174">
        <v>30.2</v>
      </c>
      <c r="H174">
        <v>29.7</v>
      </c>
      <c r="I174">
        <v>76.099999999999994</v>
      </c>
      <c r="J174">
        <v>70</v>
      </c>
      <c r="K174">
        <v>111.6</v>
      </c>
      <c r="L174">
        <v>87.2</v>
      </c>
      <c r="M174">
        <v>86.8</v>
      </c>
      <c r="N174">
        <v>68.099999999999994</v>
      </c>
      <c r="O174">
        <v>54.5</v>
      </c>
      <c r="P174">
        <v>56</v>
      </c>
      <c r="Q174">
        <v>31.5</v>
      </c>
      <c r="R174">
        <v>19.8</v>
      </c>
      <c r="S174">
        <v>27.4</v>
      </c>
      <c r="T174">
        <v>56.6</v>
      </c>
      <c r="U174">
        <v>88.7</v>
      </c>
      <c r="V174">
        <v>105.1</v>
      </c>
      <c r="W174">
        <v>89.1</v>
      </c>
      <c r="X174">
        <v>39</v>
      </c>
      <c r="Y174">
        <v>34.5</v>
      </c>
      <c r="Z174">
        <v>42.4</v>
      </c>
      <c r="AA174">
        <v>44.5</v>
      </c>
      <c r="AB174">
        <v>28.6</v>
      </c>
      <c r="AC174">
        <v>25.5</v>
      </c>
      <c r="AD174">
        <v>30.1</v>
      </c>
      <c r="AE174">
        <v>48.1</v>
      </c>
      <c r="AF174">
        <v>85.6</v>
      </c>
      <c r="AG174">
        <v>105.6</v>
      </c>
      <c r="AH174">
        <v>100.8</v>
      </c>
      <c r="AI174">
        <v>114.7</v>
      </c>
      <c r="AJ174">
        <v>100</v>
      </c>
      <c r="AK174">
        <v>93.1</v>
      </c>
      <c r="AL174">
        <v>53.9</v>
      </c>
      <c r="AM174">
        <v>34.799999999999997</v>
      </c>
      <c r="AN174">
        <v>30.1</v>
      </c>
      <c r="AO174">
        <v>57.2</v>
      </c>
      <c r="AP174">
        <v>130.1</v>
      </c>
      <c r="AQ174">
        <v>147.19999999999999</v>
      </c>
      <c r="AR174">
        <v>10192.6</v>
      </c>
      <c r="AS174">
        <v>80</v>
      </c>
      <c r="AT174">
        <v>57.8</v>
      </c>
      <c r="AU174">
        <v>51.5</v>
      </c>
      <c r="AV174">
        <v>39</v>
      </c>
      <c r="AW174">
        <v>32.9</v>
      </c>
      <c r="AX174">
        <v>29.1</v>
      </c>
      <c r="AY174">
        <v>48.8</v>
      </c>
      <c r="AZ174">
        <v>35.200000000000003</v>
      </c>
      <c r="BA174">
        <v>124.9</v>
      </c>
      <c r="BB174">
        <v>90.2</v>
      </c>
      <c r="BC174">
        <v>97.8</v>
      </c>
      <c r="BD174">
        <v>108.1</v>
      </c>
      <c r="BE174">
        <v>68.900000000000006</v>
      </c>
      <c r="BF174">
        <v>62.2</v>
      </c>
      <c r="BG174">
        <v>34.6</v>
      </c>
      <c r="BH174">
        <v>20.3</v>
      </c>
      <c r="BI174">
        <v>20.399999999999999</v>
      </c>
      <c r="BJ174">
        <v>3.8</v>
      </c>
      <c r="BK174">
        <v>21.7</v>
      </c>
      <c r="BL174">
        <v>48.7</v>
      </c>
      <c r="BM174">
        <v>48.7</v>
      </c>
      <c r="BN174">
        <v>71.7</v>
      </c>
      <c r="BO174">
        <v>59.8</v>
      </c>
      <c r="BP174">
        <v>53.5</v>
      </c>
      <c r="BQ174">
        <v>31.3</v>
      </c>
      <c r="BR174">
        <v>13.6</v>
      </c>
      <c r="BS174">
        <v>8.3000000000000007</v>
      </c>
      <c r="BT174">
        <v>11.3</v>
      </c>
      <c r="BU174">
        <v>6.5</v>
      </c>
      <c r="BV174">
        <v>14.7</v>
      </c>
      <c r="BW174">
        <v>31.6</v>
      </c>
      <c r="BX174">
        <v>70.3</v>
      </c>
      <c r="BY174">
        <v>-100</v>
      </c>
    </row>
    <row r="175" spans="2:77" x14ac:dyDescent="0.15">
      <c r="B175">
        <v>6</v>
      </c>
      <c r="C175">
        <v>13</v>
      </c>
      <c r="D175">
        <v>56.2</v>
      </c>
      <c r="E175">
        <v>39</v>
      </c>
      <c r="F175">
        <v>38.200000000000003</v>
      </c>
      <c r="G175">
        <v>30.8</v>
      </c>
      <c r="H175">
        <v>31.2</v>
      </c>
      <c r="I175">
        <v>72.7</v>
      </c>
      <c r="J175">
        <v>71.900000000000006</v>
      </c>
      <c r="K175">
        <v>108.8</v>
      </c>
      <c r="L175">
        <v>82.4</v>
      </c>
      <c r="M175">
        <v>81.400000000000006</v>
      </c>
      <c r="N175">
        <v>64.900000000000006</v>
      </c>
      <c r="O175">
        <v>51.9</v>
      </c>
      <c r="P175">
        <v>56.8</v>
      </c>
      <c r="Q175">
        <v>30.2</v>
      </c>
      <c r="R175">
        <v>19.3</v>
      </c>
      <c r="S175">
        <v>25.2</v>
      </c>
      <c r="T175">
        <v>54.2</v>
      </c>
      <c r="U175">
        <v>80.599999999999994</v>
      </c>
      <c r="V175">
        <v>103</v>
      </c>
      <c r="W175">
        <v>86.7</v>
      </c>
      <c r="X175">
        <v>37</v>
      </c>
      <c r="Y175">
        <v>33.200000000000003</v>
      </c>
      <c r="Z175">
        <v>43.1</v>
      </c>
      <c r="AA175">
        <v>47.9</v>
      </c>
      <c r="AB175">
        <v>28.6</v>
      </c>
      <c r="AC175">
        <v>23.7</v>
      </c>
      <c r="AD175">
        <v>30.9</v>
      </c>
      <c r="AE175">
        <v>46.1</v>
      </c>
      <c r="AF175">
        <v>85.9</v>
      </c>
      <c r="AG175">
        <v>103</v>
      </c>
      <c r="AH175">
        <v>100.2</v>
      </c>
      <c r="AI175">
        <v>127.3</v>
      </c>
      <c r="AJ175">
        <v>105</v>
      </c>
      <c r="AK175">
        <v>90.9</v>
      </c>
      <c r="AL175">
        <v>53.5</v>
      </c>
      <c r="AM175">
        <v>34.200000000000003</v>
      </c>
      <c r="AN175">
        <v>30.1</v>
      </c>
      <c r="AO175">
        <v>58.9</v>
      </c>
      <c r="AP175">
        <v>131.80000000000001</v>
      </c>
      <c r="AQ175">
        <v>155.1</v>
      </c>
      <c r="AR175">
        <v>243.6</v>
      </c>
      <c r="AS175">
        <v>77.400000000000006</v>
      </c>
      <c r="AT175">
        <v>57.1</v>
      </c>
      <c r="AU175">
        <v>49.9</v>
      </c>
      <c r="AV175">
        <v>37.5</v>
      </c>
      <c r="AW175">
        <v>31.8</v>
      </c>
      <c r="AX175">
        <v>28.9</v>
      </c>
      <c r="AY175">
        <v>48.8</v>
      </c>
      <c r="AZ175">
        <v>30.2</v>
      </c>
      <c r="BA175">
        <v>122.1</v>
      </c>
      <c r="BB175">
        <v>88.1</v>
      </c>
      <c r="BC175">
        <v>95.5</v>
      </c>
      <c r="BD175">
        <v>104.1</v>
      </c>
      <c r="BE175">
        <v>68.5</v>
      </c>
      <c r="BF175">
        <v>64.3</v>
      </c>
      <c r="BG175">
        <v>34.299999999999997</v>
      </c>
      <c r="BH175">
        <v>19.600000000000001</v>
      </c>
      <c r="BI175">
        <v>19.399999999999999</v>
      </c>
      <c r="BJ175">
        <v>3.9</v>
      </c>
      <c r="BK175">
        <v>21.1</v>
      </c>
      <c r="BL175">
        <v>47.5</v>
      </c>
      <c r="BM175">
        <v>46.9</v>
      </c>
      <c r="BN175">
        <v>68.400000000000006</v>
      </c>
      <c r="BO175">
        <v>58.2</v>
      </c>
      <c r="BP175">
        <v>55.8</v>
      </c>
      <c r="BQ175">
        <v>35.4</v>
      </c>
      <c r="BR175">
        <v>14.2</v>
      </c>
      <c r="BS175">
        <v>9.6999999999999993</v>
      </c>
      <c r="BT175">
        <v>14.5</v>
      </c>
      <c r="BU175">
        <v>7.7</v>
      </c>
      <c r="BV175">
        <v>13.7</v>
      </c>
      <c r="BW175">
        <v>31.4</v>
      </c>
      <c r="BX175">
        <v>71.2</v>
      </c>
      <c r="BY175">
        <v>-100</v>
      </c>
    </row>
    <row r="176" spans="2:77" x14ac:dyDescent="0.15">
      <c r="B176">
        <v>6</v>
      </c>
      <c r="C176">
        <v>14</v>
      </c>
      <c r="D176">
        <v>53.7</v>
      </c>
      <c r="E176">
        <v>-100</v>
      </c>
      <c r="F176">
        <v>38.1</v>
      </c>
      <c r="G176">
        <v>30.5</v>
      </c>
      <c r="H176">
        <v>30.8</v>
      </c>
      <c r="I176">
        <v>68.099999999999994</v>
      </c>
      <c r="J176">
        <v>66.7</v>
      </c>
      <c r="K176">
        <v>109.5</v>
      </c>
      <c r="L176">
        <v>80</v>
      </c>
      <c r="M176">
        <v>89.9</v>
      </c>
      <c r="N176">
        <v>61.6</v>
      </c>
      <c r="O176">
        <v>50.3</v>
      </c>
      <c r="P176">
        <v>58.5</v>
      </c>
      <c r="Q176">
        <v>29.3</v>
      </c>
      <c r="R176">
        <v>19.100000000000001</v>
      </c>
      <c r="S176">
        <v>25</v>
      </c>
      <c r="T176">
        <v>54.7</v>
      </c>
      <c r="U176">
        <v>78.7</v>
      </c>
      <c r="V176">
        <v>101.2</v>
      </c>
      <c r="W176">
        <v>84</v>
      </c>
      <c r="X176">
        <v>36.799999999999997</v>
      </c>
      <c r="Y176">
        <v>31.2</v>
      </c>
      <c r="Z176">
        <v>44.4</v>
      </c>
      <c r="AA176">
        <v>49.9</v>
      </c>
      <c r="AB176">
        <v>29.5</v>
      </c>
      <c r="AC176">
        <v>23.5</v>
      </c>
      <c r="AD176">
        <v>29.9</v>
      </c>
      <c r="AE176">
        <v>45.1</v>
      </c>
      <c r="AF176">
        <v>85</v>
      </c>
      <c r="AG176">
        <v>97.9</v>
      </c>
      <c r="AH176">
        <v>97.6</v>
      </c>
      <c r="AI176">
        <v>133.19999999999999</v>
      </c>
      <c r="AJ176">
        <v>103.6</v>
      </c>
      <c r="AK176">
        <v>88.8</v>
      </c>
      <c r="AL176">
        <v>52.1</v>
      </c>
      <c r="AM176">
        <v>33.9</v>
      </c>
      <c r="AN176">
        <v>29.2</v>
      </c>
      <c r="AO176">
        <v>57.4</v>
      </c>
      <c r="AP176">
        <v>143.9</v>
      </c>
      <c r="AQ176">
        <v>158.1</v>
      </c>
      <c r="AR176">
        <v>234.1</v>
      </c>
      <c r="AS176">
        <v>75.900000000000006</v>
      </c>
      <c r="AT176">
        <v>57.2</v>
      </c>
      <c r="AU176">
        <v>50.1</v>
      </c>
      <c r="AV176">
        <v>36.299999999999997</v>
      </c>
      <c r="AW176">
        <v>29.6</v>
      </c>
      <c r="AX176">
        <v>29.4</v>
      </c>
      <c r="AY176">
        <v>50.6</v>
      </c>
      <c r="AZ176">
        <v>27.7</v>
      </c>
      <c r="BA176">
        <v>118.1</v>
      </c>
      <c r="BB176">
        <v>86.6</v>
      </c>
      <c r="BC176">
        <v>93.8</v>
      </c>
      <c r="BD176">
        <v>101.5</v>
      </c>
      <c r="BE176">
        <v>64.8</v>
      </c>
      <c r="BF176">
        <v>63.7</v>
      </c>
      <c r="BG176">
        <v>35</v>
      </c>
      <c r="BH176">
        <v>22</v>
      </c>
      <c r="BI176">
        <v>19.2</v>
      </c>
      <c r="BJ176">
        <v>6.2</v>
      </c>
      <c r="BK176">
        <v>20.3</v>
      </c>
      <c r="BL176">
        <v>50.1</v>
      </c>
      <c r="BM176">
        <v>46.6</v>
      </c>
      <c r="BN176">
        <v>66.8</v>
      </c>
      <c r="BO176">
        <v>59.9</v>
      </c>
      <c r="BP176">
        <v>59.4</v>
      </c>
      <c r="BQ176">
        <v>41.4</v>
      </c>
      <c r="BR176">
        <v>13</v>
      </c>
      <c r="BS176">
        <v>11.6</v>
      </c>
      <c r="BT176">
        <v>16.5</v>
      </c>
      <c r="BU176">
        <v>10.6</v>
      </c>
      <c r="BV176">
        <v>13.8</v>
      </c>
      <c r="BW176">
        <v>32.6</v>
      </c>
      <c r="BX176">
        <v>69.2</v>
      </c>
      <c r="BY176">
        <v>-100</v>
      </c>
    </row>
    <row r="177" spans="2:77" x14ac:dyDescent="0.15">
      <c r="B177">
        <v>6</v>
      </c>
      <c r="C177">
        <v>15</v>
      </c>
      <c r="D177">
        <v>73.099999999999994</v>
      </c>
      <c r="E177">
        <v>39.6</v>
      </c>
      <c r="F177">
        <v>35.5</v>
      </c>
      <c r="G177">
        <v>29.8</v>
      </c>
      <c r="H177">
        <v>30.4</v>
      </c>
      <c r="I177">
        <v>66.5</v>
      </c>
      <c r="J177">
        <v>72.3</v>
      </c>
      <c r="K177">
        <v>105.6</v>
      </c>
      <c r="L177">
        <v>87.9</v>
      </c>
      <c r="M177">
        <v>84.4</v>
      </c>
      <c r="N177">
        <v>64.8</v>
      </c>
      <c r="O177">
        <v>49.2</v>
      </c>
      <c r="P177">
        <v>59</v>
      </c>
      <c r="Q177">
        <v>31.1</v>
      </c>
      <c r="R177">
        <v>18.600000000000001</v>
      </c>
      <c r="S177">
        <v>27.4</v>
      </c>
      <c r="T177">
        <v>59.5</v>
      </c>
      <c r="U177">
        <v>76.7</v>
      </c>
      <c r="V177">
        <v>103</v>
      </c>
      <c r="W177">
        <v>85.8</v>
      </c>
      <c r="X177">
        <v>35.4</v>
      </c>
      <c r="Y177">
        <v>29.6</v>
      </c>
      <c r="Z177">
        <v>44</v>
      </c>
      <c r="AA177">
        <v>54.9</v>
      </c>
      <c r="AB177">
        <v>28.2</v>
      </c>
      <c r="AC177">
        <v>23.3</v>
      </c>
      <c r="AD177">
        <v>28.1</v>
      </c>
      <c r="AE177">
        <v>42.6</v>
      </c>
      <c r="AF177">
        <v>83</v>
      </c>
      <c r="AG177">
        <v>93.9</v>
      </c>
      <c r="AH177">
        <v>97.1</v>
      </c>
      <c r="AI177">
        <v>134.4</v>
      </c>
      <c r="AJ177">
        <v>99.1</v>
      </c>
      <c r="AK177">
        <v>88.9</v>
      </c>
      <c r="AL177">
        <v>53.7</v>
      </c>
      <c r="AM177">
        <v>32.700000000000003</v>
      </c>
      <c r="AN177">
        <v>30.1</v>
      </c>
      <c r="AO177">
        <v>55.9</v>
      </c>
      <c r="AP177">
        <v>141</v>
      </c>
      <c r="AQ177">
        <v>160.69999999999999</v>
      </c>
      <c r="AR177">
        <v>10205.6</v>
      </c>
      <c r="AS177">
        <v>73.3</v>
      </c>
      <c r="AT177">
        <v>56.9</v>
      </c>
      <c r="AU177">
        <v>49.2</v>
      </c>
      <c r="AV177">
        <v>36.1</v>
      </c>
      <c r="AW177">
        <v>29.8</v>
      </c>
      <c r="AX177">
        <v>28.6</v>
      </c>
      <c r="AY177">
        <v>51</v>
      </c>
      <c r="AZ177">
        <v>26</v>
      </c>
      <c r="BA177">
        <v>113.6</v>
      </c>
      <c r="BB177">
        <v>85.5</v>
      </c>
      <c r="BC177">
        <v>92.2</v>
      </c>
      <c r="BD177">
        <v>101.5</v>
      </c>
      <c r="BE177">
        <v>64.599999999999994</v>
      </c>
      <c r="BF177">
        <v>66.900000000000006</v>
      </c>
      <c r="BG177">
        <v>35.799999999999997</v>
      </c>
      <c r="BH177">
        <v>24.5</v>
      </c>
      <c r="BI177">
        <v>25.5</v>
      </c>
      <c r="BJ177">
        <v>3.8</v>
      </c>
      <c r="BK177">
        <v>22.5</v>
      </c>
      <c r="BL177">
        <v>49.1</v>
      </c>
      <c r="BM177">
        <v>45.2</v>
      </c>
      <c r="BN177">
        <v>65.7</v>
      </c>
      <c r="BO177">
        <v>63.4</v>
      </c>
      <c r="BP177">
        <v>65.599999999999994</v>
      </c>
      <c r="BQ177">
        <v>45.7</v>
      </c>
      <c r="BR177">
        <v>11.7</v>
      </c>
      <c r="BS177">
        <v>12.4</v>
      </c>
      <c r="BT177">
        <v>14.9</v>
      </c>
      <c r="BU177">
        <v>10.8</v>
      </c>
      <c r="BV177">
        <v>14.5</v>
      </c>
      <c r="BW177">
        <v>42.7</v>
      </c>
      <c r="BX177">
        <v>66.900000000000006</v>
      </c>
      <c r="BY177">
        <v>-100</v>
      </c>
    </row>
    <row r="178" spans="2:77" x14ac:dyDescent="0.15">
      <c r="B178">
        <v>6</v>
      </c>
      <c r="C178">
        <v>16</v>
      </c>
      <c r="D178">
        <v>81.5</v>
      </c>
      <c r="E178">
        <v>37.6</v>
      </c>
      <c r="F178">
        <v>34.299999999999997</v>
      </c>
      <c r="G178">
        <v>28.8</v>
      </c>
      <c r="H178">
        <v>29</v>
      </c>
      <c r="I178">
        <v>65.900000000000006</v>
      </c>
      <c r="J178">
        <v>74.5</v>
      </c>
      <c r="K178">
        <v>99.8</v>
      </c>
      <c r="L178">
        <v>87.6</v>
      </c>
      <c r="M178">
        <v>79.900000000000006</v>
      </c>
      <c r="N178">
        <v>63.5</v>
      </c>
      <c r="O178">
        <v>48.9</v>
      </c>
      <c r="P178">
        <v>58.9</v>
      </c>
      <c r="Q178">
        <v>32.799999999999997</v>
      </c>
      <c r="R178">
        <v>29.3</v>
      </c>
      <c r="S178">
        <v>23.9</v>
      </c>
      <c r="T178">
        <v>57.6</v>
      </c>
      <c r="U178">
        <v>75.5</v>
      </c>
      <c r="V178">
        <v>102.1</v>
      </c>
      <c r="W178">
        <v>86</v>
      </c>
      <c r="X178">
        <v>36.1</v>
      </c>
      <c r="Y178">
        <v>31.6</v>
      </c>
      <c r="Z178">
        <v>45.1</v>
      </c>
      <c r="AA178">
        <v>55.6</v>
      </c>
      <c r="AB178">
        <v>29.6</v>
      </c>
      <c r="AC178">
        <v>25.3</v>
      </c>
      <c r="AD178">
        <v>27.7</v>
      </c>
      <c r="AE178">
        <v>45.3</v>
      </c>
      <c r="AF178">
        <v>81.8</v>
      </c>
      <c r="AG178">
        <v>90.8</v>
      </c>
      <c r="AH178">
        <v>98.6</v>
      </c>
      <c r="AI178">
        <v>131.9</v>
      </c>
      <c r="AJ178">
        <v>97.4</v>
      </c>
      <c r="AK178">
        <v>94.4</v>
      </c>
      <c r="AL178">
        <v>51</v>
      </c>
      <c r="AM178">
        <v>33.1</v>
      </c>
      <c r="AN178">
        <v>29.6</v>
      </c>
      <c r="AO178">
        <v>54.9</v>
      </c>
      <c r="AP178">
        <v>137.4</v>
      </c>
      <c r="AQ178">
        <v>155.5</v>
      </c>
      <c r="AR178">
        <v>10206.200000000001</v>
      </c>
      <c r="AS178">
        <v>72.599999999999994</v>
      </c>
      <c r="AT178">
        <v>57.7</v>
      </c>
      <c r="AU178">
        <v>47.4</v>
      </c>
      <c r="AV178">
        <v>37.4</v>
      </c>
      <c r="AW178">
        <v>31.9</v>
      </c>
      <c r="AX178">
        <v>29</v>
      </c>
      <c r="AY178">
        <v>53.7</v>
      </c>
      <c r="AZ178">
        <v>31.9</v>
      </c>
      <c r="BA178">
        <v>110.1</v>
      </c>
      <c r="BB178">
        <v>84.6</v>
      </c>
      <c r="BC178">
        <v>92.4</v>
      </c>
      <c r="BD178">
        <v>109.1</v>
      </c>
      <c r="BE178">
        <v>64.8</v>
      </c>
      <c r="BF178">
        <v>70.099999999999994</v>
      </c>
      <c r="BG178">
        <v>35.6</v>
      </c>
      <c r="BH178">
        <v>23.3</v>
      </c>
      <c r="BI178">
        <v>28.1</v>
      </c>
      <c r="BJ178">
        <v>3.7</v>
      </c>
      <c r="BK178">
        <v>23.7</v>
      </c>
      <c r="BL178">
        <v>49.7</v>
      </c>
      <c r="BM178">
        <v>48.9</v>
      </c>
      <c r="BN178">
        <v>66.400000000000006</v>
      </c>
      <c r="BO178">
        <v>66.900000000000006</v>
      </c>
      <c r="BP178">
        <v>64.5</v>
      </c>
      <c r="BQ178">
        <v>47.9</v>
      </c>
      <c r="BR178">
        <v>12.1</v>
      </c>
      <c r="BS178">
        <v>12.5</v>
      </c>
      <c r="BT178">
        <v>14</v>
      </c>
      <c r="BU178">
        <v>10.199999999999999</v>
      </c>
      <c r="BV178">
        <v>14.2</v>
      </c>
      <c r="BW178">
        <v>51.6</v>
      </c>
      <c r="BX178">
        <v>70.099999999999994</v>
      </c>
      <c r="BY178">
        <v>-100</v>
      </c>
    </row>
    <row r="179" spans="2:77" x14ac:dyDescent="0.15">
      <c r="B179">
        <v>6</v>
      </c>
      <c r="C179">
        <v>17</v>
      </c>
      <c r="D179">
        <v>80.5</v>
      </c>
      <c r="E179">
        <v>34.299999999999997</v>
      </c>
      <c r="F179">
        <v>35.9</v>
      </c>
      <c r="G179">
        <v>32.9</v>
      </c>
      <c r="H179">
        <v>27.3</v>
      </c>
      <c r="I179">
        <v>63.6</v>
      </c>
      <c r="J179">
        <v>77.8</v>
      </c>
      <c r="K179">
        <v>96.9</v>
      </c>
      <c r="L179">
        <v>81.3</v>
      </c>
      <c r="M179">
        <v>78</v>
      </c>
      <c r="N179">
        <v>64.900000000000006</v>
      </c>
      <c r="O179">
        <v>49.4</v>
      </c>
      <c r="P179">
        <v>56.1</v>
      </c>
      <c r="Q179">
        <v>30.1</v>
      </c>
      <c r="R179">
        <v>25.2</v>
      </c>
      <c r="S179">
        <v>25</v>
      </c>
      <c r="T179">
        <v>59.1</v>
      </c>
      <c r="U179">
        <v>81.599999999999994</v>
      </c>
      <c r="V179">
        <v>104.3</v>
      </c>
      <c r="W179">
        <v>89.9</v>
      </c>
      <c r="X179">
        <v>39.1</v>
      </c>
      <c r="Y179">
        <v>42.1</v>
      </c>
      <c r="Z179">
        <v>45.9</v>
      </c>
      <c r="AA179">
        <v>54.3</v>
      </c>
      <c r="AB179">
        <v>29.9</v>
      </c>
      <c r="AC179">
        <v>29.9</v>
      </c>
      <c r="AD179">
        <v>30.3</v>
      </c>
      <c r="AE179">
        <v>48.8</v>
      </c>
      <c r="AF179">
        <v>82.3</v>
      </c>
      <c r="AG179">
        <v>90</v>
      </c>
      <c r="AH179">
        <v>106.9</v>
      </c>
      <c r="AI179">
        <v>126.5</v>
      </c>
      <c r="AJ179">
        <v>94.2</v>
      </c>
      <c r="AK179">
        <v>94.5</v>
      </c>
      <c r="AL179">
        <v>51.4</v>
      </c>
      <c r="AM179">
        <v>32.9</v>
      </c>
      <c r="AN179">
        <v>29</v>
      </c>
      <c r="AO179">
        <v>55.6</v>
      </c>
      <c r="AP179">
        <v>131.9</v>
      </c>
      <c r="AQ179">
        <v>151.5</v>
      </c>
      <c r="AR179">
        <v>193</v>
      </c>
      <c r="AS179">
        <v>73.099999999999994</v>
      </c>
      <c r="AT179">
        <v>56.8</v>
      </c>
      <c r="AU179">
        <v>49.7</v>
      </c>
      <c r="AV179">
        <v>39</v>
      </c>
      <c r="AW179">
        <v>31.8</v>
      </c>
      <c r="AX179">
        <v>28.7</v>
      </c>
      <c r="AY179">
        <v>51.9</v>
      </c>
      <c r="AZ179">
        <v>37</v>
      </c>
      <c r="BA179">
        <v>106.8</v>
      </c>
      <c r="BB179">
        <v>84.2</v>
      </c>
      <c r="BC179">
        <v>91.6</v>
      </c>
      <c r="BD179">
        <v>109.2</v>
      </c>
      <c r="BE179">
        <v>64.900000000000006</v>
      </c>
      <c r="BF179">
        <v>72.5</v>
      </c>
      <c r="BG179">
        <v>36.799999999999997</v>
      </c>
      <c r="BH179">
        <v>22.9</v>
      </c>
      <c r="BI179">
        <v>28</v>
      </c>
      <c r="BJ179">
        <v>4.5999999999999996</v>
      </c>
      <c r="BK179">
        <v>23.8</v>
      </c>
      <c r="BL179">
        <v>61.1</v>
      </c>
      <c r="BM179">
        <v>65.3</v>
      </c>
      <c r="BN179">
        <v>65.8</v>
      </c>
      <c r="BO179">
        <v>68.599999999999994</v>
      </c>
      <c r="BP179">
        <v>62.3</v>
      </c>
      <c r="BQ179">
        <v>47.6</v>
      </c>
      <c r="BR179">
        <v>16.100000000000001</v>
      </c>
      <c r="BS179">
        <v>14.2</v>
      </c>
      <c r="BT179">
        <v>12.3</v>
      </c>
      <c r="BU179">
        <v>10.1</v>
      </c>
      <c r="BV179">
        <v>15</v>
      </c>
      <c r="BW179">
        <v>52.4</v>
      </c>
      <c r="BX179">
        <v>71.400000000000006</v>
      </c>
      <c r="BY179">
        <v>-100</v>
      </c>
    </row>
    <row r="180" spans="2:77" x14ac:dyDescent="0.15">
      <c r="B180">
        <v>6</v>
      </c>
      <c r="C180">
        <v>18</v>
      </c>
      <c r="D180">
        <v>89.9</v>
      </c>
      <c r="E180">
        <v>32.299999999999997</v>
      </c>
      <c r="F180">
        <v>36.799999999999997</v>
      </c>
      <c r="G180">
        <v>34</v>
      </c>
      <c r="H180">
        <v>26.6</v>
      </c>
      <c r="I180">
        <v>61.8</v>
      </c>
      <c r="J180">
        <v>81.599999999999994</v>
      </c>
      <c r="K180">
        <v>97.9</v>
      </c>
      <c r="L180">
        <v>82.8</v>
      </c>
      <c r="M180">
        <v>84.6</v>
      </c>
      <c r="N180">
        <v>65.3</v>
      </c>
      <c r="O180">
        <v>48</v>
      </c>
      <c r="P180">
        <v>45.5</v>
      </c>
      <c r="Q180">
        <v>29.4</v>
      </c>
      <c r="R180">
        <v>26</v>
      </c>
      <c r="S180">
        <v>26.6</v>
      </c>
      <c r="T180">
        <v>55.9</v>
      </c>
      <c r="U180">
        <v>84.7</v>
      </c>
      <c r="V180">
        <v>104</v>
      </c>
      <c r="W180">
        <v>97</v>
      </c>
      <c r="X180">
        <v>40.200000000000003</v>
      </c>
      <c r="Y180">
        <v>57.4</v>
      </c>
      <c r="Z180">
        <v>46.8</v>
      </c>
      <c r="AA180">
        <v>54</v>
      </c>
      <c r="AB180">
        <v>29.9</v>
      </c>
      <c r="AC180">
        <v>31.4</v>
      </c>
      <c r="AD180">
        <v>28.9</v>
      </c>
      <c r="AE180">
        <v>47.9</v>
      </c>
      <c r="AF180">
        <v>83</v>
      </c>
      <c r="AG180">
        <v>88.6</v>
      </c>
      <c r="AH180">
        <v>106.3</v>
      </c>
      <c r="AI180">
        <v>120.1</v>
      </c>
      <c r="AJ180">
        <v>93.5</v>
      </c>
      <c r="AK180">
        <v>97.3</v>
      </c>
      <c r="AL180">
        <v>50.9</v>
      </c>
      <c r="AM180">
        <v>32.299999999999997</v>
      </c>
      <c r="AN180">
        <v>30.7</v>
      </c>
      <c r="AO180">
        <v>57.9</v>
      </c>
      <c r="AP180">
        <v>128.19999999999999</v>
      </c>
      <c r="AQ180">
        <v>146.80000000000001</v>
      </c>
      <c r="AR180">
        <v>191.4</v>
      </c>
      <c r="AS180">
        <v>73.7</v>
      </c>
      <c r="AT180">
        <v>54.7</v>
      </c>
      <c r="AU180">
        <v>51.5</v>
      </c>
      <c r="AV180">
        <v>37.6</v>
      </c>
      <c r="AW180">
        <v>32.200000000000003</v>
      </c>
      <c r="AX180">
        <v>28.6</v>
      </c>
      <c r="AY180">
        <v>53.3</v>
      </c>
      <c r="AZ180">
        <v>42</v>
      </c>
      <c r="BA180">
        <v>105.8</v>
      </c>
      <c r="BB180">
        <v>88.3</v>
      </c>
      <c r="BC180">
        <v>93.3</v>
      </c>
      <c r="BD180">
        <v>111</v>
      </c>
      <c r="BE180">
        <v>63.7</v>
      </c>
      <c r="BF180">
        <v>67.3</v>
      </c>
      <c r="BG180">
        <v>34.9</v>
      </c>
      <c r="BH180">
        <v>21.8</v>
      </c>
      <c r="BI180">
        <v>27</v>
      </c>
      <c r="BJ180">
        <v>4.4000000000000004</v>
      </c>
      <c r="BK180">
        <v>24.5</v>
      </c>
      <c r="BL180">
        <v>63.5</v>
      </c>
      <c r="BM180">
        <v>60.8</v>
      </c>
      <c r="BN180">
        <v>63.9</v>
      </c>
      <c r="BO180">
        <v>76.3</v>
      </c>
      <c r="BP180">
        <v>63.3</v>
      </c>
      <c r="BQ180">
        <v>46.1</v>
      </c>
      <c r="BR180">
        <v>16.3</v>
      </c>
      <c r="BS180">
        <v>21.3</v>
      </c>
      <c r="BT180">
        <v>12.1</v>
      </c>
      <c r="BU180">
        <v>8</v>
      </c>
      <c r="BV180">
        <v>17.100000000000001</v>
      </c>
      <c r="BW180">
        <v>55</v>
      </c>
      <c r="BX180">
        <v>70.5</v>
      </c>
      <c r="BY180">
        <v>-100</v>
      </c>
    </row>
    <row r="181" spans="2:77" x14ac:dyDescent="0.15">
      <c r="B181">
        <v>6</v>
      </c>
      <c r="C181">
        <v>19</v>
      </c>
      <c r="D181">
        <v>89.9</v>
      </c>
      <c r="E181">
        <v>29</v>
      </c>
      <c r="F181">
        <v>36.4</v>
      </c>
      <c r="G181">
        <v>32</v>
      </c>
      <c r="H181">
        <v>29.4</v>
      </c>
      <c r="I181">
        <v>57.8</v>
      </c>
      <c r="J181">
        <v>82.9</v>
      </c>
      <c r="K181">
        <v>92.9</v>
      </c>
      <c r="L181">
        <v>85.3</v>
      </c>
      <c r="M181">
        <v>91.7</v>
      </c>
      <c r="N181">
        <v>64.400000000000006</v>
      </c>
      <c r="O181">
        <v>49.4</v>
      </c>
      <c r="P181">
        <v>49</v>
      </c>
      <c r="Q181">
        <v>31.1</v>
      </c>
      <c r="R181">
        <v>23.3</v>
      </c>
      <c r="S181">
        <v>28.4</v>
      </c>
      <c r="T181">
        <v>55.2</v>
      </c>
      <c r="U181">
        <v>83.7</v>
      </c>
      <c r="V181">
        <v>108.5</v>
      </c>
      <c r="W181">
        <v>102.1</v>
      </c>
      <c r="X181">
        <v>41</v>
      </c>
      <c r="Y181">
        <v>53</v>
      </c>
      <c r="Z181">
        <v>44.9</v>
      </c>
      <c r="AA181">
        <v>54.1</v>
      </c>
      <c r="AB181">
        <v>30.9</v>
      </c>
      <c r="AC181">
        <v>32.700000000000003</v>
      </c>
      <c r="AD181">
        <v>29.3</v>
      </c>
      <c r="AE181">
        <v>46.3</v>
      </c>
      <c r="AF181">
        <v>81.3</v>
      </c>
      <c r="AG181">
        <v>87.1</v>
      </c>
      <c r="AH181">
        <v>103.6</v>
      </c>
      <c r="AI181">
        <v>115.3</v>
      </c>
      <c r="AJ181">
        <v>94.9</v>
      </c>
      <c r="AK181">
        <v>98.1</v>
      </c>
      <c r="AL181">
        <v>48.7</v>
      </c>
      <c r="AM181">
        <v>32.6</v>
      </c>
      <c r="AN181">
        <v>31</v>
      </c>
      <c r="AO181">
        <v>58.8</v>
      </c>
      <c r="AP181">
        <v>122.9</v>
      </c>
      <c r="AQ181">
        <v>144.19999999999999</v>
      </c>
      <c r="AR181">
        <v>176</v>
      </c>
      <c r="AS181">
        <v>75.900000000000006</v>
      </c>
      <c r="AT181">
        <v>54.4</v>
      </c>
      <c r="AU181">
        <v>57.5</v>
      </c>
      <c r="AV181">
        <v>37.700000000000003</v>
      </c>
      <c r="AW181">
        <v>32.1</v>
      </c>
      <c r="AX181">
        <v>30.1</v>
      </c>
      <c r="AY181">
        <v>54.6</v>
      </c>
      <c r="AZ181">
        <v>43.5</v>
      </c>
      <c r="BA181">
        <v>111.4</v>
      </c>
      <c r="BB181">
        <v>90.6</v>
      </c>
      <c r="BC181">
        <v>96.2</v>
      </c>
      <c r="BD181">
        <v>116.5</v>
      </c>
      <c r="BE181">
        <v>66</v>
      </c>
      <c r="BF181">
        <v>62.7</v>
      </c>
      <c r="BG181">
        <v>33.5</v>
      </c>
      <c r="BH181">
        <v>21.1</v>
      </c>
      <c r="BI181">
        <v>26.4</v>
      </c>
      <c r="BJ181">
        <v>4.7</v>
      </c>
      <c r="BK181">
        <v>23.9</v>
      </c>
      <c r="BL181">
        <v>59.8</v>
      </c>
      <c r="BM181">
        <v>56.3</v>
      </c>
      <c r="BN181">
        <v>63.3</v>
      </c>
      <c r="BO181">
        <v>80.7</v>
      </c>
      <c r="BP181">
        <v>59.2</v>
      </c>
      <c r="BQ181">
        <v>42.5</v>
      </c>
      <c r="BR181">
        <v>16</v>
      </c>
      <c r="BS181">
        <v>18</v>
      </c>
      <c r="BT181">
        <v>10.5</v>
      </c>
      <c r="BU181">
        <v>10.9</v>
      </c>
      <c r="BV181">
        <v>15.5</v>
      </c>
      <c r="BW181">
        <v>55.6</v>
      </c>
      <c r="BX181">
        <v>69.7</v>
      </c>
      <c r="BY181">
        <v>-100</v>
      </c>
    </row>
    <row r="182" spans="2:77" x14ac:dyDescent="0.15">
      <c r="B182">
        <v>6</v>
      </c>
      <c r="C182">
        <v>20</v>
      </c>
      <c r="D182">
        <v>88.4</v>
      </c>
      <c r="E182">
        <v>27.6</v>
      </c>
      <c r="F182">
        <v>38.200000000000003</v>
      </c>
      <c r="G182">
        <v>31.4</v>
      </c>
      <c r="H182">
        <v>30.8</v>
      </c>
      <c r="I182">
        <v>52.8</v>
      </c>
      <c r="J182">
        <v>90.6</v>
      </c>
      <c r="K182">
        <v>100.3</v>
      </c>
      <c r="L182">
        <v>91.4</v>
      </c>
      <c r="M182">
        <v>88.3</v>
      </c>
      <c r="N182">
        <v>67.5</v>
      </c>
      <c r="O182">
        <v>50.9</v>
      </c>
      <c r="P182">
        <v>52.4</v>
      </c>
      <c r="Q182">
        <v>28.5</v>
      </c>
      <c r="R182">
        <v>21.7</v>
      </c>
      <c r="S182">
        <v>30</v>
      </c>
      <c r="T182">
        <v>53.2</v>
      </c>
      <c r="U182">
        <v>82.2</v>
      </c>
      <c r="V182">
        <v>108.7</v>
      </c>
      <c r="W182">
        <v>101.3</v>
      </c>
      <c r="X182">
        <v>39.799999999999997</v>
      </c>
      <c r="Y182">
        <v>48.4</v>
      </c>
      <c r="Z182">
        <v>43.4</v>
      </c>
      <c r="AA182">
        <v>57.2</v>
      </c>
      <c r="AB182">
        <v>30.5</v>
      </c>
      <c r="AC182">
        <v>32.200000000000003</v>
      </c>
      <c r="AD182">
        <v>35.299999999999997</v>
      </c>
      <c r="AE182">
        <v>46.1</v>
      </c>
      <c r="AF182">
        <v>81</v>
      </c>
      <c r="AG182">
        <v>85</v>
      </c>
      <c r="AH182">
        <v>100.6</v>
      </c>
      <c r="AI182">
        <v>116</v>
      </c>
      <c r="AJ182">
        <v>94.2</v>
      </c>
      <c r="AK182">
        <v>94.9</v>
      </c>
      <c r="AL182">
        <v>49</v>
      </c>
      <c r="AM182">
        <v>31.5</v>
      </c>
      <c r="AN182">
        <v>32</v>
      </c>
      <c r="AO182">
        <v>61</v>
      </c>
      <c r="AP182">
        <v>120.8</v>
      </c>
      <c r="AQ182">
        <v>142.1</v>
      </c>
      <c r="AR182">
        <v>162</v>
      </c>
      <c r="AS182">
        <v>75.3</v>
      </c>
      <c r="AT182">
        <v>52.4</v>
      </c>
      <c r="AU182">
        <v>60.6</v>
      </c>
      <c r="AV182">
        <v>38</v>
      </c>
      <c r="AW182">
        <v>32.5</v>
      </c>
      <c r="AX182">
        <v>29.6</v>
      </c>
      <c r="AY182">
        <v>54.8</v>
      </c>
      <c r="AZ182">
        <v>48.5</v>
      </c>
      <c r="BA182">
        <v>114.8</v>
      </c>
      <c r="BB182">
        <v>93</v>
      </c>
      <c r="BC182">
        <v>93.6</v>
      </c>
      <c r="BD182">
        <v>122.4</v>
      </c>
      <c r="BE182">
        <v>69.099999999999994</v>
      </c>
      <c r="BF182">
        <v>61</v>
      </c>
      <c r="BG182">
        <v>31</v>
      </c>
      <c r="BH182">
        <v>20.399999999999999</v>
      </c>
      <c r="BI182">
        <v>26.1</v>
      </c>
      <c r="BJ182">
        <v>4.2</v>
      </c>
      <c r="BK182">
        <v>23</v>
      </c>
      <c r="BL182">
        <v>56.5</v>
      </c>
      <c r="BM182">
        <v>52.1</v>
      </c>
      <c r="BN182">
        <v>62.6</v>
      </c>
      <c r="BO182">
        <v>82.3</v>
      </c>
      <c r="BP182">
        <v>58.2</v>
      </c>
      <c r="BQ182">
        <v>38.200000000000003</v>
      </c>
      <c r="BR182">
        <v>14.6</v>
      </c>
      <c r="BS182">
        <v>17.5</v>
      </c>
      <c r="BT182">
        <v>11.1</v>
      </c>
      <c r="BU182">
        <v>11.3</v>
      </c>
      <c r="BV182">
        <v>14.4</v>
      </c>
      <c r="BW182">
        <v>52</v>
      </c>
      <c r="BX182">
        <v>69.900000000000006</v>
      </c>
      <c r="BY182">
        <v>-100</v>
      </c>
    </row>
    <row r="183" spans="2:77" x14ac:dyDescent="0.15">
      <c r="B183">
        <v>6</v>
      </c>
      <c r="C183">
        <v>21</v>
      </c>
      <c r="D183">
        <v>92.3</v>
      </c>
      <c r="E183">
        <v>26.8</v>
      </c>
      <c r="F183">
        <v>40.200000000000003</v>
      </c>
      <c r="G183">
        <v>31.4</v>
      </c>
      <c r="H183">
        <v>28.5</v>
      </c>
      <c r="I183">
        <v>48.4</v>
      </c>
      <c r="J183">
        <v>91</v>
      </c>
      <c r="K183">
        <v>100.8</v>
      </c>
      <c r="L183">
        <v>91.5</v>
      </c>
      <c r="M183">
        <v>84.6</v>
      </c>
      <c r="N183">
        <v>69.099999999999994</v>
      </c>
      <c r="O183">
        <v>51.3</v>
      </c>
      <c r="P183">
        <v>47.8</v>
      </c>
      <c r="Q183">
        <v>31.2</v>
      </c>
      <c r="R183">
        <v>21.7</v>
      </c>
      <c r="S183">
        <v>29.4</v>
      </c>
      <c r="T183">
        <v>52.6</v>
      </c>
      <c r="U183">
        <v>82.6</v>
      </c>
      <c r="V183">
        <v>108.3</v>
      </c>
      <c r="W183">
        <v>94.7</v>
      </c>
      <c r="X183">
        <v>38.700000000000003</v>
      </c>
      <c r="Y183">
        <v>44.3</v>
      </c>
      <c r="Z183">
        <v>42.8</v>
      </c>
      <c r="AA183">
        <v>55.4</v>
      </c>
      <c r="AB183">
        <v>28.9</v>
      </c>
      <c r="AC183">
        <v>34.799999999999997</v>
      </c>
      <c r="AD183">
        <v>35.4</v>
      </c>
      <c r="AE183">
        <v>46.1</v>
      </c>
      <c r="AF183">
        <v>83.1</v>
      </c>
      <c r="AG183">
        <v>86.3</v>
      </c>
      <c r="AH183">
        <v>104.1</v>
      </c>
      <c r="AI183">
        <v>117.2</v>
      </c>
      <c r="AJ183">
        <v>94.2</v>
      </c>
      <c r="AK183">
        <v>92.7</v>
      </c>
      <c r="AL183">
        <v>51.5</v>
      </c>
      <c r="AM183">
        <v>31.1</v>
      </c>
      <c r="AN183">
        <v>33</v>
      </c>
      <c r="AO183">
        <v>60.4</v>
      </c>
      <c r="AP183">
        <v>131.6</v>
      </c>
      <c r="AQ183">
        <v>138.5</v>
      </c>
      <c r="AR183">
        <v>154.19999999999999</v>
      </c>
      <c r="AS183">
        <v>77.7</v>
      </c>
      <c r="AT183">
        <v>50.5</v>
      </c>
      <c r="AU183">
        <v>57.1</v>
      </c>
      <c r="AV183">
        <v>38.9</v>
      </c>
      <c r="AW183">
        <v>31.8</v>
      </c>
      <c r="AX183">
        <v>29.3</v>
      </c>
      <c r="AY183">
        <v>56.5</v>
      </c>
      <c r="AZ183">
        <v>49.1</v>
      </c>
      <c r="BA183">
        <v>113.4</v>
      </c>
      <c r="BB183">
        <v>90.7</v>
      </c>
      <c r="BC183">
        <v>92.3</v>
      </c>
      <c r="BD183">
        <v>122.9</v>
      </c>
      <c r="BE183">
        <v>68.7</v>
      </c>
      <c r="BF183">
        <v>60.8</v>
      </c>
      <c r="BG183">
        <v>30.6</v>
      </c>
      <c r="BH183">
        <v>19</v>
      </c>
      <c r="BI183">
        <v>24.7</v>
      </c>
      <c r="BJ183">
        <v>5.5</v>
      </c>
      <c r="BK183">
        <v>25.5</v>
      </c>
      <c r="BL183">
        <v>52.9</v>
      </c>
      <c r="BM183">
        <v>51.1</v>
      </c>
      <c r="BN183">
        <v>61.5</v>
      </c>
      <c r="BO183">
        <v>79.3</v>
      </c>
      <c r="BP183">
        <v>59.5</v>
      </c>
      <c r="BQ183">
        <v>34.799999999999997</v>
      </c>
      <c r="BR183">
        <v>15</v>
      </c>
      <c r="BS183">
        <v>15.8</v>
      </c>
      <c r="BT183">
        <v>11.4</v>
      </c>
      <c r="BU183">
        <v>10.5</v>
      </c>
      <c r="BV183">
        <v>13.5</v>
      </c>
      <c r="BW183">
        <v>46.6</v>
      </c>
      <c r="BX183">
        <v>69.2</v>
      </c>
      <c r="BY183">
        <v>-100</v>
      </c>
    </row>
    <row r="184" spans="2:77" x14ac:dyDescent="0.15">
      <c r="B184">
        <v>6</v>
      </c>
      <c r="C184">
        <v>22</v>
      </c>
      <c r="D184">
        <v>80.400000000000006</v>
      </c>
      <c r="E184">
        <v>32.299999999999997</v>
      </c>
      <c r="F184">
        <v>41.4</v>
      </c>
      <c r="G184">
        <v>30.6</v>
      </c>
      <c r="H184">
        <v>28.1</v>
      </c>
      <c r="I184">
        <v>47.1</v>
      </c>
      <c r="J184">
        <v>95.8</v>
      </c>
      <c r="K184">
        <v>103.2</v>
      </c>
      <c r="L184">
        <v>89.6</v>
      </c>
      <c r="M184">
        <v>86.8</v>
      </c>
      <c r="N184">
        <v>66.2</v>
      </c>
      <c r="O184">
        <v>52.8</v>
      </c>
      <c r="P184">
        <v>46.5</v>
      </c>
      <c r="Q184">
        <v>31.5</v>
      </c>
      <c r="R184">
        <v>19.100000000000001</v>
      </c>
      <c r="S184">
        <v>29.2</v>
      </c>
      <c r="T184">
        <v>52.3</v>
      </c>
      <c r="U184">
        <v>77.5</v>
      </c>
      <c r="V184">
        <v>104.4</v>
      </c>
      <c r="W184">
        <v>89.8</v>
      </c>
      <c r="X184">
        <v>37.799999999999997</v>
      </c>
      <c r="Y184">
        <v>43</v>
      </c>
      <c r="Z184">
        <v>41.4</v>
      </c>
      <c r="AA184">
        <v>54.6</v>
      </c>
      <c r="AB184">
        <v>27.6</v>
      </c>
      <c r="AC184">
        <v>34.4</v>
      </c>
      <c r="AD184">
        <v>37.9</v>
      </c>
      <c r="AE184">
        <v>46.3</v>
      </c>
      <c r="AF184">
        <v>84.6</v>
      </c>
      <c r="AG184">
        <v>87.9</v>
      </c>
      <c r="AH184">
        <v>107.4</v>
      </c>
      <c r="AI184">
        <v>115.2</v>
      </c>
      <c r="AJ184">
        <v>97.6</v>
      </c>
      <c r="AK184">
        <v>92.3</v>
      </c>
      <c r="AL184">
        <v>54.2</v>
      </c>
      <c r="AM184">
        <v>31.4</v>
      </c>
      <c r="AN184">
        <v>35.9</v>
      </c>
      <c r="AO184">
        <v>60.6</v>
      </c>
      <c r="AP184">
        <v>124.8</v>
      </c>
      <c r="AQ184">
        <v>135.1</v>
      </c>
      <c r="AR184">
        <v>148.30000000000001</v>
      </c>
      <c r="AS184">
        <v>79.099999999999994</v>
      </c>
      <c r="AT184">
        <v>48.7</v>
      </c>
      <c r="AU184">
        <v>54</v>
      </c>
      <c r="AV184">
        <v>39.4</v>
      </c>
      <c r="AW184">
        <v>31</v>
      </c>
      <c r="AX184">
        <v>29.4</v>
      </c>
      <c r="AY184">
        <v>55.3</v>
      </c>
      <c r="AZ184">
        <v>49.7</v>
      </c>
      <c r="BA184">
        <v>108.1</v>
      </c>
      <c r="BB184">
        <v>89.3</v>
      </c>
      <c r="BC184">
        <v>89.4</v>
      </c>
      <c r="BD184">
        <v>123.7</v>
      </c>
      <c r="BE184">
        <v>67</v>
      </c>
      <c r="BF184">
        <v>62.8</v>
      </c>
      <c r="BG184">
        <v>30.9</v>
      </c>
      <c r="BH184">
        <v>19.399999999999999</v>
      </c>
      <c r="BI184">
        <v>22.8</v>
      </c>
      <c r="BJ184">
        <v>6.6</v>
      </c>
      <c r="BK184">
        <v>26.2</v>
      </c>
      <c r="BL184">
        <v>54.2</v>
      </c>
      <c r="BM184">
        <v>50.8</v>
      </c>
      <c r="BN184">
        <v>61.2</v>
      </c>
      <c r="BO184">
        <v>75.900000000000006</v>
      </c>
      <c r="BP184">
        <v>68.099999999999994</v>
      </c>
      <c r="BQ184">
        <v>31.3</v>
      </c>
      <c r="BR184">
        <v>14.6</v>
      </c>
      <c r="BS184">
        <v>14.5</v>
      </c>
      <c r="BT184">
        <v>10.199999999999999</v>
      </c>
      <c r="BU184">
        <v>9.6</v>
      </c>
      <c r="BV184">
        <v>14.2</v>
      </c>
      <c r="BW184">
        <v>43.5</v>
      </c>
      <c r="BX184">
        <v>70.2</v>
      </c>
      <c r="BY184">
        <v>-100</v>
      </c>
    </row>
    <row r="185" spans="2:77" x14ac:dyDescent="0.15">
      <c r="B185">
        <v>6</v>
      </c>
      <c r="C185">
        <v>23</v>
      </c>
      <c r="D185">
        <v>77.3</v>
      </c>
      <c r="E185">
        <v>-100</v>
      </c>
      <c r="F185">
        <v>40.799999999999997</v>
      </c>
      <c r="G185">
        <v>30.8</v>
      </c>
      <c r="H185">
        <v>27.2</v>
      </c>
      <c r="I185">
        <v>50.4</v>
      </c>
      <c r="J185">
        <v>104.7</v>
      </c>
      <c r="K185">
        <v>99.1</v>
      </c>
      <c r="L185">
        <v>86</v>
      </c>
      <c r="M185">
        <v>87.1</v>
      </c>
      <c r="N185">
        <v>64.3</v>
      </c>
      <c r="O185">
        <v>54.2</v>
      </c>
      <c r="P185">
        <v>44.4</v>
      </c>
      <c r="Q185">
        <v>29.4</v>
      </c>
      <c r="R185">
        <v>18.600000000000001</v>
      </c>
      <c r="S185">
        <v>29.9</v>
      </c>
      <c r="T185">
        <v>51.7</v>
      </c>
      <c r="U185">
        <v>74.2</v>
      </c>
      <c r="V185">
        <v>102.4</v>
      </c>
      <c r="W185">
        <v>87.5</v>
      </c>
      <c r="X185">
        <v>35.700000000000003</v>
      </c>
      <c r="Y185">
        <v>45.7</v>
      </c>
      <c r="Z185">
        <v>41.2</v>
      </c>
      <c r="AA185">
        <v>54.9</v>
      </c>
      <c r="AB185">
        <v>25.1</v>
      </c>
      <c r="AC185">
        <v>32.6</v>
      </c>
      <c r="AD185">
        <v>35.5</v>
      </c>
      <c r="AE185">
        <v>44.7</v>
      </c>
      <c r="AF185">
        <v>85.2</v>
      </c>
      <c r="AG185">
        <v>88.8</v>
      </c>
      <c r="AH185">
        <v>102.7</v>
      </c>
      <c r="AI185">
        <v>111.6</v>
      </c>
      <c r="AJ185">
        <v>95.7</v>
      </c>
      <c r="AK185">
        <v>91.2</v>
      </c>
      <c r="AL185">
        <v>52.1</v>
      </c>
      <c r="AM185">
        <v>30.3</v>
      </c>
      <c r="AN185">
        <v>35.6</v>
      </c>
      <c r="AO185">
        <v>58.6</v>
      </c>
      <c r="AP185">
        <v>118.6</v>
      </c>
      <c r="AQ185">
        <v>132.69999999999999</v>
      </c>
      <c r="AR185">
        <v>151.80000000000001</v>
      </c>
      <c r="AS185">
        <v>77.400000000000006</v>
      </c>
      <c r="AT185">
        <v>49.6</v>
      </c>
      <c r="AU185">
        <v>51.5</v>
      </c>
      <c r="AV185">
        <v>38.200000000000003</v>
      </c>
      <c r="AW185">
        <v>30.9</v>
      </c>
      <c r="AX185">
        <v>30.9</v>
      </c>
      <c r="AY185">
        <v>54.8</v>
      </c>
      <c r="AZ185">
        <v>51.1</v>
      </c>
      <c r="BA185">
        <v>105.6</v>
      </c>
      <c r="BB185">
        <v>88.3</v>
      </c>
      <c r="BC185">
        <v>87.1</v>
      </c>
      <c r="BD185">
        <v>126.4</v>
      </c>
      <c r="BE185">
        <v>66.099999999999994</v>
      </c>
      <c r="BF185">
        <v>56.8</v>
      </c>
      <c r="BG185">
        <v>31.3</v>
      </c>
      <c r="BH185">
        <v>20.7</v>
      </c>
      <c r="BI185">
        <v>21.5</v>
      </c>
      <c r="BJ185">
        <v>5.9</v>
      </c>
      <c r="BK185">
        <v>23.5</v>
      </c>
      <c r="BL185">
        <v>65.5</v>
      </c>
      <c r="BM185">
        <v>48.1</v>
      </c>
      <c r="BN185">
        <v>68</v>
      </c>
      <c r="BO185">
        <v>74.400000000000006</v>
      </c>
      <c r="BP185">
        <v>99.6</v>
      </c>
      <c r="BQ185">
        <v>39.700000000000003</v>
      </c>
      <c r="BR185">
        <v>17.3</v>
      </c>
      <c r="BS185">
        <v>18.3</v>
      </c>
      <c r="BT185">
        <v>9.3000000000000007</v>
      </c>
      <c r="BU185">
        <v>9.3000000000000007</v>
      </c>
      <c r="BV185">
        <v>12.9</v>
      </c>
      <c r="BW185">
        <v>42.5</v>
      </c>
      <c r="BX185">
        <v>70.2</v>
      </c>
      <c r="BY185">
        <v>-100</v>
      </c>
    </row>
    <row r="186" spans="2:77" x14ac:dyDescent="0.15">
      <c r="B186">
        <v>6</v>
      </c>
      <c r="C186">
        <v>24</v>
      </c>
      <c r="D186">
        <v>72.099999999999994</v>
      </c>
      <c r="E186">
        <v>-100</v>
      </c>
      <c r="F186">
        <v>39.9</v>
      </c>
      <c r="G186">
        <v>-100</v>
      </c>
      <c r="H186">
        <v>26.4</v>
      </c>
      <c r="I186">
        <v>47.5</v>
      </c>
      <c r="J186">
        <v>106.6</v>
      </c>
      <c r="K186">
        <v>96.7</v>
      </c>
      <c r="L186">
        <v>82.2</v>
      </c>
      <c r="M186">
        <v>91.6</v>
      </c>
      <c r="N186">
        <v>61.3</v>
      </c>
      <c r="O186">
        <v>54.7</v>
      </c>
      <c r="P186">
        <v>40.9</v>
      </c>
      <c r="Q186">
        <v>29.3</v>
      </c>
      <c r="R186">
        <v>18.2</v>
      </c>
      <c r="S186">
        <v>31.8</v>
      </c>
      <c r="T186">
        <v>50.7</v>
      </c>
      <c r="U186">
        <v>72.400000000000006</v>
      </c>
      <c r="V186">
        <v>102.7</v>
      </c>
      <c r="W186">
        <v>90.6</v>
      </c>
      <c r="X186">
        <v>35.299999999999997</v>
      </c>
      <c r="Y186">
        <v>43.1</v>
      </c>
      <c r="Z186">
        <v>41.1</v>
      </c>
      <c r="AA186">
        <v>53.2</v>
      </c>
      <c r="AB186">
        <v>23.7</v>
      </c>
      <c r="AC186">
        <v>31.8</v>
      </c>
      <c r="AD186">
        <v>34.5</v>
      </c>
      <c r="AE186">
        <v>41.5</v>
      </c>
      <c r="AF186">
        <v>87.9</v>
      </c>
      <c r="AG186">
        <v>104.8</v>
      </c>
      <c r="AH186">
        <v>100</v>
      </c>
      <c r="AI186">
        <v>108.6</v>
      </c>
      <c r="AJ186">
        <v>95.3</v>
      </c>
      <c r="AK186">
        <v>91.3</v>
      </c>
      <c r="AL186">
        <v>51.7</v>
      </c>
      <c r="AM186">
        <v>31.2</v>
      </c>
      <c r="AN186">
        <v>36.700000000000003</v>
      </c>
      <c r="AO186">
        <v>64.599999999999994</v>
      </c>
      <c r="AP186">
        <v>112.7</v>
      </c>
      <c r="AQ186">
        <v>135.19999999999999</v>
      </c>
      <c r="AR186">
        <v>155.1</v>
      </c>
      <c r="AS186">
        <v>77.5</v>
      </c>
      <c r="AT186">
        <v>56</v>
      </c>
      <c r="AU186">
        <v>48.6</v>
      </c>
      <c r="AV186">
        <v>37.6</v>
      </c>
      <c r="AW186">
        <v>29.5</v>
      </c>
      <c r="AX186">
        <v>31.4</v>
      </c>
      <c r="AY186">
        <v>54.7</v>
      </c>
      <c r="AZ186">
        <v>48.2</v>
      </c>
      <c r="BA186">
        <v>113.3</v>
      </c>
      <c r="BB186">
        <v>87.2</v>
      </c>
      <c r="BC186">
        <v>88.6</v>
      </c>
      <c r="BD186">
        <v>125.1</v>
      </c>
      <c r="BE186">
        <v>65.7</v>
      </c>
      <c r="BF186">
        <v>59.3</v>
      </c>
      <c r="BG186">
        <v>32.1</v>
      </c>
      <c r="BH186">
        <v>21.7</v>
      </c>
      <c r="BI186">
        <v>20.100000000000001</v>
      </c>
      <c r="BJ186">
        <v>6.5</v>
      </c>
      <c r="BK186">
        <v>23.1</v>
      </c>
      <c r="BL186">
        <v>72</v>
      </c>
      <c r="BM186">
        <v>45.9</v>
      </c>
      <c r="BN186">
        <v>77.7</v>
      </c>
      <c r="BO186">
        <v>72.900000000000006</v>
      </c>
      <c r="BP186">
        <v>95.3</v>
      </c>
      <c r="BQ186">
        <v>40.299999999999997</v>
      </c>
      <c r="BR186">
        <v>18.899999999999999</v>
      </c>
      <c r="BS186">
        <v>20.5</v>
      </c>
      <c r="BT186">
        <v>10.199999999999999</v>
      </c>
      <c r="BU186">
        <v>9.6</v>
      </c>
      <c r="BV186">
        <v>12</v>
      </c>
      <c r="BW186">
        <v>42.6</v>
      </c>
      <c r="BX186">
        <v>73.099999999999994</v>
      </c>
      <c r="BY186">
        <v>-100</v>
      </c>
    </row>
    <row r="187" spans="2:77" x14ac:dyDescent="0.15">
      <c r="B187">
        <v>6</v>
      </c>
      <c r="C187">
        <v>25</v>
      </c>
      <c r="D187">
        <v>65.599999999999994</v>
      </c>
      <c r="E187">
        <v>-100</v>
      </c>
      <c r="F187">
        <v>40.4</v>
      </c>
      <c r="G187">
        <v>29.3</v>
      </c>
      <c r="H187">
        <v>28.4</v>
      </c>
      <c r="I187">
        <v>47.9</v>
      </c>
      <c r="J187">
        <v>107.7</v>
      </c>
      <c r="K187">
        <v>95.4</v>
      </c>
      <c r="L187">
        <v>80.2</v>
      </c>
      <c r="M187">
        <v>90.1</v>
      </c>
      <c r="N187">
        <v>60.6</v>
      </c>
      <c r="O187">
        <v>54.9</v>
      </c>
      <c r="P187">
        <v>42.7</v>
      </c>
      <c r="Q187">
        <v>28.9</v>
      </c>
      <c r="R187">
        <v>19.2</v>
      </c>
      <c r="S187">
        <v>38.299999999999997</v>
      </c>
      <c r="T187">
        <v>54.3</v>
      </c>
      <c r="U187">
        <v>70.8</v>
      </c>
      <c r="V187">
        <v>103.3</v>
      </c>
      <c r="W187">
        <v>87.4</v>
      </c>
      <c r="X187">
        <v>32.700000000000003</v>
      </c>
      <c r="Y187">
        <v>39.299999999999997</v>
      </c>
      <c r="Z187">
        <v>43.7</v>
      </c>
      <c r="AA187">
        <v>49.4</v>
      </c>
      <c r="AB187">
        <v>22.3</v>
      </c>
      <c r="AC187">
        <v>36.700000000000003</v>
      </c>
      <c r="AD187">
        <v>33.799999999999997</v>
      </c>
      <c r="AE187">
        <v>48.3</v>
      </c>
      <c r="AF187">
        <v>87</v>
      </c>
      <c r="AG187">
        <v>106.3</v>
      </c>
      <c r="AH187">
        <v>93.4</v>
      </c>
      <c r="AI187">
        <v>109.3</v>
      </c>
      <c r="AJ187">
        <v>93.4</v>
      </c>
      <c r="AK187">
        <v>88</v>
      </c>
      <c r="AL187">
        <v>54.7</v>
      </c>
      <c r="AM187">
        <v>30.8</v>
      </c>
      <c r="AN187">
        <v>36.799999999999997</v>
      </c>
      <c r="AO187">
        <v>70.099999999999994</v>
      </c>
      <c r="AP187">
        <v>112.8</v>
      </c>
      <c r="AQ187">
        <v>137.5</v>
      </c>
      <c r="AR187">
        <v>155.4</v>
      </c>
      <c r="AS187">
        <v>10077.799999999999</v>
      </c>
      <c r="AT187">
        <v>56.2</v>
      </c>
      <c r="AU187">
        <v>46.8</v>
      </c>
      <c r="AV187">
        <v>37.4</v>
      </c>
      <c r="AW187">
        <v>29.8</v>
      </c>
      <c r="AX187">
        <v>31.9</v>
      </c>
      <c r="AY187">
        <v>57.8</v>
      </c>
      <c r="AZ187">
        <v>49.5</v>
      </c>
      <c r="BA187">
        <v>109.5</v>
      </c>
      <c r="BB187">
        <v>87.4</v>
      </c>
      <c r="BC187">
        <v>88.4</v>
      </c>
      <c r="BD187">
        <v>123.5</v>
      </c>
      <c r="BE187">
        <v>64.400000000000006</v>
      </c>
      <c r="BF187">
        <v>61.8</v>
      </c>
      <c r="BG187">
        <v>30.6</v>
      </c>
      <c r="BH187">
        <v>21</v>
      </c>
      <c r="BI187">
        <v>19.7</v>
      </c>
      <c r="BJ187">
        <v>9</v>
      </c>
      <c r="BK187">
        <v>22.7</v>
      </c>
      <c r="BL187">
        <v>68.2</v>
      </c>
      <c r="BM187">
        <v>47.2</v>
      </c>
      <c r="BN187">
        <v>72.599999999999994</v>
      </c>
      <c r="BO187">
        <v>71.900000000000006</v>
      </c>
      <c r="BP187">
        <v>104.4</v>
      </c>
      <c r="BQ187">
        <v>39.9</v>
      </c>
      <c r="BR187">
        <v>21.8</v>
      </c>
      <c r="BS187">
        <v>17.7</v>
      </c>
      <c r="BT187">
        <v>10.199999999999999</v>
      </c>
      <c r="BU187">
        <v>9.5</v>
      </c>
      <c r="BV187">
        <v>11.9</v>
      </c>
      <c r="BW187">
        <v>42.7</v>
      </c>
      <c r="BX187">
        <v>74.8</v>
      </c>
      <c r="BY187">
        <v>-100</v>
      </c>
    </row>
    <row r="188" spans="2:77" x14ac:dyDescent="0.15">
      <c r="B188">
        <v>6</v>
      </c>
      <c r="C188">
        <v>26</v>
      </c>
      <c r="D188">
        <v>60.8</v>
      </c>
      <c r="E188">
        <v>45.6</v>
      </c>
      <c r="F188">
        <v>37.700000000000003</v>
      </c>
      <c r="G188">
        <v>28.4</v>
      </c>
      <c r="H188">
        <v>28.5</v>
      </c>
      <c r="I188">
        <v>48</v>
      </c>
      <c r="J188">
        <v>104.8</v>
      </c>
      <c r="K188">
        <v>94.2</v>
      </c>
      <c r="L188">
        <v>75.400000000000006</v>
      </c>
      <c r="M188">
        <v>85.9</v>
      </c>
      <c r="N188">
        <v>58.9</v>
      </c>
      <c r="O188">
        <v>53.1</v>
      </c>
      <c r="P188">
        <v>46.5</v>
      </c>
      <c r="Q188">
        <v>30.5</v>
      </c>
      <c r="R188">
        <v>21.1</v>
      </c>
      <c r="S188">
        <v>35.5</v>
      </c>
      <c r="T188">
        <v>53.4</v>
      </c>
      <c r="U188">
        <v>72.5</v>
      </c>
      <c r="V188">
        <v>102.2</v>
      </c>
      <c r="W188">
        <v>83.5</v>
      </c>
      <c r="X188">
        <v>33.4</v>
      </c>
      <c r="Y188">
        <v>36.5</v>
      </c>
      <c r="Z188">
        <v>40.9</v>
      </c>
      <c r="AA188">
        <v>49</v>
      </c>
      <c r="AB188">
        <v>23</v>
      </c>
      <c r="AC188">
        <v>36</v>
      </c>
      <c r="AD188">
        <v>33.1</v>
      </c>
      <c r="AE188">
        <v>66.2</v>
      </c>
      <c r="AF188">
        <v>84.3</v>
      </c>
      <c r="AG188">
        <v>104</v>
      </c>
      <c r="AH188">
        <v>94.7</v>
      </c>
      <c r="AI188">
        <v>108.7</v>
      </c>
      <c r="AJ188">
        <v>94.7</v>
      </c>
      <c r="AK188">
        <v>88</v>
      </c>
      <c r="AL188">
        <v>54.3</v>
      </c>
      <c r="AM188">
        <v>31.3</v>
      </c>
      <c r="AN188">
        <v>35.299999999999997</v>
      </c>
      <c r="AO188">
        <v>66.8</v>
      </c>
      <c r="AP188">
        <v>113.9</v>
      </c>
      <c r="AQ188">
        <v>137.19999999999999</v>
      </c>
      <c r="AR188">
        <v>154</v>
      </c>
      <c r="AS188">
        <v>10077.700000000001</v>
      </c>
      <c r="AT188">
        <v>55.7</v>
      </c>
      <c r="AU188">
        <v>45.6</v>
      </c>
      <c r="AV188">
        <v>40.1</v>
      </c>
      <c r="AW188">
        <v>29.3</v>
      </c>
      <c r="AX188">
        <v>31.6</v>
      </c>
      <c r="AY188">
        <v>56.6</v>
      </c>
      <c r="AZ188">
        <v>52.7</v>
      </c>
      <c r="BA188">
        <v>112.5</v>
      </c>
      <c r="BB188">
        <v>87.8</v>
      </c>
      <c r="BC188">
        <v>87.3</v>
      </c>
      <c r="BD188">
        <v>116.4</v>
      </c>
      <c r="BE188">
        <v>66.3</v>
      </c>
      <c r="BF188">
        <v>61</v>
      </c>
      <c r="BG188">
        <v>30.7</v>
      </c>
      <c r="BH188">
        <v>21.2</v>
      </c>
      <c r="BI188">
        <v>26.7</v>
      </c>
      <c r="BJ188">
        <v>8.9</v>
      </c>
      <c r="BK188">
        <v>24.5</v>
      </c>
      <c r="BL188">
        <v>61.6</v>
      </c>
      <c r="BM188">
        <v>46.3</v>
      </c>
      <c r="BN188">
        <v>74.099999999999994</v>
      </c>
      <c r="BO188">
        <v>71.599999999999994</v>
      </c>
      <c r="BP188">
        <v>94.9</v>
      </c>
      <c r="BQ188">
        <v>39.4</v>
      </c>
      <c r="BR188">
        <v>24.3</v>
      </c>
      <c r="BS188">
        <v>18.100000000000001</v>
      </c>
      <c r="BT188">
        <v>10.4</v>
      </c>
      <c r="BU188">
        <v>8.4</v>
      </c>
      <c r="BV188">
        <v>12.6</v>
      </c>
      <c r="BW188">
        <v>47.6</v>
      </c>
      <c r="BX188">
        <v>80</v>
      </c>
      <c r="BY188">
        <v>-100</v>
      </c>
    </row>
    <row r="189" spans="2:77" x14ac:dyDescent="0.15">
      <c r="B189">
        <v>6</v>
      </c>
      <c r="C189">
        <v>27</v>
      </c>
      <c r="D189">
        <v>52.3</v>
      </c>
      <c r="E189">
        <v>47.3</v>
      </c>
      <c r="F189">
        <v>36.5</v>
      </c>
      <c r="G189">
        <v>-100</v>
      </c>
      <c r="H189">
        <v>29.8</v>
      </c>
      <c r="I189">
        <v>49.7</v>
      </c>
      <c r="J189">
        <v>106.4</v>
      </c>
      <c r="K189">
        <v>92.9</v>
      </c>
      <c r="L189">
        <v>81.099999999999994</v>
      </c>
      <c r="M189">
        <v>91.3</v>
      </c>
      <c r="N189">
        <v>57</v>
      </c>
      <c r="O189">
        <v>54.8</v>
      </c>
      <c r="P189">
        <v>48.7</v>
      </c>
      <c r="Q189">
        <v>29.7</v>
      </c>
      <c r="R189">
        <v>19.5</v>
      </c>
      <c r="S189">
        <v>34.1</v>
      </c>
      <c r="T189">
        <v>60.1</v>
      </c>
      <c r="U189">
        <v>73.099999999999994</v>
      </c>
      <c r="V189">
        <v>100.7</v>
      </c>
      <c r="W189">
        <v>89.2</v>
      </c>
      <c r="X189">
        <v>33.4</v>
      </c>
      <c r="Y189">
        <v>37.4</v>
      </c>
      <c r="Z189">
        <v>37</v>
      </c>
      <c r="AA189">
        <v>53.5</v>
      </c>
      <c r="AB189">
        <v>22.9</v>
      </c>
      <c r="AC189">
        <v>36.200000000000003</v>
      </c>
      <c r="AD189">
        <v>34.5</v>
      </c>
      <c r="AE189">
        <v>66.599999999999994</v>
      </c>
      <c r="AF189">
        <v>81.400000000000006</v>
      </c>
      <c r="AG189">
        <v>102.4</v>
      </c>
      <c r="AH189">
        <v>103.9</v>
      </c>
      <c r="AI189">
        <v>106.3</v>
      </c>
      <c r="AJ189">
        <v>97.7</v>
      </c>
      <c r="AK189">
        <v>83</v>
      </c>
      <c r="AL189">
        <v>52.7</v>
      </c>
      <c r="AM189">
        <v>31.8</v>
      </c>
      <c r="AN189">
        <v>36.4</v>
      </c>
      <c r="AO189">
        <v>59.8</v>
      </c>
      <c r="AP189">
        <v>116.2</v>
      </c>
      <c r="AQ189">
        <v>137.1</v>
      </c>
      <c r="AR189">
        <v>151.19999999999999</v>
      </c>
      <c r="AS189">
        <v>76.2</v>
      </c>
      <c r="AT189">
        <v>52.2</v>
      </c>
      <c r="AU189">
        <v>50</v>
      </c>
      <c r="AV189">
        <v>40.299999999999997</v>
      </c>
      <c r="AW189">
        <v>29.1</v>
      </c>
      <c r="AX189">
        <v>30.8</v>
      </c>
      <c r="AY189">
        <v>54.7</v>
      </c>
      <c r="AZ189">
        <v>66.7</v>
      </c>
      <c r="BA189">
        <v>108.2</v>
      </c>
      <c r="BB189">
        <v>87.1</v>
      </c>
      <c r="BC189">
        <v>85.8</v>
      </c>
      <c r="BD189">
        <v>116.5</v>
      </c>
      <c r="BE189">
        <v>64.7</v>
      </c>
      <c r="BF189">
        <v>57.3</v>
      </c>
      <c r="BG189">
        <v>30.5</v>
      </c>
      <c r="BH189">
        <v>21.9</v>
      </c>
      <c r="BI189">
        <v>26.3</v>
      </c>
      <c r="BJ189">
        <v>7.6</v>
      </c>
      <c r="BK189">
        <v>25.2</v>
      </c>
      <c r="BL189">
        <v>56.1</v>
      </c>
      <c r="BM189">
        <v>47.2</v>
      </c>
      <c r="BN189">
        <v>71.3</v>
      </c>
      <c r="BO189">
        <v>70.599999999999994</v>
      </c>
      <c r="BP189">
        <v>90.9</v>
      </c>
      <c r="BQ189">
        <v>39.799999999999997</v>
      </c>
      <c r="BR189">
        <v>25.4</v>
      </c>
      <c r="BS189">
        <v>18.2</v>
      </c>
      <c r="BT189">
        <v>11.2</v>
      </c>
      <c r="BU189">
        <v>8.1</v>
      </c>
      <c r="BV189">
        <v>13.6</v>
      </c>
      <c r="BW189">
        <v>49.5</v>
      </c>
      <c r="BX189">
        <v>81.5</v>
      </c>
      <c r="BY189">
        <v>-100</v>
      </c>
    </row>
    <row r="190" spans="2:77" x14ac:dyDescent="0.15">
      <c r="B190">
        <v>6</v>
      </c>
      <c r="C190">
        <v>28</v>
      </c>
      <c r="D190">
        <v>54.1</v>
      </c>
      <c r="E190">
        <v>47.1</v>
      </c>
      <c r="F190">
        <v>36.700000000000003</v>
      </c>
      <c r="G190">
        <v>28.1</v>
      </c>
      <c r="H190">
        <v>30.1</v>
      </c>
      <c r="I190">
        <v>51.3</v>
      </c>
      <c r="J190">
        <v>126.7</v>
      </c>
      <c r="K190">
        <v>101.1</v>
      </c>
      <c r="L190">
        <v>84.2</v>
      </c>
      <c r="M190">
        <v>113.2</v>
      </c>
      <c r="N190">
        <v>60.4</v>
      </c>
      <c r="O190">
        <v>58.2</v>
      </c>
      <c r="P190">
        <v>47.8</v>
      </c>
      <c r="Q190">
        <v>29.6</v>
      </c>
      <c r="R190">
        <v>17</v>
      </c>
      <c r="S190">
        <v>34.299999999999997</v>
      </c>
      <c r="T190">
        <v>69.099999999999994</v>
      </c>
      <c r="U190">
        <v>69.5</v>
      </c>
      <c r="V190">
        <v>98.3</v>
      </c>
      <c r="W190">
        <v>88.7</v>
      </c>
      <c r="X190">
        <v>33.9</v>
      </c>
      <c r="Y190">
        <v>38.799999999999997</v>
      </c>
      <c r="Z190">
        <v>33.200000000000003</v>
      </c>
      <c r="AA190">
        <v>52.3</v>
      </c>
      <c r="AB190">
        <v>23.4</v>
      </c>
      <c r="AC190">
        <v>35.5</v>
      </c>
      <c r="AD190">
        <v>40.4</v>
      </c>
      <c r="AE190">
        <v>60.5</v>
      </c>
      <c r="AF190">
        <v>78.900000000000006</v>
      </c>
      <c r="AG190">
        <v>99.2</v>
      </c>
      <c r="AH190">
        <v>109.3</v>
      </c>
      <c r="AI190">
        <v>106</v>
      </c>
      <c r="AJ190">
        <v>97.2</v>
      </c>
      <c r="AK190">
        <v>87.4</v>
      </c>
      <c r="AL190">
        <v>51.3</v>
      </c>
      <c r="AM190">
        <v>34.9</v>
      </c>
      <c r="AN190">
        <v>34.799999999999997</v>
      </c>
      <c r="AO190">
        <v>58.5</v>
      </c>
      <c r="AP190">
        <v>115.3</v>
      </c>
      <c r="AQ190">
        <v>136.4</v>
      </c>
      <c r="AR190">
        <v>149.69999999999999</v>
      </c>
      <c r="AS190">
        <v>77.8</v>
      </c>
      <c r="AT190">
        <v>50.3</v>
      </c>
      <c r="AU190">
        <v>49.5</v>
      </c>
      <c r="AV190">
        <v>38.299999999999997</v>
      </c>
      <c r="AW190">
        <v>31.4</v>
      </c>
      <c r="AX190">
        <v>29.8</v>
      </c>
      <c r="AY190">
        <v>52</v>
      </c>
      <c r="AZ190">
        <v>66</v>
      </c>
      <c r="BA190">
        <v>106.4</v>
      </c>
      <c r="BB190">
        <v>85.9</v>
      </c>
      <c r="BC190">
        <v>85.4</v>
      </c>
      <c r="BD190">
        <v>115.2</v>
      </c>
      <c r="BE190">
        <v>63</v>
      </c>
      <c r="BF190">
        <v>56.4</v>
      </c>
      <c r="BG190">
        <v>32.6</v>
      </c>
      <c r="BH190">
        <v>21.8</v>
      </c>
      <c r="BI190">
        <v>25.1</v>
      </c>
      <c r="BJ190">
        <v>8.4</v>
      </c>
      <c r="BK190">
        <v>23.6</v>
      </c>
      <c r="BL190">
        <v>51.8</v>
      </c>
      <c r="BM190">
        <v>47.6</v>
      </c>
      <c r="BN190">
        <v>77.900000000000006</v>
      </c>
      <c r="BO190">
        <v>69.400000000000006</v>
      </c>
      <c r="BP190">
        <v>84.9</v>
      </c>
      <c r="BQ190">
        <v>37.9</v>
      </c>
      <c r="BR190">
        <v>25.4</v>
      </c>
      <c r="BS190">
        <v>18.100000000000001</v>
      </c>
      <c r="BT190">
        <v>11.9</v>
      </c>
      <c r="BU190">
        <v>9.1</v>
      </c>
      <c r="BV190">
        <v>14.7</v>
      </c>
      <c r="BW190">
        <v>48.3</v>
      </c>
      <c r="BX190">
        <v>80.8</v>
      </c>
      <c r="BY190">
        <v>-100</v>
      </c>
    </row>
    <row r="191" spans="2:77" x14ac:dyDescent="0.15">
      <c r="B191">
        <v>6</v>
      </c>
      <c r="C191">
        <v>29</v>
      </c>
      <c r="D191">
        <v>56.5</v>
      </c>
      <c r="E191">
        <v>47.9</v>
      </c>
      <c r="F191">
        <v>36.6</v>
      </c>
      <c r="G191">
        <v>30.4</v>
      </c>
      <c r="H191">
        <v>28.6</v>
      </c>
      <c r="I191">
        <v>50.1</v>
      </c>
      <c r="J191">
        <v>104.6</v>
      </c>
      <c r="K191">
        <v>109.7</v>
      </c>
      <c r="L191">
        <v>83.6</v>
      </c>
      <c r="M191">
        <v>112.1</v>
      </c>
      <c r="N191">
        <v>62.6</v>
      </c>
      <c r="O191">
        <v>57.3</v>
      </c>
      <c r="P191">
        <v>47.9</v>
      </c>
      <c r="Q191">
        <v>29.1</v>
      </c>
      <c r="R191">
        <v>19.100000000000001</v>
      </c>
      <c r="S191">
        <v>39.700000000000003</v>
      </c>
      <c r="T191">
        <v>69.599999999999994</v>
      </c>
      <c r="U191">
        <v>68.599999999999994</v>
      </c>
      <c r="V191">
        <v>96.5</v>
      </c>
      <c r="W191">
        <v>85.1</v>
      </c>
      <c r="X191">
        <v>35.700000000000003</v>
      </c>
      <c r="Y191">
        <v>38.9</v>
      </c>
      <c r="Z191">
        <v>32.700000000000003</v>
      </c>
      <c r="AA191">
        <v>51.8</v>
      </c>
      <c r="AB191">
        <v>22</v>
      </c>
      <c r="AC191">
        <v>33.799999999999997</v>
      </c>
      <c r="AD191">
        <v>42.7</v>
      </c>
      <c r="AE191">
        <v>57.6</v>
      </c>
      <c r="AF191">
        <v>74.7</v>
      </c>
      <c r="AG191">
        <v>95.4</v>
      </c>
      <c r="AH191">
        <v>106.3</v>
      </c>
      <c r="AI191">
        <v>108.2</v>
      </c>
      <c r="AJ191">
        <v>97.6</v>
      </c>
      <c r="AK191">
        <v>91.6</v>
      </c>
      <c r="AL191">
        <v>50.2</v>
      </c>
      <c r="AM191">
        <v>33.9</v>
      </c>
      <c r="AN191">
        <v>34.1</v>
      </c>
      <c r="AO191">
        <v>63.5</v>
      </c>
      <c r="AP191">
        <v>112.3</v>
      </c>
      <c r="AQ191">
        <v>135.69999999999999</v>
      </c>
      <c r="AR191">
        <v>150.5</v>
      </c>
      <c r="AS191">
        <v>76.400000000000006</v>
      </c>
      <c r="AT191">
        <v>51.2</v>
      </c>
      <c r="AU191">
        <v>49.3</v>
      </c>
      <c r="AV191">
        <v>41.9</v>
      </c>
      <c r="AW191">
        <v>33.9</v>
      </c>
      <c r="AX191">
        <v>29.1</v>
      </c>
      <c r="AY191">
        <v>47.7</v>
      </c>
      <c r="AZ191">
        <v>59.5</v>
      </c>
      <c r="BA191">
        <v>102</v>
      </c>
      <c r="BB191">
        <v>86.7</v>
      </c>
      <c r="BC191">
        <v>85.5</v>
      </c>
      <c r="BD191">
        <v>111.7</v>
      </c>
      <c r="BE191">
        <v>65</v>
      </c>
      <c r="BF191">
        <v>56.8</v>
      </c>
      <c r="BG191">
        <v>35.799999999999997</v>
      </c>
      <c r="BH191">
        <v>22.2</v>
      </c>
      <c r="BI191">
        <v>24.4</v>
      </c>
      <c r="BJ191">
        <v>8.3000000000000007</v>
      </c>
      <c r="BK191">
        <v>23</v>
      </c>
      <c r="BL191">
        <v>51.2</v>
      </c>
      <c r="BM191">
        <v>47.1</v>
      </c>
      <c r="BN191">
        <v>70</v>
      </c>
      <c r="BO191">
        <v>70.5</v>
      </c>
      <c r="BP191">
        <v>79.099999999999994</v>
      </c>
      <c r="BQ191">
        <v>36.1</v>
      </c>
      <c r="BR191">
        <v>24.5</v>
      </c>
      <c r="BS191">
        <v>17.399999999999999</v>
      </c>
      <c r="BT191">
        <v>12.3</v>
      </c>
      <c r="BU191">
        <v>8.5</v>
      </c>
      <c r="BV191">
        <v>14.4</v>
      </c>
      <c r="BW191">
        <v>46.1</v>
      </c>
      <c r="BX191">
        <v>77.599999999999994</v>
      </c>
      <c r="BY191">
        <v>-100</v>
      </c>
    </row>
    <row r="192" spans="2:77" x14ac:dyDescent="0.15">
      <c r="B192">
        <v>6</v>
      </c>
      <c r="C192">
        <v>30</v>
      </c>
      <c r="D192">
        <v>56.6</v>
      </c>
      <c r="E192">
        <v>39.299999999999997</v>
      </c>
      <c r="F192">
        <v>39.1</v>
      </c>
      <c r="G192">
        <v>29.2</v>
      </c>
      <c r="H192">
        <v>28.6</v>
      </c>
      <c r="I192">
        <v>49</v>
      </c>
      <c r="J192">
        <v>111.5</v>
      </c>
      <c r="K192">
        <v>108.9</v>
      </c>
      <c r="L192">
        <v>87</v>
      </c>
      <c r="M192">
        <v>119.3</v>
      </c>
      <c r="N192">
        <v>61.9</v>
      </c>
      <c r="O192">
        <v>56.5</v>
      </c>
      <c r="P192">
        <v>48.4</v>
      </c>
      <c r="Q192">
        <v>31</v>
      </c>
      <c r="R192">
        <v>18.600000000000001</v>
      </c>
      <c r="S192">
        <v>41.8</v>
      </c>
      <c r="T192">
        <v>68.5</v>
      </c>
      <c r="U192">
        <v>71.900000000000006</v>
      </c>
      <c r="V192">
        <v>94</v>
      </c>
      <c r="W192">
        <v>83.6</v>
      </c>
      <c r="X192">
        <v>37.6</v>
      </c>
      <c r="Y192">
        <v>36.9</v>
      </c>
      <c r="Z192">
        <v>37.6</v>
      </c>
      <c r="AA192">
        <v>51.3</v>
      </c>
      <c r="AB192">
        <v>24</v>
      </c>
      <c r="AC192">
        <v>32.4</v>
      </c>
      <c r="AD192">
        <v>44.6</v>
      </c>
      <c r="AE192">
        <v>62.3</v>
      </c>
      <c r="AF192">
        <v>70.8</v>
      </c>
      <c r="AG192">
        <v>92.2</v>
      </c>
      <c r="AH192">
        <v>111.2</v>
      </c>
      <c r="AI192">
        <v>108.1</v>
      </c>
      <c r="AJ192">
        <v>96.6</v>
      </c>
      <c r="AK192">
        <v>91</v>
      </c>
      <c r="AL192">
        <v>49.2</v>
      </c>
      <c r="AM192">
        <v>33.4</v>
      </c>
      <c r="AN192">
        <v>33.9</v>
      </c>
      <c r="AO192">
        <v>68.2</v>
      </c>
      <c r="AP192">
        <v>110.2</v>
      </c>
      <c r="AQ192">
        <v>134.1</v>
      </c>
      <c r="AR192">
        <v>154.30000000000001</v>
      </c>
      <c r="AS192">
        <v>76.599999999999994</v>
      </c>
      <c r="AT192">
        <v>49.9</v>
      </c>
      <c r="AU192">
        <v>51.3</v>
      </c>
      <c r="AV192">
        <v>42</v>
      </c>
      <c r="AW192">
        <v>32.9</v>
      </c>
      <c r="AX192">
        <v>27</v>
      </c>
      <c r="AY192">
        <v>45.2</v>
      </c>
      <c r="AZ192">
        <v>55</v>
      </c>
      <c r="BA192">
        <v>96.6</v>
      </c>
      <c r="BB192">
        <v>86.4</v>
      </c>
      <c r="BC192">
        <v>84.7</v>
      </c>
      <c r="BD192">
        <v>111.8</v>
      </c>
      <c r="BE192">
        <v>65.599999999999994</v>
      </c>
      <c r="BF192">
        <v>55.3</v>
      </c>
      <c r="BG192">
        <v>33.9</v>
      </c>
      <c r="BH192">
        <v>22.7</v>
      </c>
      <c r="BI192">
        <v>23.3</v>
      </c>
      <c r="BJ192">
        <v>7.9</v>
      </c>
      <c r="BK192">
        <v>23.2</v>
      </c>
      <c r="BL192">
        <v>50.3</v>
      </c>
      <c r="BM192">
        <v>48.3</v>
      </c>
      <c r="BN192">
        <v>68</v>
      </c>
      <c r="BO192">
        <v>70.5</v>
      </c>
      <c r="BP192">
        <v>69.599999999999994</v>
      </c>
      <c r="BQ192">
        <v>33.4</v>
      </c>
      <c r="BR192">
        <v>22.7</v>
      </c>
      <c r="BS192">
        <v>17</v>
      </c>
      <c r="BT192">
        <v>12.1</v>
      </c>
      <c r="BU192">
        <v>7.9</v>
      </c>
      <c r="BV192">
        <v>13.3</v>
      </c>
      <c r="BW192">
        <v>45.9</v>
      </c>
      <c r="BX192">
        <v>76.3</v>
      </c>
      <c r="BY192">
        <v>-100</v>
      </c>
    </row>
    <row r="193" spans="2:77" x14ac:dyDescent="0.15">
      <c r="B193">
        <v>6</v>
      </c>
      <c r="C193">
        <v>31</v>
      </c>
      <c r="D193">
        <v>-1000</v>
      </c>
      <c r="E193">
        <v>-1000</v>
      </c>
      <c r="F193">
        <v>-1000</v>
      </c>
      <c r="G193">
        <v>-1000</v>
      </c>
      <c r="H193">
        <v>-1000</v>
      </c>
      <c r="I193">
        <v>-1000</v>
      </c>
      <c r="J193">
        <v>-1000</v>
      </c>
      <c r="K193">
        <v>-1000</v>
      </c>
      <c r="L193">
        <v>-1000</v>
      </c>
      <c r="M193">
        <v>-1000</v>
      </c>
      <c r="N193">
        <v>-1000</v>
      </c>
      <c r="O193">
        <v>-1000</v>
      </c>
      <c r="P193">
        <v>-1000</v>
      </c>
      <c r="Q193">
        <v>-1000</v>
      </c>
      <c r="R193">
        <v>-1000</v>
      </c>
      <c r="S193">
        <v>-1000</v>
      </c>
      <c r="T193">
        <v>-1000</v>
      </c>
      <c r="U193">
        <v>-1000</v>
      </c>
      <c r="V193">
        <v>-1000</v>
      </c>
      <c r="W193">
        <v>-1000</v>
      </c>
      <c r="X193">
        <v>-1000</v>
      </c>
      <c r="Y193">
        <v>-1000</v>
      </c>
      <c r="Z193">
        <v>-1000</v>
      </c>
      <c r="AA193">
        <v>-1000</v>
      </c>
      <c r="AB193">
        <v>-1000</v>
      </c>
      <c r="AC193">
        <v>-1000</v>
      </c>
      <c r="AD193">
        <v>-1000</v>
      </c>
      <c r="AE193">
        <v>-1000</v>
      </c>
      <c r="AF193">
        <v>-1000</v>
      </c>
      <c r="AG193">
        <v>-1000</v>
      </c>
      <c r="AH193">
        <v>-1000</v>
      </c>
      <c r="AI193">
        <v>-1000</v>
      </c>
      <c r="AJ193">
        <v>-1000</v>
      </c>
      <c r="AK193">
        <v>-1000</v>
      </c>
      <c r="AL193">
        <v>-1000</v>
      </c>
      <c r="AM193">
        <v>-1000</v>
      </c>
      <c r="AN193">
        <v>-1000</v>
      </c>
      <c r="AO193">
        <v>-1000</v>
      </c>
      <c r="AP193">
        <v>-1000</v>
      </c>
      <c r="AQ193">
        <v>-1000</v>
      </c>
      <c r="AR193">
        <v>-1000</v>
      </c>
      <c r="AS193">
        <v>-1000</v>
      </c>
      <c r="AT193">
        <v>-1000</v>
      </c>
      <c r="AU193">
        <v>-1000</v>
      </c>
      <c r="AV193">
        <v>-1000</v>
      </c>
      <c r="AW193">
        <v>-1000</v>
      </c>
      <c r="AX193">
        <v>-1000</v>
      </c>
      <c r="AY193">
        <v>-1000</v>
      </c>
      <c r="AZ193">
        <v>-1000</v>
      </c>
      <c r="BA193">
        <v>-1000</v>
      </c>
      <c r="BB193">
        <v>-1000</v>
      </c>
      <c r="BC193">
        <v>-1000</v>
      </c>
      <c r="BD193">
        <v>-1000</v>
      </c>
      <c r="BE193">
        <v>-1000</v>
      </c>
      <c r="BF193">
        <v>-1000</v>
      </c>
      <c r="BG193">
        <v>-1000</v>
      </c>
      <c r="BH193">
        <v>-1000</v>
      </c>
      <c r="BI193">
        <v>-1000</v>
      </c>
      <c r="BJ193">
        <v>-1000</v>
      </c>
      <c r="BK193">
        <v>-1000</v>
      </c>
      <c r="BL193">
        <v>-1000</v>
      </c>
      <c r="BM193">
        <v>-1000</v>
      </c>
      <c r="BN193">
        <v>-1000</v>
      </c>
      <c r="BO193">
        <v>-1000</v>
      </c>
      <c r="BP193">
        <v>-1000</v>
      </c>
      <c r="BQ193">
        <v>-1000</v>
      </c>
      <c r="BR193">
        <v>-1000</v>
      </c>
      <c r="BS193">
        <v>-1000</v>
      </c>
      <c r="BT193">
        <v>-1000</v>
      </c>
      <c r="BU193">
        <v>-1000</v>
      </c>
      <c r="BV193">
        <v>-1000</v>
      </c>
      <c r="BW193">
        <v>-1000</v>
      </c>
      <c r="BX193">
        <v>-1000</v>
      </c>
      <c r="BY193">
        <v>-1000</v>
      </c>
    </row>
    <row r="194" spans="2:77" x14ac:dyDescent="0.15">
      <c r="B194">
        <v>7</v>
      </c>
      <c r="C194">
        <v>1</v>
      </c>
      <c r="D194">
        <v>52.9</v>
      </c>
      <c r="E194">
        <v>37</v>
      </c>
      <c r="F194">
        <v>41.7</v>
      </c>
      <c r="G194">
        <v>26.4</v>
      </c>
      <c r="H194">
        <v>30.2</v>
      </c>
      <c r="I194">
        <v>47.7</v>
      </c>
      <c r="J194">
        <v>113.9</v>
      </c>
      <c r="K194">
        <v>114.6</v>
      </c>
      <c r="L194">
        <v>90</v>
      </c>
      <c r="M194">
        <v>117.9</v>
      </c>
      <c r="N194">
        <v>58.8</v>
      </c>
      <c r="O194">
        <v>55.6</v>
      </c>
      <c r="P194">
        <v>48.5</v>
      </c>
      <c r="Q194">
        <v>27.2</v>
      </c>
      <c r="R194">
        <v>19.100000000000001</v>
      </c>
      <c r="S194">
        <v>40.4</v>
      </c>
      <c r="T194">
        <v>66.099999999999994</v>
      </c>
      <c r="U194">
        <v>70.900000000000006</v>
      </c>
      <c r="V194">
        <v>95.1</v>
      </c>
      <c r="W194">
        <v>83.7</v>
      </c>
      <c r="X194">
        <v>43.2</v>
      </c>
      <c r="Y194">
        <v>36.299999999999997</v>
      </c>
      <c r="Z194">
        <v>38.5</v>
      </c>
      <c r="AA194">
        <v>49.5</v>
      </c>
      <c r="AB194">
        <v>25.5</v>
      </c>
      <c r="AC194">
        <v>32.700000000000003</v>
      </c>
      <c r="AD194">
        <v>45.3</v>
      </c>
      <c r="AE194">
        <v>57.4</v>
      </c>
      <c r="AF194">
        <v>67.599999999999994</v>
      </c>
      <c r="AG194">
        <v>90.3</v>
      </c>
      <c r="AH194">
        <v>111.1</v>
      </c>
      <c r="AI194">
        <v>106.9</v>
      </c>
      <c r="AJ194">
        <v>95.2</v>
      </c>
      <c r="AK194">
        <v>90.4</v>
      </c>
      <c r="AL194">
        <v>48.7</v>
      </c>
      <c r="AM194">
        <v>33.200000000000003</v>
      </c>
      <c r="AN194">
        <v>34.5</v>
      </c>
      <c r="AO194">
        <v>69.3</v>
      </c>
      <c r="AP194">
        <v>119.5</v>
      </c>
      <c r="AQ194">
        <v>131</v>
      </c>
      <c r="AR194">
        <v>160.30000000000001</v>
      </c>
      <c r="AS194">
        <v>72.900000000000006</v>
      </c>
      <c r="AT194">
        <v>55.8</v>
      </c>
      <c r="AU194">
        <v>56.1</v>
      </c>
      <c r="AV194">
        <v>41.6</v>
      </c>
      <c r="AW194">
        <v>31.7</v>
      </c>
      <c r="AX194">
        <v>25.3</v>
      </c>
      <c r="AY194">
        <v>44.1</v>
      </c>
      <c r="AZ194">
        <v>54.6</v>
      </c>
      <c r="BA194">
        <v>96.1</v>
      </c>
      <c r="BB194">
        <v>86.4</v>
      </c>
      <c r="BC194">
        <v>86.2</v>
      </c>
      <c r="BD194">
        <v>111.4</v>
      </c>
      <c r="BE194">
        <v>64.7</v>
      </c>
      <c r="BF194">
        <v>55.6</v>
      </c>
      <c r="BG194">
        <v>31.5</v>
      </c>
      <c r="BH194">
        <v>21.7</v>
      </c>
      <c r="BI194">
        <v>22.6</v>
      </c>
      <c r="BJ194">
        <v>7.2</v>
      </c>
      <c r="BK194">
        <v>23</v>
      </c>
      <c r="BL194">
        <v>49</v>
      </c>
      <c r="BM194">
        <v>49.3</v>
      </c>
      <c r="BN194">
        <v>65.3</v>
      </c>
      <c r="BO194">
        <v>69.2</v>
      </c>
      <c r="BP194">
        <v>66</v>
      </c>
      <c r="BQ194">
        <v>34.299999999999997</v>
      </c>
      <c r="BR194">
        <v>21.9</v>
      </c>
      <c r="BS194">
        <v>16.7</v>
      </c>
      <c r="BT194">
        <v>13.5</v>
      </c>
      <c r="BU194">
        <v>9</v>
      </c>
      <c r="BV194">
        <v>15.2</v>
      </c>
      <c r="BW194">
        <v>44.3</v>
      </c>
      <c r="BX194">
        <v>77.900000000000006</v>
      </c>
      <c r="BY194">
        <v>-100</v>
      </c>
    </row>
    <row r="195" spans="2:77" x14ac:dyDescent="0.15">
      <c r="B195">
        <v>7</v>
      </c>
      <c r="C195">
        <v>2</v>
      </c>
      <c r="D195">
        <v>47.2</v>
      </c>
      <c r="E195">
        <v>49.9</v>
      </c>
      <c r="F195">
        <v>40.799999999999997</v>
      </c>
      <c r="G195">
        <v>26.5</v>
      </c>
      <c r="H195">
        <v>31</v>
      </c>
      <c r="I195">
        <v>46.2</v>
      </c>
      <c r="J195">
        <v>112.2</v>
      </c>
      <c r="K195">
        <v>118.7</v>
      </c>
      <c r="L195">
        <v>86</v>
      </c>
      <c r="M195">
        <v>107.1</v>
      </c>
      <c r="N195">
        <v>61.6</v>
      </c>
      <c r="O195">
        <v>56.8</v>
      </c>
      <c r="P195">
        <v>49.2</v>
      </c>
      <c r="Q195">
        <v>27.8</v>
      </c>
      <c r="R195">
        <v>19.3</v>
      </c>
      <c r="S195">
        <v>40.5</v>
      </c>
      <c r="T195">
        <v>65.7</v>
      </c>
      <c r="U195">
        <v>69.5</v>
      </c>
      <c r="V195">
        <v>94.2</v>
      </c>
      <c r="W195">
        <v>94</v>
      </c>
      <c r="X195">
        <v>44.9</v>
      </c>
      <c r="Y195">
        <v>33.700000000000003</v>
      </c>
      <c r="Z195">
        <v>37.200000000000003</v>
      </c>
      <c r="AA195">
        <v>46.7</v>
      </c>
      <c r="AB195">
        <v>25.5</v>
      </c>
      <c r="AC195">
        <v>32.700000000000003</v>
      </c>
      <c r="AD195">
        <v>45.6</v>
      </c>
      <c r="AE195">
        <v>54.6</v>
      </c>
      <c r="AF195">
        <v>63.4</v>
      </c>
      <c r="AG195">
        <v>93.2</v>
      </c>
      <c r="AH195">
        <v>106.7</v>
      </c>
      <c r="AI195">
        <v>108.1</v>
      </c>
      <c r="AJ195">
        <v>93.5</v>
      </c>
      <c r="AK195">
        <v>90.8</v>
      </c>
      <c r="AL195">
        <v>47.1</v>
      </c>
      <c r="AM195">
        <v>33.799999999999997</v>
      </c>
      <c r="AN195">
        <v>34</v>
      </c>
      <c r="AO195">
        <v>69.400000000000006</v>
      </c>
      <c r="AP195">
        <v>123.8</v>
      </c>
      <c r="AQ195">
        <v>128</v>
      </c>
      <c r="AR195">
        <v>170.9</v>
      </c>
      <c r="AS195">
        <v>69.3</v>
      </c>
      <c r="AT195">
        <v>65.099999999999994</v>
      </c>
      <c r="AU195">
        <v>58.5</v>
      </c>
      <c r="AV195">
        <v>41.2</v>
      </c>
      <c r="AW195">
        <v>33.299999999999997</v>
      </c>
      <c r="AX195">
        <v>25.6</v>
      </c>
      <c r="AY195">
        <v>46.2</v>
      </c>
      <c r="AZ195">
        <v>56.2</v>
      </c>
      <c r="BA195">
        <v>98.1</v>
      </c>
      <c r="BB195">
        <v>88</v>
      </c>
      <c r="BC195">
        <v>88.2</v>
      </c>
      <c r="BD195">
        <v>109</v>
      </c>
      <c r="BE195">
        <v>64.599999999999994</v>
      </c>
      <c r="BF195">
        <v>57.7</v>
      </c>
      <c r="BG195">
        <v>31</v>
      </c>
      <c r="BH195">
        <v>21.7</v>
      </c>
      <c r="BI195">
        <v>23.2</v>
      </c>
      <c r="BJ195">
        <v>6.1</v>
      </c>
      <c r="BK195">
        <v>23.4</v>
      </c>
      <c r="BL195">
        <v>47.7</v>
      </c>
      <c r="BM195">
        <v>49.7</v>
      </c>
      <c r="BN195">
        <v>64.7</v>
      </c>
      <c r="BO195">
        <v>67.5</v>
      </c>
      <c r="BP195">
        <v>63.8</v>
      </c>
      <c r="BQ195">
        <v>33.6</v>
      </c>
      <c r="BR195">
        <v>22</v>
      </c>
      <c r="BS195">
        <v>15</v>
      </c>
      <c r="BT195">
        <v>13.2</v>
      </c>
      <c r="BU195">
        <v>10.7</v>
      </c>
      <c r="BV195">
        <v>16.600000000000001</v>
      </c>
      <c r="BW195">
        <v>41.9</v>
      </c>
      <c r="BX195">
        <v>78.2</v>
      </c>
      <c r="BY195">
        <v>-100</v>
      </c>
    </row>
    <row r="196" spans="2:77" x14ac:dyDescent="0.15">
      <c r="B196">
        <v>7</v>
      </c>
      <c r="C196">
        <v>3</v>
      </c>
      <c r="D196">
        <v>56.2</v>
      </c>
      <c r="E196">
        <v>54.9</v>
      </c>
      <c r="F196">
        <v>38.5</v>
      </c>
      <c r="G196">
        <v>27.3</v>
      </c>
      <c r="H196">
        <v>31.5</v>
      </c>
      <c r="I196">
        <v>45.6</v>
      </c>
      <c r="J196">
        <v>120</v>
      </c>
      <c r="K196">
        <v>118.7</v>
      </c>
      <c r="L196">
        <v>88.7</v>
      </c>
      <c r="M196">
        <v>107.4</v>
      </c>
      <c r="N196">
        <v>63.7</v>
      </c>
      <c r="O196">
        <v>53.5</v>
      </c>
      <c r="P196">
        <v>49</v>
      </c>
      <c r="Q196">
        <v>29.6</v>
      </c>
      <c r="R196">
        <v>18.600000000000001</v>
      </c>
      <c r="S196">
        <v>36.200000000000003</v>
      </c>
      <c r="T196">
        <v>62.4</v>
      </c>
      <c r="U196">
        <v>66.900000000000006</v>
      </c>
      <c r="V196">
        <v>92.7</v>
      </c>
      <c r="W196">
        <v>96.7</v>
      </c>
      <c r="X196">
        <v>46.2</v>
      </c>
      <c r="Y196">
        <v>33.200000000000003</v>
      </c>
      <c r="Z196">
        <v>34.299999999999997</v>
      </c>
      <c r="AA196">
        <v>47.2</v>
      </c>
      <c r="AB196">
        <v>23.9</v>
      </c>
      <c r="AC196">
        <v>32.200000000000003</v>
      </c>
      <c r="AD196">
        <v>44.3</v>
      </c>
      <c r="AE196">
        <v>52.8</v>
      </c>
      <c r="AF196">
        <v>64.8</v>
      </c>
      <c r="AG196">
        <v>91.8</v>
      </c>
      <c r="AH196">
        <v>103.4</v>
      </c>
      <c r="AI196">
        <v>108.6</v>
      </c>
      <c r="AJ196">
        <v>91</v>
      </c>
      <c r="AK196">
        <v>92.3</v>
      </c>
      <c r="AL196">
        <v>46.6</v>
      </c>
      <c r="AM196">
        <v>33.200000000000003</v>
      </c>
      <c r="AN196">
        <v>33.200000000000003</v>
      </c>
      <c r="AO196">
        <v>67.7</v>
      </c>
      <c r="AP196">
        <v>117.6</v>
      </c>
      <c r="AQ196">
        <v>126.8</v>
      </c>
      <c r="AR196">
        <v>186.3</v>
      </c>
      <c r="AS196">
        <v>67.5</v>
      </c>
      <c r="AT196">
        <v>62.5</v>
      </c>
      <c r="AU196">
        <v>58.1</v>
      </c>
      <c r="AV196">
        <v>40.799999999999997</v>
      </c>
      <c r="AW196">
        <v>35.200000000000003</v>
      </c>
      <c r="AX196">
        <v>24.2</v>
      </c>
      <c r="AY196">
        <v>49.2</v>
      </c>
      <c r="AZ196">
        <v>55.8</v>
      </c>
      <c r="BA196">
        <v>97.9</v>
      </c>
      <c r="BB196">
        <v>92.1</v>
      </c>
      <c r="BC196">
        <v>88.4</v>
      </c>
      <c r="BD196">
        <v>109.7</v>
      </c>
      <c r="BE196">
        <v>63.4</v>
      </c>
      <c r="BF196">
        <v>56.3</v>
      </c>
      <c r="BG196">
        <v>31.2</v>
      </c>
      <c r="BH196">
        <v>20.9</v>
      </c>
      <c r="BI196">
        <v>22.5</v>
      </c>
      <c r="BJ196">
        <v>5.7</v>
      </c>
      <c r="BK196">
        <v>24.6</v>
      </c>
      <c r="BL196">
        <v>46.6</v>
      </c>
      <c r="BM196">
        <v>49.8</v>
      </c>
      <c r="BN196">
        <v>64</v>
      </c>
      <c r="BO196">
        <v>66</v>
      </c>
      <c r="BP196">
        <v>62.7</v>
      </c>
      <c r="BQ196">
        <v>33.4</v>
      </c>
      <c r="BR196">
        <v>21.6</v>
      </c>
      <c r="BS196">
        <v>15.1</v>
      </c>
      <c r="BT196">
        <v>11.9</v>
      </c>
      <c r="BU196">
        <v>10.5</v>
      </c>
      <c r="BV196">
        <v>15.3</v>
      </c>
      <c r="BW196">
        <v>43</v>
      </c>
      <c r="BX196">
        <v>79.900000000000006</v>
      </c>
      <c r="BY196">
        <v>-100</v>
      </c>
    </row>
    <row r="197" spans="2:77" x14ac:dyDescent="0.15">
      <c r="B197">
        <v>7</v>
      </c>
      <c r="C197">
        <v>4</v>
      </c>
      <c r="D197">
        <v>60.1</v>
      </c>
      <c r="E197">
        <v>48.6</v>
      </c>
      <c r="F197">
        <v>35.6</v>
      </c>
      <c r="G197">
        <v>-100</v>
      </c>
      <c r="H197">
        <v>33.799999999999997</v>
      </c>
      <c r="I197">
        <v>42.7</v>
      </c>
      <c r="J197">
        <v>114.2</v>
      </c>
      <c r="K197">
        <v>117.3</v>
      </c>
      <c r="L197">
        <v>92.3</v>
      </c>
      <c r="M197">
        <v>107.7</v>
      </c>
      <c r="N197">
        <v>64</v>
      </c>
      <c r="O197">
        <v>52.5</v>
      </c>
      <c r="P197">
        <v>48</v>
      </c>
      <c r="Q197">
        <v>29.7</v>
      </c>
      <c r="R197">
        <v>17.899999999999999</v>
      </c>
      <c r="S197">
        <v>34.299999999999997</v>
      </c>
      <c r="T197">
        <v>61.1</v>
      </c>
      <c r="U197">
        <v>68.8</v>
      </c>
      <c r="V197">
        <v>91.3</v>
      </c>
      <c r="W197">
        <v>96.1</v>
      </c>
      <c r="X197">
        <v>44.3</v>
      </c>
      <c r="Y197">
        <v>34</v>
      </c>
      <c r="Z197">
        <v>35.1</v>
      </c>
      <c r="AA197">
        <v>53.4</v>
      </c>
      <c r="AB197">
        <v>24.8</v>
      </c>
      <c r="AC197">
        <v>31.9</v>
      </c>
      <c r="AD197">
        <v>41.7</v>
      </c>
      <c r="AE197">
        <v>52.7</v>
      </c>
      <c r="AF197">
        <v>63.7</v>
      </c>
      <c r="AG197">
        <v>91.3</v>
      </c>
      <c r="AH197">
        <v>100.2</v>
      </c>
      <c r="AI197">
        <v>109.5</v>
      </c>
      <c r="AJ197">
        <v>89</v>
      </c>
      <c r="AK197">
        <v>91.6</v>
      </c>
      <c r="AL197">
        <v>52</v>
      </c>
      <c r="AM197">
        <v>32.799999999999997</v>
      </c>
      <c r="AN197">
        <v>34.299999999999997</v>
      </c>
      <c r="AO197">
        <v>66.400000000000006</v>
      </c>
      <c r="AP197">
        <v>117.3</v>
      </c>
      <c r="AQ197">
        <v>128.5</v>
      </c>
      <c r="AR197">
        <v>191.5</v>
      </c>
      <c r="AS197">
        <v>65.8</v>
      </c>
      <c r="AT197">
        <v>60.6</v>
      </c>
      <c r="AU197">
        <v>56</v>
      </c>
      <c r="AV197">
        <v>39</v>
      </c>
      <c r="AW197">
        <v>33.4</v>
      </c>
      <c r="AX197">
        <v>24.4</v>
      </c>
      <c r="AY197">
        <v>46.1</v>
      </c>
      <c r="AZ197">
        <v>51.8</v>
      </c>
      <c r="BA197">
        <v>98.4</v>
      </c>
      <c r="BB197">
        <v>92.9</v>
      </c>
      <c r="BC197">
        <v>87</v>
      </c>
      <c r="BD197">
        <v>109.3</v>
      </c>
      <c r="BE197">
        <v>61.9</v>
      </c>
      <c r="BF197">
        <v>54.9</v>
      </c>
      <c r="BG197">
        <v>31.2</v>
      </c>
      <c r="BH197">
        <v>22.3</v>
      </c>
      <c r="BI197">
        <v>20.6</v>
      </c>
      <c r="BJ197">
        <v>5.0999999999999996</v>
      </c>
      <c r="BK197">
        <v>23.4</v>
      </c>
      <c r="BL197">
        <v>47.8</v>
      </c>
      <c r="BM197">
        <v>54.3</v>
      </c>
      <c r="BN197">
        <v>64.400000000000006</v>
      </c>
      <c r="BO197">
        <v>64.8</v>
      </c>
      <c r="BP197">
        <v>60.5</v>
      </c>
      <c r="BQ197">
        <v>31.6</v>
      </c>
      <c r="BR197">
        <v>21.5</v>
      </c>
      <c r="BS197">
        <v>15.2</v>
      </c>
      <c r="BT197">
        <v>10.9</v>
      </c>
      <c r="BU197">
        <v>10.7</v>
      </c>
      <c r="BV197">
        <v>14.7</v>
      </c>
      <c r="BW197">
        <v>38.6</v>
      </c>
      <c r="BX197">
        <v>80.8</v>
      </c>
      <c r="BY197">
        <v>-100</v>
      </c>
    </row>
    <row r="198" spans="2:77" x14ac:dyDescent="0.15">
      <c r="B198">
        <v>7</v>
      </c>
      <c r="C198">
        <v>5</v>
      </c>
      <c r="D198">
        <v>53.3</v>
      </c>
      <c r="E198">
        <v>43.4</v>
      </c>
      <c r="F198">
        <v>36.5</v>
      </c>
      <c r="G198">
        <v>-100</v>
      </c>
      <c r="H198">
        <v>34.700000000000003</v>
      </c>
      <c r="I198">
        <v>41.2</v>
      </c>
      <c r="J198">
        <v>116.3</v>
      </c>
      <c r="K198">
        <v>116.2</v>
      </c>
      <c r="L198">
        <v>87.2</v>
      </c>
      <c r="M198">
        <v>107.2</v>
      </c>
      <c r="N198">
        <v>64.8</v>
      </c>
      <c r="O198">
        <v>51.4</v>
      </c>
      <c r="P198">
        <v>50.7</v>
      </c>
      <c r="Q198">
        <v>31.5</v>
      </c>
      <c r="R198">
        <v>20.2</v>
      </c>
      <c r="S198">
        <v>32.299999999999997</v>
      </c>
      <c r="T198">
        <v>59.1</v>
      </c>
      <c r="U198">
        <v>66.7</v>
      </c>
      <c r="V198">
        <v>90.5</v>
      </c>
      <c r="W198">
        <v>96.3</v>
      </c>
      <c r="X198">
        <v>42.4</v>
      </c>
      <c r="Y198">
        <v>33</v>
      </c>
      <c r="Z198">
        <v>34.299999999999997</v>
      </c>
      <c r="AA198">
        <v>56.1</v>
      </c>
      <c r="AB198">
        <v>24.4</v>
      </c>
      <c r="AC198">
        <v>30.6</v>
      </c>
      <c r="AD198">
        <v>38.799999999999997</v>
      </c>
      <c r="AE198">
        <v>57.4</v>
      </c>
      <c r="AF198">
        <v>68.099999999999994</v>
      </c>
      <c r="AG198">
        <v>91.8</v>
      </c>
      <c r="AH198">
        <v>96.3</v>
      </c>
      <c r="AI198">
        <v>107.1</v>
      </c>
      <c r="AJ198">
        <v>87.7</v>
      </c>
      <c r="AK198">
        <v>90.7</v>
      </c>
      <c r="AL198">
        <v>54.7</v>
      </c>
      <c r="AM198">
        <v>33.1</v>
      </c>
      <c r="AN198">
        <v>33.6</v>
      </c>
      <c r="AO198">
        <v>65.099999999999994</v>
      </c>
      <c r="AP198">
        <v>116.5</v>
      </c>
      <c r="AQ198">
        <v>135.5</v>
      </c>
      <c r="AR198">
        <v>190.4</v>
      </c>
      <c r="AS198">
        <v>65.5</v>
      </c>
      <c r="AT198">
        <v>57.9</v>
      </c>
      <c r="AU198">
        <v>51.8</v>
      </c>
      <c r="AV198">
        <v>37.4</v>
      </c>
      <c r="AW198">
        <v>30.7</v>
      </c>
      <c r="AX198">
        <v>25.5</v>
      </c>
      <c r="AY198">
        <v>54.1</v>
      </c>
      <c r="AZ198">
        <v>47.1</v>
      </c>
      <c r="BA198">
        <v>97.9</v>
      </c>
      <c r="BB198">
        <v>92.6</v>
      </c>
      <c r="BC198">
        <v>86.9</v>
      </c>
      <c r="BD198">
        <v>105.9</v>
      </c>
      <c r="BE198">
        <v>61.8</v>
      </c>
      <c r="BF198">
        <v>53</v>
      </c>
      <c r="BG198">
        <v>32.6</v>
      </c>
      <c r="BH198">
        <v>22.5</v>
      </c>
      <c r="BI198">
        <v>20.399999999999999</v>
      </c>
      <c r="BJ198">
        <v>5.0999999999999996</v>
      </c>
      <c r="BK198">
        <v>22.3</v>
      </c>
      <c r="BL198">
        <v>45.2</v>
      </c>
      <c r="BM198">
        <v>64.3</v>
      </c>
      <c r="BN198">
        <v>66.5</v>
      </c>
      <c r="BO198">
        <v>64.3</v>
      </c>
      <c r="BP198">
        <v>63.5</v>
      </c>
      <c r="BQ198">
        <v>28.3</v>
      </c>
      <c r="BR198">
        <v>20.2</v>
      </c>
      <c r="BS198">
        <v>13.8</v>
      </c>
      <c r="BT198">
        <v>11</v>
      </c>
      <c r="BU198">
        <v>11.2</v>
      </c>
      <c r="BV198">
        <v>15.7</v>
      </c>
      <c r="BW198">
        <v>34.6</v>
      </c>
      <c r="BX198">
        <v>79.599999999999994</v>
      </c>
      <c r="BY198">
        <v>-100</v>
      </c>
    </row>
    <row r="199" spans="2:77" x14ac:dyDescent="0.15">
      <c r="B199">
        <v>7</v>
      </c>
      <c r="C199">
        <v>6</v>
      </c>
      <c r="D199">
        <v>56.5</v>
      </c>
      <c r="E199">
        <v>45.3</v>
      </c>
      <c r="F199">
        <v>39.1</v>
      </c>
      <c r="G199">
        <v>29.4</v>
      </c>
      <c r="H199">
        <v>34.799999999999997</v>
      </c>
      <c r="I199">
        <v>42</v>
      </c>
      <c r="J199">
        <v>113.2</v>
      </c>
      <c r="K199">
        <v>116.7</v>
      </c>
      <c r="L199">
        <v>85.2</v>
      </c>
      <c r="M199">
        <v>99.9</v>
      </c>
      <c r="N199">
        <v>68.7</v>
      </c>
      <c r="O199">
        <v>52.2</v>
      </c>
      <c r="P199">
        <v>53</v>
      </c>
      <c r="Q199">
        <v>30.2</v>
      </c>
      <c r="R199">
        <v>19.100000000000001</v>
      </c>
      <c r="S199">
        <v>31.5</v>
      </c>
      <c r="T199">
        <v>57.7</v>
      </c>
      <c r="U199">
        <v>67</v>
      </c>
      <c r="V199">
        <v>90</v>
      </c>
      <c r="W199">
        <v>93.8</v>
      </c>
      <c r="X199">
        <v>44.4</v>
      </c>
      <c r="Y199">
        <v>32.4</v>
      </c>
      <c r="Z199">
        <v>32</v>
      </c>
      <c r="AA199">
        <v>64.2</v>
      </c>
      <c r="AB199">
        <v>23.2</v>
      </c>
      <c r="AC199">
        <v>30.1</v>
      </c>
      <c r="AD199">
        <v>36.9</v>
      </c>
      <c r="AE199">
        <v>56</v>
      </c>
      <c r="AF199">
        <v>71.3</v>
      </c>
      <c r="AG199">
        <v>90.9</v>
      </c>
      <c r="AH199">
        <v>92.5</v>
      </c>
      <c r="AI199">
        <v>110</v>
      </c>
      <c r="AJ199">
        <v>87.2</v>
      </c>
      <c r="AK199">
        <v>87.4</v>
      </c>
      <c r="AL199">
        <v>55.6</v>
      </c>
      <c r="AM199">
        <v>32.700000000000003</v>
      </c>
      <c r="AN199">
        <v>33.4</v>
      </c>
      <c r="AO199">
        <v>65.900000000000006</v>
      </c>
      <c r="AP199">
        <v>116.7</v>
      </c>
      <c r="AQ199">
        <v>134.5</v>
      </c>
      <c r="AR199">
        <v>187.5</v>
      </c>
      <c r="AS199">
        <v>67.2</v>
      </c>
      <c r="AT199">
        <v>56.4</v>
      </c>
      <c r="AU199">
        <v>49.9</v>
      </c>
      <c r="AV199">
        <v>37</v>
      </c>
      <c r="AW199">
        <v>29</v>
      </c>
      <c r="AX199">
        <v>26.5</v>
      </c>
      <c r="AY199">
        <v>53.2</v>
      </c>
      <c r="AZ199">
        <v>43.2</v>
      </c>
      <c r="BA199">
        <v>99.4</v>
      </c>
      <c r="BB199">
        <v>90.4</v>
      </c>
      <c r="BC199">
        <v>91</v>
      </c>
      <c r="BD199">
        <v>103.9</v>
      </c>
      <c r="BE199">
        <v>61.2</v>
      </c>
      <c r="BF199">
        <v>51.3</v>
      </c>
      <c r="BG199">
        <v>32.9</v>
      </c>
      <c r="BH199">
        <v>22.3</v>
      </c>
      <c r="BI199">
        <v>20</v>
      </c>
      <c r="BJ199">
        <v>4</v>
      </c>
      <c r="BK199">
        <v>22.4</v>
      </c>
      <c r="BL199">
        <v>45.7</v>
      </c>
      <c r="BM199">
        <v>62.7</v>
      </c>
      <c r="BN199">
        <v>68.099999999999994</v>
      </c>
      <c r="BO199">
        <v>63.8</v>
      </c>
      <c r="BP199">
        <v>62.5</v>
      </c>
      <c r="BQ199">
        <v>26.3</v>
      </c>
      <c r="BR199">
        <v>18.8</v>
      </c>
      <c r="BS199">
        <v>14.5</v>
      </c>
      <c r="BT199">
        <v>11.1</v>
      </c>
      <c r="BU199">
        <v>11.2</v>
      </c>
      <c r="BV199">
        <v>15.2</v>
      </c>
      <c r="BW199">
        <v>31.4</v>
      </c>
      <c r="BX199">
        <v>77.5</v>
      </c>
      <c r="BY199">
        <v>-100</v>
      </c>
    </row>
    <row r="200" spans="2:77" x14ac:dyDescent="0.15">
      <c r="B200">
        <v>7</v>
      </c>
      <c r="C200">
        <v>7</v>
      </c>
      <c r="D200">
        <v>53.2</v>
      </c>
      <c r="E200">
        <v>45.4</v>
      </c>
      <c r="F200">
        <v>-100</v>
      </c>
      <c r="G200">
        <v>28.9</v>
      </c>
      <c r="H200">
        <v>31.7</v>
      </c>
      <c r="I200">
        <v>44.7</v>
      </c>
      <c r="J200">
        <v>107.3</v>
      </c>
      <c r="K200">
        <v>113.1</v>
      </c>
      <c r="L200">
        <v>78.7</v>
      </c>
      <c r="M200">
        <v>99.3</v>
      </c>
      <c r="N200">
        <v>69.599999999999994</v>
      </c>
      <c r="O200">
        <v>53.7</v>
      </c>
      <c r="P200">
        <v>51.4</v>
      </c>
      <c r="Q200">
        <v>30.7</v>
      </c>
      <c r="R200">
        <v>18.600000000000001</v>
      </c>
      <c r="S200">
        <v>10029.4</v>
      </c>
      <c r="T200">
        <v>55.4</v>
      </c>
      <c r="U200">
        <v>66.599999999999994</v>
      </c>
      <c r="V200">
        <v>89.9</v>
      </c>
      <c r="W200">
        <v>90.2</v>
      </c>
      <c r="X200">
        <v>43.1</v>
      </c>
      <c r="Y200">
        <v>30.8</v>
      </c>
      <c r="Z200">
        <v>29.3</v>
      </c>
      <c r="AA200">
        <v>74.3</v>
      </c>
      <c r="AB200">
        <v>30.7</v>
      </c>
      <c r="AC200">
        <v>29.2</v>
      </c>
      <c r="AD200">
        <v>36.299999999999997</v>
      </c>
      <c r="AE200">
        <v>52</v>
      </c>
      <c r="AF200">
        <v>102.6</v>
      </c>
      <c r="AG200">
        <v>88.9</v>
      </c>
      <c r="AH200">
        <v>89.7</v>
      </c>
      <c r="AI200">
        <v>106.6</v>
      </c>
      <c r="AJ200">
        <v>84.5</v>
      </c>
      <c r="AK200">
        <v>85.3</v>
      </c>
      <c r="AL200">
        <v>56.1</v>
      </c>
      <c r="AM200">
        <v>32.200000000000003</v>
      </c>
      <c r="AN200">
        <v>33.5</v>
      </c>
      <c r="AO200">
        <v>65.8</v>
      </c>
      <c r="AP200">
        <v>117.5</v>
      </c>
      <c r="AQ200">
        <v>129.80000000000001</v>
      </c>
      <c r="AR200">
        <v>184.6</v>
      </c>
      <c r="AS200">
        <v>66</v>
      </c>
      <c r="AT200">
        <v>56.8</v>
      </c>
      <c r="AU200">
        <v>47.3</v>
      </c>
      <c r="AV200">
        <v>36.1</v>
      </c>
      <c r="AW200">
        <v>28.3</v>
      </c>
      <c r="AX200">
        <v>30.2</v>
      </c>
      <c r="AY200">
        <v>51.7</v>
      </c>
      <c r="AZ200">
        <v>46.9</v>
      </c>
      <c r="BA200">
        <v>98.7</v>
      </c>
      <c r="BB200">
        <v>88.5</v>
      </c>
      <c r="BC200">
        <v>94.3</v>
      </c>
      <c r="BD200">
        <v>105</v>
      </c>
      <c r="BE200">
        <v>60.7</v>
      </c>
      <c r="BF200">
        <v>51.4</v>
      </c>
      <c r="BG200">
        <v>35.299999999999997</v>
      </c>
      <c r="BH200">
        <v>21.7</v>
      </c>
      <c r="BI200">
        <v>19.600000000000001</v>
      </c>
      <c r="BJ200">
        <v>4.8</v>
      </c>
      <c r="BK200">
        <v>22.4</v>
      </c>
      <c r="BL200">
        <v>48.2</v>
      </c>
      <c r="BM200">
        <v>61.6</v>
      </c>
      <c r="BN200">
        <v>68.3</v>
      </c>
      <c r="BO200">
        <v>62.9</v>
      </c>
      <c r="BP200">
        <v>62.1</v>
      </c>
      <c r="BQ200">
        <v>27.5</v>
      </c>
      <c r="BR200">
        <v>18.399999999999999</v>
      </c>
      <c r="BS200">
        <v>13.9</v>
      </c>
      <c r="BT200">
        <v>11.7</v>
      </c>
      <c r="BU200">
        <v>10.5</v>
      </c>
      <c r="BV200">
        <v>16.7</v>
      </c>
      <c r="BW200">
        <v>34.799999999999997</v>
      </c>
      <c r="BX200">
        <v>78.900000000000006</v>
      </c>
      <c r="BY200">
        <v>-100</v>
      </c>
    </row>
    <row r="201" spans="2:77" x14ac:dyDescent="0.15">
      <c r="B201">
        <v>7</v>
      </c>
      <c r="C201">
        <v>8</v>
      </c>
      <c r="D201">
        <v>50.2</v>
      </c>
      <c r="E201">
        <v>41.9</v>
      </c>
      <c r="F201">
        <v>39.1</v>
      </c>
      <c r="G201">
        <v>29</v>
      </c>
      <c r="H201">
        <v>32</v>
      </c>
      <c r="I201">
        <v>49.4</v>
      </c>
      <c r="J201">
        <v>105.1</v>
      </c>
      <c r="K201">
        <v>126.9</v>
      </c>
      <c r="L201">
        <v>78.099999999999994</v>
      </c>
      <c r="M201">
        <v>97.9</v>
      </c>
      <c r="N201">
        <v>68.5</v>
      </c>
      <c r="O201">
        <v>51.2</v>
      </c>
      <c r="P201">
        <v>51.6</v>
      </c>
      <c r="Q201">
        <v>33.299999999999997</v>
      </c>
      <c r="R201">
        <v>18.100000000000001</v>
      </c>
      <c r="S201">
        <v>10032.9</v>
      </c>
      <c r="T201">
        <v>56</v>
      </c>
      <c r="U201">
        <v>66.5</v>
      </c>
      <c r="V201">
        <v>91.1</v>
      </c>
      <c r="W201">
        <v>87.3</v>
      </c>
      <c r="X201">
        <v>40.700000000000003</v>
      </c>
      <c r="Y201">
        <v>29.5</v>
      </c>
      <c r="Z201">
        <v>30</v>
      </c>
      <c r="AA201">
        <v>74.900000000000006</v>
      </c>
      <c r="AB201">
        <v>24.4</v>
      </c>
      <c r="AC201">
        <v>26.5</v>
      </c>
      <c r="AD201">
        <v>38.5</v>
      </c>
      <c r="AE201">
        <v>49.4</v>
      </c>
      <c r="AF201">
        <v>102.4</v>
      </c>
      <c r="AG201">
        <v>88.8</v>
      </c>
      <c r="AH201">
        <v>89.8</v>
      </c>
      <c r="AI201">
        <v>105.9</v>
      </c>
      <c r="AJ201">
        <v>83.8</v>
      </c>
      <c r="AK201">
        <v>81.900000000000006</v>
      </c>
      <c r="AL201">
        <v>56.3</v>
      </c>
      <c r="AM201">
        <v>32.799999999999997</v>
      </c>
      <c r="AN201">
        <v>34.200000000000003</v>
      </c>
      <c r="AO201">
        <v>65.7</v>
      </c>
      <c r="AP201">
        <v>114.5</v>
      </c>
      <c r="AQ201">
        <v>126.4</v>
      </c>
      <c r="AR201">
        <v>184</v>
      </c>
      <c r="AS201">
        <v>66.7</v>
      </c>
      <c r="AT201">
        <v>55.1</v>
      </c>
      <c r="AU201">
        <v>45.6</v>
      </c>
      <c r="AV201">
        <v>35.1</v>
      </c>
      <c r="AW201">
        <v>32.5</v>
      </c>
      <c r="AX201">
        <v>30.9</v>
      </c>
      <c r="AY201">
        <v>47.6</v>
      </c>
      <c r="AZ201">
        <v>51.2</v>
      </c>
      <c r="BA201">
        <v>98.3</v>
      </c>
      <c r="BB201">
        <v>88.5</v>
      </c>
      <c r="BC201">
        <v>95.6</v>
      </c>
      <c r="BD201">
        <v>102.7</v>
      </c>
      <c r="BE201">
        <v>59.1</v>
      </c>
      <c r="BF201">
        <v>52.5</v>
      </c>
      <c r="BG201">
        <v>36.5</v>
      </c>
      <c r="BH201">
        <v>19.399999999999999</v>
      </c>
      <c r="BI201">
        <v>19.3</v>
      </c>
      <c r="BJ201">
        <v>5.4</v>
      </c>
      <c r="BK201">
        <v>22.9</v>
      </c>
      <c r="BL201">
        <v>44.3</v>
      </c>
      <c r="BM201">
        <v>63.5</v>
      </c>
      <c r="BN201">
        <v>65.8</v>
      </c>
      <c r="BO201">
        <v>64.099999999999994</v>
      </c>
      <c r="BP201">
        <v>60.5</v>
      </c>
      <c r="BQ201">
        <v>34.799999999999997</v>
      </c>
      <c r="BR201">
        <v>17.7</v>
      </c>
      <c r="BS201">
        <v>12.1</v>
      </c>
      <c r="BT201">
        <v>11.6</v>
      </c>
      <c r="BU201">
        <v>9.1999999999999993</v>
      </c>
      <c r="BV201">
        <v>15.1</v>
      </c>
      <c r="BW201">
        <v>33.299999999999997</v>
      </c>
      <c r="BX201">
        <v>78.400000000000006</v>
      </c>
      <c r="BY201">
        <v>-100</v>
      </c>
    </row>
    <row r="202" spans="2:77" x14ac:dyDescent="0.15">
      <c r="B202">
        <v>7</v>
      </c>
      <c r="C202">
        <v>9</v>
      </c>
      <c r="D202">
        <v>53.5</v>
      </c>
      <c r="E202">
        <v>38.4</v>
      </c>
      <c r="F202">
        <v>40.700000000000003</v>
      </c>
      <c r="G202">
        <v>31.5</v>
      </c>
      <c r="H202">
        <v>31.1</v>
      </c>
      <c r="I202">
        <v>53.8</v>
      </c>
      <c r="J202">
        <v>103.1</v>
      </c>
      <c r="K202">
        <v>142.9</v>
      </c>
      <c r="L202">
        <v>75.3</v>
      </c>
      <c r="M202">
        <v>98.6</v>
      </c>
      <c r="N202">
        <v>68.599999999999994</v>
      </c>
      <c r="O202">
        <v>49.7</v>
      </c>
      <c r="P202">
        <v>48.3</v>
      </c>
      <c r="Q202">
        <v>32.9</v>
      </c>
      <c r="R202">
        <v>18.5</v>
      </c>
      <c r="S202">
        <v>44.9</v>
      </c>
      <c r="T202">
        <v>57.9</v>
      </c>
      <c r="U202">
        <v>66.599999999999994</v>
      </c>
      <c r="V202">
        <v>94</v>
      </c>
      <c r="W202">
        <v>88.8</v>
      </c>
      <c r="X202">
        <v>39.6</v>
      </c>
      <c r="Y202">
        <v>26.5</v>
      </c>
      <c r="Z202">
        <v>39.1</v>
      </c>
      <c r="AA202">
        <v>68.099999999999994</v>
      </c>
      <c r="AB202">
        <v>27.7</v>
      </c>
      <c r="AC202">
        <v>25.7</v>
      </c>
      <c r="AD202">
        <v>39.1</v>
      </c>
      <c r="AE202">
        <v>49.4</v>
      </c>
      <c r="AF202">
        <v>96.7</v>
      </c>
      <c r="AG202">
        <v>89.8</v>
      </c>
      <c r="AH202">
        <v>89.9</v>
      </c>
      <c r="AI202">
        <v>104.6</v>
      </c>
      <c r="AJ202">
        <v>84.6</v>
      </c>
      <c r="AK202">
        <v>80.2</v>
      </c>
      <c r="AL202">
        <v>53.7</v>
      </c>
      <c r="AM202">
        <v>31.7</v>
      </c>
      <c r="AN202">
        <v>34.9</v>
      </c>
      <c r="AO202">
        <v>65.2</v>
      </c>
      <c r="AP202">
        <v>113</v>
      </c>
      <c r="AQ202">
        <v>127.3</v>
      </c>
      <c r="AR202">
        <v>210.6</v>
      </c>
      <c r="AS202">
        <v>67.400000000000006</v>
      </c>
      <c r="AT202">
        <v>55</v>
      </c>
      <c r="AU202">
        <v>44.8</v>
      </c>
      <c r="AV202">
        <v>34.299999999999997</v>
      </c>
      <c r="AW202">
        <v>31.9</v>
      </c>
      <c r="AX202">
        <v>32</v>
      </c>
      <c r="AY202">
        <v>43.4</v>
      </c>
      <c r="AZ202">
        <v>45.5</v>
      </c>
      <c r="BA202">
        <v>98.5</v>
      </c>
      <c r="BB202">
        <v>87.7</v>
      </c>
      <c r="BC202">
        <v>94.5</v>
      </c>
      <c r="BD202">
        <v>102.2</v>
      </c>
      <c r="BE202">
        <v>57.8</v>
      </c>
      <c r="BF202">
        <v>52.4</v>
      </c>
      <c r="BG202">
        <v>34.9</v>
      </c>
      <c r="BH202">
        <v>18.899999999999999</v>
      </c>
      <c r="BI202">
        <v>18</v>
      </c>
      <c r="BJ202">
        <v>4.3</v>
      </c>
      <c r="BK202">
        <v>22.6</v>
      </c>
      <c r="BL202">
        <v>41.5</v>
      </c>
      <c r="BM202">
        <v>67.099999999999994</v>
      </c>
      <c r="BN202">
        <v>66.8</v>
      </c>
      <c r="BO202">
        <v>65.099999999999994</v>
      </c>
      <c r="BP202">
        <v>58.5</v>
      </c>
      <c r="BQ202">
        <v>36.5</v>
      </c>
      <c r="BR202">
        <v>17.2</v>
      </c>
      <c r="BS202">
        <v>10.6</v>
      </c>
      <c r="BT202">
        <v>15.2</v>
      </c>
      <c r="BU202">
        <v>8.9</v>
      </c>
      <c r="BV202">
        <v>14.7</v>
      </c>
      <c r="BW202">
        <v>33</v>
      </c>
      <c r="BX202">
        <v>77.7</v>
      </c>
      <c r="BY202">
        <v>-100</v>
      </c>
    </row>
    <row r="203" spans="2:77" x14ac:dyDescent="0.15">
      <c r="B203">
        <v>7</v>
      </c>
      <c r="C203">
        <v>10</v>
      </c>
      <c r="D203">
        <v>59.1</v>
      </c>
      <c r="E203">
        <v>37</v>
      </c>
      <c r="F203">
        <v>40.9</v>
      </c>
      <c r="G203">
        <v>30.2</v>
      </c>
      <c r="H203">
        <v>25.9</v>
      </c>
      <c r="I203">
        <v>56.8</v>
      </c>
      <c r="J203">
        <v>97.1</v>
      </c>
      <c r="K203">
        <v>138.9</v>
      </c>
      <c r="L203">
        <v>75.3</v>
      </c>
      <c r="M203">
        <v>93.6</v>
      </c>
      <c r="N203">
        <v>65.5</v>
      </c>
      <c r="O203">
        <v>51.3</v>
      </c>
      <c r="P203">
        <v>47.7</v>
      </c>
      <c r="Q203">
        <v>33.200000000000003</v>
      </c>
      <c r="R203">
        <v>21.1</v>
      </c>
      <c r="S203">
        <v>41.8</v>
      </c>
      <c r="T203">
        <v>55.6</v>
      </c>
      <c r="U203">
        <v>70.2</v>
      </c>
      <c r="V203">
        <v>96</v>
      </c>
      <c r="W203">
        <v>90.4</v>
      </c>
      <c r="X203">
        <v>37.9</v>
      </c>
      <c r="Y203">
        <v>25.5</v>
      </c>
      <c r="Z203">
        <v>41.6</v>
      </c>
      <c r="AA203">
        <v>63.1</v>
      </c>
      <c r="AB203">
        <v>28.4</v>
      </c>
      <c r="AC203">
        <v>25.6</v>
      </c>
      <c r="AD203">
        <v>40.6</v>
      </c>
      <c r="AE203">
        <v>50.4</v>
      </c>
      <c r="AF203">
        <v>91.8</v>
      </c>
      <c r="AG203">
        <v>89.9</v>
      </c>
      <c r="AH203">
        <v>90</v>
      </c>
      <c r="AI203">
        <v>107.9</v>
      </c>
      <c r="AJ203">
        <v>82.7</v>
      </c>
      <c r="AK203">
        <v>87</v>
      </c>
      <c r="AL203">
        <v>52.2</v>
      </c>
      <c r="AM203">
        <v>30.9</v>
      </c>
      <c r="AN203">
        <v>33.700000000000003</v>
      </c>
      <c r="AO203">
        <v>66</v>
      </c>
      <c r="AP203">
        <v>114.3</v>
      </c>
      <c r="AQ203">
        <v>132.80000000000001</v>
      </c>
      <c r="AR203">
        <v>193.4</v>
      </c>
      <c r="AS203">
        <v>68.099999999999994</v>
      </c>
      <c r="AT203">
        <v>57.8</v>
      </c>
      <c r="AU203">
        <v>44.1</v>
      </c>
      <c r="AV203">
        <v>34.799999999999997</v>
      </c>
      <c r="AW203">
        <v>32.200000000000003</v>
      </c>
      <c r="AX203">
        <v>33.799999999999997</v>
      </c>
      <c r="AY203">
        <v>41</v>
      </c>
      <c r="AZ203">
        <v>43.4</v>
      </c>
      <c r="BA203">
        <v>105.4</v>
      </c>
      <c r="BB203">
        <v>85.4</v>
      </c>
      <c r="BC203">
        <v>94.9</v>
      </c>
      <c r="BD203">
        <v>103.5</v>
      </c>
      <c r="BE203">
        <v>59.5</v>
      </c>
      <c r="BF203">
        <v>61</v>
      </c>
      <c r="BG203">
        <v>43.4</v>
      </c>
      <c r="BH203">
        <v>21.5</v>
      </c>
      <c r="BI203">
        <v>19.2</v>
      </c>
      <c r="BJ203">
        <v>5.6</v>
      </c>
      <c r="BK203">
        <v>21.7</v>
      </c>
      <c r="BL203">
        <v>42</v>
      </c>
      <c r="BM203">
        <v>61.2</v>
      </c>
      <c r="BN203">
        <v>72.400000000000006</v>
      </c>
      <c r="BO203">
        <v>68.400000000000006</v>
      </c>
      <c r="BP203">
        <v>55.6</v>
      </c>
      <c r="BQ203">
        <v>39.9</v>
      </c>
      <c r="BR203">
        <v>15.7</v>
      </c>
      <c r="BS203">
        <v>10.199999999999999</v>
      </c>
      <c r="BT203">
        <v>16.600000000000001</v>
      </c>
      <c r="BU203">
        <v>8</v>
      </c>
      <c r="BV203">
        <v>15.8</v>
      </c>
      <c r="BW203">
        <v>34.4</v>
      </c>
      <c r="BX203">
        <v>76.5</v>
      </c>
      <c r="BY203">
        <v>-100</v>
      </c>
    </row>
    <row r="204" spans="2:77" x14ac:dyDescent="0.15">
      <c r="B204">
        <v>7</v>
      </c>
      <c r="C204">
        <v>11</v>
      </c>
      <c r="D204">
        <v>69.3</v>
      </c>
      <c r="E204">
        <v>35.9</v>
      </c>
      <c r="F204">
        <v>39.5</v>
      </c>
      <c r="G204">
        <v>-100</v>
      </c>
      <c r="H204">
        <v>25.5</v>
      </c>
      <c r="I204">
        <v>61.1</v>
      </c>
      <c r="J204">
        <v>87.3</v>
      </c>
      <c r="K204">
        <v>127.9</v>
      </c>
      <c r="L204">
        <v>94.3</v>
      </c>
      <c r="M204">
        <v>86</v>
      </c>
      <c r="N204">
        <v>63.5</v>
      </c>
      <c r="O204">
        <v>51.6</v>
      </c>
      <c r="P204">
        <v>45.3</v>
      </c>
      <c r="Q204">
        <v>33</v>
      </c>
      <c r="R204">
        <v>20.399999999999999</v>
      </c>
      <c r="S204">
        <v>37.700000000000003</v>
      </c>
      <c r="T204">
        <v>54.9</v>
      </c>
      <c r="U204">
        <v>85</v>
      </c>
      <c r="V204">
        <v>95.5</v>
      </c>
      <c r="W204">
        <v>86.5</v>
      </c>
      <c r="X204">
        <v>35.200000000000003</v>
      </c>
      <c r="Y204">
        <v>23.1</v>
      </c>
      <c r="Z204">
        <v>41.8</v>
      </c>
      <c r="AA204">
        <v>59.8</v>
      </c>
      <c r="AB204">
        <v>28.1</v>
      </c>
      <c r="AC204">
        <v>24.9</v>
      </c>
      <c r="AD204">
        <v>41.9</v>
      </c>
      <c r="AE204">
        <v>46</v>
      </c>
      <c r="AF204">
        <v>87.9</v>
      </c>
      <c r="AG204">
        <v>89.4</v>
      </c>
      <c r="AH204">
        <v>89.9</v>
      </c>
      <c r="AI204">
        <v>115</v>
      </c>
      <c r="AJ204">
        <v>82.8</v>
      </c>
      <c r="AK204">
        <v>85.2</v>
      </c>
      <c r="AL204">
        <v>51.7</v>
      </c>
      <c r="AM204">
        <v>32.200000000000003</v>
      </c>
      <c r="AN204">
        <v>33.6</v>
      </c>
      <c r="AO204">
        <v>66.099999999999994</v>
      </c>
      <c r="AP204">
        <v>115.2</v>
      </c>
      <c r="AQ204">
        <v>136.5</v>
      </c>
      <c r="AR204">
        <v>185.5</v>
      </c>
      <c r="AS204">
        <v>68</v>
      </c>
      <c r="AT204">
        <v>57.2</v>
      </c>
      <c r="AU204">
        <v>42.6</v>
      </c>
      <c r="AV204">
        <v>33.9</v>
      </c>
      <c r="AW204">
        <v>31.4</v>
      </c>
      <c r="AX204">
        <v>33.5</v>
      </c>
      <c r="AY204">
        <v>41.5</v>
      </c>
      <c r="AZ204">
        <v>40.700000000000003</v>
      </c>
      <c r="BA204">
        <v>114</v>
      </c>
      <c r="BB204">
        <v>85.5</v>
      </c>
      <c r="BC204">
        <v>96</v>
      </c>
      <c r="BD204">
        <v>101.7</v>
      </c>
      <c r="BE204">
        <v>61.6</v>
      </c>
      <c r="BF204">
        <v>68.8</v>
      </c>
      <c r="BG204">
        <v>52.7</v>
      </c>
      <c r="BH204">
        <v>24.2</v>
      </c>
      <c r="BI204">
        <v>19.600000000000001</v>
      </c>
      <c r="BJ204">
        <v>6.7</v>
      </c>
      <c r="BK204">
        <v>22.3</v>
      </c>
      <c r="BL204">
        <v>51.1</v>
      </c>
      <c r="BM204">
        <v>58.3</v>
      </c>
      <c r="BN204">
        <v>71.8</v>
      </c>
      <c r="BO204">
        <v>67.8</v>
      </c>
      <c r="BP204">
        <v>58.8</v>
      </c>
      <c r="BQ204">
        <v>42.2</v>
      </c>
      <c r="BR204">
        <v>20.100000000000001</v>
      </c>
      <c r="BS204">
        <v>12.1</v>
      </c>
      <c r="BT204">
        <v>15.5</v>
      </c>
      <c r="BU204">
        <v>8.3000000000000007</v>
      </c>
      <c r="BV204">
        <v>15.3</v>
      </c>
      <c r="BW204">
        <v>36.1</v>
      </c>
      <c r="BX204">
        <v>76.400000000000006</v>
      </c>
      <c r="BY204">
        <v>-100</v>
      </c>
    </row>
    <row r="205" spans="2:77" x14ac:dyDescent="0.15">
      <c r="B205">
        <v>7</v>
      </c>
      <c r="C205">
        <v>12</v>
      </c>
      <c r="D205">
        <v>56</v>
      </c>
      <c r="E205">
        <v>34.9</v>
      </c>
      <c r="F205">
        <v>41.8</v>
      </c>
      <c r="G205">
        <v>34.700000000000003</v>
      </c>
      <c r="H205">
        <v>28.7</v>
      </c>
      <c r="I205">
        <v>62.1</v>
      </c>
      <c r="J205">
        <v>85</v>
      </c>
      <c r="K205">
        <v>115.8</v>
      </c>
      <c r="L205">
        <v>120.2</v>
      </c>
      <c r="M205">
        <v>89</v>
      </c>
      <c r="N205">
        <v>59.9</v>
      </c>
      <c r="O205">
        <v>52</v>
      </c>
      <c r="P205">
        <v>46.9</v>
      </c>
      <c r="Q205">
        <v>31.5</v>
      </c>
      <c r="R205">
        <v>19.100000000000001</v>
      </c>
      <c r="S205">
        <v>40.700000000000003</v>
      </c>
      <c r="T205">
        <v>55</v>
      </c>
      <c r="U205">
        <v>87.2</v>
      </c>
      <c r="V205">
        <v>94.2</v>
      </c>
      <c r="W205">
        <v>82.2</v>
      </c>
      <c r="X205">
        <v>34.5</v>
      </c>
      <c r="Y205">
        <v>22.6</v>
      </c>
      <c r="Z205">
        <v>41.3</v>
      </c>
      <c r="AA205">
        <v>57.9</v>
      </c>
      <c r="AB205">
        <v>27</v>
      </c>
      <c r="AC205">
        <v>23.8</v>
      </c>
      <c r="AD205">
        <v>41.6</v>
      </c>
      <c r="AE205">
        <v>44</v>
      </c>
      <c r="AF205">
        <v>83.8</v>
      </c>
      <c r="AG205">
        <v>92.1</v>
      </c>
      <c r="AH205">
        <v>89.5</v>
      </c>
      <c r="AI205">
        <v>129.30000000000001</v>
      </c>
      <c r="AJ205">
        <v>83.2</v>
      </c>
      <c r="AK205">
        <v>85.9</v>
      </c>
      <c r="AL205">
        <v>62.4</v>
      </c>
      <c r="AM205">
        <v>32.700000000000003</v>
      </c>
      <c r="AN205">
        <v>33</v>
      </c>
      <c r="AO205">
        <v>70.3</v>
      </c>
      <c r="AP205">
        <v>112.5</v>
      </c>
      <c r="AQ205">
        <v>132.19999999999999</v>
      </c>
      <c r="AR205">
        <v>186.8</v>
      </c>
      <c r="AS205">
        <v>74.5</v>
      </c>
      <c r="AT205">
        <v>58.9</v>
      </c>
      <c r="AU205">
        <v>41.8</v>
      </c>
      <c r="AV205">
        <v>36.299999999999997</v>
      </c>
      <c r="AW205">
        <v>31.7</v>
      </c>
      <c r="AX205">
        <v>33</v>
      </c>
      <c r="AY205">
        <v>44.5</v>
      </c>
      <c r="AZ205">
        <v>35.200000000000003</v>
      </c>
      <c r="BA205">
        <v>112.8</v>
      </c>
      <c r="BB205">
        <v>82.8</v>
      </c>
      <c r="BC205">
        <v>94.6</v>
      </c>
      <c r="BD205">
        <v>103.6</v>
      </c>
      <c r="BE205">
        <v>67</v>
      </c>
      <c r="BF205">
        <v>67.900000000000006</v>
      </c>
      <c r="BG205">
        <v>48.4</v>
      </c>
      <c r="BH205">
        <v>24.9</v>
      </c>
      <c r="BI205">
        <v>22.8</v>
      </c>
      <c r="BJ205">
        <v>5.9</v>
      </c>
      <c r="BK205">
        <v>21.8</v>
      </c>
      <c r="BL205">
        <v>56.4</v>
      </c>
      <c r="BM205">
        <v>57.2</v>
      </c>
      <c r="BN205">
        <v>70.099999999999994</v>
      </c>
      <c r="BO205">
        <v>64.2</v>
      </c>
      <c r="BP205">
        <v>60.6</v>
      </c>
      <c r="BQ205">
        <v>44.7</v>
      </c>
      <c r="BR205">
        <v>17.7</v>
      </c>
      <c r="BS205">
        <v>14.5</v>
      </c>
      <c r="BT205">
        <v>14.8</v>
      </c>
      <c r="BU205">
        <v>8.8000000000000007</v>
      </c>
      <c r="BV205">
        <v>13.9</v>
      </c>
      <c r="BW205">
        <v>47.4</v>
      </c>
      <c r="BX205">
        <v>74.599999999999994</v>
      </c>
      <c r="BY205">
        <v>-100</v>
      </c>
    </row>
    <row r="206" spans="2:77" x14ac:dyDescent="0.15">
      <c r="B206">
        <v>7</v>
      </c>
      <c r="C206">
        <v>13</v>
      </c>
      <c r="D206">
        <v>46.3</v>
      </c>
      <c r="E206">
        <v>33.5</v>
      </c>
      <c r="F206">
        <v>43.5</v>
      </c>
      <c r="G206">
        <v>32.6</v>
      </c>
      <c r="H206">
        <v>31.1</v>
      </c>
      <c r="I206">
        <v>61.7</v>
      </c>
      <c r="J206">
        <v>80</v>
      </c>
      <c r="K206">
        <v>118.1</v>
      </c>
      <c r="L206">
        <v>119.5</v>
      </c>
      <c r="M206">
        <v>94.8</v>
      </c>
      <c r="N206">
        <v>77.2</v>
      </c>
      <c r="O206">
        <v>51.4</v>
      </c>
      <c r="P206">
        <v>46.8</v>
      </c>
      <c r="Q206">
        <v>32.6</v>
      </c>
      <c r="R206">
        <v>24.7</v>
      </c>
      <c r="S206">
        <v>40.700000000000003</v>
      </c>
      <c r="T206">
        <v>52.9</v>
      </c>
      <c r="U206">
        <v>87.4</v>
      </c>
      <c r="V206">
        <v>94.7</v>
      </c>
      <c r="W206">
        <v>79.2</v>
      </c>
      <c r="X206">
        <v>38.700000000000003</v>
      </c>
      <c r="Y206">
        <v>20.3</v>
      </c>
      <c r="Z206">
        <v>39.799999999999997</v>
      </c>
      <c r="AA206">
        <v>58.1</v>
      </c>
      <c r="AB206">
        <v>27.3</v>
      </c>
      <c r="AC206">
        <v>24.4</v>
      </c>
      <c r="AD206">
        <v>40.799999999999997</v>
      </c>
      <c r="AE206">
        <v>57.4</v>
      </c>
      <c r="AF206">
        <v>83.4</v>
      </c>
      <c r="AG206">
        <v>92.6</v>
      </c>
      <c r="AH206">
        <v>89.5</v>
      </c>
      <c r="AI206">
        <v>140.69999999999999</v>
      </c>
      <c r="AJ206">
        <v>83.7</v>
      </c>
      <c r="AK206">
        <v>87.8</v>
      </c>
      <c r="AL206">
        <v>65.3</v>
      </c>
      <c r="AM206">
        <v>32.299999999999997</v>
      </c>
      <c r="AN206">
        <v>33.5</v>
      </c>
      <c r="AO206">
        <v>74.7</v>
      </c>
      <c r="AP206">
        <v>113.4</v>
      </c>
      <c r="AQ206">
        <v>129.5</v>
      </c>
      <c r="AR206">
        <v>197</v>
      </c>
      <c r="AS206">
        <v>81.2</v>
      </c>
      <c r="AT206">
        <v>57.8</v>
      </c>
      <c r="AU206">
        <v>42.4</v>
      </c>
      <c r="AV206">
        <v>39.6</v>
      </c>
      <c r="AW206">
        <v>33.9</v>
      </c>
      <c r="AX206">
        <v>32.1</v>
      </c>
      <c r="AY206">
        <v>44.4</v>
      </c>
      <c r="AZ206">
        <v>32.200000000000003</v>
      </c>
      <c r="BA206">
        <v>126</v>
      </c>
      <c r="BB206">
        <v>80.900000000000006</v>
      </c>
      <c r="BC206">
        <v>91.4</v>
      </c>
      <c r="BD206">
        <v>104.5</v>
      </c>
      <c r="BE206">
        <v>68.400000000000006</v>
      </c>
      <c r="BF206">
        <v>74.5</v>
      </c>
      <c r="BG206">
        <v>43.4</v>
      </c>
      <c r="BH206">
        <v>22.5</v>
      </c>
      <c r="BI206">
        <v>23.8</v>
      </c>
      <c r="BJ206">
        <v>4.8</v>
      </c>
      <c r="BK206">
        <v>21.1</v>
      </c>
      <c r="BL206">
        <v>52.8</v>
      </c>
      <c r="BM206">
        <v>56.7</v>
      </c>
      <c r="BN206">
        <v>79.8</v>
      </c>
      <c r="BO206">
        <v>64.3</v>
      </c>
      <c r="BP206">
        <v>67.7</v>
      </c>
      <c r="BQ206">
        <v>47.2</v>
      </c>
      <c r="BR206">
        <v>14.8</v>
      </c>
      <c r="BS206">
        <v>15.1</v>
      </c>
      <c r="BT206">
        <v>16.100000000000001</v>
      </c>
      <c r="BU206">
        <v>9.5</v>
      </c>
      <c r="BV206">
        <v>15.5</v>
      </c>
      <c r="BW206">
        <v>54.5</v>
      </c>
      <c r="BX206">
        <v>71</v>
      </c>
      <c r="BY206">
        <v>-100</v>
      </c>
    </row>
    <row r="207" spans="2:77" x14ac:dyDescent="0.15">
      <c r="B207">
        <v>7</v>
      </c>
      <c r="C207">
        <v>14</v>
      </c>
      <c r="D207">
        <v>46.5</v>
      </c>
      <c r="E207">
        <v>32.799999999999997</v>
      </c>
      <c r="F207">
        <v>44.3</v>
      </c>
      <c r="G207">
        <v>32.200000000000003</v>
      </c>
      <c r="H207">
        <v>28.3</v>
      </c>
      <c r="I207">
        <v>69</v>
      </c>
      <c r="J207">
        <v>82.5</v>
      </c>
      <c r="K207">
        <v>122.8</v>
      </c>
      <c r="L207">
        <v>116.2</v>
      </c>
      <c r="M207">
        <v>94.4</v>
      </c>
      <c r="N207">
        <v>104.8</v>
      </c>
      <c r="O207">
        <v>51</v>
      </c>
      <c r="P207">
        <v>47.7</v>
      </c>
      <c r="Q207">
        <v>32.700000000000003</v>
      </c>
      <c r="R207">
        <v>22.1</v>
      </c>
      <c r="S207">
        <v>39.299999999999997</v>
      </c>
      <c r="T207">
        <v>52.1</v>
      </c>
      <c r="U207">
        <v>88.2</v>
      </c>
      <c r="V207">
        <v>98.3</v>
      </c>
      <c r="W207">
        <v>80.5</v>
      </c>
      <c r="X207">
        <v>37.5</v>
      </c>
      <c r="Y207">
        <v>18.7</v>
      </c>
      <c r="Z207">
        <v>41</v>
      </c>
      <c r="AA207">
        <v>58.3</v>
      </c>
      <c r="AB207">
        <v>33.799999999999997</v>
      </c>
      <c r="AC207">
        <v>23.4</v>
      </c>
      <c r="AD207">
        <v>37.700000000000003</v>
      </c>
      <c r="AE207">
        <v>72.5</v>
      </c>
      <c r="AF207">
        <v>84.5</v>
      </c>
      <c r="AG207">
        <v>91.6</v>
      </c>
      <c r="AH207">
        <v>91</v>
      </c>
      <c r="AI207">
        <v>206.6</v>
      </c>
      <c r="AJ207">
        <v>82.1</v>
      </c>
      <c r="AK207">
        <v>87.1</v>
      </c>
      <c r="AL207">
        <v>60.3</v>
      </c>
      <c r="AM207">
        <v>32.4</v>
      </c>
      <c r="AN207">
        <v>34.6</v>
      </c>
      <c r="AO207">
        <v>71.3</v>
      </c>
      <c r="AP207">
        <v>112.4</v>
      </c>
      <c r="AQ207">
        <v>129.80000000000001</v>
      </c>
      <c r="AR207">
        <v>195.8</v>
      </c>
      <c r="AS207">
        <v>78.2</v>
      </c>
      <c r="AT207">
        <v>59.5</v>
      </c>
      <c r="AU207">
        <v>44.6</v>
      </c>
      <c r="AV207">
        <v>40.700000000000003</v>
      </c>
      <c r="AW207">
        <v>34.9</v>
      </c>
      <c r="AX207">
        <v>32.200000000000003</v>
      </c>
      <c r="AY207">
        <v>43.8</v>
      </c>
      <c r="AZ207">
        <v>33.5</v>
      </c>
      <c r="BA207">
        <v>10127.5</v>
      </c>
      <c r="BB207">
        <v>80.3</v>
      </c>
      <c r="BC207">
        <v>90.7</v>
      </c>
      <c r="BD207">
        <v>106.5</v>
      </c>
      <c r="BE207">
        <v>67.8</v>
      </c>
      <c r="BF207">
        <v>72.8</v>
      </c>
      <c r="BG207">
        <v>43.4</v>
      </c>
      <c r="BH207">
        <v>23.7</v>
      </c>
      <c r="BI207">
        <v>25.7</v>
      </c>
      <c r="BJ207">
        <v>6.9</v>
      </c>
      <c r="BK207">
        <v>22.5</v>
      </c>
      <c r="BL207">
        <v>50.4</v>
      </c>
      <c r="BM207">
        <v>57.3</v>
      </c>
      <c r="BN207">
        <v>74.400000000000006</v>
      </c>
      <c r="BO207">
        <v>68.5</v>
      </c>
      <c r="BP207">
        <v>69.400000000000006</v>
      </c>
      <c r="BQ207">
        <v>47.7</v>
      </c>
      <c r="BR207">
        <v>14.1</v>
      </c>
      <c r="BS207">
        <v>14.5</v>
      </c>
      <c r="BT207">
        <v>14.5</v>
      </c>
      <c r="BU207">
        <v>13.7</v>
      </c>
      <c r="BV207">
        <v>15.5</v>
      </c>
      <c r="BW207">
        <v>53.1</v>
      </c>
      <c r="BX207">
        <v>69.2</v>
      </c>
      <c r="BY207">
        <v>-100</v>
      </c>
    </row>
    <row r="208" spans="2:77" x14ac:dyDescent="0.15">
      <c r="B208">
        <v>7</v>
      </c>
      <c r="C208">
        <v>15</v>
      </c>
      <c r="D208">
        <v>45.5</v>
      </c>
      <c r="E208">
        <v>32.299999999999997</v>
      </c>
      <c r="F208">
        <v>41.1</v>
      </c>
      <c r="G208">
        <v>34.700000000000003</v>
      </c>
      <c r="H208">
        <v>30</v>
      </c>
      <c r="I208">
        <v>68.5</v>
      </c>
      <c r="J208">
        <v>86.5</v>
      </c>
      <c r="K208">
        <v>118</v>
      </c>
      <c r="L208">
        <v>147.1</v>
      </c>
      <c r="M208">
        <v>112.3</v>
      </c>
      <c r="N208">
        <v>101.5</v>
      </c>
      <c r="O208">
        <v>51.2</v>
      </c>
      <c r="P208">
        <v>48.2</v>
      </c>
      <c r="Q208">
        <v>32</v>
      </c>
      <c r="R208">
        <v>20.3</v>
      </c>
      <c r="S208">
        <v>39.1</v>
      </c>
      <c r="T208">
        <v>54.1</v>
      </c>
      <c r="U208">
        <v>83.2</v>
      </c>
      <c r="V208">
        <v>98.7</v>
      </c>
      <c r="W208">
        <v>81.400000000000006</v>
      </c>
      <c r="X208">
        <v>36.9</v>
      </c>
      <c r="Y208">
        <v>17.100000000000001</v>
      </c>
      <c r="Z208">
        <v>40.9</v>
      </c>
      <c r="AA208">
        <v>56.2</v>
      </c>
      <c r="AB208">
        <v>33.6</v>
      </c>
      <c r="AC208">
        <v>26.1</v>
      </c>
      <c r="AD208">
        <v>38.9</v>
      </c>
      <c r="AE208">
        <v>78.900000000000006</v>
      </c>
      <c r="AF208">
        <v>80.400000000000006</v>
      </c>
      <c r="AG208">
        <v>91.5</v>
      </c>
      <c r="AH208">
        <v>90.7</v>
      </c>
      <c r="AI208">
        <v>188.5</v>
      </c>
      <c r="AJ208">
        <v>80.8</v>
      </c>
      <c r="AK208">
        <v>86.5</v>
      </c>
      <c r="AL208">
        <v>57.2</v>
      </c>
      <c r="AM208">
        <v>32.5</v>
      </c>
      <c r="AN208">
        <v>34.200000000000003</v>
      </c>
      <c r="AO208">
        <v>67.599999999999994</v>
      </c>
      <c r="AP208">
        <v>109.5</v>
      </c>
      <c r="AQ208">
        <v>133.6</v>
      </c>
      <c r="AR208">
        <v>186.4</v>
      </c>
      <c r="AS208">
        <v>73.900000000000006</v>
      </c>
      <c r="AT208">
        <v>58.8</v>
      </c>
      <c r="AU208">
        <v>52.7</v>
      </c>
      <c r="AV208">
        <v>39.6</v>
      </c>
      <c r="AW208">
        <v>35.200000000000003</v>
      </c>
      <c r="AX208">
        <v>32.799999999999997</v>
      </c>
      <c r="AY208">
        <v>43.5</v>
      </c>
      <c r="AZ208">
        <v>26.7</v>
      </c>
      <c r="BA208">
        <v>10147.700000000001</v>
      </c>
      <c r="BB208">
        <v>78.5</v>
      </c>
      <c r="BC208">
        <v>88.8</v>
      </c>
      <c r="BD208">
        <v>105.9</v>
      </c>
      <c r="BE208">
        <v>67.900000000000006</v>
      </c>
      <c r="BF208">
        <v>72.099999999999994</v>
      </c>
      <c r="BG208">
        <v>40.4</v>
      </c>
      <c r="BH208">
        <v>25.8</v>
      </c>
      <c r="BI208">
        <v>26.5</v>
      </c>
      <c r="BJ208">
        <v>6.3</v>
      </c>
      <c r="BK208">
        <v>24.4</v>
      </c>
      <c r="BL208">
        <v>50.9</v>
      </c>
      <c r="BM208">
        <v>80</v>
      </c>
      <c r="BN208">
        <v>73</v>
      </c>
      <c r="BO208">
        <v>73.3</v>
      </c>
      <c r="BP208">
        <v>65.7</v>
      </c>
      <c r="BQ208">
        <v>46.2</v>
      </c>
      <c r="BR208">
        <v>12.8</v>
      </c>
      <c r="BS208">
        <v>13.9</v>
      </c>
      <c r="BT208">
        <v>15</v>
      </c>
      <c r="BU208">
        <v>13.6</v>
      </c>
      <c r="BV208">
        <v>18.399999999999999</v>
      </c>
      <c r="BW208">
        <v>50.8</v>
      </c>
      <c r="BX208">
        <v>78.099999999999994</v>
      </c>
      <c r="BY208">
        <v>-100</v>
      </c>
    </row>
    <row r="209" spans="2:77" x14ac:dyDescent="0.15">
      <c r="B209">
        <v>7</v>
      </c>
      <c r="C209">
        <v>16</v>
      </c>
      <c r="D209">
        <v>48.5</v>
      </c>
      <c r="E209">
        <v>31</v>
      </c>
      <c r="F209">
        <v>38.9</v>
      </c>
      <c r="G209">
        <v>33.799999999999997</v>
      </c>
      <c r="H209">
        <v>29.5</v>
      </c>
      <c r="I209">
        <v>64.2</v>
      </c>
      <c r="J209">
        <v>83.6</v>
      </c>
      <c r="K209">
        <v>110.9</v>
      </c>
      <c r="L209">
        <v>173.3</v>
      </c>
      <c r="M209">
        <v>99.2</v>
      </c>
      <c r="N209">
        <v>94.6</v>
      </c>
      <c r="O209">
        <v>50.7</v>
      </c>
      <c r="P209">
        <v>44.8</v>
      </c>
      <c r="Q209">
        <v>32.6</v>
      </c>
      <c r="R209">
        <v>17.5</v>
      </c>
      <c r="S209">
        <v>37.200000000000003</v>
      </c>
      <c r="T209">
        <v>54.4</v>
      </c>
      <c r="U209">
        <v>79.900000000000006</v>
      </c>
      <c r="V209">
        <v>96.9</v>
      </c>
      <c r="W209">
        <v>80.900000000000006</v>
      </c>
      <c r="X209">
        <v>36.1</v>
      </c>
      <c r="Y209">
        <v>14.4</v>
      </c>
      <c r="Z209">
        <v>41.9</v>
      </c>
      <c r="AA209">
        <v>55</v>
      </c>
      <c r="AB209">
        <v>31.8</v>
      </c>
      <c r="AC209">
        <v>27.9</v>
      </c>
      <c r="AD209">
        <v>41.8</v>
      </c>
      <c r="AE209">
        <v>72.3</v>
      </c>
      <c r="AF209">
        <v>79.2</v>
      </c>
      <c r="AG209">
        <v>89.7</v>
      </c>
      <c r="AH209">
        <v>90.8</v>
      </c>
      <c r="AI209">
        <v>175.5</v>
      </c>
      <c r="AJ209">
        <v>81.3</v>
      </c>
      <c r="AK209">
        <v>87.5</v>
      </c>
      <c r="AL209">
        <v>55.8</v>
      </c>
      <c r="AM209">
        <v>33.200000000000003</v>
      </c>
      <c r="AN209">
        <v>33.200000000000003</v>
      </c>
      <c r="AO209">
        <v>67.900000000000006</v>
      </c>
      <c r="AP209">
        <v>108.7</v>
      </c>
      <c r="AQ209">
        <v>131.9</v>
      </c>
      <c r="AR209">
        <v>180.3</v>
      </c>
      <c r="AS209">
        <v>69.7</v>
      </c>
      <c r="AT209">
        <v>55.5</v>
      </c>
      <c r="AU209">
        <v>54</v>
      </c>
      <c r="AV209">
        <v>38.700000000000003</v>
      </c>
      <c r="AW209">
        <v>34.6</v>
      </c>
      <c r="AX209">
        <v>31.2</v>
      </c>
      <c r="AY209">
        <v>42.7</v>
      </c>
      <c r="AZ209">
        <v>28.5</v>
      </c>
      <c r="BA209">
        <v>167.4</v>
      </c>
      <c r="BB209">
        <v>79.2</v>
      </c>
      <c r="BC209">
        <v>87.9</v>
      </c>
      <c r="BD209">
        <v>102.9</v>
      </c>
      <c r="BE209">
        <v>71.099999999999994</v>
      </c>
      <c r="BF209">
        <v>75.400000000000006</v>
      </c>
      <c r="BG209">
        <v>38.700000000000003</v>
      </c>
      <c r="BH209">
        <v>24.5</v>
      </c>
      <c r="BI209">
        <v>25.3</v>
      </c>
      <c r="BJ209">
        <v>5.6</v>
      </c>
      <c r="BK209">
        <v>23.8</v>
      </c>
      <c r="BL209">
        <v>48.3</v>
      </c>
      <c r="BM209">
        <v>82.8</v>
      </c>
      <c r="BN209">
        <v>70.400000000000006</v>
      </c>
      <c r="BO209">
        <v>71.8</v>
      </c>
      <c r="BP209">
        <v>65.7</v>
      </c>
      <c r="BQ209">
        <v>43.6</v>
      </c>
      <c r="BR209">
        <v>26.3</v>
      </c>
      <c r="BS209">
        <v>14.2</v>
      </c>
      <c r="BT209">
        <v>14.7</v>
      </c>
      <c r="BU209">
        <v>13.8</v>
      </c>
      <c r="BV209">
        <v>18.8</v>
      </c>
      <c r="BW209">
        <v>46.5</v>
      </c>
      <c r="BX209">
        <v>78.2</v>
      </c>
      <c r="BY209">
        <v>-100</v>
      </c>
    </row>
    <row r="210" spans="2:77" x14ac:dyDescent="0.15">
      <c r="B210">
        <v>7</v>
      </c>
      <c r="C210">
        <v>17</v>
      </c>
      <c r="D210">
        <v>53.3</v>
      </c>
      <c r="E210">
        <v>28.9</v>
      </c>
      <c r="F210">
        <v>39.5</v>
      </c>
      <c r="G210">
        <v>31.3</v>
      </c>
      <c r="H210">
        <v>28.7</v>
      </c>
      <c r="I210">
        <v>60.6</v>
      </c>
      <c r="J210">
        <v>83.9</v>
      </c>
      <c r="K210">
        <v>113.5</v>
      </c>
      <c r="L210">
        <v>153.30000000000001</v>
      </c>
      <c r="M210">
        <v>103.3</v>
      </c>
      <c r="N210">
        <v>89.4</v>
      </c>
      <c r="O210">
        <v>49.9</v>
      </c>
      <c r="P210">
        <v>42.3</v>
      </c>
      <c r="Q210">
        <v>33.9</v>
      </c>
      <c r="R210">
        <v>17.8</v>
      </c>
      <c r="S210">
        <v>35.1</v>
      </c>
      <c r="T210">
        <v>49.4</v>
      </c>
      <c r="U210">
        <v>75.099999999999994</v>
      </c>
      <c r="V210">
        <v>93.9</v>
      </c>
      <c r="W210">
        <v>83</v>
      </c>
      <c r="X210">
        <v>35.5</v>
      </c>
      <c r="Y210">
        <v>17.3</v>
      </c>
      <c r="Z210">
        <v>42.3</v>
      </c>
      <c r="AA210">
        <v>53.7</v>
      </c>
      <c r="AB210">
        <v>33.6</v>
      </c>
      <c r="AC210">
        <v>28.2</v>
      </c>
      <c r="AD210">
        <v>42.7</v>
      </c>
      <c r="AE210">
        <v>64</v>
      </c>
      <c r="AF210">
        <v>84</v>
      </c>
      <c r="AG210">
        <v>88.2</v>
      </c>
      <c r="AH210">
        <v>91.8</v>
      </c>
      <c r="AI210">
        <v>169.6</v>
      </c>
      <c r="AJ210">
        <v>81.5</v>
      </c>
      <c r="AK210">
        <v>88.2</v>
      </c>
      <c r="AL210">
        <v>55.8</v>
      </c>
      <c r="AM210">
        <v>32.5</v>
      </c>
      <c r="AN210">
        <v>35.200000000000003</v>
      </c>
      <c r="AO210">
        <v>69.5</v>
      </c>
      <c r="AP210">
        <v>110</v>
      </c>
      <c r="AQ210">
        <v>136</v>
      </c>
      <c r="AR210">
        <v>170</v>
      </c>
      <c r="AS210">
        <v>66.7</v>
      </c>
      <c r="AT210">
        <v>52.8</v>
      </c>
      <c r="AU210">
        <v>54.2</v>
      </c>
      <c r="AV210">
        <v>39.5</v>
      </c>
      <c r="AW210">
        <v>32.299999999999997</v>
      </c>
      <c r="AX210">
        <v>29.8</v>
      </c>
      <c r="AY210">
        <v>42.6</v>
      </c>
      <c r="AZ210">
        <v>34.799999999999997</v>
      </c>
      <c r="BA210">
        <v>153.80000000000001</v>
      </c>
      <c r="BB210">
        <v>81.2</v>
      </c>
      <c r="BC210">
        <v>88</v>
      </c>
      <c r="BD210">
        <v>102.9</v>
      </c>
      <c r="BE210">
        <v>72.400000000000006</v>
      </c>
      <c r="BF210">
        <v>101</v>
      </c>
      <c r="BG210">
        <v>39.299999999999997</v>
      </c>
      <c r="BH210">
        <v>22.4</v>
      </c>
      <c r="BI210">
        <v>23.2</v>
      </c>
      <c r="BJ210">
        <v>4.5</v>
      </c>
      <c r="BK210">
        <v>23.4</v>
      </c>
      <c r="BL210">
        <v>45.9</v>
      </c>
      <c r="BM210">
        <v>73</v>
      </c>
      <c r="BN210">
        <v>66.2</v>
      </c>
      <c r="BO210">
        <v>71</v>
      </c>
      <c r="BP210">
        <v>64.400000000000006</v>
      </c>
      <c r="BQ210">
        <v>40.5</v>
      </c>
      <c r="BR210">
        <v>34</v>
      </c>
      <c r="BS210">
        <v>17</v>
      </c>
      <c r="BT210">
        <v>14.2</v>
      </c>
      <c r="BU210">
        <v>13.4</v>
      </c>
      <c r="BV210">
        <v>16.8</v>
      </c>
      <c r="BW210">
        <v>43.3</v>
      </c>
      <c r="BX210">
        <v>83.9</v>
      </c>
      <c r="BY210">
        <v>-100</v>
      </c>
    </row>
    <row r="211" spans="2:77" x14ac:dyDescent="0.15">
      <c r="B211">
        <v>7</v>
      </c>
      <c r="C211">
        <v>18</v>
      </c>
      <c r="D211">
        <v>57.5</v>
      </c>
      <c r="E211">
        <v>28.3</v>
      </c>
      <c r="F211">
        <v>40.6</v>
      </c>
      <c r="G211">
        <v>-100</v>
      </c>
      <c r="H211">
        <v>25.9</v>
      </c>
      <c r="I211">
        <v>55.9</v>
      </c>
      <c r="J211">
        <v>56</v>
      </c>
      <c r="K211">
        <v>111.1</v>
      </c>
      <c r="L211">
        <v>10198.5</v>
      </c>
      <c r="M211">
        <v>102.6</v>
      </c>
      <c r="N211">
        <v>10088.299999999999</v>
      </c>
      <c r="O211">
        <v>50.7</v>
      </c>
      <c r="P211">
        <v>43.2</v>
      </c>
      <c r="Q211">
        <v>34.4</v>
      </c>
      <c r="R211">
        <v>16.2</v>
      </c>
      <c r="S211">
        <v>34.200000000000003</v>
      </c>
      <c r="T211">
        <v>52.4</v>
      </c>
      <c r="U211">
        <v>73.599999999999994</v>
      </c>
      <c r="V211">
        <v>91.1</v>
      </c>
      <c r="W211">
        <v>82.4</v>
      </c>
      <c r="X211">
        <v>36.799999999999997</v>
      </c>
      <c r="Y211">
        <v>18</v>
      </c>
      <c r="Z211">
        <v>39.9</v>
      </c>
      <c r="AA211">
        <v>56.7</v>
      </c>
      <c r="AB211">
        <v>33.799999999999997</v>
      </c>
      <c r="AC211">
        <v>29.9</v>
      </c>
      <c r="AD211">
        <v>40.700000000000003</v>
      </c>
      <c r="AE211">
        <v>55.8</v>
      </c>
      <c r="AF211">
        <v>87.3</v>
      </c>
      <c r="AG211">
        <v>90.9</v>
      </c>
      <c r="AH211">
        <v>94.2</v>
      </c>
      <c r="AI211">
        <v>160.69999999999999</v>
      </c>
      <c r="AJ211">
        <v>84.4</v>
      </c>
      <c r="AK211">
        <v>90</v>
      </c>
      <c r="AL211">
        <v>55.2</v>
      </c>
      <c r="AM211">
        <v>31.9</v>
      </c>
      <c r="AN211">
        <v>36.200000000000003</v>
      </c>
      <c r="AO211">
        <v>68.099999999999994</v>
      </c>
      <c r="AP211">
        <v>107.5</v>
      </c>
      <c r="AQ211">
        <v>129.4</v>
      </c>
      <c r="AR211">
        <v>151.80000000000001</v>
      </c>
      <c r="AS211">
        <v>65.099999999999994</v>
      </c>
      <c r="AT211">
        <v>51.1</v>
      </c>
      <c r="AU211">
        <v>53.2</v>
      </c>
      <c r="AV211">
        <v>40.6</v>
      </c>
      <c r="AW211">
        <v>31.8</v>
      </c>
      <c r="AX211">
        <v>31</v>
      </c>
      <c r="AY211">
        <v>42.1</v>
      </c>
      <c r="AZ211">
        <v>36.200000000000003</v>
      </c>
      <c r="BA211">
        <v>145.19999999999999</v>
      </c>
      <c r="BB211">
        <v>80</v>
      </c>
      <c r="BC211">
        <v>102</v>
      </c>
      <c r="BD211">
        <v>100.7</v>
      </c>
      <c r="BE211">
        <v>70.599999999999994</v>
      </c>
      <c r="BF211">
        <v>97.4</v>
      </c>
      <c r="BG211">
        <v>38.299999999999997</v>
      </c>
      <c r="BH211">
        <v>20.6</v>
      </c>
      <c r="BI211">
        <v>21.6</v>
      </c>
      <c r="BJ211">
        <v>4.4000000000000004</v>
      </c>
      <c r="BK211">
        <v>22.7</v>
      </c>
      <c r="BL211">
        <v>45.1</v>
      </c>
      <c r="BM211">
        <v>69.5</v>
      </c>
      <c r="BN211">
        <v>64.2</v>
      </c>
      <c r="BO211">
        <v>66.7</v>
      </c>
      <c r="BP211">
        <v>62.9</v>
      </c>
      <c r="BQ211">
        <v>37.700000000000003</v>
      </c>
      <c r="BR211">
        <v>26.8</v>
      </c>
      <c r="BS211">
        <v>15.8</v>
      </c>
      <c r="BT211">
        <v>14.5</v>
      </c>
      <c r="BU211">
        <v>12.3</v>
      </c>
      <c r="BV211">
        <v>15.7</v>
      </c>
      <c r="BW211">
        <v>42.3</v>
      </c>
      <c r="BX211">
        <v>80.3</v>
      </c>
      <c r="BY211">
        <v>-100</v>
      </c>
    </row>
    <row r="212" spans="2:77" x14ac:dyDescent="0.15">
      <c r="B212">
        <v>7</v>
      </c>
      <c r="C212">
        <v>19</v>
      </c>
      <c r="D212">
        <v>61.1</v>
      </c>
      <c r="E212">
        <v>26.7</v>
      </c>
      <c r="F212">
        <v>42.5</v>
      </c>
      <c r="G212">
        <v>29.7</v>
      </c>
      <c r="H212">
        <v>23.7</v>
      </c>
      <c r="I212">
        <v>51.9</v>
      </c>
      <c r="J212">
        <v>79.5</v>
      </c>
      <c r="K212">
        <v>110.6</v>
      </c>
      <c r="L212">
        <v>179.5</v>
      </c>
      <c r="M212">
        <v>102.2</v>
      </c>
      <c r="N212">
        <v>103</v>
      </c>
      <c r="O212">
        <v>53.1</v>
      </c>
      <c r="P212">
        <v>44.2</v>
      </c>
      <c r="Q212">
        <v>36.4</v>
      </c>
      <c r="R212">
        <v>24.4</v>
      </c>
      <c r="S212">
        <v>34.700000000000003</v>
      </c>
      <c r="T212">
        <v>50.9</v>
      </c>
      <c r="U212">
        <v>73.2</v>
      </c>
      <c r="V212">
        <v>89</v>
      </c>
      <c r="W212">
        <v>81</v>
      </c>
      <c r="X212">
        <v>42.7</v>
      </c>
      <c r="Y212">
        <v>22.7</v>
      </c>
      <c r="Z212">
        <v>37.200000000000003</v>
      </c>
      <c r="AA212">
        <v>61</v>
      </c>
      <c r="AB212">
        <v>31.1</v>
      </c>
      <c r="AC212">
        <v>30.2</v>
      </c>
      <c r="AD212">
        <v>42.9</v>
      </c>
      <c r="AE212">
        <v>52.1</v>
      </c>
      <c r="AF212">
        <v>86.6</v>
      </c>
      <c r="AG212">
        <v>100.6</v>
      </c>
      <c r="AH212">
        <v>92.6</v>
      </c>
      <c r="AI212">
        <v>153</v>
      </c>
      <c r="AJ212">
        <v>87.5</v>
      </c>
      <c r="AK212">
        <v>89.4</v>
      </c>
      <c r="AL212">
        <v>53.5</v>
      </c>
      <c r="AM212">
        <v>32.200000000000003</v>
      </c>
      <c r="AN212">
        <v>35.9</v>
      </c>
      <c r="AO212">
        <v>66.099999999999994</v>
      </c>
      <c r="AP212">
        <v>106.2</v>
      </c>
      <c r="AQ212">
        <v>123.6</v>
      </c>
      <c r="AR212">
        <v>148.5</v>
      </c>
      <c r="AS212">
        <v>64.400000000000006</v>
      </c>
      <c r="AT212">
        <v>48</v>
      </c>
      <c r="AU212">
        <v>49.7</v>
      </c>
      <c r="AV212">
        <v>39.200000000000003</v>
      </c>
      <c r="AW212">
        <v>30.1</v>
      </c>
      <c r="AX212">
        <v>32.6</v>
      </c>
      <c r="AY212">
        <v>42.1</v>
      </c>
      <c r="AZ212">
        <v>36.799999999999997</v>
      </c>
      <c r="BA212">
        <v>137.80000000000001</v>
      </c>
      <c r="BB212">
        <v>81.3</v>
      </c>
      <c r="BC212">
        <v>99.4</v>
      </c>
      <c r="BD212">
        <v>99.5</v>
      </c>
      <c r="BE212">
        <v>68.099999999999994</v>
      </c>
      <c r="BF212">
        <v>87.2</v>
      </c>
      <c r="BG212">
        <v>37.700000000000003</v>
      </c>
      <c r="BH212">
        <v>20.9</v>
      </c>
      <c r="BI212">
        <v>22.5</v>
      </c>
      <c r="BJ212">
        <v>3.7</v>
      </c>
      <c r="BK212">
        <v>20.399999999999999</v>
      </c>
      <c r="BL212">
        <v>47</v>
      </c>
      <c r="BM212">
        <v>74.2</v>
      </c>
      <c r="BN212">
        <v>62.1</v>
      </c>
      <c r="BO212">
        <v>65.2</v>
      </c>
      <c r="BP212">
        <v>61</v>
      </c>
      <c r="BQ212">
        <v>34.200000000000003</v>
      </c>
      <c r="BR212">
        <v>20.100000000000001</v>
      </c>
      <c r="BS212">
        <v>14.3</v>
      </c>
      <c r="BT212">
        <v>12.8</v>
      </c>
      <c r="BU212">
        <v>12.3</v>
      </c>
      <c r="BV212">
        <v>14.3</v>
      </c>
      <c r="BW212">
        <v>51.6</v>
      </c>
      <c r="BX212">
        <v>77.3</v>
      </c>
      <c r="BY212">
        <v>-100</v>
      </c>
    </row>
    <row r="213" spans="2:77" x14ac:dyDescent="0.15">
      <c r="B213">
        <v>7</v>
      </c>
      <c r="C213">
        <v>20</v>
      </c>
      <c r="D213">
        <v>60</v>
      </c>
      <c r="E213">
        <v>27.4</v>
      </c>
      <c r="F213">
        <v>41.4</v>
      </c>
      <c r="G213">
        <v>29.9</v>
      </c>
      <c r="H213">
        <v>24.3</v>
      </c>
      <c r="I213">
        <v>47.9</v>
      </c>
      <c r="J213">
        <v>85.7</v>
      </c>
      <c r="K213">
        <v>107.3</v>
      </c>
      <c r="L213">
        <v>157.19999999999999</v>
      </c>
      <c r="M213">
        <v>101.9</v>
      </c>
      <c r="N213">
        <v>98</v>
      </c>
      <c r="O213">
        <v>50.9</v>
      </c>
      <c r="P213">
        <v>44.2</v>
      </c>
      <c r="Q213">
        <v>35.200000000000003</v>
      </c>
      <c r="R213">
        <v>23.6</v>
      </c>
      <c r="S213">
        <v>35</v>
      </c>
      <c r="T213">
        <v>49.3</v>
      </c>
      <c r="U213">
        <v>73.3</v>
      </c>
      <c r="V213">
        <v>89</v>
      </c>
      <c r="W213">
        <v>79.099999999999994</v>
      </c>
      <c r="X213">
        <v>44.9</v>
      </c>
      <c r="Y213">
        <v>26.8</v>
      </c>
      <c r="Z213">
        <v>35.700000000000003</v>
      </c>
      <c r="AA213">
        <v>59.8</v>
      </c>
      <c r="AB213">
        <v>28</v>
      </c>
      <c r="AC213">
        <v>30.8</v>
      </c>
      <c r="AD213">
        <v>43.4</v>
      </c>
      <c r="AE213">
        <v>52.1</v>
      </c>
      <c r="AF213">
        <v>86.2</v>
      </c>
      <c r="AG213">
        <v>98.2</v>
      </c>
      <c r="AH213">
        <v>92.3</v>
      </c>
      <c r="AI213">
        <v>140.1</v>
      </c>
      <c r="AJ213">
        <v>89.2</v>
      </c>
      <c r="AK213">
        <v>85.1</v>
      </c>
      <c r="AL213">
        <v>54</v>
      </c>
      <c r="AM213">
        <v>30.8</v>
      </c>
      <c r="AN213">
        <v>36.1</v>
      </c>
      <c r="AO213">
        <v>66.400000000000006</v>
      </c>
      <c r="AP213">
        <v>105.9</v>
      </c>
      <c r="AQ213">
        <v>123.6</v>
      </c>
      <c r="AR213">
        <v>159.5</v>
      </c>
      <c r="AS213">
        <v>66</v>
      </c>
      <c r="AT213">
        <v>48</v>
      </c>
      <c r="AU213">
        <v>46.9</v>
      </c>
      <c r="AV213">
        <v>39.4</v>
      </c>
      <c r="AW213">
        <v>28.2</v>
      </c>
      <c r="AX213">
        <v>32.799999999999997</v>
      </c>
      <c r="AY213">
        <v>42.6</v>
      </c>
      <c r="AZ213">
        <v>37.799999999999997</v>
      </c>
      <c r="BA213">
        <v>143.1</v>
      </c>
      <c r="BB213">
        <v>82.6</v>
      </c>
      <c r="BC213">
        <v>112.5</v>
      </c>
      <c r="BD213">
        <v>101.2</v>
      </c>
      <c r="BE213">
        <v>70.400000000000006</v>
      </c>
      <c r="BF213">
        <v>72.8</v>
      </c>
      <c r="BG213">
        <v>37.1</v>
      </c>
      <c r="BH213">
        <v>21</v>
      </c>
      <c r="BI213">
        <v>20.8</v>
      </c>
      <c r="BJ213">
        <v>2.9</v>
      </c>
      <c r="BK213">
        <v>20</v>
      </c>
      <c r="BL213">
        <v>49.2</v>
      </c>
      <c r="BM213">
        <v>81.900000000000006</v>
      </c>
      <c r="BN213">
        <v>60</v>
      </c>
      <c r="BO213">
        <v>64.5</v>
      </c>
      <c r="BP213">
        <v>60.7</v>
      </c>
      <c r="BQ213">
        <v>43.7</v>
      </c>
      <c r="BR213">
        <v>17.899999999999999</v>
      </c>
      <c r="BS213">
        <v>13.7</v>
      </c>
      <c r="BT213">
        <v>11.8</v>
      </c>
      <c r="BU213">
        <v>11</v>
      </c>
      <c r="BV213">
        <v>16.2</v>
      </c>
      <c r="BW213">
        <v>52</v>
      </c>
      <c r="BX213">
        <v>74.099999999999994</v>
      </c>
      <c r="BY213">
        <v>-100</v>
      </c>
    </row>
    <row r="214" spans="2:77" x14ac:dyDescent="0.15">
      <c r="B214">
        <v>7</v>
      </c>
      <c r="C214">
        <v>21</v>
      </c>
      <c r="D214">
        <v>60.4</v>
      </c>
      <c r="E214">
        <v>31</v>
      </c>
      <c r="F214">
        <v>38.4</v>
      </c>
      <c r="G214">
        <v>28.8</v>
      </c>
      <c r="H214">
        <v>22.1</v>
      </c>
      <c r="I214">
        <v>47.9</v>
      </c>
      <c r="J214">
        <v>84.8</v>
      </c>
      <c r="K214">
        <v>108</v>
      </c>
      <c r="L214">
        <v>150.9</v>
      </c>
      <c r="M214">
        <v>99.2</v>
      </c>
      <c r="N214">
        <v>10099</v>
      </c>
      <c r="O214">
        <v>49.3</v>
      </c>
      <c r="P214">
        <v>46.8</v>
      </c>
      <c r="Q214">
        <v>32.1</v>
      </c>
      <c r="R214">
        <v>21.8</v>
      </c>
      <c r="S214">
        <v>35.700000000000003</v>
      </c>
      <c r="T214">
        <v>47.9</v>
      </c>
      <c r="U214">
        <v>71.8</v>
      </c>
      <c r="V214">
        <v>91.3</v>
      </c>
      <c r="W214">
        <v>79.5</v>
      </c>
      <c r="X214">
        <v>44.3</v>
      </c>
      <c r="Y214">
        <v>28.2</v>
      </c>
      <c r="Z214">
        <v>34.200000000000003</v>
      </c>
      <c r="AA214">
        <v>62.6</v>
      </c>
      <c r="AB214">
        <v>28.3</v>
      </c>
      <c r="AC214">
        <v>31.4</v>
      </c>
      <c r="AD214">
        <v>43.7</v>
      </c>
      <c r="AE214">
        <v>50.4</v>
      </c>
      <c r="AF214">
        <v>85.6</v>
      </c>
      <c r="AG214">
        <v>98</v>
      </c>
      <c r="AH214">
        <v>92.1</v>
      </c>
      <c r="AI214">
        <v>133.19999999999999</v>
      </c>
      <c r="AJ214">
        <v>88.6</v>
      </c>
      <c r="AK214">
        <v>82.9</v>
      </c>
      <c r="AL214">
        <v>53.7</v>
      </c>
      <c r="AM214">
        <v>35.1</v>
      </c>
      <c r="AN214">
        <v>36.700000000000003</v>
      </c>
      <c r="AO214">
        <v>73.400000000000006</v>
      </c>
      <c r="AP214">
        <v>101.4</v>
      </c>
      <c r="AQ214">
        <v>125</v>
      </c>
      <c r="AR214">
        <v>164.2</v>
      </c>
      <c r="AS214">
        <v>71.7</v>
      </c>
      <c r="AT214">
        <v>50.9</v>
      </c>
      <c r="AU214">
        <v>41.1</v>
      </c>
      <c r="AV214">
        <v>39.5</v>
      </c>
      <c r="AW214">
        <v>28.7</v>
      </c>
      <c r="AX214">
        <v>32</v>
      </c>
      <c r="AY214">
        <v>43.1</v>
      </c>
      <c r="AZ214">
        <v>38.9</v>
      </c>
      <c r="BA214">
        <v>138.80000000000001</v>
      </c>
      <c r="BB214">
        <v>83</v>
      </c>
      <c r="BC214">
        <v>108.9</v>
      </c>
      <c r="BD214">
        <v>100.9</v>
      </c>
      <c r="BE214">
        <v>69.099999999999994</v>
      </c>
      <c r="BF214">
        <v>62</v>
      </c>
      <c r="BG214">
        <v>36.1</v>
      </c>
      <c r="BH214">
        <v>23.8</v>
      </c>
      <c r="BI214">
        <v>20.9</v>
      </c>
      <c r="BJ214">
        <v>4.8</v>
      </c>
      <c r="BK214">
        <v>21.4</v>
      </c>
      <c r="BL214">
        <v>51.5</v>
      </c>
      <c r="BM214">
        <v>82.3</v>
      </c>
      <c r="BN214">
        <v>60.3</v>
      </c>
      <c r="BO214">
        <v>62.4</v>
      </c>
      <c r="BP214">
        <v>60.1</v>
      </c>
      <c r="BQ214">
        <v>46.7</v>
      </c>
      <c r="BR214">
        <v>19.2</v>
      </c>
      <c r="BS214">
        <v>16.2</v>
      </c>
      <c r="BT214">
        <v>12.3</v>
      </c>
      <c r="BU214">
        <v>10.199999999999999</v>
      </c>
      <c r="BV214">
        <v>17.7</v>
      </c>
      <c r="BW214">
        <v>48.2</v>
      </c>
      <c r="BX214">
        <v>73.7</v>
      </c>
      <c r="BY214">
        <v>-100</v>
      </c>
    </row>
    <row r="215" spans="2:77" x14ac:dyDescent="0.15">
      <c r="B215">
        <v>7</v>
      </c>
      <c r="C215">
        <v>22</v>
      </c>
      <c r="D215">
        <v>59.1</v>
      </c>
      <c r="E215">
        <v>34.200000000000003</v>
      </c>
      <c r="F215">
        <v>37.200000000000003</v>
      </c>
      <c r="G215">
        <v>27.7</v>
      </c>
      <c r="H215">
        <v>21.4</v>
      </c>
      <c r="I215">
        <v>47.2</v>
      </c>
      <c r="J215">
        <v>80.2</v>
      </c>
      <c r="K215">
        <v>120.8</v>
      </c>
      <c r="L215">
        <v>138.30000000000001</v>
      </c>
      <c r="M215">
        <v>97</v>
      </c>
      <c r="N215">
        <v>96</v>
      </c>
      <c r="O215">
        <v>48.7</v>
      </c>
      <c r="P215">
        <v>47.6</v>
      </c>
      <c r="Q215">
        <v>32.200000000000003</v>
      </c>
      <c r="R215">
        <v>21.2</v>
      </c>
      <c r="S215">
        <v>33</v>
      </c>
      <c r="T215">
        <v>47.8</v>
      </c>
      <c r="U215">
        <v>71.3</v>
      </c>
      <c r="V215">
        <v>90.5</v>
      </c>
      <c r="W215">
        <v>79.900000000000006</v>
      </c>
      <c r="X215">
        <v>42</v>
      </c>
      <c r="Y215">
        <v>29.5</v>
      </c>
      <c r="Z215">
        <v>31.9</v>
      </c>
      <c r="AA215">
        <v>59.4</v>
      </c>
      <c r="AB215">
        <v>27.4</v>
      </c>
      <c r="AC215">
        <v>33</v>
      </c>
      <c r="AD215">
        <v>42.4</v>
      </c>
      <c r="AE215">
        <v>48.8</v>
      </c>
      <c r="AF215">
        <v>84</v>
      </c>
      <c r="AG215">
        <v>97</v>
      </c>
      <c r="AH215">
        <v>89.9</v>
      </c>
      <c r="AI215">
        <v>133.30000000000001</v>
      </c>
      <c r="AJ215">
        <v>84.6</v>
      </c>
      <c r="AK215">
        <v>82.6</v>
      </c>
      <c r="AL215">
        <v>53.5</v>
      </c>
      <c r="AM215">
        <v>32.1</v>
      </c>
      <c r="AN215">
        <v>37</v>
      </c>
      <c r="AO215">
        <v>76.599999999999994</v>
      </c>
      <c r="AP215">
        <v>98.6</v>
      </c>
      <c r="AQ215">
        <v>125.6</v>
      </c>
      <c r="AR215">
        <v>170.5</v>
      </c>
      <c r="AS215">
        <v>71.5</v>
      </c>
      <c r="AT215">
        <v>51.4</v>
      </c>
      <c r="AU215">
        <v>44.1</v>
      </c>
      <c r="AV215">
        <v>39.4</v>
      </c>
      <c r="AW215">
        <v>28.8</v>
      </c>
      <c r="AX215">
        <v>30.3</v>
      </c>
      <c r="AY215">
        <v>46.2</v>
      </c>
      <c r="AZ215">
        <v>44.6</v>
      </c>
      <c r="BA215">
        <v>136.30000000000001</v>
      </c>
      <c r="BB215">
        <v>81.5</v>
      </c>
      <c r="BC215">
        <v>106.3</v>
      </c>
      <c r="BD215">
        <v>101.2</v>
      </c>
      <c r="BE215">
        <v>69.400000000000006</v>
      </c>
      <c r="BF215">
        <v>61.4</v>
      </c>
      <c r="BG215">
        <v>35.299999999999997</v>
      </c>
      <c r="BH215">
        <v>25.4</v>
      </c>
      <c r="BI215">
        <v>22.5</v>
      </c>
      <c r="BJ215">
        <v>5</v>
      </c>
      <c r="BK215">
        <v>21</v>
      </c>
      <c r="BL215">
        <v>49.8</v>
      </c>
      <c r="BM215">
        <v>81.900000000000006</v>
      </c>
      <c r="BN215">
        <v>60.4</v>
      </c>
      <c r="BO215">
        <v>59.6</v>
      </c>
      <c r="BP215">
        <v>60.4</v>
      </c>
      <c r="BQ215">
        <v>43.4</v>
      </c>
      <c r="BR215">
        <v>23.4</v>
      </c>
      <c r="BS215">
        <v>16.2</v>
      </c>
      <c r="BT215">
        <v>11.6</v>
      </c>
      <c r="BU215">
        <v>10</v>
      </c>
      <c r="BV215">
        <v>18.100000000000001</v>
      </c>
      <c r="BW215">
        <v>48.2</v>
      </c>
      <c r="BX215">
        <v>74.099999999999994</v>
      </c>
      <c r="BY215">
        <v>-100</v>
      </c>
    </row>
    <row r="216" spans="2:77" x14ac:dyDescent="0.15">
      <c r="B216">
        <v>7</v>
      </c>
      <c r="C216">
        <v>23</v>
      </c>
      <c r="D216">
        <v>61.8</v>
      </c>
      <c r="E216">
        <v>35.299999999999997</v>
      </c>
      <c r="F216">
        <v>36.1</v>
      </c>
      <c r="G216">
        <v>27.2</v>
      </c>
      <c r="H216">
        <v>21.6</v>
      </c>
      <c r="I216">
        <v>51</v>
      </c>
      <c r="J216">
        <v>80.8</v>
      </c>
      <c r="K216">
        <v>108.9</v>
      </c>
      <c r="L216">
        <v>131.30000000000001</v>
      </c>
      <c r="M216">
        <v>95</v>
      </c>
      <c r="N216">
        <v>92.9</v>
      </c>
      <c r="O216">
        <v>48.6</v>
      </c>
      <c r="P216">
        <v>46.1</v>
      </c>
      <c r="Q216">
        <v>31.2</v>
      </c>
      <c r="R216">
        <v>21.3</v>
      </c>
      <c r="S216">
        <v>35.5</v>
      </c>
      <c r="T216">
        <v>48</v>
      </c>
      <c r="U216">
        <v>70</v>
      </c>
      <c r="V216">
        <v>88.9</v>
      </c>
      <c r="W216">
        <v>81.099999999999994</v>
      </c>
      <c r="X216">
        <v>39</v>
      </c>
      <c r="Y216">
        <v>31.1</v>
      </c>
      <c r="Z216">
        <v>30.3</v>
      </c>
      <c r="AA216">
        <v>57.9</v>
      </c>
      <c r="AB216">
        <v>27.9</v>
      </c>
      <c r="AC216">
        <v>33.200000000000003</v>
      </c>
      <c r="AD216">
        <v>39.799999999999997</v>
      </c>
      <c r="AE216">
        <v>50</v>
      </c>
      <c r="AF216">
        <v>83.1</v>
      </c>
      <c r="AG216">
        <v>95</v>
      </c>
      <c r="AH216">
        <v>98.2</v>
      </c>
      <c r="AI216">
        <v>125.2</v>
      </c>
      <c r="AJ216">
        <v>89.4</v>
      </c>
      <c r="AK216">
        <v>82.1</v>
      </c>
      <c r="AL216">
        <v>53.1</v>
      </c>
      <c r="AM216">
        <v>31.6</v>
      </c>
      <c r="AN216">
        <v>36.1</v>
      </c>
      <c r="AO216">
        <v>78</v>
      </c>
      <c r="AP216">
        <v>100.1</v>
      </c>
      <c r="AQ216">
        <v>128.30000000000001</v>
      </c>
      <c r="AR216">
        <v>172.4</v>
      </c>
      <c r="AS216">
        <v>72.400000000000006</v>
      </c>
      <c r="AT216">
        <v>50.1</v>
      </c>
      <c r="AU216">
        <v>43.6</v>
      </c>
      <c r="AV216">
        <v>37.700000000000003</v>
      </c>
      <c r="AW216">
        <v>28</v>
      </c>
      <c r="AX216">
        <v>27.5</v>
      </c>
      <c r="AY216">
        <v>45.3</v>
      </c>
      <c r="AZ216">
        <v>46</v>
      </c>
      <c r="BA216">
        <v>135.19999999999999</v>
      </c>
      <c r="BB216">
        <v>84.3</v>
      </c>
      <c r="BC216">
        <v>107.8</v>
      </c>
      <c r="BD216">
        <v>100.1</v>
      </c>
      <c r="BE216">
        <v>85.8</v>
      </c>
      <c r="BF216">
        <v>61.5</v>
      </c>
      <c r="BG216">
        <v>34.1</v>
      </c>
      <c r="BH216">
        <v>25.8</v>
      </c>
      <c r="BI216">
        <v>24.6</v>
      </c>
      <c r="BJ216">
        <v>7.2</v>
      </c>
      <c r="BK216">
        <v>22.6</v>
      </c>
      <c r="BL216">
        <v>47.7</v>
      </c>
      <c r="BM216">
        <v>81.5</v>
      </c>
      <c r="BN216">
        <v>60.2</v>
      </c>
      <c r="BO216">
        <v>56.7</v>
      </c>
      <c r="BP216">
        <v>58.3</v>
      </c>
      <c r="BQ216">
        <v>38.5</v>
      </c>
      <c r="BR216">
        <v>27.1</v>
      </c>
      <c r="BS216">
        <v>13.8</v>
      </c>
      <c r="BT216">
        <v>11.4</v>
      </c>
      <c r="BU216">
        <v>9.1</v>
      </c>
      <c r="BV216">
        <v>19.2</v>
      </c>
      <c r="BW216">
        <v>64.900000000000006</v>
      </c>
      <c r="BX216">
        <v>75.400000000000006</v>
      </c>
      <c r="BY216">
        <v>-100</v>
      </c>
    </row>
    <row r="217" spans="2:77" x14ac:dyDescent="0.15">
      <c r="B217">
        <v>7</v>
      </c>
      <c r="C217">
        <v>24</v>
      </c>
      <c r="D217">
        <v>60.3</v>
      </c>
      <c r="E217">
        <v>38.200000000000003</v>
      </c>
      <c r="F217">
        <v>37</v>
      </c>
      <c r="G217">
        <v>25.9</v>
      </c>
      <c r="H217">
        <v>24.1</v>
      </c>
      <c r="I217">
        <v>48.2</v>
      </c>
      <c r="J217">
        <v>81.7</v>
      </c>
      <c r="K217">
        <v>110.1</v>
      </c>
      <c r="L217">
        <v>126.5</v>
      </c>
      <c r="M217">
        <v>94.7</v>
      </c>
      <c r="N217">
        <v>89</v>
      </c>
      <c r="O217">
        <v>51.5</v>
      </c>
      <c r="P217">
        <v>45.6</v>
      </c>
      <c r="Q217">
        <v>30.6</v>
      </c>
      <c r="R217">
        <v>22.5</v>
      </c>
      <c r="S217">
        <v>34.299999999999997</v>
      </c>
      <c r="T217">
        <v>51</v>
      </c>
      <c r="U217">
        <v>70.400000000000006</v>
      </c>
      <c r="V217">
        <v>86.4</v>
      </c>
      <c r="W217">
        <v>90</v>
      </c>
      <c r="X217">
        <v>37.299999999999997</v>
      </c>
      <c r="Y217">
        <v>30.8</v>
      </c>
      <c r="Z217">
        <v>27.9</v>
      </c>
      <c r="AA217">
        <v>60.4</v>
      </c>
      <c r="AB217">
        <v>25.6</v>
      </c>
      <c r="AC217">
        <v>32.5</v>
      </c>
      <c r="AD217">
        <v>36.5</v>
      </c>
      <c r="AE217">
        <v>49.4</v>
      </c>
      <c r="AF217">
        <v>82</v>
      </c>
      <c r="AG217">
        <v>92.6</v>
      </c>
      <c r="AH217">
        <v>106.1</v>
      </c>
      <c r="AI217">
        <v>123.6</v>
      </c>
      <c r="AJ217">
        <v>90.9</v>
      </c>
      <c r="AK217">
        <v>87.9</v>
      </c>
      <c r="AL217">
        <v>52.3</v>
      </c>
      <c r="AM217">
        <v>32.299999999999997</v>
      </c>
      <c r="AN217">
        <v>36.9</v>
      </c>
      <c r="AO217">
        <v>76.400000000000006</v>
      </c>
      <c r="AP217">
        <v>100.5</v>
      </c>
      <c r="AQ217">
        <v>128.30000000000001</v>
      </c>
      <c r="AR217">
        <v>167.3</v>
      </c>
      <c r="AS217">
        <v>70.900000000000006</v>
      </c>
      <c r="AT217">
        <v>46.2</v>
      </c>
      <c r="AU217">
        <v>43.1</v>
      </c>
      <c r="AV217">
        <v>37.299999999999997</v>
      </c>
      <c r="AW217">
        <v>27.4</v>
      </c>
      <c r="AX217">
        <v>27.6</v>
      </c>
      <c r="AY217">
        <v>45.7</v>
      </c>
      <c r="AZ217">
        <v>49.4</v>
      </c>
      <c r="BA217">
        <v>131.9</v>
      </c>
      <c r="BB217">
        <v>87.2</v>
      </c>
      <c r="BC217">
        <v>106</v>
      </c>
      <c r="BD217">
        <v>100.2</v>
      </c>
      <c r="BE217">
        <v>91.5</v>
      </c>
      <c r="BF217">
        <v>60.8</v>
      </c>
      <c r="BG217">
        <v>34.4</v>
      </c>
      <c r="BH217">
        <v>24.9</v>
      </c>
      <c r="BI217">
        <v>23.3</v>
      </c>
      <c r="BJ217">
        <v>7.3</v>
      </c>
      <c r="BK217">
        <v>26.3</v>
      </c>
      <c r="BL217">
        <v>44.9</v>
      </c>
      <c r="BM217">
        <v>77</v>
      </c>
      <c r="BN217">
        <v>58.9</v>
      </c>
      <c r="BO217">
        <v>56.6</v>
      </c>
      <c r="BP217">
        <v>58</v>
      </c>
      <c r="BQ217">
        <v>37.799999999999997</v>
      </c>
      <c r="BR217">
        <v>29.3</v>
      </c>
      <c r="BS217">
        <v>13.5</v>
      </c>
      <c r="BT217">
        <v>11.2</v>
      </c>
      <c r="BU217">
        <v>10.9</v>
      </c>
      <c r="BV217">
        <v>19.3</v>
      </c>
      <c r="BW217">
        <v>68.400000000000006</v>
      </c>
      <c r="BX217">
        <v>74.099999999999994</v>
      </c>
      <c r="BY217">
        <v>-100</v>
      </c>
    </row>
    <row r="218" spans="2:77" x14ac:dyDescent="0.15">
      <c r="B218">
        <v>7</v>
      </c>
      <c r="C218">
        <v>25</v>
      </c>
      <c r="D218">
        <v>58</v>
      </c>
      <c r="E218">
        <v>37.799999999999997</v>
      </c>
      <c r="F218">
        <v>38.200000000000003</v>
      </c>
      <c r="G218">
        <v>27.2</v>
      </c>
      <c r="H218">
        <v>29.7</v>
      </c>
      <c r="I218">
        <v>52.6</v>
      </c>
      <c r="J218">
        <v>76.7</v>
      </c>
      <c r="K218">
        <v>111.2</v>
      </c>
      <c r="L218">
        <v>120.5</v>
      </c>
      <c r="M218">
        <v>93.8</v>
      </c>
      <c r="N218">
        <v>88.9</v>
      </c>
      <c r="O218">
        <v>53.5</v>
      </c>
      <c r="P218">
        <v>47.6</v>
      </c>
      <c r="Q218">
        <v>29.4</v>
      </c>
      <c r="R218">
        <v>21.1</v>
      </c>
      <c r="S218">
        <v>34</v>
      </c>
      <c r="T218">
        <v>49.2</v>
      </c>
      <c r="U218">
        <v>68.8</v>
      </c>
      <c r="V218">
        <v>84.7</v>
      </c>
      <c r="W218">
        <v>113</v>
      </c>
      <c r="X218">
        <v>33.9</v>
      </c>
      <c r="Y218">
        <v>33.200000000000003</v>
      </c>
      <c r="Z218">
        <v>27</v>
      </c>
      <c r="AA218">
        <v>61</v>
      </c>
      <c r="AB218">
        <v>27.2</v>
      </c>
      <c r="AC218">
        <v>32</v>
      </c>
      <c r="AD218">
        <v>34.9</v>
      </c>
      <c r="AE218">
        <v>47.3</v>
      </c>
      <c r="AF218">
        <v>80.599999999999994</v>
      </c>
      <c r="AG218">
        <v>93.4</v>
      </c>
      <c r="AH218">
        <v>113.7</v>
      </c>
      <c r="AI218">
        <v>122.9</v>
      </c>
      <c r="AJ218">
        <v>89.8</v>
      </c>
      <c r="AK218">
        <v>94.8</v>
      </c>
      <c r="AL218">
        <v>51.4</v>
      </c>
      <c r="AM218">
        <v>33.6</v>
      </c>
      <c r="AN218">
        <v>41.4</v>
      </c>
      <c r="AO218">
        <v>71.900000000000006</v>
      </c>
      <c r="AP218">
        <v>10100.9</v>
      </c>
      <c r="AQ218">
        <v>129.30000000000001</v>
      </c>
      <c r="AR218">
        <v>166.1</v>
      </c>
      <c r="AS218">
        <v>69.8</v>
      </c>
      <c r="AT218">
        <v>45.6</v>
      </c>
      <c r="AU218">
        <v>42.1</v>
      </c>
      <c r="AV218">
        <v>40.299999999999997</v>
      </c>
      <c r="AW218">
        <v>30.2</v>
      </c>
      <c r="AX218">
        <v>26.8</v>
      </c>
      <c r="AY218">
        <v>45.7</v>
      </c>
      <c r="AZ218">
        <v>48.4</v>
      </c>
      <c r="BA218">
        <v>127.7</v>
      </c>
      <c r="BB218">
        <v>88.5</v>
      </c>
      <c r="BC218">
        <v>106.6</v>
      </c>
      <c r="BD218">
        <v>98.3</v>
      </c>
      <c r="BE218">
        <v>87.6</v>
      </c>
      <c r="BF218">
        <v>61.3</v>
      </c>
      <c r="BG218">
        <v>35.299999999999997</v>
      </c>
      <c r="BH218">
        <v>23.5</v>
      </c>
      <c r="BI218">
        <v>22.9</v>
      </c>
      <c r="BJ218">
        <v>7</v>
      </c>
      <c r="BK218">
        <v>25.7</v>
      </c>
      <c r="BL218">
        <v>43.9</v>
      </c>
      <c r="BM218">
        <v>70.900000000000006</v>
      </c>
      <c r="BN218">
        <v>57.4</v>
      </c>
      <c r="BO218">
        <v>57.3</v>
      </c>
      <c r="BP218">
        <v>57.5</v>
      </c>
      <c r="BQ218">
        <v>37.9</v>
      </c>
      <c r="BR218">
        <v>29.5</v>
      </c>
      <c r="BS218">
        <v>12.4</v>
      </c>
      <c r="BT218">
        <v>13</v>
      </c>
      <c r="BU218">
        <v>11.1</v>
      </c>
      <c r="BV218">
        <v>18.7</v>
      </c>
      <c r="BW218">
        <v>64.900000000000006</v>
      </c>
      <c r="BX218">
        <v>74.2</v>
      </c>
      <c r="BY218">
        <v>-100</v>
      </c>
    </row>
    <row r="219" spans="2:77" x14ac:dyDescent="0.15">
      <c r="B219">
        <v>7</v>
      </c>
      <c r="C219">
        <v>26</v>
      </c>
      <c r="D219">
        <v>55</v>
      </c>
      <c r="E219">
        <v>38.5</v>
      </c>
      <c r="F219">
        <v>35.9</v>
      </c>
      <c r="G219">
        <v>32</v>
      </c>
      <c r="H219">
        <v>33.200000000000003</v>
      </c>
      <c r="I219">
        <v>-100</v>
      </c>
      <c r="J219">
        <v>76.599999999999994</v>
      </c>
      <c r="K219">
        <v>110.3</v>
      </c>
      <c r="L219">
        <v>116.3</v>
      </c>
      <c r="M219">
        <v>91.5</v>
      </c>
      <c r="N219">
        <v>87.2</v>
      </c>
      <c r="O219">
        <v>54.1</v>
      </c>
      <c r="P219">
        <v>45.9</v>
      </c>
      <c r="Q219">
        <v>28.4</v>
      </c>
      <c r="R219">
        <v>20.9</v>
      </c>
      <c r="S219">
        <v>35.5</v>
      </c>
      <c r="T219">
        <v>52.5</v>
      </c>
      <c r="U219">
        <v>67.7</v>
      </c>
      <c r="V219">
        <v>85.8</v>
      </c>
      <c r="W219">
        <v>104</v>
      </c>
      <c r="X219">
        <v>30.5</v>
      </c>
      <c r="Y219">
        <v>35.700000000000003</v>
      </c>
      <c r="Z219">
        <v>29.3</v>
      </c>
      <c r="AA219">
        <v>58.8</v>
      </c>
      <c r="AB219">
        <v>31.2</v>
      </c>
      <c r="AC219">
        <v>31.4</v>
      </c>
      <c r="AD219">
        <v>34.6</v>
      </c>
      <c r="AE219">
        <v>45.4</v>
      </c>
      <c r="AF219">
        <v>77.599999999999994</v>
      </c>
      <c r="AG219">
        <v>109</v>
      </c>
      <c r="AH219">
        <v>133.5</v>
      </c>
      <c r="AI219">
        <v>113.1</v>
      </c>
      <c r="AJ219">
        <v>85.8</v>
      </c>
      <c r="AK219">
        <v>96.7</v>
      </c>
      <c r="AL219">
        <v>51</v>
      </c>
      <c r="AM219">
        <v>33.200000000000003</v>
      </c>
      <c r="AN219">
        <v>42.9</v>
      </c>
      <c r="AO219">
        <v>69.8</v>
      </c>
      <c r="AP219">
        <v>10102.700000000001</v>
      </c>
      <c r="AQ219">
        <v>128.80000000000001</v>
      </c>
      <c r="AR219">
        <v>164.1</v>
      </c>
      <c r="AS219">
        <v>67.7</v>
      </c>
      <c r="AT219">
        <v>42.1</v>
      </c>
      <c r="AU219">
        <v>44.1</v>
      </c>
      <c r="AV219">
        <v>41.4</v>
      </c>
      <c r="AW219">
        <v>31.2</v>
      </c>
      <c r="AX219">
        <v>26.8</v>
      </c>
      <c r="AY219">
        <v>44.3</v>
      </c>
      <c r="AZ219">
        <v>47.6</v>
      </c>
      <c r="BA219">
        <v>125</v>
      </c>
      <c r="BB219">
        <v>87.9</v>
      </c>
      <c r="BC219">
        <v>109.9</v>
      </c>
      <c r="BD219">
        <v>100.9</v>
      </c>
      <c r="BE219">
        <v>86</v>
      </c>
      <c r="BF219">
        <v>59.3</v>
      </c>
      <c r="BG219">
        <v>35.5</v>
      </c>
      <c r="BH219">
        <v>22.6</v>
      </c>
      <c r="BI219">
        <v>22.3</v>
      </c>
      <c r="BJ219">
        <v>5.7</v>
      </c>
      <c r="BK219">
        <v>24.4</v>
      </c>
      <c r="BL219">
        <v>42.5</v>
      </c>
      <c r="BM219">
        <v>68.900000000000006</v>
      </c>
      <c r="BN219">
        <v>59.4</v>
      </c>
      <c r="BO219">
        <v>57.8</v>
      </c>
      <c r="BP219">
        <v>58.4</v>
      </c>
      <c r="BQ219">
        <v>36.1</v>
      </c>
      <c r="BR219">
        <v>29.5</v>
      </c>
      <c r="BS219">
        <v>12.1</v>
      </c>
      <c r="BT219">
        <v>13.2</v>
      </c>
      <c r="BU219">
        <v>10.4</v>
      </c>
      <c r="BV219">
        <v>17.2</v>
      </c>
      <c r="BW219">
        <v>61.8</v>
      </c>
      <c r="BX219">
        <v>79</v>
      </c>
      <c r="BY219">
        <v>-100</v>
      </c>
    </row>
    <row r="220" spans="2:77" x14ac:dyDescent="0.15">
      <c r="B220">
        <v>7</v>
      </c>
      <c r="C220">
        <v>27</v>
      </c>
      <c r="D220">
        <v>53</v>
      </c>
      <c r="E220">
        <v>39.200000000000003</v>
      </c>
      <c r="F220">
        <v>38.6</v>
      </c>
      <c r="G220">
        <v>29</v>
      </c>
      <c r="H220">
        <v>34.1</v>
      </c>
      <c r="I220">
        <v>55.1</v>
      </c>
      <c r="J220">
        <v>76.3</v>
      </c>
      <c r="K220">
        <v>116</v>
      </c>
      <c r="L220">
        <v>114.4</v>
      </c>
      <c r="M220">
        <v>99.6</v>
      </c>
      <c r="N220">
        <v>105.6</v>
      </c>
      <c r="O220">
        <v>53.5</v>
      </c>
      <c r="P220">
        <v>45</v>
      </c>
      <c r="Q220">
        <v>28</v>
      </c>
      <c r="R220">
        <v>22.8</v>
      </c>
      <c r="S220">
        <v>40.1</v>
      </c>
      <c r="T220">
        <v>49.9</v>
      </c>
      <c r="U220">
        <v>67.5</v>
      </c>
      <c r="V220">
        <v>90.3</v>
      </c>
      <c r="W220">
        <v>99.7</v>
      </c>
      <c r="X220">
        <v>32.799999999999997</v>
      </c>
      <c r="Y220">
        <v>34.9</v>
      </c>
      <c r="Z220">
        <v>37</v>
      </c>
      <c r="AA220">
        <v>54.4</v>
      </c>
      <c r="AB220">
        <v>32.4</v>
      </c>
      <c r="AC220">
        <v>31.2</v>
      </c>
      <c r="AD220">
        <v>33.5</v>
      </c>
      <c r="AE220">
        <v>42.9</v>
      </c>
      <c r="AF220">
        <v>73.3</v>
      </c>
      <c r="AG220">
        <v>107.7</v>
      </c>
      <c r="AH220">
        <v>123.9</v>
      </c>
      <c r="AI220">
        <v>107.6</v>
      </c>
      <c r="AJ220">
        <v>83.7</v>
      </c>
      <c r="AK220">
        <v>94.8</v>
      </c>
      <c r="AL220">
        <v>50.4</v>
      </c>
      <c r="AM220">
        <v>32.9</v>
      </c>
      <c r="AN220">
        <v>40.5</v>
      </c>
      <c r="AO220">
        <v>76.5</v>
      </c>
      <c r="AP220">
        <v>102.6</v>
      </c>
      <c r="AQ220">
        <v>127.6</v>
      </c>
      <c r="AR220">
        <v>160.69999999999999</v>
      </c>
      <c r="AS220">
        <v>66.400000000000006</v>
      </c>
      <c r="AT220">
        <v>43.9</v>
      </c>
      <c r="AU220">
        <v>46.7</v>
      </c>
      <c r="AV220">
        <v>40.200000000000003</v>
      </c>
      <c r="AW220">
        <v>30.3</v>
      </c>
      <c r="AX220">
        <v>25.2</v>
      </c>
      <c r="AY220">
        <v>43.2</v>
      </c>
      <c r="AZ220">
        <v>53.3</v>
      </c>
      <c r="BA220">
        <v>123.1</v>
      </c>
      <c r="BB220">
        <v>85.8</v>
      </c>
      <c r="BC220">
        <v>111.8</v>
      </c>
      <c r="BD220">
        <v>105.1</v>
      </c>
      <c r="BE220">
        <v>114.4</v>
      </c>
      <c r="BF220">
        <v>59.4</v>
      </c>
      <c r="BG220">
        <v>34.700000000000003</v>
      </c>
      <c r="BH220">
        <v>23.8</v>
      </c>
      <c r="BI220">
        <v>21.6</v>
      </c>
      <c r="BJ220">
        <v>6.1</v>
      </c>
      <c r="BK220">
        <v>24.5</v>
      </c>
      <c r="BL220">
        <v>41.9</v>
      </c>
      <c r="BM220">
        <v>71.900000000000006</v>
      </c>
      <c r="BN220">
        <v>58.9</v>
      </c>
      <c r="BO220">
        <v>58.2</v>
      </c>
      <c r="BP220">
        <v>59.8</v>
      </c>
      <c r="BQ220">
        <v>35</v>
      </c>
      <c r="BR220">
        <v>28.6</v>
      </c>
      <c r="BS220">
        <v>13.2</v>
      </c>
      <c r="BT220">
        <v>12.4</v>
      </c>
      <c r="BU220">
        <v>9.6999999999999993</v>
      </c>
      <c r="BV220">
        <v>16.2</v>
      </c>
      <c r="BW220">
        <v>63.1</v>
      </c>
      <c r="BX220">
        <v>81.7</v>
      </c>
      <c r="BY220">
        <v>-100</v>
      </c>
    </row>
    <row r="221" spans="2:77" x14ac:dyDescent="0.15">
      <c r="B221">
        <v>7</v>
      </c>
      <c r="C221">
        <v>28</v>
      </c>
      <c r="D221">
        <v>54.6</v>
      </c>
      <c r="E221">
        <v>32.4</v>
      </c>
      <c r="F221">
        <v>39.6</v>
      </c>
      <c r="G221">
        <v>27.5</v>
      </c>
      <c r="H221">
        <v>35.200000000000003</v>
      </c>
      <c r="I221">
        <v>54.4</v>
      </c>
      <c r="J221">
        <v>77.900000000000006</v>
      </c>
      <c r="K221">
        <v>119.7</v>
      </c>
      <c r="L221">
        <v>110.3</v>
      </c>
      <c r="M221">
        <v>91</v>
      </c>
      <c r="N221">
        <v>99.5</v>
      </c>
      <c r="O221">
        <v>55.7</v>
      </c>
      <c r="P221">
        <v>44.5</v>
      </c>
      <c r="Q221">
        <v>26.9</v>
      </c>
      <c r="R221">
        <v>22.8</v>
      </c>
      <c r="S221">
        <v>42.8</v>
      </c>
      <c r="T221">
        <v>49</v>
      </c>
      <c r="U221">
        <v>64.599999999999994</v>
      </c>
      <c r="V221">
        <v>89.8</v>
      </c>
      <c r="W221">
        <v>96.8</v>
      </c>
      <c r="X221">
        <v>33.4</v>
      </c>
      <c r="Y221">
        <v>33</v>
      </c>
      <c r="Z221">
        <v>37.5</v>
      </c>
      <c r="AA221">
        <v>48.1</v>
      </c>
      <c r="AB221">
        <v>32.9</v>
      </c>
      <c r="AC221">
        <v>29.3</v>
      </c>
      <c r="AD221">
        <v>31.3</v>
      </c>
      <c r="AE221">
        <v>41.7</v>
      </c>
      <c r="AF221">
        <v>72.2</v>
      </c>
      <c r="AG221">
        <v>100.9</v>
      </c>
      <c r="AH221">
        <v>116.1</v>
      </c>
      <c r="AI221">
        <v>105.5</v>
      </c>
      <c r="AJ221">
        <v>82.6</v>
      </c>
      <c r="AK221">
        <v>91.4</v>
      </c>
      <c r="AL221">
        <v>49.9</v>
      </c>
      <c r="AM221">
        <v>31.9</v>
      </c>
      <c r="AN221">
        <v>39.4</v>
      </c>
      <c r="AO221">
        <v>78</v>
      </c>
      <c r="AP221">
        <v>103.1</v>
      </c>
      <c r="AQ221">
        <v>140.80000000000001</v>
      </c>
      <c r="AR221">
        <v>159.9</v>
      </c>
      <c r="AS221">
        <v>65.400000000000006</v>
      </c>
      <c r="AT221">
        <v>50</v>
      </c>
      <c r="AU221">
        <v>49.9</v>
      </c>
      <c r="AV221">
        <v>40.1</v>
      </c>
      <c r="AW221">
        <v>29.6</v>
      </c>
      <c r="AX221">
        <v>25.3</v>
      </c>
      <c r="AY221">
        <v>42.8</v>
      </c>
      <c r="AZ221">
        <v>56.1</v>
      </c>
      <c r="BA221">
        <v>124.7</v>
      </c>
      <c r="BB221">
        <v>84.7</v>
      </c>
      <c r="BC221">
        <v>118.1</v>
      </c>
      <c r="BD221">
        <v>101.9</v>
      </c>
      <c r="BE221">
        <v>95.2</v>
      </c>
      <c r="BF221">
        <v>60.8</v>
      </c>
      <c r="BG221">
        <v>37</v>
      </c>
      <c r="BH221">
        <v>21.9</v>
      </c>
      <c r="BI221">
        <v>21.9</v>
      </c>
      <c r="BJ221">
        <v>4.7</v>
      </c>
      <c r="BK221">
        <v>24.6</v>
      </c>
      <c r="BL221">
        <v>42</v>
      </c>
      <c r="BM221">
        <v>75.7</v>
      </c>
      <c r="BN221">
        <v>62.5</v>
      </c>
      <c r="BO221">
        <v>58.7</v>
      </c>
      <c r="BP221">
        <v>57.5</v>
      </c>
      <c r="BQ221">
        <v>33.299999999999997</v>
      </c>
      <c r="BR221">
        <v>28.3</v>
      </c>
      <c r="BS221">
        <v>14.1</v>
      </c>
      <c r="BT221">
        <v>14.2</v>
      </c>
      <c r="BU221">
        <v>12.7</v>
      </c>
      <c r="BV221">
        <v>20.2</v>
      </c>
      <c r="BW221">
        <v>61.4</v>
      </c>
      <c r="BX221">
        <v>81.900000000000006</v>
      </c>
      <c r="BY221">
        <v>-100</v>
      </c>
    </row>
    <row r="222" spans="2:77" x14ac:dyDescent="0.15">
      <c r="B222">
        <v>7</v>
      </c>
      <c r="C222">
        <v>29</v>
      </c>
      <c r="D222">
        <v>63.5</v>
      </c>
      <c r="E222">
        <v>32.1</v>
      </c>
      <c r="F222">
        <v>40</v>
      </c>
      <c r="G222">
        <v>25.2</v>
      </c>
      <c r="H222">
        <v>34.6</v>
      </c>
      <c r="I222">
        <v>50.1</v>
      </c>
      <c r="J222">
        <v>80.7</v>
      </c>
      <c r="K222">
        <v>115.9</v>
      </c>
      <c r="L222">
        <v>89.8</v>
      </c>
      <c r="M222">
        <v>88.4</v>
      </c>
      <c r="N222">
        <v>95.3</v>
      </c>
      <c r="O222">
        <v>53.5</v>
      </c>
      <c r="P222">
        <v>49.2</v>
      </c>
      <c r="Q222">
        <v>27.7</v>
      </c>
      <c r="R222">
        <v>24</v>
      </c>
      <c r="S222">
        <v>43.6</v>
      </c>
      <c r="T222">
        <v>58.6</v>
      </c>
      <c r="U222">
        <v>63.2</v>
      </c>
      <c r="V222">
        <v>88.6</v>
      </c>
      <c r="W222">
        <v>96.2</v>
      </c>
      <c r="X222">
        <v>34.1</v>
      </c>
      <c r="Y222">
        <v>38.5</v>
      </c>
      <c r="Z222">
        <v>37.299999999999997</v>
      </c>
      <c r="AA222">
        <v>42.7</v>
      </c>
      <c r="AB222">
        <v>31.3</v>
      </c>
      <c r="AC222">
        <v>28.5</v>
      </c>
      <c r="AD222">
        <v>36.1</v>
      </c>
      <c r="AE222">
        <v>41.3</v>
      </c>
      <c r="AF222">
        <v>72.5</v>
      </c>
      <c r="AG222">
        <v>100.4</v>
      </c>
      <c r="AH222">
        <v>111.9</v>
      </c>
      <c r="AI222">
        <v>106.9</v>
      </c>
      <c r="AJ222">
        <v>83.8</v>
      </c>
      <c r="AK222">
        <v>89.3</v>
      </c>
      <c r="AL222">
        <v>49.4</v>
      </c>
      <c r="AM222">
        <v>32.200000000000003</v>
      </c>
      <c r="AN222">
        <v>41.9</v>
      </c>
      <c r="AO222">
        <v>77.099999999999994</v>
      </c>
      <c r="AP222">
        <v>105.7</v>
      </c>
      <c r="AQ222">
        <v>139.9</v>
      </c>
      <c r="AR222">
        <v>156</v>
      </c>
      <c r="AS222">
        <v>64</v>
      </c>
      <c r="AT222">
        <v>50.7</v>
      </c>
      <c r="AU222">
        <v>51.5</v>
      </c>
      <c r="AV222">
        <v>39.5</v>
      </c>
      <c r="AW222">
        <v>31</v>
      </c>
      <c r="AX222">
        <v>25.3</v>
      </c>
      <c r="AY222">
        <v>40.6</v>
      </c>
      <c r="AZ222">
        <v>55</v>
      </c>
      <c r="BA222">
        <v>126.4</v>
      </c>
      <c r="BB222">
        <v>85.3</v>
      </c>
      <c r="BC222">
        <v>122.4</v>
      </c>
      <c r="BD222">
        <v>101.7</v>
      </c>
      <c r="BE222">
        <v>88.9</v>
      </c>
      <c r="BF222">
        <v>65.099999999999994</v>
      </c>
      <c r="BG222">
        <v>34.700000000000003</v>
      </c>
      <c r="BH222">
        <v>24.7</v>
      </c>
      <c r="BI222">
        <v>20.399999999999999</v>
      </c>
      <c r="BJ222">
        <v>4.9000000000000004</v>
      </c>
      <c r="BK222">
        <v>25</v>
      </c>
      <c r="BL222">
        <v>43</v>
      </c>
      <c r="BM222">
        <v>69.099999999999994</v>
      </c>
      <c r="BN222">
        <v>65.3</v>
      </c>
      <c r="BO222">
        <v>58.9</v>
      </c>
      <c r="BP222">
        <v>54.6</v>
      </c>
      <c r="BQ222">
        <v>33</v>
      </c>
      <c r="BR222">
        <v>29.2</v>
      </c>
      <c r="BS222">
        <v>14</v>
      </c>
      <c r="BT222">
        <v>13.8</v>
      </c>
      <c r="BU222">
        <v>12.6</v>
      </c>
      <c r="BV222">
        <v>21.2</v>
      </c>
      <c r="BW222">
        <v>62.2</v>
      </c>
      <c r="BX222">
        <v>81</v>
      </c>
      <c r="BY222">
        <v>-100</v>
      </c>
    </row>
    <row r="223" spans="2:77" x14ac:dyDescent="0.15">
      <c r="B223">
        <v>7</v>
      </c>
      <c r="C223">
        <v>30</v>
      </c>
      <c r="D223">
        <v>69.7</v>
      </c>
      <c r="E223">
        <v>29.7</v>
      </c>
      <c r="F223">
        <v>40</v>
      </c>
      <c r="G223">
        <v>24.3</v>
      </c>
      <c r="H223">
        <v>34.700000000000003</v>
      </c>
      <c r="I223">
        <v>49.9</v>
      </c>
      <c r="J223">
        <v>74.7</v>
      </c>
      <c r="K223">
        <v>116.4</v>
      </c>
      <c r="L223">
        <v>114.5</v>
      </c>
      <c r="M223">
        <v>94.2</v>
      </c>
      <c r="N223">
        <v>91.6</v>
      </c>
      <c r="O223">
        <v>53.7</v>
      </c>
      <c r="P223">
        <v>51.4</v>
      </c>
      <c r="Q223">
        <v>30.1</v>
      </c>
      <c r="R223">
        <v>23.3</v>
      </c>
      <c r="S223">
        <v>43.7</v>
      </c>
      <c r="T223">
        <v>62.1</v>
      </c>
      <c r="U223">
        <v>64.2</v>
      </c>
      <c r="V223">
        <v>85.4</v>
      </c>
      <c r="W223">
        <v>96.5</v>
      </c>
      <c r="X223">
        <v>34</v>
      </c>
      <c r="Y223">
        <v>41.5</v>
      </c>
      <c r="Z223">
        <v>37.4</v>
      </c>
      <c r="AA223">
        <v>36.9</v>
      </c>
      <c r="AB223">
        <v>30.5</v>
      </c>
      <c r="AC223">
        <v>29.5</v>
      </c>
      <c r="AD223">
        <v>37</v>
      </c>
      <c r="AE223">
        <v>39.5</v>
      </c>
      <c r="AF223">
        <v>74.3</v>
      </c>
      <c r="AG223">
        <v>98</v>
      </c>
      <c r="AH223">
        <v>104.9</v>
      </c>
      <c r="AI223">
        <v>114.2</v>
      </c>
      <c r="AJ223">
        <v>82.7</v>
      </c>
      <c r="AK223">
        <v>87.5</v>
      </c>
      <c r="AL223">
        <v>51.8</v>
      </c>
      <c r="AM223">
        <v>33.1</v>
      </c>
      <c r="AN223">
        <v>40.6</v>
      </c>
      <c r="AO223">
        <v>77.2</v>
      </c>
      <c r="AP223">
        <v>106.2</v>
      </c>
      <c r="AQ223">
        <v>136.9</v>
      </c>
      <c r="AR223">
        <v>154.30000000000001</v>
      </c>
      <c r="AS223">
        <v>63</v>
      </c>
      <c r="AT223">
        <v>53.7</v>
      </c>
      <c r="AU223">
        <v>53.9</v>
      </c>
      <c r="AV223">
        <v>38.799999999999997</v>
      </c>
      <c r="AW223">
        <v>34</v>
      </c>
      <c r="AX223">
        <v>22.7</v>
      </c>
      <c r="AY223">
        <v>38.4</v>
      </c>
      <c r="AZ223">
        <v>52.2</v>
      </c>
      <c r="BA223">
        <v>121.9</v>
      </c>
      <c r="BB223">
        <v>88.1</v>
      </c>
      <c r="BC223">
        <v>126.1</v>
      </c>
      <c r="BD223">
        <v>103</v>
      </c>
      <c r="BE223">
        <v>85.2</v>
      </c>
      <c r="BF223">
        <v>68.3</v>
      </c>
      <c r="BG223">
        <v>34.5</v>
      </c>
      <c r="BH223">
        <v>26.9</v>
      </c>
      <c r="BI223">
        <v>19.600000000000001</v>
      </c>
      <c r="BJ223">
        <v>6.2</v>
      </c>
      <c r="BK223">
        <v>25.2</v>
      </c>
      <c r="BL223">
        <v>43.7</v>
      </c>
      <c r="BM223">
        <v>69</v>
      </c>
      <c r="BN223">
        <v>66.5</v>
      </c>
      <c r="BO223">
        <v>57.3</v>
      </c>
      <c r="BP223">
        <v>52.3</v>
      </c>
      <c r="BQ223">
        <v>30.8</v>
      </c>
      <c r="BR223">
        <v>28.5</v>
      </c>
      <c r="BS223">
        <v>15.8</v>
      </c>
      <c r="BT223">
        <v>11.7</v>
      </c>
      <c r="BU223">
        <v>11.1</v>
      </c>
      <c r="BV223">
        <v>19.5</v>
      </c>
      <c r="BW223">
        <v>60.5</v>
      </c>
      <c r="BX223">
        <v>80.900000000000006</v>
      </c>
      <c r="BY223">
        <v>-100</v>
      </c>
    </row>
    <row r="224" spans="2:77" x14ac:dyDescent="0.15">
      <c r="B224">
        <v>7</v>
      </c>
      <c r="C224">
        <v>31</v>
      </c>
      <c r="D224">
        <v>68.3</v>
      </c>
      <c r="E224">
        <v>31.3</v>
      </c>
      <c r="F224">
        <v>38.9</v>
      </c>
      <c r="G224">
        <v>21.8</v>
      </c>
      <c r="H224">
        <v>36.1</v>
      </c>
      <c r="I224">
        <v>51.6</v>
      </c>
      <c r="J224">
        <v>64.900000000000006</v>
      </c>
      <c r="K224">
        <v>113.3</v>
      </c>
      <c r="L224">
        <v>113.2</v>
      </c>
      <c r="M224">
        <v>92.7</v>
      </c>
      <c r="N224">
        <v>88.7</v>
      </c>
      <c r="O224">
        <v>55</v>
      </c>
      <c r="P224">
        <v>54.2</v>
      </c>
      <c r="Q224">
        <v>30.6</v>
      </c>
      <c r="R224">
        <v>23.8</v>
      </c>
      <c r="S224">
        <v>42.1</v>
      </c>
      <c r="T224">
        <v>63.7</v>
      </c>
      <c r="U224">
        <v>61.6</v>
      </c>
      <c r="V224">
        <v>86.4</v>
      </c>
      <c r="W224">
        <v>94.3</v>
      </c>
      <c r="X224">
        <v>36</v>
      </c>
      <c r="Y224">
        <v>41.4</v>
      </c>
      <c r="Z224">
        <v>43.4</v>
      </c>
      <c r="AA224">
        <v>35.799999999999997</v>
      </c>
      <c r="AB224">
        <v>30.6</v>
      </c>
      <c r="AC224">
        <v>28.4</v>
      </c>
      <c r="AD224">
        <v>37.299999999999997</v>
      </c>
      <c r="AE224">
        <v>36.200000000000003</v>
      </c>
      <c r="AF224">
        <v>71</v>
      </c>
      <c r="AG224">
        <v>94.6</v>
      </c>
      <c r="AH224">
        <v>100.8</v>
      </c>
      <c r="AI224">
        <v>120.8</v>
      </c>
      <c r="AJ224">
        <v>81.3</v>
      </c>
      <c r="AK224">
        <v>89</v>
      </c>
      <c r="AL224">
        <v>53.5</v>
      </c>
      <c r="AM224">
        <v>34.799999999999997</v>
      </c>
      <c r="AN224">
        <v>40.5</v>
      </c>
      <c r="AO224">
        <v>77.900000000000006</v>
      </c>
      <c r="AP224">
        <v>105.7</v>
      </c>
      <c r="AQ224">
        <v>134.1</v>
      </c>
      <c r="AR224">
        <v>151.5</v>
      </c>
      <c r="AS224">
        <v>61.5</v>
      </c>
      <c r="AT224">
        <v>55.8</v>
      </c>
      <c r="AU224">
        <v>53</v>
      </c>
      <c r="AV224">
        <v>40.1</v>
      </c>
      <c r="AW224">
        <v>34.200000000000003</v>
      </c>
      <c r="AX224">
        <v>25.3</v>
      </c>
      <c r="AY224">
        <v>41</v>
      </c>
      <c r="AZ224">
        <v>53.2</v>
      </c>
      <c r="BA224">
        <v>115.1</v>
      </c>
      <c r="BB224">
        <v>85.5</v>
      </c>
      <c r="BC224">
        <v>124.4</v>
      </c>
      <c r="BD224">
        <v>101.6</v>
      </c>
      <c r="BE224">
        <v>82.9</v>
      </c>
      <c r="BF224">
        <v>66.400000000000006</v>
      </c>
      <c r="BG224">
        <v>35.5</v>
      </c>
      <c r="BH224">
        <v>26.3</v>
      </c>
      <c r="BI224">
        <v>19.600000000000001</v>
      </c>
      <c r="BJ224">
        <v>5.2</v>
      </c>
      <c r="BK224">
        <v>24.1</v>
      </c>
      <c r="BL224">
        <v>47</v>
      </c>
      <c r="BM224">
        <v>66.5</v>
      </c>
      <c r="BN224">
        <v>66</v>
      </c>
      <c r="BO224">
        <v>55.4</v>
      </c>
      <c r="BP224">
        <v>54.4</v>
      </c>
      <c r="BQ224">
        <v>29</v>
      </c>
      <c r="BR224">
        <v>30.3</v>
      </c>
      <c r="BS224">
        <v>16.5</v>
      </c>
      <c r="BT224">
        <v>13.4</v>
      </c>
      <c r="BU224">
        <v>9.1999999999999993</v>
      </c>
      <c r="BV224">
        <v>17.899999999999999</v>
      </c>
      <c r="BW224">
        <v>57.2</v>
      </c>
      <c r="BX224">
        <v>77.599999999999994</v>
      </c>
      <c r="BY224">
        <v>-100</v>
      </c>
    </row>
    <row r="225" spans="2:77" x14ac:dyDescent="0.15">
      <c r="B225">
        <v>8</v>
      </c>
      <c r="C225">
        <v>1</v>
      </c>
      <c r="D225">
        <v>67.400000000000006</v>
      </c>
      <c r="E225">
        <v>36.700000000000003</v>
      </c>
      <c r="F225">
        <v>39.299999999999997</v>
      </c>
      <c r="G225">
        <v>-100</v>
      </c>
      <c r="H225">
        <v>37.5</v>
      </c>
      <c r="I225">
        <v>49.2</v>
      </c>
      <c r="J225">
        <v>68.3</v>
      </c>
      <c r="K225">
        <v>104.6</v>
      </c>
      <c r="L225">
        <v>112.4</v>
      </c>
      <c r="M225">
        <v>91.7</v>
      </c>
      <c r="N225">
        <v>85.5</v>
      </c>
      <c r="O225">
        <v>57.8</v>
      </c>
      <c r="P225">
        <v>53.2</v>
      </c>
      <c r="Q225">
        <v>30.7</v>
      </c>
      <c r="R225">
        <v>21.8</v>
      </c>
      <c r="S225">
        <v>41.8</v>
      </c>
      <c r="T225">
        <v>62</v>
      </c>
      <c r="U225">
        <v>62.3</v>
      </c>
      <c r="V225">
        <v>85.3</v>
      </c>
      <c r="W225">
        <v>87</v>
      </c>
      <c r="X225">
        <v>33.299999999999997</v>
      </c>
      <c r="Y225">
        <v>40.1</v>
      </c>
      <c r="Z225">
        <v>49.2</v>
      </c>
      <c r="AA225">
        <v>35.9</v>
      </c>
      <c r="AB225">
        <v>30.3</v>
      </c>
      <c r="AC225">
        <v>29.3</v>
      </c>
      <c r="AD225">
        <v>37.1</v>
      </c>
      <c r="AE225">
        <v>36.4</v>
      </c>
      <c r="AF225">
        <v>75</v>
      </c>
      <c r="AG225">
        <v>90.9</v>
      </c>
      <c r="AH225">
        <v>96.8</v>
      </c>
      <c r="AI225">
        <v>118</v>
      </c>
      <c r="AJ225">
        <v>79.3</v>
      </c>
      <c r="AK225">
        <v>85.7</v>
      </c>
      <c r="AL225">
        <v>57.1</v>
      </c>
      <c r="AM225">
        <v>33.799999999999997</v>
      </c>
      <c r="AN225">
        <v>40.5</v>
      </c>
      <c r="AO225">
        <v>77.2</v>
      </c>
      <c r="AP225">
        <v>106.1</v>
      </c>
      <c r="AQ225">
        <v>133.9</v>
      </c>
      <c r="AR225">
        <v>149.6</v>
      </c>
      <c r="AS225">
        <v>59.4</v>
      </c>
      <c r="AT225">
        <v>55.4</v>
      </c>
      <c r="AU225">
        <v>51.1</v>
      </c>
      <c r="AV225">
        <v>38.799999999999997</v>
      </c>
      <c r="AW225">
        <v>33.5</v>
      </c>
      <c r="AX225">
        <v>29.4</v>
      </c>
      <c r="AY225">
        <v>41.4</v>
      </c>
      <c r="AZ225">
        <v>50.6</v>
      </c>
      <c r="BA225">
        <v>110.7</v>
      </c>
      <c r="BB225">
        <v>88.8</v>
      </c>
      <c r="BC225">
        <v>125</v>
      </c>
      <c r="BD225">
        <v>100.7</v>
      </c>
      <c r="BE225">
        <v>84.3</v>
      </c>
      <c r="BF225">
        <v>66.8</v>
      </c>
      <c r="BG225">
        <v>35.200000000000003</v>
      </c>
      <c r="BH225">
        <v>25.9</v>
      </c>
      <c r="BI225">
        <v>19.5</v>
      </c>
      <c r="BJ225">
        <v>5.7</v>
      </c>
      <c r="BK225">
        <v>22.8</v>
      </c>
      <c r="BL225">
        <v>46.9</v>
      </c>
      <c r="BM225">
        <v>67.7</v>
      </c>
      <c r="BN225">
        <v>64.900000000000006</v>
      </c>
      <c r="BO225">
        <v>55.9</v>
      </c>
      <c r="BP225">
        <v>56</v>
      </c>
      <c r="BQ225">
        <v>26.9</v>
      </c>
      <c r="BR225">
        <v>34.700000000000003</v>
      </c>
      <c r="BS225">
        <v>15.5</v>
      </c>
      <c r="BT225">
        <v>14.7</v>
      </c>
      <c r="BU225">
        <v>9.4</v>
      </c>
      <c r="BV225">
        <v>17.3</v>
      </c>
      <c r="BW225">
        <v>53.4</v>
      </c>
      <c r="BX225">
        <v>78.599999999999994</v>
      </c>
      <c r="BY225">
        <v>-100</v>
      </c>
    </row>
    <row r="226" spans="2:77" x14ac:dyDescent="0.15">
      <c r="B226">
        <v>8</v>
      </c>
      <c r="C226">
        <v>2</v>
      </c>
      <c r="D226">
        <v>64.3</v>
      </c>
      <c r="E226">
        <v>39.5</v>
      </c>
      <c r="F226">
        <v>38.799999999999997</v>
      </c>
      <c r="G226">
        <v>23.5</v>
      </c>
      <c r="H226">
        <v>35.799999999999997</v>
      </c>
      <c r="I226">
        <v>47.1</v>
      </c>
      <c r="J226">
        <v>79.3</v>
      </c>
      <c r="K226">
        <v>99.2</v>
      </c>
      <c r="L226">
        <v>116.9</v>
      </c>
      <c r="M226">
        <v>88.1</v>
      </c>
      <c r="N226">
        <v>78.599999999999994</v>
      </c>
      <c r="O226">
        <v>55.3</v>
      </c>
      <c r="P226">
        <v>51.5</v>
      </c>
      <c r="Q226">
        <v>30.6</v>
      </c>
      <c r="R226">
        <v>22.3</v>
      </c>
      <c r="S226">
        <v>39.1</v>
      </c>
      <c r="T226">
        <v>60.7</v>
      </c>
      <c r="U226">
        <v>61.4</v>
      </c>
      <c r="V226">
        <v>83.8</v>
      </c>
      <c r="W226">
        <v>83.4</v>
      </c>
      <c r="X226">
        <v>32.700000000000003</v>
      </c>
      <c r="Y226">
        <v>40</v>
      </c>
      <c r="Z226">
        <v>47.8</v>
      </c>
      <c r="AA226">
        <v>34.299999999999997</v>
      </c>
      <c r="AB226">
        <v>28.6</v>
      </c>
      <c r="AC226">
        <v>29.9</v>
      </c>
      <c r="AD226">
        <v>38.6</v>
      </c>
      <c r="AE226">
        <v>35.9</v>
      </c>
      <c r="AF226">
        <v>84.2</v>
      </c>
      <c r="AG226">
        <v>88.7</v>
      </c>
      <c r="AH226">
        <v>95.7</v>
      </c>
      <c r="AI226">
        <v>120.3</v>
      </c>
      <c r="AJ226">
        <v>82.4</v>
      </c>
      <c r="AK226">
        <v>85</v>
      </c>
      <c r="AL226">
        <v>55.7</v>
      </c>
      <c r="AM226">
        <v>33.6</v>
      </c>
      <c r="AN226">
        <v>40</v>
      </c>
      <c r="AO226">
        <v>75</v>
      </c>
      <c r="AP226">
        <v>103.3</v>
      </c>
      <c r="AQ226">
        <v>146.30000000000001</v>
      </c>
      <c r="AR226">
        <v>151.9</v>
      </c>
      <c r="AS226">
        <v>58</v>
      </c>
      <c r="AT226">
        <v>54.7</v>
      </c>
      <c r="AU226">
        <v>49.4</v>
      </c>
      <c r="AV226">
        <v>37.200000000000003</v>
      </c>
      <c r="AW226">
        <v>31.6</v>
      </c>
      <c r="AX226">
        <v>29.7</v>
      </c>
      <c r="AY226">
        <v>41.6</v>
      </c>
      <c r="AZ226">
        <v>48.1</v>
      </c>
      <c r="BA226">
        <v>110.1</v>
      </c>
      <c r="BB226">
        <v>91.5</v>
      </c>
      <c r="BC226">
        <v>130.5</v>
      </c>
      <c r="BD226">
        <v>99.8</v>
      </c>
      <c r="BE226">
        <v>83.5</v>
      </c>
      <c r="BF226">
        <v>72.3</v>
      </c>
      <c r="BG226">
        <v>34.299999999999997</v>
      </c>
      <c r="BH226">
        <v>24.8</v>
      </c>
      <c r="BI226">
        <v>19</v>
      </c>
      <c r="BJ226">
        <v>4.4000000000000004</v>
      </c>
      <c r="BK226">
        <v>22.6</v>
      </c>
      <c r="BL226">
        <v>45.1</v>
      </c>
      <c r="BM226">
        <v>70.400000000000006</v>
      </c>
      <c r="BN226">
        <v>63.8</v>
      </c>
      <c r="BO226">
        <v>56.8</v>
      </c>
      <c r="BP226">
        <v>56</v>
      </c>
      <c r="BQ226">
        <v>27.9</v>
      </c>
      <c r="BR226">
        <v>35.700000000000003</v>
      </c>
      <c r="BS226">
        <v>14.4</v>
      </c>
      <c r="BT226">
        <v>13.3</v>
      </c>
      <c r="BU226">
        <v>9.6</v>
      </c>
      <c r="BV226">
        <v>18.399999999999999</v>
      </c>
      <c r="BW226">
        <v>50.5</v>
      </c>
      <c r="BX226">
        <v>91.9</v>
      </c>
      <c r="BY226">
        <v>-100</v>
      </c>
    </row>
    <row r="227" spans="2:77" x14ac:dyDescent="0.15">
      <c r="B227">
        <v>8</v>
      </c>
      <c r="C227">
        <v>3</v>
      </c>
      <c r="D227">
        <v>63</v>
      </c>
      <c r="E227">
        <v>37.700000000000003</v>
      </c>
      <c r="F227">
        <v>39.200000000000003</v>
      </c>
      <c r="G227">
        <v>22.3</v>
      </c>
      <c r="H227">
        <v>33.700000000000003</v>
      </c>
      <c r="I227">
        <v>45.3</v>
      </c>
      <c r="J227">
        <v>86.5</v>
      </c>
      <c r="K227">
        <v>99.5</v>
      </c>
      <c r="L227">
        <v>117.7</v>
      </c>
      <c r="M227">
        <v>88.2</v>
      </c>
      <c r="N227">
        <v>75.400000000000006</v>
      </c>
      <c r="O227">
        <v>54.3</v>
      </c>
      <c r="P227">
        <v>50.5</v>
      </c>
      <c r="Q227">
        <v>29.4</v>
      </c>
      <c r="R227">
        <v>20.7</v>
      </c>
      <c r="S227">
        <v>38.299999999999997</v>
      </c>
      <c r="T227">
        <v>60.6</v>
      </c>
      <c r="U227">
        <v>64.7</v>
      </c>
      <c r="V227">
        <v>85</v>
      </c>
      <c r="W227">
        <v>87.8</v>
      </c>
      <c r="X227">
        <v>30.4</v>
      </c>
      <c r="Y227">
        <v>39.700000000000003</v>
      </c>
      <c r="Z227">
        <v>49.3</v>
      </c>
      <c r="AA227">
        <v>37.1</v>
      </c>
      <c r="AB227">
        <v>29.3</v>
      </c>
      <c r="AC227">
        <v>28.4</v>
      </c>
      <c r="AD227">
        <v>39.9</v>
      </c>
      <c r="AE227">
        <v>37.1</v>
      </c>
      <c r="AF227">
        <v>83.1</v>
      </c>
      <c r="AG227">
        <v>85.9</v>
      </c>
      <c r="AH227">
        <v>98.9</v>
      </c>
      <c r="AI227">
        <v>122</v>
      </c>
      <c r="AJ227">
        <v>89.1</v>
      </c>
      <c r="AK227">
        <v>85</v>
      </c>
      <c r="AL227">
        <v>55.6</v>
      </c>
      <c r="AM227">
        <v>36</v>
      </c>
      <c r="AN227">
        <v>41</v>
      </c>
      <c r="AO227">
        <v>75.2</v>
      </c>
      <c r="AP227">
        <v>101.9</v>
      </c>
      <c r="AQ227">
        <v>144.9</v>
      </c>
      <c r="AR227">
        <v>151.19999999999999</v>
      </c>
      <c r="AS227">
        <v>59.9</v>
      </c>
      <c r="AT227">
        <v>53.9</v>
      </c>
      <c r="AU227">
        <v>47.6</v>
      </c>
      <c r="AV227">
        <v>34.700000000000003</v>
      </c>
      <c r="AW227">
        <v>30.5</v>
      </c>
      <c r="AX227">
        <v>29.3</v>
      </c>
      <c r="AY227">
        <v>41.1</v>
      </c>
      <c r="AZ227">
        <v>49.9</v>
      </c>
      <c r="BA227">
        <v>109.7</v>
      </c>
      <c r="BB227">
        <v>95.3</v>
      </c>
      <c r="BC227">
        <v>124.1</v>
      </c>
      <c r="BD227">
        <v>98</v>
      </c>
      <c r="BE227">
        <v>87.4</v>
      </c>
      <c r="BF227">
        <v>72.8</v>
      </c>
      <c r="BG227">
        <v>34.299999999999997</v>
      </c>
      <c r="BH227">
        <v>24.8</v>
      </c>
      <c r="BI227">
        <v>18.399999999999999</v>
      </c>
      <c r="BJ227">
        <v>4.2</v>
      </c>
      <c r="BK227">
        <v>24.8</v>
      </c>
      <c r="BL227">
        <v>45</v>
      </c>
      <c r="BM227">
        <v>70.2</v>
      </c>
      <c r="BN227">
        <v>64.2</v>
      </c>
      <c r="BO227">
        <v>58.4</v>
      </c>
      <c r="BP227">
        <v>55.2</v>
      </c>
      <c r="BQ227">
        <v>36.799999999999997</v>
      </c>
      <c r="BR227">
        <v>33.6</v>
      </c>
      <c r="BS227">
        <v>14.9</v>
      </c>
      <c r="BT227">
        <v>12.2</v>
      </c>
      <c r="BU227">
        <v>11.4</v>
      </c>
      <c r="BV227">
        <v>20.6</v>
      </c>
      <c r="BW227">
        <v>49.6</v>
      </c>
      <c r="BX227">
        <v>90.5</v>
      </c>
      <c r="BY227">
        <v>-100</v>
      </c>
    </row>
    <row r="228" spans="2:77" x14ac:dyDescent="0.15">
      <c r="B228">
        <v>8</v>
      </c>
      <c r="C228">
        <v>4</v>
      </c>
      <c r="D228">
        <v>55</v>
      </c>
      <c r="E228">
        <v>41.4</v>
      </c>
      <c r="F228">
        <v>39.6</v>
      </c>
      <c r="G228">
        <v>23.3</v>
      </c>
      <c r="H228">
        <v>31</v>
      </c>
      <c r="I228">
        <v>45.5</v>
      </c>
      <c r="J228">
        <v>89.3</v>
      </c>
      <c r="K228">
        <v>96.6</v>
      </c>
      <c r="L228">
        <v>119</v>
      </c>
      <c r="M228">
        <v>85.6</v>
      </c>
      <c r="N228">
        <v>73.599999999999994</v>
      </c>
      <c r="O228">
        <v>53</v>
      </c>
      <c r="P228">
        <v>49.1</v>
      </c>
      <c r="Q228">
        <v>30.1</v>
      </c>
      <c r="R228">
        <v>20.399999999999999</v>
      </c>
      <c r="S228">
        <v>44.7</v>
      </c>
      <c r="T228">
        <v>57.8</v>
      </c>
      <c r="U228">
        <v>69</v>
      </c>
      <c r="V228">
        <v>88.2</v>
      </c>
      <c r="W228">
        <v>85.6</v>
      </c>
      <c r="X228">
        <v>31</v>
      </c>
      <c r="Y228">
        <v>10069.700000000001</v>
      </c>
      <c r="Z228">
        <v>48</v>
      </c>
      <c r="AA228">
        <v>41.2</v>
      </c>
      <c r="AB228">
        <v>27.7</v>
      </c>
      <c r="AC228">
        <v>28.8</v>
      </c>
      <c r="AD228">
        <v>38.799999999999997</v>
      </c>
      <c r="AE228">
        <v>36.299999999999997</v>
      </c>
      <c r="AF228">
        <v>81.3</v>
      </c>
      <c r="AG228">
        <v>86.3</v>
      </c>
      <c r="AH228">
        <v>98</v>
      </c>
      <c r="AI228">
        <v>121.6</v>
      </c>
      <c r="AJ228">
        <v>90.5</v>
      </c>
      <c r="AK228">
        <v>84.2</v>
      </c>
      <c r="AL228">
        <v>56.4</v>
      </c>
      <c r="AM228">
        <v>36.299999999999997</v>
      </c>
      <c r="AN228">
        <v>40.200000000000003</v>
      </c>
      <c r="AO228">
        <v>73.099999999999994</v>
      </c>
      <c r="AP228">
        <v>101.5</v>
      </c>
      <c r="AQ228">
        <v>140.19999999999999</v>
      </c>
      <c r="AR228">
        <v>148.9</v>
      </c>
      <c r="AS228">
        <v>63.8</v>
      </c>
      <c r="AT228">
        <v>54.9</v>
      </c>
      <c r="AU228">
        <v>45.4</v>
      </c>
      <c r="AV228">
        <v>34.9</v>
      </c>
      <c r="AW228">
        <v>28.4</v>
      </c>
      <c r="AX228">
        <v>27.4</v>
      </c>
      <c r="AY228">
        <v>39.4</v>
      </c>
      <c r="AZ228">
        <v>46.1</v>
      </c>
      <c r="BA228">
        <v>111.3</v>
      </c>
      <c r="BB228">
        <v>94</v>
      </c>
      <c r="BC228">
        <v>118</v>
      </c>
      <c r="BD228">
        <v>96.7</v>
      </c>
      <c r="BE228">
        <v>88.8</v>
      </c>
      <c r="BF228">
        <v>69.400000000000006</v>
      </c>
      <c r="BG228">
        <v>34.200000000000003</v>
      </c>
      <c r="BH228">
        <v>23.8</v>
      </c>
      <c r="BI228">
        <v>17.600000000000001</v>
      </c>
      <c r="BJ228">
        <v>5.0999999999999996</v>
      </c>
      <c r="BK228">
        <v>40.1</v>
      </c>
      <c r="BL228">
        <v>44.2</v>
      </c>
      <c r="BM228">
        <v>69.5</v>
      </c>
      <c r="BN228">
        <v>67.5</v>
      </c>
      <c r="BO228">
        <v>59.3</v>
      </c>
      <c r="BP228">
        <v>55</v>
      </c>
      <c r="BQ228">
        <v>35.299999999999997</v>
      </c>
      <c r="BR228">
        <v>34</v>
      </c>
      <c r="BS228">
        <v>13.4</v>
      </c>
      <c r="BT228">
        <v>12.2</v>
      </c>
      <c r="BU228">
        <v>11.5</v>
      </c>
      <c r="BV228">
        <v>19.8</v>
      </c>
      <c r="BW228">
        <v>48</v>
      </c>
      <c r="BX228">
        <v>93.2</v>
      </c>
      <c r="BY228">
        <v>-100</v>
      </c>
    </row>
    <row r="229" spans="2:77" x14ac:dyDescent="0.15">
      <c r="B229">
        <v>8</v>
      </c>
      <c r="C229">
        <v>5</v>
      </c>
      <c r="D229">
        <v>51.2</v>
      </c>
      <c r="E229">
        <v>42.6</v>
      </c>
      <c r="F229">
        <v>39</v>
      </c>
      <c r="G229">
        <v>24.3</v>
      </c>
      <c r="H229">
        <v>32.799999999999997</v>
      </c>
      <c r="I229">
        <v>46.2</v>
      </c>
      <c r="J229">
        <v>95.1</v>
      </c>
      <c r="K229">
        <v>96.2</v>
      </c>
      <c r="L229">
        <v>124.5</v>
      </c>
      <c r="M229">
        <v>81.5</v>
      </c>
      <c r="N229">
        <v>71.8</v>
      </c>
      <c r="O229">
        <v>52.9</v>
      </c>
      <c r="P229">
        <v>46</v>
      </c>
      <c r="Q229">
        <v>31.9</v>
      </c>
      <c r="R229">
        <v>19.899999999999999</v>
      </c>
      <c r="S229">
        <v>42.9</v>
      </c>
      <c r="T229">
        <v>59.1</v>
      </c>
      <c r="U229">
        <v>67.099999999999994</v>
      </c>
      <c r="V229">
        <v>87.7</v>
      </c>
      <c r="W229">
        <v>81.8</v>
      </c>
      <c r="X229">
        <v>30.8</v>
      </c>
      <c r="Y229">
        <v>10128.799999999999</v>
      </c>
      <c r="Z229">
        <v>43.5</v>
      </c>
      <c r="AA229">
        <v>44.1</v>
      </c>
      <c r="AB229">
        <v>31.6</v>
      </c>
      <c r="AC229">
        <v>29.2</v>
      </c>
      <c r="AD229">
        <v>39.200000000000003</v>
      </c>
      <c r="AE229">
        <v>37.700000000000003</v>
      </c>
      <c r="AF229">
        <v>78</v>
      </c>
      <c r="AG229">
        <v>88.5</v>
      </c>
      <c r="AH229">
        <v>98</v>
      </c>
      <c r="AI229">
        <v>121.5</v>
      </c>
      <c r="AJ229">
        <v>86.9</v>
      </c>
      <c r="AK229">
        <v>83.6</v>
      </c>
      <c r="AL229">
        <v>54.7</v>
      </c>
      <c r="AM229">
        <v>35.1</v>
      </c>
      <c r="AN229">
        <v>40.5</v>
      </c>
      <c r="AO229">
        <v>69.8</v>
      </c>
      <c r="AP229">
        <v>100.6</v>
      </c>
      <c r="AQ229">
        <v>135.1</v>
      </c>
      <c r="AR229">
        <v>146.80000000000001</v>
      </c>
      <c r="AS229">
        <v>69</v>
      </c>
      <c r="AT229">
        <v>53.7</v>
      </c>
      <c r="AU229">
        <v>43</v>
      </c>
      <c r="AV229">
        <v>36.200000000000003</v>
      </c>
      <c r="AW229">
        <v>26.5</v>
      </c>
      <c r="AX229">
        <v>27.7</v>
      </c>
      <c r="AY229">
        <v>42.3</v>
      </c>
      <c r="AZ229">
        <v>43.1</v>
      </c>
      <c r="BA229">
        <v>119.5</v>
      </c>
      <c r="BB229">
        <v>91.6</v>
      </c>
      <c r="BC229">
        <v>115.8</v>
      </c>
      <c r="BD229">
        <v>99.2</v>
      </c>
      <c r="BE229">
        <v>85.8</v>
      </c>
      <c r="BF229">
        <v>70.5</v>
      </c>
      <c r="BG229">
        <v>34.1</v>
      </c>
      <c r="BH229">
        <v>22.1</v>
      </c>
      <c r="BI229">
        <v>17.3</v>
      </c>
      <c r="BJ229">
        <v>8.1999999999999993</v>
      </c>
      <c r="BK229">
        <v>38.9</v>
      </c>
      <c r="BL229">
        <v>47.1</v>
      </c>
      <c r="BM229">
        <v>69.599999999999994</v>
      </c>
      <c r="BN229">
        <v>68.7</v>
      </c>
      <c r="BO229">
        <v>60.8</v>
      </c>
      <c r="BP229">
        <v>53.1</v>
      </c>
      <c r="BQ229">
        <v>33.799999999999997</v>
      </c>
      <c r="BR229">
        <v>32</v>
      </c>
      <c r="BS229">
        <v>12.5</v>
      </c>
      <c r="BT229">
        <v>14.9</v>
      </c>
      <c r="BU229">
        <v>9.3000000000000007</v>
      </c>
      <c r="BV229">
        <v>20.2</v>
      </c>
      <c r="BW229">
        <v>45</v>
      </c>
      <c r="BX229">
        <v>98.4</v>
      </c>
      <c r="BY229">
        <v>-100</v>
      </c>
    </row>
    <row r="230" spans="2:77" x14ac:dyDescent="0.15">
      <c r="B230">
        <v>8</v>
      </c>
      <c r="C230">
        <v>6</v>
      </c>
      <c r="D230">
        <v>48.3</v>
      </c>
      <c r="E230">
        <v>39.700000000000003</v>
      </c>
      <c r="F230">
        <v>42.3</v>
      </c>
      <c r="G230">
        <v>27.5</v>
      </c>
      <c r="H230">
        <v>34.700000000000003</v>
      </c>
      <c r="I230">
        <v>49.7</v>
      </c>
      <c r="J230">
        <v>90.9</v>
      </c>
      <c r="K230">
        <v>97.2</v>
      </c>
      <c r="L230">
        <v>121.7</v>
      </c>
      <c r="M230">
        <v>81.900000000000006</v>
      </c>
      <c r="N230">
        <v>70.599999999999994</v>
      </c>
      <c r="O230">
        <v>53.2</v>
      </c>
      <c r="P230">
        <v>45</v>
      </c>
      <c r="Q230">
        <v>31.4</v>
      </c>
      <c r="R230">
        <v>18.7</v>
      </c>
      <c r="S230">
        <v>37.299999999999997</v>
      </c>
      <c r="T230">
        <v>60.8</v>
      </c>
      <c r="U230">
        <v>68.5</v>
      </c>
      <c r="V230">
        <v>86.6</v>
      </c>
      <c r="W230">
        <v>79.5</v>
      </c>
      <c r="X230">
        <v>30.3</v>
      </c>
      <c r="Y230">
        <v>99.9</v>
      </c>
      <c r="Z230">
        <v>39.200000000000003</v>
      </c>
      <c r="AA230">
        <v>46.8</v>
      </c>
      <c r="AB230">
        <v>37.299999999999997</v>
      </c>
      <c r="AC230">
        <v>27.6</v>
      </c>
      <c r="AD230">
        <v>40.5</v>
      </c>
      <c r="AE230">
        <v>39</v>
      </c>
      <c r="AF230">
        <v>72.099999999999994</v>
      </c>
      <c r="AG230">
        <v>92.7</v>
      </c>
      <c r="AH230">
        <v>95.9</v>
      </c>
      <c r="AI230">
        <v>122.4</v>
      </c>
      <c r="AJ230">
        <v>92.2</v>
      </c>
      <c r="AK230">
        <v>82.6</v>
      </c>
      <c r="AL230">
        <v>54.3</v>
      </c>
      <c r="AM230">
        <v>34.799999999999997</v>
      </c>
      <c r="AN230">
        <v>40.6</v>
      </c>
      <c r="AO230">
        <v>74.099999999999994</v>
      </c>
      <c r="AP230">
        <v>100.9</v>
      </c>
      <c r="AQ230">
        <v>132.4</v>
      </c>
      <c r="AR230">
        <v>152.1</v>
      </c>
      <c r="AS230">
        <v>77.3</v>
      </c>
      <c r="AT230">
        <v>55.2</v>
      </c>
      <c r="AU230">
        <v>40.5</v>
      </c>
      <c r="AV230">
        <v>37.5</v>
      </c>
      <c r="AW230">
        <v>26.5</v>
      </c>
      <c r="AX230">
        <v>27.1</v>
      </c>
      <c r="AY230">
        <v>45.1</v>
      </c>
      <c r="AZ230">
        <v>44.8</v>
      </c>
      <c r="BA230">
        <v>124.2</v>
      </c>
      <c r="BB230">
        <v>92.2</v>
      </c>
      <c r="BC230">
        <v>110.6</v>
      </c>
      <c r="BD230">
        <v>97.7</v>
      </c>
      <c r="BE230">
        <v>83.1</v>
      </c>
      <c r="BF230">
        <v>76.2</v>
      </c>
      <c r="BG230">
        <v>34.4</v>
      </c>
      <c r="BH230">
        <v>21.2</v>
      </c>
      <c r="BI230">
        <v>17.8</v>
      </c>
      <c r="BJ230">
        <v>11.6</v>
      </c>
      <c r="BK230">
        <v>35.1</v>
      </c>
      <c r="BL230">
        <v>62.2</v>
      </c>
      <c r="BM230">
        <v>69.3</v>
      </c>
      <c r="BN230">
        <v>67.599999999999994</v>
      </c>
      <c r="BO230">
        <v>58.8</v>
      </c>
      <c r="BP230">
        <v>52.4</v>
      </c>
      <c r="BQ230">
        <v>35.799999999999997</v>
      </c>
      <c r="BR230">
        <v>30.3</v>
      </c>
      <c r="BS230">
        <v>13.3</v>
      </c>
      <c r="BT230">
        <v>15.4</v>
      </c>
      <c r="BU230">
        <v>8.1</v>
      </c>
      <c r="BV230">
        <v>19.8</v>
      </c>
      <c r="BW230">
        <v>42.8</v>
      </c>
      <c r="BX230">
        <v>97.9</v>
      </c>
      <c r="BY230">
        <v>-100</v>
      </c>
    </row>
    <row r="231" spans="2:77" x14ac:dyDescent="0.15">
      <c r="B231">
        <v>8</v>
      </c>
      <c r="C231">
        <v>7</v>
      </c>
      <c r="D231">
        <v>45.2</v>
      </c>
      <c r="E231">
        <v>40.700000000000003</v>
      </c>
      <c r="F231">
        <v>39.700000000000003</v>
      </c>
      <c r="G231">
        <v>28.3</v>
      </c>
      <c r="H231">
        <v>37</v>
      </c>
      <c r="I231">
        <v>48.7</v>
      </c>
      <c r="J231">
        <v>89.5</v>
      </c>
      <c r="K231">
        <v>91.5</v>
      </c>
      <c r="L231">
        <v>122.3</v>
      </c>
      <c r="M231">
        <v>80.7</v>
      </c>
      <c r="N231">
        <v>71.2</v>
      </c>
      <c r="O231">
        <v>51</v>
      </c>
      <c r="P231">
        <v>43.7</v>
      </c>
      <c r="Q231">
        <v>32.1</v>
      </c>
      <c r="R231">
        <v>18.5</v>
      </c>
      <c r="S231">
        <v>36.200000000000003</v>
      </c>
      <c r="T231">
        <v>60.3</v>
      </c>
      <c r="U231">
        <v>75.7</v>
      </c>
      <c r="V231">
        <v>84.9</v>
      </c>
      <c r="W231">
        <v>77.7</v>
      </c>
      <c r="X231">
        <v>31.8</v>
      </c>
      <c r="Y231">
        <v>10080</v>
      </c>
      <c r="Z231">
        <v>37.5</v>
      </c>
      <c r="AA231">
        <v>49.4</v>
      </c>
      <c r="AB231">
        <v>38.5</v>
      </c>
      <c r="AC231">
        <v>26.5</v>
      </c>
      <c r="AD231">
        <v>41.1</v>
      </c>
      <c r="AE231">
        <v>38.799999999999997</v>
      </c>
      <c r="AF231">
        <v>72.5</v>
      </c>
      <c r="AG231">
        <v>92.2</v>
      </c>
      <c r="AH231">
        <v>93.3</v>
      </c>
      <c r="AI231">
        <v>138</v>
      </c>
      <c r="AJ231">
        <v>93.5</v>
      </c>
      <c r="AK231">
        <v>82.2</v>
      </c>
      <c r="AL231">
        <v>55.2</v>
      </c>
      <c r="AM231">
        <v>34.6</v>
      </c>
      <c r="AN231">
        <v>39.5</v>
      </c>
      <c r="AO231">
        <v>72.400000000000006</v>
      </c>
      <c r="AP231">
        <v>99.9</v>
      </c>
      <c r="AQ231">
        <v>133.80000000000001</v>
      </c>
      <c r="AR231">
        <v>150.80000000000001</v>
      </c>
      <c r="AS231">
        <v>76.599999999999994</v>
      </c>
      <c r="AT231">
        <v>54.2</v>
      </c>
      <c r="AU231">
        <v>40</v>
      </c>
      <c r="AV231">
        <v>40.200000000000003</v>
      </c>
      <c r="AW231">
        <v>25.8</v>
      </c>
      <c r="AX231">
        <v>27.4</v>
      </c>
      <c r="AY231">
        <v>44.3</v>
      </c>
      <c r="AZ231">
        <v>48.7</v>
      </c>
      <c r="BA231">
        <v>122.6</v>
      </c>
      <c r="BB231">
        <v>92.1</v>
      </c>
      <c r="BC231">
        <v>111.7</v>
      </c>
      <c r="BD231">
        <v>97.4</v>
      </c>
      <c r="BE231">
        <v>79.900000000000006</v>
      </c>
      <c r="BF231">
        <v>84.9</v>
      </c>
      <c r="BG231">
        <v>35.5</v>
      </c>
      <c r="BH231">
        <v>24.5</v>
      </c>
      <c r="BI231">
        <v>18</v>
      </c>
      <c r="BJ231">
        <v>10.3</v>
      </c>
      <c r="BK231">
        <v>30</v>
      </c>
      <c r="BL231">
        <v>59.1</v>
      </c>
      <c r="BM231">
        <v>68.400000000000006</v>
      </c>
      <c r="BN231">
        <v>65.7</v>
      </c>
      <c r="BO231">
        <v>58.9</v>
      </c>
      <c r="BP231">
        <v>55.6</v>
      </c>
      <c r="BQ231">
        <v>37.6</v>
      </c>
      <c r="BR231">
        <v>27.9</v>
      </c>
      <c r="BS231">
        <v>13.8</v>
      </c>
      <c r="BT231">
        <v>14.5</v>
      </c>
      <c r="BU231">
        <v>6.9</v>
      </c>
      <c r="BV231">
        <v>19</v>
      </c>
      <c r="BW231">
        <v>44.6</v>
      </c>
      <c r="BX231">
        <v>97.7</v>
      </c>
      <c r="BY231">
        <v>-100</v>
      </c>
    </row>
    <row r="232" spans="2:77" x14ac:dyDescent="0.15">
      <c r="B232">
        <v>8</v>
      </c>
      <c r="C232">
        <v>8</v>
      </c>
      <c r="D232">
        <v>44.1</v>
      </c>
      <c r="E232">
        <v>39.700000000000003</v>
      </c>
      <c r="F232">
        <v>40.1</v>
      </c>
      <c r="G232">
        <v>-100</v>
      </c>
      <c r="H232">
        <v>32.6</v>
      </c>
      <c r="I232">
        <v>-100</v>
      </c>
      <c r="J232">
        <v>93.4</v>
      </c>
      <c r="K232">
        <v>89.1</v>
      </c>
      <c r="L232">
        <v>124.8</v>
      </c>
      <c r="M232">
        <v>89.8</v>
      </c>
      <c r="N232">
        <v>72.599999999999994</v>
      </c>
      <c r="O232">
        <v>52.9</v>
      </c>
      <c r="P232">
        <v>42.4</v>
      </c>
      <c r="Q232">
        <v>31.9</v>
      </c>
      <c r="R232">
        <v>18.8</v>
      </c>
      <c r="S232">
        <v>35.700000000000003</v>
      </c>
      <c r="T232">
        <v>59.4</v>
      </c>
      <c r="U232">
        <v>76.599999999999994</v>
      </c>
      <c r="V232">
        <v>83.1</v>
      </c>
      <c r="W232">
        <v>73.599999999999994</v>
      </c>
      <c r="X232">
        <v>30.6</v>
      </c>
      <c r="Y232">
        <v>10074</v>
      </c>
      <c r="Z232">
        <v>38.799999999999997</v>
      </c>
      <c r="AA232">
        <v>51.6</v>
      </c>
      <c r="AB232">
        <v>36.299999999999997</v>
      </c>
      <c r="AC232">
        <v>26.9</v>
      </c>
      <c r="AD232">
        <v>40.9</v>
      </c>
      <c r="AE232">
        <v>39.4</v>
      </c>
      <c r="AF232">
        <v>73.099999999999994</v>
      </c>
      <c r="AG232">
        <v>91.7</v>
      </c>
      <c r="AH232">
        <v>94.4</v>
      </c>
      <c r="AI232">
        <v>139.30000000000001</v>
      </c>
      <c r="AJ232">
        <v>94.5</v>
      </c>
      <c r="AK232">
        <v>84</v>
      </c>
      <c r="AL232">
        <v>55.2</v>
      </c>
      <c r="AM232">
        <v>33.700000000000003</v>
      </c>
      <c r="AN232">
        <v>38.200000000000003</v>
      </c>
      <c r="AO232">
        <v>69.5</v>
      </c>
      <c r="AP232">
        <v>99.8</v>
      </c>
      <c r="AQ232">
        <v>133.1</v>
      </c>
      <c r="AR232">
        <v>146.4</v>
      </c>
      <c r="AS232">
        <v>77.8</v>
      </c>
      <c r="AT232">
        <v>55.6</v>
      </c>
      <c r="AU232">
        <v>40.9</v>
      </c>
      <c r="AV232">
        <v>41.7</v>
      </c>
      <c r="AW232">
        <v>29.1</v>
      </c>
      <c r="AX232">
        <v>28.2</v>
      </c>
      <c r="AY232">
        <v>42.3</v>
      </c>
      <c r="AZ232">
        <v>48.4</v>
      </c>
      <c r="BA232">
        <v>120.9</v>
      </c>
      <c r="BB232">
        <v>90.3</v>
      </c>
      <c r="BC232">
        <v>107.7</v>
      </c>
      <c r="BD232">
        <v>97.2</v>
      </c>
      <c r="BE232">
        <v>74.400000000000006</v>
      </c>
      <c r="BF232">
        <v>79</v>
      </c>
      <c r="BG232">
        <v>36.299999999999997</v>
      </c>
      <c r="BH232">
        <v>24.4</v>
      </c>
      <c r="BI232">
        <v>16.8</v>
      </c>
      <c r="BJ232">
        <v>10.4</v>
      </c>
      <c r="BK232">
        <v>27.2</v>
      </c>
      <c r="BL232">
        <v>50.5</v>
      </c>
      <c r="BM232">
        <v>67.099999999999994</v>
      </c>
      <c r="BN232">
        <v>63</v>
      </c>
      <c r="BO232">
        <v>63.2</v>
      </c>
      <c r="BP232">
        <v>56.4</v>
      </c>
      <c r="BQ232">
        <v>36.200000000000003</v>
      </c>
      <c r="BR232">
        <v>26.9</v>
      </c>
      <c r="BS232">
        <v>14.3</v>
      </c>
      <c r="BT232">
        <v>12.8</v>
      </c>
      <c r="BU232">
        <v>6.2</v>
      </c>
      <c r="BV232">
        <v>17.3</v>
      </c>
      <c r="BW232">
        <v>50.9</v>
      </c>
      <c r="BX232">
        <v>96.3</v>
      </c>
      <c r="BY232">
        <v>-100</v>
      </c>
    </row>
    <row r="233" spans="2:77" x14ac:dyDescent="0.15">
      <c r="B233">
        <v>8</v>
      </c>
      <c r="C233">
        <v>9</v>
      </c>
      <c r="D233">
        <v>44.8</v>
      </c>
      <c r="E233">
        <v>39</v>
      </c>
      <c r="F233">
        <v>41.6</v>
      </c>
      <c r="G233">
        <v>-100</v>
      </c>
      <c r="H233">
        <v>32.1</v>
      </c>
      <c r="I233">
        <v>-100</v>
      </c>
      <c r="J233">
        <v>90.8</v>
      </c>
      <c r="K233">
        <v>84</v>
      </c>
      <c r="L233">
        <v>124.5</v>
      </c>
      <c r="M233">
        <v>79.5</v>
      </c>
      <c r="N233">
        <v>73.900000000000006</v>
      </c>
      <c r="O233">
        <v>56</v>
      </c>
      <c r="P233">
        <v>43.9</v>
      </c>
      <c r="Q233">
        <v>29.7</v>
      </c>
      <c r="R233">
        <v>18.899999999999999</v>
      </c>
      <c r="S233">
        <v>37</v>
      </c>
      <c r="T233">
        <v>61.1</v>
      </c>
      <c r="U233">
        <v>78.599999999999994</v>
      </c>
      <c r="V233">
        <v>86.1</v>
      </c>
      <c r="W233">
        <v>72.5</v>
      </c>
      <c r="X233">
        <v>32.299999999999997</v>
      </c>
      <c r="Y233">
        <v>78.900000000000006</v>
      </c>
      <c r="Z233">
        <v>38.799999999999997</v>
      </c>
      <c r="AA233">
        <v>56.5</v>
      </c>
      <c r="AB233">
        <v>33.9</v>
      </c>
      <c r="AC233">
        <v>26.4</v>
      </c>
      <c r="AD233">
        <v>44.9</v>
      </c>
      <c r="AE233">
        <v>37.799999999999997</v>
      </c>
      <c r="AF233">
        <v>72.2</v>
      </c>
      <c r="AG233">
        <v>89.9</v>
      </c>
      <c r="AH233">
        <v>92.9</v>
      </c>
      <c r="AI233">
        <v>136.69999999999999</v>
      </c>
      <c r="AJ233">
        <v>95.8</v>
      </c>
      <c r="AK233">
        <v>84.4</v>
      </c>
      <c r="AL233">
        <v>54.5</v>
      </c>
      <c r="AM233">
        <v>33.1</v>
      </c>
      <c r="AN233">
        <v>38.1</v>
      </c>
      <c r="AO233">
        <v>68.3</v>
      </c>
      <c r="AP233">
        <v>100</v>
      </c>
      <c r="AQ233">
        <v>130.5</v>
      </c>
      <c r="AR233">
        <v>139.19999999999999</v>
      </c>
      <c r="AS233">
        <v>80.2</v>
      </c>
      <c r="AT233">
        <v>56.9</v>
      </c>
      <c r="AU233">
        <v>42.3</v>
      </c>
      <c r="AV233">
        <v>42</v>
      </c>
      <c r="AW233">
        <v>33.1</v>
      </c>
      <c r="AX233">
        <v>28.6</v>
      </c>
      <c r="AY233">
        <v>41.2</v>
      </c>
      <c r="AZ233">
        <v>49.4</v>
      </c>
      <c r="BA233">
        <v>119.8</v>
      </c>
      <c r="BB233">
        <v>88</v>
      </c>
      <c r="BC233">
        <v>107.3</v>
      </c>
      <c r="BD233">
        <v>98.5</v>
      </c>
      <c r="BE233">
        <v>70.7</v>
      </c>
      <c r="BF233">
        <v>73.3</v>
      </c>
      <c r="BG233">
        <v>34.6</v>
      </c>
      <c r="BH233">
        <v>23.2</v>
      </c>
      <c r="BI233">
        <v>20.7</v>
      </c>
      <c r="BJ233">
        <v>9.1999999999999993</v>
      </c>
      <c r="BK233">
        <v>25.3</v>
      </c>
      <c r="BL233">
        <v>48.4</v>
      </c>
      <c r="BM233">
        <v>67</v>
      </c>
      <c r="BN233">
        <v>61.4</v>
      </c>
      <c r="BO233">
        <v>61.7</v>
      </c>
      <c r="BP233">
        <v>57.4</v>
      </c>
      <c r="BQ233">
        <v>38.799999999999997</v>
      </c>
      <c r="BR233">
        <v>25.2</v>
      </c>
      <c r="BS233">
        <v>14.1</v>
      </c>
      <c r="BT233">
        <v>15.6</v>
      </c>
      <c r="BU233">
        <v>5.4</v>
      </c>
      <c r="BV233">
        <v>16.600000000000001</v>
      </c>
      <c r="BW233">
        <v>55.9</v>
      </c>
      <c r="BX233">
        <v>96.6</v>
      </c>
      <c r="BY233">
        <v>-100</v>
      </c>
    </row>
    <row r="234" spans="2:77" x14ac:dyDescent="0.15">
      <c r="B234">
        <v>8</v>
      </c>
      <c r="C234">
        <v>10</v>
      </c>
      <c r="D234">
        <v>45.2</v>
      </c>
      <c r="E234">
        <v>36.299999999999997</v>
      </c>
      <c r="F234">
        <v>42.7</v>
      </c>
      <c r="G234">
        <v>25</v>
      </c>
      <c r="H234">
        <v>26.4</v>
      </c>
      <c r="I234">
        <v>47.2</v>
      </c>
      <c r="J234">
        <v>80.599999999999994</v>
      </c>
      <c r="K234">
        <v>82</v>
      </c>
      <c r="L234">
        <v>113.6</v>
      </c>
      <c r="M234">
        <v>78.5</v>
      </c>
      <c r="N234">
        <v>73.599999999999994</v>
      </c>
      <c r="O234">
        <v>53.6</v>
      </c>
      <c r="P234">
        <v>47.7</v>
      </c>
      <c r="Q234">
        <v>30.5</v>
      </c>
      <c r="R234">
        <v>18.899999999999999</v>
      </c>
      <c r="S234">
        <v>36.799999999999997</v>
      </c>
      <c r="T234">
        <v>59.5</v>
      </c>
      <c r="U234">
        <v>76.8</v>
      </c>
      <c r="V234">
        <v>86</v>
      </c>
      <c r="W234">
        <v>72.7</v>
      </c>
      <c r="X234">
        <v>36.4</v>
      </c>
      <c r="Y234">
        <v>72.099999999999994</v>
      </c>
      <c r="Z234">
        <v>37.200000000000003</v>
      </c>
      <c r="AA234">
        <v>57.1</v>
      </c>
      <c r="AB234">
        <v>32.9</v>
      </c>
      <c r="AC234">
        <v>25.3</v>
      </c>
      <c r="AD234">
        <v>44.4</v>
      </c>
      <c r="AE234">
        <v>37.9</v>
      </c>
      <c r="AF234">
        <v>70.900000000000006</v>
      </c>
      <c r="AG234">
        <v>87.1</v>
      </c>
      <c r="AH234">
        <v>108.3</v>
      </c>
      <c r="AI234">
        <v>139.1</v>
      </c>
      <c r="AJ234">
        <v>95.3</v>
      </c>
      <c r="AK234">
        <v>83.4</v>
      </c>
      <c r="AL234">
        <v>54.8</v>
      </c>
      <c r="AM234">
        <v>33.200000000000003</v>
      </c>
      <c r="AN234">
        <v>36.5</v>
      </c>
      <c r="AO234">
        <v>69.400000000000006</v>
      </c>
      <c r="AP234">
        <v>110.1</v>
      </c>
      <c r="AQ234">
        <v>129.30000000000001</v>
      </c>
      <c r="AR234">
        <v>140.5</v>
      </c>
      <c r="AS234">
        <v>80.7</v>
      </c>
      <c r="AT234">
        <v>56.2</v>
      </c>
      <c r="AU234">
        <v>44.2</v>
      </c>
      <c r="AV234">
        <v>41.1</v>
      </c>
      <c r="AW234">
        <v>35.799999999999997</v>
      </c>
      <c r="AX234">
        <v>29.3</v>
      </c>
      <c r="AY234">
        <v>45.8</v>
      </c>
      <c r="AZ234">
        <v>49.2</v>
      </c>
      <c r="BA234">
        <v>122.8</v>
      </c>
      <c r="BB234">
        <v>87.1</v>
      </c>
      <c r="BC234">
        <v>106.3</v>
      </c>
      <c r="BD234">
        <v>99.7</v>
      </c>
      <c r="BE234">
        <v>69.8</v>
      </c>
      <c r="BF234">
        <v>72.900000000000006</v>
      </c>
      <c r="BG234">
        <v>33.9</v>
      </c>
      <c r="BH234">
        <v>21.8</v>
      </c>
      <c r="BI234">
        <v>23.6</v>
      </c>
      <c r="BJ234">
        <v>9</v>
      </c>
      <c r="BK234">
        <v>25.3</v>
      </c>
      <c r="BL234">
        <v>46.3</v>
      </c>
      <c r="BM234">
        <v>66.400000000000006</v>
      </c>
      <c r="BN234">
        <v>63.4</v>
      </c>
      <c r="BO234">
        <v>59.5</v>
      </c>
      <c r="BP234">
        <v>57.4</v>
      </c>
      <c r="BQ234">
        <v>40.799999999999997</v>
      </c>
      <c r="BR234">
        <v>22.2</v>
      </c>
      <c r="BS234">
        <v>13.9</v>
      </c>
      <c r="BT234">
        <v>15.9</v>
      </c>
      <c r="BU234">
        <v>3.6</v>
      </c>
      <c r="BV234">
        <v>15.5</v>
      </c>
      <c r="BW234">
        <v>59.1</v>
      </c>
      <c r="BX234">
        <v>91.1</v>
      </c>
      <c r="BY234">
        <v>-100</v>
      </c>
    </row>
    <row r="235" spans="2:77" x14ac:dyDescent="0.15">
      <c r="B235">
        <v>8</v>
      </c>
      <c r="C235">
        <v>11</v>
      </c>
      <c r="D235">
        <v>51.3</v>
      </c>
      <c r="E235">
        <v>37.4</v>
      </c>
      <c r="F235">
        <v>38.6</v>
      </c>
      <c r="G235">
        <v>20.7</v>
      </c>
      <c r="H235">
        <v>27.8</v>
      </c>
      <c r="I235">
        <v>53.2</v>
      </c>
      <c r="J235">
        <v>78.900000000000006</v>
      </c>
      <c r="K235">
        <v>87.8</v>
      </c>
      <c r="L235">
        <v>107.8</v>
      </c>
      <c r="M235">
        <v>78.7</v>
      </c>
      <c r="N235">
        <v>69.900000000000006</v>
      </c>
      <c r="O235">
        <v>51.3</v>
      </c>
      <c r="P235">
        <v>45.1</v>
      </c>
      <c r="Q235">
        <v>33</v>
      </c>
      <c r="R235">
        <v>18.8</v>
      </c>
      <c r="S235">
        <v>37</v>
      </c>
      <c r="T235">
        <v>63.2</v>
      </c>
      <c r="U235">
        <v>73.3</v>
      </c>
      <c r="V235">
        <v>85.3</v>
      </c>
      <c r="W235">
        <v>72.900000000000006</v>
      </c>
      <c r="X235">
        <v>40</v>
      </c>
      <c r="Y235">
        <v>67</v>
      </c>
      <c r="Z235">
        <v>36.200000000000003</v>
      </c>
      <c r="AA235">
        <v>55.4</v>
      </c>
      <c r="AB235">
        <v>31.4</v>
      </c>
      <c r="AC235">
        <v>22.7</v>
      </c>
      <c r="AD235">
        <v>43.4</v>
      </c>
      <c r="AE235">
        <v>36.200000000000003</v>
      </c>
      <c r="AF235">
        <v>73.8</v>
      </c>
      <c r="AG235">
        <v>85.4</v>
      </c>
      <c r="AH235">
        <v>113.3</v>
      </c>
      <c r="AI235">
        <v>140.5</v>
      </c>
      <c r="AJ235">
        <v>94.1</v>
      </c>
      <c r="AK235">
        <v>84.2</v>
      </c>
      <c r="AL235">
        <v>53.8</v>
      </c>
      <c r="AM235">
        <v>32</v>
      </c>
      <c r="AN235">
        <v>35.6</v>
      </c>
      <c r="AO235">
        <v>69.3</v>
      </c>
      <c r="AP235">
        <v>116</v>
      </c>
      <c r="AQ235">
        <v>128.30000000000001</v>
      </c>
      <c r="AR235">
        <v>139.6</v>
      </c>
      <c r="AS235">
        <v>78.5</v>
      </c>
      <c r="AT235">
        <v>55.9</v>
      </c>
      <c r="AU235">
        <v>49.2</v>
      </c>
      <c r="AV235">
        <v>40.799999999999997</v>
      </c>
      <c r="AW235">
        <v>37.299999999999997</v>
      </c>
      <c r="AX235">
        <v>28.2</v>
      </c>
      <c r="AY235">
        <v>46.1</v>
      </c>
      <c r="AZ235">
        <v>48</v>
      </c>
      <c r="BA235">
        <v>127.3</v>
      </c>
      <c r="BB235">
        <v>84.7</v>
      </c>
      <c r="BC235">
        <v>105</v>
      </c>
      <c r="BD235">
        <v>99.6</v>
      </c>
      <c r="BE235">
        <v>66.8</v>
      </c>
      <c r="BF235">
        <v>73.2</v>
      </c>
      <c r="BG235">
        <v>33.200000000000003</v>
      </c>
      <c r="BH235">
        <v>23.4</v>
      </c>
      <c r="BI235">
        <v>23.3</v>
      </c>
      <c r="BJ235">
        <v>6.4</v>
      </c>
      <c r="BK235">
        <v>26.7</v>
      </c>
      <c r="BL235">
        <v>44.8</v>
      </c>
      <c r="BM235">
        <v>67.099999999999994</v>
      </c>
      <c r="BN235">
        <v>64.7</v>
      </c>
      <c r="BO235">
        <v>61.6</v>
      </c>
      <c r="BP235">
        <v>62.7</v>
      </c>
      <c r="BQ235">
        <v>39.5</v>
      </c>
      <c r="BR235">
        <v>20.7</v>
      </c>
      <c r="BS235">
        <v>15</v>
      </c>
      <c r="BT235">
        <v>14.5</v>
      </c>
      <c r="BU235">
        <v>6.1</v>
      </c>
      <c r="BV235">
        <v>16</v>
      </c>
      <c r="BW235">
        <v>58.4</v>
      </c>
      <c r="BX235">
        <v>87.4</v>
      </c>
      <c r="BY235">
        <v>-100</v>
      </c>
    </row>
    <row r="236" spans="2:77" x14ac:dyDescent="0.15">
      <c r="B236">
        <v>8</v>
      </c>
      <c r="C236">
        <v>12</v>
      </c>
      <c r="D236">
        <v>53.8</v>
      </c>
      <c r="E236">
        <v>38.299999999999997</v>
      </c>
      <c r="F236">
        <v>38.700000000000003</v>
      </c>
      <c r="G236">
        <v>18.8</v>
      </c>
      <c r="H236">
        <v>31.6</v>
      </c>
      <c r="I236">
        <v>61.5</v>
      </c>
      <c r="J236">
        <v>80.900000000000006</v>
      </c>
      <c r="K236">
        <v>84.1</v>
      </c>
      <c r="L236">
        <v>111.3</v>
      </c>
      <c r="M236">
        <v>84.2</v>
      </c>
      <c r="N236">
        <v>71</v>
      </c>
      <c r="O236">
        <v>50.9</v>
      </c>
      <c r="P236">
        <v>44.7</v>
      </c>
      <c r="Q236">
        <v>36.9</v>
      </c>
      <c r="R236">
        <v>20.5</v>
      </c>
      <c r="S236">
        <v>36.299999999999997</v>
      </c>
      <c r="T236">
        <v>59.5</v>
      </c>
      <c r="U236">
        <v>68.400000000000006</v>
      </c>
      <c r="V236">
        <v>83.8</v>
      </c>
      <c r="W236">
        <v>73.400000000000006</v>
      </c>
      <c r="X236">
        <v>44.5</v>
      </c>
      <c r="Y236">
        <v>60.8</v>
      </c>
      <c r="Z236">
        <v>34.9</v>
      </c>
      <c r="AA236">
        <v>54.7</v>
      </c>
      <c r="AB236">
        <v>29.5</v>
      </c>
      <c r="AC236">
        <v>22.3</v>
      </c>
      <c r="AD236">
        <v>39</v>
      </c>
      <c r="AE236">
        <v>36.4</v>
      </c>
      <c r="AF236">
        <v>76.7</v>
      </c>
      <c r="AG236">
        <v>86.6</v>
      </c>
      <c r="AH236">
        <v>109.9</v>
      </c>
      <c r="AI236">
        <v>140.5</v>
      </c>
      <c r="AJ236">
        <v>88.2</v>
      </c>
      <c r="AK236">
        <v>84</v>
      </c>
      <c r="AL236">
        <v>52.5</v>
      </c>
      <c r="AM236">
        <v>31.4</v>
      </c>
      <c r="AN236">
        <v>36.299999999999997</v>
      </c>
      <c r="AO236">
        <v>70.2</v>
      </c>
      <c r="AP236">
        <v>113.8</v>
      </c>
      <c r="AQ236">
        <v>125.7</v>
      </c>
      <c r="AR236">
        <v>138</v>
      </c>
      <c r="AS236">
        <v>74.7</v>
      </c>
      <c r="AT236">
        <v>53.9</v>
      </c>
      <c r="AU236">
        <v>52.5</v>
      </c>
      <c r="AV236">
        <v>41.1</v>
      </c>
      <c r="AW236">
        <v>37.1</v>
      </c>
      <c r="AX236">
        <v>28.4</v>
      </c>
      <c r="AY236">
        <v>45.6</v>
      </c>
      <c r="AZ236">
        <v>44.9</v>
      </c>
      <c r="BA236">
        <v>129.9</v>
      </c>
      <c r="BB236">
        <v>84.8</v>
      </c>
      <c r="BC236">
        <v>100.5</v>
      </c>
      <c r="BD236">
        <v>99.5</v>
      </c>
      <c r="BE236">
        <v>64.599999999999994</v>
      </c>
      <c r="BF236">
        <v>69.7</v>
      </c>
      <c r="BG236">
        <v>32.799999999999997</v>
      </c>
      <c r="BH236">
        <v>23.5</v>
      </c>
      <c r="BI236">
        <v>23.8</v>
      </c>
      <c r="BJ236">
        <v>6</v>
      </c>
      <c r="BK236">
        <v>26.5</v>
      </c>
      <c r="BL236">
        <v>46.4</v>
      </c>
      <c r="BM236">
        <v>65.3</v>
      </c>
      <c r="BN236">
        <v>63.5</v>
      </c>
      <c r="BO236">
        <v>64</v>
      </c>
      <c r="BP236">
        <v>67.400000000000006</v>
      </c>
      <c r="BQ236">
        <v>37.5</v>
      </c>
      <c r="BR236">
        <v>22.9</v>
      </c>
      <c r="BS236">
        <v>14.8</v>
      </c>
      <c r="BT236">
        <v>14.9</v>
      </c>
      <c r="BU236">
        <v>9.9</v>
      </c>
      <c r="BV236">
        <v>17</v>
      </c>
      <c r="BW236">
        <v>56.9</v>
      </c>
      <c r="BX236">
        <v>83.3</v>
      </c>
      <c r="BY236">
        <v>-100</v>
      </c>
    </row>
    <row r="237" spans="2:77" x14ac:dyDescent="0.15">
      <c r="B237">
        <v>8</v>
      </c>
      <c r="C237">
        <v>13</v>
      </c>
      <c r="D237">
        <v>64.7</v>
      </c>
      <c r="E237">
        <v>34.700000000000003</v>
      </c>
      <c r="F237">
        <v>43.6</v>
      </c>
      <c r="G237">
        <v>22.3</v>
      </c>
      <c r="H237">
        <v>31.7</v>
      </c>
      <c r="I237">
        <v>66</v>
      </c>
      <c r="J237">
        <v>76</v>
      </c>
      <c r="K237">
        <v>81.599999999999994</v>
      </c>
      <c r="L237">
        <v>107.9</v>
      </c>
      <c r="M237">
        <v>84.1</v>
      </c>
      <c r="N237">
        <v>72.400000000000006</v>
      </c>
      <c r="O237">
        <v>46.9</v>
      </c>
      <c r="P237">
        <v>46.2</v>
      </c>
      <c r="Q237">
        <v>36.1</v>
      </c>
      <c r="R237">
        <v>17.7</v>
      </c>
      <c r="S237">
        <v>35.4</v>
      </c>
      <c r="T237">
        <v>54.3</v>
      </c>
      <c r="U237">
        <v>61.3</v>
      </c>
      <c r="V237">
        <v>83.4</v>
      </c>
      <c r="W237">
        <v>74.8</v>
      </c>
      <c r="X237">
        <v>44.7</v>
      </c>
      <c r="Y237">
        <v>55.8</v>
      </c>
      <c r="Z237">
        <v>34.9</v>
      </c>
      <c r="AA237">
        <v>53.9</v>
      </c>
      <c r="AB237">
        <v>28.3</v>
      </c>
      <c r="AC237">
        <v>22.9</v>
      </c>
      <c r="AD237">
        <v>36.6</v>
      </c>
      <c r="AE237">
        <v>35.799999999999997</v>
      </c>
      <c r="AF237">
        <v>81.599999999999994</v>
      </c>
      <c r="AG237">
        <v>88.4</v>
      </c>
      <c r="AH237">
        <v>107.9</v>
      </c>
      <c r="AI237">
        <v>135.6</v>
      </c>
      <c r="AJ237">
        <v>83.9</v>
      </c>
      <c r="AK237">
        <v>82.2</v>
      </c>
      <c r="AL237">
        <v>55.1</v>
      </c>
      <c r="AM237">
        <v>31.3</v>
      </c>
      <c r="AN237">
        <v>35.6</v>
      </c>
      <c r="AO237">
        <v>70.3</v>
      </c>
      <c r="AP237">
        <v>110.8</v>
      </c>
      <c r="AQ237">
        <v>124</v>
      </c>
      <c r="AR237">
        <v>142.5</v>
      </c>
      <c r="AS237">
        <v>72.099999999999994</v>
      </c>
      <c r="AT237">
        <v>51.2</v>
      </c>
      <c r="AU237">
        <v>51.4</v>
      </c>
      <c r="AV237">
        <v>40.200000000000003</v>
      </c>
      <c r="AW237">
        <v>36.299999999999997</v>
      </c>
      <c r="AX237">
        <v>27.9</v>
      </c>
      <c r="AY237">
        <v>43.5</v>
      </c>
      <c r="AZ237">
        <v>44.3</v>
      </c>
      <c r="BA237">
        <v>126.4</v>
      </c>
      <c r="BB237">
        <v>87.4</v>
      </c>
      <c r="BC237">
        <v>99.2</v>
      </c>
      <c r="BD237">
        <v>98.1</v>
      </c>
      <c r="BE237">
        <v>62.4</v>
      </c>
      <c r="BF237">
        <v>70.599999999999994</v>
      </c>
      <c r="BG237">
        <v>31.9</v>
      </c>
      <c r="BH237">
        <v>22</v>
      </c>
      <c r="BI237">
        <v>23.5</v>
      </c>
      <c r="BJ237">
        <v>5.6</v>
      </c>
      <c r="BK237">
        <v>25.9</v>
      </c>
      <c r="BL237">
        <v>45.8</v>
      </c>
      <c r="BM237">
        <v>68.3</v>
      </c>
      <c r="BN237">
        <v>62</v>
      </c>
      <c r="BO237">
        <v>64.7</v>
      </c>
      <c r="BP237">
        <v>62.1</v>
      </c>
      <c r="BQ237">
        <v>34.1</v>
      </c>
      <c r="BR237">
        <v>22.6</v>
      </c>
      <c r="BS237">
        <v>13.4</v>
      </c>
      <c r="BT237">
        <v>16.100000000000001</v>
      </c>
      <c r="BU237">
        <v>12.2</v>
      </c>
      <c r="BV237">
        <v>14.8</v>
      </c>
      <c r="BW237">
        <v>54.6</v>
      </c>
      <c r="BX237">
        <v>80.400000000000006</v>
      </c>
      <c r="BY237">
        <v>-100</v>
      </c>
    </row>
    <row r="238" spans="2:77" x14ac:dyDescent="0.15">
      <c r="B238">
        <v>8</v>
      </c>
      <c r="C238">
        <v>14</v>
      </c>
      <c r="D238">
        <v>70.599999999999994</v>
      </c>
      <c r="E238">
        <v>31.1</v>
      </c>
      <c r="F238">
        <v>42.1</v>
      </c>
      <c r="G238">
        <v>25.9</v>
      </c>
      <c r="H238">
        <v>32.6</v>
      </c>
      <c r="I238">
        <v>63.1</v>
      </c>
      <c r="J238">
        <v>76.599999999999994</v>
      </c>
      <c r="K238">
        <v>82.4</v>
      </c>
      <c r="L238">
        <v>106.5</v>
      </c>
      <c r="M238">
        <v>82.8</v>
      </c>
      <c r="N238">
        <v>68</v>
      </c>
      <c r="O238">
        <v>49.1</v>
      </c>
      <c r="P238">
        <v>42.8</v>
      </c>
      <c r="Q238">
        <v>36.200000000000003</v>
      </c>
      <c r="R238">
        <v>17.399999999999999</v>
      </c>
      <c r="S238">
        <v>37</v>
      </c>
      <c r="T238">
        <v>55.1</v>
      </c>
      <c r="U238">
        <v>65.400000000000006</v>
      </c>
      <c r="V238">
        <v>82.6</v>
      </c>
      <c r="W238">
        <v>73.7</v>
      </c>
      <c r="X238">
        <v>44.4</v>
      </c>
      <c r="Y238">
        <v>53.1</v>
      </c>
      <c r="Z238">
        <v>35.700000000000003</v>
      </c>
      <c r="AA238">
        <v>54.6</v>
      </c>
      <c r="AB238">
        <v>34</v>
      </c>
      <c r="AC238">
        <v>25.4</v>
      </c>
      <c r="AD238">
        <v>40.9</v>
      </c>
      <c r="AE238">
        <v>34.4</v>
      </c>
      <c r="AF238">
        <v>84.5</v>
      </c>
      <c r="AG238">
        <v>89</v>
      </c>
      <c r="AH238">
        <v>104.4</v>
      </c>
      <c r="AI238">
        <v>131.30000000000001</v>
      </c>
      <c r="AJ238">
        <v>83.6</v>
      </c>
      <c r="AK238">
        <v>83.8</v>
      </c>
      <c r="AL238">
        <v>54.1</v>
      </c>
      <c r="AM238">
        <v>30.4</v>
      </c>
      <c r="AN238">
        <v>37.700000000000003</v>
      </c>
      <c r="AO238">
        <v>70.3</v>
      </c>
      <c r="AP238">
        <v>117.9</v>
      </c>
      <c r="AQ238">
        <v>127.9</v>
      </c>
      <c r="AR238">
        <v>140</v>
      </c>
      <c r="AS238">
        <v>70.099999999999994</v>
      </c>
      <c r="AT238">
        <v>50.4</v>
      </c>
      <c r="AU238">
        <v>48.3</v>
      </c>
      <c r="AV238">
        <v>40.4</v>
      </c>
      <c r="AW238">
        <v>35.1</v>
      </c>
      <c r="AX238">
        <v>25.9</v>
      </c>
      <c r="AY238">
        <v>44.5</v>
      </c>
      <c r="AZ238">
        <v>44.7</v>
      </c>
      <c r="BA238">
        <v>121.8</v>
      </c>
      <c r="BB238">
        <v>87.7</v>
      </c>
      <c r="BC238">
        <v>95.8</v>
      </c>
      <c r="BD238">
        <v>96.9</v>
      </c>
      <c r="BE238">
        <v>64.3</v>
      </c>
      <c r="BF238">
        <v>70.2</v>
      </c>
      <c r="BG238">
        <v>31.2</v>
      </c>
      <c r="BH238">
        <v>20.3</v>
      </c>
      <c r="BI238">
        <v>22.8</v>
      </c>
      <c r="BJ238">
        <v>5.0999999999999996</v>
      </c>
      <c r="BK238">
        <v>25.4</v>
      </c>
      <c r="BL238">
        <v>45.8</v>
      </c>
      <c r="BM238">
        <v>68.3</v>
      </c>
      <c r="BN238">
        <v>60.3</v>
      </c>
      <c r="BO238">
        <v>63.7</v>
      </c>
      <c r="BP238">
        <v>61.4</v>
      </c>
      <c r="BQ238">
        <v>31.2</v>
      </c>
      <c r="BR238">
        <v>23</v>
      </c>
      <c r="BS238">
        <v>11.8</v>
      </c>
      <c r="BT238">
        <v>14.8</v>
      </c>
      <c r="BU238">
        <v>13.5</v>
      </c>
      <c r="BV238">
        <v>12.6</v>
      </c>
      <c r="BW238">
        <v>51.4</v>
      </c>
      <c r="BX238">
        <v>80.3</v>
      </c>
      <c r="BY238">
        <v>-100</v>
      </c>
    </row>
    <row r="239" spans="2:77" x14ac:dyDescent="0.15">
      <c r="B239">
        <v>8</v>
      </c>
      <c r="C239">
        <v>15</v>
      </c>
      <c r="D239">
        <v>68.2</v>
      </c>
      <c r="E239">
        <v>25.3</v>
      </c>
      <c r="F239">
        <v>42.2</v>
      </c>
      <c r="G239">
        <v>-100</v>
      </c>
      <c r="H239">
        <v>36.1</v>
      </c>
      <c r="I239">
        <v>58.4</v>
      </c>
      <c r="J239">
        <v>74.900000000000006</v>
      </c>
      <c r="K239">
        <v>86.1</v>
      </c>
      <c r="L239">
        <v>105.6</v>
      </c>
      <c r="M239">
        <v>93.8</v>
      </c>
      <c r="N239">
        <v>66.099999999999994</v>
      </c>
      <c r="O239">
        <v>49.2</v>
      </c>
      <c r="P239">
        <v>45.2</v>
      </c>
      <c r="Q239">
        <v>33.700000000000003</v>
      </c>
      <c r="R239">
        <v>18.2</v>
      </c>
      <c r="S239">
        <v>36.299999999999997</v>
      </c>
      <c r="T239">
        <v>56.7</v>
      </c>
      <c r="U239">
        <v>70.8</v>
      </c>
      <c r="V239">
        <v>84.6</v>
      </c>
      <c r="W239">
        <v>72.900000000000006</v>
      </c>
      <c r="X239">
        <v>42.9</v>
      </c>
      <c r="Y239">
        <v>52.2</v>
      </c>
      <c r="Z239">
        <v>35</v>
      </c>
      <c r="AA239">
        <v>53.8</v>
      </c>
      <c r="AB239">
        <v>35.6</v>
      </c>
      <c r="AC239">
        <v>28.9</v>
      </c>
      <c r="AD239">
        <v>42.6</v>
      </c>
      <c r="AE239">
        <v>33.5</v>
      </c>
      <c r="AF239">
        <v>83.5</v>
      </c>
      <c r="AG239">
        <v>90.3</v>
      </c>
      <c r="AH239">
        <v>102.7</v>
      </c>
      <c r="AI239">
        <v>126.6</v>
      </c>
      <c r="AJ239">
        <v>89.2</v>
      </c>
      <c r="AK239">
        <v>82.5</v>
      </c>
      <c r="AL239">
        <v>51.8</v>
      </c>
      <c r="AM239">
        <v>30.4</v>
      </c>
      <c r="AN239">
        <v>38.1</v>
      </c>
      <c r="AO239">
        <v>71.099999999999994</v>
      </c>
      <c r="AP239">
        <v>126.6</v>
      </c>
      <c r="AQ239">
        <v>128.69999999999999</v>
      </c>
      <c r="AR239">
        <v>139.5</v>
      </c>
      <c r="AS239">
        <v>69.2</v>
      </c>
      <c r="AT239">
        <v>50.7</v>
      </c>
      <c r="AU239">
        <v>46.9</v>
      </c>
      <c r="AV239">
        <v>39.200000000000003</v>
      </c>
      <c r="AW239">
        <v>35.1</v>
      </c>
      <c r="AX239">
        <v>25.1</v>
      </c>
      <c r="AY239">
        <v>45.4</v>
      </c>
      <c r="AZ239">
        <v>45.2</v>
      </c>
      <c r="BA239">
        <v>123.2</v>
      </c>
      <c r="BB239">
        <v>83.9</v>
      </c>
      <c r="BC239">
        <v>95.5</v>
      </c>
      <c r="BD239">
        <v>98.2</v>
      </c>
      <c r="BE239">
        <v>66</v>
      </c>
      <c r="BF239">
        <v>67.900000000000006</v>
      </c>
      <c r="BG239">
        <v>31.5</v>
      </c>
      <c r="BH239">
        <v>21</v>
      </c>
      <c r="BI239">
        <v>22</v>
      </c>
      <c r="BJ239">
        <v>5</v>
      </c>
      <c r="BK239">
        <v>24</v>
      </c>
      <c r="BL239">
        <v>45.9</v>
      </c>
      <c r="BM239">
        <v>67.400000000000006</v>
      </c>
      <c r="BN239">
        <v>59.8</v>
      </c>
      <c r="BO239">
        <v>62.4</v>
      </c>
      <c r="BP239">
        <v>68.5</v>
      </c>
      <c r="BQ239">
        <v>30</v>
      </c>
      <c r="BR239">
        <v>25.2</v>
      </c>
      <c r="BS239">
        <v>11.2</v>
      </c>
      <c r="BT239">
        <v>14.3</v>
      </c>
      <c r="BU239">
        <v>12.8</v>
      </c>
      <c r="BV239">
        <v>12.7</v>
      </c>
      <c r="BW239">
        <v>45.4</v>
      </c>
      <c r="BX239">
        <v>79.5</v>
      </c>
      <c r="BY239">
        <v>-100</v>
      </c>
    </row>
    <row r="240" spans="2:77" x14ac:dyDescent="0.15">
      <c r="B240">
        <v>8</v>
      </c>
      <c r="C240">
        <v>16</v>
      </c>
      <c r="D240">
        <v>78.2</v>
      </c>
      <c r="E240">
        <v>26.4</v>
      </c>
      <c r="F240">
        <v>41.7</v>
      </c>
      <c r="G240">
        <v>27.9</v>
      </c>
      <c r="H240">
        <v>34.5</v>
      </c>
      <c r="I240">
        <v>56.4</v>
      </c>
      <c r="J240">
        <v>75.599999999999994</v>
      </c>
      <c r="K240">
        <v>84.9</v>
      </c>
      <c r="L240">
        <v>111.3</v>
      </c>
      <c r="M240">
        <v>93.5</v>
      </c>
      <c r="N240">
        <v>63.7</v>
      </c>
      <c r="O240">
        <v>49</v>
      </c>
      <c r="P240">
        <v>41.7</v>
      </c>
      <c r="Q240">
        <v>31.8</v>
      </c>
      <c r="R240">
        <v>26.4</v>
      </c>
      <c r="S240">
        <v>37.799999999999997</v>
      </c>
      <c r="T240">
        <v>55.1</v>
      </c>
      <c r="U240">
        <v>69.400000000000006</v>
      </c>
      <c r="V240">
        <v>86.1</v>
      </c>
      <c r="W240">
        <v>77.2</v>
      </c>
      <c r="X240">
        <v>41.4</v>
      </c>
      <c r="Y240">
        <v>51.5</v>
      </c>
      <c r="Z240">
        <v>32.799999999999997</v>
      </c>
      <c r="AA240">
        <v>52.5</v>
      </c>
      <c r="AB240">
        <v>36.200000000000003</v>
      </c>
      <c r="AC240">
        <v>30.2</v>
      </c>
      <c r="AD240">
        <v>42.7</v>
      </c>
      <c r="AE240">
        <v>33.6</v>
      </c>
      <c r="AF240">
        <v>81.2</v>
      </c>
      <c r="AG240">
        <v>94.8</v>
      </c>
      <c r="AH240">
        <v>99.8</v>
      </c>
      <c r="AI240">
        <v>124.5</v>
      </c>
      <c r="AJ240">
        <v>92.3</v>
      </c>
      <c r="AK240">
        <v>80.8</v>
      </c>
      <c r="AL240">
        <v>51.2</v>
      </c>
      <c r="AM240">
        <v>30</v>
      </c>
      <c r="AN240">
        <v>38</v>
      </c>
      <c r="AO240">
        <v>70.400000000000006</v>
      </c>
      <c r="AP240">
        <v>10116.299999999999</v>
      </c>
      <c r="AQ240">
        <v>138.19999999999999</v>
      </c>
      <c r="AR240">
        <v>140.6</v>
      </c>
      <c r="AS240">
        <v>69.400000000000006</v>
      </c>
      <c r="AT240">
        <v>50.1</v>
      </c>
      <c r="AU240">
        <v>46.3</v>
      </c>
      <c r="AV240">
        <v>38.4</v>
      </c>
      <c r="AW240">
        <v>33.9</v>
      </c>
      <c r="AX240">
        <v>25.5</v>
      </c>
      <c r="AY240">
        <v>44.1</v>
      </c>
      <c r="AZ240">
        <v>51.5</v>
      </c>
      <c r="BA240">
        <v>120.1</v>
      </c>
      <c r="BB240">
        <v>81.7</v>
      </c>
      <c r="BC240">
        <v>98.5</v>
      </c>
      <c r="BD240">
        <v>100.3</v>
      </c>
      <c r="BE240">
        <v>64.599999999999994</v>
      </c>
      <c r="BF240">
        <v>68.599999999999994</v>
      </c>
      <c r="BG240">
        <v>31.4</v>
      </c>
      <c r="BH240">
        <v>22.5</v>
      </c>
      <c r="BI240">
        <v>18.8</v>
      </c>
      <c r="BJ240">
        <v>3.6</v>
      </c>
      <c r="BK240">
        <v>24.4</v>
      </c>
      <c r="BL240">
        <v>49</v>
      </c>
      <c r="BM240">
        <v>66.099999999999994</v>
      </c>
      <c r="BN240">
        <v>59.7</v>
      </c>
      <c r="BO240">
        <v>59.5</v>
      </c>
      <c r="BP240">
        <v>70.099999999999994</v>
      </c>
      <c r="BQ240">
        <v>30.5</v>
      </c>
      <c r="BR240">
        <v>25.3</v>
      </c>
      <c r="BS240">
        <v>13.6</v>
      </c>
      <c r="BT240">
        <v>13.7</v>
      </c>
      <c r="BU240">
        <v>11.8</v>
      </c>
      <c r="BV240">
        <v>13.9</v>
      </c>
      <c r="BW240">
        <v>41.5</v>
      </c>
      <c r="BX240">
        <v>77</v>
      </c>
      <c r="BY240">
        <v>-100</v>
      </c>
    </row>
    <row r="241" spans="2:77" x14ac:dyDescent="0.15">
      <c r="B241">
        <v>8</v>
      </c>
      <c r="C241">
        <v>17</v>
      </c>
      <c r="D241">
        <v>74.599999999999994</v>
      </c>
      <c r="E241">
        <v>31.1</v>
      </c>
      <c r="F241">
        <v>41.7</v>
      </c>
      <c r="G241">
        <v>27.7</v>
      </c>
      <c r="H241">
        <v>34.9</v>
      </c>
      <c r="I241">
        <v>49.6</v>
      </c>
      <c r="J241">
        <v>74.8</v>
      </c>
      <c r="K241">
        <v>97.6</v>
      </c>
      <c r="L241">
        <v>95.2</v>
      </c>
      <c r="M241">
        <v>94.2</v>
      </c>
      <c r="N241">
        <v>65.8</v>
      </c>
      <c r="O241">
        <v>48.7</v>
      </c>
      <c r="P241">
        <v>44.5</v>
      </c>
      <c r="Q241">
        <v>30.1</v>
      </c>
      <c r="R241">
        <v>24.6</v>
      </c>
      <c r="S241">
        <v>36.799999999999997</v>
      </c>
      <c r="T241">
        <v>60</v>
      </c>
      <c r="U241">
        <v>73.2</v>
      </c>
      <c r="V241">
        <v>81.5</v>
      </c>
      <c r="W241">
        <v>98.8</v>
      </c>
      <c r="X241">
        <v>39.200000000000003</v>
      </c>
      <c r="Y241">
        <v>48.3</v>
      </c>
      <c r="Z241">
        <v>32.299999999999997</v>
      </c>
      <c r="AA241">
        <v>50.1</v>
      </c>
      <c r="AB241">
        <v>36.200000000000003</v>
      </c>
      <c r="AC241">
        <v>33.700000000000003</v>
      </c>
      <c r="AD241">
        <v>41.8</v>
      </c>
      <c r="AE241">
        <v>33.9</v>
      </c>
      <c r="AF241">
        <v>82.5</v>
      </c>
      <c r="AG241">
        <v>98.6</v>
      </c>
      <c r="AH241">
        <v>100</v>
      </c>
      <c r="AI241">
        <v>124.3</v>
      </c>
      <c r="AJ241">
        <v>92.1</v>
      </c>
      <c r="AK241">
        <v>78.7</v>
      </c>
      <c r="AL241">
        <v>50.2</v>
      </c>
      <c r="AM241">
        <v>29.6</v>
      </c>
      <c r="AN241">
        <v>39.1</v>
      </c>
      <c r="AO241">
        <v>68.400000000000006</v>
      </c>
      <c r="AP241">
        <v>10125.799999999999</v>
      </c>
      <c r="AQ241">
        <v>140.80000000000001</v>
      </c>
      <c r="AR241">
        <v>145.19999999999999</v>
      </c>
      <c r="AS241">
        <v>69.900000000000006</v>
      </c>
      <c r="AT241">
        <v>58.1</v>
      </c>
      <c r="AU241">
        <v>46.7</v>
      </c>
      <c r="AV241">
        <v>37.299999999999997</v>
      </c>
      <c r="AW241">
        <v>32.700000000000003</v>
      </c>
      <c r="AX241">
        <v>24.1</v>
      </c>
      <c r="AY241">
        <v>43.7</v>
      </c>
      <c r="AZ241">
        <v>53.6</v>
      </c>
      <c r="BA241">
        <v>115.7</v>
      </c>
      <c r="BB241">
        <v>88.1</v>
      </c>
      <c r="BC241">
        <v>99.1</v>
      </c>
      <c r="BD241">
        <v>102.3</v>
      </c>
      <c r="BE241">
        <v>69.599999999999994</v>
      </c>
      <c r="BF241">
        <v>65.7</v>
      </c>
      <c r="BG241">
        <v>35.6</v>
      </c>
      <c r="BH241">
        <v>22.3</v>
      </c>
      <c r="BI241">
        <v>18.2</v>
      </c>
      <c r="BJ241">
        <v>3.6</v>
      </c>
      <c r="BK241">
        <v>23.4</v>
      </c>
      <c r="BL241">
        <v>48.9</v>
      </c>
      <c r="BM241">
        <v>64.7</v>
      </c>
      <c r="BN241">
        <v>58.8</v>
      </c>
      <c r="BO241">
        <v>58.1</v>
      </c>
      <c r="BP241">
        <v>67.2</v>
      </c>
      <c r="BQ241">
        <v>30.8</v>
      </c>
      <c r="BR241">
        <v>26.8</v>
      </c>
      <c r="BS241">
        <v>15.4</v>
      </c>
      <c r="BT241">
        <v>14.1</v>
      </c>
      <c r="BU241">
        <v>11.6</v>
      </c>
      <c r="BV241">
        <v>13.4</v>
      </c>
      <c r="BW241">
        <v>47</v>
      </c>
      <c r="BX241">
        <v>76.400000000000006</v>
      </c>
      <c r="BY241">
        <v>-100</v>
      </c>
    </row>
    <row r="242" spans="2:77" x14ac:dyDescent="0.15">
      <c r="B242">
        <v>8</v>
      </c>
      <c r="C242">
        <v>18</v>
      </c>
      <c r="D242">
        <v>79.400000000000006</v>
      </c>
      <c r="E242">
        <v>34.6</v>
      </c>
      <c r="F242">
        <v>41.1</v>
      </c>
      <c r="G242">
        <v>25.8</v>
      </c>
      <c r="H242">
        <v>29.4</v>
      </c>
      <c r="I242">
        <v>45.7</v>
      </c>
      <c r="J242">
        <v>65.3</v>
      </c>
      <c r="K242">
        <v>108.3</v>
      </c>
      <c r="L242">
        <v>93.6</v>
      </c>
      <c r="M242">
        <v>91.2</v>
      </c>
      <c r="N242">
        <v>67.7</v>
      </c>
      <c r="O242">
        <v>47.8</v>
      </c>
      <c r="P242">
        <v>47.2</v>
      </c>
      <c r="Q242">
        <v>30.3</v>
      </c>
      <c r="R242">
        <v>23.6</v>
      </c>
      <c r="S242">
        <v>34.9</v>
      </c>
      <c r="T242">
        <v>61.7</v>
      </c>
      <c r="U242">
        <v>74.3</v>
      </c>
      <c r="V242">
        <v>82.1</v>
      </c>
      <c r="W242">
        <v>92.5</v>
      </c>
      <c r="X242">
        <v>37.9</v>
      </c>
      <c r="Y242">
        <v>49.2</v>
      </c>
      <c r="Z242">
        <v>29.4</v>
      </c>
      <c r="AA242">
        <v>47.8</v>
      </c>
      <c r="AB242">
        <v>33.5</v>
      </c>
      <c r="AC242">
        <v>36</v>
      </c>
      <c r="AD242">
        <v>41.1</v>
      </c>
      <c r="AE242">
        <v>39.5</v>
      </c>
      <c r="AF242">
        <v>88.9</v>
      </c>
      <c r="AG242">
        <v>96.3</v>
      </c>
      <c r="AH242">
        <v>100.1</v>
      </c>
      <c r="AI242">
        <v>121.9</v>
      </c>
      <c r="AJ242">
        <v>90.2</v>
      </c>
      <c r="AK242">
        <v>76.599999999999994</v>
      </c>
      <c r="AL242">
        <v>49.7</v>
      </c>
      <c r="AM242">
        <v>30.4</v>
      </c>
      <c r="AN242">
        <v>38.299999999999997</v>
      </c>
      <c r="AO242">
        <v>66.900000000000006</v>
      </c>
      <c r="AP242">
        <v>127</v>
      </c>
      <c r="AQ242">
        <v>140.80000000000001</v>
      </c>
      <c r="AR242">
        <v>145.5</v>
      </c>
      <c r="AS242">
        <v>71.7</v>
      </c>
      <c r="AT242">
        <v>59.4</v>
      </c>
      <c r="AU242">
        <v>44.7</v>
      </c>
      <c r="AV242">
        <v>39.1</v>
      </c>
      <c r="AW242">
        <v>32.299999999999997</v>
      </c>
      <c r="AX242">
        <v>24</v>
      </c>
      <c r="AY242">
        <v>41.7</v>
      </c>
      <c r="AZ242">
        <v>55.6</v>
      </c>
      <c r="BA242">
        <v>111.1</v>
      </c>
      <c r="BB242">
        <v>103.1</v>
      </c>
      <c r="BC242">
        <v>101.3</v>
      </c>
      <c r="BD242">
        <v>104.5</v>
      </c>
      <c r="BE242">
        <v>68.5</v>
      </c>
      <c r="BF242">
        <v>63.7</v>
      </c>
      <c r="BG242">
        <v>37.1</v>
      </c>
      <c r="BH242">
        <v>21.8</v>
      </c>
      <c r="BI242">
        <v>20.8</v>
      </c>
      <c r="BJ242">
        <v>3.8</v>
      </c>
      <c r="BK242">
        <v>23.8</v>
      </c>
      <c r="BL242">
        <v>48.3</v>
      </c>
      <c r="BM242">
        <v>62.5</v>
      </c>
      <c r="BN242">
        <v>59.1</v>
      </c>
      <c r="BO242">
        <v>58.8</v>
      </c>
      <c r="BP242">
        <v>63.6</v>
      </c>
      <c r="BQ242">
        <v>33.1</v>
      </c>
      <c r="BR242">
        <v>30.1</v>
      </c>
      <c r="BS242">
        <v>15.8</v>
      </c>
      <c r="BT242">
        <v>13.9</v>
      </c>
      <c r="BU242">
        <v>11.5</v>
      </c>
      <c r="BV242">
        <v>11.4</v>
      </c>
      <c r="BW242">
        <v>52.5</v>
      </c>
      <c r="BX242">
        <v>76.900000000000006</v>
      </c>
      <c r="BY242">
        <v>-100</v>
      </c>
    </row>
    <row r="243" spans="2:77" x14ac:dyDescent="0.15">
      <c r="B243">
        <v>8</v>
      </c>
      <c r="C243">
        <v>19</v>
      </c>
      <c r="D243">
        <v>74.599999999999994</v>
      </c>
      <c r="E243">
        <v>36.200000000000003</v>
      </c>
      <c r="F243">
        <v>39.9</v>
      </c>
      <c r="G243">
        <v>26.6</v>
      </c>
      <c r="H243">
        <v>24.8</v>
      </c>
      <c r="I243">
        <v>42.8</v>
      </c>
      <c r="J243">
        <v>56.9</v>
      </c>
      <c r="K243">
        <v>102.6</v>
      </c>
      <c r="L243">
        <v>102.4</v>
      </c>
      <c r="M243">
        <v>91.6</v>
      </c>
      <c r="N243">
        <v>65.3</v>
      </c>
      <c r="O243">
        <v>48</v>
      </c>
      <c r="P243">
        <v>48.4</v>
      </c>
      <c r="Q243">
        <v>29.1</v>
      </c>
      <c r="R243">
        <v>23.9</v>
      </c>
      <c r="S243">
        <v>36.4</v>
      </c>
      <c r="T243">
        <v>61.4</v>
      </c>
      <c r="U243">
        <v>74.599999999999994</v>
      </c>
      <c r="V243">
        <v>82.5</v>
      </c>
      <c r="W243">
        <v>84.7</v>
      </c>
      <c r="X243">
        <v>38.799999999999997</v>
      </c>
      <c r="Y243">
        <v>53.6</v>
      </c>
      <c r="Z243">
        <v>26.4</v>
      </c>
      <c r="AA243">
        <v>46.2</v>
      </c>
      <c r="AB243">
        <v>31.4</v>
      </c>
      <c r="AC243">
        <v>35</v>
      </c>
      <c r="AD243">
        <v>41.5</v>
      </c>
      <c r="AE243">
        <v>49.7</v>
      </c>
      <c r="AF243">
        <v>94</v>
      </c>
      <c r="AG243">
        <v>96.4</v>
      </c>
      <c r="AH243">
        <v>98.1</v>
      </c>
      <c r="AI243">
        <v>121.6</v>
      </c>
      <c r="AJ243">
        <v>86</v>
      </c>
      <c r="AK243">
        <v>77.900000000000006</v>
      </c>
      <c r="AL243">
        <v>49.9</v>
      </c>
      <c r="AM243">
        <v>30.4</v>
      </c>
      <c r="AN243">
        <v>38.5</v>
      </c>
      <c r="AO243">
        <v>64.900000000000006</v>
      </c>
      <c r="AP243">
        <v>136.4</v>
      </c>
      <c r="AQ243">
        <v>138.6</v>
      </c>
      <c r="AR243">
        <v>164</v>
      </c>
      <c r="AS243">
        <v>70.599999999999994</v>
      </c>
      <c r="AT243">
        <v>56.3</v>
      </c>
      <c r="AU243">
        <v>43</v>
      </c>
      <c r="AV243">
        <v>36.200000000000003</v>
      </c>
      <c r="AW243">
        <v>31</v>
      </c>
      <c r="AX243">
        <v>25.6</v>
      </c>
      <c r="AY243">
        <v>44.3</v>
      </c>
      <c r="AZ243">
        <v>61.4</v>
      </c>
      <c r="BA243">
        <v>107.3</v>
      </c>
      <c r="BB243">
        <v>98.4</v>
      </c>
      <c r="BC243">
        <v>113</v>
      </c>
      <c r="BD243">
        <v>102.2</v>
      </c>
      <c r="BE243">
        <v>64.900000000000006</v>
      </c>
      <c r="BF243">
        <v>62.5</v>
      </c>
      <c r="BG243">
        <v>37.799999999999997</v>
      </c>
      <c r="BH243">
        <v>23.8</v>
      </c>
      <c r="BI243">
        <v>21.9</v>
      </c>
      <c r="BJ243">
        <v>5.2</v>
      </c>
      <c r="BK243">
        <v>23.7</v>
      </c>
      <c r="BL243">
        <v>45</v>
      </c>
      <c r="BM243">
        <v>64.400000000000006</v>
      </c>
      <c r="BN243">
        <v>58.6</v>
      </c>
      <c r="BO243">
        <v>58</v>
      </c>
      <c r="BP243">
        <v>58.6</v>
      </c>
      <c r="BQ243">
        <v>34.799999999999997</v>
      </c>
      <c r="BR243">
        <v>33.700000000000003</v>
      </c>
      <c r="BS243">
        <v>15.7</v>
      </c>
      <c r="BT243">
        <v>12.6</v>
      </c>
      <c r="BU243">
        <v>10.8</v>
      </c>
      <c r="BV243">
        <v>7</v>
      </c>
      <c r="BW243">
        <v>56.5</v>
      </c>
      <c r="BX243">
        <v>79.099999999999994</v>
      </c>
      <c r="BY243">
        <v>-100</v>
      </c>
    </row>
    <row r="244" spans="2:77" x14ac:dyDescent="0.15">
      <c r="B244">
        <v>8</v>
      </c>
      <c r="C244">
        <v>20</v>
      </c>
      <c r="D244">
        <v>67.3</v>
      </c>
      <c r="E244">
        <v>34.200000000000003</v>
      </c>
      <c r="F244">
        <v>37.9</v>
      </c>
      <c r="G244">
        <v>26.6</v>
      </c>
      <c r="H244">
        <v>22.1</v>
      </c>
      <c r="I244">
        <v>41.9</v>
      </c>
      <c r="J244">
        <v>55.1</v>
      </c>
      <c r="K244">
        <v>98.1</v>
      </c>
      <c r="L244">
        <v>128.80000000000001</v>
      </c>
      <c r="M244">
        <v>91</v>
      </c>
      <c r="N244">
        <v>65.099999999999994</v>
      </c>
      <c r="O244">
        <v>46.6</v>
      </c>
      <c r="P244">
        <v>51.7</v>
      </c>
      <c r="Q244">
        <v>28</v>
      </c>
      <c r="R244">
        <v>23.3</v>
      </c>
      <c r="S244">
        <v>36.799999999999997</v>
      </c>
      <c r="T244">
        <v>61</v>
      </c>
      <c r="U244">
        <v>73.900000000000006</v>
      </c>
      <c r="V244">
        <v>79.3</v>
      </c>
      <c r="W244">
        <v>82.8</v>
      </c>
      <c r="X244">
        <v>38.799999999999997</v>
      </c>
      <c r="Y244">
        <v>54.9</v>
      </c>
      <c r="Z244">
        <v>24.3</v>
      </c>
      <c r="AA244">
        <v>49.9</v>
      </c>
      <c r="AB244">
        <v>27.7</v>
      </c>
      <c r="AC244">
        <v>33.5</v>
      </c>
      <c r="AD244">
        <v>39.6</v>
      </c>
      <c r="AE244">
        <v>47.2</v>
      </c>
      <c r="AF244">
        <v>123.7</v>
      </c>
      <c r="AG244">
        <v>96.9</v>
      </c>
      <c r="AH244">
        <v>94.4</v>
      </c>
      <c r="AI244">
        <v>121.5</v>
      </c>
      <c r="AJ244">
        <v>86.6</v>
      </c>
      <c r="AK244">
        <v>78.2</v>
      </c>
      <c r="AL244">
        <v>51.3</v>
      </c>
      <c r="AM244">
        <v>29.3</v>
      </c>
      <c r="AN244">
        <v>37.799999999999997</v>
      </c>
      <c r="AO244">
        <v>66.099999999999994</v>
      </c>
      <c r="AP244">
        <v>139</v>
      </c>
      <c r="AQ244">
        <v>137.30000000000001</v>
      </c>
      <c r="AR244">
        <v>160.6</v>
      </c>
      <c r="AS244">
        <v>70.3</v>
      </c>
      <c r="AT244">
        <v>53.4</v>
      </c>
      <c r="AU244">
        <v>41.7</v>
      </c>
      <c r="AV244">
        <v>35.200000000000003</v>
      </c>
      <c r="AW244">
        <v>30</v>
      </c>
      <c r="AX244">
        <v>24.6</v>
      </c>
      <c r="AY244">
        <v>44.4</v>
      </c>
      <c r="AZ244">
        <v>75.599999999999994</v>
      </c>
      <c r="BA244">
        <v>105.7</v>
      </c>
      <c r="BB244">
        <v>95.4</v>
      </c>
      <c r="BC244">
        <v>117.3</v>
      </c>
      <c r="BD244">
        <v>98.8</v>
      </c>
      <c r="BE244">
        <v>60.1</v>
      </c>
      <c r="BF244">
        <v>62.1</v>
      </c>
      <c r="BG244">
        <v>48</v>
      </c>
      <c r="BH244">
        <v>25</v>
      </c>
      <c r="BI244">
        <v>19.600000000000001</v>
      </c>
      <c r="BJ244">
        <v>6.8</v>
      </c>
      <c r="BK244">
        <v>22.2</v>
      </c>
      <c r="BL244">
        <v>42.2</v>
      </c>
      <c r="BM244">
        <v>65.8</v>
      </c>
      <c r="BN244">
        <v>59.2</v>
      </c>
      <c r="BO244">
        <v>58.2</v>
      </c>
      <c r="BP244">
        <v>58.8</v>
      </c>
      <c r="BQ244">
        <v>37.799999999999997</v>
      </c>
      <c r="BR244">
        <v>35.799999999999997</v>
      </c>
      <c r="BS244">
        <v>15</v>
      </c>
      <c r="BT244">
        <v>13.9</v>
      </c>
      <c r="BU244">
        <v>11.3</v>
      </c>
      <c r="BV244">
        <v>4</v>
      </c>
      <c r="BW244">
        <v>65.2</v>
      </c>
      <c r="BX244">
        <v>85.6</v>
      </c>
      <c r="BY244">
        <v>-100</v>
      </c>
    </row>
    <row r="245" spans="2:77" x14ac:dyDescent="0.15">
      <c r="B245">
        <v>8</v>
      </c>
      <c r="C245">
        <v>21</v>
      </c>
      <c r="D245">
        <v>66.599999999999994</v>
      </c>
      <c r="E245">
        <v>38.200000000000003</v>
      </c>
      <c r="F245">
        <v>36.6</v>
      </c>
      <c r="G245">
        <v>26.1</v>
      </c>
      <c r="H245">
        <v>21.3</v>
      </c>
      <c r="I245">
        <v>50.4</v>
      </c>
      <c r="J245">
        <v>55.9</v>
      </c>
      <c r="K245">
        <v>94.1</v>
      </c>
      <c r="L245">
        <v>119.4</v>
      </c>
      <c r="M245">
        <v>83.1</v>
      </c>
      <c r="N245">
        <v>61.4</v>
      </c>
      <c r="O245">
        <v>47.6</v>
      </c>
      <c r="P245">
        <v>53.2</v>
      </c>
      <c r="Q245">
        <v>26.9</v>
      </c>
      <c r="R245">
        <v>22.5</v>
      </c>
      <c r="S245">
        <v>36.200000000000003</v>
      </c>
      <c r="T245">
        <v>61.1</v>
      </c>
      <c r="U245">
        <v>72.400000000000006</v>
      </c>
      <c r="V245">
        <v>77.5</v>
      </c>
      <c r="W245">
        <v>84</v>
      </c>
      <c r="X245">
        <v>35.4</v>
      </c>
      <c r="Y245">
        <v>55.7</v>
      </c>
      <c r="Z245">
        <v>24.3</v>
      </c>
      <c r="AA245">
        <v>50.8</v>
      </c>
      <c r="AB245">
        <v>28.1</v>
      </c>
      <c r="AC245">
        <v>32.799999999999997</v>
      </c>
      <c r="AD245">
        <v>39.1</v>
      </c>
      <c r="AE245">
        <v>48</v>
      </c>
      <c r="AF245">
        <v>10125.299999999999</v>
      </c>
      <c r="AG245">
        <v>92.9</v>
      </c>
      <c r="AH245">
        <v>91</v>
      </c>
      <c r="AI245">
        <v>120.9</v>
      </c>
      <c r="AJ245">
        <v>82.2</v>
      </c>
      <c r="AK245">
        <v>78.8</v>
      </c>
      <c r="AL245">
        <v>50.3</v>
      </c>
      <c r="AM245">
        <v>32.799999999999997</v>
      </c>
      <c r="AN245">
        <v>35.9</v>
      </c>
      <c r="AO245">
        <v>68.099999999999994</v>
      </c>
      <c r="AP245">
        <v>134.30000000000001</v>
      </c>
      <c r="AQ245">
        <v>139.1</v>
      </c>
      <c r="AR245">
        <v>155.9</v>
      </c>
      <c r="AS245">
        <v>73.599999999999994</v>
      </c>
      <c r="AT245">
        <v>51</v>
      </c>
      <c r="AU245">
        <v>41.7</v>
      </c>
      <c r="AV245">
        <v>34.4</v>
      </c>
      <c r="AW245">
        <v>30.6</v>
      </c>
      <c r="AX245">
        <v>24.3</v>
      </c>
      <c r="AY245">
        <v>48.4</v>
      </c>
      <c r="AZ245">
        <v>77.2</v>
      </c>
      <c r="BA245">
        <v>102.8</v>
      </c>
      <c r="BB245">
        <v>93</v>
      </c>
      <c r="BC245">
        <v>112.6</v>
      </c>
      <c r="BD245">
        <v>97.8</v>
      </c>
      <c r="BE245">
        <v>66</v>
      </c>
      <c r="BF245">
        <v>62.7</v>
      </c>
      <c r="BG245">
        <v>48</v>
      </c>
      <c r="BH245">
        <v>24.1</v>
      </c>
      <c r="BI245">
        <v>18.2</v>
      </c>
      <c r="BJ245">
        <v>7.7</v>
      </c>
      <c r="BK245">
        <v>23</v>
      </c>
      <c r="BL245">
        <v>42.1</v>
      </c>
      <c r="BM245">
        <v>66.400000000000006</v>
      </c>
      <c r="BN245">
        <v>61.9</v>
      </c>
      <c r="BO245">
        <v>56.2</v>
      </c>
      <c r="BP245">
        <v>59.4</v>
      </c>
      <c r="BQ245">
        <v>40.1</v>
      </c>
      <c r="BR245">
        <v>36.299999999999997</v>
      </c>
      <c r="BS245">
        <v>15.5</v>
      </c>
      <c r="BT245">
        <v>13.1</v>
      </c>
      <c r="BU245">
        <v>11.2</v>
      </c>
      <c r="BV245">
        <v>5.3</v>
      </c>
      <c r="BW245">
        <v>66.599999999999994</v>
      </c>
      <c r="BX245">
        <v>85</v>
      </c>
      <c r="BY245">
        <v>-100</v>
      </c>
    </row>
    <row r="246" spans="2:77" x14ac:dyDescent="0.15">
      <c r="B246">
        <v>8</v>
      </c>
      <c r="C246">
        <v>22</v>
      </c>
      <c r="D246">
        <v>69.7</v>
      </c>
      <c r="E246">
        <v>41.8</v>
      </c>
      <c r="F246">
        <v>34.299999999999997</v>
      </c>
      <c r="G246">
        <v>25.3</v>
      </c>
      <c r="H246">
        <v>26.9</v>
      </c>
      <c r="I246">
        <v>54.7</v>
      </c>
      <c r="J246">
        <v>66.2</v>
      </c>
      <c r="K246">
        <v>100.2</v>
      </c>
      <c r="L246">
        <v>113.1</v>
      </c>
      <c r="M246">
        <v>78.5</v>
      </c>
      <c r="N246">
        <v>62.1</v>
      </c>
      <c r="O246">
        <v>51.1</v>
      </c>
      <c r="P246">
        <v>57.1</v>
      </c>
      <c r="Q246">
        <v>26.6</v>
      </c>
      <c r="R246">
        <v>23.3</v>
      </c>
      <c r="S246">
        <v>35.799999999999997</v>
      </c>
      <c r="T246">
        <v>61.2</v>
      </c>
      <c r="U246">
        <v>70.099999999999994</v>
      </c>
      <c r="V246">
        <v>76</v>
      </c>
      <c r="W246">
        <v>85.1</v>
      </c>
      <c r="X246">
        <v>31.3</v>
      </c>
      <c r="Y246">
        <v>55.7</v>
      </c>
      <c r="Z246">
        <v>23.7</v>
      </c>
      <c r="AA246">
        <v>51.7</v>
      </c>
      <c r="AB246">
        <v>31</v>
      </c>
      <c r="AC246">
        <v>32</v>
      </c>
      <c r="AD246">
        <v>37.5</v>
      </c>
      <c r="AE246">
        <v>48</v>
      </c>
      <c r="AF246">
        <v>10118.799999999999</v>
      </c>
      <c r="AG246">
        <v>93.5</v>
      </c>
      <c r="AH246">
        <v>88.2</v>
      </c>
      <c r="AI246">
        <v>119.1</v>
      </c>
      <c r="AJ246">
        <v>83.4</v>
      </c>
      <c r="AK246">
        <v>81.5</v>
      </c>
      <c r="AL246">
        <v>50.2</v>
      </c>
      <c r="AM246">
        <v>33.700000000000003</v>
      </c>
      <c r="AN246">
        <v>37.5</v>
      </c>
      <c r="AO246">
        <v>70.900000000000006</v>
      </c>
      <c r="AP246">
        <v>131.5</v>
      </c>
      <c r="AQ246">
        <v>139.80000000000001</v>
      </c>
      <c r="AR246">
        <v>153.4</v>
      </c>
      <c r="AS246">
        <v>78.400000000000006</v>
      </c>
      <c r="AT246">
        <v>50.3</v>
      </c>
      <c r="AU246">
        <v>40.4</v>
      </c>
      <c r="AV246">
        <v>33.799999999999997</v>
      </c>
      <c r="AW246">
        <v>29.2</v>
      </c>
      <c r="AX246">
        <v>24.1</v>
      </c>
      <c r="AY246">
        <v>51</v>
      </c>
      <c r="AZ246">
        <v>80.2</v>
      </c>
      <c r="BA246">
        <v>101.7</v>
      </c>
      <c r="BB246">
        <v>95.1</v>
      </c>
      <c r="BC246">
        <v>112.9</v>
      </c>
      <c r="BD246">
        <v>98.2</v>
      </c>
      <c r="BE246">
        <v>68.099999999999994</v>
      </c>
      <c r="BF246">
        <v>61.8</v>
      </c>
      <c r="BG246">
        <v>47.2</v>
      </c>
      <c r="BH246">
        <v>21.9</v>
      </c>
      <c r="BI246">
        <v>18.100000000000001</v>
      </c>
      <c r="BJ246">
        <v>6.9</v>
      </c>
      <c r="BK246">
        <v>22.6</v>
      </c>
      <c r="BL246">
        <v>42.4</v>
      </c>
      <c r="BM246">
        <v>65.099999999999994</v>
      </c>
      <c r="BN246">
        <v>61.3</v>
      </c>
      <c r="BO246">
        <v>53.2</v>
      </c>
      <c r="BP246">
        <v>58.8</v>
      </c>
      <c r="BQ246">
        <v>39</v>
      </c>
      <c r="BR246">
        <v>35.299999999999997</v>
      </c>
      <c r="BS246">
        <v>16.3</v>
      </c>
      <c r="BT246">
        <v>11.9</v>
      </c>
      <c r="BU246">
        <v>11</v>
      </c>
      <c r="BV246">
        <v>5.3</v>
      </c>
      <c r="BW246">
        <v>63</v>
      </c>
      <c r="BX246">
        <v>82.7</v>
      </c>
      <c r="BY246">
        <v>-100</v>
      </c>
    </row>
    <row r="247" spans="2:77" x14ac:dyDescent="0.15">
      <c r="B247">
        <v>8</v>
      </c>
      <c r="C247">
        <v>23</v>
      </c>
      <c r="D247">
        <v>65.5</v>
      </c>
      <c r="E247">
        <v>41.9</v>
      </c>
      <c r="F247">
        <v>34.1</v>
      </c>
      <c r="G247">
        <v>25.7</v>
      </c>
      <c r="H247">
        <v>31.7</v>
      </c>
      <c r="I247">
        <v>52.2</v>
      </c>
      <c r="J247">
        <v>68.900000000000006</v>
      </c>
      <c r="K247">
        <v>103.7</v>
      </c>
      <c r="L247">
        <v>112.9</v>
      </c>
      <c r="M247">
        <v>81.3</v>
      </c>
      <c r="N247">
        <v>61.1</v>
      </c>
      <c r="O247">
        <v>52.9</v>
      </c>
      <c r="P247">
        <v>57.5</v>
      </c>
      <c r="Q247">
        <v>26.4</v>
      </c>
      <c r="R247">
        <v>22.2</v>
      </c>
      <c r="S247">
        <v>41.6</v>
      </c>
      <c r="T247">
        <v>60.7</v>
      </c>
      <c r="U247">
        <v>70.3</v>
      </c>
      <c r="V247">
        <v>77.5</v>
      </c>
      <c r="W247">
        <v>83.7</v>
      </c>
      <c r="X247">
        <v>32.5</v>
      </c>
      <c r="Y247">
        <v>53.1</v>
      </c>
      <c r="Z247">
        <v>22.8</v>
      </c>
      <c r="AA247">
        <v>50.5</v>
      </c>
      <c r="AB247">
        <v>33.5</v>
      </c>
      <c r="AC247">
        <v>29.4</v>
      </c>
      <c r="AD247">
        <v>35.4</v>
      </c>
      <c r="AE247">
        <v>45.3</v>
      </c>
      <c r="AF247">
        <v>115.4</v>
      </c>
      <c r="AG247">
        <v>91.7</v>
      </c>
      <c r="AH247">
        <v>92.3</v>
      </c>
      <c r="AI247">
        <v>121.4</v>
      </c>
      <c r="AJ247">
        <v>83</v>
      </c>
      <c r="AK247">
        <v>81.5</v>
      </c>
      <c r="AL247">
        <v>49.7</v>
      </c>
      <c r="AM247">
        <v>33.200000000000003</v>
      </c>
      <c r="AN247">
        <v>39</v>
      </c>
      <c r="AO247">
        <v>69.599999999999994</v>
      </c>
      <c r="AP247">
        <v>132.1</v>
      </c>
      <c r="AQ247">
        <v>132.6</v>
      </c>
      <c r="AR247">
        <v>149.6</v>
      </c>
      <c r="AS247">
        <v>89.9</v>
      </c>
      <c r="AT247">
        <v>46.7</v>
      </c>
      <c r="AU247">
        <v>39.5</v>
      </c>
      <c r="AV247">
        <v>36</v>
      </c>
      <c r="AW247">
        <v>30.1</v>
      </c>
      <c r="AX247">
        <v>23.9</v>
      </c>
      <c r="AY247">
        <v>64.8</v>
      </c>
      <c r="AZ247">
        <v>78.099999999999994</v>
      </c>
      <c r="BA247">
        <v>101.3</v>
      </c>
      <c r="BB247">
        <v>98.2</v>
      </c>
      <c r="BC247">
        <v>116</v>
      </c>
      <c r="BD247">
        <v>98.2</v>
      </c>
      <c r="BE247">
        <v>67.2</v>
      </c>
      <c r="BF247">
        <v>59.8</v>
      </c>
      <c r="BG247">
        <v>43.1</v>
      </c>
      <c r="BH247">
        <v>21.4</v>
      </c>
      <c r="BI247">
        <v>17.399999999999999</v>
      </c>
      <c r="BJ247">
        <v>6.1</v>
      </c>
      <c r="BK247">
        <v>23</v>
      </c>
      <c r="BL247">
        <v>42.9</v>
      </c>
      <c r="BM247">
        <v>60.6</v>
      </c>
      <c r="BN247">
        <v>60.5</v>
      </c>
      <c r="BO247">
        <v>53.4</v>
      </c>
      <c r="BP247">
        <v>57.2</v>
      </c>
      <c r="BQ247">
        <v>33.1</v>
      </c>
      <c r="BR247">
        <v>34.200000000000003</v>
      </c>
      <c r="BS247">
        <v>13.9</v>
      </c>
      <c r="BT247">
        <v>11.6</v>
      </c>
      <c r="BU247">
        <v>11.8</v>
      </c>
      <c r="BV247">
        <v>8.6</v>
      </c>
      <c r="BW247">
        <v>60.7</v>
      </c>
      <c r="BX247">
        <v>81.3</v>
      </c>
      <c r="BY247">
        <v>-100</v>
      </c>
    </row>
    <row r="248" spans="2:77" x14ac:dyDescent="0.15">
      <c r="B248">
        <v>8</v>
      </c>
      <c r="C248">
        <v>24</v>
      </c>
      <c r="D248">
        <v>60.4</v>
      </c>
      <c r="E248">
        <v>40.700000000000003</v>
      </c>
      <c r="F248">
        <v>36</v>
      </c>
      <c r="G248">
        <v>26.2</v>
      </c>
      <c r="H248">
        <v>30</v>
      </c>
      <c r="I248">
        <v>60.9</v>
      </c>
      <c r="J248">
        <v>63.1</v>
      </c>
      <c r="K248">
        <v>119.5</v>
      </c>
      <c r="L248">
        <v>108.2</v>
      </c>
      <c r="M248">
        <v>80.8</v>
      </c>
      <c r="N248">
        <v>62</v>
      </c>
      <c r="O248">
        <v>53.6</v>
      </c>
      <c r="P248">
        <v>54.9</v>
      </c>
      <c r="Q248">
        <v>26.4</v>
      </c>
      <c r="R248">
        <v>25.3</v>
      </c>
      <c r="S248">
        <v>41.7</v>
      </c>
      <c r="T248">
        <v>60.7</v>
      </c>
      <c r="U248">
        <v>71.099999999999994</v>
      </c>
      <c r="V248">
        <v>78.599999999999994</v>
      </c>
      <c r="W248">
        <v>82.6</v>
      </c>
      <c r="X248">
        <v>35.4</v>
      </c>
      <c r="Y248">
        <v>50.8</v>
      </c>
      <c r="Z248">
        <v>22.8</v>
      </c>
      <c r="AA248">
        <v>47.2</v>
      </c>
      <c r="AB248">
        <v>35</v>
      </c>
      <c r="AC248">
        <v>32.9</v>
      </c>
      <c r="AD248">
        <v>34.5</v>
      </c>
      <c r="AE248">
        <v>39</v>
      </c>
      <c r="AF248">
        <v>115.7</v>
      </c>
      <c r="AG248">
        <v>89.8</v>
      </c>
      <c r="AH248">
        <v>99.3</v>
      </c>
      <c r="AI248">
        <v>121.7</v>
      </c>
      <c r="AJ248">
        <v>82.9</v>
      </c>
      <c r="AK248">
        <v>82.2</v>
      </c>
      <c r="AL248">
        <v>49.8</v>
      </c>
      <c r="AM248">
        <v>33</v>
      </c>
      <c r="AN248">
        <v>41.4</v>
      </c>
      <c r="AO248">
        <v>68.599999999999994</v>
      </c>
      <c r="AP248">
        <v>129.1</v>
      </c>
      <c r="AQ248">
        <v>133.30000000000001</v>
      </c>
      <c r="AR248">
        <v>146.1</v>
      </c>
      <c r="AS248">
        <v>74.3</v>
      </c>
      <c r="AT248">
        <v>50.8</v>
      </c>
      <c r="AU248">
        <v>42.6</v>
      </c>
      <c r="AV248">
        <v>35.5</v>
      </c>
      <c r="AW248">
        <v>29.7</v>
      </c>
      <c r="AX248">
        <v>23.9</v>
      </c>
      <c r="AY248">
        <v>10064.6</v>
      </c>
      <c r="AZ248">
        <v>76.2</v>
      </c>
      <c r="BA248">
        <v>103.7</v>
      </c>
      <c r="BB248">
        <v>97.1</v>
      </c>
      <c r="BC248">
        <v>10113.6</v>
      </c>
      <c r="BD248">
        <v>96.1</v>
      </c>
      <c r="BE248">
        <v>65</v>
      </c>
      <c r="BF248">
        <v>75.400000000000006</v>
      </c>
      <c r="BG248">
        <v>41.6</v>
      </c>
      <c r="BH248">
        <v>20.100000000000001</v>
      </c>
      <c r="BI248">
        <v>16.7</v>
      </c>
      <c r="BJ248">
        <v>4.3</v>
      </c>
      <c r="BK248">
        <v>24.7</v>
      </c>
      <c r="BL248">
        <v>43.8</v>
      </c>
      <c r="BM248">
        <v>62.1</v>
      </c>
      <c r="BN248">
        <v>69.8</v>
      </c>
      <c r="BO248">
        <v>52.9</v>
      </c>
      <c r="BP248">
        <v>55</v>
      </c>
      <c r="BQ248">
        <v>37.4</v>
      </c>
      <c r="BR248">
        <v>34.1</v>
      </c>
      <c r="BS248">
        <v>14.9</v>
      </c>
      <c r="BT248">
        <v>10.8</v>
      </c>
      <c r="BU248">
        <v>10.6</v>
      </c>
      <c r="BV248">
        <v>13.3</v>
      </c>
      <c r="BW248">
        <v>59.3</v>
      </c>
      <c r="BX248">
        <v>79.900000000000006</v>
      </c>
      <c r="BY248">
        <v>-100</v>
      </c>
    </row>
    <row r="249" spans="2:77" x14ac:dyDescent="0.15">
      <c r="B249">
        <v>8</v>
      </c>
      <c r="C249">
        <v>25</v>
      </c>
      <c r="D249">
        <v>57.9</v>
      </c>
      <c r="E249">
        <v>34.5</v>
      </c>
      <c r="F249">
        <v>36.9</v>
      </c>
      <c r="G249">
        <v>24.1</v>
      </c>
      <c r="H249">
        <v>32.700000000000003</v>
      </c>
      <c r="I249">
        <v>65.599999999999994</v>
      </c>
      <c r="J249">
        <v>71.8</v>
      </c>
      <c r="K249">
        <v>124.9</v>
      </c>
      <c r="L249">
        <v>106</v>
      </c>
      <c r="M249">
        <v>82.3</v>
      </c>
      <c r="N249">
        <v>63.3</v>
      </c>
      <c r="O249">
        <v>50.9</v>
      </c>
      <c r="P249">
        <v>56.2</v>
      </c>
      <c r="Q249">
        <v>29.5</v>
      </c>
      <c r="R249">
        <v>25.4</v>
      </c>
      <c r="S249">
        <v>40.200000000000003</v>
      </c>
      <c r="T249">
        <v>61.5</v>
      </c>
      <c r="U249">
        <v>69.3</v>
      </c>
      <c r="V249">
        <v>79.3</v>
      </c>
      <c r="W249">
        <v>81.3</v>
      </c>
      <c r="X249">
        <v>30.2</v>
      </c>
      <c r="Y249">
        <v>48.1</v>
      </c>
      <c r="Z249">
        <v>23.2</v>
      </c>
      <c r="AA249">
        <v>43.4</v>
      </c>
      <c r="AB249">
        <v>33.6</v>
      </c>
      <c r="AC249">
        <v>33.4</v>
      </c>
      <c r="AD249">
        <v>33.1</v>
      </c>
      <c r="AE249">
        <v>35.299999999999997</v>
      </c>
      <c r="AF249">
        <v>118.5</v>
      </c>
      <c r="AG249">
        <v>89.9</v>
      </c>
      <c r="AH249">
        <v>98.3</v>
      </c>
      <c r="AI249">
        <v>122.3</v>
      </c>
      <c r="AJ249">
        <v>82.4</v>
      </c>
      <c r="AK249">
        <v>82.3</v>
      </c>
      <c r="AL249">
        <v>51.3</v>
      </c>
      <c r="AM249">
        <v>32</v>
      </c>
      <c r="AN249">
        <v>50.2</v>
      </c>
      <c r="AO249">
        <v>72.2</v>
      </c>
      <c r="AP249">
        <v>128.30000000000001</v>
      </c>
      <c r="AQ249">
        <v>130</v>
      </c>
      <c r="AR249">
        <v>142.1</v>
      </c>
      <c r="AS249">
        <v>63.1</v>
      </c>
      <c r="AT249">
        <v>53.7</v>
      </c>
      <c r="AU249">
        <v>43.2</v>
      </c>
      <c r="AV249">
        <v>37.299999999999997</v>
      </c>
      <c r="AW249">
        <v>30.1</v>
      </c>
      <c r="AX249">
        <v>23.9</v>
      </c>
      <c r="AY249">
        <v>10062.799999999999</v>
      </c>
      <c r="AZ249">
        <v>77.5</v>
      </c>
      <c r="BA249">
        <v>104.3</v>
      </c>
      <c r="BB249">
        <v>94.7</v>
      </c>
      <c r="BC249">
        <v>10113.700000000001</v>
      </c>
      <c r="BD249">
        <v>97.2</v>
      </c>
      <c r="BE249">
        <v>59.3</v>
      </c>
      <c r="BF249">
        <v>84.1</v>
      </c>
      <c r="BG249">
        <v>37.200000000000003</v>
      </c>
      <c r="BH249">
        <v>19.5</v>
      </c>
      <c r="BI249">
        <v>15.9</v>
      </c>
      <c r="BJ249">
        <v>4.9000000000000004</v>
      </c>
      <c r="BK249">
        <v>26.6</v>
      </c>
      <c r="BL249">
        <v>41.6</v>
      </c>
      <c r="BM249">
        <v>61.1</v>
      </c>
      <c r="BN249">
        <v>67.3</v>
      </c>
      <c r="BO249">
        <v>51</v>
      </c>
      <c r="BP249">
        <v>54.1</v>
      </c>
      <c r="BQ249">
        <v>34.5</v>
      </c>
      <c r="BR249">
        <v>32.1</v>
      </c>
      <c r="BS249">
        <v>17.2</v>
      </c>
      <c r="BT249">
        <v>9.6</v>
      </c>
      <c r="BU249">
        <v>12.5</v>
      </c>
      <c r="BV249">
        <v>14.1</v>
      </c>
      <c r="BW249">
        <v>56.6</v>
      </c>
      <c r="BX249">
        <v>78.3</v>
      </c>
      <c r="BY249">
        <v>-100</v>
      </c>
    </row>
    <row r="250" spans="2:77" x14ac:dyDescent="0.15">
      <c r="B250">
        <v>8</v>
      </c>
      <c r="C250">
        <v>26</v>
      </c>
      <c r="D250">
        <v>56.5</v>
      </c>
      <c r="E250">
        <v>35.799999999999997</v>
      </c>
      <c r="F250">
        <v>34.799999999999997</v>
      </c>
      <c r="G250">
        <v>22.7</v>
      </c>
      <c r="H250">
        <v>33.700000000000003</v>
      </c>
      <c r="I250">
        <v>61.3</v>
      </c>
      <c r="J250">
        <v>75.900000000000006</v>
      </c>
      <c r="K250">
        <v>112.8</v>
      </c>
      <c r="L250">
        <v>105.9</v>
      </c>
      <c r="M250">
        <v>81.7</v>
      </c>
      <c r="N250">
        <v>64.5</v>
      </c>
      <c r="O250">
        <v>51.3</v>
      </c>
      <c r="P250">
        <v>54</v>
      </c>
      <c r="Q250">
        <v>28.9</v>
      </c>
      <c r="R250">
        <v>25.5</v>
      </c>
      <c r="S250">
        <v>38.9</v>
      </c>
      <c r="T250">
        <v>64.3</v>
      </c>
      <c r="U250">
        <v>69.400000000000006</v>
      </c>
      <c r="V250">
        <v>80.099999999999994</v>
      </c>
      <c r="W250">
        <v>81.7</v>
      </c>
      <c r="X250">
        <v>29.6</v>
      </c>
      <c r="Y250">
        <v>46.7</v>
      </c>
      <c r="Z250">
        <v>23.6</v>
      </c>
      <c r="AA250">
        <v>41.7</v>
      </c>
      <c r="AB250">
        <v>33.799999999999997</v>
      </c>
      <c r="AC250">
        <v>31.5</v>
      </c>
      <c r="AD250">
        <v>32.299999999999997</v>
      </c>
      <c r="AE250">
        <v>33.200000000000003</v>
      </c>
      <c r="AF250">
        <v>116.5</v>
      </c>
      <c r="AG250">
        <v>88.8</v>
      </c>
      <c r="AH250">
        <v>94.9</v>
      </c>
      <c r="AI250">
        <v>121.7</v>
      </c>
      <c r="AJ250">
        <v>82.7</v>
      </c>
      <c r="AK250">
        <v>81.7</v>
      </c>
      <c r="AL250">
        <v>53.4</v>
      </c>
      <c r="AM250">
        <v>31.6</v>
      </c>
      <c r="AN250">
        <v>46.6</v>
      </c>
      <c r="AO250">
        <v>93.5</v>
      </c>
      <c r="AP250">
        <v>129.1</v>
      </c>
      <c r="AQ250">
        <v>135.80000000000001</v>
      </c>
      <c r="AR250">
        <v>139.69999999999999</v>
      </c>
      <c r="AS250">
        <v>62.8</v>
      </c>
      <c r="AT250">
        <v>54.5</v>
      </c>
      <c r="AU250">
        <v>43.3</v>
      </c>
      <c r="AV250">
        <v>37.200000000000003</v>
      </c>
      <c r="AW250">
        <v>31.7</v>
      </c>
      <c r="AX250">
        <v>23.5</v>
      </c>
      <c r="AY250">
        <v>83.6</v>
      </c>
      <c r="AZ250">
        <v>75.400000000000006</v>
      </c>
      <c r="BA250">
        <v>102</v>
      </c>
      <c r="BB250">
        <v>98.6</v>
      </c>
      <c r="BC250">
        <v>116.1</v>
      </c>
      <c r="BD250">
        <v>99.4</v>
      </c>
      <c r="BE250">
        <v>60.7</v>
      </c>
      <c r="BF250">
        <v>75.099999999999994</v>
      </c>
      <c r="BG250">
        <v>37.200000000000003</v>
      </c>
      <c r="BH250">
        <v>21.4</v>
      </c>
      <c r="BI250">
        <v>15.6</v>
      </c>
      <c r="BJ250">
        <v>5.6</v>
      </c>
      <c r="BK250">
        <v>25.7</v>
      </c>
      <c r="BL250">
        <v>41</v>
      </c>
      <c r="BM250">
        <v>62</v>
      </c>
      <c r="BN250">
        <v>65.599999999999994</v>
      </c>
      <c r="BO250">
        <v>50.4</v>
      </c>
      <c r="BP250">
        <v>63</v>
      </c>
      <c r="BQ250">
        <v>31.5</v>
      </c>
      <c r="BR250">
        <v>30.2</v>
      </c>
      <c r="BS250">
        <v>13</v>
      </c>
      <c r="BT250">
        <v>9.4</v>
      </c>
      <c r="BU250">
        <v>13.6</v>
      </c>
      <c r="BV250">
        <v>14.6</v>
      </c>
      <c r="BW250">
        <v>58</v>
      </c>
      <c r="BX250">
        <v>80.7</v>
      </c>
      <c r="BY250">
        <v>-100</v>
      </c>
    </row>
    <row r="251" spans="2:77" x14ac:dyDescent="0.15">
      <c r="B251">
        <v>8</v>
      </c>
      <c r="C251">
        <v>27</v>
      </c>
      <c r="D251">
        <v>55.5</v>
      </c>
      <c r="E251">
        <v>35.4</v>
      </c>
      <c r="F251">
        <v>35.299999999999997</v>
      </c>
      <c r="G251">
        <v>23.2</v>
      </c>
      <c r="H251">
        <v>34.6</v>
      </c>
      <c r="I251">
        <v>59.5</v>
      </c>
      <c r="J251">
        <v>84.8</v>
      </c>
      <c r="K251">
        <v>119.8</v>
      </c>
      <c r="L251">
        <v>100.9</v>
      </c>
      <c r="M251">
        <v>82.7</v>
      </c>
      <c r="N251">
        <v>67.8</v>
      </c>
      <c r="O251">
        <v>50.6</v>
      </c>
      <c r="P251">
        <v>50.2</v>
      </c>
      <c r="Q251">
        <v>29</v>
      </c>
      <c r="R251">
        <v>25.5</v>
      </c>
      <c r="S251">
        <v>36.5</v>
      </c>
      <c r="T251">
        <v>62.7</v>
      </c>
      <c r="U251">
        <v>65.5</v>
      </c>
      <c r="V251">
        <v>80.599999999999994</v>
      </c>
      <c r="W251">
        <v>80.2</v>
      </c>
      <c r="X251">
        <v>30.2</v>
      </c>
      <c r="Y251">
        <v>50.6</v>
      </c>
      <c r="Z251">
        <v>24.8</v>
      </c>
      <c r="AA251">
        <v>42.8</v>
      </c>
      <c r="AB251">
        <v>30.6</v>
      </c>
      <c r="AC251">
        <v>29.4</v>
      </c>
      <c r="AD251">
        <v>32.1</v>
      </c>
      <c r="AE251">
        <v>35.6</v>
      </c>
      <c r="AF251">
        <v>109.9</v>
      </c>
      <c r="AG251">
        <v>90.1</v>
      </c>
      <c r="AH251">
        <v>91.8</v>
      </c>
      <c r="AI251">
        <v>123.8</v>
      </c>
      <c r="AJ251">
        <v>80.900000000000006</v>
      </c>
      <c r="AK251">
        <v>80.3</v>
      </c>
      <c r="AL251">
        <v>54.3</v>
      </c>
      <c r="AM251">
        <v>32.9</v>
      </c>
      <c r="AN251">
        <v>52.1</v>
      </c>
      <c r="AO251">
        <v>81.8</v>
      </c>
      <c r="AP251">
        <v>121</v>
      </c>
      <c r="AQ251">
        <v>143.30000000000001</v>
      </c>
      <c r="AR251">
        <v>136.1</v>
      </c>
      <c r="AS251">
        <v>66.2</v>
      </c>
      <c r="AT251">
        <v>51.9</v>
      </c>
      <c r="AU251">
        <v>43.9</v>
      </c>
      <c r="AV251">
        <v>35.700000000000003</v>
      </c>
      <c r="AW251">
        <v>33.700000000000003</v>
      </c>
      <c r="AX251">
        <v>23.2</v>
      </c>
      <c r="AY251">
        <v>86.8</v>
      </c>
      <c r="AZ251">
        <v>71.3</v>
      </c>
      <c r="BA251">
        <v>100.5</v>
      </c>
      <c r="BB251">
        <v>102.4</v>
      </c>
      <c r="BC251">
        <v>117</v>
      </c>
      <c r="BD251">
        <v>99.8</v>
      </c>
      <c r="BE251">
        <v>60.6</v>
      </c>
      <c r="BF251">
        <v>70</v>
      </c>
      <c r="BG251">
        <v>34.9</v>
      </c>
      <c r="BH251">
        <v>26.1</v>
      </c>
      <c r="BI251">
        <v>15.4</v>
      </c>
      <c r="BJ251">
        <v>5.4</v>
      </c>
      <c r="BK251">
        <v>26</v>
      </c>
      <c r="BL251">
        <v>43</v>
      </c>
      <c r="BM251">
        <v>62.1</v>
      </c>
      <c r="BN251">
        <v>63.9</v>
      </c>
      <c r="BO251">
        <v>48.7</v>
      </c>
      <c r="BP251">
        <v>66.400000000000006</v>
      </c>
      <c r="BQ251">
        <v>29.7</v>
      </c>
      <c r="BR251">
        <v>28.9</v>
      </c>
      <c r="BS251">
        <v>17.3</v>
      </c>
      <c r="BT251">
        <v>11</v>
      </c>
      <c r="BU251">
        <v>14.1</v>
      </c>
      <c r="BV251">
        <v>14</v>
      </c>
      <c r="BW251">
        <v>55.9</v>
      </c>
      <c r="BX251">
        <v>81.400000000000006</v>
      </c>
      <c r="BY251">
        <v>-100</v>
      </c>
    </row>
    <row r="252" spans="2:77" x14ac:dyDescent="0.15">
      <c r="B252">
        <v>8</v>
      </c>
      <c r="C252">
        <v>28</v>
      </c>
      <c r="D252">
        <v>53.5</v>
      </c>
      <c r="E252">
        <v>36.1</v>
      </c>
      <c r="F252">
        <v>36.200000000000003</v>
      </c>
      <c r="G252">
        <v>24.7</v>
      </c>
      <c r="H252">
        <v>28.1</v>
      </c>
      <c r="I252">
        <v>56.5</v>
      </c>
      <c r="J252">
        <v>98.1</v>
      </c>
      <c r="K252">
        <v>119.4</v>
      </c>
      <c r="L252">
        <v>96.8</v>
      </c>
      <c r="M252">
        <v>86.3</v>
      </c>
      <c r="N252">
        <v>67</v>
      </c>
      <c r="O252">
        <v>50</v>
      </c>
      <c r="P252">
        <v>50.8</v>
      </c>
      <c r="Q252">
        <v>29.2</v>
      </c>
      <c r="R252">
        <v>25.7</v>
      </c>
      <c r="S252">
        <v>35.200000000000003</v>
      </c>
      <c r="T252">
        <v>61</v>
      </c>
      <c r="U252">
        <v>66.5</v>
      </c>
      <c r="V252">
        <v>78.599999999999994</v>
      </c>
      <c r="W252">
        <v>77.900000000000006</v>
      </c>
      <c r="X252">
        <v>34.1</v>
      </c>
      <c r="Y252">
        <v>49.6</v>
      </c>
      <c r="Z252">
        <v>25.5</v>
      </c>
      <c r="AA252">
        <v>43.3</v>
      </c>
      <c r="AB252">
        <v>33.299999999999997</v>
      </c>
      <c r="AC252">
        <v>31.7</v>
      </c>
      <c r="AD252">
        <v>31.4</v>
      </c>
      <c r="AE252">
        <v>35</v>
      </c>
      <c r="AF252">
        <v>103.1</v>
      </c>
      <c r="AG252">
        <v>91.1</v>
      </c>
      <c r="AH252">
        <v>89.5</v>
      </c>
      <c r="AI252">
        <v>125</v>
      </c>
      <c r="AJ252">
        <v>78.599999999999994</v>
      </c>
      <c r="AK252">
        <v>79.900000000000006</v>
      </c>
      <c r="AL252">
        <v>53.1</v>
      </c>
      <c r="AM252">
        <v>32.5</v>
      </c>
      <c r="AN252">
        <v>54.9</v>
      </c>
      <c r="AO252">
        <v>79.5</v>
      </c>
      <c r="AP252">
        <v>131.6</v>
      </c>
      <c r="AQ252">
        <v>135.6</v>
      </c>
      <c r="AR252">
        <v>148.5</v>
      </c>
      <c r="AS252">
        <v>63.3</v>
      </c>
      <c r="AT252">
        <v>53.8</v>
      </c>
      <c r="AU252">
        <v>43.5</v>
      </c>
      <c r="AV252">
        <v>36.4</v>
      </c>
      <c r="AW252">
        <v>33</v>
      </c>
      <c r="AX252">
        <v>25</v>
      </c>
      <c r="AY252">
        <v>75.099999999999994</v>
      </c>
      <c r="AZ252">
        <v>68</v>
      </c>
      <c r="BA252">
        <v>101</v>
      </c>
      <c r="BB252">
        <v>121</v>
      </c>
      <c r="BC252">
        <v>119.7</v>
      </c>
      <c r="BD252">
        <v>98.5</v>
      </c>
      <c r="BE252">
        <v>59.9</v>
      </c>
      <c r="BF252">
        <v>68.2</v>
      </c>
      <c r="BG252">
        <v>35.9</v>
      </c>
      <c r="BH252">
        <v>27.1</v>
      </c>
      <c r="BI252">
        <v>15.3</v>
      </c>
      <c r="BJ252">
        <v>5.0999999999999996</v>
      </c>
      <c r="BK252">
        <v>26.8</v>
      </c>
      <c r="BL252">
        <v>43</v>
      </c>
      <c r="BM252">
        <v>59.7</v>
      </c>
      <c r="BN252">
        <v>62.6</v>
      </c>
      <c r="BO252">
        <v>52.5</v>
      </c>
      <c r="BP252">
        <v>63.4</v>
      </c>
      <c r="BQ252">
        <v>27.2</v>
      </c>
      <c r="BR252">
        <v>26.7</v>
      </c>
      <c r="BS252">
        <v>16.8</v>
      </c>
      <c r="BT252">
        <v>12.1</v>
      </c>
      <c r="BU252">
        <v>14</v>
      </c>
      <c r="BV252">
        <v>13.9</v>
      </c>
      <c r="BW252">
        <v>54.3</v>
      </c>
      <c r="BX252">
        <v>79.5</v>
      </c>
      <c r="BY252">
        <v>-100</v>
      </c>
    </row>
    <row r="253" spans="2:77" x14ac:dyDescent="0.15">
      <c r="B253">
        <v>8</v>
      </c>
      <c r="C253">
        <v>29</v>
      </c>
      <c r="D253">
        <v>50.4</v>
      </c>
      <c r="E253">
        <v>34.5</v>
      </c>
      <c r="F253">
        <v>33.799999999999997</v>
      </c>
      <c r="G253">
        <v>26.4</v>
      </c>
      <c r="H253">
        <v>32.9</v>
      </c>
      <c r="I253">
        <v>55.7</v>
      </c>
      <c r="J253">
        <v>97.9</v>
      </c>
      <c r="K253">
        <v>115.7</v>
      </c>
      <c r="L253">
        <v>99.3</v>
      </c>
      <c r="M253">
        <v>100.3</v>
      </c>
      <c r="N253">
        <v>64.3</v>
      </c>
      <c r="O253">
        <v>49.7</v>
      </c>
      <c r="P253">
        <v>50.7</v>
      </c>
      <c r="Q253">
        <v>29</v>
      </c>
      <c r="R253">
        <v>23.2</v>
      </c>
      <c r="S253">
        <v>35</v>
      </c>
      <c r="T253">
        <v>59.8</v>
      </c>
      <c r="U253">
        <v>65.599999999999994</v>
      </c>
      <c r="V253">
        <v>76.8</v>
      </c>
      <c r="W253">
        <v>77.599999999999994</v>
      </c>
      <c r="X253">
        <v>36.5</v>
      </c>
      <c r="Y253">
        <v>47.6</v>
      </c>
      <c r="Z253">
        <v>25.1</v>
      </c>
      <c r="AA253">
        <v>42.8</v>
      </c>
      <c r="AB253">
        <v>31</v>
      </c>
      <c r="AC253">
        <v>31.5</v>
      </c>
      <c r="AD253">
        <v>29.3</v>
      </c>
      <c r="AE253">
        <v>37.4</v>
      </c>
      <c r="AF253">
        <v>107.4</v>
      </c>
      <c r="AG253">
        <v>90</v>
      </c>
      <c r="AH253">
        <v>88.3</v>
      </c>
      <c r="AI253">
        <v>125.8</v>
      </c>
      <c r="AJ253">
        <v>77.7</v>
      </c>
      <c r="AK253">
        <v>77.7</v>
      </c>
      <c r="AL253">
        <v>53.4</v>
      </c>
      <c r="AM253">
        <v>32.299999999999997</v>
      </c>
      <c r="AN253">
        <v>51.8</v>
      </c>
      <c r="AO253">
        <v>80</v>
      </c>
      <c r="AP253">
        <v>122.9</v>
      </c>
      <c r="AQ253">
        <v>132.69999999999999</v>
      </c>
      <c r="AR253">
        <v>144.80000000000001</v>
      </c>
      <c r="AS253">
        <v>61.8</v>
      </c>
      <c r="AT253">
        <v>53.5</v>
      </c>
      <c r="AU253">
        <v>44</v>
      </c>
      <c r="AV253">
        <v>34.9</v>
      </c>
      <c r="AW253">
        <v>33.799999999999997</v>
      </c>
      <c r="AX253">
        <v>25.1</v>
      </c>
      <c r="AY253">
        <v>65.7</v>
      </c>
      <c r="AZ253">
        <v>66</v>
      </c>
      <c r="BA253">
        <v>103.9</v>
      </c>
      <c r="BB253">
        <v>121.3</v>
      </c>
      <c r="BC253">
        <v>118.5</v>
      </c>
      <c r="BD253">
        <v>99.6</v>
      </c>
      <c r="BE253">
        <v>59.2</v>
      </c>
      <c r="BF253">
        <v>64.099999999999994</v>
      </c>
      <c r="BG253">
        <v>36.4</v>
      </c>
      <c r="BH253">
        <v>25.9</v>
      </c>
      <c r="BI253">
        <v>15.2</v>
      </c>
      <c r="BJ253">
        <v>4.9000000000000004</v>
      </c>
      <c r="BK253">
        <v>25.8</v>
      </c>
      <c r="BL253">
        <v>41.5</v>
      </c>
      <c r="BM253">
        <v>58.1</v>
      </c>
      <c r="BN253">
        <v>61</v>
      </c>
      <c r="BO253">
        <v>54.3</v>
      </c>
      <c r="BP253">
        <v>58.6</v>
      </c>
      <c r="BQ253">
        <v>25.2</v>
      </c>
      <c r="BR253">
        <v>24.3</v>
      </c>
      <c r="BS253">
        <v>15.1</v>
      </c>
      <c r="BT253">
        <v>10.8</v>
      </c>
      <c r="BU253">
        <v>13.4</v>
      </c>
      <c r="BV253">
        <v>17.100000000000001</v>
      </c>
      <c r="BW253">
        <v>54.4</v>
      </c>
      <c r="BX253">
        <v>81.599999999999994</v>
      </c>
      <c r="BY253">
        <v>-100</v>
      </c>
    </row>
    <row r="254" spans="2:77" x14ac:dyDescent="0.15">
      <c r="B254">
        <v>8</v>
      </c>
      <c r="C254">
        <v>30</v>
      </c>
      <c r="D254">
        <v>48.7</v>
      </c>
      <c r="E254">
        <v>37.200000000000003</v>
      </c>
      <c r="F254">
        <v>32.9</v>
      </c>
      <c r="G254">
        <v>27.3</v>
      </c>
      <c r="H254">
        <v>32.799999999999997</v>
      </c>
      <c r="I254">
        <v>54.2</v>
      </c>
      <c r="J254">
        <v>127.7</v>
      </c>
      <c r="K254">
        <v>109.7</v>
      </c>
      <c r="L254">
        <v>102.6</v>
      </c>
      <c r="M254">
        <v>89.7</v>
      </c>
      <c r="N254">
        <v>64.900000000000006</v>
      </c>
      <c r="O254">
        <v>49.1</v>
      </c>
      <c r="P254">
        <v>47.4</v>
      </c>
      <c r="Q254">
        <v>28.1</v>
      </c>
      <c r="R254">
        <v>22.1</v>
      </c>
      <c r="S254">
        <v>46.4</v>
      </c>
      <c r="T254">
        <v>59</v>
      </c>
      <c r="U254">
        <v>64.599999999999994</v>
      </c>
      <c r="V254">
        <v>74.599999999999994</v>
      </c>
      <c r="W254">
        <v>76.8</v>
      </c>
      <c r="X254">
        <v>34.9</v>
      </c>
      <c r="Y254">
        <v>46.8</v>
      </c>
      <c r="Z254">
        <v>24.1</v>
      </c>
      <c r="AA254">
        <v>45.9</v>
      </c>
      <c r="AB254">
        <v>29.8</v>
      </c>
      <c r="AC254">
        <v>29.7</v>
      </c>
      <c r="AD254">
        <v>29</v>
      </c>
      <c r="AE254">
        <v>39.5</v>
      </c>
      <c r="AF254">
        <v>108.1</v>
      </c>
      <c r="AG254">
        <v>91.1</v>
      </c>
      <c r="AH254">
        <v>90.5</v>
      </c>
      <c r="AI254">
        <v>126.7</v>
      </c>
      <c r="AJ254">
        <v>84.8</v>
      </c>
      <c r="AK254">
        <v>76.5</v>
      </c>
      <c r="AL254">
        <v>53.6</v>
      </c>
      <c r="AM254">
        <v>32.1</v>
      </c>
      <c r="AN254">
        <v>48.5</v>
      </c>
      <c r="AO254">
        <v>78</v>
      </c>
      <c r="AP254">
        <v>119.4</v>
      </c>
      <c r="AQ254">
        <v>131.69999999999999</v>
      </c>
      <c r="AR254">
        <v>142</v>
      </c>
      <c r="AS254">
        <v>59.6</v>
      </c>
      <c r="AT254">
        <v>54</v>
      </c>
      <c r="AU254">
        <v>43.1</v>
      </c>
      <c r="AV254">
        <v>34.4</v>
      </c>
      <c r="AW254">
        <v>33</v>
      </c>
      <c r="AX254">
        <v>26.8</v>
      </c>
      <c r="AY254">
        <v>60.2</v>
      </c>
      <c r="AZ254">
        <v>62.9</v>
      </c>
      <c r="BA254">
        <v>103.3</v>
      </c>
      <c r="BB254">
        <v>118.8</v>
      </c>
      <c r="BC254">
        <v>115.7</v>
      </c>
      <c r="BD254">
        <v>101.2</v>
      </c>
      <c r="BE254">
        <v>60.1</v>
      </c>
      <c r="BF254">
        <v>63.5</v>
      </c>
      <c r="BG254">
        <v>42.8</v>
      </c>
      <c r="BH254">
        <v>24.9</v>
      </c>
      <c r="BI254">
        <v>15.8</v>
      </c>
      <c r="BJ254">
        <v>5.4</v>
      </c>
      <c r="BK254">
        <v>24.5</v>
      </c>
      <c r="BL254">
        <v>39.9</v>
      </c>
      <c r="BM254">
        <v>56.3</v>
      </c>
      <c r="BN254">
        <v>64.7</v>
      </c>
      <c r="BO254">
        <v>55.8</v>
      </c>
      <c r="BP254">
        <v>55.8</v>
      </c>
      <c r="BQ254">
        <v>25.5</v>
      </c>
      <c r="BR254">
        <v>22.6</v>
      </c>
      <c r="BS254">
        <v>14.5</v>
      </c>
      <c r="BT254">
        <v>12.6</v>
      </c>
      <c r="BU254">
        <v>12.7</v>
      </c>
      <c r="BV254">
        <v>19.899999999999999</v>
      </c>
      <c r="BW254">
        <v>54.6</v>
      </c>
      <c r="BX254">
        <v>81.3</v>
      </c>
      <c r="BY254">
        <v>-100</v>
      </c>
    </row>
    <row r="255" spans="2:77" x14ac:dyDescent="0.15">
      <c r="B255">
        <v>8</v>
      </c>
      <c r="C255">
        <v>31</v>
      </c>
      <c r="D255">
        <v>41.4</v>
      </c>
      <c r="E255">
        <v>39.200000000000003</v>
      </c>
      <c r="F255">
        <v>33.299999999999997</v>
      </c>
      <c r="G255">
        <v>25.2</v>
      </c>
      <c r="H255">
        <v>33.299999999999997</v>
      </c>
      <c r="I255">
        <v>10054.299999999999</v>
      </c>
      <c r="J255">
        <v>124</v>
      </c>
      <c r="K255">
        <v>107.8</v>
      </c>
      <c r="L255">
        <v>98.2</v>
      </c>
      <c r="M255">
        <v>90.4</v>
      </c>
      <c r="N255">
        <v>67.400000000000006</v>
      </c>
      <c r="O255">
        <v>52.6</v>
      </c>
      <c r="P255">
        <v>45.5</v>
      </c>
      <c r="Q255">
        <v>28.2</v>
      </c>
      <c r="R255">
        <v>23</v>
      </c>
      <c r="S255">
        <v>72.7</v>
      </c>
      <c r="T255">
        <v>57</v>
      </c>
      <c r="U255">
        <v>64.599999999999994</v>
      </c>
      <c r="V255">
        <v>73.3</v>
      </c>
      <c r="W255">
        <v>76.2</v>
      </c>
      <c r="X255">
        <v>40.1</v>
      </c>
      <c r="Y255">
        <v>45.3</v>
      </c>
      <c r="Z255">
        <v>24</v>
      </c>
      <c r="AA255">
        <v>49.2</v>
      </c>
      <c r="AB255">
        <v>28.9</v>
      </c>
      <c r="AC255">
        <v>28.5</v>
      </c>
      <c r="AD255">
        <v>33.700000000000003</v>
      </c>
      <c r="AE255">
        <v>40</v>
      </c>
      <c r="AF255">
        <v>103.2</v>
      </c>
      <c r="AG255">
        <v>90.7</v>
      </c>
      <c r="AH255">
        <v>94.4</v>
      </c>
      <c r="AI255">
        <v>125.6</v>
      </c>
      <c r="AJ255">
        <v>86.1</v>
      </c>
      <c r="AK255">
        <v>75.7</v>
      </c>
      <c r="AL255">
        <v>53.5</v>
      </c>
      <c r="AM255">
        <v>30.9</v>
      </c>
      <c r="AN255">
        <v>50.2</v>
      </c>
      <c r="AO255">
        <v>75.2</v>
      </c>
      <c r="AP255">
        <v>117.5</v>
      </c>
      <c r="AQ255">
        <v>132.69999999999999</v>
      </c>
      <c r="AR255">
        <v>143.1</v>
      </c>
      <c r="AS255">
        <v>58.5</v>
      </c>
      <c r="AT255">
        <v>54.6</v>
      </c>
      <c r="AU255">
        <v>44.2</v>
      </c>
      <c r="AV255">
        <v>33.5</v>
      </c>
      <c r="AW255">
        <v>30.1</v>
      </c>
      <c r="AX255">
        <v>27.5</v>
      </c>
      <c r="AY255">
        <v>54.9</v>
      </c>
      <c r="AZ255">
        <v>63.7</v>
      </c>
      <c r="BA255">
        <v>101.7</v>
      </c>
      <c r="BB255">
        <v>114.2</v>
      </c>
      <c r="BC255">
        <v>111.9</v>
      </c>
      <c r="BD255">
        <v>99.8</v>
      </c>
      <c r="BE255">
        <v>61.5</v>
      </c>
      <c r="BF255">
        <v>66.900000000000006</v>
      </c>
      <c r="BG255">
        <v>42.4</v>
      </c>
      <c r="BH255">
        <v>23.5</v>
      </c>
      <c r="BI255">
        <v>15.3</v>
      </c>
      <c r="BJ255">
        <v>5.5</v>
      </c>
      <c r="BK255">
        <v>24.1</v>
      </c>
      <c r="BL255">
        <v>38.799999999999997</v>
      </c>
      <c r="BM255">
        <v>55.1</v>
      </c>
      <c r="BN255">
        <v>65.5</v>
      </c>
      <c r="BO255">
        <v>54.9</v>
      </c>
      <c r="BP255">
        <v>55.6</v>
      </c>
      <c r="BQ255">
        <v>29.1</v>
      </c>
      <c r="BR255">
        <v>25</v>
      </c>
      <c r="BS255">
        <v>14</v>
      </c>
      <c r="BT255">
        <v>14.4</v>
      </c>
      <c r="BU255">
        <v>12.5</v>
      </c>
      <c r="BV255">
        <v>17.7</v>
      </c>
      <c r="BW255">
        <v>52.6</v>
      </c>
      <c r="BX255">
        <v>80.900000000000006</v>
      </c>
      <c r="BY255">
        <v>-100</v>
      </c>
    </row>
    <row r="256" spans="2:77" x14ac:dyDescent="0.15">
      <c r="B256">
        <v>9</v>
      </c>
      <c r="C256">
        <v>1</v>
      </c>
      <c r="D256">
        <v>40.700000000000003</v>
      </c>
      <c r="E256">
        <v>34.9</v>
      </c>
      <c r="F256">
        <v>33.799999999999997</v>
      </c>
      <c r="G256">
        <v>22.6</v>
      </c>
      <c r="H256">
        <v>33.299999999999997</v>
      </c>
      <c r="I256">
        <v>63.6</v>
      </c>
      <c r="J256">
        <v>119.5</v>
      </c>
      <c r="K256">
        <v>103.9</v>
      </c>
      <c r="L256">
        <v>100.8</v>
      </c>
      <c r="M256">
        <v>84.1</v>
      </c>
      <c r="N256">
        <v>66.099999999999994</v>
      </c>
      <c r="O256">
        <v>51.5</v>
      </c>
      <c r="P256">
        <v>44.2</v>
      </c>
      <c r="Q256">
        <v>28.4</v>
      </c>
      <c r="R256">
        <v>22.9</v>
      </c>
      <c r="S256">
        <v>67.400000000000006</v>
      </c>
      <c r="T256">
        <v>59.8</v>
      </c>
      <c r="U256">
        <v>63</v>
      </c>
      <c r="V256">
        <v>71.3</v>
      </c>
      <c r="W256">
        <v>73.8</v>
      </c>
      <c r="X256">
        <v>10028.4</v>
      </c>
      <c r="Y256">
        <v>42.2</v>
      </c>
      <c r="Z256">
        <v>22.4</v>
      </c>
      <c r="AA256">
        <v>46</v>
      </c>
      <c r="AB256">
        <v>28.5</v>
      </c>
      <c r="AC256">
        <v>27.4</v>
      </c>
      <c r="AD256">
        <v>34.4</v>
      </c>
      <c r="AE256">
        <v>40.5</v>
      </c>
      <c r="AF256">
        <v>92.9</v>
      </c>
      <c r="AG256">
        <v>88.4</v>
      </c>
      <c r="AH256">
        <v>94.4</v>
      </c>
      <c r="AI256">
        <v>124.2</v>
      </c>
      <c r="AJ256">
        <v>86.2</v>
      </c>
      <c r="AK256">
        <v>74.599999999999994</v>
      </c>
      <c r="AL256">
        <v>53.2</v>
      </c>
      <c r="AM256">
        <v>30.8</v>
      </c>
      <c r="AN256">
        <v>49.7</v>
      </c>
      <c r="AO256">
        <v>79.2</v>
      </c>
      <c r="AP256">
        <v>115.2</v>
      </c>
      <c r="AQ256">
        <v>133.80000000000001</v>
      </c>
      <c r="AR256">
        <v>141.80000000000001</v>
      </c>
      <c r="AS256">
        <v>55.2</v>
      </c>
      <c r="AT256">
        <v>52.1</v>
      </c>
      <c r="AU256">
        <v>41.1</v>
      </c>
      <c r="AV256">
        <v>33.4</v>
      </c>
      <c r="AW256">
        <v>27.6</v>
      </c>
      <c r="AX256">
        <v>27.6</v>
      </c>
      <c r="AY256">
        <v>49</v>
      </c>
      <c r="AZ256">
        <v>61.2</v>
      </c>
      <c r="BA256">
        <v>100.1</v>
      </c>
      <c r="BB256">
        <v>109.5</v>
      </c>
      <c r="BC256">
        <v>108.2</v>
      </c>
      <c r="BD256">
        <v>98.5</v>
      </c>
      <c r="BE256">
        <v>64.599999999999994</v>
      </c>
      <c r="BF256">
        <v>65.3</v>
      </c>
      <c r="BG256">
        <v>41.2</v>
      </c>
      <c r="BH256">
        <v>22.6</v>
      </c>
      <c r="BI256">
        <v>14.2</v>
      </c>
      <c r="BJ256">
        <v>5.5</v>
      </c>
      <c r="BK256">
        <v>25.3</v>
      </c>
      <c r="BL256">
        <v>37.9</v>
      </c>
      <c r="BM256">
        <v>54.8</v>
      </c>
      <c r="BN256">
        <v>66.599999999999994</v>
      </c>
      <c r="BO256">
        <v>54.3</v>
      </c>
      <c r="BP256">
        <v>54.2</v>
      </c>
      <c r="BQ256">
        <v>33.6</v>
      </c>
      <c r="BR256">
        <v>24.1</v>
      </c>
      <c r="BS256">
        <v>13.5</v>
      </c>
      <c r="BT256">
        <v>15</v>
      </c>
      <c r="BU256">
        <v>14.7</v>
      </c>
      <c r="BV256">
        <v>16.5</v>
      </c>
      <c r="BW256">
        <v>48.9</v>
      </c>
      <c r="BX256">
        <v>81.5</v>
      </c>
      <c r="BY256">
        <v>-100</v>
      </c>
    </row>
    <row r="257" spans="2:77" x14ac:dyDescent="0.15">
      <c r="B257">
        <v>9</v>
      </c>
      <c r="C257">
        <v>2</v>
      </c>
      <c r="D257">
        <v>36.700000000000003</v>
      </c>
      <c r="E257">
        <v>-100</v>
      </c>
      <c r="F257">
        <v>31.1</v>
      </c>
      <c r="G257">
        <v>23.4</v>
      </c>
      <c r="H257">
        <v>30</v>
      </c>
      <c r="I257">
        <v>76.2</v>
      </c>
      <c r="J257">
        <v>125.4</v>
      </c>
      <c r="K257">
        <v>97.1</v>
      </c>
      <c r="L257">
        <v>101.7</v>
      </c>
      <c r="M257">
        <v>83.4</v>
      </c>
      <c r="N257">
        <v>64.5</v>
      </c>
      <c r="O257">
        <v>51.4</v>
      </c>
      <c r="P257">
        <v>47.1</v>
      </c>
      <c r="Q257">
        <v>28.7</v>
      </c>
      <c r="R257">
        <v>21.9</v>
      </c>
      <c r="S257">
        <v>63.9</v>
      </c>
      <c r="T257">
        <v>61.8</v>
      </c>
      <c r="U257">
        <v>65.2</v>
      </c>
      <c r="V257">
        <v>72.7</v>
      </c>
      <c r="W257">
        <v>76.099999999999994</v>
      </c>
      <c r="X257">
        <v>10024.299999999999</v>
      </c>
      <c r="Y257">
        <v>43.8</v>
      </c>
      <c r="Z257">
        <v>21.8</v>
      </c>
      <c r="AA257">
        <v>44.4</v>
      </c>
      <c r="AB257">
        <v>30.3</v>
      </c>
      <c r="AC257">
        <v>27.6</v>
      </c>
      <c r="AD257">
        <v>34</v>
      </c>
      <c r="AE257">
        <v>39.799999999999997</v>
      </c>
      <c r="AF257">
        <v>87.8</v>
      </c>
      <c r="AG257">
        <v>85.4</v>
      </c>
      <c r="AH257">
        <v>91.7</v>
      </c>
      <c r="AI257">
        <v>123.1</v>
      </c>
      <c r="AJ257">
        <v>85.9</v>
      </c>
      <c r="AK257">
        <v>73.599999999999994</v>
      </c>
      <c r="AL257">
        <v>51.1</v>
      </c>
      <c r="AM257">
        <v>32.4</v>
      </c>
      <c r="AN257">
        <v>48.4</v>
      </c>
      <c r="AO257">
        <v>76.2</v>
      </c>
      <c r="AP257">
        <v>116</v>
      </c>
      <c r="AQ257">
        <v>131.9</v>
      </c>
      <c r="AR257">
        <v>138.69999999999999</v>
      </c>
      <c r="AS257">
        <v>55.8</v>
      </c>
      <c r="AT257">
        <v>51.6</v>
      </c>
      <c r="AU257">
        <v>37.5</v>
      </c>
      <c r="AV257">
        <v>33.1</v>
      </c>
      <c r="AW257">
        <v>25</v>
      </c>
      <c r="AX257">
        <v>26.2</v>
      </c>
      <c r="AY257">
        <v>45.2</v>
      </c>
      <c r="AZ257">
        <v>61.4</v>
      </c>
      <c r="BA257">
        <v>101.3</v>
      </c>
      <c r="BB257">
        <v>104.4</v>
      </c>
      <c r="BC257">
        <v>107.3</v>
      </c>
      <c r="BD257">
        <v>99.5</v>
      </c>
      <c r="BE257">
        <v>63.3</v>
      </c>
      <c r="BF257">
        <v>67.7</v>
      </c>
      <c r="BG257">
        <v>41.8</v>
      </c>
      <c r="BH257">
        <v>23.5</v>
      </c>
      <c r="BI257">
        <v>14.2</v>
      </c>
      <c r="BJ257">
        <v>5.0999999999999996</v>
      </c>
      <c r="BK257">
        <v>23.8</v>
      </c>
      <c r="BL257">
        <v>36.5</v>
      </c>
      <c r="BM257">
        <v>54.9</v>
      </c>
      <c r="BN257">
        <v>65.5</v>
      </c>
      <c r="BO257">
        <v>54.1</v>
      </c>
      <c r="BP257">
        <v>52.7</v>
      </c>
      <c r="BQ257">
        <v>36.799999999999997</v>
      </c>
      <c r="BR257">
        <v>25.6</v>
      </c>
      <c r="BS257">
        <v>12.3</v>
      </c>
      <c r="BT257">
        <v>16.3</v>
      </c>
      <c r="BU257">
        <v>14</v>
      </c>
      <c r="BV257">
        <v>13.3</v>
      </c>
      <c r="BW257">
        <v>47.8</v>
      </c>
      <c r="BX257">
        <v>81.099999999999994</v>
      </c>
      <c r="BY257">
        <v>-100</v>
      </c>
    </row>
    <row r="258" spans="2:77" x14ac:dyDescent="0.15">
      <c r="B258">
        <v>9</v>
      </c>
      <c r="C258">
        <v>3</v>
      </c>
      <c r="D258">
        <v>38.6</v>
      </c>
      <c r="E258">
        <v>-100</v>
      </c>
      <c r="F258">
        <v>35.4</v>
      </c>
      <c r="G258">
        <v>22.6</v>
      </c>
      <c r="H258">
        <v>30.7</v>
      </c>
      <c r="I258">
        <v>81.400000000000006</v>
      </c>
      <c r="J258">
        <v>132.5</v>
      </c>
      <c r="K258">
        <v>95.7</v>
      </c>
      <c r="L258">
        <v>104.3</v>
      </c>
      <c r="M258">
        <v>81.599999999999994</v>
      </c>
      <c r="N258">
        <v>63.2</v>
      </c>
      <c r="O258">
        <v>60.5</v>
      </c>
      <c r="P258">
        <v>45.6</v>
      </c>
      <c r="Q258">
        <v>27.7</v>
      </c>
      <c r="R258">
        <v>20.7</v>
      </c>
      <c r="S258">
        <v>66.2</v>
      </c>
      <c r="T258">
        <v>60.9</v>
      </c>
      <c r="U258">
        <v>74.400000000000006</v>
      </c>
      <c r="V258">
        <v>74.8</v>
      </c>
      <c r="W258">
        <v>76.8</v>
      </c>
      <c r="X258">
        <v>31.7</v>
      </c>
      <c r="Y258">
        <v>43.7</v>
      </c>
      <c r="Z258">
        <v>24.8</v>
      </c>
      <c r="AA258">
        <v>44.5</v>
      </c>
      <c r="AB258">
        <v>29.8</v>
      </c>
      <c r="AC258">
        <v>27.6</v>
      </c>
      <c r="AD258">
        <v>33.5</v>
      </c>
      <c r="AE258">
        <v>38.4</v>
      </c>
      <c r="AF258">
        <v>75.5</v>
      </c>
      <c r="AG258">
        <v>85.5</v>
      </c>
      <c r="AH258">
        <v>92.5</v>
      </c>
      <c r="AI258">
        <v>123.4</v>
      </c>
      <c r="AJ258">
        <v>84.9</v>
      </c>
      <c r="AK258">
        <v>73.900000000000006</v>
      </c>
      <c r="AL258">
        <v>49.1</v>
      </c>
      <c r="AM258">
        <v>32.1</v>
      </c>
      <c r="AN258">
        <v>47.7</v>
      </c>
      <c r="AO258">
        <v>75</v>
      </c>
      <c r="AP258">
        <v>117.3</v>
      </c>
      <c r="AQ258">
        <v>132.4</v>
      </c>
      <c r="AR258">
        <v>136.30000000000001</v>
      </c>
      <c r="AS258">
        <v>63.2</v>
      </c>
      <c r="AT258">
        <v>51.8</v>
      </c>
      <c r="AU258">
        <v>35.299999999999997</v>
      </c>
      <c r="AV258">
        <v>33.299999999999997</v>
      </c>
      <c r="AW258">
        <v>23.3</v>
      </c>
      <c r="AX258">
        <v>27</v>
      </c>
      <c r="AY258">
        <v>41.8</v>
      </c>
      <c r="AZ258">
        <v>61.8</v>
      </c>
      <c r="BA258">
        <v>104.9</v>
      </c>
      <c r="BB258">
        <v>100.8</v>
      </c>
      <c r="BC258">
        <v>107.2</v>
      </c>
      <c r="BD258">
        <v>99</v>
      </c>
      <c r="BE258">
        <v>62.3</v>
      </c>
      <c r="BF258">
        <v>72.7</v>
      </c>
      <c r="BG258">
        <v>43.7</v>
      </c>
      <c r="BH258">
        <v>24.1</v>
      </c>
      <c r="BI258">
        <v>17.7</v>
      </c>
      <c r="BJ258">
        <v>4.3</v>
      </c>
      <c r="BK258">
        <v>23.3</v>
      </c>
      <c r="BL258">
        <v>37.299999999999997</v>
      </c>
      <c r="BM258">
        <v>56.8</v>
      </c>
      <c r="BN258">
        <v>71.099999999999994</v>
      </c>
      <c r="BO258">
        <v>51.9</v>
      </c>
      <c r="BP258">
        <v>53.6</v>
      </c>
      <c r="BQ258">
        <v>39.200000000000003</v>
      </c>
      <c r="BR258">
        <v>25</v>
      </c>
      <c r="BS258">
        <v>12.3</v>
      </c>
      <c r="BT258">
        <v>14.8</v>
      </c>
      <c r="BU258">
        <v>14.1</v>
      </c>
      <c r="BV258">
        <v>13.1</v>
      </c>
      <c r="BW258">
        <v>51.1</v>
      </c>
      <c r="BX258">
        <v>83.5</v>
      </c>
      <c r="BY258">
        <v>-100</v>
      </c>
    </row>
    <row r="259" spans="2:77" x14ac:dyDescent="0.15">
      <c r="B259">
        <v>9</v>
      </c>
      <c r="C259">
        <v>4</v>
      </c>
      <c r="D259">
        <v>44</v>
      </c>
      <c r="E259">
        <v>-100</v>
      </c>
      <c r="F259">
        <v>37.299999999999997</v>
      </c>
      <c r="G259">
        <v>22.8</v>
      </c>
      <c r="H259">
        <v>32.200000000000003</v>
      </c>
      <c r="I259">
        <v>74.8</v>
      </c>
      <c r="J259">
        <v>126.8</v>
      </c>
      <c r="K259">
        <v>106.4</v>
      </c>
      <c r="L259">
        <v>121.7</v>
      </c>
      <c r="M259">
        <v>91.3</v>
      </c>
      <c r="N259">
        <v>63</v>
      </c>
      <c r="O259">
        <v>65.900000000000006</v>
      </c>
      <c r="P259">
        <v>43.7</v>
      </c>
      <c r="Q259">
        <v>27</v>
      </c>
      <c r="R259">
        <v>24</v>
      </c>
      <c r="S259">
        <v>75.3</v>
      </c>
      <c r="T259">
        <v>60.6</v>
      </c>
      <c r="U259">
        <v>82</v>
      </c>
      <c r="V259">
        <v>73.400000000000006</v>
      </c>
      <c r="W259">
        <v>77.5</v>
      </c>
      <c r="X259">
        <v>30.1</v>
      </c>
      <c r="Y259">
        <v>41.7</v>
      </c>
      <c r="Z259">
        <v>26.7</v>
      </c>
      <c r="AA259">
        <v>46.8</v>
      </c>
      <c r="AB259">
        <v>29.5</v>
      </c>
      <c r="AC259">
        <v>26.6</v>
      </c>
      <c r="AD259">
        <v>33</v>
      </c>
      <c r="AE259">
        <v>36.1</v>
      </c>
      <c r="AF259">
        <v>74.3</v>
      </c>
      <c r="AG259">
        <v>88.1</v>
      </c>
      <c r="AH259">
        <v>92.7</v>
      </c>
      <c r="AI259">
        <v>123.2</v>
      </c>
      <c r="AJ259">
        <v>83.5</v>
      </c>
      <c r="AK259">
        <v>78.900000000000006</v>
      </c>
      <c r="AL259">
        <v>49</v>
      </c>
      <c r="AM259">
        <v>31.3</v>
      </c>
      <c r="AN259">
        <v>45.2</v>
      </c>
      <c r="AO259">
        <v>73.8</v>
      </c>
      <c r="AP259">
        <v>126</v>
      </c>
      <c r="AQ259">
        <v>132</v>
      </c>
      <c r="AR259">
        <v>134.6</v>
      </c>
      <c r="AS259">
        <v>73.3</v>
      </c>
      <c r="AT259">
        <v>54.4</v>
      </c>
      <c r="AU259">
        <v>37.6</v>
      </c>
      <c r="AV259">
        <v>32.700000000000003</v>
      </c>
      <c r="AW259">
        <v>25.7</v>
      </c>
      <c r="AX259">
        <v>29.5</v>
      </c>
      <c r="AY259">
        <v>40.299999999999997</v>
      </c>
      <c r="AZ259">
        <v>61.5</v>
      </c>
      <c r="BA259">
        <v>102.5</v>
      </c>
      <c r="BB259">
        <v>96.4</v>
      </c>
      <c r="BC259">
        <v>107.4</v>
      </c>
      <c r="BD259">
        <v>100.4</v>
      </c>
      <c r="BE259">
        <v>61.6</v>
      </c>
      <c r="BF259">
        <v>72</v>
      </c>
      <c r="BG259">
        <v>43.7</v>
      </c>
      <c r="BH259">
        <v>22.4</v>
      </c>
      <c r="BI259">
        <v>20.2</v>
      </c>
      <c r="BJ259">
        <v>6.4</v>
      </c>
      <c r="BK259">
        <v>21.6</v>
      </c>
      <c r="BL259">
        <v>39.4</v>
      </c>
      <c r="BM259">
        <v>65</v>
      </c>
      <c r="BN259">
        <v>75</v>
      </c>
      <c r="BO259">
        <v>50.1</v>
      </c>
      <c r="BP259">
        <v>53.4</v>
      </c>
      <c r="BQ259">
        <v>40.200000000000003</v>
      </c>
      <c r="BR259">
        <v>24.7</v>
      </c>
      <c r="BS259">
        <v>11.4</v>
      </c>
      <c r="BT259">
        <v>12.4</v>
      </c>
      <c r="BU259">
        <v>11</v>
      </c>
      <c r="BV259">
        <v>13.2</v>
      </c>
      <c r="BW259">
        <v>51.4</v>
      </c>
      <c r="BX259">
        <v>82.4</v>
      </c>
      <c r="BY259">
        <v>-100</v>
      </c>
    </row>
    <row r="260" spans="2:77" x14ac:dyDescent="0.15">
      <c r="B260">
        <v>9</v>
      </c>
      <c r="C260">
        <v>5</v>
      </c>
      <c r="D260">
        <v>44.7</v>
      </c>
      <c r="E260">
        <v>-100</v>
      </c>
      <c r="F260">
        <v>36.6</v>
      </c>
      <c r="G260">
        <v>24.8</v>
      </c>
      <c r="H260">
        <v>30.6</v>
      </c>
      <c r="I260">
        <v>69.2</v>
      </c>
      <c r="J260">
        <v>126.2</v>
      </c>
      <c r="K260">
        <v>103.6</v>
      </c>
      <c r="L260">
        <v>124.1</v>
      </c>
      <c r="M260">
        <v>94.7</v>
      </c>
      <c r="N260">
        <v>59.4</v>
      </c>
      <c r="O260">
        <v>66.8</v>
      </c>
      <c r="P260">
        <v>41.6</v>
      </c>
      <c r="Q260">
        <v>25.2</v>
      </c>
      <c r="R260">
        <v>23.9</v>
      </c>
      <c r="S260">
        <v>71.5</v>
      </c>
      <c r="T260">
        <v>61</v>
      </c>
      <c r="U260">
        <v>82</v>
      </c>
      <c r="V260">
        <v>73.599999999999994</v>
      </c>
      <c r="W260">
        <v>77.099999999999994</v>
      </c>
      <c r="X260">
        <v>30.3</v>
      </c>
      <c r="Y260">
        <v>42.4</v>
      </c>
      <c r="Z260">
        <v>25.4</v>
      </c>
      <c r="AA260">
        <v>47.1</v>
      </c>
      <c r="AB260">
        <v>27.2</v>
      </c>
      <c r="AC260">
        <v>25.6</v>
      </c>
      <c r="AD260">
        <v>31.4</v>
      </c>
      <c r="AE260">
        <v>33.799999999999997</v>
      </c>
      <c r="AF260">
        <v>73.3</v>
      </c>
      <c r="AG260">
        <v>89.6</v>
      </c>
      <c r="AH260">
        <v>88.8</v>
      </c>
      <c r="AI260">
        <v>123.4</v>
      </c>
      <c r="AJ260">
        <v>82.3</v>
      </c>
      <c r="AK260">
        <v>83.6</v>
      </c>
      <c r="AL260">
        <v>49.2</v>
      </c>
      <c r="AM260">
        <v>31</v>
      </c>
      <c r="AN260">
        <v>44</v>
      </c>
      <c r="AO260">
        <v>71.400000000000006</v>
      </c>
      <c r="AP260">
        <v>136.30000000000001</v>
      </c>
      <c r="AQ260">
        <v>129.4</v>
      </c>
      <c r="AR260">
        <v>133</v>
      </c>
      <c r="AS260">
        <v>80.099999999999994</v>
      </c>
      <c r="AT260">
        <v>53.8</v>
      </c>
      <c r="AU260">
        <v>40.1</v>
      </c>
      <c r="AV260">
        <v>31.8</v>
      </c>
      <c r="AW260">
        <v>31.8</v>
      </c>
      <c r="AX260">
        <v>27.7</v>
      </c>
      <c r="AY260">
        <v>37.799999999999997</v>
      </c>
      <c r="AZ260">
        <v>66.900000000000006</v>
      </c>
      <c r="BA260">
        <v>101.6</v>
      </c>
      <c r="BB260">
        <v>94.5</v>
      </c>
      <c r="BC260">
        <v>105.7</v>
      </c>
      <c r="BD260">
        <v>100.5</v>
      </c>
      <c r="BE260">
        <v>59</v>
      </c>
      <c r="BF260">
        <v>70.400000000000006</v>
      </c>
      <c r="BG260">
        <v>42.6</v>
      </c>
      <c r="BH260">
        <v>22.6</v>
      </c>
      <c r="BI260">
        <v>20.7</v>
      </c>
      <c r="BJ260">
        <v>5.9</v>
      </c>
      <c r="BK260">
        <v>19.899999999999999</v>
      </c>
      <c r="BL260">
        <v>39.799999999999997</v>
      </c>
      <c r="BM260">
        <v>75</v>
      </c>
      <c r="BN260">
        <v>71.8</v>
      </c>
      <c r="BO260">
        <v>55.8</v>
      </c>
      <c r="BP260">
        <v>56.4</v>
      </c>
      <c r="BQ260">
        <v>40.700000000000003</v>
      </c>
      <c r="BR260">
        <v>24.3</v>
      </c>
      <c r="BS260">
        <v>12.2</v>
      </c>
      <c r="BT260">
        <v>12</v>
      </c>
      <c r="BU260">
        <v>8.4</v>
      </c>
      <c r="BV260">
        <v>13.2</v>
      </c>
      <c r="BW260">
        <v>55.4</v>
      </c>
      <c r="BX260">
        <v>79.5</v>
      </c>
      <c r="BY260">
        <v>-100</v>
      </c>
    </row>
    <row r="261" spans="2:77" x14ac:dyDescent="0.15">
      <c r="B261">
        <v>9</v>
      </c>
      <c r="C261">
        <v>6</v>
      </c>
      <c r="D261">
        <v>44.1</v>
      </c>
      <c r="E261">
        <v>-100</v>
      </c>
      <c r="F261">
        <v>36.200000000000003</v>
      </c>
      <c r="G261">
        <v>25.8</v>
      </c>
      <c r="H261">
        <v>35.799999999999997</v>
      </c>
      <c r="I261">
        <v>60.1</v>
      </c>
      <c r="J261">
        <v>120.5</v>
      </c>
      <c r="K261">
        <v>108.2</v>
      </c>
      <c r="L261">
        <v>119.6</v>
      </c>
      <c r="M261">
        <v>102.9</v>
      </c>
      <c r="N261">
        <v>57.7</v>
      </c>
      <c r="O261">
        <v>58.5</v>
      </c>
      <c r="P261">
        <v>42.7</v>
      </c>
      <c r="Q261">
        <v>25.1</v>
      </c>
      <c r="R261">
        <v>22.3</v>
      </c>
      <c r="S261">
        <v>69.099999999999994</v>
      </c>
      <c r="T261">
        <v>58</v>
      </c>
      <c r="U261">
        <v>81.400000000000006</v>
      </c>
      <c r="V261">
        <v>77.099999999999994</v>
      </c>
      <c r="W261">
        <v>76.2</v>
      </c>
      <c r="X261">
        <v>31.5</v>
      </c>
      <c r="Y261">
        <v>41.8</v>
      </c>
      <c r="Z261">
        <v>24.9</v>
      </c>
      <c r="AA261">
        <v>47.8</v>
      </c>
      <c r="AB261">
        <v>26</v>
      </c>
      <c r="AC261">
        <v>26.1</v>
      </c>
      <c r="AD261">
        <v>31.9</v>
      </c>
      <c r="AE261">
        <v>38.200000000000003</v>
      </c>
      <c r="AF261">
        <v>73.3</v>
      </c>
      <c r="AG261">
        <v>96</v>
      </c>
      <c r="AH261">
        <v>88.1</v>
      </c>
      <c r="AI261">
        <v>145.80000000000001</v>
      </c>
      <c r="AJ261">
        <v>81</v>
      </c>
      <c r="AK261">
        <v>87.1</v>
      </c>
      <c r="AL261">
        <v>47.2</v>
      </c>
      <c r="AM261">
        <v>29.4</v>
      </c>
      <c r="AN261">
        <v>44.6</v>
      </c>
      <c r="AO261">
        <v>70.400000000000006</v>
      </c>
      <c r="AP261">
        <v>146.80000000000001</v>
      </c>
      <c r="AQ261">
        <v>129.6</v>
      </c>
      <c r="AR261">
        <v>130.1</v>
      </c>
      <c r="AS261">
        <v>81.2</v>
      </c>
      <c r="AT261">
        <v>52.7</v>
      </c>
      <c r="AU261">
        <v>41.6</v>
      </c>
      <c r="AV261">
        <v>36.799999999999997</v>
      </c>
      <c r="AW261">
        <v>37</v>
      </c>
      <c r="AX261">
        <v>26.8</v>
      </c>
      <c r="AY261">
        <v>37.700000000000003</v>
      </c>
      <c r="AZ261">
        <v>67.7</v>
      </c>
      <c r="BA261">
        <v>102.7</v>
      </c>
      <c r="BB261">
        <v>91.5</v>
      </c>
      <c r="BC261">
        <v>103.7</v>
      </c>
      <c r="BD261">
        <v>99.3</v>
      </c>
      <c r="BE261">
        <v>56.7</v>
      </c>
      <c r="BF261">
        <v>68.8</v>
      </c>
      <c r="BG261">
        <v>39</v>
      </c>
      <c r="BH261">
        <v>23.2</v>
      </c>
      <c r="BI261">
        <v>21.8</v>
      </c>
      <c r="BJ261">
        <v>4.7</v>
      </c>
      <c r="BK261">
        <v>20.8</v>
      </c>
      <c r="BL261">
        <v>38.700000000000003</v>
      </c>
      <c r="BM261">
        <v>71.900000000000006</v>
      </c>
      <c r="BN261">
        <v>70.5</v>
      </c>
      <c r="BO261">
        <v>62.5</v>
      </c>
      <c r="BP261">
        <v>57.8</v>
      </c>
      <c r="BQ261">
        <v>38.5</v>
      </c>
      <c r="BR261">
        <v>22.1</v>
      </c>
      <c r="BS261">
        <v>13</v>
      </c>
      <c r="BT261">
        <v>12</v>
      </c>
      <c r="BU261">
        <v>6.2</v>
      </c>
      <c r="BV261">
        <v>12.2</v>
      </c>
      <c r="BW261">
        <v>51.5</v>
      </c>
      <c r="BX261">
        <v>76.900000000000006</v>
      </c>
      <c r="BY261">
        <v>-100</v>
      </c>
    </row>
    <row r="262" spans="2:77" x14ac:dyDescent="0.15">
      <c r="B262">
        <v>9</v>
      </c>
      <c r="C262">
        <v>7</v>
      </c>
      <c r="D262">
        <v>48.1</v>
      </c>
      <c r="E262">
        <v>-100</v>
      </c>
      <c r="F262">
        <v>35.799999999999997</v>
      </c>
      <c r="G262">
        <v>27.2</v>
      </c>
      <c r="H262">
        <v>35</v>
      </c>
      <c r="I262">
        <v>49.7</v>
      </c>
      <c r="J262">
        <v>113.3</v>
      </c>
      <c r="K262">
        <v>102.6</v>
      </c>
      <c r="L262">
        <v>117.9</v>
      </c>
      <c r="M262">
        <v>102.4</v>
      </c>
      <c r="N262">
        <v>60.3</v>
      </c>
      <c r="O262">
        <v>56.1</v>
      </c>
      <c r="P262">
        <v>42.9</v>
      </c>
      <c r="Q262">
        <v>30.3</v>
      </c>
      <c r="R262">
        <v>21.6</v>
      </c>
      <c r="S262">
        <v>64.5</v>
      </c>
      <c r="T262">
        <v>56.6</v>
      </c>
      <c r="U262">
        <v>88.7</v>
      </c>
      <c r="V262">
        <v>76.8</v>
      </c>
      <c r="W262">
        <v>74.3</v>
      </c>
      <c r="X262">
        <v>34.799999999999997</v>
      </c>
      <c r="Y262">
        <v>44.1</v>
      </c>
      <c r="Z262">
        <v>24.2</v>
      </c>
      <c r="AA262">
        <v>47.9</v>
      </c>
      <c r="AB262">
        <v>27.3</v>
      </c>
      <c r="AC262">
        <v>24.4</v>
      </c>
      <c r="AD262">
        <v>31.5</v>
      </c>
      <c r="AE262">
        <v>37</v>
      </c>
      <c r="AF262">
        <v>71.5</v>
      </c>
      <c r="AG262">
        <v>96.6</v>
      </c>
      <c r="AH262">
        <v>89.5</v>
      </c>
      <c r="AI262">
        <v>154.80000000000001</v>
      </c>
      <c r="AJ262">
        <v>79.5</v>
      </c>
      <c r="AK262">
        <v>87.1</v>
      </c>
      <c r="AL262">
        <v>46.4</v>
      </c>
      <c r="AM262">
        <v>28.9</v>
      </c>
      <c r="AN262">
        <v>44.3</v>
      </c>
      <c r="AO262">
        <v>70.599999999999994</v>
      </c>
      <c r="AP262">
        <v>149</v>
      </c>
      <c r="AQ262">
        <v>128.9</v>
      </c>
      <c r="AR262">
        <v>125.8</v>
      </c>
      <c r="AS262">
        <v>80.3</v>
      </c>
      <c r="AT262">
        <v>52</v>
      </c>
      <c r="AU262">
        <v>45.1</v>
      </c>
      <c r="AV262">
        <v>38.799999999999997</v>
      </c>
      <c r="AW262">
        <v>36.1</v>
      </c>
      <c r="AX262">
        <v>26.8</v>
      </c>
      <c r="AY262">
        <v>37.9</v>
      </c>
      <c r="AZ262">
        <v>68.900000000000006</v>
      </c>
      <c r="BA262">
        <v>106.6</v>
      </c>
      <c r="BB262">
        <v>94.7</v>
      </c>
      <c r="BC262">
        <v>102</v>
      </c>
      <c r="BD262">
        <v>97.4</v>
      </c>
      <c r="BE262">
        <v>57.3</v>
      </c>
      <c r="BF262">
        <v>67.2</v>
      </c>
      <c r="BG262">
        <v>36.799999999999997</v>
      </c>
      <c r="BH262">
        <v>22.5</v>
      </c>
      <c r="BI262">
        <v>19.8</v>
      </c>
      <c r="BJ262">
        <v>4.3</v>
      </c>
      <c r="BK262">
        <v>24</v>
      </c>
      <c r="BL262">
        <v>39.4</v>
      </c>
      <c r="BM262">
        <v>64.5</v>
      </c>
      <c r="BN262">
        <v>67.8</v>
      </c>
      <c r="BO262">
        <v>71.599999999999994</v>
      </c>
      <c r="BP262">
        <v>59.1</v>
      </c>
      <c r="BQ262">
        <v>36.6</v>
      </c>
      <c r="BR262">
        <v>28.5</v>
      </c>
      <c r="BS262">
        <v>13.4</v>
      </c>
      <c r="BT262">
        <v>11.1</v>
      </c>
      <c r="BU262">
        <v>5.7</v>
      </c>
      <c r="BV262">
        <v>11.6</v>
      </c>
      <c r="BW262">
        <v>45.2</v>
      </c>
      <c r="BX262">
        <v>75.599999999999994</v>
      </c>
      <c r="BY262">
        <v>-100</v>
      </c>
    </row>
    <row r="263" spans="2:77" x14ac:dyDescent="0.15">
      <c r="B263">
        <v>9</v>
      </c>
      <c r="C263">
        <v>8</v>
      </c>
      <c r="D263">
        <v>46.3</v>
      </c>
      <c r="E263">
        <v>-100</v>
      </c>
      <c r="F263">
        <v>37.299999999999997</v>
      </c>
      <c r="G263">
        <v>25.5</v>
      </c>
      <c r="H263">
        <v>32.5</v>
      </c>
      <c r="I263">
        <v>49.2</v>
      </c>
      <c r="J263">
        <v>106.4</v>
      </c>
      <c r="K263">
        <v>101.8</v>
      </c>
      <c r="L263">
        <v>108.4</v>
      </c>
      <c r="M263">
        <v>101.1</v>
      </c>
      <c r="N263">
        <v>61.3</v>
      </c>
      <c r="O263">
        <v>55.9</v>
      </c>
      <c r="P263">
        <v>43.1</v>
      </c>
      <c r="Q263">
        <v>31.7</v>
      </c>
      <c r="R263">
        <v>20.3</v>
      </c>
      <c r="S263">
        <v>55.2</v>
      </c>
      <c r="T263">
        <v>57.9</v>
      </c>
      <c r="U263">
        <v>78.400000000000006</v>
      </c>
      <c r="V263">
        <v>76</v>
      </c>
      <c r="W263">
        <v>77.400000000000006</v>
      </c>
      <c r="X263">
        <v>38.6</v>
      </c>
      <c r="Y263">
        <v>44.9</v>
      </c>
      <c r="Z263">
        <v>22.8</v>
      </c>
      <c r="AA263">
        <v>47.1</v>
      </c>
      <c r="AB263">
        <v>28.4</v>
      </c>
      <c r="AC263">
        <v>21.6</v>
      </c>
      <c r="AD263">
        <v>30.7</v>
      </c>
      <c r="AE263">
        <v>38.4</v>
      </c>
      <c r="AF263">
        <v>69</v>
      </c>
      <c r="AG263">
        <v>94.4</v>
      </c>
      <c r="AH263">
        <v>91.4</v>
      </c>
      <c r="AI263">
        <v>150.9</v>
      </c>
      <c r="AJ263">
        <v>79.7</v>
      </c>
      <c r="AK263">
        <v>85.1</v>
      </c>
      <c r="AL263">
        <v>46</v>
      </c>
      <c r="AM263">
        <v>29.5</v>
      </c>
      <c r="AN263">
        <v>44</v>
      </c>
      <c r="AO263">
        <v>69.8</v>
      </c>
      <c r="AP263">
        <v>139.80000000000001</v>
      </c>
      <c r="AQ263">
        <v>127.9</v>
      </c>
      <c r="AR263">
        <v>122.7</v>
      </c>
      <c r="AS263">
        <v>78.400000000000006</v>
      </c>
      <c r="AT263">
        <v>52.6</v>
      </c>
      <c r="AU263">
        <v>47</v>
      </c>
      <c r="AV263">
        <v>39.299999999999997</v>
      </c>
      <c r="AW263">
        <v>39.799999999999997</v>
      </c>
      <c r="AX263">
        <v>27</v>
      </c>
      <c r="AY263">
        <v>33.6</v>
      </c>
      <c r="AZ263">
        <v>67.8</v>
      </c>
      <c r="BA263">
        <v>107.2</v>
      </c>
      <c r="BB263">
        <v>93.9</v>
      </c>
      <c r="BC263">
        <v>112.1</v>
      </c>
      <c r="BD263">
        <v>95.3</v>
      </c>
      <c r="BE263">
        <v>56.9</v>
      </c>
      <c r="BF263">
        <v>63.8</v>
      </c>
      <c r="BG263">
        <v>36.200000000000003</v>
      </c>
      <c r="BH263">
        <v>22.5</v>
      </c>
      <c r="BI263">
        <v>19.2</v>
      </c>
      <c r="BJ263">
        <v>3.6</v>
      </c>
      <c r="BK263">
        <v>25.5</v>
      </c>
      <c r="BL263">
        <v>38.1</v>
      </c>
      <c r="BM263">
        <v>59.5</v>
      </c>
      <c r="BN263">
        <v>65.5</v>
      </c>
      <c r="BO263">
        <v>72.3</v>
      </c>
      <c r="BP263">
        <v>68.3</v>
      </c>
      <c r="BQ263">
        <v>37.700000000000003</v>
      </c>
      <c r="BR263">
        <v>53.2</v>
      </c>
      <c r="BS263">
        <v>13.8</v>
      </c>
      <c r="BT263">
        <v>10.4</v>
      </c>
      <c r="BU263">
        <v>7</v>
      </c>
      <c r="BV263">
        <v>14.5</v>
      </c>
      <c r="BW263">
        <v>43</v>
      </c>
      <c r="BX263">
        <v>74.7</v>
      </c>
      <c r="BY263">
        <v>-100</v>
      </c>
    </row>
    <row r="264" spans="2:77" x14ac:dyDescent="0.15">
      <c r="B264">
        <v>9</v>
      </c>
      <c r="C264">
        <v>9</v>
      </c>
      <c r="D264">
        <v>48</v>
      </c>
      <c r="E264">
        <v>-100</v>
      </c>
      <c r="F264">
        <v>39.200000000000003</v>
      </c>
      <c r="G264">
        <v>23</v>
      </c>
      <c r="H264">
        <v>31.4</v>
      </c>
      <c r="I264">
        <v>64.3</v>
      </c>
      <c r="J264">
        <v>107.6</v>
      </c>
      <c r="K264">
        <v>100.6</v>
      </c>
      <c r="L264">
        <v>107.7</v>
      </c>
      <c r="M264">
        <v>98.7</v>
      </c>
      <c r="N264">
        <v>62.1</v>
      </c>
      <c r="O264">
        <v>54.9</v>
      </c>
      <c r="P264">
        <v>43</v>
      </c>
      <c r="Q264">
        <v>32.299999999999997</v>
      </c>
      <c r="R264">
        <v>17.899999999999999</v>
      </c>
      <c r="S264">
        <v>46.2</v>
      </c>
      <c r="T264">
        <v>54.7</v>
      </c>
      <c r="U264">
        <v>75.5</v>
      </c>
      <c r="V264">
        <v>76.8</v>
      </c>
      <c r="W264">
        <v>79.8</v>
      </c>
      <c r="X264">
        <v>40.1</v>
      </c>
      <c r="Y264">
        <v>42.7</v>
      </c>
      <c r="Z264">
        <v>27.6</v>
      </c>
      <c r="AA264">
        <v>50.9</v>
      </c>
      <c r="AB264">
        <v>31</v>
      </c>
      <c r="AC264">
        <v>24.3</v>
      </c>
      <c r="AD264">
        <v>28.6</v>
      </c>
      <c r="AE264">
        <v>41.5</v>
      </c>
      <c r="AF264">
        <v>67.3</v>
      </c>
      <c r="AG264">
        <v>91.7</v>
      </c>
      <c r="AH264">
        <v>98.5</v>
      </c>
      <c r="AI264">
        <v>144.80000000000001</v>
      </c>
      <c r="AJ264">
        <v>83.9</v>
      </c>
      <c r="AK264">
        <v>83.4</v>
      </c>
      <c r="AL264">
        <v>47</v>
      </c>
      <c r="AM264">
        <v>28.9</v>
      </c>
      <c r="AN264">
        <v>42.5</v>
      </c>
      <c r="AO264">
        <v>68.3</v>
      </c>
      <c r="AP264">
        <v>139</v>
      </c>
      <c r="AQ264">
        <v>125.7</v>
      </c>
      <c r="AR264">
        <v>126</v>
      </c>
      <c r="AS264">
        <v>94.7</v>
      </c>
      <c r="AT264">
        <v>52.2</v>
      </c>
      <c r="AU264">
        <v>45.9</v>
      </c>
      <c r="AV264">
        <v>39</v>
      </c>
      <c r="AW264">
        <v>41</v>
      </c>
      <c r="AX264">
        <v>28.2</v>
      </c>
      <c r="AY264">
        <v>36.799999999999997</v>
      </c>
      <c r="AZ264">
        <v>66.2</v>
      </c>
      <c r="BA264">
        <v>108.8</v>
      </c>
      <c r="BB264">
        <v>90.2</v>
      </c>
      <c r="BC264">
        <v>109</v>
      </c>
      <c r="BD264">
        <v>98.4</v>
      </c>
      <c r="BE264">
        <v>57</v>
      </c>
      <c r="BF264">
        <v>66.2</v>
      </c>
      <c r="BG264">
        <v>35.700000000000003</v>
      </c>
      <c r="BH264">
        <v>20.9</v>
      </c>
      <c r="BI264">
        <v>19</v>
      </c>
      <c r="BJ264">
        <v>4.5</v>
      </c>
      <c r="BK264">
        <v>24.3</v>
      </c>
      <c r="BL264">
        <v>38.6</v>
      </c>
      <c r="BM264">
        <v>57.2</v>
      </c>
      <c r="BN264">
        <v>63.3</v>
      </c>
      <c r="BO264">
        <v>72</v>
      </c>
      <c r="BP264">
        <v>65.7</v>
      </c>
      <c r="BQ264">
        <v>36.4</v>
      </c>
      <c r="BR264">
        <v>46.6</v>
      </c>
      <c r="BS264">
        <v>13.8</v>
      </c>
      <c r="BT264">
        <v>9.6</v>
      </c>
      <c r="BU264">
        <v>7.8</v>
      </c>
      <c r="BV264">
        <v>13.7</v>
      </c>
      <c r="BW264">
        <v>43.6</v>
      </c>
      <c r="BX264">
        <v>74.7</v>
      </c>
      <c r="BY264">
        <v>-100</v>
      </c>
    </row>
    <row r="265" spans="2:77" x14ac:dyDescent="0.15">
      <c r="B265">
        <v>9</v>
      </c>
      <c r="C265">
        <v>10</v>
      </c>
      <c r="D265">
        <v>42.7</v>
      </c>
      <c r="E265">
        <v>-100</v>
      </c>
      <c r="F265">
        <v>40.299999999999997</v>
      </c>
      <c r="G265">
        <v>25.1</v>
      </c>
      <c r="H265">
        <v>28.7</v>
      </c>
      <c r="I265">
        <v>66.2</v>
      </c>
      <c r="J265">
        <v>101.1</v>
      </c>
      <c r="K265">
        <v>100.1</v>
      </c>
      <c r="L265">
        <v>107.1</v>
      </c>
      <c r="M265">
        <v>94.3</v>
      </c>
      <c r="N265">
        <v>65.400000000000006</v>
      </c>
      <c r="O265">
        <v>56</v>
      </c>
      <c r="P265">
        <v>41.2</v>
      </c>
      <c r="Q265">
        <v>31.9</v>
      </c>
      <c r="R265">
        <v>16.600000000000001</v>
      </c>
      <c r="S265">
        <v>42.2</v>
      </c>
      <c r="T265">
        <v>52</v>
      </c>
      <c r="U265">
        <v>71.599999999999994</v>
      </c>
      <c r="V265">
        <v>75.599999999999994</v>
      </c>
      <c r="W265">
        <v>77.599999999999994</v>
      </c>
      <c r="X265">
        <v>41.3</v>
      </c>
      <c r="Y265">
        <v>41.4</v>
      </c>
      <c r="Z265">
        <v>33.9</v>
      </c>
      <c r="AA265">
        <v>51.3</v>
      </c>
      <c r="AB265">
        <v>31.6</v>
      </c>
      <c r="AC265">
        <v>27.2</v>
      </c>
      <c r="AD265">
        <v>27.2</v>
      </c>
      <c r="AE265">
        <v>39.9</v>
      </c>
      <c r="AF265">
        <v>69.7</v>
      </c>
      <c r="AG265">
        <v>91.3</v>
      </c>
      <c r="AH265">
        <v>102.5</v>
      </c>
      <c r="AI265">
        <v>137.6</v>
      </c>
      <c r="AJ265">
        <v>84.1</v>
      </c>
      <c r="AK265">
        <v>80.400000000000006</v>
      </c>
      <c r="AL265">
        <v>45.9</v>
      </c>
      <c r="AM265">
        <v>31</v>
      </c>
      <c r="AN265">
        <v>41.9</v>
      </c>
      <c r="AO265">
        <v>67.3</v>
      </c>
      <c r="AP265">
        <v>138.30000000000001</v>
      </c>
      <c r="AQ265">
        <v>125.1</v>
      </c>
      <c r="AR265">
        <v>124</v>
      </c>
      <c r="AS265">
        <v>102</v>
      </c>
      <c r="AT265">
        <v>50.7</v>
      </c>
      <c r="AU265">
        <v>44.4</v>
      </c>
      <c r="AV265">
        <v>36.9</v>
      </c>
      <c r="AW265">
        <v>42.6</v>
      </c>
      <c r="AX265">
        <v>27.7</v>
      </c>
      <c r="AY265">
        <v>35.1</v>
      </c>
      <c r="AZ265">
        <v>65.599999999999994</v>
      </c>
      <c r="BA265">
        <v>107.1</v>
      </c>
      <c r="BB265">
        <v>87.8</v>
      </c>
      <c r="BC265">
        <v>106.3</v>
      </c>
      <c r="BD265">
        <v>100.3</v>
      </c>
      <c r="BE265">
        <v>59.3</v>
      </c>
      <c r="BF265">
        <v>75.5</v>
      </c>
      <c r="BG265">
        <v>35.799999999999997</v>
      </c>
      <c r="BH265">
        <v>20.399999999999999</v>
      </c>
      <c r="BI265">
        <v>17.7</v>
      </c>
      <c r="BJ265">
        <v>4.8</v>
      </c>
      <c r="BK265">
        <v>27.4</v>
      </c>
      <c r="BL265">
        <v>50.5</v>
      </c>
      <c r="BM265">
        <v>56.8</v>
      </c>
      <c r="BN265">
        <v>61.5</v>
      </c>
      <c r="BO265">
        <v>72.2</v>
      </c>
      <c r="BP265">
        <v>64.900000000000006</v>
      </c>
      <c r="BQ265">
        <v>31.4</v>
      </c>
      <c r="BR265">
        <v>10032.700000000001</v>
      </c>
      <c r="BS265">
        <v>13.4</v>
      </c>
      <c r="BT265">
        <v>9.9</v>
      </c>
      <c r="BU265">
        <v>9.1</v>
      </c>
      <c r="BV265">
        <v>11.6</v>
      </c>
      <c r="BW265">
        <v>43.1</v>
      </c>
      <c r="BX265">
        <v>77.3</v>
      </c>
      <c r="BY265">
        <v>-100</v>
      </c>
    </row>
    <row r="266" spans="2:77" x14ac:dyDescent="0.15">
      <c r="B266">
        <v>9</v>
      </c>
      <c r="C266">
        <v>11</v>
      </c>
      <c r="D266">
        <v>-100</v>
      </c>
      <c r="E266">
        <v>-100</v>
      </c>
      <c r="F266">
        <v>38.200000000000003</v>
      </c>
      <c r="G266">
        <v>25.7</v>
      </c>
      <c r="H266">
        <v>27.1</v>
      </c>
      <c r="I266">
        <v>61.1</v>
      </c>
      <c r="J266">
        <v>96.6</v>
      </c>
      <c r="K266">
        <v>100</v>
      </c>
      <c r="L266">
        <v>102.3</v>
      </c>
      <c r="M266">
        <v>92.8</v>
      </c>
      <c r="N266">
        <v>67.5</v>
      </c>
      <c r="O266">
        <v>57.5</v>
      </c>
      <c r="P266">
        <v>39.200000000000003</v>
      </c>
      <c r="Q266">
        <v>31.2</v>
      </c>
      <c r="R266">
        <v>17.399999999999999</v>
      </c>
      <c r="S266">
        <v>41</v>
      </c>
      <c r="T266">
        <v>56.5</v>
      </c>
      <c r="U266">
        <v>72.2</v>
      </c>
      <c r="V266">
        <v>74.5</v>
      </c>
      <c r="W266">
        <v>75.2</v>
      </c>
      <c r="X266">
        <v>39.4</v>
      </c>
      <c r="Y266">
        <v>42</v>
      </c>
      <c r="Z266">
        <v>34.1</v>
      </c>
      <c r="AA266">
        <v>50.9</v>
      </c>
      <c r="AB266">
        <v>33.200000000000003</v>
      </c>
      <c r="AC266">
        <v>25.7</v>
      </c>
      <c r="AD266">
        <v>30.3</v>
      </c>
      <c r="AE266">
        <v>35.200000000000003</v>
      </c>
      <c r="AF266">
        <v>68.599999999999994</v>
      </c>
      <c r="AG266">
        <v>91.2</v>
      </c>
      <c r="AH266">
        <v>100.1</v>
      </c>
      <c r="AI266">
        <v>136.1</v>
      </c>
      <c r="AJ266">
        <v>84.7</v>
      </c>
      <c r="AK266">
        <v>80.7</v>
      </c>
      <c r="AL266">
        <v>43.6</v>
      </c>
      <c r="AM266">
        <v>31.5</v>
      </c>
      <c r="AN266">
        <v>43</v>
      </c>
      <c r="AO266">
        <v>64.900000000000006</v>
      </c>
      <c r="AP266">
        <v>137</v>
      </c>
      <c r="AQ266">
        <v>127.5</v>
      </c>
      <c r="AR266">
        <v>126.5</v>
      </c>
      <c r="AS266">
        <v>93</v>
      </c>
      <c r="AT266">
        <v>49.9</v>
      </c>
      <c r="AU266">
        <v>42.5</v>
      </c>
      <c r="AV266">
        <v>36.6</v>
      </c>
      <c r="AW266">
        <v>41.6</v>
      </c>
      <c r="AX266">
        <v>28.7</v>
      </c>
      <c r="AY266">
        <v>33.6</v>
      </c>
      <c r="AZ266">
        <v>62.8</v>
      </c>
      <c r="BA266">
        <v>107.4</v>
      </c>
      <c r="BB266">
        <v>85.7</v>
      </c>
      <c r="BC266">
        <v>106</v>
      </c>
      <c r="BD266">
        <v>99.7</v>
      </c>
      <c r="BE266">
        <v>60.1</v>
      </c>
      <c r="BF266">
        <v>123.5</v>
      </c>
      <c r="BG266">
        <v>34.5</v>
      </c>
      <c r="BH266">
        <v>19.2</v>
      </c>
      <c r="BI266">
        <v>17.5</v>
      </c>
      <c r="BJ266">
        <v>6.4</v>
      </c>
      <c r="BK266">
        <v>25.6</v>
      </c>
      <c r="BL266">
        <v>53</v>
      </c>
      <c r="BM266">
        <v>55</v>
      </c>
      <c r="BN266">
        <v>60.4</v>
      </c>
      <c r="BO266">
        <v>71.2</v>
      </c>
      <c r="BP266">
        <v>67.400000000000006</v>
      </c>
      <c r="BQ266">
        <v>29.5</v>
      </c>
      <c r="BR266">
        <v>10028.299999999999</v>
      </c>
      <c r="BS266">
        <v>15.9</v>
      </c>
      <c r="BT266">
        <v>9.1</v>
      </c>
      <c r="BU266">
        <v>9.4</v>
      </c>
      <c r="BV266">
        <v>11.9</v>
      </c>
      <c r="BW266">
        <v>40.9</v>
      </c>
      <c r="BX266">
        <v>77</v>
      </c>
      <c r="BY266">
        <v>-100</v>
      </c>
    </row>
    <row r="267" spans="2:77" x14ac:dyDescent="0.15">
      <c r="B267">
        <v>9</v>
      </c>
      <c r="C267">
        <v>12</v>
      </c>
      <c r="D267">
        <v>53.9</v>
      </c>
      <c r="E267">
        <v>38.6</v>
      </c>
      <c r="F267">
        <v>39.299999999999997</v>
      </c>
      <c r="G267">
        <v>27.6</v>
      </c>
      <c r="H267">
        <v>26.8</v>
      </c>
      <c r="I267">
        <v>61.6</v>
      </c>
      <c r="J267">
        <v>94.6</v>
      </c>
      <c r="K267">
        <v>98.1</v>
      </c>
      <c r="L267">
        <v>100.4</v>
      </c>
      <c r="M267">
        <v>92.2</v>
      </c>
      <c r="N267">
        <v>70.900000000000006</v>
      </c>
      <c r="O267">
        <v>58.2</v>
      </c>
      <c r="P267">
        <v>40.799999999999997</v>
      </c>
      <c r="Q267">
        <v>29.5</v>
      </c>
      <c r="R267">
        <v>19.899999999999999</v>
      </c>
      <c r="S267">
        <v>40.799999999999997</v>
      </c>
      <c r="T267">
        <v>56.4</v>
      </c>
      <c r="U267">
        <v>73</v>
      </c>
      <c r="V267">
        <v>74.400000000000006</v>
      </c>
      <c r="W267">
        <v>74.599999999999994</v>
      </c>
      <c r="X267">
        <v>39.5</v>
      </c>
      <c r="Y267">
        <v>39</v>
      </c>
      <c r="Z267">
        <v>31.7</v>
      </c>
      <c r="AA267">
        <v>52.1</v>
      </c>
      <c r="AB267">
        <v>34.4</v>
      </c>
      <c r="AC267">
        <v>28</v>
      </c>
      <c r="AD267">
        <v>35.200000000000003</v>
      </c>
      <c r="AE267">
        <v>31.8</v>
      </c>
      <c r="AF267">
        <v>68.400000000000006</v>
      </c>
      <c r="AG267">
        <v>88.4</v>
      </c>
      <c r="AH267">
        <v>96.7</v>
      </c>
      <c r="AI267">
        <v>135.5</v>
      </c>
      <c r="AJ267">
        <v>84.7</v>
      </c>
      <c r="AK267">
        <v>79.7</v>
      </c>
      <c r="AL267">
        <v>42.5</v>
      </c>
      <c r="AM267">
        <v>38.1</v>
      </c>
      <c r="AN267">
        <v>46.2</v>
      </c>
      <c r="AO267">
        <v>63.4</v>
      </c>
      <c r="AP267">
        <v>136.80000000000001</v>
      </c>
      <c r="AQ267">
        <v>128.5</v>
      </c>
      <c r="AR267">
        <v>125</v>
      </c>
      <c r="AS267">
        <v>89.5</v>
      </c>
      <c r="AT267">
        <v>49.6</v>
      </c>
      <c r="AU267">
        <v>40.799999999999997</v>
      </c>
      <c r="AV267">
        <v>36.200000000000003</v>
      </c>
      <c r="AW267">
        <v>39</v>
      </c>
      <c r="AX267">
        <v>27.4</v>
      </c>
      <c r="AY267">
        <v>34.700000000000003</v>
      </c>
      <c r="AZ267">
        <v>62.5</v>
      </c>
      <c r="BA267">
        <v>107.9</v>
      </c>
      <c r="BB267">
        <v>84.1</v>
      </c>
      <c r="BC267">
        <v>105.5</v>
      </c>
      <c r="BD267">
        <v>100</v>
      </c>
      <c r="BE267">
        <v>56.4</v>
      </c>
      <c r="BF267">
        <v>126.5</v>
      </c>
      <c r="BG267">
        <v>34.200000000000003</v>
      </c>
      <c r="BH267">
        <v>17.899999999999999</v>
      </c>
      <c r="BI267">
        <v>16.5</v>
      </c>
      <c r="BJ267">
        <v>5.5</v>
      </c>
      <c r="BK267">
        <v>24.8</v>
      </c>
      <c r="BL267">
        <v>52.2</v>
      </c>
      <c r="BM267">
        <v>53.2</v>
      </c>
      <c r="BN267">
        <v>60.3</v>
      </c>
      <c r="BO267">
        <v>81.7</v>
      </c>
      <c r="BP267">
        <v>69.099999999999994</v>
      </c>
      <c r="BQ267">
        <v>29.6</v>
      </c>
      <c r="BR267">
        <v>10028.200000000001</v>
      </c>
      <c r="BS267">
        <v>15.5</v>
      </c>
      <c r="BT267">
        <v>10.199999999999999</v>
      </c>
      <c r="BU267">
        <v>8.6</v>
      </c>
      <c r="BV267">
        <v>14.9</v>
      </c>
      <c r="BW267">
        <v>37.799999999999997</v>
      </c>
      <c r="BX267">
        <v>82.5</v>
      </c>
      <c r="BY267">
        <v>-100</v>
      </c>
    </row>
    <row r="268" spans="2:77" x14ac:dyDescent="0.15">
      <c r="B268">
        <v>9</v>
      </c>
      <c r="C268">
        <v>13</v>
      </c>
      <c r="D268">
        <v>53.3</v>
      </c>
      <c r="E268">
        <v>42.9</v>
      </c>
      <c r="F268">
        <v>38.799999999999997</v>
      </c>
      <c r="G268">
        <v>27.9</v>
      </c>
      <c r="H268">
        <v>28.1</v>
      </c>
      <c r="I268">
        <v>59.8</v>
      </c>
      <c r="J268">
        <v>99.1</v>
      </c>
      <c r="K268">
        <v>93.5</v>
      </c>
      <c r="L268">
        <v>101.6</v>
      </c>
      <c r="M268">
        <v>86.2</v>
      </c>
      <c r="N268">
        <v>71.3</v>
      </c>
      <c r="O268">
        <v>58.3</v>
      </c>
      <c r="P268">
        <v>40.1</v>
      </c>
      <c r="Q268">
        <v>26.8</v>
      </c>
      <c r="R268">
        <v>24.8</v>
      </c>
      <c r="S268">
        <v>40.1</v>
      </c>
      <c r="T268">
        <v>57.4</v>
      </c>
      <c r="U268">
        <v>72.900000000000006</v>
      </c>
      <c r="V268">
        <v>73.7</v>
      </c>
      <c r="W268">
        <v>74.099999999999994</v>
      </c>
      <c r="X268">
        <v>42.4</v>
      </c>
      <c r="Y268">
        <v>38.6</v>
      </c>
      <c r="Z268">
        <v>32</v>
      </c>
      <c r="AA268">
        <v>57.2</v>
      </c>
      <c r="AB268">
        <v>34.4</v>
      </c>
      <c r="AC268">
        <v>29</v>
      </c>
      <c r="AD268">
        <v>43.7</v>
      </c>
      <c r="AE268">
        <v>31</v>
      </c>
      <c r="AF268">
        <v>74.5</v>
      </c>
      <c r="AG268">
        <v>90.4</v>
      </c>
      <c r="AH268">
        <v>92.6</v>
      </c>
      <c r="AI268">
        <v>132.6</v>
      </c>
      <c r="AJ268">
        <v>85.2</v>
      </c>
      <c r="AK268">
        <v>78.599999999999994</v>
      </c>
      <c r="AL268">
        <v>41.8</v>
      </c>
      <c r="AM268">
        <v>36.4</v>
      </c>
      <c r="AN268">
        <v>47.5</v>
      </c>
      <c r="AO268">
        <v>62.5</v>
      </c>
      <c r="AP268">
        <v>138.5</v>
      </c>
      <c r="AQ268">
        <v>126.3</v>
      </c>
      <c r="AR268">
        <v>125.3</v>
      </c>
      <c r="AS268">
        <v>84.6</v>
      </c>
      <c r="AT268">
        <v>47.1</v>
      </c>
      <c r="AU268">
        <v>39.799999999999997</v>
      </c>
      <c r="AV268">
        <v>38.799999999999997</v>
      </c>
      <c r="AW268">
        <v>39.5</v>
      </c>
      <c r="AX268">
        <v>28.9</v>
      </c>
      <c r="AY268">
        <v>36.9</v>
      </c>
      <c r="AZ268">
        <v>70.7</v>
      </c>
      <c r="BA268">
        <v>103.8</v>
      </c>
      <c r="BB268">
        <v>85.7</v>
      </c>
      <c r="BC268">
        <v>102</v>
      </c>
      <c r="BD268">
        <v>98.4</v>
      </c>
      <c r="BE268">
        <v>56.2</v>
      </c>
      <c r="BF268">
        <v>131.6</v>
      </c>
      <c r="BG268">
        <v>33.6</v>
      </c>
      <c r="BH268">
        <v>17.100000000000001</v>
      </c>
      <c r="BI268">
        <v>16.3</v>
      </c>
      <c r="BJ268">
        <v>2.9</v>
      </c>
      <c r="BK268">
        <v>25.2</v>
      </c>
      <c r="BL268">
        <v>53.3</v>
      </c>
      <c r="BM268">
        <v>56.9</v>
      </c>
      <c r="BN268">
        <v>59</v>
      </c>
      <c r="BO268">
        <v>95.2</v>
      </c>
      <c r="BP268">
        <v>68.2</v>
      </c>
      <c r="BQ268">
        <v>28.4</v>
      </c>
      <c r="BR268">
        <v>31.8</v>
      </c>
      <c r="BS268">
        <v>13.8</v>
      </c>
      <c r="BT268">
        <v>10.6</v>
      </c>
      <c r="BU268">
        <v>8.5</v>
      </c>
      <c r="BV268">
        <v>12.9</v>
      </c>
      <c r="BW268">
        <v>35.9</v>
      </c>
      <c r="BX268">
        <v>87.6</v>
      </c>
      <c r="BY268">
        <v>-100</v>
      </c>
    </row>
    <row r="269" spans="2:77" x14ac:dyDescent="0.15">
      <c r="B269">
        <v>9</v>
      </c>
      <c r="C269">
        <v>14</v>
      </c>
      <c r="D269">
        <v>58.8</v>
      </c>
      <c r="E269">
        <v>44</v>
      </c>
      <c r="F269">
        <v>38.5</v>
      </c>
      <c r="G269">
        <v>25.9</v>
      </c>
      <c r="H269">
        <v>26.5</v>
      </c>
      <c r="I269">
        <v>56.1</v>
      </c>
      <c r="J269">
        <v>104.3</v>
      </c>
      <c r="K269">
        <v>85</v>
      </c>
      <c r="L269">
        <v>97.7</v>
      </c>
      <c r="M269">
        <v>81</v>
      </c>
      <c r="N269">
        <v>73</v>
      </c>
      <c r="O269">
        <v>56.6</v>
      </c>
      <c r="P269">
        <v>37.4</v>
      </c>
      <c r="Q269">
        <v>26.2</v>
      </c>
      <c r="R269">
        <v>21.8</v>
      </c>
      <c r="S269">
        <v>43.7</v>
      </c>
      <c r="T269">
        <v>59.5</v>
      </c>
      <c r="U269">
        <v>74.099999999999994</v>
      </c>
      <c r="V269">
        <v>73.400000000000006</v>
      </c>
      <c r="W269">
        <v>78.400000000000006</v>
      </c>
      <c r="X269">
        <v>43.9</v>
      </c>
      <c r="Y269">
        <v>42.4</v>
      </c>
      <c r="Z269">
        <v>25.9</v>
      </c>
      <c r="AA269">
        <v>68.400000000000006</v>
      </c>
      <c r="AB269">
        <v>33.1</v>
      </c>
      <c r="AC269">
        <v>28.7</v>
      </c>
      <c r="AD269">
        <v>46.5</v>
      </c>
      <c r="AE269">
        <v>35.5</v>
      </c>
      <c r="AF269">
        <v>78.7</v>
      </c>
      <c r="AG269">
        <v>89.8</v>
      </c>
      <c r="AH269">
        <v>92.6</v>
      </c>
      <c r="AI269">
        <v>136.1</v>
      </c>
      <c r="AJ269">
        <v>85.8</v>
      </c>
      <c r="AK269">
        <v>77.900000000000006</v>
      </c>
      <c r="AL269">
        <v>43.1</v>
      </c>
      <c r="AM269">
        <v>33.9</v>
      </c>
      <c r="AN269">
        <v>47.9</v>
      </c>
      <c r="AO269">
        <v>62.3</v>
      </c>
      <c r="AP269">
        <v>139.5</v>
      </c>
      <c r="AQ269">
        <v>124.8</v>
      </c>
      <c r="AR269">
        <v>130.1</v>
      </c>
      <c r="AS269">
        <v>81.900000000000006</v>
      </c>
      <c r="AT269">
        <v>48.9</v>
      </c>
      <c r="AU269">
        <v>41.5</v>
      </c>
      <c r="AV269">
        <v>37</v>
      </c>
      <c r="AW269">
        <v>37.5</v>
      </c>
      <c r="AX269">
        <v>27.8</v>
      </c>
      <c r="AY269">
        <v>37.200000000000003</v>
      </c>
      <c r="AZ269">
        <v>72.5</v>
      </c>
      <c r="BA269">
        <v>104.8</v>
      </c>
      <c r="BB269">
        <v>91</v>
      </c>
      <c r="BC269">
        <v>97.6</v>
      </c>
      <c r="BD269">
        <v>96.6</v>
      </c>
      <c r="BE269">
        <v>75.7</v>
      </c>
      <c r="BF269">
        <v>121.4</v>
      </c>
      <c r="BG269">
        <v>33.200000000000003</v>
      </c>
      <c r="BH269">
        <v>16.7</v>
      </c>
      <c r="BI269">
        <v>15.7</v>
      </c>
      <c r="BJ269">
        <v>5.9</v>
      </c>
      <c r="BK269">
        <v>24.3</v>
      </c>
      <c r="BL269">
        <v>54.3</v>
      </c>
      <c r="BM269">
        <v>56.6</v>
      </c>
      <c r="BN269">
        <v>57.8</v>
      </c>
      <c r="BO269">
        <v>88.3</v>
      </c>
      <c r="BP269">
        <v>67.2</v>
      </c>
      <c r="BQ269">
        <v>26.9</v>
      </c>
      <c r="BR269">
        <v>33.5</v>
      </c>
      <c r="BS269">
        <v>14.7</v>
      </c>
      <c r="BT269">
        <v>11.3</v>
      </c>
      <c r="BU269">
        <v>9.9</v>
      </c>
      <c r="BV269">
        <v>9.8000000000000007</v>
      </c>
      <c r="BW269">
        <v>35.6</v>
      </c>
      <c r="BX269">
        <v>84</v>
      </c>
      <c r="BY269">
        <v>-100</v>
      </c>
    </row>
    <row r="270" spans="2:77" x14ac:dyDescent="0.15">
      <c r="B270">
        <v>9</v>
      </c>
      <c r="C270">
        <v>15</v>
      </c>
      <c r="D270">
        <v>58.2</v>
      </c>
      <c r="E270">
        <v>44.6</v>
      </c>
      <c r="F270">
        <v>41.6</v>
      </c>
      <c r="G270">
        <v>28.1</v>
      </c>
      <c r="H270">
        <v>24.9</v>
      </c>
      <c r="I270">
        <v>54.6</v>
      </c>
      <c r="J270">
        <v>96.4</v>
      </c>
      <c r="K270">
        <v>82.8</v>
      </c>
      <c r="L270">
        <v>96.4</v>
      </c>
      <c r="M270">
        <v>79.599999999999994</v>
      </c>
      <c r="N270">
        <v>72.099999999999994</v>
      </c>
      <c r="O270">
        <v>56</v>
      </c>
      <c r="P270">
        <v>43.9</v>
      </c>
      <c r="Q270">
        <v>25.9</v>
      </c>
      <c r="R270">
        <v>20.100000000000001</v>
      </c>
      <c r="S270">
        <v>55.7</v>
      </c>
      <c r="T270">
        <v>58.5</v>
      </c>
      <c r="U270">
        <v>76.8</v>
      </c>
      <c r="V270">
        <v>76.400000000000006</v>
      </c>
      <c r="W270">
        <v>79.7</v>
      </c>
      <c r="X270">
        <v>41.3</v>
      </c>
      <c r="Y270">
        <v>40.9</v>
      </c>
      <c r="Z270">
        <v>25.9</v>
      </c>
      <c r="AA270">
        <v>69</v>
      </c>
      <c r="AB270">
        <v>33.1</v>
      </c>
      <c r="AC270">
        <v>31.6</v>
      </c>
      <c r="AD270">
        <v>46.3</v>
      </c>
      <c r="AE270">
        <v>36</v>
      </c>
      <c r="AF270">
        <v>85.3</v>
      </c>
      <c r="AG270">
        <v>93.1</v>
      </c>
      <c r="AH270">
        <v>90.7</v>
      </c>
      <c r="AI270">
        <v>131.6</v>
      </c>
      <c r="AJ270">
        <v>85</v>
      </c>
      <c r="AK270">
        <v>77.900000000000006</v>
      </c>
      <c r="AL270">
        <v>43.6</v>
      </c>
      <c r="AM270">
        <v>32.299999999999997</v>
      </c>
      <c r="AN270">
        <v>48.8</v>
      </c>
      <c r="AO270">
        <v>62.9</v>
      </c>
      <c r="AP270">
        <v>137.80000000000001</v>
      </c>
      <c r="AQ270">
        <v>126</v>
      </c>
      <c r="AR270">
        <v>130.19999999999999</v>
      </c>
      <c r="AS270">
        <v>80</v>
      </c>
      <c r="AT270">
        <v>49</v>
      </c>
      <c r="AU270">
        <v>44</v>
      </c>
      <c r="AV270">
        <v>35.6</v>
      </c>
      <c r="AW270">
        <v>35.299999999999997</v>
      </c>
      <c r="AX270">
        <v>27.1</v>
      </c>
      <c r="AY270">
        <v>36.5</v>
      </c>
      <c r="AZ270">
        <v>73.400000000000006</v>
      </c>
      <c r="BA270">
        <v>112.2</v>
      </c>
      <c r="BB270">
        <v>91.7</v>
      </c>
      <c r="BC270">
        <v>92.2</v>
      </c>
      <c r="BD270">
        <v>95.6</v>
      </c>
      <c r="BE270">
        <v>78.7</v>
      </c>
      <c r="BF270">
        <v>123.9</v>
      </c>
      <c r="BG270">
        <v>34.299999999999997</v>
      </c>
      <c r="BH270">
        <v>20.8</v>
      </c>
      <c r="BI270">
        <v>17.399999999999999</v>
      </c>
      <c r="BJ270">
        <v>7.1</v>
      </c>
      <c r="BK270">
        <v>28</v>
      </c>
      <c r="BL270">
        <v>52.3</v>
      </c>
      <c r="BM270">
        <v>56.1</v>
      </c>
      <c r="BN270">
        <v>58.3</v>
      </c>
      <c r="BO270">
        <v>78.400000000000006</v>
      </c>
      <c r="BP270">
        <v>65</v>
      </c>
      <c r="BQ270">
        <v>25.1</v>
      </c>
      <c r="BR270">
        <v>36.200000000000003</v>
      </c>
      <c r="BS270">
        <v>13.8</v>
      </c>
      <c r="BT270">
        <v>11.7</v>
      </c>
      <c r="BU270">
        <v>10</v>
      </c>
      <c r="BV270">
        <v>11.1</v>
      </c>
      <c r="BW270">
        <v>36.5</v>
      </c>
      <c r="BX270">
        <v>79.5</v>
      </c>
      <c r="BY270">
        <v>-100</v>
      </c>
    </row>
    <row r="271" spans="2:77" x14ac:dyDescent="0.15">
      <c r="B271">
        <v>9</v>
      </c>
      <c r="C271">
        <v>16</v>
      </c>
      <c r="D271">
        <v>52.8</v>
      </c>
      <c r="E271">
        <v>44.6</v>
      </c>
      <c r="F271">
        <v>42.1</v>
      </c>
      <c r="G271">
        <v>29.3</v>
      </c>
      <c r="H271">
        <v>21.6</v>
      </c>
      <c r="I271">
        <v>51.7</v>
      </c>
      <c r="J271">
        <v>91.4</v>
      </c>
      <c r="K271">
        <v>98.5</v>
      </c>
      <c r="L271">
        <v>94.5</v>
      </c>
      <c r="M271">
        <v>81</v>
      </c>
      <c r="N271">
        <v>71.7</v>
      </c>
      <c r="O271">
        <v>54</v>
      </c>
      <c r="P271">
        <v>47.4</v>
      </c>
      <c r="Q271">
        <v>28.8</v>
      </c>
      <c r="R271">
        <v>20.100000000000001</v>
      </c>
      <c r="S271">
        <v>60.6</v>
      </c>
      <c r="T271">
        <v>57.4</v>
      </c>
      <c r="U271">
        <v>76.900000000000006</v>
      </c>
      <c r="V271">
        <v>75.5</v>
      </c>
      <c r="W271">
        <v>80</v>
      </c>
      <c r="X271">
        <v>38.9</v>
      </c>
      <c r="Y271">
        <v>39.4</v>
      </c>
      <c r="Z271">
        <v>27</v>
      </c>
      <c r="AA271">
        <v>77.099999999999994</v>
      </c>
      <c r="AB271">
        <v>32.5</v>
      </c>
      <c r="AC271">
        <v>33.700000000000003</v>
      </c>
      <c r="AD271">
        <v>44.8</v>
      </c>
      <c r="AE271">
        <v>37.299999999999997</v>
      </c>
      <c r="AF271">
        <v>89.8</v>
      </c>
      <c r="AG271">
        <v>92.9</v>
      </c>
      <c r="AH271">
        <v>89.3</v>
      </c>
      <c r="AI271">
        <v>132.69999999999999</v>
      </c>
      <c r="AJ271">
        <v>87.6</v>
      </c>
      <c r="AK271">
        <v>78.400000000000006</v>
      </c>
      <c r="AL271">
        <v>44.9</v>
      </c>
      <c r="AM271">
        <v>33.700000000000003</v>
      </c>
      <c r="AN271">
        <v>46.7</v>
      </c>
      <c r="AO271">
        <v>64.8</v>
      </c>
      <c r="AP271">
        <v>132.30000000000001</v>
      </c>
      <c r="AQ271">
        <v>125.5</v>
      </c>
      <c r="AR271">
        <v>124.6</v>
      </c>
      <c r="AS271">
        <v>76</v>
      </c>
      <c r="AT271">
        <v>48.4</v>
      </c>
      <c r="AU271">
        <v>47.3</v>
      </c>
      <c r="AV271">
        <v>37.700000000000003</v>
      </c>
      <c r="AW271">
        <v>32.700000000000003</v>
      </c>
      <c r="AX271">
        <v>27.2</v>
      </c>
      <c r="AY271">
        <v>35.5</v>
      </c>
      <c r="AZ271">
        <v>76.3</v>
      </c>
      <c r="BA271">
        <v>111.6</v>
      </c>
      <c r="BB271">
        <v>90.9</v>
      </c>
      <c r="BC271">
        <v>92.4</v>
      </c>
      <c r="BD271">
        <v>96.5</v>
      </c>
      <c r="BE271">
        <v>75.8</v>
      </c>
      <c r="BF271">
        <v>117</v>
      </c>
      <c r="BG271">
        <v>34.9</v>
      </c>
      <c r="BH271">
        <v>22</v>
      </c>
      <c r="BI271">
        <v>17.5</v>
      </c>
      <c r="BJ271">
        <v>6.4</v>
      </c>
      <c r="BK271">
        <v>33</v>
      </c>
      <c r="BL271">
        <v>53.8</v>
      </c>
      <c r="BM271">
        <v>53.9</v>
      </c>
      <c r="BN271">
        <v>58.4</v>
      </c>
      <c r="BO271">
        <v>71.599999999999994</v>
      </c>
      <c r="BP271">
        <v>63.5</v>
      </c>
      <c r="BQ271">
        <v>27.6</v>
      </c>
      <c r="BR271">
        <v>34.299999999999997</v>
      </c>
      <c r="BS271">
        <v>11.7</v>
      </c>
      <c r="BT271">
        <v>10.8</v>
      </c>
      <c r="BU271">
        <v>8.8000000000000007</v>
      </c>
      <c r="BV271">
        <v>10.9</v>
      </c>
      <c r="BW271">
        <v>42.3</v>
      </c>
      <c r="BX271">
        <v>79.8</v>
      </c>
      <c r="BY271">
        <v>-100</v>
      </c>
    </row>
    <row r="272" spans="2:77" x14ac:dyDescent="0.15">
      <c r="B272">
        <v>9</v>
      </c>
      <c r="C272">
        <v>17</v>
      </c>
      <c r="D272">
        <v>56</v>
      </c>
      <c r="E272">
        <v>44.5</v>
      </c>
      <c r="F272">
        <v>38.6</v>
      </c>
      <c r="G272">
        <v>28.8</v>
      </c>
      <c r="H272">
        <v>19</v>
      </c>
      <c r="I272">
        <v>50.5</v>
      </c>
      <c r="J272">
        <v>79.3</v>
      </c>
      <c r="K272">
        <v>108.2</v>
      </c>
      <c r="L272">
        <v>94.4</v>
      </c>
      <c r="M272">
        <v>89.2</v>
      </c>
      <c r="N272">
        <v>66</v>
      </c>
      <c r="O272">
        <v>52.7</v>
      </c>
      <c r="P272">
        <v>56.2</v>
      </c>
      <c r="Q272">
        <v>29.2</v>
      </c>
      <c r="R272">
        <v>22.2</v>
      </c>
      <c r="S272">
        <v>60.2</v>
      </c>
      <c r="T272">
        <v>56.1</v>
      </c>
      <c r="U272">
        <v>75.5</v>
      </c>
      <c r="V272">
        <v>76.900000000000006</v>
      </c>
      <c r="W272">
        <v>77.5</v>
      </c>
      <c r="X272">
        <v>39.200000000000003</v>
      </c>
      <c r="Y272">
        <v>38.200000000000003</v>
      </c>
      <c r="Z272">
        <v>26.7</v>
      </c>
      <c r="AA272">
        <v>73.3</v>
      </c>
      <c r="AB272">
        <v>32.299999999999997</v>
      </c>
      <c r="AC272">
        <v>32.6</v>
      </c>
      <c r="AD272">
        <v>42.9</v>
      </c>
      <c r="AE272">
        <v>36</v>
      </c>
      <c r="AF272">
        <v>102.2</v>
      </c>
      <c r="AG272">
        <v>93.7</v>
      </c>
      <c r="AH272">
        <v>86.7</v>
      </c>
      <c r="AI272">
        <v>128.19999999999999</v>
      </c>
      <c r="AJ272">
        <v>85.5</v>
      </c>
      <c r="AK272">
        <v>77.5</v>
      </c>
      <c r="AL272">
        <v>45.5</v>
      </c>
      <c r="AM272">
        <v>35.4</v>
      </c>
      <c r="AN272">
        <v>47.1</v>
      </c>
      <c r="AO272">
        <v>66.099999999999994</v>
      </c>
      <c r="AP272">
        <v>130.6</v>
      </c>
      <c r="AQ272">
        <v>123.8</v>
      </c>
      <c r="AR272">
        <v>121.5</v>
      </c>
      <c r="AS272">
        <v>77</v>
      </c>
      <c r="AT272">
        <v>44.6</v>
      </c>
      <c r="AU272">
        <v>48.9</v>
      </c>
      <c r="AV272">
        <v>35.4</v>
      </c>
      <c r="AW272">
        <v>31.9</v>
      </c>
      <c r="AX272">
        <v>27.7</v>
      </c>
      <c r="AY272">
        <v>39.799999999999997</v>
      </c>
      <c r="AZ272">
        <v>73.900000000000006</v>
      </c>
      <c r="BA272">
        <v>108.8</v>
      </c>
      <c r="BB272">
        <v>87.8</v>
      </c>
      <c r="BC272">
        <v>94.5</v>
      </c>
      <c r="BD272">
        <v>99.6</v>
      </c>
      <c r="BE272">
        <v>75.400000000000006</v>
      </c>
      <c r="BF272">
        <v>105.3</v>
      </c>
      <c r="BG272">
        <v>35.9</v>
      </c>
      <c r="BH272">
        <v>21.3</v>
      </c>
      <c r="BI272">
        <v>18</v>
      </c>
      <c r="BJ272">
        <v>5.2</v>
      </c>
      <c r="BK272">
        <v>31.5</v>
      </c>
      <c r="BL272">
        <v>49.6</v>
      </c>
      <c r="BM272">
        <v>54</v>
      </c>
      <c r="BN272">
        <v>60.8</v>
      </c>
      <c r="BO272">
        <v>67</v>
      </c>
      <c r="BP272">
        <v>62.3</v>
      </c>
      <c r="BQ272">
        <v>27.4</v>
      </c>
      <c r="BR272">
        <v>32.299999999999997</v>
      </c>
      <c r="BS272">
        <v>8.9</v>
      </c>
      <c r="BT272">
        <v>11.3</v>
      </c>
      <c r="BU272">
        <v>8.5</v>
      </c>
      <c r="BV272">
        <v>9.1</v>
      </c>
      <c r="BW272">
        <v>43.2</v>
      </c>
      <c r="BX272">
        <v>80.8</v>
      </c>
      <c r="BY272">
        <v>-100</v>
      </c>
    </row>
    <row r="273" spans="2:77" x14ac:dyDescent="0.15">
      <c r="B273">
        <v>9</v>
      </c>
      <c r="C273">
        <v>18</v>
      </c>
      <c r="D273">
        <v>58.3</v>
      </c>
      <c r="E273">
        <v>42.8</v>
      </c>
      <c r="F273">
        <v>37.299999999999997</v>
      </c>
      <c r="G273">
        <v>29.8</v>
      </c>
      <c r="H273">
        <v>19.7</v>
      </c>
      <c r="I273">
        <v>48.6</v>
      </c>
      <c r="J273">
        <v>79.400000000000006</v>
      </c>
      <c r="K273">
        <v>106.2</v>
      </c>
      <c r="L273">
        <v>91.7</v>
      </c>
      <c r="M273">
        <v>86.1</v>
      </c>
      <c r="N273">
        <v>64.3</v>
      </c>
      <c r="O273">
        <v>51.5</v>
      </c>
      <c r="P273">
        <v>57.9</v>
      </c>
      <c r="Q273">
        <v>29.2</v>
      </c>
      <c r="R273">
        <v>21.8</v>
      </c>
      <c r="S273">
        <v>59.6</v>
      </c>
      <c r="T273">
        <v>60.8</v>
      </c>
      <c r="U273">
        <v>75.099999999999994</v>
      </c>
      <c r="V273">
        <v>79.7</v>
      </c>
      <c r="W273">
        <v>74.2</v>
      </c>
      <c r="X273">
        <v>37.5</v>
      </c>
      <c r="Y273">
        <v>36.4</v>
      </c>
      <c r="Z273">
        <v>25.5</v>
      </c>
      <c r="AA273">
        <v>68.900000000000006</v>
      </c>
      <c r="AB273">
        <v>33.700000000000003</v>
      </c>
      <c r="AC273">
        <v>33.5</v>
      </c>
      <c r="AD273">
        <v>40.299999999999997</v>
      </c>
      <c r="AE273">
        <v>35.6</v>
      </c>
      <c r="AF273">
        <v>108.9</v>
      </c>
      <c r="AG273">
        <v>94.1</v>
      </c>
      <c r="AH273">
        <v>84.8</v>
      </c>
      <c r="AI273">
        <v>125.5</v>
      </c>
      <c r="AJ273">
        <v>83.8</v>
      </c>
      <c r="AK273">
        <v>76.2</v>
      </c>
      <c r="AL273">
        <v>46.2</v>
      </c>
      <c r="AM273">
        <v>35.200000000000003</v>
      </c>
      <c r="AN273">
        <v>46.6</v>
      </c>
      <c r="AO273">
        <v>66.400000000000006</v>
      </c>
      <c r="AP273">
        <v>136.80000000000001</v>
      </c>
      <c r="AQ273">
        <v>123.9</v>
      </c>
      <c r="AR273">
        <v>121.3</v>
      </c>
      <c r="AS273">
        <v>72.599999999999994</v>
      </c>
      <c r="AT273">
        <v>41.4</v>
      </c>
      <c r="AU273">
        <v>48.9</v>
      </c>
      <c r="AV273">
        <v>37</v>
      </c>
      <c r="AW273">
        <v>31.6</v>
      </c>
      <c r="AX273">
        <v>31.1</v>
      </c>
      <c r="AY273">
        <v>43.5</v>
      </c>
      <c r="AZ273">
        <v>74.2</v>
      </c>
      <c r="BA273">
        <v>132.4</v>
      </c>
      <c r="BB273">
        <v>87</v>
      </c>
      <c r="BC273">
        <v>98.2</v>
      </c>
      <c r="BD273">
        <v>98.6</v>
      </c>
      <c r="BE273">
        <v>75.5</v>
      </c>
      <c r="BF273">
        <v>93.5</v>
      </c>
      <c r="BG273">
        <v>38.5</v>
      </c>
      <c r="BH273">
        <v>19.5</v>
      </c>
      <c r="BI273">
        <v>16.5</v>
      </c>
      <c r="BJ273">
        <v>5.2</v>
      </c>
      <c r="BK273">
        <v>29</v>
      </c>
      <c r="BL273">
        <v>55.4</v>
      </c>
      <c r="BM273">
        <v>53.4</v>
      </c>
      <c r="BN273">
        <v>60.8</v>
      </c>
      <c r="BO273">
        <v>67.8</v>
      </c>
      <c r="BP273">
        <v>60.3</v>
      </c>
      <c r="BQ273">
        <v>32.4</v>
      </c>
      <c r="BR273">
        <v>31.8</v>
      </c>
      <c r="BS273">
        <v>11.4</v>
      </c>
      <c r="BT273">
        <v>10.1</v>
      </c>
      <c r="BU273">
        <v>8.6999999999999993</v>
      </c>
      <c r="BV273">
        <v>14.6</v>
      </c>
      <c r="BW273">
        <v>48.5</v>
      </c>
      <c r="BX273">
        <v>89.1</v>
      </c>
      <c r="BY273">
        <v>-100</v>
      </c>
    </row>
    <row r="274" spans="2:77" x14ac:dyDescent="0.15">
      <c r="B274">
        <v>9</v>
      </c>
      <c r="C274">
        <v>19</v>
      </c>
      <c r="D274">
        <v>55.6</v>
      </c>
      <c r="E274">
        <v>45.1</v>
      </c>
      <c r="F274">
        <v>36.5</v>
      </c>
      <c r="G274">
        <v>28.8</v>
      </c>
      <c r="H274">
        <v>21.3</v>
      </c>
      <c r="I274">
        <v>51</v>
      </c>
      <c r="J274">
        <v>75.3</v>
      </c>
      <c r="K274">
        <v>102.4</v>
      </c>
      <c r="L274">
        <v>104.9</v>
      </c>
      <c r="M274">
        <v>82.5</v>
      </c>
      <c r="N274">
        <v>68.2</v>
      </c>
      <c r="O274">
        <v>52.8</v>
      </c>
      <c r="P274">
        <v>55.5</v>
      </c>
      <c r="Q274">
        <v>27.8</v>
      </c>
      <c r="R274">
        <v>21.7</v>
      </c>
      <c r="S274">
        <v>61.7</v>
      </c>
      <c r="T274">
        <v>57.7</v>
      </c>
      <c r="U274">
        <v>73.400000000000006</v>
      </c>
      <c r="V274">
        <v>80.8</v>
      </c>
      <c r="W274">
        <v>73.3</v>
      </c>
      <c r="X274">
        <v>38.6</v>
      </c>
      <c r="Y274">
        <v>33.700000000000003</v>
      </c>
      <c r="Z274">
        <v>24.9</v>
      </c>
      <c r="AA274">
        <v>69.8</v>
      </c>
      <c r="AB274">
        <v>37.700000000000003</v>
      </c>
      <c r="AC274">
        <v>33.4</v>
      </c>
      <c r="AD274">
        <v>10038</v>
      </c>
      <c r="AE274">
        <v>35.200000000000003</v>
      </c>
      <c r="AF274">
        <v>115.1</v>
      </c>
      <c r="AG274">
        <v>92.4</v>
      </c>
      <c r="AH274">
        <v>90.2</v>
      </c>
      <c r="AI274">
        <v>130.19999999999999</v>
      </c>
      <c r="AJ274">
        <v>84.3</v>
      </c>
      <c r="AK274">
        <v>77.2</v>
      </c>
      <c r="AL274">
        <v>48.6</v>
      </c>
      <c r="AM274">
        <v>33.299999999999997</v>
      </c>
      <c r="AN274">
        <v>45.9</v>
      </c>
      <c r="AO274">
        <v>68.7</v>
      </c>
      <c r="AP274">
        <v>154.1</v>
      </c>
      <c r="AQ274">
        <v>126.9</v>
      </c>
      <c r="AR274">
        <v>122.8</v>
      </c>
      <c r="AS274">
        <v>67.2</v>
      </c>
      <c r="AT274">
        <v>40.1</v>
      </c>
      <c r="AU274">
        <v>46.1</v>
      </c>
      <c r="AV274">
        <v>38</v>
      </c>
      <c r="AW274">
        <v>31.7</v>
      </c>
      <c r="AX274">
        <v>31.5</v>
      </c>
      <c r="AY274">
        <v>44.2</v>
      </c>
      <c r="AZ274">
        <v>71.7</v>
      </c>
      <c r="BA274">
        <v>124.1</v>
      </c>
      <c r="BB274">
        <v>88.1</v>
      </c>
      <c r="BC274">
        <v>101.3</v>
      </c>
      <c r="BD274">
        <v>96</v>
      </c>
      <c r="BE274">
        <v>74.900000000000006</v>
      </c>
      <c r="BF274">
        <v>87.5</v>
      </c>
      <c r="BG274">
        <v>36.799999999999997</v>
      </c>
      <c r="BH274">
        <v>19.7</v>
      </c>
      <c r="BI274">
        <v>15.4</v>
      </c>
      <c r="BJ274">
        <v>3.8</v>
      </c>
      <c r="BK274">
        <v>26.6</v>
      </c>
      <c r="BL274">
        <v>86.6</v>
      </c>
      <c r="BM274">
        <v>56.8</v>
      </c>
      <c r="BN274">
        <v>60.9</v>
      </c>
      <c r="BO274">
        <v>60.8</v>
      </c>
      <c r="BP274">
        <v>53.9</v>
      </c>
      <c r="BQ274">
        <v>32.9</v>
      </c>
      <c r="BR274">
        <v>33</v>
      </c>
      <c r="BS274">
        <v>12</v>
      </c>
      <c r="BT274">
        <v>8.6</v>
      </c>
      <c r="BU274">
        <v>6.8</v>
      </c>
      <c r="BV274">
        <v>16.899999999999999</v>
      </c>
      <c r="BW274">
        <v>53.1</v>
      </c>
      <c r="BX274">
        <v>100.6</v>
      </c>
      <c r="BY274">
        <v>-100</v>
      </c>
    </row>
    <row r="275" spans="2:77" x14ac:dyDescent="0.15">
      <c r="B275">
        <v>9</v>
      </c>
      <c r="C275">
        <v>20</v>
      </c>
      <c r="D275">
        <v>51.7</v>
      </c>
      <c r="E275">
        <v>43.8</v>
      </c>
      <c r="F275">
        <v>36.6</v>
      </c>
      <c r="G275">
        <v>25.8</v>
      </c>
      <c r="H275">
        <v>21.9</v>
      </c>
      <c r="I275">
        <v>49.4</v>
      </c>
      <c r="J275">
        <v>70.099999999999994</v>
      </c>
      <c r="K275">
        <v>100.3</v>
      </c>
      <c r="L275">
        <v>104.7</v>
      </c>
      <c r="M275">
        <v>82.8</v>
      </c>
      <c r="N275">
        <v>64.400000000000006</v>
      </c>
      <c r="O275">
        <v>51.6</v>
      </c>
      <c r="P275">
        <v>52.2</v>
      </c>
      <c r="Q275">
        <v>27.2</v>
      </c>
      <c r="R275">
        <v>20.7</v>
      </c>
      <c r="S275">
        <v>63.8</v>
      </c>
      <c r="T275">
        <v>65.3</v>
      </c>
      <c r="U275">
        <v>70.3</v>
      </c>
      <c r="V275">
        <v>79.099999999999994</v>
      </c>
      <c r="W275">
        <v>72.400000000000006</v>
      </c>
      <c r="X275">
        <v>39</v>
      </c>
      <c r="Y275">
        <v>30.8</v>
      </c>
      <c r="Z275">
        <v>21.8</v>
      </c>
      <c r="AA275">
        <v>62</v>
      </c>
      <c r="AB275">
        <v>36.1</v>
      </c>
      <c r="AC275">
        <v>36.799999999999997</v>
      </c>
      <c r="AD275">
        <v>10037</v>
      </c>
      <c r="AE275">
        <v>34.9</v>
      </c>
      <c r="AF275">
        <v>120.1</v>
      </c>
      <c r="AG275">
        <v>92</v>
      </c>
      <c r="AH275">
        <v>88.7</v>
      </c>
      <c r="AI275">
        <v>134.9</v>
      </c>
      <c r="AJ275">
        <v>86.6</v>
      </c>
      <c r="AK275">
        <v>79.3</v>
      </c>
      <c r="AL275">
        <v>49.1</v>
      </c>
      <c r="AM275">
        <v>32.1</v>
      </c>
      <c r="AN275">
        <v>47.4</v>
      </c>
      <c r="AO275">
        <v>71.3</v>
      </c>
      <c r="AP275">
        <v>148.5</v>
      </c>
      <c r="AQ275">
        <v>127.9</v>
      </c>
      <c r="AR275">
        <v>121.4</v>
      </c>
      <c r="AS275">
        <v>67.2</v>
      </c>
      <c r="AT275">
        <v>37.799999999999997</v>
      </c>
      <c r="AU275">
        <v>45.1</v>
      </c>
      <c r="AV275">
        <v>37.6</v>
      </c>
      <c r="AW275">
        <v>31.4</v>
      </c>
      <c r="AX275">
        <v>29.7</v>
      </c>
      <c r="AY275">
        <v>43.6</v>
      </c>
      <c r="AZ275">
        <v>74.400000000000006</v>
      </c>
      <c r="BA275">
        <v>118.8</v>
      </c>
      <c r="BB275">
        <v>86.9</v>
      </c>
      <c r="BC275">
        <v>102.9</v>
      </c>
      <c r="BD275">
        <v>95.1</v>
      </c>
      <c r="BE275">
        <v>70.3</v>
      </c>
      <c r="BF275">
        <v>81.7</v>
      </c>
      <c r="BG275">
        <v>33.799999999999997</v>
      </c>
      <c r="BH275">
        <v>20.100000000000001</v>
      </c>
      <c r="BI275">
        <v>15.8</v>
      </c>
      <c r="BJ275">
        <v>3.8</v>
      </c>
      <c r="BK275">
        <v>25.1</v>
      </c>
      <c r="BL275">
        <v>45.3</v>
      </c>
      <c r="BM275">
        <v>55.8</v>
      </c>
      <c r="BN275">
        <v>59.7</v>
      </c>
      <c r="BO275">
        <v>53.7</v>
      </c>
      <c r="BP275">
        <v>56.3</v>
      </c>
      <c r="BQ275">
        <v>34.1</v>
      </c>
      <c r="BR275">
        <v>33.6</v>
      </c>
      <c r="BS275">
        <v>12</v>
      </c>
      <c r="BT275">
        <v>7.7</v>
      </c>
      <c r="BU275">
        <v>5.6</v>
      </c>
      <c r="BV275">
        <v>17</v>
      </c>
      <c r="BW275">
        <v>57.2</v>
      </c>
      <c r="BX275">
        <v>99.4</v>
      </c>
      <c r="BY275">
        <v>-100</v>
      </c>
    </row>
    <row r="276" spans="2:77" x14ac:dyDescent="0.15">
      <c r="B276">
        <v>9</v>
      </c>
      <c r="C276">
        <v>21</v>
      </c>
      <c r="D276">
        <v>55.1</v>
      </c>
      <c r="E276">
        <v>43.3</v>
      </c>
      <c r="F276">
        <v>37.700000000000003</v>
      </c>
      <c r="G276">
        <v>25.7</v>
      </c>
      <c r="H276">
        <v>23.3</v>
      </c>
      <c r="I276">
        <v>52.6</v>
      </c>
      <c r="J276">
        <v>77.599999999999994</v>
      </c>
      <c r="K276">
        <v>98.8</v>
      </c>
      <c r="L276">
        <v>99.3</v>
      </c>
      <c r="M276">
        <v>81.900000000000006</v>
      </c>
      <c r="N276">
        <v>65.400000000000006</v>
      </c>
      <c r="O276">
        <v>61.1</v>
      </c>
      <c r="P276">
        <v>51.8</v>
      </c>
      <c r="Q276">
        <v>29.6</v>
      </c>
      <c r="R276">
        <v>18.899999999999999</v>
      </c>
      <c r="S276">
        <v>61.3</v>
      </c>
      <c r="T276">
        <v>68.900000000000006</v>
      </c>
      <c r="U276">
        <v>69.3</v>
      </c>
      <c r="V276">
        <v>77.599999999999994</v>
      </c>
      <c r="W276">
        <v>71.3</v>
      </c>
      <c r="X276">
        <v>38.299999999999997</v>
      </c>
      <c r="Y276">
        <v>30.3</v>
      </c>
      <c r="Z276">
        <v>23.2</v>
      </c>
      <c r="AA276">
        <v>56.6</v>
      </c>
      <c r="AB276">
        <v>35.700000000000003</v>
      </c>
      <c r="AC276">
        <v>38.700000000000003</v>
      </c>
      <c r="AD276">
        <v>40.700000000000003</v>
      </c>
      <c r="AE276">
        <v>33.9</v>
      </c>
      <c r="AF276">
        <v>118.7</v>
      </c>
      <c r="AG276">
        <v>91.6</v>
      </c>
      <c r="AH276">
        <v>88.1</v>
      </c>
      <c r="AI276">
        <v>150.6</v>
      </c>
      <c r="AJ276">
        <v>85.4</v>
      </c>
      <c r="AK276">
        <v>76.900000000000006</v>
      </c>
      <c r="AL276">
        <v>47.7</v>
      </c>
      <c r="AM276">
        <v>31.5</v>
      </c>
      <c r="AN276">
        <v>47.9</v>
      </c>
      <c r="AO276">
        <v>78.5</v>
      </c>
      <c r="AP276">
        <v>141.1</v>
      </c>
      <c r="AQ276">
        <v>127</v>
      </c>
      <c r="AR276">
        <v>120.1</v>
      </c>
      <c r="AS276">
        <v>70.599999999999994</v>
      </c>
      <c r="AT276">
        <v>39.299999999999997</v>
      </c>
      <c r="AU276">
        <v>46.1</v>
      </c>
      <c r="AV276">
        <v>39.9</v>
      </c>
      <c r="AW276">
        <v>31.5</v>
      </c>
      <c r="AX276">
        <v>25.5</v>
      </c>
      <c r="AY276">
        <v>43.7</v>
      </c>
      <c r="AZ276">
        <v>76</v>
      </c>
      <c r="BA276">
        <v>115</v>
      </c>
      <c r="BB276">
        <v>86.8</v>
      </c>
      <c r="BC276">
        <v>103.4</v>
      </c>
      <c r="BD276">
        <v>94.4</v>
      </c>
      <c r="BE276">
        <v>69.900000000000006</v>
      </c>
      <c r="BF276">
        <v>77.900000000000006</v>
      </c>
      <c r="BG276">
        <v>32.4</v>
      </c>
      <c r="BH276">
        <v>21.4</v>
      </c>
      <c r="BI276">
        <v>17.3</v>
      </c>
      <c r="BJ276">
        <v>5.3</v>
      </c>
      <c r="BK276">
        <v>25.8</v>
      </c>
      <c r="BL276">
        <v>41.9</v>
      </c>
      <c r="BM276">
        <v>55.9</v>
      </c>
      <c r="BN276">
        <v>57.8</v>
      </c>
      <c r="BO276">
        <v>48</v>
      </c>
      <c r="BP276">
        <v>54.8</v>
      </c>
      <c r="BQ276">
        <v>33.299999999999997</v>
      </c>
      <c r="BR276">
        <v>32.9</v>
      </c>
      <c r="BS276">
        <v>12</v>
      </c>
      <c r="BT276">
        <v>7.4</v>
      </c>
      <c r="BU276">
        <v>7.3</v>
      </c>
      <c r="BV276">
        <v>17.5</v>
      </c>
      <c r="BW276">
        <v>59</v>
      </c>
      <c r="BX276">
        <v>96.7</v>
      </c>
      <c r="BY276">
        <v>-100</v>
      </c>
    </row>
    <row r="277" spans="2:77" x14ac:dyDescent="0.15">
      <c r="B277">
        <v>9</v>
      </c>
      <c r="C277">
        <v>22</v>
      </c>
      <c r="D277">
        <v>49.3</v>
      </c>
      <c r="E277">
        <v>42.7</v>
      </c>
      <c r="F277">
        <v>36.799999999999997</v>
      </c>
      <c r="G277">
        <v>27</v>
      </c>
      <c r="H277">
        <v>29.5</v>
      </c>
      <c r="I277">
        <v>54.5</v>
      </c>
      <c r="J277">
        <v>84</v>
      </c>
      <c r="K277">
        <v>93.6</v>
      </c>
      <c r="L277">
        <v>96.9</v>
      </c>
      <c r="M277">
        <v>77.099999999999994</v>
      </c>
      <c r="N277">
        <v>66</v>
      </c>
      <c r="O277">
        <v>54.1</v>
      </c>
      <c r="P277">
        <v>65.3</v>
      </c>
      <c r="Q277">
        <v>32.799999999999997</v>
      </c>
      <c r="R277">
        <v>18.2</v>
      </c>
      <c r="S277">
        <v>58.4</v>
      </c>
      <c r="T277">
        <v>65</v>
      </c>
      <c r="U277">
        <v>69.8</v>
      </c>
      <c r="V277">
        <v>77</v>
      </c>
      <c r="W277">
        <v>69.5</v>
      </c>
      <c r="X277">
        <v>36.200000000000003</v>
      </c>
      <c r="Y277">
        <v>30.4</v>
      </c>
      <c r="Z277">
        <v>24</v>
      </c>
      <c r="AA277">
        <v>54.1</v>
      </c>
      <c r="AB277">
        <v>35.299999999999997</v>
      </c>
      <c r="AC277">
        <v>38</v>
      </c>
      <c r="AD277">
        <v>59.3</v>
      </c>
      <c r="AE277">
        <v>33.5</v>
      </c>
      <c r="AF277">
        <v>114.7</v>
      </c>
      <c r="AG277">
        <v>90.3</v>
      </c>
      <c r="AH277">
        <v>86.5</v>
      </c>
      <c r="AI277">
        <v>161.69999999999999</v>
      </c>
      <c r="AJ277">
        <v>83.6</v>
      </c>
      <c r="AK277">
        <v>76.599999999999994</v>
      </c>
      <c r="AL277">
        <v>46.7</v>
      </c>
      <c r="AM277">
        <v>31.7</v>
      </c>
      <c r="AN277">
        <v>44.6</v>
      </c>
      <c r="AO277">
        <v>78.599999999999994</v>
      </c>
      <c r="AP277">
        <v>129.30000000000001</v>
      </c>
      <c r="AQ277">
        <v>126.1</v>
      </c>
      <c r="AR277">
        <v>119.8</v>
      </c>
      <c r="AS277">
        <v>69.099999999999994</v>
      </c>
      <c r="AT277">
        <v>40.200000000000003</v>
      </c>
      <c r="AU277">
        <v>46</v>
      </c>
      <c r="AV277">
        <v>38.4</v>
      </c>
      <c r="AW277">
        <v>31.8</v>
      </c>
      <c r="AX277">
        <v>23.9</v>
      </c>
      <c r="AY277">
        <v>43</v>
      </c>
      <c r="AZ277">
        <v>74.3</v>
      </c>
      <c r="BA277">
        <v>112.6</v>
      </c>
      <c r="BB277">
        <v>86.2</v>
      </c>
      <c r="BC277">
        <v>106.1</v>
      </c>
      <c r="BD277">
        <v>91.9</v>
      </c>
      <c r="BE277">
        <v>74.3</v>
      </c>
      <c r="BF277">
        <v>76.099999999999994</v>
      </c>
      <c r="BG277">
        <v>31.5</v>
      </c>
      <c r="BH277">
        <v>24.4</v>
      </c>
      <c r="BI277">
        <v>15.7</v>
      </c>
      <c r="BJ277">
        <v>4.5999999999999996</v>
      </c>
      <c r="BK277">
        <v>25.7</v>
      </c>
      <c r="BL277">
        <v>38.700000000000003</v>
      </c>
      <c r="BM277">
        <v>55.1</v>
      </c>
      <c r="BN277">
        <v>57</v>
      </c>
      <c r="BO277">
        <v>44.7</v>
      </c>
      <c r="BP277">
        <v>57.4</v>
      </c>
      <c r="BQ277">
        <v>33.299999999999997</v>
      </c>
      <c r="BR277">
        <v>31.3</v>
      </c>
      <c r="BS277">
        <v>14</v>
      </c>
      <c r="BT277">
        <v>8.3000000000000007</v>
      </c>
      <c r="BU277">
        <v>7.9</v>
      </c>
      <c r="BV277">
        <v>17.8</v>
      </c>
      <c r="BW277">
        <v>58.3</v>
      </c>
      <c r="BX277">
        <v>94.1</v>
      </c>
      <c r="BY277">
        <v>-100</v>
      </c>
    </row>
    <row r="278" spans="2:77" x14ac:dyDescent="0.15">
      <c r="B278">
        <v>9</v>
      </c>
      <c r="C278">
        <v>23</v>
      </c>
      <c r="D278">
        <v>47</v>
      </c>
      <c r="E278">
        <v>39</v>
      </c>
      <c r="F278">
        <v>37.799999999999997</v>
      </c>
      <c r="G278">
        <v>26.6</v>
      </c>
      <c r="H278">
        <v>29.2</v>
      </c>
      <c r="I278">
        <v>53</v>
      </c>
      <c r="J278">
        <v>94</v>
      </c>
      <c r="K278">
        <v>91.5</v>
      </c>
      <c r="L278">
        <v>94.4</v>
      </c>
      <c r="M278">
        <v>80.400000000000006</v>
      </c>
      <c r="N278">
        <v>66.099999999999994</v>
      </c>
      <c r="O278">
        <v>53.9</v>
      </c>
      <c r="P278">
        <v>93.6</v>
      </c>
      <c r="Q278">
        <v>30.7</v>
      </c>
      <c r="R278">
        <v>22.2</v>
      </c>
      <c r="S278">
        <v>62.3</v>
      </c>
      <c r="T278">
        <v>65.400000000000006</v>
      </c>
      <c r="U278">
        <v>72.8</v>
      </c>
      <c r="V278">
        <v>77.400000000000006</v>
      </c>
      <c r="W278">
        <v>67.3</v>
      </c>
      <c r="X278">
        <v>33.4</v>
      </c>
      <c r="Y278">
        <v>32.700000000000003</v>
      </c>
      <c r="Z278">
        <v>26</v>
      </c>
      <c r="AA278">
        <v>46.7</v>
      </c>
      <c r="AB278">
        <v>35.200000000000003</v>
      </c>
      <c r="AC278">
        <v>37.6</v>
      </c>
      <c r="AD278">
        <v>63.6</v>
      </c>
      <c r="AE278">
        <v>10026.799999999999</v>
      </c>
      <c r="AF278">
        <v>111.1</v>
      </c>
      <c r="AG278">
        <v>91.6</v>
      </c>
      <c r="AH278">
        <v>82.9</v>
      </c>
      <c r="AI278">
        <v>155.19999999999999</v>
      </c>
      <c r="AJ278">
        <v>82.5</v>
      </c>
      <c r="AK278">
        <v>78.7</v>
      </c>
      <c r="AL278">
        <v>46.9</v>
      </c>
      <c r="AM278">
        <v>31.2</v>
      </c>
      <c r="AN278">
        <v>41.8</v>
      </c>
      <c r="AO278">
        <v>78.3</v>
      </c>
      <c r="AP278">
        <v>126.7</v>
      </c>
      <c r="AQ278">
        <v>124.5</v>
      </c>
      <c r="AR278">
        <v>117.5</v>
      </c>
      <c r="AS278">
        <v>66.599999999999994</v>
      </c>
      <c r="AT278">
        <v>43</v>
      </c>
      <c r="AU278">
        <v>45.7</v>
      </c>
      <c r="AV278">
        <v>38.299999999999997</v>
      </c>
      <c r="AW278">
        <v>30</v>
      </c>
      <c r="AX278">
        <v>26</v>
      </c>
      <c r="AY278">
        <v>44.5</v>
      </c>
      <c r="AZ278">
        <v>68</v>
      </c>
      <c r="BA278">
        <v>107.9</v>
      </c>
      <c r="BB278">
        <v>86.9</v>
      </c>
      <c r="BC278">
        <v>107.1</v>
      </c>
      <c r="BD278">
        <v>88.2</v>
      </c>
      <c r="BE278">
        <v>72.2</v>
      </c>
      <c r="BF278">
        <v>75.400000000000006</v>
      </c>
      <c r="BG278">
        <v>30.8</v>
      </c>
      <c r="BH278">
        <v>25.2</v>
      </c>
      <c r="BI278">
        <v>15.1</v>
      </c>
      <c r="BJ278">
        <v>2.4</v>
      </c>
      <c r="BK278">
        <v>27</v>
      </c>
      <c r="BL278">
        <v>38.799999999999997</v>
      </c>
      <c r="BM278">
        <v>52.1</v>
      </c>
      <c r="BN278">
        <v>56.5</v>
      </c>
      <c r="BO278">
        <v>46.5</v>
      </c>
      <c r="BP278">
        <v>58.1</v>
      </c>
      <c r="BQ278">
        <v>33.700000000000003</v>
      </c>
      <c r="BR278">
        <v>30.8</v>
      </c>
      <c r="BS278">
        <v>17.100000000000001</v>
      </c>
      <c r="BT278">
        <v>9.6999999999999993</v>
      </c>
      <c r="BU278">
        <v>8.1</v>
      </c>
      <c r="BV278">
        <v>17.399999999999999</v>
      </c>
      <c r="BW278">
        <v>58.2</v>
      </c>
      <c r="BX278">
        <v>92</v>
      </c>
      <c r="BY278">
        <v>-100</v>
      </c>
    </row>
    <row r="279" spans="2:77" x14ac:dyDescent="0.15">
      <c r="B279">
        <v>9</v>
      </c>
      <c r="C279">
        <v>24</v>
      </c>
      <c r="D279">
        <v>45.6</v>
      </c>
      <c r="E279">
        <v>38</v>
      </c>
      <c r="F279">
        <v>40.700000000000003</v>
      </c>
      <c r="G279">
        <v>24.1</v>
      </c>
      <c r="H279">
        <v>30.8</v>
      </c>
      <c r="I279">
        <v>54.9</v>
      </c>
      <c r="J279">
        <v>92.3</v>
      </c>
      <c r="K279">
        <v>93.5</v>
      </c>
      <c r="L279">
        <v>89.6</v>
      </c>
      <c r="M279">
        <v>80.3</v>
      </c>
      <c r="N279">
        <v>65.3</v>
      </c>
      <c r="O279">
        <v>51.6</v>
      </c>
      <c r="P279">
        <v>84.9</v>
      </c>
      <c r="Q279">
        <v>30</v>
      </c>
      <c r="R279">
        <v>23.4</v>
      </c>
      <c r="S279">
        <v>77.7</v>
      </c>
      <c r="T279">
        <v>64.3</v>
      </c>
      <c r="U279">
        <v>71.3</v>
      </c>
      <c r="V279">
        <v>75.599999999999994</v>
      </c>
      <c r="W279">
        <v>66.099999999999994</v>
      </c>
      <c r="X279">
        <v>29.4</v>
      </c>
      <c r="Y279">
        <v>30.9</v>
      </c>
      <c r="Z279">
        <v>29.7</v>
      </c>
      <c r="AA279">
        <v>46.1</v>
      </c>
      <c r="AB279">
        <v>32.9</v>
      </c>
      <c r="AC279">
        <v>36.299999999999997</v>
      </c>
      <c r="AD279">
        <v>10044.200000000001</v>
      </c>
      <c r="AE279">
        <v>10030.1</v>
      </c>
      <c r="AF279">
        <v>105</v>
      </c>
      <c r="AG279">
        <v>90.6</v>
      </c>
      <c r="AH279">
        <v>86.7</v>
      </c>
      <c r="AI279">
        <v>150.19999999999999</v>
      </c>
      <c r="AJ279">
        <v>83</v>
      </c>
      <c r="AK279">
        <v>79.099999999999994</v>
      </c>
      <c r="AL279">
        <v>47.2</v>
      </c>
      <c r="AM279">
        <v>29.9</v>
      </c>
      <c r="AN279">
        <v>50</v>
      </c>
      <c r="AO279">
        <v>76.8</v>
      </c>
      <c r="AP279">
        <v>122.4</v>
      </c>
      <c r="AQ279">
        <v>122.6</v>
      </c>
      <c r="AR279">
        <v>115.9</v>
      </c>
      <c r="AS279">
        <v>64.8</v>
      </c>
      <c r="AT279">
        <v>55.4</v>
      </c>
      <c r="AU279">
        <v>43.7</v>
      </c>
      <c r="AV279">
        <v>37</v>
      </c>
      <c r="AW279">
        <v>28.7</v>
      </c>
      <c r="AX279">
        <v>27.1</v>
      </c>
      <c r="AY279">
        <v>43.4</v>
      </c>
      <c r="AZ279">
        <v>68.5</v>
      </c>
      <c r="BA279">
        <v>101.6</v>
      </c>
      <c r="BB279">
        <v>90.4</v>
      </c>
      <c r="BC279">
        <v>106.1</v>
      </c>
      <c r="BD279">
        <v>85.8</v>
      </c>
      <c r="BE279">
        <v>67.099999999999994</v>
      </c>
      <c r="BF279">
        <v>72.099999999999994</v>
      </c>
      <c r="BG279">
        <v>33</v>
      </c>
      <c r="BH279">
        <v>24.6</v>
      </c>
      <c r="BI279">
        <v>14.4</v>
      </c>
      <c r="BJ279">
        <v>0.6</v>
      </c>
      <c r="BK279">
        <v>27.8</v>
      </c>
      <c r="BL279">
        <v>39.5</v>
      </c>
      <c r="BM279">
        <v>50.9</v>
      </c>
      <c r="BN279">
        <v>57.7</v>
      </c>
      <c r="BO279">
        <v>49</v>
      </c>
      <c r="BP279">
        <v>58.7</v>
      </c>
      <c r="BQ279">
        <v>33.299999999999997</v>
      </c>
      <c r="BR279">
        <v>32.299999999999997</v>
      </c>
      <c r="BS279">
        <v>16.3</v>
      </c>
      <c r="BT279">
        <v>8.6</v>
      </c>
      <c r="BU279">
        <v>9.6999999999999993</v>
      </c>
      <c r="BV279">
        <v>19.2</v>
      </c>
      <c r="BW279">
        <v>55.2</v>
      </c>
      <c r="BX279">
        <v>86.7</v>
      </c>
      <c r="BY279">
        <v>-100</v>
      </c>
    </row>
    <row r="280" spans="2:77" x14ac:dyDescent="0.15">
      <c r="B280">
        <v>9</v>
      </c>
      <c r="C280">
        <v>25</v>
      </c>
      <c r="D280">
        <v>50.6</v>
      </c>
      <c r="E280">
        <v>40.700000000000003</v>
      </c>
      <c r="F280">
        <v>43</v>
      </c>
      <c r="G280">
        <v>24.8</v>
      </c>
      <c r="H280">
        <v>29.6</v>
      </c>
      <c r="I280">
        <v>54.3</v>
      </c>
      <c r="J280">
        <v>86.3</v>
      </c>
      <c r="K280">
        <v>96.6</v>
      </c>
      <c r="L280">
        <v>90.4</v>
      </c>
      <c r="M280">
        <v>79.5</v>
      </c>
      <c r="N280">
        <v>63.2</v>
      </c>
      <c r="O280">
        <v>50.2</v>
      </c>
      <c r="P280">
        <v>71.400000000000006</v>
      </c>
      <c r="Q280">
        <v>29.6</v>
      </c>
      <c r="R280">
        <v>23.5</v>
      </c>
      <c r="S280">
        <v>78</v>
      </c>
      <c r="T280">
        <v>60.1</v>
      </c>
      <c r="U280">
        <v>69.900000000000006</v>
      </c>
      <c r="V280">
        <v>74.900000000000006</v>
      </c>
      <c r="W280">
        <v>63.8</v>
      </c>
      <c r="X280">
        <v>26.8</v>
      </c>
      <c r="Y280">
        <v>27.7</v>
      </c>
      <c r="Z280">
        <v>29</v>
      </c>
      <c r="AA280">
        <v>48.9</v>
      </c>
      <c r="AB280">
        <v>31.6</v>
      </c>
      <c r="AC280">
        <v>34</v>
      </c>
      <c r="AD280">
        <v>10039.4</v>
      </c>
      <c r="AE280">
        <v>38.6</v>
      </c>
      <c r="AF280">
        <v>98.3</v>
      </c>
      <c r="AG280">
        <v>89.1</v>
      </c>
      <c r="AH280">
        <v>92.1</v>
      </c>
      <c r="AI280">
        <v>147.4</v>
      </c>
      <c r="AJ280">
        <v>82.7</v>
      </c>
      <c r="AK280">
        <v>79.7</v>
      </c>
      <c r="AL280">
        <v>47.3</v>
      </c>
      <c r="AM280">
        <v>30.5</v>
      </c>
      <c r="AN280">
        <v>48.5</v>
      </c>
      <c r="AO280">
        <v>74.5</v>
      </c>
      <c r="AP280">
        <v>115.6</v>
      </c>
      <c r="AQ280">
        <v>120.9</v>
      </c>
      <c r="AR280">
        <v>114.6</v>
      </c>
      <c r="AS280">
        <v>61.8</v>
      </c>
      <c r="AT280">
        <v>60</v>
      </c>
      <c r="AU280">
        <v>41.3</v>
      </c>
      <c r="AV280">
        <v>37.299999999999997</v>
      </c>
      <c r="AW280">
        <v>29.1</v>
      </c>
      <c r="AX280">
        <v>28.1</v>
      </c>
      <c r="AY280">
        <v>80.7</v>
      </c>
      <c r="AZ280">
        <v>68.599999999999994</v>
      </c>
      <c r="BA280">
        <v>103.4</v>
      </c>
      <c r="BB280">
        <v>93.3</v>
      </c>
      <c r="BC280">
        <v>100.3</v>
      </c>
      <c r="BD280">
        <v>86.7</v>
      </c>
      <c r="BE280">
        <v>66.2</v>
      </c>
      <c r="BF280">
        <v>72</v>
      </c>
      <c r="BG280">
        <v>34.799999999999997</v>
      </c>
      <c r="BH280">
        <v>23.4</v>
      </c>
      <c r="BI280">
        <v>14.5</v>
      </c>
      <c r="BJ280">
        <v>0.8</v>
      </c>
      <c r="BK280">
        <v>28.2</v>
      </c>
      <c r="BL280">
        <v>39.299999999999997</v>
      </c>
      <c r="BM280">
        <v>50.7</v>
      </c>
      <c r="BN280">
        <v>56.2</v>
      </c>
      <c r="BO280">
        <v>54.6</v>
      </c>
      <c r="BP280">
        <v>58.5</v>
      </c>
      <c r="BQ280">
        <v>28</v>
      </c>
      <c r="BR280">
        <v>33.799999999999997</v>
      </c>
      <c r="BS280">
        <v>14.6</v>
      </c>
      <c r="BT280">
        <v>9.5</v>
      </c>
      <c r="BU280">
        <v>11.8</v>
      </c>
      <c r="BV280">
        <v>20.5</v>
      </c>
      <c r="BW280">
        <v>51.8</v>
      </c>
      <c r="BX280">
        <v>101.1</v>
      </c>
      <c r="BY280">
        <v>-100</v>
      </c>
    </row>
    <row r="281" spans="2:77" x14ac:dyDescent="0.15">
      <c r="B281">
        <v>9</v>
      </c>
      <c r="C281">
        <v>26</v>
      </c>
      <c r="D281">
        <v>44.9</v>
      </c>
      <c r="E281">
        <v>43.5</v>
      </c>
      <c r="F281">
        <v>41.6</v>
      </c>
      <c r="G281">
        <v>25.4</v>
      </c>
      <c r="H281">
        <v>33.299999999999997</v>
      </c>
      <c r="I281">
        <v>52.4</v>
      </c>
      <c r="J281">
        <v>77.3</v>
      </c>
      <c r="K281">
        <v>96.2</v>
      </c>
      <c r="L281">
        <v>91.1</v>
      </c>
      <c r="M281">
        <v>77.8</v>
      </c>
      <c r="N281">
        <v>64.3</v>
      </c>
      <c r="O281">
        <v>48.4</v>
      </c>
      <c r="P281">
        <v>65.8</v>
      </c>
      <c r="Q281">
        <v>28.1</v>
      </c>
      <c r="R281">
        <v>21.4</v>
      </c>
      <c r="S281">
        <v>71.599999999999994</v>
      </c>
      <c r="T281">
        <v>59.8</v>
      </c>
      <c r="U281">
        <v>68.5</v>
      </c>
      <c r="V281">
        <v>71.7</v>
      </c>
      <c r="W281">
        <v>64.099999999999994</v>
      </c>
      <c r="X281">
        <v>32.799999999999997</v>
      </c>
      <c r="Y281">
        <v>25.2</v>
      </c>
      <c r="Z281">
        <v>32.9</v>
      </c>
      <c r="AA281">
        <v>49.1</v>
      </c>
      <c r="AB281">
        <v>30.8</v>
      </c>
      <c r="AC281">
        <v>33.5</v>
      </c>
      <c r="AD281">
        <v>31</v>
      </c>
      <c r="AE281">
        <v>43.7</v>
      </c>
      <c r="AF281">
        <v>93.4</v>
      </c>
      <c r="AG281">
        <v>87.8</v>
      </c>
      <c r="AH281">
        <v>94.8</v>
      </c>
      <c r="AI281">
        <v>149</v>
      </c>
      <c r="AJ281">
        <v>80.7</v>
      </c>
      <c r="AK281">
        <v>78.7</v>
      </c>
      <c r="AL281">
        <v>46.7</v>
      </c>
      <c r="AM281">
        <v>30.6</v>
      </c>
      <c r="AN281">
        <v>50.3</v>
      </c>
      <c r="AO281">
        <v>72.900000000000006</v>
      </c>
      <c r="AP281">
        <v>114.7</v>
      </c>
      <c r="AQ281">
        <v>121.7</v>
      </c>
      <c r="AR281">
        <v>113.2</v>
      </c>
      <c r="AS281">
        <v>58.4</v>
      </c>
      <c r="AT281">
        <v>63.3</v>
      </c>
      <c r="AU281">
        <v>39.5</v>
      </c>
      <c r="AV281">
        <v>34.700000000000003</v>
      </c>
      <c r="AW281">
        <v>29.7</v>
      </c>
      <c r="AX281">
        <v>28.4</v>
      </c>
      <c r="AY281">
        <v>74.5</v>
      </c>
      <c r="AZ281">
        <v>66.900000000000006</v>
      </c>
      <c r="BA281">
        <v>104</v>
      </c>
      <c r="BB281">
        <v>125</v>
      </c>
      <c r="BC281">
        <v>98.5</v>
      </c>
      <c r="BD281">
        <v>85.8</v>
      </c>
      <c r="BE281">
        <v>64.2</v>
      </c>
      <c r="BF281">
        <v>71.8</v>
      </c>
      <c r="BG281">
        <v>33.700000000000003</v>
      </c>
      <c r="BH281">
        <v>22.3</v>
      </c>
      <c r="BI281">
        <v>15.4</v>
      </c>
      <c r="BJ281">
        <v>-0.1</v>
      </c>
      <c r="BK281">
        <v>27.5</v>
      </c>
      <c r="BL281">
        <v>50.6</v>
      </c>
      <c r="BM281">
        <v>53.8</v>
      </c>
      <c r="BN281">
        <v>56.4</v>
      </c>
      <c r="BO281">
        <v>57</v>
      </c>
      <c r="BP281">
        <v>56.9</v>
      </c>
      <c r="BQ281">
        <v>27.1</v>
      </c>
      <c r="BR281">
        <v>33.200000000000003</v>
      </c>
      <c r="BS281">
        <v>13</v>
      </c>
      <c r="BT281">
        <v>8.4</v>
      </c>
      <c r="BU281">
        <v>12.2</v>
      </c>
      <c r="BV281">
        <v>21.5</v>
      </c>
      <c r="BW281">
        <v>50.5</v>
      </c>
      <c r="BX281">
        <v>98.7</v>
      </c>
      <c r="BY281">
        <v>-100</v>
      </c>
    </row>
    <row r="282" spans="2:77" x14ac:dyDescent="0.15">
      <c r="B282">
        <v>9</v>
      </c>
      <c r="C282">
        <v>27</v>
      </c>
      <c r="D282">
        <v>47</v>
      </c>
      <c r="E282">
        <v>49.9</v>
      </c>
      <c r="F282">
        <v>-100</v>
      </c>
      <c r="G282">
        <v>22.5</v>
      </c>
      <c r="H282">
        <v>35.4</v>
      </c>
      <c r="I282">
        <v>54.2</v>
      </c>
      <c r="J282">
        <v>82.2</v>
      </c>
      <c r="K282">
        <v>94.6</v>
      </c>
      <c r="L282">
        <v>93.5</v>
      </c>
      <c r="M282">
        <v>74.099999999999994</v>
      </c>
      <c r="N282">
        <v>61.3</v>
      </c>
      <c r="O282">
        <v>48.8</v>
      </c>
      <c r="P282">
        <v>62</v>
      </c>
      <c r="Q282">
        <v>28</v>
      </c>
      <c r="R282">
        <v>22.8</v>
      </c>
      <c r="S282">
        <v>65.2</v>
      </c>
      <c r="T282">
        <v>56.5</v>
      </c>
      <c r="U282">
        <v>64.7</v>
      </c>
      <c r="V282">
        <v>70.8</v>
      </c>
      <c r="W282">
        <v>63.1</v>
      </c>
      <c r="X282">
        <v>33.700000000000003</v>
      </c>
      <c r="Y282">
        <v>25.2</v>
      </c>
      <c r="Z282">
        <v>32.700000000000003</v>
      </c>
      <c r="AA282">
        <v>50.7</v>
      </c>
      <c r="AB282">
        <v>31.7</v>
      </c>
      <c r="AC282">
        <v>32</v>
      </c>
      <c r="AD282">
        <v>33.4</v>
      </c>
      <c r="AE282">
        <v>49.3</v>
      </c>
      <c r="AF282">
        <v>89.2</v>
      </c>
      <c r="AG282">
        <v>86.2</v>
      </c>
      <c r="AH282">
        <v>95.2</v>
      </c>
      <c r="AI282">
        <v>144.6</v>
      </c>
      <c r="AJ282">
        <v>80.5</v>
      </c>
      <c r="AK282">
        <v>78.3</v>
      </c>
      <c r="AL282">
        <v>45.3</v>
      </c>
      <c r="AM282">
        <v>30.4</v>
      </c>
      <c r="AN282">
        <v>53.7</v>
      </c>
      <c r="AO282">
        <v>71.900000000000006</v>
      </c>
      <c r="AP282">
        <v>115.9</v>
      </c>
      <c r="AQ282">
        <v>121.3</v>
      </c>
      <c r="AR282">
        <v>112.6</v>
      </c>
      <c r="AS282">
        <v>57.3</v>
      </c>
      <c r="AT282">
        <v>62.5</v>
      </c>
      <c r="AU282">
        <v>36</v>
      </c>
      <c r="AV282">
        <v>32.1</v>
      </c>
      <c r="AW282">
        <v>32.5</v>
      </c>
      <c r="AX282">
        <v>28.3</v>
      </c>
      <c r="AY282">
        <v>61.9</v>
      </c>
      <c r="AZ282">
        <v>65.099999999999994</v>
      </c>
      <c r="BA282">
        <v>103.3</v>
      </c>
      <c r="BB282">
        <v>119</v>
      </c>
      <c r="BC282">
        <v>102.6</v>
      </c>
      <c r="BD282">
        <v>83.9</v>
      </c>
      <c r="BE282">
        <v>63.7</v>
      </c>
      <c r="BF282">
        <v>69.2</v>
      </c>
      <c r="BG282">
        <v>32.9</v>
      </c>
      <c r="BH282">
        <v>20.5</v>
      </c>
      <c r="BI282">
        <v>15.5</v>
      </c>
      <c r="BJ282">
        <v>3.6</v>
      </c>
      <c r="BK282">
        <v>28.2</v>
      </c>
      <c r="BL282">
        <v>64.8</v>
      </c>
      <c r="BM282">
        <v>55.1</v>
      </c>
      <c r="BN282">
        <v>55.2</v>
      </c>
      <c r="BO282">
        <v>58.8</v>
      </c>
      <c r="BP282">
        <v>56.4</v>
      </c>
      <c r="BQ282">
        <v>30.9</v>
      </c>
      <c r="BR282">
        <v>35.1</v>
      </c>
      <c r="BS282">
        <v>12</v>
      </c>
      <c r="BT282">
        <v>8.6</v>
      </c>
      <c r="BU282">
        <v>13.9</v>
      </c>
      <c r="BV282">
        <v>21.4</v>
      </c>
      <c r="BW282">
        <v>62</v>
      </c>
      <c r="BX282">
        <v>95.8</v>
      </c>
      <c r="BY282">
        <v>-100</v>
      </c>
    </row>
    <row r="283" spans="2:77" x14ac:dyDescent="0.15">
      <c r="B283">
        <v>9</v>
      </c>
      <c r="C283">
        <v>28</v>
      </c>
      <c r="D283">
        <v>46.5</v>
      </c>
      <c r="E283">
        <v>49.2</v>
      </c>
      <c r="F283">
        <v>-100</v>
      </c>
      <c r="G283">
        <v>27.3</v>
      </c>
      <c r="H283">
        <v>31.6</v>
      </c>
      <c r="I283">
        <v>52.5</v>
      </c>
      <c r="J283">
        <v>82.1</v>
      </c>
      <c r="K283">
        <v>90.8</v>
      </c>
      <c r="L283">
        <v>94.8</v>
      </c>
      <c r="M283">
        <v>77.099999999999994</v>
      </c>
      <c r="N283">
        <v>61</v>
      </c>
      <c r="O283">
        <v>49.3</v>
      </c>
      <c r="P283">
        <v>63.8</v>
      </c>
      <c r="Q283">
        <v>28.2</v>
      </c>
      <c r="R283">
        <v>23.1</v>
      </c>
      <c r="S283">
        <v>60.4</v>
      </c>
      <c r="T283">
        <v>53.6</v>
      </c>
      <c r="U283">
        <v>64</v>
      </c>
      <c r="V283">
        <v>87.2</v>
      </c>
      <c r="W283">
        <v>64.2</v>
      </c>
      <c r="X283">
        <v>37.700000000000003</v>
      </c>
      <c r="Y283">
        <v>25.2</v>
      </c>
      <c r="Z283">
        <v>30.5</v>
      </c>
      <c r="AA283">
        <v>49.9</v>
      </c>
      <c r="AB283">
        <v>32.299999999999997</v>
      </c>
      <c r="AC283">
        <v>31</v>
      </c>
      <c r="AD283">
        <v>33.299999999999997</v>
      </c>
      <c r="AE283">
        <v>47.8</v>
      </c>
      <c r="AF283">
        <v>85.7</v>
      </c>
      <c r="AG283">
        <v>88.4</v>
      </c>
      <c r="AH283">
        <v>92.9</v>
      </c>
      <c r="AI283">
        <v>143.30000000000001</v>
      </c>
      <c r="AJ283">
        <v>80.599999999999994</v>
      </c>
      <c r="AK283">
        <v>77.5</v>
      </c>
      <c r="AL283">
        <v>45.2</v>
      </c>
      <c r="AM283">
        <v>29.6</v>
      </c>
      <c r="AN283">
        <v>49.5</v>
      </c>
      <c r="AO283">
        <v>70.400000000000006</v>
      </c>
      <c r="AP283">
        <v>115.4</v>
      </c>
      <c r="AQ283">
        <v>120.3</v>
      </c>
      <c r="AR283">
        <v>115.8</v>
      </c>
      <c r="AS283">
        <v>55.7</v>
      </c>
      <c r="AT283">
        <v>60.8</v>
      </c>
      <c r="AU283">
        <v>35.4</v>
      </c>
      <c r="AV283">
        <v>33.799999999999997</v>
      </c>
      <c r="AW283">
        <v>31.1</v>
      </c>
      <c r="AX283">
        <v>29.8</v>
      </c>
      <c r="AY283">
        <v>56.4</v>
      </c>
      <c r="AZ283">
        <v>69.3</v>
      </c>
      <c r="BA283">
        <v>103.2</v>
      </c>
      <c r="BB283">
        <v>113.1</v>
      </c>
      <c r="BC283">
        <v>103</v>
      </c>
      <c r="BD283">
        <v>82.9</v>
      </c>
      <c r="BE283">
        <v>62.5</v>
      </c>
      <c r="BF283">
        <v>68.099999999999994</v>
      </c>
      <c r="BG283">
        <v>33.9</v>
      </c>
      <c r="BH283">
        <v>22.9</v>
      </c>
      <c r="BI283">
        <v>15</v>
      </c>
      <c r="BJ283">
        <v>3.2</v>
      </c>
      <c r="BK283">
        <v>28.8</v>
      </c>
      <c r="BL283">
        <v>62.6</v>
      </c>
      <c r="BM283">
        <v>51.6</v>
      </c>
      <c r="BN283">
        <v>54.1</v>
      </c>
      <c r="BO283">
        <v>61.4</v>
      </c>
      <c r="BP283">
        <v>56.6</v>
      </c>
      <c r="BQ283">
        <v>35.5</v>
      </c>
      <c r="BR283">
        <v>37.6</v>
      </c>
      <c r="BS283">
        <v>11.4</v>
      </c>
      <c r="BT283">
        <v>9.6</v>
      </c>
      <c r="BU283">
        <v>15.5</v>
      </c>
      <c r="BV283">
        <v>21.4</v>
      </c>
      <c r="BW283">
        <v>62.2</v>
      </c>
      <c r="BX283">
        <v>93.5</v>
      </c>
      <c r="BY283">
        <v>-100</v>
      </c>
    </row>
    <row r="284" spans="2:77" x14ac:dyDescent="0.15">
      <c r="B284">
        <v>9</v>
      </c>
      <c r="C284">
        <v>29</v>
      </c>
      <c r="D284">
        <v>45.1</v>
      </c>
      <c r="E284">
        <v>49.1</v>
      </c>
      <c r="F284">
        <v>41.8</v>
      </c>
      <c r="G284">
        <v>28.7</v>
      </c>
      <c r="H284">
        <v>31.5</v>
      </c>
      <c r="I284">
        <v>55.5</v>
      </c>
      <c r="J284">
        <v>120.3</v>
      </c>
      <c r="K284">
        <v>90</v>
      </c>
      <c r="L284">
        <v>93.6</v>
      </c>
      <c r="M284">
        <v>79.900000000000006</v>
      </c>
      <c r="N284">
        <v>59.6</v>
      </c>
      <c r="O284">
        <v>51.4</v>
      </c>
      <c r="P284">
        <v>64.3</v>
      </c>
      <c r="Q284">
        <v>29.1</v>
      </c>
      <c r="R284">
        <v>23.9</v>
      </c>
      <c r="S284">
        <v>59.5</v>
      </c>
      <c r="T284">
        <v>52.7</v>
      </c>
      <c r="U284">
        <v>10067.5</v>
      </c>
      <c r="V284">
        <v>86.7</v>
      </c>
      <c r="W284">
        <v>64.3</v>
      </c>
      <c r="X284">
        <v>36.700000000000003</v>
      </c>
      <c r="Y284">
        <v>21.3</v>
      </c>
      <c r="Z284">
        <v>29.4</v>
      </c>
      <c r="AA284">
        <v>48.2</v>
      </c>
      <c r="AB284">
        <v>32.1</v>
      </c>
      <c r="AC284">
        <v>30</v>
      </c>
      <c r="AD284">
        <v>33.700000000000003</v>
      </c>
      <c r="AE284">
        <v>65.900000000000006</v>
      </c>
      <c r="AF284">
        <v>86.4</v>
      </c>
      <c r="AG284">
        <v>91.4</v>
      </c>
      <c r="AH284">
        <v>90.5</v>
      </c>
      <c r="AI284">
        <v>141.4</v>
      </c>
      <c r="AJ284">
        <v>80.099999999999994</v>
      </c>
      <c r="AK284">
        <v>74.8</v>
      </c>
      <c r="AL284">
        <v>45.1</v>
      </c>
      <c r="AM284">
        <v>30</v>
      </c>
      <c r="AN284">
        <v>47.9</v>
      </c>
      <c r="AO284">
        <v>76.5</v>
      </c>
      <c r="AP284">
        <v>9920.6</v>
      </c>
      <c r="AQ284">
        <v>117.9</v>
      </c>
      <c r="AR284">
        <v>116.9</v>
      </c>
      <c r="AS284">
        <v>64.599999999999994</v>
      </c>
      <c r="AT284">
        <v>58</v>
      </c>
      <c r="AU284">
        <v>34.5</v>
      </c>
      <c r="AV284">
        <v>34.5</v>
      </c>
      <c r="AW284">
        <v>28.7</v>
      </c>
      <c r="AX284">
        <v>30.3</v>
      </c>
      <c r="AY284">
        <v>51.3</v>
      </c>
      <c r="AZ284">
        <v>72.2</v>
      </c>
      <c r="BA284">
        <v>105.2</v>
      </c>
      <c r="BB284">
        <v>109.3</v>
      </c>
      <c r="BC284">
        <v>99.8</v>
      </c>
      <c r="BD284">
        <v>83.8</v>
      </c>
      <c r="BE284">
        <v>61.1</v>
      </c>
      <c r="BF284">
        <v>67.099999999999994</v>
      </c>
      <c r="BG284">
        <v>33.6</v>
      </c>
      <c r="BH284">
        <v>23.7</v>
      </c>
      <c r="BI284">
        <v>16.2</v>
      </c>
      <c r="BJ284">
        <v>2.7</v>
      </c>
      <c r="BK284">
        <v>27</v>
      </c>
      <c r="BL284">
        <v>60.6</v>
      </c>
      <c r="BM284">
        <v>50.4</v>
      </c>
      <c r="BN284">
        <v>54.6</v>
      </c>
      <c r="BO284">
        <v>62.9</v>
      </c>
      <c r="BP284">
        <v>55.6</v>
      </c>
      <c r="BQ284">
        <v>36.700000000000003</v>
      </c>
      <c r="BR284">
        <v>36.1</v>
      </c>
      <c r="BS284">
        <v>11.2</v>
      </c>
      <c r="BT284">
        <v>8.8000000000000007</v>
      </c>
      <c r="BU284">
        <v>17</v>
      </c>
      <c r="BV284">
        <v>19.7</v>
      </c>
      <c r="BW284">
        <v>56.4</v>
      </c>
      <c r="BX284">
        <v>88.7</v>
      </c>
      <c r="BY284">
        <v>-100</v>
      </c>
    </row>
    <row r="285" spans="2:77" x14ac:dyDescent="0.15">
      <c r="B285">
        <v>9</v>
      </c>
      <c r="C285">
        <v>30</v>
      </c>
      <c r="D285">
        <v>41.5</v>
      </c>
      <c r="E285">
        <v>46.9</v>
      </c>
      <c r="F285">
        <v>39.1</v>
      </c>
      <c r="G285">
        <v>30.8</v>
      </c>
      <c r="H285">
        <v>32.1</v>
      </c>
      <c r="I285">
        <v>54.8</v>
      </c>
      <c r="J285">
        <v>111.3</v>
      </c>
      <c r="K285">
        <v>91.3</v>
      </c>
      <c r="L285">
        <v>90.6</v>
      </c>
      <c r="M285">
        <v>79.900000000000006</v>
      </c>
      <c r="N285">
        <v>58.1</v>
      </c>
      <c r="O285">
        <v>54.5</v>
      </c>
      <c r="P285">
        <v>57.8</v>
      </c>
      <c r="Q285">
        <v>28.3</v>
      </c>
      <c r="R285">
        <v>22.3</v>
      </c>
      <c r="S285">
        <v>58.4</v>
      </c>
      <c r="T285">
        <v>53.9</v>
      </c>
      <c r="U285">
        <v>10071.799999999999</v>
      </c>
      <c r="V285">
        <v>96.5</v>
      </c>
      <c r="W285">
        <v>66.5</v>
      </c>
      <c r="X285">
        <v>34.299999999999997</v>
      </c>
      <c r="Y285">
        <v>21.1</v>
      </c>
      <c r="Z285">
        <v>27.2</v>
      </c>
      <c r="AA285">
        <v>50.2</v>
      </c>
      <c r="AB285">
        <v>31.3</v>
      </c>
      <c r="AC285">
        <v>29.3</v>
      </c>
      <c r="AD285">
        <v>35.4</v>
      </c>
      <c r="AE285">
        <v>67.2</v>
      </c>
      <c r="AF285">
        <v>82.6</v>
      </c>
      <c r="AG285">
        <v>90.4</v>
      </c>
      <c r="AH285">
        <v>95.1</v>
      </c>
      <c r="AI285">
        <v>137.4</v>
      </c>
      <c r="AJ285">
        <v>80.900000000000006</v>
      </c>
      <c r="AK285">
        <v>74.900000000000006</v>
      </c>
      <c r="AL285">
        <v>44.4</v>
      </c>
      <c r="AM285">
        <v>29.1</v>
      </c>
      <c r="AN285">
        <v>48.7</v>
      </c>
      <c r="AO285">
        <v>77.5</v>
      </c>
      <c r="AP285">
        <v>10101.9</v>
      </c>
      <c r="AQ285">
        <v>115.4</v>
      </c>
      <c r="AR285">
        <v>112.8</v>
      </c>
      <c r="AS285">
        <v>69.599999999999994</v>
      </c>
      <c r="AT285">
        <v>57.6</v>
      </c>
      <c r="AU285">
        <v>32.9</v>
      </c>
      <c r="AV285">
        <v>35.6</v>
      </c>
      <c r="AW285">
        <v>27.8</v>
      </c>
      <c r="AX285">
        <v>30.4</v>
      </c>
      <c r="AY285">
        <v>46.8</v>
      </c>
      <c r="AZ285">
        <v>70.5</v>
      </c>
      <c r="BA285">
        <v>102.5</v>
      </c>
      <c r="BB285">
        <v>121.1</v>
      </c>
      <c r="BC285">
        <v>97.8</v>
      </c>
      <c r="BD285">
        <v>86.4</v>
      </c>
      <c r="BE285">
        <v>60.9</v>
      </c>
      <c r="BF285">
        <v>65.8</v>
      </c>
      <c r="BG285">
        <v>34.9</v>
      </c>
      <c r="BH285">
        <v>24.1</v>
      </c>
      <c r="BI285">
        <v>15.7</v>
      </c>
      <c r="BJ285">
        <v>3.5</v>
      </c>
      <c r="BK285">
        <v>24.7</v>
      </c>
      <c r="BL285">
        <v>58.1</v>
      </c>
      <c r="BM285">
        <v>52.4</v>
      </c>
      <c r="BN285">
        <v>54.3</v>
      </c>
      <c r="BO285">
        <v>68.599999999999994</v>
      </c>
      <c r="BP285">
        <v>55.4</v>
      </c>
      <c r="BQ285">
        <v>36.1</v>
      </c>
      <c r="BR285">
        <v>33.200000000000003</v>
      </c>
      <c r="BS285">
        <v>11</v>
      </c>
      <c r="BT285">
        <v>8.5</v>
      </c>
      <c r="BU285">
        <v>15</v>
      </c>
      <c r="BV285">
        <v>18.600000000000001</v>
      </c>
      <c r="BW285">
        <v>57.9</v>
      </c>
      <c r="BX285">
        <v>84.1</v>
      </c>
      <c r="BY285">
        <v>-100</v>
      </c>
    </row>
    <row r="286" spans="2:77" x14ac:dyDescent="0.15">
      <c r="B286">
        <v>9</v>
      </c>
      <c r="C286">
        <v>31</v>
      </c>
      <c r="D286">
        <v>-1000</v>
      </c>
      <c r="E286">
        <v>-1000</v>
      </c>
      <c r="F286">
        <v>-1000</v>
      </c>
      <c r="G286">
        <v>-1000</v>
      </c>
      <c r="H286">
        <v>-1000</v>
      </c>
      <c r="I286">
        <v>-1000</v>
      </c>
      <c r="J286">
        <v>-1000</v>
      </c>
      <c r="K286">
        <v>-1000</v>
      </c>
      <c r="L286">
        <v>-1000</v>
      </c>
      <c r="M286">
        <v>-1000</v>
      </c>
      <c r="N286">
        <v>-1000</v>
      </c>
      <c r="O286">
        <v>-1000</v>
      </c>
      <c r="P286">
        <v>-1000</v>
      </c>
      <c r="Q286">
        <v>-1000</v>
      </c>
      <c r="R286">
        <v>-1000</v>
      </c>
      <c r="S286">
        <v>-1000</v>
      </c>
      <c r="T286">
        <v>-1000</v>
      </c>
      <c r="U286">
        <v>-1000</v>
      </c>
      <c r="V286">
        <v>-1000</v>
      </c>
      <c r="W286">
        <v>-1000</v>
      </c>
      <c r="X286">
        <v>-1000</v>
      </c>
      <c r="Y286">
        <v>-1000</v>
      </c>
      <c r="Z286">
        <v>-1000</v>
      </c>
      <c r="AA286">
        <v>-1000</v>
      </c>
      <c r="AB286">
        <v>-1000</v>
      </c>
      <c r="AC286">
        <v>-1000</v>
      </c>
      <c r="AD286">
        <v>-1000</v>
      </c>
      <c r="AE286">
        <v>-1000</v>
      </c>
      <c r="AF286">
        <v>-1000</v>
      </c>
      <c r="AG286">
        <v>-1000</v>
      </c>
      <c r="AH286">
        <v>-1000</v>
      </c>
      <c r="AI286">
        <v>-1000</v>
      </c>
      <c r="AJ286">
        <v>-1000</v>
      </c>
      <c r="AK286">
        <v>-1000</v>
      </c>
      <c r="AL286">
        <v>-1000</v>
      </c>
      <c r="AM286">
        <v>-1000</v>
      </c>
      <c r="AN286">
        <v>-1000</v>
      </c>
      <c r="AO286">
        <v>-1000</v>
      </c>
      <c r="AP286">
        <v>-1000</v>
      </c>
      <c r="AQ286">
        <v>-1000</v>
      </c>
      <c r="AR286">
        <v>-1000</v>
      </c>
      <c r="AS286">
        <v>-1000</v>
      </c>
      <c r="AT286">
        <v>-1000</v>
      </c>
      <c r="AU286">
        <v>-1000</v>
      </c>
      <c r="AV286">
        <v>-1000</v>
      </c>
      <c r="AW286">
        <v>-1000</v>
      </c>
      <c r="AX286">
        <v>-1000</v>
      </c>
      <c r="AY286">
        <v>-1000</v>
      </c>
      <c r="AZ286">
        <v>-1000</v>
      </c>
      <c r="BA286">
        <v>-1000</v>
      </c>
      <c r="BB286">
        <v>-1000</v>
      </c>
      <c r="BC286">
        <v>-1000</v>
      </c>
      <c r="BD286">
        <v>-1000</v>
      </c>
      <c r="BE286">
        <v>-1000</v>
      </c>
      <c r="BF286">
        <v>-1000</v>
      </c>
      <c r="BG286">
        <v>-1000</v>
      </c>
      <c r="BH286">
        <v>-1000</v>
      </c>
      <c r="BI286">
        <v>-1000</v>
      </c>
      <c r="BJ286">
        <v>-1000</v>
      </c>
      <c r="BK286">
        <v>-1000</v>
      </c>
      <c r="BL286">
        <v>-1000</v>
      </c>
      <c r="BM286">
        <v>-1000</v>
      </c>
      <c r="BN286">
        <v>-1000</v>
      </c>
      <c r="BO286">
        <v>-1000</v>
      </c>
      <c r="BP286">
        <v>-1000</v>
      </c>
      <c r="BQ286">
        <v>-1000</v>
      </c>
      <c r="BR286">
        <v>-1000</v>
      </c>
      <c r="BS286">
        <v>-1000</v>
      </c>
      <c r="BT286">
        <v>-1000</v>
      </c>
      <c r="BU286">
        <v>-1000</v>
      </c>
      <c r="BV286">
        <v>-1000</v>
      </c>
      <c r="BW286">
        <v>-1000</v>
      </c>
      <c r="BX286">
        <v>-1000</v>
      </c>
      <c r="BY286">
        <v>-1000</v>
      </c>
    </row>
    <row r="287" spans="2:77" x14ac:dyDescent="0.15">
      <c r="B287">
        <v>10</v>
      </c>
      <c r="C287">
        <v>1</v>
      </c>
      <c r="D287">
        <v>35.200000000000003</v>
      </c>
      <c r="E287">
        <v>43.8</v>
      </c>
      <c r="F287">
        <v>37.1</v>
      </c>
      <c r="G287">
        <v>30.4</v>
      </c>
      <c r="H287">
        <v>31.8</v>
      </c>
      <c r="I287">
        <v>52.6</v>
      </c>
      <c r="J287">
        <v>108.1</v>
      </c>
      <c r="K287">
        <v>91.1</v>
      </c>
      <c r="L287">
        <v>89.6</v>
      </c>
      <c r="M287">
        <v>81.7</v>
      </c>
      <c r="N287">
        <v>80.3</v>
      </c>
      <c r="O287">
        <v>65</v>
      </c>
      <c r="P287">
        <v>51.6</v>
      </c>
      <c r="Q287">
        <v>24.9</v>
      </c>
      <c r="R287">
        <v>22.7</v>
      </c>
      <c r="S287">
        <v>57.1</v>
      </c>
      <c r="T287">
        <v>53.8</v>
      </c>
      <c r="U287">
        <v>81</v>
      </c>
      <c r="V287">
        <v>88.3</v>
      </c>
      <c r="W287">
        <v>68.400000000000006</v>
      </c>
      <c r="X287">
        <v>33.5</v>
      </c>
      <c r="Y287">
        <v>24.5</v>
      </c>
      <c r="Z287">
        <v>26.6</v>
      </c>
      <c r="AA287">
        <v>49.8</v>
      </c>
      <c r="AB287">
        <v>31.6</v>
      </c>
      <c r="AC287">
        <v>30.6</v>
      </c>
      <c r="AD287">
        <v>38.1</v>
      </c>
      <c r="AE287">
        <v>61.9</v>
      </c>
      <c r="AF287">
        <v>79.099999999999994</v>
      </c>
      <c r="AG287">
        <v>89.9</v>
      </c>
      <c r="AH287">
        <v>93.4</v>
      </c>
      <c r="AI287">
        <v>133.6</v>
      </c>
      <c r="AJ287">
        <v>81</v>
      </c>
      <c r="AK287">
        <v>73.599999999999994</v>
      </c>
      <c r="AL287">
        <v>45.1</v>
      </c>
      <c r="AM287">
        <v>28.6</v>
      </c>
      <c r="AN287">
        <v>47.1</v>
      </c>
      <c r="AO287">
        <v>76.5</v>
      </c>
      <c r="AP287">
        <v>113.8</v>
      </c>
      <c r="AQ287">
        <v>112.2</v>
      </c>
      <c r="AR287">
        <v>113.8</v>
      </c>
      <c r="AS287">
        <v>65.900000000000006</v>
      </c>
      <c r="AT287">
        <v>56.5</v>
      </c>
      <c r="AU287">
        <v>34.4</v>
      </c>
      <c r="AV287">
        <v>34.799999999999997</v>
      </c>
      <c r="AW287">
        <v>27.6</v>
      </c>
      <c r="AX287">
        <v>34</v>
      </c>
      <c r="AY287">
        <v>43.9</v>
      </c>
      <c r="AZ287">
        <v>68.900000000000006</v>
      </c>
      <c r="BA287">
        <v>104</v>
      </c>
      <c r="BB287">
        <v>121.5</v>
      </c>
      <c r="BC287">
        <v>102.4</v>
      </c>
      <c r="BD287">
        <v>85.8</v>
      </c>
      <c r="BE287">
        <v>59.7</v>
      </c>
      <c r="BF287">
        <v>66</v>
      </c>
      <c r="BG287">
        <v>36</v>
      </c>
      <c r="BH287">
        <v>22.2</v>
      </c>
      <c r="BI287">
        <v>17</v>
      </c>
      <c r="BJ287">
        <v>3.2</v>
      </c>
      <c r="BK287">
        <v>25</v>
      </c>
      <c r="BL287">
        <v>55</v>
      </c>
      <c r="BM287">
        <v>57.2</v>
      </c>
      <c r="BN287">
        <v>55.4</v>
      </c>
      <c r="BO287">
        <v>69.8</v>
      </c>
      <c r="BP287">
        <v>53.9</v>
      </c>
      <c r="BQ287">
        <v>34.4</v>
      </c>
      <c r="BR287">
        <v>32.4</v>
      </c>
      <c r="BS287">
        <v>11.2</v>
      </c>
      <c r="BT287">
        <v>8.9</v>
      </c>
      <c r="BU287">
        <v>12.6</v>
      </c>
      <c r="BV287">
        <v>20.399999999999999</v>
      </c>
      <c r="BW287">
        <v>57.1</v>
      </c>
      <c r="BX287">
        <v>80.099999999999994</v>
      </c>
      <c r="BY287">
        <v>-100</v>
      </c>
    </row>
    <row r="288" spans="2:77" x14ac:dyDescent="0.15">
      <c r="B288">
        <v>10</v>
      </c>
      <c r="C288">
        <v>2</v>
      </c>
      <c r="D288">
        <v>27.2</v>
      </c>
      <c r="E288">
        <v>41.9</v>
      </c>
      <c r="F288">
        <v>34.799999999999997</v>
      </c>
      <c r="G288">
        <v>32.799999999999997</v>
      </c>
      <c r="H288">
        <v>31.1</v>
      </c>
      <c r="I288">
        <v>46.2</v>
      </c>
      <c r="J288">
        <v>105.2</v>
      </c>
      <c r="K288">
        <v>87.3</v>
      </c>
      <c r="L288">
        <v>93.3</v>
      </c>
      <c r="M288">
        <v>82.3</v>
      </c>
      <c r="N288">
        <v>76.2</v>
      </c>
      <c r="O288">
        <v>67.400000000000006</v>
      </c>
      <c r="P288">
        <v>51.4</v>
      </c>
      <c r="Q288">
        <v>24.1</v>
      </c>
      <c r="R288">
        <v>24</v>
      </c>
      <c r="S288">
        <v>58.2</v>
      </c>
      <c r="T288">
        <v>52.6</v>
      </c>
      <c r="U288">
        <v>90</v>
      </c>
      <c r="V288">
        <v>79.599999999999994</v>
      </c>
      <c r="W288">
        <v>69.7</v>
      </c>
      <c r="X288">
        <v>33.4</v>
      </c>
      <c r="Y288">
        <v>28.1</v>
      </c>
      <c r="Z288">
        <v>29.8</v>
      </c>
      <c r="AA288">
        <v>50.6</v>
      </c>
      <c r="AB288">
        <v>31.7</v>
      </c>
      <c r="AC288">
        <v>31</v>
      </c>
      <c r="AD288">
        <v>39.4</v>
      </c>
      <c r="AE288">
        <v>57.2</v>
      </c>
      <c r="AF288">
        <v>77.3</v>
      </c>
      <c r="AG288">
        <v>90.4</v>
      </c>
      <c r="AH288">
        <v>94.3</v>
      </c>
      <c r="AI288">
        <v>131.6</v>
      </c>
      <c r="AJ288">
        <v>79.8</v>
      </c>
      <c r="AK288">
        <v>74.400000000000006</v>
      </c>
      <c r="AL288">
        <v>43.8</v>
      </c>
      <c r="AM288">
        <v>28.4</v>
      </c>
      <c r="AN288">
        <v>46.3</v>
      </c>
      <c r="AO288">
        <v>74.8</v>
      </c>
      <c r="AP288">
        <v>119.7</v>
      </c>
      <c r="AQ288">
        <v>111.8</v>
      </c>
      <c r="AR288">
        <v>124</v>
      </c>
      <c r="AS288">
        <v>62.1</v>
      </c>
      <c r="AT288">
        <v>55.5</v>
      </c>
      <c r="AU288">
        <v>36.6</v>
      </c>
      <c r="AV288">
        <v>33.700000000000003</v>
      </c>
      <c r="AW288">
        <v>30.6</v>
      </c>
      <c r="AX288">
        <v>39.4</v>
      </c>
      <c r="AY288">
        <v>42.9</v>
      </c>
      <c r="AZ288">
        <v>66.900000000000006</v>
      </c>
      <c r="BA288">
        <v>99.4</v>
      </c>
      <c r="BB288">
        <v>123.2</v>
      </c>
      <c r="BC288">
        <v>96.7</v>
      </c>
      <c r="BD288">
        <v>81.8</v>
      </c>
      <c r="BE288">
        <v>58.9</v>
      </c>
      <c r="BF288">
        <v>64.400000000000006</v>
      </c>
      <c r="BG288">
        <v>35.299999999999997</v>
      </c>
      <c r="BH288">
        <v>20.399999999999999</v>
      </c>
      <c r="BI288">
        <v>19</v>
      </c>
      <c r="BJ288">
        <v>2.7</v>
      </c>
      <c r="BK288">
        <v>23.9</v>
      </c>
      <c r="BL288">
        <v>55</v>
      </c>
      <c r="BM288">
        <v>61.1</v>
      </c>
      <c r="BN288">
        <v>65</v>
      </c>
      <c r="BO288">
        <v>68</v>
      </c>
      <c r="BP288">
        <v>57</v>
      </c>
      <c r="BQ288">
        <v>32.799999999999997</v>
      </c>
      <c r="BR288">
        <v>31</v>
      </c>
      <c r="BS288">
        <v>10.9</v>
      </c>
      <c r="BT288">
        <v>10.1</v>
      </c>
      <c r="BU288">
        <v>10.1</v>
      </c>
      <c r="BV288">
        <v>20.3</v>
      </c>
      <c r="BW288">
        <v>56.5</v>
      </c>
      <c r="BX288">
        <v>77.8</v>
      </c>
      <c r="BY288">
        <v>-100</v>
      </c>
    </row>
    <row r="289" spans="2:77" x14ac:dyDescent="0.15">
      <c r="B289">
        <v>10</v>
      </c>
      <c r="C289">
        <v>3</v>
      </c>
      <c r="D289">
        <v>24.7</v>
      </c>
      <c r="E289">
        <v>38.700000000000003</v>
      </c>
      <c r="F289">
        <v>36.700000000000003</v>
      </c>
      <c r="G289">
        <v>30.3</v>
      </c>
      <c r="H289">
        <v>32.799999999999997</v>
      </c>
      <c r="I289">
        <v>46.7</v>
      </c>
      <c r="J289">
        <v>97.1</v>
      </c>
      <c r="K289">
        <v>82.3</v>
      </c>
      <c r="L289">
        <v>91.5</v>
      </c>
      <c r="M289">
        <v>78.099999999999994</v>
      </c>
      <c r="N289">
        <v>68.8</v>
      </c>
      <c r="O289">
        <v>63.5</v>
      </c>
      <c r="P289">
        <v>50.3</v>
      </c>
      <c r="Q289">
        <v>24.1</v>
      </c>
      <c r="R289">
        <v>23.7</v>
      </c>
      <c r="S289">
        <v>57.3</v>
      </c>
      <c r="T289">
        <v>52.8</v>
      </c>
      <c r="U289">
        <v>97.2</v>
      </c>
      <c r="V289">
        <v>83.4</v>
      </c>
      <c r="W289">
        <v>70.599999999999994</v>
      </c>
      <c r="X289">
        <v>33.700000000000003</v>
      </c>
      <c r="Y289">
        <v>29.3</v>
      </c>
      <c r="Z289">
        <v>33.9</v>
      </c>
      <c r="AA289">
        <v>50.1</v>
      </c>
      <c r="AB289">
        <v>30.8</v>
      </c>
      <c r="AC289">
        <v>30</v>
      </c>
      <c r="AD289">
        <v>38</v>
      </c>
      <c r="AE289">
        <v>51.6</v>
      </c>
      <c r="AF289">
        <v>79.8</v>
      </c>
      <c r="AG289">
        <v>92</v>
      </c>
      <c r="AH289">
        <v>108.1</v>
      </c>
      <c r="AI289">
        <v>132.4</v>
      </c>
      <c r="AJ289">
        <v>78.400000000000006</v>
      </c>
      <c r="AK289">
        <v>74.8</v>
      </c>
      <c r="AL289">
        <v>47.6</v>
      </c>
      <c r="AM289">
        <v>27.7</v>
      </c>
      <c r="AN289">
        <v>46.4</v>
      </c>
      <c r="AO289">
        <v>71.8</v>
      </c>
      <c r="AP289">
        <v>123.4</v>
      </c>
      <c r="AQ289">
        <v>112.4</v>
      </c>
      <c r="AR289">
        <v>124.6</v>
      </c>
      <c r="AS289">
        <v>62.9</v>
      </c>
      <c r="AT289">
        <v>54.3</v>
      </c>
      <c r="AU289">
        <v>38.4</v>
      </c>
      <c r="AV289">
        <v>34.200000000000003</v>
      </c>
      <c r="AW289">
        <v>33.5</v>
      </c>
      <c r="AX289">
        <v>32.4</v>
      </c>
      <c r="AY289">
        <v>42.8</v>
      </c>
      <c r="AZ289">
        <v>67.3</v>
      </c>
      <c r="BA289">
        <v>99.8</v>
      </c>
      <c r="BB289">
        <v>118.2</v>
      </c>
      <c r="BC289">
        <v>105.6</v>
      </c>
      <c r="BD289">
        <v>83.5</v>
      </c>
      <c r="BE289">
        <v>58.2</v>
      </c>
      <c r="BF289">
        <v>61.5</v>
      </c>
      <c r="BG289">
        <v>33.6</v>
      </c>
      <c r="BH289">
        <v>21.6</v>
      </c>
      <c r="BI289">
        <v>20.3</v>
      </c>
      <c r="BJ289">
        <v>1.8</v>
      </c>
      <c r="BK289">
        <v>22.9</v>
      </c>
      <c r="BL289">
        <v>53.7</v>
      </c>
      <c r="BM289">
        <v>56</v>
      </c>
      <c r="BN289">
        <v>62.9</v>
      </c>
      <c r="BO289">
        <v>67.2</v>
      </c>
      <c r="BP289">
        <v>60.7</v>
      </c>
      <c r="BQ289">
        <v>33.5</v>
      </c>
      <c r="BR289">
        <v>28.2</v>
      </c>
      <c r="BS289">
        <v>10.1</v>
      </c>
      <c r="BT289">
        <v>11.5</v>
      </c>
      <c r="BU289">
        <v>8.5</v>
      </c>
      <c r="BV289">
        <v>17.7</v>
      </c>
      <c r="BW289">
        <v>56.8</v>
      </c>
      <c r="BX289">
        <v>76.8</v>
      </c>
      <c r="BY289">
        <v>-100</v>
      </c>
    </row>
    <row r="290" spans="2:77" x14ac:dyDescent="0.15">
      <c r="B290">
        <v>10</v>
      </c>
      <c r="C290">
        <v>4</v>
      </c>
      <c r="D290">
        <v>32.1</v>
      </c>
      <c r="E290">
        <v>36.6</v>
      </c>
      <c r="F290">
        <v>38</v>
      </c>
      <c r="G290">
        <v>28.6</v>
      </c>
      <c r="H290">
        <v>33.4</v>
      </c>
      <c r="I290">
        <v>48.6</v>
      </c>
      <c r="J290">
        <v>95.2</v>
      </c>
      <c r="K290">
        <v>83.8</v>
      </c>
      <c r="L290">
        <v>90.7</v>
      </c>
      <c r="M290">
        <v>77.7</v>
      </c>
      <c r="N290">
        <v>67.2</v>
      </c>
      <c r="O290">
        <v>56.4</v>
      </c>
      <c r="P290">
        <v>47.2</v>
      </c>
      <c r="Q290">
        <v>26.7</v>
      </c>
      <c r="R290">
        <v>21</v>
      </c>
      <c r="S290">
        <v>52.6</v>
      </c>
      <c r="T290">
        <v>56.4</v>
      </c>
      <c r="U290">
        <v>91.5</v>
      </c>
      <c r="V290">
        <v>83.7</v>
      </c>
      <c r="W290">
        <v>72.5</v>
      </c>
      <c r="X290">
        <v>33.299999999999997</v>
      </c>
      <c r="Y290">
        <v>29.9</v>
      </c>
      <c r="Z290">
        <v>32</v>
      </c>
      <c r="AA290">
        <v>50.7</v>
      </c>
      <c r="AB290">
        <v>28.7</v>
      </c>
      <c r="AC290">
        <v>27.8</v>
      </c>
      <c r="AD290">
        <v>36.4</v>
      </c>
      <c r="AE290">
        <v>51.8</v>
      </c>
      <c r="AF290">
        <v>78.400000000000006</v>
      </c>
      <c r="AG290">
        <v>97.8</v>
      </c>
      <c r="AH290">
        <v>107</v>
      </c>
      <c r="AI290">
        <v>133.80000000000001</v>
      </c>
      <c r="AJ290">
        <v>79.3</v>
      </c>
      <c r="AK290">
        <v>76.599999999999994</v>
      </c>
      <c r="AL290">
        <v>47</v>
      </c>
      <c r="AM290">
        <v>28.8</v>
      </c>
      <c r="AN290">
        <v>47</v>
      </c>
      <c r="AO290">
        <v>70.900000000000006</v>
      </c>
      <c r="AP290">
        <v>120.2</v>
      </c>
      <c r="AQ290">
        <v>116.8</v>
      </c>
      <c r="AR290">
        <v>119</v>
      </c>
      <c r="AS290">
        <v>58.5</v>
      </c>
      <c r="AT290">
        <v>53.6</v>
      </c>
      <c r="AU290">
        <v>45.1</v>
      </c>
      <c r="AV290">
        <v>36.799999999999997</v>
      </c>
      <c r="AW290">
        <v>34.799999999999997</v>
      </c>
      <c r="AX290">
        <v>31</v>
      </c>
      <c r="AY290">
        <v>40.4</v>
      </c>
      <c r="AZ290">
        <v>66.400000000000006</v>
      </c>
      <c r="BA290">
        <v>102.4</v>
      </c>
      <c r="BB290">
        <v>113.9</v>
      </c>
      <c r="BC290">
        <v>103.1</v>
      </c>
      <c r="BD290">
        <v>84.4</v>
      </c>
      <c r="BE290">
        <v>56.7</v>
      </c>
      <c r="BF290">
        <v>59.6</v>
      </c>
      <c r="BG290">
        <v>32.200000000000003</v>
      </c>
      <c r="BH290">
        <v>21</v>
      </c>
      <c r="BI290">
        <v>20.399999999999999</v>
      </c>
      <c r="BJ290">
        <v>3.6</v>
      </c>
      <c r="BK290">
        <v>22</v>
      </c>
      <c r="BL290">
        <v>50.9</v>
      </c>
      <c r="BM290">
        <v>53.4</v>
      </c>
      <c r="BN290">
        <v>58.2</v>
      </c>
      <c r="BO290">
        <v>69.400000000000006</v>
      </c>
      <c r="BP290">
        <v>62.7</v>
      </c>
      <c r="BQ290">
        <v>32.5</v>
      </c>
      <c r="BR290">
        <v>26.6</v>
      </c>
      <c r="BS290">
        <v>11.4</v>
      </c>
      <c r="BT290">
        <v>12</v>
      </c>
      <c r="BU290">
        <v>5.9</v>
      </c>
      <c r="BV290">
        <v>16.2</v>
      </c>
      <c r="BW290">
        <v>58.7</v>
      </c>
      <c r="BX290">
        <v>77.2</v>
      </c>
      <c r="BY290">
        <v>-100</v>
      </c>
    </row>
    <row r="291" spans="2:77" x14ac:dyDescent="0.15">
      <c r="B291">
        <v>10</v>
      </c>
      <c r="C291">
        <v>5</v>
      </c>
      <c r="D291">
        <v>34.6</v>
      </c>
      <c r="E291">
        <v>36.5</v>
      </c>
      <c r="F291">
        <v>37</v>
      </c>
      <c r="G291">
        <v>27.4</v>
      </c>
      <c r="H291">
        <v>33.799999999999997</v>
      </c>
      <c r="I291">
        <v>51.9</v>
      </c>
      <c r="J291">
        <v>107.8</v>
      </c>
      <c r="K291">
        <v>77</v>
      </c>
      <c r="L291">
        <v>89.5</v>
      </c>
      <c r="M291">
        <v>83.4</v>
      </c>
      <c r="N291">
        <v>64.900000000000006</v>
      </c>
      <c r="O291">
        <v>58.9</v>
      </c>
      <c r="P291">
        <v>48.4</v>
      </c>
      <c r="Q291">
        <v>29.1</v>
      </c>
      <c r="R291">
        <v>22</v>
      </c>
      <c r="S291">
        <v>46.8</v>
      </c>
      <c r="T291">
        <v>56.8</v>
      </c>
      <c r="U291">
        <v>86.3</v>
      </c>
      <c r="V291">
        <v>80.2</v>
      </c>
      <c r="W291">
        <v>71.099999999999994</v>
      </c>
      <c r="X291">
        <v>33.4</v>
      </c>
      <c r="Y291">
        <v>28.7</v>
      </c>
      <c r="Z291">
        <v>31.2</v>
      </c>
      <c r="AA291">
        <v>52.9</v>
      </c>
      <c r="AB291">
        <v>26</v>
      </c>
      <c r="AC291">
        <v>29.3</v>
      </c>
      <c r="AD291">
        <v>34.9</v>
      </c>
      <c r="AE291">
        <v>53.8</v>
      </c>
      <c r="AF291">
        <v>75.900000000000006</v>
      </c>
      <c r="AG291">
        <v>101.8</v>
      </c>
      <c r="AH291">
        <v>102.8</v>
      </c>
      <c r="AI291">
        <v>135.5</v>
      </c>
      <c r="AJ291">
        <v>80</v>
      </c>
      <c r="AK291">
        <v>76.599999999999994</v>
      </c>
      <c r="AL291">
        <v>48.6</v>
      </c>
      <c r="AM291">
        <v>28.8</v>
      </c>
      <c r="AN291">
        <v>45.9</v>
      </c>
      <c r="AO291">
        <v>75.5</v>
      </c>
      <c r="AP291">
        <v>122.4</v>
      </c>
      <c r="AQ291">
        <v>116.8</v>
      </c>
      <c r="AR291">
        <v>121.9</v>
      </c>
      <c r="AS291">
        <v>61.3</v>
      </c>
      <c r="AT291">
        <v>55</v>
      </c>
      <c r="AU291">
        <v>47.7</v>
      </c>
      <c r="AV291">
        <v>38.4</v>
      </c>
      <c r="AW291">
        <v>36.299999999999997</v>
      </c>
      <c r="AX291">
        <v>29.7</v>
      </c>
      <c r="AY291">
        <v>36.4</v>
      </c>
      <c r="AZ291">
        <v>67.400000000000006</v>
      </c>
      <c r="BA291">
        <v>103.7</v>
      </c>
      <c r="BB291">
        <v>107.9</v>
      </c>
      <c r="BC291">
        <v>99.4</v>
      </c>
      <c r="BD291">
        <v>84.6</v>
      </c>
      <c r="BE291">
        <v>54.6</v>
      </c>
      <c r="BF291">
        <v>58.5</v>
      </c>
      <c r="BG291">
        <v>30.4</v>
      </c>
      <c r="BH291">
        <v>20.3</v>
      </c>
      <c r="BI291">
        <v>20.100000000000001</v>
      </c>
      <c r="BJ291">
        <v>5.6</v>
      </c>
      <c r="BK291">
        <v>22.3</v>
      </c>
      <c r="BL291">
        <v>53.9</v>
      </c>
      <c r="BM291">
        <v>51.9</v>
      </c>
      <c r="BN291">
        <v>55.8</v>
      </c>
      <c r="BO291">
        <v>71.2</v>
      </c>
      <c r="BP291">
        <v>61.9</v>
      </c>
      <c r="BQ291">
        <v>30.8</v>
      </c>
      <c r="BR291">
        <v>28.2</v>
      </c>
      <c r="BS291">
        <v>10.3</v>
      </c>
      <c r="BT291">
        <v>11.7</v>
      </c>
      <c r="BU291">
        <v>4.8</v>
      </c>
      <c r="BV291">
        <v>13.4</v>
      </c>
      <c r="BW291">
        <v>47.1</v>
      </c>
      <c r="BX291">
        <v>79</v>
      </c>
      <c r="BY291">
        <v>-100</v>
      </c>
    </row>
    <row r="292" spans="2:77" x14ac:dyDescent="0.15">
      <c r="B292">
        <v>10</v>
      </c>
      <c r="C292">
        <v>6</v>
      </c>
      <c r="D292">
        <v>37.200000000000003</v>
      </c>
      <c r="E292">
        <v>36.799999999999997</v>
      </c>
      <c r="F292">
        <v>35.9</v>
      </c>
      <c r="G292">
        <v>25.3</v>
      </c>
      <c r="H292">
        <v>33.9</v>
      </c>
      <c r="I292">
        <v>56.4</v>
      </c>
      <c r="J292">
        <v>110.7</v>
      </c>
      <c r="K292">
        <v>76.3</v>
      </c>
      <c r="L292">
        <v>88.7</v>
      </c>
      <c r="M292">
        <v>102.6</v>
      </c>
      <c r="N292">
        <v>63.8</v>
      </c>
      <c r="O292">
        <v>55.9</v>
      </c>
      <c r="P292">
        <v>48</v>
      </c>
      <c r="Q292">
        <v>32</v>
      </c>
      <c r="R292">
        <v>22.4</v>
      </c>
      <c r="S292">
        <v>43.2</v>
      </c>
      <c r="T292">
        <v>56.6</v>
      </c>
      <c r="U292">
        <v>88</v>
      </c>
      <c r="V292">
        <v>77.599999999999994</v>
      </c>
      <c r="W292">
        <v>70.400000000000006</v>
      </c>
      <c r="X292">
        <v>51.2</v>
      </c>
      <c r="Y292">
        <v>27.2</v>
      </c>
      <c r="Z292">
        <v>31.6</v>
      </c>
      <c r="AA292">
        <v>56.2</v>
      </c>
      <c r="AB292">
        <v>28.3</v>
      </c>
      <c r="AC292">
        <v>29.8</v>
      </c>
      <c r="AD292">
        <v>34.6</v>
      </c>
      <c r="AE292">
        <v>51.1</v>
      </c>
      <c r="AF292">
        <v>77.2</v>
      </c>
      <c r="AG292">
        <v>100.9</v>
      </c>
      <c r="AH292">
        <v>100.5</v>
      </c>
      <c r="AI292">
        <v>135.4</v>
      </c>
      <c r="AJ292">
        <v>79.900000000000006</v>
      </c>
      <c r="AK292">
        <v>87.4</v>
      </c>
      <c r="AL292">
        <v>49.3</v>
      </c>
      <c r="AM292">
        <v>28.8</v>
      </c>
      <c r="AN292">
        <v>44.4</v>
      </c>
      <c r="AO292">
        <v>81.5</v>
      </c>
      <c r="AP292">
        <v>127</v>
      </c>
      <c r="AQ292">
        <v>115.7</v>
      </c>
      <c r="AR292">
        <v>125.2</v>
      </c>
      <c r="AS292">
        <v>68</v>
      </c>
      <c r="AT292">
        <v>57.3</v>
      </c>
      <c r="AU292">
        <v>46.5</v>
      </c>
      <c r="AV292">
        <v>37.9</v>
      </c>
      <c r="AW292">
        <v>37.9</v>
      </c>
      <c r="AX292">
        <v>29.8</v>
      </c>
      <c r="AY292">
        <v>32.6</v>
      </c>
      <c r="AZ292">
        <v>66.900000000000006</v>
      </c>
      <c r="BA292">
        <v>104.7</v>
      </c>
      <c r="BB292">
        <v>104.9</v>
      </c>
      <c r="BC292">
        <v>97.5</v>
      </c>
      <c r="BD292">
        <v>90.1</v>
      </c>
      <c r="BE292">
        <v>54.1</v>
      </c>
      <c r="BF292">
        <v>57.4</v>
      </c>
      <c r="BG292">
        <v>29.4</v>
      </c>
      <c r="BH292">
        <v>19</v>
      </c>
      <c r="BI292">
        <v>17.5</v>
      </c>
      <c r="BJ292">
        <v>4.5999999999999996</v>
      </c>
      <c r="BK292">
        <v>27.2</v>
      </c>
      <c r="BL292">
        <v>57.6</v>
      </c>
      <c r="BM292">
        <v>50.9</v>
      </c>
      <c r="BN292">
        <v>52.4</v>
      </c>
      <c r="BO292">
        <v>71.3</v>
      </c>
      <c r="BP292">
        <v>62.8</v>
      </c>
      <c r="BQ292">
        <v>27.9</v>
      </c>
      <c r="BR292">
        <v>29.2</v>
      </c>
      <c r="BS292">
        <v>8.1</v>
      </c>
      <c r="BT292">
        <v>10.3</v>
      </c>
      <c r="BU292">
        <v>7.2</v>
      </c>
      <c r="BV292">
        <v>12.9</v>
      </c>
      <c r="BW292">
        <v>41.5</v>
      </c>
      <c r="BX292">
        <v>83.1</v>
      </c>
      <c r="BY292">
        <v>-100</v>
      </c>
    </row>
    <row r="293" spans="2:77" x14ac:dyDescent="0.15">
      <c r="B293">
        <v>10</v>
      </c>
      <c r="C293">
        <v>7</v>
      </c>
      <c r="D293">
        <v>38.6</v>
      </c>
      <c r="E293">
        <v>39.200000000000003</v>
      </c>
      <c r="F293">
        <v>36.9</v>
      </c>
      <c r="G293">
        <v>24.4</v>
      </c>
      <c r="H293">
        <v>36.200000000000003</v>
      </c>
      <c r="I293">
        <v>59.9</v>
      </c>
      <c r="J293">
        <v>92.5</v>
      </c>
      <c r="K293">
        <v>88.5</v>
      </c>
      <c r="L293">
        <v>91.4</v>
      </c>
      <c r="M293">
        <v>102.7</v>
      </c>
      <c r="N293">
        <v>64.8</v>
      </c>
      <c r="O293">
        <v>52.8</v>
      </c>
      <c r="P293">
        <v>48.9</v>
      </c>
      <c r="Q293">
        <v>31.7</v>
      </c>
      <c r="R293">
        <v>22.7</v>
      </c>
      <c r="S293">
        <v>42.5</v>
      </c>
      <c r="T293">
        <v>58.9</v>
      </c>
      <c r="U293">
        <v>86.6</v>
      </c>
      <c r="V293">
        <v>77</v>
      </c>
      <c r="W293">
        <v>71.099999999999994</v>
      </c>
      <c r="X293">
        <v>53.2</v>
      </c>
      <c r="Y293">
        <v>26.9</v>
      </c>
      <c r="Z293">
        <v>32.1</v>
      </c>
      <c r="AA293">
        <v>57.3</v>
      </c>
      <c r="AB293">
        <v>29.4</v>
      </c>
      <c r="AC293">
        <v>29.3</v>
      </c>
      <c r="AD293">
        <v>30.9</v>
      </c>
      <c r="AE293">
        <v>46.9</v>
      </c>
      <c r="AF293">
        <v>95.2</v>
      </c>
      <c r="AG293">
        <v>98.6</v>
      </c>
      <c r="AH293">
        <v>96.7</v>
      </c>
      <c r="AI293">
        <v>130.80000000000001</v>
      </c>
      <c r="AJ293">
        <v>79.599999999999994</v>
      </c>
      <c r="AK293">
        <v>80.099999999999994</v>
      </c>
      <c r="AL293">
        <v>47.7</v>
      </c>
      <c r="AM293">
        <v>27.3</v>
      </c>
      <c r="AN293">
        <v>43.8</v>
      </c>
      <c r="AO293">
        <v>79.8</v>
      </c>
      <c r="AP293">
        <v>126.8</v>
      </c>
      <c r="AQ293">
        <v>115.7</v>
      </c>
      <c r="AR293">
        <v>120.4</v>
      </c>
      <c r="AS293">
        <v>70</v>
      </c>
      <c r="AT293">
        <v>58.6</v>
      </c>
      <c r="AU293">
        <v>47.1</v>
      </c>
      <c r="AV293">
        <v>39.700000000000003</v>
      </c>
      <c r="AW293">
        <v>40.1</v>
      </c>
      <c r="AX293">
        <v>32.299999999999997</v>
      </c>
      <c r="AY293">
        <v>32.4</v>
      </c>
      <c r="AZ293">
        <v>65</v>
      </c>
      <c r="BA293">
        <v>106.7</v>
      </c>
      <c r="BB293">
        <v>103.2</v>
      </c>
      <c r="BC293">
        <v>93.5</v>
      </c>
      <c r="BD293">
        <v>94.4</v>
      </c>
      <c r="BE293">
        <v>53.5</v>
      </c>
      <c r="BF293">
        <v>56.5</v>
      </c>
      <c r="BG293">
        <v>29.5</v>
      </c>
      <c r="BH293">
        <v>18.100000000000001</v>
      </c>
      <c r="BI293">
        <v>16</v>
      </c>
      <c r="BJ293">
        <v>4.3</v>
      </c>
      <c r="BK293">
        <v>25.7</v>
      </c>
      <c r="BL293">
        <v>55.1</v>
      </c>
      <c r="BM293">
        <v>56.9</v>
      </c>
      <c r="BN293">
        <v>52.5</v>
      </c>
      <c r="BO293">
        <v>69.099999999999994</v>
      </c>
      <c r="BP293">
        <v>63</v>
      </c>
      <c r="BQ293">
        <v>26.1</v>
      </c>
      <c r="BR293">
        <v>29.6</v>
      </c>
      <c r="BS293">
        <v>10.7</v>
      </c>
      <c r="BT293">
        <v>12.2</v>
      </c>
      <c r="BU293">
        <v>9.8000000000000007</v>
      </c>
      <c r="BV293">
        <v>14.4</v>
      </c>
      <c r="BW293">
        <v>35.299999999999997</v>
      </c>
      <c r="BX293">
        <v>82.6</v>
      </c>
      <c r="BY293">
        <v>-100</v>
      </c>
    </row>
    <row r="294" spans="2:77" x14ac:dyDescent="0.15">
      <c r="B294">
        <v>10</v>
      </c>
      <c r="C294">
        <v>8</v>
      </c>
      <c r="D294">
        <v>46.6</v>
      </c>
      <c r="E294">
        <v>38.5</v>
      </c>
      <c r="F294">
        <v>37.4</v>
      </c>
      <c r="G294">
        <v>22.6</v>
      </c>
      <c r="H294">
        <v>36.5</v>
      </c>
      <c r="I294">
        <v>59.3</v>
      </c>
      <c r="J294">
        <v>86.8</v>
      </c>
      <c r="K294">
        <v>88.1</v>
      </c>
      <c r="L294">
        <v>89.3</v>
      </c>
      <c r="M294">
        <v>97.5</v>
      </c>
      <c r="N294">
        <v>64.400000000000006</v>
      </c>
      <c r="O294">
        <v>58.9</v>
      </c>
      <c r="P294">
        <v>47</v>
      </c>
      <c r="Q294">
        <v>30</v>
      </c>
      <c r="R294">
        <v>28.5</v>
      </c>
      <c r="S294">
        <v>43.5</v>
      </c>
      <c r="T294">
        <v>60.7</v>
      </c>
      <c r="U294">
        <v>85.6</v>
      </c>
      <c r="V294">
        <v>77</v>
      </c>
      <c r="W294">
        <v>69.900000000000006</v>
      </c>
      <c r="X294">
        <v>48.1</v>
      </c>
      <c r="Y294">
        <v>28.6</v>
      </c>
      <c r="Z294">
        <v>30.1</v>
      </c>
      <c r="AA294">
        <v>56.3</v>
      </c>
      <c r="AB294">
        <v>31.2</v>
      </c>
      <c r="AC294">
        <v>30.4</v>
      </c>
      <c r="AD294">
        <v>28.8</v>
      </c>
      <c r="AE294">
        <v>43</v>
      </c>
      <c r="AF294">
        <v>95.4</v>
      </c>
      <c r="AG294">
        <v>100</v>
      </c>
      <c r="AH294">
        <v>91.5</v>
      </c>
      <c r="AI294">
        <v>130.9</v>
      </c>
      <c r="AJ294">
        <v>84.4</v>
      </c>
      <c r="AK294">
        <v>79.900000000000006</v>
      </c>
      <c r="AL294">
        <v>45.8</v>
      </c>
      <c r="AM294">
        <v>25.7</v>
      </c>
      <c r="AN294">
        <v>45.8</v>
      </c>
      <c r="AO294">
        <v>75.7</v>
      </c>
      <c r="AP294">
        <v>132.9</v>
      </c>
      <c r="AQ294">
        <v>116.3</v>
      </c>
      <c r="AR294">
        <v>114.1</v>
      </c>
      <c r="AS294">
        <v>70.599999999999994</v>
      </c>
      <c r="AT294">
        <v>57.2</v>
      </c>
      <c r="AU294">
        <v>47.5</v>
      </c>
      <c r="AV294">
        <v>39.5</v>
      </c>
      <c r="AW294">
        <v>40.5</v>
      </c>
      <c r="AX294">
        <v>32.6</v>
      </c>
      <c r="AY294">
        <v>35.299999999999997</v>
      </c>
      <c r="AZ294">
        <v>64.8</v>
      </c>
      <c r="BA294">
        <v>104.6</v>
      </c>
      <c r="BB294">
        <v>100.9</v>
      </c>
      <c r="BC294">
        <v>93.3</v>
      </c>
      <c r="BD294">
        <v>93.6</v>
      </c>
      <c r="BE294">
        <v>53.6</v>
      </c>
      <c r="BF294">
        <v>60.5</v>
      </c>
      <c r="BG294">
        <v>31.1</v>
      </c>
      <c r="BH294">
        <v>17.8</v>
      </c>
      <c r="BI294">
        <v>15.6</v>
      </c>
      <c r="BJ294">
        <v>3.2</v>
      </c>
      <c r="BK294">
        <v>23.7</v>
      </c>
      <c r="BL294">
        <v>54.2</v>
      </c>
      <c r="BM294">
        <v>61.6</v>
      </c>
      <c r="BN294">
        <v>52</v>
      </c>
      <c r="BO294">
        <v>66.5</v>
      </c>
      <c r="BP294">
        <v>60.6</v>
      </c>
      <c r="BQ294">
        <v>23.2</v>
      </c>
      <c r="BR294">
        <v>31.4</v>
      </c>
      <c r="BS294">
        <v>14</v>
      </c>
      <c r="BT294">
        <v>10.9</v>
      </c>
      <c r="BU294">
        <v>11.1</v>
      </c>
      <c r="BV294">
        <v>12.8</v>
      </c>
      <c r="BW294">
        <v>36.4</v>
      </c>
      <c r="BX294">
        <v>80.3</v>
      </c>
      <c r="BY294">
        <v>-100</v>
      </c>
    </row>
    <row r="295" spans="2:77" x14ac:dyDescent="0.15">
      <c r="B295">
        <v>10</v>
      </c>
      <c r="C295">
        <v>9</v>
      </c>
      <c r="D295">
        <v>47.5</v>
      </c>
      <c r="E295">
        <v>40.5</v>
      </c>
      <c r="F295">
        <v>41.6</v>
      </c>
      <c r="G295">
        <v>21.5</v>
      </c>
      <c r="H295">
        <v>37.200000000000003</v>
      </c>
      <c r="I295">
        <v>57.7</v>
      </c>
      <c r="J295">
        <v>78.900000000000006</v>
      </c>
      <c r="K295">
        <v>83.3</v>
      </c>
      <c r="L295">
        <v>87.4</v>
      </c>
      <c r="M295">
        <v>93.9</v>
      </c>
      <c r="N295">
        <v>65.400000000000006</v>
      </c>
      <c r="O295">
        <v>58.4</v>
      </c>
      <c r="P295">
        <v>45.5</v>
      </c>
      <c r="Q295">
        <v>30</v>
      </c>
      <c r="R295">
        <v>25.3</v>
      </c>
      <c r="S295">
        <v>42.8</v>
      </c>
      <c r="T295">
        <v>61</v>
      </c>
      <c r="U295">
        <v>80.599999999999994</v>
      </c>
      <c r="V295">
        <v>76</v>
      </c>
      <c r="W295">
        <v>69.900000000000006</v>
      </c>
      <c r="X295">
        <v>42.8</v>
      </c>
      <c r="Y295">
        <v>28.1</v>
      </c>
      <c r="Z295">
        <v>29.7</v>
      </c>
      <c r="AA295">
        <v>57.2</v>
      </c>
      <c r="AB295">
        <v>33.200000000000003</v>
      </c>
      <c r="AC295">
        <v>30.1</v>
      </c>
      <c r="AD295">
        <v>28.3</v>
      </c>
      <c r="AE295">
        <v>42.9</v>
      </c>
      <c r="AF295">
        <v>100.6</v>
      </c>
      <c r="AG295">
        <v>102.6</v>
      </c>
      <c r="AH295">
        <v>92.9</v>
      </c>
      <c r="AI295">
        <v>129.19999999999999</v>
      </c>
      <c r="AJ295">
        <v>88.6</v>
      </c>
      <c r="AK295">
        <v>80.2</v>
      </c>
      <c r="AL295">
        <v>45.1</v>
      </c>
      <c r="AM295">
        <v>26.4</v>
      </c>
      <c r="AN295">
        <v>46.5</v>
      </c>
      <c r="AO295">
        <v>70.599999999999994</v>
      </c>
      <c r="AP295">
        <v>135</v>
      </c>
      <c r="AQ295">
        <v>118.5</v>
      </c>
      <c r="AR295">
        <v>111.2</v>
      </c>
      <c r="AS295">
        <v>81.3</v>
      </c>
      <c r="AT295">
        <v>60.7</v>
      </c>
      <c r="AU295">
        <v>45.4</v>
      </c>
      <c r="AV295">
        <v>38.1</v>
      </c>
      <c r="AW295">
        <v>40.299999999999997</v>
      </c>
      <c r="AX295">
        <v>31.2</v>
      </c>
      <c r="AY295">
        <v>36</v>
      </c>
      <c r="AZ295">
        <v>61.7</v>
      </c>
      <c r="BA295">
        <v>102.1</v>
      </c>
      <c r="BB295">
        <v>104.6</v>
      </c>
      <c r="BC295">
        <v>90.7</v>
      </c>
      <c r="BD295">
        <v>95.2</v>
      </c>
      <c r="BE295">
        <v>53</v>
      </c>
      <c r="BF295">
        <v>61.7</v>
      </c>
      <c r="BG295">
        <v>31.4</v>
      </c>
      <c r="BH295">
        <v>17.3</v>
      </c>
      <c r="BI295">
        <v>15.8</v>
      </c>
      <c r="BJ295">
        <v>3.7</v>
      </c>
      <c r="BK295">
        <v>22.6</v>
      </c>
      <c r="BL295">
        <v>56.8</v>
      </c>
      <c r="BM295">
        <v>60.2</v>
      </c>
      <c r="BN295">
        <v>57.2</v>
      </c>
      <c r="BO295">
        <v>64.3</v>
      </c>
      <c r="BP295">
        <v>59.9</v>
      </c>
      <c r="BQ295">
        <v>20.6</v>
      </c>
      <c r="BR295">
        <v>30.3</v>
      </c>
      <c r="BS295">
        <v>12.7</v>
      </c>
      <c r="BT295">
        <v>10</v>
      </c>
      <c r="BU295">
        <v>10.5</v>
      </c>
      <c r="BV295">
        <v>11.2</v>
      </c>
      <c r="BW295">
        <v>37.299999999999997</v>
      </c>
      <c r="BX295">
        <v>81.7</v>
      </c>
      <c r="BY295">
        <v>-100</v>
      </c>
    </row>
    <row r="296" spans="2:77" x14ac:dyDescent="0.15">
      <c r="B296">
        <v>10</v>
      </c>
      <c r="C296">
        <v>10</v>
      </c>
      <c r="D296">
        <v>51.5</v>
      </c>
      <c r="E296">
        <v>42.7</v>
      </c>
      <c r="F296">
        <v>41.1</v>
      </c>
      <c r="G296">
        <v>20</v>
      </c>
      <c r="H296">
        <v>34.9</v>
      </c>
      <c r="I296">
        <v>56.6</v>
      </c>
      <c r="J296">
        <v>74.099999999999994</v>
      </c>
      <c r="K296">
        <v>88.7</v>
      </c>
      <c r="L296">
        <v>83.8</v>
      </c>
      <c r="M296">
        <v>90.4</v>
      </c>
      <c r="N296">
        <v>65.8</v>
      </c>
      <c r="O296">
        <v>56.3</v>
      </c>
      <c r="P296">
        <v>45.8</v>
      </c>
      <c r="Q296">
        <v>28.9</v>
      </c>
      <c r="R296">
        <v>22.1</v>
      </c>
      <c r="S296">
        <v>43.9</v>
      </c>
      <c r="T296">
        <v>60.8</v>
      </c>
      <c r="U296">
        <v>76</v>
      </c>
      <c r="V296">
        <v>76.7</v>
      </c>
      <c r="W296">
        <v>68</v>
      </c>
      <c r="X296">
        <v>41.7</v>
      </c>
      <c r="Y296">
        <v>29.1</v>
      </c>
      <c r="Z296">
        <v>32.799999999999997</v>
      </c>
      <c r="AA296">
        <v>60.3</v>
      </c>
      <c r="AB296">
        <v>34.1</v>
      </c>
      <c r="AC296">
        <v>30.1</v>
      </c>
      <c r="AD296">
        <v>32.6</v>
      </c>
      <c r="AE296">
        <v>42.5</v>
      </c>
      <c r="AF296">
        <v>97.7</v>
      </c>
      <c r="AG296">
        <v>104.4</v>
      </c>
      <c r="AH296">
        <v>91.7</v>
      </c>
      <c r="AI296">
        <v>126.1</v>
      </c>
      <c r="AJ296">
        <v>88.7</v>
      </c>
      <c r="AK296">
        <v>79.8</v>
      </c>
      <c r="AL296">
        <v>43.9</v>
      </c>
      <c r="AM296">
        <v>24.9</v>
      </c>
      <c r="AN296">
        <v>47.4</v>
      </c>
      <c r="AO296">
        <v>77.8</v>
      </c>
      <c r="AP296">
        <v>137.5</v>
      </c>
      <c r="AQ296">
        <v>123.4</v>
      </c>
      <c r="AR296">
        <v>116</v>
      </c>
      <c r="AS296">
        <v>77</v>
      </c>
      <c r="AT296">
        <v>58.3</v>
      </c>
      <c r="AU296">
        <v>43.8</v>
      </c>
      <c r="AV296">
        <v>37.6</v>
      </c>
      <c r="AW296">
        <v>39.6</v>
      </c>
      <c r="AX296">
        <v>35.299999999999997</v>
      </c>
      <c r="AY296">
        <v>37.799999999999997</v>
      </c>
      <c r="AZ296">
        <v>67.400000000000006</v>
      </c>
      <c r="BA296">
        <v>97.4</v>
      </c>
      <c r="BB296">
        <v>94</v>
      </c>
      <c r="BC296">
        <v>87.8</v>
      </c>
      <c r="BD296">
        <v>93.8</v>
      </c>
      <c r="BE296">
        <v>53.8</v>
      </c>
      <c r="BF296">
        <v>65.8</v>
      </c>
      <c r="BG296">
        <v>31.2</v>
      </c>
      <c r="BH296">
        <v>16.899999999999999</v>
      </c>
      <c r="BI296">
        <v>14.9</v>
      </c>
      <c r="BJ296">
        <v>2.6</v>
      </c>
      <c r="BK296">
        <v>19.899999999999999</v>
      </c>
      <c r="BL296">
        <v>58.3</v>
      </c>
      <c r="BM296">
        <v>66.5</v>
      </c>
      <c r="BN296">
        <v>56.5</v>
      </c>
      <c r="BO296">
        <v>65.8</v>
      </c>
      <c r="BP296">
        <v>59.5</v>
      </c>
      <c r="BQ296">
        <v>20.5</v>
      </c>
      <c r="BR296">
        <v>29.3</v>
      </c>
      <c r="BS296">
        <v>11.6</v>
      </c>
      <c r="BT296">
        <v>11.2</v>
      </c>
      <c r="BU296">
        <v>10.7</v>
      </c>
      <c r="BV296">
        <v>12.3</v>
      </c>
      <c r="BW296">
        <v>36.6</v>
      </c>
      <c r="BX296">
        <v>80.5</v>
      </c>
      <c r="BY296">
        <v>-100</v>
      </c>
    </row>
    <row r="297" spans="2:77" x14ac:dyDescent="0.15">
      <c r="B297">
        <v>10</v>
      </c>
      <c r="C297">
        <v>11</v>
      </c>
      <c r="D297">
        <v>63.5</v>
      </c>
      <c r="E297">
        <v>45.7</v>
      </c>
      <c r="F297">
        <v>40.5</v>
      </c>
      <c r="G297">
        <v>21.7</v>
      </c>
      <c r="H297">
        <v>29.4</v>
      </c>
      <c r="I297">
        <v>51.8</v>
      </c>
      <c r="J297">
        <v>77.599999999999994</v>
      </c>
      <c r="K297">
        <v>86.7</v>
      </c>
      <c r="L297">
        <v>86.9</v>
      </c>
      <c r="M297">
        <v>87.8</v>
      </c>
      <c r="N297">
        <v>62.9</v>
      </c>
      <c r="O297">
        <v>52.5</v>
      </c>
      <c r="P297">
        <v>42.2</v>
      </c>
      <c r="Q297">
        <v>27.7</v>
      </c>
      <c r="R297">
        <v>20.399999999999999</v>
      </c>
      <c r="S297">
        <v>43.9</v>
      </c>
      <c r="T297">
        <v>61.9</v>
      </c>
      <c r="U297">
        <v>76.599999999999994</v>
      </c>
      <c r="V297">
        <v>75.3</v>
      </c>
      <c r="W297">
        <v>65.5</v>
      </c>
      <c r="X297">
        <v>37.9</v>
      </c>
      <c r="Y297">
        <v>31</v>
      </c>
      <c r="Z297">
        <v>33.9</v>
      </c>
      <c r="AA297">
        <v>57.1</v>
      </c>
      <c r="AB297">
        <v>33.1</v>
      </c>
      <c r="AC297">
        <v>28.8</v>
      </c>
      <c r="AD297">
        <v>32.200000000000003</v>
      </c>
      <c r="AE297">
        <v>43.2</v>
      </c>
      <c r="AF297">
        <v>94.3</v>
      </c>
      <c r="AG297">
        <v>107.4</v>
      </c>
      <c r="AH297">
        <v>104.7</v>
      </c>
      <c r="AI297">
        <v>125.8</v>
      </c>
      <c r="AJ297">
        <v>86.2</v>
      </c>
      <c r="AK297">
        <v>78.400000000000006</v>
      </c>
      <c r="AL297">
        <v>44.3</v>
      </c>
      <c r="AM297">
        <v>24.5</v>
      </c>
      <c r="AN297">
        <v>49.4</v>
      </c>
      <c r="AO297">
        <v>80.7</v>
      </c>
      <c r="AP297">
        <v>136.5</v>
      </c>
      <c r="AQ297">
        <v>123.9</v>
      </c>
      <c r="AR297">
        <v>114.3</v>
      </c>
      <c r="AS297">
        <v>72.5</v>
      </c>
      <c r="AT297">
        <v>55.5</v>
      </c>
      <c r="AU297">
        <v>41.9</v>
      </c>
      <c r="AV297">
        <v>37.4</v>
      </c>
      <c r="AW297">
        <v>39.200000000000003</v>
      </c>
      <c r="AX297">
        <v>38.1</v>
      </c>
      <c r="AY297">
        <v>39.1</v>
      </c>
      <c r="AZ297">
        <v>70.5</v>
      </c>
      <c r="BA297">
        <v>91.2</v>
      </c>
      <c r="BB297">
        <v>90.8</v>
      </c>
      <c r="BC297">
        <v>87.8</v>
      </c>
      <c r="BD297">
        <v>91.1</v>
      </c>
      <c r="BE297">
        <v>52.9</v>
      </c>
      <c r="BF297">
        <v>65.8</v>
      </c>
      <c r="BG297">
        <v>30.3</v>
      </c>
      <c r="BH297">
        <v>16.3</v>
      </c>
      <c r="BI297">
        <v>16.600000000000001</v>
      </c>
      <c r="BJ297">
        <v>3.6</v>
      </c>
      <c r="BK297">
        <v>22</v>
      </c>
      <c r="BL297">
        <v>57.4</v>
      </c>
      <c r="BM297">
        <v>62.3</v>
      </c>
      <c r="BN297">
        <v>51.9</v>
      </c>
      <c r="BO297">
        <v>63.9</v>
      </c>
      <c r="BP297">
        <v>60.1</v>
      </c>
      <c r="BQ297">
        <v>20.399999999999999</v>
      </c>
      <c r="BR297">
        <v>28.6</v>
      </c>
      <c r="BS297">
        <v>13.1</v>
      </c>
      <c r="BT297">
        <v>8.6999999999999993</v>
      </c>
      <c r="BU297">
        <v>10.6</v>
      </c>
      <c r="BV297">
        <v>14.5</v>
      </c>
      <c r="BW297">
        <v>34.4</v>
      </c>
      <c r="BX297">
        <v>80.599999999999994</v>
      </c>
      <c r="BY297">
        <v>-100</v>
      </c>
    </row>
    <row r="298" spans="2:77" x14ac:dyDescent="0.15">
      <c r="B298">
        <v>10</v>
      </c>
      <c r="C298">
        <v>12</v>
      </c>
      <c r="D298">
        <v>62.3</v>
      </c>
      <c r="E298">
        <v>48.4</v>
      </c>
      <c r="F298">
        <v>40.700000000000003</v>
      </c>
      <c r="G298">
        <v>22.3</v>
      </c>
      <c r="H298">
        <v>34.200000000000003</v>
      </c>
      <c r="I298">
        <v>49.5</v>
      </c>
      <c r="J298">
        <v>76.2</v>
      </c>
      <c r="K298">
        <v>87.3</v>
      </c>
      <c r="L298">
        <v>85.2</v>
      </c>
      <c r="M298">
        <v>88</v>
      </c>
      <c r="N298">
        <v>62.1</v>
      </c>
      <c r="O298">
        <v>50.8</v>
      </c>
      <c r="P298">
        <v>43.5</v>
      </c>
      <c r="Q298">
        <v>27.5</v>
      </c>
      <c r="R298">
        <v>18.8</v>
      </c>
      <c r="S298">
        <v>44.9</v>
      </c>
      <c r="T298">
        <v>60.5</v>
      </c>
      <c r="U298">
        <v>70.400000000000006</v>
      </c>
      <c r="V298">
        <v>74</v>
      </c>
      <c r="W298">
        <v>64.5</v>
      </c>
      <c r="X298">
        <v>34.6</v>
      </c>
      <c r="Y298">
        <v>33.799999999999997</v>
      </c>
      <c r="Z298">
        <v>32.700000000000003</v>
      </c>
      <c r="AA298">
        <v>56.6</v>
      </c>
      <c r="AB298">
        <v>33.4</v>
      </c>
      <c r="AC298">
        <v>30.9</v>
      </c>
      <c r="AD298">
        <v>35.6</v>
      </c>
      <c r="AE298">
        <v>48</v>
      </c>
      <c r="AF298">
        <v>91.7</v>
      </c>
      <c r="AG298">
        <v>100.6</v>
      </c>
      <c r="AH298">
        <v>10102.299999999999</v>
      </c>
      <c r="AI298">
        <v>128.5</v>
      </c>
      <c r="AJ298">
        <v>84.4</v>
      </c>
      <c r="AK298">
        <v>77.599999999999994</v>
      </c>
      <c r="AL298">
        <v>47.4</v>
      </c>
      <c r="AM298">
        <v>23.9</v>
      </c>
      <c r="AN298">
        <v>51.2</v>
      </c>
      <c r="AO298">
        <v>78.5</v>
      </c>
      <c r="AP298">
        <v>136.80000000000001</v>
      </c>
      <c r="AQ298">
        <v>123</v>
      </c>
      <c r="AR298">
        <v>111.5</v>
      </c>
      <c r="AS298">
        <v>72.900000000000006</v>
      </c>
      <c r="AT298">
        <v>53.3</v>
      </c>
      <c r="AU298">
        <v>41.4</v>
      </c>
      <c r="AV298">
        <v>34.1</v>
      </c>
      <c r="AW298">
        <v>38.4</v>
      </c>
      <c r="AX298">
        <v>36.700000000000003</v>
      </c>
      <c r="AY298">
        <v>38.9</v>
      </c>
      <c r="AZ298">
        <v>72.099999999999994</v>
      </c>
      <c r="BA298">
        <v>88.4</v>
      </c>
      <c r="BB298">
        <v>113.9</v>
      </c>
      <c r="BC298">
        <v>86.8</v>
      </c>
      <c r="BD298">
        <v>88</v>
      </c>
      <c r="BE298">
        <v>52.7</v>
      </c>
      <c r="BF298">
        <v>65.7</v>
      </c>
      <c r="BG298">
        <v>29.7</v>
      </c>
      <c r="BH298">
        <v>18</v>
      </c>
      <c r="BI298">
        <v>18.3</v>
      </c>
      <c r="BJ298">
        <v>6.2</v>
      </c>
      <c r="BK298">
        <v>24.5</v>
      </c>
      <c r="BL298">
        <v>56.6</v>
      </c>
      <c r="BM298">
        <v>67.400000000000006</v>
      </c>
      <c r="BN298">
        <v>50.3</v>
      </c>
      <c r="BO298">
        <v>61.4</v>
      </c>
      <c r="BP298">
        <v>60.8</v>
      </c>
      <c r="BQ298">
        <v>24.9</v>
      </c>
      <c r="BR298">
        <v>29</v>
      </c>
      <c r="BS298">
        <v>12.2</v>
      </c>
      <c r="BT298">
        <v>8</v>
      </c>
      <c r="BU298">
        <v>9.9</v>
      </c>
      <c r="BV298">
        <v>19</v>
      </c>
      <c r="BW298">
        <v>32.299999999999997</v>
      </c>
      <c r="BX298">
        <v>80.099999999999994</v>
      </c>
      <c r="BY298">
        <v>-100</v>
      </c>
    </row>
    <row r="299" spans="2:77" x14ac:dyDescent="0.15">
      <c r="B299">
        <v>10</v>
      </c>
      <c r="C299">
        <v>13</v>
      </c>
      <c r="D299">
        <v>57.8</v>
      </c>
      <c r="E299">
        <v>47.7</v>
      </c>
      <c r="F299">
        <v>40.299999999999997</v>
      </c>
      <c r="G299">
        <v>23.7</v>
      </c>
      <c r="H299">
        <v>37.4</v>
      </c>
      <c r="I299">
        <v>46.9</v>
      </c>
      <c r="J299">
        <v>76.8</v>
      </c>
      <c r="K299">
        <v>94.6</v>
      </c>
      <c r="L299">
        <v>88.9</v>
      </c>
      <c r="M299">
        <v>89.2</v>
      </c>
      <c r="N299">
        <v>60.7</v>
      </c>
      <c r="O299">
        <v>48.5</v>
      </c>
      <c r="P299">
        <v>43.5</v>
      </c>
      <c r="Q299">
        <v>29.4</v>
      </c>
      <c r="R299">
        <v>18.5</v>
      </c>
      <c r="S299">
        <v>45.4</v>
      </c>
      <c r="T299">
        <v>57.7</v>
      </c>
      <c r="U299">
        <v>68.5</v>
      </c>
      <c r="V299">
        <v>76.400000000000006</v>
      </c>
      <c r="W299">
        <v>70.7</v>
      </c>
      <c r="X299">
        <v>34.4</v>
      </c>
      <c r="Y299">
        <v>32.1</v>
      </c>
      <c r="Z299">
        <v>31.1</v>
      </c>
      <c r="AA299">
        <v>59.8</v>
      </c>
      <c r="AB299">
        <v>33.4</v>
      </c>
      <c r="AC299">
        <v>34.1</v>
      </c>
      <c r="AD299">
        <v>37.799999999999997</v>
      </c>
      <c r="AE299">
        <v>51.7</v>
      </c>
      <c r="AF299">
        <v>86.3</v>
      </c>
      <c r="AG299">
        <v>100.5</v>
      </c>
      <c r="AH299">
        <v>10107.700000000001</v>
      </c>
      <c r="AI299">
        <v>127.5</v>
      </c>
      <c r="AJ299">
        <v>82.7</v>
      </c>
      <c r="AK299">
        <v>77.400000000000006</v>
      </c>
      <c r="AL299">
        <v>47.3</v>
      </c>
      <c r="AM299">
        <v>25.6</v>
      </c>
      <c r="AN299">
        <v>49.1</v>
      </c>
      <c r="AO299">
        <v>75</v>
      </c>
      <c r="AP299">
        <v>140.5</v>
      </c>
      <c r="AQ299">
        <v>120.1</v>
      </c>
      <c r="AR299">
        <v>109.4</v>
      </c>
      <c r="AS299">
        <v>73.7</v>
      </c>
      <c r="AT299">
        <v>48.1</v>
      </c>
      <c r="AU299">
        <v>43.3</v>
      </c>
      <c r="AV299">
        <v>34.200000000000003</v>
      </c>
      <c r="AW299">
        <v>38.799999999999997</v>
      </c>
      <c r="AX299">
        <v>33</v>
      </c>
      <c r="AY299">
        <v>38.799999999999997</v>
      </c>
      <c r="AZ299">
        <v>72.5</v>
      </c>
      <c r="BA299">
        <v>99</v>
      </c>
      <c r="BB299">
        <v>109.8</v>
      </c>
      <c r="BC299">
        <v>92</v>
      </c>
      <c r="BD299">
        <v>86</v>
      </c>
      <c r="BE299">
        <v>53.5</v>
      </c>
      <c r="BF299">
        <v>64.900000000000006</v>
      </c>
      <c r="BG299">
        <v>31.5</v>
      </c>
      <c r="BH299">
        <v>20.399999999999999</v>
      </c>
      <c r="BI299">
        <v>16.7</v>
      </c>
      <c r="BJ299">
        <v>4.8</v>
      </c>
      <c r="BK299">
        <v>24.9</v>
      </c>
      <c r="BL299">
        <v>53.7</v>
      </c>
      <c r="BM299">
        <v>68.2</v>
      </c>
      <c r="BN299">
        <v>51.9</v>
      </c>
      <c r="BO299">
        <v>61.3</v>
      </c>
      <c r="BP299">
        <v>61.6</v>
      </c>
      <c r="BQ299">
        <v>29</v>
      </c>
      <c r="BR299">
        <v>31.5</v>
      </c>
      <c r="BS299">
        <v>12.8</v>
      </c>
      <c r="BT299">
        <v>9.5</v>
      </c>
      <c r="BU299">
        <v>10.8</v>
      </c>
      <c r="BV299">
        <v>17.7</v>
      </c>
      <c r="BW299">
        <v>30.4</v>
      </c>
      <c r="BX299">
        <v>81.599999999999994</v>
      </c>
      <c r="BY299">
        <v>-100</v>
      </c>
    </row>
    <row r="300" spans="2:77" x14ac:dyDescent="0.15">
      <c r="B300">
        <v>10</v>
      </c>
      <c r="C300">
        <v>14</v>
      </c>
      <c r="D300">
        <v>57.8</v>
      </c>
      <c r="E300">
        <v>45.3</v>
      </c>
      <c r="F300">
        <v>40.200000000000003</v>
      </c>
      <c r="G300">
        <v>23</v>
      </c>
      <c r="H300">
        <v>36.1</v>
      </c>
      <c r="I300">
        <v>47.1</v>
      </c>
      <c r="J300">
        <v>78.7</v>
      </c>
      <c r="K300">
        <v>94.2</v>
      </c>
      <c r="L300">
        <v>85.4</v>
      </c>
      <c r="M300">
        <v>93.4</v>
      </c>
      <c r="N300">
        <v>60</v>
      </c>
      <c r="O300">
        <v>45</v>
      </c>
      <c r="P300">
        <v>41.5</v>
      </c>
      <c r="Q300">
        <v>28.5</v>
      </c>
      <c r="R300">
        <v>18.100000000000001</v>
      </c>
      <c r="S300">
        <v>43.2</v>
      </c>
      <c r="T300">
        <v>55.1</v>
      </c>
      <c r="U300">
        <v>66.8</v>
      </c>
      <c r="V300">
        <v>75.2</v>
      </c>
      <c r="W300">
        <v>69.900000000000006</v>
      </c>
      <c r="X300">
        <v>33.700000000000003</v>
      </c>
      <c r="Y300">
        <v>29.5</v>
      </c>
      <c r="Z300">
        <v>30.1</v>
      </c>
      <c r="AA300">
        <v>57</v>
      </c>
      <c r="AB300">
        <v>32.6</v>
      </c>
      <c r="AC300">
        <v>35.700000000000003</v>
      </c>
      <c r="AD300">
        <v>37.200000000000003</v>
      </c>
      <c r="AE300">
        <v>54.5</v>
      </c>
      <c r="AF300">
        <v>85.3</v>
      </c>
      <c r="AG300">
        <v>99.8</v>
      </c>
      <c r="AH300">
        <v>133.4</v>
      </c>
      <c r="AI300">
        <v>125</v>
      </c>
      <c r="AJ300">
        <v>84.7</v>
      </c>
      <c r="AK300">
        <v>77.3</v>
      </c>
      <c r="AL300">
        <v>48.2</v>
      </c>
      <c r="AM300">
        <v>29.7</v>
      </c>
      <c r="AN300">
        <v>45.3</v>
      </c>
      <c r="AO300">
        <v>69.599999999999994</v>
      </c>
      <c r="AP300">
        <v>137</v>
      </c>
      <c r="AQ300">
        <v>118.1</v>
      </c>
      <c r="AR300">
        <v>107.9</v>
      </c>
      <c r="AS300">
        <v>74.8</v>
      </c>
      <c r="AT300">
        <v>43.3</v>
      </c>
      <c r="AU300">
        <v>46.7</v>
      </c>
      <c r="AV300">
        <v>34.1</v>
      </c>
      <c r="AW300">
        <v>38.200000000000003</v>
      </c>
      <c r="AX300">
        <v>29.8</v>
      </c>
      <c r="AY300">
        <v>40</v>
      </c>
      <c r="AZ300">
        <v>76.8</v>
      </c>
      <c r="BA300">
        <v>100.9</v>
      </c>
      <c r="BB300">
        <v>105.7</v>
      </c>
      <c r="BC300">
        <v>87.9</v>
      </c>
      <c r="BD300">
        <v>88.1</v>
      </c>
      <c r="BE300">
        <v>53.7</v>
      </c>
      <c r="BF300">
        <v>62.6</v>
      </c>
      <c r="BG300">
        <v>33.6</v>
      </c>
      <c r="BH300">
        <v>19.600000000000001</v>
      </c>
      <c r="BI300">
        <v>15.7</v>
      </c>
      <c r="BJ300">
        <v>3.1</v>
      </c>
      <c r="BK300">
        <v>23.8</v>
      </c>
      <c r="BL300">
        <v>54.2</v>
      </c>
      <c r="BM300">
        <v>65.7</v>
      </c>
      <c r="BN300">
        <v>51.4</v>
      </c>
      <c r="BO300">
        <v>62.6</v>
      </c>
      <c r="BP300">
        <v>61.1</v>
      </c>
      <c r="BQ300">
        <v>25.2</v>
      </c>
      <c r="BR300">
        <v>31.6</v>
      </c>
      <c r="BS300">
        <v>14.9</v>
      </c>
      <c r="BT300">
        <v>9.6999999999999993</v>
      </c>
      <c r="BU300">
        <v>11.5</v>
      </c>
      <c r="BV300">
        <v>13.7</v>
      </c>
      <c r="BW300">
        <v>32.200000000000003</v>
      </c>
      <c r="BX300">
        <v>82.7</v>
      </c>
      <c r="BY300">
        <v>-100</v>
      </c>
    </row>
    <row r="301" spans="2:77" x14ac:dyDescent="0.15">
      <c r="B301">
        <v>10</v>
      </c>
      <c r="C301">
        <v>15</v>
      </c>
      <c r="D301">
        <v>57.7</v>
      </c>
      <c r="E301">
        <v>44</v>
      </c>
      <c r="F301">
        <v>40.1</v>
      </c>
      <c r="G301">
        <v>23.8</v>
      </c>
      <c r="H301">
        <v>33.299999999999997</v>
      </c>
      <c r="I301">
        <v>48.5</v>
      </c>
      <c r="J301">
        <v>78.400000000000006</v>
      </c>
      <c r="K301">
        <v>95.5</v>
      </c>
      <c r="L301">
        <v>84.1</v>
      </c>
      <c r="M301">
        <v>95.4</v>
      </c>
      <c r="N301">
        <v>58.5</v>
      </c>
      <c r="O301">
        <v>46.7</v>
      </c>
      <c r="P301">
        <v>45.4</v>
      </c>
      <c r="Q301">
        <v>26.6</v>
      </c>
      <c r="R301">
        <v>16.7</v>
      </c>
      <c r="S301">
        <v>43.3</v>
      </c>
      <c r="T301">
        <v>56.3</v>
      </c>
      <c r="U301">
        <v>67.7</v>
      </c>
      <c r="V301">
        <v>73.3</v>
      </c>
      <c r="W301">
        <v>70.7</v>
      </c>
      <c r="X301">
        <v>32.200000000000003</v>
      </c>
      <c r="Y301">
        <v>27.2</v>
      </c>
      <c r="Z301">
        <v>27.5</v>
      </c>
      <c r="AA301">
        <v>65.099999999999994</v>
      </c>
      <c r="AB301">
        <v>31.9</v>
      </c>
      <c r="AC301">
        <v>35.299999999999997</v>
      </c>
      <c r="AD301">
        <v>36.799999999999997</v>
      </c>
      <c r="AE301">
        <v>57.1</v>
      </c>
      <c r="AF301">
        <v>84.7</v>
      </c>
      <c r="AG301">
        <v>106.7</v>
      </c>
      <c r="AH301">
        <v>136.30000000000001</v>
      </c>
      <c r="AI301">
        <v>125.4</v>
      </c>
      <c r="AJ301">
        <v>85.1</v>
      </c>
      <c r="AK301">
        <v>76.599999999999994</v>
      </c>
      <c r="AL301">
        <v>47.5</v>
      </c>
      <c r="AM301">
        <v>29.7</v>
      </c>
      <c r="AN301">
        <v>46.4</v>
      </c>
      <c r="AO301">
        <v>68.900000000000006</v>
      </c>
      <c r="AP301">
        <v>140.30000000000001</v>
      </c>
      <c r="AQ301">
        <v>115.2</v>
      </c>
      <c r="AR301">
        <v>108.4</v>
      </c>
      <c r="AS301">
        <v>74.8</v>
      </c>
      <c r="AT301">
        <v>41.2</v>
      </c>
      <c r="AU301">
        <v>46.4</v>
      </c>
      <c r="AV301">
        <v>33</v>
      </c>
      <c r="AW301">
        <v>36.4</v>
      </c>
      <c r="AX301">
        <v>28.4</v>
      </c>
      <c r="AY301">
        <v>40</v>
      </c>
      <c r="AZ301">
        <v>83.2</v>
      </c>
      <c r="BA301">
        <v>96</v>
      </c>
      <c r="BB301">
        <v>103.2</v>
      </c>
      <c r="BC301">
        <v>87.6</v>
      </c>
      <c r="BD301">
        <v>90.7</v>
      </c>
      <c r="BE301">
        <v>51.5</v>
      </c>
      <c r="BF301">
        <v>60.5</v>
      </c>
      <c r="BG301">
        <v>32.6</v>
      </c>
      <c r="BH301">
        <v>20.2</v>
      </c>
      <c r="BI301">
        <v>15.6</v>
      </c>
      <c r="BJ301">
        <v>2.2000000000000002</v>
      </c>
      <c r="BK301">
        <v>22.4</v>
      </c>
      <c r="BL301">
        <v>56.5</v>
      </c>
      <c r="BM301">
        <v>63.7</v>
      </c>
      <c r="BN301">
        <v>57.1</v>
      </c>
      <c r="BO301">
        <v>55.8</v>
      </c>
      <c r="BP301">
        <v>62.2</v>
      </c>
      <c r="BQ301">
        <v>30.9</v>
      </c>
      <c r="BR301">
        <v>29.3</v>
      </c>
      <c r="BS301">
        <v>15.4</v>
      </c>
      <c r="BT301">
        <v>11.3</v>
      </c>
      <c r="BU301">
        <v>10.199999999999999</v>
      </c>
      <c r="BV301">
        <v>11.1</v>
      </c>
      <c r="BW301">
        <v>46.1</v>
      </c>
      <c r="BX301">
        <v>80.400000000000006</v>
      </c>
      <c r="BY301">
        <v>-100</v>
      </c>
    </row>
    <row r="302" spans="2:77" x14ac:dyDescent="0.15">
      <c r="B302">
        <v>10</v>
      </c>
      <c r="C302">
        <v>16</v>
      </c>
      <c r="D302">
        <v>59.9</v>
      </c>
      <c r="E302">
        <v>45.3</v>
      </c>
      <c r="F302">
        <v>37.4</v>
      </c>
      <c r="G302">
        <v>24.3</v>
      </c>
      <c r="H302">
        <v>33.5</v>
      </c>
      <c r="I302">
        <v>43.6</v>
      </c>
      <c r="J302">
        <v>82.8</v>
      </c>
      <c r="K302">
        <v>92.5</v>
      </c>
      <c r="L302">
        <v>81.400000000000006</v>
      </c>
      <c r="M302">
        <v>94.4</v>
      </c>
      <c r="N302">
        <v>57.6</v>
      </c>
      <c r="O302">
        <v>48.6</v>
      </c>
      <c r="P302">
        <v>42</v>
      </c>
      <c r="Q302">
        <v>26.7</v>
      </c>
      <c r="R302">
        <v>15.4</v>
      </c>
      <c r="S302">
        <v>52</v>
      </c>
      <c r="T302">
        <v>57.5</v>
      </c>
      <c r="U302">
        <v>69</v>
      </c>
      <c r="V302">
        <v>70.8</v>
      </c>
      <c r="W302">
        <v>73.5</v>
      </c>
      <c r="X302">
        <v>30.7</v>
      </c>
      <c r="Y302">
        <v>24.2</v>
      </c>
      <c r="Z302">
        <v>23.7</v>
      </c>
      <c r="AA302">
        <v>61.8</v>
      </c>
      <c r="AB302">
        <v>34.200000000000003</v>
      </c>
      <c r="AC302">
        <v>36.299999999999997</v>
      </c>
      <c r="AD302">
        <v>33.200000000000003</v>
      </c>
      <c r="AE302">
        <v>54.9</v>
      </c>
      <c r="AF302">
        <v>82.2</v>
      </c>
      <c r="AG302">
        <v>101.9</v>
      </c>
      <c r="AH302">
        <v>133.69999999999999</v>
      </c>
      <c r="AI302">
        <v>123.7</v>
      </c>
      <c r="AJ302">
        <v>85.2</v>
      </c>
      <c r="AK302">
        <v>76.099999999999994</v>
      </c>
      <c r="AL302">
        <v>46.3</v>
      </c>
      <c r="AM302">
        <v>29</v>
      </c>
      <c r="AN302">
        <v>48.1</v>
      </c>
      <c r="AO302">
        <v>75</v>
      </c>
      <c r="AP302">
        <v>138.1</v>
      </c>
      <c r="AQ302">
        <v>113.5</v>
      </c>
      <c r="AR302">
        <v>110.6</v>
      </c>
      <c r="AS302">
        <v>72.8</v>
      </c>
      <c r="AT302">
        <v>42.2</v>
      </c>
      <c r="AU302">
        <v>45.8</v>
      </c>
      <c r="AV302">
        <v>34.1</v>
      </c>
      <c r="AW302">
        <v>34.700000000000003</v>
      </c>
      <c r="AX302">
        <v>26</v>
      </c>
      <c r="AY302">
        <v>41.4</v>
      </c>
      <c r="AZ302">
        <v>84.8</v>
      </c>
      <c r="BA302">
        <v>94.2</v>
      </c>
      <c r="BB302">
        <v>100.2</v>
      </c>
      <c r="BC302">
        <v>90.5</v>
      </c>
      <c r="BD302">
        <v>90</v>
      </c>
      <c r="BE302">
        <v>50.2</v>
      </c>
      <c r="BF302">
        <v>58.5</v>
      </c>
      <c r="BG302">
        <v>30.9</v>
      </c>
      <c r="BH302">
        <v>20.3</v>
      </c>
      <c r="BI302">
        <v>15.1</v>
      </c>
      <c r="BJ302">
        <v>3.7</v>
      </c>
      <c r="BK302">
        <v>23.4</v>
      </c>
      <c r="BL302">
        <v>54.4</v>
      </c>
      <c r="BM302">
        <v>61.9</v>
      </c>
      <c r="BN302">
        <v>59.5</v>
      </c>
      <c r="BO302">
        <v>51.2</v>
      </c>
      <c r="BP302">
        <v>61.2</v>
      </c>
      <c r="BQ302">
        <v>29.8</v>
      </c>
      <c r="BR302">
        <v>27.7</v>
      </c>
      <c r="BS302">
        <v>14.6</v>
      </c>
      <c r="BT302">
        <v>12.1</v>
      </c>
      <c r="BU302">
        <v>9.4</v>
      </c>
      <c r="BV302">
        <v>15.1</v>
      </c>
      <c r="BW302">
        <v>49.8</v>
      </c>
      <c r="BX302">
        <v>78.099999999999994</v>
      </c>
      <c r="BY302">
        <v>-100</v>
      </c>
    </row>
    <row r="303" spans="2:77" x14ac:dyDescent="0.15">
      <c r="B303">
        <v>10</v>
      </c>
      <c r="C303">
        <v>17</v>
      </c>
      <c r="D303">
        <v>55.7</v>
      </c>
      <c r="E303">
        <v>46.1</v>
      </c>
      <c r="F303">
        <v>37.299999999999997</v>
      </c>
      <c r="G303">
        <v>28</v>
      </c>
      <c r="H303">
        <v>36</v>
      </c>
      <c r="I303">
        <v>44.3</v>
      </c>
      <c r="J303">
        <v>84.8</v>
      </c>
      <c r="K303">
        <v>91.2</v>
      </c>
      <c r="L303">
        <v>82.9</v>
      </c>
      <c r="M303">
        <v>90.5</v>
      </c>
      <c r="N303">
        <v>55.1</v>
      </c>
      <c r="O303">
        <v>50</v>
      </c>
      <c r="P303">
        <v>39.9</v>
      </c>
      <c r="Q303">
        <v>25.9</v>
      </c>
      <c r="R303">
        <v>14.4</v>
      </c>
      <c r="S303">
        <v>48.9</v>
      </c>
      <c r="T303">
        <v>54.9</v>
      </c>
      <c r="U303">
        <v>76.5</v>
      </c>
      <c r="V303">
        <v>71.3</v>
      </c>
      <c r="W303">
        <v>81.599999999999994</v>
      </c>
      <c r="X303">
        <v>28.6</v>
      </c>
      <c r="Y303">
        <v>21.9</v>
      </c>
      <c r="Z303">
        <v>22.5</v>
      </c>
      <c r="AA303">
        <v>58.7</v>
      </c>
      <c r="AB303">
        <v>36.200000000000003</v>
      </c>
      <c r="AC303">
        <v>36.200000000000003</v>
      </c>
      <c r="AD303">
        <v>31.8</v>
      </c>
      <c r="AE303">
        <v>51.4</v>
      </c>
      <c r="AF303">
        <v>81.099999999999994</v>
      </c>
      <c r="AG303">
        <v>99.8</v>
      </c>
      <c r="AH303">
        <v>129.19999999999999</v>
      </c>
      <c r="AI303">
        <v>123.3</v>
      </c>
      <c r="AJ303">
        <v>84.7</v>
      </c>
      <c r="AK303">
        <v>75.400000000000006</v>
      </c>
      <c r="AL303">
        <v>47.1</v>
      </c>
      <c r="AM303">
        <v>28</v>
      </c>
      <c r="AN303">
        <v>48.8</v>
      </c>
      <c r="AO303">
        <v>74.5</v>
      </c>
      <c r="AP303">
        <v>138.1</v>
      </c>
      <c r="AQ303">
        <v>113.1</v>
      </c>
      <c r="AR303">
        <v>111</v>
      </c>
      <c r="AS303">
        <v>71.8</v>
      </c>
      <c r="AT303">
        <v>41</v>
      </c>
      <c r="AU303">
        <v>46.2</v>
      </c>
      <c r="AV303">
        <v>37.9</v>
      </c>
      <c r="AW303">
        <v>31.9</v>
      </c>
      <c r="AX303">
        <v>26</v>
      </c>
      <c r="AY303">
        <v>41.4</v>
      </c>
      <c r="AZ303">
        <v>84.8</v>
      </c>
      <c r="BA303">
        <v>92.6</v>
      </c>
      <c r="BB303">
        <v>97</v>
      </c>
      <c r="BC303">
        <v>93.7</v>
      </c>
      <c r="BD303">
        <v>87.6</v>
      </c>
      <c r="BE303">
        <v>50.1</v>
      </c>
      <c r="BF303">
        <v>57</v>
      </c>
      <c r="BG303">
        <v>29.2</v>
      </c>
      <c r="BH303">
        <v>18.899999999999999</v>
      </c>
      <c r="BI303">
        <v>14.7</v>
      </c>
      <c r="BJ303">
        <v>2.6</v>
      </c>
      <c r="BK303">
        <v>26.5</v>
      </c>
      <c r="BL303">
        <v>50.7</v>
      </c>
      <c r="BM303">
        <v>59.8</v>
      </c>
      <c r="BN303">
        <v>57.1</v>
      </c>
      <c r="BO303">
        <v>48.5</v>
      </c>
      <c r="BP303">
        <v>58.2</v>
      </c>
      <c r="BQ303">
        <v>32</v>
      </c>
      <c r="BR303">
        <v>24.9</v>
      </c>
      <c r="BS303">
        <v>15.5</v>
      </c>
      <c r="BT303">
        <v>10.5</v>
      </c>
      <c r="BU303">
        <v>8.1</v>
      </c>
      <c r="BV303">
        <v>18.8</v>
      </c>
      <c r="BW303">
        <v>48.7</v>
      </c>
      <c r="BX303">
        <v>77.3</v>
      </c>
      <c r="BY303">
        <v>-100</v>
      </c>
    </row>
    <row r="304" spans="2:77" x14ac:dyDescent="0.15">
      <c r="B304">
        <v>10</v>
      </c>
      <c r="C304">
        <v>18</v>
      </c>
      <c r="D304">
        <v>58.9</v>
      </c>
      <c r="E304">
        <v>44.7</v>
      </c>
      <c r="F304">
        <v>37.700000000000003</v>
      </c>
      <c r="G304">
        <v>30.9</v>
      </c>
      <c r="H304">
        <v>36.6</v>
      </c>
      <c r="I304">
        <v>42.2</v>
      </c>
      <c r="J304">
        <v>86.3</v>
      </c>
      <c r="K304">
        <v>93.1</v>
      </c>
      <c r="L304">
        <v>80.8</v>
      </c>
      <c r="M304">
        <v>87.1</v>
      </c>
      <c r="N304">
        <v>55.9</v>
      </c>
      <c r="O304">
        <v>50.1</v>
      </c>
      <c r="P304">
        <v>38.6</v>
      </c>
      <c r="Q304">
        <v>29.3</v>
      </c>
      <c r="R304">
        <v>15.3</v>
      </c>
      <c r="S304">
        <v>42.7</v>
      </c>
      <c r="T304">
        <v>55.6</v>
      </c>
      <c r="U304">
        <v>77</v>
      </c>
      <c r="V304">
        <v>72.099999999999994</v>
      </c>
      <c r="W304">
        <v>80</v>
      </c>
      <c r="X304">
        <v>26.9</v>
      </c>
      <c r="Y304">
        <v>22</v>
      </c>
      <c r="Z304">
        <v>22.9</v>
      </c>
      <c r="AA304">
        <v>53.1</v>
      </c>
      <c r="AB304">
        <v>37.9</v>
      </c>
      <c r="AC304">
        <v>33.6</v>
      </c>
      <c r="AD304">
        <v>32.299999999999997</v>
      </c>
      <c r="AE304">
        <v>48</v>
      </c>
      <c r="AF304">
        <v>79.5</v>
      </c>
      <c r="AG304">
        <v>103.6</v>
      </c>
      <c r="AH304">
        <v>124</v>
      </c>
      <c r="AI304">
        <v>126.5</v>
      </c>
      <c r="AJ304">
        <v>85.3</v>
      </c>
      <c r="AK304">
        <v>75.400000000000006</v>
      </c>
      <c r="AL304">
        <v>47.4</v>
      </c>
      <c r="AM304">
        <v>29.8</v>
      </c>
      <c r="AN304">
        <v>48</v>
      </c>
      <c r="AO304">
        <v>77.599999999999994</v>
      </c>
      <c r="AP304">
        <v>137.9</v>
      </c>
      <c r="AQ304">
        <v>111.9</v>
      </c>
      <c r="AR304">
        <v>116</v>
      </c>
      <c r="AS304">
        <v>70</v>
      </c>
      <c r="AT304">
        <v>37.9</v>
      </c>
      <c r="AU304">
        <v>45.7</v>
      </c>
      <c r="AV304">
        <v>41.6</v>
      </c>
      <c r="AW304">
        <v>31.8</v>
      </c>
      <c r="AX304">
        <v>26</v>
      </c>
      <c r="AY304">
        <v>43.2</v>
      </c>
      <c r="AZ304">
        <v>83.9</v>
      </c>
      <c r="BA304">
        <v>91.7</v>
      </c>
      <c r="BB304">
        <v>94.4</v>
      </c>
      <c r="BC304">
        <v>97.3</v>
      </c>
      <c r="BD304">
        <v>86</v>
      </c>
      <c r="BE304">
        <v>49.6</v>
      </c>
      <c r="BF304">
        <v>55.9</v>
      </c>
      <c r="BG304">
        <v>28.1</v>
      </c>
      <c r="BH304">
        <v>20.9</v>
      </c>
      <c r="BI304">
        <v>14.7</v>
      </c>
      <c r="BJ304">
        <v>0.8</v>
      </c>
      <c r="BK304">
        <v>24.7</v>
      </c>
      <c r="BL304">
        <v>45.8</v>
      </c>
      <c r="BM304">
        <v>59.8</v>
      </c>
      <c r="BN304">
        <v>56.5</v>
      </c>
      <c r="BO304">
        <v>46.6</v>
      </c>
      <c r="BP304">
        <v>56</v>
      </c>
      <c r="BQ304">
        <v>31.1</v>
      </c>
      <c r="BR304">
        <v>22.5</v>
      </c>
      <c r="BS304">
        <v>14.2</v>
      </c>
      <c r="BT304">
        <v>11.2</v>
      </c>
      <c r="BU304">
        <v>10.3</v>
      </c>
      <c r="BV304">
        <v>19.399999999999999</v>
      </c>
      <c r="BW304">
        <v>47.9</v>
      </c>
      <c r="BX304">
        <v>76.099999999999994</v>
      </c>
      <c r="BY304">
        <v>-100</v>
      </c>
    </row>
    <row r="305" spans="2:77" x14ac:dyDescent="0.15">
      <c r="B305">
        <v>10</v>
      </c>
      <c r="C305">
        <v>19</v>
      </c>
      <c r="D305">
        <v>-100</v>
      </c>
      <c r="E305">
        <v>44.1</v>
      </c>
      <c r="F305">
        <v>36.200000000000003</v>
      </c>
      <c r="G305">
        <v>33.9</v>
      </c>
      <c r="H305">
        <v>35.4</v>
      </c>
      <c r="I305">
        <v>44.8</v>
      </c>
      <c r="J305">
        <v>85.3</v>
      </c>
      <c r="K305">
        <v>90.5</v>
      </c>
      <c r="L305">
        <v>78.900000000000006</v>
      </c>
      <c r="M305">
        <v>83.8</v>
      </c>
      <c r="N305">
        <v>56.7</v>
      </c>
      <c r="O305">
        <v>50.9</v>
      </c>
      <c r="P305">
        <v>38.200000000000003</v>
      </c>
      <c r="Q305">
        <v>28.6</v>
      </c>
      <c r="R305">
        <v>16.899999999999999</v>
      </c>
      <c r="S305">
        <v>37.9</v>
      </c>
      <c r="T305">
        <v>53.5</v>
      </c>
      <c r="U305">
        <v>76.5</v>
      </c>
      <c r="V305">
        <v>73.400000000000006</v>
      </c>
      <c r="W305">
        <v>78.2</v>
      </c>
      <c r="X305">
        <v>24</v>
      </c>
      <c r="Y305">
        <v>35.1</v>
      </c>
      <c r="Z305">
        <v>24.5</v>
      </c>
      <c r="AA305">
        <v>51.2</v>
      </c>
      <c r="AB305">
        <v>41.4</v>
      </c>
      <c r="AC305">
        <v>33</v>
      </c>
      <c r="AD305">
        <v>32.5</v>
      </c>
      <c r="AE305">
        <v>48.4</v>
      </c>
      <c r="AF305">
        <v>76.7</v>
      </c>
      <c r="AG305">
        <v>108</v>
      </c>
      <c r="AH305">
        <v>117.1</v>
      </c>
      <c r="AI305">
        <v>125.2</v>
      </c>
      <c r="AJ305">
        <v>85.7</v>
      </c>
      <c r="AK305">
        <v>80.099999999999994</v>
      </c>
      <c r="AL305">
        <v>48.2</v>
      </c>
      <c r="AM305">
        <v>30.8</v>
      </c>
      <c r="AN305">
        <v>45.8</v>
      </c>
      <c r="AO305">
        <v>81.8</v>
      </c>
      <c r="AP305">
        <v>10095.6</v>
      </c>
      <c r="AQ305">
        <v>109.8</v>
      </c>
      <c r="AR305">
        <v>114.7</v>
      </c>
      <c r="AS305">
        <v>69.2</v>
      </c>
      <c r="AT305">
        <v>37.6</v>
      </c>
      <c r="AU305">
        <v>44.5</v>
      </c>
      <c r="AV305">
        <v>40.700000000000003</v>
      </c>
      <c r="AW305">
        <v>30.8</v>
      </c>
      <c r="AX305">
        <v>26.3</v>
      </c>
      <c r="AY305">
        <v>45.5</v>
      </c>
      <c r="AZ305">
        <v>80.7</v>
      </c>
      <c r="BA305">
        <v>90.5</v>
      </c>
      <c r="BB305">
        <v>89.3</v>
      </c>
      <c r="BC305">
        <v>105.9</v>
      </c>
      <c r="BD305">
        <v>84.4</v>
      </c>
      <c r="BE305">
        <v>49.1</v>
      </c>
      <c r="BF305">
        <v>55.5</v>
      </c>
      <c r="BG305">
        <v>27.8</v>
      </c>
      <c r="BH305">
        <v>25.7</v>
      </c>
      <c r="BI305">
        <v>13.7</v>
      </c>
      <c r="BJ305">
        <v>0.4</v>
      </c>
      <c r="BK305">
        <v>25.1</v>
      </c>
      <c r="BL305">
        <v>42.8</v>
      </c>
      <c r="BM305">
        <v>58.8</v>
      </c>
      <c r="BN305">
        <v>55.7</v>
      </c>
      <c r="BO305">
        <v>49.4</v>
      </c>
      <c r="BP305">
        <v>56.6</v>
      </c>
      <c r="BQ305">
        <v>29.8</v>
      </c>
      <c r="BR305">
        <v>21.1</v>
      </c>
      <c r="BS305">
        <v>14</v>
      </c>
      <c r="BT305">
        <v>10.7</v>
      </c>
      <c r="BU305">
        <v>12.5</v>
      </c>
      <c r="BV305">
        <v>17.600000000000001</v>
      </c>
      <c r="BW305">
        <v>46.3</v>
      </c>
      <c r="BX305">
        <v>79.5</v>
      </c>
      <c r="BY305">
        <v>-100</v>
      </c>
    </row>
    <row r="306" spans="2:77" x14ac:dyDescent="0.15">
      <c r="B306">
        <v>10</v>
      </c>
      <c r="C306">
        <v>20</v>
      </c>
      <c r="D306">
        <v>-100</v>
      </c>
      <c r="E306">
        <v>42.2</v>
      </c>
      <c r="F306">
        <v>-100</v>
      </c>
      <c r="G306">
        <v>32.6</v>
      </c>
      <c r="H306">
        <v>33.200000000000003</v>
      </c>
      <c r="I306">
        <v>40.200000000000003</v>
      </c>
      <c r="J306">
        <v>85.4</v>
      </c>
      <c r="K306">
        <v>87</v>
      </c>
      <c r="L306">
        <v>78.7</v>
      </c>
      <c r="M306">
        <v>85.1</v>
      </c>
      <c r="N306">
        <v>51.8</v>
      </c>
      <c r="O306">
        <v>50.4</v>
      </c>
      <c r="P306">
        <v>35.200000000000003</v>
      </c>
      <c r="Q306">
        <v>29.9</v>
      </c>
      <c r="R306">
        <v>15.9</v>
      </c>
      <c r="S306">
        <v>36.299999999999997</v>
      </c>
      <c r="T306">
        <v>50.4</v>
      </c>
      <c r="U306">
        <v>75.3</v>
      </c>
      <c r="V306">
        <v>71.2</v>
      </c>
      <c r="W306">
        <v>75.7</v>
      </c>
      <c r="X306">
        <v>22.9</v>
      </c>
      <c r="Y306">
        <v>35.299999999999997</v>
      </c>
      <c r="Z306">
        <v>29.3</v>
      </c>
      <c r="AA306">
        <v>53.6</v>
      </c>
      <c r="AB306">
        <v>40.799999999999997</v>
      </c>
      <c r="AC306">
        <v>34.299999999999997</v>
      </c>
      <c r="AD306">
        <v>34</v>
      </c>
      <c r="AE306">
        <v>44.9</v>
      </c>
      <c r="AF306">
        <v>73.400000000000006</v>
      </c>
      <c r="AG306">
        <v>107.9</v>
      </c>
      <c r="AH306">
        <v>118</v>
      </c>
      <c r="AI306">
        <v>124.2</v>
      </c>
      <c r="AJ306">
        <v>85.4</v>
      </c>
      <c r="AK306">
        <v>81.099999999999994</v>
      </c>
      <c r="AL306">
        <v>46.9</v>
      </c>
      <c r="AM306">
        <v>30.6</v>
      </c>
      <c r="AN306">
        <v>43.7</v>
      </c>
      <c r="AO306">
        <v>81.3</v>
      </c>
      <c r="AP306">
        <v>10129.299999999999</v>
      </c>
      <c r="AQ306">
        <v>109.4</v>
      </c>
      <c r="AR306">
        <v>113.1</v>
      </c>
      <c r="AS306">
        <v>67.2</v>
      </c>
      <c r="AT306">
        <v>37.799999999999997</v>
      </c>
      <c r="AU306">
        <v>43.7</v>
      </c>
      <c r="AV306">
        <v>41.1</v>
      </c>
      <c r="AW306">
        <v>33.299999999999997</v>
      </c>
      <c r="AX306">
        <v>25.2</v>
      </c>
      <c r="AY306">
        <v>45.4</v>
      </c>
      <c r="AZ306">
        <v>80.900000000000006</v>
      </c>
      <c r="BA306">
        <v>90.7</v>
      </c>
      <c r="BB306">
        <v>89.4</v>
      </c>
      <c r="BC306">
        <v>111</v>
      </c>
      <c r="BD306">
        <v>82.6</v>
      </c>
      <c r="BE306">
        <v>49.9</v>
      </c>
      <c r="BF306">
        <v>54.9</v>
      </c>
      <c r="BG306">
        <v>30.9</v>
      </c>
      <c r="BH306">
        <v>25.4</v>
      </c>
      <c r="BI306">
        <v>14.5</v>
      </c>
      <c r="BJ306">
        <v>0.1</v>
      </c>
      <c r="BK306">
        <v>23.5</v>
      </c>
      <c r="BL306">
        <v>41.5</v>
      </c>
      <c r="BM306">
        <v>57.6</v>
      </c>
      <c r="BN306">
        <v>52.7</v>
      </c>
      <c r="BO306">
        <v>54.5</v>
      </c>
      <c r="BP306">
        <v>56.2</v>
      </c>
      <c r="BQ306">
        <v>28.2</v>
      </c>
      <c r="BR306">
        <v>21.5</v>
      </c>
      <c r="BS306">
        <v>13.1</v>
      </c>
      <c r="BT306">
        <v>11</v>
      </c>
      <c r="BU306">
        <v>13.5</v>
      </c>
      <c r="BV306">
        <v>17.5</v>
      </c>
      <c r="BW306">
        <v>44.7</v>
      </c>
      <c r="BX306">
        <v>82.4</v>
      </c>
      <c r="BY306">
        <v>-100</v>
      </c>
    </row>
    <row r="307" spans="2:77" x14ac:dyDescent="0.15">
      <c r="B307">
        <v>10</v>
      </c>
      <c r="C307">
        <v>21</v>
      </c>
      <c r="D307">
        <v>-100</v>
      </c>
      <c r="E307">
        <v>45.3</v>
      </c>
      <c r="F307">
        <v>33.9</v>
      </c>
      <c r="G307">
        <v>30.8</v>
      </c>
      <c r="H307">
        <v>35.299999999999997</v>
      </c>
      <c r="I307">
        <v>41</v>
      </c>
      <c r="J307">
        <v>96</v>
      </c>
      <c r="K307">
        <v>87.3</v>
      </c>
      <c r="L307">
        <v>79.2</v>
      </c>
      <c r="M307">
        <v>83.3</v>
      </c>
      <c r="N307">
        <v>51.9</v>
      </c>
      <c r="O307">
        <v>49.8</v>
      </c>
      <c r="P307">
        <v>43</v>
      </c>
      <c r="Q307">
        <v>29.3</v>
      </c>
      <c r="R307">
        <v>15.8</v>
      </c>
      <c r="S307">
        <v>35.5</v>
      </c>
      <c r="T307">
        <v>50.2</v>
      </c>
      <c r="U307">
        <v>73.7</v>
      </c>
      <c r="V307">
        <v>72.099999999999994</v>
      </c>
      <c r="W307">
        <v>72.7</v>
      </c>
      <c r="X307">
        <v>22.1</v>
      </c>
      <c r="Y307">
        <v>35.1</v>
      </c>
      <c r="Z307">
        <v>30</v>
      </c>
      <c r="AA307">
        <v>52.6</v>
      </c>
      <c r="AB307">
        <v>38.9</v>
      </c>
      <c r="AC307">
        <v>34.700000000000003</v>
      </c>
      <c r="AD307">
        <v>33.4</v>
      </c>
      <c r="AE307">
        <v>42.2</v>
      </c>
      <c r="AF307">
        <v>73.400000000000006</v>
      </c>
      <c r="AG307">
        <v>105.8</v>
      </c>
      <c r="AH307">
        <v>127.1</v>
      </c>
      <c r="AI307">
        <v>122.5</v>
      </c>
      <c r="AJ307">
        <v>84</v>
      </c>
      <c r="AK307">
        <v>81.900000000000006</v>
      </c>
      <c r="AL307">
        <v>48.6</v>
      </c>
      <c r="AM307">
        <v>30.4</v>
      </c>
      <c r="AN307">
        <v>43.4</v>
      </c>
      <c r="AO307">
        <v>79.099999999999994</v>
      </c>
      <c r="AP307">
        <v>191.3</v>
      </c>
      <c r="AQ307">
        <v>107.6</v>
      </c>
      <c r="AR307">
        <v>111.6</v>
      </c>
      <c r="AS307">
        <v>65.599999999999994</v>
      </c>
      <c r="AT307">
        <v>38</v>
      </c>
      <c r="AU307">
        <v>42.3</v>
      </c>
      <c r="AV307">
        <v>38.4</v>
      </c>
      <c r="AW307">
        <v>34.4</v>
      </c>
      <c r="AX307">
        <v>23.9</v>
      </c>
      <c r="AY307">
        <v>39.9</v>
      </c>
      <c r="AZ307">
        <v>84.7</v>
      </c>
      <c r="BA307">
        <v>89.5</v>
      </c>
      <c r="BB307">
        <v>92.1</v>
      </c>
      <c r="BC307">
        <v>113.6</v>
      </c>
      <c r="BD307">
        <v>84.4</v>
      </c>
      <c r="BE307">
        <v>49.3</v>
      </c>
      <c r="BF307">
        <v>54.8</v>
      </c>
      <c r="BG307">
        <v>33.1</v>
      </c>
      <c r="BH307">
        <v>27.1</v>
      </c>
      <c r="BI307">
        <v>15.6</v>
      </c>
      <c r="BJ307">
        <v>1.1000000000000001</v>
      </c>
      <c r="BK307">
        <v>24.5</v>
      </c>
      <c r="BL307">
        <v>39.6</v>
      </c>
      <c r="BM307">
        <v>57.3</v>
      </c>
      <c r="BN307">
        <v>48.4</v>
      </c>
      <c r="BO307">
        <v>62.8</v>
      </c>
      <c r="BP307">
        <v>54.7</v>
      </c>
      <c r="BQ307">
        <v>27.1</v>
      </c>
      <c r="BR307">
        <v>23.2</v>
      </c>
      <c r="BS307">
        <v>14.2</v>
      </c>
      <c r="BT307">
        <v>10.4</v>
      </c>
      <c r="BU307">
        <v>13.1</v>
      </c>
      <c r="BV307">
        <v>17.2</v>
      </c>
      <c r="BW307">
        <v>44.7</v>
      </c>
      <c r="BX307">
        <v>81.599999999999994</v>
      </c>
      <c r="BY307">
        <v>-100</v>
      </c>
    </row>
    <row r="308" spans="2:77" x14ac:dyDescent="0.15">
      <c r="B308">
        <v>10</v>
      </c>
      <c r="C308">
        <v>22</v>
      </c>
      <c r="D308">
        <v>45.3</v>
      </c>
      <c r="E308">
        <v>47.3</v>
      </c>
      <c r="F308">
        <v>33.9</v>
      </c>
      <c r="G308">
        <v>31.9</v>
      </c>
      <c r="H308">
        <v>33.9</v>
      </c>
      <c r="I308">
        <v>42.2</v>
      </c>
      <c r="J308">
        <v>120.2</v>
      </c>
      <c r="K308">
        <v>90.7</v>
      </c>
      <c r="L308">
        <v>78.400000000000006</v>
      </c>
      <c r="M308">
        <v>86.6</v>
      </c>
      <c r="N308">
        <v>51.1</v>
      </c>
      <c r="O308">
        <v>50.6</v>
      </c>
      <c r="P308">
        <v>45.9</v>
      </c>
      <c r="Q308">
        <v>28</v>
      </c>
      <c r="R308">
        <v>18.399999999999999</v>
      </c>
      <c r="S308">
        <v>35.799999999999997</v>
      </c>
      <c r="T308">
        <v>50.7</v>
      </c>
      <c r="U308">
        <v>71.099999999999994</v>
      </c>
      <c r="V308">
        <v>71.900000000000006</v>
      </c>
      <c r="W308">
        <v>70.3</v>
      </c>
      <c r="X308">
        <v>20.5</v>
      </c>
      <c r="Y308">
        <v>33.9</v>
      </c>
      <c r="Z308">
        <v>30</v>
      </c>
      <c r="AA308">
        <v>50.1</v>
      </c>
      <c r="AB308">
        <v>37.299999999999997</v>
      </c>
      <c r="AC308">
        <v>34.799999999999997</v>
      </c>
      <c r="AD308">
        <v>32.4</v>
      </c>
      <c r="AE308">
        <v>40.799999999999997</v>
      </c>
      <c r="AF308">
        <v>71.5</v>
      </c>
      <c r="AG308">
        <v>105.2</v>
      </c>
      <c r="AH308">
        <v>120.8</v>
      </c>
      <c r="AI308">
        <v>120.1</v>
      </c>
      <c r="AJ308">
        <v>82.4</v>
      </c>
      <c r="AK308">
        <v>80.8</v>
      </c>
      <c r="AL308">
        <v>48</v>
      </c>
      <c r="AM308">
        <v>29.8</v>
      </c>
      <c r="AN308">
        <v>42.5</v>
      </c>
      <c r="AO308">
        <v>75.599999999999994</v>
      </c>
      <c r="AP308">
        <v>10164</v>
      </c>
      <c r="AQ308">
        <v>107.9</v>
      </c>
      <c r="AR308">
        <v>111.2</v>
      </c>
      <c r="AS308">
        <v>62.1</v>
      </c>
      <c r="AT308">
        <v>40.9</v>
      </c>
      <c r="AU308">
        <v>42.9</v>
      </c>
      <c r="AV308">
        <v>35.799999999999997</v>
      </c>
      <c r="AW308">
        <v>35.299999999999997</v>
      </c>
      <c r="AX308">
        <v>26.2</v>
      </c>
      <c r="AY308">
        <v>41.9</v>
      </c>
      <c r="AZ308">
        <v>81.400000000000006</v>
      </c>
      <c r="BA308">
        <v>89</v>
      </c>
      <c r="BB308">
        <v>108.6</v>
      </c>
      <c r="BC308">
        <v>111.8</v>
      </c>
      <c r="BD308">
        <v>105.9</v>
      </c>
      <c r="BE308">
        <v>48.2</v>
      </c>
      <c r="BF308">
        <v>55.9</v>
      </c>
      <c r="BG308">
        <v>33.5</v>
      </c>
      <c r="BH308">
        <v>26</v>
      </c>
      <c r="BI308">
        <v>15.7</v>
      </c>
      <c r="BJ308">
        <v>2.5</v>
      </c>
      <c r="BK308">
        <v>24.3</v>
      </c>
      <c r="BL308">
        <v>38.4</v>
      </c>
      <c r="BM308">
        <v>55</v>
      </c>
      <c r="BN308">
        <v>50.4</v>
      </c>
      <c r="BO308">
        <v>64.400000000000006</v>
      </c>
      <c r="BP308">
        <v>54.8</v>
      </c>
      <c r="BQ308">
        <v>23.6</v>
      </c>
      <c r="BR308">
        <v>26.2</v>
      </c>
      <c r="BS308">
        <v>13.3</v>
      </c>
      <c r="BT308">
        <v>9.9</v>
      </c>
      <c r="BU308">
        <v>12.8</v>
      </c>
      <c r="BV308">
        <v>15.7</v>
      </c>
      <c r="BW308">
        <v>46.5</v>
      </c>
      <c r="BX308">
        <v>78.3</v>
      </c>
      <c r="BY308">
        <v>-100</v>
      </c>
    </row>
    <row r="309" spans="2:77" x14ac:dyDescent="0.15">
      <c r="B309">
        <v>10</v>
      </c>
      <c r="C309">
        <v>23</v>
      </c>
      <c r="D309">
        <v>48.3</v>
      </c>
      <c r="E309">
        <v>48.4</v>
      </c>
      <c r="F309">
        <v>33.700000000000003</v>
      </c>
      <c r="G309">
        <v>31.9</v>
      </c>
      <c r="H309">
        <v>34.5</v>
      </c>
      <c r="I309">
        <v>41.1</v>
      </c>
      <c r="J309">
        <v>129.6</v>
      </c>
      <c r="K309">
        <v>113.4</v>
      </c>
      <c r="L309">
        <v>79.5</v>
      </c>
      <c r="M309">
        <v>86.1</v>
      </c>
      <c r="N309">
        <v>54.6</v>
      </c>
      <c r="O309">
        <v>49.6</v>
      </c>
      <c r="P309">
        <v>47.4</v>
      </c>
      <c r="Q309">
        <v>26.8</v>
      </c>
      <c r="R309">
        <v>19.8</v>
      </c>
      <c r="S309">
        <v>35.6</v>
      </c>
      <c r="T309">
        <v>50.8</v>
      </c>
      <c r="U309">
        <v>69.7</v>
      </c>
      <c r="V309">
        <v>69.599999999999994</v>
      </c>
      <c r="W309">
        <v>71.400000000000006</v>
      </c>
      <c r="X309">
        <v>20.8</v>
      </c>
      <c r="Y309">
        <v>31.8</v>
      </c>
      <c r="Z309">
        <v>27.6</v>
      </c>
      <c r="AA309">
        <v>50.3</v>
      </c>
      <c r="AB309">
        <v>36.4</v>
      </c>
      <c r="AC309">
        <v>34.700000000000003</v>
      </c>
      <c r="AD309">
        <v>32</v>
      </c>
      <c r="AE309">
        <v>40.9</v>
      </c>
      <c r="AF309">
        <v>70.099999999999994</v>
      </c>
      <c r="AG309">
        <v>104.6</v>
      </c>
      <c r="AH309">
        <v>115.4</v>
      </c>
      <c r="AI309">
        <v>118.8</v>
      </c>
      <c r="AJ309">
        <v>83.9</v>
      </c>
      <c r="AK309">
        <v>80</v>
      </c>
      <c r="AL309">
        <v>46.9</v>
      </c>
      <c r="AM309">
        <v>27.1</v>
      </c>
      <c r="AN309">
        <v>45.1</v>
      </c>
      <c r="AO309">
        <v>72.7</v>
      </c>
      <c r="AP309">
        <v>10151.700000000001</v>
      </c>
      <c r="AQ309">
        <v>111.6</v>
      </c>
      <c r="AR309">
        <v>107.1</v>
      </c>
      <c r="AS309">
        <v>59.3</v>
      </c>
      <c r="AT309">
        <v>46.6</v>
      </c>
      <c r="AU309">
        <v>47.3</v>
      </c>
      <c r="AV309">
        <v>36.1</v>
      </c>
      <c r="AW309">
        <v>37.299999999999997</v>
      </c>
      <c r="AX309">
        <v>30.2</v>
      </c>
      <c r="AY309">
        <v>43.8</v>
      </c>
      <c r="AZ309">
        <v>80.7</v>
      </c>
      <c r="BA309">
        <v>86.9</v>
      </c>
      <c r="BB309">
        <v>101.6</v>
      </c>
      <c r="BC309">
        <v>105.8</v>
      </c>
      <c r="BD309">
        <v>106.2</v>
      </c>
      <c r="BE309">
        <v>48.4</v>
      </c>
      <c r="BF309">
        <v>56.4</v>
      </c>
      <c r="BG309">
        <v>33</v>
      </c>
      <c r="BH309">
        <v>24.4</v>
      </c>
      <c r="BI309">
        <v>15.5</v>
      </c>
      <c r="BJ309">
        <v>4.7</v>
      </c>
      <c r="BK309">
        <v>28.9</v>
      </c>
      <c r="BL309">
        <v>38.4</v>
      </c>
      <c r="BM309">
        <v>52.6</v>
      </c>
      <c r="BN309">
        <v>50.5</v>
      </c>
      <c r="BO309">
        <v>62.7</v>
      </c>
      <c r="BP309">
        <v>54.9</v>
      </c>
      <c r="BQ309">
        <v>23.6</v>
      </c>
      <c r="BR309">
        <v>29.4</v>
      </c>
      <c r="BS309">
        <v>12.4</v>
      </c>
      <c r="BT309">
        <v>9.1999999999999993</v>
      </c>
      <c r="BU309">
        <v>11.7</v>
      </c>
      <c r="BV309">
        <v>13.7</v>
      </c>
      <c r="BW309">
        <v>46.6</v>
      </c>
      <c r="BX309">
        <v>78.2</v>
      </c>
      <c r="BY309">
        <v>-100</v>
      </c>
    </row>
    <row r="310" spans="2:77" x14ac:dyDescent="0.15">
      <c r="B310">
        <v>10</v>
      </c>
      <c r="C310">
        <v>24</v>
      </c>
      <c r="D310">
        <v>47.5</v>
      </c>
      <c r="E310">
        <v>48.3</v>
      </c>
      <c r="F310">
        <v>32.4</v>
      </c>
      <c r="G310">
        <v>26.6</v>
      </c>
      <c r="H310">
        <v>37.799999999999997</v>
      </c>
      <c r="I310">
        <v>42.4</v>
      </c>
      <c r="J310">
        <v>123</v>
      </c>
      <c r="K310">
        <v>106.2</v>
      </c>
      <c r="L310">
        <v>80.3</v>
      </c>
      <c r="M310">
        <v>83.8</v>
      </c>
      <c r="N310">
        <v>55.7</v>
      </c>
      <c r="O310">
        <v>50.8</v>
      </c>
      <c r="P310">
        <v>43.7</v>
      </c>
      <c r="Q310">
        <v>26.3</v>
      </c>
      <c r="R310">
        <v>18.899999999999999</v>
      </c>
      <c r="S310">
        <v>40.700000000000003</v>
      </c>
      <c r="T310">
        <v>50.6</v>
      </c>
      <c r="U310">
        <v>75.599999999999994</v>
      </c>
      <c r="V310">
        <v>71.099999999999994</v>
      </c>
      <c r="W310">
        <v>71.2</v>
      </c>
      <c r="X310">
        <v>21.7</v>
      </c>
      <c r="Y310">
        <v>29.8</v>
      </c>
      <c r="Z310">
        <v>24.6</v>
      </c>
      <c r="AA310">
        <v>54.8</v>
      </c>
      <c r="AB310">
        <v>36.9</v>
      </c>
      <c r="AC310">
        <v>35.5</v>
      </c>
      <c r="AD310">
        <v>30.4</v>
      </c>
      <c r="AE310">
        <v>43.8</v>
      </c>
      <c r="AF310">
        <v>70</v>
      </c>
      <c r="AG310">
        <v>104.2</v>
      </c>
      <c r="AH310">
        <v>111.4</v>
      </c>
      <c r="AI310">
        <v>118.9</v>
      </c>
      <c r="AJ310">
        <v>80.7</v>
      </c>
      <c r="AK310">
        <v>79.2</v>
      </c>
      <c r="AL310">
        <v>46</v>
      </c>
      <c r="AM310">
        <v>26.2</v>
      </c>
      <c r="AN310">
        <v>45.7</v>
      </c>
      <c r="AO310">
        <v>72.099999999999994</v>
      </c>
      <c r="AP310">
        <v>10104.6</v>
      </c>
      <c r="AQ310">
        <v>109.7</v>
      </c>
      <c r="AR310">
        <v>107.8</v>
      </c>
      <c r="AS310">
        <v>59</v>
      </c>
      <c r="AT310">
        <v>52.1</v>
      </c>
      <c r="AU310">
        <v>46</v>
      </c>
      <c r="AV310">
        <v>35.1</v>
      </c>
      <c r="AW310">
        <v>36.9</v>
      </c>
      <c r="AX310">
        <v>31.9</v>
      </c>
      <c r="AY310">
        <v>46.3</v>
      </c>
      <c r="AZ310">
        <v>81.099999999999994</v>
      </c>
      <c r="BA310">
        <v>85.9</v>
      </c>
      <c r="BB310">
        <v>97.2</v>
      </c>
      <c r="BC310">
        <v>105.1</v>
      </c>
      <c r="BD310">
        <v>105.4</v>
      </c>
      <c r="BE310">
        <v>49.9</v>
      </c>
      <c r="BF310">
        <v>55.2</v>
      </c>
      <c r="BG310">
        <v>30.9</v>
      </c>
      <c r="BH310">
        <v>24.2</v>
      </c>
      <c r="BI310">
        <v>14.6</v>
      </c>
      <c r="BJ310">
        <v>4.9000000000000004</v>
      </c>
      <c r="BK310">
        <v>31.3</v>
      </c>
      <c r="BL310">
        <v>36.1</v>
      </c>
      <c r="BM310">
        <v>51.4</v>
      </c>
      <c r="BN310">
        <v>54.4</v>
      </c>
      <c r="BO310">
        <v>65.8</v>
      </c>
      <c r="BP310">
        <v>55.7</v>
      </c>
      <c r="BQ310">
        <v>26.4</v>
      </c>
      <c r="BR310">
        <v>29.6</v>
      </c>
      <c r="BS310">
        <v>12.6</v>
      </c>
      <c r="BT310">
        <v>9.6999999999999993</v>
      </c>
      <c r="BU310">
        <v>14.4</v>
      </c>
      <c r="BV310">
        <v>13.4</v>
      </c>
      <c r="BW310">
        <v>49</v>
      </c>
      <c r="BX310">
        <v>76.900000000000006</v>
      </c>
      <c r="BY310">
        <v>-100</v>
      </c>
    </row>
    <row r="311" spans="2:77" x14ac:dyDescent="0.15">
      <c r="B311">
        <v>10</v>
      </c>
      <c r="C311">
        <v>25</v>
      </c>
      <c r="D311">
        <v>47.9</v>
      </c>
      <c r="E311">
        <v>48.4</v>
      </c>
      <c r="F311">
        <v>32.1</v>
      </c>
      <c r="G311">
        <v>22.9</v>
      </c>
      <c r="H311">
        <v>30.2</v>
      </c>
      <c r="I311">
        <v>44.8</v>
      </c>
      <c r="J311">
        <v>116.3</v>
      </c>
      <c r="K311">
        <v>115.3</v>
      </c>
      <c r="L311">
        <v>80.7</v>
      </c>
      <c r="M311">
        <v>84.9</v>
      </c>
      <c r="N311">
        <v>56</v>
      </c>
      <c r="O311">
        <v>53.9</v>
      </c>
      <c r="P311">
        <v>43.1</v>
      </c>
      <c r="Q311">
        <v>26.7</v>
      </c>
      <c r="R311">
        <v>16.3</v>
      </c>
      <c r="S311">
        <v>41.3</v>
      </c>
      <c r="T311">
        <v>51.9</v>
      </c>
      <c r="U311">
        <v>72</v>
      </c>
      <c r="V311">
        <v>77.599999999999994</v>
      </c>
      <c r="W311">
        <v>69.099999999999994</v>
      </c>
      <c r="X311">
        <v>22.3</v>
      </c>
      <c r="Y311">
        <v>29.9</v>
      </c>
      <c r="Z311">
        <v>23.4</v>
      </c>
      <c r="AA311">
        <v>54.5</v>
      </c>
      <c r="AB311">
        <v>36.799999999999997</v>
      </c>
      <c r="AC311">
        <v>34.4</v>
      </c>
      <c r="AD311">
        <v>29.3</v>
      </c>
      <c r="AE311">
        <v>47.8</v>
      </c>
      <c r="AF311">
        <v>68</v>
      </c>
      <c r="AG311">
        <v>104</v>
      </c>
      <c r="AH311">
        <v>106.2</v>
      </c>
      <c r="AI311">
        <v>117.1</v>
      </c>
      <c r="AJ311">
        <v>80.599999999999994</v>
      </c>
      <c r="AK311">
        <v>77.900000000000006</v>
      </c>
      <c r="AL311">
        <v>45.1</v>
      </c>
      <c r="AM311">
        <v>28.6</v>
      </c>
      <c r="AN311">
        <v>47.6</v>
      </c>
      <c r="AO311">
        <v>73.599999999999994</v>
      </c>
      <c r="AP311">
        <v>10130.5</v>
      </c>
      <c r="AQ311">
        <v>110.6</v>
      </c>
      <c r="AR311">
        <v>106.9</v>
      </c>
      <c r="AS311">
        <v>56.9</v>
      </c>
      <c r="AT311">
        <v>57.7</v>
      </c>
      <c r="AU311">
        <v>42.8</v>
      </c>
      <c r="AV311">
        <v>33.6</v>
      </c>
      <c r="AW311">
        <v>34.1</v>
      </c>
      <c r="AX311">
        <v>41.3</v>
      </c>
      <c r="AY311">
        <v>39</v>
      </c>
      <c r="AZ311">
        <v>80.7</v>
      </c>
      <c r="BA311">
        <v>85.8</v>
      </c>
      <c r="BB311">
        <v>97</v>
      </c>
      <c r="BC311">
        <v>107</v>
      </c>
      <c r="BD311">
        <v>119.8</v>
      </c>
      <c r="BE311">
        <v>52.4</v>
      </c>
      <c r="BF311">
        <v>55.5</v>
      </c>
      <c r="BG311">
        <v>31.2</v>
      </c>
      <c r="BH311">
        <v>24</v>
      </c>
      <c r="BI311">
        <v>13.7</v>
      </c>
      <c r="BJ311">
        <v>5.0999999999999996</v>
      </c>
      <c r="BK311">
        <v>31.5</v>
      </c>
      <c r="BL311">
        <v>58.2</v>
      </c>
      <c r="BM311">
        <v>49.6</v>
      </c>
      <c r="BN311">
        <v>55</v>
      </c>
      <c r="BO311">
        <v>68.5</v>
      </c>
      <c r="BP311">
        <v>59.7</v>
      </c>
      <c r="BQ311">
        <v>29.2</v>
      </c>
      <c r="BR311">
        <v>29.4</v>
      </c>
      <c r="BS311">
        <v>11.8</v>
      </c>
      <c r="BT311">
        <v>11</v>
      </c>
      <c r="BU311">
        <v>15.5</v>
      </c>
      <c r="BV311">
        <v>15</v>
      </c>
      <c r="BW311">
        <v>49.5</v>
      </c>
      <c r="BX311">
        <v>75.099999999999994</v>
      </c>
      <c r="BY311">
        <v>-100</v>
      </c>
    </row>
    <row r="312" spans="2:77" x14ac:dyDescent="0.15">
      <c r="B312">
        <v>10</v>
      </c>
      <c r="C312">
        <v>26</v>
      </c>
      <c r="D312">
        <v>50.6</v>
      </c>
      <c r="E312">
        <v>44.1</v>
      </c>
      <c r="F312">
        <v>35.299999999999997</v>
      </c>
      <c r="G312">
        <v>26.4</v>
      </c>
      <c r="H312">
        <v>32.4</v>
      </c>
      <c r="I312">
        <v>44.9</v>
      </c>
      <c r="J312">
        <v>110.4</v>
      </c>
      <c r="K312">
        <v>105.7</v>
      </c>
      <c r="L312">
        <v>82.4</v>
      </c>
      <c r="M312">
        <v>89.1</v>
      </c>
      <c r="N312">
        <v>52.7</v>
      </c>
      <c r="O312">
        <v>52.8</v>
      </c>
      <c r="P312">
        <v>43.1</v>
      </c>
      <c r="Q312">
        <v>27.6</v>
      </c>
      <c r="R312">
        <v>16.399999999999999</v>
      </c>
      <c r="S312">
        <v>51.5</v>
      </c>
      <c r="T312">
        <v>50.3</v>
      </c>
      <c r="U312">
        <v>72.400000000000006</v>
      </c>
      <c r="V312">
        <v>73.2</v>
      </c>
      <c r="W312">
        <v>68</v>
      </c>
      <c r="X312">
        <v>20.9</v>
      </c>
      <c r="Y312">
        <v>32.700000000000003</v>
      </c>
      <c r="Z312">
        <v>22.8</v>
      </c>
      <c r="AA312">
        <v>53.1</v>
      </c>
      <c r="AB312">
        <v>36.200000000000003</v>
      </c>
      <c r="AC312">
        <v>34.299999999999997</v>
      </c>
      <c r="AD312">
        <v>29.8</v>
      </c>
      <c r="AE312">
        <v>48.1</v>
      </c>
      <c r="AF312">
        <v>68.900000000000006</v>
      </c>
      <c r="AG312">
        <v>104.9</v>
      </c>
      <c r="AH312">
        <v>104.5</v>
      </c>
      <c r="AI312">
        <v>122.1</v>
      </c>
      <c r="AJ312">
        <v>81.099999999999994</v>
      </c>
      <c r="AK312">
        <v>84</v>
      </c>
      <c r="AL312">
        <v>43.7</v>
      </c>
      <c r="AM312">
        <v>34.200000000000003</v>
      </c>
      <c r="AN312">
        <v>47.2</v>
      </c>
      <c r="AO312">
        <v>73.8</v>
      </c>
      <c r="AP312">
        <v>158.19999999999999</v>
      </c>
      <c r="AQ312">
        <v>116.6</v>
      </c>
      <c r="AR312">
        <v>110.4</v>
      </c>
      <c r="AS312">
        <v>54.2</v>
      </c>
      <c r="AT312">
        <v>61</v>
      </c>
      <c r="AU312">
        <v>41.4</v>
      </c>
      <c r="AV312">
        <v>32.200000000000003</v>
      </c>
      <c r="AW312">
        <v>31.4</v>
      </c>
      <c r="AX312">
        <v>41.1</v>
      </c>
      <c r="AY312">
        <v>36.6</v>
      </c>
      <c r="AZ312">
        <v>78.7</v>
      </c>
      <c r="BA312">
        <v>85.4</v>
      </c>
      <c r="BB312">
        <v>98.8</v>
      </c>
      <c r="BC312">
        <v>106.2</v>
      </c>
      <c r="BD312">
        <v>117.4</v>
      </c>
      <c r="BE312">
        <v>53.9</v>
      </c>
      <c r="BF312">
        <v>56</v>
      </c>
      <c r="BG312">
        <v>29.3</v>
      </c>
      <c r="BH312">
        <v>25.7</v>
      </c>
      <c r="BI312">
        <v>14</v>
      </c>
      <c r="BJ312">
        <v>4.0999999999999996</v>
      </c>
      <c r="BK312">
        <v>30</v>
      </c>
      <c r="BL312">
        <v>52.4</v>
      </c>
      <c r="BM312">
        <v>50.9</v>
      </c>
      <c r="BN312">
        <v>50.8</v>
      </c>
      <c r="BO312">
        <v>67.099999999999994</v>
      </c>
      <c r="BP312">
        <v>61.9</v>
      </c>
      <c r="BQ312">
        <v>33.9</v>
      </c>
      <c r="BR312">
        <v>25.8</v>
      </c>
      <c r="BS312">
        <v>11.1</v>
      </c>
      <c r="BT312">
        <v>11.5</v>
      </c>
      <c r="BU312">
        <v>15.8</v>
      </c>
      <c r="BV312">
        <v>16.5</v>
      </c>
      <c r="BW312">
        <v>50</v>
      </c>
      <c r="BX312">
        <v>73.8</v>
      </c>
      <c r="BY312">
        <v>-100</v>
      </c>
    </row>
    <row r="313" spans="2:77" x14ac:dyDescent="0.15">
      <c r="B313">
        <v>10</v>
      </c>
      <c r="C313">
        <v>27</v>
      </c>
      <c r="D313">
        <v>48.6</v>
      </c>
      <c r="E313">
        <v>44.3</v>
      </c>
      <c r="F313">
        <v>33.799999999999997</v>
      </c>
      <c r="G313">
        <v>26.4</v>
      </c>
      <c r="H313">
        <v>30</v>
      </c>
      <c r="I313">
        <v>41.8</v>
      </c>
      <c r="J313">
        <v>102</v>
      </c>
      <c r="K313">
        <v>99.2</v>
      </c>
      <c r="L313">
        <v>80.599999999999994</v>
      </c>
      <c r="M313">
        <v>86.7</v>
      </c>
      <c r="N313">
        <v>51.8</v>
      </c>
      <c r="O313">
        <v>52.6</v>
      </c>
      <c r="P313">
        <v>43.4</v>
      </c>
      <c r="Q313">
        <v>27.5</v>
      </c>
      <c r="R313">
        <v>18.100000000000001</v>
      </c>
      <c r="S313">
        <v>56.9</v>
      </c>
      <c r="T313">
        <v>53.4</v>
      </c>
      <c r="U313">
        <v>78.099999999999994</v>
      </c>
      <c r="V313">
        <v>74.599999999999994</v>
      </c>
      <c r="W313">
        <v>66.2</v>
      </c>
      <c r="X313">
        <v>22.6</v>
      </c>
      <c r="Y313">
        <v>33.5</v>
      </c>
      <c r="Z313">
        <v>21.6</v>
      </c>
      <c r="AA313">
        <v>53.8</v>
      </c>
      <c r="AB313">
        <v>32.4</v>
      </c>
      <c r="AC313">
        <v>32.9</v>
      </c>
      <c r="AD313">
        <v>30.2</v>
      </c>
      <c r="AE313">
        <v>54.5</v>
      </c>
      <c r="AF313">
        <v>69.3</v>
      </c>
      <c r="AG313">
        <v>102.9</v>
      </c>
      <c r="AH313">
        <v>105.7</v>
      </c>
      <c r="AI313">
        <v>123.7</v>
      </c>
      <c r="AJ313">
        <v>83.3</v>
      </c>
      <c r="AK313">
        <v>82.2</v>
      </c>
      <c r="AL313">
        <v>43.2</v>
      </c>
      <c r="AM313">
        <v>31.4</v>
      </c>
      <c r="AN313">
        <v>45.5</v>
      </c>
      <c r="AO313">
        <v>75.3</v>
      </c>
      <c r="AP313">
        <v>168</v>
      </c>
      <c r="AQ313">
        <v>120.5</v>
      </c>
      <c r="AR313">
        <v>109.8</v>
      </c>
      <c r="AS313">
        <v>59.7</v>
      </c>
      <c r="AT313">
        <v>56.7</v>
      </c>
      <c r="AU313">
        <v>39.1</v>
      </c>
      <c r="AV313">
        <v>33.9</v>
      </c>
      <c r="AW313">
        <v>29.1</v>
      </c>
      <c r="AX313">
        <v>39.200000000000003</v>
      </c>
      <c r="AY313">
        <v>33.6</v>
      </c>
      <c r="AZ313">
        <v>74.900000000000006</v>
      </c>
      <c r="BA313">
        <v>85.3</v>
      </c>
      <c r="BB313">
        <v>98.6</v>
      </c>
      <c r="BC313">
        <v>105</v>
      </c>
      <c r="BD313">
        <v>113.5</v>
      </c>
      <c r="BE313">
        <v>53.6</v>
      </c>
      <c r="BF313">
        <v>55.6</v>
      </c>
      <c r="BG313">
        <v>29.8</v>
      </c>
      <c r="BH313">
        <v>24.3</v>
      </c>
      <c r="BI313">
        <v>13.8</v>
      </c>
      <c r="BJ313">
        <v>3</v>
      </c>
      <c r="BK313">
        <v>28.9</v>
      </c>
      <c r="BL313">
        <v>49.6</v>
      </c>
      <c r="BM313">
        <v>50.8</v>
      </c>
      <c r="BN313">
        <v>48.9</v>
      </c>
      <c r="BO313">
        <v>69.3</v>
      </c>
      <c r="BP313">
        <v>59.1</v>
      </c>
      <c r="BQ313">
        <v>34.4</v>
      </c>
      <c r="BR313">
        <v>25</v>
      </c>
      <c r="BS313">
        <v>11.9</v>
      </c>
      <c r="BT313">
        <v>12.4</v>
      </c>
      <c r="BU313">
        <v>13.9</v>
      </c>
      <c r="BV313">
        <v>17.5</v>
      </c>
      <c r="BW313">
        <v>47.5</v>
      </c>
      <c r="BX313">
        <v>73.8</v>
      </c>
      <c r="BY313">
        <v>-100</v>
      </c>
    </row>
    <row r="314" spans="2:77" x14ac:dyDescent="0.15">
      <c r="B314">
        <v>10</v>
      </c>
      <c r="C314">
        <v>28</v>
      </c>
      <c r="D314">
        <v>49.1</v>
      </c>
      <c r="E314">
        <v>42.9</v>
      </c>
      <c r="F314">
        <v>37.700000000000003</v>
      </c>
      <c r="G314">
        <v>26.5</v>
      </c>
      <c r="H314">
        <v>29.4</v>
      </c>
      <c r="I314">
        <v>41.6</v>
      </c>
      <c r="J314">
        <v>101.9</v>
      </c>
      <c r="K314">
        <v>92.6</v>
      </c>
      <c r="L314">
        <v>85.4</v>
      </c>
      <c r="M314">
        <v>86.3</v>
      </c>
      <c r="N314">
        <v>53.9</v>
      </c>
      <c r="O314">
        <v>52.6</v>
      </c>
      <c r="P314">
        <v>45.2</v>
      </c>
      <c r="Q314">
        <v>27.9</v>
      </c>
      <c r="R314">
        <v>18.600000000000001</v>
      </c>
      <c r="S314">
        <v>54.8</v>
      </c>
      <c r="T314">
        <v>59.7</v>
      </c>
      <c r="U314">
        <v>74.8</v>
      </c>
      <c r="V314">
        <v>74.7</v>
      </c>
      <c r="W314">
        <v>71.2</v>
      </c>
      <c r="X314">
        <v>29.9</v>
      </c>
      <c r="Y314">
        <v>36.200000000000003</v>
      </c>
      <c r="Z314">
        <v>22.3</v>
      </c>
      <c r="AA314">
        <v>57.7</v>
      </c>
      <c r="AB314">
        <v>30.7</v>
      </c>
      <c r="AC314">
        <v>32.200000000000003</v>
      </c>
      <c r="AD314">
        <v>30.8</v>
      </c>
      <c r="AE314">
        <v>55.4</v>
      </c>
      <c r="AF314">
        <v>69.8</v>
      </c>
      <c r="AG314">
        <v>101.1</v>
      </c>
      <c r="AH314">
        <v>105.7</v>
      </c>
      <c r="AI314">
        <v>121.3</v>
      </c>
      <c r="AJ314">
        <v>83.2</v>
      </c>
      <c r="AK314">
        <v>80.3</v>
      </c>
      <c r="AL314">
        <v>43.2</v>
      </c>
      <c r="AM314">
        <v>30.7</v>
      </c>
      <c r="AN314">
        <v>45.8</v>
      </c>
      <c r="AO314">
        <v>73.7</v>
      </c>
      <c r="AP314">
        <v>165.6</v>
      </c>
      <c r="AQ314">
        <v>119</v>
      </c>
      <c r="AR314">
        <v>134.1</v>
      </c>
      <c r="AS314">
        <v>59.1</v>
      </c>
      <c r="AT314">
        <v>56.3</v>
      </c>
      <c r="AU314">
        <v>36.700000000000003</v>
      </c>
      <c r="AV314">
        <v>34.799999999999997</v>
      </c>
      <c r="AW314">
        <v>32.299999999999997</v>
      </c>
      <c r="AX314">
        <v>35.9</v>
      </c>
      <c r="AY314">
        <v>34.700000000000003</v>
      </c>
      <c r="AZ314">
        <v>72.8</v>
      </c>
      <c r="BA314">
        <v>93</v>
      </c>
      <c r="BB314">
        <v>103.9</v>
      </c>
      <c r="BC314">
        <v>103</v>
      </c>
      <c r="BD314">
        <v>10110.799999999999</v>
      </c>
      <c r="BE314">
        <v>53.6</v>
      </c>
      <c r="BF314">
        <v>55.5</v>
      </c>
      <c r="BG314">
        <v>30.7</v>
      </c>
      <c r="BH314">
        <v>22.9</v>
      </c>
      <c r="BI314">
        <v>15.6</v>
      </c>
      <c r="BJ314">
        <v>4.2</v>
      </c>
      <c r="BK314">
        <v>28.8</v>
      </c>
      <c r="BL314">
        <v>45</v>
      </c>
      <c r="BM314">
        <v>51.6</v>
      </c>
      <c r="BN314">
        <v>48.6</v>
      </c>
      <c r="BO314">
        <v>73</v>
      </c>
      <c r="BP314">
        <v>58</v>
      </c>
      <c r="BQ314">
        <v>34.6</v>
      </c>
      <c r="BR314">
        <v>26.1</v>
      </c>
      <c r="BS314">
        <v>11.1</v>
      </c>
      <c r="BT314">
        <v>12.9</v>
      </c>
      <c r="BU314">
        <v>13</v>
      </c>
      <c r="BV314">
        <v>13.6</v>
      </c>
      <c r="BW314">
        <v>46.5</v>
      </c>
      <c r="BX314">
        <v>76.3</v>
      </c>
      <c r="BY314">
        <v>-100</v>
      </c>
    </row>
    <row r="315" spans="2:77" x14ac:dyDescent="0.15">
      <c r="B315">
        <v>10</v>
      </c>
      <c r="C315">
        <v>29</v>
      </c>
      <c r="D315">
        <v>43.1</v>
      </c>
      <c r="E315">
        <v>39.700000000000003</v>
      </c>
      <c r="F315">
        <v>38.4</v>
      </c>
      <c r="G315">
        <v>26.5</v>
      </c>
      <c r="H315">
        <v>31.9</v>
      </c>
      <c r="I315">
        <v>41.7</v>
      </c>
      <c r="J315">
        <v>103.5</v>
      </c>
      <c r="K315">
        <v>84.1</v>
      </c>
      <c r="L315">
        <v>85.7</v>
      </c>
      <c r="M315">
        <v>85.6</v>
      </c>
      <c r="N315">
        <v>58.1</v>
      </c>
      <c r="O315">
        <v>51.3</v>
      </c>
      <c r="P315">
        <v>48.5</v>
      </c>
      <c r="Q315">
        <v>27.2</v>
      </c>
      <c r="R315">
        <v>17.5</v>
      </c>
      <c r="S315">
        <v>49.4</v>
      </c>
      <c r="T315">
        <v>68.3</v>
      </c>
      <c r="U315">
        <v>100.8</v>
      </c>
      <c r="V315">
        <v>72.5</v>
      </c>
      <c r="W315">
        <v>73.5</v>
      </c>
      <c r="X315">
        <v>31.9</v>
      </c>
      <c r="Y315">
        <v>37.1</v>
      </c>
      <c r="Z315">
        <v>25.7</v>
      </c>
      <c r="AA315">
        <v>58.4</v>
      </c>
      <c r="AB315">
        <v>29.3</v>
      </c>
      <c r="AC315">
        <v>31.5</v>
      </c>
      <c r="AD315">
        <v>32.799999999999997</v>
      </c>
      <c r="AE315">
        <v>56.5</v>
      </c>
      <c r="AF315">
        <v>71.3</v>
      </c>
      <c r="AG315">
        <v>99.4</v>
      </c>
      <c r="AH315">
        <v>105.1</v>
      </c>
      <c r="AI315">
        <v>126.6</v>
      </c>
      <c r="AJ315">
        <v>84.5</v>
      </c>
      <c r="AK315">
        <v>79.2</v>
      </c>
      <c r="AL315">
        <v>43.1</v>
      </c>
      <c r="AM315">
        <v>30</v>
      </c>
      <c r="AN315">
        <v>46</v>
      </c>
      <c r="AO315">
        <v>72.8</v>
      </c>
      <c r="AP315">
        <v>153.30000000000001</v>
      </c>
      <c r="AQ315">
        <v>118.9</v>
      </c>
      <c r="AR315">
        <v>161.80000000000001</v>
      </c>
      <c r="AS315">
        <v>57.5</v>
      </c>
      <c r="AT315">
        <v>54.5</v>
      </c>
      <c r="AU315">
        <v>40.700000000000003</v>
      </c>
      <c r="AV315">
        <v>35.1</v>
      </c>
      <c r="AW315">
        <v>37.4</v>
      </c>
      <c r="AX315">
        <v>33.4</v>
      </c>
      <c r="AY315">
        <v>35.799999999999997</v>
      </c>
      <c r="AZ315">
        <v>75.599999999999994</v>
      </c>
      <c r="BA315">
        <v>114</v>
      </c>
      <c r="BB315">
        <v>101.5</v>
      </c>
      <c r="BC315">
        <v>100.3</v>
      </c>
      <c r="BD315">
        <v>10162.9</v>
      </c>
      <c r="BE315">
        <v>54.3</v>
      </c>
      <c r="BF315">
        <v>53.8</v>
      </c>
      <c r="BG315">
        <v>31.2</v>
      </c>
      <c r="BH315">
        <v>21.8</v>
      </c>
      <c r="BI315">
        <v>17.399999999999999</v>
      </c>
      <c r="BJ315">
        <v>6.4</v>
      </c>
      <c r="BK315">
        <v>26.3</v>
      </c>
      <c r="BL315">
        <v>40.1</v>
      </c>
      <c r="BM315">
        <v>51.4</v>
      </c>
      <c r="BN315">
        <v>50.9</v>
      </c>
      <c r="BO315">
        <v>70.599999999999994</v>
      </c>
      <c r="BP315">
        <v>57.3</v>
      </c>
      <c r="BQ315">
        <v>35.1</v>
      </c>
      <c r="BR315">
        <v>25.2</v>
      </c>
      <c r="BS315">
        <v>10.9</v>
      </c>
      <c r="BT315">
        <v>12.5</v>
      </c>
      <c r="BU315">
        <v>11.9</v>
      </c>
      <c r="BV315">
        <v>14.7</v>
      </c>
      <c r="BW315">
        <v>44.4</v>
      </c>
      <c r="BX315">
        <v>79.900000000000006</v>
      </c>
      <c r="BY315">
        <v>-100</v>
      </c>
    </row>
    <row r="316" spans="2:77" x14ac:dyDescent="0.15">
      <c r="B316">
        <v>10</v>
      </c>
      <c r="C316">
        <v>30</v>
      </c>
      <c r="D316">
        <v>46.2</v>
      </c>
      <c r="E316">
        <v>38.9</v>
      </c>
      <c r="F316">
        <v>38.5</v>
      </c>
      <c r="G316">
        <v>25.6</v>
      </c>
      <c r="H316">
        <v>31.4</v>
      </c>
      <c r="I316">
        <v>41.5</v>
      </c>
      <c r="J316">
        <v>105.7</v>
      </c>
      <c r="K316">
        <v>80.400000000000006</v>
      </c>
      <c r="L316">
        <v>93.4</v>
      </c>
      <c r="M316">
        <v>80.900000000000006</v>
      </c>
      <c r="N316">
        <v>58.2</v>
      </c>
      <c r="O316">
        <v>49.3</v>
      </c>
      <c r="P316">
        <v>62.1</v>
      </c>
      <c r="Q316">
        <v>26.6</v>
      </c>
      <c r="R316">
        <v>17</v>
      </c>
      <c r="S316">
        <v>42.8</v>
      </c>
      <c r="T316">
        <v>77.400000000000006</v>
      </c>
      <c r="U316">
        <v>124</v>
      </c>
      <c r="V316">
        <v>70.2</v>
      </c>
      <c r="W316">
        <v>73.3</v>
      </c>
      <c r="X316">
        <v>31.9</v>
      </c>
      <c r="Y316">
        <v>41.6</v>
      </c>
      <c r="Z316">
        <v>27.3</v>
      </c>
      <c r="AA316">
        <v>57.9</v>
      </c>
      <c r="AB316">
        <v>28</v>
      </c>
      <c r="AC316">
        <v>30.8</v>
      </c>
      <c r="AD316">
        <v>34.799999999999997</v>
      </c>
      <c r="AE316">
        <v>57.5</v>
      </c>
      <c r="AF316">
        <v>70.8</v>
      </c>
      <c r="AG316">
        <v>95.7</v>
      </c>
      <c r="AH316">
        <v>102.9</v>
      </c>
      <c r="AI316">
        <v>129.1</v>
      </c>
      <c r="AJ316">
        <v>80.900000000000006</v>
      </c>
      <c r="AK316">
        <v>77</v>
      </c>
      <c r="AL316">
        <v>44.6</v>
      </c>
      <c r="AM316">
        <v>29.7</v>
      </c>
      <c r="AN316">
        <v>45.8</v>
      </c>
      <c r="AO316">
        <v>70.2</v>
      </c>
      <c r="AP316">
        <v>141.80000000000001</v>
      </c>
      <c r="AQ316">
        <v>122.3</v>
      </c>
      <c r="AR316">
        <v>148.19999999999999</v>
      </c>
      <c r="AS316">
        <v>57</v>
      </c>
      <c r="AT316">
        <v>52.8</v>
      </c>
      <c r="AU316">
        <v>46.3</v>
      </c>
      <c r="AV316">
        <v>36.700000000000003</v>
      </c>
      <c r="AW316">
        <v>37.5</v>
      </c>
      <c r="AX316">
        <v>29.7</v>
      </c>
      <c r="AY316">
        <v>36.1</v>
      </c>
      <c r="AZ316">
        <v>77.099999999999994</v>
      </c>
      <c r="BA316">
        <v>109.5</v>
      </c>
      <c r="BB316">
        <v>98</v>
      </c>
      <c r="BC316">
        <v>99.6</v>
      </c>
      <c r="BD316">
        <v>10198.700000000001</v>
      </c>
      <c r="BE316">
        <v>54.3</v>
      </c>
      <c r="BF316">
        <v>53.2</v>
      </c>
      <c r="BG316">
        <v>31.3</v>
      </c>
      <c r="BH316">
        <v>21.5</v>
      </c>
      <c r="BI316">
        <v>17.8</v>
      </c>
      <c r="BJ316">
        <v>5.5</v>
      </c>
      <c r="BK316">
        <v>26.5</v>
      </c>
      <c r="BL316">
        <v>38</v>
      </c>
      <c r="BM316">
        <v>52.3</v>
      </c>
      <c r="BN316">
        <v>57</v>
      </c>
      <c r="BO316">
        <v>66.599999999999994</v>
      </c>
      <c r="BP316">
        <v>57.4</v>
      </c>
      <c r="BQ316">
        <v>35</v>
      </c>
      <c r="BR316">
        <v>21.7</v>
      </c>
      <c r="BS316">
        <v>11.6</v>
      </c>
      <c r="BT316">
        <v>13.7</v>
      </c>
      <c r="BU316">
        <v>11.9</v>
      </c>
      <c r="BV316">
        <v>13.4</v>
      </c>
      <c r="BW316">
        <v>43.7</v>
      </c>
      <c r="BX316">
        <v>81.599999999999994</v>
      </c>
      <c r="BY316">
        <v>-100</v>
      </c>
    </row>
    <row r="317" spans="2:77" x14ac:dyDescent="0.15">
      <c r="B317">
        <v>10</v>
      </c>
      <c r="C317">
        <v>31</v>
      </c>
      <c r="D317">
        <v>43.7</v>
      </c>
      <c r="E317">
        <v>41.4</v>
      </c>
      <c r="F317">
        <v>40.200000000000003</v>
      </c>
      <c r="G317">
        <v>26.3</v>
      </c>
      <c r="H317">
        <v>31.8</v>
      </c>
      <c r="I317">
        <v>40.6</v>
      </c>
      <c r="J317">
        <v>106.8</v>
      </c>
      <c r="K317">
        <v>80.599999999999994</v>
      </c>
      <c r="L317">
        <v>92</v>
      </c>
      <c r="M317">
        <v>79.099999999999994</v>
      </c>
      <c r="N317">
        <v>55.1</v>
      </c>
      <c r="O317">
        <v>45.4</v>
      </c>
      <c r="P317">
        <v>63.1</v>
      </c>
      <c r="Q317">
        <v>25.5</v>
      </c>
      <c r="R317">
        <v>17</v>
      </c>
      <c r="S317">
        <v>41.9</v>
      </c>
      <c r="T317">
        <v>75.400000000000006</v>
      </c>
      <c r="U317">
        <v>115.1</v>
      </c>
      <c r="V317">
        <v>68.5</v>
      </c>
      <c r="W317">
        <v>72.900000000000006</v>
      </c>
      <c r="X317">
        <v>31.6</v>
      </c>
      <c r="Y317">
        <v>49.7</v>
      </c>
      <c r="Z317">
        <v>30.3</v>
      </c>
      <c r="AA317">
        <v>55.4</v>
      </c>
      <c r="AB317">
        <v>25.1</v>
      </c>
      <c r="AC317">
        <v>31.1</v>
      </c>
      <c r="AD317">
        <v>33.5</v>
      </c>
      <c r="AE317">
        <v>54.5</v>
      </c>
      <c r="AF317">
        <v>70.2</v>
      </c>
      <c r="AG317">
        <v>103.8</v>
      </c>
      <c r="AH317">
        <v>100.9</v>
      </c>
      <c r="AI317">
        <v>132.1</v>
      </c>
      <c r="AJ317">
        <v>77.8</v>
      </c>
      <c r="AK317">
        <v>75.7</v>
      </c>
      <c r="AL317">
        <v>44.9</v>
      </c>
      <c r="AM317">
        <v>29.9</v>
      </c>
      <c r="AN317">
        <v>43.6</v>
      </c>
      <c r="AO317">
        <v>75.400000000000006</v>
      </c>
      <c r="AP317">
        <v>142.1</v>
      </c>
      <c r="AQ317">
        <v>119.6</v>
      </c>
      <c r="AR317">
        <v>140</v>
      </c>
      <c r="AS317">
        <v>53.5</v>
      </c>
      <c r="AT317">
        <v>49.7</v>
      </c>
      <c r="AU317">
        <v>46.4</v>
      </c>
      <c r="AV317">
        <v>36.700000000000003</v>
      </c>
      <c r="AW317">
        <v>35.799999999999997</v>
      </c>
      <c r="AX317">
        <v>29.3</v>
      </c>
      <c r="AY317">
        <v>36.4</v>
      </c>
      <c r="AZ317">
        <v>78.2</v>
      </c>
      <c r="BA317">
        <v>105.2</v>
      </c>
      <c r="BB317">
        <v>94.6</v>
      </c>
      <c r="BC317">
        <v>99.3</v>
      </c>
      <c r="BD317">
        <v>207.5</v>
      </c>
      <c r="BE317">
        <v>53.8</v>
      </c>
      <c r="BF317">
        <v>55.6</v>
      </c>
      <c r="BG317">
        <v>30</v>
      </c>
      <c r="BH317">
        <v>20.6</v>
      </c>
      <c r="BI317">
        <v>19.100000000000001</v>
      </c>
      <c r="BJ317">
        <v>5.4</v>
      </c>
      <c r="BK317">
        <v>30.7</v>
      </c>
      <c r="BL317">
        <v>42.7</v>
      </c>
      <c r="BM317">
        <v>51.9</v>
      </c>
      <c r="BN317">
        <v>57.8</v>
      </c>
      <c r="BO317">
        <v>68.599999999999994</v>
      </c>
      <c r="BP317">
        <v>57.7</v>
      </c>
      <c r="BQ317">
        <v>31.8</v>
      </c>
      <c r="BR317">
        <v>18.3</v>
      </c>
      <c r="BS317">
        <v>10.9</v>
      </c>
      <c r="BT317">
        <v>13.9</v>
      </c>
      <c r="BU317">
        <v>10.6</v>
      </c>
      <c r="BV317">
        <v>17.7</v>
      </c>
      <c r="BW317">
        <v>43.8</v>
      </c>
      <c r="BX317">
        <v>81.400000000000006</v>
      </c>
      <c r="BY317">
        <v>-100</v>
      </c>
    </row>
    <row r="318" spans="2:77" x14ac:dyDescent="0.15">
      <c r="B318">
        <v>11</v>
      </c>
      <c r="C318">
        <v>1</v>
      </c>
      <c r="D318">
        <v>43.3</v>
      </c>
      <c r="E318">
        <v>40.4</v>
      </c>
      <c r="F318">
        <v>40.799999999999997</v>
      </c>
      <c r="G318">
        <v>27.4</v>
      </c>
      <c r="H318">
        <v>33.9</v>
      </c>
      <c r="I318">
        <v>39.1</v>
      </c>
      <c r="J318">
        <v>100.6</v>
      </c>
      <c r="K318">
        <v>79.900000000000006</v>
      </c>
      <c r="L318">
        <v>88.4</v>
      </c>
      <c r="M318">
        <v>84.8</v>
      </c>
      <c r="N318">
        <v>56</v>
      </c>
      <c r="O318">
        <v>47.3</v>
      </c>
      <c r="P318">
        <v>53.2</v>
      </c>
      <c r="Q318">
        <v>24.3</v>
      </c>
      <c r="R318">
        <v>16.600000000000001</v>
      </c>
      <c r="S318">
        <v>39.9</v>
      </c>
      <c r="T318">
        <v>74.099999999999994</v>
      </c>
      <c r="U318">
        <v>119.7</v>
      </c>
      <c r="V318">
        <v>68.2</v>
      </c>
      <c r="W318">
        <v>72.5</v>
      </c>
      <c r="X318">
        <v>30.8</v>
      </c>
      <c r="Y318">
        <v>76.400000000000006</v>
      </c>
      <c r="Z318">
        <v>35.200000000000003</v>
      </c>
      <c r="AA318">
        <v>55.9</v>
      </c>
      <c r="AB318">
        <v>24.7</v>
      </c>
      <c r="AC318">
        <v>29.4</v>
      </c>
      <c r="AD318">
        <v>33.200000000000003</v>
      </c>
      <c r="AE318">
        <v>53.3</v>
      </c>
      <c r="AF318">
        <v>74.099999999999994</v>
      </c>
      <c r="AG318">
        <v>108.4</v>
      </c>
      <c r="AH318">
        <v>98.5</v>
      </c>
      <c r="AI318">
        <v>133.9</v>
      </c>
      <c r="AJ318">
        <v>76.099999999999994</v>
      </c>
      <c r="AK318">
        <v>79.400000000000006</v>
      </c>
      <c r="AL318">
        <v>43.8</v>
      </c>
      <c r="AM318">
        <v>33.1</v>
      </c>
      <c r="AN318">
        <v>44.9</v>
      </c>
      <c r="AO318">
        <v>74.3</v>
      </c>
      <c r="AP318">
        <v>141.1</v>
      </c>
      <c r="AQ318">
        <v>116.8</v>
      </c>
      <c r="AR318">
        <v>151.1</v>
      </c>
      <c r="AS318">
        <v>55.4</v>
      </c>
      <c r="AT318">
        <v>51.4</v>
      </c>
      <c r="AU318">
        <v>45.4</v>
      </c>
      <c r="AV318">
        <v>38</v>
      </c>
      <c r="AW318">
        <v>40.4</v>
      </c>
      <c r="AX318">
        <v>29.5</v>
      </c>
      <c r="AY318">
        <v>35.200000000000003</v>
      </c>
      <c r="AZ318">
        <v>78.2</v>
      </c>
      <c r="BA318">
        <v>108.9</v>
      </c>
      <c r="BB318">
        <v>89.8</v>
      </c>
      <c r="BC318">
        <v>97.3</v>
      </c>
      <c r="BD318">
        <v>187.8</v>
      </c>
      <c r="BE318">
        <v>52.9</v>
      </c>
      <c r="BF318">
        <v>53.2</v>
      </c>
      <c r="BG318">
        <v>30.2</v>
      </c>
      <c r="BH318">
        <v>19.3</v>
      </c>
      <c r="BI318">
        <v>18.2</v>
      </c>
      <c r="BJ318">
        <v>4.5</v>
      </c>
      <c r="BK318">
        <v>33.5</v>
      </c>
      <c r="BL318">
        <v>46.5</v>
      </c>
      <c r="BM318">
        <v>55.9</v>
      </c>
      <c r="BN318">
        <v>57.2</v>
      </c>
      <c r="BO318">
        <v>71.8</v>
      </c>
      <c r="BP318">
        <v>56</v>
      </c>
      <c r="BQ318">
        <v>28.1</v>
      </c>
      <c r="BR318">
        <v>16.5</v>
      </c>
      <c r="BS318">
        <v>10</v>
      </c>
      <c r="BT318">
        <v>14</v>
      </c>
      <c r="BU318">
        <v>9.4</v>
      </c>
      <c r="BV318">
        <v>20</v>
      </c>
      <c r="BW318">
        <v>42.2</v>
      </c>
      <c r="BX318">
        <v>83.8</v>
      </c>
      <c r="BY318">
        <v>-100</v>
      </c>
    </row>
    <row r="319" spans="2:77" x14ac:dyDescent="0.15">
      <c r="B319">
        <v>11</v>
      </c>
      <c r="C319">
        <v>2</v>
      </c>
      <c r="D319">
        <v>46.5</v>
      </c>
      <c r="E319">
        <v>41.5</v>
      </c>
      <c r="F319">
        <v>41.5</v>
      </c>
      <c r="G319">
        <v>26.6</v>
      </c>
      <c r="H319">
        <v>31.9</v>
      </c>
      <c r="I319">
        <v>43.1</v>
      </c>
      <c r="J319">
        <v>101.4</v>
      </c>
      <c r="K319">
        <v>84.3</v>
      </c>
      <c r="L319">
        <v>87.6</v>
      </c>
      <c r="M319">
        <v>85</v>
      </c>
      <c r="N319">
        <v>52.1</v>
      </c>
      <c r="O319">
        <v>46</v>
      </c>
      <c r="P319">
        <v>47.7</v>
      </c>
      <c r="Q319">
        <v>27.4</v>
      </c>
      <c r="R319">
        <v>15.7</v>
      </c>
      <c r="S319">
        <v>41.7</v>
      </c>
      <c r="T319">
        <v>71.099999999999994</v>
      </c>
      <c r="U319">
        <v>125.9</v>
      </c>
      <c r="V319">
        <v>71.2</v>
      </c>
      <c r="W319">
        <v>75.2</v>
      </c>
      <c r="X319">
        <v>29.4</v>
      </c>
      <c r="Y319">
        <v>73.7</v>
      </c>
      <c r="Z319">
        <v>35</v>
      </c>
      <c r="AA319">
        <v>54.6</v>
      </c>
      <c r="AB319">
        <v>30.2</v>
      </c>
      <c r="AC319">
        <v>27.5</v>
      </c>
      <c r="AD319">
        <v>33</v>
      </c>
      <c r="AE319">
        <v>49.3</v>
      </c>
      <c r="AF319">
        <v>73.8</v>
      </c>
      <c r="AG319">
        <v>112.4</v>
      </c>
      <c r="AH319">
        <v>98.5</v>
      </c>
      <c r="AI319">
        <v>127.9</v>
      </c>
      <c r="AJ319">
        <v>79.3</v>
      </c>
      <c r="AK319">
        <v>84.6</v>
      </c>
      <c r="AL319">
        <v>43</v>
      </c>
      <c r="AM319">
        <v>34.1</v>
      </c>
      <c r="AN319">
        <v>42.6</v>
      </c>
      <c r="AO319">
        <v>69.7</v>
      </c>
      <c r="AP319">
        <v>143.9</v>
      </c>
      <c r="AQ319">
        <v>113.9</v>
      </c>
      <c r="AR319">
        <v>132.6</v>
      </c>
      <c r="AS319">
        <v>10069.799999999999</v>
      </c>
      <c r="AT319">
        <v>50.6</v>
      </c>
      <c r="AU319">
        <v>44</v>
      </c>
      <c r="AV319">
        <v>39.200000000000003</v>
      </c>
      <c r="AW319">
        <v>42.5</v>
      </c>
      <c r="AX319">
        <v>30.4</v>
      </c>
      <c r="AY319">
        <v>33.299999999999997</v>
      </c>
      <c r="AZ319">
        <v>74.400000000000006</v>
      </c>
      <c r="BA319">
        <v>108.1</v>
      </c>
      <c r="BB319">
        <v>89.5</v>
      </c>
      <c r="BC319">
        <v>104.8</v>
      </c>
      <c r="BD319">
        <v>10163.200000000001</v>
      </c>
      <c r="BE319">
        <v>51.1</v>
      </c>
      <c r="BF319">
        <v>53.2</v>
      </c>
      <c r="BG319">
        <v>29.5</v>
      </c>
      <c r="BH319">
        <v>19.399999999999999</v>
      </c>
      <c r="BI319">
        <v>17.899999999999999</v>
      </c>
      <c r="BJ319">
        <v>4.5999999999999996</v>
      </c>
      <c r="BK319">
        <v>29.8</v>
      </c>
      <c r="BL319">
        <v>51.9</v>
      </c>
      <c r="BM319">
        <v>54.1</v>
      </c>
      <c r="BN319">
        <v>56.1</v>
      </c>
      <c r="BO319">
        <v>74.5</v>
      </c>
      <c r="BP319">
        <v>55.4</v>
      </c>
      <c r="BQ319">
        <v>29.7</v>
      </c>
      <c r="BR319">
        <v>22</v>
      </c>
      <c r="BS319">
        <v>8.9</v>
      </c>
      <c r="BT319">
        <v>13.5</v>
      </c>
      <c r="BU319">
        <v>8</v>
      </c>
      <c r="BV319">
        <v>21.9</v>
      </c>
      <c r="BW319">
        <v>40.1</v>
      </c>
      <c r="BX319">
        <v>83.3</v>
      </c>
      <c r="BY319">
        <v>-100</v>
      </c>
    </row>
    <row r="320" spans="2:77" x14ac:dyDescent="0.15">
      <c r="B320">
        <v>11</v>
      </c>
      <c r="C320">
        <v>3</v>
      </c>
      <c r="D320">
        <v>50</v>
      </c>
      <c r="E320">
        <v>43.3</v>
      </c>
      <c r="F320">
        <v>38.299999999999997</v>
      </c>
      <c r="G320">
        <v>25.9</v>
      </c>
      <c r="H320">
        <v>33.200000000000003</v>
      </c>
      <c r="I320">
        <v>45.8</v>
      </c>
      <c r="J320">
        <v>103.4</v>
      </c>
      <c r="K320">
        <v>86.5</v>
      </c>
      <c r="L320">
        <v>90.4</v>
      </c>
      <c r="M320">
        <v>87.9</v>
      </c>
      <c r="N320">
        <v>50.5</v>
      </c>
      <c r="O320">
        <v>46.1</v>
      </c>
      <c r="P320">
        <v>46.5</v>
      </c>
      <c r="Q320">
        <v>26</v>
      </c>
      <c r="R320">
        <v>14.8</v>
      </c>
      <c r="S320">
        <v>42.5</v>
      </c>
      <c r="T320">
        <v>68.7</v>
      </c>
      <c r="U320">
        <v>126.6</v>
      </c>
      <c r="V320">
        <v>73.900000000000006</v>
      </c>
      <c r="W320">
        <v>73.3</v>
      </c>
      <c r="X320">
        <v>28.6</v>
      </c>
      <c r="Y320">
        <v>66.8</v>
      </c>
      <c r="Z320">
        <v>30.9</v>
      </c>
      <c r="AA320">
        <v>55.4</v>
      </c>
      <c r="AB320">
        <v>31.4</v>
      </c>
      <c r="AC320">
        <v>25.5</v>
      </c>
      <c r="AD320">
        <v>32</v>
      </c>
      <c r="AE320">
        <v>46.7</v>
      </c>
      <c r="AF320">
        <v>73.900000000000006</v>
      </c>
      <c r="AG320">
        <v>112.4</v>
      </c>
      <c r="AH320">
        <v>98</v>
      </c>
      <c r="AI320">
        <v>123.4</v>
      </c>
      <c r="AJ320">
        <v>79.900000000000006</v>
      </c>
      <c r="AK320">
        <v>81.900000000000006</v>
      </c>
      <c r="AL320">
        <v>42.9</v>
      </c>
      <c r="AM320">
        <v>32</v>
      </c>
      <c r="AN320">
        <v>51</v>
      </c>
      <c r="AO320">
        <v>70.3</v>
      </c>
      <c r="AP320">
        <v>142.19999999999999</v>
      </c>
      <c r="AQ320">
        <v>114.7</v>
      </c>
      <c r="AR320">
        <v>129.1</v>
      </c>
      <c r="AS320">
        <v>10071.5</v>
      </c>
      <c r="AT320">
        <v>48.9</v>
      </c>
      <c r="AU320">
        <v>44.1</v>
      </c>
      <c r="AV320">
        <v>40.700000000000003</v>
      </c>
      <c r="AW320">
        <v>41.8</v>
      </c>
      <c r="AX320">
        <v>31.1</v>
      </c>
      <c r="AY320">
        <v>31.9</v>
      </c>
      <c r="AZ320">
        <v>72.400000000000006</v>
      </c>
      <c r="BA320">
        <v>106.8</v>
      </c>
      <c r="BB320">
        <v>88</v>
      </c>
      <c r="BC320">
        <v>108.5</v>
      </c>
      <c r="BD320">
        <v>10149.5</v>
      </c>
      <c r="BE320">
        <v>54.3</v>
      </c>
      <c r="BF320">
        <v>53.1</v>
      </c>
      <c r="BG320">
        <v>28.5</v>
      </c>
      <c r="BH320">
        <v>18.399999999999999</v>
      </c>
      <c r="BI320">
        <v>16.2</v>
      </c>
      <c r="BJ320">
        <v>6</v>
      </c>
      <c r="BK320">
        <v>28.2</v>
      </c>
      <c r="BL320">
        <v>50.8</v>
      </c>
      <c r="BM320">
        <v>53.2</v>
      </c>
      <c r="BN320">
        <v>53.9</v>
      </c>
      <c r="BO320">
        <v>76.3</v>
      </c>
      <c r="BP320">
        <v>52.6</v>
      </c>
      <c r="BQ320">
        <v>31.8</v>
      </c>
      <c r="BR320">
        <v>23.7</v>
      </c>
      <c r="BS320">
        <v>8.6</v>
      </c>
      <c r="BT320">
        <v>12.9</v>
      </c>
      <c r="BU320">
        <v>6.6</v>
      </c>
      <c r="BV320">
        <v>23.1</v>
      </c>
      <c r="BW320">
        <v>40.799999999999997</v>
      </c>
      <c r="BX320">
        <v>80.2</v>
      </c>
      <c r="BY320">
        <v>-100</v>
      </c>
    </row>
    <row r="321" spans="2:77" x14ac:dyDescent="0.15">
      <c r="B321">
        <v>11</v>
      </c>
      <c r="C321">
        <v>4</v>
      </c>
      <c r="D321">
        <v>51.5</v>
      </c>
      <c r="E321">
        <v>40.799999999999997</v>
      </c>
      <c r="F321">
        <v>32.700000000000003</v>
      </c>
      <c r="G321">
        <v>25.6</v>
      </c>
      <c r="H321">
        <v>31.8</v>
      </c>
      <c r="I321">
        <v>46.3</v>
      </c>
      <c r="J321">
        <v>105.6</v>
      </c>
      <c r="K321">
        <v>83</v>
      </c>
      <c r="L321">
        <v>90.9</v>
      </c>
      <c r="M321">
        <v>84.8</v>
      </c>
      <c r="N321">
        <v>51.5</v>
      </c>
      <c r="O321">
        <v>48.3</v>
      </c>
      <c r="P321">
        <v>46.8</v>
      </c>
      <c r="Q321">
        <v>26.5</v>
      </c>
      <c r="R321">
        <v>21.5</v>
      </c>
      <c r="S321">
        <v>43.5</v>
      </c>
      <c r="T321">
        <v>67.400000000000006</v>
      </c>
      <c r="U321">
        <v>115.9</v>
      </c>
      <c r="V321">
        <v>73.7</v>
      </c>
      <c r="W321">
        <v>70.3</v>
      </c>
      <c r="X321">
        <v>30.1</v>
      </c>
      <c r="Y321">
        <v>59.9</v>
      </c>
      <c r="Z321">
        <v>29.6</v>
      </c>
      <c r="AA321">
        <v>58.2</v>
      </c>
      <c r="AB321">
        <v>32.9</v>
      </c>
      <c r="AC321">
        <v>26.3</v>
      </c>
      <c r="AD321">
        <v>28.8</v>
      </c>
      <c r="AE321">
        <v>42.4</v>
      </c>
      <c r="AF321">
        <v>71.599999999999994</v>
      </c>
      <c r="AG321">
        <v>111.7</v>
      </c>
      <c r="AH321">
        <v>97.8</v>
      </c>
      <c r="AI321">
        <v>119.8</v>
      </c>
      <c r="AJ321">
        <v>80.7</v>
      </c>
      <c r="AK321">
        <v>80</v>
      </c>
      <c r="AL321">
        <v>42.1</v>
      </c>
      <c r="AM321">
        <v>50.4</v>
      </c>
      <c r="AN321">
        <v>53.8</v>
      </c>
      <c r="AO321">
        <v>70.599999999999994</v>
      </c>
      <c r="AP321">
        <v>137.4</v>
      </c>
      <c r="AQ321">
        <v>113.8</v>
      </c>
      <c r="AR321">
        <v>121.3</v>
      </c>
      <c r="AS321">
        <v>74</v>
      </c>
      <c r="AT321">
        <v>53.9</v>
      </c>
      <c r="AU321">
        <v>45.7</v>
      </c>
      <c r="AV321">
        <v>39</v>
      </c>
      <c r="AW321">
        <v>42.1</v>
      </c>
      <c r="AX321">
        <v>27.7</v>
      </c>
      <c r="AY321">
        <v>30.6</v>
      </c>
      <c r="AZ321">
        <v>72.3</v>
      </c>
      <c r="BA321">
        <v>107.4</v>
      </c>
      <c r="BB321">
        <v>10083.200000000001</v>
      </c>
      <c r="BC321">
        <v>106.7</v>
      </c>
      <c r="BD321">
        <v>143.9</v>
      </c>
      <c r="BE321">
        <v>55.7</v>
      </c>
      <c r="BF321">
        <v>52.7</v>
      </c>
      <c r="BG321">
        <v>30.6</v>
      </c>
      <c r="BH321">
        <v>17.8</v>
      </c>
      <c r="BI321">
        <v>15.6</v>
      </c>
      <c r="BJ321">
        <v>4.5</v>
      </c>
      <c r="BK321">
        <v>25.9</v>
      </c>
      <c r="BL321">
        <v>49.1</v>
      </c>
      <c r="BM321">
        <v>52.6</v>
      </c>
      <c r="BN321">
        <v>53</v>
      </c>
      <c r="BO321">
        <v>78.5</v>
      </c>
      <c r="BP321">
        <v>59.6</v>
      </c>
      <c r="BQ321">
        <v>30.8</v>
      </c>
      <c r="BR321">
        <v>24.6</v>
      </c>
      <c r="BS321">
        <v>9.6</v>
      </c>
      <c r="BT321">
        <v>13.2</v>
      </c>
      <c r="BU321">
        <v>7.3</v>
      </c>
      <c r="BV321">
        <v>53.4</v>
      </c>
      <c r="BW321">
        <v>38.700000000000003</v>
      </c>
      <c r="BX321">
        <v>78.2</v>
      </c>
      <c r="BY321">
        <v>-100</v>
      </c>
    </row>
    <row r="322" spans="2:77" x14ac:dyDescent="0.15">
      <c r="B322">
        <v>11</v>
      </c>
      <c r="C322">
        <v>5</v>
      </c>
      <c r="D322">
        <v>55.2</v>
      </c>
      <c r="E322">
        <v>41</v>
      </c>
      <c r="F322">
        <v>29.7</v>
      </c>
      <c r="G322">
        <v>24.6</v>
      </c>
      <c r="H322">
        <v>29.7</v>
      </c>
      <c r="I322">
        <v>46.9</v>
      </c>
      <c r="J322">
        <v>100.1</v>
      </c>
      <c r="K322">
        <v>85.8</v>
      </c>
      <c r="L322">
        <v>88.3</v>
      </c>
      <c r="M322">
        <v>83.8</v>
      </c>
      <c r="N322">
        <v>50.1</v>
      </c>
      <c r="O322">
        <v>49.7</v>
      </c>
      <c r="P322">
        <v>44.8</v>
      </c>
      <c r="Q322">
        <v>24.7</v>
      </c>
      <c r="R322">
        <v>20.9</v>
      </c>
      <c r="S322">
        <v>43.4</v>
      </c>
      <c r="T322">
        <v>66.2</v>
      </c>
      <c r="U322">
        <v>105.2</v>
      </c>
      <c r="V322">
        <v>74.400000000000006</v>
      </c>
      <c r="W322">
        <v>66.099999999999994</v>
      </c>
      <c r="X322">
        <v>30.4</v>
      </c>
      <c r="Y322">
        <v>48.2</v>
      </c>
      <c r="Z322">
        <v>34.299999999999997</v>
      </c>
      <c r="AA322">
        <v>57.4</v>
      </c>
      <c r="AB322">
        <v>40</v>
      </c>
      <c r="AC322">
        <v>27.5</v>
      </c>
      <c r="AD322">
        <v>25</v>
      </c>
      <c r="AE322">
        <v>38.1</v>
      </c>
      <c r="AF322">
        <v>74.8</v>
      </c>
      <c r="AG322">
        <v>110</v>
      </c>
      <c r="AH322">
        <v>98.3</v>
      </c>
      <c r="AI322">
        <v>118.4</v>
      </c>
      <c r="AJ322">
        <v>80</v>
      </c>
      <c r="AK322">
        <v>80.8</v>
      </c>
      <c r="AL322">
        <v>41</v>
      </c>
      <c r="AM322">
        <v>50</v>
      </c>
      <c r="AN322">
        <v>53</v>
      </c>
      <c r="AO322">
        <v>69</v>
      </c>
      <c r="AP322">
        <v>142.4</v>
      </c>
      <c r="AQ322">
        <v>110.3</v>
      </c>
      <c r="AR322">
        <v>116.1</v>
      </c>
      <c r="AS322">
        <v>75.400000000000006</v>
      </c>
      <c r="AT322">
        <v>58.6</v>
      </c>
      <c r="AU322">
        <v>47.6</v>
      </c>
      <c r="AV322">
        <v>39.5</v>
      </c>
      <c r="AW322">
        <v>41.7</v>
      </c>
      <c r="AX322">
        <v>32</v>
      </c>
      <c r="AY322">
        <v>30.1</v>
      </c>
      <c r="AZ322">
        <v>71.7</v>
      </c>
      <c r="BA322">
        <v>103</v>
      </c>
      <c r="BB322">
        <v>10082.799999999999</v>
      </c>
      <c r="BC322">
        <v>113</v>
      </c>
      <c r="BD322">
        <v>135.69999999999999</v>
      </c>
      <c r="BE322">
        <v>56.6</v>
      </c>
      <c r="BF322">
        <v>53.7</v>
      </c>
      <c r="BG322">
        <v>31.3</v>
      </c>
      <c r="BH322">
        <v>17.399999999999999</v>
      </c>
      <c r="BI322">
        <v>15.1</v>
      </c>
      <c r="BJ322">
        <v>5.6</v>
      </c>
      <c r="BK322">
        <v>25.2</v>
      </c>
      <c r="BL322">
        <v>46.8</v>
      </c>
      <c r="BM322">
        <v>52.5</v>
      </c>
      <c r="BN322">
        <v>52.5</v>
      </c>
      <c r="BO322">
        <v>80.7</v>
      </c>
      <c r="BP322">
        <v>58.8</v>
      </c>
      <c r="BQ322">
        <v>25.2</v>
      </c>
      <c r="BR322">
        <v>24.8</v>
      </c>
      <c r="BS322">
        <v>13.3</v>
      </c>
      <c r="BT322">
        <v>12</v>
      </c>
      <c r="BU322">
        <v>6.7</v>
      </c>
      <c r="BV322">
        <v>41.2</v>
      </c>
      <c r="BW322">
        <v>37.5</v>
      </c>
      <c r="BX322">
        <v>84.9</v>
      </c>
      <c r="BY322">
        <v>-100</v>
      </c>
    </row>
    <row r="323" spans="2:77" x14ac:dyDescent="0.15">
      <c r="B323">
        <v>11</v>
      </c>
      <c r="C323">
        <v>6</v>
      </c>
      <c r="D323">
        <v>59.1</v>
      </c>
      <c r="E323">
        <v>39.5</v>
      </c>
      <c r="F323">
        <v>32.200000000000003</v>
      </c>
      <c r="G323">
        <v>23.7</v>
      </c>
      <c r="H323">
        <v>29.7</v>
      </c>
      <c r="I323">
        <v>50</v>
      </c>
      <c r="J323">
        <v>95.1</v>
      </c>
      <c r="K323">
        <v>82.7</v>
      </c>
      <c r="L323">
        <v>87.5</v>
      </c>
      <c r="M323">
        <v>84.2</v>
      </c>
      <c r="N323">
        <v>50.2</v>
      </c>
      <c r="O323">
        <v>49.8</v>
      </c>
      <c r="P323">
        <v>46.6</v>
      </c>
      <c r="Q323">
        <v>24.8</v>
      </c>
      <c r="R323">
        <v>18.100000000000001</v>
      </c>
      <c r="S323">
        <v>42.6</v>
      </c>
      <c r="T323">
        <v>63.8</v>
      </c>
      <c r="U323">
        <v>93.9</v>
      </c>
      <c r="V323">
        <v>75.3</v>
      </c>
      <c r="W323">
        <v>65.599999999999994</v>
      </c>
      <c r="X323">
        <v>28.8</v>
      </c>
      <c r="Y323">
        <v>39</v>
      </c>
      <c r="Z323">
        <v>33.799999999999997</v>
      </c>
      <c r="AA323">
        <v>56.5</v>
      </c>
      <c r="AB323">
        <v>40</v>
      </c>
      <c r="AC323">
        <v>31.4</v>
      </c>
      <c r="AD323">
        <v>24.2</v>
      </c>
      <c r="AE323">
        <v>37.700000000000003</v>
      </c>
      <c r="AF323">
        <v>75.8</v>
      </c>
      <c r="AG323">
        <v>108.9</v>
      </c>
      <c r="AH323">
        <v>101.7</v>
      </c>
      <c r="AI323">
        <v>117.5</v>
      </c>
      <c r="AJ323">
        <v>80.3</v>
      </c>
      <c r="AK323">
        <v>80.900000000000006</v>
      </c>
      <c r="AL323">
        <v>41.9</v>
      </c>
      <c r="AM323">
        <v>49</v>
      </c>
      <c r="AN323">
        <v>51.9</v>
      </c>
      <c r="AO323">
        <v>70.3</v>
      </c>
      <c r="AP323">
        <v>147.5</v>
      </c>
      <c r="AQ323">
        <v>108.4</v>
      </c>
      <c r="AR323">
        <v>110</v>
      </c>
      <c r="AS323">
        <v>72.400000000000006</v>
      </c>
      <c r="AT323">
        <v>58.4</v>
      </c>
      <c r="AU323">
        <v>47.6</v>
      </c>
      <c r="AV323">
        <v>39.799999999999997</v>
      </c>
      <c r="AW323">
        <v>40</v>
      </c>
      <c r="AX323">
        <v>10025.1</v>
      </c>
      <c r="AY323">
        <v>31.4</v>
      </c>
      <c r="AZ323">
        <v>70.900000000000006</v>
      </c>
      <c r="BA323">
        <v>106</v>
      </c>
      <c r="BB323">
        <v>112.5</v>
      </c>
      <c r="BC323">
        <v>111.7</v>
      </c>
      <c r="BD323">
        <v>135.9</v>
      </c>
      <c r="BE323">
        <v>57.9</v>
      </c>
      <c r="BF323">
        <v>54.7</v>
      </c>
      <c r="BG323">
        <v>30.5</v>
      </c>
      <c r="BH323">
        <v>18.5</v>
      </c>
      <c r="BI323">
        <v>14.2</v>
      </c>
      <c r="BJ323">
        <v>6.4</v>
      </c>
      <c r="BK323">
        <v>24.9</v>
      </c>
      <c r="BL323">
        <v>46.8</v>
      </c>
      <c r="BM323">
        <v>51.8</v>
      </c>
      <c r="BN323">
        <v>54.4</v>
      </c>
      <c r="BO323">
        <v>81.7</v>
      </c>
      <c r="BP323">
        <v>59.4</v>
      </c>
      <c r="BQ323">
        <v>21.9</v>
      </c>
      <c r="BR323">
        <v>23.1</v>
      </c>
      <c r="BS323">
        <v>14</v>
      </c>
      <c r="BT323">
        <v>10.3</v>
      </c>
      <c r="BU323">
        <v>8.9</v>
      </c>
      <c r="BV323">
        <v>30.7</v>
      </c>
      <c r="BW323">
        <v>33.9</v>
      </c>
      <c r="BX323">
        <v>96.2</v>
      </c>
      <c r="BY323">
        <v>-100</v>
      </c>
    </row>
    <row r="324" spans="2:77" x14ac:dyDescent="0.15">
      <c r="B324">
        <v>11</v>
      </c>
      <c r="C324">
        <v>7</v>
      </c>
      <c r="D324">
        <v>64.099999999999994</v>
      </c>
      <c r="E324">
        <v>39.200000000000003</v>
      </c>
      <c r="F324">
        <v>35.5</v>
      </c>
      <c r="G324">
        <v>26.1</v>
      </c>
      <c r="H324">
        <v>28.3</v>
      </c>
      <c r="I324">
        <v>48.7</v>
      </c>
      <c r="J324">
        <v>88.5</v>
      </c>
      <c r="K324">
        <v>78</v>
      </c>
      <c r="L324">
        <v>86.1</v>
      </c>
      <c r="M324">
        <v>77.7</v>
      </c>
      <c r="N324">
        <v>51.7</v>
      </c>
      <c r="O324">
        <v>54.6</v>
      </c>
      <c r="P324">
        <v>44.3</v>
      </c>
      <c r="Q324">
        <v>24</v>
      </c>
      <c r="R324">
        <v>16.600000000000001</v>
      </c>
      <c r="S324">
        <v>43.8</v>
      </c>
      <c r="T324">
        <v>63.5</v>
      </c>
      <c r="U324">
        <v>91.8</v>
      </c>
      <c r="V324">
        <v>75.599999999999994</v>
      </c>
      <c r="W324">
        <v>84.3</v>
      </c>
      <c r="X324">
        <v>29.3</v>
      </c>
      <c r="Y324">
        <v>36.4</v>
      </c>
      <c r="Z324">
        <v>30.9</v>
      </c>
      <c r="AA324">
        <v>56.6</v>
      </c>
      <c r="AB324">
        <v>39.1</v>
      </c>
      <c r="AC324">
        <v>32.799999999999997</v>
      </c>
      <c r="AD324">
        <v>23.9</v>
      </c>
      <c r="AE324">
        <v>35.4</v>
      </c>
      <c r="AF324">
        <v>72.8</v>
      </c>
      <c r="AG324">
        <v>105</v>
      </c>
      <c r="AH324">
        <v>103.2</v>
      </c>
      <c r="AI324">
        <v>115.6</v>
      </c>
      <c r="AJ324">
        <v>80.3</v>
      </c>
      <c r="AK324">
        <v>80.599999999999994</v>
      </c>
      <c r="AL324">
        <v>41.8</v>
      </c>
      <c r="AM324">
        <v>45</v>
      </c>
      <c r="AN324">
        <v>53.7</v>
      </c>
      <c r="AO324">
        <v>74.900000000000006</v>
      </c>
      <c r="AP324">
        <v>147</v>
      </c>
      <c r="AQ324">
        <v>108.2</v>
      </c>
      <c r="AR324">
        <v>107.9</v>
      </c>
      <c r="AS324">
        <v>70.2</v>
      </c>
      <c r="AT324">
        <v>57.5</v>
      </c>
      <c r="AU324">
        <v>47</v>
      </c>
      <c r="AV324">
        <v>37.299999999999997</v>
      </c>
      <c r="AW324">
        <v>40</v>
      </c>
      <c r="AX324">
        <v>10037.6</v>
      </c>
      <c r="AY324">
        <v>34</v>
      </c>
      <c r="AZ324">
        <v>71.599999999999994</v>
      </c>
      <c r="BA324">
        <v>124</v>
      </c>
      <c r="BB324">
        <v>113.9</v>
      </c>
      <c r="BC324">
        <v>105.6</v>
      </c>
      <c r="BD324">
        <v>143.30000000000001</v>
      </c>
      <c r="BE324">
        <v>63.9</v>
      </c>
      <c r="BF324">
        <v>55.4</v>
      </c>
      <c r="BG324">
        <v>31.1</v>
      </c>
      <c r="BH324">
        <v>18.399999999999999</v>
      </c>
      <c r="BI324">
        <v>15.7</v>
      </c>
      <c r="BJ324">
        <v>6.7</v>
      </c>
      <c r="BK324">
        <v>24.1</v>
      </c>
      <c r="BL324">
        <v>45</v>
      </c>
      <c r="BM324">
        <v>52.3</v>
      </c>
      <c r="BN324">
        <v>54</v>
      </c>
      <c r="BO324">
        <v>77.5</v>
      </c>
      <c r="BP324">
        <v>69.400000000000006</v>
      </c>
      <c r="BQ324">
        <v>20.7</v>
      </c>
      <c r="BR324">
        <v>22</v>
      </c>
      <c r="BS324">
        <v>14.6</v>
      </c>
      <c r="BT324">
        <v>9.6</v>
      </c>
      <c r="BU324">
        <v>11.4</v>
      </c>
      <c r="BV324">
        <v>25.2</v>
      </c>
      <c r="BW324">
        <v>39.299999999999997</v>
      </c>
      <c r="BX324">
        <v>94.8</v>
      </c>
      <c r="BY324">
        <v>-100</v>
      </c>
    </row>
    <row r="325" spans="2:77" x14ac:dyDescent="0.15">
      <c r="B325">
        <v>11</v>
      </c>
      <c r="C325">
        <v>8</v>
      </c>
      <c r="D325">
        <v>58.4</v>
      </c>
      <c r="E325">
        <v>39.1</v>
      </c>
      <c r="F325">
        <v>37.9</v>
      </c>
      <c r="G325">
        <v>26.2</v>
      </c>
      <c r="H325">
        <v>27.1</v>
      </c>
      <c r="I325">
        <v>47.1</v>
      </c>
      <c r="J325">
        <v>88</v>
      </c>
      <c r="K325">
        <v>77.3</v>
      </c>
      <c r="L325">
        <v>88.4</v>
      </c>
      <c r="M325">
        <v>76.7</v>
      </c>
      <c r="N325">
        <v>51.5</v>
      </c>
      <c r="O325">
        <v>58.6</v>
      </c>
      <c r="P325">
        <v>43.4</v>
      </c>
      <c r="Q325">
        <v>26.4</v>
      </c>
      <c r="R325">
        <v>15.6</v>
      </c>
      <c r="S325">
        <v>42.6</v>
      </c>
      <c r="T325">
        <v>61.7</v>
      </c>
      <c r="U325">
        <v>89.4</v>
      </c>
      <c r="V325">
        <v>76</v>
      </c>
      <c r="W325">
        <v>92.3</v>
      </c>
      <c r="X325">
        <v>28</v>
      </c>
      <c r="Y325">
        <v>34.299999999999997</v>
      </c>
      <c r="Z325">
        <v>29.7</v>
      </c>
      <c r="AA325">
        <v>55</v>
      </c>
      <c r="AB325">
        <v>37.299999999999997</v>
      </c>
      <c r="AC325">
        <v>33.700000000000003</v>
      </c>
      <c r="AD325">
        <v>23.1</v>
      </c>
      <c r="AE325">
        <v>38.5</v>
      </c>
      <c r="AF325">
        <v>75.2</v>
      </c>
      <c r="AG325">
        <v>103.2</v>
      </c>
      <c r="AH325">
        <v>110.5</v>
      </c>
      <c r="AI325">
        <v>118.4</v>
      </c>
      <c r="AJ325">
        <v>83.5</v>
      </c>
      <c r="AK325">
        <v>80</v>
      </c>
      <c r="AL325">
        <v>41.6</v>
      </c>
      <c r="AM325">
        <v>42.9</v>
      </c>
      <c r="AN325">
        <v>53.5</v>
      </c>
      <c r="AO325">
        <v>74.3</v>
      </c>
      <c r="AP325">
        <v>149.4</v>
      </c>
      <c r="AQ325">
        <v>110.5</v>
      </c>
      <c r="AR325">
        <v>125.4</v>
      </c>
      <c r="AS325">
        <v>68.5</v>
      </c>
      <c r="AT325">
        <v>55.3</v>
      </c>
      <c r="AU325">
        <v>45.3</v>
      </c>
      <c r="AV325">
        <v>34.4</v>
      </c>
      <c r="AW325">
        <v>39.9</v>
      </c>
      <c r="AX325">
        <v>39.5</v>
      </c>
      <c r="AY325">
        <v>48</v>
      </c>
      <c r="AZ325">
        <v>73</v>
      </c>
      <c r="BA325">
        <v>115.3</v>
      </c>
      <c r="BB325">
        <v>102.7</v>
      </c>
      <c r="BC325">
        <v>101</v>
      </c>
      <c r="BD325">
        <v>136.69999999999999</v>
      </c>
      <c r="BE325">
        <v>86.7</v>
      </c>
      <c r="BF325">
        <v>54.8</v>
      </c>
      <c r="BG325">
        <v>30.8</v>
      </c>
      <c r="BH325">
        <v>17.2</v>
      </c>
      <c r="BI325">
        <v>18.100000000000001</v>
      </c>
      <c r="BJ325">
        <v>6.2</v>
      </c>
      <c r="BK325">
        <v>24.4</v>
      </c>
      <c r="BL325">
        <v>46.7</v>
      </c>
      <c r="BM325">
        <v>51.3</v>
      </c>
      <c r="BN325">
        <v>54.4</v>
      </c>
      <c r="BO325">
        <v>76.599999999999994</v>
      </c>
      <c r="BP325">
        <v>67.599999999999994</v>
      </c>
      <c r="BQ325">
        <v>21.4</v>
      </c>
      <c r="BR325">
        <v>24.5</v>
      </c>
      <c r="BS325">
        <v>17.100000000000001</v>
      </c>
      <c r="BT325">
        <v>10</v>
      </c>
      <c r="BU325">
        <v>10</v>
      </c>
      <c r="BV325">
        <v>23.3</v>
      </c>
      <c r="BW325">
        <v>45.1</v>
      </c>
      <c r="BX325">
        <v>95.2</v>
      </c>
      <c r="BY325">
        <v>-100</v>
      </c>
    </row>
    <row r="326" spans="2:77" x14ac:dyDescent="0.15">
      <c r="B326">
        <v>11</v>
      </c>
      <c r="C326">
        <v>9</v>
      </c>
      <c r="D326">
        <v>58.3</v>
      </c>
      <c r="E326">
        <v>38.1</v>
      </c>
      <c r="F326">
        <v>38.5</v>
      </c>
      <c r="G326">
        <v>28.8</v>
      </c>
      <c r="H326">
        <v>28.2</v>
      </c>
      <c r="I326">
        <v>47.7</v>
      </c>
      <c r="J326">
        <v>93.8</v>
      </c>
      <c r="K326">
        <v>78.2</v>
      </c>
      <c r="L326">
        <v>91.6</v>
      </c>
      <c r="M326">
        <v>74.7</v>
      </c>
      <c r="N326">
        <v>51.1</v>
      </c>
      <c r="O326">
        <v>52.7</v>
      </c>
      <c r="P326">
        <v>45.7</v>
      </c>
      <c r="Q326">
        <v>27.2</v>
      </c>
      <c r="R326">
        <v>14.7</v>
      </c>
      <c r="S326">
        <v>41.9</v>
      </c>
      <c r="T326">
        <v>59.5</v>
      </c>
      <c r="U326">
        <v>83.9</v>
      </c>
      <c r="V326">
        <v>87.1</v>
      </c>
      <c r="W326">
        <v>93.9</v>
      </c>
      <c r="X326">
        <v>25.2</v>
      </c>
      <c r="Y326">
        <v>34.799999999999997</v>
      </c>
      <c r="Z326">
        <v>29.1</v>
      </c>
      <c r="AA326">
        <v>54.4</v>
      </c>
      <c r="AB326">
        <v>32.700000000000003</v>
      </c>
      <c r="AC326">
        <v>34.9</v>
      </c>
      <c r="AD326">
        <v>21.5</v>
      </c>
      <c r="AE326">
        <v>36.799999999999997</v>
      </c>
      <c r="AF326">
        <v>82.5</v>
      </c>
      <c r="AG326">
        <v>104.7</v>
      </c>
      <c r="AH326">
        <v>111.1</v>
      </c>
      <c r="AI326">
        <v>124.9</v>
      </c>
      <c r="AJ326">
        <v>87.4</v>
      </c>
      <c r="AK326">
        <v>82.4</v>
      </c>
      <c r="AL326">
        <v>42.8</v>
      </c>
      <c r="AM326">
        <v>42</v>
      </c>
      <c r="AN326">
        <v>54.2</v>
      </c>
      <c r="AO326">
        <v>75.900000000000006</v>
      </c>
      <c r="AP326">
        <v>164</v>
      </c>
      <c r="AQ326">
        <v>111.2</v>
      </c>
      <c r="AR326">
        <v>131.69999999999999</v>
      </c>
      <c r="AS326">
        <v>66.900000000000006</v>
      </c>
      <c r="AT326">
        <v>51.9</v>
      </c>
      <c r="AU326">
        <v>42.1</v>
      </c>
      <c r="AV326">
        <v>33.1</v>
      </c>
      <c r="AW326">
        <v>40.299999999999997</v>
      </c>
      <c r="AX326">
        <v>37.200000000000003</v>
      </c>
      <c r="AY326">
        <v>58.4</v>
      </c>
      <c r="AZ326">
        <v>74.099999999999994</v>
      </c>
      <c r="BA326">
        <v>110.9</v>
      </c>
      <c r="BB326">
        <v>97.7</v>
      </c>
      <c r="BC326">
        <v>97.9</v>
      </c>
      <c r="BD326">
        <v>124.4</v>
      </c>
      <c r="BE326">
        <v>85.6</v>
      </c>
      <c r="BF326">
        <v>53.3</v>
      </c>
      <c r="BG326">
        <v>31.3</v>
      </c>
      <c r="BH326">
        <v>19.7</v>
      </c>
      <c r="BI326">
        <v>16.899999999999999</v>
      </c>
      <c r="BJ326">
        <v>5.6</v>
      </c>
      <c r="BK326">
        <v>24.6</v>
      </c>
      <c r="BL326">
        <v>42.7</v>
      </c>
      <c r="BM326">
        <v>49.3</v>
      </c>
      <c r="BN326">
        <v>58</v>
      </c>
      <c r="BO326">
        <v>74.7</v>
      </c>
      <c r="BP326">
        <v>64.7</v>
      </c>
      <c r="BQ326">
        <v>24.6</v>
      </c>
      <c r="BR326">
        <v>25.8</v>
      </c>
      <c r="BS326">
        <v>14.9</v>
      </c>
      <c r="BT326">
        <v>10.1</v>
      </c>
      <c r="BU326">
        <v>8.8000000000000007</v>
      </c>
      <c r="BV326">
        <v>21.2</v>
      </c>
      <c r="BW326">
        <v>41.3</v>
      </c>
      <c r="BX326">
        <v>95.3</v>
      </c>
      <c r="BY326">
        <v>-100</v>
      </c>
    </row>
    <row r="327" spans="2:77" x14ac:dyDescent="0.15">
      <c r="B327">
        <v>11</v>
      </c>
      <c r="C327">
        <v>10</v>
      </c>
      <c r="D327">
        <v>56</v>
      </c>
      <c r="E327">
        <v>38.200000000000003</v>
      </c>
      <c r="F327">
        <v>37.9</v>
      </c>
      <c r="G327">
        <v>28</v>
      </c>
      <c r="H327">
        <v>28.3</v>
      </c>
      <c r="I327">
        <v>71.7</v>
      </c>
      <c r="J327">
        <v>91.8</v>
      </c>
      <c r="K327">
        <v>78.8</v>
      </c>
      <c r="L327">
        <v>91.6</v>
      </c>
      <c r="M327">
        <v>75.2</v>
      </c>
      <c r="N327">
        <v>49.3</v>
      </c>
      <c r="O327">
        <v>52.6</v>
      </c>
      <c r="P327">
        <v>46.9</v>
      </c>
      <c r="Q327">
        <v>27.7</v>
      </c>
      <c r="R327">
        <v>13.8</v>
      </c>
      <c r="S327">
        <v>42.4</v>
      </c>
      <c r="T327">
        <v>60.1</v>
      </c>
      <c r="U327">
        <v>82.5</v>
      </c>
      <c r="V327">
        <v>98.2</v>
      </c>
      <c r="W327">
        <v>90.4</v>
      </c>
      <c r="X327">
        <v>23.9</v>
      </c>
      <c r="Y327">
        <v>32.5</v>
      </c>
      <c r="Z327">
        <v>27.6</v>
      </c>
      <c r="AA327">
        <v>52.1</v>
      </c>
      <c r="AB327">
        <v>36.299999999999997</v>
      </c>
      <c r="AC327">
        <v>36.200000000000003</v>
      </c>
      <c r="AD327">
        <v>21</v>
      </c>
      <c r="AE327">
        <v>37.4</v>
      </c>
      <c r="AF327">
        <v>89</v>
      </c>
      <c r="AG327">
        <v>113.9</v>
      </c>
      <c r="AH327">
        <v>108.8</v>
      </c>
      <c r="AI327">
        <v>123.3</v>
      </c>
      <c r="AJ327">
        <v>86</v>
      </c>
      <c r="AK327">
        <v>82.3</v>
      </c>
      <c r="AL327">
        <v>43.7</v>
      </c>
      <c r="AM327">
        <v>39.1</v>
      </c>
      <c r="AN327">
        <v>51.4</v>
      </c>
      <c r="AO327">
        <v>72.599999999999994</v>
      </c>
      <c r="AP327">
        <v>164.2</v>
      </c>
      <c r="AQ327">
        <v>110.4</v>
      </c>
      <c r="AR327">
        <v>127.6</v>
      </c>
      <c r="AS327">
        <v>75.8</v>
      </c>
      <c r="AT327">
        <v>48.7</v>
      </c>
      <c r="AU327">
        <v>44</v>
      </c>
      <c r="AV327">
        <v>35.799999999999997</v>
      </c>
      <c r="AW327">
        <v>38.299999999999997</v>
      </c>
      <c r="AX327">
        <v>31.6</v>
      </c>
      <c r="AY327">
        <v>53.4</v>
      </c>
      <c r="AZ327">
        <v>75.099999999999994</v>
      </c>
      <c r="BA327">
        <v>110.8</v>
      </c>
      <c r="BB327">
        <v>95.1</v>
      </c>
      <c r="BC327">
        <v>100.5</v>
      </c>
      <c r="BD327">
        <v>115.7</v>
      </c>
      <c r="BE327">
        <v>108.8</v>
      </c>
      <c r="BF327">
        <v>51.9</v>
      </c>
      <c r="BG327">
        <v>38</v>
      </c>
      <c r="BH327">
        <v>23.2</v>
      </c>
      <c r="BI327">
        <v>15.2</v>
      </c>
      <c r="BJ327">
        <v>6.3</v>
      </c>
      <c r="BK327">
        <v>24.2</v>
      </c>
      <c r="BL327">
        <v>44.7</v>
      </c>
      <c r="BM327">
        <v>49.6</v>
      </c>
      <c r="BN327">
        <v>59.8</v>
      </c>
      <c r="BO327">
        <v>86.6</v>
      </c>
      <c r="BP327">
        <v>69</v>
      </c>
      <c r="BQ327">
        <v>25.7</v>
      </c>
      <c r="BR327">
        <v>27.7</v>
      </c>
      <c r="BS327">
        <v>16.899999999999999</v>
      </c>
      <c r="BT327">
        <v>9.1999999999999993</v>
      </c>
      <c r="BU327">
        <v>10.8</v>
      </c>
      <c r="BV327">
        <v>19</v>
      </c>
      <c r="BW327">
        <v>41.1</v>
      </c>
      <c r="BX327">
        <v>93.8</v>
      </c>
      <c r="BY327">
        <v>-100</v>
      </c>
    </row>
    <row r="328" spans="2:77" x14ac:dyDescent="0.15">
      <c r="B328">
        <v>11</v>
      </c>
      <c r="C328">
        <v>11</v>
      </c>
      <c r="D328">
        <v>57.5</v>
      </c>
      <c r="E328">
        <v>39</v>
      </c>
      <c r="F328">
        <v>38.200000000000003</v>
      </c>
      <c r="G328">
        <v>26.9</v>
      </c>
      <c r="H328">
        <v>24.6</v>
      </c>
      <c r="I328">
        <v>78.900000000000006</v>
      </c>
      <c r="J328">
        <v>90.1</v>
      </c>
      <c r="K328">
        <v>84.5</v>
      </c>
      <c r="L328">
        <v>90.1</v>
      </c>
      <c r="M328">
        <v>83</v>
      </c>
      <c r="N328">
        <v>50.1</v>
      </c>
      <c r="O328">
        <v>52.1</v>
      </c>
      <c r="P328">
        <v>46.4</v>
      </c>
      <c r="Q328">
        <v>27.4</v>
      </c>
      <c r="R328">
        <v>14.1</v>
      </c>
      <c r="S328">
        <v>42.6</v>
      </c>
      <c r="T328">
        <v>62.3</v>
      </c>
      <c r="U328">
        <v>81.400000000000006</v>
      </c>
      <c r="V328">
        <v>90.9</v>
      </c>
      <c r="W328">
        <v>87.2</v>
      </c>
      <c r="X328">
        <v>23.7</v>
      </c>
      <c r="Y328">
        <v>31.1</v>
      </c>
      <c r="Z328">
        <v>26.5</v>
      </c>
      <c r="AA328">
        <v>52.7</v>
      </c>
      <c r="AB328">
        <v>36.700000000000003</v>
      </c>
      <c r="AC328">
        <v>34.200000000000003</v>
      </c>
      <c r="AD328">
        <v>25.5</v>
      </c>
      <c r="AE328">
        <v>36.1</v>
      </c>
      <c r="AF328">
        <v>94.1</v>
      </c>
      <c r="AG328">
        <v>120.6</v>
      </c>
      <c r="AH328">
        <v>110</v>
      </c>
      <c r="AI328">
        <v>120.3</v>
      </c>
      <c r="AJ328">
        <v>92.9</v>
      </c>
      <c r="AK328">
        <v>81.3</v>
      </c>
      <c r="AL328">
        <v>41.7</v>
      </c>
      <c r="AM328">
        <v>38.200000000000003</v>
      </c>
      <c r="AN328">
        <v>52.7</v>
      </c>
      <c r="AO328">
        <v>74</v>
      </c>
      <c r="AP328">
        <v>163.4</v>
      </c>
      <c r="AQ328">
        <v>109.2</v>
      </c>
      <c r="AR328">
        <v>122.6</v>
      </c>
      <c r="AS328">
        <v>85</v>
      </c>
      <c r="AT328">
        <v>46.8</v>
      </c>
      <c r="AU328">
        <v>45.3</v>
      </c>
      <c r="AV328">
        <v>37.4</v>
      </c>
      <c r="AW328">
        <v>39.1</v>
      </c>
      <c r="AX328">
        <v>32.5</v>
      </c>
      <c r="AY328">
        <v>50.5</v>
      </c>
      <c r="AZ328">
        <v>76.3</v>
      </c>
      <c r="BA328">
        <v>114.4</v>
      </c>
      <c r="BB328">
        <v>90.4</v>
      </c>
      <c r="BC328">
        <v>111.8</v>
      </c>
      <c r="BD328">
        <v>116.8</v>
      </c>
      <c r="BE328">
        <v>100.1</v>
      </c>
      <c r="BF328">
        <v>52.2</v>
      </c>
      <c r="BG328">
        <v>40</v>
      </c>
      <c r="BH328">
        <v>22.8</v>
      </c>
      <c r="BI328">
        <v>15.1</v>
      </c>
      <c r="BJ328">
        <v>5.7</v>
      </c>
      <c r="BK328">
        <v>26.6</v>
      </c>
      <c r="BL328">
        <v>46.5</v>
      </c>
      <c r="BM328">
        <v>49.2</v>
      </c>
      <c r="BN328">
        <v>66</v>
      </c>
      <c r="BO328">
        <v>82.5</v>
      </c>
      <c r="BP328">
        <v>68.2</v>
      </c>
      <c r="BQ328">
        <v>25.7</v>
      </c>
      <c r="BR328">
        <v>26.5</v>
      </c>
      <c r="BS328">
        <v>17.3</v>
      </c>
      <c r="BT328">
        <v>9.6</v>
      </c>
      <c r="BU328">
        <v>9.6999999999999993</v>
      </c>
      <c r="BV328">
        <v>15.6</v>
      </c>
      <c r="BW328">
        <v>41.4</v>
      </c>
      <c r="BX328">
        <v>90.6</v>
      </c>
      <c r="BY328">
        <v>-100</v>
      </c>
    </row>
    <row r="329" spans="2:77" x14ac:dyDescent="0.15">
      <c r="B329">
        <v>11</v>
      </c>
      <c r="C329">
        <v>12</v>
      </c>
      <c r="D329">
        <v>52.3</v>
      </c>
      <c r="E329">
        <v>39.299999999999997</v>
      </c>
      <c r="F329">
        <v>36.1</v>
      </c>
      <c r="G329">
        <v>26.7</v>
      </c>
      <c r="H329">
        <v>25.3</v>
      </c>
      <c r="I329">
        <v>77.900000000000006</v>
      </c>
      <c r="J329">
        <v>85.1</v>
      </c>
      <c r="K329">
        <v>91</v>
      </c>
      <c r="L329">
        <v>90.6</v>
      </c>
      <c r="M329">
        <v>10020</v>
      </c>
      <c r="N329">
        <v>51.2</v>
      </c>
      <c r="O329">
        <v>51.9</v>
      </c>
      <c r="P329">
        <v>47.4</v>
      </c>
      <c r="Q329">
        <v>26.9</v>
      </c>
      <c r="R329">
        <v>14.2</v>
      </c>
      <c r="S329">
        <v>41.6</v>
      </c>
      <c r="T329">
        <v>59.8</v>
      </c>
      <c r="U329">
        <v>84.4</v>
      </c>
      <c r="V329">
        <v>88</v>
      </c>
      <c r="W329">
        <v>85.4</v>
      </c>
      <c r="X329">
        <v>25</v>
      </c>
      <c r="Y329">
        <v>29.6</v>
      </c>
      <c r="Z329">
        <v>26.2</v>
      </c>
      <c r="AA329">
        <v>52.1</v>
      </c>
      <c r="AB329">
        <v>38.799999999999997</v>
      </c>
      <c r="AC329">
        <v>35.700000000000003</v>
      </c>
      <c r="AD329">
        <v>21.5</v>
      </c>
      <c r="AE329">
        <v>54.4</v>
      </c>
      <c r="AF329">
        <v>101.1</v>
      </c>
      <c r="AG329">
        <v>119</v>
      </c>
      <c r="AH329">
        <v>126.5</v>
      </c>
      <c r="AI329">
        <v>117.9</v>
      </c>
      <c r="AJ329">
        <v>93.4</v>
      </c>
      <c r="AK329">
        <v>80.400000000000006</v>
      </c>
      <c r="AL329">
        <v>40.799999999999997</v>
      </c>
      <c r="AM329">
        <v>37.299999999999997</v>
      </c>
      <c r="AN329">
        <v>54.5</v>
      </c>
      <c r="AO329">
        <v>75.5</v>
      </c>
      <c r="AP329">
        <v>160</v>
      </c>
      <c r="AQ329">
        <v>110.9</v>
      </c>
      <c r="AR329">
        <v>122</v>
      </c>
      <c r="AS329">
        <v>78.599999999999994</v>
      </c>
      <c r="AT329">
        <v>45.8</v>
      </c>
      <c r="AU329">
        <v>46</v>
      </c>
      <c r="AV329">
        <v>37.1</v>
      </c>
      <c r="AW329">
        <v>38.4</v>
      </c>
      <c r="AX329">
        <v>29.2</v>
      </c>
      <c r="AY329">
        <v>46.5</v>
      </c>
      <c r="AZ329">
        <v>79.5</v>
      </c>
      <c r="BA329">
        <v>108.1</v>
      </c>
      <c r="BB329">
        <v>89.3</v>
      </c>
      <c r="BC329">
        <v>118.1</v>
      </c>
      <c r="BD329">
        <v>118.8</v>
      </c>
      <c r="BE329">
        <v>99.8</v>
      </c>
      <c r="BF329">
        <v>53.3</v>
      </c>
      <c r="BG329">
        <v>39.5</v>
      </c>
      <c r="BH329">
        <v>23.6</v>
      </c>
      <c r="BI329">
        <v>14.9</v>
      </c>
      <c r="BJ329">
        <v>5.5</v>
      </c>
      <c r="BK329">
        <v>27.2</v>
      </c>
      <c r="BL329">
        <v>45.1</v>
      </c>
      <c r="BM329">
        <v>46.6</v>
      </c>
      <c r="BN329">
        <v>65.2</v>
      </c>
      <c r="BO329">
        <v>78.8</v>
      </c>
      <c r="BP329">
        <v>66.599999999999994</v>
      </c>
      <c r="BQ329">
        <v>25.9</v>
      </c>
      <c r="BR329">
        <v>25.4</v>
      </c>
      <c r="BS329">
        <v>18.8</v>
      </c>
      <c r="BT329">
        <v>11.2</v>
      </c>
      <c r="BU329">
        <v>11.4</v>
      </c>
      <c r="BV329">
        <v>15</v>
      </c>
      <c r="BW329">
        <v>47.5</v>
      </c>
      <c r="BX329">
        <v>92</v>
      </c>
      <c r="BY329">
        <v>-100</v>
      </c>
    </row>
    <row r="330" spans="2:77" x14ac:dyDescent="0.15">
      <c r="B330">
        <v>11</v>
      </c>
      <c r="C330">
        <v>13</v>
      </c>
      <c r="D330">
        <v>51.6</v>
      </c>
      <c r="E330">
        <v>37.9</v>
      </c>
      <c r="F330">
        <v>40</v>
      </c>
      <c r="G330">
        <v>24.8</v>
      </c>
      <c r="H330">
        <v>26.5</v>
      </c>
      <c r="I330">
        <v>75.099999999999994</v>
      </c>
      <c r="J330">
        <v>87.7</v>
      </c>
      <c r="K330">
        <v>90.1</v>
      </c>
      <c r="L330">
        <v>86</v>
      </c>
      <c r="M330">
        <v>10105.4</v>
      </c>
      <c r="N330">
        <v>49.4</v>
      </c>
      <c r="O330">
        <v>51.4</v>
      </c>
      <c r="P330">
        <v>47.7</v>
      </c>
      <c r="Q330">
        <v>25.3</v>
      </c>
      <c r="R330">
        <v>16.3</v>
      </c>
      <c r="S330">
        <v>42.7</v>
      </c>
      <c r="T330">
        <v>62.4</v>
      </c>
      <c r="U330">
        <v>86.5</v>
      </c>
      <c r="V330">
        <v>82.4</v>
      </c>
      <c r="W330">
        <v>82.2</v>
      </c>
      <c r="X330">
        <v>24.6</v>
      </c>
      <c r="Y330">
        <v>28.4</v>
      </c>
      <c r="Z330">
        <v>26.5</v>
      </c>
      <c r="AA330">
        <v>52.2</v>
      </c>
      <c r="AB330">
        <v>41.9</v>
      </c>
      <c r="AC330">
        <v>37.5</v>
      </c>
      <c r="AD330">
        <v>20.399999999999999</v>
      </c>
      <c r="AE330">
        <v>55.4</v>
      </c>
      <c r="AF330">
        <v>94.1</v>
      </c>
      <c r="AG330">
        <v>114.1</v>
      </c>
      <c r="AH330">
        <v>124.4</v>
      </c>
      <c r="AI330">
        <v>116.7</v>
      </c>
      <c r="AJ330">
        <v>89.8</v>
      </c>
      <c r="AK330">
        <v>79.599999999999994</v>
      </c>
      <c r="AL330">
        <v>41.7</v>
      </c>
      <c r="AM330">
        <v>37.299999999999997</v>
      </c>
      <c r="AN330">
        <v>52.9</v>
      </c>
      <c r="AO330">
        <v>78.7</v>
      </c>
      <c r="AP330">
        <v>160.1</v>
      </c>
      <c r="AQ330">
        <v>109.4</v>
      </c>
      <c r="AR330">
        <v>122.2</v>
      </c>
      <c r="AS330">
        <v>76.8</v>
      </c>
      <c r="AT330">
        <v>46.3</v>
      </c>
      <c r="AU330">
        <v>47.4</v>
      </c>
      <c r="AV330">
        <v>38.4</v>
      </c>
      <c r="AW330">
        <v>38.299999999999997</v>
      </c>
      <c r="AX330">
        <v>27.2</v>
      </c>
      <c r="AY330">
        <v>48.6</v>
      </c>
      <c r="AZ330">
        <v>80</v>
      </c>
      <c r="BA330">
        <v>107.4</v>
      </c>
      <c r="BB330">
        <v>90.9</v>
      </c>
      <c r="BC330">
        <v>110.7</v>
      </c>
      <c r="BD330">
        <v>118.7</v>
      </c>
      <c r="BE330">
        <v>93.3</v>
      </c>
      <c r="BF330">
        <v>52.6</v>
      </c>
      <c r="BG330">
        <v>36.200000000000003</v>
      </c>
      <c r="BH330">
        <v>26.3</v>
      </c>
      <c r="BI330">
        <v>14.4</v>
      </c>
      <c r="BJ330">
        <v>4.9000000000000004</v>
      </c>
      <c r="BK330">
        <v>26.1</v>
      </c>
      <c r="BL330">
        <v>45.3</v>
      </c>
      <c r="BM330">
        <v>56.3</v>
      </c>
      <c r="BN330">
        <v>61.9</v>
      </c>
      <c r="BO330">
        <v>70.3</v>
      </c>
      <c r="BP330">
        <v>64.400000000000006</v>
      </c>
      <c r="BQ330">
        <v>29.2</v>
      </c>
      <c r="BR330">
        <v>23.8</v>
      </c>
      <c r="BS330">
        <v>18.5</v>
      </c>
      <c r="BT330">
        <v>12.3</v>
      </c>
      <c r="BU330">
        <v>10.1</v>
      </c>
      <c r="BV330">
        <v>15.2</v>
      </c>
      <c r="BW330">
        <v>46.1</v>
      </c>
      <c r="BX330">
        <v>94.7</v>
      </c>
      <c r="BY330">
        <v>-100</v>
      </c>
    </row>
    <row r="331" spans="2:77" x14ac:dyDescent="0.15">
      <c r="B331">
        <v>11</v>
      </c>
      <c r="C331">
        <v>14</v>
      </c>
      <c r="D331">
        <v>50.3</v>
      </c>
      <c r="E331">
        <v>39.200000000000003</v>
      </c>
      <c r="F331">
        <v>40</v>
      </c>
      <c r="G331">
        <v>25.1</v>
      </c>
      <c r="H331">
        <v>25.3</v>
      </c>
      <c r="I331">
        <v>71</v>
      </c>
      <c r="J331">
        <v>89.2</v>
      </c>
      <c r="K331">
        <v>87.7</v>
      </c>
      <c r="L331">
        <v>87.4</v>
      </c>
      <c r="M331">
        <v>141.5</v>
      </c>
      <c r="N331">
        <v>51.3</v>
      </c>
      <c r="O331">
        <v>52</v>
      </c>
      <c r="P331">
        <v>46</v>
      </c>
      <c r="Q331">
        <v>25.7</v>
      </c>
      <c r="R331">
        <v>16.100000000000001</v>
      </c>
      <c r="S331">
        <v>41.5</v>
      </c>
      <c r="T331">
        <v>61.1</v>
      </c>
      <c r="U331">
        <v>86.8</v>
      </c>
      <c r="V331">
        <v>74.2</v>
      </c>
      <c r="W331">
        <v>80</v>
      </c>
      <c r="X331">
        <v>24.7</v>
      </c>
      <c r="Y331">
        <v>26</v>
      </c>
      <c r="Z331">
        <v>27.1</v>
      </c>
      <c r="AA331">
        <v>58.2</v>
      </c>
      <c r="AB331">
        <v>42.1</v>
      </c>
      <c r="AC331">
        <v>36.700000000000003</v>
      </c>
      <c r="AD331">
        <v>25.3</v>
      </c>
      <c r="AE331">
        <v>51.6</v>
      </c>
      <c r="AF331">
        <v>91</v>
      </c>
      <c r="AG331">
        <v>110.8</v>
      </c>
      <c r="AH331">
        <v>114.6</v>
      </c>
      <c r="AI331">
        <v>117.1</v>
      </c>
      <c r="AJ331">
        <v>85.6</v>
      </c>
      <c r="AK331">
        <v>82.2</v>
      </c>
      <c r="AL331">
        <v>44.1</v>
      </c>
      <c r="AM331">
        <v>36.5</v>
      </c>
      <c r="AN331">
        <v>55</v>
      </c>
      <c r="AO331">
        <v>83.7</v>
      </c>
      <c r="AP331">
        <v>156.69999999999999</v>
      </c>
      <c r="AQ331">
        <v>107.8</v>
      </c>
      <c r="AR331">
        <v>123.3</v>
      </c>
      <c r="AS331">
        <v>76.599999999999994</v>
      </c>
      <c r="AT331">
        <v>46.2</v>
      </c>
      <c r="AU331">
        <v>46.7</v>
      </c>
      <c r="AV331">
        <v>38</v>
      </c>
      <c r="AW331">
        <v>39.6</v>
      </c>
      <c r="AX331">
        <v>26.2</v>
      </c>
      <c r="AY331">
        <v>52.1</v>
      </c>
      <c r="AZ331">
        <v>81.5</v>
      </c>
      <c r="BA331">
        <v>108.8</v>
      </c>
      <c r="BB331">
        <v>91.7</v>
      </c>
      <c r="BC331">
        <v>108.7</v>
      </c>
      <c r="BD331">
        <v>118.3</v>
      </c>
      <c r="BE331">
        <v>82.7</v>
      </c>
      <c r="BF331">
        <v>51.9</v>
      </c>
      <c r="BG331">
        <v>33.6</v>
      </c>
      <c r="BH331">
        <v>28.6</v>
      </c>
      <c r="BI331">
        <v>14.6</v>
      </c>
      <c r="BJ331">
        <v>6.4</v>
      </c>
      <c r="BK331">
        <v>27.6</v>
      </c>
      <c r="BL331">
        <v>43.6</v>
      </c>
      <c r="BM331">
        <v>59</v>
      </c>
      <c r="BN331">
        <v>61.7</v>
      </c>
      <c r="BO331">
        <v>64.900000000000006</v>
      </c>
      <c r="BP331">
        <v>62.9</v>
      </c>
      <c r="BQ331">
        <v>30.3</v>
      </c>
      <c r="BR331">
        <v>25.3</v>
      </c>
      <c r="BS331">
        <v>17.899999999999999</v>
      </c>
      <c r="BT331">
        <v>12.9</v>
      </c>
      <c r="BU331">
        <v>10.4</v>
      </c>
      <c r="BV331">
        <v>15</v>
      </c>
      <c r="BW331">
        <v>45</v>
      </c>
      <c r="BX331">
        <v>94.3</v>
      </c>
      <c r="BY331">
        <v>-100</v>
      </c>
    </row>
    <row r="332" spans="2:77" x14ac:dyDescent="0.15">
      <c r="B332">
        <v>11</v>
      </c>
      <c r="C332">
        <v>15</v>
      </c>
      <c r="D332">
        <v>51.9</v>
      </c>
      <c r="E332">
        <v>36.299999999999997</v>
      </c>
      <c r="F332">
        <v>40</v>
      </c>
      <c r="G332">
        <v>25.5</v>
      </c>
      <c r="H332">
        <v>27.7</v>
      </c>
      <c r="I332">
        <v>76.2</v>
      </c>
      <c r="J332">
        <v>90.6</v>
      </c>
      <c r="K332">
        <v>83.1</v>
      </c>
      <c r="L332">
        <v>88.2</v>
      </c>
      <c r="M332">
        <v>10105.700000000001</v>
      </c>
      <c r="N332">
        <v>54.3</v>
      </c>
      <c r="O332">
        <v>52.9</v>
      </c>
      <c r="P332">
        <v>41.9</v>
      </c>
      <c r="Q332">
        <v>25.5</v>
      </c>
      <c r="R332">
        <v>15.6</v>
      </c>
      <c r="S332">
        <v>39.9</v>
      </c>
      <c r="T332">
        <v>61.1</v>
      </c>
      <c r="U332">
        <v>89.6</v>
      </c>
      <c r="V332">
        <v>70.3</v>
      </c>
      <c r="W332">
        <v>77</v>
      </c>
      <c r="X332">
        <v>23.7</v>
      </c>
      <c r="Y332">
        <v>25.2</v>
      </c>
      <c r="Z332">
        <v>26.9</v>
      </c>
      <c r="AA332">
        <v>57.4</v>
      </c>
      <c r="AB332">
        <v>40.4</v>
      </c>
      <c r="AC332">
        <v>34.200000000000003</v>
      </c>
      <c r="AD332">
        <v>29.5</v>
      </c>
      <c r="AE332">
        <v>47.6</v>
      </c>
      <c r="AF332">
        <v>87.5</v>
      </c>
      <c r="AG332">
        <v>108.9</v>
      </c>
      <c r="AH332">
        <v>110.8</v>
      </c>
      <c r="AI332">
        <v>120.7</v>
      </c>
      <c r="AJ332">
        <v>83.4</v>
      </c>
      <c r="AK332">
        <v>87.4</v>
      </c>
      <c r="AL332">
        <v>43.7</v>
      </c>
      <c r="AM332">
        <v>36.299999999999997</v>
      </c>
      <c r="AN332">
        <v>56.5</v>
      </c>
      <c r="AO332">
        <v>91</v>
      </c>
      <c r="AP332">
        <v>10150.799999999999</v>
      </c>
      <c r="AQ332">
        <v>106.2</v>
      </c>
      <c r="AR332">
        <v>118.3</v>
      </c>
      <c r="AS332">
        <v>75.099999999999994</v>
      </c>
      <c r="AT332">
        <v>45.4</v>
      </c>
      <c r="AU332">
        <v>47.6</v>
      </c>
      <c r="AV332">
        <v>37.700000000000003</v>
      </c>
      <c r="AW332">
        <v>38</v>
      </c>
      <c r="AX332">
        <v>26.9</v>
      </c>
      <c r="AY332">
        <v>52.6</v>
      </c>
      <c r="AZ332">
        <v>80.5</v>
      </c>
      <c r="BA332">
        <v>108</v>
      </c>
      <c r="BB332">
        <v>90.8</v>
      </c>
      <c r="BC332">
        <v>104.1</v>
      </c>
      <c r="BD332">
        <v>122.9</v>
      </c>
      <c r="BE332">
        <v>77.599999999999994</v>
      </c>
      <c r="BF332">
        <v>51.9</v>
      </c>
      <c r="BG332">
        <v>39.6</v>
      </c>
      <c r="BH332">
        <v>27.8</v>
      </c>
      <c r="BI332">
        <v>14.3</v>
      </c>
      <c r="BJ332">
        <v>4.5</v>
      </c>
      <c r="BK332">
        <v>31.2</v>
      </c>
      <c r="BL332">
        <v>42.5</v>
      </c>
      <c r="BM332">
        <v>60.5</v>
      </c>
      <c r="BN332">
        <v>60.8</v>
      </c>
      <c r="BO332">
        <v>64.8</v>
      </c>
      <c r="BP332">
        <v>61.5</v>
      </c>
      <c r="BQ332">
        <v>29.8</v>
      </c>
      <c r="BR332">
        <v>23.7</v>
      </c>
      <c r="BS332">
        <v>17.399999999999999</v>
      </c>
      <c r="BT332">
        <v>10.7</v>
      </c>
      <c r="BU332">
        <v>11.2</v>
      </c>
      <c r="BV332">
        <v>15.4</v>
      </c>
      <c r="BW332">
        <v>44.2</v>
      </c>
      <c r="BX332">
        <v>91.8</v>
      </c>
      <c r="BY332">
        <v>-100</v>
      </c>
    </row>
    <row r="333" spans="2:77" x14ac:dyDescent="0.15">
      <c r="B333">
        <v>11</v>
      </c>
      <c r="C333">
        <v>16</v>
      </c>
      <c r="D333">
        <v>54.6</v>
      </c>
      <c r="E333">
        <v>34.299999999999997</v>
      </c>
      <c r="F333">
        <v>39.700000000000003</v>
      </c>
      <c r="G333">
        <v>27.6</v>
      </c>
      <c r="H333">
        <v>33.1</v>
      </c>
      <c r="I333">
        <v>90.8</v>
      </c>
      <c r="J333">
        <v>94.8</v>
      </c>
      <c r="K333">
        <v>77.599999999999994</v>
      </c>
      <c r="L333">
        <v>86.3</v>
      </c>
      <c r="M333">
        <v>141.1</v>
      </c>
      <c r="N333">
        <v>54.9</v>
      </c>
      <c r="O333">
        <v>50.5</v>
      </c>
      <c r="P333">
        <v>40.5</v>
      </c>
      <c r="Q333">
        <v>29.7</v>
      </c>
      <c r="R333">
        <v>15.6</v>
      </c>
      <c r="S333">
        <v>37.200000000000003</v>
      </c>
      <c r="T333">
        <v>63</v>
      </c>
      <c r="U333">
        <v>95.9</v>
      </c>
      <c r="V333">
        <v>68.900000000000006</v>
      </c>
      <c r="W333">
        <v>81.599999999999994</v>
      </c>
      <c r="X333">
        <v>21.8</v>
      </c>
      <c r="Y333">
        <v>26.1</v>
      </c>
      <c r="Z333">
        <v>26.6</v>
      </c>
      <c r="AA333">
        <v>52.9</v>
      </c>
      <c r="AB333">
        <v>37.700000000000003</v>
      </c>
      <c r="AC333">
        <v>32.1</v>
      </c>
      <c r="AD333">
        <v>28.8</v>
      </c>
      <c r="AE333">
        <v>45.5</v>
      </c>
      <c r="AF333">
        <v>86.4</v>
      </c>
      <c r="AG333">
        <v>109</v>
      </c>
      <c r="AH333">
        <v>107.6</v>
      </c>
      <c r="AI333">
        <v>119.9</v>
      </c>
      <c r="AJ333">
        <v>80.400000000000006</v>
      </c>
      <c r="AK333">
        <v>82</v>
      </c>
      <c r="AL333">
        <v>43.2</v>
      </c>
      <c r="AM333">
        <v>35.200000000000003</v>
      </c>
      <c r="AN333">
        <v>56.6</v>
      </c>
      <c r="AO333">
        <v>91.8</v>
      </c>
      <c r="AP333">
        <v>10148.9</v>
      </c>
      <c r="AQ333">
        <v>104.5</v>
      </c>
      <c r="AR333">
        <v>117.1</v>
      </c>
      <c r="AS333">
        <v>73.099999999999994</v>
      </c>
      <c r="AT333">
        <v>45</v>
      </c>
      <c r="AU333">
        <v>46</v>
      </c>
      <c r="AV333">
        <v>36.700000000000003</v>
      </c>
      <c r="AW333">
        <v>35.700000000000003</v>
      </c>
      <c r="AX333">
        <v>30.2</v>
      </c>
      <c r="AY333">
        <v>49</v>
      </c>
      <c r="AZ333">
        <v>77.900000000000006</v>
      </c>
      <c r="BA333">
        <v>108.7</v>
      </c>
      <c r="BB333">
        <v>89.4</v>
      </c>
      <c r="BC333">
        <v>100.8</v>
      </c>
      <c r="BD333">
        <v>133.5</v>
      </c>
      <c r="BE333">
        <v>72.900000000000006</v>
      </c>
      <c r="BF333">
        <v>51.5</v>
      </c>
      <c r="BG333">
        <v>37.4</v>
      </c>
      <c r="BH333">
        <v>27.1</v>
      </c>
      <c r="BI333">
        <v>14.4</v>
      </c>
      <c r="BJ333">
        <v>4.8</v>
      </c>
      <c r="BK333">
        <v>31.5</v>
      </c>
      <c r="BL333">
        <v>44.6</v>
      </c>
      <c r="BM333">
        <v>57.2</v>
      </c>
      <c r="BN333">
        <v>58.1</v>
      </c>
      <c r="BO333">
        <v>62.4</v>
      </c>
      <c r="BP333">
        <v>61.3</v>
      </c>
      <c r="BQ333">
        <v>27.7</v>
      </c>
      <c r="BR333">
        <v>24.8</v>
      </c>
      <c r="BS333">
        <v>18.100000000000001</v>
      </c>
      <c r="BT333">
        <v>10.9</v>
      </c>
      <c r="BU333">
        <v>12.8</v>
      </c>
      <c r="BV333">
        <v>16</v>
      </c>
      <c r="BW333">
        <v>43.5</v>
      </c>
      <c r="BX333">
        <v>88.7</v>
      </c>
      <c r="BY333">
        <v>-100</v>
      </c>
    </row>
    <row r="334" spans="2:77" x14ac:dyDescent="0.15">
      <c r="B334">
        <v>11</v>
      </c>
      <c r="C334">
        <v>17</v>
      </c>
      <c r="D334">
        <v>50.3</v>
      </c>
      <c r="E334">
        <v>39.700000000000003</v>
      </c>
      <c r="F334">
        <v>38.9</v>
      </c>
      <c r="G334">
        <v>27.2</v>
      </c>
      <c r="H334">
        <v>40.1</v>
      </c>
      <c r="I334">
        <v>94.1</v>
      </c>
      <c r="J334">
        <v>90.5</v>
      </c>
      <c r="K334">
        <v>76.2</v>
      </c>
      <c r="L334">
        <v>89.5</v>
      </c>
      <c r="M334">
        <v>125.8</v>
      </c>
      <c r="N334">
        <v>52</v>
      </c>
      <c r="O334">
        <v>51</v>
      </c>
      <c r="P334">
        <v>46</v>
      </c>
      <c r="Q334">
        <v>28.2</v>
      </c>
      <c r="R334">
        <v>14.2</v>
      </c>
      <c r="S334">
        <v>40.299999999999997</v>
      </c>
      <c r="T334">
        <v>63.4</v>
      </c>
      <c r="U334">
        <v>105.6</v>
      </c>
      <c r="V334">
        <v>71.7</v>
      </c>
      <c r="W334">
        <v>82.4</v>
      </c>
      <c r="X334">
        <v>20.7</v>
      </c>
      <c r="Y334">
        <v>25.6</v>
      </c>
      <c r="Z334">
        <v>26.2</v>
      </c>
      <c r="AA334">
        <v>51.6</v>
      </c>
      <c r="AB334">
        <v>37.5</v>
      </c>
      <c r="AC334">
        <v>31.7</v>
      </c>
      <c r="AD334">
        <v>29.5</v>
      </c>
      <c r="AE334">
        <v>44</v>
      </c>
      <c r="AF334">
        <v>83.5</v>
      </c>
      <c r="AG334">
        <v>109.7</v>
      </c>
      <c r="AH334">
        <v>110.9</v>
      </c>
      <c r="AI334">
        <v>120.1</v>
      </c>
      <c r="AJ334">
        <v>79.5</v>
      </c>
      <c r="AK334">
        <v>85.5</v>
      </c>
      <c r="AL334">
        <v>44</v>
      </c>
      <c r="AM334">
        <v>34.200000000000003</v>
      </c>
      <c r="AN334">
        <v>55.1</v>
      </c>
      <c r="AO334">
        <v>90.8</v>
      </c>
      <c r="AP334">
        <v>150.19999999999999</v>
      </c>
      <c r="AQ334">
        <v>104.8</v>
      </c>
      <c r="AR334">
        <v>115.5</v>
      </c>
      <c r="AS334">
        <v>69.2</v>
      </c>
      <c r="AT334">
        <v>44.8</v>
      </c>
      <c r="AU334">
        <v>42.5</v>
      </c>
      <c r="AV334">
        <v>35.9</v>
      </c>
      <c r="AW334">
        <v>33.700000000000003</v>
      </c>
      <c r="AX334">
        <v>29.8</v>
      </c>
      <c r="AY334">
        <v>44.1</v>
      </c>
      <c r="AZ334">
        <v>83.2</v>
      </c>
      <c r="BA334">
        <v>106.1</v>
      </c>
      <c r="BB334">
        <v>84.9</v>
      </c>
      <c r="BC334">
        <v>113.8</v>
      </c>
      <c r="BD334">
        <v>137.69999999999999</v>
      </c>
      <c r="BE334">
        <v>67.400000000000006</v>
      </c>
      <c r="BF334">
        <v>50.9</v>
      </c>
      <c r="BG334">
        <v>35.1</v>
      </c>
      <c r="BH334">
        <v>26.3</v>
      </c>
      <c r="BI334">
        <v>14.1</v>
      </c>
      <c r="BJ334">
        <v>3.8</v>
      </c>
      <c r="BK334">
        <v>29.8</v>
      </c>
      <c r="BL334">
        <v>44.1</v>
      </c>
      <c r="BM334">
        <v>53.4</v>
      </c>
      <c r="BN334">
        <v>56.9</v>
      </c>
      <c r="BO334">
        <v>58.5</v>
      </c>
      <c r="BP334">
        <v>57.5</v>
      </c>
      <c r="BQ334">
        <v>25</v>
      </c>
      <c r="BR334">
        <v>21.6</v>
      </c>
      <c r="BS334">
        <v>16.899999999999999</v>
      </c>
      <c r="BT334">
        <v>11</v>
      </c>
      <c r="BU334">
        <v>14.8</v>
      </c>
      <c r="BV334">
        <v>18</v>
      </c>
      <c r="BW334">
        <v>42.7</v>
      </c>
      <c r="BX334">
        <v>83.1</v>
      </c>
      <c r="BY334">
        <v>-100</v>
      </c>
    </row>
    <row r="335" spans="2:77" x14ac:dyDescent="0.15">
      <c r="B335">
        <v>11</v>
      </c>
      <c r="C335">
        <v>18</v>
      </c>
      <c r="D335">
        <v>41.8</v>
      </c>
      <c r="E335">
        <v>42.4</v>
      </c>
      <c r="F335">
        <v>35.1</v>
      </c>
      <c r="G335">
        <v>30.6</v>
      </c>
      <c r="H335">
        <v>35.5</v>
      </c>
      <c r="I335">
        <v>83.1</v>
      </c>
      <c r="J335">
        <v>98.4</v>
      </c>
      <c r="K335">
        <v>72.400000000000006</v>
      </c>
      <c r="L335">
        <v>90.1</v>
      </c>
      <c r="M335">
        <v>116.5</v>
      </c>
      <c r="N335">
        <v>50</v>
      </c>
      <c r="O335">
        <v>51.3</v>
      </c>
      <c r="P335">
        <v>47.4</v>
      </c>
      <c r="Q335">
        <v>26.3</v>
      </c>
      <c r="R335">
        <v>13.3</v>
      </c>
      <c r="S335">
        <v>48.1</v>
      </c>
      <c r="T335">
        <v>62.5</v>
      </c>
      <c r="U335">
        <v>10096.700000000001</v>
      </c>
      <c r="V335">
        <v>69.7</v>
      </c>
      <c r="W335">
        <v>81.900000000000006</v>
      </c>
      <c r="X335">
        <v>21</v>
      </c>
      <c r="Y335">
        <v>23.4</v>
      </c>
      <c r="Z335">
        <v>26.3</v>
      </c>
      <c r="AA335">
        <v>49.6</v>
      </c>
      <c r="AB335">
        <v>39.1</v>
      </c>
      <c r="AC335">
        <v>32.799999999999997</v>
      </c>
      <c r="AD335">
        <v>27.3</v>
      </c>
      <c r="AE335">
        <v>41.8</v>
      </c>
      <c r="AF335">
        <v>83.7</v>
      </c>
      <c r="AG335">
        <v>109.8</v>
      </c>
      <c r="AH335">
        <v>106.3</v>
      </c>
      <c r="AI335">
        <v>116.8</v>
      </c>
      <c r="AJ335">
        <v>81.599999999999994</v>
      </c>
      <c r="AK335">
        <v>86.8</v>
      </c>
      <c r="AL335">
        <v>44.8</v>
      </c>
      <c r="AM335">
        <v>32.1</v>
      </c>
      <c r="AN335">
        <v>52.1</v>
      </c>
      <c r="AO335">
        <v>86.7</v>
      </c>
      <c r="AP335">
        <v>148.6</v>
      </c>
      <c r="AQ335">
        <v>104.3</v>
      </c>
      <c r="AR335">
        <v>112.8</v>
      </c>
      <c r="AS335">
        <v>66.099999999999994</v>
      </c>
      <c r="AT335">
        <v>42.1</v>
      </c>
      <c r="AU335">
        <v>41.1</v>
      </c>
      <c r="AV335">
        <v>34.6</v>
      </c>
      <c r="AW335">
        <v>33.700000000000003</v>
      </c>
      <c r="AX335">
        <v>36.1</v>
      </c>
      <c r="AY335">
        <v>40.9</v>
      </c>
      <c r="AZ335">
        <v>84</v>
      </c>
      <c r="BA335">
        <v>103</v>
      </c>
      <c r="BB335">
        <v>82.2</v>
      </c>
      <c r="BC335">
        <v>129.1</v>
      </c>
      <c r="BD335">
        <v>137.1</v>
      </c>
      <c r="BE335">
        <v>64.400000000000006</v>
      </c>
      <c r="BF335">
        <v>49.9</v>
      </c>
      <c r="BG335">
        <v>32.700000000000003</v>
      </c>
      <c r="BH335">
        <v>25.5</v>
      </c>
      <c r="BI335">
        <v>13.8</v>
      </c>
      <c r="BJ335">
        <v>3.1</v>
      </c>
      <c r="BK335">
        <v>29.6</v>
      </c>
      <c r="BL335">
        <v>42.8</v>
      </c>
      <c r="BM335">
        <v>51.9</v>
      </c>
      <c r="BN335">
        <v>55.4</v>
      </c>
      <c r="BO335">
        <v>52.1</v>
      </c>
      <c r="BP335">
        <v>56.6</v>
      </c>
      <c r="BQ335">
        <v>22.9</v>
      </c>
      <c r="BR335">
        <v>18.100000000000001</v>
      </c>
      <c r="BS335">
        <v>17.7</v>
      </c>
      <c r="BT335">
        <v>11</v>
      </c>
      <c r="BU335">
        <v>13.9</v>
      </c>
      <c r="BV335">
        <v>18.100000000000001</v>
      </c>
      <c r="BW335">
        <v>41.2</v>
      </c>
      <c r="BX335">
        <v>79.3</v>
      </c>
      <c r="BY335">
        <v>-100</v>
      </c>
    </row>
    <row r="336" spans="2:77" x14ac:dyDescent="0.15">
      <c r="B336">
        <v>11</v>
      </c>
      <c r="C336">
        <v>19</v>
      </c>
      <c r="D336">
        <v>42.1</v>
      </c>
      <c r="E336">
        <v>42.8</v>
      </c>
      <c r="F336">
        <v>35</v>
      </c>
      <c r="G336">
        <v>31.2</v>
      </c>
      <c r="H336">
        <v>37.799999999999997</v>
      </c>
      <c r="I336">
        <v>77.8</v>
      </c>
      <c r="J336">
        <v>98.7</v>
      </c>
      <c r="K336">
        <v>72.8</v>
      </c>
      <c r="L336">
        <v>90</v>
      </c>
      <c r="M336">
        <v>112.3</v>
      </c>
      <c r="N336">
        <v>51.5</v>
      </c>
      <c r="O336">
        <v>52.5</v>
      </c>
      <c r="P336">
        <v>51.2</v>
      </c>
      <c r="Q336">
        <v>25.1</v>
      </c>
      <c r="R336">
        <v>14.5</v>
      </c>
      <c r="S336">
        <v>41.6</v>
      </c>
      <c r="T336">
        <v>58.8</v>
      </c>
      <c r="U336">
        <v>10090.6</v>
      </c>
      <c r="V336">
        <v>68.900000000000006</v>
      </c>
      <c r="W336">
        <v>92.8</v>
      </c>
      <c r="X336">
        <v>23.2</v>
      </c>
      <c r="Y336">
        <v>20.9</v>
      </c>
      <c r="Z336">
        <v>25.1</v>
      </c>
      <c r="AA336">
        <v>50.4</v>
      </c>
      <c r="AB336">
        <v>44.7</v>
      </c>
      <c r="AC336">
        <v>34.5</v>
      </c>
      <c r="AD336">
        <v>26.2</v>
      </c>
      <c r="AE336">
        <v>39.6</v>
      </c>
      <c r="AF336">
        <v>82.5</v>
      </c>
      <c r="AG336">
        <v>108.6</v>
      </c>
      <c r="AH336">
        <v>100.7</v>
      </c>
      <c r="AI336">
        <v>112.6</v>
      </c>
      <c r="AJ336">
        <v>82.2</v>
      </c>
      <c r="AK336">
        <v>87.4</v>
      </c>
      <c r="AL336">
        <v>43.3</v>
      </c>
      <c r="AM336">
        <v>31.7</v>
      </c>
      <c r="AN336">
        <v>52.5</v>
      </c>
      <c r="AO336">
        <v>87.3</v>
      </c>
      <c r="AP336">
        <v>140.69999999999999</v>
      </c>
      <c r="AQ336">
        <v>103.1</v>
      </c>
      <c r="AR336">
        <v>113.5</v>
      </c>
      <c r="AS336">
        <v>63.1</v>
      </c>
      <c r="AT336">
        <v>48.2</v>
      </c>
      <c r="AU336">
        <v>39.299999999999997</v>
      </c>
      <c r="AV336">
        <v>32.799999999999997</v>
      </c>
      <c r="AW336">
        <v>33.799999999999997</v>
      </c>
      <c r="AX336">
        <v>40.299999999999997</v>
      </c>
      <c r="AY336">
        <v>39.200000000000003</v>
      </c>
      <c r="AZ336">
        <v>84.5</v>
      </c>
      <c r="BA336">
        <v>99.4</v>
      </c>
      <c r="BB336">
        <v>81.3</v>
      </c>
      <c r="BC336">
        <v>127.2</v>
      </c>
      <c r="BD336">
        <v>129.9</v>
      </c>
      <c r="BE336">
        <v>62.2</v>
      </c>
      <c r="BF336">
        <v>51.1</v>
      </c>
      <c r="BG336">
        <v>33.299999999999997</v>
      </c>
      <c r="BH336">
        <v>26</v>
      </c>
      <c r="BI336">
        <v>13.4</v>
      </c>
      <c r="BJ336">
        <v>2.2000000000000002</v>
      </c>
      <c r="BK336">
        <v>29.3</v>
      </c>
      <c r="BL336">
        <v>43</v>
      </c>
      <c r="BM336">
        <v>53.5</v>
      </c>
      <c r="BN336">
        <v>54.7</v>
      </c>
      <c r="BO336">
        <v>48.9</v>
      </c>
      <c r="BP336">
        <v>59.3</v>
      </c>
      <c r="BQ336">
        <v>21.4</v>
      </c>
      <c r="BR336">
        <v>16.8</v>
      </c>
      <c r="BS336">
        <v>17.3</v>
      </c>
      <c r="BT336">
        <v>11</v>
      </c>
      <c r="BU336">
        <v>13.9</v>
      </c>
      <c r="BV336">
        <v>19</v>
      </c>
      <c r="BW336">
        <v>44.4</v>
      </c>
      <c r="BX336">
        <v>79.099999999999994</v>
      </c>
      <c r="BY336">
        <v>-100</v>
      </c>
    </row>
    <row r="337" spans="2:77" x14ac:dyDescent="0.15">
      <c r="B337">
        <v>11</v>
      </c>
      <c r="C337">
        <v>20</v>
      </c>
      <c r="D337">
        <v>45.3</v>
      </c>
      <c r="E337">
        <v>44.1</v>
      </c>
      <c r="F337">
        <v>33.4</v>
      </c>
      <c r="G337">
        <v>29.3</v>
      </c>
      <c r="H337">
        <v>50.4</v>
      </c>
      <c r="I337">
        <v>70.8</v>
      </c>
      <c r="J337">
        <v>99</v>
      </c>
      <c r="K337">
        <v>73.2</v>
      </c>
      <c r="L337">
        <v>85.9</v>
      </c>
      <c r="M337">
        <v>10105</v>
      </c>
      <c r="N337">
        <v>49.3</v>
      </c>
      <c r="O337">
        <v>55.1</v>
      </c>
      <c r="P337">
        <v>49.2</v>
      </c>
      <c r="Q337">
        <v>24</v>
      </c>
      <c r="R337">
        <v>14.7</v>
      </c>
      <c r="S337">
        <v>41.2</v>
      </c>
      <c r="T337">
        <v>56.2</v>
      </c>
      <c r="U337">
        <v>93.4</v>
      </c>
      <c r="V337">
        <v>68</v>
      </c>
      <c r="W337">
        <v>86.2</v>
      </c>
      <c r="X337">
        <v>30.3</v>
      </c>
      <c r="Y337">
        <v>22.1</v>
      </c>
      <c r="Z337">
        <v>23.5</v>
      </c>
      <c r="AA337">
        <v>55.9</v>
      </c>
      <c r="AB337">
        <v>47.6</v>
      </c>
      <c r="AC337">
        <v>37.799999999999997</v>
      </c>
      <c r="AD337">
        <v>28.1</v>
      </c>
      <c r="AE337">
        <v>43.8</v>
      </c>
      <c r="AF337">
        <v>82.9</v>
      </c>
      <c r="AG337">
        <v>107.2</v>
      </c>
      <c r="AH337">
        <v>104.1</v>
      </c>
      <c r="AI337">
        <v>111.3</v>
      </c>
      <c r="AJ337">
        <v>81.099999999999994</v>
      </c>
      <c r="AK337">
        <v>85.6</v>
      </c>
      <c r="AL337">
        <v>43.7</v>
      </c>
      <c r="AM337">
        <v>30.6</v>
      </c>
      <c r="AN337">
        <v>51.5</v>
      </c>
      <c r="AO337">
        <v>82.5</v>
      </c>
      <c r="AP337">
        <v>137.19999999999999</v>
      </c>
      <c r="AQ337">
        <v>101.8</v>
      </c>
      <c r="AR337">
        <v>121.2</v>
      </c>
      <c r="AS337">
        <v>62</v>
      </c>
      <c r="AT337">
        <v>47.1</v>
      </c>
      <c r="AU337">
        <v>40.4</v>
      </c>
      <c r="AV337">
        <v>31.3</v>
      </c>
      <c r="AW337">
        <v>32</v>
      </c>
      <c r="AX337">
        <v>41.5</v>
      </c>
      <c r="AY337">
        <v>40.200000000000003</v>
      </c>
      <c r="AZ337">
        <v>86</v>
      </c>
      <c r="BA337">
        <v>96.8</v>
      </c>
      <c r="BB337">
        <v>89.5</v>
      </c>
      <c r="BC337">
        <v>124.3</v>
      </c>
      <c r="BD337">
        <v>128.30000000000001</v>
      </c>
      <c r="BE337">
        <v>60.1</v>
      </c>
      <c r="BF337">
        <v>53.5</v>
      </c>
      <c r="BG337">
        <v>31.5</v>
      </c>
      <c r="BH337">
        <v>32.1</v>
      </c>
      <c r="BI337">
        <v>12.7</v>
      </c>
      <c r="BJ337">
        <v>3.7</v>
      </c>
      <c r="BK337">
        <v>31.3</v>
      </c>
      <c r="BL337">
        <v>40.6</v>
      </c>
      <c r="BM337">
        <v>54.5</v>
      </c>
      <c r="BN337">
        <v>53.7</v>
      </c>
      <c r="BO337">
        <v>47.7</v>
      </c>
      <c r="BP337">
        <v>60.7</v>
      </c>
      <c r="BQ337">
        <v>19.399999999999999</v>
      </c>
      <c r="BR337">
        <v>15.3</v>
      </c>
      <c r="BS337">
        <v>15.3</v>
      </c>
      <c r="BT337">
        <v>10.1</v>
      </c>
      <c r="BU337">
        <v>13.7</v>
      </c>
      <c r="BV337">
        <v>19.100000000000001</v>
      </c>
      <c r="BW337">
        <v>45.9</v>
      </c>
      <c r="BX337">
        <v>78.099999999999994</v>
      </c>
      <c r="BY337">
        <v>-100</v>
      </c>
    </row>
    <row r="338" spans="2:77" x14ac:dyDescent="0.15">
      <c r="B338">
        <v>11</v>
      </c>
      <c r="C338">
        <v>21</v>
      </c>
      <c r="D338">
        <v>49.3</v>
      </c>
      <c r="E338">
        <v>41.5</v>
      </c>
      <c r="F338">
        <v>31.2</v>
      </c>
      <c r="G338">
        <v>32.6</v>
      </c>
      <c r="H338">
        <v>49.5</v>
      </c>
      <c r="I338">
        <v>66.599999999999994</v>
      </c>
      <c r="J338">
        <v>97.9</v>
      </c>
      <c r="K338">
        <v>74.3</v>
      </c>
      <c r="L338">
        <v>87.5</v>
      </c>
      <c r="M338">
        <v>97.2</v>
      </c>
      <c r="N338">
        <v>49.2</v>
      </c>
      <c r="O338">
        <v>55.2</v>
      </c>
      <c r="P338">
        <v>46.4</v>
      </c>
      <c r="Q338">
        <v>21.6</v>
      </c>
      <c r="R338">
        <v>13.9</v>
      </c>
      <c r="S338">
        <v>41.3</v>
      </c>
      <c r="T338">
        <v>55.5</v>
      </c>
      <c r="U338">
        <v>95.2</v>
      </c>
      <c r="V338">
        <v>65.400000000000006</v>
      </c>
      <c r="W338">
        <v>84.6</v>
      </c>
      <c r="X338">
        <v>35</v>
      </c>
      <c r="Y338">
        <v>25</v>
      </c>
      <c r="Z338">
        <v>22.2</v>
      </c>
      <c r="AA338">
        <v>58.5</v>
      </c>
      <c r="AB338">
        <v>46.6</v>
      </c>
      <c r="AC338">
        <v>37.5</v>
      </c>
      <c r="AD338">
        <v>31.3</v>
      </c>
      <c r="AE338">
        <v>46.9</v>
      </c>
      <c r="AF338">
        <v>78.900000000000006</v>
      </c>
      <c r="AG338">
        <v>106.3</v>
      </c>
      <c r="AH338">
        <v>108.7</v>
      </c>
      <c r="AI338">
        <v>110.8</v>
      </c>
      <c r="AJ338">
        <v>79.599999999999994</v>
      </c>
      <c r="AK338">
        <v>84.6</v>
      </c>
      <c r="AL338">
        <v>42.9</v>
      </c>
      <c r="AM338">
        <v>29.9</v>
      </c>
      <c r="AN338">
        <v>50.2</v>
      </c>
      <c r="AO338">
        <v>76.400000000000006</v>
      </c>
      <c r="AP338">
        <v>133.69999999999999</v>
      </c>
      <c r="AQ338">
        <v>104.5</v>
      </c>
      <c r="AR338">
        <v>116.7</v>
      </c>
      <c r="AS338">
        <v>61.2</v>
      </c>
      <c r="AT338">
        <v>46.7</v>
      </c>
      <c r="AU338">
        <v>40.9</v>
      </c>
      <c r="AV338">
        <v>29.7</v>
      </c>
      <c r="AW338">
        <v>31.4</v>
      </c>
      <c r="AX338">
        <v>40.9</v>
      </c>
      <c r="AY338">
        <v>37.4</v>
      </c>
      <c r="AZ338">
        <v>83.1</v>
      </c>
      <c r="BA338">
        <v>94.8</v>
      </c>
      <c r="BB338">
        <v>91</v>
      </c>
      <c r="BC338">
        <v>118.2</v>
      </c>
      <c r="BD338">
        <v>136.4</v>
      </c>
      <c r="BE338">
        <v>59.6</v>
      </c>
      <c r="BF338">
        <v>53.7</v>
      </c>
      <c r="BG338">
        <v>31.3</v>
      </c>
      <c r="BH338">
        <v>31.3</v>
      </c>
      <c r="BI338">
        <v>13.7</v>
      </c>
      <c r="BJ338">
        <v>4.4000000000000004</v>
      </c>
      <c r="BK338">
        <v>29.7</v>
      </c>
      <c r="BL338">
        <v>38.299999999999997</v>
      </c>
      <c r="BM338">
        <v>55.7</v>
      </c>
      <c r="BN338">
        <v>53.9</v>
      </c>
      <c r="BO338">
        <v>48.3</v>
      </c>
      <c r="BP338">
        <v>60.1</v>
      </c>
      <c r="BQ338">
        <v>20.6</v>
      </c>
      <c r="BR338">
        <v>18.3</v>
      </c>
      <c r="BS338">
        <v>15.1</v>
      </c>
      <c r="BT338">
        <v>10</v>
      </c>
      <c r="BU338">
        <v>13</v>
      </c>
      <c r="BV338">
        <v>19.5</v>
      </c>
      <c r="BW338">
        <v>49.6</v>
      </c>
      <c r="BX338">
        <v>81.5</v>
      </c>
      <c r="BY338">
        <v>-100</v>
      </c>
    </row>
    <row r="339" spans="2:77" x14ac:dyDescent="0.15">
      <c r="B339">
        <v>11</v>
      </c>
      <c r="C339">
        <v>22</v>
      </c>
      <c r="D339">
        <v>50.2</v>
      </c>
      <c r="E339">
        <v>37.9</v>
      </c>
      <c r="F339">
        <v>31.4</v>
      </c>
      <c r="G339">
        <v>32.5</v>
      </c>
      <c r="H339">
        <v>42.5</v>
      </c>
      <c r="I339">
        <v>72.599999999999994</v>
      </c>
      <c r="J339">
        <v>103.1</v>
      </c>
      <c r="K339">
        <v>73.599999999999994</v>
      </c>
      <c r="L339">
        <v>92.7</v>
      </c>
      <c r="M339">
        <v>107.2</v>
      </c>
      <c r="N339">
        <v>50.5</v>
      </c>
      <c r="O339">
        <v>54.9</v>
      </c>
      <c r="P339">
        <v>43.7</v>
      </c>
      <c r="Q339">
        <v>18.8</v>
      </c>
      <c r="R339">
        <v>14.5</v>
      </c>
      <c r="S339">
        <v>38.700000000000003</v>
      </c>
      <c r="T339">
        <v>64.8</v>
      </c>
      <c r="U339">
        <v>91</v>
      </c>
      <c r="V339">
        <v>64.900000000000006</v>
      </c>
      <c r="W339">
        <v>90.2</v>
      </c>
      <c r="X339">
        <v>36.700000000000003</v>
      </c>
      <c r="Y339">
        <v>22.8</v>
      </c>
      <c r="Z339">
        <v>22.5</v>
      </c>
      <c r="AA339">
        <v>57.6</v>
      </c>
      <c r="AB339">
        <v>48.8</v>
      </c>
      <c r="AC339">
        <v>37.700000000000003</v>
      </c>
      <c r="AD339">
        <v>10023.200000000001</v>
      </c>
      <c r="AE339">
        <v>47</v>
      </c>
      <c r="AF339">
        <v>78</v>
      </c>
      <c r="AG339">
        <v>106.2</v>
      </c>
      <c r="AH339">
        <v>107.8</v>
      </c>
      <c r="AI339">
        <v>111</v>
      </c>
      <c r="AJ339">
        <v>77.3</v>
      </c>
      <c r="AK339">
        <v>83.1</v>
      </c>
      <c r="AL339">
        <v>41</v>
      </c>
      <c r="AM339">
        <v>32.200000000000003</v>
      </c>
      <c r="AN339">
        <v>49.1</v>
      </c>
      <c r="AO339">
        <v>76.3</v>
      </c>
      <c r="AP339">
        <v>139.30000000000001</v>
      </c>
      <c r="AQ339">
        <v>105.9</v>
      </c>
      <c r="AR339">
        <v>114.8</v>
      </c>
      <c r="AS339">
        <v>63.1</v>
      </c>
      <c r="AT339">
        <v>46.6</v>
      </c>
      <c r="AU339">
        <v>40.700000000000003</v>
      </c>
      <c r="AV339">
        <v>29.1</v>
      </c>
      <c r="AW339">
        <v>29.4</v>
      </c>
      <c r="AX339">
        <v>43.6</v>
      </c>
      <c r="AY339">
        <v>37</v>
      </c>
      <c r="AZ339">
        <v>84</v>
      </c>
      <c r="BA339">
        <v>97.3</v>
      </c>
      <c r="BB339">
        <v>95.6</v>
      </c>
      <c r="BC339">
        <v>109.6</v>
      </c>
      <c r="BD339">
        <v>135.9</v>
      </c>
      <c r="BE339">
        <v>59.3</v>
      </c>
      <c r="BF339">
        <v>53.1</v>
      </c>
      <c r="BG339">
        <v>33.200000000000003</v>
      </c>
      <c r="BH339">
        <v>31.5</v>
      </c>
      <c r="BI339">
        <v>12.8</v>
      </c>
      <c r="BJ339">
        <v>4.3</v>
      </c>
      <c r="BK339">
        <v>28.5</v>
      </c>
      <c r="BL339">
        <v>42.4</v>
      </c>
      <c r="BM339">
        <v>55.5</v>
      </c>
      <c r="BN339">
        <v>53.4</v>
      </c>
      <c r="BO339">
        <v>55</v>
      </c>
      <c r="BP339">
        <v>57.1</v>
      </c>
      <c r="BQ339">
        <v>29.2</v>
      </c>
      <c r="BR339">
        <v>15.5</v>
      </c>
      <c r="BS339">
        <v>13.8</v>
      </c>
      <c r="BT339">
        <v>12</v>
      </c>
      <c r="BU339">
        <v>13.9</v>
      </c>
      <c r="BV339">
        <v>18.8</v>
      </c>
      <c r="BW339">
        <v>50.6</v>
      </c>
      <c r="BX339">
        <v>80.8</v>
      </c>
      <c r="BY339">
        <v>-100</v>
      </c>
    </row>
    <row r="340" spans="2:77" x14ac:dyDescent="0.15">
      <c r="B340">
        <v>11</v>
      </c>
      <c r="C340">
        <v>23</v>
      </c>
      <c r="D340">
        <v>52.2</v>
      </c>
      <c r="E340">
        <v>38</v>
      </c>
      <c r="F340">
        <v>32.200000000000003</v>
      </c>
      <c r="G340">
        <v>32.5</v>
      </c>
      <c r="H340">
        <v>38.9</v>
      </c>
      <c r="I340">
        <v>74.400000000000006</v>
      </c>
      <c r="J340">
        <v>112.1</v>
      </c>
      <c r="K340">
        <v>71.8</v>
      </c>
      <c r="L340">
        <v>92.5</v>
      </c>
      <c r="M340">
        <v>107.1</v>
      </c>
      <c r="N340">
        <v>51.4</v>
      </c>
      <c r="O340">
        <v>55.5</v>
      </c>
      <c r="P340">
        <v>42.1</v>
      </c>
      <c r="Q340">
        <v>22.3</v>
      </c>
      <c r="R340">
        <v>14</v>
      </c>
      <c r="S340">
        <v>39.200000000000003</v>
      </c>
      <c r="T340">
        <v>65</v>
      </c>
      <c r="U340">
        <v>83.2</v>
      </c>
      <c r="V340">
        <v>72.8</v>
      </c>
      <c r="W340">
        <v>85.4</v>
      </c>
      <c r="X340">
        <v>44.8</v>
      </c>
      <c r="Y340">
        <v>23.2</v>
      </c>
      <c r="Z340">
        <v>21.2</v>
      </c>
      <c r="AA340">
        <v>56.9</v>
      </c>
      <c r="AB340">
        <v>48.7</v>
      </c>
      <c r="AC340">
        <v>40.299999999999997</v>
      </c>
      <c r="AD340">
        <v>10031.200000000001</v>
      </c>
      <c r="AE340">
        <v>51.1</v>
      </c>
      <c r="AF340">
        <v>74.5</v>
      </c>
      <c r="AG340">
        <v>104.7</v>
      </c>
      <c r="AH340">
        <v>105.1</v>
      </c>
      <c r="AI340">
        <v>113.2</v>
      </c>
      <c r="AJ340">
        <v>75.7</v>
      </c>
      <c r="AK340">
        <v>82.1</v>
      </c>
      <c r="AL340">
        <v>40</v>
      </c>
      <c r="AM340">
        <v>33.799999999999997</v>
      </c>
      <c r="AN340">
        <v>51</v>
      </c>
      <c r="AO340">
        <v>73.7</v>
      </c>
      <c r="AP340">
        <v>139.80000000000001</v>
      </c>
      <c r="AQ340">
        <v>106.1</v>
      </c>
      <c r="AR340">
        <v>114.7</v>
      </c>
      <c r="AS340">
        <v>66.7</v>
      </c>
      <c r="AT340">
        <v>48.4</v>
      </c>
      <c r="AU340">
        <v>38.9</v>
      </c>
      <c r="AV340">
        <v>29.7</v>
      </c>
      <c r="AW340">
        <v>27.1</v>
      </c>
      <c r="AX340">
        <v>47.3</v>
      </c>
      <c r="AY340">
        <v>36.5</v>
      </c>
      <c r="AZ340">
        <v>83.9</v>
      </c>
      <c r="BA340">
        <v>104.8</v>
      </c>
      <c r="BB340">
        <v>95</v>
      </c>
      <c r="BC340">
        <v>105.4</v>
      </c>
      <c r="BD340">
        <v>139.1</v>
      </c>
      <c r="BE340">
        <v>58.4</v>
      </c>
      <c r="BF340">
        <v>53.5</v>
      </c>
      <c r="BG340">
        <v>34.1</v>
      </c>
      <c r="BH340">
        <v>30.6</v>
      </c>
      <c r="BI340">
        <v>13</v>
      </c>
      <c r="BJ340">
        <v>4.4000000000000004</v>
      </c>
      <c r="BK340">
        <v>29.2</v>
      </c>
      <c r="BL340">
        <v>41.7</v>
      </c>
      <c r="BM340">
        <v>54.7</v>
      </c>
      <c r="BN340">
        <v>56.2</v>
      </c>
      <c r="BO340">
        <v>58.5</v>
      </c>
      <c r="BP340">
        <v>54.3</v>
      </c>
      <c r="BQ340">
        <v>35</v>
      </c>
      <c r="BR340">
        <v>12.1</v>
      </c>
      <c r="BS340">
        <v>14</v>
      </c>
      <c r="BT340">
        <v>10.9</v>
      </c>
      <c r="BU340">
        <v>13.8</v>
      </c>
      <c r="BV340">
        <v>17.600000000000001</v>
      </c>
      <c r="BW340">
        <v>50.7</v>
      </c>
      <c r="BX340">
        <v>80.900000000000006</v>
      </c>
      <c r="BY340">
        <v>-100</v>
      </c>
    </row>
    <row r="341" spans="2:77" x14ac:dyDescent="0.15">
      <c r="B341">
        <v>11</v>
      </c>
      <c r="C341">
        <v>24</v>
      </c>
      <c r="D341">
        <v>47.7</v>
      </c>
      <c r="E341">
        <v>38</v>
      </c>
      <c r="F341">
        <v>35.5</v>
      </c>
      <c r="G341">
        <v>32.799999999999997</v>
      </c>
      <c r="H341">
        <v>37.200000000000003</v>
      </c>
      <c r="I341">
        <v>68.5</v>
      </c>
      <c r="J341">
        <v>115.3</v>
      </c>
      <c r="K341">
        <v>71.400000000000006</v>
      </c>
      <c r="L341">
        <v>90.6</v>
      </c>
      <c r="M341">
        <v>110</v>
      </c>
      <c r="N341">
        <v>50.1</v>
      </c>
      <c r="O341">
        <v>55.3</v>
      </c>
      <c r="P341">
        <v>37.6</v>
      </c>
      <c r="Q341">
        <v>22.4</v>
      </c>
      <c r="R341">
        <v>14.9</v>
      </c>
      <c r="S341">
        <v>38.5</v>
      </c>
      <c r="T341">
        <v>66</v>
      </c>
      <c r="U341">
        <v>83.9</v>
      </c>
      <c r="V341">
        <v>75.2</v>
      </c>
      <c r="W341">
        <v>80.7</v>
      </c>
      <c r="X341">
        <v>46</v>
      </c>
      <c r="Y341">
        <v>27.7</v>
      </c>
      <c r="Z341">
        <v>22</v>
      </c>
      <c r="AA341">
        <v>55.1</v>
      </c>
      <c r="AB341">
        <v>45</v>
      </c>
      <c r="AC341">
        <v>39.6</v>
      </c>
      <c r="AD341">
        <v>30.9</v>
      </c>
      <c r="AE341">
        <v>50.5</v>
      </c>
      <c r="AF341">
        <v>78.5</v>
      </c>
      <c r="AG341">
        <v>104.9</v>
      </c>
      <c r="AH341">
        <v>103.6</v>
      </c>
      <c r="AI341">
        <v>130</v>
      </c>
      <c r="AJ341">
        <v>74.8</v>
      </c>
      <c r="AK341">
        <v>80.099999999999994</v>
      </c>
      <c r="AL341">
        <v>39.200000000000003</v>
      </c>
      <c r="AM341">
        <v>37.200000000000003</v>
      </c>
      <c r="AN341">
        <v>55.4</v>
      </c>
      <c r="AO341">
        <v>74.5</v>
      </c>
      <c r="AP341">
        <v>137.4</v>
      </c>
      <c r="AQ341">
        <v>106.4</v>
      </c>
      <c r="AR341">
        <v>110.6</v>
      </c>
      <c r="AS341">
        <v>67.3</v>
      </c>
      <c r="AT341">
        <v>49.7</v>
      </c>
      <c r="AU341">
        <v>39.299999999999997</v>
      </c>
      <c r="AV341">
        <v>30.2</v>
      </c>
      <c r="AW341">
        <v>26.2</v>
      </c>
      <c r="AX341">
        <v>42.8</v>
      </c>
      <c r="AY341">
        <v>38.1</v>
      </c>
      <c r="AZ341">
        <v>82</v>
      </c>
      <c r="BA341">
        <v>105.1</v>
      </c>
      <c r="BB341">
        <v>110.3</v>
      </c>
      <c r="BC341">
        <v>103.3</v>
      </c>
      <c r="BD341">
        <v>140.69999999999999</v>
      </c>
      <c r="BE341">
        <v>57.7</v>
      </c>
      <c r="BF341">
        <v>53.9</v>
      </c>
      <c r="BG341">
        <v>33.700000000000003</v>
      </c>
      <c r="BH341">
        <v>27.7</v>
      </c>
      <c r="BI341">
        <v>11.7</v>
      </c>
      <c r="BJ341">
        <v>3.7</v>
      </c>
      <c r="BK341">
        <v>30</v>
      </c>
      <c r="BL341">
        <v>41.6</v>
      </c>
      <c r="BM341">
        <v>66.400000000000006</v>
      </c>
      <c r="BN341">
        <v>56</v>
      </c>
      <c r="BO341">
        <v>61.1</v>
      </c>
      <c r="BP341">
        <v>50.4</v>
      </c>
      <c r="BQ341">
        <v>35.6</v>
      </c>
      <c r="BR341">
        <v>10.199999999999999</v>
      </c>
      <c r="BS341">
        <v>12</v>
      </c>
      <c r="BT341">
        <v>10.199999999999999</v>
      </c>
      <c r="BU341">
        <v>12.6</v>
      </c>
      <c r="BV341">
        <v>15.9</v>
      </c>
      <c r="BW341">
        <v>49.7</v>
      </c>
      <c r="BX341">
        <v>79.5</v>
      </c>
      <c r="BY341">
        <v>-100</v>
      </c>
    </row>
    <row r="342" spans="2:77" x14ac:dyDescent="0.15">
      <c r="B342">
        <v>11</v>
      </c>
      <c r="C342">
        <v>25</v>
      </c>
      <c r="D342">
        <v>46.7</v>
      </c>
      <c r="E342">
        <v>36.200000000000003</v>
      </c>
      <c r="F342">
        <v>35.6</v>
      </c>
      <c r="G342">
        <v>31.9</v>
      </c>
      <c r="H342">
        <v>38</v>
      </c>
      <c r="I342">
        <v>66</v>
      </c>
      <c r="J342">
        <v>130.19999999999999</v>
      </c>
      <c r="K342">
        <v>72.2</v>
      </c>
      <c r="L342">
        <v>88.4</v>
      </c>
      <c r="M342">
        <v>104.8</v>
      </c>
      <c r="N342">
        <v>49.5</v>
      </c>
      <c r="O342">
        <v>55.5</v>
      </c>
      <c r="P342">
        <v>40</v>
      </c>
      <c r="Q342">
        <v>23.9</v>
      </c>
      <c r="R342">
        <v>14.2</v>
      </c>
      <c r="S342">
        <v>40.5</v>
      </c>
      <c r="T342">
        <v>64.7</v>
      </c>
      <c r="U342">
        <v>97.7</v>
      </c>
      <c r="V342">
        <v>75.7</v>
      </c>
      <c r="W342">
        <v>76.3</v>
      </c>
      <c r="X342">
        <v>53.6</v>
      </c>
      <c r="Y342">
        <v>32.799999999999997</v>
      </c>
      <c r="Z342">
        <v>28</v>
      </c>
      <c r="AA342">
        <v>53.7</v>
      </c>
      <c r="AB342">
        <v>39.799999999999997</v>
      </c>
      <c r="AC342">
        <v>39.700000000000003</v>
      </c>
      <c r="AD342">
        <v>29.9</v>
      </c>
      <c r="AE342">
        <v>53.6</v>
      </c>
      <c r="AF342">
        <v>74.599999999999994</v>
      </c>
      <c r="AG342">
        <v>112.7</v>
      </c>
      <c r="AH342">
        <v>111.8</v>
      </c>
      <c r="AI342">
        <v>141.6</v>
      </c>
      <c r="AJ342">
        <v>77.900000000000006</v>
      </c>
      <c r="AK342">
        <v>77.900000000000006</v>
      </c>
      <c r="AL342">
        <v>39.799999999999997</v>
      </c>
      <c r="AM342">
        <v>37.299999999999997</v>
      </c>
      <c r="AN342">
        <v>59.2</v>
      </c>
      <c r="AO342">
        <v>78.7</v>
      </c>
      <c r="AP342">
        <v>135.6</v>
      </c>
      <c r="AQ342">
        <v>106.3</v>
      </c>
      <c r="AR342">
        <v>104.3</v>
      </c>
      <c r="AS342">
        <v>67.8</v>
      </c>
      <c r="AT342">
        <v>49.5</v>
      </c>
      <c r="AU342">
        <v>40.700000000000003</v>
      </c>
      <c r="AV342">
        <v>33.200000000000003</v>
      </c>
      <c r="AW342">
        <v>29</v>
      </c>
      <c r="AX342">
        <v>38.6</v>
      </c>
      <c r="AY342">
        <v>40.200000000000003</v>
      </c>
      <c r="AZ342">
        <v>79</v>
      </c>
      <c r="BA342">
        <v>105</v>
      </c>
      <c r="BB342">
        <v>123.8</v>
      </c>
      <c r="BC342">
        <v>102.3</v>
      </c>
      <c r="BD342">
        <v>137</v>
      </c>
      <c r="BE342">
        <v>58.6</v>
      </c>
      <c r="BF342">
        <v>54.2</v>
      </c>
      <c r="BG342">
        <v>33</v>
      </c>
      <c r="BH342">
        <v>27.7</v>
      </c>
      <c r="BI342">
        <v>14.9</v>
      </c>
      <c r="BJ342">
        <v>4.8</v>
      </c>
      <c r="BK342">
        <v>31</v>
      </c>
      <c r="BL342">
        <v>40.799999999999997</v>
      </c>
      <c r="BM342">
        <v>70.7</v>
      </c>
      <c r="BN342">
        <v>56.2</v>
      </c>
      <c r="BO342">
        <v>61.7</v>
      </c>
      <c r="BP342">
        <v>46.9</v>
      </c>
      <c r="BQ342">
        <v>36.200000000000003</v>
      </c>
      <c r="BR342">
        <v>14.3</v>
      </c>
      <c r="BS342">
        <v>11</v>
      </c>
      <c r="BT342">
        <v>9.6</v>
      </c>
      <c r="BU342">
        <v>12.7</v>
      </c>
      <c r="BV342">
        <v>10.9</v>
      </c>
      <c r="BW342">
        <v>49.1</v>
      </c>
      <c r="BX342">
        <v>88.2</v>
      </c>
      <c r="BY342">
        <v>-100</v>
      </c>
    </row>
    <row r="343" spans="2:77" x14ac:dyDescent="0.15">
      <c r="B343">
        <v>11</v>
      </c>
      <c r="C343">
        <v>26</v>
      </c>
      <c r="D343">
        <v>44.9</v>
      </c>
      <c r="E343">
        <v>35.9</v>
      </c>
      <c r="F343">
        <v>37.200000000000003</v>
      </c>
      <c r="G343">
        <v>32.1</v>
      </c>
      <c r="H343">
        <v>33</v>
      </c>
      <c r="I343">
        <v>66.599999999999994</v>
      </c>
      <c r="J343">
        <v>143.30000000000001</v>
      </c>
      <c r="K343">
        <v>76</v>
      </c>
      <c r="L343">
        <v>85.9</v>
      </c>
      <c r="M343">
        <v>97.2</v>
      </c>
      <c r="N343">
        <v>47.8</v>
      </c>
      <c r="O343">
        <v>53.1</v>
      </c>
      <c r="P343">
        <v>40.4</v>
      </c>
      <c r="Q343">
        <v>23.8</v>
      </c>
      <c r="R343">
        <v>16.5</v>
      </c>
      <c r="S343">
        <v>41.5</v>
      </c>
      <c r="T343">
        <v>65.099999999999994</v>
      </c>
      <c r="U343">
        <v>95.7</v>
      </c>
      <c r="V343">
        <v>72.599999999999994</v>
      </c>
      <c r="W343">
        <v>73.3</v>
      </c>
      <c r="X343">
        <v>59</v>
      </c>
      <c r="Y343">
        <v>37.299999999999997</v>
      </c>
      <c r="Z343">
        <v>27.2</v>
      </c>
      <c r="AA343">
        <v>54.3</v>
      </c>
      <c r="AB343">
        <v>38</v>
      </c>
      <c r="AC343">
        <v>36.700000000000003</v>
      </c>
      <c r="AD343">
        <v>30.8</v>
      </c>
      <c r="AE343">
        <v>52.3</v>
      </c>
      <c r="AF343">
        <v>74.2</v>
      </c>
      <c r="AG343">
        <v>119.9</v>
      </c>
      <c r="AH343">
        <v>110.7</v>
      </c>
      <c r="AI343">
        <v>10122.700000000001</v>
      </c>
      <c r="AJ343">
        <v>77.2</v>
      </c>
      <c r="AK343">
        <v>76.099999999999994</v>
      </c>
      <c r="AL343">
        <v>39.799999999999997</v>
      </c>
      <c r="AM343">
        <v>38.299999999999997</v>
      </c>
      <c r="AN343">
        <v>57.2</v>
      </c>
      <c r="AO343">
        <v>74.7</v>
      </c>
      <c r="AP343">
        <v>136.19999999999999</v>
      </c>
      <c r="AQ343">
        <v>106</v>
      </c>
      <c r="AR343">
        <v>100.9</v>
      </c>
      <c r="AS343">
        <v>66.7</v>
      </c>
      <c r="AT343">
        <v>49.5</v>
      </c>
      <c r="AU343">
        <v>42.1</v>
      </c>
      <c r="AV343">
        <v>36.4</v>
      </c>
      <c r="AW343">
        <v>33.4</v>
      </c>
      <c r="AX343">
        <v>35</v>
      </c>
      <c r="AY343">
        <v>47.6</v>
      </c>
      <c r="AZ343">
        <v>77.099999999999994</v>
      </c>
      <c r="BA343">
        <v>108.5</v>
      </c>
      <c r="BB343">
        <v>109.5</v>
      </c>
      <c r="BC343">
        <v>100.7</v>
      </c>
      <c r="BD343">
        <v>131.30000000000001</v>
      </c>
      <c r="BE343">
        <v>57.7</v>
      </c>
      <c r="BF343">
        <v>52.3</v>
      </c>
      <c r="BG343">
        <v>31.9</v>
      </c>
      <c r="BH343">
        <v>26.4</v>
      </c>
      <c r="BI343">
        <v>17.100000000000001</v>
      </c>
      <c r="BJ343">
        <v>4.3</v>
      </c>
      <c r="BK343">
        <v>30.4</v>
      </c>
      <c r="BL343">
        <v>39.700000000000003</v>
      </c>
      <c r="BM343">
        <v>68.5</v>
      </c>
      <c r="BN343">
        <v>57.4</v>
      </c>
      <c r="BO343">
        <v>60.6</v>
      </c>
      <c r="BP343">
        <v>48.1</v>
      </c>
      <c r="BQ343">
        <v>35.799999999999997</v>
      </c>
      <c r="BR343">
        <v>13.4</v>
      </c>
      <c r="BS343">
        <v>9.4</v>
      </c>
      <c r="BT343">
        <v>9.9</v>
      </c>
      <c r="BU343">
        <v>10.5</v>
      </c>
      <c r="BV343">
        <v>9.6</v>
      </c>
      <c r="BW343">
        <v>50.3</v>
      </c>
      <c r="BX343">
        <v>93.8</v>
      </c>
      <c r="BY343">
        <v>-100</v>
      </c>
    </row>
    <row r="344" spans="2:77" x14ac:dyDescent="0.15">
      <c r="B344">
        <v>11</v>
      </c>
      <c r="C344">
        <v>27</v>
      </c>
      <c r="D344">
        <v>43.8</v>
      </c>
      <c r="E344">
        <v>38.700000000000003</v>
      </c>
      <c r="F344">
        <v>36.1</v>
      </c>
      <c r="G344">
        <v>33</v>
      </c>
      <c r="H344">
        <v>32.1</v>
      </c>
      <c r="I344">
        <v>65.3</v>
      </c>
      <c r="J344">
        <v>144.4</v>
      </c>
      <c r="K344">
        <v>91.8</v>
      </c>
      <c r="L344">
        <v>87.9</v>
      </c>
      <c r="M344">
        <v>91.5</v>
      </c>
      <c r="N344">
        <v>47.2</v>
      </c>
      <c r="O344">
        <v>52.7</v>
      </c>
      <c r="P344">
        <v>41.4</v>
      </c>
      <c r="Q344">
        <v>20.6</v>
      </c>
      <c r="R344">
        <v>19.5</v>
      </c>
      <c r="S344">
        <v>39.799999999999997</v>
      </c>
      <c r="T344">
        <v>69</v>
      </c>
      <c r="U344">
        <v>90.6</v>
      </c>
      <c r="V344">
        <v>78.8</v>
      </c>
      <c r="W344">
        <v>74.2</v>
      </c>
      <c r="X344">
        <v>56.5</v>
      </c>
      <c r="Y344">
        <v>37.4</v>
      </c>
      <c r="Z344">
        <v>27.8</v>
      </c>
      <c r="AA344">
        <v>52.7</v>
      </c>
      <c r="AB344">
        <v>33.9</v>
      </c>
      <c r="AC344">
        <v>33.4</v>
      </c>
      <c r="AD344">
        <v>38.200000000000003</v>
      </c>
      <c r="AE344">
        <v>50.2</v>
      </c>
      <c r="AF344">
        <v>76.7</v>
      </c>
      <c r="AG344">
        <v>120</v>
      </c>
      <c r="AH344">
        <v>105.6</v>
      </c>
      <c r="AI344">
        <v>10118.5</v>
      </c>
      <c r="AJ344">
        <v>75.900000000000006</v>
      </c>
      <c r="AK344">
        <v>75.400000000000006</v>
      </c>
      <c r="AL344">
        <v>40.6</v>
      </c>
      <c r="AM344">
        <v>39</v>
      </c>
      <c r="AN344">
        <v>56.2</v>
      </c>
      <c r="AO344">
        <v>75.3</v>
      </c>
      <c r="AP344">
        <v>127</v>
      </c>
      <c r="AQ344">
        <v>108.8</v>
      </c>
      <c r="AR344">
        <v>96.9</v>
      </c>
      <c r="AS344">
        <v>62.2</v>
      </c>
      <c r="AT344">
        <v>48.4</v>
      </c>
      <c r="AU344">
        <v>47.2</v>
      </c>
      <c r="AV344">
        <v>37.700000000000003</v>
      </c>
      <c r="AW344">
        <v>34.9</v>
      </c>
      <c r="AX344">
        <v>32.1</v>
      </c>
      <c r="AY344">
        <v>51</v>
      </c>
      <c r="AZ344">
        <v>76.400000000000006</v>
      </c>
      <c r="BA344">
        <v>128.19999999999999</v>
      </c>
      <c r="BB344">
        <v>99.9</v>
      </c>
      <c r="BC344">
        <v>107.9</v>
      </c>
      <c r="BD344">
        <v>126.7</v>
      </c>
      <c r="BE344">
        <v>57.2</v>
      </c>
      <c r="BF344">
        <v>50.9</v>
      </c>
      <c r="BG344">
        <v>30.9</v>
      </c>
      <c r="BH344">
        <v>24.6</v>
      </c>
      <c r="BI344">
        <v>17.5</v>
      </c>
      <c r="BJ344">
        <v>4.4000000000000004</v>
      </c>
      <c r="BK344">
        <v>29.6</v>
      </c>
      <c r="BL344">
        <v>39.700000000000003</v>
      </c>
      <c r="BM344">
        <v>67.400000000000006</v>
      </c>
      <c r="BN344">
        <v>60.9</v>
      </c>
      <c r="BO344">
        <v>59.9</v>
      </c>
      <c r="BP344">
        <v>52.3</v>
      </c>
      <c r="BQ344">
        <v>35.299999999999997</v>
      </c>
      <c r="BR344">
        <v>16</v>
      </c>
      <c r="BS344">
        <v>10.8</v>
      </c>
      <c r="BT344">
        <v>9.6999999999999993</v>
      </c>
      <c r="BU344">
        <v>11.5</v>
      </c>
      <c r="BV344">
        <v>11.1</v>
      </c>
      <c r="BW344">
        <v>51.6</v>
      </c>
      <c r="BX344">
        <v>91.8</v>
      </c>
      <c r="BY344">
        <v>-100</v>
      </c>
    </row>
    <row r="345" spans="2:77" x14ac:dyDescent="0.15">
      <c r="B345">
        <v>11</v>
      </c>
      <c r="C345">
        <v>28</v>
      </c>
      <c r="D345">
        <v>42.8</v>
      </c>
      <c r="E345">
        <v>40.1</v>
      </c>
      <c r="F345">
        <v>34.700000000000003</v>
      </c>
      <c r="G345">
        <v>32.4</v>
      </c>
      <c r="H345">
        <v>29.2</v>
      </c>
      <c r="I345">
        <v>64.7</v>
      </c>
      <c r="J345">
        <v>136.5</v>
      </c>
      <c r="K345">
        <v>98.9</v>
      </c>
      <c r="L345">
        <v>91.1</v>
      </c>
      <c r="M345">
        <v>90.6</v>
      </c>
      <c r="N345">
        <v>45.7</v>
      </c>
      <c r="O345">
        <v>55.1</v>
      </c>
      <c r="P345">
        <v>41.4</v>
      </c>
      <c r="Q345">
        <v>22.3</v>
      </c>
      <c r="R345">
        <v>18.399999999999999</v>
      </c>
      <c r="S345">
        <v>39.799999999999997</v>
      </c>
      <c r="T345">
        <v>67.400000000000006</v>
      </c>
      <c r="U345">
        <v>86.5</v>
      </c>
      <c r="V345">
        <v>77.3</v>
      </c>
      <c r="W345">
        <v>72.5</v>
      </c>
      <c r="X345">
        <v>52.7</v>
      </c>
      <c r="Y345">
        <v>37</v>
      </c>
      <c r="Z345">
        <v>27.2</v>
      </c>
      <c r="AA345">
        <v>51.7</v>
      </c>
      <c r="AB345">
        <v>30.7</v>
      </c>
      <c r="AC345">
        <v>34.299999999999997</v>
      </c>
      <c r="AD345">
        <v>39.299999999999997</v>
      </c>
      <c r="AE345">
        <v>46.6</v>
      </c>
      <c r="AF345">
        <v>77.400000000000006</v>
      </c>
      <c r="AG345">
        <v>119.4</v>
      </c>
      <c r="AH345">
        <v>102.3</v>
      </c>
      <c r="AI345">
        <v>120.2</v>
      </c>
      <c r="AJ345">
        <v>77.099999999999994</v>
      </c>
      <c r="AK345">
        <v>76.2</v>
      </c>
      <c r="AL345">
        <v>41.2</v>
      </c>
      <c r="AM345">
        <v>36.4</v>
      </c>
      <c r="AN345">
        <v>54.8</v>
      </c>
      <c r="AO345">
        <v>72.7</v>
      </c>
      <c r="AP345">
        <v>151</v>
      </c>
      <c r="AQ345">
        <v>108.3</v>
      </c>
      <c r="AR345">
        <v>91.7</v>
      </c>
      <c r="AS345">
        <v>58.9</v>
      </c>
      <c r="AT345">
        <v>48.5</v>
      </c>
      <c r="AU345">
        <v>44.4</v>
      </c>
      <c r="AV345">
        <v>38.9</v>
      </c>
      <c r="AW345">
        <v>34.6</v>
      </c>
      <c r="AX345">
        <v>29.7</v>
      </c>
      <c r="AY345">
        <v>53.4</v>
      </c>
      <c r="AZ345">
        <v>74.8</v>
      </c>
      <c r="BA345">
        <v>130.69999999999999</v>
      </c>
      <c r="BB345">
        <v>93.2</v>
      </c>
      <c r="BC345">
        <v>105.9</v>
      </c>
      <c r="BD345">
        <v>122.4</v>
      </c>
      <c r="BE345">
        <v>55.5</v>
      </c>
      <c r="BF345">
        <v>49.5</v>
      </c>
      <c r="BG345">
        <v>29.2</v>
      </c>
      <c r="BH345">
        <v>23.3</v>
      </c>
      <c r="BI345">
        <v>17.7</v>
      </c>
      <c r="BJ345">
        <v>3.3</v>
      </c>
      <c r="BK345">
        <v>33.1</v>
      </c>
      <c r="BL345">
        <v>37.299999999999997</v>
      </c>
      <c r="BM345">
        <v>63.6</v>
      </c>
      <c r="BN345">
        <v>60.8</v>
      </c>
      <c r="BO345">
        <v>60.9</v>
      </c>
      <c r="BP345">
        <v>52.6</v>
      </c>
      <c r="BQ345">
        <v>33.799999999999997</v>
      </c>
      <c r="BR345">
        <v>18</v>
      </c>
      <c r="BS345">
        <v>11.6</v>
      </c>
      <c r="BT345">
        <v>9.9</v>
      </c>
      <c r="BU345">
        <v>9.3000000000000007</v>
      </c>
      <c r="BV345">
        <v>11.5</v>
      </c>
      <c r="BW345">
        <v>54.7</v>
      </c>
      <c r="BX345">
        <v>93.3</v>
      </c>
      <c r="BY345">
        <v>-100</v>
      </c>
    </row>
    <row r="346" spans="2:77" x14ac:dyDescent="0.15">
      <c r="B346">
        <v>11</v>
      </c>
      <c r="C346">
        <v>29</v>
      </c>
      <c r="D346">
        <v>43.4</v>
      </c>
      <c r="E346">
        <v>41.4</v>
      </c>
      <c r="F346">
        <v>32.799999999999997</v>
      </c>
      <c r="G346">
        <v>33.299999999999997</v>
      </c>
      <c r="H346">
        <v>27.9</v>
      </c>
      <c r="I346">
        <v>69.900000000000006</v>
      </c>
      <c r="J346">
        <v>130.80000000000001</v>
      </c>
      <c r="K346">
        <v>99.8</v>
      </c>
      <c r="L346">
        <v>92.3</v>
      </c>
      <c r="M346">
        <v>94.7</v>
      </c>
      <c r="N346">
        <v>44.6</v>
      </c>
      <c r="O346">
        <v>53.4</v>
      </c>
      <c r="P346">
        <v>41.3</v>
      </c>
      <c r="Q346">
        <v>22.3</v>
      </c>
      <c r="R346">
        <v>18.399999999999999</v>
      </c>
      <c r="S346">
        <v>38.9</v>
      </c>
      <c r="T346">
        <v>67.599999999999994</v>
      </c>
      <c r="U346">
        <v>83</v>
      </c>
      <c r="V346">
        <v>76.3</v>
      </c>
      <c r="W346">
        <v>70.5</v>
      </c>
      <c r="X346">
        <v>49.9</v>
      </c>
      <c r="Y346">
        <v>37</v>
      </c>
      <c r="Z346">
        <v>27.5</v>
      </c>
      <c r="AA346">
        <v>50</v>
      </c>
      <c r="AB346">
        <v>33.6</v>
      </c>
      <c r="AC346">
        <v>34.5</v>
      </c>
      <c r="AD346">
        <v>37.700000000000003</v>
      </c>
      <c r="AE346">
        <v>43.1</v>
      </c>
      <c r="AF346">
        <v>76.2</v>
      </c>
      <c r="AG346">
        <v>116.2</v>
      </c>
      <c r="AH346">
        <v>102.4</v>
      </c>
      <c r="AI346">
        <v>119.9</v>
      </c>
      <c r="AJ346">
        <v>79.599999999999994</v>
      </c>
      <c r="AK346">
        <v>75.7</v>
      </c>
      <c r="AL346">
        <v>42.8</v>
      </c>
      <c r="AM346">
        <v>35.9</v>
      </c>
      <c r="AN346">
        <v>53.9</v>
      </c>
      <c r="AO346">
        <v>69.900000000000006</v>
      </c>
      <c r="AP346">
        <v>177.2</v>
      </c>
      <c r="AQ346">
        <v>107.5</v>
      </c>
      <c r="AR346">
        <v>91.9</v>
      </c>
      <c r="AS346">
        <v>61.2</v>
      </c>
      <c r="AT346">
        <v>46.2</v>
      </c>
      <c r="AU346">
        <v>41.7</v>
      </c>
      <c r="AV346">
        <v>40.5</v>
      </c>
      <c r="AW346">
        <v>37.1</v>
      </c>
      <c r="AX346">
        <v>27</v>
      </c>
      <c r="AY346">
        <v>51.7</v>
      </c>
      <c r="AZ346">
        <v>74.599999999999994</v>
      </c>
      <c r="BA346">
        <v>135.1</v>
      </c>
      <c r="BB346">
        <v>89.1</v>
      </c>
      <c r="BC346">
        <v>103</v>
      </c>
      <c r="BD346">
        <v>117.7</v>
      </c>
      <c r="BE346">
        <v>59.7</v>
      </c>
      <c r="BF346">
        <v>49.9</v>
      </c>
      <c r="BG346">
        <v>35</v>
      </c>
      <c r="BH346">
        <v>21.8</v>
      </c>
      <c r="BI346">
        <v>15.9</v>
      </c>
      <c r="BJ346">
        <v>4.3</v>
      </c>
      <c r="BK346">
        <v>31</v>
      </c>
      <c r="BL346">
        <v>44.5</v>
      </c>
      <c r="BM346">
        <v>62.2</v>
      </c>
      <c r="BN346">
        <v>56.4</v>
      </c>
      <c r="BO346">
        <v>62.4</v>
      </c>
      <c r="BP346">
        <v>50.7</v>
      </c>
      <c r="BQ346">
        <v>31.4</v>
      </c>
      <c r="BR346">
        <v>20.3</v>
      </c>
      <c r="BS346">
        <v>11.5</v>
      </c>
      <c r="BT346">
        <v>9.8000000000000007</v>
      </c>
      <c r="BU346">
        <v>8.5</v>
      </c>
      <c r="BV346">
        <v>13.2</v>
      </c>
      <c r="BW346">
        <v>55.4</v>
      </c>
      <c r="BX346">
        <v>91.5</v>
      </c>
      <c r="BY346">
        <v>-100</v>
      </c>
    </row>
    <row r="347" spans="2:77" x14ac:dyDescent="0.15">
      <c r="B347">
        <v>11</v>
      </c>
      <c r="C347">
        <v>30</v>
      </c>
      <c r="D347">
        <v>44</v>
      </c>
      <c r="E347">
        <v>40.9</v>
      </c>
      <c r="F347">
        <v>-100</v>
      </c>
      <c r="G347">
        <v>31.3</v>
      </c>
      <c r="H347">
        <v>31.3</v>
      </c>
      <c r="I347">
        <v>72.8</v>
      </c>
      <c r="J347">
        <v>136.6</v>
      </c>
      <c r="K347">
        <v>97.9</v>
      </c>
      <c r="L347">
        <v>90.2</v>
      </c>
      <c r="M347">
        <v>93.3</v>
      </c>
      <c r="N347">
        <v>45.2</v>
      </c>
      <c r="O347">
        <v>50</v>
      </c>
      <c r="P347">
        <v>40.5</v>
      </c>
      <c r="Q347">
        <v>22.4</v>
      </c>
      <c r="R347">
        <v>15.9</v>
      </c>
      <c r="S347">
        <v>39.4</v>
      </c>
      <c r="T347">
        <v>69.7</v>
      </c>
      <c r="U347">
        <v>81</v>
      </c>
      <c r="V347">
        <v>73.8</v>
      </c>
      <c r="W347">
        <v>68.400000000000006</v>
      </c>
      <c r="X347">
        <v>44.4</v>
      </c>
      <c r="Y347">
        <v>35.4</v>
      </c>
      <c r="Z347">
        <v>27.7</v>
      </c>
      <c r="AA347">
        <v>50.3</v>
      </c>
      <c r="AB347">
        <v>35.5</v>
      </c>
      <c r="AC347">
        <v>33.5</v>
      </c>
      <c r="AD347">
        <v>36.5</v>
      </c>
      <c r="AE347">
        <v>42</v>
      </c>
      <c r="AF347">
        <v>76.2</v>
      </c>
      <c r="AG347">
        <v>126.3</v>
      </c>
      <c r="AH347">
        <v>101</v>
      </c>
      <c r="AI347">
        <v>122.4</v>
      </c>
      <c r="AJ347">
        <v>80.599999999999994</v>
      </c>
      <c r="AK347">
        <v>81.5</v>
      </c>
      <c r="AL347">
        <v>44.8</v>
      </c>
      <c r="AM347">
        <v>33.4</v>
      </c>
      <c r="AN347">
        <v>51.1</v>
      </c>
      <c r="AO347">
        <v>74.7</v>
      </c>
      <c r="AP347">
        <v>159.80000000000001</v>
      </c>
      <c r="AQ347">
        <v>107.4</v>
      </c>
      <c r="AR347">
        <v>102.2</v>
      </c>
      <c r="AS347">
        <v>60.8</v>
      </c>
      <c r="AT347">
        <v>44.6</v>
      </c>
      <c r="AU347">
        <v>43.6</v>
      </c>
      <c r="AV347">
        <v>38.700000000000003</v>
      </c>
      <c r="AW347">
        <v>39.799999999999997</v>
      </c>
      <c r="AX347">
        <v>27.9</v>
      </c>
      <c r="AY347">
        <v>53.2</v>
      </c>
      <c r="AZ347">
        <v>75.7</v>
      </c>
      <c r="BA347">
        <v>129.30000000000001</v>
      </c>
      <c r="BB347">
        <v>87.4</v>
      </c>
      <c r="BC347">
        <v>102</v>
      </c>
      <c r="BD347">
        <v>118.2</v>
      </c>
      <c r="BE347">
        <v>60.8</v>
      </c>
      <c r="BF347">
        <v>51.6</v>
      </c>
      <c r="BG347">
        <v>32.6</v>
      </c>
      <c r="BH347">
        <v>21.9</v>
      </c>
      <c r="BI347">
        <v>15.1</v>
      </c>
      <c r="BJ347">
        <v>3.1</v>
      </c>
      <c r="BK347">
        <v>29.7</v>
      </c>
      <c r="BL347">
        <v>45.7</v>
      </c>
      <c r="BM347">
        <v>58.9</v>
      </c>
      <c r="BN347">
        <v>54.7</v>
      </c>
      <c r="BO347">
        <v>64.7</v>
      </c>
      <c r="BP347">
        <v>48.1</v>
      </c>
      <c r="BQ347">
        <v>29</v>
      </c>
      <c r="BR347">
        <v>25.5</v>
      </c>
      <c r="BS347">
        <v>10.6</v>
      </c>
      <c r="BT347">
        <v>11.1</v>
      </c>
      <c r="BU347">
        <v>7.4</v>
      </c>
      <c r="BV347">
        <v>12.8</v>
      </c>
      <c r="BW347">
        <v>53.7</v>
      </c>
      <c r="BX347">
        <v>91.4</v>
      </c>
      <c r="BY347">
        <v>-100</v>
      </c>
    </row>
    <row r="348" spans="2:77" x14ac:dyDescent="0.15">
      <c r="B348">
        <v>11</v>
      </c>
      <c r="C348">
        <v>31</v>
      </c>
      <c r="D348">
        <v>-1000</v>
      </c>
      <c r="E348">
        <v>-1000</v>
      </c>
      <c r="F348">
        <v>-1000</v>
      </c>
      <c r="G348">
        <v>-1000</v>
      </c>
      <c r="H348">
        <v>-1000</v>
      </c>
      <c r="I348">
        <v>-1000</v>
      </c>
      <c r="J348">
        <v>-1000</v>
      </c>
      <c r="K348">
        <v>-1000</v>
      </c>
      <c r="L348">
        <v>-1000</v>
      </c>
      <c r="M348">
        <v>-1000</v>
      </c>
      <c r="N348">
        <v>-1000</v>
      </c>
      <c r="O348">
        <v>-1000</v>
      </c>
      <c r="P348">
        <v>-1000</v>
      </c>
      <c r="Q348">
        <v>-1000</v>
      </c>
      <c r="R348">
        <v>-1000</v>
      </c>
      <c r="S348">
        <v>-1000</v>
      </c>
      <c r="T348">
        <v>-1000</v>
      </c>
      <c r="U348">
        <v>-1000</v>
      </c>
      <c r="V348">
        <v>-1000</v>
      </c>
      <c r="W348">
        <v>-1000</v>
      </c>
      <c r="X348">
        <v>-1000</v>
      </c>
      <c r="Y348">
        <v>-1000</v>
      </c>
      <c r="Z348">
        <v>-1000</v>
      </c>
      <c r="AA348">
        <v>-1000</v>
      </c>
      <c r="AB348">
        <v>-1000</v>
      </c>
      <c r="AC348">
        <v>-1000</v>
      </c>
      <c r="AD348">
        <v>-1000</v>
      </c>
      <c r="AE348">
        <v>-1000</v>
      </c>
      <c r="AF348">
        <v>-1000</v>
      </c>
      <c r="AG348">
        <v>-1000</v>
      </c>
      <c r="AH348">
        <v>-1000</v>
      </c>
      <c r="AI348">
        <v>-1000</v>
      </c>
      <c r="AJ348">
        <v>-1000</v>
      </c>
      <c r="AK348">
        <v>-1000</v>
      </c>
      <c r="AL348">
        <v>-1000</v>
      </c>
      <c r="AM348">
        <v>-1000</v>
      </c>
      <c r="AN348">
        <v>-1000</v>
      </c>
      <c r="AO348">
        <v>-1000</v>
      </c>
      <c r="AP348">
        <v>-1000</v>
      </c>
      <c r="AQ348">
        <v>-1000</v>
      </c>
      <c r="AR348">
        <v>-1000</v>
      </c>
      <c r="AS348">
        <v>-1000</v>
      </c>
      <c r="AT348">
        <v>-1000</v>
      </c>
      <c r="AU348">
        <v>-1000</v>
      </c>
      <c r="AV348">
        <v>-1000</v>
      </c>
      <c r="AW348">
        <v>-1000</v>
      </c>
      <c r="AX348">
        <v>-1000</v>
      </c>
      <c r="AY348">
        <v>-1000</v>
      </c>
      <c r="AZ348">
        <v>-1000</v>
      </c>
      <c r="BA348">
        <v>-1000</v>
      </c>
      <c r="BB348">
        <v>-1000</v>
      </c>
      <c r="BC348">
        <v>-1000</v>
      </c>
      <c r="BD348">
        <v>-1000</v>
      </c>
      <c r="BE348">
        <v>-1000</v>
      </c>
      <c r="BF348">
        <v>-1000</v>
      </c>
      <c r="BG348">
        <v>-1000</v>
      </c>
      <c r="BH348">
        <v>-1000</v>
      </c>
      <c r="BI348">
        <v>-1000</v>
      </c>
      <c r="BJ348">
        <v>-1000</v>
      </c>
      <c r="BK348">
        <v>-1000</v>
      </c>
      <c r="BL348">
        <v>-1000</v>
      </c>
      <c r="BM348">
        <v>-1000</v>
      </c>
      <c r="BN348">
        <v>-1000</v>
      </c>
      <c r="BO348">
        <v>-1000</v>
      </c>
      <c r="BP348">
        <v>-1000</v>
      </c>
      <c r="BQ348">
        <v>-1000</v>
      </c>
      <c r="BR348">
        <v>-1000</v>
      </c>
      <c r="BS348">
        <v>-1000</v>
      </c>
      <c r="BT348">
        <v>-1000</v>
      </c>
      <c r="BU348">
        <v>-1000</v>
      </c>
      <c r="BV348">
        <v>-1000</v>
      </c>
      <c r="BW348">
        <v>-1000</v>
      </c>
      <c r="BX348">
        <v>-1000</v>
      </c>
      <c r="BY348">
        <v>-1000</v>
      </c>
    </row>
    <row r="349" spans="2:77" x14ac:dyDescent="0.15">
      <c r="B349">
        <v>12</v>
      </c>
      <c r="C349">
        <v>1</v>
      </c>
      <c r="D349">
        <v>44.9</v>
      </c>
      <c r="E349">
        <v>40.200000000000003</v>
      </c>
      <c r="F349">
        <v>-100</v>
      </c>
      <c r="G349">
        <v>35</v>
      </c>
      <c r="H349">
        <v>34.6</v>
      </c>
      <c r="I349">
        <v>79.3</v>
      </c>
      <c r="J349">
        <v>116.4</v>
      </c>
      <c r="K349">
        <v>94.3</v>
      </c>
      <c r="L349">
        <v>91.5</v>
      </c>
      <c r="M349">
        <v>91.6</v>
      </c>
      <c r="N349">
        <v>52.2</v>
      </c>
      <c r="O349">
        <v>50</v>
      </c>
      <c r="P349">
        <v>39.799999999999997</v>
      </c>
      <c r="Q349">
        <v>22.1</v>
      </c>
      <c r="R349">
        <v>18</v>
      </c>
      <c r="S349">
        <v>38.700000000000003</v>
      </c>
      <c r="T349">
        <v>71.5</v>
      </c>
      <c r="U349">
        <v>80.099999999999994</v>
      </c>
      <c r="V349">
        <v>72.599999999999994</v>
      </c>
      <c r="W349">
        <v>65.099999999999994</v>
      </c>
      <c r="X349">
        <v>40</v>
      </c>
      <c r="Y349">
        <v>34</v>
      </c>
      <c r="Z349">
        <v>26.2</v>
      </c>
      <c r="AA349">
        <v>49.2</v>
      </c>
      <c r="AB349">
        <v>36.299999999999997</v>
      </c>
      <c r="AC349">
        <v>32</v>
      </c>
      <c r="AD349">
        <v>36.5</v>
      </c>
      <c r="AE349">
        <v>39.4</v>
      </c>
      <c r="AF349">
        <v>81.400000000000006</v>
      </c>
      <c r="AG349">
        <v>129.4</v>
      </c>
      <c r="AH349">
        <v>99.6</v>
      </c>
      <c r="AI349">
        <v>127</v>
      </c>
      <c r="AJ349">
        <v>80.8</v>
      </c>
      <c r="AK349">
        <v>85.2</v>
      </c>
      <c r="AL349">
        <v>44.3</v>
      </c>
      <c r="AM349">
        <v>34.9</v>
      </c>
      <c r="AN349">
        <v>50.9</v>
      </c>
      <c r="AO349">
        <v>79.5</v>
      </c>
      <c r="AP349">
        <v>151.1</v>
      </c>
      <c r="AQ349">
        <v>104.6</v>
      </c>
      <c r="AR349">
        <v>104.9</v>
      </c>
      <c r="AS349">
        <v>59.7</v>
      </c>
      <c r="AT349">
        <v>45</v>
      </c>
      <c r="AU349">
        <v>43.4</v>
      </c>
      <c r="AV349">
        <v>36.299999999999997</v>
      </c>
      <c r="AW349">
        <v>39.9</v>
      </c>
      <c r="AX349">
        <v>29.4</v>
      </c>
      <c r="AY349">
        <v>52.3</v>
      </c>
      <c r="AZ349">
        <v>78.3</v>
      </c>
      <c r="BA349">
        <v>122.2</v>
      </c>
      <c r="BB349">
        <v>90.3</v>
      </c>
      <c r="BC349">
        <v>100.2</v>
      </c>
      <c r="BD349">
        <v>116.5</v>
      </c>
      <c r="BE349">
        <v>61.4</v>
      </c>
      <c r="BF349">
        <v>50.7</v>
      </c>
      <c r="BG349">
        <v>31.8</v>
      </c>
      <c r="BH349">
        <v>21.6</v>
      </c>
      <c r="BI349">
        <v>13.5</v>
      </c>
      <c r="BJ349">
        <v>3</v>
      </c>
      <c r="BK349">
        <v>28.3</v>
      </c>
      <c r="BL349">
        <v>38.299999999999997</v>
      </c>
      <c r="BM349">
        <v>57.7</v>
      </c>
      <c r="BN349">
        <v>63.9</v>
      </c>
      <c r="BO349">
        <v>72.599999999999994</v>
      </c>
      <c r="BP349">
        <v>47.4</v>
      </c>
      <c r="BQ349">
        <v>28.3</v>
      </c>
      <c r="BR349">
        <v>26.6</v>
      </c>
      <c r="BS349">
        <v>10.8</v>
      </c>
      <c r="BT349">
        <v>14.1</v>
      </c>
      <c r="BU349">
        <v>6</v>
      </c>
      <c r="BV349">
        <v>14.9</v>
      </c>
      <c r="BW349">
        <v>53.9</v>
      </c>
      <c r="BX349">
        <v>97.3</v>
      </c>
      <c r="BY349">
        <v>-100</v>
      </c>
    </row>
    <row r="350" spans="2:77" x14ac:dyDescent="0.15">
      <c r="B350">
        <v>12</v>
      </c>
      <c r="C350">
        <v>2</v>
      </c>
      <c r="D350">
        <v>44.2</v>
      </c>
      <c r="E350">
        <v>38.1</v>
      </c>
      <c r="F350">
        <v>-100</v>
      </c>
      <c r="G350">
        <v>34.799999999999997</v>
      </c>
      <c r="H350">
        <v>35.9</v>
      </c>
      <c r="I350">
        <v>82.7</v>
      </c>
      <c r="J350">
        <v>109.1</v>
      </c>
      <c r="K350">
        <v>76.900000000000006</v>
      </c>
      <c r="L350">
        <v>89</v>
      </c>
      <c r="M350">
        <v>87.6</v>
      </c>
      <c r="N350">
        <v>64.400000000000006</v>
      </c>
      <c r="O350">
        <v>49.2</v>
      </c>
      <c r="P350">
        <v>41.8</v>
      </c>
      <c r="Q350">
        <v>22</v>
      </c>
      <c r="R350">
        <v>18.8</v>
      </c>
      <c r="S350">
        <v>38.799999999999997</v>
      </c>
      <c r="T350">
        <v>70.2</v>
      </c>
      <c r="U350">
        <v>83.6</v>
      </c>
      <c r="V350">
        <v>73.5</v>
      </c>
      <c r="W350">
        <v>61</v>
      </c>
      <c r="X350">
        <v>37.1</v>
      </c>
      <c r="Y350">
        <v>34.5</v>
      </c>
      <c r="Z350">
        <v>26.5</v>
      </c>
      <c r="AA350">
        <v>46.6</v>
      </c>
      <c r="AB350">
        <v>37.700000000000003</v>
      </c>
      <c r="AC350">
        <v>30.8</v>
      </c>
      <c r="AD350">
        <v>32.1</v>
      </c>
      <c r="AE350">
        <v>40.4</v>
      </c>
      <c r="AF350">
        <v>85.6</v>
      </c>
      <c r="AG350">
        <v>130</v>
      </c>
      <c r="AH350">
        <v>102.3</v>
      </c>
      <c r="AI350">
        <v>130.1</v>
      </c>
      <c r="AJ350">
        <v>79.900000000000006</v>
      </c>
      <c r="AK350">
        <v>85.3</v>
      </c>
      <c r="AL350">
        <v>42.9</v>
      </c>
      <c r="AM350">
        <v>34.9</v>
      </c>
      <c r="AN350">
        <v>57.2</v>
      </c>
      <c r="AO350">
        <v>76.5</v>
      </c>
      <c r="AP350">
        <v>150.69999999999999</v>
      </c>
      <c r="AQ350">
        <v>104.5</v>
      </c>
      <c r="AR350">
        <v>108</v>
      </c>
      <c r="AS350">
        <v>58.9</v>
      </c>
      <c r="AT350">
        <v>48</v>
      </c>
      <c r="AU350">
        <v>46.1</v>
      </c>
      <c r="AV350">
        <v>36.9</v>
      </c>
      <c r="AW350">
        <v>39.9</v>
      </c>
      <c r="AX350">
        <v>31.1</v>
      </c>
      <c r="AY350">
        <v>51.8</v>
      </c>
      <c r="AZ350">
        <v>83.5</v>
      </c>
      <c r="BA350">
        <v>117.9</v>
      </c>
      <c r="BB350">
        <v>88.8</v>
      </c>
      <c r="BC350">
        <v>97.1</v>
      </c>
      <c r="BD350">
        <v>113.8</v>
      </c>
      <c r="BE350">
        <v>58.6</v>
      </c>
      <c r="BF350">
        <v>51.9</v>
      </c>
      <c r="BG350">
        <v>32.700000000000003</v>
      </c>
      <c r="BH350">
        <v>20.6</v>
      </c>
      <c r="BI350">
        <v>11.8</v>
      </c>
      <c r="BJ350">
        <v>3.1</v>
      </c>
      <c r="BK350">
        <v>28.4</v>
      </c>
      <c r="BL350">
        <v>38.1</v>
      </c>
      <c r="BM350">
        <v>61</v>
      </c>
      <c r="BN350">
        <v>68.2</v>
      </c>
      <c r="BO350">
        <v>80.8</v>
      </c>
      <c r="BP350">
        <v>49</v>
      </c>
      <c r="BQ350">
        <v>27.6</v>
      </c>
      <c r="BR350">
        <v>25.3</v>
      </c>
      <c r="BS350">
        <v>11.2</v>
      </c>
      <c r="BT350">
        <v>12.9</v>
      </c>
      <c r="BU350">
        <v>8.5</v>
      </c>
      <c r="BV350">
        <v>16.3</v>
      </c>
      <c r="BW350">
        <v>53.1</v>
      </c>
      <c r="BX350">
        <v>105.5</v>
      </c>
      <c r="BY350">
        <v>-100</v>
      </c>
    </row>
    <row r="351" spans="2:77" x14ac:dyDescent="0.15">
      <c r="B351">
        <v>12</v>
      </c>
      <c r="C351">
        <v>3</v>
      </c>
      <c r="D351">
        <v>42</v>
      </c>
      <c r="E351">
        <v>36.799999999999997</v>
      </c>
      <c r="F351">
        <v>-100</v>
      </c>
      <c r="G351">
        <v>32.6</v>
      </c>
      <c r="H351">
        <v>36</v>
      </c>
      <c r="I351">
        <v>86</v>
      </c>
      <c r="J351">
        <v>103.3</v>
      </c>
      <c r="K351">
        <v>78.900000000000006</v>
      </c>
      <c r="L351">
        <v>108.3</v>
      </c>
      <c r="M351">
        <v>89.7</v>
      </c>
      <c r="N351">
        <v>52.2</v>
      </c>
      <c r="O351">
        <v>49.7</v>
      </c>
      <c r="P351">
        <v>43.7</v>
      </c>
      <c r="Q351">
        <v>23.6</v>
      </c>
      <c r="R351">
        <v>18.3</v>
      </c>
      <c r="S351">
        <v>40.5</v>
      </c>
      <c r="T351">
        <v>68.2</v>
      </c>
      <c r="U351">
        <v>84.1</v>
      </c>
      <c r="V351">
        <v>78.2</v>
      </c>
      <c r="W351">
        <v>61.1</v>
      </c>
      <c r="X351">
        <v>36.1</v>
      </c>
      <c r="Y351">
        <v>31.9</v>
      </c>
      <c r="Z351">
        <v>26.7</v>
      </c>
      <c r="AA351">
        <v>46.2</v>
      </c>
      <c r="AB351">
        <v>39.1</v>
      </c>
      <c r="AC351">
        <v>31.3</v>
      </c>
      <c r="AD351">
        <v>32.799999999999997</v>
      </c>
      <c r="AE351">
        <v>40.1</v>
      </c>
      <c r="AF351">
        <v>80.099999999999994</v>
      </c>
      <c r="AG351">
        <v>132</v>
      </c>
      <c r="AH351">
        <v>102.2</v>
      </c>
      <c r="AI351">
        <v>126.5</v>
      </c>
      <c r="AJ351">
        <v>77.599999999999994</v>
      </c>
      <c r="AK351">
        <v>84.4</v>
      </c>
      <c r="AL351">
        <v>43.2</v>
      </c>
      <c r="AM351">
        <v>33.5</v>
      </c>
      <c r="AN351">
        <v>58.6</v>
      </c>
      <c r="AO351">
        <v>79.5</v>
      </c>
      <c r="AP351">
        <v>147.30000000000001</v>
      </c>
      <c r="AQ351">
        <v>104.2</v>
      </c>
      <c r="AR351">
        <v>111.4</v>
      </c>
      <c r="AS351">
        <v>57</v>
      </c>
      <c r="AT351">
        <v>53.9</v>
      </c>
      <c r="AU351">
        <v>47.4</v>
      </c>
      <c r="AV351">
        <v>35</v>
      </c>
      <c r="AW351">
        <v>41.1</v>
      </c>
      <c r="AX351">
        <v>32.299999999999997</v>
      </c>
      <c r="AY351">
        <v>50.4</v>
      </c>
      <c r="AZ351">
        <v>86</v>
      </c>
      <c r="BA351">
        <v>117.4</v>
      </c>
      <c r="BB351">
        <v>89.2</v>
      </c>
      <c r="BC351">
        <v>94.9</v>
      </c>
      <c r="BD351">
        <v>112.4</v>
      </c>
      <c r="BE351">
        <v>56.4</v>
      </c>
      <c r="BF351">
        <v>53.3</v>
      </c>
      <c r="BG351">
        <v>31.8</v>
      </c>
      <c r="BH351">
        <v>19.100000000000001</v>
      </c>
      <c r="BI351">
        <v>12.8</v>
      </c>
      <c r="BJ351">
        <v>3.3</v>
      </c>
      <c r="BK351">
        <v>28.5</v>
      </c>
      <c r="BL351">
        <v>39.799999999999997</v>
      </c>
      <c r="BM351">
        <v>62</v>
      </c>
      <c r="BN351">
        <v>65.599999999999994</v>
      </c>
      <c r="BO351">
        <v>82.7</v>
      </c>
      <c r="BP351">
        <v>50.5</v>
      </c>
      <c r="BQ351">
        <v>22.7</v>
      </c>
      <c r="BR351">
        <v>22.6</v>
      </c>
      <c r="BS351">
        <v>12.4</v>
      </c>
      <c r="BT351">
        <v>12.2</v>
      </c>
      <c r="BU351">
        <v>15</v>
      </c>
      <c r="BV351">
        <v>18.399999999999999</v>
      </c>
      <c r="BW351">
        <v>55.3</v>
      </c>
      <c r="BX351">
        <v>94.2</v>
      </c>
      <c r="BY351">
        <v>-100</v>
      </c>
    </row>
    <row r="352" spans="2:77" x14ac:dyDescent="0.15">
      <c r="B352">
        <v>12</v>
      </c>
      <c r="C352">
        <v>4</v>
      </c>
      <c r="D352">
        <v>47.8</v>
      </c>
      <c r="E352">
        <v>38.5</v>
      </c>
      <c r="F352">
        <v>-100</v>
      </c>
      <c r="G352">
        <v>30</v>
      </c>
      <c r="H352">
        <v>38.4</v>
      </c>
      <c r="I352">
        <v>85.6</v>
      </c>
      <c r="J352">
        <v>102.3</v>
      </c>
      <c r="K352">
        <v>82.8</v>
      </c>
      <c r="L352">
        <v>113.9</v>
      </c>
      <c r="M352">
        <v>90.6</v>
      </c>
      <c r="N352">
        <v>55.8</v>
      </c>
      <c r="O352">
        <v>53.8</v>
      </c>
      <c r="P352">
        <v>46.6</v>
      </c>
      <c r="Q352">
        <v>21.4</v>
      </c>
      <c r="R352">
        <v>17.600000000000001</v>
      </c>
      <c r="S352">
        <v>40.1</v>
      </c>
      <c r="T352">
        <v>66.7</v>
      </c>
      <c r="U352">
        <v>83.8</v>
      </c>
      <c r="V352">
        <v>82.5</v>
      </c>
      <c r="W352">
        <v>61.6</v>
      </c>
      <c r="X352">
        <v>34</v>
      </c>
      <c r="Y352">
        <v>29.4</v>
      </c>
      <c r="Z352">
        <v>27</v>
      </c>
      <c r="AA352">
        <v>46.3</v>
      </c>
      <c r="AB352">
        <v>40</v>
      </c>
      <c r="AC352">
        <v>33.5</v>
      </c>
      <c r="AD352">
        <v>31</v>
      </c>
      <c r="AE352">
        <v>44.3</v>
      </c>
      <c r="AF352">
        <v>80.400000000000006</v>
      </c>
      <c r="AG352">
        <v>128.69999999999999</v>
      </c>
      <c r="AH352">
        <v>101.9</v>
      </c>
      <c r="AI352">
        <v>115.2</v>
      </c>
      <c r="AJ352">
        <v>74.599999999999994</v>
      </c>
      <c r="AK352">
        <v>82</v>
      </c>
      <c r="AL352">
        <v>42</v>
      </c>
      <c r="AM352">
        <v>32.200000000000003</v>
      </c>
      <c r="AN352">
        <v>57.3</v>
      </c>
      <c r="AO352">
        <v>80.5</v>
      </c>
      <c r="AP352">
        <v>148.5</v>
      </c>
      <c r="AQ352">
        <v>103.2</v>
      </c>
      <c r="AR352">
        <v>111.8</v>
      </c>
      <c r="AS352">
        <v>57.2</v>
      </c>
      <c r="AT352">
        <v>54.8</v>
      </c>
      <c r="AU352">
        <v>45.5</v>
      </c>
      <c r="AV352">
        <v>33</v>
      </c>
      <c r="AW352">
        <v>39</v>
      </c>
      <c r="AX352">
        <v>32.6</v>
      </c>
      <c r="AY352">
        <v>48.6</v>
      </c>
      <c r="AZ352">
        <v>82.1</v>
      </c>
      <c r="BA352">
        <v>116.2</v>
      </c>
      <c r="BB352">
        <v>99.2</v>
      </c>
      <c r="BC352">
        <v>92.6</v>
      </c>
      <c r="BD352">
        <v>110.2</v>
      </c>
      <c r="BE352">
        <v>55.1</v>
      </c>
      <c r="BF352">
        <v>53.6</v>
      </c>
      <c r="BG352">
        <v>31.5</v>
      </c>
      <c r="BH352">
        <v>19.100000000000001</v>
      </c>
      <c r="BI352">
        <v>14.2</v>
      </c>
      <c r="BJ352">
        <v>3.1</v>
      </c>
      <c r="BK352">
        <v>28.5</v>
      </c>
      <c r="BL352">
        <v>39.299999999999997</v>
      </c>
      <c r="BM352">
        <v>61</v>
      </c>
      <c r="BN352">
        <v>62.7</v>
      </c>
      <c r="BO352">
        <v>87.7</v>
      </c>
      <c r="BP352">
        <v>53.5</v>
      </c>
      <c r="BQ352">
        <v>19.5</v>
      </c>
      <c r="BR352">
        <v>20.6</v>
      </c>
      <c r="BS352">
        <v>16.100000000000001</v>
      </c>
      <c r="BT352">
        <v>11.5</v>
      </c>
      <c r="BU352">
        <v>18.5</v>
      </c>
      <c r="BV352">
        <v>17.899999999999999</v>
      </c>
      <c r="BW352">
        <v>54.4</v>
      </c>
      <c r="BX352">
        <v>90.8</v>
      </c>
      <c r="BY352">
        <v>-100</v>
      </c>
    </row>
    <row r="353" spans="2:77" x14ac:dyDescent="0.15">
      <c r="B353">
        <v>12</v>
      </c>
      <c r="C353">
        <v>5</v>
      </c>
      <c r="D353">
        <v>45</v>
      </c>
      <c r="E353">
        <v>39.799999999999997</v>
      </c>
      <c r="F353">
        <v>-100</v>
      </c>
      <c r="G353">
        <v>29.4</v>
      </c>
      <c r="H353">
        <v>38.5</v>
      </c>
      <c r="I353">
        <v>90.4</v>
      </c>
      <c r="J353">
        <v>101.5</v>
      </c>
      <c r="K353">
        <v>77.599999999999994</v>
      </c>
      <c r="L353">
        <v>104.4</v>
      </c>
      <c r="M353">
        <v>89</v>
      </c>
      <c r="N353">
        <v>55.3</v>
      </c>
      <c r="O353">
        <v>54.7</v>
      </c>
      <c r="P353">
        <v>48.4</v>
      </c>
      <c r="Q353">
        <v>20.399999999999999</v>
      </c>
      <c r="R353">
        <v>17.399999999999999</v>
      </c>
      <c r="S353">
        <v>39.700000000000003</v>
      </c>
      <c r="T353">
        <v>67.099999999999994</v>
      </c>
      <c r="U353">
        <v>86.9</v>
      </c>
      <c r="V353">
        <v>86</v>
      </c>
      <c r="W353">
        <v>64.8</v>
      </c>
      <c r="X353">
        <v>32.6</v>
      </c>
      <c r="Y353">
        <v>28.8</v>
      </c>
      <c r="Z353">
        <v>27.5</v>
      </c>
      <c r="AA353">
        <v>47</v>
      </c>
      <c r="AB353">
        <v>39.299999999999997</v>
      </c>
      <c r="AC353">
        <v>35.1</v>
      </c>
      <c r="AD353">
        <v>27.4</v>
      </c>
      <c r="AE353">
        <v>46.4</v>
      </c>
      <c r="AF353">
        <v>74.8</v>
      </c>
      <c r="AG353">
        <v>122.8</v>
      </c>
      <c r="AH353">
        <v>99.5</v>
      </c>
      <c r="AI353">
        <v>111.1</v>
      </c>
      <c r="AJ353">
        <v>79</v>
      </c>
      <c r="AK353">
        <v>81.3</v>
      </c>
      <c r="AL353">
        <v>41.7</v>
      </c>
      <c r="AM353">
        <v>31.9</v>
      </c>
      <c r="AN353">
        <v>58.4</v>
      </c>
      <c r="AO353">
        <v>79.599999999999994</v>
      </c>
      <c r="AP353">
        <v>144.19999999999999</v>
      </c>
      <c r="AQ353">
        <v>103.5</v>
      </c>
      <c r="AR353">
        <v>110.8</v>
      </c>
      <c r="AS353">
        <v>62.4</v>
      </c>
      <c r="AT353">
        <v>54.8</v>
      </c>
      <c r="AU353">
        <v>43.9</v>
      </c>
      <c r="AV353">
        <v>31.5</v>
      </c>
      <c r="AW353">
        <v>38.299999999999997</v>
      </c>
      <c r="AX353">
        <v>33</v>
      </c>
      <c r="AY353">
        <v>50</v>
      </c>
      <c r="AZ353">
        <v>81.8</v>
      </c>
      <c r="BA353">
        <v>115.1</v>
      </c>
      <c r="BB353">
        <v>100.9</v>
      </c>
      <c r="BC353">
        <v>93.3</v>
      </c>
      <c r="BD353">
        <v>108.8</v>
      </c>
      <c r="BE353">
        <v>62.6</v>
      </c>
      <c r="BF353">
        <v>52.6</v>
      </c>
      <c r="BG353">
        <v>29.4</v>
      </c>
      <c r="BH353">
        <v>19.100000000000001</v>
      </c>
      <c r="BI353">
        <v>15.9</v>
      </c>
      <c r="BJ353">
        <v>2.6</v>
      </c>
      <c r="BK353">
        <v>28</v>
      </c>
      <c r="BL353">
        <v>38.5</v>
      </c>
      <c r="BM353">
        <v>57.9</v>
      </c>
      <c r="BN353">
        <v>61.1</v>
      </c>
      <c r="BO353">
        <v>90.1</v>
      </c>
      <c r="BP353">
        <v>56</v>
      </c>
      <c r="BQ353">
        <v>21.1</v>
      </c>
      <c r="BR353">
        <v>21.9</v>
      </c>
      <c r="BS353">
        <v>16</v>
      </c>
      <c r="BT353">
        <v>10</v>
      </c>
      <c r="BU353">
        <v>19.899999999999999</v>
      </c>
      <c r="BV353">
        <v>18.100000000000001</v>
      </c>
      <c r="BW353">
        <v>50.7</v>
      </c>
      <c r="BX353">
        <v>89.6</v>
      </c>
      <c r="BY353">
        <v>-100</v>
      </c>
    </row>
    <row r="354" spans="2:77" x14ac:dyDescent="0.15">
      <c r="B354">
        <v>12</v>
      </c>
      <c r="C354">
        <v>6</v>
      </c>
      <c r="D354">
        <v>49.5</v>
      </c>
      <c r="E354">
        <v>37.700000000000003</v>
      </c>
      <c r="F354">
        <v>37.700000000000003</v>
      </c>
      <c r="G354">
        <v>31.2</v>
      </c>
      <c r="H354">
        <v>54.3</v>
      </c>
      <c r="I354">
        <v>88.3</v>
      </c>
      <c r="J354">
        <v>99.3</v>
      </c>
      <c r="K354">
        <v>79</v>
      </c>
      <c r="L354">
        <v>96.3</v>
      </c>
      <c r="M354">
        <v>92.8</v>
      </c>
      <c r="N354">
        <v>58.6</v>
      </c>
      <c r="O354">
        <v>53.2</v>
      </c>
      <c r="P354">
        <v>52.7</v>
      </c>
      <c r="Q354">
        <v>19.600000000000001</v>
      </c>
      <c r="R354">
        <v>16.899999999999999</v>
      </c>
      <c r="S354">
        <v>40.299999999999997</v>
      </c>
      <c r="T354">
        <v>65.5</v>
      </c>
      <c r="U354">
        <v>102.5</v>
      </c>
      <c r="V354">
        <v>89</v>
      </c>
      <c r="W354">
        <v>66.7</v>
      </c>
      <c r="X354">
        <v>31.3</v>
      </c>
      <c r="Y354">
        <v>28.7</v>
      </c>
      <c r="Z354">
        <v>27.5</v>
      </c>
      <c r="AA354">
        <v>44.7</v>
      </c>
      <c r="AB354">
        <v>39</v>
      </c>
      <c r="AC354">
        <v>36.1</v>
      </c>
      <c r="AD354">
        <v>26.3</v>
      </c>
      <c r="AE354">
        <v>47.2</v>
      </c>
      <c r="AF354">
        <v>71</v>
      </c>
      <c r="AG354">
        <v>117</v>
      </c>
      <c r="AH354">
        <v>97.9</v>
      </c>
      <c r="AI354">
        <v>113.3</v>
      </c>
      <c r="AJ354">
        <v>82.7</v>
      </c>
      <c r="AK354">
        <v>81.099999999999994</v>
      </c>
      <c r="AL354">
        <v>40.299999999999997</v>
      </c>
      <c r="AM354">
        <v>30.5</v>
      </c>
      <c r="AN354">
        <v>58.4</v>
      </c>
      <c r="AO354">
        <v>76.5</v>
      </c>
      <c r="AP354">
        <v>139.80000000000001</v>
      </c>
      <c r="AQ354">
        <v>103.2</v>
      </c>
      <c r="AR354">
        <v>108.2</v>
      </c>
      <c r="AS354">
        <v>62.7</v>
      </c>
      <c r="AT354">
        <v>52.2</v>
      </c>
      <c r="AU354">
        <v>45.2</v>
      </c>
      <c r="AV354">
        <v>30.7</v>
      </c>
      <c r="AW354">
        <v>37.799999999999997</v>
      </c>
      <c r="AX354">
        <v>33.9</v>
      </c>
      <c r="AY354">
        <v>46.8</v>
      </c>
      <c r="AZ354">
        <v>80</v>
      </c>
      <c r="BA354">
        <v>113.9</v>
      </c>
      <c r="BB354">
        <v>102.5</v>
      </c>
      <c r="BC354">
        <v>97.9</v>
      </c>
      <c r="BD354">
        <v>105.2</v>
      </c>
      <c r="BE354">
        <v>72.3</v>
      </c>
      <c r="BF354">
        <v>52.1</v>
      </c>
      <c r="BG354">
        <v>31</v>
      </c>
      <c r="BH354">
        <v>20</v>
      </c>
      <c r="BI354">
        <v>19.399999999999999</v>
      </c>
      <c r="BJ354">
        <v>4.4000000000000004</v>
      </c>
      <c r="BK354">
        <v>28.8</v>
      </c>
      <c r="BL354">
        <v>38.6</v>
      </c>
      <c r="BM354">
        <v>54.9</v>
      </c>
      <c r="BN354">
        <v>61.8</v>
      </c>
      <c r="BO354">
        <v>89.2</v>
      </c>
      <c r="BP354">
        <v>59.4</v>
      </c>
      <c r="BQ354">
        <v>22.6</v>
      </c>
      <c r="BR354">
        <v>23.2</v>
      </c>
      <c r="BS354">
        <v>15.5</v>
      </c>
      <c r="BT354">
        <v>8.1999999999999993</v>
      </c>
      <c r="BU354">
        <v>18.399999999999999</v>
      </c>
      <c r="BV354">
        <v>17.8</v>
      </c>
      <c r="BW354">
        <v>49.5</v>
      </c>
      <c r="BX354">
        <v>85.2</v>
      </c>
      <c r="BY354">
        <v>-100</v>
      </c>
    </row>
    <row r="355" spans="2:77" x14ac:dyDescent="0.15">
      <c r="B355">
        <v>12</v>
      </c>
      <c r="C355">
        <v>7</v>
      </c>
      <c r="D355">
        <v>47.7</v>
      </c>
      <c r="E355">
        <v>36.6</v>
      </c>
      <c r="F355">
        <v>39.1</v>
      </c>
      <c r="G355">
        <v>29.6</v>
      </c>
      <c r="H355">
        <v>53</v>
      </c>
      <c r="I355">
        <v>88.4</v>
      </c>
      <c r="J355">
        <v>96.8</v>
      </c>
      <c r="K355">
        <v>73.599999999999994</v>
      </c>
      <c r="L355">
        <v>95.9</v>
      </c>
      <c r="M355">
        <v>89.1</v>
      </c>
      <c r="N355">
        <v>60.8</v>
      </c>
      <c r="O355">
        <v>53.6</v>
      </c>
      <c r="P355">
        <v>52.6</v>
      </c>
      <c r="Q355">
        <v>19</v>
      </c>
      <c r="R355">
        <v>17.5</v>
      </c>
      <c r="S355">
        <v>41</v>
      </c>
      <c r="T355">
        <v>64.2</v>
      </c>
      <c r="U355">
        <v>101</v>
      </c>
      <c r="V355">
        <v>86.5</v>
      </c>
      <c r="W355">
        <v>66.599999999999994</v>
      </c>
      <c r="X355">
        <v>28.8</v>
      </c>
      <c r="Y355">
        <v>29.7</v>
      </c>
      <c r="Z355">
        <v>29.3</v>
      </c>
      <c r="AA355">
        <v>43.7</v>
      </c>
      <c r="AB355">
        <v>37.799999999999997</v>
      </c>
      <c r="AC355">
        <v>35.200000000000003</v>
      </c>
      <c r="AD355">
        <v>26.9</v>
      </c>
      <c r="AE355">
        <v>45.1</v>
      </c>
      <c r="AF355">
        <v>66.3</v>
      </c>
      <c r="AG355">
        <v>113.3</v>
      </c>
      <c r="AH355">
        <v>98.8</v>
      </c>
      <c r="AI355">
        <v>10121.9</v>
      </c>
      <c r="AJ355">
        <v>82.7</v>
      </c>
      <c r="AK355">
        <v>80.2</v>
      </c>
      <c r="AL355">
        <v>40.5</v>
      </c>
      <c r="AM355">
        <v>31.2</v>
      </c>
      <c r="AN355">
        <v>54.9</v>
      </c>
      <c r="AO355">
        <v>74.8</v>
      </c>
      <c r="AP355">
        <v>135.4</v>
      </c>
      <c r="AQ355">
        <v>104</v>
      </c>
      <c r="AR355">
        <v>107</v>
      </c>
      <c r="AS355">
        <v>63.7</v>
      </c>
      <c r="AT355">
        <v>51.3</v>
      </c>
      <c r="AU355">
        <v>45.2</v>
      </c>
      <c r="AV355">
        <v>30.8</v>
      </c>
      <c r="AW355">
        <v>38.4</v>
      </c>
      <c r="AX355">
        <v>33.799999999999997</v>
      </c>
      <c r="AY355">
        <v>47.5</v>
      </c>
      <c r="AZ355">
        <v>77.2</v>
      </c>
      <c r="BA355">
        <v>110.4</v>
      </c>
      <c r="BB355">
        <v>101.7</v>
      </c>
      <c r="BC355">
        <v>101.2</v>
      </c>
      <c r="BD355">
        <v>104.8</v>
      </c>
      <c r="BE355">
        <v>66.3</v>
      </c>
      <c r="BF355">
        <v>52.9</v>
      </c>
      <c r="BG355">
        <v>33.9</v>
      </c>
      <c r="BH355">
        <v>18.2</v>
      </c>
      <c r="BI355">
        <v>17.899999999999999</v>
      </c>
      <c r="BJ355">
        <v>5.2</v>
      </c>
      <c r="BK355">
        <v>30</v>
      </c>
      <c r="BL355">
        <v>39</v>
      </c>
      <c r="BM355">
        <v>51.8</v>
      </c>
      <c r="BN355">
        <v>60.6</v>
      </c>
      <c r="BO355">
        <v>88.6</v>
      </c>
      <c r="BP355">
        <v>61.9</v>
      </c>
      <c r="BQ355">
        <v>21.1</v>
      </c>
      <c r="BR355">
        <v>23.7</v>
      </c>
      <c r="BS355">
        <v>16.399999999999999</v>
      </c>
      <c r="BT355">
        <v>8.6</v>
      </c>
      <c r="BU355">
        <v>18</v>
      </c>
      <c r="BV355">
        <v>16.600000000000001</v>
      </c>
      <c r="BW355">
        <v>47.9</v>
      </c>
      <c r="BX355">
        <v>84</v>
      </c>
      <c r="BY355">
        <v>-100</v>
      </c>
    </row>
    <row r="356" spans="2:77" x14ac:dyDescent="0.15">
      <c r="B356">
        <v>12</v>
      </c>
      <c r="C356">
        <v>8</v>
      </c>
      <c r="D356">
        <v>43.8</v>
      </c>
      <c r="E356">
        <v>36.1</v>
      </c>
      <c r="F356">
        <v>36.9</v>
      </c>
      <c r="G356">
        <v>27.1</v>
      </c>
      <c r="H356">
        <v>53.9</v>
      </c>
      <c r="I356">
        <v>88.7</v>
      </c>
      <c r="J356">
        <v>99.8</v>
      </c>
      <c r="K356">
        <v>76.2</v>
      </c>
      <c r="L356">
        <v>96.1</v>
      </c>
      <c r="M356">
        <v>93.9</v>
      </c>
      <c r="N356">
        <v>59.7</v>
      </c>
      <c r="O356">
        <v>54.8</v>
      </c>
      <c r="P356">
        <v>48.4</v>
      </c>
      <c r="Q356">
        <v>18.2</v>
      </c>
      <c r="R356">
        <v>17.600000000000001</v>
      </c>
      <c r="S356">
        <v>40.4</v>
      </c>
      <c r="T356">
        <v>63.1</v>
      </c>
      <c r="U356">
        <v>98</v>
      </c>
      <c r="V356">
        <v>83.2</v>
      </c>
      <c r="W356">
        <v>76.2</v>
      </c>
      <c r="X356">
        <v>27.1</v>
      </c>
      <c r="Y356">
        <v>34</v>
      </c>
      <c r="Z356">
        <v>28.1</v>
      </c>
      <c r="AA356">
        <v>42.6</v>
      </c>
      <c r="AB356">
        <v>36.700000000000003</v>
      </c>
      <c r="AC356">
        <v>34</v>
      </c>
      <c r="AD356">
        <v>28</v>
      </c>
      <c r="AE356">
        <v>41.9</v>
      </c>
      <c r="AF356">
        <v>66.400000000000006</v>
      </c>
      <c r="AG356">
        <v>101.6</v>
      </c>
      <c r="AH356">
        <v>101.5</v>
      </c>
      <c r="AI356">
        <v>10116</v>
      </c>
      <c r="AJ356">
        <v>81.7</v>
      </c>
      <c r="AK356">
        <v>78.2</v>
      </c>
      <c r="AL356">
        <v>39.4</v>
      </c>
      <c r="AM356">
        <v>30.9</v>
      </c>
      <c r="AN356">
        <v>53.3</v>
      </c>
      <c r="AO356">
        <v>72.2</v>
      </c>
      <c r="AP356">
        <v>135.1</v>
      </c>
      <c r="AQ356">
        <v>106.6</v>
      </c>
      <c r="AR356">
        <v>106.7</v>
      </c>
      <c r="AS356">
        <v>68</v>
      </c>
      <c r="AT356">
        <v>58.2</v>
      </c>
      <c r="AU356">
        <v>45.4</v>
      </c>
      <c r="AV356">
        <v>31</v>
      </c>
      <c r="AW356">
        <v>38.6</v>
      </c>
      <c r="AX356">
        <v>32.4</v>
      </c>
      <c r="AY356">
        <v>46.4</v>
      </c>
      <c r="AZ356">
        <v>71.900000000000006</v>
      </c>
      <c r="BA356">
        <v>107</v>
      </c>
      <c r="BB356">
        <v>99</v>
      </c>
      <c r="BC356">
        <v>107.3</v>
      </c>
      <c r="BD356">
        <v>107.2</v>
      </c>
      <c r="BE356">
        <v>67</v>
      </c>
      <c r="BF356">
        <v>52.1</v>
      </c>
      <c r="BG356">
        <v>49</v>
      </c>
      <c r="BH356">
        <v>17.600000000000001</v>
      </c>
      <c r="BI356">
        <v>15.7</v>
      </c>
      <c r="BJ356">
        <v>5.0999999999999996</v>
      </c>
      <c r="BK356">
        <v>29</v>
      </c>
      <c r="BL356">
        <v>39</v>
      </c>
      <c r="BM356">
        <v>50.1</v>
      </c>
      <c r="BN356">
        <v>66.2</v>
      </c>
      <c r="BO356">
        <v>85.5</v>
      </c>
      <c r="BP356">
        <v>60.6</v>
      </c>
      <c r="BQ356">
        <v>20.7</v>
      </c>
      <c r="BR356">
        <v>23</v>
      </c>
      <c r="BS356">
        <v>19.2</v>
      </c>
      <c r="BT356">
        <v>9.6999999999999993</v>
      </c>
      <c r="BU356">
        <v>14.9</v>
      </c>
      <c r="BV356">
        <v>14.4</v>
      </c>
      <c r="BW356">
        <v>51.3</v>
      </c>
      <c r="BX356">
        <v>83.7</v>
      </c>
      <c r="BY356">
        <v>-100</v>
      </c>
    </row>
    <row r="357" spans="2:77" x14ac:dyDescent="0.15">
      <c r="B357">
        <v>12</v>
      </c>
      <c r="C357">
        <v>9</v>
      </c>
      <c r="D357">
        <v>43.2</v>
      </c>
      <c r="E357">
        <v>37.200000000000003</v>
      </c>
      <c r="F357">
        <v>36.700000000000003</v>
      </c>
      <c r="G357">
        <v>29</v>
      </c>
      <c r="H357">
        <v>49.2</v>
      </c>
      <c r="I357">
        <v>92.2</v>
      </c>
      <c r="J357">
        <v>93.8</v>
      </c>
      <c r="K357">
        <v>80.900000000000006</v>
      </c>
      <c r="L357">
        <v>93.3</v>
      </c>
      <c r="M357">
        <v>94.1</v>
      </c>
      <c r="N357">
        <v>57.6</v>
      </c>
      <c r="O357">
        <v>50.7</v>
      </c>
      <c r="P357">
        <v>46.4</v>
      </c>
      <c r="Q357">
        <v>15.5</v>
      </c>
      <c r="R357">
        <v>18.899999999999999</v>
      </c>
      <c r="S357">
        <v>39.9</v>
      </c>
      <c r="T357">
        <v>62.3</v>
      </c>
      <c r="U357">
        <v>94.1</v>
      </c>
      <c r="V357">
        <v>82.3</v>
      </c>
      <c r="W357">
        <v>75.599999999999994</v>
      </c>
      <c r="X357">
        <v>29</v>
      </c>
      <c r="Y357">
        <v>33.1</v>
      </c>
      <c r="Z357">
        <v>26.3</v>
      </c>
      <c r="AA357">
        <v>45.4</v>
      </c>
      <c r="AB357">
        <v>35.9</v>
      </c>
      <c r="AC357">
        <v>37</v>
      </c>
      <c r="AD357">
        <v>25.1</v>
      </c>
      <c r="AE357">
        <v>40.6</v>
      </c>
      <c r="AF357">
        <v>65.900000000000006</v>
      </c>
      <c r="AG357">
        <v>98.1</v>
      </c>
      <c r="AH357">
        <v>108</v>
      </c>
      <c r="AI357">
        <v>122.4</v>
      </c>
      <c r="AJ357">
        <v>81.8</v>
      </c>
      <c r="AK357">
        <v>77.599999999999994</v>
      </c>
      <c r="AL357">
        <v>39.299999999999997</v>
      </c>
      <c r="AM357">
        <v>30.6</v>
      </c>
      <c r="AN357">
        <v>53</v>
      </c>
      <c r="AO357">
        <v>70.8</v>
      </c>
      <c r="AP357">
        <v>136</v>
      </c>
      <c r="AQ357">
        <v>117.2</v>
      </c>
      <c r="AR357">
        <v>108.4</v>
      </c>
      <c r="AS357">
        <v>66.099999999999994</v>
      </c>
      <c r="AT357">
        <v>58</v>
      </c>
      <c r="AU357">
        <v>46</v>
      </c>
      <c r="AV357">
        <v>31.1</v>
      </c>
      <c r="AW357">
        <v>37.9</v>
      </c>
      <c r="AX357">
        <v>32</v>
      </c>
      <c r="AY357">
        <v>44.1</v>
      </c>
      <c r="AZ357">
        <v>73</v>
      </c>
      <c r="BA357">
        <v>104.8</v>
      </c>
      <c r="BB357">
        <v>94.4</v>
      </c>
      <c r="BC357">
        <v>106.4</v>
      </c>
      <c r="BD357">
        <v>107.1</v>
      </c>
      <c r="BE357">
        <v>67.400000000000006</v>
      </c>
      <c r="BF357">
        <v>52.1</v>
      </c>
      <c r="BG357">
        <v>51.3</v>
      </c>
      <c r="BH357">
        <v>17.399999999999999</v>
      </c>
      <c r="BI357">
        <v>14.2</v>
      </c>
      <c r="BJ357">
        <v>4.3</v>
      </c>
      <c r="BK357">
        <v>28.2</v>
      </c>
      <c r="BL357">
        <v>37.299999999999997</v>
      </c>
      <c r="BM357">
        <v>51.5</v>
      </c>
      <c r="BN357">
        <v>66.599999999999994</v>
      </c>
      <c r="BO357">
        <v>82.6</v>
      </c>
      <c r="BP357">
        <v>59.7</v>
      </c>
      <c r="BQ357">
        <v>24.6</v>
      </c>
      <c r="BR357">
        <v>22</v>
      </c>
      <c r="BS357">
        <v>21.8</v>
      </c>
      <c r="BT357">
        <v>10.8</v>
      </c>
      <c r="BU357">
        <v>13</v>
      </c>
      <c r="BV357">
        <v>13.2</v>
      </c>
      <c r="BW357">
        <v>51.7</v>
      </c>
      <c r="BX357">
        <v>83.3</v>
      </c>
      <c r="BY357">
        <v>-100</v>
      </c>
    </row>
    <row r="358" spans="2:77" x14ac:dyDescent="0.15">
      <c r="B358">
        <v>12</v>
      </c>
      <c r="C358">
        <v>10</v>
      </c>
      <c r="D358">
        <v>45.2</v>
      </c>
      <c r="E358">
        <v>-100</v>
      </c>
      <c r="F358">
        <v>36</v>
      </c>
      <c r="G358">
        <v>28.5</v>
      </c>
      <c r="H358">
        <v>48.6</v>
      </c>
      <c r="I358">
        <v>88.6</v>
      </c>
      <c r="J358">
        <v>100.9</v>
      </c>
      <c r="K358">
        <v>76.400000000000006</v>
      </c>
      <c r="L358">
        <v>91.8</v>
      </c>
      <c r="M358">
        <v>92.2</v>
      </c>
      <c r="N358">
        <v>56.8</v>
      </c>
      <c r="O358">
        <v>54.8</v>
      </c>
      <c r="P358">
        <v>41.5</v>
      </c>
      <c r="Q358">
        <v>15.1</v>
      </c>
      <c r="R358">
        <v>16.8</v>
      </c>
      <c r="S358">
        <v>39.5</v>
      </c>
      <c r="T358">
        <v>61</v>
      </c>
      <c r="U358">
        <v>91.9</v>
      </c>
      <c r="V358">
        <v>80.3</v>
      </c>
      <c r="W358">
        <v>74.900000000000006</v>
      </c>
      <c r="X358">
        <v>28</v>
      </c>
      <c r="Y358">
        <v>32</v>
      </c>
      <c r="Z358">
        <v>25.6</v>
      </c>
      <c r="AA358">
        <v>45.6</v>
      </c>
      <c r="AB358">
        <v>38.1</v>
      </c>
      <c r="AC358">
        <v>37.700000000000003</v>
      </c>
      <c r="AD358">
        <v>23.5</v>
      </c>
      <c r="AE358">
        <v>38.200000000000003</v>
      </c>
      <c r="AF358">
        <v>65.900000000000006</v>
      </c>
      <c r="AG358">
        <v>97</v>
      </c>
      <c r="AH358">
        <v>105.6</v>
      </c>
      <c r="AI358">
        <v>130.80000000000001</v>
      </c>
      <c r="AJ358">
        <v>85.8</v>
      </c>
      <c r="AK358">
        <v>75.5</v>
      </c>
      <c r="AL358">
        <v>41.5</v>
      </c>
      <c r="AM358">
        <v>29</v>
      </c>
      <c r="AN358">
        <v>54.6</v>
      </c>
      <c r="AO358">
        <v>72.7</v>
      </c>
      <c r="AP358">
        <v>141.6</v>
      </c>
      <c r="AQ358">
        <v>113.4</v>
      </c>
      <c r="AR358">
        <v>109.6</v>
      </c>
      <c r="AS358">
        <v>64.5</v>
      </c>
      <c r="AT358">
        <v>53.9</v>
      </c>
      <c r="AU358">
        <v>46.2</v>
      </c>
      <c r="AV358">
        <v>32.5</v>
      </c>
      <c r="AW358">
        <v>36.700000000000003</v>
      </c>
      <c r="AX358">
        <v>36.700000000000003</v>
      </c>
      <c r="AY358">
        <v>40.799999999999997</v>
      </c>
      <c r="AZ358">
        <v>73.5</v>
      </c>
      <c r="BA358">
        <v>103.4</v>
      </c>
      <c r="BB358">
        <v>89.1</v>
      </c>
      <c r="BC358">
        <v>104.5</v>
      </c>
      <c r="BD358">
        <v>109.4</v>
      </c>
      <c r="BE358">
        <v>65.900000000000006</v>
      </c>
      <c r="BF358">
        <v>52.8</v>
      </c>
      <c r="BG358">
        <v>55</v>
      </c>
      <c r="BH358">
        <v>18.100000000000001</v>
      </c>
      <c r="BI358">
        <v>14.4</v>
      </c>
      <c r="BJ358">
        <v>4.9000000000000004</v>
      </c>
      <c r="BK358">
        <v>27.5</v>
      </c>
      <c r="BL358">
        <v>36</v>
      </c>
      <c r="BM358">
        <v>50.8</v>
      </c>
      <c r="BN358">
        <v>66.599999999999994</v>
      </c>
      <c r="BO358">
        <v>80</v>
      </c>
      <c r="BP358">
        <v>59.5</v>
      </c>
      <c r="BQ358">
        <v>27.6</v>
      </c>
      <c r="BR358">
        <v>19.899999999999999</v>
      </c>
      <c r="BS358">
        <v>21.9</v>
      </c>
      <c r="BT358">
        <v>13.5</v>
      </c>
      <c r="BU358">
        <v>18.100000000000001</v>
      </c>
      <c r="BV358">
        <v>10.9</v>
      </c>
      <c r="BW358">
        <v>49.3</v>
      </c>
      <c r="BX358">
        <v>83.1</v>
      </c>
      <c r="BY358">
        <v>-100</v>
      </c>
    </row>
    <row r="359" spans="2:77" x14ac:dyDescent="0.15">
      <c r="B359">
        <v>12</v>
      </c>
      <c r="C359">
        <v>11</v>
      </c>
      <c r="D359">
        <v>44.8</v>
      </c>
      <c r="E359">
        <v>-100</v>
      </c>
      <c r="F359">
        <v>31</v>
      </c>
      <c r="G359">
        <v>25.6</v>
      </c>
      <c r="H359">
        <v>46.1</v>
      </c>
      <c r="I359">
        <v>83.1</v>
      </c>
      <c r="J359">
        <v>107.4</v>
      </c>
      <c r="K359">
        <v>82.2</v>
      </c>
      <c r="L359">
        <v>90</v>
      </c>
      <c r="M359">
        <v>86.8</v>
      </c>
      <c r="N359">
        <v>57.4</v>
      </c>
      <c r="O359">
        <v>52.5</v>
      </c>
      <c r="P359">
        <v>40.1</v>
      </c>
      <c r="Q359">
        <v>14.4</v>
      </c>
      <c r="R359">
        <v>18.7</v>
      </c>
      <c r="S359">
        <v>40.299999999999997</v>
      </c>
      <c r="T359">
        <v>60.7</v>
      </c>
      <c r="U359">
        <v>96.8</v>
      </c>
      <c r="V359">
        <v>78.3</v>
      </c>
      <c r="W359">
        <v>75</v>
      </c>
      <c r="X359">
        <v>27.2</v>
      </c>
      <c r="Y359">
        <v>29.8</v>
      </c>
      <c r="Z359">
        <v>24</v>
      </c>
      <c r="AA359">
        <v>47.6</v>
      </c>
      <c r="AB359">
        <v>38</v>
      </c>
      <c r="AC359">
        <v>38.1</v>
      </c>
      <c r="AD359">
        <v>21.9</v>
      </c>
      <c r="AE359">
        <v>35.6</v>
      </c>
      <c r="AF359">
        <v>65</v>
      </c>
      <c r="AG359">
        <v>102.1</v>
      </c>
      <c r="AH359">
        <v>103.7</v>
      </c>
      <c r="AI359">
        <v>140.4</v>
      </c>
      <c r="AJ359">
        <v>88.5</v>
      </c>
      <c r="AK359">
        <v>76.400000000000006</v>
      </c>
      <c r="AL359">
        <v>41.6</v>
      </c>
      <c r="AM359">
        <v>27.7</v>
      </c>
      <c r="AN359">
        <v>53.5</v>
      </c>
      <c r="AO359">
        <v>76</v>
      </c>
      <c r="AP359">
        <v>141.1</v>
      </c>
      <c r="AQ359">
        <v>114.5</v>
      </c>
      <c r="AR359">
        <v>115.5</v>
      </c>
      <c r="AS359">
        <v>64.099999999999994</v>
      </c>
      <c r="AT359">
        <v>51.7</v>
      </c>
      <c r="AU359">
        <v>46.3</v>
      </c>
      <c r="AV359">
        <v>33.1</v>
      </c>
      <c r="AW359">
        <v>36.4</v>
      </c>
      <c r="AX359">
        <v>41.3</v>
      </c>
      <c r="AY359">
        <v>41.7</v>
      </c>
      <c r="AZ359">
        <v>74.8</v>
      </c>
      <c r="BA359">
        <v>102.7</v>
      </c>
      <c r="BB359">
        <v>86.5</v>
      </c>
      <c r="BC359">
        <v>102</v>
      </c>
      <c r="BD359">
        <v>107.4</v>
      </c>
      <c r="BE359">
        <v>64.900000000000006</v>
      </c>
      <c r="BF359">
        <v>54</v>
      </c>
      <c r="BG359">
        <v>56</v>
      </c>
      <c r="BH359">
        <v>21.7</v>
      </c>
      <c r="BI359">
        <v>14.3</v>
      </c>
      <c r="BJ359">
        <v>3.9</v>
      </c>
      <c r="BK359">
        <v>27</v>
      </c>
      <c r="BL359">
        <v>37.5</v>
      </c>
      <c r="BM359">
        <v>50.8</v>
      </c>
      <c r="BN359">
        <v>65.2</v>
      </c>
      <c r="BO359">
        <v>75.7</v>
      </c>
      <c r="BP359">
        <v>59.9</v>
      </c>
      <c r="BQ359">
        <v>28.2</v>
      </c>
      <c r="BR359">
        <v>18.5</v>
      </c>
      <c r="BS359">
        <v>20.5</v>
      </c>
      <c r="BT359">
        <v>14.7</v>
      </c>
      <c r="BU359">
        <v>18.899999999999999</v>
      </c>
      <c r="BV359">
        <v>15.6</v>
      </c>
      <c r="BW359">
        <v>48.3</v>
      </c>
      <c r="BX359">
        <v>83</v>
      </c>
      <c r="BY359">
        <v>-100</v>
      </c>
    </row>
    <row r="360" spans="2:77" x14ac:dyDescent="0.15">
      <c r="B360">
        <v>12</v>
      </c>
      <c r="C360">
        <v>12</v>
      </c>
      <c r="D360">
        <v>48.3</v>
      </c>
      <c r="E360">
        <v>-100</v>
      </c>
      <c r="F360">
        <v>-100</v>
      </c>
      <c r="G360">
        <v>27</v>
      </c>
      <c r="H360">
        <v>44.5</v>
      </c>
      <c r="I360">
        <v>80.900000000000006</v>
      </c>
      <c r="J360">
        <v>108</v>
      </c>
      <c r="K360">
        <v>86</v>
      </c>
      <c r="L360">
        <v>89.1</v>
      </c>
      <c r="M360">
        <v>84.2</v>
      </c>
      <c r="N360">
        <v>58</v>
      </c>
      <c r="O360">
        <v>49.9</v>
      </c>
      <c r="P360">
        <v>35</v>
      </c>
      <c r="Q360">
        <v>14.3</v>
      </c>
      <c r="R360">
        <v>18.7</v>
      </c>
      <c r="S360">
        <v>37.299999999999997</v>
      </c>
      <c r="T360">
        <v>60.8</v>
      </c>
      <c r="U360">
        <v>98.4</v>
      </c>
      <c r="V360">
        <v>78.5</v>
      </c>
      <c r="W360">
        <v>70.900000000000006</v>
      </c>
      <c r="X360">
        <v>26.9</v>
      </c>
      <c r="Y360">
        <v>28.4</v>
      </c>
      <c r="Z360">
        <v>26</v>
      </c>
      <c r="AA360">
        <v>47.8</v>
      </c>
      <c r="AB360">
        <v>38.200000000000003</v>
      </c>
      <c r="AC360">
        <v>37</v>
      </c>
      <c r="AD360">
        <v>25</v>
      </c>
      <c r="AE360">
        <v>36.6</v>
      </c>
      <c r="AF360">
        <v>64.400000000000006</v>
      </c>
      <c r="AG360">
        <v>110.8</v>
      </c>
      <c r="AH360">
        <v>104.3</v>
      </c>
      <c r="AI360">
        <v>143.1</v>
      </c>
      <c r="AJ360">
        <v>90.9</v>
      </c>
      <c r="AK360">
        <v>79.5</v>
      </c>
      <c r="AL360">
        <v>40.4</v>
      </c>
      <c r="AM360">
        <v>27.2</v>
      </c>
      <c r="AN360">
        <v>52.6</v>
      </c>
      <c r="AO360">
        <v>78.900000000000006</v>
      </c>
      <c r="AP360">
        <v>139.1</v>
      </c>
      <c r="AQ360">
        <v>110.9</v>
      </c>
      <c r="AR360">
        <v>116.9</v>
      </c>
      <c r="AS360">
        <v>65.3</v>
      </c>
      <c r="AT360">
        <v>49.4</v>
      </c>
      <c r="AU360">
        <v>47.3</v>
      </c>
      <c r="AV360">
        <v>33</v>
      </c>
      <c r="AW360">
        <v>34.6</v>
      </c>
      <c r="AX360">
        <v>35.700000000000003</v>
      </c>
      <c r="AY360">
        <v>48.9</v>
      </c>
      <c r="AZ360">
        <v>80</v>
      </c>
      <c r="BA360">
        <v>101</v>
      </c>
      <c r="BB360">
        <v>85.2</v>
      </c>
      <c r="BC360">
        <v>101.6</v>
      </c>
      <c r="BD360">
        <v>106.3</v>
      </c>
      <c r="BE360">
        <v>65</v>
      </c>
      <c r="BF360">
        <v>54.6</v>
      </c>
      <c r="BG360">
        <v>52.7</v>
      </c>
      <c r="BH360">
        <v>23.6</v>
      </c>
      <c r="BI360">
        <v>15.4</v>
      </c>
      <c r="BJ360">
        <v>3.4</v>
      </c>
      <c r="BK360">
        <v>27.8</v>
      </c>
      <c r="BL360">
        <v>37</v>
      </c>
      <c r="BM360">
        <v>52.9</v>
      </c>
      <c r="BN360">
        <v>59.7</v>
      </c>
      <c r="BO360">
        <v>73.5</v>
      </c>
      <c r="BP360">
        <v>59.5</v>
      </c>
      <c r="BQ360">
        <v>28.5</v>
      </c>
      <c r="BR360">
        <v>18.399999999999999</v>
      </c>
      <c r="BS360">
        <v>19</v>
      </c>
      <c r="BT360">
        <v>13</v>
      </c>
      <c r="BU360">
        <v>19</v>
      </c>
      <c r="BV360">
        <v>17.100000000000001</v>
      </c>
      <c r="BW360">
        <v>47.5</v>
      </c>
      <c r="BX360">
        <v>85</v>
      </c>
      <c r="BY360">
        <v>-100</v>
      </c>
    </row>
    <row r="361" spans="2:77" x14ac:dyDescent="0.15">
      <c r="B361">
        <v>12</v>
      </c>
      <c r="C361">
        <v>13</v>
      </c>
      <c r="D361">
        <v>47.8</v>
      </c>
      <c r="E361">
        <v>-100</v>
      </c>
      <c r="F361">
        <v>-100</v>
      </c>
      <c r="G361">
        <v>26.2</v>
      </c>
      <c r="H361">
        <v>42.5</v>
      </c>
      <c r="I361">
        <v>75.2</v>
      </c>
      <c r="J361">
        <v>105.1</v>
      </c>
      <c r="K361">
        <v>94.1</v>
      </c>
      <c r="L361">
        <v>87.9</v>
      </c>
      <c r="M361">
        <v>86.5</v>
      </c>
      <c r="N361">
        <v>56.6</v>
      </c>
      <c r="O361">
        <v>54.7</v>
      </c>
      <c r="P361">
        <v>34.299999999999997</v>
      </c>
      <c r="Q361">
        <v>14.1</v>
      </c>
      <c r="R361">
        <v>15.9</v>
      </c>
      <c r="S361">
        <v>45</v>
      </c>
      <c r="T361">
        <v>61.6</v>
      </c>
      <c r="U361">
        <v>96.8</v>
      </c>
      <c r="V361">
        <v>73.7</v>
      </c>
      <c r="W361">
        <v>62.2</v>
      </c>
      <c r="X361">
        <v>27.8</v>
      </c>
      <c r="Y361">
        <v>30.3</v>
      </c>
      <c r="Z361">
        <v>27.5</v>
      </c>
      <c r="AA361">
        <v>47.5</v>
      </c>
      <c r="AB361">
        <v>37.299999999999997</v>
      </c>
      <c r="AC361">
        <v>35.1</v>
      </c>
      <c r="AD361">
        <v>32.5</v>
      </c>
      <c r="AE361">
        <v>35.200000000000003</v>
      </c>
      <c r="AF361">
        <v>61.9</v>
      </c>
      <c r="AG361">
        <v>110</v>
      </c>
      <c r="AH361">
        <v>102.1</v>
      </c>
      <c r="AI361">
        <v>139.9</v>
      </c>
      <c r="AJ361">
        <v>89.7</v>
      </c>
      <c r="AK361">
        <v>80.5</v>
      </c>
      <c r="AL361">
        <v>45</v>
      </c>
      <c r="AM361">
        <v>27.3</v>
      </c>
      <c r="AN361">
        <v>51.4</v>
      </c>
      <c r="AO361">
        <v>81.8</v>
      </c>
      <c r="AP361">
        <v>135.19999999999999</v>
      </c>
      <c r="AQ361">
        <v>108.4</v>
      </c>
      <c r="AR361">
        <v>116.4</v>
      </c>
      <c r="AS361">
        <v>63.2</v>
      </c>
      <c r="AT361">
        <v>47.2</v>
      </c>
      <c r="AU361">
        <v>46.8</v>
      </c>
      <c r="AV361">
        <v>33.6</v>
      </c>
      <c r="AW361">
        <v>35.200000000000003</v>
      </c>
      <c r="AX361">
        <v>30.6</v>
      </c>
      <c r="AY361">
        <v>57</v>
      </c>
      <c r="AZ361">
        <v>104.3</v>
      </c>
      <c r="BA361">
        <v>99.2</v>
      </c>
      <c r="BB361">
        <v>82.8</v>
      </c>
      <c r="BC361">
        <v>102.9</v>
      </c>
      <c r="BD361">
        <v>103.9</v>
      </c>
      <c r="BE361">
        <v>69.7</v>
      </c>
      <c r="BF361">
        <v>53.4</v>
      </c>
      <c r="BG361">
        <v>10037.5</v>
      </c>
      <c r="BH361">
        <v>25.7</v>
      </c>
      <c r="BI361">
        <v>14.9</v>
      </c>
      <c r="BJ361">
        <v>3.8</v>
      </c>
      <c r="BK361">
        <v>32.4</v>
      </c>
      <c r="BL361">
        <v>34.200000000000003</v>
      </c>
      <c r="BM361">
        <v>50.6</v>
      </c>
      <c r="BN361">
        <v>59.1</v>
      </c>
      <c r="BO361">
        <v>71.400000000000006</v>
      </c>
      <c r="BP361">
        <v>58.7</v>
      </c>
      <c r="BQ361">
        <v>26.1</v>
      </c>
      <c r="BR361">
        <v>20.7</v>
      </c>
      <c r="BS361">
        <v>18</v>
      </c>
      <c r="BT361">
        <v>11.9</v>
      </c>
      <c r="BU361">
        <v>17.8</v>
      </c>
      <c r="BV361">
        <v>14.5</v>
      </c>
      <c r="BW361">
        <v>46.1</v>
      </c>
      <c r="BX361">
        <v>88.5</v>
      </c>
      <c r="BY361">
        <v>-100</v>
      </c>
    </row>
    <row r="362" spans="2:77" x14ac:dyDescent="0.15">
      <c r="B362">
        <v>12</v>
      </c>
      <c r="C362">
        <v>14</v>
      </c>
      <c r="D362">
        <v>49.7</v>
      </c>
      <c r="E362">
        <v>-100</v>
      </c>
      <c r="F362">
        <v>36.4</v>
      </c>
      <c r="G362">
        <v>26</v>
      </c>
      <c r="H362">
        <v>41.6</v>
      </c>
      <c r="I362">
        <v>74.400000000000006</v>
      </c>
      <c r="J362">
        <v>106.4</v>
      </c>
      <c r="K362">
        <v>94.4</v>
      </c>
      <c r="L362">
        <v>87.4</v>
      </c>
      <c r="M362">
        <v>94</v>
      </c>
      <c r="N362">
        <v>53.6</v>
      </c>
      <c r="O362">
        <v>55.4</v>
      </c>
      <c r="P362">
        <v>35.6</v>
      </c>
      <c r="Q362">
        <v>15.3</v>
      </c>
      <c r="R362">
        <v>15.5</v>
      </c>
      <c r="S362">
        <v>56.7</v>
      </c>
      <c r="T362">
        <v>57.6</v>
      </c>
      <c r="U362">
        <v>94.5</v>
      </c>
      <c r="V362">
        <v>75.3</v>
      </c>
      <c r="W362">
        <v>73.2</v>
      </c>
      <c r="X362">
        <v>24.6</v>
      </c>
      <c r="Y362">
        <v>32.700000000000003</v>
      </c>
      <c r="Z362">
        <v>27.6</v>
      </c>
      <c r="AA362">
        <v>46.7</v>
      </c>
      <c r="AB362">
        <v>36.299999999999997</v>
      </c>
      <c r="AC362">
        <v>33.4</v>
      </c>
      <c r="AD362">
        <v>33.799999999999997</v>
      </c>
      <c r="AE362">
        <v>45.8</v>
      </c>
      <c r="AF362">
        <v>60.4</v>
      </c>
      <c r="AG362">
        <v>111.5</v>
      </c>
      <c r="AH362">
        <v>102.9</v>
      </c>
      <c r="AI362">
        <v>136.6</v>
      </c>
      <c r="AJ362">
        <v>86.7</v>
      </c>
      <c r="AK362">
        <v>79.599999999999994</v>
      </c>
      <c r="AL362">
        <v>44.6</v>
      </c>
      <c r="AM362">
        <v>27.9</v>
      </c>
      <c r="AN362">
        <v>49.1</v>
      </c>
      <c r="AO362">
        <v>84.4</v>
      </c>
      <c r="AP362">
        <v>134.5</v>
      </c>
      <c r="AQ362">
        <v>109</v>
      </c>
      <c r="AR362">
        <v>116</v>
      </c>
      <c r="AS362">
        <v>60.5</v>
      </c>
      <c r="AT362">
        <v>44</v>
      </c>
      <c r="AU362">
        <v>46.7</v>
      </c>
      <c r="AV362">
        <v>35.299999999999997</v>
      </c>
      <c r="AW362">
        <v>34.700000000000003</v>
      </c>
      <c r="AX362">
        <v>27.1</v>
      </c>
      <c r="AY362">
        <v>61.4</v>
      </c>
      <c r="AZ362">
        <v>98.9</v>
      </c>
      <c r="BA362">
        <v>99.4</v>
      </c>
      <c r="BB362">
        <v>82.6</v>
      </c>
      <c r="BC362">
        <v>108.4</v>
      </c>
      <c r="BD362">
        <v>102.8</v>
      </c>
      <c r="BE362">
        <v>69.8</v>
      </c>
      <c r="BF362">
        <v>53.1</v>
      </c>
      <c r="BG362">
        <v>10055.799999999999</v>
      </c>
      <c r="BH362">
        <v>24.8</v>
      </c>
      <c r="BI362">
        <v>15.1</v>
      </c>
      <c r="BJ362">
        <v>2.5</v>
      </c>
      <c r="BK362">
        <v>36.299999999999997</v>
      </c>
      <c r="BL362">
        <v>32.1</v>
      </c>
      <c r="BM362">
        <v>53.1</v>
      </c>
      <c r="BN362">
        <v>61.5</v>
      </c>
      <c r="BO362">
        <v>67.099999999999994</v>
      </c>
      <c r="BP362">
        <v>55.6</v>
      </c>
      <c r="BQ362">
        <v>23.7</v>
      </c>
      <c r="BR362">
        <v>20.7</v>
      </c>
      <c r="BS362">
        <v>18.100000000000001</v>
      </c>
      <c r="BT362">
        <v>12.3</v>
      </c>
      <c r="BU362">
        <v>15.6</v>
      </c>
      <c r="BV362">
        <v>15.9</v>
      </c>
      <c r="BW362">
        <v>46.4</v>
      </c>
      <c r="BX362">
        <v>89.7</v>
      </c>
      <c r="BY362">
        <v>-100</v>
      </c>
    </row>
    <row r="363" spans="2:77" x14ac:dyDescent="0.15">
      <c r="B363">
        <v>12</v>
      </c>
      <c r="C363">
        <v>15</v>
      </c>
      <c r="D363">
        <v>47.8</v>
      </c>
      <c r="E363">
        <v>45.4</v>
      </c>
      <c r="F363">
        <v>37.799999999999997</v>
      </c>
      <c r="G363">
        <v>27.3</v>
      </c>
      <c r="H363">
        <v>41.9</v>
      </c>
      <c r="I363">
        <v>73.8</v>
      </c>
      <c r="J363">
        <v>108.1</v>
      </c>
      <c r="K363">
        <v>93.7</v>
      </c>
      <c r="L363">
        <v>84.1</v>
      </c>
      <c r="M363">
        <v>89.7</v>
      </c>
      <c r="N363">
        <v>51.8</v>
      </c>
      <c r="O363">
        <v>52.8</v>
      </c>
      <c r="P363">
        <v>36.6</v>
      </c>
      <c r="Q363">
        <v>15.9</v>
      </c>
      <c r="R363">
        <v>13.4</v>
      </c>
      <c r="S363">
        <v>59.1</v>
      </c>
      <c r="T363">
        <v>54.5</v>
      </c>
      <c r="U363">
        <v>95.1</v>
      </c>
      <c r="V363">
        <v>73.400000000000006</v>
      </c>
      <c r="W363">
        <v>77.599999999999994</v>
      </c>
      <c r="X363">
        <v>23.9</v>
      </c>
      <c r="Y363">
        <v>33.700000000000003</v>
      </c>
      <c r="Z363">
        <v>27.3</v>
      </c>
      <c r="AA363">
        <v>44.9</v>
      </c>
      <c r="AB363">
        <v>36.5</v>
      </c>
      <c r="AC363">
        <v>30.5</v>
      </c>
      <c r="AD363">
        <v>33.6</v>
      </c>
      <c r="AE363">
        <v>43.1</v>
      </c>
      <c r="AF363">
        <v>64</v>
      </c>
      <c r="AG363">
        <v>106.9</v>
      </c>
      <c r="AH363">
        <v>98.4</v>
      </c>
      <c r="AI363">
        <v>137</v>
      </c>
      <c r="AJ363">
        <v>86.9</v>
      </c>
      <c r="AK363">
        <v>79.7</v>
      </c>
      <c r="AL363">
        <v>46.1</v>
      </c>
      <c r="AM363">
        <v>28.5</v>
      </c>
      <c r="AN363">
        <v>49.1</v>
      </c>
      <c r="AO363">
        <v>93.3</v>
      </c>
      <c r="AP363">
        <v>136</v>
      </c>
      <c r="AQ363">
        <v>108.6</v>
      </c>
      <c r="AR363">
        <v>114.2</v>
      </c>
      <c r="AS363">
        <v>59.4</v>
      </c>
      <c r="AT363">
        <v>43.8</v>
      </c>
      <c r="AU363">
        <v>43.9</v>
      </c>
      <c r="AV363">
        <v>35.9</v>
      </c>
      <c r="AW363">
        <v>32.299999999999997</v>
      </c>
      <c r="AX363">
        <v>25.1</v>
      </c>
      <c r="AY363">
        <v>56.5</v>
      </c>
      <c r="AZ363">
        <v>93</v>
      </c>
      <c r="BA363">
        <v>98</v>
      </c>
      <c r="BB363">
        <v>86.1</v>
      </c>
      <c r="BC363">
        <v>109.4</v>
      </c>
      <c r="BD363">
        <v>101.2</v>
      </c>
      <c r="BE363">
        <v>65.8</v>
      </c>
      <c r="BF363">
        <v>54.3</v>
      </c>
      <c r="BG363">
        <v>82.6</v>
      </c>
      <c r="BH363">
        <v>23</v>
      </c>
      <c r="BI363">
        <v>13.7</v>
      </c>
      <c r="BJ363">
        <v>4.5999999999999996</v>
      </c>
      <c r="BK363">
        <v>37.700000000000003</v>
      </c>
      <c r="BL363">
        <v>30.9</v>
      </c>
      <c r="BM363">
        <v>54.7</v>
      </c>
      <c r="BN363">
        <v>73.599999999999994</v>
      </c>
      <c r="BO363">
        <v>60.8</v>
      </c>
      <c r="BP363">
        <v>59.1</v>
      </c>
      <c r="BQ363">
        <v>22.7</v>
      </c>
      <c r="BR363">
        <v>19.600000000000001</v>
      </c>
      <c r="BS363">
        <v>17.899999999999999</v>
      </c>
      <c r="BT363">
        <v>11.1</v>
      </c>
      <c r="BU363">
        <v>16.2</v>
      </c>
      <c r="BV363">
        <v>16.100000000000001</v>
      </c>
      <c r="BW363">
        <v>45.2</v>
      </c>
      <c r="BX363">
        <v>90.9</v>
      </c>
      <c r="BY363">
        <v>-100</v>
      </c>
    </row>
    <row r="364" spans="2:77" x14ac:dyDescent="0.15">
      <c r="B364">
        <v>12</v>
      </c>
      <c r="C364">
        <v>16</v>
      </c>
      <c r="D364">
        <v>50</v>
      </c>
      <c r="E364">
        <v>39.6</v>
      </c>
      <c r="F364">
        <v>38.200000000000003</v>
      </c>
      <c r="G364">
        <v>29.6</v>
      </c>
      <c r="H364">
        <v>39.5</v>
      </c>
      <c r="I364">
        <v>72.8</v>
      </c>
      <c r="J364">
        <v>106.1</v>
      </c>
      <c r="K364">
        <v>92.8</v>
      </c>
      <c r="L364">
        <v>81.2</v>
      </c>
      <c r="M364">
        <v>90.5</v>
      </c>
      <c r="N364">
        <v>51.5</v>
      </c>
      <c r="O364">
        <v>60.3</v>
      </c>
      <c r="P364">
        <v>36</v>
      </c>
      <c r="Q364">
        <v>17.3</v>
      </c>
      <c r="R364">
        <v>13.1</v>
      </c>
      <c r="S364">
        <v>56.2</v>
      </c>
      <c r="T364">
        <v>65.599999999999994</v>
      </c>
      <c r="U364">
        <v>92.8</v>
      </c>
      <c r="V364">
        <v>71.7</v>
      </c>
      <c r="W364">
        <v>68.8</v>
      </c>
      <c r="X364">
        <v>24.7</v>
      </c>
      <c r="Y364">
        <v>37.700000000000003</v>
      </c>
      <c r="Z364">
        <v>27.8</v>
      </c>
      <c r="AA364">
        <v>40.799999999999997</v>
      </c>
      <c r="AB364">
        <v>35.799999999999997</v>
      </c>
      <c r="AC364">
        <v>30.9</v>
      </c>
      <c r="AD364">
        <v>31.7</v>
      </c>
      <c r="AE364">
        <v>43.3</v>
      </c>
      <c r="AF364">
        <v>69</v>
      </c>
      <c r="AG364">
        <v>108.1</v>
      </c>
      <c r="AH364">
        <v>95.7</v>
      </c>
      <c r="AI364">
        <v>134.4</v>
      </c>
      <c r="AJ364">
        <v>87.7</v>
      </c>
      <c r="AK364">
        <v>79.900000000000006</v>
      </c>
      <c r="AL364">
        <v>46.1</v>
      </c>
      <c r="AM364">
        <v>28.9</v>
      </c>
      <c r="AN364">
        <v>51.5</v>
      </c>
      <c r="AO364">
        <v>91.9</v>
      </c>
      <c r="AP364">
        <v>134.30000000000001</v>
      </c>
      <c r="AQ364">
        <v>108.7</v>
      </c>
      <c r="AR364">
        <v>111.8</v>
      </c>
      <c r="AS364">
        <v>57.1</v>
      </c>
      <c r="AT364">
        <v>47.4</v>
      </c>
      <c r="AU364">
        <v>43.6</v>
      </c>
      <c r="AV364">
        <v>34.6</v>
      </c>
      <c r="AW364">
        <v>31.2</v>
      </c>
      <c r="AX364">
        <v>24.7</v>
      </c>
      <c r="AY364">
        <v>46.8</v>
      </c>
      <c r="AZ364">
        <v>86.8</v>
      </c>
      <c r="BA364">
        <v>96.8</v>
      </c>
      <c r="BB364">
        <v>96.3</v>
      </c>
      <c r="BC364">
        <v>107.5</v>
      </c>
      <c r="BD364">
        <v>99.2</v>
      </c>
      <c r="BE364">
        <v>62.1</v>
      </c>
      <c r="BF364">
        <v>54.9</v>
      </c>
      <c r="BG364">
        <v>71.900000000000006</v>
      </c>
      <c r="BH364">
        <v>21.7</v>
      </c>
      <c r="BI364">
        <v>12.4</v>
      </c>
      <c r="BJ364">
        <v>2.5</v>
      </c>
      <c r="BK364">
        <v>36.200000000000003</v>
      </c>
      <c r="BL364">
        <v>29.8</v>
      </c>
      <c r="BM364">
        <v>55.3</v>
      </c>
      <c r="BN364">
        <v>72</v>
      </c>
      <c r="BO364">
        <v>56.7</v>
      </c>
      <c r="BP364">
        <v>57.7</v>
      </c>
      <c r="BQ364">
        <v>22</v>
      </c>
      <c r="BR364">
        <v>18.600000000000001</v>
      </c>
      <c r="BS364">
        <v>15.9</v>
      </c>
      <c r="BT364">
        <v>11.6</v>
      </c>
      <c r="BU364">
        <v>15.4</v>
      </c>
      <c r="BV364">
        <v>15.5</v>
      </c>
      <c r="BW364">
        <v>46.4</v>
      </c>
      <c r="BX364">
        <v>92</v>
      </c>
      <c r="BY364">
        <v>-100</v>
      </c>
    </row>
    <row r="365" spans="2:77" x14ac:dyDescent="0.15">
      <c r="B365">
        <v>12</v>
      </c>
      <c r="C365">
        <v>17</v>
      </c>
      <c r="D365">
        <v>51.3</v>
      </c>
      <c r="E365">
        <v>41.4</v>
      </c>
      <c r="F365">
        <v>38.799999999999997</v>
      </c>
      <c r="G365">
        <v>29.8</v>
      </c>
      <c r="H365">
        <v>39.4</v>
      </c>
      <c r="I365">
        <v>71.900000000000006</v>
      </c>
      <c r="J365">
        <v>110.9</v>
      </c>
      <c r="K365">
        <v>90.4</v>
      </c>
      <c r="L365">
        <v>78.099999999999994</v>
      </c>
      <c r="M365">
        <v>87.7</v>
      </c>
      <c r="N365">
        <v>49.2</v>
      </c>
      <c r="O365">
        <v>58.9</v>
      </c>
      <c r="P365">
        <v>36.5</v>
      </c>
      <c r="Q365">
        <v>17.2</v>
      </c>
      <c r="R365">
        <v>15.3</v>
      </c>
      <c r="S365">
        <v>53.5</v>
      </c>
      <c r="T365">
        <v>61</v>
      </c>
      <c r="U365">
        <v>88.8</v>
      </c>
      <c r="V365">
        <v>70.599999999999994</v>
      </c>
      <c r="W365">
        <v>63.8</v>
      </c>
      <c r="X365">
        <v>44.8</v>
      </c>
      <c r="Y365">
        <v>36.1</v>
      </c>
      <c r="Z365">
        <v>26.6</v>
      </c>
      <c r="AA365">
        <v>39.9</v>
      </c>
      <c r="AB365">
        <v>34.799999999999997</v>
      </c>
      <c r="AC365">
        <v>32.5</v>
      </c>
      <c r="AD365">
        <v>29.1</v>
      </c>
      <c r="AE365">
        <v>42.6</v>
      </c>
      <c r="AF365">
        <v>70.900000000000006</v>
      </c>
      <c r="AG365">
        <v>107.3</v>
      </c>
      <c r="AH365">
        <v>93.9</v>
      </c>
      <c r="AI365">
        <v>130.80000000000001</v>
      </c>
      <c r="AJ365">
        <v>85.8</v>
      </c>
      <c r="AK365">
        <v>78.5</v>
      </c>
      <c r="AL365">
        <v>46.7</v>
      </c>
      <c r="AM365">
        <v>27.9</v>
      </c>
      <c r="AN365">
        <v>53.1</v>
      </c>
      <c r="AO365">
        <v>91.6</v>
      </c>
      <c r="AP365">
        <v>134</v>
      </c>
      <c r="AQ365">
        <v>107</v>
      </c>
      <c r="AR365">
        <v>109.2</v>
      </c>
      <c r="AS365">
        <v>56.8</v>
      </c>
      <c r="AT365">
        <v>50.8</v>
      </c>
      <c r="AU365">
        <v>42.9</v>
      </c>
      <c r="AV365">
        <v>32.4</v>
      </c>
      <c r="AW365">
        <v>31.2</v>
      </c>
      <c r="AX365">
        <v>26.3</v>
      </c>
      <c r="AY365">
        <v>41.3</v>
      </c>
      <c r="AZ365">
        <v>83.8</v>
      </c>
      <c r="BA365">
        <v>96.3</v>
      </c>
      <c r="BB365">
        <v>100.5</v>
      </c>
      <c r="BC365">
        <v>104.8</v>
      </c>
      <c r="BD365">
        <v>96.2</v>
      </c>
      <c r="BE365">
        <v>60.2</v>
      </c>
      <c r="BF365">
        <v>55.6</v>
      </c>
      <c r="BG365">
        <v>67.3</v>
      </c>
      <c r="BH365">
        <v>23.4</v>
      </c>
      <c r="BI365">
        <v>16.2</v>
      </c>
      <c r="BJ365">
        <v>3.3</v>
      </c>
      <c r="BK365">
        <v>34.299999999999997</v>
      </c>
      <c r="BL365">
        <v>29.2</v>
      </c>
      <c r="BM365">
        <v>55.4</v>
      </c>
      <c r="BN365">
        <v>66</v>
      </c>
      <c r="BO365">
        <v>50.6</v>
      </c>
      <c r="BP365">
        <v>57.1</v>
      </c>
      <c r="BQ365">
        <v>20.9</v>
      </c>
      <c r="BR365">
        <v>19.7</v>
      </c>
      <c r="BS365">
        <v>16</v>
      </c>
      <c r="BT365">
        <v>11</v>
      </c>
      <c r="BU365">
        <v>16.7</v>
      </c>
      <c r="BV365">
        <v>15.4</v>
      </c>
      <c r="BW365">
        <v>47.1</v>
      </c>
      <c r="BX365">
        <v>91.7</v>
      </c>
      <c r="BY365">
        <v>-100</v>
      </c>
    </row>
    <row r="366" spans="2:77" x14ac:dyDescent="0.15">
      <c r="B366">
        <v>12</v>
      </c>
      <c r="C366">
        <v>18</v>
      </c>
      <c r="D366">
        <v>39.700000000000003</v>
      </c>
      <c r="E366">
        <v>44.2</v>
      </c>
      <c r="F366">
        <v>-100</v>
      </c>
      <c r="G366">
        <v>33</v>
      </c>
      <c r="H366">
        <v>40.5</v>
      </c>
      <c r="I366">
        <v>69.8</v>
      </c>
      <c r="J366">
        <v>120.7</v>
      </c>
      <c r="K366">
        <v>98.1</v>
      </c>
      <c r="L366">
        <v>77.400000000000006</v>
      </c>
      <c r="M366">
        <v>83.4</v>
      </c>
      <c r="N366">
        <v>47.7</v>
      </c>
      <c r="O366">
        <v>58.9</v>
      </c>
      <c r="P366">
        <v>35</v>
      </c>
      <c r="Q366">
        <v>16.2</v>
      </c>
      <c r="R366">
        <v>15.3</v>
      </c>
      <c r="S366">
        <v>60.7</v>
      </c>
      <c r="T366">
        <v>63.8</v>
      </c>
      <c r="U366">
        <v>86.5</v>
      </c>
      <c r="V366">
        <v>68.2</v>
      </c>
      <c r="W366">
        <v>64.8</v>
      </c>
      <c r="X366">
        <v>55.5</v>
      </c>
      <c r="Y366">
        <v>33.9</v>
      </c>
      <c r="Z366">
        <v>24.5</v>
      </c>
      <c r="AA366">
        <v>41.9</v>
      </c>
      <c r="AB366">
        <v>34.1</v>
      </c>
      <c r="AC366">
        <v>35.700000000000003</v>
      </c>
      <c r="AD366">
        <v>28.8</v>
      </c>
      <c r="AE366">
        <v>38.299999999999997</v>
      </c>
      <c r="AF366">
        <v>69.900000000000006</v>
      </c>
      <c r="AG366">
        <v>106.4</v>
      </c>
      <c r="AH366">
        <v>91.8</v>
      </c>
      <c r="AI366">
        <v>141</v>
      </c>
      <c r="AJ366">
        <v>84.6</v>
      </c>
      <c r="AK366">
        <v>77.2</v>
      </c>
      <c r="AL366">
        <v>48.8</v>
      </c>
      <c r="AM366">
        <v>29.1</v>
      </c>
      <c r="AN366">
        <v>51.2</v>
      </c>
      <c r="AO366">
        <v>113.4</v>
      </c>
      <c r="AP366">
        <v>133.80000000000001</v>
      </c>
      <c r="AQ366">
        <v>107.5</v>
      </c>
      <c r="AR366">
        <v>104.9</v>
      </c>
      <c r="AS366">
        <v>57.7</v>
      </c>
      <c r="AT366">
        <v>51.6</v>
      </c>
      <c r="AU366">
        <v>40</v>
      </c>
      <c r="AV366">
        <v>30.3</v>
      </c>
      <c r="AW366">
        <v>29.1</v>
      </c>
      <c r="AX366">
        <v>30.4</v>
      </c>
      <c r="AY366">
        <v>39.299999999999997</v>
      </c>
      <c r="AZ366">
        <v>81.7</v>
      </c>
      <c r="BA366">
        <v>97.3</v>
      </c>
      <c r="BB366">
        <v>96.6</v>
      </c>
      <c r="BC366">
        <v>109.9</v>
      </c>
      <c r="BD366">
        <v>94.1</v>
      </c>
      <c r="BE366">
        <v>59.3</v>
      </c>
      <c r="BF366">
        <v>55.5</v>
      </c>
      <c r="BG366">
        <v>59.7</v>
      </c>
      <c r="BH366">
        <v>24.5</v>
      </c>
      <c r="BI366">
        <v>16.8</v>
      </c>
      <c r="BJ366">
        <v>5.0999999999999996</v>
      </c>
      <c r="BK366">
        <v>34.299999999999997</v>
      </c>
      <c r="BL366">
        <v>29.7</v>
      </c>
      <c r="BM366">
        <v>55.4</v>
      </c>
      <c r="BN366">
        <v>62.7</v>
      </c>
      <c r="BO366">
        <v>51.7</v>
      </c>
      <c r="BP366">
        <v>55.2</v>
      </c>
      <c r="BQ366">
        <v>21.5</v>
      </c>
      <c r="BR366">
        <v>19.100000000000001</v>
      </c>
      <c r="BS366">
        <v>15.7</v>
      </c>
      <c r="BT366">
        <v>10.199999999999999</v>
      </c>
      <c r="BU366">
        <v>18.2</v>
      </c>
      <c r="BV366">
        <v>13.9</v>
      </c>
      <c r="BW366">
        <v>49.1</v>
      </c>
      <c r="BX366">
        <v>102.1</v>
      </c>
      <c r="BY366">
        <v>-100</v>
      </c>
    </row>
    <row r="367" spans="2:77" x14ac:dyDescent="0.15">
      <c r="B367">
        <v>12</v>
      </c>
      <c r="C367">
        <v>19</v>
      </c>
      <c r="D367">
        <v>-100</v>
      </c>
      <c r="E367">
        <v>47</v>
      </c>
      <c r="F367">
        <v>-100</v>
      </c>
      <c r="G367">
        <v>35</v>
      </c>
      <c r="H367">
        <v>42.7</v>
      </c>
      <c r="I367">
        <v>73.099999999999994</v>
      </c>
      <c r="J367">
        <v>118.1</v>
      </c>
      <c r="K367">
        <v>96.5</v>
      </c>
      <c r="L367">
        <v>78.900000000000006</v>
      </c>
      <c r="M367">
        <v>86.2</v>
      </c>
      <c r="N367">
        <v>47.9</v>
      </c>
      <c r="O367">
        <v>60.2</v>
      </c>
      <c r="P367">
        <v>34.200000000000003</v>
      </c>
      <c r="Q367">
        <v>14.5</v>
      </c>
      <c r="R367">
        <v>17.600000000000001</v>
      </c>
      <c r="S367">
        <v>60.2</v>
      </c>
      <c r="T367">
        <v>68.2</v>
      </c>
      <c r="U367">
        <v>88.7</v>
      </c>
      <c r="V367">
        <v>66.099999999999994</v>
      </c>
      <c r="W367">
        <v>65.400000000000006</v>
      </c>
      <c r="X367">
        <v>48</v>
      </c>
      <c r="Y367">
        <v>33.200000000000003</v>
      </c>
      <c r="Z367">
        <v>23.1</v>
      </c>
      <c r="AA367">
        <v>42.2</v>
      </c>
      <c r="AB367">
        <v>32.4</v>
      </c>
      <c r="AC367">
        <v>36.6</v>
      </c>
      <c r="AD367">
        <v>29.4</v>
      </c>
      <c r="AE367">
        <v>40.6</v>
      </c>
      <c r="AF367">
        <v>69.099999999999994</v>
      </c>
      <c r="AG367">
        <v>115.5</v>
      </c>
      <c r="AH367">
        <v>88.7</v>
      </c>
      <c r="AI367">
        <v>141.1</v>
      </c>
      <c r="AJ367">
        <v>85</v>
      </c>
      <c r="AK367">
        <v>76.5</v>
      </c>
      <c r="AL367">
        <v>51.6</v>
      </c>
      <c r="AM367">
        <v>29.2</v>
      </c>
      <c r="AN367">
        <v>50.9</v>
      </c>
      <c r="AO367">
        <v>108.4</v>
      </c>
      <c r="AP367">
        <v>134.6</v>
      </c>
      <c r="AQ367">
        <v>108.7</v>
      </c>
      <c r="AR367">
        <v>102.8</v>
      </c>
      <c r="AS367">
        <v>56.9</v>
      </c>
      <c r="AT367">
        <v>51.5</v>
      </c>
      <c r="AU367">
        <v>39.799999999999997</v>
      </c>
      <c r="AV367">
        <v>30.1</v>
      </c>
      <c r="AW367">
        <v>26.9</v>
      </c>
      <c r="AX367">
        <v>33.799999999999997</v>
      </c>
      <c r="AY367">
        <v>39.6</v>
      </c>
      <c r="AZ367">
        <v>79.5</v>
      </c>
      <c r="BA367">
        <v>99.9</v>
      </c>
      <c r="BB367">
        <v>90.7</v>
      </c>
      <c r="BC367">
        <v>109</v>
      </c>
      <c r="BD367">
        <v>92.6</v>
      </c>
      <c r="BE367">
        <v>58.9</v>
      </c>
      <c r="BF367">
        <v>54.7</v>
      </c>
      <c r="BG367">
        <v>53.4</v>
      </c>
      <c r="BH367">
        <v>24.3</v>
      </c>
      <c r="BI367">
        <v>15.7</v>
      </c>
      <c r="BJ367">
        <v>6.1</v>
      </c>
      <c r="BK367">
        <v>33.200000000000003</v>
      </c>
      <c r="BL367">
        <v>34.200000000000003</v>
      </c>
      <c r="BM367">
        <v>56</v>
      </c>
      <c r="BN367">
        <v>63.5</v>
      </c>
      <c r="BO367">
        <v>54.6</v>
      </c>
      <c r="BP367">
        <v>52.2</v>
      </c>
      <c r="BQ367">
        <v>27</v>
      </c>
      <c r="BR367">
        <v>18.899999999999999</v>
      </c>
      <c r="BS367">
        <v>14.8</v>
      </c>
      <c r="BT367">
        <v>12.5</v>
      </c>
      <c r="BU367">
        <v>17.5</v>
      </c>
      <c r="BV367">
        <v>15.2</v>
      </c>
      <c r="BW367">
        <v>56</v>
      </c>
      <c r="BX367">
        <v>96</v>
      </c>
      <c r="BY367">
        <v>-100</v>
      </c>
    </row>
    <row r="368" spans="2:77" x14ac:dyDescent="0.15">
      <c r="B368">
        <v>12</v>
      </c>
      <c r="C368">
        <v>20</v>
      </c>
      <c r="D368">
        <v>37.200000000000003</v>
      </c>
      <c r="E368">
        <v>49.2</v>
      </c>
      <c r="F368">
        <v>-100</v>
      </c>
      <c r="G368">
        <v>35.6</v>
      </c>
      <c r="H368">
        <v>40.6</v>
      </c>
      <c r="I368">
        <v>76.8</v>
      </c>
      <c r="J368">
        <v>136.9</v>
      </c>
      <c r="K368">
        <v>91.8</v>
      </c>
      <c r="L368">
        <v>73.400000000000006</v>
      </c>
      <c r="M368">
        <v>86.5</v>
      </c>
      <c r="N368">
        <v>47.4</v>
      </c>
      <c r="O368">
        <v>59.9</v>
      </c>
      <c r="P368">
        <v>37.299999999999997</v>
      </c>
      <c r="Q368">
        <v>15.4</v>
      </c>
      <c r="R368">
        <v>15.6</v>
      </c>
      <c r="S368">
        <v>54.9</v>
      </c>
      <c r="T368">
        <v>68.2</v>
      </c>
      <c r="U368">
        <v>87.8</v>
      </c>
      <c r="V368">
        <v>70.900000000000006</v>
      </c>
      <c r="W368">
        <v>64.099999999999994</v>
      </c>
      <c r="X368">
        <v>47.8</v>
      </c>
      <c r="Y368">
        <v>31.8</v>
      </c>
      <c r="Z368">
        <v>23.9</v>
      </c>
      <c r="AA368">
        <v>42.1</v>
      </c>
      <c r="AB368">
        <v>30.3</v>
      </c>
      <c r="AC368">
        <v>37.1</v>
      </c>
      <c r="AD368">
        <v>30.9</v>
      </c>
      <c r="AE368">
        <v>45.6</v>
      </c>
      <c r="AF368">
        <v>70.599999999999994</v>
      </c>
      <c r="AG368">
        <v>119.7</v>
      </c>
      <c r="AH368">
        <v>85.1</v>
      </c>
      <c r="AI368">
        <v>143.80000000000001</v>
      </c>
      <c r="AJ368">
        <v>82.5</v>
      </c>
      <c r="AK368">
        <v>74.900000000000006</v>
      </c>
      <c r="AL368">
        <v>50.9</v>
      </c>
      <c r="AM368">
        <v>27.5</v>
      </c>
      <c r="AN368">
        <v>52.5</v>
      </c>
      <c r="AO368">
        <v>105.9</v>
      </c>
      <c r="AP368">
        <v>134</v>
      </c>
      <c r="AQ368">
        <v>107.7</v>
      </c>
      <c r="AR368">
        <v>105.5</v>
      </c>
      <c r="AS368">
        <v>60.4</v>
      </c>
      <c r="AT368">
        <v>52.7</v>
      </c>
      <c r="AU368">
        <v>41.3</v>
      </c>
      <c r="AV368">
        <v>33.9</v>
      </c>
      <c r="AW368">
        <v>27.4</v>
      </c>
      <c r="AX368">
        <v>37.299999999999997</v>
      </c>
      <c r="AY368">
        <v>39.700000000000003</v>
      </c>
      <c r="AZ368">
        <v>79.8</v>
      </c>
      <c r="BA368">
        <v>101.1</v>
      </c>
      <c r="BB368">
        <v>88.8</v>
      </c>
      <c r="BC368">
        <v>112.9</v>
      </c>
      <c r="BD368">
        <v>93.1</v>
      </c>
      <c r="BE368">
        <v>56.3</v>
      </c>
      <c r="BF368">
        <v>55.4</v>
      </c>
      <c r="BG368">
        <v>47.4</v>
      </c>
      <c r="BH368">
        <v>24.3</v>
      </c>
      <c r="BI368">
        <v>14.5</v>
      </c>
      <c r="BJ368">
        <v>5.3</v>
      </c>
      <c r="BK368">
        <v>32</v>
      </c>
      <c r="BL368">
        <v>35.700000000000003</v>
      </c>
      <c r="BM368">
        <v>57.3</v>
      </c>
      <c r="BN368">
        <v>62.8</v>
      </c>
      <c r="BO368">
        <v>55.2</v>
      </c>
      <c r="BP368">
        <v>61.1</v>
      </c>
      <c r="BQ368">
        <v>29.1</v>
      </c>
      <c r="BR368">
        <v>17.899999999999999</v>
      </c>
      <c r="BS368">
        <v>14.5</v>
      </c>
      <c r="BT368">
        <v>12.5</v>
      </c>
      <c r="BU368">
        <v>16.899999999999999</v>
      </c>
      <c r="BV368">
        <v>19</v>
      </c>
      <c r="BW368">
        <v>55.1</v>
      </c>
      <c r="BX368">
        <v>92</v>
      </c>
      <c r="BY368">
        <v>-100</v>
      </c>
    </row>
    <row r="369" spans="2:77" x14ac:dyDescent="0.15">
      <c r="B369">
        <v>12</v>
      </c>
      <c r="C369">
        <v>21</v>
      </c>
      <c r="D369">
        <v>39.799999999999997</v>
      </c>
      <c r="E369">
        <v>45.3</v>
      </c>
      <c r="F369">
        <v>32.1</v>
      </c>
      <c r="G369">
        <v>-100</v>
      </c>
      <c r="H369">
        <v>39.9</v>
      </c>
      <c r="I369">
        <v>87.9</v>
      </c>
      <c r="J369">
        <v>138.80000000000001</v>
      </c>
      <c r="K369">
        <v>89.7</v>
      </c>
      <c r="L369">
        <v>71.7</v>
      </c>
      <c r="M369">
        <v>83.9</v>
      </c>
      <c r="N369">
        <v>47.5</v>
      </c>
      <c r="O369">
        <v>58.5</v>
      </c>
      <c r="P369">
        <v>34.9</v>
      </c>
      <c r="Q369">
        <v>16.100000000000001</v>
      </c>
      <c r="R369">
        <v>14.9</v>
      </c>
      <c r="S369">
        <v>55.8</v>
      </c>
      <c r="T369">
        <v>75.2</v>
      </c>
      <c r="U369">
        <v>87.5</v>
      </c>
      <c r="V369">
        <v>72.8</v>
      </c>
      <c r="W369">
        <v>64.2</v>
      </c>
      <c r="X369">
        <v>43.1</v>
      </c>
      <c r="Y369">
        <v>29.3</v>
      </c>
      <c r="Z369">
        <v>25.9</v>
      </c>
      <c r="AA369">
        <v>42.2</v>
      </c>
      <c r="AB369">
        <v>28.8</v>
      </c>
      <c r="AC369">
        <v>36.1</v>
      </c>
      <c r="AD369">
        <v>30.4</v>
      </c>
      <c r="AE369">
        <v>52.1</v>
      </c>
      <c r="AF369">
        <v>71.8</v>
      </c>
      <c r="AG369">
        <v>119.6</v>
      </c>
      <c r="AH369">
        <v>82.5</v>
      </c>
      <c r="AI369">
        <v>137.80000000000001</v>
      </c>
      <c r="AJ369">
        <v>81.2</v>
      </c>
      <c r="AK369">
        <v>74.7</v>
      </c>
      <c r="AL369">
        <v>48.8</v>
      </c>
      <c r="AM369">
        <v>26.9</v>
      </c>
      <c r="AN369">
        <v>51.5</v>
      </c>
      <c r="AO369">
        <v>100.3</v>
      </c>
      <c r="AP369">
        <v>132.5</v>
      </c>
      <c r="AQ369">
        <v>106.8</v>
      </c>
      <c r="AR369">
        <v>107.4</v>
      </c>
      <c r="AS369">
        <v>61</v>
      </c>
      <c r="AT369">
        <v>53.8</v>
      </c>
      <c r="AU369">
        <v>40.9</v>
      </c>
      <c r="AV369">
        <v>37</v>
      </c>
      <c r="AW369">
        <v>28.5</v>
      </c>
      <c r="AX369">
        <v>35.700000000000003</v>
      </c>
      <c r="AY369">
        <v>41</v>
      </c>
      <c r="AZ369">
        <v>79.900000000000006</v>
      </c>
      <c r="BA369">
        <v>101.9</v>
      </c>
      <c r="BB369">
        <v>88.3</v>
      </c>
      <c r="BC369">
        <v>109.6</v>
      </c>
      <c r="BD369">
        <v>93.4</v>
      </c>
      <c r="BE369">
        <v>57</v>
      </c>
      <c r="BF369">
        <v>55.9</v>
      </c>
      <c r="BG369">
        <v>44.4</v>
      </c>
      <c r="BH369">
        <v>25.6</v>
      </c>
      <c r="BI369">
        <v>13.5</v>
      </c>
      <c r="BJ369">
        <v>4.2</v>
      </c>
      <c r="BK369">
        <v>31.2</v>
      </c>
      <c r="BL369">
        <v>39.9</v>
      </c>
      <c r="BM369">
        <v>57.8</v>
      </c>
      <c r="BN369">
        <v>60.8</v>
      </c>
      <c r="BO369">
        <v>61.1</v>
      </c>
      <c r="BP369">
        <v>59.7</v>
      </c>
      <c r="BQ369">
        <v>30.3</v>
      </c>
      <c r="BR369">
        <v>16.100000000000001</v>
      </c>
      <c r="BS369">
        <v>13.3</v>
      </c>
      <c r="BT369">
        <v>11.9</v>
      </c>
      <c r="BU369">
        <v>17.399999999999999</v>
      </c>
      <c r="BV369">
        <v>19.3</v>
      </c>
      <c r="BW369">
        <v>55.7</v>
      </c>
      <c r="BX369">
        <v>88.3</v>
      </c>
      <c r="BY369">
        <v>-100</v>
      </c>
    </row>
    <row r="370" spans="2:77" x14ac:dyDescent="0.15">
      <c r="B370">
        <v>12</v>
      </c>
      <c r="C370">
        <v>22</v>
      </c>
      <c r="D370">
        <v>39.6</v>
      </c>
      <c r="E370">
        <v>44.1</v>
      </c>
      <c r="F370">
        <v>35.5</v>
      </c>
      <c r="G370">
        <v>-100</v>
      </c>
      <c r="H370">
        <v>40.700000000000003</v>
      </c>
      <c r="I370">
        <v>93.4</v>
      </c>
      <c r="J370">
        <v>136.4</v>
      </c>
      <c r="K370">
        <v>84.1</v>
      </c>
      <c r="L370">
        <v>81.8</v>
      </c>
      <c r="M370">
        <v>81.8</v>
      </c>
      <c r="N370">
        <v>44.7</v>
      </c>
      <c r="O370">
        <v>58.4</v>
      </c>
      <c r="P370">
        <v>36.1</v>
      </c>
      <c r="Q370">
        <v>19.3</v>
      </c>
      <c r="R370">
        <v>17.7</v>
      </c>
      <c r="S370">
        <v>55.7</v>
      </c>
      <c r="T370">
        <v>73.2</v>
      </c>
      <c r="U370">
        <v>89</v>
      </c>
      <c r="V370">
        <v>73.7</v>
      </c>
      <c r="W370">
        <v>62</v>
      </c>
      <c r="X370">
        <v>41.4</v>
      </c>
      <c r="Y370">
        <v>32</v>
      </c>
      <c r="Z370">
        <v>29.7</v>
      </c>
      <c r="AA370">
        <v>41.2</v>
      </c>
      <c r="AB370">
        <v>29.2</v>
      </c>
      <c r="AC370">
        <v>35.200000000000003</v>
      </c>
      <c r="AD370">
        <v>29.4</v>
      </c>
      <c r="AE370">
        <v>61.7</v>
      </c>
      <c r="AF370">
        <v>72.900000000000006</v>
      </c>
      <c r="AG370">
        <v>116.3</v>
      </c>
      <c r="AH370">
        <v>82.5</v>
      </c>
      <c r="AI370">
        <v>133.6</v>
      </c>
      <c r="AJ370">
        <v>79.7</v>
      </c>
      <c r="AK370">
        <v>76.5</v>
      </c>
      <c r="AL370">
        <v>47.7</v>
      </c>
      <c r="AM370">
        <v>28.8</v>
      </c>
      <c r="AN370">
        <v>51</v>
      </c>
      <c r="AO370">
        <v>95.5</v>
      </c>
      <c r="AP370">
        <v>135.1</v>
      </c>
      <c r="AQ370">
        <v>111.5</v>
      </c>
      <c r="AR370">
        <v>106.6</v>
      </c>
      <c r="AS370">
        <v>60.2</v>
      </c>
      <c r="AT370">
        <v>53.9</v>
      </c>
      <c r="AU370">
        <v>40.4</v>
      </c>
      <c r="AV370">
        <v>35.799999999999997</v>
      </c>
      <c r="AW370">
        <v>29</v>
      </c>
      <c r="AX370">
        <v>35.6</v>
      </c>
      <c r="AY370">
        <v>49.9</v>
      </c>
      <c r="AZ370">
        <v>80.099999999999994</v>
      </c>
      <c r="BA370">
        <v>104</v>
      </c>
      <c r="BB370">
        <v>89</v>
      </c>
      <c r="BC370">
        <v>112</v>
      </c>
      <c r="BD370">
        <v>96.2</v>
      </c>
      <c r="BE370">
        <v>58.6</v>
      </c>
      <c r="BF370">
        <v>56</v>
      </c>
      <c r="BG370">
        <v>41.2</v>
      </c>
      <c r="BH370">
        <v>24.3</v>
      </c>
      <c r="BI370">
        <v>12.9</v>
      </c>
      <c r="BJ370">
        <v>4.5999999999999996</v>
      </c>
      <c r="BK370">
        <v>30.9</v>
      </c>
      <c r="BL370">
        <v>39.799999999999997</v>
      </c>
      <c r="BM370">
        <v>55.9</v>
      </c>
      <c r="BN370">
        <v>60.8</v>
      </c>
      <c r="BO370">
        <v>90.6</v>
      </c>
      <c r="BP370">
        <v>55.5</v>
      </c>
      <c r="BQ370">
        <v>29.9</v>
      </c>
      <c r="BR370">
        <v>13.9</v>
      </c>
      <c r="BS370">
        <v>12.7</v>
      </c>
      <c r="BT370">
        <v>12.6</v>
      </c>
      <c r="BU370">
        <v>16.7</v>
      </c>
      <c r="BV370">
        <v>19</v>
      </c>
      <c r="BW370">
        <v>58.6</v>
      </c>
      <c r="BX370">
        <v>87.4</v>
      </c>
      <c r="BY370">
        <v>-100</v>
      </c>
    </row>
    <row r="371" spans="2:77" x14ac:dyDescent="0.15">
      <c r="B371">
        <v>12</v>
      </c>
      <c r="C371">
        <v>23</v>
      </c>
      <c r="D371">
        <v>45.4</v>
      </c>
      <c r="E371">
        <v>42.6</v>
      </c>
      <c r="F371">
        <v>36.9</v>
      </c>
      <c r="G371">
        <v>36.299999999999997</v>
      </c>
      <c r="H371">
        <v>40.4</v>
      </c>
      <c r="I371">
        <v>93.8</v>
      </c>
      <c r="J371">
        <v>131.69999999999999</v>
      </c>
      <c r="K371">
        <v>81.7</v>
      </c>
      <c r="L371">
        <v>87.1</v>
      </c>
      <c r="M371">
        <v>81.2</v>
      </c>
      <c r="N371">
        <v>42.4</v>
      </c>
      <c r="O371">
        <v>58.3</v>
      </c>
      <c r="P371">
        <v>37.1</v>
      </c>
      <c r="Q371">
        <v>18.8</v>
      </c>
      <c r="R371">
        <v>15.6</v>
      </c>
      <c r="S371">
        <v>54.4</v>
      </c>
      <c r="T371">
        <v>64.8</v>
      </c>
      <c r="U371">
        <v>88.5</v>
      </c>
      <c r="V371">
        <v>74.7</v>
      </c>
      <c r="W371">
        <v>60.5</v>
      </c>
      <c r="X371">
        <v>39.9</v>
      </c>
      <c r="Y371">
        <v>41.7</v>
      </c>
      <c r="Z371">
        <v>31.3</v>
      </c>
      <c r="AA371">
        <v>41.1</v>
      </c>
      <c r="AB371">
        <v>28.3</v>
      </c>
      <c r="AC371">
        <v>33.299999999999997</v>
      </c>
      <c r="AD371">
        <v>29.4</v>
      </c>
      <c r="AE371">
        <v>53.5</v>
      </c>
      <c r="AF371">
        <v>71.400000000000006</v>
      </c>
      <c r="AG371">
        <v>112.6</v>
      </c>
      <c r="AH371">
        <v>81.8</v>
      </c>
      <c r="AI371">
        <v>134.5</v>
      </c>
      <c r="AJ371">
        <v>78.900000000000006</v>
      </c>
      <c r="AK371">
        <v>74.900000000000006</v>
      </c>
      <c r="AL371">
        <v>47.1</v>
      </c>
      <c r="AM371">
        <v>29.3</v>
      </c>
      <c r="AN371">
        <v>50.4</v>
      </c>
      <c r="AO371">
        <v>92.6</v>
      </c>
      <c r="AP371">
        <v>139.69999999999999</v>
      </c>
      <c r="AQ371">
        <v>116.2</v>
      </c>
      <c r="AR371">
        <v>102.2</v>
      </c>
      <c r="AS371">
        <v>59.4</v>
      </c>
      <c r="AT371">
        <v>52.8</v>
      </c>
      <c r="AU371">
        <v>39.4</v>
      </c>
      <c r="AV371">
        <v>36.1</v>
      </c>
      <c r="AW371">
        <v>27.8</v>
      </c>
      <c r="AX371">
        <v>34.9</v>
      </c>
      <c r="AY371">
        <v>51.6</v>
      </c>
      <c r="AZ371">
        <v>79.7</v>
      </c>
      <c r="BA371">
        <v>104.1</v>
      </c>
      <c r="BB371">
        <v>85.9</v>
      </c>
      <c r="BC371">
        <v>119.4</v>
      </c>
      <c r="BD371">
        <v>97.4</v>
      </c>
      <c r="BE371">
        <v>58.9</v>
      </c>
      <c r="BF371">
        <v>53.9</v>
      </c>
      <c r="BG371">
        <v>39</v>
      </c>
      <c r="BH371">
        <v>23.3</v>
      </c>
      <c r="BI371">
        <v>14.7</v>
      </c>
      <c r="BJ371">
        <v>6.1</v>
      </c>
      <c r="BK371">
        <v>29</v>
      </c>
      <c r="BL371">
        <v>39.1</v>
      </c>
      <c r="BM371">
        <v>53.5</v>
      </c>
      <c r="BN371">
        <v>60.6</v>
      </c>
      <c r="BO371">
        <v>97.2</v>
      </c>
      <c r="BP371">
        <v>53.1</v>
      </c>
      <c r="BQ371">
        <v>29.7</v>
      </c>
      <c r="BR371">
        <v>12.3</v>
      </c>
      <c r="BS371">
        <v>12</v>
      </c>
      <c r="BT371">
        <v>13.1</v>
      </c>
      <c r="BU371">
        <v>15.7</v>
      </c>
      <c r="BV371">
        <v>19.600000000000001</v>
      </c>
      <c r="BW371">
        <v>58.6</v>
      </c>
      <c r="BX371">
        <v>85.2</v>
      </c>
      <c r="BY371">
        <v>-100</v>
      </c>
    </row>
    <row r="372" spans="2:77" x14ac:dyDescent="0.15">
      <c r="B372">
        <v>12</v>
      </c>
      <c r="C372">
        <v>24</v>
      </c>
      <c r="D372">
        <v>44.5</v>
      </c>
      <c r="E372">
        <v>-100</v>
      </c>
      <c r="F372">
        <v>36.9</v>
      </c>
      <c r="G372">
        <v>35.200000000000003</v>
      </c>
      <c r="H372">
        <v>39.700000000000003</v>
      </c>
      <c r="I372">
        <v>92.2</v>
      </c>
      <c r="J372">
        <v>122</v>
      </c>
      <c r="K372">
        <v>81.2</v>
      </c>
      <c r="L372">
        <v>92.4</v>
      </c>
      <c r="M372">
        <v>81.5</v>
      </c>
      <c r="N372">
        <v>42.7</v>
      </c>
      <c r="O372">
        <v>57.4</v>
      </c>
      <c r="P372">
        <v>36.6</v>
      </c>
      <c r="Q372">
        <v>17.899999999999999</v>
      </c>
      <c r="R372">
        <v>14.8</v>
      </c>
      <c r="S372">
        <v>53.6</v>
      </c>
      <c r="T372">
        <v>59.3</v>
      </c>
      <c r="U372">
        <v>83.7</v>
      </c>
      <c r="V372">
        <v>76.7</v>
      </c>
      <c r="W372">
        <v>58.8</v>
      </c>
      <c r="X372">
        <v>38.299999999999997</v>
      </c>
      <c r="Y372">
        <v>39.5</v>
      </c>
      <c r="Z372">
        <v>29.4</v>
      </c>
      <c r="AA372">
        <v>37.700000000000003</v>
      </c>
      <c r="AB372">
        <v>26.3</v>
      </c>
      <c r="AC372">
        <v>31.6</v>
      </c>
      <c r="AD372">
        <v>30.4</v>
      </c>
      <c r="AE372">
        <v>53</v>
      </c>
      <c r="AF372">
        <v>71.5</v>
      </c>
      <c r="AG372">
        <v>110</v>
      </c>
      <c r="AH372">
        <v>83.1</v>
      </c>
      <c r="AI372">
        <v>119.9</v>
      </c>
      <c r="AJ372">
        <v>78.599999999999994</v>
      </c>
      <c r="AK372">
        <v>74.8</v>
      </c>
      <c r="AL372">
        <v>46.6</v>
      </c>
      <c r="AM372">
        <v>30.4</v>
      </c>
      <c r="AN372">
        <v>49.7</v>
      </c>
      <c r="AO372">
        <v>89.9</v>
      </c>
      <c r="AP372">
        <v>140.5</v>
      </c>
      <c r="AQ372">
        <v>113</v>
      </c>
      <c r="AR372">
        <v>102.2</v>
      </c>
      <c r="AS372">
        <v>56.9</v>
      </c>
      <c r="AT372">
        <v>51.2</v>
      </c>
      <c r="AU372">
        <v>40.700000000000003</v>
      </c>
      <c r="AV372">
        <v>37.200000000000003</v>
      </c>
      <c r="AW372">
        <v>31.6</v>
      </c>
      <c r="AX372">
        <v>33.1</v>
      </c>
      <c r="AY372">
        <v>50.7</v>
      </c>
      <c r="AZ372">
        <v>80.099999999999994</v>
      </c>
      <c r="BA372">
        <v>103.6</v>
      </c>
      <c r="BB372">
        <v>85.7</v>
      </c>
      <c r="BC372">
        <v>117.1</v>
      </c>
      <c r="BD372">
        <v>95.8</v>
      </c>
      <c r="BE372">
        <v>59.2</v>
      </c>
      <c r="BF372">
        <v>53.4</v>
      </c>
      <c r="BG372">
        <v>38.1</v>
      </c>
      <c r="BH372">
        <v>23.7</v>
      </c>
      <c r="BI372">
        <v>15.6</v>
      </c>
      <c r="BJ372">
        <v>4.9000000000000004</v>
      </c>
      <c r="BK372">
        <v>28.8</v>
      </c>
      <c r="BL372">
        <v>37</v>
      </c>
      <c r="BM372">
        <v>51.8</v>
      </c>
      <c r="BN372">
        <v>58.9</v>
      </c>
      <c r="BO372">
        <v>98.6</v>
      </c>
      <c r="BP372">
        <v>51.8</v>
      </c>
      <c r="BQ372">
        <v>32.700000000000003</v>
      </c>
      <c r="BR372">
        <v>15.3</v>
      </c>
      <c r="BS372">
        <v>11.2</v>
      </c>
      <c r="BT372">
        <v>13.5</v>
      </c>
      <c r="BU372">
        <v>14.1</v>
      </c>
      <c r="BV372">
        <v>20.399999999999999</v>
      </c>
      <c r="BW372">
        <v>56.7</v>
      </c>
      <c r="BX372">
        <v>82.6</v>
      </c>
      <c r="BY372">
        <v>-100</v>
      </c>
    </row>
    <row r="373" spans="2:77" x14ac:dyDescent="0.15">
      <c r="B373">
        <v>12</v>
      </c>
      <c r="C373">
        <v>25</v>
      </c>
      <c r="D373">
        <v>40.799999999999997</v>
      </c>
      <c r="E373">
        <v>-100</v>
      </c>
      <c r="F373">
        <v>39</v>
      </c>
      <c r="G373">
        <v>32.799999999999997</v>
      </c>
      <c r="H373">
        <v>35.9</v>
      </c>
      <c r="I373">
        <v>97.6</v>
      </c>
      <c r="J373">
        <v>127.5</v>
      </c>
      <c r="K373">
        <v>81.900000000000006</v>
      </c>
      <c r="L373">
        <v>93.2</v>
      </c>
      <c r="M373">
        <v>78.099999999999994</v>
      </c>
      <c r="N373">
        <v>41</v>
      </c>
      <c r="O373">
        <v>57.1</v>
      </c>
      <c r="P373">
        <v>36.1</v>
      </c>
      <c r="Q373">
        <v>17.399999999999999</v>
      </c>
      <c r="R373">
        <v>16.600000000000001</v>
      </c>
      <c r="S373">
        <v>58.7</v>
      </c>
      <c r="T373">
        <v>57.4</v>
      </c>
      <c r="U373">
        <v>87.4</v>
      </c>
      <c r="V373">
        <v>74.599999999999994</v>
      </c>
      <c r="W373">
        <v>59.8</v>
      </c>
      <c r="X373">
        <v>38.6</v>
      </c>
      <c r="Y373">
        <v>37.9</v>
      </c>
      <c r="Z373">
        <v>28</v>
      </c>
      <c r="AA373">
        <v>40.1</v>
      </c>
      <c r="AB373">
        <v>26.5</v>
      </c>
      <c r="AC373">
        <v>33.1</v>
      </c>
      <c r="AD373">
        <v>29.7</v>
      </c>
      <c r="AE373">
        <v>52.4</v>
      </c>
      <c r="AF373">
        <v>71.8</v>
      </c>
      <c r="AG373">
        <v>107.9</v>
      </c>
      <c r="AH373">
        <v>85.6</v>
      </c>
      <c r="AI373">
        <v>119.4</v>
      </c>
      <c r="AJ373">
        <v>77.400000000000006</v>
      </c>
      <c r="AK373">
        <v>77.3</v>
      </c>
      <c r="AL373">
        <v>44.3</v>
      </c>
      <c r="AM373">
        <v>30.4</v>
      </c>
      <c r="AN373">
        <v>48.1</v>
      </c>
      <c r="AO373">
        <v>85.3</v>
      </c>
      <c r="AP373">
        <v>137.1</v>
      </c>
      <c r="AQ373">
        <v>110.1</v>
      </c>
      <c r="AR373">
        <v>95.9</v>
      </c>
      <c r="AS373">
        <v>53.1</v>
      </c>
      <c r="AT373">
        <v>50.3</v>
      </c>
      <c r="AU373">
        <v>43</v>
      </c>
      <c r="AV373">
        <v>39.6</v>
      </c>
      <c r="AW373">
        <v>32.1</v>
      </c>
      <c r="AX373">
        <v>31.6</v>
      </c>
      <c r="AY373">
        <v>49.9</v>
      </c>
      <c r="AZ373">
        <v>82.8</v>
      </c>
      <c r="BA373">
        <v>106.5</v>
      </c>
      <c r="BB373">
        <v>85.1</v>
      </c>
      <c r="BC373">
        <v>115.8</v>
      </c>
      <c r="BD373">
        <v>93.8</v>
      </c>
      <c r="BE373">
        <v>61.1</v>
      </c>
      <c r="BF373">
        <v>51.5</v>
      </c>
      <c r="BG373">
        <v>36.799999999999997</v>
      </c>
      <c r="BH373">
        <v>23.4</v>
      </c>
      <c r="BI373">
        <v>14.9</v>
      </c>
      <c r="BJ373">
        <v>6.1</v>
      </c>
      <c r="BK373">
        <v>28.2</v>
      </c>
      <c r="BL373">
        <v>36</v>
      </c>
      <c r="BM373">
        <v>49.8</v>
      </c>
      <c r="BN373">
        <v>61.2</v>
      </c>
      <c r="BO373">
        <v>94.2</v>
      </c>
      <c r="BP373">
        <v>52.1</v>
      </c>
      <c r="BQ373">
        <v>35.1</v>
      </c>
      <c r="BR373">
        <v>16</v>
      </c>
      <c r="BS373">
        <v>10.6</v>
      </c>
      <c r="BT373">
        <v>13.1</v>
      </c>
      <c r="BU373">
        <v>13.4</v>
      </c>
      <c r="BV373">
        <v>18.2</v>
      </c>
      <c r="BW373">
        <v>56.4</v>
      </c>
      <c r="BX373">
        <v>81.3</v>
      </c>
      <c r="BY373">
        <v>-100</v>
      </c>
    </row>
    <row r="374" spans="2:77" x14ac:dyDescent="0.15">
      <c r="B374">
        <v>12</v>
      </c>
      <c r="C374">
        <v>26</v>
      </c>
      <c r="D374">
        <v>40.299999999999997</v>
      </c>
      <c r="E374">
        <v>-100</v>
      </c>
      <c r="F374">
        <v>38.4</v>
      </c>
      <c r="G374">
        <v>30.4</v>
      </c>
      <c r="H374">
        <v>34.5</v>
      </c>
      <c r="I374">
        <v>106.8</v>
      </c>
      <c r="J374">
        <v>119.3</v>
      </c>
      <c r="K374">
        <v>84.4</v>
      </c>
      <c r="L374">
        <v>88.1</v>
      </c>
      <c r="M374">
        <v>90.2</v>
      </c>
      <c r="N374">
        <v>41.1</v>
      </c>
      <c r="O374">
        <v>58.6</v>
      </c>
      <c r="P374">
        <v>35.799999999999997</v>
      </c>
      <c r="Q374">
        <v>13.6</v>
      </c>
      <c r="R374">
        <v>17.3</v>
      </c>
      <c r="S374">
        <v>55.5</v>
      </c>
      <c r="T374">
        <v>59.4</v>
      </c>
      <c r="U374">
        <v>86.4</v>
      </c>
      <c r="V374">
        <v>74.8</v>
      </c>
      <c r="W374">
        <v>62.1</v>
      </c>
      <c r="X374">
        <v>38.6</v>
      </c>
      <c r="Y374">
        <v>34.4</v>
      </c>
      <c r="Z374">
        <v>27.3</v>
      </c>
      <c r="AA374">
        <v>45.5</v>
      </c>
      <c r="AB374">
        <v>30.4</v>
      </c>
      <c r="AC374">
        <v>35.4</v>
      </c>
      <c r="AD374">
        <v>33.1</v>
      </c>
      <c r="AE374">
        <v>51.5</v>
      </c>
      <c r="AF374">
        <v>66.900000000000006</v>
      </c>
      <c r="AG374">
        <v>107.1</v>
      </c>
      <c r="AH374">
        <v>85.9</v>
      </c>
      <c r="AI374">
        <v>121.3</v>
      </c>
      <c r="AJ374">
        <v>77.3</v>
      </c>
      <c r="AK374">
        <v>79.400000000000006</v>
      </c>
      <c r="AL374">
        <v>43.3</v>
      </c>
      <c r="AM374">
        <v>29.1</v>
      </c>
      <c r="AN374">
        <v>47.5</v>
      </c>
      <c r="AO374">
        <v>86.1</v>
      </c>
      <c r="AP374">
        <v>136.30000000000001</v>
      </c>
      <c r="AQ374">
        <v>109.2</v>
      </c>
      <c r="AR374">
        <v>92.6</v>
      </c>
      <c r="AS374">
        <v>50</v>
      </c>
      <c r="AT374">
        <v>50</v>
      </c>
      <c r="AU374">
        <v>42.1</v>
      </c>
      <c r="AV374">
        <v>41.3</v>
      </c>
      <c r="AW374">
        <v>34.4</v>
      </c>
      <c r="AX374">
        <v>29.7</v>
      </c>
      <c r="AY374">
        <v>54.3</v>
      </c>
      <c r="AZ374">
        <v>89.1</v>
      </c>
      <c r="BA374">
        <v>106.2</v>
      </c>
      <c r="BB374">
        <v>10085.299999999999</v>
      </c>
      <c r="BC374">
        <v>110.9</v>
      </c>
      <c r="BD374">
        <v>91.2</v>
      </c>
      <c r="BE374">
        <v>61.8</v>
      </c>
      <c r="BF374">
        <v>50</v>
      </c>
      <c r="BG374">
        <v>35.9</v>
      </c>
      <c r="BH374">
        <v>22.9</v>
      </c>
      <c r="BI374">
        <v>12.4</v>
      </c>
      <c r="BJ374">
        <v>7.2</v>
      </c>
      <c r="BK374">
        <v>29</v>
      </c>
      <c r="BL374">
        <v>35</v>
      </c>
      <c r="BM374">
        <v>48.9</v>
      </c>
      <c r="BN374">
        <v>59.1</v>
      </c>
      <c r="BO374">
        <v>92.2</v>
      </c>
      <c r="BP374">
        <v>49.8</v>
      </c>
      <c r="BQ374">
        <v>34.1</v>
      </c>
      <c r="BR374">
        <v>17.399999999999999</v>
      </c>
      <c r="BS374">
        <v>11.8</v>
      </c>
      <c r="BT374">
        <v>12.7</v>
      </c>
      <c r="BU374">
        <v>10.3</v>
      </c>
      <c r="BV374">
        <v>16</v>
      </c>
      <c r="BW374">
        <v>65.5</v>
      </c>
      <c r="BX374">
        <v>80.5</v>
      </c>
      <c r="BY374">
        <v>-100</v>
      </c>
    </row>
    <row r="375" spans="2:77" x14ac:dyDescent="0.15">
      <c r="B375">
        <v>12</v>
      </c>
      <c r="C375">
        <v>27</v>
      </c>
      <c r="D375">
        <v>51.1</v>
      </c>
      <c r="E375">
        <v>-100</v>
      </c>
      <c r="F375">
        <v>34.4</v>
      </c>
      <c r="G375">
        <v>29.5</v>
      </c>
      <c r="H375">
        <v>30</v>
      </c>
      <c r="I375">
        <v>101.3</v>
      </c>
      <c r="J375">
        <v>105.6</v>
      </c>
      <c r="K375">
        <v>87.3</v>
      </c>
      <c r="L375">
        <v>86.8</v>
      </c>
      <c r="M375">
        <v>90.7</v>
      </c>
      <c r="N375">
        <v>49.6</v>
      </c>
      <c r="O375">
        <v>60.2</v>
      </c>
      <c r="P375">
        <v>36.4</v>
      </c>
      <c r="Q375">
        <v>13.5</v>
      </c>
      <c r="R375">
        <v>17.600000000000001</v>
      </c>
      <c r="S375">
        <v>51.2</v>
      </c>
      <c r="T375">
        <v>58.8</v>
      </c>
      <c r="U375">
        <v>84.6</v>
      </c>
      <c r="V375">
        <v>73.400000000000006</v>
      </c>
      <c r="W375">
        <v>62.6</v>
      </c>
      <c r="X375">
        <v>36.4</v>
      </c>
      <c r="Y375">
        <v>31.9</v>
      </c>
      <c r="Z375">
        <v>26</v>
      </c>
      <c r="AA375">
        <v>47.7</v>
      </c>
      <c r="AB375">
        <v>32.4</v>
      </c>
      <c r="AC375">
        <v>35.6</v>
      </c>
      <c r="AD375">
        <v>35.200000000000003</v>
      </c>
      <c r="AE375">
        <v>46.2</v>
      </c>
      <c r="AF375">
        <v>67.599999999999994</v>
      </c>
      <c r="AG375">
        <v>104</v>
      </c>
      <c r="AH375">
        <v>85.9</v>
      </c>
      <c r="AI375">
        <v>126</v>
      </c>
      <c r="AJ375">
        <v>78.2</v>
      </c>
      <c r="AK375">
        <v>82.6</v>
      </c>
      <c r="AL375">
        <v>43.9</v>
      </c>
      <c r="AM375">
        <v>28.5</v>
      </c>
      <c r="AN375">
        <v>48.1</v>
      </c>
      <c r="AO375">
        <v>91</v>
      </c>
      <c r="AP375">
        <v>140.30000000000001</v>
      </c>
      <c r="AQ375">
        <v>107.5</v>
      </c>
      <c r="AR375">
        <v>101</v>
      </c>
      <c r="AS375">
        <v>47.1</v>
      </c>
      <c r="AT375">
        <v>50.2</v>
      </c>
      <c r="AU375">
        <v>44</v>
      </c>
      <c r="AV375">
        <v>41</v>
      </c>
      <c r="AW375">
        <v>35.9</v>
      </c>
      <c r="AX375">
        <v>28.2</v>
      </c>
      <c r="AY375">
        <v>56.2</v>
      </c>
      <c r="AZ375">
        <v>89.7</v>
      </c>
      <c r="BA375">
        <v>107.1</v>
      </c>
      <c r="BB375">
        <v>10087.700000000001</v>
      </c>
      <c r="BC375">
        <v>108.2</v>
      </c>
      <c r="BD375">
        <v>90.6</v>
      </c>
      <c r="BE375">
        <v>65.2</v>
      </c>
      <c r="BF375">
        <v>49.8</v>
      </c>
      <c r="BG375">
        <v>34.299999999999997</v>
      </c>
      <c r="BH375">
        <v>21.9</v>
      </c>
      <c r="BI375">
        <v>10.5</v>
      </c>
      <c r="BJ375">
        <v>7.5</v>
      </c>
      <c r="BK375">
        <v>29.8</v>
      </c>
      <c r="BL375">
        <v>32.9</v>
      </c>
      <c r="BM375">
        <v>48.9</v>
      </c>
      <c r="BN375">
        <v>58.3</v>
      </c>
      <c r="BO375">
        <v>88.8</v>
      </c>
      <c r="BP375">
        <v>50</v>
      </c>
      <c r="BQ375">
        <v>32.5</v>
      </c>
      <c r="BR375">
        <v>19.399999999999999</v>
      </c>
      <c r="BS375">
        <v>11.7</v>
      </c>
      <c r="BT375">
        <v>13.5</v>
      </c>
      <c r="BU375">
        <v>8.8000000000000007</v>
      </c>
      <c r="BV375">
        <v>14.4</v>
      </c>
      <c r="BW375">
        <v>71.099999999999994</v>
      </c>
      <c r="BX375">
        <v>81.900000000000006</v>
      </c>
      <c r="BY375">
        <v>-100</v>
      </c>
    </row>
    <row r="376" spans="2:77" x14ac:dyDescent="0.15">
      <c r="B376">
        <v>12</v>
      </c>
      <c r="C376">
        <v>28</v>
      </c>
      <c r="D376">
        <v>56</v>
      </c>
      <c r="E376">
        <v>-100</v>
      </c>
      <c r="F376">
        <v>34.4</v>
      </c>
      <c r="G376">
        <v>30.4</v>
      </c>
      <c r="H376">
        <v>29.4</v>
      </c>
      <c r="I376">
        <v>110.3</v>
      </c>
      <c r="J376">
        <v>110.6</v>
      </c>
      <c r="K376">
        <v>91.1</v>
      </c>
      <c r="L376">
        <v>90.5</v>
      </c>
      <c r="M376">
        <v>84.4</v>
      </c>
      <c r="N376">
        <v>51.2</v>
      </c>
      <c r="O376">
        <v>56.5</v>
      </c>
      <c r="P376">
        <v>40</v>
      </c>
      <c r="Q376">
        <v>13.2</v>
      </c>
      <c r="R376">
        <v>14.7</v>
      </c>
      <c r="S376">
        <v>54.9</v>
      </c>
      <c r="T376">
        <v>64</v>
      </c>
      <c r="U376">
        <v>82.4</v>
      </c>
      <c r="V376">
        <v>72.3</v>
      </c>
      <c r="W376">
        <v>61.2</v>
      </c>
      <c r="X376">
        <v>34.6</v>
      </c>
      <c r="Y376">
        <v>36.700000000000003</v>
      </c>
      <c r="Z376">
        <v>27.5</v>
      </c>
      <c r="AA376">
        <v>50.5</v>
      </c>
      <c r="AB376">
        <v>33.799999999999997</v>
      </c>
      <c r="AC376">
        <v>38</v>
      </c>
      <c r="AD376">
        <v>34.700000000000003</v>
      </c>
      <c r="AE376">
        <v>44.8</v>
      </c>
      <c r="AF376">
        <v>71.3</v>
      </c>
      <c r="AG376">
        <v>103.6</v>
      </c>
      <c r="AH376">
        <v>86.4</v>
      </c>
      <c r="AI376">
        <v>137.9</v>
      </c>
      <c r="AJ376">
        <v>76.5</v>
      </c>
      <c r="AK376">
        <v>81.2</v>
      </c>
      <c r="AL376">
        <v>47.8</v>
      </c>
      <c r="AM376">
        <v>28.2</v>
      </c>
      <c r="AN376">
        <v>48.9</v>
      </c>
      <c r="AO376">
        <v>93.9</v>
      </c>
      <c r="AP376">
        <v>144</v>
      </c>
      <c r="AQ376">
        <v>106.3</v>
      </c>
      <c r="AR376">
        <v>105.9</v>
      </c>
      <c r="AS376">
        <v>54.3</v>
      </c>
      <c r="AT376">
        <v>49.5</v>
      </c>
      <c r="AU376">
        <v>44.6</v>
      </c>
      <c r="AV376">
        <v>39.700000000000003</v>
      </c>
      <c r="AW376">
        <v>36</v>
      </c>
      <c r="AX376">
        <v>29.1</v>
      </c>
      <c r="AY376">
        <v>54</v>
      </c>
      <c r="AZ376">
        <v>87.9</v>
      </c>
      <c r="BA376">
        <v>102</v>
      </c>
      <c r="BB376">
        <v>88.3</v>
      </c>
      <c r="BC376">
        <v>105.1</v>
      </c>
      <c r="BD376">
        <v>92.6</v>
      </c>
      <c r="BE376">
        <v>68.8</v>
      </c>
      <c r="BF376">
        <v>52.4</v>
      </c>
      <c r="BG376">
        <v>33.700000000000003</v>
      </c>
      <c r="BH376">
        <v>21.3</v>
      </c>
      <c r="BI376">
        <v>10.6</v>
      </c>
      <c r="BJ376">
        <v>6.3</v>
      </c>
      <c r="BK376">
        <v>30.9</v>
      </c>
      <c r="BL376">
        <v>35.5</v>
      </c>
      <c r="BM376">
        <v>49.5</v>
      </c>
      <c r="BN376">
        <v>57</v>
      </c>
      <c r="BO376">
        <v>85.8</v>
      </c>
      <c r="BP376">
        <v>48.2</v>
      </c>
      <c r="BQ376">
        <v>29.2</v>
      </c>
      <c r="BR376">
        <v>22.9</v>
      </c>
      <c r="BS376">
        <v>12.5</v>
      </c>
      <c r="BT376">
        <v>14.2</v>
      </c>
      <c r="BU376">
        <v>10</v>
      </c>
      <c r="BV376">
        <v>18.100000000000001</v>
      </c>
      <c r="BW376">
        <v>69.3</v>
      </c>
      <c r="BX376">
        <v>89.7</v>
      </c>
      <c r="BY376">
        <v>-100</v>
      </c>
    </row>
    <row r="377" spans="2:77" x14ac:dyDescent="0.15">
      <c r="B377">
        <v>12</v>
      </c>
      <c r="C377">
        <v>29</v>
      </c>
      <c r="D377">
        <v>54.7</v>
      </c>
      <c r="E377">
        <v>49.2</v>
      </c>
      <c r="F377">
        <v>33.200000000000003</v>
      </c>
      <c r="G377">
        <v>32.4</v>
      </c>
      <c r="H377">
        <v>29.4</v>
      </c>
      <c r="I377">
        <v>108.2</v>
      </c>
      <c r="J377">
        <v>118.2</v>
      </c>
      <c r="K377">
        <v>93.1</v>
      </c>
      <c r="L377">
        <v>91.6</v>
      </c>
      <c r="M377">
        <v>82.7</v>
      </c>
      <c r="N377">
        <v>50.6</v>
      </c>
      <c r="O377">
        <v>58.3</v>
      </c>
      <c r="P377">
        <v>40.1</v>
      </c>
      <c r="Q377">
        <v>16.399999999999999</v>
      </c>
      <c r="R377">
        <v>16.7</v>
      </c>
      <c r="S377">
        <v>57.6</v>
      </c>
      <c r="T377">
        <v>61.6</v>
      </c>
      <c r="U377">
        <v>76.400000000000006</v>
      </c>
      <c r="V377">
        <v>70.8</v>
      </c>
      <c r="W377">
        <v>57.9</v>
      </c>
      <c r="X377">
        <v>34.1</v>
      </c>
      <c r="Y377">
        <v>34.799999999999997</v>
      </c>
      <c r="Z377">
        <v>32.5</v>
      </c>
      <c r="AA377">
        <v>49.7</v>
      </c>
      <c r="AB377">
        <v>35.9</v>
      </c>
      <c r="AC377">
        <v>36.5</v>
      </c>
      <c r="AD377">
        <v>34.4</v>
      </c>
      <c r="AE377">
        <v>49</v>
      </c>
      <c r="AF377">
        <v>70.8</v>
      </c>
      <c r="AG377">
        <v>106.1</v>
      </c>
      <c r="AH377">
        <v>93.4</v>
      </c>
      <c r="AI377">
        <v>136.5</v>
      </c>
      <c r="AJ377">
        <v>73.900000000000006</v>
      </c>
      <c r="AK377">
        <v>81.2</v>
      </c>
      <c r="AL377">
        <v>46.3</v>
      </c>
      <c r="AM377">
        <v>27.4</v>
      </c>
      <c r="AN377">
        <v>50.5</v>
      </c>
      <c r="AO377">
        <v>94.9</v>
      </c>
      <c r="AP377">
        <v>154</v>
      </c>
      <c r="AQ377">
        <v>103.9</v>
      </c>
      <c r="AR377">
        <v>113.2</v>
      </c>
      <c r="AS377">
        <v>53.4</v>
      </c>
      <c r="AT377">
        <v>48.7</v>
      </c>
      <c r="AU377">
        <v>45.9</v>
      </c>
      <c r="AV377">
        <v>39</v>
      </c>
      <c r="AW377">
        <v>34.9</v>
      </c>
      <c r="AX377">
        <v>30.9</v>
      </c>
      <c r="AY377">
        <v>52.4</v>
      </c>
      <c r="AZ377">
        <v>82.1</v>
      </c>
      <c r="BA377">
        <v>98.2</v>
      </c>
      <c r="BB377">
        <v>94.8</v>
      </c>
      <c r="BC377">
        <v>101.8</v>
      </c>
      <c r="BD377">
        <v>93.8</v>
      </c>
      <c r="BE377">
        <v>72.599999999999994</v>
      </c>
      <c r="BF377">
        <v>53.2</v>
      </c>
      <c r="BG377">
        <v>33.6</v>
      </c>
      <c r="BH377">
        <v>19</v>
      </c>
      <c r="BI377">
        <v>9.8000000000000007</v>
      </c>
      <c r="BJ377">
        <v>5.2</v>
      </c>
      <c r="BK377">
        <v>31.1</v>
      </c>
      <c r="BL377">
        <v>37.799999999999997</v>
      </c>
      <c r="BM377">
        <v>49.4</v>
      </c>
      <c r="BN377">
        <v>54.5</v>
      </c>
      <c r="BO377">
        <v>87.5</v>
      </c>
      <c r="BP377">
        <v>46.1</v>
      </c>
      <c r="BQ377">
        <v>25.9</v>
      </c>
      <c r="BR377">
        <v>22.8</v>
      </c>
      <c r="BS377">
        <v>12.4</v>
      </c>
      <c r="BT377">
        <v>13.6</v>
      </c>
      <c r="BU377">
        <v>9.5</v>
      </c>
      <c r="BV377">
        <v>18.3</v>
      </c>
      <c r="BW377">
        <v>63.8</v>
      </c>
      <c r="BX377">
        <v>91.2</v>
      </c>
      <c r="BY377">
        <v>-100</v>
      </c>
    </row>
    <row r="378" spans="2:77" x14ac:dyDescent="0.15">
      <c r="B378">
        <v>12</v>
      </c>
      <c r="C378">
        <v>30</v>
      </c>
      <c r="D378">
        <v>63.8</v>
      </c>
      <c r="E378">
        <v>50.3</v>
      </c>
      <c r="F378">
        <v>33.1</v>
      </c>
      <c r="G378">
        <v>31.7</v>
      </c>
      <c r="H378">
        <v>29</v>
      </c>
      <c r="I378">
        <v>101.2</v>
      </c>
      <c r="J378">
        <v>116.5</v>
      </c>
      <c r="K378">
        <v>88</v>
      </c>
      <c r="L378">
        <v>87.4</v>
      </c>
      <c r="M378">
        <v>79.2</v>
      </c>
      <c r="N378">
        <v>52.5</v>
      </c>
      <c r="O378">
        <v>54.4</v>
      </c>
      <c r="P378">
        <v>39.299999999999997</v>
      </c>
      <c r="Q378">
        <v>16.2</v>
      </c>
      <c r="R378">
        <v>18.2</v>
      </c>
      <c r="S378">
        <v>57.4</v>
      </c>
      <c r="T378">
        <v>72.7</v>
      </c>
      <c r="U378">
        <v>77.599999999999994</v>
      </c>
      <c r="V378">
        <v>69.5</v>
      </c>
      <c r="W378">
        <v>61.1</v>
      </c>
      <c r="X378">
        <v>37.6</v>
      </c>
      <c r="Y378">
        <v>34.6</v>
      </c>
      <c r="Z378">
        <v>32.6</v>
      </c>
      <c r="AA378">
        <v>50.6</v>
      </c>
      <c r="AB378">
        <v>34.6</v>
      </c>
      <c r="AC378">
        <v>35.6</v>
      </c>
      <c r="AD378">
        <v>36</v>
      </c>
      <c r="AE378">
        <v>57.7</v>
      </c>
      <c r="AF378">
        <v>72.8</v>
      </c>
      <c r="AG378">
        <v>107.2</v>
      </c>
      <c r="AH378">
        <v>101.4</v>
      </c>
      <c r="AI378">
        <v>131.69999999999999</v>
      </c>
      <c r="AJ378">
        <v>77.7</v>
      </c>
      <c r="AK378">
        <v>78.7</v>
      </c>
      <c r="AL378">
        <v>47.2</v>
      </c>
      <c r="AM378">
        <v>26.8</v>
      </c>
      <c r="AN378">
        <v>50.9</v>
      </c>
      <c r="AO378">
        <v>94.7</v>
      </c>
      <c r="AP378">
        <v>152.5</v>
      </c>
      <c r="AQ378">
        <v>106.6</v>
      </c>
      <c r="AR378">
        <v>111.5</v>
      </c>
      <c r="AS378">
        <v>59.4</v>
      </c>
      <c r="AT378">
        <v>47.3</v>
      </c>
      <c r="AU378">
        <v>45.6</v>
      </c>
      <c r="AV378">
        <v>38.5</v>
      </c>
      <c r="AW378">
        <v>35.6</v>
      </c>
      <c r="AX378">
        <v>33.200000000000003</v>
      </c>
      <c r="AY378">
        <v>49.2</v>
      </c>
      <c r="AZ378">
        <v>74.3</v>
      </c>
      <c r="BA378">
        <v>99.1</v>
      </c>
      <c r="BB378">
        <v>91.2</v>
      </c>
      <c r="BC378">
        <v>97.8</v>
      </c>
      <c r="BD378">
        <v>91</v>
      </c>
      <c r="BE378">
        <v>69.400000000000006</v>
      </c>
      <c r="BF378">
        <v>54.7</v>
      </c>
      <c r="BG378">
        <v>32.1</v>
      </c>
      <c r="BH378">
        <v>19</v>
      </c>
      <c r="BI378">
        <v>9.1999999999999993</v>
      </c>
      <c r="BJ378">
        <v>4.8</v>
      </c>
      <c r="BK378">
        <v>29.7</v>
      </c>
      <c r="BL378">
        <v>40.6</v>
      </c>
      <c r="BM378">
        <v>50.7</v>
      </c>
      <c r="BN378">
        <v>55.7</v>
      </c>
      <c r="BO378">
        <v>89.8</v>
      </c>
      <c r="BP378">
        <v>45.3</v>
      </c>
      <c r="BQ378">
        <v>23.7</v>
      </c>
      <c r="BR378">
        <v>23.2</v>
      </c>
      <c r="BS378">
        <v>12.4</v>
      </c>
      <c r="BT378">
        <v>11.1</v>
      </c>
      <c r="BU378">
        <v>10.5</v>
      </c>
      <c r="BV378">
        <v>18.5</v>
      </c>
      <c r="BW378">
        <v>61.9</v>
      </c>
      <c r="BX378">
        <v>91.5</v>
      </c>
      <c r="BY378">
        <v>-100</v>
      </c>
    </row>
    <row r="379" spans="2:77" x14ac:dyDescent="0.15">
      <c r="B379">
        <v>12</v>
      </c>
      <c r="C379">
        <v>31</v>
      </c>
      <c r="D379">
        <v>61.7</v>
      </c>
      <c r="E379">
        <v>48.5</v>
      </c>
      <c r="F379">
        <v>33.700000000000003</v>
      </c>
      <c r="G379">
        <v>33.9</v>
      </c>
      <c r="H379">
        <v>29.4</v>
      </c>
      <c r="I379">
        <v>97.8</v>
      </c>
      <c r="J379">
        <v>118.5</v>
      </c>
      <c r="K379">
        <v>84.1</v>
      </c>
      <c r="L379">
        <v>87.6</v>
      </c>
      <c r="M379">
        <v>78.5</v>
      </c>
      <c r="N379">
        <v>52.9</v>
      </c>
      <c r="O379">
        <v>58.2</v>
      </c>
      <c r="P379">
        <v>35</v>
      </c>
      <c r="Q379">
        <v>14.8</v>
      </c>
      <c r="R379">
        <v>16.899999999999999</v>
      </c>
      <c r="S379">
        <v>57.5</v>
      </c>
      <c r="T379">
        <v>71.3</v>
      </c>
      <c r="U379">
        <v>80.7</v>
      </c>
      <c r="V379">
        <v>71.7</v>
      </c>
      <c r="W379">
        <v>64.099999999999994</v>
      </c>
      <c r="X379">
        <v>37.4</v>
      </c>
      <c r="Y379">
        <v>35.1</v>
      </c>
      <c r="Z379">
        <v>34.5</v>
      </c>
      <c r="AA379">
        <v>46.6</v>
      </c>
      <c r="AB379">
        <v>32.6</v>
      </c>
      <c r="AC379">
        <v>36.700000000000003</v>
      </c>
      <c r="AD379">
        <v>38</v>
      </c>
      <c r="AE379">
        <v>65</v>
      </c>
      <c r="AF379">
        <v>75.599999999999994</v>
      </c>
      <c r="AG379">
        <v>106.7</v>
      </c>
      <c r="AH379">
        <v>104.9</v>
      </c>
      <c r="AI379">
        <v>125.8</v>
      </c>
      <c r="AJ379">
        <v>80.599999999999994</v>
      </c>
      <c r="AK379">
        <v>77.400000000000006</v>
      </c>
      <c r="AL379">
        <v>47.8</v>
      </c>
      <c r="AM379">
        <v>26.3</v>
      </c>
      <c r="AN379">
        <v>52.5</v>
      </c>
      <c r="AO379">
        <v>95.7</v>
      </c>
      <c r="AP379">
        <v>146.1</v>
      </c>
      <c r="AQ379">
        <v>107.4</v>
      </c>
      <c r="AR379">
        <v>107.6</v>
      </c>
      <c r="AS379">
        <v>62.1</v>
      </c>
      <c r="AT379">
        <v>46.9</v>
      </c>
      <c r="AU379">
        <v>44.3</v>
      </c>
      <c r="AV379">
        <v>38.200000000000003</v>
      </c>
      <c r="AW379">
        <v>37.5</v>
      </c>
      <c r="AX379">
        <v>37.5</v>
      </c>
      <c r="AY379">
        <v>50.4</v>
      </c>
      <c r="AZ379">
        <v>76.7</v>
      </c>
      <c r="BA379">
        <v>99</v>
      </c>
      <c r="BB379">
        <v>108.8</v>
      </c>
      <c r="BC379">
        <v>95.7</v>
      </c>
      <c r="BD379">
        <v>87.4</v>
      </c>
      <c r="BE379">
        <v>69.900000000000006</v>
      </c>
      <c r="BF379">
        <v>60.7</v>
      </c>
      <c r="BG379">
        <v>31.8</v>
      </c>
      <c r="BH379">
        <v>19.100000000000001</v>
      </c>
      <c r="BI379">
        <v>13.5</v>
      </c>
      <c r="BJ379">
        <v>5.0999999999999996</v>
      </c>
      <c r="BK379">
        <v>29.3</v>
      </c>
      <c r="BL379">
        <v>41.2</v>
      </c>
      <c r="BM379">
        <v>50.8</v>
      </c>
      <c r="BN379">
        <v>56.2</v>
      </c>
      <c r="BO379">
        <v>90.7</v>
      </c>
      <c r="BP379">
        <v>58.8</v>
      </c>
      <c r="BQ379">
        <v>22.5</v>
      </c>
      <c r="BR379">
        <v>21.9</v>
      </c>
      <c r="BS379">
        <v>13.9</v>
      </c>
      <c r="BT379">
        <v>11.5</v>
      </c>
      <c r="BU379">
        <v>10.4</v>
      </c>
      <c r="BV379">
        <v>15.9</v>
      </c>
      <c r="BW379">
        <v>59.6</v>
      </c>
      <c r="BX379">
        <v>90.2</v>
      </c>
      <c r="BY379">
        <v>-100</v>
      </c>
    </row>
  </sheetData>
  <phoneticPr fontId="1"/>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401"/>
  <sheetViews>
    <sheetView workbookViewId="0">
      <pane ySplit="5" topLeftCell="A6" activePane="bottomLeft" state="frozen"/>
      <selection pane="bottomLeft" activeCell="B20" sqref="B20"/>
    </sheetView>
  </sheetViews>
  <sheetFormatPr defaultRowHeight="13.5" x14ac:dyDescent="0.15"/>
  <sheetData>
    <row r="1" spans="1:2" x14ac:dyDescent="0.15">
      <c r="A1" t="s">
        <v>71</v>
      </c>
      <c r="B1">
        <f>IF((A5&lt;=Main!B10)*(Main!B10&lt;=B5),INT(Main!B10),0)</f>
        <v>0</v>
      </c>
    </row>
    <row r="2" spans="1:2" x14ac:dyDescent="0.15">
      <c r="A2" t="s">
        <v>72</v>
      </c>
      <c r="B2">
        <f>MAX(1,MIN(12,INT(Main!B11)))</f>
        <v>3</v>
      </c>
    </row>
    <row r="3" spans="1:2" x14ac:dyDescent="0.15">
      <c r="A3" t="s">
        <v>215</v>
      </c>
      <c r="B3">
        <f>MAX(1,MIN(31,INT(Main!B12)))</f>
        <v>21</v>
      </c>
    </row>
    <row r="4" spans="1:2" x14ac:dyDescent="0.15">
      <c r="A4" t="s">
        <v>552</v>
      </c>
      <c r="B4">
        <f ca="1">IF(B1=0,-100,INDIRECT(ADDRESS(B1-A5+6,2)))</f>
        <v>-100</v>
      </c>
    </row>
    <row r="5" spans="1:2" x14ac:dyDescent="0.15">
      <c r="A5">
        <v>1611</v>
      </c>
      <c r="B5">
        <v>2006</v>
      </c>
    </row>
    <row r="6" spans="1:2" x14ac:dyDescent="0.15">
      <c r="A6">
        <v>1611</v>
      </c>
      <c r="B6">
        <v>-23.7</v>
      </c>
    </row>
    <row r="7" spans="1:2" x14ac:dyDescent="0.15">
      <c r="A7">
        <v>1612</v>
      </c>
      <c r="B7">
        <v>12</v>
      </c>
    </row>
    <row r="8" spans="1:2" x14ac:dyDescent="0.15">
      <c r="A8">
        <v>1613</v>
      </c>
      <c r="B8">
        <v>45.8</v>
      </c>
    </row>
    <row r="9" spans="1:2" x14ac:dyDescent="0.15">
      <c r="A9">
        <v>1614</v>
      </c>
      <c r="B9">
        <v>66.8</v>
      </c>
    </row>
    <row r="10" spans="1:2" x14ac:dyDescent="0.15">
      <c r="A10">
        <v>1615</v>
      </c>
      <c r="B10">
        <v>77.400000000000006</v>
      </c>
    </row>
    <row r="11" spans="1:2" x14ac:dyDescent="0.15">
      <c r="A11">
        <v>1616</v>
      </c>
      <c r="B11">
        <v>58.7</v>
      </c>
    </row>
    <row r="12" spans="1:2" x14ac:dyDescent="0.15">
      <c r="A12">
        <v>1617</v>
      </c>
      <c r="B12">
        <v>31.5</v>
      </c>
    </row>
    <row r="13" spans="1:2" x14ac:dyDescent="0.15">
      <c r="A13">
        <v>1618</v>
      </c>
      <c r="B13">
        <v>20.3</v>
      </c>
    </row>
    <row r="14" spans="1:2" x14ac:dyDescent="0.15">
      <c r="A14">
        <v>1619</v>
      </c>
      <c r="B14">
        <v>10</v>
      </c>
    </row>
    <row r="15" spans="1:2" x14ac:dyDescent="0.15">
      <c r="A15">
        <v>1620</v>
      </c>
      <c r="B15">
        <v>-1.6</v>
      </c>
    </row>
    <row r="16" spans="1:2" x14ac:dyDescent="0.15">
      <c r="A16">
        <v>1621</v>
      </c>
      <c r="B16">
        <v>-7.6</v>
      </c>
    </row>
    <row r="17" spans="1:2" x14ac:dyDescent="0.15">
      <c r="A17">
        <v>1622</v>
      </c>
      <c r="B17">
        <v>-10.7</v>
      </c>
    </row>
    <row r="18" spans="1:2" x14ac:dyDescent="0.15">
      <c r="A18">
        <v>1623</v>
      </c>
      <c r="B18">
        <v>-11.8</v>
      </c>
    </row>
    <row r="19" spans="1:2" x14ac:dyDescent="0.15">
      <c r="A19">
        <v>1624</v>
      </c>
      <c r="B19">
        <v>3.1</v>
      </c>
    </row>
    <row r="20" spans="1:2" x14ac:dyDescent="0.15">
      <c r="A20">
        <v>1625</v>
      </c>
      <c r="B20">
        <v>19</v>
      </c>
    </row>
    <row r="21" spans="1:2" x14ac:dyDescent="0.15">
      <c r="A21">
        <v>1626</v>
      </c>
      <c r="B21">
        <v>23.6</v>
      </c>
    </row>
    <row r="22" spans="1:2" x14ac:dyDescent="0.15">
      <c r="A22">
        <v>1627</v>
      </c>
      <c r="B22">
        <v>24</v>
      </c>
    </row>
    <row r="23" spans="1:2" x14ac:dyDescent="0.15">
      <c r="A23">
        <v>1628</v>
      </c>
      <c r="B23">
        <v>13</v>
      </c>
    </row>
    <row r="24" spans="1:2" x14ac:dyDescent="0.15">
      <c r="A24">
        <v>1629</v>
      </c>
      <c r="B24">
        <v>-6.2</v>
      </c>
    </row>
    <row r="25" spans="1:2" x14ac:dyDescent="0.15">
      <c r="A25">
        <v>1630</v>
      </c>
      <c r="B25">
        <v>-11.5</v>
      </c>
    </row>
    <row r="26" spans="1:2" x14ac:dyDescent="0.15">
      <c r="A26">
        <v>1631</v>
      </c>
      <c r="B26">
        <v>-17.7</v>
      </c>
    </row>
    <row r="27" spans="1:2" x14ac:dyDescent="0.15">
      <c r="A27">
        <v>1632</v>
      </c>
      <c r="B27">
        <v>-22.7</v>
      </c>
    </row>
    <row r="28" spans="1:2" x14ac:dyDescent="0.15">
      <c r="A28">
        <v>1633</v>
      </c>
      <c r="B28">
        <v>-25.6</v>
      </c>
    </row>
    <row r="29" spans="1:2" x14ac:dyDescent="0.15">
      <c r="A29">
        <v>1634</v>
      </c>
      <c r="B29">
        <v>-27.4</v>
      </c>
    </row>
    <row r="30" spans="1:2" x14ac:dyDescent="0.15">
      <c r="A30">
        <v>1635</v>
      </c>
      <c r="B30">
        <v>-29</v>
      </c>
    </row>
    <row r="31" spans="1:2" x14ac:dyDescent="0.15">
      <c r="A31">
        <v>1636</v>
      </c>
      <c r="B31">
        <v>-28.1</v>
      </c>
    </row>
    <row r="32" spans="1:2" x14ac:dyDescent="0.15">
      <c r="A32">
        <v>1637</v>
      </c>
      <c r="B32">
        <v>-17.5</v>
      </c>
    </row>
    <row r="33" spans="1:2" x14ac:dyDescent="0.15">
      <c r="A33">
        <v>1638</v>
      </c>
      <c r="B33">
        <v>16.3</v>
      </c>
    </row>
    <row r="34" spans="1:2" x14ac:dyDescent="0.15">
      <c r="A34">
        <v>1639</v>
      </c>
      <c r="B34">
        <v>38.700000000000003</v>
      </c>
    </row>
    <row r="35" spans="1:2" x14ac:dyDescent="0.15">
      <c r="A35">
        <v>1640</v>
      </c>
      <c r="B35">
        <v>54.2</v>
      </c>
    </row>
    <row r="36" spans="1:2" x14ac:dyDescent="0.15">
      <c r="A36">
        <v>1641</v>
      </c>
      <c r="B36">
        <v>63.7</v>
      </c>
    </row>
    <row r="37" spans="1:2" x14ac:dyDescent="0.15">
      <c r="A37">
        <v>1642</v>
      </c>
      <c r="B37">
        <v>66.900000000000006</v>
      </c>
    </row>
    <row r="38" spans="1:2" x14ac:dyDescent="0.15">
      <c r="A38">
        <v>1643</v>
      </c>
      <c r="B38">
        <v>48.8</v>
      </c>
    </row>
    <row r="39" spans="1:2" x14ac:dyDescent="0.15">
      <c r="A39">
        <v>1644</v>
      </c>
      <c r="B39">
        <v>25.8</v>
      </c>
    </row>
    <row r="40" spans="1:2" x14ac:dyDescent="0.15">
      <c r="A40">
        <v>1645</v>
      </c>
      <c r="B40">
        <v>15.8</v>
      </c>
    </row>
    <row r="41" spans="1:2" x14ac:dyDescent="0.15">
      <c r="A41">
        <v>1646</v>
      </c>
      <c r="B41">
        <v>-1.6</v>
      </c>
    </row>
    <row r="42" spans="1:2" x14ac:dyDescent="0.15">
      <c r="A42">
        <v>1647</v>
      </c>
      <c r="B42">
        <v>-100</v>
      </c>
    </row>
    <row r="43" spans="1:2" x14ac:dyDescent="0.15">
      <c r="A43">
        <v>1648</v>
      </c>
      <c r="B43">
        <v>-100</v>
      </c>
    </row>
    <row r="44" spans="1:2" x14ac:dyDescent="0.15">
      <c r="A44">
        <v>1649</v>
      </c>
      <c r="B44">
        <v>-100</v>
      </c>
    </row>
    <row r="45" spans="1:2" x14ac:dyDescent="0.15">
      <c r="A45">
        <v>1650</v>
      </c>
      <c r="B45">
        <v>-100</v>
      </c>
    </row>
    <row r="46" spans="1:2" x14ac:dyDescent="0.15">
      <c r="A46">
        <v>1651</v>
      </c>
      <c r="B46">
        <v>-100</v>
      </c>
    </row>
    <row r="47" spans="1:2" x14ac:dyDescent="0.15">
      <c r="A47">
        <v>1652</v>
      </c>
      <c r="B47">
        <v>-100</v>
      </c>
    </row>
    <row r="48" spans="1:2" x14ac:dyDescent="0.15">
      <c r="A48">
        <v>1653</v>
      </c>
      <c r="B48">
        <v>-100</v>
      </c>
    </row>
    <row r="49" spans="1:2" x14ac:dyDescent="0.15">
      <c r="A49">
        <v>1654</v>
      </c>
      <c r="B49">
        <v>-100</v>
      </c>
    </row>
    <row r="50" spans="1:2" x14ac:dyDescent="0.15">
      <c r="A50">
        <v>1655</v>
      </c>
      <c r="B50">
        <v>-100</v>
      </c>
    </row>
    <row r="51" spans="1:2" x14ac:dyDescent="0.15">
      <c r="A51">
        <v>1656</v>
      </c>
      <c r="B51">
        <v>-100</v>
      </c>
    </row>
    <row r="52" spans="1:2" x14ac:dyDescent="0.15">
      <c r="A52">
        <v>1657</v>
      </c>
      <c r="B52">
        <v>-100</v>
      </c>
    </row>
    <row r="53" spans="1:2" x14ac:dyDescent="0.15">
      <c r="A53">
        <v>1658</v>
      </c>
      <c r="B53">
        <v>-100</v>
      </c>
    </row>
    <row r="54" spans="1:2" x14ac:dyDescent="0.15">
      <c r="A54">
        <v>1659</v>
      </c>
      <c r="B54">
        <v>-100</v>
      </c>
    </row>
    <row r="55" spans="1:2" x14ac:dyDescent="0.15">
      <c r="A55">
        <v>1660</v>
      </c>
      <c r="B55">
        <v>-100</v>
      </c>
    </row>
    <row r="56" spans="1:2" x14ac:dyDescent="0.15">
      <c r="A56">
        <v>1661</v>
      </c>
      <c r="B56">
        <v>-100</v>
      </c>
    </row>
    <row r="57" spans="1:2" x14ac:dyDescent="0.15">
      <c r="A57">
        <v>1662</v>
      </c>
      <c r="B57">
        <v>-100</v>
      </c>
    </row>
    <row r="58" spans="1:2" x14ac:dyDescent="0.15">
      <c r="A58">
        <v>1663</v>
      </c>
      <c r="B58">
        <v>-100</v>
      </c>
    </row>
    <row r="59" spans="1:2" x14ac:dyDescent="0.15">
      <c r="A59">
        <v>1664</v>
      </c>
      <c r="B59">
        <v>-100</v>
      </c>
    </row>
    <row r="60" spans="1:2" x14ac:dyDescent="0.15">
      <c r="A60">
        <v>1665</v>
      </c>
      <c r="B60">
        <v>-100</v>
      </c>
    </row>
    <row r="61" spans="1:2" x14ac:dyDescent="0.15">
      <c r="A61">
        <v>1666</v>
      </c>
      <c r="B61">
        <v>-100</v>
      </c>
    </row>
    <row r="62" spans="1:2" x14ac:dyDescent="0.15">
      <c r="A62">
        <v>1667</v>
      </c>
      <c r="B62">
        <v>-100</v>
      </c>
    </row>
    <row r="63" spans="1:2" x14ac:dyDescent="0.15">
      <c r="A63">
        <v>1668</v>
      </c>
      <c r="B63">
        <v>-100</v>
      </c>
    </row>
    <row r="64" spans="1:2" x14ac:dyDescent="0.15">
      <c r="A64">
        <v>1669</v>
      </c>
      <c r="B64">
        <v>-100</v>
      </c>
    </row>
    <row r="65" spans="1:2" x14ac:dyDescent="0.15">
      <c r="A65">
        <v>1670</v>
      </c>
      <c r="B65">
        <v>-100</v>
      </c>
    </row>
    <row r="66" spans="1:2" x14ac:dyDescent="0.15">
      <c r="A66">
        <v>1671</v>
      </c>
      <c r="B66">
        <v>-100</v>
      </c>
    </row>
    <row r="67" spans="1:2" x14ac:dyDescent="0.15">
      <c r="A67">
        <v>1672</v>
      </c>
      <c r="B67">
        <v>-100</v>
      </c>
    </row>
    <row r="68" spans="1:2" x14ac:dyDescent="0.15">
      <c r="A68">
        <v>1673</v>
      </c>
      <c r="B68">
        <v>-100</v>
      </c>
    </row>
    <row r="69" spans="1:2" x14ac:dyDescent="0.15">
      <c r="A69">
        <v>1674</v>
      </c>
      <c r="B69">
        <v>-100</v>
      </c>
    </row>
    <row r="70" spans="1:2" x14ac:dyDescent="0.15">
      <c r="A70">
        <v>1675</v>
      </c>
      <c r="B70">
        <v>-100</v>
      </c>
    </row>
    <row r="71" spans="1:2" x14ac:dyDescent="0.15">
      <c r="A71">
        <v>1676</v>
      </c>
      <c r="B71">
        <v>-100</v>
      </c>
    </row>
    <row r="72" spans="1:2" x14ac:dyDescent="0.15">
      <c r="A72">
        <v>1677</v>
      </c>
      <c r="B72">
        <v>-100</v>
      </c>
    </row>
    <row r="73" spans="1:2" x14ac:dyDescent="0.15">
      <c r="A73">
        <v>1678</v>
      </c>
      <c r="B73">
        <v>-100</v>
      </c>
    </row>
    <row r="74" spans="1:2" x14ac:dyDescent="0.15">
      <c r="A74">
        <v>1679</v>
      </c>
      <c r="B74">
        <v>-100</v>
      </c>
    </row>
    <row r="75" spans="1:2" x14ac:dyDescent="0.15">
      <c r="A75">
        <v>1680</v>
      </c>
      <c r="B75">
        <v>-100</v>
      </c>
    </row>
    <row r="76" spans="1:2" x14ac:dyDescent="0.15">
      <c r="A76">
        <v>1681</v>
      </c>
      <c r="B76">
        <v>-100</v>
      </c>
    </row>
    <row r="77" spans="1:2" x14ac:dyDescent="0.15">
      <c r="A77">
        <v>1682</v>
      </c>
      <c r="B77">
        <v>-100</v>
      </c>
    </row>
    <row r="78" spans="1:2" x14ac:dyDescent="0.15">
      <c r="A78">
        <v>1683</v>
      </c>
      <c r="B78">
        <v>-100</v>
      </c>
    </row>
    <row r="79" spans="1:2" x14ac:dyDescent="0.15">
      <c r="A79">
        <v>1684</v>
      </c>
      <c r="B79">
        <v>-100</v>
      </c>
    </row>
    <row r="80" spans="1:2" x14ac:dyDescent="0.15">
      <c r="A80">
        <v>1685</v>
      </c>
      <c r="B80">
        <v>-100</v>
      </c>
    </row>
    <row r="81" spans="1:2" x14ac:dyDescent="0.15">
      <c r="A81">
        <v>1686</v>
      </c>
      <c r="B81">
        <v>-100</v>
      </c>
    </row>
    <row r="82" spans="1:2" x14ac:dyDescent="0.15">
      <c r="A82">
        <v>1687</v>
      </c>
      <c r="B82">
        <v>-100</v>
      </c>
    </row>
    <row r="83" spans="1:2" x14ac:dyDescent="0.15">
      <c r="A83">
        <v>1688</v>
      </c>
      <c r="B83">
        <v>-100</v>
      </c>
    </row>
    <row r="84" spans="1:2" x14ac:dyDescent="0.15">
      <c r="A84">
        <v>1689</v>
      </c>
      <c r="B84">
        <v>-100</v>
      </c>
    </row>
    <row r="85" spans="1:2" x14ac:dyDescent="0.15">
      <c r="A85">
        <v>1690</v>
      </c>
      <c r="B85">
        <v>-100</v>
      </c>
    </row>
    <row r="86" spans="1:2" x14ac:dyDescent="0.15">
      <c r="A86">
        <v>1691</v>
      </c>
      <c r="B86">
        <v>-100</v>
      </c>
    </row>
    <row r="87" spans="1:2" x14ac:dyDescent="0.15">
      <c r="A87">
        <v>1692</v>
      </c>
      <c r="B87">
        <v>-100</v>
      </c>
    </row>
    <row r="88" spans="1:2" x14ac:dyDescent="0.15">
      <c r="A88">
        <v>1693</v>
      </c>
      <c r="B88">
        <v>-100</v>
      </c>
    </row>
    <row r="89" spans="1:2" x14ac:dyDescent="0.15">
      <c r="A89">
        <v>1694</v>
      </c>
      <c r="B89">
        <v>-100</v>
      </c>
    </row>
    <row r="90" spans="1:2" x14ac:dyDescent="0.15">
      <c r="A90">
        <v>1695</v>
      </c>
      <c r="B90">
        <v>-100</v>
      </c>
    </row>
    <row r="91" spans="1:2" x14ac:dyDescent="0.15">
      <c r="A91">
        <v>1696</v>
      </c>
      <c r="B91">
        <v>-100</v>
      </c>
    </row>
    <row r="92" spans="1:2" x14ac:dyDescent="0.15">
      <c r="A92">
        <v>1697</v>
      </c>
      <c r="B92">
        <v>-100</v>
      </c>
    </row>
    <row r="93" spans="1:2" x14ac:dyDescent="0.15">
      <c r="A93">
        <v>1698</v>
      </c>
      <c r="B93">
        <v>-100</v>
      </c>
    </row>
    <row r="94" spans="1:2" x14ac:dyDescent="0.15">
      <c r="A94">
        <v>1699</v>
      </c>
      <c r="B94">
        <v>-100</v>
      </c>
    </row>
    <row r="95" spans="1:2" x14ac:dyDescent="0.15">
      <c r="A95">
        <v>1700</v>
      </c>
      <c r="B95">
        <v>-43.9</v>
      </c>
    </row>
    <row r="96" spans="1:2" x14ac:dyDescent="0.15">
      <c r="A96">
        <v>1701</v>
      </c>
      <c r="B96">
        <v>-43.6</v>
      </c>
    </row>
    <row r="97" spans="1:2" x14ac:dyDescent="0.15">
      <c r="A97">
        <v>1702</v>
      </c>
      <c r="B97">
        <v>-43.4</v>
      </c>
    </row>
    <row r="98" spans="1:2" x14ac:dyDescent="0.15">
      <c r="A98">
        <v>1703</v>
      </c>
      <c r="B98">
        <v>-42.8</v>
      </c>
    </row>
    <row r="99" spans="1:2" x14ac:dyDescent="0.15">
      <c r="A99">
        <v>1704</v>
      </c>
      <c r="B99">
        <v>-41.9</v>
      </c>
    </row>
    <row r="100" spans="1:2" x14ac:dyDescent="0.15">
      <c r="A100">
        <v>1705</v>
      </c>
      <c r="B100">
        <v>-40.9</v>
      </c>
    </row>
    <row r="101" spans="1:2" x14ac:dyDescent="0.15">
      <c r="A101">
        <v>1706</v>
      </c>
      <c r="B101">
        <v>-40.200000000000003</v>
      </c>
    </row>
    <row r="102" spans="1:2" x14ac:dyDescent="0.15">
      <c r="A102">
        <v>1707</v>
      </c>
      <c r="B102">
        <v>-39.5</v>
      </c>
    </row>
    <row r="103" spans="1:2" x14ac:dyDescent="0.15">
      <c r="A103">
        <v>1708</v>
      </c>
      <c r="B103">
        <v>-39.200000000000003</v>
      </c>
    </row>
    <row r="104" spans="1:2" x14ac:dyDescent="0.15">
      <c r="A104">
        <v>1709</v>
      </c>
      <c r="B104">
        <v>-38.6</v>
      </c>
    </row>
    <row r="105" spans="1:2" x14ac:dyDescent="0.15">
      <c r="A105">
        <v>1710</v>
      </c>
      <c r="B105">
        <v>-38.6</v>
      </c>
    </row>
    <row r="106" spans="1:2" x14ac:dyDescent="0.15">
      <c r="A106">
        <v>1711</v>
      </c>
      <c r="B106">
        <v>-39.200000000000003</v>
      </c>
    </row>
    <row r="107" spans="1:2" x14ac:dyDescent="0.15">
      <c r="A107">
        <v>1712</v>
      </c>
      <c r="B107">
        <v>-39.799999999999997</v>
      </c>
    </row>
    <row r="108" spans="1:2" x14ac:dyDescent="0.15">
      <c r="A108">
        <v>1713</v>
      </c>
      <c r="B108">
        <v>-40.200000000000003</v>
      </c>
    </row>
    <row r="109" spans="1:2" x14ac:dyDescent="0.15">
      <c r="A109">
        <v>1714</v>
      </c>
      <c r="B109">
        <v>-40.299999999999997</v>
      </c>
    </row>
    <row r="110" spans="1:2" x14ac:dyDescent="0.15">
      <c r="A110">
        <v>1715</v>
      </c>
      <c r="B110">
        <v>-40.5</v>
      </c>
    </row>
    <row r="111" spans="1:2" x14ac:dyDescent="0.15">
      <c r="A111">
        <v>1716</v>
      </c>
      <c r="B111">
        <v>-39.200000000000003</v>
      </c>
    </row>
    <row r="112" spans="1:2" x14ac:dyDescent="0.15">
      <c r="A112">
        <v>1717</v>
      </c>
      <c r="B112">
        <v>-36</v>
      </c>
    </row>
    <row r="113" spans="1:2" x14ac:dyDescent="0.15">
      <c r="A113">
        <v>1718</v>
      </c>
      <c r="B113">
        <v>-31.5</v>
      </c>
    </row>
    <row r="114" spans="1:2" x14ac:dyDescent="0.15">
      <c r="A114">
        <v>1719</v>
      </c>
      <c r="B114">
        <v>-24.9</v>
      </c>
    </row>
    <row r="115" spans="1:2" x14ac:dyDescent="0.15">
      <c r="A115">
        <v>1720</v>
      </c>
      <c r="B115">
        <v>-16.600000000000001</v>
      </c>
    </row>
    <row r="116" spans="1:2" x14ac:dyDescent="0.15">
      <c r="A116">
        <v>1721</v>
      </c>
      <c r="B116">
        <v>-10.4</v>
      </c>
    </row>
    <row r="117" spans="1:2" x14ac:dyDescent="0.15">
      <c r="A117">
        <v>1722</v>
      </c>
      <c r="B117">
        <v>-15.1</v>
      </c>
    </row>
    <row r="118" spans="1:2" x14ac:dyDescent="0.15">
      <c r="A118">
        <v>1723</v>
      </c>
      <c r="B118">
        <v>-20.6</v>
      </c>
    </row>
    <row r="119" spans="1:2" x14ac:dyDescent="0.15">
      <c r="A119">
        <v>1724</v>
      </c>
      <c r="B119">
        <v>-22.1</v>
      </c>
    </row>
    <row r="120" spans="1:2" x14ac:dyDescent="0.15">
      <c r="A120">
        <v>1725</v>
      </c>
      <c r="B120">
        <v>-19.100000000000001</v>
      </c>
    </row>
    <row r="121" spans="1:2" x14ac:dyDescent="0.15">
      <c r="A121">
        <v>1726</v>
      </c>
      <c r="B121">
        <v>-8.1999999999999993</v>
      </c>
    </row>
    <row r="122" spans="1:2" x14ac:dyDescent="0.15">
      <c r="A122">
        <v>1727</v>
      </c>
      <c r="B122">
        <v>15.3</v>
      </c>
    </row>
    <row r="123" spans="1:2" x14ac:dyDescent="0.15">
      <c r="A123">
        <v>1728</v>
      </c>
      <c r="B123">
        <v>31.8</v>
      </c>
    </row>
    <row r="124" spans="1:2" x14ac:dyDescent="0.15">
      <c r="A124">
        <v>1729</v>
      </c>
      <c r="B124">
        <v>44.3</v>
      </c>
    </row>
    <row r="125" spans="1:2" x14ac:dyDescent="0.15">
      <c r="A125">
        <v>1730</v>
      </c>
      <c r="B125">
        <v>49.6</v>
      </c>
    </row>
    <row r="126" spans="1:2" x14ac:dyDescent="0.15">
      <c r="A126">
        <v>1731</v>
      </c>
      <c r="B126">
        <v>34.6</v>
      </c>
    </row>
    <row r="127" spans="1:2" x14ac:dyDescent="0.15">
      <c r="A127">
        <v>1732</v>
      </c>
      <c r="B127">
        <v>13</v>
      </c>
    </row>
    <row r="128" spans="1:2" x14ac:dyDescent="0.15">
      <c r="A128">
        <v>1733</v>
      </c>
      <c r="B128">
        <v>-3.3</v>
      </c>
    </row>
    <row r="129" spans="1:2" x14ac:dyDescent="0.15">
      <c r="A129">
        <v>1734</v>
      </c>
      <c r="B129">
        <v>-12.3</v>
      </c>
    </row>
    <row r="130" spans="1:2" x14ac:dyDescent="0.15">
      <c r="A130">
        <v>1735</v>
      </c>
      <c r="B130">
        <v>-12.6</v>
      </c>
    </row>
    <row r="131" spans="1:2" x14ac:dyDescent="0.15">
      <c r="A131">
        <v>1736</v>
      </c>
      <c r="B131">
        <v>10.3</v>
      </c>
    </row>
    <row r="132" spans="1:2" x14ac:dyDescent="0.15">
      <c r="A132">
        <v>1737</v>
      </c>
      <c r="B132">
        <v>31.1</v>
      </c>
    </row>
    <row r="133" spans="1:2" x14ac:dyDescent="0.15">
      <c r="A133">
        <v>1738</v>
      </c>
      <c r="B133">
        <v>41</v>
      </c>
    </row>
    <row r="134" spans="1:2" x14ac:dyDescent="0.15">
      <c r="A134">
        <v>1739</v>
      </c>
      <c r="B134">
        <v>46.8</v>
      </c>
    </row>
    <row r="135" spans="1:2" x14ac:dyDescent="0.15">
      <c r="A135">
        <v>1740</v>
      </c>
      <c r="B135">
        <v>35.1</v>
      </c>
    </row>
    <row r="136" spans="1:2" x14ac:dyDescent="0.15">
      <c r="A136">
        <v>1741</v>
      </c>
      <c r="B136">
        <v>18.5</v>
      </c>
    </row>
    <row r="137" spans="1:2" x14ac:dyDescent="0.15">
      <c r="A137">
        <v>1742</v>
      </c>
      <c r="B137">
        <v>13.3</v>
      </c>
    </row>
    <row r="138" spans="1:2" x14ac:dyDescent="0.15">
      <c r="A138">
        <v>1743</v>
      </c>
      <c r="B138">
        <v>6.1</v>
      </c>
    </row>
    <row r="139" spans="1:2" x14ac:dyDescent="0.15">
      <c r="A139">
        <v>1744</v>
      </c>
      <c r="B139">
        <v>-6.6</v>
      </c>
    </row>
    <row r="140" spans="1:2" x14ac:dyDescent="0.15">
      <c r="A140">
        <v>1745</v>
      </c>
      <c r="B140">
        <v>-10.1</v>
      </c>
    </row>
    <row r="141" spans="1:2" x14ac:dyDescent="0.15">
      <c r="A141">
        <v>1746</v>
      </c>
      <c r="B141">
        <v>10</v>
      </c>
    </row>
    <row r="142" spans="1:2" x14ac:dyDescent="0.15">
      <c r="A142">
        <v>1747</v>
      </c>
      <c r="B142">
        <v>30.6</v>
      </c>
    </row>
    <row r="143" spans="1:2" x14ac:dyDescent="0.15">
      <c r="A143">
        <v>1748</v>
      </c>
      <c r="B143">
        <v>42.9</v>
      </c>
    </row>
    <row r="144" spans="1:2" x14ac:dyDescent="0.15">
      <c r="A144">
        <v>1749</v>
      </c>
      <c r="B144">
        <v>53.2</v>
      </c>
    </row>
    <row r="145" spans="1:2" x14ac:dyDescent="0.15">
      <c r="A145">
        <v>1750</v>
      </c>
      <c r="B145">
        <v>59.3</v>
      </c>
    </row>
    <row r="146" spans="1:2" x14ac:dyDescent="0.15">
      <c r="A146">
        <v>1751</v>
      </c>
      <c r="B146">
        <v>60.5</v>
      </c>
    </row>
    <row r="147" spans="1:2" x14ac:dyDescent="0.15">
      <c r="A147">
        <v>1752</v>
      </c>
      <c r="B147">
        <v>44</v>
      </c>
    </row>
    <row r="148" spans="1:2" x14ac:dyDescent="0.15">
      <c r="A148">
        <v>1753</v>
      </c>
      <c r="B148">
        <v>24.4</v>
      </c>
    </row>
    <row r="149" spans="1:2" x14ac:dyDescent="0.15">
      <c r="A149">
        <v>1754</v>
      </c>
      <c r="B149">
        <v>17.600000000000001</v>
      </c>
    </row>
    <row r="150" spans="1:2" x14ac:dyDescent="0.15">
      <c r="A150">
        <v>1755</v>
      </c>
      <c r="B150">
        <v>8.1</v>
      </c>
    </row>
    <row r="151" spans="1:2" x14ac:dyDescent="0.15">
      <c r="A151">
        <v>1756</v>
      </c>
      <c r="B151">
        <v>-5.8</v>
      </c>
    </row>
    <row r="152" spans="1:2" x14ac:dyDescent="0.15">
      <c r="A152">
        <v>1757</v>
      </c>
      <c r="B152">
        <v>-8.6</v>
      </c>
    </row>
    <row r="153" spans="1:2" x14ac:dyDescent="0.15">
      <c r="A153">
        <v>1758</v>
      </c>
      <c r="B153">
        <v>12.8</v>
      </c>
    </row>
    <row r="154" spans="1:2" x14ac:dyDescent="0.15">
      <c r="A154">
        <v>1759</v>
      </c>
      <c r="B154">
        <v>31.1</v>
      </c>
    </row>
    <row r="155" spans="1:2" x14ac:dyDescent="0.15">
      <c r="A155">
        <v>1760</v>
      </c>
      <c r="B155">
        <v>41.2</v>
      </c>
    </row>
    <row r="156" spans="1:2" x14ac:dyDescent="0.15">
      <c r="A156">
        <v>1761</v>
      </c>
      <c r="B156">
        <v>49.7</v>
      </c>
    </row>
    <row r="157" spans="1:2" x14ac:dyDescent="0.15">
      <c r="A157">
        <v>1762</v>
      </c>
      <c r="B157">
        <v>54.9</v>
      </c>
    </row>
    <row r="158" spans="1:2" x14ac:dyDescent="0.15">
      <c r="A158">
        <v>1763</v>
      </c>
      <c r="B158">
        <v>55.6</v>
      </c>
    </row>
    <row r="159" spans="1:2" x14ac:dyDescent="0.15">
      <c r="A159">
        <v>1764</v>
      </c>
      <c r="B159">
        <v>39.9</v>
      </c>
    </row>
    <row r="160" spans="1:2" x14ac:dyDescent="0.15">
      <c r="A160">
        <v>1765</v>
      </c>
      <c r="B160">
        <v>20.100000000000001</v>
      </c>
    </row>
    <row r="161" spans="1:2" x14ac:dyDescent="0.15">
      <c r="A161">
        <v>1766</v>
      </c>
      <c r="B161">
        <v>12.5</v>
      </c>
    </row>
    <row r="162" spans="1:2" x14ac:dyDescent="0.15">
      <c r="A162">
        <v>1767</v>
      </c>
      <c r="B162">
        <v>10</v>
      </c>
    </row>
    <row r="163" spans="1:2" x14ac:dyDescent="0.15">
      <c r="A163">
        <v>1768</v>
      </c>
      <c r="B163">
        <v>30.2</v>
      </c>
    </row>
    <row r="164" spans="1:2" x14ac:dyDescent="0.15">
      <c r="A164">
        <v>1769</v>
      </c>
      <c r="B164">
        <v>56.2</v>
      </c>
    </row>
    <row r="165" spans="1:2" x14ac:dyDescent="0.15">
      <c r="A165">
        <v>1770</v>
      </c>
      <c r="B165">
        <v>70.599999999999994</v>
      </c>
    </row>
    <row r="166" spans="1:2" x14ac:dyDescent="0.15">
      <c r="A166">
        <v>1771</v>
      </c>
      <c r="B166">
        <v>80.2</v>
      </c>
    </row>
    <row r="167" spans="1:2" x14ac:dyDescent="0.15">
      <c r="A167">
        <v>1772</v>
      </c>
      <c r="B167">
        <v>83.8</v>
      </c>
    </row>
    <row r="168" spans="1:2" x14ac:dyDescent="0.15">
      <c r="A168">
        <v>1773</v>
      </c>
      <c r="B168">
        <v>63.5</v>
      </c>
    </row>
    <row r="169" spans="1:2" x14ac:dyDescent="0.15">
      <c r="A169">
        <v>1774</v>
      </c>
      <c r="B169">
        <v>38.200000000000003</v>
      </c>
    </row>
    <row r="170" spans="1:2" x14ac:dyDescent="0.15">
      <c r="A170">
        <v>1775</v>
      </c>
      <c r="B170">
        <v>30.2</v>
      </c>
    </row>
    <row r="171" spans="1:2" x14ac:dyDescent="0.15">
      <c r="A171">
        <v>1776</v>
      </c>
      <c r="B171">
        <v>22.8</v>
      </c>
    </row>
    <row r="172" spans="1:2" x14ac:dyDescent="0.15">
      <c r="A172">
        <v>1777</v>
      </c>
      <c r="B172">
        <v>21.1</v>
      </c>
    </row>
    <row r="173" spans="1:2" x14ac:dyDescent="0.15">
      <c r="A173">
        <v>1778</v>
      </c>
      <c r="B173">
        <v>39.799999999999997</v>
      </c>
    </row>
    <row r="174" spans="1:2" x14ac:dyDescent="0.15">
      <c r="A174">
        <v>1779</v>
      </c>
      <c r="B174">
        <v>61.4</v>
      </c>
    </row>
    <row r="175" spans="1:2" x14ac:dyDescent="0.15">
      <c r="A175">
        <v>1780</v>
      </c>
      <c r="B175">
        <v>68.8</v>
      </c>
    </row>
    <row r="176" spans="1:2" x14ac:dyDescent="0.15">
      <c r="A176">
        <v>1781</v>
      </c>
      <c r="B176">
        <v>72.3</v>
      </c>
    </row>
    <row r="177" spans="1:2" x14ac:dyDescent="0.15">
      <c r="A177">
        <v>1782</v>
      </c>
      <c r="B177">
        <v>55.4</v>
      </c>
    </row>
    <row r="178" spans="1:2" x14ac:dyDescent="0.15">
      <c r="A178">
        <v>1783</v>
      </c>
      <c r="B178">
        <v>32.700000000000003</v>
      </c>
    </row>
    <row r="179" spans="1:2" x14ac:dyDescent="0.15">
      <c r="A179">
        <v>1784</v>
      </c>
      <c r="B179">
        <v>24.4</v>
      </c>
    </row>
    <row r="180" spans="1:2" x14ac:dyDescent="0.15">
      <c r="A180">
        <v>1785</v>
      </c>
      <c r="B180">
        <v>18.3</v>
      </c>
    </row>
    <row r="181" spans="1:2" x14ac:dyDescent="0.15">
      <c r="A181">
        <v>1786</v>
      </c>
      <c r="B181">
        <v>33.4</v>
      </c>
    </row>
    <row r="182" spans="1:2" x14ac:dyDescent="0.15">
      <c r="A182">
        <v>1787</v>
      </c>
      <c r="B182">
        <v>56.1</v>
      </c>
    </row>
    <row r="183" spans="1:2" x14ac:dyDescent="0.15">
      <c r="A183">
        <v>1788</v>
      </c>
      <c r="B183">
        <v>68.400000000000006</v>
      </c>
    </row>
    <row r="184" spans="1:2" x14ac:dyDescent="0.15">
      <c r="A184">
        <v>1789</v>
      </c>
      <c r="B184">
        <v>77.2</v>
      </c>
    </row>
    <row r="185" spans="1:2" x14ac:dyDescent="0.15">
      <c r="A185">
        <v>1790</v>
      </c>
      <c r="B185">
        <v>81.3</v>
      </c>
    </row>
    <row r="186" spans="1:2" x14ac:dyDescent="0.15">
      <c r="A186">
        <v>1791</v>
      </c>
      <c r="B186">
        <v>63</v>
      </c>
    </row>
    <row r="187" spans="1:2" x14ac:dyDescent="0.15">
      <c r="A187">
        <v>1792</v>
      </c>
      <c r="B187">
        <v>40.9</v>
      </c>
    </row>
    <row r="188" spans="1:2" x14ac:dyDescent="0.15">
      <c r="A188">
        <v>1793</v>
      </c>
      <c r="B188">
        <v>37.9</v>
      </c>
    </row>
    <row r="189" spans="1:2" x14ac:dyDescent="0.15">
      <c r="A189">
        <v>1794</v>
      </c>
      <c r="B189">
        <v>33.9</v>
      </c>
    </row>
    <row r="190" spans="1:2" x14ac:dyDescent="0.15">
      <c r="A190">
        <v>1795</v>
      </c>
      <c r="B190">
        <v>28.6</v>
      </c>
    </row>
    <row r="191" spans="1:2" x14ac:dyDescent="0.15">
      <c r="A191">
        <v>1796</v>
      </c>
      <c r="B191">
        <v>21.6</v>
      </c>
    </row>
    <row r="192" spans="1:2" x14ac:dyDescent="0.15">
      <c r="A192">
        <v>1797</v>
      </c>
      <c r="B192">
        <v>13</v>
      </c>
    </row>
    <row r="193" spans="1:2" x14ac:dyDescent="0.15">
      <c r="A193">
        <v>1798</v>
      </c>
      <c r="B193">
        <v>-0.9</v>
      </c>
    </row>
    <row r="194" spans="1:2" x14ac:dyDescent="0.15">
      <c r="A194">
        <v>1799</v>
      </c>
      <c r="B194">
        <v>-11.5</v>
      </c>
    </row>
    <row r="195" spans="1:2" x14ac:dyDescent="0.15">
      <c r="A195">
        <v>1800</v>
      </c>
      <c r="B195">
        <v>-13.9</v>
      </c>
    </row>
    <row r="196" spans="1:2" x14ac:dyDescent="0.15">
      <c r="A196">
        <v>1801</v>
      </c>
      <c r="B196">
        <v>4.0999999999999996</v>
      </c>
    </row>
    <row r="197" spans="1:2" x14ac:dyDescent="0.15">
      <c r="A197">
        <v>1802</v>
      </c>
      <c r="B197">
        <v>22</v>
      </c>
    </row>
    <row r="198" spans="1:2" x14ac:dyDescent="0.15">
      <c r="A198">
        <v>1803</v>
      </c>
      <c r="B198">
        <v>25</v>
      </c>
    </row>
    <row r="199" spans="1:2" x14ac:dyDescent="0.15">
      <c r="A199">
        <v>1804</v>
      </c>
      <c r="B199">
        <v>15.3</v>
      </c>
    </row>
    <row r="200" spans="1:2" x14ac:dyDescent="0.15">
      <c r="A200">
        <v>1805</v>
      </c>
      <c r="B200">
        <v>-1.6</v>
      </c>
    </row>
    <row r="201" spans="1:2" x14ac:dyDescent="0.15">
      <c r="A201">
        <v>1806</v>
      </c>
      <c r="B201">
        <v>-6.2</v>
      </c>
    </row>
    <row r="202" spans="1:2" x14ac:dyDescent="0.15">
      <c r="A202">
        <v>1807</v>
      </c>
      <c r="B202">
        <v>-12.1</v>
      </c>
    </row>
    <row r="203" spans="1:2" x14ac:dyDescent="0.15">
      <c r="A203">
        <v>1808</v>
      </c>
      <c r="B203">
        <v>-18</v>
      </c>
    </row>
    <row r="204" spans="1:2" x14ac:dyDescent="0.15">
      <c r="A204">
        <v>1809</v>
      </c>
      <c r="B204">
        <v>-23.1</v>
      </c>
    </row>
    <row r="205" spans="1:2" x14ac:dyDescent="0.15">
      <c r="A205">
        <v>1810</v>
      </c>
      <c r="B205">
        <v>-27.4</v>
      </c>
    </row>
    <row r="206" spans="1:2" x14ac:dyDescent="0.15">
      <c r="A206">
        <v>1811</v>
      </c>
      <c r="B206">
        <v>-30.5</v>
      </c>
    </row>
    <row r="207" spans="1:2" x14ac:dyDescent="0.15">
      <c r="A207">
        <v>1812</v>
      </c>
      <c r="B207">
        <v>-32.200000000000003</v>
      </c>
    </row>
    <row r="208" spans="1:2" x14ac:dyDescent="0.15">
      <c r="A208">
        <v>1813</v>
      </c>
      <c r="B208">
        <v>-32.6</v>
      </c>
    </row>
    <row r="209" spans="1:2" x14ac:dyDescent="0.15">
      <c r="A209">
        <v>1814</v>
      </c>
      <c r="B209">
        <v>-31.3</v>
      </c>
    </row>
    <row r="210" spans="1:2" x14ac:dyDescent="0.15">
      <c r="A210">
        <v>1815</v>
      </c>
      <c r="B210">
        <v>-27.4</v>
      </c>
    </row>
    <row r="211" spans="1:2" x14ac:dyDescent="0.15">
      <c r="A211">
        <v>1816</v>
      </c>
      <c r="B211">
        <v>-20.8</v>
      </c>
    </row>
    <row r="212" spans="1:2" x14ac:dyDescent="0.15">
      <c r="A212">
        <v>1817</v>
      </c>
      <c r="B212">
        <v>-12.3</v>
      </c>
    </row>
    <row r="213" spans="1:2" x14ac:dyDescent="0.15">
      <c r="A213">
        <v>1818</v>
      </c>
      <c r="B213">
        <v>-4.2</v>
      </c>
    </row>
    <row r="214" spans="1:2" x14ac:dyDescent="0.15">
      <c r="A214">
        <v>1819</v>
      </c>
      <c r="B214">
        <v>0.5</v>
      </c>
    </row>
    <row r="215" spans="1:2" x14ac:dyDescent="0.15">
      <c r="A215">
        <v>1820</v>
      </c>
      <c r="B215">
        <v>-11.5</v>
      </c>
    </row>
    <row r="216" spans="1:2" x14ac:dyDescent="0.15">
      <c r="A216">
        <v>1821</v>
      </c>
      <c r="B216">
        <v>-19.7</v>
      </c>
    </row>
    <row r="217" spans="1:2" x14ac:dyDescent="0.15">
      <c r="A217">
        <v>1822</v>
      </c>
      <c r="B217">
        <v>-23.7</v>
      </c>
    </row>
    <row r="218" spans="1:2" x14ac:dyDescent="0.15">
      <c r="A218">
        <v>1823</v>
      </c>
      <c r="B218">
        <v>-27</v>
      </c>
    </row>
    <row r="219" spans="1:2" x14ac:dyDescent="0.15">
      <c r="A219">
        <v>1824</v>
      </c>
      <c r="B219">
        <v>-29</v>
      </c>
    </row>
    <row r="220" spans="1:2" x14ac:dyDescent="0.15">
      <c r="A220">
        <v>1825</v>
      </c>
      <c r="B220">
        <v>-27.9</v>
      </c>
    </row>
    <row r="221" spans="1:2" x14ac:dyDescent="0.15">
      <c r="A221">
        <v>1826</v>
      </c>
      <c r="B221">
        <v>-20.8</v>
      </c>
    </row>
    <row r="222" spans="1:2" x14ac:dyDescent="0.15">
      <c r="A222">
        <v>1827</v>
      </c>
      <c r="B222">
        <v>-4.2</v>
      </c>
    </row>
    <row r="223" spans="1:2" x14ac:dyDescent="0.15">
      <c r="A223">
        <v>1828</v>
      </c>
      <c r="B223">
        <v>22</v>
      </c>
    </row>
    <row r="224" spans="1:2" x14ac:dyDescent="0.15">
      <c r="A224">
        <v>1829</v>
      </c>
      <c r="B224">
        <v>37.1</v>
      </c>
    </row>
    <row r="225" spans="1:2" x14ac:dyDescent="0.15">
      <c r="A225">
        <v>1830</v>
      </c>
      <c r="B225">
        <v>47.5</v>
      </c>
    </row>
    <row r="226" spans="1:2" x14ac:dyDescent="0.15">
      <c r="A226">
        <v>1831</v>
      </c>
      <c r="B226">
        <v>52.3</v>
      </c>
    </row>
    <row r="227" spans="1:2" x14ac:dyDescent="0.15">
      <c r="A227">
        <v>1832</v>
      </c>
      <c r="B227">
        <v>37.9</v>
      </c>
    </row>
    <row r="228" spans="1:2" x14ac:dyDescent="0.15">
      <c r="A228">
        <v>1833</v>
      </c>
      <c r="B228">
        <v>17.399999999999999</v>
      </c>
    </row>
    <row r="229" spans="1:2" x14ac:dyDescent="0.15">
      <c r="A229">
        <v>1834</v>
      </c>
      <c r="B229">
        <v>10.3</v>
      </c>
    </row>
    <row r="230" spans="1:2" x14ac:dyDescent="0.15">
      <c r="A230">
        <v>1835</v>
      </c>
      <c r="B230">
        <v>24.2</v>
      </c>
    </row>
    <row r="231" spans="1:2" x14ac:dyDescent="0.15">
      <c r="A231">
        <v>1836</v>
      </c>
      <c r="B231">
        <v>49.3</v>
      </c>
    </row>
    <row r="232" spans="1:2" x14ac:dyDescent="0.15">
      <c r="A232">
        <v>1837</v>
      </c>
      <c r="B232">
        <v>66.3</v>
      </c>
    </row>
    <row r="233" spans="1:2" x14ac:dyDescent="0.15">
      <c r="A233">
        <v>1838</v>
      </c>
      <c r="B233">
        <v>77.8</v>
      </c>
    </row>
    <row r="234" spans="1:2" x14ac:dyDescent="0.15">
      <c r="A234">
        <v>1839</v>
      </c>
      <c r="B234">
        <v>82</v>
      </c>
    </row>
    <row r="235" spans="1:2" x14ac:dyDescent="0.15">
      <c r="A235">
        <v>1840</v>
      </c>
      <c r="B235">
        <v>63</v>
      </c>
    </row>
    <row r="236" spans="1:2" x14ac:dyDescent="0.15">
      <c r="A236">
        <v>1841</v>
      </c>
      <c r="B236">
        <v>39.299999999999997</v>
      </c>
    </row>
    <row r="237" spans="1:2" x14ac:dyDescent="0.15">
      <c r="A237">
        <v>1842</v>
      </c>
      <c r="B237">
        <v>32.9</v>
      </c>
    </row>
    <row r="238" spans="1:2" x14ac:dyDescent="0.15">
      <c r="A238">
        <v>1843</v>
      </c>
      <c r="B238">
        <v>25.2</v>
      </c>
    </row>
    <row r="239" spans="1:2" x14ac:dyDescent="0.15">
      <c r="A239">
        <v>1844</v>
      </c>
      <c r="B239">
        <v>18.100000000000001</v>
      </c>
    </row>
    <row r="240" spans="1:2" x14ac:dyDescent="0.15">
      <c r="A240">
        <v>1845</v>
      </c>
      <c r="B240">
        <v>14.6</v>
      </c>
    </row>
    <row r="241" spans="1:2" x14ac:dyDescent="0.15">
      <c r="A241">
        <v>1846</v>
      </c>
      <c r="B241">
        <v>28.2</v>
      </c>
    </row>
    <row r="242" spans="1:2" x14ac:dyDescent="0.15">
      <c r="A242">
        <v>1847</v>
      </c>
      <c r="B242">
        <v>46.5</v>
      </c>
    </row>
    <row r="243" spans="1:2" x14ac:dyDescent="0.15">
      <c r="A243">
        <v>1848</v>
      </c>
      <c r="B243">
        <v>58.4</v>
      </c>
    </row>
    <row r="244" spans="1:2" x14ac:dyDescent="0.15">
      <c r="A244">
        <v>1849</v>
      </c>
      <c r="B244">
        <v>69</v>
      </c>
    </row>
    <row r="245" spans="1:2" x14ac:dyDescent="0.15">
      <c r="A245">
        <v>1850</v>
      </c>
      <c r="B245">
        <v>75</v>
      </c>
    </row>
    <row r="246" spans="1:2" x14ac:dyDescent="0.15">
      <c r="A246">
        <v>1851</v>
      </c>
      <c r="B246">
        <v>76.400000000000006</v>
      </c>
    </row>
    <row r="247" spans="1:2" x14ac:dyDescent="0.15">
      <c r="A247">
        <v>1852</v>
      </c>
      <c r="B247">
        <v>58.7</v>
      </c>
    </row>
    <row r="248" spans="1:2" x14ac:dyDescent="0.15">
      <c r="A248">
        <v>1853</v>
      </c>
      <c r="B248">
        <v>37.4</v>
      </c>
    </row>
    <row r="249" spans="1:2" x14ac:dyDescent="0.15">
      <c r="A249">
        <v>1854</v>
      </c>
      <c r="B249">
        <v>31.8</v>
      </c>
    </row>
    <row r="250" spans="1:2" x14ac:dyDescent="0.15">
      <c r="A250">
        <v>1855</v>
      </c>
      <c r="B250">
        <v>23.6</v>
      </c>
    </row>
    <row r="251" spans="1:2" x14ac:dyDescent="0.15">
      <c r="A251">
        <v>1856</v>
      </c>
      <c r="B251">
        <v>13.5</v>
      </c>
    </row>
    <row r="252" spans="1:2" x14ac:dyDescent="0.15">
      <c r="A252">
        <v>1857</v>
      </c>
      <c r="B252">
        <v>6.4</v>
      </c>
    </row>
    <row r="253" spans="1:2" x14ac:dyDescent="0.15">
      <c r="A253">
        <v>1858</v>
      </c>
      <c r="B253">
        <v>21.1</v>
      </c>
    </row>
    <row r="254" spans="1:2" x14ac:dyDescent="0.15">
      <c r="A254">
        <v>1859</v>
      </c>
      <c r="B254">
        <v>42.9</v>
      </c>
    </row>
    <row r="255" spans="1:2" x14ac:dyDescent="0.15">
      <c r="A255">
        <v>1860</v>
      </c>
      <c r="B255">
        <v>56.8</v>
      </c>
    </row>
    <row r="256" spans="1:2" x14ac:dyDescent="0.15">
      <c r="A256">
        <v>1861</v>
      </c>
      <c r="B256">
        <v>66.8</v>
      </c>
    </row>
    <row r="257" spans="1:2" x14ac:dyDescent="0.15">
      <c r="A257">
        <v>1862</v>
      </c>
      <c r="B257">
        <v>70.900000000000006</v>
      </c>
    </row>
    <row r="258" spans="1:2" x14ac:dyDescent="0.15">
      <c r="A258">
        <v>1863</v>
      </c>
      <c r="B258">
        <v>54.5</v>
      </c>
    </row>
    <row r="259" spans="1:2" x14ac:dyDescent="0.15">
      <c r="A259">
        <v>1864</v>
      </c>
      <c r="B259">
        <v>34.200000000000003</v>
      </c>
    </row>
    <row r="260" spans="1:2" x14ac:dyDescent="0.15">
      <c r="A260">
        <v>1865</v>
      </c>
      <c r="B260">
        <v>29.7</v>
      </c>
    </row>
    <row r="261" spans="1:2" x14ac:dyDescent="0.15">
      <c r="A261">
        <v>1866</v>
      </c>
      <c r="B261">
        <v>23.2</v>
      </c>
    </row>
    <row r="262" spans="1:2" x14ac:dyDescent="0.15">
      <c r="A262">
        <v>1867</v>
      </c>
      <c r="B262">
        <v>15.5</v>
      </c>
    </row>
    <row r="263" spans="1:2" x14ac:dyDescent="0.15">
      <c r="A263">
        <v>1868</v>
      </c>
      <c r="B263">
        <v>12.2</v>
      </c>
    </row>
    <row r="264" spans="1:2" x14ac:dyDescent="0.15">
      <c r="A264">
        <v>1869</v>
      </c>
      <c r="B264">
        <v>30.8</v>
      </c>
    </row>
    <row r="265" spans="1:2" x14ac:dyDescent="0.15">
      <c r="A265">
        <v>1870</v>
      </c>
      <c r="B265">
        <v>55.6</v>
      </c>
    </row>
    <row r="266" spans="1:2" x14ac:dyDescent="0.15">
      <c r="A266">
        <v>1871</v>
      </c>
      <c r="B266">
        <v>69</v>
      </c>
    </row>
    <row r="267" spans="1:2" x14ac:dyDescent="0.15">
      <c r="A267">
        <v>1872</v>
      </c>
      <c r="B267">
        <v>77.599999999999994</v>
      </c>
    </row>
    <row r="268" spans="1:2" x14ac:dyDescent="0.15">
      <c r="A268">
        <v>1873</v>
      </c>
      <c r="B268">
        <v>79.8</v>
      </c>
    </row>
    <row r="269" spans="1:2" x14ac:dyDescent="0.15">
      <c r="A269">
        <v>1874</v>
      </c>
      <c r="B269">
        <v>59.1</v>
      </c>
    </row>
    <row r="270" spans="1:2" x14ac:dyDescent="0.15">
      <c r="A270">
        <v>1875</v>
      </c>
      <c r="B270">
        <v>34.4</v>
      </c>
    </row>
    <row r="271" spans="1:2" x14ac:dyDescent="0.15">
      <c r="A271">
        <v>1876</v>
      </c>
      <c r="B271">
        <v>26.3</v>
      </c>
    </row>
    <row r="272" spans="1:2" x14ac:dyDescent="0.15">
      <c r="A272">
        <v>1877</v>
      </c>
      <c r="B272">
        <v>17</v>
      </c>
    </row>
    <row r="273" spans="1:2" x14ac:dyDescent="0.15">
      <c r="A273">
        <v>1878</v>
      </c>
      <c r="B273">
        <v>5.7</v>
      </c>
    </row>
    <row r="274" spans="1:2" x14ac:dyDescent="0.15">
      <c r="A274">
        <v>1879</v>
      </c>
      <c r="B274">
        <v>-8.9</v>
      </c>
    </row>
    <row r="275" spans="1:2" x14ac:dyDescent="0.15">
      <c r="A275">
        <v>1880</v>
      </c>
      <c r="B275">
        <v>-10.7</v>
      </c>
    </row>
    <row r="276" spans="1:2" x14ac:dyDescent="0.15">
      <c r="A276">
        <v>1881</v>
      </c>
      <c r="B276">
        <v>11.1</v>
      </c>
    </row>
    <row r="277" spans="1:2" x14ac:dyDescent="0.15">
      <c r="A277">
        <v>1882</v>
      </c>
      <c r="B277">
        <v>30.6</v>
      </c>
    </row>
    <row r="278" spans="1:2" x14ac:dyDescent="0.15">
      <c r="A278">
        <v>1883</v>
      </c>
      <c r="B278">
        <v>41</v>
      </c>
    </row>
    <row r="279" spans="1:2" x14ac:dyDescent="0.15">
      <c r="A279">
        <v>1884</v>
      </c>
      <c r="B279">
        <v>50</v>
      </c>
    </row>
    <row r="280" spans="1:2" x14ac:dyDescent="0.15">
      <c r="A280">
        <v>1885</v>
      </c>
      <c r="B280">
        <v>54.5</v>
      </c>
    </row>
    <row r="281" spans="1:2" x14ac:dyDescent="0.15">
      <c r="A281">
        <v>1886</v>
      </c>
      <c r="B281">
        <v>40.1</v>
      </c>
    </row>
    <row r="282" spans="1:2" x14ac:dyDescent="0.15">
      <c r="A282">
        <v>1887</v>
      </c>
      <c r="B282">
        <v>20.3</v>
      </c>
    </row>
    <row r="283" spans="1:2" x14ac:dyDescent="0.15">
      <c r="A283">
        <v>1888</v>
      </c>
      <c r="B283">
        <v>12</v>
      </c>
    </row>
    <row r="284" spans="1:2" x14ac:dyDescent="0.15">
      <c r="A284">
        <v>1889</v>
      </c>
      <c r="B284">
        <v>-2.8</v>
      </c>
    </row>
    <row r="285" spans="1:2" x14ac:dyDescent="0.15">
      <c r="A285">
        <v>1890</v>
      </c>
      <c r="B285">
        <v>-10.1</v>
      </c>
    </row>
    <row r="286" spans="1:2" x14ac:dyDescent="0.15">
      <c r="A286">
        <v>1891</v>
      </c>
      <c r="B286">
        <v>8.4</v>
      </c>
    </row>
    <row r="287" spans="1:2" x14ac:dyDescent="0.15">
      <c r="A287">
        <v>1892</v>
      </c>
      <c r="B287">
        <v>32</v>
      </c>
    </row>
    <row r="288" spans="1:2" x14ac:dyDescent="0.15">
      <c r="A288">
        <v>1893</v>
      </c>
      <c r="B288">
        <v>49.3</v>
      </c>
    </row>
    <row r="289" spans="1:2" x14ac:dyDescent="0.15">
      <c r="A289">
        <v>1894</v>
      </c>
      <c r="B289">
        <v>63.6</v>
      </c>
    </row>
    <row r="290" spans="1:2" x14ac:dyDescent="0.15">
      <c r="A290">
        <v>1895</v>
      </c>
      <c r="B290">
        <v>71.8</v>
      </c>
    </row>
    <row r="291" spans="1:2" x14ac:dyDescent="0.15">
      <c r="A291">
        <v>1896</v>
      </c>
      <c r="B291">
        <v>72.7</v>
      </c>
    </row>
    <row r="292" spans="1:2" x14ac:dyDescent="0.15">
      <c r="A292">
        <v>1897</v>
      </c>
      <c r="B292">
        <v>53.1</v>
      </c>
    </row>
    <row r="293" spans="1:2" x14ac:dyDescent="0.15">
      <c r="A293">
        <v>1898</v>
      </c>
      <c r="B293">
        <v>30.9</v>
      </c>
    </row>
    <row r="294" spans="1:2" x14ac:dyDescent="0.15">
      <c r="A294">
        <v>1899</v>
      </c>
      <c r="B294">
        <v>24.6</v>
      </c>
    </row>
    <row r="295" spans="1:2" x14ac:dyDescent="0.15">
      <c r="A295">
        <v>1900</v>
      </c>
      <c r="B295">
        <v>16.5</v>
      </c>
    </row>
    <row r="296" spans="1:2" x14ac:dyDescent="0.15">
      <c r="A296">
        <v>1901</v>
      </c>
      <c r="B296">
        <v>5.3</v>
      </c>
    </row>
    <row r="297" spans="1:2" x14ac:dyDescent="0.15">
      <c r="A297">
        <v>1902</v>
      </c>
      <c r="B297">
        <v>-9.1999999999999993</v>
      </c>
    </row>
    <row r="298" spans="1:2" x14ac:dyDescent="0.15">
      <c r="A298">
        <v>1903</v>
      </c>
      <c r="B298">
        <v>-11.5</v>
      </c>
    </row>
    <row r="299" spans="1:2" x14ac:dyDescent="0.15">
      <c r="A299">
        <v>1904</v>
      </c>
      <c r="B299">
        <v>10.8</v>
      </c>
    </row>
    <row r="300" spans="1:2" x14ac:dyDescent="0.15">
      <c r="A300">
        <v>1905</v>
      </c>
      <c r="B300">
        <v>32.5</v>
      </c>
    </row>
    <row r="301" spans="1:2" x14ac:dyDescent="0.15">
      <c r="A301">
        <v>1906</v>
      </c>
      <c r="B301">
        <v>44.6</v>
      </c>
    </row>
    <row r="302" spans="1:2" x14ac:dyDescent="0.15">
      <c r="A302">
        <v>1907</v>
      </c>
      <c r="B302">
        <v>53.2</v>
      </c>
    </row>
    <row r="303" spans="1:2" x14ac:dyDescent="0.15">
      <c r="A303">
        <v>1908</v>
      </c>
      <c r="B303">
        <v>58.5</v>
      </c>
    </row>
    <row r="304" spans="1:2" x14ac:dyDescent="0.15">
      <c r="A304">
        <v>1909</v>
      </c>
      <c r="B304">
        <v>59.9</v>
      </c>
    </row>
    <row r="305" spans="1:2" x14ac:dyDescent="0.15">
      <c r="A305">
        <v>1910</v>
      </c>
      <c r="B305">
        <v>43.1</v>
      </c>
    </row>
    <row r="306" spans="1:2" x14ac:dyDescent="0.15">
      <c r="A306">
        <v>1911</v>
      </c>
      <c r="B306">
        <v>21.8</v>
      </c>
    </row>
    <row r="307" spans="1:2" x14ac:dyDescent="0.15">
      <c r="A307">
        <v>1912</v>
      </c>
      <c r="B307">
        <v>12</v>
      </c>
    </row>
    <row r="308" spans="1:2" x14ac:dyDescent="0.15">
      <c r="A308">
        <v>1913</v>
      </c>
      <c r="B308">
        <v>-5</v>
      </c>
    </row>
    <row r="309" spans="1:2" x14ac:dyDescent="0.15">
      <c r="A309">
        <v>1914</v>
      </c>
      <c r="B309">
        <v>-10.4</v>
      </c>
    </row>
    <row r="310" spans="1:2" x14ac:dyDescent="0.15">
      <c r="A310">
        <v>1915</v>
      </c>
      <c r="B310">
        <v>11.1</v>
      </c>
    </row>
    <row r="311" spans="1:2" x14ac:dyDescent="0.15">
      <c r="A311">
        <v>1916</v>
      </c>
      <c r="B311">
        <v>36.4</v>
      </c>
    </row>
    <row r="312" spans="1:2" x14ac:dyDescent="0.15">
      <c r="A312">
        <v>1917</v>
      </c>
      <c r="B312">
        <v>54.5</v>
      </c>
    </row>
    <row r="313" spans="1:2" x14ac:dyDescent="0.15">
      <c r="A313">
        <v>1918</v>
      </c>
      <c r="B313">
        <v>69.2</v>
      </c>
    </row>
    <row r="314" spans="1:2" x14ac:dyDescent="0.15">
      <c r="A314">
        <v>1919</v>
      </c>
      <c r="B314">
        <v>77.400000000000006</v>
      </c>
    </row>
    <row r="315" spans="1:2" x14ac:dyDescent="0.15">
      <c r="A315">
        <v>1920</v>
      </c>
      <c r="B315">
        <v>77.900000000000006</v>
      </c>
    </row>
    <row r="316" spans="1:2" x14ac:dyDescent="0.15">
      <c r="A316">
        <v>1921</v>
      </c>
      <c r="B316">
        <v>56.2</v>
      </c>
    </row>
    <row r="317" spans="1:2" x14ac:dyDescent="0.15">
      <c r="A317">
        <v>1922</v>
      </c>
      <c r="B317">
        <v>31.6</v>
      </c>
    </row>
    <row r="318" spans="1:2" x14ac:dyDescent="0.15">
      <c r="A318">
        <v>1923</v>
      </c>
      <c r="B318">
        <v>23.4</v>
      </c>
    </row>
    <row r="319" spans="1:2" x14ac:dyDescent="0.15">
      <c r="A319">
        <v>1924</v>
      </c>
      <c r="B319">
        <v>17.399999999999999</v>
      </c>
    </row>
    <row r="320" spans="1:2" x14ac:dyDescent="0.15">
      <c r="A320">
        <v>1925</v>
      </c>
      <c r="B320">
        <v>30.9</v>
      </c>
    </row>
    <row r="321" spans="1:2" x14ac:dyDescent="0.15">
      <c r="A321">
        <v>1926</v>
      </c>
      <c r="B321">
        <v>51.1</v>
      </c>
    </row>
    <row r="322" spans="1:2" x14ac:dyDescent="0.15">
      <c r="A322">
        <v>1927</v>
      </c>
      <c r="B322">
        <v>62.7</v>
      </c>
    </row>
    <row r="323" spans="1:2" x14ac:dyDescent="0.15">
      <c r="A323">
        <v>1928</v>
      </c>
      <c r="B323">
        <v>72</v>
      </c>
    </row>
    <row r="324" spans="1:2" x14ac:dyDescent="0.15">
      <c r="A324">
        <v>1929</v>
      </c>
      <c r="B324">
        <v>77.7</v>
      </c>
    </row>
    <row r="325" spans="1:2" x14ac:dyDescent="0.15">
      <c r="A325">
        <v>1930</v>
      </c>
      <c r="B325">
        <v>78</v>
      </c>
    </row>
    <row r="326" spans="1:2" x14ac:dyDescent="0.15">
      <c r="A326">
        <v>1931</v>
      </c>
      <c r="B326">
        <v>56.2</v>
      </c>
    </row>
    <row r="327" spans="1:2" x14ac:dyDescent="0.15">
      <c r="A327">
        <v>1932</v>
      </c>
      <c r="B327">
        <v>31.3</v>
      </c>
    </row>
    <row r="328" spans="1:2" x14ac:dyDescent="0.15">
      <c r="A328">
        <v>1933</v>
      </c>
      <c r="B328">
        <v>22.6</v>
      </c>
    </row>
    <row r="329" spans="1:2" x14ac:dyDescent="0.15">
      <c r="A329">
        <v>1934</v>
      </c>
      <c r="B329">
        <v>14.8</v>
      </c>
    </row>
    <row r="330" spans="1:2" x14ac:dyDescent="0.15">
      <c r="A330">
        <v>1935</v>
      </c>
      <c r="B330">
        <v>26.9</v>
      </c>
    </row>
    <row r="331" spans="1:2" x14ac:dyDescent="0.15">
      <c r="A331">
        <v>1936</v>
      </c>
      <c r="B331">
        <v>50</v>
      </c>
    </row>
    <row r="332" spans="1:2" x14ac:dyDescent="0.15">
      <c r="A332">
        <v>1937</v>
      </c>
      <c r="B332">
        <v>67.5</v>
      </c>
    </row>
    <row r="333" spans="1:2" x14ac:dyDescent="0.15">
      <c r="A333">
        <v>1938</v>
      </c>
      <c r="B333">
        <v>82.3</v>
      </c>
    </row>
    <row r="334" spans="1:2" x14ac:dyDescent="0.15">
      <c r="A334">
        <v>1939</v>
      </c>
      <c r="B334">
        <v>91.9</v>
      </c>
    </row>
    <row r="335" spans="1:2" x14ac:dyDescent="0.15">
      <c r="A335">
        <v>1940</v>
      </c>
      <c r="B335">
        <v>95.3</v>
      </c>
    </row>
    <row r="336" spans="1:2" x14ac:dyDescent="0.15">
      <c r="A336">
        <v>1941</v>
      </c>
      <c r="B336">
        <v>72.900000000000006</v>
      </c>
    </row>
    <row r="337" spans="1:2" x14ac:dyDescent="0.15">
      <c r="A337">
        <v>1942</v>
      </c>
      <c r="B337">
        <v>45.9</v>
      </c>
    </row>
    <row r="338" spans="1:2" x14ac:dyDescent="0.15">
      <c r="A338">
        <v>1943</v>
      </c>
      <c r="B338">
        <v>38.700000000000003</v>
      </c>
    </row>
    <row r="339" spans="1:2" x14ac:dyDescent="0.15">
      <c r="A339">
        <v>1944</v>
      </c>
      <c r="B339">
        <v>30.9</v>
      </c>
    </row>
    <row r="340" spans="1:2" x14ac:dyDescent="0.15">
      <c r="A340">
        <v>1945</v>
      </c>
      <c r="B340">
        <v>28</v>
      </c>
    </row>
    <row r="341" spans="1:2" x14ac:dyDescent="0.15">
      <c r="A341">
        <v>1946</v>
      </c>
      <c r="B341">
        <v>50.1</v>
      </c>
    </row>
    <row r="342" spans="1:2" x14ac:dyDescent="0.15">
      <c r="A342">
        <v>1947</v>
      </c>
      <c r="B342">
        <v>79.900000000000006</v>
      </c>
    </row>
    <row r="343" spans="1:2" x14ac:dyDescent="0.15">
      <c r="A343">
        <v>1948</v>
      </c>
      <c r="B343">
        <v>94.1</v>
      </c>
    </row>
    <row r="344" spans="1:2" x14ac:dyDescent="0.15">
      <c r="A344">
        <v>1949</v>
      </c>
      <c r="B344">
        <v>104.1</v>
      </c>
    </row>
    <row r="345" spans="1:2" x14ac:dyDescent="0.15">
      <c r="A345">
        <v>1950</v>
      </c>
      <c r="B345">
        <v>107.9</v>
      </c>
    </row>
    <row r="346" spans="1:2" x14ac:dyDescent="0.15">
      <c r="A346">
        <v>1951</v>
      </c>
      <c r="B346">
        <v>53.1</v>
      </c>
    </row>
    <row r="347" spans="1:2" x14ac:dyDescent="0.15">
      <c r="A347">
        <v>1952</v>
      </c>
      <c r="B347">
        <v>43.1</v>
      </c>
    </row>
    <row r="348" spans="1:2" x14ac:dyDescent="0.15">
      <c r="A348">
        <v>1953</v>
      </c>
      <c r="B348">
        <v>41.7</v>
      </c>
    </row>
    <row r="349" spans="1:2" x14ac:dyDescent="0.15">
      <c r="A349">
        <v>1954</v>
      </c>
      <c r="B349">
        <v>26</v>
      </c>
    </row>
    <row r="350" spans="1:2" x14ac:dyDescent="0.15">
      <c r="A350">
        <v>1955</v>
      </c>
      <c r="B350">
        <v>29.3</v>
      </c>
    </row>
    <row r="351" spans="1:2" x14ac:dyDescent="0.15">
      <c r="A351">
        <v>1956</v>
      </c>
      <c r="B351">
        <v>54.1</v>
      </c>
    </row>
    <row r="352" spans="1:2" x14ac:dyDescent="0.15">
      <c r="A352">
        <v>1957</v>
      </c>
      <c r="B352">
        <v>110.8</v>
      </c>
    </row>
    <row r="353" spans="1:2" x14ac:dyDescent="0.15">
      <c r="A353">
        <v>1958</v>
      </c>
      <c r="B353">
        <v>118.9</v>
      </c>
    </row>
    <row r="354" spans="1:2" x14ac:dyDescent="0.15">
      <c r="A354">
        <v>1959</v>
      </c>
      <c r="B354">
        <v>112.9</v>
      </c>
    </row>
    <row r="355" spans="1:2" x14ac:dyDescent="0.15">
      <c r="A355">
        <v>1960</v>
      </c>
      <c r="B355">
        <v>107.2</v>
      </c>
    </row>
    <row r="356" spans="1:2" x14ac:dyDescent="0.15">
      <c r="A356">
        <v>1961</v>
      </c>
      <c r="B356">
        <v>82</v>
      </c>
    </row>
    <row r="357" spans="1:2" x14ac:dyDescent="0.15">
      <c r="A357">
        <v>1962</v>
      </c>
      <c r="B357">
        <v>69.400000000000006</v>
      </c>
    </row>
    <row r="358" spans="1:2" x14ac:dyDescent="0.15">
      <c r="A358">
        <v>1963</v>
      </c>
      <c r="B358">
        <v>54.2</v>
      </c>
    </row>
    <row r="359" spans="1:2" x14ac:dyDescent="0.15">
      <c r="A359">
        <v>1964</v>
      </c>
      <c r="B359">
        <v>37.1</v>
      </c>
    </row>
    <row r="360" spans="1:2" x14ac:dyDescent="0.15">
      <c r="A360">
        <v>1965</v>
      </c>
      <c r="B360">
        <v>24.8</v>
      </c>
    </row>
    <row r="361" spans="1:2" x14ac:dyDescent="0.15">
      <c r="A361">
        <v>1966</v>
      </c>
      <c r="B361">
        <v>43.8</v>
      </c>
    </row>
    <row r="362" spans="1:2" x14ac:dyDescent="0.15">
      <c r="A362">
        <v>1967</v>
      </c>
      <c r="B362">
        <v>62.7</v>
      </c>
    </row>
    <row r="363" spans="1:2" x14ac:dyDescent="0.15">
      <c r="A363">
        <v>1968</v>
      </c>
      <c r="B363">
        <v>78</v>
      </c>
    </row>
    <row r="364" spans="1:2" x14ac:dyDescent="0.15">
      <c r="A364">
        <v>1969</v>
      </c>
      <c r="B364">
        <v>87.4</v>
      </c>
    </row>
    <row r="365" spans="1:2" x14ac:dyDescent="0.15">
      <c r="A365">
        <v>1970</v>
      </c>
      <c r="B365">
        <v>83.4</v>
      </c>
    </row>
    <row r="366" spans="1:2" x14ac:dyDescent="0.15">
      <c r="A366">
        <v>1971</v>
      </c>
      <c r="B366">
        <v>50.7</v>
      </c>
    </row>
    <row r="367" spans="1:2" x14ac:dyDescent="0.15">
      <c r="A367">
        <v>1972</v>
      </c>
      <c r="B367">
        <v>41.7</v>
      </c>
    </row>
    <row r="368" spans="1:2" x14ac:dyDescent="0.15">
      <c r="A368">
        <v>1973</v>
      </c>
      <c r="B368">
        <v>39.9</v>
      </c>
    </row>
    <row r="369" spans="1:2" x14ac:dyDescent="0.15">
      <c r="A369">
        <v>1974</v>
      </c>
      <c r="B369">
        <v>45.8</v>
      </c>
    </row>
    <row r="370" spans="1:2" x14ac:dyDescent="0.15">
      <c r="A370">
        <v>1975</v>
      </c>
      <c r="B370">
        <v>33.700000000000003</v>
      </c>
    </row>
    <row r="371" spans="1:2" x14ac:dyDescent="0.15">
      <c r="A371">
        <v>1976</v>
      </c>
      <c r="B371">
        <v>30.6</v>
      </c>
    </row>
    <row r="372" spans="1:2" x14ac:dyDescent="0.15">
      <c r="A372">
        <v>1977</v>
      </c>
      <c r="B372">
        <v>32.700000000000003</v>
      </c>
    </row>
    <row r="373" spans="1:2" x14ac:dyDescent="0.15">
      <c r="A373">
        <v>1978</v>
      </c>
      <c r="B373">
        <v>49.3</v>
      </c>
    </row>
    <row r="374" spans="1:2" x14ac:dyDescent="0.15">
      <c r="A374">
        <v>1979</v>
      </c>
      <c r="B374">
        <v>74.3</v>
      </c>
    </row>
    <row r="375" spans="1:2" x14ac:dyDescent="0.15">
      <c r="A375">
        <v>1980</v>
      </c>
      <c r="B375">
        <v>86.5</v>
      </c>
    </row>
    <row r="376" spans="1:2" x14ac:dyDescent="0.15">
      <c r="A376">
        <v>1981</v>
      </c>
      <c r="B376">
        <v>100.1</v>
      </c>
    </row>
    <row r="377" spans="1:2" x14ac:dyDescent="0.15">
      <c r="A377">
        <v>1982</v>
      </c>
      <c r="B377">
        <v>108.1</v>
      </c>
    </row>
    <row r="378" spans="1:2" x14ac:dyDescent="0.15">
      <c r="A378">
        <v>1983</v>
      </c>
      <c r="B378">
        <v>89.8</v>
      </c>
    </row>
    <row r="379" spans="1:2" x14ac:dyDescent="0.15">
      <c r="A379">
        <v>1984</v>
      </c>
      <c r="B379">
        <v>81</v>
      </c>
    </row>
    <row r="380" spans="1:2" x14ac:dyDescent="0.15">
      <c r="A380">
        <v>1985</v>
      </c>
      <c r="B380">
        <v>51.5</v>
      </c>
    </row>
    <row r="381" spans="1:2" x14ac:dyDescent="0.15">
      <c r="A381">
        <v>1986</v>
      </c>
      <c r="B381">
        <v>33.5</v>
      </c>
    </row>
    <row r="382" spans="1:2" x14ac:dyDescent="0.15">
      <c r="A382">
        <v>1987</v>
      </c>
      <c r="B382">
        <v>30.2</v>
      </c>
    </row>
    <row r="383" spans="1:2" x14ac:dyDescent="0.15">
      <c r="A383">
        <v>1988</v>
      </c>
      <c r="B383">
        <v>65.5</v>
      </c>
    </row>
    <row r="384" spans="1:2" x14ac:dyDescent="0.15">
      <c r="A384">
        <v>1989</v>
      </c>
      <c r="B384">
        <v>121.3</v>
      </c>
    </row>
    <row r="385" spans="1:2" x14ac:dyDescent="0.15">
      <c r="A385">
        <v>1990</v>
      </c>
      <c r="B385">
        <v>127.9</v>
      </c>
    </row>
    <row r="386" spans="1:2" x14ac:dyDescent="0.15">
      <c r="A386">
        <v>1991</v>
      </c>
      <c r="B386">
        <v>128.69999999999999</v>
      </c>
    </row>
    <row r="387" spans="1:2" x14ac:dyDescent="0.15">
      <c r="A387">
        <v>1992</v>
      </c>
      <c r="B387">
        <v>81.2</v>
      </c>
    </row>
    <row r="388" spans="1:2" x14ac:dyDescent="0.15">
      <c r="A388">
        <v>1993</v>
      </c>
      <c r="B388">
        <v>56.8</v>
      </c>
    </row>
    <row r="389" spans="1:2" x14ac:dyDescent="0.15">
      <c r="A389">
        <v>1994</v>
      </c>
      <c r="B389">
        <v>50.7</v>
      </c>
    </row>
    <row r="390" spans="1:2" x14ac:dyDescent="0.15">
      <c r="A390">
        <v>1995</v>
      </c>
      <c r="B390">
        <v>39.6</v>
      </c>
    </row>
    <row r="391" spans="1:2" x14ac:dyDescent="0.15">
      <c r="A391">
        <v>1996</v>
      </c>
      <c r="B391">
        <v>33.700000000000003</v>
      </c>
    </row>
    <row r="392" spans="1:2" x14ac:dyDescent="0.15">
      <c r="A392">
        <v>1997</v>
      </c>
      <c r="B392">
        <v>30.9</v>
      </c>
    </row>
    <row r="393" spans="1:2" x14ac:dyDescent="0.15">
      <c r="A393">
        <v>1998</v>
      </c>
      <c r="B393">
        <v>44.9</v>
      </c>
    </row>
    <row r="394" spans="1:2" x14ac:dyDescent="0.15">
      <c r="A394">
        <v>1999</v>
      </c>
      <c r="B394">
        <v>62.5</v>
      </c>
    </row>
    <row r="395" spans="1:2" x14ac:dyDescent="0.15">
      <c r="A395">
        <v>2000</v>
      </c>
      <c r="B395">
        <v>99.3</v>
      </c>
    </row>
    <row r="396" spans="1:2" x14ac:dyDescent="0.15">
      <c r="A396">
        <v>2001</v>
      </c>
      <c r="B396">
        <v>90.1</v>
      </c>
    </row>
    <row r="397" spans="1:2" x14ac:dyDescent="0.15">
      <c r="A397">
        <v>2002</v>
      </c>
      <c r="B397">
        <v>99</v>
      </c>
    </row>
    <row r="398" spans="1:2" x14ac:dyDescent="0.15">
      <c r="A398">
        <v>2003</v>
      </c>
      <c r="B398">
        <v>99.6</v>
      </c>
    </row>
    <row r="399" spans="1:2" x14ac:dyDescent="0.15">
      <c r="A399">
        <v>2004</v>
      </c>
      <c r="B399">
        <v>63.7</v>
      </c>
    </row>
    <row r="400" spans="1:2" x14ac:dyDescent="0.15">
      <c r="A400">
        <v>2005</v>
      </c>
      <c r="B400">
        <v>59.5</v>
      </c>
    </row>
    <row r="401" spans="1:2" x14ac:dyDescent="0.15">
      <c r="A401">
        <v>2006</v>
      </c>
      <c r="B401">
        <v>29.1</v>
      </c>
    </row>
  </sheetData>
  <phoneticPr fontId="1"/>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42"/>
  <sheetViews>
    <sheetView workbookViewId="0">
      <pane ySplit="2" topLeftCell="A105" activePane="bottomLeft" state="frozen"/>
      <selection pane="bottomLeft" activeCell="E90" sqref="E90"/>
    </sheetView>
  </sheetViews>
  <sheetFormatPr defaultRowHeight="13.5" x14ac:dyDescent="0.15"/>
  <sheetData>
    <row r="1" spans="1:38" x14ac:dyDescent="0.15">
      <c r="A1">
        <f>Main!C15</f>
        <v>1</v>
      </c>
    </row>
    <row r="2" spans="1:38" x14ac:dyDescent="0.15">
      <c r="B2" t="s">
        <v>418</v>
      </c>
      <c r="C2" t="s">
        <v>419</v>
      </c>
      <c r="D2" t="s">
        <v>84</v>
      </c>
      <c r="E2" t="s">
        <v>85</v>
      </c>
      <c r="F2" t="s">
        <v>86</v>
      </c>
      <c r="G2" t="s">
        <v>420</v>
      </c>
      <c r="H2" t="s">
        <v>421</v>
      </c>
      <c r="I2" t="s">
        <v>422</v>
      </c>
      <c r="J2" t="s">
        <v>423</v>
      </c>
      <c r="K2" t="s">
        <v>424</v>
      </c>
      <c r="L2" t="s">
        <v>425</v>
      </c>
      <c r="M2" t="s">
        <v>426</v>
      </c>
      <c r="N2" t="s">
        <v>427</v>
      </c>
      <c r="O2" t="s">
        <v>428</v>
      </c>
      <c r="P2" t="s">
        <v>429</v>
      </c>
      <c r="Q2" t="s">
        <v>430</v>
      </c>
      <c r="R2" t="s">
        <v>431</v>
      </c>
      <c r="S2" t="s">
        <v>432</v>
      </c>
      <c r="T2" t="s">
        <v>433</v>
      </c>
      <c r="U2" t="s">
        <v>434</v>
      </c>
      <c r="V2" t="s">
        <v>435</v>
      </c>
      <c r="W2" t="s">
        <v>436</v>
      </c>
      <c r="X2" t="s">
        <v>437</v>
      </c>
      <c r="Y2" t="s">
        <v>438</v>
      </c>
      <c r="Z2" t="s">
        <v>439</v>
      </c>
      <c r="AA2" t="s">
        <v>440</v>
      </c>
      <c r="AB2" t="s">
        <v>441</v>
      </c>
      <c r="AC2" t="s">
        <v>442</v>
      </c>
      <c r="AD2" t="s">
        <v>443</v>
      </c>
      <c r="AE2" t="s">
        <v>444</v>
      </c>
      <c r="AF2" t="s">
        <v>445</v>
      </c>
      <c r="AG2" t="s">
        <v>87</v>
      </c>
      <c r="AH2" t="s">
        <v>88</v>
      </c>
      <c r="AI2" t="s">
        <v>89</v>
      </c>
      <c r="AJ2" t="s">
        <v>90</v>
      </c>
      <c r="AK2" t="s">
        <v>91</v>
      </c>
      <c r="AL2" t="s">
        <v>446</v>
      </c>
    </row>
    <row r="3" spans="1:38" x14ac:dyDescent="0.15">
      <c r="A3" s="18"/>
      <c r="B3" s="18">
        <v>1.1294E-8</v>
      </c>
      <c r="C3" s="18">
        <v>2.5893000000000001E-9</v>
      </c>
      <c r="D3" s="18">
        <f>CHOOSE($A$1,ED!D3,'H10'!D3,AirDose!D3)</f>
        <v>1.5866</v>
      </c>
      <c r="E3" s="18">
        <f>CHOOSE($A$1,ED!E3,'H10'!E3,AirDose!E3)</f>
        <v>0</v>
      </c>
      <c r="F3" s="18">
        <f>CHOOSE($A$1,ED!F3,'H10'!F3,AirDose!F3)</f>
        <v>0</v>
      </c>
      <c r="G3" s="18">
        <f>CHOOSE($A$1,ED!G3,'H10'!G3,AirDose!G3)</f>
        <v>0</v>
      </c>
      <c r="H3" s="18">
        <f>CHOOSE($A$1,ED!H3,'H10'!H3,AirDose!H3)</f>
        <v>0</v>
      </c>
      <c r="I3" s="18">
        <f>CHOOSE($A$1,ED!I3,'H10'!I3,AirDose!I3)</f>
        <v>0</v>
      </c>
      <c r="J3" s="18">
        <f>CHOOSE($A$1,ED!J3,'H10'!J3,AirDose!J3)</f>
        <v>0</v>
      </c>
      <c r="K3" s="18">
        <f>CHOOSE($A$1,ED!K3,'H10'!K3,AirDose!K3)</f>
        <v>0</v>
      </c>
      <c r="L3" s="18">
        <f>CHOOSE($A$1,ED!L3,'H10'!L3,AirDose!L3)</f>
        <v>0</v>
      </c>
      <c r="M3" s="18">
        <f>CHOOSE($A$1,ED!M3,'H10'!M3,AirDose!M3)</f>
        <v>0</v>
      </c>
      <c r="N3" s="18">
        <f>CHOOSE($A$1,ED!N3,'H10'!N3,AirDose!N3)</f>
        <v>0</v>
      </c>
      <c r="O3" s="18">
        <f>CHOOSE($A$1,ED!O3,'H10'!O3,AirDose!O3)</f>
        <v>0</v>
      </c>
      <c r="P3" s="18">
        <f>CHOOSE($A$1,ED!P3,'H10'!P3,AirDose!P3)</f>
        <v>0</v>
      </c>
      <c r="Q3" s="18">
        <f>CHOOSE($A$1,ED!Q3,'H10'!Q3,AirDose!Q3)</f>
        <v>0</v>
      </c>
      <c r="R3" s="18">
        <f>CHOOSE($A$1,ED!R3,'H10'!R3,AirDose!R3)</f>
        <v>0</v>
      </c>
      <c r="S3" s="18">
        <f>CHOOSE($A$1,ED!S3,'H10'!S3,AirDose!S3)</f>
        <v>0</v>
      </c>
      <c r="T3" s="18">
        <f>CHOOSE($A$1,ED!T3,'H10'!T3,AirDose!T3)</f>
        <v>0</v>
      </c>
      <c r="U3" s="18">
        <f>CHOOSE($A$1,ED!U3,'H10'!U3,AirDose!U3)</f>
        <v>0</v>
      </c>
      <c r="V3" s="18">
        <f>CHOOSE($A$1,ED!V3,'H10'!V3,AirDose!V3)</f>
        <v>0</v>
      </c>
      <c r="W3" s="18">
        <f>CHOOSE($A$1,ED!W3,'H10'!W3,AirDose!W3)</f>
        <v>0</v>
      </c>
      <c r="X3" s="18">
        <f>CHOOSE($A$1,ED!X3,'H10'!X3,AirDose!X3)</f>
        <v>0</v>
      </c>
      <c r="Y3" s="18">
        <f>CHOOSE($A$1,ED!Y3,'H10'!Y3,AirDose!Y3)</f>
        <v>0</v>
      </c>
      <c r="Z3" s="18">
        <f>CHOOSE($A$1,ED!Z3,'H10'!Z3,AirDose!Z3)</f>
        <v>0</v>
      </c>
      <c r="AA3" s="18">
        <f>CHOOSE($A$1,ED!AA3,'H10'!AA3,AirDose!AA3)</f>
        <v>0</v>
      </c>
      <c r="AB3" s="18">
        <f>CHOOSE($A$1,ED!AB3,'H10'!AB3,AirDose!AB3)</f>
        <v>0</v>
      </c>
      <c r="AC3" s="18">
        <f>CHOOSE($A$1,ED!AC3,'H10'!AC3,AirDose!AC3)</f>
        <v>0</v>
      </c>
      <c r="AD3" s="18">
        <f>CHOOSE($A$1,ED!AD3,'H10'!AD3,AirDose!AD3)</f>
        <v>0</v>
      </c>
      <c r="AE3" s="18">
        <f>CHOOSE($A$1,ED!AE3,'H10'!AE3,AirDose!AE3)</f>
        <v>0</v>
      </c>
      <c r="AF3" s="18">
        <f>CHOOSE($A$1,ED!AF3,'H10'!AF3,AirDose!AF3)</f>
        <v>0</v>
      </c>
      <c r="AG3" s="18">
        <f>CHOOSE($A$1,ED!AG3,'H10'!AG3,AirDose!AG3)</f>
        <v>85.2</v>
      </c>
      <c r="AH3" s="18">
        <f>CHOOSE($A$1,ED!AH3,'H10'!AH3,AirDose!AH3)</f>
        <v>78.7</v>
      </c>
      <c r="AI3" s="18">
        <f>CHOOSE($A$1,ED!AI3,'H10'!AI3,AirDose!AI3)</f>
        <v>0</v>
      </c>
      <c r="AJ3" s="18">
        <f>CHOOSE($A$1,ED!AJ3,'H10'!AJ3,AirDose!AJ3)</f>
        <v>1.39</v>
      </c>
      <c r="AK3" s="18">
        <f>CHOOSE($A$1,ED!AK3,'H10'!AK3,AirDose!AK3)</f>
        <v>0</v>
      </c>
    </row>
    <row r="4" spans="1:38" x14ac:dyDescent="0.15">
      <c r="A4" s="18"/>
      <c r="B4" s="18">
        <v>1.4219E-8</v>
      </c>
      <c r="C4" s="18">
        <v>3.2596999999999998E-9</v>
      </c>
      <c r="D4" s="18">
        <f>CHOOSE($A$1,ED!D4,'H10'!D4,AirDose!D4)</f>
        <v>1.6368</v>
      </c>
      <c r="E4" s="18">
        <f>CHOOSE($A$1,ED!E4,'H10'!E4,AirDose!E4)</f>
        <v>0</v>
      </c>
      <c r="F4" s="18">
        <f>CHOOSE($A$1,ED!F4,'H10'!F4,AirDose!F4)</f>
        <v>0</v>
      </c>
      <c r="G4" s="18">
        <f>CHOOSE($A$1,ED!G4,'H10'!G4,AirDose!G4)</f>
        <v>0</v>
      </c>
      <c r="H4" s="18">
        <f>CHOOSE($A$1,ED!H4,'H10'!H4,AirDose!H4)</f>
        <v>0</v>
      </c>
      <c r="I4" s="18">
        <f>CHOOSE($A$1,ED!I4,'H10'!I4,AirDose!I4)</f>
        <v>0</v>
      </c>
      <c r="J4" s="18">
        <f>CHOOSE($A$1,ED!J4,'H10'!J4,AirDose!J4)</f>
        <v>0</v>
      </c>
      <c r="K4" s="18">
        <f>CHOOSE($A$1,ED!K4,'H10'!K4,AirDose!K4)</f>
        <v>0</v>
      </c>
      <c r="L4" s="18">
        <f>CHOOSE($A$1,ED!L4,'H10'!L4,AirDose!L4)</f>
        <v>0</v>
      </c>
      <c r="M4" s="18">
        <f>CHOOSE($A$1,ED!M4,'H10'!M4,AirDose!M4)</f>
        <v>0</v>
      </c>
      <c r="N4" s="18">
        <f>CHOOSE($A$1,ED!N4,'H10'!N4,AirDose!N4)</f>
        <v>0</v>
      </c>
      <c r="O4" s="18">
        <f>CHOOSE($A$1,ED!O4,'H10'!O4,AirDose!O4)</f>
        <v>0</v>
      </c>
      <c r="P4" s="18">
        <f>CHOOSE($A$1,ED!P4,'H10'!P4,AirDose!P4)</f>
        <v>0</v>
      </c>
      <c r="Q4" s="18">
        <f>CHOOSE($A$1,ED!Q4,'H10'!Q4,AirDose!Q4)</f>
        <v>0</v>
      </c>
      <c r="R4" s="18">
        <f>CHOOSE($A$1,ED!R4,'H10'!R4,AirDose!R4)</f>
        <v>0</v>
      </c>
      <c r="S4" s="18">
        <f>CHOOSE($A$1,ED!S4,'H10'!S4,AirDose!S4)</f>
        <v>0</v>
      </c>
      <c r="T4" s="18">
        <f>CHOOSE($A$1,ED!T4,'H10'!T4,AirDose!T4)</f>
        <v>0</v>
      </c>
      <c r="U4" s="18">
        <f>CHOOSE($A$1,ED!U4,'H10'!U4,AirDose!U4)</f>
        <v>0</v>
      </c>
      <c r="V4" s="18">
        <f>CHOOSE($A$1,ED!V4,'H10'!V4,AirDose!V4)</f>
        <v>0</v>
      </c>
      <c r="W4" s="18">
        <f>CHOOSE($A$1,ED!W4,'H10'!W4,AirDose!W4)</f>
        <v>0</v>
      </c>
      <c r="X4" s="18">
        <f>CHOOSE($A$1,ED!X4,'H10'!X4,AirDose!X4)</f>
        <v>0</v>
      </c>
      <c r="Y4" s="18">
        <f>CHOOSE($A$1,ED!Y4,'H10'!Y4,AirDose!Y4)</f>
        <v>0</v>
      </c>
      <c r="Z4" s="18">
        <f>CHOOSE($A$1,ED!Z4,'H10'!Z4,AirDose!Z4)</f>
        <v>0</v>
      </c>
      <c r="AA4" s="18">
        <f>CHOOSE($A$1,ED!AA4,'H10'!AA4,AirDose!AA4)</f>
        <v>0</v>
      </c>
      <c r="AB4" s="18">
        <f>CHOOSE($A$1,ED!AB4,'H10'!AB4,AirDose!AB4)</f>
        <v>0</v>
      </c>
      <c r="AC4" s="18">
        <f>CHOOSE($A$1,ED!AC4,'H10'!AC4,AirDose!AC4)</f>
        <v>0</v>
      </c>
      <c r="AD4" s="18">
        <f>CHOOSE($A$1,ED!AD4,'H10'!AD4,AirDose!AD4)</f>
        <v>0</v>
      </c>
      <c r="AE4" s="18">
        <f>CHOOSE($A$1,ED!AE4,'H10'!AE4,AirDose!AE4)</f>
        <v>0</v>
      </c>
      <c r="AF4" s="18">
        <f>CHOOSE($A$1,ED!AF4,'H10'!AF4,AirDose!AF4)</f>
        <v>0</v>
      </c>
      <c r="AG4" s="18">
        <f>CHOOSE($A$1,ED!AG4,'H10'!AG4,AirDose!AG4)</f>
        <v>85.2</v>
      </c>
      <c r="AH4" s="18">
        <f>CHOOSE($A$1,ED!AH4,'H10'!AH4,AirDose!AH4)</f>
        <v>78.7</v>
      </c>
      <c r="AI4" s="18">
        <f>CHOOSE($A$1,ED!AI4,'H10'!AI4,AirDose!AI4)</f>
        <v>0</v>
      </c>
      <c r="AJ4" s="18">
        <f>CHOOSE($A$1,ED!AJ4,'H10'!AJ4,AirDose!AJ4)</f>
        <v>1.39</v>
      </c>
      <c r="AK4" s="18">
        <f>CHOOSE($A$1,ED!AK4,'H10'!AK4,AirDose!AK4)</f>
        <v>0</v>
      </c>
    </row>
    <row r="5" spans="1:38" x14ac:dyDescent="0.15">
      <c r="A5" s="18"/>
      <c r="B5" s="18">
        <v>1.7900999999999999E-8</v>
      </c>
      <c r="C5" s="18">
        <v>4.1037000000000002E-9</v>
      </c>
      <c r="D5" s="18">
        <f>CHOOSE($A$1,ED!D5,'H10'!D5,AirDose!D5)</f>
        <v>1.6871</v>
      </c>
      <c r="E5" s="18">
        <f>CHOOSE($A$1,ED!E5,'H10'!E5,AirDose!E5)</f>
        <v>0</v>
      </c>
      <c r="F5" s="18">
        <f>CHOOSE($A$1,ED!F5,'H10'!F5,AirDose!F5)</f>
        <v>0</v>
      </c>
      <c r="G5" s="18">
        <f>CHOOSE($A$1,ED!G5,'H10'!G5,AirDose!G5)</f>
        <v>0</v>
      </c>
      <c r="H5" s="18">
        <f>CHOOSE($A$1,ED!H5,'H10'!H5,AirDose!H5)</f>
        <v>0</v>
      </c>
      <c r="I5" s="18">
        <f>CHOOSE($A$1,ED!I5,'H10'!I5,AirDose!I5)</f>
        <v>0</v>
      </c>
      <c r="J5" s="18">
        <f>CHOOSE($A$1,ED!J5,'H10'!J5,AirDose!J5)</f>
        <v>0</v>
      </c>
      <c r="K5" s="18">
        <f>CHOOSE($A$1,ED!K5,'H10'!K5,AirDose!K5)</f>
        <v>0</v>
      </c>
      <c r="L5" s="18">
        <f>CHOOSE($A$1,ED!L5,'H10'!L5,AirDose!L5)</f>
        <v>0</v>
      </c>
      <c r="M5" s="18">
        <f>CHOOSE($A$1,ED!M5,'H10'!M5,AirDose!M5)</f>
        <v>0</v>
      </c>
      <c r="N5" s="18">
        <f>CHOOSE($A$1,ED!N5,'H10'!N5,AirDose!N5)</f>
        <v>0</v>
      </c>
      <c r="O5" s="18">
        <f>CHOOSE($A$1,ED!O5,'H10'!O5,AirDose!O5)</f>
        <v>0</v>
      </c>
      <c r="P5" s="18">
        <f>CHOOSE($A$1,ED!P5,'H10'!P5,AirDose!P5)</f>
        <v>0</v>
      </c>
      <c r="Q5" s="18">
        <f>CHOOSE($A$1,ED!Q5,'H10'!Q5,AirDose!Q5)</f>
        <v>0</v>
      </c>
      <c r="R5" s="18">
        <f>CHOOSE($A$1,ED!R5,'H10'!R5,AirDose!R5)</f>
        <v>0</v>
      </c>
      <c r="S5" s="18">
        <f>CHOOSE($A$1,ED!S5,'H10'!S5,AirDose!S5)</f>
        <v>0</v>
      </c>
      <c r="T5" s="18">
        <f>CHOOSE($A$1,ED!T5,'H10'!T5,AirDose!T5)</f>
        <v>0</v>
      </c>
      <c r="U5" s="18">
        <f>CHOOSE($A$1,ED!U5,'H10'!U5,AirDose!U5)</f>
        <v>0</v>
      </c>
      <c r="V5" s="18">
        <f>CHOOSE($A$1,ED!V5,'H10'!V5,AirDose!V5)</f>
        <v>0</v>
      </c>
      <c r="W5" s="18">
        <f>CHOOSE($A$1,ED!W5,'H10'!W5,AirDose!W5)</f>
        <v>0</v>
      </c>
      <c r="X5" s="18">
        <f>CHOOSE($A$1,ED!X5,'H10'!X5,AirDose!X5)</f>
        <v>0</v>
      </c>
      <c r="Y5" s="18">
        <f>CHOOSE($A$1,ED!Y5,'H10'!Y5,AirDose!Y5)</f>
        <v>0</v>
      </c>
      <c r="Z5" s="18">
        <f>CHOOSE($A$1,ED!Z5,'H10'!Z5,AirDose!Z5)</f>
        <v>0</v>
      </c>
      <c r="AA5" s="18">
        <f>CHOOSE($A$1,ED!AA5,'H10'!AA5,AirDose!AA5)</f>
        <v>0</v>
      </c>
      <c r="AB5" s="18">
        <f>CHOOSE($A$1,ED!AB5,'H10'!AB5,AirDose!AB5)</f>
        <v>0</v>
      </c>
      <c r="AC5" s="18">
        <f>CHOOSE($A$1,ED!AC5,'H10'!AC5,AirDose!AC5)</f>
        <v>0</v>
      </c>
      <c r="AD5" s="18">
        <f>CHOOSE($A$1,ED!AD5,'H10'!AD5,AirDose!AD5)</f>
        <v>0</v>
      </c>
      <c r="AE5" s="18">
        <f>CHOOSE($A$1,ED!AE5,'H10'!AE5,AirDose!AE5)</f>
        <v>0</v>
      </c>
      <c r="AF5" s="18">
        <f>CHOOSE($A$1,ED!AF5,'H10'!AF5,AirDose!AF5)</f>
        <v>0</v>
      </c>
      <c r="AG5" s="18">
        <f>CHOOSE($A$1,ED!AG5,'H10'!AG5,AirDose!AG5)</f>
        <v>85.2</v>
      </c>
      <c r="AH5" s="18">
        <f>CHOOSE($A$1,ED!AH5,'H10'!AH5,AirDose!AH5)</f>
        <v>78.7</v>
      </c>
      <c r="AI5" s="18">
        <f>CHOOSE($A$1,ED!AI5,'H10'!AI5,AirDose!AI5)</f>
        <v>0</v>
      </c>
      <c r="AJ5" s="18">
        <f>CHOOSE($A$1,ED!AJ5,'H10'!AJ5,AirDose!AJ5)</f>
        <v>1.39</v>
      </c>
      <c r="AK5" s="18">
        <f>CHOOSE($A$1,ED!AK5,'H10'!AK5,AirDose!AK5)</f>
        <v>0</v>
      </c>
    </row>
    <row r="6" spans="1:38" x14ac:dyDescent="0.15">
      <c r="A6" s="18"/>
      <c r="B6" s="18">
        <v>2.2536000000000001E-8</v>
      </c>
      <c r="C6" s="18">
        <v>5.1663000000000002E-9</v>
      </c>
      <c r="D6" s="18">
        <f>CHOOSE($A$1,ED!D6,'H10'!D6,AirDose!D6)</f>
        <v>1.7374000000000001</v>
      </c>
      <c r="E6" s="18">
        <f>CHOOSE($A$1,ED!E6,'H10'!E6,AirDose!E6)</f>
        <v>0</v>
      </c>
      <c r="F6" s="18">
        <f>CHOOSE($A$1,ED!F6,'H10'!F6,AirDose!F6)</f>
        <v>0</v>
      </c>
      <c r="G6" s="18">
        <f>CHOOSE($A$1,ED!G6,'H10'!G6,AirDose!G6)</f>
        <v>0</v>
      </c>
      <c r="H6" s="18">
        <f>CHOOSE($A$1,ED!H6,'H10'!H6,AirDose!H6)</f>
        <v>0</v>
      </c>
      <c r="I6" s="18">
        <f>CHOOSE($A$1,ED!I6,'H10'!I6,AirDose!I6)</f>
        <v>0</v>
      </c>
      <c r="J6" s="18">
        <f>CHOOSE($A$1,ED!J6,'H10'!J6,AirDose!J6)</f>
        <v>0</v>
      </c>
      <c r="K6" s="18">
        <f>CHOOSE($A$1,ED!K6,'H10'!K6,AirDose!K6)</f>
        <v>0</v>
      </c>
      <c r="L6" s="18">
        <f>CHOOSE($A$1,ED!L6,'H10'!L6,AirDose!L6)</f>
        <v>0</v>
      </c>
      <c r="M6" s="18">
        <f>CHOOSE($A$1,ED!M6,'H10'!M6,AirDose!M6)</f>
        <v>0</v>
      </c>
      <c r="N6" s="18">
        <f>CHOOSE($A$1,ED!N6,'H10'!N6,AirDose!N6)</f>
        <v>0</v>
      </c>
      <c r="O6" s="18">
        <f>CHOOSE($A$1,ED!O6,'H10'!O6,AirDose!O6)</f>
        <v>0</v>
      </c>
      <c r="P6" s="18">
        <f>CHOOSE($A$1,ED!P6,'H10'!P6,AirDose!P6)</f>
        <v>0</v>
      </c>
      <c r="Q6" s="18">
        <f>CHOOSE($A$1,ED!Q6,'H10'!Q6,AirDose!Q6)</f>
        <v>0</v>
      </c>
      <c r="R6" s="18">
        <f>CHOOSE($A$1,ED!R6,'H10'!R6,AirDose!R6)</f>
        <v>0</v>
      </c>
      <c r="S6" s="18">
        <f>CHOOSE($A$1,ED!S6,'H10'!S6,AirDose!S6)</f>
        <v>0</v>
      </c>
      <c r="T6" s="18">
        <f>CHOOSE($A$1,ED!T6,'H10'!T6,AirDose!T6)</f>
        <v>0</v>
      </c>
      <c r="U6" s="18">
        <f>CHOOSE($A$1,ED!U6,'H10'!U6,AirDose!U6)</f>
        <v>0</v>
      </c>
      <c r="V6" s="18">
        <f>CHOOSE($A$1,ED!V6,'H10'!V6,AirDose!V6)</f>
        <v>0</v>
      </c>
      <c r="W6" s="18">
        <f>CHOOSE($A$1,ED!W6,'H10'!W6,AirDose!W6)</f>
        <v>0</v>
      </c>
      <c r="X6" s="18">
        <f>CHOOSE($A$1,ED!X6,'H10'!X6,AirDose!X6)</f>
        <v>0</v>
      </c>
      <c r="Y6" s="18">
        <f>CHOOSE($A$1,ED!Y6,'H10'!Y6,AirDose!Y6)</f>
        <v>0</v>
      </c>
      <c r="Z6" s="18">
        <f>CHOOSE($A$1,ED!Z6,'H10'!Z6,AirDose!Z6)</f>
        <v>0</v>
      </c>
      <c r="AA6" s="18">
        <f>CHOOSE($A$1,ED!AA6,'H10'!AA6,AirDose!AA6)</f>
        <v>0</v>
      </c>
      <c r="AB6" s="18">
        <f>CHOOSE($A$1,ED!AB6,'H10'!AB6,AirDose!AB6)</f>
        <v>0</v>
      </c>
      <c r="AC6" s="18">
        <f>CHOOSE($A$1,ED!AC6,'H10'!AC6,AirDose!AC6)</f>
        <v>0</v>
      </c>
      <c r="AD6" s="18">
        <f>CHOOSE($A$1,ED!AD6,'H10'!AD6,AirDose!AD6)</f>
        <v>0</v>
      </c>
      <c r="AE6" s="18">
        <f>CHOOSE($A$1,ED!AE6,'H10'!AE6,AirDose!AE6)</f>
        <v>0</v>
      </c>
      <c r="AF6" s="18">
        <f>CHOOSE($A$1,ED!AF6,'H10'!AF6,AirDose!AF6)</f>
        <v>0</v>
      </c>
      <c r="AG6" s="18">
        <f>CHOOSE($A$1,ED!AG6,'H10'!AG6,AirDose!AG6)</f>
        <v>85.2</v>
      </c>
      <c r="AH6" s="18">
        <f>CHOOSE($A$1,ED!AH6,'H10'!AH6,AirDose!AH6)</f>
        <v>78.7</v>
      </c>
      <c r="AI6" s="18">
        <f>CHOOSE($A$1,ED!AI6,'H10'!AI6,AirDose!AI6)</f>
        <v>0</v>
      </c>
      <c r="AJ6" s="18">
        <f>CHOOSE($A$1,ED!AJ6,'H10'!AJ6,AirDose!AJ6)</f>
        <v>1.39</v>
      </c>
      <c r="AK6" s="18">
        <f>CHOOSE($A$1,ED!AK6,'H10'!AK6,AirDose!AK6)</f>
        <v>0</v>
      </c>
    </row>
    <row r="7" spans="1:38" x14ac:dyDescent="0.15">
      <c r="A7" s="18"/>
      <c r="B7" s="18">
        <v>2.8371E-8</v>
      </c>
      <c r="C7" s="18">
        <v>6.5039000000000003E-9</v>
      </c>
      <c r="D7" s="18">
        <f>CHOOSE($A$1,ED!D7,'H10'!D7,AirDose!D7)</f>
        <v>1.8056000000000001</v>
      </c>
      <c r="E7" s="18">
        <f>CHOOSE($A$1,ED!E7,'H10'!E7,AirDose!E7)</f>
        <v>0</v>
      </c>
      <c r="F7" s="18">
        <f>CHOOSE($A$1,ED!F7,'H10'!F7,AirDose!F7)</f>
        <v>0</v>
      </c>
      <c r="G7" s="18">
        <f>CHOOSE($A$1,ED!G7,'H10'!G7,AirDose!G7)</f>
        <v>0</v>
      </c>
      <c r="H7" s="18">
        <f>CHOOSE($A$1,ED!H7,'H10'!H7,AirDose!H7)</f>
        <v>0</v>
      </c>
      <c r="I7" s="18">
        <f>CHOOSE($A$1,ED!I7,'H10'!I7,AirDose!I7)</f>
        <v>0</v>
      </c>
      <c r="J7" s="18">
        <f>CHOOSE($A$1,ED!J7,'H10'!J7,AirDose!J7)</f>
        <v>0</v>
      </c>
      <c r="K7" s="18">
        <f>CHOOSE($A$1,ED!K7,'H10'!K7,AirDose!K7)</f>
        <v>0</v>
      </c>
      <c r="L7" s="18">
        <f>CHOOSE($A$1,ED!L7,'H10'!L7,AirDose!L7)</f>
        <v>0</v>
      </c>
      <c r="M7" s="18">
        <f>CHOOSE($A$1,ED!M7,'H10'!M7,AirDose!M7)</f>
        <v>0</v>
      </c>
      <c r="N7" s="18">
        <f>CHOOSE($A$1,ED!N7,'H10'!N7,AirDose!N7)</f>
        <v>0</v>
      </c>
      <c r="O7" s="18">
        <f>CHOOSE($A$1,ED!O7,'H10'!O7,AirDose!O7)</f>
        <v>0</v>
      </c>
      <c r="P7" s="18">
        <f>CHOOSE($A$1,ED!P7,'H10'!P7,AirDose!P7)</f>
        <v>0</v>
      </c>
      <c r="Q7" s="18">
        <f>CHOOSE($A$1,ED!Q7,'H10'!Q7,AirDose!Q7)</f>
        <v>0</v>
      </c>
      <c r="R7" s="18">
        <f>CHOOSE($A$1,ED!R7,'H10'!R7,AirDose!R7)</f>
        <v>0</v>
      </c>
      <c r="S7" s="18">
        <f>CHOOSE($A$1,ED!S7,'H10'!S7,AirDose!S7)</f>
        <v>0</v>
      </c>
      <c r="T7" s="18">
        <f>CHOOSE($A$1,ED!T7,'H10'!T7,AirDose!T7)</f>
        <v>0</v>
      </c>
      <c r="U7" s="18">
        <f>CHOOSE($A$1,ED!U7,'H10'!U7,AirDose!U7)</f>
        <v>0</v>
      </c>
      <c r="V7" s="18">
        <f>CHOOSE($A$1,ED!V7,'H10'!V7,AirDose!V7)</f>
        <v>0</v>
      </c>
      <c r="W7" s="18">
        <f>CHOOSE($A$1,ED!W7,'H10'!W7,AirDose!W7)</f>
        <v>0</v>
      </c>
      <c r="X7" s="18">
        <f>CHOOSE($A$1,ED!X7,'H10'!X7,AirDose!X7)</f>
        <v>0</v>
      </c>
      <c r="Y7" s="18">
        <f>CHOOSE($A$1,ED!Y7,'H10'!Y7,AirDose!Y7)</f>
        <v>0</v>
      </c>
      <c r="Z7" s="18">
        <f>CHOOSE($A$1,ED!Z7,'H10'!Z7,AirDose!Z7)</f>
        <v>0</v>
      </c>
      <c r="AA7" s="18">
        <f>CHOOSE($A$1,ED!AA7,'H10'!AA7,AirDose!AA7)</f>
        <v>0</v>
      </c>
      <c r="AB7" s="18">
        <f>CHOOSE($A$1,ED!AB7,'H10'!AB7,AirDose!AB7)</f>
        <v>0</v>
      </c>
      <c r="AC7" s="18">
        <f>CHOOSE($A$1,ED!AC7,'H10'!AC7,AirDose!AC7)</f>
        <v>0</v>
      </c>
      <c r="AD7" s="18">
        <f>CHOOSE($A$1,ED!AD7,'H10'!AD7,AirDose!AD7)</f>
        <v>0</v>
      </c>
      <c r="AE7" s="18">
        <f>CHOOSE($A$1,ED!AE7,'H10'!AE7,AirDose!AE7)</f>
        <v>0</v>
      </c>
      <c r="AF7" s="18">
        <f>CHOOSE($A$1,ED!AF7,'H10'!AF7,AirDose!AF7)</f>
        <v>0</v>
      </c>
      <c r="AG7" s="18">
        <f>CHOOSE($A$1,ED!AG7,'H10'!AG7,AirDose!AG7)</f>
        <v>85.2</v>
      </c>
      <c r="AH7" s="18">
        <f>CHOOSE($A$1,ED!AH7,'H10'!AH7,AirDose!AH7)</f>
        <v>78.7</v>
      </c>
      <c r="AI7" s="18">
        <f>CHOOSE($A$1,ED!AI7,'H10'!AI7,AirDose!AI7)</f>
        <v>0</v>
      </c>
      <c r="AJ7" s="18">
        <f>CHOOSE($A$1,ED!AJ7,'H10'!AJ7,AirDose!AJ7)</f>
        <v>1.39</v>
      </c>
      <c r="AK7" s="18">
        <f>CHOOSE($A$1,ED!AK7,'H10'!AK7,AirDose!AK7)</f>
        <v>0</v>
      </c>
    </row>
    <row r="8" spans="1:38" x14ac:dyDescent="0.15">
      <c r="A8" s="18"/>
      <c r="B8" s="18">
        <v>3.5717000000000001E-8</v>
      </c>
      <c r="C8" s="18">
        <v>8.1880000000000003E-9</v>
      </c>
      <c r="D8" s="18">
        <f>CHOOSE($A$1,ED!D8,'H10'!D8,AirDose!D8)</f>
        <v>1.8887</v>
      </c>
      <c r="E8" s="18">
        <f>CHOOSE($A$1,ED!E8,'H10'!E8,AirDose!E8)</f>
        <v>0</v>
      </c>
      <c r="F8" s="18">
        <f>CHOOSE($A$1,ED!F8,'H10'!F8,AirDose!F8)</f>
        <v>0</v>
      </c>
      <c r="G8" s="18">
        <f>CHOOSE($A$1,ED!G8,'H10'!G8,AirDose!G8)</f>
        <v>0</v>
      </c>
      <c r="H8" s="18">
        <f>CHOOSE($A$1,ED!H8,'H10'!H8,AirDose!H8)</f>
        <v>0</v>
      </c>
      <c r="I8" s="18">
        <f>CHOOSE($A$1,ED!I8,'H10'!I8,AirDose!I8)</f>
        <v>0</v>
      </c>
      <c r="J8" s="18">
        <f>CHOOSE($A$1,ED!J8,'H10'!J8,AirDose!J8)</f>
        <v>0</v>
      </c>
      <c r="K8" s="18">
        <f>CHOOSE($A$1,ED!K8,'H10'!K8,AirDose!K8)</f>
        <v>0</v>
      </c>
      <c r="L8" s="18">
        <f>CHOOSE($A$1,ED!L8,'H10'!L8,AirDose!L8)</f>
        <v>0</v>
      </c>
      <c r="M8" s="18">
        <f>CHOOSE($A$1,ED!M8,'H10'!M8,AirDose!M8)</f>
        <v>0</v>
      </c>
      <c r="N8" s="18">
        <f>CHOOSE($A$1,ED!N8,'H10'!N8,AirDose!N8)</f>
        <v>0</v>
      </c>
      <c r="O8" s="18">
        <f>CHOOSE($A$1,ED!O8,'H10'!O8,AirDose!O8)</f>
        <v>0</v>
      </c>
      <c r="P8" s="18">
        <f>CHOOSE($A$1,ED!P8,'H10'!P8,AirDose!P8)</f>
        <v>0</v>
      </c>
      <c r="Q8" s="18">
        <f>CHOOSE($A$1,ED!Q8,'H10'!Q8,AirDose!Q8)</f>
        <v>0</v>
      </c>
      <c r="R8" s="18">
        <f>CHOOSE($A$1,ED!R8,'H10'!R8,AirDose!R8)</f>
        <v>0</v>
      </c>
      <c r="S8" s="18">
        <f>CHOOSE($A$1,ED!S8,'H10'!S8,AirDose!S8)</f>
        <v>0</v>
      </c>
      <c r="T8" s="18">
        <f>CHOOSE($A$1,ED!T8,'H10'!T8,AirDose!T8)</f>
        <v>0</v>
      </c>
      <c r="U8" s="18">
        <f>CHOOSE($A$1,ED!U8,'H10'!U8,AirDose!U8)</f>
        <v>0</v>
      </c>
      <c r="V8" s="18">
        <f>CHOOSE($A$1,ED!V8,'H10'!V8,AirDose!V8)</f>
        <v>0</v>
      </c>
      <c r="W8" s="18">
        <f>CHOOSE($A$1,ED!W8,'H10'!W8,AirDose!W8)</f>
        <v>0</v>
      </c>
      <c r="X8" s="18">
        <f>CHOOSE($A$1,ED!X8,'H10'!X8,AirDose!X8)</f>
        <v>0</v>
      </c>
      <c r="Y8" s="18">
        <f>CHOOSE($A$1,ED!Y8,'H10'!Y8,AirDose!Y8)</f>
        <v>0</v>
      </c>
      <c r="Z8" s="18">
        <f>CHOOSE($A$1,ED!Z8,'H10'!Z8,AirDose!Z8)</f>
        <v>0</v>
      </c>
      <c r="AA8" s="18">
        <f>CHOOSE($A$1,ED!AA8,'H10'!AA8,AirDose!AA8)</f>
        <v>0</v>
      </c>
      <c r="AB8" s="18">
        <f>CHOOSE($A$1,ED!AB8,'H10'!AB8,AirDose!AB8)</f>
        <v>0</v>
      </c>
      <c r="AC8" s="18">
        <f>CHOOSE($A$1,ED!AC8,'H10'!AC8,AirDose!AC8)</f>
        <v>0</v>
      </c>
      <c r="AD8" s="18">
        <f>CHOOSE($A$1,ED!AD8,'H10'!AD8,AirDose!AD8)</f>
        <v>0</v>
      </c>
      <c r="AE8" s="18">
        <f>CHOOSE($A$1,ED!AE8,'H10'!AE8,AirDose!AE8)</f>
        <v>0</v>
      </c>
      <c r="AF8" s="18">
        <f>CHOOSE($A$1,ED!AF8,'H10'!AF8,AirDose!AF8)</f>
        <v>0</v>
      </c>
      <c r="AG8" s="18">
        <f>CHOOSE($A$1,ED!AG8,'H10'!AG8,AirDose!AG8)</f>
        <v>85.2</v>
      </c>
      <c r="AH8" s="18">
        <f>CHOOSE($A$1,ED!AH8,'H10'!AH8,AirDose!AH8)</f>
        <v>78.7</v>
      </c>
      <c r="AI8" s="18">
        <f>CHOOSE($A$1,ED!AI8,'H10'!AI8,AirDose!AI8)</f>
        <v>0</v>
      </c>
      <c r="AJ8" s="18">
        <f>CHOOSE($A$1,ED!AJ8,'H10'!AJ8,AirDose!AJ8)</f>
        <v>1.39</v>
      </c>
      <c r="AK8" s="18">
        <f>CHOOSE($A$1,ED!AK8,'H10'!AK8,AirDose!AK8)</f>
        <v>0</v>
      </c>
    </row>
    <row r="9" spans="1:38" x14ac:dyDescent="0.15">
      <c r="A9" s="18"/>
      <c r="B9" s="18">
        <v>4.4964999999999999E-8</v>
      </c>
      <c r="C9" s="18">
        <v>1.0308E-8</v>
      </c>
      <c r="D9" s="18">
        <f>CHOOSE($A$1,ED!D9,'H10'!D9,AirDose!D9)</f>
        <v>1.9717</v>
      </c>
      <c r="E9" s="18">
        <f>CHOOSE($A$1,ED!E9,'H10'!E9,AirDose!E9)</f>
        <v>0</v>
      </c>
      <c r="F9" s="18">
        <f>CHOOSE($A$1,ED!F9,'H10'!F9,AirDose!F9)</f>
        <v>0</v>
      </c>
      <c r="G9" s="18">
        <f>CHOOSE($A$1,ED!G9,'H10'!G9,AirDose!G9)</f>
        <v>0</v>
      </c>
      <c r="H9" s="18">
        <f>CHOOSE($A$1,ED!H9,'H10'!H9,AirDose!H9)</f>
        <v>0</v>
      </c>
      <c r="I9" s="18">
        <f>CHOOSE($A$1,ED!I9,'H10'!I9,AirDose!I9)</f>
        <v>0</v>
      </c>
      <c r="J9" s="18">
        <f>CHOOSE($A$1,ED!J9,'H10'!J9,AirDose!J9)</f>
        <v>0</v>
      </c>
      <c r="K9" s="18">
        <f>CHOOSE($A$1,ED!K9,'H10'!K9,AirDose!K9)</f>
        <v>0</v>
      </c>
      <c r="L9" s="18">
        <f>CHOOSE($A$1,ED!L9,'H10'!L9,AirDose!L9)</f>
        <v>0</v>
      </c>
      <c r="M9" s="18">
        <f>CHOOSE($A$1,ED!M9,'H10'!M9,AirDose!M9)</f>
        <v>0</v>
      </c>
      <c r="N9" s="18">
        <f>CHOOSE($A$1,ED!N9,'H10'!N9,AirDose!N9)</f>
        <v>0</v>
      </c>
      <c r="O9" s="18">
        <f>CHOOSE($A$1,ED!O9,'H10'!O9,AirDose!O9)</f>
        <v>0</v>
      </c>
      <c r="P9" s="18">
        <f>CHOOSE($A$1,ED!P9,'H10'!P9,AirDose!P9)</f>
        <v>0</v>
      </c>
      <c r="Q9" s="18">
        <f>CHOOSE($A$1,ED!Q9,'H10'!Q9,AirDose!Q9)</f>
        <v>0</v>
      </c>
      <c r="R9" s="18">
        <f>CHOOSE($A$1,ED!R9,'H10'!R9,AirDose!R9)</f>
        <v>0</v>
      </c>
      <c r="S9" s="18">
        <f>CHOOSE($A$1,ED!S9,'H10'!S9,AirDose!S9)</f>
        <v>0</v>
      </c>
      <c r="T9" s="18">
        <f>CHOOSE($A$1,ED!T9,'H10'!T9,AirDose!T9)</f>
        <v>0</v>
      </c>
      <c r="U9" s="18">
        <f>CHOOSE($A$1,ED!U9,'H10'!U9,AirDose!U9)</f>
        <v>0</v>
      </c>
      <c r="V9" s="18">
        <f>CHOOSE($A$1,ED!V9,'H10'!V9,AirDose!V9)</f>
        <v>0</v>
      </c>
      <c r="W9" s="18">
        <f>CHOOSE($A$1,ED!W9,'H10'!W9,AirDose!W9)</f>
        <v>0</v>
      </c>
      <c r="X9" s="18">
        <f>CHOOSE($A$1,ED!X9,'H10'!X9,AirDose!X9)</f>
        <v>0</v>
      </c>
      <c r="Y9" s="18">
        <f>CHOOSE($A$1,ED!Y9,'H10'!Y9,AirDose!Y9)</f>
        <v>0</v>
      </c>
      <c r="Z9" s="18">
        <f>CHOOSE($A$1,ED!Z9,'H10'!Z9,AirDose!Z9)</f>
        <v>0</v>
      </c>
      <c r="AA9" s="18">
        <f>CHOOSE($A$1,ED!AA9,'H10'!AA9,AirDose!AA9)</f>
        <v>0</v>
      </c>
      <c r="AB9" s="18">
        <f>CHOOSE($A$1,ED!AB9,'H10'!AB9,AirDose!AB9)</f>
        <v>0</v>
      </c>
      <c r="AC9" s="18">
        <f>CHOOSE($A$1,ED!AC9,'H10'!AC9,AirDose!AC9)</f>
        <v>0</v>
      </c>
      <c r="AD9" s="18">
        <f>CHOOSE($A$1,ED!AD9,'H10'!AD9,AirDose!AD9)</f>
        <v>0</v>
      </c>
      <c r="AE9" s="18">
        <f>CHOOSE($A$1,ED!AE9,'H10'!AE9,AirDose!AE9)</f>
        <v>0</v>
      </c>
      <c r="AF9" s="18">
        <f>CHOOSE($A$1,ED!AF9,'H10'!AF9,AirDose!AF9)</f>
        <v>0</v>
      </c>
      <c r="AG9" s="18">
        <f>CHOOSE($A$1,ED!AG9,'H10'!AG9,AirDose!AG9)</f>
        <v>85.2</v>
      </c>
      <c r="AH9" s="18">
        <f>CHOOSE($A$1,ED!AH9,'H10'!AH9,AirDose!AH9)</f>
        <v>78.7</v>
      </c>
      <c r="AI9" s="18">
        <f>CHOOSE($A$1,ED!AI9,'H10'!AI9,AirDose!AI9)</f>
        <v>0</v>
      </c>
      <c r="AJ9" s="18">
        <f>CHOOSE($A$1,ED!AJ9,'H10'!AJ9,AirDose!AJ9)</f>
        <v>1.39</v>
      </c>
      <c r="AK9" s="18">
        <f>CHOOSE($A$1,ED!AK9,'H10'!AK9,AirDose!AK9)</f>
        <v>0</v>
      </c>
    </row>
    <row r="10" spans="1:38" x14ac:dyDescent="0.15">
      <c r="A10" s="18"/>
      <c r="B10" s="18">
        <v>5.6608E-8</v>
      </c>
      <c r="C10" s="18">
        <v>1.2976999999999999E-8</v>
      </c>
      <c r="D10" s="18">
        <f>CHOOSE($A$1,ED!D10,'H10'!D10,AirDose!D10)</f>
        <v>2.0548000000000002</v>
      </c>
      <c r="E10" s="18">
        <f>CHOOSE($A$1,ED!E10,'H10'!E10,AirDose!E10)</f>
        <v>0</v>
      </c>
      <c r="F10" s="18">
        <f>CHOOSE($A$1,ED!F10,'H10'!F10,AirDose!F10)</f>
        <v>0</v>
      </c>
      <c r="G10" s="18">
        <f>CHOOSE($A$1,ED!G10,'H10'!G10,AirDose!G10)</f>
        <v>0</v>
      </c>
      <c r="H10" s="18">
        <f>CHOOSE($A$1,ED!H10,'H10'!H10,AirDose!H10)</f>
        <v>0</v>
      </c>
      <c r="I10" s="18">
        <f>CHOOSE($A$1,ED!I10,'H10'!I10,AirDose!I10)</f>
        <v>0</v>
      </c>
      <c r="J10" s="18">
        <f>CHOOSE($A$1,ED!J10,'H10'!J10,AirDose!J10)</f>
        <v>0</v>
      </c>
      <c r="K10" s="18">
        <f>CHOOSE($A$1,ED!K10,'H10'!K10,AirDose!K10)</f>
        <v>0</v>
      </c>
      <c r="L10" s="18">
        <f>CHOOSE($A$1,ED!L10,'H10'!L10,AirDose!L10)</f>
        <v>0</v>
      </c>
      <c r="M10" s="18">
        <f>CHOOSE($A$1,ED!M10,'H10'!M10,AirDose!M10)</f>
        <v>0</v>
      </c>
      <c r="N10" s="18">
        <f>CHOOSE($A$1,ED!N10,'H10'!N10,AirDose!N10)</f>
        <v>0</v>
      </c>
      <c r="O10" s="18">
        <f>CHOOSE($A$1,ED!O10,'H10'!O10,AirDose!O10)</f>
        <v>0</v>
      </c>
      <c r="P10" s="18">
        <f>CHOOSE($A$1,ED!P10,'H10'!P10,AirDose!P10)</f>
        <v>0</v>
      </c>
      <c r="Q10" s="18">
        <f>CHOOSE($A$1,ED!Q10,'H10'!Q10,AirDose!Q10)</f>
        <v>0</v>
      </c>
      <c r="R10" s="18">
        <f>CHOOSE($A$1,ED!R10,'H10'!R10,AirDose!R10)</f>
        <v>0</v>
      </c>
      <c r="S10" s="18">
        <f>CHOOSE($A$1,ED!S10,'H10'!S10,AirDose!S10)</f>
        <v>0</v>
      </c>
      <c r="T10" s="18">
        <f>CHOOSE($A$1,ED!T10,'H10'!T10,AirDose!T10)</f>
        <v>0</v>
      </c>
      <c r="U10" s="18">
        <f>CHOOSE($A$1,ED!U10,'H10'!U10,AirDose!U10)</f>
        <v>0</v>
      </c>
      <c r="V10" s="18">
        <f>CHOOSE($A$1,ED!V10,'H10'!V10,AirDose!V10)</f>
        <v>0</v>
      </c>
      <c r="W10" s="18">
        <f>CHOOSE($A$1,ED!W10,'H10'!W10,AirDose!W10)</f>
        <v>0</v>
      </c>
      <c r="X10" s="18">
        <f>CHOOSE($A$1,ED!X10,'H10'!X10,AirDose!X10)</f>
        <v>0</v>
      </c>
      <c r="Y10" s="18">
        <f>CHOOSE($A$1,ED!Y10,'H10'!Y10,AirDose!Y10)</f>
        <v>0</v>
      </c>
      <c r="Z10" s="18">
        <f>CHOOSE($A$1,ED!Z10,'H10'!Z10,AirDose!Z10)</f>
        <v>0</v>
      </c>
      <c r="AA10" s="18">
        <f>CHOOSE($A$1,ED!AA10,'H10'!AA10,AirDose!AA10)</f>
        <v>0</v>
      </c>
      <c r="AB10" s="18">
        <f>CHOOSE($A$1,ED!AB10,'H10'!AB10,AirDose!AB10)</f>
        <v>0</v>
      </c>
      <c r="AC10" s="18">
        <f>CHOOSE($A$1,ED!AC10,'H10'!AC10,AirDose!AC10)</f>
        <v>0</v>
      </c>
      <c r="AD10" s="18">
        <f>CHOOSE($A$1,ED!AD10,'H10'!AD10,AirDose!AD10)</f>
        <v>0</v>
      </c>
      <c r="AE10" s="18">
        <f>CHOOSE($A$1,ED!AE10,'H10'!AE10,AirDose!AE10)</f>
        <v>0</v>
      </c>
      <c r="AF10" s="18">
        <f>CHOOSE($A$1,ED!AF10,'H10'!AF10,AirDose!AF10)</f>
        <v>0</v>
      </c>
      <c r="AG10" s="18">
        <f>CHOOSE($A$1,ED!AG10,'H10'!AG10,AirDose!AG10)</f>
        <v>85.2</v>
      </c>
      <c r="AH10" s="18">
        <f>CHOOSE($A$1,ED!AH10,'H10'!AH10,AirDose!AH10)</f>
        <v>78.7</v>
      </c>
      <c r="AI10" s="18">
        <f>CHOOSE($A$1,ED!AI10,'H10'!AI10,AirDose!AI10)</f>
        <v>0</v>
      </c>
      <c r="AJ10" s="18">
        <f>CHOOSE($A$1,ED!AJ10,'H10'!AJ10,AirDose!AJ10)</f>
        <v>1.39</v>
      </c>
      <c r="AK10" s="18">
        <f>CHOOSE($A$1,ED!AK10,'H10'!AK10,AirDose!AK10)</f>
        <v>0</v>
      </c>
    </row>
    <row r="11" spans="1:38" x14ac:dyDescent="0.15">
      <c r="A11" s="18"/>
      <c r="B11" s="18">
        <v>7.1264999999999997E-8</v>
      </c>
      <c r="C11" s="18">
        <v>1.6336999999999999E-8</v>
      </c>
      <c r="D11" s="18">
        <f>CHOOSE($A$1,ED!D11,'H10'!D11,AirDose!D11)</f>
        <v>2.1377999999999999</v>
      </c>
      <c r="E11" s="18">
        <f>CHOOSE($A$1,ED!E11,'H10'!E11,AirDose!E11)</f>
        <v>0</v>
      </c>
      <c r="F11" s="18">
        <f>CHOOSE($A$1,ED!F11,'H10'!F11,AirDose!F11)</f>
        <v>0</v>
      </c>
      <c r="G11" s="18">
        <f>CHOOSE($A$1,ED!G11,'H10'!G11,AirDose!G11)</f>
        <v>0</v>
      </c>
      <c r="H11" s="18">
        <f>CHOOSE($A$1,ED!H11,'H10'!H11,AirDose!H11)</f>
        <v>0</v>
      </c>
      <c r="I11" s="18">
        <f>CHOOSE($A$1,ED!I11,'H10'!I11,AirDose!I11)</f>
        <v>0</v>
      </c>
      <c r="J11" s="18">
        <f>CHOOSE($A$1,ED!J11,'H10'!J11,AirDose!J11)</f>
        <v>0</v>
      </c>
      <c r="K11" s="18">
        <f>CHOOSE($A$1,ED!K11,'H10'!K11,AirDose!K11)</f>
        <v>0</v>
      </c>
      <c r="L11" s="18">
        <f>CHOOSE($A$1,ED!L11,'H10'!L11,AirDose!L11)</f>
        <v>0</v>
      </c>
      <c r="M11" s="18">
        <f>CHOOSE($A$1,ED!M11,'H10'!M11,AirDose!M11)</f>
        <v>0</v>
      </c>
      <c r="N11" s="18">
        <f>CHOOSE($A$1,ED!N11,'H10'!N11,AirDose!N11)</f>
        <v>0</v>
      </c>
      <c r="O11" s="18">
        <f>CHOOSE($A$1,ED!O11,'H10'!O11,AirDose!O11)</f>
        <v>0</v>
      </c>
      <c r="P11" s="18">
        <f>CHOOSE($A$1,ED!P11,'H10'!P11,AirDose!P11)</f>
        <v>0</v>
      </c>
      <c r="Q11" s="18">
        <f>CHOOSE($A$1,ED!Q11,'H10'!Q11,AirDose!Q11)</f>
        <v>0</v>
      </c>
      <c r="R11" s="18">
        <f>CHOOSE($A$1,ED!R11,'H10'!R11,AirDose!R11)</f>
        <v>0</v>
      </c>
      <c r="S11" s="18">
        <f>CHOOSE($A$1,ED!S11,'H10'!S11,AirDose!S11)</f>
        <v>0</v>
      </c>
      <c r="T11" s="18">
        <f>CHOOSE($A$1,ED!T11,'H10'!T11,AirDose!T11)</f>
        <v>0</v>
      </c>
      <c r="U11" s="18">
        <f>CHOOSE($A$1,ED!U11,'H10'!U11,AirDose!U11)</f>
        <v>0</v>
      </c>
      <c r="V11" s="18">
        <f>CHOOSE($A$1,ED!V11,'H10'!V11,AirDose!V11)</f>
        <v>0</v>
      </c>
      <c r="W11" s="18">
        <f>CHOOSE($A$1,ED!W11,'H10'!W11,AirDose!W11)</f>
        <v>0</v>
      </c>
      <c r="X11" s="18">
        <f>CHOOSE($A$1,ED!X11,'H10'!X11,AirDose!X11)</f>
        <v>0</v>
      </c>
      <c r="Y11" s="18">
        <f>CHOOSE($A$1,ED!Y11,'H10'!Y11,AirDose!Y11)</f>
        <v>0</v>
      </c>
      <c r="Z11" s="18">
        <f>CHOOSE($A$1,ED!Z11,'H10'!Z11,AirDose!Z11)</f>
        <v>0</v>
      </c>
      <c r="AA11" s="18">
        <f>CHOOSE($A$1,ED!AA11,'H10'!AA11,AirDose!AA11)</f>
        <v>0</v>
      </c>
      <c r="AB11" s="18">
        <f>CHOOSE($A$1,ED!AB11,'H10'!AB11,AirDose!AB11)</f>
        <v>0</v>
      </c>
      <c r="AC11" s="18">
        <f>CHOOSE($A$1,ED!AC11,'H10'!AC11,AirDose!AC11)</f>
        <v>0</v>
      </c>
      <c r="AD11" s="18">
        <f>CHOOSE($A$1,ED!AD11,'H10'!AD11,AirDose!AD11)</f>
        <v>0</v>
      </c>
      <c r="AE11" s="18">
        <f>CHOOSE($A$1,ED!AE11,'H10'!AE11,AirDose!AE11)</f>
        <v>0</v>
      </c>
      <c r="AF11" s="18">
        <f>CHOOSE($A$1,ED!AF11,'H10'!AF11,AirDose!AF11)</f>
        <v>0</v>
      </c>
      <c r="AG11" s="18">
        <f>CHOOSE($A$1,ED!AG11,'H10'!AG11,AirDose!AG11)</f>
        <v>85.2</v>
      </c>
      <c r="AH11" s="18">
        <f>CHOOSE($A$1,ED!AH11,'H10'!AH11,AirDose!AH11)</f>
        <v>78.7</v>
      </c>
      <c r="AI11" s="18">
        <f>CHOOSE($A$1,ED!AI11,'H10'!AI11,AirDose!AI11)</f>
        <v>0</v>
      </c>
      <c r="AJ11" s="18">
        <f>CHOOSE($A$1,ED!AJ11,'H10'!AJ11,AirDose!AJ11)</f>
        <v>1.39</v>
      </c>
      <c r="AK11" s="18">
        <f>CHOOSE($A$1,ED!AK11,'H10'!AK11,AirDose!AK11)</f>
        <v>0</v>
      </c>
    </row>
    <row r="12" spans="1:38" x14ac:dyDescent="0.15">
      <c r="A12" s="18"/>
      <c r="B12" s="18">
        <v>8.9716999999999995E-8</v>
      </c>
      <c r="C12" s="18">
        <v>2.0567000000000001E-8</v>
      </c>
      <c r="D12" s="18">
        <f>CHOOSE($A$1,ED!D12,'H10'!D12,AirDose!D12)</f>
        <v>2.2208999999999999</v>
      </c>
      <c r="E12" s="18">
        <f>CHOOSE($A$1,ED!E12,'H10'!E12,AirDose!E12)</f>
        <v>0</v>
      </c>
      <c r="F12" s="18">
        <f>CHOOSE($A$1,ED!F12,'H10'!F12,AirDose!F12)</f>
        <v>0</v>
      </c>
      <c r="G12" s="18">
        <f>CHOOSE($A$1,ED!G12,'H10'!G12,AirDose!G12)</f>
        <v>0</v>
      </c>
      <c r="H12" s="18">
        <f>CHOOSE($A$1,ED!H12,'H10'!H12,AirDose!H12)</f>
        <v>0</v>
      </c>
      <c r="I12" s="18">
        <f>CHOOSE($A$1,ED!I12,'H10'!I12,AirDose!I12)</f>
        <v>0</v>
      </c>
      <c r="J12" s="18">
        <f>CHOOSE($A$1,ED!J12,'H10'!J12,AirDose!J12)</f>
        <v>0</v>
      </c>
      <c r="K12" s="18">
        <f>CHOOSE($A$1,ED!K12,'H10'!K12,AirDose!K12)</f>
        <v>0</v>
      </c>
      <c r="L12" s="18">
        <f>CHOOSE($A$1,ED!L12,'H10'!L12,AirDose!L12)</f>
        <v>0</v>
      </c>
      <c r="M12" s="18">
        <f>CHOOSE($A$1,ED!M12,'H10'!M12,AirDose!M12)</f>
        <v>0</v>
      </c>
      <c r="N12" s="18">
        <f>CHOOSE($A$1,ED!N12,'H10'!N12,AirDose!N12)</f>
        <v>0</v>
      </c>
      <c r="O12" s="18">
        <f>CHOOSE($A$1,ED!O12,'H10'!O12,AirDose!O12)</f>
        <v>0</v>
      </c>
      <c r="P12" s="18">
        <f>CHOOSE($A$1,ED!P12,'H10'!P12,AirDose!P12)</f>
        <v>0</v>
      </c>
      <c r="Q12" s="18">
        <f>CHOOSE($A$1,ED!Q12,'H10'!Q12,AirDose!Q12)</f>
        <v>0</v>
      </c>
      <c r="R12" s="18">
        <f>CHOOSE($A$1,ED!R12,'H10'!R12,AirDose!R12)</f>
        <v>0</v>
      </c>
      <c r="S12" s="18">
        <f>CHOOSE($A$1,ED!S12,'H10'!S12,AirDose!S12)</f>
        <v>0</v>
      </c>
      <c r="T12" s="18">
        <f>CHOOSE($A$1,ED!T12,'H10'!T12,AirDose!T12)</f>
        <v>0</v>
      </c>
      <c r="U12" s="18">
        <f>CHOOSE($A$1,ED!U12,'H10'!U12,AirDose!U12)</f>
        <v>0</v>
      </c>
      <c r="V12" s="18">
        <f>CHOOSE($A$1,ED!V12,'H10'!V12,AirDose!V12)</f>
        <v>0</v>
      </c>
      <c r="W12" s="18">
        <f>CHOOSE($A$1,ED!W12,'H10'!W12,AirDose!W12)</f>
        <v>0</v>
      </c>
      <c r="X12" s="18">
        <f>CHOOSE($A$1,ED!X12,'H10'!X12,AirDose!X12)</f>
        <v>0</v>
      </c>
      <c r="Y12" s="18">
        <f>CHOOSE($A$1,ED!Y12,'H10'!Y12,AirDose!Y12)</f>
        <v>0</v>
      </c>
      <c r="Z12" s="18">
        <f>CHOOSE($A$1,ED!Z12,'H10'!Z12,AirDose!Z12)</f>
        <v>0</v>
      </c>
      <c r="AA12" s="18">
        <f>CHOOSE($A$1,ED!AA12,'H10'!AA12,AirDose!AA12)</f>
        <v>0</v>
      </c>
      <c r="AB12" s="18">
        <f>CHOOSE($A$1,ED!AB12,'H10'!AB12,AirDose!AB12)</f>
        <v>0</v>
      </c>
      <c r="AC12" s="18">
        <f>CHOOSE($A$1,ED!AC12,'H10'!AC12,AirDose!AC12)</f>
        <v>0</v>
      </c>
      <c r="AD12" s="18">
        <f>CHOOSE($A$1,ED!AD12,'H10'!AD12,AirDose!AD12)</f>
        <v>0</v>
      </c>
      <c r="AE12" s="18">
        <f>CHOOSE($A$1,ED!AE12,'H10'!AE12,AirDose!AE12)</f>
        <v>0</v>
      </c>
      <c r="AF12" s="18">
        <f>CHOOSE($A$1,ED!AF12,'H10'!AF12,AirDose!AF12)</f>
        <v>0</v>
      </c>
      <c r="AG12" s="18">
        <f>CHOOSE($A$1,ED!AG12,'H10'!AG12,AirDose!AG12)</f>
        <v>85.2</v>
      </c>
      <c r="AH12" s="18">
        <f>CHOOSE($A$1,ED!AH12,'H10'!AH12,AirDose!AH12)</f>
        <v>78.7</v>
      </c>
      <c r="AI12" s="18">
        <f>CHOOSE($A$1,ED!AI12,'H10'!AI12,AirDose!AI12)</f>
        <v>0</v>
      </c>
      <c r="AJ12" s="18">
        <f>CHOOSE($A$1,ED!AJ12,'H10'!AJ12,AirDose!AJ12)</f>
        <v>1.39</v>
      </c>
      <c r="AK12" s="18">
        <f>CHOOSE($A$1,ED!AK12,'H10'!AK12,AirDose!AK12)</f>
        <v>0</v>
      </c>
    </row>
    <row r="13" spans="1:38" x14ac:dyDescent="0.15">
      <c r="A13" s="18"/>
      <c r="B13" s="18">
        <v>1.1295E-7</v>
      </c>
      <c r="C13" s="18">
        <v>2.5892999999999999E-8</v>
      </c>
      <c r="D13" s="18">
        <f>CHOOSE($A$1,ED!D13,'H10'!D13,AirDose!D13)</f>
        <v>2.3092000000000001</v>
      </c>
      <c r="E13" s="18">
        <f>CHOOSE($A$1,ED!E13,'H10'!E13,AirDose!E13)</f>
        <v>0</v>
      </c>
      <c r="F13" s="18">
        <f>CHOOSE($A$1,ED!F13,'H10'!F13,AirDose!F13)</f>
        <v>0</v>
      </c>
      <c r="G13" s="18">
        <f>CHOOSE($A$1,ED!G13,'H10'!G13,AirDose!G13)</f>
        <v>0</v>
      </c>
      <c r="H13" s="18">
        <f>CHOOSE($A$1,ED!H13,'H10'!H13,AirDose!H13)</f>
        <v>0</v>
      </c>
      <c r="I13" s="18">
        <f>CHOOSE($A$1,ED!I13,'H10'!I13,AirDose!I13)</f>
        <v>0</v>
      </c>
      <c r="J13" s="18">
        <f>CHOOSE($A$1,ED!J13,'H10'!J13,AirDose!J13)</f>
        <v>0</v>
      </c>
      <c r="K13" s="18">
        <f>CHOOSE($A$1,ED!K13,'H10'!K13,AirDose!K13)</f>
        <v>0</v>
      </c>
      <c r="L13" s="18">
        <f>CHOOSE($A$1,ED!L13,'H10'!L13,AirDose!L13)</f>
        <v>0</v>
      </c>
      <c r="M13" s="18">
        <f>CHOOSE($A$1,ED!M13,'H10'!M13,AirDose!M13)</f>
        <v>0</v>
      </c>
      <c r="N13" s="18">
        <f>CHOOSE($A$1,ED!N13,'H10'!N13,AirDose!N13)</f>
        <v>0</v>
      </c>
      <c r="O13" s="18">
        <f>CHOOSE($A$1,ED!O13,'H10'!O13,AirDose!O13)</f>
        <v>0</v>
      </c>
      <c r="P13" s="18">
        <f>CHOOSE($A$1,ED!P13,'H10'!P13,AirDose!P13)</f>
        <v>0</v>
      </c>
      <c r="Q13" s="18">
        <f>CHOOSE($A$1,ED!Q13,'H10'!Q13,AirDose!Q13)</f>
        <v>0</v>
      </c>
      <c r="R13" s="18">
        <f>CHOOSE($A$1,ED!R13,'H10'!R13,AirDose!R13)</f>
        <v>0</v>
      </c>
      <c r="S13" s="18">
        <f>CHOOSE($A$1,ED!S13,'H10'!S13,AirDose!S13)</f>
        <v>0</v>
      </c>
      <c r="T13" s="18">
        <f>CHOOSE($A$1,ED!T13,'H10'!T13,AirDose!T13)</f>
        <v>0</v>
      </c>
      <c r="U13" s="18">
        <f>CHOOSE($A$1,ED!U13,'H10'!U13,AirDose!U13)</f>
        <v>0</v>
      </c>
      <c r="V13" s="18">
        <f>CHOOSE($A$1,ED!V13,'H10'!V13,AirDose!V13)</f>
        <v>0</v>
      </c>
      <c r="W13" s="18">
        <f>CHOOSE($A$1,ED!W13,'H10'!W13,AirDose!W13)</f>
        <v>0</v>
      </c>
      <c r="X13" s="18">
        <f>CHOOSE($A$1,ED!X13,'H10'!X13,AirDose!X13)</f>
        <v>0</v>
      </c>
      <c r="Y13" s="18">
        <f>CHOOSE($A$1,ED!Y13,'H10'!Y13,AirDose!Y13)</f>
        <v>0</v>
      </c>
      <c r="Z13" s="18">
        <f>CHOOSE($A$1,ED!Z13,'H10'!Z13,AirDose!Z13)</f>
        <v>0</v>
      </c>
      <c r="AA13" s="18">
        <f>CHOOSE($A$1,ED!AA13,'H10'!AA13,AirDose!AA13)</f>
        <v>0</v>
      </c>
      <c r="AB13" s="18">
        <f>CHOOSE($A$1,ED!AB13,'H10'!AB13,AirDose!AB13)</f>
        <v>0</v>
      </c>
      <c r="AC13" s="18">
        <f>CHOOSE($A$1,ED!AC13,'H10'!AC13,AirDose!AC13)</f>
        <v>0</v>
      </c>
      <c r="AD13" s="18">
        <f>CHOOSE($A$1,ED!AD13,'H10'!AD13,AirDose!AD13)</f>
        <v>0</v>
      </c>
      <c r="AE13" s="18">
        <f>CHOOSE($A$1,ED!AE13,'H10'!AE13,AirDose!AE13)</f>
        <v>0</v>
      </c>
      <c r="AF13" s="18">
        <f>CHOOSE($A$1,ED!AF13,'H10'!AF13,AirDose!AF13)</f>
        <v>0</v>
      </c>
      <c r="AG13" s="18">
        <f>CHOOSE($A$1,ED!AG13,'H10'!AG13,AirDose!AG13)</f>
        <v>85.2</v>
      </c>
      <c r="AH13" s="18">
        <f>CHOOSE($A$1,ED!AH13,'H10'!AH13,AirDose!AH13)</f>
        <v>78.7</v>
      </c>
      <c r="AI13" s="18">
        <f>CHOOSE($A$1,ED!AI13,'H10'!AI13,AirDose!AI13)</f>
        <v>0</v>
      </c>
      <c r="AJ13" s="18">
        <f>CHOOSE($A$1,ED!AJ13,'H10'!AJ13,AirDose!AJ13)</f>
        <v>1.39</v>
      </c>
      <c r="AK13" s="18">
        <f>CHOOSE($A$1,ED!AK13,'H10'!AK13,AirDose!AK13)</f>
        <v>0</v>
      </c>
    </row>
    <row r="14" spans="1:38" x14ac:dyDescent="0.15">
      <c r="A14" s="18"/>
      <c r="B14" s="18">
        <v>1.4219E-7</v>
      </c>
      <c r="C14" s="18">
        <v>3.2596999999999997E-8</v>
      </c>
      <c r="D14" s="18">
        <f>CHOOSE($A$1,ED!D14,'H10'!D14,AirDose!D14)</f>
        <v>2.4022000000000001</v>
      </c>
      <c r="E14" s="18">
        <f>CHOOSE($A$1,ED!E14,'H10'!E14,AirDose!E14)</f>
        <v>0</v>
      </c>
      <c r="F14" s="18">
        <f>CHOOSE($A$1,ED!F14,'H10'!F14,AirDose!F14)</f>
        <v>0</v>
      </c>
      <c r="G14" s="18">
        <f>CHOOSE($A$1,ED!G14,'H10'!G14,AirDose!G14)</f>
        <v>0</v>
      </c>
      <c r="H14" s="18">
        <f>CHOOSE($A$1,ED!H14,'H10'!H14,AirDose!H14)</f>
        <v>0</v>
      </c>
      <c r="I14" s="18">
        <f>CHOOSE($A$1,ED!I14,'H10'!I14,AirDose!I14)</f>
        <v>0</v>
      </c>
      <c r="J14" s="18">
        <f>CHOOSE($A$1,ED!J14,'H10'!J14,AirDose!J14)</f>
        <v>0</v>
      </c>
      <c r="K14" s="18">
        <f>CHOOSE($A$1,ED!K14,'H10'!K14,AirDose!K14)</f>
        <v>0</v>
      </c>
      <c r="L14" s="18">
        <f>CHOOSE($A$1,ED!L14,'H10'!L14,AirDose!L14)</f>
        <v>0</v>
      </c>
      <c r="M14" s="18">
        <f>CHOOSE($A$1,ED!M14,'H10'!M14,AirDose!M14)</f>
        <v>0</v>
      </c>
      <c r="N14" s="18">
        <f>CHOOSE($A$1,ED!N14,'H10'!N14,AirDose!N14)</f>
        <v>0</v>
      </c>
      <c r="O14" s="18">
        <f>CHOOSE($A$1,ED!O14,'H10'!O14,AirDose!O14)</f>
        <v>0</v>
      </c>
      <c r="P14" s="18">
        <f>CHOOSE($A$1,ED!P14,'H10'!P14,AirDose!P14)</f>
        <v>0</v>
      </c>
      <c r="Q14" s="18">
        <f>CHOOSE($A$1,ED!Q14,'H10'!Q14,AirDose!Q14)</f>
        <v>0</v>
      </c>
      <c r="R14" s="18">
        <f>CHOOSE($A$1,ED!R14,'H10'!R14,AirDose!R14)</f>
        <v>0</v>
      </c>
      <c r="S14" s="18">
        <f>CHOOSE($A$1,ED!S14,'H10'!S14,AirDose!S14)</f>
        <v>0</v>
      </c>
      <c r="T14" s="18">
        <f>CHOOSE($A$1,ED!T14,'H10'!T14,AirDose!T14)</f>
        <v>0</v>
      </c>
      <c r="U14" s="18">
        <f>CHOOSE($A$1,ED!U14,'H10'!U14,AirDose!U14)</f>
        <v>0</v>
      </c>
      <c r="V14" s="18">
        <f>CHOOSE($A$1,ED!V14,'H10'!V14,AirDose!V14)</f>
        <v>0</v>
      </c>
      <c r="W14" s="18">
        <f>CHOOSE($A$1,ED!W14,'H10'!W14,AirDose!W14)</f>
        <v>0</v>
      </c>
      <c r="X14" s="18">
        <f>CHOOSE($A$1,ED!X14,'H10'!X14,AirDose!X14)</f>
        <v>0</v>
      </c>
      <c r="Y14" s="18">
        <f>CHOOSE($A$1,ED!Y14,'H10'!Y14,AirDose!Y14)</f>
        <v>0</v>
      </c>
      <c r="Z14" s="18">
        <f>CHOOSE($A$1,ED!Z14,'H10'!Z14,AirDose!Z14)</f>
        <v>0</v>
      </c>
      <c r="AA14" s="18">
        <f>CHOOSE($A$1,ED!AA14,'H10'!AA14,AirDose!AA14)</f>
        <v>0</v>
      </c>
      <c r="AB14" s="18">
        <f>CHOOSE($A$1,ED!AB14,'H10'!AB14,AirDose!AB14)</f>
        <v>0</v>
      </c>
      <c r="AC14" s="18">
        <f>CHOOSE($A$1,ED!AC14,'H10'!AC14,AirDose!AC14)</f>
        <v>0</v>
      </c>
      <c r="AD14" s="18">
        <f>CHOOSE($A$1,ED!AD14,'H10'!AD14,AirDose!AD14)</f>
        <v>0</v>
      </c>
      <c r="AE14" s="18">
        <f>CHOOSE($A$1,ED!AE14,'H10'!AE14,AirDose!AE14)</f>
        <v>0</v>
      </c>
      <c r="AF14" s="18">
        <f>CHOOSE($A$1,ED!AF14,'H10'!AF14,AirDose!AF14)</f>
        <v>0</v>
      </c>
      <c r="AG14" s="18">
        <f>CHOOSE($A$1,ED!AG14,'H10'!AG14,AirDose!AG14)</f>
        <v>85.2</v>
      </c>
      <c r="AH14" s="18">
        <f>CHOOSE($A$1,ED!AH14,'H10'!AH14,AirDose!AH14)</f>
        <v>78.7</v>
      </c>
      <c r="AI14" s="18">
        <f>CHOOSE($A$1,ED!AI14,'H10'!AI14,AirDose!AI14)</f>
        <v>0</v>
      </c>
      <c r="AJ14" s="18">
        <f>CHOOSE($A$1,ED!AJ14,'H10'!AJ14,AirDose!AJ14)</f>
        <v>1.39</v>
      </c>
      <c r="AK14" s="18">
        <f>CHOOSE($A$1,ED!AK14,'H10'!AK14,AirDose!AK14)</f>
        <v>0</v>
      </c>
    </row>
    <row r="15" spans="1:38" x14ac:dyDescent="0.15">
      <c r="A15" s="18"/>
      <c r="B15" s="18">
        <v>1.7901000000000001E-7</v>
      </c>
      <c r="C15" s="18">
        <v>4.1036999999999999E-8</v>
      </c>
      <c r="D15" s="18">
        <f>CHOOSE($A$1,ED!D15,'H10'!D15,AirDose!D15)</f>
        <v>2.4952000000000001</v>
      </c>
      <c r="E15" s="18">
        <f>CHOOSE($A$1,ED!E15,'H10'!E15,AirDose!E15)</f>
        <v>0</v>
      </c>
      <c r="F15" s="18">
        <f>CHOOSE($A$1,ED!F15,'H10'!F15,AirDose!F15)</f>
        <v>0</v>
      </c>
      <c r="G15" s="18">
        <f>CHOOSE($A$1,ED!G15,'H10'!G15,AirDose!G15)</f>
        <v>0</v>
      </c>
      <c r="H15" s="18">
        <f>CHOOSE($A$1,ED!H15,'H10'!H15,AirDose!H15)</f>
        <v>0</v>
      </c>
      <c r="I15" s="18">
        <f>CHOOSE($A$1,ED!I15,'H10'!I15,AirDose!I15)</f>
        <v>0</v>
      </c>
      <c r="J15" s="18">
        <f>CHOOSE($A$1,ED!J15,'H10'!J15,AirDose!J15)</f>
        <v>0</v>
      </c>
      <c r="K15" s="18">
        <f>CHOOSE($A$1,ED!K15,'H10'!K15,AirDose!K15)</f>
        <v>0</v>
      </c>
      <c r="L15" s="18">
        <f>CHOOSE($A$1,ED!L15,'H10'!L15,AirDose!L15)</f>
        <v>0</v>
      </c>
      <c r="M15" s="18">
        <f>CHOOSE($A$1,ED!M15,'H10'!M15,AirDose!M15)</f>
        <v>0</v>
      </c>
      <c r="N15" s="18">
        <f>CHOOSE($A$1,ED!N15,'H10'!N15,AirDose!N15)</f>
        <v>0</v>
      </c>
      <c r="O15" s="18">
        <f>CHOOSE($A$1,ED!O15,'H10'!O15,AirDose!O15)</f>
        <v>0</v>
      </c>
      <c r="P15" s="18">
        <f>CHOOSE($A$1,ED!P15,'H10'!P15,AirDose!P15)</f>
        <v>0</v>
      </c>
      <c r="Q15" s="18">
        <f>CHOOSE($A$1,ED!Q15,'H10'!Q15,AirDose!Q15)</f>
        <v>0</v>
      </c>
      <c r="R15" s="18">
        <f>CHOOSE($A$1,ED!R15,'H10'!R15,AirDose!R15)</f>
        <v>0</v>
      </c>
      <c r="S15" s="18">
        <f>CHOOSE($A$1,ED!S15,'H10'!S15,AirDose!S15)</f>
        <v>0</v>
      </c>
      <c r="T15" s="18">
        <f>CHOOSE($A$1,ED!T15,'H10'!T15,AirDose!T15)</f>
        <v>0</v>
      </c>
      <c r="U15" s="18">
        <f>CHOOSE($A$1,ED!U15,'H10'!U15,AirDose!U15)</f>
        <v>0</v>
      </c>
      <c r="V15" s="18">
        <f>CHOOSE($A$1,ED!V15,'H10'!V15,AirDose!V15)</f>
        <v>0</v>
      </c>
      <c r="W15" s="18">
        <f>CHOOSE($A$1,ED!W15,'H10'!W15,AirDose!W15)</f>
        <v>0</v>
      </c>
      <c r="X15" s="18">
        <f>CHOOSE($A$1,ED!X15,'H10'!X15,AirDose!X15)</f>
        <v>0</v>
      </c>
      <c r="Y15" s="18">
        <f>CHOOSE($A$1,ED!Y15,'H10'!Y15,AirDose!Y15)</f>
        <v>0</v>
      </c>
      <c r="Z15" s="18">
        <f>CHOOSE($A$1,ED!Z15,'H10'!Z15,AirDose!Z15)</f>
        <v>0</v>
      </c>
      <c r="AA15" s="18">
        <f>CHOOSE($A$1,ED!AA15,'H10'!AA15,AirDose!AA15)</f>
        <v>0</v>
      </c>
      <c r="AB15" s="18">
        <f>CHOOSE($A$1,ED!AB15,'H10'!AB15,AirDose!AB15)</f>
        <v>0</v>
      </c>
      <c r="AC15" s="18">
        <f>CHOOSE($A$1,ED!AC15,'H10'!AC15,AirDose!AC15)</f>
        <v>0</v>
      </c>
      <c r="AD15" s="18">
        <f>CHOOSE($A$1,ED!AD15,'H10'!AD15,AirDose!AD15)</f>
        <v>0</v>
      </c>
      <c r="AE15" s="18">
        <f>CHOOSE($A$1,ED!AE15,'H10'!AE15,AirDose!AE15)</f>
        <v>0</v>
      </c>
      <c r="AF15" s="18">
        <f>CHOOSE($A$1,ED!AF15,'H10'!AF15,AirDose!AF15)</f>
        <v>0</v>
      </c>
      <c r="AG15" s="18">
        <f>CHOOSE($A$1,ED!AG15,'H10'!AG15,AirDose!AG15)</f>
        <v>85.2</v>
      </c>
      <c r="AH15" s="18">
        <f>CHOOSE($A$1,ED!AH15,'H10'!AH15,AirDose!AH15)</f>
        <v>78.7</v>
      </c>
      <c r="AI15" s="18">
        <f>CHOOSE($A$1,ED!AI15,'H10'!AI15,AirDose!AI15)</f>
        <v>0</v>
      </c>
      <c r="AJ15" s="18">
        <f>CHOOSE($A$1,ED!AJ15,'H10'!AJ15,AirDose!AJ15)</f>
        <v>1.39</v>
      </c>
      <c r="AK15" s="18">
        <f>CHOOSE($A$1,ED!AK15,'H10'!AK15,AirDose!AK15)</f>
        <v>0</v>
      </c>
    </row>
    <row r="16" spans="1:38" x14ac:dyDescent="0.15">
      <c r="A16" s="18"/>
      <c r="B16" s="18">
        <v>2.2536E-7</v>
      </c>
      <c r="C16" s="18">
        <v>5.1662999999999997E-8</v>
      </c>
      <c r="D16" s="18">
        <f>CHOOSE($A$1,ED!D16,'H10'!D16,AirDose!D16)</f>
        <v>2.5895000000000001</v>
      </c>
      <c r="E16" s="18">
        <f>CHOOSE($A$1,ED!E16,'H10'!E16,AirDose!E16)</f>
        <v>0</v>
      </c>
      <c r="F16" s="18">
        <f>CHOOSE($A$1,ED!F16,'H10'!F16,AirDose!F16)</f>
        <v>0</v>
      </c>
      <c r="G16" s="18">
        <f>CHOOSE($A$1,ED!G16,'H10'!G16,AirDose!G16)</f>
        <v>0</v>
      </c>
      <c r="H16" s="18">
        <f>CHOOSE($A$1,ED!H16,'H10'!H16,AirDose!H16)</f>
        <v>0</v>
      </c>
      <c r="I16" s="18">
        <f>CHOOSE($A$1,ED!I16,'H10'!I16,AirDose!I16)</f>
        <v>0</v>
      </c>
      <c r="J16" s="18">
        <f>CHOOSE($A$1,ED!J16,'H10'!J16,AirDose!J16)</f>
        <v>0</v>
      </c>
      <c r="K16" s="18">
        <f>CHOOSE($A$1,ED!K16,'H10'!K16,AirDose!K16)</f>
        <v>0</v>
      </c>
      <c r="L16" s="18">
        <f>CHOOSE($A$1,ED!L16,'H10'!L16,AirDose!L16)</f>
        <v>0</v>
      </c>
      <c r="M16" s="18">
        <f>CHOOSE($A$1,ED!M16,'H10'!M16,AirDose!M16)</f>
        <v>0</v>
      </c>
      <c r="N16" s="18">
        <f>CHOOSE($A$1,ED!N16,'H10'!N16,AirDose!N16)</f>
        <v>0</v>
      </c>
      <c r="O16" s="18">
        <f>CHOOSE($A$1,ED!O16,'H10'!O16,AirDose!O16)</f>
        <v>0</v>
      </c>
      <c r="P16" s="18">
        <f>CHOOSE($A$1,ED!P16,'H10'!P16,AirDose!P16)</f>
        <v>0</v>
      </c>
      <c r="Q16" s="18">
        <f>CHOOSE($A$1,ED!Q16,'H10'!Q16,AirDose!Q16)</f>
        <v>0</v>
      </c>
      <c r="R16" s="18">
        <f>CHOOSE($A$1,ED!R16,'H10'!R16,AirDose!R16)</f>
        <v>0</v>
      </c>
      <c r="S16" s="18">
        <f>CHOOSE($A$1,ED!S16,'H10'!S16,AirDose!S16)</f>
        <v>0</v>
      </c>
      <c r="T16" s="18">
        <f>CHOOSE($A$1,ED!T16,'H10'!T16,AirDose!T16)</f>
        <v>0</v>
      </c>
      <c r="U16" s="18">
        <f>CHOOSE($A$1,ED!U16,'H10'!U16,AirDose!U16)</f>
        <v>0</v>
      </c>
      <c r="V16" s="18">
        <f>CHOOSE($A$1,ED!V16,'H10'!V16,AirDose!V16)</f>
        <v>0</v>
      </c>
      <c r="W16" s="18">
        <f>CHOOSE($A$1,ED!W16,'H10'!W16,AirDose!W16)</f>
        <v>0</v>
      </c>
      <c r="X16" s="18">
        <f>CHOOSE($A$1,ED!X16,'H10'!X16,AirDose!X16)</f>
        <v>0</v>
      </c>
      <c r="Y16" s="18">
        <f>CHOOSE($A$1,ED!Y16,'H10'!Y16,AirDose!Y16)</f>
        <v>0</v>
      </c>
      <c r="Z16" s="18">
        <f>CHOOSE($A$1,ED!Z16,'H10'!Z16,AirDose!Z16)</f>
        <v>0</v>
      </c>
      <c r="AA16" s="18">
        <f>CHOOSE($A$1,ED!AA16,'H10'!AA16,AirDose!AA16)</f>
        <v>0</v>
      </c>
      <c r="AB16" s="18">
        <f>CHOOSE($A$1,ED!AB16,'H10'!AB16,AirDose!AB16)</f>
        <v>0</v>
      </c>
      <c r="AC16" s="18">
        <f>CHOOSE($A$1,ED!AC16,'H10'!AC16,AirDose!AC16)</f>
        <v>0</v>
      </c>
      <c r="AD16" s="18">
        <f>CHOOSE($A$1,ED!AD16,'H10'!AD16,AirDose!AD16)</f>
        <v>0</v>
      </c>
      <c r="AE16" s="18">
        <f>CHOOSE($A$1,ED!AE16,'H10'!AE16,AirDose!AE16)</f>
        <v>0</v>
      </c>
      <c r="AF16" s="18">
        <f>CHOOSE($A$1,ED!AF16,'H10'!AF16,AirDose!AF16)</f>
        <v>0</v>
      </c>
      <c r="AG16" s="18">
        <f>CHOOSE($A$1,ED!AG16,'H10'!AG16,AirDose!AG16)</f>
        <v>85.2</v>
      </c>
      <c r="AH16" s="18">
        <f>CHOOSE($A$1,ED!AH16,'H10'!AH16,AirDose!AH16)</f>
        <v>78.7</v>
      </c>
      <c r="AI16" s="18">
        <f>CHOOSE($A$1,ED!AI16,'H10'!AI16,AirDose!AI16)</f>
        <v>0</v>
      </c>
      <c r="AJ16" s="18">
        <f>CHOOSE($A$1,ED!AJ16,'H10'!AJ16,AirDose!AJ16)</f>
        <v>1.39</v>
      </c>
      <c r="AK16" s="18">
        <f>CHOOSE($A$1,ED!AK16,'H10'!AK16,AirDose!AK16)</f>
        <v>0</v>
      </c>
    </row>
    <row r="17" spans="1:37" x14ac:dyDescent="0.15">
      <c r="A17" s="18"/>
      <c r="B17" s="18">
        <v>2.8370999999999999E-7</v>
      </c>
      <c r="C17" s="18">
        <v>6.5039000000000004E-8</v>
      </c>
      <c r="D17" s="18">
        <f>CHOOSE($A$1,ED!D17,'H10'!D17,AirDose!D17)</f>
        <v>2.6850000000000001</v>
      </c>
      <c r="E17" s="18">
        <f>CHOOSE($A$1,ED!E17,'H10'!E17,AirDose!E17)</f>
        <v>0</v>
      </c>
      <c r="F17" s="18">
        <f>CHOOSE($A$1,ED!F17,'H10'!F17,AirDose!F17)</f>
        <v>0</v>
      </c>
      <c r="G17" s="18">
        <f>CHOOSE($A$1,ED!G17,'H10'!G17,AirDose!G17)</f>
        <v>0</v>
      </c>
      <c r="H17" s="18">
        <f>CHOOSE($A$1,ED!H17,'H10'!H17,AirDose!H17)</f>
        <v>0</v>
      </c>
      <c r="I17" s="18">
        <f>CHOOSE($A$1,ED!I17,'H10'!I17,AirDose!I17)</f>
        <v>0</v>
      </c>
      <c r="J17" s="18">
        <f>CHOOSE($A$1,ED!J17,'H10'!J17,AirDose!J17)</f>
        <v>0</v>
      </c>
      <c r="K17" s="18">
        <f>CHOOSE($A$1,ED!K17,'H10'!K17,AirDose!K17)</f>
        <v>0</v>
      </c>
      <c r="L17" s="18">
        <f>CHOOSE($A$1,ED!L17,'H10'!L17,AirDose!L17)</f>
        <v>0</v>
      </c>
      <c r="M17" s="18">
        <f>CHOOSE($A$1,ED!M17,'H10'!M17,AirDose!M17)</f>
        <v>0</v>
      </c>
      <c r="N17" s="18">
        <f>CHOOSE($A$1,ED!N17,'H10'!N17,AirDose!N17)</f>
        <v>0</v>
      </c>
      <c r="O17" s="18">
        <f>CHOOSE($A$1,ED!O17,'H10'!O17,AirDose!O17)</f>
        <v>0</v>
      </c>
      <c r="P17" s="18">
        <f>CHOOSE($A$1,ED!P17,'H10'!P17,AirDose!P17)</f>
        <v>0</v>
      </c>
      <c r="Q17" s="18">
        <f>CHOOSE($A$1,ED!Q17,'H10'!Q17,AirDose!Q17)</f>
        <v>0</v>
      </c>
      <c r="R17" s="18">
        <f>CHOOSE($A$1,ED!R17,'H10'!R17,AirDose!R17)</f>
        <v>0</v>
      </c>
      <c r="S17" s="18">
        <f>CHOOSE($A$1,ED!S17,'H10'!S17,AirDose!S17)</f>
        <v>0</v>
      </c>
      <c r="T17" s="18">
        <f>CHOOSE($A$1,ED!T17,'H10'!T17,AirDose!T17)</f>
        <v>0</v>
      </c>
      <c r="U17" s="18">
        <f>CHOOSE($A$1,ED!U17,'H10'!U17,AirDose!U17)</f>
        <v>0</v>
      </c>
      <c r="V17" s="18">
        <f>CHOOSE($A$1,ED!V17,'H10'!V17,AirDose!V17)</f>
        <v>0</v>
      </c>
      <c r="W17" s="18">
        <f>CHOOSE($A$1,ED!W17,'H10'!W17,AirDose!W17)</f>
        <v>0</v>
      </c>
      <c r="X17" s="18">
        <f>CHOOSE($A$1,ED!X17,'H10'!X17,AirDose!X17)</f>
        <v>0</v>
      </c>
      <c r="Y17" s="18">
        <f>CHOOSE($A$1,ED!Y17,'H10'!Y17,AirDose!Y17)</f>
        <v>0</v>
      </c>
      <c r="Z17" s="18">
        <f>CHOOSE($A$1,ED!Z17,'H10'!Z17,AirDose!Z17)</f>
        <v>0</v>
      </c>
      <c r="AA17" s="18">
        <f>CHOOSE($A$1,ED!AA17,'H10'!AA17,AirDose!AA17)</f>
        <v>0</v>
      </c>
      <c r="AB17" s="18">
        <f>CHOOSE($A$1,ED!AB17,'H10'!AB17,AirDose!AB17)</f>
        <v>0</v>
      </c>
      <c r="AC17" s="18">
        <f>CHOOSE($A$1,ED!AC17,'H10'!AC17,AirDose!AC17)</f>
        <v>0</v>
      </c>
      <c r="AD17" s="18">
        <f>CHOOSE($A$1,ED!AD17,'H10'!AD17,AirDose!AD17)</f>
        <v>0</v>
      </c>
      <c r="AE17" s="18">
        <f>CHOOSE($A$1,ED!AE17,'H10'!AE17,AirDose!AE17)</f>
        <v>0</v>
      </c>
      <c r="AF17" s="18">
        <f>CHOOSE($A$1,ED!AF17,'H10'!AF17,AirDose!AF17)</f>
        <v>0</v>
      </c>
      <c r="AG17" s="18">
        <f>CHOOSE($A$1,ED!AG17,'H10'!AG17,AirDose!AG17)</f>
        <v>85.2</v>
      </c>
      <c r="AH17" s="18">
        <f>CHOOSE($A$1,ED!AH17,'H10'!AH17,AirDose!AH17)</f>
        <v>78.7</v>
      </c>
      <c r="AI17" s="18">
        <f>CHOOSE($A$1,ED!AI17,'H10'!AI17,AirDose!AI17)</f>
        <v>0</v>
      </c>
      <c r="AJ17" s="18">
        <f>CHOOSE($A$1,ED!AJ17,'H10'!AJ17,AirDose!AJ17)</f>
        <v>1.39</v>
      </c>
      <c r="AK17" s="18">
        <f>CHOOSE($A$1,ED!AK17,'H10'!AK17,AirDose!AK17)</f>
        <v>0</v>
      </c>
    </row>
    <row r="18" spans="1:37" x14ac:dyDescent="0.15">
      <c r="A18" s="18"/>
      <c r="B18" s="18">
        <v>3.5717000000000001E-7</v>
      </c>
      <c r="C18" s="18">
        <v>8.1880000000000003E-8</v>
      </c>
      <c r="D18" s="18">
        <f>CHOOSE($A$1,ED!D18,'H10'!D18,AirDose!D18)</f>
        <v>2.7805</v>
      </c>
      <c r="E18" s="18">
        <f>CHOOSE($A$1,ED!E18,'H10'!E18,AirDose!E18)</f>
        <v>0</v>
      </c>
      <c r="F18" s="18">
        <f>CHOOSE($A$1,ED!F18,'H10'!F18,AirDose!F18)</f>
        <v>0</v>
      </c>
      <c r="G18" s="18">
        <f>CHOOSE($A$1,ED!G18,'H10'!G18,AirDose!G18)</f>
        <v>0</v>
      </c>
      <c r="H18" s="18">
        <f>CHOOSE($A$1,ED!H18,'H10'!H18,AirDose!H18)</f>
        <v>0</v>
      </c>
      <c r="I18" s="18">
        <f>CHOOSE($A$1,ED!I18,'H10'!I18,AirDose!I18)</f>
        <v>0</v>
      </c>
      <c r="J18" s="18">
        <f>CHOOSE($A$1,ED!J18,'H10'!J18,AirDose!J18)</f>
        <v>0</v>
      </c>
      <c r="K18" s="18">
        <f>CHOOSE($A$1,ED!K18,'H10'!K18,AirDose!K18)</f>
        <v>0</v>
      </c>
      <c r="L18" s="18">
        <f>CHOOSE($A$1,ED!L18,'H10'!L18,AirDose!L18)</f>
        <v>0</v>
      </c>
      <c r="M18" s="18">
        <f>CHOOSE($A$1,ED!M18,'H10'!M18,AirDose!M18)</f>
        <v>0</v>
      </c>
      <c r="N18" s="18">
        <f>CHOOSE($A$1,ED!N18,'H10'!N18,AirDose!N18)</f>
        <v>0</v>
      </c>
      <c r="O18" s="18">
        <f>CHOOSE($A$1,ED!O18,'H10'!O18,AirDose!O18)</f>
        <v>0</v>
      </c>
      <c r="P18" s="18">
        <f>CHOOSE($A$1,ED!P18,'H10'!P18,AirDose!P18)</f>
        <v>0</v>
      </c>
      <c r="Q18" s="18">
        <f>CHOOSE($A$1,ED!Q18,'H10'!Q18,AirDose!Q18)</f>
        <v>0</v>
      </c>
      <c r="R18" s="18">
        <f>CHOOSE($A$1,ED!R18,'H10'!R18,AirDose!R18)</f>
        <v>0</v>
      </c>
      <c r="S18" s="18">
        <f>CHOOSE($A$1,ED!S18,'H10'!S18,AirDose!S18)</f>
        <v>0</v>
      </c>
      <c r="T18" s="18">
        <f>CHOOSE($A$1,ED!T18,'H10'!T18,AirDose!T18)</f>
        <v>0</v>
      </c>
      <c r="U18" s="18">
        <f>CHOOSE($A$1,ED!U18,'H10'!U18,AirDose!U18)</f>
        <v>0</v>
      </c>
      <c r="V18" s="18">
        <f>CHOOSE($A$1,ED!V18,'H10'!V18,AirDose!V18)</f>
        <v>0</v>
      </c>
      <c r="W18" s="18">
        <f>CHOOSE($A$1,ED!W18,'H10'!W18,AirDose!W18)</f>
        <v>0</v>
      </c>
      <c r="X18" s="18">
        <f>CHOOSE($A$1,ED!X18,'H10'!X18,AirDose!X18)</f>
        <v>0</v>
      </c>
      <c r="Y18" s="18">
        <f>CHOOSE($A$1,ED!Y18,'H10'!Y18,AirDose!Y18)</f>
        <v>0</v>
      </c>
      <c r="Z18" s="18">
        <f>CHOOSE($A$1,ED!Z18,'H10'!Z18,AirDose!Z18)</f>
        <v>0</v>
      </c>
      <c r="AA18" s="18">
        <f>CHOOSE($A$1,ED!AA18,'H10'!AA18,AirDose!AA18)</f>
        <v>0</v>
      </c>
      <c r="AB18" s="18">
        <f>CHOOSE($A$1,ED!AB18,'H10'!AB18,AirDose!AB18)</f>
        <v>0</v>
      </c>
      <c r="AC18" s="18">
        <f>CHOOSE($A$1,ED!AC18,'H10'!AC18,AirDose!AC18)</f>
        <v>0</v>
      </c>
      <c r="AD18" s="18">
        <f>CHOOSE($A$1,ED!AD18,'H10'!AD18,AirDose!AD18)</f>
        <v>0</v>
      </c>
      <c r="AE18" s="18">
        <f>CHOOSE($A$1,ED!AE18,'H10'!AE18,AirDose!AE18)</f>
        <v>0</v>
      </c>
      <c r="AF18" s="18">
        <f>CHOOSE($A$1,ED!AF18,'H10'!AF18,AirDose!AF18)</f>
        <v>0</v>
      </c>
      <c r="AG18" s="18">
        <f>CHOOSE($A$1,ED!AG18,'H10'!AG18,AirDose!AG18)</f>
        <v>85.2</v>
      </c>
      <c r="AH18" s="18">
        <f>CHOOSE($A$1,ED!AH18,'H10'!AH18,AirDose!AH18)</f>
        <v>78.7</v>
      </c>
      <c r="AI18" s="18">
        <f>CHOOSE($A$1,ED!AI18,'H10'!AI18,AirDose!AI18)</f>
        <v>0</v>
      </c>
      <c r="AJ18" s="18">
        <f>CHOOSE($A$1,ED!AJ18,'H10'!AJ18,AirDose!AJ18)</f>
        <v>1.39</v>
      </c>
      <c r="AK18" s="18">
        <f>CHOOSE($A$1,ED!AK18,'H10'!AK18,AirDose!AK18)</f>
        <v>0</v>
      </c>
    </row>
    <row r="19" spans="1:37" x14ac:dyDescent="0.15">
      <c r="A19" s="18"/>
      <c r="B19" s="18">
        <v>4.4965000000000001E-7</v>
      </c>
      <c r="C19" s="18">
        <v>1.0307999999999999E-7</v>
      </c>
      <c r="D19" s="18">
        <f>CHOOSE($A$1,ED!D19,'H10'!D19,AirDose!D19)</f>
        <v>2.8759999999999999</v>
      </c>
      <c r="E19" s="18">
        <f>CHOOSE($A$1,ED!E19,'H10'!E19,AirDose!E19)</f>
        <v>0</v>
      </c>
      <c r="F19" s="18">
        <f>CHOOSE($A$1,ED!F19,'H10'!F19,AirDose!F19)</f>
        <v>0</v>
      </c>
      <c r="G19" s="18">
        <f>CHOOSE($A$1,ED!G19,'H10'!G19,AirDose!G19)</f>
        <v>0</v>
      </c>
      <c r="H19" s="18">
        <f>CHOOSE($A$1,ED!H19,'H10'!H19,AirDose!H19)</f>
        <v>0</v>
      </c>
      <c r="I19" s="18">
        <f>CHOOSE($A$1,ED!I19,'H10'!I19,AirDose!I19)</f>
        <v>0</v>
      </c>
      <c r="J19" s="18">
        <f>CHOOSE($A$1,ED!J19,'H10'!J19,AirDose!J19)</f>
        <v>0</v>
      </c>
      <c r="K19" s="18">
        <f>CHOOSE($A$1,ED!K19,'H10'!K19,AirDose!K19)</f>
        <v>0</v>
      </c>
      <c r="L19" s="18">
        <f>CHOOSE($A$1,ED!L19,'H10'!L19,AirDose!L19)</f>
        <v>0</v>
      </c>
      <c r="M19" s="18">
        <f>CHOOSE($A$1,ED!M19,'H10'!M19,AirDose!M19)</f>
        <v>0</v>
      </c>
      <c r="N19" s="18">
        <f>CHOOSE($A$1,ED!N19,'H10'!N19,AirDose!N19)</f>
        <v>0</v>
      </c>
      <c r="O19" s="18">
        <f>CHOOSE($A$1,ED!O19,'H10'!O19,AirDose!O19)</f>
        <v>0</v>
      </c>
      <c r="P19" s="18">
        <f>CHOOSE($A$1,ED!P19,'H10'!P19,AirDose!P19)</f>
        <v>0</v>
      </c>
      <c r="Q19" s="18">
        <f>CHOOSE($A$1,ED!Q19,'H10'!Q19,AirDose!Q19)</f>
        <v>0</v>
      </c>
      <c r="R19" s="18">
        <f>CHOOSE($A$1,ED!R19,'H10'!R19,AirDose!R19)</f>
        <v>0</v>
      </c>
      <c r="S19" s="18">
        <f>CHOOSE($A$1,ED!S19,'H10'!S19,AirDose!S19)</f>
        <v>0</v>
      </c>
      <c r="T19" s="18">
        <f>CHOOSE($A$1,ED!T19,'H10'!T19,AirDose!T19)</f>
        <v>0</v>
      </c>
      <c r="U19" s="18">
        <f>CHOOSE($A$1,ED!U19,'H10'!U19,AirDose!U19)</f>
        <v>0</v>
      </c>
      <c r="V19" s="18">
        <f>CHOOSE($A$1,ED!V19,'H10'!V19,AirDose!V19)</f>
        <v>0</v>
      </c>
      <c r="W19" s="18">
        <f>CHOOSE($A$1,ED!W19,'H10'!W19,AirDose!W19)</f>
        <v>0</v>
      </c>
      <c r="X19" s="18">
        <f>CHOOSE($A$1,ED!X19,'H10'!X19,AirDose!X19)</f>
        <v>0</v>
      </c>
      <c r="Y19" s="18">
        <f>CHOOSE($A$1,ED!Y19,'H10'!Y19,AirDose!Y19)</f>
        <v>0</v>
      </c>
      <c r="Z19" s="18">
        <f>CHOOSE($A$1,ED!Z19,'H10'!Z19,AirDose!Z19)</f>
        <v>0</v>
      </c>
      <c r="AA19" s="18">
        <f>CHOOSE($A$1,ED!AA19,'H10'!AA19,AirDose!AA19)</f>
        <v>0</v>
      </c>
      <c r="AB19" s="18">
        <f>CHOOSE($A$1,ED!AB19,'H10'!AB19,AirDose!AB19)</f>
        <v>0</v>
      </c>
      <c r="AC19" s="18">
        <f>CHOOSE($A$1,ED!AC19,'H10'!AC19,AirDose!AC19)</f>
        <v>0</v>
      </c>
      <c r="AD19" s="18">
        <f>CHOOSE($A$1,ED!AD19,'H10'!AD19,AirDose!AD19)</f>
        <v>0</v>
      </c>
      <c r="AE19" s="18">
        <f>CHOOSE($A$1,ED!AE19,'H10'!AE19,AirDose!AE19)</f>
        <v>0</v>
      </c>
      <c r="AF19" s="18">
        <f>CHOOSE($A$1,ED!AF19,'H10'!AF19,AirDose!AF19)</f>
        <v>0</v>
      </c>
      <c r="AG19" s="18">
        <f>CHOOSE($A$1,ED!AG19,'H10'!AG19,AirDose!AG19)</f>
        <v>85.2</v>
      </c>
      <c r="AH19" s="18">
        <f>CHOOSE($A$1,ED!AH19,'H10'!AH19,AirDose!AH19)</f>
        <v>78.7</v>
      </c>
      <c r="AI19" s="18">
        <f>CHOOSE($A$1,ED!AI19,'H10'!AI19,AirDose!AI19)</f>
        <v>0</v>
      </c>
      <c r="AJ19" s="18">
        <f>CHOOSE($A$1,ED!AJ19,'H10'!AJ19,AirDose!AJ19)</f>
        <v>1.39</v>
      </c>
      <c r="AK19" s="18">
        <f>CHOOSE($A$1,ED!AK19,'H10'!AK19,AirDose!AK19)</f>
        <v>0</v>
      </c>
    </row>
    <row r="20" spans="1:37" x14ac:dyDescent="0.15">
      <c r="A20" s="18"/>
      <c r="B20" s="18">
        <v>5.6608000000000005E-7</v>
      </c>
      <c r="C20" s="18">
        <v>1.2977E-7</v>
      </c>
      <c r="D20" s="18">
        <f>CHOOSE($A$1,ED!D20,'H10'!D20,AirDose!D20)</f>
        <v>2.9611999999999998</v>
      </c>
      <c r="E20" s="18">
        <f>CHOOSE($A$1,ED!E20,'H10'!E20,AirDose!E20)</f>
        <v>0</v>
      </c>
      <c r="F20" s="18">
        <f>CHOOSE($A$1,ED!F20,'H10'!F20,AirDose!F20)</f>
        <v>0</v>
      </c>
      <c r="G20" s="18">
        <f>CHOOSE($A$1,ED!G20,'H10'!G20,AirDose!G20)</f>
        <v>0</v>
      </c>
      <c r="H20" s="18">
        <f>CHOOSE($A$1,ED!H20,'H10'!H20,AirDose!H20)</f>
        <v>0</v>
      </c>
      <c r="I20" s="18">
        <f>CHOOSE($A$1,ED!I20,'H10'!I20,AirDose!I20)</f>
        <v>0</v>
      </c>
      <c r="J20" s="18">
        <f>CHOOSE($A$1,ED!J20,'H10'!J20,AirDose!J20)</f>
        <v>0</v>
      </c>
      <c r="K20" s="18">
        <f>CHOOSE($A$1,ED!K20,'H10'!K20,AirDose!K20)</f>
        <v>0</v>
      </c>
      <c r="L20" s="18">
        <f>CHOOSE($A$1,ED!L20,'H10'!L20,AirDose!L20)</f>
        <v>0</v>
      </c>
      <c r="M20" s="18">
        <f>CHOOSE($A$1,ED!M20,'H10'!M20,AirDose!M20)</f>
        <v>0</v>
      </c>
      <c r="N20" s="18">
        <f>CHOOSE($A$1,ED!N20,'H10'!N20,AirDose!N20)</f>
        <v>0</v>
      </c>
      <c r="O20" s="18">
        <f>CHOOSE($A$1,ED!O20,'H10'!O20,AirDose!O20)</f>
        <v>0</v>
      </c>
      <c r="P20" s="18">
        <f>CHOOSE($A$1,ED!P20,'H10'!P20,AirDose!P20)</f>
        <v>0</v>
      </c>
      <c r="Q20" s="18">
        <f>CHOOSE($A$1,ED!Q20,'H10'!Q20,AirDose!Q20)</f>
        <v>0</v>
      </c>
      <c r="R20" s="18">
        <f>CHOOSE($A$1,ED!R20,'H10'!R20,AirDose!R20)</f>
        <v>0</v>
      </c>
      <c r="S20" s="18">
        <f>CHOOSE($A$1,ED!S20,'H10'!S20,AirDose!S20)</f>
        <v>0</v>
      </c>
      <c r="T20" s="18">
        <f>CHOOSE($A$1,ED!T20,'H10'!T20,AirDose!T20)</f>
        <v>0</v>
      </c>
      <c r="U20" s="18">
        <f>CHOOSE($A$1,ED!U20,'H10'!U20,AirDose!U20)</f>
        <v>0</v>
      </c>
      <c r="V20" s="18">
        <f>CHOOSE($A$1,ED!V20,'H10'!V20,AirDose!V20)</f>
        <v>0</v>
      </c>
      <c r="W20" s="18">
        <f>CHOOSE($A$1,ED!W20,'H10'!W20,AirDose!W20)</f>
        <v>0</v>
      </c>
      <c r="X20" s="18">
        <f>CHOOSE($A$1,ED!X20,'H10'!X20,AirDose!X20)</f>
        <v>0</v>
      </c>
      <c r="Y20" s="18">
        <f>CHOOSE($A$1,ED!Y20,'H10'!Y20,AirDose!Y20)</f>
        <v>0</v>
      </c>
      <c r="Z20" s="18">
        <f>CHOOSE($A$1,ED!Z20,'H10'!Z20,AirDose!Z20)</f>
        <v>0</v>
      </c>
      <c r="AA20" s="18">
        <f>CHOOSE($A$1,ED!AA20,'H10'!AA20,AirDose!AA20)</f>
        <v>0</v>
      </c>
      <c r="AB20" s="18">
        <f>CHOOSE($A$1,ED!AB20,'H10'!AB20,AirDose!AB20)</f>
        <v>0</v>
      </c>
      <c r="AC20" s="18">
        <f>CHOOSE($A$1,ED!AC20,'H10'!AC20,AirDose!AC20)</f>
        <v>0</v>
      </c>
      <c r="AD20" s="18">
        <f>CHOOSE($A$1,ED!AD20,'H10'!AD20,AirDose!AD20)</f>
        <v>0</v>
      </c>
      <c r="AE20" s="18">
        <f>CHOOSE($A$1,ED!AE20,'H10'!AE20,AirDose!AE20)</f>
        <v>0</v>
      </c>
      <c r="AF20" s="18">
        <f>CHOOSE($A$1,ED!AF20,'H10'!AF20,AirDose!AF20)</f>
        <v>0</v>
      </c>
      <c r="AG20" s="18">
        <f>CHOOSE($A$1,ED!AG20,'H10'!AG20,AirDose!AG20)</f>
        <v>85.2</v>
      </c>
      <c r="AH20" s="18">
        <f>CHOOSE($A$1,ED!AH20,'H10'!AH20,AirDose!AH20)</f>
        <v>78.7</v>
      </c>
      <c r="AI20" s="18">
        <f>CHOOSE($A$1,ED!AI20,'H10'!AI20,AirDose!AI20)</f>
        <v>0</v>
      </c>
      <c r="AJ20" s="18">
        <f>CHOOSE($A$1,ED!AJ20,'H10'!AJ20,AirDose!AJ20)</f>
        <v>1.39</v>
      </c>
      <c r="AK20" s="18">
        <f>CHOOSE($A$1,ED!AK20,'H10'!AK20,AirDose!AK20)</f>
        <v>0</v>
      </c>
    </row>
    <row r="21" spans="1:37" x14ac:dyDescent="0.15">
      <c r="A21" s="18"/>
      <c r="B21" s="18">
        <v>7.1264000000000001E-7</v>
      </c>
      <c r="C21" s="18">
        <v>1.6337000000000001E-7</v>
      </c>
      <c r="D21" s="18">
        <f>CHOOSE($A$1,ED!D21,'H10'!D21,AirDose!D21)</f>
        <v>3.0375999999999999</v>
      </c>
      <c r="E21" s="18">
        <f>CHOOSE($A$1,ED!E21,'H10'!E21,AirDose!E21)</f>
        <v>0</v>
      </c>
      <c r="F21" s="18">
        <f>CHOOSE($A$1,ED!F21,'H10'!F21,AirDose!F21)</f>
        <v>0</v>
      </c>
      <c r="G21" s="18">
        <f>CHOOSE($A$1,ED!G21,'H10'!G21,AirDose!G21)</f>
        <v>0</v>
      </c>
      <c r="H21" s="18">
        <f>CHOOSE($A$1,ED!H21,'H10'!H21,AirDose!H21)</f>
        <v>0</v>
      </c>
      <c r="I21" s="18">
        <f>CHOOSE($A$1,ED!I21,'H10'!I21,AirDose!I21)</f>
        <v>0</v>
      </c>
      <c r="J21" s="18">
        <f>CHOOSE($A$1,ED!J21,'H10'!J21,AirDose!J21)</f>
        <v>0</v>
      </c>
      <c r="K21" s="18">
        <f>CHOOSE($A$1,ED!K21,'H10'!K21,AirDose!K21)</f>
        <v>0</v>
      </c>
      <c r="L21" s="18">
        <f>CHOOSE($A$1,ED!L21,'H10'!L21,AirDose!L21)</f>
        <v>0</v>
      </c>
      <c r="M21" s="18">
        <f>CHOOSE($A$1,ED!M21,'H10'!M21,AirDose!M21)</f>
        <v>0</v>
      </c>
      <c r="N21" s="18">
        <f>CHOOSE($A$1,ED!N21,'H10'!N21,AirDose!N21)</f>
        <v>0</v>
      </c>
      <c r="O21" s="18">
        <f>CHOOSE($A$1,ED!O21,'H10'!O21,AirDose!O21)</f>
        <v>0</v>
      </c>
      <c r="P21" s="18">
        <f>CHOOSE($A$1,ED!P21,'H10'!P21,AirDose!P21)</f>
        <v>0</v>
      </c>
      <c r="Q21" s="18">
        <f>CHOOSE($A$1,ED!Q21,'H10'!Q21,AirDose!Q21)</f>
        <v>0</v>
      </c>
      <c r="R21" s="18">
        <f>CHOOSE($A$1,ED!R21,'H10'!R21,AirDose!R21)</f>
        <v>0</v>
      </c>
      <c r="S21" s="18">
        <f>CHOOSE($A$1,ED!S21,'H10'!S21,AirDose!S21)</f>
        <v>0</v>
      </c>
      <c r="T21" s="18">
        <f>CHOOSE($A$1,ED!T21,'H10'!T21,AirDose!T21)</f>
        <v>0</v>
      </c>
      <c r="U21" s="18">
        <f>CHOOSE($A$1,ED!U21,'H10'!U21,AirDose!U21)</f>
        <v>0</v>
      </c>
      <c r="V21" s="18">
        <f>CHOOSE($A$1,ED!V21,'H10'!V21,AirDose!V21)</f>
        <v>0</v>
      </c>
      <c r="W21" s="18">
        <f>CHOOSE($A$1,ED!W21,'H10'!W21,AirDose!W21)</f>
        <v>0</v>
      </c>
      <c r="X21" s="18">
        <f>CHOOSE($A$1,ED!X21,'H10'!X21,AirDose!X21)</f>
        <v>0</v>
      </c>
      <c r="Y21" s="18">
        <f>CHOOSE($A$1,ED!Y21,'H10'!Y21,AirDose!Y21)</f>
        <v>0</v>
      </c>
      <c r="Z21" s="18">
        <f>CHOOSE($A$1,ED!Z21,'H10'!Z21,AirDose!Z21)</f>
        <v>0</v>
      </c>
      <c r="AA21" s="18">
        <f>CHOOSE($A$1,ED!AA21,'H10'!AA21,AirDose!AA21)</f>
        <v>0</v>
      </c>
      <c r="AB21" s="18">
        <f>CHOOSE($A$1,ED!AB21,'H10'!AB21,AirDose!AB21)</f>
        <v>0</v>
      </c>
      <c r="AC21" s="18">
        <f>CHOOSE($A$1,ED!AC21,'H10'!AC21,AirDose!AC21)</f>
        <v>0</v>
      </c>
      <c r="AD21" s="18">
        <f>CHOOSE($A$1,ED!AD21,'H10'!AD21,AirDose!AD21)</f>
        <v>0</v>
      </c>
      <c r="AE21" s="18">
        <f>CHOOSE($A$1,ED!AE21,'H10'!AE21,AirDose!AE21)</f>
        <v>0</v>
      </c>
      <c r="AF21" s="18">
        <f>CHOOSE($A$1,ED!AF21,'H10'!AF21,AirDose!AF21)</f>
        <v>0</v>
      </c>
      <c r="AG21" s="18">
        <f>CHOOSE($A$1,ED!AG21,'H10'!AG21,AirDose!AG21)</f>
        <v>85.2</v>
      </c>
      <c r="AH21" s="18">
        <f>CHOOSE($A$1,ED!AH21,'H10'!AH21,AirDose!AH21)</f>
        <v>78.7</v>
      </c>
      <c r="AI21" s="18">
        <f>CHOOSE($A$1,ED!AI21,'H10'!AI21,AirDose!AI21)</f>
        <v>0</v>
      </c>
      <c r="AJ21" s="18">
        <f>CHOOSE($A$1,ED!AJ21,'H10'!AJ21,AirDose!AJ21)</f>
        <v>1.39</v>
      </c>
      <c r="AK21" s="18">
        <f>CHOOSE($A$1,ED!AK21,'H10'!AK21,AirDose!AK21)</f>
        <v>0</v>
      </c>
    </row>
    <row r="22" spans="1:37" x14ac:dyDescent="0.15">
      <c r="A22" s="18"/>
      <c r="B22" s="18">
        <v>8.9716999999999998E-7</v>
      </c>
      <c r="C22" s="18">
        <v>2.0566999999999999E-7</v>
      </c>
      <c r="D22" s="18">
        <f>CHOOSE($A$1,ED!D22,'H10'!D22,AirDose!D22)</f>
        <v>3.1139999999999999</v>
      </c>
      <c r="E22" s="18">
        <f>CHOOSE($A$1,ED!E22,'H10'!E22,AirDose!E22)</f>
        <v>0</v>
      </c>
      <c r="F22" s="18">
        <f>CHOOSE($A$1,ED!F22,'H10'!F22,AirDose!F22)</f>
        <v>0</v>
      </c>
      <c r="G22" s="18">
        <f>CHOOSE($A$1,ED!G22,'H10'!G22,AirDose!G22)</f>
        <v>0</v>
      </c>
      <c r="H22" s="18">
        <f>CHOOSE($A$1,ED!H22,'H10'!H22,AirDose!H22)</f>
        <v>0</v>
      </c>
      <c r="I22" s="18">
        <f>CHOOSE($A$1,ED!I22,'H10'!I22,AirDose!I22)</f>
        <v>0</v>
      </c>
      <c r="J22" s="18">
        <f>CHOOSE($A$1,ED!J22,'H10'!J22,AirDose!J22)</f>
        <v>0</v>
      </c>
      <c r="K22" s="18">
        <f>CHOOSE($A$1,ED!K22,'H10'!K22,AirDose!K22)</f>
        <v>0</v>
      </c>
      <c r="L22" s="18">
        <f>CHOOSE($A$1,ED!L22,'H10'!L22,AirDose!L22)</f>
        <v>0</v>
      </c>
      <c r="M22" s="18">
        <f>CHOOSE($A$1,ED!M22,'H10'!M22,AirDose!M22)</f>
        <v>0</v>
      </c>
      <c r="N22" s="18">
        <f>CHOOSE($A$1,ED!N22,'H10'!N22,AirDose!N22)</f>
        <v>0</v>
      </c>
      <c r="O22" s="18">
        <f>CHOOSE($A$1,ED!O22,'H10'!O22,AirDose!O22)</f>
        <v>0</v>
      </c>
      <c r="P22" s="18">
        <f>CHOOSE($A$1,ED!P22,'H10'!P22,AirDose!P22)</f>
        <v>0</v>
      </c>
      <c r="Q22" s="18">
        <f>CHOOSE($A$1,ED!Q22,'H10'!Q22,AirDose!Q22)</f>
        <v>0</v>
      </c>
      <c r="R22" s="18">
        <f>CHOOSE($A$1,ED!R22,'H10'!R22,AirDose!R22)</f>
        <v>0</v>
      </c>
      <c r="S22" s="18">
        <f>CHOOSE($A$1,ED!S22,'H10'!S22,AirDose!S22)</f>
        <v>0</v>
      </c>
      <c r="T22" s="18">
        <f>CHOOSE($A$1,ED!T22,'H10'!T22,AirDose!T22)</f>
        <v>0</v>
      </c>
      <c r="U22" s="18">
        <f>CHOOSE($A$1,ED!U22,'H10'!U22,AirDose!U22)</f>
        <v>0</v>
      </c>
      <c r="V22" s="18">
        <f>CHOOSE($A$1,ED!V22,'H10'!V22,AirDose!V22)</f>
        <v>0</v>
      </c>
      <c r="W22" s="18">
        <f>CHOOSE($A$1,ED!W22,'H10'!W22,AirDose!W22)</f>
        <v>0</v>
      </c>
      <c r="X22" s="18">
        <f>CHOOSE($A$1,ED!X22,'H10'!X22,AirDose!X22)</f>
        <v>0</v>
      </c>
      <c r="Y22" s="18">
        <f>CHOOSE($A$1,ED!Y22,'H10'!Y22,AirDose!Y22)</f>
        <v>0</v>
      </c>
      <c r="Z22" s="18">
        <f>CHOOSE($A$1,ED!Z22,'H10'!Z22,AirDose!Z22)</f>
        <v>0</v>
      </c>
      <c r="AA22" s="18">
        <f>CHOOSE($A$1,ED!AA22,'H10'!AA22,AirDose!AA22)</f>
        <v>0</v>
      </c>
      <c r="AB22" s="18">
        <f>CHOOSE($A$1,ED!AB22,'H10'!AB22,AirDose!AB22)</f>
        <v>0</v>
      </c>
      <c r="AC22" s="18">
        <f>CHOOSE($A$1,ED!AC22,'H10'!AC22,AirDose!AC22)</f>
        <v>0</v>
      </c>
      <c r="AD22" s="18">
        <f>CHOOSE($A$1,ED!AD22,'H10'!AD22,AirDose!AD22)</f>
        <v>0</v>
      </c>
      <c r="AE22" s="18">
        <f>CHOOSE($A$1,ED!AE22,'H10'!AE22,AirDose!AE22)</f>
        <v>0</v>
      </c>
      <c r="AF22" s="18">
        <f>CHOOSE($A$1,ED!AF22,'H10'!AF22,AirDose!AF22)</f>
        <v>0</v>
      </c>
      <c r="AG22" s="18">
        <f>CHOOSE($A$1,ED!AG22,'H10'!AG22,AirDose!AG22)</f>
        <v>85.2</v>
      </c>
      <c r="AH22" s="18">
        <f>CHOOSE($A$1,ED!AH22,'H10'!AH22,AirDose!AH22)</f>
        <v>78.7</v>
      </c>
      <c r="AI22" s="18">
        <f>CHOOSE($A$1,ED!AI22,'H10'!AI22,AirDose!AI22)</f>
        <v>0</v>
      </c>
      <c r="AJ22" s="18">
        <f>CHOOSE($A$1,ED!AJ22,'H10'!AJ22,AirDose!AJ22)</f>
        <v>1.39</v>
      </c>
      <c r="AK22" s="18">
        <f>CHOOSE($A$1,ED!AK22,'H10'!AK22,AirDose!AK22)</f>
        <v>0</v>
      </c>
    </row>
    <row r="23" spans="1:37" x14ac:dyDescent="0.15">
      <c r="A23" s="18"/>
      <c r="B23" s="18">
        <v>1.1293999999999999E-6</v>
      </c>
      <c r="C23" s="18">
        <v>2.5893E-7</v>
      </c>
      <c r="D23" s="18">
        <f>CHOOSE($A$1,ED!D23,'H10'!D23,AirDose!D23)</f>
        <v>3.1798999999999999</v>
      </c>
      <c r="E23" s="18">
        <f>CHOOSE($A$1,ED!E23,'H10'!E23,AirDose!E23)</f>
        <v>0</v>
      </c>
      <c r="F23" s="18">
        <f>CHOOSE($A$1,ED!F23,'H10'!F23,AirDose!F23)</f>
        <v>0</v>
      </c>
      <c r="G23" s="18">
        <f>CHOOSE($A$1,ED!G23,'H10'!G23,AirDose!G23)</f>
        <v>0</v>
      </c>
      <c r="H23" s="18">
        <f>CHOOSE($A$1,ED!H23,'H10'!H23,AirDose!H23)</f>
        <v>0</v>
      </c>
      <c r="I23" s="18">
        <f>CHOOSE($A$1,ED!I23,'H10'!I23,AirDose!I23)</f>
        <v>0</v>
      </c>
      <c r="J23" s="18">
        <f>CHOOSE($A$1,ED!J23,'H10'!J23,AirDose!J23)</f>
        <v>0</v>
      </c>
      <c r="K23" s="18">
        <f>CHOOSE($A$1,ED!K23,'H10'!K23,AirDose!K23)</f>
        <v>0</v>
      </c>
      <c r="L23" s="18">
        <f>CHOOSE($A$1,ED!L23,'H10'!L23,AirDose!L23)</f>
        <v>0</v>
      </c>
      <c r="M23" s="18">
        <f>CHOOSE($A$1,ED!M23,'H10'!M23,AirDose!M23)</f>
        <v>0</v>
      </c>
      <c r="N23" s="18">
        <f>CHOOSE($A$1,ED!N23,'H10'!N23,AirDose!N23)</f>
        <v>0</v>
      </c>
      <c r="O23" s="18">
        <f>CHOOSE($A$1,ED!O23,'H10'!O23,AirDose!O23)</f>
        <v>0</v>
      </c>
      <c r="P23" s="18">
        <f>CHOOSE($A$1,ED!P23,'H10'!P23,AirDose!P23)</f>
        <v>0</v>
      </c>
      <c r="Q23" s="18">
        <f>CHOOSE($A$1,ED!Q23,'H10'!Q23,AirDose!Q23)</f>
        <v>0</v>
      </c>
      <c r="R23" s="18">
        <f>CHOOSE($A$1,ED!R23,'H10'!R23,AirDose!R23)</f>
        <v>0</v>
      </c>
      <c r="S23" s="18">
        <f>CHOOSE($A$1,ED!S23,'H10'!S23,AirDose!S23)</f>
        <v>0</v>
      </c>
      <c r="T23" s="18">
        <f>CHOOSE($A$1,ED!T23,'H10'!T23,AirDose!T23)</f>
        <v>0</v>
      </c>
      <c r="U23" s="18">
        <f>CHOOSE($A$1,ED!U23,'H10'!U23,AirDose!U23)</f>
        <v>0</v>
      </c>
      <c r="V23" s="18">
        <f>CHOOSE($A$1,ED!V23,'H10'!V23,AirDose!V23)</f>
        <v>0</v>
      </c>
      <c r="W23" s="18">
        <f>CHOOSE($A$1,ED!W23,'H10'!W23,AirDose!W23)</f>
        <v>0</v>
      </c>
      <c r="X23" s="18">
        <f>CHOOSE($A$1,ED!X23,'H10'!X23,AirDose!X23)</f>
        <v>0</v>
      </c>
      <c r="Y23" s="18">
        <f>CHOOSE($A$1,ED!Y23,'H10'!Y23,AirDose!Y23)</f>
        <v>0</v>
      </c>
      <c r="Z23" s="18">
        <f>CHOOSE($A$1,ED!Z23,'H10'!Z23,AirDose!Z23)</f>
        <v>0</v>
      </c>
      <c r="AA23" s="18">
        <f>CHOOSE($A$1,ED!AA23,'H10'!AA23,AirDose!AA23)</f>
        <v>0</v>
      </c>
      <c r="AB23" s="18">
        <f>CHOOSE($A$1,ED!AB23,'H10'!AB23,AirDose!AB23)</f>
        <v>0</v>
      </c>
      <c r="AC23" s="18">
        <f>CHOOSE($A$1,ED!AC23,'H10'!AC23,AirDose!AC23)</f>
        <v>0</v>
      </c>
      <c r="AD23" s="18">
        <f>CHOOSE($A$1,ED!AD23,'H10'!AD23,AirDose!AD23)</f>
        <v>0</v>
      </c>
      <c r="AE23" s="18">
        <f>CHOOSE($A$1,ED!AE23,'H10'!AE23,AirDose!AE23)</f>
        <v>0</v>
      </c>
      <c r="AF23" s="18">
        <f>CHOOSE($A$1,ED!AF23,'H10'!AF23,AirDose!AF23)</f>
        <v>0</v>
      </c>
      <c r="AG23" s="18">
        <f>CHOOSE($A$1,ED!AG23,'H10'!AG23,AirDose!AG23)</f>
        <v>85.2</v>
      </c>
      <c r="AH23" s="18">
        <f>CHOOSE($A$1,ED!AH23,'H10'!AH23,AirDose!AH23)</f>
        <v>78.7</v>
      </c>
      <c r="AI23" s="18">
        <f>CHOOSE($A$1,ED!AI23,'H10'!AI23,AirDose!AI23)</f>
        <v>0</v>
      </c>
      <c r="AJ23" s="18">
        <f>CHOOSE($A$1,ED!AJ23,'H10'!AJ23,AirDose!AJ23)</f>
        <v>1.39</v>
      </c>
      <c r="AK23" s="18">
        <f>CHOOSE($A$1,ED!AK23,'H10'!AK23,AirDose!AK23)</f>
        <v>0</v>
      </c>
    </row>
    <row r="24" spans="1:37" x14ac:dyDescent="0.15">
      <c r="A24" s="18"/>
      <c r="B24" s="18">
        <v>1.4219000000000001E-6</v>
      </c>
      <c r="C24" s="18">
        <v>3.2597E-7</v>
      </c>
      <c r="D24" s="18">
        <f>CHOOSE($A$1,ED!D24,'H10'!D24,AirDose!D24)</f>
        <v>3.2363</v>
      </c>
      <c r="E24" s="18">
        <f>CHOOSE($A$1,ED!E24,'H10'!E24,AirDose!E24)</f>
        <v>0</v>
      </c>
      <c r="F24" s="18">
        <f>CHOOSE($A$1,ED!F24,'H10'!F24,AirDose!F24)</f>
        <v>0</v>
      </c>
      <c r="G24" s="18">
        <f>CHOOSE($A$1,ED!G24,'H10'!G24,AirDose!G24)</f>
        <v>0</v>
      </c>
      <c r="H24" s="18">
        <f>CHOOSE($A$1,ED!H24,'H10'!H24,AirDose!H24)</f>
        <v>0</v>
      </c>
      <c r="I24" s="18">
        <f>CHOOSE($A$1,ED!I24,'H10'!I24,AirDose!I24)</f>
        <v>0</v>
      </c>
      <c r="J24" s="18">
        <f>CHOOSE($A$1,ED!J24,'H10'!J24,AirDose!J24)</f>
        <v>0</v>
      </c>
      <c r="K24" s="18">
        <f>CHOOSE($A$1,ED!K24,'H10'!K24,AirDose!K24)</f>
        <v>0</v>
      </c>
      <c r="L24" s="18">
        <f>CHOOSE($A$1,ED!L24,'H10'!L24,AirDose!L24)</f>
        <v>0</v>
      </c>
      <c r="M24" s="18">
        <f>CHOOSE($A$1,ED!M24,'H10'!M24,AirDose!M24)</f>
        <v>0</v>
      </c>
      <c r="N24" s="18">
        <f>CHOOSE($A$1,ED!N24,'H10'!N24,AirDose!N24)</f>
        <v>0</v>
      </c>
      <c r="O24" s="18">
        <f>CHOOSE($A$1,ED!O24,'H10'!O24,AirDose!O24)</f>
        <v>0</v>
      </c>
      <c r="P24" s="18">
        <f>CHOOSE($A$1,ED!P24,'H10'!P24,AirDose!P24)</f>
        <v>0</v>
      </c>
      <c r="Q24" s="18">
        <f>CHOOSE($A$1,ED!Q24,'H10'!Q24,AirDose!Q24)</f>
        <v>0</v>
      </c>
      <c r="R24" s="18">
        <f>CHOOSE($A$1,ED!R24,'H10'!R24,AirDose!R24)</f>
        <v>0</v>
      </c>
      <c r="S24" s="18">
        <f>CHOOSE($A$1,ED!S24,'H10'!S24,AirDose!S24)</f>
        <v>0</v>
      </c>
      <c r="T24" s="18">
        <f>CHOOSE($A$1,ED!T24,'H10'!T24,AirDose!T24)</f>
        <v>0</v>
      </c>
      <c r="U24" s="18">
        <f>CHOOSE($A$1,ED!U24,'H10'!U24,AirDose!U24)</f>
        <v>0</v>
      </c>
      <c r="V24" s="18">
        <f>CHOOSE($A$1,ED!V24,'H10'!V24,AirDose!V24)</f>
        <v>0</v>
      </c>
      <c r="W24" s="18">
        <f>CHOOSE($A$1,ED!W24,'H10'!W24,AirDose!W24)</f>
        <v>0</v>
      </c>
      <c r="X24" s="18">
        <f>CHOOSE($A$1,ED!X24,'H10'!X24,AirDose!X24)</f>
        <v>0</v>
      </c>
      <c r="Y24" s="18">
        <f>CHOOSE($A$1,ED!Y24,'H10'!Y24,AirDose!Y24)</f>
        <v>0</v>
      </c>
      <c r="Z24" s="18">
        <f>CHOOSE($A$1,ED!Z24,'H10'!Z24,AirDose!Z24)</f>
        <v>0</v>
      </c>
      <c r="AA24" s="18">
        <f>CHOOSE($A$1,ED!AA24,'H10'!AA24,AirDose!AA24)</f>
        <v>0</v>
      </c>
      <c r="AB24" s="18">
        <f>CHOOSE($A$1,ED!AB24,'H10'!AB24,AirDose!AB24)</f>
        <v>0</v>
      </c>
      <c r="AC24" s="18">
        <f>CHOOSE($A$1,ED!AC24,'H10'!AC24,AirDose!AC24)</f>
        <v>0</v>
      </c>
      <c r="AD24" s="18">
        <f>CHOOSE($A$1,ED!AD24,'H10'!AD24,AirDose!AD24)</f>
        <v>0</v>
      </c>
      <c r="AE24" s="18">
        <f>CHOOSE($A$1,ED!AE24,'H10'!AE24,AirDose!AE24)</f>
        <v>0</v>
      </c>
      <c r="AF24" s="18">
        <f>CHOOSE($A$1,ED!AF24,'H10'!AF24,AirDose!AF24)</f>
        <v>0</v>
      </c>
      <c r="AG24" s="18">
        <f>CHOOSE($A$1,ED!AG24,'H10'!AG24,AirDose!AG24)</f>
        <v>85.2</v>
      </c>
      <c r="AH24" s="18">
        <f>CHOOSE($A$1,ED!AH24,'H10'!AH24,AirDose!AH24)</f>
        <v>78.7</v>
      </c>
      <c r="AI24" s="18">
        <f>CHOOSE($A$1,ED!AI24,'H10'!AI24,AirDose!AI24)</f>
        <v>0</v>
      </c>
      <c r="AJ24" s="18">
        <f>CHOOSE($A$1,ED!AJ24,'H10'!AJ24,AirDose!AJ24)</f>
        <v>1.39</v>
      </c>
      <c r="AK24" s="18">
        <f>CHOOSE($A$1,ED!AK24,'H10'!AK24,AirDose!AK24)</f>
        <v>0</v>
      </c>
    </row>
    <row r="25" spans="1:37" x14ac:dyDescent="0.15">
      <c r="A25" s="18"/>
      <c r="B25" s="18">
        <v>1.7901E-6</v>
      </c>
      <c r="C25" s="18">
        <v>4.1036999999999999E-7</v>
      </c>
      <c r="D25" s="18">
        <f>CHOOSE($A$1,ED!D25,'H10'!D25,AirDose!D25)</f>
        <v>3.2928000000000002</v>
      </c>
      <c r="E25" s="18">
        <f>CHOOSE($A$1,ED!E25,'H10'!E25,AirDose!E25)</f>
        <v>0</v>
      </c>
      <c r="F25" s="18">
        <f>CHOOSE($A$1,ED!F25,'H10'!F25,AirDose!F25)</f>
        <v>0</v>
      </c>
      <c r="G25" s="18">
        <f>CHOOSE($A$1,ED!G25,'H10'!G25,AirDose!G25)</f>
        <v>0</v>
      </c>
      <c r="H25" s="18">
        <f>CHOOSE($A$1,ED!H25,'H10'!H25,AirDose!H25)</f>
        <v>0</v>
      </c>
      <c r="I25" s="18">
        <f>CHOOSE($A$1,ED!I25,'H10'!I25,AirDose!I25)</f>
        <v>0</v>
      </c>
      <c r="J25" s="18">
        <f>CHOOSE($A$1,ED!J25,'H10'!J25,AirDose!J25)</f>
        <v>0</v>
      </c>
      <c r="K25" s="18">
        <f>CHOOSE($A$1,ED!K25,'H10'!K25,AirDose!K25)</f>
        <v>0</v>
      </c>
      <c r="L25" s="18">
        <f>CHOOSE($A$1,ED!L25,'H10'!L25,AirDose!L25)</f>
        <v>0</v>
      </c>
      <c r="M25" s="18">
        <f>CHOOSE($A$1,ED!M25,'H10'!M25,AirDose!M25)</f>
        <v>0</v>
      </c>
      <c r="N25" s="18">
        <f>CHOOSE($A$1,ED!N25,'H10'!N25,AirDose!N25)</f>
        <v>0</v>
      </c>
      <c r="O25" s="18">
        <f>CHOOSE($A$1,ED!O25,'H10'!O25,AirDose!O25)</f>
        <v>0</v>
      </c>
      <c r="P25" s="18">
        <f>CHOOSE($A$1,ED!P25,'H10'!P25,AirDose!P25)</f>
        <v>0</v>
      </c>
      <c r="Q25" s="18">
        <f>CHOOSE($A$1,ED!Q25,'H10'!Q25,AirDose!Q25)</f>
        <v>0</v>
      </c>
      <c r="R25" s="18">
        <f>CHOOSE($A$1,ED!R25,'H10'!R25,AirDose!R25)</f>
        <v>0</v>
      </c>
      <c r="S25" s="18">
        <f>CHOOSE($A$1,ED!S25,'H10'!S25,AirDose!S25)</f>
        <v>0</v>
      </c>
      <c r="T25" s="18">
        <f>CHOOSE($A$1,ED!T25,'H10'!T25,AirDose!T25)</f>
        <v>0</v>
      </c>
      <c r="U25" s="18">
        <f>CHOOSE($A$1,ED!U25,'H10'!U25,AirDose!U25)</f>
        <v>0</v>
      </c>
      <c r="V25" s="18">
        <f>CHOOSE($A$1,ED!V25,'H10'!V25,AirDose!V25)</f>
        <v>0</v>
      </c>
      <c r="W25" s="18">
        <f>CHOOSE($A$1,ED!W25,'H10'!W25,AirDose!W25)</f>
        <v>0</v>
      </c>
      <c r="X25" s="18">
        <f>CHOOSE($A$1,ED!X25,'H10'!X25,AirDose!X25)</f>
        <v>0</v>
      </c>
      <c r="Y25" s="18">
        <f>CHOOSE($A$1,ED!Y25,'H10'!Y25,AirDose!Y25)</f>
        <v>0</v>
      </c>
      <c r="Z25" s="18">
        <f>CHOOSE($A$1,ED!Z25,'H10'!Z25,AirDose!Z25)</f>
        <v>0</v>
      </c>
      <c r="AA25" s="18">
        <f>CHOOSE($A$1,ED!AA25,'H10'!AA25,AirDose!AA25)</f>
        <v>0</v>
      </c>
      <c r="AB25" s="18">
        <f>CHOOSE($A$1,ED!AB25,'H10'!AB25,AirDose!AB25)</f>
        <v>0</v>
      </c>
      <c r="AC25" s="18">
        <f>CHOOSE($A$1,ED!AC25,'H10'!AC25,AirDose!AC25)</f>
        <v>0</v>
      </c>
      <c r="AD25" s="18">
        <f>CHOOSE($A$1,ED!AD25,'H10'!AD25,AirDose!AD25)</f>
        <v>0</v>
      </c>
      <c r="AE25" s="18">
        <f>CHOOSE($A$1,ED!AE25,'H10'!AE25,AirDose!AE25)</f>
        <v>0</v>
      </c>
      <c r="AF25" s="18">
        <f>CHOOSE($A$1,ED!AF25,'H10'!AF25,AirDose!AF25)</f>
        <v>0</v>
      </c>
      <c r="AG25" s="18">
        <f>CHOOSE($A$1,ED!AG25,'H10'!AG25,AirDose!AG25)</f>
        <v>85.2</v>
      </c>
      <c r="AH25" s="18">
        <f>CHOOSE($A$1,ED!AH25,'H10'!AH25,AirDose!AH25)</f>
        <v>78.7</v>
      </c>
      <c r="AI25" s="18">
        <f>CHOOSE($A$1,ED!AI25,'H10'!AI25,AirDose!AI25)</f>
        <v>0</v>
      </c>
      <c r="AJ25" s="18">
        <f>CHOOSE($A$1,ED!AJ25,'H10'!AJ25,AirDose!AJ25)</f>
        <v>1.39</v>
      </c>
      <c r="AK25" s="18">
        <f>CHOOSE($A$1,ED!AK25,'H10'!AK25,AirDose!AK25)</f>
        <v>0</v>
      </c>
    </row>
    <row r="26" spans="1:37" x14ac:dyDescent="0.15">
      <c r="A26" s="18"/>
      <c r="B26" s="18">
        <v>2.2535999999999999E-6</v>
      </c>
      <c r="C26" s="18">
        <v>5.1663000000000004E-7</v>
      </c>
      <c r="D26" s="18">
        <f>CHOOSE($A$1,ED!D26,'H10'!D26,AirDose!D26)</f>
        <v>3.3395000000000001</v>
      </c>
      <c r="E26" s="18">
        <f>CHOOSE($A$1,ED!E26,'H10'!E26,AirDose!E26)</f>
        <v>0</v>
      </c>
      <c r="F26" s="18">
        <f>CHOOSE($A$1,ED!F26,'H10'!F26,AirDose!F26)</f>
        <v>0</v>
      </c>
      <c r="G26" s="18">
        <f>CHOOSE($A$1,ED!G26,'H10'!G26,AirDose!G26)</f>
        <v>0</v>
      </c>
      <c r="H26" s="18">
        <f>CHOOSE($A$1,ED!H26,'H10'!H26,AirDose!H26)</f>
        <v>0</v>
      </c>
      <c r="I26" s="18">
        <f>CHOOSE($A$1,ED!I26,'H10'!I26,AirDose!I26)</f>
        <v>0</v>
      </c>
      <c r="J26" s="18">
        <f>CHOOSE($A$1,ED!J26,'H10'!J26,AirDose!J26)</f>
        <v>0</v>
      </c>
      <c r="K26" s="18">
        <f>CHOOSE($A$1,ED!K26,'H10'!K26,AirDose!K26)</f>
        <v>0</v>
      </c>
      <c r="L26" s="18">
        <f>CHOOSE($A$1,ED!L26,'H10'!L26,AirDose!L26)</f>
        <v>0</v>
      </c>
      <c r="M26" s="18">
        <f>CHOOSE($A$1,ED!M26,'H10'!M26,AirDose!M26)</f>
        <v>0</v>
      </c>
      <c r="N26" s="18">
        <f>CHOOSE($A$1,ED!N26,'H10'!N26,AirDose!N26)</f>
        <v>0</v>
      </c>
      <c r="O26" s="18">
        <f>CHOOSE($A$1,ED!O26,'H10'!O26,AirDose!O26)</f>
        <v>0</v>
      </c>
      <c r="P26" s="18">
        <f>CHOOSE($A$1,ED!P26,'H10'!P26,AirDose!P26)</f>
        <v>0</v>
      </c>
      <c r="Q26" s="18">
        <f>CHOOSE($A$1,ED!Q26,'H10'!Q26,AirDose!Q26)</f>
        <v>0</v>
      </c>
      <c r="R26" s="18">
        <f>CHOOSE($A$1,ED!R26,'H10'!R26,AirDose!R26)</f>
        <v>0</v>
      </c>
      <c r="S26" s="18">
        <f>CHOOSE($A$1,ED!S26,'H10'!S26,AirDose!S26)</f>
        <v>0</v>
      </c>
      <c r="T26" s="18">
        <f>CHOOSE($A$1,ED!T26,'H10'!T26,AirDose!T26)</f>
        <v>0</v>
      </c>
      <c r="U26" s="18">
        <f>CHOOSE($A$1,ED!U26,'H10'!U26,AirDose!U26)</f>
        <v>0</v>
      </c>
      <c r="V26" s="18">
        <f>CHOOSE($A$1,ED!V26,'H10'!V26,AirDose!V26)</f>
        <v>0</v>
      </c>
      <c r="W26" s="18">
        <f>CHOOSE($A$1,ED!W26,'H10'!W26,AirDose!W26)</f>
        <v>0</v>
      </c>
      <c r="X26" s="18">
        <f>CHOOSE($A$1,ED!X26,'H10'!X26,AirDose!X26)</f>
        <v>0</v>
      </c>
      <c r="Y26" s="18">
        <f>CHOOSE($A$1,ED!Y26,'H10'!Y26,AirDose!Y26)</f>
        <v>0</v>
      </c>
      <c r="Z26" s="18">
        <f>CHOOSE($A$1,ED!Z26,'H10'!Z26,AirDose!Z26)</f>
        <v>0</v>
      </c>
      <c r="AA26" s="18">
        <f>CHOOSE($A$1,ED!AA26,'H10'!AA26,AirDose!AA26)</f>
        <v>0</v>
      </c>
      <c r="AB26" s="18">
        <f>CHOOSE($A$1,ED!AB26,'H10'!AB26,AirDose!AB26)</f>
        <v>0</v>
      </c>
      <c r="AC26" s="18">
        <f>CHOOSE($A$1,ED!AC26,'H10'!AC26,AirDose!AC26)</f>
        <v>0</v>
      </c>
      <c r="AD26" s="18">
        <f>CHOOSE($A$1,ED!AD26,'H10'!AD26,AirDose!AD26)</f>
        <v>0</v>
      </c>
      <c r="AE26" s="18">
        <f>CHOOSE($A$1,ED!AE26,'H10'!AE26,AirDose!AE26)</f>
        <v>0</v>
      </c>
      <c r="AF26" s="18">
        <f>CHOOSE($A$1,ED!AF26,'H10'!AF26,AirDose!AF26)</f>
        <v>0</v>
      </c>
      <c r="AG26" s="18">
        <f>CHOOSE($A$1,ED!AG26,'H10'!AG26,AirDose!AG26)</f>
        <v>85.2</v>
      </c>
      <c r="AH26" s="18">
        <f>CHOOSE($A$1,ED!AH26,'H10'!AH26,AirDose!AH26)</f>
        <v>78.7</v>
      </c>
      <c r="AI26" s="18">
        <f>CHOOSE($A$1,ED!AI26,'H10'!AI26,AirDose!AI26)</f>
        <v>0</v>
      </c>
      <c r="AJ26" s="18">
        <f>CHOOSE($A$1,ED!AJ26,'H10'!AJ26,AirDose!AJ26)</f>
        <v>1.39</v>
      </c>
      <c r="AK26" s="18">
        <f>CHOOSE($A$1,ED!AK26,'H10'!AK26,AirDose!AK26)</f>
        <v>0</v>
      </c>
    </row>
    <row r="27" spans="1:37" x14ac:dyDescent="0.15">
      <c r="A27" s="18"/>
      <c r="B27" s="18">
        <v>2.8370999999999999E-6</v>
      </c>
      <c r="C27" s="18">
        <v>6.5038999999999999E-7</v>
      </c>
      <c r="D27" s="18">
        <f>CHOOSE($A$1,ED!D27,'H10'!D27,AirDose!D27)</f>
        <v>3.3772000000000002</v>
      </c>
      <c r="E27" s="18">
        <f>CHOOSE($A$1,ED!E27,'H10'!E27,AirDose!E27)</f>
        <v>0</v>
      </c>
      <c r="F27" s="18">
        <f>CHOOSE($A$1,ED!F27,'H10'!F27,AirDose!F27)</f>
        <v>0</v>
      </c>
      <c r="G27" s="18">
        <f>CHOOSE($A$1,ED!G27,'H10'!G27,AirDose!G27)</f>
        <v>0</v>
      </c>
      <c r="H27" s="18">
        <f>CHOOSE($A$1,ED!H27,'H10'!H27,AirDose!H27)</f>
        <v>0</v>
      </c>
      <c r="I27" s="18">
        <f>CHOOSE($A$1,ED!I27,'H10'!I27,AirDose!I27)</f>
        <v>0</v>
      </c>
      <c r="J27" s="18">
        <f>CHOOSE($A$1,ED!J27,'H10'!J27,AirDose!J27)</f>
        <v>0</v>
      </c>
      <c r="K27" s="18">
        <f>CHOOSE($A$1,ED!K27,'H10'!K27,AirDose!K27)</f>
        <v>0</v>
      </c>
      <c r="L27" s="18">
        <f>CHOOSE($A$1,ED!L27,'H10'!L27,AirDose!L27)</f>
        <v>0</v>
      </c>
      <c r="M27" s="18">
        <f>CHOOSE($A$1,ED!M27,'H10'!M27,AirDose!M27)</f>
        <v>0</v>
      </c>
      <c r="N27" s="18">
        <f>CHOOSE($A$1,ED!N27,'H10'!N27,AirDose!N27)</f>
        <v>0</v>
      </c>
      <c r="O27" s="18">
        <f>CHOOSE($A$1,ED!O27,'H10'!O27,AirDose!O27)</f>
        <v>0</v>
      </c>
      <c r="P27" s="18">
        <f>CHOOSE($A$1,ED!P27,'H10'!P27,AirDose!P27)</f>
        <v>0</v>
      </c>
      <c r="Q27" s="18">
        <f>CHOOSE($A$1,ED!Q27,'H10'!Q27,AirDose!Q27)</f>
        <v>0</v>
      </c>
      <c r="R27" s="18">
        <f>CHOOSE($A$1,ED!R27,'H10'!R27,AirDose!R27)</f>
        <v>0</v>
      </c>
      <c r="S27" s="18">
        <f>CHOOSE($A$1,ED!S27,'H10'!S27,AirDose!S27)</f>
        <v>0</v>
      </c>
      <c r="T27" s="18">
        <f>CHOOSE($A$1,ED!T27,'H10'!T27,AirDose!T27)</f>
        <v>0</v>
      </c>
      <c r="U27" s="18">
        <f>CHOOSE($A$1,ED!U27,'H10'!U27,AirDose!U27)</f>
        <v>0</v>
      </c>
      <c r="V27" s="18">
        <f>CHOOSE($A$1,ED!V27,'H10'!V27,AirDose!V27)</f>
        <v>0</v>
      </c>
      <c r="W27" s="18">
        <f>CHOOSE($A$1,ED!W27,'H10'!W27,AirDose!W27)</f>
        <v>0</v>
      </c>
      <c r="X27" s="18">
        <f>CHOOSE($A$1,ED!X27,'H10'!X27,AirDose!X27)</f>
        <v>0</v>
      </c>
      <c r="Y27" s="18">
        <f>CHOOSE($A$1,ED!Y27,'H10'!Y27,AirDose!Y27)</f>
        <v>0</v>
      </c>
      <c r="Z27" s="18">
        <f>CHOOSE($A$1,ED!Z27,'H10'!Z27,AirDose!Z27)</f>
        <v>0</v>
      </c>
      <c r="AA27" s="18">
        <f>CHOOSE($A$1,ED!AA27,'H10'!AA27,AirDose!AA27)</f>
        <v>0</v>
      </c>
      <c r="AB27" s="18">
        <f>CHOOSE($A$1,ED!AB27,'H10'!AB27,AirDose!AB27)</f>
        <v>0</v>
      </c>
      <c r="AC27" s="18">
        <f>CHOOSE($A$1,ED!AC27,'H10'!AC27,AirDose!AC27)</f>
        <v>0</v>
      </c>
      <c r="AD27" s="18">
        <f>CHOOSE($A$1,ED!AD27,'H10'!AD27,AirDose!AD27)</f>
        <v>0</v>
      </c>
      <c r="AE27" s="18">
        <f>CHOOSE($A$1,ED!AE27,'H10'!AE27,AirDose!AE27)</f>
        <v>0</v>
      </c>
      <c r="AF27" s="18">
        <f>CHOOSE($A$1,ED!AF27,'H10'!AF27,AirDose!AF27)</f>
        <v>0</v>
      </c>
      <c r="AG27" s="18">
        <f>CHOOSE($A$1,ED!AG27,'H10'!AG27,AirDose!AG27)</f>
        <v>85.2</v>
      </c>
      <c r="AH27" s="18">
        <f>CHOOSE($A$1,ED!AH27,'H10'!AH27,AirDose!AH27)</f>
        <v>78.7</v>
      </c>
      <c r="AI27" s="18">
        <f>CHOOSE($A$1,ED!AI27,'H10'!AI27,AirDose!AI27)</f>
        <v>0</v>
      </c>
      <c r="AJ27" s="18">
        <f>CHOOSE($A$1,ED!AJ27,'H10'!AJ27,AirDose!AJ27)</f>
        <v>1.39</v>
      </c>
      <c r="AK27" s="18">
        <f>CHOOSE($A$1,ED!AK27,'H10'!AK27,AirDose!AK27)</f>
        <v>0</v>
      </c>
    </row>
    <row r="28" spans="1:37" x14ac:dyDescent="0.15">
      <c r="A28" s="18"/>
      <c r="B28" s="18">
        <v>3.5717E-6</v>
      </c>
      <c r="C28" s="18">
        <v>8.188E-7</v>
      </c>
      <c r="D28" s="18">
        <f>CHOOSE($A$1,ED!D28,'H10'!D28,AirDose!D28)</f>
        <v>3.4148999999999998</v>
      </c>
      <c r="E28" s="18">
        <f>CHOOSE($A$1,ED!E28,'H10'!E28,AirDose!E28)</f>
        <v>0</v>
      </c>
      <c r="F28" s="18">
        <f>CHOOSE($A$1,ED!F28,'H10'!F28,AirDose!F28)</f>
        <v>0</v>
      </c>
      <c r="G28" s="18">
        <f>CHOOSE($A$1,ED!G28,'H10'!G28,AirDose!G28)</f>
        <v>0</v>
      </c>
      <c r="H28" s="18">
        <f>CHOOSE($A$1,ED!H28,'H10'!H28,AirDose!H28)</f>
        <v>0</v>
      </c>
      <c r="I28" s="18">
        <f>CHOOSE($A$1,ED!I28,'H10'!I28,AirDose!I28)</f>
        <v>0</v>
      </c>
      <c r="J28" s="18">
        <f>CHOOSE($A$1,ED!J28,'H10'!J28,AirDose!J28)</f>
        <v>0</v>
      </c>
      <c r="K28" s="18">
        <f>CHOOSE($A$1,ED!K28,'H10'!K28,AirDose!K28)</f>
        <v>0</v>
      </c>
      <c r="L28" s="18">
        <f>CHOOSE($A$1,ED!L28,'H10'!L28,AirDose!L28)</f>
        <v>0</v>
      </c>
      <c r="M28" s="18">
        <f>CHOOSE($A$1,ED!M28,'H10'!M28,AirDose!M28)</f>
        <v>0</v>
      </c>
      <c r="N28" s="18">
        <f>CHOOSE($A$1,ED!N28,'H10'!N28,AirDose!N28)</f>
        <v>0</v>
      </c>
      <c r="O28" s="18">
        <f>CHOOSE($A$1,ED!O28,'H10'!O28,AirDose!O28)</f>
        <v>0</v>
      </c>
      <c r="P28" s="18">
        <f>CHOOSE($A$1,ED!P28,'H10'!P28,AirDose!P28)</f>
        <v>0</v>
      </c>
      <c r="Q28" s="18">
        <f>CHOOSE($A$1,ED!Q28,'H10'!Q28,AirDose!Q28)</f>
        <v>0</v>
      </c>
      <c r="R28" s="18">
        <f>CHOOSE($A$1,ED!R28,'H10'!R28,AirDose!R28)</f>
        <v>0</v>
      </c>
      <c r="S28" s="18">
        <f>CHOOSE($A$1,ED!S28,'H10'!S28,AirDose!S28)</f>
        <v>0</v>
      </c>
      <c r="T28" s="18">
        <f>CHOOSE($A$1,ED!T28,'H10'!T28,AirDose!T28)</f>
        <v>0</v>
      </c>
      <c r="U28" s="18">
        <f>CHOOSE($A$1,ED!U28,'H10'!U28,AirDose!U28)</f>
        <v>0</v>
      </c>
      <c r="V28" s="18">
        <f>CHOOSE($A$1,ED!V28,'H10'!V28,AirDose!V28)</f>
        <v>0</v>
      </c>
      <c r="W28" s="18">
        <f>CHOOSE($A$1,ED!W28,'H10'!W28,AirDose!W28)</f>
        <v>0</v>
      </c>
      <c r="X28" s="18">
        <f>CHOOSE($A$1,ED!X28,'H10'!X28,AirDose!X28)</f>
        <v>0</v>
      </c>
      <c r="Y28" s="18">
        <f>CHOOSE($A$1,ED!Y28,'H10'!Y28,AirDose!Y28)</f>
        <v>0</v>
      </c>
      <c r="Z28" s="18">
        <f>CHOOSE($A$1,ED!Z28,'H10'!Z28,AirDose!Z28)</f>
        <v>0</v>
      </c>
      <c r="AA28" s="18">
        <f>CHOOSE($A$1,ED!AA28,'H10'!AA28,AirDose!AA28)</f>
        <v>0</v>
      </c>
      <c r="AB28" s="18">
        <f>CHOOSE($A$1,ED!AB28,'H10'!AB28,AirDose!AB28)</f>
        <v>0</v>
      </c>
      <c r="AC28" s="18">
        <f>CHOOSE($A$1,ED!AC28,'H10'!AC28,AirDose!AC28)</f>
        <v>0</v>
      </c>
      <c r="AD28" s="18">
        <f>CHOOSE($A$1,ED!AD28,'H10'!AD28,AirDose!AD28)</f>
        <v>0</v>
      </c>
      <c r="AE28" s="18">
        <f>CHOOSE($A$1,ED!AE28,'H10'!AE28,AirDose!AE28)</f>
        <v>0</v>
      </c>
      <c r="AF28" s="18">
        <f>CHOOSE($A$1,ED!AF28,'H10'!AF28,AirDose!AF28)</f>
        <v>0</v>
      </c>
      <c r="AG28" s="18">
        <f>CHOOSE($A$1,ED!AG28,'H10'!AG28,AirDose!AG28)</f>
        <v>85.2</v>
      </c>
      <c r="AH28" s="18">
        <f>CHOOSE($A$1,ED!AH28,'H10'!AH28,AirDose!AH28)</f>
        <v>78.7</v>
      </c>
      <c r="AI28" s="18">
        <f>CHOOSE($A$1,ED!AI28,'H10'!AI28,AirDose!AI28)</f>
        <v>0</v>
      </c>
      <c r="AJ28" s="18">
        <f>CHOOSE($A$1,ED!AJ28,'H10'!AJ28,AirDose!AJ28)</f>
        <v>1.39</v>
      </c>
      <c r="AK28" s="18">
        <f>CHOOSE($A$1,ED!AK28,'H10'!AK28,AirDose!AK28)</f>
        <v>0</v>
      </c>
    </row>
    <row r="29" spans="1:37" x14ac:dyDescent="0.15">
      <c r="A29" s="18"/>
      <c r="B29" s="18">
        <v>4.4965000000000001E-6</v>
      </c>
      <c r="C29" s="18">
        <v>1.0307999999999999E-6</v>
      </c>
      <c r="D29" s="18">
        <f>CHOOSE($A$1,ED!D29,'H10'!D29,AirDose!D29)</f>
        <v>3.4525999999999999</v>
      </c>
      <c r="E29" s="18">
        <f>CHOOSE($A$1,ED!E29,'H10'!E29,AirDose!E29)</f>
        <v>0</v>
      </c>
      <c r="F29" s="18">
        <f>CHOOSE($A$1,ED!F29,'H10'!F29,AirDose!F29)</f>
        <v>0</v>
      </c>
      <c r="G29" s="18">
        <f>CHOOSE($A$1,ED!G29,'H10'!G29,AirDose!G29)</f>
        <v>0</v>
      </c>
      <c r="H29" s="18">
        <f>CHOOSE($A$1,ED!H29,'H10'!H29,AirDose!H29)</f>
        <v>0</v>
      </c>
      <c r="I29" s="18">
        <f>CHOOSE($A$1,ED!I29,'H10'!I29,AirDose!I29)</f>
        <v>0</v>
      </c>
      <c r="J29" s="18">
        <f>CHOOSE($A$1,ED!J29,'H10'!J29,AirDose!J29)</f>
        <v>0</v>
      </c>
      <c r="K29" s="18">
        <f>CHOOSE($A$1,ED!K29,'H10'!K29,AirDose!K29)</f>
        <v>0</v>
      </c>
      <c r="L29" s="18">
        <f>CHOOSE($A$1,ED!L29,'H10'!L29,AirDose!L29)</f>
        <v>0</v>
      </c>
      <c r="M29" s="18">
        <f>CHOOSE($A$1,ED!M29,'H10'!M29,AirDose!M29)</f>
        <v>0</v>
      </c>
      <c r="N29" s="18">
        <f>CHOOSE($A$1,ED!N29,'H10'!N29,AirDose!N29)</f>
        <v>0</v>
      </c>
      <c r="O29" s="18">
        <f>CHOOSE($A$1,ED!O29,'H10'!O29,AirDose!O29)</f>
        <v>0</v>
      </c>
      <c r="P29" s="18">
        <f>CHOOSE($A$1,ED!P29,'H10'!P29,AirDose!P29)</f>
        <v>0</v>
      </c>
      <c r="Q29" s="18">
        <f>CHOOSE($A$1,ED!Q29,'H10'!Q29,AirDose!Q29)</f>
        <v>0</v>
      </c>
      <c r="R29" s="18">
        <f>CHOOSE($A$1,ED!R29,'H10'!R29,AirDose!R29)</f>
        <v>0</v>
      </c>
      <c r="S29" s="18">
        <f>CHOOSE($A$1,ED!S29,'H10'!S29,AirDose!S29)</f>
        <v>0</v>
      </c>
      <c r="T29" s="18">
        <f>CHOOSE($A$1,ED!T29,'H10'!T29,AirDose!T29)</f>
        <v>0</v>
      </c>
      <c r="U29" s="18">
        <f>CHOOSE($A$1,ED!U29,'H10'!U29,AirDose!U29)</f>
        <v>0</v>
      </c>
      <c r="V29" s="18">
        <f>CHOOSE($A$1,ED!V29,'H10'!V29,AirDose!V29)</f>
        <v>0</v>
      </c>
      <c r="W29" s="18">
        <f>CHOOSE($A$1,ED!W29,'H10'!W29,AirDose!W29)</f>
        <v>0</v>
      </c>
      <c r="X29" s="18">
        <f>CHOOSE($A$1,ED!X29,'H10'!X29,AirDose!X29)</f>
        <v>0</v>
      </c>
      <c r="Y29" s="18">
        <f>CHOOSE($A$1,ED!Y29,'H10'!Y29,AirDose!Y29)</f>
        <v>0</v>
      </c>
      <c r="Z29" s="18">
        <f>CHOOSE($A$1,ED!Z29,'H10'!Z29,AirDose!Z29)</f>
        <v>0</v>
      </c>
      <c r="AA29" s="18">
        <f>CHOOSE($A$1,ED!AA29,'H10'!AA29,AirDose!AA29)</f>
        <v>0</v>
      </c>
      <c r="AB29" s="18">
        <f>CHOOSE($A$1,ED!AB29,'H10'!AB29,AirDose!AB29)</f>
        <v>0</v>
      </c>
      <c r="AC29" s="18">
        <f>CHOOSE($A$1,ED!AC29,'H10'!AC29,AirDose!AC29)</f>
        <v>0</v>
      </c>
      <c r="AD29" s="18">
        <f>CHOOSE($A$1,ED!AD29,'H10'!AD29,AirDose!AD29)</f>
        <v>0</v>
      </c>
      <c r="AE29" s="18">
        <f>CHOOSE($A$1,ED!AE29,'H10'!AE29,AirDose!AE29)</f>
        <v>0</v>
      </c>
      <c r="AF29" s="18">
        <f>CHOOSE($A$1,ED!AF29,'H10'!AF29,AirDose!AF29)</f>
        <v>0</v>
      </c>
      <c r="AG29" s="18">
        <f>CHOOSE($A$1,ED!AG29,'H10'!AG29,AirDose!AG29)</f>
        <v>85.2</v>
      </c>
      <c r="AH29" s="18">
        <f>CHOOSE($A$1,ED!AH29,'H10'!AH29,AirDose!AH29)</f>
        <v>78.7</v>
      </c>
      <c r="AI29" s="18">
        <f>CHOOSE($A$1,ED!AI29,'H10'!AI29,AirDose!AI29)</f>
        <v>0</v>
      </c>
      <c r="AJ29" s="18">
        <f>CHOOSE($A$1,ED!AJ29,'H10'!AJ29,AirDose!AJ29)</f>
        <v>1.39</v>
      </c>
      <c r="AK29" s="18">
        <f>CHOOSE($A$1,ED!AK29,'H10'!AK29,AirDose!AK29)</f>
        <v>0</v>
      </c>
    </row>
    <row r="30" spans="1:37" x14ac:dyDescent="0.15">
      <c r="A30" s="18"/>
      <c r="B30" s="18">
        <v>5.6608000000000001E-6</v>
      </c>
      <c r="C30" s="18">
        <v>1.2977000000000001E-6</v>
      </c>
      <c r="D30" s="18">
        <f>CHOOSE($A$1,ED!D30,'H10'!D30,AirDose!D30)</f>
        <v>3.4790000000000001</v>
      </c>
      <c r="E30" s="18">
        <f>CHOOSE($A$1,ED!E30,'H10'!E30,AirDose!E30)</f>
        <v>0</v>
      </c>
      <c r="F30" s="18">
        <f>CHOOSE($A$1,ED!F30,'H10'!F30,AirDose!F30)</f>
        <v>0</v>
      </c>
      <c r="G30" s="18">
        <f>CHOOSE($A$1,ED!G30,'H10'!G30,AirDose!G30)</f>
        <v>0</v>
      </c>
      <c r="H30" s="18">
        <f>CHOOSE($A$1,ED!H30,'H10'!H30,AirDose!H30)</f>
        <v>0</v>
      </c>
      <c r="I30" s="18">
        <f>CHOOSE($A$1,ED!I30,'H10'!I30,AirDose!I30)</f>
        <v>0</v>
      </c>
      <c r="J30" s="18">
        <f>CHOOSE($A$1,ED!J30,'H10'!J30,AirDose!J30)</f>
        <v>0</v>
      </c>
      <c r="K30" s="18">
        <f>CHOOSE($A$1,ED!K30,'H10'!K30,AirDose!K30)</f>
        <v>0</v>
      </c>
      <c r="L30" s="18">
        <f>CHOOSE($A$1,ED!L30,'H10'!L30,AirDose!L30)</f>
        <v>0</v>
      </c>
      <c r="M30" s="18">
        <f>CHOOSE($A$1,ED!M30,'H10'!M30,AirDose!M30)</f>
        <v>0</v>
      </c>
      <c r="N30" s="18">
        <f>CHOOSE($A$1,ED!N30,'H10'!N30,AirDose!N30)</f>
        <v>0</v>
      </c>
      <c r="O30" s="18">
        <f>CHOOSE($A$1,ED!O30,'H10'!O30,AirDose!O30)</f>
        <v>0</v>
      </c>
      <c r="P30" s="18">
        <f>CHOOSE($A$1,ED!P30,'H10'!P30,AirDose!P30)</f>
        <v>0</v>
      </c>
      <c r="Q30" s="18">
        <f>CHOOSE($A$1,ED!Q30,'H10'!Q30,AirDose!Q30)</f>
        <v>0</v>
      </c>
      <c r="R30" s="18">
        <f>CHOOSE($A$1,ED!R30,'H10'!R30,AirDose!R30)</f>
        <v>0</v>
      </c>
      <c r="S30" s="18">
        <f>CHOOSE($A$1,ED!S30,'H10'!S30,AirDose!S30)</f>
        <v>0</v>
      </c>
      <c r="T30" s="18">
        <f>CHOOSE($A$1,ED!T30,'H10'!T30,AirDose!T30)</f>
        <v>0</v>
      </c>
      <c r="U30" s="18">
        <f>CHOOSE($A$1,ED!U30,'H10'!U30,AirDose!U30)</f>
        <v>0</v>
      </c>
      <c r="V30" s="18">
        <f>CHOOSE($A$1,ED!V30,'H10'!V30,AirDose!V30)</f>
        <v>0</v>
      </c>
      <c r="W30" s="18">
        <f>CHOOSE($A$1,ED!W30,'H10'!W30,AirDose!W30)</f>
        <v>0</v>
      </c>
      <c r="X30" s="18">
        <f>CHOOSE($A$1,ED!X30,'H10'!X30,AirDose!X30)</f>
        <v>0</v>
      </c>
      <c r="Y30" s="18">
        <f>CHOOSE($A$1,ED!Y30,'H10'!Y30,AirDose!Y30)</f>
        <v>0</v>
      </c>
      <c r="Z30" s="18">
        <f>CHOOSE($A$1,ED!Z30,'H10'!Z30,AirDose!Z30)</f>
        <v>0</v>
      </c>
      <c r="AA30" s="18">
        <f>CHOOSE($A$1,ED!AA30,'H10'!AA30,AirDose!AA30)</f>
        <v>0</v>
      </c>
      <c r="AB30" s="18">
        <f>CHOOSE($A$1,ED!AB30,'H10'!AB30,AirDose!AB30)</f>
        <v>0</v>
      </c>
      <c r="AC30" s="18">
        <f>CHOOSE($A$1,ED!AC30,'H10'!AC30,AirDose!AC30)</f>
        <v>0</v>
      </c>
      <c r="AD30" s="18">
        <f>CHOOSE($A$1,ED!AD30,'H10'!AD30,AirDose!AD30)</f>
        <v>0</v>
      </c>
      <c r="AE30" s="18">
        <f>CHOOSE($A$1,ED!AE30,'H10'!AE30,AirDose!AE30)</f>
        <v>0</v>
      </c>
      <c r="AF30" s="18">
        <f>CHOOSE($A$1,ED!AF30,'H10'!AF30,AirDose!AF30)</f>
        <v>0</v>
      </c>
      <c r="AG30" s="18">
        <f>CHOOSE($A$1,ED!AG30,'H10'!AG30,AirDose!AG30)</f>
        <v>85.2</v>
      </c>
      <c r="AH30" s="18">
        <f>CHOOSE($A$1,ED!AH30,'H10'!AH30,AirDose!AH30)</f>
        <v>78.7</v>
      </c>
      <c r="AI30" s="18">
        <f>CHOOSE($A$1,ED!AI30,'H10'!AI30,AirDose!AI30)</f>
        <v>0</v>
      </c>
      <c r="AJ30" s="18">
        <f>CHOOSE($A$1,ED!AJ30,'H10'!AJ30,AirDose!AJ30)</f>
        <v>1.39</v>
      </c>
      <c r="AK30" s="18">
        <f>CHOOSE($A$1,ED!AK30,'H10'!AK30,AirDose!AK30)</f>
        <v>0</v>
      </c>
    </row>
    <row r="31" spans="1:37" x14ac:dyDescent="0.15">
      <c r="A31" s="18"/>
      <c r="B31" s="18">
        <v>7.1264000000000001E-6</v>
      </c>
      <c r="C31" s="18">
        <v>1.6336999999999999E-6</v>
      </c>
      <c r="D31" s="18">
        <f>CHOOSE($A$1,ED!D31,'H10'!D31,AirDose!D31)</f>
        <v>3.4956</v>
      </c>
      <c r="E31" s="18">
        <f>CHOOSE($A$1,ED!E31,'H10'!E31,AirDose!E31)</f>
        <v>0</v>
      </c>
      <c r="F31" s="18">
        <f>CHOOSE($A$1,ED!F31,'H10'!F31,AirDose!F31)</f>
        <v>0</v>
      </c>
      <c r="G31" s="18">
        <f>CHOOSE($A$1,ED!G31,'H10'!G31,AirDose!G31)</f>
        <v>0</v>
      </c>
      <c r="H31" s="18">
        <f>CHOOSE($A$1,ED!H31,'H10'!H31,AirDose!H31)</f>
        <v>0</v>
      </c>
      <c r="I31" s="18">
        <f>CHOOSE($A$1,ED!I31,'H10'!I31,AirDose!I31)</f>
        <v>0</v>
      </c>
      <c r="J31" s="18">
        <f>CHOOSE($A$1,ED!J31,'H10'!J31,AirDose!J31)</f>
        <v>0</v>
      </c>
      <c r="K31" s="18">
        <f>CHOOSE($A$1,ED!K31,'H10'!K31,AirDose!K31)</f>
        <v>0</v>
      </c>
      <c r="L31" s="18">
        <f>CHOOSE($A$1,ED!L31,'H10'!L31,AirDose!L31)</f>
        <v>0</v>
      </c>
      <c r="M31" s="18">
        <f>CHOOSE($A$1,ED!M31,'H10'!M31,AirDose!M31)</f>
        <v>0</v>
      </c>
      <c r="N31" s="18">
        <f>CHOOSE($A$1,ED!N31,'H10'!N31,AirDose!N31)</f>
        <v>0</v>
      </c>
      <c r="O31" s="18">
        <f>CHOOSE($A$1,ED!O31,'H10'!O31,AirDose!O31)</f>
        <v>0</v>
      </c>
      <c r="P31" s="18">
        <f>CHOOSE($A$1,ED!P31,'H10'!P31,AirDose!P31)</f>
        <v>0</v>
      </c>
      <c r="Q31" s="18">
        <f>CHOOSE($A$1,ED!Q31,'H10'!Q31,AirDose!Q31)</f>
        <v>0</v>
      </c>
      <c r="R31" s="18">
        <f>CHOOSE($A$1,ED!R31,'H10'!R31,AirDose!R31)</f>
        <v>0</v>
      </c>
      <c r="S31" s="18">
        <f>CHOOSE($A$1,ED!S31,'H10'!S31,AirDose!S31)</f>
        <v>0</v>
      </c>
      <c r="T31" s="18">
        <f>CHOOSE($A$1,ED!T31,'H10'!T31,AirDose!T31)</f>
        <v>0</v>
      </c>
      <c r="U31" s="18">
        <f>CHOOSE($A$1,ED!U31,'H10'!U31,AirDose!U31)</f>
        <v>0</v>
      </c>
      <c r="V31" s="18">
        <f>CHOOSE($A$1,ED!V31,'H10'!V31,AirDose!V31)</f>
        <v>0</v>
      </c>
      <c r="W31" s="18">
        <f>CHOOSE($A$1,ED!W31,'H10'!W31,AirDose!W31)</f>
        <v>0</v>
      </c>
      <c r="X31" s="18">
        <f>CHOOSE($A$1,ED!X31,'H10'!X31,AirDose!X31)</f>
        <v>0</v>
      </c>
      <c r="Y31" s="18">
        <f>CHOOSE($A$1,ED!Y31,'H10'!Y31,AirDose!Y31)</f>
        <v>0</v>
      </c>
      <c r="Z31" s="18">
        <f>CHOOSE($A$1,ED!Z31,'H10'!Z31,AirDose!Z31)</f>
        <v>0</v>
      </c>
      <c r="AA31" s="18">
        <f>CHOOSE($A$1,ED!AA31,'H10'!AA31,AirDose!AA31)</f>
        <v>0</v>
      </c>
      <c r="AB31" s="18">
        <f>CHOOSE($A$1,ED!AB31,'H10'!AB31,AirDose!AB31)</f>
        <v>0</v>
      </c>
      <c r="AC31" s="18">
        <f>CHOOSE($A$1,ED!AC31,'H10'!AC31,AirDose!AC31)</f>
        <v>0</v>
      </c>
      <c r="AD31" s="18">
        <f>CHOOSE($A$1,ED!AD31,'H10'!AD31,AirDose!AD31)</f>
        <v>0</v>
      </c>
      <c r="AE31" s="18">
        <f>CHOOSE($A$1,ED!AE31,'H10'!AE31,AirDose!AE31)</f>
        <v>0</v>
      </c>
      <c r="AF31" s="18">
        <f>CHOOSE($A$1,ED!AF31,'H10'!AF31,AirDose!AF31)</f>
        <v>0</v>
      </c>
      <c r="AG31" s="18">
        <f>CHOOSE($A$1,ED!AG31,'H10'!AG31,AirDose!AG31)</f>
        <v>85.2</v>
      </c>
      <c r="AH31" s="18">
        <f>CHOOSE($A$1,ED!AH31,'H10'!AH31,AirDose!AH31)</f>
        <v>78.7</v>
      </c>
      <c r="AI31" s="18">
        <f>CHOOSE($A$1,ED!AI31,'H10'!AI31,AirDose!AI31)</f>
        <v>0</v>
      </c>
      <c r="AJ31" s="18">
        <f>CHOOSE($A$1,ED!AJ31,'H10'!AJ31,AirDose!AJ31)</f>
        <v>1.39</v>
      </c>
      <c r="AK31" s="18">
        <f>CHOOSE($A$1,ED!AK31,'H10'!AK31,AirDose!AK31)</f>
        <v>0</v>
      </c>
    </row>
    <row r="32" spans="1:37" x14ac:dyDescent="0.15">
      <c r="A32" s="18"/>
      <c r="B32" s="18">
        <v>8.9716000000000006E-6</v>
      </c>
      <c r="C32" s="18">
        <v>2.0567000000000001E-6</v>
      </c>
      <c r="D32" s="18">
        <f>CHOOSE($A$1,ED!D32,'H10'!D32,AirDose!D32)</f>
        <v>3.5122</v>
      </c>
      <c r="E32" s="18">
        <f>CHOOSE($A$1,ED!E32,'H10'!E32,AirDose!E32)</f>
        <v>0</v>
      </c>
      <c r="F32" s="18">
        <f>CHOOSE($A$1,ED!F32,'H10'!F32,AirDose!F32)</f>
        <v>0</v>
      </c>
      <c r="G32" s="18">
        <f>CHOOSE($A$1,ED!G32,'H10'!G32,AirDose!G32)</f>
        <v>0</v>
      </c>
      <c r="H32" s="18">
        <f>CHOOSE($A$1,ED!H32,'H10'!H32,AirDose!H32)</f>
        <v>0</v>
      </c>
      <c r="I32" s="18">
        <f>CHOOSE($A$1,ED!I32,'H10'!I32,AirDose!I32)</f>
        <v>0</v>
      </c>
      <c r="J32" s="18">
        <f>CHOOSE($A$1,ED!J32,'H10'!J32,AirDose!J32)</f>
        <v>0</v>
      </c>
      <c r="K32" s="18">
        <f>CHOOSE($A$1,ED!K32,'H10'!K32,AirDose!K32)</f>
        <v>0</v>
      </c>
      <c r="L32" s="18">
        <f>CHOOSE($A$1,ED!L32,'H10'!L32,AirDose!L32)</f>
        <v>0</v>
      </c>
      <c r="M32" s="18">
        <f>CHOOSE($A$1,ED!M32,'H10'!M32,AirDose!M32)</f>
        <v>0</v>
      </c>
      <c r="N32" s="18">
        <f>CHOOSE($A$1,ED!N32,'H10'!N32,AirDose!N32)</f>
        <v>0</v>
      </c>
      <c r="O32" s="18">
        <f>CHOOSE($A$1,ED!O32,'H10'!O32,AirDose!O32)</f>
        <v>0</v>
      </c>
      <c r="P32" s="18">
        <f>CHOOSE($A$1,ED!P32,'H10'!P32,AirDose!P32)</f>
        <v>0</v>
      </c>
      <c r="Q32" s="18">
        <f>CHOOSE($A$1,ED!Q32,'H10'!Q32,AirDose!Q32)</f>
        <v>0</v>
      </c>
      <c r="R32" s="18">
        <f>CHOOSE($A$1,ED!R32,'H10'!R32,AirDose!R32)</f>
        <v>0</v>
      </c>
      <c r="S32" s="18">
        <f>CHOOSE($A$1,ED!S32,'H10'!S32,AirDose!S32)</f>
        <v>0</v>
      </c>
      <c r="T32" s="18">
        <f>CHOOSE($A$1,ED!T32,'H10'!T32,AirDose!T32)</f>
        <v>0</v>
      </c>
      <c r="U32" s="18">
        <f>CHOOSE($A$1,ED!U32,'H10'!U32,AirDose!U32)</f>
        <v>0</v>
      </c>
      <c r="V32" s="18">
        <f>CHOOSE($A$1,ED!V32,'H10'!V32,AirDose!V32)</f>
        <v>0</v>
      </c>
      <c r="W32" s="18">
        <f>CHOOSE($A$1,ED!W32,'H10'!W32,AirDose!W32)</f>
        <v>0</v>
      </c>
      <c r="X32" s="18">
        <f>CHOOSE($A$1,ED!X32,'H10'!X32,AirDose!X32)</f>
        <v>0</v>
      </c>
      <c r="Y32" s="18">
        <f>CHOOSE($A$1,ED!Y32,'H10'!Y32,AirDose!Y32)</f>
        <v>0</v>
      </c>
      <c r="Z32" s="18">
        <f>CHOOSE($A$1,ED!Z32,'H10'!Z32,AirDose!Z32)</f>
        <v>0</v>
      </c>
      <c r="AA32" s="18">
        <f>CHOOSE($A$1,ED!AA32,'H10'!AA32,AirDose!AA32)</f>
        <v>0</v>
      </c>
      <c r="AB32" s="18">
        <f>CHOOSE($A$1,ED!AB32,'H10'!AB32,AirDose!AB32)</f>
        <v>0</v>
      </c>
      <c r="AC32" s="18">
        <f>CHOOSE($A$1,ED!AC32,'H10'!AC32,AirDose!AC32)</f>
        <v>0</v>
      </c>
      <c r="AD32" s="18">
        <f>CHOOSE($A$1,ED!AD32,'H10'!AD32,AirDose!AD32)</f>
        <v>0</v>
      </c>
      <c r="AE32" s="18">
        <f>CHOOSE($A$1,ED!AE32,'H10'!AE32,AirDose!AE32)</f>
        <v>0</v>
      </c>
      <c r="AF32" s="18">
        <f>CHOOSE($A$1,ED!AF32,'H10'!AF32,AirDose!AF32)</f>
        <v>0</v>
      </c>
      <c r="AG32" s="18">
        <f>CHOOSE($A$1,ED!AG32,'H10'!AG32,AirDose!AG32)</f>
        <v>85.2</v>
      </c>
      <c r="AH32" s="18">
        <f>CHOOSE($A$1,ED!AH32,'H10'!AH32,AirDose!AH32)</f>
        <v>78.7</v>
      </c>
      <c r="AI32" s="18">
        <f>CHOOSE($A$1,ED!AI32,'H10'!AI32,AirDose!AI32)</f>
        <v>0</v>
      </c>
      <c r="AJ32" s="18">
        <f>CHOOSE($A$1,ED!AJ32,'H10'!AJ32,AirDose!AJ32)</f>
        <v>1.39</v>
      </c>
      <c r="AK32" s="18">
        <f>CHOOSE($A$1,ED!AK32,'H10'!AK32,AirDose!AK32)</f>
        <v>0</v>
      </c>
    </row>
    <row r="33" spans="1:37" x14ac:dyDescent="0.15">
      <c r="A33" s="18"/>
      <c r="B33" s="18">
        <v>1.1294000000000001E-5</v>
      </c>
      <c r="C33" s="18">
        <v>2.5892999999999999E-6</v>
      </c>
      <c r="D33" s="18">
        <f>CHOOSE($A$1,ED!D33,'H10'!D33,AirDose!D33)</f>
        <v>3.5234999999999999</v>
      </c>
      <c r="E33" s="18">
        <f>CHOOSE($A$1,ED!E33,'H10'!E33,AirDose!E33)</f>
        <v>0</v>
      </c>
      <c r="F33" s="18">
        <f>CHOOSE($A$1,ED!F33,'H10'!F33,AirDose!F33)</f>
        <v>0</v>
      </c>
      <c r="G33" s="18">
        <f>CHOOSE($A$1,ED!G33,'H10'!G33,AirDose!G33)</f>
        <v>0</v>
      </c>
      <c r="H33" s="18">
        <f>CHOOSE($A$1,ED!H33,'H10'!H33,AirDose!H33)</f>
        <v>0</v>
      </c>
      <c r="I33" s="18">
        <f>CHOOSE($A$1,ED!I33,'H10'!I33,AirDose!I33)</f>
        <v>0</v>
      </c>
      <c r="J33" s="18">
        <f>CHOOSE($A$1,ED!J33,'H10'!J33,AirDose!J33)</f>
        <v>0</v>
      </c>
      <c r="K33" s="18">
        <f>CHOOSE($A$1,ED!K33,'H10'!K33,AirDose!K33)</f>
        <v>0</v>
      </c>
      <c r="L33" s="18">
        <f>CHOOSE($A$1,ED!L33,'H10'!L33,AirDose!L33)</f>
        <v>0</v>
      </c>
      <c r="M33" s="18">
        <f>CHOOSE($A$1,ED!M33,'H10'!M33,AirDose!M33)</f>
        <v>0</v>
      </c>
      <c r="N33" s="18">
        <f>CHOOSE($A$1,ED!N33,'H10'!N33,AirDose!N33)</f>
        <v>0</v>
      </c>
      <c r="O33" s="18">
        <f>CHOOSE($A$1,ED!O33,'H10'!O33,AirDose!O33)</f>
        <v>0</v>
      </c>
      <c r="P33" s="18">
        <f>CHOOSE($A$1,ED!P33,'H10'!P33,AirDose!P33)</f>
        <v>0</v>
      </c>
      <c r="Q33" s="18">
        <f>CHOOSE($A$1,ED!Q33,'H10'!Q33,AirDose!Q33)</f>
        <v>0</v>
      </c>
      <c r="R33" s="18">
        <f>CHOOSE($A$1,ED!R33,'H10'!R33,AirDose!R33)</f>
        <v>0</v>
      </c>
      <c r="S33" s="18">
        <f>CHOOSE($A$1,ED!S33,'H10'!S33,AirDose!S33)</f>
        <v>0</v>
      </c>
      <c r="T33" s="18">
        <f>CHOOSE($A$1,ED!T33,'H10'!T33,AirDose!T33)</f>
        <v>0</v>
      </c>
      <c r="U33" s="18">
        <f>CHOOSE($A$1,ED!U33,'H10'!U33,AirDose!U33)</f>
        <v>0</v>
      </c>
      <c r="V33" s="18">
        <f>CHOOSE($A$1,ED!V33,'H10'!V33,AirDose!V33)</f>
        <v>0</v>
      </c>
      <c r="W33" s="18">
        <f>CHOOSE($A$1,ED!W33,'H10'!W33,AirDose!W33)</f>
        <v>0</v>
      </c>
      <c r="X33" s="18">
        <f>CHOOSE($A$1,ED!X33,'H10'!X33,AirDose!X33)</f>
        <v>0</v>
      </c>
      <c r="Y33" s="18">
        <f>CHOOSE($A$1,ED!Y33,'H10'!Y33,AirDose!Y33)</f>
        <v>0</v>
      </c>
      <c r="Z33" s="18">
        <f>CHOOSE($A$1,ED!Z33,'H10'!Z33,AirDose!Z33)</f>
        <v>0</v>
      </c>
      <c r="AA33" s="18">
        <f>CHOOSE($A$1,ED!AA33,'H10'!AA33,AirDose!AA33)</f>
        <v>0</v>
      </c>
      <c r="AB33" s="18">
        <f>CHOOSE($A$1,ED!AB33,'H10'!AB33,AirDose!AB33)</f>
        <v>0</v>
      </c>
      <c r="AC33" s="18">
        <f>CHOOSE($A$1,ED!AC33,'H10'!AC33,AirDose!AC33)</f>
        <v>0</v>
      </c>
      <c r="AD33" s="18">
        <f>CHOOSE($A$1,ED!AD33,'H10'!AD33,AirDose!AD33)</f>
        <v>0</v>
      </c>
      <c r="AE33" s="18">
        <f>CHOOSE($A$1,ED!AE33,'H10'!AE33,AirDose!AE33)</f>
        <v>0</v>
      </c>
      <c r="AF33" s="18">
        <f>CHOOSE($A$1,ED!AF33,'H10'!AF33,AirDose!AF33)</f>
        <v>0</v>
      </c>
      <c r="AG33" s="18">
        <f>CHOOSE($A$1,ED!AG33,'H10'!AG33,AirDose!AG33)</f>
        <v>85.2</v>
      </c>
      <c r="AH33" s="18">
        <f>CHOOSE($A$1,ED!AH33,'H10'!AH33,AirDose!AH33)</f>
        <v>78.7</v>
      </c>
      <c r="AI33" s="18">
        <f>CHOOSE($A$1,ED!AI33,'H10'!AI33,AirDose!AI33)</f>
        <v>0</v>
      </c>
      <c r="AJ33" s="18">
        <f>CHOOSE($A$1,ED!AJ33,'H10'!AJ33,AirDose!AJ33)</f>
        <v>1.39</v>
      </c>
      <c r="AK33" s="18">
        <f>CHOOSE($A$1,ED!AK33,'H10'!AK33,AirDose!AK33)</f>
        <v>0</v>
      </c>
    </row>
    <row r="34" spans="1:37" x14ac:dyDescent="0.15">
      <c r="A34" s="18"/>
      <c r="B34" s="18">
        <v>1.4219000000000001E-5</v>
      </c>
      <c r="C34" s="18">
        <v>3.2596999999999999E-6</v>
      </c>
      <c r="D34" s="18">
        <f>CHOOSE($A$1,ED!D34,'H10'!D34,AirDose!D34)</f>
        <v>3.5301999999999998</v>
      </c>
      <c r="E34" s="18">
        <f>CHOOSE($A$1,ED!E34,'H10'!E34,AirDose!E34)</f>
        <v>0</v>
      </c>
      <c r="F34" s="18">
        <f>CHOOSE($A$1,ED!F34,'H10'!F34,AirDose!F34)</f>
        <v>0</v>
      </c>
      <c r="G34" s="18">
        <f>CHOOSE($A$1,ED!G34,'H10'!G34,AirDose!G34)</f>
        <v>0</v>
      </c>
      <c r="H34" s="18">
        <f>CHOOSE($A$1,ED!H34,'H10'!H34,AirDose!H34)</f>
        <v>0</v>
      </c>
      <c r="I34" s="18">
        <f>CHOOSE($A$1,ED!I34,'H10'!I34,AirDose!I34)</f>
        <v>0</v>
      </c>
      <c r="J34" s="18">
        <f>CHOOSE($A$1,ED!J34,'H10'!J34,AirDose!J34)</f>
        <v>0</v>
      </c>
      <c r="K34" s="18">
        <f>CHOOSE($A$1,ED!K34,'H10'!K34,AirDose!K34)</f>
        <v>0</v>
      </c>
      <c r="L34" s="18">
        <f>CHOOSE($A$1,ED!L34,'H10'!L34,AirDose!L34)</f>
        <v>0</v>
      </c>
      <c r="M34" s="18">
        <f>CHOOSE($A$1,ED!M34,'H10'!M34,AirDose!M34)</f>
        <v>0</v>
      </c>
      <c r="N34" s="18">
        <f>CHOOSE($A$1,ED!N34,'H10'!N34,AirDose!N34)</f>
        <v>0</v>
      </c>
      <c r="O34" s="18">
        <f>CHOOSE($A$1,ED!O34,'H10'!O34,AirDose!O34)</f>
        <v>0</v>
      </c>
      <c r="P34" s="18">
        <f>CHOOSE($A$1,ED!P34,'H10'!P34,AirDose!P34)</f>
        <v>0</v>
      </c>
      <c r="Q34" s="18">
        <f>CHOOSE($A$1,ED!Q34,'H10'!Q34,AirDose!Q34)</f>
        <v>0</v>
      </c>
      <c r="R34" s="18">
        <f>CHOOSE($A$1,ED!R34,'H10'!R34,AirDose!R34)</f>
        <v>0</v>
      </c>
      <c r="S34" s="18">
        <f>CHOOSE($A$1,ED!S34,'H10'!S34,AirDose!S34)</f>
        <v>0</v>
      </c>
      <c r="T34" s="18">
        <f>CHOOSE($A$1,ED!T34,'H10'!T34,AirDose!T34)</f>
        <v>0</v>
      </c>
      <c r="U34" s="18">
        <f>CHOOSE($A$1,ED!U34,'H10'!U34,AirDose!U34)</f>
        <v>0</v>
      </c>
      <c r="V34" s="18">
        <f>CHOOSE($A$1,ED!V34,'H10'!V34,AirDose!V34)</f>
        <v>0</v>
      </c>
      <c r="W34" s="18">
        <f>CHOOSE($A$1,ED!W34,'H10'!W34,AirDose!W34)</f>
        <v>0</v>
      </c>
      <c r="X34" s="18">
        <f>CHOOSE($A$1,ED!X34,'H10'!X34,AirDose!X34)</f>
        <v>0</v>
      </c>
      <c r="Y34" s="18">
        <f>CHOOSE($A$1,ED!Y34,'H10'!Y34,AirDose!Y34)</f>
        <v>0</v>
      </c>
      <c r="Z34" s="18">
        <f>CHOOSE($A$1,ED!Z34,'H10'!Z34,AirDose!Z34)</f>
        <v>0</v>
      </c>
      <c r="AA34" s="18">
        <f>CHOOSE($A$1,ED!AA34,'H10'!AA34,AirDose!AA34)</f>
        <v>0</v>
      </c>
      <c r="AB34" s="18">
        <f>CHOOSE($A$1,ED!AB34,'H10'!AB34,AirDose!AB34)</f>
        <v>0</v>
      </c>
      <c r="AC34" s="18">
        <f>CHOOSE($A$1,ED!AC34,'H10'!AC34,AirDose!AC34)</f>
        <v>0</v>
      </c>
      <c r="AD34" s="18">
        <f>CHOOSE($A$1,ED!AD34,'H10'!AD34,AirDose!AD34)</f>
        <v>0</v>
      </c>
      <c r="AE34" s="18">
        <f>CHOOSE($A$1,ED!AE34,'H10'!AE34,AirDose!AE34)</f>
        <v>0</v>
      </c>
      <c r="AF34" s="18">
        <f>CHOOSE($A$1,ED!AF34,'H10'!AF34,AirDose!AF34)</f>
        <v>0</v>
      </c>
      <c r="AG34" s="18">
        <f>CHOOSE($A$1,ED!AG34,'H10'!AG34,AirDose!AG34)</f>
        <v>85.2</v>
      </c>
      <c r="AH34" s="18">
        <f>CHOOSE($A$1,ED!AH34,'H10'!AH34,AirDose!AH34)</f>
        <v>78.7</v>
      </c>
      <c r="AI34" s="18">
        <f>CHOOSE($A$1,ED!AI34,'H10'!AI34,AirDose!AI34)</f>
        <v>0</v>
      </c>
      <c r="AJ34" s="18">
        <f>CHOOSE($A$1,ED!AJ34,'H10'!AJ34,AirDose!AJ34)</f>
        <v>1.39</v>
      </c>
      <c r="AK34" s="18">
        <f>CHOOSE($A$1,ED!AK34,'H10'!AK34,AirDose!AK34)</f>
        <v>0</v>
      </c>
    </row>
    <row r="35" spans="1:37" x14ac:dyDescent="0.15">
      <c r="A35" s="18"/>
      <c r="B35" s="18">
        <v>1.7901E-5</v>
      </c>
      <c r="C35" s="18">
        <v>4.1037000000000002E-6</v>
      </c>
      <c r="D35" s="18">
        <f>CHOOSE($A$1,ED!D35,'H10'!D35,AirDose!D35)</f>
        <v>3.5367999999999999</v>
      </c>
      <c r="E35" s="18">
        <f>CHOOSE($A$1,ED!E35,'H10'!E35,AirDose!E35)</f>
        <v>0</v>
      </c>
      <c r="F35" s="18">
        <f>CHOOSE($A$1,ED!F35,'H10'!F35,AirDose!F35)</f>
        <v>0</v>
      </c>
      <c r="G35" s="18">
        <f>CHOOSE($A$1,ED!G35,'H10'!G35,AirDose!G35)</f>
        <v>0</v>
      </c>
      <c r="H35" s="18">
        <f>CHOOSE($A$1,ED!H35,'H10'!H35,AirDose!H35)</f>
        <v>0</v>
      </c>
      <c r="I35" s="18">
        <f>CHOOSE($A$1,ED!I35,'H10'!I35,AirDose!I35)</f>
        <v>0</v>
      </c>
      <c r="J35" s="18">
        <f>CHOOSE($A$1,ED!J35,'H10'!J35,AirDose!J35)</f>
        <v>0</v>
      </c>
      <c r="K35" s="18">
        <f>CHOOSE($A$1,ED!K35,'H10'!K35,AirDose!K35)</f>
        <v>0</v>
      </c>
      <c r="L35" s="18">
        <f>CHOOSE($A$1,ED!L35,'H10'!L35,AirDose!L35)</f>
        <v>0</v>
      </c>
      <c r="M35" s="18">
        <f>CHOOSE($A$1,ED!M35,'H10'!M35,AirDose!M35)</f>
        <v>0</v>
      </c>
      <c r="N35" s="18">
        <f>CHOOSE($A$1,ED!N35,'H10'!N35,AirDose!N35)</f>
        <v>0</v>
      </c>
      <c r="O35" s="18">
        <f>CHOOSE($A$1,ED!O35,'H10'!O35,AirDose!O35)</f>
        <v>0</v>
      </c>
      <c r="P35" s="18">
        <f>CHOOSE($A$1,ED!P35,'H10'!P35,AirDose!P35)</f>
        <v>0</v>
      </c>
      <c r="Q35" s="18">
        <f>CHOOSE($A$1,ED!Q35,'H10'!Q35,AirDose!Q35)</f>
        <v>0</v>
      </c>
      <c r="R35" s="18">
        <f>CHOOSE($A$1,ED!R35,'H10'!R35,AirDose!R35)</f>
        <v>0</v>
      </c>
      <c r="S35" s="18">
        <f>CHOOSE($A$1,ED!S35,'H10'!S35,AirDose!S35)</f>
        <v>0</v>
      </c>
      <c r="T35" s="18">
        <f>CHOOSE($A$1,ED!T35,'H10'!T35,AirDose!T35)</f>
        <v>0</v>
      </c>
      <c r="U35" s="18">
        <f>CHOOSE($A$1,ED!U35,'H10'!U35,AirDose!U35)</f>
        <v>0</v>
      </c>
      <c r="V35" s="18">
        <f>CHOOSE($A$1,ED!V35,'H10'!V35,AirDose!V35)</f>
        <v>0</v>
      </c>
      <c r="W35" s="18">
        <f>CHOOSE($A$1,ED!W35,'H10'!W35,AirDose!W35)</f>
        <v>0</v>
      </c>
      <c r="X35" s="18">
        <f>CHOOSE($A$1,ED!X35,'H10'!X35,AirDose!X35)</f>
        <v>0</v>
      </c>
      <c r="Y35" s="18">
        <f>CHOOSE($A$1,ED!Y35,'H10'!Y35,AirDose!Y35)</f>
        <v>0</v>
      </c>
      <c r="Z35" s="18">
        <f>CHOOSE($A$1,ED!Z35,'H10'!Z35,AirDose!Z35)</f>
        <v>0</v>
      </c>
      <c r="AA35" s="18">
        <f>CHOOSE($A$1,ED!AA35,'H10'!AA35,AirDose!AA35)</f>
        <v>0</v>
      </c>
      <c r="AB35" s="18">
        <f>CHOOSE($A$1,ED!AB35,'H10'!AB35,AirDose!AB35)</f>
        <v>0</v>
      </c>
      <c r="AC35" s="18">
        <f>CHOOSE($A$1,ED!AC35,'H10'!AC35,AirDose!AC35)</f>
        <v>0</v>
      </c>
      <c r="AD35" s="18">
        <f>CHOOSE($A$1,ED!AD35,'H10'!AD35,AirDose!AD35)</f>
        <v>0</v>
      </c>
      <c r="AE35" s="18">
        <f>CHOOSE($A$1,ED!AE35,'H10'!AE35,AirDose!AE35)</f>
        <v>0</v>
      </c>
      <c r="AF35" s="18">
        <f>CHOOSE($A$1,ED!AF35,'H10'!AF35,AirDose!AF35)</f>
        <v>0</v>
      </c>
      <c r="AG35" s="18">
        <f>CHOOSE($A$1,ED!AG35,'H10'!AG35,AirDose!AG35)</f>
        <v>85.2</v>
      </c>
      <c r="AH35" s="18">
        <f>CHOOSE($A$1,ED!AH35,'H10'!AH35,AirDose!AH35)</f>
        <v>78.7</v>
      </c>
      <c r="AI35" s="18">
        <f>CHOOSE($A$1,ED!AI35,'H10'!AI35,AirDose!AI35)</f>
        <v>0</v>
      </c>
      <c r="AJ35" s="18">
        <f>CHOOSE($A$1,ED!AJ35,'H10'!AJ35,AirDose!AJ35)</f>
        <v>1.39</v>
      </c>
      <c r="AK35" s="18">
        <f>CHOOSE($A$1,ED!AK35,'H10'!AK35,AirDose!AK35)</f>
        <v>0</v>
      </c>
    </row>
    <row r="36" spans="1:37" x14ac:dyDescent="0.15">
      <c r="A36" s="18"/>
      <c r="B36" s="18">
        <v>2.2535999999999999E-5</v>
      </c>
      <c r="C36" s="18">
        <v>5.1663E-6</v>
      </c>
      <c r="D36" s="18">
        <f>CHOOSE($A$1,ED!D36,'H10'!D36,AirDose!D36)</f>
        <v>3.5413000000000001</v>
      </c>
      <c r="E36" s="18">
        <f>CHOOSE($A$1,ED!E36,'H10'!E36,AirDose!E36)</f>
        <v>0</v>
      </c>
      <c r="F36" s="18">
        <f>CHOOSE($A$1,ED!F36,'H10'!F36,AirDose!F36)</f>
        <v>0</v>
      </c>
      <c r="G36" s="18">
        <f>CHOOSE($A$1,ED!G36,'H10'!G36,AirDose!G36)</f>
        <v>0</v>
      </c>
      <c r="H36" s="18">
        <f>CHOOSE($A$1,ED!H36,'H10'!H36,AirDose!H36)</f>
        <v>0</v>
      </c>
      <c r="I36" s="18">
        <f>CHOOSE($A$1,ED!I36,'H10'!I36,AirDose!I36)</f>
        <v>0</v>
      </c>
      <c r="J36" s="18">
        <f>CHOOSE($A$1,ED!J36,'H10'!J36,AirDose!J36)</f>
        <v>0</v>
      </c>
      <c r="K36" s="18">
        <f>CHOOSE($A$1,ED!K36,'H10'!K36,AirDose!K36)</f>
        <v>0</v>
      </c>
      <c r="L36" s="18">
        <f>CHOOSE($A$1,ED!L36,'H10'!L36,AirDose!L36)</f>
        <v>0</v>
      </c>
      <c r="M36" s="18">
        <f>CHOOSE($A$1,ED!M36,'H10'!M36,AirDose!M36)</f>
        <v>0</v>
      </c>
      <c r="N36" s="18">
        <f>CHOOSE($A$1,ED!N36,'H10'!N36,AirDose!N36)</f>
        <v>0</v>
      </c>
      <c r="O36" s="18">
        <f>CHOOSE($A$1,ED!O36,'H10'!O36,AirDose!O36)</f>
        <v>0</v>
      </c>
      <c r="P36" s="18">
        <f>CHOOSE($A$1,ED!P36,'H10'!P36,AirDose!P36)</f>
        <v>0</v>
      </c>
      <c r="Q36" s="18">
        <f>CHOOSE($A$1,ED!Q36,'H10'!Q36,AirDose!Q36)</f>
        <v>0</v>
      </c>
      <c r="R36" s="18">
        <f>CHOOSE($A$1,ED!R36,'H10'!R36,AirDose!R36)</f>
        <v>0</v>
      </c>
      <c r="S36" s="18">
        <f>CHOOSE($A$1,ED!S36,'H10'!S36,AirDose!S36)</f>
        <v>0</v>
      </c>
      <c r="T36" s="18">
        <f>CHOOSE($A$1,ED!T36,'H10'!T36,AirDose!T36)</f>
        <v>0</v>
      </c>
      <c r="U36" s="18">
        <f>CHOOSE($A$1,ED!U36,'H10'!U36,AirDose!U36)</f>
        <v>0</v>
      </c>
      <c r="V36" s="18">
        <f>CHOOSE($A$1,ED!V36,'H10'!V36,AirDose!V36)</f>
        <v>0</v>
      </c>
      <c r="W36" s="18">
        <f>CHOOSE($A$1,ED!W36,'H10'!W36,AirDose!W36)</f>
        <v>0</v>
      </c>
      <c r="X36" s="18">
        <f>CHOOSE($A$1,ED!X36,'H10'!X36,AirDose!X36)</f>
        <v>0</v>
      </c>
      <c r="Y36" s="18">
        <f>CHOOSE($A$1,ED!Y36,'H10'!Y36,AirDose!Y36)</f>
        <v>0</v>
      </c>
      <c r="Z36" s="18">
        <f>CHOOSE($A$1,ED!Z36,'H10'!Z36,AirDose!Z36)</f>
        <v>0</v>
      </c>
      <c r="AA36" s="18">
        <f>CHOOSE($A$1,ED!AA36,'H10'!AA36,AirDose!AA36)</f>
        <v>0</v>
      </c>
      <c r="AB36" s="18">
        <f>CHOOSE($A$1,ED!AB36,'H10'!AB36,AirDose!AB36)</f>
        <v>0</v>
      </c>
      <c r="AC36" s="18">
        <f>CHOOSE($A$1,ED!AC36,'H10'!AC36,AirDose!AC36)</f>
        <v>0</v>
      </c>
      <c r="AD36" s="18">
        <f>CHOOSE($A$1,ED!AD36,'H10'!AD36,AirDose!AD36)</f>
        <v>0</v>
      </c>
      <c r="AE36" s="18">
        <f>CHOOSE($A$1,ED!AE36,'H10'!AE36,AirDose!AE36)</f>
        <v>0</v>
      </c>
      <c r="AF36" s="18">
        <f>CHOOSE($A$1,ED!AF36,'H10'!AF36,AirDose!AF36)</f>
        <v>0</v>
      </c>
      <c r="AG36" s="18">
        <f>CHOOSE($A$1,ED!AG36,'H10'!AG36,AirDose!AG36)</f>
        <v>85.2</v>
      </c>
      <c r="AH36" s="18">
        <f>CHOOSE($A$1,ED!AH36,'H10'!AH36,AirDose!AH36)</f>
        <v>78.7</v>
      </c>
      <c r="AI36" s="18">
        <f>CHOOSE($A$1,ED!AI36,'H10'!AI36,AirDose!AI36)</f>
        <v>0</v>
      </c>
      <c r="AJ36" s="18">
        <f>CHOOSE($A$1,ED!AJ36,'H10'!AJ36,AirDose!AJ36)</f>
        <v>1.39</v>
      </c>
      <c r="AK36" s="18">
        <f>CHOOSE($A$1,ED!AK36,'H10'!AK36,AirDose!AK36)</f>
        <v>0</v>
      </c>
    </row>
    <row r="37" spans="1:37" x14ac:dyDescent="0.15">
      <c r="A37" s="18"/>
      <c r="B37" s="18">
        <v>2.8371E-5</v>
      </c>
      <c r="C37" s="18">
        <v>6.5038999999999997E-6</v>
      </c>
      <c r="D37" s="18">
        <f>CHOOSE($A$1,ED!D37,'H10'!D37,AirDose!D37)</f>
        <v>3.5438000000000001</v>
      </c>
      <c r="E37" s="18">
        <f>CHOOSE($A$1,ED!E37,'H10'!E37,AirDose!E37)</f>
        <v>0</v>
      </c>
      <c r="F37" s="18">
        <f>CHOOSE($A$1,ED!F37,'H10'!F37,AirDose!F37)</f>
        <v>0</v>
      </c>
      <c r="G37" s="18">
        <f>CHOOSE($A$1,ED!G37,'H10'!G37,AirDose!G37)</f>
        <v>0</v>
      </c>
      <c r="H37" s="18">
        <f>CHOOSE($A$1,ED!H37,'H10'!H37,AirDose!H37)</f>
        <v>0</v>
      </c>
      <c r="I37" s="18">
        <f>CHOOSE($A$1,ED!I37,'H10'!I37,AirDose!I37)</f>
        <v>0</v>
      </c>
      <c r="J37" s="18">
        <f>CHOOSE($A$1,ED!J37,'H10'!J37,AirDose!J37)</f>
        <v>0</v>
      </c>
      <c r="K37" s="18">
        <f>CHOOSE($A$1,ED!K37,'H10'!K37,AirDose!K37)</f>
        <v>0</v>
      </c>
      <c r="L37" s="18">
        <f>CHOOSE($A$1,ED!L37,'H10'!L37,AirDose!L37)</f>
        <v>0</v>
      </c>
      <c r="M37" s="18">
        <f>CHOOSE($A$1,ED!M37,'H10'!M37,AirDose!M37)</f>
        <v>0</v>
      </c>
      <c r="N37" s="18">
        <f>CHOOSE($A$1,ED!N37,'H10'!N37,AirDose!N37)</f>
        <v>0</v>
      </c>
      <c r="O37" s="18">
        <f>CHOOSE($A$1,ED!O37,'H10'!O37,AirDose!O37)</f>
        <v>0</v>
      </c>
      <c r="P37" s="18">
        <f>CHOOSE($A$1,ED!P37,'H10'!P37,AirDose!P37)</f>
        <v>0</v>
      </c>
      <c r="Q37" s="18">
        <f>CHOOSE($A$1,ED!Q37,'H10'!Q37,AirDose!Q37)</f>
        <v>0</v>
      </c>
      <c r="R37" s="18">
        <f>CHOOSE($A$1,ED!R37,'H10'!R37,AirDose!R37)</f>
        <v>0</v>
      </c>
      <c r="S37" s="18">
        <f>CHOOSE($A$1,ED!S37,'H10'!S37,AirDose!S37)</f>
        <v>0</v>
      </c>
      <c r="T37" s="18">
        <f>CHOOSE($A$1,ED!T37,'H10'!T37,AirDose!T37)</f>
        <v>0</v>
      </c>
      <c r="U37" s="18">
        <f>CHOOSE($A$1,ED!U37,'H10'!U37,AirDose!U37)</f>
        <v>0</v>
      </c>
      <c r="V37" s="18">
        <f>CHOOSE($A$1,ED!V37,'H10'!V37,AirDose!V37)</f>
        <v>0</v>
      </c>
      <c r="W37" s="18">
        <f>CHOOSE($A$1,ED!W37,'H10'!W37,AirDose!W37)</f>
        <v>0</v>
      </c>
      <c r="X37" s="18">
        <f>CHOOSE($A$1,ED!X37,'H10'!X37,AirDose!X37)</f>
        <v>0</v>
      </c>
      <c r="Y37" s="18">
        <f>CHOOSE($A$1,ED!Y37,'H10'!Y37,AirDose!Y37)</f>
        <v>0</v>
      </c>
      <c r="Z37" s="18">
        <f>CHOOSE($A$1,ED!Z37,'H10'!Z37,AirDose!Z37)</f>
        <v>0</v>
      </c>
      <c r="AA37" s="18">
        <f>CHOOSE($A$1,ED!AA37,'H10'!AA37,AirDose!AA37)</f>
        <v>0</v>
      </c>
      <c r="AB37" s="18">
        <f>CHOOSE($A$1,ED!AB37,'H10'!AB37,AirDose!AB37)</f>
        <v>0</v>
      </c>
      <c r="AC37" s="18">
        <f>CHOOSE($A$1,ED!AC37,'H10'!AC37,AirDose!AC37)</f>
        <v>0</v>
      </c>
      <c r="AD37" s="18">
        <f>CHOOSE($A$1,ED!AD37,'H10'!AD37,AirDose!AD37)</f>
        <v>0</v>
      </c>
      <c r="AE37" s="18">
        <f>CHOOSE($A$1,ED!AE37,'H10'!AE37,AirDose!AE37)</f>
        <v>0</v>
      </c>
      <c r="AF37" s="18">
        <f>CHOOSE($A$1,ED!AF37,'H10'!AF37,AirDose!AF37)</f>
        <v>0</v>
      </c>
      <c r="AG37" s="18">
        <f>CHOOSE($A$1,ED!AG37,'H10'!AG37,AirDose!AG37)</f>
        <v>85.2</v>
      </c>
      <c r="AH37" s="18">
        <f>CHOOSE($A$1,ED!AH37,'H10'!AH37,AirDose!AH37)</f>
        <v>78.7</v>
      </c>
      <c r="AI37" s="18">
        <f>CHOOSE($A$1,ED!AI37,'H10'!AI37,AirDose!AI37)</f>
        <v>0</v>
      </c>
      <c r="AJ37" s="18">
        <f>CHOOSE($A$1,ED!AJ37,'H10'!AJ37,AirDose!AJ37)</f>
        <v>1.39</v>
      </c>
      <c r="AK37" s="18">
        <f>CHOOSE($A$1,ED!AK37,'H10'!AK37,AirDose!AK37)</f>
        <v>0</v>
      </c>
    </row>
    <row r="38" spans="1:37" x14ac:dyDescent="0.15">
      <c r="A38" s="18"/>
      <c r="B38" s="18">
        <v>3.5716999999999997E-5</v>
      </c>
      <c r="C38" s="18">
        <v>8.1880000000000002E-6</v>
      </c>
      <c r="D38" s="18">
        <f>CHOOSE($A$1,ED!D38,'H10'!D38,AirDose!D38)</f>
        <v>3.5463</v>
      </c>
      <c r="E38" s="18">
        <f>CHOOSE($A$1,ED!E38,'H10'!E38,AirDose!E38)</f>
        <v>0</v>
      </c>
      <c r="F38" s="18">
        <f>CHOOSE($A$1,ED!F38,'H10'!F38,AirDose!F38)</f>
        <v>0</v>
      </c>
      <c r="G38" s="18">
        <f>CHOOSE($A$1,ED!G38,'H10'!G38,AirDose!G38)</f>
        <v>0</v>
      </c>
      <c r="H38" s="18">
        <f>CHOOSE($A$1,ED!H38,'H10'!H38,AirDose!H38)</f>
        <v>0</v>
      </c>
      <c r="I38" s="18">
        <f>CHOOSE($A$1,ED!I38,'H10'!I38,AirDose!I38)</f>
        <v>0</v>
      </c>
      <c r="J38" s="18">
        <f>CHOOSE($A$1,ED!J38,'H10'!J38,AirDose!J38)</f>
        <v>0</v>
      </c>
      <c r="K38" s="18">
        <f>CHOOSE($A$1,ED!K38,'H10'!K38,AirDose!K38)</f>
        <v>0</v>
      </c>
      <c r="L38" s="18">
        <f>CHOOSE($A$1,ED!L38,'H10'!L38,AirDose!L38)</f>
        <v>0</v>
      </c>
      <c r="M38" s="18">
        <f>CHOOSE($A$1,ED!M38,'H10'!M38,AirDose!M38)</f>
        <v>0</v>
      </c>
      <c r="N38" s="18">
        <f>CHOOSE($A$1,ED!N38,'H10'!N38,AirDose!N38)</f>
        <v>0</v>
      </c>
      <c r="O38" s="18">
        <f>CHOOSE($A$1,ED!O38,'H10'!O38,AirDose!O38)</f>
        <v>0</v>
      </c>
      <c r="P38" s="18">
        <f>CHOOSE($A$1,ED!P38,'H10'!P38,AirDose!P38)</f>
        <v>0</v>
      </c>
      <c r="Q38" s="18">
        <f>CHOOSE($A$1,ED!Q38,'H10'!Q38,AirDose!Q38)</f>
        <v>0</v>
      </c>
      <c r="R38" s="18">
        <f>CHOOSE($A$1,ED!R38,'H10'!R38,AirDose!R38)</f>
        <v>0</v>
      </c>
      <c r="S38" s="18">
        <f>CHOOSE($A$1,ED!S38,'H10'!S38,AirDose!S38)</f>
        <v>0</v>
      </c>
      <c r="T38" s="18">
        <f>CHOOSE($A$1,ED!T38,'H10'!T38,AirDose!T38)</f>
        <v>0</v>
      </c>
      <c r="U38" s="18">
        <f>CHOOSE($A$1,ED!U38,'H10'!U38,AirDose!U38)</f>
        <v>0</v>
      </c>
      <c r="V38" s="18">
        <f>CHOOSE($A$1,ED!V38,'H10'!V38,AirDose!V38)</f>
        <v>0</v>
      </c>
      <c r="W38" s="18">
        <f>CHOOSE($A$1,ED!W38,'H10'!W38,AirDose!W38)</f>
        <v>0</v>
      </c>
      <c r="X38" s="18">
        <f>CHOOSE($A$1,ED!X38,'H10'!X38,AirDose!X38)</f>
        <v>0</v>
      </c>
      <c r="Y38" s="18">
        <f>CHOOSE($A$1,ED!Y38,'H10'!Y38,AirDose!Y38)</f>
        <v>0</v>
      </c>
      <c r="Z38" s="18">
        <f>CHOOSE($A$1,ED!Z38,'H10'!Z38,AirDose!Z38)</f>
        <v>0</v>
      </c>
      <c r="AA38" s="18">
        <f>CHOOSE($A$1,ED!AA38,'H10'!AA38,AirDose!AA38)</f>
        <v>0</v>
      </c>
      <c r="AB38" s="18">
        <f>CHOOSE($A$1,ED!AB38,'H10'!AB38,AirDose!AB38)</f>
        <v>0</v>
      </c>
      <c r="AC38" s="18">
        <f>CHOOSE($A$1,ED!AC38,'H10'!AC38,AirDose!AC38)</f>
        <v>0</v>
      </c>
      <c r="AD38" s="18">
        <f>CHOOSE($A$1,ED!AD38,'H10'!AD38,AirDose!AD38)</f>
        <v>0</v>
      </c>
      <c r="AE38" s="18">
        <f>CHOOSE($A$1,ED!AE38,'H10'!AE38,AirDose!AE38)</f>
        <v>0</v>
      </c>
      <c r="AF38" s="18">
        <f>CHOOSE($A$1,ED!AF38,'H10'!AF38,AirDose!AF38)</f>
        <v>0</v>
      </c>
      <c r="AG38" s="18">
        <f>CHOOSE($A$1,ED!AG38,'H10'!AG38,AirDose!AG38)</f>
        <v>85.2</v>
      </c>
      <c r="AH38" s="18">
        <f>CHOOSE($A$1,ED!AH38,'H10'!AH38,AirDose!AH38)</f>
        <v>78.7</v>
      </c>
      <c r="AI38" s="18">
        <f>CHOOSE($A$1,ED!AI38,'H10'!AI38,AirDose!AI38)</f>
        <v>0</v>
      </c>
      <c r="AJ38" s="18">
        <f>CHOOSE($A$1,ED!AJ38,'H10'!AJ38,AirDose!AJ38)</f>
        <v>1.39</v>
      </c>
      <c r="AK38" s="18">
        <f>CHOOSE($A$1,ED!AK38,'H10'!AK38,AirDose!AK38)</f>
        <v>0</v>
      </c>
    </row>
    <row r="39" spans="1:37" x14ac:dyDescent="0.15">
      <c r="A39" s="18"/>
      <c r="B39" s="18">
        <v>4.4965000000000001E-5</v>
      </c>
      <c r="C39" s="18">
        <v>1.0308E-5</v>
      </c>
      <c r="D39" s="18">
        <f>CHOOSE($A$1,ED!D39,'H10'!D39,AirDose!D39)</f>
        <v>3.5488</v>
      </c>
      <c r="E39" s="18">
        <f>CHOOSE($A$1,ED!E39,'H10'!E39,AirDose!E39)</f>
        <v>0</v>
      </c>
      <c r="F39" s="18">
        <f>CHOOSE($A$1,ED!F39,'H10'!F39,AirDose!F39)</f>
        <v>0</v>
      </c>
      <c r="G39" s="18">
        <f>CHOOSE($A$1,ED!G39,'H10'!G39,AirDose!G39)</f>
        <v>0</v>
      </c>
      <c r="H39" s="18">
        <f>CHOOSE($A$1,ED!H39,'H10'!H39,AirDose!H39)</f>
        <v>0</v>
      </c>
      <c r="I39" s="18">
        <f>CHOOSE($A$1,ED!I39,'H10'!I39,AirDose!I39)</f>
        <v>0</v>
      </c>
      <c r="J39" s="18">
        <f>CHOOSE($A$1,ED!J39,'H10'!J39,AirDose!J39)</f>
        <v>0</v>
      </c>
      <c r="K39" s="18">
        <f>CHOOSE($A$1,ED!K39,'H10'!K39,AirDose!K39)</f>
        <v>0</v>
      </c>
      <c r="L39" s="18">
        <f>CHOOSE($A$1,ED!L39,'H10'!L39,AirDose!L39)</f>
        <v>0</v>
      </c>
      <c r="M39" s="18">
        <f>CHOOSE($A$1,ED!M39,'H10'!M39,AirDose!M39)</f>
        <v>0</v>
      </c>
      <c r="N39" s="18">
        <f>CHOOSE($A$1,ED!N39,'H10'!N39,AirDose!N39)</f>
        <v>0</v>
      </c>
      <c r="O39" s="18">
        <f>CHOOSE($A$1,ED!O39,'H10'!O39,AirDose!O39)</f>
        <v>0</v>
      </c>
      <c r="P39" s="18">
        <f>CHOOSE($A$1,ED!P39,'H10'!P39,AirDose!P39)</f>
        <v>0</v>
      </c>
      <c r="Q39" s="18">
        <f>CHOOSE($A$1,ED!Q39,'H10'!Q39,AirDose!Q39)</f>
        <v>0</v>
      </c>
      <c r="R39" s="18">
        <f>CHOOSE($A$1,ED!R39,'H10'!R39,AirDose!R39)</f>
        <v>0</v>
      </c>
      <c r="S39" s="18">
        <f>CHOOSE($A$1,ED!S39,'H10'!S39,AirDose!S39)</f>
        <v>0</v>
      </c>
      <c r="T39" s="18">
        <f>CHOOSE($A$1,ED!T39,'H10'!T39,AirDose!T39)</f>
        <v>0</v>
      </c>
      <c r="U39" s="18">
        <f>CHOOSE($A$1,ED!U39,'H10'!U39,AirDose!U39)</f>
        <v>0</v>
      </c>
      <c r="V39" s="18">
        <f>CHOOSE($A$1,ED!V39,'H10'!V39,AirDose!V39)</f>
        <v>0</v>
      </c>
      <c r="W39" s="18">
        <f>CHOOSE($A$1,ED!W39,'H10'!W39,AirDose!W39)</f>
        <v>0</v>
      </c>
      <c r="X39" s="18">
        <f>CHOOSE($A$1,ED!X39,'H10'!X39,AirDose!X39)</f>
        <v>0</v>
      </c>
      <c r="Y39" s="18">
        <f>CHOOSE($A$1,ED!Y39,'H10'!Y39,AirDose!Y39)</f>
        <v>0</v>
      </c>
      <c r="Z39" s="18">
        <f>CHOOSE($A$1,ED!Z39,'H10'!Z39,AirDose!Z39)</f>
        <v>0</v>
      </c>
      <c r="AA39" s="18">
        <f>CHOOSE($A$1,ED!AA39,'H10'!AA39,AirDose!AA39)</f>
        <v>0</v>
      </c>
      <c r="AB39" s="18">
        <f>CHOOSE($A$1,ED!AB39,'H10'!AB39,AirDose!AB39)</f>
        <v>0</v>
      </c>
      <c r="AC39" s="18">
        <f>CHOOSE($A$1,ED!AC39,'H10'!AC39,AirDose!AC39)</f>
        <v>0</v>
      </c>
      <c r="AD39" s="18">
        <f>CHOOSE($A$1,ED!AD39,'H10'!AD39,AirDose!AD39)</f>
        <v>0</v>
      </c>
      <c r="AE39" s="18">
        <f>CHOOSE($A$1,ED!AE39,'H10'!AE39,AirDose!AE39)</f>
        <v>0</v>
      </c>
      <c r="AF39" s="18">
        <f>CHOOSE($A$1,ED!AF39,'H10'!AF39,AirDose!AF39)</f>
        <v>0</v>
      </c>
      <c r="AG39" s="18">
        <f>CHOOSE($A$1,ED!AG39,'H10'!AG39,AirDose!AG39)</f>
        <v>85.2</v>
      </c>
      <c r="AH39" s="18">
        <f>CHOOSE($A$1,ED!AH39,'H10'!AH39,AirDose!AH39)</f>
        <v>78.7</v>
      </c>
      <c r="AI39" s="18">
        <f>CHOOSE($A$1,ED!AI39,'H10'!AI39,AirDose!AI39)</f>
        <v>0</v>
      </c>
      <c r="AJ39" s="18">
        <f>CHOOSE($A$1,ED!AJ39,'H10'!AJ39,AirDose!AJ39)</f>
        <v>1.39</v>
      </c>
      <c r="AK39" s="18">
        <f>CHOOSE($A$1,ED!AK39,'H10'!AK39,AirDose!AK39)</f>
        <v>0</v>
      </c>
    </row>
    <row r="40" spans="1:37" x14ac:dyDescent="0.15">
      <c r="A40" s="18"/>
      <c r="B40" s="18">
        <v>5.6607000000000002E-5</v>
      </c>
      <c r="C40" s="18">
        <v>1.2977E-5</v>
      </c>
      <c r="D40" s="18">
        <f>CHOOSE($A$1,ED!D40,'H10'!D40,AirDose!D40)</f>
        <v>3.5482</v>
      </c>
      <c r="E40" s="18">
        <f>CHOOSE($A$1,ED!E40,'H10'!E40,AirDose!E40)</f>
        <v>0</v>
      </c>
      <c r="F40" s="18">
        <f>CHOOSE($A$1,ED!F40,'H10'!F40,AirDose!F40)</f>
        <v>0</v>
      </c>
      <c r="G40" s="18">
        <f>CHOOSE($A$1,ED!G40,'H10'!G40,AirDose!G40)</f>
        <v>0</v>
      </c>
      <c r="H40" s="18">
        <f>CHOOSE($A$1,ED!H40,'H10'!H40,AirDose!H40)</f>
        <v>0</v>
      </c>
      <c r="I40" s="18">
        <f>CHOOSE($A$1,ED!I40,'H10'!I40,AirDose!I40)</f>
        <v>0</v>
      </c>
      <c r="J40" s="18">
        <f>CHOOSE($A$1,ED!J40,'H10'!J40,AirDose!J40)</f>
        <v>0</v>
      </c>
      <c r="K40" s="18">
        <f>CHOOSE($A$1,ED!K40,'H10'!K40,AirDose!K40)</f>
        <v>0</v>
      </c>
      <c r="L40" s="18">
        <f>CHOOSE($A$1,ED!L40,'H10'!L40,AirDose!L40)</f>
        <v>0</v>
      </c>
      <c r="M40" s="18">
        <f>CHOOSE($A$1,ED!M40,'H10'!M40,AirDose!M40)</f>
        <v>0</v>
      </c>
      <c r="N40" s="18">
        <f>CHOOSE($A$1,ED!N40,'H10'!N40,AirDose!N40)</f>
        <v>0</v>
      </c>
      <c r="O40" s="18">
        <f>CHOOSE($A$1,ED!O40,'H10'!O40,AirDose!O40)</f>
        <v>0</v>
      </c>
      <c r="P40" s="18">
        <f>CHOOSE($A$1,ED!P40,'H10'!P40,AirDose!P40)</f>
        <v>0</v>
      </c>
      <c r="Q40" s="18">
        <f>CHOOSE($A$1,ED!Q40,'H10'!Q40,AirDose!Q40)</f>
        <v>0</v>
      </c>
      <c r="R40" s="18">
        <f>CHOOSE($A$1,ED!R40,'H10'!R40,AirDose!R40)</f>
        <v>0</v>
      </c>
      <c r="S40" s="18">
        <f>CHOOSE($A$1,ED!S40,'H10'!S40,AirDose!S40)</f>
        <v>0</v>
      </c>
      <c r="T40" s="18">
        <f>CHOOSE($A$1,ED!T40,'H10'!T40,AirDose!T40)</f>
        <v>0</v>
      </c>
      <c r="U40" s="18">
        <f>CHOOSE($A$1,ED!U40,'H10'!U40,AirDose!U40)</f>
        <v>0</v>
      </c>
      <c r="V40" s="18">
        <f>CHOOSE($A$1,ED!V40,'H10'!V40,AirDose!V40)</f>
        <v>0</v>
      </c>
      <c r="W40" s="18">
        <f>CHOOSE($A$1,ED!W40,'H10'!W40,AirDose!W40)</f>
        <v>0</v>
      </c>
      <c r="X40" s="18">
        <f>CHOOSE($A$1,ED!X40,'H10'!X40,AirDose!X40)</f>
        <v>0</v>
      </c>
      <c r="Y40" s="18">
        <f>CHOOSE($A$1,ED!Y40,'H10'!Y40,AirDose!Y40)</f>
        <v>0</v>
      </c>
      <c r="Z40" s="18">
        <f>CHOOSE($A$1,ED!Z40,'H10'!Z40,AirDose!Z40)</f>
        <v>0</v>
      </c>
      <c r="AA40" s="18">
        <f>CHOOSE($A$1,ED!AA40,'H10'!AA40,AirDose!AA40)</f>
        <v>0</v>
      </c>
      <c r="AB40" s="18">
        <f>CHOOSE($A$1,ED!AB40,'H10'!AB40,AirDose!AB40)</f>
        <v>0</v>
      </c>
      <c r="AC40" s="18">
        <f>CHOOSE($A$1,ED!AC40,'H10'!AC40,AirDose!AC40)</f>
        <v>0</v>
      </c>
      <c r="AD40" s="18">
        <f>CHOOSE($A$1,ED!AD40,'H10'!AD40,AirDose!AD40)</f>
        <v>0</v>
      </c>
      <c r="AE40" s="18">
        <f>CHOOSE($A$1,ED!AE40,'H10'!AE40,AirDose!AE40)</f>
        <v>0</v>
      </c>
      <c r="AF40" s="18">
        <f>CHOOSE($A$1,ED!AF40,'H10'!AF40,AirDose!AF40)</f>
        <v>0</v>
      </c>
      <c r="AG40" s="18">
        <f>CHOOSE($A$1,ED!AG40,'H10'!AG40,AirDose!AG40)</f>
        <v>85.2</v>
      </c>
      <c r="AH40" s="18">
        <f>CHOOSE($A$1,ED!AH40,'H10'!AH40,AirDose!AH40)</f>
        <v>78.7</v>
      </c>
      <c r="AI40" s="18">
        <f>CHOOSE($A$1,ED!AI40,'H10'!AI40,AirDose!AI40)</f>
        <v>0</v>
      </c>
      <c r="AJ40" s="18">
        <f>CHOOSE($A$1,ED!AJ40,'H10'!AJ40,AirDose!AJ40)</f>
        <v>1.39</v>
      </c>
      <c r="AK40" s="18">
        <f>CHOOSE($A$1,ED!AK40,'H10'!AK40,AirDose!AK40)</f>
        <v>0</v>
      </c>
    </row>
    <row r="41" spans="1:37" x14ac:dyDescent="0.15">
      <c r="A41" s="18"/>
      <c r="B41" s="18">
        <v>7.1264000000000001E-5</v>
      </c>
      <c r="C41" s="18">
        <v>1.6337E-5</v>
      </c>
      <c r="D41" s="18">
        <f>CHOOSE($A$1,ED!D41,'H10'!D41,AirDose!D41)</f>
        <v>3.5449000000000002</v>
      </c>
      <c r="E41" s="18">
        <f>CHOOSE($A$1,ED!E41,'H10'!E41,AirDose!E41)</f>
        <v>0</v>
      </c>
      <c r="F41" s="18">
        <f>CHOOSE($A$1,ED!F41,'H10'!F41,AirDose!F41)</f>
        <v>0</v>
      </c>
      <c r="G41" s="18">
        <f>CHOOSE($A$1,ED!G41,'H10'!G41,AirDose!G41)</f>
        <v>0</v>
      </c>
      <c r="H41" s="18">
        <f>CHOOSE($A$1,ED!H41,'H10'!H41,AirDose!H41)</f>
        <v>0</v>
      </c>
      <c r="I41" s="18">
        <f>CHOOSE($A$1,ED!I41,'H10'!I41,AirDose!I41)</f>
        <v>0</v>
      </c>
      <c r="J41" s="18">
        <f>CHOOSE($A$1,ED!J41,'H10'!J41,AirDose!J41)</f>
        <v>0</v>
      </c>
      <c r="K41" s="18">
        <f>CHOOSE($A$1,ED!K41,'H10'!K41,AirDose!K41)</f>
        <v>0</v>
      </c>
      <c r="L41" s="18">
        <f>CHOOSE($A$1,ED!L41,'H10'!L41,AirDose!L41)</f>
        <v>0</v>
      </c>
      <c r="M41" s="18">
        <f>CHOOSE($A$1,ED!M41,'H10'!M41,AirDose!M41)</f>
        <v>0</v>
      </c>
      <c r="N41" s="18">
        <f>CHOOSE($A$1,ED!N41,'H10'!N41,AirDose!N41)</f>
        <v>0</v>
      </c>
      <c r="O41" s="18">
        <f>CHOOSE($A$1,ED!O41,'H10'!O41,AirDose!O41)</f>
        <v>0</v>
      </c>
      <c r="P41" s="18">
        <f>CHOOSE($A$1,ED!P41,'H10'!P41,AirDose!P41)</f>
        <v>0</v>
      </c>
      <c r="Q41" s="18">
        <f>CHOOSE($A$1,ED!Q41,'H10'!Q41,AirDose!Q41)</f>
        <v>0</v>
      </c>
      <c r="R41" s="18">
        <f>CHOOSE($A$1,ED!R41,'H10'!R41,AirDose!R41)</f>
        <v>0</v>
      </c>
      <c r="S41" s="18">
        <f>CHOOSE($A$1,ED!S41,'H10'!S41,AirDose!S41)</f>
        <v>0</v>
      </c>
      <c r="T41" s="18">
        <f>CHOOSE($A$1,ED!T41,'H10'!T41,AirDose!T41)</f>
        <v>0</v>
      </c>
      <c r="U41" s="18">
        <f>CHOOSE($A$1,ED!U41,'H10'!U41,AirDose!U41)</f>
        <v>0</v>
      </c>
      <c r="V41" s="18">
        <f>CHOOSE($A$1,ED!V41,'H10'!V41,AirDose!V41)</f>
        <v>0</v>
      </c>
      <c r="W41" s="18">
        <f>CHOOSE($A$1,ED!W41,'H10'!W41,AirDose!W41)</f>
        <v>0</v>
      </c>
      <c r="X41" s="18">
        <f>CHOOSE($A$1,ED!X41,'H10'!X41,AirDose!X41)</f>
        <v>0</v>
      </c>
      <c r="Y41" s="18">
        <f>CHOOSE($A$1,ED!Y41,'H10'!Y41,AirDose!Y41)</f>
        <v>0</v>
      </c>
      <c r="Z41" s="18">
        <f>CHOOSE($A$1,ED!Z41,'H10'!Z41,AirDose!Z41)</f>
        <v>0</v>
      </c>
      <c r="AA41" s="18">
        <f>CHOOSE($A$1,ED!AA41,'H10'!AA41,AirDose!AA41)</f>
        <v>0</v>
      </c>
      <c r="AB41" s="18">
        <f>CHOOSE($A$1,ED!AB41,'H10'!AB41,AirDose!AB41)</f>
        <v>0</v>
      </c>
      <c r="AC41" s="18">
        <f>CHOOSE($A$1,ED!AC41,'H10'!AC41,AirDose!AC41)</f>
        <v>0</v>
      </c>
      <c r="AD41" s="18">
        <f>CHOOSE($A$1,ED!AD41,'H10'!AD41,AirDose!AD41)</f>
        <v>0</v>
      </c>
      <c r="AE41" s="18">
        <f>CHOOSE($A$1,ED!AE41,'H10'!AE41,AirDose!AE41)</f>
        <v>0</v>
      </c>
      <c r="AF41" s="18">
        <f>CHOOSE($A$1,ED!AF41,'H10'!AF41,AirDose!AF41)</f>
        <v>0</v>
      </c>
      <c r="AG41" s="18">
        <f>CHOOSE($A$1,ED!AG41,'H10'!AG41,AirDose!AG41)</f>
        <v>85.2</v>
      </c>
      <c r="AH41" s="18">
        <f>CHOOSE($A$1,ED!AH41,'H10'!AH41,AirDose!AH41)</f>
        <v>78.7</v>
      </c>
      <c r="AI41" s="18">
        <f>CHOOSE($A$1,ED!AI41,'H10'!AI41,AirDose!AI41)</f>
        <v>0</v>
      </c>
      <c r="AJ41" s="18">
        <f>CHOOSE($A$1,ED!AJ41,'H10'!AJ41,AirDose!AJ41)</f>
        <v>1.39</v>
      </c>
      <c r="AK41" s="18">
        <f>CHOOSE($A$1,ED!AK41,'H10'!AK41,AirDose!AK41)</f>
        <v>0</v>
      </c>
    </row>
    <row r="42" spans="1:37" x14ac:dyDescent="0.15">
      <c r="A42" s="18"/>
      <c r="B42" s="18">
        <v>8.9716999999999995E-5</v>
      </c>
      <c r="C42" s="18">
        <v>2.0567000000000001E-5</v>
      </c>
      <c r="D42" s="18">
        <f>CHOOSE($A$1,ED!D42,'H10'!D42,AirDose!D42)</f>
        <v>3.5415999999999999</v>
      </c>
      <c r="E42" s="18">
        <f>CHOOSE($A$1,ED!E42,'H10'!E42,AirDose!E42)</f>
        <v>0</v>
      </c>
      <c r="F42" s="18">
        <f>CHOOSE($A$1,ED!F42,'H10'!F42,AirDose!F42)</f>
        <v>0</v>
      </c>
      <c r="G42" s="18">
        <f>CHOOSE($A$1,ED!G42,'H10'!G42,AirDose!G42)</f>
        <v>0</v>
      </c>
      <c r="H42" s="18">
        <f>CHOOSE($A$1,ED!H42,'H10'!H42,AirDose!H42)</f>
        <v>0</v>
      </c>
      <c r="I42" s="18">
        <f>CHOOSE($A$1,ED!I42,'H10'!I42,AirDose!I42)</f>
        <v>0</v>
      </c>
      <c r="J42" s="18">
        <f>CHOOSE($A$1,ED!J42,'H10'!J42,AirDose!J42)</f>
        <v>0</v>
      </c>
      <c r="K42" s="18">
        <f>CHOOSE($A$1,ED!K42,'H10'!K42,AirDose!K42)</f>
        <v>0</v>
      </c>
      <c r="L42" s="18">
        <f>CHOOSE($A$1,ED!L42,'H10'!L42,AirDose!L42)</f>
        <v>0</v>
      </c>
      <c r="M42" s="18">
        <f>CHOOSE($A$1,ED!M42,'H10'!M42,AirDose!M42)</f>
        <v>0</v>
      </c>
      <c r="N42" s="18">
        <f>CHOOSE($A$1,ED!N42,'H10'!N42,AirDose!N42)</f>
        <v>0</v>
      </c>
      <c r="O42" s="18">
        <f>CHOOSE($A$1,ED!O42,'H10'!O42,AirDose!O42)</f>
        <v>0</v>
      </c>
      <c r="P42" s="18">
        <f>CHOOSE($A$1,ED!P42,'H10'!P42,AirDose!P42)</f>
        <v>0</v>
      </c>
      <c r="Q42" s="18">
        <f>CHOOSE($A$1,ED!Q42,'H10'!Q42,AirDose!Q42)</f>
        <v>0</v>
      </c>
      <c r="R42" s="18">
        <f>CHOOSE($A$1,ED!R42,'H10'!R42,AirDose!R42)</f>
        <v>0</v>
      </c>
      <c r="S42" s="18">
        <f>CHOOSE($A$1,ED!S42,'H10'!S42,AirDose!S42)</f>
        <v>0</v>
      </c>
      <c r="T42" s="18">
        <f>CHOOSE($A$1,ED!T42,'H10'!T42,AirDose!T42)</f>
        <v>0</v>
      </c>
      <c r="U42" s="18">
        <f>CHOOSE($A$1,ED!U42,'H10'!U42,AirDose!U42)</f>
        <v>0</v>
      </c>
      <c r="V42" s="18">
        <f>CHOOSE($A$1,ED!V42,'H10'!V42,AirDose!V42)</f>
        <v>0</v>
      </c>
      <c r="W42" s="18">
        <f>CHOOSE($A$1,ED!W42,'H10'!W42,AirDose!W42)</f>
        <v>0</v>
      </c>
      <c r="X42" s="18">
        <f>CHOOSE($A$1,ED!X42,'H10'!X42,AirDose!X42)</f>
        <v>0</v>
      </c>
      <c r="Y42" s="18">
        <f>CHOOSE($A$1,ED!Y42,'H10'!Y42,AirDose!Y42)</f>
        <v>0</v>
      </c>
      <c r="Z42" s="18">
        <f>CHOOSE($A$1,ED!Z42,'H10'!Z42,AirDose!Z42)</f>
        <v>0</v>
      </c>
      <c r="AA42" s="18">
        <f>CHOOSE($A$1,ED!AA42,'H10'!AA42,AirDose!AA42)</f>
        <v>0</v>
      </c>
      <c r="AB42" s="18">
        <f>CHOOSE($A$1,ED!AB42,'H10'!AB42,AirDose!AB42)</f>
        <v>0</v>
      </c>
      <c r="AC42" s="18">
        <f>CHOOSE($A$1,ED!AC42,'H10'!AC42,AirDose!AC42)</f>
        <v>0</v>
      </c>
      <c r="AD42" s="18">
        <f>CHOOSE($A$1,ED!AD42,'H10'!AD42,AirDose!AD42)</f>
        <v>0</v>
      </c>
      <c r="AE42" s="18">
        <f>CHOOSE($A$1,ED!AE42,'H10'!AE42,AirDose!AE42)</f>
        <v>0</v>
      </c>
      <c r="AF42" s="18">
        <f>CHOOSE($A$1,ED!AF42,'H10'!AF42,AirDose!AF42)</f>
        <v>0</v>
      </c>
      <c r="AG42" s="18">
        <f>CHOOSE($A$1,ED!AG42,'H10'!AG42,AirDose!AG42)</f>
        <v>85.2</v>
      </c>
      <c r="AH42" s="18">
        <f>CHOOSE($A$1,ED!AH42,'H10'!AH42,AirDose!AH42)</f>
        <v>78.7</v>
      </c>
      <c r="AI42" s="18">
        <f>CHOOSE($A$1,ED!AI42,'H10'!AI42,AirDose!AI42)</f>
        <v>0</v>
      </c>
      <c r="AJ42" s="18">
        <f>CHOOSE($A$1,ED!AJ42,'H10'!AJ42,AirDose!AJ42)</f>
        <v>1.39</v>
      </c>
      <c r="AK42" s="18">
        <f>CHOOSE($A$1,ED!AK42,'H10'!AK42,AirDose!AK42)</f>
        <v>0</v>
      </c>
    </row>
    <row r="43" spans="1:37" x14ac:dyDescent="0.15">
      <c r="A43" s="18"/>
      <c r="B43" s="18">
        <v>1.1294999999999999E-4</v>
      </c>
      <c r="C43" s="18">
        <v>2.5893000000000001E-5</v>
      </c>
      <c r="D43" s="18">
        <f>CHOOSE($A$1,ED!D43,'H10'!D43,AirDose!D43)</f>
        <v>3.5365000000000002</v>
      </c>
      <c r="E43" s="18">
        <f>CHOOSE($A$1,ED!E43,'H10'!E43,AirDose!E43)</f>
        <v>0</v>
      </c>
      <c r="F43" s="18">
        <f>CHOOSE($A$1,ED!F43,'H10'!F43,AirDose!F43)</f>
        <v>0</v>
      </c>
      <c r="G43" s="18">
        <f>CHOOSE($A$1,ED!G43,'H10'!G43,AirDose!G43)</f>
        <v>0</v>
      </c>
      <c r="H43" s="18">
        <f>CHOOSE($A$1,ED!H43,'H10'!H43,AirDose!H43)</f>
        <v>0</v>
      </c>
      <c r="I43" s="18">
        <f>CHOOSE($A$1,ED!I43,'H10'!I43,AirDose!I43)</f>
        <v>0</v>
      </c>
      <c r="J43" s="18">
        <f>CHOOSE($A$1,ED!J43,'H10'!J43,AirDose!J43)</f>
        <v>0</v>
      </c>
      <c r="K43" s="18">
        <f>CHOOSE($A$1,ED!K43,'H10'!K43,AirDose!K43)</f>
        <v>0</v>
      </c>
      <c r="L43" s="18">
        <f>CHOOSE($A$1,ED!L43,'H10'!L43,AirDose!L43)</f>
        <v>0</v>
      </c>
      <c r="M43" s="18">
        <f>CHOOSE($A$1,ED!M43,'H10'!M43,AirDose!M43)</f>
        <v>0</v>
      </c>
      <c r="N43" s="18">
        <f>CHOOSE($A$1,ED!N43,'H10'!N43,AirDose!N43)</f>
        <v>0</v>
      </c>
      <c r="O43" s="18">
        <f>CHOOSE($A$1,ED!O43,'H10'!O43,AirDose!O43)</f>
        <v>0</v>
      </c>
      <c r="P43" s="18">
        <f>CHOOSE($A$1,ED!P43,'H10'!P43,AirDose!P43)</f>
        <v>0</v>
      </c>
      <c r="Q43" s="18">
        <f>CHOOSE($A$1,ED!Q43,'H10'!Q43,AirDose!Q43)</f>
        <v>0</v>
      </c>
      <c r="R43" s="18">
        <f>CHOOSE($A$1,ED!R43,'H10'!R43,AirDose!R43)</f>
        <v>0</v>
      </c>
      <c r="S43" s="18">
        <f>CHOOSE($A$1,ED!S43,'H10'!S43,AirDose!S43)</f>
        <v>0</v>
      </c>
      <c r="T43" s="18">
        <f>CHOOSE($A$1,ED!T43,'H10'!T43,AirDose!T43)</f>
        <v>0</v>
      </c>
      <c r="U43" s="18">
        <f>CHOOSE($A$1,ED!U43,'H10'!U43,AirDose!U43)</f>
        <v>0</v>
      </c>
      <c r="V43" s="18">
        <f>CHOOSE($A$1,ED!V43,'H10'!V43,AirDose!V43)</f>
        <v>0</v>
      </c>
      <c r="W43" s="18">
        <f>CHOOSE($A$1,ED!W43,'H10'!W43,AirDose!W43)</f>
        <v>0</v>
      </c>
      <c r="X43" s="18">
        <f>CHOOSE($A$1,ED!X43,'H10'!X43,AirDose!X43)</f>
        <v>0</v>
      </c>
      <c r="Y43" s="18">
        <f>CHOOSE($A$1,ED!Y43,'H10'!Y43,AirDose!Y43)</f>
        <v>0</v>
      </c>
      <c r="Z43" s="18">
        <f>CHOOSE($A$1,ED!Z43,'H10'!Z43,AirDose!Z43)</f>
        <v>0</v>
      </c>
      <c r="AA43" s="18">
        <f>CHOOSE($A$1,ED!AA43,'H10'!AA43,AirDose!AA43)</f>
        <v>0</v>
      </c>
      <c r="AB43" s="18">
        <f>CHOOSE($A$1,ED!AB43,'H10'!AB43,AirDose!AB43)</f>
        <v>0</v>
      </c>
      <c r="AC43" s="18">
        <f>CHOOSE($A$1,ED!AC43,'H10'!AC43,AirDose!AC43)</f>
        <v>0</v>
      </c>
      <c r="AD43" s="18">
        <f>CHOOSE($A$1,ED!AD43,'H10'!AD43,AirDose!AD43)</f>
        <v>0</v>
      </c>
      <c r="AE43" s="18">
        <f>CHOOSE($A$1,ED!AE43,'H10'!AE43,AirDose!AE43)</f>
        <v>0</v>
      </c>
      <c r="AF43" s="18">
        <f>CHOOSE($A$1,ED!AF43,'H10'!AF43,AirDose!AF43)</f>
        <v>0</v>
      </c>
      <c r="AG43" s="18">
        <f>CHOOSE($A$1,ED!AG43,'H10'!AG43,AirDose!AG43)</f>
        <v>85.2</v>
      </c>
      <c r="AH43" s="18">
        <f>CHOOSE($A$1,ED!AH43,'H10'!AH43,AirDose!AH43)</f>
        <v>78.7</v>
      </c>
      <c r="AI43" s="18">
        <f>CHOOSE($A$1,ED!AI43,'H10'!AI43,AirDose!AI43)</f>
        <v>0</v>
      </c>
      <c r="AJ43" s="18">
        <f>CHOOSE($A$1,ED!AJ43,'H10'!AJ43,AirDose!AJ43)</f>
        <v>1.39</v>
      </c>
      <c r="AK43" s="18">
        <f>CHOOSE($A$1,ED!AK43,'H10'!AK43,AirDose!AK43)</f>
        <v>0</v>
      </c>
    </row>
    <row r="44" spans="1:37" x14ac:dyDescent="0.15">
      <c r="A44" s="18"/>
      <c r="B44" s="18">
        <v>1.4218999999999999E-4</v>
      </c>
      <c r="C44" s="18">
        <v>3.2597E-5</v>
      </c>
      <c r="D44" s="18">
        <f>CHOOSE($A$1,ED!D44,'H10'!D44,AirDose!D44)</f>
        <v>3.5297999999999998</v>
      </c>
      <c r="E44" s="18">
        <f>CHOOSE($A$1,ED!E44,'H10'!E44,AirDose!E44)</f>
        <v>0</v>
      </c>
      <c r="F44" s="18">
        <f>CHOOSE($A$1,ED!F44,'H10'!F44,AirDose!F44)</f>
        <v>0</v>
      </c>
      <c r="G44" s="18">
        <f>CHOOSE($A$1,ED!G44,'H10'!G44,AirDose!G44)</f>
        <v>0</v>
      </c>
      <c r="H44" s="18">
        <f>CHOOSE($A$1,ED!H44,'H10'!H44,AirDose!H44)</f>
        <v>0</v>
      </c>
      <c r="I44" s="18">
        <f>CHOOSE($A$1,ED!I44,'H10'!I44,AirDose!I44)</f>
        <v>0</v>
      </c>
      <c r="J44" s="18">
        <f>CHOOSE($A$1,ED!J44,'H10'!J44,AirDose!J44)</f>
        <v>0</v>
      </c>
      <c r="K44" s="18">
        <f>CHOOSE($A$1,ED!K44,'H10'!K44,AirDose!K44)</f>
        <v>0</v>
      </c>
      <c r="L44" s="18">
        <f>CHOOSE($A$1,ED!L44,'H10'!L44,AirDose!L44)</f>
        <v>0</v>
      </c>
      <c r="M44" s="18">
        <f>CHOOSE($A$1,ED!M44,'H10'!M44,AirDose!M44)</f>
        <v>0</v>
      </c>
      <c r="N44" s="18">
        <f>CHOOSE($A$1,ED!N44,'H10'!N44,AirDose!N44)</f>
        <v>0</v>
      </c>
      <c r="O44" s="18">
        <f>CHOOSE($A$1,ED!O44,'H10'!O44,AirDose!O44)</f>
        <v>0</v>
      </c>
      <c r="P44" s="18">
        <f>CHOOSE($A$1,ED!P44,'H10'!P44,AirDose!P44)</f>
        <v>0</v>
      </c>
      <c r="Q44" s="18">
        <f>CHOOSE($A$1,ED!Q44,'H10'!Q44,AirDose!Q44)</f>
        <v>0</v>
      </c>
      <c r="R44" s="18">
        <f>CHOOSE($A$1,ED!R44,'H10'!R44,AirDose!R44)</f>
        <v>0</v>
      </c>
      <c r="S44" s="18">
        <f>CHOOSE($A$1,ED!S44,'H10'!S44,AirDose!S44)</f>
        <v>0</v>
      </c>
      <c r="T44" s="18">
        <f>CHOOSE($A$1,ED!T44,'H10'!T44,AirDose!T44)</f>
        <v>0</v>
      </c>
      <c r="U44" s="18">
        <f>CHOOSE($A$1,ED!U44,'H10'!U44,AirDose!U44)</f>
        <v>0</v>
      </c>
      <c r="V44" s="18">
        <f>CHOOSE($A$1,ED!V44,'H10'!V44,AirDose!V44)</f>
        <v>0</v>
      </c>
      <c r="W44" s="18">
        <f>CHOOSE($A$1,ED!W44,'H10'!W44,AirDose!W44)</f>
        <v>0</v>
      </c>
      <c r="X44" s="18">
        <f>CHOOSE($A$1,ED!X44,'H10'!X44,AirDose!X44)</f>
        <v>0</v>
      </c>
      <c r="Y44" s="18">
        <f>CHOOSE($A$1,ED!Y44,'H10'!Y44,AirDose!Y44)</f>
        <v>0</v>
      </c>
      <c r="Z44" s="18">
        <f>CHOOSE($A$1,ED!Z44,'H10'!Z44,AirDose!Z44)</f>
        <v>0</v>
      </c>
      <c r="AA44" s="18">
        <f>CHOOSE($A$1,ED!AA44,'H10'!AA44,AirDose!AA44)</f>
        <v>0</v>
      </c>
      <c r="AB44" s="18">
        <f>CHOOSE($A$1,ED!AB44,'H10'!AB44,AirDose!AB44)</f>
        <v>0</v>
      </c>
      <c r="AC44" s="18">
        <f>CHOOSE($A$1,ED!AC44,'H10'!AC44,AirDose!AC44)</f>
        <v>0</v>
      </c>
      <c r="AD44" s="18">
        <f>CHOOSE($A$1,ED!AD44,'H10'!AD44,AirDose!AD44)</f>
        <v>0</v>
      </c>
      <c r="AE44" s="18">
        <f>CHOOSE($A$1,ED!AE44,'H10'!AE44,AirDose!AE44)</f>
        <v>0</v>
      </c>
      <c r="AF44" s="18">
        <f>CHOOSE($A$1,ED!AF44,'H10'!AF44,AirDose!AF44)</f>
        <v>0</v>
      </c>
      <c r="AG44" s="18">
        <f>CHOOSE($A$1,ED!AG44,'H10'!AG44,AirDose!AG44)</f>
        <v>85.2</v>
      </c>
      <c r="AH44" s="18">
        <f>CHOOSE($A$1,ED!AH44,'H10'!AH44,AirDose!AH44)</f>
        <v>78.7</v>
      </c>
      <c r="AI44" s="18">
        <f>CHOOSE($A$1,ED!AI44,'H10'!AI44,AirDose!AI44)</f>
        <v>0</v>
      </c>
      <c r="AJ44" s="18">
        <f>CHOOSE($A$1,ED!AJ44,'H10'!AJ44,AirDose!AJ44)</f>
        <v>1.39</v>
      </c>
      <c r="AK44" s="18">
        <f>CHOOSE($A$1,ED!AK44,'H10'!AK44,AirDose!AK44)</f>
        <v>0</v>
      </c>
    </row>
    <row r="45" spans="1:37" x14ac:dyDescent="0.15">
      <c r="A45" s="18"/>
      <c r="B45" s="18">
        <v>1.7901000000000001E-4</v>
      </c>
      <c r="C45" s="18">
        <v>4.1037E-5</v>
      </c>
      <c r="D45" s="18">
        <f>CHOOSE($A$1,ED!D45,'H10'!D45,AirDose!D45)</f>
        <v>3.5232000000000001</v>
      </c>
      <c r="E45" s="18">
        <f>CHOOSE($A$1,ED!E45,'H10'!E45,AirDose!E45)</f>
        <v>0</v>
      </c>
      <c r="F45" s="18">
        <f>CHOOSE($A$1,ED!F45,'H10'!F45,AirDose!F45)</f>
        <v>0</v>
      </c>
      <c r="G45" s="18">
        <f>CHOOSE($A$1,ED!G45,'H10'!G45,AirDose!G45)</f>
        <v>0</v>
      </c>
      <c r="H45" s="18">
        <f>CHOOSE($A$1,ED!H45,'H10'!H45,AirDose!H45)</f>
        <v>0</v>
      </c>
      <c r="I45" s="18">
        <f>CHOOSE($A$1,ED!I45,'H10'!I45,AirDose!I45)</f>
        <v>0</v>
      </c>
      <c r="J45" s="18">
        <f>CHOOSE($A$1,ED!J45,'H10'!J45,AirDose!J45)</f>
        <v>0</v>
      </c>
      <c r="K45" s="18">
        <f>CHOOSE($A$1,ED!K45,'H10'!K45,AirDose!K45)</f>
        <v>0</v>
      </c>
      <c r="L45" s="18">
        <f>CHOOSE($A$1,ED!L45,'H10'!L45,AirDose!L45)</f>
        <v>0</v>
      </c>
      <c r="M45" s="18">
        <f>CHOOSE($A$1,ED!M45,'H10'!M45,AirDose!M45)</f>
        <v>0</v>
      </c>
      <c r="N45" s="18">
        <f>CHOOSE($A$1,ED!N45,'H10'!N45,AirDose!N45)</f>
        <v>0</v>
      </c>
      <c r="O45" s="18">
        <f>CHOOSE($A$1,ED!O45,'H10'!O45,AirDose!O45)</f>
        <v>0</v>
      </c>
      <c r="P45" s="18">
        <f>CHOOSE($A$1,ED!P45,'H10'!P45,AirDose!P45)</f>
        <v>0</v>
      </c>
      <c r="Q45" s="18">
        <f>CHOOSE($A$1,ED!Q45,'H10'!Q45,AirDose!Q45)</f>
        <v>0</v>
      </c>
      <c r="R45" s="18">
        <f>CHOOSE($A$1,ED!R45,'H10'!R45,AirDose!R45)</f>
        <v>0</v>
      </c>
      <c r="S45" s="18">
        <f>CHOOSE($A$1,ED!S45,'H10'!S45,AirDose!S45)</f>
        <v>0</v>
      </c>
      <c r="T45" s="18">
        <f>CHOOSE($A$1,ED!T45,'H10'!T45,AirDose!T45)</f>
        <v>0</v>
      </c>
      <c r="U45" s="18">
        <f>CHOOSE($A$1,ED!U45,'H10'!U45,AirDose!U45)</f>
        <v>0</v>
      </c>
      <c r="V45" s="18">
        <f>CHOOSE($A$1,ED!V45,'H10'!V45,AirDose!V45)</f>
        <v>0</v>
      </c>
      <c r="W45" s="18">
        <f>CHOOSE($A$1,ED!W45,'H10'!W45,AirDose!W45)</f>
        <v>0</v>
      </c>
      <c r="X45" s="18">
        <f>CHOOSE($A$1,ED!X45,'H10'!X45,AirDose!X45)</f>
        <v>0</v>
      </c>
      <c r="Y45" s="18">
        <f>CHOOSE($A$1,ED!Y45,'H10'!Y45,AirDose!Y45)</f>
        <v>0</v>
      </c>
      <c r="Z45" s="18">
        <f>CHOOSE($A$1,ED!Z45,'H10'!Z45,AirDose!Z45)</f>
        <v>0</v>
      </c>
      <c r="AA45" s="18">
        <f>CHOOSE($A$1,ED!AA45,'H10'!AA45,AirDose!AA45)</f>
        <v>0</v>
      </c>
      <c r="AB45" s="18">
        <f>CHOOSE($A$1,ED!AB45,'H10'!AB45,AirDose!AB45)</f>
        <v>0</v>
      </c>
      <c r="AC45" s="18">
        <f>CHOOSE($A$1,ED!AC45,'H10'!AC45,AirDose!AC45)</f>
        <v>0</v>
      </c>
      <c r="AD45" s="18">
        <f>CHOOSE($A$1,ED!AD45,'H10'!AD45,AirDose!AD45)</f>
        <v>0</v>
      </c>
      <c r="AE45" s="18">
        <f>CHOOSE($A$1,ED!AE45,'H10'!AE45,AirDose!AE45)</f>
        <v>0</v>
      </c>
      <c r="AF45" s="18">
        <f>CHOOSE($A$1,ED!AF45,'H10'!AF45,AirDose!AF45)</f>
        <v>0</v>
      </c>
      <c r="AG45" s="18">
        <f>CHOOSE($A$1,ED!AG45,'H10'!AG45,AirDose!AG45)</f>
        <v>85.2</v>
      </c>
      <c r="AH45" s="18">
        <f>CHOOSE($A$1,ED!AH45,'H10'!AH45,AirDose!AH45)</f>
        <v>78.7</v>
      </c>
      <c r="AI45" s="18">
        <f>CHOOSE($A$1,ED!AI45,'H10'!AI45,AirDose!AI45)</f>
        <v>0</v>
      </c>
      <c r="AJ45" s="18">
        <f>CHOOSE($A$1,ED!AJ45,'H10'!AJ45,AirDose!AJ45)</f>
        <v>1.39</v>
      </c>
      <c r="AK45" s="18">
        <f>CHOOSE($A$1,ED!AK45,'H10'!AK45,AirDose!AK45)</f>
        <v>0</v>
      </c>
    </row>
    <row r="46" spans="1:37" x14ac:dyDescent="0.15">
      <c r="A46" s="18"/>
      <c r="B46" s="18">
        <v>2.2536E-4</v>
      </c>
      <c r="C46" s="18">
        <v>5.1663000000000003E-5</v>
      </c>
      <c r="D46" s="18">
        <f>CHOOSE($A$1,ED!D46,'H10'!D46,AirDose!D46)</f>
        <v>3.5135000000000001</v>
      </c>
      <c r="E46" s="18">
        <f>CHOOSE($A$1,ED!E46,'H10'!E46,AirDose!E46)</f>
        <v>0</v>
      </c>
      <c r="F46" s="18">
        <f>CHOOSE($A$1,ED!F46,'H10'!F46,AirDose!F46)</f>
        <v>0</v>
      </c>
      <c r="G46" s="18">
        <f>CHOOSE($A$1,ED!G46,'H10'!G46,AirDose!G46)</f>
        <v>0</v>
      </c>
      <c r="H46" s="18">
        <f>CHOOSE($A$1,ED!H46,'H10'!H46,AirDose!H46)</f>
        <v>0</v>
      </c>
      <c r="I46" s="18">
        <f>CHOOSE($A$1,ED!I46,'H10'!I46,AirDose!I46)</f>
        <v>0</v>
      </c>
      <c r="J46" s="18">
        <f>CHOOSE($A$1,ED!J46,'H10'!J46,AirDose!J46)</f>
        <v>0</v>
      </c>
      <c r="K46" s="18">
        <f>CHOOSE($A$1,ED!K46,'H10'!K46,AirDose!K46)</f>
        <v>0</v>
      </c>
      <c r="L46" s="18">
        <f>CHOOSE($A$1,ED!L46,'H10'!L46,AirDose!L46)</f>
        <v>0</v>
      </c>
      <c r="M46" s="18">
        <f>CHOOSE($A$1,ED!M46,'H10'!M46,AirDose!M46)</f>
        <v>0</v>
      </c>
      <c r="N46" s="18">
        <f>CHOOSE($A$1,ED!N46,'H10'!N46,AirDose!N46)</f>
        <v>0</v>
      </c>
      <c r="O46" s="18">
        <f>CHOOSE($A$1,ED!O46,'H10'!O46,AirDose!O46)</f>
        <v>0</v>
      </c>
      <c r="P46" s="18">
        <f>CHOOSE($A$1,ED!P46,'H10'!P46,AirDose!P46)</f>
        <v>0</v>
      </c>
      <c r="Q46" s="18">
        <f>CHOOSE($A$1,ED!Q46,'H10'!Q46,AirDose!Q46)</f>
        <v>0</v>
      </c>
      <c r="R46" s="18">
        <f>CHOOSE($A$1,ED!R46,'H10'!R46,AirDose!R46)</f>
        <v>0</v>
      </c>
      <c r="S46" s="18">
        <f>CHOOSE($A$1,ED!S46,'H10'!S46,AirDose!S46)</f>
        <v>0</v>
      </c>
      <c r="T46" s="18">
        <f>CHOOSE($A$1,ED!T46,'H10'!T46,AirDose!T46)</f>
        <v>0</v>
      </c>
      <c r="U46" s="18">
        <f>CHOOSE($A$1,ED!U46,'H10'!U46,AirDose!U46)</f>
        <v>0</v>
      </c>
      <c r="V46" s="18">
        <f>CHOOSE($A$1,ED!V46,'H10'!V46,AirDose!V46)</f>
        <v>0</v>
      </c>
      <c r="W46" s="18">
        <f>CHOOSE($A$1,ED!W46,'H10'!W46,AirDose!W46)</f>
        <v>0</v>
      </c>
      <c r="X46" s="18">
        <f>CHOOSE($A$1,ED!X46,'H10'!X46,AirDose!X46)</f>
        <v>0</v>
      </c>
      <c r="Y46" s="18">
        <f>CHOOSE($A$1,ED!Y46,'H10'!Y46,AirDose!Y46)</f>
        <v>0</v>
      </c>
      <c r="Z46" s="18">
        <f>CHOOSE($A$1,ED!Z46,'H10'!Z46,AirDose!Z46)</f>
        <v>0</v>
      </c>
      <c r="AA46" s="18">
        <f>CHOOSE($A$1,ED!AA46,'H10'!AA46,AirDose!AA46)</f>
        <v>0</v>
      </c>
      <c r="AB46" s="18">
        <f>CHOOSE($A$1,ED!AB46,'H10'!AB46,AirDose!AB46)</f>
        <v>0</v>
      </c>
      <c r="AC46" s="18">
        <f>CHOOSE($A$1,ED!AC46,'H10'!AC46,AirDose!AC46)</f>
        <v>0</v>
      </c>
      <c r="AD46" s="18">
        <f>CHOOSE($A$1,ED!AD46,'H10'!AD46,AirDose!AD46)</f>
        <v>0</v>
      </c>
      <c r="AE46" s="18">
        <f>CHOOSE($A$1,ED!AE46,'H10'!AE46,AirDose!AE46)</f>
        <v>0</v>
      </c>
      <c r="AF46" s="18">
        <f>CHOOSE($A$1,ED!AF46,'H10'!AF46,AirDose!AF46)</f>
        <v>0</v>
      </c>
      <c r="AG46" s="18">
        <f>CHOOSE($A$1,ED!AG46,'H10'!AG46,AirDose!AG46)</f>
        <v>85.2</v>
      </c>
      <c r="AH46" s="18">
        <f>CHOOSE($A$1,ED!AH46,'H10'!AH46,AirDose!AH46)</f>
        <v>78.7</v>
      </c>
      <c r="AI46" s="18">
        <f>CHOOSE($A$1,ED!AI46,'H10'!AI46,AirDose!AI46)</f>
        <v>0</v>
      </c>
      <c r="AJ46" s="18">
        <f>CHOOSE($A$1,ED!AJ46,'H10'!AJ46,AirDose!AJ46)</f>
        <v>1.39</v>
      </c>
      <c r="AK46" s="18">
        <f>CHOOSE($A$1,ED!AK46,'H10'!AK46,AirDose!AK46)</f>
        <v>0</v>
      </c>
    </row>
    <row r="47" spans="1:37" x14ac:dyDescent="0.15">
      <c r="A47" s="18"/>
      <c r="B47" s="18">
        <v>2.8371000000000001E-4</v>
      </c>
      <c r="C47" s="18">
        <v>6.5038999999999999E-5</v>
      </c>
      <c r="D47" s="18">
        <f>CHOOSE($A$1,ED!D47,'H10'!D47,AirDose!D47)</f>
        <v>3.5009000000000001</v>
      </c>
      <c r="E47" s="18">
        <f>CHOOSE($A$1,ED!E47,'H10'!E47,AirDose!E47)</f>
        <v>0</v>
      </c>
      <c r="F47" s="18">
        <f>CHOOSE($A$1,ED!F47,'H10'!F47,AirDose!F47)</f>
        <v>0</v>
      </c>
      <c r="G47" s="18">
        <f>CHOOSE($A$1,ED!G47,'H10'!G47,AirDose!G47)</f>
        <v>0</v>
      </c>
      <c r="H47" s="18">
        <f>CHOOSE($A$1,ED!H47,'H10'!H47,AirDose!H47)</f>
        <v>0</v>
      </c>
      <c r="I47" s="18">
        <f>CHOOSE($A$1,ED!I47,'H10'!I47,AirDose!I47)</f>
        <v>0</v>
      </c>
      <c r="J47" s="18">
        <f>CHOOSE($A$1,ED!J47,'H10'!J47,AirDose!J47)</f>
        <v>0</v>
      </c>
      <c r="K47" s="18">
        <f>CHOOSE($A$1,ED!K47,'H10'!K47,AirDose!K47)</f>
        <v>0</v>
      </c>
      <c r="L47" s="18">
        <f>CHOOSE($A$1,ED!L47,'H10'!L47,AirDose!L47)</f>
        <v>0</v>
      </c>
      <c r="M47" s="18">
        <f>CHOOSE($A$1,ED!M47,'H10'!M47,AirDose!M47)</f>
        <v>0</v>
      </c>
      <c r="N47" s="18">
        <f>CHOOSE($A$1,ED!N47,'H10'!N47,AirDose!N47)</f>
        <v>0</v>
      </c>
      <c r="O47" s="18">
        <f>CHOOSE($A$1,ED!O47,'H10'!O47,AirDose!O47)</f>
        <v>0</v>
      </c>
      <c r="P47" s="18">
        <f>CHOOSE($A$1,ED!P47,'H10'!P47,AirDose!P47)</f>
        <v>0</v>
      </c>
      <c r="Q47" s="18">
        <f>CHOOSE($A$1,ED!Q47,'H10'!Q47,AirDose!Q47)</f>
        <v>0</v>
      </c>
      <c r="R47" s="18">
        <f>CHOOSE($A$1,ED!R47,'H10'!R47,AirDose!R47)</f>
        <v>0</v>
      </c>
      <c r="S47" s="18">
        <f>CHOOSE($A$1,ED!S47,'H10'!S47,AirDose!S47)</f>
        <v>0</v>
      </c>
      <c r="T47" s="18">
        <f>CHOOSE($A$1,ED!T47,'H10'!T47,AirDose!T47)</f>
        <v>0</v>
      </c>
      <c r="U47" s="18">
        <f>CHOOSE($A$1,ED!U47,'H10'!U47,AirDose!U47)</f>
        <v>0</v>
      </c>
      <c r="V47" s="18">
        <f>CHOOSE($A$1,ED!V47,'H10'!V47,AirDose!V47)</f>
        <v>0</v>
      </c>
      <c r="W47" s="18">
        <f>CHOOSE($A$1,ED!W47,'H10'!W47,AirDose!W47)</f>
        <v>0</v>
      </c>
      <c r="X47" s="18">
        <f>CHOOSE($A$1,ED!X47,'H10'!X47,AirDose!X47)</f>
        <v>0</v>
      </c>
      <c r="Y47" s="18">
        <f>CHOOSE($A$1,ED!Y47,'H10'!Y47,AirDose!Y47)</f>
        <v>0</v>
      </c>
      <c r="Z47" s="18">
        <f>CHOOSE($A$1,ED!Z47,'H10'!Z47,AirDose!Z47)</f>
        <v>0</v>
      </c>
      <c r="AA47" s="18">
        <f>CHOOSE($A$1,ED!AA47,'H10'!AA47,AirDose!AA47)</f>
        <v>0</v>
      </c>
      <c r="AB47" s="18">
        <f>CHOOSE($A$1,ED!AB47,'H10'!AB47,AirDose!AB47)</f>
        <v>0</v>
      </c>
      <c r="AC47" s="18">
        <f>CHOOSE($A$1,ED!AC47,'H10'!AC47,AirDose!AC47)</f>
        <v>0</v>
      </c>
      <c r="AD47" s="18">
        <f>CHOOSE($A$1,ED!AD47,'H10'!AD47,AirDose!AD47)</f>
        <v>0</v>
      </c>
      <c r="AE47" s="18">
        <f>CHOOSE($A$1,ED!AE47,'H10'!AE47,AirDose!AE47)</f>
        <v>0</v>
      </c>
      <c r="AF47" s="18">
        <f>CHOOSE($A$1,ED!AF47,'H10'!AF47,AirDose!AF47)</f>
        <v>0</v>
      </c>
      <c r="AG47" s="18">
        <f>CHOOSE($A$1,ED!AG47,'H10'!AG47,AirDose!AG47)</f>
        <v>85.2</v>
      </c>
      <c r="AH47" s="18">
        <f>CHOOSE($A$1,ED!AH47,'H10'!AH47,AirDose!AH47)</f>
        <v>78.7</v>
      </c>
      <c r="AI47" s="18">
        <f>CHOOSE($A$1,ED!AI47,'H10'!AI47,AirDose!AI47)</f>
        <v>0</v>
      </c>
      <c r="AJ47" s="18">
        <f>CHOOSE($A$1,ED!AJ47,'H10'!AJ47,AirDose!AJ47)</f>
        <v>1.39</v>
      </c>
      <c r="AK47" s="18">
        <f>CHOOSE($A$1,ED!AK47,'H10'!AK47,AirDose!AK47)</f>
        <v>0</v>
      </c>
    </row>
    <row r="48" spans="1:37" x14ac:dyDescent="0.15">
      <c r="A48" s="18"/>
      <c r="B48" s="18">
        <v>3.5717000000000002E-4</v>
      </c>
      <c r="C48" s="18">
        <v>8.1879999999999995E-5</v>
      </c>
      <c r="D48" s="18">
        <f>CHOOSE($A$1,ED!D48,'H10'!D48,AirDose!D48)</f>
        <v>3.4883999999999999</v>
      </c>
      <c r="E48" s="18">
        <f>CHOOSE($A$1,ED!E48,'H10'!E48,AirDose!E48)</f>
        <v>0</v>
      </c>
      <c r="F48" s="18">
        <f>CHOOSE($A$1,ED!F48,'H10'!F48,AirDose!F48)</f>
        <v>0</v>
      </c>
      <c r="G48" s="18">
        <f>CHOOSE($A$1,ED!G48,'H10'!G48,AirDose!G48)</f>
        <v>0</v>
      </c>
      <c r="H48" s="18">
        <f>CHOOSE($A$1,ED!H48,'H10'!H48,AirDose!H48)</f>
        <v>0</v>
      </c>
      <c r="I48" s="18">
        <f>CHOOSE($A$1,ED!I48,'H10'!I48,AirDose!I48)</f>
        <v>0</v>
      </c>
      <c r="J48" s="18">
        <f>CHOOSE($A$1,ED!J48,'H10'!J48,AirDose!J48)</f>
        <v>0</v>
      </c>
      <c r="K48" s="18">
        <f>CHOOSE($A$1,ED!K48,'H10'!K48,AirDose!K48)</f>
        <v>0</v>
      </c>
      <c r="L48" s="18">
        <f>CHOOSE($A$1,ED!L48,'H10'!L48,AirDose!L48)</f>
        <v>0</v>
      </c>
      <c r="M48" s="18">
        <f>CHOOSE($A$1,ED!M48,'H10'!M48,AirDose!M48)</f>
        <v>0</v>
      </c>
      <c r="N48" s="18">
        <f>CHOOSE($A$1,ED!N48,'H10'!N48,AirDose!N48)</f>
        <v>0</v>
      </c>
      <c r="O48" s="18">
        <f>CHOOSE($A$1,ED!O48,'H10'!O48,AirDose!O48)</f>
        <v>0</v>
      </c>
      <c r="P48" s="18">
        <f>CHOOSE($A$1,ED!P48,'H10'!P48,AirDose!P48)</f>
        <v>0</v>
      </c>
      <c r="Q48" s="18">
        <f>CHOOSE($A$1,ED!Q48,'H10'!Q48,AirDose!Q48)</f>
        <v>0</v>
      </c>
      <c r="R48" s="18">
        <f>CHOOSE($A$1,ED!R48,'H10'!R48,AirDose!R48)</f>
        <v>0</v>
      </c>
      <c r="S48" s="18">
        <f>CHOOSE($A$1,ED!S48,'H10'!S48,AirDose!S48)</f>
        <v>0</v>
      </c>
      <c r="T48" s="18">
        <f>CHOOSE($A$1,ED!T48,'H10'!T48,AirDose!T48)</f>
        <v>0</v>
      </c>
      <c r="U48" s="18">
        <f>CHOOSE($A$1,ED!U48,'H10'!U48,AirDose!U48)</f>
        <v>0</v>
      </c>
      <c r="V48" s="18">
        <f>CHOOSE($A$1,ED!V48,'H10'!V48,AirDose!V48)</f>
        <v>0</v>
      </c>
      <c r="W48" s="18">
        <f>CHOOSE($A$1,ED!W48,'H10'!W48,AirDose!W48)</f>
        <v>0</v>
      </c>
      <c r="X48" s="18">
        <f>CHOOSE($A$1,ED!X48,'H10'!X48,AirDose!X48)</f>
        <v>0</v>
      </c>
      <c r="Y48" s="18">
        <f>CHOOSE($A$1,ED!Y48,'H10'!Y48,AirDose!Y48)</f>
        <v>0</v>
      </c>
      <c r="Z48" s="18">
        <f>CHOOSE($A$1,ED!Z48,'H10'!Z48,AirDose!Z48)</f>
        <v>0</v>
      </c>
      <c r="AA48" s="18">
        <f>CHOOSE($A$1,ED!AA48,'H10'!AA48,AirDose!AA48)</f>
        <v>0</v>
      </c>
      <c r="AB48" s="18">
        <f>CHOOSE($A$1,ED!AB48,'H10'!AB48,AirDose!AB48)</f>
        <v>0</v>
      </c>
      <c r="AC48" s="18">
        <f>CHOOSE($A$1,ED!AC48,'H10'!AC48,AirDose!AC48)</f>
        <v>0</v>
      </c>
      <c r="AD48" s="18">
        <f>CHOOSE($A$1,ED!AD48,'H10'!AD48,AirDose!AD48)</f>
        <v>0</v>
      </c>
      <c r="AE48" s="18">
        <f>CHOOSE($A$1,ED!AE48,'H10'!AE48,AirDose!AE48)</f>
        <v>0</v>
      </c>
      <c r="AF48" s="18">
        <f>CHOOSE($A$1,ED!AF48,'H10'!AF48,AirDose!AF48)</f>
        <v>0</v>
      </c>
      <c r="AG48" s="18">
        <f>CHOOSE($A$1,ED!AG48,'H10'!AG48,AirDose!AG48)</f>
        <v>85.2</v>
      </c>
      <c r="AH48" s="18">
        <f>CHOOSE($A$1,ED!AH48,'H10'!AH48,AirDose!AH48)</f>
        <v>78.7</v>
      </c>
      <c r="AI48" s="18">
        <f>CHOOSE($A$1,ED!AI48,'H10'!AI48,AirDose!AI48)</f>
        <v>0</v>
      </c>
      <c r="AJ48" s="18">
        <f>CHOOSE($A$1,ED!AJ48,'H10'!AJ48,AirDose!AJ48)</f>
        <v>1.39</v>
      </c>
      <c r="AK48" s="18">
        <f>CHOOSE($A$1,ED!AK48,'H10'!AK48,AirDose!AK48)</f>
        <v>0</v>
      </c>
    </row>
    <row r="49" spans="1:37" x14ac:dyDescent="0.15">
      <c r="A49" s="18"/>
      <c r="B49" s="18">
        <v>4.4965000000000001E-4</v>
      </c>
      <c r="C49" s="18">
        <v>1.0308E-4</v>
      </c>
      <c r="D49" s="18">
        <f>CHOOSE($A$1,ED!D49,'H10'!D49,AirDose!D49)</f>
        <v>3.4758</v>
      </c>
      <c r="E49" s="18">
        <f>CHOOSE($A$1,ED!E49,'H10'!E49,AirDose!E49)</f>
        <v>0</v>
      </c>
      <c r="F49" s="18">
        <f>CHOOSE($A$1,ED!F49,'H10'!F49,AirDose!F49)</f>
        <v>0</v>
      </c>
      <c r="G49" s="18">
        <f>CHOOSE($A$1,ED!G49,'H10'!G49,AirDose!G49)</f>
        <v>0</v>
      </c>
      <c r="H49" s="18">
        <f>CHOOSE($A$1,ED!H49,'H10'!H49,AirDose!H49)</f>
        <v>0</v>
      </c>
      <c r="I49" s="18">
        <f>CHOOSE($A$1,ED!I49,'H10'!I49,AirDose!I49)</f>
        <v>0</v>
      </c>
      <c r="J49" s="18">
        <f>CHOOSE($A$1,ED!J49,'H10'!J49,AirDose!J49)</f>
        <v>0</v>
      </c>
      <c r="K49" s="18">
        <f>CHOOSE($A$1,ED!K49,'H10'!K49,AirDose!K49)</f>
        <v>0</v>
      </c>
      <c r="L49" s="18">
        <f>CHOOSE($A$1,ED!L49,'H10'!L49,AirDose!L49)</f>
        <v>0</v>
      </c>
      <c r="M49" s="18">
        <f>CHOOSE($A$1,ED!M49,'H10'!M49,AirDose!M49)</f>
        <v>0</v>
      </c>
      <c r="N49" s="18">
        <f>CHOOSE($A$1,ED!N49,'H10'!N49,AirDose!N49)</f>
        <v>0</v>
      </c>
      <c r="O49" s="18">
        <f>CHOOSE($A$1,ED!O49,'H10'!O49,AirDose!O49)</f>
        <v>0</v>
      </c>
      <c r="P49" s="18">
        <f>CHOOSE($A$1,ED!P49,'H10'!P49,AirDose!P49)</f>
        <v>0</v>
      </c>
      <c r="Q49" s="18">
        <f>CHOOSE($A$1,ED!Q49,'H10'!Q49,AirDose!Q49)</f>
        <v>0</v>
      </c>
      <c r="R49" s="18">
        <f>CHOOSE($A$1,ED!R49,'H10'!R49,AirDose!R49)</f>
        <v>0</v>
      </c>
      <c r="S49" s="18">
        <f>CHOOSE($A$1,ED!S49,'H10'!S49,AirDose!S49)</f>
        <v>0</v>
      </c>
      <c r="T49" s="18">
        <f>CHOOSE($A$1,ED!T49,'H10'!T49,AirDose!T49)</f>
        <v>0</v>
      </c>
      <c r="U49" s="18">
        <f>CHOOSE($A$1,ED!U49,'H10'!U49,AirDose!U49)</f>
        <v>0</v>
      </c>
      <c r="V49" s="18">
        <f>CHOOSE($A$1,ED!V49,'H10'!V49,AirDose!V49)</f>
        <v>0</v>
      </c>
      <c r="W49" s="18">
        <f>CHOOSE($A$1,ED!W49,'H10'!W49,AirDose!W49)</f>
        <v>0</v>
      </c>
      <c r="X49" s="18">
        <f>CHOOSE($A$1,ED!X49,'H10'!X49,AirDose!X49)</f>
        <v>0</v>
      </c>
      <c r="Y49" s="18">
        <f>CHOOSE($A$1,ED!Y49,'H10'!Y49,AirDose!Y49)</f>
        <v>0</v>
      </c>
      <c r="Z49" s="18">
        <f>CHOOSE($A$1,ED!Z49,'H10'!Z49,AirDose!Z49)</f>
        <v>0</v>
      </c>
      <c r="AA49" s="18">
        <f>CHOOSE($A$1,ED!AA49,'H10'!AA49,AirDose!AA49)</f>
        <v>0</v>
      </c>
      <c r="AB49" s="18">
        <f>CHOOSE($A$1,ED!AB49,'H10'!AB49,AirDose!AB49)</f>
        <v>0</v>
      </c>
      <c r="AC49" s="18">
        <f>CHOOSE($A$1,ED!AC49,'H10'!AC49,AirDose!AC49)</f>
        <v>0</v>
      </c>
      <c r="AD49" s="18">
        <f>CHOOSE($A$1,ED!AD49,'H10'!AD49,AirDose!AD49)</f>
        <v>0</v>
      </c>
      <c r="AE49" s="18">
        <f>CHOOSE($A$1,ED!AE49,'H10'!AE49,AirDose!AE49)</f>
        <v>0</v>
      </c>
      <c r="AF49" s="18">
        <f>CHOOSE($A$1,ED!AF49,'H10'!AF49,AirDose!AF49)</f>
        <v>0</v>
      </c>
      <c r="AG49" s="18">
        <f>CHOOSE($A$1,ED!AG49,'H10'!AG49,AirDose!AG49)</f>
        <v>85.2</v>
      </c>
      <c r="AH49" s="18">
        <f>CHOOSE($A$1,ED!AH49,'H10'!AH49,AirDose!AH49)</f>
        <v>78.7</v>
      </c>
      <c r="AI49" s="18">
        <f>CHOOSE($A$1,ED!AI49,'H10'!AI49,AirDose!AI49)</f>
        <v>0</v>
      </c>
      <c r="AJ49" s="18">
        <f>CHOOSE($A$1,ED!AJ49,'H10'!AJ49,AirDose!AJ49)</f>
        <v>1.39</v>
      </c>
      <c r="AK49" s="18">
        <f>CHOOSE($A$1,ED!AK49,'H10'!AK49,AirDose!AK49)</f>
        <v>0</v>
      </c>
    </row>
    <row r="50" spans="1:37" x14ac:dyDescent="0.15">
      <c r="A50" s="18"/>
      <c r="B50" s="18">
        <v>5.6607000000000001E-4</v>
      </c>
      <c r="C50" s="18">
        <v>1.2977E-4</v>
      </c>
      <c r="D50" s="18">
        <f>CHOOSE($A$1,ED!D50,'H10'!D50,AirDose!D50)</f>
        <v>3.4681999999999999</v>
      </c>
      <c r="E50" s="18">
        <f>CHOOSE($A$1,ED!E50,'H10'!E50,AirDose!E50)</f>
        <v>0</v>
      </c>
      <c r="F50" s="18">
        <f>CHOOSE($A$1,ED!F50,'H10'!F50,AirDose!F50)</f>
        <v>0</v>
      </c>
      <c r="G50" s="18">
        <f>CHOOSE($A$1,ED!G50,'H10'!G50,AirDose!G50)</f>
        <v>0</v>
      </c>
      <c r="H50" s="18">
        <f>CHOOSE($A$1,ED!H50,'H10'!H50,AirDose!H50)</f>
        <v>0</v>
      </c>
      <c r="I50" s="18">
        <f>CHOOSE($A$1,ED!I50,'H10'!I50,AirDose!I50)</f>
        <v>0</v>
      </c>
      <c r="J50" s="18">
        <f>CHOOSE($A$1,ED!J50,'H10'!J50,AirDose!J50)</f>
        <v>0</v>
      </c>
      <c r="K50" s="18">
        <f>CHOOSE($A$1,ED!K50,'H10'!K50,AirDose!K50)</f>
        <v>0</v>
      </c>
      <c r="L50" s="18">
        <f>CHOOSE($A$1,ED!L50,'H10'!L50,AirDose!L50)</f>
        <v>0</v>
      </c>
      <c r="M50" s="18">
        <f>CHOOSE($A$1,ED!M50,'H10'!M50,AirDose!M50)</f>
        <v>0</v>
      </c>
      <c r="N50" s="18">
        <f>CHOOSE($A$1,ED!N50,'H10'!N50,AirDose!N50)</f>
        <v>0</v>
      </c>
      <c r="O50" s="18">
        <f>CHOOSE($A$1,ED!O50,'H10'!O50,AirDose!O50)</f>
        <v>0</v>
      </c>
      <c r="P50" s="18">
        <f>CHOOSE($A$1,ED!P50,'H10'!P50,AirDose!P50)</f>
        <v>0</v>
      </c>
      <c r="Q50" s="18">
        <f>CHOOSE($A$1,ED!Q50,'H10'!Q50,AirDose!Q50)</f>
        <v>0</v>
      </c>
      <c r="R50" s="18">
        <f>CHOOSE($A$1,ED!R50,'H10'!R50,AirDose!R50)</f>
        <v>0</v>
      </c>
      <c r="S50" s="18">
        <f>CHOOSE($A$1,ED!S50,'H10'!S50,AirDose!S50)</f>
        <v>0</v>
      </c>
      <c r="T50" s="18">
        <f>CHOOSE($A$1,ED!T50,'H10'!T50,AirDose!T50)</f>
        <v>0</v>
      </c>
      <c r="U50" s="18">
        <f>CHOOSE($A$1,ED!U50,'H10'!U50,AirDose!U50)</f>
        <v>0</v>
      </c>
      <c r="V50" s="18">
        <f>CHOOSE($A$1,ED!V50,'H10'!V50,AirDose!V50)</f>
        <v>0</v>
      </c>
      <c r="W50" s="18">
        <f>CHOOSE($A$1,ED!W50,'H10'!W50,AirDose!W50)</f>
        <v>0</v>
      </c>
      <c r="X50" s="18">
        <f>CHOOSE($A$1,ED!X50,'H10'!X50,AirDose!X50)</f>
        <v>0</v>
      </c>
      <c r="Y50" s="18">
        <f>CHOOSE($A$1,ED!Y50,'H10'!Y50,AirDose!Y50)</f>
        <v>0</v>
      </c>
      <c r="Z50" s="18">
        <f>CHOOSE($A$1,ED!Z50,'H10'!Z50,AirDose!Z50)</f>
        <v>0</v>
      </c>
      <c r="AA50" s="18">
        <f>CHOOSE($A$1,ED!AA50,'H10'!AA50,AirDose!AA50)</f>
        <v>0</v>
      </c>
      <c r="AB50" s="18">
        <f>CHOOSE($A$1,ED!AB50,'H10'!AB50,AirDose!AB50)</f>
        <v>0</v>
      </c>
      <c r="AC50" s="18">
        <f>CHOOSE($A$1,ED!AC50,'H10'!AC50,AirDose!AC50)</f>
        <v>0</v>
      </c>
      <c r="AD50" s="18">
        <f>CHOOSE($A$1,ED!AD50,'H10'!AD50,AirDose!AD50)</f>
        <v>0</v>
      </c>
      <c r="AE50" s="18">
        <f>CHOOSE($A$1,ED!AE50,'H10'!AE50,AirDose!AE50)</f>
        <v>0</v>
      </c>
      <c r="AF50" s="18">
        <f>CHOOSE($A$1,ED!AF50,'H10'!AF50,AirDose!AF50)</f>
        <v>0</v>
      </c>
      <c r="AG50" s="18">
        <f>CHOOSE($A$1,ED!AG50,'H10'!AG50,AirDose!AG50)</f>
        <v>85.2</v>
      </c>
      <c r="AH50" s="18">
        <f>CHOOSE($A$1,ED!AH50,'H10'!AH50,AirDose!AH50)</f>
        <v>78.7</v>
      </c>
      <c r="AI50" s="18">
        <f>CHOOSE($A$1,ED!AI50,'H10'!AI50,AirDose!AI50)</f>
        <v>0</v>
      </c>
      <c r="AJ50" s="18">
        <f>CHOOSE($A$1,ED!AJ50,'H10'!AJ50,AirDose!AJ50)</f>
        <v>1.39</v>
      </c>
      <c r="AK50" s="18">
        <f>CHOOSE($A$1,ED!AK50,'H10'!AK50,AirDose!AK50)</f>
        <v>0</v>
      </c>
    </row>
    <row r="51" spans="1:37" x14ac:dyDescent="0.15">
      <c r="A51" s="18"/>
      <c r="B51" s="18">
        <v>7.1265E-4</v>
      </c>
      <c r="C51" s="18">
        <v>1.6337E-4</v>
      </c>
      <c r="D51" s="18">
        <f>CHOOSE($A$1,ED!D51,'H10'!D51,AirDose!D51)</f>
        <v>3.4649000000000001</v>
      </c>
      <c r="E51" s="18">
        <f>CHOOSE($A$1,ED!E51,'H10'!E51,AirDose!E51)</f>
        <v>0</v>
      </c>
      <c r="F51" s="18">
        <f>CHOOSE($A$1,ED!F51,'H10'!F51,AirDose!F51)</f>
        <v>0</v>
      </c>
      <c r="G51" s="18">
        <f>CHOOSE($A$1,ED!G51,'H10'!G51,AirDose!G51)</f>
        <v>0</v>
      </c>
      <c r="H51" s="18">
        <f>CHOOSE($A$1,ED!H51,'H10'!H51,AirDose!H51)</f>
        <v>0</v>
      </c>
      <c r="I51" s="18">
        <f>CHOOSE($A$1,ED!I51,'H10'!I51,AirDose!I51)</f>
        <v>0</v>
      </c>
      <c r="J51" s="18">
        <f>CHOOSE($A$1,ED!J51,'H10'!J51,AirDose!J51)</f>
        <v>0</v>
      </c>
      <c r="K51" s="18">
        <f>CHOOSE($A$1,ED!K51,'H10'!K51,AirDose!K51)</f>
        <v>0</v>
      </c>
      <c r="L51" s="18">
        <f>CHOOSE($A$1,ED!L51,'H10'!L51,AirDose!L51)</f>
        <v>0</v>
      </c>
      <c r="M51" s="18">
        <f>CHOOSE($A$1,ED!M51,'H10'!M51,AirDose!M51)</f>
        <v>0</v>
      </c>
      <c r="N51" s="18">
        <f>CHOOSE($A$1,ED!N51,'H10'!N51,AirDose!N51)</f>
        <v>0</v>
      </c>
      <c r="O51" s="18">
        <f>CHOOSE($A$1,ED!O51,'H10'!O51,AirDose!O51)</f>
        <v>0</v>
      </c>
      <c r="P51" s="18">
        <f>CHOOSE($A$1,ED!P51,'H10'!P51,AirDose!P51)</f>
        <v>0</v>
      </c>
      <c r="Q51" s="18">
        <f>CHOOSE($A$1,ED!Q51,'H10'!Q51,AirDose!Q51)</f>
        <v>0</v>
      </c>
      <c r="R51" s="18">
        <f>CHOOSE($A$1,ED!R51,'H10'!R51,AirDose!R51)</f>
        <v>0</v>
      </c>
      <c r="S51" s="18">
        <f>CHOOSE($A$1,ED!S51,'H10'!S51,AirDose!S51)</f>
        <v>0</v>
      </c>
      <c r="T51" s="18">
        <f>CHOOSE($A$1,ED!T51,'H10'!T51,AirDose!T51)</f>
        <v>0</v>
      </c>
      <c r="U51" s="18">
        <f>CHOOSE($A$1,ED!U51,'H10'!U51,AirDose!U51)</f>
        <v>0</v>
      </c>
      <c r="V51" s="18">
        <f>CHOOSE($A$1,ED!V51,'H10'!V51,AirDose!V51)</f>
        <v>0</v>
      </c>
      <c r="W51" s="18">
        <f>CHOOSE($A$1,ED!W51,'H10'!W51,AirDose!W51)</f>
        <v>0</v>
      </c>
      <c r="X51" s="18">
        <f>CHOOSE($A$1,ED!X51,'H10'!X51,AirDose!X51)</f>
        <v>0</v>
      </c>
      <c r="Y51" s="18">
        <f>CHOOSE($A$1,ED!Y51,'H10'!Y51,AirDose!Y51)</f>
        <v>0</v>
      </c>
      <c r="Z51" s="18">
        <f>CHOOSE($A$1,ED!Z51,'H10'!Z51,AirDose!Z51)</f>
        <v>0</v>
      </c>
      <c r="AA51" s="18">
        <f>CHOOSE($A$1,ED!AA51,'H10'!AA51,AirDose!AA51)</f>
        <v>0</v>
      </c>
      <c r="AB51" s="18">
        <f>CHOOSE($A$1,ED!AB51,'H10'!AB51,AirDose!AB51)</f>
        <v>0</v>
      </c>
      <c r="AC51" s="18">
        <f>CHOOSE($A$1,ED!AC51,'H10'!AC51,AirDose!AC51)</f>
        <v>0</v>
      </c>
      <c r="AD51" s="18">
        <f>CHOOSE($A$1,ED!AD51,'H10'!AD51,AirDose!AD51)</f>
        <v>0</v>
      </c>
      <c r="AE51" s="18">
        <f>CHOOSE($A$1,ED!AE51,'H10'!AE51,AirDose!AE51)</f>
        <v>0</v>
      </c>
      <c r="AF51" s="18">
        <f>CHOOSE($A$1,ED!AF51,'H10'!AF51,AirDose!AF51)</f>
        <v>0</v>
      </c>
      <c r="AG51" s="18">
        <f>CHOOSE($A$1,ED!AG51,'H10'!AG51,AirDose!AG51)</f>
        <v>85.2</v>
      </c>
      <c r="AH51" s="18">
        <f>CHOOSE($A$1,ED!AH51,'H10'!AH51,AirDose!AH51)</f>
        <v>78.7</v>
      </c>
      <c r="AI51" s="18">
        <f>CHOOSE($A$1,ED!AI51,'H10'!AI51,AirDose!AI51)</f>
        <v>0</v>
      </c>
      <c r="AJ51" s="18">
        <f>CHOOSE($A$1,ED!AJ51,'H10'!AJ51,AirDose!AJ51)</f>
        <v>1.39</v>
      </c>
      <c r="AK51" s="18">
        <f>CHOOSE($A$1,ED!AK51,'H10'!AK51,AirDose!AK51)</f>
        <v>0</v>
      </c>
    </row>
    <row r="52" spans="1:37" x14ac:dyDescent="0.15">
      <c r="A52" s="18"/>
      <c r="B52" s="18">
        <v>8.9716000000000004E-4</v>
      </c>
      <c r="C52" s="18">
        <v>2.0567E-4</v>
      </c>
      <c r="D52" s="18">
        <f>CHOOSE($A$1,ED!D52,'H10'!D52,AirDose!D52)</f>
        <v>3.4615999999999998</v>
      </c>
      <c r="E52" s="18">
        <f>CHOOSE($A$1,ED!E52,'H10'!E52,AirDose!E52)</f>
        <v>0</v>
      </c>
      <c r="F52" s="18">
        <f>CHOOSE($A$1,ED!F52,'H10'!F52,AirDose!F52)</f>
        <v>0</v>
      </c>
      <c r="G52" s="18">
        <f>CHOOSE($A$1,ED!G52,'H10'!G52,AirDose!G52)</f>
        <v>0</v>
      </c>
      <c r="H52" s="18">
        <f>CHOOSE($A$1,ED!H52,'H10'!H52,AirDose!H52)</f>
        <v>0</v>
      </c>
      <c r="I52" s="18">
        <f>CHOOSE($A$1,ED!I52,'H10'!I52,AirDose!I52)</f>
        <v>0</v>
      </c>
      <c r="J52" s="18">
        <f>CHOOSE($A$1,ED!J52,'H10'!J52,AirDose!J52)</f>
        <v>0</v>
      </c>
      <c r="K52" s="18">
        <f>CHOOSE($A$1,ED!K52,'H10'!K52,AirDose!K52)</f>
        <v>0</v>
      </c>
      <c r="L52" s="18">
        <f>CHOOSE($A$1,ED!L52,'H10'!L52,AirDose!L52)</f>
        <v>0</v>
      </c>
      <c r="M52" s="18">
        <f>CHOOSE($A$1,ED!M52,'H10'!M52,AirDose!M52)</f>
        <v>0</v>
      </c>
      <c r="N52" s="18">
        <f>CHOOSE($A$1,ED!N52,'H10'!N52,AirDose!N52)</f>
        <v>0</v>
      </c>
      <c r="O52" s="18">
        <f>CHOOSE($A$1,ED!O52,'H10'!O52,AirDose!O52)</f>
        <v>0</v>
      </c>
      <c r="P52" s="18">
        <f>CHOOSE($A$1,ED!P52,'H10'!P52,AirDose!P52)</f>
        <v>0</v>
      </c>
      <c r="Q52" s="18">
        <f>CHOOSE($A$1,ED!Q52,'H10'!Q52,AirDose!Q52)</f>
        <v>0</v>
      </c>
      <c r="R52" s="18">
        <f>CHOOSE($A$1,ED!R52,'H10'!R52,AirDose!R52)</f>
        <v>0</v>
      </c>
      <c r="S52" s="18">
        <f>CHOOSE($A$1,ED!S52,'H10'!S52,AirDose!S52)</f>
        <v>0</v>
      </c>
      <c r="T52" s="18">
        <f>CHOOSE($A$1,ED!T52,'H10'!T52,AirDose!T52)</f>
        <v>0</v>
      </c>
      <c r="U52" s="18">
        <f>CHOOSE($A$1,ED!U52,'H10'!U52,AirDose!U52)</f>
        <v>0</v>
      </c>
      <c r="V52" s="18">
        <f>CHOOSE($A$1,ED!V52,'H10'!V52,AirDose!V52)</f>
        <v>0</v>
      </c>
      <c r="W52" s="18">
        <f>CHOOSE($A$1,ED!W52,'H10'!W52,AirDose!W52)</f>
        <v>0</v>
      </c>
      <c r="X52" s="18">
        <f>CHOOSE($A$1,ED!X52,'H10'!X52,AirDose!X52)</f>
        <v>0</v>
      </c>
      <c r="Y52" s="18">
        <f>CHOOSE($A$1,ED!Y52,'H10'!Y52,AirDose!Y52)</f>
        <v>0</v>
      </c>
      <c r="Z52" s="18">
        <f>CHOOSE($A$1,ED!Z52,'H10'!Z52,AirDose!Z52)</f>
        <v>0</v>
      </c>
      <c r="AA52" s="18">
        <f>CHOOSE($A$1,ED!AA52,'H10'!AA52,AirDose!AA52)</f>
        <v>0</v>
      </c>
      <c r="AB52" s="18">
        <f>CHOOSE($A$1,ED!AB52,'H10'!AB52,AirDose!AB52)</f>
        <v>0</v>
      </c>
      <c r="AC52" s="18">
        <f>CHOOSE($A$1,ED!AC52,'H10'!AC52,AirDose!AC52)</f>
        <v>0</v>
      </c>
      <c r="AD52" s="18">
        <f>CHOOSE($A$1,ED!AD52,'H10'!AD52,AirDose!AD52)</f>
        <v>0</v>
      </c>
      <c r="AE52" s="18">
        <f>CHOOSE($A$1,ED!AE52,'H10'!AE52,AirDose!AE52)</f>
        <v>0</v>
      </c>
      <c r="AF52" s="18">
        <f>CHOOSE($A$1,ED!AF52,'H10'!AF52,AirDose!AF52)</f>
        <v>0</v>
      </c>
      <c r="AG52" s="18">
        <f>CHOOSE($A$1,ED!AG52,'H10'!AG52,AirDose!AG52)</f>
        <v>85.2</v>
      </c>
      <c r="AH52" s="18">
        <f>CHOOSE($A$1,ED!AH52,'H10'!AH52,AirDose!AH52)</f>
        <v>78.7</v>
      </c>
      <c r="AI52" s="18">
        <f>CHOOSE($A$1,ED!AI52,'H10'!AI52,AirDose!AI52)</f>
        <v>0</v>
      </c>
      <c r="AJ52" s="18">
        <f>CHOOSE($A$1,ED!AJ52,'H10'!AJ52,AirDose!AJ52)</f>
        <v>1.39</v>
      </c>
      <c r="AK52" s="18">
        <f>CHOOSE($A$1,ED!AK52,'H10'!AK52,AirDose!AK52)</f>
        <v>0</v>
      </c>
    </row>
    <row r="53" spans="1:37" x14ac:dyDescent="0.15">
      <c r="A53" s="18"/>
      <c r="B53" s="18">
        <v>1.1295000000000001E-3</v>
      </c>
      <c r="C53" s="18">
        <v>2.5892999999999999E-4</v>
      </c>
      <c r="D53" s="18">
        <f>CHOOSE($A$1,ED!D53,'H10'!D53,AirDose!D53)</f>
        <v>3.4634999999999998</v>
      </c>
      <c r="E53" s="18">
        <f>CHOOSE($A$1,ED!E53,'H10'!E53,AirDose!E53)</f>
        <v>0</v>
      </c>
      <c r="F53" s="18">
        <f>CHOOSE($A$1,ED!F53,'H10'!F53,AirDose!F53)</f>
        <v>0</v>
      </c>
      <c r="G53" s="18">
        <f>CHOOSE($A$1,ED!G53,'H10'!G53,AirDose!G53)</f>
        <v>0</v>
      </c>
      <c r="H53" s="18">
        <f>CHOOSE($A$1,ED!H53,'H10'!H53,AirDose!H53)</f>
        <v>0</v>
      </c>
      <c r="I53" s="18">
        <f>CHOOSE($A$1,ED!I53,'H10'!I53,AirDose!I53)</f>
        <v>0</v>
      </c>
      <c r="J53" s="18">
        <f>CHOOSE($A$1,ED!J53,'H10'!J53,AirDose!J53)</f>
        <v>0</v>
      </c>
      <c r="K53" s="18">
        <f>CHOOSE($A$1,ED!K53,'H10'!K53,AirDose!K53)</f>
        <v>0</v>
      </c>
      <c r="L53" s="18">
        <f>CHOOSE($A$1,ED!L53,'H10'!L53,AirDose!L53)</f>
        <v>0</v>
      </c>
      <c r="M53" s="18">
        <f>CHOOSE($A$1,ED!M53,'H10'!M53,AirDose!M53)</f>
        <v>0</v>
      </c>
      <c r="N53" s="18">
        <f>CHOOSE($A$1,ED!N53,'H10'!N53,AirDose!N53)</f>
        <v>0</v>
      </c>
      <c r="O53" s="18">
        <f>CHOOSE($A$1,ED!O53,'H10'!O53,AirDose!O53)</f>
        <v>0</v>
      </c>
      <c r="P53" s="18">
        <f>CHOOSE($A$1,ED!P53,'H10'!P53,AirDose!P53)</f>
        <v>0</v>
      </c>
      <c r="Q53" s="18">
        <f>CHOOSE($A$1,ED!Q53,'H10'!Q53,AirDose!Q53)</f>
        <v>0</v>
      </c>
      <c r="R53" s="18">
        <f>CHOOSE($A$1,ED!R53,'H10'!R53,AirDose!R53)</f>
        <v>0</v>
      </c>
      <c r="S53" s="18">
        <f>CHOOSE($A$1,ED!S53,'H10'!S53,AirDose!S53)</f>
        <v>0</v>
      </c>
      <c r="T53" s="18">
        <f>CHOOSE($A$1,ED!T53,'H10'!T53,AirDose!T53)</f>
        <v>0</v>
      </c>
      <c r="U53" s="18">
        <f>CHOOSE($A$1,ED!U53,'H10'!U53,AirDose!U53)</f>
        <v>0</v>
      </c>
      <c r="V53" s="18">
        <f>CHOOSE($A$1,ED!V53,'H10'!V53,AirDose!V53)</f>
        <v>0</v>
      </c>
      <c r="W53" s="18">
        <f>CHOOSE($A$1,ED!W53,'H10'!W53,AirDose!W53)</f>
        <v>0</v>
      </c>
      <c r="X53" s="18">
        <f>CHOOSE($A$1,ED!X53,'H10'!X53,AirDose!X53)</f>
        <v>0</v>
      </c>
      <c r="Y53" s="18">
        <f>CHOOSE($A$1,ED!Y53,'H10'!Y53,AirDose!Y53)</f>
        <v>0</v>
      </c>
      <c r="Z53" s="18">
        <f>CHOOSE($A$1,ED!Z53,'H10'!Z53,AirDose!Z53)</f>
        <v>0</v>
      </c>
      <c r="AA53" s="18">
        <f>CHOOSE($A$1,ED!AA53,'H10'!AA53,AirDose!AA53)</f>
        <v>0</v>
      </c>
      <c r="AB53" s="18">
        <f>CHOOSE($A$1,ED!AB53,'H10'!AB53,AirDose!AB53)</f>
        <v>0</v>
      </c>
      <c r="AC53" s="18">
        <f>CHOOSE($A$1,ED!AC53,'H10'!AC53,AirDose!AC53)</f>
        <v>0</v>
      </c>
      <c r="AD53" s="18">
        <f>CHOOSE($A$1,ED!AD53,'H10'!AD53,AirDose!AD53)</f>
        <v>0</v>
      </c>
      <c r="AE53" s="18">
        <f>CHOOSE($A$1,ED!AE53,'H10'!AE53,AirDose!AE53)</f>
        <v>0</v>
      </c>
      <c r="AF53" s="18">
        <f>CHOOSE($A$1,ED!AF53,'H10'!AF53,AirDose!AF53)</f>
        <v>0</v>
      </c>
      <c r="AG53" s="18">
        <f>CHOOSE($A$1,ED!AG53,'H10'!AG53,AirDose!AG53)</f>
        <v>85.2</v>
      </c>
      <c r="AH53" s="18">
        <f>CHOOSE($A$1,ED!AH53,'H10'!AH53,AirDose!AH53)</f>
        <v>78.7</v>
      </c>
      <c r="AI53" s="18">
        <f>CHOOSE($A$1,ED!AI53,'H10'!AI53,AirDose!AI53)</f>
        <v>0</v>
      </c>
      <c r="AJ53" s="18">
        <f>CHOOSE($A$1,ED!AJ53,'H10'!AJ53,AirDose!AJ53)</f>
        <v>1.39</v>
      </c>
      <c r="AK53" s="18">
        <f>CHOOSE($A$1,ED!AK53,'H10'!AK53,AirDose!AK53)</f>
        <v>0</v>
      </c>
    </row>
    <row r="54" spans="1:37" x14ac:dyDescent="0.15">
      <c r="A54" s="18"/>
      <c r="B54" s="18">
        <v>1.4219E-3</v>
      </c>
      <c r="C54" s="18">
        <v>3.2597000000000002E-4</v>
      </c>
      <c r="D54" s="18">
        <f>CHOOSE($A$1,ED!D54,'H10'!D54,AirDose!D54)</f>
        <v>3.4702000000000002</v>
      </c>
      <c r="E54" s="18">
        <f>CHOOSE($A$1,ED!E54,'H10'!E54,AirDose!E54)</f>
        <v>0</v>
      </c>
      <c r="F54" s="18">
        <f>CHOOSE($A$1,ED!F54,'H10'!F54,AirDose!F54)</f>
        <v>0</v>
      </c>
      <c r="G54" s="18">
        <f>CHOOSE($A$1,ED!G54,'H10'!G54,AirDose!G54)</f>
        <v>0</v>
      </c>
      <c r="H54" s="18">
        <f>CHOOSE($A$1,ED!H54,'H10'!H54,AirDose!H54)</f>
        <v>0</v>
      </c>
      <c r="I54" s="18">
        <f>CHOOSE($A$1,ED!I54,'H10'!I54,AirDose!I54)</f>
        <v>0</v>
      </c>
      <c r="J54" s="18">
        <f>CHOOSE($A$1,ED!J54,'H10'!J54,AirDose!J54)</f>
        <v>0</v>
      </c>
      <c r="K54" s="18">
        <f>CHOOSE($A$1,ED!K54,'H10'!K54,AirDose!K54)</f>
        <v>0</v>
      </c>
      <c r="L54" s="18">
        <f>CHOOSE($A$1,ED!L54,'H10'!L54,AirDose!L54)</f>
        <v>0</v>
      </c>
      <c r="M54" s="18">
        <f>CHOOSE($A$1,ED!M54,'H10'!M54,AirDose!M54)</f>
        <v>0</v>
      </c>
      <c r="N54" s="18">
        <f>CHOOSE($A$1,ED!N54,'H10'!N54,AirDose!N54)</f>
        <v>0</v>
      </c>
      <c r="O54" s="18">
        <f>CHOOSE($A$1,ED!O54,'H10'!O54,AirDose!O54)</f>
        <v>0</v>
      </c>
      <c r="P54" s="18">
        <f>CHOOSE($A$1,ED!P54,'H10'!P54,AirDose!P54)</f>
        <v>0</v>
      </c>
      <c r="Q54" s="18">
        <f>CHOOSE($A$1,ED!Q54,'H10'!Q54,AirDose!Q54)</f>
        <v>0</v>
      </c>
      <c r="R54" s="18">
        <f>CHOOSE($A$1,ED!R54,'H10'!R54,AirDose!R54)</f>
        <v>0</v>
      </c>
      <c r="S54" s="18">
        <f>CHOOSE($A$1,ED!S54,'H10'!S54,AirDose!S54)</f>
        <v>0</v>
      </c>
      <c r="T54" s="18">
        <f>CHOOSE($A$1,ED!T54,'H10'!T54,AirDose!T54)</f>
        <v>0</v>
      </c>
      <c r="U54" s="18">
        <f>CHOOSE($A$1,ED!U54,'H10'!U54,AirDose!U54)</f>
        <v>0</v>
      </c>
      <c r="V54" s="18">
        <f>CHOOSE($A$1,ED!V54,'H10'!V54,AirDose!V54)</f>
        <v>0</v>
      </c>
      <c r="W54" s="18">
        <f>CHOOSE($A$1,ED!W54,'H10'!W54,AirDose!W54)</f>
        <v>0</v>
      </c>
      <c r="X54" s="18">
        <f>CHOOSE($A$1,ED!X54,'H10'!X54,AirDose!X54)</f>
        <v>0</v>
      </c>
      <c r="Y54" s="18">
        <f>CHOOSE($A$1,ED!Y54,'H10'!Y54,AirDose!Y54)</f>
        <v>0</v>
      </c>
      <c r="Z54" s="18">
        <f>CHOOSE($A$1,ED!Z54,'H10'!Z54,AirDose!Z54)</f>
        <v>0</v>
      </c>
      <c r="AA54" s="18">
        <f>CHOOSE($A$1,ED!AA54,'H10'!AA54,AirDose!AA54)</f>
        <v>0</v>
      </c>
      <c r="AB54" s="18">
        <f>CHOOSE($A$1,ED!AB54,'H10'!AB54,AirDose!AB54)</f>
        <v>0</v>
      </c>
      <c r="AC54" s="18">
        <f>CHOOSE($A$1,ED!AC54,'H10'!AC54,AirDose!AC54)</f>
        <v>0</v>
      </c>
      <c r="AD54" s="18">
        <f>CHOOSE($A$1,ED!AD54,'H10'!AD54,AirDose!AD54)</f>
        <v>0</v>
      </c>
      <c r="AE54" s="18">
        <f>CHOOSE($A$1,ED!AE54,'H10'!AE54,AirDose!AE54)</f>
        <v>0</v>
      </c>
      <c r="AF54" s="18">
        <f>CHOOSE($A$1,ED!AF54,'H10'!AF54,AirDose!AF54)</f>
        <v>0</v>
      </c>
      <c r="AG54" s="18">
        <f>CHOOSE($A$1,ED!AG54,'H10'!AG54,AirDose!AG54)</f>
        <v>85.2</v>
      </c>
      <c r="AH54" s="18">
        <f>CHOOSE($A$1,ED!AH54,'H10'!AH54,AirDose!AH54)</f>
        <v>78.7</v>
      </c>
      <c r="AI54" s="18">
        <f>CHOOSE($A$1,ED!AI54,'H10'!AI54,AirDose!AI54)</f>
        <v>0</v>
      </c>
      <c r="AJ54" s="18">
        <f>CHOOSE($A$1,ED!AJ54,'H10'!AJ54,AirDose!AJ54)</f>
        <v>1.39</v>
      </c>
      <c r="AK54" s="18">
        <f>CHOOSE($A$1,ED!AK54,'H10'!AK54,AirDose!AK54)</f>
        <v>0</v>
      </c>
    </row>
    <row r="55" spans="1:37" x14ac:dyDescent="0.15">
      <c r="A55" s="18"/>
      <c r="B55" s="18">
        <v>1.7901E-3</v>
      </c>
      <c r="C55" s="18">
        <v>4.1037000000000002E-4</v>
      </c>
      <c r="D55" s="18">
        <f>CHOOSE($A$1,ED!D55,'H10'!D55,AirDose!D55)</f>
        <v>3.4767999999999999</v>
      </c>
      <c r="E55" s="18">
        <f>CHOOSE($A$1,ED!E55,'H10'!E55,AirDose!E55)</f>
        <v>0</v>
      </c>
      <c r="F55" s="18">
        <f>CHOOSE($A$1,ED!F55,'H10'!F55,AirDose!F55)</f>
        <v>0</v>
      </c>
      <c r="G55" s="18">
        <f>CHOOSE($A$1,ED!G55,'H10'!G55,AirDose!G55)</f>
        <v>0</v>
      </c>
      <c r="H55" s="18">
        <f>CHOOSE($A$1,ED!H55,'H10'!H55,AirDose!H55)</f>
        <v>0</v>
      </c>
      <c r="I55" s="18">
        <f>CHOOSE($A$1,ED!I55,'H10'!I55,AirDose!I55)</f>
        <v>0</v>
      </c>
      <c r="J55" s="18">
        <f>CHOOSE($A$1,ED!J55,'H10'!J55,AirDose!J55)</f>
        <v>0</v>
      </c>
      <c r="K55" s="18">
        <f>CHOOSE($A$1,ED!K55,'H10'!K55,AirDose!K55)</f>
        <v>0</v>
      </c>
      <c r="L55" s="18">
        <f>CHOOSE($A$1,ED!L55,'H10'!L55,AirDose!L55)</f>
        <v>0</v>
      </c>
      <c r="M55" s="18">
        <f>CHOOSE($A$1,ED!M55,'H10'!M55,AirDose!M55)</f>
        <v>0</v>
      </c>
      <c r="N55" s="18">
        <f>CHOOSE($A$1,ED!N55,'H10'!N55,AirDose!N55)</f>
        <v>0</v>
      </c>
      <c r="O55" s="18">
        <f>CHOOSE($A$1,ED!O55,'H10'!O55,AirDose!O55)</f>
        <v>0</v>
      </c>
      <c r="P55" s="18">
        <f>CHOOSE($A$1,ED!P55,'H10'!P55,AirDose!P55)</f>
        <v>0</v>
      </c>
      <c r="Q55" s="18">
        <f>CHOOSE($A$1,ED!Q55,'H10'!Q55,AirDose!Q55)</f>
        <v>0</v>
      </c>
      <c r="R55" s="18">
        <f>CHOOSE($A$1,ED!R55,'H10'!R55,AirDose!R55)</f>
        <v>0</v>
      </c>
      <c r="S55" s="18">
        <f>CHOOSE($A$1,ED!S55,'H10'!S55,AirDose!S55)</f>
        <v>0</v>
      </c>
      <c r="T55" s="18">
        <f>CHOOSE($A$1,ED!T55,'H10'!T55,AirDose!T55)</f>
        <v>0</v>
      </c>
      <c r="U55" s="18">
        <f>CHOOSE($A$1,ED!U55,'H10'!U55,AirDose!U55)</f>
        <v>0</v>
      </c>
      <c r="V55" s="18">
        <f>CHOOSE($A$1,ED!V55,'H10'!V55,AirDose!V55)</f>
        <v>0</v>
      </c>
      <c r="W55" s="18">
        <f>CHOOSE($A$1,ED!W55,'H10'!W55,AirDose!W55)</f>
        <v>0</v>
      </c>
      <c r="X55" s="18">
        <f>CHOOSE($A$1,ED!X55,'H10'!X55,AirDose!X55)</f>
        <v>0</v>
      </c>
      <c r="Y55" s="18">
        <f>CHOOSE($A$1,ED!Y55,'H10'!Y55,AirDose!Y55)</f>
        <v>0</v>
      </c>
      <c r="Z55" s="18">
        <f>CHOOSE($A$1,ED!Z55,'H10'!Z55,AirDose!Z55)</f>
        <v>0</v>
      </c>
      <c r="AA55" s="18">
        <f>CHOOSE($A$1,ED!AA55,'H10'!AA55,AirDose!AA55)</f>
        <v>0</v>
      </c>
      <c r="AB55" s="18">
        <f>CHOOSE($A$1,ED!AB55,'H10'!AB55,AirDose!AB55)</f>
        <v>0</v>
      </c>
      <c r="AC55" s="18">
        <f>CHOOSE($A$1,ED!AC55,'H10'!AC55,AirDose!AC55)</f>
        <v>0</v>
      </c>
      <c r="AD55" s="18">
        <f>CHOOSE($A$1,ED!AD55,'H10'!AD55,AirDose!AD55)</f>
        <v>0</v>
      </c>
      <c r="AE55" s="18">
        <f>CHOOSE($A$1,ED!AE55,'H10'!AE55,AirDose!AE55)</f>
        <v>0</v>
      </c>
      <c r="AF55" s="18">
        <f>CHOOSE($A$1,ED!AF55,'H10'!AF55,AirDose!AF55)</f>
        <v>0</v>
      </c>
      <c r="AG55" s="18">
        <f>CHOOSE($A$1,ED!AG55,'H10'!AG55,AirDose!AG55)</f>
        <v>85.2</v>
      </c>
      <c r="AH55" s="18">
        <f>CHOOSE($A$1,ED!AH55,'H10'!AH55,AirDose!AH55)</f>
        <v>78.7</v>
      </c>
      <c r="AI55" s="18">
        <f>CHOOSE($A$1,ED!AI55,'H10'!AI55,AirDose!AI55)</f>
        <v>0</v>
      </c>
      <c r="AJ55" s="18">
        <f>CHOOSE($A$1,ED!AJ55,'H10'!AJ55,AirDose!AJ55)</f>
        <v>1.39</v>
      </c>
      <c r="AK55" s="18">
        <f>CHOOSE($A$1,ED!AK55,'H10'!AK55,AirDose!AK55)</f>
        <v>0</v>
      </c>
    </row>
    <row r="56" spans="1:37" x14ac:dyDescent="0.15">
      <c r="A56" s="18"/>
      <c r="B56" s="18">
        <v>2.2536000000000001E-3</v>
      </c>
      <c r="C56" s="18">
        <v>5.1663000000000002E-4</v>
      </c>
      <c r="D56" s="18">
        <f>CHOOSE($A$1,ED!D56,'H10'!D56,AirDose!D56)</f>
        <v>3.5034999999999998</v>
      </c>
      <c r="E56" s="18">
        <f>CHOOSE($A$1,ED!E56,'H10'!E56,AirDose!E56)</f>
        <v>0</v>
      </c>
      <c r="F56" s="18">
        <f>CHOOSE($A$1,ED!F56,'H10'!F56,AirDose!F56)</f>
        <v>0</v>
      </c>
      <c r="G56" s="18">
        <f>CHOOSE($A$1,ED!G56,'H10'!G56,AirDose!G56)</f>
        <v>0</v>
      </c>
      <c r="H56" s="18">
        <f>CHOOSE($A$1,ED!H56,'H10'!H56,AirDose!H56)</f>
        <v>0</v>
      </c>
      <c r="I56" s="18">
        <f>CHOOSE($A$1,ED!I56,'H10'!I56,AirDose!I56)</f>
        <v>0</v>
      </c>
      <c r="J56" s="18">
        <f>CHOOSE($A$1,ED!J56,'H10'!J56,AirDose!J56)</f>
        <v>0</v>
      </c>
      <c r="K56" s="18">
        <f>CHOOSE($A$1,ED!K56,'H10'!K56,AirDose!K56)</f>
        <v>0</v>
      </c>
      <c r="L56" s="18">
        <f>CHOOSE($A$1,ED!L56,'H10'!L56,AirDose!L56)</f>
        <v>0</v>
      </c>
      <c r="M56" s="18">
        <f>CHOOSE($A$1,ED!M56,'H10'!M56,AirDose!M56)</f>
        <v>0</v>
      </c>
      <c r="N56" s="18">
        <f>CHOOSE($A$1,ED!N56,'H10'!N56,AirDose!N56)</f>
        <v>0</v>
      </c>
      <c r="O56" s="18">
        <f>CHOOSE($A$1,ED!O56,'H10'!O56,AirDose!O56)</f>
        <v>0</v>
      </c>
      <c r="P56" s="18">
        <f>CHOOSE($A$1,ED!P56,'H10'!P56,AirDose!P56)</f>
        <v>0</v>
      </c>
      <c r="Q56" s="18">
        <f>CHOOSE($A$1,ED!Q56,'H10'!Q56,AirDose!Q56)</f>
        <v>0</v>
      </c>
      <c r="R56" s="18">
        <f>CHOOSE($A$1,ED!R56,'H10'!R56,AirDose!R56)</f>
        <v>0</v>
      </c>
      <c r="S56" s="18">
        <f>CHOOSE($A$1,ED!S56,'H10'!S56,AirDose!S56)</f>
        <v>0</v>
      </c>
      <c r="T56" s="18">
        <f>CHOOSE($A$1,ED!T56,'H10'!T56,AirDose!T56)</f>
        <v>0</v>
      </c>
      <c r="U56" s="18">
        <f>CHOOSE($A$1,ED!U56,'H10'!U56,AirDose!U56)</f>
        <v>0</v>
      </c>
      <c r="V56" s="18">
        <f>CHOOSE($A$1,ED!V56,'H10'!V56,AirDose!V56)</f>
        <v>0</v>
      </c>
      <c r="W56" s="18">
        <f>CHOOSE($A$1,ED!W56,'H10'!W56,AirDose!W56)</f>
        <v>0</v>
      </c>
      <c r="X56" s="18">
        <f>CHOOSE($A$1,ED!X56,'H10'!X56,AirDose!X56)</f>
        <v>0</v>
      </c>
      <c r="Y56" s="18">
        <f>CHOOSE($A$1,ED!Y56,'H10'!Y56,AirDose!Y56)</f>
        <v>0</v>
      </c>
      <c r="Z56" s="18">
        <f>CHOOSE($A$1,ED!Z56,'H10'!Z56,AirDose!Z56)</f>
        <v>0</v>
      </c>
      <c r="AA56" s="18">
        <f>CHOOSE($A$1,ED!AA56,'H10'!AA56,AirDose!AA56)</f>
        <v>0</v>
      </c>
      <c r="AB56" s="18">
        <f>CHOOSE($A$1,ED!AB56,'H10'!AB56,AirDose!AB56)</f>
        <v>0</v>
      </c>
      <c r="AC56" s="18">
        <f>CHOOSE($A$1,ED!AC56,'H10'!AC56,AirDose!AC56)</f>
        <v>0</v>
      </c>
      <c r="AD56" s="18">
        <f>CHOOSE($A$1,ED!AD56,'H10'!AD56,AirDose!AD56)</f>
        <v>0</v>
      </c>
      <c r="AE56" s="18">
        <f>CHOOSE($A$1,ED!AE56,'H10'!AE56,AirDose!AE56)</f>
        <v>0</v>
      </c>
      <c r="AF56" s="18">
        <f>CHOOSE($A$1,ED!AF56,'H10'!AF56,AirDose!AF56)</f>
        <v>0</v>
      </c>
      <c r="AG56" s="18">
        <f>CHOOSE($A$1,ED!AG56,'H10'!AG56,AirDose!AG56)</f>
        <v>85.2</v>
      </c>
      <c r="AH56" s="18">
        <f>CHOOSE($A$1,ED!AH56,'H10'!AH56,AirDose!AH56)</f>
        <v>78.7</v>
      </c>
      <c r="AI56" s="18">
        <f>CHOOSE($A$1,ED!AI56,'H10'!AI56,AirDose!AI56)</f>
        <v>0</v>
      </c>
      <c r="AJ56" s="18">
        <f>CHOOSE($A$1,ED!AJ56,'H10'!AJ56,AirDose!AJ56)</f>
        <v>1.39</v>
      </c>
      <c r="AK56" s="18">
        <f>CHOOSE($A$1,ED!AK56,'H10'!AK56,AirDose!AK56)</f>
        <v>0</v>
      </c>
    </row>
    <row r="57" spans="1:37" x14ac:dyDescent="0.15">
      <c r="A57" s="18"/>
      <c r="B57" s="18">
        <v>2.8371E-3</v>
      </c>
      <c r="C57" s="18">
        <v>6.5039000000000004E-4</v>
      </c>
      <c r="D57" s="18">
        <f>CHOOSE($A$1,ED!D57,'H10'!D57,AirDose!D57)</f>
        <v>3.5487000000000002</v>
      </c>
      <c r="E57" s="18">
        <f>CHOOSE($A$1,ED!E57,'H10'!E57,AirDose!E57)</f>
        <v>0</v>
      </c>
      <c r="F57" s="18">
        <f>CHOOSE($A$1,ED!F57,'H10'!F57,AirDose!F57)</f>
        <v>0</v>
      </c>
      <c r="G57" s="18">
        <f>CHOOSE($A$1,ED!G57,'H10'!G57,AirDose!G57)</f>
        <v>0</v>
      </c>
      <c r="H57" s="18">
        <f>CHOOSE($A$1,ED!H57,'H10'!H57,AirDose!H57)</f>
        <v>0</v>
      </c>
      <c r="I57" s="18">
        <f>CHOOSE($A$1,ED!I57,'H10'!I57,AirDose!I57)</f>
        <v>0</v>
      </c>
      <c r="J57" s="18">
        <f>CHOOSE($A$1,ED!J57,'H10'!J57,AirDose!J57)</f>
        <v>0</v>
      </c>
      <c r="K57" s="18">
        <f>CHOOSE($A$1,ED!K57,'H10'!K57,AirDose!K57)</f>
        <v>0</v>
      </c>
      <c r="L57" s="18">
        <f>CHOOSE($A$1,ED!L57,'H10'!L57,AirDose!L57)</f>
        <v>0</v>
      </c>
      <c r="M57" s="18">
        <f>CHOOSE($A$1,ED!M57,'H10'!M57,AirDose!M57)</f>
        <v>0</v>
      </c>
      <c r="N57" s="18">
        <f>CHOOSE($A$1,ED!N57,'H10'!N57,AirDose!N57)</f>
        <v>0</v>
      </c>
      <c r="O57" s="18">
        <f>CHOOSE($A$1,ED!O57,'H10'!O57,AirDose!O57)</f>
        <v>0</v>
      </c>
      <c r="P57" s="18">
        <f>CHOOSE($A$1,ED!P57,'H10'!P57,AirDose!P57)</f>
        <v>0</v>
      </c>
      <c r="Q57" s="18">
        <f>CHOOSE($A$1,ED!Q57,'H10'!Q57,AirDose!Q57)</f>
        <v>0</v>
      </c>
      <c r="R57" s="18">
        <f>CHOOSE($A$1,ED!R57,'H10'!R57,AirDose!R57)</f>
        <v>0</v>
      </c>
      <c r="S57" s="18">
        <f>CHOOSE($A$1,ED!S57,'H10'!S57,AirDose!S57)</f>
        <v>0</v>
      </c>
      <c r="T57" s="18">
        <f>CHOOSE($A$1,ED!T57,'H10'!T57,AirDose!T57)</f>
        <v>0</v>
      </c>
      <c r="U57" s="18">
        <f>CHOOSE($A$1,ED!U57,'H10'!U57,AirDose!U57)</f>
        <v>0</v>
      </c>
      <c r="V57" s="18">
        <f>CHOOSE($A$1,ED!V57,'H10'!V57,AirDose!V57)</f>
        <v>0</v>
      </c>
      <c r="W57" s="18">
        <f>CHOOSE($A$1,ED!W57,'H10'!W57,AirDose!W57)</f>
        <v>0</v>
      </c>
      <c r="X57" s="18">
        <f>CHOOSE($A$1,ED!X57,'H10'!X57,AirDose!X57)</f>
        <v>0</v>
      </c>
      <c r="Y57" s="18">
        <f>CHOOSE($A$1,ED!Y57,'H10'!Y57,AirDose!Y57)</f>
        <v>0</v>
      </c>
      <c r="Z57" s="18">
        <f>CHOOSE($A$1,ED!Z57,'H10'!Z57,AirDose!Z57)</f>
        <v>0</v>
      </c>
      <c r="AA57" s="18">
        <f>CHOOSE($A$1,ED!AA57,'H10'!AA57,AirDose!AA57)</f>
        <v>0</v>
      </c>
      <c r="AB57" s="18">
        <f>CHOOSE($A$1,ED!AB57,'H10'!AB57,AirDose!AB57)</f>
        <v>0</v>
      </c>
      <c r="AC57" s="18">
        <f>CHOOSE($A$1,ED!AC57,'H10'!AC57,AirDose!AC57)</f>
        <v>0</v>
      </c>
      <c r="AD57" s="18">
        <f>CHOOSE($A$1,ED!AD57,'H10'!AD57,AirDose!AD57)</f>
        <v>0</v>
      </c>
      <c r="AE57" s="18">
        <f>CHOOSE($A$1,ED!AE57,'H10'!AE57,AirDose!AE57)</f>
        <v>0</v>
      </c>
      <c r="AF57" s="18">
        <f>CHOOSE($A$1,ED!AF57,'H10'!AF57,AirDose!AF57)</f>
        <v>0</v>
      </c>
      <c r="AG57" s="18">
        <f>CHOOSE($A$1,ED!AG57,'H10'!AG57,AirDose!AG57)</f>
        <v>85.2</v>
      </c>
      <c r="AH57" s="18">
        <f>CHOOSE($A$1,ED!AH57,'H10'!AH57,AirDose!AH57)</f>
        <v>78.7</v>
      </c>
      <c r="AI57" s="18">
        <f>CHOOSE($A$1,ED!AI57,'H10'!AI57,AirDose!AI57)</f>
        <v>0</v>
      </c>
      <c r="AJ57" s="18">
        <f>CHOOSE($A$1,ED!AJ57,'H10'!AJ57,AirDose!AJ57)</f>
        <v>1.39</v>
      </c>
      <c r="AK57" s="18">
        <f>CHOOSE($A$1,ED!AK57,'H10'!AK57,AirDose!AK57)</f>
        <v>0</v>
      </c>
    </row>
    <row r="58" spans="1:37" x14ac:dyDescent="0.15">
      <c r="A58" s="18"/>
      <c r="B58" s="18">
        <v>3.5717000000000001E-3</v>
      </c>
      <c r="C58" s="18">
        <v>8.1879999999999995E-4</v>
      </c>
      <c r="D58" s="18">
        <f>CHOOSE($A$1,ED!D58,'H10'!D58,AirDose!D58)</f>
        <v>3.5939000000000001</v>
      </c>
      <c r="E58" s="18">
        <f>CHOOSE($A$1,ED!E58,'H10'!E58,AirDose!E58)</f>
        <v>0</v>
      </c>
      <c r="F58" s="18">
        <f>CHOOSE($A$1,ED!F58,'H10'!F58,AirDose!F58)</f>
        <v>0</v>
      </c>
      <c r="G58" s="18">
        <f>CHOOSE($A$1,ED!G58,'H10'!G58,AirDose!G58)</f>
        <v>0</v>
      </c>
      <c r="H58" s="18">
        <f>CHOOSE($A$1,ED!H58,'H10'!H58,AirDose!H58)</f>
        <v>0</v>
      </c>
      <c r="I58" s="18">
        <f>CHOOSE($A$1,ED!I58,'H10'!I58,AirDose!I58)</f>
        <v>0</v>
      </c>
      <c r="J58" s="18">
        <f>CHOOSE($A$1,ED!J58,'H10'!J58,AirDose!J58)</f>
        <v>0</v>
      </c>
      <c r="K58" s="18">
        <f>CHOOSE($A$1,ED!K58,'H10'!K58,AirDose!K58)</f>
        <v>0</v>
      </c>
      <c r="L58" s="18">
        <f>CHOOSE($A$1,ED!L58,'H10'!L58,AirDose!L58)</f>
        <v>0</v>
      </c>
      <c r="M58" s="18">
        <f>CHOOSE($A$1,ED!M58,'H10'!M58,AirDose!M58)</f>
        <v>0</v>
      </c>
      <c r="N58" s="18">
        <f>CHOOSE($A$1,ED!N58,'H10'!N58,AirDose!N58)</f>
        <v>0</v>
      </c>
      <c r="O58" s="18">
        <f>CHOOSE($A$1,ED!O58,'H10'!O58,AirDose!O58)</f>
        <v>0</v>
      </c>
      <c r="P58" s="18">
        <f>CHOOSE($A$1,ED!P58,'H10'!P58,AirDose!P58)</f>
        <v>0</v>
      </c>
      <c r="Q58" s="18">
        <f>CHOOSE($A$1,ED!Q58,'H10'!Q58,AirDose!Q58)</f>
        <v>0</v>
      </c>
      <c r="R58" s="18">
        <f>CHOOSE($A$1,ED!R58,'H10'!R58,AirDose!R58)</f>
        <v>0</v>
      </c>
      <c r="S58" s="18">
        <f>CHOOSE($A$1,ED!S58,'H10'!S58,AirDose!S58)</f>
        <v>0</v>
      </c>
      <c r="T58" s="18">
        <f>CHOOSE($A$1,ED!T58,'H10'!T58,AirDose!T58)</f>
        <v>0</v>
      </c>
      <c r="U58" s="18">
        <f>CHOOSE($A$1,ED!U58,'H10'!U58,AirDose!U58)</f>
        <v>0</v>
      </c>
      <c r="V58" s="18">
        <f>CHOOSE($A$1,ED!V58,'H10'!V58,AirDose!V58)</f>
        <v>0</v>
      </c>
      <c r="W58" s="18">
        <f>CHOOSE($A$1,ED!W58,'H10'!W58,AirDose!W58)</f>
        <v>0</v>
      </c>
      <c r="X58" s="18">
        <f>CHOOSE($A$1,ED!X58,'H10'!X58,AirDose!X58)</f>
        <v>0</v>
      </c>
      <c r="Y58" s="18">
        <f>CHOOSE($A$1,ED!Y58,'H10'!Y58,AirDose!Y58)</f>
        <v>0</v>
      </c>
      <c r="Z58" s="18">
        <f>CHOOSE($A$1,ED!Z58,'H10'!Z58,AirDose!Z58)</f>
        <v>0</v>
      </c>
      <c r="AA58" s="18">
        <f>CHOOSE($A$1,ED!AA58,'H10'!AA58,AirDose!AA58)</f>
        <v>0</v>
      </c>
      <c r="AB58" s="18">
        <f>CHOOSE($A$1,ED!AB58,'H10'!AB58,AirDose!AB58)</f>
        <v>0</v>
      </c>
      <c r="AC58" s="18">
        <f>CHOOSE($A$1,ED!AC58,'H10'!AC58,AirDose!AC58)</f>
        <v>0</v>
      </c>
      <c r="AD58" s="18">
        <f>CHOOSE($A$1,ED!AD58,'H10'!AD58,AirDose!AD58)</f>
        <v>0</v>
      </c>
      <c r="AE58" s="18">
        <f>CHOOSE($A$1,ED!AE58,'H10'!AE58,AirDose!AE58)</f>
        <v>0</v>
      </c>
      <c r="AF58" s="18">
        <f>CHOOSE($A$1,ED!AF58,'H10'!AF58,AirDose!AF58)</f>
        <v>0</v>
      </c>
      <c r="AG58" s="18">
        <f>CHOOSE($A$1,ED!AG58,'H10'!AG58,AirDose!AG58)</f>
        <v>85.2</v>
      </c>
      <c r="AH58" s="18">
        <f>CHOOSE($A$1,ED!AH58,'H10'!AH58,AirDose!AH58)</f>
        <v>78.7</v>
      </c>
      <c r="AI58" s="18">
        <f>CHOOSE($A$1,ED!AI58,'H10'!AI58,AirDose!AI58)</f>
        <v>0</v>
      </c>
      <c r="AJ58" s="18">
        <f>CHOOSE($A$1,ED!AJ58,'H10'!AJ58,AirDose!AJ58)</f>
        <v>1.39</v>
      </c>
      <c r="AK58" s="18">
        <f>CHOOSE($A$1,ED!AK58,'H10'!AK58,AirDose!AK58)</f>
        <v>0</v>
      </c>
    </row>
    <row r="59" spans="1:37" x14ac:dyDescent="0.15">
      <c r="A59" s="18"/>
      <c r="B59" s="18">
        <v>4.4964999999999996E-3</v>
      </c>
      <c r="C59" s="18">
        <v>1.0307999999999999E-3</v>
      </c>
      <c r="D59" s="18">
        <f>CHOOSE($A$1,ED!D59,'H10'!D59,AirDose!D59)</f>
        <v>3.6391</v>
      </c>
      <c r="E59" s="18">
        <f>CHOOSE($A$1,ED!E59,'H10'!E59,AirDose!E59)</f>
        <v>0</v>
      </c>
      <c r="F59" s="18">
        <f>CHOOSE($A$1,ED!F59,'H10'!F59,AirDose!F59)</f>
        <v>0</v>
      </c>
      <c r="G59" s="18">
        <f>CHOOSE($A$1,ED!G59,'H10'!G59,AirDose!G59)</f>
        <v>0</v>
      </c>
      <c r="H59" s="18">
        <f>CHOOSE($A$1,ED!H59,'H10'!H59,AirDose!H59)</f>
        <v>0</v>
      </c>
      <c r="I59" s="18">
        <f>CHOOSE($A$1,ED!I59,'H10'!I59,AirDose!I59)</f>
        <v>0</v>
      </c>
      <c r="J59" s="18">
        <f>CHOOSE($A$1,ED!J59,'H10'!J59,AirDose!J59)</f>
        <v>0</v>
      </c>
      <c r="K59" s="18">
        <f>CHOOSE($A$1,ED!K59,'H10'!K59,AirDose!K59)</f>
        <v>0</v>
      </c>
      <c r="L59" s="18">
        <f>CHOOSE($A$1,ED!L59,'H10'!L59,AirDose!L59)</f>
        <v>0</v>
      </c>
      <c r="M59" s="18">
        <f>CHOOSE($A$1,ED!M59,'H10'!M59,AirDose!M59)</f>
        <v>0</v>
      </c>
      <c r="N59" s="18">
        <f>CHOOSE($A$1,ED!N59,'H10'!N59,AirDose!N59)</f>
        <v>0</v>
      </c>
      <c r="O59" s="18">
        <f>CHOOSE($A$1,ED!O59,'H10'!O59,AirDose!O59)</f>
        <v>0</v>
      </c>
      <c r="P59" s="18">
        <f>CHOOSE($A$1,ED!P59,'H10'!P59,AirDose!P59)</f>
        <v>0</v>
      </c>
      <c r="Q59" s="18">
        <f>CHOOSE($A$1,ED!Q59,'H10'!Q59,AirDose!Q59)</f>
        <v>0</v>
      </c>
      <c r="R59" s="18">
        <f>CHOOSE($A$1,ED!R59,'H10'!R59,AirDose!R59)</f>
        <v>0</v>
      </c>
      <c r="S59" s="18">
        <f>CHOOSE($A$1,ED!S59,'H10'!S59,AirDose!S59)</f>
        <v>0</v>
      </c>
      <c r="T59" s="18">
        <f>CHOOSE($A$1,ED!T59,'H10'!T59,AirDose!T59)</f>
        <v>0</v>
      </c>
      <c r="U59" s="18">
        <f>CHOOSE($A$1,ED!U59,'H10'!U59,AirDose!U59)</f>
        <v>0</v>
      </c>
      <c r="V59" s="18">
        <f>CHOOSE($A$1,ED!V59,'H10'!V59,AirDose!V59)</f>
        <v>0</v>
      </c>
      <c r="W59" s="18">
        <f>CHOOSE($A$1,ED!W59,'H10'!W59,AirDose!W59)</f>
        <v>0</v>
      </c>
      <c r="X59" s="18">
        <f>CHOOSE($A$1,ED!X59,'H10'!X59,AirDose!X59)</f>
        <v>0</v>
      </c>
      <c r="Y59" s="18">
        <f>CHOOSE($A$1,ED!Y59,'H10'!Y59,AirDose!Y59)</f>
        <v>0</v>
      </c>
      <c r="Z59" s="18">
        <f>CHOOSE($A$1,ED!Z59,'H10'!Z59,AirDose!Z59)</f>
        <v>0</v>
      </c>
      <c r="AA59" s="18">
        <f>CHOOSE($A$1,ED!AA59,'H10'!AA59,AirDose!AA59)</f>
        <v>0</v>
      </c>
      <c r="AB59" s="18">
        <f>CHOOSE($A$1,ED!AB59,'H10'!AB59,AirDose!AB59)</f>
        <v>0</v>
      </c>
      <c r="AC59" s="18">
        <f>CHOOSE($A$1,ED!AC59,'H10'!AC59,AirDose!AC59)</f>
        <v>0</v>
      </c>
      <c r="AD59" s="18">
        <f>CHOOSE($A$1,ED!AD59,'H10'!AD59,AirDose!AD59)</f>
        <v>0</v>
      </c>
      <c r="AE59" s="18">
        <f>CHOOSE($A$1,ED!AE59,'H10'!AE59,AirDose!AE59)</f>
        <v>0</v>
      </c>
      <c r="AF59" s="18">
        <f>CHOOSE($A$1,ED!AF59,'H10'!AF59,AirDose!AF59)</f>
        <v>0</v>
      </c>
      <c r="AG59" s="18">
        <f>CHOOSE($A$1,ED!AG59,'H10'!AG59,AirDose!AG59)</f>
        <v>85.2</v>
      </c>
      <c r="AH59" s="18">
        <f>CHOOSE($A$1,ED!AH59,'H10'!AH59,AirDose!AH59)</f>
        <v>78.7</v>
      </c>
      <c r="AI59" s="18">
        <f>CHOOSE($A$1,ED!AI59,'H10'!AI59,AirDose!AI59)</f>
        <v>0</v>
      </c>
      <c r="AJ59" s="18">
        <f>CHOOSE($A$1,ED!AJ59,'H10'!AJ59,AirDose!AJ59)</f>
        <v>1.39</v>
      </c>
      <c r="AK59" s="18">
        <f>CHOOSE($A$1,ED!AK59,'H10'!AK59,AirDose!AK59)</f>
        <v>0</v>
      </c>
    </row>
    <row r="60" spans="1:37" x14ac:dyDescent="0.15">
      <c r="A60" s="18"/>
      <c r="B60" s="18">
        <v>5.6607000000000003E-3</v>
      </c>
      <c r="C60" s="18">
        <v>1.2976999999999999E-3</v>
      </c>
      <c r="D60" s="18">
        <f>CHOOSE($A$1,ED!D60,'H10'!D60,AirDose!D60)</f>
        <v>3.7549000000000001</v>
      </c>
      <c r="E60" s="18">
        <f>CHOOSE($A$1,ED!E60,'H10'!E60,AirDose!E60)</f>
        <v>0</v>
      </c>
      <c r="F60" s="18">
        <f>CHOOSE($A$1,ED!F60,'H10'!F60,AirDose!F60)</f>
        <v>0</v>
      </c>
      <c r="G60" s="18">
        <f>CHOOSE($A$1,ED!G60,'H10'!G60,AirDose!G60)</f>
        <v>0</v>
      </c>
      <c r="H60" s="18">
        <f>CHOOSE($A$1,ED!H60,'H10'!H60,AirDose!H60)</f>
        <v>0</v>
      </c>
      <c r="I60" s="18">
        <f>CHOOSE($A$1,ED!I60,'H10'!I60,AirDose!I60)</f>
        <v>0</v>
      </c>
      <c r="J60" s="18">
        <f>CHOOSE($A$1,ED!J60,'H10'!J60,AirDose!J60)</f>
        <v>0</v>
      </c>
      <c r="K60" s="18">
        <f>CHOOSE($A$1,ED!K60,'H10'!K60,AirDose!K60)</f>
        <v>0</v>
      </c>
      <c r="L60" s="18">
        <f>CHOOSE($A$1,ED!L60,'H10'!L60,AirDose!L60)</f>
        <v>0</v>
      </c>
      <c r="M60" s="18">
        <f>CHOOSE($A$1,ED!M60,'H10'!M60,AirDose!M60)</f>
        <v>0</v>
      </c>
      <c r="N60" s="18">
        <f>CHOOSE($A$1,ED!N60,'H10'!N60,AirDose!N60)</f>
        <v>0</v>
      </c>
      <c r="O60" s="18">
        <f>CHOOSE($A$1,ED!O60,'H10'!O60,AirDose!O60)</f>
        <v>0</v>
      </c>
      <c r="P60" s="18">
        <f>CHOOSE($A$1,ED!P60,'H10'!P60,AirDose!P60)</f>
        <v>0</v>
      </c>
      <c r="Q60" s="18">
        <f>CHOOSE($A$1,ED!Q60,'H10'!Q60,AirDose!Q60)</f>
        <v>0</v>
      </c>
      <c r="R60" s="18">
        <f>CHOOSE($A$1,ED!R60,'H10'!R60,AirDose!R60)</f>
        <v>0</v>
      </c>
      <c r="S60" s="18">
        <f>CHOOSE($A$1,ED!S60,'H10'!S60,AirDose!S60)</f>
        <v>0</v>
      </c>
      <c r="T60" s="18">
        <f>CHOOSE($A$1,ED!T60,'H10'!T60,AirDose!T60)</f>
        <v>0</v>
      </c>
      <c r="U60" s="18">
        <f>CHOOSE($A$1,ED!U60,'H10'!U60,AirDose!U60)</f>
        <v>0</v>
      </c>
      <c r="V60" s="18">
        <f>CHOOSE($A$1,ED!V60,'H10'!V60,AirDose!V60)</f>
        <v>0</v>
      </c>
      <c r="W60" s="18">
        <f>CHOOSE($A$1,ED!W60,'H10'!W60,AirDose!W60)</f>
        <v>0</v>
      </c>
      <c r="X60" s="18">
        <f>CHOOSE($A$1,ED!X60,'H10'!X60,AirDose!X60)</f>
        <v>0</v>
      </c>
      <c r="Y60" s="18">
        <f>CHOOSE($A$1,ED!Y60,'H10'!Y60,AirDose!Y60)</f>
        <v>0</v>
      </c>
      <c r="Z60" s="18">
        <f>CHOOSE($A$1,ED!Z60,'H10'!Z60,AirDose!Z60)</f>
        <v>0</v>
      </c>
      <c r="AA60" s="18">
        <f>CHOOSE($A$1,ED!AA60,'H10'!AA60,AirDose!AA60)</f>
        <v>0</v>
      </c>
      <c r="AB60" s="18">
        <f>CHOOSE($A$1,ED!AB60,'H10'!AB60,AirDose!AB60)</f>
        <v>0</v>
      </c>
      <c r="AC60" s="18">
        <f>CHOOSE($A$1,ED!AC60,'H10'!AC60,AirDose!AC60)</f>
        <v>0</v>
      </c>
      <c r="AD60" s="18">
        <f>CHOOSE($A$1,ED!AD60,'H10'!AD60,AirDose!AD60)</f>
        <v>0</v>
      </c>
      <c r="AE60" s="18">
        <f>CHOOSE($A$1,ED!AE60,'H10'!AE60,AirDose!AE60)</f>
        <v>0</v>
      </c>
      <c r="AF60" s="18">
        <f>CHOOSE($A$1,ED!AF60,'H10'!AF60,AirDose!AF60)</f>
        <v>0</v>
      </c>
      <c r="AG60" s="18">
        <f>CHOOSE($A$1,ED!AG60,'H10'!AG60,AirDose!AG60)</f>
        <v>85.2</v>
      </c>
      <c r="AH60" s="18">
        <f>CHOOSE($A$1,ED!AH60,'H10'!AH60,AirDose!AH60)</f>
        <v>78.7</v>
      </c>
      <c r="AI60" s="18">
        <f>CHOOSE($A$1,ED!AI60,'H10'!AI60,AirDose!AI60)</f>
        <v>0</v>
      </c>
      <c r="AJ60" s="18">
        <f>CHOOSE($A$1,ED!AJ60,'H10'!AJ60,AirDose!AJ60)</f>
        <v>1.39</v>
      </c>
      <c r="AK60" s="18">
        <f>CHOOSE($A$1,ED!AK60,'H10'!AK60,AirDose!AK60)</f>
        <v>0</v>
      </c>
    </row>
    <row r="61" spans="1:37" x14ac:dyDescent="0.15">
      <c r="A61" s="18"/>
      <c r="B61" s="18">
        <v>7.1265E-3</v>
      </c>
      <c r="C61" s="18">
        <v>1.6337000000000001E-3</v>
      </c>
      <c r="D61" s="18">
        <f>CHOOSE($A$1,ED!D61,'H10'!D61,AirDose!D61)</f>
        <v>3.931</v>
      </c>
      <c r="E61" s="18">
        <f>CHOOSE($A$1,ED!E61,'H10'!E61,AirDose!E61)</f>
        <v>0</v>
      </c>
      <c r="F61" s="18">
        <f>CHOOSE($A$1,ED!F61,'H10'!F61,AirDose!F61)</f>
        <v>0</v>
      </c>
      <c r="G61" s="18">
        <f>CHOOSE($A$1,ED!G61,'H10'!G61,AirDose!G61)</f>
        <v>0</v>
      </c>
      <c r="H61" s="18">
        <f>CHOOSE($A$1,ED!H61,'H10'!H61,AirDose!H61)</f>
        <v>0</v>
      </c>
      <c r="I61" s="18">
        <f>CHOOSE($A$1,ED!I61,'H10'!I61,AirDose!I61)</f>
        <v>0</v>
      </c>
      <c r="J61" s="18">
        <f>CHOOSE($A$1,ED!J61,'H10'!J61,AirDose!J61)</f>
        <v>0</v>
      </c>
      <c r="K61" s="18">
        <f>CHOOSE($A$1,ED!K61,'H10'!K61,AirDose!K61)</f>
        <v>0</v>
      </c>
      <c r="L61" s="18">
        <f>CHOOSE($A$1,ED!L61,'H10'!L61,AirDose!L61)</f>
        <v>0</v>
      </c>
      <c r="M61" s="18">
        <f>CHOOSE($A$1,ED!M61,'H10'!M61,AirDose!M61)</f>
        <v>0</v>
      </c>
      <c r="N61" s="18">
        <f>CHOOSE($A$1,ED!N61,'H10'!N61,AirDose!N61)</f>
        <v>0</v>
      </c>
      <c r="O61" s="18">
        <f>CHOOSE($A$1,ED!O61,'H10'!O61,AirDose!O61)</f>
        <v>0</v>
      </c>
      <c r="P61" s="18">
        <f>CHOOSE($A$1,ED!P61,'H10'!P61,AirDose!P61)</f>
        <v>0</v>
      </c>
      <c r="Q61" s="18">
        <f>CHOOSE($A$1,ED!Q61,'H10'!Q61,AirDose!Q61)</f>
        <v>0</v>
      </c>
      <c r="R61" s="18">
        <f>CHOOSE($A$1,ED!R61,'H10'!R61,AirDose!R61)</f>
        <v>0</v>
      </c>
      <c r="S61" s="18">
        <f>CHOOSE($A$1,ED!S61,'H10'!S61,AirDose!S61)</f>
        <v>0</v>
      </c>
      <c r="T61" s="18">
        <f>CHOOSE($A$1,ED!T61,'H10'!T61,AirDose!T61)</f>
        <v>0</v>
      </c>
      <c r="U61" s="18">
        <f>CHOOSE($A$1,ED!U61,'H10'!U61,AirDose!U61)</f>
        <v>0</v>
      </c>
      <c r="V61" s="18">
        <f>CHOOSE($A$1,ED!V61,'H10'!V61,AirDose!V61)</f>
        <v>0</v>
      </c>
      <c r="W61" s="18">
        <f>CHOOSE($A$1,ED!W61,'H10'!W61,AirDose!W61)</f>
        <v>0</v>
      </c>
      <c r="X61" s="18">
        <f>CHOOSE($A$1,ED!X61,'H10'!X61,AirDose!X61)</f>
        <v>0</v>
      </c>
      <c r="Y61" s="18">
        <f>CHOOSE($A$1,ED!Y61,'H10'!Y61,AirDose!Y61)</f>
        <v>0</v>
      </c>
      <c r="Z61" s="18">
        <f>CHOOSE($A$1,ED!Z61,'H10'!Z61,AirDose!Z61)</f>
        <v>0</v>
      </c>
      <c r="AA61" s="18">
        <f>CHOOSE($A$1,ED!AA61,'H10'!AA61,AirDose!AA61)</f>
        <v>0</v>
      </c>
      <c r="AB61" s="18">
        <f>CHOOSE($A$1,ED!AB61,'H10'!AB61,AirDose!AB61)</f>
        <v>0</v>
      </c>
      <c r="AC61" s="18">
        <f>CHOOSE($A$1,ED!AC61,'H10'!AC61,AirDose!AC61)</f>
        <v>0</v>
      </c>
      <c r="AD61" s="18">
        <f>CHOOSE($A$1,ED!AD61,'H10'!AD61,AirDose!AD61)</f>
        <v>0</v>
      </c>
      <c r="AE61" s="18">
        <f>CHOOSE($A$1,ED!AE61,'H10'!AE61,AirDose!AE61)</f>
        <v>0</v>
      </c>
      <c r="AF61" s="18">
        <f>CHOOSE($A$1,ED!AF61,'H10'!AF61,AirDose!AF61)</f>
        <v>0</v>
      </c>
      <c r="AG61" s="18">
        <f>CHOOSE($A$1,ED!AG61,'H10'!AG61,AirDose!AG61)</f>
        <v>85.2</v>
      </c>
      <c r="AH61" s="18">
        <f>CHOOSE($A$1,ED!AH61,'H10'!AH61,AirDose!AH61)</f>
        <v>78.7</v>
      </c>
      <c r="AI61" s="18">
        <f>CHOOSE($A$1,ED!AI61,'H10'!AI61,AirDose!AI61)</f>
        <v>0</v>
      </c>
      <c r="AJ61" s="18">
        <f>CHOOSE($A$1,ED!AJ61,'H10'!AJ61,AirDose!AJ61)</f>
        <v>1.39</v>
      </c>
      <c r="AK61" s="18">
        <f>CHOOSE($A$1,ED!AK61,'H10'!AK61,AirDose!AK61)</f>
        <v>0</v>
      </c>
    </row>
    <row r="62" spans="1:37" x14ac:dyDescent="0.15">
      <c r="A62" s="18"/>
      <c r="B62" s="18">
        <v>8.9717000000000009E-3</v>
      </c>
      <c r="C62" s="18">
        <v>2.0566999999999998E-3</v>
      </c>
      <c r="D62" s="18">
        <f>CHOOSE($A$1,ED!D62,'H10'!D62,AirDose!D62)</f>
        <v>4.1070000000000002</v>
      </c>
      <c r="E62" s="18">
        <f>CHOOSE($A$1,ED!E62,'H10'!E62,AirDose!E62)</f>
        <v>0</v>
      </c>
      <c r="F62" s="18">
        <f>CHOOSE($A$1,ED!F62,'H10'!F62,AirDose!F62)</f>
        <v>0</v>
      </c>
      <c r="G62" s="18">
        <f>CHOOSE($A$1,ED!G62,'H10'!G62,AirDose!G62)</f>
        <v>0</v>
      </c>
      <c r="H62" s="18">
        <f>CHOOSE($A$1,ED!H62,'H10'!H62,AirDose!H62)</f>
        <v>0</v>
      </c>
      <c r="I62" s="18">
        <f>CHOOSE($A$1,ED!I62,'H10'!I62,AirDose!I62)</f>
        <v>0</v>
      </c>
      <c r="J62" s="18">
        <f>CHOOSE($A$1,ED!J62,'H10'!J62,AirDose!J62)</f>
        <v>0</v>
      </c>
      <c r="K62" s="18">
        <f>CHOOSE($A$1,ED!K62,'H10'!K62,AirDose!K62)</f>
        <v>0</v>
      </c>
      <c r="L62" s="18">
        <f>CHOOSE($A$1,ED!L62,'H10'!L62,AirDose!L62)</f>
        <v>0</v>
      </c>
      <c r="M62" s="18">
        <f>CHOOSE($A$1,ED!M62,'H10'!M62,AirDose!M62)</f>
        <v>0</v>
      </c>
      <c r="N62" s="18">
        <f>CHOOSE($A$1,ED!N62,'H10'!N62,AirDose!N62)</f>
        <v>0</v>
      </c>
      <c r="O62" s="18">
        <f>CHOOSE($A$1,ED!O62,'H10'!O62,AirDose!O62)</f>
        <v>0</v>
      </c>
      <c r="P62" s="18">
        <f>CHOOSE($A$1,ED!P62,'H10'!P62,AirDose!P62)</f>
        <v>0</v>
      </c>
      <c r="Q62" s="18">
        <f>CHOOSE($A$1,ED!Q62,'H10'!Q62,AirDose!Q62)</f>
        <v>0</v>
      </c>
      <c r="R62" s="18">
        <f>CHOOSE($A$1,ED!R62,'H10'!R62,AirDose!R62)</f>
        <v>0</v>
      </c>
      <c r="S62" s="18">
        <f>CHOOSE($A$1,ED!S62,'H10'!S62,AirDose!S62)</f>
        <v>0</v>
      </c>
      <c r="T62" s="18">
        <f>CHOOSE($A$1,ED!T62,'H10'!T62,AirDose!T62)</f>
        <v>0</v>
      </c>
      <c r="U62" s="18">
        <f>CHOOSE($A$1,ED!U62,'H10'!U62,AirDose!U62)</f>
        <v>0</v>
      </c>
      <c r="V62" s="18">
        <f>CHOOSE($A$1,ED!V62,'H10'!V62,AirDose!V62)</f>
        <v>0</v>
      </c>
      <c r="W62" s="18">
        <f>CHOOSE($A$1,ED!W62,'H10'!W62,AirDose!W62)</f>
        <v>0</v>
      </c>
      <c r="X62" s="18">
        <f>CHOOSE($A$1,ED!X62,'H10'!X62,AirDose!X62)</f>
        <v>0</v>
      </c>
      <c r="Y62" s="18">
        <f>CHOOSE($A$1,ED!Y62,'H10'!Y62,AirDose!Y62)</f>
        <v>0</v>
      </c>
      <c r="Z62" s="18">
        <f>CHOOSE($A$1,ED!Z62,'H10'!Z62,AirDose!Z62)</f>
        <v>0</v>
      </c>
      <c r="AA62" s="18">
        <f>CHOOSE($A$1,ED!AA62,'H10'!AA62,AirDose!AA62)</f>
        <v>0</v>
      </c>
      <c r="AB62" s="18">
        <f>CHOOSE($A$1,ED!AB62,'H10'!AB62,AirDose!AB62)</f>
        <v>0</v>
      </c>
      <c r="AC62" s="18">
        <f>CHOOSE($A$1,ED!AC62,'H10'!AC62,AirDose!AC62)</f>
        <v>0</v>
      </c>
      <c r="AD62" s="18">
        <f>CHOOSE($A$1,ED!AD62,'H10'!AD62,AirDose!AD62)</f>
        <v>0</v>
      </c>
      <c r="AE62" s="18">
        <f>CHOOSE($A$1,ED!AE62,'H10'!AE62,AirDose!AE62)</f>
        <v>0</v>
      </c>
      <c r="AF62" s="18">
        <f>CHOOSE($A$1,ED!AF62,'H10'!AF62,AirDose!AF62)</f>
        <v>0</v>
      </c>
      <c r="AG62" s="18">
        <f>CHOOSE($A$1,ED!AG62,'H10'!AG62,AirDose!AG62)</f>
        <v>85.2</v>
      </c>
      <c r="AH62" s="18">
        <f>CHOOSE($A$1,ED!AH62,'H10'!AH62,AirDose!AH62)</f>
        <v>78.7</v>
      </c>
      <c r="AI62" s="18">
        <f>CHOOSE($A$1,ED!AI62,'H10'!AI62,AirDose!AI62)</f>
        <v>0</v>
      </c>
      <c r="AJ62" s="18">
        <f>CHOOSE($A$1,ED!AJ62,'H10'!AJ62,AirDose!AJ62)</f>
        <v>1.39</v>
      </c>
      <c r="AK62" s="18">
        <f>CHOOSE($A$1,ED!AK62,'H10'!AK62,AirDose!AK62)</f>
        <v>0</v>
      </c>
    </row>
    <row r="63" spans="1:37" x14ac:dyDescent="0.15">
      <c r="A63" s="18"/>
      <c r="B63" s="18">
        <v>1.1294E-2</v>
      </c>
      <c r="C63" s="18">
        <v>2.5893000000000001E-3</v>
      </c>
      <c r="D63" s="18">
        <f>CHOOSE($A$1,ED!D63,'H10'!D63,AirDose!D63)</f>
        <v>4.4394</v>
      </c>
      <c r="E63" s="18">
        <f>CHOOSE($A$1,ED!E63,'H10'!E63,AirDose!E63)</f>
        <v>3.9757000000000001E-2</v>
      </c>
      <c r="F63" s="18">
        <f>CHOOSE($A$1,ED!F63,'H10'!F63,AirDose!F63)</f>
        <v>1.5925</v>
      </c>
      <c r="G63" s="18">
        <f>CHOOSE($A$1,ED!G63,'H10'!G63,AirDose!G63)</f>
        <v>2.7784</v>
      </c>
      <c r="H63" s="18">
        <f>CHOOSE($A$1,ED!H63,'H10'!H63,AirDose!H63)</f>
        <v>3.5916999999999999</v>
      </c>
      <c r="I63" s="18">
        <f>CHOOSE($A$1,ED!I63,'H10'!I63,AirDose!I63)</f>
        <v>4.3822999999999999</v>
      </c>
      <c r="J63" s="18">
        <f>CHOOSE($A$1,ED!J63,'H10'!J63,AirDose!J63)</f>
        <v>4.7888999999999999</v>
      </c>
      <c r="K63" s="18">
        <f>CHOOSE($A$1,ED!K63,'H10'!K63,AirDose!K63)</f>
        <v>5.5795000000000003</v>
      </c>
      <c r="L63" s="18">
        <f>CHOOSE($A$1,ED!L63,'H10'!L63,AirDose!L63)</f>
        <v>6.3700999999999999</v>
      </c>
      <c r="M63" s="18">
        <f>CHOOSE($A$1,ED!M63,'H10'!M63,AirDose!M63)</f>
        <v>7.5673000000000004</v>
      </c>
      <c r="N63" s="18">
        <f>CHOOSE($A$1,ED!N63,'H10'!N63,AirDose!N63)</f>
        <v>7.9512999999999998</v>
      </c>
      <c r="O63" s="18">
        <f>CHOOSE($A$1,ED!O63,'H10'!O63,AirDose!O63)</f>
        <v>9.1485000000000003</v>
      </c>
      <c r="P63" s="18">
        <f>CHOOSE($A$1,ED!P63,'H10'!P63,AirDose!P63)</f>
        <v>9.5550999999999995</v>
      </c>
      <c r="Q63" s="18">
        <f>CHOOSE($A$1,ED!Q63,'H10'!Q63,AirDose!Q63)</f>
        <v>10.752000000000001</v>
      </c>
      <c r="R63" s="18">
        <f>CHOOSE($A$1,ED!R63,'H10'!R63,AirDose!R63)</f>
        <v>11.159000000000001</v>
      </c>
      <c r="S63" s="18">
        <f>CHOOSE($A$1,ED!S63,'H10'!S63,AirDose!S63)</f>
        <v>12.356</v>
      </c>
      <c r="T63" s="18">
        <f>CHOOSE($A$1,ED!T63,'H10'!T63,AirDose!T63)</f>
        <v>12.74</v>
      </c>
      <c r="U63" s="18">
        <f>CHOOSE($A$1,ED!U63,'H10'!U63,AirDose!U63)</f>
        <v>13.936999999999999</v>
      </c>
      <c r="V63" s="18">
        <f>CHOOSE($A$1,ED!V63,'H10'!V63,AirDose!V63)</f>
        <v>15.925000000000001</v>
      </c>
      <c r="W63" s="18">
        <f>CHOOSE($A$1,ED!W63,'H10'!W63,AirDose!W63)</f>
        <v>15.541</v>
      </c>
      <c r="X63" s="18">
        <f>CHOOSE($A$1,ED!X63,'H10'!X63,AirDose!X63)</f>
        <v>15.925000000000001</v>
      </c>
      <c r="Y63" s="18">
        <f>CHOOSE($A$1,ED!Y63,'H10'!Y63,AirDose!Y63)</f>
        <v>17.913</v>
      </c>
      <c r="Z63" s="18">
        <f>CHOOSE($A$1,ED!Z63,'H10'!Z63,AirDose!Z63)</f>
        <v>19.088000000000001</v>
      </c>
      <c r="AA63" s="18">
        <f>CHOOSE($A$1,ED!AA63,'H10'!AA63,AirDose!AA63)</f>
        <v>20.329999999999998</v>
      </c>
      <c r="AB63" s="18">
        <f>CHOOSE($A$1,ED!AB63,'H10'!AB63,AirDose!AB63)</f>
        <v>20.692</v>
      </c>
      <c r="AC63" s="18">
        <f>CHOOSE($A$1,ED!AC63,'H10'!AC63,AirDose!AC63)</f>
        <v>21.911000000000001</v>
      </c>
      <c r="AD63" s="18">
        <f>CHOOSE($A$1,ED!AD63,'H10'!AD63,AirDose!AD63)</f>
        <v>22.295000000000002</v>
      </c>
      <c r="AE63" s="18">
        <f>CHOOSE($A$1,ED!AE63,'H10'!AE63,AirDose!AE63)</f>
        <v>23.492999999999999</v>
      </c>
      <c r="AF63" s="18">
        <f>CHOOSE($A$1,ED!AF63,'H10'!AF63,AirDose!AF63)</f>
        <v>23.492999999999999</v>
      </c>
      <c r="AG63" s="18">
        <f>CHOOSE($A$1,ED!AG63,'H10'!AG63,AirDose!AG63)</f>
        <v>85.2</v>
      </c>
      <c r="AH63" s="18">
        <f>CHOOSE($A$1,ED!AH63,'H10'!AH63,AirDose!AH63)</f>
        <v>78.7</v>
      </c>
      <c r="AI63" s="18">
        <f>CHOOSE($A$1,ED!AI63,'H10'!AI63,AirDose!AI63)</f>
        <v>2.1652000000000001E-2</v>
      </c>
      <c r="AJ63" s="18">
        <f>CHOOSE($A$1,ED!AJ63,'H10'!AJ63,AirDose!AJ63)</f>
        <v>1.393</v>
      </c>
      <c r="AK63" s="18">
        <f>CHOOSE($A$1,ED!AK63,'H10'!AK63,AirDose!AK63)</f>
        <v>3.6965999999999999E-2</v>
      </c>
    </row>
    <row r="64" spans="1:37" x14ac:dyDescent="0.15">
      <c r="A64" s="18"/>
      <c r="B64" s="18">
        <v>1.4219000000000001E-2</v>
      </c>
      <c r="C64" s="18">
        <v>3.2596999999999999E-3</v>
      </c>
      <c r="D64" s="18">
        <f>CHOOSE($A$1,ED!D64,'H10'!D64,AirDose!D64)</f>
        <v>4.9111000000000002</v>
      </c>
      <c r="E64" s="18">
        <f>CHOOSE($A$1,ED!E64,'H10'!E64,AirDose!E64)</f>
        <v>5.0050999999999998E-2</v>
      </c>
      <c r="F64" s="18">
        <f>CHOOSE($A$1,ED!F64,'H10'!F64,AirDose!F64)</f>
        <v>2.0049000000000001</v>
      </c>
      <c r="G64" s="18">
        <f>CHOOSE($A$1,ED!G64,'H10'!G64,AirDose!G64)</f>
        <v>3.4979</v>
      </c>
      <c r="H64" s="18">
        <f>CHOOSE($A$1,ED!H64,'H10'!H64,AirDose!H64)</f>
        <v>4.5216000000000003</v>
      </c>
      <c r="I64" s="18">
        <f>CHOOSE($A$1,ED!I64,'H10'!I64,AirDose!I64)</f>
        <v>5.5170000000000003</v>
      </c>
      <c r="J64" s="18">
        <f>CHOOSE($A$1,ED!J64,'H10'!J64,AirDose!J64)</f>
        <v>6.0289000000000001</v>
      </c>
      <c r="K64" s="18">
        <f>CHOOSE($A$1,ED!K64,'H10'!K64,AirDose!K64)</f>
        <v>7.0242000000000004</v>
      </c>
      <c r="L64" s="18">
        <f>CHOOSE($A$1,ED!L64,'H10'!L64,AirDose!L64)</f>
        <v>8.0195000000000007</v>
      </c>
      <c r="M64" s="18">
        <f>CHOOSE($A$1,ED!M64,'H10'!M64,AirDose!M64)</f>
        <v>9.5266999999999999</v>
      </c>
      <c r="N64" s="18">
        <f>CHOOSE($A$1,ED!N64,'H10'!N64,AirDose!N64)</f>
        <v>10.01</v>
      </c>
      <c r="O64" s="18">
        <f>CHOOSE($A$1,ED!O64,'H10'!O64,AirDose!O64)</f>
        <v>11.516999999999999</v>
      </c>
      <c r="P64" s="18">
        <f>CHOOSE($A$1,ED!P64,'H10'!P64,AirDose!P64)</f>
        <v>12.029</v>
      </c>
      <c r="Q64" s="18">
        <f>CHOOSE($A$1,ED!Q64,'H10'!Q64,AirDose!Q64)</f>
        <v>13.536</v>
      </c>
      <c r="R64" s="18">
        <f>CHOOSE($A$1,ED!R64,'H10'!R64,AirDose!R64)</f>
        <v>14.048</v>
      </c>
      <c r="S64" s="18">
        <f>CHOOSE($A$1,ED!S64,'H10'!S64,AirDose!S64)</f>
        <v>15.555999999999999</v>
      </c>
      <c r="T64" s="18">
        <f>CHOOSE($A$1,ED!T64,'H10'!T64,AirDose!T64)</f>
        <v>16.039000000000001</v>
      </c>
      <c r="U64" s="18">
        <f>CHOOSE($A$1,ED!U64,'H10'!U64,AirDose!U64)</f>
        <v>17.545999999999999</v>
      </c>
      <c r="V64" s="18">
        <f>CHOOSE($A$1,ED!V64,'H10'!V64,AirDose!V64)</f>
        <v>20.048999999999999</v>
      </c>
      <c r="W64" s="18">
        <f>CHOOSE($A$1,ED!W64,'H10'!W64,AirDose!W64)</f>
        <v>19.565000000000001</v>
      </c>
      <c r="X64" s="18">
        <f>CHOOSE($A$1,ED!X64,'H10'!X64,AirDose!X64)</f>
        <v>20.048999999999999</v>
      </c>
      <c r="Y64" s="18">
        <f>CHOOSE($A$1,ED!Y64,'H10'!Y64,AirDose!Y64)</f>
        <v>22.550999999999998</v>
      </c>
      <c r="Z64" s="18">
        <f>CHOOSE($A$1,ED!Z64,'H10'!Z64,AirDose!Z64)</f>
        <v>24.03</v>
      </c>
      <c r="AA64" s="18">
        <f>CHOOSE($A$1,ED!AA64,'H10'!AA64,AirDose!AA64)</f>
        <v>25.594000000000001</v>
      </c>
      <c r="AB64" s="18">
        <f>CHOOSE($A$1,ED!AB64,'H10'!AB64,AirDose!AB64)</f>
        <v>26.048999999999999</v>
      </c>
      <c r="AC64" s="18">
        <f>CHOOSE($A$1,ED!AC64,'H10'!AC64,AirDose!AC64)</f>
        <v>27.585000000000001</v>
      </c>
      <c r="AD64" s="18">
        <f>CHOOSE($A$1,ED!AD64,'H10'!AD64,AirDose!AD64)</f>
        <v>28.068000000000001</v>
      </c>
      <c r="AE64" s="18">
        <f>CHOOSE($A$1,ED!AE64,'H10'!AE64,AirDose!AE64)</f>
        <v>29.576000000000001</v>
      </c>
      <c r="AF64" s="18">
        <f>CHOOSE($A$1,ED!AF64,'H10'!AF64,AirDose!AF64)</f>
        <v>29.576000000000001</v>
      </c>
      <c r="AG64" s="18">
        <f>CHOOSE($A$1,ED!AG64,'H10'!AG64,AirDose!AG64)</f>
        <v>85.2</v>
      </c>
      <c r="AH64" s="18">
        <f>CHOOSE($A$1,ED!AH64,'H10'!AH64,AirDose!AH64)</f>
        <v>78.7</v>
      </c>
      <c r="AI64" s="18">
        <f>CHOOSE($A$1,ED!AI64,'H10'!AI64,AirDose!AI64)</f>
        <v>2.7047000000000002E-2</v>
      </c>
      <c r="AJ64" s="18">
        <f>CHOOSE($A$1,ED!AJ64,'H10'!AJ64,AirDose!AJ64)</f>
        <v>1.3987000000000001</v>
      </c>
      <c r="AK64" s="18">
        <f>CHOOSE($A$1,ED!AK64,'H10'!AK64,AirDose!AK64)</f>
        <v>5.2413000000000001E-2</v>
      </c>
    </row>
    <row r="65" spans="1:37" x14ac:dyDescent="0.15">
      <c r="A65" s="18"/>
      <c r="B65" s="18">
        <v>1.7901E-2</v>
      </c>
      <c r="C65" s="18">
        <v>4.1037000000000001E-3</v>
      </c>
      <c r="D65" s="18">
        <f>CHOOSE($A$1,ED!D65,'H10'!D65,AirDose!D65)</f>
        <v>5.3829000000000002</v>
      </c>
      <c r="E65" s="18">
        <f>CHOOSE($A$1,ED!E65,'H10'!E65,AirDose!E65)</f>
        <v>6.3011999999999999E-2</v>
      </c>
      <c r="F65" s="18">
        <f>CHOOSE($A$1,ED!F65,'H10'!F65,AirDose!F65)</f>
        <v>2.524</v>
      </c>
      <c r="G65" s="18">
        <f>CHOOSE($A$1,ED!G65,'H10'!G65,AirDose!G65)</f>
        <v>4.4036</v>
      </c>
      <c r="H65" s="18">
        <f>CHOOSE($A$1,ED!H65,'H10'!H65,AirDose!H65)</f>
        <v>5.6924999999999999</v>
      </c>
      <c r="I65" s="18">
        <f>CHOOSE($A$1,ED!I65,'H10'!I65,AirDose!I65)</f>
        <v>6.9455999999999998</v>
      </c>
      <c r="J65" s="18">
        <f>CHOOSE($A$1,ED!J65,'H10'!J65,AirDose!J65)</f>
        <v>7.59</v>
      </c>
      <c r="K65" s="18">
        <f>CHOOSE($A$1,ED!K65,'H10'!K65,AirDose!K65)</f>
        <v>8.8430999999999997</v>
      </c>
      <c r="L65" s="18">
        <f>CHOOSE($A$1,ED!L65,'H10'!L65,AirDose!L65)</f>
        <v>10.096</v>
      </c>
      <c r="M65" s="18">
        <f>CHOOSE($A$1,ED!M65,'H10'!M65,AirDose!M65)</f>
        <v>11.994</v>
      </c>
      <c r="N65" s="18">
        <f>CHOOSE($A$1,ED!N65,'H10'!N65,AirDose!N65)</f>
        <v>12.602</v>
      </c>
      <c r="O65" s="18">
        <f>CHOOSE($A$1,ED!O65,'H10'!O65,AirDose!O65)</f>
        <v>14.5</v>
      </c>
      <c r="P65" s="18">
        <f>CHOOSE($A$1,ED!P65,'H10'!P65,AirDose!P65)</f>
        <v>15.144</v>
      </c>
      <c r="Q65" s="18">
        <f>CHOOSE($A$1,ED!Q65,'H10'!Q65,AirDose!Q65)</f>
        <v>17.042000000000002</v>
      </c>
      <c r="R65" s="18">
        <f>CHOOSE($A$1,ED!R65,'H10'!R65,AirDose!R65)</f>
        <v>17.686</v>
      </c>
      <c r="S65" s="18">
        <f>CHOOSE($A$1,ED!S65,'H10'!S65,AirDose!S65)</f>
        <v>19.584</v>
      </c>
      <c r="T65" s="18">
        <f>CHOOSE($A$1,ED!T65,'H10'!T65,AirDose!T65)</f>
        <v>20.192</v>
      </c>
      <c r="U65" s="18">
        <f>CHOOSE($A$1,ED!U65,'H10'!U65,AirDose!U65)</f>
        <v>22.09</v>
      </c>
      <c r="V65" s="18">
        <f>CHOOSE($A$1,ED!V65,'H10'!V65,AirDose!V65)</f>
        <v>25.24</v>
      </c>
      <c r="W65" s="18">
        <f>CHOOSE($A$1,ED!W65,'H10'!W65,AirDose!W65)</f>
        <v>24.632000000000001</v>
      </c>
      <c r="X65" s="18">
        <f>CHOOSE($A$1,ED!X65,'H10'!X65,AirDose!X65)</f>
        <v>25.24</v>
      </c>
      <c r="Y65" s="18">
        <f>CHOOSE($A$1,ED!Y65,'H10'!Y65,AirDose!Y65)</f>
        <v>28.390999999999998</v>
      </c>
      <c r="Z65" s="18">
        <f>CHOOSE($A$1,ED!Z65,'H10'!Z65,AirDose!Z65)</f>
        <v>30.253</v>
      </c>
      <c r="AA65" s="18">
        <f>CHOOSE($A$1,ED!AA65,'H10'!AA65,AirDose!AA65)</f>
        <v>32.222000000000001</v>
      </c>
      <c r="AB65" s="18">
        <f>CHOOSE($A$1,ED!AB65,'H10'!AB65,AirDose!AB65)</f>
        <v>32.795000000000002</v>
      </c>
      <c r="AC65" s="18">
        <f>CHOOSE($A$1,ED!AC65,'H10'!AC65,AirDose!AC65)</f>
        <v>34.728000000000002</v>
      </c>
      <c r="AD65" s="18">
        <f>CHOOSE($A$1,ED!AD65,'H10'!AD65,AirDose!AD65)</f>
        <v>35.337000000000003</v>
      </c>
      <c r="AE65" s="18">
        <f>CHOOSE($A$1,ED!AE65,'H10'!AE65,AirDose!AE65)</f>
        <v>37.234000000000002</v>
      </c>
      <c r="AF65" s="18">
        <f>CHOOSE($A$1,ED!AF65,'H10'!AF65,AirDose!AF65)</f>
        <v>37.234000000000002</v>
      </c>
      <c r="AG65" s="18">
        <f>CHOOSE($A$1,ED!AG65,'H10'!AG65,AirDose!AG65)</f>
        <v>85.2</v>
      </c>
      <c r="AH65" s="18">
        <f>CHOOSE($A$1,ED!AH65,'H10'!AH65,AirDose!AH65)</f>
        <v>78.7</v>
      </c>
      <c r="AI65" s="18">
        <f>CHOOSE($A$1,ED!AI65,'H10'!AI65,AirDose!AI65)</f>
        <v>3.4077000000000003E-2</v>
      </c>
      <c r="AJ65" s="18">
        <f>CHOOSE($A$1,ED!AJ65,'H10'!AJ65,AirDose!AJ65)</f>
        <v>1.4060999999999999</v>
      </c>
      <c r="AK65" s="18">
        <f>CHOOSE($A$1,ED!AK65,'H10'!AK65,AirDose!AK65)</f>
        <v>7.1487999999999996E-2</v>
      </c>
    </row>
    <row r="66" spans="1:37" x14ac:dyDescent="0.15">
      <c r="A66" s="18"/>
      <c r="B66" s="18">
        <v>2.2536E-2</v>
      </c>
      <c r="C66" s="18">
        <v>5.1663000000000004E-3</v>
      </c>
      <c r="D66" s="18">
        <f>CHOOSE($A$1,ED!D66,'H10'!D66,AirDose!D66)</f>
        <v>6.0723000000000003</v>
      </c>
      <c r="E66" s="18">
        <f>CHOOSE($A$1,ED!E66,'H10'!E66,AirDose!E66)</f>
        <v>7.9326999999999995E-2</v>
      </c>
      <c r="F66" s="18">
        <f>CHOOSE($A$1,ED!F66,'H10'!F66,AirDose!F66)</f>
        <v>3.1776</v>
      </c>
      <c r="G66" s="18">
        <f>CHOOSE($A$1,ED!G66,'H10'!G66,AirDose!G66)</f>
        <v>5.5438999999999998</v>
      </c>
      <c r="H66" s="18">
        <f>CHOOSE($A$1,ED!H66,'H10'!H66,AirDose!H66)</f>
        <v>7.1664000000000003</v>
      </c>
      <c r="I66" s="18">
        <f>CHOOSE($A$1,ED!I66,'H10'!I66,AirDose!I66)</f>
        <v>8.7439999999999998</v>
      </c>
      <c r="J66" s="18">
        <f>CHOOSE($A$1,ED!J66,'H10'!J66,AirDose!J66)</f>
        <v>9.5553000000000008</v>
      </c>
      <c r="K66" s="18">
        <f>CHOOSE($A$1,ED!K66,'H10'!K66,AirDose!K66)</f>
        <v>11.132999999999999</v>
      </c>
      <c r="L66" s="18">
        <f>CHOOSE($A$1,ED!L66,'H10'!L66,AirDose!L66)</f>
        <v>12.71</v>
      </c>
      <c r="M66" s="18">
        <f>CHOOSE($A$1,ED!M66,'H10'!M66,AirDose!M66)</f>
        <v>15.099</v>
      </c>
      <c r="N66" s="18">
        <f>CHOOSE($A$1,ED!N66,'H10'!N66,AirDose!N66)</f>
        <v>15.865</v>
      </c>
      <c r="O66" s="18">
        <f>CHOOSE($A$1,ED!O66,'H10'!O66,AirDose!O66)</f>
        <v>18.254000000000001</v>
      </c>
      <c r="P66" s="18">
        <f>CHOOSE($A$1,ED!P66,'H10'!P66,AirDose!P66)</f>
        <v>19.065000000000001</v>
      </c>
      <c r="Q66" s="18">
        <f>CHOOSE($A$1,ED!Q66,'H10'!Q66,AirDose!Q66)</f>
        <v>21.454000000000001</v>
      </c>
      <c r="R66" s="18">
        <f>CHOOSE($A$1,ED!R66,'H10'!R66,AirDose!R66)</f>
        <v>22.265999999999998</v>
      </c>
      <c r="S66" s="18">
        <f>CHOOSE($A$1,ED!S66,'H10'!S66,AirDose!S66)</f>
        <v>24.654</v>
      </c>
      <c r="T66" s="18">
        <f>CHOOSE($A$1,ED!T66,'H10'!T66,AirDose!T66)</f>
        <v>25.420999999999999</v>
      </c>
      <c r="U66" s="18">
        <f>CHOOSE($A$1,ED!U66,'H10'!U66,AirDose!U66)</f>
        <v>27.809000000000001</v>
      </c>
      <c r="V66" s="18">
        <f>CHOOSE($A$1,ED!V66,'H10'!V66,AirDose!V66)</f>
        <v>31.776</v>
      </c>
      <c r="W66" s="18">
        <f>CHOOSE($A$1,ED!W66,'H10'!W66,AirDose!W66)</f>
        <v>31.01</v>
      </c>
      <c r="X66" s="18">
        <f>CHOOSE($A$1,ED!X66,'H10'!X66,AirDose!X66)</f>
        <v>31.776</v>
      </c>
      <c r="Y66" s="18">
        <f>CHOOSE($A$1,ED!Y66,'H10'!Y66,AirDose!Y66)</f>
        <v>35.741999999999997</v>
      </c>
      <c r="Z66" s="18">
        <f>CHOOSE($A$1,ED!Z66,'H10'!Z66,AirDose!Z66)</f>
        <v>38.085999999999999</v>
      </c>
      <c r="AA66" s="18">
        <f>CHOOSE($A$1,ED!AA66,'H10'!AA66,AirDose!AA66)</f>
        <v>40.564999999999998</v>
      </c>
      <c r="AB66" s="18">
        <f>CHOOSE($A$1,ED!AB66,'H10'!AB66,AirDose!AB66)</f>
        <v>41.286000000000001</v>
      </c>
      <c r="AC66" s="18">
        <f>CHOOSE($A$1,ED!AC66,'H10'!AC66,AirDose!AC66)</f>
        <v>43.72</v>
      </c>
      <c r="AD66" s="18">
        <f>CHOOSE($A$1,ED!AD66,'H10'!AD66,AirDose!AD66)</f>
        <v>44.485999999999997</v>
      </c>
      <c r="AE66" s="18">
        <f>CHOOSE($A$1,ED!AE66,'H10'!AE66,AirDose!AE66)</f>
        <v>46.875</v>
      </c>
      <c r="AF66" s="18">
        <f>CHOOSE($A$1,ED!AF66,'H10'!AF66,AirDose!AF66)</f>
        <v>46.875</v>
      </c>
      <c r="AG66" s="18">
        <f>CHOOSE($A$1,ED!AG66,'H10'!AG66,AirDose!AG66)</f>
        <v>85.2</v>
      </c>
      <c r="AH66" s="18">
        <f>CHOOSE($A$1,ED!AH66,'H10'!AH66,AirDose!AH66)</f>
        <v>78.7</v>
      </c>
      <c r="AI66" s="18">
        <f>CHOOSE($A$1,ED!AI66,'H10'!AI66,AirDose!AI66)</f>
        <v>4.3293999999999999E-2</v>
      </c>
      <c r="AJ66" s="18">
        <f>CHOOSE($A$1,ED!AJ66,'H10'!AJ66,AirDose!AJ66)</f>
        <v>1.4158999999999999</v>
      </c>
      <c r="AK66" s="18">
        <f>CHOOSE($A$1,ED!AK66,'H10'!AK66,AirDose!AK66)</f>
        <v>9.4685000000000005E-2</v>
      </c>
    </row>
    <row r="67" spans="1:37" x14ac:dyDescent="0.15">
      <c r="A67" s="18"/>
      <c r="B67" s="18">
        <v>2.8371E-2</v>
      </c>
      <c r="C67" s="18">
        <v>6.5039E-3</v>
      </c>
      <c r="D67" s="18">
        <f>CHOOSE($A$1,ED!D67,'H10'!D67,AirDose!D67)</f>
        <v>6.9638</v>
      </c>
      <c r="E67" s="18">
        <f>CHOOSE($A$1,ED!E67,'H10'!E67,AirDose!E67)</f>
        <v>9.9865999999999996E-2</v>
      </c>
      <c r="F67" s="18">
        <f>CHOOSE($A$1,ED!F67,'H10'!F67,AirDose!F67)</f>
        <v>4.0003000000000002</v>
      </c>
      <c r="G67" s="18">
        <f>CHOOSE($A$1,ED!G67,'H10'!G67,AirDose!G67)</f>
        <v>6.9793000000000003</v>
      </c>
      <c r="H67" s="18">
        <f>CHOOSE($A$1,ED!H67,'H10'!H67,AirDose!H67)</f>
        <v>9.0220000000000002</v>
      </c>
      <c r="I67" s="18">
        <f>CHOOSE($A$1,ED!I67,'H10'!I67,AirDose!I67)</f>
        <v>11.007999999999999</v>
      </c>
      <c r="J67" s="18">
        <f>CHOOSE($A$1,ED!J67,'H10'!J67,AirDose!J67)</f>
        <v>12.029</v>
      </c>
      <c r="K67" s="18">
        <f>CHOOSE($A$1,ED!K67,'H10'!K67,AirDose!K67)</f>
        <v>14.015000000000001</v>
      </c>
      <c r="L67" s="18">
        <f>CHOOSE($A$1,ED!L67,'H10'!L67,AirDose!L67)</f>
        <v>16.001000000000001</v>
      </c>
      <c r="M67" s="18">
        <f>CHOOSE($A$1,ED!M67,'H10'!M67,AirDose!M67)</f>
        <v>19.009</v>
      </c>
      <c r="N67" s="18">
        <f>CHOOSE($A$1,ED!N67,'H10'!N67,AirDose!N67)</f>
        <v>19.972999999999999</v>
      </c>
      <c r="O67" s="18">
        <f>CHOOSE($A$1,ED!O67,'H10'!O67,AirDose!O67)</f>
        <v>22.981000000000002</v>
      </c>
      <c r="P67" s="18">
        <f>CHOOSE($A$1,ED!P67,'H10'!P67,AirDose!P67)</f>
        <v>24.001999999999999</v>
      </c>
      <c r="Q67" s="18">
        <f>CHOOSE($A$1,ED!Q67,'H10'!Q67,AirDose!Q67)</f>
        <v>27.009</v>
      </c>
      <c r="R67" s="18">
        <f>CHOOSE($A$1,ED!R67,'H10'!R67,AirDose!R67)</f>
        <v>28.030999999999999</v>
      </c>
      <c r="S67" s="18">
        <f>CHOOSE($A$1,ED!S67,'H10'!S67,AirDose!S67)</f>
        <v>31.038</v>
      </c>
      <c r="T67" s="18">
        <f>CHOOSE($A$1,ED!T67,'H10'!T67,AirDose!T67)</f>
        <v>32.002000000000002</v>
      </c>
      <c r="U67" s="18">
        <f>CHOOSE($A$1,ED!U67,'H10'!U67,AirDose!U67)</f>
        <v>35.01</v>
      </c>
      <c r="V67" s="18">
        <f>CHOOSE($A$1,ED!V67,'H10'!V67,AirDose!V67)</f>
        <v>40.003</v>
      </c>
      <c r="W67" s="18">
        <f>CHOOSE($A$1,ED!W67,'H10'!W67,AirDose!W67)</f>
        <v>39.037999999999997</v>
      </c>
      <c r="X67" s="18">
        <f>CHOOSE($A$1,ED!X67,'H10'!X67,AirDose!X67)</f>
        <v>40.003</v>
      </c>
      <c r="Y67" s="18">
        <f>CHOOSE($A$1,ED!Y67,'H10'!Y67,AirDose!Y67)</f>
        <v>44.996000000000002</v>
      </c>
      <c r="Z67" s="18">
        <f>CHOOSE($A$1,ED!Z67,'H10'!Z67,AirDose!Z67)</f>
        <v>47.947000000000003</v>
      </c>
      <c r="AA67" s="18">
        <f>CHOOSE($A$1,ED!AA67,'H10'!AA67,AirDose!AA67)</f>
        <v>51.067999999999998</v>
      </c>
      <c r="AB67" s="18">
        <f>CHOOSE($A$1,ED!AB67,'H10'!AB67,AirDose!AB67)</f>
        <v>51.975999999999999</v>
      </c>
      <c r="AC67" s="18">
        <f>CHOOSE($A$1,ED!AC67,'H10'!AC67,AirDose!AC67)</f>
        <v>55.04</v>
      </c>
      <c r="AD67" s="18">
        <f>CHOOSE($A$1,ED!AD67,'H10'!AD67,AirDose!AD67)</f>
        <v>56.003999999999998</v>
      </c>
      <c r="AE67" s="18">
        <f>CHOOSE($A$1,ED!AE67,'H10'!AE67,AirDose!AE67)</f>
        <v>59.012</v>
      </c>
      <c r="AF67" s="18">
        <f>CHOOSE($A$1,ED!AF67,'H10'!AF67,AirDose!AF67)</f>
        <v>59.012</v>
      </c>
      <c r="AG67" s="18">
        <f>CHOOSE($A$1,ED!AG67,'H10'!AG67,AirDose!AG67)</f>
        <v>85.2</v>
      </c>
      <c r="AH67" s="18">
        <f>CHOOSE($A$1,ED!AH67,'H10'!AH67,AirDose!AH67)</f>
        <v>78.7</v>
      </c>
      <c r="AI67" s="18">
        <f>CHOOSE($A$1,ED!AI67,'H10'!AI67,AirDose!AI67)</f>
        <v>5.4084E-2</v>
      </c>
      <c r="AJ67" s="18">
        <f>CHOOSE($A$1,ED!AJ67,'H10'!AJ67,AirDose!AJ67)</f>
        <v>1.4272</v>
      </c>
      <c r="AK67" s="18">
        <f>CHOOSE($A$1,ED!AK67,'H10'!AK67,AirDose!AK67)</f>
        <v>0.12069000000000001</v>
      </c>
    </row>
    <row r="68" spans="1:37" x14ac:dyDescent="0.15">
      <c r="A68" s="18"/>
      <c r="B68" s="18">
        <v>3.5716999999999999E-2</v>
      </c>
      <c r="C68" s="18">
        <v>8.1880000000000008E-3</v>
      </c>
      <c r="D68" s="18">
        <f>CHOOSE($A$1,ED!D68,'H10'!D68,AirDose!D68)</f>
        <v>8.2795000000000005</v>
      </c>
      <c r="E68" s="18">
        <f>CHOOSE($A$1,ED!E68,'H10'!E68,AirDose!E68)</f>
        <v>0.12572</v>
      </c>
      <c r="F68" s="18">
        <f>CHOOSE($A$1,ED!F68,'H10'!F68,AirDose!F68)</f>
        <v>5.0361000000000002</v>
      </c>
      <c r="G68" s="18">
        <f>CHOOSE($A$1,ED!G68,'H10'!G68,AirDose!G68)</f>
        <v>8.7864000000000004</v>
      </c>
      <c r="H68" s="18">
        <f>CHOOSE($A$1,ED!H68,'H10'!H68,AirDose!H68)</f>
        <v>11.358000000000001</v>
      </c>
      <c r="I68" s="18">
        <f>CHOOSE($A$1,ED!I68,'H10'!I68,AirDose!I68)</f>
        <v>13.858000000000001</v>
      </c>
      <c r="J68" s="18">
        <f>CHOOSE($A$1,ED!J68,'H10'!J68,AirDose!J68)</f>
        <v>15.144</v>
      </c>
      <c r="K68" s="18">
        <f>CHOOSE($A$1,ED!K68,'H10'!K68,AirDose!K68)</f>
        <v>17.643999999999998</v>
      </c>
      <c r="L68" s="18">
        <f>CHOOSE($A$1,ED!L68,'H10'!L68,AirDose!L68)</f>
        <v>20.143999999999998</v>
      </c>
      <c r="M68" s="18">
        <f>CHOOSE($A$1,ED!M68,'H10'!M68,AirDose!M68)</f>
        <v>23.93</v>
      </c>
      <c r="N68" s="18">
        <f>CHOOSE($A$1,ED!N68,'H10'!N68,AirDose!N68)</f>
        <v>25.145</v>
      </c>
      <c r="O68" s="18">
        <f>CHOOSE($A$1,ED!O68,'H10'!O68,AirDose!O68)</f>
        <v>28.931000000000001</v>
      </c>
      <c r="P68" s="18">
        <f>CHOOSE($A$1,ED!P68,'H10'!P68,AirDose!P68)</f>
        <v>30.216999999999999</v>
      </c>
      <c r="Q68" s="18">
        <f>CHOOSE($A$1,ED!Q68,'H10'!Q68,AirDose!Q68)</f>
        <v>34.003</v>
      </c>
      <c r="R68" s="18">
        <f>CHOOSE($A$1,ED!R68,'H10'!R68,AirDose!R68)</f>
        <v>35.287999999999997</v>
      </c>
      <c r="S68" s="18">
        <f>CHOOSE($A$1,ED!S68,'H10'!S68,AirDose!S68)</f>
        <v>39.073999999999998</v>
      </c>
      <c r="T68" s="18">
        <f>CHOOSE($A$1,ED!T68,'H10'!T68,AirDose!T68)</f>
        <v>40.289000000000001</v>
      </c>
      <c r="U68" s="18">
        <f>CHOOSE($A$1,ED!U68,'H10'!U68,AirDose!U68)</f>
        <v>44.075000000000003</v>
      </c>
      <c r="V68" s="18">
        <f>CHOOSE($A$1,ED!V68,'H10'!V68,AirDose!V68)</f>
        <v>50.360999999999997</v>
      </c>
      <c r="W68" s="18">
        <f>CHOOSE($A$1,ED!W68,'H10'!W68,AirDose!W68)</f>
        <v>49.146999999999998</v>
      </c>
      <c r="X68" s="18">
        <f>CHOOSE($A$1,ED!X68,'H10'!X68,AirDose!X68)</f>
        <v>50.360999999999997</v>
      </c>
      <c r="Y68" s="18">
        <f>CHOOSE($A$1,ED!Y68,'H10'!Y68,AirDose!Y68)</f>
        <v>56.646999999999998</v>
      </c>
      <c r="Z68" s="18">
        <f>CHOOSE($A$1,ED!Z68,'H10'!Z68,AirDose!Z68)</f>
        <v>60.362000000000002</v>
      </c>
      <c r="AA68" s="18">
        <f>CHOOSE($A$1,ED!AA68,'H10'!AA68,AirDose!AA68)</f>
        <v>64.290999999999997</v>
      </c>
      <c r="AB68" s="18">
        <f>CHOOSE($A$1,ED!AB68,'H10'!AB68,AirDose!AB68)</f>
        <v>65.433999999999997</v>
      </c>
      <c r="AC68" s="18">
        <f>CHOOSE($A$1,ED!AC68,'H10'!AC68,AirDose!AC68)</f>
        <v>69.290999999999997</v>
      </c>
      <c r="AD68" s="18">
        <f>CHOOSE($A$1,ED!AD68,'H10'!AD68,AirDose!AD68)</f>
        <v>70.504999999999995</v>
      </c>
      <c r="AE68" s="18">
        <f>CHOOSE($A$1,ED!AE68,'H10'!AE68,AirDose!AE68)</f>
        <v>74.290999999999997</v>
      </c>
      <c r="AF68" s="18">
        <f>CHOOSE($A$1,ED!AF68,'H10'!AF68,AirDose!AF68)</f>
        <v>74.290999999999997</v>
      </c>
      <c r="AG68" s="18">
        <f>CHOOSE($A$1,ED!AG68,'H10'!AG68,AirDose!AG68)</f>
        <v>85.2</v>
      </c>
      <c r="AH68" s="18">
        <f>CHOOSE($A$1,ED!AH68,'H10'!AH68,AirDose!AH68)</f>
        <v>78.7</v>
      </c>
      <c r="AI68" s="18">
        <f>CHOOSE($A$1,ED!AI68,'H10'!AI68,AirDose!AI68)</f>
        <v>6.8280999999999994E-2</v>
      </c>
      <c r="AJ68" s="18">
        <f>CHOOSE($A$1,ED!AJ68,'H10'!AJ68,AirDose!AJ68)</f>
        <v>1.4420999999999999</v>
      </c>
      <c r="AK68" s="18">
        <f>CHOOSE($A$1,ED!AK68,'H10'!AK68,AirDose!AK68)</f>
        <v>0.14580000000000001</v>
      </c>
    </row>
    <row r="69" spans="1:37" x14ac:dyDescent="0.15">
      <c r="A69" s="18"/>
      <c r="B69" s="18">
        <v>4.4964999999999998E-2</v>
      </c>
      <c r="C69" s="18">
        <v>1.0307999999999999E-2</v>
      </c>
      <c r="D69" s="18">
        <f>CHOOSE($A$1,ED!D69,'H10'!D69,AirDose!D69)</f>
        <v>9.7309999999999999</v>
      </c>
      <c r="E69" s="18">
        <f>CHOOSE($A$1,ED!E69,'H10'!E69,AirDose!E69)</f>
        <v>0.15828</v>
      </c>
      <c r="F69" s="18">
        <f>CHOOSE($A$1,ED!F69,'H10'!F69,AirDose!F69)</f>
        <v>6.3400999999999996</v>
      </c>
      <c r="G69" s="18">
        <f>CHOOSE($A$1,ED!G69,'H10'!G69,AirDose!G69)</f>
        <v>11.061</v>
      </c>
      <c r="H69" s="18">
        <f>CHOOSE($A$1,ED!H69,'H10'!H69,AirDose!H69)</f>
        <v>14.298999999999999</v>
      </c>
      <c r="I69" s="18">
        <f>CHOOSE($A$1,ED!I69,'H10'!I69,AirDose!I69)</f>
        <v>17.446000000000002</v>
      </c>
      <c r="J69" s="18">
        <f>CHOOSE($A$1,ED!J69,'H10'!J69,AirDose!J69)</f>
        <v>19.065000000000001</v>
      </c>
      <c r="K69" s="18">
        <f>CHOOSE($A$1,ED!K69,'H10'!K69,AirDose!K69)</f>
        <v>22.213000000000001</v>
      </c>
      <c r="L69" s="18">
        <f>CHOOSE($A$1,ED!L69,'H10'!L69,AirDose!L69)</f>
        <v>25.36</v>
      </c>
      <c r="M69" s="18">
        <f>CHOOSE($A$1,ED!M69,'H10'!M69,AirDose!M69)</f>
        <v>30.126999999999999</v>
      </c>
      <c r="N69" s="18">
        <f>CHOOSE($A$1,ED!N69,'H10'!N69,AirDose!N69)</f>
        <v>31.655000000000001</v>
      </c>
      <c r="O69" s="18">
        <f>CHOOSE($A$1,ED!O69,'H10'!O69,AirDose!O69)</f>
        <v>36.421999999999997</v>
      </c>
      <c r="P69" s="18">
        <f>CHOOSE($A$1,ED!P69,'H10'!P69,AirDose!P69)</f>
        <v>38.04</v>
      </c>
      <c r="Q69" s="18">
        <f>CHOOSE($A$1,ED!Q69,'H10'!Q69,AirDose!Q69)</f>
        <v>42.807000000000002</v>
      </c>
      <c r="R69" s="18">
        <f>CHOOSE($A$1,ED!R69,'H10'!R69,AirDose!R69)</f>
        <v>44.424999999999997</v>
      </c>
      <c r="S69" s="18">
        <f>CHOOSE($A$1,ED!S69,'H10'!S69,AirDose!S69)</f>
        <v>49.192</v>
      </c>
      <c r="T69" s="18">
        <f>CHOOSE($A$1,ED!T69,'H10'!T69,AirDose!T69)</f>
        <v>50.720999999999997</v>
      </c>
      <c r="U69" s="18">
        <f>CHOOSE($A$1,ED!U69,'H10'!U69,AirDose!U69)</f>
        <v>55.487000000000002</v>
      </c>
      <c r="V69" s="18">
        <f>CHOOSE($A$1,ED!V69,'H10'!V69,AirDose!V69)</f>
        <v>63.401000000000003</v>
      </c>
      <c r="W69" s="18">
        <f>CHOOSE($A$1,ED!W69,'H10'!W69,AirDose!W69)</f>
        <v>61.872</v>
      </c>
      <c r="X69" s="18">
        <f>CHOOSE($A$1,ED!X69,'H10'!X69,AirDose!X69)</f>
        <v>63.401000000000003</v>
      </c>
      <c r="Y69" s="18">
        <f>CHOOSE($A$1,ED!Y69,'H10'!Y69,AirDose!Y69)</f>
        <v>71.313999999999993</v>
      </c>
      <c r="Z69" s="18">
        <f>CHOOSE($A$1,ED!Z69,'H10'!Z69,AirDose!Z69)</f>
        <v>75.991</v>
      </c>
      <c r="AA69" s="18">
        <f>CHOOSE($A$1,ED!AA69,'H10'!AA69,AirDose!AA69)</f>
        <v>80.936999999999998</v>
      </c>
      <c r="AB69" s="18">
        <f>CHOOSE($A$1,ED!AB69,'H10'!AB69,AirDose!AB69)</f>
        <v>82.376000000000005</v>
      </c>
      <c r="AC69" s="18">
        <f>CHOOSE($A$1,ED!AC69,'H10'!AC69,AirDose!AC69)</f>
        <v>87.231999999999999</v>
      </c>
      <c r="AD69" s="18">
        <f>CHOOSE($A$1,ED!AD69,'H10'!AD69,AirDose!AD69)</f>
        <v>88.760999999999996</v>
      </c>
      <c r="AE69" s="18">
        <f>CHOOSE($A$1,ED!AE69,'H10'!AE69,AirDose!AE69)</f>
        <v>93.527000000000001</v>
      </c>
      <c r="AF69" s="18">
        <f>CHOOSE($A$1,ED!AF69,'H10'!AF69,AirDose!AF69)</f>
        <v>93.527000000000001</v>
      </c>
      <c r="AG69" s="18">
        <f>CHOOSE($A$1,ED!AG69,'H10'!AG69,AirDose!AG69)</f>
        <v>85.2</v>
      </c>
      <c r="AH69" s="18">
        <f>CHOOSE($A$1,ED!AH69,'H10'!AH69,AirDose!AH69)</f>
        <v>78.7</v>
      </c>
      <c r="AI69" s="18">
        <f>CHOOSE($A$1,ED!AI69,'H10'!AI69,AirDose!AI69)</f>
        <v>8.5763000000000006E-2</v>
      </c>
      <c r="AJ69" s="18">
        <f>CHOOSE($A$1,ED!AJ69,'H10'!AJ69,AirDose!AJ69)</f>
        <v>1.4604999999999999</v>
      </c>
      <c r="AK69" s="18">
        <f>CHOOSE($A$1,ED!AK69,'H10'!AK69,AirDose!AK69)</f>
        <v>0.16954</v>
      </c>
    </row>
    <row r="70" spans="1:37" x14ac:dyDescent="0.15">
      <c r="A70" s="18"/>
      <c r="B70" s="18">
        <v>5.6606999999999998E-2</v>
      </c>
      <c r="C70" s="18">
        <v>1.2977000000000001E-2</v>
      </c>
      <c r="D70" s="18">
        <f>CHOOSE($A$1,ED!D70,'H10'!D70,AirDose!D70)</f>
        <v>11.617000000000001</v>
      </c>
      <c r="E70" s="18">
        <f>CHOOSE($A$1,ED!E70,'H10'!E70,AirDose!E70)</f>
        <v>0.19925999999999999</v>
      </c>
      <c r="F70" s="18">
        <f>CHOOSE($A$1,ED!F70,'H10'!F70,AirDose!F70)</f>
        <v>7.9817</v>
      </c>
      <c r="G70" s="18">
        <f>CHOOSE($A$1,ED!G70,'H10'!G70,AirDose!G70)</f>
        <v>13.925000000000001</v>
      </c>
      <c r="H70" s="18">
        <f>CHOOSE($A$1,ED!H70,'H10'!H70,AirDose!H70)</f>
        <v>18.001000000000001</v>
      </c>
      <c r="I70" s="18">
        <f>CHOOSE($A$1,ED!I70,'H10'!I70,AirDose!I70)</f>
        <v>21.963999999999999</v>
      </c>
      <c r="J70" s="18">
        <f>CHOOSE($A$1,ED!J70,'H10'!J70,AirDose!J70)</f>
        <v>24.001999999999999</v>
      </c>
      <c r="K70" s="18">
        <f>CHOOSE($A$1,ED!K70,'H10'!K70,AirDose!K70)</f>
        <v>27.963999999999999</v>
      </c>
      <c r="L70" s="18">
        <f>CHOOSE($A$1,ED!L70,'H10'!L70,AirDose!L70)</f>
        <v>31.927</v>
      </c>
      <c r="M70" s="18">
        <f>CHOOSE($A$1,ED!M70,'H10'!M70,AirDose!M70)</f>
        <v>37.927</v>
      </c>
      <c r="N70" s="18">
        <f>CHOOSE($A$1,ED!N70,'H10'!N70,AirDose!N70)</f>
        <v>39.851999999999997</v>
      </c>
      <c r="O70" s="18">
        <f>CHOOSE($A$1,ED!O70,'H10'!O70,AirDose!O70)</f>
        <v>45.851999999999997</v>
      </c>
      <c r="P70" s="18">
        <f>CHOOSE($A$1,ED!P70,'H10'!P70,AirDose!P70)</f>
        <v>47.89</v>
      </c>
      <c r="Q70" s="18">
        <f>CHOOSE($A$1,ED!Q70,'H10'!Q70,AirDose!Q70)</f>
        <v>53.89</v>
      </c>
      <c r="R70" s="18">
        <f>CHOOSE($A$1,ED!R70,'H10'!R70,AirDose!R70)</f>
        <v>55.927999999999997</v>
      </c>
      <c r="S70" s="18">
        <f>CHOOSE($A$1,ED!S70,'H10'!S70,AirDose!S70)</f>
        <v>61.929000000000002</v>
      </c>
      <c r="T70" s="18">
        <f>CHOOSE($A$1,ED!T70,'H10'!T70,AirDose!T70)</f>
        <v>63.853000000000002</v>
      </c>
      <c r="U70" s="18">
        <f>CHOOSE($A$1,ED!U70,'H10'!U70,AirDose!U70)</f>
        <v>69.853999999999999</v>
      </c>
      <c r="V70" s="18">
        <f>CHOOSE($A$1,ED!V70,'H10'!V70,AirDose!V70)</f>
        <v>79.816999999999993</v>
      </c>
      <c r="W70" s="18">
        <f>CHOOSE($A$1,ED!W70,'H10'!W70,AirDose!W70)</f>
        <v>77.891999999999996</v>
      </c>
      <c r="X70" s="18">
        <f>CHOOSE($A$1,ED!X70,'H10'!X70,AirDose!X70)</f>
        <v>79.816999999999993</v>
      </c>
      <c r="Y70" s="18">
        <f>CHOOSE($A$1,ED!Y70,'H10'!Y70,AirDose!Y70)</f>
        <v>89.778999999999996</v>
      </c>
      <c r="Z70" s="18">
        <f>CHOOSE($A$1,ED!Z70,'H10'!Z70,AirDose!Z70)</f>
        <v>95.667000000000002</v>
      </c>
      <c r="AA70" s="18">
        <f>CHOOSE($A$1,ED!AA70,'H10'!AA70,AirDose!AA70)</f>
        <v>101.89</v>
      </c>
      <c r="AB70" s="18">
        <f>CHOOSE($A$1,ED!AB70,'H10'!AB70,AirDose!AB70)</f>
        <v>103.7</v>
      </c>
      <c r="AC70" s="18">
        <f>CHOOSE($A$1,ED!AC70,'H10'!AC70,AirDose!AC70)</f>
        <v>109.82</v>
      </c>
      <c r="AD70" s="18">
        <f>CHOOSE($A$1,ED!AD70,'H10'!AD70,AirDose!AD70)</f>
        <v>111.74</v>
      </c>
      <c r="AE70" s="18">
        <f>CHOOSE($A$1,ED!AE70,'H10'!AE70,AirDose!AE70)</f>
        <v>117.74</v>
      </c>
      <c r="AF70" s="18">
        <f>CHOOSE($A$1,ED!AF70,'H10'!AF70,AirDose!AF70)</f>
        <v>117.74</v>
      </c>
      <c r="AG70" s="18">
        <f>CHOOSE($A$1,ED!AG70,'H10'!AG70,AirDose!AG70)</f>
        <v>85.2</v>
      </c>
      <c r="AH70" s="18">
        <f>CHOOSE($A$1,ED!AH70,'H10'!AH70,AirDose!AH70)</f>
        <v>78.7</v>
      </c>
      <c r="AI70" s="18">
        <f>CHOOSE($A$1,ED!AI70,'H10'!AI70,AirDose!AI70)</f>
        <v>0.10786999999999999</v>
      </c>
      <c r="AJ70" s="18">
        <f>CHOOSE($A$1,ED!AJ70,'H10'!AJ70,AirDose!AJ70)</f>
        <v>1.4836</v>
      </c>
      <c r="AK70" s="18">
        <f>CHOOSE($A$1,ED!AK70,'H10'!AK70,AirDose!AK70)</f>
        <v>0.19292999999999999</v>
      </c>
    </row>
    <row r="71" spans="1:37" x14ac:dyDescent="0.15">
      <c r="A71" s="18"/>
      <c r="B71" s="18">
        <v>7.1263999999999994E-2</v>
      </c>
      <c r="C71" s="18">
        <v>1.6337000000000001E-2</v>
      </c>
      <c r="D71" s="18">
        <f>CHOOSE($A$1,ED!D71,'H10'!D71,AirDose!D71)</f>
        <v>13.946</v>
      </c>
      <c r="E71" s="18">
        <f>CHOOSE($A$1,ED!E71,'H10'!E71,AirDose!E71)</f>
        <v>0.25085000000000002</v>
      </c>
      <c r="F71" s="18">
        <f>CHOOSE($A$1,ED!F71,'H10'!F71,AirDose!F71)</f>
        <v>10.048</v>
      </c>
      <c r="G71" s="18">
        <f>CHOOSE($A$1,ED!G71,'H10'!G71,AirDose!G71)</f>
        <v>17.530999999999999</v>
      </c>
      <c r="H71" s="18">
        <f>CHOOSE($A$1,ED!H71,'H10'!H71,AirDose!H71)</f>
        <v>22.661999999999999</v>
      </c>
      <c r="I71" s="18">
        <f>CHOOSE($A$1,ED!I71,'H10'!I71,AirDose!I71)</f>
        <v>27.651</v>
      </c>
      <c r="J71" s="18">
        <f>CHOOSE($A$1,ED!J71,'H10'!J71,AirDose!J71)</f>
        <v>30.216000000000001</v>
      </c>
      <c r="K71" s="18">
        <f>CHOOSE($A$1,ED!K71,'H10'!K71,AirDose!K71)</f>
        <v>35.204999999999998</v>
      </c>
      <c r="L71" s="18">
        <f>CHOOSE($A$1,ED!L71,'H10'!L71,AirDose!L71)</f>
        <v>40.192999999999998</v>
      </c>
      <c r="M71" s="18">
        <f>CHOOSE($A$1,ED!M71,'H10'!M71,AirDose!M71)</f>
        <v>47.747</v>
      </c>
      <c r="N71" s="18">
        <f>CHOOSE($A$1,ED!N71,'H10'!N71,AirDose!N71)</f>
        <v>50.17</v>
      </c>
      <c r="O71" s="18">
        <f>CHOOSE($A$1,ED!O71,'H10'!O71,AirDose!O71)</f>
        <v>57.723999999999997</v>
      </c>
      <c r="P71" s="18">
        <f>CHOOSE($A$1,ED!P71,'H10'!P71,AirDose!P71)</f>
        <v>60.29</v>
      </c>
      <c r="Q71" s="18">
        <f>CHOOSE($A$1,ED!Q71,'H10'!Q71,AirDose!Q71)</f>
        <v>67.843999999999994</v>
      </c>
      <c r="R71" s="18">
        <f>CHOOSE($A$1,ED!R71,'H10'!R71,AirDose!R71)</f>
        <v>70.409000000000006</v>
      </c>
      <c r="S71" s="18">
        <f>CHOOSE($A$1,ED!S71,'H10'!S71,AirDose!S71)</f>
        <v>77.962999999999994</v>
      </c>
      <c r="T71" s="18">
        <f>CHOOSE($A$1,ED!T71,'H10'!T71,AirDose!T71)</f>
        <v>80.385999999999996</v>
      </c>
      <c r="U71" s="18">
        <f>CHOOSE($A$1,ED!U71,'H10'!U71,AirDose!U71)</f>
        <v>87.94</v>
      </c>
      <c r="V71" s="18">
        <f>CHOOSE($A$1,ED!V71,'H10'!V71,AirDose!V71)</f>
        <v>100.48</v>
      </c>
      <c r="W71" s="18">
        <f>CHOOSE($A$1,ED!W71,'H10'!W71,AirDose!W71)</f>
        <v>98.06</v>
      </c>
      <c r="X71" s="18">
        <f>CHOOSE($A$1,ED!X71,'H10'!X71,AirDose!X71)</f>
        <v>100.48</v>
      </c>
      <c r="Y71" s="18">
        <f>CHOOSE($A$1,ED!Y71,'H10'!Y71,AirDose!Y71)</f>
        <v>113.03</v>
      </c>
      <c r="Z71" s="18">
        <f>CHOOSE($A$1,ED!Z71,'H10'!Z71,AirDose!Z71)</f>
        <v>120.44</v>
      </c>
      <c r="AA71" s="18">
        <f>CHOOSE($A$1,ED!AA71,'H10'!AA71,AirDose!AA71)</f>
        <v>128.28</v>
      </c>
      <c r="AB71" s="18">
        <f>CHOOSE($A$1,ED!AB71,'H10'!AB71,AirDose!AB71)</f>
        <v>130.56</v>
      </c>
      <c r="AC71" s="18">
        <f>CHOOSE($A$1,ED!AC71,'H10'!AC71,AirDose!AC71)</f>
        <v>138.25</v>
      </c>
      <c r="AD71" s="18">
        <f>CHOOSE($A$1,ED!AD71,'H10'!AD71,AirDose!AD71)</f>
        <v>140.68</v>
      </c>
      <c r="AE71" s="18">
        <f>CHOOSE($A$1,ED!AE71,'H10'!AE71,AirDose!AE71)</f>
        <v>148.22999999999999</v>
      </c>
      <c r="AF71" s="18">
        <f>CHOOSE($A$1,ED!AF71,'H10'!AF71,AirDose!AF71)</f>
        <v>148.22999999999999</v>
      </c>
      <c r="AG71" s="18">
        <f>CHOOSE($A$1,ED!AG71,'H10'!AG71,AirDose!AG71)</f>
        <v>85.2</v>
      </c>
      <c r="AH71" s="18">
        <f>CHOOSE($A$1,ED!AH71,'H10'!AH71,AirDose!AH71)</f>
        <v>78.7</v>
      </c>
      <c r="AI71" s="18">
        <f>CHOOSE($A$1,ED!AI71,'H10'!AI71,AirDose!AI71)</f>
        <v>0.13672999999999999</v>
      </c>
      <c r="AJ71" s="18">
        <f>CHOOSE($A$1,ED!AJ71,'H10'!AJ71,AirDose!AJ71)</f>
        <v>1.5139</v>
      </c>
      <c r="AK71" s="18">
        <f>CHOOSE($A$1,ED!AK71,'H10'!AK71,AirDose!AK71)</f>
        <v>0.22081999999999999</v>
      </c>
    </row>
    <row r="72" spans="1:37" x14ac:dyDescent="0.15">
      <c r="A72" s="18"/>
      <c r="B72" s="18">
        <v>8.9717000000000005E-2</v>
      </c>
      <c r="C72" s="18">
        <v>2.0566999999999998E-2</v>
      </c>
      <c r="D72" s="18">
        <f>CHOOSE($A$1,ED!D72,'H10'!D72,AirDose!D72)</f>
        <v>17.109000000000002</v>
      </c>
      <c r="E72" s="18">
        <f>CHOOSE($A$1,ED!E72,'H10'!E72,AirDose!E72)</f>
        <v>0.31580000000000003</v>
      </c>
      <c r="F72" s="18">
        <f>CHOOSE($A$1,ED!F72,'H10'!F72,AirDose!F72)</f>
        <v>12.65</v>
      </c>
      <c r="G72" s="18">
        <f>CHOOSE($A$1,ED!G72,'H10'!G72,AirDose!G72)</f>
        <v>22.07</v>
      </c>
      <c r="H72" s="18">
        <f>CHOOSE($A$1,ED!H72,'H10'!H72,AirDose!H72)</f>
        <v>28.53</v>
      </c>
      <c r="I72" s="18">
        <f>CHOOSE($A$1,ED!I72,'H10'!I72,AirDose!I72)</f>
        <v>34.81</v>
      </c>
      <c r="J72" s="18">
        <f>CHOOSE($A$1,ED!J72,'H10'!J72,AirDose!J72)</f>
        <v>38.04</v>
      </c>
      <c r="K72" s="18">
        <f>CHOOSE($A$1,ED!K72,'H10'!K72,AirDose!K72)</f>
        <v>44.32</v>
      </c>
      <c r="L72" s="18">
        <f>CHOOSE($A$1,ED!L72,'H10'!L72,AirDose!L72)</f>
        <v>50.6</v>
      </c>
      <c r="M72" s="18">
        <f>CHOOSE($A$1,ED!M72,'H10'!M72,AirDose!M72)</f>
        <v>60.11</v>
      </c>
      <c r="N72" s="18">
        <f>CHOOSE($A$1,ED!N72,'H10'!N72,AirDose!N72)</f>
        <v>63.16</v>
      </c>
      <c r="O72" s="18">
        <f>CHOOSE($A$1,ED!O72,'H10'!O72,AirDose!O72)</f>
        <v>72.67</v>
      </c>
      <c r="P72" s="18">
        <f>CHOOSE($A$1,ED!P72,'H10'!P72,AirDose!P72)</f>
        <v>75.900000000000006</v>
      </c>
      <c r="Q72" s="18">
        <f>CHOOSE($A$1,ED!Q72,'H10'!Q72,AirDose!Q72)</f>
        <v>85.41</v>
      </c>
      <c r="R72" s="18">
        <f>CHOOSE($A$1,ED!R72,'H10'!R72,AirDose!R72)</f>
        <v>88.64</v>
      </c>
      <c r="S72" s="18">
        <f>CHOOSE($A$1,ED!S72,'H10'!S72,AirDose!S72)</f>
        <v>98.15</v>
      </c>
      <c r="T72" s="18">
        <f>CHOOSE($A$1,ED!T72,'H10'!T72,AirDose!T72)</f>
        <v>101.2</v>
      </c>
      <c r="U72" s="18">
        <f>CHOOSE($A$1,ED!U72,'H10'!U72,AirDose!U72)</f>
        <v>110.71</v>
      </c>
      <c r="V72" s="18">
        <f>CHOOSE($A$1,ED!V72,'H10'!V72,AirDose!V72)</f>
        <v>126.5</v>
      </c>
      <c r="W72" s="18">
        <f>CHOOSE($A$1,ED!W72,'H10'!W72,AirDose!W72)</f>
        <v>123.45</v>
      </c>
      <c r="X72" s="18">
        <f>CHOOSE($A$1,ED!X72,'H10'!X72,AirDose!X72)</f>
        <v>126.5</v>
      </c>
      <c r="Y72" s="18">
        <f>CHOOSE($A$1,ED!Y72,'H10'!Y72,AirDose!Y72)</f>
        <v>142.29</v>
      </c>
      <c r="Z72" s="18">
        <f>CHOOSE($A$1,ED!Z72,'H10'!Z72,AirDose!Z72)</f>
        <v>151.62</v>
      </c>
      <c r="AA72" s="18">
        <f>CHOOSE($A$1,ED!AA72,'H10'!AA72,AirDose!AA72)</f>
        <v>161.49</v>
      </c>
      <c r="AB72" s="18">
        <f>CHOOSE($A$1,ED!AB72,'H10'!AB72,AirDose!AB72)</f>
        <v>164.36</v>
      </c>
      <c r="AC72" s="18">
        <f>CHOOSE($A$1,ED!AC72,'H10'!AC72,AirDose!AC72)</f>
        <v>174.05</v>
      </c>
      <c r="AD72" s="18">
        <f>CHOOSE($A$1,ED!AD72,'H10'!AD72,AirDose!AD72)</f>
        <v>177.1</v>
      </c>
      <c r="AE72" s="18">
        <f>CHOOSE($A$1,ED!AE72,'H10'!AE72,AirDose!AE72)</f>
        <v>186.61</v>
      </c>
      <c r="AF72" s="18">
        <f>CHOOSE($A$1,ED!AF72,'H10'!AF72,AirDose!AF72)</f>
        <v>186.61</v>
      </c>
      <c r="AG72" s="18">
        <f>CHOOSE($A$1,ED!AG72,'H10'!AG72,AirDose!AG72)</f>
        <v>85.2</v>
      </c>
      <c r="AH72" s="18">
        <f>CHOOSE($A$1,ED!AH72,'H10'!AH72,AirDose!AH72)</f>
        <v>78.7</v>
      </c>
      <c r="AI72" s="18">
        <f>CHOOSE($A$1,ED!AI72,'H10'!AI72,AirDose!AI72)</f>
        <v>0.17202999999999999</v>
      </c>
      <c r="AJ72" s="18">
        <f>CHOOSE($A$1,ED!AJ72,'H10'!AJ72,AirDose!AJ72)</f>
        <v>1.5505</v>
      </c>
      <c r="AK72" s="18">
        <f>CHOOSE($A$1,ED!AK72,'H10'!AK72,AirDose!AK72)</f>
        <v>0.26366000000000001</v>
      </c>
    </row>
    <row r="73" spans="1:37" x14ac:dyDescent="0.15">
      <c r="A73" s="18"/>
      <c r="B73" s="18">
        <v>0.11294</v>
      </c>
      <c r="C73" s="18">
        <v>2.5892999999999999E-2</v>
      </c>
      <c r="D73" s="18">
        <f>CHOOSE($A$1,ED!D73,'H10'!D73,AirDose!D73)</f>
        <v>21.001999999999999</v>
      </c>
      <c r="E73" s="18">
        <f>CHOOSE($A$1,ED!E73,'H10'!E73,AirDose!E73)</f>
        <v>0.39756999999999998</v>
      </c>
      <c r="F73" s="18">
        <f>CHOOSE($A$1,ED!F73,'H10'!F73,AirDose!F73)</f>
        <v>15.925000000000001</v>
      </c>
      <c r="G73" s="18">
        <f>CHOOSE($A$1,ED!G73,'H10'!G73,AirDose!G73)</f>
        <v>27.783999999999999</v>
      </c>
      <c r="H73" s="18">
        <f>CHOOSE($A$1,ED!H73,'H10'!H73,AirDose!H73)</f>
        <v>35.917000000000002</v>
      </c>
      <c r="I73" s="18">
        <f>CHOOSE($A$1,ED!I73,'H10'!I73,AirDose!I73)</f>
        <v>43.823</v>
      </c>
      <c r="J73" s="18">
        <f>CHOOSE($A$1,ED!J73,'H10'!J73,AirDose!J73)</f>
        <v>47.889000000000003</v>
      </c>
      <c r="K73" s="18">
        <f>CHOOSE($A$1,ED!K73,'H10'!K73,AirDose!K73)</f>
        <v>55.795000000000002</v>
      </c>
      <c r="L73" s="18">
        <f>CHOOSE($A$1,ED!L73,'H10'!L73,AirDose!L73)</f>
        <v>63.701000000000001</v>
      </c>
      <c r="M73" s="18">
        <f>CHOOSE($A$1,ED!M73,'H10'!M73,AirDose!M73)</f>
        <v>75.673000000000002</v>
      </c>
      <c r="N73" s="18">
        <f>CHOOSE($A$1,ED!N73,'H10'!N73,AirDose!N73)</f>
        <v>79.513000000000005</v>
      </c>
      <c r="O73" s="18">
        <f>CHOOSE($A$1,ED!O73,'H10'!O73,AirDose!O73)</f>
        <v>91.484999999999999</v>
      </c>
      <c r="P73" s="18">
        <f>CHOOSE($A$1,ED!P73,'H10'!P73,AirDose!P73)</f>
        <v>95.551000000000002</v>
      </c>
      <c r="Q73" s="18">
        <f>CHOOSE($A$1,ED!Q73,'H10'!Q73,AirDose!Q73)</f>
        <v>107.52</v>
      </c>
      <c r="R73" s="18">
        <f>CHOOSE($A$1,ED!R73,'H10'!R73,AirDose!R73)</f>
        <v>111.59</v>
      </c>
      <c r="S73" s="18">
        <f>CHOOSE($A$1,ED!S73,'H10'!S73,AirDose!S73)</f>
        <v>123.56</v>
      </c>
      <c r="T73" s="18">
        <f>CHOOSE($A$1,ED!T73,'H10'!T73,AirDose!T73)</f>
        <v>127.4</v>
      </c>
      <c r="U73" s="18">
        <f>CHOOSE($A$1,ED!U73,'H10'!U73,AirDose!U73)</f>
        <v>139.37</v>
      </c>
      <c r="V73" s="18">
        <f>CHOOSE($A$1,ED!V73,'H10'!V73,AirDose!V73)</f>
        <v>159.25</v>
      </c>
      <c r="W73" s="18">
        <f>CHOOSE($A$1,ED!W73,'H10'!W73,AirDose!W73)</f>
        <v>155.41</v>
      </c>
      <c r="X73" s="18">
        <f>CHOOSE($A$1,ED!X73,'H10'!X73,AirDose!X73)</f>
        <v>159.25</v>
      </c>
      <c r="Y73" s="18">
        <f>CHOOSE($A$1,ED!Y73,'H10'!Y73,AirDose!Y73)</f>
        <v>179.13</v>
      </c>
      <c r="Z73" s="18">
        <f>CHOOSE($A$1,ED!Z73,'H10'!Z73,AirDose!Z73)</f>
        <v>190.88</v>
      </c>
      <c r="AA73" s="18">
        <f>CHOOSE($A$1,ED!AA73,'H10'!AA73,AirDose!AA73)</f>
        <v>203.3</v>
      </c>
      <c r="AB73" s="18">
        <f>CHOOSE($A$1,ED!AB73,'H10'!AB73,AirDose!AB73)</f>
        <v>206.92</v>
      </c>
      <c r="AC73" s="18">
        <f>CHOOSE($A$1,ED!AC73,'H10'!AC73,AirDose!AC73)</f>
        <v>219.11</v>
      </c>
      <c r="AD73" s="18">
        <f>CHOOSE($A$1,ED!AD73,'H10'!AD73,AirDose!AD73)</f>
        <v>222.95</v>
      </c>
      <c r="AE73" s="18">
        <f>CHOOSE($A$1,ED!AE73,'H10'!AE73,AirDose!AE73)</f>
        <v>234.93</v>
      </c>
      <c r="AF73" s="18">
        <f>CHOOSE($A$1,ED!AF73,'H10'!AF73,AirDose!AF73)</f>
        <v>234.93</v>
      </c>
      <c r="AG73" s="18">
        <f>CHOOSE($A$1,ED!AG73,'H10'!AG73,AirDose!AG73)</f>
        <v>85.2</v>
      </c>
      <c r="AH73" s="18">
        <f>CHOOSE($A$1,ED!AH73,'H10'!AH73,AirDose!AH73)</f>
        <v>78.7</v>
      </c>
      <c r="AI73" s="18">
        <f>CHOOSE($A$1,ED!AI73,'H10'!AI73,AirDose!AI73)</f>
        <v>0.22101999999999999</v>
      </c>
      <c r="AJ73" s="18">
        <f>CHOOSE($A$1,ED!AJ73,'H10'!AJ73,AirDose!AJ73)</f>
        <v>1.6</v>
      </c>
      <c r="AK73" s="18">
        <f>CHOOSE($A$1,ED!AK73,'H10'!AK73,AirDose!AK73)</f>
        <v>0.32962999999999998</v>
      </c>
    </row>
    <row r="74" spans="1:37" x14ac:dyDescent="0.15">
      <c r="A74" s="18"/>
      <c r="B74" s="18">
        <v>0.14219000000000001</v>
      </c>
      <c r="C74" s="18">
        <v>3.2597000000000001E-2</v>
      </c>
      <c r="D74" s="18">
        <f>CHOOSE($A$1,ED!D74,'H10'!D74,AirDose!D74)</f>
        <v>25.545000000000002</v>
      </c>
      <c r="E74" s="18">
        <f>CHOOSE($A$1,ED!E74,'H10'!E74,AirDose!E74)</f>
        <v>0.50051000000000001</v>
      </c>
      <c r="F74" s="18">
        <f>CHOOSE($A$1,ED!F74,'H10'!F74,AirDose!F74)</f>
        <v>20.048999999999999</v>
      </c>
      <c r="G74" s="18">
        <f>CHOOSE($A$1,ED!G74,'H10'!G74,AirDose!G74)</f>
        <v>34.978999999999999</v>
      </c>
      <c r="H74" s="18">
        <f>CHOOSE($A$1,ED!H74,'H10'!H74,AirDose!H74)</f>
        <v>45.216000000000001</v>
      </c>
      <c r="I74" s="18">
        <f>CHOOSE($A$1,ED!I74,'H10'!I74,AirDose!I74)</f>
        <v>55.17</v>
      </c>
      <c r="J74" s="18">
        <f>CHOOSE($A$1,ED!J74,'H10'!J74,AirDose!J74)</f>
        <v>60.289000000000001</v>
      </c>
      <c r="K74" s="18">
        <f>CHOOSE($A$1,ED!K74,'H10'!K74,AirDose!K74)</f>
        <v>70.242000000000004</v>
      </c>
      <c r="L74" s="18">
        <f>CHOOSE($A$1,ED!L74,'H10'!L74,AirDose!L74)</f>
        <v>80.194999999999993</v>
      </c>
      <c r="M74" s="18">
        <f>CHOOSE($A$1,ED!M74,'H10'!M74,AirDose!M74)</f>
        <v>95.266999999999996</v>
      </c>
      <c r="N74" s="18">
        <f>CHOOSE($A$1,ED!N74,'H10'!N74,AirDose!N74)</f>
        <v>100.1</v>
      </c>
      <c r="O74" s="18">
        <f>CHOOSE($A$1,ED!O74,'H10'!O74,AirDose!O74)</f>
        <v>115.17</v>
      </c>
      <c r="P74" s="18">
        <f>CHOOSE($A$1,ED!P74,'H10'!P74,AirDose!P74)</f>
        <v>120.29</v>
      </c>
      <c r="Q74" s="18">
        <f>CHOOSE($A$1,ED!Q74,'H10'!Q74,AirDose!Q74)</f>
        <v>135.36000000000001</v>
      </c>
      <c r="R74" s="18">
        <f>CHOOSE($A$1,ED!R74,'H10'!R74,AirDose!R74)</f>
        <v>140.47999999999999</v>
      </c>
      <c r="S74" s="18">
        <f>CHOOSE($A$1,ED!S74,'H10'!S74,AirDose!S74)</f>
        <v>155.56</v>
      </c>
      <c r="T74" s="18">
        <f>CHOOSE($A$1,ED!T74,'H10'!T74,AirDose!T74)</f>
        <v>160.38999999999999</v>
      </c>
      <c r="U74" s="18">
        <f>CHOOSE($A$1,ED!U74,'H10'!U74,AirDose!U74)</f>
        <v>175.46</v>
      </c>
      <c r="V74" s="18">
        <f>CHOOSE($A$1,ED!V74,'H10'!V74,AirDose!V74)</f>
        <v>200.49</v>
      </c>
      <c r="W74" s="18">
        <f>CHOOSE($A$1,ED!W74,'H10'!W74,AirDose!W74)</f>
        <v>195.65</v>
      </c>
      <c r="X74" s="18">
        <f>CHOOSE($A$1,ED!X74,'H10'!X74,AirDose!X74)</f>
        <v>200.49</v>
      </c>
      <c r="Y74" s="18">
        <f>CHOOSE($A$1,ED!Y74,'H10'!Y74,AirDose!Y74)</f>
        <v>225.51</v>
      </c>
      <c r="Z74" s="18">
        <f>CHOOSE($A$1,ED!Z74,'H10'!Z74,AirDose!Z74)</f>
        <v>240.3</v>
      </c>
      <c r="AA74" s="18">
        <f>CHOOSE($A$1,ED!AA74,'H10'!AA74,AirDose!AA74)</f>
        <v>255.94</v>
      </c>
      <c r="AB74" s="18">
        <f>CHOOSE($A$1,ED!AB74,'H10'!AB74,AirDose!AB74)</f>
        <v>260.49</v>
      </c>
      <c r="AC74" s="18">
        <f>CHOOSE($A$1,ED!AC74,'H10'!AC74,AirDose!AC74)</f>
        <v>275.85000000000002</v>
      </c>
      <c r="AD74" s="18">
        <f>CHOOSE($A$1,ED!AD74,'H10'!AD74,AirDose!AD74)</f>
        <v>280.68</v>
      </c>
      <c r="AE74" s="18">
        <f>CHOOSE($A$1,ED!AE74,'H10'!AE74,AirDose!AE74)</f>
        <v>295.76</v>
      </c>
      <c r="AF74" s="18">
        <f>CHOOSE($A$1,ED!AF74,'H10'!AF74,AirDose!AF74)</f>
        <v>295.76</v>
      </c>
      <c r="AG74" s="18">
        <f>CHOOSE($A$1,ED!AG74,'H10'!AG74,AirDose!AG74)</f>
        <v>85.2</v>
      </c>
      <c r="AH74" s="18">
        <f>CHOOSE($A$1,ED!AH74,'H10'!AH74,AirDose!AH74)</f>
        <v>78.7</v>
      </c>
      <c r="AI74" s="18">
        <f>CHOOSE($A$1,ED!AI74,'H10'!AI74,AirDose!AI74)</f>
        <v>0.27781</v>
      </c>
      <c r="AJ74" s="18">
        <f>CHOOSE($A$1,ED!AJ74,'H10'!AJ74,AirDose!AJ74)</f>
        <v>1.6568000000000001</v>
      </c>
      <c r="AK74" s="18">
        <f>CHOOSE($A$1,ED!AK74,'H10'!AK74,AirDose!AK74)</f>
        <v>0.41027000000000002</v>
      </c>
    </row>
    <row r="75" spans="1:37" x14ac:dyDescent="0.15">
      <c r="A75" s="18"/>
      <c r="B75" s="18">
        <v>0.17901</v>
      </c>
      <c r="C75" s="18">
        <v>4.1036999999999997E-2</v>
      </c>
      <c r="D75" s="18">
        <f>CHOOSE($A$1,ED!D75,'H10'!D75,AirDose!D75)</f>
        <v>31.393999999999998</v>
      </c>
      <c r="E75" s="18">
        <f>CHOOSE($A$1,ED!E75,'H10'!E75,AirDose!E75)</f>
        <v>0.63012000000000001</v>
      </c>
      <c r="F75" s="18">
        <f>CHOOSE($A$1,ED!F75,'H10'!F75,AirDose!F75)</f>
        <v>25.24</v>
      </c>
      <c r="G75" s="18">
        <f>CHOOSE($A$1,ED!G75,'H10'!G75,AirDose!G75)</f>
        <v>44.036000000000001</v>
      </c>
      <c r="H75" s="18">
        <f>CHOOSE($A$1,ED!H75,'H10'!H75,AirDose!H75)</f>
        <v>56.924999999999997</v>
      </c>
      <c r="I75" s="18">
        <f>CHOOSE($A$1,ED!I75,'H10'!I75,AirDose!I75)</f>
        <v>69.456000000000003</v>
      </c>
      <c r="J75" s="18">
        <f>CHOOSE($A$1,ED!J75,'H10'!J75,AirDose!J75)</f>
        <v>75.900000000000006</v>
      </c>
      <c r="K75" s="18">
        <f>CHOOSE($A$1,ED!K75,'H10'!K75,AirDose!K75)</f>
        <v>88.430999999999997</v>
      </c>
      <c r="L75" s="18">
        <f>CHOOSE($A$1,ED!L75,'H10'!L75,AirDose!L75)</f>
        <v>100.96</v>
      </c>
      <c r="M75" s="18">
        <f>CHOOSE($A$1,ED!M75,'H10'!M75,AirDose!M75)</f>
        <v>119.94</v>
      </c>
      <c r="N75" s="18">
        <f>CHOOSE($A$1,ED!N75,'H10'!N75,AirDose!N75)</f>
        <v>126.02</v>
      </c>
      <c r="O75" s="18">
        <f>CHOOSE($A$1,ED!O75,'H10'!O75,AirDose!O75)</f>
        <v>145</v>
      </c>
      <c r="P75" s="18">
        <f>CHOOSE($A$1,ED!P75,'H10'!P75,AirDose!P75)</f>
        <v>151.44</v>
      </c>
      <c r="Q75" s="18">
        <f>CHOOSE($A$1,ED!Q75,'H10'!Q75,AirDose!Q75)</f>
        <v>170.42</v>
      </c>
      <c r="R75" s="18">
        <f>CHOOSE($A$1,ED!R75,'H10'!R75,AirDose!R75)</f>
        <v>176.86</v>
      </c>
      <c r="S75" s="18">
        <f>CHOOSE($A$1,ED!S75,'H10'!S75,AirDose!S75)</f>
        <v>195.84</v>
      </c>
      <c r="T75" s="18">
        <f>CHOOSE($A$1,ED!T75,'H10'!T75,AirDose!T75)</f>
        <v>201.92</v>
      </c>
      <c r="U75" s="18">
        <f>CHOOSE($A$1,ED!U75,'H10'!U75,AirDose!U75)</f>
        <v>220.9</v>
      </c>
      <c r="V75" s="18">
        <f>CHOOSE($A$1,ED!V75,'H10'!V75,AirDose!V75)</f>
        <v>252.4</v>
      </c>
      <c r="W75" s="18">
        <f>CHOOSE($A$1,ED!W75,'H10'!W75,AirDose!W75)</f>
        <v>246.32</v>
      </c>
      <c r="X75" s="18">
        <f>CHOOSE($A$1,ED!X75,'H10'!X75,AirDose!X75)</f>
        <v>252.4</v>
      </c>
      <c r="Y75" s="18">
        <f>CHOOSE($A$1,ED!Y75,'H10'!Y75,AirDose!Y75)</f>
        <v>283.91000000000003</v>
      </c>
      <c r="Z75" s="18">
        <f>CHOOSE($A$1,ED!Z75,'H10'!Z75,AirDose!Z75)</f>
        <v>302.52999999999997</v>
      </c>
      <c r="AA75" s="18">
        <f>CHOOSE($A$1,ED!AA75,'H10'!AA75,AirDose!AA75)</f>
        <v>322.22000000000003</v>
      </c>
      <c r="AB75" s="18">
        <f>CHOOSE($A$1,ED!AB75,'H10'!AB75,AirDose!AB75)</f>
        <v>327.95</v>
      </c>
      <c r="AC75" s="18">
        <f>CHOOSE($A$1,ED!AC75,'H10'!AC75,AirDose!AC75)</f>
        <v>347.28</v>
      </c>
      <c r="AD75" s="18">
        <f>CHOOSE($A$1,ED!AD75,'H10'!AD75,AirDose!AD75)</f>
        <v>353.37</v>
      </c>
      <c r="AE75" s="18">
        <f>CHOOSE($A$1,ED!AE75,'H10'!AE75,AirDose!AE75)</f>
        <v>372.34</v>
      </c>
      <c r="AF75" s="18">
        <f>CHOOSE($A$1,ED!AF75,'H10'!AF75,AirDose!AF75)</f>
        <v>372.34</v>
      </c>
      <c r="AG75" s="18">
        <f>CHOOSE($A$1,ED!AG75,'H10'!AG75,AirDose!AG75)</f>
        <v>85.2</v>
      </c>
      <c r="AH75" s="18">
        <f>CHOOSE($A$1,ED!AH75,'H10'!AH75,AirDose!AH75)</f>
        <v>78.7</v>
      </c>
      <c r="AI75" s="18">
        <f>CHOOSE($A$1,ED!AI75,'H10'!AI75,AirDose!AI75)</f>
        <v>0.35369</v>
      </c>
      <c r="AJ75" s="18">
        <f>CHOOSE($A$1,ED!AJ75,'H10'!AJ75,AirDose!AJ75)</f>
        <v>1.7315</v>
      </c>
      <c r="AK75" s="18">
        <f>CHOOSE($A$1,ED!AK75,'H10'!AK75,AirDose!AK75)</f>
        <v>0.52732999999999997</v>
      </c>
    </row>
    <row r="76" spans="1:37" x14ac:dyDescent="0.15">
      <c r="A76" s="18"/>
      <c r="B76" s="18">
        <v>0.22536</v>
      </c>
      <c r="C76" s="18">
        <v>5.1663000000000001E-2</v>
      </c>
      <c r="D76" s="18">
        <f>CHOOSE($A$1,ED!D76,'H10'!D76,AirDose!D76)</f>
        <v>38.816000000000003</v>
      </c>
      <c r="E76" s="18">
        <f>CHOOSE($A$1,ED!E76,'H10'!E76,AirDose!E76)</f>
        <v>0.79327000000000003</v>
      </c>
      <c r="F76" s="18">
        <f>CHOOSE($A$1,ED!F76,'H10'!F76,AirDose!F76)</f>
        <v>31.776</v>
      </c>
      <c r="G76" s="18">
        <f>CHOOSE($A$1,ED!G76,'H10'!G76,AirDose!G76)</f>
        <v>55.439</v>
      </c>
      <c r="H76" s="18">
        <f>CHOOSE($A$1,ED!H76,'H10'!H76,AirDose!H76)</f>
        <v>71.664000000000001</v>
      </c>
      <c r="I76" s="18">
        <f>CHOOSE($A$1,ED!I76,'H10'!I76,AirDose!I76)</f>
        <v>87.44</v>
      </c>
      <c r="J76" s="18">
        <f>CHOOSE($A$1,ED!J76,'H10'!J76,AirDose!J76)</f>
        <v>95.552999999999997</v>
      </c>
      <c r="K76" s="18">
        <f>CHOOSE($A$1,ED!K76,'H10'!K76,AirDose!K76)</f>
        <v>111.33</v>
      </c>
      <c r="L76" s="18">
        <f>CHOOSE($A$1,ED!L76,'H10'!L76,AirDose!L76)</f>
        <v>127.1</v>
      </c>
      <c r="M76" s="18">
        <f>CHOOSE($A$1,ED!M76,'H10'!M76,AirDose!M76)</f>
        <v>150.99</v>
      </c>
      <c r="N76" s="18">
        <f>CHOOSE($A$1,ED!N76,'H10'!N76,AirDose!N76)</f>
        <v>158.65</v>
      </c>
      <c r="O76" s="18">
        <f>CHOOSE($A$1,ED!O76,'H10'!O76,AirDose!O76)</f>
        <v>182.54</v>
      </c>
      <c r="P76" s="18">
        <f>CHOOSE($A$1,ED!P76,'H10'!P76,AirDose!P76)</f>
        <v>190.65</v>
      </c>
      <c r="Q76" s="18">
        <f>CHOOSE($A$1,ED!Q76,'H10'!Q76,AirDose!Q76)</f>
        <v>214.54</v>
      </c>
      <c r="R76" s="18">
        <f>CHOOSE($A$1,ED!R76,'H10'!R76,AirDose!R76)</f>
        <v>222.66</v>
      </c>
      <c r="S76" s="18">
        <f>CHOOSE($A$1,ED!S76,'H10'!S76,AirDose!S76)</f>
        <v>246.54</v>
      </c>
      <c r="T76" s="18">
        <f>CHOOSE($A$1,ED!T76,'H10'!T76,AirDose!T76)</f>
        <v>254.21</v>
      </c>
      <c r="U76" s="18">
        <f>CHOOSE($A$1,ED!U76,'H10'!U76,AirDose!U76)</f>
        <v>278.08999999999997</v>
      </c>
      <c r="V76" s="18">
        <f>CHOOSE($A$1,ED!V76,'H10'!V76,AirDose!V76)</f>
        <v>317.76</v>
      </c>
      <c r="W76" s="18">
        <f>CHOOSE($A$1,ED!W76,'H10'!W76,AirDose!W76)</f>
        <v>310.10000000000002</v>
      </c>
      <c r="X76" s="18">
        <f>CHOOSE($A$1,ED!X76,'H10'!X76,AirDose!X76)</f>
        <v>317.76</v>
      </c>
      <c r="Y76" s="18">
        <f>CHOOSE($A$1,ED!Y76,'H10'!Y76,AirDose!Y76)</f>
        <v>357.42</v>
      </c>
      <c r="Z76" s="18">
        <f>CHOOSE($A$1,ED!Z76,'H10'!Z76,AirDose!Z76)</f>
        <v>380.86</v>
      </c>
      <c r="AA76" s="18">
        <f>CHOOSE($A$1,ED!AA76,'H10'!AA76,AirDose!AA76)</f>
        <v>405.65</v>
      </c>
      <c r="AB76" s="18">
        <f>CHOOSE($A$1,ED!AB76,'H10'!AB76,AirDose!AB76)</f>
        <v>412.86</v>
      </c>
      <c r="AC76" s="18">
        <f>CHOOSE($A$1,ED!AC76,'H10'!AC76,AirDose!AC76)</f>
        <v>437.2</v>
      </c>
      <c r="AD76" s="18">
        <f>CHOOSE($A$1,ED!AD76,'H10'!AD76,AirDose!AD76)</f>
        <v>444.86</v>
      </c>
      <c r="AE76" s="18">
        <f>CHOOSE($A$1,ED!AE76,'H10'!AE76,AirDose!AE76)</f>
        <v>468.75</v>
      </c>
      <c r="AF76" s="18">
        <f>CHOOSE($A$1,ED!AF76,'H10'!AF76,AirDose!AF76)</f>
        <v>468.75</v>
      </c>
      <c r="AG76" s="18">
        <f>CHOOSE($A$1,ED!AG76,'H10'!AG76,AirDose!AG76)</f>
        <v>85.2</v>
      </c>
      <c r="AH76" s="18">
        <f>CHOOSE($A$1,ED!AH76,'H10'!AH76,AirDose!AH76)</f>
        <v>78.7</v>
      </c>
      <c r="AI76" s="18">
        <f>CHOOSE($A$1,ED!AI76,'H10'!AI76,AirDose!AI76)</f>
        <v>0.45571</v>
      </c>
      <c r="AJ76" s="18">
        <f>CHOOSE($A$1,ED!AJ76,'H10'!AJ76,AirDose!AJ76)</f>
        <v>1.8318000000000001</v>
      </c>
      <c r="AK76" s="18">
        <f>CHOOSE($A$1,ED!AK76,'H10'!AK76,AirDose!AK76)</f>
        <v>0.68998999999999999</v>
      </c>
    </row>
    <row r="77" spans="1:37" x14ac:dyDescent="0.15">
      <c r="A77" s="18"/>
      <c r="B77" s="18">
        <v>0.28371000000000002</v>
      </c>
      <c r="C77" s="18">
        <v>6.5039E-2</v>
      </c>
      <c r="D77" s="18">
        <f>CHOOSE($A$1,ED!D77,'H10'!D77,AirDose!D77)</f>
        <v>47.335000000000001</v>
      </c>
      <c r="E77" s="18">
        <f>CHOOSE($A$1,ED!E77,'H10'!E77,AirDose!E77)</f>
        <v>0.99865999999999999</v>
      </c>
      <c r="F77" s="18">
        <f>CHOOSE($A$1,ED!F77,'H10'!F77,AirDose!F77)</f>
        <v>40.003</v>
      </c>
      <c r="G77" s="18">
        <f>CHOOSE($A$1,ED!G77,'H10'!G77,AirDose!G77)</f>
        <v>69.793000000000006</v>
      </c>
      <c r="H77" s="18">
        <f>CHOOSE($A$1,ED!H77,'H10'!H77,AirDose!H77)</f>
        <v>90.22</v>
      </c>
      <c r="I77" s="18">
        <f>CHOOSE($A$1,ED!I77,'H10'!I77,AirDose!I77)</f>
        <v>110.08</v>
      </c>
      <c r="J77" s="18">
        <f>CHOOSE($A$1,ED!J77,'H10'!J77,AirDose!J77)</f>
        <v>120.29</v>
      </c>
      <c r="K77" s="18">
        <f>CHOOSE($A$1,ED!K77,'H10'!K77,AirDose!K77)</f>
        <v>140.15</v>
      </c>
      <c r="L77" s="18">
        <f>CHOOSE($A$1,ED!L77,'H10'!L77,AirDose!L77)</f>
        <v>160.01</v>
      </c>
      <c r="M77" s="18">
        <f>CHOOSE($A$1,ED!M77,'H10'!M77,AirDose!M77)</f>
        <v>190.09</v>
      </c>
      <c r="N77" s="18">
        <f>CHOOSE($A$1,ED!N77,'H10'!N77,AirDose!N77)</f>
        <v>199.73</v>
      </c>
      <c r="O77" s="18">
        <f>CHOOSE($A$1,ED!O77,'H10'!O77,AirDose!O77)</f>
        <v>229.81</v>
      </c>
      <c r="P77" s="18">
        <f>CHOOSE($A$1,ED!P77,'H10'!P77,AirDose!P77)</f>
        <v>240.02</v>
      </c>
      <c r="Q77" s="18">
        <f>CHOOSE($A$1,ED!Q77,'H10'!Q77,AirDose!Q77)</f>
        <v>270.08999999999997</v>
      </c>
      <c r="R77" s="18">
        <f>CHOOSE($A$1,ED!R77,'H10'!R77,AirDose!R77)</f>
        <v>280.31</v>
      </c>
      <c r="S77" s="18">
        <f>CHOOSE($A$1,ED!S77,'H10'!S77,AirDose!S77)</f>
        <v>310.38</v>
      </c>
      <c r="T77" s="18">
        <f>CHOOSE($A$1,ED!T77,'H10'!T77,AirDose!T77)</f>
        <v>320.02</v>
      </c>
      <c r="U77" s="18">
        <f>CHOOSE($A$1,ED!U77,'H10'!U77,AirDose!U77)</f>
        <v>350.1</v>
      </c>
      <c r="V77" s="18">
        <f>CHOOSE($A$1,ED!V77,'H10'!V77,AirDose!V77)</f>
        <v>400.03</v>
      </c>
      <c r="W77" s="18">
        <f>CHOOSE($A$1,ED!W77,'H10'!W77,AirDose!W77)</f>
        <v>390.38</v>
      </c>
      <c r="X77" s="18">
        <f>CHOOSE($A$1,ED!X77,'H10'!X77,AirDose!X77)</f>
        <v>400.03</v>
      </c>
      <c r="Y77" s="18">
        <f>CHOOSE($A$1,ED!Y77,'H10'!Y77,AirDose!Y77)</f>
        <v>449.96</v>
      </c>
      <c r="Z77" s="18">
        <f>CHOOSE($A$1,ED!Z77,'H10'!Z77,AirDose!Z77)</f>
        <v>479.47</v>
      </c>
      <c r="AA77" s="18">
        <f>CHOOSE($A$1,ED!AA77,'H10'!AA77,AirDose!AA77)</f>
        <v>510.68</v>
      </c>
      <c r="AB77" s="18">
        <f>CHOOSE($A$1,ED!AB77,'H10'!AB77,AirDose!AB77)</f>
        <v>519.76</v>
      </c>
      <c r="AC77" s="18">
        <f>CHOOSE($A$1,ED!AC77,'H10'!AC77,AirDose!AC77)</f>
        <v>550.4</v>
      </c>
      <c r="AD77" s="18">
        <f>CHOOSE($A$1,ED!AD77,'H10'!AD77,AirDose!AD77)</f>
        <v>560.04</v>
      </c>
      <c r="AE77" s="18">
        <f>CHOOSE($A$1,ED!AE77,'H10'!AE77,AirDose!AE77)</f>
        <v>590.12</v>
      </c>
      <c r="AF77" s="18">
        <f>CHOOSE($A$1,ED!AF77,'H10'!AF77,AirDose!AF77)</f>
        <v>590.12</v>
      </c>
      <c r="AG77" s="18">
        <f>CHOOSE($A$1,ED!AG77,'H10'!AG77,AirDose!AG77)</f>
        <v>85.2</v>
      </c>
      <c r="AH77" s="18">
        <f>CHOOSE($A$1,ED!AH77,'H10'!AH77,AirDose!AH77)</f>
        <v>78.7</v>
      </c>
      <c r="AI77" s="18">
        <f>CHOOSE($A$1,ED!AI77,'H10'!AI77,AirDose!AI77)</f>
        <v>0.57667000000000002</v>
      </c>
      <c r="AJ77" s="18">
        <f>CHOOSE($A$1,ED!AJ77,'H10'!AJ77,AirDose!AJ77)</f>
        <v>1.9511000000000001</v>
      </c>
      <c r="AK77" s="18">
        <f>CHOOSE($A$1,ED!AK77,'H10'!AK77,AirDose!AK77)</f>
        <v>0.88476999999999995</v>
      </c>
    </row>
    <row r="78" spans="1:37" x14ac:dyDescent="0.15">
      <c r="A78" s="18"/>
      <c r="B78" s="18">
        <v>0.35716999999999999</v>
      </c>
      <c r="C78" s="18">
        <v>8.1879999999999994E-2</v>
      </c>
      <c r="D78" s="18">
        <f>CHOOSE($A$1,ED!D78,'H10'!D78,AirDose!D78)</f>
        <v>58.859000000000002</v>
      </c>
      <c r="E78" s="18">
        <f>CHOOSE($A$1,ED!E78,'H10'!E78,AirDose!E78)</f>
        <v>1.2572000000000001</v>
      </c>
      <c r="F78" s="18">
        <f>CHOOSE($A$1,ED!F78,'H10'!F78,AirDose!F78)</f>
        <v>50.360999999999997</v>
      </c>
      <c r="G78" s="18">
        <f>CHOOSE($A$1,ED!G78,'H10'!G78,AirDose!G78)</f>
        <v>87.864000000000004</v>
      </c>
      <c r="H78" s="18">
        <f>CHOOSE($A$1,ED!H78,'H10'!H78,AirDose!H78)</f>
        <v>113.58</v>
      </c>
      <c r="I78" s="18">
        <f>CHOOSE($A$1,ED!I78,'H10'!I78,AirDose!I78)</f>
        <v>138.58000000000001</v>
      </c>
      <c r="J78" s="18">
        <f>CHOOSE($A$1,ED!J78,'H10'!J78,AirDose!J78)</f>
        <v>151.44</v>
      </c>
      <c r="K78" s="18">
        <f>CHOOSE($A$1,ED!K78,'H10'!K78,AirDose!K78)</f>
        <v>176.44</v>
      </c>
      <c r="L78" s="18">
        <f>CHOOSE($A$1,ED!L78,'H10'!L78,AirDose!L78)</f>
        <v>201.44</v>
      </c>
      <c r="M78" s="18">
        <f>CHOOSE($A$1,ED!M78,'H10'!M78,AirDose!M78)</f>
        <v>239.3</v>
      </c>
      <c r="N78" s="18">
        <f>CHOOSE($A$1,ED!N78,'H10'!N78,AirDose!N78)</f>
        <v>251.45</v>
      </c>
      <c r="O78" s="18">
        <f>CHOOSE($A$1,ED!O78,'H10'!O78,AirDose!O78)</f>
        <v>289.31</v>
      </c>
      <c r="P78" s="18">
        <f>CHOOSE($A$1,ED!P78,'H10'!P78,AirDose!P78)</f>
        <v>302.17</v>
      </c>
      <c r="Q78" s="18">
        <f>CHOOSE($A$1,ED!Q78,'H10'!Q78,AirDose!Q78)</f>
        <v>340.03</v>
      </c>
      <c r="R78" s="18">
        <f>CHOOSE($A$1,ED!R78,'H10'!R78,AirDose!R78)</f>
        <v>352.88</v>
      </c>
      <c r="S78" s="18">
        <f>CHOOSE($A$1,ED!S78,'H10'!S78,AirDose!S78)</f>
        <v>390.74</v>
      </c>
      <c r="T78" s="18">
        <f>CHOOSE($A$1,ED!T78,'H10'!T78,AirDose!T78)</f>
        <v>402.89</v>
      </c>
      <c r="U78" s="18">
        <f>CHOOSE($A$1,ED!U78,'H10'!U78,AirDose!U78)</f>
        <v>440.75</v>
      </c>
      <c r="V78" s="18">
        <f>CHOOSE($A$1,ED!V78,'H10'!V78,AirDose!V78)</f>
        <v>503.61</v>
      </c>
      <c r="W78" s="18">
        <f>CHOOSE($A$1,ED!W78,'H10'!W78,AirDose!W78)</f>
        <v>491.47</v>
      </c>
      <c r="X78" s="18">
        <f>CHOOSE($A$1,ED!X78,'H10'!X78,AirDose!X78)</f>
        <v>503.61</v>
      </c>
      <c r="Y78" s="18">
        <f>CHOOSE($A$1,ED!Y78,'H10'!Y78,AirDose!Y78)</f>
        <v>566.47</v>
      </c>
      <c r="Z78" s="18">
        <f>CHOOSE($A$1,ED!Z78,'H10'!Z78,AirDose!Z78)</f>
        <v>603.62</v>
      </c>
      <c r="AA78" s="18">
        <f>CHOOSE($A$1,ED!AA78,'H10'!AA78,AirDose!AA78)</f>
        <v>642.91</v>
      </c>
      <c r="AB78" s="18">
        <f>CHOOSE($A$1,ED!AB78,'H10'!AB78,AirDose!AB78)</f>
        <v>654.34</v>
      </c>
      <c r="AC78" s="18">
        <f>CHOOSE($A$1,ED!AC78,'H10'!AC78,AirDose!AC78)</f>
        <v>692.91</v>
      </c>
      <c r="AD78" s="18">
        <f>CHOOSE($A$1,ED!AD78,'H10'!AD78,AirDose!AD78)</f>
        <v>705.05</v>
      </c>
      <c r="AE78" s="18">
        <f>CHOOSE($A$1,ED!AE78,'H10'!AE78,AirDose!AE78)</f>
        <v>742.91</v>
      </c>
      <c r="AF78" s="18">
        <f>CHOOSE($A$1,ED!AF78,'H10'!AF78,AirDose!AF78)</f>
        <v>742.91</v>
      </c>
      <c r="AG78" s="18">
        <f>CHOOSE($A$1,ED!AG78,'H10'!AG78,AirDose!AG78)</f>
        <v>85.2</v>
      </c>
      <c r="AH78" s="18">
        <f>CHOOSE($A$1,ED!AH78,'H10'!AH78,AirDose!AH78)</f>
        <v>78.7</v>
      </c>
      <c r="AI78" s="18">
        <f>CHOOSE($A$1,ED!AI78,'H10'!AI78,AirDose!AI78)</f>
        <v>0.74302999999999997</v>
      </c>
      <c r="AJ78" s="18">
        <f>CHOOSE($A$1,ED!AJ78,'H10'!AJ78,AirDose!AJ78)</f>
        <v>2.1194999999999999</v>
      </c>
      <c r="AK78" s="18">
        <f>CHOOSE($A$1,ED!AK78,'H10'!AK78,AirDose!AK78)</f>
        <v>1.143</v>
      </c>
    </row>
    <row r="79" spans="1:37" x14ac:dyDescent="0.15">
      <c r="A79" s="18"/>
      <c r="B79" s="18">
        <v>0.44964999999999999</v>
      </c>
      <c r="C79" s="18">
        <v>0.10308</v>
      </c>
      <c r="D79" s="18">
        <f>CHOOSE($A$1,ED!D79,'H10'!D79,AirDose!D79)</f>
        <v>71.344999999999999</v>
      </c>
      <c r="E79" s="18">
        <f>CHOOSE($A$1,ED!E79,'H10'!E79,AirDose!E79)</f>
        <v>1.5828</v>
      </c>
      <c r="F79" s="18">
        <f>CHOOSE($A$1,ED!F79,'H10'!F79,AirDose!F79)</f>
        <v>63.401000000000003</v>
      </c>
      <c r="G79" s="18">
        <f>CHOOSE($A$1,ED!G79,'H10'!G79,AirDose!G79)</f>
        <v>110.61</v>
      </c>
      <c r="H79" s="18">
        <f>CHOOSE($A$1,ED!H79,'H10'!H79,AirDose!H79)</f>
        <v>142.99</v>
      </c>
      <c r="I79" s="18">
        <f>CHOOSE($A$1,ED!I79,'H10'!I79,AirDose!I79)</f>
        <v>174.46</v>
      </c>
      <c r="J79" s="18">
        <f>CHOOSE($A$1,ED!J79,'H10'!J79,AirDose!J79)</f>
        <v>190.65</v>
      </c>
      <c r="K79" s="18">
        <f>CHOOSE($A$1,ED!K79,'H10'!K79,AirDose!K79)</f>
        <v>222.13</v>
      </c>
      <c r="L79" s="18">
        <f>CHOOSE($A$1,ED!L79,'H10'!L79,AirDose!L79)</f>
        <v>253.6</v>
      </c>
      <c r="M79" s="18">
        <f>CHOOSE($A$1,ED!M79,'H10'!M79,AirDose!M79)</f>
        <v>301.27</v>
      </c>
      <c r="N79" s="18">
        <f>CHOOSE($A$1,ED!N79,'H10'!N79,AirDose!N79)</f>
        <v>316.55</v>
      </c>
      <c r="O79" s="18">
        <f>CHOOSE($A$1,ED!O79,'H10'!O79,AirDose!O79)</f>
        <v>364.22</v>
      </c>
      <c r="P79" s="18">
        <f>CHOOSE($A$1,ED!P79,'H10'!P79,AirDose!P79)</f>
        <v>380.4</v>
      </c>
      <c r="Q79" s="18">
        <f>CHOOSE($A$1,ED!Q79,'H10'!Q79,AirDose!Q79)</f>
        <v>428.07</v>
      </c>
      <c r="R79" s="18">
        <f>CHOOSE($A$1,ED!R79,'H10'!R79,AirDose!R79)</f>
        <v>444.25</v>
      </c>
      <c r="S79" s="18">
        <f>CHOOSE($A$1,ED!S79,'H10'!S79,AirDose!S79)</f>
        <v>491.92</v>
      </c>
      <c r="T79" s="18">
        <f>CHOOSE($A$1,ED!T79,'H10'!T79,AirDose!T79)</f>
        <v>507.21</v>
      </c>
      <c r="U79" s="18">
        <f>CHOOSE($A$1,ED!U79,'H10'!U79,AirDose!U79)</f>
        <v>554.87</v>
      </c>
      <c r="V79" s="18">
        <f>CHOOSE($A$1,ED!V79,'H10'!V79,AirDose!V79)</f>
        <v>634.01</v>
      </c>
      <c r="W79" s="18">
        <f>CHOOSE($A$1,ED!W79,'H10'!W79,AirDose!W79)</f>
        <v>618.72</v>
      </c>
      <c r="X79" s="18">
        <f>CHOOSE($A$1,ED!X79,'H10'!X79,AirDose!X79)</f>
        <v>634.01</v>
      </c>
      <c r="Y79" s="18">
        <f>CHOOSE($A$1,ED!Y79,'H10'!Y79,AirDose!Y79)</f>
        <v>713.14</v>
      </c>
      <c r="Z79" s="18">
        <f>CHOOSE($A$1,ED!Z79,'H10'!Z79,AirDose!Z79)</f>
        <v>759.91</v>
      </c>
      <c r="AA79" s="18">
        <f>CHOOSE($A$1,ED!AA79,'H10'!AA79,AirDose!AA79)</f>
        <v>809.37</v>
      </c>
      <c r="AB79" s="18">
        <f>CHOOSE($A$1,ED!AB79,'H10'!AB79,AirDose!AB79)</f>
        <v>823.76</v>
      </c>
      <c r="AC79" s="18">
        <f>CHOOSE($A$1,ED!AC79,'H10'!AC79,AirDose!AC79)</f>
        <v>872.32</v>
      </c>
      <c r="AD79" s="18">
        <f>CHOOSE($A$1,ED!AD79,'H10'!AD79,AirDose!AD79)</f>
        <v>887.61</v>
      </c>
      <c r="AE79" s="18">
        <f>CHOOSE($A$1,ED!AE79,'H10'!AE79,AirDose!AE79)</f>
        <v>935.27</v>
      </c>
      <c r="AF79" s="18">
        <f>CHOOSE($A$1,ED!AF79,'H10'!AF79,AirDose!AF79)</f>
        <v>935.27</v>
      </c>
      <c r="AG79" s="18">
        <f>CHOOSE($A$1,ED!AG79,'H10'!AG79,AirDose!AG79)</f>
        <v>85.2</v>
      </c>
      <c r="AH79" s="18">
        <f>CHOOSE($A$1,ED!AH79,'H10'!AH79,AirDose!AH79)</f>
        <v>78.7</v>
      </c>
      <c r="AI79" s="18">
        <f>CHOOSE($A$1,ED!AI79,'H10'!AI79,AirDose!AI79)</f>
        <v>0.96204000000000001</v>
      </c>
      <c r="AJ79" s="18">
        <f>CHOOSE($A$1,ED!AJ79,'H10'!AJ79,AirDose!AJ79)</f>
        <v>2.3357999999999999</v>
      </c>
      <c r="AK79" s="18">
        <f>CHOOSE($A$1,ED!AK79,'H10'!AK79,AirDose!AK79)</f>
        <v>1.4635</v>
      </c>
    </row>
    <row r="80" spans="1:37" x14ac:dyDescent="0.15">
      <c r="A80" s="18"/>
      <c r="B80" s="18">
        <v>0.56608000000000003</v>
      </c>
      <c r="C80" s="18">
        <v>0.12977</v>
      </c>
      <c r="D80" s="18">
        <f>CHOOSE($A$1,ED!D80,'H10'!D80,AirDose!D80)</f>
        <v>86.284999999999997</v>
      </c>
      <c r="E80" s="18">
        <f>CHOOSE($A$1,ED!E80,'H10'!E80,AirDose!E80)</f>
        <v>1.9925999999999999</v>
      </c>
      <c r="F80" s="18">
        <f>CHOOSE($A$1,ED!F80,'H10'!F80,AirDose!F80)</f>
        <v>79.816999999999993</v>
      </c>
      <c r="G80" s="18">
        <f>CHOOSE($A$1,ED!G80,'H10'!G80,AirDose!G80)</f>
        <v>139.25</v>
      </c>
      <c r="H80" s="18">
        <f>CHOOSE($A$1,ED!H80,'H10'!H80,AirDose!H80)</f>
        <v>180.01</v>
      </c>
      <c r="I80" s="18">
        <f>CHOOSE($A$1,ED!I80,'H10'!I80,AirDose!I80)</f>
        <v>219.64</v>
      </c>
      <c r="J80" s="18">
        <f>CHOOSE($A$1,ED!J80,'H10'!J80,AirDose!J80)</f>
        <v>240.02</v>
      </c>
      <c r="K80" s="18">
        <f>CHOOSE($A$1,ED!K80,'H10'!K80,AirDose!K80)</f>
        <v>279.64</v>
      </c>
      <c r="L80" s="18">
        <f>CHOOSE($A$1,ED!L80,'H10'!L80,AirDose!L80)</f>
        <v>319.27</v>
      </c>
      <c r="M80" s="18">
        <f>CHOOSE($A$1,ED!M80,'H10'!M80,AirDose!M80)</f>
        <v>379.27</v>
      </c>
      <c r="N80" s="18">
        <f>CHOOSE($A$1,ED!N80,'H10'!N80,AirDose!N80)</f>
        <v>398.52</v>
      </c>
      <c r="O80" s="18">
        <f>CHOOSE($A$1,ED!O80,'H10'!O80,AirDose!O80)</f>
        <v>458.52</v>
      </c>
      <c r="P80" s="18">
        <f>CHOOSE($A$1,ED!P80,'H10'!P80,AirDose!P80)</f>
        <v>478.9</v>
      </c>
      <c r="Q80" s="18">
        <f>CHOOSE($A$1,ED!Q80,'H10'!Q80,AirDose!Q80)</f>
        <v>538.9</v>
      </c>
      <c r="R80" s="18">
        <f>CHOOSE($A$1,ED!R80,'H10'!R80,AirDose!R80)</f>
        <v>559.28</v>
      </c>
      <c r="S80" s="18">
        <f>CHOOSE($A$1,ED!S80,'H10'!S80,AirDose!S80)</f>
        <v>619.29</v>
      </c>
      <c r="T80" s="18">
        <f>CHOOSE($A$1,ED!T80,'H10'!T80,AirDose!T80)</f>
        <v>638.53</v>
      </c>
      <c r="U80" s="18">
        <f>CHOOSE($A$1,ED!U80,'H10'!U80,AirDose!U80)</f>
        <v>698.54</v>
      </c>
      <c r="V80" s="18">
        <f>CHOOSE($A$1,ED!V80,'H10'!V80,AirDose!V80)</f>
        <v>798.17</v>
      </c>
      <c r="W80" s="18">
        <f>CHOOSE($A$1,ED!W80,'H10'!W80,AirDose!W80)</f>
        <v>778.92</v>
      </c>
      <c r="X80" s="18">
        <f>CHOOSE($A$1,ED!X80,'H10'!X80,AirDose!X80)</f>
        <v>798.17</v>
      </c>
      <c r="Y80" s="18">
        <f>CHOOSE($A$1,ED!Y80,'H10'!Y80,AirDose!Y80)</f>
        <v>897.79</v>
      </c>
      <c r="Z80" s="18">
        <f>CHOOSE($A$1,ED!Z80,'H10'!Z80,AirDose!Z80)</f>
        <v>956.67</v>
      </c>
      <c r="AA80" s="18">
        <f>CHOOSE($A$1,ED!AA80,'H10'!AA80,AirDose!AA80)</f>
        <v>1018.9</v>
      </c>
      <c r="AB80" s="18">
        <f>CHOOSE($A$1,ED!AB80,'H10'!AB80,AirDose!AB80)</f>
        <v>1037</v>
      </c>
      <c r="AC80" s="18">
        <f>CHOOSE($A$1,ED!AC80,'H10'!AC80,AirDose!AC80)</f>
        <v>1098.2</v>
      </c>
      <c r="AD80" s="18">
        <f>CHOOSE($A$1,ED!AD80,'H10'!AD80,AirDose!AD80)</f>
        <v>1117.4000000000001</v>
      </c>
      <c r="AE80" s="18">
        <f>CHOOSE($A$1,ED!AE80,'H10'!AE80,AirDose!AE80)</f>
        <v>1177.4000000000001</v>
      </c>
      <c r="AF80" s="18">
        <f>CHOOSE($A$1,ED!AF80,'H10'!AF80,AirDose!AF80)</f>
        <v>1177.4000000000001</v>
      </c>
      <c r="AG80" s="18">
        <f>CHOOSE($A$1,ED!AG80,'H10'!AG80,AirDose!AG80)</f>
        <v>85.2</v>
      </c>
      <c r="AH80" s="18">
        <f>CHOOSE($A$1,ED!AH80,'H10'!AH80,AirDose!AH80)</f>
        <v>78.7</v>
      </c>
      <c r="AI80" s="18">
        <f>CHOOSE($A$1,ED!AI80,'H10'!AI80,AirDose!AI80)</f>
        <v>1.2638</v>
      </c>
      <c r="AJ80" s="18">
        <f>CHOOSE($A$1,ED!AJ80,'H10'!AJ80,AirDose!AJ80)</f>
        <v>2.6337999999999999</v>
      </c>
      <c r="AK80" s="18">
        <f>CHOOSE($A$1,ED!AK80,'H10'!AK80,AirDose!AK80)</f>
        <v>1.8613</v>
      </c>
    </row>
    <row r="81" spans="1:37" x14ac:dyDescent="0.15">
      <c r="A81" s="18"/>
      <c r="B81" s="18">
        <v>0.71264000000000005</v>
      </c>
      <c r="C81" s="18">
        <v>0.16336999999999999</v>
      </c>
      <c r="D81" s="18">
        <f>CHOOSE($A$1,ED!D81,'H10'!D81,AirDose!D81)</f>
        <v>103.71</v>
      </c>
      <c r="E81" s="18">
        <f>CHOOSE($A$1,ED!E81,'H10'!E81,AirDose!E81)</f>
        <v>2.5085000000000002</v>
      </c>
      <c r="F81" s="18">
        <f>CHOOSE($A$1,ED!F81,'H10'!F81,AirDose!F81)</f>
        <v>100.48</v>
      </c>
      <c r="G81" s="18">
        <f>CHOOSE($A$1,ED!G81,'H10'!G81,AirDose!G81)</f>
        <v>175.31</v>
      </c>
      <c r="H81" s="18">
        <f>CHOOSE($A$1,ED!H81,'H10'!H81,AirDose!H81)</f>
        <v>226.62</v>
      </c>
      <c r="I81" s="18">
        <f>CHOOSE($A$1,ED!I81,'H10'!I81,AirDose!I81)</f>
        <v>276.51</v>
      </c>
      <c r="J81" s="18">
        <f>CHOOSE($A$1,ED!J81,'H10'!J81,AirDose!J81)</f>
        <v>302.16000000000003</v>
      </c>
      <c r="K81" s="18">
        <f>CHOOSE($A$1,ED!K81,'H10'!K81,AirDose!K81)</f>
        <v>352.05</v>
      </c>
      <c r="L81" s="18">
        <f>CHOOSE($A$1,ED!L81,'H10'!L81,AirDose!L81)</f>
        <v>401.93</v>
      </c>
      <c r="M81" s="18">
        <f>CHOOSE($A$1,ED!M81,'H10'!M81,AirDose!M81)</f>
        <v>477.47</v>
      </c>
      <c r="N81" s="18">
        <f>CHOOSE($A$1,ED!N81,'H10'!N81,AirDose!N81)</f>
        <v>501.7</v>
      </c>
      <c r="O81" s="18">
        <f>CHOOSE($A$1,ED!O81,'H10'!O81,AirDose!O81)</f>
        <v>577.24</v>
      </c>
      <c r="P81" s="18">
        <f>CHOOSE($A$1,ED!P81,'H10'!P81,AirDose!P81)</f>
        <v>602.9</v>
      </c>
      <c r="Q81" s="18">
        <f>CHOOSE($A$1,ED!Q81,'H10'!Q81,AirDose!Q81)</f>
        <v>678.44</v>
      </c>
      <c r="R81" s="18">
        <f>CHOOSE($A$1,ED!R81,'H10'!R81,AirDose!R81)</f>
        <v>704.09</v>
      </c>
      <c r="S81" s="18">
        <f>CHOOSE($A$1,ED!S81,'H10'!S81,AirDose!S81)</f>
        <v>779.63</v>
      </c>
      <c r="T81" s="18">
        <f>CHOOSE($A$1,ED!T81,'H10'!T81,AirDose!T81)</f>
        <v>803.86</v>
      </c>
      <c r="U81" s="18">
        <f>CHOOSE($A$1,ED!U81,'H10'!U81,AirDose!U81)</f>
        <v>879.4</v>
      </c>
      <c r="V81" s="18">
        <f>CHOOSE($A$1,ED!V81,'H10'!V81,AirDose!V81)</f>
        <v>1004.8</v>
      </c>
      <c r="W81" s="18">
        <f>CHOOSE($A$1,ED!W81,'H10'!W81,AirDose!W81)</f>
        <v>980.6</v>
      </c>
      <c r="X81" s="18">
        <f>CHOOSE($A$1,ED!X81,'H10'!X81,AirDose!X81)</f>
        <v>1004.8</v>
      </c>
      <c r="Y81" s="18">
        <f>CHOOSE($A$1,ED!Y81,'H10'!Y81,AirDose!Y81)</f>
        <v>1130.3</v>
      </c>
      <c r="Z81" s="18">
        <f>CHOOSE($A$1,ED!Z81,'H10'!Z81,AirDose!Z81)</f>
        <v>1204.4000000000001</v>
      </c>
      <c r="AA81" s="18">
        <f>CHOOSE($A$1,ED!AA81,'H10'!AA81,AirDose!AA81)</f>
        <v>1282.8</v>
      </c>
      <c r="AB81" s="18">
        <f>CHOOSE($A$1,ED!AB81,'H10'!AB81,AirDose!AB81)</f>
        <v>1305.5999999999999</v>
      </c>
      <c r="AC81" s="18">
        <f>CHOOSE($A$1,ED!AC81,'H10'!AC81,AirDose!AC81)</f>
        <v>1382.5</v>
      </c>
      <c r="AD81" s="18">
        <f>CHOOSE($A$1,ED!AD81,'H10'!AD81,AirDose!AD81)</f>
        <v>1406.8</v>
      </c>
      <c r="AE81" s="18">
        <f>CHOOSE($A$1,ED!AE81,'H10'!AE81,AirDose!AE81)</f>
        <v>1482.3</v>
      </c>
      <c r="AF81" s="18">
        <f>CHOOSE($A$1,ED!AF81,'H10'!AF81,AirDose!AF81)</f>
        <v>1482.3</v>
      </c>
      <c r="AG81" s="18">
        <f>CHOOSE($A$1,ED!AG81,'H10'!AG81,AirDose!AG81)</f>
        <v>85.2</v>
      </c>
      <c r="AH81" s="18">
        <f>CHOOSE($A$1,ED!AH81,'H10'!AH81,AirDose!AH81)</f>
        <v>78.7</v>
      </c>
      <c r="AI81" s="18">
        <f>CHOOSE($A$1,ED!AI81,'H10'!AI81,AirDose!AI81)</f>
        <v>1.7208000000000001</v>
      </c>
      <c r="AJ81" s="18">
        <f>CHOOSE($A$1,ED!AJ81,'H10'!AJ81,AirDose!AJ81)</f>
        <v>3.1147</v>
      </c>
      <c r="AK81" s="18">
        <f>CHOOSE($A$1,ED!AK81,'H10'!AK81,AirDose!AK81)</f>
        <v>2.3452000000000002</v>
      </c>
    </row>
    <row r="82" spans="1:37" x14ac:dyDescent="0.15">
      <c r="A82" s="18"/>
      <c r="B82" s="18">
        <v>0.89717000000000002</v>
      </c>
      <c r="C82" s="18">
        <v>0.20566999999999999</v>
      </c>
      <c r="D82" s="18">
        <f>CHOOSE($A$1,ED!D82,'H10'!D82,AirDose!D82)</f>
        <v>125.7</v>
      </c>
      <c r="E82" s="18">
        <f>CHOOSE($A$1,ED!E82,'H10'!E82,AirDose!E82)</f>
        <v>3.1579999999999999</v>
      </c>
      <c r="F82" s="18">
        <f>CHOOSE($A$1,ED!F82,'H10'!F82,AirDose!F82)</f>
        <v>126.5</v>
      </c>
      <c r="G82" s="18">
        <f>CHOOSE($A$1,ED!G82,'H10'!G82,AirDose!G82)</f>
        <v>220.7</v>
      </c>
      <c r="H82" s="18">
        <f>CHOOSE($A$1,ED!H82,'H10'!H82,AirDose!H82)</f>
        <v>285.3</v>
      </c>
      <c r="I82" s="18">
        <f>CHOOSE($A$1,ED!I82,'H10'!I82,AirDose!I82)</f>
        <v>348.1</v>
      </c>
      <c r="J82" s="18">
        <f>CHOOSE($A$1,ED!J82,'H10'!J82,AirDose!J82)</f>
        <v>380.4</v>
      </c>
      <c r="K82" s="18">
        <f>CHOOSE($A$1,ED!K82,'H10'!K82,AirDose!K82)</f>
        <v>443.2</v>
      </c>
      <c r="L82" s="18">
        <f>CHOOSE($A$1,ED!L82,'H10'!L82,AirDose!L82)</f>
        <v>506</v>
      </c>
      <c r="M82" s="18">
        <f>CHOOSE($A$1,ED!M82,'H10'!M82,AirDose!M82)</f>
        <v>601.1</v>
      </c>
      <c r="N82" s="18">
        <f>CHOOSE($A$1,ED!N82,'H10'!N82,AirDose!N82)</f>
        <v>631.6</v>
      </c>
      <c r="O82" s="18">
        <f>CHOOSE($A$1,ED!O82,'H10'!O82,AirDose!O82)</f>
        <v>726.7</v>
      </c>
      <c r="P82" s="18">
        <f>CHOOSE($A$1,ED!P82,'H10'!P82,AirDose!P82)</f>
        <v>759</v>
      </c>
      <c r="Q82" s="18">
        <f>CHOOSE($A$1,ED!Q82,'H10'!Q82,AirDose!Q82)</f>
        <v>854.1</v>
      </c>
      <c r="R82" s="18">
        <f>CHOOSE($A$1,ED!R82,'H10'!R82,AirDose!R82)</f>
        <v>886.4</v>
      </c>
      <c r="S82" s="18">
        <f>CHOOSE($A$1,ED!S82,'H10'!S82,AirDose!S82)</f>
        <v>981.5</v>
      </c>
      <c r="T82" s="18">
        <f>CHOOSE($A$1,ED!T82,'H10'!T82,AirDose!T82)</f>
        <v>1012</v>
      </c>
      <c r="U82" s="18">
        <f>CHOOSE($A$1,ED!U82,'H10'!U82,AirDose!U82)</f>
        <v>1107.0999999999999</v>
      </c>
      <c r="V82" s="18">
        <f>CHOOSE($A$1,ED!V82,'H10'!V82,AirDose!V82)</f>
        <v>1265</v>
      </c>
      <c r="W82" s="18">
        <f>CHOOSE($A$1,ED!W82,'H10'!W82,AirDose!W82)</f>
        <v>1234.5</v>
      </c>
      <c r="X82" s="18">
        <f>CHOOSE($A$1,ED!X82,'H10'!X82,AirDose!X82)</f>
        <v>1265</v>
      </c>
      <c r="Y82" s="18">
        <f>CHOOSE($A$1,ED!Y82,'H10'!Y82,AirDose!Y82)</f>
        <v>1422.9</v>
      </c>
      <c r="Z82" s="18">
        <f>CHOOSE($A$1,ED!Z82,'H10'!Z82,AirDose!Z82)</f>
        <v>1516.2</v>
      </c>
      <c r="AA82" s="18">
        <f>CHOOSE($A$1,ED!AA82,'H10'!AA82,AirDose!AA82)</f>
        <v>1614.9</v>
      </c>
      <c r="AB82" s="18">
        <f>CHOOSE($A$1,ED!AB82,'H10'!AB82,AirDose!AB82)</f>
        <v>1643.6</v>
      </c>
      <c r="AC82" s="18">
        <f>CHOOSE($A$1,ED!AC82,'H10'!AC82,AirDose!AC82)</f>
        <v>1740.5</v>
      </c>
      <c r="AD82" s="18">
        <f>CHOOSE($A$1,ED!AD82,'H10'!AD82,AirDose!AD82)</f>
        <v>1771</v>
      </c>
      <c r="AE82" s="18">
        <f>CHOOSE($A$1,ED!AE82,'H10'!AE82,AirDose!AE82)</f>
        <v>1866.1</v>
      </c>
      <c r="AF82" s="18">
        <f>CHOOSE($A$1,ED!AF82,'H10'!AF82,AirDose!AF82)</f>
        <v>1866.1</v>
      </c>
      <c r="AG82" s="18">
        <f>CHOOSE($A$1,ED!AG82,'H10'!AG82,AirDose!AG82)</f>
        <v>85.2</v>
      </c>
      <c r="AH82" s="18">
        <f>CHOOSE($A$1,ED!AH82,'H10'!AH82,AirDose!AH82)</f>
        <v>78.7</v>
      </c>
      <c r="AI82" s="18">
        <f>CHOOSE($A$1,ED!AI82,'H10'!AI82,AirDose!AI82)</f>
        <v>2.3757999999999999</v>
      </c>
      <c r="AJ82" s="18">
        <f>CHOOSE($A$1,ED!AJ82,'H10'!AJ82,AirDose!AJ82)</f>
        <v>3.8012000000000001</v>
      </c>
      <c r="AK82" s="18">
        <f>CHOOSE($A$1,ED!AK82,'H10'!AK82,AirDose!AK82)</f>
        <v>2.9436</v>
      </c>
    </row>
    <row r="83" spans="1:37" x14ac:dyDescent="0.15">
      <c r="A83" s="18"/>
      <c r="B83" s="18">
        <v>1.1294</v>
      </c>
      <c r="C83" s="18">
        <v>0.25892999999999999</v>
      </c>
      <c r="D83" s="18">
        <f>CHOOSE($A$1,ED!D83,'H10'!D83,AirDose!D83)</f>
        <v>147.68</v>
      </c>
      <c r="E83" s="18">
        <f>CHOOSE($A$1,ED!E83,'H10'!E83,AirDose!E83)</f>
        <v>4.0484</v>
      </c>
      <c r="F83" s="18">
        <f>CHOOSE($A$1,ED!F83,'H10'!F83,AirDose!F83)</f>
        <v>165.59</v>
      </c>
      <c r="G83" s="18">
        <f>CHOOSE($A$1,ED!G83,'H10'!G83,AirDose!G83)</f>
        <v>289.2</v>
      </c>
      <c r="H83" s="18">
        <f>CHOOSE($A$1,ED!H83,'H10'!H83,AirDose!H83)</f>
        <v>373.14</v>
      </c>
      <c r="I83" s="18">
        <f>CHOOSE($A$1,ED!I83,'H10'!I83,AirDose!I83)</f>
        <v>455.79</v>
      </c>
      <c r="J83" s="18">
        <f>CHOOSE($A$1,ED!J83,'H10'!J83,AirDose!J83)</f>
        <v>498.11</v>
      </c>
      <c r="K83" s="18">
        <f>CHOOSE($A$1,ED!K83,'H10'!K83,AirDose!K83)</f>
        <v>580.41</v>
      </c>
      <c r="L83" s="18">
        <f>CHOOSE($A$1,ED!L83,'H10'!L83,AirDose!L83)</f>
        <v>663.05</v>
      </c>
      <c r="M83" s="18">
        <f>CHOOSE($A$1,ED!M83,'H10'!M83,AirDose!M83)</f>
        <v>787.31</v>
      </c>
      <c r="N83" s="18">
        <f>CHOOSE($A$1,ED!N83,'H10'!N83,AirDose!N83)</f>
        <v>827.64</v>
      </c>
      <c r="O83" s="18">
        <f>CHOOSE($A$1,ED!O83,'H10'!O83,AirDose!O83)</f>
        <v>952.25</v>
      </c>
      <c r="P83" s="18">
        <f>CHOOSE($A$1,ED!P83,'H10'!P83,AirDose!P83)</f>
        <v>994.22</v>
      </c>
      <c r="Q83" s="18">
        <f>CHOOSE($A$1,ED!Q83,'H10'!Q83,AirDose!Q83)</f>
        <v>1118.8</v>
      </c>
      <c r="R83" s="18">
        <f>CHOOSE($A$1,ED!R83,'H10'!R83,AirDose!R83)</f>
        <v>1160.8</v>
      </c>
      <c r="S83" s="18">
        <f>CHOOSE($A$1,ED!S83,'H10'!S83,AirDose!S83)</f>
        <v>1284.7</v>
      </c>
      <c r="T83" s="18">
        <f>CHOOSE($A$1,ED!T83,'H10'!T83,AirDose!T83)</f>
        <v>1326.8</v>
      </c>
      <c r="U83" s="18">
        <f>CHOOSE($A$1,ED!U83,'H10'!U83,AirDose!U83)</f>
        <v>1449.3</v>
      </c>
      <c r="V83" s="18">
        <f>CHOOSE($A$1,ED!V83,'H10'!V83,AirDose!V83)</f>
        <v>1657.6</v>
      </c>
      <c r="W83" s="18">
        <f>CHOOSE($A$1,ED!W83,'H10'!W83,AirDose!W83)</f>
        <v>1615.5</v>
      </c>
      <c r="X83" s="18">
        <f>CHOOSE($A$1,ED!X83,'H10'!X83,AirDose!X83)</f>
        <v>1657.6</v>
      </c>
      <c r="Y83" s="18">
        <f>CHOOSE($A$1,ED!Y83,'H10'!Y83,AirDose!Y83)</f>
        <v>1865.9</v>
      </c>
      <c r="Z83" s="18">
        <f>CHOOSE($A$1,ED!Z83,'H10'!Z83,AirDose!Z83)</f>
        <v>1986.8</v>
      </c>
      <c r="AA83" s="18">
        <f>CHOOSE($A$1,ED!AA83,'H10'!AA83,AirDose!AA83)</f>
        <v>2116.1</v>
      </c>
      <c r="AB83" s="18">
        <f>CHOOSE($A$1,ED!AB83,'H10'!AB83,AirDose!AB83)</f>
        <v>2153</v>
      </c>
      <c r="AC83" s="18">
        <f>CHOOSE($A$1,ED!AC83,'H10'!AC83,AirDose!AC83)</f>
        <v>2280.6999999999998</v>
      </c>
      <c r="AD83" s="18">
        <f>CHOOSE($A$1,ED!AD83,'H10'!AD83,AirDose!AD83)</f>
        <v>2319.3000000000002</v>
      </c>
      <c r="AE83" s="18">
        <f>CHOOSE($A$1,ED!AE83,'H10'!AE83,AirDose!AE83)</f>
        <v>2445.3000000000002</v>
      </c>
      <c r="AF83" s="18">
        <f>CHOOSE($A$1,ED!AF83,'H10'!AF83,AirDose!AF83)</f>
        <v>2445.3000000000002</v>
      </c>
      <c r="AG83" s="18">
        <f>CHOOSE($A$1,ED!AG83,'H10'!AG83,AirDose!AG83)</f>
        <v>85.5</v>
      </c>
      <c r="AH83" s="18">
        <f>CHOOSE($A$1,ED!AH83,'H10'!AH83,AirDose!AH83)</f>
        <v>78.94</v>
      </c>
      <c r="AI83" s="18">
        <f>CHOOSE($A$1,ED!AI83,'H10'!AI83,AirDose!AI83)</f>
        <v>3.4205000000000001</v>
      </c>
      <c r="AJ83" s="18">
        <f>CHOOSE($A$1,ED!AJ83,'H10'!AJ83,AirDose!AJ83)</f>
        <v>4.8665000000000003</v>
      </c>
      <c r="AK83" s="18">
        <f>CHOOSE($A$1,ED!AK83,'H10'!AK83,AirDose!AK83)</f>
        <v>3.6381000000000001</v>
      </c>
    </row>
    <row r="84" spans="1:37" x14ac:dyDescent="0.15">
      <c r="A84" s="18"/>
      <c r="B84" s="18">
        <v>1.4218999999999999</v>
      </c>
      <c r="C84" s="18">
        <v>0.32596999999999998</v>
      </c>
      <c r="D84" s="18">
        <f>CHOOSE($A$1,ED!D84,'H10'!D84,AirDose!D84)</f>
        <v>168.97</v>
      </c>
      <c r="E84" s="18">
        <f>CHOOSE($A$1,ED!E84,'H10'!E84,AirDose!E84)</f>
        <v>5.0479000000000003</v>
      </c>
      <c r="F84" s="18">
        <f>CHOOSE($A$1,ED!F84,'H10'!F84,AirDose!F84)</f>
        <v>212.09</v>
      </c>
      <c r="G84" s="18">
        <f>CHOOSE($A$1,ED!G84,'H10'!G84,AirDose!G84)</f>
        <v>370.92</v>
      </c>
      <c r="H84" s="18">
        <f>CHOOSE($A$1,ED!H84,'H10'!H84,AirDose!H84)</f>
        <v>477.46</v>
      </c>
      <c r="I84" s="18">
        <f>CHOOSE($A$1,ED!I84,'H10'!I84,AirDose!I84)</f>
        <v>584.02</v>
      </c>
      <c r="J84" s="18">
        <f>CHOOSE($A$1,ED!J84,'H10'!J84,AirDose!J84)</f>
        <v>638.29999999999995</v>
      </c>
      <c r="K84" s="18">
        <f>CHOOSE($A$1,ED!K84,'H10'!K84,AirDose!K84)</f>
        <v>743.85</v>
      </c>
      <c r="L84" s="18">
        <f>CHOOSE($A$1,ED!L84,'H10'!L84,AirDose!L84)</f>
        <v>850.41</v>
      </c>
      <c r="M84" s="18">
        <f>CHOOSE($A$1,ED!M84,'H10'!M84,AirDose!M84)</f>
        <v>1009.2</v>
      </c>
      <c r="N84" s="18">
        <f>CHOOSE($A$1,ED!N84,'H10'!N84,AirDose!N84)</f>
        <v>1061.5</v>
      </c>
      <c r="O84" s="18">
        <f>CHOOSE($A$1,ED!O84,'H10'!O84,AirDose!O84)</f>
        <v>1221.3</v>
      </c>
      <c r="P84" s="18">
        <f>CHOOSE($A$1,ED!P84,'H10'!P84,AirDose!P84)</f>
        <v>1274.5999999999999</v>
      </c>
      <c r="Q84" s="18">
        <f>CHOOSE($A$1,ED!Q84,'H10'!Q84,AirDose!Q84)</f>
        <v>1434.4</v>
      </c>
      <c r="R84" s="18">
        <f>CHOOSE($A$1,ED!R84,'H10'!R84,AirDose!R84)</f>
        <v>1487.7</v>
      </c>
      <c r="S84" s="18">
        <f>CHOOSE($A$1,ED!S84,'H10'!S84,AirDose!S84)</f>
        <v>1645.5</v>
      </c>
      <c r="T84" s="18">
        <f>CHOOSE($A$1,ED!T84,'H10'!T84,AirDose!T84)</f>
        <v>1702.9</v>
      </c>
      <c r="U84" s="18">
        <f>CHOOSE($A$1,ED!U84,'H10'!U84,AirDose!U84)</f>
        <v>1856.6</v>
      </c>
      <c r="V84" s="18">
        <f>CHOOSE($A$1,ED!V84,'H10'!V84,AirDose!V84)</f>
        <v>2126</v>
      </c>
      <c r="W84" s="18">
        <f>CHOOSE($A$1,ED!W84,'H10'!W84,AirDose!W84)</f>
        <v>2068.6999999999998</v>
      </c>
      <c r="X84" s="18">
        <f>CHOOSE($A$1,ED!X84,'H10'!X84,AirDose!X84)</f>
        <v>2126</v>
      </c>
      <c r="Y84" s="18">
        <f>CHOOSE($A$1,ED!Y84,'H10'!Y84,AirDose!Y84)</f>
        <v>2395.5</v>
      </c>
      <c r="Z84" s="18">
        <f>CHOOSE($A$1,ED!Z84,'H10'!Z84,AirDose!Z84)</f>
        <v>2548.1999999999998</v>
      </c>
      <c r="AA84" s="18">
        <f>CHOOSE($A$1,ED!AA84,'H10'!AA84,AirDose!AA84)</f>
        <v>2714.1</v>
      </c>
      <c r="AB84" s="18">
        <f>CHOOSE($A$1,ED!AB84,'H10'!AB84,AirDose!AB84)</f>
        <v>2760.3</v>
      </c>
      <c r="AC84" s="18">
        <f>CHOOSE($A$1,ED!AC84,'H10'!AC84,AirDose!AC84)</f>
        <v>2925.2</v>
      </c>
      <c r="AD84" s="18">
        <f>CHOOSE($A$1,ED!AD84,'H10'!AD84,AirDose!AD84)</f>
        <v>2972.4</v>
      </c>
      <c r="AE84" s="18">
        <f>CHOOSE($A$1,ED!AE84,'H10'!AE84,AirDose!AE84)</f>
        <v>3136.3</v>
      </c>
      <c r="AF84" s="18">
        <f>CHOOSE($A$1,ED!AF84,'H10'!AF84,AirDose!AF84)</f>
        <v>3136.3</v>
      </c>
      <c r="AG84" s="18">
        <f>CHOOSE($A$1,ED!AG84,'H10'!AG84,AirDose!AG84)</f>
        <v>86.067999999999998</v>
      </c>
      <c r="AH84" s="18">
        <f>CHOOSE($A$1,ED!AH84,'H10'!AH84,AirDose!AH84)</f>
        <v>79.394999999999996</v>
      </c>
      <c r="AI84" s="18">
        <f>CHOOSE($A$1,ED!AI84,'H10'!AI84,AirDose!AI84)</f>
        <v>4.6699000000000002</v>
      </c>
      <c r="AJ84" s="18">
        <f>CHOOSE($A$1,ED!AJ84,'H10'!AJ84,AirDose!AJ84)</f>
        <v>6.1272000000000002</v>
      </c>
      <c r="AK84" s="18">
        <f>CHOOSE($A$1,ED!AK84,'H10'!AK84,AirDose!AK84)</f>
        <v>4.4554999999999998</v>
      </c>
    </row>
    <row r="85" spans="1:37" x14ac:dyDescent="0.15">
      <c r="A85" s="18"/>
      <c r="B85" s="18">
        <v>1.7901</v>
      </c>
      <c r="C85" s="18">
        <v>0.41037000000000001</v>
      </c>
      <c r="D85" s="18">
        <f>CHOOSE($A$1,ED!D85,'H10'!D85,AirDose!D85)</f>
        <v>191.82</v>
      </c>
      <c r="E85" s="18">
        <f>CHOOSE($A$1,ED!E85,'H10'!E85,AirDose!E85)</f>
        <v>6.3494000000000002</v>
      </c>
      <c r="F85" s="18">
        <f>CHOOSE($A$1,ED!F85,'H10'!F85,AirDose!F85)</f>
        <v>258.61</v>
      </c>
      <c r="G85" s="18">
        <f>CHOOSE($A$1,ED!G85,'H10'!G85,AirDose!G85)</f>
        <v>452.65</v>
      </c>
      <c r="H85" s="18">
        <f>CHOOSE($A$1,ED!H85,'H10'!H85,AirDose!H85)</f>
        <v>581.77</v>
      </c>
      <c r="I85" s="18">
        <f>CHOOSE($A$1,ED!I85,'H10'!I85,AirDose!I85)</f>
        <v>712.26</v>
      </c>
      <c r="J85" s="18">
        <f>CHOOSE($A$1,ED!J85,'H10'!J85,AirDose!J85)</f>
        <v>778.5</v>
      </c>
      <c r="K85" s="18">
        <f>CHOOSE($A$1,ED!K85,'H10'!K85,AirDose!K85)</f>
        <v>907.3</v>
      </c>
      <c r="L85" s="18">
        <f>CHOOSE($A$1,ED!L85,'H10'!L85,AirDose!L85)</f>
        <v>1037.8</v>
      </c>
      <c r="M85" s="18">
        <f>CHOOSE($A$1,ED!M85,'H10'!M85,AirDose!M85)</f>
        <v>1231.0999999999999</v>
      </c>
      <c r="N85" s="18">
        <f>CHOOSE($A$1,ED!N85,'H10'!N85,AirDose!N85)</f>
        <v>1295.4000000000001</v>
      </c>
      <c r="O85" s="18">
        <f>CHOOSE($A$1,ED!O85,'H10'!O85,AirDose!O85)</f>
        <v>1490.4</v>
      </c>
      <c r="P85" s="18">
        <f>CHOOSE($A$1,ED!P85,'H10'!P85,AirDose!P85)</f>
        <v>1555</v>
      </c>
      <c r="Q85" s="18">
        <f>CHOOSE($A$1,ED!Q85,'H10'!Q85,AirDose!Q85)</f>
        <v>1750</v>
      </c>
      <c r="R85" s="18">
        <f>CHOOSE($A$1,ED!R85,'H10'!R85,AirDose!R85)</f>
        <v>1814.6</v>
      </c>
      <c r="S85" s="18">
        <f>CHOOSE($A$1,ED!S85,'H10'!S85,AirDose!S85)</f>
        <v>2006.3</v>
      </c>
      <c r="T85" s="18">
        <f>CHOOSE($A$1,ED!T85,'H10'!T85,AirDose!T85)</f>
        <v>2078.9</v>
      </c>
      <c r="U85" s="18">
        <f>CHOOSE($A$1,ED!U85,'H10'!U85,AirDose!U85)</f>
        <v>2263.9</v>
      </c>
      <c r="V85" s="18">
        <f>CHOOSE($A$1,ED!V85,'H10'!V85,AirDose!V85)</f>
        <v>2594.5</v>
      </c>
      <c r="W85" s="18">
        <f>CHOOSE($A$1,ED!W85,'H10'!W85,AirDose!W85)</f>
        <v>2521.8000000000002</v>
      </c>
      <c r="X85" s="18">
        <f>CHOOSE($A$1,ED!X85,'H10'!X85,AirDose!X85)</f>
        <v>2594.5</v>
      </c>
      <c r="Y85" s="18">
        <f>CHOOSE($A$1,ED!Y85,'H10'!Y85,AirDose!Y85)</f>
        <v>2925</v>
      </c>
      <c r="Z85" s="18">
        <f>CHOOSE($A$1,ED!Z85,'H10'!Z85,AirDose!Z85)</f>
        <v>3109.7</v>
      </c>
      <c r="AA85" s="18">
        <f>CHOOSE($A$1,ED!AA85,'H10'!AA85,AirDose!AA85)</f>
        <v>3312.1</v>
      </c>
      <c r="AB85" s="18">
        <f>CHOOSE($A$1,ED!AB85,'H10'!AB85,AirDose!AB85)</f>
        <v>3367.6</v>
      </c>
      <c r="AC85" s="18">
        <f>CHOOSE($A$1,ED!AC85,'H10'!AC85,AirDose!AC85)</f>
        <v>3569.7</v>
      </c>
      <c r="AD85" s="18">
        <f>CHOOSE($A$1,ED!AD85,'H10'!AD85,AirDose!AD85)</f>
        <v>3625.5</v>
      </c>
      <c r="AE85" s="18">
        <f>CHOOSE($A$1,ED!AE85,'H10'!AE85,AirDose!AE85)</f>
        <v>3827.3</v>
      </c>
      <c r="AF85" s="18">
        <f>CHOOSE($A$1,ED!AF85,'H10'!AF85,AirDose!AF85)</f>
        <v>3827.3</v>
      </c>
      <c r="AG85" s="18">
        <f>CHOOSE($A$1,ED!AG85,'H10'!AG85,AirDose!AG85)</f>
        <v>86.998999999999995</v>
      </c>
      <c r="AH85" s="18">
        <f>CHOOSE($A$1,ED!AH85,'H10'!AH85,AirDose!AH85)</f>
        <v>80.36</v>
      </c>
      <c r="AI85" s="18">
        <f>CHOOSE($A$1,ED!AI85,'H10'!AI85,AirDose!AI85)</f>
        <v>6.3613</v>
      </c>
      <c r="AJ85" s="18">
        <f>CHOOSE($A$1,ED!AJ85,'H10'!AJ85,AirDose!AJ85)</f>
        <v>7.8212999999999999</v>
      </c>
      <c r="AK85" s="18">
        <f>CHOOSE($A$1,ED!AK85,'H10'!AK85,AirDose!AK85)</f>
        <v>5.4221000000000004</v>
      </c>
    </row>
    <row r="86" spans="1:37" x14ac:dyDescent="0.15">
      <c r="A86" s="18"/>
      <c r="B86" s="18">
        <v>2.2536</v>
      </c>
      <c r="C86" s="18">
        <v>0.51663000000000003</v>
      </c>
      <c r="D86" s="18">
        <f>CHOOSE($A$1,ED!D86,'H10'!D86,AirDose!D86)</f>
        <v>215.07</v>
      </c>
      <c r="E86" s="18">
        <f>CHOOSE($A$1,ED!E86,'H10'!E86,AirDose!E86)</f>
        <v>8.0446000000000009</v>
      </c>
      <c r="F86" s="18">
        <f>CHOOSE($A$1,ED!F86,'H10'!F86,AirDose!F86)</f>
        <v>321.63</v>
      </c>
      <c r="G86" s="18">
        <f>CHOOSE($A$1,ED!G86,'H10'!G86,AirDose!G86)</f>
        <v>563.84</v>
      </c>
      <c r="H86" s="18">
        <f>CHOOSE($A$1,ED!H86,'H10'!H86,AirDose!H86)</f>
        <v>725.04</v>
      </c>
      <c r="I86" s="18">
        <f>CHOOSE($A$1,ED!I86,'H10'!I86,AirDose!I86)</f>
        <v>887.06</v>
      </c>
      <c r="J86" s="18">
        <f>CHOOSE($A$1,ED!J86,'H10'!J86,AirDose!J86)</f>
        <v>969.07</v>
      </c>
      <c r="K86" s="18">
        <f>CHOOSE($A$1,ED!K86,'H10'!K86,AirDose!K86)</f>
        <v>1130.3</v>
      </c>
      <c r="L86" s="18">
        <f>CHOOSE($A$1,ED!L86,'H10'!L86,AirDose!L86)</f>
        <v>1292.3</v>
      </c>
      <c r="M86" s="18">
        <f>CHOOSE($A$1,ED!M86,'H10'!M86,AirDose!M86)</f>
        <v>1532.9</v>
      </c>
      <c r="N86" s="18">
        <f>CHOOSE($A$1,ED!N86,'H10'!N86,AirDose!N86)</f>
        <v>1617.6</v>
      </c>
      <c r="O86" s="18">
        <f>CHOOSE($A$1,ED!O86,'H10'!O86,AirDose!O86)</f>
        <v>1855.5</v>
      </c>
      <c r="P86" s="18">
        <f>CHOOSE($A$1,ED!P86,'H10'!P86,AirDose!P86)</f>
        <v>1934.4</v>
      </c>
      <c r="Q86" s="18">
        <f>CHOOSE($A$1,ED!Q86,'H10'!Q86,AirDose!Q86)</f>
        <v>2178.1999999999998</v>
      </c>
      <c r="R86" s="18">
        <f>CHOOSE($A$1,ED!R86,'H10'!R86,AirDose!R86)</f>
        <v>2262.9</v>
      </c>
      <c r="S86" s="18">
        <f>CHOOSE($A$1,ED!S86,'H10'!S86,AirDose!S86)</f>
        <v>2498</v>
      </c>
      <c r="T86" s="18">
        <f>CHOOSE($A$1,ED!T86,'H10'!T86,AirDose!T86)</f>
        <v>2589.8000000000002</v>
      </c>
      <c r="U86" s="18">
        <f>CHOOSE($A$1,ED!U86,'H10'!U86,AirDose!U86)</f>
        <v>2825.1</v>
      </c>
      <c r="V86" s="18">
        <f>CHOOSE($A$1,ED!V86,'H10'!V86,AirDose!V86)</f>
        <v>3232.2</v>
      </c>
      <c r="W86" s="18">
        <f>CHOOSE($A$1,ED!W86,'H10'!W86,AirDose!W86)</f>
        <v>3146.3</v>
      </c>
      <c r="X86" s="18">
        <f>CHOOSE($A$1,ED!X86,'H10'!X86,AirDose!X86)</f>
        <v>3232.2</v>
      </c>
      <c r="Y86" s="18">
        <f>CHOOSE($A$1,ED!Y86,'H10'!Y86,AirDose!Y86)</f>
        <v>3639.3</v>
      </c>
      <c r="Z86" s="18">
        <f>CHOOSE($A$1,ED!Z86,'H10'!Z86,AirDose!Z86)</f>
        <v>3880.5</v>
      </c>
      <c r="AA86" s="18">
        <f>CHOOSE($A$1,ED!AA86,'H10'!AA86,AirDose!AA86)</f>
        <v>4130</v>
      </c>
      <c r="AB86" s="18">
        <f>CHOOSE($A$1,ED!AB86,'H10'!AB86,AirDose!AB86)</f>
        <v>4201.8</v>
      </c>
      <c r="AC86" s="18">
        <f>CHOOSE($A$1,ED!AC86,'H10'!AC86,AirDose!AC86)</f>
        <v>4445.3</v>
      </c>
      <c r="AD86" s="18">
        <f>CHOOSE($A$1,ED!AD86,'H10'!AD86,AirDose!AD86)</f>
        <v>4517.1000000000004</v>
      </c>
      <c r="AE86" s="18">
        <f>CHOOSE($A$1,ED!AE86,'H10'!AE86,AirDose!AE86)</f>
        <v>4766.5</v>
      </c>
      <c r="AF86" s="18">
        <f>CHOOSE($A$1,ED!AF86,'H10'!AF86,AirDose!AF86)</f>
        <v>4766.5</v>
      </c>
      <c r="AG86" s="18">
        <f>CHOOSE($A$1,ED!AG86,'H10'!AG86,AirDose!AG86)</f>
        <v>88.323999999999998</v>
      </c>
      <c r="AH86" s="18">
        <f>CHOOSE($A$1,ED!AH86,'H10'!AH86,AirDose!AH86)</f>
        <v>81.724000000000004</v>
      </c>
      <c r="AI86" s="18">
        <f>CHOOSE($A$1,ED!AI86,'H10'!AI86,AirDose!AI86)</f>
        <v>8.6120999999999999</v>
      </c>
      <c r="AJ86" s="18">
        <f>CHOOSE($A$1,ED!AJ86,'H10'!AJ86,AirDose!AJ86)</f>
        <v>10.054</v>
      </c>
      <c r="AK86" s="18">
        <f>CHOOSE($A$1,ED!AK86,'H10'!AK86,AirDose!AK86)</f>
        <v>6.5419</v>
      </c>
    </row>
    <row r="87" spans="1:37" x14ac:dyDescent="0.15">
      <c r="A87" s="18"/>
      <c r="B87" s="18">
        <v>2.8371</v>
      </c>
      <c r="C87" s="18">
        <v>0.65039000000000002</v>
      </c>
      <c r="D87" s="18">
        <f>CHOOSE($A$1,ED!D87,'H10'!D87,AirDose!D87)</f>
        <v>238.35</v>
      </c>
      <c r="E87" s="18">
        <f>CHOOSE($A$1,ED!E87,'H10'!E87,AirDose!E87)</f>
        <v>10.021000000000001</v>
      </c>
      <c r="F87" s="18">
        <f>CHOOSE($A$1,ED!F87,'H10'!F87,AirDose!F87)</f>
        <v>400</v>
      </c>
      <c r="G87" s="18">
        <f>CHOOSE($A$1,ED!G87,'H10'!G87,AirDose!G87)</f>
        <v>702.4</v>
      </c>
      <c r="H87" s="18">
        <f>CHOOSE($A$1,ED!H87,'H10'!H87,AirDose!H87)</f>
        <v>904.49</v>
      </c>
      <c r="I87" s="18">
        <f>CHOOSE($A$1,ED!I87,'H10'!I87,AirDose!I87)</f>
        <v>1105.0999999999999</v>
      </c>
      <c r="J87" s="18">
        <f>CHOOSE($A$1,ED!J87,'H10'!J87,AirDose!J87)</f>
        <v>1206.4000000000001</v>
      </c>
      <c r="K87" s="18">
        <f>CHOOSE($A$1,ED!K87,'H10'!K87,AirDose!K87)</f>
        <v>1408.5</v>
      </c>
      <c r="L87" s="18">
        <f>CHOOSE($A$1,ED!L87,'H10'!L87,AirDose!L87)</f>
        <v>1609.2</v>
      </c>
      <c r="M87" s="18">
        <f>CHOOSE($A$1,ED!M87,'H10'!M87,AirDose!M87)</f>
        <v>1908.8</v>
      </c>
      <c r="N87" s="18">
        <f>CHOOSE($A$1,ED!N87,'H10'!N87,AirDose!N87)</f>
        <v>2022</v>
      </c>
      <c r="O87" s="18">
        <f>CHOOSE($A$1,ED!O87,'H10'!O87,AirDose!O87)</f>
        <v>2309.8000000000002</v>
      </c>
      <c r="P87" s="18">
        <f>CHOOSE($A$1,ED!P87,'H10'!P87,AirDose!P87)</f>
        <v>2405.6999999999998</v>
      </c>
      <c r="Q87" s="18">
        <f>CHOOSE($A$1,ED!Q87,'H10'!Q87,AirDose!Q87)</f>
        <v>2710.8</v>
      </c>
      <c r="R87" s="18">
        <f>CHOOSE($A$1,ED!R87,'H10'!R87,AirDose!R87)</f>
        <v>2824</v>
      </c>
      <c r="S87" s="18">
        <f>CHOOSE($A$1,ED!S87,'H10'!S87,AirDose!S87)</f>
        <v>3111.3</v>
      </c>
      <c r="T87" s="18">
        <f>CHOOSE($A$1,ED!T87,'H10'!T87,AirDose!T87)</f>
        <v>3225.8</v>
      </c>
      <c r="U87" s="18">
        <f>CHOOSE($A$1,ED!U87,'H10'!U87,AirDose!U87)</f>
        <v>3529.3</v>
      </c>
      <c r="V87" s="18">
        <f>CHOOSE($A$1,ED!V87,'H10'!V87,AirDose!V87)</f>
        <v>4027.2</v>
      </c>
      <c r="W87" s="18">
        <f>CHOOSE($A$1,ED!W87,'H10'!W87,AirDose!W87)</f>
        <v>3930</v>
      </c>
      <c r="X87" s="18">
        <f>CHOOSE($A$1,ED!X87,'H10'!X87,AirDose!X87)</f>
        <v>4027.2</v>
      </c>
      <c r="Y87" s="18">
        <f>CHOOSE($A$1,ED!Y87,'H10'!Y87,AirDose!Y87)</f>
        <v>4525.2</v>
      </c>
      <c r="Z87" s="18">
        <f>CHOOSE($A$1,ED!Z87,'H10'!Z87,AirDose!Z87)</f>
        <v>4845.8999999999996</v>
      </c>
      <c r="AA87" s="18">
        <f>CHOOSE($A$1,ED!AA87,'H10'!AA87,AirDose!AA87)</f>
        <v>5152.2</v>
      </c>
      <c r="AB87" s="18">
        <f>CHOOSE($A$1,ED!AB87,'H10'!AB87,AirDose!AB87)</f>
        <v>5246.6</v>
      </c>
      <c r="AC87" s="18">
        <f>CHOOSE($A$1,ED!AC87,'H10'!AC87,AirDose!AC87)</f>
        <v>5535.6</v>
      </c>
      <c r="AD87" s="18">
        <f>CHOOSE($A$1,ED!AD87,'H10'!AD87,AirDose!AD87)</f>
        <v>5630.1</v>
      </c>
      <c r="AE87" s="18">
        <f>CHOOSE($A$1,ED!AE87,'H10'!AE87,AirDose!AE87)</f>
        <v>5936.4</v>
      </c>
      <c r="AF87" s="18">
        <f>CHOOSE($A$1,ED!AF87,'H10'!AF87,AirDose!AF87)</f>
        <v>5936.4</v>
      </c>
      <c r="AG87" s="18">
        <f>CHOOSE($A$1,ED!AG87,'H10'!AG87,AirDose!AG87)</f>
        <v>89.914000000000001</v>
      </c>
      <c r="AH87" s="18">
        <f>CHOOSE($A$1,ED!AH87,'H10'!AH87,AirDose!AH87)</f>
        <v>83.313999999999993</v>
      </c>
      <c r="AI87" s="18">
        <f>CHOOSE($A$1,ED!AI87,'H10'!AI87,AirDose!AI87)</f>
        <v>11.257999999999999</v>
      </c>
      <c r="AJ87" s="18">
        <f>CHOOSE($A$1,ED!AJ87,'H10'!AJ87,AirDose!AJ87)</f>
        <v>12.667</v>
      </c>
      <c r="AK87" s="18">
        <f>CHOOSE($A$1,ED!AK87,'H10'!AK87,AirDose!AK87)</f>
        <v>7.7797999999999998</v>
      </c>
    </row>
    <row r="88" spans="1:37" x14ac:dyDescent="0.15">
      <c r="A88" s="18"/>
      <c r="B88" s="18">
        <v>3.5716999999999999</v>
      </c>
      <c r="C88" s="18">
        <v>0.81879999999999997</v>
      </c>
      <c r="D88" s="18">
        <f>CHOOSE($A$1,ED!D88,'H10'!D88,AirDose!D88)</f>
        <v>260.37</v>
      </c>
      <c r="E88" s="18">
        <f>CHOOSE($A$1,ED!E88,'H10'!E88,AirDose!E88)</f>
        <v>12.561999999999999</v>
      </c>
      <c r="F88" s="18">
        <f>CHOOSE($A$1,ED!F88,'H10'!F88,AirDose!F88)</f>
        <v>511.2</v>
      </c>
      <c r="G88" s="18">
        <f>CHOOSE($A$1,ED!G88,'H10'!G88,AirDose!G88)</f>
        <v>898.54</v>
      </c>
      <c r="H88" s="18">
        <f>CHOOSE($A$1,ED!H88,'H10'!H88,AirDose!H88)</f>
        <v>1159.7</v>
      </c>
      <c r="I88" s="18">
        <f>CHOOSE($A$1,ED!I88,'H10'!I88,AirDose!I88)</f>
        <v>1418.2</v>
      </c>
      <c r="J88" s="18">
        <f>CHOOSE($A$1,ED!J88,'H10'!J88,AirDose!J88)</f>
        <v>1549.5</v>
      </c>
      <c r="K88" s="18">
        <f>CHOOSE($A$1,ED!K88,'H10'!K88,AirDose!K88)</f>
        <v>1812</v>
      </c>
      <c r="L88" s="18">
        <f>CHOOSE($A$1,ED!L88,'H10'!L88,AirDose!L88)</f>
        <v>2066.4</v>
      </c>
      <c r="M88" s="18">
        <f>CHOOSE($A$1,ED!M88,'H10'!M88,AirDose!M88)</f>
        <v>2450.6999999999998</v>
      </c>
      <c r="N88" s="18">
        <f>CHOOSE($A$1,ED!N88,'H10'!N88,AirDose!N88)</f>
        <v>2591.1999999999998</v>
      </c>
      <c r="O88" s="18">
        <f>CHOOSE($A$1,ED!O88,'H10'!O88,AirDose!O88)</f>
        <v>2966.3</v>
      </c>
      <c r="P88" s="18">
        <f>CHOOSE($A$1,ED!P88,'H10'!P88,AirDose!P88)</f>
        <v>3093.7</v>
      </c>
      <c r="Q88" s="18">
        <f>CHOOSE($A$1,ED!Q88,'H10'!Q88,AirDose!Q88)</f>
        <v>3488.8</v>
      </c>
      <c r="R88" s="18">
        <f>CHOOSE($A$1,ED!R88,'H10'!R88,AirDose!R88)</f>
        <v>3629.3</v>
      </c>
      <c r="S88" s="18">
        <f>CHOOSE($A$1,ED!S88,'H10'!S88,AirDose!S88)</f>
        <v>4004.4</v>
      </c>
      <c r="T88" s="18">
        <f>CHOOSE($A$1,ED!T88,'H10'!T88,AirDose!T88)</f>
        <v>4144.8999999999996</v>
      </c>
      <c r="U88" s="18">
        <f>CHOOSE($A$1,ED!U88,'H10'!U88,AirDose!U88)</f>
        <v>4533.2</v>
      </c>
      <c r="V88" s="18">
        <f>CHOOSE($A$1,ED!V88,'H10'!V88,AirDose!V88)</f>
        <v>5176.1000000000004</v>
      </c>
      <c r="W88" s="18">
        <f>CHOOSE($A$1,ED!W88,'H10'!W88,AirDose!W88)</f>
        <v>5055.6000000000004</v>
      </c>
      <c r="X88" s="18">
        <f>CHOOSE($A$1,ED!X88,'H10'!X88,AirDose!X88)</f>
        <v>5176.1000000000004</v>
      </c>
      <c r="Y88" s="18">
        <f>CHOOSE($A$1,ED!Y88,'H10'!Y88,AirDose!Y88)</f>
        <v>5819</v>
      </c>
      <c r="Z88" s="18">
        <f>CHOOSE($A$1,ED!Z88,'H10'!Z88,AirDose!Z88)</f>
        <v>6220.5</v>
      </c>
      <c r="AA88" s="18">
        <f>CHOOSE($A$1,ED!AA88,'H10'!AA88,AirDose!AA88)</f>
        <v>6615.6</v>
      </c>
      <c r="AB88" s="18">
        <f>CHOOSE($A$1,ED!AB88,'H10'!AB88,AirDose!AB88)</f>
        <v>6736.1</v>
      </c>
      <c r="AC88" s="18">
        <f>CHOOSE($A$1,ED!AC88,'H10'!AC88,AirDose!AC88)</f>
        <v>7118.1</v>
      </c>
      <c r="AD88" s="18">
        <f>CHOOSE($A$1,ED!AD88,'H10'!AD88,AirDose!AD88)</f>
        <v>7245.4</v>
      </c>
      <c r="AE88" s="18">
        <f>CHOOSE($A$1,ED!AE88,'H10'!AE88,AirDose!AE88)</f>
        <v>7633.7</v>
      </c>
      <c r="AF88" s="18">
        <f>CHOOSE($A$1,ED!AF88,'H10'!AF88,AirDose!AF88)</f>
        <v>7633.7</v>
      </c>
      <c r="AG88" s="18">
        <f>CHOOSE($A$1,ED!AG88,'H10'!AG88,AirDose!AG88)</f>
        <v>92.301000000000002</v>
      </c>
      <c r="AH88" s="18">
        <f>CHOOSE($A$1,ED!AH88,'H10'!AH88,AirDose!AH88)</f>
        <v>85.762</v>
      </c>
      <c r="AI88" s="18">
        <f>CHOOSE($A$1,ED!AI88,'H10'!AI88,AirDose!AI88)</f>
        <v>14.628</v>
      </c>
      <c r="AJ88" s="18">
        <f>CHOOSE($A$1,ED!AJ88,'H10'!AJ88,AirDose!AJ88)</f>
        <v>16.149999999999999</v>
      </c>
      <c r="AK88" s="18">
        <f>CHOOSE($A$1,ED!AK88,'H10'!AK88,AirDose!AK88)</f>
        <v>9.2440999999999995</v>
      </c>
    </row>
    <row r="89" spans="1:37" x14ac:dyDescent="0.15">
      <c r="A89" s="18"/>
      <c r="B89" s="18">
        <v>4.4965000000000002</v>
      </c>
      <c r="C89" s="18">
        <v>1.0307999999999999</v>
      </c>
      <c r="D89" s="18">
        <f>CHOOSE($A$1,ED!D89,'H10'!D89,AirDose!D89)</f>
        <v>280.95999999999998</v>
      </c>
      <c r="E89" s="18">
        <f>CHOOSE($A$1,ED!E89,'H10'!E89,AirDose!E89)</f>
        <v>15.683</v>
      </c>
      <c r="F89" s="18">
        <f>CHOOSE($A$1,ED!F89,'H10'!F89,AirDose!F89)</f>
        <v>632.9</v>
      </c>
      <c r="G89" s="18">
        <f>CHOOSE($A$1,ED!G89,'H10'!G89,AirDose!G89)</f>
        <v>1113.0999999999999</v>
      </c>
      <c r="H89" s="18">
        <f>CHOOSE($A$1,ED!H89,'H10'!H89,AirDose!H89)</f>
        <v>1439.2</v>
      </c>
      <c r="I89" s="18">
        <f>CHOOSE($A$1,ED!I89,'H10'!I89,AirDose!I89)</f>
        <v>1761.7</v>
      </c>
      <c r="J89" s="18">
        <f>CHOOSE($A$1,ED!J89,'H10'!J89,AirDose!J89)</f>
        <v>1926.3</v>
      </c>
      <c r="K89" s="18">
        <f>CHOOSE($A$1,ED!K89,'H10'!K89,AirDose!K89)</f>
        <v>2255.5</v>
      </c>
      <c r="L89" s="18">
        <f>CHOOSE($A$1,ED!L89,'H10'!L89,AirDose!L89)</f>
        <v>2568.5</v>
      </c>
      <c r="M89" s="18">
        <f>CHOOSE($A$1,ED!M89,'H10'!M89,AirDose!M89)</f>
        <v>3045.7</v>
      </c>
      <c r="N89" s="18">
        <f>CHOOSE($A$1,ED!N89,'H10'!N89,AirDose!N89)</f>
        <v>3213.3</v>
      </c>
      <c r="O89" s="18">
        <f>CHOOSE($A$1,ED!O89,'H10'!O89,AirDose!O89)</f>
        <v>3687.6</v>
      </c>
      <c r="P89" s="18">
        <f>CHOOSE($A$1,ED!P89,'H10'!P89,AirDose!P89)</f>
        <v>3850.9</v>
      </c>
      <c r="Q89" s="18">
        <f>CHOOSE($A$1,ED!Q89,'H10'!Q89,AirDose!Q89)</f>
        <v>4345.2</v>
      </c>
      <c r="R89" s="18">
        <f>CHOOSE($A$1,ED!R89,'H10'!R89,AirDose!R89)</f>
        <v>4512.8</v>
      </c>
      <c r="S89" s="18">
        <f>CHOOSE($A$1,ED!S89,'H10'!S89,AirDose!S89)</f>
        <v>4987</v>
      </c>
      <c r="T89" s="18">
        <f>CHOOSE($A$1,ED!T89,'H10'!T89,AirDose!T89)</f>
        <v>5154.6000000000004</v>
      </c>
      <c r="U89" s="18">
        <f>CHOOSE($A$1,ED!U89,'H10'!U89,AirDose!U89)</f>
        <v>5633</v>
      </c>
      <c r="V89" s="18">
        <f>CHOOSE($A$1,ED!V89,'H10'!V89,AirDose!V89)</f>
        <v>6438.2</v>
      </c>
      <c r="W89" s="18">
        <f>CHOOSE($A$1,ED!W89,'H10'!W89,AirDose!W89)</f>
        <v>6290.7</v>
      </c>
      <c r="X89" s="18">
        <f>CHOOSE($A$1,ED!X89,'H10'!X89,AirDose!X89)</f>
        <v>6438.2</v>
      </c>
      <c r="Y89" s="18">
        <f>CHOOSE($A$1,ED!Y89,'H10'!Y89,AirDose!Y89)</f>
        <v>7243.4</v>
      </c>
      <c r="Z89" s="18">
        <f>CHOOSE($A$1,ED!Z89,'H10'!Z89,AirDose!Z89)</f>
        <v>7726</v>
      </c>
      <c r="AA89" s="18">
        <f>CHOOSE($A$1,ED!AA89,'H10'!AA89,AirDose!AA89)</f>
        <v>8220.2999999999993</v>
      </c>
      <c r="AB89" s="18">
        <f>CHOOSE($A$1,ED!AB89,'H10'!AB89,AirDose!AB89)</f>
        <v>8367.7999999999993</v>
      </c>
      <c r="AC89" s="18">
        <f>CHOOSE($A$1,ED!AC89,'H10'!AC89,AirDose!AC89)</f>
        <v>8858</v>
      </c>
      <c r="AD89" s="18">
        <f>CHOOSE($A$1,ED!AD89,'H10'!AD89,AirDose!AD89)</f>
        <v>9021.4</v>
      </c>
      <c r="AE89" s="18">
        <f>CHOOSE($A$1,ED!AE89,'H10'!AE89,AirDose!AE89)</f>
        <v>9499.7999999999993</v>
      </c>
      <c r="AF89" s="18">
        <f>CHOOSE($A$1,ED!AF89,'H10'!AF89,AirDose!AF89)</f>
        <v>9499.7999999999993</v>
      </c>
      <c r="AG89" s="18">
        <f>CHOOSE($A$1,ED!AG89,'H10'!AG89,AirDose!AG89)</f>
        <v>95.75</v>
      </c>
      <c r="AH89" s="18">
        <f>CHOOSE($A$1,ED!AH89,'H10'!AH89,AirDose!AH89)</f>
        <v>89.406999999999996</v>
      </c>
      <c r="AI89" s="18">
        <f>CHOOSE($A$1,ED!AI89,'H10'!AI89,AirDose!AI89)</f>
        <v>18.812000000000001</v>
      </c>
      <c r="AJ89" s="18">
        <f>CHOOSE($A$1,ED!AJ89,'H10'!AJ89,AirDose!AJ89)</f>
        <v>20.306999999999999</v>
      </c>
      <c r="AK89" s="18">
        <f>CHOOSE($A$1,ED!AK89,'H10'!AK89,AirDose!AK89)</f>
        <v>10.944000000000001</v>
      </c>
    </row>
    <row r="90" spans="1:37" x14ac:dyDescent="0.15">
      <c r="A90" s="18"/>
      <c r="B90" s="18">
        <v>5.6607000000000003</v>
      </c>
      <c r="C90" s="18">
        <v>1.2977000000000001</v>
      </c>
      <c r="D90" s="18">
        <f>CHOOSE($A$1,ED!D90,'H10'!D90,AirDose!D90)</f>
        <v>298.85000000000002</v>
      </c>
      <c r="E90" s="18">
        <f>CHOOSE($A$1,ED!E90,'H10'!E90,AirDose!E90)</f>
        <v>19.478000000000002</v>
      </c>
      <c r="F90" s="18">
        <f>CHOOSE($A$1,ED!F90,'H10'!F90,AirDose!F90)</f>
        <v>891.52</v>
      </c>
      <c r="G90" s="18">
        <f>CHOOSE($A$1,ED!G90,'H10'!G90,AirDose!G90)</f>
        <v>1568</v>
      </c>
      <c r="H90" s="18">
        <f>CHOOSE($A$1,ED!H90,'H10'!H90,AirDose!H90)</f>
        <v>1989.2</v>
      </c>
      <c r="I90" s="18">
        <f>CHOOSE($A$1,ED!I90,'H10'!I90,AirDose!I90)</f>
        <v>2407.1</v>
      </c>
      <c r="J90" s="18">
        <f>CHOOSE($A$1,ED!J90,'H10'!J90,AirDose!J90)</f>
        <v>2633.6</v>
      </c>
      <c r="K90" s="18">
        <f>CHOOSE($A$1,ED!K90,'H10'!K90,AirDose!K90)</f>
        <v>3072.4</v>
      </c>
      <c r="L90" s="18">
        <f>CHOOSE($A$1,ED!L90,'H10'!L90,AirDose!L90)</f>
        <v>3498.4</v>
      </c>
      <c r="M90" s="18">
        <f>CHOOSE($A$1,ED!M90,'H10'!M90,AirDose!M90)</f>
        <v>4129.3999999999996</v>
      </c>
      <c r="N90" s="18">
        <f>CHOOSE($A$1,ED!N90,'H10'!N90,AirDose!N90)</f>
        <v>4363.1000000000004</v>
      </c>
      <c r="O90" s="18">
        <f>CHOOSE($A$1,ED!O90,'H10'!O90,AirDose!O90)</f>
        <v>4997.7</v>
      </c>
      <c r="P90" s="18">
        <f>CHOOSE($A$1,ED!P90,'H10'!P90,AirDose!P90)</f>
        <v>5231.3999999999996</v>
      </c>
      <c r="Q90" s="18">
        <f>CHOOSE($A$1,ED!Q90,'H10'!Q90,AirDose!Q90)</f>
        <v>5886</v>
      </c>
      <c r="R90" s="18">
        <f>CHOOSE($A$1,ED!R90,'H10'!R90,AirDose!R90)</f>
        <v>6116.2</v>
      </c>
      <c r="S90" s="18">
        <f>CHOOSE($A$1,ED!S90,'H10'!S90,AirDose!S90)</f>
        <v>6747.2</v>
      </c>
      <c r="T90" s="18">
        <f>CHOOSE($A$1,ED!T90,'H10'!T90,AirDose!T90)</f>
        <v>6984.5</v>
      </c>
      <c r="U90" s="18">
        <f>CHOOSE($A$1,ED!U90,'H10'!U90,AirDose!U90)</f>
        <v>7615.5</v>
      </c>
      <c r="V90" s="18">
        <f>CHOOSE($A$1,ED!V90,'H10'!V90,AirDose!V90)</f>
        <v>8678.1</v>
      </c>
      <c r="W90" s="18">
        <f>CHOOSE($A$1,ED!W90,'H10'!W90,AirDose!W90)</f>
        <v>8507.4</v>
      </c>
      <c r="X90" s="18">
        <f>CHOOSE($A$1,ED!X90,'H10'!X90,AirDose!X90)</f>
        <v>8731.9</v>
      </c>
      <c r="Y90" s="18">
        <f>CHOOSE($A$1,ED!Y90,'H10'!Y90,AirDose!Y90)</f>
        <v>9787.2999999999993</v>
      </c>
      <c r="Z90" s="18">
        <f>CHOOSE($A$1,ED!Z90,'H10'!Z90,AirDose!Z90)</f>
        <v>10422</v>
      </c>
      <c r="AA90" s="18">
        <f>CHOOSE($A$1,ED!AA90,'H10'!AA90,AirDose!AA90)</f>
        <v>11080</v>
      </c>
      <c r="AB90" s="18">
        <f>CHOOSE($A$1,ED!AB90,'H10'!AB90,AirDose!AB90)</f>
        <v>11283</v>
      </c>
      <c r="AC90" s="18">
        <f>CHOOSE($A$1,ED!AC90,'H10'!AC90,AirDose!AC90)</f>
        <v>11941</v>
      </c>
      <c r="AD90" s="18">
        <f>CHOOSE($A$1,ED!AD90,'H10'!AD90,AirDose!AD90)</f>
        <v>12196</v>
      </c>
      <c r="AE90" s="18">
        <f>CHOOSE($A$1,ED!AE90,'H10'!AE90,AirDose!AE90)</f>
        <v>12802</v>
      </c>
      <c r="AF90" s="18">
        <f>CHOOSE($A$1,ED!AF90,'H10'!AF90,AirDose!AF90)</f>
        <v>12838</v>
      </c>
      <c r="AG90" s="18">
        <f>CHOOSE($A$1,ED!AG90,'H10'!AG90,AirDose!AG90)</f>
        <v>101.31</v>
      </c>
      <c r="AH90" s="18">
        <f>CHOOSE($A$1,ED!AH90,'H10'!AH90,AirDose!AH90)</f>
        <v>95.992999999999995</v>
      </c>
      <c r="AI90" s="18">
        <f>CHOOSE($A$1,ED!AI90,'H10'!AI90,AirDose!AI90)</f>
        <v>24.062999999999999</v>
      </c>
      <c r="AJ90" s="18">
        <f>CHOOSE($A$1,ED!AJ90,'H10'!AJ90,AirDose!AJ90)</f>
        <v>25.463000000000001</v>
      </c>
      <c r="AK90" s="18">
        <f>CHOOSE($A$1,ED!AK90,'H10'!AK90,AirDose!AK90)</f>
        <v>12.957000000000001</v>
      </c>
    </row>
    <row r="91" spans="1:37" x14ac:dyDescent="0.15">
      <c r="A91" s="18"/>
      <c r="B91" s="18">
        <v>7.1265000000000001</v>
      </c>
      <c r="C91" s="18">
        <v>1.6336999999999999</v>
      </c>
      <c r="D91" s="18">
        <f>CHOOSE($A$1,ED!D91,'H10'!D91,AirDose!D91)</f>
        <v>314.07</v>
      </c>
      <c r="E91" s="18">
        <f>CHOOSE($A$1,ED!E91,'H10'!E91,AirDose!E91)</f>
        <v>24.268000000000001</v>
      </c>
      <c r="F91" s="18">
        <f>CHOOSE($A$1,ED!F91,'H10'!F91,AirDose!F91)</f>
        <v>1267.2</v>
      </c>
      <c r="G91" s="18">
        <f>CHOOSE($A$1,ED!G91,'H10'!G91,AirDose!G91)</f>
        <v>2228.4</v>
      </c>
      <c r="H91" s="18">
        <f>CHOOSE($A$1,ED!H91,'H10'!H91,AirDose!H91)</f>
        <v>2770.5</v>
      </c>
      <c r="I91" s="18">
        <f>CHOOSE($A$1,ED!I91,'H10'!I91,AirDose!I91)</f>
        <v>3310.6</v>
      </c>
      <c r="J91" s="18">
        <f>CHOOSE($A$1,ED!J91,'H10'!J91,AirDose!J91)</f>
        <v>3623.5</v>
      </c>
      <c r="K91" s="18">
        <f>CHOOSE($A$1,ED!K91,'H10'!K91,AirDose!K91)</f>
        <v>4208.5</v>
      </c>
      <c r="L91" s="18">
        <f>CHOOSE($A$1,ED!L91,'H10'!L91,AirDose!L91)</f>
        <v>4793.8999999999996</v>
      </c>
      <c r="M91" s="18">
        <f>CHOOSE($A$1,ED!M91,'H10'!M91,AirDose!M91)</f>
        <v>5630.9</v>
      </c>
      <c r="N91" s="18">
        <f>CHOOSE($A$1,ED!N91,'H10'!N91,AirDose!N91)</f>
        <v>5964.3</v>
      </c>
      <c r="O91" s="18">
        <f>CHOOSE($A$1,ED!O91,'H10'!O91,AirDose!O91)</f>
        <v>6811.5</v>
      </c>
      <c r="P91" s="18">
        <f>CHOOSE($A$1,ED!P91,'H10'!P91,AirDose!P91)</f>
        <v>7144.8</v>
      </c>
      <c r="Q91" s="18">
        <f>CHOOSE($A$1,ED!Q91,'H10'!Q91,AirDose!Q91)</f>
        <v>8012</v>
      </c>
      <c r="R91" s="18">
        <f>CHOOSE($A$1,ED!R91,'H10'!R91,AirDose!R91)</f>
        <v>8335.2000000000007</v>
      </c>
      <c r="S91" s="18">
        <f>CHOOSE($A$1,ED!S91,'H10'!S91,AirDose!S91)</f>
        <v>9172.2000000000007</v>
      </c>
      <c r="T91" s="18">
        <f>CHOOSE($A$1,ED!T91,'H10'!T91,AirDose!T91)</f>
        <v>9515.7999999999993</v>
      </c>
      <c r="U91" s="18">
        <f>CHOOSE($A$1,ED!U91,'H10'!U91,AirDose!U91)</f>
        <v>10353</v>
      </c>
      <c r="V91" s="18">
        <f>CHOOSE($A$1,ED!V91,'H10'!V91,AirDose!V91)</f>
        <v>11754</v>
      </c>
      <c r="W91" s="18">
        <f>CHOOSE($A$1,ED!W91,'H10'!W91,AirDose!W91)</f>
        <v>11564</v>
      </c>
      <c r="X91" s="18">
        <f>CHOOSE($A$1,ED!X91,'H10'!X91,AirDose!X91)</f>
        <v>11908</v>
      </c>
      <c r="Y91" s="18">
        <f>CHOOSE($A$1,ED!Y91,'H10'!Y91,AirDose!Y91)</f>
        <v>13289</v>
      </c>
      <c r="Z91" s="18">
        <f>CHOOSE($A$1,ED!Z91,'H10'!Z91,AirDose!Z91)</f>
        <v>14136</v>
      </c>
      <c r="AA91" s="18">
        <f>CHOOSE($A$1,ED!AA91,'H10'!AA91,AirDose!AA91)</f>
        <v>15013</v>
      </c>
      <c r="AB91" s="18">
        <f>CHOOSE($A$1,ED!AB91,'H10'!AB91,AirDose!AB91)</f>
        <v>15296</v>
      </c>
      <c r="AC91" s="18">
        <f>CHOOSE($A$1,ED!AC91,'H10'!AC91,AirDose!AC91)</f>
        <v>16173</v>
      </c>
      <c r="AD91" s="18">
        <f>CHOOSE($A$1,ED!AD91,'H10'!AD91,AirDose!AD91)</f>
        <v>16568</v>
      </c>
      <c r="AE91" s="18">
        <f>CHOOSE($A$1,ED!AE91,'H10'!AE91,AirDose!AE91)</f>
        <v>17334</v>
      </c>
      <c r="AF91" s="18">
        <f>CHOOSE($A$1,ED!AF91,'H10'!AF91,AirDose!AF91)</f>
        <v>17436</v>
      </c>
      <c r="AG91" s="18">
        <f>CHOOSE($A$1,ED!AG91,'H10'!AG91,AirDose!AG91)</f>
        <v>111.37</v>
      </c>
      <c r="AH91" s="18">
        <f>CHOOSE($A$1,ED!AH91,'H10'!AH91,AirDose!AH91)</f>
        <v>107.01</v>
      </c>
      <c r="AI91" s="18">
        <f>CHOOSE($A$1,ED!AI91,'H10'!AI91,AirDose!AI91)</f>
        <v>31.481000000000002</v>
      </c>
      <c r="AJ91" s="18">
        <f>CHOOSE($A$1,ED!AJ91,'H10'!AJ91,AirDose!AJ91)</f>
        <v>32.761000000000003</v>
      </c>
      <c r="AK91" s="18">
        <f>CHOOSE($A$1,ED!AK91,'H10'!AK91,AirDose!AK91)</f>
        <v>15.340999999999999</v>
      </c>
    </row>
    <row r="92" spans="1:37" x14ac:dyDescent="0.15">
      <c r="A92" s="18"/>
      <c r="B92" s="18">
        <v>8.9717000000000002</v>
      </c>
      <c r="C92" s="18">
        <v>2.0567000000000002</v>
      </c>
      <c r="D92" s="18">
        <f>CHOOSE($A$1,ED!D92,'H10'!D92,AirDose!D92)</f>
        <v>326.83999999999997</v>
      </c>
      <c r="E92" s="18">
        <f>CHOOSE($A$1,ED!E92,'H10'!E92,AirDose!E92)</f>
        <v>36.56</v>
      </c>
      <c r="F92" s="18">
        <f>CHOOSE($A$1,ED!F92,'H10'!F92,AirDose!F92)</f>
        <v>1642.9</v>
      </c>
      <c r="G92" s="18">
        <f>CHOOSE($A$1,ED!G92,'H10'!G92,AirDose!G92)</f>
        <v>2888.8</v>
      </c>
      <c r="H92" s="18">
        <f>CHOOSE($A$1,ED!H92,'H10'!H92,AirDose!H92)</f>
        <v>3551.8</v>
      </c>
      <c r="I92" s="18">
        <f>CHOOSE($A$1,ED!I92,'H10'!I92,AirDose!I92)</f>
        <v>4214.2</v>
      </c>
      <c r="J92" s="18">
        <f>CHOOSE($A$1,ED!J92,'H10'!J92,AirDose!J92)</f>
        <v>4613.5</v>
      </c>
      <c r="K92" s="18">
        <f>CHOOSE($A$1,ED!K92,'H10'!K92,AirDose!K92)</f>
        <v>5344.6</v>
      </c>
      <c r="L92" s="18">
        <f>CHOOSE($A$1,ED!L92,'H10'!L92,AirDose!L92)</f>
        <v>6089.4</v>
      </c>
      <c r="M92" s="18">
        <f>CHOOSE($A$1,ED!M92,'H10'!M92,AirDose!M92)</f>
        <v>7132.4</v>
      </c>
      <c r="N92" s="18">
        <f>CHOOSE($A$1,ED!N92,'H10'!N92,AirDose!N92)</f>
        <v>7565.4</v>
      </c>
      <c r="O92" s="18">
        <f>CHOOSE($A$1,ED!O92,'H10'!O92,AirDose!O92)</f>
        <v>8625.2000000000007</v>
      </c>
      <c r="P92" s="18">
        <f>CHOOSE($A$1,ED!P92,'H10'!P92,AirDose!P92)</f>
        <v>9058.2000000000007</v>
      </c>
      <c r="Q92" s="18">
        <f>CHOOSE($A$1,ED!Q92,'H10'!Q92,AirDose!Q92)</f>
        <v>10138</v>
      </c>
      <c r="R92" s="18">
        <f>CHOOSE($A$1,ED!R92,'H10'!R92,AirDose!R92)</f>
        <v>10554</v>
      </c>
      <c r="S92" s="18">
        <f>CHOOSE($A$1,ED!S92,'H10'!S92,AirDose!S92)</f>
        <v>11597</v>
      </c>
      <c r="T92" s="18">
        <f>CHOOSE($A$1,ED!T92,'H10'!T92,AirDose!T92)</f>
        <v>12047</v>
      </c>
      <c r="U92" s="18">
        <f>CHOOSE($A$1,ED!U92,'H10'!U92,AirDose!U92)</f>
        <v>13090</v>
      </c>
      <c r="V92" s="18">
        <f>CHOOSE($A$1,ED!V92,'H10'!V92,AirDose!V92)</f>
        <v>14830</v>
      </c>
      <c r="W92" s="18">
        <f>CHOOSE($A$1,ED!W92,'H10'!W92,AirDose!W92)</f>
        <v>14620</v>
      </c>
      <c r="X92" s="18">
        <f>CHOOSE($A$1,ED!X92,'H10'!X92,AirDose!X92)</f>
        <v>15083</v>
      </c>
      <c r="Y92" s="18">
        <f>CHOOSE($A$1,ED!Y92,'H10'!Y92,AirDose!Y92)</f>
        <v>16790</v>
      </c>
      <c r="Z92" s="18">
        <f>CHOOSE($A$1,ED!Z92,'H10'!Z92,AirDose!Z92)</f>
        <v>17850</v>
      </c>
      <c r="AA92" s="18">
        <f>CHOOSE($A$1,ED!AA92,'H10'!AA92,AirDose!AA92)</f>
        <v>18946</v>
      </c>
      <c r="AB92" s="18">
        <f>CHOOSE($A$1,ED!AB92,'H10'!AB92,AirDose!AB92)</f>
        <v>19309</v>
      </c>
      <c r="AC92" s="18">
        <f>CHOOSE($A$1,ED!AC92,'H10'!AC92,AirDose!AC92)</f>
        <v>20405</v>
      </c>
      <c r="AD92" s="18">
        <f>CHOOSE($A$1,ED!AD92,'H10'!AD92,AirDose!AD92)</f>
        <v>20940</v>
      </c>
      <c r="AE92" s="18">
        <f>CHOOSE($A$1,ED!AE92,'H10'!AE92,AirDose!AE92)</f>
        <v>21865</v>
      </c>
      <c r="AF92" s="18">
        <f>CHOOSE($A$1,ED!AF92,'H10'!AF92,AirDose!AF92)</f>
        <v>22033</v>
      </c>
      <c r="AG92" s="18">
        <f>CHOOSE($A$1,ED!AG92,'H10'!AG92,AirDose!AG92)</f>
        <v>124.71</v>
      </c>
      <c r="AH92" s="18">
        <f>CHOOSE($A$1,ED!AH92,'H10'!AH92,AirDose!AH92)</f>
        <v>120.19</v>
      </c>
      <c r="AI92" s="18">
        <f>CHOOSE($A$1,ED!AI92,'H10'!AI92,AirDose!AI92)</f>
        <v>41.253</v>
      </c>
      <c r="AJ92" s="18">
        <f>CHOOSE($A$1,ED!AJ92,'H10'!AJ92,AirDose!AJ92)</f>
        <v>42.298999999999999</v>
      </c>
      <c r="AK92" s="18">
        <f>CHOOSE($A$1,ED!AK92,'H10'!AK92,AirDose!AK92)</f>
        <v>18.140999999999998</v>
      </c>
    </row>
    <row r="93" spans="1:37" x14ac:dyDescent="0.15">
      <c r="A93" s="18"/>
      <c r="B93" s="18">
        <v>11.295</v>
      </c>
      <c r="C93" s="18">
        <v>2.5893000000000002</v>
      </c>
      <c r="D93" s="18">
        <f>CHOOSE($A$1,ED!D93,'H10'!D93,AirDose!D93)</f>
        <v>336.67</v>
      </c>
      <c r="E93" s="18">
        <f>CHOOSE($A$1,ED!E93,'H10'!E93,AirDose!E93)</f>
        <v>56.097999999999999</v>
      </c>
      <c r="F93" s="18">
        <f>CHOOSE($A$1,ED!F93,'H10'!F93,AirDose!F93)</f>
        <v>2459.3000000000002</v>
      </c>
      <c r="G93" s="18">
        <f>CHOOSE($A$1,ED!G93,'H10'!G93,AirDose!G93)</f>
        <v>3713.7</v>
      </c>
      <c r="H93" s="18">
        <f>CHOOSE($A$1,ED!H93,'H10'!H93,AirDose!H93)</f>
        <v>4600.2</v>
      </c>
      <c r="I93" s="18">
        <f>CHOOSE($A$1,ED!I93,'H10'!I93,AirDose!I93)</f>
        <v>5450.4</v>
      </c>
      <c r="J93" s="18">
        <f>CHOOSE($A$1,ED!J93,'H10'!J93,AirDose!J93)</f>
        <v>5955.5</v>
      </c>
      <c r="K93" s="18">
        <f>CHOOSE($A$1,ED!K93,'H10'!K93,AirDose!K93)</f>
        <v>6813.4</v>
      </c>
      <c r="L93" s="18">
        <f>CHOOSE($A$1,ED!L93,'H10'!L93,AirDose!L93)</f>
        <v>7734.7</v>
      </c>
      <c r="M93" s="18">
        <f>CHOOSE($A$1,ED!M93,'H10'!M93,AirDose!M93)</f>
        <v>9019.4</v>
      </c>
      <c r="N93" s="18">
        <f>CHOOSE($A$1,ED!N93,'H10'!N93,AirDose!N93)</f>
        <v>9608</v>
      </c>
      <c r="O93" s="18">
        <f>CHOOSE($A$1,ED!O93,'H10'!O93,AirDose!O93)</f>
        <v>10942</v>
      </c>
      <c r="P93" s="18">
        <f>CHOOSE($A$1,ED!P93,'H10'!P93,AirDose!P93)</f>
        <v>11480</v>
      </c>
      <c r="Q93" s="18">
        <f>CHOOSE($A$1,ED!Q93,'H10'!Q93,AirDose!Q93)</f>
        <v>12840</v>
      </c>
      <c r="R93" s="18">
        <f>CHOOSE($A$1,ED!R93,'H10'!R93,AirDose!R93)</f>
        <v>13358</v>
      </c>
      <c r="S93" s="18">
        <f>CHOOSE($A$1,ED!S93,'H10'!S93,AirDose!S93)</f>
        <v>14708</v>
      </c>
      <c r="T93" s="18">
        <f>CHOOSE($A$1,ED!T93,'H10'!T93,AirDose!T93)</f>
        <v>15252</v>
      </c>
      <c r="U93" s="18">
        <f>CHOOSE($A$1,ED!U93,'H10'!U93,AirDose!U93)</f>
        <v>16630</v>
      </c>
      <c r="V93" s="18">
        <f>CHOOSE($A$1,ED!V93,'H10'!V93,AirDose!V93)</f>
        <v>18784</v>
      </c>
      <c r="W93" s="18">
        <f>CHOOSE($A$1,ED!W93,'H10'!W93,AirDose!W93)</f>
        <v>18498</v>
      </c>
      <c r="X93" s="18">
        <f>CHOOSE($A$1,ED!X93,'H10'!X93,AirDose!X93)</f>
        <v>19120</v>
      </c>
      <c r="Y93" s="18">
        <f>CHOOSE($A$1,ED!Y93,'H10'!Y93,AirDose!Y93)</f>
        <v>21247</v>
      </c>
      <c r="Z93" s="18">
        <f>CHOOSE($A$1,ED!Z93,'H10'!Z93,AirDose!Z93)</f>
        <v>22567</v>
      </c>
      <c r="AA93" s="18">
        <f>CHOOSE($A$1,ED!AA93,'H10'!AA93,AirDose!AA93)</f>
        <v>23911</v>
      </c>
      <c r="AB93" s="18">
        <f>CHOOSE($A$1,ED!AB93,'H10'!AB93,AirDose!AB93)</f>
        <v>24456</v>
      </c>
      <c r="AC93" s="18">
        <f>CHOOSE($A$1,ED!AC93,'H10'!AC93,AirDose!AC93)</f>
        <v>25801</v>
      </c>
      <c r="AD93" s="18">
        <f>CHOOSE($A$1,ED!AD93,'H10'!AD93,AirDose!AD93)</f>
        <v>26401</v>
      </c>
      <c r="AE93" s="18">
        <f>CHOOSE($A$1,ED!AE93,'H10'!AE93,AirDose!AE93)</f>
        <v>27618</v>
      </c>
      <c r="AF93" s="18">
        <f>CHOOSE($A$1,ED!AF93,'H10'!AF93,AirDose!AF93)</f>
        <v>27818</v>
      </c>
      <c r="AG93" s="18">
        <f>CHOOSE($A$1,ED!AG93,'H10'!AG93,AirDose!AG93)</f>
        <v>142.51</v>
      </c>
      <c r="AH93" s="18">
        <f>CHOOSE($A$1,ED!AH93,'H10'!AH93,AirDose!AH93)</f>
        <v>137.21</v>
      </c>
      <c r="AI93" s="18">
        <f>CHOOSE($A$1,ED!AI93,'H10'!AI93,AirDose!AI93)</f>
        <v>55.767000000000003</v>
      </c>
      <c r="AJ93" s="18">
        <f>CHOOSE($A$1,ED!AJ93,'H10'!AJ93,AirDose!AJ93)</f>
        <v>55.975999999999999</v>
      </c>
      <c r="AK93" s="18">
        <f>CHOOSE($A$1,ED!AK93,'H10'!AK93,AirDose!AK93)</f>
        <v>21.762</v>
      </c>
    </row>
    <row r="94" spans="1:37" x14ac:dyDescent="0.15">
      <c r="A94" s="18"/>
      <c r="B94" s="18">
        <v>14.218999999999999</v>
      </c>
      <c r="C94" s="18">
        <v>3.2597</v>
      </c>
      <c r="D94" s="18">
        <f>CHOOSE($A$1,ED!D94,'H10'!D94,AirDose!D94)</f>
        <v>344.45</v>
      </c>
      <c r="E94" s="18">
        <f>CHOOSE($A$1,ED!E94,'H10'!E94,AirDose!E94)</f>
        <v>75.576999999999998</v>
      </c>
      <c r="F94" s="18">
        <f>CHOOSE($A$1,ED!F94,'H10'!F94,AirDose!F94)</f>
        <v>3668.5</v>
      </c>
      <c r="G94" s="18">
        <f>CHOOSE($A$1,ED!G94,'H10'!G94,AirDose!G94)</f>
        <v>4788</v>
      </c>
      <c r="H94" s="18">
        <f>CHOOSE($A$1,ED!H94,'H10'!H94,AirDose!H94)</f>
        <v>5952.3</v>
      </c>
      <c r="I94" s="18">
        <f>CHOOSE($A$1,ED!I94,'H10'!I94,AirDose!I94)</f>
        <v>7042.8</v>
      </c>
      <c r="J94" s="18">
        <f>CHOOSE($A$1,ED!J94,'H10'!J94,AirDose!J94)</f>
        <v>7666.2</v>
      </c>
      <c r="K94" s="18">
        <f>CHOOSE($A$1,ED!K94,'H10'!K94,AirDose!K94)</f>
        <v>8650.6</v>
      </c>
      <c r="L94" s="18">
        <f>CHOOSE($A$1,ED!L94,'H10'!L94,AirDose!L94)</f>
        <v>9775.7999999999993</v>
      </c>
      <c r="M94" s="18">
        <f>CHOOSE($A$1,ED!M94,'H10'!M94,AirDose!M94)</f>
        <v>11352</v>
      </c>
      <c r="N94" s="18">
        <f>CHOOSE($A$1,ED!N94,'H10'!N94,AirDose!N94)</f>
        <v>12140</v>
      </c>
      <c r="O94" s="18">
        <f>CHOOSE($A$1,ED!O94,'H10'!O94,AirDose!O94)</f>
        <v>13811</v>
      </c>
      <c r="P94" s="18">
        <f>CHOOSE($A$1,ED!P94,'H10'!P94,AirDose!P94)</f>
        <v>14466</v>
      </c>
      <c r="Q94" s="18">
        <f>CHOOSE($A$1,ED!Q94,'H10'!Q94,AirDose!Q94)</f>
        <v>16169</v>
      </c>
      <c r="R94" s="18">
        <f>CHOOSE($A$1,ED!R94,'H10'!R94,AirDose!R94)</f>
        <v>16806</v>
      </c>
      <c r="S94" s="18">
        <f>CHOOSE($A$1,ED!S94,'H10'!S94,AirDose!S94)</f>
        <v>18546</v>
      </c>
      <c r="T94" s="18">
        <f>CHOOSE($A$1,ED!T94,'H10'!T94,AirDose!T94)</f>
        <v>19192</v>
      </c>
      <c r="U94" s="18">
        <f>CHOOSE($A$1,ED!U94,'H10'!U94,AirDose!U94)</f>
        <v>21018</v>
      </c>
      <c r="V94" s="18">
        <f>CHOOSE($A$1,ED!V94,'H10'!V94,AirDose!V94)</f>
        <v>23653</v>
      </c>
      <c r="W94" s="18">
        <f>CHOOSE($A$1,ED!W94,'H10'!W94,AirDose!W94)</f>
        <v>23261</v>
      </c>
      <c r="X94" s="18">
        <f>CHOOSE($A$1,ED!X94,'H10'!X94,AirDose!X94)</f>
        <v>24070</v>
      </c>
      <c r="Y94" s="18">
        <f>CHOOSE($A$1,ED!Y94,'H10'!Y94,AirDose!Y94)</f>
        <v>26722</v>
      </c>
      <c r="Z94" s="18">
        <f>CHOOSE($A$1,ED!Z94,'H10'!Z94,AirDose!Z94)</f>
        <v>28357</v>
      </c>
      <c r="AA94" s="18">
        <f>CHOOSE($A$1,ED!AA94,'H10'!AA94,AirDose!AA94)</f>
        <v>29992</v>
      </c>
      <c r="AB94" s="18">
        <f>CHOOSE($A$1,ED!AB94,'H10'!AB94,AirDose!AB94)</f>
        <v>30801</v>
      </c>
      <c r="AC94" s="18">
        <f>CHOOSE($A$1,ED!AC94,'H10'!AC94,AirDose!AC94)</f>
        <v>32435</v>
      </c>
      <c r="AD94" s="18">
        <f>CHOOSE($A$1,ED!AD94,'H10'!AD94,AirDose!AD94)</f>
        <v>33053</v>
      </c>
      <c r="AE94" s="18">
        <f>CHOOSE($A$1,ED!AE94,'H10'!AE94,AirDose!AE94)</f>
        <v>34688</v>
      </c>
      <c r="AF94" s="18">
        <f>CHOOSE($A$1,ED!AF94,'H10'!AF94,AirDose!AF94)</f>
        <v>34896</v>
      </c>
      <c r="AG94" s="18">
        <f>CHOOSE($A$1,ED!AG94,'H10'!AG94,AirDose!AG94)</f>
        <v>162.38</v>
      </c>
      <c r="AH94" s="18">
        <f>CHOOSE($A$1,ED!AH94,'H10'!AH94,AirDose!AH94)</f>
        <v>156.52000000000001</v>
      </c>
      <c r="AI94" s="18">
        <f>CHOOSE($A$1,ED!AI94,'H10'!AI94,AirDose!AI94)</f>
        <v>72.917000000000002</v>
      </c>
      <c r="AJ94" s="18">
        <f>CHOOSE($A$1,ED!AJ94,'H10'!AJ94,AirDose!AJ94)</f>
        <v>71.820999999999998</v>
      </c>
      <c r="AK94" s="18">
        <f>CHOOSE($A$1,ED!AK94,'H10'!AK94,AirDose!AK94)</f>
        <v>25.85</v>
      </c>
    </row>
    <row r="95" spans="1:37" x14ac:dyDescent="0.15">
      <c r="A95" s="18"/>
      <c r="B95" s="18">
        <v>17.901</v>
      </c>
      <c r="C95" s="18">
        <v>4.1036999999999999</v>
      </c>
      <c r="D95" s="18">
        <f>CHOOSE($A$1,ED!D95,'H10'!D95,AirDose!D95)</f>
        <v>349.86</v>
      </c>
      <c r="E95" s="18">
        <f>CHOOSE($A$1,ED!E95,'H10'!E95,AirDose!E95)</f>
        <v>114.46</v>
      </c>
      <c r="F95" s="18">
        <f>CHOOSE($A$1,ED!F95,'H10'!F95,AirDose!F95)</f>
        <v>4877.7</v>
      </c>
      <c r="G95" s="18">
        <f>CHOOSE($A$1,ED!G95,'H10'!G95,AirDose!G95)</f>
        <v>7280.1</v>
      </c>
      <c r="H95" s="18">
        <f>CHOOSE($A$1,ED!H95,'H10'!H95,AirDose!H95)</f>
        <v>8212</v>
      </c>
      <c r="I95" s="18">
        <f>CHOOSE($A$1,ED!I95,'H10'!I95,AirDose!I95)</f>
        <v>9457.4</v>
      </c>
      <c r="J95" s="18">
        <f>CHOOSE($A$1,ED!J95,'H10'!J95,AirDose!J95)</f>
        <v>10133</v>
      </c>
      <c r="K95" s="18">
        <f>CHOOSE($A$1,ED!K95,'H10'!K95,AirDose!K95)</f>
        <v>11478</v>
      </c>
      <c r="L95" s="18">
        <f>CHOOSE($A$1,ED!L95,'H10'!L95,AirDose!L95)</f>
        <v>12978</v>
      </c>
      <c r="M95" s="18">
        <f>CHOOSE($A$1,ED!M95,'H10'!M95,AirDose!M95)</f>
        <v>15083</v>
      </c>
      <c r="N95" s="18">
        <f>CHOOSE($A$1,ED!N95,'H10'!N95,AirDose!N95)</f>
        <v>16001</v>
      </c>
      <c r="O95" s="18">
        <f>CHOOSE($A$1,ED!O95,'H10'!O95,AirDose!O95)</f>
        <v>18123</v>
      </c>
      <c r="P95" s="18">
        <f>CHOOSE($A$1,ED!P95,'H10'!P95,AirDose!P95)</f>
        <v>19012</v>
      </c>
      <c r="Q95" s="18">
        <f>CHOOSE($A$1,ED!Q95,'H10'!Q95,AirDose!Q95)</f>
        <v>21050</v>
      </c>
      <c r="R95" s="18">
        <f>CHOOSE($A$1,ED!R95,'H10'!R95,AirDose!R95)</f>
        <v>21932</v>
      </c>
      <c r="S95" s="18">
        <f>CHOOSE($A$1,ED!S95,'H10'!S95,AirDose!S95)</f>
        <v>23983</v>
      </c>
      <c r="T95" s="18">
        <f>CHOOSE($A$1,ED!T95,'H10'!T95,AirDose!T95)</f>
        <v>25002</v>
      </c>
      <c r="U95" s="18">
        <f>CHOOSE($A$1,ED!U95,'H10'!U95,AirDose!U95)</f>
        <v>27216</v>
      </c>
      <c r="V95" s="18">
        <f>CHOOSE($A$1,ED!V95,'H10'!V95,AirDose!V95)</f>
        <v>30367</v>
      </c>
      <c r="W95" s="18">
        <f>CHOOSE($A$1,ED!W95,'H10'!W95,AirDose!W95)</f>
        <v>30105</v>
      </c>
      <c r="X95" s="18">
        <f>CHOOSE($A$1,ED!X95,'H10'!X95,AirDose!X95)</f>
        <v>31043</v>
      </c>
      <c r="Y95" s="18">
        <f>CHOOSE($A$1,ED!Y95,'H10'!Y95,AirDose!Y95)</f>
        <v>34470</v>
      </c>
      <c r="Z95" s="18">
        <f>CHOOSE($A$1,ED!Z95,'H10'!Z95,AirDose!Z95)</f>
        <v>36621</v>
      </c>
      <c r="AA95" s="18">
        <f>CHOOSE($A$1,ED!AA95,'H10'!AA95,AirDose!AA95)</f>
        <v>38772</v>
      </c>
      <c r="AB95" s="18">
        <f>CHOOSE($A$1,ED!AB95,'H10'!AB95,AirDose!AB95)</f>
        <v>39710</v>
      </c>
      <c r="AC95" s="18">
        <f>CHOOSE($A$1,ED!AC95,'H10'!AC95,AirDose!AC95)</f>
        <v>41861</v>
      </c>
      <c r="AD95" s="18">
        <f>CHOOSE($A$1,ED!AD95,'H10'!AD95,AirDose!AD95)</f>
        <v>42737</v>
      </c>
      <c r="AE95" s="18">
        <f>CHOOSE($A$1,ED!AE95,'H10'!AE95,AirDose!AE95)</f>
        <v>44888</v>
      </c>
      <c r="AF95" s="18">
        <f>CHOOSE($A$1,ED!AF95,'H10'!AF95,AirDose!AF95)</f>
        <v>45226</v>
      </c>
      <c r="AG95" s="18">
        <f>CHOOSE($A$1,ED!AG95,'H10'!AG95,AirDose!AG95)</f>
        <v>186.67</v>
      </c>
      <c r="AH95" s="18">
        <f>CHOOSE($A$1,ED!AH95,'H10'!AH95,AirDose!AH95)</f>
        <v>179.44</v>
      </c>
      <c r="AI95" s="18">
        <f>CHOOSE($A$1,ED!AI95,'H10'!AI95,AirDose!AI95)</f>
        <v>94.784999999999997</v>
      </c>
      <c r="AJ95" s="18">
        <f>CHOOSE($A$1,ED!AJ95,'H10'!AJ95,AirDose!AJ95)</f>
        <v>93.016000000000005</v>
      </c>
      <c r="AK95" s="18">
        <f>CHOOSE($A$1,ED!AK95,'H10'!AK95,AirDose!AK95)</f>
        <v>31.102</v>
      </c>
    </row>
    <row r="96" spans="1:37" x14ac:dyDescent="0.15">
      <c r="A96" s="18"/>
      <c r="B96" s="18">
        <v>22.536000000000001</v>
      </c>
      <c r="C96" s="18">
        <v>5.1662999999999997</v>
      </c>
      <c r="D96" s="18">
        <f>CHOOSE($A$1,ED!D96,'H10'!D96,AirDose!D96)</f>
        <v>353.99</v>
      </c>
      <c r="E96" s="18">
        <f>CHOOSE($A$1,ED!E96,'H10'!E96,AirDose!E96)</f>
        <v>169.27</v>
      </c>
      <c r="F96" s="18">
        <f>CHOOSE($A$1,ED!F96,'H10'!F96,AirDose!F96)</f>
        <v>6755.5</v>
      </c>
      <c r="G96" s="18">
        <f>CHOOSE($A$1,ED!G96,'H10'!G96,AirDose!G96)</f>
        <v>10741</v>
      </c>
      <c r="H96" s="18">
        <f>CHOOSE($A$1,ED!H96,'H10'!H96,AirDose!H96)</f>
        <v>12327</v>
      </c>
      <c r="I96" s="18">
        <f>CHOOSE($A$1,ED!I96,'H10'!I96,AirDose!I96)</f>
        <v>13794</v>
      </c>
      <c r="J96" s="18">
        <f>CHOOSE($A$1,ED!J96,'H10'!J96,AirDose!J96)</f>
        <v>14170</v>
      </c>
      <c r="K96" s="18">
        <f>CHOOSE($A$1,ED!K96,'H10'!K96,AirDose!K96)</f>
        <v>15714</v>
      </c>
      <c r="L96" s="18">
        <f>CHOOSE($A$1,ED!L96,'H10'!L96,AirDose!L96)</f>
        <v>17429</v>
      </c>
      <c r="M96" s="18">
        <f>CHOOSE($A$1,ED!M96,'H10'!M96,AirDose!M96)</f>
        <v>19860</v>
      </c>
      <c r="N96" s="18">
        <f>CHOOSE($A$1,ED!N96,'H10'!N96,AirDose!N96)</f>
        <v>21140</v>
      </c>
      <c r="O96" s="18">
        <f>CHOOSE($A$1,ED!O96,'H10'!O96,AirDose!O96)</f>
        <v>23792</v>
      </c>
      <c r="P96" s="18">
        <f>CHOOSE($A$1,ED!P96,'H10'!P96,AirDose!P96)</f>
        <v>25028</v>
      </c>
      <c r="Q96" s="18">
        <f>CHOOSE($A$1,ED!Q96,'H10'!Q96,AirDose!Q96)</f>
        <v>27581</v>
      </c>
      <c r="R96" s="18">
        <f>CHOOSE($A$1,ED!R96,'H10'!R96,AirDose!R96)</f>
        <v>28758</v>
      </c>
      <c r="S96" s="18">
        <f>CHOOSE($A$1,ED!S96,'H10'!S96,AirDose!S96)</f>
        <v>31370</v>
      </c>
      <c r="T96" s="18">
        <f>CHOOSE($A$1,ED!T96,'H10'!T96,AirDose!T96)</f>
        <v>32688</v>
      </c>
      <c r="U96" s="18">
        <f>CHOOSE($A$1,ED!U96,'H10'!U96,AirDose!U96)</f>
        <v>35382</v>
      </c>
      <c r="V96" s="18">
        <f>CHOOSE($A$1,ED!V96,'H10'!V96,AirDose!V96)</f>
        <v>39371</v>
      </c>
      <c r="W96" s="18">
        <f>CHOOSE($A$1,ED!W96,'H10'!W96,AirDose!W96)</f>
        <v>39171</v>
      </c>
      <c r="X96" s="18">
        <f>CHOOSE($A$1,ED!X96,'H10'!X96,AirDose!X96)</f>
        <v>40348</v>
      </c>
      <c r="Y96" s="18">
        <f>CHOOSE($A$1,ED!Y96,'H10'!Y96,AirDose!Y96)</f>
        <v>44619</v>
      </c>
      <c r="Z96" s="18">
        <f>CHOOSE($A$1,ED!Z96,'H10'!Z96,AirDose!Z96)</f>
        <v>47313</v>
      </c>
      <c r="AA96" s="18">
        <f>CHOOSE($A$1,ED!AA96,'H10'!AA96,AirDose!AA96)</f>
        <v>50066</v>
      </c>
      <c r="AB96" s="18">
        <f>CHOOSE($A$1,ED!AB96,'H10'!AB96,AirDose!AB96)</f>
        <v>51243</v>
      </c>
      <c r="AC96" s="18">
        <f>CHOOSE($A$1,ED!AC96,'H10'!AC96,AirDose!AC96)</f>
        <v>53937</v>
      </c>
      <c r="AD96" s="18">
        <f>CHOOSE($A$1,ED!AD96,'H10'!AD96,AirDose!AD96)</f>
        <v>55173</v>
      </c>
      <c r="AE96" s="18">
        <f>CHOOSE($A$1,ED!AE96,'H10'!AE96,AirDose!AE96)</f>
        <v>57867</v>
      </c>
      <c r="AF96" s="18">
        <f>CHOOSE($A$1,ED!AF96,'H10'!AF96,AirDose!AF96)</f>
        <v>58326</v>
      </c>
      <c r="AG96" s="18">
        <f>CHOOSE($A$1,ED!AG96,'H10'!AG96,AirDose!AG96)</f>
        <v>224.03</v>
      </c>
      <c r="AH96" s="18">
        <f>CHOOSE($A$1,ED!AH96,'H10'!AH96,AirDose!AH96)</f>
        <v>215.73</v>
      </c>
      <c r="AI96" s="18">
        <f>CHOOSE($A$1,ED!AI96,'H10'!AI96,AirDose!AI96)</f>
        <v>123.08</v>
      </c>
      <c r="AJ96" s="18">
        <f>CHOOSE($A$1,ED!AJ96,'H10'!AJ96,AirDose!AJ96)</f>
        <v>121.08</v>
      </c>
      <c r="AK96" s="18">
        <f>CHOOSE($A$1,ED!AK96,'H10'!AK96,AirDose!AK96)</f>
        <v>37.421999999999997</v>
      </c>
    </row>
    <row r="97" spans="1:37" x14ac:dyDescent="0.15">
      <c r="A97" s="18"/>
      <c r="B97" s="18">
        <v>28.370999999999999</v>
      </c>
      <c r="C97" s="18">
        <v>6.5038999999999998</v>
      </c>
      <c r="D97" s="18">
        <f>CHOOSE($A$1,ED!D97,'H10'!D97,AirDose!D97)</f>
        <v>357.22</v>
      </c>
      <c r="E97" s="18">
        <f>CHOOSE($A$1,ED!E97,'H10'!E97,AirDose!E97)</f>
        <v>233.44</v>
      </c>
      <c r="F97" s="18">
        <f>CHOOSE($A$1,ED!F97,'H10'!F97,AirDose!F97)</f>
        <v>9254.1</v>
      </c>
      <c r="G97" s="18">
        <f>CHOOSE($A$1,ED!G97,'H10'!G97,AirDose!G97)</f>
        <v>15103</v>
      </c>
      <c r="H97" s="18">
        <f>CHOOSE($A$1,ED!H97,'H10'!H97,AirDose!H97)</f>
        <v>18165</v>
      </c>
      <c r="I97" s="18">
        <f>CHOOSE($A$1,ED!I97,'H10'!I97,AirDose!I97)</f>
        <v>19916</v>
      </c>
      <c r="J97" s="18">
        <f>CHOOSE($A$1,ED!J97,'H10'!J97,AirDose!J97)</f>
        <v>19667</v>
      </c>
      <c r="K97" s="18">
        <f>CHOOSE($A$1,ED!K97,'H10'!K97,AirDose!K97)</f>
        <v>21256</v>
      </c>
      <c r="L97" s="18">
        <f>CHOOSE($A$1,ED!L97,'H10'!L97,AirDose!L97)</f>
        <v>23040</v>
      </c>
      <c r="M97" s="18">
        <f>CHOOSE($A$1,ED!M97,'H10'!M97,AirDose!M97)</f>
        <v>25607</v>
      </c>
      <c r="N97" s="18">
        <f>CHOOSE($A$1,ED!N97,'H10'!N97,AirDose!N97)</f>
        <v>27466</v>
      </c>
      <c r="O97" s="18">
        <f>CHOOSE($A$1,ED!O97,'H10'!O97,AirDose!O97)</f>
        <v>30720</v>
      </c>
      <c r="P97" s="18">
        <f>CHOOSE($A$1,ED!P97,'H10'!P97,AirDose!P97)</f>
        <v>32410</v>
      </c>
      <c r="Q97" s="18">
        <f>CHOOSE($A$1,ED!Q97,'H10'!Q97,AirDose!Q97)</f>
        <v>35645</v>
      </c>
      <c r="R97" s="18">
        <f>CHOOSE($A$1,ED!R97,'H10'!R97,AirDose!R97)</f>
        <v>37162</v>
      </c>
      <c r="S97" s="18">
        <f>CHOOSE($A$1,ED!S97,'H10'!S97,AirDose!S97)</f>
        <v>40569</v>
      </c>
      <c r="T97" s="18">
        <f>CHOOSE($A$1,ED!T97,'H10'!T97,AirDose!T97)</f>
        <v>42114</v>
      </c>
      <c r="U97" s="18">
        <f>CHOOSE($A$1,ED!U97,'H10'!U97,AirDose!U97)</f>
        <v>45377</v>
      </c>
      <c r="V97" s="18">
        <f>CHOOSE($A$1,ED!V97,'H10'!V97,AirDose!V97)</f>
        <v>50501</v>
      </c>
      <c r="W97" s="18">
        <f>CHOOSE($A$1,ED!W97,'H10'!W97,AirDose!W97)</f>
        <v>50301</v>
      </c>
      <c r="X97" s="18">
        <f>CHOOSE($A$1,ED!X97,'H10'!X97,AirDose!X97)</f>
        <v>51819</v>
      </c>
      <c r="Y97" s="18">
        <f>CHOOSE($A$1,ED!Y97,'H10'!Y97,AirDose!Y97)</f>
        <v>56998</v>
      </c>
      <c r="Z97" s="18">
        <f>CHOOSE($A$1,ED!Z97,'H10'!Z97,AirDose!Z97)</f>
        <v>60261</v>
      </c>
      <c r="AA97" s="18">
        <f>CHOOSE($A$1,ED!AA97,'H10'!AA97,AirDose!AA97)</f>
        <v>63695</v>
      </c>
      <c r="AB97" s="18">
        <f>CHOOSE($A$1,ED!AB97,'H10'!AB97,AirDose!AB97)</f>
        <v>65213</v>
      </c>
      <c r="AC97" s="18">
        <f>CHOOSE($A$1,ED!AC97,'H10'!AC97,AirDose!AC97)</f>
        <v>68475</v>
      </c>
      <c r="AD97" s="18">
        <f>CHOOSE($A$1,ED!AD97,'H10'!AD97,AirDose!AD97)</f>
        <v>70165</v>
      </c>
      <c r="AE97" s="18">
        <f>CHOOSE($A$1,ED!AE97,'H10'!AE97,AirDose!AE97)</f>
        <v>73427</v>
      </c>
      <c r="AF97" s="18">
        <f>CHOOSE($A$1,ED!AF97,'H10'!AF97,AirDose!AF97)</f>
        <v>74000</v>
      </c>
      <c r="AG97" s="18">
        <f>CHOOSE($A$1,ED!AG97,'H10'!AG97,AirDose!AG97)</f>
        <v>272.3</v>
      </c>
      <c r="AH97" s="18">
        <f>CHOOSE($A$1,ED!AH97,'H10'!AH97,AirDose!AH97)</f>
        <v>263.43</v>
      </c>
      <c r="AI97" s="18">
        <f>CHOOSE($A$1,ED!AI97,'H10'!AI97,AirDose!AI97)</f>
        <v>156.01</v>
      </c>
      <c r="AJ97" s="18">
        <f>CHOOSE($A$1,ED!AJ97,'H10'!AJ97,AirDose!AJ97)</f>
        <v>154.01</v>
      </c>
      <c r="AK97" s="18">
        <f>CHOOSE($A$1,ED!AK97,'H10'!AK97,AirDose!AK97)</f>
        <v>44.405999999999999</v>
      </c>
    </row>
    <row r="98" spans="1:37" x14ac:dyDescent="0.15">
      <c r="A98" s="18"/>
      <c r="B98" s="18">
        <v>35.716999999999999</v>
      </c>
      <c r="C98" s="18">
        <v>8.1880000000000006</v>
      </c>
      <c r="D98" s="18">
        <f>CHOOSE($A$1,ED!D98,'H10'!D98,AirDose!D98)</f>
        <v>362.44</v>
      </c>
      <c r="E98" s="18">
        <f>CHOOSE($A$1,ED!E98,'H10'!E98,AirDose!E98)</f>
        <v>315.08999999999997</v>
      </c>
      <c r="F98" s="18">
        <f>CHOOSE($A$1,ED!F98,'H10'!F98,AirDose!F98)</f>
        <v>12571</v>
      </c>
      <c r="G98" s="18">
        <f>CHOOSE($A$1,ED!G98,'H10'!G98,AirDose!G98)</f>
        <v>21227</v>
      </c>
      <c r="H98" s="18">
        <f>CHOOSE($A$1,ED!H98,'H10'!H98,AirDose!H98)</f>
        <v>26211</v>
      </c>
      <c r="I98" s="18">
        <f>CHOOSE($A$1,ED!I98,'H10'!I98,AirDose!I98)</f>
        <v>29527</v>
      </c>
      <c r="J98" s="18">
        <f>CHOOSE($A$1,ED!J98,'H10'!J98,AirDose!J98)</f>
        <v>30356</v>
      </c>
      <c r="K98" s="18">
        <f>CHOOSE($A$1,ED!K98,'H10'!K98,AirDose!K98)</f>
        <v>33390</v>
      </c>
      <c r="L98" s="18">
        <f>CHOOSE($A$1,ED!L98,'H10'!L98,AirDose!L98)</f>
        <v>36420</v>
      </c>
      <c r="M98" s="18">
        <f>CHOOSE($A$1,ED!M98,'H10'!M98,AirDose!M98)</f>
        <v>42024</v>
      </c>
      <c r="N98" s="18">
        <f>CHOOSE($A$1,ED!N98,'H10'!N98,AirDose!N98)</f>
        <v>43478</v>
      </c>
      <c r="O98" s="18">
        <f>CHOOSE($A$1,ED!O98,'H10'!O98,AirDose!O98)</f>
        <v>46878</v>
      </c>
      <c r="P98" s="18">
        <f>CHOOSE($A$1,ED!P98,'H10'!P98,AirDose!P98)</f>
        <v>49224</v>
      </c>
      <c r="Q98" s="18">
        <f>CHOOSE($A$1,ED!Q98,'H10'!Q98,AirDose!Q98)</f>
        <v>52761</v>
      </c>
      <c r="R98" s="18">
        <f>CHOOSE($A$1,ED!R98,'H10'!R98,AirDose!R98)</f>
        <v>55112</v>
      </c>
      <c r="S98" s="18">
        <f>CHOOSE($A$1,ED!S98,'H10'!S98,AirDose!S98)</f>
        <v>58985</v>
      </c>
      <c r="T98" s="18">
        <f>CHOOSE($A$1,ED!T98,'H10'!T98,AirDose!T98)</f>
        <v>61337</v>
      </c>
      <c r="U98" s="18">
        <f>CHOOSE($A$1,ED!U98,'H10'!U98,AirDose!U98)</f>
        <v>65215</v>
      </c>
      <c r="V98" s="18">
        <f>CHOOSE($A$1,ED!V98,'H10'!V98,AirDose!V98)</f>
        <v>70820</v>
      </c>
      <c r="W98" s="18">
        <f>CHOOSE($A$1,ED!W98,'H10'!W98,AirDose!W98)</f>
        <v>71644</v>
      </c>
      <c r="X98" s="18">
        <f>CHOOSE($A$1,ED!X98,'H10'!X98,AirDose!X98)</f>
        <v>73790</v>
      </c>
      <c r="Y98" s="18">
        <f>CHOOSE($A$1,ED!Y98,'H10'!Y98,AirDose!Y98)</f>
        <v>79395</v>
      </c>
      <c r="Z98" s="18">
        <f>CHOOSE($A$1,ED!Z98,'H10'!Z98,AirDose!Z98)</f>
        <v>83205</v>
      </c>
      <c r="AA98" s="18">
        <f>CHOOSE($A$1,ED!AA98,'H10'!AA98,AirDose!AA98)</f>
        <v>87215</v>
      </c>
      <c r="AB98" s="18">
        <f>CHOOSE($A$1,ED!AB98,'H10'!AB98,AirDose!AB98)</f>
        <v>89225</v>
      </c>
      <c r="AC98" s="18">
        <f>CHOOSE($A$1,ED!AC98,'H10'!AC98,AirDose!AC98)</f>
        <v>93034</v>
      </c>
      <c r="AD98" s="18">
        <f>CHOOSE($A$1,ED!AD98,'H10'!AD98,AirDose!AD98)</f>
        <v>95107</v>
      </c>
      <c r="AE98" s="18">
        <f>CHOOSE($A$1,ED!AE98,'H10'!AE98,AirDose!AE98)</f>
        <v>98849</v>
      </c>
      <c r="AF98" s="18">
        <f>CHOOSE($A$1,ED!AF98,'H10'!AF98,AirDose!AF98)</f>
        <v>99449</v>
      </c>
      <c r="AG98" s="18">
        <f>CHOOSE($A$1,ED!AG98,'H10'!AG98,AirDose!AG98)</f>
        <v>337.96</v>
      </c>
      <c r="AH98" s="18">
        <f>CHOOSE($A$1,ED!AH98,'H10'!AH98,AirDose!AH98)</f>
        <v>328.36</v>
      </c>
      <c r="AI98" s="18">
        <f>CHOOSE($A$1,ED!AI98,'H10'!AI98,AirDose!AI98)</f>
        <v>193.1</v>
      </c>
      <c r="AJ98" s="18">
        <f>CHOOSE($A$1,ED!AJ98,'H10'!AJ98,AirDose!AJ98)</f>
        <v>190.5</v>
      </c>
      <c r="AK98" s="18">
        <f>CHOOSE($A$1,ED!AK98,'H10'!AK98,AirDose!AK98)</f>
        <v>52.648000000000003</v>
      </c>
    </row>
    <row r="99" spans="1:37" x14ac:dyDescent="0.15">
      <c r="A99" s="18"/>
      <c r="B99" s="18">
        <v>44.965000000000003</v>
      </c>
      <c r="C99" s="18">
        <v>10.308</v>
      </c>
      <c r="D99" s="18">
        <f>CHOOSE($A$1,ED!D99,'H10'!D99,AirDose!D99)</f>
        <v>368.3</v>
      </c>
      <c r="E99" s="18">
        <f>CHOOSE($A$1,ED!E99,'H10'!E99,AirDose!E99)</f>
        <v>406.76</v>
      </c>
      <c r="F99" s="18">
        <f>CHOOSE($A$1,ED!F99,'H10'!F99,AirDose!F99)</f>
        <v>16150</v>
      </c>
      <c r="G99" s="18">
        <f>CHOOSE($A$1,ED!G99,'H10'!G99,AirDose!G99)</f>
        <v>27917</v>
      </c>
      <c r="H99" s="18">
        <f>CHOOSE($A$1,ED!H99,'H10'!H99,AirDose!H99)</f>
        <v>34965</v>
      </c>
      <c r="I99" s="18">
        <f>CHOOSE($A$1,ED!I99,'H10'!I99,AirDose!I99)</f>
        <v>40255</v>
      </c>
      <c r="J99" s="18">
        <f>CHOOSE($A$1,ED!J99,'H10'!J99,AirDose!J99)</f>
        <v>42707</v>
      </c>
      <c r="K99" s="18">
        <f>CHOOSE($A$1,ED!K99,'H10'!K99,AirDose!K99)</f>
        <v>47634</v>
      </c>
      <c r="L99" s="18">
        <f>CHOOSE($A$1,ED!L99,'H10'!L99,AirDose!L99)</f>
        <v>52286</v>
      </c>
      <c r="M99" s="18">
        <f>CHOOSE($A$1,ED!M99,'H10'!M99,AirDose!M99)</f>
        <v>61858</v>
      </c>
      <c r="N99" s="18">
        <f>CHOOSE($A$1,ED!N99,'H10'!N99,AirDose!N99)</f>
        <v>62590</v>
      </c>
      <c r="O99" s="18">
        <f>CHOOSE($A$1,ED!O99,'H10'!O99,AirDose!O99)</f>
        <v>65990</v>
      </c>
      <c r="P99" s="18">
        <f>CHOOSE($A$1,ED!P99,'H10'!P99,AirDose!P99)</f>
        <v>69058</v>
      </c>
      <c r="Q99" s="18">
        <f>CHOOSE($A$1,ED!Q99,'H10'!Q99,AirDose!Q99)</f>
        <v>72775</v>
      </c>
      <c r="R99" s="18">
        <f>CHOOSE($A$1,ED!R99,'H10'!R99,AirDose!R99)</f>
        <v>76118</v>
      </c>
      <c r="S99" s="18">
        <f>CHOOSE($A$1,ED!S99,'H10'!S99,AirDose!S99)</f>
        <v>80351</v>
      </c>
      <c r="T99" s="18">
        <f>CHOOSE($A$1,ED!T99,'H10'!T99,AirDose!T99)</f>
        <v>83694</v>
      </c>
      <c r="U99" s="18">
        <f>CHOOSE($A$1,ED!U99,'H10'!U99,AirDose!U99)</f>
        <v>88203</v>
      </c>
      <c r="V99" s="18">
        <f>CHOOSE($A$1,ED!V99,'H10'!V99,AirDose!V99)</f>
        <v>94079</v>
      </c>
      <c r="W99" s="18">
        <f>CHOOSE($A$1,ED!W99,'H10'!W99,AirDose!W99)</f>
        <v>96255</v>
      </c>
      <c r="X99" s="18">
        <f>CHOOSE($A$1,ED!X99,'H10'!X99,AirDose!X99)</f>
        <v>99123</v>
      </c>
      <c r="Y99" s="18">
        <f>CHOOSE($A$1,ED!Y99,'H10'!Y99,AirDose!Y99)</f>
        <v>105000</v>
      </c>
      <c r="Z99" s="18">
        <f>CHOOSE($A$1,ED!Z99,'H10'!Z99,AirDose!Z99)</f>
        <v>109350</v>
      </c>
      <c r="AA99" s="18">
        <f>CHOOSE($A$1,ED!AA99,'H10'!AA99,AirDose!AA99)</f>
        <v>113900</v>
      </c>
      <c r="AB99" s="18">
        <f>CHOOSE($A$1,ED!AB99,'H10'!AB99,AirDose!AB99)</f>
        <v>116450</v>
      </c>
      <c r="AC99" s="18">
        <f>CHOOSE($A$1,ED!AC99,'H10'!AC99,AirDose!AC99)</f>
        <v>120800</v>
      </c>
      <c r="AD99" s="18">
        <f>CHOOSE($A$1,ED!AD99,'H10'!AD99,AirDose!AD99)</f>
        <v>123230</v>
      </c>
      <c r="AE99" s="18">
        <f>CHOOSE($A$1,ED!AE99,'H10'!AE99,AirDose!AE99)</f>
        <v>127430</v>
      </c>
      <c r="AF99" s="18">
        <f>CHOOSE($A$1,ED!AF99,'H10'!AF99,AirDose!AF99)</f>
        <v>128030</v>
      </c>
      <c r="AG99" s="18">
        <f>CHOOSE($A$1,ED!AG99,'H10'!AG99,AirDose!AG99)</f>
        <v>416.52</v>
      </c>
      <c r="AH99" s="18">
        <f>CHOOSE($A$1,ED!AH99,'H10'!AH99,AirDose!AH99)</f>
        <v>406.52</v>
      </c>
      <c r="AI99" s="18">
        <f>CHOOSE($A$1,ED!AI99,'H10'!AI99,AirDose!AI99)</f>
        <v>231.4</v>
      </c>
      <c r="AJ99" s="18">
        <f>CHOOSE($A$1,ED!AJ99,'H10'!AJ99,AirDose!AJ99)</f>
        <v>226.83</v>
      </c>
      <c r="AK99" s="18">
        <f>CHOOSE($A$1,ED!AK99,'H10'!AK99,AirDose!AK99)</f>
        <v>61.776000000000003</v>
      </c>
    </row>
    <row r="100" spans="1:37" x14ac:dyDescent="0.15">
      <c r="A100" s="18"/>
      <c r="B100" s="18">
        <v>56.606999999999999</v>
      </c>
      <c r="C100" s="18">
        <v>12.977</v>
      </c>
      <c r="D100" s="18">
        <f>CHOOSE($A$1,ED!D100,'H10'!D100,AirDose!D100)</f>
        <v>375.9</v>
      </c>
      <c r="E100" s="18">
        <f>CHOOSE($A$1,ED!E100,'H10'!E100,AirDose!E100)</f>
        <v>519.08000000000004</v>
      </c>
      <c r="F100" s="18">
        <f>CHOOSE($A$1,ED!F100,'H10'!F100,AirDose!F100)</f>
        <v>22760</v>
      </c>
      <c r="G100" s="18">
        <f>CHOOSE($A$1,ED!G100,'H10'!G100,AirDose!G100)</f>
        <v>36388</v>
      </c>
      <c r="H100" s="18">
        <f>CHOOSE($A$1,ED!H100,'H10'!H100,AirDose!H100)</f>
        <v>45612</v>
      </c>
      <c r="I100" s="18">
        <f>CHOOSE($A$1,ED!I100,'H10'!I100,AirDose!I100)</f>
        <v>54322</v>
      </c>
      <c r="J100" s="18">
        <f>CHOOSE($A$1,ED!J100,'H10'!J100,AirDose!J100)</f>
        <v>58318</v>
      </c>
      <c r="K100" s="18">
        <f>CHOOSE($A$1,ED!K100,'H10'!K100,AirDose!K100)</f>
        <v>66138</v>
      </c>
      <c r="L100" s="18">
        <f>CHOOSE($A$1,ED!L100,'H10'!L100,AirDose!L100)</f>
        <v>73375</v>
      </c>
      <c r="M100" s="18">
        <f>CHOOSE($A$1,ED!M100,'H10'!M100,AirDose!M100)</f>
        <v>85816</v>
      </c>
      <c r="N100" s="18">
        <f>CHOOSE($A$1,ED!N100,'H10'!N100,AirDose!N100)</f>
        <v>88175</v>
      </c>
      <c r="O100" s="18">
        <f>CHOOSE($A$1,ED!O100,'H10'!O100,AirDose!O100)</f>
        <v>95432</v>
      </c>
      <c r="P100" s="18">
        <f>CHOOSE($A$1,ED!P100,'H10'!P100,AirDose!P100)</f>
        <v>99261</v>
      </c>
      <c r="Q100" s="18">
        <f>CHOOSE($A$1,ED!Q100,'H10'!Q100,AirDose!Q100)</f>
        <v>105450</v>
      </c>
      <c r="R100" s="18">
        <f>CHOOSE($A$1,ED!R100,'H10'!R100,AirDose!R100)</f>
        <v>111210</v>
      </c>
      <c r="S100" s="18">
        <f>CHOOSE($A$1,ED!S100,'H10'!S100,AirDose!S100)</f>
        <v>117320</v>
      </c>
      <c r="T100" s="18">
        <f>CHOOSE($A$1,ED!T100,'H10'!T100,AirDose!T100)</f>
        <v>121920</v>
      </c>
      <c r="U100" s="18">
        <f>CHOOSE($A$1,ED!U100,'H10'!U100,AirDose!U100)</f>
        <v>128620</v>
      </c>
      <c r="V100" s="18">
        <f>CHOOSE($A$1,ED!V100,'H10'!V100,AirDose!V100)</f>
        <v>136390</v>
      </c>
      <c r="W100" s="18">
        <f>CHOOSE($A$1,ED!W100,'H10'!W100,AirDose!W100)</f>
        <v>140780</v>
      </c>
      <c r="X100" s="18">
        <f>CHOOSE($A$1,ED!X100,'H10'!X100,AirDose!X100)</f>
        <v>145450</v>
      </c>
      <c r="Y100" s="18">
        <f>CHOOSE($A$1,ED!Y100,'H10'!Y100,AirDose!Y100)</f>
        <v>152680</v>
      </c>
      <c r="Z100" s="18">
        <f>CHOOSE($A$1,ED!Z100,'H10'!Z100,AirDose!Z100)</f>
        <v>158930</v>
      </c>
      <c r="AA100" s="18">
        <f>CHOOSE($A$1,ED!AA100,'H10'!AA100,AirDose!AA100)</f>
        <v>164710</v>
      </c>
      <c r="AB100" s="18">
        <f>CHOOSE($A$1,ED!AB100,'H10'!AB100,AirDose!AB100)</f>
        <v>169710</v>
      </c>
      <c r="AC100" s="18">
        <f>CHOOSE($A$1,ED!AC100,'H10'!AC100,AirDose!AC100)</f>
        <v>175970</v>
      </c>
      <c r="AD100" s="18">
        <f>CHOOSE($A$1,ED!AD100,'H10'!AD100,AirDose!AD100)</f>
        <v>180220</v>
      </c>
      <c r="AE100" s="18">
        <f>CHOOSE($A$1,ED!AE100,'H10'!AE100,AirDose!AE100)</f>
        <v>186950</v>
      </c>
      <c r="AF100" s="18">
        <f>CHOOSE($A$1,ED!AF100,'H10'!AF100,AirDose!AF100)</f>
        <v>189810</v>
      </c>
      <c r="AG100" s="18">
        <f>CHOOSE($A$1,ED!AG100,'H10'!AG100,AirDose!AG100)</f>
        <v>490.04</v>
      </c>
      <c r="AH100" s="18">
        <f>CHOOSE($A$1,ED!AH100,'H10'!AH100,AirDose!AH100)</f>
        <v>480.04</v>
      </c>
      <c r="AI100" s="18">
        <f>CHOOSE($A$1,ED!AI100,'H10'!AI100,AirDose!AI100)</f>
        <v>266.7</v>
      </c>
      <c r="AJ100" s="18">
        <f>CHOOSE($A$1,ED!AJ100,'H10'!AJ100,AirDose!AJ100)</f>
        <v>260.02</v>
      </c>
      <c r="AK100" s="18">
        <f>CHOOSE($A$1,ED!AK100,'H10'!AK100,AirDose!AK100)</f>
        <v>71.578000000000003</v>
      </c>
    </row>
    <row r="101" spans="1:37" x14ac:dyDescent="0.15">
      <c r="A101" s="18"/>
      <c r="B101" s="18">
        <v>71.265000000000001</v>
      </c>
      <c r="C101" s="18">
        <v>16.337</v>
      </c>
      <c r="D101" s="18">
        <f>CHOOSE($A$1,ED!D101,'H10'!D101,AirDose!D101)</f>
        <v>384.98</v>
      </c>
      <c r="E101" s="18">
        <f>CHOOSE($A$1,ED!E101,'H10'!E101,AirDose!E101)</f>
        <v>722.05</v>
      </c>
      <c r="F101" s="18">
        <f>CHOOSE($A$1,ED!F101,'H10'!F101,AirDose!F101)</f>
        <v>31962</v>
      </c>
      <c r="G101" s="18">
        <f>CHOOSE($A$1,ED!G101,'H10'!G101,AirDose!G101)</f>
        <v>46382</v>
      </c>
      <c r="H101" s="18">
        <f>CHOOSE($A$1,ED!H101,'H10'!H101,AirDose!H101)</f>
        <v>57878</v>
      </c>
      <c r="I101" s="18">
        <f>CHOOSE($A$1,ED!I101,'H10'!I101,AirDose!I101)</f>
        <v>71245</v>
      </c>
      <c r="J101" s="18">
        <f>CHOOSE($A$1,ED!J101,'H10'!J101,AirDose!J101)</f>
        <v>76718</v>
      </c>
      <c r="K101" s="18">
        <f>CHOOSE($A$1,ED!K101,'H10'!K101,AirDose!K101)</f>
        <v>88286</v>
      </c>
      <c r="L101" s="18">
        <f>CHOOSE($A$1,ED!L101,'H10'!L101,AirDose!L101)</f>
        <v>98930</v>
      </c>
      <c r="M101" s="18">
        <f>CHOOSE($A$1,ED!M101,'H10'!M101,AirDose!M101)</f>
        <v>113300</v>
      </c>
      <c r="N101" s="18">
        <f>CHOOSE($A$1,ED!N101,'H10'!N101,AirDose!N101)</f>
        <v>119300</v>
      </c>
      <c r="O101" s="18">
        <f>CHOOSE($A$1,ED!O101,'H10'!O101,AirDose!O101)</f>
        <v>133710</v>
      </c>
      <c r="P101" s="18">
        <f>CHOOSE($A$1,ED!P101,'H10'!P101,AirDose!P101)</f>
        <v>138330</v>
      </c>
      <c r="Q101" s="18">
        <f>CHOOSE($A$1,ED!Q101,'H10'!Q101,AirDose!Q101)</f>
        <v>148950</v>
      </c>
      <c r="R101" s="18">
        <f>CHOOSE($A$1,ED!R101,'H10'!R101,AirDose!R101)</f>
        <v>158340</v>
      </c>
      <c r="S101" s="18">
        <f>CHOOSE($A$1,ED!S101,'H10'!S101,AirDose!S101)</f>
        <v>167640</v>
      </c>
      <c r="T101" s="18">
        <f>CHOOSE($A$1,ED!T101,'H10'!T101,AirDose!T101)</f>
        <v>173710</v>
      </c>
      <c r="U101" s="18">
        <f>CHOOSE($A$1,ED!U101,'H10'!U101,AirDose!U101)</f>
        <v>183930</v>
      </c>
      <c r="V101" s="18">
        <f>CHOOSE($A$1,ED!V101,'H10'!V101,AirDose!V101)</f>
        <v>195000</v>
      </c>
      <c r="W101" s="18">
        <f>CHOOSE($A$1,ED!W101,'H10'!W101,AirDose!W101)</f>
        <v>202340</v>
      </c>
      <c r="X101" s="18">
        <f>CHOOSE($A$1,ED!X101,'H10'!X101,AirDose!X101)</f>
        <v>209740</v>
      </c>
      <c r="Y101" s="18">
        <f>CHOOSE($A$1,ED!Y101,'H10'!Y101,AirDose!Y101)</f>
        <v>219230</v>
      </c>
      <c r="Z101" s="18">
        <f>CHOOSE($A$1,ED!Z101,'H10'!Z101,AirDose!Z101)</f>
        <v>228550</v>
      </c>
      <c r="AA101" s="18">
        <f>CHOOSE($A$1,ED!AA101,'H10'!AA101,AirDose!AA101)</f>
        <v>236150</v>
      </c>
      <c r="AB101" s="18">
        <f>CHOOSE($A$1,ED!AB101,'H10'!AB101,AirDose!AB101)</f>
        <v>245240</v>
      </c>
      <c r="AC101" s="18">
        <f>CHOOSE($A$1,ED!AC101,'H10'!AC101,AirDose!AC101)</f>
        <v>254560</v>
      </c>
      <c r="AD101" s="18">
        <f>CHOOSE($A$1,ED!AD101,'H10'!AD101,AirDose!AD101)</f>
        <v>261880</v>
      </c>
      <c r="AE101" s="18">
        <f>CHOOSE($A$1,ED!AE101,'H10'!AE101,AirDose!AE101)</f>
        <v>272920</v>
      </c>
      <c r="AF101" s="18">
        <f>CHOOSE($A$1,ED!AF101,'H10'!AF101,AirDose!AF101)</f>
        <v>279990</v>
      </c>
      <c r="AG101" s="18">
        <f>CHOOSE($A$1,ED!AG101,'H10'!AG101,AirDose!AG101)</f>
        <v>503.61</v>
      </c>
      <c r="AH101" s="18">
        <f>CHOOSE($A$1,ED!AH101,'H10'!AH101,AirDose!AH101)</f>
        <v>497.2</v>
      </c>
      <c r="AI101" s="18">
        <f>CHOOSE($A$1,ED!AI101,'H10'!AI101,AirDose!AI101)</f>
        <v>295.33</v>
      </c>
      <c r="AJ101" s="18">
        <f>CHOOSE($A$1,ED!AJ101,'H10'!AJ101,AirDose!AJ101)</f>
        <v>288.33</v>
      </c>
      <c r="AK101" s="18">
        <f>CHOOSE($A$1,ED!AK101,'H10'!AK101,AirDose!AK101)</f>
        <v>81.935000000000002</v>
      </c>
    </row>
    <row r="102" spans="1:37" x14ac:dyDescent="0.15">
      <c r="A102" s="18"/>
      <c r="B102" s="18">
        <v>89.715999999999994</v>
      </c>
      <c r="C102" s="18">
        <v>20.567</v>
      </c>
      <c r="D102" s="18">
        <f>CHOOSE($A$1,ED!D102,'H10'!D102,AirDose!D102)</f>
        <v>393.23</v>
      </c>
      <c r="E102" s="18">
        <f>CHOOSE($A$1,ED!E102,'H10'!E102,AirDose!E102)</f>
        <v>987.51</v>
      </c>
      <c r="F102" s="18">
        <f>CHOOSE($A$1,ED!F102,'H10'!F102,AirDose!F102)</f>
        <v>41163</v>
      </c>
      <c r="G102" s="18">
        <f>CHOOSE($A$1,ED!G102,'H10'!G102,AirDose!G102)</f>
        <v>63547</v>
      </c>
      <c r="H102" s="18">
        <f>CHOOSE($A$1,ED!H102,'H10'!H102,AirDose!H102)</f>
        <v>78412</v>
      </c>
      <c r="I102" s="18">
        <f>CHOOSE($A$1,ED!I102,'H10'!I102,AirDose!I102)</f>
        <v>91940</v>
      </c>
      <c r="J102" s="18">
        <f>CHOOSE($A$1,ED!J102,'H10'!J102,AirDose!J102)</f>
        <v>99608</v>
      </c>
      <c r="K102" s="18">
        <f>CHOOSE($A$1,ED!K102,'H10'!K102,AirDose!K102)</f>
        <v>113750</v>
      </c>
      <c r="L102" s="18">
        <f>CHOOSE($A$1,ED!L102,'H10'!L102,AirDose!L102)</f>
        <v>130380</v>
      </c>
      <c r="M102" s="18">
        <f>CHOOSE($A$1,ED!M102,'H10'!M102,AirDose!M102)</f>
        <v>151160</v>
      </c>
      <c r="N102" s="18">
        <f>CHOOSE($A$1,ED!N102,'H10'!N102,AirDose!N102)</f>
        <v>159460</v>
      </c>
      <c r="O102" s="18">
        <f>CHOOSE($A$1,ED!O102,'H10'!O102,AirDose!O102)</f>
        <v>180690</v>
      </c>
      <c r="P102" s="18">
        <f>CHOOSE($A$1,ED!P102,'H10'!P102,AirDose!P102)</f>
        <v>189970</v>
      </c>
      <c r="Q102" s="18">
        <f>CHOOSE($A$1,ED!Q102,'H10'!Q102,AirDose!Q102)</f>
        <v>208050</v>
      </c>
      <c r="R102" s="18">
        <f>CHOOSE($A$1,ED!R102,'H10'!R102,AirDose!R102)</f>
        <v>215630</v>
      </c>
      <c r="S102" s="18">
        <f>CHOOSE($A$1,ED!S102,'H10'!S102,AirDose!S102)</f>
        <v>233110</v>
      </c>
      <c r="T102" s="18">
        <f>CHOOSE($A$1,ED!T102,'H10'!T102,AirDose!T102)</f>
        <v>243000</v>
      </c>
      <c r="U102" s="18">
        <f>CHOOSE($A$1,ED!U102,'H10'!U102,AirDose!U102)</f>
        <v>259600</v>
      </c>
      <c r="V102" s="18">
        <f>CHOOSE($A$1,ED!V102,'H10'!V102,AirDose!V102)</f>
        <v>272770</v>
      </c>
      <c r="W102" s="18">
        <f>CHOOSE($A$1,ED!W102,'H10'!W102,AirDose!W102)</f>
        <v>285750</v>
      </c>
      <c r="X102" s="18">
        <f>CHOOSE($A$1,ED!X102,'H10'!X102,AirDose!X102)</f>
        <v>297490</v>
      </c>
      <c r="Y102" s="18">
        <f>CHOOSE($A$1,ED!Y102,'H10'!Y102,AirDose!Y102)</f>
        <v>311230</v>
      </c>
      <c r="Z102" s="18">
        <f>CHOOSE($A$1,ED!Z102,'H10'!Z102,AirDose!Z102)</f>
        <v>326210</v>
      </c>
      <c r="AA102" s="18">
        <f>CHOOSE($A$1,ED!AA102,'H10'!AA102,AirDose!AA102)</f>
        <v>342930</v>
      </c>
      <c r="AB102" s="18">
        <f>CHOOSE($A$1,ED!AB102,'H10'!AB102,AirDose!AB102)</f>
        <v>354170</v>
      </c>
      <c r="AC102" s="18">
        <f>CHOOSE($A$1,ED!AC102,'H10'!AC102,AirDose!AC102)</f>
        <v>369160</v>
      </c>
      <c r="AD102" s="18">
        <f>CHOOSE($A$1,ED!AD102,'H10'!AD102,AirDose!AD102)</f>
        <v>379650</v>
      </c>
      <c r="AE102" s="18">
        <f>CHOOSE($A$1,ED!AE102,'H10'!AE102,AirDose!AE102)</f>
        <v>392890</v>
      </c>
      <c r="AF102" s="18">
        <f>CHOOSE($A$1,ED!AF102,'H10'!AF102,AirDose!AF102)</f>
        <v>403380</v>
      </c>
      <c r="AG102" s="18">
        <f>CHOOSE($A$1,ED!AG102,'H10'!AG102,AirDose!AG102)</f>
        <v>466.04</v>
      </c>
      <c r="AH102" s="18">
        <f>CHOOSE($A$1,ED!AH102,'H10'!AH102,AirDose!AH102)</f>
        <v>464.1</v>
      </c>
      <c r="AI102" s="18">
        <f>CHOOSE($A$1,ED!AI102,'H10'!AI102,AirDose!AI102)</f>
        <v>320.3</v>
      </c>
      <c r="AJ102" s="18">
        <f>CHOOSE($A$1,ED!AJ102,'H10'!AJ102,AirDose!AJ102)</f>
        <v>312.79000000000002</v>
      </c>
      <c r="AK102" s="18">
        <f>CHOOSE($A$1,ED!AK102,'H10'!AK102,AirDose!AK102)</f>
        <v>92.491</v>
      </c>
    </row>
    <row r="103" spans="1:37" x14ac:dyDescent="0.15">
      <c r="A103" s="18"/>
      <c r="B103" s="18">
        <v>112.94</v>
      </c>
      <c r="C103" s="18">
        <v>25.893000000000001</v>
      </c>
      <c r="D103" s="18">
        <f>CHOOSE($A$1,ED!D103,'H10'!D103,AirDose!D103)</f>
        <v>401.64</v>
      </c>
      <c r="E103" s="18">
        <f>CHOOSE($A$1,ED!E103,'H10'!E103,AirDose!E103)</f>
        <v>1328.1</v>
      </c>
      <c r="F103" s="18">
        <f>CHOOSE($A$1,ED!F103,'H10'!F103,AirDose!F103)</f>
        <v>52705</v>
      </c>
      <c r="G103" s="18">
        <f>CHOOSE($A$1,ED!G103,'H10'!G103,AirDose!G103)</f>
        <v>85630</v>
      </c>
      <c r="H103" s="18">
        <f>CHOOSE($A$1,ED!H103,'H10'!H103,AirDose!H103)</f>
        <v>107750</v>
      </c>
      <c r="I103" s="18">
        <f>CHOOSE($A$1,ED!I103,'H10'!I103,AirDose!I103)</f>
        <v>125140</v>
      </c>
      <c r="J103" s="18">
        <f>CHOOSE($A$1,ED!J103,'H10'!J103,AirDose!J103)</f>
        <v>134660</v>
      </c>
      <c r="K103" s="18">
        <f>CHOOSE($A$1,ED!K103,'H10'!K103,AirDose!K103)</f>
        <v>152560</v>
      </c>
      <c r="L103" s="18">
        <f>CHOOSE($A$1,ED!L103,'H10'!L103,AirDose!L103)</f>
        <v>173020</v>
      </c>
      <c r="M103" s="18">
        <f>CHOOSE($A$1,ED!M103,'H10'!M103,AirDose!M103)</f>
        <v>199100</v>
      </c>
      <c r="N103" s="18">
        <f>CHOOSE($A$1,ED!N103,'H10'!N103,AirDose!N103)</f>
        <v>208540</v>
      </c>
      <c r="O103" s="18">
        <f>CHOOSE($A$1,ED!O103,'H10'!O103,AirDose!O103)</f>
        <v>236420</v>
      </c>
      <c r="P103" s="18">
        <f>CHOOSE($A$1,ED!P103,'H10'!P103,AirDose!P103)</f>
        <v>250230</v>
      </c>
      <c r="Q103" s="18">
        <f>CHOOSE($A$1,ED!Q103,'H10'!Q103,AirDose!Q103)</f>
        <v>275230</v>
      </c>
      <c r="R103" s="18">
        <f>CHOOSE($A$1,ED!R103,'H10'!R103,AirDose!R103)</f>
        <v>285430</v>
      </c>
      <c r="S103" s="18">
        <f>CHOOSE($A$1,ED!S103,'H10'!S103,AirDose!S103)</f>
        <v>311630</v>
      </c>
      <c r="T103" s="18">
        <f>CHOOSE($A$1,ED!T103,'H10'!T103,AirDose!T103)</f>
        <v>327240</v>
      </c>
      <c r="U103" s="18">
        <f>CHOOSE($A$1,ED!U103,'H10'!U103,AirDose!U103)</f>
        <v>354440</v>
      </c>
      <c r="V103" s="18">
        <f>CHOOSE($A$1,ED!V103,'H10'!V103,AirDose!V103)</f>
        <v>375650</v>
      </c>
      <c r="W103" s="18">
        <f>CHOOSE($A$1,ED!W103,'H10'!W103,AirDose!W103)</f>
        <v>391650</v>
      </c>
      <c r="X103" s="18">
        <f>CHOOSE($A$1,ED!X103,'H10'!X103,AirDose!X103)</f>
        <v>405650</v>
      </c>
      <c r="Y103" s="18">
        <f>CHOOSE($A$1,ED!Y103,'H10'!Y103,AirDose!Y103)</f>
        <v>434860</v>
      </c>
      <c r="Z103" s="18">
        <f>CHOOSE($A$1,ED!Z103,'H10'!Z103,AirDose!Z103)</f>
        <v>457660</v>
      </c>
      <c r="AA103" s="18">
        <f>CHOOSE($A$1,ED!AA103,'H10'!AA103,AirDose!AA103)</f>
        <v>480860</v>
      </c>
      <c r="AB103" s="18">
        <f>CHOOSE($A$1,ED!AB103,'H10'!AB103,AirDose!AB103)</f>
        <v>494660</v>
      </c>
      <c r="AC103" s="18">
        <f>CHOOSE($A$1,ED!AC103,'H10'!AC103,AirDose!AC103)</f>
        <v>518670</v>
      </c>
      <c r="AD103" s="18">
        <f>CHOOSE($A$1,ED!AD103,'H10'!AD103,AirDose!AD103)</f>
        <v>532470</v>
      </c>
      <c r="AE103" s="18">
        <f>CHOOSE($A$1,ED!AE103,'H10'!AE103,AirDose!AE103)</f>
        <v>548270</v>
      </c>
      <c r="AF103" s="18">
        <f>CHOOSE($A$1,ED!AF103,'H10'!AF103,AirDose!AF103)</f>
        <v>559070</v>
      </c>
      <c r="AG103" s="18">
        <f>CHOOSE($A$1,ED!AG103,'H10'!AG103,AirDose!AG103)</f>
        <v>408.58</v>
      </c>
      <c r="AH103" s="18">
        <f>CHOOSE($A$1,ED!AH103,'H10'!AH103,AirDose!AH103)</f>
        <v>408.58</v>
      </c>
      <c r="AI103" s="18">
        <f>CHOOSE($A$1,ED!AI103,'H10'!AI103,AirDose!AI103)</f>
        <v>340.61</v>
      </c>
      <c r="AJ103" s="18">
        <f>CHOOSE($A$1,ED!AJ103,'H10'!AJ103,AirDose!AJ103)</f>
        <v>332.91</v>
      </c>
      <c r="AK103" s="18">
        <f>CHOOSE($A$1,ED!AK103,'H10'!AK103,AirDose!AK103)</f>
        <v>103.05</v>
      </c>
    </row>
    <row r="104" spans="1:37" x14ac:dyDescent="0.15">
      <c r="A104" s="18"/>
      <c r="B104" s="18">
        <v>142.19</v>
      </c>
      <c r="C104" s="18">
        <v>32.597000000000001</v>
      </c>
      <c r="D104" s="18">
        <f>CHOOSE($A$1,ED!D104,'H10'!D104,AirDose!D104)</f>
        <v>410.13</v>
      </c>
      <c r="E104" s="18">
        <f>CHOOSE($A$1,ED!E104,'H10'!E104,AirDose!E104)</f>
        <v>1703</v>
      </c>
      <c r="F104" s="18">
        <f>CHOOSE($A$1,ED!F104,'H10'!F104,AirDose!F104)</f>
        <v>66335</v>
      </c>
      <c r="G104" s="18">
        <f>CHOOSE($A$1,ED!G104,'H10'!G104,AirDose!G104)</f>
        <v>110280</v>
      </c>
      <c r="H104" s="18">
        <f>CHOOSE($A$1,ED!H104,'H10'!H104,AirDose!H104)</f>
        <v>142850</v>
      </c>
      <c r="I104" s="18">
        <f>CHOOSE($A$1,ED!I104,'H10'!I104,AirDose!I104)</f>
        <v>168520</v>
      </c>
      <c r="J104" s="18">
        <f>CHOOSE($A$1,ED!J104,'H10'!J104,AirDose!J104)</f>
        <v>179410</v>
      </c>
      <c r="K104" s="18">
        <f>CHOOSE($A$1,ED!K104,'H10'!K104,AirDose!K104)</f>
        <v>202420</v>
      </c>
      <c r="L104" s="18">
        <f>CHOOSE($A$1,ED!L104,'H10'!L104,AirDose!L104)</f>
        <v>224130</v>
      </c>
      <c r="M104" s="18">
        <f>CHOOSE($A$1,ED!M104,'H10'!M104,AirDose!M104)</f>
        <v>253390</v>
      </c>
      <c r="N104" s="18">
        <f>CHOOSE($A$1,ED!N104,'H10'!N104,AirDose!N104)</f>
        <v>263290</v>
      </c>
      <c r="O104" s="18">
        <f>CHOOSE($A$1,ED!O104,'H10'!O104,AirDose!O104)</f>
        <v>297760</v>
      </c>
      <c r="P104" s="18">
        <f>CHOOSE($A$1,ED!P104,'H10'!P104,AirDose!P104)</f>
        <v>314970</v>
      </c>
      <c r="Q104" s="18">
        <f>CHOOSE($A$1,ED!Q104,'H10'!Q104,AirDose!Q104)</f>
        <v>345650</v>
      </c>
      <c r="R104" s="18">
        <f>CHOOSE($A$1,ED!R104,'H10'!R104,AirDose!R104)</f>
        <v>363800</v>
      </c>
      <c r="S104" s="18">
        <f>CHOOSE($A$1,ED!S104,'H10'!S104,AirDose!S104)</f>
        <v>397950</v>
      </c>
      <c r="T104" s="18">
        <f>CHOOSE($A$1,ED!T104,'H10'!T104,AirDose!T104)</f>
        <v>420370</v>
      </c>
      <c r="U104" s="18">
        <f>CHOOSE($A$1,ED!U104,'H10'!U104,AirDose!U104)</f>
        <v>461210</v>
      </c>
      <c r="V104" s="18">
        <f>CHOOSE($A$1,ED!V104,'H10'!V104,AirDose!V104)</f>
        <v>496040</v>
      </c>
      <c r="W104" s="18">
        <f>CHOOSE($A$1,ED!W104,'H10'!W104,AirDose!W104)</f>
        <v>512040</v>
      </c>
      <c r="X104" s="18">
        <f>CHOOSE($A$1,ED!X104,'H10'!X104,AirDose!X104)</f>
        <v>526040</v>
      </c>
      <c r="Y104" s="18">
        <f>CHOOSE($A$1,ED!Y104,'H10'!Y104,AirDose!Y104)</f>
        <v>580240</v>
      </c>
      <c r="Z104" s="18">
        <f>CHOOSE($A$1,ED!Z104,'H10'!Z104,AirDose!Z104)</f>
        <v>612130</v>
      </c>
      <c r="AA104" s="18">
        <f>CHOOSE($A$1,ED!AA104,'H10'!AA104,AirDose!AA104)</f>
        <v>637600</v>
      </c>
      <c r="AB104" s="18">
        <f>CHOOSE($A$1,ED!AB104,'H10'!AB104,AirDose!AB104)</f>
        <v>654810</v>
      </c>
      <c r="AC104" s="18">
        <f>CHOOSE($A$1,ED!AC104,'H10'!AC104,AirDose!AC104)</f>
        <v>690170</v>
      </c>
      <c r="AD104" s="18">
        <f>CHOOSE($A$1,ED!AD104,'H10'!AD104,AirDose!AD104)</f>
        <v>707380</v>
      </c>
      <c r="AE104" s="18">
        <f>CHOOSE($A$1,ED!AE104,'H10'!AE104,AirDose!AE104)</f>
        <v>726590</v>
      </c>
      <c r="AF104" s="18">
        <f>CHOOSE($A$1,ED!AF104,'H10'!AF104,AirDose!AF104)</f>
        <v>735120</v>
      </c>
      <c r="AG104" s="18">
        <f>CHOOSE($A$1,ED!AG104,'H10'!AG104,AirDose!AG104)</f>
        <v>364.29</v>
      </c>
      <c r="AH104" s="18">
        <f>CHOOSE($A$1,ED!AH104,'H10'!AH104,AirDose!AH104)</f>
        <v>364.29</v>
      </c>
      <c r="AI104" s="18">
        <f>CHOOSE($A$1,ED!AI104,'H10'!AI104,AirDose!AI104)</f>
        <v>358.78</v>
      </c>
      <c r="AJ104" s="18">
        <f>CHOOSE($A$1,ED!AJ104,'H10'!AJ104,AirDose!AJ104)</f>
        <v>351.65</v>
      </c>
      <c r="AK104" s="18">
        <f>CHOOSE($A$1,ED!AK104,'H10'!AK104,AirDose!AK104)</f>
        <v>113.56</v>
      </c>
    </row>
    <row r="105" spans="1:37" x14ac:dyDescent="0.15">
      <c r="A105" s="18"/>
      <c r="B105" s="18">
        <v>179.01</v>
      </c>
      <c r="C105" s="18">
        <v>41.036999999999999</v>
      </c>
      <c r="D105" s="18">
        <f>CHOOSE($A$1,ED!D105,'H10'!D105,AirDose!D105)</f>
        <v>420.73</v>
      </c>
      <c r="E105" s="18">
        <f>CHOOSE($A$1,ED!E105,'H10'!E105,AirDose!E105)</f>
        <v>1820.7</v>
      </c>
      <c r="F105" s="18">
        <f>CHOOSE($A$1,ED!F105,'H10'!F105,AirDose!F105)</f>
        <v>69869</v>
      </c>
      <c r="G105" s="18">
        <f>CHOOSE($A$1,ED!G105,'H10'!G105,AirDose!G105)</f>
        <v>124480</v>
      </c>
      <c r="H105" s="18">
        <f>CHOOSE($A$1,ED!H105,'H10'!H105,AirDose!H105)</f>
        <v>178530</v>
      </c>
      <c r="I105" s="18">
        <f>CHOOSE($A$1,ED!I105,'H10'!I105,AirDose!I105)</f>
        <v>218790</v>
      </c>
      <c r="J105" s="18">
        <f>CHOOSE($A$1,ED!J105,'H10'!J105,AirDose!J105)</f>
        <v>239090</v>
      </c>
      <c r="K105" s="18">
        <f>CHOOSE($A$1,ED!K105,'H10'!K105,AirDose!K105)</f>
        <v>273000</v>
      </c>
      <c r="L105" s="18">
        <f>CHOOSE($A$1,ED!L105,'H10'!L105,AirDose!L105)</f>
        <v>304830</v>
      </c>
      <c r="M105" s="18">
        <f>CHOOSE($A$1,ED!M105,'H10'!M105,AirDose!M105)</f>
        <v>348360</v>
      </c>
      <c r="N105" s="18">
        <f>CHOOSE($A$1,ED!N105,'H10'!N105,AirDose!N105)</f>
        <v>364500</v>
      </c>
      <c r="O105" s="18">
        <f>CHOOSE($A$1,ED!O105,'H10'!O105,AirDose!O105)</f>
        <v>405420</v>
      </c>
      <c r="P105" s="18">
        <f>CHOOSE($A$1,ED!P105,'H10'!P105,AirDose!P105)</f>
        <v>419730</v>
      </c>
      <c r="Q105" s="18">
        <f>CHOOSE($A$1,ED!Q105,'H10'!Q105,AirDose!Q105)</f>
        <v>455420</v>
      </c>
      <c r="R105" s="18">
        <f>CHOOSE($A$1,ED!R105,'H10'!R105,AirDose!R105)</f>
        <v>479110</v>
      </c>
      <c r="S105" s="18">
        <f>CHOOSE($A$1,ED!S105,'H10'!S105,AirDose!S105)</f>
        <v>526170</v>
      </c>
      <c r="T105" s="18">
        <f>CHOOSE($A$1,ED!T105,'H10'!T105,AirDose!T105)</f>
        <v>545250</v>
      </c>
      <c r="U105" s="18">
        <f>CHOOSE($A$1,ED!U105,'H10'!U105,AirDose!U105)</f>
        <v>583110</v>
      </c>
      <c r="V105" s="18">
        <f>CHOOSE($A$1,ED!V105,'H10'!V105,AirDose!V105)</f>
        <v>623560</v>
      </c>
      <c r="W105" s="18">
        <f>CHOOSE($A$1,ED!W105,'H10'!W105,AirDose!W105)</f>
        <v>650630</v>
      </c>
      <c r="X105" s="18">
        <f>CHOOSE($A$1,ED!X105,'H10'!X105,AirDose!X105)</f>
        <v>675690</v>
      </c>
      <c r="Y105" s="18">
        <f>CHOOSE($A$1,ED!Y105,'H10'!Y105,AirDose!Y105)</f>
        <v>734460</v>
      </c>
      <c r="Z105" s="18">
        <f>CHOOSE($A$1,ED!Z105,'H10'!Z105,AirDose!Z105)</f>
        <v>774610</v>
      </c>
      <c r="AA105" s="18">
        <f>CHOOSE($A$1,ED!AA105,'H10'!AA105,AirDose!AA105)</f>
        <v>809210</v>
      </c>
      <c r="AB105" s="18">
        <f>CHOOSE($A$1,ED!AB105,'H10'!AB105,AirDose!AB105)</f>
        <v>835810</v>
      </c>
      <c r="AC105" s="18">
        <f>CHOOSE($A$1,ED!AC105,'H10'!AC105,AirDose!AC105)</f>
        <v>873810</v>
      </c>
      <c r="AD105" s="18">
        <f>CHOOSE($A$1,ED!AD105,'H10'!AD105,AirDose!AD105)</f>
        <v>899190</v>
      </c>
      <c r="AE105" s="18">
        <f>CHOOSE($A$1,ED!AE105,'H10'!AE105,AirDose!AE105)</f>
        <v>931480</v>
      </c>
      <c r="AF105" s="18">
        <f>CHOOSE($A$1,ED!AF105,'H10'!AF105,AirDose!AF105)</f>
        <v>951770</v>
      </c>
      <c r="AG105" s="18">
        <f>CHOOSE($A$1,ED!AG105,'H10'!AG105,AirDose!AG105)</f>
        <v>340.48</v>
      </c>
      <c r="AH105" s="18">
        <f>CHOOSE($A$1,ED!AH105,'H10'!AH105,AirDose!AH105)</f>
        <v>340.48</v>
      </c>
      <c r="AI105" s="18">
        <f>CHOOSE($A$1,ED!AI105,'H10'!AI105,AirDose!AI105)</f>
        <v>375.29</v>
      </c>
      <c r="AJ105" s="18">
        <f>CHOOSE($A$1,ED!AJ105,'H10'!AJ105,AirDose!AJ105)</f>
        <v>368.91</v>
      </c>
      <c r="AK105" s="18">
        <f>CHOOSE($A$1,ED!AK105,'H10'!AK105,AirDose!AK105)</f>
        <v>124.6</v>
      </c>
    </row>
    <row r="106" spans="1:37" x14ac:dyDescent="0.15">
      <c r="A106" s="18"/>
      <c r="B106" s="18">
        <v>225.36</v>
      </c>
      <c r="C106" s="18">
        <v>51.662999999999997</v>
      </c>
      <c r="D106" s="18">
        <f>CHOOSE($A$1,ED!D106,'H10'!D106,AirDose!D106)</f>
        <v>434.54</v>
      </c>
      <c r="E106" s="18">
        <f>CHOOSE($A$1,ED!E106,'H10'!E106,AirDose!E106)</f>
        <v>1716.3</v>
      </c>
      <c r="F106" s="18">
        <f>CHOOSE($A$1,ED!F106,'H10'!F106,AirDose!F106)</f>
        <v>64918</v>
      </c>
      <c r="G106" s="18">
        <f>CHOOSE($A$1,ED!G106,'H10'!G106,AirDose!G106)</f>
        <v>122030</v>
      </c>
      <c r="H106" s="18">
        <f>CHOOSE($A$1,ED!H106,'H10'!H106,AirDose!H106)</f>
        <v>190910</v>
      </c>
      <c r="I106" s="18">
        <f>CHOOSE($A$1,ED!I106,'H10'!I106,AirDose!I106)</f>
        <v>254010</v>
      </c>
      <c r="J106" s="18">
        <f>CHOOSE($A$1,ED!J106,'H10'!J106,AirDose!J106)</f>
        <v>295910</v>
      </c>
      <c r="K106" s="18">
        <f>CHOOSE($A$1,ED!K106,'H10'!K106,AirDose!K106)</f>
        <v>348280</v>
      </c>
      <c r="L106" s="18">
        <f>CHOOSE($A$1,ED!L106,'H10'!L106,AirDose!L106)</f>
        <v>399230</v>
      </c>
      <c r="M106" s="18">
        <f>CHOOSE($A$1,ED!M106,'H10'!M106,AirDose!M106)</f>
        <v>463010</v>
      </c>
      <c r="N106" s="18">
        <f>CHOOSE($A$1,ED!N106,'H10'!N106,AirDose!N106)</f>
        <v>491840</v>
      </c>
      <c r="O106" s="18">
        <f>CHOOSE($A$1,ED!O106,'H10'!O106,AirDose!O106)</f>
        <v>548210</v>
      </c>
      <c r="P106" s="18">
        <f>CHOOSE($A$1,ED!P106,'H10'!P106,AirDose!P106)</f>
        <v>565510</v>
      </c>
      <c r="Q106" s="18">
        <f>CHOOSE($A$1,ED!Q106,'H10'!Q106,AirDose!Q106)</f>
        <v>614700</v>
      </c>
      <c r="R106" s="18">
        <f>CHOOSE($A$1,ED!R106,'H10'!R106,AirDose!R106)</f>
        <v>650710</v>
      </c>
      <c r="S106" s="18">
        <f>CHOOSE($A$1,ED!S106,'H10'!S106,AirDose!S106)</f>
        <v>707650</v>
      </c>
      <c r="T106" s="18">
        <f>CHOOSE($A$1,ED!T106,'H10'!T106,AirDose!T106)</f>
        <v>736020</v>
      </c>
      <c r="U106" s="18">
        <f>CHOOSE($A$1,ED!U106,'H10'!U106,AirDose!U106)</f>
        <v>781790</v>
      </c>
      <c r="V106" s="18">
        <f>CHOOSE($A$1,ED!V106,'H10'!V106,AirDose!V106)</f>
        <v>827330</v>
      </c>
      <c r="W106" s="18">
        <f>CHOOSE($A$1,ED!W106,'H10'!W106,AirDose!W106)</f>
        <v>865450</v>
      </c>
      <c r="X106" s="18">
        <f>CHOOSE($A$1,ED!X106,'H10'!X106,AirDose!X106)</f>
        <v>908640</v>
      </c>
      <c r="Y106" s="18">
        <f>CHOOSE($A$1,ED!Y106,'H10'!Y106,AirDose!Y106)</f>
        <v>968990</v>
      </c>
      <c r="Z106" s="18">
        <f>CHOOSE($A$1,ED!Z106,'H10'!Z106,AirDose!Z106)</f>
        <v>1020100</v>
      </c>
      <c r="AA106" s="18">
        <f>CHOOSE($A$1,ED!AA106,'H10'!AA106,AirDose!AA106)</f>
        <v>1070700</v>
      </c>
      <c r="AB106" s="18">
        <f>CHOOSE($A$1,ED!AB106,'H10'!AB106,AirDose!AB106)</f>
        <v>1108000</v>
      </c>
      <c r="AC106" s="18">
        <f>CHOOSE($A$1,ED!AC106,'H10'!AC106,AirDose!AC106)</f>
        <v>1150700</v>
      </c>
      <c r="AD106" s="18">
        <f>CHOOSE($A$1,ED!AD106,'H10'!AD106,AirDose!AD106)</f>
        <v>1187700</v>
      </c>
      <c r="AE106" s="18">
        <f>CHOOSE($A$1,ED!AE106,'H10'!AE106,AirDose!AE106)</f>
        <v>1225400</v>
      </c>
      <c r="AF106" s="18">
        <f>CHOOSE($A$1,ED!AF106,'H10'!AF106,AirDose!AF106)</f>
        <v>1251000</v>
      </c>
      <c r="AG106" s="18">
        <f>CHOOSE($A$1,ED!AG106,'H10'!AG106,AirDose!AG106)</f>
        <v>328.47</v>
      </c>
      <c r="AH106" s="18">
        <f>CHOOSE($A$1,ED!AH106,'H10'!AH106,AirDose!AH106)</f>
        <v>328.76</v>
      </c>
      <c r="AI106" s="18">
        <f>CHOOSE($A$1,ED!AI106,'H10'!AI106,AirDose!AI106)</f>
        <v>390.95</v>
      </c>
      <c r="AJ106" s="18">
        <f>CHOOSE($A$1,ED!AJ106,'H10'!AJ106,AirDose!AJ106)</f>
        <v>385.24</v>
      </c>
      <c r="AK106" s="18">
        <f>CHOOSE($A$1,ED!AK106,'H10'!AK106,AirDose!AK106)</f>
        <v>135.01</v>
      </c>
    </row>
    <row r="107" spans="1:37" x14ac:dyDescent="0.15">
      <c r="A107" s="18"/>
      <c r="B107" s="18">
        <v>283.70999999999998</v>
      </c>
      <c r="C107" s="18">
        <v>65.039000000000001</v>
      </c>
      <c r="D107" s="18">
        <f>CHOOSE($A$1,ED!D107,'H10'!D107,AirDose!D107)</f>
        <v>451.01</v>
      </c>
      <c r="E107" s="18">
        <f>CHOOSE($A$1,ED!E107,'H10'!E107,AirDose!E107)</f>
        <v>1477.8</v>
      </c>
      <c r="F107" s="18">
        <f>CHOOSE($A$1,ED!F107,'H10'!F107,AirDose!F107)</f>
        <v>54923</v>
      </c>
      <c r="G107" s="18">
        <f>CHOOSE($A$1,ED!G107,'H10'!G107,AirDose!G107)</f>
        <v>107040</v>
      </c>
      <c r="H107" s="18">
        <f>CHOOSE($A$1,ED!H107,'H10'!H107,AirDose!H107)</f>
        <v>181490</v>
      </c>
      <c r="I107" s="18">
        <f>CHOOSE($A$1,ED!I107,'H10'!I107,AirDose!I107)</f>
        <v>273320</v>
      </c>
      <c r="J107" s="18">
        <f>CHOOSE($A$1,ED!J107,'H10'!J107,AirDose!J107)</f>
        <v>345880</v>
      </c>
      <c r="K107" s="18">
        <f>CHOOSE($A$1,ED!K107,'H10'!K107,AirDose!K107)</f>
        <v>422100</v>
      </c>
      <c r="L107" s="18">
        <f>CHOOSE($A$1,ED!L107,'H10'!L107,AirDose!L107)</f>
        <v>498040</v>
      </c>
      <c r="M107" s="18">
        <f>CHOOSE($A$1,ED!M107,'H10'!M107,AirDose!M107)</f>
        <v>584530</v>
      </c>
      <c r="N107" s="18">
        <f>CHOOSE($A$1,ED!N107,'H10'!N107,AirDose!N107)</f>
        <v>630400</v>
      </c>
      <c r="O107" s="18">
        <f>CHOOSE($A$1,ED!O107,'H10'!O107,AirDose!O107)</f>
        <v>710620</v>
      </c>
      <c r="P107" s="18">
        <f>CHOOSE($A$1,ED!P107,'H10'!P107,AirDose!P107)</f>
        <v>738140</v>
      </c>
      <c r="Q107" s="18">
        <f>CHOOSE($A$1,ED!Q107,'H10'!Q107,AirDose!Q107)</f>
        <v>808910</v>
      </c>
      <c r="R107" s="18">
        <f>CHOOSE($A$1,ED!R107,'H10'!R107,AirDose!R107)</f>
        <v>864230</v>
      </c>
      <c r="S107" s="18">
        <f>CHOOSE($A$1,ED!S107,'H10'!S107,AirDose!S107)</f>
        <v>926850</v>
      </c>
      <c r="T107" s="18">
        <f>CHOOSE($A$1,ED!T107,'H10'!T107,AirDose!T107)</f>
        <v>979070</v>
      </c>
      <c r="U107" s="18">
        <f>CHOOSE($A$1,ED!U107,'H10'!U107,AirDose!U107)</f>
        <v>1047600</v>
      </c>
      <c r="V107" s="18">
        <f>CHOOSE($A$1,ED!V107,'H10'!V107,AirDose!V107)</f>
        <v>1099900</v>
      </c>
      <c r="W107" s="18">
        <f>CHOOSE($A$1,ED!W107,'H10'!W107,AirDose!W107)</f>
        <v>1146000</v>
      </c>
      <c r="X107" s="18">
        <f>CHOOSE($A$1,ED!X107,'H10'!X107,AirDose!X107)</f>
        <v>1210700</v>
      </c>
      <c r="Y107" s="18">
        <f>CHOOSE($A$1,ED!Y107,'H10'!Y107,AirDose!Y107)</f>
        <v>1275600</v>
      </c>
      <c r="Z107" s="18">
        <f>CHOOSE($A$1,ED!Z107,'H10'!Z107,AirDose!Z107)</f>
        <v>1340300</v>
      </c>
      <c r="AA107" s="18">
        <f>CHOOSE($A$1,ED!AA107,'H10'!AA107,AirDose!AA107)</f>
        <v>1411400</v>
      </c>
      <c r="AB107" s="18">
        <f>CHOOSE($A$1,ED!AB107,'H10'!AB107,AirDose!AB107)</f>
        <v>1458900</v>
      </c>
      <c r="AC107" s="18">
        <f>CHOOSE($A$1,ED!AC107,'H10'!AC107,AirDose!AC107)</f>
        <v>1510700</v>
      </c>
      <c r="AD107" s="18">
        <f>CHOOSE($A$1,ED!AD107,'H10'!AD107,AirDose!AD107)</f>
        <v>1561400</v>
      </c>
      <c r="AE107" s="18">
        <f>CHOOSE($A$1,ED!AE107,'H10'!AE107,AirDose!AE107)</f>
        <v>1594500</v>
      </c>
      <c r="AF107" s="18">
        <f>CHOOSE($A$1,ED!AF107,'H10'!AF107,AirDose!AF107)</f>
        <v>1615600</v>
      </c>
      <c r="AG107" s="18">
        <f>CHOOSE($A$1,ED!AG107,'H10'!AG107,AirDose!AG107)</f>
        <v>321.64999999999998</v>
      </c>
      <c r="AH107" s="18">
        <f>CHOOSE($A$1,ED!AH107,'H10'!AH107,AirDose!AH107)</f>
        <v>322.51</v>
      </c>
      <c r="AI107" s="18">
        <f>CHOOSE($A$1,ED!AI107,'H10'!AI107,AirDose!AI107)</f>
        <v>406.28</v>
      </c>
      <c r="AJ107" s="18">
        <f>CHOOSE($A$1,ED!AJ107,'H10'!AJ107,AirDose!AJ107)</f>
        <v>401.14</v>
      </c>
      <c r="AK107" s="18">
        <f>CHOOSE($A$1,ED!AK107,'H10'!AK107,AirDose!AK107)</f>
        <v>144.66</v>
      </c>
    </row>
    <row r="108" spans="1:37" x14ac:dyDescent="0.15">
      <c r="A108" s="18"/>
      <c r="B108" s="18">
        <v>357.17</v>
      </c>
      <c r="C108" s="18">
        <v>81.88</v>
      </c>
      <c r="D108" s="18">
        <f>CHOOSE($A$1,ED!D108,'H10'!D108,AirDose!D108)</f>
        <v>475.01</v>
      </c>
      <c r="E108" s="18">
        <f>CHOOSE($A$1,ED!E108,'H10'!E108,AirDose!E108)</f>
        <v>1316.9</v>
      </c>
      <c r="F108" s="18">
        <f>CHOOSE($A$1,ED!F108,'H10'!F108,AirDose!F108)</f>
        <v>49154</v>
      </c>
      <c r="G108" s="18">
        <f>CHOOSE($A$1,ED!G108,'H10'!G108,AirDose!G108)</f>
        <v>97117</v>
      </c>
      <c r="H108" s="18">
        <f>CHOOSE($A$1,ED!H108,'H10'!H108,AirDose!H108)</f>
        <v>162950</v>
      </c>
      <c r="I108" s="18">
        <f>CHOOSE($A$1,ED!I108,'H10'!I108,AirDose!I108)</f>
        <v>251370</v>
      </c>
      <c r="J108" s="18">
        <f>CHOOSE($A$1,ED!J108,'H10'!J108,AirDose!J108)</f>
        <v>331370</v>
      </c>
      <c r="K108" s="18">
        <f>CHOOSE($A$1,ED!K108,'H10'!K108,AirDose!K108)</f>
        <v>416780</v>
      </c>
      <c r="L108" s="18">
        <f>CHOOSE($A$1,ED!L108,'H10'!L108,AirDose!L108)</f>
        <v>511070</v>
      </c>
      <c r="M108" s="18">
        <f>CHOOSE($A$1,ED!M108,'H10'!M108,AirDose!M108)</f>
        <v>606490</v>
      </c>
      <c r="N108" s="18">
        <f>CHOOSE($A$1,ED!N108,'H10'!N108,AirDose!N108)</f>
        <v>681760</v>
      </c>
      <c r="O108" s="18">
        <f>CHOOSE($A$1,ED!O108,'H10'!O108,AirDose!O108)</f>
        <v>795070</v>
      </c>
      <c r="P108" s="18">
        <f>CHOOSE($A$1,ED!P108,'H10'!P108,AirDose!P108)</f>
        <v>861950</v>
      </c>
      <c r="Q108" s="18">
        <f>CHOOSE($A$1,ED!Q108,'H10'!Q108,AirDose!Q108)</f>
        <v>961170</v>
      </c>
      <c r="R108" s="18">
        <f>CHOOSE($A$1,ED!R108,'H10'!R108,AirDose!R108)</f>
        <v>1041000</v>
      </c>
      <c r="S108" s="18">
        <f>CHOOSE($A$1,ED!S108,'H10'!S108,AirDose!S108)</f>
        <v>1139100</v>
      </c>
      <c r="T108" s="18">
        <f>CHOOSE($A$1,ED!T108,'H10'!T108,AirDose!T108)</f>
        <v>1225100</v>
      </c>
      <c r="U108" s="18">
        <f>CHOOSE($A$1,ED!U108,'H10'!U108,AirDose!U108)</f>
        <v>1325100</v>
      </c>
      <c r="V108" s="18">
        <f>CHOOSE($A$1,ED!V108,'H10'!V108,AirDose!V108)</f>
        <v>1424100</v>
      </c>
      <c r="W108" s="18">
        <f>CHOOSE($A$1,ED!W108,'H10'!W108,AirDose!W108)</f>
        <v>1489200</v>
      </c>
      <c r="X108" s="18">
        <f>CHOOSE($A$1,ED!X108,'H10'!X108,AirDose!X108)</f>
        <v>1569500</v>
      </c>
      <c r="Y108" s="18">
        <f>CHOOSE($A$1,ED!Y108,'H10'!Y108,AirDose!Y108)</f>
        <v>1667600</v>
      </c>
      <c r="Z108" s="18">
        <f>CHOOSE($A$1,ED!Z108,'H10'!Z108,AirDose!Z108)</f>
        <v>1773800</v>
      </c>
      <c r="AA108" s="18">
        <f>CHOOSE($A$1,ED!AA108,'H10'!AA108,AirDose!AA108)</f>
        <v>1871700</v>
      </c>
      <c r="AB108" s="18">
        <f>CHOOSE($A$1,ED!AB108,'H10'!AB108,AirDose!AB108)</f>
        <v>1938700</v>
      </c>
      <c r="AC108" s="18">
        <f>CHOOSE($A$1,ED!AC108,'H10'!AC108,AirDose!AC108)</f>
        <v>2015300</v>
      </c>
      <c r="AD108" s="18">
        <f>CHOOSE($A$1,ED!AD108,'H10'!AD108,AirDose!AD108)</f>
        <v>2078100</v>
      </c>
      <c r="AE108" s="18">
        <f>CHOOSE($A$1,ED!AE108,'H10'!AE108,AirDose!AE108)</f>
        <v>2133400</v>
      </c>
      <c r="AF108" s="18">
        <f>CHOOSE($A$1,ED!AF108,'H10'!AF108,AirDose!AF108)</f>
        <v>2180700</v>
      </c>
      <c r="AG108" s="18">
        <f>CHOOSE($A$1,ED!AG108,'H10'!AG108,AirDose!AG108)</f>
        <v>320</v>
      </c>
      <c r="AH108" s="18">
        <f>CHOOSE($A$1,ED!AH108,'H10'!AH108,AirDose!AH108)</f>
        <v>321</v>
      </c>
      <c r="AI108" s="18">
        <f>CHOOSE($A$1,ED!AI108,'H10'!AI108,AirDose!AI108)</f>
        <v>422.13</v>
      </c>
      <c r="AJ108" s="18">
        <f>CHOOSE($A$1,ED!AJ108,'H10'!AJ108,AirDose!AJ108)</f>
        <v>417.13</v>
      </c>
      <c r="AK108" s="18">
        <f>CHOOSE($A$1,ED!AK108,'H10'!AK108,AirDose!AK108)</f>
        <v>154.28</v>
      </c>
    </row>
    <row r="109" spans="1:37" x14ac:dyDescent="0.15">
      <c r="A109" s="18"/>
      <c r="B109" s="18">
        <v>449.65</v>
      </c>
      <c r="C109" s="18">
        <v>103.08</v>
      </c>
      <c r="D109" s="18">
        <f>CHOOSE($A$1,ED!D109,'H10'!D109,AirDose!D109)</f>
        <v>505.3</v>
      </c>
      <c r="E109" s="18">
        <f>CHOOSE($A$1,ED!E109,'H10'!E109,AirDose!E109)</f>
        <v>1213.3</v>
      </c>
      <c r="F109" s="18">
        <f>CHOOSE($A$1,ED!F109,'H10'!F109,AirDose!F109)</f>
        <v>44736</v>
      </c>
      <c r="G109" s="18">
        <f>CHOOSE($A$1,ED!G109,'H10'!G109,AirDose!G109)</f>
        <v>88823</v>
      </c>
      <c r="H109" s="18">
        <f>CHOOSE($A$1,ED!H109,'H10'!H109,AirDose!H109)</f>
        <v>141490</v>
      </c>
      <c r="I109" s="18">
        <f>CHOOSE($A$1,ED!I109,'H10'!I109,AirDose!I109)</f>
        <v>216210</v>
      </c>
      <c r="J109" s="18">
        <f>CHOOSE($A$1,ED!J109,'H10'!J109,AirDose!J109)</f>
        <v>296210</v>
      </c>
      <c r="K109" s="18">
        <f>CHOOSE($A$1,ED!K109,'H10'!K109,AirDose!K109)</f>
        <v>386130</v>
      </c>
      <c r="L109" s="18">
        <f>CHOOSE($A$1,ED!L109,'H10'!L109,AirDose!L109)</f>
        <v>496650</v>
      </c>
      <c r="M109" s="18">
        <f>CHOOSE($A$1,ED!M109,'H10'!M109,AirDose!M109)</f>
        <v>596570</v>
      </c>
      <c r="N109" s="18">
        <f>CHOOSE($A$1,ED!N109,'H10'!N109,AirDose!N109)</f>
        <v>705200</v>
      </c>
      <c r="O109" s="18">
        <f>CHOOSE($A$1,ED!O109,'H10'!O109,AirDose!O109)</f>
        <v>854570</v>
      </c>
      <c r="P109" s="18">
        <f>CHOOSE($A$1,ED!P109,'H10'!P109,AirDose!P109)</f>
        <v>970130</v>
      </c>
      <c r="Q109" s="18">
        <f>CHOOSE($A$1,ED!Q109,'H10'!Q109,AirDose!Q109)</f>
        <v>1100000</v>
      </c>
      <c r="R109" s="18">
        <f>CHOOSE($A$1,ED!R109,'H10'!R109,AirDose!R109)</f>
        <v>1206000</v>
      </c>
      <c r="S109" s="18">
        <f>CHOOSE($A$1,ED!S109,'H10'!S109,AirDose!S109)</f>
        <v>1349200</v>
      </c>
      <c r="T109" s="18">
        <f>CHOOSE($A$1,ED!T109,'H10'!T109,AirDose!T109)</f>
        <v>1472100</v>
      </c>
      <c r="U109" s="18">
        <f>CHOOSE($A$1,ED!U109,'H10'!U109,AirDose!U109)</f>
        <v>1606300</v>
      </c>
      <c r="V109" s="18">
        <f>CHOOSE($A$1,ED!V109,'H10'!V109,AirDose!V109)</f>
        <v>1764900</v>
      </c>
      <c r="W109" s="18">
        <f>CHOOSE($A$1,ED!W109,'H10'!W109,AirDose!W109)</f>
        <v>1852500</v>
      </c>
      <c r="X109" s="18">
        <f>CHOOSE($A$1,ED!X109,'H10'!X109,AirDose!X109)</f>
        <v>1946300</v>
      </c>
      <c r="Y109" s="18">
        <f>CHOOSE($A$1,ED!Y109,'H10'!Y109,AirDose!Y109)</f>
        <v>2086800</v>
      </c>
      <c r="Z109" s="18">
        <f>CHOOSE($A$1,ED!Z109,'H10'!Z109,AirDose!Z109)</f>
        <v>2243500</v>
      </c>
      <c r="AA109" s="18">
        <f>CHOOSE($A$1,ED!AA109,'H10'!AA109,AirDose!AA109)</f>
        <v>2370200</v>
      </c>
      <c r="AB109" s="18">
        <f>CHOOSE($A$1,ED!AB109,'H10'!AB109,AirDose!AB109)</f>
        <v>2459800</v>
      </c>
      <c r="AC109" s="18">
        <f>CHOOSE($A$1,ED!AC109,'H10'!AC109,AirDose!AC109)</f>
        <v>2566100</v>
      </c>
      <c r="AD109" s="18">
        <f>CHOOSE($A$1,ED!AD109,'H10'!AD109,AirDose!AD109)</f>
        <v>2640700</v>
      </c>
      <c r="AE109" s="18">
        <f>CHOOSE($A$1,ED!AE109,'H10'!AE109,AirDose!AE109)</f>
        <v>2726600</v>
      </c>
      <c r="AF109" s="18">
        <f>CHOOSE($A$1,ED!AF109,'H10'!AF109,AirDose!AF109)</f>
        <v>2809900</v>
      </c>
      <c r="AG109" s="18">
        <f>CHOOSE($A$1,ED!AG109,'H10'!AG109,AirDose!AG109)</f>
        <v>321.05</v>
      </c>
      <c r="AH109" s="18">
        <f>CHOOSE($A$1,ED!AH109,'H10'!AH109,AirDose!AH109)</f>
        <v>322.05</v>
      </c>
      <c r="AI109" s="18">
        <f>CHOOSE($A$1,ED!AI109,'H10'!AI109,AirDose!AI109)</f>
        <v>437.87</v>
      </c>
      <c r="AJ109" s="18">
        <f>CHOOSE($A$1,ED!AJ109,'H10'!AJ109,AirDose!AJ109)</f>
        <v>432.87</v>
      </c>
      <c r="AK109" s="18">
        <f>CHOOSE($A$1,ED!AK109,'H10'!AK109,AirDose!AK109)</f>
        <v>163.72</v>
      </c>
    </row>
    <row r="110" spans="1:37" x14ac:dyDescent="0.15">
      <c r="A110" s="18"/>
      <c r="B110" s="18">
        <v>566.08000000000004</v>
      </c>
      <c r="C110" s="18">
        <v>129.77000000000001</v>
      </c>
      <c r="D110" s="18">
        <f>CHOOSE($A$1,ED!D110,'H10'!D110,AirDose!D110)</f>
        <v>542.78</v>
      </c>
      <c r="E110" s="18">
        <f>CHOOSE($A$1,ED!E110,'H10'!E110,AirDose!E110)</f>
        <v>1173.2</v>
      </c>
      <c r="F110" s="18">
        <f>CHOOSE($A$1,ED!F110,'H10'!F110,AirDose!F110)</f>
        <v>42378</v>
      </c>
      <c r="G110" s="18">
        <f>CHOOSE($A$1,ED!G110,'H10'!G110,AirDose!G110)</f>
        <v>84336</v>
      </c>
      <c r="H110" s="18">
        <f>CHOOSE($A$1,ED!H110,'H10'!H110,AirDose!H110)</f>
        <v>128130</v>
      </c>
      <c r="I110" s="18">
        <f>CHOOSE($A$1,ED!I110,'H10'!I110,AirDose!I110)</f>
        <v>191520</v>
      </c>
      <c r="J110" s="18">
        <f>CHOOSE($A$1,ED!J110,'H10'!J110,AirDose!J110)</f>
        <v>263770</v>
      </c>
      <c r="K110" s="18">
        <f>CHOOSE($A$1,ED!K110,'H10'!K110,AirDose!K110)</f>
        <v>348390</v>
      </c>
      <c r="L110" s="18">
        <f>CHOOSE($A$1,ED!L110,'H10'!L110,AirDose!L110)</f>
        <v>456060</v>
      </c>
      <c r="M110" s="18">
        <f>CHOOSE($A$1,ED!M110,'H10'!M110,AirDose!M110)</f>
        <v>547730</v>
      </c>
      <c r="N110" s="18">
        <f>CHOOSE($A$1,ED!N110,'H10'!N110,AirDose!N110)</f>
        <v>665830</v>
      </c>
      <c r="O110" s="18">
        <f>CHOOSE($A$1,ED!O110,'H10'!O110,AirDose!O110)</f>
        <v>816340</v>
      </c>
      <c r="P110" s="18">
        <f>CHOOSE($A$1,ED!P110,'H10'!P110,AirDose!P110)</f>
        <v>952130</v>
      </c>
      <c r="Q110" s="18">
        <f>CHOOSE($A$1,ED!Q110,'H10'!Q110,AirDose!Q110)</f>
        <v>1094700</v>
      </c>
      <c r="R110" s="18">
        <f>CHOOSE($A$1,ED!R110,'H10'!R110,AirDose!R110)</f>
        <v>1226700</v>
      </c>
      <c r="S110" s="18">
        <f>CHOOSE($A$1,ED!S110,'H10'!S110,AirDose!S110)</f>
        <v>1387000</v>
      </c>
      <c r="T110" s="18">
        <f>CHOOSE($A$1,ED!T110,'H10'!T110,AirDose!T110)</f>
        <v>1542500</v>
      </c>
      <c r="U110" s="18">
        <f>CHOOSE($A$1,ED!U110,'H10'!U110,AirDose!U110)</f>
        <v>1693200</v>
      </c>
      <c r="V110" s="18">
        <f>CHOOSE($A$1,ED!V110,'H10'!V110,AirDose!V110)</f>
        <v>1900600</v>
      </c>
      <c r="W110" s="18">
        <f>CHOOSE($A$1,ED!W110,'H10'!W110,AirDose!W110)</f>
        <v>2012600</v>
      </c>
      <c r="X110" s="18">
        <f>CHOOSE($A$1,ED!X110,'H10'!X110,AirDose!X110)</f>
        <v>2142100</v>
      </c>
      <c r="Y110" s="18">
        <f>CHOOSE($A$1,ED!Y110,'H10'!Y110,AirDose!Y110)</f>
        <v>2331600</v>
      </c>
      <c r="Z110" s="18">
        <f>CHOOSE($A$1,ED!Z110,'H10'!Z110,AirDose!Z110)</f>
        <v>2533800</v>
      </c>
      <c r="AA110" s="18">
        <f>CHOOSE($A$1,ED!AA110,'H10'!AA110,AirDose!AA110)</f>
        <v>2710700</v>
      </c>
      <c r="AB110" s="18">
        <f>CHOOSE($A$1,ED!AB110,'H10'!AB110,AirDose!AB110)</f>
        <v>2832800</v>
      </c>
      <c r="AC110" s="18">
        <f>CHOOSE($A$1,ED!AC110,'H10'!AC110,AirDose!AC110)</f>
        <v>2982300</v>
      </c>
      <c r="AD110" s="18">
        <f>CHOOSE($A$1,ED!AD110,'H10'!AD110,AirDose!AD110)</f>
        <v>3106600</v>
      </c>
      <c r="AE110" s="18">
        <f>CHOOSE($A$1,ED!AE110,'H10'!AE110,AirDose!AE110)</f>
        <v>3243500</v>
      </c>
      <c r="AF110" s="18">
        <f>CHOOSE($A$1,ED!AF110,'H10'!AF110,AirDose!AF110)</f>
        <v>3358200</v>
      </c>
      <c r="AG110" s="18">
        <f>CHOOSE($A$1,ED!AG110,'H10'!AG110,AirDose!AG110)</f>
        <v>323.36</v>
      </c>
      <c r="AH110" s="18">
        <f>CHOOSE($A$1,ED!AH110,'H10'!AH110,AirDose!AH110)</f>
        <v>325.04000000000002</v>
      </c>
      <c r="AI110" s="18">
        <f>CHOOSE($A$1,ED!AI110,'H10'!AI110,AirDose!AI110)</f>
        <v>453.17</v>
      </c>
      <c r="AJ110" s="18">
        <f>CHOOSE($A$1,ED!AJ110,'H10'!AJ110,AirDose!AJ110)</f>
        <v>448.85</v>
      </c>
      <c r="AK110" s="18">
        <f>CHOOSE($A$1,ED!AK110,'H10'!AK110,AirDose!AK110)</f>
        <v>172.08</v>
      </c>
    </row>
    <row r="111" spans="1:37" x14ac:dyDescent="0.15">
      <c r="A111" s="18"/>
      <c r="B111" s="18">
        <v>712.65</v>
      </c>
      <c r="C111" s="18">
        <v>163.37</v>
      </c>
      <c r="D111" s="18">
        <f>CHOOSE($A$1,ED!D111,'H10'!D111,AirDose!D111)</f>
        <v>583.22</v>
      </c>
      <c r="E111" s="18">
        <f>CHOOSE($A$1,ED!E111,'H10'!E111,AirDose!E111)</f>
        <v>1170</v>
      </c>
      <c r="F111" s="18">
        <f>CHOOSE($A$1,ED!F111,'H10'!F111,AirDose!F111)</f>
        <v>41780</v>
      </c>
      <c r="G111" s="18">
        <f>CHOOSE($A$1,ED!G111,'H10'!G111,AirDose!G111)</f>
        <v>83411</v>
      </c>
      <c r="H111" s="18">
        <f>CHOOSE($A$1,ED!H111,'H10'!H111,AirDose!H111)</f>
        <v>122140</v>
      </c>
      <c r="I111" s="18">
        <f>CHOOSE($A$1,ED!I111,'H10'!I111,AirDose!I111)</f>
        <v>176510</v>
      </c>
      <c r="J111" s="18">
        <f>CHOOSE($A$1,ED!J111,'H10'!J111,AirDose!J111)</f>
        <v>235200</v>
      </c>
      <c r="K111" s="18">
        <f>CHOOSE($A$1,ED!K111,'H10'!K111,AirDose!K111)</f>
        <v>306690</v>
      </c>
      <c r="L111" s="18">
        <f>CHOOSE($A$1,ED!L111,'H10'!L111,AirDose!L111)</f>
        <v>395590</v>
      </c>
      <c r="M111" s="18">
        <f>CHOOSE($A$1,ED!M111,'H10'!M111,AirDose!M111)</f>
        <v>469590</v>
      </c>
      <c r="N111" s="18">
        <f>CHOOSE($A$1,ED!N111,'H10'!N111,AirDose!N111)</f>
        <v>576080</v>
      </c>
      <c r="O111" s="18">
        <f>CHOOSE($A$1,ED!O111,'H10'!O111,AirDose!O111)</f>
        <v>699180</v>
      </c>
      <c r="P111" s="18">
        <f>CHOOSE($A$1,ED!P111,'H10'!P111,AirDose!P111)</f>
        <v>828770</v>
      </c>
      <c r="Q111" s="18">
        <f>CHOOSE($A$1,ED!Q111,'H10'!Q111,AirDose!Q111)</f>
        <v>967770</v>
      </c>
      <c r="R111" s="18">
        <f>CHOOSE($A$1,ED!R111,'H10'!R111,AirDose!R111)</f>
        <v>1120900</v>
      </c>
      <c r="S111" s="18">
        <f>CHOOSE($A$1,ED!S111,'H10'!S111,AirDose!S111)</f>
        <v>1273800</v>
      </c>
      <c r="T111" s="18">
        <f>CHOOSE($A$1,ED!T111,'H10'!T111,AirDose!T111)</f>
        <v>1453300</v>
      </c>
      <c r="U111" s="18">
        <f>CHOOSE($A$1,ED!U111,'H10'!U111,AirDose!U111)</f>
        <v>1603900</v>
      </c>
      <c r="V111" s="18">
        <f>CHOOSE($A$1,ED!V111,'H10'!V111,AirDose!V111)</f>
        <v>1845200</v>
      </c>
      <c r="W111" s="18">
        <f>CHOOSE($A$1,ED!W111,'H10'!W111,AirDose!W111)</f>
        <v>1980200</v>
      </c>
      <c r="X111" s="18">
        <f>CHOOSE($A$1,ED!X111,'H10'!X111,AirDose!X111)</f>
        <v>2158900</v>
      </c>
      <c r="Y111" s="18">
        <f>CHOOSE($A$1,ED!Y111,'H10'!Y111,AirDose!Y111)</f>
        <v>2397100</v>
      </c>
      <c r="Z111" s="18">
        <f>CHOOSE($A$1,ED!Z111,'H10'!Z111,AirDose!Z111)</f>
        <v>2635900</v>
      </c>
      <c r="AA111" s="18">
        <f>CHOOSE($A$1,ED!AA111,'H10'!AA111,AirDose!AA111)</f>
        <v>2872900</v>
      </c>
      <c r="AB111" s="18">
        <f>CHOOSE($A$1,ED!AB111,'H10'!AB111,AirDose!AB111)</f>
        <v>3034900</v>
      </c>
      <c r="AC111" s="18">
        <f>CHOOSE($A$1,ED!AC111,'H10'!AC111,AirDose!AC111)</f>
        <v>3234900</v>
      </c>
      <c r="AD111" s="18">
        <f>CHOOSE($A$1,ED!AD111,'H10'!AD111,AirDose!AD111)</f>
        <v>3434900</v>
      </c>
      <c r="AE111" s="18">
        <f>CHOOSE($A$1,ED!AE111,'H10'!AE111,AirDose!AE111)</f>
        <v>3635900</v>
      </c>
      <c r="AF111" s="18">
        <f>CHOOSE($A$1,ED!AF111,'H10'!AF111,AirDose!AF111)</f>
        <v>3777900</v>
      </c>
      <c r="AG111" s="18">
        <f>CHOOSE($A$1,ED!AG111,'H10'!AG111,AirDose!AG111)</f>
        <v>326.99</v>
      </c>
      <c r="AH111" s="18">
        <f>CHOOSE($A$1,ED!AH111,'H10'!AH111,AirDose!AH111)</f>
        <v>328.99</v>
      </c>
      <c r="AI111" s="18">
        <f>CHOOSE($A$1,ED!AI111,'H10'!AI111,AirDose!AI111)</f>
        <v>469.56</v>
      </c>
      <c r="AJ111" s="18">
        <f>CHOOSE($A$1,ED!AJ111,'H10'!AJ111,AirDose!AJ111)</f>
        <v>465.56</v>
      </c>
      <c r="AK111" s="18">
        <f>CHOOSE($A$1,ED!AK111,'H10'!AK111,AirDose!AK111)</f>
        <v>180.58</v>
      </c>
    </row>
    <row r="112" spans="1:37" x14ac:dyDescent="0.15">
      <c r="A112" s="18"/>
      <c r="B112" s="18">
        <v>897.16</v>
      </c>
      <c r="C112" s="18">
        <v>205.67</v>
      </c>
      <c r="D112" s="18">
        <f>CHOOSE($A$1,ED!D112,'H10'!D112,AirDose!D112)</f>
        <v>623.46</v>
      </c>
      <c r="E112" s="18">
        <f>CHOOSE($A$1,ED!E112,'H10'!E112,AirDose!E112)</f>
        <v>1159.7</v>
      </c>
      <c r="F112" s="18">
        <f>CHOOSE($A$1,ED!F112,'H10'!F112,AirDose!F112)</f>
        <v>41182</v>
      </c>
      <c r="G112" s="18">
        <f>CHOOSE($A$1,ED!G112,'H10'!G112,AirDose!G112)</f>
        <v>86122</v>
      </c>
      <c r="H112" s="18">
        <f>CHOOSE($A$1,ED!H112,'H10'!H112,AirDose!H112)</f>
        <v>121370</v>
      </c>
      <c r="I112" s="18">
        <f>CHOOSE($A$1,ED!I112,'H10'!I112,AirDose!I112)</f>
        <v>170180</v>
      </c>
      <c r="J112" s="18">
        <f>CHOOSE($A$1,ED!J112,'H10'!J112,AirDose!J112)</f>
        <v>224870</v>
      </c>
      <c r="K112" s="18">
        <f>CHOOSE($A$1,ED!K112,'H10'!K112,AirDose!K112)</f>
        <v>289910</v>
      </c>
      <c r="L112" s="18">
        <f>CHOOSE($A$1,ED!L112,'H10'!L112,AirDose!L112)</f>
        <v>364600</v>
      </c>
      <c r="M112" s="18">
        <f>CHOOSE($A$1,ED!M112,'H10'!M112,AirDose!M112)</f>
        <v>438600</v>
      </c>
      <c r="N112" s="18">
        <f>CHOOSE($A$1,ED!N112,'H10'!N112,AirDose!N112)</f>
        <v>525730</v>
      </c>
      <c r="O112" s="18">
        <f>CHOOSE($A$1,ED!O112,'H10'!O112,AirDose!O112)</f>
        <v>637210</v>
      </c>
      <c r="P112" s="18">
        <f>CHOOSE($A$1,ED!P112,'H10'!P112,AirDose!P112)</f>
        <v>735810</v>
      </c>
      <c r="Q112" s="18">
        <f>CHOOSE($A$1,ED!Q112,'H10'!Q112,AirDose!Q112)</f>
        <v>861900</v>
      </c>
      <c r="R112" s="18">
        <f>CHOOSE($A$1,ED!R112,'H10'!R112,AirDose!R112)</f>
        <v>977540</v>
      </c>
      <c r="S112" s="18">
        <f>CHOOSE($A$1,ED!S112,'H10'!S112,AirDose!S112)</f>
        <v>1116200</v>
      </c>
      <c r="T112" s="18">
        <f>CHOOSE($A$1,ED!T112,'H10'!T112,AirDose!T112)</f>
        <v>1264800</v>
      </c>
      <c r="U112" s="18">
        <f>CHOOSE($A$1,ED!U112,'H10'!U112,AirDose!U112)</f>
        <v>1397400</v>
      </c>
      <c r="V112" s="18">
        <f>CHOOSE($A$1,ED!V112,'H10'!V112,AirDose!V112)</f>
        <v>1603800</v>
      </c>
      <c r="W112" s="18">
        <f>CHOOSE($A$1,ED!W112,'H10'!W112,AirDose!W112)</f>
        <v>1725900</v>
      </c>
      <c r="X112" s="18">
        <f>CHOOSE($A$1,ED!X112,'H10'!X112,AirDose!X112)</f>
        <v>1887800</v>
      </c>
      <c r="Y112" s="18">
        <f>CHOOSE($A$1,ED!Y112,'H10'!Y112,AirDose!Y112)</f>
        <v>2102700</v>
      </c>
      <c r="Z112" s="18">
        <f>CHOOSE($A$1,ED!Z112,'H10'!Z112,AirDose!Z112)</f>
        <v>2326000</v>
      </c>
      <c r="AA112" s="18">
        <f>CHOOSE($A$1,ED!AA112,'H10'!AA112,AirDose!AA112)</f>
        <v>2524300</v>
      </c>
      <c r="AB112" s="18">
        <f>CHOOSE($A$1,ED!AB112,'H10'!AB112,AirDose!AB112)</f>
        <v>2712100</v>
      </c>
      <c r="AC112" s="18">
        <f>CHOOSE($A$1,ED!AC112,'H10'!AC112,AirDose!AC112)</f>
        <v>2912100</v>
      </c>
      <c r="AD112" s="18">
        <f>CHOOSE($A$1,ED!AD112,'H10'!AD112,AirDose!AD112)</f>
        <v>3112100</v>
      </c>
      <c r="AE112" s="18">
        <f>CHOOSE($A$1,ED!AE112,'H10'!AE112,AirDose!AE112)</f>
        <v>3326000</v>
      </c>
      <c r="AF112" s="18">
        <f>CHOOSE($A$1,ED!AF112,'H10'!AF112,AirDose!AF112)</f>
        <v>3493900</v>
      </c>
      <c r="AG112" s="18">
        <f>CHOOSE($A$1,ED!AG112,'H10'!AG112,AirDose!AG112)</f>
        <v>331.05</v>
      </c>
      <c r="AH112" s="18">
        <f>CHOOSE($A$1,ED!AH112,'H10'!AH112,AirDose!AH112)</f>
        <v>334.08</v>
      </c>
      <c r="AI112" s="18">
        <f>CHOOSE($A$1,ED!AI112,'H10'!AI112,AirDose!AI112)</f>
        <v>486.73</v>
      </c>
      <c r="AJ112" s="18">
        <f>CHOOSE($A$1,ED!AJ112,'H10'!AJ112,AirDose!AJ112)</f>
        <v>482.73</v>
      </c>
      <c r="AK112" s="18">
        <f>CHOOSE($A$1,ED!AK112,'H10'!AK112,AirDose!AK112)</f>
        <v>189.11</v>
      </c>
    </row>
    <row r="113" spans="1:37" x14ac:dyDescent="0.15">
      <c r="A113" s="18"/>
      <c r="B113" s="18">
        <v>1129.4000000000001</v>
      </c>
      <c r="C113" s="18">
        <v>258.93</v>
      </c>
      <c r="D113" s="18">
        <f>CHOOSE($A$1,ED!D113,'H10'!D113,AirDose!D113)</f>
        <v>663.95</v>
      </c>
      <c r="E113" s="18">
        <f>CHOOSE($A$1,ED!E113,'H10'!E113,AirDose!E113)</f>
        <v>1168</v>
      </c>
      <c r="F113" s="18">
        <f>CHOOSE($A$1,ED!F113,'H10'!F113,AirDose!F113)</f>
        <v>41286</v>
      </c>
      <c r="G113" s="18">
        <f>CHOOSE($A$1,ED!G113,'H10'!G113,AirDose!G113)</f>
        <v>89472</v>
      </c>
      <c r="H113" s="18">
        <f>CHOOSE($A$1,ED!H113,'H10'!H113,AirDose!H113)</f>
        <v>122370</v>
      </c>
      <c r="I113" s="18">
        <f>CHOOSE($A$1,ED!I113,'H10'!I113,AirDose!I113)</f>
        <v>168320</v>
      </c>
      <c r="J113" s="18">
        <f>CHOOSE($A$1,ED!J113,'H10'!J113,AirDose!J113)</f>
        <v>220000</v>
      </c>
      <c r="K113" s="18">
        <f>CHOOSE($A$1,ED!K113,'H10'!K113,AirDose!K113)</f>
        <v>280950</v>
      </c>
      <c r="L113" s="18">
        <f>CHOOSE($A$1,ED!L113,'H10'!L113,AirDose!L113)</f>
        <v>348240</v>
      </c>
      <c r="M113" s="18">
        <f>CHOOSE($A$1,ED!M113,'H10'!M113,AirDose!M113)</f>
        <v>419790</v>
      </c>
      <c r="N113" s="18">
        <f>CHOOSE($A$1,ED!N113,'H10'!N113,AirDose!N113)</f>
        <v>496030</v>
      </c>
      <c r="O113" s="18">
        <f>CHOOSE($A$1,ED!O113,'H10'!O113,AirDose!O113)</f>
        <v>598170</v>
      </c>
      <c r="P113" s="18">
        <f>CHOOSE($A$1,ED!P113,'H10'!P113,AirDose!P113)</f>
        <v>681460</v>
      </c>
      <c r="Q113" s="18">
        <f>CHOOSE($A$1,ED!Q113,'H10'!Q113,AirDose!Q113)</f>
        <v>795140</v>
      </c>
      <c r="R113" s="18">
        <f>CHOOSE($A$1,ED!R113,'H10'!R113,AirDose!R113)</f>
        <v>890680</v>
      </c>
      <c r="S113" s="18">
        <f>CHOOSE($A$1,ED!S113,'H10'!S113,AirDose!S113)</f>
        <v>1017400</v>
      </c>
      <c r="T113" s="18">
        <f>CHOOSE($A$1,ED!T113,'H10'!T113,AirDose!T113)</f>
        <v>1145100</v>
      </c>
      <c r="U113" s="18">
        <f>CHOOSE($A$1,ED!U113,'H10'!U113,AirDose!U113)</f>
        <v>1265200</v>
      </c>
      <c r="V113" s="18">
        <f>CHOOSE($A$1,ED!V113,'H10'!V113,AirDose!V113)</f>
        <v>1443600</v>
      </c>
      <c r="W113" s="18">
        <f>CHOOSE($A$1,ED!W113,'H10'!W113,AirDose!W113)</f>
        <v>1556100</v>
      </c>
      <c r="X113" s="18">
        <f>CHOOSE($A$1,ED!X113,'H10'!X113,AirDose!X113)</f>
        <v>1701300</v>
      </c>
      <c r="Y113" s="18">
        <f>CHOOSE($A$1,ED!Y113,'H10'!Y113,AirDose!Y113)</f>
        <v>1895200</v>
      </c>
      <c r="Z113" s="18">
        <f>CHOOSE($A$1,ED!Z113,'H10'!Z113,AirDose!Z113)</f>
        <v>2093200</v>
      </c>
      <c r="AA113" s="18">
        <f>CHOOSE($A$1,ED!AA113,'H10'!AA113,AirDose!AA113)</f>
        <v>2266600</v>
      </c>
      <c r="AB113" s="18">
        <f>CHOOSE($A$1,ED!AB113,'H10'!AB113,AirDose!AB113)</f>
        <v>2453600</v>
      </c>
      <c r="AC113" s="18">
        <f>CHOOSE($A$1,ED!AC113,'H10'!AC113,AirDose!AC113)</f>
        <v>2640600</v>
      </c>
      <c r="AD113" s="18">
        <f>CHOOSE($A$1,ED!AD113,'H10'!AD113,AirDose!AD113)</f>
        <v>2826500</v>
      </c>
      <c r="AE113" s="18">
        <f>CHOOSE($A$1,ED!AE113,'H10'!AE113,AirDose!AE113)</f>
        <v>3032500</v>
      </c>
      <c r="AF113" s="18">
        <f>CHOOSE($A$1,ED!AF113,'H10'!AF113,AirDose!AF113)</f>
        <v>3209000</v>
      </c>
      <c r="AG113" s="18">
        <f>CHOOSE($A$1,ED!AG113,'H10'!AG113,AirDose!AG113)</f>
        <v>334.5</v>
      </c>
      <c r="AH113" s="18">
        <f>CHOOSE($A$1,ED!AH113,'H10'!AH113,AirDose!AH113)</f>
        <v>337.3</v>
      </c>
      <c r="AI113" s="18">
        <f>CHOOSE($A$1,ED!AI113,'H10'!AI113,AirDose!AI113)</f>
        <v>504.01</v>
      </c>
      <c r="AJ113" s="18">
        <f>CHOOSE($A$1,ED!AJ113,'H10'!AJ113,AirDose!AJ113)</f>
        <v>500.31</v>
      </c>
      <c r="AK113" s="18">
        <f>CHOOSE($A$1,ED!AK113,'H10'!AK113,AirDose!AK113)</f>
        <v>197.5</v>
      </c>
    </row>
    <row r="114" spans="1:37" x14ac:dyDescent="0.15">
      <c r="A114" s="18"/>
      <c r="B114" s="18">
        <v>1421.9</v>
      </c>
      <c r="C114" s="18">
        <v>325.97000000000003</v>
      </c>
      <c r="D114" s="18">
        <f>CHOOSE($A$1,ED!D114,'H10'!D114,AirDose!D114)</f>
        <v>705.48</v>
      </c>
      <c r="E114" s="18">
        <f>CHOOSE($A$1,ED!E114,'H10'!E114,AirDose!E114)</f>
        <v>1202.0999999999999</v>
      </c>
      <c r="F114" s="18">
        <f>CHOOSE($A$1,ED!F114,'H10'!F114,AirDose!F114)</f>
        <v>42017</v>
      </c>
      <c r="G114" s="18">
        <f>CHOOSE($A$1,ED!G114,'H10'!G114,AirDose!G114)</f>
        <v>93392</v>
      </c>
      <c r="H114" s="18">
        <f>CHOOSE($A$1,ED!H114,'H10'!H114,AirDose!H114)</f>
        <v>124960</v>
      </c>
      <c r="I114" s="18">
        <f>CHOOSE($A$1,ED!I114,'H10'!I114,AirDose!I114)</f>
        <v>170450</v>
      </c>
      <c r="J114" s="18">
        <f>CHOOSE($A$1,ED!J114,'H10'!J114,AirDose!J114)</f>
        <v>220000</v>
      </c>
      <c r="K114" s="18">
        <f>CHOOSE($A$1,ED!K114,'H10'!K114,AirDose!K114)</f>
        <v>278950</v>
      </c>
      <c r="L114" s="18">
        <f>CHOOSE($A$1,ED!L114,'H10'!L114,AirDose!L114)</f>
        <v>344920</v>
      </c>
      <c r="M114" s="18">
        <f>CHOOSE($A$1,ED!M114,'H10'!M114,AirDose!M114)</f>
        <v>411810</v>
      </c>
      <c r="N114" s="18">
        <f>CHOOSE($A$1,ED!N114,'H10'!N114,AirDose!N114)</f>
        <v>484730</v>
      </c>
      <c r="O114" s="18">
        <f>CHOOSE($A$1,ED!O114,'H10'!O114,AirDose!O114)</f>
        <v>579560</v>
      </c>
      <c r="P114" s="18">
        <f>CHOOSE($A$1,ED!P114,'H10'!P114,AirDose!P114)</f>
        <v>661530</v>
      </c>
      <c r="Q114" s="18">
        <f>CHOOSE($A$1,ED!Q114,'H10'!Q114,AirDose!Q114)</f>
        <v>763250</v>
      </c>
      <c r="R114" s="18">
        <f>CHOOSE($A$1,ED!R114,'H10'!R114,AirDose!R114)</f>
        <v>854140</v>
      </c>
      <c r="S114" s="18">
        <f>CHOOSE($A$1,ED!S114,'H10'!S114,AirDose!S114)</f>
        <v>970910</v>
      </c>
      <c r="T114" s="18">
        <f>CHOOSE($A$1,ED!T114,'H10'!T114,AirDose!T114)</f>
        <v>1086600</v>
      </c>
      <c r="U114" s="18">
        <f>CHOOSE($A$1,ED!U114,'H10'!U114,AirDose!U114)</f>
        <v>1199500</v>
      </c>
      <c r="V114" s="18">
        <f>CHOOSE($A$1,ED!V114,'H10'!V114,AirDose!V114)</f>
        <v>1355900</v>
      </c>
      <c r="W114" s="18">
        <f>CHOOSE($A$1,ED!W114,'H10'!W114,AirDose!W114)</f>
        <v>1461800</v>
      </c>
      <c r="X114" s="18">
        <f>CHOOSE($A$1,ED!X114,'H10'!X114,AirDose!X114)</f>
        <v>1590400</v>
      </c>
      <c r="Y114" s="18">
        <f>CHOOSE($A$1,ED!Y114,'H10'!Y114,AirDose!Y114)</f>
        <v>1764900</v>
      </c>
      <c r="Z114" s="18">
        <f>CHOOSE($A$1,ED!Z114,'H10'!Z114,AirDose!Z114)</f>
        <v>1929100</v>
      </c>
      <c r="AA114" s="18">
        <f>CHOOSE($A$1,ED!AA114,'H10'!AA114,AirDose!AA114)</f>
        <v>2089800</v>
      </c>
      <c r="AB114" s="18">
        <f>CHOOSE($A$1,ED!AB114,'H10'!AB114,AirDose!AB114)</f>
        <v>2252300</v>
      </c>
      <c r="AC114" s="18">
        <f>CHOOSE($A$1,ED!AC114,'H10'!AC114,AirDose!AC114)</f>
        <v>2414700</v>
      </c>
      <c r="AD114" s="18">
        <f>CHOOSE($A$1,ED!AD114,'H10'!AD114,AirDose!AD114)</f>
        <v>2574100</v>
      </c>
      <c r="AE114" s="18">
        <f>CHOOSE($A$1,ED!AE114,'H10'!AE114,AirDose!AE114)</f>
        <v>2753400</v>
      </c>
      <c r="AF114" s="18">
        <f>CHOOSE($A$1,ED!AF114,'H10'!AF114,AirDose!AF114)</f>
        <v>2923300</v>
      </c>
      <c r="AG114" s="18">
        <f>CHOOSE($A$1,ED!AG114,'H10'!AG114,AirDose!AG114)</f>
        <v>337.34</v>
      </c>
      <c r="AH114" s="18">
        <f>CHOOSE($A$1,ED!AH114,'H10'!AH114,AirDose!AH114)</f>
        <v>337.87</v>
      </c>
      <c r="AI114" s="18">
        <f>CHOOSE($A$1,ED!AI114,'H10'!AI114,AirDose!AI114)</f>
        <v>521.04</v>
      </c>
      <c r="AJ114" s="18">
        <f>CHOOSE($A$1,ED!AJ114,'H10'!AJ114,AirDose!AJ114)</f>
        <v>517.91</v>
      </c>
      <c r="AK114" s="18">
        <f>CHOOSE($A$1,ED!AK114,'H10'!AK114,AirDose!AK114)</f>
        <v>206.02</v>
      </c>
    </row>
    <row r="115" spans="1:37" x14ac:dyDescent="0.15">
      <c r="A115" s="18"/>
      <c r="B115" s="18">
        <v>1790.1</v>
      </c>
      <c r="C115" s="18">
        <v>410.37</v>
      </c>
      <c r="D115" s="18">
        <f>CHOOSE($A$1,ED!D115,'H10'!D115,AirDose!D115)</f>
        <v>747.01</v>
      </c>
      <c r="E115" s="18">
        <f>CHOOSE($A$1,ED!E115,'H10'!E115,AirDose!E115)</f>
        <v>1216.0999999999999</v>
      </c>
      <c r="F115" s="18">
        <f>CHOOSE($A$1,ED!F115,'H10'!F115,AirDose!F115)</f>
        <v>42748</v>
      </c>
      <c r="G115" s="18">
        <f>CHOOSE($A$1,ED!G115,'H10'!G115,AirDose!G115)</f>
        <v>97312</v>
      </c>
      <c r="H115" s="18">
        <f>CHOOSE($A$1,ED!H115,'H10'!H115,AirDose!H115)</f>
        <v>127550</v>
      </c>
      <c r="I115" s="18">
        <f>CHOOSE($A$1,ED!I115,'H10'!I115,AirDose!I115)</f>
        <v>172580</v>
      </c>
      <c r="J115" s="18">
        <f>CHOOSE($A$1,ED!J115,'H10'!J115,AirDose!J115)</f>
        <v>220000</v>
      </c>
      <c r="K115" s="18">
        <f>CHOOSE($A$1,ED!K115,'H10'!K115,AirDose!K115)</f>
        <v>276960</v>
      </c>
      <c r="L115" s="18">
        <f>CHOOSE($A$1,ED!L115,'H10'!L115,AirDose!L115)</f>
        <v>341600</v>
      </c>
      <c r="M115" s="18">
        <f>CHOOSE($A$1,ED!M115,'H10'!M115,AirDose!M115)</f>
        <v>403840</v>
      </c>
      <c r="N115" s="18">
        <f>CHOOSE($A$1,ED!N115,'H10'!N115,AirDose!N115)</f>
        <v>473440</v>
      </c>
      <c r="O115" s="18">
        <f>CHOOSE($A$1,ED!O115,'H10'!O115,AirDose!O115)</f>
        <v>560960</v>
      </c>
      <c r="P115" s="18">
        <f>CHOOSE($A$1,ED!P115,'H10'!P115,AirDose!P115)</f>
        <v>641600</v>
      </c>
      <c r="Q115" s="18">
        <f>CHOOSE($A$1,ED!Q115,'H10'!Q115,AirDose!Q115)</f>
        <v>731360</v>
      </c>
      <c r="R115" s="18">
        <f>CHOOSE($A$1,ED!R115,'H10'!R115,AirDose!R115)</f>
        <v>817600</v>
      </c>
      <c r="S115" s="18">
        <f>CHOOSE($A$1,ED!S115,'H10'!S115,AirDose!S115)</f>
        <v>924390</v>
      </c>
      <c r="T115" s="18">
        <f>CHOOSE($A$1,ED!T115,'H10'!T115,AirDose!T115)</f>
        <v>1028200</v>
      </c>
      <c r="U115" s="18">
        <f>CHOOSE($A$1,ED!U115,'H10'!U115,AirDose!U115)</f>
        <v>1133700</v>
      </c>
      <c r="V115" s="18">
        <f>CHOOSE($A$1,ED!V115,'H10'!V115,AirDose!V115)</f>
        <v>1268200</v>
      </c>
      <c r="W115" s="18">
        <f>CHOOSE($A$1,ED!W115,'H10'!W115,AirDose!W115)</f>
        <v>1367400</v>
      </c>
      <c r="X115" s="18">
        <f>CHOOSE($A$1,ED!X115,'H10'!X115,AirDose!X115)</f>
        <v>1479400</v>
      </c>
      <c r="Y115" s="18">
        <f>CHOOSE($A$1,ED!Y115,'H10'!Y115,AirDose!Y115)</f>
        <v>1634700</v>
      </c>
      <c r="Z115" s="18">
        <f>CHOOSE($A$1,ED!Z115,'H10'!Z115,AirDose!Z115)</f>
        <v>1765000</v>
      </c>
      <c r="AA115" s="18">
        <f>CHOOSE($A$1,ED!AA115,'H10'!AA115,AirDose!AA115)</f>
        <v>1913100</v>
      </c>
      <c r="AB115" s="18">
        <f>CHOOSE($A$1,ED!AB115,'H10'!AB115,AirDose!AB115)</f>
        <v>2050900</v>
      </c>
      <c r="AC115" s="18">
        <f>CHOOSE($A$1,ED!AC115,'H10'!AC115,AirDose!AC115)</f>
        <v>2188800</v>
      </c>
      <c r="AD115" s="18">
        <f>CHOOSE($A$1,ED!AD115,'H10'!AD115,AirDose!AD115)</f>
        <v>2321600</v>
      </c>
      <c r="AE115" s="18">
        <f>CHOOSE($A$1,ED!AE115,'H10'!AE115,AirDose!AE115)</f>
        <v>2474400</v>
      </c>
      <c r="AF115" s="18">
        <f>CHOOSE($A$1,ED!AF115,'H10'!AF115,AirDose!AF115)</f>
        <v>2637600</v>
      </c>
      <c r="AG115" s="18">
        <f>CHOOSE($A$1,ED!AG115,'H10'!AG115,AirDose!AG115)</f>
        <v>339.84</v>
      </c>
      <c r="AH115" s="18">
        <f>CHOOSE($A$1,ED!AH115,'H10'!AH115,AirDose!AH115)</f>
        <v>339.84</v>
      </c>
      <c r="AI115" s="18">
        <f>CHOOSE($A$1,ED!AI115,'H10'!AI115,AirDose!AI115)</f>
        <v>539.75</v>
      </c>
      <c r="AJ115" s="18">
        <f>CHOOSE($A$1,ED!AJ115,'H10'!AJ115,AirDose!AJ115)</f>
        <v>536.14</v>
      </c>
      <c r="AK115" s="18">
        <f>CHOOSE($A$1,ED!AK115,'H10'!AK115,AirDose!AK115)</f>
        <v>214.15</v>
      </c>
    </row>
    <row r="116" spans="1:37" x14ac:dyDescent="0.15">
      <c r="A116" s="18"/>
      <c r="B116" s="18">
        <v>2253.6</v>
      </c>
      <c r="C116" s="18">
        <v>516.63</v>
      </c>
      <c r="D116" s="18">
        <f>CHOOSE($A$1,ED!D116,'H10'!D116,AirDose!D116)</f>
        <v>798.66</v>
      </c>
      <c r="E116" s="18">
        <f>CHOOSE($A$1,ED!E116,'H10'!E116,AirDose!E116)</f>
        <v>1246.5</v>
      </c>
      <c r="F116" s="18">
        <f>CHOOSE($A$1,ED!F116,'H10'!F116,AirDose!F116)</f>
        <v>43659</v>
      </c>
      <c r="G116" s="18">
        <f>CHOOSE($A$1,ED!G116,'H10'!G116,AirDose!G116)</f>
        <v>101380</v>
      </c>
      <c r="H116" s="18">
        <f>CHOOSE($A$1,ED!H116,'H10'!H116,AirDose!H116)</f>
        <v>130740</v>
      </c>
      <c r="I116" s="18">
        <f>CHOOSE($A$1,ED!I116,'H10'!I116,AirDose!I116)</f>
        <v>175540</v>
      </c>
      <c r="J116" s="18">
        <f>CHOOSE($A$1,ED!J116,'H10'!J116,AirDose!J116)</f>
        <v>222360</v>
      </c>
      <c r="K116" s="18">
        <f>CHOOSE($A$1,ED!K116,'H10'!K116,AirDose!K116)</f>
        <v>279530</v>
      </c>
      <c r="L116" s="18">
        <f>CHOOSE($A$1,ED!L116,'H10'!L116,AirDose!L116)</f>
        <v>342940</v>
      </c>
      <c r="M116" s="18">
        <f>CHOOSE($A$1,ED!M116,'H10'!M116,AirDose!M116)</f>
        <v>404710</v>
      </c>
      <c r="N116" s="18">
        <f>CHOOSE($A$1,ED!N116,'H10'!N116,AirDose!N116)</f>
        <v>472710</v>
      </c>
      <c r="O116" s="18">
        <f>CHOOSE($A$1,ED!O116,'H10'!O116,AirDose!O116)</f>
        <v>555530</v>
      </c>
      <c r="P116" s="18">
        <f>CHOOSE($A$1,ED!P116,'H10'!P116,AirDose!P116)</f>
        <v>635530</v>
      </c>
      <c r="Q116" s="18">
        <f>CHOOSE($A$1,ED!Q116,'H10'!Q116,AirDose!Q116)</f>
        <v>721890</v>
      </c>
      <c r="R116" s="18">
        <f>CHOOSE($A$1,ED!R116,'H10'!R116,AirDose!R116)</f>
        <v>804710</v>
      </c>
      <c r="S116" s="18">
        <f>CHOOSE($A$1,ED!S116,'H10'!S116,AirDose!S116)</f>
        <v>907300</v>
      </c>
      <c r="T116" s="18">
        <f>CHOOSE($A$1,ED!T116,'H10'!T116,AirDose!T116)</f>
        <v>1004700</v>
      </c>
      <c r="U116" s="18">
        <f>CHOOSE($A$1,ED!U116,'H10'!U116,AirDose!U116)</f>
        <v>1109100</v>
      </c>
      <c r="V116" s="18">
        <f>CHOOSE($A$1,ED!V116,'H10'!V116,AirDose!V116)</f>
        <v>1231900</v>
      </c>
      <c r="W116" s="18">
        <f>CHOOSE($A$1,ED!W116,'H10'!W116,AirDose!W116)</f>
        <v>1331400</v>
      </c>
      <c r="X116" s="18">
        <f>CHOOSE($A$1,ED!X116,'H10'!X116,AirDose!X116)</f>
        <v>1433700</v>
      </c>
      <c r="Y116" s="18">
        <f>CHOOSE($A$1,ED!Y116,'H10'!Y116,AirDose!Y116)</f>
        <v>1579100</v>
      </c>
      <c r="Z116" s="18">
        <f>CHOOSE($A$1,ED!Z116,'H10'!Z116,AirDose!Z116)</f>
        <v>1697800</v>
      </c>
      <c r="AA116" s="18">
        <f>CHOOSE($A$1,ED!AA116,'H10'!AA116,AirDose!AA116)</f>
        <v>1836200</v>
      </c>
      <c r="AB116" s="18">
        <f>CHOOSE($A$1,ED!AB116,'H10'!AB116,AirDose!AB116)</f>
        <v>1962200</v>
      </c>
      <c r="AC116" s="18">
        <f>CHOOSE($A$1,ED!AC116,'H10'!AC116,AirDose!AC116)</f>
        <v>2091800</v>
      </c>
      <c r="AD116" s="18">
        <f>CHOOSE($A$1,ED!AD116,'H10'!AD116,AirDose!AD116)</f>
        <v>2205900</v>
      </c>
      <c r="AE116" s="18">
        <f>CHOOSE($A$1,ED!AE116,'H10'!AE116,AirDose!AE116)</f>
        <v>2345900</v>
      </c>
      <c r="AF116" s="18">
        <f>CHOOSE($A$1,ED!AF116,'H10'!AF116,AirDose!AF116)</f>
        <v>2494100</v>
      </c>
      <c r="AG116" s="18">
        <f>CHOOSE($A$1,ED!AG116,'H10'!AG116,AirDose!AG116)</f>
        <v>341.88</v>
      </c>
      <c r="AH116" s="18">
        <f>CHOOSE($A$1,ED!AH116,'H10'!AH116,AirDose!AH116)</f>
        <v>341.88</v>
      </c>
      <c r="AI116" s="18">
        <f>CHOOSE($A$1,ED!AI116,'H10'!AI116,AirDose!AI116)</f>
        <v>559.01</v>
      </c>
      <c r="AJ116" s="18">
        <f>CHOOSE($A$1,ED!AJ116,'H10'!AJ116,AirDose!AJ116)</f>
        <v>555.30999999999995</v>
      </c>
      <c r="AK116" s="18">
        <f>CHOOSE($A$1,ED!AK116,'H10'!AK116,AirDose!AK116)</f>
        <v>222.12</v>
      </c>
    </row>
    <row r="117" spans="1:37" x14ac:dyDescent="0.15">
      <c r="A117" s="18"/>
      <c r="B117" s="18">
        <v>2837.1</v>
      </c>
      <c r="C117" s="18">
        <v>650.39</v>
      </c>
      <c r="D117" s="18">
        <f>CHOOSE($A$1,ED!D117,'H10'!D117,AirDose!D117)</f>
        <v>859.72</v>
      </c>
      <c r="E117" s="18">
        <f>CHOOSE($A$1,ED!E117,'H10'!E117,AirDose!E117)</f>
        <v>1297.5999999999999</v>
      </c>
      <c r="F117" s="18">
        <f>CHOOSE($A$1,ED!F117,'H10'!F117,AirDose!F117)</f>
        <v>44738</v>
      </c>
      <c r="G117" s="18">
        <f>CHOOSE($A$1,ED!G117,'H10'!G117,AirDose!G117)</f>
        <v>105580</v>
      </c>
      <c r="H117" s="18">
        <f>CHOOSE($A$1,ED!H117,'H10'!H117,AirDose!H117)</f>
        <v>134490</v>
      </c>
      <c r="I117" s="18">
        <f>CHOOSE($A$1,ED!I117,'H10'!I117,AirDose!I117)</f>
        <v>179290</v>
      </c>
      <c r="J117" s="18">
        <f>CHOOSE($A$1,ED!J117,'H10'!J117,AirDose!J117)</f>
        <v>226900</v>
      </c>
      <c r="K117" s="18">
        <f>CHOOSE($A$1,ED!K117,'H10'!K117,AirDose!K117)</f>
        <v>286350</v>
      </c>
      <c r="L117" s="18">
        <f>CHOOSE($A$1,ED!L117,'H10'!L117,AirDose!L117)</f>
        <v>348620</v>
      </c>
      <c r="M117" s="18">
        <f>CHOOSE($A$1,ED!M117,'H10'!M117,AirDose!M117)</f>
        <v>413800</v>
      </c>
      <c r="N117" s="18">
        <f>CHOOSE($A$1,ED!N117,'H10'!N117,AirDose!N117)</f>
        <v>481800</v>
      </c>
      <c r="O117" s="18">
        <f>CHOOSE($A$1,ED!O117,'H10'!O117,AirDose!O117)</f>
        <v>562350</v>
      </c>
      <c r="P117" s="18">
        <f>CHOOSE($A$1,ED!P117,'H10'!P117,AirDose!P117)</f>
        <v>642350</v>
      </c>
      <c r="Q117" s="18">
        <f>CHOOSE($A$1,ED!Q117,'H10'!Q117,AirDose!Q117)</f>
        <v>733250</v>
      </c>
      <c r="R117" s="18">
        <f>CHOOSE($A$1,ED!R117,'H10'!R117,AirDose!R117)</f>
        <v>813800</v>
      </c>
      <c r="S117" s="18">
        <f>CHOOSE($A$1,ED!S117,'H10'!S117,AirDose!S117)</f>
        <v>917520</v>
      </c>
      <c r="T117" s="18">
        <f>CHOOSE($A$1,ED!T117,'H10'!T117,AirDose!T117)</f>
        <v>1013800</v>
      </c>
      <c r="U117" s="18">
        <f>CHOOSE($A$1,ED!U117,'H10'!U117,AirDose!U117)</f>
        <v>1122700</v>
      </c>
      <c r="V117" s="18">
        <f>CHOOSE($A$1,ED!V117,'H10'!V117,AirDose!V117)</f>
        <v>1243200</v>
      </c>
      <c r="W117" s="18">
        <f>CHOOSE($A$1,ED!W117,'H10'!W117,AirDose!W117)</f>
        <v>1349600</v>
      </c>
      <c r="X117" s="18">
        <f>CHOOSE($A$1,ED!X117,'H10'!X117,AirDose!X117)</f>
        <v>1448400</v>
      </c>
      <c r="Y117" s="18">
        <f>CHOOSE($A$1,ED!Y117,'H10'!Y117,AirDose!Y117)</f>
        <v>1592700</v>
      </c>
      <c r="Z117" s="18">
        <f>CHOOSE($A$1,ED!Z117,'H10'!Z117,AirDose!Z117)</f>
        <v>1720500</v>
      </c>
      <c r="AA117" s="18">
        <f>CHOOSE($A$1,ED!AA117,'H10'!AA117,AirDose!AA117)</f>
        <v>1852100</v>
      </c>
      <c r="AB117" s="18">
        <f>CHOOSE($A$1,ED!AB117,'H10'!AB117,AirDose!AB117)</f>
        <v>1978100</v>
      </c>
      <c r="AC117" s="18">
        <f>CHOOSE($A$1,ED!AC117,'H10'!AC117,AirDose!AC117)</f>
        <v>2114500</v>
      </c>
      <c r="AD117" s="18">
        <f>CHOOSE($A$1,ED!AD117,'H10'!AD117,AirDose!AD117)</f>
        <v>2217200</v>
      </c>
      <c r="AE117" s="18">
        <f>CHOOSE($A$1,ED!AE117,'H10'!AE117,AirDose!AE117)</f>
        <v>2357200</v>
      </c>
      <c r="AF117" s="18">
        <f>CHOOSE($A$1,ED!AF117,'H10'!AF117,AirDose!AF117)</f>
        <v>2482800</v>
      </c>
      <c r="AG117" s="18">
        <f>CHOOSE($A$1,ED!AG117,'H10'!AG117,AirDose!AG117)</f>
        <v>343.59</v>
      </c>
      <c r="AH117" s="18">
        <f>CHOOSE($A$1,ED!AH117,'H10'!AH117,AirDose!AH117)</f>
        <v>343.59</v>
      </c>
      <c r="AI117" s="18">
        <f>CHOOSE($A$1,ED!AI117,'H10'!AI117,AirDose!AI117)</f>
        <v>578.32000000000005</v>
      </c>
      <c r="AJ117" s="18">
        <f>CHOOSE($A$1,ED!AJ117,'H10'!AJ117,AirDose!AJ117)</f>
        <v>575.17999999999995</v>
      </c>
      <c r="AK117" s="18">
        <f>CHOOSE($A$1,ED!AK117,'H10'!AK117,AirDose!AK117)</f>
        <v>230.07</v>
      </c>
    </row>
    <row r="118" spans="1:37" x14ac:dyDescent="0.15">
      <c r="A118" s="18"/>
      <c r="B118" s="18">
        <v>3571.7</v>
      </c>
      <c r="C118" s="18">
        <v>818.8</v>
      </c>
      <c r="D118" s="18">
        <f>CHOOSE($A$1,ED!D118,'H10'!D118,AirDose!D118)</f>
        <v>920.79</v>
      </c>
      <c r="E118" s="18">
        <f>CHOOSE($A$1,ED!E118,'H10'!E118,AirDose!E118)</f>
        <v>1364.6</v>
      </c>
      <c r="F118" s="18">
        <f>CHOOSE($A$1,ED!F118,'H10'!F118,AirDose!F118)</f>
        <v>45888</v>
      </c>
      <c r="G118" s="18">
        <f>CHOOSE($A$1,ED!G118,'H10'!G118,AirDose!G118)</f>
        <v>109130</v>
      </c>
      <c r="H118" s="18">
        <f>CHOOSE($A$1,ED!H118,'H10'!H118,AirDose!H118)</f>
        <v>138200</v>
      </c>
      <c r="I118" s="18">
        <f>CHOOSE($A$1,ED!I118,'H10'!I118,AirDose!I118)</f>
        <v>184370</v>
      </c>
      <c r="J118" s="18">
        <f>CHOOSE($A$1,ED!J118,'H10'!J118,AirDose!J118)</f>
        <v>232100</v>
      </c>
      <c r="K118" s="18">
        <f>CHOOSE($A$1,ED!K118,'H10'!K118,AirDose!K118)</f>
        <v>292780</v>
      </c>
      <c r="L118" s="18">
        <f>CHOOSE($A$1,ED!L118,'H10'!L118,AirDose!L118)</f>
        <v>355460</v>
      </c>
      <c r="M118" s="18">
        <f>CHOOSE($A$1,ED!M118,'H10'!M118,AirDose!M118)</f>
        <v>424880</v>
      </c>
      <c r="N118" s="18">
        <f>CHOOSE($A$1,ED!N118,'H10'!N118,AirDose!N118)</f>
        <v>493560</v>
      </c>
      <c r="O118" s="18">
        <f>CHOOSE($A$1,ED!O118,'H10'!O118,AirDose!O118)</f>
        <v>574930</v>
      </c>
      <c r="P118" s="18">
        <f>CHOOSE($A$1,ED!P118,'H10'!P118,AirDose!P118)</f>
        <v>660390</v>
      </c>
      <c r="Q118" s="18">
        <f>CHOOSE($A$1,ED!Q118,'H10'!Q118,AirDose!Q118)</f>
        <v>751710</v>
      </c>
      <c r="R118" s="18">
        <f>CHOOSE($A$1,ED!R118,'H10'!R118,AirDose!R118)</f>
        <v>840590</v>
      </c>
      <c r="S118" s="18">
        <f>CHOOSE($A$1,ED!S118,'H10'!S118,AirDose!S118)</f>
        <v>945270</v>
      </c>
      <c r="T118" s="18">
        <f>CHOOSE($A$1,ED!T118,'H10'!T118,AirDose!T118)</f>
        <v>1041300</v>
      </c>
      <c r="U118" s="18">
        <f>CHOOSE($A$1,ED!U118,'H10'!U118,AirDose!U118)</f>
        <v>1154000</v>
      </c>
      <c r="V118" s="18">
        <f>CHOOSE($A$1,ED!V118,'H10'!V118,AirDose!V118)</f>
        <v>1287700</v>
      </c>
      <c r="W118" s="18">
        <f>CHOOSE($A$1,ED!W118,'H10'!W118,AirDose!W118)</f>
        <v>1387500</v>
      </c>
      <c r="X118" s="18">
        <f>CHOOSE($A$1,ED!X118,'H10'!X118,AirDose!X118)</f>
        <v>1497100</v>
      </c>
      <c r="Y118" s="18">
        <f>CHOOSE($A$1,ED!Y118,'H10'!Y118,AirDose!Y118)</f>
        <v>1647900</v>
      </c>
      <c r="Z118" s="18">
        <f>CHOOSE($A$1,ED!Z118,'H10'!Z118,AirDose!Z118)</f>
        <v>1785400</v>
      </c>
      <c r="AA118" s="18">
        <f>CHOOSE($A$1,ED!AA118,'H10'!AA118,AirDose!AA118)</f>
        <v>1925700</v>
      </c>
      <c r="AB118" s="18">
        <f>CHOOSE($A$1,ED!AB118,'H10'!AB118,AirDose!AB118)</f>
        <v>2049600</v>
      </c>
      <c r="AC118" s="18">
        <f>CHOOSE($A$1,ED!AC118,'H10'!AC118,AirDose!AC118)</f>
        <v>2202000</v>
      </c>
      <c r="AD118" s="18">
        <f>CHOOSE($A$1,ED!AD118,'H10'!AD118,AirDose!AD118)</f>
        <v>2315600</v>
      </c>
      <c r="AE118" s="18">
        <f>CHOOSE($A$1,ED!AE118,'H10'!AE118,AirDose!AE118)</f>
        <v>2462400</v>
      </c>
      <c r="AF118" s="18">
        <f>CHOOSE($A$1,ED!AF118,'H10'!AF118,AirDose!AF118)</f>
        <v>2582400</v>
      </c>
      <c r="AG118" s="18">
        <f>CHOOSE($A$1,ED!AG118,'H10'!AG118,AirDose!AG118)</f>
        <v>345.21</v>
      </c>
      <c r="AH118" s="18">
        <f>CHOOSE($A$1,ED!AH118,'H10'!AH118,AirDose!AH118)</f>
        <v>345.21</v>
      </c>
      <c r="AI118" s="18">
        <f>CHOOSE($A$1,ED!AI118,'H10'!AI118,AirDose!AI118)</f>
        <v>598.16</v>
      </c>
      <c r="AJ118" s="18">
        <f>CHOOSE($A$1,ED!AJ118,'H10'!AJ118,AirDose!AJ118)</f>
        <v>595.16</v>
      </c>
      <c r="AK118" s="18">
        <f>CHOOSE($A$1,ED!AK118,'H10'!AK118,AirDose!AK118)</f>
        <v>238.67</v>
      </c>
    </row>
    <row r="119" spans="1:37" x14ac:dyDescent="0.15">
      <c r="A119" s="18"/>
      <c r="B119" s="18">
        <v>4496.5</v>
      </c>
      <c r="C119" s="18">
        <v>1030.8</v>
      </c>
      <c r="D119" s="18">
        <f>CHOOSE($A$1,ED!D119,'H10'!D119,AirDose!D119)</f>
        <v>981.85</v>
      </c>
      <c r="E119" s="18">
        <f>CHOOSE($A$1,ED!E119,'H10'!E119,AirDose!E119)</f>
        <v>1415.7</v>
      </c>
      <c r="F119" s="18">
        <f>CHOOSE($A$1,ED!F119,'H10'!F119,AirDose!F119)</f>
        <v>47060</v>
      </c>
      <c r="G119" s="18">
        <f>CHOOSE($A$1,ED!G119,'H10'!G119,AirDose!G119)</f>
        <v>112460</v>
      </c>
      <c r="H119" s="18">
        <f>CHOOSE($A$1,ED!H119,'H10'!H119,AirDose!H119)</f>
        <v>141900</v>
      </c>
      <c r="I119" s="18">
        <f>CHOOSE($A$1,ED!I119,'H10'!I119,AirDose!I119)</f>
        <v>189870</v>
      </c>
      <c r="J119" s="18">
        <f>CHOOSE($A$1,ED!J119,'H10'!J119,AirDose!J119)</f>
        <v>237510</v>
      </c>
      <c r="K119" s="18">
        <f>CHOOSE($A$1,ED!K119,'H10'!K119,AirDose!K119)</f>
        <v>299090</v>
      </c>
      <c r="L119" s="18">
        <f>CHOOSE($A$1,ED!L119,'H10'!L119,AirDose!L119)</f>
        <v>362680</v>
      </c>
      <c r="M119" s="18">
        <f>CHOOSE($A$1,ED!M119,'H10'!M119,AirDose!M119)</f>
        <v>436600</v>
      </c>
      <c r="N119" s="18">
        <f>CHOOSE($A$1,ED!N119,'H10'!N119,AirDose!N119)</f>
        <v>506180</v>
      </c>
      <c r="O119" s="18">
        <f>CHOOSE($A$1,ED!O119,'H10'!O119,AirDose!O119)</f>
        <v>589350</v>
      </c>
      <c r="P119" s="18">
        <f>CHOOSE($A$1,ED!P119,'H10'!P119,AirDose!P119)</f>
        <v>682030</v>
      </c>
      <c r="Q119" s="18">
        <f>CHOOSE($A$1,ED!Q119,'H10'!Q119,AirDose!Q119)</f>
        <v>772440</v>
      </c>
      <c r="R119" s="18">
        <f>CHOOSE($A$1,ED!R119,'H10'!R119,AirDose!R119)</f>
        <v>873040</v>
      </c>
      <c r="S119" s="18">
        <f>CHOOSE($A$1,ED!S119,'H10'!S119,AirDose!S119)</f>
        <v>978620</v>
      </c>
      <c r="T119" s="18">
        <f>CHOOSE($A$1,ED!T119,'H10'!T119,AirDose!T119)</f>
        <v>1074600</v>
      </c>
      <c r="U119" s="18">
        <f>CHOOSE($A$1,ED!U119,'H10'!U119,AirDose!U119)</f>
        <v>1191000</v>
      </c>
      <c r="V119" s="18">
        <f>CHOOSE($A$1,ED!V119,'H10'!V119,AirDose!V119)</f>
        <v>1342700</v>
      </c>
      <c r="W119" s="18">
        <f>CHOOSE($A$1,ED!W119,'H10'!W119,AirDose!W119)</f>
        <v>1431600</v>
      </c>
      <c r="X119" s="18">
        <f>CHOOSE($A$1,ED!X119,'H10'!X119,AirDose!X119)</f>
        <v>1556600</v>
      </c>
      <c r="Y119" s="18">
        <f>CHOOSE($A$1,ED!Y119,'H10'!Y119,AirDose!Y119)</f>
        <v>1716400</v>
      </c>
      <c r="Z119" s="18">
        <f>CHOOSE($A$1,ED!Z119,'H10'!Z119,AirDose!Z119)</f>
        <v>1863800</v>
      </c>
      <c r="AA119" s="18">
        <f>CHOOSE($A$1,ED!AA119,'H10'!AA119,AirDose!AA119)</f>
        <v>2017600</v>
      </c>
      <c r="AB119" s="18">
        <f>CHOOSE($A$1,ED!AB119,'H10'!AB119,AirDose!AB119)</f>
        <v>2138900</v>
      </c>
      <c r="AC119" s="18">
        <f>CHOOSE($A$1,ED!AC119,'H10'!AC119,AirDose!AC119)</f>
        <v>2310100</v>
      </c>
      <c r="AD119" s="18">
        <f>CHOOSE($A$1,ED!AD119,'H10'!AD119,AirDose!AD119)</f>
        <v>2441800</v>
      </c>
      <c r="AE119" s="18">
        <f>CHOOSE($A$1,ED!AE119,'H10'!AE119,AirDose!AE119)</f>
        <v>2597700</v>
      </c>
      <c r="AF119" s="18">
        <f>CHOOSE($A$1,ED!AF119,'H10'!AF119,AirDose!AF119)</f>
        <v>2717700</v>
      </c>
      <c r="AG119" s="18">
        <f>CHOOSE($A$1,ED!AG119,'H10'!AG119,AirDose!AG119)</f>
        <v>346.52</v>
      </c>
      <c r="AH119" s="18">
        <f>CHOOSE($A$1,ED!AH119,'H10'!AH119,AirDose!AH119)</f>
        <v>346.52</v>
      </c>
      <c r="AI119" s="18">
        <f>CHOOSE($A$1,ED!AI119,'H10'!AI119,AirDose!AI119)</f>
        <v>618.49</v>
      </c>
      <c r="AJ119" s="18">
        <f>CHOOSE($A$1,ED!AJ119,'H10'!AJ119,AirDose!AJ119)</f>
        <v>616.54</v>
      </c>
      <c r="AK119" s="18">
        <f>CHOOSE($A$1,ED!AK119,'H10'!AK119,AirDose!AK119)</f>
        <v>247.19</v>
      </c>
    </row>
    <row r="120" spans="1:37" x14ac:dyDescent="0.15">
      <c r="A120" s="18"/>
      <c r="B120" s="18">
        <v>5660.8</v>
      </c>
      <c r="C120" s="18">
        <v>1297.7</v>
      </c>
      <c r="D120" s="18">
        <f>CHOOSE($A$1,ED!D120,'H10'!D120,AirDose!D120)</f>
        <v>1065.5</v>
      </c>
      <c r="E120" s="18">
        <f>CHOOSE($A$1,ED!E120,'H10'!E120,AirDose!E120)</f>
        <v>1525.3</v>
      </c>
      <c r="F120" s="18">
        <f>CHOOSE($A$1,ED!F120,'H10'!F120,AirDose!F120)</f>
        <v>49337</v>
      </c>
      <c r="G120" s="18">
        <f>CHOOSE($A$1,ED!G120,'H10'!G120,AirDose!G120)</f>
        <v>118550</v>
      </c>
      <c r="H120" s="18">
        <f>CHOOSE($A$1,ED!H120,'H10'!H120,AirDose!H120)</f>
        <v>148080</v>
      </c>
      <c r="I120" s="18">
        <f>CHOOSE($A$1,ED!I120,'H10'!I120,AirDose!I120)</f>
        <v>197340</v>
      </c>
      <c r="J120" s="18">
        <f>CHOOSE($A$1,ED!J120,'H10'!J120,AirDose!J120)</f>
        <v>246090</v>
      </c>
      <c r="K120" s="18">
        <f>CHOOSE($A$1,ED!K120,'H10'!K120,AirDose!K120)</f>
        <v>307730</v>
      </c>
      <c r="L120" s="18">
        <f>CHOOSE($A$1,ED!L120,'H10'!L120,AirDose!L120)</f>
        <v>373520</v>
      </c>
      <c r="M120" s="18">
        <f>CHOOSE($A$1,ED!M120,'H10'!M120,AirDose!M120)</f>
        <v>448450</v>
      </c>
      <c r="N120" s="18">
        <f>CHOOSE($A$1,ED!N120,'H10'!N120,AirDose!N120)</f>
        <v>519880</v>
      </c>
      <c r="O120" s="18">
        <f>CHOOSE($A$1,ED!O120,'H10'!O120,AirDose!O120)</f>
        <v>605310</v>
      </c>
      <c r="P120" s="18">
        <f>CHOOSE($A$1,ED!P120,'H10'!P120,AirDose!P120)</f>
        <v>696660</v>
      </c>
      <c r="Q120" s="18">
        <f>CHOOSE($A$1,ED!Q120,'H10'!Q120,AirDose!Q120)</f>
        <v>789520</v>
      </c>
      <c r="R120" s="18">
        <f>CHOOSE($A$1,ED!R120,'H10'!R120,AirDose!R120)</f>
        <v>893010</v>
      </c>
      <c r="S120" s="18">
        <f>CHOOSE($A$1,ED!S120,'H10'!S120,AirDose!S120)</f>
        <v>999370</v>
      </c>
      <c r="T120" s="18">
        <f>CHOOSE($A$1,ED!T120,'H10'!T120,AirDose!T120)</f>
        <v>1095000</v>
      </c>
      <c r="U120" s="18">
        <f>CHOOSE($A$1,ED!U120,'H10'!U120,AirDose!U120)</f>
        <v>1212700</v>
      </c>
      <c r="V120" s="18">
        <f>CHOOSE($A$1,ED!V120,'H10'!V120,AirDose!V120)</f>
        <v>1368000</v>
      </c>
      <c r="W120" s="18">
        <f>CHOOSE($A$1,ED!W120,'H10'!W120,AirDose!W120)</f>
        <v>1453800</v>
      </c>
      <c r="X120" s="18">
        <f>CHOOSE($A$1,ED!X120,'H10'!X120,AirDose!X120)</f>
        <v>1584700</v>
      </c>
      <c r="Y120" s="18">
        <f>CHOOSE($A$1,ED!Y120,'H10'!Y120,AirDose!Y120)</f>
        <v>1744400</v>
      </c>
      <c r="Z120" s="18">
        <f>CHOOSE($A$1,ED!Z120,'H10'!Z120,AirDose!Z120)</f>
        <v>1892100</v>
      </c>
      <c r="AA120" s="18">
        <f>CHOOSE($A$1,ED!AA120,'H10'!AA120,AirDose!AA120)</f>
        <v>2060000</v>
      </c>
      <c r="AB120" s="18">
        <f>CHOOSE($A$1,ED!AB120,'H10'!AB120,AirDose!AB120)</f>
        <v>2176400</v>
      </c>
      <c r="AC120" s="18">
        <f>CHOOSE($A$1,ED!AC120,'H10'!AC120,AirDose!AC120)</f>
        <v>2352800</v>
      </c>
      <c r="AD120" s="18">
        <f>CHOOSE($A$1,ED!AD120,'H10'!AD120,AirDose!AD120)</f>
        <v>2489300</v>
      </c>
      <c r="AE120" s="18">
        <f>CHOOSE($A$1,ED!AE120,'H10'!AE120,AirDose!AE120)</f>
        <v>2645700</v>
      </c>
      <c r="AF120" s="18">
        <f>CHOOSE($A$1,ED!AF120,'H10'!AF120,AirDose!AF120)</f>
        <v>2769300</v>
      </c>
      <c r="AG120" s="18">
        <f>CHOOSE($A$1,ED!AG120,'H10'!AG120,AirDose!AG120)</f>
        <v>347</v>
      </c>
      <c r="AH120" s="18">
        <f>CHOOSE($A$1,ED!AH120,'H10'!AH120,AirDose!AH120)</f>
        <v>347</v>
      </c>
      <c r="AI120" s="18">
        <f>CHOOSE($A$1,ED!AI120,'H10'!AI120,AirDose!AI120)</f>
        <v>640.25</v>
      </c>
      <c r="AJ120" s="18">
        <f>CHOOSE($A$1,ED!AJ120,'H10'!AJ120,AirDose!AJ120)</f>
        <v>639.25</v>
      </c>
      <c r="AK120" s="18">
        <f>CHOOSE($A$1,ED!AK120,'H10'!AK120,AirDose!AK120)</f>
        <v>255.77</v>
      </c>
    </row>
    <row r="121" spans="1:37" x14ac:dyDescent="0.15">
      <c r="A121" s="18"/>
      <c r="B121" s="18">
        <v>7126.5</v>
      </c>
      <c r="C121" s="18">
        <v>1633.7</v>
      </c>
      <c r="D121" s="18">
        <f>CHOOSE($A$1,ED!D121,'H10'!D121,AirDose!D121)</f>
        <v>1168.5</v>
      </c>
      <c r="E121" s="18">
        <f>CHOOSE($A$1,ED!E121,'H10'!E121,AirDose!E121)</f>
        <v>1653.7</v>
      </c>
      <c r="F121" s="18">
        <f>CHOOSE($A$1,ED!F121,'H10'!F121,AirDose!F121)</f>
        <v>52559</v>
      </c>
      <c r="G121" s="18">
        <f>CHOOSE($A$1,ED!G121,'H10'!G121,AirDose!G121)</f>
        <v>126990</v>
      </c>
      <c r="H121" s="18">
        <f>CHOOSE($A$1,ED!H121,'H10'!H121,AirDose!H121)</f>
        <v>156380</v>
      </c>
      <c r="I121" s="18">
        <f>CHOOSE($A$1,ED!I121,'H10'!I121,AirDose!I121)</f>
        <v>206510</v>
      </c>
      <c r="J121" s="18">
        <f>CHOOSE($A$1,ED!J121,'H10'!J121,AirDose!J121)</f>
        <v>257380</v>
      </c>
      <c r="K121" s="18">
        <f>CHOOSE($A$1,ED!K121,'H10'!K121,AirDose!K121)</f>
        <v>318360</v>
      </c>
      <c r="L121" s="18">
        <f>CHOOSE($A$1,ED!L121,'H10'!L121,AirDose!L121)</f>
        <v>387470</v>
      </c>
      <c r="M121" s="18">
        <f>CHOOSE($A$1,ED!M121,'H10'!M121,AirDose!M121)</f>
        <v>460410</v>
      </c>
      <c r="N121" s="18">
        <f>CHOOSE($A$1,ED!N121,'H10'!N121,AirDose!N121)</f>
        <v>534500</v>
      </c>
      <c r="O121" s="18">
        <f>CHOOSE($A$1,ED!O121,'H10'!O121,AirDose!O121)</f>
        <v>622590</v>
      </c>
      <c r="P121" s="18">
        <f>CHOOSE($A$1,ED!P121,'H10'!P121,AirDose!P121)</f>
        <v>705290</v>
      </c>
      <c r="Q121" s="18">
        <f>CHOOSE($A$1,ED!Q121,'H10'!Q121,AirDose!Q121)</f>
        <v>803470</v>
      </c>
      <c r="R121" s="18">
        <f>CHOOSE($A$1,ED!R121,'H10'!R121,AirDose!R121)</f>
        <v>902320</v>
      </c>
      <c r="S121" s="18">
        <f>CHOOSE($A$1,ED!S121,'H10'!S121,AirDose!S121)</f>
        <v>1009300</v>
      </c>
      <c r="T121" s="18">
        <f>CHOOSE($A$1,ED!T121,'H10'!T121,AirDose!T121)</f>
        <v>1104300</v>
      </c>
      <c r="U121" s="18">
        <f>CHOOSE($A$1,ED!U121,'H10'!U121,AirDose!U121)</f>
        <v>1221300</v>
      </c>
      <c r="V121" s="18">
        <f>CHOOSE($A$1,ED!V121,'H10'!V121,AirDose!V121)</f>
        <v>1368000</v>
      </c>
      <c r="W121" s="18">
        <f>CHOOSE($A$1,ED!W121,'H10'!W121,AirDose!W121)</f>
        <v>1457100</v>
      </c>
      <c r="X121" s="18">
        <f>CHOOSE($A$1,ED!X121,'H10'!X121,AirDose!X121)</f>
        <v>1586000</v>
      </c>
      <c r="Y121" s="18">
        <f>CHOOSE($A$1,ED!Y121,'H10'!Y121,AirDose!Y121)</f>
        <v>1737800</v>
      </c>
      <c r="Z121" s="18">
        <f>CHOOSE($A$1,ED!Z121,'H10'!Z121,AirDose!Z121)</f>
        <v>1877500</v>
      </c>
      <c r="AA121" s="18">
        <f>CHOOSE($A$1,ED!AA121,'H10'!AA121,AirDose!AA121)</f>
        <v>2060000</v>
      </c>
      <c r="AB121" s="18">
        <f>CHOOSE($A$1,ED!AB121,'H10'!AB121,AirDose!AB121)</f>
        <v>2169800</v>
      </c>
      <c r="AC121" s="18">
        <f>CHOOSE($A$1,ED!AC121,'H10'!AC121,AirDose!AC121)</f>
        <v>2339500</v>
      </c>
      <c r="AD121" s="18">
        <f>CHOOSE($A$1,ED!AD121,'H10'!AD121,AirDose!AD121)</f>
        <v>2469300</v>
      </c>
      <c r="AE121" s="18">
        <f>CHOOSE($A$1,ED!AE121,'H10'!AE121,AirDose!AE121)</f>
        <v>2619100</v>
      </c>
      <c r="AF121" s="18">
        <f>CHOOSE($A$1,ED!AF121,'H10'!AF121,AirDose!AF121)</f>
        <v>2749300</v>
      </c>
      <c r="AG121" s="18">
        <f>CHOOSE($A$1,ED!AG121,'H10'!AG121,AirDose!AG121)</f>
        <v>347.6</v>
      </c>
      <c r="AH121" s="18">
        <f>CHOOSE($A$1,ED!AH121,'H10'!AH121,AirDose!AH121)</f>
        <v>347.6</v>
      </c>
      <c r="AI121" s="18">
        <f>CHOOSE($A$1,ED!AI121,'H10'!AI121,AirDose!AI121)</f>
        <v>663.34</v>
      </c>
      <c r="AJ121" s="18">
        <f>CHOOSE($A$1,ED!AJ121,'H10'!AJ121,AirDose!AJ121)</f>
        <v>662.34</v>
      </c>
      <c r="AK121" s="18">
        <f>CHOOSE($A$1,ED!AK121,'H10'!AK121,AirDose!AK121)</f>
        <v>263.98</v>
      </c>
    </row>
    <row r="122" spans="1:37" x14ac:dyDescent="0.15">
      <c r="A122" s="18"/>
      <c r="B122" s="18">
        <v>8971.7000000000007</v>
      </c>
      <c r="C122" s="18">
        <v>2056.6999999999998</v>
      </c>
      <c r="D122" s="18">
        <f>CHOOSE($A$1,ED!D122,'H10'!D122,AirDose!D122)</f>
        <v>1271.5</v>
      </c>
      <c r="E122" s="18">
        <f>CHOOSE($A$1,ED!E122,'H10'!E122,AirDose!E122)</f>
        <v>1746</v>
      </c>
      <c r="F122" s="18">
        <f>CHOOSE($A$1,ED!F122,'H10'!F122,AirDose!F122)</f>
        <v>55781</v>
      </c>
      <c r="G122" s="18">
        <f>CHOOSE($A$1,ED!G122,'H10'!G122,AirDose!G122)</f>
        <v>135420</v>
      </c>
      <c r="H122" s="18">
        <f>CHOOSE($A$1,ED!H122,'H10'!H122,AirDose!H122)</f>
        <v>164690</v>
      </c>
      <c r="I122" s="18">
        <f>CHOOSE($A$1,ED!I122,'H10'!I122,AirDose!I122)</f>
        <v>215680</v>
      </c>
      <c r="J122" s="18">
        <f>CHOOSE($A$1,ED!J122,'H10'!J122,AirDose!J122)</f>
        <v>268680</v>
      </c>
      <c r="K122" s="18">
        <f>CHOOSE($A$1,ED!K122,'H10'!K122,AirDose!K122)</f>
        <v>328990</v>
      </c>
      <c r="L122" s="18">
        <f>CHOOSE($A$1,ED!L122,'H10'!L122,AirDose!L122)</f>
        <v>401420</v>
      </c>
      <c r="M122" s="18">
        <f>CHOOSE($A$1,ED!M122,'H10'!M122,AirDose!M122)</f>
        <v>472360</v>
      </c>
      <c r="N122" s="18">
        <f>CHOOSE($A$1,ED!N122,'H10'!N122,AirDose!N122)</f>
        <v>549110</v>
      </c>
      <c r="O122" s="18">
        <f>CHOOSE($A$1,ED!O122,'H10'!O122,AirDose!O122)</f>
        <v>639860</v>
      </c>
      <c r="P122" s="18">
        <f>CHOOSE($A$1,ED!P122,'H10'!P122,AirDose!P122)</f>
        <v>713930</v>
      </c>
      <c r="Q122" s="18">
        <f>CHOOSE($A$1,ED!Q122,'H10'!Q122,AirDose!Q122)</f>
        <v>817420</v>
      </c>
      <c r="R122" s="18">
        <f>CHOOSE($A$1,ED!R122,'H10'!R122,AirDose!R122)</f>
        <v>911620</v>
      </c>
      <c r="S122" s="18">
        <f>CHOOSE($A$1,ED!S122,'H10'!S122,AirDose!S122)</f>
        <v>1019300</v>
      </c>
      <c r="T122" s="18">
        <f>CHOOSE($A$1,ED!T122,'H10'!T122,AirDose!T122)</f>
        <v>1113600</v>
      </c>
      <c r="U122" s="18">
        <f>CHOOSE($A$1,ED!U122,'H10'!U122,AirDose!U122)</f>
        <v>1229900</v>
      </c>
      <c r="V122" s="18">
        <f>CHOOSE($A$1,ED!V122,'H10'!V122,AirDose!V122)</f>
        <v>1368000</v>
      </c>
      <c r="W122" s="18">
        <f>CHOOSE($A$1,ED!W122,'H10'!W122,AirDose!W122)</f>
        <v>1460400</v>
      </c>
      <c r="X122" s="18">
        <f>CHOOSE($A$1,ED!X122,'H10'!X122,AirDose!X122)</f>
        <v>1587400</v>
      </c>
      <c r="Y122" s="18">
        <f>CHOOSE($A$1,ED!Y122,'H10'!Y122,AirDose!Y122)</f>
        <v>1731100</v>
      </c>
      <c r="Z122" s="18">
        <f>CHOOSE($A$1,ED!Z122,'H10'!Z122,AirDose!Z122)</f>
        <v>1862900</v>
      </c>
      <c r="AA122" s="18">
        <f>CHOOSE($A$1,ED!AA122,'H10'!AA122,AirDose!AA122)</f>
        <v>2060000</v>
      </c>
      <c r="AB122" s="18">
        <f>CHOOSE($A$1,ED!AB122,'H10'!AB122,AirDose!AB122)</f>
        <v>2163100</v>
      </c>
      <c r="AC122" s="18">
        <f>CHOOSE($A$1,ED!AC122,'H10'!AC122,AirDose!AC122)</f>
        <v>2326300</v>
      </c>
      <c r="AD122" s="18">
        <f>CHOOSE($A$1,ED!AD122,'H10'!AD122,AirDose!AD122)</f>
        <v>2449400</v>
      </c>
      <c r="AE122" s="18">
        <f>CHOOSE($A$1,ED!AE122,'H10'!AE122,AirDose!AE122)</f>
        <v>2592500</v>
      </c>
      <c r="AF122" s="18">
        <f>CHOOSE($A$1,ED!AF122,'H10'!AF122,AirDose!AF122)</f>
        <v>2729400</v>
      </c>
      <c r="AG122" s="18">
        <f>CHOOSE($A$1,ED!AG122,'H10'!AG122,AirDose!AG122)</f>
        <v>348</v>
      </c>
      <c r="AH122" s="18">
        <f>CHOOSE($A$1,ED!AH122,'H10'!AH122,AirDose!AH122)</f>
        <v>348</v>
      </c>
      <c r="AI122" s="18">
        <f>CHOOSE($A$1,ED!AI122,'H10'!AI122,AirDose!AI122)</f>
        <v>687.33</v>
      </c>
      <c r="AJ122" s="18">
        <f>CHOOSE($A$1,ED!AJ122,'H10'!AJ122,AirDose!AJ122)</f>
        <v>686.84</v>
      </c>
      <c r="AK122" s="18">
        <f>CHOOSE($A$1,ED!AK122,'H10'!AK122,AirDose!AK122)</f>
        <v>272.11</v>
      </c>
    </row>
    <row r="123" spans="1:37" x14ac:dyDescent="0.15">
      <c r="A123" s="18"/>
      <c r="B123" s="18">
        <v>11294</v>
      </c>
      <c r="C123" s="18">
        <v>2589.3000000000002</v>
      </c>
      <c r="D123" s="18">
        <f>CHOOSE($A$1,ED!D123,'H10'!D123,AirDose!D123)</f>
        <v>1320</v>
      </c>
      <c r="E123" s="18">
        <f>CHOOSE($A$1,ED!E123,'H10'!E123,AirDose!E123)</f>
        <v>1780</v>
      </c>
      <c r="F123" s="18">
        <f>CHOOSE($A$1,ED!F123,'H10'!F123,AirDose!F123)</f>
        <v>59706</v>
      </c>
      <c r="G123" s="18">
        <f>CHOOSE($A$1,ED!G123,'H10'!G123,AirDose!G123)</f>
        <v>140700</v>
      </c>
      <c r="H123" s="18">
        <f>CHOOSE($A$1,ED!H123,'H10'!H123,AirDose!H123)</f>
        <v>170360</v>
      </c>
      <c r="I123" s="18">
        <f>CHOOSE($A$1,ED!I123,'H10'!I123,AirDose!I123)</f>
        <v>222460</v>
      </c>
      <c r="J123" s="18">
        <f>CHOOSE($A$1,ED!J123,'H10'!J123,AirDose!J123)</f>
        <v>277860</v>
      </c>
      <c r="K123" s="18">
        <f>CHOOSE($A$1,ED!K123,'H10'!K123,AirDose!K123)</f>
        <v>341730</v>
      </c>
      <c r="L123" s="18">
        <f>CHOOSE($A$1,ED!L123,'H10'!L123,AirDose!L123)</f>
        <v>416430</v>
      </c>
      <c r="M123" s="18">
        <f>CHOOSE($A$1,ED!M123,'H10'!M123,AirDose!M123)</f>
        <v>488190</v>
      </c>
      <c r="N123" s="18">
        <f>CHOOSE($A$1,ED!N123,'H10'!N123,AirDose!N123)</f>
        <v>569000</v>
      </c>
      <c r="O123" s="18">
        <f>CHOOSE($A$1,ED!O123,'H10'!O123,AirDose!O123)</f>
        <v>663100</v>
      </c>
      <c r="P123" s="18">
        <f>CHOOSE($A$1,ED!P123,'H10'!P123,AirDose!P123)</f>
        <v>737320</v>
      </c>
      <c r="Q123" s="18">
        <f>CHOOSE($A$1,ED!Q123,'H10'!Q123,AirDose!Q123)</f>
        <v>845430</v>
      </c>
      <c r="R123" s="18">
        <f>CHOOSE($A$1,ED!R123,'H10'!R123,AirDose!R123)</f>
        <v>941990</v>
      </c>
      <c r="S123" s="18">
        <f>CHOOSE($A$1,ED!S123,'H10'!S123,AirDose!S123)</f>
        <v>1050300</v>
      </c>
      <c r="T123" s="18">
        <f>CHOOSE($A$1,ED!T123,'H10'!T123,AirDose!T123)</f>
        <v>1146100</v>
      </c>
      <c r="U123" s="18">
        <f>CHOOSE($A$1,ED!U123,'H10'!U123,AirDose!U123)</f>
        <v>1262800</v>
      </c>
      <c r="V123" s="18">
        <f>CHOOSE($A$1,ED!V123,'H10'!V123,AirDose!V123)</f>
        <v>1403500</v>
      </c>
      <c r="W123" s="18">
        <f>CHOOSE($A$1,ED!W123,'H10'!W123,AirDose!W123)</f>
        <v>1499200</v>
      </c>
      <c r="X123" s="18">
        <f>CHOOSE($A$1,ED!X123,'H10'!X123,AirDose!X123)</f>
        <v>1623100</v>
      </c>
      <c r="Y123" s="18">
        <f>CHOOSE($A$1,ED!Y123,'H10'!Y123,AirDose!Y123)</f>
        <v>1767000</v>
      </c>
      <c r="Z123" s="18">
        <f>CHOOSE($A$1,ED!Z123,'H10'!Z123,AirDose!Z123)</f>
        <v>1898900</v>
      </c>
      <c r="AA123" s="18">
        <f>CHOOSE($A$1,ED!AA123,'H10'!AA123,AirDose!AA123)</f>
        <v>2095100</v>
      </c>
      <c r="AB123" s="18">
        <f>CHOOSE($A$1,ED!AB123,'H10'!AB123,AirDose!AB123)</f>
        <v>2198600</v>
      </c>
      <c r="AC123" s="18">
        <f>CHOOSE($A$1,ED!AC123,'H10'!AC123,AirDose!AC123)</f>
        <v>2358600</v>
      </c>
      <c r="AD123" s="18">
        <f>CHOOSE($A$1,ED!AD123,'H10'!AD123,AirDose!AD123)</f>
        <v>2485700</v>
      </c>
      <c r="AE123" s="18">
        <f>CHOOSE($A$1,ED!AE123,'H10'!AE123,AirDose!AE123)</f>
        <v>2625700</v>
      </c>
      <c r="AF123" s="18">
        <f>CHOOSE($A$1,ED!AF123,'H10'!AF123,AirDose!AF123)</f>
        <v>2769200</v>
      </c>
      <c r="AG123" s="18">
        <f>CHOOSE($A$1,ED!AG123,'H10'!AG123,AirDose!AG123)</f>
        <v>348</v>
      </c>
      <c r="AH123" s="18">
        <f>CHOOSE($A$1,ED!AH123,'H10'!AH123,AirDose!AH123)</f>
        <v>348</v>
      </c>
      <c r="AI123" s="18">
        <f>CHOOSE($A$1,ED!AI123,'H10'!AI123,AirDose!AI123)</f>
        <v>699</v>
      </c>
      <c r="AJ123" s="18">
        <f>CHOOSE($A$1,ED!AJ123,'H10'!AJ123,AirDose!AJ123)</f>
        <v>699</v>
      </c>
      <c r="AK123" s="18">
        <f>CHOOSE($A$1,ED!AK123,'H10'!AK123,AirDose!AK123)</f>
        <v>276</v>
      </c>
    </row>
    <row r="124" spans="1:37" x14ac:dyDescent="0.15">
      <c r="A124" s="18"/>
      <c r="B124" s="18">
        <v>14219</v>
      </c>
      <c r="C124" s="18">
        <v>3259.7</v>
      </c>
      <c r="D124" s="18">
        <f>CHOOSE($A$1,ED!D124,'H10'!D124,AirDose!D124)</f>
        <v>1320</v>
      </c>
      <c r="E124" s="18">
        <f>CHOOSE($A$1,ED!E124,'H10'!E124,AirDose!E124)</f>
        <v>1780</v>
      </c>
      <c r="F124" s="18">
        <f>CHOOSE($A$1,ED!F124,'H10'!F124,AirDose!F124)</f>
        <v>64257</v>
      </c>
      <c r="G124" s="18">
        <f>CHOOSE($A$1,ED!G124,'H10'!G124,AirDose!G124)</f>
        <v>143160</v>
      </c>
      <c r="H124" s="18">
        <f>CHOOSE($A$1,ED!H124,'H10'!H124,AirDose!H124)</f>
        <v>173680</v>
      </c>
      <c r="I124" s="18">
        <f>CHOOSE($A$1,ED!I124,'H10'!I124,AirDose!I124)</f>
        <v>227110</v>
      </c>
      <c r="J124" s="18">
        <f>CHOOSE($A$1,ED!J124,'H10'!J124,AirDose!J124)</f>
        <v>285170</v>
      </c>
      <c r="K124" s="18">
        <f>CHOOSE($A$1,ED!K124,'H10'!K124,AirDose!K124)</f>
        <v>356340</v>
      </c>
      <c r="L124" s="18">
        <f>CHOOSE($A$1,ED!L124,'H10'!L124,AirDose!L124)</f>
        <v>432380</v>
      </c>
      <c r="M124" s="18">
        <f>CHOOSE($A$1,ED!M124,'H10'!M124,AirDose!M124)</f>
        <v>507450</v>
      </c>
      <c r="N124" s="18">
        <f>CHOOSE($A$1,ED!N124,'H10'!N124,AirDose!N124)</f>
        <v>593580</v>
      </c>
      <c r="O124" s="18">
        <f>CHOOSE($A$1,ED!O124,'H10'!O124,AirDose!O124)</f>
        <v>691670</v>
      </c>
      <c r="P124" s="18">
        <f>CHOOSE($A$1,ED!P124,'H10'!P124,AirDose!P124)</f>
        <v>773860</v>
      </c>
      <c r="Q124" s="18">
        <f>CHOOSE($A$1,ED!Q124,'H10'!Q124,AirDose!Q124)</f>
        <v>885950</v>
      </c>
      <c r="R124" s="18">
        <f>CHOOSE($A$1,ED!R124,'H10'!R124,AirDose!R124)</f>
        <v>991160</v>
      </c>
      <c r="S124" s="18">
        <f>CHOOSE($A$1,ED!S124,'H10'!S124,AirDose!S124)</f>
        <v>1100200</v>
      </c>
      <c r="T124" s="18">
        <f>CHOOSE($A$1,ED!T124,'H10'!T124,AirDose!T124)</f>
        <v>1199300</v>
      </c>
      <c r="U124" s="18">
        <f>CHOOSE($A$1,ED!U124,'H10'!U124,AirDose!U124)</f>
        <v>1317300</v>
      </c>
      <c r="V124" s="18">
        <f>CHOOSE($A$1,ED!V124,'H10'!V124,AirDose!V124)</f>
        <v>1470600</v>
      </c>
      <c r="W124" s="18">
        <f>CHOOSE($A$1,ED!W124,'H10'!W124,AirDose!W124)</f>
        <v>1569700</v>
      </c>
      <c r="X124" s="18">
        <f>CHOOSE($A$1,ED!X124,'H10'!X124,AirDose!X124)</f>
        <v>1689600</v>
      </c>
      <c r="Y124" s="18">
        <f>CHOOSE($A$1,ED!Y124,'H10'!Y124,AirDose!Y124)</f>
        <v>1840700</v>
      </c>
      <c r="Z124" s="18">
        <f>CHOOSE($A$1,ED!Z124,'H10'!Z124,AirDose!Z124)</f>
        <v>1979900</v>
      </c>
      <c r="AA124" s="18">
        <f>CHOOSE($A$1,ED!AA124,'H10'!AA124,AirDose!AA124)</f>
        <v>2161600</v>
      </c>
      <c r="AB124" s="18">
        <f>CHOOSE($A$1,ED!AB124,'H10'!AB124,AirDose!AB124)</f>
        <v>2271700</v>
      </c>
      <c r="AC124" s="18">
        <f>CHOOSE($A$1,ED!AC124,'H10'!AC124,AirDose!AC124)</f>
        <v>2431700</v>
      </c>
      <c r="AD124" s="18">
        <f>CHOOSE($A$1,ED!AD124,'H10'!AD124,AirDose!AD124)</f>
        <v>2572000</v>
      </c>
      <c r="AE124" s="18">
        <f>CHOOSE($A$1,ED!AE124,'H10'!AE124,AirDose!AE124)</f>
        <v>2712000</v>
      </c>
      <c r="AF124" s="18">
        <f>CHOOSE($A$1,ED!AF124,'H10'!AF124,AirDose!AF124)</f>
        <v>2862200</v>
      </c>
      <c r="AG124" s="18">
        <f>CHOOSE($A$1,ED!AG124,'H10'!AG124,AirDose!AG124)</f>
        <v>348</v>
      </c>
      <c r="AH124" s="18">
        <f>CHOOSE($A$1,ED!AH124,'H10'!AH124,AirDose!AH124)</f>
        <v>348</v>
      </c>
      <c r="AI124" s="18">
        <f>CHOOSE($A$1,ED!AI124,'H10'!AI124,AirDose!AI124)</f>
        <v>699</v>
      </c>
      <c r="AJ124" s="18">
        <f>CHOOSE($A$1,ED!AJ124,'H10'!AJ124,AirDose!AJ124)</f>
        <v>699</v>
      </c>
      <c r="AK124" s="18">
        <f>CHOOSE($A$1,ED!AK124,'H10'!AK124,AirDose!AK124)</f>
        <v>276</v>
      </c>
    </row>
    <row r="125" spans="1:37" x14ac:dyDescent="0.15">
      <c r="A125" s="18"/>
      <c r="B125" s="18">
        <v>17901</v>
      </c>
      <c r="C125" s="18">
        <v>4103.7</v>
      </c>
      <c r="D125" s="18">
        <f>CHOOSE($A$1,ED!D125,'H10'!D125,AirDose!D125)</f>
        <v>1320</v>
      </c>
      <c r="E125" s="18">
        <f>CHOOSE($A$1,ED!E125,'H10'!E125,AirDose!E125)</f>
        <v>1780</v>
      </c>
      <c r="F125" s="18">
        <f>CHOOSE($A$1,ED!F125,'H10'!F125,AirDose!F125)</f>
        <v>68809</v>
      </c>
      <c r="G125" s="18">
        <f>CHOOSE($A$1,ED!G125,'H10'!G125,AirDose!G125)</f>
        <v>145620</v>
      </c>
      <c r="H125" s="18">
        <f>CHOOSE($A$1,ED!H125,'H10'!H125,AirDose!H125)</f>
        <v>177000</v>
      </c>
      <c r="I125" s="18">
        <f>CHOOSE($A$1,ED!I125,'H10'!I125,AirDose!I125)</f>
        <v>231760</v>
      </c>
      <c r="J125" s="18">
        <f>CHOOSE($A$1,ED!J125,'H10'!J125,AirDose!J125)</f>
        <v>292480</v>
      </c>
      <c r="K125" s="18">
        <f>CHOOSE($A$1,ED!K125,'H10'!K125,AirDose!K125)</f>
        <v>370960</v>
      </c>
      <c r="L125" s="18">
        <f>CHOOSE($A$1,ED!L125,'H10'!L125,AirDose!L125)</f>
        <v>448320</v>
      </c>
      <c r="M125" s="18">
        <f>CHOOSE($A$1,ED!M125,'H10'!M125,AirDose!M125)</f>
        <v>526720</v>
      </c>
      <c r="N125" s="18">
        <f>CHOOSE($A$1,ED!N125,'H10'!N125,AirDose!N125)</f>
        <v>618160</v>
      </c>
      <c r="O125" s="18">
        <f>CHOOSE($A$1,ED!O125,'H10'!O125,AirDose!O125)</f>
        <v>720240</v>
      </c>
      <c r="P125" s="18">
        <f>CHOOSE($A$1,ED!P125,'H10'!P125,AirDose!P125)</f>
        <v>810400</v>
      </c>
      <c r="Q125" s="18">
        <f>CHOOSE($A$1,ED!Q125,'H10'!Q125,AirDose!Q125)</f>
        <v>926480</v>
      </c>
      <c r="R125" s="18">
        <f>CHOOSE($A$1,ED!R125,'H10'!R125,AirDose!R125)</f>
        <v>1040300</v>
      </c>
      <c r="S125" s="18">
        <f>CHOOSE($A$1,ED!S125,'H10'!S125,AirDose!S125)</f>
        <v>1150000</v>
      </c>
      <c r="T125" s="18">
        <f>CHOOSE($A$1,ED!T125,'H10'!T125,AirDose!T125)</f>
        <v>1252400</v>
      </c>
      <c r="U125" s="18">
        <f>CHOOSE($A$1,ED!U125,'H10'!U125,AirDose!U125)</f>
        <v>1371800</v>
      </c>
      <c r="V125" s="18">
        <f>CHOOSE($A$1,ED!V125,'H10'!V125,AirDose!V125)</f>
        <v>1537700</v>
      </c>
      <c r="W125" s="18">
        <f>CHOOSE($A$1,ED!W125,'H10'!W125,AirDose!W125)</f>
        <v>1640100</v>
      </c>
      <c r="X125" s="18">
        <f>CHOOSE($A$1,ED!X125,'H10'!X125,AirDose!X125)</f>
        <v>1756000</v>
      </c>
      <c r="Y125" s="18">
        <f>CHOOSE($A$1,ED!Y125,'H10'!Y125,AirDose!Y125)</f>
        <v>1914500</v>
      </c>
      <c r="Z125" s="18">
        <f>CHOOSE($A$1,ED!Z125,'H10'!Z125,AirDose!Z125)</f>
        <v>2061000</v>
      </c>
      <c r="AA125" s="18">
        <f>CHOOSE($A$1,ED!AA125,'H10'!AA125,AirDose!AA125)</f>
        <v>2228000</v>
      </c>
      <c r="AB125" s="18">
        <f>CHOOSE($A$1,ED!AB125,'H10'!AB125,AirDose!AB125)</f>
        <v>2344800</v>
      </c>
      <c r="AC125" s="18">
        <f>CHOOSE($A$1,ED!AC125,'H10'!AC125,AirDose!AC125)</f>
        <v>2504800</v>
      </c>
      <c r="AD125" s="18">
        <f>CHOOSE($A$1,ED!AD125,'H10'!AD125,AirDose!AD125)</f>
        <v>2658400</v>
      </c>
      <c r="AE125" s="18">
        <f>CHOOSE($A$1,ED!AE125,'H10'!AE125,AirDose!AE125)</f>
        <v>2798400</v>
      </c>
      <c r="AF125" s="18">
        <f>CHOOSE($A$1,ED!AF125,'H10'!AF125,AirDose!AF125)</f>
        <v>2955200</v>
      </c>
      <c r="AG125" s="18">
        <f>CHOOSE($A$1,ED!AG125,'H10'!AG125,AirDose!AG125)</f>
        <v>348.61</v>
      </c>
      <c r="AH125" s="18">
        <f>CHOOSE($A$1,ED!AH125,'H10'!AH125,AirDose!AH125)</f>
        <v>348.61</v>
      </c>
      <c r="AI125" s="18">
        <f>CHOOSE($A$1,ED!AI125,'H10'!AI125,AirDose!AI125)</f>
        <v>699</v>
      </c>
      <c r="AJ125" s="18">
        <f>CHOOSE($A$1,ED!AJ125,'H10'!AJ125,AirDose!AJ125)</f>
        <v>699</v>
      </c>
      <c r="AK125" s="18">
        <f>CHOOSE($A$1,ED!AK125,'H10'!AK125,AirDose!AK125)</f>
        <v>276</v>
      </c>
    </row>
    <row r="126" spans="1:37" x14ac:dyDescent="0.15">
      <c r="A126" s="18"/>
      <c r="B126" s="18">
        <v>22536</v>
      </c>
      <c r="C126" s="18">
        <v>5166.3</v>
      </c>
      <c r="D126" s="18">
        <f>CHOOSE($A$1,ED!D126,'H10'!D126,AirDose!D126)</f>
        <v>1320</v>
      </c>
      <c r="E126" s="18">
        <f>CHOOSE($A$1,ED!E126,'H10'!E126,AirDose!E126)</f>
        <v>1780</v>
      </c>
      <c r="F126" s="18">
        <f>CHOOSE($A$1,ED!F126,'H10'!F126,AirDose!F126)</f>
        <v>74348</v>
      </c>
      <c r="G126" s="18">
        <f>CHOOSE($A$1,ED!G126,'H10'!G126,AirDose!G126)</f>
        <v>155290</v>
      </c>
      <c r="H126" s="18">
        <f>CHOOSE($A$1,ED!H126,'H10'!H126,AirDose!H126)</f>
        <v>189210</v>
      </c>
      <c r="I126" s="18">
        <f>CHOOSE($A$1,ED!I126,'H10'!I126,AirDose!I126)</f>
        <v>244940</v>
      </c>
      <c r="J126" s="18">
        <f>CHOOSE($A$1,ED!J126,'H10'!J126,AirDose!J126)</f>
        <v>307730</v>
      </c>
      <c r="K126" s="18">
        <f>CHOOSE($A$1,ED!K126,'H10'!K126,AirDose!K126)</f>
        <v>390250</v>
      </c>
      <c r="L126" s="18">
        <f>CHOOSE($A$1,ED!L126,'H10'!L126,AirDose!L126)</f>
        <v>470330</v>
      </c>
      <c r="M126" s="18">
        <f>CHOOSE($A$1,ED!M126,'H10'!M126,AirDose!M126)</f>
        <v>555540</v>
      </c>
      <c r="N126" s="18">
        <f>CHOOSE($A$1,ED!N126,'H10'!N126,AirDose!N126)</f>
        <v>650850</v>
      </c>
      <c r="O126" s="18">
        <f>CHOOSE($A$1,ED!O126,'H10'!O126,AirDose!O126)</f>
        <v>756670</v>
      </c>
      <c r="P126" s="18">
        <f>CHOOSE($A$1,ED!P126,'H10'!P126,AirDose!P126)</f>
        <v>853540</v>
      </c>
      <c r="Q126" s="18">
        <f>CHOOSE($A$1,ED!Q126,'H10'!Q126,AirDose!Q126)</f>
        <v>976230</v>
      </c>
      <c r="R126" s="18">
        <f>CHOOSE($A$1,ED!R126,'H10'!R126,AirDose!R126)</f>
        <v>1090600</v>
      </c>
      <c r="S126" s="18">
        <f>CHOOSE($A$1,ED!S126,'H10'!S126,AirDose!S126)</f>
        <v>1205000</v>
      </c>
      <c r="T126" s="18">
        <f>CHOOSE($A$1,ED!T126,'H10'!T126,AirDose!T126)</f>
        <v>1312900</v>
      </c>
      <c r="U126" s="18">
        <f>CHOOSE($A$1,ED!U126,'H10'!U126,AirDose!U126)</f>
        <v>1438600</v>
      </c>
      <c r="V126" s="18">
        <f>CHOOSE($A$1,ED!V126,'H10'!V126,AirDose!V126)</f>
        <v>1615300</v>
      </c>
      <c r="W126" s="18">
        <f>CHOOSE($A$1,ED!W126,'H10'!W126,AirDose!W126)</f>
        <v>1719100</v>
      </c>
      <c r="X126" s="18">
        <f>CHOOSE($A$1,ED!X126,'H10'!X126,AirDose!X126)</f>
        <v>1839100</v>
      </c>
      <c r="Y126" s="18">
        <f>CHOOSE($A$1,ED!Y126,'H10'!Y126,AirDose!Y126)</f>
        <v>2006000</v>
      </c>
      <c r="Z126" s="18">
        <f>CHOOSE($A$1,ED!Z126,'H10'!Z126,AirDose!Z126)</f>
        <v>2162500</v>
      </c>
      <c r="AA126" s="18">
        <f>CHOOSE($A$1,ED!AA126,'H10'!AA126,AirDose!AA126)</f>
        <v>2322500</v>
      </c>
      <c r="AB126" s="18">
        <f>CHOOSE($A$1,ED!AB126,'H10'!AB126,AirDose!AB126)</f>
        <v>2453000</v>
      </c>
      <c r="AC126" s="18">
        <f>CHOOSE($A$1,ED!AC126,'H10'!AC126,AirDose!AC126)</f>
        <v>2613000</v>
      </c>
      <c r="AD126" s="18">
        <f>CHOOSE($A$1,ED!AD126,'H10'!AD126,AirDose!AD126)</f>
        <v>2778200</v>
      </c>
      <c r="AE126" s="18">
        <f>CHOOSE($A$1,ED!AE126,'H10'!AE126,AirDose!AE126)</f>
        <v>2918200</v>
      </c>
      <c r="AF126" s="18">
        <f>CHOOSE($A$1,ED!AF126,'H10'!AF126,AirDose!AF126)</f>
        <v>3078200</v>
      </c>
      <c r="AG126" s="18">
        <f>CHOOSE($A$1,ED!AG126,'H10'!AG126,AirDose!AG126)</f>
        <v>349.29</v>
      </c>
      <c r="AH126" s="18">
        <f>CHOOSE($A$1,ED!AH126,'H10'!AH126,AirDose!AH126)</f>
        <v>349.29</v>
      </c>
      <c r="AI126" s="18">
        <f>CHOOSE($A$1,ED!AI126,'H10'!AI126,AirDose!AI126)</f>
        <v>699</v>
      </c>
      <c r="AJ126" s="18">
        <f>CHOOSE($A$1,ED!AJ126,'H10'!AJ126,AirDose!AJ126)</f>
        <v>699</v>
      </c>
      <c r="AK126" s="18">
        <f>CHOOSE($A$1,ED!AK126,'H10'!AK126,AirDose!AK126)</f>
        <v>276</v>
      </c>
    </row>
    <row r="127" spans="1:37" x14ac:dyDescent="0.15">
      <c r="A127" s="18"/>
      <c r="B127" s="18">
        <v>28371</v>
      </c>
      <c r="C127" s="18">
        <v>6503.9</v>
      </c>
      <c r="D127" s="18">
        <f>CHOOSE($A$1,ED!D127,'H10'!D127,AirDose!D127)</f>
        <v>1320</v>
      </c>
      <c r="E127" s="18">
        <f>CHOOSE($A$1,ED!E127,'H10'!E127,AirDose!E127)</f>
        <v>1780</v>
      </c>
      <c r="F127" s="18">
        <f>CHOOSE($A$1,ED!F127,'H10'!F127,AirDose!F127)</f>
        <v>80807</v>
      </c>
      <c r="G127" s="18">
        <f>CHOOSE($A$1,ED!G127,'H10'!G127,AirDose!G127)</f>
        <v>171680</v>
      </c>
      <c r="H127" s="18">
        <f>CHOOSE($A$1,ED!H127,'H10'!H127,AirDose!H127)</f>
        <v>209660</v>
      </c>
      <c r="I127" s="18">
        <f>CHOOSE($A$1,ED!I127,'H10'!I127,AirDose!I127)</f>
        <v>266050</v>
      </c>
      <c r="J127" s="18">
        <f>CHOOSE($A$1,ED!J127,'H10'!J127,AirDose!J127)</f>
        <v>330340</v>
      </c>
      <c r="K127" s="18">
        <f>CHOOSE($A$1,ED!K127,'H10'!K127,AirDose!K127)</f>
        <v>413870</v>
      </c>
      <c r="L127" s="18">
        <f>CHOOSE($A$1,ED!L127,'H10'!L127,AirDose!L127)</f>
        <v>497970</v>
      </c>
      <c r="M127" s="18">
        <f>CHOOSE($A$1,ED!M127,'H10'!M127,AirDose!M127)</f>
        <v>593240</v>
      </c>
      <c r="N127" s="18">
        <f>CHOOSE($A$1,ED!N127,'H10'!N127,AirDose!N127)</f>
        <v>691050</v>
      </c>
      <c r="O127" s="18">
        <f>CHOOSE($A$1,ED!O127,'H10'!O127,AirDose!O127)</f>
        <v>800390</v>
      </c>
      <c r="P127" s="18">
        <f>CHOOSE($A$1,ED!P127,'H10'!P127,AirDose!P127)</f>
        <v>902790</v>
      </c>
      <c r="Q127" s="18">
        <f>CHOOSE($A$1,ED!Q127,'H10'!Q127,AirDose!Q127)</f>
        <v>1034500</v>
      </c>
      <c r="R127" s="18">
        <f>CHOOSE($A$1,ED!R127,'H10'!R127,AirDose!R127)</f>
        <v>1141800</v>
      </c>
      <c r="S127" s="18">
        <f>CHOOSE($A$1,ED!S127,'H10'!S127,AirDose!S127)</f>
        <v>1264800</v>
      </c>
      <c r="T127" s="18">
        <f>CHOOSE($A$1,ED!T127,'H10'!T127,AirDose!T127)</f>
        <v>1380300</v>
      </c>
      <c r="U127" s="18">
        <f>CHOOSE($A$1,ED!U127,'H10'!U127,AirDose!U127)</f>
        <v>1517100</v>
      </c>
      <c r="V127" s="18">
        <f>CHOOSE($A$1,ED!V127,'H10'!V127,AirDose!V127)</f>
        <v>1702800</v>
      </c>
      <c r="W127" s="18">
        <f>CHOOSE($A$1,ED!W127,'H10'!W127,AirDose!W127)</f>
        <v>1806000</v>
      </c>
      <c r="X127" s="18">
        <f>CHOOSE($A$1,ED!X127,'H10'!X127,AirDose!X127)</f>
        <v>1937600</v>
      </c>
      <c r="Y127" s="18">
        <f>CHOOSE($A$1,ED!Y127,'H10'!Y127,AirDose!Y127)</f>
        <v>2114100</v>
      </c>
      <c r="Z127" s="18">
        <f>CHOOSE($A$1,ED!Z127,'H10'!Z127,AirDose!Z127)</f>
        <v>2283200</v>
      </c>
      <c r="AA127" s="18">
        <f>CHOOSE($A$1,ED!AA127,'H10'!AA127,AirDose!AA127)</f>
        <v>2443200</v>
      </c>
      <c r="AB127" s="18">
        <f>CHOOSE($A$1,ED!AB127,'H10'!AB127,AirDose!AB127)</f>
        <v>2593700</v>
      </c>
      <c r="AC127" s="18">
        <f>CHOOSE($A$1,ED!AC127,'H10'!AC127,AirDose!AC127)</f>
        <v>2753700</v>
      </c>
      <c r="AD127" s="18">
        <f>CHOOSE($A$1,ED!AD127,'H10'!AD127,AirDose!AD127)</f>
        <v>2928900</v>
      </c>
      <c r="AE127" s="18">
        <f>CHOOSE($A$1,ED!AE127,'H10'!AE127,AirDose!AE127)</f>
        <v>3068900</v>
      </c>
      <c r="AF127" s="18">
        <f>CHOOSE($A$1,ED!AF127,'H10'!AF127,AirDose!AF127)</f>
        <v>3228900</v>
      </c>
      <c r="AG127" s="18">
        <f>CHOOSE($A$1,ED!AG127,'H10'!AG127,AirDose!AG127)</f>
        <v>349.86</v>
      </c>
      <c r="AH127" s="18">
        <f>CHOOSE($A$1,ED!AH127,'H10'!AH127,AirDose!AH127)</f>
        <v>349.86</v>
      </c>
      <c r="AI127" s="18">
        <f>CHOOSE($A$1,ED!AI127,'H10'!AI127,AirDose!AI127)</f>
        <v>699</v>
      </c>
      <c r="AJ127" s="18">
        <f>CHOOSE($A$1,ED!AJ127,'H10'!AJ127,AirDose!AJ127)</f>
        <v>699</v>
      </c>
      <c r="AK127" s="18">
        <f>CHOOSE($A$1,ED!AK127,'H10'!AK127,AirDose!AK127)</f>
        <v>276</v>
      </c>
    </row>
    <row r="128" spans="1:37" x14ac:dyDescent="0.15">
      <c r="A128" s="18"/>
      <c r="B128" s="18">
        <v>35717</v>
      </c>
      <c r="C128" s="18">
        <v>8188</v>
      </c>
      <c r="D128" s="18">
        <f>CHOOSE($A$1,ED!D128,'H10'!D128,AirDose!D128)</f>
        <v>1320</v>
      </c>
      <c r="E128" s="18">
        <f>CHOOSE($A$1,ED!E128,'H10'!E128,AirDose!E128)</f>
        <v>1780</v>
      </c>
      <c r="F128" s="18">
        <f>CHOOSE($A$1,ED!F128,'H10'!F128,AirDose!F128)</f>
        <v>87265</v>
      </c>
      <c r="G128" s="18">
        <f>CHOOSE($A$1,ED!G128,'H10'!G128,AirDose!G128)</f>
        <v>188060</v>
      </c>
      <c r="H128" s="18">
        <f>CHOOSE($A$1,ED!H128,'H10'!H128,AirDose!H128)</f>
        <v>230120</v>
      </c>
      <c r="I128" s="18">
        <f>CHOOSE($A$1,ED!I128,'H10'!I128,AirDose!I128)</f>
        <v>287160</v>
      </c>
      <c r="J128" s="18">
        <f>CHOOSE($A$1,ED!J128,'H10'!J128,AirDose!J128)</f>
        <v>352960</v>
      </c>
      <c r="K128" s="18">
        <f>CHOOSE($A$1,ED!K128,'H10'!K128,AirDose!K128)</f>
        <v>437490</v>
      </c>
      <c r="L128" s="18">
        <f>CHOOSE($A$1,ED!L128,'H10'!L128,AirDose!L128)</f>
        <v>525620</v>
      </c>
      <c r="M128" s="18">
        <f>CHOOSE($A$1,ED!M128,'H10'!M128,AirDose!M128)</f>
        <v>630930</v>
      </c>
      <c r="N128" s="18">
        <f>CHOOSE($A$1,ED!N128,'H10'!N128,AirDose!N128)</f>
        <v>731260</v>
      </c>
      <c r="O128" s="18">
        <f>CHOOSE($A$1,ED!O128,'H10'!O128,AirDose!O128)</f>
        <v>844120</v>
      </c>
      <c r="P128" s="18">
        <f>CHOOSE($A$1,ED!P128,'H10'!P128,AirDose!P128)</f>
        <v>952040</v>
      </c>
      <c r="Q128" s="18">
        <f>CHOOSE($A$1,ED!Q128,'H10'!Q128,AirDose!Q128)</f>
        <v>1092800</v>
      </c>
      <c r="R128" s="18">
        <f>CHOOSE($A$1,ED!R128,'H10'!R128,AirDose!R128)</f>
        <v>1193100</v>
      </c>
      <c r="S128" s="18">
        <f>CHOOSE($A$1,ED!S128,'H10'!S128,AirDose!S128)</f>
        <v>1324600</v>
      </c>
      <c r="T128" s="18">
        <f>CHOOSE($A$1,ED!T128,'H10'!T128,AirDose!T128)</f>
        <v>1447600</v>
      </c>
      <c r="U128" s="18">
        <f>CHOOSE($A$1,ED!U128,'H10'!U128,AirDose!U128)</f>
        <v>1595500</v>
      </c>
      <c r="V128" s="18">
        <f>CHOOSE($A$1,ED!V128,'H10'!V128,AirDose!V128)</f>
        <v>1790200</v>
      </c>
      <c r="W128" s="18">
        <f>CHOOSE($A$1,ED!W128,'H10'!W128,AirDose!W128)</f>
        <v>1893000</v>
      </c>
      <c r="X128" s="18">
        <f>CHOOSE($A$1,ED!X128,'H10'!X128,AirDose!X128)</f>
        <v>2036100</v>
      </c>
      <c r="Y128" s="18">
        <f>CHOOSE($A$1,ED!Y128,'H10'!Y128,AirDose!Y128)</f>
        <v>2222100</v>
      </c>
      <c r="Z128" s="18">
        <f>CHOOSE($A$1,ED!Z128,'H10'!Z128,AirDose!Z128)</f>
        <v>2403800</v>
      </c>
      <c r="AA128" s="18">
        <f>CHOOSE($A$1,ED!AA128,'H10'!AA128,AirDose!AA128)</f>
        <v>2563800</v>
      </c>
      <c r="AB128" s="18">
        <f>CHOOSE($A$1,ED!AB128,'H10'!AB128,AirDose!AB128)</f>
        <v>2734400</v>
      </c>
      <c r="AC128" s="18">
        <f>CHOOSE($A$1,ED!AC128,'H10'!AC128,AirDose!AC128)</f>
        <v>2894400</v>
      </c>
      <c r="AD128" s="18">
        <f>CHOOSE($A$1,ED!AD128,'H10'!AD128,AirDose!AD128)</f>
        <v>3079700</v>
      </c>
      <c r="AE128" s="18">
        <f>CHOOSE($A$1,ED!AE128,'H10'!AE128,AirDose!AE128)</f>
        <v>3219700</v>
      </c>
      <c r="AF128" s="18">
        <f>CHOOSE($A$1,ED!AF128,'H10'!AF128,AirDose!AF128)</f>
        <v>3379700</v>
      </c>
      <c r="AG128" s="18">
        <f>CHOOSE($A$1,ED!AG128,'H10'!AG128,AirDose!AG128)</f>
        <v>350</v>
      </c>
      <c r="AH128" s="18">
        <f>CHOOSE($A$1,ED!AH128,'H10'!AH128,AirDose!AH128)</f>
        <v>350</v>
      </c>
      <c r="AI128" s="18">
        <f>CHOOSE($A$1,ED!AI128,'H10'!AI128,AirDose!AI128)</f>
        <v>699</v>
      </c>
      <c r="AJ128" s="18">
        <f>CHOOSE($A$1,ED!AJ128,'H10'!AJ128,AirDose!AJ128)</f>
        <v>699</v>
      </c>
      <c r="AK128" s="18">
        <f>CHOOSE($A$1,ED!AK128,'H10'!AK128,AirDose!AK128)</f>
        <v>276</v>
      </c>
    </row>
    <row r="129" spans="1:37" x14ac:dyDescent="0.15">
      <c r="A129" s="18"/>
      <c r="B129" s="18">
        <v>44965</v>
      </c>
      <c r="C129" s="18">
        <v>10308</v>
      </c>
      <c r="D129" s="18">
        <f>CHOOSE($A$1,ED!D129,'H10'!D129,AirDose!D129)</f>
        <v>1320</v>
      </c>
      <c r="E129" s="18">
        <f>CHOOSE($A$1,ED!E129,'H10'!E129,AirDose!E129)</f>
        <v>1780</v>
      </c>
      <c r="F129" s="18">
        <f>CHOOSE($A$1,ED!F129,'H10'!F129,AirDose!F129)</f>
        <v>93723</v>
      </c>
      <c r="G129" s="18">
        <f>CHOOSE($A$1,ED!G129,'H10'!G129,AirDose!G129)</f>
        <v>204450</v>
      </c>
      <c r="H129" s="18">
        <f>CHOOSE($A$1,ED!H129,'H10'!H129,AirDose!H129)</f>
        <v>250570</v>
      </c>
      <c r="I129" s="18">
        <f>CHOOSE($A$1,ED!I129,'H10'!I129,AirDose!I129)</f>
        <v>308270</v>
      </c>
      <c r="J129" s="18">
        <f>CHOOSE($A$1,ED!J129,'H10'!J129,AirDose!J129)</f>
        <v>375570</v>
      </c>
      <c r="K129" s="18">
        <f>CHOOSE($A$1,ED!K129,'H10'!K129,AirDose!K129)</f>
        <v>461110</v>
      </c>
      <c r="L129" s="18">
        <f>CHOOSE($A$1,ED!L129,'H10'!L129,AirDose!L129)</f>
        <v>553260</v>
      </c>
      <c r="M129" s="18">
        <f>CHOOSE($A$1,ED!M129,'H10'!M129,AirDose!M129)</f>
        <v>668620</v>
      </c>
      <c r="N129" s="18">
        <f>CHOOSE($A$1,ED!N129,'H10'!N129,AirDose!N129)</f>
        <v>771470</v>
      </c>
      <c r="O129" s="18">
        <f>CHOOSE($A$1,ED!O129,'H10'!O129,AirDose!O129)</f>
        <v>887840</v>
      </c>
      <c r="P129" s="18">
        <f>CHOOSE($A$1,ED!P129,'H10'!P129,AirDose!P129)</f>
        <v>1001300</v>
      </c>
      <c r="Q129" s="18">
        <f>CHOOSE($A$1,ED!Q129,'H10'!Q129,AirDose!Q129)</f>
        <v>1151100</v>
      </c>
      <c r="R129" s="18">
        <f>CHOOSE($A$1,ED!R129,'H10'!R129,AirDose!R129)</f>
        <v>1244400</v>
      </c>
      <c r="S129" s="18">
        <f>CHOOSE($A$1,ED!S129,'H10'!S129,AirDose!S129)</f>
        <v>1384400</v>
      </c>
      <c r="T129" s="18">
        <f>CHOOSE($A$1,ED!T129,'H10'!T129,AirDose!T129)</f>
        <v>1515000</v>
      </c>
      <c r="U129" s="18">
        <f>CHOOSE($A$1,ED!U129,'H10'!U129,AirDose!U129)</f>
        <v>1673900</v>
      </c>
      <c r="V129" s="18">
        <f>CHOOSE($A$1,ED!V129,'H10'!V129,AirDose!V129)</f>
        <v>1877700</v>
      </c>
      <c r="W129" s="18">
        <f>CHOOSE($A$1,ED!W129,'H10'!W129,AirDose!W129)</f>
        <v>1979900</v>
      </c>
      <c r="X129" s="18">
        <f>CHOOSE($A$1,ED!X129,'H10'!X129,AirDose!X129)</f>
        <v>2134600</v>
      </c>
      <c r="Y129" s="18">
        <f>CHOOSE($A$1,ED!Y129,'H10'!Y129,AirDose!Y129)</f>
        <v>2330200</v>
      </c>
      <c r="Z129" s="18">
        <f>CHOOSE($A$1,ED!Z129,'H10'!Z129,AirDose!Z129)</f>
        <v>2524400</v>
      </c>
      <c r="AA129" s="18">
        <f>CHOOSE($A$1,ED!AA129,'H10'!AA129,AirDose!AA129)</f>
        <v>2684400</v>
      </c>
      <c r="AB129" s="18">
        <f>CHOOSE($A$1,ED!AB129,'H10'!AB129,AirDose!AB129)</f>
        <v>2875100</v>
      </c>
      <c r="AC129" s="18">
        <f>CHOOSE($A$1,ED!AC129,'H10'!AC129,AirDose!AC129)</f>
        <v>3035100</v>
      </c>
      <c r="AD129" s="18">
        <f>CHOOSE($A$1,ED!AD129,'H10'!AD129,AirDose!AD129)</f>
        <v>3230500</v>
      </c>
      <c r="AE129" s="18">
        <f>CHOOSE($A$1,ED!AE129,'H10'!AE129,AirDose!AE129)</f>
        <v>3370500</v>
      </c>
      <c r="AF129" s="18">
        <f>CHOOSE($A$1,ED!AF129,'H10'!AF129,AirDose!AF129)</f>
        <v>3530500</v>
      </c>
      <c r="AG129" s="18">
        <f>CHOOSE($A$1,ED!AG129,'H10'!AG129,AirDose!AG129)</f>
        <v>350</v>
      </c>
      <c r="AH129" s="18">
        <f>CHOOSE($A$1,ED!AH129,'H10'!AH129,AirDose!AH129)</f>
        <v>350</v>
      </c>
      <c r="AI129" s="18">
        <f>CHOOSE($A$1,ED!AI129,'H10'!AI129,AirDose!AI129)</f>
        <v>699</v>
      </c>
      <c r="AJ129" s="18">
        <f>CHOOSE($A$1,ED!AJ129,'H10'!AJ129,AirDose!AJ129)</f>
        <v>699</v>
      </c>
      <c r="AK129" s="18">
        <f>CHOOSE($A$1,ED!AK129,'H10'!AK129,AirDose!AK129)</f>
        <v>276</v>
      </c>
    </row>
    <row r="130" spans="1:37" x14ac:dyDescent="0.15">
      <c r="A130" s="18"/>
      <c r="B130" s="18">
        <v>56608</v>
      </c>
      <c r="C130" s="18">
        <v>12977</v>
      </c>
      <c r="D130" s="18">
        <f>CHOOSE($A$1,ED!D130,'H10'!D130,AirDose!D130)</f>
        <v>1320</v>
      </c>
      <c r="E130" s="18">
        <f>CHOOSE($A$1,ED!E130,'H10'!E130,AirDose!E130)</f>
        <v>1780</v>
      </c>
      <c r="F130" s="18">
        <f>CHOOSE($A$1,ED!F130,'H10'!F130,AirDose!F130)</f>
        <v>101590</v>
      </c>
      <c r="G130" s="18">
        <f>CHOOSE($A$1,ED!G130,'H10'!G130,AirDose!G130)</f>
        <v>229190</v>
      </c>
      <c r="H130" s="18">
        <f>CHOOSE($A$1,ED!H130,'H10'!H130,AirDose!H130)</f>
        <v>275760</v>
      </c>
      <c r="I130" s="18">
        <f>CHOOSE($A$1,ED!I130,'H10'!I130,AirDose!I130)</f>
        <v>341280</v>
      </c>
      <c r="J130" s="18">
        <f>CHOOSE($A$1,ED!J130,'H10'!J130,AirDose!J130)</f>
        <v>412500</v>
      </c>
      <c r="K130" s="18">
        <f>CHOOSE($A$1,ED!K130,'H10'!K130,AirDose!K130)</f>
        <v>502080</v>
      </c>
      <c r="L130" s="18">
        <f>CHOOSE($A$1,ED!L130,'H10'!L130,AirDose!L130)</f>
        <v>598230</v>
      </c>
      <c r="M130" s="18">
        <f>CHOOSE($A$1,ED!M130,'H10'!M130,AirDose!M130)</f>
        <v>723250</v>
      </c>
      <c r="N130" s="18">
        <f>CHOOSE($A$1,ED!N130,'H10'!N130,AirDose!N130)</f>
        <v>826530</v>
      </c>
      <c r="O130" s="18">
        <f>CHOOSE($A$1,ED!O130,'H10'!O130,AirDose!O130)</f>
        <v>951690</v>
      </c>
      <c r="P130" s="18">
        <f>CHOOSE($A$1,ED!P130,'H10'!P130,AirDose!P130)</f>
        <v>1069500</v>
      </c>
      <c r="Q130" s="18">
        <f>CHOOSE($A$1,ED!Q130,'H10'!Q130,AirDose!Q130)</f>
        <v>1227400</v>
      </c>
      <c r="R130" s="18">
        <f>CHOOSE($A$1,ED!R130,'H10'!R130,AirDose!R130)</f>
        <v>1328200</v>
      </c>
      <c r="S130" s="18">
        <f>CHOOSE($A$1,ED!S130,'H10'!S130,AirDose!S130)</f>
        <v>1468900</v>
      </c>
      <c r="T130" s="18">
        <f>CHOOSE($A$1,ED!T130,'H10'!T130,AirDose!T130)</f>
        <v>1604400</v>
      </c>
      <c r="U130" s="18">
        <f>CHOOSE($A$1,ED!U130,'H10'!U130,AirDose!U130)</f>
        <v>1772700</v>
      </c>
      <c r="V130" s="18">
        <f>CHOOSE($A$1,ED!V130,'H10'!V130,AirDose!V130)</f>
        <v>1982800</v>
      </c>
      <c r="W130" s="18">
        <f>CHOOSE($A$1,ED!W130,'H10'!W130,AirDose!W130)</f>
        <v>2088000</v>
      </c>
      <c r="X130" s="18">
        <f>CHOOSE($A$1,ED!X130,'H10'!X130,AirDose!X130)</f>
        <v>2251600</v>
      </c>
      <c r="Y130" s="18">
        <f>CHOOSE($A$1,ED!Y130,'H10'!Y130,AirDose!Y130)</f>
        <v>2451600</v>
      </c>
      <c r="Z130" s="18">
        <f>CHOOSE($A$1,ED!Z130,'H10'!Z130,AirDose!Z130)</f>
        <v>2658800</v>
      </c>
      <c r="AA130" s="18">
        <f>CHOOSE($A$1,ED!AA130,'H10'!AA130,AirDose!AA130)</f>
        <v>2833100</v>
      </c>
      <c r="AB130" s="18">
        <f>CHOOSE($A$1,ED!AB130,'H10'!AB130,AirDose!AB130)</f>
        <v>3026000</v>
      </c>
      <c r="AC130" s="18">
        <f>CHOOSE($A$1,ED!AC130,'H10'!AC130,AirDose!AC130)</f>
        <v>3193100</v>
      </c>
      <c r="AD130" s="18">
        <f>CHOOSE($A$1,ED!AD130,'H10'!AD130,AirDose!AD130)</f>
        <v>3389500</v>
      </c>
      <c r="AE130" s="18">
        <f>CHOOSE($A$1,ED!AE130,'H10'!AE130,AirDose!AE130)</f>
        <v>3536700</v>
      </c>
      <c r="AF130" s="18">
        <f>CHOOSE($A$1,ED!AF130,'H10'!AF130,AirDose!AF130)</f>
        <v>3700300</v>
      </c>
      <c r="AG130" s="18">
        <f>CHOOSE($A$1,ED!AG130,'H10'!AG130,AirDose!AG130)</f>
        <v>350.68</v>
      </c>
      <c r="AH130" s="18">
        <f>CHOOSE($A$1,ED!AH130,'H10'!AH130,AirDose!AH130)</f>
        <v>350.68</v>
      </c>
      <c r="AI130" s="18">
        <f>CHOOSE($A$1,ED!AI130,'H10'!AI130,AirDose!AI130)</f>
        <v>699</v>
      </c>
      <c r="AJ130" s="18">
        <f>CHOOSE($A$1,ED!AJ130,'H10'!AJ130,AirDose!AJ130)</f>
        <v>699</v>
      </c>
      <c r="AK130" s="18">
        <f>CHOOSE($A$1,ED!AK130,'H10'!AK130,AirDose!AK130)</f>
        <v>276</v>
      </c>
    </row>
    <row r="131" spans="1:37" x14ac:dyDescent="0.15">
      <c r="A131" s="18"/>
      <c r="B131" s="18">
        <v>71264</v>
      </c>
      <c r="C131" s="18">
        <v>16337</v>
      </c>
      <c r="D131" s="18">
        <f>CHOOSE($A$1,ED!D131,'H10'!D131,AirDose!D131)</f>
        <v>1320</v>
      </c>
      <c r="E131" s="18">
        <f>CHOOSE($A$1,ED!E131,'H10'!E131,AirDose!E131)</f>
        <v>1780</v>
      </c>
      <c r="F131" s="18">
        <f>CHOOSE($A$1,ED!F131,'H10'!F131,AirDose!F131)</f>
        <v>110660</v>
      </c>
      <c r="G131" s="18">
        <f>CHOOSE($A$1,ED!G131,'H10'!G131,AirDose!G131)</f>
        <v>261080</v>
      </c>
      <c r="H131" s="18">
        <f>CHOOSE($A$1,ED!H131,'H10'!H131,AirDose!H131)</f>
        <v>304990</v>
      </c>
      <c r="I131" s="18">
        <f>CHOOSE($A$1,ED!I131,'H10'!I131,AirDose!I131)</f>
        <v>384460</v>
      </c>
      <c r="J131" s="18">
        <f>CHOOSE($A$1,ED!J131,'H10'!J131,AirDose!J131)</f>
        <v>461670</v>
      </c>
      <c r="K131" s="18">
        <f>CHOOSE($A$1,ED!K131,'H10'!K131,AirDose!K131)</f>
        <v>557890</v>
      </c>
      <c r="L131" s="18">
        <f>CHOOSE($A$1,ED!L131,'H10'!L131,AirDose!L131)</f>
        <v>658030</v>
      </c>
      <c r="M131" s="18">
        <f>CHOOSE($A$1,ED!M131,'H10'!M131,AirDose!M131)</f>
        <v>792340</v>
      </c>
      <c r="N131" s="18">
        <f>CHOOSE($A$1,ED!N131,'H10'!N131,AirDose!N131)</f>
        <v>894300</v>
      </c>
      <c r="O131" s="18">
        <f>CHOOSE($A$1,ED!O131,'H10'!O131,AirDose!O131)</f>
        <v>1032700</v>
      </c>
      <c r="P131" s="18">
        <f>CHOOSE($A$1,ED!P131,'H10'!P131,AirDose!P131)</f>
        <v>1153900</v>
      </c>
      <c r="Q131" s="18">
        <f>CHOOSE($A$1,ED!Q131,'H10'!Q131,AirDose!Q131)</f>
        <v>1319100</v>
      </c>
      <c r="R131" s="18">
        <f>CHOOSE($A$1,ED!R131,'H10'!R131,AirDose!R131)</f>
        <v>1439800</v>
      </c>
      <c r="S131" s="18">
        <f>CHOOSE($A$1,ED!S131,'H10'!S131,AirDose!S131)</f>
        <v>1574600</v>
      </c>
      <c r="T131" s="18">
        <f>CHOOSE($A$1,ED!T131,'H10'!T131,AirDose!T131)</f>
        <v>1712700</v>
      </c>
      <c r="U131" s="18">
        <f>CHOOSE($A$1,ED!U131,'H10'!U131,AirDose!U131)</f>
        <v>1888900</v>
      </c>
      <c r="V131" s="18">
        <f>CHOOSE($A$1,ED!V131,'H10'!V131,AirDose!V131)</f>
        <v>2103100</v>
      </c>
      <c r="W131" s="18">
        <f>CHOOSE($A$1,ED!W131,'H10'!W131,AirDose!W131)</f>
        <v>2214300</v>
      </c>
      <c r="X131" s="18">
        <f>CHOOSE($A$1,ED!X131,'H10'!X131,AirDose!X131)</f>
        <v>2384500</v>
      </c>
      <c r="Y131" s="18">
        <f>CHOOSE($A$1,ED!Y131,'H10'!Y131,AirDose!Y131)</f>
        <v>2584500</v>
      </c>
      <c r="Z131" s="18">
        <f>CHOOSE($A$1,ED!Z131,'H10'!Z131,AirDose!Z131)</f>
        <v>2805000</v>
      </c>
      <c r="AA131" s="18">
        <f>CHOOSE($A$1,ED!AA131,'H10'!AA131,AirDose!AA131)</f>
        <v>3005900</v>
      </c>
      <c r="AB131" s="18">
        <f>CHOOSE($A$1,ED!AB131,'H10'!AB131,AirDose!AB131)</f>
        <v>3185400</v>
      </c>
      <c r="AC131" s="18">
        <f>CHOOSE($A$1,ED!AC131,'H10'!AC131,AirDose!AC131)</f>
        <v>3365900</v>
      </c>
      <c r="AD131" s="18">
        <f>CHOOSE($A$1,ED!AD131,'H10'!AD131,AirDose!AD131)</f>
        <v>3555600</v>
      </c>
      <c r="AE131" s="18">
        <f>CHOOSE($A$1,ED!AE131,'H10'!AE131,AirDose!AE131)</f>
        <v>3716100</v>
      </c>
      <c r="AF131" s="18">
        <f>CHOOSE($A$1,ED!AF131,'H10'!AF131,AirDose!AF131)</f>
        <v>3886300</v>
      </c>
      <c r="AG131" s="18">
        <f>CHOOSE($A$1,ED!AG131,'H10'!AG131,AirDose!AG131)</f>
        <v>351</v>
      </c>
      <c r="AH131" s="18">
        <f>CHOOSE($A$1,ED!AH131,'H10'!AH131,AirDose!AH131)</f>
        <v>351</v>
      </c>
      <c r="AI131" s="18">
        <f>CHOOSE($A$1,ED!AI131,'H10'!AI131,AirDose!AI131)</f>
        <v>699</v>
      </c>
      <c r="AJ131" s="18">
        <f>CHOOSE($A$1,ED!AJ131,'H10'!AJ131,AirDose!AJ131)</f>
        <v>699</v>
      </c>
      <c r="AK131" s="18">
        <f>CHOOSE($A$1,ED!AK131,'H10'!AK131,AirDose!AK131)</f>
        <v>276</v>
      </c>
    </row>
    <row r="132" spans="1:37" x14ac:dyDescent="0.15">
      <c r="A132" s="18"/>
      <c r="B132" s="18">
        <v>89716</v>
      </c>
      <c r="C132" s="18">
        <v>20567</v>
      </c>
      <c r="D132" s="18">
        <f>CHOOSE($A$1,ED!D132,'H10'!D132,AirDose!D132)</f>
        <v>1320</v>
      </c>
      <c r="E132" s="18">
        <f>CHOOSE($A$1,ED!E132,'H10'!E132,AirDose!E132)</f>
        <v>1780</v>
      </c>
      <c r="F132" s="18">
        <f>CHOOSE($A$1,ED!F132,'H10'!F132,AirDose!F132)</f>
        <v>119730</v>
      </c>
      <c r="G132" s="18">
        <f>CHOOSE($A$1,ED!G132,'H10'!G132,AirDose!G132)</f>
        <v>292970</v>
      </c>
      <c r="H132" s="18">
        <f>CHOOSE($A$1,ED!H132,'H10'!H132,AirDose!H132)</f>
        <v>334220</v>
      </c>
      <c r="I132" s="18">
        <f>CHOOSE($A$1,ED!I132,'H10'!I132,AirDose!I132)</f>
        <v>427650</v>
      </c>
      <c r="J132" s="18">
        <f>CHOOSE($A$1,ED!J132,'H10'!J132,AirDose!J132)</f>
        <v>510830</v>
      </c>
      <c r="K132" s="18">
        <f>CHOOSE($A$1,ED!K132,'H10'!K132,AirDose!K132)</f>
        <v>613700</v>
      </c>
      <c r="L132" s="18">
        <f>CHOOSE($A$1,ED!L132,'H10'!L132,AirDose!L132)</f>
        <v>717820</v>
      </c>
      <c r="M132" s="18">
        <f>CHOOSE($A$1,ED!M132,'H10'!M132,AirDose!M132)</f>
        <v>861440</v>
      </c>
      <c r="N132" s="18">
        <f>CHOOSE($A$1,ED!N132,'H10'!N132,AirDose!N132)</f>
        <v>962060</v>
      </c>
      <c r="O132" s="18">
        <f>CHOOSE($A$1,ED!O132,'H10'!O132,AirDose!O132)</f>
        <v>1113800</v>
      </c>
      <c r="P132" s="18">
        <f>CHOOSE($A$1,ED!P132,'H10'!P132,AirDose!P132)</f>
        <v>1238200</v>
      </c>
      <c r="Q132" s="18">
        <f>CHOOSE($A$1,ED!Q132,'H10'!Q132,AirDose!Q132)</f>
        <v>1410800</v>
      </c>
      <c r="R132" s="18">
        <f>CHOOSE($A$1,ED!R132,'H10'!R132,AirDose!R132)</f>
        <v>1551400</v>
      </c>
      <c r="S132" s="18">
        <f>CHOOSE($A$1,ED!S132,'H10'!S132,AirDose!S132)</f>
        <v>1680200</v>
      </c>
      <c r="T132" s="18">
        <f>CHOOSE($A$1,ED!T132,'H10'!T132,AirDose!T132)</f>
        <v>1821000</v>
      </c>
      <c r="U132" s="18">
        <f>CHOOSE($A$1,ED!U132,'H10'!U132,AirDose!U132)</f>
        <v>2005200</v>
      </c>
      <c r="V132" s="18">
        <f>CHOOSE($A$1,ED!V132,'H10'!V132,AirDose!V132)</f>
        <v>2223300</v>
      </c>
      <c r="W132" s="18">
        <f>CHOOSE($A$1,ED!W132,'H10'!W132,AirDose!W132)</f>
        <v>2340500</v>
      </c>
      <c r="X132" s="18">
        <f>CHOOSE($A$1,ED!X132,'H10'!X132,AirDose!X132)</f>
        <v>2517400</v>
      </c>
      <c r="Y132" s="18">
        <f>CHOOSE($A$1,ED!Y132,'H10'!Y132,AirDose!Y132)</f>
        <v>2717400</v>
      </c>
      <c r="Z132" s="18">
        <f>CHOOSE($A$1,ED!Z132,'H10'!Z132,AirDose!Z132)</f>
        <v>2951100</v>
      </c>
      <c r="AA132" s="18">
        <f>CHOOSE($A$1,ED!AA132,'H10'!AA132,AirDose!AA132)</f>
        <v>3178600</v>
      </c>
      <c r="AB132" s="18">
        <f>CHOOSE($A$1,ED!AB132,'H10'!AB132,AirDose!AB132)</f>
        <v>3344900</v>
      </c>
      <c r="AC132" s="18">
        <f>CHOOSE($A$1,ED!AC132,'H10'!AC132,AirDose!AC132)</f>
        <v>3538600</v>
      </c>
      <c r="AD132" s="18">
        <f>CHOOSE($A$1,ED!AD132,'H10'!AD132,AirDose!AD132)</f>
        <v>3721700</v>
      </c>
      <c r="AE132" s="18">
        <f>CHOOSE($A$1,ED!AE132,'H10'!AE132,AirDose!AE132)</f>
        <v>3895500</v>
      </c>
      <c r="AF132" s="18">
        <f>CHOOSE($A$1,ED!AF132,'H10'!AF132,AirDose!AF132)</f>
        <v>4072300</v>
      </c>
      <c r="AG132" s="18">
        <f>CHOOSE($A$1,ED!AG132,'H10'!AG132,AirDose!AG132)</f>
        <v>351.51</v>
      </c>
      <c r="AH132" s="18">
        <f>CHOOSE($A$1,ED!AH132,'H10'!AH132,AirDose!AH132)</f>
        <v>351.51</v>
      </c>
      <c r="AI132" s="18">
        <f>CHOOSE($A$1,ED!AI132,'H10'!AI132,AirDose!AI132)</f>
        <v>699</v>
      </c>
      <c r="AJ132" s="18">
        <f>CHOOSE($A$1,ED!AJ132,'H10'!AJ132,AirDose!AJ132)</f>
        <v>699</v>
      </c>
      <c r="AK132" s="18">
        <f>CHOOSE($A$1,ED!AK132,'H10'!AK132,AirDose!AK132)</f>
        <v>276</v>
      </c>
    </row>
    <row r="133" spans="1:37" x14ac:dyDescent="0.15">
      <c r="A133" s="18"/>
      <c r="B133" s="18">
        <v>112940</v>
      </c>
      <c r="C133" s="18">
        <v>25893</v>
      </c>
      <c r="D133" s="18">
        <f>CHOOSE($A$1,ED!D133,'H10'!D133,AirDose!D133)</f>
        <v>1320</v>
      </c>
      <c r="E133" s="18">
        <f>CHOOSE($A$1,ED!E133,'H10'!E133,AirDose!E133)</f>
        <v>1780</v>
      </c>
      <c r="F133" s="18">
        <f>CHOOSE($A$1,ED!F133,'H10'!F133,AirDose!F133)</f>
        <v>124000</v>
      </c>
      <c r="G133" s="18">
        <f>CHOOSE($A$1,ED!G133,'H10'!G133,AirDose!G133)</f>
        <v>308000</v>
      </c>
      <c r="H133" s="18">
        <f>CHOOSE($A$1,ED!H133,'H10'!H133,AirDose!H133)</f>
        <v>348000</v>
      </c>
      <c r="I133" s="18">
        <f>CHOOSE($A$1,ED!I133,'H10'!I133,AirDose!I133)</f>
        <v>448000</v>
      </c>
      <c r="J133" s="18">
        <f>CHOOSE($A$1,ED!J133,'H10'!J133,AirDose!J133)</f>
        <v>534000</v>
      </c>
      <c r="K133" s="18">
        <f>CHOOSE($A$1,ED!K133,'H10'!K133,AirDose!K133)</f>
        <v>640000</v>
      </c>
      <c r="L133" s="18">
        <f>CHOOSE($A$1,ED!L133,'H10'!L133,AirDose!L133)</f>
        <v>746000</v>
      </c>
      <c r="M133" s="18">
        <f>CHOOSE($A$1,ED!M133,'H10'!M133,AirDose!M133)</f>
        <v>894000</v>
      </c>
      <c r="N133" s="18">
        <f>CHOOSE($A$1,ED!N133,'H10'!N133,AirDose!N133)</f>
        <v>994000</v>
      </c>
      <c r="O133" s="18">
        <f>CHOOSE($A$1,ED!O133,'H10'!O133,AirDose!O133)</f>
        <v>1152000</v>
      </c>
      <c r="P133" s="18">
        <f>CHOOSE($A$1,ED!P133,'H10'!P133,AirDose!P133)</f>
        <v>1278000</v>
      </c>
      <c r="Q133" s="18">
        <f>CHOOSE($A$1,ED!Q133,'H10'!Q133,AirDose!Q133)</f>
        <v>1454000</v>
      </c>
      <c r="R133" s="18">
        <f>CHOOSE($A$1,ED!R133,'H10'!R133,AirDose!R133)</f>
        <v>1604000</v>
      </c>
      <c r="S133" s="18">
        <f>CHOOSE($A$1,ED!S133,'H10'!S133,AirDose!S133)</f>
        <v>1730000</v>
      </c>
      <c r="T133" s="18">
        <f>CHOOSE($A$1,ED!T133,'H10'!T133,AirDose!T133)</f>
        <v>1872000</v>
      </c>
      <c r="U133" s="18">
        <f>CHOOSE($A$1,ED!U133,'H10'!U133,AirDose!U133)</f>
        <v>2060000</v>
      </c>
      <c r="V133" s="18">
        <f>CHOOSE($A$1,ED!V133,'H10'!V133,AirDose!V133)</f>
        <v>2280000</v>
      </c>
      <c r="W133" s="18">
        <f>CHOOSE($A$1,ED!W133,'H10'!W133,AirDose!W133)</f>
        <v>2400000</v>
      </c>
      <c r="X133" s="18">
        <f>CHOOSE($A$1,ED!X133,'H10'!X133,AirDose!X133)</f>
        <v>2580000</v>
      </c>
      <c r="Y133" s="18">
        <f>CHOOSE($A$1,ED!Y133,'H10'!Y133,AirDose!Y133)</f>
        <v>2780000</v>
      </c>
      <c r="Z133" s="18">
        <f>CHOOSE($A$1,ED!Z133,'H10'!Z133,AirDose!Z133)</f>
        <v>3020000</v>
      </c>
      <c r="AA133" s="18">
        <f>CHOOSE($A$1,ED!AA133,'H10'!AA133,AirDose!AA133)</f>
        <v>3260000</v>
      </c>
      <c r="AB133" s="18">
        <f>CHOOSE($A$1,ED!AB133,'H10'!AB133,AirDose!AB133)</f>
        <v>3420000</v>
      </c>
      <c r="AC133" s="18">
        <f>CHOOSE($A$1,ED!AC133,'H10'!AC133,AirDose!AC133)</f>
        <v>3620000</v>
      </c>
      <c r="AD133" s="18">
        <f>CHOOSE($A$1,ED!AD133,'H10'!AD133,AirDose!AD133)</f>
        <v>3800000</v>
      </c>
      <c r="AE133" s="18">
        <f>CHOOSE($A$1,ED!AE133,'H10'!AE133,AirDose!AE133)</f>
        <v>3980000</v>
      </c>
      <c r="AF133" s="18">
        <f>CHOOSE($A$1,ED!AF133,'H10'!AF133,AirDose!AF133)</f>
        <v>4160000</v>
      </c>
      <c r="AG133" s="18">
        <f>CHOOSE($A$1,ED!AG133,'H10'!AG133,AirDose!AG133)</f>
        <v>352</v>
      </c>
      <c r="AH133" s="18">
        <f>CHOOSE($A$1,ED!AH133,'H10'!AH133,AirDose!AH133)</f>
        <v>352</v>
      </c>
      <c r="AI133" s="18">
        <f>CHOOSE($A$1,ED!AI133,'H10'!AI133,AirDose!AI133)</f>
        <v>699</v>
      </c>
      <c r="AJ133" s="18">
        <f>CHOOSE($A$1,ED!AJ133,'H10'!AJ133,AirDose!AJ133)</f>
        <v>699</v>
      </c>
      <c r="AK133" s="18">
        <f>CHOOSE($A$1,ED!AK133,'H10'!AK133,AirDose!AK133)</f>
        <v>276</v>
      </c>
    </row>
    <row r="134" spans="1:37" x14ac:dyDescent="0.15">
      <c r="A134" s="18"/>
      <c r="B134" s="18">
        <v>142190</v>
      </c>
      <c r="C134" s="18">
        <v>32597</v>
      </c>
      <c r="D134" s="18">
        <f>CHOOSE($A$1,ED!D134,'H10'!D134,AirDose!D134)</f>
        <v>1320</v>
      </c>
      <c r="E134" s="18">
        <f>CHOOSE($A$1,ED!E134,'H10'!E134,AirDose!E134)</f>
        <v>1780</v>
      </c>
      <c r="F134" s="18">
        <f>CHOOSE($A$1,ED!F134,'H10'!F134,AirDose!F134)</f>
        <v>124000</v>
      </c>
      <c r="G134" s="18">
        <f>CHOOSE($A$1,ED!G134,'H10'!G134,AirDose!G134)</f>
        <v>308000</v>
      </c>
      <c r="H134" s="18">
        <f>CHOOSE($A$1,ED!H134,'H10'!H134,AirDose!H134)</f>
        <v>348000</v>
      </c>
      <c r="I134" s="18">
        <f>CHOOSE($A$1,ED!I134,'H10'!I134,AirDose!I134)</f>
        <v>448000</v>
      </c>
      <c r="J134" s="18">
        <f>CHOOSE($A$1,ED!J134,'H10'!J134,AirDose!J134)</f>
        <v>534000</v>
      </c>
      <c r="K134" s="18">
        <f>CHOOSE($A$1,ED!K134,'H10'!K134,AirDose!K134)</f>
        <v>640000</v>
      </c>
      <c r="L134" s="18">
        <f>CHOOSE($A$1,ED!L134,'H10'!L134,AirDose!L134)</f>
        <v>746000</v>
      </c>
      <c r="M134" s="18">
        <f>CHOOSE($A$1,ED!M134,'H10'!M134,AirDose!M134)</f>
        <v>894000</v>
      </c>
      <c r="N134" s="18">
        <f>CHOOSE($A$1,ED!N134,'H10'!N134,AirDose!N134)</f>
        <v>994000</v>
      </c>
      <c r="O134" s="18">
        <f>CHOOSE($A$1,ED!O134,'H10'!O134,AirDose!O134)</f>
        <v>1152000</v>
      </c>
      <c r="P134" s="18">
        <f>CHOOSE($A$1,ED!P134,'H10'!P134,AirDose!P134)</f>
        <v>1278000</v>
      </c>
      <c r="Q134" s="18">
        <f>CHOOSE($A$1,ED!Q134,'H10'!Q134,AirDose!Q134)</f>
        <v>1454000</v>
      </c>
      <c r="R134" s="18">
        <f>CHOOSE($A$1,ED!R134,'H10'!R134,AirDose!R134)</f>
        <v>1604000</v>
      </c>
      <c r="S134" s="18">
        <f>CHOOSE($A$1,ED!S134,'H10'!S134,AirDose!S134)</f>
        <v>1730000</v>
      </c>
      <c r="T134" s="18">
        <f>CHOOSE($A$1,ED!T134,'H10'!T134,AirDose!T134)</f>
        <v>1872000</v>
      </c>
      <c r="U134" s="18">
        <f>CHOOSE($A$1,ED!U134,'H10'!U134,AirDose!U134)</f>
        <v>2060000</v>
      </c>
      <c r="V134" s="18">
        <f>CHOOSE($A$1,ED!V134,'H10'!V134,AirDose!V134)</f>
        <v>2280000</v>
      </c>
      <c r="W134" s="18">
        <f>CHOOSE($A$1,ED!W134,'H10'!W134,AirDose!W134)</f>
        <v>2400000</v>
      </c>
      <c r="X134" s="18">
        <f>CHOOSE($A$1,ED!X134,'H10'!X134,AirDose!X134)</f>
        <v>2580000</v>
      </c>
      <c r="Y134" s="18">
        <f>CHOOSE($A$1,ED!Y134,'H10'!Y134,AirDose!Y134)</f>
        <v>2780000</v>
      </c>
      <c r="Z134" s="18">
        <f>CHOOSE($A$1,ED!Z134,'H10'!Z134,AirDose!Z134)</f>
        <v>3020000</v>
      </c>
      <c r="AA134" s="18">
        <f>CHOOSE($A$1,ED!AA134,'H10'!AA134,AirDose!AA134)</f>
        <v>3260000</v>
      </c>
      <c r="AB134" s="18">
        <f>CHOOSE($A$1,ED!AB134,'H10'!AB134,AirDose!AB134)</f>
        <v>3420000</v>
      </c>
      <c r="AC134" s="18">
        <f>CHOOSE($A$1,ED!AC134,'H10'!AC134,AirDose!AC134)</f>
        <v>3620000</v>
      </c>
      <c r="AD134" s="18">
        <f>CHOOSE($A$1,ED!AD134,'H10'!AD134,AirDose!AD134)</f>
        <v>3800000</v>
      </c>
      <c r="AE134" s="18">
        <f>CHOOSE($A$1,ED!AE134,'H10'!AE134,AirDose!AE134)</f>
        <v>3980000</v>
      </c>
      <c r="AF134" s="18">
        <f>CHOOSE($A$1,ED!AF134,'H10'!AF134,AirDose!AF134)</f>
        <v>4160000</v>
      </c>
      <c r="AG134" s="18">
        <f>CHOOSE($A$1,ED!AG134,'H10'!AG134,AirDose!AG134)</f>
        <v>352</v>
      </c>
      <c r="AH134" s="18">
        <f>CHOOSE($A$1,ED!AH134,'H10'!AH134,AirDose!AH134)</f>
        <v>352</v>
      </c>
      <c r="AI134" s="18">
        <f>CHOOSE($A$1,ED!AI134,'H10'!AI134,AirDose!AI134)</f>
        <v>699</v>
      </c>
      <c r="AJ134" s="18">
        <f>CHOOSE($A$1,ED!AJ134,'H10'!AJ134,AirDose!AJ134)</f>
        <v>699</v>
      </c>
      <c r="AK134" s="18">
        <f>CHOOSE($A$1,ED!AK134,'H10'!AK134,AirDose!AK134)</f>
        <v>276</v>
      </c>
    </row>
    <row r="135" spans="1:37" x14ac:dyDescent="0.15">
      <c r="A135" s="18"/>
      <c r="B135" s="18">
        <v>179010</v>
      </c>
      <c r="C135" s="18">
        <v>41037</v>
      </c>
      <c r="D135" s="18">
        <f>CHOOSE($A$1,ED!D135,'H10'!D135,AirDose!D135)</f>
        <v>1320</v>
      </c>
      <c r="E135" s="18">
        <f>CHOOSE($A$1,ED!E135,'H10'!E135,AirDose!E135)</f>
        <v>1780</v>
      </c>
      <c r="F135" s="18">
        <f>CHOOSE($A$1,ED!F135,'H10'!F135,AirDose!F135)</f>
        <v>124000</v>
      </c>
      <c r="G135" s="18">
        <f>CHOOSE($A$1,ED!G135,'H10'!G135,AirDose!G135)</f>
        <v>308000</v>
      </c>
      <c r="H135" s="18">
        <f>CHOOSE($A$1,ED!H135,'H10'!H135,AirDose!H135)</f>
        <v>348000</v>
      </c>
      <c r="I135" s="18">
        <f>CHOOSE($A$1,ED!I135,'H10'!I135,AirDose!I135)</f>
        <v>448000</v>
      </c>
      <c r="J135" s="18">
        <f>CHOOSE($A$1,ED!J135,'H10'!J135,AirDose!J135)</f>
        <v>534000</v>
      </c>
      <c r="K135" s="18">
        <f>CHOOSE($A$1,ED!K135,'H10'!K135,AirDose!K135)</f>
        <v>640000</v>
      </c>
      <c r="L135" s="18">
        <f>CHOOSE($A$1,ED!L135,'H10'!L135,AirDose!L135)</f>
        <v>746000</v>
      </c>
      <c r="M135" s="18">
        <f>CHOOSE($A$1,ED!M135,'H10'!M135,AirDose!M135)</f>
        <v>894000</v>
      </c>
      <c r="N135" s="18">
        <f>CHOOSE($A$1,ED!N135,'H10'!N135,AirDose!N135)</f>
        <v>994000</v>
      </c>
      <c r="O135" s="18">
        <f>CHOOSE($A$1,ED!O135,'H10'!O135,AirDose!O135)</f>
        <v>1152000</v>
      </c>
      <c r="P135" s="18">
        <f>CHOOSE($A$1,ED!P135,'H10'!P135,AirDose!P135)</f>
        <v>1278000</v>
      </c>
      <c r="Q135" s="18">
        <f>CHOOSE($A$1,ED!Q135,'H10'!Q135,AirDose!Q135)</f>
        <v>1454000</v>
      </c>
      <c r="R135" s="18">
        <f>CHOOSE($A$1,ED!R135,'H10'!R135,AirDose!R135)</f>
        <v>1604000</v>
      </c>
      <c r="S135" s="18">
        <f>CHOOSE($A$1,ED!S135,'H10'!S135,AirDose!S135)</f>
        <v>1730000</v>
      </c>
      <c r="T135" s="18">
        <f>CHOOSE($A$1,ED!T135,'H10'!T135,AirDose!T135)</f>
        <v>1872000</v>
      </c>
      <c r="U135" s="18">
        <f>CHOOSE($A$1,ED!U135,'H10'!U135,AirDose!U135)</f>
        <v>2060000</v>
      </c>
      <c r="V135" s="18">
        <f>CHOOSE($A$1,ED!V135,'H10'!V135,AirDose!V135)</f>
        <v>2280000</v>
      </c>
      <c r="W135" s="18">
        <f>CHOOSE($A$1,ED!W135,'H10'!W135,AirDose!W135)</f>
        <v>2400000</v>
      </c>
      <c r="X135" s="18">
        <f>CHOOSE($A$1,ED!X135,'H10'!X135,AirDose!X135)</f>
        <v>2580000</v>
      </c>
      <c r="Y135" s="18">
        <f>CHOOSE($A$1,ED!Y135,'H10'!Y135,AirDose!Y135)</f>
        <v>2780000</v>
      </c>
      <c r="Z135" s="18">
        <f>CHOOSE($A$1,ED!Z135,'H10'!Z135,AirDose!Z135)</f>
        <v>3020000</v>
      </c>
      <c r="AA135" s="18">
        <f>CHOOSE($A$1,ED!AA135,'H10'!AA135,AirDose!AA135)</f>
        <v>3260000</v>
      </c>
      <c r="AB135" s="18">
        <f>CHOOSE($A$1,ED!AB135,'H10'!AB135,AirDose!AB135)</f>
        <v>3420000</v>
      </c>
      <c r="AC135" s="18">
        <f>CHOOSE($A$1,ED!AC135,'H10'!AC135,AirDose!AC135)</f>
        <v>3620000</v>
      </c>
      <c r="AD135" s="18">
        <f>CHOOSE($A$1,ED!AD135,'H10'!AD135,AirDose!AD135)</f>
        <v>3800000</v>
      </c>
      <c r="AE135" s="18">
        <f>CHOOSE($A$1,ED!AE135,'H10'!AE135,AirDose!AE135)</f>
        <v>3980000</v>
      </c>
      <c r="AF135" s="18">
        <f>CHOOSE($A$1,ED!AF135,'H10'!AF135,AirDose!AF135)</f>
        <v>4160000</v>
      </c>
      <c r="AG135" s="18">
        <f>CHOOSE($A$1,ED!AG135,'H10'!AG135,AirDose!AG135)</f>
        <v>352</v>
      </c>
      <c r="AH135" s="18">
        <f>CHOOSE($A$1,ED!AH135,'H10'!AH135,AirDose!AH135)</f>
        <v>352</v>
      </c>
      <c r="AI135" s="18">
        <f>CHOOSE($A$1,ED!AI135,'H10'!AI135,AirDose!AI135)</f>
        <v>699</v>
      </c>
      <c r="AJ135" s="18">
        <f>CHOOSE($A$1,ED!AJ135,'H10'!AJ135,AirDose!AJ135)</f>
        <v>699</v>
      </c>
      <c r="AK135" s="18">
        <f>CHOOSE($A$1,ED!AK135,'H10'!AK135,AirDose!AK135)</f>
        <v>276</v>
      </c>
    </row>
    <row r="136" spans="1:37" x14ac:dyDescent="0.15">
      <c r="A136" s="18"/>
      <c r="B136" s="18">
        <v>225360</v>
      </c>
      <c r="C136" s="18">
        <v>51663</v>
      </c>
      <c r="D136" s="18">
        <f>CHOOSE($A$1,ED!D136,'H10'!D136,AirDose!D136)</f>
        <v>1320</v>
      </c>
      <c r="E136" s="18">
        <f>CHOOSE($A$1,ED!E136,'H10'!E136,AirDose!E136)</f>
        <v>1780</v>
      </c>
      <c r="F136" s="18">
        <f>CHOOSE($A$1,ED!F136,'H10'!F136,AirDose!F136)</f>
        <v>124000</v>
      </c>
      <c r="G136" s="18">
        <f>CHOOSE($A$1,ED!G136,'H10'!G136,AirDose!G136)</f>
        <v>308000</v>
      </c>
      <c r="H136" s="18">
        <f>CHOOSE($A$1,ED!H136,'H10'!H136,AirDose!H136)</f>
        <v>348000</v>
      </c>
      <c r="I136" s="18">
        <f>CHOOSE($A$1,ED!I136,'H10'!I136,AirDose!I136)</f>
        <v>448000</v>
      </c>
      <c r="J136" s="18">
        <f>CHOOSE($A$1,ED!J136,'H10'!J136,AirDose!J136)</f>
        <v>534000</v>
      </c>
      <c r="K136" s="18">
        <f>CHOOSE($A$1,ED!K136,'H10'!K136,AirDose!K136)</f>
        <v>640000</v>
      </c>
      <c r="L136" s="18">
        <f>CHOOSE($A$1,ED!L136,'H10'!L136,AirDose!L136)</f>
        <v>746000</v>
      </c>
      <c r="M136" s="18">
        <f>CHOOSE($A$1,ED!M136,'H10'!M136,AirDose!M136)</f>
        <v>894000</v>
      </c>
      <c r="N136" s="18">
        <f>CHOOSE($A$1,ED!N136,'H10'!N136,AirDose!N136)</f>
        <v>994000</v>
      </c>
      <c r="O136" s="18">
        <f>CHOOSE($A$1,ED!O136,'H10'!O136,AirDose!O136)</f>
        <v>1152000</v>
      </c>
      <c r="P136" s="18">
        <f>CHOOSE($A$1,ED!P136,'H10'!P136,AirDose!P136)</f>
        <v>1278000</v>
      </c>
      <c r="Q136" s="18">
        <f>CHOOSE($A$1,ED!Q136,'H10'!Q136,AirDose!Q136)</f>
        <v>1454000</v>
      </c>
      <c r="R136" s="18">
        <f>CHOOSE($A$1,ED!R136,'H10'!R136,AirDose!R136)</f>
        <v>1604000</v>
      </c>
      <c r="S136" s="18">
        <f>CHOOSE($A$1,ED!S136,'H10'!S136,AirDose!S136)</f>
        <v>1730000</v>
      </c>
      <c r="T136" s="18">
        <f>CHOOSE($A$1,ED!T136,'H10'!T136,AirDose!T136)</f>
        <v>1872000</v>
      </c>
      <c r="U136" s="18">
        <f>CHOOSE($A$1,ED!U136,'H10'!U136,AirDose!U136)</f>
        <v>2060000</v>
      </c>
      <c r="V136" s="18">
        <f>CHOOSE($A$1,ED!V136,'H10'!V136,AirDose!V136)</f>
        <v>2280000</v>
      </c>
      <c r="W136" s="18">
        <f>CHOOSE($A$1,ED!W136,'H10'!W136,AirDose!W136)</f>
        <v>2400000</v>
      </c>
      <c r="X136" s="18">
        <f>CHOOSE($A$1,ED!X136,'H10'!X136,AirDose!X136)</f>
        <v>2580000</v>
      </c>
      <c r="Y136" s="18">
        <f>CHOOSE($A$1,ED!Y136,'H10'!Y136,AirDose!Y136)</f>
        <v>2780000</v>
      </c>
      <c r="Z136" s="18">
        <f>CHOOSE($A$1,ED!Z136,'H10'!Z136,AirDose!Z136)</f>
        <v>3020000</v>
      </c>
      <c r="AA136" s="18">
        <f>CHOOSE($A$1,ED!AA136,'H10'!AA136,AirDose!AA136)</f>
        <v>3260000</v>
      </c>
      <c r="AB136" s="18">
        <f>CHOOSE($A$1,ED!AB136,'H10'!AB136,AirDose!AB136)</f>
        <v>3420000</v>
      </c>
      <c r="AC136" s="18">
        <f>CHOOSE($A$1,ED!AC136,'H10'!AC136,AirDose!AC136)</f>
        <v>3620000</v>
      </c>
      <c r="AD136" s="18">
        <f>CHOOSE($A$1,ED!AD136,'H10'!AD136,AirDose!AD136)</f>
        <v>3800000</v>
      </c>
      <c r="AE136" s="18">
        <f>CHOOSE($A$1,ED!AE136,'H10'!AE136,AirDose!AE136)</f>
        <v>3980000</v>
      </c>
      <c r="AF136" s="18">
        <f>CHOOSE($A$1,ED!AF136,'H10'!AF136,AirDose!AF136)</f>
        <v>4160000</v>
      </c>
      <c r="AG136" s="18">
        <f>CHOOSE($A$1,ED!AG136,'H10'!AG136,AirDose!AG136)</f>
        <v>352</v>
      </c>
      <c r="AH136" s="18">
        <f>CHOOSE($A$1,ED!AH136,'H10'!AH136,AirDose!AH136)</f>
        <v>352</v>
      </c>
      <c r="AI136" s="18">
        <f>CHOOSE($A$1,ED!AI136,'H10'!AI136,AirDose!AI136)</f>
        <v>699</v>
      </c>
      <c r="AJ136" s="18">
        <f>CHOOSE($A$1,ED!AJ136,'H10'!AJ136,AirDose!AJ136)</f>
        <v>699</v>
      </c>
      <c r="AK136" s="18">
        <f>CHOOSE($A$1,ED!AK136,'H10'!AK136,AirDose!AK136)</f>
        <v>276</v>
      </c>
    </row>
    <row r="137" spans="1:37" x14ac:dyDescent="0.15">
      <c r="A137" s="18"/>
      <c r="B137" s="18">
        <v>283710</v>
      </c>
      <c r="C137" s="18">
        <v>65039</v>
      </c>
      <c r="D137" s="18">
        <f>CHOOSE($A$1,ED!D137,'H10'!D137,AirDose!D137)</f>
        <v>1320</v>
      </c>
      <c r="E137" s="18">
        <f>CHOOSE($A$1,ED!E137,'H10'!E137,AirDose!E137)</f>
        <v>1780</v>
      </c>
      <c r="F137" s="18">
        <f>CHOOSE($A$1,ED!F137,'H10'!F137,AirDose!F137)</f>
        <v>124000</v>
      </c>
      <c r="G137" s="18">
        <f>CHOOSE($A$1,ED!G137,'H10'!G137,AirDose!G137)</f>
        <v>308000</v>
      </c>
      <c r="H137" s="18">
        <f>CHOOSE($A$1,ED!H137,'H10'!H137,AirDose!H137)</f>
        <v>348000</v>
      </c>
      <c r="I137" s="18">
        <f>CHOOSE($A$1,ED!I137,'H10'!I137,AirDose!I137)</f>
        <v>448000</v>
      </c>
      <c r="J137" s="18">
        <f>CHOOSE($A$1,ED!J137,'H10'!J137,AirDose!J137)</f>
        <v>534000</v>
      </c>
      <c r="K137" s="18">
        <f>CHOOSE($A$1,ED!K137,'H10'!K137,AirDose!K137)</f>
        <v>640000</v>
      </c>
      <c r="L137" s="18">
        <f>CHOOSE($A$1,ED!L137,'H10'!L137,AirDose!L137)</f>
        <v>746000</v>
      </c>
      <c r="M137" s="18">
        <f>CHOOSE($A$1,ED!M137,'H10'!M137,AirDose!M137)</f>
        <v>894000</v>
      </c>
      <c r="N137" s="18">
        <f>CHOOSE($A$1,ED!N137,'H10'!N137,AirDose!N137)</f>
        <v>994000</v>
      </c>
      <c r="O137" s="18">
        <f>CHOOSE($A$1,ED!O137,'H10'!O137,AirDose!O137)</f>
        <v>1152000</v>
      </c>
      <c r="P137" s="18">
        <f>CHOOSE($A$1,ED!P137,'H10'!P137,AirDose!P137)</f>
        <v>1278000</v>
      </c>
      <c r="Q137" s="18">
        <f>CHOOSE($A$1,ED!Q137,'H10'!Q137,AirDose!Q137)</f>
        <v>1454000</v>
      </c>
      <c r="R137" s="18">
        <f>CHOOSE($A$1,ED!R137,'H10'!R137,AirDose!R137)</f>
        <v>1604000</v>
      </c>
      <c r="S137" s="18">
        <f>CHOOSE($A$1,ED!S137,'H10'!S137,AirDose!S137)</f>
        <v>1730000</v>
      </c>
      <c r="T137" s="18">
        <f>CHOOSE($A$1,ED!T137,'H10'!T137,AirDose!T137)</f>
        <v>1872000</v>
      </c>
      <c r="U137" s="18">
        <f>CHOOSE($A$1,ED!U137,'H10'!U137,AirDose!U137)</f>
        <v>2060000</v>
      </c>
      <c r="V137" s="18">
        <f>CHOOSE($A$1,ED!V137,'H10'!V137,AirDose!V137)</f>
        <v>2280000</v>
      </c>
      <c r="W137" s="18">
        <f>CHOOSE($A$1,ED!W137,'H10'!W137,AirDose!W137)</f>
        <v>2400000</v>
      </c>
      <c r="X137" s="18">
        <f>CHOOSE($A$1,ED!X137,'H10'!X137,AirDose!X137)</f>
        <v>2580000</v>
      </c>
      <c r="Y137" s="18">
        <f>CHOOSE($A$1,ED!Y137,'H10'!Y137,AirDose!Y137)</f>
        <v>2780000</v>
      </c>
      <c r="Z137" s="18">
        <f>CHOOSE($A$1,ED!Z137,'H10'!Z137,AirDose!Z137)</f>
        <v>3020000</v>
      </c>
      <c r="AA137" s="18">
        <f>CHOOSE($A$1,ED!AA137,'H10'!AA137,AirDose!AA137)</f>
        <v>3260000</v>
      </c>
      <c r="AB137" s="18">
        <f>CHOOSE($A$1,ED!AB137,'H10'!AB137,AirDose!AB137)</f>
        <v>3420000</v>
      </c>
      <c r="AC137" s="18">
        <f>CHOOSE($A$1,ED!AC137,'H10'!AC137,AirDose!AC137)</f>
        <v>3620000</v>
      </c>
      <c r="AD137" s="18">
        <f>CHOOSE($A$1,ED!AD137,'H10'!AD137,AirDose!AD137)</f>
        <v>3800000</v>
      </c>
      <c r="AE137" s="18">
        <f>CHOOSE($A$1,ED!AE137,'H10'!AE137,AirDose!AE137)</f>
        <v>3980000</v>
      </c>
      <c r="AF137" s="18">
        <f>CHOOSE($A$1,ED!AF137,'H10'!AF137,AirDose!AF137)</f>
        <v>4160000</v>
      </c>
      <c r="AG137" s="18">
        <f>CHOOSE($A$1,ED!AG137,'H10'!AG137,AirDose!AG137)</f>
        <v>352</v>
      </c>
      <c r="AH137" s="18">
        <f>CHOOSE($A$1,ED!AH137,'H10'!AH137,AirDose!AH137)</f>
        <v>352</v>
      </c>
      <c r="AI137" s="18">
        <f>CHOOSE($A$1,ED!AI137,'H10'!AI137,AirDose!AI137)</f>
        <v>699</v>
      </c>
      <c r="AJ137" s="18">
        <f>CHOOSE($A$1,ED!AJ137,'H10'!AJ137,AirDose!AJ137)</f>
        <v>699</v>
      </c>
      <c r="AK137" s="18">
        <f>CHOOSE($A$1,ED!AK137,'H10'!AK137,AirDose!AK137)</f>
        <v>276</v>
      </c>
    </row>
    <row r="138" spans="1:37" x14ac:dyDescent="0.15">
      <c r="A138" s="18"/>
      <c r="B138" s="18">
        <v>357170</v>
      </c>
      <c r="C138" s="18">
        <v>81880</v>
      </c>
      <c r="D138" s="18">
        <f>CHOOSE($A$1,ED!D138,'H10'!D138,AirDose!D138)</f>
        <v>1320</v>
      </c>
      <c r="E138" s="18">
        <f>CHOOSE($A$1,ED!E138,'H10'!E138,AirDose!E138)</f>
        <v>1780</v>
      </c>
      <c r="F138" s="18">
        <f>CHOOSE($A$1,ED!F138,'H10'!F138,AirDose!F138)</f>
        <v>124000</v>
      </c>
      <c r="G138" s="18">
        <f>CHOOSE($A$1,ED!G138,'H10'!G138,AirDose!G138)</f>
        <v>308000</v>
      </c>
      <c r="H138" s="18">
        <f>CHOOSE($A$1,ED!H138,'H10'!H138,AirDose!H138)</f>
        <v>348000</v>
      </c>
      <c r="I138" s="18">
        <f>CHOOSE($A$1,ED!I138,'H10'!I138,AirDose!I138)</f>
        <v>448000</v>
      </c>
      <c r="J138" s="18">
        <f>CHOOSE($A$1,ED!J138,'H10'!J138,AirDose!J138)</f>
        <v>534000</v>
      </c>
      <c r="K138" s="18">
        <f>CHOOSE($A$1,ED!K138,'H10'!K138,AirDose!K138)</f>
        <v>640000</v>
      </c>
      <c r="L138" s="18">
        <f>CHOOSE($A$1,ED!L138,'H10'!L138,AirDose!L138)</f>
        <v>746000</v>
      </c>
      <c r="M138" s="18">
        <f>CHOOSE($A$1,ED!M138,'H10'!M138,AirDose!M138)</f>
        <v>894000</v>
      </c>
      <c r="N138" s="18">
        <f>CHOOSE($A$1,ED!N138,'H10'!N138,AirDose!N138)</f>
        <v>994000</v>
      </c>
      <c r="O138" s="18">
        <f>CHOOSE($A$1,ED!O138,'H10'!O138,AirDose!O138)</f>
        <v>1152000</v>
      </c>
      <c r="P138" s="18">
        <f>CHOOSE($A$1,ED!P138,'H10'!P138,AirDose!P138)</f>
        <v>1278000</v>
      </c>
      <c r="Q138" s="18">
        <f>CHOOSE($A$1,ED!Q138,'H10'!Q138,AirDose!Q138)</f>
        <v>1454000</v>
      </c>
      <c r="R138" s="18">
        <f>CHOOSE($A$1,ED!R138,'H10'!R138,AirDose!R138)</f>
        <v>1604000</v>
      </c>
      <c r="S138" s="18">
        <f>CHOOSE($A$1,ED!S138,'H10'!S138,AirDose!S138)</f>
        <v>1730000</v>
      </c>
      <c r="T138" s="18">
        <f>CHOOSE($A$1,ED!T138,'H10'!T138,AirDose!T138)</f>
        <v>1872000</v>
      </c>
      <c r="U138" s="18">
        <f>CHOOSE($A$1,ED!U138,'H10'!U138,AirDose!U138)</f>
        <v>2060000</v>
      </c>
      <c r="V138" s="18">
        <f>CHOOSE($A$1,ED!V138,'H10'!V138,AirDose!V138)</f>
        <v>2280000</v>
      </c>
      <c r="W138" s="18">
        <f>CHOOSE($A$1,ED!W138,'H10'!W138,AirDose!W138)</f>
        <v>2400000</v>
      </c>
      <c r="X138" s="18">
        <f>CHOOSE($A$1,ED!X138,'H10'!X138,AirDose!X138)</f>
        <v>2580000</v>
      </c>
      <c r="Y138" s="18">
        <f>CHOOSE($A$1,ED!Y138,'H10'!Y138,AirDose!Y138)</f>
        <v>2780000</v>
      </c>
      <c r="Z138" s="18">
        <f>CHOOSE($A$1,ED!Z138,'H10'!Z138,AirDose!Z138)</f>
        <v>3020000</v>
      </c>
      <c r="AA138" s="18">
        <f>CHOOSE($A$1,ED!AA138,'H10'!AA138,AirDose!AA138)</f>
        <v>3260000</v>
      </c>
      <c r="AB138" s="18">
        <f>CHOOSE($A$1,ED!AB138,'H10'!AB138,AirDose!AB138)</f>
        <v>3420000</v>
      </c>
      <c r="AC138" s="18">
        <f>CHOOSE($A$1,ED!AC138,'H10'!AC138,AirDose!AC138)</f>
        <v>3620000</v>
      </c>
      <c r="AD138" s="18">
        <f>CHOOSE($A$1,ED!AD138,'H10'!AD138,AirDose!AD138)</f>
        <v>3800000</v>
      </c>
      <c r="AE138" s="18">
        <f>CHOOSE($A$1,ED!AE138,'H10'!AE138,AirDose!AE138)</f>
        <v>3980000</v>
      </c>
      <c r="AF138" s="18">
        <f>CHOOSE($A$1,ED!AF138,'H10'!AF138,AirDose!AF138)</f>
        <v>4160000</v>
      </c>
      <c r="AG138" s="18">
        <f>CHOOSE($A$1,ED!AG138,'H10'!AG138,AirDose!AG138)</f>
        <v>352</v>
      </c>
      <c r="AH138" s="18">
        <f>CHOOSE($A$1,ED!AH138,'H10'!AH138,AirDose!AH138)</f>
        <v>352</v>
      </c>
      <c r="AI138" s="18">
        <f>CHOOSE($A$1,ED!AI138,'H10'!AI138,AirDose!AI138)</f>
        <v>699</v>
      </c>
      <c r="AJ138" s="18">
        <f>CHOOSE($A$1,ED!AJ138,'H10'!AJ138,AirDose!AJ138)</f>
        <v>699</v>
      </c>
      <c r="AK138" s="18">
        <f>CHOOSE($A$1,ED!AK138,'H10'!AK138,AirDose!AK138)</f>
        <v>276</v>
      </c>
    </row>
    <row r="139" spans="1:37" x14ac:dyDescent="0.15">
      <c r="A139" s="18"/>
      <c r="B139" s="18">
        <v>449650</v>
      </c>
      <c r="C139" s="18">
        <v>103080</v>
      </c>
      <c r="D139" s="18">
        <f>CHOOSE($A$1,ED!D139,'H10'!D139,AirDose!D139)</f>
        <v>1320</v>
      </c>
      <c r="E139" s="18">
        <f>CHOOSE($A$1,ED!E139,'H10'!E139,AirDose!E139)</f>
        <v>1780</v>
      </c>
      <c r="F139" s="18">
        <f>CHOOSE($A$1,ED!F139,'H10'!F139,AirDose!F139)</f>
        <v>124000</v>
      </c>
      <c r="G139" s="18">
        <f>CHOOSE($A$1,ED!G139,'H10'!G139,AirDose!G139)</f>
        <v>308000</v>
      </c>
      <c r="H139" s="18">
        <f>CHOOSE($A$1,ED!H139,'H10'!H139,AirDose!H139)</f>
        <v>348000</v>
      </c>
      <c r="I139" s="18">
        <f>CHOOSE($A$1,ED!I139,'H10'!I139,AirDose!I139)</f>
        <v>448000</v>
      </c>
      <c r="J139" s="18">
        <f>CHOOSE($A$1,ED!J139,'H10'!J139,AirDose!J139)</f>
        <v>534000</v>
      </c>
      <c r="K139" s="18">
        <f>CHOOSE($A$1,ED!K139,'H10'!K139,AirDose!K139)</f>
        <v>640000</v>
      </c>
      <c r="L139" s="18">
        <f>CHOOSE($A$1,ED!L139,'H10'!L139,AirDose!L139)</f>
        <v>746000</v>
      </c>
      <c r="M139" s="18">
        <f>CHOOSE($A$1,ED!M139,'H10'!M139,AirDose!M139)</f>
        <v>894000</v>
      </c>
      <c r="N139" s="18">
        <f>CHOOSE($A$1,ED!N139,'H10'!N139,AirDose!N139)</f>
        <v>994000</v>
      </c>
      <c r="O139" s="18">
        <f>CHOOSE($A$1,ED!O139,'H10'!O139,AirDose!O139)</f>
        <v>1152000</v>
      </c>
      <c r="P139" s="18">
        <f>CHOOSE($A$1,ED!P139,'H10'!P139,AirDose!P139)</f>
        <v>1278000</v>
      </c>
      <c r="Q139" s="18">
        <f>CHOOSE($A$1,ED!Q139,'H10'!Q139,AirDose!Q139)</f>
        <v>1454000</v>
      </c>
      <c r="R139" s="18">
        <f>CHOOSE($A$1,ED!R139,'H10'!R139,AirDose!R139)</f>
        <v>1604000</v>
      </c>
      <c r="S139" s="18">
        <f>CHOOSE($A$1,ED!S139,'H10'!S139,AirDose!S139)</f>
        <v>1730000</v>
      </c>
      <c r="T139" s="18">
        <f>CHOOSE($A$1,ED!T139,'H10'!T139,AirDose!T139)</f>
        <v>1872000</v>
      </c>
      <c r="U139" s="18">
        <f>CHOOSE($A$1,ED!U139,'H10'!U139,AirDose!U139)</f>
        <v>2060000</v>
      </c>
      <c r="V139" s="18">
        <f>CHOOSE($A$1,ED!V139,'H10'!V139,AirDose!V139)</f>
        <v>2280000</v>
      </c>
      <c r="W139" s="18">
        <f>CHOOSE($A$1,ED!W139,'H10'!W139,AirDose!W139)</f>
        <v>2400000</v>
      </c>
      <c r="X139" s="18">
        <f>CHOOSE($A$1,ED!X139,'H10'!X139,AirDose!X139)</f>
        <v>2580000</v>
      </c>
      <c r="Y139" s="18">
        <f>CHOOSE($A$1,ED!Y139,'H10'!Y139,AirDose!Y139)</f>
        <v>2780000</v>
      </c>
      <c r="Z139" s="18">
        <f>CHOOSE($A$1,ED!Z139,'H10'!Z139,AirDose!Z139)</f>
        <v>3020000</v>
      </c>
      <c r="AA139" s="18">
        <f>CHOOSE($A$1,ED!AA139,'H10'!AA139,AirDose!AA139)</f>
        <v>3260000</v>
      </c>
      <c r="AB139" s="18">
        <f>CHOOSE($A$1,ED!AB139,'H10'!AB139,AirDose!AB139)</f>
        <v>3420000</v>
      </c>
      <c r="AC139" s="18">
        <f>CHOOSE($A$1,ED!AC139,'H10'!AC139,AirDose!AC139)</f>
        <v>3620000</v>
      </c>
      <c r="AD139" s="18">
        <f>CHOOSE($A$1,ED!AD139,'H10'!AD139,AirDose!AD139)</f>
        <v>3800000</v>
      </c>
      <c r="AE139" s="18">
        <f>CHOOSE($A$1,ED!AE139,'H10'!AE139,AirDose!AE139)</f>
        <v>3980000</v>
      </c>
      <c r="AF139" s="18">
        <f>CHOOSE($A$1,ED!AF139,'H10'!AF139,AirDose!AF139)</f>
        <v>4160000</v>
      </c>
      <c r="AG139" s="18">
        <f>CHOOSE($A$1,ED!AG139,'H10'!AG139,AirDose!AG139)</f>
        <v>352</v>
      </c>
      <c r="AH139" s="18">
        <f>CHOOSE($A$1,ED!AH139,'H10'!AH139,AirDose!AH139)</f>
        <v>352</v>
      </c>
      <c r="AI139" s="18">
        <f>CHOOSE($A$1,ED!AI139,'H10'!AI139,AirDose!AI139)</f>
        <v>699</v>
      </c>
      <c r="AJ139" s="18">
        <f>CHOOSE($A$1,ED!AJ139,'H10'!AJ139,AirDose!AJ139)</f>
        <v>699</v>
      </c>
      <c r="AK139" s="18">
        <f>CHOOSE($A$1,ED!AK139,'H10'!AK139,AirDose!AK139)</f>
        <v>276</v>
      </c>
    </row>
    <row r="140" spans="1:37" x14ac:dyDescent="0.15">
      <c r="A140" s="18"/>
      <c r="B140" s="18">
        <v>566080</v>
      </c>
      <c r="C140" s="18">
        <v>129770</v>
      </c>
      <c r="D140" s="18">
        <f>CHOOSE($A$1,ED!D140,'H10'!D140,AirDose!D140)</f>
        <v>1320</v>
      </c>
      <c r="E140" s="18">
        <f>CHOOSE($A$1,ED!E140,'H10'!E140,AirDose!E140)</f>
        <v>1780</v>
      </c>
      <c r="F140" s="18">
        <f>CHOOSE($A$1,ED!F140,'H10'!F140,AirDose!F140)</f>
        <v>124000</v>
      </c>
      <c r="G140" s="18">
        <f>CHOOSE($A$1,ED!G140,'H10'!G140,AirDose!G140)</f>
        <v>308000</v>
      </c>
      <c r="H140" s="18">
        <f>CHOOSE($A$1,ED!H140,'H10'!H140,AirDose!H140)</f>
        <v>348000</v>
      </c>
      <c r="I140" s="18">
        <f>CHOOSE($A$1,ED!I140,'H10'!I140,AirDose!I140)</f>
        <v>448000</v>
      </c>
      <c r="J140" s="18">
        <f>CHOOSE($A$1,ED!J140,'H10'!J140,AirDose!J140)</f>
        <v>534000</v>
      </c>
      <c r="K140" s="18">
        <f>CHOOSE($A$1,ED!K140,'H10'!K140,AirDose!K140)</f>
        <v>640000</v>
      </c>
      <c r="L140" s="18">
        <f>CHOOSE($A$1,ED!L140,'H10'!L140,AirDose!L140)</f>
        <v>746000</v>
      </c>
      <c r="M140" s="18">
        <f>CHOOSE($A$1,ED!M140,'H10'!M140,AirDose!M140)</f>
        <v>894000</v>
      </c>
      <c r="N140" s="18">
        <f>CHOOSE($A$1,ED!N140,'H10'!N140,AirDose!N140)</f>
        <v>994000</v>
      </c>
      <c r="O140" s="18">
        <f>CHOOSE($A$1,ED!O140,'H10'!O140,AirDose!O140)</f>
        <v>1152000</v>
      </c>
      <c r="P140" s="18">
        <f>CHOOSE($A$1,ED!P140,'H10'!P140,AirDose!P140)</f>
        <v>1278000</v>
      </c>
      <c r="Q140" s="18">
        <f>CHOOSE($A$1,ED!Q140,'H10'!Q140,AirDose!Q140)</f>
        <v>1454000</v>
      </c>
      <c r="R140" s="18">
        <f>CHOOSE($A$1,ED!R140,'H10'!R140,AirDose!R140)</f>
        <v>1604000</v>
      </c>
      <c r="S140" s="18">
        <f>CHOOSE($A$1,ED!S140,'H10'!S140,AirDose!S140)</f>
        <v>1730000</v>
      </c>
      <c r="T140" s="18">
        <f>CHOOSE($A$1,ED!T140,'H10'!T140,AirDose!T140)</f>
        <v>1872000</v>
      </c>
      <c r="U140" s="18">
        <f>CHOOSE($A$1,ED!U140,'H10'!U140,AirDose!U140)</f>
        <v>2060000</v>
      </c>
      <c r="V140" s="18">
        <f>CHOOSE($A$1,ED!V140,'H10'!V140,AirDose!V140)</f>
        <v>2280000</v>
      </c>
      <c r="W140" s="18">
        <f>CHOOSE($A$1,ED!W140,'H10'!W140,AirDose!W140)</f>
        <v>2400000</v>
      </c>
      <c r="X140" s="18">
        <f>CHOOSE($A$1,ED!X140,'H10'!X140,AirDose!X140)</f>
        <v>2580000</v>
      </c>
      <c r="Y140" s="18">
        <f>CHOOSE($A$1,ED!Y140,'H10'!Y140,AirDose!Y140)</f>
        <v>2780000</v>
      </c>
      <c r="Z140" s="18">
        <f>CHOOSE($A$1,ED!Z140,'H10'!Z140,AirDose!Z140)</f>
        <v>3020000</v>
      </c>
      <c r="AA140" s="18">
        <f>CHOOSE($A$1,ED!AA140,'H10'!AA140,AirDose!AA140)</f>
        <v>3260000</v>
      </c>
      <c r="AB140" s="18">
        <f>CHOOSE($A$1,ED!AB140,'H10'!AB140,AirDose!AB140)</f>
        <v>3420000</v>
      </c>
      <c r="AC140" s="18">
        <f>CHOOSE($A$1,ED!AC140,'H10'!AC140,AirDose!AC140)</f>
        <v>3620000</v>
      </c>
      <c r="AD140" s="18">
        <f>CHOOSE($A$1,ED!AD140,'H10'!AD140,AirDose!AD140)</f>
        <v>3800000</v>
      </c>
      <c r="AE140" s="18">
        <f>CHOOSE($A$1,ED!AE140,'H10'!AE140,AirDose!AE140)</f>
        <v>3980000</v>
      </c>
      <c r="AF140" s="18">
        <f>CHOOSE($A$1,ED!AF140,'H10'!AF140,AirDose!AF140)</f>
        <v>4160000</v>
      </c>
      <c r="AG140" s="18">
        <f>CHOOSE($A$1,ED!AG140,'H10'!AG140,AirDose!AG140)</f>
        <v>352</v>
      </c>
      <c r="AH140" s="18">
        <f>CHOOSE($A$1,ED!AH140,'H10'!AH140,AirDose!AH140)</f>
        <v>352</v>
      </c>
      <c r="AI140" s="18">
        <f>CHOOSE($A$1,ED!AI140,'H10'!AI140,AirDose!AI140)</f>
        <v>699</v>
      </c>
      <c r="AJ140" s="18">
        <f>CHOOSE($A$1,ED!AJ140,'H10'!AJ140,AirDose!AJ140)</f>
        <v>699</v>
      </c>
      <c r="AK140" s="18">
        <f>CHOOSE($A$1,ED!AK140,'H10'!AK140,AirDose!AK140)</f>
        <v>276</v>
      </c>
    </row>
    <row r="141" spans="1:37" x14ac:dyDescent="0.15">
      <c r="A141" s="18"/>
      <c r="B141" s="18">
        <v>712640</v>
      </c>
      <c r="C141" s="18">
        <v>163370</v>
      </c>
      <c r="D141" s="18">
        <f>CHOOSE($A$1,ED!D141,'H10'!D141,AirDose!D141)</f>
        <v>1320</v>
      </c>
      <c r="E141" s="18">
        <f>CHOOSE($A$1,ED!E141,'H10'!E141,AirDose!E141)</f>
        <v>1780</v>
      </c>
      <c r="F141" s="18">
        <f>CHOOSE($A$1,ED!F141,'H10'!F141,AirDose!F141)</f>
        <v>124000</v>
      </c>
      <c r="G141" s="18">
        <f>CHOOSE($A$1,ED!G141,'H10'!G141,AirDose!G141)</f>
        <v>308000</v>
      </c>
      <c r="H141" s="18">
        <f>CHOOSE($A$1,ED!H141,'H10'!H141,AirDose!H141)</f>
        <v>348000</v>
      </c>
      <c r="I141" s="18">
        <f>CHOOSE($A$1,ED!I141,'H10'!I141,AirDose!I141)</f>
        <v>448000</v>
      </c>
      <c r="J141" s="18">
        <f>CHOOSE($A$1,ED!J141,'H10'!J141,AirDose!J141)</f>
        <v>534000</v>
      </c>
      <c r="K141" s="18">
        <f>CHOOSE($A$1,ED!K141,'H10'!K141,AirDose!K141)</f>
        <v>640000</v>
      </c>
      <c r="L141" s="18">
        <f>CHOOSE($A$1,ED!L141,'H10'!L141,AirDose!L141)</f>
        <v>746000</v>
      </c>
      <c r="M141" s="18">
        <f>CHOOSE($A$1,ED!M141,'H10'!M141,AirDose!M141)</f>
        <v>894000</v>
      </c>
      <c r="N141" s="18">
        <f>CHOOSE($A$1,ED!N141,'H10'!N141,AirDose!N141)</f>
        <v>994000</v>
      </c>
      <c r="O141" s="18">
        <f>CHOOSE($A$1,ED!O141,'H10'!O141,AirDose!O141)</f>
        <v>1152000</v>
      </c>
      <c r="P141" s="18">
        <f>CHOOSE($A$1,ED!P141,'H10'!P141,AirDose!P141)</f>
        <v>1278000</v>
      </c>
      <c r="Q141" s="18">
        <f>CHOOSE($A$1,ED!Q141,'H10'!Q141,AirDose!Q141)</f>
        <v>1454000</v>
      </c>
      <c r="R141" s="18">
        <f>CHOOSE($A$1,ED!R141,'H10'!R141,AirDose!R141)</f>
        <v>1604000</v>
      </c>
      <c r="S141" s="18">
        <f>CHOOSE($A$1,ED!S141,'H10'!S141,AirDose!S141)</f>
        <v>1730000</v>
      </c>
      <c r="T141" s="18">
        <f>CHOOSE($A$1,ED!T141,'H10'!T141,AirDose!T141)</f>
        <v>1872000</v>
      </c>
      <c r="U141" s="18">
        <f>CHOOSE($A$1,ED!U141,'H10'!U141,AirDose!U141)</f>
        <v>2060000</v>
      </c>
      <c r="V141" s="18">
        <f>CHOOSE($A$1,ED!V141,'H10'!V141,AirDose!V141)</f>
        <v>2280000</v>
      </c>
      <c r="W141" s="18">
        <f>CHOOSE($A$1,ED!W141,'H10'!W141,AirDose!W141)</f>
        <v>2400000</v>
      </c>
      <c r="X141" s="18">
        <f>CHOOSE($A$1,ED!X141,'H10'!X141,AirDose!X141)</f>
        <v>2580000</v>
      </c>
      <c r="Y141" s="18">
        <f>CHOOSE($A$1,ED!Y141,'H10'!Y141,AirDose!Y141)</f>
        <v>2780000</v>
      </c>
      <c r="Z141" s="18">
        <f>CHOOSE($A$1,ED!Z141,'H10'!Z141,AirDose!Z141)</f>
        <v>3020000</v>
      </c>
      <c r="AA141" s="18">
        <f>CHOOSE($A$1,ED!AA141,'H10'!AA141,AirDose!AA141)</f>
        <v>3260000</v>
      </c>
      <c r="AB141" s="18">
        <f>CHOOSE($A$1,ED!AB141,'H10'!AB141,AirDose!AB141)</f>
        <v>3420000</v>
      </c>
      <c r="AC141" s="18">
        <f>CHOOSE($A$1,ED!AC141,'H10'!AC141,AirDose!AC141)</f>
        <v>3620000</v>
      </c>
      <c r="AD141" s="18">
        <f>CHOOSE($A$1,ED!AD141,'H10'!AD141,AirDose!AD141)</f>
        <v>3800000</v>
      </c>
      <c r="AE141" s="18">
        <f>CHOOSE($A$1,ED!AE141,'H10'!AE141,AirDose!AE141)</f>
        <v>3980000</v>
      </c>
      <c r="AF141" s="18">
        <f>CHOOSE($A$1,ED!AF141,'H10'!AF141,AirDose!AF141)</f>
        <v>4160000</v>
      </c>
      <c r="AG141" s="18">
        <f>CHOOSE($A$1,ED!AG141,'H10'!AG141,AirDose!AG141)</f>
        <v>352</v>
      </c>
      <c r="AH141" s="18">
        <f>CHOOSE($A$1,ED!AH141,'H10'!AH141,AirDose!AH141)</f>
        <v>352</v>
      </c>
      <c r="AI141" s="18">
        <f>CHOOSE($A$1,ED!AI141,'H10'!AI141,AirDose!AI141)</f>
        <v>699</v>
      </c>
      <c r="AJ141" s="18">
        <f>CHOOSE($A$1,ED!AJ141,'H10'!AJ141,AirDose!AJ141)</f>
        <v>699</v>
      </c>
      <c r="AK141" s="18">
        <f>CHOOSE($A$1,ED!AK141,'H10'!AK141,AirDose!AK141)</f>
        <v>276</v>
      </c>
    </row>
    <row r="142" spans="1:37" x14ac:dyDescent="0.15">
      <c r="A142" s="18"/>
      <c r="B142" s="18">
        <v>897160</v>
      </c>
      <c r="C142" s="18">
        <v>205670</v>
      </c>
      <c r="D142" s="18">
        <f>CHOOSE($A$1,ED!D142,'H10'!D142,AirDose!D142)</f>
        <v>1320</v>
      </c>
      <c r="E142" s="18">
        <f>CHOOSE($A$1,ED!E142,'H10'!E142,AirDose!E142)</f>
        <v>1780</v>
      </c>
      <c r="F142" s="18">
        <f>CHOOSE($A$1,ED!F142,'H10'!F142,AirDose!F142)</f>
        <v>124000</v>
      </c>
      <c r="G142" s="18">
        <f>CHOOSE($A$1,ED!G142,'H10'!G142,AirDose!G142)</f>
        <v>308000</v>
      </c>
      <c r="H142" s="18">
        <f>CHOOSE($A$1,ED!H142,'H10'!H142,AirDose!H142)</f>
        <v>348000</v>
      </c>
      <c r="I142" s="18">
        <f>CHOOSE($A$1,ED!I142,'H10'!I142,AirDose!I142)</f>
        <v>448000</v>
      </c>
      <c r="J142" s="18">
        <f>CHOOSE($A$1,ED!J142,'H10'!J142,AirDose!J142)</f>
        <v>534000</v>
      </c>
      <c r="K142" s="18">
        <f>CHOOSE($A$1,ED!K142,'H10'!K142,AirDose!K142)</f>
        <v>640000</v>
      </c>
      <c r="L142" s="18">
        <f>CHOOSE($A$1,ED!L142,'H10'!L142,AirDose!L142)</f>
        <v>746000</v>
      </c>
      <c r="M142" s="18">
        <f>CHOOSE($A$1,ED!M142,'H10'!M142,AirDose!M142)</f>
        <v>894000</v>
      </c>
      <c r="N142" s="18">
        <f>CHOOSE($A$1,ED!N142,'H10'!N142,AirDose!N142)</f>
        <v>994000</v>
      </c>
      <c r="O142" s="18">
        <f>CHOOSE($A$1,ED!O142,'H10'!O142,AirDose!O142)</f>
        <v>1152000</v>
      </c>
      <c r="P142" s="18">
        <f>CHOOSE($A$1,ED!P142,'H10'!P142,AirDose!P142)</f>
        <v>1278000</v>
      </c>
      <c r="Q142" s="18">
        <f>CHOOSE($A$1,ED!Q142,'H10'!Q142,AirDose!Q142)</f>
        <v>1454000</v>
      </c>
      <c r="R142" s="18">
        <f>CHOOSE($A$1,ED!R142,'H10'!R142,AirDose!R142)</f>
        <v>1604000</v>
      </c>
      <c r="S142" s="18">
        <f>CHOOSE($A$1,ED!S142,'H10'!S142,AirDose!S142)</f>
        <v>1730000</v>
      </c>
      <c r="T142" s="18">
        <f>CHOOSE($A$1,ED!T142,'H10'!T142,AirDose!T142)</f>
        <v>1872000</v>
      </c>
      <c r="U142" s="18">
        <f>CHOOSE($A$1,ED!U142,'H10'!U142,AirDose!U142)</f>
        <v>2060000</v>
      </c>
      <c r="V142" s="18">
        <f>CHOOSE($A$1,ED!V142,'H10'!V142,AirDose!V142)</f>
        <v>2280000</v>
      </c>
      <c r="W142" s="18">
        <f>CHOOSE($A$1,ED!W142,'H10'!W142,AirDose!W142)</f>
        <v>2400000</v>
      </c>
      <c r="X142" s="18">
        <f>CHOOSE($A$1,ED!X142,'H10'!X142,AirDose!X142)</f>
        <v>2580000</v>
      </c>
      <c r="Y142" s="18">
        <f>CHOOSE($A$1,ED!Y142,'H10'!Y142,AirDose!Y142)</f>
        <v>2780000</v>
      </c>
      <c r="Z142" s="18">
        <f>CHOOSE($A$1,ED!Z142,'H10'!Z142,AirDose!Z142)</f>
        <v>3020000</v>
      </c>
      <c r="AA142" s="18">
        <f>CHOOSE($A$1,ED!AA142,'H10'!AA142,AirDose!AA142)</f>
        <v>3260000</v>
      </c>
      <c r="AB142" s="18">
        <f>CHOOSE($A$1,ED!AB142,'H10'!AB142,AirDose!AB142)</f>
        <v>3420000</v>
      </c>
      <c r="AC142" s="18">
        <f>CHOOSE($A$1,ED!AC142,'H10'!AC142,AirDose!AC142)</f>
        <v>3620000</v>
      </c>
      <c r="AD142" s="18">
        <f>CHOOSE($A$1,ED!AD142,'H10'!AD142,AirDose!AD142)</f>
        <v>3800000</v>
      </c>
      <c r="AE142" s="18">
        <f>CHOOSE($A$1,ED!AE142,'H10'!AE142,AirDose!AE142)</f>
        <v>3980000</v>
      </c>
      <c r="AF142" s="18">
        <f>CHOOSE($A$1,ED!AF142,'H10'!AF142,AirDose!AF142)</f>
        <v>4160000</v>
      </c>
      <c r="AG142" s="18">
        <f>CHOOSE($A$1,ED!AG142,'H10'!AG142,AirDose!AG142)</f>
        <v>352</v>
      </c>
      <c r="AH142" s="18">
        <f>CHOOSE($A$1,ED!AH142,'H10'!AH142,AirDose!AH142)</f>
        <v>352</v>
      </c>
      <c r="AI142" s="18">
        <f>CHOOSE($A$1,ED!AI142,'H10'!AI142,AirDose!AI142)</f>
        <v>699</v>
      </c>
      <c r="AJ142" s="18">
        <f>CHOOSE($A$1,ED!AJ142,'H10'!AJ142,AirDose!AJ142)</f>
        <v>699</v>
      </c>
      <c r="AK142" s="18">
        <f>CHOOSE($A$1,ED!AK142,'H10'!AK142,AirDose!AK142)</f>
        <v>276</v>
      </c>
    </row>
  </sheetData>
  <phoneticPr fontId="1"/>
  <pageMargins left="0.78700000000000003" right="0.78700000000000003" top="0.98399999999999999" bottom="0.98399999999999999" header="0.51200000000000001" footer="0.5120000000000000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L152"/>
  <sheetViews>
    <sheetView workbookViewId="0">
      <pane ySplit="2" topLeftCell="A3" activePane="bottomLeft" state="frozen"/>
      <selection pane="bottomLeft" activeCell="D3" sqref="D3"/>
    </sheetView>
  </sheetViews>
  <sheetFormatPr defaultRowHeight="13.5" x14ac:dyDescent="0.15"/>
  <sheetData>
    <row r="2" spans="1:38" x14ac:dyDescent="0.15">
      <c r="B2" t="s">
        <v>418</v>
      </c>
      <c r="C2" t="s">
        <v>419</v>
      </c>
      <c r="D2" t="s">
        <v>84</v>
      </c>
      <c r="E2" t="s">
        <v>85</v>
      </c>
      <c r="F2" t="s">
        <v>86</v>
      </c>
      <c r="G2" t="s">
        <v>420</v>
      </c>
      <c r="H2" t="s">
        <v>421</v>
      </c>
      <c r="I2" t="s">
        <v>422</v>
      </c>
      <c r="J2" t="s">
        <v>423</v>
      </c>
      <c r="K2" t="s">
        <v>424</v>
      </c>
      <c r="L2" t="s">
        <v>425</v>
      </c>
      <c r="M2" t="s">
        <v>426</v>
      </c>
      <c r="N2" t="s">
        <v>427</v>
      </c>
      <c r="O2" t="s">
        <v>428</v>
      </c>
      <c r="P2" t="s">
        <v>429</v>
      </c>
      <c r="Q2" t="s">
        <v>430</v>
      </c>
      <c r="R2" t="s">
        <v>431</v>
      </c>
      <c r="S2" t="s">
        <v>432</v>
      </c>
      <c r="T2" t="s">
        <v>433</v>
      </c>
      <c r="U2" t="s">
        <v>434</v>
      </c>
      <c r="V2" t="s">
        <v>435</v>
      </c>
      <c r="W2" t="s">
        <v>436</v>
      </c>
      <c r="X2" t="s">
        <v>437</v>
      </c>
      <c r="Y2" t="s">
        <v>438</v>
      </c>
      <c r="Z2" t="s">
        <v>439</v>
      </c>
      <c r="AA2" t="s">
        <v>440</v>
      </c>
      <c r="AB2" t="s">
        <v>441</v>
      </c>
      <c r="AC2" t="s">
        <v>442</v>
      </c>
      <c r="AD2" t="s">
        <v>443</v>
      </c>
      <c r="AE2" t="s">
        <v>444</v>
      </c>
      <c r="AF2" t="s">
        <v>445</v>
      </c>
      <c r="AG2" t="s">
        <v>87</v>
      </c>
      <c r="AH2" t="s">
        <v>88</v>
      </c>
      <c r="AI2" t="s">
        <v>89</v>
      </c>
      <c r="AJ2" t="s">
        <v>90</v>
      </c>
      <c r="AK2" t="s">
        <v>91</v>
      </c>
      <c r="AL2" t="s">
        <v>446</v>
      </c>
    </row>
    <row r="3" spans="1:38" x14ac:dyDescent="0.15">
      <c r="A3" s="18"/>
      <c r="B3" s="18">
        <v>1.1294E-8</v>
      </c>
      <c r="C3" s="18">
        <v>2.5893000000000001E-9</v>
      </c>
      <c r="D3" s="18">
        <v>1.5866</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85.2</v>
      </c>
      <c r="AH3" s="18">
        <v>78.7</v>
      </c>
      <c r="AI3" s="18">
        <v>0</v>
      </c>
      <c r="AJ3" s="18">
        <v>1.39</v>
      </c>
      <c r="AK3" s="18">
        <v>0</v>
      </c>
    </row>
    <row r="4" spans="1:38" x14ac:dyDescent="0.15">
      <c r="A4" s="18"/>
      <c r="B4" s="18">
        <v>1.4219E-8</v>
      </c>
      <c r="C4" s="18">
        <v>3.2596999999999998E-9</v>
      </c>
      <c r="D4" s="18">
        <v>1.6368</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85.2</v>
      </c>
      <c r="AH4" s="18">
        <v>78.7</v>
      </c>
      <c r="AI4" s="18">
        <v>0</v>
      </c>
      <c r="AJ4" s="18">
        <v>1.39</v>
      </c>
      <c r="AK4" s="18">
        <v>0</v>
      </c>
    </row>
    <row r="5" spans="1:38" x14ac:dyDescent="0.15">
      <c r="A5" s="18"/>
      <c r="B5" s="18">
        <v>1.7900999999999999E-8</v>
      </c>
      <c r="C5" s="18">
        <v>4.1037000000000002E-9</v>
      </c>
      <c r="D5" s="18">
        <v>1.6871</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85.2</v>
      </c>
      <c r="AH5" s="18">
        <v>78.7</v>
      </c>
      <c r="AI5" s="18">
        <v>0</v>
      </c>
      <c r="AJ5" s="18">
        <v>1.39</v>
      </c>
      <c r="AK5" s="18">
        <v>0</v>
      </c>
    </row>
    <row r="6" spans="1:38" x14ac:dyDescent="0.15">
      <c r="A6" s="18"/>
      <c r="B6" s="18">
        <v>2.2536000000000001E-8</v>
      </c>
      <c r="C6" s="18">
        <v>5.1663000000000002E-9</v>
      </c>
      <c r="D6" s="18">
        <v>1.7374000000000001</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85.2</v>
      </c>
      <c r="AH6" s="18">
        <v>78.7</v>
      </c>
      <c r="AI6" s="18">
        <v>0</v>
      </c>
      <c r="AJ6" s="18">
        <v>1.39</v>
      </c>
      <c r="AK6" s="18">
        <v>0</v>
      </c>
    </row>
    <row r="7" spans="1:38" x14ac:dyDescent="0.15">
      <c r="A7" s="18"/>
      <c r="B7" s="18">
        <v>2.8371E-8</v>
      </c>
      <c r="C7" s="18">
        <v>6.5039000000000003E-9</v>
      </c>
      <c r="D7" s="18">
        <v>1.8056000000000001</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85.2</v>
      </c>
      <c r="AH7" s="18">
        <v>78.7</v>
      </c>
      <c r="AI7" s="18">
        <v>0</v>
      </c>
      <c r="AJ7" s="18">
        <v>1.39</v>
      </c>
      <c r="AK7" s="18">
        <v>0</v>
      </c>
    </row>
    <row r="8" spans="1:38" x14ac:dyDescent="0.15">
      <c r="A8" s="18"/>
      <c r="B8" s="18">
        <v>3.5717000000000001E-8</v>
      </c>
      <c r="C8" s="18">
        <v>8.1880000000000003E-9</v>
      </c>
      <c r="D8" s="18">
        <v>1.8887</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85.2</v>
      </c>
      <c r="AH8" s="18">
        <v>78.7</v>
      </c>
      <c r="AI8" s="18">
        <v>0</v>
      </c>
      <c r="AJ8" s="18">
        <v>1.39</v>
      </c>
      <c r="AK8" s="18">
        <v>0</v>
      </c>
    </row>
    <row r="9" spans="1:38" x14ac:dyDescent="0.15">
      <c r="A9" s="18"/>
      <c r="B9" s="18">
        <v>4.4964999999999999E-8</v>
      </c>
      <c r="C9" s="18">
        <v>1.0308E-8</v>
      </c>
      <c r="D9" s="18">
        <v>1.9717</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85.2</v>
      </c>
      <c r="AH9" s="18">
        <v>78.7</v>
      </c>
      <c r="AI9" s="18">
        <v>0</v>
      </c>
      <c r="AJ9" s="18">
        <v>1.39</v>
      </c>
      <c r="AK9" s="18">
        <v>0</v>
      </c>
    </row>
    <row r="10" spans="1:38" x14ac:dyDescent="0.15">
      <c r="A10" s="18"/>
      <c r="B10" s="18">
        <v>5.6608E-8</v>
      </c>
      <c r="C10" s="18">
        <v>1.2976999999999999E-8</v>
      </c>
      <c r="D10" s="18">
        <v>2.0548000000000002</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85.2</v>
      </c>
      <c r="AH10" s="18">
        <v>78.7</v>
      </c>
      <c r="AI10" s="18">
        <v>0</v>
      </c>
      <c r="AJ10" s="18">
        <v>1.39</v>
      </c>
      <c r="AK10" s="18">
        <v>0</v>
      </c>
    </row>
    <row r="11" spans="1:38" x14ac:dyDescent="0.15">
      <c r="A11" s="18"/>
      <c r="B11" s="18">
        <v>7.1264999999999997E-8</v>
      </c>
      <c r="C11" s="18">
        <v>1.6336999999999999E-8</v>
      </c>
      <c r="D11" s="18">
        <v>2.1377999999999999</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85.2</v>
      </c>
      <c r="AH11" s="18">
        <v>78.7</v>
      </c>
      <c r="AI11" s="18">
        <v>0</v>
      </c>
      <c r="AJ11" s="18">
        <v>1.39</v>
      </c>
      <c r="AK11" s="18">
        <v>0</v>
      </c>
    </row>
    <row r="12" spans="1:38" x14ac:dyDescent="0.15">
      <c r="A12" s="18"/>
      <c r="B12" s="18">
        <v>8.9716999999999995E-8</v>
      </c>
      <c r="C12" s="18">
        <v>2.0567000000000001E-8</v>
      </c>
      <c r="D12" s="18">
        <v>2.2208999999999999</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85.2</v>
      </c>
      <c r="AH12" s="18">
        <v>78.7</v>
      </c>
      <c r="AI12" s="18">
        <v>0</v>
      </c>
      <c r="AJ12" s="18">
        <v>1.39</v>
      </c>
      <c r="AK12" s="18">
        <v>0</v>
      </c>
    </row>
    <row r="13" spans="1:38" x14ac:dyDescent="0.15">
      <c r="A13" s="18"/>
      <c r="B13" s="18">
        <v>1.1295E-7</v>
      </c>
      <c r="C13" s="18">
        <v>2.5892999999999999E-8</v>
      </c>
      <c r="D13" s="18">
        <v>2.3092000000000001</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85.2</v>
      </c>
      <c r="AH13" s="18">
        <v>78.7</v>
      </c>
      <c r="AI13" s="18">
        <v>0</v>
      </c>
      <c r="AJ13" s="18">
        <v>1.39</v>
      </c>
      <c r="AK13" s="18">
        <v>0</v>
      </c>
    </row>
    <row r="14" spans="1:38" x14ac:dyDescent="0.15">
      <c r="A14" s="18"/>
      <c r="B14" s="18">
        <v>1.4219E-7</v>
      </c>
      <c r="C14" s="18">
        <v>3.2596999999999997E-8</v>
      </c>
      <c r="D14" s="18">
        <v>2.4022000000000001</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85.2</v>
      </c>
      <c r="AH14" s="18">
        <v>78.7</v>
      </c>
      <c r="AI14" s="18">
        <v>0</v>
      </c>
      <c r="AJ14" s="18">
        <v>1.39</v>
      </c>
      <c r="AK14" s="18">
        <v>0</v>
      </c>
    </row>
    <row r="15" spans="1:38" x14ac:dyDescent="0.15">
      <c r="A15" s="18"/>
      <c r="B15" s="18">
        <v>1.7901000000000001E-7</v>
      </c>
      <c r="C15" s="18">
        <v>4.1036999999999999E-8</v>
      </c>
      <c r="D15" s="18">
        <v>2.4952000000000001</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85.2</v>
      </c>
      <c r="AH15" s="18">
        <v>78.7</v>
      </c>
      <c r="AI15" s="18">
        <v>0</v>
      </c>
      <c r="AJ15" s="18">
        <v>1.39</v>
      </c>
      <c r="AK15" s="18">
        <v>0</v>
      </c>
    </row>
    <row r="16" spans="1:38" x14ac:dyDescent="0.15">
      <c r="A16" s="18"/>
      <c r="B16" s="18">
        <v>2.2536E-7</v>
      </c>
      <c r="C16" s="18">
        <v>5.1662999999999997E-8</v>
      </c>
      <c r="D16" s="18">
        <v>2.5895000000000001</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85.2</v>
      </c>
      <c r="AH16" s="18">
        <v>78.7</v>
      </c>
      <c r="AI16" s="18">
        <v>0</v>
      </c>
      <c r="AJ16" s="18">
        <v>1.39</v>
      </c>
      <c r="AK16" s="18">
        <v>0</v>
      </c>
    </row>
    <row r="17" spans="1:37" x14ac:dyDescent="0.15">
      <c r="A17" s="18"/>
      <c r="B17" s="18">
        <v>2.8370999999999999E-7</v>
      </c>
      <c r="C17" s="18">
        <v>6.5039000000000004E-8</v>
      </c>
      <c r="D17" s="18">
        <v>2.6850000000000001</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85.2</v>
      </c>
      <c r="AH17" s="18">
        <v>78.7</v>
      </c>
      <c r="AI17" s="18">
        <v>0</v>
      </c>
      <c r="AJ17" s="18">
        <v>1.39</v>
      </c>
      <c r="AK17" s="18">
        <v>0</v>
      </c>
    </row>
    <row r="18" spans="1:37" x14ac:dyDescent="0.15">
      <c r="A18" s="18"/>
      <c r="B18" s="18">
        <v>3.5717000000000001E-7</v>
      </c>
      <c r="C18" s="18">
        <v>8.1880000000000003E-8</v>
      </c>
      <c r="D18" s="18">
        <v>2.7805</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85.2</v>
      </c>
      <c r="AH18" s="18">
        <v>78.7</v>
      </c>
      <c r="AI18" s="18">
        <v>0</v>
      </c>
      <c r="AJ18" s="18">
        <v>1.39</v>
      </c>
      <c r="AK18" s="18">
        <v>0</v>
      </c>
    </row>
    <row r="19" spans="1:37" x14ac:dyDescent="0.15">
      <c r="A19" s="18"/>
      <c r="B19" s="18">
        <v>4.4965000000000001E-7</v>
      </c>
      <c r="C19" s="18">
        <v>1.0307999999999999E-7</v>
      </c>
      <c r="D19" s="18">
        <v>2.8759999999999999</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85.2</v>
      </c>
      <c r="AH19" s="18">
        <v>78.7</v>
      </c>
      <c r="AI19" s="18">
        <v>0</v>
      </c>
      <c r="AJ19" s="18">
        <v>1.39</v>
      </c>
      <c r="AK19" s="18">
        <v>0</v>
      </c>
    </row>
    <row r="20" spans="1:37" x14ac:dyDescent="0.15">
      <c r="A20" s="18"/>
      <c r="B20" s="18">
        <v>5.6608000000000005E-7</v>
      </c>
      <c r="C20" s="18">
        <v>1.2977E-7</v>
      </c>
      <c r="D20" s="18">
        <v>2.9611999999999998</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85.2</v>
      </c>
      <c r="AH20" s="18">
        <v>78.7</v>
      </c>
      <c r="AI20" s="18">
        <v>0</v>
      </c>
      <c r="AJ20" s="18">
        <v>1.39</v>
      </c>
      <c r="AK20" s="18">
        <v>0</v>
      </c>
    </row>
    <row r="21" spans="1:37" x14ac:dyDescent="0.15">
      <c r="A21" s="18"/>
      <c r="B21" s="18">
        <v>7.1264000000000001E-7</v>
      </c>
      <c r="C21" s="18">
        <v>1.6337000000000001E-7</v>
      </c>
      <c r="D21" s="18">
        <v>3.0375999999999999</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85.2</v>
      </c>
      <c r="AH21" s="18">
        <v>78.7</v>
      </c>
      <c r="AI21" s="18">
        <v>0</v>
      </c>
      <c r="AJ21" s="18">
        <v>1.39</v>
      </c>
      <c r="AK21" s="18">
        <v>0</v>
      </c>
    </row>
    <row r="22" spans="1:37" x14ac:dyDescent="0.15">
      <c r="A22" s="18"/>
      <c r="B22" s="18">
        <v>8.9716999999999998E-7</v>
      </c>
      <c r="C22" s="18">
        <v>2.0566999999999999E-7</v>
      </c>
      <c r="D22" s="18">
        <v>3.1139999999999999</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85.2</v>
      </c>
      <c r="AH22" s="18">
        <v>78.7</v>
      </c>
      <c r="AI22" s="18">
        <v>0</v>
      </c>
      <c r="AJ22" s="18">
        <v>1.39</v>
      </c>
      <c r="AK22" s="18">
        <v>0</v>
      </c>
    </row>
    <row r="23" spans="1:37" x14ac:dyDescent="0.15">
      <c r="A23" s="18"/>
      <c r="B23" s="18">
        <v>1.1293999999999999E-6</v>
      </c>
      <c r="C23" s="18">
        <v>2.5893E-7</v>
      </c>
      <c r="D23" s="18">
        <v>3.1798999999999999</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85.2</v>
      </c>
      <c r="AH23" s="18">
        <v>78.7</v>
      </c>
      <c r="AI23" s="18">
        <v>0</v>
      </c>
      <c r="AJ23" s="18">
        <v>1.39</v>
      </c>
      <c r="AK23" s="18">
        <v>0</v>
      </c>
    </row>
    <row r="24" spans="1:37" x14ac:dyDescent="0.15">
      <c r="A24" s="18"/>
      <c r="B24" s="18">
        <v>1.4219000000000001E-6</v>
      </c>
      <c r="C24" s="18">
        <v>3.2597E-7</v>
      </c>
      <c r="D24" s="18">
        <v>3.2363</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85.2</v>
      </c>
      <c r="AH24" s="18">
        <v>78.7</v>
      </c>
      <c r="AI24" s="18">
        <v>0</v>
      </c>
      <c r="AJ24" s="18">
        <v>1.39</v>
      </c>
      <c r="AK24" s="18">
        <v>0</v>
      </c>
    </row>
    <row r="25" spans="1:37" x14ac:dyDescent="0.15">
      <c r="A25" s="18"/>
      <c r="B25" s="18">
        <v>1.7901E-6</v>
      </c>
      <c r="C25" s="18">
        <v>4.1036999999999999E-7</v>
      </c>
      <c r="D25" s="18">
        <v>3.2928000000000002</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85.2</v>
      </c>
      <c r="AH25" s="18">
        <v>78.7</v>
      </c>
      <c r="AI25" s="18">
        <v>0</v>
      </c>
      <c r="AJ25" s="18">
        <v>1.39</v>
      </c>
      <c r="AK25" s="18">
        <v>0</v>
      </c>
    </row>
    <row r="26" spans="1:37" x14ac:dyDescent="0.15">
      <c r="A26" s="18"/>
      <c r="B26" s="18">
        <v>2.2535999999999999E-6</v>
      </c>
      <c r="C26" s="18">
        <v>5.1663000000000004E-7</v>
      </c>
      <c r="D26" s="18">
        <v>3.3395000000000001</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85.2</v>
      </c>
      <c r="AH26" s="18">
        <v>78.7</v>
      </c>
      <c r="AI26" s="18">
        <v>0</v>
      </c>
      <c r="AJ26" s="18">
        <v>1.39</v>
      </c>
      <c r="AK26" s="18">
        <v>0</v>
      </c>
    </row>
    <row r="27" spans="1:37" x14ac:dyDescent="0.15">
      <c r="A27" s="18"/>
      <c r="B27" s="18">
        <v>2.8370999999999999E-6</v>
      </c>
      <c r="C27" s="18">
        <v>6.5038999999999999E-7</v>
      </c>
      <c r="D27" s="18">
        <v>3.3772000000000002</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85.2</v>
      </c>
      <c r="AH27" s="18">
        <v>78.7</v>
      </c>
      <c r="AI27" s="18">
        <v>0</v>
      </c>
      <c r="AJ27" s="18">
        <v>1.39</v>
      </c>
      <c r="AK27" s="18">
        <v>0</v>
      </c>
    </row>
    <row r="28" spans="1:37" x14ac:dyDescent="0.15">
      <c r="A28" s="18"/>
      <c r="B28" s="18">
        <v>3.5717E-6</v>
      </c>
      <c r="C28" s="18">
        <v>8.188E-7</v>
      </c>
      <c r="D28" s="18">
        <v>3.4148999999999998</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85.2</v>
      </c>
      <c r="AH28" s="18">
        <v>78.7</v>
      </c>
      <c r="AI28" s="18">
        <v>0</v>
      </c>
      <c r="AJ28" s="18">
        <v>1.39</v>
      </c>
      <c r="AK28" s="18">
        <v>0</v>
      </c>
    </row>
    <row r="29" spans="1:37" x14ac:dyDescent="0.15">
      <c r="A29" s="18"/>
      <c r="B29" s="18">
        <v>4.4965000000000001E-6</v>
      </c>
      <c r="C29" s="18">
        <v>1.0307999999999999E-6</v>
      </c>
      <c r="D29" s="18">
        <v>3.4525999999999999</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85.2</v>
      </c>
      <c r="AH29" s="18">
        <v>78.7</v>
      </c>
      <c r="AI29" s="18">
        <v>0</v>
      </c>
      <c r="AJ29" s="18">
        <v>1.39</v>
      </c>
      <c r="AK29" s="18">
        <v>0</v>
      </c>
    </row>
    <row r="30" spans="1:37" x14ac:dyDescent="0.15">
      <c r="A30" s="18"/>
      <c r="B30" s="18">
        <v>5.6608000000000001E-6</v>
      </c>
      <c r="C30" s="18">
        <v>1.2977000000000001E-6</v>
      </c>
      <c r="D30" s="18">
        <v>3.4790000000000001</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85.2</v>
      </c>
      <c r="AH30" s="18">
        <v>78.7</v>
      </c>
      <c r="AI30" s="18">
        <v>0</v>
      </c>
      <c r="AJ30" s="18">
        <v>1.39</v>
      </c>
      <c r="AK30" s="18">
        <v>0</v>
      </c>
    </row>
    <row r="31" spans="1:37" x14ac:dyDescent="0.15">
      <c r="A31" s="18"/>
      <c r="B31" s="18">
        <v>7.1264000000000001E-6</v>
      </c>
      <c r="C31" s="18">
        <v>1.6336999999999999E-6</v>
      </c>
      <c r="D31" s="18">
        <v>3.4956</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85.2</v>
      </c>
      <c r="AH31" s="18">
        <v>78.7</v>
      </c>
      <c r="AI31" s="18">
        <v>0</v>
      </c>
      <c r="AJ31" s="18">
        <v>1.39</v>
      </c>
      <c r="AK31" s="18">
        <v>0</v>
      </c>
    </row>
    <row r="32" spans="1:37" x14ac:dyDescent="0.15">
      <c r="A32" s="18"/>
      <c r="B32" s="18">
        <v>8.9716000000000006E-6</v>
      </c>
      <c r="C32" s="18">
        <v>2.0567000000000001E-6</v>
      </c>
      <c r="D32" s="18">
        <v>3.5122</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85.2</v>
      </c>
      <c r="AH32" s="18">
        <v>78.7</v>
      </c>
      <c r="AI32" s="18">
        <v>0</v>
      </c>
      <c r="AJ32" s="18">
        <v>1.39</v>
      </c>
      <c r="AK32" s="18">
        <v>0</v>
      </c>
    </row>
    <row r="33" spans="1:37" x14ac:dyDescent="0.15">
      <c r="A33" s="18"/>
      <c r="B33" s="18">
        <v>1.1294000000000001E-5</v>
      </c>
      <c r="C33" s="18">
        <v>2.5892999999999999E-6</v>
      </c>
      <c r="D33" s="18">
        <v>3.5234999999999999</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85.2</v>
      </c>
      <c r="AH33" s="18">
        <v>78.7</v>
      </c>
      <c r="AI33" s="18">
        <v>0</v>
      </c>
      <c r="AJ33" s="18">
        <v>1.39</v>
      </c>
      <c r="AK33" s="18">
        <v>0</v>
      </c>
    </row>
    <row r="34" spans="1:37" x14ac:dyDescent="0.15">
      <c r="A34" s="18"/>
      <c r="B34" s="18">
        <v>1.4219000000000001E-5</v>
      </c>
      <c r="C34" s="18">
        <v>3.2596999999999999E-6</v>
      </c>
      <c r="D34" s="18">
        <v>3.5301999999999998</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85.2</v>
      </c>
      <c r="AH34" s="18">
        <v>78.7</v>
      </c>
      <c r="AI34" s="18">
        <v>0</v>
      </c>
      <c r="AJ34" s="18">
        <v>1.39</v>
      </c>
      <c r="AK34" s="18">
        <v>0</v>
      </c>
    </row>
    <row r="35" spans="1:37" x14ac:dyDescent="0.15">
      <c r="A35" s="18"/>
      <c r="B35" s="18">
        <v>1.7901E-5</v>
      </c>
      <c r="C35" s="18">
        <v>4.1037000000000002E-6</v>
      </c>
      <c r="D35" s="18">
        <v>3.5367999999999999</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85.2</v>
      </c>
      <c r="AH35" s="18">
        <v>78.7</v>
      </c>
      <c r="AI35" s="18">
        <v>0</v>
      </c>
      <c r="AJ35" s="18">
        <v>1.39</v>
      </c>
      <c r="AK35" s="18">
        <v>0</v>
      </c>
    </row>
    <row r="36" spans="1:37" x14ac:dyDescent="0.15">
      <c r="A36" s="18"/>
      <c r="B36" s="18">
        <v>2.2535999999999999E-5</v>
      </c>
      <c r="C36" s="18">
        <v>5.1663E-6</v>
      </c>
      <c r="D36" s="18">
        <v>3.5413000000000001</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85.2</v>
      </c>
      <c r="AH36" s="18">
        <v>78.7</v>
      </c>
      <c r="AI36" s="18">
        <v>0</v>
      </c>
      <c r="AJ36" s="18">
        <v>1.39</v>
      </c>
      <c r="AK36" s="18">
        <v>0</v>
      </c>
    </row>
    <row r="37" spans="1:37" x14ac:dyDescent="0.15">
      <c r="A37" s="18"/>
      <c r="B37" s="18">
        <v>2.8371E-5</v>
      </c>
      <c r="C37" s="18">
        <v>6.5038999999999997E-6</v>
      </c>
      <c r="D37" s="18">
        <v>3.5438000000000001</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85.2</v>
      </c>
      <c r="AH37" s="18">
        <v>78.7</v>
      </c>
      <c r="AI37" s="18">
        <v>0</v>
      </c>
      <c r="AJ37" s="18">
        <v>1.39</v>
      </c>
      <c r="AK37" s="18">
        <v>0</v>
      </c>
    </row>
    <row r="38" spans="1:37" x14ac:dyDescent="0.15">
      <c r="A38" s="18"/>
      <c r="B38" s="18">
        <v>3.5716999999999997E-5</v>
      </c>
      <c r="C38" s="18">
        <v>8.1880000000000002E-6</v>
      </c>
      <c r="D38" s="18">
        <v>3.5463</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85.2</v>
      </c>
      <c r="AH38" s="18">
        <v>78.7</v>
      </c>
      <c r="AI38" s="18">
        <v>0</v>
      </c>
      <c r="AJ38" s="18">
        <v>1.39</v>
      </c>
      <c r="AK38" s="18">
        <v>0</v>
      </c>
    </row>
    <row r="39" spans="1:37" x14ac:dyDescent="0.15">
      <c r="A39" s="18"/>
      <c r="B39" s="18">
        <v>4.4965000000000001E-5</v>
      </c>
      <c r="C39" s="18">
        <v>1.0308E-5</v>
      </c>
      <c r="D39" s="18">
        <v>3.5488</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85.2</v>
      </c>
      <c r="AH39" s="18">
        <v>78.7</v>
      </c>
      <c r="AI39" s="18">
        <v>0</v>
      </c>
      <c r="AJ39" s="18">
        <v>1.39</v>
      </c>
      <c r="AK39" s="18">
        <v>0</v>
      </c>
    </row>
    <row r="40" spans="1:37" x14ac:dyDescent="0.15">
      <c r="A40" s="18"/>
      <c r="B40" s="18">
        <v>5.6607000000000002E-5</v>
      </c>
      <c r="C40" s="18">
        <v>1.2977E-5</v>
      </c>
      <c r="D40" s="18">
        <v>3.5482</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85.2</v>
      </c>
      <c r="AH40" s="18">
        <v>78.7</v>
      </c>
      <c r="AI40" s="18">
        <v>0</v>
      </c>
      <c r="AJ40" s="18">
        <v>1.39</v>
      </c>
      <c r="AK40" s="18">
        <v>0</v>
      </c>
    </row>
    <row r="41" spans="1:37" x14ac:dyDescent="0.15">
      <c r="A41" s="18"/>
      <c r="B41" s="18">
        <v>7.1264000000000001E-5</v>
      </c>
      <c r="C41" s="18">
        <v>1.6337E-5</v>
      </c>
      <c r="D41" s="18">
        <v>3.5449000000000002</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85.2</v>
      </c>
      <c r="AH41" s="18">
        <v>78.7</v>
      </c>
      <c r="AI41" s="18">
        <v>0</v>
      </c>
      <c r="AJ41" s="18">
        <v>1.39</v>
      </c>
      <c r="AK41" s="18">
        <v>0</v>
      </c>
    </row>
    <row r="42" spans="1:37" x14ac:dyDescent="0.15">
      <c r="A42" s="18"/>
      <c r="B42" s="18">
        <v>8.9716999999999995E-5</v>
      </c>
      <c r="C42" s="18">
        <v>2.0567000000000001E-5</v>
      </c>
      <c r="D42" s="18">
        <v>3.5415999999999999</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85.2</v>
      </c>
      <c r="AH42" s="18">
        <v>78.7</v>
      </c>
      <c r="AI42" s="18">
        <v>0</v>
      </c>
      <c r="AJ42" s="18">
        <v>1.39</v>
      </c>
      <c r="AK42" s="18">
        <v>0</v>
      </c>
    </row>
    <row r="43" spans="1:37" x14ac:dyDescent="0.15">
      <c r="A43" s="18"/>
      <c r="B43" s="18">
        <v>1.1294999999999999E-4</v>
      </c>
      <c r="C43" s="18">
        <v>2.5893000000000001E-5</v>
      </c>
      <c r="D43" s="18">
        <v>3.5365000000000002</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85.2</v>
      </c>
      <c r="AH43" s="18">
        <v>78.7</v>
      </c>
      <c r="AI43" s="18">
        <v>0</v>
      </c>
      <c r="AJ43" s="18">
        <v>1.39</v>
      </c>
      <c r="AK43" s="18">
        <v>0</v>
      </c>
    </row>
    <row r="44" spans="1:37" x14ac:dyDescent="0.15">
      <c r="A44" s="18"/>
      <c r="B44" s="18">
        <v>1.4218999999999999E-4</v>
      </c>
      <c r="C44" s="18">
        <v>3.2597E-5</v>
      </c>
      <c r="D44" s="18">
        <v>3.5297999999999998</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85.2</v>
      </c>
      <c r="AH44" s="18">
        <v>78.7</v>
      </c>
      <c r="AI44" s="18">
        <v>0</v>
      </c>
      <c r="AJ44" s="18">
        <v>1.39</v>
      </c>
      <c r="AK44" s="18">
        <v>0</v>
      </c>
    </row>
    <row r="45" spans="1:37" x14ac:dyDescent="0.15">
      <c r="A45" s="18"/>
      <c r="B45" s="18">
        <v>1.7901000000000001E-4</v>
      </c>
      <c r="C45" s="18">
        <v>4.1037E-5</v>
      </c>
      <c r="D45" s="18">
        <v>3.5232000000000001</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85.2</v>
      </c>
      <c r="AH45" s="18">
        <v>78.7</v>
      </c>
      <c r="AI45" s="18">
        <v>0</v>
      </c>
      <c r="AJ45" s="18">
        <v>1.39</v>
      </c>
      <c r="AK45" s="18">
        <v>0</v>
      </c>
    </row>
    <row r="46" spans="1:37" x14ac:dyDescent="0.15">
      <c r="A46" s="18"/>
      <c r="B46" s="18">
        <v>2.2536E-4</v>
      </c>
      <c r="C46" s="18">
        <v>5.1663000000000003E-5</v>
      </c>
      <c r="D46" s="18">
        <v>3.5135000000000001</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85.2</v>
      </c>
      <c r="AH46" s="18">
        <v>78.7</v>
      </c>
      <c r="AI46" s="18">
        <v>0</v>
      </c>
      <c r="AJ46" s="18">
        <v>1.39</v>
      </c>
      <c r="AK46" s="18">
        <v>0</v>
      </c>
    </row>
    <row r="47" spans="1:37" x14ac:dyDescent="0.15">
      <c r="A47" s="18"/>
      <c r="B47" s="18">
        <v>2.8371000000000001E-4</v>
      </c>
      <c r="C47" s="18">
        <v>6.5038999999999999E-5</v>
      </c>
      <c r="D47" s="18">
        <v>3.5009000000000001</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85.2</v>
      </c>
      <c r="AH47" s="18">
        <v>78.7</v>
      </c>
      <c r="AI47" s="18">
        <v>0</v>
      </c>
      <c r="AJ47" s="18">
        <v>1.39</v>
      </c>
      <c r="AK47" s="18">
        <v>0</v>
      </c>
    </row>
    <row r="48" spans="1:37" x14ac:dyDescent="0.15">
      <c r="A48" s="18"/>
      <c r="B48" s="18">
        <v>3.5717000000000002E-4</v>
      </c>
      <c r="C48" s="18">
        <v>8.1879999999999995E-5</v>
      </c>
      <c r="D48" s="18">
        <v>3.4883999999999999</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85.2</v>
      </c>
      <c r="AH48" s="18">
        <v>78.7</v>
      </c>
      <c r="AI48" s="18">
        <v>0</v>
      </c>
      <c r="AJ48" s="18">
        <v>1.39</v>
      </c>
      <c r="AK48" s="18">
        <v>0</v>
      </c>
    </row>
    <row r="49" spans="1:37" x14ac:dyDescent="0.15">
      <c r="A49" s="18"/>
      <c r="B49" s="18">
        <v>4.4965000000000001E-4</v>
      </c>
      <c r="C49" s="18">
        <v>1.0308E-4</v>
      </c>
      <c r="D49" s="18">
        <v>3.4758</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85.2</v>
      </c>
      <c r="AH49" s="18">
        <v>78.7</v>
      </c>
      <c r="AI49" s="18">
        <v>0</v>
      </c>
      <c r="AJ49" s="18">
        <v>1.39</v>
      </c>
      <c r="AK49" s="18">
        <v>0</v>
      </c>
    </row>
    <row r="50" spans="1:37" x14ac:dyDescent="0.15">
      <c r="A50" s="18"/>
      <c r="B50" s="18">
        <v>5.6607000000000001E-4</v>
      </c>
      <c r="C50" s="18">
        <v>1.2977E-4</v>
      </c>
      <c r="D50" s="18">
        <v>3.4681999999999999</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85.2</v>
      </c>
      <c r="AH50" s="18">
        <v>78.7</v>
      </c>
      <c r="AI50" s="18">
        <v>0</v>
      </c>
      <c r="AJ50" s="18">
        <v>1.39</v>
      </c>
      <c r="AK50" s="18">
        <v>0</v>
      </c>
    </row>
    <row r="51" spans="1:37" x14ac:dyDescent="0.15">
      <c r="A51" s="18"/>
      <c r="B51" s="18">
        <v>7.1265E-4</v>
      </c>
      <c r="C51" s="18">
        <v>1.6337E-4</v>
      </c>
      <c r="D51" s="18">
        <v>3.4649000000000001</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85.2</v>
      </c>
      <c r="AH51" s="18">
        <v>78.7</v>
      </c>
      <c r="AI51" s="18">
        <v>0</v>
      </c>
      <c r="AJ51" s="18">
        <v>1.39</v>
      </c>
      <c r="AK51" s="18">
        <v>0</v>
      </c>
    </row>
    <row r="52" spans="1:37" x14ac:dyDescent="0.15">
      <c r="A52" s="18"/>
      <c r="B52" s="18">
        <v>8.9716000000000004E-4</v>
      </c>
      <c r="C52" s="18">
        <v>2.0567E-4</v>
      </c>
      <c r="D52" s="18">
        <v>3.4615999999999998</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85.2</v>
      </c>
      <c r="AH52" s="18">
        <v>78.7</v>
      </c>
      <c r="AI52" s="18">
        <v>0</v>
      </c>
      <c r="AJ52" s="18">
        <v>1.39</v>
      </c>
      <c r="AK52" s="18">
        <v>0</v>
      </c>
    </row>
    <row r="53" spans="1:37" x14ac:dyDescent="0.15">
      <c r="A53" s="18"/>
      <c r="B53" s="18">
        <v>1.1295000000000001E-3</v>
      </c>
      <c r="C53" s="18">
        <v>2.5892999999999999E-4</v>
      </c>
      <c r="D53" s="18">
        <v>3.4634999999999998</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85.2</v>
      </c>
      <c r="AH53" s="18">
        <v>78.7</v>
      </c>
      <c r="AI53" s="18">
        <v>0</v>
      </c>
      <c r="AJ53" s="18">
        <v>1.39</v>
      </c>
      <c r="AK53" s="18">
        <v>0</v>
      </c>
    </row>
    <row r="54" spans="1:37" x14ac:dyDescent="0.15">
      <c r="A54" s="18"/>
      <c r="B54" s="18">
        <v>1.4219E-3</v>
      </c>
      <c r="C54" s="18">
        <v>3.2597000000000002E-4</v>
      </c>
      <c r="D54" s="18">
        <v>3.4702000000000002</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85.2</v>
      </c>
      <c r="AH54" s="18">
        <v>78.7</v>
      </c>
      <c r="AI54" s="18">
        <v>0</v>
      </c>
      <c r="AJ54" s="18">
        <v>1.39</v>
      </c>
      <c r="AK54" s="18">
        <v>0</v>
      </c>
    </row>
    <row r="55" spans="1:37" x14ac:dyDescent="0.15">
      <c r="A55" s="18"/>
      <c r="B55" s="18">
        <v>1.7901E-3</v>
      </c>
      <c r="C55" s="18">
        <v>4.1037000000000002E-4</v>
      </c>
      <c r="D55" s="18">
        <v>3.4767999999999999</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85.2</v>
      </c>
      <c r="AH55" s="18">
        <v>78.7</v>
      </c>
      <c r="AI55" s="18">
        <v>0</v>
      </c>
      <c r="AJ55" s="18">
        <v>1.39</v>
      </c>
      <c r="AK55" s="18">
        <v>0</v>
      </c>
    </row>
    <row r="56" spans="1:37" x14ac:dyDescent="0.15">
      <c r="A56" s="18"/>
      <c r="B56" s="18">
        <v>2.2536000000000001E-3</v>
      </c>
      <c r="C56" s="18">
        <v>5.1663000000000002E-4</v>
      </c>
      <c r="D56" s="18">
        <v>3.5034999999999998</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85.2</v>
      </c>
      <c r="AH56" s="18">
        <v>78.7</v>
      </c>
      <c r="AI56" s="18">
        <v>0</v>
      </c>
      <c r="AJ56" s="18">
        <v>1.39</v>
      </c>
      <c r="AK56" s="18">
        <v>0</v>
      </c>
    </row>
    <row r="57" spans="1:37" x14ac:dyDescent="0.15">
      <c r="A57" s="18"/>
      <c r="B57" s="18">
        <v>2.8371E-3</v>
      </c>
      <c r="C57" s="18">
        <v>6.5039000000000004E-4</v>
      </c>
      <c r="D57" s="18">
        <v>3.5487000000000002</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85.2</v>
      </c>
      <c r="AH57" s="18">
        <v>78.7</v>
      </c>
      <c r="AI57" s="18">
        <v>0</v>
      </c>
      <c r="AJ57" s="18">
        <v>1.39</v>
      </c>
      <c r="AK57" s="18">
        <v>0</v>
      </c>
    </row>
    <row r="58" spans="1:37" x14ac:dyDescent="0.15">
      <c r="A58" s="18"/>
      <c r="B58" s="18">
        <v>3.5717000000000001E-3</v>
      </c>
      <c r="C58" s="18">
        <v>8.1879999999999995E-4</v>
      </c>
      <c r="D58" s="18">
        <v>3.5939000000000001</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85.2</v>
      </c>
      <c r="AH58" s="18">
        <v>78.7</v>
      </c>
      <c r="AI58" s="18">
        <v>0</v>
      </c>
      <c r="AJ58" s="18">
        <v>1.39</v>
      </c>
      <c r="AK58" s="18">
        <v>0</v>
      </c>
    </row>
    <row r="59" spans="1:37" x14ac:dyDescent="0.15">
      <c r="A59" s="18"/>
      <c r="B59" s="18">
        <v>4.4964999999999996E-3</v>
      </c>
      <c r="C59" s="18">
        <v>1.0307999999999999E-3</v>
      </c>
      <c r="D59" s="18">
        <v>3.6391</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85.2</v>
      </c>
      <c r="AH59" s="18">
        <v>78.7</v>
      </c>
      <c r="AI59" s="18">
        <v>0</v>
      </c>
      <c r="AJ59" s="18">
        <v>1.39</v>
      </c>
      <c r="AK59" s="18">
        <v>0</v>
      </c>
    </row>
    <row r="60" spans="1:37" x14ac:dyDescent="0.15">
      <c r="A60" s="18"/>
      <c r="B60" s="18">
        <v>5.6607000000000003E-3</v>
      </c>
      <c r="C60" s="18">
        <v>1.2976999999999999E-3</v>
      </c>
      <c r="D60" s="18">
        <v>3.7549000000000001</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85.2</v>
      </c>
      <c r="AH60" s="18">
        <v>78.7</v>
      </c>
      <c r="AI60" s="18">
        <v>0</v>
      </c>
      <c r="AJ60" s="18">
        <v>1.39</v>
      </c>
      <c r="AK60" s="18">
        <v>0</v>
      </c>
    </row>
    <row r="61" spans="1:37" x14ac:dyDescent="0.15">
      <c r="A61" s="18"/>
      <c r="B61" s="18">
        <v>7.1265E-3</v>
      </c>
      <c r="C61" s="18">
        <v>1.6337000000000001E-3</v>
      </c>
      <c r="D61" s="18">
        <v>3.931</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85.2</v>
      </c>
      <c r="AH61" s="18">
        <v>78.7</v>
      </c>
      <c r="AI61" s="18">
        <v>0</v>
      </c>
      <c r="AJ61" s="18">
        <v>1.39</v>
      </c>
      <c r="AK61" s="18">
        <v>0</v>
      </c>
    </row>
    <row r="62" spans="1:37" x14ac:dyDescent="0.15">
      <c r="A62" s="18"/>
      <c r="B62" s="18">
        <v>8.9717000000000009E-3</v>
      </c>
      <c r="C62" s="18">
        <v>2.0566999999999998E-3</v>
      </c>
      <c r="D62" s="18">
        <v>4.1070000000000002</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85.2</v>
      </c>
      <c r="AH62" s="18">
        <v>78.7</v>
      </c>
      <c r="AI62" s="18">
        <v>0</v>
      </c>
      <c r="AJ62" s="18">
        <v>1.39</v>
      </c>
      <c r="AK62" s="18">
        <v>0</v>
      </c>
    </row>
    <row r="63" spans="1:37" x14ac:dyDescent="0.15">
      <c r="A63" s="18"/>
      <c r="B63" s="18">
        <v>1.1294E-2</v>
      </c>
      <c r="C63" s="18">
        <v>2.5893000000000001E-3</v>
      </c>
      <c r="D63" s="18">
        <v>4.4394</v>
      </c>
      <c r="E63" s="18">
        <v>3.9757000000000001E-2</v>
      </c>
      <c r="F63" s="18">
        <v>1.5925</v>
      </c>
      <c r="G63" s="18">
        <v>2.7784</v>
      </c>
      <c r="H63" s="18">
        <v>3.5916999999999999</v>
      </c>
      <c r="I63" s="18">
        <v>4.3822999999999999</v>
      </c>
      <c r="J63" s="18">
        <v>4.7888999999999999</v>
      </c>
      <c r="K63" s="18">
        <v>5.5795000000000003</v>
      </c>
      <c r="L63" s="18">
        <v>6.3700999999999999</v>
      </c>
      <c r="M63" s="18">
        <v>7.5673000000000004</v>
      </c>
      <c r="N63" s="18">
        <v>7.9512999999999998</v>
      </c>
      <c r="O63" s="18">
        <v>9.1485000000000003</v>
      </c>
      <c r="P63" s="18">
        <v>9.5550999999999995</v>
      </c>
      <c r="Q63" s="18">
        <v>10.752000000000001</v>
      </c>
      <c r="R63" s="18">
        <v>11.159000000000001</v>
      </c>
      <c r="S63" s="18">
        <v>12.356</v>
      </c>
      <c r="T63" s="18">
        <v>12.74</v>
      </c>
      <c r="U63" s="18">
        <v>13.936999999999999</v>
      </c>
      <c r="V63" s="18">
        <v>15.925000000000001</v>
      </c>
      <c r="W63" s="18">
        <v>15.541</v>
      </c>
      <c r="X63" s="18">
        <v>15.925000000000001</v>
      </c>
      <c r="Y63" s="18">
        <v>17.913</v>
      </c>
      <c r="Z63" s="18">
        <v>19.088000000000001</v>
      </c>
      <c r="AA63" s="18">
        <v>20.329999999999998</v>
      </c>
      <c r="AB63" s="18">
        <v>20.692</v>
      </c>
      <c r="AC63" s="18">
        <v>21.911000000000001</v>
      </c>
      <c r="AD63" s="18">
        <v>22.295000000000002</v>
      </c>
      <c r="AE63" s="18">
        <v>23.492999999999999</v>
      </c>
      <c r="AF63" s="18">
        <v>23.492999999999999</v>
      </c>
      <c r="AG63" s="18">
        <v>85.2</v>
      </c>
      <c r="AH63" s="18">
        <v>78.7</v>
      </c>
      <c r="AI63" s="18">
        <v>2.1652000000000001E-2</v>
      </c>
      <c r="AJ63" s="18">
        <v>1.393</v>
      </c>
      <c r="AK63" s="18">
        <v>3.6965999999999999E-2</v>
      </c>
    </row>
    <row r="64" spans="1:37" x14ac:dyDescent="0.15">
      <c r="A64" s="18"/>
      <c r="B64" s="18">
        <v>1.4219000000000001E-2</v>
      </c>
      <c r="C64" s="18">
        <v>3.2596999999999999E-3</v>
      </c>
      <c r="D64" s="18">
        <v>4.9111000000000002</v>
      </c>
      <c r="E64" s="18">
        <v>5.0050999999999998E-2</v>
      </c>
      <c r="F64" s="18">
        <v>2.0049000000000001</v>
      </c>
      <c r="G64" s="18">
        <v>3.4979</v>
      </c>
      <c r="H64" s="18">
        <v>4.5216000000000003</v>
      </c>
      <c r="I64" s="18">
        <v>5.5170000000000003</v>
      </c>
      <c r="J64" s="18">
        <v>6.0289000000000001</v>
      </c>
      <c r="K64" s="18">
        <v>7.0242000000000004</v>
      </c>
      <c r="L64" s="18">
        <v>8.0195000000000007</v>
      </c>
      <c r="M64" s="18">
        <v>9.5266999999999999</v>
      </c>
      <c r="N64" s="18">
        <v>10.01</v>
      </c>
      <c r="O64" s="18">
        <v>11.516999999999999</v>
      </c>
      <c r="P64" s="18">
        <v>12.029</v>
      </c>
      <c r="Q64" s="18">
        <v>13.536</v>
      </c>
      <c r="R64" s="18">
        <v>14.048</v>
      </c>
      <c r="S64" s="18">
        <v>15.555999999999999</v>
      </c>
      <c r="T64" s="18">
        <v>16.039000000000001</v>
      </c>
      <c r="U64" s="18">
        <v>17.545999999999999</v>
      </c>
      <c r="V64" s="18">
        <v>20.048999999999999</v>
      </c>
      <c r="W64" s="18">
        <v>19.565000000000001</v>
      </c>
      <c r="X64" s="18">
        <v>20.048999999999999</v>
      </c>
      <c r="Y64" s="18">
        <v>22.550999999999998</v>
      </c>
      <c r="Z64" s="18">
        <v>24.03</v>
      </c>
      <c r="AA64" s="18">
        <v>25.594000000000001</v>
      </c>
      <c r="AB64" s="18">
        <v>26.048999999999999</v>
      </c>
      <c r="AC64" s="18">
        <v>27.585000000000001</v>
      </c>
      <c r="AD64" s="18">
        <v>28.068000000000001</v>
      </c>
      <c r="AE64" s="18">
        <v>29.576000000000001</v>
      </c>
      <c r="AF64" s="18">
        <v>29.576000000000001</v>
      </c>
      <c r="AG64" s="18">
        <v>85.2</v>
      </c>
      <c r="AH64" s="18">
        <v>78.7</v>
      </c>
      <c r="AI64" s="18">
        <v>2.7047000000000002E-2</v>
      </c>
      <c r="AJ64" s="18">
        <v>1.3987000000000001</v>
      </c>
      <c r="AK64" s="18">
        <v>5.2413000000000001E-2</v>
      </c>
    </row>
    <row r="65" spans="1:37" x14ac:dyDescent="0.15">
      <c r="A65" s="18"/>
      <c r="B65" s="18">
        <v>1.7901E-2</v>
      </c>
      <c r="C65" s="18">
        <v>4.1037000000000001E-3</v>
      </c>
      <c r="D65" s="18">
        <v>5.3829000000000002</v>
      </c>
      <c r="E65" s="18">
        <v>6.3011999999999999E-2</v>
      </c>
      <c r="F65" s="18">
        <v>2.524</v>
      </c>
      <c r="G65" s="18">
        <v>4.4036</v>
      </c>
      <c r="H65" s="18">
        <v>5.6924999999999999</v>
      </c>
      <c r="I65" s="18">
        <v>6.9455999999999998</v>
      </c>
      <c r="J65" s="18">
        <v>7.59</v>
      </c>
      <c r="K65" s="18">
        <v>8.8430999999999997</v>
      </c>
      <c r="L65" s="18">
        <v>10.096</v>
      </c>
      <c r="M65" s="18">
        <v>11.994</v>
      </c>
      <c r="N65" s="18">
        <v>12.602</v>
      </c>
      <c r="O65" s="18">
        <v>14.5</v>
      </c>
      <c r="P65" s="18">
        <v>15.144</v>
      </c>
      <c r="Q65" s="18">
        <v>17.042000000000002</v>
      </c>
      <c r="R65" s="18">
        <v>17.686</v>
      </c>
      <c r="S65" s="18">
        <v>19.584</v>
      </c>
      <c r="T65" s="18">
        <v>20.192</v>
      </c>
      <c r="U65" s="18">
        <v>22.09</v>
      </c>
      <c r="V65" s="18">
        <v>25.24</v>
      </c>
      <c r="W65" s="18">
        <v>24.632000000000001</v>
      </c>
      <c r="X65" s="18">
        <v>25.24</v>
      </c>
      <c r="Y65" s="18">
        <v>28.390999999999998</v>
      </c>
      <c r="Z65" s="18">
        <v>30.253</v>
      </c>
      <c r="AA65" s="18">
        <v>32.222000000000001</v>
      </c>
      <c r="AB65" s="18">
        <v>32.795000000000002</v>
      </c>
      <c r="AC65" s="18">
        <v>34.728000000000002</v>
      </c>
      <c r="AD65" s="18">
        <v>35.337000000000003</v>
      </c>
      <c r="AE65" s="18">
        <v>37.234000000000002</v>
      </c>
      <c r="AF65" s="18">
        <v>37.234000000000002</v>
      </c>
      <c r="AG65" s="18">
        <v>85.2</v>
      </c>
      <c r="AH65" s="18">
        <v>78.7</v>
      </c>
      <c r="AI65" s="18">
        <v>3.4077000000000003E-2</v>
      </c>
      <c r="AJ65" s="18">
        <v>1.4060999999999999</v>
      </c>
      <c r="AK65" s="18">
        <v>7.1487999999999996E-2</v>
      </c>
    </row>
    <row r="66" spans="1:37" x14ac:dyDescent="0.15">
      <c r="A66" s="18"/>
      <c r="B66" s="18">
        <v>2.2536E-2</v>
      </c>
      <c r="C66" s="18">
        <v>5.1663000000000004E-3</v>
      </c>
      <c r="D66" s="18">
        <v>6.0723000000000003</v>
      </c>
      <c r="E66" s="18">
        <v>7.9326999999999995E-2</v>
      </c>
      <c r="F66" s="18">
        <v>3.1776</v>
      </c>
      <c r="G66" s="18">
        <v>5.5438999999999998</v>
      </c>
      <c r="H66" s="18">
        <v>7.1664000000000003</v>
      </c>
      <c r="I66" s="18">
        <v>8.7439999999999998</v>
      </c>
      <c r="J66" s="18">
        <v>9.5553000000000008</v>
      </c>
      <c r="K66" s="18">
        <v>11.132999999999999</v>
      </c>
      <c r="L66" s="18">
        <v>12.71</v>
      </c>
      <c r="M66" s="18">
        <v>15.099</v>
      </c>
      <c r="N66" s="18">
        <v>15.865</v>
      </c>
      <c r="O66" s="18">
        <v>18.254000000000001</v>
      </c>
      <c r="P66" s="18">
        <v>19.065000000000001</v>
      </c>
      <c r="Q66" s="18">
        <v>21.454000000000001</v>
      </c>
      <c r="R66" s="18">
        <v>22.265999999999998</v>
      </c>
      <c r="S66" s="18">
        <v>24.654</v>
      </c>
      <c r="T66" s="18">
        <v>25.420999999999999</v>
      </c>
      <c r="U66" s="18">
        <v>27.809000000000001</v>
      </c>
      <c r="V66" s="18">
        <v>31.776</v>
      </c>
      <c r="W66" s="18">
        <v>31.01</v>
      </c>
      <c r="X66" s="18">
        <v>31.776</v>
      </c>
      <c r="Y66" s="18">
        <v>35.741999999999997</v>
      </c>
      <c r="Z66" s="18">
        <v>38.085999999999999</v>
      </c>
      <c r="AA66" s="18">
        <v>40.564999999999998</v>
      </c>
      <c r="AB66" s="18">
        <v>41.286000000000001</v>
      </c>
      <c r="AC66" s="18">
        <v>43.72</v>
      </c>
      <c r="AD66" s="18">
        <v>44.485999999999997</v>
      </c>
      <c r="AE66" s="18">
        <v>46.875</v>
      </c>
      <c r="AF66" s="18">
        <v>46.875</v>
      </c>
      <c r="AG66" s="18">
        <v>85.2</v>
      </c>
      <c r="AH66" s="18">
        <v>78.7</v>
      </c>
      <c r="AI66" s="18">
        <v>4.3293999999999999E-2</v>
      </c>
      <c r="AJ66" s="18">
        <v>1.4158999999999999</v>
      </c>
      <c r="AK66" s="18">
        <v>9.4685000000000005E-2</v>
      </c>
    </row>
    <row r="67" spans="1:37" x14ac:dyDescent="0.15">
      <c r="A67" s="18"/>
      <c r="B67" s="18">
        <v>2.8371E-2</v>
      </c>
      <c r="C67" s="18">
        <v>6.5039E-3</v>
      </c>
      <c r="D67" s="18">
        <v>6.9638</v>
      </c>
      <c r="E67" s="18">
        <v>9.9865999999999996E-2</v>
      </c>
      <c r="F67" s="18">
        <v>4.0003000000000002</v>
      </c>
      <c r="G67" s="18">
        <v>6.9793000000000003</v>
      </c>
      <c r="H67" s="18">
        <v>9.0220000000000002</v>
      </c>
      <c r="I67" s="18">
        <v>11.007999999999999</v>
      </c>
      <c r="J67" s="18">
        <v>12.029</v>
      </c>
      <c r="K67" s="18">
        <v>14.015000000000001</v>
      </c>
      <c r="L67" s="18">
        <v>16.001000000000001</v>
      </c>
      <c r="M67" s="18">
        <v>19.009</v>
      </c>
      <c r="N67" s="18">
        <v>19.972999999999999</v>
      </c>
      <c r="O67" s="18">
        <v>22.981000000000002</v>
      </c>
      <c r="P67" s="18">
        <v>24.001999999999999</v>
      </c>
      <c r="Q67" s="18">
        <v>27.009</v>
      </c>
      <c r="R67" s="18">
        <v>28.030999999999999</v>
      </c>
      <c r="S67" s="18">
        <v>31.038</v>
      </c>
      <c r="T67" s="18">
        <v>32.002000000000002</v>
      </c>
      <c r="U67" s="18">
        <v>35.01</v>
      </c>
      <c r="V67" s="18">
        <v>40.003</v>
      </c>
      <c r="W67" s="18">
        <v>39.037999999999997</v>
      </c>
      <c r="X67" s="18">
        <v>40.003</v>
      </c>
      <c r="Y67" s="18">
        <v>44.996000000000002</v>
      </c>
      <c r="Z67" s="18">
        <v>47.947000000000003</v>
      </c>
      <c r="AA67" s="18">
        <v>51.067999999999998</v>
      </c>
      <c r="AB67" s="18">
        <v>51.975999999999999</v>
      </c>
      <c r="AC67" s="18">
        <v>55.04</v>
      </c>
      <c r="AD67" s="18">
        <v>56.003999999999998</v>
      </c>
      <c r="AE67" s="18">
        <v>59.012</v>
      </c>
      <c r="AF67" s="18">
        <v>59.012</v>
      </c>
      <c r="AG67" s="18">
        <v>85.2</v>
      </c>
      <c r="AH67" s="18">
        <v>78.7</v>
      </c>
      <c r="AI67" s="18">
        <v>5.4084E-2</v>
      </c>
      <c r="AJ67" s="18">
        <v>1.4272</v>
      </c>
      <c r="AK67" s="18">
        <v>0.12069000000000001</v>
      </c>
    </row>
    <row r="68" spans="1:37" x14ac:dyDescent="0.15">
      <c r="A68" s="18"/>
      <c r="B68" s="18">
        <v>3.5716999999999999E-2</v>
      </c>
      <c r="C68" s="18">
        <v>8.1880000000000008E-3</v>
      </c>
      <c r="D68" s="18">
        <v>8.2795000000000005</v>
      </c>
      <c r="E68" s="18">
        <v>0.12572</v>
      </c>
      <c r="F68" s="18">
        <v>5.0361000000000002</v>
      </c>
      <c r="G68" s="18">
        <v>8.7864000000000004</v>
      </c>
      <c r="H68" s="18">
        <v>11.358000000000001</v>
      </c>
      <c r="I68" s="18">
        <v>13.858000000000001</v>
      </c>
      <c r="J68" s="18">
        <v>15.144</v>
      </c>
      <c r="K68" s="18">
        <v>17.643999999999998</v>
      </c>
      <c r="L68" s="18">
        <v>20.143999999999998</v>
      </c>
      <c r="M68" s="18">
        <v>23.93</v>
      </c>
      <c r="N68" s="18">
        <v>25.145</v>
      </c>
      <c r="O68" s="18">
        <v>28.931000000000001</v>
      </c>
      <c r="P68" s="18">
        <v>30.216999999999999</v>
      </c>
      <c r="Q68" s="18">
        <v>34.003</v>
      </c>
      <c r="R68" s="18">
        <v>35.287999999999997</v>
      </c>
      <c r="S68" s="18">
        <v>39.073999999999998</v>
      </c>
      <c r="T68" s="18">
        <v>40.289000000000001</v>
      </c>
      <c r="U68" s="18">
        <v>44.075000000000003</v>
      </c>
      <c r="V68" s="18">
        <v>50.360999999999997</v>
      </c>
      <c r="W68" s="18">
        <v>49.146999999999998</v>
      </c>
      <c r="X68" s="18">
        <v>50.360999999999997</v>
      </c>
      <c r="Y68" s="18">
        <v>56.646999999999998</v>
      </c>
      <c r="Z68" s="18">
        <v>60.362000000000002</v>
      </c>
      <c r="AA68" s="18">
        <v>64.290999999999997</v>
      </c>
      <c r="AB68" s="18">
        <v>65.433999999999997</v>
      </c>
      <c r="AC68" s="18">
        <v>69.290999999999997</v>
      </c>
      <c r="AD68" s="18">
        <v>70.504999999999995</v>
      </c>
      <c r="AE68" s="18">
        <v>74.290999999999997</v>
      </c>
      <c r="AF68" s="18">
        <v>74.290999999999997</v>
      </c>
      <c r="AG68" s="18">
        <v>85.2</v>
      </c>
      <c r="AH68" s="18">
        <v>78.7</v>
      </c>
      <c r="AI68" s="18">
        <v>6.8280999999999994E-2</v>
      </c>
      <c r="AJ68" s="18">
        <v>1.4420999999999999</v>
      </c>
      <c r="AK68" s="18">
        <v>0.14580000000000001</v>
      </c>
    </row>
    <row r="69" spans="1:37" x14ac:dyDescent="0.15">
      <c r="A69" s="18"/>
      <c r="B69" s="18">
        <v>4.4964999999999998E-2</v>
      </c>
      <c r="C69" s="18">
        <v>1.0307999999999999E-2</v>
      </c>
      <c r="D69" s="18">
        <v>9.7309999999999999</v>
      </c>
      <c r="E69" s="18">
        <v>0.15828</v>
      </c>
      <c r="F69" s="18">
        <v>6.3400999999999996</v>
      </c>
      <c r="G69" s="18">
        <v>11.061</v>
      </c>
      <c r="H69" s="18">
        <v>14.298999999999999</v>
      </c>
      <c r="I69" s="18">
        <v>17.446000000000002</v>
      </c>
      <c r="J69" s="18">
        <v>19.065000000000001</v>
      </c>
      <c r="K69" s="18">
        <v>22.213000000000001</v>
      </c>
      <c r="L69" s="18">
        <v>25.36</v>
      </c>
      <c r="M69" s="18">
        <v>30.126999999999999</v>
      </c>
      <c r="N69" s="18">
        <v>31.655000000000001</v>
      </c>
      <c r="O69" s="18">
        <v>36.421999999999997</v>
      </c>
      <c r="P69" s="18">
        <v>38.04</v>
      </c>
      <c r="Q69" s="18">
        <v>42.807000000000002</v>
      </c>
      <c r="R69" s="18">
        <v>44.424999999999997</v>
      </c>
      <c r="S69" s="18">
        <v>49.192</v>
      </c>
      <c r="T69" s="18">
        <v>50.720999999999997</v>
      </c>
      <c r="U69" s="18">
        <v>55.487000000000002</v>
      </c>
      <c r="V69" s="18">
        <v>63.401000000000003</v>
      </c>
      <c r="W69" s="18">
        <v>61.872</v>
      </c>
      <c r="X69" s="18">
        <v>63.401000000000003</v>
      </c>
      <c r="Y69" s="18">
        <v>71.313999999999993</v>
      </c>
      <c r="Z69" s="18">
        <v>75.991</v>
      </c>
      <c r="AA69" s="18">
        <v>80.936999999999998</v>
      </c>
      <c r="AB69" s="18">
        <v>82.376000000000005</v>
      </c>
      <c r="AC69" s="18">
        <v>87.231999999999999</v>
      </c>
      <c r="AD69" s="18">
        <v>88.760999999999996</v>
      </c>
      <c r="AE69" s="18">
        <v>93.527000000000001</v>
      </c>
      <c r="AF69" s="18">
        <v>93.527000000000001</v>
      </c>
      <c r="AG69" s="18">
        <v>85.2</v>
      </c>
      <c r="AH69" s="18">
        <v>78.7</v>
      </c>
      <c r="AI69" s="18">
        <v>8.5763000000000006E-2</v>
      </c>
      <c r="AJ69" s="18">
        <v>1.4604999999999999</v>
      </c>
      <c r="AK69" s="18">
        <v>0.16954</v>
      </c>
    </row>
    <row r="70" spans="1:37" x14ac:dyDescent="0.15">
      <c r="A70" s="18"/>
      <c r="B70" s="18">
        <v>5.6606999999999998E-2</v>
      </c>
      <c r="C70" s="18">
        <v>1.2977000000000001E-2</v>
      </c>
      <c r="D70" s="18">
        <v>11.617000000000001</v>
      </c>
      <c r="E70" s="18">
        <v>0.19925999999999999</v>
      </c>
      <c r="F70" s="18">
        <v>7.9817</v>
      </c>
      <c r="G70" s="18">
        <v>13.925000000000001</v>
      </c>
      <c r="H70" s="18">
        <v>18.001000000000001</v>
      </c>
      <c r="I70" s="18">
        <v>21.963999999999999</v>
      </c>
      <c r="J70" s="18">
        <v>24.001999999999999</v>
      </c>
      <c r="K70" s="18">
        <v>27.963999999999999</v>
      </c>
      <c r="L70" s="18">
        <v>31.927</v>
      </c>
      <c r="M70" s="18">
        <v>37.927</v>
      </c>
      <c r="N70" s="18">
        <v>39.851999999999997</v>
      </c>
      <c r="O70" s="18">
        <v>45.851999999999997</v>
      </c>
      <c r="P70" s="18">
        <v>47.89</v>
      </c>
      <c r="Q70" s="18">
        <v>53.89</v>
      </c>
      <c r="R70" s="18">
        <v>55.927999999999997</v>
      </c>
      <c r="S70" s="18">
        <v>61.929000000000002</v>
      </c>
      <c r="T70" s="18">
        <v>63.853000000000002</v>
      </c>
      <c r="U70" s="18">
        <v>69.853999999999999</v>
      </c>
      <c r="V70" s="18">
        <v>79.816999999999993</v>
      </c>
      <c r="W70" s="18">
        <v>77.891999999999996</v>
      </c>
      <c r="X70" s="18">
        <v>79.816999999999993</v>
      </c>
      <c r="Y70" s="18">
        <v>89.778999999999996</v>
      </c>
      <c r="Z70" s="18">
        <v>95.667000000000002</v>
      </c>
      <c r="AA70" s="18">
        <v>101.89</v>
      </c>
      <c r="AB70" s="18">
        <v>103.7</v>
      </c>
      <c r="AC70" s="18">
        <v>109.82</v>
      </c>
      <c r="AD70" s="18">
        <v>111.74</v>
      </c>
      <c r="AE70" s="18">
        <v>117.74</v>
      </c>
      <c r="AF70" s="18">
        <v>117.74</v>
      </c>
      <c r="AG70" s="18">
        <v>85.2</v>
      </c>
      <c r="AH70" s="18">
        <v>78.7</v>
      </c>
      <c r="AI70" s="18">
        <v>0.10786999999999999</v>
      </c>
      <c r="AJ70" s="18">
        <v>1.4836</v>
      </c>
      <c r="AK70" s="18">
        <v>0.19292999999999999</v>
      </c>
    </row>
    <row r="71" spans="1:37" x14ac:dyDescent="0.15">
      <c r="A71" s="18"/>
      <c r="B71" s="18">
        <v>7.1263999999999994E-2</v>
      </c>
      <c r="C71" s="18">
        <v>1.6337000000000001E-2</v>
      </c>
      <c r="D71" s="18">
        <v>13.946</v>
      </c>
      <c r="E71" s="18">
        <v>0.25085000000000002</v>
      </c>
      <c r="F71" s="18">
        <v>10.048</v>
      </c>
      <c r="G71" s="18">
        <v>17.530999999999999</v>
      </c>
      <c r="H71" s="18">
        <v>22.661999999999999</v>
      </c>
      <c r="I71" s="18">
        <v>27.651</v>
      </c>
      <c r="J71" s="18">
        <v>30.216000000000001</v>
      </c>
      <c r="K71" s="18">
        <v>35.204999999999998</v>
      </c>
      <c r="L71" s="18">
        <v>40.192999999999998</v>
      </c>
      <c r="M71" s="18">
        <v>47.747</v>
      </c>
      <c r="N71" s="18">
        <v>50.17</v>
      </c>
      <c r="O71" s="18">
        <v>57.723999999999997</v>
      </c>
      <c r="P71" s="18">
        <v>60.29</v>
      </c>
      <c r="Q71" s="18">
        <v>67.843999999999994</v>
      </c>
      <c r="R71" s="18">
        <v>70.409000000000006</v>
      </c>
      <c r="S71" s="18">
        <v>77.962999999999994</v>
      </c>
      <c r="T71" s="18">
        <v>80.385999999999996</v>
      </c>
      <c r="U71" s="18">
        <v>87.94</v>
      </c>
      <c r="V71" s="18">
        <v>100.48</v>
      </c>
      <c r="W71" s="18">
        <v>98.06</v>
      </c>
      <c r="X71" s="18">
        <v>100.48</v>
      </c>
      <c r="Y71" s="18">
        <v>113.03</v>
      </c>
      <c r="Z71" s="18">
        <v>120.44</v>
      </c>
      <c r="AA71" s="18">
        <v>128.28</v>
      </c>
      <c r="AB71" s="18">
        <v>130.56</v>
      </c>
      <c r="AC71" s="18">
        <v>138.25</v>
      </c>
      <c r="AD71" s="18">
        <v>140.68</v>
      </c>
      <c r="AE71" s="18">
        <v>148.22999999999999</v>
      </c>
      <c r="AF71" s="18">
        <v>148.22999999999999</v>
      </c>
      <c r="AG71" s="18">
        <v>85.2</v>
      </c>
      <c r="AH71" s="18">
        <v>78.7</v>
      </c>
      <c r="AI71" s="18">
        <v>0.13672999999999999</v>
      </c>
      <c r="AJ71" s="18">
        <v>1.5139</v>
      </c>
      <c r="AK71" s="18">
        <v>0.22081999999999999</v>
      </c>
    </row>
    <row r="72" spans="1:37" x14ac:dyDescent="0.15">
      <c r="A72" s="18"/>
      <c r="B72" s="18">
        <v>8.9717000000000005E-2</v>
      </c>
      <c r="C72" s="18">
        <v>2.0566999999999998E-2</v>
      </c>
      <c r="D72" s="18">
        <v>17.109000000000002</v>
      </c>
      <c r="E72" s="18">
        <v>0.31580000000000003</v>
      </c>
      <c r="F72" s="18">
        <v>12.65</v>
      </c>
      <c r="G72" s="18">
        <v>22.07</v>
      </c>
      <c r="H72" s="18">
        <v>28.53</v>
      </c>
      <c r="I72" s="18">
        <v>34.81</v>
      </c>
      <c r="J72" s="18">
        <v>38.04</v>
      </c>
      <c r="K72" s="18">
        <v>44.32</v>
      </c>
      <c r="L72" s="18">
        <v>50.6</v>
      </c>
      <c r="M72" s="18">
        <v>60.11</v>
      </c>
      <c r="N72" s="18">
        <v>63.16</v>
      </c>
      <c r="O72" s="18">
        <v>72.67</v>
      </c>
      <c r="P72" s="18">
        <v>75.900000000000006</v>
      </c>
      <c r="Q72" s="18">
        <v>85.41</v>
      </c>
      <c r="R72" s="18">
        <v>88.64</v>
      </c>
      <c r="S72" s="18">
        <v>98.15</v>
      </c>
      <c r="T72" s="18">
        <v>101.2</v>
      </c>
      <c r="U72" s="18">
        <v>110.71</v>
      </c>
      <c r="V72" s="18">
        <v>126.5</v>
      </c>
      <c r="W72" s="18">
        <v>123.45</v>
      </c>
      <c r="X72" s="18">
        <v>126.5</v>
      </c>
      <c r="Y72" s="18">
        <v>142.29</v>
      </c>
      <c r="Z72" s="18">
        <v>151.62</v>
      </c>
      <c r="AA72" s="18">
        <v>161.49</v>
      </c>
      <c r="AB72" s="18">
        <v>164.36</v>
      </c>
      <c r="AC72" s="18">
        <v>174.05</v>
      </c>
      <c r="AD72" s="18">
        <v>177.1</v>
      </c>
      <c r="AE72" s="18">
        <v>186.61</v>
      </c>
      <c r="AF72" s="18">
        <v>186.61</v>
      </c>
      <c r="AG72" s="18">
        <v>85.2</v>
      </c>
      <c r="AH72" s="18">
        <v>78.7</v>
      </c>
      <c r="AI72" s="18">
        <v>0.17202999999999999</v>
      </c>
      <c r="AJ72" s="18">
        <v>1.5505</v>
      </c>
      <c r="AK72" s="18">
        <v>0.26366000000000001</v>
      </c>
    </row>
    <row r="73" spans="1:37" x14ac:dyDescent="0.15">
      <c r="A73" s="18"/>
      <c r="B73" s="18">
        <v>0.11294</v>
      </c>
      <c r="C73" s="18">
        <v>2.5892999999999999E-2</v>
      </c>
      <c r="D73" s="18">
        <v>21.001999999999999</v>
      </c>
      <c r="E73" s="18">
        <v>0.39756999999999998</v>
      </c>
      <c r="F73" s="18">
        <v>15.925000000000001</v>
      </c>
      <c r="G73" s="18">
        <v>27.783999999999999</v>
      </c>
      <c r="H73" s="18">
        <v>35.917000000000002</v>
      </c>
      <c r="I73" s="18">
        <v>43.823</v>
      </c>
      <c r="J73" s="18">
        <v>47.889000000000003</v>
      </c>
      <c r="K73" s="18">
        <v>55.795000000000002</v>
      </c>
      <c r="L73" s="18">
        <v>63.701000000000001</v>
      </c>
      <c r="M73" s="18">
        <v>75.673000000000002</v>
      </c>
      <c r="N73" s="18">
        <v>79.513000000000005</v>
      </c>
      <c r="O73" s="18">
        <v>91.484999999999999</v>
      </c>
      <c r="P73" s="18">
        <v>95.551000000000002</v>
      </c>
      <c r="Q73" s="18">
        <v>107.52</v>
      </c>
      <c r="R73" s="18">
        <v>111.59</v>
      </c>
      <c r="S73" s="18">
        <v>123.56</v>
      </c>
      <c r="T73" s="18">
        <v>127.4</v>
      </c>
      <c r="U73" s="18">
        <v>139.37</v>
      </c>
      <c r="V73" s="18">
        <v>159.25</v>
      </c>
      <c r="W73" s="18">
        <v>155.41</v>
      </c>
      <c r="X73" s="18">
        <v>159.25</v>
      </c>
      <c r="Y73" s="18">
        <v>179.13</v>
      </c>
      <c r="Z73" s="18">
        <v>190.88</v>
      </c>
      <c r="AA73" s="18">
        <v>203.3</v>
      </c>
      <c r="AB73" s="18">
        <v>206.92</v>
      </c>
      <c r="AC73" s="18">
        <v>219.11</v>
      </c>
      <c r="AD73" s="18">
        <v>222.95</v>
      </c>
      <c r="AE73" s="18">
        <v>234.93</v>
      </c>
      <c r="AF73" s="18">
        <v>234.93</v>
      </c>
      <c r="AG73" s="18">
        <v>85.2</v>
      </c>
      <c r="AH73" s="18">
        <v>78.7</v>
      </c>
      <c r="AI73" s="18">
        <v>0.22101999999999999</v>
      </c>
      <c r="AJ73" s="18">
        <v>1.6</v>
      </c>
      <c r="AK73" s="18">
        <v>0.32962999999999998</v>
      </c>
    </row>
    <row r="74" spans="1:37" x14ac:dyDescent="0.15">
      <c r="A74" s="18"/>
      <c r="B74" s="18">
        <v>0.14219000000000001</v>
      </c>
      <c r="C74" s="18">
        <v>3.2597000000000001E-2</v>
      </c>
      <c r="D74" s="18">
        <v>25.545000000000002</v>
      </c>
      <c r="E74" s="18">
        <v>0.50051000000000001</v>
      </c>
      <c r="F74" s="18">
        <v>20.048999999999999</v>
      </c>
      <c r="G74" s="18">
        <v>34.978999999999999</v>
      </c>
      <c r="H74" s="18">
        <v>45.216000000000001</v>
      </c>
      <c r="I74" s="18">
        <v>55.17</v>
      </c>
      <c r="J74" s="18">
        <v>60.289000000000001</v>
      </c>
      <c r="K74" s="18">
        <v>70.242000000000004</v>
      </c>
      <c r="L74" s="18">
        <v>80.194999999999993</v>
      </c>
      <c r="M74" s="18">
        <v>95.266999999999996</v>
      </c>
      <c r="N74" s="18">
        <v>100.1</v>
      </c>
      <c r="O74" s="18">
        <v>115.17</v>
      </c>
      <c r="P74" s="18">
        <v>120.29</v>
      </c>
      <c r="Q74" s="18">
        <v>135.36000000000001</v>
      </c>
      <c r="R74" s="18">
        <v>140.47999999999999</v>
      </c>
      <c r="S74" s="18">
        <v>155.56</v>
      </c>
      <c r="T74" s="18">
        <v>160.38999999999999</v>
      </c>
      <c r="U74" s="18">
        <v>175.46</v>
      </c>
      <c r="V74" s="18">
        <v>200.49</v>
      </c>
      <c r="W74" s="18">
        <v>195.65</v>
      </c>
      <c r="X74" s="18">
        <v>200.49</v>
      </c>
      <c r="Y74" s="18">
        <v>225.51</v>
      </c>
      <c r="Z74" s="18">
        <v>240.3</v>
      </c>
      <c r="AA74" s="18">
        <v>255.94</v>
      </c>
      <c r="AB74" s="18">
        <v>260.49</v>
      </c>
      <c r="AC74" s="18">
        <v>275.85000000000002</v>
      </c>
      <c r="AD74" s="18">
        <v>280.68</v>
      </c>
      <c r="AE74" s="18">
        <v>295.76</v>
      </c>
      <c r="AF74" s="18">
        <v>295.76</v>
      </c>
      <c r="AG74" s="18">
        <v>85.2</v>
      </c>
      <c r="AH74" s="18">
        <v>78.7</v>
      </c>
      <c r="AI74" s="18">
        <v>0.27781</v>
      </c>
      <c r="AJ74" s="18">
        <v>1.6568000000000001</v>
      </c>
      <c r="AK74" s="18">
        <v>0.41027000000000002</v>
      </c>
    </row>
    <row r="75" spans="1:37" x14ac:dyDescent="0.15">
      <c r="A75" s="18"/>
      <c r="B75" s="18">
        <v>0.17901</v>
      </c>
      <c r="C75" s="18">
        <v>4.1036999999999997E-2</v>
      </c>
      <c r="D75" s="18">
        <v>31.393999999999998</v>
      </c>
      <c r="E75" s="18">
        <v>0.63012000000000001</v>
      </c>
      <c r="F75" s="18">
        <v>25.24</v>
      </c>
      <c r="G75" s="18">
        <v>44.036000000000001</v>
      </c>
      <c r="H75" s="18">
        <v>56.924999999999997</v>
      </c>
      <c r="I75" s="18">
        <v>69.456000000000003</v>
      </c>
      <c r="J75" s="18">
        <v>75.900000000000006</v>
      </c>
      <c r="K75" s="18">
        <v>88.430999999999997</v>
      </c>
      <c r="L75" s="18">
        <v>100.96</v>
      </c>
      <c r="M75" s="18">
        <v>119.94</v>
      </c>
      <c r="N75" s="18">
        <v>126.02</v>
      </c>
      <c r="O75" s="18">
        <v>145</v>
      </c>
      <c r="P75" s="18">
        <v>151.44</v>
      </c>
      <c r="Q75" s="18">
        <v>170.42</v>
      </c>
      <c r="R75" s="18">
        <v>176.86</v>
      </c>
      <c r="S75" s="18">
        <v>195.84</v>
      </c>
      <c r="T75" s="18">
        <v>201.92</v>
      </c>
      <c r="U75" s="18">
        <v>220.9</v>
      </c>
      <c r="V75" s="18">
        <v>252.4</v>
      </c>
      <c r="W75" s="18">
        <v>246.32</v>
      </c>
      <c r="X75" s="18">
        <v>252.4</v>
      </c>
      <c r="Y75" s="18">
        <v>283.91000000000003</v>
      </c>
      <c r="Z75" s="18">
        <v>302.52999999999997</v>
      </c>
      <c r="AA75" s="18">
        <v>322.22000000000003</v>
      </c>
      <c r="AB75" s="18">
        <v>327.95</v>
      </c>
      <c r="AC75" s="18">
        <v>347.28</v>
      </c>
      <c r="AD75" s="18">
        <v>353.37</v>
      </c>
      <c r="AE75" s="18">
        <v>372.34</v>
      </c>
      <c r="AF75" s="18">
        <v>372.34</v>
      </c>
      <c r="AG75" s="18">
        <v>85.2</v>
      </c>
      <c r="AH75" s="18">
        <v>78.7</v>
      </c>
      <c r="AI75" s="18">
        <v>0.35369</v>
      </c>
      <c r="AJ75" s="18">
        <v>1.7315</v>
      </c>
      <c r="AK75" s="18">
        <v>0.52732999999999997</v>
      </c>
    </row>
    <row r="76" spans="1:37" x14ac:dyDescent="0.15">
      <c r="A76" s="18"/>
      <c r="B76" s="18">
        <v>0.22536</v>
      </c>
      <c r="C76" s="18">
        <v>5.1663000000000001E-2</v>
      </c>
      <c r="D76" s="18">
        <v>38.816000000000003</v>
      </c>
      <c r="E76" s="18">
        <v>0.79327000000000003</v>
      </c>
      <c r="F76" s="18">
        <v>31.776</v>
      </c>
      <c r="G76" s="18">
        <v>55.439</v>
      </c>
      <c r="H76" s="18">
        <v>71.664000000000001</v>
      </c>
      <c r="I76" s="18">
        <v>87.44</v>
      </c>
      <c r="J76" s="18">
        <v>95.552999999999997</v>
      </c>
      <c r="K76" s="18">
        <v>111.33</v>
      </c>
      <c r="L76" s="18">
        <v>127.1</v>
      </c>
      <c r="M76" s="18">
        <v>150.99</v>
      </c>
      <c r="N76" s="18">
        <v>158.65</v>
      </c>
      <c r="O76" s="18">
        <v>182.54</v>
      </c>
      <c r="P76" s="18">
        <v>190.65</v>
      </c>
      <c r="Q76" s="18">
        <v>214.54</v>
      </c>
      <c r="R76" s="18">
        <v>222.66</v>
      </c>
      <c r="S76" s="18">
        <v>246.54</v>
      </c>
      <c r="T76" s="18">
        <v>254.21</v>
      </c>
      <c r="U76" s="18">
        <v>278.08999999999997</v>
      </c>
      <c r="V76" s="18">
        <v>317.76</v>
      </c>
      <c r="W76" s="18">
        <v>310.10000000000002</v>
      </c>
      <c r="X76" s="18">
        <v>317.76</v>
      </c>
      <c r="Y76" s="18">
        <v>357.42</v>
      </c>
      <c r="Z76" s="18">
        <v>380.86</v>
      </c>
      <c r="AA76" s="18">
        <v>405.65</v>
      </c>
      <c r="AB76" s="18">
        <v>412.86</v>
      </c>
      <c r="AC76" s="18">
        <v>437.2</v>
      </c>
      <c r="AD76" s="18">
        <v>444.86</v>
      </c>
      <c r="AE76" s="18">
        <v>468.75</v>
      </c>
      <c r="AF76" s="18">
        <v>468.75</v>
      </c>
      <c r="AG76" s="18">
        <v>85.2</v>
      </c>
      <c r="AH76" s="18">
        <v>78.7</v>
      </c>
      <c r="AI76" s="18">
        <v>0.45571</v>
      </c>
      <c r="AJ76" s="18">
        <v>1.8318000000000001</v>
      </c>
      <c r="AK76" s="18">
        <v>0.68998999999999999</v>
      </c>
    </row>
    <row r="77" spans="1:37" x14ac:dyDescent="0.15">
      <c r="A77" s="18"/>
      <c r="B77" s="18">
        <v>0.28371000000000002</v>
      </c>
      <c r="C77" s="18">
        <v>6.5039E-2</v>
      </c>
      <c r="D77" s="18">
        <v>47.335000000000001</v>
      </c>
      <c r="E77" s="18">
        <v>0.99865999999999999</v>
      </c>
      <c r="F77" s="18">
        <v>40.003</v>
      </c>
      <c r="G77" s="18">
        <v>69.793000000000006</v>
      </c>
      <c r="H77" s="18">
        <v>90.22</v>
      </c>
      <c r="I77" s="18">
        <v>110.08</v>
      </c>
      <c r="J77" s="18">
        <v>120.29</v>
      </c>
      <c r="K77" s="18">
        <v>140.15</v>
      </c>
      <c r="L77" s="18">
        <v>160.01</v>
      </c>
      <c r="M77" s="18">
        <v>190.09</v>
      </c>
      <c r="N77" s="18">
        <v>199.73</v>
      </c>
      <c r="O77" s="18">
        <v>229.81</v>
      </c>
      <c r="P77" s="18">
        <v>240.02</v>
      </c>
      <c r="Q77" s="18">
        <v>270.08999999999997</v>
      </c>
      <c r="R77" s="18">
        <v>280.31</v>
      </c>
      <c r="S77" s="18">
        <v>310.38</v>
      </c>
      <c r="T77" s="18">
        <v>320.02</v>
      </c>
      <c r="U77" s="18">
        <v>350.1</v>
      </c>
      <c r="V77" s="18">
        <v>400.03</v>
      </c>
      <c r="W77" s="18">
        <v>390.38</v>
      </c>
      <c r="X77" s="18">
        <v>400.03</v>
      </c>
      <c r="Y77" s="18">
        <v>449.96</v>
      </c>
      <c r="Z77" s="18">
        <v>479.47</v>
      </c>
      <c r="AA77" s="18">
        <v>510.68</v>
      </c>
      <c r="AB77" s="18">
        <v>519.76</v>
      </c>
      <c r="AC77" s="18">
        <v>550.4</v>
      </c>
      <c r="AD77" s="18">
        <v>560.04</v>
      </c>
      <c r="AE77" s="18">
        <v>590.12</v>
      </c>
      <c r="AF77" s="18">
        <v>590.12</v>
      </c>
      <c r="AG77" s="18">
        <v>85.2</v>
      </c>
      <c r="AH77" s="18">
        <v>78.7</v>
      </c>
      <c r="AI77" s="18">
        <v>0.57667000000000002</v>
      </c>
      <c r="AJ77" s="18">
        <v>1.9511000000000001</v>
      </c>
      <c r="AK77" s="18">
        <v>0.88476999999999995</v>
      </c>
    </row>
    <row r="78" spans="1:37" x14ac:dyDescent="0.15">
      <c r="A78" s="18"/>
      <c r="B78" s="18">
        <v>0.35716999999999999</v>
      </c>
      <c r="C78" s="18">
        <v>8.1879999999999994E-2</v>
      </c>
      <c r="D78" s="18">
        <v>58.859000000000002</v>
      </c>
      <c r="E78" s="18">
        <v>1.2572000000000001</v>
      </c>
      <c r="F78" s="18">
        <v>50.360999999999997</v>
      </c>
      <c r="G78" s="18">
        <v>87.864000000000004</v>
      </c>
      <c r="H78" s="18">
        <v>113.58</v>
      </c>
      <c r="I78" s="18">
        <v>138.58000000000001</v>
      </c>
      <c r="J78" s="18">
        <v>151.44</v>
      </c>
      <c r="K78" s="18">
        <v>176.44</v>
      </c>
      <c r="L78" s="18">
        <v>201.44</v>
      </c>
      <c r="M78" s="18">
        <v>239.3</v>
      </c>
      <c r="N78" s="18">
        <v>251.45</v>
      </c>
      <c r="O78" s="18">
        <v>289.31</v>
      </c>
      <c r="P78" s="18">
        <v>302.17</v>
      </c>
      <c r="Q78" s="18">
        <v>340.03</v>
      </c>
      <c r="R78" s="18">
        <v>352.88</v>
      </c>
      <c r="S78" s="18">
        <v>390.74</v>
      </c>
      <c r="T78" s="18">
        <v>402.89</v>
      </c>
      <c r="U78" s="18">
        <v>440.75</v>
      </c>
      <c r="V78" s="18">
        <v>503.61</v>
      </c>
      <c r="W78" s="18">
        <v>491.47</v>
      </c>
      <c r="X78" s="18">
        <v>503.61</v>
      </c>
      <c r="Y78" s="18">
        <v>566.47</v>
      </c>
      <c r="Z78" s="18">
        <v>603.62</v>
      </c>
      <c r="AA78" s="18">
        <v>642.91</v>
      </c>
      <c r="AB78" s="18">
        <v>654.34</v>
      </c>
      <c r="AC78" s="18">
        <v>692.91</v>
      </c>
      <c r="AD78" s="18">
        <v>705.05</v>
      </c>
      <c r="AE78" s="18">
        <v>742.91</v>
      </c>
      <c r="AF78" s="18">
        <v>742.91</v>
      </c>
      <c r="AG78" s="18">
        <v>85.2</v>
      </c>
      <c r="AH78" s="18">
        <v>78.7</v>
      </c>
      <c r="AI78" s="18">
        <v>0.74302999999999997</v>
      </c>
      <c r="AJ78" s="18">
        <v>2.1194999999999999</v>
      </c>
      <c r="AK78" s="18">
        <v>1.143</v>
      </c>
    </row>
    <row r="79" spans="1:37" x14ac:dyDescent="0.15">
      <c r="A79" s="18"/>
      <c r="B79" s="18">
        <v>0.44964999999999999</v>
      </c>
      <c r="C79" s="18">
        <v>0.10308</v>
      </c>
      <c r="D79" s="18">
        <v>71.344999999999999</v>
      </c>
      <c r="E79" s="18">
        <v>1.5828</v>
      </c>
      <c r="F79" s="18">
        <v>63.401000000000003</v>
      </c>
      <c r="G79" s="18">
        <v>110.61</v>
      </c>
      <c r="H79" s="18">
        <v>142.99</v>
      </c>
      <c r="I79" s="18">
        <v>174.46</v>
      </c>
      <c r="J79" s="18">
        <v>190.65</v>
      </c>
      <c r="K79" s="18">
        <v>222.13</v>
      </c>
      <c r="L79" s="18">
        <v>253.6</v>
      </c>
      <c r="M79" s="18">
        <v>301.27</v>
      </c>
      <c r="N79" s="18">
        <v>316.55</v>
      </c>
      <c r="O79" s="18">
        <v>364.22</v>
      </c>
      <c r="P79" s="18">
        <v>380.4</v>
      </c>
      <c r="Q79" s="18">
        <v>428.07</v>
      </c>
      <c r="R79" s="18">
        <v>444.25</v>
      </c>
      <c r="S79" s="18">
        <v>491.92</v>
      </c>
      <c r="T79" s="18">
        <v>507.21</v>
      </c>
      <c r="U79" s="18">
        <v>554.87</v>
      </c>
      <c r="V79" s="18">
        <v>634.01</v>
      </c>
      <c r="W79" s="18">
        <v>618.72</v>
      </c>
      <c r="X79" s="18">
        <v>634.01</v>
      </c>
      <c r="Y79" s="18">
        <v>713.14</v>
      </c>
      <c r="Z79" s="18">
        <v>759.91</v>
      </c>
      <c r="AA79" s="18">
        <v>809.37</v>
      </c>
      <c r="AB79" s="18">
        <v>823.76</v>
      </c>
      <c r="AC79" s="18">
        <v>872.32</v>
      </c>
      <c r="AD79" s="18">
        <v>887.61</v>
      </c>
      <c r="AE79" s="18">
        <v>935.27</v>
      </c>
      <c r="AF79" s="18">
        <v>935.27</v>
      </c>
      <c r="AG79" s="18">
        <v>85.2</v>
      </c>
      <c r="AH79" s="18">
        <v>78.7</v>
      </c>
      <c r="AI79" s="18">
        <v>0.96204000000000001</v>
      </c>
      <c r="AJ79" s="18">
        <v>2.3357999999999999</v>
      </c>
      <c r="AK79" s="18">
        <v>1.4635</v>
      </c>
    </row>
    <row r="80" spans="1:37" x14ac:dyDescent="0.15">
      <c r="A80" s="18"/>
      <c r="B80" s="18">
        <v>0.56608000000000003</v>
      </c>
      <c r="C80" s="18">
        <v>0.12977</v>
      </c>
      <c r="D80" s="18">
        <v>86.284999999999997</v>
      </c>
      <c r="E80" s="18">
        <v>1.9925999999999999</v>
      </c>
      <c r="F80" s="18">
        <v>79.816999999999993</v>
      </c>
      <c r="G80" s="18">
        <v>139.25</v>
      </c>
      <c r="H80" s="18">
        <v>180.01</v>
      </c>
      <c r="I80" s="18">
        <v>219.64</v>
      </c>
      <c r="J80" s="18">
        <v>240.02</v>
      </c>
      <c r="K80" s="18">
        <v>279.64</v>
      </c>
      <c r="L80" s="18">
        <v>319.27</v>
      </c>
      <c r="M80" s="18">
        <v>379.27</v>
      </c>
      <c r="N80" s="18">
        <v>398.52</v>
      </c>
      <c r="O80" s="18">
        <v>458.52</v>
      </c>
      <c r="P80" s="18">
        <v>478.9</v>
      </c>
      <c r="Q80" s="18">
        <v>538.9</v>
      </c>
      <c r="R80" s="18">
        <v>559.28</v>
      </c>
      <c r="S80" s="18">
        <v>619.29</v>
      </c>
      <c r="T80" s="18">
        <v>638.53</v>
      </c>
      <c r="U80" s="18">
        <v>698.54</v>
      </c>
      <c r="V80" s="18">
        <v>798.17</v>
      </c>
      <c r="W80" s="18">
        <v>778.92</v>
      </c>
      <c r="X80" s="18">
        <v>798.17</v>
      </c>
      <c r="Y80" s="18">
        <v>897.79</v>
      </c>
      <c r="Z80" s="18">
        <v>956.67</v>
      </c>
      <c r="AA80" s="18">
        <v>1018.9</v>
      </c>
      <c r="AB80" s="18">
        <v>1037</v>
      </c>
      <c r="AC80" s="18">
        <v>1098.2</v>
      </c>
      <c r="AD80" s="18">
        <v>1117.4000000000001</v>
      </c>
      <c r="AE80" s="18">
        <v>1177.4000000000001</v>
      </c>
      <c r="AF80" s="18">
        <v>1177.4000000000001</v>
      </c>
      <c r="AG80" s="18">
        <v>85.2</v>
      </c>
      <c r="AH80" s="18">
        <v>78.7</v>
      </c>
      <c r="AI80" s="18">
        <v>1.2638</v>
      </c>
      <c r="AJ80" s="18">
        <v>2.6337999999999999</v>
      </c>
      <c r="AK80" s="18">
        <v>1.8613</v>
      </c>
    </row>
    <row r="81" spans="1:37" x14ac:dyDescent="0.15">
      <c r="A81" s="18"/>
      <c r="B81" s="18">
        <v>0.71264000000000005</v>
      </c>
      <c r="C81" s="18">
        <v>0.16336999999999999</v>
      </c>
      <c r="D81" s="18">
        <v>103.71</v>
      </c>
      <c r="E81" s="18">
        <v>2.5085000000000002</v>
      </c>
      <c r="F81" s="18">
        <v>100.48</v>
      </c>
      <c r="G81" s="18">
        <v>175.31</v>
      </c>
      <c r="H81" s="18">
        <v>226.62</v>
      </c>
      <c r="I81" s="18">
        <v>276.51</v>
      </c>
      <c r="J81" s="18">
        <v>302.16000000000003</v>
      </c>
      <c r="K81" s="18">
        <v>352.05</v>
      </c>
      <c r="L81" s="18">
        <v>401.93</v>
      </c>
      <c r="M81" s="18">
        <v>477.47</v>
      </c>
      <c r="N81" s="18">
        <v>501.7</v>
      </c>
      <c r="O81" s="18">
        <v>577.24</v>
      </c>
      <c r="P81" s="18">
        <v>602.9</v>
      </c>
      <c r="Q81" s="18">
        <v>678.44</v>
      </c>
      <c r="R81" s="18">
        <v>704.09</v>
      </c>
      <c r="S81" s="18">
        <v>779.63</v>
      </c>
      <c r="T81" s="18">
        <v>803.86</v>
      </c>
      <c r="U81" s="18">
        <v>879.4</v>
      </c>
      <c r="V81" s="18">
        <v>1004.8</v>
      </c>
      <c r="W81" s="18">
        <v>980.6</v>
      </c>
      <c r="X81" s="18">
        <v>1004.8</v>
      </c>
      <c r="Y81" s="18">
        <v>1130.3</v>
      </c>
      <c r="Z81" s="18">
        <v>1204.4000000000001</v>
      </c>
      <c r="AA81" s="18">
        <v>1282.8</v>
      </c>
      <c r="AB81" s="18">
        <v>1305.5999999999999</v>
      </c>
      <c r="AC81" s="18">
        <v>1382.5</v>
      </c>
      <c r="AD81" s="18">
        <v>1406.8</v>
      </c>
      <c r="AE81" s="18">
        <v>1482.3</v>
      </c>
      <c r="AF81" s="18">
        <v>1482.3</v>
      </c>
      <c r="AG81" s="18">
        <v>85.2</v>
      </c>
      <c r="AH81" s="18">
        <v>78.7</v>
      </c>
      <c r="AI81" s="18">
        <v>1.7208000000000001</v>
      </c>
      <c r="AJ81" s="18">
        <v>3.1147</v>
      </c>
      <c r="AK81" s="18">
        <v>2.3452000000000002</v>
      </c>
    </row>
    <row r="82" spans="1:37" x14ac:dyDescent="0.15">
      <c r="A82" s="18"/>
      <c r="B82" s="18">
        <v>0.89717000000000002</v>
      </c>
      <c r="C82" s="18">
        <v>0.20566999999999999</v>
      </c>
      <c r="D82" s="18">
        <v>125.7</v>
      </c>
      <c r="E82" s="18">
        <v>3.1579999999999999</v>
      </c>
      <c r="F82" s="18">
        <v>126.5</v>
      </c>
      <c r="G82" s="18">
        <v>220.7</v>
      </c>
      <c r="H82" s="18">
        <v>285.3</v>
      </c>
      <c r="I82" s="18">
        <v>348.1</v>
      </c>
      <c r="J82" s="18">
        <v>380.4</v>
      </c>
      <c r="K82" s="18">
        <v>443.2</v>
      </c>
      <c r="L82" s="18">
        <v>506</v>
      </c>
      <c r="M82" s="18">
        <v>601.1</v>
      </c>
      <c r="N82" s="18">
        <v>631.6</v>
      </c>
      <c r="O82" s="18">
        <v>726.7</v>
      </c>
      <c r="P82" s="18">
        <v>759</v>
      </c>
      <c r="Q82" s="18">
        <v>854.1</v>
      </c>
      <c r="R82" s="18">
        <v>886.4</v>
      </c>
      <c r="S82" s="18">
        <v>981.5</v>
      </c>
      <c r="T82" s="18">
        <v>1012</v>
      </c>
      <c r="U82" s="18">
        <v>1107.0999999999999</v>
      </c>
      <c r="V82" s="18">
        <v>1265</v>
      </c>
      <c r="W82" s="18">
        <v>1234.5</v>
      </c>
      <c r="X82" s="18">
        <v>1265</v>
      </c>
      <c r="Y82" s="18">
        <v>1422.9</v>
      </c>
      <c r="Z82" s="18">
        <v>1516.2</v>
      </c>
      <c r="AA82" s="18">
        <v>1614.9</v>
      </c>
      <c r="AB82" s="18">
        <v>1643.6</v>
      </c>
      <c r="AC82" s="18">
        <v>1740.5</v>
      </c>
      <c r="AD82" s="18">
        <v>1771</v>
      </c>
      <c r="AE82" s="18">
        <v>1866.1</v>
      </c>
      <c r="AF82" s="18">
        <v>1866.1</v>
      </c>
      <c r="AG82" s="18">
        <v>85.2</v>
      </c>
      <c r="AH82" s="18">
        <v>78.7</v>
      </c>
      <c r="AI82" s="18">
        <v>2.3757999999999999</v>
      </c>
      <c r="AJ82" s="18">
        <v>3.8012000000000001</v>
      </c>
      <c r="AK82" s="18">
        <v>2.9436</v>
      </c>
    </row>
    <row r="83" spans="1:37" x14ac:dyDescent="0.15">
      <c r="A83" s="18"/>
      <c r="B83" s="18">
        <v>1.1294</v>
      </c>
      <c r="C83" s="18">
        <v>0.25892999999999999</v>
      </c>
      <c r="D83" s="18">
        <v>147.68</v>
      </c>
      <c r="E83" s="18">
        <v>4.0484</v>
      </c>
      <c r="F83" s="18">
        <v>165.59</v>
      </c>
      <c r="G83" s="18">
        <v>289.2</v>
      </c>
      <c r="H83" s="18">
        <v>373.14</v>
      </c>
      <c r="I83" s="18">
        <v>455.79</v>
      </c>
      <c r="J83" s="18">
        <v>498.11</v>
      </c>
      <c r="K83" s="18">
        <v>580.41</v>
      </c>
      <c r="L83" s="18">
        <v>663.05</v>
      </c>
      <c r="M83" s="18">
        <v>787.31</v>
      </c>
      <c r="N83" s="18">
        <v>827.64</v>
      </c>
      <c r="O83" s="18">
        <v>952.25</v>
      </c>
      <c r="P83" s="18">
        <v>994.22</v>
      </c>
      <c r="Q83" s="18">
        <v>1118.8</v>
      </c>
      <c r="R83" s="18">
        <v>1160.8</v>
      </c>
      <c r="S83" s="18">
        <v>1284.7</v>
      </c>
      <c r="T83" s="18">
        <v>1326.8</v>
      </c>
      <c r="U83" s="18">
        <v>1449.3</v>
      </c>
      <c r="V83" s="18">
        <v>1657.6</v>
      </c>
      <c r="W83" s="18">
        <v>1615.5</v>
      </c>
      <c r="X83" s="18">
        <v>1657.6</v>
      </c>
      <c r="Y83" s="18">
        <v>1865.9</v>
      </c>
      <c r="Z83" s="18">
        <v>1986.8</v>
      </c>
      <c r="AA83" s="18">
        <v>2116.1</v>
      </c>
      <c r="AB83" s="18">
        <v>2153</v>
      </c>
      <c r="AC83" s="18">
        <v>2280.6999999999998</v>
      </c>
      <c r="AD83" s="18">
        <v>2319.3000000000002</v>
      </c>
      <c r="AE83" s="18">
        <v>2445.3000000000002</v>
      </c>
      <c r="AF83" s="18">
        <v>2445.3000000000002</v>
      </c>
      <c r="AG83" s="18">
        <v>85.5</v>
      </c>
      <c r="AH83" s="18">
        <v>78.94</v>
      </c>
      <c r="AI83" s="18">
        <v>3.4205000000000001</v>
      </c>
      <c r="AJ83" s="18">
        <v>4.8665000000000003</v>
      </c>
      <c r="AK83" s="18">
        <v>3.6381000000000001</v>
      </c>
    </row>
    <row r="84" spans="1:37" x14ac:dyDescent="0.15">
      <c r="A84" s="18"/>
      <c r="B84" s="18">
        <v>1.4218999999999999</v>
      </c>
      <c r="C84" s="18">
        <v>0.32596999999999998</v>
      </c>
      <c r="D84" s="18">
        <v>168.97</v>
      </c>
      <c r="E84" s="18">
        <v>5.0479000000000003</v>
      </c>
      <c r="F84" s="18">
        <v>212.09</v>
      </c>
      <c r="G84" s="18">
        <v>370.92</v>
      </c>
      <c r="H84" s="18">
        <v>477.46</v>
      </c>
      <c r="I84" s="18">
        <v>584.02</v>
      </c>
      <c r="J84" s="18">
        <v>638.29999999999995</v>
      </c>
      <c r="K84" s="18">
        <v>743.85</v>
      </c>
      <c r="L84" s="18">
        <v>850.41</v>
      </c>
      <c r="M84" s="18">
        <v>1009.2</v>
      </c>
      <c r="N84" s="18">
        <v>1061.5</v>
      </c>
      <c r="O84" s="18">
        <v>1221.3</v>
      </c>
      <c r="P84" s="18">
        <v>1274.5999999999999</v>
      </c>
      <c r="Q84" s="18">
        <v>1434.4</v>
      </c>
      <c r="R84" s="18">
        <v>1487.7</v>
      </c>
      <c r="S84" s="18">
        <v>1645.5</v>
      </c>
      <c r="T84" s="18">
        <v>1702.9</v>
      </c>
      <c r="U84" s="18">
        <v>1856.6</v>
      </c>
      <c r="V84" s="18">
        <v>2126</v>
      </c>
      <c r="W84" s="18">
        <v>2068.6999999999998</v>
      </c>
      <c r="X84" s="18">
        <v>2126</v>
      </c>
      <c r="Y84" s="18">
        <v>2395.5</v>
      </c>
      <c r="Z84" s="18">
        <v>2548.1999999999998</v>
      </c>
      <c r="AA84" s="18">
        <v>2714.1</v>
      </c>
      <c r="AB84" s="18">
        <v>2760.3</v>
      </c>
      <c r="AC84" s="18">
        <v>2925.2</v>
      </c>
      <c r="AD84" s="18">
        <v>2972.4</v>
      </c>
      <c r="AE84" s="18">
        <v>3136.3</v>
      </c>
      <c r="AF84" s="18">
        <v>3136.3</v>
      </c>
      <c r="AG84" s="18">
        <v>86.067999999999998</v>
      </c>
      <c r="AH84" s="18">
        <v>79.394999999999996</v>
      </c>
      <c r="AI84" s="18">
        <v>4.6699000000000002</v>
      </c>
      <c r="AJ84" s="18">
        <v>6.1272000000000002</v>
      </c>
      <c r="AK84" s="18">
        <v>4.4554999999999998</v>
      </c>
    </row>
    <row r="85" spans="1:37" x14ac:dyDescent="0.15">
      <c r="A85" s="18"/>
      <c r="B85" s="18">
        <v>1.7901</v>
      </c>
      <c r="C85" s="18">
        <v>0.41037000000000001</v>
      </c>
      <c r="D85" s="18">
        <v>191.82</v>
      </c>
      <c r="E85" s="18">
        <v>6.3494000000000002</v>
      </c>
      <c r="F85" s="18">
        <v>258.61</v>
      </c>
      <c r="G85" s="18">
        <v>452.65</v>
      </c>
      <c r="H85" s="18">
        <v>581.77</v>
      </c>
      <c r="I85" s="18">
        <v>712.26</v>
      </c>
      <c r="J85" s="18">
        <v>778.5</v>
      </c>
      <c r="K85" s="18">
        <v>907.3</v>
      </c>
      <c r="L85" s="18">
        <v>1037.8</v>
      </c>
      <c r="M85" s="18">
        <v>1231.0999999999999</v>
      </c>
      <c r="N85" s="18">
        <v>1295.4000000000001</v>
      </c>
      <c r="O85" s="18">
        <v>1490.4</v>
      </c>
      <c r="P85" s="18">
        <v>1555</v>
      </c>
      <c r="Q85" s="18">
        <v>1750</v>
      </c>
      <c r="R85" s="18">
        <v>1814.6</v>
      </c>
      <c r="S85" s="18">
        <v>2006.3</v>
      </c>
      <c r="T85" s="18">
        <v>2078.9</v>
      </c>
      <c r="U85" s="18">
        <v>2263.9</v>
      </c>
      <c r="V85" s="18">
        <v>2594.5</v>
      </c>
      <c r="W85" s="18">
        <v>2521.8000000000002</v>
      </c>
      <c r="X85" s="18">
        <v>2594.5</v>
      </c>
      <c r="Y85" s="18">
        <v>2925</v>
      </c>
      <c r="Z85" s="18">
        <v>3109.7</v>
      </c>
      <c r="AA85" s="18">
        <v>3312.1</v>
      </c>
      <c r="AB85" s="18">
        <v>3367.6</v>
      </c>
      <c r="AC85" s="18">
        <v>3569.7</v>
      </c>
      <c r="AD85" s="18">
        <v>3625.5</v>
      </c>
      <c r="AE85" s="18">
        <v>3827.3</v>
      </c>
      <c r="AF85" s="18">
        <v>3827.3</v>
      </c>
      <c r="AG85" s="18">
        <v>86.998999999999995</v>
      </c>
      <c r="AH85" s="18">
        <v>80.36</v>
      </c>
      <c r="AI85" s="18">
        <v>6.3613</v>
      </c>
      <c r="AJ85" s="18">
        <v>7.8212999999999999</v>
      </c>
      <c r="AK85" s="18">
        <v>5.4221000000000004</v>
      </c>
    </row>
    <row r="86" spans="1:37" x14ac:dyDescent="0.15">
      <c r="A86" s="18"/>
      <c r="B86" s="18">
        <v>2.2536</v>
      </c>
      <c r="C86" s="18">
        <v>0.51663000000000003</v>
      </c>
      <c r="D86" s="18">
        <v>215.07</v>
      </c>
      <c r="E86" s="18">
        <v>8.0446000000000009</v>
      </c>
      <c r="F86" s="18">
        <v>321.63</v>
      </c>
      <c r="G86" s="18">
        <v>563.84</v>
      </c>
      <c r="H86" s="18">
        <v>725.04</v>
      </c>
      <c r="I86" s="18">
        <v>887.06</v>
      </c>
      <c r="J86" s="18">
        <v>969.07</v>
      </c>
      <c r="K86" s="18">
        <v>1130.3</v>
      </c>
      <c r="L86" s="18">
        <v>1292.3</v>
      </c>
      <c r="M86" s="18">
        <v>1532.9</v>
      </c>
      <c r="N86" s="18">
        <v>1617.6</v>
      </c>
      <c r="O86" s="18">
        <v>1855.5</v>
      </c>
      <c r="P86" s="18">
        <v>1934.4</v>
      </c>
      <c r="Q86" s="18">
        <v>2178.1999999999998</v>
      </c>
      <c r="R86" s="18">
        <v>2262.9</v>
      </c>
      <c r="S86" s="18">
        <v>2498</v>
      </c>
      <c r="T86" s="18">
        <v>2589.8000000000002</v>
      </c>
      <c r="U86" s="18">
        <v>2825.1</v>
      </c>
      <c r="V86" s="18">
        <v>3232.2</v>
      </c>
      <c r="W86" s="18">
        <v>3146.3</v>
      </c>
      <c r="X86" s="18">
        <v>3232.2</v>
      </c>
      <c r="Y86" s="18">
        <v>3639.3</v>
      </c>
      <c r="Z86" s="18">
        <v>3880.5</v>
      </c>
      <c r="AA86" s="18">
        <v>4130</v>
      </c>
      <c r="AB86" s="18">
        <v>4201.8</v>
      </c>
      <c r="AC86" s="18">
        <v>4445.3</v>
      </c>
      <c r="AD86" s="18">
        <v>4517.1000000000004</v>
      </c>
      <c r="AE86" s="18">
        <v>4766.5</v>
      </c>
      <c r="AF86" s="18">
        <v>4766.5</v>
      </c>
      <c r="AG86" s="18">
        <v>88.323999999999998</v>
      </c>
      <c r="AH86" s="18">
        <v>81.724000000000004</v>
      </c>
      <c r="AI86" s="18">
        <v>8.6120999999999999</v>
      </c>
      <c r="AJ86" s="18">
        <v>10.054</v>
      </c>
      <c r="AK86" s="18">
        <v>6.5419</v>
      </c>
    </row>
    <row r="87" spans="1:37" x14ac:dyDescent="0.15">
      <c r="A87" s="18"/>
      <c r="B87" s="18">
        <v>2.8371</v>
      </c>
      <c r="C87" s="18">
        <v>0.65039000000000002</v>
      </c>
      <c r="D87" s="18">
        <v>238.35</v>
      </c>
      <c r="E87" s="18">
        <v>10.021000000000001</v>
      </c>
      <c r="F87" s="18">
        <v>400</v>
      </c>
      <c r="G87" s="18">
        <v>702.4</v>
      </c>
      <c r="H87" s="18">
        <v>904.49</v>
      </c>
      <c r="I87" s="18">
        <v>1105.0999999999999</v>
      </c>
      <c r="J87" s="18">
        <v>1206.4000000000001</v>
      </c>
      <c r="K87" s="18">
        <v>1408.5</v>
      </c>
      <c r="L87" s="18">
        <v>1609.2</v>
      </c>
      <c r="M87" s="18">
        <v>1908.8</v>
      </c>
      <c r="N87" s="18">
        <v>2022</v>
      </c>
      <c r="O87" s="18">
        <v>2309.8000000000002</v>
      </c>
      <c r="P87" s="18">
        <v>2405.6999999999998</v>
      </c>
      <c r="Q87" s="18">
        <v>2710.8</v>
      </c>
      <c r="R87" s="18">
        <v>2824</v>
      </c>
      <c r="S87" s="18">
        <v>3111.3</v>
      </c>
      <c r="T87" s="18">
        <v>3225.8</v>
      </c>
      <c r="U87" s="18">
        <v>3529.3</v>
      </c>
      <c r="V87" s="18">
        <v>4027.2</v>
      </c>
      <c r="W87" s="18">
        <v>3930</v>
      </c>
      <c r="X87" s="18">
        <v>4027.2</v>
      </c>
      <c r="Y87" s="18">
        <v>4525.2</v>
      </c>
      <c r="Z87" s="18">
        <v>4845.8999999999996</v>
      </c>
      <c r="AA87" s="18">
        <v>5152.2</v>
      </c>
      <c r="AB87" s="18">
        <v>5246.6</v>
      </c>
      <c r="AC87" s="18">
        <v>5535.6</v>
      </c>
      <c r="AD87" s="18">
        <v>5630.1</v>
      </c>
      <c r="AE87" s="18">
        <v>5936.4</v>
      </c>
      <c r="AF87" s="18">
        <v>5936.4</v>
      </c>
      <c r="AG87" s="18">
        <v>89.914000000000001</v>
      </c>
      <c r="AH87" s="18">
        <v>83.313999999999993</v>
      </c>
      <c r="AI87" s="18">
        <v>11.257999999999999</v>
      </c>
      <c r="AJ87" s="18">
        <v>12.667</v>
      </c>
      <c r="AK87" s="18">
        <v>7.7797999999999998</v>
      </c>
    </row>
    <row r="88" spans="1:37" x14ac:dyDescent="0.15">
      <c r="A88" s="18"/>
      <c r="B88" s="18">
        <v>3.5716999999999999</v>
      </c>
      <c r="C88" s="18">
        <v>0.81879999999999997</v>
      </c>
      <c r="D88" s="18">
        <v>260.37</v>
      </c>
      <c r="E88" s="18">
        <v>12.561999999999999</v>
      </c>
      <c r="F88" s="18">
        <v>511.2</v>
      </c>
      <c r="G88" s="18">
        <v>898.54</v>
      </c>
      <c r="H88" s="18">
        <v>1159.7</v>
      </c>
      <c r="I88" s="18">
        <v>1418.2</v>
      </c>
      <c r="J88" s="18">
        <v>1549.5</v>
      </c>
      <c r="K88" s="18">
        <v>1812</v>
      </c>
      <c r="L88" s="18">
        <v>2066.4</v>
      </c>
      <c r="M88" s="18">
        <v>2450.6999999999998</v>
      </c>
      <c r="N88" s="18">
        <v>2591.1999999999998</v>
      </c>
      <c r="O88" s="18">
        <v>2966.3</v>
      </c>
      <c r="P88" s="18">
        <v>3093.7</v>
      </c>
      <c r="Q88" s="18">
        <v>3488.8</v>
      </c>
      <c r="R88" s="18">
        <v>3629.3</v>
      </c>
      <c r="S88" s="18">
        <v>4004.4</v>
      </c>
      <c r="T88" s="18">
        <v>4144.8999999999996</v>
      </c>
      <c r="U88" s="18">
        <v>4533.2</v>
      </c>
      <c r="V88" s="18">
        <v>5176.1000000000004</v>
      </c>
      <c r="W88" s="18">
        <v>5055.6000000000004</v>
      </c>
      <c r="X88" s="18">
        <v>5176.1000000000004</v>
      </c>
      <c r="Y88" s="18">
        <v>5819</v>
      </c>
      <c r="Z88" s="18">
        <v>6220.5</v>
      </c>
      <c r="AA88" s="18">
        <v>6615.6</v>
      </c>
      <c r="AB88" s="18">
        <v>6736.1</v>
      </c>
      <c r="AC88" s="18">
        <v>7118.1</v>
      </c>
      <c r="AD88" s="18">
        <v>7245.4</v>
      </c>
      <c r="AE88" s="18">
        <v>7633.7</v>
      </c>
      <c r="AF88" s="18">
        <v>7633.7</v>
      </c>
      <c r="AG88" s="18">
        <v>92.301000000000002</v>
      </c>
      <c r="AH88" s="18">
        <v>85.762</v>
      </c>
      <c r="AI88" s="18">
        <v>14.628</v>
      </c>
      <c r="AJ88" s="18">
        <v>16.149999999999999</v>
      </c>
      <c r="AK88" s="18">
        <v>9.2440999999999995</v>
      </c>
    </row>
    <row r="89" spans="1:37" x14ac:dyDescent="0.15">
      <c r="A89" s="18"/>
      <c r="B89" s="18">
        <v>4.4965000000000002</v>
      </c>
      <c r="C89" s="18">
        <v>1.0307999999999999</v>
      </c>
      <c r="D89" s="18">
        <v>280.95999999999998</v>
      </c>
      <c r="E89" s="18">
        <v>15.683</v>
      </c>
      <c r="F89" s="18">
        <v>632.9</v>
      </c>
      <c r="G89" s="18">
        <v>1113.0999999999999</v>
      </c>
      <c r="H89" s="18">
        <v>1439.2</v>
      </c>
      <c r="I89" s="18">
        <v>1761.7</v>
      </c>
      <c r="J89" s="18">
        <v>1926.3</v>
      </c>
      <c r="K89" s="18">
        <v>2255.5</v>
      </c>
      <c r="L89" s="18">
        <v>2568.5</v>
      </c>
      <c r="M89" s="18">
        <v>3045.7</v>
      </c>
      <c r="N89" s="18">
        <v>3213.3</v>
      </c>
      <c r="O89" s="18">
        <v>3687.6</v>
      </c>
      <c r="P89" s="18">
        <v>3850.9</v>
      </c>
      <c r="Q89" s="18">
        <v>4345.2</v>
      </c>
      <c r="R89" s="18">
        <v>4512.8</v>
      </c>
      <c r="S89" s="18">
        <v>4987</v>
      </c>
      <c r="T89" s="18">
        <v>5154.6000000000004</v>
      </c>
      <c r="U89" s="18">
        <v>5633</v>
      </c>
      <c r="V89" s="18">
        <v>6438.2</v>
      </c>
      <c r="W89" s="18">
        <v>6290.7</v>
      </c>
      <c r="X89" s="18">
        <v>6438.2</v>
      </c>
      <c r="Y89" s="18">
        <v>7243.4</v>
      </c>
      <c r="Z89" s="18">
        <v>7726</v>
      </c>
      <c r="AA89" s="18">
        <v>8220.2999999999993</v>
      </c>
      <c r="AB89" s="18">
        <v>8367.7999999999993</v>
      </c>
      <c r="AC89" s="18">
        <v>8858</v>
      </c>
      <c r="AD89" s="18">
        <v>9021.4</v>
      </c>
      <c r="AE89" s="18">
        <v>9499.7999999999993</v>
      </c>
      <c r="AF89" s="18">
        <v>9499.7999999999993</v>
      </c>
      <c r="AG89" s="18">
        <v>95.75</v>
      </c>
      <c r="AH89" s="18">
        <v>89.406999999999996</v>
      </c>
      <c r="AI89" s="18">
        <v>18.812000000000001</v>
      </c>
      <c r="AJ89" s="18">
        <v>20.306999999999999</v>
      </c>
      <c r="AK89" s="18">
        <v>10.944000000000001</v>
      </c>
    </row>
    <row r="90" spans="1:37" x14ac:dyDescent="0.15">
      <c r="A90" s="18"/>
      <c r="B90" s="18">
        <v>5.6607000000000003</v>
      </c>
      <c r="C90" s="18">
        <v>1.2977000000000001</v>
      </c>
      <c r="D90" s="18">
        <v>298.85000000000002</v>
      </c>
      <c r="E90" s="18">
        <v>19.478000000000002</v>
      </c>
      <c r="F90" s="18">
        <v>891.52</v>
      </c>
      <c r="G90" s="18">
        <v>1568</v>
      </c>
      <c r="H90" s="18">
        <v>1989.2</v>
      </c>
      <c r="I90" s="18">
        <v>2407.1</v>
      </c>
      <c r="J90" s="18">
        <v>2633.6</v>
      </c>
      <c r="K90" s="18">
        <v>3072.4</v>
      </c>
      <c r="L90" s="18">
        <v>3498.4</v>
      </c>
      <c r="M90" s="18">
        <v>4129.3999999999996</v>
      </c>
      <c r="N90" s="18">
        <v>4363.1000000000004</v>
      </c>
      <c r="O90" s="18">
        <v>4997.7</v>
      </c>
      <c r="P90" s="18">
        <v>5231.3999999999996</v>
      </c>
      <c r="Q90" s="18">
        <v>5886</v>
      </c>
      <c r="R90" s="18">
        <v>6116.2</v>
      </c>
      <c r="S90" s="18">
        <v>6747.2</v>
      </c>
      <c r="T90" s="18">
        <v>6984.5</v>
      </c>
      <c r="U90" s="18">
        <v>7615.5</v>
      </c>
      <c r="V90" s="18">
        <v>8678.1</v>
      </c>
      <c r="W90" s="18">
        <v>8507.4</v>
      </c>
      <c r="X90" s="18">
        <v>8731.9</v>
      </c>
      <c r="Y90" s="18">
        <v>9787.2999999999993</v>
      </c>
      <c r="Z90" s="18">
        <v>10422</v>
      </c>
      <c r="AA90" s="18">
        <v>11080</v>
      </c>
      <c r="AB90" s="18">
        <v>11283</v>
      </c>
      <c r="AC90" s="18">
        <v>11941</v>
      </c>
      <c r="AD90" s="18">
        <v>12196</v>
      </c>
      <c r="AE90" s="18">
        <v>12802</v>
      </c>
      <c r="AF90" s="18">
        <v>12838</v>
      </c>
      <c r="AG90" s="18">
        <v>101.31</v>
      </c>
      <c r="AH90" s="18">
        <v>95.992999999999995</v>
      </c>
      <c r="AI90" s="18">
        <v>24.062999999999999</v>
      </c>
      <c r="AJ90" s="18">
        <v>25.463000000000001</v>
      </c>
      <c r="AK90" s="18">
        <v>12.957000000000001</v>
      </c>
    </row>
    <row r="91" spans="1:37" x14ac:dyDescent="0.15">
      <c r="A91" s="18"/>
      <c r="B91" s="18">
        <v>7.1265000000000001</v>
      </c>
      <c r="C91" s="18">
        <v>1.6336999999999999</v>
      </c>
      <c r="D91" s="18">
        <v>314.07</v>
      </c>
      <c r="E91" s="18">
        <v>24.268000000000001</v>
      </c>
      <c r="F91" s="18">
        <v>1267.2</v>
      </c>
      <c r="G91" s="18">
        <v>2228.4</v>
      </c>
      <c r="H91" s="18">
        <v>2770.5</v>
      </c>
      <c r="I91" s="18">
        <v>3310.6</v>
      </c>
      <c r="J91" s="18">
        <v>3623.5</v>
      </c>
      <c r="K91" s="18">
        <v>4208.5</v>
      </c>
      <c r="L91" s="18">
        <v>4793.8999999999996</v>
      </c>
      <c r="M91" s="18">
        <v>5630.9</v>
      </c>
      <c r="N91" s="18">
        <v>5964.3</v>
      </c>
      <c r="O91" s="18">
        <v>6811.5</v>
      </c>
      <c r="P91" s="18">
        <v>7144.8</v>
      </c>
      <c r="Q91" s="18">
        <v>8012</v>
      </c>
      <c r="R91" s="18">
        <v>8335.2000000000007</v>
      </c>
      <c r="S91" s="18">
        <v>9172.2000000000007</v>
      </c>
      <c r="T91" s="18">
        <v>9515.7999999999993</v>
      </c>
      <c r="U91" s="18">
        <v>10353</v>
      </c>
      <c r="V91" s="18">
        <v>11754</v>
      </c>
      <c r="W91" s="18">
        <v>11564</v>
      </c>
      <c r="X91" s="18">
        <v>11908</v>
      </c>
      <c r="Y91" s="18">
        <v>13289</v>
      </c>
      <c r="Z91" s="18">
        <v>14136</v>
      </c>
      <c r="AA91" s="18">
        <v>15013</v>
      </c>
      <c r="AB91" s="18">
        <v>15296</v>
      </c>
      <c r="AC91" s="18">
        <v>16173</v>
      </c>
      <c r="AD91" s="18">
        <v>16568</v>
      </c>
      <c r="AE91" s="18">
        <v>17334</v>
      </c>
      <c r="AF91" s="18">
        <v>17436</v>
      </c>
      <c r="AG91" s="18">
        <v>111.37</v>
      </c>
      <c r="AH91" s="18">
        <v>107.01</v>
      </c>
      <c r="AI91" s="18">
        <v>31.481000000000002</v>
      </c>
      <c r="AJ91" s="18">
        <v>32.761000000000003</v>
      </c>
      <c r="AK91" s="18">
        <v>15.340999999999999</v>
      </c>
    </row>
    <row r="92" spans="1:37" x14ac:dyDescent="0.15">
      <c r="A92" s="18"/>
      <c r="B92" s="18">
        <v>8.9717000000000002</v>
      </c>
      <c r="C92" s="18">
        <v>2.0567000000000002</v>
      </c>
      <c r="D92" s="18">
        <v>326.83999999999997</v>
      </c>
      <c r="E92" s="18">
        <v>36.56</v>
      </c>
      <c r="F92" s="18">
        <v>1642.9</v>
      </c>
      <c r="G92" s="18">
        <v>2888.8</v>
      </c>
      <c r="H92" s="18">
        <v>3551.8</v>
      </c>
      <c r="I92" s="18">
        <v>4214.2</v>
      </c>
      <c r="J92" s="18">
        <v>4613.5</v>
      </c>
      <c r="K92" s="18">
        <v>5344.6</v>
      </c>
      <c r="L92" s="18">
        <v>6089.4</v>
      </c>
      <c r="M92" s="18">
        <v>7132.4</v>
      </c>
      <c r="N92" s="18">
        <v>7565.4</v>
      </c>
      <c r="O92" s="18">
        <v>8625.2000000000007</v>
      </c>
      <c r="P92" s="18">
        <v>9058.2000000000007</v>
      </c>
      <c r="Q92" s="18">
        <v>10138</v>
      </c>
      <c r="R92" s="18">
        <v>10554</v>
      </c>
      <c r="S92" s="18">
        <v>11597</v>
      </c>
      <c r="T92" s="18">
        <v>12047</v>
      </c>
      <c r="U92" s="18">
        <v>13090</v>
      </c>
      <c r="V92" s="18">
        <v>14830</v>
      </c>
      <c r="W92" s="18">
        <v>14620</v>
      </c>
      <c r="X92" s="18">
        <v>15083</v>
      </c>
      <c r="Y92" s="18">
        <v>16790</v>
      </c>
      <c r="Z92" s="18">
        <v>17850</v>
      </c>
      <c r="AA92" s="18">
        <v>18946</v>
      </c>
      <c r="AB92" s="18">
        <v>19309</v>
      </c>
      <c r="AC92" s="18">
        <v>20405</v>
      </c>
      <c r="AD92" s="18">
        <v>20940</v>
      </c>
      <c r="AE92" s="18">
        <v>21865</v>
      </c>
      <c r="AF92" s="18">
        <v>22033</v>
      </c>
      <c r="AG92" s="18">
        <v>124.71</v>
      </c>
      <c r="AH92" s="18">
        <v>120.19</v>
      </c>
      <c r="AI92" s="18">
        <v>41.253</v>
      </c>
      <c r="AJ92" s="18">
        <v>42.298999999999999</v>
      </c>
      <c r="AK92" s="18">
        <v>18.140999999999998</v>
      </c>
    </row>
    <row r="93" spans="1:37" x14ac:dyDescent="0.15">
      <c r="A93" s="18"/>
      <c r="B93" s="18">
        <v>11.295</v>
      </c>
      <c r="C93" s="18">
        <v>2.5893000000000002</v>
      </c>
      <c r="D93" s="18">
        <v>336.67</v>
      </c>
      <c r="E93" s="18">
        <v>56.097999999999999</v>
      </c>
      <c r="F93" s="18">
        <v>2459.3000000000002</v>
      </c>
      <c r="G93" s="18">
        <v>3713.7</v>
      </c>
      <c r="H93" s="18">
        <v>4600.2</v>
      </c>
      <c r="I93" s="18">
        <v>5450.4</v>
      </c>
      <c r="J93" s="18">
        <v>5955.5</v>
      </c>
      <c r="K93" s="18">
        <v>6813.4</v>
      </c>
      <c r="L93" s="18">
        <v>7734.7</v>
      </c>
      <c r="M93" s="18">
        <v>9019.4</v>
      </c>
      <c r="N93" s="18">
        <v>9608</v>
      </c>
      <c r="O93" s="18">
        <v>10942</v>
      </c>
      <c r="P93" s="18">
        <v>11480</v>
      </c>
      <c r="Q93" s="18">
        <v>12840</v>
      </c>
      <c r="R93" s="18">
        <v>13358</v>
      </c>
      <c r="S93" s="18">
        <v>14708</v>
      </c>
      <c r="T93" s="18">
        <v>15252</v>
      </c>
      <c r="U93" s="18">
        <v>16630</v>
      </c>
      <c r="V93" s="18">
        <v>18784</v>
      </c>
      <c r="W93" s="18">
        <v>18498</v>
      </c>
      <c r="X93" s="18">
        <v>19120</v>
      </c>
      <c r="Y93" s="18">
        <v>21247</v>
      </c>
      <c r="Z93" s="18">
        <v>22567</v>
      </c>
      <c r="AA93" s="18">
        <v>23911</v>
      </c>
      <c r="AB93" s="18">
        <v>24456</v>
      </c>
      <c r="AC93" s="18">
        <v>25801</v>
      </c>
      <c r="AD93" s="18">
        <v>26401</v>
      </c>
      <c r="AE93" s="18">
        <v>27618</v>
      </c>
      <c r="AF93" s="18">
        <v>27818</v>
      </c>
      <c r="AG93" s="18">
        <v>142.51</v>
      </c>
      <c r="AH93" s="18">
        <v>137.21</v>
      </c>
      <c r="AI93" s="18">
        <v>55.767000000000003</v>
      </c>
      <c r="AJ93" s="18">
        <v>55.975999999999999</v>
      </c>
      <c r="AK93" s="18">
        <v>21.762</v>
      </c>
    </row>
    <row r="94" spans="1:37" x14ac:dyDescent="0.15">
      <c r="A94" s="18"/>
      <c r="B94" s="18">
        <v>14.218999999999999</v>
      </c>
      <c r="C94" s="18">
        <v>3.2597</v>
      </c>
      <c r="D94" s="18">
        <v>344.45</v>
      </c>
      <c r="E94" s="18">
        <v>75.576999999999998</v>
      </c>
      <c r="F94" s="18">
        <v>3668.5</v>
      </c>
      <c r="G94" s="18">
        <v>4788</v>
      </c>
      <c r="H94" s="18">
        <v>5952.3</v>
      </c>
      <c r="I94" s="18">
        <v>7042.8</v>
      </c>
      <c r="J94" s="18">
        <v>7666.2</v>
      </c>
      <c r="K94" s="18">
        <v>8650.6</v>
      </c>
      <c r="L94" s="18">
        <v>9775.7999999999993</v>
      </c>
      <c r="M94" s="18">
        <v>11352</v>
      </c>
      <c r="N94" s="18">
        <v>12140</v>
      </c>
      <c r="O94" s="18">
        <v>13811</v>
      </c>
      <c r="P94" s="18">
        <v>14466</v>
      </c>
      <c r="Q94" s="18">
        <v>16169</v>
      </c>
      <c r="R94" s="18">
        <v>16806</v>
      </c>
      <c r="S94" s="18">
        <v>18546</v>
      </c>
      <c r="T94" s="18">
        <v>19192</v>
      </c>
      <c r="U94" s="18">
        <v>21018</v>
      </c>
      <c r="V94" s="18">
        <v>23653</v>
      </c>
      <c r="W94" s="18">
        <v>23261</v>
      </c>
      <c r="X94" s="18">
        <v>24070</v>
      </c>
      <c r="Y94" s="18">
        <v>26722</v>
      </c>
      <c r="Z94" s="18">
        <v>28357</v>
      </c>
      <c r="AA94" s="18">
        <v>29992</v>
      </c>
      <c r="AB94" s="18">
        <v>30801</v>
      </c>
      <c r="AC94" s="18">
        <v>32435</v>
      </c>
      <c r="AD94" s="18">
        <v>33053</v>
      </c>
      <c r="AE94" s="18">
        <v>34688</v>
      </c>
      <c r="AF94" s="18">
        <v>34896</v>
      </c>
      <c r="AG94" s="18">
        <v>162.38</v>
      </c>
      <c r="AH94" s="18">
        <v>156.52000000000001</v>
      </c>
      <c r="AI94" s="18">
        <v>72.917000000000002</v>
      </c>
      <c r="AJ94" s="18">
        <v>71.820999999999998</v>
      </c>
      <c r="AK94" s="18">
        <v>25.85</v>
      </c>
    </row>
    <row r="95" spans="1:37" x14ac:dyDescent="0.15">
      <c r="A95" s="18"/>
      <c r="B95" s="18">
        <v>17.901</v>
      </c>
      <c r="C95" s="18">
        <v>4.1036999999999999</v>
      </c>
      <c r="D95" s="18">
        <v>349.86</v>
      </c>
      <c r="E95" s="18">
        <v>114.46</v>
      </c>
      <c r="F95" s="18">
        <v>4877.7</v>
      </c>
      <c r="G95" s="18">
        <v>7280.1</v>
      </c>
      <c r="H95" s="18">
        <v>8212</v>
      </c>
      <c r="I95" s="18">
        <v>9457.4</v>
      </c>
      <c r="J95" s="18">
        <v>10133</v>
      </c>
      <c r="K95" s="18">
        <v>11478</v>
      </c>
      <c r="L95" s="18">
        <v>12978</v>
      </c>
      <c r="M95" s="18">
        <v>15083</v>
      </c>
      <c r="N95" s="18">
        <v>16001</v>
      </c>
      <c r="O95" s="18">
        <v>18123</v>
      </c>
      <c r="P95" s="18">
        <v>19012</v>
      </c>
      <c r="Q95" s="18">
        <v>21050</v>
      </c>
      <c r="R95" s="18">
        <v>21932</v>
      </c>
      <c r="S95" s="18">
        <v>23983</v>
      </c>
      <c r="T95" s="18">
        <v>25002</v>
      </c>
      <c r="U95" s="18">
        <v>27216</v>
      </c>
      <c r="V95" s="18">
        <v>30367</v>
      </c>
      <c r="W95" s="18">
        <v>30105</v>
      </c>
      <c r="X95" s="18">
        <v>31043</v>
      </c>
      <c r="Y95" s="18">
        <v>34470</v>
      </c>
      <c r="Z95" s="18">
        <v>36621</v>
      </c>
      <c r="AA95" s="18">
        <v>38772</v>
      </c>
      <c r="AB95" s="18">
        <v>39710</v>
      </c>
      <c r="AC95" s="18">
        <v>41861</v>
      </c>
      <c r="AD95" s="18">
        <v>42737</v>
      </c>
      <c r="AE95" s="18">
        <v>44888</v>
      </c>
      <c r="AF95" s="18">
        <v>45226</v>
      </c>
      <c r="AG95" s="18">
        <v>186.67</v>
      </c>
      <c r="AH95" s="18">
        <v>179.44</v>
      </c>
      <c r="AI95" s="18">
        <v>94.784999999999997</v>
      </c>
      <c r="AJ95" s="18">
        <v>93.016000000000005</v>
      </c>
      <c r="AK95" s="18">
        <v>31.102</v>
      </c>
    </row>
    <row r="96" spans="1:37" x14ac:dyDescent="0.15">
      <c r="A96" s="18"/>
      <c r="B96" s="18">
        <v>22.536000000000001</v>
      </c>
      <c r="C96" s="18">
        <v>5.1662999999999997</v>
      </c>
      <c r="D96" s="18">
        <v>353.99</v>
      </c>
      <c r="E96" s="18">
        <v>169.27</v>
      </c>
      <c r="F96" s="18">
        <v>6755.5</v>
      </c>
      <c r="G96" s="18">
        <v>10741</v>
      </c>
      <c r="H96" s="18">
        <v>12327</v>
      </c>
      <c r="I96" s="18">
        <v>13794</v>
      </c>
      <c r="J96" s="18">
        <v>14170</v>
      </c>
      <c r="K96" s="18">
        <v>15714</v>
      </c>
      <c r="L96" s="18">
        <v>17429</v>
      </c>
      <c r="M96" s="18">
        <v>19860</v>
      </c>
      <c r="N96" s="18">
        <v>21140</v>
      </c>
      <c r="O96" s="18">
        <v>23792</v>
      </c>
      <c r="P96" s="18">
        <v>25028</v>
      </c>
      <c r="Q96" s="18">
        <v>27581</v>
      </c>
      <c r="R96" s="18">
        <v>28758</v>
      </c>
      <c r="S96" s="18">
        <v>31370</v>
      </c>
      <c r="T96" s="18">
        <v>32688</v>
      </c>
      <c r="U96" s="18">
        <v>35382</v>
      </c>
      <c r="V96" s="18">
        <v>39371</v>
      </c>
      <c r="W96" s="18">
        <v>39171</v>
      </c>
      <c r="X96" s="18">
        <v>40348</v>
      </c>
      <c r="Y96" s="18">
        <v>44619</v>
      </c>
      <c r="Z96" s="18">
        <v>47313</v>
      </c>
      <c r="AA96" s="18">
        <v>50066</v>
      </c>
      <c r="AB96" s="18">
        <v>51243</v>
      </c>
      <c r="AC96" s="18">
        <v>53937</v>
      </c>
      <c r="AD96" s="18">
        <v>55173</v>
      </c>
      <c r="AE96" s="18">
        <v>57867</v>
      </c>
      <c r="AF96" s="18">
        <v>58326</v>
      </c>
      <c r="AG96" s="18">
        <v>224.03</v>
      </c>
      <c r="AH96" s="18">
        <v>215.73</v>
      </c>
      <c r="AI96" s="18">
        <v>123.08</v>
      </c>
      <c r="AJ96" s="18">
        <v>121.08</v>
      </c>
      <c r="AK96" s="18">
        <v>37.421999999999997</v>
      </c>
    </row>
    <row r="97" spans="1:37" x14ac:dyDescent="0.15">
      <c r="A97" s="18"/>
      <c r="B97" s="18">
        <v>28.370999999999999</v>
      </c>
      <c r="C97" s="18">
        <v>6.5038999999999998</v>
      </c>
      <c r="D97" s="18">
        <v>357.22</v>
      </c>
      <c r="E97" s="18">
        <v>233.44</v>
      </c>
      <c r="F97" s="18">
        <v>9254.1</v>
      </c>
      <c r="G97" s="18">
        <v>15103</v>
      </c>
      <c r="H97" s="18">
        <v>18165</v>
      </c>
      <c r="I97" s="18">
        <v>19916</v>
      </c>
      <c r="J97" s="18">
        <v>19667</v>
      </c>
      <c r="K97" s="18">
        <v>21256</v>
      </c>
      <c r="L97" s="18">
        <v>23040</v>
      </c>
      <c r="M97" s="18">
        <v>25607</v>
      </c>
      <c r="N97" s="18">
        <v>27466</v>
      </c>
      <c r="O97" s="18">
        <v>30720</v>
      </c>
      <c r="P97" s="18">
        <v>32410</v>
      </c>
      <c r="Q97" s="18">
        <v>35645</v>
      </c>
      <c r="R97" s="18">
        <v>37162</v>
      </c>
      <c r="S97" s="18">
        <v>40569</v>
      </c>
      <c r="T97" s="18">
        <v>42114</v>
      </c>
      <c r="U97" s="18">
        <v>45377</v>
      </c>
      <c r="V97" s="18">
        <v>50501</v>
      </c>
      <c r="W97" s="18">
        <v>50301</v>
      </c>
      <c r="X97" s="18">
        <v>51819</v>
      </c>
      <c r="Y97" s="18">
        <v>56998</v>
      </c>
      <c r="Z97" s="18">
        <v>60261</v>
      </c>
      <c r="AA97" s="18">
        <v>63695</v>
      </c>
      <c r="AB97" s="18">
        <v>65213</v>
      </c>
      <c r="AC97" s="18">
        <v>68475</v>
      </c>
      <c r="AD97" s="18">
        <v>70165</v>
      </c>
      <c r="AE97" s="18">
        <v>73427</v>
      </c>
      <c r="AF97" s="18">
        <v>74000</v>
      </c>
      <c r="AG97" s="18">
        <v>272.3</v>
      </c>
      <c r="AH97" s="18">
        <v>263.43</v>
      </c>
      <c r="AI97" s="18">
        <v>156.01</v>
      </c>
      <c r="AJ97" s="18">
        <v>154.01</v>
      </c>
      <c r="AK97" s="18">
        <v>44.405999999999999</v>
      </c>
    </row>
    <row r="98" spans="1:37" x14ac:dyDescent="0.15">
      <c r="A98" s="18"/>
      <c r="B98" s="18">
        <v>35.716999999999999</v>
      </c>
      <c r="C98" s="18">
        <v>8.1880000000000006</v>
      </c>
      <c r="D98" s="18">
        <v>362.44</v>
      </c>
      <c r="E98" s="18">
        <v>315.08999999999997</v>
      </c>
      <c r="F98" s="18">
        <v>12571</v>
      </c>
      <c r="G98" s="18">
        <v>21227</v>
      </c>
      <c r="H98" s="18">
        <v>26211</v>
      </c>
      <c r="I98" s="18">
        <v>29527</v>
      </c>
      <c r="J98" s="18">
        <v>30356</v>
      </c>
      <c r="K98" s="18">
        <v>33390</v>
      </c>
      <c r="L98" s="18">
        <v>36420</v>
      </c>
      <c r="M98" s="18">
        <v>42024</v>
      </c>
      <c r="N98" s="18">
        <v>43478</v>
      </c>
      <c r="O98" s="18">
        <v>46878</v>
      </c>
      <c r="P98" s="18">
        <v>49224</v>
      </c>
      <c r="Q98" s="18">
        <v>52761</v>
      </c>
      <c r="R98" s="18">
        <v>55112</v>
      </c>
      <c r="S98" s="18">
        <v>58985</v>
      </c>
      <c r="T98" s="18">
        <v>61337</v>
      </c>
      <c r="U98" s="18">
        <v>65215</v>
      </c>
      <c r="V98" s="18">
        <v>70820</v>
      </c>
      <c r="W98" s="18">
        <v>71644</v>
      </c>
      <c r="X98" s="18">
        <v>73790</v>
      </c>
      <c r="Y98" s="18">
        <v>79395</v>
      </c>
      <c r="Z98" s="18">
        <v>83205</v>
      </c>
      <c r="AA98" s="18">
        <v>87215</v>
      </c>
      <c r="AB98" s="18">
        <v>89225</v>
      </c>
      <c r="AC98" s="18">
        <v>93034</v>
      </c>
      <c r="AD98" s="18">
        <v>95107</v>
      </c>
      <c r="AE98" s="18">
        <v>98849</v>
      </c>
      <c r="AF98" s="18">
        <v>99449</v>
      </c>
      <c r="AG98" s="18">
        <v>337.96</v>
      </c>
      <c r="AH98" s="18">
        <v>328.36</v>
      </c>
      <c r="AI98" s="18">
        <v>193.1</v>
      </c>
      <c r="AJ98" s="18">
        <v>190.5</v>
      </c>
      <c r="AK98" s="18">
        <v>52.648000000000003</v>
      </c>
    </row>
    <row r="99" spans="1:37" x14ac:dyDescent="0.15">
      <c r="A99" s="18"/>
      <c r="B99" s="18">
        <v>44.965000000000003</v>
      </c>
      <c r="C99" s="18">
        <v>10.308</v>
      </c>
      <c r="D99" s="18">
        <v>368.3</v>
      </c>
      <c r="E99" s="18">
        <v>406.76</v>
      </c>
      <c r="F99" s="18">
        <v>16150</v>
      </c>
      <c r="G99" s="18">
        <v>27917</v>
      </c>
      <c r="H99" s="18">
        <v>34965</v>
      </c>
      <c r="I99" s="18">
        <v>40255</v>
      </c>
      <c r="J99" s="18">
        <v>42707</v>
      </c>
      <c r="K99" s="18">
        <v>47634</v>
      </c>
      <c r="L99" s="18">
        <v>52286</v>
      </c>
      <c r="M99" s="18">
        <v>61858</v>
      </c>
      <c r="N99" s="18">
        <v>62590</v>
      </c>
      <c r="O99" s="18">
        <v>65990</v>
      </c>
      <c r="P99" s="18">
        <v>69058</v>
      </c>
      <c r="Q99" s="18">
        <v>72775</v>
      </c>
      <c r="R99" s="18">
        <v>76118</v>
      </c>
      <c r="S99" s="18">
        <v>80351</v>
      </c>
      <c r="T99" s="18">
        <v>83694</v>
      </c>
      <c r="U99" s="18">
        <v>88203</v>
      </c>
      <c r="V99" s="18">
        <v>94079</v>
      </c>
      <c r="W99" s="18">
        <v>96255</v>
      </c>
      <c r="X99" s="18">
        <v>99123</v>
      </c>
      <c r="Y99" s="18">
        <v>105000</v>
      </c>
      <c r="Z99" s="18">
        <v>109350</v>
      </c>
      <c r="AA99" s="18">
        <v>113900</v>
      </c>
      <c r="AB99" s="18">
        <v>116450</v>
      </c>
      <c r="AC99" s="18">
        <v>120800</v>
      </c>
      <c r="AD99" s="18">
        <v>123230</v>
      </c>
      <c r="AE99" s="18">
        <v>127430</v>
      </c>
      <c r="AF99" s="18">
        <v>128030</v>
      </c>
      <c r="AG99" s="18">
        <v>416.52</v>
      </c>
      <c r="AH99" s="18">
        <v>406.52</v>
      </c>
      <c r="AI99" s="18">
        <v>231.4</v>
      </c>
      <c r="AJ99" s="18">
        <v>226.83</v>
      </c>
      <c r="AK99" s="18">
        <v>61.776000000000003</v>
      </c>
    </row>
    <row r="100" spans="1:37" x14ac:dyDescent="0.15">
      <c r="A100" s="18"/>
      <c r="B100" s="18">
        <v>56.606999999999999</v>
      </c>
      <c r="C100" s="18">
        <v>12.977</v>
      </c>
      <c r="D100" s="18">
        <v>375.9</v>
      </c>
      <c r="E100" s="18">
        <v>519.08000000000004</v>
      </c>
      <c r="F100" s="18">
        <v>22760</v>
      </c>
      <c r="G100" s="18">
        <v>36388</v>
      </c>
      <c r="H100" s="18">
        <v>45612</v>
      </c>
      <c r="I100" s="18">
        <v>54322</v>
      </c>
      <c r="J100" s="18">
        <v>58318</v>
      </c>
      <c r="K100" s="18">
        <v>66138</v>
      </c>
      <c r="L100" s="18">
        <v>73375</v>
      </c>
      <c r="M100" s="18">
        <v>85816</v>
      </c>
      <c r="N100" s="18">
        <v>88175</v>
      </c>
      <c r="O100" s="18">
        <v>95432</v>
      </c>
      <c r="P100" s="18">
        <v>99261</v>
      </c>
      <c r="Q100" s="18">
        <v>105450</v>
      </c>
      <c r="R100" s="18">
        <v>111210</v>
      </c>
      <c r="S100" s="18">
        <v>117320</v>
      </c>
      <c r="T100" s="18">
        <v>121920</v>
      </c>
      <c r="U100" s="18">
        <v>128620</v>
      </c>
      <c r="V100" s="18">
        <v>136390</v>
      </c>
      <c r="W100" s="18">
        <v>140780</v>
      </c>
      <c r="X100" s="18">
        <v>145450</v>
      </c>
      <c r="Y100" s="18">
        <v>152680</v>
      </c>
      <c r="Z100" s="18">
        <v>158930</v>
      </c>
      <c r="AA100" s="18">
        <v>164710</v>
      </c>
      <c r="AB100" s="18">
        <v>169710</v>
      </c>
      <c r="AC100" s="18">
        <v>175970</v>
      </c>
      <c r="AD100" s="18">
        <v>180220</v>
      </c>
      <c r="AE100" s="18">
        <v>186950</v>
      </c>
      <c r="AF100" s="18">
        <v>189810</v>
      </c>
      <c r="AG100" s="18">
        <v>490.04</v>
      </c>
      <c r="AH100" s="18">
        <v>480.04</v>
      </c>
      <c r="AI100" s="18">
        <v>266.7</v>
      </c>
      <c r="AJ100" s="18">
        <v>260.02</v>
      </c>
      <c r="AK100" s="18">
        <v>71.578000000000003</v>
      </c>
    </row>
    <row r="101" spans="1:37" x14ac:dyDescent="0.15">
      <c r="A101" s="18"/>
      <c r="B101" s="18">
        <v>71.265000000000001</v>
      </c>
      <c r="C101" s="18">
        <v>16.337</v>
      </c>
      <c r="D101" s="18">
        <v>384.98</v>
      </c>
      <c r="E101" s="18">
        <v>722.05</v>
      </c>
      <c r="F101" s="18">
        <v>31962</v>
      </c>
      <c r="G101" s="18">
        <v>46382</v>
      </c>
      <c r="H101" s="18">
        <v>57878</v>
      </c>
      <c r="I101" s="18">
        <v>71245</v>
      </c>
      <c r="J101" s="18">
        <v>76718</v>
      </c>
      <c r="K101" s="18">
        <v>88286</v>
      </c>
      <c r="L101" s="18">
        <v>98930</v>
      </c>
      <c r="M101" s="18">
        <v>113300</v>
      </c>
      <c r="N101" s="18">
        <v>119300</v>
      </c>
      <c r="O101" s="18">
        <v>133710</v>
      </c>
      <c r="P101" s="18">
        <v>138330</v>
      </c>
      <c r="Q101" s="18">
        <v>148950</v>
      </c>
      <c r="R101" s="18">
        <v>158340</v>
      </c>
      <c r="S101" s="18">
        <v>167640</v>
      </c>
      <c r="T101" s="18">
        <v>173710</v>
      </c>
      <c r="U101" s="18">
        <v>183930</v>
      </c>
      <c r="V101" s="18">
        <v>195000</v>
      </c>
      <c r="W101" s="18">
        <v>202340</v>
      </c>
      <c r="X101" s="18">
        <v>209740</v>
      </c>
      <c r="Y101" s="18">
        <v>219230</v>
      </c>
      <c r="Z101" s="18">
        <v>228550</v>
      </c>
      <c r="AA101" s="18">
        <v>236150</v>
      </c>
      <c r="AB101" s="18">
        <v>245240</v>
      </c>
      <c r="AC101" s="18">
        <v>254560</v>
      </c>
      <c r="AD101" s="18">
        <v>261880</v>
      </c>
      <c r="AE101" s="18">
        <v>272920</v>
      </c>
      <c r="AF101" s="18">
        <v>279990</v>
      </c>
      <c r="AG101" s="18">
        <v>503.61</v>
      </c>
      <c r="AH101" s="18">
        <v>497.2</v>
      </c>
      <c r="AI101" s="18">
        <v>295.33</v>
      </c>
      <c r="AJ101" s="18">
        <v>288.33</v>
      </c>
      <c r="AK101" s="18">
        <v>81.935000000000002</v>
      </c>
    </row>
    <row r="102" spans="1:37" x14ac:dyDescent="0.15">
      <c r="A102" s="18"/>
      <c r="B102" s="18">
        <v>89.715999999999994</v>
      </c>
      <c r="C102" s="18">
        <v>20.567</v>
      </c>
      <c r="D102" s="18">
        <v>393.23</v>
      </c>
      <c r="E102" s="18">
        <v>987.51</v>
      </c>
      <c r="F102" s="18">
        <v>41163</v>
      </c>
      <c r="G102" s="18">
        <v>63547</v>
      </c>
      <c r="H102" s="18">
        <v>78412</v>
      </c>
      <c r="I102" s="18">
        <v>91940</v>
      </c>
      <c r="J102" s="18">
        <v>99608</v>
      </c>
      <c r="K102" s="18">
        <v>113750</v>
      </c>
      <c r="L102" s="18">
        <v>130380</v>
      </c>
      <c r="M102" s="18">
        <v>151160</v>
      </c>
      <c r="N102" s="18">
        <v>159460</v>
      </c>
      <c r="O102" s="18">
        <v>180690</v>
      </c>
      <c r="P102" s="18">
        <v>189970</v>
      </c>
      <c r="Q102" s="18">
        <v>208050</v>
      </c>
      <c r="R102" s="18">
        <v>215630</v>
      </c>
      <c r="S102" s="18">
        <v>233110</v>
      </c>
      <c r="T102" s="18">
        <v>243000</v>
      </c>
      <c r="U102" s="18">
        <v>259600</v>
      </c>
      <c r="V102" s="18">
        <v>272770</v>
      </c>
      <c r="W102" s="18">
        <v>285750</v>
      </c>
      <c r="X102" s="18">
        <v>297490</v>
      </c>
      <c r="Y102" s="18">
        <v>311230</v>
      </c>
      <c r="Z102" s="18">
        <v>326210</v>
      </c>
      <c r="AA102" s="18">
        <v>342930</v>
      </c>
      <c r="AB102" s="18">
        <v>354170</v>
      </c>
      <c r="AC102" s="18">
        <v>369160</v>
      </c>
      <c r="AD102" s="18">
        <v>379650</v>
      </c>
      <c r="AE102" s="18">
        <v>392890</v>
      </c>
      <c r="AF102" s="18">
        <v>403380</v>
      </c>
      <c r="AG102" s="18">
        <v>466.04</v>
      </c>
      <c r="AH102" s="18">
        <v>464.1</v>
      </c>
      <c r="AI102" s="18">
        <v>320.3</v>
      </c>
      <c r="AJ102" s="18">
        <v>312.79000000000002</v>
      </c>
      <c r="AK102" s="18">
        <v>92.491</v>
      </c>
    </row>
    <row r="103" spans="1:37" x14ac:dyDescent="0.15">
      <c r="A103" s="18"/>
      <c r="B103" s="18">
        <v>112.94</v>
      </c>
      <c r="C103" s="18">
        <v>25.893000000000001</v>
      </c>
      <c r="D103" s="18">
        <v>401.64</v>
      </c>
      <c r="E103" s="18">
        <v>1328.1</v>
      </c>
      <c r="F103" s="18">
        <v>52705</v>
      </c>
      <c r="G103" s="18">
        <v>85630</v>
      </c>
      <c r="H103" s="18">
        <v>107750</v>
      </c>
      <c r="I103" s="18">
        <v>125140</v>
      </c>
      <c r="J103" s="18">
        <v>134660</v>
      </c>
      <c r="K103" s="18">
        <v>152560</v>
      </c>
      <c r="L103" s="18">
        <v>173020</v>
      </c>
      <c r="M103" s="18">
        <v>199100</v>
      </c>
      <c r="N103" s="18">
        <v>208540</v>
      </c>
      <c r="O103" s="18">
        <v>236420</v>
      </c>
      <c r="P103" s="18">
        <v>250230</v>
      </c>
      <c r="Q103" s="18">
        <v>275230</v>
      </c>
      <c r="R103" s="18">
        <v>285430</v>
      </c>
      <c r="S103" s="18">
        <v>311630</v>
      </c>
      <c r="T103" s="18">
        <v>327240</v>
      </c>
      <c r="U103" s="18">
        <v>354440</v>
      </c>
      <c r="V103" s="18">
        <v>375650</v>
      </c>
      <c r="W103" s="18">
        <v>391650</v>
      </c>
      <c r="X103" s="18">
        <v>405650</v>
      </c>
      <c r="Y103" s="18">
        <v>434860</v>
      </c>
      <c r="Z103" s="18">
        <v>457660</v>
      </c>
      <c r="AA103" s="18">
        <v>480860</v>
      </c>
      <c r="AB103" s="18">
        <v>494660</v>
      </c>
      <c r="AC103" s="18">
        <v>518670</v>
      </c>
      <c r="AD103" s="18">
        <v>532470</v>
      </c>
      <c r="AE103" s="18">
        <v>548270</v>
      </c>
      <c r="AF103" s="18">
        <v>559070</v>
      </c>
      <c r="AG103" s="18">
        <v>408.58</v>
      </c>
      <c r="AH103" s="18">
        <v>408.58</v>
      </c>
      <c r="AI103" s="18">
        <v>340.61</v>
      </c>
      <c r="AJ103" s="18">
        <v>332.91</v>
      </c>
      <c r="AK103" s="18">
        <v>103.05</v>
      </c>
    </row>
    <row r="104" spans="1:37" x14ac:dyDescent="0.15">
      <c r="A104" s="18"/>
      <c r="B104" s="18">
        <v>142.19</v>
      </c>
      <c r="C104" s="18">
        <v>32.597000000000001</v>
      </c>
      <c r="D104" s="18">
        <v>410.13</v>
      </c>
      <c r="E104" s="18">
        <v>1703</v>
      </c>
      <c r="F104" s="18">
        <v>66335</v>
      </c>
      <c r="G104" s="18">
        <v>110280</v>
      </c>
      <c r="H104" s="18">
        <v>142850</v>
      </c>
      <c r="I104" s="18">
        <v>168520</v>
      </c>
      <c r="J104" s="18">
        <v>179410</v>
      </c>
      <c r="K104" s="18">
        <v>202420</v>
      </c>
      <c r="L104" s="18">
        <v>224130</v>
      </c>
      <c r="M104" s="18">
        <v>253390</v>
      </c>
      <c r="N104" s="18">
        <v>263290</v>
      </c>
      <c r="O104" s="18">
        <v>297760</v>
      </c>
      <c r="P104" s="18">
        <v>314970</v>
      </c>
      <c r="Q104" s="18">
        <v>345650</v>
      </c>
      <c r="R104" s="18">
        <v>363800</v>
      </c>
      <c r="S104" s="18">
        <v>397950</v>
      </c>
      <c r="T104" s="18">
        <v>420370</v>
      </c>
      <c r="U104" s="18">
        <v>461210</v>
      </c>
      <c r="V104" s="18">
        <v>496040</v>
      </c>
      <c r="W104" s="18">
        <v>512040</v>
      </c>
      <c r="X104" s="18">
        <v>526040</v>
      </c>
      <c r="Y104" s="18">
        <v>580240</v>
      </c>
      <c r="Z104" s="18">
        <v>612130</v>
      </c>
      <c r="AA104" s="18">
        <v>637600</v>
      </c>
      <c r="AB104" s="18">
        <v>654810</v>
      </c>
      <c r="AC104" s="18">
        <v>690170</v>
      </c>
      <c r="AD104" s="18">
        <v>707380</v>
      </c>
      <c r="AE104" s="18">
        <v>726590</v>
      </c>
      <c r="AF104" s="18">
        <v>735120</v>
      </c>
      <c r="AG104" s="18">
        <v>364.29</v>
      </c>
      <c r="AH104" s="18">
        <v>364.29</v>
      </c>
      <c r="AI104" s="18">
        <v>358.78</v>
      </c>
      <c r="AJ104" s="18">
        <v>351.65</v>
      </c>
      <c r="AK104" s="18">
        <v>113.56</v>
      </c>
    </row>
    <row r="105" spans="1:37" x14ac:dyDescent="0.15">
      <c r="A105" s="18"/>
      <c r="B105" s="18">
        <v>179.01</v>
      </c>
      <c r="C105" s="18">
        <v>41.036999999999999</v>
      </c>
      <c r="D105" s="18">
        <v>420.73</v>
      </c>
      <c r="E105" s="18">
        <v>1820.7</v>
      </c>
      <c r="F105" s="18">
        <v>69869</v>
      </c>
      <c r="G105" s="18">
        <v>124480</v>
      </c>
      <c r="H105" s="18">
        <v>178530</v>
      </c>
      <c r="I105" s="18">
        <v>218790</v>
      </c>
      <c r="J105" s="18">
        <v>239090</v>
      </c>
      <c r="K105" s="18">
        <v>273000</v>
      </c>
      <c r="L105" s="18">
        <v>304830</v>
      </c>
      <c r="M105" s="18">
        <v>348360</v>
      </c>
      <c r="N105" s="18">
        <v>364500</v>
      </c>
      <c r="O105" s="18">
        <v>405420</v>
      </c>
      <c r="P105" s="18">
        <v>419730</v>
      </c>
      <c r="Q105" s="18">
        <v>455420</v>
      </c>
      <c r="R105" s="18">
        <v>479110</v>
      </c>
      <c r="S105" s="18">
        <v>526170</v>
      </c>
      <c r="T105" s="18">
        <v>545250</v>
      </c>
      <c r="U105" s="18">
        <v>583110</v>
      </c>
      <c r="V105" s="18">
        <v>623560</v>
      </c>
      <c r="W105" s="18">
        <v>650630</v>
      </c>
      <c r="X105" s="18">
        <v>675690</v>
      </c>
      <c r="Y105" s="18">
        <v>734460</v>
      </c>
      <c r="Z105" s="18">
        <v>774610</v>
      </c>
      <c r="AA105" s="18">
        <v>809210</v>
      </c>
      <c r="AB105" s="18">
        <v>835810</v>
      </c>
      <c r="AC105" s="18">
        <v>873810</v>
      </c>
      <c r="AD105" s="18">
        <v>899190</v>
      </c>
      <c r="AE105" s="18">
        <v>931480</v>
      </c>
      <c r="AF105" s="18">
        <v>951770</v>
      </c>
      <c r="AG105" s="18">
        <v>340.48</v>
      </c>
      <c r="AH105" s="18">
        <v>340.48</v>
      </c>
      <c r="AI105" s="18">
        <v>375.29</v>
      </c>
      <c r="AJ105" s="18">
        <v>368.91</v>
      </c>
      <c r="AK105" s="18">
        <v>124.6</v>
      </c>
    </row>
    <row r="106" spans="1:37" x14ac:dyDescent="0.15">
      <c r="A106" s="18"/>
      <c r="B106" s="18">
        <v>225.36</v>
      </c>
      <c r="C106" s="18">
        <v>51.662999999999997</v>
      </c>
      <c r="D106" s="18">
        <v>434.54</v>
      </c>
      <c r="E106" s="18">
        <v>1716.3</v>
      </c>
      <c r="F106" s="18">
        <v>64918</v>
      </c>
      <c r="G106" s="18">
        <v>122030</v>
      </c>
      <c r="H106" s="18">
        <v>190910</v>
      </c>
      <c r="I106" s="18">
        <v>254010</v>
      </c>
      <c r="J106" s="18">
        <v>295910</v>
      </c>
      <c r="K106" s="18">
        <v>348280</v>
      </c>
      <c r="L106" s="18">
        <v>399230</v>
      </c>
      <c r="M106" s="18">
        <v>463010</v>
      </c>
      <c r="N106" s="18">
        <v>491840</v>
      </c>
      <c r="O106" s="18">
        <v>548210</v>
      </c>
      <c r="P106" s="18">
        <v>565510</v>
      </c>
      <c r="Q106" s="18">
        <v>614700</v>
      </c>
      <c r="R106" s="18">
        <v>650710</v>
      </c>
      <c r="S106" s="18">
        <v>707650</v>
      </c>
      <c r="T106" s="18">
        <v>736020</v>
      </c>
      <c r="U106" s="18">
        <v>781790</v>
      </c>
      <c r="V106" s="18">
        <v>827330</v>
      </c>
      <c r="W106" s="18">
        <v>865450</v>
      </c>
      <c r="X106" s="18">
        <v>908640</v>
      </c>
      <c r="Y106" s="18">
        <v>968990</v>
      </c>
      <c r="Z106" s="18">
        <v>1020100</v>
      </c>
      <c r="AA106" s="18">
        <v>1070700</v>
      </c>
      <c r="AB106" s="18">
        <v>1108000</v>
      </c>
      <c r="AC106" s="18">
        <v>1150700</v>
      </c>
      <c r="AD106" s="18">
        <v>1187700</v>
      </c>
      <c r="AE106" s="18">
        <v>1225400</v>
      </c>
      <c r="AF106" s="18">
        <v>1251000</v>
      </c>
      <c r="AG106" s="18">
        <v>328.47</v>
      </c>
      <c r="AH106" s="18">
        <v>328.76</v>
      </c>
      <c r="AI106" s="18">
        <v>390.95</v>
      </c>
      <c r="AJ106" s="18">
        <v>385.24</v>
      </c>
      <c r="AK106" s="18">
        <v>135.01</v>
      </c>
    </row>
    <row r="107" spans="1:37" x14ac:dyDescent="0.15">
      <c r="A107" s="18"/>
      <c r="B107" s="18">
        <v>283.70999999999998</v>
      </c>
      <c r="C107" s="18">
        <v>65.039000000000001</v>
      </c>
      <c r="D107" s="18">
        <v>451.01</v>
      </c>
      <c r="E107" s="18">
        <v>1477.8</v>
      </c>
      <c r="F107" s="18">
        <v>54923</v>
      </c>
      <c r="G107" s="18">
        <v>107040</v>
      </c>
      <c r="H107" s="18">
        <v>181490</v>
      </c>
      <c r="I107" s="18">
        <v>273320</v>
      </c>
      <c r="J107" s="18">
        <v>345880</v>
      </c>
      <c r="K107" s="18">
        <v>422100</v>
      </c>
      <c r="L107" s="18">
        <v>498040</v>
      </c>
      <c r="M107" s="18">
        <v>584530</v>
      </c>
      <c r="N107" s="18">
        <v>630400</v>
      </c>
      <c r="O107" s="18">
        <v>710620</v>
      </c>
      <c r="P107" s="18">
        <v>738140</v>
      </c>
      <c r="Q107" s="18">
        <v>808910</v>
      </c>
      <c r="R107" s="18">
        <v>864230</v>
      </c>
      <c r="S107" s="18">
        <v>926850</v>
      </c>
      <c r="T107" s="18">
        <v>979070</v>
      </c>
      <c r="U107" s="18">
        <v>1047600</v>
      </c>
      <c r="V107" s="18">
        <v>1099900</v>
      </c>
      <c r="W107" s="18">
        <v>1146000</v>
      </c>
      <c r="X107" s="18">
        <v>1210700</v>
      </c>
      <c r="Y107" s="18">
        <v>1275600</v>
      </c>
      <c r="Z107" s="18">
        <v>1340300</v>
      </c>
      <c r="AA107" s="18">
        <v>1411400</v>
      </c>
      <c r="AB107" s="18">
        <v>1458900</v>
      </c>
      <c r="AC107" s="18">
        <v>1510700</v>
      </c>
      <c r="AD107" s="18">
        <v>1561400</v>
      </c>
      <c r="AE107" s="18">
        <v>1594500</v>
      </c>
      <c r="AF107" s="18">
        <v>1615600</v>
      </c>
      <c r="AG107" s="18">
        <v>321.64999999999998</v>
      </c>
      <c r="AH107" s="18">
        <v>322.51</v>
      </c>
      <c r="AI107" s="18">
        <v>406.28</v>
      </c>
      <c r="AJ107" s="18">
        <v>401.14</v>
      </c>
      <c r="AK107" s="18">
        <v>144.66</v>
      </c>
    </row>
    <row r="108" spans="1:37" x14ac:dyDescent="0.15">
      <c r="A108" s="18"/>
      <c r="B108" s="18">
        <v>357.17</v>
      </c>
      <c r="C108" s="18">
        <v>81.88</v>
      </c>
      <c r="D108" s="18">
        <v>475.01</v>
      </c>
      <c r="E108" s="18">
        <v>1316.9</v>
      </c>
      <c r="F108" s="18">
        <v>49154</v>
      </c>
      <c r="G108" s="18">
        <v>97117</v>
      </c>
      <c r="H108" s="18">
        <v>162950</v>
      </c>
      <c r="I108" s="18">
        <v>251370</v>
      </c>
      <c r="J108" s="18">
        <v>331370</v>
      </c>
      <c r="K108" s="18">
        <v>416780</v>
      </c>
      <c r="L108" s="18">
        <v>511070</v>
      </c>
      <c r="M108" s="18">
        <v>606490</v>
      </c>
      <c r="N108" s="18">
        <v>681760</v>
      </c>
      <c r="O108" s="18">
        <v>795070</v>
      </c>
      <c r="P108" s="18">
        <v>861950</v>
      </c>
      <c r="Q108" s="18">
        <v>961170</v>
      </c>
      <c r="R108" s="18">
        <v>1041000</v>
      </c>
      <c r="S108" s="18">
        <v>1139100</v>
      </c>
      <c r="T108" s="18">
        <v>1225100</v>
      </c>
      <c r="U108" s="18">
        <v>1325100</v>
      </c>
      <c r="V108" s="18">
        <v>1424100</v>
      </c>
      <c r="W108" s="18">
        <v>1489200</v>
      </c>
      <c r="X108" s="18">
        <v>1569500</v>
      </c>
      <c r="Y108" s="18">
        <v>1667600</v>
      </c>
      <c r="Z108" s="18">
        <v>1773800</v>
      </c>
      <c r="AA108" s="18">
        <v>1871700</v>
      </c>
      <c r="AB108" s="18">
        <v>1938700</v>
      </c>
      <c r="AC108" s="18">
        <v>2015300</v>
      </c>
      <c r="AD108" s="18">
        <v>2078100</v>
      </c>
      <c r="AE108" s="18">
        <v>2133400</v>
      </c>
      <c r="AF108" s="18">
        <v>2180700</v>
      </c>
      <c r="AG108" s="18">
        <v>320</v>
      </c>
      <c r="AH108" s="18">
        <v>321</v>
      </c>
      <c r="AI108" s="18">
        <v>422.13</v>
      </c>
      <c r="AJ108" s="18">
        <v>417.13</v>
      </c>
      <c r="AK108" s="18">
        <v>154.28</v>
      </c>
    </row>
    <row r="109" spans="1:37" x14ac:dyDescent="0.15">
      <c r="A109" s="18"/>
      <c r="B109" s="18">
        <v>449.65</v>
      </c>
      <c r="C109" s="18">
        <v>103.08</v>
      </c>
      <c r="D109" s="18">
        <v>505.3</v>
      </c>
      <c r="E109" s="18">
        <v>1213.3</v>
      </c>
      <c r="F109" s="18">
        <v>44736</v>
      </c>
      <c r="G109" s="18">
        <v>88823</v>
      </c>
      <c r="H109" s="18">
        <v>141490</v>
      </c>
      <c r="I109" s="18">
        <v>216210</v>
      </c>
      <c r="J109" s="18">
        <v>296210</v>
      </c>
      <c r="K109" s="18">
        <v>386130</v>
      </c>
      <c r="L109" s="18">
        <v>496650</v>
      </c>
      <c r="M109" s="18">
        <v>596570</v>
      </c>
      <c r="N109" s="18">
        <v>705200</v>
      </c>
      <c r="O109" s="18">
        <v>854570</v>
      </c>
      <c r="P109" s="18">
        <v>970130</v>
      </c>
      <c r="Q109" s="18">
        <v>1100000</v>
      </c>
      <c r="R109" s="18">
        <v>1206000</v>
      </c>
      <c r="S109" s="18">
        <v>1349200</v>
      </c>
      <c r="T109" s="18">
        <v>1472100</v>
      </c>
      <c r="U109" s="18">
        <v>1606300</v>
      </c>
      <c r="V109" s="18">
        <v>1764900</v>
      </c>
      <c r="W109" s="18">
        <v>1852500</v>
      </c>
      <c r="X109" s="18">
        <v>1946300</v>
      </c>
      <c r="Y109" s="18">
        <v>2086800</v>
      </c>
      <c r="Z109" s="18">
        <v>2243500</v>
      </c>
      <c r="AA109" s="18">
        <v>2370200</v>
      </c>
      <c r="AB109" s="18">
        <v>2459800</v>
      </c>
      <c r="AC109" s="18">
        <v>2566100</v>
      </c>
      <c r="AD109" s="18">
        <v>2640700</v>
      </c>
      <c r="AE109" s="18">
        <v>2726600</v>
      </c>
      <c r="AF109" s="18">
        <v>2809900</v>
      </c>
      <c r="AG109" s="18">
        <v>321.05</v>
      </c>
      <c r="AH109" s="18">
        <v>322.05</v>
      </c>
      <c r="AI109" s="18">
        <v>437.87</v>
      </c>
      <c r="AJ109" s="18">
        <v>432.87</v>
      </c>
      <c r="AK109" s="18">
        <v>163.72</v>
      </c>
    </row>
    <row r="110" spans="1:37" x14ac:dyDescent="0.15">
      <c r="A110" s="18"/>
      <c r="B110" s="18">
        <v>566.08000000000004</v>
      </c>
      <c r="C110" s="18">
        <v>129.77000000000001</v>
      </c>
      <c r="D110" s="18">
        <v>542.78</v>
      </c>
      <c r="E110" s="18">
        <v>1173.2</v>
      </c>
      <c r="F110" s="18">
        <v>42378</v>
      </c>
      <c r="G110" s="18">
        <v>84336</v>
      </c>
      <c r="H110" s="18">
        <v>128130</v>
      </c>
      <c r="I110" s="18">
        <v>191520</v>
      </c>
      <c r="J110" s="18">
        <v>263770</v>
      </c>
      <c r="K110" s="18">
        <v>348390</v>
      </c>
      <c r="L110" s="18">
        <v>456060</v>
      </c>
      <c r="M110" s="18">
        <v>547730</v>
      </c>
      <c r="N110" s="18">
        <v>665830</v>
      </c>
      <c r="O110" s="18">
        <v>816340</v>
      </c>
      <c r="P110" s="18">
        <v>952130</v>
      </c>
      <c r="Q110" s="18">
        <v>1094700</v>
      </c>
      <c r="R110" s="18">
        <v>1226700</v>
      </c>
      <c r="S110" s="18">
        <v>1387000</v>
      </c>
      <c r="T110" s="18">
        <v>1542500</v>
      </c>
      <c r="U110" s="18">
        <v>1693200</v>
      </c>
      <c r="V110" s="18">
        <v>1900600</v>
      </c>
      <c r="W110" s="18">
        <v>2012600</v>
      </c>
      <c r="X110" s="18">
        <v>2142100</v>
      </c>
      <c r="Y110" s="18">
        <v>2331600</v>
      </c>
      <c r="Z110" s="18">
        <v>2533800</v>
      </c>
      <c r="AA110" s="18">
        <v>2710700</v>
      </c>
      <c r="AB110" s="18">
        <v>2832800</v>
      </c>
      <c r="AC110" s="18">
        <v>2982300</v>
      </c>
      <c r="AD110" s="18">
        <v>3106600</v>
      </c>
      <c r="AE110" s="18">
        <v>3243500</v>
      </c>
      <c r="AF110" s="18">
        <v>3358200</v>
      </c>
      <c r="AG110" s="18">
        <v>323.36</v>
      </c>
      <c r="AH110" s="18">
        <v>325.04000000000002</v>
      </c>
      <c r="AI110" s="18">
        <v>453.17</v>
      </c>
      <c r="AJ110" s="18">
        <v>448.85</v>
      </c>
      <c r="AK110" s="18">
        <v>172.08</v>
      </c>
    </row>
    <row r="111" spans="1:37" x14ac:dyDescent="0.15">
      <c r="A111" s="18"/>
      <c r="B111" s="18">
        <v>712.65</v>
      </c>
      <c r="C111" s="18">
        <v>163.37</v>
      </c>
      <c r="D111" s="18">
        <v>583.22</v>
      </c>
      <c r="E111" s="18">
        <v>1170</v>
      </c>
      <c r="F111" s="18">
        <v>41780</v>
      </c>
      <c r="G111" s="18">
        <v>83411</v>
      </c>
      <c r="H111" s="18">
        <v>122140</v>
      </c>
      <c r="I111" s="18">
        <v>176510</v>
      </c>
      <c r="J111" s="18">
        <v>235200</v>
      </c>
      <c r="K111" s="18">
        <v>306690</v>
      </c>
      <c r="L111" s="18">
        <v>395590</v>
      </c>
      <c r="M111" s="18">
        <v>469590</v>
      </c>
      <c r="N111" s="18">
        <v>576080</v>
      </c>
      <c r="O111" s="18">
        <v>699180</v>
      </c>
      <c r="P111" s="18">
        <v>828770</v>
      </c>
      <c r="Q111" s="18">
        <v>967770</v>
      </c>
      <c r="R111" s="18">
        <v>1120900</v>
      </c>
      <c r="S111" s="18">
        <v>1273800</v>
      </c>
      <c r="T111" s="18">
        <v>1453300</v>
      </c>
      <c r="U111" s="18">
        <v>1603900</v>
      </c>
      <c r="V111" s="18">
        <v>1845200</v>
      </c>
      <c r="W111" s="18">
        <v>1980200</v>
      </c>
      <c r="X111" s="18">
        <v>2158900</v>
      </c>
      <c r="Y111" s="18">
        <v>2397100</v>
      </c>
      <c r="Z111" s="18">
        <v>2635900</v>
      </c>
      <c r="AA111" s="18">
        <v>2872900</v>
      </c>
      <c r="AB111" s="18">
        <v>3034900</v>
      </c>
      <c r="AC111" s="18">
        <v>3234900</v>
      </c>
      <c r="AD111" s="18">
        <v>3434900</v>
      </c>
      <c r="AE111" s="18">
        <v>3635900</v>
      </c>
      <c r="AF111" s="18">
        <v>3777900</v>
      </c>
      <c r="AG111" s="18">
        <v>326.99</v>
      </c>
      <c r="AH111" s="18">
        <v>328.99</v>
      </c>
      <c r="AI111" s="18">
        <v>469.56</v>
      </c>
      <c r="AJ111" s="18">
        <v>465.56</v>
      </c>
      <c r="AK111" s="18">
        <v>180.58</v>
      </c>
    </row>
    <row r="112" spans="1:37" x14ac:dyDescent="0.15">
      <c r="A112" s="18"/>
      <c r="B112" s="18">
        <v>897.16</v>
      </c>
      <c r="C112" s="18">
        <v>205.67</v>
      </c>
      <c r="D112" s="18">
        <v>623.46</v>
      </c>
      <c r="E112" s="18">
        <v>1159.7</v>
      </c>
      <c r="F112" s="18">
        <v>41182</v>
      </c>
      <c r="G112" s="18">
        <v>86122</v>
      </c>
      <c r="H112" s="18">
        <v>121370</v>
      </c>
      <c r="I112" s="18">
        <v>170180</v>
      </c>
      <c r="J112" s="18">
        <v>224870</v>
      </c>
      <c r="K112" s="18">
        <v>289910</v>
      </c>
      <c r="L112" s="18">
        <v>364600</v>
      </c>
      <c r="M112" s="18">
        <v>438600</v>
      </c>
      <c r="N112" s="18">
        <v>525730</v>
      </c>
      <c r="O112" s="18">
        <v>637210</v>
      </c>
      <c r="P112" s="18">
        <v>735810</v>
      </c>
      <c r="Q112" s="18">
        <v>861900</v>
      </c>
      <c r="R112" s="18">
        <v>977540</v>
      </c>
      <c r="S112" s="18">
        <v>1116200</v>
      </c>
      <c r="T112" s="18">
        <v>1264800</v>
      </c>
      <c r="U112" s="18">
        <v>1397400</v>
      </c>
      <c r="V112" s="18">
        <v>1603800</v>
      </c>
      <c r="W112" s="18">
        <v>1725900</v>
      </c>
      <c r="X112" s="18">
        <v>1887800</v>
      </c>
      <c r="Y112" s="18">
        <v>2102700</v>
      </c>
      <c r="Z112" s="18">
        <v>2326000</v>
      </c>
      <c r="AA112" s="18">
        <v>2524300</v>
      </c>
      <c r="AB112" s="18">
        <v>2712100</v>
      </c>
      <c r="AC112" s="18">
        <v>2912100</v>
      </c>
      <c r="AD112" s="18">
        <v>3112100</v>
      </c>
      <c r="AE112" s="18">
        <v>3326000</v>
      </c>
      <c r="AF112" s="18">
        <v>3493900</v>
      </c>
      <c r="AG112" s="18">
        <v>331.05</v>
      </c>
      <c r="AH112" s="18">
        <v>334.08</v>
      </c>
      <c r="AI112" s="18">
        <v>486.73</v>
      </c>
      <c r="AJ112" s="18">
        <v>482.73</v>
      </c>
      <c r="AK112" s="18">
        <v>189.11</v>
      </c>
    </row>
    <row r="113" spans="1:37" x14ac:dyDescent="0.15">
      <c r="A113" s="18"/>
      <c r="B113" s="18">
        <v>1129.4000000000001</v>
      </c>
      <c r="C113" s="18">
        <v>258.93</v>
      </c>
      <c r="D113" s="18">
        <v>663.95</v>
      </c>
      <c r="E113" s="18">
        <v>1168</v>
      </c>
      <c r="F113" s="18">
        <v>41286</v>
      </c>
      <c r="G113" s="18">
        <v>89472</v>
      </c>
      <c r="H113" s="18">
        <v>122370</v>
      </c>
      <c r="I113" s="18">
        <v>168320</v>
      </c>
      <c r="J113" s="18">
        <v>220000</v>
      </c>
      <c r="K113" s="18">
        <v>280950</v>
      </c>
      <c r="L113" s="18">
        <v>348240</v>
      </c>
      <c r="M113" s="18">
        <v>419790</v>
      </c>
      <c r="N113" s="18">
        <v>496030</v>
      </c>
      <c r="O113" s="18">
        <v>598170</v>
      </c>
      <c r="P113" s="18">
        <v>681460</v>
      </c>
      <c r="Q113" s="18">
        <v>795140</v>
      </c>
      <c r="R113" s="18">
        <v>890680</v>
      </c>
      <c r="S113" s="18">
        <v>1017400</v>
      </c>
      <c r="T113" s="18">
        <v>1145100</v>
      </c>
      <c r="U113" s="18">
        <v>1265200</v>
      </c>
      <c r="V113" s="18">
        <v>1443600</v>
      </c>
      <c r="W113" s="18">
        <v>1556100</v>
      </c>
      <c r="X113" s="18">
        <v>1701300</v>
      </c>
      <c r="Y113" s="18">
        <v>1895200</v>
      </c>
      <c r="Z113" s="18">
        <v>2093200</v>
      </c>
      <c r="AA113" s="18">
        <v>2266600</v>
      </c>
      <c r="AB113" s="18">
        <v>2453600</v>
      </c>
      <c r="AC113" s="18">
        <v>2640600</v>
      </c>
      <c r="AD113" s="18">
        <v>2826500</v>
      </c>
      <c r="AE113" s="18">
        <v>3032500</v>
      </c>
      <c r="AF113" s="18">
        <v>3209000</v>
      </c>
      <c r="AG113" s="18">
        <v>334.5</v>
      </c>
      <c r="AH113" s="18">
        <v>337.3</v>
      </c>
      <c r="AI113" s="18">
        <v>504.01</v>
      </c>
      <c r="AJ113" s="18">
        <v>500.31</v>
      </c>
      <c r="AK113" s="18">
        <v>197.5</v>
      </c>
    </row>
    <row r="114" spans="1:37" x14ac:dyDescent="0.15">
      <c r="A114" s="18"/>
      <c r="B114" s="18">
        <v>1421.9</v>
      </c>
      <c r="C114" s="18">
        <v>325.97000000000003</v>
      </c>
      <c r="D114" s="18">
        <v>705.48</v>
      </c>
      <c r="E114" s="18">
        <v>1202.0999999999999</v>
      </c>
      <c r="F114" s="18">
        <v>42017</v>
      </c>
      <c r="G114" s="18">
        <v>93392</v>
      </c>
      <c r="H114" s="18">
        <v>124960</v>
      </c>
      <c r="I114" s="18">
        <v>170450</v>
      </c>
      <c r="J114" s="18">
        <v>220000</v>
      </c>
      <c r="K114" s="18">
        <v>278950</v>
      </c>
      <c r="L114" s="18">
        <v>344920</v>
      </c>
      <c r="M114" s="18">
        <v>411810</v>
      </c>
      <c r="N114" s="18">
        <v>484730</v>
      </c>
      <c r="O114" s="18">
        <v>579560</v>
      </c>
      <c r="P114" s="18">
        <v>661530</v>
      </c>
      <c r="Q114" s="18">
        <v>763250</v>
      </c>
      <c r="R114" s="18">
        <v>854140</v>
      </c>
      <c r="S114" s="18">
        <v>970910</v>
      </c>
      <c r="T114" s="18">
        <v>1086600</v>
      </c>
      <c r="U114" s="18">
        <v>1199500</v>
      </c>
      <c r="V114" s="18">
        <v>1355900</v>
      </c>
      <c r="W114" s="18">
        <v>1461800</v>
      </c>
      <c r="X114" s="18">
        <v>1590400</v>
      </c>
      <c r="Y114" s="18">
        <v>1764900</v>
      </c>
      <c r="Z114" s="18">
        <v>1929100</v>
      </c>
      <c r="AA114" s="18">
        <v>2089800</v>
      </c>
      <c r="AB114" s="18">
        <v>2252300</v>
      </c>
      <c r="AC114" s="18">
        <v>2414700</v>
      </c>
      <c r="AD114" s="18">
        <v>2574100</v>
      </c>
      <c r="AE114" s="18">
        <v>2753400</v>
      </c>
      <c r="AF114" s="18">
        <v>2923300</v>
      </c>
      <c r="AG114" s="18">
        <v>337.34</v>
      </c>
      <c r="AH114" s="18">
        <v>337.87</v>
      </c>
      <c r="AI114" s="18">
        <v>521.04</v>
      </c>
      <c r="AJ114" s="18">
        <v>517.91</v>
      </c>
      <c r="AK114" s="18">
        <v>206.02</v>
      </c>
    </row>
    <row r="115" spans="1:37" x14ac:dyDescent="0.15">
      <c r="A115" s="18"/>
      <c r="B115" s="18">
        <v>1790.1</v>
      </c>
      <c r="C115" s="18">
        <v>410.37</v>
      </c>
      <c r="D115" s="18">
        <v>747.01</v>
      </c>
      <c r="E115" s="18">
        <v>1216.0999999999999</v>
      </c>
      <c r="F115" s="18">
        <v>42748</v>
      </c>
      <c r="G115" s="18">
        <v>97312</v>
      </c>
      <c r="H115" s="18">
        <v>127550</v>
      </c>
      <c r="I115" s="18">
        <v>172580</v>
      </c>
      <c r="J115" s="18">
        <v>220000</v>
      </c>
      <c r="K115" s="18">
        <v>276960</v>
      </c>
      <c r="L115" s="18">
        <v>341600</v>
      </c>
      <c r="M115" s="18">
        <v>403840</v>
      </c>
      <c r="N115" s="18">
        <v>473440</v>
      </c>
      <c r="O115" s="18">
        <v>560960</v>
      </c>
      <c r="P115" s="18">
        <v>641600</v>
      </c>
      <c r="Q115" s="18">
        <v>731360</v>
      </c>
      <c r="R115" s="18">
        <v>817600</v>
      </c>
      <c r="S115" s="18">
        <v>924390</v>
      </c>
      <c r="T115" s="18">
        <v>1028200</v>
      </c>
      <c r="U115" s="18">
        <v>1133700</v>
      </c>
      <c r="V115" s="18">
        <v>1268200</v>
      </c>
      <c r="W115" s="18">
        <v>1367400</v>
      </c>
      <c r="X115" s="18">
        <v>1479400</v>
      </c>
      <c r="Y115" s="18">
        <v>1634700</v>
      </c>
      <c r="Z115" s="18">
        <v>1765000</v>
      </c>
      <c r="AA115" s="18">
        <v>1913100</v>
      </c>
      <c r="AB115" s="18">
        <v>2050900</v>
      </c>
      <c r="AC115" s="18">
        <v>2188800</v>
      </c>
      <c r="AD115" s="18">
        <v>2321600</v>
      </c>
      <c r="AE115" s="18">
        <v>2474400</v>
      </c>
      <c r="AF115" s="18">
        <v>2637600</v>
      </c>
      <c r="AG115" s="18">
        <v>339.84</v>
      </c>
      <c r="AH115" s="18">
        <v>339.84</v>
      </c>
      <c r="AI115" s="18">
        <v>539.75</v>
      </c>
      <c r="AJ115" s="18">
        <v>536.14</v>
      </c>
      <c r="AK115" s="18">
        <v>214.15</v>
      </c>
    </row>
    <row r="116" spans="1:37" x14ac:dyDescent="0.15">
      <c r="A116" s="18"/>
      <c r="B116" s="18">
        <v>2253.6</v>
      </c>
      <c r="C116" s="18">
        <v>516.63</v>
      </c>
      <c r="D116" s="18">
        <v>798.66</v>
      </c>
      <c r="E116" s="18">
        <v>1246.5</v>
      </c>
      <c r="F116" s="18">
        <v>43659</v>
      </c>
      <c r="G116" s="18">
        <v>101380</v>
      </c>
      <c r="H116" s="18">
        <v>130740</v>
      </c>
      <c r="I116" s="18">
        <v>175540</v>
      </c>
      <c r="J116" s="18">
        <v>222360</v>
      </c>
      <c r="K116" s="18">
        <v>279530</v>
      </c>
      <c r="L116" s="18">
        <v>342940</v>
      </c>
      <c r="M116" s="18">
        <v>404710</v>
      </c>
      <c r="N116" s="18">
        <v>472710</v>
      </c>
      <c r="O116" s="18">
        <v>555530</v>
      </c>
      <c r="P116" s="18">
        <v>635530</v>
      </c>
      <c r="Q116" s="18">
        <v>721890</v>
      </c>
      <c r="R116" s="18">
        <v>804710</v>
      </c>
      <c r="S116" s="18">
        <v>907300</v>
      </c>
      <c r="T116" s="18">
        <v>1004700</v>
      </c>
      <c r="U116" s="18">
        <v>1109100</v>
      </c>
      <c r="V116" s="18">
        <v>1231900</v>
      </c>
      <c r="W116" s="18">
        <v>1331400</v>
      </c>
      <c r="X116" s="18">
        <v>1433700</v>
      </c>
      <c r="Y116" s="18">
        <v>1579100</v>
      </c>
      <c r="Z116" s="18">
        <v>1697800</v>
      </c>
      <c r="AA116" s="18">
        <v>1836200</v>
      </c>
      <c r="AB116" s="18">
        <v>1962200</v>
      </c>
      <c r="AC116" s="18">
        <v>2091800</v>
      </c>
      <c r="AD116" s="18">
        <v>2205900</v>
      </c>
      <c r="AE116" s="18">
        <v>2345900</v>
      </c>
      <c r="AF116" s="18">
        <v>2494100</v>
      </c>
      <c r="AG116" s="18">
        <v>341.88</v>
      </c>
      <c r="AH116" s="18">
        <v>341.88</v>
      </c>
      <c r="AI116" s="18">
        <v>559.01</v>
      </c>
      <c r="AJ116" s="18">
        <v>555.30999999999995</v>
      </c>
      <c r="AK116" s="18">
        <v>222.12</v>
      </c>
    </row>
    <row r="117" spans="1:37" x14ac:dyDescent="0.15">
      <c r="A117" s="18"/>
      <c r="B117" s="18">
        <v>2837.1</v>
      </c>
      <c r="C117" s="18">
        <v>650.39</v>
      </c>
      <c r="D117" s="18">
        <v>859.72</v>
      </c>
      <c r="E117" s="18">
        <v>1297.5999999999999</v>
      </c>
      <c r="F117" s="18">
        <v>44738</v>
      </c>
      <c r="G117" s="18">
        <v>105580</v>
      </c>
      <c r="H117" s="18">
        <v>134490</v>
      </c>
      <c r="I117" s="18">
        <v>179290</v>
      </c>
      <c r="J117" s="18">
        <v>226900</v>
      </c>
      <c r="K117" s="18">
        <v>286350</v>
      </c>
      <c r="L117" s="18">
        <v>348620</v>
      </c>
      <c r="M117" s="18">
        <v>413800</v>
      </c>
      <c r="N117" s="18">
        <v>481800</v>
      </c>
      <c r="O117" s="18">
        <v>562350</v>
      </c>
      <c r="P117" s="18">
        <v>642350</v>
      </c>
      <c r="Q117" s="18">
        <v>733250</v>
      </c>
      <c r="R117" s="18">
        <v>813800</v>
      </c>
      <c r="S117" s="18">
        <v>917520</v>
      </c>
      <c r="T117" s="18">
        <v>1013800</v>
      </c>
      <c r="U117" s="18">
        <v>1122700</v>
      </c>
      <c r="V117" s="18">
        <v>1243200</v>
      </c>
      <c r="W117" s="18">
        <v>1349600</v>
      </c>
      <c r="X117" s="18">
        <v>1448400</v>
      </c>
      <c r="Y117" s="18">
        <v>1592700</v>
      </c>
      <c r="Z117" s="18">
        <v>1720500</v>
      </c>
      <c r="AA117" s="18">
        <v>1852100</v>
      </c>
      <c r="AB117" s="18">
        <v>1978100</v>
      </c>
      <c r="AC117" s="18">
        <v>2114500</v>
      </c>
      <c r="AD117" s="18">
        <v>2217200</v>
      </c>
      <c r="AE117" s="18">
        <v>2357200</v>
      </c>
      <c r="AF117" s="18">
        <v>2482800</v>
      </c>
      <c r="AG117" s="18">
        <v>343.59</v>
      </c>
      <c r="AH117" s="18">
        <v>343.59</v>
      </c>
      <c r="AI117" s="18">
        <v>578.32000000000005</v>
      </c>
      <c r="AJ117" s="18">
        <v>575.17999999999995</v>
      </c>
      <c r="AK117" s="18">
        <v>230.07</v>
      </c>
    </row>
    <row r="118" spans="1:37" x14ac:dyDescent="0.15">
      <c r="A118" s="18"/>
      <c r="B118" s="18">
        <v>3571.7</v>
      </c>
      <c r="C118" s="18">
        <v>818.8</v>
      </c>
      <c r="D118" s="18">
        <v>920.79</v>
      </c>
      <c r="E118" s="18">
        <v>1364.6</v>
      </c>
      <c r="F118" s="18">
        <v>45888</v>
      </c>
      <c r="G118" s="18">
        <v>109130</v>
      </c>
      <c r="H118" s="18">
        <v>138200</v>
      </c>
      <c r="I118" s="18">
        <v>184370</v>
      </c>
      <c r="J118" s="18">
        <v>232100</v>
      </c>
      <c r="K118" s="18">
        <v>292780</v>
      </c>
      <c r="L118" s="18">
        <v>355460</v>
      </c>
      <c r="M118" s="18">
        <v>424880</v>
      </c>
      <c r="N118" s="18">
        <v>493560</v>
      </c>
      <c r="O118" s="18">
        <v>574930</v>
      </c>
      <c r="P118" s="18">
        <v>660390</v>
      </c>
      <c r="Q118" s="18">
        <v>751710</v>
      </c>
      <c r="R118" s="18">
        <v>840590</v>
      </c>
      <c r="S118" s="18">
        <v>945270</v>
      </c>
      <c r="T118" s="18">
        <v>1041300</v>
      </c>
      <c r="U118" s="18">
        <v>1154000</v>
      </c>
      <c r="V118" s="18">
        <v>1287700</v>
      </c>
      <c r="W118" s="18">
        <v>1387500</v>
      </c>
      <c r="X118" s="18">
        <v>1497100</v>
      </c>
      <c r="Y118" s="18">
        <v>1647900</v>
      </c>
      <c r="Z118" s="18">
        <v>1785400</v>
      </c>
      <c r="AA118" s="18">
        <v>1925700</v>
      </c>
      <c r="AB118" s="18">
        <v>2049600</v>
      </c>
      <c r="AC118" s="18">
        <v>2202000</v>
      </c>
      <c r="AD118" s="18">
        <v>2315600</v>
      </c>
      <c r="AE118" s="18">
        <v>2462400</v>
      </c>
      <c r="AF118" s="18">
        <v>2582400</v>
      </c>
      <c r="AG118" s="18">
        <v>345.21</v>
      </c>
      <c r="AH118" s="18">
        <v>345.21</v>
      </c>
      <c r="AI118" s="18">
        <v>598.16</v>
      </c>
      <c r="AJ118" s="18">
        <v>595.16</v>
      </c>
      <c r="AK118" s="18">
        <v>238.67</v>
      </c>
    </row>
    <row r="119" spans="1:37" x14ac:dyDescent="0.15">
      <c r="A119" s="18"/>
      <c r="B119" s="18">
        <v>4496.5</v>
      </c>
      <c r="C119" s="18">
        <v>1030.8</v>
      </c>
      <c r="D119" s="18">
        <v>981.85</v>
      </c>
      <c r="E119" s="18">
        <v>1415.7</v>
      </c>
      <c r="F119" s="18">
        <v>47060</v>
      </c>
      <c r="G119" s="18">
        <v>112460</v>
      </c>
      <c r="H119" s="18">
        <v>141900</v>
      </c>
      <c r="I119" s="18">
        <v>189870</v>
      </c>
      <c r="J119" s="18">
        <v>237510</v>
      </c>
      <c r="K119" s="18">
        <v>299090</v>
      </c>
      <c r="L119" s="18">
        <v>362680</v>
      </c>
      <c r="M119" s="18">
        <v>436600</v>
      </c>
      <c r="N119" s="18">
        <v>506180</v>
      </c>
      <c r="O119" s="18">
        <v>589350</v>
      </c>
      <c r="P119" s="18">
        <v>682030</v>
      </c>
      <c r="Q119" s="18">
        <v>772440</v>
      </c>
      <c r="R119" s="18">
        <v>873040</v>
      </c>
      <c r="S119" s="18">
        <v>978620</v>
      </c>
      <c r="T119" s="18">
        <v>1074600</v>
      </c>
      <c r="U119" s="18">
        <v>1191000</v>
      </c>
      <c r="V119" s="18">
        <v>1342700</v>
      </c>
      <c r="W119" s="18">
        <v>1431600</v>
      </c>
      <c r="X119" s="18">
        <v>1556600</v>
      </c>
      <c r="Y119" s="18">
        <v>1716400</v>
      </c>
      <c r="Z119" s="18">
        <v>1863800</v>
      </c>
      <c r="AA119" s="18">
        <v>2017600</v>
      </c>
      <c r="AB119" s="18">
        <v>2138900</v>
      </c>
      <c r="AC119" s="18">
        <v>2310100</v>
      </c>
      <c r="AD119" s="18">
        <v>2441800</v>
      </c>
      <c r="AE119" s="18">
        <v>2597700</v>
      </c>
      <c r="AF119" s="18">
        <v>2717700</v>
      </c>
      <c r="AG119" s="18">
        <v>346.52</v>
      </c>
      <c r="AH119" s="18">
        <v>346.52</v>
      </c>
      <c r="AI119" s="18">
        <v>618.49</v>
      </c>
      <c r="AJ119" s="18">
        <v>616.54</v>
      </c>
      <c r="AK119" s="18">
        <v>247.19</v>
      </c>
    </row>
    <row r="120" spans="1:37" x14ac:dyDescent="0.15">
      <c r="A120" s="18"/>
      <c r="B120" s="18">
        <v>5660.8</v>
      </c>
      <c r="C120" s="18">
        <v>1297.7</v>
      </c>
      <c r="D120" s="18">
        <v>1065.5</v>
      </c>
      <c r="E120" s="18">
        <v>1525.3</v>
      </c>
      <c r="F120" s="18">
        <v>49337</v>
      </c>
      <c r="G120" s="18">
        <v>118550</v>
      </c>
      <c r="H120" s="18">
        <v>148080</v>
      </c>
      <c r="I120" s="18">
        <v>197340</v>
      </c>
      <c r="J120" s="18">
        <v>246090</v>
      </c>
      <c r="K120" s="18">
        <v>307730</v>
      </c>
      <c r="L120" s="18">
        <v>373520</v>
      </c>
      <c r="M120" s="18">
        <v>448450</v>
      </c>
      <c r="N120" s="18">
        <v>519880</v>
      </c>
      <c r="O120" s="18">
        <v>605310</v>
      </c>
      <c r="P120" s="18">
        <v>696660</v>
      </c>
      <c r="Q120" s="18">
        <v>789520</v>
      </c>
      <c r="R120" s="18">
        <v>893010</v>
      </c>
      <c r="S120" s="18">
        <v>999370</v>
      </c>
      <c r="T120" s="18">
        <v>1095000</v>
      </c>
      <c r="U120" s="18">
        <v>1212700</v>
      </c>
      <c r="V120" s="18">
        <v>1368000</v>
      </c>
      <c r="W120" s="18">
        <v>1453800</v>
      </c>
      <c r="X120" s="18">
        <v>1584700</v>
      </c>
      <c r="Y120" s="18">
        <v>1744400</v>
      </c>
      <c r="Z120" s="18">
        <v>1892100</v>
      </c>
      <c r="AA120" s="18">
        <v>2060000</v>
      </c>
      <c r="AB120" s="18">
        <v>2176400</v>
      </c>
      <c r="AC120" s="18">
        <v>2352800</v>
      </c>
      <c r="AD120" s="18">
        <v>2489300</v>
      </c>
      <c r="AE120" s="18">
        <v>2645700</v>
      </c>
      <c r="AF120" s="18">
        <v>2769300</v>
      </c>
      <c r="AG120" s="18">
        <v>347</v>
      </c>
      <c r="AH120" s="18">
        <v>347</v>
      </c>
      <c r="AI120" s="18">
        <v>640.25</v>
      </c>
      <c r="AJ120" s="18">
        <v>639.25</v>
      </c>
      <c r="AK120" s="18">
        <v>255.77</v>
      </c>
    </row>
    <row r="121" spans="1:37" x14ac:dyDescent="0.15">
      <c r="A121" s="18"/>
      <c r="B121" s="18">
        <v>7126.5</v>
      </c>
      <c r="C121" s="18">
        <v>1633.7</v>
      </c>
      <c r="D121" s="18">
        <v>1168.5</v>
      </c>
      <c r="E121" s="18">
        <v>1653.7</v>
      </c>
      <c r="F121" s="18">
        <v>52559</v>
      </c>
      <c r="G121" s="18">
        <v>126990</v>
      </c>
      <c r="H121" s="18">
        <v>156380</v>
      </c>
      <c r="I121" s="18">
        <v>206510</v>
      </c>
      <c r="J121" s="18">
        <v>257380</v>
      </c>
      <c r="K121" s="18">
        <v>318360</v>
      </c>
      <c r="L121" s="18">
        <v>387470</v>
      </c>
      <c r="M121" s="18">
        <v>460410</v>
      </c>
      <c r="N121" s="18">
        <v>534500</v>
      </c>
      <c r="O121" s="18">
        <v>622590</v>
      </c>
      <c r="P121" s="18">
        <v>705290</v>
      </c>
      <c r="Q121" s="18">
        <v>803470</v>
      </c>
      <c r="R121" s="18">
        <v>902320</v>
      </c>
      <c r="S121" s="18">
        <v>1009300</v>
      </c>
      <c r="T121" s="18">
        <v>1104300</v>
      </c>
      <c r="U121" s="18">
        <v>1221300</v>
      </c>
      <c r="V121" s="18">
        <v>1368000</v>
      </c>
      <c r="W121" s="18">
        <v>1457100</v>
      </c>
      <c r="X121" s="18">
        <v>1586000</v>
      </c>
      <c r="Y121" s="18">
        <v>1737800</v>
      </c>
      <c r="Z121" s="18">
        <v>1877500</v>
      </c>
      <c r="AA121" s="18">
        <v>2060000</v>
      </c>
      <c r="AB121" s="18">
        <v>2169800</v>
      </c>
      <c r="AC121" s="18">
        <v>2339500</v>
      </c>
      <c r="AD121" s="18">
        <v>2469300</v>
      </c>
      <c r="AE121" s="18">
        <v>2619100</v>
      </c>
      <c r="AF121" s="18">
        <v>2749300</v>
      </c>
      <c r="AG121" s="18">
        <v>347.6</v>
      </c>
      <c r="AH121" s="18">
        <v>347.6</v>
      </c>
      <c r="AI121" s="18">
        <v>663.34</v>
      </c>
      <c r="AJ121" s="18">
        <v>662.34</v>
      </c>
      <c r="AK121" s="18">
        <v>263.98</v>
      </c>
    </row>
    <row r="122" spans="1:37" x14ac:dyDescent="0.15">
      <c r="A122" s="18"/>
      <c r="B122" s="18">
        <v>8971.7000000000007</v>
      </c>
      <c r="C122" s="18">
        <v>2056.6999999999998</v>
      </c>
      <c r="D122" s="18">
        <v>1271.5</v>
      </c>
      <c r="E122" s="18">
        <v>1746</v>
      </c>
      <c r="F122" s="18">
        <v>55781</v>
      </c>
      <c r="G122" s="18">
        <v>135420</v>
      </c>
      <c r="H122" s="18">
        <v>164690</v>
      </c>
      <c r="I122" s="18">
        <v>215680</v>
      </c>
      <c r="J122" s="18">
        <v>268680</v>
      </c>
      <c r="K122" s="18">
        <v>328990</v>
      </c>
      <c r="L122" s="18">
        <v>401420</v>
      </c>
      <c r="M122" s="18">
        <v>472360</v>
      </c>
      <c r="N122" s="18">
        <v>549110</v>
      </c>
      <c r="O122" s="18">
        <v>639860</v>
      </c>
      <c r="P122" s="18">
        <v>713930</v>
      </c>
      <c r="Q122" s="18">
        <v>817420</v>
      </c>
      <c r="R122" s="18">
        <v>911620</v>
      </c>
      <c r="S122" s="18">
        <v>1019300</v>
      </c>
      <c r="T122" s="18">
        <v>1113600</v>
      </c>
      <c r="U122" s="18">
        <v>1229900</v>
      </c>
      <c r="V122" s="18">
        <v>1368000</v>
      </c>
      <c r="W122" s="18">
        <v>1460400</v>
      </c>
      <c r="X122" s="18">
        <v>1587400</v>
      </c>
      <c r="Y122" s="18">
        <v>1731100</v>
      </c>
      <c r="Z122" s="18">
        <v>1862900</v>
      </c>
      <c r="AA122" s="18">
        <v>2060000</v>
      </c>
      <c r="AB122" s="18">
        <v>2163100</v>
      </c>
      <c r="AC122" s="18">
        <v>2326300</v>
      </c>
      <c r="AD122" s="18">
        <v>2449400</v>
      </c>
      <c r="AE122" s="18">
        <v>2592500</v>
      </c>
      <c r="AF122" s="18">
        <v>2729400</v>
      </c>
      <c r="AG122" s="18">
        <v>348</v>
      </c>
      <c r="AH122" s="18">
        <v>348</v>
      </c>
      <c r="AI122" s="18">
        <v>687.33</v>
      </c>
      <c r="AJ122" s="18">
        <v>686.84</v>
      </c>
      <c r="AK122" s="18">
        <v>272.11</v>
      </c>
    </row>
    <row r="123" spans="1:37" x14ac:dyDescent="0.15">
      <c r="A123" s="18"/>
      <c r="B123" s="18">
        <v>11294</v>
      </c>
      <c r="C123" s="18">
        <v>2589.3000000000002</v>
      </c>
      <c r="D123" s="18">
        <v>1320</v>
      </c>
      <c r="E123" s="18">
        <v>1780</v>
      </c>
      <c r="F123" s="18">
        <v>59706</v>
      </c>
      <c r="G123" s="18">
        <v>140700</v>
      </c>
      <c r="H123" s="18">
        <v>170360</v>
      </c>
      <c r="I123" s="18">
        <v>222460</v>
      </c>
      <c r="J123" s="18">
        <v>277860</v>
      </c>
      <c r="K123" s="18">
        <v>341730</v>
      </c>
      <c r="L123" s="18">
        <v>416430</v>
      </c>
      <c r="M123" s="18">
        <v>488190</v>
      </c>
      <c r="N123" s="18">
        <v>569000</v>
      </c>
      <c r="O123" s="18">
        <v>663100</v>
      </c>
      <c r="P123" s="18">
        <v>737320</v>
      </c>
      <c r="Q123" s="18">
        <v>845430</v>
      </c>
      <c r="R123" s="18">
        <v>941990</v>
      </c>
      <c r="S123" s="18">
        <v>1050300</v>
      </c>
      <c r="T123" s="18">
        <v>1146100</v>
      </c>
      <c r="U123" s="18">
        <v>1262800</v>
      </c>
      <c r="V123" s="18">
        <v>1403500</v>
      </c>
      <c r="W123" s="18">
        <v>1499200</v>
      </c>
      <c r="X123" s="18">
        <v>1623100</v>
      </c>
      <c r="Y123" s="18">
        <v>1767000</v>
      </c>
      <c r="Z123" s="18">
        <v>1898900</v>
      </c>
      <c r="AA123" s="18">
        <v>2095100</v>
      </c>
      <c r="AB123" s="18">
        <v>2198600</v>
      </c>
      <c r="AC123" s="18">
        <v>2358600</v>
      </c>
      <c r="AD123" s="18">
        <v>2485700</v>
      </c>
      <c r="AE123" s="18">
        <v>2625700</v>
      </c>
      <c r="AF123" s="18">
        <v>2769200</v>
      </c>
      <c r="AG123" s="18">
        <v>348</v>
      </c>
      <c r="AH123" s="18">
        <v>348</v>
      </c>
      <c r="AI123" s="18">
        <v>699</v>
      </c>
      <c r="AJ123" s="18">
        <v>699</v>
      </c>
      <c r="AK123" s="18">
        <v>276</v>
      </c>
    </row>
    <row r="124" spans="1:37" x14ac:dyDescent="0.15">
      <c r="A124" s="18"/>
      <c r="B124" s="18">
        <v>14219</v>
      </c>
      <c r="C124" s="18">
        <v>3259.7</v>
      </c>
      <c r="D124" s="18">
        <v>1320</v>
      </c>
      <c r="E124" s="18">
        <v>1780</v>
      </c>
      <c r="F124" s="18">
        <v>64257</v>
      </c>
      <c r="G124" s="18">
        <v>143160</v>
      </c>
      <c r="H124" s="18">
        <v>173680</v>
      </c>
      <c r="I124" s="18">
        <v>227110</v>
      </c>
      <c r="J124" s="18">
        <v>285170</v>
      </c>
      <c r="K124" s="18">
        <v>356340</v>
      </c>
      <c r="L124" s="18">
        <v>432380</v>
      </c>
      <c r="M124" s="18">
        <v>507450</v>
      </c>
      <c r="N124" s="18">
        <v>593580</v>
      </c>
      <c r="O124" s="18">
        <v>691670</v>
      </c>
      <c r="P124" s="18">
        <v>773860</v>
      </c>
      <c r="Q124" s="18">
        <v>885950</v>
      </c>
      <c r="R124" s="18">
        <v>991160</v>
      </c>
      <c r="S124" s="18">
        <v>1100200</v>
      </c>
      <c r="T124" s="18">
        <v>1199300</v>
      </c>
      <c r="U124" s="18">
        <v>1317300</v>
      </c>
      <c r="V124" s="18">
        <v>1470600</v>
      </c>
      <c r="W124" s="18">
        <v>1569700</v>
      </c>
      <c r="X124" s="18">
        <v>1689600</v>
      </c>
      <c r="Y124" s="18">
        <v>1840700</v>
      </c>
      <c r="Z124" s="18">
        <v>1979900</v>
      </c>
      <c r="AA124" s="18">
        <v>2161600</v>
      </c>
      <c r="AB124" s="18">
        <v>2271700</v>
      </c>
      <c r="AC124" s="18">
        <v>2431700</v>
      </c>
      <c r="AD124" s="18">
        <v>2572000</v>
      </c>
      <c r="AE124" s="18">
        <v>2712000</v>
      </c>
      <c r="AF124" s="18">
        <v>2862200</v>
      </c>
      <c r="AG124" s="18">
        <v>348</v>
      </c>
      <c r="AH124" s="18">
        <v>348</v>
      </c>
      <c r="AI124" s="18">
        <v>699</v>
      </c>
      <c r="AJ124" s="18">
        <v>699</v>
      </c>
      <c r="AK124" s="18">
        <v>276</v>
      </c>
    </row>
    <row r="125" spans="1:37" x14ac:dyDescent="0.15">
      <c r="A125" s="18"/>
      <c r="B125" s="18">
        <v>17901</v>
      </c>
      <c r="C125" s="18">
        <v>4103.7</v>
      </c>
      <c r="D125" s="18">
        <v>1320</v>
      </c>
      <c r="E125" s="18">
        <v>1780</v>
      </c>
      <c r="F125" s="18">
        <v>68809</v>
      </c>
      <c r="G125" s="18">
        <v>145620</v>
      </c>
      <c r="H125" s="18">
        <v>177000</v>
      </c>
      <c r="I125" s="18">
        <v>231760</v>
      </c>
      <c r="J125" s="18">
        <v>292480</v>
      </c>
      <c r="K125" s="18">
        <v>370960</v>
      </c>
      <c r="L125" s="18">
        <v>448320</v>
      </c>
      <c r="M125" s="18">
        <v>526720</v>
      </c>
      <c r="N125" s="18">
        <v>618160</v>
      </c>
      <c r="O125" s="18">
        <v>720240</v>
      </c>
      <c r="P125" s="18">
        <v>810400</v>
      </c>
      <c r="Q125" s="18">
        <v>926480</v>
      </c>
      <c r="R125" s="18">
        <v>1040300</v>
      </c>
      <c r="S125" s="18">
        <v>1150000</v>
      </c>
      <c r="T125" s="18">
        <v>1252400</v>
      </c>
      <c r="U125" s="18">
        <v>1371800</v>
      </c>
      <c r="V125" s="18">
        <v>1537700</v>
      </c>
      <c r="W125" s="18">
        <v>1640100</v>
      </c>
      <c r="X125" s="18">
        <v>1756000</v>
      </c>
      <c r="Y125" s="18">
        <v>1914500</v>
      </c>
      <c r="Z125" s="18">
        <v>2061000</v>
      </c>
      <c r="AA125" s="18">
        <v>2228000</v>
      </c>
      <c r="AB125" s="18">
        <v>2344800</v>
      </c>
      <c r="AC125" s="18">
        <v>2504800</v>
      </c>
      <c r="AD125" s="18">
        <v>2658400</v>
      </c>
      <c r="AE125" s="18">
        <v>2798400</v>
      </c>
      <c r="AF125" s="18">
        <v>2955200</v>
      </c>
      <c r="AG125" s="18">
        <v>348.61</v>
      </c>
      <c r="AH125" s="18">
        <v>348.61</v>
      </c>
      <c r="AI125" s="18">
        <v>699</v>
      </c>
      <c r="AJ125" s="18">
        <v>699</v>
      </c>
      <c r="AK125" s="18">
        <v>276</v>
      </c>
    </row>
    <row r="126" spans="1:37" x14ac:dyDescent="0.15">
      <c r="A126" s="18"/>
      <c r="B126" s="18">
        <v>22536</v>
      </c>
      <c r="C126" s="18">
        <v>5166.3</v>
      </c>
      <c r="D126" s="18">
        <v>1320</v>
      </c>
      <c r="E126" s="18">
        <v>1780</v>
      </c>
      <c r="F126" s="18">
        <v>74348</v>
      </c>
      <c r="G126" s="18">
        <v>155290</v>
      </c>
      <c r="H126" s="18">
        <v>189210</v>
      </c>
      <c r="I126" s="18">
        <v>244940</v>
      </c>
      <c r="J126" s="18">
        <v>307730</v>
      </c>
      <c r="K126" s="18">
        <v>390250</v>
      </c>
      <c r="L126" s="18">
        <v>470330</v>
      </c>
      <c r="M126" s="18">
        <v>555540</v>
      </c>
      <c r="N126" s="18">
        <v>650850</v>
      </c>
      <c r="O126" s="18">
        <v>756670</v>
      </c>
      <c r="P126" s="18">
        <v>853540</v>
      </c>
      <c r="Q126" s="18">
        <v>976230</v>
      </c>
      <c r="R126" s="18">
        <v>1090600</v>
      </c>
      <c r="S126" s="18">
        <v>1205000</v>
      </c>
      <c r="T126" s="18">
        <v>1312900</v>
      </c>
      <c r="U126" s="18">
        <v>1438600</v>
      </c>
      <c r="V126" s="18">
        <v>1615300</v>
      </c>
      <c r="W126" s="18">
        <v>1719100</v>
      </c>
      <c r="X126" s="18">
        <v>1839100</v>
      </c>
      <c r="Y126" s="18">
        <v>2006000</v>
      </c>
      <c r="Z126" s="18">
        <v>2162500</v>
      </c>
      <c r="AA126" s="18">
        <v>2322500</v>
      </c>
      <c r="AB126" s="18">
        <v>2453000</v>
      </c>
      <c r="AC126" s="18">
        <v>2613000</v>
      </c>
      <c r="AD126" s="18">
        <v>2778200</v>
      </c>
      <c r="AE126" s="18">
        <v>2918200</v>
      </c>
      <c r="AF126" s="18">
        <v>3078200</v>
      </c>
      <c r="AG126" s="18">
        <v>349.29</v>
      </c>
      <c r="AH126" s="18">
        <v>349.29</v>
      </c>
      <c r="AI126" s="18">
        <v>699</v>
      </c>
      <c r="AJ126" s="18">
        <v>699</v>
      </c>
      <c r="AK126" s="18">
        <v>276</v>
      </c>
    </row>
    <row r="127" spans="1:37" x14ac:dyDescent="0.15">
      <c r="A127" s="18"/>
      <c r="B127" s="18">
        <v>28371</v>
      </c>
      <c r="C127" s="18">
        <v>6503.9</v>
      </c>
      <c r="D127" s="18">
        <v>1320</v>
      </c>
      <c r="E127" s="18">
        <v>1780</v>
      </c>
      <c r="F127" s="18">
        <v>80807</v>
      </c>
      <c r="G127" s="18">
        <v>171680</v>
      </c>
      <c r="H127" s="18">
        <v>209660</v>
      </c>
      <c r="I127" s="18">
        <v>266050</v>
      </c>
      <c r="J127" s="18">
        <v>330340</v>
      </c>
      <c r="K127" s="18">
        <v>413870</v>
      </c>
      <c r="L127" s="18">
        <v>497970</v>
      </c>
      <c r="M127" s="18">
        <v>593240</v>
      </c>
      <c r="N127" s="18">
        <v>691050</v>
      </c>
      <c r="O127" s="18">
        <v>800390</v>
      </c>
      <c r="P127" s="18">
        <v>902790</v>
      </c>
      <c r="Q127" s="18">
        <v>1034500</v>
      </c>
      <c r="R127" s="18">
        <v>1141800</v>
      </c>
      <c r="S127" s="18">
        <v>1264800</v>
      </c>
      <c r="T127" s="18">
        <v>1380300</v>
      </c>
      <c r="U127" s="18">
        <v>1517100</v>
      </c>
      <c r="V127" s="18">
        <v>1702800</v>
      </c>
      <c r="W127" s="18">
        <v>1806000</v>
      </c>
      <c r="X127" s="18">
        <v>1937600</v>
      </c>
      <c r="Y127" s="18">
        <v>2114100</v>
      </c>
      <c r="Z127" s="18">
        <v>2283200</v>
      </c>
      <c r="AA127" s="18">
        <v>2443200</v>
      </c>
      <c r="AB127" s="18">
        <v>2593700</v>
      </c>
      <c r="AC127" s="18">
        <v>2753700</v>
      </c>
      <c r="AD127" s="18">
        <v>2928900</v>
      </c>
      <c r="AE127" s="18">
        <v>3068900</v>
      </c>
      <c r="AF127" s="18">
        <v>3228900</v>
      </c>
      <c r="AG127" s="18">
        <v>349.86</v>
      </c>
      <c r="AH127" s="18">
        <v>349.86</v>
      </c>
      <c r="AI127" s="18">
        <v>699</v>
      </c>
      <c r="AJ127" s="18">
        <v>699</v>
      </c>
      <c r="AK127" s="18">
        <v>276</v>
      </c>
    </row>
    <row r="128" spans="1:37" x14ac:dyDescent="0.15">
      <c r="A128" s="18"/>
      <c r="B128" s="18">
        <v>35717</v>
      </c>
      <c r="C128" s="18">
        <v>8188</v>
      </c>
      <c r="D128" s="18">
        <v>1320</v>
      </c>
      <c r="E128" s="18">
        <v>1780</v>
      </c>
      <c r="F128" s="18">
        <v>87265</v>
      </c>
      <c r="G128" s="18">
        <v>188060</v>
      </c>
      <c r="H128" s="18">
        <v>230120</v>
      </c>
      <c r="I128" s="18">
        <v>287160</v>
      </c>
      <c r="J128" s="18">
        <v>352960</v>
      </c>
      <c r="K128" s="18">
        <v>437490</v>
      </c>
      <c r="L128" s="18">
        <v>525620</v>
      </c>
      <c r="M128" s="18">
        <v>630930</v>
      </c>
      <c r="N128" s="18">
        <v>731260</v>
      </c>
      <c r="O128" s="18">
        <v>844120</v>
      </c>
      <c r="P128" s="18">
        <v>952040</v>
      </c>
      <c r="Q128" s="18">
        <v>1092800</v>
      </c>
      <c r="R128" s="18">
        <v>1193100</v>
      </c>
      <c r="S128" s="18">
        <v>1324600</v>
      </c>
      <c r="T128" s="18">
        <v>1447600</v>
      </c>
      <c r="U128" s="18">
        <v>1595500</v>
      </c>
      <c r="V128" s="18">
        <v>1790200</v>
      </c>
      <c r="W128" s="18">
        <v>1893000</v>
      </c>
      <c r="X128" s="18">
        <v>2036100</v>
      </c>
      <c r="Y128" s="18">
        <v>2222100</v>
      </c>
      <c r="Z128" s="18">
        <v>2403800</v>
      </c>
      <c r="AA128" s="18">
        <v>2563800</v>
      </c>
      <c r="AB128" s="18">
        <v>2734400</v>
      </c>
      <c r="AC128" s="18">
        <v>2894400</v>
      </c>
      <c r="AD128" s="18">
        <v>3079700</v>
      </c>
      <c r="AE128" s="18">
        <v>3219700</v>
      </c>
      <c r="AF128" s="18">
        <v>3379700</v>
      </c>
      <c r="AG128" s="18">
        <v>350</v>
      </c>
      <c r="AH128" s="18">
        <v>350</v>
      </c>
      <c r="AI128" s="18">
        <v>699</v>
      </c>
      <c r="AJ128" s="18">
        <v>699</v>
      </c>
      <c r="AK128" s="18">
        <v>276</v>
      </c>
    </row>
    <row r="129" spans="1:37" x14ac:dyDescent="0.15">
      <c r="A129" s="18"/>
      <c r="B129" s="18">
        <v>44965</v>
      </c>
      <c r="C129" s="18">
        <v>10308</v>
      </c>
      <c r="D129" s="18">
        <v>1320</v>
      </c>
      <c r="E129" s="18">
        <v>1780</v>
      </c>
      <c r="F129" s="18">
        <v>93723</v>
      </c>
      <c r="G129" s="18">
        <v>204450</v>
      </c>
      <c r="H129" s="18">
        <v>250570</v>
      </c>
      <c r="I129" s="18">
        <v>308270</v>
      </c>
      <c r="J129" s="18">
        <v>375570</v>
      </c>
      <c r="K129" s="18">
        <v>461110</v>
      </c>
      <c r="L129" s="18">
        <v>553260</v>
      </c>
      <c r="M129" s="18">
        <v>668620</v>
      </c>
      <c r="N129" s="18">
        <v>771470</v>
      </c>
      <c r="O129" s="18">
        <v>887840</v>
      </c>
      <c r="P129" s="18">
        <v>1001300</v>
      </c>
      <c r="Q129" s="18">
        <v>1151100</v>
      </c>
      <c r="R129" s="18">
        <v>1244400</v>
      </c>
      <c r="S129" s="18">
        <v>1384400</v>
      </c>
      <c r="T129" s="18">
        <v>1515000</v>
      </c>
      <c r="U129" s="18">
        <v>1673900</v>
      </c>
      <c r="V129" s="18">
        <v>1877700</v>
      </c>
      <c r="W129" s="18">
        <v>1979900</v>
      </c>
      <c r="X129" s="18">
        <v>2134600</v>
      </c>
      <c r="Y129" s="18">
        <v>2330200</v>
      </c>
      <c r="Z129" s="18">
        <v>2524400</v>
      </c>
      <c r="AA129" s="18">
        <v>2684400</v>
      </c>
      <c r="AB129" s="18">
        <v>2875100</v>
      </c>
      <c r="AC129" s="18">
        <v>3035100</v>
      </c>
      <c r="AD129" s="18">
        <v>3230500</v>
      </c>
      <c r="AE129" s="18">
        <v>3370500</v>
      </c>
      <c r="AF129" s="18">
        <v>3530500</v>
      </c>
      <c r="AG129" s="18">
        <v>350</v>
      </c>
      <c r="AH129" s="18">
        <v>350</v>
      </c>
      <c r="AI129" s="18">
        <v>699</v>
      </c>
      <c r="AJ129" s="18">
        <v>699</v>
      </c>
      <c r="AK129" s="18">
        <v>276</v>
      </c>
    </row>
    <row r="130" spans="1:37" x14ac:dyDescent="0.15">
      <c r="A130" s="18"/>
      <c r="B130" s="18">
        <v>56608</v>
      </c>
      <c r="C130" s="18">
        <v>12977</v>
      </c>
      <c r="D130" s="18">
        <v>1320</v>
      </c>
      <c r="E130" s="18">
        <v>1780</v>
      </c>
      <c r="F130" s="18">
        <v>101590</v>
      </c>
      <c r="G130" s="18">
        <v>229190</v>
      </c>
      <c r="H130" s="18">
        <v>275760</v>
      </c>
      <c r="I130" s="18">
        <v>341280</v>
      </c>
      <c r="J130" s="18">
        <v>412500</v>
      </c>
      <c r="K130" s="18">
        <v>502080</v>
      </c>
      <c r="L130" s="18">
        <v>598230</v>
      </c>
      <c r="M130" s="18">
        <v>723250</v>
      </c>
      <c r="N130" s="18">
        <v>826530</v>
      </c>
      <c r="O130" s="18">
        <v>951690</v>
      </c>
      <c r="P130" s="18">
        <v>1069500</v>
      </c>
      <c r="Q130" s="18">
        <v>1227400</v>
      </c>
      <c r="R130" s="18">
        <v>1328200</v>
      </c>
      <c r="S130" s="18">
        <v>1468900</v>
      </c>
      <c r="T130" s="18">
        <v>1604400</v>
      </c>
      <c r="U130" s="18">
        <v>1772700</v>
      </c>
      <c r="V130" s="18">
        <v>1982800</v>
      </c>
      <c r="W130" s="18">
        <v>2088000</v>
      </c>
      <c r="X130" s="18">
        <v>2251600</v>
      </c>
      <c r="Y130" s="18">
        <v>2451600</v>
      </c>
      <c r="Z130" s="18">
        <v>2658800</v>
      </c>
      <c r="AA130" s="18">
        <v>2833100</v>
      </c>
      <c r="AB130" s="18">
        <v>3026000</v>
      </c>
      <c r="AC130" s="18">
        <v>3193100</v>
      </c>
      <c r="AD130" s="18">
        <v>3389500</v>
      </c>
      <c r="AE130" s="18">
        <v>3536700</v>
      </c>
      <c r="AF130" s="18">
        <v>3700300</v>
      </c>
      <c r="AG130" s="18">
        <v>350.68</v>
      </c>
      <c r="AH130" s="18">
        <v>350.68</v>
      </c>
      <c r="AI130" s="18">
        <v>699</v>
      </c>
      <c r="AJ130" s="18">
        <v>699</v>
      </c>
      <c r="AK130" s="18">
        <v>276</v>
      </c>
    </row>
    <row r="131" spans="1:37" x14ac:dyDescent="0.15">
      <c r="A131" s="18"/>
      <c r="B131" s="18">
        <v>71264</v>
      </c>
      <c r="C131" s="18">
        <v>16337</v>
      </c>
      <c r="D131" s="18">
        <v>1320</v>
      </c>
      <c r="E131" s="18">
        <v>1780</v>
      </c>
      <c r="F131" s="18">
        <v>110660</v>
      </c>
      <c r="G131" s="18">
        <v>261080</v>
      </c>
      <c r="H131" s="18">
        <v>304990</v>
      </c>
      <c r="I131" s="18">
        <v>384460</v>
      </c>
      <c r="J131" s="18">
        <v>461670</v>
      </c>
      <c r="K131" s="18">
        <v>557890</v>
      </c>
      <c r="L131" s="18">
        <v>658030</v>
      </c>
      <c r="M131" s="18">
        <v>792340</v>
      </c>
      <c r="N131" s="18">
        <v>894300</v>
      </c>
      <c r="O131" s="18">
        <v>1032700</v>
      </c>
      <c r="P131" s="18">
        <v>1153900</v>
      </c>
      <c r="Q131" s="18">
        <v>1319100</v>
      </c>
      <c r="R131" s="18">
        <v>1439800</v>
      </c>
      <c r="S131" s="18">
        <v>1574600</v>
      </c>
      <c r="T131" s="18">
        <v>1712700</v>
      </c>
      <c r="U131" s="18">
        <v>1888900</v>
      </c>
      <c r="V131" s="18">
        <v>2103100</v>
      </c>
      <c r="W131" s="18">
        <v>2214300</v>
      </c>
      <c r="X131" s="18">
        <v>2384500</v>
      </c>
      <c r="Y131" s="18">
        <v>2584500</v>
      </c>
      <c r="Z131" s="18">
        <v>2805000</v>
      </c>
      <c r="AA131" s="18">
        <v>3005900</v>
      </c>
      <c r="AB131" s="18">
        <v>3185400</v>
      </c>
      <c r="AC131" s="18">
        <v>3365900</v>
      </c>
      <c r="AD131" s="18">
        <v>3555600</v>
      </c>
      <c r="AE131" s="18">
        <v>3716100</v>
      </c>
      <c r="AF131" s="18">
        <v>3886300</v>
      </c>
      <c r="AG131" s="18">
        <v>351</v>
      </c>
      <c r="AH131" s="18">
        <v>351</v>
      </c>
      <c r="AI131" s="18">
        <v>699</v>
      </c>
      <c r="AJ131" s="18">
        <v>699</v>
      </c>
      <c r="AK131" s="18">
        <v>276</v>
      </c>
    </row>
    <row r="132" spans="1:37" x14ac:dyDescent="0.15">
      <c r="A132" s="18"/>
      <c r="B132" s="18">
        <v>89716</v>
      </c>
      <c r="C132" s="18">
        <v>20567</v>
      </c>
      <c r="D132" s="18">
        <v>1320</v>
      </c>
      <c r="E132" s="18">
        <v>1780</v>
      </c>
      <c r="F132" s="18">
        <v>119730</v>
      </c>
      <c r="G132" s="18">
        <v>292970</v>
      </c>
      <c r="H132" s="18">
        <v>334220</v>
      </c>
      <c r="I132" s="18">
        <v>427650</v>
      </c>
      <c r="J132" s="18">
        <v>510830</v>
      </c>
      <c r="K132" s="18">
        <v>613700</v>
      </c>
      <c r="L132" s="18">
        <v>717820</v>
      </c>
      <c r="M132" s="18">
        <v>861440</v>
      </c>
      <c r="N132" s="18">
        <v>962060</v>
      </c>
      <c r="O132" s="18">
        <v>1113800</v>
      </c>
      <c r="P132" s="18">
        <v>1238200</v>
      </c>
      <c r="Q132" s="18">
        <v>1410800</v>
      </c>
      <c r="R132" s="18">
        <v>1551400</v>
      </c>
      <c r="S132" s="18">
        <v>1680200</v>
      </c>
      <c r="T132" s="18">
        <v>1821000</v>
      </c>
      <c r="U132" s="18">
        <v>2005200</v>
      </c>
      <c r="V132" s="18">
        <v>2223300</v>
      </c>
      <c r="W132" s="18">
        <v>2340500</v>
      </c>
      <c r="X132" s="18">
        <v>2517400</v>
      </c>
      <c r="Y132" s="18">
        <v>2717400</v>
      </c>
      <c r="Z132" s="18">
        <v>2951100</v>
      </c>
      <c r="AA132" s="18">
        <v>3178600</v>
      </c>
      <c r="AB132" s="18">
        <v>3344900</v>
      </c>
      <c r="AC132" s="18">
        <v>3538600</v>
      </c>
      <c r="AD132" s="18">
        <v>3721700</v>
      </c>
      <c r="AE132" s="18">
        <v>3895500</v>
      </c>
      <c r="AF132" s="18">
        <v>4072300</v>
      </c>
      <c r="AG132" s="18">
        <v>351.51</v>
      </c>
      <c r="AH132" s="18">
        <v>351.51</v>
      </c>
      <c r="AI132" s="18">
        <v>699</v>
      </c>
      <c r="AJ132" s="18">
        <v>699</v>
      </c>
      <c r="AK132" s="18">
        <v>276</v>
      </c>
    </row>
    <row r="133" spans="1:37" x14ac:dyDescent="0.15">
      <c r="A133" s="18"/>
      <c r="B133" s="18">
        <v>112940</v>
      </c>
      <c r="C133" s="18">
        <v>25893</v>
      </c>
      <c r="D133" s="18">
        <v>1320</v>
      </c>
      <c r="E133" s="18">
        <v>1780</v>
      </c>
      <c r="F133" s="18">
        <v>124000</v>
      </c>
      <c r="G133" s="18">
        <v>308000</v>
      </c>
      <c r="H133" s="18">
        <v>348000</v>
      </c>
      <c r="I133" s="18">
        <v>448000</v>
      </c>
      <c r="J133" s="18">
        <v>534000</v>
      </c>
      <c r="K133" s="18">
        <v>640000</v>
      </c>
      <c r="L133" s="18">
        <v>746000</v>
      </c>
      <c r="M133" s="18">
        <v>894000</v>
      </c>
      <c r="N133" s="18">
        <v>994000</v>
      </c>
      <c r="O133" s="18">
        <v>1152000</v>
      </c>
      <c r="P133" s="18">
        <v>1278000</v>
      </c>
      <c r="Q133" s="18">
        <v>1454000</v>
      </c>
      <c r="R133" s="18">
        <v>1604000</v>
      </c>
      <c r="S133" s="18">
        <v>1730000</v>
      </c>
      <c r="T133" s="18">
        <v>1872000</v>
      </c>
      <c r="U133" s="18">
        <v>2060000</v>
      </c>
      <c r="V133" s="18">
        <v>2280000</v>
      </c>
      <c r="W133" s="18">
        <v>2400000</v>
      </c>
      <c r="X133" s="18">
        <v>2580000</v>
      </c>
      <c r="Y133" s="18">
        <v>2780000</v>
      </c>
      <c r="Z133" s="18">
        <v>3020000</v>
      </c>
      <c r="AA133" s="18">
        <v>3260000</v>
      </c>
      <c r="AB133" s="18">
        <v>3420000</v>
      </c>
      <c r="AC133" s="18">
        <v>3620000</v>
      </c>
      <c r="AD133" s="18">
        <v>3800000</v>
      </c>
      <c r="AE133" s="18">
        <v>3980000</v>
      </c>
      <c r="AF133" s="18">
        <v>4160000</v>
      </c>
      <c r="AG133" s="18">
        <v>352</v>
      </c>
      <c r="AH133" s="18">
        <v>352</v>
      </c>
      <c r="AI133" s="18">
        <v>699</v>
      </c>
      <c r="AJ133" s="18">
        <v>699</v>
      </c>
      <c r="AK133" s="18">
        <v>276</v>
      </c>
    </row>
    <row r="134" spans="1:37" x14ac:dyDescent="0.15">
      <c r="A134" s="18"/>
      <c r="B134" s="18">
        <v>142190</v>
      </c>
      <c r="C134" s="18">
        <v>32597</v>
      </c>
      <c r="D134" s="18">
        <v>1320</v>
      </c>
      <c r="E134" s="18">
        <v>1780</v>
      </c>
      <c r="F134" s="18">
        <v>124000</v>
      </c>
      <c r="G134" s="18">
        <v>308000</v>
      </c>
      <c r="H134" s="18">
        <v>348000</v>
      </c>
      <c r="I134" s="18">
        <v>448000</v>
      </c>
      <c r="J134" s="18">
        <v>534000</v>
      </c>
      <c r="K134" s="18">
        <v>640000</v>
      </c>
      <c r="L134" s="18">
        <v>746000</v>
      </c>
      <c r="M134" s="18">
        <v>894000</v>
      </c>
      <c r="N134" s="18">
        <v>994000</v>
      </c>
      <c r="O134" s="18">
        <v>1152000</v>
      </c>
      <c r="P134" s="18">
        <v>1278000</v>
      </c>
      <c r="Q134" s="18">
        <v>1454000</v>
      </c>
      <c r="R134" s="18">
        <v>1604000</v>
      </c>
      <c r="S134" s="18">
        <v>1730000</v>
      </c>
      <c r="T134" s="18">
        <v>1872000</v>
      </c>
      <c r="U134" s="18">
        <v>2060000</v>
      </c>
      <c r="V134" s="18">
        <v>2280000</v>
      </c>
      <c r="W134" s="18">
        <v>2400000</v>
      </c>
      <c r="X134" s="18">
        <v>2580000</v>
      </c>
      <c r="Y134" s="18">
        <v>2780000</v>
      </c>
      <c r="Z134" s="18">
        <v>3020000</v>
      </c>
      <c r="AA134" s="18">
        <v>3260000</v>
      </c>
      <c r="AB134" s="18">
        <v>3420000</v>
      </c>
      <c r="AC134" s="18">
        <v>3620000</v>
      </c>
      <c r="AD134" s="18">
        <v>3800000</v>
      </c>
      <c r="AE134" s="18">
        <v>3980000</v>
      </c>
      <c r="AF134" s="18">
        <v>4160000</v>
      </c>
      <c r="AG134" s="18">
        <v>352</v>
      </c>
      <c r="AH134" s="18">
        <v>352</v>
      </c>
      <c r="AI134" s="18">
        <v>699</v>
      </c>
      <c r="AJ134" s="18">
        <v>699</v>
      </c>
      <c r="AK134" s="18">
        <v>276</v>
      </c>
    </row>
    <row r="135" spans="1:37" x14ac:dyDescent="0.15">
      <c r="A135" s="18"/>
      <c r="B135" s="18">
        <v>179010</v>
      </c>
      <c r="C135" s="18">
        <v>41037</v>
      </c>
      <c r="D135" s="18">
        <v>1320</v>
      </c>
      <c r="E135" s="18">
        <v>1780</v>
      </c>
      <c r="F135" s="18">
        <v>124000</v>
      </c>
      <c r="G135" s="18">
        <v>308000</v>
      </c>
      <c r="H135" s="18">
        <v>348000</v>
      </c>
      <c r="I135" s="18">
        <v>448000</v>
      </c>
      <c r="J135" s="18">
        <v>534000</v>
      </c>
      <c r="K135" s="18">
        <v>640000</v>
      </c>
      <c r="L135" s="18">
        <v>746000</v>
      </c>
      <c r="M135" s="18">
        <v>894000</v>
      </c>
      <c r="N135" s="18">
        <v>994000</v>
      </c>
      <c r="O135" s="18">
        <v>1152000</v>
      </c>
      <c r="P135" s="18">
        <v>1278000</v>
      </c>
      <c r="Q135" s="18">
        <v>1454000</v>
      </c>
      <c r="R135" s="18">
        <v>1604000</v>
      </c>
      <c r="S135" s="18">
        <v>1730000</v>
      </c>
      <c r="T135" s="18">
        <v>1872000</v>
      </c>
      <c r="U135" s="18">
        <v>2060000</v>
      </c>
      <c r="V135" s="18">
        <v>2280000</v>
      </c>
      <c r="W135" s="18">
        <v>2400000</v>
      </c>
      <c r="X135" s="18">
        <v>2580000</v>
      </c>
      <c r="Y135" s="18">
        <v>2780000</v>
      </c>
      <c r="Z135" s="18">
        <v>3020000</v>
      </c>
      <c r="AA135" s="18">
        <v>3260000</v>
      </c>
      <c r="AB135" s="18">
        <v>3420000</v>
      </c>
      <c r="AC135" s="18">
        <v>3620000</v>
      </c>
      <c r="AD135" s="18">
        <v>3800000</v>
      </c>
      <c r="AE135" s="18">
        <v>3980000</v>
      </c>
      <c r="AF135" s="18">
        <v>4160000</v>
      </c>
      <c r="AG135" s="18">
        <v>352</v>
      </c>
      <c r="AH135" s="18">
        <v>352</v>
      </c>
      <c r="AI135" s="18">
        <v>699</v>
      </c>
      <c r="AJ135" s="18">
        <v>699</v>
      </c>
      <c r="AK135" s="18">
        <v>276</v>
      </c>
    </row>
    <row r="136" spans="1:37" x14ac:dyDescent="0.15">
      <c r="A136" s="18"/>
      <c r="B136" s="18">
        <v>225360</v>
      </c>
      <c r="C136" s="18">
        <v>51663</v>
      </c>
      <c r="D136" s="18">
        <v>1320</v>
      </c>
      <c r="E136" s="18">
        <v>1780</v>
      </c>
      <c r="F136" s="18">
        <v>124000</v>
      </c>
      <c r="G136" s="18">
        <v>308000</v>
      </c>
      <c r="H136" s="18">
        <v>348000</v>
      </c>
      <c r="I136" s="18">
        <v>448000</v>
      </c>
      <c r="J136" s="18">
        <v>534000</v>
      </c>
      <c r="K136" s="18">
        <v>640000</v>
      </c>
      <c r="L136" s="18">
        <v>746000</v>
      </c>
      <c r="M136" s="18">
        <v>894000</v>
      </c>
      <c r="N136" s="18">
        <v>994000</v>
      </c>
      <c r="O136" s="18">
        <v>1152000</v>
      </c>
      <c r="P136" s="18">
        <v>1278000</v>
      </c>
      <c r="Q136" s="18">
        <v>1454000</v>
      </c>
      <c r="R136" s="18">
        <v>1604000</v>
      </c>
      <c r="S136" s="18">
        <v>1730000</v>
      </c>
      <c r="T136" s="18">
        <v>1872000</v>
      </c>
      <c r="U136" s="18">
        <v>2060000</v>
      </c>
      <c r="V136" s="18">
        <v>2280000</v>
      </c>
      <c r="W136" s="18">
        <v>2400000</v>
      </c>
      <c r="X136" s="18">
        <v>2580000</v>
      </c>
      <c r="Y136" s="18">
        <v>2780000</v>
      </c>
      <c r="Z136" s="18">
        <v>3020000</v>
      </c>
      <c r="AA136" s="18">
        <v>3260000</v>
      </c>
      <c r="AB136" s="18">
        <v>3420000</v>
      </c>
      <c r="AC136" s="18">
        <v>3620000</v>
      </c>
      <c r="AD136" s="18">
        <v>3800000</v>
      </c>
      <c r="AE136" s="18">
        <v>3980000</v>
      </c>
      <c r="AF136" s="18">
        <v>4160000</v>
      </c>
      <c r="AG136" s="18">
        <v>352</v>
      </c>
      <c r="AH136" s="18">
        <v>352</v>
      </c>
      <c r="AI136" s="18">
        <v>699</v>
      </c>
      <c r="AJ136" s="18">
        <v>699</v>
      </c>
      <c r="AK136" s="18">
        <v>276</v>
      </c>
    </row>
    <row r="137" spans="1:37" x14ac:dyDescent="0.15">
      <c r="A137" s="18"/>
      <c r="B137" s="18">
        <v>283710</v>
      </c>
      <c r="C137" s="18">
        <v>65039</v>
      </c>
      <c r="D137" s="18">
        <v>1320</v>
      </c>
      <c r="E137" s="18">
        <v>1780</v>
      </c>
      <c r="F137" s="18">
        <v>124000</v>
      </c>
      <c r="G137" s="18">
        <v>308000</v>
      </c>
      <c r="H137" s="18">
        <v>348000</v>
      </c>
      <c r="I137" s="18">
        <v>448000</v>
      </c>
      <c r="J137" s="18">
        <v>534000</v>
      </c>
      <c r="K137" s="18">
        <v>640000</v>
      </c>
      <c r="L137" s="18">
        <v>746000</v>
      </c>
      <c r="M137" s="18">
        <v>894000</v>
      </c>
      <c r="N137" s="18">
        <v>994000</v>
      </c>
      <c r="O137" s="18">
        <v>1152000</v>
      </c>
      <c r="P137" s="18">
        <v>1278000</v>
      </c>
      <c r="Q137" s="18">
        <v>1454000</v>
      </c>
      <c r="R137" s="18">
        <v>1604000</v>
      </c>
      <c r="S137" s="18">
        <v>1730000</v>
      </c>
      <c r="T137" s="18">
        <v>1872000</v>
      </c>
      <c r="U137" s="18">
        <v>2060000</v>
      </c>
      <c r="V137" s="18">
        <v>2280000</v>
      </c>
      <c r="W137" s="18">
        <v>2400000</v>
      </c>
      <c r="X137" s="18">
        <v>2580000</v>
      </c>
      <c r="Y137" s="18">
        <v>2780000</v>
      </c>
      <c r="Z137" s="18">
        <v>3020000</v>
      </c>
      <c r="AA137" s="18">
        <v>3260000</v>
      </c>
      <c r="AB137" s="18">
        <v>3420000</v>
      </c>
      <c r="AC137" s="18">
        <v>3620000</v>
      </c>
      <c r="AD137" s="18">
        <v>3800000</v>
      </c>
      <c r="AE137" s="18">
        <v>3980000</v>
      </c>
      <c r="AF137" s="18">
        <v>4160000</v>
      </c>
      <c r="AG137" s="18">
        <v>352</v>
      </c>
      <c r="AH137" s="18">
        <v>352</v>
      </c>
      <c r="AI137" s="18">
        <v>699</v>
      </c>
      <c r="AJ137" s="18">
        <v>699</v>
      </c>
      <c r="AK137" s="18">
        <v>276</v>
      </c>
    </row>
    <row r="138" spans="1:37" x14ac:dyDescent="0.15">
      <c r="A138" s="18"/>
      <c r="B138" s="18">
        <v>357170</v>
      </c>
      <c r="C138" s="18">
        <v>81880</v>
      </c>
      <c r="D138" s="18">
        <v>1320</v>
      </c>
      <c r="E138" s="18">
        <v>1780</v>
      </c>
      <c r="F138" s="18">
        <v>124000</v>
      </c>
      <c r="G138" s="18">
        <v>308000</v>
      </c>
      <c r="H138" s="18">
        <v>348000</v>
      </c>
      <c r="I138" s="18">
        <v>448000</v>
      </c>
      <c r="J138" s="18">
        <v>534000</v>
      </c>
      <c r="K138" s="18">
        <v>640000</v>
      </c>
      <c r="L138" s="18">
        <v>746000</v>
      </c>
      <c r="M138" s="18">
        <v>894000</v>
      </c>
      <c r="N138" s="18">
        <v>994000</v>
      </c>
      <c r="O138" s="18">
        <v>1152000</v>
      </c>
      <c r="P138" s="18">
        <v>1278000</v>
      </c>
      <c r="Q138" s="18">
        <v>1454000</v>
      </c>
      <c r="R138" s="18">
        <v>1604000</v>
      </c>
      <c r="S138" s="18">
        <v>1730000</v>
      </c>
      <c r="T138" s="18">
        <v>1872000</v>
      </c>
      <c r="U138" s="18">
        <v>2060000</v>
      </c>
      <c r="V138" s="18">
        <v>2280000</v>
      </c>
      <c r="W138" s="18">
        <v>2400000</v>
      </c>
      <c r="X138" s="18">
        <v>2580000</v>
      </c>
      <c r="Y138" s="18">
        <v>2780000</v>
      </c>
      <c r="Z138" s="18">
        <v>3020000</v>
      </c>
      <c r="AA138" s="18">
        <v>3260000</v>
      </c>
      <c r="AB138" s="18">
        <v>3420000</v>
      </c>
      <c r="AC138" s="18">
        <v>3620000</v>
      </c>
      <c r="AD138" s="18">
        <v>3800000</v>
      </c>
      <c r="AE138" s="18">
        <v>3980000</v>
      </c>
      <c r="AF138" s="18">
        <v>4160000</v>
      </c>
      <c r="AG138" s="18">
        <v>352</v>
      </c>
      <c r="AH138" s="18">
        <v>352</v>
      </c>
      <c r="AI138" s="18">
        <v>699</v>
      </c>
      <c r="AJ138" s="18">
        <v>699</v>
      </c>
      <c r="AK138" s="18">
        <v>276</v>
      </c>
    </row>
    <row r="139" spans="1:37" x14ac:dyDescent="0.15">
      <c r="A139" s="18"/>
      <c r="B139" s="18">
        <v>449650</v>
      </c>
      <c r="C139" s="18">
        <v>103080</v>
      </c>
      <c r="D139" s="18">
        <v>1320</v>
      </c>
      <c r="E139" s="18">
        <v>1780</v>
      </c>
      <c r="F139" s="18">
        <v>124000</v>
      </c>
      <c r="G139" s="18">
        <v>308000</v>
      </c>
      <c r="H139" s="18">
        <v>348000</v>
      </c>
      <c r="I139" s="18">
        <v>448000</v>
      </c>
      <c r="J139" s="18">
        <v>534000</v>
      </c>
      <c r="K139" s="18">
        <v>640000</v>
      </c>
      <c r="L139" s="18">
        <v>746000</v>
      </c>
      <c r="M139" s="18">
        <v>894000</v>
      </c>
      <c r="N139" s="18">
        <v>994000</v>
      </c>
      <c r="O139" s="18">
        <v>1152000</v>
      </c>
      <c r="P139" s="18">
        <v>1278000</v>
      </c>
      <c r="Q139" s="18">
        <v>1454000</v>
      </c>
      <c r="R139" s="18">
        <v>1604000</v>
      </c>
      <c r="S139" s="18">
        <v>1730000</v>
      </c>
      <c r="T139" s="18">
        <v>1872000</v>
      </c>
      <c r="U139" s="18">
        <v>2060000</v>
      </c>
      <c r="V139" s="18">
        <v>2280000</v>
      </c>
      <c r="W139" s="18">
        <v>2400000</v>
      </c>
      <c r="X139" s="18">
        <v>2580000</v>
      </c>
      <c r="Y139" s="18">
        <v>2780000</v>
      </c>
      <c r="Z139" s="18">
        <v>3020000</v>
      </c>
      <c r="AA139" s="18">
        <v>3260000</v>
      </c>
      <c r="AB139" s="18">
        <v>3420000</v>
      </c>
      <c r="AC139" s="18">
        <v>3620000</v>
      </c>
      <c r="AD139" s="18">
        <v>3800000</v>
      </c>
      <c r="AE139" s="18">
        <v>3980000</v>
      </c>
      <c r="AF139" s="18">
        <v>4160000</v>
      </c>
      <c r="AG139" s="18">
        <v>352</v>
      </c>
      <c r="AH139" s="18">
        <v>352</v>
      </c>
      <c r="AI139" s="18">
        <v>699</v>
      </c>
      <c r="AJ139" s="18">
        <v>699</v>
      </c>
      <c r="AK139" s="18">
        <v>276</v>
      </c>
    </row>
    <row r="140" spans="1:37" x14ac:dyDescent="0.15">
      <c r="A140" s="18"/>
      <c r="B140" s="18">
        <v>566080</v>
      </c>
      <c r="C140" s="18">
        <v>129770</v>
      </c>
      <c r="D140" s="18">
        <v>1320</v>
      </c>
      <c r="E140" s="18">
        <v>1780</v>
      </c>
      <c r="F140" s="18">
        <v>124000</v>
      </c>
      <c r="G140" s="18">
        <v>308000</v>
      </c>
      <c r="H140" s="18">
        <v>348000</v>
      </c>
      <c r="I140" s="18">
        <v>448000</v>
      </c>
      <c r="J140" s="18">
        <v>534000</v>
      </c>
      <c r="K140" s="18">
        <v>640000</v>
      </c>
      <c r="L140" s="18">
        <v>746000</v>
      </c>
      <c r="M140" s="18">
        <v>894000</v>
      </c>
      <c r="N140" s="18">
        <v>994000</v>
      </c>
      <c r="O140" s="18">
        <v>1152000</v>
      </c>
      <c r="P140" s="18">
        <v>1278000</v>
      </c>
      <c r="Q140" s="18">
        <v>1454000</v>
      </c>
      <c r="R140" s="18">
        <v>1604000</v>
      </c>
      <c r="S140" s="18">
        <v>1730000</v>
      </c>
      <c r="T140" s="18">
        <v>1872000</v>
      </c>
      <c r="U140" s="18">
        <v>2060000</v>
      </c>
      <c r="V140" s="18">
        <v>2280000</v>
      </c>
      <c r="W140" s="18">
        <v>2400000</v>
      </c>
      <c r="X140" s="18">
        <v>2580000</v>
      </c>
      <c r="Y140" s="18">
        <v>2780000</v>
      </c>
      <c r="Z140" s="18">
        <v>3020000</v>
      </c>
      <c r="AA140" s="18">
        <v>3260000</v>
      </c>
      <c r="AB140" s="18">
        <v>3420000</v>
      </c>
      <c r="AC140" s="18">
        <v>3620000</v>
      </c>
      <c r="AD140" s="18">
        <v>3800000</v>
      </c>
      <c r="AE140" s="18">
        <v>3980000</v>
      </c>
      <c r="AF140" s="18">
        <v>4160000</v>
      </c>
      <c r="AG140" s="18">
        <v>352</v>
      </c>
      <c r="AH140" s="18">
        <v>352</v>
      </c>
      <c r="AI140" s="18">
        <v>699</v>
      </c>
      <c r="AJ140" s="18">
        <v>699</v>
      </c>
      <c r="AK140" s="18">
        <v>276</v>
      </c>
    </row>
    <row r="141" spans="1:37" x14ac:dyDescent="0.15">
      <c r="A141" s="18"/>
      <c r="B141" s="18">
        <v>712640</v>
      </c>
      <c r="C141" s="18">
        <v>163370</v>
      </c>
      <c r="D141" s="18">
        <v>1320</v>
      </c>
      <c r="E141" s="18">
        <v>1780</v>
      </c>
      <c r="F141" s="18">
        <v>124000</v>
      </c>
      <c r="G141" s="18">
        <v>308000</v>
      </c>
      <c r="H141" s="18">
        <v>348000</v>
      </c>
      <c r="I141" s="18">
        <v>448000</v>
      </c>
      <c r="J141" s="18">
        <v>534000</v>
      </c>
      <c r="K141" s="18">
        <v>640000</v>
      </c>
      <c r="L141" s="18">
        <v>746000</v>
      </c>
      <c r="M141" s="18">
        <v>894000</v>
      </c>
      <c r="N141" s="18">
        <v>994000</v>
      </c>
      <c r="O141" s="18">
        <v>1152000</v>
      </c>
      <c r="P141" s="18">
        <v>1278000</v>
      </c>
      <c r="Q141" s="18">
        <v>1454000</v>
      </c>
      <c r="R141" s="18">
        <v>1604000</v>
      </c>
      <c r="S141" s="18">
        <v>1730000</v>
      </c>
      <c r="T141" s="18">
        <v>1872000</v>
      </c>
      <c r="U141" s="18">
        <v>2060000</v>
      </c>
      <c r="V141" s="18">
        <v>2280000</v>
      </c>
      <c r="W141" s="18">
        <v>2400000</v>
      </c>
      <c r="X141" s="18">
        <v>2580000</v>
      </c>
      <c r="Y141" s="18">
        <v>2780000</v>
      </c>
      <c r="Z141" s="18">
        <v>3020000</v>
      </c>
      <c r="AA141" s="18">
        <v>3260000</v>
      </c>
      <c r="AB141" s="18">
        <v>3420000</v>
      </c>
      <c r="AC141" s="18">
        <v>3620000</v>
      </c>
      <c r="AD141" s="18">
        <v>3800000</v>
      </c>
      <c r="AE141" s="18">
        <v>3980000</v>
      </c>
      <c r="AF141" s="18">
        <v>4160000</v>
      </c>
      <c r="AG141" s="18">
        <v>352</v>
      </c>
      <c r="AH141" s="18">
        <v>352</v>
      </c>
      <c r="AI141" s="18">
        <v>699</v>
      </c>
      <c r="AJ141" s="18">
        <v>699</v>
      </c>
      <c r="AK141" s="18">
        <v>276</v>
      </c>
    </row>
    <row r="142" spans="1:37" x14ac:dyDescent="0.15">
      <c r="A142" s="18"/>
      <c r="B142" s="18">
        <v>897160</v>
      </c>
      <c r="C142" s="18">
        <v>205670</v>
      </c>
      <c r="D142" s="18">
        <v>1320</v>
      </c>
      <c r="E142" s="18">
        <v>1780</v>
      </c>
      <c r="F142" s="18">
        <v>124000</v>
      </c>
      <c r="G142" s="18">
        <v>308000</v>
      </c>
      <c r="H142" s="18">
        <v>348000</v>
      </c>
      <c r="I142" s="18">
        <v>448000</v>
      </c>
      <c r="J142" s="18">
        <v>534000</v>
      </c>
      <c r="K142" s="18">
        <v>640000</v>
      </c>
      <c r="L142" s="18">
        <v>746000</v>
      </c>
      <c r="M142" s="18">
        <v>894000</v>
      </c>
      <c r="N142" s="18">
        <v>994000</v>
      </c>
      <c r="O142" s="18">
        <v>1152000</v>
      </c>
      <c r="P142" s="18">
        <v>1278000</v>
      </c>
      <c r="Q142" s="18">
        <v>1454000</v>
      </c>
      <c r="R142" s="18">
        <v>1604000</v>
      </c>
      <c r="S142" s="18">
        <v>1730000</v>
      </c>
      <c r="T142" s="18">
        <v>1872000</v>
      </c>
      <c r="U142" s="18">
        <v>2060000</v>
      </c>
      <c r="V142" s="18">
        <v>2280000</v>
      </c>
      <c r="W142" s="18">
        <v>2400000</v>
      </c>
      <c r="X142" s="18">
        <v>2580000</v>
      </c>
      <c r="Y142" s="18">
        <v>2780000</v>
      </c>
      <c r="Z142" s="18">
        <v>3020000</v>
      </c>
      <c r="AA142" s="18">
        <v>3260000</v>
      </c>
      <c r="AB142" s="18">
        <v>3420000</v>
      </c>
      <c r="AC142" s="18">
        <v>3620000</v>
      </c>
      <c r="AD142" s="18">
        <v>3800000</v>
      </c>
      <c r="AE142" s="18">
        <v>3980000</v>
      </c>
      <c r="AF142" s="18">
        <v>4160000</v>
      </c>
      <c r="AG142" s="18">
        <v>352</v>
      </c>
      <c r="AH142" s="18">
        <v>352</v>
      </c>
      <c r="AI142" s="18">
        <v>699</v>
      </c>
      <c r="AJ142" s="18">
        <v>699</v>
      </c>
      <c r="AK142" s="18">
        <v>276</v>
      </c>
    </row>
    <row r="143" spans="1:37" x14ac:dyDescent="0.15">
      <c r="B143" s="18">
        <v>1129400</v>
      </c>
      <c r="C143" s="18">
        <v>258930</v>
      </c>
      <c r="D143" s="18">
        <v>1320</v>
      </c>
      <c r="E143" s="18">
        <v>1780</v>
      </c>
      <c r="F143" s="18">
        <v>124000</v>
      </c>
      <c r="G143" s="18">
        <v>308000</v>
      </c>
      <c r="H143" s="18">
        <v>348000</v>
      </c>
      <c r="I143" s="18">
        <v>448000</v>
      </c>
      <c r="J143" s="18">
        <v>534000</v>
      </c>
      <c r="K143" s="18">
        <v>640000</v>
      </c>
      <c r="L143" s="18">
        <v>746000</v>
      </c>
      <c r="M143" s="18">
        <v>894000</v>
      </c>
      <c r="N143" s="18">
        <v>994000</v>
      </c>
      <c r="O143" s="18">
        <v>1152000</v>
      </c>
      <c r="P143" s="18">
        <v>1278000</v>
      </c>
      <c r="Q143" s="18">
        <v>1454000</v>
      </c>
      <c r="R143" s="18">
        <v>1604000</v>
      </c>
      <c r="S143" s="18">
        <v>1730000</v>
      </c>
      <c r="T143" s="18">
        <v>1872000</v>
      </c>
      <c r="U143" s="18">
        <v>2060000</v>
      </c>
      <c r="V143" s="18">
        <v>2280000</v>
      </c>
      <c r="W143" s="18">
        <v>2400000</v>
      </c>
      <c r="X143" s="18">
        <v>2580000</v>
      </c>
      <c r="Y143" s="18">
        <v>2780000</v>
      </c>
      <c r="Z143" s="18">
        <v>3020000</v>
      </c>
      <c r="AA143" s="18">
        <v>3260000</v>
      </c>
      <c r="AB143" s="18">
        <v>3420000</v>
      </c>
      <c r="AC143" s="18">
        <v>3620000</v>
      </c>
      <c r="AD143" s="18">
        <v>3800000</v>
      </c>
      <c r="AE143" s="18">
        <v>3980000</v>
      </c>
      <c r="AF143" s="18">
        <v>4160000</v>
      </c>
      <c r="AG143" s="18">
        <v>352</v>
      </c>
      <c r="AH143" s="18">
        <v>352</v>
      </c>
      <c r="AI143" s="18">
        <v>699</v>
      </c>
      <c r="AJ143" s="18">
        <v>699</v>
      </c>
      <c r="AK143" s="18">
        <v>276</v>
      </c>
    </row>
    <row r="144" spans="1:37" x14ac:dyDescent="0.15">
      <c r="B144" s="18">
        <v>1421900</v>
      </c>
      <c r="C144" s="18">
        <v>325970</v>
      </c>
      <c r="D144" s="18">
        <v>1320</v>
      </c>
      <c r="E144" s="18">
        <v>1780</v>
      </c>
      <c r="F144" s="18">
        <v>124000</v>
      </c>
      <c r="G144" s="18">
        <v>308000</v>
      </c>
      <c r="H144" s="18">
        <v>348000</v>
      </c>
      <c r="I144" s="18">
        <v>448000</v>
      </c>
      <c r="J144" s="18">
        <v>534000</v>
      </c>
      <c r="K144" s="18">
        <v>640000</v>
      </c>
      <c r="L144" s="18">
        <v>746000</v>
      </c>
      <c r="M144" s="18">
        <v>894000</v>
      </c>
      <c r="N144" s="18">
        <v>994000</v>
      </c>
      <c r="O144" s="18">
        <v>1152000</v>
      </c>
      <c r="P144" s="18">
        <v>1278000</v>
      </c>
      <c r="Q144" s="18">
        <v>1454000</v>
      </c>
      <c r="R144" s="18">
        <v>1604000</v>
      </c>
      <c r="S144" s="18">
        <v>1730000</v>
      </c>
      <c r="T144" s="18">
        <v>1872000</v>
      </c>
      <c r="U144" s="18">
        <v>2060000</v>
      </c>
      <c r="V144" s="18">
        <v>2280000</v>
      </c>
      <c r="W144" s="18">
        <v>2400000</v>
      </c>
      <c r="X144" s="18">
        <v>2580000</v>
      </c>
      <c r="Y144" s="18">
        <v>2780000</v>
      </c>
      <c r="Z144" s="18">
        <v>3020000</v>
      </c>
      <c r="AA144" s="18">
        <v>3260000</v>
      </c>
      <c r="AB144" s="18">
        <v>3420000</v>
      </c>
      <c r="AC144" s="18">
        <v>3620000</v>
      </c>
      <c r="AD144" s="18">
        <v>3800000</v>
      </c>
      <c r="AE144" s="18">
        <v>3980000</v>
      </c>
      <c r="AF144" s="18">
        <v>4160000</v>
      </c>
      <c r="AG144" s="18">
        <v>352</v>
      </c>
      <c r="AH144" s="18">
        <v>352</v>
      </c>
      <c r="AI144" s="18">
        <v>699</v>
      </c>
      <c r="AJ144" s="18">
        <v>699</v>
      </c>
      <c r="AK144" s="18">
        <v>276</v>
      </c>
    </row>
    <row r="145" spans="2:37" x14ac:dyDescent="0.15">
      <c r="B145" s="18">
        <v>1790100</v>
      </c>
      <c r="C145" s="18">
        <v>410370</v>
      </c>
      <c r="D145" s="18">
        <v>1320</v>
      </c>
      <c r="E145" s="18">
        <v>1780</v>
      </c>
      <c r="F145" s="18">
        <v>124000</v>
      </c>
      <c r="G145" s="18">
        <v>308000</v>
      </c>
      <c r="H145" s="18">
        <v>348000</v>
      </c>
      <c r="I145" s="18">
        <v>448000</v>
      </c>
      <c r="J145" s="18">
        <v>534000</v>
      </c>
      <c r="K145" s="18">
        <v>640000</v>
      </c>
      <c r="L145" s="18">
        <v>746000</v>
      </c>
      <c r="M145" s="18">
        <v>894000</v>
      </c>
      <c r="N145" s="18">
        <v>994000</v>
      </c>
      <c r="O145" s="18">
        <v>1152000</v>
      </c>
      <c r="P145" s="18">
        <v>1278000</v>
      </c>
      <c r="Q145" s="18">
        <v>1454000</v>
      </c>
      <c r="R145" s="18">
        <v>1604000</v>
      </c>
      <c r="S145" s="18">
        <v>1730000</v>
      </c>
      <c r="T145" s="18">
        <v>1872000</v>
      </c>
      <c r="U145" s="18">
        <v>2060000</v>
      </c>
      <c r="V145" s="18">
        <v>2280000</v>
      </c>
      <c r="W145" s="18">
        <v>2400000</v>
      </c>
      <c r="X145" s="18">
        <v>2580000</v>
      </c>
      <c r="Y145" s="18">
        <v>2780000</v>
      </c>
      <c r="Z145" s="18">
        <v>3020000</v>
      </c>
      <c r="AA145" s="18">
        <v>3260000</v>
      </c>
      <c r="AB145" s="18">
        <v>3420000</v>
      </c>
      <c r="AC145" s="18">
        <v>3620000</v>
      </c>
      <c r="AD145" s="18">
        <v>3800000</v>
      </c>
      <c r="AE145" s="18">
        <v>3980000</v>
      </c>
      <c r="AF145" s="18">
        <v>4160000</v>
      </c>
      <c r="AG145" s="18">
        <v>352</v>
      </c>
      <c r="AH145" s="18">
        <v>352</v>
      </c>
      <c r="AI145" s="18">
        <v>699</v>
      </c>
      <c r="AJ145" s="18">
        <v>699</v>
      </c>
      <c r="AK145" s="18">
        <v>276</v>
      </c>
    </row>
    <row r="146" spans="2:37" x14ac:dyDescent="0.15">
      <c r="B146" s="18">
        <v>2253600</v>
      </c>
      <c r="C146" s="18">
        <v>516630</v>
      </c>
      <c r="D146" s="18">
        <v>1320</v>
      </c>
      <c r="E146" s="18">
        <v>1780</v>
      </c>
      <c r="F146" s="18">
        <v>124000</v>
      </c>
      <c r="G146" s="18">
        <v>308000</v>
      </c>
      <c r="H146" s="18">
        <v>348000</v>
      </c>
      <c r="I146" s="18">
        <v>448000</v>
      </c>
      <c r="J146" s="18">
        <v>534000</v>
      </c>
      <c r="K146" s="18">
        <v>640000</v>
      </c>
      <c r="L146" s="18">
        <v>746000</v>
      </c>
      <c r="M146" s="18">
        <v>894000</v>
      </c>
      <c r="N146" s="18">
        <v>994000</v>
      </c>
      <c r="O146" s="18">
        <v>1152000</v>
      </c>
      <c r="P146" s="18">
        <v>1278000</v>
      </c>
      <c r="Q146" s="18">
        <v>1454000</v>
      </c>
      <c r="R146" s="18">
        <v>1604000</v>
      </c>
      <c r="S146" s="18">
        <v>1730000</v>
      </c>
      <c r="T146" s="18">
        <v>1872000</v>
      </c>
      <c r="U146" s="18">
        <v>2060000</v>
      </c>
      <c r="V146" s="18">
        <v>2280000</v>
      </c>
      <c r="W146" s="18">
        <v>2400000</v>
      </c>
      <c r="X146" s="18">
        <v>2580000</v>
      </c>
      <c r="Y146" s="18">
        <v>2780000</v>
      </c>
      <c r="Z146" s="18">
        <v>3020000</v>
      </c>
      <c r="AA146" s="18">
        <v>3260000</v>
      </c>
      <c r="AB146" s="18">
        <v>3420000</v>
      </c>
      <c r="AC146" s="18">
        <v>3620000</v>
      </c>
      <c r="AD146" s="18">
        <v>3800000</v>
      </c>
      <c r="AE146" s="18">
        <v>3980000</v>
      </c>
      <c r="AF146" s="18">
        <v>4160000</v>
      </c>
      <c r="AG146" s="18">
        <v>352</v>
      </c>
      <c r="AH146" s="18">
        <v>352</v>
      </c>
      <c r="AI146" s="18">
        <v>699</v>
      </c>
      <c r="AJ146" s="18">
        <v>699</v>
      </c>
      <c r="AK146" s="18">
        <v>276</v>
      </c>
    </row>
    <row r="147" spans="2:37" x14ac:dyDescent="0.15">
      <c r="B147" s="18">
        <v>2837100</v>
      </c>
      <c r="C147" s="18">
        <v>650390</v>
      </c>
      <c r="D147" s="18">
        <v>1320</v>
      </c>
      <c r="E147" s="18">
        <v>1780</v>
      </c>
      <c r="F147" s="18">
        <v>124000</v>
      </c>
      <c r="G147" s="18">
        <v>308000</v>
      </c>
      <c r="H147" s="18">
        <v>348000</v>
      </c>
      <c r="I147" s="18">
        <v>448000</v>
      </c>
      <c r="J147" s="18">
        <v>534000</v>
      </c>
      <c r="K147" s="18">
        <v>640000</v>
      </c>
      <c r="L147" s="18">
        <v>746000</v>
      </c>
      <c r="M147" s="18">
        <v>894000</v>
      </c>
      <c r="N147" s="18">
        <v>994000</v>
      </c>
      <c r="O147" s="18">
        <v>1152000</v>
      </c>
      <c r="P147" s="18">
        <v>1278000</v>
      </c>
      <c r="Q147" s="18">
        <v>1454000</v>
      </c>
      <c r="R147" s="18">
        <v>1604000</v>
      </c>
      <c r="S147" s="18">
        <v>1730000</v>
      </c>
      <c r="T147" s="18">
        <v>1872000</v>
      </c>
      <c r="U147" s="18">
        <v>2060000</v>
      </c>
      <c r="V147" s="18">
        <v>2280000</v>
      </c>
      <c r="W147" s="18">
        <v>2400000</v>
      </c>
      <c r="X147" s="18">
        <v>2580000</v>
      </c>
      <c r="Y147" s="18">
        <v>2780000</v>
      </c>
      <c r="Z147" s="18">
        <v>3020000</v>
      </c>
      <c r="AA147" s="18">
        <v>3260000</v>
      </c>
      <c r="AB147" s="18">
        <v>3420000</v>
      </c>
      <c r="AC147" s="18">
        <v>3620000</v>
      </c>
      <c r="AD147" s="18">
        <v>3800000</v>
      </c>
      <c r="AE147" s="18">
        <v>3980000</v>
      </c>
      <c r="AF147" s="18">
        <v>4160000</v>
      </c>
      <c r="AG147" s="18">
        <v>352</v>
      </c>
      <c r="AH147" s="18">
        <v>352</v>
      </c>
      <c r="AI147" s="18">
        <v>699</v>
      </c>
      <c r="AJ147" s="18">
        <v>699</v>
      </c>
      <c r="AK147" s="18">
        <v>276</v>
      </c>
    </row>
    <row r="148" spans="2:37" x14ac:dyDescent="0.15">
      <c r="B148" s="18">
        <v>3571700</v>
      </c>
      <c r="C148" s="18">
        <v>818800</v>
      </c>
      <c r="D148" s="18">
        <v>1320</v>
      </c>
      <c r="E148" s="18">
        <v>1780</v>
      </c>
      <c r="F148" s="18">
        <v>124000</v>
      </c>
      <c r="G148" s="18">
        <v>308000</v>
      </c>
      <c r="H148" s="18">
        <v>348000</v>
      </c>
      <c r="I148" s="18">
        <v>448000</v>
      </c>
      <c r="J148" s="18">
        <v>534000</v>
      </c>
      <c r="K148" s="18">
        <v>640000</v>
      </c>
      <c r="L148" s="18">
        <v>746000</v>
      </c>
      <c r="M148" s="18">
        <v>894000</v>
      </c>
      <c r="N148" s="18">
        <v>994000</v>
      </c>
      <c r="O148" s="18">
        <v>1152000</v>
      </c>
      <c r="P148" s="18">
        <v>1278000</v>
      </c>
      <c r="Q148" s="18">
        <v>1454000</v>
      </c>
      <c r="R148" s="18">
        <v>1604000</v>
      </c>
      <c r="S148" s="18">
        <v>1730000</v>
      </c>
      <c r="T148" s="18">
        <v>1872000</v>
      </c>
      <c r="U148" s="18">
        <v>2060000</v>
      </c>
      <c r="V148" s="18">
        <v>2280000</v>
      </c>
      <c r="W148" s="18">
        <v>2400000</v>
      </c>
      <c r="X148" s="18">
        <v>2580000</v>
      </c>
      <c r="Y148" s="18">
        <v>2780000</v>
      </c>
      <c r="Z148" s="18">
        <v>3020000</v>
      </c>
      <c r="AA148" s="18">
        <v>3260000</v>
      </c>
      <c r="AB148" s="18">
        <v>3420000</v>
      </c>
      <c r="AC148" s="18">
        <v>3620000</v>
      </c>
      <c r="AD148" s="18">
        <v>3800000</v>
      </c>
      <c r="AE148" s="18">
        <v>3980000</v>
      </c>
      <c r="AF148" s="18">
        <v>4160000</v>
      </c>
      <c r="AG148" s="18">
        <v>352</v>
      </c>
      <c r="AH148" s="18">
        <v>352</v>
      </c>
      <c r="AI148" s="18">
        <v>699</v>
      </c>
      <c r="AJ148" s="18">
        <v>699</v>
      </c>
      <c r="AK148" s="18">
        <v>276</v>
      </c>
    </row>
    <row r="149" spans="2:37" x14ac:dyDescent="0.15">
      <c r="B149" s="18">
        <v>4496500</v>
      </c>
      <c r="C149" s="18">
        <v>1030800</v>
      </c>
      <c r="D149" s="18">
        <v>1320</v>
      </c>
      <c r="E149" s="18">
        <v>1780</v>
      </c>
      <c r="F149" s="18">
        <v>124000</v>
      </c>
      <c r="G149" s="18">
        <v>308000</v>
      </c>
      <c r="H149" s="18">
        <v>348000</v>
      </c>
      <c r="I149" s="18">
        <v>448000</v>
      </c>
      <c r="J149" s="18">
        <v>534000</v>
      </c>
      <c r="K149" s="18">
        <v>640000</v>
      </c>
      <c r="L149" s="18">
        <v>746000</v>
      </c>
      <c r="M149" s="18">
        <v>894000</v>
      </c>
      <c r="N149" s="18">
        <v>994000</v>
      </c>
      <c r="O149" s="18">
        <v>1152000</v>
      </c>
      <c r="P149" s="18">
        <v>1278000</v>
      </c>
      <c r="Q149" s="18">
        <v>1454000</v>
      </c>
      <c r="R149" s="18">
        <v>1604000</v>
      </c>
      <c r="S149" s="18">
        <v>1730000</v>
      </c>
      <c r="T149" s="18">
        <v>1872000</v>
      </c>
      <c r="U149" s="18">
        <v>2060000</v>
      </c>
      <c r="V149" s="18">
        <v>2280000</v>
      </c>
      <c r="W149" s="18">
        <v>2400000</v>
      </c>
      <c r="X149" s="18">
        <v>2580000</v>
      </c>
      <c r="Y149" s="18">
        <v>2780000</v>
      </c>
      <c r="Z149" s="18">
        <v>3020000</v>
      </c>
      <c r="AA149" s="18">
        <v>3260000</v>
      </c>
      <c r="AB149" s="18">
        <v>3420000</v>
      </c>
      <c r="AC149" s="18">
        <v>3620000</v>
      </c>
      <c r="AD149" s="18">
        <v>3800000</v>
      </c>
      <c r="AE149" s="18">
        <v>3980000</v>
      </c>
      <c r="AF149" s="18">
        <v>4160000</v>
      </c>
      <c r="AG149" s="18">
        <v>352</v>
      </c>
      <c r="AH149" s="18">
        <v>352</v>
      </c>
      <c r="AI149" s="18">
        <v>699</v>
      </c>
      <c r="AJ149" s="18">
        <v>699</v>
      </c>
      <c r="AK149" s="18">
        <v>276</v>
      </c>
    </row>
    <row r="150" spans="2:37" x14ac:dyDescent="0.15">
      <c r="B150" s="18">
        <v>5660800</v>
      </c>
      <c r="C150" s="18">
        <v>1297700</v>
      </c>
      <c r="D150" s="18">
        <v>1320</v>
      </c>
      <c r="E150" s="18">
        <v>1780</v>
      </c>
      <c r="F150" s="18">
        <v>124000</v>
      </c>
      <c r="G150" s="18">
        <v>308000</v>
      </c>
      <c r="H150" s="18">
        <v>348000</v>
      </c>
      <c r="I150" s="18">
        <v>448000</v>
      </c>
      <c r="J150" s="18">
        <v>534000</v>
      </c>
      <c r="K150" s="18">
        <v>640000</v>
      </c>
      <c r="L150" s="18">
        <v>746000</v>
      </c>
      <c r="M150" s="18">
        <v>894000</v>
      </c>
      <c r="N150" s="18">
        <v>994000</v>
      </c>
      <c r="O150" s="18">
        <v>1152000</v>
      </c>
      <c r="P150" s="18">
        <v>1278000</v>
      </c>
      <c r="Q150" s="18">
        <v>1454000</v>
      </c>
      <c r="R150" s="18">
        <v>1604000</v>
      </c>
      <c r="S150" s="18">
        <v>1730000</v>
      </c>
      <c r="T150" s="18">
        <v>1872000</v>
      </c>
      <c r="U150" s="18">
        <v>2060000</v>
      </c>
      <c r="V150" s="18">
        <v>2280000</v>
      </c>
      <c r="W150" s="18">
        <v>2400000</v>
      </c>
      <c r="X150" s="18">
        <v>2580000</v>
      </c>
      <c r="Y150" s="18">
        <v>2780000</v>
      </c>
      <c r="Z150" s="18">
        <v>3020000</v>
      </c>
      <c r="AA150" s="18">
        <v>3260000</v>
      </c>
      <c r="AB150" s="18">
        <v>3420000</v>
      </c>
      <c r="AC150" s="18">
        <v>3620000</v>
      </c>
      <c r="AD150" s="18">
        <v>3800000</v>
      </c>
      <c r="AE150" s="18">
        <v>3980000</v>
      </c>
      <c r="AF150" s="18">
        <v>4160000</v>
      </c>
      <c r="AG150" s="18">
        <v>352</v>
      </c>
      <c r="AH150" s="18">
        <v>352</v>
      </c>
      <c r="AI150" s="18">
        <v>699</v>
      </c>
      <c r="AJ150" s="18">
        <v>699</v>
      </c>
      <c r="AK150" s="18">
        <v>276</v>
      </c>
    </row>
    <row r="151" spans="2:37" x14ac:dyDescent="0.15">
      <c r="B151" s="18">
        <v>7126400</v>
      </c>
      <c r="C151" s="18">
        <v>1633700</v>
      </c>
      <c r="D151" s="18">
        <v>1320</v>
      </c>
      <c r="E151" s="18">
        <v>1780</v>
      </c>
      <c r="F151" s="18">
        <v>124000</v>
      </c>
      <c r="G151" s="18">
        <v>308000</v>
      </c>
      <c r="H151" s="18">
        <v>348000</v>
      </c>
      <c r="I151" s="18">
        <v>448000</v>
      </c>
      <c r="J151" s="18">
        <v>534000</v>
      </c>
      <c r="K151" s="18">
        <v>640000</v>
      </c>
      <c r="L151" s="18">
        <v>746000</v>
      </c>
      <c r="M151" s="18">
        <v>894000</v>
      </c>
      <c r="N151" s="18">
        <v>994000</v>
      </c>
      <c r="O151" s="18">
        <v>1152000</v>
      </c>
      <c r="P151" s="18">
        <v>1278000</v>
      </c>
      <c r="Q151" s="18">
        <v>1454000</v>
      </c>
      <c r="R151" s="18">
        <v>1604000</v>
      </c>
      <c r="S151" s="18">
        <v>1730000</v>
      </c>
      <c r="T151" s="18">
        <v>1872000</v>
      </c>
      <c r="U151" s="18">
        <v>2060000</v>
      </c>
      <c r="V151" s="18">
        <v>2280000</v>
      </c>
      <c r="W151" s="18">
        <v>2400000</v>
      </c>
      <c r="X151" s="18">
        <v>2580000</v>
      </c>
      <c r="Y151" s="18">
        <v>2780000</v>
      </c>
      <c r="Z151" s="18">
        <v>3020000</v>
      </c>
      <c r="AA151" s="18">
        <v>3260000</v>
      </c>
      <c r="AB151" s="18">
        <v>3420000</v>
      </c>
      <c r="AC151" s="18">
        <v>3620000</v>
      </c>
      <c r="AD151" s="18">
        <v>3800000</v>
      </c>
      <c r="AE151" s="18">
        <v>3980000</v>
      </c>
      <c r="AF151" s="18">
        <v>4160000</v>
      </c>
      <c r="AG151" s="18">
        <v>352</v>
      </c>
      <c r="AH151" s="18">
        <v>352</v>
      </c>
      <c r="AI151" s="18">
        <v>699</v>
      </c>
      <c r="AJ151" s="18">
        <v>699</v>
      </c>
      <c r="AK151" s="18">
        <v>276</v>
      </c>
    </row>
    <row r="152" spans="2:37" x14ac:dyDescent="0.15">
      <c r="B152" s="18">
        <v>8971600</v>
      </c>
      <c r="C152" s="18">
        <v>2056700</v>
      </c>
      <c r="D152" s="18">
        <v>1320</v>
      </c>
      <c r="E152" s="18">
        <v>1780</v>
      </c>
      <c r="F152" s="18">
        <v>124000</v>
      </c>
      <c r="G152" s="18">
        <v>308000</v>
      </c>
      <c r="H152" s="18">
        <v>348000</v>
      </c>
      <c r="I152" s="18">
        <v>448000</v>
      </c>
      <c r="J152" s="18">
        <v>534000</v>
      </c>
      <c r="K152" s="18">
        <v>640000</v>
      </c>
      <c r="L152" s="18">
        <v>746000</v>
      </c>
      <c r="M152" s="18">
        <v>894000</v>
      </c>
      <c r="N152" s="18">
        <v>994000</v>
      </c>
      <c r="O152" s="18">
        <v>1152000</v>
      </c>
      <c r="P152" s="18">
        <v>1278000</v>
      </c>
      <c r="Q152" s="18">
        <v>1454000</v>
      </c>
      <c r="R152" s="18">
        <v>1604000</v>
      </c>
      <c r="S152" s="18">
        <v>1730000</v>
      </c>
      <c r="T152" s="18">
        <v>1872000</v>
      </c>
      <c r="U152" s="18">
        <v>2060000</v>
      </c>
      <c r="V152" s="18">
        <v>2280000</v>
      </c>
      <c r="W152" s="18">
        <v>2400000</v>
      </c>
      <c r="X152" s="18">
        <v>2580000</v>
      </c>
      <c r="Y152" s="18">
        <v>2780000</v>
      </c>
      <c r="Z152" s="18">
        <v>3020000</v>
      </c>
      <c r="AA152" s="18">
        <v>3260000</v>
      </c>
      <c r="AB152" s="18">
        <v>3420000</v>
      </c>
      <c r="AC152" s="18">
        <v>3620000</v>
      </c>
      <c r="AD152" s="18">
        <v>3800000</v>
      </c>
      <c r="AE152" s="18">
        <v>3980000</v>
      </c>
      <c r="AF152" s="18">
        <v>4160000</v>
      </c>
      <c r="AG152" s="18">
        <v>352</v>
      </c>
      <c r="AH152" s="18">
        <v>352</v>
      </c>
      <c r="AI152" s="18">
        <v>699</v>
      </c>
      <c r="AJ152" s="18">
        <v>699</v>
      </c>
      <c r="AK152" s="18">
        <v>276</v>
      </c>
    </row>
  </sheetData>
  <phoneticPr fontId="1"/>
  <pageMargins left="0.78700000000000003" right="0.78700000000000003" top="0.98399999999999999" bottom="0.98399999999999999" header="0.51200000000000001" footer="0.5120000000000000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L241"/>
  <sheetViews>
    <sheetView workbookViewId="0">
      <pane ySplit="2" topLeftCell="A111" activePane="bottomLeft" state="frozen"/>
      <selection pane="bottomLeft" activeCell="B8" sqref="B8"/>
    </sheetView>
  </sheetViews>
  <sheetFormatPr defaultRowHeight="13.5" x14ac:dyDescent="0.15"/>
  <sheetData>
    <row r="2" spans="2:38" x14ac:dyDescent="0.15">
      <c r="B2" t="s">
        <v>82</v>
      </c>
      <c r="C2" t="s">
        <v>83</v>
      </c>
      <c r="D2" t="s">
        <v>84</v>
      </c>
      <c r="E2" t="s">
        <v>85</v>
      </c>
      <c r="F2" t="s">
        <v>86</v>
      </c>
      <c r="G2" t="s">
        <v>420</v>
      </c>
      <c r="H2" t="s">
        <v>421</v>
      </c>
      <c r="I2" t="s">
        <v>422</v>
      </c>
      <c r="J2" t="s">
        <v>423</v>
      </c>
      <c r="K2" t="s">
        <v>424</v>
      </c>
      <c r="L2" t="s">
        <v>425</v>
      </c>
      <c r="M2" t="s">
        <v>426</v>
      </c>
      <c r="N2" t="s">
        <v>427</v>
      </c>
      <c r="O2" t="s">
        <v>428</v>
      </c>
      <c r="P2" t="s">
        <v>429</v>
      </c>
      <c r="Q2" t="s">
        <v>430</v>
      </c>
      <c r="R2" t="s">
        <v>431</v>
      </c>
      <c r="S2" t="s">
        <v>432</v>
      </c>
      <c r="T2" t="s">
        <v>433</v>
      </c>
      <c r="U2" t="s">
        <v>434</v>
      </c>
      <c r="V2" t="s">
        <v>435</v>
      </c>
      <c r="W2" t="s">
        <v>436</v>
      </c>
      <c r="X2" t="s">
        <v>437</v>
      </c>
      <c r="Y2" t="s">
        <v>438</v>
      </c>
      <c r="Z2" t="s">
        <v>439</v>
      </c>
      <c r="AA2" t="s">
        <v>440</v>
      </c>
      <c r="AB2" t="s">
        <v>441</v>
      </c>
      <c r="AC2" t="s">
        <v>442</v>
      </c>
      <c r="AD2" t="s">
        <v>443</v>
      </c>
      <c r="AE2" t="s">
        <v>444</v>
      </c>
      <c r="AF2" t="s">
        <v>445</v>
      </c>
      <c r="AG2" t="s">
        <v>87</v>
      </c>
      <c r="AH2" t="s">
        <v>88</v>
      </c>
      <c r="AI2" t="s">
        <v>89</v>
      </c>
      <c r="AJ2" t="s">
        <v>90</v>
      </c>
      <c r="AK2" t="s">
        <v>91</v>
      </c>
      <c r="AL2" t="s">
        <v>446</v>
      </c>
    </row>
    <row r="3" spans="2:38" x14ac:dyDescent="0.15">
      <c r="B3" s="18">
        <v>1.1294599999999999E-8</v>
      </c>
      <c r="C3" s="18">
        <v>2.5892499999999999E-9</v>
      </c>
      <c r="D3" s="18">
        <v>9.2098499999999994</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518.78599999999994</v>
      </c>
      <c r="AH3" s="18">
        <v>501.21699999999998</v>
      </c>
      <c r="AI3" s="18">
        <v>0</v>
      </c>
      <c r="AJ3" s="18">
        <v>6.8507300000000004</v>
      </c>
      <c r="AK3" s="18">
        <v>0</v>
      </c>
    </row>
    <row r="4" spans="2:38" x14ac:dyDescent="0.15">
      <c r="B4" s="18">
        <v>1.42191E-8</v>
      </c>
      <c r="C4" s="18">
        <v>3.2596700000000002E-9</v>
      </c>
      <c r="D4" s="18">
        <v>9.6067499999999999</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518.78599999999994</v>
      </c>
      <c r="AH4" s="18">
        <v>501.21699999999998</v>
      </c>
      <c r="AI4" s="18">
        <v>0</v>
      </c>
      <c r="AJ4" s="18">
        <v>6.8507300000000004</v>
      </c>
      <c r="AK4" s="18">
        <v>0</v>
      </c>
    </row>
    <row r="5" spans="2:38" x14ac:dyDescent="0.15">
      <c r="B5" s="18">
        <v>1.7900799999999998E-8</v>
      </c>
      <c r="C5" s="18">
        <v>4.1037100000000001E-9</v>
      </c>
      <c r="D5" s="18">
        <v>10.0037</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518.78599999999994</v>
      </c>
      <c r="AH5" s="18">
        <v>501.21699999999998</v>
      </c>
      <c r="AI5" s="18">
        <v>0</v>
      </c>
      <c r="AJ5" s="18">
        <v>6.8507300000000004</v>
      </c>
      <c r="AK5" s="18">
        <v>0</v>
      </c>
    </row>
    <row r="6" spans="2:38" x14ac:dyDescent="0.15">
      <c r="B6" s="18">
        <v>2.25358E-8</v>
      </c>
      <c r="C6" s="18">
        <v>5.1662400000000001E-9</v>
      </c>
      <c r="D6" s="18">
        <v>10.400600000000001</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518.78599999999994</v>
      </c>
      <c r="AH6" s="18">
        <v>501.21699999999998</v>
      </c>
      <c r="AI6" s="18">
        <v>0</v>
      </c>
      <c r="AJ6" s="18">
        <v>6.8507300000000004</v>
      </c>
      <c r="AK6" s="18">
        <v>0</v>
      </c>
    </row>
    <row r="7" spans="2:38" x14ac:dyDescent="0.15">
      <c r="B7" s="18">
        <v>2.8370799999999999E-8</v>
      </c>
      <c r="C7" s="18">
        <v>6.5039000000000003E-9</v>
      </c>
      <c r="D7" s="18">
        <v>10.791700000000001</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518.78599999999994</v>
      </c>
      <c r="AH7" s="18">
        <v>501.21699999999998</v>
      </c>
      <c r="AI7" s="18">
        <v>0</v>
      </c>
      <c r="AJ7" s="18">
        <v>6.8507300000000004</v>
      </c>
      <c r="AK7" s="18">
        <v>0</v>
      </c>
    </row>
    <row r="8" spans="2:38" x14ac:dyDescent="0.15">
      <c r="B8" s="18">
        <v>3.5716699999999998E-8</v>
      </c>
      <c r="C8" s="18">
        <v>8.1879299999999995E-9</v>
      </c>
      <c r="D8" s="18">
        <v>11.177</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518.78599999999994</v>
      </c>
      <c r="AH8" s="18">
        <v>501.21699999999998</v>
      </c>
      <c r="AI8" s="18">
        <v>0</v>
      </c>
      <c r="AJ8" s="18">
        <v>6.8507300000000004</v>
      </c>
      <c r="AK8" s="18">
        <v>0</v>
      </c>
    </row>
    <row r="9" spans="2:38" x14ac:dyDescent="0.15">
      <c r="B9" s="18">
        <v>4.4964700000000003E-8</v>
      </c>
      <c r="C9" s="18">
        <v>1.0308E-8</v>
      </c>
      <c r="D9" s="18">
        <v>11.5624</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518.78599999999994</v>
      </c>
      <c r="AH9" s="18">
        <v>501.21699999999998</v>
      </c>
      <c r="AI9" s="18">
        <v>0</v>
      </c>
      <c r="AJ9" s="18">
        <v>6.8507300000000004</v>
      </c>
      <c r="AK9" s="18">
        <v>0</v>
      </c>
    </row>
    <row r="10" spans="2:38" x14ac:dyDescent="0.15">
      <c r="B10" s="18">
        <v>5.6607200000000003E-8</v>
      </c>
      <c r="C10" s="18">
        <v>1.29771E-8</v>
      </c>
      <c r="D10" s="18">
        <v>11.947699999999999</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518.78599999999994</v>
      </c>
      <c r="AH10" s="18">
        <v>501.21699999999998</v>
      </c>
      <c r="AI10" s="18">
        <v>0</v>
      </c>
      <c r="AJ10" s="18">
        <v>6.8507300000000004</v>
      </c>
      <c r="AK10" s="18">
        <v>0</v>
      </c>
    </row>
    <row r="11" spans="2:38" x14ac:dyDescent="0.15">
      <c r="B11" s="18">
        <v>7.1264299999999998E-8</v>
      </c>
      <c r="C11" s="18">
        <v>1.6337100000000001E-8</v>
      </c>
      <c r="D11" s="18">
        <v>12.3331</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518.78599999999994</v>
      </c>
      <c r="AH11" s="18">
        <v>501.21699999999998</v>
      </c>
      <c r="AI11" s="18">
        <v>0</v>
      </c>
      <c r="AJ11" s="18">
        <v>6.8507300000000004</v>
      </c>
      <c r="AK11" s="18">
        <v>0</v>
      </c>
    </row>
    <row r="12" spans="2:38" x14ac:dyDescent="0.15">
      <c r="B12" s="18">
        <v>8.9716400000000003E-8</v>
      </c>
      <c r="C12" s="18">
        <v>2.0567199999999999E-8</v>
      </c>
      <c r="D12" s="18">
        <v>12.718400000000001</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518.78599999999994</v>
      </c>
      <c r="AH12" s="18">
        <v>501.21699999999998</v>
      </c>
      <c r="AI12" s="18">
        <v>0</v>
      </c>
      <c r="AJ12" s="18">
        <v>6.8507300000000004</v>
      </c>
      <c r="AK12" s="18">
        <v>0</v>
      </c>
    </row>
    <row r="13" spans="2:38" x14ac:dyDescent="0.15">
      <c r="B13" s="18">
        <v>1.12946E-7</v>
      </c>
      <c r="C13" s="18">
        <v>2.5892499999999998E-8</v>
      </c>
      <c r="D13" s="18">
        <v>13.0054</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518.78599999999994</v>
      </c>
      <c r="AH13" s="18">
        <v>501.21699999999998</v>
      </c>
      <c r="AI13" s="18">
        <v>0</v>
      </c>
      <c r="AJ13" s="18">
        <v>6.8507300000000004</v>
      </c>
      <c r="AK13" s="18">
        <v>0</v>
      </c>
    </row>
    <row r="14" spans="2:38" x14ac:dyDescent="0.15">
      <c r="B14" s="18">
        <v>1.4219100000000001E-7</v>
      </c>
      <c r="C14" s="18">
        <v>3.2596700000000001E-8</v>
      </c>
      <c r="D14" s="18">
        <v>13.204700000000001</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518.78599999999994</v>
      </c>
      <c r="AH14" s="18">
        <v>501.21699999999998</v>
      </c>
      <c r="AI14" s="18">
        <v>0</v>
      </c>
      <c r="AJ14" s="18">
        <v>6.8507300000000004</v>
      </c>
      <c r="AK14" s="18">
        <v>0</v>
      </c>
    </row>
    <row r="15" spans="2:38" x14ac:dyDescent="0.15">
      <c r="B15" s="18">
        <v>1.7900800000000001E-7</v>
      </c>
      <c r="C15" s="18">
        <v>4.1037099999999998E-8</v>
      </c>
      <c r="D15" s="18">
        <v>13.404</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518.78599999999994</v>
      </c>
      <c r="AH15" s="18">
        <v>501.21699999999998</v>
      </c>
      <c r="AI15" s="18">
        <v>0</v>
      </c>
      <c r="AJ15" s="18">
        <v>6.8507300000000004</v>
      </c>
      <c r="AK15" s="18">
        <v>0</v>
      </c>
    </row>
    <row r="16" spans="2:38" x14ac:dyDescent="0.15">
      <c r="B16" s="18">
        <v>2.25358E-7</v>
      </c>
      <c r="C16" s="18">
        <v>5.1662399999999998E-8</v>
      </c>
      <c r="D16" s="18">
        <v>13.513</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518.78599999999994</v>
      </c>
      <c r="AH16" s="18">
        <v>501.21699999999998</v>
      </c>
      <c r="AI16" s="18">
        <v>0</v>
      </c>
      <c r="AJ16" s="18">
        <v>6.8507300000000004</v>
      </c>
      <c r="AK16" s="18">
        <v>0</v>
      </c>
    </row>
    <row r="17" spans="2:37" x14ac:dyDescent="0.15">
      <c r="B17" s="18">
        <v>2.8370799999999999E-7</v>
      </c>
      <c r="C17" s="18">
        <v>6.5039000000000004E-8</v>
      </c>
      <c r="D17" s="18">
        <v>13.5382</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518.78599999999994</v>
      </c>
      <c r="AH17" s="18">
        <v>501.21699999999998</v>
      </c>
      <c r="AI17" s="18">
        <v>0</v>
      </c>
      <c r="AJ17" s="18">
        <v>6.8507300000000004</v>
      </c>
      <c r="AK17" s="18">
        <v>0</v>
      </c>
    </row>
    <row r="18" spans="2:37" x14ac:dyDescent="0.15">
      <c r="B18" s="18">
        <v>3.5716699999999998E-7</v>
      </c>
      <c r="C18" s="18">
        <v>8.1879300000000004E-8</v>
      </c>
      <c r="D18" s="18">
        <v>13.5633</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518.78599999999994</v>
      </c>
      <c r="AH18" s="18">
        <v>501.21699999999998</v>
      </c>
      <c r="AI18" s="18">
        <v>0</v>
      </c>
      <c r="AJ18" s="18">
        <v>6.8507300000000004</v>
      </c>
      <c r="AK18" s="18">
        <v>0</v>
      </c>
    </row>
    <row r="19" spans="2:37" x14ac:dyDescent="0.15">
      <c r="B19" s="18">
        <v>4.4964699999999998E-7</v>
      </c>
      <c r="C19" s="18">
        <v>1.0307999999999999E-7</v>
      </c>
      <c r="D19" s="18">
        <v>13.5884</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518.78599999999994</v>
      </c>
      <c r="AH19" s="18">
        <v>501.21699999999998</v>
      </c>
      <c r="AI19" s="18">
        <v>0</v>
      </c>
      <c r="AJ19" s="18">
        <v>6.8507300000000004</v>
      </c>
      <c r="AK19" s="18">
        <v>0</v>
      </c>
    </row>
    <row r="20" spans="2:37" x14ac:dyDescent="0.15">
      <c r="B20" s="18">
        <v>5.6607200000000004E-7</v>
      </c>
      <c r="C20" s="18">
        <v>1.29771E-7</v>
      </c>
      <c r="D20" s="18">
        <v>13.5463</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518.78599999999994</v>
      </c>
      <c r="AH20" s="18">
        <v>501.21699999999998</v>
      </c>
      <c r="AI20" s="18">
        <v>0</v>
      </c>
      <c r="AJ20" s="18">
        <v>6.8507300000000004</v>
      </c>
      <c r="AK20" s="18">
        <v>0</v>
      </c>
    </row>
    <row r="21" spans="2:37" x14ac:dyDescent="0.15">
      <c r="B21" s="18">
        <v>7.1264299999999998E-7</v>
      </c>
      <c r="C21" s="18">
        <v>1.6337099999999999E-7</v>
      </c>
      <c r="D21" s="18">
        <v>13.4466</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518.78599999999994</v>
      </c>
      <c r="AH21" s="18">
        <v>501.21699999999998</v>
      </c>
      <c r="AI21" s="18">
        <v>0</v>
      </c>
      <c r="AJ21" s="18">
        <v>6.8507300000000004</v>
      </c>
      <c r="AK21" s="18">
        <v>0</v>
      </c>
    </row>
    <row r="22" spans="2:37" x14ac:dyDescent="0.15">
      <c r="B22" s="18">
        <v>8.9716400000000003E-7</v>
      </c>
      <c r="C22" s="18">
        <v>2.0567199999999999E-7</v>
      </c>
      <c r="D22" s="18">
        <v>13.347</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518.78599999999994</v>
      </c>
      <c r="AH22" s="18">
        <v>501.21699999999998</v>
      </c>
      <c r="AI22" s="18">
        <v>0</v>
      </c>
      <c r="AJ22" s="18">
        <v>6.8507300000000004</v>
      </c>
      <c r="AK22" s="18">
        <v>0</v>
      </c>
    </row>
    <row r="23" spans="2:37" x14ac:dyDescent="0.15">
      <c r="B23" s="18">
        <v>1.1294599999999999E-6</v>
      </c>
      <c r="C23" s="18">
        <v>2.5892700000000003E-7</v>
      </c>
      <c r="D23" s="18">
        <v>13.229699999999999</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518.78599999999994</v>
      </c>
      <c r="AH23" s="18">
        <v>501.21699999999998</v>
      </c>
      <c r="AI23" s="18">
        <v>0</v>
      </c>
      <c r="AJ23" s="18">
        <v>6.8507300000000004</v>
      </c>
      <c r="AK23" s="18">
        <v>0</v>
      </c>
    </row>
    <row r="24" spans="2:37" x14ac:dyDescent="0.15">
      <c r="B24" s="18">
        <v>1.42191E-6</v>
      </c>
      <c r="C24" s="18">
        <v>3.25966E-7</v>
      </c>
      <c r="D24" s="18">
        <v>13.0969</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518.78599999999994</v>
      </c>
      <c r="AH24" s="18">
        <v>501.21699999999998</v>
      </c>
      <c r="AI24" s="18">
        <v>0</v>
      </c>
      <c r="AJ24" s="18">
        <v>6.8507300000000004</v>
      </c>
      <c r="AK24" s="18">
        <v>0</v>
      </c>
    </row>
    <row r="25" spans="2:37" x14ac:dyDescent="0.15">
      <c r="B25" s="18">
        <v>1.7900800000000001E-6</v>
      </c>
      <c r="C25" s="18">
        <v>4.1037100000000002E-7</v>
      </c>
      <c r="D25" s="18">
        <v>12.964</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518.78599999999994</v>
      </c>
      <c r="AH25" s="18">
        <v>501.21699999999998</v>
      </c>
      <c r="AI25" s="18">
        <v>0</v>
      </c>
      <c r="AJ25" s="18">
        <v>6.8507300000000004</v>
      </c>
      <c r="AK25" s="18">
        <v>0</v>
      </c>
    </row>
    <row r="26" spans="2:37" x14ac:dyDescent="0.15">
      <c r="B26" s="18">
        <v>2.2535800000000002E-6</v>
      </c>
      <c r="C26" s="18">
        <v>5.1662399999999998E-7</v>
      </c>
      <c r="D26" s="18">
        <v>12.7828</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518.78599999999994</v>
      </c>
      <c r="AH26" s="18">
        <v>501.21699999999998</v>
      </c>
      <c r="AI26" s="18">
        <v>0</v>
      </c>
      <c r="AJ26" s="18">
        <v>6.8507300000000004</v>
      </c>
      <c r="AK26" s="18">
        <v>0</v>
      </c>
    </row>
    <row r="27" spans="2:37" x14ac:dyDescent="0.15">
      <c r="B27" s="18">
        <v>2.8370800000000002E-6</v>
      </c>
      <c r="C27" s="18">
        <v>6.5039100000000002E-7</v>
      </c>
      <c r="D27" s="18">
        <v>12.5566</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518.78599999999994</v>
      </c>
      <c r="AH27" s="18">
        <v>501.21699999999998</v>
      </c>
      <c r="AI27" s="18">
        <v>0</v>
      </c>
      <c r="AJ27" s="18">
        <v>6.8507300000000004</v>
      </c>
      <c r="AK27" s="18">
        <v>0</v>
      </c>
    </row>
    <row r="28" spans="2:37" x14ac:dyDescent="0.15">
      <c r="B28" s="18">
        <v>3.5716799999999999E-6</v>
      </c>
      <c r="C28" s="18">
        <v>8.1879800000000005E-7</v>
      </c>
      <c r="D28" s="18">
        <v>12.330399999999999</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518.78599999999994</v>
      </c>
      <c r="AH28" s="18">
        <v>501.21699999999998</v>
      </c>
      <c r="AI28" s="18">
        <v>0</v>
      </c>
      <c r="AJ28" s="18">
        <v>6.8507300000000004</v>
      </c>
      <c r="AK28" s="18">
        <v>0</v>
      </c>
    </row>
    <row r="29" spans="2:37" x14ac:dyDescent="0.15">
      <c r="B29" s="18">
        <v>4.4964699999999997E-6</v>
      </c>
      <c r="C29" s="18">
        <v>1.0307900000000001E-6</v>
      </c>
      <c r="D29" s="18">
        <v>12.1043</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518.78599999999994</v>
      </c>
      <c r="AH29" s="18">
        <v>501.21699999999998</v>
      </c>
      <c r="AI29" s="18">
        <v>0</v>
      </c>
      <c r="AJ29" s="18">
        <v>6.8507300000000004</v>
      </c>
      <c r="AK29" s="18">
        <v>0</v>
      </c>
    </row>
    <row r="30" spans="2:37" x14ac:dyDescent="0.15">
      <c r="B30" s="18">
        <v>5.6607200000000004E-6</v>
      </c>
      <c r="C30" s="18">
        <v>1.2977099999999999E-6</v>
      </c>
      <c r="D30" s="18">
        <v>11.874700000000001</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518.78599999999994</v>
      </c>
      <c r="AH30" s="18">
        <v>501.21699999999998</v>
      </c>
      <c r="AI30" s="18">
        <v>0</v>
      </c>
      <c r="AJ30" s="18">
        <v>6.8507300000000004</v>
      </c>
      <c r="AK30" s="18">
        <v>0</v>
      </c>
    </row>
    <row r="31" spans="2:37" x14ac:dyDescent="0.15">
      <c r="B31" s="18">
        <v>7.1264299999999996E-6</v>
      </c>
      <c r="C31" s="18">
        <v>1.63371E-6</v>
      </c>
      <c r="D31" s="18">
        <v>11.642099999999999</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518.78599999999994</v>
      </c>
      <c r="AH31" s="18">
        <v>501.21699999999998</v>
      </c>
      <c r="AI31" s="18">
        <v>0</v>
      </c>
      <c r="AJ31" s="18">
        <v>6.8507300000000004</v>
      </c>
      <c r="AK31" s="18">
        <v>0</v>
      </c>
    </row>
    <row r="32" spans="2:37" x14ac:dyDescent="0.15">
      <c r="B32" s="18">
        <v>8.97164E-6</v>
      </c>
      <c r="C32" s="18">
        <v>2.0567199999999999E-6</v>
      </c>
      <c r="D32" s="18">
        <v>11.409599999999999</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518.78599999999994</v>
      </c>
      <c r="AH32" s="18">
        <v>501.21699999999998</v>
      </c>
      <c r="AI32" s="18">
        <v>0</v>
      </c>
      <c r="AJ32" s="18">
        <v>6.8507300000000004</v>
      </c>
      <c r="AK32" s="18">
        <v>0</v>
      </c>
    </row>
    <row r="33" spans="2:37" x14ac:dyDescent="0.15">
      <c r="B33" s="18">
        <v>1.12946E-5</v>
      </c>
      <c r="C33" s="18">
        <v>2.5892699999999999E-6</v>
      </c>
      <c r="D33" s="18">
        <v>11.177099999999999</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518.78599999999994</v>
      </c>
      <c r="AH33" s="18">
        <v>501.21699999999998</v>
      </c>
      <c r="AI33" s="18">
        <v>0</v>
      </c>
      <c r="AJ33" s="18">
        <v>6.8507300000000004</v>
      </c>
      <c r="AK33" s="18">
        <v>0</v>
      </c>
    </row>
    <row r="34" spans="2:37" x14ac:dyDescent="0.15">
      <c r="B34" s="18">
        <v>1.4219100000000001E-5</v>
      </c>
      <c r="C34" s="18">
        <v>3.2596600000000001E-6</v>
      </c>
      <c r="D34" s="18">
        <v>10.9445</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518.78599999999994</v>
      </c>
      <c r="AH34" s="18">
        <v>501.21699999999998</v>
      </c>
      <c r="AI34" s="18">
        <v>0</v>
      </c>
      <c r="AJ34" s="18">
        <v>6.8507300000000004</v>
      </c>
      <c r="AK34" s="18">
        <v>0</v>
      </c>
    </row>
    <row r="35" spans="2:37" x14ac:dyDescent="0.15">
      <c r="B35" s="18">
        <v>1.79008E-5</v>
      </c>
      <c r="C35" s="18">
        <v>4.1037100000000001E-6</v>
      </c>
      <c r="D35" s="18">
        <v>10.712</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518.78599999999994</v>
      </c>
      <c r="AH35" s="18">
        <v>501.21699999999998</v>
      </c>
      <c r="AI35" s="18">
        <v>0</v>
      </c>
      <c r="AJ35" s="18">
        <v>6.8507300000000004</v>
      </c>
      <c r="AK35" s="18">
        <v>0</v>
      </c>
    </row>
    <row r="36" spans="2:37" x14ac:dyDescent="0.15">
      <c r="B36" s="18">
        <v>2.2535799999999999E-5</v>
      </c>
      <c r="C36" s="18">
        <v>5.16624E-6</v>
      </c>
      <c r="D36" s="18">
        <v>10.508800000000001</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518.78599999999994</v>
      </c>
      <c r="AH36" s="18">
        <v>501.21699999999998</v>
      </c>
      <c r="AI36" s="18">
        <v>0</v>
      </c>
      <c r="AJ36" s="18">
        <v>6.8507300000000004</v>
      </c>
      <c r="AK36" s="18">
        <v>0</v>
      </c>
    </row>
    <row r="37" spans="2:37" x14ac:dyDescent="0.15">
      <c r="B37" s="18">
        <v>2.8370799999999999E-5</v>
      </c>
      <c r="C37" s="18">
        <v>6.5039100000000004E-6</v>
      </c>
      <c r="D37" s="18">
        <v>10.3329</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518.78599999999994</v>
      </c>
      <c r="AH37" s="18">
        <v>501.21699999999998</v>
      </c>
      <c r="AI37" s="18">
        <v>0</v>
      </c>
      <c r="AJ37" s="18">
        <v>6.8507300000000004</v>
      </c>
      <c r="AK37" s="18">
        <v>0</v>
      </c>
    </row>
    <row r="38" spans="2:37" x14ac:dyDescent="0.15">
      <c r="B38" s="18">
        <v>3.5716800000000003E-5</v>
      </c>
      <c r="C38" s="18">
        <v>8.1879699999999998E-6</v>
      </c>
      <c r="D38" s="18">
        <v>10.157</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518.78599999999994</v>
      </c>
      <c r="AH38" s="18">
        <v>501.21699999999998</v>
      </c>
      <c r="AI38" s="18">
        <v>0</v>
      </c>
      <c r="AJ38" s="18">
        <v>6.8507300000000004</v>
      </c>
      <c r="AK38" s="18">
        <v>0</v>
      </c>
    </row>
    <row r="39" spans="2:37" x14ac:dyDescent="0.15">
      <c r="B39" s="18">
        <v>4.49647E-5</v>
      </c>
      <c r="C39" s="18">
        <v>1.0308E-5</v>
      </c>
      <c r="D39" s="18">
        <v>9.98109</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518.78599999999994</v>
      </c>
      <c r="AH39" s="18">
        <v>501.21699999999998</v>
      </c>
      <c r="AI39" s="18">
        <v>0</v>
      </c>
      <c r="AJ39" s="18">
        <v>6.8507300000000004</v>
      </c>
      <c r="AK39" s="18">
        <v>0</v>
      </c>
    </row>
    <row r="40" spans="2:37" x14ac:dyDescent="0.15">
      <c r="B40" s="18">
        <v>5.6607200000000002E-5</v>
      </c>
      <c r="C40" s="18">
        <v>1.29771E-5</v>
      </c>
      <c r="D40" s="18">
        <v>9.8104700000000005</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518.78599999999994</v>
      </c>
      <c r="AH40" s="18">
        <v>501.21699999999998</v>
      </c>
      <c r="AI40" s="18">
        <v>0</v>
      </c>
      <c r="AJ40" s="18">
        <v>6.8507300000000004</v>
      </c>
      <c r="AK40" s="18">
        <v>0</v>
      </c>
    </row>
    <row r="41" spans="2:37" x14ac:dyDescent="0.15">
      <c r="B41" s="18">
        <v>7.1264299999999995E-5</v>
      </c>
      <c r="C41" s="18">
        <v>1.63371E-5</v>
      </c>
      <c r="D41" s="18">
        <v>9.6443700000000003</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518.78599999999994</v>
      </c>
      <c r="AH41" s="18">
        <v>501.21699999999998</v>
      </c>
      <c r="AI41" s="18">
        <v>0</v>
      </c>
      <c r="AJ41" s="18">
        <v>6.8507300000000004</v>
      </c>
      <c r="AK41" s="18">
        <v>0</v>
      </c>
    </row>
    <row r="42" spans="2:37" x14ac:dyDescent="0.15">
      <c r="B42" s="18">
        <v>8.9716399999999994E-5</v>
      </c>
      <c r="C42" s="18">
        <v>2.0567199999999999E-5</v>
      </c>
      <c r="D42" s="18">
        <v>9.4782799999999998</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518.78599999999994</v>
      </c>
      <c r="AH42" s="18">
        <v>501.21699999999998</v>
      </c>
      <c r="AI42" s="18">
        <v>0</v>
      </c>
      <c r="AJ42" s="18">
        <v>6.8507300000000004</v>
      </c>
      <c r="AK42" s="18">
        <v>0</v>
      </c>
    </row>
    <row r="43" spans="2:37" x14ac:dyDescent="0.15">
      <c r="B43" s="18">
        <v>1.12946E-4</v>
      </c>
      <c r="C43" s="18">
        <v>2.58925E-5</v>
      </c>
      <c r="D43" s="18">
        <v>9.3121799999999997</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518.78599999999994</v>
      </c>
      <c r="AH43" s="18">
        <v>501.21699999999998</v>
      </c>
      <c r="AI43" s="18">
        <v>0</v>
      </c>
      <c r="AJ43" s="18">
        <v>6.8507300000000004</v>
      </c>
      <c r="AK43" s="18">
        <v>0</v>
      </c>
    </row>
    <row r="44" spans="2:37" x14ac:dyDescent="0.15">
      <c r="B44" s="18">
        <v>1.4219100000000001E-4</v>
      </c>
      <c r="C44" s="18">
        <v>3.25969E-5</v>
      </c>
      <c r="D44" s="18">
        <v>9.1460799999999995</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518.78599999999994</v>
      </c>
      <c r="AH44" s="18">
        <v>501.21699999999998</v>
      </c>
      <c r="AI44" s="18">
        <v>0</v>
      </c>
      <c r="AJ44" s="18">
        <v>6.8507300000000004</v>
      </c>
      <c r="AK44" s="18">
        <v>0</v>
      </c>
    </row>
    <row r="45" spans="2:37" x14ac:dyDescent="0.15">
      <c r="B45" s="18">
        <v>1.79008E-4</v>
      </c>
      <c r="C45" s="18">
        <v>4.10369E-5</v>
      </c>
      <c r="D45" s="18">
        <v>8.9799900000000008</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518.78599999999994</v>
      </c>
      <c r="AH45" s="18">
        <v>501.21699999999998</v>
      </c>
      <c r="AI45" s="18">
        <v>0</v>
      </c>
      <c r="AJ45" s="18">
        <v>6.8507300000000004</v>
      </c>
      <c r="AK45" s="18">
        <v>0</v>
      </c>
    </row>
    <row r="46" spans="2:37" x14ac:dyDescent="0.15">
      <c r="B46" s="18">
        <v>2.2535799999999999E-4</v>
      </c>
      <c r="C46" s="18">
        <v>5.1662400000000002E-5</v>
      </c>
      <c r="D46" s="18">
        <v>8.8218300000000003</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518.78599999999994</v>
      </c>
      <c r="AH46" s="18">
        <v>501.21699999999998</v>
      </c>
      <c r="AI46" s="18">
        <v>0</v>
      </c>
      <c r="AJ46" s="18">
        <v>6.8507300000000004</v>
      </c>
      <c r="AK46" s="18">
        <v>0</v>
      </c>
    </row>
    <row r="47" spans="2:37" x14ac:dyDescent="0.15">
      <c r="B47" s="18">
        <v>2.8370799999999997E-4</v>
      </c>
      <c r="C47" s="18">
        <v>6.5039100000000006E-5</v>
      </c>
      <c r="D47" s="18">
        <v>8.6710600000000007</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518.78599999999994</v>
      </c>
      <c r="AH47" s="18">
        <v>501.21699999999998</v>
      </c>
      <c r="AI47" s="18">
        <v>0</v>
      </c>
      <c r="AJ47" s="18">
        <v>6.8507300000000004</v>
      </c>
      <c r="AK47" s="18">
        <v>0</v>
      </c>
    </row>
    <row r="48" spans="2:37" x14ac:dyDescent="0.15">
      <c r="B48" s="18">
        <v>3.5716699999999998E-4</v>
      </c>
      <c r="C48" s="18">
        <v>8.1879300000000001E-5</v>
      </c>
      <c r="D48" s="18">
        <v>8.5202799999999996</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518.78599999999994</v>
      </c>
      <c r="AH48" s="18">
        <v>501.21699999999998</v>
      </c>
      <c r="AI48" s="18">
        <v>0</v>
      </c>
      <c r="AJ48" s="18">
        <v>6.8507300000000004</v>
      </c>
      <c r="AK48" s="18">
        <v>0</v>
      </c>
    </row>
    <row r="49" spans="2:37" x14ac:dyDescent="0.15">
      <c r="B49" s="18">
        <v>4.4964700000000001E-4</v>
      </c>
      <c r="C49" s="18">
        <v>1.0308E-4</v>
      </c>
      <c r="D49" s="18">
        <v>8.3695000000000004</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518.78599999999994</v>
      </c>
      <c r="AH49" s="18">
        <v>501.21699999999998</v>
      </c>
      <c r="AI49" s="18">
        <v>0</v>
      </c>
      <c r="AJ49" s="18">
        <v>6.8507300000000004</v>
      </c>
      <c r="AK49" s="18">
        <v>0</v>
      </c>
    </row>
    <row r="50" spans="2:37" x14ac:dyDescent="0.15">
      <c r="B50" s="18">
        <v>5.6607300000000005E-4</v>
      </c>
      <c r="C50" s="18">
        <v>1.2977E-4</v>
      </c>
      <c r="D50" s="18">
        <v>8.2283799999999996</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518.78599999999994</v>
      </c>
      <c r="AH50" s="18">
        <v>501.21699999999998</v>
      </c>
      <c r="AI50" s="18">
        <v>0</v>
      </c>
      <c r="AJ50" s="18">
        <v>6.8507300000000004</v>
      </c>
      <c r="AK50" s="18">
        <v>0</v>
      </c>
    </row>
    <row r="51" spans="2:37" x14ac:dyDescent="0.15">
      <c r="B51" s="18">
        <v>7.12643E-4</v>
      </c>
      <c r="C51" s="18">
        <v>1.6337099999999999E-4</v>
      </c>
      <c r="D51" s="18">
        <v>8.0954999999999995</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518.78599999999994</v>
      </c>
      <c r="AH51" s="18">
        <v>501.21699999999998</v>
      </c>
      <c r="AI51" s="18">
        <v>0</v>
      </c>
      <c r="AJ51" s="18">
        <v>6.8507300000000004</v>
      </c>
      <c r="AK51" s="18">
        <v>0</v>
      </c>
    </row>
    <row r="52" spans="2:37" x14ac:dyDescent="0.15">
      <c r="B52" s="18">
        <v>8.9716399999999999E-4</v>
      </c>
      <c r="C52" s="18">
        <v>2.0567200000000001E-4</v>
      </c>
      <c r="D52" s="18">
        <v>7.9626200000000003</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518.78599999999994</v>
      </c>
      <c r="AH52" s="18">
        <v>501.21699999999998</v>
      </c>
      <c r="AI52" s="18">
        <v>0</v>
      </c>
      <c r="AJ52" s="18">
        <v>6.8507300000000004</v>
      </c>
      <c r="AK52" s="18">
        <v>0</v>
      </c>
    </row>
    <row r="53" spans="2:37" x14ac:dyDescent="0.15">
      <c r="B53" s="18">
        <v>1.1294600000000001E-3</v>
      </c>
      <c r="C53" s="18">
        <v>2.5892500000000002E-4</v>
      </c>
      <c r="D53" s="18">
        <v>7.8648699999999998</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518.78599999999994</v>
      </c>
      <c r="AH53" s="18">
        <v>501.21699999999998</v>
      </c>
      <c r="AI53" s="18">
        <v>0</v>
      </c>
      <c r="AJ53" s="18">
        <v>6.8507300000000004</v>
      </c>
      <c r="AK53" s="18">
        <v>0</v>
      </c>
    </row>
    <row r="54" spans="2:37" x14ac:dyDescent="0.15">
      <c r="B54" s="18">
        <v>1.42191E-3</v>
      </c>
      <c r="C54" s="18">
        <v>3.2596900000000001E-4</v>
      </c>
      <c r="D54" s="18">
        <v>7.7984299999999998</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518.78599999999994</v>
      </c>
      <c r="AH54" s="18">
        <v>501.21699999999998</v>
      </c>
      <c r="AI54" s="18">
        <v>0</v>
      </c>
      <c r="AJ54" s="18">
        <v>6.8507300000000004</v>
      </c>
      <c r="AK54" s="18">
        <v>0</v>
      </c>
    </row>
    <row r="55" spans="2:37" x14ac:dyDescent="0.15">
      <c r="B55" s="18">
        <v>1.7900800000000001E-3</v>
      </c>
      <c r="C55" s="18">
        <v>4.10369E-4</v>
      </c>
      <c r="D55" s="18">
        <v>7.7320000000000002</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518.78599999999994</v>
      </c>
      <c r="AH55" s="18">
        <v>501.21699999999998</v>
      </c>
      <c r="AI55" s="18">
        <v>0</v>
      </c>
      <c r="AJ55" s="18">
        <v>6.8507300000000004</v>
      </c>
      <c r="AK55" s="18">
        <v>0</v>
      </c>
    </row>
    <row r="56" spans="2:37" x14ac:dyDescent="0.15">
      <c r="B56" s="18">
        <v>2.2535799999999998E-3</v>
      </c>
      <c r="C56" s="18">
        <v>5.1662400000000003E-4</v>
      </c>
      <c r="D56" s="18">
        <v>7.7390800000000004</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518.78599999999994</v>
      </c>
      <c r="AH56" s="18">
        <v>501.21699999999998</v>
      </c>
      <c r="AI56" s="18">
        <v>0</v>
      </c>
      <c r="AJ56" s="18">
        <v>6.8507300000000004</v>
      </c>
      <c r="AK56" s="18">
        <v>0</v>
      </c>
    </row>
    <row r="57" spans="2:37" x14ac:dyDescent="0.15">
      <c r="B57" s="18">
        <v>2.8370800000000001E-3</v>
      </c>
      <c r="C57" s="18">
        <v>6.5039099999999995E-4</v>
      </c>
      <c r="D57" s="18">
        <v>7.81447</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518.78599999999994</v>
      </c>
      <c r="AH57" s="18">
        <v>501.21699999999998</v>
      </c>
      <c r="AI57" s="18">
        <v>0</v>
      </c>
      <c r="AJ57" s="18">
        <v>6.8507300000000004</v>
      </c>
      <c r="AK57" s="18">
        <v>0</v>
      </c>
    </row>
    <row r="58" spans="2:37" x14ac:dyDescent="0.15">
      <c r="B58" s="18">
        <v>3.5716699999999999E-3</v>
      </c>
      <c r="C58" s="18">
        <v>8.1879299999999995E-4</v>
      </c>
      <c r="D58" s="18">
        <v>7.8898599999999997</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518.78599999999994</v>
      </c>
      <c r="AH58" s="18">
        <v>501.21699999999998</v>
      </c>
      <c r="AI58" s="18">
        <v>0</v>
      </c>
      <c r="AJ58" s="18">
        <v>6.8507300000000004</v>
      </c>
      <c r="AK58" s="18">
        <v>0</v>
      </c>
    </row>
    <row r="59" spans="2:37" x14ac:dyDescent="0.15">
      <c r="B59" s="18">
        <v>4.4964699999999998E-3</v>
      </c>
      <c r="C59" s="18">
        <v>1.0307999999999999E-3</v>
      </c>
      <c r="D59" s="18">
        <v>7.9652500000000002</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518.78599999999994</v>
      </c>
      <c r="AH59" s="18">
        <v>501.21699999999998</v>
      </c>
      <c r="AI59" s="18">
        <v>0</v>
      </c>
      <c r="AJ59" s="18">
        <v>6.8507300000000004</v>
      </c>
      <c r="AK59" s="18">
        <v>0</v>
      </c>
    </row>
    <row r="60" spans="2:37" x14ac:dyDescent="0.15">
      <c r="B60" s="18">
        <v>5.6607300000000001E-3</v>
      </c>
      <c r="C60" s="18">
        <v>1.2976999999999999E-3</v>
      </c>
      <c r="D60" s="18">
        <v>8.4476499999999994</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518.78599999999994</v>
      </c>
      <c r="AH60" s="18">
        <v>501.21699999999998</v>
      </c>
      <c r="AI60" s="18">
        <v>0</v>
      </c>
      <c r="AJ60" s="18">
        <v>6.8507300000000004</v>
      </c>
      <c r="AK60" s="18">
        <v>0</v>
      </c>
    </row>
    <row r="61" spans="2:37" x14ac:dyDescent="0.15">
      <c r="B61" s="18">
        <v>7.1264299999999996E-3</v>
      </c>
      <c r="C61" s="18">
        <v>1.63371E-3</v>
      </c>
      <c r="D61" s="18">
        <v>9.2781300000000009</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518.78599999999994</v>
      </c>
      <c r="AH61" s="18">
        <v>501.21699999999998</v>
      </c>
      <c r="AI61" s="18">
        <v>0</v>
      </c>
      <c r="AJ61" s="18">
        <v>6.8507300000000004</v>
      </c>
      <c r="AK61" s="18">
        <v>0</v>
      </c>
    </row>
    <row r="62" spans="2:37" x14ac:dyDescent="0.15">
      <c r="B62" s="18">
        <v>8.9716399999999995E-3</v>
      </c>
      <c r="C62" s="18">
        <v>2.0567200000000002E-3</v>
      </c>
      <c r="D62" s="18">
        <v>10.108599999999999</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518.78599999999994</v>
      </c>
      <c r="AH62" s="18">
        <v>501.21699999999998</v>
      </c>
      <c r="AI62" s="18">
        <v>0</v>
      </c>
      <c r="AJ62" s="18">
        <v>6.8507300000000004</v>
      </c>
      <c r="AK62" s="18">
        <v>0</v>
      </c>
    </row>
    <row r="63" spans="2:37" x14ac:dyDescent="0.15">
      <c r="B63" s="18">
        <v>1.12946E-2</v>
      </c>
      <c r="C63" s="18">
        <v>2.58925E-3</v>
      </c>
      <c r="D63" s="18">
        <v>11.571400000000001</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518.78599999999994</v>
      </c>
      <c r="AH63" s="18">
        <v>501.21699999999998</v>
      </c>
      <c r="AI63" s="18">
        <v>0</v>
      </c>
      <c r="AJ63" s="18">
        <v>6.8507300000000004</v>
      </c>
      <c r="AK63" s="18">
        <v>0.264598</v>
      </c>
    </row>
    <row r="64" spans="2:37" x14ac:dyDescent="0.15">
      <c r="B64" s="18">
        <v>1.42191E-2</v>
      </c>
      <c r="C64" s="18">
        <v>3.25969E-3</v>
      </c>
      <c r="D64" s="18">
        <v>13.597799999999999</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518.78599999999994</v>
      </c>
      <c r="AH64" s="18">
        <v>501.21699999999998</v>
      </c>
      <c r="AI64" s="18">
        <v>0</v>
      </c>
      <c r="AJ64" s="18">
        <v>6.8507300000000004</v>
      </c>
      <c r="AK64" s="18">
        <v>0.58308199999999999</v>
      </c>
    </row>
    <row r="65" spans="2:37" x14ac:dyDescent="0.15">
      <c r="B65" s="18">
        <v>1.7900800000000001E-2</v>
      </c>
      <c r="C65" s="18">
        <v>4.1036900000000001E-3</v>
      </c>
      <c r="D65" s="18">
        <v>15.6241</v>
      </c>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518.78599999999994</v>
      </c>
      <c r="AH65" s="18">
        <v>501.21699999999998</v>
      </c>
      <c r="AI65" s="18">
        <v>0</v>
      </c>
      <c r="AJ65" s="18">
        <v>6.8507300000000004</v>
      </c>
      <c r="AK65" s="18">
        <v>0.90156499999999995</v>
      </c>
    </row>
    <row r="66" spans="2:37" x14ac:dyDescent="0.15">
      <c r="B66" s="18">
        <v>2.2535800000000002E-2</v>
      </c>
      <c r="C66" s="18">
        <v>5.1662399999999999E-3</v>
      </c>
      <c r="D66" s="18">
        <v>18.690300000000001</v>
      </c>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518.78599999999994</v>
      </c>
      <c r="AH66" s="18">
        <v>501.21699999999998</v>
      </c>
      <c r="AI66" s="18">
        <v>0</v>
      </c>
      <c r="AJ66" s="18">
        <v>6.8507300000000004</v>
      </c>
      <c r="AK66" s="18">
        <v>0.97312100000000001</v>
      </c>
    </row>
    <row r="67" spans="2:37" x14ac:dyDescent="0.15">
      <c r="B67" s="18">
        <v>2.8370800000000002E-2</v>
      </c>
      <c r="C67" s="18">
        <v>6.5039E-3</v>
      </c>
      <c r="D67" s="18">
        <v>22.722300000000001</v>
      </c>
      <c r="E67" s="18">
        <v>0</v>
      </c>
      <c r="F67" s="18">
        <v>0</v>
      </c>
      <c r="G67" s="18">
        <v>0</v>
      </c>
      <c r="H67" s="18">
        <v>0</v>
      </c>
      <c r="I67" s="18">
        <v>0</v>
      </c>
      <c r="J67" s="18">
        <v>0</v>
      </c>
      <c r="K67" s="18">
        <v>0</v>
      </c>
      <c r="L67" s="18">
        <v>0</v>
      </c>
      <c r="M67" s="18">
        <v>0</v>
      </c>
      <c r="N67" s="18">
        <v>0</v>
      </c>
      <c r="O67" s="18">
        <v>0</v>
      </c>
      <c r="P67" s="18">
        <v>0</v>
      </c>
      <c r="Q67" s="18">
        <v>0</v>
      </c>
      <c r="R67" s="18">
        <v>0</v>
      </c>
      <c r="S67" s="18">
        <v>0</v>
      </c>
      <c r="T67" s="18">
        <v>0</v>
      </c>
      <c r="U67" s="18">
        <v>0</v>
      </c>
      <c r="V67" s="18">
        <v>0</v>
      </c>
      <c r="W67" s="18">
        <v>0</v>
      </c>
      <c r="X67" s="18">
        <v>0</v>
      </c>
      <c r="Y67" s="18">
        <v>0</v>
      </c>
      <c r="Z67" s="18">
        <v>0</v>
      </c>
      <c r="AA67" s="18">
        <v>0</v>
      </c>
      <c r="AB67" s="18">
        <v>0</v>
      </c>
      <c r="AC67" s="18">
        <v>0</v>
      </c>
      <c r="AD67" s="18">
        <v>0</v>
      </c>
      <c r="AE67" s="18">
        <v>0</v>
      </c>
      <c r="AF67" s="18">
        <v>0</v>
      </c>
      <c r="AG67" s="18">
        <v>518.78599999999994</v>
      </c>
      <c r="AH67" s="18">
        <v>501.21699999999998</v>
      </c>
      <c r="AI67" s="18">
        <v>0</v>
      </c>
      <c r="AJ67" s="18">
        <v>6.8507300000000004</v>
      </c>
      <c r="AK67" s="18">
        <v>0.81529700000000005</v>
      </c>
    </row>
    <row r="68" spans="2:37" x14ac:dyDescent="0.15">
      <c r="B68" s="18">
        <v>3.5716699999999997E-2</v>
      </c>
      <c r="C68" s="18">
        <v>8.1879299999999995E-3</v>
      </c>
      <c r="D68" s="18">
        <v>29.641300000000001</v>
      </c>
      <c r="E68" s="18">
        <v>0</v>
      </c>
      <c r="F68" s="18">
        <v>0</v>
      </c>
      <c r="G68" s="18">
        <v>0</v>
      </c>
      <c r="H68" s="18">
        <v>0</v>
      </c>
      <c r="I68" s="18">
        <v>0</v>
      </c>
      <c r="J68" s="18">
        <v>0</v>
      </c>
      <c r="K68" s="18">
        <v>0</v>
      </c>
      <c r="L68" s="18">
        <v>0</v>
      </c>
      <c r="M68" s="18">
        <v>0</v>
      </c>
      <c r="N68" s="18">
        <v>0</v>
      </c>
      <c r="O68" s="18">
        <v>0</v>
      </c>
      <c r="P68" s="18">
        <v>0</v>
      </c>
      <c r="Q68" s="18">
        <v>0</v>
      </c>
      <c r="R68" s="18">
        <v>0</v>
      </c>
      <c r="S68" s="18">
        <v>0</v>
      </c>
      <c r="T68" s="18">
        <v>0</v>
      </c>
      <c r="U68" s="18">
        <v>0</v>
      </c>
      <c r="V68" s="18">
        <v>0</v>
      </c>
      <c r="W68" s="18">
        <v>0</v>
      </c>
      <c r="X68" s="18">
        <v>0</v>
      </c>
      <c r="Y68" s="18">
        <v>0</v>
      </c>
      <c r="Z68" s="18">
        <v>0</v>
      </c>
      <c r="AA68" s="18">
        <v>0</v>
      </c>
      <c r="AB68" s="18">
        <v>0</v>
      </c>
      <c r="AC68" s="18">
        <v>0</v>
      </c>
      <c r="AD68" s="18">
        <v>0</v>
      </c>
      <c r="AE68" s="18">
        <v>0</v>
      </c>
      <c r="AF68" s="18">
        <v>0</v>
      </c>
      <c r="AG68" s="18">
        <v>518.78599999999994</v>
      </c>
      <c r="AH68" s="18">
        <v>501.21699999999998</v>
      </c>
      <c r="AI68" s="18">
        <v>0</v>
      </c>
      <c r="AJ68" s="18">
        <v>6.8507300000000004</v>
      </c>
      <c r="AK68" s="18">
        <v>0.70104999999999995</v>
      </c>
    </row>
    <row r="69" spans="2:37" x14ac:dyDescent="0.15">
      <c r="B69" s="18">
        <v>4.4964700000000003E-2</v>
      </c>
      <c r="C69" s="18">
        <v>1.0307999999999999E-2</v>
      </c>
      <c r="D69" s="18">
        <v>37.484499999999997</v>
      </c>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518.78599999999994</v>
      </c>
      <c r="AH69" s="18">
        <v>501.21699999999998</v>
      </c>
      <c r="AI69" s="18">
        <v>0</v>
      </c>
      <c r="AJ69" s="18">
        <v>6.8507300000000004</v>
      </c>
      <c r="AK69" s="18">
        <v>0.60075100000000003</v>
      </c>
    </row>
    <row r="70" spans="2:37" x14ac:dyDescent="0.15">
      <c r="B70" s="18">
        <v>5.6607299999999999E-2</v>
      </c>
      <c r="C70" s="18">
        <v>1.2977000000000001E-2</v>
      </c>
      <c r="D70" s="18">
        <v>48.071599999999997</v>
      </c>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518.78599999999994</v>
      </c>
      <c r="AH70" s="18">
        <v>501.21699999999998</v>
      </c>
      <c r="AI70" s="18">
        <v>0</v>
      </c>
      <c r="AJ70" s="18">
        <v>6.8507300000000004</v>
      </c>
      <c r="AK70" s="18">
        <v>0.54986999999999997</v>
      </c>
    </row>
    <row r="71" spans="2:37" x14ac:dyDescent="0.15">
      <c r="B71" s="18">
        <v>7.1264300000000003E-2</v>
      </c>
      <c r="C71" s="18">
        <v>1.63371E-2</v>
      </c>
      <c r="D71" s="18">
        <v>61.405200000000001</v>
      </c>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518.78599999999994</v>
      </c>
      <c r="AH71" s="18">
        <v>501.21699999999998</v>
      </c>
      <c r="AI71" s="18">
        <v>0</v>
      </c>
      <c r="AJ71" s="18">
        <v>6.8507300000000004</v>
      </c>
      <c r="AK71" s="18">
        <v>0.54836200000000002</v>
      </c>
    </row>
    <row r="72" spans="2:37" x14ac:dyDescent="0.15">
      <c r="B72" s="18">
        <v>8.9716400000000002E-2</v>
      </c>
      <c r="C72" s="18">
        <v>2.0567200000000001E-2</v>
      </c>
      <c r="D72" s="18">
        <v>79.481200000000001</v>
      </c>
      <c r="E72" s="18">
        <v>0</v>
      </c>
      <c r="F72" s="18">
        <v>0</v>
      </c>
      <c r="G72" s="18">
        <v>0</v>
      </c>
      <c r="H72" s="18">
        <v>0</v>
      </c>
      <c r="I72" s="18">
        <v>0</v>
      </c>
      <c r="J72" s="18">
        <v>0</v>
      </c>
      <c r="K72" s="18">
        <v>0</v>
      </c>
      <c r="L72" s="18">
        <v>0</v>
      </c>
      <c r="M72" s="18">
        <v>0</v>
      </c>
      <c r="N72" s="18">
        <v>0</v>
      </c>
      <c r="O72" s="18">
        <v>0</v>
      </c>
      <c r="P72" s="18">
        <v>0</v>
      </c>
      <c r="Q72" s="18">
        <v>0</v>
      </c>
      <c r="R72" s="18">
        <v>0</v>
      </c>
      <c r="S72" s="18">
        <v>0</v>
      </c>
      <c r="T72" s="18">
        <v>0</v>
      </c>
      <c r="U72" s="18">
        <v>0</v>
      </c>
      <c r="V72" s="18">
        <v>0</v>
      </c>
      <c r="W72" s="18">
        <v>0</v>
      </c>
      <c r="X72" s="18">
        <v>0</v>
      </c>
      <c r="Y72" s="18">
        <v>0</v>
      </c>
      <c r="Z72" s="18">
        <v>0</v>
      </c>
      <c r="AA72" s="18">
        <v>0</v>
      </c>
      <c r="AB72" s="18">
        <v>0</v>
      </c>
      <c r="AC72" s="18">
        <v>0</v>
      </c>
      <c r="AD72" s="18">
        <v>0</v>
      </c>
      <c r="AE72" s="18">
        <v>0</v>
      </c>
      <c r="AF72" s="18">
        <v>0</v>
      </c>
      <c r="AG72" s="18">
        <v>518.78599999999994</v>
      </c>
      <c r="AH72" s="18">
        <v>501.21699999999998</v>
      </c>
      <c r="AI72" s="18">
        <v>0</v>
      </c>
      <c r="AJ72" s="18">
        <v>6.8507300000000004</v>
      </c>
      <c r="AK72" s="18">
        <v>0.63121400000000005</v>
      </c>
    </row>
    <row r="73" spans="2:37" x14ac:dyDescent="0.15">
      <c r="B73" s="18">
        <v>0.112946</v>
      </c>
      <c r="C73" s="18">
        <v>2.5892499999999999E-2</v>
      </c>
      <c r="D73" s="18">
        <v>101.211</v>
      </c>
      <c r="E73" s="18">
        <v>0</v>
      </c>
      <c r="F73" s="18">
        <v>0</v>
      </c>
      <c r="G73" s="18">
        <v>0</v>
      </c>
      <c r="H73" s="18">
        <v>0</v>
      </c>
      <c r="I73" s="18">
        <v>0</v>
      </c>
      <c r="J73" s="18">
        <v>0</v>
      </c>
      <c r="K73" s="18">
        <v>0</v>
      </c>
      <c r="L73" s="18">
        <v>0</v>
      </c>
      <c r="M73" s="18">
        <v>0</v>
      </c>
      <c r="N73" s="18">
        <v>0</v>
      </c>
      <c r="O73" s="18">
        <v>0</v>
      </c>
      <c r="P73" s="18">
        <v>0</v>
      </c>
      <c r="Q73" s="18">
        <v>0</v>
      </c>
      <c r="R73" s="18">
        <v>0</v>
      </c>
      <c r="S73" s="18">
        <v>0</v>
      </c>
      <c r="T73" s="18">
        <v>0</v>
      </c>
      <c r="U73" s="18">
        <v>0</v>
      </c>
      <c r="V73" s="18">
        <v>0</v>
      </c>
      <c r="W73" s="18">
        <v>0</v>
      </c>
      <c r="X73" s="18">
        <v>0</v>
      </c>
      <c r="Y73" s="18">
        <v>0</v>
      </c>
      <c r="Z73" s="18">
        <v>0</v>
      </c>
      <c r="AA73" s="18">
        <v>0</v>
      </c>
      <c r="AB73" s="18">
        <v>0</v>
      </c>
      <c r="AC73" s="18">
        <v>0</v>
      </c>
      <c r="AD73" s="18">
        <v>0</v>
      </c>
      <c r="AE73" s="18">
        <v>0</v>
      </c>
      <c r="AF73" s="18">
        <v>0</v>
      </c>
      <c r="AG73" s="18">
        <v>518.78599999999994</v>
      </c>
      <c r="AH73" s="18">
        <v>501.21699999999998</v>
      </c>
      <c r="AI73" s="18">
        <v>0</v>
      </c>
      <c r="AJ73" s="18">
        <v>6.8507300000000004</v>
      </c>
      <c r="AK73" s="18">
        <v>0.77100900000000006</v>
      </c>
    </row>
    <row r="74" spans="2:37" x14ac:dyDescent="0.15">
      <c r="B74" s="18">
        <v>0.14219100000000001</v>
      </c>
      <c r="C74" s="18">
        <v>3.2596899999999998E-2</v>
      </c>
      <c r="D74" s="18">
        <v>126.19799999999999</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518.78599999999994</v>
      </c>
      <c r="AH74" s="18">
        <v>501.21699999999998</v>
      </c>
      <c r="AI74" s="18">
        <v>0</v>
      </c>
      <c r="AJ74" s="18">
        <v>6.8507300000000004</v>
      </c>
      <c r="AK74" s="18">
        <v>0.96156200000000003</v>
      </c>
    </row>
    <row r="75" spans="2:37" x14ac:dyDescent="0.15">
      <c r="B75" s="18">
        <v>0.179008</v>
      </c>
      <c r="C75" s="18">
        <v>4.1036900000000001E-2</v>
      </c>
      <c r="D75" s="18">
        <v>155.35300000000001</v>
      </c>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518.78599999999994</v>
      </c>
      <c r="AH75" s="18">
        <v>501.21699999999998</v>
      </c>
      <c r="AI75" s="18">
        <v>0</v>
      </c>
      <c r="AJ75" s="18">
        <v>6.8507300000000004</v>
      </c>
      <c r="AK75" s="18">
        <v>1.15211</v>
      </c>
    </row>
    <row r="76" spans="2:37" x14ac:dyDescent="0.15">
      <c r="B76" s="18">
        <v>0.225358</v>
      </c>
      <c r="C76" s="18">
        <v>5.1662399999999997E-2</v>
      </c>
      <c r="D76" s="18">
        <v>188.547</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518.78599999999994</v>
      </c>
      <c r="AH76" s="18">
        <v>501.21699999999998</v>
      </c>
      <c r="AI76" s="18">
        <v>0</v>
      </c>
      <c r="AJ76" s="18">
        <v>6.8507300000000004</v>
      </c>
      <c r="AK76" s="18">
        <v>1.4124300000000001</v>
      </c>
    </row>
    <row r="77" spans="2:37" x14ac:dyDescent="0.15">
      <c r="B77" s="18">
        <v>0.28370800000000002</v>
      </c>
      <c r="C77" s="18">
        <v>6.5039100000000002E-2</v>
      </c>
      <c r="D77" s="18">
        <v>224.32400000000001</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518.78599999999994</v>
      </c>
      <c r="AH77" s="18">
        <v>501.21699999999998</v>
      </c>
      <c r="AI77" s="18">
        <v>0</v>
      </c>
      <c r="AJ77" s="18">
        <v>6.8507300000000004</v>
      </c>
      <c r="AK77" s="18">
        <v>1.73756</v>
      </c>
    </row>
    <row r="78" spans="2:37" x14ac:dyDescent="0.15">
      <c r="B78" s="18">
        <v>0.35716700000000001</v>
      </c>
      <c r="C78" s="18">
        <v>8.1879300000000002E-2</v>
      </c>
      <c r="D78" s="18">
        <v>263.38900000000001</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518.78599999999994</v>
      </c>
      <c r="AH78" s="18">
        <v>501.21699999999998</v>
      </c>
      <c r="AI78" s="18">
        <v>0</v>
      </c>
      <c r="AJ78" s="18">
        <v>6.8507300000000004</v>
      </c>
      <c r="AK78" s="18">
        <v>2.1091099999999998</v>
      </c>
    </row>
    <row r="79" spans="2:37" x14ac:dyDescent="0.15">
      <c r="B79" s="18">
        <v>0.44964700000000002</v>
      </c>
      <c r="C79" s="18">
        <v>0.10308</v>
      </c>
      <c r="D79" s="18">
        <v>303.50700000000001</v>
      </c>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518.78599999999994</v>
      </c>
      <c r="AH79" s="18">
        <v>501.21699999999998</v>
      </c>
      <c r="AI79" s="18">
        <v>0</v>
      </c>
      <c r="AJ79" s="18">
        <v>6.8507300000000004</v>
      </c>
      <c r="AK79" s="18">
        <v>2.6141000000000001</v>
      </c>
    </row>
    <row r="80" spans="2:37" x14ac:dyDescent="0.15">
      <c r="B80" s="18">
        <v>0.56607300000000005</v>
      </c>
      <c r="C80" s="18">
        <v>0.12977</v>
      </c>
      <c r="D80" s="18">
        <v>341.55</v>
      </c>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518.78599999999994</v>
      </c>
      <c r="AH80" s="18">
        <v>501.21699999999998</v>
      </c>
      <c r="AI80" s="18">
        <v>0</v>
      </c>
      <c r="AJ80" s="18">
        <v>6.8507300000000004</v>
      </c>
      <c r="AK80" s="18">
        <v>3.2912499999999998</v>
      </c>
    </row>
    <row r="81" spans="2:37" x14ac:dyDescent="0.15">
      <c r="B81" s="18">
        <v>0.71264300000000003</v>
      </c>
      <c r="C81" s="18">
        <v>0.16337099999999999</v>
      </c>
      <c r="D81" s="18">
        <v>376.78100000000001</v>
      </c>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518.78599999999994</v>
      </c>
      <c r="AH81" s="18">
        <v>501.21699999999998</v>
      </c>
      <c r="AI81" s="18">
        <v>0</v>
      </c>
      <c r="AJ81" s="18">
        <v>6.8507300000000004</v>
      </c>
      <c r="AK81" s="18">
        <v>4.0110900000000003</v>
      </c>
    </row>
    <row r="82" spans="2:37" x14ac:dyDescent="0.15">
      <c r="B82" s="18">
        <v>0.89716399999999996</v>
      </c>
      <c r="C82" s="18">
        <v>0.20567199999999999</v>
      </c>
      <c r="D82" s="18">
        <v>399.68599999999998</v>
      </c>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518.78599999999994</v>
      </c>
      <c r="AH82" s="18">
        <v>501.21699999999998</v>
      </c>
      <c r="AI82" s="18">
        <v>0</v>
      </c>
      <c r="AJ82" s="18">
        <v>6.8507300000000004</v>
      </c>
      <c r="AK82" s="18">
        <v>4.6552300000000004</v>
      </c>
    </row>
    <row r="83" spans="2:37" x14ac:dyDescent="0.15">
      <c r="B83" s="18">
        <v>1.1294599999999999</v>
      </c>
      <c r="C83" s="18">
        <v>0.25892700000000002</v>
      </c>
      <c r="D83" s="18">
        <v>422.01</v>
      </c>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516.51900000000001</v>
      </c>
      <c r="AH83" s="18">
        <v>504.78699999999998</v>
      </c>
      <c r="AI83" s="18">
        <v>6.0987E-2</v>
      </c>
      <c r="AJ83" s="18">
        <v>7.0814199999999996</v>
      </c>
      <c r="AK83" s="18">
        <v>5.6331300000000004</v>
      </c>
    </row>
    <row r="84" spans="2:37" x14ac:dyDescent="0.15">
      <c r="B84" s="18">
        <v>1.42191</v>
      </c>
      <c r="C84" s="18">
        <v>0.32596599999999998</v>
      </c>
      <c r="D84" s="18">
        <v>423.339</v>
      </c>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512.23</v>
      </c>
      <c r="AH84" s="18">
        <v>511.54</v>
      </c>
      <c r="AI84" s="18">
        <v>0.10850600000000001</v>
      </c>
      <c r="AJ84" s="18">
        <v>7.5177399999999999</v>
      </c>
      <c r="AK84" s="18">
        <v>6.9085000000000001</v>
      </c>
    </row>
    <row r="85" spans="2:37" x14ac:dyDescent="0.15">
      <c r="B85" s="18">
        <v>1.7900799999999999</v>
      </c>
      <c r="C85" s="18">
        <v>0.41037099999999999</v>
      </c>
      <c r="D85" s="18">
        <v>421.08499999999998</v>
      </c>
      <c r="E85" s="18">
        <v>0</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507.94099999999997</v>
      </c>
      <c r="AH85" s="18">
        <v>518.29200000000003</v>
      </c>
      <c r="AI85" s="18">
        <v>0.156025</v>
      </c>
      <c r="AJ85" s="18">
        <v>7.9540699999999998</v>
      </c>
      <c r="AK85" s="18">
        <v>8.1838700000000006</v>
      </c>
    </row>
    <row r="86" spans="2:37" x14ac:dyDescent="0.15">
      <c r="B86" s="18">
        <v>2.2535799999999999</v>
      </c>
      <c r="C86" s="18">
        <v>0.51662600000000003</v>
      </c>
      <c r="D86" s="18">
        <v>417.64499999999998</v>
      </c>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G86" s="18">
        <v>512.995</v>
      </c>
      <c r="AH86" s="18">
        <v>524.82299999999998</v>
      </c>
      <c r="AI86" s="18">
        <v>74.091899999999995</v>
      </c>
      <c r="AJ86" s="18">
        <v>82.074399999999997</v>
      </c>
      <c r="AK86" s="18">
        <v>9.4403799999999993</v>
      </c>
    </row>
    <row r="87" spans="2:37" x14ac:dyDescent="0.15">
      <c r="B87" s="18">
        <v>2.8370799999999998</v>
      </c>
      <c r="C87" s="18">
        <v>0.65038799999999997</v>
      </c>
      <c r="D87" s="18">
        <v>413.10199999999998</v>
      </c>
      <c r="E87" s="18">
        <v>0</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0</v>
      </c>
      <c r="AA87" s="18">
        <v>0</v>
      </c>
      <c r="AB87" s="18">
        <v>0</v>
      </c>
      <c r="AC87" s="18">
        <v>0</v>
      </c>
      <c r="AD87" s="18">
        <v>0</v>
      </c>
      <c r="AE87" s="18">
        <v>0</v>
      </c>
      <c r="AF87" s="18">
        <v>0</v>
      </c>
      <c r="AG87" s="18">
        <v>526.726</v>
      </c>
      <c r="AH87" s="18">
        <v>531.149</v>
      </c>
      <c r="AI87" s="18">
        <v>216.66399999999999</v>
      </c>
      <c r="AJ87" s="18">
        <v>224.642</v>
      </c>
      <c r="AK87" s="18">
        <v>10.679399999999999</v>
      </c>
    </row>
    <row r="88" spans="2:37" x14ac:dyDescent="0.15">
      <c r="B88" s="18">
        <v>3.5716800000000002</v>
      </c>
      <c r="C88" s="18">
        <v>0.81879800000000003</v>
      </c>
      <c r="D88" s="18">
        <v>409.57499999999999</v>
      </c>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8">
        <v>0</v>
      </c>
      <c r="AB88" s="18">
        <v>0</v>
      </c>
      <c r="AC88" s="18">
        <v>0</v>
      </c>
      <c r="AD88" s="18">
        <v>0</v>
      </c>
      <c r="AE88" s="18">
        <v>0</v>
      </c>
      <c r="AF88" s="18">
        <v>0</v>
      </c>
      <c r="AG88" s="18">
        <v>539.54200000000003</v>
      </c>
      <c r="AH88" s="18">
        <v>541.23699999999997</v>
      </c>
      <c r="AI88" s="18">
        <v>409.75400000000002</v>
      </c>
      <c r="AJ88" s="18">
        <v>421.06</v>
      </c>
      <c r="AK88" s="18">
        <v>11.538600000000001</v>
      </c>
    </row>
    <row r="89" spans="2:37" x14ac:dyDescent="0.15">
      <c r="B89" s="18">
        <v>4.4964700000000004</v>
      </c>
      <c r="C89" s="18">
        <v>1.0307900000000001</v>
      </c>
      <c r="D89" s="18">
        <v>406.42700000000002</v>
      </c>
      <c r="E89" s="18">
        <v>0</v>
      </c>
      <c r="F89" s="18">
        <v>0</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550.89</v>
      </c>
      <c r="AH89" s="18">
        <v>551.37800000000004</v>
      </c>
      <c r="AI89" s="18">
        <v>512.56700000000001</v>
      </c>
      <c r="AJ89" s="18">
        <v>523.21500000000003</v>
      </c>
      <c r="AK89" s="18">
        <v>11.7233</v>
      </c>
    </row>
    <row r="90" spans="2:37" x14ac:dyDescent="0.15">
      <c r="B90" s="18">
        <v>5.6607200000000004</v>
      </c>
      <c r="C90" s="18">
        <v>1.2977099999999999</v>
      </c>
      <c r="D90" s="18">
        <v>401.596</v>
      </c>
      <c r="E90" s="18">
        <v>5.3861600000000001E-4</v>
      </c>
      <c r="F90" s="18">
        <v>0</v>
      </c>
      <c r="G90" s="18">
        <v>0</v>
      </c>
      <c r="H90" s="18">
        <v>0</v>
      </c>
      <c r="I90" s="18">
        <v>0</v>
      </c>
      <c r="J90" s="18">
        <v>0</v>
      </c>
      <c r="K90" s="18">
        <v>0</v>
      </c>
      <c r="L90" s="18">
        <v>0</v>
      </c>
      <c r="M90" s="18">
        <v>0</v>
      </c>
      <c r="N90" s="18">
        <v>0</v>
      </c>
      <c r="O90" s="18">
        <v>0</v>
      </c>
      <c r="P90" s="18">
        <v>0</v>
      </c>
      <c r="Q90" s="18">
        <v>0</v>
      </c>
      <c r="R90" s="18">
        <v>0</v>
      </c>
      <c r="S90" s="18">
        <v>0</v>
      </c>
      <c r="T90" s="18">
        <v>0</v>
      </c>
      <c r="U90" s="18">
        <v>0</v>
      </c>
      <c r="V90" s="18">
        <v>0</v>
      </c>
      <c r="W90" s="18">
        <v>0</v>
      </c>
      <c r="X90" s="18">
        <v>0</v>
      </c>
      <c r="Y90" s="18">
        <v>0</v>
      </c>
      <c r="Z90" s="18">
        <v>0</v>
      </c>
      <c r="AA90" s="18">
        <v>0</v>
      </c>
      <c r="AB90" s="18">
        <v>0</v>
      </c>
      <c r="AC90" s="18">
        <v>0</v>
      </c>
      <c r="AD90" s="18">
        <v>0</v>
      </c>
      <c r="AE90" s="18">
        <v>0</v>
      </c>
      <c r="AF90" s="18">
        <v>0</v>
      </c>
      <c r="AG90" s="18">
        <v>573.73800000000006</v>
      </c>
      <c r="AH90" s="18">
        <v>574.92499999999995</v>
      </c>
      <c r="AI90" s="18">
        <v>492.86399999999998</v>
      </c>
      <c r="AJ90" s="18">
        <v>499.505</v>
      </c>
      <c r="AK90" s="18">
        <v>11.200900000000001</v>
      </c>
    </row>
    <row r="91" spans="2:37" x14ac:dyDescent="0.15">
      <c r="B91" s="18">
        <v>7.12643</v>
      </c>
      <c r="C91" s="18">
        <v>1.6337200000000001</v>
      </c>
      <c r="D91" s="18">
        <v>405.536</v>
      </c>
      <c r="E91" s="18">
        <v>1.53787E-3</v>
      </c>
      <c r="F91" s="18">
        <v>0</v>
      </c>
      <c r="G91" s="18">
        <v>0</v>
      </c>
      <c r="H91" s="18">
        <v>0</v>
      </c>
      <c r="I91" s="18">
        <v>0</v>
      </c>
      <c r="J91" s="18">
        <v>0</v>
      </c>
      <c r="K91" s="18">
        <v>0</v>
      </c>
      <c r="L91" s="18">
        <v>0</v>
      </c>
      <c r="M91" s="18">
        <v>0</v>
      </c>
      <c r="N91" s="18">
        <v>0</v>
      </c>
      <c r="O91" s="18">
        <v>0</v>
      </c>
      <c r="P91" s="18">
        <v>0</v>
      </c>
      <c r="Q91" s="18">
        <v>0</v>
      </c>
      <c r="R91" s="18">
        <v>0</v>
      </c>
      <c r="S91" s="18">
        <v>0</v>
      </c>
      <c r="T91" s="18">
        <v>0</v>
      </c>
      <c r="U91" s="18">
        <v>0</v>
      </c>
      <c r="V91" s="18">
        <v>0</v>
      </c>
      <c r="W91" s="18">
        <v>0</v>
      </c>
      <c r="X91" s="18">
        <v>0</v>
      </c>
      <c r="Y91" s="18">
        <v>0</v>
      </c>
      <c r="Z91" s="18">
        <v>0</v>
      </c>
      <c r="AA91" s="18">
        <v>0</v>
      </c>
      <c r="AB91" s="18">
        <v>0</v>
      </c>
      <c r="AC91" s="18">
        <v>0</v>
      </c>
      <c r="AD91" s="18">
        <v>0</v>
      </c>
      <c r="AE91" s="18">
        <v>0</v>
      </c>
      <c r="AF91" s="18">
        <v>0</v>
      </c>
      <c r="AG91" s="18">
        <v>612.23299999999995</v>
      </c>
      <c r="AH91" s="18">
        <v>616.20399999999995</v>
      </c>
      <c r="AI91" s="18">
        <v>458.07600000000002</v>
      </c>
      <c r="AJ91" s="18">
        <v>462.05700000000002</v>
      </c>
      <c r="AK91" s="18">
        <v>10.5989</v>
      </c>
    </row>
    <row r="92" spans="2:37" x14ac:dyDescent="0.15">
      <c r="B92" s="18">
        <v>8.9716500000000003</v>
      </c>
      <c r="C92" s="18">
        <v>2.0567099999999998</v>
      </c>
      <c r="D92" s="18">
        <v>419.70499999999998</v>
      </c>
      <c r="E92" s="18">
        <v>2.5371199999999999E-3</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G92" s="18">
        <v>708.12599999999998</v>
      </c>
      <c r="AH92" s="18">
        <v>720.52599999999995</v>
      </c>
      <c r="AI92" s="18">
        <v>441.86399999999998</v>
      </c>
      <c r="AJ92" s="18">
        <v>443.49099999999999</v>
      </c>
      <c r="AK92" s="18">
        <v>10.795299999999999</v>
      </c>
    </row>
    <row r="93" spans="2:37" x14ac:dyDescent="0.15">
      <c r="B93" s="18">
        <v>11.294600000000001</v>
      </c>
      <c r="C93" s="18">
        <v>2.5892599999999999</v>
      </c>
      <c r="D93" s="18">
        <v>466.709</v>
      </c>
      <c r="E93" s="18">
        <v>1.9462799999999999E-2</v>
      </c>
      <c r="F93" s="18">
        <v>0.76388699999999998</v>
      </c>
      <c r="G93" s="18">
        <v>1.25888</v>
      </c>
      <c r="H93" s="18">
        <v>0.55445699999999998</v>
      </c>
      <c r="I93" s="18">
        <v>1.51308</v>
      </c>
      <c r="J93" s="18">
        <v>2.7145400000000001E-3</v>
      </c>
      <c r="K93" s="18">
        <v>0</v>
      </c>
      <c r="L93" s="18">
        <v>0</v>
      </c>
      <c r="M93" s="18">
        <v>0</v>
      </c>
      <c r="N93" s="18">
        <v>0</v>
      </c>
      <c r="O93" s="18">
        <v>5.5391700000000004</v>
      </c>
      <c r="P93" s="18">
        <v>3.8936600000000001</v>
      </c>
      <c r="Q93" s="18">
        <v>0</v>
      </c>
      <c r="R93" s="18">
        <v>0</v>
      </c>
      <c r="S93" s="18">
        <v>1.7307999999999999</v>
      </c>
      <c r="T93" s="18">
        <v>0.25750699999999999</v>
      </c>
      <c r="U93" s="18">
        <v>0</v>
      </c>
      <c r="V93" s="18">
        <v>3.2532500000000001E-3</v>
      </c>
      <c r="W93" s="18">
        <v>0</v>
      </c>
      <c r="X93" s="18">
        <v>0</v>
      </c>
      <c r="Y93" s="18">
        <v>0</v>
      </c>
      <c r="Z93" s="18">
        <v>0</v>
      </c>
      <c r="AA93" s="18">
        <v>1.08894</v>
      </c>
      <c r="AB93" s="18">
        <v>1.2796099999999999</v>
      </c>
      <c r="AC93" s="18">
        <v>0.72092999999999996</v>
      </c>
      <c r="AD93" s="18">
        <v>0</v>
      </c>
      <c r="AE93" s="18">
        <v>0</v>
      </c>
      <c r="AF93" s="18">
        <v>0.46477499999999999</v>
      </c>
      <c r="AG93" s="18">
        <v>1179.68</v>
      </c>
      <c r="AH93" s="18">
        <v>1195.33</v>
      </c>
      <c r="AI93" s="18">
        <v>433.822</v>
      </c>
      <c r="AJ93" s="18">
        <v>433.06099999999998</v>
      </c>
      <c r="AK93" s="18">
        <v>10.690799999999999</v>
      </c>
    </row>
    <row r="94" spans="2:37" x14ac:dyDescent="0.15">
      <c r="B94" s="18">
        <v>14.219099999999999</v>
      </c>
      <c r="C94" s="18">
        <v>3.2596599999999998</v>
      </c>
      <c r="D94" s="18">
        <v>524.50099999999998</v>
      </c>
      <c r="E94" s="18">
        <v>5.0584700000000003E-2</v>
      </c>
      <c r="F94" s="18">
        <v>2.2086700000000001</v>
      </c>
      <c r="G94" s="18">
        <v>3.6398700000000002</v>
      </c>
      <c r="H94" s="18">
        <v>1.6031299999999999</v>
      </c>
      <c r="I94" s="18">
        <v>4.3748500000000003</v>
      </c>
      <c r="J94" s="18">
        <v>7.8487000000000001E-3</v>
      </c>
      <c r="K94" s="18">
        <v>0</v>
      </c>
      <c r="L94" s="18">
        <v>0</v>
      </c>
      <c r="M94" s="18">
        <v>0</v>
      </c>
      <c r="N94" s="18">
        <v>0</v>
      </c>
      <c r="O94" s="18">
        <v>16.015699999999999</v>
      </c>
      <c r="P94" s="18">
        <v>11.257999999999999</v>
      </c>
      <c r="Q94" s="18">
        <v>0</v>
      </c>
      <c r="R94" s="18">
        <v>0</v>
      </c>
      <c r="S94" s="18">
        <v>5.0043699999999998</v>
      </c>
      <c r="T94" s="18">
        <v>0.74454500000000001</v>
      </c>
      <c r="U94" s="18">
        <v>0</v>
      </c>
      <c r="V94" s="18">
        <v>9.4062999999999994E-3</v>
      </c>
      <c r="W94" s="18">
        <v>0</v>
      </c>
      <c r="X94" s="18">
        <v>0</v>
      </c>
      <c r="Y94" s="18">
        <v>0</v>
      </c>
      <c r="Z94" s="18">
        <v>0</v>
      </c>
      <c r="AA94" s="18">
        <v>3.1485300000000001</v>
      </c>
      <c r="AB94" s="18">
        <v>3.6998000000000002</v>
      </c>
      <c r="AC94" s="18">
        <v>2.08447</v>
      </c>
      <c r="AD94" s="18">
        <v>0</v>
      </c>
      <c r="AE94" s="18">
        <v>0</v>
      </c>
      <c r="AF94" s="18">
        <v>1.3438300000000001</v>
      </c>
      <c r="AG94" s="18">
        <v>1986.09</v>
      </c>
      <c r="AH94" s="18">
        <v>2000.37</v>
      </c>
      <c r="AI94" s="18">
        <v>433.06200000000001</v>
      </c>
      <c r="AJ94" s="18">
        <v>429.88299999999998</v>
      </c>
      <c r="AK94" s="18">
        <v>10.3179</v>
      </c>
    </row>
    <row r="95" spans="2:37" x14ac:dyDescent="0.15">
      <c r="B95" s="18">
        <v>17.9008</v>
      </c>
      <c r="C95" s="18">
        <v>4.1037100000000004</v>
      </c>
      <c r="D95" s="18">
        <v>569.29600000000005</v>
      </c>
      <c r="E95" s="18">
        <v>8.1706600000000004E-2</v>
      </c>
      <c r="F95" s="18">
        <v>5.8377600000000003</v>
      </c>
      <c r="G95" s="18">
        <v>17.523700000000002</v>
      </c>
      <c r="H95" s="18">
        <v>27.037400000000002</v>
      </c>
      <c r="I95" s="18">
        <v>27.543500000000002</v>
      </c>
      <c r="J95" s="18">
        <v>0.14583499999999999</v>
      </c>
      <c r="K95" s="18">
        <v>1.36557</v>
      </c>
      <c r="L95" s="18">
        <v>0.45092199999999999</v>
      </c>
      <c r="M95" s="18">
        <v>6.4260000000000002</v>
      </c>
      <c r="N95" s="18">
        <v>11.813599999999999</v>
      </c>
      <c r="O95" s="18">
        <v>100.85299999999999</v>
      </c>
      <c r="P95" s="18">
        <v>19.509399999999999</v>
      </c>
      <c r="Q95" s="18">
        <v>4.7554600000000002</v>
      </c>
      <c r="R95" s="18">
        <v>19.044599999999999</v>
      </c>
      <c r="S95" s="18">
        <v>10.9117</v>
      </c>
      <c r="T95" s="18">
        <v>13.1267</v>
      </c>
      <c r="U95" s="18">
        <v>0.83548100000000003</v>
      </c>
      <c r="V95" s="18">
        <v>32.086500000000001</v>
      </c>
      <c r="W95" s="18">
        <v>1.5170999999999999</v>
      </c>
      <c r="X95" s="18">
        <v>8.8659300000000005</v>
      </c>
      <c r="Y95" s="18">
        <v>1.1960999999999999</v>
      </c>
      <c r="Z95" s="18">
        <v>23.939599999999999</v>
      </c>
      <c r="AA95" s="18">
        <v>4.4204100000000004</v>
      </c>
      <c r="AB95" s="18">
        <v>4.2617500000000001</v>
      </c>
      <c r="AC95" s="18">
        <v>3.8888199999999999</v>
      </c>
      <c r="AD95" s="18">
        <v>35.803100000000001</v>
      </c>
      <c r="AE95" s="18">
        <v>16.587800000000001</v>
      </c>
      <c r="AF95" s="18">
        <v>2.82823</v>
      </c>
      <c r="AG95" s="18">
        <v>1660.17</v>
      </c>
      <c r="AH95" s="18">
        <v>1665.32</v>
      </c>
      <c r="AI95" s="18">
        <v>426.43</v>
      </c>
      <c r="AJ95" s="18">
        <v>429.32799999999997</v>
      </c>
      <c r="AK95" s="18">
        <v>10.136699999999999</v>
      </c>
    </row>
    <row r="96" spans="2:37" x14ac:dyDescent="0.15">
      <c r="B96" s="18">
        <v>22.535799999999998</v>
      </c>
      <c r="C96" s="18">
        <v>5.1662699999999999</v>
      </c>
      <c r="D96" s="18">
        <v>574.976</v>
      </c>
      <c r="E96" s="18">
        <v>2564.7600000000002</v>
      </c>
      <c r="F96" s="18">
        <v>25844</v>
      </c>
      <c r="G96" s="18">
        <v>288.78800000000001</v>
      </c>
      <c r="H96" s="18">
        <v>480.56599999999997</v>
      </c>
      <c r="I96" s="18">
        <v>83.483999999999995</v>
      </c>
      <c r="J96" s="18">
        <v>191.65100000000001</v>
      </c>
      <c r="K96" s="18">
        <v>52.211199999999998</v>
      </c>
      <c r="L96" s="18">
        <v>56.135899999999999</v>
      </c>
      <c r="M96" s="18">
        <v>53.0839</v>
      </c>
      <c r="N96" s="18">
        <v>115.02</v>
      </c>
      <c r="O96" s="18">
        <v>268.69</v>
      </c>
      <c r="P96" s="18">
        <v>98.9285</v>
      </c>
      <c r="Q96" s="18">
        <v>47.9465</v>
      </c>
      <c r="R96" s="18">
        <v>58.490600000000001</v>
      </c>
      <c r="S96" s="18">
        <v>32.2744</v>
      </c>
      <c r="T96" s="18">
        <v>69.996899999999997</v>
      </c>
      <c r="U96" s="18">
        <v>15.7041</v>
      </c>
      <c r="V96" s="18">
        <v>102.419</v>
      </c>
      <c r="W96" s="18">
        <v>50.943199999999997</v>
      </c>
      <c r="X96" s="18">
        <v>63.563400000000001</v>
      </c>
      <c r="Y96" s="18">
        <v>51.662500000000001</v>
      </c>
      <c r="Z96" s="18">
        <v>66.507999999999996</v>
      </c>
      <c r="AA96" s="18">
        <v>28.188300000000002</v>
      </c>
      <c r="AB96" s="18">
        <v>45.4268</v>
      </c>
      <c r="AC96" s="18">
        <v>33.457000000000001</v>
      </c>
      <c r="AD96" s="18">
        <v>80.198999999999998</v>
      </c>
      <c r="AE96" s="18">
        <v>150.48400000000001</v>
      </c>
      <c r="AF96" s="18">
        <v>97.841499999999996</v>
      </c>
      <c r="AG96" s="18">
        <v>1190.96</v>
      </c>
      <c r="AH96" s="18">
        <v>1182.3499999999999</v>
      </c>
      <c r="AI96" s="18">
        <v>424.44099999999997</v>
      </c>
      <c r="AJ96" s="18">
        <v>429.65899999999999</v>
      </c>
      <c r="AK96" s="18">
        <v>10.173</v>
      </c>
    </row>
    <row r="97" spans="2:37" x14ac:dyDescent="0.15">
      <c r="B97" s="18">
        <v>28.370799999999999</v>
      </c>
      <c r="C97" s="18">
        <v>6.5038799999999997</v>
      </c>
      <c r="D97" s="18">
        <v>526.70500000000004</v>
      </c>
      <c r="E97" s="18">
        <v>7511.81</v>
      </c>
      <c r="F97" s="18">
        <v>75680.100000000006</v>
      </c>
      <c r="G97" s="18">
        <v>795.90800000000002</v>
      </c>
      <c r="H97" s="18">
        <v>1324.91</v>
      </c>
      <c r="I97" s="18">
        <v>164.16200000000001</v>
      </c>
      <c r="J97" s="18">
        <v>560.88499999999999</v>
      </c>
      <c r="K97" s="18">
        <v>148.637</v>
      </c>
      <c r="L97" s="18">
        <v>163.00299999999999</v>
      </c>
      <c r="M97" s="18">
        <v>135.309</v>
      </c>
      <c r="N97" s="18">
        <v>299.80500000000001</v>
      </c>
      <c r="O97" s="18">
        <v>492.738</v>
      </c>
      <c r="P97" s="18">
        <v>244.208</v>
      </c>
      <c r="Q97" s="18">
        <v>125.506</v>
      </c>
      <c r="R97" s="18">
        <v>111.538</v>
      </c>
      <c r="S97" s="18">
        <v>67.253900000000002</v>
      </c>
      <c r="T97" s="18">
        <v>164.852</v>
      </c>
      <c r="U97" s="18">
        <v>43.373800000000003</v>
      </c>
      <c r="V97" s="18">
        <v>199.279</v>
      </c>
      <c r="W97" s="18">
        <v>144.447</v>
      </c>
      <c r="X97" s="18">
        <v>158.34399999999999</v>
      </c>
      <c r="Y97" s="18">
        <v>147.56100000000001</v>
      </c>
      <c r="Z97" s="18">
        <v>119.65600000000001</v>
      </c>
      <c r="AA97" s="18">
        <v>73.0745</v>
      </c>
      <c r="AB97" s="18">
        <v>124.831</v>
      </c>
      <c r="AC97" s="18">
        <v>88.691999999999993</v>
      </c>
      <c r="AD97" s="18">
        <v>122.51900000000001</v>
      </c>
      <c r="AE97" s="18">
        <v>388.69</v>
      </c>
      <c r="AF97" s="18">
        <v>279.56599999999997</v>
      </c>
      <c r="AG97" s="18">
        <v>906.74199999999996</v>
      </c>
      <c r="AH97" s="18">
        <v>882.255</v>
      </c>
      <c r="AI97" s="18">
        <v>428.41500000000002</v>
      </c>
      <c r="AJ97" s="18">
        <v>430.07600000000002</v>
      </c>
      <c r="AK97" s="18">
        <v>10.3573</v>
      </c>
    </row>
    <row r="98" spans="2:37" x14ac:dyDescent="0.15">
      <c r="B98" s="18">
        <v>35.716799999999999</v>
      </c>
      <c r="C98" s="18">
        <v>8.1879799999999996</v>
      </c>
      <c r="D98" s="18">
        <v>475.733</v>
      </c>
      <c r="E98" s="18">
        <v>6294.56</v>
      </c>
      <c r="F98" s="18">
        <v>46548.800000000003</v>
      </c>
      <c r="G98" s="18">
        <v>280644</v>
      </c>
      <c r="H98" s="18">
        <v>3894.85</v>
      </c>
      <c r="I98" s="18">
        <v>2649.92</v>
      </c>
      <c r="J98" s="18">
        <v>1409.34</v>
      </c>
      <c r="K98" s="18">
        <v>1225.04</v>
      </c>
      <c r="L98" s="18">
        <v>1058.92</v>
      </c>
      <c r="M98" s="18">
        <v>1023.93</v>
      </c>
      <c r="N98" s="18">
        <v>897.27700000000004</v>
      </c>
      <c r="O98" s="18">
        <v>723.55100000000004</v>
      </c>
      <c r="P98" s="18">
        <v>580.41700000000003</v>
      </c>
      <c r="Q98" s="18">
        <v>442.01</v>
      </c>
      <c r="R98" s="18">
        <v>245.655</v>
      </c>
      <c r="S98" s="18">
        <v>164.65199999999999</v>
      </c>
      <c r="T98" s="18">
        <v>603.53899999999999</v>
      </c>
      <c r="U98" s="18">
        <v>301.57299999999998</v>
      </c>
      <c r="V98" s="18">
        <v>425.67500000000001</v>
      </c>
      <c r="W98" s="18">
        <v>341.476</v>
      </c>
      <c r="X98" s="18">
        <v>269.80500000000001</v>
      </c>
      <c r="Y98" s="18">
        <v>1092.8499999999999</v>
      </c>
      <c r="Z98" s="18">
        <v>546.54100000000005</v>
      </c>
      <c r="AA98" s="18">
        <v>166.03100000000001</v>
      </c>
      <c r="AB98" s="18">
        <v>327.62099999999998</v>
      </c>
      <c r="AC98" s="18">
        <v>326.221</v>
      </c>
      <c r="AD98" s="18">
        <v>405.33</v>
      </c>
      <c r="AE98" s="18">
        <v>505.98099999999999</v>
      </c>
      <c r="AF98" s="18">
        <v>617.78300000000002</v>
      </c>
      <c r="AG98" s="18">
        <v>706.07</v>
      </c>
      <c r="AH98" s="18">
        <v>693.95699999999999</v>
      </c>
      <c r="AI98" s="18">
        <v>432.83</v>
      </c>
      <c r="AJ98" s="18">
        <v>429.49900000000002</v>
      </c>
      <c r="AK98" s="18">
        <v>10.449</v>
      </c>
    </row>
    <row r="99" spans="2:37" x14ac:dyDescent="0.15">
      <c r="B99" s="18">
        <v>44.964700000000001</v>
      </c>
      <c r="C99" s="18">
        <v>10.3079</v>
      </c>
      <c r="D99" s="18">
        <v>423.89600000000002</v>
      </c>
      <c r="E99" s="18">
        <v>4029.98</v>
      </c>
      <c r="F99" s="18">
        <v>15922</v>
      </c>
      <c r="G99" s="18">
        <v>265726</v>
      </c>
      <c r="H99" s="18">
        <v>377106</v>
      </c>
      <c r="I99" s="18">
        <v>1410370</v>
      </c>
      <c r="J99" s="18">
        <v>4498.63</v>
      </c>
      <c r="K99" s="18">
        <v>1854.85</v>
      </c>
      <c r="L99" s="18">
        <v>2044.96</v>
      </c>
      <c r="M99" s="18">
        <v>2086.23</v>
      </c>
      <c r="N99" s="18">
        <v>1394.71</v>
      </c>
      <c r="O99" s="18">
        <v>1044.54</v>
      </c>
      <c r="P99" s="18">
        <v>960.37099999999998</v>
      </c>
      <c r="Q99" s="18">
        <v>794.41899999999998</v>
      </c>
      <c r="R99" s="18">
        <v>984.90899999999999</v>
      </c>
      <c r="S99" s="18">
        <v>433.15899999999999</v>
      </c>
      <c r="T99" s="18">
        <v>1315.63</v>
      </c>
      <c r="U99" s="18">
        <v>1026</v>
      </c>
      <c r="V99" s="18">
        <v>985.93799999999999</v>
      </c>
      <c r="W99" s="18">
        <v>1151.52</v>
      </c>
      <c r="X99" s="18">
        <v>557.4</v>
      </c>
      <c r="Y99" s="18">
        <v>1325.95</v>
      </c>
      <c r="Z99" s="18">
        <v>664.26599999999996</v>
      </c>
      <c r="AA99" s="18">
        <v>456.14100000000002</v>
      </c>
      <c r="AB99" s="18">
        <v>870.53899999999999</v>
      </c>
      <c r="AC99" s="18">
        <v>716.37300000000005</v>
      </c>
      <c r="AD99" s="18">
        <v>768.88099999999997</v>
      </c>
      <c r="AE99" s="18">
        <v>737.05100000000004</v>
      </c>
      <c r="AF99" s="18">
        <v>820.06899999999996</v>
      </c>
      <c r="AG99" s="18">
        <v>560.28300000000002</v>
      </c>
      <c r="AH99" s="18">
        <v>559.42899999999997</v>
      </c>
      <c r="AI99" s="18">
        <v>441.084</v>
      </c>
      <c r="AJ99" s="18">
        <v>438.96800000000002</v>
      </c>
      <c r="AK99" s="18">
        <v>11.158799999999999</v>
      </c>
    </row>
    <row r="100" spans="2:37" x14ac:dyDescent="0.15">
      <c r="B100" s="18">
        <v>56.607199999999999</v>
      </c>
      <c r="C100" s="18">
        <v>12.9771</v>
      </c>
      <c r="D100" s="18">
        <v>378.57299999999998</v>
      </c>
      <c r="E100" s="18">
        <v>2724.99</v>
      </c>
      <c r="F100" s="18">
        <v>10895.5</v>
      </c>
      <c r="G100" s="18">
        <v>63421.1</v>
      </c>
      <c r="H100" s="18">
        <v>500645</v>
      </c>
      <c r="I100" s="18">
        <v>1875730</v>
      </c>
      <c r="J100" s="18">
        <v>647764</v>
      </c>
      <c r="K100" s="18">
        <v>1741510</v>
      </c>
      <c r="L100" s="18">
        <v>1905460</v>
      </c>
      <c r="M100" s="18">
        <v>1369580</v>
      </c>
      <c r="N100" s="18">
        <v>22359.1</v>
      </c>
      <c r="O100" s="18">
        <v>8071.08</v>
      </c>
      <c r="P100" s="18">
        <v>4886.51</v>
      </c>
      <c r="Q100" s="18">
        <v>2521.48</v>
      </c>
      <c r="R100" s="18">
        <v>4635.0600000000004</v>
      </c>
      <c r="S100" s="18">
        <v>2650.38</v>
      </c>
      <c r="T100" s="18">
        <v>1899.58</v>
      </c>
      <c r="U100" s="18">
        <v>2125.04</v>
      </c>
      <c r="V100" s="18">
        <v>2911.1</v>
      </c>
      <c r="W100" s="18">
        <v>2333.2199999999998</v>
      </c>
      <c r="X100" s="18">
        <v>1550.95</v>
      </c>
      <c r="Y100" s="18">
        <v>1907.99</v>
      </c>
      <c r="Z100" s="18">
        <v>1497.84</v>
      </c>
      <c r="AA100" s="18">
        <v>1536.48</v>
      </c>
      <c r="AB100" s="18">
        <v>1543.69</v>
      </c>
      <c r="AC100" s="18">
        <v>1367.36</v>
      </c>
      <c r="AD100" s="18">
        <v>1661.74</v>
      </c>
      <c r="AE100" s="18">
        <v>1141.93</v>
      </c>
      <c r="AF100" s="18">
        <v>1290.03</v>
      </c>
      <c r="AG100" s="18">
        <v>471.99099999999999</v>
      </c>
      <c r="AH100" s="18">
        <v>472.98700000000002</v>
      </c>
      <c r="AI100" s="18">
        <v>453.15100000000001</v>
      </c>
      <c r="AJ100" s="18">
        <v>453.98</v>
      </c>
      <c r="AK100" s="18">
        <v>11.685</v>
      </c>
    </row>
    <row r="101" spans="2:37" x14ac:dyDescent="0.15">
      <c r="B101" s="18">
        <v>71.264300000000006</v>
      </c>
      <c r="C101" s="18">
        <v>16.337199999999999</v>
      </c>
      <c r="D101" s="18">
        <v>338.82100000000003</v>
      </c>
      <c r="E101" s="18">
        <v>2240.63</v>
      </c>
      <c r="F101" s="18">
        <v>8170.39</v>
      </c>
      <c r="G101" s="18">
        <v>21958.5</v>
      </c>
      <c r="H101" s="18">
        <v>130636</v>
      </c>
      <c r="I101" s="18">
        <v>472958</v>
      </c>
      <c r="J101" s="18">
        <v>1678480</v>
      </c>
      <c r="K101" s="18">
        <v>4528950</v>
      </c>
      <c r="L101" s="18">
        <v>4996380</v>
      </c>
      <c r="M101" s="18">
        <v>3686780</v>
      </c>
      <c r="N101" s="18">
        <v>302635</v>
      </c>
      <c r="O101" s="18">
        <v>297893</v>
      </c>
      <c r="P101" s="18">
        <v>339707</v>
      </c>
      <c r="Q101" s="18">
        <v>376505</v>
      </c>
      <c r="R101" s="18">
        <v>474835</v>
      </c>
      <c r="S101" s="18">
        <v>543149</v>
      </c>
      <c r="T101" s="18">
        <v>342095</v>
      </c>
      <c r="U101" s="18">
        <v>275332</v>
      </c>
      <c r="V101" s="18">
        <v>351109</v>
      </c>
      <c r="W101" s="18">
        <v>9456.66</v>
      </c>
      <c r="X101" s="18">
        <v>7082.87</v>
      </c>
      <c r="Y101" s="18">
        <v>5291.93</v>
      </c>
      <c r="Z101" s="18">
        <v>4195.21</v>
      </c>
      <c r="AA101" s="18">
        <v>3380.87</v>
      </c>
      <c r="AB101" s="18">
        <v>2752.07</v>
      </c>
      <c r="AC101" s="18">
        <v>2388.31</v>
      </c>
      <c r="AD101" s="18">
        <v>2884.68</v>
      </c>
      <c r="AE101" s="18">
        <v>2180.17</v>
      </c>
      <c r="AF101" s="18">
        <v>2272.41</v>
      </c>
      <c r="AG101" s="18">
        <v>411.68299999999999</v>
      </c>
      <c r="AH101" s="18">
        <v>414.80799999999999</v>
      </c>
      <c r="AI101" s="18">
        <v>463.08100000000002</v>
      </c>
      <c r="AJ101" s="18">
        <v>462.74</v>
      </c>
      <c r="AK101" s="18">
        <v>11.602</v>
      </c>
    </row>
    <row r="102" spans="2:37" x14ac:dyDescent="0.15">
      <c r="B102" s="18">
        <v>89.716499999999996</v>
      </c>
      <c r="C102" s="18">
        <v>20.5671</v>
      </c>
      <c r="D102" s="18">
        <v>301.97399999999999</v>
      </c>
      <c r="E102" s="18">
        <v>1756.28</v>
      </c>
      <c r="F102" s="18">
        <v>6599.88</v>
      </c>
      <c r="G102" s="18">
        <v>16521.3</v>
      </c>
      <c r="H102" s="18">
        <v>73449.3</v>
      </c>
      <c r="I102" s="18">
        <v>263005</v>
      </c>
      <c r="J102" s="18">
        <v>831111</v>
      </c>
      <c r="K102" s="18">
        <v>2095430</v>
      </c>
      <c r="L102" s="18">
        <v>2871850</v>
      </c>
      <c r="M102" s="18">
        <v>3406340</v>
      </c>
      <c r="N102" s="18">
        <v>3449190</v>
      </c>
      <c r="O102" s="18">
        <v>3875350</v>
      </c>
      <c r="P102" s="18">
        <v>4563780</v>
      </c>
      <c r="Q102" s="18">
        <v>5152220</v>
      </c>
      <c r="R102" s="18">
        <v>6455870</v>
      </c>
      <c r="S102" s="18">
        <v>7450980</v>
      </c>
      <c r="T102" s="18">
        <v>4714010</v>
      </c>
      <c r="U102" s="18">
        <v>3776610</v>
      </c>
      <c r="V102" s="18">
        <v>4796160</v>
      </c>
      <c r="W102" s="18">
        <v>88991.1</v>
      </c>
      <c r="X102" s="18">
        <v>60968.4</v>
      </c>
      <c r="Y102" s="18">
        <v>28709.8</v>
      </c>
      <c r="Z102" s="18">
        <v>17528.599999999999</v>
      </c>
      <c r="AA102" s="18">
        <v>8057.1</v>
      </c>
      <c r="AB102" s="18">
        <v>11941.2</v>
      </c>
      <c r="AC102" s="18">
        <v>6077.56</v>
      </c>
      <c r="AD102" s="18">
        <v>2690.13</v>
      </c>
      <c r="AE102" s="18">
        <v>10466.299999999999</v>
      </c>
      <c r="AF102" s="18">
        <v>4790.82</v>
      </c>
      <c r="AG102" s="18">
        <v>376.43400000000003</v>
      </c>
      <c r="AH102" s="18">
        <v>380.68200000000002</v>
      </c>
      <c r="AI102" s="18">
        <v>445.286</v>
      </c>
      <c r="AJ102" s="18">
        <v>442.87400000000002</v>
      </c>
      <c r="AK102" s="18">
        <v>12.516400000000001</v>
      </c>
    </row>
    <row r="103" spans="2:37" x14ac:dyDescent="0.15">
      <c r="B103" s="18">
        <v>112.946</v>
      </c>
      <c r="C103" s="18">
        <v>25.892700000000001</v>
      </c>
      <c r="D103" s="18">
        <v>271.36099999999999</v>
      </c>
      <c r="E103" s="18">
        <v>1410.69</v>
      </c>
      <c r="F103" s="18">
        <v>5371.42</v>
      </c>
      <c r="G103" s="18">
        <v>12850.6</v>
      </c>
      <c r="H103" s="18">
        <v>37596.300000000003</v>
      </c>
      <c r="I103" s="18">
        <v>133710</v>
      </c>
      <c r="J103" s="18">
        <v>352103</v>
      </c>
      <c r="K103" s="18">
        <v>770994</v>
      </c>
      <c r="L103" s="18">
        <v>1509270</v>
      </c>
      <c r="M103" s="18">
        <v>2629690</v>
      </c>
      <c r="N103" s="18">
        <v>4009560</v>
      </c>
      <c r="O103" s="18">
        <v>4748780</v>
      </c>
      <c r="P103" s="18">
        <v>5889900</v>
      </c>
      <c r="Q103" s="18">
        <v>6671220</v>
      </c>
      <c r="R103" s="18">
        <v>8124990</v>
      </c>
      <c r="S103" s="18">
        <v>9261820</v>
      </c>
      <c r="T103" s="18">
        <v>6648410</v>
      </c>
      <c r="U103" s="18">
        <v>5848720</v>
      </c>
      <c r="V103" s="18">
        <v>6990380</v>
      </c>
      <c r="W103" s="18">
        <v>2451700</v>
      </c>
      <c r="X103" s="18">
        <v>2603040</v>
      </c>
      <c r="Y103" s="18">
        <v>2690780</v>
      </c>
      <c r="Z103" s="18">
        <v>2839230</v>
      </c>
      <c r="AA103" s="18">
        <v>2989620</v>
      </c>
      <c r="AB103" s="18">
        <v>3206300</v>
      </c>
      <c r="AC103" s="18">
        <v>3371620</v>
      </c>
      <c r="AD103" s="18">
        <v>3608360</v>
      </c>
      <c r="AE103" s="18">
        <v>3820050</v>
      </c>
      <c r="AF103" s="18">
        <v>4177540</v>
      </c>
      <c r="AG103" s="18">
        <v>355.63</v>
      </c>
      <c r="AH103" s="18">
        <v>358.65699999999998</v>
      </c>
      <c r="AI103" s="18">
        <v>445.03800000000001</v>
      </c>
      <c r="AJ103" s="18">
        <v>443.72300000000001</v>
      </c>
      <c r="AK103" s="18">
        <v>13.2653</v>
      </c>
    </row>
    <row r="104" spans="2:37" x14ac:dyDescent="0.15">
      <c r="B104" s="18">
        <v>142.191</v>
      </c>
      <c r="C104" s="18">
        <v>32.596600000000002</v>
      </c>
      <c r="D104" s="18">
        <v>249.399</v>
      </c>
      <c r="E104" s="18">
        <v>1188.79</v>
      </c>
      <c r="F104" s="18">
        <v>4447.8599999999997</v>
      </c>
      <c r="G104" s="18">
        <v>10754.3</v>
      </c>
      <c r="H104" s="18">
        <v>20759.400000000001</v>
      </c>
      <c r="I104" s="18">
        <v>76308.3</v>
      </c>
      <c r="J104" s="18">
        <v>201438</v>
      </c>
      <c r="K104" s="18">
        <v>435142</v>
      </c>
      <c r="L104" s="18">
        <v>825882</v>
      </c>
      <c r="M104" s="18">
        <v>1410730</v>
      </c>
      <c r="N104" s="18">
        <v>2264750</v>
      </c>
      <c r="O104" s="18">
        <v>3211950</v>
      </c>
      <c r="P104" s="18">
        <v>4632920</v>
      </c>
      <c r="Q104" s="18">
        <v>5287310</v>
      </c>
      <c r="R104" s="18">
        <v>5950660</v>
      </c>
      <c r="S104" s="18">
        <v>6529420</v>
      </c>
      <c r="T104" s="18">
        <v>6410110</v>
      </c>
      <c r="U104" s="18">
        <v>6646910</v>
      </c>
      <c r="V104" s="18">
        <v>7178310</v>
      </c>
      <c r="W104" s="18">
        <v>6849510</v>
      </c>
      <c r="X104" s="18">
        <v>7362960</v>
      </c>
      <c r="Y104" s="18">
        <v>7704810</v>
      </c>
      <c r="Z104" s="18">
        <v>8164170</v>
      </c>
      <c r="AA104" s="18">
        <v>8624620</v>
      </c>
      <c r="AB104" s="18">
        <v>9239760</v>
      </c>
      <c r="AC104" s="18">
        <v>9733750</v>
      </c>
      <c r="AD104" s="18">
        <v>10428100</v>
      </c>
      <c r="AE104" s="18">
        <v>11017900</v>
      </c>
      <c r="AF104" s="18">
        <v>12067400</v>
      </c>
      <c r="AG104" s="18">
        <v>347.70299999999997</v>
      </c>
      <c r="AH104" s="18">
        <v>347.41800000000001</v>
      </c>
      <c r="AI104" s="18">
        <v>460.43099999999998</v>
      </c>
      <c r="AJ104" s="18">
        <v>463.036</v>
      </c>
      <c r="AK104" s="18">
        <v>13.8667</v>
      </c>
    </row>
    <row r="105" spans="2:37" x14ac:dyDescent="0.15">
      <c r="B105" s="18">
        <v>179.00800000000001</v>
      </c>
      <c r="C105" s="18">
        <v>41.037100000000002</v>
      </c>
      <c r="D105" s="18">
        <v>251.63499999999999</v>
      </c>
      <c r="E105" s="18">
        <v>1051.3699999999999</v>
      </c>
      <c r="F105" s="18">
        <v>3925.72</v>
      </c>
      <c r="G105" s="18">
        <v>9124.44</v>
      </c>
      <c r="H105" s="18">
        <v>14583.7</v>
      </c>
      <c r="I105" s="18">
        <v>44626.5</v>
      </c>
      <c r="J105" s="18">
        <v>121982</v>
      </c>
      <c r="K105" s="18">
        <v>263924</v>
      </c>
      <c r="L105" s="18">
        <v>495541</v>
      </c>
      <c r="M105" s="18">
        <v>838078</v>
      </c>
      <c r="N105" s="18">
        <v>1371750</v>
      </c>
      <c r="O105" s="18">
        <v>2093780</v>
      </c>
      <c r="P105" s="18">
        <v>3153720</v>
      </c>
      <c r="Q105" s="18">
        <v>4001170</v>
      </c>
      <c r="R105" s="18">
        <v>4925840</v>
      </c>
      <c r="S105" s="18">
        <v>5348650</v>
      </c>
      <c r="T105" s="18">
        <v>5747540</v>
      </c>
      <c r="U105" s="18">
        <v>6185020</v>
      </c>
      <c r="V105" s="18">
        <v>6554000</v>
      </c>
      <c r="W105" s="18">
        <v>7038220</v>
      </c>
      <c r="X105" s="18">
        <v>7483210</v>
      </c>
      <c r="Y105" s="18">
        <v>7897700</v>
      </c>
      <c r="Z105" s="18">
        <v>8314820</v>
      </c>
      <c r="AA105" s="18">
        <v>8754110</v>
      </c>
      <c r="AB105" s="18">
        <v>9281650</v>
      </c>
      <c r="AC105" s="18">
        <v>9746390</v>
      </c>
      <c r="AD105" s="18">
        <v>10314300</v>
      </c>
      <c r="AE105" s="18">
        <v>10820400</v>
      </c>
      <c r="AF105" s="18">
        <v>11600900</v>
      </c>
      <c r="AG105" s="18">
        <v>331.23200000000003</v>
      </c>
      <c r="AH105" s="18">
        <v>333.42899999999997</v>
      </c>
      <c r="AI105" s="18">
        <v>456.35599999999999</v>
      </c>
      <c r="AJ105" s="18">
        <v>453.46800000000002</v>
      </c>
      <c r="AK105" s="18">
        <v>14.6821</v>
      </c>
    </row>
    <row r="106" spans="2:37" x14ac:dyDescent="0.15">
      <c r="B106" s="18">
        <v>225.358</v>
      </c>
      <c r="C106" s="18">
        <v>51.662700000000001</v>
      </c>
      <c r="D106" s="18">
        <v>273.13499999999999</v>
      </c>
      <c r="E106" s="18">
        <v>949.25400000000002</v>
      </c>
      <c r="F106" s="18">
        <v>3560.94</v>
      </c>
      <c r="G106" s="18">
        <v>8096.15</v>
      </c>
      <c r="H106" s="18">
        <v>12670.6</v>
      </c>
      <c r="I106" s="18">
        <v>28074.1</v>
      </c>
      <c r="J106" s="18">
        <v>79696.800000000003</v>
      </c>
      <c r="K106" s="18">
        <v>175993</v>
      </c>
      <c r="L106" s="18">
        <v>333311</v>
      </c>
      <c r="M106" s="18">
        <v>566567</v>
      </c>
      <c r="N106" s="18">
        <v>919112</v>
      </c>
      <c r="O106" s="18">
        <v>1393670</v>
      </c>
      <c r="P106" s="18">
        <v>2071000</v>
      </c>
      <c r="Q106" s="18">
        <v>2922520</v>
      </c>
      <c r="R106" s="18">
        <v>3969030</v>
      </c>
      <c r="S106" s="18">
        <v>4508130</v>
      </c>
      <c r="T106" s="18">
        <v>5079370</v>
      </c>
      <c r="U106" s="18">
        <v>5490230</v>
      </c>
      <c r="V106" s="18">
        <v>5840650</v>
      </c>
      <c r="W106" s="18">
        <v>6199510</v>
      </c>
      <c r="X106" s="18">
        <v>6535830</v>
      </c>
      <c r="Y106" s="18">
        <v>6926920</v>
      </c>
      <c r="Z106" s="18">
        <v>7267970</v>
      </c>
      <c r="AA106" s="18">
        <v>7626920</v>
      </c>
      <c r="AB106" s="18">
        <v>8013150</v>
      </c>
      <c r="AC106" s="18">
        <v>8382500</v>
      </c>
      <c r="AD106" s="18">
        <v>8776000</v>
      </c>
      <c r="AE106" s="18">
        <v>9128420</v>
      </c>
      <c r="AF106" s="18">
        <v>9599690</v>
      </c>
      <c r="AG106" s="18">
        <v>323.58800000000002</v>
      </c>
      <c r="AH106" s="18">
        <v>327.572</v>
      </c>
      <c r="AI106" s="18">
        <v>460.23</v>
      </c>
      <c r="AJ106" s="18">
        <v>456.44</v>
      </c>
      <c r="AK106" s="18">
        <v>15.548299999999999</v>
      </c>
    </row>
    <row r="107" spans="2:37" x14ac:dyDescent="0.15">
      <c r="B107" s="18">
        <v>283.70800000000003</v>
      </c>
      <c r="C107" s="18">
        <v>65.038799999999995</v>
      </c>
      <c r="D107" s="18">
        <v>299.577</v>
      </c>
      <c r="E107" s="18">
        <v>856.19500000000005</v>
      </c>
      <c r="F107" s="18">
        <v>3229.58</v>
      </c>
      <c r="G107" s="18">
        <v>7495.7</v>
      </c>
      <c r="H107" s="18">
        <v>11722</v>
      </c>
      <c r="I107" s="18">
        <v>18350.900000000001</v>
      </c>
      <c r="J107" s="18">
        <v>51935.9</v>
      </c>
      <c r="K107" s="18">
        <v>119183</v>
      </c>
      <c r="L107" s="18">
        <v>228065</v>
      </c>
      <c r="M107" s="18">
        <v>393241</v>
      </c>
      <c r="N107" s="18">
        <v>636259</v>
      </c>
      <c r="O107" s="18">
        <v>964279</v>
      </c>
      <c r="P107" s="18">
        <v>1419030</v>
      </c>
      <c r="Q107" s="18">
        <v>2009170</v>
      </c>
      <c r="R107" s="18">
        <v>2752480</v>
      </c>
      <c r="S107" s="18">
        <v>3547800</v>
      </c>
      <c r="T107" s="18">
        <v>4525190</v>
      </c>
      <c r="U107" s="18">
        <v>4933090</v>
      </c>
      <c r="V107" s="18">
        <v>5272760</v>
      </c>
      <c r="W107" s="18">
        <v>5588840</v>
      </c>
      <c r="X107" s="18">
        <v>5900080</v>
      </c>
      <c r="Y107" s="18">
        <v>6229550</v>
      </c>
      <c r="Z107" s="18">
        <v>6562310</v>
      </c>
      <c r="AA107" s="18">
        <v>6878980</v>
      </c>
      <c r="AB107" s="18">
        <v>7210560</v>
      </c>
      <c r="AC107" s="18">
        <v>7523600</v>
      </c>
      <c r="AD107" s="18">
        <v>7862240</v>
      </c>
      <c r="AE107" s="18">
        <v>8125700</v>
      </c>
      <c r="AF107" s="18">
        <v>8520440</v>
      </c>
      <c r="AG107" s="18">
        <v>326.54399999999998</v>
      </c>
      <c r="AH107" s="18">
        <v>330.041</v>
      </c>
      <c r="AI107" s="18">
        <v>476.95499999999998</v>
      </c>
      <c r="AJ107" s="18">
        <v>479.17200000000003</v>
      </c>
      <c r="AK107" s="18">
        <v>16.401599999999998</v>
      </c>
    </row>
    <row r="108" spans="2:37" x14ac:dyDescent="0.15">
      <c r="B108" s="18">
        <v>357.16800000000001</v>
      </c>
      <c r="C108" s="18">
        <v>81.879800000000003</v>
      </c>
      <c r="D108" s="18">
        <v>323.70100000000002</v>
      </c>
      <c r="E108" s="18">
        <v>838.36</v>
      </c>
      <c r="F108" s="18">
        <v>2991.02</v>
      </c>
      <c r="G108" s="18">
        <v>6904.14</v>
      </c>
      <c r="H108" s="18">
        <v>10588.3</v>
      </c>
      <c r="I108" s="18">
        <v>15056.1</v>
      </c>
      <c r="J108" s="18">
        <v>36826.5</v>
      </c>
      <c r="K108" s="18">
        <v>86621.2</v>
      </c>
      <c r="L108" s="18">
        <v>169042</v>
      </c>
      <c r="M108" s="18">
        <v>294521</v>
      </c>
      <c r="N108" s="18">
        <v>478083</v>
      </c>
      <c r="O108" s="18">
        <v>727839</v>
      </c>
      <c r="P108" s="18">
        <v>1068110</v>
      </c>
      <c r="Q108" s="18">
        <v>1513770</v>
      </c>
      <c r="R108" s="18">
        <v>2082060</v>
      </c>
      <c r="S108" s="18">
        <v>2803040</v>
      </c>
      <c r="T108" s="18">
        <v>3708950</v>
      </c>
      <c r="U108" s="18">
        <v>4212750</v>
      </c>
      <c r="V108" s="18">
        <v>4724600</v>
      </c>
      <c r="W108" s="18">
        <v>5156900</v>
      </c>
      <c r="X108" s="18">
        <v>5448150</v>
      </c>
      <c r="Y108" s="18">
        <v>5743480</v>
      </c>
      <c r="Z108" s="18">
        <v>6058780</v>
      </c>
      <c r="AA108" s="18">
        <v>6362680</v>
      </c>
      <c r="AB108" s="18">
        <v>6647020</v>
      </c>
      <c r="AC108" s="18">
        <v>6940940</v>
      </c>
      <c r="AD108" s="18">
        <v>7241900</v>
      </c>
      <c r="AE108" s="18">
        <v>7488720</v>
      </c>
      <c r="AF108" s="18">
        <v>7829940</v>
      </c>
      <c r="AG108" s="18">
        <v>329.28</v>
      </c>
      <c r="AH108" s="18">
        <v>330.22899999999998</v>
      </c>
      <c r="AI108" s="18">
        <v>486.89499999999998</v>
      </c>
      <c r="AJ108" s="18">
        <v>486.16699999999997</v>
      </c>
      <c r="AK108" s="18">
        <v>16.278500000000001</v>
      </c>
    </row>
    <row r="109" spans="2:37" x14ac:dyDescent="0.15">
      <c r="B109" s="18">
        <v>449.64699999999999</v>
      </c>
      <c r="C109" s="18">
        <v>103.07899999999999</v>
      </c>
      <c r="D109" s="18">
        <v>347.08300000000003</v>
      </c>
      <c r="E109" s="18">
        <v>844.60500000000002</v>
      </c>
      <c r="F109" s="18">
        <v>2782.18</v>
      </c>
      <c r="G109" s="18">
        <v>6315.43</v>
      </c>
      <c r="H109" s="18">
        <v>9395.2199999999993</v>
      </c>
      <c r="I109" s="18">
        <v>13819.2</v>
      </c>
      <c r="J109" s="18">
        <v>25767.1</v>
      </c>
      <c r="K109" s="18">
        <v>61821.8</v>
      </c>
      <c r="L109" s="18">
        <v>124817</v>
      </c>
      <c r="M109" s="18">
        <v>219684</v>
      </c>
      <c r="N109" s="18">
        <v>359819</v>
      </c>
      <c r="O109" s="18">
        <v>553164</v>
      </c>
      <c r="P109" s="18">
        <v>813576</v>
      </c>
      <c r="Q109" s="18">
        <v>1152160</v>
      </c>
      <c r="R109" s="18">
        <v>1586460</v>
      </c>
      <c r="S109" s="18">
        <v>2127310</v>
      </c>
      <c r="T109" s="18">
        <v>2808810</v>
      </c>
      <c r="U109" s="18">
        <v>3440170</v>
      </c>
      <c r="V109" s="18">
        <v>4182760</v>
      </c>
      <c r="W109" s="18">
        <v>4782190</v>
      </c>
      <c r="X109" s="18">
        <v>5055070</v>
      </c>
      <c r="Y109" s="18">
        <v>5325060</v>
      </c>
      <c r="Z109" s="18">
        <v>5619970</v>
      </c>
      <c r="AA109" s="18">
        <v>5920530</v>
      </c>
      <c r="AB109" s="18">
        <v>6160030</v>
      </c>
      <c r="AC109" s="18">
        <v>6446710</v>
      </c>
      <c r="AD109" s="18">
        <v>6715500</v>
      </c>
      <c r="AE109" s="18">
        <v>6968820</v>
      </c>
      <c r="AF109" s="18">
        <v>7263890</v>
      </c>
      <c r="AG109" s="18">
        <v>331.94499999999999</v>
      </c>
      <c r="AH109" s="18">
        <v>329.68700000000001</v>
      </c>
      <c r="AI109" s="18">
        <v>494.66199999999998</v>
      </c>
      <c r="AJ109" s="18">
        <v>488.125</v>
      </c>
      <c r="AK109" s="18">
        <v>15.8429</v>
      </c>
    </row>
    <row r="110" spans="2:37" x14ac:dyDescent="0.15">
      <c r="B110" s="18">
        <v>566.072</v>
      </c>
      <c r="C110" s="18">
        <v>129.77099999999999</v>
      </c>
      <c r="D110" s="18">
        <v>369.68900000000002</v>
      </c>
      <c r="E110" s="18">
        <v>843.69100000000003</v>
      </c>
      <c r="F110" s="18">
        <v>2707.69</v>
      </c>
      <c r="G110" s="18">
        <v>6041.78</v>
      </c>
      <c r="H110" s="18">
        <v>8679.42</v>
      </c>
      <c r="I110" s="18">
        <v>13029</v>
      </c>
      <c r="J110" s="18">
        <v>19601.3</v>
      </c>
      <c r="K110" s="18">
        <v>46321.599999999999</v>
      </c>
      <c r="L110" s="18">
        <v>96006.9</v>
      </c>
      <c r="M110" s="18">
        <v>171450</v>
      </c>
      <c r="N110" s="18">
        <v>282723</v>
      </c>
      <c r="O110" s="18">
        <v>438093</v>
      </c>
      <c r="P110" s="18">
        <v>646091</v>
      </c>
      <c r="Q110" s="18">
        <v>915437</v>
      </c>
      <c r="R110" s="18">
        <v>1261490</v>
      </c>
      <c r="S110" s="18">
        <v>1688780</v>
      </c>
      <c r="T110" s="18">
        <v>2224900</v>
      </c>
      <c r="U110" s="18">
        <v>2866750</v>
      </c>
      <c r="V110" s="18">
        <v>3655100</v>
      </c>
      <c r="W110" s="18">
        <v>4318490</v>
      </c>
      <c r="X110" s="18">
        <v>4661700</v>
      </c>
      <c r="Y110" s="18">
        <v>5010530</v>
      </c>
      <c r="Z110" s="18">
        <v>5285550</v>
      </c>
      <c r="AA110" s="18">
        <v>5569990</v>
      </c>
      <c r="AB110" s="18">
        <v>5788780</v>
      </c>
      <c r="AC110" s="18">
        <v>6056250</v>
      </c>
      <c r="AD110" s="18">
        <v>6306530</v>
      </c>
      <c r="AE110" s="18">
        <v>6554740</v>
      </c>
      <c r="AF110" s="18">
        <v>6824600</v>
      </c>
      <c r="AG110" s="18">
        <v>335.10599999999999</v>
      </c>
      <c r="AH110" s="18">
        <v>332.47699999999998</v>
      </c>
      <c r="AI110" s="18">
        <v>496.24</v>
      </c>
      <c r="AJ110" s="18">
        <v>489.16</v>
      </c>
      <c r="AK110" s="18">
        <v>15.9579</v>
      </c>
    </row>
    <row r="111" spans="2:37" x14ac:dyDescent="0.15">
      <c r="B111" s="18">
        <v>712.64300000000003</v>
      </c>
      <c r="C111" s="18">
        <v>163.37200000000001</v>
      </c>
      <c r="D111" s="18">
        <v>393.96899999999999</v>
      </c>
      <c r="E111" s="18">
        <v>836.65300000000002</v>
      </c>
      <c r="F111" s="18">
        <v>2748.12</v>
      </c>
      <c r="G111" s="18">
        <v>6037.59</v>
      </c>
      <c r="H111" s="18">
        <v>8371.77</v>
      </c>
      <c r="I111" s="18">
        <v>12620.9</v>
      </c>
      <c r="J111" s="18">
        <v>17620.7</v>
      </c>
      <c r="K111" s="18">
        <v>38774.1</v>
      </c>
      <c r="L111" s="18">
        <v>80380.100000000006</v>
      </c>
      <c r="M111" s="18">
        <v>145965</v>
      </c>
      <c r="N111" s="18">
        <v>240833</v>
      </c>
      <c r="O111" s="18">
        <v>373995</v>
      </c>
      <c r="P111" s="18">
        <v>553054</v>
      </c>
      <c r="Q111" s="18">
        <v>785522</v>
      </c>
      <c r="R111" s="18">
        <v>1082450</v>
      </c>
      <c r="S111" s="18">
        <v>1453120</v>
      </c>
      <c r="T111" s="18">
        <v>1911450</v>
      </c>
      <c r="U111" s="18">
        <v>2463660</v>
      </c>
      <c r="V111" s="18">
        <v>3139560</v>
      </c>
      <c r="W111" s="18">
        <v>3778710</v>
      </c>
      <c r="X111" s="18">
        <v>4268070</v>
      </c>
      <c r="Y111" s="18">
        <v>4784850</v>
      </c>
      <c r="Z111" s="18">
        <v>5040410</v>
      </c>
      <c r="AA111" s="18">
        <v>5297780</v>
      </c>
      <c r="AB111" s="18">
        <v>5516510</v>
      </c>
      <c r="AC111" s="18">
        <v>5754520</v>
      </c>
      <c r="AD111" s="18">
        <v>5997980</v>
      </c>
      <c r="AE111" s="18">
        <v>6231160</v>
      </c>
      <c r="AF111" s="18">
        <v>6493720</v>
      </c>
      <c r="AG111" s="18">
        <v>338.69200000000001</v>
      </c>
      <c r="AH111" s="18">
        <v>338.11799999999999</v>
      </c>
      <c r="AI111" s="18">
        <v>492.52300000000002</v>
      </c>
      <c r="AJ111" s="18">
        <v>489.40600000000001</v>
      </c>
      <c r="AK111" s="18">
        <v>16.543700000000001</v>
      </c>
    </row>
    <row r="112" spans="2:37" x14ac:dyDescent="0.15">
      <c r="B112" s="18">
        <v>897.16499999999996</v>
      </c>
      <c r="C112" s="18">
        <v>205.67099999999999</v>
      </c>
      <c r="D112" s="18">
        <v>445.97500000000002</v>
      </c>
      <c r="E112" s="18">
        <v>829.61599999999999</v>
      </c>
      <c r="F112" s="18">
        <v>2788.56</v>
      </c>
      <c r="G112" s="18">
        <v>6033.4</v>
      </c>
      <c r="H112" s="18">
        <v>8064.13</v>
      </c>
      <c r="I112" s="18">
        <v>12212.8</v>
      </c>
      <c r="J112" s="18">
        <v>15640.1</v>
      </c>
      <c r="K112" s="18">
        <v>31226.6</v>
      </c>
      <c r="L112" s="18">
        <v>64753.3</v>
      </c>
      <c r="M112" s="18">
        <v>120481</v>
      </c>
      <c r="N112" s="18">
        <v>198943</v>
      </c>
      <c r="O112" s="18">
        <v>309897</v>
      </c>
      <c r="P112" s="18">
        <v>460018</v>
      </c>
      <c r="Q112" s="18">
        <v>655608</v>
      </c>
      <c r="R112" s="18">
        <v>903402</v>
      </c>
      <c r="S112" s="18">
        <v>1217450</v>
      </c>
      <c r="T112" s="18">
        <v>1597990</v>
      </c>
      <c r="U112" s="18">
        <v>2060570</v>
      </c>
      <c r="V112" s="18">
        <v>2624020</v>
      </c>
      <c r="W112" s="18">
        <v>3238920</v>
      </c>
      <c r="X112" s="18">
        <v>3874440</v>
      </c>
      <c r="Y112" s="18">
        <v>4559180</v>
      </c>
      <c r="Z112" s="18">
        <v>4795280</v>
      </c>
      <c r="AA112" s="18">
        <v>5025580</v>
      </c>
      <c r="AB112" s="18">
        <v>5244250</v>
      </c>
      <c r="AC112" s="18">
        <v>5452800</v>
      </c>
      <c r="AD112" s="18">
        <v>5689440</v>
      </c>
      <c r="AE112" s="18">
        <v>5907590</v>
      </c>
      <c r="AF112" s="18">
        <v>6162840</v>
      </c>
      <c r="AG112" s="18">
        <v>342.279</v>
      </c>
      <c r="AH112" s="18">
        <v>343.75799999999998</v>
      </c>
      <c r="AI112" s="18">
        <v>488.80599999999998</v>
      </c>
      <c r="AJ112" s="18">
        <v>489.65100000000001</v>
      </c>
      <c r="AK112" s="18">
        <v>17.1296</v>
      </c>
    </row>
    <row r="113" spans="2:37" x14ac:dyDescent="0.15">
      <c r="B113" s="18">
        <v>1129.46</v>
      </c>
      <c r="C113" s="18">
        <v>258.92700000000002</v>
      </c>
      <c r="D113" s="18">
        <v>466.39600000000002</v>
      </c>
      <c r="E113" s="18">
        <v>820.952</v>
      </c>
      <c r="F113" s="18">
        <v>2798.28</v>
      </c>
      <c r="G113" s="18">
        <v>5720.73</v>
      </c>
      <c r="H113" s="18">
        <v>7788.52</v>
      </c>
      <c r="I113" s="18">
        <v>11776.8</v>
      </c>
      <c r="J113" s="18">
        <v>14713.1</v>
      </c>
      <c r="K113" s="18">
        <v>26392.3</v>
      </c>
      <c r="L113" s="18">
        <v>55420.3</v>
      </c>
      <c r="M113" s="18">
        <v>105235</v>
      </c>
      <c r="N113" s="18">
        <v>174187</v>
      </c>
      <c r="O113" s="18">
        <v>271588</v>
      </c>
      <c r="P113" s="18">
        <v>404940</v>
      </c>
      <c r="Q113" s="18">
        <v>577407</v>
      </c>
      <c r="R113" s="18">
        <v>796267</v>
      </c>
      <c r="S113" s="18">
        <v>1074830</v>
      </c>
      <c r="T113" s="18">
        <v>1410040</v>
      </c>
      <c r="U113" s="18">
        <v>1820380</v>
      </c>
      <c r="V113" s="18">
        <v>2318380</v>
      </c>
      <c r="W113" s="18">
        <v>2901430</v>
      </c>
      <c r="X113" s="18">
        <v>3590660</v>
      </c>
      <c r="Y113" s="18">
        <v>4346390</v>
      </c>
      <c r="Z113" s="18">
        <v>4644230</v>
      </c>
      <c r="AA113" s="18">
        <v>4863740</v>
      </c>
      <c r="AB113" s="18">
        <v>5080100</v>
      </c>
      <c r="AC113" s="18">
        <v>5274800</v>
      </c>
      <c r="AD113" s="18">
        <v>5501670</v>
      </c>
      <c r="AE113" s="18">
        <v>5716100</v>
      </c>
      <c r="AF113" s="18">
        <v>5949820</v>
      </c>
      <c r="AG113" s="18">
        <v>346.94099999999997</v>
      </c>
      <c r="AH113" s="18">
        <v>348.13099999999997</v>
      </c>
      <c r="AI113" s="18">
        <v>487.05399999999997</v>
      </c>
      <c r="AJ113" s="18">
        <v>489.767</v>
      </c>
      <c r="AK113" s="18">
        <v>18.3156</v>
      </c>
    </row>
    <row r="114" spans="2:37" x14ac:dyDescent="0.15">
      <c r="B114" s="18">
        <v>1421.91</v>
      </c>
      <c r="C114" s="18">
        <v>325.96600000000001</v>
      </c>
      <c r="D114" s="18">
        <v>458.66399999999999</v>
      </c>
      <c r="E114" s="18">
        <v>810.83900000000006</v>
      </c>
      <c r="F114" s="18">
        <v>2780.63</v>
      </c>
      <c r="G114" s="18">
        <v>5133.1000000000004</v>
      </c>
      <c r="H114" s="18">
        <v>7541.47</v>
      </c>
      <c r="I114" s="18">
        <v>11315.8</v>
      </c>
      <c r="J114" s="18">
        <v>14725.2</v>
      </c>
      <c r="K114" s="18">
        <v>23976.3</v>
      </c>
      <c r="L114" s="18">
        <v>51697.1</v>
      </c>
      <c r="M114" s="18">
        <v>99113.3</v>
      </c>
      <c r="N114" s="18">
        <v>164703</v>
      </c>
      <c r="O114" s="18">
        <v>256265</v>
      </c>
      <c r="P114" s="18">
        <v>383695</v>
      </c>
      <c r="Q114" s="18">
        <v>545301</v>
      </c>
      <c r="R114" s="18">
        <v>753228</v>
      </c>
      <c r="S114" s="18">
        <v>1015150</v>
      </c>
      <c r="T114" s="18">
        <v>1333960</v>
      </c>
      <c r="U114" s="18">
        <v>1725400</v>
      </c>
      <c r="V114" s="18">
        <v>2199820</v>
      </c>
      <c r="W114" s="18">
        <v>2744250</v>
      </c>
      <c r="X114" s="18">
        <v>3404800</v>
      </c>
      <c r="Y114" s="18">
        <v>4145080</v>
      </c>
      <c r="Z114" s="18">
        <v>4577050</v>
      </c>
      <c r="AA114" s="18">
        <v>4800270</v>
      </c>
      <c r="AB114" s="18">
        <v>5012330</v>
      </c>
      <c r="AC114" s="18">
        <v>5207080</v>
      </c>
      <c r="AD114" s="18">
        <v>5421560</v>
      </c>
      <c r="AE114" s="18">
        <v>5642330</v>
      </c>
      <c r="AF114" s="18">
        <v>5841870</v>
      </c>
      <c r="AG114" s="18">
        <v>352.56200000000001</v>
      </c>
      <c r="AH114" s="18">
        <v>351.375</v>
      </c>
      <c r="AI114" s="18">
        <v>487.05399999999997</v>
      </c>
      <c r="AJ114" s="18">
        <v>489.767</v>
      </c>
      <c r="AK114" s="18">
        <v>20.0366</v>
      </c>
    </row>
    <row r="115" spans="2:37" x14ac:dyDescent="0.15">
      <c r="B115" s="18">
        <v>1790.08</v>
      </c>
      <c r="C115" s="18">
        <v>410.37099999999998</v>
      </c>
      <c r="D115" s="18">
        <v>450.93200000000002</v>
      </c>
      <c r="E115" s="18">
        <v>800.726</v>
      </c>
      <c r="F115" s="18">
        <v>2762.99</v>
      </c>
      <c r="G115" s="18">
        <v>4545.47</v>
      </c>
      <c r="H115" s="18">
        <v>7294.42</v>
      </c>
      <c r="I115" s="18">
        <v>10854.9</v>
      </c>
      <c r="J115" s="18">
        <v>14737.3</v>
      </c>
      <c r="K115" s="18">
        <v>21560.2</v>
      </c>
      <c r="L115" s="18">
        <v>47974</v>
      </c>
      <c r="M115" s="18">
        <v>92992</v>
      </c>
      <c r="N115" s="18">
        <v>155219</v>
      </c>
      <c r="O115" s="18">
        <v>240943</v>
      </c>
      <c r="P115" s="18">
        <v>362451</v>
      </c>
      <c r="Q115" s="18">
        <v>513195</v>
      </c>
      <c r="R115" s="18">
        <v>710189</v>
      </c>
      <c r="S115" s="18">
        <v>955464</v>
      </c>
      <c r="T115" s="18">
        <v>1257870</v>
      </c>
      <c r="U115" s="18">
        <v>1630420</v>
      </c>
      <c r="V115" s="18">
        <v>2081260</v>
      </c>
      <c r="W115" s="18">
        <v>2587070</v>
      </c>
      <c r="X115" s="18">
        <v>3218950</v>
      </c>
      <c r="Y115" s="18">
        <v>3943770</v>
      </c>
      <c r="Z115" s="18">
        <v>4509860</v>
      </c>
      <c r="AA115" s="18">
        <v>4736800</v>
      </c>
      <c r="AB115" s="18">
        <v>4944550</v>
      </c>
      <c r="AC115" s="18">
        <v>5139360</v>
      </c>
      <c r="AD115" s="18">
        <v>5341440</v>
      </c>
      <c r="AE115" s="18">
        <v>5568560</v>
      </c>
      <c r="AF115" s="18">
        <v>5733910</v>
      </c>
      <c r="AG115" s="18">
        <v>358.18299999999999</v>
      </c>
      <c r="AH115" s="18">
        <v>354.61900000000003</v>
      </c>
      <c r="AI115" s="18">
        <v>487.05399999999997</v>
      </c>
      <c r="AJ115" s="18">
        <v>489.767</v>
      </c>
      <c r="AK115" s="18">
        <v>21.7575</v>
      </c>
    </row>
    <row r="116" spans="2:37" x14ac:dyDescent="0.15">
      <c r="B116" s="18">
        <v>2253.58</v>
      </c>
      <c r="C116" s="18">
        <v>516.62599999999998</v>
      </c>
      <c r="D116" s="18">
        <v>476.00299999999999</v>
      </c>
      <c r="E116" s="18">
        <v>800.83199999999999</v>
      </c>
      <c r="F116" s="18">
        <v>2755.47</v>
      </c>
      <c r="G116" s="18">
        <v>4431.6499999999996</v>
      </c>
      <c r="H116" s="18">
        <v>7221.4</v>
      </c>
      <c r="I116" s="18">
        <v>10885.8</v>
      </c>
      <c r="J116" s="18">
        <v>14423.8</v>
      </c>
      <c r="K116" s="18">
        <v>20350</v>
      </c>
      <c r="L116" s="18">
        <v>46789.2</v>
      </c>
      <c r="M116" s="18">
        <v>90136.4</v>
      </c>
      <c r="N116" s="18">
        <v>151221</v>
      </c>
      <c r="O116" s="18">
        <v>234816</v>
      </c>
      <c r="P116" s="18">
        <v>353955</v>
      </c>
      <c r="Q116" s="18">
        <v>500875</v>
      </c>
      <c r="R116" s="18">
        <v>693129</v>
      </c>
      <c r="S116" s="18">
        <v>932495</v>
      </c>
      <c r="T116" s="18">
        <v>1229150</v>
      </c>
      <c r="U116" s="18">
        <v>1593280</v>
      </c>
      <c r="V116" s="18">
        <v>2032130</v>
      </c>
      <c r="W116" s="18">
        <v>2528790</v>
      </c>
      <c r="X116" s="18">
        <v>3144830</v>
      </c>
      <c r="Y116" s="18">
        <v>3853090</v>
      </c>
      <c r="Z116" s="18">
        <v>4491470</v>
      </c>
      <c r="AA116" s="18">
        <v>4718130</v>
      </c>
      <c r="AB116" s="18">
        <v>4928410</v>
      </c>
      <c r="AC116" s="18">
        <v>5131270</v>
      </c>
      <c r="AD116" s="18">
        <v>5317190</v>
      </c>
      <c r="AE116" s="18">
        <v>5557080</v>
      </c>
      <c r="AF116" s="18">
        <v>5709250</v>
      </c>
      <c r="AG116" s="18">
        <v>361.24400000000003</v>
      </c>
      <c r="AH116" s="18">
        <v>362.82400000000001</v>
      </c>
      <c r="AI116" s="18">
        <v>487.05399999999997</v>
      </c>
      <c r="AJ116" s="18">
        <v>489.767</v>
      </c>
      <c r="AK116" s="18">
        <v>24.942799999999998</v>
      </c>
    </row>
    <row r="117" spans="2:37" x14ac:dyDescent="0.15">
      <c r="B117" s="18">
        <v>2837.08</v>
      </c>
      <c r="C117" s="18">
        <v>650.38800000000003</v>
      </c>
      <c r="D117" s="18">
        <v>531.54499999999996</v>
      </c>
      <c r="E117" s="18">
        <v>810.43</v>
      </c>
      <c r="F117" s="18">
        <v>2757.36</v>
      </c>
      <c r="G117" s="18">
        <v>4757.97</v>
      </c>
      <c r="H117" s="18">
        <v>7310.04</v>
      </c>
      <c r="I117" s="18">
        <v>11373.5</v>
      </c>
      <c r="J117" s="18">
        <v>13807.9</v>
      </c>
      <c r="K117" s="18">
        <v>20259.900000000001</v>
      </c>
      <c r="L117" s="18">
        <v>47962.2</v>
      </c>
      <c r="M117" s="18">
        <v>90314.5</v>
      </c>
      <c r="N117" s="18">
        <v>152320</v>
      </c>
      <c r="O117" s="18">
        <v>237232</v>
      </c>
      <c r="P117" s="18">
        <v>357302</v>
      </c>
      <c r="Q117" s="18">
        <v>506935</v>
      </c>
      <c r="R117" s="18">
        <v>700202</v>
      </c>
      <c r="S117" s="18">
        <v>943631</v>
      </c>
      <c r="T117" s="18">
        <v>1244420</v>
      </c>
      <c r="U117" s="18">
        <v>1609860</v>
      </c>
      <c r="V117" s="18">
        <v>2047490</v>
      </c>
      <c r="W117" s="18">
        <v>2562360</v>
      </c>
      <c r="X117" s="18">
        <v>3174520</v>
      </c>
      <c r="Y117" s="18">
        <v>3865170</v>
      </c>
      <c r="Z117" s="18">
        <v>4518390</v>
      </c>
      <c r="AA117" s="18">
        <v>4741060</v>
      </c>
      <c r="AB117" s="18">
        <v>4960240</v>
      </c>
      <c r="AC117" s="18">
        <v>5178560</v>
      </c>
      <c r="AD117" s="18">
        <v>5344830</v>
      </c>
      <c r="AE117" s="18">
        <v>5603450</v>
      </c>
      <c r="AF117" s="18">
        <v>5761970</v>
      </c>
      <c r="AG117" s="18">
        <v>361.92700000000002</v>
      </c>
      <c r="AH117" s="18">
        <v>375.637</v>
      </c>
      <c r="AI117" s="18">
        <v>487.05399999999997</v>
      </c>
      <c r="AJ117" s="18">
        <v>489.767</v>
      </c>
      <c r="AK117" s="18">
        <v>29.488299999999999</v>
      </c>
    </row>
    <row r="118" spans="2:37" x14ac:dyDescent="0.15">
      <c r="B118" s="18">
        <v>3571.68</v>
      </c>
      <c r="C118" s="18">
        <v>818.798</v>
      </c>
      <c r="D118" s="18">
        <v>572.79300000000001</v>
      </c>
      <c r="E118" s="18">
        <v>848.26700000000005</v>
      </c>
      <c r="F118" s="18">
        <v>2729.16</v>
      </c>
      <c r="G118" s="18">
        <v>5088.33</v>
      </c>
      <c r="H118" s="18">
        <v>7471.8</v>
      </c>
      <c r="I118" s="18">
        <v>10821</v>
      </c>
      <c r="J118" s="18">
        <v>13702.6</v>
      </c>
      <c r="K118" s="18">
        <v>20806.8</v>
      </c>
      <c r="L118" s="18">
        <v>49220.4</v>
      </c>
      <c r="M118" s="18">
        <v>92079.8</v>
      </c>
      <c r="N118" s="18">
        <v>155806</v>
      </c>
      <c r="O118" s="18">
        <v>242120</v>
      </c>
      <c r="P118" s="18">
        <v>362933</v>
      </c>
      <c r="Q118" s="18">
        <v>516430</v>
      </c>
      <c r="R118" s="18">
        <v>714460</v>
      </c>
      <c r="S118" s="18">
        <v>963528</v>
      </c>
      <c r="T118" s="18">
        <v>1270110</v>
      </c>
      <c r="U118" s="18">
        <v>1642430</v>
      </c>
      <c r="V118" s="18">
        <v>2084870</v>
      </c>
      <c r="W118" s="18">
        <v>2615310</v>
      </c>
      <c r="X118" s="18">
        <v>3228490</v>
      </c>
      <c r="Y118" s="18">
        <v>3947120</v>
      </c>
      <c r="Z118" s="18">
        <v>4546830</v>
      </c>
      <c r="AA118" s="18">
        <v>4765580</v>
      </c>
      <c r="AB118" s="18">
        <v>4995040</v>
      </c>
      <c r="AC118" s="18">
        <v>5211880</v>
      </c>
      <c r="AD118" s="18">
        <v>5387160</v>
      </c>
      <c r="AE118" s="18">
        <v>5632780</v>
      </c>
      <c r="AF118" s="18">
        <v>5805400</v>
      </c>
      <c r="AG118" s="18">
        <v>372.30500000000001</v>
      </c>
      <c r="AH118" s="18">
        <v>379.05599999999998</v>
      </c>
      <c r="AI118" s="18">
        <v>487.05399999999997</v>
      </c>
      <c r="AJ118" s="18">
        <v>489.767</v>
      </c>
      <c r="AK118" s="18">
        <v>37.094000000000001</v>
      </c>
    </row>
    <row r="119" spans="2:37" x14ac:dyDescent="0.15">
      <c r="B119" s="18">
        <v>4496.47</v>
      </c>
      <c r="C119" s="18">
        <v>1030.79</v>
      </c>
      <c r="D119" s="18">
        <v>609.46500000000003</v>
      </c>
      <c r="E119" s="18">
        <v>895.14400000000001</v>
      </c>
      <c r="F119" s="18">
        <v>2691.31</v>
      </c>
      <c r="G119" s="18">
        <v>5419.98</v>
      </c>
      <c r="H119" s="18">
        <v>7656.96</v>
      </c>
      <c r="I119" s="18">
        <v>9935.36</v>
      </c>
      <c r="J119" s="18">
        <v>13760.8</v>
      </c>
      <c r="K119" s="18">
        <v>21557.5</v>
      </c>
      <c r="L119" s="18">
        <v>50505.7</v>
      </c>
      <c r="M119" s="18">
        <v>94353</v>
      </c>
      <c r="N119" s="18">
        <v>160056</v>
      </c>
      <c r="O119" s="18">
        <v>247799</v>
      </c>
      <c r="P119" s="18">
        <v>369295</v>
      </c>
      <c r="Q119" s="18">
        <v>527024</v>
      </c>
      <c r="R119" s="18">
        <v>731018</v>
      </c>
      <c r="S119" s="18">
        <v>986228</v>
      </c>
      <c r="T119" s="18">
        <v>1299140</v>
      </c>
      <c r="U119" s="18">
        <v>1680120</v>
      </c>
      <c r="V119" s="18">
        <v>2129310</v>
      </c>
      <c r="W119" s="18">
        <v>2674450</v>
      </c>
      <c r="X119" s="18">
        <v>3290240</v>
      </c>
      <c r="Y119" s="18">
        <v>4051440</v>
      </c>
      <c r="Z119" s="18">
        <v>4575750</v>
      </c>
      <c r="AA119" s="18">
        <v>4790600</v>
      </c>
      <c r="AB119" s="18">
        <v>5030790</v>
      </c>
      <c r="AC119" s="18">
        <v>5240720</v>
      </c>
      <c r="AD119" s="18">
        <v>5434200</v>
      </c>
      <c r="AE119" s="18">
        <v>5656670</v>
      </c>
      <c r="AF119" s="18">
        <v>5845860</v>
      </c>
      <c r="AG119" s="18">
        <v>385.786</v>
      </c>
      <c r="AH119" s="18">
        <v>379.46800000000002</v>
      </c>
      <c r="AI119" s="18">
        <v>487.05399999999997</v>
      </c>
      <c r="AJ119" s="18">
        <v>489.767</v>
      </c>
      <c r="AK119" s="18">
        <v>45.679200000000002</v>
      </c>
    </row>
    <row r="120" spans="2:37" x14ac:dyDescent="0.15">
      <c r="B120" s="18">
        <v>5660.72</v>
      </c>
      <c r="C120" s="18">
        <v>1297.71</v>
      </c>
      <c r="D120" s="18">
        <v>625.38800000000003</v>
      </c>
      <c r="E120" s="18">
        <v>937.09900000000005</v>
      </c>
      <c r="F120" s="18">
        <v>2848.36</v>
      </c>
      <c r="G120" s="18">
        <v>5717.43</v>
      </c>
      <c r="H120" s="18">
        <v>7553.74</v>
      </c>
      <c r="I120" s="18">
        <v>9612.6200000000008</v>
      </c>
      <c r="J120" s="18">
        <v>14153.3</v>
      </c>
      <c r="K120" s="18">
        <v>22623.599999999999</v>
      </c>
      <c r="L120" s="18">
        <v>52348.800000000003</v>
      </c>
      <c r="M120" s="18">
        <v>96877.3</v>
      </c>
      <c r="N120" s="18">
        <v>164143</v>
      </c>
      <c r="O120" s="18">
        <v>253941</v>
      </c>
      <c r="P120" s="18">
        <v>377747</v>
      </c>
      <c r="Q120" s="18">
        <v>539548</v>
      </c>
      <c r="R120" s="18">
        <v>748963</v>
      </c>
      <c r="S120" s="18">
        <v>1009250</v>
      </c>
      <c r="T120" s="18">
        <v>1329140</v>
      </c>
      <c r="U120" s="18">
        <v>1717160</v>
      </c>
      <c r="V120" s="18">
        <v>2177330</v>
      </c>
      <c r="W120" s="18">
        <v>2733060</v>
      </c>
      <c r="X120" s="18">
        <v>3359630</v>
      </c>
      <c r="Y120" s="18">
        <v>4143360</v>
      </c>
      <c r="Z120" s="18">
        <v>4599380</v>
      </c>
      <c r="AA120" s="18">
        <v>4813760</v>
      </c>
      <c r="AB120" s="18">
        <v>5067090</v>
      </c>
      <c r="AC120" s="18">
        <v>5273150</v>
      </c>
      <c r="AD120" s="18">
        <v>5469930</v>
      </c>
      <c r="AE120" s="18">
        <v>5683490</v>
      </c>
      <c r="AF120" s="18">
        <v>5883260</v>
      </c>
      <c r="AG120" s="18">
        <v>393.76900000000001</v>
      </c>
      <c r="AH120" s="18">
        <v>384.66</v>
      </c>
      <c r="AI120" s="18">
        <v>487.05399999999997</v>
      </c>
      <c r="AJ120" s="18">
        <v>489.767</v>
      </c>
      <c r="AK120" s="18">
        <v>59.060699999999997</v>
      </c>
    </row>
    <row r="121" spans="2:37" x14ac:dyDescent="0.15">
      <c r="B121" s="18">
        <v>7126.43</v>
      </c>
      <c r="C121" s="18">
        <v>1633.72</v>
      </c>
      <c r="D121" s="18">
        <v>623.56700000000001</v>
      </c>
      <c r="E121" s="18">
        <v>974.84500000000003</v>
      </c>
      <c r="F121" s="18">
        <v>3172.09</v>
      </c>
      <c r="G121" s="18">
        <v>5985.62</v>
      </c>
      <c r="H121" s="18">
        <v>7203.88</v>
      </c>
      <c r="I121" s="18">
        <v>9771.23</v>
      </c>
      <c r="J121" s="18">
        <v>14831.7</v>
      </c>
      <c r="K121" s="18">
        <v>23959.5</v>
      </c>
      <c r="L121" s="18">
        <v>54669</v>
      </c>
      <c r="M121" s="18">
        <v>99616.3</v>
      </c>
      <c r="N121" s="18">
        <v>168090</v>
      </c>
      <c r="O121" s="18">
        <v>260480</v>
      </c>
      <c r="P121" s="18">
        <v>387986</v>
      </c>
      <c r="Q121" s="18">
        <v>553721</v>
      </c>
      <c r="R121" s="18">
        <v>768094</v>
      </c>
      <c r="S121" s="18">
        <v>1032550</v>
      </c>
      <c r="T121" s="18">
        <v>1359970</v>
      </c>
      <c r="U121" s="18">
        <v>1753650</v>
      </c>
      <c r="V121" s="18">
        <v>2228400</v>
      </c>
      <c r="W121" s="18">
        <v>2791200</v>
      </c>
      <c r="X121" s="18">
        <v>3435550</v>
      </c>
      <c r="Y121" s="18">
        <v>4224670</v>
      </c>
      <c r="Z121" s="18">
        <v>4618480</v>
      </c>
      <c r="AA121" s="18">
        <v>4835310</v>
      </c>
      <c r="AB121" s="18">
        <v>5103850</v>
      </c>
      <c r="AC121" s="18">
        <v>5308660</v>
      </c>
      <c r="AD121" s="18">
        <v>5495980</v>
      </c>
      <c r="AE121" s="18">
        <v>5712830</v>
      </c>
      <c r="AF121" s="18">
        <v>5918050</v>
      </c>
      <c r="AG121" s="18">
        <v>397.04899999999998</v>
      </c>
      <c r="AH121" s="18">
        <v>393.93900000000002</v>
      </c>
      <c r="AI121" s="18">
        <v>487.05399999999997</v>
      </c>
      <c r="AJ121" s="18">
        <v>489.767</v>
      </c>
      <c r="AK121" s="18">
        <v>76.5441</v>
      </c>
    </row>
    <row r="122" spans="2:37" x14ac:dyDescent="0.15">
      <c r="B122" s="18">
        <v>8971.65</v>
      </c>
      <c r="C122" s="18">
        <v>2056.71</v>
      </c>
      <c r="D122" s="18">
        <v>621.74599999999998</v>
      </c>
      <c r="E122" s="18">
        <v>1012.59</v>
      </c>
      <c r="F122" s="18">
        <v>3495.81</v>
      </c>
      <c r="G122" s="18">
        <v>6253.81</v>
      </c>
      <c r="H122" s="18">
        <v>6854.02</v>
      </c>
      <c r="I122" s="18">
        <v>9929.85</v>
      </c>
      <c r="J122" s="18">
        <v>15510.1</v>
      </c>
      <c r="K122" s="18">
        <v>25295.3</v>
      </c>
      <c r="L122" s="18">
        <v>56989.2</v>
      </c>
      <c r="M122" s="18">
        <v>102355</v>
      </c>
      <c r="N122" s="18">
        <v>172037</v>
      </c>
      <c r="O122" s="18">
        <v>267018</v>
      </c>
      <c r="P122" s="18">
        <v>398225</v>
      </c>
      <c r="Q122" s="18">
        <v>567894</v>
      </c>
      <c r="R122" s="18">
        <v>787224</v>
      </c>
      <c r="S122" s="18">
        <v>1055850</v>
      </c>
      <c r="T122" s="18">
        <v>1390800</v>
      </c>
      <c r="U122" s="18">
        <v>1790130</v>
      </c>
      <c r="V122" s="18">
        <v>2279480</v>
      </c>
      <c r="W122" s="18">
        <v>2849340</v>
      </c>
      <c r="X122" s="18">
        <v>3511480</v>
      </c>
      <c r="Y122" s="18">
        <v>4305990</v>
      </c>
      <c r="Z122" s="18">
        <v>4637580</v>
      </c>
      <c r="AA122" s="18">
        <v>4856860</v>
      </c>
      <c r="AB122" s="18">
        <v>5140610</v>
      </c>
      <c r="AC122" s="18">
        <v>5344170</v>
      </c>
      <c r="AD122" s="18">
        <v>5522020</v>
      </c>
      <c r="AE122" s="18">
        <v>5742170</v>
      </c>
      <c r="AF122" s="18">
        <v>5952840</v>
      </c>
      <c r="AG122" s="18">
        <v>400.32799999999997</v>
      </c>
      <c r="AH122" s="18">
        <v>403.21899999999999</v>
      </c>
      <c r="AI122" s="18">
        <v>487.05399999999997</v>
      </c>
      <c r="AJ122" s="18">
        <v>489.767</v>
      </c>
      <c r="AK122" s="18">
        <v>94.0274</v>
      </c>
    </row>
    <row r="123" spans="2:37" x14ac:dyDescent="0.15">
      <c r="B123" s="18">
        <v>11294.6</v>
      </c>
      <c r="C123" s="18">
        <v>2589.27</v>
      </c>
      <c r="D123" s="18">
        <v>628.52</v>
      </c>
      <c r="E123" s="18">
        <v>1028.52</v>
      </c>
      <c r="F123" s="18">
        <v>3585.68</v>
      </c>
      <c r="G123" s="18">
        <v>6451.18</v>
      </c>
      <c r="H123" s="18">
        <v>7103.77</v>
      </c>
      <c r="I123" s="18">
        <v>10672.5</v>
      </c>
      <c r="J123" s="18">
        <v>15802.5</v>
      </c>
      <c r="K123" s="18">
        <v>26645.4</v>
      </c>
      <c r="L123" s="18">
        <v>59337.9</v>
      </c>
      <c r="M123" s="18">
        <v>106139</v>
      </c>
      <c r="N123" s="18">
        <v>177611</v>
      </c>
      <c r="O123" s="18">
        <v>276413</v>
      </c>
      <c r="P123" s="18">
        <v>410920</v>
      </c>
      <c r="Q123" s="18">
        <v>585561</v>
      </c>
      <c r="R123" s="18">
        <v>810543</v>
      </c>
      <c r="S123" s="18">
        <v>1087170</v>
      </c>
      <c r="T123" s="18">
        <v>1430940</v>
      </c>
      <c r="U123" s="18">
        <v>1841900</v>
      </c>
      <c r="V123" s="18">
        <v>2344330</v>
      </c>
      <c r="W123" s="18">
        <v>2931510</v>
      </c>
      <c r="X123" s="18">
        <v>3613230</v>
      </c>
      <c r="Y123" s="18">
        <v>4363810</v>
      </c>
      <c r="Z123" s="18">
        <v>4676940</v>
      </c>
      <c r="AA123" s="18">
        <v>4897100</v>
      </c>
      <c r="AB123" s="18">
        <v>5183680</v>
      </c>
      <c r="AC123" s="18">
        <v>5385620</v>
      </c>
      <c r="AD123" s="18">
        <v>5559690</v>
      </c>
      <c r="AE123" s="18">
        <v>5787090</v>
      </c>
      <c r="AF123" s="18">
        <v>6004940</v>
      </c>
      <c r="AG123" s="18">
        <v>403.84800000000001</v>
      </c>
      <c r="AH123" s="18">
        <v>410.15199999999999</v>
      </c>
      <c r="AI123" s="18">
        <v>487.05399999999997</v>
      </c>
      <c r="AJ123" s="18">
        <v>489.767</v>
      </c>
      <c r="AK123" s="18">
        <v>120.71299999999999</v>
      </c>
    </row>
    <row r="124" spans="2:37" x14ac:dyDescent="0.15">
      <c r="B124" s="18">
        <v>14219.1</v>
      </c>
      <c r="C124" s="18">
        <v>3259.66</v>
      </c>
      <c r="D124" s="18">
        <v>642.95500000000004</v>
      </c>
      <c r="E124" s="18">
        <v>1025</v>
      </c>
      <c r="F124" s="18">
        <v>3467.09</v>
      </c>
      <c r="G124" s="18">
        <v>6585.42</v>
      </c>
      <c r="H124" s="18">
        <v>7887.97</v>
      </c>
      <c r="I124" s="18">
        <v>11935.8</v>
      </c>
      <c r="J124" s="18">
        <v>15750.8</v>
      </c>
      <c r="K124" s="18">
        <v>28008.2</v>
      </c>
      <c r="L124" s="18">
        <v>61712.1</v>
      </c>
      <c r="M124" s="18">
        <v>110855</v>
      </c>
      <c r="N124" s="18">
        <v>184637</v>
      </c>
      <c r="O124" s="18">
        <v>288352</v>
      </c>
      <c r="P124" s="18">
        <v>425805</v>
      </c>
      <c r="Q124" s="18">
        <v>606344</v>
      </c>
      <c r="R124" s="18">
        <v>837596</v>
      </c>
      <c r="S124" s="18">
        <v>1125640</v>
      </c>
      <c r="T124" s="18">
        <v>1479390</v>
      </c>
      <c r="U124" s="18">
        <v>1907290</v>
      </c>
      <c r="V124" s="18">
        <v>2421450</v>
      </c>
      <c r="W124" s="18">
        <v>3035100</v>
      </c>
      <c r="X124" s="18">
        <v>3738020</v>
      </c>
      <c r="Y124" s="18">
        <v>4400690</v>
      </c>
      <c r="Z124" s="18">
        <v>4734360</v>
      </c>
      <c r="AA124" s="18">
        <v>4953980</v>
      </c>
      <c r="AB124" s="18">
        <v>5232360</v>
      </c>
      <c r="AC124" s="18">
        <v>5432390</v>
      </c>
      <c r="AD124" s="18">
        <v>5607710</v>
      </c>
      <c r="AE124" s="18">
        <v>5845890</v>
      </c>
      <c r="AF124" s="18">
        <v>6072480</v>
      </c>
      <c r="AG124" s="18">
        <v>407.58100000000002</v>
      </c>
      <c r="AH124" s="18">
        <v>414.99299999999999</v>
      </c>
      <c r="AI124" s="18">
        <v>487.05399999999997</v>
      </c>
      <c r="AJ124" s="18">
        <v>489.767</v>
      </c>
      <c r="AK124" s="18">
        <v>155.6</v>
      </c>
    </row>
    <row r="125" spans="2:37" x14ac:dyDescent="0.15">
      <c r="B125" s="18">
        <v>17900.8</v>
      </c>
      <c r="C125" s="18">
        <v>4103.71</v>
      </c>
      <c r="D125" s="18">
        <v>657.39</v>
      </c>
      <c r="E125" s="18">
        <v>1021.48</v>
      </c>
      <c r="F125" s="18">
        <v>3348.51</v>
      </c>
      <c r="G125" s="18">
        <v>6719.66</v>
      </c>
      <c r="H125" s="18">
        <v>8672.17</v>
      </c>
      <c r="I125" s="18">
        <v>13199</v>
      </c>
      <c r="J125" s="18">
        <v>15699.2</v>
      </c>
      <c r="K125" s="18">
        <v>29371</v>
      </c>
      <c r="L125" s="18">
        <v>64086.2</v>
      </c>
      <c r="M125" s="18">
        <v>115571</v>
      </c>
      <c r="N125" s="18">
        <v>191662</v>
      </c>
      <c r="O125" s="18">
        <v>300291</v>
      </c>
      <c r="P125" s="18">
        <v>440691</v>
      </c>
      <c r="Q125" s="18">
        <v>627127</v>
      </c>
      <c r="R125" s="18">
        <v>864648</v>
      </c>
      <c r="S125" s="18">
        <v>1164110</v>
      </c>
      <c r="T125" s="18">
        <v>1527840</v>
      </c>
      <c r="U125" s="18">
        <v>1972670</v>
      </c>
      <c r="V125" s="18">
        <v>2498570</v>
      </c>
      <c r="W125" s="18">
        <v>3138680</v>
      </c>
      <c r="X125" s="18">
        <v>3862800</v>
      </c>
      <c r="Y125" s="18">
        <v>4437580</v>
      </c>
      <c r="Z125" s="18">
        <v>4791790</v>
      </c>
      <c r="AA125" s="18">
        <v>5010870</v>
      </c>
      <c r="AB125" s="18">
        <v>5281040</v>
      </c>
      <c r="AC125" s="18">
        <v>5479150</v>
      </c>
      <c r="AD125" s="18">
        <v>5655730</v>
      </c>
      <c r="AE125" s="18">
        <v>5904680</v>
      </c>
      <c r="AF125" s="18">
        <v>6140020</v>
      </c>
      <c r="AG125" s="18">
        <v>411.31400000000002</v>
      </c>
      <c r="AH125" s="18">
        <v>419.834</v>
      </c>
      <c r="AI125" s="18">
        <v>487.05399999999997</v>
      </c>
      <c r="AJ125" s="18">
        <v>489.767</v>
      </c>
      <c r="AK125" s="18">
        <v>190.48699999999999</v>
      </c>
    </row>
    <row r="126" spans="2:37" x14ac:dyDescent="0.15">
      <c r="B126" s="18">
        <v>22535.8</v>
      </c>
      <c r="C126" s="18">
        <v>5166.26</v>
      </c>
      <c r="D126" s="18">
        <v>660.64599999999996</v>
      </c>
      <c r="E126" s="18">
        <v>1010.28</v>
      </c>
      <c r="F126" s="18">
        <v>3317.41</v>
      </c>
      <c r="G126" s="18">
        <v>6670.99</v>
      </c>
      <c r="H126" s="18">
        <v>9094.26</v>
      </c>
      <c r="I126" s="18">
        <v>13799.2</v>
      </c>
      <c r="J126" s="18">
        <v>15951.6</v>
      </c>
      <c r="K126" s="18">
        <v>31095.3</v>
      </c>
      <c r="L126" s="18">
        <v>66340</v>
      </c>
      <c r="M126" s="18">
        <v>119824</v>
      </c>
      <c r="N126" s="18">
        <v>197057</v>
      </c>
      <c r="O126" s="18">
        <v>310770</v>
      </c>
      <c r="P126" s="18">
        <v>458022</v>
      </c>
      <c r="Q126" s="18">
        <v>651857</v>
      </c>
      <c r="R126" s="18">
        <v>896999</v>
      </c>
      <c r="S126" s="18">
        <v>1214670</v>
      </c>
      <c r="T126" s="18">
        <v>1573200</v>
      </c>
      <c r="U126" s="18">
        <v>2032220</v>
      </c>
      <c r="V126" s="18">
        <v>2535710</v>
      </c>
      <c r="W126" s="18">
        <v>3166990</v>
      </c>
      <c r="X126" s="18">
        <v>3975040</v>
      </c>
      <c r="Y126" s="18">
        <v>4475300</v>
      </c>
      <c r="Z126" s="18">
        <v>4939390</v>
      </c>
      <c r="AA126" s="18">
        <v>5118780</v>
      </c>
      <c r="AB126" s="18">
        <v>5304480</v>
      </c>
      <c r="AC126" s="18">
        <v>5501670</v>
      </c>
      <c r="AD126" s="18">
        <v>5678860</v>
      </c>
      <c r="AE126" s="18">
        <v>5933000</v>
      </c>
      <c r="AF126" s="18">
        <v>6172550</v>
      </c>
      <c r="AG126" s="18">
        <v>416.61399999999998</v>
      </c>
      <c r="AH126" s="18">
        <v>425.11799999999999</v>
      </c>
      <c r="AI126" s="18">
        <v>487.05399999999997</v>
      </c>
      <c r="AJ126" s="18">
        <v>489.767</v>
      </c>
      <c r="AK126" s="18">
        <v>242.27099999999999</v>
      </c>
    </row>
    <row r="127" spans="2:37" x14ac:dyDescent="0.15">
      <c r="B127" s="18">
        <v>28370.799999999999</v>
      </c>
      <c r="C127" s="18">
        <v>6503.88</v>
      </c>
      <c r="D127" s="18">
        <v>653.51599999999996</v>
      </c>
      <c r="E127" s="18">
        <v>991.93499999999995</v>
      </c>
      <c r="F127" s="18">
        <v>3367.59</v>
      </c>
      <c r="G127" s="18">
        <v>6452.39</v>
      </c>
      <c r="H127" s="18">
        <v>9179.9599999999991</v>
      </c>
      <c r="I127" s="18">
        <v>13783.4</v>
      </c>
      <c r="J127" s="18">
        <v>16486.599999999999</v>
      </c>
      <c r="K127" s="18">
        <v>33155.300000000003</v>
      </c>
      <c r="L127" s="18">
        <v>68482</v>
      </c>
      <c r="M127" s="18">
        <v>123646</v>
      </c>
      <c r="N127" s="18">
        <v>200939</v>
      </c>
      <c r="O127" s="18">
        <v>319893</v>
      </c>
      <c r="P127" s="18">
        <v>477626</v>
      </c>
      <c r="Q127" s="18">
        <v>680252</v>
      </c>
      <c r="R127" s="18">
        <v>934272</v>
      </c>
      <c r="S127" s="18">
        <v>1276450</v>
      </c>
      <c r="T127" s="18">
        <v>1615680</v>
      </c>
      <c r="U127" s="18">
        <v>2086350</v>
      </c>
      <c r="V127" s="18">
        <v>2535710</v>
      </c>
      <c r="W127" s="18">
        <v>3125360</v>
      </c>
      <c r="X127" s="18">
        <v>4075640</v>
      </c>
      <c r="Y127" s="18">
        <v>4513800</v>
      </c>
      <c r="Z127" s="18">
        <v>5170750</v>
      </c>
      <c r="AA127" s="18">
        <v>5274090</v>
      </c>
      <c r="AB127" s="18">
        <v>5304480</v>
      </c>
      <c r="AC127" s="18">
        <v>5501670</v>
      </c>
      <c r="AD127" s="18">
        <v>5678860</v>
      </c>
      <c r="AE127" s="18">
        <v>5933000</v>
      </c>
      <c r="AF127" s="18">
        <v>6172550</v>
      </c>
      <c r="AG127" s="18">
        <v>423.36799999999999</v>
      </c>
      <c r="AH127" s="18">
        <v>430.81400000000002</v>
      </c>
      <c r="AI127" s="18">
        <v>487.05399999999997</v>
      </c>
      <c r="AJ127" s="18">
        <v>489.767</v>
      </c>
      <c r="AK127" s="18">
        <v>309.75200000000001</v>
      </c>
    </row>
    <row r="128" spans="2:37" x14ac:dyDescent="0.15">
      <c r="B128" s="18">
        <v>35716.800000000003</v>
      </c>
      <c r="C128" s="18">
        <v>8187.98</v>
      </c>
      <c r="D128" s="18">
        <v>646.38699999999994</v>
      </c>
      <c r="E128" s="18">
        <v>973.59</v>
      </c>
      <c r="F128" s="18">
        <v>3417.76</v>
      </c>
      <c r="G128" s="18">
        <v>6233.8</v>
      </c>
      <c r="H128" s="18">
        <v>9265.66</v>
      </c>
      <c r="I128" s="18">
        <v>13767.5</v>
      </c>
      <c r="J128" s="18">
        <v>17021.599999999999</v>
      </c>
      <c r="K128" s="18">
        <v>35215.300000000003</v>
      </c>
      <c r="L128" s="18">
        <v>70624</v>
      </c>
      <c r="M128" s="18">
        <v>127469</v>
      </c>
      <c r="N128" s="18">
        <v>204821</v>
      </c>
      <c r="O128" s="18">
        <v>329015</v>
      </c>
      <c r="P128" s="18">
        <v>497229</v>
      </c>
      <c r="Q128" s="18">
        <v>708648</v>
      </c>
      <c r="R128" s="18">
        <v>971545</v>
      </c>
      <c r="S128" s="18">
        <v>1338230</v>
      </c>
      <c r="T128" s="18">
        <v>1658170</v>
      </c>
      <c r="U128" s="18">
        <v>2140480</v>
      </c>
      <c r="V128" s="18">
        <v>2535710</v>
      </c>
      <c r="W128" s="18">
        <v>3083740</v>
      </c>
      <c r="X128" s="18">
        <v>4176240</v>
      </c>
      <c r="Y128" s="18">
        <v>4552300</v>
      </c>
      <c r="Z128" s="18">
        <v>5402120</v>
      </c>
      <c r="AA128" s="18">
        <v>5429410</v>
      </c>
      <c r="AB128" s="18">
        <v>5304480</v>
      </c>
      <c r="AC128" s="18">
        <v>5501670</v>
      </c>
      <c r="AD128" s="18">
        <v>5678860</v>
      </c>
      <c r="AE128" s="18">
        <v>5933000</v>
      </c>
      <c r="AF128" s="18">
        <v>6172550</v>
      </c>
      <c r="AG128" s="18">
        <v>430.12299999999999</v>
      </c>
      <c r="AH128" s="18">
        <v>436.51</v>
      </c>
      <c r="AI128" s="18">
        <v>487.05399999999997</v>
      </c>
      <c r="AJ128" s="18">
        <v>489.767</v>
      </c>
      <c r="AK128" s="18">
        <v>377.23200000000003</v>
      </c>
    </row>
    <row r="129" spans="2:37" x14ac:dyDescent="0.15">
      <c r="B129" s="18">
        <v>44964.7</v>
      </c>
      <c r="C129" s="18">
        <v>10307.9</v>
      </c>
      <c r="D129" s="18">
        <v>639.25800000000004</v>
      </c>
      <c r="E129" s="18">
        <v>955.245</v>
      </c>
      <c r="F129" s="18">
        <v>3467.94</v>
      </c>
      <c r="G129" s="18">
        <v>6015.21</v>
      </c>
      <c r="H129" s="18">
        <v>9351.36</v>
      </c>
      <c r="I129" s="18">
        <v>13751.7</v>
      </c>
      <c r="J129" s="18">
        <v>17556.599999999999</v>
      </c>
      <c r="K129" s="18">
        <v>37275.300000000003</v>
      </c>
      <c r="L129" s="18">
        <v>72766</v>
      </c>
      <c r="M129" s="18">
        <v>131291</v>
      </c>
      <c r="N129" s="18">
        <v>208703</v>
      </c>
      <c r="O129" s="18">
        <v>338138</v>
      </c>
      <c r="P129" s="18">
        <v>516833</v>
      </c>
      <c r="Q129" s="18">
        <v>737043</v>
      </c>
      <c r="R129" s="18">
        <v>1008820</v>
      </c>
      <c r="S129" s="18">
        <v>1400010</v>
      </c>
      <c r="T129" s="18">
        <v>1700650</v>
      </c>
      <c r="U129" s="18">
        <v>2194610</v>
      </c>
      <c r="V129" s="18">
        <v>2535710</v>
      </c>
      <c r="W129" s="18">
        <v>3042110</v>
      </c>
      <c r="X129" s="18">
        <v>4276850</v>
      </c>
      <c r="Y129" s="18">
        <v>4590800</v>
      </c>
      <c r="Z129" s="18">
        <v>5633480</v>
      </c>
      <c r="AA129" s="18">
        <v>5584720</v>
      </c>
      <c r="AB129" s="18">
        <v>5304480</v>
      </c>
      <c r="AC129" s="18">
        <v>5501670</v>
      </c>
      <c r="AD129" s="18">
        <v>5678860</v>
      </c>
      <c r="AE129" s="18">
        <v>5933000</v>
      </c>
      <c r="AF129" s="18">
        <v>6172550</v>
      </c>
      <c r="AG129" s="18">
        <v>436.87700000000001</v>
      </c>
      <c r="AH129" s="18">
        <v>442.20499999999998</v>
      </c>
      <c r="AI129" s="18">
        <v>487.05399999999997</v>
      </c>
      <c r="AJ129" s="18">
        <v>489.767</v>
      </c>
      <c r="AK129" s="18">
        <v>444.71300000000002</v>
      </c>
    </row>
    <row r="130" spans="2:37" x14ac:dyDescent="0.15">
      <c r="B130" s="18">
        <v>56607.199999999997</v>
      </c>
      <c r="C130" s="18">
        <v>12977.1</v>
      </c>
      <c r="D130" s="18">
        <v>637.88400000000001</v>
      </c>
      <c r="E130" s="18">
        <v>963.35699999999997</v>
      </c>
      <c r="F130" s="18">
        <v>3552.83</v>
      </c>
      <c r="G130" s="18">
        <v>6592.4</v>
      </c>
      <c r="H130" s="18">
        <v>9808.59</v>
      </c>
      <c r="I130" s="18">
        <v>13744.4</v>
      </c>
      <c r="J130" s="18">
        <v>17803.2</v>
      </c>
      <c r="K130" s="18">
        <v>38224.9</v>
      </c>
      <c r="L130" s="18">
        <v>73753.399999999994</v>
      </c>
      <c r="M130" s="18">
        <v>133053</v>
      </c>
      <c r="N130" s="18">
        <v>210492</v>
      </c>
      <c r="O130" s="18">
        <v>342343</v>
      </c>
      <c r="P130" s="18">
        <v>525870</v>
      </c>
      <c r="Q130" s="18">
        <v>750133</v>
      </c>
      <c r="R130" s="18">
        <v>1026000</v>
      </c>
      <c r="S130" s="18">
        <v>1428490</v>
      </c>
      <c r="T130" s="18">
        <v>1720240</v>
      </c>
      <c r="U130" s="18">
        <v>2219560</v>
      </c>
      <c r="V130" s="18">
        <v>2535710</v>
      </c>
      <c r="W130" s="18">
        <v>3022920</v>
      </c>
      <c r="X130" s="18">
        <v>4323220</v>
      </c>
      <c r="Y130" s="18">
        <v>4608550</v>
      </c>
      <c r="Z130" s="18">
        <v>5740140</v>
      </c>
      <c r="AA130" s="18">
        <v>5656320</v>
      </c>
      <c r="AB130" s="18">
        <v>5304480</v>
      </c>
      <c r="AC130" s="18">
        <v>5501670</v>
      </c>
      <c r="AD130" s="18">
        <v>5678860</v>
      </c>
      <c r="AE130" s="18">
        <v>5933000</v>
      </c>
      <c r="AF130" s="18">
        <v>6172550</v>
      </c>
      <c r="AG130" s="18">
        <v>442.13099999999997</v>
      </c>
      <c r="AH130" s="18">
        <v>450.05900000000003</v>
      </c>
      <c r="AI130" s="18">
        <v>487.05399999999997</v>
      </c>
      <c r="AJ130" s="18">
        <v>489.767</v>
      </c>
      <c r="AK130" s="18">
        <v>567.21600000000001</v>
      </c>
    </row>
    <row r="131" spans="2:37" x14ac:dyDescent="0.15">
      <c r="B131" s="18">
        <v>71264.3</v>
      </c>
      <c r="C131" s="18">
        <v>16337.2</v>
      </c>
      <c r="D131" s="18">
        <v>641.43200000000002</v>
      </c>
      <c r="E131" s="18">
        <v>994.09500000000003</v>
      </c>
      <c r="F131" s="18">
        <v>3667.42</v>
      </c>
      <c r="G131" s="18">
        <v>7850.18</v>
      </c>
      <c r="H131" s="18">
        <v>10583.6</v>
      </c>
      <c r="I131" s="18">
        <v>13744.4</v>
      </c>
      <c r="J131" s="18">
        <v>17803.2</v>
      </c>
      <c r="K131" s="18">
        <v>38224.9</v>
      </c>
      <c r="L131" s="18">
        <v>73753.399999999994</v>
      </c>
      <c r="M131" s="18">
        <v>133053</v>
      </c>
      <c r="N131" s="18">
        <v>210492</v>
      </c>
      <c r="O131" s="18">
        <v>342343</v>
      </c>
      <c r="P131" s="18">
        <v>525870</v>
      </c>
      <c r="Q131" s="18">
        <v>750133</v>
      </c>
      <c r="R131" s="18">
        <v>1026000</v>
      </c>
      <c r="S131" s="18">
        <v>1428490</v>
      </c>
      <c r="T131" s="18">
        <v>1720240</v>
      </c>
      <c r="U131" s="18">
        <v>2219560</v>
      </c>
      <c r="V131" s="18">
        <v>2535710</v>
      </c>
      <c r="W131" s="18">
        <v>3022920</v>
      </c>
      <c r="X131" s="18">
        <v>4323220</v>
      </c>
      <c r="Y131" s="18">
        <v>4608550</v>
      </c>
      <c r="Z131" s="18">
        <v>5740140</v>
      </c>
      <c r="AA131" s="18">
        <v>5656320</v>
      </c>
      <c r="AB131" s="18">
        <v>5304480</v>
      </c>
      <c r="AC131" s="18">
        <v>5501670</v>
      </c>
      <c r="AD131" s="18">
        <v>5678860</v>
      </c>
      <c r="AE131" s="18">
        <v>5933000</v>
      </c>
      <c r="AF131" s="18">
        <v>6172550</v>
      </c>
      <c r="AG131" s="18">
        <v>446.101</v>
      </c>
      <c r="AH131" s="18">
        <v>459.75799999999998</v>
      </c>
      <c r="AI131" s="18">
        <v>487.05399999999997</v>
      </c>
      <c r="AJ131" s="18">
        <v>489.767</v>
      </c>
      <c r="AK131" s="18">
        <v>736.77499999999998</v>
      </c>
    </row>
    <row r="132" spans="2:37" x14ac:dyDescent="0.15">
      <c r="B132" s="18">
        <v>89716.5</v>
      </c>
      <c r="C132" s="18">
        <v>20567.099999999999</v>
      </c>
      <c r="D132" s="18">
        <v>644.98099999999999</v>
      </c>
      <c r="E132" s="18">
        <v>1024.83</v>
      </c>
      <c r="F132" s="18">
        <v>3782.01</v>
      </c>
      <c r="G132" s="18">
        <v>9107.94</v>
      </c>
      <c r="H132" s="18">
        <v>11358.6</v>
      </c>
      <c r="I132" s="18">
        <v>13744.4</v>
      </c>
      <c r="J132" s="18">
        <v>17803.2</v>
      </c>
      <c r="K132" s="18">
        <v>38224.9</v>
      </c>
      <c r="L132" s="18">
        <v>73753.399999999994</v>
      </c>
      <c r="M132" s="18">
        <v>133053</v>
      </c>
      <c r="N132" s="18">
        <v>210492</v>
      </c>
      <c r="O132" s="18">
        <v>342343</v>
      </c>
      <c r="P132" s="18">
        <v>525870</v>
      </c>
      <c r="Q132" s="18">
        <v>750133</v>
      </c>
      <c r="R132" s="18">
        <v>1026000</v>
      </c>
      <c r="S132" s="18">
        <v>1428490</v>
      </c>
      <c r="T132" s="18">
        <v>1720240</v>
      </c>
      <c r="U132" s="18">
        <v>2219560</v>
      </c>
      <c r="V132" s="18">
        <v>2535710</v>
      </c>
      <c r="W132" s="18">
        <v>3022920</v>
      </c>
      <c r="X132" s="18">
        <v>4323220</v>
      </c>
      <c r="Y132" s="18">
        <v>4608550</v>
      </c>
      <c r="Z132" s="18">
        <v>5740140</v>
      </c>
      <c r="AA132" s="18">
        <v>5656320</v>
      </c>
      <c r="AB132" s="18">
        <v>5304480</v>
      </c>
      <c r="AC132" s="18">
        <v>5501670</v>
      </c>
      <c r="AD132" s="18">
        <v>5678860</v>
      </c>
      <c r="AE132" s="18">
        <v>5933000</v>
      </c>
      <c r="AF132" s="18">
        <v>6172550</v>
      </c>
      <c r="AG132" s="18">
        <v>450.07100000000003</v>
      </c>
      <c r="AH132" s="18">
        <v>469.45600000000002</v>
      </c>
      <c r="AI132" s="18">
        <v>487.05399999999997</v>
      </c>
      <c r="AJ132" s="18">
        <v>489.767</v>
      </c>
      <c r="AK132" s="18">
        <v>906.33399999999995</v>
      </c>
    </row>
    <row r="133" spans="2:37" x14ac:dyDescent="0.15">
      <c r="B133" s="18">
        <v>112946</v>
      </c>
      <c r="C133" s="18">
        <v>25892.6</v>
      </c>
      <c r="D133" s="18">
        <v>646.65300000000002</v>
      </c>
      <c r="E133" s="18">
        <v>1039.32</v>
      </c>
      <c r="F133" s="18">
        <v>3836.01</v>
      </c>
      <c r="G133" s="18">
        <v>9700.7000000000007</v>
      </c>
      <c r="H133" s="18">
        <v>11723.8</v>
      </c>
      <c r="I133" s="18">
        <v>13744.4</v>
      </c>
      <c r="J133" s="18">
        <v>17803.2</v>
      </c>
      <c r="K133" s="18">
        <v>38224.9</v>
      </c>
      <c r="L133" s="18">
        <v>73753.399999999994</v>
      </c>
      <c r="M133" s="18">
        <v>133053</v>
      </c>
      <c r="N133" s="18">
        <v>210492</v>
      </c>
      <c r="O133" s="18">
        <v>342343</v>
      </c>
      <c r="P133" s="18">
        <v>525870</v>
      </c>
      <c r="Q133" s="18">
        <v>750133</v>
      </c>
      <c r="R133" s="18">
        <v>1026000</v>
      </c>
      <c r="S133" s="18">
        <v>1428490</v>
      </c>
      <c r="T133" s="18">
        <v>1720240</v>
      </c>
      <c r="U133" s="18">
        <v>2219560</v>
      </c>
      <c r="V133" s="18">
        <v>2535710</v>
      </c>
      <c r="W133" s="18">
        <v>3022920</v>
      </c>
      <c r="X133" s="18">
        <v>4323220</v>
      </c>
      <c r="Y133" s="18">
        <v>4608550</v>
      </c>
      <c r="Z133" s="18">
        <v>5740140</v>
      </c>
      <c r="AA133" s="18">
        <v>5656320</v>
      </c>
      <c r="AB133" s="18">
        <v>5304480</v>
      </c>
      <c r="AC133" s="18">
        <v>5501670</v>
      </c>
      <c r="AD133" s="18">
        <v>5678860</v>
      </c>
      <c r="AE133" s="18">
        <v>5933000</v>
      </c>
      <c r="AF133" s="18">
        <v>6172550</v>
      </c>
      <c r="AG133" s="18">
        <v>451.94200000000001</v>
      </c>
      <c r="AH133" s="18">
        <v>474.02699999999999</v>
      </c>
      <c r="AI133" s="18">
        <v>487.05399999999997</v>
      </c>
      <c r="AJ133" s="18">
        <v>489.767</v>
      </c>
      <c r="AK133" s="18">
        <v>986.24300000000005</v>
      </c>
    </row>
    <row r="134" spans="2:37" x14ac:dyDescent="0.15">
      <c r="B134" s="18">
        <v>142191</v>
      </c>
      <c r="C134" s="18">
        <v>32596.6</v>
      </c>
      <c r="D134" s="18">
        <v>646.65300000000002</v>
      </c>
      <c r="E134" s="18">
        <v>1039.32</v>
      </c>
      <c r="F134" s="18">
        <v>3836.01</v>
      </c>
      <c r="G134" s="18">
        <v>9700.7000000000007</v>
      </c>
      <c r="H134" s="18">
        <v>11723.8</v>
      </c>
      <c r="I134" s="18">
        <v>13744.4</v>
      </c>
      <c r="J134" s="18">
        <v>17803.2</v>
      </c>
      <c r="K134" s="18">
        <v>38224.9</v>
      </c>
      <c r="L134" s="18">
        <v>73753.399999999994</v>
      </c>
      <c r="M134" s="18">
        <v>133053</v>
      </c>
      <c r="N134" s="18">
        <v>210492</v>
      </c>
      <c r="O134" s="18">
        <v>342343</v>
      </c>
      <c r="P134" s="18">
        <v>525870</v>
      </c>
      <c r="Q134" s="18">
        <v>750133</v>
      </c>
      <c r="R134" s="18">
        <v>1026000</v>
      </c>
      <c r="S134" s="18">
        <v>1428490</v>
      </c>
      <c r="T134" s="18">
        <v>1720240</v>
      </c>
      <c r="U134" s="18">
        <v>2219560</v>
      </c>
      <c r="V134" s="18">
        <v>2535710</v>
      </c>
      <c r="W134" s="18">
        <v>3022920</v>
      </c>
      <c r="X134" s="18">
        <v>4323220</v>
      </c>
      <c r="Y134" s="18">
        <v>4608550</v>
      </c>
      <c r="Z134" s="18">
        <v>5740140</v>
      </c>
      <c r="AA134" s="18">
        <v>5656320</v>
      </c>
      <c r="AB134" s="18">
        <v>5304480</v>
      </c>
      <c r="AC134" s="18">
        <v>5501670</v>
      </c>
      <c r="AD134" s="18">
        <v>5678860</v>
      </c>
      <c r="AE134" s="18">
        <v>5933000</v>
      </c>
      <c r="AF134" s="18">
        <v>6172550</v>
      </c>
      <c r="AG134" s="18">
        <v>451.94200000000001</v>
      </c>
      <c r="AH134" s="18">
        <v>474.02699999999999</v>
      </c>
      <c r="AI134" s="18">
        <v>487.05399999999997</v>
      </c>
      <c r="AJ134" s="18">
        <v>489.767</v>
      </c>
      <c r="AK134" s="18">
        <v>986.24300000000005</v>
      </c>
    </row>
    <row r="135" spans="2:37" x14ac:dyDescent="0.15">
      <c r="B135" s="18">
        <v>179008</v>
      </c>
      <c r="C135" s="18">
        <v>41037.1</v>
      </c>
      <c r="D135" s="18">
        <v>646.65300000000002</v>
      </c>
      <c r="E135" s="18">
        <v>1039.32</v>
      </c>
      <c r="F135" s="18">
        <v>3836.01</v>
      </c>
      <c r="G135" s="18">
        <v>9700.7000000000007</v>
      </c>
      <c r="H135" s="18">
        <v>11723.8</v>
      </c>
      <c r="I135" s="18">
        <v>13744.4</v>
      </c>
      <c r="J135" s="18">
        <v>17803.2</v>
      </c>
      <c r="K135" s="18">
        <v>38224.9</v>
      </c>
      <c r="L135" s="18">
        <v>73753.399999999994</v>
      </c>
      <c r="M135" s="18">
        <v>133053</v>
      </c>
      <c r="N135" s="18">
        <v>210492</v>
      </c>
      <c r="O135" s="18">
        <v>342343</v>
      </c>
      <c r="P135" s="18">
        <v>525870</v>
      </c>
      <c r="Q135" s="18">
        <v>750133</v>
      </c>
      <c r="R135" s="18">
        <v>1026000</v>
      </c>
      <c r="S135" s="18">
        <v>1428490</v>
      </c>
      <c r="T135" s="18">
        <v>1720240</v>
      </c>
      <c r="U135" s="18">
        <v>2219560</v>
      </c>
      <c r="V135" s="18">
        <v>2535710</v>
      </c>
      <c r="W135" s="18">
        <v>3022920</v>
      </c>
      <c r="X135" s="18">
        <v>4323220</v>
      </c>
      <c r="Y135" s="18">
        <v>4608550</v>
      </c>
      <c r="Z135" s="18">
        <v>5740140</v>
      </c>
      <c r="AA135" s="18">
        <v>5656320</v>
      </c>
      <c r="AB135" s="18">
        <v>5304480</v>
      </c>
      <c r="AC135" s="18">
        <v>5501670</v>
      </c>
      <c r="AD135" s="18">
        <v>5678860</v>
      </c>
      <c r="AE135" s="18">
        <v>5933000</v>
      </c>
      <c r="AF135" s="18">
        <v>6172550</v>
      </c>
      <c r="AG135" s="18">
        <v>451.94200000000001</v>
      </c>
      <c r="AH135" s="18">
        <v>474.02699999999999</v>
      </c>
      <c r="AI135" s="18">
        <v>487.05399999999997</v>
      </c>
      <c r="AJ135" s="18">
        <v>489.767</v>
      </c>
      <c r="AK135" s="18">
        <v>986.24300000000005</v>
      </c>
    </row>
    <row r="136" spans="2:37" x14ac:dyDescent="0.15">
      <c r="B136" s="18">
        <v>225358</v>
      </c>
      <c r="C136" s="18">
        <v>51662.7</v>
      </c>
      <c r="D136" s="18">
        <v>646.65300000000002</v>
      </c>
      <c r="E136" s="18">
        <v>1039.32</v>
      </c>
      <c r="F136" s="18">
        <v>3836.01</v>
      </c>
      <c r="G136" s="18">
        <v>9700.7000000000007</v>
      </c>
      <c r="H136" s="18">
        <v>11723.8</v>
      </c>
      <c r="I136" s="18">
        <v>13744.4</v>
      </c>
      <c r="J136" s="18">
        <v>17803.2</v>
      </c>
      <c r="K136" s="18">
        <v>38224.9</v>
      </c>
      <c r="L136" s="18">
        <v>73753.399999999994</v>
      </c>
      <c r="M136" s="18">
        <v>133053</v>
      </c>
      <c r="N136" s="18">
        <v>210492</v>
      </c>
      <c r="O136" s="18">
        <v>342343</v>
      </c>
      <c r="P136" s="18">
        <v>525870</v>
      </c>
      <c r="Q136" s="18">
        <v>750133</v>
      </c>
      <c r="R136" s="18">
        <v>1026000</v>
      </c>
      <c r="S136" s="18">
        <v>1428490</v>
      </c>
      <c r="T136" s="18">
        <v>1720240</v>
      </c>
      <c r="U136" s="18">
        <v>2219560</v>
      </c>
      <c r="V136" s="18">
        <v>2535710</v>
      </c>
      <c r="W136" s="18">
        <v>3022920</v>
      </c>
      <c r="X136" s="18">
        <v>4323220</v>
      </c>
      <c r="Y136" s="18">
        <v>4608550</v>
      </c>
      <c r="Z136" s="18">
        <v>5740140</v>
      </c>
      <c r="AA136" s="18">
        <v>5656320</v>
      </c>
      <c r="AB136" s="18">
        <v>5304480</v>
      </c>
      <c r="AC136" s="18">
        <v>5501670</v>
      </c>
      <c r="AD136" s="18">
        <v>5678860</v>
      </c>
      <c r="AE136" s="18">
        <v>5933000</v>
      </c>
      <c r="AF136" s="18">
        <v>6172550</v>
      </c>
      <c r="AG136" s="18">
        <v>451.94200000000001</v>
      </c>
      <c r="AH136" s="18">
        <v>474.02699999999999</v>
      </c>
      <c r="AI136" s="18">
        <v>487.05399999999997</v>
      </c>
      <c r="AJ136" s="18">
        <v>489.767</v>
      </c>
      <c r="AK136" s="18">
        <v>986.24300000000005</v>
      </c>
    </row>
    <row r="137" spans="2:37" x14ac:dyDescent="0.15">
      <c r="B137" s="18">
        <v>283708</v>
      </c>
      <c r="C137" s="18">
        <v>65038.8</v>
      </c>
      <c r="D137" s="18">
        <v>646.65300000000002</v>
      </c>
      <c r="E137" s="18">
        <v>1039.32</v>
      </c>
      <c r="F137" s="18">
        <v>3836.01</v>
      </c>
      <c r="G137" s="18">
        <v>9700.7000000000007</v>
      </c>
      <c r="H137" s="18">
        <v>11723.8</v>
      </c>
      <c r="I137" s="18">
        <v>13744.4</v>
      </c>
      <c r="J137" s="18">
        <v>17803.2</v>
      </c>
      <c r="K137" s="18">
        <v>38224.9</v>
      </c>
      <c r="L137" s="18">
        <v>73753.399999999994</v>
      </c>
      <c r="M137" s="18">
        <v>133053</v>
      </c>
      <c r="N137" s="18">
        <v>210492</v>
      </c>
      <c r="O137" s="18">
        <v>342343</v>
      </c>
      <c r="P137" s="18">
        <v>525870</v>
      </c>
      <c r="Q137" s="18">
        <v>750133</v>
      </c>
      <c r="R137" s="18">
        <v>1026000</v>
      </c>
      <c r="S137" s="18">
        <v>1428490</v>
      </c>
      <c r="T137" s="18">
        <v>1720240</v>
      </c>
      <c r="U137" s="18">
        <v>2219560</v>
      </c>
      <c r="V137" s="18">
        <v>2535710</v>
      </c>
      <c r="W137" s="18">
        <v>3022920</v>
      </c>
      <c r="X137" s="18">
        <v>4323220</v>
      </c>
      <c r="Y137" s="18">
        <v>4608550</v>
      </c>
      <c r="Z137" s="18">
        <v>5740140</v>
      </c>
      <c r="AA137" s="18">
        <v>5656320</v>
      </c>
      <c r="AB137" s="18">
        <v>5304480</v>
      </c>
      <c r="AC137" s="18">
        <v>5501670</v>
      </c>
      <c r="AD137" s="18">
        <v>5678860</v>
      </c>
      <c r="AE137" s="18">
        <v>5933000</v>
      </c>
      <c r="AF137" s="18">
        <v>6172550</v>
      </c>
      <c r="AG137" s="18">
        <v>451.94200000000001</v>
      </c>
      <c r="AH137" s="18">
        <v>474.02699999999999</v>
      </c>
      <c r="AI137" s="18">
        <v>487.05399999999997</v>
      </c>
      <c r="AJ137" s="18">
        <v>489.767</v>
      </c>
      <c r="AK137" s="18">
        <v>986.24300000000005</v>
      </c>
    </row>
    <row r="138" spans="2:37" x14ac:dyDescent="0.15">
      <c r="B138" s="18">
        <v>357168</v>
      </c>
      <c r="C138" s="18">
        <v>81879.8</v>
      </c>
      <c r="D138" s="18">
        <v>646.65300000000002</v>
      </c>
      <c r="E138" s="18">
        <v>1039.32</v>
      </c>
      <c r="F138" s="18">
        <v>3836.01</v>
      </c>
      <c r="G138" s="18">
        <v>9700.7000000000007</v>
      </c>
      <c r="H138" s="18">
        <v>11723.8</v>
      </c>
      <c r="I138" s="18">
        <v>13744.4</v>
      </c>
      <c r="J138" s="18">
        <v>17803.2</v>
      </c>
      <c r="K138" s="18">
        <v>38224.9</v>
      </c>
      <c r="L138" s="18">
        <v>73753.399999999994</v>
      </c>
      <c r="M138" s="18">
        <v>133053</v>
      </c>
      <c r="N138" s="18">
        <v>210492</v>
      </c>
      <c r="O138" s="18">
        <v>342343</v>
      </c>
      <c r="P138" s="18">
        <v>525870</v>
      </c>
      <c r="Q138" s="18">
        <v>750133</v>
      </c>
      <c r="R138" s="18">
        <v>1026000</v>
      </c>
      <c r="S138" s="18">
        <v>1428490</v>
      </c>
      <c r="T138" s="18">
        <v>1720240</v>
      </c>
      <c r="U138" s="18">
        <v>2219560</v>
      </c>
      <c r="V138" s="18">
        <v>2535710</v>
      </c>
      <c r="W138" s="18">
        <v>3022920</v>
      </c>
      <c r="X138" s="18">
        <v>4323220</v>
      </c>
      <c r="Y138" s="18">
        <v>4608550</v>
      </c>
      <c r="Z138" s="18">
        <v>5740140</v>
      </c>
      <c r="AA138" s="18">
        <v>5656320</v>
      </c>
      <c r="AB138" s="18">
        <v>5304480</v>
      </c>
      <c r="AC138" s="18">
        <v>5501670</v>
      </c>
      <c r="AD138" s="18">
        <v>5678860</v>
      </c>
      <c r="AE138" s="18">
        <v>5933000</v>
      </c>
      <c r="AF138" s="18">
        <v>6172550</v>
      </c>
      <c r="AG138" s="18">
        <v>451.94200000000001</v>
      </c>
      <c r="AH138" s="18">
        <v>474.02699999999999</v>
      </c>
      <c r="AI138" s="18">
        <v>487.05399999999997</v>
      </c>
      <c r="AJ138" s="18">
        <v>489.767</v>
      </c>
      <c r="AK138" s="18">
        <v>986.24300000000005</v>
      </c>
    </row>
    <row r="139" spans="2:37" x14ac:dyDescent="0.15">
      <c r="B139" s="18">
        <v>449647</v>
      </c>
      <c r="C139" s="18">
        <v>103079</v>
      </c>
      <c r="D139" s="18">
        <v>646.65300000000002</v>
      </c>
      <c r="E139" s="18">
        <v>1039.32</v>
      </c>
      <c r="F139" s="18">
        <v>3836.01</v>
      </c>
      <c r="G139" s="18">
        <v>9700.7000000000007</v>
      </c>
      <c r="H139" s="18">
        <v>11723.8</v>
      </c>
      <c r="I139" s="18">
        <v>13744.4</v>
      </c>
      <c r="J139" s="18">
        <v>17803.2</v>
      </c>
      <c r="K139" s="18">
        <v>38224.9</v>
      </c>
      <c r="L139" s="18">
        <v>73753.399999999994</v>
      </c>
      <c r="M139" s="18">
        <v>133053</v>
      </c>
      <c r="N139" s="18">
        <v>210492</v>
      </c>
      <c r="O139" s="18">
        <v>342343</v>
      </c>
      <c r="P139" s="18">
        <v>525870</v>
      </c>
      <c r="Q139" s="18">
        <v>750133</v>
      </c>
      <c r="R139" s="18">
        <v>1026000</v>
      </c>
      <c r="S139" s="18">
        <v>1428490</v>
      </c>
      <c r="T139" s="18">
        <v>1720240</v>
      </c>
      <c r="U139" s="18">
        <v>2219560</v>
      </c>
      <c r="V139" s="18">
        <v>2535710</v>
      </c>
      <c r="W139" s="18">
        <v>3022920</v>
      </c>
      <c r="X139" s="18">
        <v>4323220</v>
      </c>
      <c r="Y139" s="18">
        <v>4608550</v>
      </c>
      <c r="Z139" s="18">
        <v>5740140</v>
      </c>
      <c r="AA139" s="18">
        <v>5656320</v>
      </c>
      <c r="AB139" s="18">
        <v>5304480</v>
      </c>
      <c r="AC139" s="18">
        <v>5501670</v>
      </c>
      <c r="AD139" s="18">
        <v>5678860</v>
      </c>
      <c r="AE139" s="18">
        <v>5933000</v>
      </c>
      <c r="AF139" s="18">
        <v>6172550</v>
      </c>
      <c r="AG139" s="18">
        <v>451.94200000000001</v>
      </c>
      <c r="AH139" s="18">
        <v>474.02699999999999</v>
      </c>
      <c r="AI139" s="18">
        <v>487.05399999999997</v>
      </c>
      <c r="AJ139" s="18">
        <v>489.767</v>
      </c>
      <c r="AK139" s="18">
        <v>986.24300000000005</v>
      </c>
    </row>
    <row r="140" spans="2:37" x14ac:dyDescent="0.15">
      <c r="B140" s="18">
        <v>566072</v>
      </c>
      <c r="C140" s="18">
        <v>129771</v>
      </c>
      <c r="D140" s="18">
        <v>646.65300000000002</v>
      </c>
      <c r="E140" s="18">
        <v>1039.32</v>
      </c>
      <c r="F140" s="18">
        <v>3836.01</v>
      </c>
      <c r="G140" s="18">
        <v>9700.7000000000007</v>
      </c>
      <c r="H140" s="18">
        <v>11723.8</v>
      </c>
      <c r="I140" s="18">
        <v>13744.4</v>
      </c>
      <c r="J140" s="18">
        <v>17803.2</v>
      </c>
      <c r="K140" s="18">
        <v>38224.9</v>
      </c>
      <c r="L140" s="18">
        <v>73753.399999999994</v>
      </c>
      <c r="M140" s="18">
        <v>133053</v>
      </c>
      <c r="N140" s="18">
        <v>210492</v>
      </c>
      <c r="O140" s="18">
        <v>342343</v>
      </c>
      <c r="P140" s="18">
        <v>525870</v>
      </c>
      <c r="Q140" s="18">
        <v>750133</v>
      </c>
      <c r="R140" s="18">
        <v>1026000</v>
      </c>
      <c r="S140" s="18">
        <v>1428490</v>
      </c>
      <c r="T140" s="18">
        <v>1720240</v>
      </c>
      <c r="U140" s="18">
        <v>2219560</v>
      </c>
      <c r="V140" s="18">
        <v>2535710</v>
      </c>
      <c r="W140" s="18">
        <v>3022920</v>
      </c>
      <c r="X140" s="18">
        <v>4323220</v>
      </c>
      <c r="Y140" s="18">
        <v>4608550</v>
      </c>
      <c r="Z140" s="18">
        <v>5740140</v>
      </c>
      <c r="AA140" s="18">
        <v>5656320</v>
      </c>
      <c r="AB140" s="18">
        <v>5304480</v>
      </c>
      <c r="AC140" s="18">
        <v>5501670</v>
      </c>
      <c r="AD140" s="18">
        <v>5678860</v>
      </c>
      <c r="AE140" s="18">
        <v>5933000</v>
      </c>
      <c r="AF140" s="18">
        <v>6172550</v>
      </c>
      <c r="AG140" s="18">
        <v>451.94200000000001</v>
      </c>
      <c r="AH140" s="18">
        <v>474.02699999999999</v>
      </c>
      <c r="AI140" s="18">
        <v>487.05399999999997</v>
      </c>
      <c r="AJ140" s="18">
        <v>489.767</v>
      </c>
      <c r="AK140" s="18">
        <v>986.24300000000005</v>
      </c>
    </row>
    <row r="141" spans="2:37" x14ac:dyDescent="0.15">
      <c r="B141" s="18">
        <v>712644</v>
      </c>
      <c r="C141" s="18">
        <v>163372</v>
      </c>
      <c r="D141" s="18">
        <v>646.65300000000002</v>
      </c>
      <c r="E141" s="18">
        <v>1039.32</v>
      </c>
      <c r="F141" s="18">
        <v>3836.01</v>
      </c>
      <c r="G141" s="18">
        <v>9700.7000000000007</v>
      </c>
      <c r="H141" s="18">
        <v>11723.8</v>
      </c>
      <c r="I141" s="18">
        <v>13744.4</v>
      </c>
      <c r="J141" s="18">
        <v>17803.2</v>
      </c>
      <c r="K141" s="18">
        <v>38224.9</v>
      </c>
      <c r="L141" s="18">
        <v>73753.399999999994</v>
      </c>
      <c r="M141" s="18">
        <v>133053</v>
      </c>
      <c r="N141" s="18">
        <v>210492</v>
      </c>
      <c r="O141" s="18">
        <v>342343</v>
      </c>
      <c r="P141" s="18">
        <v>525870</v>
      </c>
      <c r="Q141" s="18">
        <v>750133</v>
      </c>
      <c r="R141" s="18">
        <v>1026000</v>
      </c>
      <c r="S141" s="18">
        <v>1428490</v>
      </c>
      <c r="T141" s="18">
        <v>1720240</v>
      </c>
      <c r="U141" s="18">
        <v>2219560</v>
      </c>
      <c r="V141" s="18">
        <v>2535710</v>
      </c>
      <c r="W141" s="18">
        <v>3022920</v>
      </c>
      <c r="X141" s="18">
        <v>4323220</v>
      </c>
      <c r="Y141" s="18">
        <v>4608550</v>
      </c>
      <c r="Z141" s="18">
        <v>5740140</v>
      </c>
      <c r="AA141" s="18">
        <v>5656320</v>
      </c>
      <c r="AB141" s="18">
        <v>5304480</v>
      </c>
      <c r="AC141" s="18">
        <v>5501670</v>
      </c>
      <c r="AD141" s="18">
        <v>5678860</v>
      </c>
      <c r="AE141" s="18">
        <v>5933000</v>
      </c>
      <c r="AF141" s="18">
        <v>6172550</v>
      </c>
      <c r="AG141" s="18">
        <v>451.94200000000001</v>
      </c>
      <c r="AH141" s="18">
        <v>474.02699999999999</v>
      </c>
      <c r="AI141" s="18">
        <v>487.05399999999997</v>
      </c>
      <c r="AJ141" s="18">
        <v>489.767</v>
      </c>
      <c r="AK141" s="18">
        <v>986.24300000000005</v>
      </c>
    </row>
    <row r="142" spans="2:37" x14ac:dyDescent="0.15">
      <c r="B142" s="18">
        <v>897165</v>
      </c>
      <c r="C142" s="18">
        <v>205671</v>
      </c>
      <c r="D142" s="18">
        <v>646.65300000000002</v>
      </c>
      <c r="E142" s="18">
        <v>1039.32</v>
      </c>
      <c r="F142" s="18">
        <v>3836.01</v>
      </c>
      <c r="G142" s="18">
        <v>9700.7000000000007</v>
      </c>
      <c r="H142" s="18">
        <v>11723.8</v>
      </c>
      <c r="I142" s="18">
        <v>13744.4</v>
      </c>
      <c r="J142" s="18">
        <v>17803.2</v>
      </c>
      <c r="K142" s="18">
        <v>38224.9</v>
      </c>
      <c r="L142" s="18">
        <v>73753.399999999994</v>
      </c>
      <c r="M142" s="18">
        <v>133053</v>
      </c>
      <c r="N142" s="18">
        <v>210492</v>
      </c>
      <c r="O142" s="18">
        <v>342343</v>
      </c>
      <c r="P142" s="18">
        <v>525870</v>
      </c>
      <c r="Q142" s="18">
        <v>750133</v>
      </c>
      <c r="R142" s="18">
        <v>1026000</v>
      </c>
      <c r="S142" s="18">
        <v>1428490</v>
      </c>
      <c r="T142" s="18">
        <v>1720240</v>
      </c>
      <c r="U142" s="18">
        <v>2219560</v>
      </c>
      <c r="V142" s="18">
        <v>2535710</v>
      </c>
      <c r="W142" s="18">
        <v>3022920</v>
      </c>
      <c r="X142" s="18">
        <v>4323220</v>
      </c>
      <c r="Y142" s="18">
        <v>4608550</v>
      </c>
      <c r="Z142" s="18">
        <v>5740140</v>
      </c>
      <c r="AA142" s="18">
        <v>5656320</v>
      </c>
      <c r="AB142" s="18">
        <v>5304480</v>
      </c>
      <c r="AC142" s="18">
        <v>5501670</v>
      </c>
      <c r="AD142" s="18">
        <v>5678860</v>
      </c>
      <c r="AE142" s="18">
        <v>5933000</v>
      </c>
      <c r="AF142" s="18">
        <v>6172550</v>
      </c>
      <c r="AG142" s="18">
        <v>451.94200000000001</v>
      </c>
      <c r="AH142" s="18">
        <v>474.02699999999999</v>
      </c>
      <c r="AI142" s="18">
        <v>487.05399999999997</v>
      </c>
      <c r="AJ142" s="18">
        <v>489.767</v>
      </c>
      <c r="AK142" s="18">
        <v>986.24300000000005</v>
      </c>
    </row>
    <row r="143" spans="2:37" x14ac:dyDescent="0.15">
      <c r="B143" s="18"/>
      <c r="C143" s="18"/>
      <c r="D143" s="18"/>
      <c r="E143" s="18"/>
      <c r="F143" s="18"/>
      <c r="G143" s="18"/>
      <c r="H143" s="18"/>
      <c r="I143" s="18"/>
      <c r="J143" s="18"/>
      <c r="K143" s="18"/>
    </row>
    <row r="144" spans="2:37" x14ac:dyDescent="0.15">
      <c r="B144" s="18"/>
      <c r="C144" s="18"/>
      <c r="D144" s="18"/>
      <c r="E144" s="18"/>
      <c r="F144" s="18"/>
      <c r="G144" s="18"/>
      <c r="H144" s="18"/>
      <c r="I144" s="18"/>
      <c r="J144" s="18"/>
      <c r="K144" s="18"/>
    </row>
    <row r="145" spans="2:11" x14ac:dyDescent="0.15">
      <c r="B145" s="18"/>
      <c r="C145" s="18"/>
      <c r="D145" s="18"/>
      <c r="E145" s="18"/>
      <c r="F145" s="18"/>
      <c r="G145" s="18"/>
      <c r="H145" s="18"/>
      <c r="I145" s="18"/>
      <c r="J145" s="18"/>
      <c r="K145" s="18"/>
    </row>
    <row r="146" spans="2:11" x14ac:dyDescent="0.15">
      <c r="B146" s="18"/>
      <c r="C146" s="18"/>
      <c r="D146" s="18"/>
      <c r="E146" s="18"/>
      <c r="F146" s="18"/>
      <c r="G146" s="18"/>
      <c r="H146" s="18"/>
      <c r="I146" s="18"/>
      <c r="J146" s="18"/>
      <c r="K146" s="18"/>
    </row>
    <row r="147" spans="2:11" x14ac:dyDescent="0.15">
      <c r="B147" s="18"/>
      <c r="C147" s="18"/>
      <c r="D147" s="18"/>
      <c r="E147" s="18"/>
      <c r="F147" s="18"/>
      <c r="G147" s="18"/>
      <c r="H147" s="18"/>
      <c r="I147" s="18"/>
      <c r="J147" s="18"/>
      <c r="K147" s="18"/>
    </row>
    <row r="148" spans="2:11" x14ac:dyDescent="0.15">
      <c r="B148" s="18"/>
      <c r="C148" s="18"/>
      <c r="D148" s="18"/>
      <c r="E148" s="18"/>
      <c r="F148" s="18"/>
      <c r="G148" s="18"/>
      <c r="H148" s="18"/>
      <c r="I148" s="18"/>
      <c r="J148" s="18"/>
      <c r="K148" s="18"/>
    </row>
    <row r="149" spans="2:11" x14ac:dyDescent="0.15">
      <c r="B149" s="18"/>
      <c r="C149" s="18"/>
      <c r="D149" s="18"/>
      <c r="E149" s="18"/>
      <c r="F149" s="18"/>
      <c r="G149" s="18"/>
      <c r="H149" s="18"/>
      <c r="I149" s="18"/>
      <c r="J149" s="18"/>
      <c r="K149" s="18"/>
    </row>
    <row r="150" spans="2:11" x14ac:dyDescent="0.15">
      <c r="B150" s="18"/>
      <c r="C150" s="18"/>
      <c r="D150" s="18"/>
      <c r="E150" s="18"/>
      <c r="F150" s="18"/>
      <c r="G150" s="18"/>
      <c r="H150" s="18"/>
      <c r="I150" s="18"/>
      <c r="J150" s="18"/>
      <c r="K150" s="18"/>
    </row>
    <row r="151" spans="2:11" x14ac:dyDescent="0.15">
      <c r="B151" s="18"/>
      <c r="C151" s="18"/>
      <c r="D151" s="18"/>
      <c r="E151" s="18"/>
      <c r="F151" s="18"/>
      <c r="G151" s="18"/>
      <c r="H151" s="18"/>
      <c r="I151" s="18"/>
      <c r="J151" s="18"/>
      <c r="K151" s="18"/>
    </row>
    <row r="152" spans="2:11" x14ac:dyDescent="0.15">
      <c r="B152" s="18"/>
      <c r="C152" s="18"/>
      <c r="D152" s="18"/>
      <c r="E152" s="18"/>
      <c r="F152" s="18"/>
      <c r="G152" s="18"/>
      <c r="H152" s="18"/>
      <c r="I152" s="18"/>
      <c r="J152" s="18"/>
      <c r="K152" s="18"/>
    </row>
    <row r="153" spans="2:11" x14ac:dyDescent="0.15">
      <c r="B153" s="18"/>
      <c r="C153" s="18"/>
      <c r="D153" s="18"/>
      <c r="E153" s="18"/>
      <c r="F153" s="18"/>
      <c r="G153" s="18"/>
      <c r="H153" s="18"/>
      <c r="I153" s="18"/>
      <c r="J153" s="18"/>
      <c r="K153" s="18"/>
    </row>
    <row r="154" spans="2:11" x14ac:dyDescent="0.15">
      <c r="B154" s="18"/>
      <c r="C154" s="18"/>
      <c r="D154" s="18"/>
      <c r="E154" s="18"/>
      <c r="F154" s="18"/>
      <c r="G154" s="18"/>
      <c r="H154" s="18"/>
      <c r="I154" s="18"/>
      <c r="J154" s="18"/>
      <c r="K154" s="18"/>
    </row>
    <row r="155" spans="2:11" x14ac:dyDescent="0.15">
      <c r="B155" s="18"/>
      <c r="C155" s="18"/>
      <c r="D155" s="18"/>
      <c r="E155" s="18"/>
      <c r="F155" s="18"/>
      <c r="G155" s="18"/>
      <c r="H155" s="18"/>
      <c r="I155" s="18"/>
      <c r="J155" s="18"/>
      <c r="K155" s="18"/>
    </row>
    <row r="156" spans="2:11" x14ac:dyDescent="0.15">
      <c r="B156" s="18"/>
      <c r="C156" s="18"/>
      <c r="D156" s="18"/>
      <c r="E156" s="18"/>
      <c r="F156" s="18"/>
      <c r="G156" s="18"/>
      <c r="H156" s="18"/>
      <c r="I156" s="18"/>
      <c r="J156" s="18"/>
      <c r="K156" s="18"/>
    </row>
    <row r="157" spans="2:11" x14ac:dyDescent="0.15">
      <c r="B157" s="18"/>
      <c r="C157" s="18"/>
      <c r="D157" s="18"/>
      <c r="E157" s="18"/>
      <c r="F157" s="18"/>
      <c r="G157" s="18"/>
      <c r="H157" s="18"/>
      <c r="I157" s="18"/>
      <c r="J157" s="18"/>
      <c r="K157" s="18"/>
    </row>
    <row r="158" spans="2:11" x14ac:dyDescent="0.15">
      <c r="B158" s="18"/>
      <c r="C158" s="18"/>
      <c r="D158" s="18"/>
      <c r="E158" s="18"/>
      <c r="F158" s="18"/>
      <c r="G158" s="18"/>
      <c r="H158" s="18"/>
      <c r="I158" s="18"/>
      <c r="J158" s="18"/>
      <c r="K158" s="18"/>
    </row>
    <row r="159" spans="2:11" x14ac:dyDescent="0.15">
      <c r="B159" s="18"/>
      <c r="C159" s="18"/>
      <c r="D159" s="18"/>
      <c r="E159" s="18"/>
      <c r="F159" s="18"/>
      <c r="G159" s="18"/>
      <c r="H159" s="18"/>
      <c r="I159" s="18"/>
      <c r="J159" s="18"/>
      <c r="K159" s="18"/>
    </row>
    <row r="160" spans="2:11" x14ac:dyDescent="0.15">
      <c r="B160" s="18"/>
      <c r="C160" s="18"/>
      <c r="D160" s="18"/>
      <c r="E160" s="18"/>
      <c r="F160" s="18"/>
      <c r="G160" s="18"/>
      <c r="H160" s="18"/>
      <c r="I160" s="18"/>
      <c r="J160" s="18"/>
      <c r="K160" s="18"/>
    </row>
    <row r="161" spans="2:11" x14ac:dyDescent="0.15">
      <c r="B161" s="18"/>
      <c r="C161" s="18"/>
      <c r="D161" s="18"/>
      <c r="E161" s="18"/>
      <c r="F161" s="18"/>
      <c r="G161" s="18"/>
      <c r="H161" s="18"/>
      <c r="I161" s="18"/>
      <c r="J161" s="18"/>
      <c r="K161" s="18"/>
    </row>
    <row r="162" spans="2:11" x14ac:dyDescent="0.15">
      <c r="B162" s="18"/>
      <c r="C162" s="18"/>
      <c r="D162" s="18"/>
      <c r="E162" s="18"/>
      <c r="F162" s="18"/>
      <c r="G162" s="18"/>
      <c r="H162" s="18"/>
      <c r="I162" s="18"/>
      <c r="J162" s="18"/>
      <c r="K162" s="18"/>
    </row>
    <row r="163" spans="2:11" x14ac:dyDescent="0.15">
      <c r="B163" s="18"/>
      <c r="C163" s="18"/>
      <c r="D163" s="18"/>
      <c r="E163" s="18"/>
      <c r="F163" s="18"/>
      <c r="G163" s="18"/>
      <c r="H163" s="18"/>
      <c r="I163" s="18"/>
      <c r="J163" s="18"/>
      <c r="K163" s="18"/>
    </row>
    <row r="164" spans="2:11" x14ac:dyDescent="0.15">
      <c r="B164" s="18"/>
      <c r="C164" s="18"/>
      <c r="D164" s="18"/>
      <c r="E164" s="18"/>
      <c r="F164" s="18"/>
      <c r="G164" s="18"/>
      <c r="H164" s="18"/>
      <c r="I164" s="18"/>
      <c r="J164" s="18"/>
      <c r="K164" s="18"/>
    </row>
    <row r="165" spans="2:11" x14ac:dyDescent="0.15">
      <c r="B165" s="18"/>
      <c r="C165" s="18"/>
      <c r="D165" s="18"/>
      <c r="E165" s="18"/>
      <c r="F165" s="18"/>
      <c r="G165" s="18"/>
      <c r="H165" s="18"/>
      <c r="I165" s="18"/>
      <c r="J165" s="18"/>
      <c r="K165" s="18"/>
    </row>
    <row r="166" spans="2:11" x14ac:dyDescent="0.15">
      <c r="B166" s="18"/>
      <c r="C166" s="18"/>
      <c r="D166" s="18"/>
      <c r="E166" s="18"/>
      <c r="F166" s="18"/>
      <c r="G166" s="18"/>
      <c r="H166" s="18"/>
      <c r="I166" s="18"/>
      <c r="J166" s="18"/>
      <c r="K166" s="18"/>
    </row>
    <row r="167" spans="2:11" x14ac:dyDescent="0.15">
      <c r="B167" s="18"/>
      <c r="C167" s="18"/>
      <c r="D167" s="18"/>
      <c r="E167" s="18"/>
      <c r="F167" s="18"/>
      <c r="G167" s="18"/>
      <c r="H167" s="18"/>
      <c r="I167" s="18"/>
      <c r="J167" s="18"/>
      <c r="K167" s="18"/>
    </row>
    <row r="168" spans="2:11" x14ac:dyDescent="0.15">
      <c r="B168" s="18"/>
      <c r="C168" s="18"/>
      <c r="D168" s="18"/>
      <c r="E168" s="18"/>
      <c r="F168" s="18"/>
      <c r="G168" s="18"/>
      <c r="H168" s="18"/>
      <c r="I168" s="18"/>
      <c r="J168" s="18"/>
      <c r="K168" s="18"/>
    </row>
    <row r="169" spans="2:11" x14ac:dyDescent="0.15">
      <c r="B169" s="18"/>
      <c r="C169" s="18"/>
      <c r="D169" s="18"/>
      <c r="E169" s="18"/>
      <c r="F169" s="18"/>
      <c r="G169" s="18"/>
      <c r="H169" s="18"/>
      <c r="I169" s="18"/>
      <c r="J169" s="18"/>
      <c r="K169" s="18"/>
    </row>
    <row r="170" spans="2:11" x14ac:dyDescent="0.15">
      <c r="B170" s="18"/>
      <c r="C170" s="18"/>
      <c r="D170" s="18"/>
      <c r="E170" s="18"/>
      <c r="F170" s="18"/>
      <c r="G170" s="18"/>
      <c r="H170" s="18"/>
      <c r="I170" s="18"/>
      <c r="J170" s="18"/>
      <c r="K170" s="18"/>
    </row>
    <row r="171" spans="2:11" x14ac:dyDescent="0.15">
      <c r="B171" s="18"/>
      <c r="C171" s="18"/>
      <c r="D171" s="18"/>
      <c r="E171" s="18"/>
      <c r="F171" s="18"/>
      <c r="G171" s="18"/>
      <c r="H171" s="18"/>
      <c r="I171" s="18"/>
      <c r="J171" s="18"/>
      <c r="K171" s="18"/>
    </row>
    <row r="172" spans="2:11" x14ac:dyDescent="0.15">
      <c r="B172" s="18"/>
      <c r="C172" s="18"/>
      <c r="D172" s="18"/>
      <c r="E172" s="18"/>
      <c r="F172" s="18"/>
      <c r="G172" s="18"/>
      <c r="H172" s="18"/>
      <c r="I172" s="18"/>
      <c r="J172" s="18"/>
      <c r="K172" s="18"/>
    </row>
    <row r="173" spans="2:11" x14ac:dyDescent="0.15">
      <c r="B173" s="18"/>
      <c r="C173" s="18"/>
      <c r="D173" s="18"/>
      <c r="E173" s="18"/>
      <c r="F173" s="18"/>
      <c r="G173" s="18"/>
      <c r="H173" s="18"/>
      <c r="I173" s="18"/>
      <c r="J173" s="18"/>
      <c r="K173" s="18"/>
    </row>
    <row r="174" spans="2:11" x14ac:dyDescent="0.15">
      <c r="B174" s="18"/>
      <c r="C174" s="18"/>
      <c r="D174" s="18"/>
      <c r="E174" s="18"/>
      <c r="F174" s="18"/>
      <c r="G174" s="18"/>
      <c r="H174" s="18"/>
      <c r="I174" s="18"/>
      <c r="J174" s="18"/>
      <c r="K174" s="18"/>
    </row>
    <row r="175" spans="2:11" x14ac:dyDescent="0.15">
      <c r="B175" s="18"/>
      <c r="C175" s="18"/>
      <c r="D175" s="18"/>
      <c r="E175" s="18"/>
      <c r="F175" s="18"/>
      <c r="G175" s="18"/>
      <c r="H175" s="18"/>
      <c r="I175" s="18"/>
      <c r="J175" s="18"/>
      <c r="K175" s="18"/>
    </row>
    <row r="176" spans="2:11" x14ac:dyDescent="0.15">
      <c r="B176" s="18"/>
      <c r="C176" s="18"/>
      <c r="D176" s="18"/>
      <c r="E176" s="18"/>
      <c r="F176" s="18"/>
      <c r="G176" s="18"/>
      <c r="H176" s="18"/>
      <c r="I176" s="18"/>
      <c r="J176" s="18"/>
      <c r="K176" s="18"/>
    </row>
    <row r="177" spans="2:11" x14ac:dyDescent="0.15">
      <c r="B177" s="18"/>
      <c r="C177" s="18"/>
      <c r="D177" s="18"/>
      <c r="E177" s="18"/>
      <c r="F177" s="18"/>
      <c r="G177" s="18"/>
      <c r="H177" s="18"/>
      <c r="I177" s="18"/>
      <c r="J177" s="18"/>
      <c r="K177" s="18"/>
    </row>
    <row r="178" spans="2:11" x14ac:dyDescent="0.15">
      <c r="B178" s="18"/>
      <c r="C178" s="18"/>
      <c r="D178" s="18"/>
      <c r="E178" s="18"/>
      <c r="F178" s="18"/>
      <c r="G178" s="18"/>
      <c r="H178" s="18"/>
      <c r="I178" s="18"/>
      <c r="J178" s="18"/>
      <c r="K178" s="18"/>
    </row>
    <row r="179" spans="2:11" x14ac:dyDescent="0.15">
      <c r="B179" s="18"/>
      <c r="C179" s="18"/>
      <c r="D179" s="18"/>
      <c r="E179" s="18"/>
      <c r="F179" s="18"/>
      <c r="G179" s="18"/>
      <c r="H179" s="18"/>
      <c r="I179" s="18"/>
      <c r="J179" s="18"/>
      <c r="K179" s="18"/>
    </row>
    <row r="180" spans="2:11" x14ac:dyDescent="0.15">
      <c r="B180" s="18"/>
      <c r="C180" s="18"/>
      <c r="D180" s="18"/>
      <c r="E180" s="18"/>
      <c r="F180" s="18"/>
      <c r="G180" s="18"/>
      <c r="H180" s="18"/>
      <c r="I180" s="18"/>
      <c r="J180" s="18"/>
      <c r="K180" s="18"/>
    </row>
    <row r="181" spans="2:11" x14ac:dyDescent="0.15">
      <c r="B181" s="18"/>
      <c r="C181" s="18"/>
      <c r="D181" s="18"/>
      <c r="E181" s="18"/>
      <c r="F181" s="18"/>
      <c r="G181" s="18"/>
      <c r="H181" s="18"/>
      <c r="I181" s="18"/>
      <c r="J181" s="18"/>
      <c r="K181" s="18"/>
    </row>
    <row r="182" spans="2:11" x14ac:dyDescent="0.15">
      <c r="B182" s="18"/>
      <c r="C182" s="18"/>
      <c r="D182" s="18"/>
      <c r="E182" s="18"/>
      <c r="F182" s="18"/>
      <c r="G182" s="18"/>
      <c r="H182" s="18"/>
      <c r="I182" s="18"/>
      <c r="J182" s="18"/>
      <c r="K182" s="18"/>
    </row>
    <row r="183" spans="2:11" x14ac:dyDescent="0.15">
      <c r="B183" s="18"/>
      <c r="C183" s="18"/>
      <c r="D183" s="18"/>
      <c r="E183" s="18"/>
      <c r="F183" s="18"/>
      <c r="G183" s="18"/>
      <c r="H183" s="18"/>
      <c r="I183" s="18"/>
      <c r="J183" s="18"/>
      <c r="K183" s="18"/>
    </row>
    <row r="184" spans="2:11" x14ac:dyDescent="0.15">
      <c r="B184" s="18"/>
      <c r="C184" s="18"/>
      <c r="D184" s="18"/>
      <c r="E184" s="18"/>
      <c r="F184" s="18"/>
      <c r="G184" s="18"/>
      <c r="H184" s="18"/>
      <c r="I184" s="18"/>
      <c r="J184" s="18"/>
      <c r="K184" s="18"/>
    </row>
    <row r="185" spans="2:11" x14ac:dyDescent="0.15">
      <c r="B185" s="18"/>
      <c r="C185" s="18"/>
      <c r="D185" s="18"/>
      <c r="E185" s="18"/>
      <c r="F185" s="18"/>
      <c r="G185" s="18"/>
      <c r="H185" s="18"/>
      <c r="I185" s="18"/>
      <c r="J185" s="18"/>
      <c r="K185" s="18"/>
    </row>
    <row r="186" spans="2:11" x14ac:dyDescent="0.15">
      <c r="B186" s="18"/>
      <c r="C186" s="18"/>
      <c r="D186" s="18"/>
      <c r="E186" s="18"/>
      <c r="F186" s="18"/>
      <c r="G186" s="18"/>
      <c r="H186" s="18"/>
      <c r="I186" s="18"/>
      <c r="J186" s="18"/>
      <c r="K186" s="18"/>
    </row>
    <row r="187" spans="2:11" x14ac:dyDescent="0.15">
      <c r="B187" s="18"/>
      <c r="C187" s="18"/>
      <c r="D187" s="18"/>
      <c r="E187" s="18"/>
      <c r="F187" s="18"/>
      <c r="G187" s="18"/>
      <c r="H187" s="18"/>
      <c r="I187" s="18"/>
      <c r="J187" s="18"/>
      <c r="K187" s="18"/>
    </row>
    <row r="188" spans="2:11" x14ac:dyDescent="0.15">
      <c r="B188" s="18"/>
      <c r="C188" s="18"/>
      <c r="D188" s="18"/>
      <c r="E188" s="18"/>
      <c r="F188" s="18"/>
      <c r="G188" s="18"/>
      <c r="H188" s="18"/>
      <c r="I188" s="18"/>
      <c r="J188" s="18"/>
      <c r="K188" s="18"/>
    </row>
    <row r="189" spans="2:11" x14ac:dyDescent="0.15">
      <c r="B189" s="18"/>
      <c r="C189" s="18"/>
      <c r="D189" s="18"/>
      <c r="E189" s="18"/>
      <c r="F189" s="18"/>
      <c r="G189" s="18"/>
      <c r="H189" s="18"/>
      <c r="I189" s="18"/>
      <c r="J189" s="18"/>
      <c r="K189" s="18"/>
    </row>
    <row r="190" spans="2:11" x14ac:dyDescent="0.15">
      <c r="B190" s="18"/>
      <c r="C190" s="18"/>
      <c r="D190" s="18"/>
      <c r="E190" s="18"/>
      <c r="F190" s="18"/>
      <c r="G190" s="18"/>
      <c r="H190" s="18"/>
      <c r="I190" s="18"/>
      <c r="J190" s="18"/>
      <c r="K190" s="18"/>
    </row>
    <row r="191" spans="2:11" x14ac:dyDescent="0.15">
      <c r="B191" s="18"/>
      <c r="C191" s="18"/>
      <c r="D191" s="18"/>
      <c r="E191" s="18"/>
      <c r="F191" s="18"/>
      <c r="G191" s="18"/>
      <c r="H191" s="18"/>
      <c r="I191" s="18"/>
      <c r="J191" s="18"/>
      <c r="K191" s="18"/>
    </row>
    <row r="192" spans="2:11" x14ac:dyDescent="0.15">
      <c r="B192" s="18"/>
      <c r="C192" s="18"/>
      <c r="D192" s="18"/>
      <c r="E192" s="18"/>
      <c r="F192" s="18"/>
      <c r="G192" s="18"/>
      <c r="H192" s="18"/>
      <c r="I192" s="18"/>
      <c r="J192" s="18"/>
      <c r="K192" s="18"/>
    </row>
    <row r="193" spans="2:11" x14ac:dyDescent="0.15">
      <c r="B193" s="18"/>
      <c r="C193" s="18"/>
      <c r="D193" s="18"/>
      <c r="E193" s="18"/>
      <c r="F193" s="18"/>
      <c r="G193" s="18"/>
      <c r="H193" s="18"/>
      <c r="I193" s="18"/>
      <c r="J193" s="18"/>
      <c r="K193" s="18"/>
    </row>
    <row r="194" spans="2:11" x14ac:dyDescent="0.15">
      <c r="B194" s="18"/>
      <c r="C194" s="18"/>
      <c r="D194" s="18"/>
      <c r="E194" s="18"/>
      <c r="F194" s="18"/>
      <c r="G194" s="18"/>
      <c r="H194" s="18"/>
      <c r="I194" s="18"/>
      <c r="J194" s="18"/>
      <c r="K194" s="18"/>
    </row>
    <row r="195" spans="2:11" x14ac:dyDescent="0.15">
      <c r="B195" s="18"/>
      <c r="C195" s="18"/>
      <c r="D195" s="18"/>
      <c r="E195" s="18"/>
      <c r="F195" s="18"/>
      <c r="G195" s="18"/>
      <c r="H195" s="18"/>
      <c r="I195" s="18"/>
      <c r="J195" s="18"/>
      <c r="K195" s="18"/>
    </row>
    <row r="196" spans="2:11" x14ac:dyDescent="0.15">
      <c r="B196" s="18"/>
      <c r="C196" s="18"/>
      <c r="D196" s="18"/>
      <c r="E196" s="18"/>
      <c r="F196" s="18"/>
      <c r="G196" s="18"/>
      <c r="H196" s="18"/>
      <c r="I196" s="18"/>
      <c r="J196" s="18"/>
      <c r="K196" s="18"/>
    </row>
    <row r="197" spans="2:11" x14ac:dyDescent="0.15">
      <c r="B197" s="18"/>
      <c r="C197" s="18"/>
      <c r="D197" s="18"/>
      <c r="E197" s="18"/>
      <c r="F197" s="18"/>
      <c r="G197" s="18"/>
      <c r="H197" s="18"/>
      <c r="I197" s="18"/>
      <c r="J197" s="18"/>
      <c r="K197" s="18"/>
    </row>
    <row r="198" spans="2:11" x14ac:dyDescent="0.15">
      <c r="B198" s="18"/>
      <c r="C198" s="18"/>
      <c r="D198" s="18"/>
      <c r="E198" s="18"/>
      <c r="F198" s="18"/>
      <c r="G198" s="18"/>
      <c r="H198" s="18"/>
      <c r="I198" s="18"/>
      <c r="J198" s="18"/>
      <c r="K198" s="18"/>
    </row>
    <row r="199" spans="2:11" x14ac:dyDescent="0.15">
      <c r="B199" s="18"/>
      <c r="C199" s="18"/>
      <c r="D199" s="18"/>
      <c r="E199" s="18"/>
      <c r="F199" s="18"/>
      <c r="G199" s="18"/>
      <c r="H199" s="18"/>
      <c r="I199" s="18"/>
      <c r="J199" s="18"/>
      <c r="K199" s="18"/>
    </row>
    <row r="200" spans="2:11" x14ac:dyDescent="0.15">
      <c r="B200" s="18"/>
      <c r="C200" s="18"/>
      <c r="D200" s="18"/>
      <c r="E200" s="18"/>
      <c r="F200" s="18"/>
      <c r="G200" s="18"/>
      <c r="H200" s="18"/>
      <c r="I200" s="18"/>
      <c r="J200" s="18"/>
      <c r="K200" s="18"/>
    </row>
    <row r="201" spans="2:11" x14ac:dyDescent="0.15">
      <c r="B201" s="18"/>
      <c r="C201" s="18"/>
      <c r="D201" s="18"/>
      <c r="E201" s="18"/>
      <c r="F201" s="18"/>
      <c r="G201" s="18"/>
      <c r="H201" s="18"/>
      <c r="I201" s="18"/>
      <c r="J201" s="18"/>
      <c r="K201" s="18"/>
    </row>
    <row r="202" spans="2:11" x14ac:dyDescent="0.15">
      <c r="B202" s="18"/>
      <c r="C202" s="18"/>
      <c r="D202" s="18"/>
      <c r="E202" s="18"/>
      <c r="F202" s="18"/>
      <c r="G202" s="18"/>
      <c r="H202" s="18"/>
      <c r="I202" s="18"/>
      <c r="J202" s="18"/>
      <c r="K202" s="18"/>
    </row>
    <row r="203" spans="2:11" x14ac:dyDescent="0.15">
      <c r="B203" s="18"/>
      <c r="C203" s="18"/>
      <c r="D203" s="18"/>
      <c r="E203" s="18"/>
      <c r="F203" s="18"/>
      <c r="G203" s="18"/>
      <c r="H203" s="18"/>
      <c r="I203" s="18"/>
      <c r="J203" s="18"/>
      <c r="K203" s="18"/>
    </row>
    <row r="204" spans="2:11" x14ac:dyDescent="0.15">
      <c r="B204" s="18"/>
      <c r="C204" s="18"/>
      <c r="D204" s="18"/>
      <c r="E204" s="18"/>
      <c r="F204" s="18"/>
      <c r="G204" s="18"/>
      <c r="H204" s="18"/>
      <c r="I204" s="18"/>
      <c r="J204" s="18"/>
      <c r="K204" s="18"/>
    </row>
    <row r="205" spans="2:11" x14ac:dyDescent="0.15">
      <c r="B205" s="18"/>
      <c r="C205" s="18"/>
      <c r="D205" s="18"/>
      <c r="E205" s="18"/>
      <c r="F205" s="18"/>
      <c r="G205" s="18"/>
      <c r="H205" s="18"/>
      <c r="I205" s="18"/>
      <c r="J205" s="18"/>
      <c r="K205" s="18"/>
    </row>
    <row r="206" spans="2:11" x14ac:dyDescent="0.15">
      <c r="B206" s="18"/>
      <c r="C206" s="18"/>
      <c r="D206" s="18"/>
      <c r="E206" s="18"/>
      <c r="F206" s="18"/>
      <c r="G206" s="18"/>
      <c r="H206" s="18"/>
      <c r="I206" s="18"/>
      <c r="J206" s="18"/>
      <c r="K206" s="18"/>
    </row>
    <row r="207" spans="2:11" x14ac:dyDescent="0.15">
      <c r="B207" s="18"/>
      <c r="C207" s="18"/>
      <c r="D207" s="18"/>
      <c r="E207" s="18"/>
      <c r="F207" s="18"/>
      <c r="G207" s="18"/>
      <c r="H207" s="18"/>
      <c r="I207" s="18"/>
      <c r="J207" s="18"/>
      <c r="K207" s="18"/>
    </row>
    <row r="208" spans="2:11" x14ac:dyDescent="0.15">
      <c r="B208" s="18"/>
      <c r="C208" s="18"/>
      <c r="D208" s="18"/>
      <c r="E208" s="18"/>
      <c r="F208" s="18"/>
      <c r="G208" s="18"/>
      <c r="H208" s="18"/>
      <c r="I208" s="18"/>
      <c r="J208" s="18"/>
      <c r="K208" s="18"/>
    </row>
    <row r="209" spans="2:11" x14ac:dyDescent="0.15">
      <c r="B209" s="18"/>
      <c r="C209" s="18"/>
      <c r="D209" s="18"/>
      <c r="E209" s="18"/>
      <c r="F209" s="18"/>
      <c r="G209" s="18"/>
      <c r="H209" s="18"/>
      <c r="I209" s="18"/>
      <c r="J209" s="18"/>
      <c r="K209" s="18"/>
    </row>
    <row r="210" spans="2:11" x14ac:dyDescent="0.15">
      <c r="B210" s="18"/>
      <c r="C210" s="18"/>
      <c r="D210" s="18"/>
      <c r="E210" s="18"/>
      <c r="F210" s="18"/>
      <c r="G210" s="18"/>
      <c r="H210" s="18"/>
      <c r="I210" s="18"/>
      <c r="J210" s="18"/>
      <c r="K210" s="18"/>
    </row>
    <row r="211" spans="2:11" x14ac:dyDescent="0.15">
      <c r="B211" s="18"/>
      <c r="C211" s="18"/>
      <c r="D211" s="18"/>
      <c r="E211" s="18"/>
      <c r="F211" s="18"/>
      <c r="G211" s="18"/>
      <c r="H211" s="18"/>
      <c r="I211" s="18"/>
      <c r="J211" s="18"/>
      <c r="K211" s="18"/>
    </row>
    <row r="212" spans="2:11" x14ac:dyDescent="0.15">
      <c r="B212" s="18"/>
      <c r="C212" s="18"/>
      <c r="D212" s="18"/>
      <c r="E212" s="18"/>
      <c r="F212" s="18"/>
      <c r="G212" s="18"/>
      <c r="H212" s="18"/>
      <c r="I212" s="18"/>
      <c r="J212" s="18"/>
      <c r="K212" s="18"/>
    </row>
    <row r="213" spans="2:11" x14ac:dyDescent="0.15">
      <c r="B213" s="18"/>
      <c r="C213" s="18"/>
      <c r="D213" s="18"/>
      <c r="E213" s="18"/>
      <c r="F213" s="18"/>
      <c r="G213" s="18"/>
      <c r="H213" s="18"/>
      <c r="I213" s="18"/>
      <c r="J213" s="18"/>
      <c r="K213" s="18"/>
    </row>
    <row r="214" spans="2:11" x14ac:dyDescent="0.15">
      <c r="B214" s="18"/>
      <c r="C214" s="18"/>
      <c r="D214" s="18"/>
      <c r="E214" s="18"/>
      <c r="F214" s="18"/>
      <c r="G214" s="18"/>
      <c r="H214" s="18"/>
      <c r="I214" s="18"/>
      <c r="J214" s="18"/>
      <c r="K214" s="18"/>
    </row>
    <row r="215" spans="2:11" x14ac:dyDescent="0.15">
      <c r="B215" s="18"/>
      <c r="C215" s="18"/>
      <c r="D215" s="18"/>
      <c r="E215" s="18"/>
      <c r="F215" s="18"/>
      <c r="G215" s="18"/>
      <c r="H215" s="18"/>
      <c r="I215" s="18"/>
      <c r="J215" s="18"/>
      <c r="K215" s="18"/>
    </row>
    <row r="216" spans="2:11" x14ac:dyDescent="0.15">
      <c r="B216" s="18"/>
      <c r="C216" s="18"/>
      <c r="D216" s="18"/>
      <c r="E216" s="18"/>
      <c r="F216" s="18"/>
      <c r="G216" s="18"/>
      <c r="H216" s="18"/>
      <c r="I216" s="18"/>
      <c r="J216" s="18"/>
      <c r="K216" s="18"/>
    </row>
    <row r="217" spans="2:11" x14ac:dyDescent="0.15">
      <c r="B217" s="18"/>
      <c r="C217" s="18"/>
      <c r="D217" s="18"/>
      <c r="E217" s="18"/>
      <c r="F217" s="18"/>
      <c r="G217" s="18"/>
      <c r="H217" s="18"/>
      <c r="I217" s="18"/>
      <c r="J217" s="18"/>
      <c r="K217" s="18"/>
    </row>
    <row r="218" spans="2:11" x14ac:dyDescent="0.15">
      <c r="B218" s="18"/>
      <c r="C218" s="18"/>
      <c r="D218" s="18"/>
      <c r="E218" s="18"/>
      <c r="F218" s="18"/>
      <c r="G218" s="18"/>
      <c r="H218" s="18"/>
      <c r="I218" s="18"/>
      <c r="J218" s="18"/>
      <c r="K218" s="18"/>
    </row>
    <row r="219" spans="2:11" x14ac:dyDescent="0.15">
      <c r="B219" s="18"/>
      <c r="C219" s="18"/>
      <c r="D219" s="18"/>
      <c r="E219" s="18"/>
      <c r="F219" s="18"/>
      <c r="G219" s="18"/>
      <c r="H219" s="18"/>
      <c r="I219" s="18"/>
      <c r="J219" s="18"/>
      <c r="K219" s="18"/>
    </row>
    <row r="220" spans="2:11" x14ac:dyDescent="0.15">
      <c r="B220" s="18"/>
      <c r="C220" s="18"/>
      <c r="D220" s="18"/>
      <c r="E220" s="18"/>
      <c r="F220" s="18"/>
      <c r="G220" s="18"/>
      <c r="H220" s="18"/>
      <c r="I220" s="18"/>
      <c r="J220" s="18"/>
      <c r="K220" s="18"/>
    </row>
    <row r="221" spans="2:11" x14ac:dyDescent="0.15">
      <c r="B221" s="18"/>
      <c r="C221" s="18"/>
      <c r="D221" s="18"/>
      <c r="E221" s="18"/>
      <c r="F221" s="18"/>
      <c r="G221" s="18"/>
      <c r="H221" s="18"/>
      <c r="I221" s="18"/>
      <c r="J221" s="18"/>
      <c r="K221" s="18"/>
    </row>
    <row r="222" spans="2:11" x14ac:dyDescent="0.15">
      <c r="B222" s="18"/>
      <c r="C222" s="18"/>
      <c r="D222" s="18"/>
      <c r="E222" s="18"/>
      <c r="F222" s="18"/>
      <c r="G222" s="18"/>
      <c r="H222" s="18"/>
      <c r="I222" s="18"/>
      <c r="J222" s="18"/>
      <c r="K222" s="18"/>
    </row>
    <row r="223" spans="2:11" x14ac:dyDescent="0.15">
      <c r="B223" s="18"/>
      <c r="C223" s="18"/>
      <c r="D223" s="18"/>
      <c r="E223" s="18"/>
      <c r="F223" s="18"/>
      <c r="G223" s="18"/>
      <c r="H223" s="18"/>
      <c r="I223" s="18"/>
      <c r="J223" s="18"/>
      <c r="K223" s="18"/>
    </row>
    <row r="224" spans="2:11" x14ac:dyDescent="0.15">
      <c r="B224" s="18"/>
      <c r="C224" s="18"/>
      <c r="D224" s="18"/>
      <c r="E224" s="18"/>
      <c r="F224" s="18"/>
      <c r="G224" s="18"/>
      <c r="H224" s="18"/>
      <c r="I224" s="18"/>
      <c r="J224" s="18"/>
      <c r="K224" s="18"/>
    </row>
    <row r="225" spans="2:11" x14ac:dyDescent="0.15">
      <c r="B225" s="18"/>
      <c r="C225" s="18"/>
      <c r="D225" s="18"/>
      <c r="E225" s="18"/>
      <c r="F225" s="18"/>
      <c r="G225" s="18"/>
      <c r="H225" s="18"/>
      <c r="I225" s="18"/>
      <c r="J225" s="18"/>
      <c r="K225" s="18"/>
    </row>
    <row r="226" spans="2:11" x14ac:dyDescent="0.15">
      <c r="B226" s="18"/>
      <c r="C226" s="18"/>
      <c r="D226" s="18"/>
      <c r="E226" s="18"/>
      <c r="F226" s="18"/>
      <c r="G226" s="18"/>
      <c r="H226" s="18"/>
      <c r="I226" s="18"/>
      <c r="J226" s="18"/>
      <c r="K226" s="18"/>
    </row>
    <row r="227" spans="2:11" x14ac:dyDescent="0.15">
      <c r="B227" s="18"/>
      <c r="C227" s="18"/>
      <c r="D227" s="18"/>
      <c r="E227" s="18"/>
      <c r="F227" s="18"/>
      <c r="G227" s="18"/>
      <c r="H227" s="18"/>
      <c r="I227" s="18"/>
      <c r="J227" s="18"/>
      <c r="K227" s="18"/>
    </row>
    <row r="228" spans="2:11" x14ac:dyDescent="0.15">
      <c r="B228" s="18"/>
      <c r="C228" s="18"/>
      <c r="D228" s="18"/>
      <c r="E228" s="18"/>
      <c r="F228" s="18"/>
      <c r="G228" s="18"/>
      <c r="H228" s="18"/>
      <c r="I228" s="18"/>
      <c r="J228" s="18"/>
      <c r="K228" s="18"/>
    </row>
    <row r="229" spans="2:11" x14ac:dyDescent="0.15">
      <c r="B229" s="18"/>
      <c r="C229" s="18"/>
      <c r="D229" s="18"/>
      <c r="E229" s="18"/>
      <c r="F229" s="18"/>
      <c r="G229" s="18"/>
      <c r="H229" s="18"/>
      <c r="I229" s="18"/>
      <c r="J229" s="18"/>
      <c r="K229" s="18"/>
    </row>
    <row r="230" spans="2:11" x14ac:dyDescent="0.15">
      <c r="B230" s="18"/>
      <c r="C230" s="18"/>
      <c r="D230" s="18"/>
      <c r="E230" s="18"/>
      <c r="F230" s="18"/>
      <c r="G230" s="18"/>
      <c r="H230" s="18"/>
      <c r="I230" s="18"/>
      <c r="J230" s="18"/>
      <c r="K230" s="18"/>
    </row>
    <row r="231" spans="2:11" x14ac:dyDescent="0.15">
      <c r="B231" s="18"/>
      <c r="C231" s="18"/>
      <c r="D231" s="18"/>
      <c r="E231" s="18"/>
      <c r="F231" s="18"/>
      <c r="G231" s="18"/>
      <c r="H231" s="18"/>
      <c r="I231" s="18"/>
      <c r="J231" s="18"/>
      <c r="K231" s="18"/>
    </row>
    <row r="232" spans="2:11" x14ac:dyDescent="0.15">
      <c r="B232" s="18"/>
      <c r="C232" s="18"/>
      <c r="D232" s="18"/>
      <c r="E232" s="18"/>
      <c r="F232" s="18"/>
      <c r="G232" s="18"/>
      <c r="H232" s="18"/>
      <c r="I232" s="18"/>
      <c r="J232" s="18"/>
      <c r="K232" s="18"/>
    </row>
    <row r="233" spans="2:11" x14ac:dyDescent="0.15">
      <c r="B233" s="18"/>
      <c r="C233" s="18"/>
      <c r="D233" s="18"/>
      <c r="E233" s="18"/>
      <c r="F233" s="18"/>
      <c r="G233" s="18"/>
      <c r="H233" s="18"/>
      <c r="I233" s="18"/>
      <c r="J233" s="18"/>
      <c r="K233" s="18"/>
    </row>
    <row r="234" spans="2:11" x14ac:dyDescent="0.15">
      <c r="B234" s="18"/>
      <c r="C234" s="18"/>
      <c r="D234" s="18"/>
      <c r="E234" s="18"/>
      <c r="F234" s="18"/>
      <c r="G234" s="18"/>
      <c r="H234" s="18"/>
      <c r="I234" s="18"/>
      <c r="J234" s="18"/>
      <c r="K234" s="18"/>
    </row>
    <row r="235" spans="2:11" x14ac:dyDescent="0.15">
      <c r="B235" s="18"/>
      <c r="C235" s="18"/>
      <c r="D235" s="18"/>
      <c r="E235" s="18"/>
      <c r="F235" s="18"/>
      <c r="G235" s="18"/>
      <c r="H235" s="18"/>
      <c r="I235" s="18"/>
      <c r="J235" s="18"/>
      <c r="K235" s="18"/>
    </row>
    <row r="236" spans="2:11" x14ac:dyDescent="0.15">
      <c r="B236" s="18"/>
      <c r="C236" s="18"/>
      <c r="D236" s="18"/>
      <c r="E236" s="18"/>
      <c r="F236" s="18"/>
      <c r="G236" s="18"/>
      <c r="H236" s="18"/>
      <c r="I236" s="18"/>
      <c r="J236" s="18"/>
      <c r="K236" s="18"/>
    </row>
    <row r="237" spans="2:11" x14ac:dyDescent="0.15">
      <c r="B237" s="18"/>
      <c r="C237" s="18"/>
      <c r="D237" s="18"/>
      <c r="E237" s="18"/>
      <c r="F237" s="18"/>
      <c r="G237" s="18"/>
      <c r="H237" s="18"/>
      <c r="I237" s="18"/>
      <c r="J237" s="18"/>
      <c r="K237" s="18"/>
    </row>
    <row r="238" spans="2:11" x14ac:dyDescent="0.15">
      <c r="B238" s="18"/>
      <c r="C238" s="18"/>
      <c r="D238" s="18"/>
      <c r="E238" s="18"/>
      <c r="F238" s="18"/>
      <c r="G238" s="18"/>
      <c r="H238" s="18"/>
      <c r="I238" s="18"/>
      <c r="J238" s="18"/>
      <c r="K238" s="18"/>
    </row>
    <row r="239" spans="2:11" x14ac:dyDescent="0.15">
      <c r="B239" s="18"/>
      <c r="C239" s="18"/>
      <c r="D239" s="18"/>
      <c r="E239" s="18"/>
      <c r="F239" s="18"/>
      <c r="G239" s="18"/>
      <c r="H239" s="18"/>
      <c r="I239" s="18"/>
      <c r="J239" s="18"/>
      <c r="K239" s="18"/>
    </row>
    <row r="240" spans="2:11" x14ac:dyDescent="0.15">
      <c r="B240" s="18"/>
      <c r="C240" s="18"/>
      <c r="D240" s="18"/>
      <c r="E240" s="18"/>
      <c r="F240" s="18"/>
      <c r="G240" s="18"/>
      <c r="H240" s="18"/>
      <c r="I240" s="18"/>
      <c r="J240" s="18"/>
      <c r="K240" s="18"/>
    </row>
    <row r="241" spans="2:11" x14ac:dyDescent="0.15">
      <c r="B241" s="18"/>
      <c r="C241" s="18"/>
      <c r="D241" s="18"/>
      <c r="E241" s="18"/>
      <c r="F241" s="18"/>
      <c r="G241" s="18"/>
      <c r="H241" s="18"/>
      <c r="I241" s="18"/>
      <c r="J241" s="18"/>
      <c r="K241" s="18"/>
    </row>
  </sheetData>
  <phoneticPr fontId="1"/>
  <pageMargins left="0.78700000000000003" right="0.78700000000000003" top="0.98399999999999999" bottom="0.98399999999999999" header="0.51200000000000001" footer="0.5120000000000000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L241"/>
  <sheetViews>
    <sheetView topLeftCell="V1" workbookViewId="0">
      <pane ySplit="2" topLeftCell="A3" activePane="bottomLeft" state="frozen"/>
      <selection pane="bottomLeft" activeCell="A114" sqref="A114:XFD114"/>
    </sheetView>
  </sheetViews>
  <sheetFormatPr defaultRowHeight="13.5" x14ac:dyDescent="0.15"/>
  <sheetData>
    <row r="2" spans="2:38" x14ac:dyDescent="0.15">
      <c r="B2" t="s">
        <v>82</v>
      </c>
      <c r="C2" t="s">
        <v>83</v>
      </c>
      <c r="D2" t="s">
        <v>84</v>
      </c>
      <c r="E2" t="s">
        <v>85</v>
      </c>
      <c r="F2" t="s">
        <v>86</v>
      </c>
      <c r="G2" t="s">
        <v>420</v>
      </c>
      <c r="H2" t="s">
        <v>421</v>
      </c>
      <c r="I2" t="s">
        <v>422</v>
      </c>
      <c r="J2" t="s">
        <v>423</v>
      </c>
      <c r="K2" t="s">
        <v>424</v>
      </c>
      <c r="L2" t="s">
        <v>425</v>
      </c>
      <c r="M2" t="s">
        <v>426</v>
      </c>
      <c r="N2" t="s">
        <v>427</v>
      </c>
      <c r="O2" t="s">
        <v>428</v>
      </c>
      <c r="P2" t="s">
        <v>429</v>
      </c>
      <c r="Q2" t="s">
        <v>430</v>
      </c>
      <c r="R2" t="s">
        <v>431</v>
      </c>
      <c r="S2" t="s">
        <v>432</v>
      </c>
      <c r="T2" t="s">
        <v>433</v>
      </c>
      <c r="U2" t="s">
        <v>434</v>
      </c>
      <c r="V2" t="s">
        <v>435</v>
      </c>
      <c r="W2" t="s">
        <v>436</v>
      </c>
      <c r="X2" t="s">
        <v>437</v>
      </c>
      <c r="Y2" t="s">
        <v>438</v>
      </c>
      <c r="Z2" t="s">
        <v>439</v>
      </c>
      <c r="AA2" t="s">
        <v>440</v>
      </c>
      <c r="AB2" t="s">
        <v>441</v>
      </c>
      <c r="AC2" t="s">
        <v>442</v>
      </c>
      <c r="AD2" t="s">
        <v>443</v>
      </c>
      <c r="AE2" t="s">
        <v>444</v>
      </c>
      <c r="AF2" t="s">
        <v>445</v>
      </c>
      <c r="AG2" t="s">
        <v>87</v>
      </c>
      <c r="AH2" t="s">
        <v>88</v>
      </c>
      <c r="AI2" t="s">
        <v>89</v>
      </c>
      <c r="AJ2" t="s">
        <v>90</v>
      </c>
      <c r="AK2" t="s">
        <v>91</v>
      </c>
      <c r="AL2" t="s">
        <v>689</v>
      </c>
    </row>
    <row r="3" spans="2:38" x14ac:dyDescent="0.15">
      <c r="B3" s="18">
        <v>1.1294599999999999E-8</v>
      </c>
      <c r="C3" s="18">
        <v>2.5892499999999999E-9</v>
      </c>
      <c r="D3" s="18">
        <v>0</v>
      </c>
      <c r="E3" s="18">
        <v>0</v>
      </c>
      <c r="F3" s="18">
        <v>0</v>
      </c>
      <c r="G3" s="18">
        <v>0</v>
      </c>
      <c r="H3" s="18">
        <v>0</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0</v>
      </c>
      <c r="AH3" s="18">
        <v>0</v>
      </c>
      <c r="AI3" s="18">
        <v>0</v>
      </c>
      <c r="AJ3" s="18">
        <v>0</v>
      </c>
      <c r="AK3" s="18">
        <v>0</v>
      </c>
    </row>
    <row r="4" spans="2:38" x14ac:dyDescent="0.15">
      <c r="B4" s="18">
        <v>1.42191E-8</v>
      </c>
      <c r="C4" s="18">
        <v>3.2596700000000002E-9</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row>
    <row r="5" spans="2:38" x14ac:dyDescent="0.15">
      <c r="B5" s="18">
        <v>1.7900799999999998E-8</v>
      </c>
      <c r="C5" s="18">
        <v>4.1037100000000001E-9</v>
      </c>
      <c r="D5" s="18">
        <v>0</v>
      </c>
      <c r="E5" s="18">
        <v>0</v>
      </c>
      <c r="F5" s="18">
        <v>0</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0</v>
      </c>
      <c r="AE5" s="18">
        <v>0</v>
      </c>
      <c r="AF5" s="18">
        <v>0</v>
      </c>
      <c r="AG5" s="18">
        <v>0</v>
      </c>
      <c r="AH5" s="18">
        <v>0</v>
      </c>
      <c r="AI5" s="18">
        <v>0</v>
      </c>
      <c r="AJ5" s="18">
        <v>0</v>
      </c>
      <c r="AK5" s="18">
        <v>0</v>
      </c>
    </row>
    <row r="6" spans="2:38" x14ac:dyDescent="0.15">
      <c r="B6" s="18">
        <v>2.25358E-8</v>
      </c>
      <c r="C6" s="18">
        <v>5.1662400000000001E-9</v>
      </c>
      <c r="D6" s="18">
        <v>0</v>
      </c>
      <c r="E6" s="18">
        <v>0</v>
      </c>
      <c r="F6" s="18">
        <v>0</v>
      </c>
      <c r="G6" s="18">
        <v>0</v>
      </c>
      <c r="H6" s="18">
        <v>0</v>
      </c>
      <c r="I6" s="18">
        <v>0</v>
      </c>
      <c r="J6" s="18">
        <v>0</v>
      </c>
      <c r="K6" s="18">
        <v>0</v>
      </c>
      <c r="L6" s="18">
        <v>0</v>
      </c>
      <c r="M6" s="18">
        <v>0</v>
      </c>
      <c r="N6" s="18">
        <v>0</v>
      </c>
      <c r="O6" s="18">
        <v>0</v>
      </c>
      <c r="P6" s="18">
        <v>0</v>
      </c>
      <c r="Q6" s="18">
        <v>0</v>
      </c>
      <c r="R6" s="18">
        <v>0</v>
      </c>
      <c r="S6" s="18">
        <v>0</v>
      </c>
      <c r="T6" s="18">
        <v>0</v>
      </c>
      <c r="U6" s="18">
        <v>0</v>
      </c>
      <c r="V6" s="18">
        <v>0</v>
      </c>
      <c r="W6" s="18">
        <v>0</v>
      </c>
      <c r="X6" s="18">
        <v>0</v>
      </c>
      <c r="Y6" s="18">
        <v>0</v>
      </c>
      <c r="Z6" s="18">
        <v>0</v>
      </c>
      <c r="AA6" s="18">
        <v>0</v>
      </c>
      <c r="AB6" s="18">
        <v>0</v>
      </c>
      <c r="AC6" s="18">
        <v>0</v>
      </c>
      <c r="AD6" s="18">
        <v>0</v>
      </c>
      <c r="AE6" s="18">
        <v>0</v>
      </c>
      <c r="AF6" s="18">
        <v>0</v>
      </c>
      <c r="AG6" s="18">
        <v>0</v>
      </c>
      <c r="AH6" s="18">
        <v>0</v>
      </c>
      <c r="AI6" s="18">
        <v>0</v>
      </c>
      <c r="AJ6" s="18">
        <v>0</v>
      </c>
      <c r="AK6" s="18">
        <v>0</v>
      </c>
    </row>
    <row r="7" spans="2:38" x14ac:dyDescent="0.15">
      <c r="B7" s="18">
        <v>2.8370799999999999E-8</v>
      </c>
      <c r="C7" s="18">
        <v>6.5039000000000003E-9</v>
      </c>
      <c r="D7" s="18">
        <v>0</v>
      </c>
      <c r="E7" s="18">
        <v>0</v>
      </c>
      <c r="F7" s="18">
        <v>0</v>
      </c>
      <c r="G7" s="18">
        <v>0</v>
      </c>
      <c r="H7" s="18">
        <v>0</v>
      </c>
      <c r="I7" s="18">
        <v>0</v>
      </c>
      <c r="J7" s="18">
        <v>0</v>
      </c>
      <c r="K7" s="18">
        <v>0</v>
      </c>
      <c r="L7" s="18">
        <v>0</v>
      </c>
      <c r="M7" s="18">
        <v>0</v>
      </c>
      <c r="N7" s="18">
        <v>0</v>
      </c>
      <c r="O7" s="18">
        <v>0</v>
      </c>
      <c r="P7" s="18">
        <v>0</v>
      </c>
      <c r="Q7" s="18">
        <v>0</v>
      </c>
      <c r="R7" s="18">
        <v>0</v>
      </c>
      <c r="S7" s="18">
        <v>0</v>
      </c>
      <c r="T7" s="18">
        <v>0</v>
      </c>
      <c r="U7" s="18">
        <v>0</v>
      </c>
      <c r="V7" s="18">
        <v>0</v>
      </c>
      <c r="W7" s="18">
        <v>0</v>
      </c>
      <c r="X7" s="18">
        <v>0</v>
      </c>
      <c r="Y7" s="18">
        <v>0</v>
      </c>
      <c r="Z7" s="18">
        <v>0</v>
      </c>
      <c r="AA7" s="18">
        <v>0</v>
      </c>
      <c r="AB7" s="18">
        <v>0</v>
      </c>
      <c r="AC7" s="18">
        <v>0</v>
      </c>
      <c r="AD7" s="18">
        <v>0</v>
      </c>
      <c r="AE7" s="18">
        <v>0</v>
      </c>
      <c r="AF7" s="18">
        <v>0</v>
      </c>
      <c r="AG7" s="18">
        <v>0</v>
      </c>
      <c r="AH7" s="18">
        <v>0</v>
      </c>
      <c r="AI7" s="18">
        <v>0</v>
      </c>
      <c r="AJ7" s="18">
        <v>0</v>
      </c>
      <c r="AK7" s="18">
        <v>0</v>
      </c>
    </row>
    <row r="8" spans="2:38" x14ac:dyDescent="0.15">
      <c r="B8" s="18">
        <v>3.5716699999999998E-8</v>
      </c>
      <c r="C8" s="18">
        <v>8.1879299999999995E-9</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row>
    <row r="9" spans="2:38" x14ac:dyDescent="0.15">
      <c r="B9" s="18">
        <v>4.4964700000000003E-8</v>
      </c>
      <c r="C9" s="18">
        <v>1.0308E-8</v>
      </c>
      <c r="D9" s="18">
        <v>0</v>
      </c>
      <c r="E9" s="18">
        <v>0</v>
      </c>
      <c r="F9" s="18">
        <v>0</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18">
        <v>0</v>
      </c>
      <c r="AI9" s="18">
        <v>0</v>
      </c>
      <c r="AJ9" s="18">
        <v>0</v>
      </c>
      <c r="AK9" s="18">
        <v>0</v>
      </c>
    </row>
    <row r="10" spans="2:38" x14ac:dyDescent="0.15">
      <c r="B10" s="18">
        <v>5.6607200000000003E-8</v>
      </c>
      <c r="C10" s="18">
        <v>1.29771E-8</v>
      </c>
      <c r="D10" s="18">
        <v>0</v>
      </c>
      <c r="E10" s="18">
        <v>0</v>
      </c>
      <c r="F10" s="18">
        <v>0</v>
      </c>
      <c r="G10" s="18">
        <v>0</v>
      </c>
      <c r="H10" s="18">
        <v>0</v>
      </c>
      <c r="I10" s="18">
        <v>0</v>
      </c>
      <c r="J10" s="18">
        <v>0</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0</v>
      </c>
      <c r="AH10" s="18">
        <v>0</v>
      </c>
      <c r="AI10" s="18">
        <v>0</v>
      </c>
      <c r="AJ10" s="18">
        <v>0</v>
      </c>
      <c r="AK10" s="18">
        <v>0</v>
      </c>
    </row>
    <row r="11" spans="2:38" x14ac:dyDescent="0.15">
      <c r="B11" s="18">
        <v>7.1264299999999998E-8</v>
      </c>
      <c r="C11" s="18">
        <v>1.6337100000000001E-8</v>
      </c>
      <c r="D11" s="18">
        <v>0</v>
      </c>
      <c r="E11" s="18">
        <v>0</v>
      </c>
      <c r="F11" s="18">
        <v>0</v>
      </c>
      <c r="G11" s="18">
        <v>0</v>
      </c>
      <c r="H11" s="18">
        <v>0</v>
      </c>
      <c r="I11" s="18">
        <v>0</v>
      </c>
      <c r="J11" s="18">
        <v>0</v>
      </c>
      <c r="K11" s="18">
        <v>0</v>
      </c>
      <c r="L11" s="18">
        <v>0</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0</v>
      </c>
      <c r="AD11" s="18">
        <v>0</v>
      </c>
      <c r="AE11" s="18">
        <v>0</v>
      </c>
      <c r="AF11" s="18">
        <v>0</v>
      </c>
      <c r="AG11" s="18">
        <v>0</v>
      </c>
      <c r="AH11" s="18">
        <v>0</v>
      </c>
      <c r="AI11" s="18">
        <v>0</v>
      </c>
      <c r="AJ11" s="18">
        <v>0</v>
      </c>
      <c r="AK11" s="18">
        <v>0</v>
      </c>
    </row>
    <row r="12" spans="2:38" x14ac:dyDescent="0.15">
      <c r="B12" s="18">
        <v>8.9716400000000003E-8</v>
      </c>
      <c r="C12" s="18">
        <v>2.0567199999999999E-8</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c r="AK12" s="18">
        <v>0</v>
      </c>
    </row>
    <row r="13" spans="2:38" x14ac:dyDescent="0.15">
      <c r="B13" s="18">
        <v>1.12946E-7</v>
      </c>
      <c r="C13" s="18">
        <v>2.5892499999999998E-8</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row>
    <row r="14" spans="2:38" x14ac:dyDescent="0.15">
      <c r="B14" s="18">
        <v>1.4219100000000001E-7</v>
      </c>
      <c r="C14" s="18">
        <v>3.2596700000000001E-8</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row>
    <row r="15" spans="2:38" x14ac:dyDescent="0.15">
      <c r="B15" s="18">
        <v>1.7900800000000001E-7</v>
      </c>
      <c r="C15" s="18">
        <v>4.1037099999999998E-8</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row>
    <row r="16" spans="2:38" x14ac:dyDescent="0.15">
      <c r="B16" s="18">
        <v>2.25358E-7</v>
      </c>
      <c r="C16" s="18">
        <v>5.1662399999999998E-8</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row>
    <row r="17" spans="2:37" x14ac:dyDescent="0.15">
      <c r="B17" s="18">
        <v>2.8370799999999999E-7</v>
      </c>
      <c r="C17" s="18">
        <v>6.5039000000000004E-8</v>
      </c>
      <c r="D17" s="18">
        <v>0</v>
      </c>
      <c r="E17" s="18">
        <v>0</v>
      </c>
      <c r="F17" s="18">
        <v>0</v>
      </c>
      <c r="G17" s="18">
        <v>0</v>
      </c>
      <c r="H17" s="18">
        <v>0</v>
      </c>
      <c r="I17" s="18">
        <v>0</v>
      </c>
      <c r="J17" s="18">
        <v>0</v>
      </c>
      <c r="K17" s="18">
        <v>0</v>
      </c>
      <c r="L17" s="18">
        <v>0</v>
      </c>
      <c r="M17" s="18">
        <v>0</v>
      </c>
      <c r="N17" s="18">
        <v>0</v>
      </c>
      <c r="O17" s="18">
        <v>0</v>
      </c>
      <c r="P17" s="18">
        <v>0</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0</v>
      </c>
      <c r="AH17" s="18">
        <v>0</v>
      </c>
      <c r="AI17" s="18">
        <v>0</v>
      </c>
      <c r="AJ17" s="18">
        <v>0</v>
      </c>
      <c r="AK17" s="18">
        <v>0</v>
      </c>
    </row>
    <row r="18" spans="2:37" x14ac:dyDescent="0.15">
      <c r="B18" s="18">
        <v>3.5716699999999998E-7</v>
      </c>
      <c r="C18" s="18">
        <v>8.1879300000000004E-8</v>
      </c>
      <c r="D18" s="18">
        <v>0</v>
      </c>
      <c r="E18" s="18">
        <v>0</v>
      </c>
      <c r="F18" s="18">
        <v>0</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row>
    <row r="19" spans="2:37" x14ac:dyDescent="0.15">
      <c r="B19" s="18">
        <v>4.4964699999999998E-7</v>
      </c>
      <c r="C19" s="18">
        <v>1.0307999999999999E-7</v>
      </c>
      <c r="D19" s="18">
        <v>0</v>
      </c>
      <c r="E19" s="18">
        <v>0</v>
      </c>
      <c r="F19" s="18">
        <v>0</v>
      </c>
      <c r="G19" s="18">
        <v>0</v>
      </c>
      <c r="H19" s="18">
        <v>0</v>
      </c>
      <c r="I19" s="18">
        <v>0</v>
      </c>
      <c r="J19" s="18">
        <v>0</v>
      </c>
      <c r="K19" s="18">
        <v>0</v>
      </c>
      <c r="L19" s="18">
        <v>0</v>
      </c>
      <c r="M19" s="18">
        <v>0</v>
      </c>
      <c r="N19" s="18">
        <v>0</v>
      </c>
      <c r="O19" s="18">
        <v>0</v>
      </c>
      <c r="P19" s="18">
        <v>0</v>
      </c>
      <c r="Q19" s="18">
        <v>0</v>
      </c>
      <c r="R19" s="18">
        <v>0</v>
      </c>
      <c r="S19" s="18">
        <v>0</v>
      </c>
      <c r="T19" s="18">
        <v>0</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row>
    <row r="20" spans="2:37" x14ac:dyDescent="0.15">
      <c r="B20" s="18">
        <v>5.6607200000000004E-7</v>
      </c>
      <c r="C20" s="18">
        <v>1.29771E-7</v>
      </c>
      <c r="D20" s="18">
        <v>0</v>
      </c>
      <c r="E20" s="18">
        <v>0</v>
      </c>
      <c r="F20" s="18">
        <v>0</v>
      </c>
      <c r="G20" s="18">
        <v>0</v>
      </c>
      <c r="H20" s="18">
        <v>0</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0</v>
      </c>
      <c r="AH20" s="18">
        <v>0</v>
      </c>
      <c r="AI20" s="18">
        <v>0</v>
      </c>
      <c r="AJ20" s="18">
        <v>0</v>
      </c>
      <c r="AK20" s="18">
        <v>0</v>
      </c>
    </row>
    <row r="21" spans="2:37" x14ac:dyDescent="0.15">
      <c r="B21" s="18">
        <v>7.1264299999999998E-7</v>
      </c>
      <c r="C21" s="18">
        <v>1.6337099999999999E-7</v>
      </c>
      <c r="D21" s="18">
        <v>0</v>
      </c>
      <c r="E21" s="18">
        <v>0</v>
      </c>
      <c r="F21" s="18">
        <v>0</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row>
    <row r="22" spans="2:37" x14ac:dyDescent="0.15">
      <c r="B22" s="18">
        <v>8.9716400000000003E-7</v>
      </c>
      <c r="C22" s="18">
        <v>2.0567199999999999E-7</v>
      </c>
      <c r="D22" s="18">
        <v>0</v>
      </c>
      <c r="E22" s="18">
        <v>0</v>
      </c>
      <c r="F22" s="18">
        <v>0</v>
      </c>
      <c r="G22" s="18">
        <v>0</v>
      </c>
      <c r="H22" s="18">
        <v>0</v>
      </c>
      <c r="I22" s="18">
        <v>0</v>
      </c>
      <c r="J22" s="18">
        <v>0</v>
      </c>
      <c r="K22" s="18">
        <v>0</v>
      </c>
      <c r="L22" s="18">
        <v>0</v>
      </c>
      <c r="M22" s="18">
        <v>0</v>
      </c>
      <c r="N22" s="18">
        <v>0</v>
      </c>
      <c r="O22" s="18">
        <v>0</v>
      </c>
      <c r="P22" s="18">
        <v>0</v>
      </c>
      <c r="Q22" s="18">
        <v>0</v>
      </c>
      <c r="R22" s="18">
        <v>0</v>
      </c>
      <c r="S22" s="18">
        <v>0</v>
      </c>
      <c r="T22" s="18">
        <v>0</v>
      </c>
      <c r="U22" s="18">
        <v>0</v>
      </c>
      <c r="V22" s="18">
        <v>0</v>
      </c>
      <c r="W22" s="18">
        <v>0</v>
      </c>
      <c r="X22" s="18">
        <v>0</v>
      </c>
      <c r="Y22" s="18">
        <v>0</v>
      </c>
      <c r="Z22" s="18">
        <v>0</v>
      </c>
      <c r="AA22" s="18">
        <v>0</v>
      </c>
      <c r="AB22" s="18">
        <v>0</v>
      </c>
      <c r="AC22" s="18">
        <v>0</v>
      </c>
      <c r="AD22" s="18">
        <v>0</v>
      </c>
      <c r="AE22" s="18">
        <v>0</v>
      </c>
      <c r="AF22" s="18">
        <v>0</v>
      </c>
      <c r="AG22" s="18">
        <v>0</v>
      </c>
      <c r="AH22" s="18">
        <v>0</v>
      </c>
      <c r="AI22" s="18">
        <v>0</v>
      </c>
      <c r="AJ22" s="18">
        <v>0</v>
      </c>
      <c r="AK22" s="18">
        <v>0</v>
      </c>
    </row>
    <row r="23" spans="2:37" x14ac:dyDescent="0.15">
      <c r="B23" s="18">
        <v>1.1294599999999999E-6</v>
      </c>
      <c r="C23" s="18">
        <v>2.5892700000000003E-7</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c r="AK23" s="18">
        <v>0</v>
      </c>
    </row>
    <row r="24" spans="2:37" x14ac:dyDescent="0.15">
      <c r="B24" s="18">
        <v>1.42191E-6</v>
      </c>
      <c r="C24" s="18">
        <v>3.25966E-7</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0</v>
      </c>
      <c r="AH24" s="18">
        <v>0</v>
      </c>
      <c r="AI24" s="18">
        <v>0</v>
      </c>
      <c r="AJ24" s="18">
        <v>0</v>
      </c>
      <c r="AK24" s="18">
        <v>0</v>
      </c>
    </row>
    <row r="25" spans="2:37" x14ac:dyDescent="0.15">
      <c r="B25" s="18">
        <v>1.7900800000000001E-6</v>
      </c>
      <c r="C25" s="18">
        <v>4.1037100000000002E-7</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0</v>
      </c>
      <c r="AJ25" s="18">
        <v>0</v>
      </c>
      <c r="AK25" s="18">
        <v>0</v>
      </c>
    </row>
    <row r="26" spans="2:37" x14ac:dyDescent="0.15">
      <c r="B26" s="18">
        <v>2.2535800000000002E-6</v>
      </c>
      <c r="C26" s="18">
        <v>5.1662399999999998E-7</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row>
    <row r="27" spans="2:37" x14ac:dyDescent="0.15">
      <c r="B27" s="18">
        <v>2.8370800000000002E-6</v>
      </c>
      <c r="C27" s="18">
        <v>6.5039100000000002E-7</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row>
    <row r="28" spans="2:37" x14ac:dyDescent="0.15">
      <c r="B28" s="18">
        <v>3.5716799999999999E-6</v>
      </c>
      <c r="C28" s="18">
        <v>8.1879800000000005E-7</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row>
    <row r="29" spans="2:37" x14ac:dyDescent="0.15">
      <c r="B29" s="18">
        <v>4.4964699999999997E-6</v>
      </c>
      <c r="C29" s="18">
        <v>1.0307900000000001E-6</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row>
    <row r="30" spans="2:37" x14ac:dyDescent="0.15">
      <c r="B30" s="18">
        <v>5.6607200000000004E-6</v>
      </c>
      <c r="C30" s="18">
        <v>1.2977099999999999E-6</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row>
    <row r="31" spans="2:37" x14ac:dyDescent="0.15">
      <c r="B31" s="18">
        <v>7.1264299999999996E-6</v>
      </c>
      <c r="C31" s="18">
        <v>1.63371E-6</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row>
    <row r="32" spans="2:37" x14ac:dyDescent="0.15">
      <c r="B32" s="18">
        <v>8.97164E-6</v>
      </c>
      <c r="C32" s="18">
        <v>2.0567199999999999E-6</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row>
    <row r="33" spans="2:37" x14ac:dyDescent="0.15">
      <c r="B33" s="18">
        <v>1.12946E-5</v>
      </c>
      <c r="C33" s="18">
        <v>2.5892699999999999E-6</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0</v>
      </c>
      <c r="AB33" s="18">
        <v>0</v>
      </c>
      <c r="AC33" s="18">
        <v>0</v>
      </c>
      <c r="AD33" s="18">
        <v>0</v>
      </c>
      <c r="AE33" s="18">
        <v>0</v>
      </c>
      <c r="AF33" s="18">
        <v>0</v>
      </c>
      <c r="AG33" s="18">
        <v>0</v>
      </c>
      <c r="AH33" s="18">
        <v>0</v>
      </c>
      <c r="AI33" s="18">
        <v>0</v>
      </c>
      <c r="AJ33" s="18">
        <v>0</v>
      </c>
      <c r="AK33" s="18">
        <v>0</v>
      </c>
    </row>
    <row r="34" spans="2:37" x14ac:dyDescent="0.15">
      <c r="B34" s="18">
        <v>1.4219100000000001E-5</v>
      </c>
      <c r="C34" s="18">
        <v>3.2596600000000001E-6</v>
      </c>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0</v>
      </c>
      <c r="AA34" s="18">
        <v>0</v>
      </c>
      <c r="AB34" s="18">
        <v>0</v>
      </c>
      <c r="AC34" s="18">
        <v>0</v>
      </c>
      <c r="AD34" s="18">
        <v>0</v>
      </c>
      <c r="AE34" s="18">
        <v>0</v>
      </c>
      <c r="AF34" s="18">
        <v>0</v>
      </c>
      <c r="AG34" s="18">
        <v>0</v>
      </c>
      <c r="AH34" s="18">
        <v>0</v>
      </c>
      <c r="AI34" s="18">
        <v>0</v>
      </c>
      <c r="AJ34" s="18">
        <v>0</v>
      </c>
      <c r="AK34" s="18">
        <v>0</v>
      </c>
    </row>
    <row r="35" spans="2:37" x14ac:dyDescent="0.15">
      <c r="B35" s="18">
        <v>1.79008E-5</v>
      </c>
      <c r="C35" s="18">
        <v>4.1037100000000001E-6</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row>
    <row r="36" spans="2:37" x14ac:dyDescent="0.15">
      <c r="B36" s="18">
        <v>2.2535799999999999E-5</v>
      </c>
      <c r="C36" s="18">
        <v>5.16624E-6</v>
      </c>
      <c r="D36" s="18">
        <v>0</v>
      </c>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row>
    <row r="37" spans="2:37" x14ac:dyDescent="0.15">
      <c r="B37" s="18">
        <v>2.8370799999999999E-5</v>
      </c>
      <c r="C37" s="18">
        <v>6.5039100000000004E-6</v>
      </c>
      <c r="D37" s="18">
        <v>0</v>
      </c>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row>
    <row r="38" spans="2:37" x14ac:dyDescent="0.15">
      <c r="B38" s="18">
        <v>3.5716800000000003E-5</v>
      </c>
      <c r="C38" s="18">
        <v>8.1879699999999998E-6</v>
      </c>
      <c r="D38" s="18">
        <v>0</v>
      </c>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row>
    <row r="39" spans="2:37" x14ac:dyDescent="0.15">
      <c r="B39" s="18">
        <v>4.49647E-5</v>
      </c>
      <c r="C39" s="18">
        <v>1.0308E-5</v>
      </c>
      <c r="D39" s="18">
        <v>0</v>
      </c>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row>
    <row r="40" spans="2:37" x14ac:dyDescent="0.15">
      <c r="B40" s="18">
        <v>5.6607200000000002E-5</v>
      </c>
      <c r="C40" s="18">
        <v>1.29771E-5</v>
      </c>
      <c r="D40" s="18">
        <v>0</v>
      </c>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row>
    <row r="41" spans="2:37" x14ac:dyDescent="0.15">
      <c r="B41" s="18">
        <v>7.1264299999999995E-5</v>
      </c>
      <c r="C41" s="18">
        <v>1.63371E-5</v>
      </c>
      <c r="D41" s="18">
        <v>0</v>
      </c>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row>
    <row r="42" spans="2:37" x14ac:dyDescent="0.15">
      <c r="B42" s="18">
        <v>8.9716399999999994E-5</v>
      </c>
      <c r="C42" s="18">
        <v>2.0567199999999999E-5</v>
      </c>
      <c r="D42" s="18">
        <v>0</v>
      </c>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row>
    <row r="43" spans="2:37" x14ac:dyDescent="0.15">
      <c r="B43" s="18">
        <v>1.12946E-4</v>
      </c>
      <c r="C43" s="18">
        <v>2.58925E-5</v>
      </c>
      <c r="D43" s="18">
        <v>0</v>
      </c>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row>
    <row r="44" spans="2:37" x14ac:dyDescent="0.15">
      <c r="B44" s="18">
        <v>1.4219100000000001E-4</v>
      </c>
      <c r="C44" s="18">
        <v>3.25969E-5</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row>
    <row r="45" spans="2:37" x14ac:dyDescent="0.15">
      <c r="B45" s="18">
        <v>1.79008E-4</v>
      </c>
      <c r="C45" s="18">
        <v>4.10369E-5</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row>
    <row r="46" spans="2:37" x14ac:dyDescent="0.15">
      <c r="B46" s="18">
        <v>2.2535799999999999E-4</v>
      </c>
      <c r="C46" s="18">
        <v>5.1662400000000002E-5</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row>
    <row r="47" spans="2:37" x14ac:dyDescent="0.15">
      <c r="B47" s="18">
        <v>2.8370799999999997E-4</v>
      </c>
      <c r="C47" s="18">
        <v>6.5039100000000006E-5</v>
      </c>
      <c r="D47" s="18">
        <v>0</v>
      </c>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row>
    <row r="48" spans="2:37" x14ac:dyDescent="0.15">
      <c r="B48" s="18">
        <v>3.5716699999999998E-4</v>
      </c>
      <c r="C48" s="18">
        <v>8.1879300000000001E-5</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row>
    <row r="49" spans="2:37" x14ac:dyDescent="0.15">
      <c r="B49" s="18">
        <v>4.4964700000000001E-4</v>
      </c>
      <c r="C49" s="18">
        <v>1.0308E-4</v>
      </c>
      <c r="D49" s="18">
        <v>0</v>
      </c>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row>
    <row r="50" spans="2:37" x14ac:dyDescent="0.15">
      <c r="B50" s="18">
        <v>5.6607300000000005E-4</v>
      </c>
      <c r="C50" s="18">
        <v>1.2977E-4</v>
      </c>
      <c r="D50" s="18">
        <v>0</v>
      </c>
      <c r="E50" s="18">
        <v>0</v>
      </c>
      <c r="F50" s="18">
        <v>0</v>
      </c>
      <c r="G50" s="18">
        <v>0</v>
      </c>
      <c r="H50" s="18">
        <v>0</v>
      </c>
      <c r="I50" s="18">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0</v>
      </c>
      <c r="AB50" s="18">
        <v>0</v>
      </c>
      <c r="AC50" s="18">
        <v>0</v>
      </c>
      <c r="AD50" s="18">
        <v>0</v>
      </c>
      <c r="AE50" s="18">
        <v>0</v>
      </c>
      <c r="AF50" s="18">
        <v>0</v>
      </c>
      <c r="AG50" s="18">
        <v>0</v>
      </c>
      <c r="AH50" s="18">
        <v>0</v>
      </c>
      <c r="AI50" s="18">
        <v>0</v>
      </c>
      <c r="AJ50" s="18">
        <v>0</v>
      </c>
      <c r="AK50" s="18">
        <v>0</v>
      </c>
    </row>
    <row r="51" spans="2:37" x14ac:dyDescent="0.15">
      <c r="B51" s="18">
        <v>7.12643E-4</v>
      </c>
      <c r="C51" s="18">
        <v>1.6337099999999999E-4</v>
      </c>
      <c r="D51" s="18">
        <v>0</v>
      </c>
      <c r="E51" s="18">
        <v>0</v>
      </c>
      <c r="F51" s="18">
        <v>0</v>
      </c>
      <c r="G51" s="18">
        <v>0</v>
      </c>
      <c r="H51" s="18">
        <v>0</v>
      </c>
      <c r="I51" s="18">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0</v>
      </c>
      <c r="AB51" s="18">
        <v>0</v>
      </c>
      <c r="AC51" s="18">
        <v>0</v>
      </c>
      <c r="AD51" s="18">
        <v>0</v>
      </c>
      <c r="AE51" s="18">
        <v>0</v>
      </c>
      <c r="AF51" s="18">
        <v>0</v>
      </c>
      <c r="AG51" s="18">
        <v>0</v>
      </c>
      <c r="AH51" s="18">
        <v>0</v>
      </c>
      <c r="AI51" s="18">
        <v>0</v>
      </c>
      <c r="AJ51" s="18">
        <v>0</v>
      </c>
      <c r="AK51" s="18">
        <v>0</v>
      </c>
    </row>
    <row r="52" spans="2:37" x14ac:dyDescent="0.15">
      <c r="B52" s="18">
        <v>8.9716399999999999E-4</v>
      </c>
      <c r="C52" s="18">
        <v>2.0567200000000001E-4</v>
      </c>
      <c r="D52" s="18">
        <v>0</v>
      </c>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row>
    <row r="53" spans="2:37" x14ac:dyDescent="0.15">
      <c r="B53" s="18">
        <v>1.1294600000000001E-3</v>
      </c>
      <c r="C53" s="18">
        <v>2.5892500000000002E-4</v>
      </c>
      <c r="D53" s="18">
        <v>0</v>
      </c>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row>
    <row r="54" spans="2:37" x14ac:dyDescent="0.15">
      <c r="B54" s="18">
        <v>1.42191E-3</v>
      </c>
      <c r="C54" s="18">
        <v>3.2596900000000001E-4</v>
      </c>
      <c r="D54" s="18">
        <v>0</v>
      </c>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row>
    <row r="55" spans="2:37" x14ac:dyDescent="0.15">
      <c r="B55" s="18">
        <v>1.7900800000000001E-3</v>
      </c>
      <c r="C55" s="18">
        <v>4.10369E-4</v>
      </c>
      <c r="D55" s="18">
        <v>0</v>
      </c>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row>
    <row r="56" spans="2:37" x14ac:dyDescent="0.15">
      <c r="B56" s="18">
        <v>2.2535799999999998E-3</v>
      </c>
      <c r="C56" s="18">
        <v>5.1662400000000003E-4</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row>
    <row r="57" spans="2:37" x14ac:dyDescent="0.15">
      <c r="B57" s="18">
        <v>2.8370800000000001E-3</v>
      </c>
      <c r="C57" s="18">
        <v>6.5039099999999995E-4</v>
      </c>
      <c r="D57" s="18">
        <v>0</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row>
    <row r="58" spans="2:37" x14ac:dyDescent="0.15">
      <c r="B58" s="18">
        <v>3.5716699999999999E-3</v>
      </c>
      <c r="C58" s="18">
        <v>8.1879299999999995E-4</v>
      </c>
      <c r="D58" s="18">
        <v>0</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row>
    <row r="59" spans="2:37" x14ac:dyDescent="0.15">
      <c r="B59" s="18">
        <v>4.4964699999999998E-3</v>
      </c>
      <c r="C59" s="18">
        <v>1.0308100000000001E-3</v>
      </c>
      <c r="D59" s="18">
        <v>0</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G59" s="18">
        <v>0</v>
      </c>
      <c r="AH59" s="18">
        <v>0</v>
      </c>
      <c r="AI59" s="18">
        <v>0</v>
      </c>
      <c r="AJ59" s="18">
        <v>0</v>
      </c>
      <c r="AK59" s="18">
        <v>0</v>
      </c>
    </row>
    <row r="60" spans="2:37" x14ac:dyDescent="0.15">
      <c r="B60" s="18">
        <v>5.6607300000000001E-3</v>
      </c>
      <c r="C60" s="18">
        <v>1.2976999999999999E-3</v>
      </c>
      <c r="D60" s="18">
        <v>0</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v>0</v>
      </c>
      <c r="AH60" s="18">
        <v>0</v>
      </c>
      <c r="AI60" s="18">
        <v>0</v>
      </c>
      <c r="AJ60" s="18">
        <v>0</v>
      </c>
      <c r="AK60" s="18">
        <v>0</v>
      </c>
    </row>
    <row r="61" spans="2:37" x14ac:dyDescent="0.15">
      <c r="B61" s="18">
        <v>7.1264299999999996E-3</v>
      </c>
      <c r="C61" s="18">
        <v>1.63371E-3</v>
      </c>
      <c r="D61" s="18">
        <v>0</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row>
    <row r="62" spans="2:37" x14ac:dyDescent="0.15">
      <c r="B62" s="18">
        <v>8.9716399999999995E-3</v>
      </c>
      <c r="C62" s="18">
        <v>2.0567200000000002E-3</v>
      </c>
      <c r="D62" s="18">
        <v>0</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row>
    <row r="63" spans="2:37" x14ac:dyDescent="0.15">
      <c r="B63" s="18">
        <v>1.12946E-2</v>
      </c>
      <c r="C63" s="18">
        <v>2.58925E-3</v>
      </c>
      <c r="D63" s="18">
        <v>0</v>
      </c>
      <c r="E63" s="18">
        <v>54396.6</v>
      </c>
      <c r="F63" s="18">
        <v>107167</v>
      </c>
      <c r="G63" s="18">
        <v>141021</v>
      </c>
      <c r="H63" s="18">
        <v>193495</v>
      </c>
      <c r="I63" s="18">
        <v>235015</v>
      </c>
      <c r="J63" s="18">
        <v>293562</v>
      </c>
      <c r="K63" s="18">
        <v>349514</v>
      </c>
      <c r="L63" s="18">
        <v>368089</v>
      </c>
      <c r="M63" s="18">
        <v>383390</v>
      </c>
      <c r="N63" s="18">
        <v>382496</v>
      </c>
      <c r="O63" s="18">
        <v>354226</v>
      </c>
      <c r="P63" s="18">
        <v>368916</v>
      </c>
      <c r="Q63" s="18">
        <v>406636</v>
      </c>
      <c r="R63" s="18">
        <v>474213</v>
      </c>
      <c r="S63" s="18">
        <v>642058</v>
      </c>
      <c r="T63" s="18">
        <v>605513</v>
      </c>
      <c r="U63" s="18">
        <v>661608</v>
      </c>
      <c r="V63" s="18">
        <v>722711</v>
      </c>
      <c r="W63" s="18">
        <v>734107</v>
      </c>
      <c r="X63" s="18">
        <v>743741</v>
      </c>
      <c r="Y63" s="18">
        <v>789280</v>
      </c>
      <c r="Z63" s="18">
        <v>804209</v>
      </c>
      <c r="AA63" s="18">
        <v>822707</v>
      </c>
      <c r="AB63" s="18">
        <v>802425</v>
      </c>
      <c r="AC63" s="18">
        <v>801795</v>
      </c>
      <c r="AD63" s="18">
        <v>817605</v>
      </c>
      <c r="AE63" s="18">
        <v>816533</v>
      </c>
      <c r="AF63" s="18">
        <v>884780</v>
      </c>
      <c r="AG63" s="18">
        <v>89512</v>
      </c>
      <c r="AH63" s="18">
        <v>89512</v>
      </c>
      <c r="AI63" s="18">
        <v>2880.4</v>
      </c>
      <c r="AJ63" s="18">
        <v>2880.4</v>
      </c>
      <c r="AK63" s="18">
        <v>0</v>
      </c>
    </row>
    <row r="64" spans="2:37" x14ac:dyDescent="0.15">
      <c r="B64" s="18">
        <v>1.42191E-2</v>
      </c>
      <c r="C64" s="18">
        <v>3.25969E-3</v>
      </c>
      <c r="D64" s="18">
        <v>0</v>
      </c>
      <c r="E64" s="18">
        <v>60127.9</v>
      </c>
      <c r="F64" s="18">
        <v>121960</v>
      </c>
      <c r="G64" s="18">
        <v>156953</v>
      </c>
      <c r="H64" s="18">
        <v>215160</v>
      </c>
      <c r="I64" s="18">
        <v>261196</v>
      </c>
      <c r="J64" s="18">
        <v>325499</v>
      </c>
      <c r="K64" s="18">
        <v>386560</v>
      </c>
      <c r="L64" s="18">
        <v>406326</v>
      </c>
      <c r="M64" s="18">
        <v>421938</v>
      </c>
      <c r="N64" s="18">
        <v>419622</v>
      </c>
      <c r="O64" s="18">
        <v>386251</v>
      </c>
      <c r="P64" s="18">
        <v>400393</v>
      </c>
      <c r="Q64" s="18">
        <v>439531</v>
      </c>
      <c r="R64" s="18">
        <v>511976</v>
      </c>
      <c r="S64" s="18">
        <v>694728</v>
      </c>
      <c r="T64" s="18">
        <v>651608</v>
      </c>
      <c r="U64" s="18">
        <v>710393</v>
      </c>
      <c r="V64" s="18">
        <v>774229</v>
      </c>
      <c r="W64" s="18">
        <v>784432</v>
      </c>
      <c r="X64" s="18">
        <v>792171</v>
      </c>
      <c r="Y64" s="18">
        <v>838875</v>
      </c>
      <c r="Z64" s="18">
        <v>844755</v>
      </c>
      <c r="AA64" s="18">
        <v>850698</v>
      </c>
      <c r="AB64" s="18">
        <v>823412</v>
      </c>
      <c r="AC64" s="18">
        <v>817757</v>
      </c>
      <c r="AD64" s="18">
        <v>830852</v>
      </c>
      <c r="AE64" s="18">
        <v>824589</v>
      </c>
      <c r="AF64" s="18">
        <v>896610</v>
      </c>
      <c r="AG64" s="18">
        <v>87254.399999999994</v>
      </c>
      <c r="AH64" s="18">
        <v>87254.399999999994</v>
      </c>
      <c r="AI64" s="18">
        <v>2411.0100000000002</v>
      </c>
      <c r="AJ64" s="18">
        <v>2411.0100000000002</v>
      </c>
      <c r="AK64" s="18">
        <v>0</v>
      </c>
    </row>
    <row r="65" spans="2:37" x14ac:dyDescent="0.15">
      <c r="B65" s="18">
        <v>1.7900800000000001E-2</v>
      </c>
      <c r="C65" s="18">
        <v>4.1036900000000001E-3</v>
      </c>
      <c r="D65" s="18">
        <v>0</v>
      </c>
      <c r="E65" s="18">
        <v>66507.899999999994</v>
      </c>
      <c r="F65" s="18">
        <v>138654</v>
      </c>
      <c r="G65" s="18">
        <v>176803</v>
      </c>
      <c r="H65" s="18">
        <v>242610</v>
      </c>
      <c r="I65" s="18">
        <v>294866</v>
      </c>
      <c r="J65" s="18">
        <v>366802</v>
      </c>
      <c r="K65" s="18">
        <v>434696</v>
      </c>
      <c r="L65" s="18">
        <v>457392</v>
      </c>
      <c r="M65" s="18">
        <v>474902</v>
      </c>
      <c r="N65" s="18">
        <v>472507</v>
      </c>
      <c r="O65" s="18">
        <v>435028</v>
      </c>
      <c r="P65" s="18">
        <v>449655</v>
      </c>
      <c r="Q65" s="18">
        <v>491400</v>
      </c>
      <c r="R65" s="18">
        <v>570067</v>
      </c>
      <c r="S65" s="18">
        <v>769580</v>
      </c>
      <c r="T65" s="18">
        <v>720500</v>
      </c>
      <c r="U65" s="18">
        <v>783060</v>
      </c>
      <c r="V65" s="18">
        <v>850717</v>
      </c>
      <c r="W65" s="18">
        <v>860776</v>
      </c>
      <c r="X65" s="18">
        <v>867594</v>
      </c>
      <c r="Y65" s="18">
        <v>916759</v>
      </c>
      <c r="Z65" s="18">
        <v>918593</v>
      </c>
      <c r="AA65" s="18">
        <v>917248</v>
      </c>
      <c r="AB65" s="18">
        <v>868818</v>
      </c>
      <c r="AC65" s="18">
        <v>843785</v>
      </c>
      <c r="AD65" s="18">
        <v>854154</v>
      </c>
      <c r="AE65" s="18">
        <v>842441</v>
      </c>
      <c r="AF65" s="18">
        <v>918971</v>
      </c>
      <c r="AG65" s="18">
        <v>83666.2</v>
      </c>
      <c r="AH65" s="18">
        <v>83666.2</v>
      </c>
      <c r="AI65" s="18">
        <v>2018.52</v>
      </c>
      <c r="AJ65" s="18">
        <v>2018.52</v>
      </c>
      <c r="AK65" s="18">
        <v>0</v>
      </c>
    </row>
    <row r="66" spans="2:37" x14ac:dyDescent="0.15">
      <c r="B66" s="18">
        <v>2.2535800000000002E-2</v>
      </c>
      <c r="C66" s="18">
        <v>5.1662399999999999E-3</v>
      </c>
      <c r="D66" s="18">
        <v>0</v>
      </c>
      <c r="E66" s="18">
        <v>73613.5</v>
      </c>
      <c r="F66" s="18">
        <v>157521</v>
      </c>
      <c r="G66" s="18">
        <v>201030</v>
      </c>
      <c r="H66" s="18">
        <v>276538</v>
      </c>
      <c r="I66" s="18">
        <v>337287</v>
      </c>
      <c r="J66" s="18">
        <v>418508</v>
      </c>
      <c r="K66" s="18">
        <v>495134</v>
      </c>
      <c r="L66" s="18">
        <v>522674</v>
      </c>
      <c r="M66" s="18">
        <v>544063</v>
      </c>
      <c r="N66" s="18">
        <v>543114</v>
      </c>
      <c r="O66" s="18">
        <v>502707</v>
      </c>
      <c r="P66" s="18">
        <v>519050</v>
      </c>
      <c r="Q66" s="18">
        <v>564762</v>
      </c>
      <c r="R66" s="18">
        <v>651184</v>
      </c>
      <c r="S66" s="18">
        <v>869555</v>
      </c>
      <c r="T66" s="18">
        <v>815247</v>
      </c>
      <c r="U66" s="18">
        <v>882841</v>
      </c>
      <c r="V66" s="18">
        <v>955574</v>
      </c>
      <c r="W66" s="18">
        <v>966712</v>
      </c>
      <c r="X66" s="18">
        <v>973752</v>
      </c>
      <c r="Y66" s="18">
        <v>1026850</v>
      </c>
      <c r="Z66" s="18">
        <v>1027660</v>
      </c>
      <c r="AA66" s="18">
        <v>1024620</v>
      </c>
      <c r="AB66" s="18">
        <v>965039</v>
      </c>
      <c r="AC66" s="18">
        <v>929100</v>
      </c>
      <c r="AD66" s="18">
        <v>916315</v>
      </c>
      <c r="AE66" s="18">
        <v>880905</v>
      </c>
      <c r="AF66" s="18">
        <v>953083</v>
      </c>
      <c r="AG66" s="18">
        <v>78821.399999999994</v>
      </c>
      <c r="AH66" s="18">
        <v>78821.399999999994</v>
      </c>
      <c r="AI66" s="18">
        <v>1673.01</v>
      </c>
      <c r="AJ66" s="18">
        <v>1673.01</v>
      </c>
      <c r="AK66" s="18">
        <v>0</v>
      </c>
    </row>
    <row r="67" spans="2:37" x14ac:dyDescent="0.15">
      <c r="B67" s="18">
        <v>2.8370800000000002E-2</v>
      </c>
      <c r="C67" s="18">
        <v>6.5039E-3</v>
      </c>
      <c r="D67" s="18">
        <v>0</v>
      </c>
      <c r="E67" s="18">
        <v>79493.399999999994</v>
      </c>
      <c r="F67" s="18">
        <v>174597</v>
      </c>
      <c r="G67" s="18">
        <v>224990</v>
      </c>
      <c r="H67" s="18">
        <v>310667</v>
      </c>
      <c r="I67" s="18">
        <v>380869</v>
      </c>
      <c r="J67" s="18">
        <v>471823</v>
      </c>
      <c r="K67" s="18">
        <v>557625</v>
      </c>
      <c r="L67" s="18">
        <v>591678</v>
      </c>
      <c r="M67" s="18">
        <v>618213</v>
      </c>
      <c r="N67" s="18">
        <v>620784</v>
      </c>
      <c r="O67" s="18">
        <v>580400</v>
      </c>
      <c r="P67" s="18">
        <v>600141</v>
      </c>
      <c r="Q67" s="18">
        <v>650482</v>
      </c>
      <c r="R67" s="18">
        <v>744327</v>
      </c>
      <c r="S67" s="18">
        <v>978128</v>
      </c>
      <c r="T67" s="18">
        <v>921413</v>
      </c>
      <c r="U67" s="18">
        <v>994002</v>
      </c>
      <c r="V67" s="18">
        <v>1071640</v>
      </c>
      <c r="W67" s="18">
        <v>1085410</v>
      </c>
      <c r="X67" s="18">
        <v>1094270</v>
      </c>
      <c r="Y67" s="18">
        <v>1152000</v>
      </c>
      <c r="Z67" s="18">
        <v>1153340</v>
      </c>
      <c r="AA67" s="18">
        <v>1150100</v>
      </c>
      <c r="AB67" s="18">
        <v>1085080</v>
      </c>
      <c r="AC67" s="18">
        <v>1044950</v>
      </c>
      <c r="AD67" s="18">
        <v>1028950</v>
      </c>
      <c r="AE67" s="18">
        <v>982984</v>
      </c>
      <c r="AF67" s="18">
        <v>1047300</v>
      </c>
      <c r="AG67" s="18">
        <v>73034.5</v>
      </c>
      <c r="AH67" s="18">
        <v>73034.5</v>
      </c>
      <c r="AI67" s="18">
        <v>1384.89</v>
      </c>
      <c r="AJ67" s="18">
        <v>1384.89</v>
      </c>
      <c r="AK67" s="18">
        <v>0</v>
      </c>
    </row>
    <row r="68" spans="2:37" x14ac:dyDescent="0.15">
      <c r="B68" s="18">
        <v>3.5716699999999997E-2</v>
      </c>
      <c r="C68" s="18">
        <v>8.1879299999999995E-3</v>
      </c>
      <c r="D68" s="18">
        <v>0</v>
      </c>
      <c r="E68" s="18">
        <v>83889.8</v>
      </c>
      <c r="F68" s="18">
        <v>189404</v>
      </c>
      <c r="G68" s="18">
        <v>248224</v>
      </c>
      <c r="H68" s="18">
        <v>344390</v>
      </c>
      <c r="I68" s="18">
        <v>424902</v>
      </c>
      <c r="J68" s="18">
        <v>525727</v>
      </c>
      <c r="K68" s="18">
        <v>620978</v>
      </c>
      <c r="L68" s="18">
        <v>663363</v>
      </c>
      <c r="M68" s="18">
        <v>697179</v>
      </c>
      <c r="N68" s="18">
        <v>705689</v>
      </c>
      <c r="O68" s="18">
        <v>668566</v>
      </c>
      <c r="P68" s="18">
        <v>692532</v>
      </c>
      <c r="Q68" s="18">
        <v>748125</v>
      </c>
      <c r="R68" s="18">
        <v>848815</v>
      </c>
      <c r="S68" s="18">
        <v>1093990</v>
      </c>
      <c r="T68" s="18">
        <v>1038600</v>
      </c>
      <c r="U68" s="18">
        <v>1116070</v>
      </c>
      <c r="V68" s="18">
        <v>1198350</v>
      </c>
      <c r="W68" s="18">
        <v>1216450</v>
      </c>
      <c r="X68" s="18">
        <v>1228920</v>
      </c>
      <c r="Y68" s="18">
        <v>1291950</v>
      </c>
      <c r="Z68" s="18">
        <v>1295790</v>
      </c>
      <c r="AA68" s="18">
        <v>1294400</v>
      </c>
      <c r="AB68" s="18">
        <v>1227140</v>
      </c>
      <c r="AC68" s="18">
        <v>1185180</v>
      </c>
      <c r="AD68" s="18">
        <v>1168470</v>
      </c>
      <c r="AE68" s="18">
        <v>1118790</v>
      </c>
      <c r="AF68" s="18">
        <v>1188170</v>
      </c>
      <c r="AG68" s="18">
        <v>66596.100000000006</v>
      </c>
      <c r="AH68" s="18">
        <v>66596.100000000006</v>
      </c>
      <c r="AI68" s="18">
        <v>1146.6500000000001</v>
      </c>
      <c r="AJ68" s="18">
        <v>1146.6500000000001</v>
      </c>
      <c r="AK68" s="18">
        <v>0</v>
      </c>
    </row>
    <row r="69" spans="2:37" x14ac:dyDescent="0.15">
      <c r="B69" s="18">
        <v>4.4964700000000003E-2</v>
      </c>
      <c r="C69" s="18">
        <v>1.0307999999999999E-2</v>
      </c>
      <c r="D69" s="18">
        <v>0</v>
      </c>
      <c r="E69" s="18">
        <v>88131.7</v>
      </c>
      <c r="F69" s="18">
        <v>205204</v>
      </c>
      <c r="G69" s="18">
        <v>274851</v>
      </c>
      <c r="H69" s="18">
        <v>383473</v>
      </c>
      <c r="I69" s="18">
        <v>476547</v>
      </c>
      <c r="J69" s="18">
        <v>589139</v>
      </c>
      <c r="K69" s="18">
        <v>695774</v>
      </c>
      <c r="L69" s="18">
        <v>749039</v>
      </c>
      <c r="M69" s="18">
        <v>792659</v>
      </c>
      <c r="N69" s="18">
        <v>809760</v>
      </c>
      <c r="O69" s="18">
        <v>779009</v>
      </c>
      <c r="P69" s="18">
        <v>809727</v>
      </c>
      <c r="Q69" s="18">
        <v>872347</v>
      </c>
      <c r="R69" s="18">
        <v>981105</v>
      </c>
      <c r="S69" s="18">
        <v>1237120</v>
      </c>
      <c r="T69" s="18">
        <v>1184550</v>
      </c>
      <c r="U69" s="18">
        <v>1268000</v>
      </c>
      <c r="V69" s="18">
        <v>1355910</v>
      </c>
      <c r="W69" s="18">
        <v>1380330</v>
      </c>
      <c r="X69" s="18">
        <v>1398580</v>
      </c>
      <c r="Y69" s="18">
        <v>1469290</v>
      </c>
      <c r="Z69" s="18">
        <v>1477650</v>
      </c>
      <c r="AA69" s="18">
        <v>1480070</v>
      </c>
      <c r="AB69" s="18">
        <v>1412750</v>
      </c>
      <c r="AC69" s="18">
        <v>1370980</v>
      </c>
      <c r="AD69" s="18">
        <v>1355430</v>
      </c>
      <c r="AE69" s="18">
        <v>1303900</v>
      </c>
      <c r="AF69" s="18">
        <v>1379890</v>
      </c>
      <c r="AG69" s="18">
        <v>59825.1</v>
      </c>
      <c r="AH69" s="18">
        <v>59825.1</v>
      </c>
      <c r="AI69" s="18">
        <v>956.76</v>
      </c>
      <c r="AJ69" s="18">
        <v>956.76</v>
      </c>
      <c r="AK69" s="18">
        <v>0</v>
      </c>
    </row>
    <row r="70" spans="2:37" x14ac:dyDescent="0.15">
      <c r="B70" s="18">
        <v>5.6607299999999999E-2</v>
      </c>
      <c r="C70" s="18">
        <v>1.2977000000000001E-2</v>
      </c>
      <c r="D70" s="18">
        <v>0</v>
      </c>
      <c r="E70" s="18">
        <v>91988.800000000003</v>
      </c>
      <c r="F70" s="18">
        <v>222014</v>
      </c>
      <c r="G70" s="18">
        <v>304690</v>
      </c>
      <c r="H70" s="18">
        <v>427829</v>
      </c>
      <c r="I70" s="18">
        <v>535895</v>
      </c>
      <c r="J70" s="18">
        <v>662307</v>
      </c>
      <c r="K70" s="18">
        <v>782434</v>
      </c>
      <c r="L70" s="18">
        <v>849485</v>
      </c>
      <c r="M70" s="18">
        <v>905835</v>
      </c>
      <c r="N70" s="18">
        <v>934696</v>
      </c>
      <c r="O70" s="18">
        <v>914086</v>
      </c>
      <c r="P70" s="18">
        <v>954148</v>
      </c>
      <c r="Q70" s="18">
        <v>1025780</v>
      </c>
      <c r="R70" s="18">
        <v>1143780</v>
      </c>
      <c r="S70" s="18">
        <v>1409830</v>
      </c>
      <c r="T70" s="18">
        <v>1363930</v>
      </c>
      <c r="U70" s="18">
        <v>1454730</v>
      </c>
      <c r="V70" s="18">
        <v>1549520</v>
      </c>
      <c r="W70" s="18">
        <v>1582850</v>
      </c>
      <c r="X70" s="18">
        <v>1609080</v>
      </c>
      <c r="Y70" s="18">
        <v>1687880</v>
      </c>
      <c r="Z70" s="18">
        <v>1703190</v>
      </c>
      <c r="AA70" s="18">
        <v>1711810</v>
      </c>
      <c r="AB70" s="18">
        <v>1647350</v>
      </c>
      <c r="AC70" s="18">
        <v>1608300</v>
      </c>
      <c r="AD70" s="18">
        <v>1596350</v>
      </c>
      <c r="AE70" s="18">
        <v>1546320</v>
      </c>
      <c r="AF70" s="18">
        <v>1630380</v>
      </c>
      <c r="AG70" s="18">
        <v>52969</v>
      </c>
      <c r="AH70" s="18">
        <v>52969</v>
      </c>
      <c r="AI70" s="18">
        <v>798.97900000000004</v>
      </c>
      <c r="AJ70" s="18">
        <v>798.97900000000004</v>
      </c>
      <c r="AK70" s="18">
        <v>0</v>
      </c>
    </row>
    <row r="71" spans="2:37" x14ac:dyDescent="0.15">
      <c r="B71" s="18">
        <v>7.1264300000000003E-2</v>
      </c>
      <c r="C71" s="18">
        <v>1.63371E-2</v>
      </c>
      <c r="D71" s="18">
        <v>0</v>
      </c>
      <c r="E71" s="18">
        <v>95143.4</v>
      </c>
      <c r="F71" s="18">
        <v>239615</v>
      </c>
      <c r="G71" s="18">
        <v>337019</v>
      </c>
      <c r="H71" s="18">
        <v>476648</v>
      </c>
      <c r="I71" s="18">
        <v>602138</v>
      </c>
      <c r="J71" s="18">
        <v>744433</v>
      </c>
      <c r="K71" s="18">
        <v>880208</v>
      </c>
      <c r="L71" s="18">
        <v>964193</v>
      </c>
      <c r="M71" s="18">
        <v>1036520</v>
      </c>
      <c r="N71" s="18">
        <v>1080770</v>
      </c>
      <c r="O71" s="18">
        <v>1074810</v>
      </c>
      <c r="P71" s="18">
        <v>1127270</v>
      </c>
      <c r="Q71" s="18">
        <v>1210170</v>
      </c>
      <c r="R71" s="18">
        <v>1338600</v>
      </c>
      <c r="S71" s="18">
        <v>1613030</v>
      </c>
      <c r="T71" s="18">
        <v>1577840</v>
      </c>
      <c r="U71" s="18">
        <v>1677390</v>
      </c>
      <c r="V71" s="18">
        <v>1780270</v>
      </c>
      <c r="W71" s="18">
        <v>1825350</v>
      </c>
      <c r="X71" s="18">
        <v>1862650</v>
      </c>
      <c r="Y71" s="18">
        <v>1952320</v>
      </c>
      <c r="Z71" s="18">
        <v>1977610</v>
      </c>
      <c r="AA71" s="18">
        <v>1995490</v>
      </c>
      <c r="AB71" s="18">
        <v>1937930</v>
      </c>
      <c r="AC71" s="18">
        <v>1905130</v>
      </c>
      <c r="AD71" s="18">
        <v>1899250</v>
      </c>
      <c r="AE71" s="18">
        <v>1852110</v>
      </c>
      <c r="AF71" s="18">
        <v>1945680</v>
      </c>
      <c r="AG71" s="18">
        <v>46373</v>
      </c>
      <c r="AH71" s="18">
        <v>46373</v>
      </c>
      <c r="AI71" s="18">
        <v>670.81399999999996</v>
      </c>
      <c r="AJ71" s="18">
        <v>670.81399999999996</v>
      </c>
      <c r="AK71" s="18">
        <v>0</v>
      </c>
    </row>
    <row r="72" spans="2:37" x14ac:dyDescent="0.15">
      <c r="B72" s="18">
        <v>8.9716400000000002E-2</v>
      </c>
      <c r="C72" s="18">
        <v>2.0567200000000001E-2</v>
      </c>
      <c r="D72" s="18">
        <v>0</v>
      </c>
      <c r="E72" s="18">
        <v>97188.7</v>
      </c>
      <c r="F72" s="18">
        <v>257315</v>
      </c>
      <c r="G72" s="18">
        <v>370319</v>
      </c>
      <c r="H72" s="18">
        <v>527994</v>
      </c>
      <c r="I72" s="18">
        <v>673032</v>
      </c>
      <c r="J72" s="18">
        <v>833016</v>
      </c>
      <c r="K72" s="18">
        <v>986396</v>
      </c>
      <c r="L72" s="18">
        <v>1090440</v>
      </c>
      <c r="M72" s="18">
        <v>1182070</v>
      </c>
      <c r="N72" s="18">
        <v>1245610</v>
      </c>
      <c r="O72" s="18">
        <v>1259360</v>
      </c>
      <c r="P72" s="18">
        <v>1327590</v>
      </c>
      <c r="Q72" s="18">
        <v>1424180</v>
      </c>
      <c r="R72" s="18">
        <v>1564140</v>
      </c>
      <c r="S72" s="18">
        <v>1844460</v>
      </c>
      <c r="T72" s="18">
        <v>1824750</v>
      </c>
      <c r="U72" s="18">
        <v>1934490</v>
      </c>
      <c r="V72" s="18">
        <v>2046700</v>
      </c>
      <c r="W72" s="18">
        <v>2106590</v>
      </c>
      <c r="X72" s="18">
        <v>2158140</v>
      </c>
      <c r="Y72" s="18">
        <v>2260640</v>
      </c>
      <c r="Z72" s="18">
        <v>2299220</v>
      </c>
      <c r="AA72" s="18">
        <v>2329750</v>
      </c>
      <c r="AB72" s="18">
        <v>2283910</v>
      </c>
      <c r="AC72" s="18">
        <v>2261550</v>
      </c>
      <c r="AD72" s="18">
        <v>2265550</v>
      </c>
      <c r="AE72" s="18">
        <v>2226580</v>
      </c>
      <c r="AF72" s="18">
        <v>2331130</v>
      </c>
      <c r="AG72" s="18">
        <v>40143.699999999997</v>
      </c>
      <c r="AH72" s="18">
        <v>40143.699999999997</v>
      </c>
      <c r="AI72" s="18">
        <v>569.52700000000004</v>
      </c>
      <c r="AJ72" s="18">
        <v>569.52700000000004</v>
      </c>
      <c r="AK72" s="18">
        <v>0</v>
      </c>
    </row>
    <row r="73" spans="2:37" x14ac:dyDescent="0.15">
      <c r="B73" s="18">
        <v>0.112946</v>
      </c>
      <c r="C73" s="18">
        <v>2.5892499999999999E-2</v>
      </c>
      <c r="D73" s="18">
        <v>0</v>
      </c>
      <c r="E73" s="18">
        <v>97658</v>
      </c>
      <c r="F73" s="18">
        <v>273709</v>
      </c>
      <c r="G73" s="18">
        <v>402064</v>
      </c>
      <c r="H73" s="18">
        <v>578459</v>
      </c>
      <c r="I73" s="18">
        <v>744370</v>
      </c>
      <c r="J73" s="18">
        <v>923188</v>
      </c>
      <c r="K73" s="18">
        <v>1095540</v>
      </c>
      <c r="L73" s="18">
        <v>1222310</v>
      </c>
      <c r="M73" s="18">
        <v>1336220</v>
      </c>
      <c r="N73" s="18">
        <v>1422760</v>
      </c>
      <c r="O73" s="18">
        <v>1461350</v>
      </c>
      <c r="P73" s="18">
        <v>1548750</v>
      </c>
      <c r="Q73" s="18">
        <v>1661390</v>
      </c>
      <c r="R73" s="18">
        <v>1813750</v>
      </c>
      <c r="S73" s="18">
        <v>2096680</v>
      </c>
      <c r="T73" s="18">
        <v>2097650</v>
      </c>
      <c r="U73" s="18">
        <v>2218910</v>
      </c>
      <c r="V73" s="18">
        <v>2341590</v>
      </c>
      <c r="W73" s="18">
        <v>2419280</v>
      </c>
      <c r="X73" s="18">
        <v>2488230</v>
      </c>
      <c r="Y73" s="18">
        <v>2605280</v>
      </c>
      <c r="Z73" s="18">
        <v>2660550</v>
      </c>
      <c r="AA73" s="18">
        <v>2707250</v>
      </c>
      <c r="AB73" s="18">
        <v>2678680</v>
      </c>
      <c r="AC73" s="18">
        <v>2671570</v>
      </c>
      <c r="AD73" s="18">
        <v>2689410</v>
      </c>
      <c r="AE73" s="18">
        <v>2663680</v>
      </c>
      <c r="AF73" s="18">
        <v>2780310</v>
      </c>
      <c r="AG73" s="18">
        <v>34449.5</v>
      </c>
      <c r="AH73" s="18">
        <v>34449.5</v>
      </c>
      <c r="AI73" s="18">
        <v>485.54399999999998</v>
      </c>
      <c r="AJ73" s="18">
        <v>485.54399999999998</v>
      </c>
      <c r="AK73" s="18">
        <v>0</v>
      </c>
    </row>
    <row r="74" spans="2:37" x14ac:dyDescent="0.15">
      <c r="B74" s="18">
        <v>0.14219100000000001</v>
      </c>
      <c r="C74" s="18">
        <v>3.2596899999999998E-2</v>
      </c>
      <c r="D74" s="18">
        <v>0</v>
      </c>
      <c r="E74" s="18">
        <v>96106</v>
      </c>
      <c r="F74" s="18">
        <v>286560</v>
      </c>
      <c r="G74" s="18">
        <v>428766</v>
      </c>
      <c r="H74" s="18">
        <v>623114</v>
      </c>
      <c r="I74" s="18">
        <v>809833</v>
      </c>
      <c r="J74" s="18">
        <v>1007450</v>
      </c>
      <c r="K74" s="18">
        <v>1199040</v>
      </c>
      <c r="L74" s="18">
        <v>1350100</v>
      </c>
      <c r="M74" s="18">
        <v>1488330</v>
      </c>
      <c r="N74" s="18">
        <v>1600750</v>
      </c>
      <c r="O74" s="18">
        <v>1668620</v>
      </c>
      <c r="P74" s="18">
        <v>1778050</v>
      </c>
      <c r="Q74" s="18">
        <v>1908660</v>
      </c>
      <c r="R74" s="18">
        <v>2073840</v>
      </c>
      <c r="S74" s="18">
        <v>2355570</v>
      </c>
      <c r="T74" s="18">
        <v>2382210</v>
      </c>
      <c r="U74" s="18">
        <v>2516040</v>
      </c>
      <c r="V74" s="18">
        <v>2650050</v>
      </c>
      <c r="W74" s="18">
        <v>2747970</v>
      </c>
      <c r="X74" s="18">
        <v>2837030</v>
      </c>
      <c r="Y74" s="18">
        <v>2969730</v>
      </c>
      <c r="Z74" s="18">
        <v>3044730</v>
      </c>
      <c r="AA74" s="18">
        <v>3110860</v>
      </c>
      <c r="AB74" s="18">
        <v>3105190</v>
      </c>
      <c r="AC74" s="18">
        <v>3118260</v>
      </c>
      <c r="AD74" s="18">
        <v>3153970</v>
      </c>
      <c r="AE74" s="18">
        <v>3146880</v>
      </c>
      <c r="AF74" s="18">
        <v>3276180</v>
      </c>
      <c r="AG74" s="18">
        <v>29335.3</v>
      </c>
      <c r="AH74" s="18">
        <v>29335.3</v>
      </c>
      <c r="AI74" s="18">
        <v>418.79500000000002</v>
      </c>
      <c r="AJ74" s="18">
        <v>418.79500000000002</v>
      </c>
      <c r="AK74" s="18">
        <v>0</v>
      </c>
    </row>
    <row r="75" spans="2:37" x14ac:dyDescent="0.15">
      <c r="B75" s="18">
        <v>0.179008</v>
      </c>
      <c r="C75" s="18">
        <v>4.1036900000000001E-2</v>
      </c>
      <c r="D75" s="18">
        <v>0</v>
      </c>
      <c r="E75" s="18">
        <v>92248.3</v>
      </c>
      <c r="F75" s="18">
        <v>293083</v>
      </c>
      <c r="G75" s="18">
        <v>446496</v>
      </c>
      <c r="H75" s="18">
        <v>656146</v>
      </c>
      <c r="I75" s="18">
        <v>861682</v>
      </c>
      <c r="J75" s="18">
        <v>1076410</v>
      </c>
      <c r="K75" s="18">
        <v>1285950</v>
      </c>
      <c r="L75" s="18">
        <v>1461100</v>
      </c>
      <c r="M75" s="18">
        <v>1624040</v>
      </c>
      <c r="N75" s="18">
        <v>1763590</v>
      </c>
      <c r="O75" s="18">
        <v>1863510</v>
      </c>
      <c r="P75" s="18">
        <v>1996640</v>
      </c>
      <c r="Q75" s="18">
        <v>2146220</v>
      </c>
      <c r="R75" s="18">
        <v>2324040</v>
      </c>
      <c r="S75" s="18">
        <v>2600670</v>
      </c>
      <c r="T75" s="18">
        <v>2656910</v>
      </c>
      <c r="U75" s="18">
        <v>2803830</v>
      </c>
      <c r="V75" s="18">
        <v>2949600</v>
      </c>
      <c r="W75" s="18">
        <v>3069120</v>
      </c>
      <c r="X75" s="18">
        <v>3179910</v>
      </c>
      <c r="Y75" s="18">
        <v>3328450</v>
      </c>
      <c r="Z75" s="18">
        <v>3425240</v>
      </c>
      <c r="AA75" s="18">
        <v>3513180</v>
      </c>
      <c r="AB75" s="18">
        <v>3535300</v>
      </c>
      <c r="AC75" s="18">
        <v>3572810</v>
      </c>
      <c r="AD75" s="18">
        <v>3629800</v>
      </c>
      <c r="AE75" s="18">
        <v>3646370</v>
      </c>
      <c r="AF75" s="18">
        <v>3788160</v>
      </c>
      <c r="AG75" s="18">
        <v>24826.7</v>
      </c>
      <c r="AH75" s="18">
        <v>24826.7</v>
      </c>
      <c r="AI75" s="18">
        <v>366.22199999999998</v>
      </c>
      <c r="AJ75" s="18">
        <v>366.22199999999998</v>
      </c>
      <c r="AK75" s="18">
        <v>0</v>
      </c>
    </row>
    <row r="76" spans="2:37" x14ac:dyDescent="0.15">
      <c r="B76" s="18">
        <v>0.225358</v>
      </c>
      <c r="C76" s="18">
        <v>5.1662399999999997E-2</v>
      </c>
      <c r="D76" s="18">
        <v>0</v>
      </c>
      <c r="E76" s="18">
        <v>86124.3</v>
      </c>
      <c r="F76" s="18">
        <v>290783</v>
      </c>
      <c r="G76" s="18">
        <v>451993</v>
      </c>
      <c r="H76" s="18">
        <v>672362</v>
      </c>
      <c r="I76" s="18">
        <v>892644</v>
      </c>
      <c r="J76" s="18">
        <v>1120990</v>
      </c>
      <c r="K76" s="18">
        <v>1345440</v>
      </c>
      <c r="L76" s="18">
        <v>1542340</v>
      </c>
      <c r="M76" s="18">
        <v>1728260</v>
      </c>
      <c r="N76" s="18">
        <v>1893990</v>
      </c>
      <c r="O76" s="18">
        <v>2026160</v>
      </c>
      <c r="P76" s="18">
        <v>2182910</v>
      </c>
      <c r="Q76" s="18">
        <v>2351160</v>
      </c>
      <c r="R76" s="18">
        <v>2540700</v>
      </c>
      <c r="S76" s="18">
        <v>2809050</v>
      </c>
      <c r="T76" s="18">
        <v>2896830</v>
      </c>
      <c r="U76" s="18">
        <v>3056710</v>
      </c>
      <c r="V76" s="18">
        <v>3214130</v>
      </c>
      <c r="W76" s="18">
        <v>3355050</v>
      </c>
      <c r="X76" s="18">
        <v>3487720</v>
      </c>
      <c r="Y76" s="18">
        <v>3651180</v>
      </c>
      <c r="Z76" s="18">
        <v>3770370</v>
      </c>
      <c r="AA76" s="18">
        <v>3881040</v>
      </c>
      <c r="AB76" s="18">
        <v>3934050</v>
      </c>
      <c r="AC76" s="18">
        <v>3998760</v>
      </c>
      <c r="AD76" s="18">
        <v>4079180</v>
      </c>
      <c r="AE76" s="18">
        <v>4123040</v>
      </c>
      <c r="AF76" s="18">
        <v>4276400</v>
      </c>
      <c r="AG76" s="18">
        <v>20907.8</v>
      </c>
      <c r="AH76" s="18">
        <v>20907.8</v>
      </c>
      <c r="AI76" s="18">
        <v>323.51799999999997</v>
      </c>
      <c r="AJ76" s="18">
        <v>323.51799999999997</v>
      </c>
      <c r="AK76" s="18">
        <v>0</v>
      </c>
    </row>
    <row r="77" spans="2:37" x14ac:dyDescent="0.15">
      <c r="B77" s="18">
        <v>0.28370800000000002</v>
      </c>
      <c r="C77" s="18">
        <v>6.5039100000000002E-2</v>
      </c>
      <c r="D77" s="18">
        <v>0</v>
      </c>
      <c r="E77" s="18">
        <v>78191.399999999994</v>
      </c>
      <c r="F77" s="18">
        <v>278637</v>
      </c>
      <c r="G77" s="18">
        <v>445679</v>
      </c>
      <c r="H77" s="18">
        <v>669172</v>
      </c>
      <c r="I77" s="18">
        <v>898541</v>
      </c>
      <c r="J77" s="18">
        <v>1135630</v>
      </c>
      <c r="K77" s="18">
        <v>1370540</v>
      </c>
      <c r="L77" s="18">
        <v>1584900</v>
      </c>
      <c r="M77" s="18">
        <v>1790100</v>
      </c>
      <c r="N77" s="18">
        <v>1978830</v>
      </c>
      <c r="O77" s="18">
        <v>2140640</v>
      </c>
      <c r="P77" s="18">
        <v>2319020</v>
      </c>
      <c r="Q77" s="18">
        <v>2504330</v>
      </c>
      <c r="R77" s="18">
        <v>2704110</v>
      </c>
      <c r="S77" s="18">
        <v>2962430</v>
      </c>
      <c r="T77" s="18">
        <v>3081230</v>
      </c>
      <c r="U77" s="18">
        <v>3253340</v>
      </c>
      <c r="V77" s="18">
        <v>3421840</v>
      </c>
      <c r="W77" s="18">
        <v>3582450</v>
      </c>
      <c r="X77" s="18">
        <v>3735550</v>
      </c>
      <c r="Y77" s="18">
        <v>3912100</v>
      </c>
      <c r="Z77" s="18">
        <v>4052690</v>
      </c>
      <c r="AA77" s="18">
        <v>4185360</v>
      </c>
      <c r="AB77" s="18">
        <v>4269960</v>
      </c>
      <c r="AC77" s="18">
        <v>4362550</v>
      </c>
      <c r="AD77" s="18">
        <v>4466840</v>
      </c>
      <c r="AE77" s="18">
        <v>4539560</v>
      </c>
      <c r="AF77" s="18">
        <v>4703000</v>
      </c>
      <c r="AG77" s="18">
        <v>17535.599999999999</v>
      </c>
      <c r="AH77" s="18">
        <v>17535.599999999999</v>
      </c>
      <c r="AI77" s="18">
        <v>290.64</v>
      </c>
      <c r="AJ77" s="18">
        <v>290.64</v>
      </c>
      <c r="AK77" s="18">
        <v>0</v>
      </c>
    </row>
    <row r="78" spans="2:37" x14ac:dyDescent="0.15">
      <c r="B78" s="18">
        <v>0.35716700000000001</v>
      </c>
      <c r="C78" s="18">
        <v>8.1879300000000002E-2</v>
      </c>
      <c r="D78" s="18">
        <v>0</v>
      </c>
      <c r="E78" s="18">
        <v>69252.899999999994</v>
      </c>
      <c r="F78" s="18">
        <v>257876</v>
      </c>
      <c r="G78" s="18">
        <v>429724</v>
      </c>
      <c r="H78" s="18">
        <v>652892</v>
      </c>
      <c r="I78" s="18">
        <v>882511</v>
      </c>
      <c r="J78" s="18">
        <v>1120730</v>
      </c>
      <c r="K78" s="18">
        <v>1361150</v>
      </c>
      <c r="L78" s="18">
        <v>1587670</v>
      </c>
      <c r="M78" s="18">
        <v>1807260</v>
      </c>
      <c r="N78" s="18">
        <v>2014290</v>
      </c>
      <c r="O78" s="18">
        <v>2214770</v>
      </c>
      <c r="P78" s="18">
        <v>2425970</v>
      </c>
      <c r="Q78" s="18">
        <v>2620620</v>
      </c>
      <c r="R78" s="18">
        <v>2805940</v>
      </c>
      <c r="S78" s="18">
        <v>3054400</v>
      </c>
      <c r="T78" s="18">
        <v>3201550</v>
      </c>
      <c r="U78" s="18">
        <v>3384870</v>
      </c>
      <c r="V78" s="18">
        <v>3563750</v>
      </c>
      <c r="W78" s="18">
        <v>3741370</v>
      </c>
      <c r="X78" s="18">
        <v>3912380</v>
      </c>
      <c r="Y78" s="18">
        <v>4099890</v>
      </c>
      <c r="Z78" s="18">
        <v>4259650</v>
      </c>
      <c r="AA78" s="18">
        <v>4425720</v>
      </c>
      <c r="AB78" s="18">
        <v>4637830</v>
      </c>
      <c r="AC78" s="18">
        <v>4756810</v>
      </c>
      <c r="AD78" s="18">
        <v>4869160</v>
      </c>
      <c r="AE78" s="18">
        <v>4975150</v>
      </c>
      <c r="AF78" s="18">
        <v>5074890</v>
      </c>
      <c r="AG78" s="18">
        <v>14667</v>
      </c>
      <c r="AH78" s="18">
        <v>14667</v>
      </c>
      <c r="AI78" s="18">
        <v>264.77499999999998</v>
      </c>
      <c r="AJ78" s="18">
        <v>264.77499999999998</v>
      </c>
      <c r="AK78" s="18">
        <v>0</v>
      </c>
    </row>
    <row r="79" spans="2:37" x14ac:dyDescent="0.15">
      <c r="B79" s="18">
        <v>0.44964700000000002</v>
      </c>
      <c r="C79" s="18">
        <v>0.10308</v>
      </c>
      <c r="D79" s="18">
        <v>0</v>
      </c>
      <c r="E79" s="18">
        <v>60212.4</v>
      </c>
      <c r="F79" s="18">
        <v>231646</v>
      </c>
      <c r="G79" s="18">
        <v>402231</v>
      </c>
      <c r="H79" s="18">
        <v>623771</v>
      </c>
      <c r="I79" s="18">
        <v>856271</v>
      </c>
      <c r="J79" s="18">
        <v>1093010</v>
      </c>
      <c r="K79" s="18">
        <v>1329580</v>
      </c>
      <c r="L79" s="18">
        <v>1563290</v>
      </c>
      <c r="M79" s="18">
        <v>1805240</v>
      </c>
      <c r="N79" s="18">
        <v>2046280</v>
      </c>
      <c r="O79" s="18">
        <v>2286520</v>
      </c>
      <c r="P79" s="18">
        <v>2526480</v>
      </c>
      <c r="Q79" s="18">
        <v>2751700</v>
      </c>
      <c r="R79" s="18">
        <v>2963100</v>
      </c>
      <c r="S79" s="18">
        <v>3170860</v>
      </c>
      <c r="T79" s="18">
        <v>3376280</v>
      </c>
      <c r="U79" s="18">
        <v>3581460</v>
      </c>
      <c r="V79" s="18">
        <v>3789320</v>
      </c>
      <c r="W79" s="18">
        <v>4004240</v>
      </c>
      <c r="X79" s="18">
        <v>4233540</v>
      </c>
      <c r="Y79" s="18">
        <v>4465180</v>
      </c>
      <c r="Z79" s="18">
        <v>4631000</v>
      </c>
      <c r="AA79" s="18">
        <v>4789980</v>
      </c>
      <c r="AB79" s="18">
        <v>4942250</v>
      </c>
      <c r="AC79" s="18">
        <v>5088040</v>
      </c>
      <c r="AD79" s="18">
        <v>5227430</v>
      </c>
      <c r="AE79" s="18">
        <v>5360640</v>
      </c>
      <c r="AF79" s="18">
        <v>5487750</v>
      </c>
      <c r="AG79" s="18">
        <v>12244.3</v>
      </c>
      <c r="AH79" s="18">
        <v>12244.3</v>
      </c>
      <c r="AI79" s="18">
        <v>245.32400000000001</v>
      </c>
      <c r="AJ79" s="18">
        <v>245.32400000000001</v>
      </c>
      <c r="AK79" s="18">
        <v>0</v>
      </c>
    </row>
    <row r="80" spans="2:37" x14ac:dyDescent="0.15">
      <c r="B80" s="18">
        <v>0.56607300000000005</v>
      </c>
      <c r="C80" s="18">
        <v>0.12977</v>
      </c>
      <c r="D80" s="18">
        <v>0</v>
      </c>
      <c r="E80" s="18">
        <v>51786.3</v>
      </c>
      <c r="F80" s="18">
        <v>203656</v>
      </c>
      <c r="G80" s="18">
        <v>369318</v>
      </c>
      <c r="H80" s="18">
        <v>582319</v>
      </c>
      <c r="I80" s="18">
        <v>812988</v>
      </c>
      <c r="J80" s="18">
        <v>1050980</v>
      </c>
      <c r="K80" s="18">
        <v>1292690</v>
      </c>
      <c r="L80" s="18">
        <v>1535000</v>
      </c>
      <c r="M80" s="18">
        <v>1788630</v>
      </c>
      <c r="N80" s="18">
        <v>2044880</v>
      </c>
      <c r="O80" s="18">
        <v>2303930</v>
      </c>
      <c r="P80" s="18">
        <v>2566560</v>
      </c>
      <c r="Q80" s="18">
        <v>2817200</v>
      </c>
      <c r="R80" s="18">
        <v>3056250</v>
      </c>
      <c r="S80" s="18">
        <v>3294740</v>
      </c>
      <c r="T80" s="18">
        <v>3534470</v>
      </c>
      <c r="U80" s="18">
        <v>3778260</v>
      </c>
      <c r="V80" s="18">
        <v>4000850</v>
      </c>
      <c r="W80" s="18">
        <v>4208650</v>
      </c>
      <c r="X80" s="18">
        <v>4410130</v>
      </c>
      <c r="Y80" s="18">
        <v>4605350</v>
      </c>
      <c r="Z80" s="18">
        <v>4794270</v>
      </c>
      <c r="AA80" s="18">
        <v>4976980</v>
      </c>
      <c r="AB80" s="18">
        <v>5153550</v>
      </c>
      <c r="AC80" s="18">
        <v>5324120</v>
      </c>
      <c r="AD80" s="18">
        <v>5488730</v>
      </c>
      <c r="AE80" s="18">
        <v>5647540</v>
      </c>
      <c r="AF80" s="18">
        <v>5800600</v>
      </c>
      <c r="AG80" s="18">
        <v>10209.9</v>
      </c>
      <c r="AH80" s="18">
        <v>10209.9</v>
      </c>
      <c r="AI80" s="18">
        <v>230.875</v>
      </c>
      <c r="AJ80" s="18">
        <v>230.875</v>
      </c>
      <c r="AK80" s="18">
        <v>0</v>
      </c>
    </row>
    <row r="81" spans="2:37" x14ac:dyDescent="0.15">
      <c r="B81" s="18">
        <v>0.71264300000000003</v>
      </c>
      <c r="C81" s="18">
        <v>0.16337099999999999</v>
      </c>
      <c r="D81" s="18">
        <v>0</v>
      </c>
      <c r="E81" s="18">
        <v>44347.8</v>
      </c>
      <c r="F81" s="18">
        <v>176796</v>
      </c>
      <c r="G81" s="18">
        <v>335486</v>
      </c>
      <c r="H81" s="18">
        <v>536175</v>
      </c>
      <c r="I81" s="18">
        <v>757674</v>
      </c>
      <c r="J81" s="18">
        <v>992280</v>
      </c>
      <c r="K81" s="18">
        <v>1234780</v>
      </c>
      <c r="L81" s="18">
        <v>1481510</v>
      </c>
      <c r="M81" s="18">
        <v>1741910</v>
      </c>
      <c r="N81" s="18">
        <v>2007900</v>
      </c>
      <c r="O81" s="18">
        <v>2278910</v>
      </c>
      <c r="P81" s="18">
        <v>2554610</v>
      </c>
      <c r="Q81" s="18">
        <v>2817960</v>
      </c>
      <c r="R81" s="18">
        <v>3067780</v>
      </c>
      <c r="S81" s="18">
        <v>3313330</v>
      </c>
      <c r="T81" s="18">
        <v>3554210</v>
      </c>
      <c r="U81" s="18">
        <v>3790200</v>
      </c>
      <c r="V81" s="18">
        <v>4021080</v>
      </c>
      <c r="W81" s="18">
        <v>4246650</v>
      </c>
      <c r="X81" s="18">
        <v>4466900</v>
      </c>
      <c r="Y81" s="18">
        <v>4681780</v>
      </c>
      <c r="Z81" s="18">
        <v>4891220</v>
      </c>
      <c r="AA81" s="18">
        <v>5095230</v>
      </c>
      <c r="AB81" s="18">
        <v>5293800</v>
      </c>
      <c r="AC81" s="18">
        <v>5487010</v>
      </c>
      <c r="AD81" s="18">
        <v>5674860</v>
      </c>
      <c r="AE81" s="18">
        <v>5857430</v>
      </c>
      <c r="AF81" s="18">
        <v>6034750</v>
      </c>
      <c r="AG81" s="18">
        <v>8509.5499999999993</v>
      </c>
      <c r="AH81" s="18">
        <v>8509.5499999999993</v>
      </c>
      <c r="AI81" s="18">
        <v>221.07499999999999</v>
      </c>
      <c r="AJ81" s="18">
        <v>221.07499999999999</v>
      </c>
      <c r="AK81" s="18">
        <v>0</v>
      </c>
    </row>
    <row r="82" spans="2:37" x14ac:dyDescent="0.15">
      <c r="B82" s="18">
        <v>0.89716399999999996</v>
      </c>
      <c r="C82" s="18">
        <v>0.20567199999999999</v>
      </c>
      <c r="D82" s="18">
        <v>0</v>
      </c>
      <c r="E82" s="18">
        <v>37957.199999999997</v>
      </c>
      <c r="F82" s="18">
        <v>152555</v>
      </c>
      <c r="G82" s="18">
        <v>302621</v>
      </c>
      <c r="H82" s="18">
        <v>489540</v>
      </c>
      <c r="I82" s="18">
        <v>699688</v>
      </c>
      <c r="J82" s="18">
        <v>925718</v>
      </c>
      <c r="K82" s="18">
        <v>1162450</v>
      </c>
      <c r="L82" s="18">
        <v>1406130</v>
      </c>
      <c r="M82" s="18">
        <v>1663490</v>
      </c>
      <c r="N82" s="18">
        <v>1927850</v>
      </c>
      <c r="O82" s="18">
        <v>2198380</v>
      </c>
      <c r="P82" s="18">
        <v>2474550</v>
      </c>
      <c r="Q82" s="18">
        <v>2742220</v>
      </c>
      <c r="R82" s="18">
        <v>2999960</v>
      </c>
      <c r="S82" s="18">
        <v>3255070</v>
      </c>
      <c r="T82" s="18">
        <v>3507030</v>
      </c>
      <c r="U82" s="18">
        <v>3755480</v>
      </c>
      <c r="V82" s="18">
        <v>4000120</v>
      </c>
      <c r="W82" s="18">
        <v>4240660</v>
      </c>
      <c r="X82" s="18">
        <v>4476980</v>
      </c>
      <c r="Y82" s="18">
        <v>4708960</v>
      </c>
      <c r="Z82" s="18">
        <v>4936440</v>
      </c>
      <c r="AA82" s="18">
        <v>5159380</v>
      </c>
      <c r="AB82" s="18">
        <v>5377700</v>
      </c>
      <c r="AC82" s="18">
        <v>5591410</v>
      </c>
      <c r="AD82" s="18">
        <v>5800460</v>
      </c>
      <c r="AE82" s="18">
        <v>6004890</v>
      </c>
      <c r="AF82" s="18">
        <v>6204670</v>
      </c>
      <c r="AG82" s="18">
        <v>7102.32</v>
      </c>
      <c r="AH82" s="18">
        <v>7102.32</v>
      </c>
      <c r="AI82" s="18">
        <v>214.191</v>
      </c>
      <c r="AJ82" s="18">
        <v>214.191</v>
      </c>
      <c r="AK82" s="18">
        <v>0</v>
      </c>
    </row>
    <row r="83" spans="2:37" x14ac:dyDescent="0.15">
      <c r="B83" s="18">
        <v>1.1294599999999999</v>
      </c>
      <c r="C83" s="18">
        <v>0.25892700000000002</v>
      </c>
      <c r="D83" s="18">
        <v>0</v>
      </c>
      <c r="E83" s="18">
        <v>32498.799999999999</v>
      </c>
      <c r="F83" s="18">
        <v>131272</v>
      </c>
      <c r="G83" s="18">
        <v>269884</v>
      </c>
      <c r="H83" s="18">
        <v>442379</v>
      </c>
      <c r="I83" s="18">
        <v>640617</v>
      </c>
      <c r="J83" s="18">
        <v>855926</v>
      </c>
      <c r="K83" s="18">
        <v>1084350</v>
      </c>
      <c r="L83" s="18">
        <v>1322150</v>
      </c>
      <c r="M83" s="18">
        <v>1573850</v>
      </c>
      <c r="N83" s="18">
        <v>1833920</v>
      </c>
      <c r="O83" s="18">
        <v>2101340</v>
      </c>
      <c r="P83" s="18">
        <v>2375380</v>
      </c>
      <c r="Q83" s="18">
        <v>2644440</v>
      </c>
      <c r="R83" s="18">
        <v>2904470</v>
      </c>
      <c r="S83" s="18">
        <v>3157670</v>
      </c>
      <c r="T83" s="18">
        <v>3407570</v>
      </c>
      <c r="U83" s="18">
        <v>3682200</v>
      </c>
      <c r="V83" s="18">
        <v>3941670</v>
      </c>
      <c r="W83" s="18">
        <v>4194250</v>
      </c>
      <c r="X83" s="18">
        <v>4443780</v>
      </c>
      <c r="Y83" s="18">
        <v>4690070</v>
      </c>
      <c r="Z83" s="18">
        <v>4932900</v>
      </c>
      <c r="AA83" s="18">
        <v>5172160</v>
      </c>
      <c r="AB83" s="18">
        <v>5407710</v>
      </c>
      <c r="AC83" s="18">
        <v>5639490</v>
      </c>
      <c r="AD83" s="18">
        <v>5867420</v>
      </c>
      <c r="AE83" s="18">
        <v>6091460</v>
      </c>
      <c r="AF83" s="18">
        <v>6311560</v>
      </c>
      <c r="AG83" s="18">
        <v>6212.32</v>
      </c>
      <c r="AH83" s="18">
        <v>6212.32</v>
      </c>
      <c r="AI83" s="18">
        <v>210.453</v>
      </c>
      <c r="AJ83" s="18">
        <v>210.453</v>
      </c>
      <c r="AK83" s="18">
        <v>0</v>
      </c>
    </row>
    <row r="84" spans="2:37" x14ac:dyDescent="0.15">
      <c r="B84" s="18">
        <v>1.42191</v>
      </c>
      <c r="C84" s="18">
        <v>0.32596599999999998</v>
      </c>
      <c r="D84" s="18">
        <v>0</v>
      </c>
      <c r="E84" s="18">
        <v>27810.1</v>
      </c>
      <c r="F84" s="18">
        <v>112686</v>
      </c>
      <c r="G84" s="18">
        <v>239400</v>
      </c>
      <c r="H84" s="18">
        <v>395487</v>
      </c>
      <c r="I84" s="18">
        <v>577596</v>
      </c>
      <c r="J84" s="18">
        <v>779625</v>
      </c>
      <c r="K84" s="18">
        <v>996756</v>
      </c>
      <c r="L84" s="18">
        <v>1225180</v>
      </c>
      <c r="M84" s="18">
        <v>1466590</v>
      </c>
      <c r="N84" s="18">
        <v>1716630</v>
      </c>
      <c r="O84" s="18">
        <v>1973700</v>
      </c>
      <c r="P84" s="18">
        <v>2236480</v>
      </c>
      <c r="Q84" s="18">
        <v>2496800</v>
      </c>
      <c r="R84" s="18">
        <v>2753310</v>
      </c>
      <c r="S84" s="18">
        <v>3009240</v>
      </c>
      <c r="T84" s="18">
        <v>3263910</v>
      </c>
      <c r="U84" s="18">
        <v>3535440</v>
      </c>
      <c r="V84" s="18">
        <v>3808340</v>
      </c>
      <c r="W84" s="18">
        <v>4082190</v>
      </c>
      <c r="X84" s="18">
        <v>4356690</v>
      </c>
      <c r="Y84" s="18">
        <v>4621290</v>
      </c>
      <c r="Z84" s="18">
        <v>4876230</v>
      </c>
      <c r="AA84" s="18">
        <v>5128620</v>
      </c>
      <c r="AB84" s="18">
        <v>5378290</v>
      </c>
      <c r="AC84" s="18">
        <v>5625110</v>
      </c>
      <c r="AD84" s="18">
        <v>5868950</v>
      </c>
      <c r="AE84" s="18">
        <v>6109730</v>
      </c>
      <c r="AF84" s="18">
        <v>6347350</v>
      </c>
      <c r="AG84" s="18">
        <v>5175.87</v>
      </c>
      <c r="AH84" s="18">
        <v>5175.87</v>
      </c>
      <c r="AI84" s="18">
        <v>208.70400000000001</v>
      </c>
      <c r="AJ84" s="18">
        <v>208.70400000000001</v>
      </c>
      <c r="AK84" s="18">
        <v>0</v>
      </c>
    </row>
    <row r="85" spans="2:37" x14ac:dyDescent="0.15">
      <c r="B85" s="18">
        <v>1.7900799999999999</v>
      </c>
      <c r="C85" s="18">
        <v>0.41037099999999999</v>
      </c>
      <c r="D85" s="18">
        <v>0</v>
      </c>
      <c r="E85" s="18">
        <v>23750.6</v>
      </c>
      <c r="F85" s="18">
        <v>96389.3</v>
      </c>
      <c r="G85" s="18">
        <v>210342</v>
      </c>
      <c r="H85" s="18">
        <v>350640</v>
      </c>
      <c r="I85" s="18">
        <v>516677</v>
      </c>
      <c r="J85" s="18">
        <v>703228</v>
      </c>
      <c r="K85" s="18">
        <v>906085</v>
      </c>
      <c r="L85" s="18">
        <v>1121830</v>
      </c>
      <c r="M85" s="18">
        <v>1350150</v>
      </c>
      <c r="N85" s="18">
        <v>1587960</v>
      </c>
      <c r="O85" s="18">
        <v>1833700</v>
      </c>
      <c r="P85" s="18">
        <v>2086030</v>
      </c>
      <c r="Q85" s="18">
        <v>2339720</v>
      </c>
      <c r="R85" s="18">
        <v>2593310</v>
      </c>
      <c r="S85" s="18">
        <v>2848250</v>
      </c>
      <c r="T85" s="18">
        <v>3103790</v>
      </c>
      <c r="U85" s="18">
        <v>3370990</v>
      </c>
      <c r="V85" s="18">
        <v>3640240</v>
      </c>
      <c r="W85" s="18">
        <v>3911100</v>
      </c>
      <c r="X85" s="18">
        <v>4183250</v>
      </c>
      <c r="Y85" s="18">
        <v>4456370</v>
      </c>
      <c r="Z85" s="18">
        <v>4730170</v>
      </c>
      <c r="AA85" s="18">
        <v>5004390</v>
      </c>
      <c r="AB85" s="18">
        <v>5278800</v>
      </c>
      <c r="AC85" s="18">
        <v>5540910</v>
      </c>
      <c r="AD85" s="18">
        <v>5796960</v>
      </c>
      <c r="AE85" s="18">
        <v>6050830</v>
      </c>
      <c r="AF85" s="18">
        <v>6302390</v>
      </c>
      <c r="AG85" s="18">
        <v>4308.24</v>
      </c>
      <c r="AH85" s="18">
        <v>4308.24</v>
      </c>
      <c r="AI85" s="18">
        <v>208.46100000000001</v>
      </c>
      <c r="AJ85" s="18">
        <v>208.46100000000001</v>
      </c>
      <c r="AK85" s="18">
        <v>0</v>
      </c>
    </row>
    <row r="86" spans="2:37" x14ac:dyDescent="0.15">
      <c r="B86" s="18">
        <v>2.2535799999999999</v>
      </c>
      <c r="C86" s="18">
        <v>0.51662600000000003</v>
      </c>
      <c r="D86" s="18">
        <v>0</v>
      </c>
      <c r="E86" s="18">
        <v>20218.900000000001</v>
      </c>
      <c r="F86" s="18">
        <v>82055.600000000006</v>
      </c>
      <c r="G86" s="18">
        <v>182515</v>
      </c>
      <c r="H86" s="18">
        <v>307366</v>
      </c>
      <c r="I86" s="18">
        <v>457229</v>
      </c>
      <c r="J86" s="18">
        <v>627693</v>
      </c>
      <c r="K86" s="18">
        <v>815132</v>
      </c>
      <c r="L86" s="18">
        <v>1016530</v>
      </c>
      <c r="M86" s="18">
        <v>1230560</v>
      </c>
      <c r="N86" s="18">
        <v>1454870</v>
      </c>
      <c r="O86" s="18">
        <v>1687920</v>
      </c>
      <c r="P86" s="18">
        <v>1928400</v>
      </c>
      <c r="Q86" s="18">
        <v>2172920</v>
      </c>
      <c r="R86" s="18">
        <v>2420100</v>
      </c>
      <c r="S86" s="18">
        <v>2670290</v>
      </c>
      <c r="T86" s="18">
        <v>2922700</v>
      </c>
      <c r="U86" s="18">
        <v>3183620</v>
      </c>
      <c r="V86" s="18">
        <v>3447290</v>
      </c>
      <c r="W86" s="18">
        <v>3713270</v>
      </c>
      <c r="X86" s="18">
        <v>3981180</v>
      </c>
      <c r="Y86" s="18">
        <v>4250710</v>
      </c>
      <c r="Z86" s="18">
        <v>4521520</v>
      </c>
      <c r="AA86" s="18">
        <v>4793360</v>
      </c>
      <c r="AB86" s="18">
        <v>5065980</v>
      </c>
      <c r="AC86" s="18">
        <v>5339160</v>
      </c>
      <c r="AD86" s="18">
        <v>5612710</v>
      </c>
      <c r="AE86" s="18">
        <v>5886450</v>
      </c>
      <c r="AF86" s="18">
        <v>6160210</v>
      </c>
      <c r="AG86" s="18">
        <v>3583.18</v>
      </c>
      <c r="AH86" s="18">
        <v>3583.18</v>
      </c>
      <c r="AI86" s="18">
        <v>209.69900000000001</v>
      </c>
      <c r="AJ86" s="18">
        <v>209.69900000000001</v>
      </c>
      <c r="AK86" s="18">
        <v>0</v>
      </c>
    </row>
    <row r="87" spans="2:37" x14ac:dyDescent="0.15">
      <c r="B87" s="18">
        <v>2.8370799999999998</v>
      </c>
      <c r="C87" s="18">
        <v>0.65038799999999997</v>
      </c>
      <c r="D87" s="18">
        <v>0</v>
      </c>
      <c r="E87" s="18">
        <v>17144.7</v>
      </c>
      <c r="F87" s="18">
        <v>69476.800000000003</v>
      </c>
      <c r="G87" s="18">
        <v>156281</v>
      </c>
      <c r="H87" s="18">
        <v>266146</v>
      </c>
      <c r="I87" s="18">
        <v>399740</v>
      </c>
      <c r="J87" s="18">
        <v>553545</v>
      </c>
      <c r="K87" s="18">
        <v>724495</v>
      </c>
      <c r="L87" s="18">
        <v>909980</v>
      </c>
      <c r="M87" s="18">
        <v>1108310</v>
      </c>
      <c r="N87" s="18">
        <v>1317540</v>
      </c>
      <c r="O87" s="18">
        <v>1536200</v>
      </c>
      <c r="P87" s="18">
        <v>1763020</v>
      </c>
      <c r="Q87" s="18">
        <v>1995750</v>
      </c>
      <c r="R87" s="18">
        <v>2233130</v>
      </c>
      <c r="S87" s="18">
        <v>2474900</v>
      </c>
      <c r="T87" s="18">
        <v>2720250</v>
      </c>
      <c r="U87" s="18">
        <v>2972450</v>
      </c>
      <c r="V87" s="18">
        <v>3228110</v>
      </c>
      <c r="W87" s="18">
        <v>3486760</v>
      </c>
      <c r="X87" s="18">
        <v>3748030</v>
      </c>
      <c r="Y87" s="18">
        <v>4011550</v>
      </c>
      <c r="Z87" s="18">
        <v>4276980</v>
      </c>
      <c r="AA87" s="18">
        <v>4544060</v>
      </c>
      <c r="AB87" s="18">
        <v>4812500</v>
      </c>
      <c r="AC87" s="18">
        <v>5082100</v>
      </c>
      <c r="AD87" s="18">
        <v>5352620</v>
      </c>
      <c r="AE87" s="18">
        <v>5623890</v>
      </c>
      <c r="AF87" s="18">
        <v>5895710</v>
      </c>
      <c r="AG87" s="18">
        <v>2978.99</v>
      </c>
      <c r="AH87" s="18">
        <v>2978.99</v>
      </c>
      <c r="AI87" s="18">
        <v>212.34899999999999</v>
      </c>
      <c r="AJ87" s="18">
        <v>212.34899999999999</v>
      </c>
      <c r="AK87" s="18">
        <v>0</v>
      </c>
    </row>
    <row r="88" spans="2:37" x14ac:dyDescent="0.15">
      <c r="B88" s="18">
        <v>3.5716800000000002</v>
      </c>
      <c r="C88" s="18">
        <v>0.81879800000000003</v>
      </c>
      <c r="D88" s="18">
        <v>0</v>
      </c>
      <c r="E88" s="18">
        <v>14476.8</v>
      </c>
      <c r="F88" s="18">
        <v>58518.7</v>
      </c>
      <c r="G88" s="18">
        <v>132302</v>
      </c>
      <c r="H88" s="18">
        <v>227802</v>
      </c>
      <c r="I88" s="18">
        <v>345336</v>
      </c>
      <c r="J88" s="18">
        <v>482216</v>
      </c>
      <c r="K88" s="18">
        <v>635936</v>
      </c>
      <c r="L88" s="18">
        <v>804305</v>
      </c>
      <c r="M88" s="18">
        <v>985629</v>
      </c>
      <c r="N88" s="18">
        <v>1178250</v>
      </c>
      <c r="O88" s="18">
        <v>1380800</v>
      </c>
      <c r="P88" s="18">
        <v>1592100</v>
      </c>
      <c r="Q88" s="18">
        <v>1810560</v>
      </c>
      <c r="R88" s="18">
        <v>2035050</v>
      </c>
      <c r="S88" s="18">
        <v>2265020</v>
      </c>
      <c r="T88" s="18">
        <v>2499710</v>
      </c>
      <c r="U88" s="18">
        <v>2740520</v>
      </c>
      <c r="V88" s="18">
        <v>2985490</v>
      </c>
      <c r="W88" s="18">
        <v>3234120</v>
      </c>
      <c r="X88" s="18">
        <v>3486010</v>
      </c>
      <c r="Y88" s="18">
        <v>3740790</v>
      </c>
      <c r="Z88" s="18">
        <v>3998120</v>
      </c>
      <c r="AA88" s="18">
        <v>4257700</v>
      </c>
      <c r="AB88" s="18">
        <v>4519240</v>
      </c>
      <c r="AC88" s="18">
        <v>4782510</v>
      </c>
      <c r="AD88" s="18">
        <v>5047280</v>
      </c>
      <c r="AE88" s="18">
        <v>5313340</v>
      </c>
      <c r="AF88" s="18">
        <v>5580500</v>
      </c>
      <c r="AG88" s="18">
        <v>2477.0300000000002</v>
      </c>
      <c r="AH88" s="18">
        <v>2477.0300000000002</v>
      </c>
      <c r="AI88" s="18">
        <v>215.77099999999999</v>
      </c>
      <c r="AJ88" s="18">
        <v>215.77099999999999</v>
      </c>
      <c r="AK88" s="18">
        <v>0</v>
      </c>
    </row>
    <row r="89" spans="2:37" x14ac:dyDescent="0.15">
      <c r="B89" s="18">
        <v>4.4964700000000004</v>
      </c>
      <c r="C89" s="18">
        <v>1.0307999999999999</v>
      </c>
      <c r="D89" s="18">
        <v>0</v>
      </c>
      <c r="E89" s="18">
        <v>12172.9</v>
      </c>
      <c r="F89" s="18">
        <v>49065</v>
      </c>
      <c r="G89" s="18">
        <v>111045</v>
      </c>
      <c r="H89" s="18">
        <v>193081</v>
      </c>
      <c r="I89" s="18">
        <v>295168</v>
      </c>
      <c r="J89" s="18">
        <v>415310</v>
      </c>
      <c r="K89" s="18">
        <v>551558</v>
      </c>
      <c r="L89" s="18">
        <v>702139</v>
      </c>
      <c r="M89" s="18">
        <v>865544</v>
      </c>
      <c r="N89" s="18">
        <v>1040360</v>
      </c>
      <c r="O89" s="18">
        <v>1225380</v>
      </c>
      <c r="P89" s="18">
        <v>1419520</v>
      </c>
      <c r="Q89" s="18">
        <v>1621590</v>
      </c>
      <c r="R89" s="18">
        <v>1830610</v>
      </c>
      <c r="S89" s="18">
        <v>2045920</v>
      </c>
      <c r="T89" s="18">
        <v>2266800</v>
      </c>
      <c r="U89" s="18">
        <v>2493660</v>
      </c>
      <c r="V89" s="18">
        <v>2725270</v>
      </c>
      <c r="W89" s="18">
        <v>2961160</v>
      </c>
      <c r="X89" s="18">
        <v>3200920</v>
      </c>
      <c r="Y89" s="18">
        <v>3444180</v>
      </c>
      <c r="Z89" s="18">
        <v>3690570</v>
      </c>
      <c r="AA89" s="18">
        <v>3939790</v>
      </c>
      <c r="AB89" s="18">
        <v>4191560</v>
      </c>
      <c r="AC89" s="18">
        <v>4445610</v>
      </c>
      <c r="AD89" s="18">
        <v>4701710</v>
      </c>
      <c r="AE89" s="18">
        <v>4959650</v>
      </c>
      <c r="AF89" s="18">
        <v>5219220</v>
      </c>
      <c r="AG89" s="18">
        <v>2061.21</v>
      </c>
      <c r="AH89" s="18">
        <v>2061.21</v>
      </c>
      <c r="AI89" s="18">
        <v>219.49700000000001</v>
      </c>
      <c r="AJ89" s="18">
        <v>219.49700000000001</v>
      </c>
      <c r="AK89" s="18">
        <v>0</v>
      </c>
    </row>
    <row r="90" spans="2:37" x14ac:dyDescent="0.15">
      <c r="B90" s="18">
        <v>5.6607200000000004</v>
      </c>
      <c r="C90" s="18">
        <v>1.2977099999999999</v>
      </c>
      <c r="D90" s="18">
        <v>0</v>
      </c>
      <c r="E90" s="18">
        <v>10195.299999999999</v>
      </c>
      <c r="F90" s="18">
        <v>40985.300000000003</v>
      </c>
      <c r="G90" s="18">
        <v>92668.1</v>
      </c>
      <c r="H90" s="18">
        <v>162412</v>
      </c>
      <c r="I90" s="18">
        <v>250029</v>
      </c>
      <c r="J90" s="18">
        <v>354100</v>
      </c>
      <c r="K90" s="18">
        <v>473190</v>
      </c>
      <c r="L90" s="18">
        <v>605923</v>
      </c>
      <c r="M90" s="18">
        <v>751050</v>
      </c>
      <c r="N90" s="18">
        <v>907411</v>
      </c>
      <c r="O90" s="18">
        <v>1073970</v>
      </c>
      <c r="P90" s="18">
        <v>1249780</v>
      </c>
      <c r="Q90" s="18">
        <v>1433900</v>
      </c>
      <c r="R90" s="18">
        <v>1625490</v>
      </c>
      <c r="S90" s="18">
        <v>1823910</v>
      </c>
      <c r="T90" s="18">
        <v>2028500</v>
      </c>
      <c r="U90" s="18">
        <v>2239140</v>
      </c>
      <c r="V90" s="18">
        <v>2455050</v>
      </c>
      <c r="W90" s="18">
        <v>2675740</v>
      </c>
      <c r="X90" s="18">
        <v>2900820</v>
      </c>
      <c r="Y90" s="18">
        <v>3129920</v>
      </c>
      <c r="Z90" s="18">
        <v>3362680</v>
      </c>
      <c r="AA90" s="18">
        <v>3598800</v>
      </c>
      <c r="AB90" s="18">
        <v>3837990</v>
      </c>
      <c r="AC90" s="18">
        <v>4079990</v>
      </c>
      <c r="AD90" s="18">
        <v>4324550</v>
      </c>
      <c r="AE90" s="18">
        <v>4571460</v>
      </c>
      <c r="AF90" s="18">
        <v>4820510</v>
      </c>
      <c r="AG90" s="18">
        <v>1717.7</v>
      </c>
      <c r="AH90" s="18">
        <v>1717.7</v>
      </c>
      <c r="AI90" s="18">
        <v>224.143</v>
      </c>
      <c r="AJ90" s="18">
        <v>224.143</v>
      </c>
      <c r="AK90" s="18">
        <v>0</v>
      </c>
    </row>
    <row r="91" spans="2:37" x14ac:dyDescent="0.15">
      <c r="B91" s="18">
        <v>7.12643</v>
      </c>
      <c r="C91" s="18">
        <v>1.6337200000000001</v>
      </c>
      <c r="D91" s="18">
        <v>0</v>
      </c>
      <c r="E91" s="18">
        <v>8507.8700000000008</v>
      </c>
      <c r="F91" s="18">
        <v>34131.800000000003</v>
      </c>
      <c r="G91" s="18">
        <v>77051.399999999994</v>
      </c>
      <c r="H91" s="18">
        <v>135832</v>
      </c>
      <c r="I91" s="18">
        <v>210238</v>
      </c>
      <c r="J91" s="18">
        <v>299323</v>
      </c>
      <c r="K91" s="18">
        <v>402080</v>
      </c>
      <c r="L91" s="18">
        <v>517491</v>
      </c>
      <c r="M91" s="18">
        <v>644587</v>
      </c>
      <c r="N91" s="18">
        <v>782446</v>
      </c>
      <c r="O91" s="18">
        <v>930222</v>
      </c>
      <c r="P91" s="18">
        <v>1087130</v>
      </c>
      <c r="Q91" s="18">
        <v>1252400</v>
      </c>
      <c r="R91" s="18">
        <v>1425350</v>
      </c>
      <c r="S91" s="18">
        <v>1605380</v>
      </c>
      <c r="T91" s="18">
        <v>1791910</v>
      </c>
      <c r="U91" s="18">
        <v>1984620</v>
      </c>
      <c r="V91" s="18">
        <v>2182940</v>
      </c>
      <c r="W91" s="18">
        <v>2386420</v>
      </c>
      <c r="X91" s="18">
        <v>2594690</v>
      </c>
      <c r="Y91" s="18">
        <v>2807390</v>
      </c>
      <c r="Z91" s="18">
        <v>3024190</v>
      </c>
      <c r="AA91" s="18">
        <v>3244790</v>
      </c>
      <c r="AB91" s="18">
        <v>3468890</v>
      </c>
      <c r="AC91" s="18">
        <v>3696260</v>
      </c>
      <c r="AD91" s="18">
        <v>3926640</v>
      </c>
      <c r="AE91" s="18">
        <v>4159820</v>
      </c>
      <c r="AF91" s="18">
        <v>4395580</v>
      </c>
      <c r="AG91" s="18">
        <v>1434.68</v>
      </c>
      <c r="AH91" s="18">
        <v>1434.68</v>
      </c>
      <c r="AI91" s="18">
        <v>228.75800000000001</v>
      </c>
      <c r="AJ91" s="18">
        <v>228.75800000000001</v>
      </c>
      <c r="AK91" s="18">
        <v>0</v>
      </c>
    </row>
    <row r="92" spans="2:37" x14ac:dyDescent="0.15">
      <c r="B92" s="18">
        <v>8.9716500000000003</v>
      </c>
      <c r="C92" s="18">
        <v>2.0567099999999998</v>
      </c>
      <c r="D92" s="18">
        <v>0</v>
      </c>
      <c r="E92" s="18">
        <v>7076.44</v>
      </c>
      <c r="F92" s="18">
        <v>28350.1</v>
      </c>
      <c r="G92" s="18">
        <v>63911</v>
      </c>
      <c r="H92" s="18">
        <v>113104</v>
      </c>
      <c r="I92" s="18">
        <v>175731</v>
      </c>
      <c r="J92" s="18">
        <v>251203</v>
      </c>
      <c r="K92" s="18">
        <v>338849</v>
      </c>
      <c r="L92" s="18">
        <v>437956</v>
      </c>
      <c r="M92" s="18">
        <v>547811</v>
      </c>
      <c r="N92" s="18">
        <v>667719</v>
      </c>
      <c r="O92" s="18">
        <v>797017</v>
      </c>
      <c r="P92" s="18">
        <v>935074</v>
      </c>
      <c r="Q92" s="18">
        <v>1081290</v>
      </c>
      <c r="R92" s="18">
        <v>1235100</v>
      </c>
      <c r="S92" s="18">
        <v>1396000</v>
      </c>
      <c r="T92" s="18">
        <v>1563490</v>
      </c>
      <c r="U92" s="18">
        <v>1737200</v>
      </c>
      <c r="V92" s="18">
        <v>1916680</v>
      </c>
      <c r="W92" s="18">
        <v>2101550</v>
      </c>
      <c r="X92" s="18">
        <v>2291450</v>
      </c>
      <c r="Y92" s="18">
        <v>2486060</v>
      </c>
      <c r="Z92" s="18">
        <v>2685080</v>
      </c>
      <c r="AA92" s="18">
        <v>2888210</v>
      </c>
      <c r="AB92" s="18">
        <v>3095190</v>
      </c>
      <c r="AC92" s="18">
        <v>3305780</v>
      </c>
      <c r="AD92" s="18">
        <v>3519750</v>
      </c>
      <c r="AE92" s="18">
        <v>3736880</v>
      </c>
      <c r="AF92" s="18">
        <v>3956980</v>
      </c>
      <c r="AG92" s="18">
        <v>1203.02</v>
      </c>
      <c r="AH92" s="18">
        <v>1203.02</v>
      </c>
      <c r="AI92" s="18">
        <v>233.733</v>
      </c>
      <c r="AJ92" s="18">
        <v>233.733</v>
      </c>
      <c r="AK92" s="18">
        <v>0</v>
      </c>
    </row>
    <row r="93" spans="2:37" x14ac:dyDescent="0.15">
      <c r="B93" s="18">
        <v>11.294600000000001</v>
      </c>
      <c r="C93" s="18">
        <v>2.5892599999999999</v>
      </c>
      <c r="D93" s="18">
        <v>0</v>
      </c>
      <c r="E93" s="18">
        <v>5863.9</v>
      </c>
      <c r="F93" s="18">
        <v>23473.5</v>
      </c>
      <c r="G93" s="18">
        <v>52863.7</v>
      </c>
      <c r="H93" s="18">
        <v>93774.6</v>
      </c>
      <c r="I93" s="18">
        <v>146067</v>
      </c>
      <c r="J93" s="18">
        <v>209396</v>
      </c>
      <c r="K93" s="18">
        <v>283334</v>
      </c>
      <c r="L93" s="18">
        <v>367401</v>
      </c>
      <c r="M93" s="18">
        <v>461091</v>
      </c>
      <c r="N93" s="18">
        <v>563892</v>
      </c>
      <c r="O93" s="18">
        <v>675302</v>
      </c>
      <c r="P93" s="18">
        <v>794835</v>
      </c>
      <c r="Q93" s="18">
        <v>922002</v>
      </c>
      <c r="R93" s="18">
        <v>1056370</v>
      </c>
      <c r="S93" s="18">
        <v>1197500</v>
      </c>
      <c r="T93" s="18">
        <v>1344990</v>
      </c>
      <c r="U93" s="18">
        <v>1498510</v>
      </c>
      <c r="V93" s="18">
        <v>1657660</v>
      </c>
      <c r="W93" s="18">
        <v>1822130</v>
      </c>
      <c r="X93" s="18">
        <v>1991610</v>
      </c>
      <c r="Y93" s="18">
        <v>2165810</v>
      </c>
      <c r="Z93" s="18">
        <v>2344440</v>
      </c>
      <c r="AA93" s="18">
        <v>2527260</v>
      </c>
      <c r="AB93" s="18">
        <v>2714050</v>
      </c>
      <c r="AC93" s="18">
        <v>2904560</v>
      </c>
      <c r="AD93" s="18">
        <v>3098610</v>
      </c>
      <c r="AE93" s="18">
        <v>3295960</v>
      </c>
      <c r="AF93" s="18">
        <v>3496420</v>
      </c>
      <c r="AG93" s="18">
        <v>1038.0899999999999</v>
      </c>
      <c r="AH93" s="18">
        <v>1038.0899999999999</v>
      </c>
      <c r="AI93" s="18">
        <v>238.84</v>
      </c>
      <c r="AJ93" s="18">
        <v>238.84</v>
      </c>
      <c r="AK93" s="18">
        <v>0</v>
      </c>
    </row>
    <row r="94" spans="2:37" x14ac:dyDescent="0.15">
      <c r="B94" s="18">
        <v>14.219099999999999</v>
      </c>
      <c r="C94" s="18">
        <v>3.2596599999999998</v>
      </c>
      <c r="D94" s="18">
        <v>0</v>
      </c>
      <c r="E94" s="18">
        <v>4846.3500000000004</v>
      </c>
      <c r="F94" s="18">
        <v>19393.8</v>
      </c>
      <c r="G94" s="18">
        <v>43650.8</v>
      </c>
      <c r="H94" s="18">
        <v>77527.100000000006</v>
      </c>
      <c r="I94" s="18">
        <v>120936</v>
      </c>
      <c r="J94" s="18">
        <v>173689</v>
      </c>
      <c r="K94" s="18">
        <v>235520</v>
      </c>
      <c r="L94" s="18">
        <v>306133</v>
      </c>
      <c r="M94" s="18">
        <v>385178</v>
      </c>
      <c r="N94" s="18">
        <v>472285</v>
      </c>
      <c r="O94" s="18">
        <v>567080</v>
      </c>
      <c r="P94" s="18">
        <v>669197</v>
      </c>
      <c r="Q94" s="18">
        <v>778244</v>
      </c>
      <c r="R94" s="18">
        <v>893877</v>
      </c>
      <c r="S94" s="18">
        <v>1015790</v>
      </c>
      <c r="T94" s="18">
        <v>1143560</v>
      </c>
      <c r="U94" s="18">
        <v>1277000</v>
      </c>
      <c r="V94" s="18">
        <v>1415700</v>
      </c>
      <c r="W94" s="18">
        <v>1559430</v>
      </c>
      <c r="X94" s="18">
        <v>1707920</v>
      </c>
      <c r="Y94" s="18">
        <v>1860870</v>
      </c>
      <c r="Z94" s="18">
        <v>2018140</v>
      </c>
      <c r="AA94" s="18">
        <v>2179450</v>
      </c>
      <c r="AB94" s="18">
        <v>2344590</v>
      </c>
      <c r="AC94" s="18">
        <v>2513290</v>
      </c>
      <c r="AD94" s="18">
        <v>2685460</v>
      </c>
      <c r="AE94" s="18">
        <v>2860940</v>
      </c>
      <c r="AF94" s="18">
        <v>3039550</v>
      </c>
      <c r="AG94" s="18">
        <v>871.76900000000001</v>
      </c>
      <c r="AH94" s="18">
        <v>871.76900000000001</v>
      </c>
      <c r="AI94" s="18">
        <v>244.11</v>
      </c>
      <c r="AJ94" s="18">
        <v>244.11</v>
      </c>
      <c r="AK94" s="18">
        <v>0</v>
      </c>
    </row>
    <row r="95" spans="2:37" x14ac:dyDescent="0.15">
      <c r="B95" s="18">
        <v>17.9008</v>
      </c>
      <c r="C95" s="18">
        <v>4.1037100000000004</v>
      </c>
      <c r="D95" s="18">
        <v>0</v>
      </c>
      <c r="E95" s="18">
        <v>4003.78</v>
      </c>
      <c r="F95" s="18">
        <v>16020.5</v>
      </c>
      <c r="G95" s="18">
        <v>36051.5</v>
      </c>
      <c r="H95" s="18">
        <v>64065.1</v>
      </c>
      <c r="I95" s="18">
        <v>100006</v>
      </c>
      <c r="J95" s="18">
        <v>143791</v>
      </c>
      <c r="K95" s="18">
        <v>195256</v>
      </c>
      <c r="L95" s="18">
        <v>254214</v>
      </c>
      <c r="M95" s="18">
        <v>320444</v>
      </c>
      <c r="N95" s="18">
        <v>393727</v>
      </c>
      <c r="O95" s="18">
        <v>473737</v>
      </c>
      <c r="P95" s="18">
        <v>560270</v>
      </c>
      <c r="Q95" s="18">
        <v>652973</v>
      </c>
      <c r="R95" s="18">
        <v>751623</v>
      </c>
      <c r="S95" s="18">
        <v>855949</v>
      </c>
      <c r="T95" s="18">
        <v>965648</v>
      </c>
      <c r="U95" s="18">
        <v>1080500</v>
      </c>
      <c r="V95" s="18">
        <v>1200170</v>
      </c>
      <c r="W95" s="18">
        <v>1324600</v>
      </c>
      <c r="X95" s="18">
        <v>1453340</v>
      </c>
      <c r="Y95" s="18">
        <v>1586390</v>
      </c>
      <c r="Z95" s="18">
        <v>1723380</v>
      </c>
      <c r="AA95" s="18">
        <v>1864210</v>
      </c>
      <c r="AB95" s="18">
        <v>2008670</v>
      </c>
      <c r="AC95" s="18">
        <v>2156560</v>
      </c>
      <c r="AD95" s="18">
        <v>2307840</v>
      </c>
      <c r="AE95" s="18">
        <v>2462180</v>
      </c>
      <c r="AF95" s="18">
        <v>2619400</v>
      </c>
      <c r="AG95" s="18">
        <v>747.66499999999996</v>
      </c>
      <c r="AH95" s="18">
        <v>747.66499999999996</v>
      </c>
      <c r="AI95" s="18">
        <v>249.42099999999999</v>
      </c>
      <c r="AJ95" s="18">
        <v>249.42099999999999</v>
      </c>
      <c r="AK95" s="18">
        <v>0</v>
      </c>
    </row>
    <row r="96" spans="2:37" x14ac:dyDescent="0.15">
      <c r="B96" s="18">
        <v>22.535799999999998</v>
      </c>
      <c r="C96" s="18">
        <v>5.1662699999999999</v>
      </c>
      <c r="D96" s="18">
        <v>0</v>
      </c>
      <c r="E96" s="18">
        <v>3312.73</v>
      </c>
      <c r="F96" s="18">
        <v>13256.1</v>
      </c>
      <c r="G96" s="18">
        <v>29831.9</v>
      </c>
      <c r="H96" s="18">
        <v>53023.3</v>
      </c>
      <c r="I96" s="18">
        <v>82805.899999999994</v>
      </c>
      <c r="J96" s="18">
        <v>119129</v>
      </c>
      <c r="K96" s="18">
        <v>161903</v>
      </c>
      <c r="L96" s="18">
        <v>211004</v>
      </c>
      <c r="M96" s="18">
        <v>266348</v>
      </c>
      <c r="N96" s="18">
        <v>327695</v>
      </c>
      <c r="O96" s="18">
        <v>394918</v>
      </c>
      <c r="P96" s="18">
        <v>467828</v>
      </c>
      <c r="Q96" s="18">
        <v>546231</v>
      </c>
      <c r="R96" s="18">
        <v>629888</v>
      </c>
      <c r="S96" s="18">
        <v>718597</v>
      </c>
      <c r="T96" s="18">
        <v>812126</v>
      </c>
      <c r="U96" s="18">
        <v>910353</v>
      </c>
      <c r="V96" s="18">
        <v>1013000</v>
      </c>
      <c r="W96" s="18">
        <v>1119870</v>
      </c>
      <c r="X96" s="18">
        <v>1230840</v>
      </c>
      <c r="Y96" s="18">
        <v>1345680</v>
      </c>
      <c r="Z96" s="18">
        <v>1464150</v>
      </c>
      <c r="AA96" s="18">
        <v>1586230</v>
      </c>
      <c r="AB96" s="18">
        <v>1711630</v>
      </c>
      <c r="AC96" s="18">
        <v>1840260</v>
      </c>
      <c r="AD96" s="18">
        <v>1972000</v>
      </c>
      <c r="AE96" s="18">
        <v>2106800</v>
      </c>
      <c r="AF96" s="18">
        <v>2244240</v>
      </c>
      <c r="AG96" s="18">
        <v>642.57399999999996</v>
      </c>
      <c r="AH96" s="18">
        <v>642.57399999999996</v>
      </c>
      <c r="AI96" s="18">
        <v>255.017</v>
      </c>
      <c r="AJ96" s="18">
        <v>255.017</v>
      </c>
      <c r="AK96" s="18">
        <v>0</v>
      </c>
    </row>
    <row r="97" spans="2:37" x14ac:dyDescent="0.15">
      <c r="B97" s="18">
        <v>28.370799999999999</v>
      </c>
      <c r="C97" s="18">
        <v>6.5038799999999997</v>
      </c>
      <c r="D97" s="18">
        <v>0</v>
      </c>
      <c r="E97" s="18">
        <v>2754.03</v>
      </c>
      <c r="F97" s="18">
        <v>11022.4</v>
      </c>
      <c r="G97" s="18">
        <v>24803.7</v>
      </c>
      <c r="H97" s="18">
        <v>44094.7</v>
      </c>
      <c r="I97" s="18">
        <v>68875.7</v>
      </c>
      <c r="J97" s="18">
        <v>99112.5</v>
      </c>
      <c r="K97" s="18">
        <v>134775</v>
      </c>
      <c r="L97" s="18">
        <v>175780</v>
      </c>
      <c r="M97" s="18">
        <v>222037</v>
      </c>
      <c r="N97" s="18">
        <v>273476</v>
      </c>
      <c r="O97" s="18">
        <v>329932</v>
      </c>
      <c r="P97" s="18">
        <v>391359</v>
      </c>
      <c r="Q97" s="18">
        <v>457513</v>
      </c>
      <c r="R97" s="18">
        <v>528291</v>
      </c>
      <c r="S97" s="18">
        <v>603604</v>
      </c>
      <c r="T97" s="18">
        <v>683229</v>
      </c>
      <c r="U97" s="18">
        <v>766979</v>
      </c>
      <c r="V97" s="18">
        <v>854779</v>
      </c>
      <c r="W97" s="18">
        <v>946348</v>
      </c>
      <c r="X97" s="18">
        <v>1041650</v>
      </c>
      <c r="Y97" s="18">
        <v>1140360</v>
      </c>
      <c r="Z97" s="18">
        <v>1242660</v>
      </c>
      <c r="AA97" s="18">
        <v>1348050</v>
      </c>
      <c r="AB97" s="18">
        <v>1456730</v>
      </c>
      <c r="AC97" s="18">
        <v>1568220</v>
      </c>
      <c r="AD97" s="18">
        <v>1682510</v>
      </c>
      <c r="AE97" s="18">
        <v>1799780</v>
      </c>
      <c r="AF97" s="18">
        <v>1919340</v>
      </c>
      <c r="AG97" s="18">
        <v>555.14700000000005</v>
      </c>
      <c r="AH97" s="18">
        <v>555.14700000000005</v>
      </c>
      <c r="AI97" s="18">
        <v>260.48399999999998</v>
      </c>
      <c r="AJ97" s="18">
        <v>260.48399999999998</v>
      </c>
      <c r="AK97" s="18">
        <v>0</v>
      </c>
    </row>
    <row r="98" spans="2:37" x14ac:dyDescent="0.15">
      <c r="B98" s="18">
        <v>35.716799999999999</v>
      </c>
      <c r="C98" s="18">
        <v>8.1879799999999996</v>
      </c>
      <c r="D98" s="18">
        <v>0</v>
      </c>
      <c r="E98" s="18">
        <v>2291.13</v>
      </c>
      <c r="F98" s="18">
        <v>9170.11</v>
      </c>
      <c r="G98" s="18">
        <v>20638.599999999999</v>
      </c>
      <c r="H98" s="18">
        <v>36695.699999999997</v>
      </c>
      <c r="I98" s="18">
        <v>57335.1</v>
      </c>
      <c r="J98" s="18">
        <v>82521.899999999994</v>
      </c>
      <c r="K98" s="18">
        <v>112259</v>
      </c>
      <c r="L98" s="18">
        <v>146488</v>
      </c>
      <c r="M98" s="18">
        <v>185176</v>
      </c>
      <c r="N98" s="18">
        <v>228268</v>
      </c>
      <c r="O98" s="18">
        <v>275699</v>
      </c>
      <c r="P98" s="18">
        <v>327337</v>
      </c>
      <c r="Q98" s="18">
        <v>383189</v>
      </c>
      <c r="R98" s="18">
        <v>443102</v>
      </c>
      <c r="S98" s="18">
        <v>506978</v>
      </c>
      <c r="T98" s="18">
        <v>574687</v>
      </c>
      <c r="U98" s="18">
        <v>646107</v>
      </c>
      <c r="V98" s="18">
        <v>721322</v>
      </c>
      <c r="W98" s="18">
        <v>799910</v>
      </c>
      <c r="X98" s="18">
        <v>881939</v>
      </c>
      <c r="Y98" s="18">
        <v>967327</v>
      </c>
      <c r="Z98" s="18">
        <v>1055870</v>
      </c>
      <c r="AA98" s="18">
        <v>1147530</v>
      </c>
      <c r="AB98" s="18">
        <v>1242110</v>
      </c>
      <c r="AC98" s="18">
        <v>1339570</v>
      </c>
      <c r="AD98" s="18">
        <v>1439810</v>
      </c>
      <c r="AE98" s="18">
        <v>1542490</v>
      </c>
      <c r="AF98" s="18">
        <v>1647960</v>
      </c>
      <c r="AG98" s="18">
        <v>486.74099999999999</v>
      </c>
      <c r="AH98" s="18">
        <v>486.74099999999999</v>
      </c>
      <c r="AI98" s="18">
        <v>265.29000000000002</v>
      </c>
      <c r="AJ98" s="18">
        <v>265.29000000000002</v>
      </c>
      <c r="AK98" s="18">
        <v>0</v>
      </c>
    </row>
    <row r="99" spans="2:37" x14ac:dyDescent="0.15">
      <c r="B99" s="18">
        <v>44.964700000000001</v>
      </c>
      <c r="C99" s="18">
        <v>10.3079</v>
      </c>
      <c r="D99" s="18">
        <v>0</v>
      </c>
      <c r="E99" s="18">
        <v>1906.17</v>
      </c>
      <c r="F99" s="18">
        <v>7628.4</v>
      </c>
      <c r="G99" s="18">
        <v>17172</v>
      </c>
      <c r="H99" s="18">
        <v>30533.4</v>
      </c>
      <c r="I99" s="18">
        <v>47710.1</v>
      </c>
      <c r="J99" s="18">
        <v>68694.3</v>
      </c>
      <c r="K99" s="18">
        <v>93474.4</v>
      </c>
      <c r="L99" s="18">
        <v>122033</v>
      </c>
      <c r="M99" s="18">
        <v>154346</v>
      </c>
      <c r="N99" s="18">
        <v>190382</v>
      </c>
      <c r="O99" s="18">
        <v>230070</v>
      </c>
      <c r="P99" s="18">
        <v>273422</v>
      </c>
      <c r="Q99" s="18">
        <v>320357</v>
      </c>
      <c r="R99" s="18">
        <v>370865</v>
      </c>
      <c r="S99" s="18">
        <v>424777</v>
      </c>
      <c r="T99" s="18">
        <v>482130</v>
      </c>
      <c r="U99" s="18">
        <v>542869</v>
      </c>
      <c r="V99" s="18">
        <v>606756</v>
      </c>
      <c r="W99" s="18">
        <v>673961</v>
      </c>
      <c r="X99" s="18">
        <v>744123</v>
      </c>
      <c r="Y99" s="18">
        <v>817465</v>
      </c>
      <c r="Z99" s="18">
        <v>893687</v>
      </c>
      <c r="AA99" s="18">
        <v>972822</v>
      </c>
      <c r="AB99" s="18">
        <v>1054640</v>
      </c>
      <c r="AC99" s="18">
        <v>1139200</v>
      </c>
      <c r="AD99" s="18">
        <v>1226420</v>
      </c>
      <c r="AE99" s="18">
        <v>1316220</v>
      </c>
      <c r="AF99" s="18">
        <v>1408530</v>
      </c>
      <c r="AG99" s="18">
        <v>436.97199999999998</v>
      </c>
      <c r="AH99" s="18">
        <v>436.97199999999998</v>
      </c>
      <c r="AI99" s="18">
        <v>269.05599999999998</v>
      </c>
      <c r="AJ99" s="18">
        <v>269.05599999999998</v>
      </c>
      <c r="AK99" s="18">
        <v>0</v>
      </c>
    </row>
    <row r="100" spans="2:37" x14ac:dyDescent="0.15">
      <c r="B100" s="18">
        <v>56.607199999999999</v>
      </c>
      <c r="C100" s="18">
        <v>12.9771</v>
      </c>
      <c r="D100" s="18">
        <v>0</v>
      </c>
      <c r="E100" s="18">
        <v>1588.84</v>
      </c>
      <c r="F100" s="18">
        <v>6359.84</v>
      </c>
      <c r="G100" s="18">
        <v>14315.8</v>
      </c>
      <c r="H100" s="18">
        <v>25460.1</v>
      </c>
      <c r="I100" s="18">
        <v>39783.9</v>
      </c>
      <c r="J100" s="18">
        <v>57298.7</v>
      </c>
      <c r="K100" s="18">
        <v>77977.899999999994</v>
      </c>
      <c r="L100" s="18">
        <v>101829</v>
      </c>
      <c r="M100" s="18">
        <v>128839</v>
      </c>
      <c r="N100" s="18">
        <v>158979</v>
      </c>
      <c r="O100" s="18">
        <v>192256</v>
      </c>
      <c r="P100" s="18">
        <v>228596</v>
      </c>
      <c r="Q100" s="18">
        <v>268029</v>
      </c>
      <c r="R100" s="18">
        <v>310511</v>
      </c>
      <c r="S100" s="18">
        <v>355972</v>
      </c>
      <c r="T100" s="18">
        <v>404376</v>
      </c>
      <c r="U100" s="18">
        <v>455759</v>
      </c>
      <c r="V100" s="18">
        <v>509935</v>
      </c>
      <c r="W100" s="18">
        <v>567006</v>
      </c>
      <c r="X100" s="18">
        <v>626832</v>
      </c>
      <c r="Y100" s="18">
        <v>689329</v>
      </c>
      <c r="Z100" s="18">
        <v>754511</v>
      </c>
      <c r="AA100" s="18">
        <v>822370</v>
      </c>
      <c r="AB100" s="18">
        <v>892831</v>
      </c>
      <c r="AC100" s="18">
        <v>965685</v>
      </c>
      <c r="AD100" s="18">
        <v>1041050</v>
      </c>
      <c r="AE100" s="18">
        <v>1118760</v>
      </c>
      <c r="AF100" s="18">
        <v>1198800</v>
      </c>
      <c r="AG100" s="18">
        <v>399.34699999999998</v>
      </c>
      <c r="AH100" s="18">
        <v>399.34699999999998</v>
      </c>
      <c r="AI100" s="18">
        <v>271.64400000000001</v>
      </c>
      <c r="AJ100" s="18">
        <v>271.64400000000001</v>
      </c>
      <c r="AK100" s="18">
        <v>0</v>
      </c>
    </row>
    <row r="101" spans="2:37" x14ac:dyDescent="0.15">
      <c r="B101" s="18">
        <v>71.264300000000006</v>
      </c>
      <c r="C101" s="18">
        <v>16.337199999999999</v>
      </c>
      <c r="D101" s="18">
        <v>0</v>
      </c>
      <c r="E101" s="18">
        <v>1328.34</v>
      </c>
      <c r="F101" s="18">
        <v>5316.55</v>
      </c>
      <c r="G101" s="18">
        <v>11969.2</v>
      </c>
      <c r="H101" s="18">
        <v>21285.3</v>
      </c>
      <c r="I101" s="18">
        <v>33268.800000000003</v>
      </c>
      <c r="J101" s="18">
        <v>47921.8</v>
      </c>
      <c r="K101" s="18">
        <v>65229.7</v>
      </c>
      <c r="L101" s="18">
        <v>85201.2</v>
      </c>
      <c r="M101" s="18">
        <v>107836</v>
      </c>
      <c r="N101" s="18">
        <v>133096</v>
      </c>
      <c r="O101" s="18">
        <v>161002</v>
      </c>
      <c r="P101" s="18">
        <v>191546</v>
      </c>
      <c r="Q101" s="18">
        <v>224692</v>
      </c>
      <c r="R101" s="18">
        <v>260416</v>
      </c>
      <c r="S101" s="18">
        <v>298733</v>
      </c>
      <c r="T101" s="18">
        <v>339580</v>
      </c>
      <c r="U101" s="18">
        <v>382976</v>
      </c>
      <c r="V101" s="18">
        <v>428844</v>
      </c>
      <c r="W101" s="18">
        <v>477209</v>
      </c>
      <c r="X101" s="18">
        <v>528045</v>
      </c>
      <c r="Y101" s="18">
        <v>581252</v>
      </c>
      <c r="Z101" s="18">
        <v>636778</v>
      </c>
      <c r="AA101" s="18">
        <v>694762</v>
      </c>
      <c r="AB101" s="18">
        <v>754986</v>
      </c>
      <c r="AC101" s="18">
        <v>817515</v>
      </c>
      <c r="AD101" s="18">
        <v>882185</v>
      </c>
      <c r="AE101" s="18">
        <v>949070</v>
      </c>
      <c r="AF101" s="18">
        <v>1018140</v>
      </c>
      <c r="AG101" s="18">
        <v>361.72199999999998</v>
      </c>
      <c r="AH101" s="18">
        <v>361.72199999999998</v>
      </c>
      <c r="AI101" s="18">
        <v>274.077</v>
      </c>
      <c r="AJ101" s="18">
        <v>274.077</v>
      </c>
      <c r="AK101" s="18">
        <v>0</v>
      </c>
    </row>
    <row r="102" spans="2:37" x14ac:dyDescent="0.15">
      <c r="B102" s="18">
        <v>89.716499999999996</v>
      </c>
      <c r="C102" s="18">
        <v>20.5671</v>
      </c>
      <c r="D102" s="18">
        <v>0</v>
      </c>
      <c r="E102" s="18">
        <v>1114.6600000000001</v>
      </c>
      <c r="F102" s="18">
        <v>4461.63</v>
      </c>
      <c r="G102" s="18">
        <v>10045.299999999999</v>
      </c>
      <c r="H102" s="18">
        <v>17865.3</v>
      </c>
      <c r="I102" s="18">
        <v>27929</v>
      </c>
      <c r="J102" s="18">
        <v>40233.5</v>
      </c>
      <c r="K102" s="18">
        <v>54776.6</v>
      </c>
      <c r="L102" s="18">
        <v>71554.2</v>
      </c>
      <c r="M102" s="18">
        <v>90584</v>
      </c>
      <c r="N102" s="18">
        <v>111831</v>
      </c>
      <c r="O102" s="18">
        <v>135330</v>
      </c>
      <c r="P102" s="18">
        <v>161027</v>
      </c>
      <c r="Q102" s="18">
        <v>188949</v>
      </c>
      <c r="R102" s="18">
        <v>219090</v>
      </c>
      <c r="S102" s="18">
        <v>251447</v>
      </c>
      <c r="T102" s="18">
        <v>285976</v>
      </c>
      <c r="U102" s="18">
        <v>322656</v>
      </c>
      <c r="V102" s="18">
        <v>361511</v>
      </c>
      <c r="W102" s="18">
        <v>402527</v>
      </c>
      <c r="X102" s="18">
        <v>445636</v>
      </c>
      <c r="Y102" s="18">
        <v>490872</v>
      </c>
      <c r="Z102" s="18">
        <v>538218</v>
      </c>
      <c r="AA102" s="18">
        <v>587581</v>
      </c>
      <c r="AB102" s="18">
        <v>639009</v>
      </c>
      <c r="AC102" s="18">
        <v>692484</v>
      </c>
      <c r="AD102" s="18">
        <v>747983</v>
      </c>
      <c r="AE102" s="18">
        <v>805382</v>
      </c>
      <c r="AF102" s="18">
        <v>864750</v>
      </c>
      <c r="AG102" s="18">
        <v>332.37700000000001</v>
      </c>
      <c r="AH102" s="18">
        <v>332.37700000000001</v>
      </c>
      <c r="AI102" s="18">
        <v>276.39499999999998</v>
      </c>
      <c r="AJ102" s="18">
        <v>276.39499999999998</v>
      </c>
      <c r="AK102" s="18">
        <v>0</v>
      </c>
    </row>
    <row r="103" spans="2:37" x14ac:dyDescent="0.15">
      <c r="B103" s="18">
        <v>112.946</v>
      </c>
      <c r="C103" s="18">
        <v>25.892700000000001</v>
      </c>
      <c r="D103" s="18">
        <v>0</v>
      </c>
      <c r="E103" s="18">
        <v>940.12900000000002</v>
      </c>
      <c r="F103" s="18">
        <v>3762.95</v>
      </c>
      <c r="G103" s="18">
        <v>8472.73</v>
      </c>
      <c r="H103" s="18">
        <v>15070</v>
      </c>
      <c r="I103" s="18">
        <v>23561.5</v>
      </c>
      <c r="J103" s="18">
        <v>33945</v>
      </c>
      <c r="K103" s="18">
        <v>46219.6</v>
      </c>
      <c r="L103" s="18">
        <v>60390</v>
      </c>
      <c r="M103" s="18">
        <v>76457.7</v>
      </c>
      <c r="N103" s="18">
        <v>94415.3</v>
      </c>
      <c r="O103" s="18">
        <v>114268</v>
      </c>
      <c r="P103" s="18">
        <v>136019</v>
      </c>
      <c r="Q103" s="18">
        <v>159644</v>
      </c>
      <c r="R103" s="18">
        <v>185169</v>
      </c>
      <c r="S103" s="18">
        <v>212554</v>
      </c>
      <c r="T103" s="18">
        <v>241815</v>
      </c>
      <c r="U103" s="18">
        <v>272957</v>
      </c>
      <c r="V103" s="18">
        <v>305941</v>
      </c>
      <c r="W103" s="18">
        <v>340786</v>
      </c>
      <c r="X103" s="18">
        <v>377483</v>
      </c>
      <c r="Y103" s="18">
        <v>416028</v>
      </c>
      <c r="Z103" s="18">
        <v>456374</v>
      </c>
      <c r="AA103" s="18">
        <v>498540</v>
      </c>
      <c r="AB103" s="18">
        <v>542510</v>
      </c>
      <c r="AC103" s="18">
        <v>588230</v>
      </c>
      <c r="AD103" s="18">
        <v>635725</v>
      </c>
      <c r="AE103" s="18">
        <v>684984</v>
      </c>
      <c r="AF103" s="18">
        <v>736024</v>
      </c>
      <c r="AG103" s="18">
        <v>315.29500000000002</v>
      </c>
      <c r="AH103" s="18">
        <v>315.29500000000002</v>
      </c>
      <c r="AI103" s="18">
        <v>278.32100000000003</v>
      </c>
      <c r="AJ103" s="18">
        <v>278.32100000000003</v>
      </c>
      <c r="AK103" s="18">
        <v>0</v>
      </c>
    </row>
    <row r="104" spans="2:37" x14ac:dyDescent="0.15">
      <c r="B104" s="18">
        <v>142.191</v>
      </c>
      <c r="C104" s="18">
        <v>32.596600000000002</v>
      </c>
      <c r="D104" s="18">
        <v>0</v>
      </c>
      <c r="E104" s="18">
        <v>797.875</v>
      </c>
      <c r="F104" s="18">
        <v>3193.87</v>
      </c>
      <c r="G104" s="18">
        <v>7190.98</v>
      </c>
      <c r="H104" s="18">
        <v>12792.9</v>
      </c>
      <c r="I104" s="18">
        <v>19999.900000000001</v>
      </c>
      <c r="J104" s="18">
        <v>28816.1</v>
      </c>
      <c r="K104" s="18">
        <v>39244.6</v>
      </c>
      <c r="L104" s="18">
        <v>51285.8</v>
      </c>
      <c r="M104" s="18">
        <v>64936.1</v>
      </c>
      <c r="N104" s="18">
        <v>80204.2</v>
      </c>
      <c r="O104" s="18">
        <v>97076.6</v>
      </c>
      <c r="P104" s="18">
        <v>115576</v>
      </c>
      <c r="Q104" s="18">
        <v>135685</v>
      </c>
      <c r="R104" s="18">
        <v>157405</v>
      </c>
      <c r="S104" s="18">
        <v>180726</v>
      </c>
      <c r="T104" s="18">
        <v>205679</v>
      </c>
      <c r="U104" s="18">
        <v>232228</v>
      </c>
      <c r="V104" s="18">
        <v>260383</v>
      </c>
      <c r="W104" s="18">
        <v>290126</v>
      </c>
      <c r="X104" s="18">
        <v>321487</v>
      </c>
      <c r="Y104" s="18">
        <v>354433</v>
      </c>
      <c r="Z104" s="18">
        <v>388956</v>
      </c>
      <c r="AA104" s="18">
        <v>425046</v>
      </c>
      <c r="AB104" s="18">
        <v>462738</v>
      </c>
      <c r="AC104" s="18">
        <v>501984</v>
      </c>
      <c r="AD104" s="18">
        <v>542792</v>
      </c>
      <c r="AE104" s="18">
        <v>585153</v>
      </c>
      <c r="AF104" s="18">
        <v>629009</v>
      </c>
      <c r="AG104" s="18">
        <v>302.185</v>
      </c>
      <c r="AH104" s="18">
        <v>302.185</v>
      </c>
      <c r="AI104" s="18">
        <v>280.31700000000001</v>
      </c>
      <c r="AJ104" s="18">
        <v>280.31700000000001</v>
      </c>
      <c r="AK104" s="18">
        <v>0</v>
      </c>
    </row>
    <row r="105" spans="2:37" x14ac:dyDescent="0.15">
      <c r="B105" s="18">
        <v>179.00800000000001</v>
      </c>
      <c r="C105" s="18">
        <v>41.037100000000002</v>
      </c>
      <c r="D105" s="18">
        <v>0</v>
      </c>
      <c r="E105" s="18">
        <v>682.33100000000002</v>
      </c>
      <c r="F105" s="18">
        <v>2731.49</v>
      </c>
      <c r="G105" s="18">
        <v>6150.76</v>
      </c>
      <c r="H105" s="18">
        <v>10942.4</v>
      </c>
      <c r="I105" s="18">
        <v>17108.5</v>
      </c>
      <c r="J105" s="18">
        <v>24652.400000000001</v>
      </c>
      <c r="K105" s="18">
        <v>33576.699999999997</v>
      </c>
      <c r="L105" s="18">
        <v>43884.7</v>
      </c>
      <c r="M105" s="18">
        <v>55572.5</v>
      </c>
      <c r="N105" s="18">
        <v>68645.8</v>
      </c>
      <c r="O105" s="18">
        <v>83105.399999999994</v>
      </c>
      <c r="P105" s="18">
        <v>98956.5</v>
      </c>
      <c r="Q105" s="18">
        <v>116189</v>
      </c>
      <c r="R105" s="18">
        <v>134807</v>
      </c>
      <c r="S105" s="18">
        <v>154823</v>
      </c>
      <c r="T105" s="18">
        <v>176225</v>
      </c>
      <c r="U105" s="18">
        <v>199024</v>
      </c>
      <c r="V105" s="18">
        <v>223196</v>
      </c>
      <c r="W105" s="18">
        <v>248751</v>
      </c>
      <c r="X105" s="18">
        <v>275707</v>
      </c>
      <c r="Y105" s="18">
        <v>304043</v>
      </c>
      <c r="Z105" s="18">
        <v>333766</v>
      </c>
      <c r="AA105" s="18">
        <v>364854</v>
      </c>
      <c r="AB105" s="18">
        <v>397349</v>
      </c>
      <c r="AC105" s="18">
        <v>431184</v>
      </c>
      <c r="AD105" s="18">
        <v>466421</v>
      </c>
      <c r="AE105" s="18">
        <v>503006</v>
      </c>
      <c r="AF105" s="18">
        <v>540920</v>
      </c>
      <c r="AG105" s="18">
        <v>295.77300000000002</v>
      </c>
      <c r="AH105" s="18">
        <v>295.77300000000002</v>
      </c>
      <c r="AI105" s="18">
        <v>281.51799999999997</v>
      </c>
      <c r="AJ105" s="18">
        <v>281.51799999999997</v>
      </c>
      <c r="AK105" s="18">
        <v>0</v>
      </c>
    </row>
    <row r="106" spans="2:37" x14ac:dyDescent="0.15">
      <c r="B106" s="18">
        <v>225.358</v>
      </c>
      <c r="C106" s="18">
        <v>51.662700000000001</v>
      </c>
      <c r="D106" s="18">
        <v>0</v>
      </c>
      <c r="E106" s="18">
        <v>589.00400000000002</v>
      </c>
      <c r="F106" s="18">
        <v>2357.8000000000002</v>
      </c>
      <c r="G106" s="18">
        <v>5309.78</v>
      </c>
      <c r="H106" s="18">
        <v>9446.57</v>
      </c>
      <c r="I106" s="18">
        <v>14771.8</v>
      </c>
      <c r="J106" s="18">
        <v>21287.1</v>
      </c>
      <c r="K106" s="18">
        <v>28995.599999999999</v>
      </c>
      <c r="L106" s="18">
        <v>37896.9</v>
      </c>
      <c r="M106" s="18">
        <v>47997.7</v>
      </c>
      <c r="N106" s="18">
        <v>59295.4</v>
      </c>
      <c r="O106" s="18">
        <v>71792.3</v>
      </c>
      <c r="P106" s="18">
        <v>85494.9</v>
      </c>
      <c r="Q106" s="18">
        <v>100400</v>
      </c>
      <c r="R106" s="18">
        <v>116513</v>
      </c>
      <c r="S106" s="18">
        <v>133836</v>
      </c>
      <c r="T106" s="18">
        <v>152354</v>
      </c>
      <c r="U106" s="18">
        <v>172081</v>
      </c>
      <c r="V106" s="18">
        <v>193043</v>
      </c>
      <c r="W106" s="18">
        <v>215197</v>
      </c>
      <c r="X106" s="18">
        <v>238559</v>
      </c>
      <c r="Y106" s="18">
        <v>263117</v>
      </c>
      <c r="Z106" s="18">
        <v>288914</v>
      </c>
      <c r="AA106" s="18">
        <v>315890</v>
      </c>
      <c r="AB106" s="18">
        <v>344118</v>
      </c>
      <c r="AC106" s="18">
        <v>373520</v>
      </c>
      <c r="AD106" s="18">
        <v>404142</v>
      </c>
      <c r="AE106" s="18">
        <v>435963</v>
      </c>
      <c r="AF106" s="18">
        <v>469016</v>
      </c>
      <c r="AG106" s="18">
        <v>291.77</v>
      </c>
      <c r="AH106" s="18">
        <v>291.77</v>
      </c>
      <c r="AI106" s="18">
        <v>283.16300000000001</v>
      </c>
      <c r="AJ106" s="18">
        <v>283.16300000000001</v>
      </c>
      <c r="AK106" s="18">
        <v>0</v>
      </c>
    </row>
    <row r="107" spans="2:37" x14ac:dyDescent="0.15">
      <c r="B107" s="18">
        <v>283.70800000000003</v>
      </c>
      <c r="C107" s="18">
        <v>65.038799999999995</v>
      </c>
      <c r="D107" s="18">
        <v>0</v>
      </c>
      <c r="E107" s="18">
        <v>513.96100000000001</v>
      </c>
      <c r="F107" s="18">
        <v>2057.64</v>
      </c>
      <c r="G107" s="18">
        <v>4634.08</v>
      </c>
      <c r="H107" s="18">
        <v>8245.17</v>
      </c>
      <c r="I107" s="18">
        <v>12893.4</v>
      </c>
      <c r="J107" s="18">
        <v>18580.900000000001</v>
      </c>
      <c r="K107" s="18">
        <v>25311.7</v>
      </c>
      <c r="L107" s="18">
        <v>33088</v>
      </c>
      <c r="M107" s="18">
        <v>41907.4</v>
      </c>
      <c r="N107" s="18">
        <v>51779.8</v>
      </c>
      <c r="O107" s="18">
        <v>62699.9</v>
      </c>
      <c r="P107" s="18">
        <v>74671.5</v>
      </c>
      <c r="Q107" s="18">
        <v>87700</v>
      </c>
      <c r="R107" s="18">
        <v>101784</v>
      </c>
      <c r="S107" s="18">
        <v>116926</v>
      </c>
      <c r="T107" s="18">
        <v>133133</v>
      </c>
      <c r="U107" s="18">
        <v>150400</v>
      </c>
      <c r="V107" s="18">
        <v>168736</v>
      </c>
      <c r="W107" s="18">
        <v>188121</v>
      </c>
      <c r="X107" s="18">
        <v>208591</v>
      </c>
      <c r="Y107" s="18">
        <v>230111</v>
      </c>
      <c r="Z107" s="18">
        <v>252695</v>
      </c>
      <c r="AA107" s="18">
        <v>276387</v>
      </c>
      <c r="AB107" s="18">
        <v>301116</v>
      </c>
      <c r="AC107" s="18">
        <v>326924</v>
      </c>
      <c r="AD107" s="18">
        <v>353800</v>
      </c>
      <c r="AE107" s="18">
        <v>381753</v>
      </c>
      <c r="AF107" s="18">
        <v>410739</v>
      </c>
      <c r="AG107" s="18">
        <v>291.173</v>
      </c>
      <c r="AH107" s="18">
        <v>291.173</v>
      </c>
      <c r="AI107" s="18">
        <v>284.66300000000001</v>
      </c>
      <c r="AJ107" s="18">
        <v>284.66300000000001</v>
      </c>
      <c r="AK107" s="18">
        <v>0</v>
      </c>
    </row>
    <row r="108" spans="2:37" x14ac:dyDescent="0.15">
      <c r="B108" s="18">
        <v>357.16800000000001</v>
      </c>
      <c r="C108" s="18">
        <v>81.879800000000003</v>
      </c>
      <c r="D108" s="18">
        <v>0</v>
      </c>
      <c r="E108" s="18">
        <v>454.19799999999998</v>
      </c>
      <c r="F108" s="18">
        <v>1818.5</v>
      </c>
      <c r="G108" s="18">
        <v>4094.96</v>
      </c>
      <c r="H108" s="18">
        <v>7286.63</v>
      </c>
      <c r="I108" s="18">
        <v>11395.9</v>
      </c>
      <c r="J108" s="18">
        <v>16425.099999999999</v>
      </c>
      <c r="K108" s="18">
        <v>22374.6</v>
      </c>
      <c r="L108" s="18">
        <v>29251</v>
      </c>
      <c r="M108" s="18">
        <v>37050.300000000003</v>
      </c>
      <c r="N108" s="18">
        <v>45783.4</v>
      </c>
      <c r="O108" s="18">
        <v>55443.199999999997</v>
      </c>
      <c r="P108" s="18">
        <v>66034.899999999994</v>
      </c>
      <c r="Q108" s="18">
        <v>77562.3</v>
      </c>
      <c r="R108" s="18">
        <v>90036.1</v>
      </c>
      <c r="S108" s="18">
        <v>103440</v>
      </c>
      <c r="T108" s="18">
        <v>117788</v>
      </c>
      <c r="U108" s="18">
        <v>133078</v>
      </c>
      <c r="V108" s="18">
        <v>149313</v>
      </c>
      <c r="W108" s="18">
        <v>166498</v>
      </c>
      <c r="X108" s="18">
        <v>184634</v>
      </c>
      <c r="Y108" s="18">
        <v>203722</v>
      </c>
      <c r="Z108" s="18">
        <v>223738</v>
      </c>
      <c r="AA108" s="18">
        <v>244736</v>
      </c>
      <c r="AB108" s="18">
        <v>266688</v>
      </c>
      <c r="AC108" s="18">
        <v>289572</v>
      </c>
      <c r="AD108" s="18">
        <v>313447</v>
      </c>
      <c r="AE108" s="18">
        <v>338280</v>
      </c>
      <c r="AF108" s="18">
        <v>364044</v>
      </c>
      <c r="AG108" s="18">
        <v>293.83199999999999</v>
      </c>
      <c r="AH108" s="18">
        <v>293.83199999999999</v>
      </c>
      <c r="AI108" s="18">
        <v>286.01900000000001</v>
      </c>
      <c r="AJ108" s="18">
        <v>286.01900000000001</v>
      </c>
      <c r="AK108" s="18">
        <v>0</v>
      </c>
    </row>
    <row r="109" spans="2:37" x14ac:dyDescent="0.15">
      <c r="B109" s="18">
        <v>449.64699999999999</v>
      </c>
      <c r="C109" s="18">
        <v>103.07899999999999</v>
      </c>
      <c r="D109" s="18">
        <v>0</v>
      </c>
      <c r="E109" s="18">
        <v>407.01400000000001</v>
      </c>
      <c r="F109" s="18">
        <v>1629.73</v>
      </c>
      <c r="G109" s="18">
        <v>3670.15</v>
      </c>
      <c r="H109" s="18">
        <v>6531.24</v>
      </c>
      <c r="I109" s="18">
        <v>10214.299999999999</v>
      </c>
      <c r="J109" s="18">
        <v>14723.3</v>
      </c>
      <c r="K109" s="18">
        <v>20057.8</v>
      </c>
      <c r="L109" s="18">
        <v>26221.4</v>
      </c>
      <c r="M109" s="18">
        <v>33219.199999999997</v>
      </c>
      <c r="N109" s="18">
        <v>41048.5</v>
      </c>
      <c r="O109" s="18">
        <v>49712.800000000003</v>
      </c>
      <c r="P109" s="18">
        <v>59221.2</v>
      </c>
      <c r="Q109" s="18">
        <v>69563.899999999994</v>
      </c>
      <c r="R109" s="18">
        <v>80749.2</v>
      </c>
      <c r="S109" s="18">
        <v>92778.9</v>
      </c>
      <c r="T109" s="18">
        <v>105666</v>
      </c>
      <c r="U109" s="18">
        <v>119392</v>
      </c>
      <c r="V109" s="18">
        <v>133970</v>
      </c>
      <c r="W109" s="18">
        <v>149402</v>
      </c>
      <c r="X109" s="18">
        <v>165686</v>
      </c>
      <c r="Y109" s="18">
        <v>182829</v>
      </c>
      <c r="Z109" s="18">
        <v>200832</v>
      </c>
      <c r="AA109" s="18">
        <v>219705</v>
      </c>
      <c r="AB109" s="18">
        <v>239450</v>
      </c>
      <c r="AC109" s="18">
        <v>260046</v>
      </c>
      <c r="AD109" s="18">
        <v>281504</v>
      </c>
      <c r="AE109" s="18">
        <v>303838</v>
      </c>
      <c r="AF109" s="18">
        <v>327046</v>
      </c>
      <c r="AG109" s="18">
        <v>298.762</v>
      </c>
      <c r="AH109" s="18">
        <v>298.762</v>
      </c>
      <c r="AI109" s="18">
        <v>287.233</v>
      </c>
      <c r="AJ109" s="18">
        <v>287.233</v>
      </c>
      <c r="AK109" s="18">
        <v>0</v>
      </c>
    </row>
    <row r="110" spans="2:37" x14ac:dyDescent="0.15">
      <c r="B110" s="18">
        <v>566.072</v>
      </c>
      <c r="C110" s="18">
        <v>129.77099999999999</v>
      </c>
      <c r="D110" s="18">
        <v>0</v>
      </c>
      <c r="E110" s="18">
        <v>370.39800000000002</v>
      </c>
      <c r="F110" s="18">
        <v>1483.06</v>
      </c>
      <c r="G110" s="18">
        <v>3340.18</v>
      </c>
      <c r="H110" s="18">
        <v>5943.91</v>
      </c>
      <c r="I110" s="18">
        <v>9296.43</v>
      </c>
      <c r="J110" s="18">
        <v>13400.3</v>
      </c>
      <c r="K110" s="18">
        <v>18257.2</v>
      </c>
      <c r="L110" s="18">
        <v>23869.4</v>
      </c>
      <c r="M110" s="18">
        <v>30239.5</v>
      </c>
      <c r="N110" s="18">
        <v>37369.300000000003</v>
      </c>
      <c r="O110" s="18">
        <v>45260.4</v>
      </c>
      <c r="P110" s="18">
        <v>53916</v>
      </c>
      <c r="Q110" s="18">
        <v>63339.7</v>
      </c>
      <c r="R110" s="18">
        <v>73530.3</v>
      </c>
      <c r="S110" s="18">
        <v>84493.1</v>
      </c>
      <c r="T110" s="18">
        <v>96226.7</v>
      </c>
      <c r="U110" s="18">
        <v>108740</v>
      </c>
      <c r="V110" s="18">
        <v>122026</v>
      </c>
      <c r="W110" s="18">
        <v>136093</v>
      </c>
      <c r="X110" s="18">
        <v>150939</v>
      </c>
      <c r="Y110" s="18">
        <v>166580</v>
      </c>
      <c r="Z110" s="18">
        <v>182996</v>
      </c>
      <c r="AA110" s="18">
        <v>200203</v>
      </c>
      <c r="AB110" s="18">
        <v>218206</v>
      </c>
      <c r="AC110" s="18">
        <v>236995</v>
      </c>
      <c r="AD110" s="18">
        <v>256577</v>
      </c>
      <c r="AE110" s="18">
        <v>276991</v>
      </c>
      <c r="AF110" s="18">
        <v>298173</v>
      </c>
      <c r="AG110" s="18">
        <v>305.36099999999999</v>
      </c>
      <c r="AH110" s="18">
        <v>305.36099999999999</v>
      </c>
      <c r="AI110" s="18">
        <v>288.30599999999998</v>
      </c>
      <c r="AJ110" s="18">
        <v>288.30599999999998</v>
      </c>
      <c r="AK110" s="18">
        <v>0</v>
      </c>
    </row>
    <row r="111" spans="2:37" x14ac:dyDescent="0.15">
      <c r="B111" s="18">
        <v>712.64300000000003</v>
      </c>
      <c r="C111" s="18">
        <v>163.37200000000001</v>
      </c>
      <c r="D111" s="18">
        <v>0</v>
      </c>
      <c r="E111" s="18">
        <v>342.52199999999999</v>
      </c>
      <c r="F111" s="18">
        <v>1371.5</v>
      </c>
      <c r="G111" s="18">
        <v>3088.95</v>
      </c>
      <c r="H111" s="18">
        <v>5497.07</v>
      </c>
      <c r="I111" s="18">
        <v>8597.58</v>
      </c>
      <c r="J111" s="18">
        <v>12393.9</v>
      </c>
      <c r="K111" s="18">
        <v>16885.400000000001</v>
      </c>
      <c r="L111" s="18">
        <v>22077.599999999999</v>
      </c>
      <c r="M111" s="18">
        <v>27971.8</v>
      </c>
      <c r="N111" s="18">
        <v>34566.699999999997</v>
      </c>
      <c r="O111" s="18">
        <v>41868.400000000001</v>
      </c>
      <c r="P111" s="18">
        <v>49879.199999999997</v>
      </c>
      <c r="Q111" s="18">
        <v>58596.7</v>
      </c>
      <c r="R111" s="18">
        <v>68029.399999999994</v>
      </c>
      <c r="S111" s="18">
        <v>78176.600000000006</v>
      </c>
      <c r="T111" s="18">
        <v>89042.4</v>
      </c>
      <c r="U111" s="18">
        <v>100617</v>
      </c>
      <c r="V111" s="18">
        <v>112920</v>
      </c>
      <c r="W111" s="18">
        <v>125948</v>
      </c>
      <c r="X111" s="18">
        <v>139700</v>
      </c>
      <c r="Y111" s="18">
        <v>154178</v>
      </c>
      <c r="Z111" s="18">
        <v>169399</v>
      </c>
      <c r="AA111" s="18">
        <v>185338</v>
      </c>
      <c r="AB111" s="18">
        <v>202015</v>
      </c>
      <c r="AC111" s="18">
        <v>219425</v>
      </c>
      <c r="AD111" s="18">
        <v>237587</v>
      </c>
      <c r="AE111" s="18">
        <v>256480</v>
      </c>
      <c r="AF111" s="18">
        <v>276114</v>
      </c>
      <c r="AG111" s="18">
        <v>311.95999999999998</v>
      </c>
      <c r="AH111" s="18">
        <v>311.95999999999998</v>
      </c>
      <c r="AI111" s="18">
        <v>288.98599999999999</v>
      </c>
      <c r="AJ111" s="18">
        <v>288.98599999999999</v>
      </c>
      <c r="AK111" s="18">
        <v>0</v>
      </c>
    </row>
    <row r="112" spans="2:37" x14ac:dyDescent="0.15">
      <c r="B112" s="18">
        <v>897.16499999999996</v>
      </c>
      <c r="C112" s="18">
        <v>205.67099999999999</v>
      </c>
      <c r="D112" s="18">
        <v>0</v>
      </c>
      <c r="E112" s="18">
        <v>321.98099999999999</v>
      </c>
      <c r="F112" s="18">
        <v>1289.26</v>
      </c>
      <c r="G112" s="18">
        <v>2903.85</v>
      </c>
      <c r="H112" s="18">
        <v>5167.72</v>
      </c>
      <c r="I112" s="18">
        <v>8082.88</v>
      </c>
      <c r="J112" s="18">
        <v>11651.4</v>
      </c>
      <c r="K112" s="18">
        <v>15875.1</v>
      </c>
      <c r="L112" s="18">
        <v>20756.2</v>
      </c>
      <c r="M112" s="18">
        <v>26296.6</v>
      </c>
      <c r="N112" s="18">
        <v>32501.5</v>
      </c>
      <c r="O112" s="18">
        <v>39367.1</v>
      </c>
      <c r="P112" s="18">
        <v>46898.1</v>
      </c>
      <c r="Q112" s="18">
        <v>55102.1</v>
      </c>
      <c r="R112" s="18">
        <v>63970.8</v>
      </c>
      <c r="S112" s="18">
        <v>73518.5</v>
      </c>
      <c r="T112" s="18">
        <v>83732.5</v>
      </c>
      <c r="U112" s="18">
        <v>94632.4</v>
      </c>
      <c r="V112" s="18">
        <v>106201</v>
      </c>
      <c r="W112" s="18">
        <v>118462</v>
      </c>
      <c r="X112" s="18">
        <v>131406</v>
      </c>
      <c r="Y112" s="18">
        <v>145030</v>
      </c>
      <c r="Z112" s="18">
        <v>159340</v>
      </c>
      <c r="AA112" s="18">
        <v>174349</v>
      </c>
      <c r="AB112" s="18">
        <v>190050</v>
      </c>
      <c r="AC112" s="18">
        <v>206446</v>
      </c>
      <c r="AD112" s="18">
        <v>223539</v>
      </c>
      <c r="AE112" s="18">
        <v>241334</v>
      </c>
      <c r="AF112" s="18">
        <v>259827</v>
      </c>
      <c r="AG112" s="18">
        <v>319.553</v>
      </c>
      <c r="AH112" s="18">
        <v>319.553</v>
      </c>
      <c r="AI112" s="18">
        <v>290.02199999999999</v>
      </c>
      <c r="AJ112" s="18">
        <v>290.02199999999999</v>
      </c>
      <c r="AK112" s="18">
        <v>0</v>
      </c>
    </row>
    <row r="113" spans="2:37" x14ac:dyDescent="0.15">
      <c r="B113" s="18">
        <v>1129.46</v>
      </c>
      <c r="C113" s="18">
        <v>258.92700000000002</v>
      </c>
      <c r="D113" s="18">
        <v>0</v>
      </c>
      <c r="E113" s="18">
        <v>307.541</v>
      </c>
      <c r="F113" s="18">
        <v>1231.43</v>
      </c>
      <c r="G113" s="18">
        <v>2773.74</v>
      </c>
      <c r="H113" s="18">
        <v>4936.1000000000004</v>
      </c>
      <c r="I113" s="18">
        <v>7721.05</v>
      </c>
      <c r="J113" s="18">
        <v>11129.7</v>
      </c>
      <c r="K113" s="18">
        <v>15165.4</v>
      </c>
      <c r="L113" s="18">
        <v>19827.7</v>
      </c>
      <c r="M113" s="18">
        <v>25122</v>
      </c>
      <c r="N113" s="18">
        <v>31049.1</v>
      </c>
      <c r="O113" s="18">
        <v>37607.1</v>
      </c>
      <c r="P113" s="18">
        <v>44804.6</v>
      </c>
      <c r="Q113" s="18">
        <v>52640.9</v>
      </c>
      <c r="R113" s="18">
        <v>61117.7</v>
      </c>
      <c r="S113" s="18">
        <v>70237.2</v>
      </c>
      <c r="T113" s="18">
        <v>80001</v>
      </c>
      <c r="U113" s="18">
        <v>90413.9</v>
      </c>
      <c r="V113" s="18">
        <v>101474</v>
      </c>
      <c r="W113" s="18">
        <v>113195</v>
      </c>
      <c r="X113" s="18">
        <v>125562</v>
      </c>
      <c r="Y113" s="18">
        <v>138582</v>
      </c>
      <c r="Z113" s="18">
        <v>152276</v>
      </c>
      <c r="AA113" s="18">
        <v>166617</v>
      </c>
      <c r="AB113" s="18">
        <v>181630</v>
      </c>
      <c r="AC113" s="18">
        <v>197297</v>
      </c>
      <c r="AD113" s="18">
        <v>213646</v>
      </c>
      <c r="AE113" s="18">
        <v>230660</v>
      </c>
      <c r="AF113" s="18">
        <v>248340</v>
      </c>
      <c r="AG113" s="18">
        <v>328.53100000000001</v>
      </c>
      <c r="AH113" s="18">
        <v>328.53100000000001</v>
      </c>
      <c r="AI113" s="18">
        <v>290.68200000000002</v>
      </c>
      <c r="AJ113" s="18">
        <v>290.68200000000002</v>
      </c>
      <c r="AK113" s="18">
        <v>0</v>
      </c>
    </row>
    <row r="114" spans="2:37" x14ac:dyDescent="0.15">
      <c r="B114" s="18">
        <v>1421.91</v>
      </c>
      <c r="C114" s="18">
        <v>325.96600000000001</v>
      </c>
      <c r="D114" s="18">
        <v>0</v>
      </c>
      <c r="E114" s="18">
        <v>298.23399999999998</v>
      </c>
      <c r="F114" s="18">
        <v>1194.1199999999999</v>
      </c>
      <c r="G114" s="18">
        <v>2689.68</v>
      </c>
      <c r="H114" s="18">
        <v>4786.7</v>
      </c>
      <c r="I114" s="18">
        <v>7486.59</v>
      </c>
      <c r="J114" s="18">
        <v>10792.2</v>
      </c>
      <c r="K114" s="18">
        <v>14704.9</v>
      </c>
      <c r="L114" s="18">
        <v>19227</v>
      </c>
      <c r="M114" s="18">
        <v>24360.1</v>
      </c>
      <c r="N114" s="18">
        <v>30107.8</v>
      </c>
      <c r="O114" s="18">
        <v>36470.6</v>
      </c>
      <c r="P114" s="18">
        <v>43448.800000000003</v>
      </c>
      <c r="Q114" s="18">
        <v>51047.199999999997</v>
      </c>
      <c r="R114" s="18">
        <v>59270.5</v>
      </c>
      <c r="S114" s="18">
        <v>68112.399999999994</v>
      </c>
      <c r="T114" s="18">
        <v>77586.600000000006</v>
      </c>
      <c r="U114" s="18">
        <v>87679.7</v>
      </c>
      <c r="V114" s="18">
        <v>98412.1</v>
      </c>
      <c r="W114" s="18">
        <v>109776</v>
      </c>
      <c r="X114" s="18">
        <v>121775</v>
      </c>
      <c r="Y114" s="18">
        <v>134411</v>
      </c>
      <c r="Z114" s="18">
        <v>147685</v>
      </c>
      <c r="AA114" s="18">
        <v>161601</v>
      </c>
      <c r="AB114" s="18">
        <v>176162</v>
      </c>
      <c r="AC114" s="18">
        <v>191365</v>
      </c>
      <c r="AD114" s="18">
        <v>207216</v>
      </c>
      <c r="AE114" s="18">
        <v>223736</v>
      </c>
      <c r="AF114" s="18">
        <v>240893</v>
      </c>
      <c r="AG114" s="18">
        <v>337.89100000000002</v>
      </c>
      <c r="AH114" s="18">
        <v>337.89100000000002</v>
      </c>
      <c r="AI114" s="18">
        <v>290.82</v>
      </c>
      <c r="AJ114" s="18">
        <v>290.82</v>
      </c>
      <c r="AK114" s="18">
        <v>0</v>
      </c>
    </row>
    <row r="115" spans="2:37" x14ac:dyDescent="0.15">
      <c r="B115" s="18">
        <v>1790.08</v>
      </c>
      <c r="C115" s="18">
        <v>410.37099999999998</v>
      </c>
      <c r="D115" s="18">
        <v>0</v>
      </c>
      <c r="E115" s="18">
        <v>293.14699999999999</v>
      </c>
      <c r="F115" s="18">
        <v>1173.81</v>
      </c>
      <c r="G115" s="18">
        <v>2643.84</v>
      </c>
      <c r="H115" s="18">
        <v>4705.05</v>
      </c>
      <c r="I115" s="18">
        <v>7359.31</v>
      </c>
      <c r="J115" s="18">
        <v>10608.4</v>
      </c>
      <c r="K115" s="18">
        <v>14454.2</v>
      </c>
      <c r="L115" s="18">
        <v>18898.599999999999</v>
      </c>
      <c r="M115" s="18">
        <v>23945.599999999999</v>
      </c>
      <c r="N115" s="18">
        <v>29593.1</v>
      </c>
      <c r="O115" s="18">
        <v>35848</v>
      </c>
      <c r="P115" s="18">
        <v>42706.3</v>
      </c>
      <c r="Q115" s="18">
        <v>50177</v>
      </c>
      <c r="R115" s="18">
        <v>58256.800000000003</v>
      </c>
      <c r="S115" s="18">
        <v>66947.8</v>
      </c>
      <c r="T115" s="18">
        <v>76257.3</v>
      </c>
      <c r="U115" s="18">
        <v>86183.8</v>
      </c>
      <c r="V115" s="18">
        <v>96729.5</v>
      </c>
      <c r="W115" s="18">
        <v>107896</v>
      </c>
      <c r="X115" s="18">
        <v>119687</v>
      </c>
      <c r="Y115" s="18">
        <v>132114</v>
      </c>
      <c r="Z115" s="18">
        <v>145157</v>
      </c>
      <c r="AA115" s="18">
        <v>158836</v>
      </c>
      <c r="AB115" s="18">
        <v>173150</v>
      </c>
      <c r="AC115" s="18">
        <v>188106</v>
      </c>
      <c r="AD115" s="18">
        <v>203681</v>
      </c>
      <c r="AE115" s="18">
        <v>219914</v>
      </c>
      <c r="AF115" s="18">
        <v>236788</v>
      </c>
      <c r="AG115" s="18">
        <v>347.81900000000002</v>
      </c>
      <c r="AH115" s="18">
        <v>347.81900000000002</v>
      </c>
      <c r="AI115" s="18">
        <v>290.95400000000001</v>
      </c>
      <c r="AJ115" s="18">
        <v>290.95400000000001</v>
      </c>
      <c r="AK115" s="18">
        <v>0</v>
      </c>
    </row>
    <row r="116" spans="2:37" x14ac:dyDescent="0.15">
      <c r="B116" s="18">
        <v>2253.58</v>
      </c>
      <c r="C116" s="18">
        <v>516.62599999999998</v>
      </c>
      <c r="D116" s="18">
        <v>0</v>
      </c>
      <c r="E116" s="18">
        <v>291.55399999999997</v>
      </c>
      <c r="F116" s="18">
        <v>1167.4000000000001</v>
      </c>
      <c r="G116" s="18">
        <v>2629.28</v>
      </c>
      <c r="H116" s="18">
        <v>4679.2299999999996</v>
      </c>
      <c r="I116" s="18">
        <v>7318.87</v>
      </c>
      <c r="J116" s="18">
        <v>10550</v>
      </c>
      <c r="K116" s="18">
        <v>14375.2</v>
      </c>
      <c r="L116" s="18">
        <v>18794.7</v>
      </c>
      <c r="M116" s="18">
        <v>23813.200000000001</v>
      </c>
      <c r="N116" s="18">
        <v>29429.5</v>
      </c>
      <c r="O116" s="18">
        <v>35647.199999999997</v>
      </c>
      <c r="P116" s="18">
        <v>42469.9</v>
      </c>
      <c r="Q116" s="18">
        <v>49896.7</v>
      </c>
      <c r="R116" s="18">
        <v>57930.6</v>
      </c>
      <c r="S116" s="18">
        <v>66574.899999999994</v>
      </c>
      <c r="T116" s="18">
        <v>75832.600000000006</v>
      </c>
      <c r="U116" s="18">
        <v>85705</v>
      </c>
      <c r="V116" s="18">
        <v>96190.7</v>
      </c>
      <c r="W116" s="18">
        <v>107295</v>
      </c>
      <c r="X116" s="18">
        <v>119018</v>
      </c>
      <c r="Y116" s="18">
        <v>131372</v>
      </c>
      <c r="Z116" s="18">
        <v>144337</v>
      </c>
      <c r="AA116" s="18">
        <v>157942</v>
      </c>
      <c r="AB116" s="18">
        <v>172173</v>
      </c>
      <c r="AC116" s="18">
        <v>187034</v>
      </c>
      <c r="AD116" s="18">
        <v>202532</v>
      </c>
      <c r="AE116" s="18">
        <v>218666</v>
      </c>
      <c r="AF116" s="18">
        <v>235435</v>
      </c>
      <c r="AG116" s="18">
        <v>357.93</v>
      </c>
      <c r="AH116" s="18">
        <v>357.93</v>
      </c>
      <c r="AI116" s="18">
        <v>291.17899999999997</v>
      </c>
      <c r="AJ116" s="18">
        <v>291.17899999999997</v>
      </c>
      <c r="AK116" s="18">
        <v>0</v>
      </c>
    </row>
    <row r="117" spans="2:37" x14ac:dyDescent="0.15">
      <c r="B117" s="18">
        <v>2837.08</v>
      </c>
      <c r="C117" s="18">
        <v>650.38800000000003</v>
      </c>
      <c r="D117" s="18">
        <v>0</v>
      </c>
      <c r="E117" s="18">
        <v>292.81599999999997</v>
      </c>
      <c r="F117" s="18">
        <v>1172.4100000000001</v>
      </c>
      <c r="G117" s="18">
        <v>2640.75</v>
      </c>
      <c r="H117" s="18">
        <v>4699.3</v>
      </c>
      <c r="I117" s="18">
        <v>7349.83</v>
      </c>
      <c r="J117" s="18">
        <v>10595</v>
      </c>
      <c r="K117" s="18">
        <v>14436.1</v>
      </c>
      <c r="L117" s="18">
        <v>18874.099999999999</v>
      </c>
      <c r="M117" s="18">
        <v>23912.9</v>
      </c>
      <c r="N117" s="18">
        <v>29553.5</v>
      </c>
      <c r="O117" s="18">
        <v>35797.599999999999</v>
      </c>
      <c r="P117" s="18">
        <v>42647.199999999997</v>
      </c>
      <c r="Q117" s="18">
        <v>50104.5</v>
      </c>
      <c r="R117" s="18">
        <v>58170.8</v>
      </c>
      <c r="S117" s="18">
        <v>66848.2</v>
      </c>
      <c r="T117" s="18">
        <v>76142.8</v>
      </c>
      <c r="U117" s="18">
        <v>86051.9</v>
      </c>
      <c r="V117" s="18">
        <v>96577.4</v>
      </c>
      <c r="W117" s="18">
        <v>107726</v>
      </c>
      <c r="X117" s="18">
        <v>119500</v>
      </c>
      <c r="Y117" s="18">
        <v>131893</v>
      </c>
      <c r="Z117" s="18">
        <v>144911</v>
      </c>
      <c r="AA117" s="18">
        <v>158564</v>
      </c>
      <c r="AB117" s="18">
        <v>172848</v>
      </c>
      <c r="AC117" s="18">
        <v>187771</v>
      </c>
      <c r="AD117" s="18">
        <v>203333</v>
      </c>
      <c r="AE117" s="18">
        <v>219522</v>
      </c>
      <c r="AF117" s="18">
        <v>236363</v>
      </c>
      <c r="AG117" s="18">
        <v>368.21</v>
      </c>
      <c r="AH117" s="18">
        <v>368.21</v>
      </c>
      <c r="AI117" s="18">
        <v>291.25400000000002</v>
      </c>
      <c r="AJ117" s="18">
        <v>291.25400000000002</v>
      </c>
      <c r="AK117" s="18">
        <v>0</v>
      </c>
    </row>
    <row r="118" spans="2:37" x14ac:dyDescent="0.15">
      <c r="B118" s="18">
        <v>3571.68</v>
      </c>
      <c r="C118" s="18">
        <v>818.798</v>
      </c>
      <c r="D118" s="18">
        <v>0</v>
      </c>
      <c r="E118" s="18">
        <v>296.37900000000002</v>
      </c>
      <c r="F118" s="18">
        <v>1186.72</v>
      </c>
      <c r="G118" s="18">
        <v>2672.73</v>
      </c>
      <c r="H118" s="18">
        <v>4756.01</v>
      </c>
      <c r="I118" s="18">
        <v>7438.91</v>
      </c>
      <c r="J118" s="18">
        <v>10722.9</v>
      </c>
      <c r="K118" s="18">
        <v>14609.3</v>
      </c>
      <c r="L118" s="18">
        <v>19101.099999999999</v>
      </c>
      <c r="M118" s="18">
        <v>24199.7</v>
      </c>
      <c r="N118" s="18">
        <v>29907</v>
      </c>
      <c r="O118" s="18">
        <v>36224.699999999997</v>
      </c>
      <c r="P118" s="18">
        <v>43154.8</v>
      </c>
      <c r="Q118" s="18">
        <v>50698.8</v>
      </c>
      <c r="R118" s="18">
        <v>58861.599999999999</v>
      </c>
      <c r="S118" s="18">
        <v>67642</v>
      </c>
      <c r="T118" s="18">
        <v>77044.3</v>
      </c>
      <c r="U118" s="18">
        <v>87067.8</v>
      </c>
      <c r="V118" s="18">
        <v>97720.1</v>
      </c>
      <c r="W118" s="18">
        <v>108997</v>
      </c>
      <c r="X118" s="18">
        <v>120899</v>
      </c>
      <c r="Y118" s="18">
        <v>133438</v>
      </c>
      <c r="Z118" s="18">
        <v>146611</v>
      </c>
      <c r="AA118" s="18">
        <v>160416</v>
      </c>
      <c r="AB118" s="18">
        <v>174868</v>
      </c>
      <c r="AC118" s="18">
        <v>189961</v>
      </c>
      <c r="AD118" s="18">
        <v>205687</v>
      </c>
      <c r="AE118" s="18">
        <v>222069</v>
      </c>
      <c r="AF118" s="18">
        <v>239091</v>
      </c>
      <c r="AG118" s="18">
        <v>378.66699999999997</v>
      </c>
      <c r="AH118" s="18">
        <v>378.66699999999997</v>
      </c>
      <c r="AI118" s="18">
        <v>291.197</v>
      </c>
      <c r="AJ118" s="18">
        <v>291.197</v>
      </c>
      <c r="AK118" s="18">
        <v>0</v>
      </c>
    </row>
    <row r="119" spans="2:37" x14ac:dyDescent="0.15">
      <c r="B119" s="18">
        <v>4496.47</v>
      </c>
      <c r="C119" s="18">
        <v>1030.79</v>
      </c>
      <c r="D119" s="18">
        <v>0</v>
      </c>
      <c r="E119" s="18">
        <v>301.77100000000002</v>
      </c>
      <c r="F119" s="18">
        <v>1208.29</v>
      </c>
      <c r="G119" s="18">
        <v>2721.18</v>
      </c>
      <c r="H119" s="18">
        <v>4842.28</v>
      </c>
      <c r="I119" s="18">
        <v>7573.44</v>
      </c>
      <c r="J119" s="18">
        <v>10916.5</v>
      </c>
      <c r="K119" s="18">
        <v>14873</v>
      </c>
      <c r="L119" s="18">
        <v>19445.3</v>
      </c>
      <c r="M119" s="18">
        <v>24635</v>
      </c>
      <c r="N119" s="18">
        <v>30444</v>
      </c>
      <c r="O119" s="18">
        <v>36874.800000000003</v>
      </c>
      <c r="P119" s="18">
        <v>43927.6</v>
      </c>
      <c r="Q119" s="18">
        <v>51606.6</v>
      </c>
      <c r="R119" s="18">
        <v>59914.1</v>
      </c>
      <c r="S119" s="18">
        <v>68849.8</v>
      </c>
      <c r="T119" s="18">
        <v>78417.3</v>
      </c>
      <c r="U119" s="18">
        <v>88616.7</v>
      </c>
      <c r="V119" s="18">
        <v>99454.9</v>
      </c>
      <c r="W119" s="18">
        <v>110919</v>
      </c>
      <c r="X119" s="18">
        <v>123040</v>
      </c>
      <c r="Y119" s="18">
        <v>135797</v>
      </c>
      <c r="Z119" s="18">
        <v>149188</v>
      </c>
      <c r="AA119" s="18">
        <v>163247</v>
      </c>
      <c r="AB119" s="18">
        <v>177945</v>
      </c>
      <c r="AC119" s="18">
        <v>193296</v>
      </c>
      <c r="AD119" s="18">
        <v>209297</v>
      </c>
      <c r="AE119" s="18">
        <v>225939</v>
      </c>
      <c r="AF119" s="18">
        <v>243272</v>
      </c>
      <c r="AG119" s="18">
        <v>388.73399999999998</v>
      </c>
      <c r="AH119" s="18">
        <v>388.73399999999998</v>
      </c>
      <c r="AI119" s="18">
        <v>291.16899999999998</v>
      </c>
      <c r="AJ119" s="18">
        <v>291.16899999999998</v>
      </c>
      <c r="AK119" s="18">
        <v>0</v>
      </c>
    </row>
    <row r="120" spans="2:37" x14ac:dyDescent="0.15">
      <c r="B120" s="18">
        <v>5660.72</v>
      </c>
      <c r="C120" s="18">
        <v>1297.71</v>
      </c>
      <c r="D120" s="18">
        <v>0</v>
      </c>
      <c r="E120" s="18">
        <v>308.596</v>
      </c>
      <c r="F120" s="18">
        <v>1235.57</v>
      </c>
      <c r="G120" s="18">
        <v>2782.56</v>
      </c>
      <c r="H120" s="18">
        <v>4951.46</v>
      </c>
      <c r="I120" s="18">
        <v>7743.74</v>
      </c>
      <c r="J120" s="18">
        <v>11161.8</v>
      </c>
      <c r="K120" s="18">
        <v>15207.2</v>
      </c>
      <c r="L120" s="18">
        <v>19881.2</v>
      </c>
      <c r="M120" s="18">
        <v>25186.3</v>
      </c>
      <c r="N120" s="18">
        <v>31124.400000000001</v>
      </c>
      <c r="O120" s="18">
        <v>37698.1</v>
      </c>
      <c r="P120" s="18">
        <v>44907.1</v>
      </c>
      <c r="Q120" s="18">
        <v>52756.6</v>
      </c>
      <c r="R120" s="18">
        <v>61246.400000000001</v>
      </c>
      <c r="S120" s="18">
        <v>70378.899999999994</v>
      </c>
      <c r="T120" s="18">
        <v>80155.7</v>
      </c>
      <c r="U120" s="18">
        <v>90579.1</v>
      </c>
      <c r="V120" s="18">
        <v>101653</v>
      </c>
      <c r="W120" s="18">
        <v>113376</v>
      </c>
      <c r="X120" s="18">
        <v>125755</v>
      </c>
      <c r="Y120" s="18">
        <v>138788</v>
      </c>
      <c r="Z120" s="18">
        <v>152478</v>
      </c>
      <c r="AA120" s="18">
        <v>166834</v>
      </c>
      <c r="AB120" s="18">
        <v>181845</v>
      </c>
      <c r="AC120" s="18">
        <v>197526</v>
      </c>
      <c r="AD120" s="18">
        <v>213873</v>
      </c>
      <c r="AE120" s="18">
        <v>230887</v>
      </c>
      <c r="AF120" s="18">
        <v>248582</v>
      </c>
      <c r="AG120" s="18">
        <v>398.36599999999999</v>
      </c>
      <c r="AH120" s="18">
        <v>398.36599999999999</v>
      </c>
      <c r="AI120" s="18">
        <v>291.25099999999998</v>
      </c>
      <c r="AJ120" s="18">
        <v>291.25099999999998</v>
      </c>
      <c r="AK120" s="18">
        <v>0</v>
      </c>
    </row>
    <row r="121" spans="2:37" x14ac:dyDescent="0.15">
      <c r="B121" s="18">
        <v>7126.43</v>
      </c>
      <c r="C121" s="18">
        <v>1633.72</v>
      </c>
      <c r="D121" s="18">
        <v>0</v>
      </c>
      <c r="E121" s="18">
        <v>316.529</v>
      </c>
      <c r="F121" s="18">
        <v>1267.29</v>
      </c>
      <c r="G121" s="18">
        <v>2853.92</v>
      </c>
      <c r="H121" s="18">
        <v>5078.29</v>
      </c>
      <c r="I121" s="18">
        <v>7941.86</v>
      </c>
      <c r="J121" s="18">
        <v>11447</v>
      </c>
      <c r="K121" s="18">
        <v>15595</v>
      </c>
      <c r="L121" s="18">
        <v>20388</v>
      </c>
      <c r="M121" s="18">
        <v>25827.599999999999</v>
      </c>
      <c r="N121" s="18">
        <v>31915.9</v>
      </c>
      <c r="O121" s="18">
        <v>38654.1</v>
      </c>
      <c r="P121" s="18">
        <v>46046.400000000001</v>
      </c>
      <c r="Q121" s="18">
        <v>54093.3</v>
      </c>
      <c r="R121" s="18">
        <v>62793.9</v>
      </c>
      <c r="S121" s="18">
        <v>72157.8</v>
      </c>
      <c r="T121" s="18">
        <v>82175.899999999994</v>
      </c>
      <c r="U121" s="18">
        <v>92862.2</v>
      </c>
      <c r="V121" s="18">
        <v>104212</v>
      </c>
      <c r="W121" s="18">
        <v>116229</v>
      </c>
      <c r="X121" s="18">
        <v>128911</v>
      </c>
      <c r="Y121" s="18">
        <v>142267</v>
      </c>
      <c r="Z121" s="18">
        <v>156299</v>
      </c>
      <c r="AA121" s="18">
        <v>171005</v>
      </c>
      <c r="AB121" s="18">
        <v>186387</v>
      </c>
      <c r="AC121" s="18">
        <v>202450</v>
      </c>
      <c r="AD121" s="18">
        <v>219202</v>
      </c>
      <c r="AE121" s="18">
        <v>236627</v>
      </c>
      <c r="AF121" s="18">
        <v>254750</v>
      </c>
      <c r="AG121" s="18">
        <v>407.99799999999999</v>
      </c>
      <c r="AH121" s="18">
        <v>407.99799999999999</v>
      </c>
      <c r="AI121" s="18">
        <v>291.28800000000001</v>
      </c>
      <c r="AJ121" s="18">
        <v>291.28800000000001</v>
      </c>
      <c r="AK121" s="18">
        <v>0</v>
      </c>
    </row>
    <row r="122" spans="2:37" x14ac:dyDescent="0.15">
      <c r="B122" s="18">
        <v>8971.65</v>
      </c>
      <c r="C122" s="18">
        <v>2056.71</v>
      </c>
      <c r="D122" s="18">
        <v>0</v>
      </c>
      <c r="E122" s="18">
        <v>325.30599999999998</v>
      </c>
      <c r="F122" s="18">
        <v>1302.3499999999999</v>
      </c>
      <c r="G122" s="18">
        <v>2932.84</v>
      </c>
      <c r="H122" s="18">
        <v>5218.54</v>
      </c>
      <c r="I122" s="18">
        <v>8161.08</v>
      </c>
      <c r="J122" s="18">
        <v>11762.7</v>
      </c>
      <c r="K122" s="18">
        <v>16024.8</v>
      </c>
      <c r="L122" s="18">
        <v>20948.599999999999</v>
      </c>
      <c r="M122" s="18">
        <v>26537.1</v>
      </c>
      <c r="N122" s="18">
        <v>32791.699999999997</v>
      </c>
      <c r="O122" s="18">
        <v>39715</v>
      </c>
      <c r="P122" s="18">
        <v>47307.199999999997</v>
      </c>
      <c r="Q122" s="18">
        <v>55570.8</v>
      </c>
      <c r="R122" s="18">
        <v>64508.4</v>
      </c>
      <c r="S122" s="18">
        <v>74122.5</v>
      </c>
      <c r="T122" s="18">
        <v>84417</v>
      </c>
      <c r="U122" s="18">
        <v>95389.2</v>
      </c>
      <c r="V122" s="18">
        <v>107041</v>
      </c>
      <c r="W122" s="18">
        <v>119380</v>
      </c>
      <c r="X122" s="18">
        <v>132405</v>
      </c>
      <c r="Y122" s="18">
        <v>146117</v>
      </c>
      <c r="Z122" s="18">
        <v>160519</v>
      </c>
      <c r="AA122" s="18">
        <v>175613</v>
      </c>
      <c r="AB122" s="18">
        <v>191407</v>
      </c>
      <c r="AC122" s="18">
        <v>207902</v>
      </c>
      <c r="AD122" s="18">
        <v>225085</v>
      </c>
      <c r="AE122" s="18">
        <v>242980</v>
      </c>
      <c r="AF122" s="18">
        <v>261572</v>
      </c>
      <c r="AG122" s="18">
        <v>416.95</v>
      </c>
      <c r="AH122" s="18">
        <v>416.95</v>
      </c>
      <c r="AI122" s="18">
        <v>291.64999999999998</v>
      </c>
      <c r="AJ122" s="18">
        <v>291.64999999999998</v>
      </c>
      <c r="AK122" s="18">
        <v>0</v>
      </c>
    </row>
    <row r="123" spans="2:37" x14ac:dyDescent="0.15">
      <c r="B123" s="18">
        <v>11294.6</v>
      </c>
      <c r="C123" s="18">
        <v>2589.27</v>
      </c>
      <c r="D123" s="18">
        <v>0</v>
      </c>
      <c r="E123" s="18">
        <v>334.72199999999998</v>
      </c>
      <c r="F123" s="18">
        <v>1339.99</v>
      </c>
      <c r="G123" s="18">
        <v>3017.53</v>
      </c>
      <c r="H123" s="18">
        <v>5368.92</v>
      </c>
      <c r="I123" s="18">
        <v>8396.32</v>
      </c>
      <c r="J123" s="18">
        <v>12100.5</v>
      </c>
      <c r="K123" s="18">
        <v>16484.5</v>
      </c>
      <c r="L123" s="18">
        <v>21549.9</v>
      </c>
      <c r="M123" s="18">
        <v>27297.8</v>
      </c>
      <c r="N123" s="18">
        <v>33730.699999999997</v>
      </c>
      <c r="O123" s="18">
        <v>40849.800000000003</v>
      </c>
      <c r="P123" s="18">
        <v>48657.7</v>
      </c>
      <c r="Q123" s="18">
        <v>57154.9</v>
      </c>
      <c r="R123" s="18">
        <v>66347.3</v>
      </c>
      <c r="S123" s="18">
        <v>76232.2</v>
      </c>
      <c r="T123" s="18">
        <v>86815.5</v>
      </c>
      <c r="U123" s="18">
        <v>98094.8</v>
      </c>
      <c r="V123" s="18">
        <v>110072</v>
      </c>
      <c r="W123" s="18">
        <v>122761</v>
      </c>
      <c r="X123" s="18">
        <v>136149</v>
      </c>
      <c r="Y123" s="18">
        <v>150237</v>
      </c>
      <c r="Z123" s="18">
        <v>165040</v>
      </c>
      <c r="AA123" s="18">
        <v>180554</v>
      </c>
      <c r="AB123" s="18">
        <v>196782</v>
      </c>
      <c r="AC123" s="18">
        <v>213729</v>
      </c>
      <c r="AD123" s="18">
        <v>231389</v>
      </c>
      <c r="AE123" s="18">
        <v>249772</v>
      </c>
      <c r="AF123" s="18">
        <v>268872</v>
      </c>
      <c r="AG123" s="18">
        <v>424.96100000000001</v>
      </c>
      <c r="AH123" s="18">
        <v>424.96100000000001</v>
      </c>
      <c r="AI123" s="18">
        <v>290.952</v>
      </c>
      <c r="AJ123" s="18">
        <v>290.952</v>
      </c>
      <c r="AK123" s="18">
        <v>0</v>
      </c>
    </row>
    <row r="124" spans="2:37" x14ac:dyDescent="0.15">
      <c r="B124" s="18">
        <v>14219.1</v>
      </c>
      <c r="C124" s="18">
        <v>3259.66</v>
      </c>
      <c r="D124" s="18">
        <v>0</v>
      </c>
      <c r="E124" s="18">
        <v>344.62900000000002</v>
      </c>
      <c r="F124" s="18">
        <v>1379.53</v>
      </c>
      <c r="G124" s="18">
        <v>3106.37</v>
      </c>
      <c r="H124" s="18">
        <v>5527</v>
      </c>
      <c r="I124" s="18">
        <v>8642.8700000000008</v>
      </c>
      <c r="J124" s="18">
        <v>12456.1</v>
      </c>
      <c r="K124" s="18">
        <v>16968.2</v>
      </c>
      <c r="L124" s="18">
        <v>22180.2</v>
      </c>
      <c r="M124" s="18">
        <v>28096</v>
      </c>
      <c r="N124" s="18">
        <v>34715.800000000003</v>
      </c>
      <c r="O124" s="18">
        <v>42041.7</v>
      </c>
      <c r="P124" s="18">
        <v>50075.9</v>
      </c>
      <c r="Q124" s="18">
        <v>58818.7</v>
      </c>
      <c r="R124" s="18">
        <v>68275</v>
      </c>
      <c r="S124" s="18">
        <v>78444.7</v>
      </c>
      <c r="T124" s="18">
        <v>89329.600000000006</v>
      </c>
      <c r="U124" s="18">
        <v>100932</v>
      </c>
      <c r="V124" s="18">
        <v>113250</v>
      </c>
      <c r="W124" s="18">
        <v>126298</v>
      </c>
      <c r="X124" s="18">
        <v>140071</v>
      </c>
      <c r="Y124" s="18">
        <v>154561</v>
      </c>
      <c r="Z124" s="18">
        <v>169785</v>
      </c>
      <c r="AA124" s="18">
        <v>185732</v>
      </c>
      <c r="AB124" s="18">
        <v>202420</v>
      </c>
      <c r="AC124" s="18">
        <v>219838</v>
      </c>
      <c r="AD124" s="18">
        <v>237999</v>
      </c>
      <c r="AE124" s="18">
        <v>256886</v>
      </c>
      <c r="AF124" s="18">
        <v>276528</v>
      </c>
      <c r="AG124" s="18">
        <v>432.70100000000002</v>
      </c>
      <c r="AH124" s="18">
        <v>432.70100000000002</v>
      </c>
      <c r="AI124" s="18">
        <v>290.952</v>
      </c>
      <c r="AJ124" s="18">
        <v>290.952</v>
      </c>
      <c r="AK124" s="18">
        <v>0</v>
      </c>
    </row>
    <row r="125" spans="2:37" x14ac:dyDescent="0.15">
      <c r="B125" s="18">
        <v>17900.8</v>
      </c>
      <c r="C125" s="18">
        <v>4103.71</v>
      </c>
      <c r="D125" s="18">
        <v>0</v>
      </c>
      <c r="E125" s="18">
        <v>354.91199999999998</v>
      </c>
      <c r="F125" s="18">
        <v>1420.45</v>
      </c>
      <c r="G125" s="18">
        <v>3198.54</v>
      </c>
      <c r="H125" s="18">
        <v>5690.32</v>
      </c>
      <c r="I125" s="18">
        <v>8897.9500000000007</v>
      </c>
      <c r="J125" s="18">
        <v>12822.9</v>
      </c>
      <c r="K125" s="18">
        <v>17469</v>
      </c>
      <c r="L125" s="18">
        <v>22832.1</v>
      </c>
      <c r="M125" s="18">
        <v>28922.2</v>
      </c>
      <c r="N125" s="18">
        <v>35734.199999999997</v>
      </c>
      <c r="O125" s="18">
        <v>43273.2</v>
      </c>
      <c r="P125" s="18">
        <v>51538.8</v>
      </c>
      <c r="Q125" s="18">
        <v>60535.199999999997</v>
      </c>
      <c r="R125" s="18">
        <v>70268.5</v>
      </c>
      <c r="S125" s="18">
        <v>80729.5</v>
      </c>
      <c r="T125" s="18">
        <v>91927.1</v>
      </c>
      <c r="U125" s="18">
        <v>103862</v>
      </c>
      <c r="V125" s="18">
        <v>116529</v>
      </c>
      <c r="W125" s="18">
        <v>129949</v>
      </c>
      <c r="X125" s="18">
        <v>144111</v>
      </c>
      <c r="Y125" s="18">
        <v>159024</v>
      </c>
      <c r="Z125" s="18">
        <v>174673</v>
      </c>
      <c r="AA125" s="18">
        <v>191070</v>
      </c>
      <c r="AB125" s="18">
        <v>208222</v>
      </c>
      <c r="AC125" s="18">
        <v>226139</v>
      </c>
      <c r="AD125" s="18">
        <v>244804</v>
      </c>
      <c r="AE125" s="18">
        <v>264209</v>
      </c>
      <c r="AF125" s="18">
        <v>284412</v>
      </c>
      <c r="AG125" s="18">
        <v>439.83699999999999</v>
      </c>
      <c r="AH125" s="18">
        <v>439.83699999999999</v>
      </c>
      <c r="AI125" s="18">
        <v>290.952</v>
      </c>
      <c r="AJ125" s="18">
        <v>290.952</v>
      </c>
      <c r="AK125" s="18">
        <v>0</v>
      </c>
    </row>
    <row r="126" spans="2:37" x14ac:dyDescent="0.15">
      <c r="B126" s="18">
        <v>22535.8</v>
      </c>
      <c r="C126" s="18">
        <v>5166.2700000000004</v>
      </c>
      <c r="D126" s="18">
        <v>0</v>
      </c>
      <c r="E126" s="18">
        <v>365.36399999999998</v>
      </c>
      <c r="F126" s="18">
        <v>1462.47</v>
      </c>
      <c r="G126" s="18">
        <v>3292.74</v>
      </c>
      <c r="H126" s="18">
        <v>5857.91</v>
      </c>
      <c r="I126" s="18">
        <v>9159.7199999999993</v>
      </c>
      <c r="J126" s="18">
        <v>13199.8</v>
      </c>
      <c r="K126" s="18">
        <v>17979.7</v>
      </c>
      <c r="L126" s="18">
        <v>23501.7</v>
      </c>
      <c r="M126" s="18">
        <v>29766.2</v>
      </c>
      <c r="N126" s="18">
        <v>36777.1</v>
      </c>
      <c r="O126" s="18">
        <v>44532.4</v>
      </c>
      <c r="P126" s="18">
        <v>53037.8</v>
      </c>
      <c r="Q126" s="18">
        <v>62292.800000000003</v>
      </c>
      <c r="R126" s="18">
        <v>72302.8</v>
      </c>
      <c r="S126" s="18">
        <v>83060.800000000003</v>
      </c>
      <c r="T126" s="18">
        <v>94580.3</v>
      </c>
      <c r="U126" s="18">
        <v>106855</v>
      </c>
      <c r="V126" s="18">
        <v>119877</v>
      </c>
      <c r="W126" s="18">
        <v>133683</v>
      </c>
      <c r="X126" s="18">
        <v>148242</v>
      </c>
      <c r="Y126" s="18">
        <v>163552</v>
      </c>
      <c r="Z126" s="18">
        <v>179637</v>
      </c>
      <c r="AA126" s="18">
        <v>196495</v>
      </c>
      <c r="AB126" s="18">
        <v>214127</v>
      </c>
      <c r="AC126" s="18">
        <v>232521</v>
      </c>
      <c r="AD126" s="18">
        <v>251708</v>
      </c>
      <c r="AE126" s="18">
        <v>271650</v>
      </c>
      <c r="AF126" s="18">
        <v>292391</v>
      </c>
      <c r="AG126" s="18">
        <v>446.62200000000001</v>
      </c>
      <c r="AH126" s="18">
        <v>446.62200000000001</v>
      </c>
      <c r="AI126" s="18">
        <v>290.952</v>
      </c>
      <c r="AJ126" s="18">
        <v>290.952</v>
      </c>
      <c r="AK126" s="18">
        <v>0</v>
      </c>
    </row>
    <row r="127" spans="2:37" x14ac:dyDescent="0.15">
      <c r="B127" s="18">
        <v>28370.799999999999</v>
      </c>
      <c r="C127" s="18">
        <v>6503.88</v>
      </c>
      <c r="D127" s="18">
        <v>0</v>
      </c>
      <c r="E127" s="18">
        <v>376.077</v>
      </c>
      <c r="F127" s="18">
        <v>1505.12</v>
      </c>
      <c r="G127" s="18">
        <v>3388.56</v>
      </c>
      <c r="H127" s="18">
        <v>6028.24</v>
      </c>
      <c r="I127" s="18">
        <v>9425.4500000000007</v>
      </c>
      <c r="J127" s="18">
        <v>13582.3</v>
      </c>
      <c r="K127" s="18">
        <v>18499.400000000001</v>
      </c>
      <c r="L127" s="18">
        <v>24178.799999999999</v>
      </c>
      <c r="M127" s="18">
        <v>30622</v>
      </c>
      <c r="N127" s="18">
        <v>37832.699999999997</v>
      </c>
      <c r="O127" s="18">
        <v>45808</v>
      </c>
      <c r="P127" s="18">
        <v>54556.3</v>
      </c>
      <c r="Q127" s="18">
        <v>64070.2</v>
      </c>
      <c r="R127" s="18">
        <v>74359.899999999994</v>
      </c>
      <c r="S127" s="18">
        <v>85418.2</v>
      </c>
      <c r="T127" s="18">
        <v>97261.2</v>
      </c>
      <c r="U127" s="18">
        <v>109873</v>
      </c>
      <c r="V127" s="18">
        <v>123256</v>
      </c>
      <c r="W127" s="18">
        <v>137445</v>
      </c>
      <c r="X127" s="18">
        <v>152404</v>
      </c>
      <c r="Y127" s="18">
        <v>168126</v>
      </c>
      <c r="Z127" s="18">
        <v>184656</v>
      </c>
      <c r="AA127" s="18">
        <v>201954</v>
      </c>
      <c r="AB127" s="18">
        <v>220068</v>
      </c>
      <c r="AC127" s="18">
        <v>238950</v>
      </c>
      <c r="AD127" s="18">
        <v>258642</v>
      </c>
      <c r="AE127" s="18">
        <v>279117</v>
      </c>
      <c r="AF127" s="18">
        <v>300419</v>
      </c>
      <c r="AG127" s="18">
        <v>453.08100000000002</v>
      </c>
      <c r="AH127" s="18">
        <v>453.08100000000002</v>
      </c>
      <c r="AI127" s="18">
        <v>290.952</v>
      </c>
      <c r="AJ127" s="18">
        <v>290.952</v>
      </c>
      <c r="AK127" s="18">
        <v>0</v>
      </c>
    </row>
    <row r="128" spans="2:37" x14ac:dyDescent="0.15">
      <c r="B128" s="18">
        <v>35716.800000000003</v>
      </c>
      <c r="C128" s="18">
        <v>8187.98</v>
      </c>
      <c r="D128" s="18">
        <v>0</v>
      </c>
      <c r="E128" s="18">
        <v>386.89100000000002</v>
      </c>
      <c r="F128" s="18">
        <v>1548.27</v>
      </c>
      <c r="G128" s="18">
        <v>3485.39</v>
      </c>
      <c r="H128" s="18">
        <v>6200.06</v>
      </c>
      <c r="I128" s="18">
        <v>9693.2099999999991</v>
      </c>
      <c r="J128" s="18">
        <v>13968.1</v>
      </c>
      <c r="K128" s="18">
        <v>19023.7</v>
      </c>
      <c r="L128" s="18">
        <v>24862.400000000001</v>
      </c>
      <c r="M128" s="18">
        <v>31483.7</v>
      </c>
      <c r="N128" s="18">
        <v>38896.300000000003</v>
      </c>
      <c r="O128" s="18">
        <v>47089.2</v>
      </c>
      <c r="P128" s="18">
        <v>56079.1</v>
      </c>
      <c r="Q128" s="18">
        <v>65853.899999999994</v>
      </c>
      <c r="R128" s="18">
        <v>76425.100000000006</v>
      </c>
      <c r="S128" s="18">
        <v>87785.600000000006</v>
      </c>
      <c r="T128" s="18">
        <v>99949.8</v>
      </c>
      <c r="U128" s="18">
        <v>112896</v>
      </c>
      <c r="V128" s="18">
        <v>126630</v>
      </c>
      <c r="W128" s="18">
        <v>141204</v>
      </c>
      <c r="X128" s="18">
        <v>156567</v>
      </c>
      <c r="Y128" s="18">
        <v>172692</v>
      </c>
      <c r="Z128" s="18">
        <v>189644</v>
      </c>
      <c r="AA128" s="18">
        <v>207398</v>
      </c>
      <c r="AB128" s="18">
        <v>225978</v>
      </c>
      <c r="AC128" s="18">
        <v>245347</v>
      </c>
      <c r="AD128" s="18">
        <v>265542</v>
      </c>
      <c r="AE128" s="18">
        <v>286528</v>
      </c>
      <c r="AF128" s="18">
        <v>308376</v>
      </c>
      <c r="AG128" s="18">
        <v>459.21300000000002</v>
      </c>
      <c r="AH128" s="18">
        <v>459.21300000000002</v>
      </c>
      <c r="AI128" s="18">
        <v>290.952</v>
      </c>
      <c r="AJ128" s="18">
        <v>290.952</v>
      </c>
      <c r="AK128" s="18">
        <v>0</v>
      </c>
    </row>
    <row r="129" spans="2:37" x14ac:dyDescent="0.15">
      <c r="B129" s="18">
        <v>44964.7</v>
      </c>
      <c r="C129" s="18">
        <v>10307.9</v>
      </c>
      <c r="D129" s="18">
        <v>0</v>
      </c>
      <c r="E129" s="18">
        <v>397.83300000000003</v>
      </c>
      <c r="F129" s="18">
        <v>1591.77</v>
      </c>
      <c r="G129" s="18">
        <v>3582.74</v>
      </c>
      <c r="H129" s="18">
        <v>6372.62</v>
      </c>
      <c r="I129" s="18">
        <v>9962.0499999999993</v>
      </c>
      <c r="J129" s="18">
        <v>14354</v>
      </c>
      <c r="K129" s="18">
        <v>19547.400000000001</v>
      </c>
      <c r="L129" s="18">
        <v>25544.9</v>
      </c>
      <c r="M129" s="18">
        <v>32344.799999999999</v>
      </c>
      <c r="N129" s="18">
        <v>39955.5</v>
      </c>
      <c r="O129" s="18">
        <v>48367.9</v>
      </c>
      <c r="P129" s="18">
        <v>57597</v>
      </c>
      <c r="Q129" s="18">
        <v>67627.600000000006</v>
      </c>
      <c r="R129" s="18">
        <v>78478.5</v>
      </c>
      <c r="S129" s="18">
        <v>90131.7</v>
      </c>
      <c r="T129" s="18">
        <v>102613</v>
      </c>
      <c r="U129" s="18">
        <v>115892</v>
      </c>
      <c r="V129" s="18">
        <v>129964</v>
      </c>
      <c r="W129" s="18">
        <v>144917</v>
      </c>
      <c r="X129" s="18">
        <v>160670</v>
      </c>
      <c r="Y129" s="18">
        <v>177191</v>
      </c>
      <c r="Z129" s="18">
        <v>194555</v>
      </c>
      <c r="AA129" s="18">
        <v>212736</v>
      </c>
      <c r="AB129" s="18">
        <v>231779</v>
      </c>
      <c r="AC129" s="18">
        <v>251601</v>
      </c>
      <c r="AD129" s="18">
        <v>272292</v>
      </c>
      <c r="AE129" s="18">
        <v>293772</v>
      </c>
      <c r="AF129" s="18">
        <v>316145</v>
      </c>
      <c r="AG129" s="18">
        <v>464.85399999999998</v>
      </c>
      <c r="AH129" s="18">
        <v>464.85399999999998</v>
      </c>
      <c r="AI129" s="18">
        <v>290.952</v>
      </c>
      <c r="AJ129" s="18">
        <v>290.952</v>
      </c>
      <c r="AK129" s="18">
        <v>0</v>
      </c>
    </row>
    <row r="130" spans="2:37" x14ac:dyDescent="0.15">
      <c r="B130" s="18">
        <v>56607.199999999997</v>
      </c>
      <c r="C130" s="18">
        <v>12977.1</v>
      </c>
      <c r="D130" s="18">
        <v>0</v>
      </c>
      <c r="E130" s="18">
        <v>408.05200000000002</v>
      </c>
      <c r="F130" s="18">
        <v>1632.23</v>
      </c>
      <c r="G130" s="18">
        <v>3673.18</v>
      </c>
      <c r="H130" s="18">
        <v>6533.17</v>
      </c>
      <c r="I130" s="18">
        <v>10210.5</v>
      </c>
      <c r="J130" s="18">
        <v>14712.1</v>
      </c>
      <c r="K130" s="18">
        <v>20032.900000000001</v>
      </c>
      <c r="L130" s="18">
        <v>26174.1</v>
      </c>
      <c r="M130" s="18">
        <v>33132.1</v>
      </c>
      <c r="N130" s="18">
        <v>40931.199999999997</v>
      </c>
      <c r="O130" s="18">
        <v>49539.9</v>
      </c>
      <c r="P130" s="18">
        <v>58989.8</v>
      </c>
      <c r="Q130" s="18">
        <v>69256.800000000003</v>
      </c>
      <c r="R130" s="18">
        <v>80346.5</v>
      </c>
      <c r="S130" s="18">
        <v>92270.8</v>
      </c>
      <c r="T130" s="18">
        <v>105039</v>
      </c>
      <c r="U130" s="18">
        <v>118613</v>
      </c>
      <c r="V130" s="18">
        <v>132986</v>
      </c>
      <c r="W130" s="18">
        <v>148272</v>
      </c>
      <c r="X130" s="18">
        <v>164392</v>
      </c>
      <c r="Y130" s="18">
        <v>181239</v>
      </c>
      <c r="Z130" s="18">
        <v>198978</v>
      </c>
      <c r="AA130" s="18">
        <v>217546</v>
      </c>
      <c r="AB130" s="18">
        <v>236963</v>
      </c>
      <c r="AC130" s="18">
        <v>257207</v>
      </c>
      <c r="AD130" s="18">
        <v>278311</v>
      </c>
      <c r="AE130" s="18">
        <v>300227</v>
      </c>
      <c r="AF130" s="18">
        <v>323032</v>
      </c>
      <c r="AG130" s="18">
        <v>470.12299999999999</v>
      </c>
      <c r="AH130" s="18">
        <v>470.12299999999999</v>
      </c>
      <c r="AI130" s="18">
        <v>290.952</v>
      </c>
      <c r="AJ130" s="18">
        <v>290.952</v>
      </c>
      <c r="AK130" s="18">
        <v>0</v>
      </c>
    </row>
    <row r="131" spans="2:37" x14ac:dyDescent="0.15">
      <c r="B131" s="18">
        <v>71264.3</v>
      </c>
      <c r="C131" s="18">
        <v>16337.2</v>
      </c>
      <c r="D131" s="18">
        <v>0</v>
      </c>
      <c r="E131" s="18">
        <v>417.245</v>
      </c>
      <c r="F131" s="18">
        <v>1668.42</v>
      </c>
      <c r="G131" s="18">
        <v>3753.4</v>
      </c>
      <c r="H131" s="18">
        <v>6674.22</v>
      </c>
      <c r="I131" s="18">
        <v>10430.299999999999</v>
      </c>
      <c r="J131" s="18">
        <v>15025.9</v>
      </c>
      <c r="K131" s="18">
        <v>20455.3</v>
      </c>
      <c r="L131" s="18">
        <v>26723.8</v>
      </c>
      <c r="M131" s="18">
        <v>33823.699999999997</v>
      </c>
      <c r="N131" s="18">
        <v>41775</v>
      </c>
      <c r="O131" s="18">
        <v>50551.1</v>
      </c>
      <c r="P131" s="18">
        <v>60183.199999999997</v>
      </c>
      <c r="Q131" s="18">
        <v>70637.100000000006</v>
      </c>
      <c r="R131" s="18">
        <v>81955.100000000006</v>
      </c>
      <c r="S131" s="18">
        <v>94089.4</v>
      </c>
      <c r="T131" s="18">
        <v>107093</v>
      </c>
      <c r="U131" s="18">
        <v>120908</v>
      </c>
      <c r="V131" s="18">
        <v>135518</v>
      </c>
      <c r="W131" s="18">
        <v>151095</v>
      </c>
      <c r="X131" s="18">
        <v>167483</v>
      </c>
      <c r="Y131" s="18">
        <v>184601</v>
      </c>
      <c r="Z131" s="18">
        <v>202615</v>
      </c>
      <c r="AA131" s="18">
        <v>221470</v>
      </c>
      <c r="AB131" s="18">
        <v>241232</v>
      </c>
      <c r="AC131" s="18">
        <v>261772</v>
      </c>
      <c r="AD131" s="18">
        <v>283228</v>
      </c>
      <c r="AE131" s="18">
        <v>305450</v>
      </c>
      <c r="AF131" s="18">
        <v>328654</v>
      </c>
      <c r="AG131" s="18">
        <v>475.39100000000002</v>
      </c>
      <c r="AH131" s="18">
        <v>475.39100000000002</v>
      </c>
      <c r="AI131" s="18">
        <v>290.952</v>
      </c>
      <c r="AJ131" s="18">
        <v>290.952</v>
      </c>
      <c r="AK131" s="18">
        <v>0</v>
      </c>
    </row>
    <row r="132" spans="2:37" x14ac:dyDescent="0.15">
      <c r="B132" s="18">
        <v>89716.5</v>
      </c>
      <c r="C132" s="18">
        <v>20567.099999999999</v>
      </c>
      <c r="D132" s="18">
        <v>0</v>
      </c>
      <c r="E132" s="18">
        <v>426.07900000000001</v>
      </c>
      <c r="F132" s="18">
        <v>1702.79</v>
      </c>
      <c r="G132" s="18">
        <v>3829.1</v>
      </c>
      <c r="H132" s="18">
        <v>6807.19</v>
      </c>
      <c r="I132" s="18">
        <v>10635.3</v>
      </c>
      <c r="J132" s="18">
        <v>15319.1</v>
      </c>
      <c r="K132" s="18">
        <v>20850.2</v>
      </c>
      <c r="L132" s="18">
        <v>27232.799999999999</v>
      </c>
      <c r="M132" s="18">
        <v>34456.1</v>
      </c>
      <c r="N132" s="18">
        <v>42549.9</v>
      </c>
      <c r="O132" s="18">
        <v>51473.9</v>
      </c>
      <c r="P132" s="18">
        <v>61272.6</v>
      </c>
      <c r="Q132" s="18">
        <v>71895.899999999994</v>
      </c>
      <c r="R132" s="18">
        <v>83402</v>
      </c>
      <c r="S132" s="18">
        <v>95724.3</v>
      </c>
      <c r="T132" s="18">
        <v>108940</v>
      </c>
      <c r="U132" s="18">
        <v>122959</v>
      </c>
      <c r="V132" s="18">
        <v>137760</v>
      </c>
      <c r="W132" s="18">
        <v>153600</v>
      </c>
      <c r="X132" s="18">
        <v>170224</v>
      </c>
      <c r="Y132" s="18">
        <v>187561</v>
      </c>
      <c r="Z132" s="18">
        <v>205807</v>
      </c>
      <c r="AA132" s="18">
        <v>224904</v>
      </c>
      <c r="AB132" s="18">
        <v>244944</v>
      </c>
      <c r="AC132" s="18">
        <v>265730</v>
      </c>
      <c r="AD132" s="18">
        <v>287474</v>
      </c>
      <c r="AE132" s="18">
        <v>309962</v>
      </c>
      <c r="AF132" s="18">
        <v>333470</v>
      </c>
      <c r="AG132" s="18">
        <v>480.50599999999997</v>
      </c>
      <c r="AH132" s="18">
        <v>480.50599999999997</v>
      </c>
      <c r="AI132" s="18">
        <v>290.952</v>
      </c>
      <c r="AJ132" s="18">
        <v>290.952</v>
      </c>
      <c r="AK132" s="18">
        <v>0</v>
      </c>
    </row>
    <row r="133" spans="2:37" x14ac:dyDescent="0.15">
      <c r="B133" s="18">
        <v>112946</v>
      </c>
      <c r="C133" s="18">
        <v>25892.6</v>
      </c>
      <c r="D133" s="18">
        <v>0</v>
      </c>
      <c r="E133" s="18">
        <v>434.51100000000002</v>
      </c>
      <c r="F133" s="18">
        <v>1735.2</v>
      </c>
      <c r="G133" s="18">
        <v>3899.53</v>
      </c>
      <c r="H133" s="18">
        <v>6930.24</v>
      </c>
      <c r="I133" s="18">
        <v>10823.4</v>
      </c>
      <c r="J133" s="18">
        <v>15586.5</v>
      </c>
      <c r="K133" s="18">
        <v>21207.1</v>
      </c>
      <c r="L133" s="18">
        <v>27690.2</v>
      </c>
      <c r="M133" s="18">
        <v>35021.5</v>
      </c>
      <c r="N133" s="18">
        <v>43242</v>
      </c>
      <c r="O133" s="18">
        <v>52290</v>
      </c>
      <c r="P133" s="18">
        <v>62232.7</v>
      </c>
      <c r="Q133" s="18">
        <v>72996.7</v>
      </c>
      <c r="R133" s="18">
        <v>84665.7</v>
      </c>
      <c r="S133" s="18">
        <v>97141</v>
      </c>
      <c r="T133" s="18">
        <v>110536</v>
      </c>
      <c r="U133" s="18">
        <v>124722</v>
      </c>
      <c r="V133" s="18">
        <v>139675</v>
      </c>
      <c r="W133" s="18">
        <v>155728</v>
      </c>
      <c r="X133" s="18">
        <v>172556</v>
      </c>
      <c r="Y133" s="18">
        <v>190050</v>
      </c>
      <c r="Z133" s="18">
        <v>208489</v>
      </c>
      <c r="AA133" s="18">
        <v>227780</v>
      </c>
      <c r="AB133" s="18">
        <v>248027</v>
      </c>
      <c r="AC133" s="18">
        <v>269021</v>
      </c>
      <c r="AD133" s="18">
        <v>290992</v>
      </c>
      <c r="AE133" s="18">
        <v>313690</v>
      </c>
      <c r="AF133" s="18">
        <v>337452</v>
      </c>
      <c r="AG133" s="18">
        <v>485.21899999999999</v>
      </c>
      <c r="AH133" s="18">
        <v>485.21899999999999</v>
      </c>
      <c r="AI133" s="18">
        <v>290.952</v>
      </c>
      <c r="AJ133" s="18">
        <v>290.952</v>
      </c>
      <c r="AK133" s="18">
        <v>0</v>
      </c>
    </row>
    <row r="134" spans="2:37" x14ac:dyDescent="0.15">
      <c r="B134" s="18">
        <v>142191</v>
      </c>
      <c r="C134" s="18">
        <v>32596.6</v>
      </c>
      <c r="D134" s="18">
        <v>0</v>
      </c>
      <c r="E134" s="18">
        <v>442.51100000000002</v>
      </c>
      <c r="F134" s="18">
        <v>1765.11</v>
      </c>
      <c r="G134" s="18">
        <v>3963.37</v>
      </c>
      <c r="H134" s="18">
        <v>7040.54</v>
      </c>
      <c r="I134" s="18">
        <v>10990.4</v>
      </c>
      <c r="J134" s="18">
        <v>15822.9</v>
      </c>
      <c r="K134" s="18">
        <v>21519.7</v>
      </c>
      <c r="L134" s="18">
        <v>28087.599999999999</v>
      </c>
      <c r="M134" s="18">
        <v>35507.1</v>
      </c>
      <c r="N134" s="18">
        <v>43830.6</v>
      </c>
      <c r="O134" s="18">
        <v>52980</v>
      </c>
      <c r="P134" s="18">
        <v>63040.6</v>
      </c>
      <c r="Q134" s="18">
        <v>73915.899999999994</v>
      </c>
      <c r="R134" s="18">
        <v>85716.7</v>
      </c>
      <c r="S134" s="18">
        <v>98312.4</v>
      </c>
      <c r="T134" s="18">
        <v>111849</v>
      </c>
      <c r="U134" s="18">
        <v>126162</v>
      </c>
      <c r="V134" s="18">
        <v>141231</v>
      </c>
      <c r="W134" s="18">
        <v>157462</v>
      </c>
      <c r="X134" s="18">
        <v>174438</v>
      </c>
      <c r="Y134" s="18">
        <v>192058</v>
      </c>
      <c r="Z134" s="18">
        <v>210646</v>
      </c>
      <c r="AA134" s="18">
        <v>230074</v>
      </c>
      <c r="AB134" s="18">
        <v>250509</v>
      </c>
      <c r="AC134" s="18">
        <v>271648</v>
      </c>
      <c r="AD134" s="18">
        <v>293798</v>
      </c>
      <c r="AE134" s="18">
        <v>316647</v>
      </c>
      <c r="AF134" s="18">
        <v>340620</v>
      </c>
      <c r="AG134" s="18">
        <v>489.70400000000001</v>
      </c>
      <c r="AH134" s="18">
        <v>489.70400000000001</v>
      </c>
      <c r="AI134" s="18">
        <v>290.952</v>
      </c>
      <c r="AJ134" s="18">
        <v>290.952</v>
      </c>
      <c r="AK134" s="18">
        <v>0</v>
      </c>
    </row>
    <row r="135" spans="2:37" x14ac:dyDescent="0.15">
      <c r="B135" s="18">
        <v>179008</v>
      </c>
      <c r="C135" s="18">
        <v>41037.1</v>
      </c>
      <c r="D135" s="18">
        <v>0</v>
      </c>
      <c r="E135" s="18">
        <v>450.10700000000003</v>
      </c>
      <c r="F135" s="18">
        <v>1792.22</v>
      </c>
      <c r="G135" s="18">
        <v>4020.06</v>
      </c>
      <c r="H135" s="18">
        <v>7137.22</v>
      </c>
      <c r="I135" s="18">
        <v>11135.7</v>
      </c>
      <c r="J135" s="18">
        <v>16025.5</v>
      </c>
      <c r="K135" s="18">
        <v>21785.9</v>
      </c>
      <c r="L135" s="18">
        <v>28427</v>
      </c>
      <c r="M135" s="18">
        <v>35911</v>
      </c>
      <c r="N135" s="18">
        <v>44323.199999999997</v>
      </c>
      <c r="O135" s="18">
        <v>53554.7</v>
      </c>
      <c r="P135" s="18">
        <v>63708.4</v>
      </c>
      <c r="Q135" s="18">
        <v>74677.3</v>
      </c>
      <c r="R135" s="18">
        <v>86577.4</v>
      </c>
      <c r="S135" s="18">
        <v>99268.2</v>
      </c>
      <c r="T135" s="18">
        <v>112924</v>
      </c>
      <c r="U135" s="18">
        <v>127333</v>
      </c>
      <c r="V135" s="18">
        <v>142492</v>
      </c>
      <c r="W135" s="18">
        <v>158862</v>
      </c>
      <c r="X135" s="18">
        <v>175971</v>
      </c>
      <c r="Y135" s="18">
        <v>193698</v>
      </c>
      <c r="Z135" s="18">
        <v>212375</v>
      </c>
      <c r="AA135" s="18">
        <v>231951</v>
      </c>
      <c r="AB135" s="18">
        <v>252516</v>
      </c>
      <c r="AC135" s="18">
        <v>273800</v>
      </c>
      <c r="AD135" s="18">
        <v>296110</v>
      </c>
      <c r="AE135" s="18">
        <v>319084</v>
      </c>
      <c r="AF135" s="18">
        <v>343219</v>
      </c>
      <c r="AG135" s="18">
        <v>494.048</v>
      </c>
      <c r="AH135" s="18">
        <v>494.048</v>
      </c>
      <c r="AI135" s="18">
        <v>290.952</v>
      </c>
      <c r="AJ135" s="18">
        <v>290.952</v>
      </c>
      <c r="AK135" s="18">
        <v>0</v>
      </c>
    </row>
    <row r="136" spans="2:37" x14ac:dyDescent="0.15">
      <c r="B136" s="18">
        <v>225358</v>
      </c>
      <c r="C136" s="18">
        <v>51662.6</v>
      </c>
      <c r="D136" s="18">
        <v>0</v>
      </c>
      <c r="E136" s="18">
        <v>456.98599999999999</v>
      </c>
      <c r="F136" s="18">
        <v>1815.87</v>
      </c>
      <c r="G136" s="18">
        <v>4066.9</v>
      </c>
      <c r="H136" s="18">
        <v>7216.74</v>
      </c>
      <c r="I136" s="18">
        <v>11251.4</v>
      </c>
      <c r="J136" s="18">
        <v>16189.3</v>
      </c>
      <c r="K136" s="18">
        <v>21995.3</v>
      </c>
      <c r="L136" s="18">
        <v>28687.1</v>
      </c>
      <c r="M136" s="18">
        <v>36227.5</v>
      </c>
      <c r="N136" s="18">
        <v>44702.2</v>
      </c>
      <c r="O136" s="18">
        <v>53989.599999999999</v>
      </c>
      <c r="P136" s="18">
        <v>64219</v>
      </c>
      <c r="Q136" s="18">
        <v>75251.100000000006</v>
      </c>
      <c r="R136" s="18">
        <v>87233.2</v>
      </c>
      <c r="S136" s="18">
        <v>99999.5</v>
      </c>
      <c r="T136" s="18">
        <v>113739</v>
      </c>
      <c r="U136" s="18">
        <v>128237</v>
      </c>
      <c r="V136" s="18">
        <v>143465</v>
      </c>
      <c r="W136" s="18">
        <v>159946</v>
      </c>
      <c r="X136" s="18">
        <v>177148</v>
      </c>
      <c r="Y136" s="18">
        <v>194951</v>
      </c>
      <c r="Z136" s="18">
        <v>213754</v>
      </c>
      <c r="AA136" s="18">
        <v>233416</v>
      </c>
      <c r="AB136" s="18">
        <v>254103</v>
      </c>
      <c r="AC136" s="18">
        <v>275486</v>
      </c>
      <c r="AD136" s="18">
        <v>297907</v>
      </c>
      <c r="AE136" s="18">
        <v>321012</v>
      </c>
      <c r="AF136" s="18">
        <v>345262</v>
      </c>
      <c r="AG136" s="18">
        <v>498.30900000000003</v>
      </c>
      <c r="AH136" s="18">
        <v>498.30900000000003</v>
      </c>
      <c r="AI136" s="18">
        <v>290.952</v>
      </c>
      <c r="AJ136" s="18">
        <v>290.952</v>
      </c>
      <c r="AK136" s="18">
        <v>0</v>
      </c>
    </row>
    <row r="137" spans="2:37" x14ac:dyDescent="0.15">
      <c r="B137" s="18">
        <v>283708</v>
      </c>
      <c r="C137" s="18">
        <v>65038.8</v>
      </c>
      <c r="D137" s="18">
        <v>0</v>
      </c>
      <c r="E137" s="18">
        <v>463.23399999999998</v>
      </c>
      <c r="F137" s="18">
        <v>1835.52</v>
      </c>
      <c r="G137" s="18">
        <v>4104.8100000000004</v>
      </c>
      <c r="H137" s="18">
        <v>7280.18</v>
      </c>
      <c r="I137" s="18">
        <v>11343.1</v>
      </c>
      <c r="J137" s="18">
        <v>16317.2</v>
      </c>
      <c r="K137" s="18">
        <v>22159.7</v>
      </c>
      <c r="L137" s="18">
        <v>28892.7</v>
      </c>
      <c r="M137" s="18">
        <v>36473.800000000003</v>
      </c>
      <c r="N137" s="18">
        <v>44999.4</v>
      </c>
      <c r="O137" s="18">
        <v>54336.7</v>
      </c>
      <c r="P137" s="18">
        <v>64622</v>
      </c>
      <c r="Q137" s="18">
        <v>75710.899999999994</v>
      </c>
      <c r="R137" s="18">
        <v>87757.4</v>
      </c>
      <c r="S137" s="18">
        <v>100589</v>
      </c>
      <c r="T137" s="18">
        <v>114400</v>
      </c>
      <c r="U137" s="18">
        <v>128963</v>
      </c>
      <c r="V137" s="18">
        <v>144260</v>
      </c>
      <c r="W137" s="18">
        <v>160825</v>
      </c>
      <c r="X137" s="18">
        <v>178116</v>
      </c>
      <c r="Y137" s="18">
        <v>195988</v>
      </c>
      <c r="Z137" s="18">
        <v>214877</v>
      </c>
      <c r="AA137" s="18">
        <v>234622</v>
      </c>
      <c r="AB137" s="18">
        <v>255408</v>
      </c>
      <c r="AC137" s="18">
        <v>276880</v>
      </c>
      <c r="AD137" s="18">
        <v>299410</v>
      </c>
      <c r="AE137" s="18">
        <v>322605</v>
      </c>
      <c r="AF137" s="18">
        <v>346989</v>
      </c>
      <c r="AG137" s="18">
        <v>502.49400000000003</v>
      </c>
      <c r="AH137" s="18">
        <v>502.49400000000003</v>
      </c>
      <c r="AI137" s="18">
        <v>290.952</v>
      </c>
      <c r="AJ137" s="18">
        <v>290.952</v>
      </c>
      <c r="AK137" s="18">
        <v>0</v>
      </c>
    </row>
    <row r="138" spans="2:37" x14ac:dyDescent="0.15">
      <c r="B138" s="18">
        <v>357168</v>
      </c>
      <c r="C138" s="18">
        <v>81879.8</v>
      </c>
      <c r="D138" s="18">
        <v>0</v>
      </c>
      <c r="E138" s="18">
        <v>468.61900000000003</v>
      </c>
      <c r="F138" s="18">
        <v>1851.19</v>
      </c>
      <c r="G138" s="18">
        <v>4134.03</v>
      </c>
      <c r="H138" s="18">
        <v>7329.34</v>
      </c>
      <c r="I138" s="18">
        <v>11414.4</v>
      </c>
      <c r="J138" s="18">
        <v>16415.7</v>
      </c>
      <c r="K138" s="18">
        <v>22287.200000000001</v>
      </c>
      <c r="L138" s="18">
        <v>29054.2</v>
      </c>
      <c r="M138" s="18">
        <v>36668.9</v>
      </c>
      <c r="N138" s="18">
        <v>45237.2</v>
      </c>
      <c r="O138" s="18">
        <v>54614.400000000001</v>
      </c>
      <c r="P138" s="18">
        <v>64948.6</v>
      </c>
      <c r="Q138" s="18">
        <v>76083.3</v>
      </c>
      <c r="R138" s="18">
        <v>88186.9</v>
      </c>
      <c r="S138" s="18">
        <v>101071</v>
      </c>
      <c r="T138" s="18">
        <v>114940</v>
      </c>
      <c r="U138" s="18">
        <v>129563</v>
      </c>
      <c r="V138" s="18">
        <v>144915</v>
      </c>
      <c r="W138" s="18">
        <v>161559</v>
      </c>
      <c r="X138" s="18">
        <v>178912</v>
      </c>
      <c r="Y138" s="18">
        <v>196856</v>
      </c>
      <c r="Z138" s="18">
        <v>215816</v>
      </c>
      <c r="AA138" s="18">
        <v>235639</v>
      </c>
      <c r="AB138" s="18">
        <v>256504</v>
      </c>
      <c r="AC138" s="18">
        <v>278057</v>
      </c>
      <c r="AD138" s="18">
        <v>300669</v>
      </c>
      <c r="AE138" s="18">
        <v>323959</v>
      </c>
      <c r="AF138" s="18">
        <v>348419</v>
      </c>
      <c r="AG138" s="18">
        <v>506.52</v>
      </c>
      <c r="AH138" s="18">
        <v>506.52</v>
      </c>
      <c r="AI138" s="18">
        <v>290.952</v>
      </c>
      <c r="AJ138" s="18">
        <v>290.952</v>
      </c>
      <c r="AK138" s="18">
        <v>0</v>
      </c>
    </row>
    <row r="139" spans="2:37" x14ac:dyDescent="0.15">
      <c r="B139" s="18">
        <v>449647</v>
      </c>
      <c r="C139" s="18">
        <v>103079</v>
      </c>
      <c r="D139" s="18">
        <v>0</v>
      </c>
      <c r="E139" s="18">
        <v>472.99200000000002</v>
      </c>
      <c r="F139" s="18">
        <v>1862.89</v>
      </c>
      <c r="G139" s="18">
        <v>4155.93</v>
      </c>
      <c r="H139" s="18">
        <v>7366.02</v>
      </c>
      <c r="I139" s="18">
        <v>11468.1</v>
      </c>
      <c r="J139" s="18">
        <v>16491.599999999999</v>
      </c>
      <c r="K139" s="18">
        <v>22386.1</v>
      </c>
      <c r="L139" s="18">
        <v>29178.799999999999</v>
      </c>
      <c r="M139" s="18">
        <v>36821.199999999997</v>
      </c>
      <c r="N139" s="18">
        <v>45422.400000000001</v>
      </c>
      <c r="O139" s="18">
        <v>54832.2</v>
      </c>
      <c r="P139" s="18">
        <v>65203.9</v>
      </c>
      <c r="Q139" s="18">
        <v>76376.5</v>
      </c>
      <c r="R139" s="18">
        <v>88521.4</v>
      </c>
      <c r="S139" s="18">
        <v>101449</v>
      </c>
      <c r="T139" s="18">
        <v>115368</v>
      </c>
      <c r="U139" s="18">
        <v>130037</v>
      </c>
      <c r="V139" s="18">
        <v>145439</v>
      </c>
      <c r="W139" s="18">
        <v>162139</v>
      </c>
      <c r="X139" s="18">
        <v>179554</v>
      </c>
      <c r="Y139" s="18">
        <v>197548</v>
      </c>
      <c r="Z139" s="18">
        <v>216569</v>
      </c>
      <c r="AA139" s="18">
        <v>236451</v>
      </c>
      <c r="AB139" s="18">
        <v>257380</v>
      </c>
      <c r="AC139" s="18">
        <v>279008</v>
      </c>
      <c r="AD139" s="18">
        <v>301684</v>
      </c>
      <c r="AE139" s="18">
        <v>325046</v>
      </c>
      <c r="AF139" s="18">
        <v>349580</v>
      </c>
      <c r="AG139" s="18">
        <v>510.44900000000001</v>
      </c>
      <c r="AH139" s="18">
        <v>510.44900000000001</v>
      </c>
      <c r="AI139" s="18">
        <v>290.952</v>
      </c>
      <c r="AJ139" s="18">
        <v>290.952</v>
      </c>
      <c r="AK139" s="18">
        <v>0</v>
      </c>
    </row>
    <row r="140" spans="2:37" x14ac:dyDescent="0.15">
      <c r="B140" s="18">
        <v>566072</v>
      </c>
      <c r="C140" s="18">
        <v>129771</v>
      </c>
      <c r="D140" s="18">
        <v>0</v>
      </c>
      <c r="E140" s="18">
        <v>477.40699999999998</v>
      </c>
      <c r="F140" s="18">
        <v>1874.66</v>
      </c>
      <c r="G140" s="18">
        <v>4177.95</v>
      </c>
      <c r="H140" s="18">
        <v>7402.88</v>
      </c>
      <c r="I140" s="18">
        <v>11522.2</v>
      </c>
      <c r="J140" s="18">
        <v>16567.900000000001</v>
      </c>
      <c r="K140" s="18">
        <v>22485.4</v>
      </c>
      <c r="L140" s="18">
        <v>29304.1</v>
      </c>
      <c r="M140" s="18">
        <v>36974.1</v>
      </c>
      <c r="N140" s="18">
        <v>45608.3</v>
      </c>
      <c r="O140" s="18">
        <v>55050.9</v>
      </c>
      <c r="P140" s="18">
        <v>65460.2</v>
      </c>
      <c r="Q140" s="18">
        <v>76670.899999999994</v>
      </c>
      <c r="R140" s="18">
        <v>88857.2</v>
      </c>
      <c r="S140" s="18">
        <v>101830</v>
      </c>
      <c r="T140" s="18">
        <v>115797</v>
      </c>
      <c r="U140" s="18">
        <v>130513</v>
      </c>
      <c r="V140" s="18">
        <v>145965</v>
      </c>
      <c r="W140" s="18">
        <v>162720</v>
      </c>
      <c r="X140" s="18">
        <v>180198</v>
      </c>
      <c r="Y140" s="18">
        <v>198242</v>
      </c>
      <c r="Z140" s="18">
        <v>217326</v>
      </c>
      <c r="AA140" s="18">
        <v>237265</v>
      </c>
      <c r="AB140" s="18">
        <v>258259</v>
      </c>
      <c r="AC140" s="18">
        <v>279961</v>
      </c>
      <c r="AD140" s="18">
        <v>302702</v>
      </c>
      <c r="AE140" s="18">
        <v>326136</v>
      </c>
      <c r="AF140" s="18">
        <v>350746</v>
      </c>
      <c r="AG140" s="18">
        <v>514.33399999999995</v>
      </c>
      <c r="AH140" s="18">
        <v>514.33399999999995</v>
      </c>
      <c r="AI140" s="18">
        <v>290.952</v>
      </c>
      <c r="AJ140" s="18">
        <v>290.952</v>
      </c>
      <c r="AK140" s="18">
        <v>0</v>
      </c>
    </row>
    <row r="141" spans="2:37" x14ac:dyDescent="0.15">
      <c r="B141" s="18">
        <v>712644</v>
      </c>
      <c r="C141" s="18">
        <v>163372</v>
      </c>
      <c r="D141" s="18">
        <v>0</v>
      </c>
      <c r="E141" s="18">
        <v>481.863</v>
      </c>
      <c r="F141" s="18">
        <v>1886.5</v>
      </c>
      <c r="G141" s="18">
        <v>4200.08</v>
      </c>
      <c r="H141" s="18">
        <v>7439.92</v>
      </c>
      <c r="I141" s="18">
        <v>11576.4</v>
      </c>
      <c r="J141" s="18">
        <v>16644.5</v>
      </c>
      <c r="K141" s="18">
        <v>22585.1</v>
      </c>
      <c r="L141" s="18">
        <v>29429.8</v>
      </c>
      <c r="M141" s="18">
        <v>37127.599999999999</v>
      </c>
      <c r="N141" s="18">
        <v>45794.9</v>
      </c>
      <c r="O141" s="18">
        <v>55270.5</v>
      </c>
      <c r="P141" s="18">
        <v>65717.399999999994</v>
      </c>
      <c r="Q141" s="18">
        <v>76966.399999999994</v>
      </c>
      <c r="R141" s="18">
        <v>89194.3</v>
      </c>
      <c r="S141" s="18">
        <v>102211</v>
      </c>
      <c r="T141" s="18">
        <v>116229</v>
      </c>
      <c r="U141" s="18">
        <v>130991</v>
      </c>
      <c r="V141" s="18">
        <v>146493</v>
      </c>
      <c r="W141" s="18">
        <v>163303</v>
      </c>
      <c r="X141" s="18">
        <v>180844</v>
      </c>
      <c r="Y141" s="18">
        <v>198939</v>
      </c>
      <c r="Z141" s="18">
        <v>218084</v>
      </c>
      <c r="AA141" s="18">
        <v>238082</v>
      </c>
      <c r="AB141" s="18">
        <v>259141</v>
      </c>
      <c r="AC141" s="18">
        <v>280918</v>
      </c>
      <c r="AD141" s="18">
        <v>303724</v>
      </c>
      <c r="AE141" s="18">
        <v>327230</v>
      </c>
      <c r="AF141" s="18">
        <v>351916</v>
      </c>
      <c r="AG141" s="18">
        <v>518.21900000000005</v>
      </c>
      <c r="AH141" s="18">
        <v>518.21900000000005</v>
      </c>
      <c r="AI141" s="18">
        <v>290.952</v>
      </c>
      <c r="AJ141" s="18">
        <v>290.952</v>
      </c>
      <c r="AK141" s="18">
        <v>0</v>
      </c>
    </row>
    <row r="142" spans="2:37" x14ac:dyDescent="0.15">
      <c r="B142" s="18">
        <v>897165</v>
      </c>
      <c r="C142" s="18">
        <v>205671</v>
      </c>
      <c r="D142" s="18">
        <v>0</v>
      </c>
      <c r="E142" s="18">
        <v>486.36</v>
      </c>
      <c r="F142" s="18">
        <v>1898.42</v>
      </c>
      <c r="G142" s="18">
        <v>4222.33</v>
      </c>
      <c r="H142" s="18">
        <v>7477.16</v>
      </c>
      <c r="I142" s="18">
        <v>11631</v>
      </c>
      <c r="J142" s="18">
        <v>16721.5</v>
      </c>
      <c r="K142" s="18">
        <v>22685.200000000001</v>
      </c>
      <c r="L142" s="18">
        <v>29556.1</v>
      </c>
      <c r="M142" s="18">
        <v>37281.800000000003</v>
      </c>
      <c r="N142" s="18">
        <v>45982.400000000001</v>
      </c>
      <c r="O142" s="18">
        <v>55491</v>
      </c>
      <c r="P142" s="18">
        <v>65975.7</v>
      </c>
      <c r="Q142" s="18">
        <v>77263</v>
      </c>
      <c r="R142" s="18">
        <v>89532.6</v>
      </c>
      <c r="S142" s="18">
        <v>102595</v>
      </c>
      <c r="T142" s="18">
        <v>116661</v>
      </c>
      <c r="U142" s="18">
        <v>131470</v>
      </c>
      <c r="V142" s="18">
        <v>147023</v>
      </c>
      <c r="W142" s="18">
        <v>163889</v>
      </c>
      <c r="X142" s="18">
        <v>181492</v>
      </c>
      <c r="Y142" s="18">
        <v>199639</v>
      </c>
      <c r="Z142" s="18">
        <v>218846</v>
      </c>
      <c r="AA142" s="18">
        <v>238901</v>
      </c>
      <c r="AB142" s="18">
        <v>260026</v>
      </c>
      <c r="AC142" s="18">
        <v>281879</v>
      </c>
      <c r="AD142" s="18">
        <v>304749</v>
      </c>
      <c r="AE142" s="18">
        <v>328327</v>
      </c>
      <c r="AF142" s="18">
        <v>353089</v>
      </c>
      <c r="AG142" s="18">
        <v>522.14400000000001</v>
      </c>
      <c r="AH142" s="18">
        <v>522.14400000000001</v>
      </c>
      <c r="AI142" s="18">
        <v>290.952</v>
      </c>
      <c r="AJ142" s="18">
        <v>290.952</v>
      </c>
      <c r="AK142" s="18">
        <v>0</v>
      </c>
    </row>
    <row r="143" spans="2:37" x14ac:dyDescent="0.15">
      <c r="B143" s="18"/>
      <c r="C143" s="18"/>
      <c r="D143" s="18"/>
      <c r="E143" s="18"/>
      <c r="F143" s="18"/>
      <c r="G143" s="18"/>
      <c r="H143" s="18"/>
      <c r="I143" s="18"/>
      <c r="J143" s="18"/>
      <c r="K143" s="18"/>
    </row>
    <row r="144" spans="2:37" x14ac:dyDescent="0.15">
      <c r="B144" s="18"/>
      <c r="C144" s="18"/>
      <c r="D144" s="18"/>
      <c r="E144" s="18"/>
      <c r="F144" s="18"/>
      <c r="G144" s="18"/>
      <c r="H144" s="18"/>
      <c r="I144" s="18"/>
      <c r="J144" s="18"/>
      <c r="K144" s="18"/>
    </row>
    <row r="145" spans="2:11" x14ac:dyDescent="0.15">
      <c r="B145" s="18"/>
      <c r="C145" s="18"/>
      <c r="D145" s="18"/>
      <c r="E145" s="18"/>
      <c r="F145" s="18"/>
      <c r="G145" s="18"/>
      <c r="H145" s="18"/>
      <c r="I145" s="18"/>
      <c r="J145" s="18"/>
      <c r="K145" s="18"/>
    </row>
    <row r="146" spans="2:11" x14ac:dyDescent="0.15">
      <c r="B146" s="18"/>
      <c r="C146" s="18"/>
      <c r="D146" s="18"/>
      <c r="E146" s="18"/>
      <c r="F146" s="18"/>
      <c r="G146" s="18"/>
      <c r="H146" s="18"/>
      <c r="I146" s="18"/>
      <c r="J146" s="18"/>
      <c r="K146" s="18"/>
    </row>
    <row r="147" spans="2:11" x14ac:dyDescent="0.15">
      <c r="B147" s="18"/>
      <c r="C147" s="18"/>
      <c r="D147" s="18"/>
      <c r="E147" s="18"/>
      <c r="F147" s="18"/>
      <c r="G147" s="18"/>
      <c r="H147" s="18"/>
      <c r="I147" s="18"/>
      <c r="J147" s="18"/>
      <c r="K147" s="18"/>
    </row>
    <row r="148" spans="2:11" x14ac:dyDescent="0.15">
      <c r="B148" s="18"/>
      <c r="C148" s="18"/>
      <c r="D148" s="18"/>
      <c r="E148" s="18"/>
      <c r="F148" s="18"/>
      <c r="G148" s="18"/>
      <c r="H148" s="18"/>
      <c r="I148" s="18"/>
      <c r="J148" s="18"/>
      <c r="K148" s="18"/>
    </row>
    <row r="149" spans="2:11" x14ac:dyDescent="0.15">
      <c r="B149" s="18"/>
      <c r="C149" s="18"/>
      <c r="D149" s="18"/>
      <c r="E149" s="18"/>
      <c r="F149" s="18"/>
      <c r="G149" s="18"/>
      <c r="H149" s="18"/>
      <c r="I149" s="18"/>
      <c r="J149" s="18"/>
      <c r="K149" s="18"/>
    </row>
    <row r="150" spans="2:11" x14ac:dyDescent="0.15">
      <c r="B150" s="18"/>
      <c r="C150" s="18"/>
      <c r="D150" s="18"/>
      <c r="E150" s="18"/>
      <c r="F150" s="18"/>
      <c r="G150" s="18"/>
      <c r="H150" s="18"/>
      <c r="I150" s="18"/>
      <c r="J150" s="18"/>
      <c r="K150" s="18"/>
    </row>
    <row r="151" spans="2:11" x14ac:dyDescent="0.15">
      <c r="B151" s="18"/>
      <c r="C151" s="18"/>
      <c r="D151" s="18"/>
      <c r="E151" s="18"/>
      <c r="F151" s="18"/>
      <c r="G151" s="18"/>
      <c r="H151" s="18"/>
      <c r="I151" s="18"/>
      <c r="J151" s="18"/>
      <c r="K151" s="18"/>
    </row>
    <row r="152" spans="2:11" x14ac:dyDescent="0.15">
      <c r="B152" s="18"/>
      <c r="C152" s="18"/>
      <c r="D152" s="18"/>
      <c r="E152" s="18"/>
      <c r="F152" s="18"/>
      <c r="G152" s="18"/>
      <c r="H152" s="18"/>
      <c r="I152" s="18"/>
      <c r="J152" s="18"/>
      <c r="K152" s="18"/>
    </row>
    <row r="153" spans="2:11" x14ac:dyDescent="0.15">
      <c r="B153" s="18"/>
      <c r="C153" s="18"/>
      <c r="D153" s="18"/>
      <c r="E153" s="18"/>
      <c r="F153" s="18"/>
      <c r="G153" s="18"/>
      <c r="H153" s="18"/>
      <c r="I153" s="18"/>
      <c r="J153" s="18"/>
      <c r="K153" s="18"/>
    </row>
    <row r="154" spans="2:11" x14ac:dyDescent="0.15">
      <c r="B154" s="18"/>
      <c r="C154" s="18"/>
      <c r="D154" s="18"/>
      <c r="E154" s="18"/>
      <c r="F154" s="18"/>
      <c r="G154" s="18"/>
      <c r="H154" s="18"/>
      <c r="I154" s="18"/>
      <c r="J154" s="18"/>
      <c r="K154" s="18"/>
    </row>
    <row r="155" spans="2:11" x14ac:dyDescent="0.15">
      <c r="B155" s="18"/>
      <c r="C155" s="18"/>
      <c r="D155" s="18"/>
      <c r="E155" s="18"/>
      <c r="F155" s="18"/>
      <c r="G155" s="18"/>
      <c r="H155" s="18"/>
      <c r="I155" s="18"/>
      <c r="J155" s="18"/>
      <c r="K155" s="18"/>
    </row>
    <row r="156" spans="2:11" x14ac:dyDescent="0.15">
      <c r="B156" s="18"/>
      <c r="C156" s="18"/>
      <c r="D156" s="18"/>
      <c r="E156" s="18"/>
      <c r="F156" s="18"/>
      <c r="G156" s="18"/>
      <c r="H156" s="18"/>
      <c r="I156" s="18"/>
      <c r="J156" s="18"/>
      <c r="K156" s="18"/>
    </row>
    <row r="157" spans="2:11" x14ac:dyDescent="0.15">
      <c r="B157" s="18"/>
      <c r="C157" s="18"/>
      <c r="D157" s="18"/>
      <c r="E157" s="18"/>
      <c r="F157" s="18"/>
      <c r="G157" s="18"/>
      <c r="H157" s="18"/>
      <c r="I157" s="18"/>
      <c r="J157" s="18"/>
      <c r="K157" s="18"/>
    </row>
    <row r="158" spans="2:11" x14ac:dyDescent="0.15">
      <c r="B158" s="18"/>
      <c r="C158" s="18"/>
      <c r="D158" s="18"/>
      <c r="E158" s="18"/>
      <c r="F158" s="18"/>
      <c r="G158" s="18"/>
      <c r="H158" s="18"/>
      <c r="I158" s="18"/>
      <c r="J158" s="18"/>
      <c r="K158" s="18"/>
    </row>
    <row r="159" spans="2:11" x14ac:dyDescent="0.15">
      <c r="B159" s="18"/>
      <c r="C159" s="18"/>
      <c r="D159" s="18"/>
      <c r="E159" s="18"/>
      <c r="F159" s="18"/>
      <c r="G159" s="18"/>
      <c r="H159" s="18"/>
      <c r="I159" s="18"/>
      <c r="J159" s="18"/>
      <c r="K159" s="18"/>
    </row>
    <row r="160" spans="2:11" x14ac:dyDescent="0.15">
      <c r="B160" s="18"/>
      <c r="C160" s="18"/>
      <c r="D160" s="18"/>
      <c r="E160" s="18"/>
      <c r="F160" s="18"/>
      <c r="G160" s="18"/>
      <c r="H160" s="18"/>
      <c r="I160" s="18"/>
      <c r="J160" s="18"/>
      <c r="K160" s="18"/>
    </row>
    <row r="161" spans="2:11" x14ac:dyDescent="0.15">
      <c r="B161" s="18"/>
      <c r="C161" s="18"/>
      <c r="D161" s="18"/>
      <c r="E161" s="18"/>
      <c r="F161" s="18"/>
      <c r="G161" s="18"/>
      <c r="H161" s="18"/>
      <c r="I161" s="18"/>
      <c r="J161" s="18"/>
      <c r="K161" s="18"/>
    </row>
    <row r="162" spans="2:11" x14ac:dyDescent="0.15">
      <c r="B162" s="18"/>
      <c r="C162" s="18"/>
      <c r="D162" s="18"/>
      <c r="E162" s="18"/>
      <c r="F162" s="18"/>
      <c r="G162" s="18"/>
      <c r="H162" s="18"/>
      <c r="I162" s="18"/>
      <c r="J162" s="18"/>
      <c r="K162" s="18"/>
    </row>
    <row r="163" spans="2:11" x14ac:dyDescent="0.15">
      <c r="B163" s="18"/>
      <c r="C163" s="18"/>
      <c r="D163" s="18"/>
      <c r="E163" s="18"/>
      <c r="F163" s="18"/>
      <c r="G163" s="18"/>
      <c r="H163" s="18"/>
      <c r="I163" s="18"/>
      <c r="J163" s="18"/>
      <c r="K163" s="18"/>
    </row>
    <row r="164" spans="2:11" x14ac:dyDescent="0.15">
      <c r="B164" s="18"/>
      <c r="C164" s="18"/>
      <c r="D164" s="18"/>
      <c r="E164" s="18"/>
      <c r="F164" s="18"/>
      <c r="G164" s="18"/>
      <c r="H164" s="18"/>
      <c r="I164" s="18"/>
      <c r="J164" s="18"/>
      <c r="K164" s="18"/>
    </row>
    <row r="165" spans="2:11" x14ac:dyDescent="0.15">
      <c r="B165" s="18"/>
      <c r="C165" s="18"/>
      <c r="D165" s="18"/>
      <c r="E165" s="18"/>
      <c r="F165" s="18"/>
      <c r="G165" s="18"/>
      <c r="H165" s="18"/>
      <c r="I165" s="18"/>
      <c r="J165" s="18"/>
      <c r="K165" s="18"/>
    </row>
    <row r="166" spans="2:11" x14ac:dyDescent="0.15">
      <c r="B166" s="18"/>
      <c r="C166" s="18"/>
      <c r="D166" s="18"/>
      <c r="E166" s="18"/>
      <c r="F166" s="18"/>
      <c r="G166" s="18"/>
      <c r="H166" s="18"/>
      <c r="I166" s="18"/>
      <c r="J166" s="18"/>
      <c r="K166" s="18"/>
    </row>
    <row r="167" spans="2:11" x14ac:dyDescent="0.15">
      <c r="B167" s="18"/>
      <c r="C167" s="18"/>
      <c r="D167" s="18"/>
      <c r="E167" s="18"/>
      <c r="F167" s="18"/>
      <c r="G167" s="18"/>
      <c r="H167" s="18"/>
      <c r="I167" s="18"/>
      <c r="J167" s="18"/>
      <c r="K167" s="18"/>
    </row>
    <row r="168" spans="2:11" x14ac:dyDescent="0.15">
      <c r="B168" s="18"/>
      <c r="C168" s="18"/>
      <c r="D168" s="18"/>
      <c r="E168" s="18"/>
      <c r="F168" s="18"/>
      <c r="G168" s="18"/>
      <c r="H168" s="18"/>
      <c r="I168" s="18"/>
      <c r="J168" s="18"/>
      <c r="K168" s="18"/>
    </row>
    <row r="169" spans="2:11" x14ac:dyDescent="0.15">
      <c r="B169" s="18"/>
      <c r="C169" s="18"/>
      <c r="D169" s="18"/>
      <c r="E169" s="18"/>
      <c r="F169" s="18"/>
      <c r="G169" s="18"/>
      <c r="H169" s="18"/>
      <c r="I169" s="18"/>
      <c r="J169" s="18"/>
      <c r="K169" s="18"/>
    </row>
    <row r="170" spans="2:11" x14ac:dyDescent="0.15">
      <c r="B170" s="18"/>
      <c r="C170" s="18"/>
      <c r="D170" s="18"/>
      <c r="E170" s="18"/>
      <c r="F170" s="18"/>
      <c r="G170" s="18"/>
      <c r="H170" s="18"/>
      <c r="I170" s="18"/>
      <c r="J170" s="18"/>
      <c r="K170" s="18"/>
    </row>
    <row r="171" spans="2:11" x14ac:dyDescent="0.15">
      <c r="B171" s="18"/>
      <c r="C171" s="18"/>
      <c r="D171" s="18"/>
      <c r="E171" s="18"/>
      <c r="F171" s="18"/>
      <c r="G171" s="18"/>
      <c r="H171" s="18"/>
      <c r="I171" s="18"/>
      <c r="J171" s="18"/>
      <c r="K171" s="18"/>
    </row>
    <row r="172" spans="2:11" x14ac:dyDescent="0.15">
      <c r="B172" s="18"/>
      <c r="C172" s="18"/>
      <c r="D172" s="18"/>
      <c r="E172" s="18"/>
      <c r="F172" s="18"/>
      <c r="G172" s="18"/>
      <c r="H172" s="18"/>
      <c r="I172" s="18"/>
      <c r="J172" s="18"/>
      <c r="K172" s="18"/>
    </row>
    <row r="173" spans="2:11" x14ac:dyDescent="0.15">
      <c r="B173" s="18"/>
      <c r="C173" s="18"/>
      <c r="D173" s="18"/>
      <c r="E173" s="18"/>
      <c r="F173" s="18"/>
      <c r="G173" s="18"/>
      <c r="H173" s="18"/>
      <c r="I173" s="18"/>
      <c r="J173" s="18"/>
      <c r="K173" s="18"/>
    </row>
    <row r="174" spans="2:11" x14ac:dyDescent="0.15">
      <c r="B174" s="18"/>
      <c r="C174" s="18"/>
      <c r="D174" s="18"/>
      <c r="E174" s="18"/>
      <c r="F174" s="18"/>
      <c r="G174" s="18"/>
      <c r="H174" s="18"/>
      <c r="I174" s="18"/>
      <c r="J174" s="18"/>
      <c r="K174" s="18"/>
    </row>
    <row r="175" spans="2:11" x14ac:dyDescent="0.15">
      <c r="B175" s="18"/>
      <c r="C175" s="18"/>
      <c r="D175" s="18"/>
      <c r="E175" s="18"/>
      <c r="F175" s="18"/>
      <c r="G175" s="18"/>
      <c r="H175" s="18"/>
      <c r="I175" s="18"/>
      <c r="J175" s="18"/>
      <c r="K175" s="18"/>
    </row>
    <row r="176" spans="2:11" x14ac:dyDescent="0.15">
      <c r="B176" s="18"/>
      <c r="C176" s="18"/>
      <c r="D176" s="18"/>
      <c r="E176" s="18"/>
      <c r="F176" s="18"/>
      <c r="G176" s="18"/>
      <c r="H176" s="18"/>
      <c r="I176" s="18"/>
      <c r="J176" s="18"/>
      <c r="K176" s="18"/>
    </row>
    <row r="177" spans="2:11" x14ac:dyDescent="0.15">
      <c r="B177" s="18"/>
      <c r="C177" s="18"/>
      <c r="D177" s="18"/>
      <c r="E177" s="18"/>
      <c r="F177" s="18"/>
      <c r="G177" s="18"/>
      <c r="H177" s="18"/>
      <c r="I177" s="18"/>
      <c r="J177" s="18"/>
      <c r="K177" s="18"/>
    </row>
    <row r="178" spans="2:11" x14ac:dyDescent="0.15">
      <c r="B178" s="18"/>
      <c r="C178" s="18"/>
      <c r="D178" s="18"/>
      <c r="E178" s="18"/>
      <c r="F178" s="18"/>
      <c r="G178" s="18"/>
      <c r="H178" s="18"/>
      <c r="I178" s="18"/>
      <c r="J178" s="18"/>
      <c r="K178" s="18"/>
    </row>
    <row r="179" spans="2:11" x14ac:dyDescent="0.15">
      <c r="B179" s="18"/>
      <c r="C179" s="18"/>
      <c r="D179" s="18"/>
      <c r="E179" s="18"/>
      <c r="F179" s="18"/>
      <c r="G179" s="18"/>
      <c r="H179" s="18"/>
      <c r="I179" s="18"/>
      <c r="J179" s="18"/>
      <c r="K179" s="18"/>
    </row>
    <row r="180" spans="2:11" x14ac:dyDescent="0.15">
      <c r="B180" s="18"/>
      <c r="C180" s="18"/>
      <c r="D180" s="18"/>
      <c r="E180" s="18"/>
      <c r="F180" s="18"/>
      <c r="G180" s="18"/>
      <c r="H180" s="18"/>
      <c r="I180" s="18"/>
      <c r="J180" s="18"/>
      <c r="K180" s="18"/>
    </row>
    <row r="181" spans="2:11" x14ac:dyDescent="0.15">
      <c r="B181" s="18"/>
      <c r="C181" s="18"/>
      <c r="D181" s="18"/>
      <c r="E181" s="18"/>
      <c r="F181" s="18"/>
      <c r="G181" s="18"/>
      <c r="H181" s="18"/>
      <c r="I181" s="18"/>
      <c r="J181" s="18"/>
      <c r="K181" s="18"/>
    </row>
    <row r="182" spans="2:11" x14ac:dyDescent="0.15">
      <c r="B182" s="18"/>
      <c r="C182" s="18"/>
      <c r="D182" s="18"/>
      <c r="E182" s="18"/>
      <c r="F182" s="18"/>
      <c r="G182" s="18"/>
      <c r="H182" s="18"/>
      <c r="I182" s="18"/>
      <c r="J182" s="18"/>
      <c r="K182" s="18"/>
    </row>
    <row r="183" spans="2:11" x14ac:dyDescent="0.15">
      <c r="B183" s="18"/>
      <c r="C183" s="18"/>
      <c r="D183" s="18"/>
      <c r="E183" s="18"/>
      <c r="F183" s="18"/>
      <c r="G183" s="18"/>
      <c r="H183" s="18"/>
      <c r="I183" s="18"/>
      <c r="J183" s="18"/>
      <c r="K183" s="18"/>
    </row>
    <row r="184" spans="2:11" x14ac:dyDescent="0.15">
      <c r="B184" s="18"/>
      <c r="C184" s="18"/>
      <c r="D184" s="18"/>
      <c r="E184" s="18"/>
      <c r="F184" s="18"/>
      <c r="G184" s="18"/>
      <c r="H184" s="18"/>
      <c r="I184" s="18"/>
      <c r="J184" s="18"/>
      <c r="K184" s="18"/>
    </row>
    <row r="185" spans="2:11" x14ac:dyDescent="0.15">
      <c r="B185" s="18"/>
      <c r="C185" s="18"/>
      <c r="D185" s="18"/>
      <c r="E185" s="18"/>
      <c r="F185" s="18"/>
      <c r="G185" s="18"/>
      <c r="H185" s="18"/>
      <c r="I185" s="18"/>
      <c r="J185" s="18"/>
      <c r="K185" s="18"/>
    </row>
    <row r="186" spans="2:11" x14ac:dyDescent="0.15">
      <c r="B186" s="18"/>
      <c r="C186" s="18"/>
      <c r="D186" s="18"/>
      <c r="E186" s="18"/>
      <c r="F186" s="18"/>
      <c r="G186" s="18"/>
      <c r="H186" s="18"/>
      <c r="I186" s="18"/>
      <c r="J186" s="18"/>
      <c r="K186" s="18"/>
    </row>
    <row r="187" spans="2:11" x14ac:dyDescent="0.15">
      <c r="B187" s="18"/>
      <c r="C187" s="18"/>
      <c r="D187" s="18"/>
      <c r="E187" s="18"/>
      <c r="F187" s="18"/>
      <c r="G187" s="18"/>
      <c r="H187" s="18"/>
      <c r="I187" s="18"/>
      <c r="J187" s="18"/>
      <c r="K187" s="18"/>
    </row>
    <row r="188" spans="2:11" x14ac:dyDescent="0.15">
      <c r="B188" s="18"/>
      <c r="C188" s="18"/>
      <c r="D188" s="18"/>
      <c r="E188" s="18"/>
      <c r="F188" s="18"/>
      <c r="G188" s="18"/>
      <c r="H188" s="18"/>
      <c r="I188" s="18"/>
      <c r="J188" s="18"/>
      <c r="K188" s="18"/>
    </row>
    <row r="189" spans="2:11" x14ac:dyDescent="0.15">
      <c r="B189" s="18"/>
      <c r="C189" s="18"/>
      <c r="D189" s="18"/>
      <c r="E189" s="18"/>
      <c r="F189" s="18"/>
      <c r="G189" s="18"/>
      <c r="H189" s="18"/>
      <c r="I189" s="18"/>
      <c r="J189" s="18"/>
      <c r="K189" s="18"/>
    </row>
    <row r="190" spans="2:11" x14ac:dyDescent="0.15">
      <c r="B190" s="18"/>
      <c r="C190" s="18"/>
      <c r="D190" s="18"/>
      <c r="E190" s="18"/>
      <c r="F190" s="18"/>
      <c r="G190" s="18"/>
      <c r="H190" s="18"/>
      <c r="I190" s="18"/>
      <c r="J190" s="18"/>
      <c r="K190" s="18"/>
    </row>
    <row r="191" spans="2:11" x14ac:dyDescent="0.15">
      <c r="B191" s="18"/>
      <c r="C191" s="18"/>
      <c r="D191" s="18"/>
      <c r="E191" s="18"/>
      <c r="F191" s="18"/>
      <c r="G191" s="18"/>
      <c r="H191" s="18"/>
      <c r="I191" s="18"/>
      <c r="J191" s="18"/>
      <c r="K191" s="18"/>
    </row>
    <row r="192" spans="2:11" x14ac:dyDescent="0.15">
      <c r="B192" s="18"/>
      <c r="C192" s="18"/>
      <c r="D192" s="18"/>
      <c r="E192" s="18"/>
      <c r="F192" s="18"/>
      <c r="G192" s="18"/>
      <c r="H192" s="18"/>
      <c r="I192" s="18"/>
      <c r="J192" s="18"/>
      <c r="K192" s="18"/>
    </row>
    <row r="193" spans="2:11" x14ac:dyDescent="0.15">
      <c r="B193" s="18"/>
      <c r="C193" s="18"/>
      <c r="D193" s="18"/>
      <c r="E193" s="18"/>
      <c r="F193" s="18"/>
      <c r="G193" s="18"/>
      <c r="H193" s="18"/>
      <c r="I193" s="18"/>
      <c r="J193" s="18"/>
      <c r="K193" s="18"/>
    </row>
    <row r="194" spans="2:11" x14ac:dyDescent="0.15">
      <c r="B194" s="18"/>
      <c r="C194" s="18"/>
      <c r="D194" s="18"/>
      <c r="E194" s="18"/>
      <c r="F194" s="18"/>
      <c r="G194" s="18"/>
      <c r="H194" s="18"/>
      <c r="I194" s="18"/>
      <c r="J194" s="18"/>
      <c r="K194" s="18"/>
    </row>
    <row r="195" spans="2:11" x14ac:dyDescent="0.15">
      <c r="B195" s="18"/>
      <c r="C195" s="18"/>
      <c r="D195" s="18"/>
      <c r="E195" s="18"/>
      <c r="F195" s="18"/>
      <c r="G195" s="18"/>
      <c r="H195" s="18"/>
      <c r="I195" s="18"/>
      <c r="J195" s="18"/>
      <c r="K195" s="18"/>
    </row>
    <row r="196" spans="2:11" x14ac:dyDescent="0.15">
      <c r="B196" s="18"/>
      <c r="C196" s="18"/>
      <c r="D196" s="18"/>
      <c r="E196" s="18"/>
      <c r="F196" s="18"/>
      <c r="G196" s="18"/>
      <c r="H196" s="18"/>
      <c r="I196" s="18"/>
      <c r="J196" s="18"/>
      <c r="K196" s="18"/>
    </row>
    <row r="197" spans="2:11" x14ac:dyDescent="0.15">
      <c r="B197" s="18"/>
      <c r="C197" s="18"/>
      <c r="D197" s="18"/>
      <c r="E197" s="18"/>
      <c r="F197" s="18"/>
      <c r="G197" s="18"/>
      <c r="H197" s="18"/>
      <c r="I197" s="18"/>
      <c r="J197" s="18"/>
      <c r="K197" s="18"/>
    </row>
    <row r="198" spans="2:11" x14ac:dyDescent="0.15">
      <c r="B198" s="18"/>
      <c r="C198" s="18"/>
      <c r="D198" s="18"/>
      <c r="E198" s="18"/>
      <c r="F198" s="18"/>
      <c r="G198" s="18"/>
      <c r="H198" s="18"/>
      <c r="I198" s="18"/>
      <c r="J198" s="18"/>
      <c r="K198" s="18"/>
    </row>
    <row r="199" spans="2:11" x14ac:dyDescent="0.15">
      <c r="B199" s="18"/>
      <c r="C199" s="18"/>
      <c r="D199" s="18"/>
      <c r="E199" s="18"/>
      <c r="F199" s="18"/>
      <c r="G199" s="18"/>
      <c r="H199" s="18"/>
      <c r="I199" s="18"/>
      <c r="J199" s="18"/>
      <c r="K199" s="18"/>
    </row>
    <row r="200" spans="2:11" x14ac:dyDescent="0.15">
      <c r="B200" s="18"/>
      <c r="C200" s="18"/>
      <c r="D200" s="18"/>
      <c r="E200" s="18"/>
      <c r="F200" s="18"/>
      <c r="G200" s="18"/>
      <c r="H200" s="18"/>
      <c r="I200" s="18"/>
      <c r="J200" s="18"/>
      <c r="K200" s="18"/>
    </row>
    <row r="201" spans="2:11" x14ac:dyDescent="0.15">
      <c r="B201" s="18"/>
      <c r="C201" s="18"/>
      <c r="D201" s="18"/>
      <c r="E201" s="18"/>
      <c r="F201" s="18"/>
      <c r="G201" s="18"/>
      <c r="H201" s="18"/>
      <c r="I201" s="18"/>
      <c r="J201" s="18"/>
      <c r="K201" s="18"/>
    </row>
    <row r="202" spans="2:11" x14ac:dyDescent="0.15">
      <c r="B202" s="18"/>
      <c r="C202" s="18"/>
      <c r="D202" s="18"/>
      <c r="E202" s="18"/>
      <c r="F202" s="18"/>
      <c r="G202" s="18"/>
      <c r="H202" s="18"/>
      <c r="I202" s="18"/>
      <c r="J202" s="18"/>
      <c r="K202" s="18"/>
    </row>
    <row r="203" spans="2:11" x14ac:dyDescent="0.15">
      <c r="B203" s="18"/>
      <c r="C203" s="18"/>
      <c r="D203" s="18"/>
      <c r="E203" s="18"/>
      <c r="F203" s="18"/>
      <c r="G203" s="18"/>
      <c r="H203" s="18"/>
      <c r="I203" s="18"/>
      <c r="J203" s="18"/>
      <c r="K203" s="18"/>
    </row>
    <row r="204" spans="2:11" x14ac:dyDescent="0.15">
      <c r="B204" s="18"/>
      <c r="C204" s="18"/>
      <c r="D204" s="18"/>
      <c r="E204" s="18"/>
      <c r="F204" s="18"/>
      <c r="G204" s="18"/>
      <c r="H204" s="18"/>
      <c r="I204" s="18"/>
      <c r="J204" s="18"/>
      <c r="K204" s="18"/>
    </row>
    <row r="205" spans="2:11" x14ac:dyDescent="0.15">
      <c r="B205" s="18"/>
      <c r="C205" s="18"/>
      <c r="D205" s="18"/>
      <c r="E205" s="18"/>
      <c r="F205" s="18"/>
      <c r="G205" s="18"/>
      <c r="H205" s="18"/>
      <c r="I205" s="18"/>
      <c r="J205" s="18"/>
      <c r="K205" s="18"/>
    </row>
    <row r="206" spans="2:11" x14ac:dyDescent="0.15">
      <c r="B206" s="18"/>
      <c r="C206" s="18"/>
      <c r="D206" s="18"/>
      <c r="E206" s="18"/>
      <c r="F206" s="18"/>
      <c r="G206" s="18"/>
      <c r="H206" s="18"/>
      <c r="I206" s="18"/>
      <c r="J206" s="18"/>
      <c r="K206" s="18"/>
    </row>
    <row r="207" spans="2:11" x14ac:dyDescent="0.15">
      <c r="B207" s="18"/>
      <c r="C207" s="18"/>
      <c r="D207" s="18"/>
      <c r="E207" s="18"/>
      <c r="F207" s="18"/>
      <c r="G207" s="18"/>
      <c r="H207" s="18"/>
      <c r="I207" s="18"/>
      <c r="J207" s="18"/>
      <c r="K207" s="18"/>
    </row>
    <row r="208" spans="2:11" x14ac:dyDescent="0.15">
      <c r="B208" s="18"/>
      <c r="C208" s="18"/>
      <c r="D208" s="18"/>
      <c r="E208" s="18"/>
      <c r="F208" s="18"/>
      <c r="G208" s="18"/>
      <c r="H208" s="18"/>
      <c r="I208" s="18"/>
      <c r="J208" s="18"/>
      <c r="K208" s="18"/>
    </row>
    <row r="209" spans="2:11" x14ac:dyDescent="0.15">
      <c r="B209" s="18"/>
      <c r="C209" s="18"/>
      <c r="D209" s="18"/>
      <c r="E209" s="18"/>
      <c r="F209" s="18"/>
      <c r="G209" s="18"/>
      <c r="H209" s="18"/>
      <c r="I209" s="18"/>
      <c r="J209" s="18"/>
      <c r="K209" s="18"/>
    </row>
    <row r="210" spans="2:11" x14ac:dyDescent="0.15">
      <c r="B210" s="18"/>
      <c r="C210" s="18"/>
      <c r="D210" s="18"/>
      <c r="E210" s="18"/>
      <c r="F210" s="18"/>
      <c r="G210" s="18"/>
      <c r="H210" s="18"/>
      <c r="I210" s="18"/>
      <c r="J210" s="18"/>
      <c r="K210" s="18"/>
    </row>
    <row r="211" spans="2:11" x14ac:dyDescent="0.15">
      <c r="B211" s="18"/>
      <c r="C211" s="18"/>
      <c r="D211" s="18"/>
      <c r="E211" s="18"/>
      <c r="F211" s="18"/>
      <c r="G211" s="18"/>
      <c r="H211" s="18"/>
      <c r="I211" s="18"/>
      <c r="J211" s="18"/>
      <c r="K211" s="18"/>
    </row>
    <row r="212" spans="2:11" x14ac:dyDescent="0.15">
      <c r="B212" s="18"/>
      <c r="C212" s="18"/>
      <c r="D212" s="18"/>
      <c r="E212" s="18"/>
      <c r="F212" s="18"/>
      <c r="G212" s="18"/>
      <c r="H212" s="18"/>
      <c r="I212" s="18"/>
      <c r="J212" s="18"/>
      <c r="K212" s="18"/>
    </row>
    <row r="213" spans="2:11" x14ac:dyDescent="0.15">
      <c r="B213" s="18"/>
      <c r="C213" s="18"/>
      <c r="D213" s="18"/>
      <c r="E213" s="18"/>
      <c r="F213" s="18"/>
      <c r="G213" s="18"/>
      <c r="H213" s="18"/>
      <c r="I213" s="18"/>
      <c r="J213" s="18"/>
      <c r="K213" s="18"/>
    </row>
    <row r="214" spans="2:11" x14ac:dyDescent="0.15">
      <c r="B214" s="18"/>
      <c r="C214" s="18"/>
      <c r="D214" s="18"/>
      <c r="E214" s="18"/>
      <c r="F214" s="18"/>
      <c r="G214" s="18"/>
      <c r="H214" s="18"/>
      <c r="I214" s="18"/>
      <c r="J214" s="18"/>
      <c r="K214" s="18"/>
    </row>
    <row r="215" spans="2:11" x14ac:dyDescent="0.15">
      <c r="B215" s="18"/>
      <c r="C215" s="18"/>
      <c r="D215" s="18"/>
      <c r="E215" s="18"/>
      <c r="F215" s="18"/>
      <c r="G215" s="18"/>
      <c r="H215" s="18"/>
      <c r="I215" s="18"/>
      <c r="J215" s="18"/>
      <c r="K215" s="18"/>
    </row>
    <row r="216" spans="2:11" x14ac:dyDescent="0.15">
      <c r="B216" s="18"/>
      <c r="C216" s="18"/>
      <c r="D216" s="18"/>
      <c r="E216" s="18"/>
      <c r="F216" s="18"/>
      <c r="G216" s="18"/>
      <c r="H216" s="18"/>
      <c r="I216" s="18"/>
      <c r="J216" s="18"/>
      <c r="K216" s="18"/>
    </row>
    <row r="217" spans="2:11" x14ac:dyDescent="0.15">
      <c r="B217" s="18"/>
      <c r="C217" s="18"/>
      <c r="D217" s="18"/>
      <c r="E217" s="18"/>
      <c r="F217" s="18"/>
      <c r="G217" s="18"/>
      <c r="H217" s="18"/>
      <c r="I217" s="18"/>
      <c r="J217" s="18"/>
      <c r="K217" s="18"/>
    </row>
    <row r="218" spans="2:11" x14ac:dyDescent="0.15">
      <c r="B218" s="18"/>
      <c r="C218" s="18"/>
      <c r="D218" s="18"/>
      <c r="E218" s="18"/>
      <c r="F218" s="18"/>
      <c r="G218" s="18"/>
      <c r="H218" s="18"/>
      <c r="I218" s="18"/>
      <c r="J218" s="18"/>
      <c r="K218" s="18"/>
    </row>
    <row r="219" spans="2:11" x14ac:dyDescent="0.15">
      <c r="B219" s="18"/>
      <c r="C219" s="18"/>
      <c r="D219" s="18"/>
      <c r="E219" s="18"/>
      <c r="F219" s="18"/>
      <c r="G219" s="18"/>
      <c r="H219" s="18"/>
      <c r="I219" s="18"/>
      <c r="J219" s="18"/>
      <c r="K219" s="18"/>
    </row>
    <row r="220" spans="2:11" x14ac:dyDescent="0.15">
      <c r="B220" s="18"/>
      <c r="C220" s="18"/>
      <c r="D220" s="18"/>
      <c r="E220" s="18"/>
      <c r="F220" s="18"/>
      <c r="G220" s="18"/>
      <c r="H220" s="18"/>
      <c r="I220" s="18"/>
      <c r="J220" s="18"/>
      <c r="K220" s="18"/>
    </row>
    <row r="221" spans="2:11" x14ac:dyDescent="0.15">
      <c r="B221" s="18"/>
      <c r="C221" s="18"/>
      <c r="D221" s="18"/>
      <c r="E221" s="18"/>
      <c r="F221" s="18"/>
      <c r="G221" s="18"/>
      <c r="H221" s="18"/>
      <c r="I221" s="18"/>
      <c r="J221" s="18"/>
      <c r="K221" s="18"/>
    </row>
    <row r="222" spans="2:11" x14ac:dyDescent="0.15">
      <c r="B222" s="18"/>
      <c r="C222" s="18"/>
      <c r="D222" s="18"/>
      <c r="E222" s="18"/>
      <c r="F222" s="18"/>
      <c r="G222" s="18"/>
      <c r="H222" s="18"/>
      <c r="I222" s="18"/>
      <c r="J222" s="18"/>
      <c r="K222" s="18"/>
    </row>
    <row r="223" spans="2:11" x14ac:dyDescent="0.15">
      <c r="B223" s="18"/>
      <c r="C223" s="18"/>
      <c r="D223" s="18"/>
      <c r="E223" s="18"/>
      <c r="F223" s="18"/>
      <c r="G223" s="18"/>
      <c r="H223" s="18"/>
      <c r="I223" s="18"/>
      <c r="J223" s="18"/>
      <c r="K223" s="18"/>
    </row>
    <row r="224" spans="2:11" x14ac:dyDescent="0.15">
      <c r="B224" s="18"/>
      <c r="C224" s="18"/>
      <c r="D224" s="18"/>
      <c r="E224" s="18"/>
      <c r="F224" s="18"/>
      <c r="G224" s="18"/>
      <c r="H224" s="18"/>
      <c r="I224" s="18"/>
      <c r="J224" s="18"/>
      <c r="K224" s="18"/>
    </row>
    <row r="225" spans="2:11" x14ac:dyDescent="0.15">
      <c r="B225" s="18"/>
      <c r="C225" s="18"/>
      <c r="D225" s="18"/>
      <c r="E225" s="18"/>
      <c r="F225" s="18"/>
      <c r="G225" s="18"/>
      <c r="H225" s="18"/>
      <c r="I225" s="18"/>
      <c r="J225" s="18"/>
      <c r="K225" s="18"/>
    </row>
    <row r="226" spans="2:11" x14ac:dyDescent="0.15">
      <c r="B226" s="18"/>
      <c r="C226" s="18"/>
      <c r="D226" s="18"/>
      <c r="E226" s="18"/>
      <c r="F226" s="18"/>
      <c r="G226" s="18"/>
      <c r="H226" s="18"/>
      <c r="I226" s="18"/>
      <c r="J226" s="18"/>
      <c r="K226" s="18"/>
    </row>
    <row r="227" spans="2:11" x14ac:dyDescent="0.15">
      <c r="B227" s="18"/>
      <c r="C227" s="18"/>
      <c r="D227" s="18"/>
      <c r="E227" s="18"/>
      <c r="F227" s="18"/>
      <c r="G227" s="18"/>
      <c r="H227" s="18"/>
      <c r="I227" s="18"/>
      <c r="J227" s="18"/>
      <c r="K227" s="18"/>
    </row>
    <row r="228" spans="2:11" x14ac:dyDescent="0.15">
      <c r="B228" s="18"/>
      <c r="C228" s="18"/>
      <c r="D228" s="18"/>
      <c r="E228" s="18"/>
      <c r="F228" s="18"/>
      <c r="G228" s="18"/>
      <c r="H228" s="18"/>
      <c r="I228" s="18"/>
      <c r="J228" s="18"/>
      <c r="K228" s="18"/>
    </row>
    <row r="229" spans="2:11" x14ac:dyDescent="0.15">
      <c r="B229" s="18"/>
      <c r="C229" s="18"/>
      <c r="D229" s="18"/>
      <c r="E229" s="18"/>
      <c r="F229" s="18"/>
      <c r="G229" s="18"/>
      <c r="H229" s="18"/>
      <c r="I229" s="18"/>
      <c r="J229" s="18"/>
      <c r="K229" s="18"/>
    </row>
    <row r="230" spans="2:11" x14ac:dyDescent="0.15">
      <c r="B230" s="18"/>
      <c r="C230" s="18"/>
      <c r="D230" s="18"/>
      <c r="E230" s="18"/>
      <c r="F230" s="18"/>
      <c r="G230" s="18"/>
      <c r="H230" s="18"/>
      <c r="I230" s="18"/>
      <c r="J230" s="18"/>
      <c r="K230" s="18"/>
    </row>
    <row r="231" spans="2:11" x14ac:dyDescent="0.15">
      <c r="B231" s="18"/>
      <c r="C231" s="18"/>
      <c r="D231" s="18"/>
      <c r="E231" s="18"/>
      <c r="F231" s="18"/>
      <c r="G231" s="18"/>
      <c r="H231" s="18"/>
      <c r="I231" s="18"/>
      <c r="J231" s="18"/>
      <c r="K231" s="18"/>
    </row>
    <row r="232" spans="2:11" x14ac:dyDescent="0.15">
      <c r="B232" s="18"/>
      <c r="C232" s="18"/>
      <c r="D232" s="18"/>
      <c r="E232" s="18"/>
      <c r="F232" s="18"/>
      <c r="G232" s="18"/>
      <c r="H232" s="18"/>
      <c r="I232" s="18"/>
      <c r="J232" s="18"/>
      <c r="K232" s="18"/>
    </row>
    <row r="233" spans="2:11" x14ac:dyDescent="0.15">
      <c r="B233" s="18"/>
      <c r="C233" s="18"/>
      <c r="D233" s="18"/>
      <c r="E233" s="18"/>
      <c r="F233" s="18"/>
      <c r="G233" s="18"/>
      <c r="H233" s="18"/>
      <c r="I233" s="18"/>
      <c r="J233" s="18"/>
      <c r="K233" s="18"/>
    </row>
    <row r="234" spans="2:11" x14ac:dyDescent="0.15">
      <c r="B234" s="18"/>
      <c r="C234" s="18"/>
      <c r="D234" s="18"/>
      <c r="E234" s="18"/>
      <c r="F234" s="18"/>
      <c r="G234" s="18"/>
      <c r="H234" s="18"/>
      <c r="I234" s="18"/>
      <c r="J234" s="18"/>
      <c r="K234" s="18"/>
    </row>
    <row r="235" spans="2:11" x14ac:dyDescent="0.15">
      <c r="B235" s="18"/>
      <c r="C235" s="18"/>
      <c r="D235" s="18"/>
      <c r="E235" s="18"/>
      <c r="F235" s="18"/>
      <c r="G235" s="18"/>
      <c r="H235" s="18"/>
      <c r="I235" s="18"/>
      <c r="J235" s="18"/>
      <c r="K235" s="18"/>
    </row>
    <row r="236" spans="2:11" x14ac:dyDescent="0.15">
      <c r="B236" s="18"/>
      <c r="C236" s="18"/>
      <c r="D236" s="18"/>
      <c r="E236" s="18"/>
      <c r="F236" s="18"/>
      <c r="G236" s="18"/>
      <c r="H236" s="18"/>
      <c r="I236" s="18"/>
      <c r="J236" s="18"/>
      <c r="K236" s="18"/>
    </row>
    <row r="237" spans="2:11" x14ac:dyDescent="0.15">
      <c r="B237" s="18"/>
      <c r="C237" s="18"/>
      <c r="D237" s="18"/>
      <c r="E237" s="18"/>
      <c r="F237" s="18"/>
      <c r="G237" s="18"/>
      <c r="H237" s="18"/>
      <c r="I237" s="18"/>
      <c r="J237" s="18"/>
      <c r="K237" s="18"/>
    </row>
    <row r="238" spans="2:11" x14ac:dyDescent="0.15">
      <c r="B238" s="18"/>
      <c r="C238" s="18"/>
      <c r="D238" s="18"/>
      <c r="E238" s="18"/>
      <c r="F238" s="18"/>
      <c r="G238" s="18"/>
      <c r="H238" s="18"/>
      <c r="I238" s="18"/>
      <c r="J238" s="18"/>
      <c r="K238" s="18"/>
    </row>
    <row r="239" spans="2:11" x14ac:dyDescent="0.15">
      <c r="B239" s="18"/>
      <c r="C239" s="18"/>
      <c r="D239" s="18"/>
      <c r="E239" s="18"/>
      <c r="F239" s="18"/>
      <c r="G239" s="18"/>
      <c r="H239" s="18"/>
      <c r="I239" s="18"/>
      <c r="J239" s="18"/>
      <c r="K239" s="18"/>
    </row>
    <row r="240" spans="2:11" x14ac:dyDescent="0.15">
      <c r="B240" s="18"/>
      <c r="C240" s="18"/>
      <c r="D240" s="18"/>
      <c r="E240" s="18"/>
      <c r="F240" s="18"/>
      <c r="G240" s="18"/>
      <c r="H240" s="18"/>
      <c r="I240" s="18"/>
      <c r="J240" s="18"/>
      <c r="K240" s="18"/>
    </row>
    <row r="241" spans="2:11" x14ac:dyDescent="0.15">
      <c r="B241" s="18"/>
      <c r="C241" s="18"/>
      <c r="D241" s="18"/>
      <c r="E241" s="18"/>
      <c r="F241" s="18"/>
      <c r="G241" s="18"/>
      <c r="H241" s="18"/>
      <c r="I241" s="18"/>
      <c r="J241" s="18"/>
      <c r="K241" s="18"/>
    </row>
  </sheetData>
  <phoneticPr fontId="1"/>
  <pageMargins left="0.78700000000000003" right="0.78700000000000003" top="0.98399999999999999" bottom="0.98399999999999999" header="0.51200000000000001" footer="0.5120000000000000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84"/>
  <sheetViews>
    <sheetView workbookViewId="0">
      <pane ySplit="3" topLeftCell="A54" activePane="bottomLeft" state="frozen"/>
      <selection pane="bottomLeft" activeCell="A75" sqref="A75"/>
    </sheetView>
  </sheetViews>
  <sheetFormatPr defaultRowHeight="13.5" x14ac:dyDescent="0.15"/>
  <sheetData>
    <row r="1" spans="1:30" x14ac:dyDescent="0.15">
      <c r="A1" t="s">
        <v>357</v>
      </c>
    </row>
    <row r="2" spans="1:30" x14ac:dyDescent="0.15">
      <c r="B2" t="s">
        <v>358</v>
      </c>
      <c r="C2" t="s">
        <v>359</v>
      </c>
      <c r="D2" t="s">
        <v>360</v>
      </c>
      <c r="E2" t="s">
        <v>361</v>
      </c>
    </row>
    <row r="3" spans="1:30" x14ac:dyDescent="0.15">
      <c r="B3" t="s">
        <v>345</v>
      </c>
      <c r="C3">
        <v>1</v>
      </c>
      <c r="D3">
        <v>2</v>
      </c>
      <c r="E3">
        <v>3</v>
      </c>
      <c r="F3">
        <v>4</v>
      </c>
      <c r="G3">
        <v>5</v>
      </c>
      <c r="H3">
        <v>6</v>
      </c>
      <c r="I3">
        <v>7</v>
      </c>
      <c r="J3">
        <v>8</v>
      </c>
      <c r="K3">
        <v>9</v>
      </c>
      <c r="L3">
        <v>10</v>
      </c>
      <c r="M3">
        <v>11</v>
      </c>
      <c r="N3">
        <v>12</v>
      </c>
      <c r="O3">
        <v>13</v>
      </c>
      <c r="P3">
        <v>14</v>
      </c>
      <c r="Q3">
        <v>15</v>
      </c>
      <c r="R3">
        <v>16</v>
      </c>
      <c r="S3">
        <v>17</v>
      </c>
      <c r="T3">
        <v>18</v>
      </c>
      <c r="U3">
        <v>19</v>
      </c>
      <c r="V3">
        <v>20</v>
      </c>
      <c r="W3">
        <v>21</v>
      </c>
      <c r="X3">
        <v>22</v>
      </c>
      <c r="Y3">
        <v>23</v>
      </c>
      <c r="Z3">
        <v>24</v>
      </c>
      <c r="AA3">
        <v>25</v>
      </c>
      <c r="AB3">
        <v>26</v>
      </c>
      <c r="AC3">
        <v>27</v>
      </c>
      <c r="AD3">
        <v>28</v>
      </c>
    </row>
    <row r="4" spans="1:30" x14ac:dyDescent="0.15">
      <c r="A4" s="18"/>
      <c r="B4" s="18" t="s">
        <v>346</v>
      </c>
      <c r="C4" s="18">
        <v>1</v>
      </c>
      <c r="D4" s="18">
        <v>4</v>
      </c>
      <c r="E4" s="18">
        <v>7</v>
      </c>
      <c r="F4" s="18">
        <v>9</v>
      </c>
      <c r="G4" s="18">
        <v>11</v>
      </c>
      <c r="H4" s="18">
        <v>12</v>
      </c>
      <c r="I4" s="18">
        <v>14</v>
      </c>
      <c r="J4" s="18">
        <v>16</v>
      </c>
      <c r="K4" s="18">
        <v>19</v>
      </c>
      <c r="L4" s="18">
        <v>20</v>
      </c>
      <c r="M4" s="18">
        <v>23</v>
      </c>
      <c r="N4" s="18">
        <v>24</v>
      </c>
      <c r="O4" s="18">
        <v>27</v>
      </c>
      <c r="P4" s="18">
        <v>28</v>
      </c>
      <c r="Q4" s="18">
        <v>31</v>
      </c>
      <c r="R4" s="18">
        <v>32</v>
      </c>
      <c r="S4" s="18">
        <v>35</v>
      </c>
      <c r="T4" s="18">
        <v>40</v>
      </c>
      <c r="U4" s="18">
        <v>39</v>
      </c>
      <c r="V4" s="18">
        <v>40</v>
      </c>
      <c r="W4" s="18">
        <v>45</v>
      </c>
      <c r="X4" s="18">
        <v>48</v>
      </c>
      <c r="Y4" s="18">
        <v>51</v>
      </c>
      <c r="Z4" s="18">
        <v>52</v>
      </c>
      <c r="AA4" s="18">
        <v>55</v>
      </c>
      <c r="AB4" s="18">
        <v>56</v>
      </c>
      <c r="AC4" s="18">
        <v>59</v>
      </c>
      <c r="AD4" s="18">
        <v>59</v>
      </c>
    </row>
    <row r="5" spans="1:30" x14ac:dyDescent="0.15">
      <c r="A5" s="18"/>
      <c r="B5" s="18">
        <v>1.1294999999999999E-2</v>
      </c>
      <c r="C5" s="18">
        <v>39.063000000000002</v>
      </c>
      <c r="D5" s="18">
        <v>39.101999999999997</v>
      </c>
      <c r="E5" s="18">
        <v>50.012999999999998</v>
      </c>
      <c r="F5" s="18">
        <v>68.622</v>
      </c>
      <c r="G5" s="18">
        <v>87.983000000000004</v>
      </c>
      <c r="H5" s="18">
        <v>114.61</v>
      </c>
      <c r="I5" s="18">
        <v>132.69</v>
      </c>
      <c r="J5" s="18">
        <v>150.76</v>
      </c>
      <c r="K5" s="18">
        <v>160.41</v>
      </c>
      <c r="L5" s="18">
        <v>188.32</v>
      </c>
      <c r="M5" s="18">
        <v>191.65</v>
      </c>
      <c r="N5" s="18">
        <v>219.32</v>
      </c>
      <c r="O5" s="18">
        <v>221.66</v>
      </c>
      <c r="P5" s="18">
        <v>249.52</v>
      </c>
      <c r="Q5" s="18">
        <v>250.7</v>
      </c>
      <c r="R5" s="18">
        <v>279.44</v>
      </c>
      <c r="S5" s="18">
        <v>279.39999999999998</v>
      </c>
      <c r="T5" s="18">
        <v>266.72000000000003</v>
      </c>
      <c r="U5" s="18">
        <v>308.20999999999998</v>
      </c>
      <c r="V5" s="18">
        <v>322.60000000000002</v>
      </c>
      <c r="W5" s="18">
        <v>309.39999999999998</v>
      </c>
      <c r="X5" s="18">
        <v>322.20999999999998</v>
      </c>
      <c r="Y5" s="18">
        <v>321.69</v>
      </c>
      <c r="Z5" s="18">
        <v>333.58</v>
      </c>
      <c r="AA5" s="18">
        <v>349.78</v>
      </c>
      <c r="AB5" s="18">
        <v>360.29</v>
      </c>
      <c r="AC5" s="18">
        <v>358.51</v>
      </c>
      <c r="AD5" s="18">
        <v>374.75</v>
      </c>
    </row>
    <row r="6" spans="1:30" x14ac:dyDescent="0.15">
      <c r="A6" s="18"/>
      <c r="B6" s="18">
        <v>1.4219000000000001E-2</v>
      </c>
      <c r="C6" s="18">
        <v>39.063000000000002</v>
      </c>
      <c r="D6" s="18">
        <v>39.101999999999997</v>
      </c>
      <c r="E6" s="18">
        <v>50.012999999999998</v>
      </c>
      <c r="F6" s="18">
        <v>68.622</v>
      </c>
      <c r="G6" s="18">
        <v>87.983000000000004</v>
      </c>
      <c r="H6" s="18">
        <v>114.61</v>
      </c>
      <c r="I6" s="18">
        <v>132.69</v>
      </c>
      <c r="J6" s="18">
        <v>150.76</v>
      </c>
      <c r="K6" s="18">
        <v>160.41</v>
      </c>
      <c r="L6" s="18">
        <v>188.32</v>
      </c>
      <c r="M6" s="18">
        <v>191.65</v>
      </c>
      <c r="N6" s="18">
        <v>219.32</v>
      </c>
      <c r="O6" s="18">
        <v>221.66</v>
      </c>
      <c r="P6" s="18">
        <v>249.52</v>
      </c>
      <c r="Q6" s="18">
        <v>250.7</v>
      </c>
      <c r="R6" s="18">
        <v>279.44</v>
      </c>
      <c r="S6" s="18">
        <v>279.39999999999998</v>
      </c>
      <c r="T6" s="18">
        <v>266.72000000000003</v>
      </c>
      <c r="U6" s="18">
        <v>308.20999999999998</v>
      </c>
      <c r="V6" s="18">
        <v>322.60000000000002</v>
      </c>
      <c r="W6" s="18">
        <v>309.39999999999998</v>
      </c>
      <c r="X6" s="18">
        <v>322.20999999999998</v>
      </c>
      <c r="Y6" s="18">
        <v>321.69</v>
      </c>
      <c r="Z6" s="18">
        <v>333.58</v>
      </c>
      <c r="AA6" s="18">
        <v>349.78</v>
      </c>
      <c r="AB6" s="18">
        <v>360.29</v>
      </c>
      <c r="AC6" s="18">
        <v>358.51</v>
      </c>
      <c r="AD6" s="18">
        <v>374.75</v>
      </c>
    </row>
    <row r="7" spans="1:30" x14ac:dyDescent="0.15">
      <c r="A7" s="18"/>
      <c r="B7" s="18">
        <v>1.7901E-2</v>
      </c>
      <c r="C7" s="18">
        <v>39.063000000000002</v>
      </c>
      <c r="D7" s="18">
        <v>39.101999999999997</v>
      </c>
      <c r="E7" s="18">
        <v>50.012999999999998</v>
      </c>
      <c r="F7" s="18">
        <v>68.622</v>
      </c>
      <c r="G7" s="18">
        <v>87.983000000000004</v>
      </c>
      <c r="H7" s="18">
        <v>114.61</v>
      </c>
      <c r="I7" s="18">
        <v>132.69</v>
      </c>
      <c r="J7" s="18">
        <v>150.76</v>
      </c>
      <c r="K7" s="18">
        <v>160.41</v>
      </c>
      <c r="L7" s="18">
        <v>188.32</v>
      </c>
      <c r="M7" s="18">
        <v>191.65</v>
      </c>
      <c r="N7" s="18">
        <v>219.32</v>
      </c>
      <c r="O7" s="18">
        <v>221.66</v>
      </c>
      <c r="P7" s="18">
        <v>249.52</v>
      </c>
      <c r="Q7" s="18">
        <v>250.7</v>
      </c>
      <c r="R7" s="18">
        <v>279.44</v>
      </c>
      <c r="S7" s="18">
        <v>279.39999999999998</v>
      </c>
      <c r="T7" s="18">
        <v>266.72000000000003</v>
      </c>
      <c r="U7" s="18">
        <v>308.20999999999998</v>
      </c>
      <c r="V7" s="18">
        <v>322.60000000000002</v>
      </c>
      <c r="W7" s="18">
        <v>309.39999999999998</v>
      </c>
      <c r="X7" s="18">
        <v>322.20999999999998</v>
      </c>
      <c r="Y7" s="18">
        <v>321.69</v>
      </c>
      <c r="Z7" s="18">
        <v>333.58</v>
      </c>
      <c r="AA7" s="18">
        <v>349.78</v>
      </c>
      <c r="AB7" s="18">
        <v>360.29</v>
      </c>
      <c r="AC7" s="18">
        <v>358.51</v>
      </c>
      <c r="AD7" s="18">
        <v>374.75</v>
      </c>
    </row>
    <row r="8" spans="1:30" x14ac:dyDescent="0.15">
      <c r="A8" s="18"/>
      <c r="B8" s="18">
        <v>2.2536E-2</v>
      </c>
      <c r="C8" s="18">
        <v>39.063000000000002</v>
      </c>
      <c r="D8" s="18">
        <v>39.101999999999997</v>
      </c>
      <c r="E8" s="18">
        <v>50.012999999999998</v>
      </c>
      <c r="F8" s="18">
        <v>68.622</v>
      </c>
      <c r="G8" s="18">
        <v>87.983000000000004</v>
      </c>
      <c r="H8" s="18">
        <v>114.61</v>
      </c>
      <c r="I8" s="18">
        <v>132.69</v>
      </c>
      <c r="J8" s="18">
        <v>150.76</v>
      </c>
      <c r="K8" s="18">
        <v>160.41</v>
      </c>
      <c r="L8" s="18">
        <v>188.32</v>
      </c>
      <c r="M8" s="18">
        <v>191.65</v>
      </c>
      <c r="N8" s="18">
        <v>219.32</v>
      </c>
      <c r="O8" s="18">
        <v>221.66</v>
      </c>
      <c r="P8" s="18">
        <v>249.52</v>
      </c>
      <c r="Q8" s="18">
        <v>250.7</v>
      </c>
      <c r="R8" s="18">
        <v>279.44</v>
      </c>
      <c r="S8" s="18">
        <v>279.39999999999998</v>
      </c>
      <c r="T8" s="18">
        <v>266.72000000000003</v>
      </c>
      <c r="U8" s="18">
        <v>308.20999999999998</v>
      </c>
      <c r="V8" s="18">
        <v>322.60000000000002</v>
      </c>
      <c r="W8" s="18">
        <v>309.39999999999998</v>
      </c>
      <c r="X8" s="18">
        <v>322.20999999999998</v>
      </c>
      <c r="Y8" s="18">
        <v>321.69</v>
      </c>
      <c r="Z8" s="18">
        <v>333.58</v>
      </c>
      <c r="AA8" s="18">
        <v>349.78</v>
      </c>
      <c r="AB8" s="18">
        <v>360.29</v>
      </c>
      <c r="AC8" s="18">
        <v>358.51</v>
      </c>
      <c r="AD8" s="18">
        <v>374.75</v>
      </c>
    </row>
    <row r="9" spans="1:30" x14ac:dyDescent="0.15">
      <c r="A9" s="18"/>
      <c r="B9" s="18">
        <v>2.8371E-2</v>
      </c>
      <c r="C9" s="18">
        <v>39.063000000000002</v>
      </c>
      <c r="D9" s="18">
        <v>39.101999999999997</v>
      </c>
      <c r="E9" s="18">
        <v>50.012999999999998</v>
      </c>
      <c r="F9" s="18">
        <v>68.622</v>
      </c>
      <c r="G9" s="18">
        <v>87.983000000000004</v>
      </c>
      <c r="H9" s="18">
        <v>114.61</v>
      </c>
      <c r="I9" s="18">
        <v>132.69</v>
      </c>
      <c r="J9" s="18">
        <v>150.76</v>
      </c>
      <c r="K9" s="18">
        <v>160.41</v>
      </c>
      <c r="L9" s="18">
        <v>188.32</v>
      </c>
      <c r="M9" s="18">
        <v>191.65</v>
      </c>
      <c r="N9" s="18">
        <v>219.32</v>
      </c>
      <c r="O9" s="18">
        <v>221.66</v>
      </c>
      <c r="P9" s="18">
        <v>249.52</v>
      </c>
      <c r="Q9" s="18">
        <v>250.7</v>
      </c>
      <c r="R9" s="18">
        <v>279.44</v>
      </c>
      <c r="S9" s="18">
        <v>279.39999999999998</v>
      </c>
      <c r="T9" s="18">
        <v>266.72000000000003</v>
      </c>
      <c r="U9" s="18">
        <v>308.20999999999998</v>
      </c>
      <c r="V9" s="18">
        <v>322.60000000000002</v>
      </c>
      <c r="W9" s="18">
        <v>309.39999999999998</v>
      </c>
      <c r="X9" s="18">
        <v>322.20999999999998</v>
      </c>
      <c r="Y9" s="18">
        <v>321.69</v>
      </c>
      <c r="Z9" s="18">
        <v>333.58</v>
      </c>
      <c r="AA9" s="18">
        <v>349.78</v>
      </c>
      <c r="AB9" s="18">
        <v>360.29</v>
      </c>
      <c r="AC9" s="18">
        <v>358.51</v>
      </c>
      <c r="AD9" s="18">
        <v>374.75</v>
      </c>
    </row>
    <row r="10" spans="1:30" x14ac:dyDescent="0.15">
      <c r="A10" s="18"/>
      <c r="B10" s="18">
        <v>3.5716999999999999E-2</v>
      </c>
      <c r="C10" s="18">
        <v>39.063000000000002</v>
      </c>
      <c r="D10" s="18">
        <v>39.101999999999997</v>
      </c>
      <c r="E10" s="18">
        <v>50.012999999999998</v>
      </c>
      <c r="F10" s="18">
        <v>68.622</v>
      </c>
      <c r="G10" s="18">
        <v>87.983000000000004</v>
      </c>
      <c r="H10" s="18">
        <v>114.61</v>
      </c>
      <c r="I10" s="18">
        <v>132.69</v>
      </c>
      <c r="J10" s="18">
        <v>150.76</v>
      </c>
      <c r="K10" s="18">
        <v>160.41</v>
      </c>
      <c r="L10" s="18">
        <v>188.32</v>
      </c>
      <c r="M10" s="18">
        <v>191.65</v>
      </c>
      <c r="N10" s="18">
        <v>219.32</v>
      </c>
      <c r="O10" s="18">
        <v>221.66</v>
      </c>
      <c r="P10" s="18">
        <v>249.52</v>
      </c>
      <c r="Q10" s="18">
        <v>250.7</v>
      </c>
      <c r="R10" s="18">
        <v>279.44</v>
      </c>
      <c r="S10" s="18">
        <v>279.39999999999998</v>
      </c>
      <c r="T10" s="18">
        <v>266.72000000000003</v>
      </c>
      <c r="U10" s="18">
        <v>308.20999999999998</v>
      </c>
      <c r="V10" s="18">
        <v>322.60000000000002</v>
      </c>
      <c r="W10" s="18">
        <v>309.39999999999998</v>
      </c>
      <c r="X10" s="18">
        <v>322.20999999999998</v>
      </c>
      <c r="Y10" s="18">
        <v>321.69</v>
      </c>
      <c r="Z10" s="18">
        <v>333.58</v>
      </c>
      <c r="AA10" s="18">
        <v>349.78</v>
      </c>
      <c r="AB10" s="18">
        <v>360.29</v>
      </c>
      <c r="AC10" s="18">
        <v>358.51</v>
      </c>
      <c r="AD10" s="18">
        <v>374.75</v>
      </c>
    </row>
    <row r="11" spans="1:30" x14ac:dyDescent="0.15">
      <c r="A11" s="18"/>
      <c r="B11" s="18">
        <v>4.4964999999999998E-2</v>
      </c>
      <c r="C11" s="18">
        <v>39.063000000000002</v>
      </c>
      <c r="D11" s="18">
        <v>39.101999999999997</v>
      </c>
      <c r="E11" s="18">
        <v>50.012999999999998</v>
      </c>
      <c r="F11" s="18">
        <v>68.622</v>
      </c>
      <c r="G11" s="18">
        <v>87.983000000000004</v>
      </c>
      <c r="H11" s="18">
        <v>114.61</v>
      </c>
      <c r="I11" s="18">
        <v>132.69</v>
      </c>
      <c r="J11" s="18">
        <v>150.76</v>
      </c>
      <c r="K11" s="18">
        <v>160.41</v>
      </c>
      <c r="L11" s="18">
        <v>188.32</v>
      </c>
      <c r="M11" s="18">
        <v>191.65</v>
      </c>
      <c r="N11" s="18">
        <v>219.32</v>
      </c>
      <c r="O11" s="18">
        <v>221.66</v>
      </c>
      <c r="P11" s="18">
        <v>249.52</v>
      </c>
      <c r="Q11" s="18">
        <v>250.7</v>
      </c>
      <c r="R11" s="18">
        <v>279.44</v>
      </c>
      <c r="S11" s="18">
        <v>279.39999999999998</v>
      </c>
      <c r="T11" s="18">
        <v>266.72000000000003</v>
      </c>
      <c r="U11" s="18">
        <v>308.20999999999998</v>
      </c>
      <c r="V11" s="18">
        <v>322.60000000000002</v>
      </c>
      <c r="W11" s="18">
        <v>309.39999999999998</v>
      </c>
      <c r="X11" s="18">
        <v>322.20999999999998</v>
      </c>
      <c r="Y11" s="18">
        <v>321.69</v>
      </c>
      <c r="Z11" s="18">
        <v>333.58</v>
      </c>
      <c r="AA11" s="18">
        <v>349.78</v>
      </c>
      <c r="AB11" s="18">
        <v>360.29</v>
      </c>
      <c r="AC11" s="18">
        <v>358.51</v>
      </c>
      <c r="AD11" s="18">
        <v>374.75</v>
      </c>
    </row>
    <row r="12" spans="1:30" x14ac:dyDescent="0.15">
      <c r="A12" s="18"/>
      <c r="B12" s="18">
        <v>5.6606999999999998E-2</v>
      </c>
      <c r="C12" s="18">
        <v>39.063000000000002</v>
      </c>
      <c r="D12" s="18">
        <v>39.101999999999997</v>
      </c>
      <c r="E12" s="18">
        <v>50.012999999999998</v>
      </c>
      <c r="F12" s="18">
        <v>68.622</v>
      </c>
      <c r="G12" s="18">
        <v>87.983000000000004</v>
      </c>
      <c r="H12" s="18">
        <v>114.61</v>
      </c>
      <c r="I12" s="18">
        <v>132.69</v>
      </c>
      <c r="J12" s="18">
        <v>150.76</v>
      </c>
      <c r="K12" s="18">
        <v>160.41</v>
      </c>
      <c r="L12" s="18">
        <v>188.32</v>
      </c>
      <c r="M12" s="18">
        <v>191.65</v>
      </c>
      <c r="N12" s="18">
        <v>219.32</v>
      </c>
      <c r="O12" s="18">
        <v>221.66</v>
      </c>
      <c r="P12" s="18">
        <v>249.52</v>
      </c>
      <c r="Q12" s="18">
        <v>250.7</v>
      </c>
      <c r="R12" s="18">
        <v>279.44</v>
      </c>
      <c r="S12" s="18">
        <v>279.39999999999998</v>
      </c>
      <c r="T12" s="18">
        <v>266.72000000000003</v>
      </c>
      <c r="U12" s="18">
        <v>308.20999999999998</v>
      </c>
      <c r="V12" s="18">
        <v>322.60000000000002</v>
      </c>
      <c r="W12" s="18">
        <v>309.39999999999998</v>
      </c>
      <c r="X12" s="18">
        <v>322.20999999999998</v>
      </c>
      <c r="Y12" s="18">
        <v>321.69</v>
      </c>
      <c r="Z12" s="18">
        <v>333.58</v>
      </c>
      <c r="AA12" s="18">
        <v>349.78</v>
      </c>
      <c r="AB12" s="18">
        <v>360.29</v>
      </c>
      <c r="AC12" s="18">
        <v>358.51</v>
      </c>
      <c r="AD12" s="18">
        <v>374.75</v>
      </c>
    </row>
    <row r="13" spans="1:30" x14ac:dyDescent="0.15">
      <c r="A13" s="18"/>
      <c r="B13" s="18">
        <v>7.1263999999999994E-2</v>
      </c>
      <c r="C13" s="18">
        <v>39.063000000000002</v>
      </c>
      <c r="D13" s="18">
        <v>39.101999999999997</v>
      </c>
      <c r="E13" s="18">
        <v>50.012999999999998</v>
      </c>
      <c r="F13" s="18">
        <v>68.622</v>
      </c>
      <c r="G13" s="18">
        <v>87.983000000000004</v>
      </c>
      <c r="H13" s="18">
        <v>114.61</v>
      </c>
      <c r="I13" s="18">
        <v>132.69</v>
      </c>
      <c r="J13" s="18">
        <v>150.76</v>
      </c>
      <c r="K13" s="18">
        <v>160.41</v>
      </c>
      <c r="L13" s="18">
        <v>188.32</v>
      </c>
      <c r="M13" s="18">
        <v>191.65</v>
      </c>
      <c r="N13" s="18">
        <v>219.32</v>
      </c>
      <c r="O13" s="18">
        <v>221.66</v>
      </c>
      <c r="P13" s="18">
        <v>249.52</v>
      </c>
      <c r="Q13" s="18">
        <v>250.7</v>
      </c>
      <c r="R13" s="18">
        <v>279.44</v>
      </c>
      <c r="S13" s="18">
        <v>279.39999999999998</v>
      </c>
      <c r="T13" s="18">
        <v>266.72000000000003</v>
      </c>
      <c r="U13" s="18">
        <v>308.20999999999998</v>
      </c>
      <c r="V13" s="18">
        <v>322.60000000000002</v>
      </c>
      <c r="W13" s="18">
        <v>309.39999999999998</v>
      </c>
      <c r="X13" s="18">
        <v>322.20999999999998</v>
      </c>
      <c r="Y13" s="18">
        <v>321.69</v>
      </c>
      <c r="Z13" s="18">
        <v>333.58</v>
      </c>
      <c r="AA13" s="18">
        <v>349.78</v>
      </c>
      <c r="AB13" s="18">
        <v>360.29</v>
      </c>
      <c r="AC13" s="18">
        <v>358.51</v>
      </c>
      <c r="AD13" s="18">
        <v>374.75</v>
      </c>
    </row>
    <row r="14" spans="1:30" x14ac:dyDescent="0.15">
      <c r="A14" s="18"/>
      <c r="B14" s="18">
        <v>8.9716000000000004E-2</v>
      </c>
      <c r="C14" s="18">
        <v>39.063000000000002</v>
      </c>
      <c r="D14" s="18">
        <v>39.101999999999997</v>
      </c>
      <c r="E14" s="18">
        <v>50.012999999999998</v>
      </c>
      <c r="F14" s="18">
        <v>68.622</v>
      </c>
      <c r="G14" s="18">
        <v>87.983000000000004</v>
      </c>
      <c r="H14" s="18">
        <v>114.61</v>
      </c>
      <c r="I14" s="18">
        <v>132.69</v>
      </c>
      <c r="J14" s="18">
        <v>150.76</v>
      </c>
      <c r="K14" s="18">
        <v>160.41</v>
      </c>
      <c r="L14" s="18">
        <v>188.32</v>
      </c>
      <c r="M14" s="18">
        <v>191.65</v>
      </c>
      <c r="N14" s="18">
        <v>219.32</v>
      </c>
      <c r="O14" s="18">
        <v>221.66</v>
      </c>
      <c r="P14" s="18">
        <v>249.52</v>
      </c>
      <c r="Q14" s="18">
        <v>250.7</v>
      </c>
      <c r="R14" s="18">
        <v>279.44</v>
      </c>
      <c r="S14" s="18">
        <v>279.39999999999998</v>
      </c>
      <c r="T14" s="18">
        <v>266.72000000000003</v>
      </c>
      <c r="U14" s="18">
        <v>308.20999999999998</v>
      </c>
      <c r="V14" s="18">
        <v>322.60000000000002</v>
      </c>
      <c r="W14" s="18">
        <v>309.39999999999998</v>
      </c>
      <c r="X14" s="18">
        <v>322.20999999999998</v>
      </c>
      <c r="Y14" s="18">
        <v>321.69</v>
      </c>
      <c r="Z14" s="18">
        <v>333.58</v>
      </c>
      <c r="AA14" s="18">
        <v>349.78</v>
      </c>
      <c r="AB14" s="18">
        <v>360.29</v>
      </c>
      <c r="AC14" s="18">
        <v>358.51</v>
      </c>
      <c r="AD14" s="18">
        <v>374.75</v>
      </c>
    </row>
    <row r="15" spans="1:30" x14ac:dyDescent="0.15">
      <c r="A15" s="18"/>
      <c r="B15" s="18">
        <v>0.11294999999999999</v>
      </c>
      <c r="C15" s="18">
        <v>39.063000000000002</v>
      </c>
      <c r="D15" s="18">
        <v>39.101999999999997</v>
      </c>
      <c r="E15" s="18">
        <v>50.012999999999998</v>
      </c>
      <c r="F15" s="18">
        <v>68.622</v>
      </c>
      <c r="G15" s="18">
        <v>87.983000000000004</v>
      </c>
      <c r="H15" s="18">
        <v>114.61</v>
      </c>
      <c r="I15" s="18">
        <v>132.69</v>
      </c>
      <c r="J15" s="18">
        <v>150.76</v>
      </c>
      <c r="K15" s="18">
        <v>160.41</v>
      </c>
      <c r="L15" s="18">
        <v>188.32</v>
      </c>
      <c r="M15" s="18">
        <v>191.65</v>
      </c>
      <c r="N15" s="18">
        <v>219.32</v>
      </c>
      <c r="O15" s="18">
        <v>221.66</v>
      </c>
      <c r="P15" s="18">
        <v>249.52</v>
      </c>
      <c r="Q15" s="18">
        <v>250.7</v>
      </c>
      <c r="R15" s="18">
        <v>279.44</v>
      </c>
      <c r="S15" s="18">
        <v>279.39999999999998</v>
      </c>
      <c r="T15" s="18">
        <v>266.72000000000003</v>
      </c>
      <c r="U15" s="18">
        <v>308.20999999999998</v>
      </c>
      <c r="V15" s="18">
        <v>322.60000000000002</v>
      </c>
      <c r="W15" s="18">
        <v>309.39999999999998</v>
      </c>
      <c r="X15" s="18">
        <v>322.20999999999998</v>
      </c>
      <c r="Y15" s="18">
        <v>321.69</v>
      </c>
      <c r="Z15" s="18">
        <v>333.58</v>
      </c>
      <c r="AA15" s="18">
        <v>349.78</v>
      </c>
      <c r="AB15" s="18">
        <v>360.29</v>
      </c>
      <c r="AC15" s="18">
        <v>358.51</v>
      </c>
      <c r="AD15" s="18">
        <v>374.75</v>
      </c>
    </row>
    <row r="16" spans="1:30" x14ac:dyDescent="0.15">
      <c r="A16" s="18"/>
      <c r="B16" s="18">
        <v>0.14219000000000001</v>
      </c>
      <c r="C16" s="18">
        <v>39.063000000000002</v>
      </c>
      <c r="D16" s="18">
        <v>39.101999999999997</v>
      </c>
      <c r="E16" s="18">
        <v>50.012999999999998</v>
      </c>
      <c r="F16" s="18">
        <v>68.622</v>
      </c>
      <c r="G16" s="18">
        <v>87.983000000000004</v>
      </c>
      <c r="H16" s="18">
        <v>114.61</v>
      </c>
      <c r="I16" s="18">
        <v>132.69</v>
      </c>
      <c r="J16" s="18">
        <v>150.76</v>
      </c>
      <c r="K16" s="18">
        <v>160.41</v>
      </c>
      <c r="L16" s="18">
        <v>188.32</v>
      </c>
      <c r="M16" s="18">
        <v>191.65</v>
      </c>
      <c r="N16" s="18">
        <v>219.32</v>
      </c>
      <c r="O16" s="18">
        <v>221.66</v>
      </c>
      <c r="P16" s="18">
        <v>249.52</v>
      </c>
      <c r="Q16" s="18">
        <v>250.7</v>
      </c>
      <c r="R16" s="18">
        <v>279.44</v>
      </c>
      <c r="S16" s="18">
        <v>279.39999999999998</v>
      </c>
      <c r="T16" s="18">
        <v>266.72000000000003</v>
      </c>
      <c r="U16" s="18">
        <v>308.20999999999998</v>
      </c>
      <c r="V16" s="18">
        <v>322.60000000000002</v>
      </c>
      <c r="W16" s="18">
        <v>309.39999999999998</v>
      </c>
      <c r="X16" s="18">
        <v>322.20999999999998</v>
      </c>
      <c r="Y16" s="18">
        <v>321.69</v>
      </c>
      <c r="Z16" s="18">
        <v>333.58</v>
      </c>
      <c r="AA16" s="18">
        <v>349.78</v>
      </c>
      <c r="AB16" s="18">
        <v>360.29</v>
      </c>
      <c r="AC16" s="18">
        <v>358.51</v>
      </c>
      <c r="AD16" s="18">
        <v>374.75</v>
      </c>
    </row>
    <row r="17" spans="1:30" x14ac:dyDescent="0.15">
      <c r="A17" s="18"/>
      <c r="B17" s="18">
        <v>0.17901</v>
      </c>
      <c r="C17" s="18">
        <v>39.063000000000002</v>
      </c>
      <c r="D17" s="18">
        <v>39.101999999999997</v>
      </c>
      <c r="E17" s="18">
        <v>50.012999999999998</v>
      </c>
      <c r="F17" s="18">
        <v>68.622</v>
      </c>
      <c r="G17" s="18">
        <v>87.983000000000004</v>
      </c>
      <c r="H17" s="18">
        <v>114.61</v>
      </c>
      <c r="I17" s="18">
        <v>132.69</v>
      </c>
      <c r="J17" s="18">
        <v>150.76</v>
      </c>
      <c r="K17" s="18">
        <v>160.41</v>
      </c>
      <c r="L17" s="18">
        <v>188.32</v>
      </c>
      <c r="M17" s="18">
        <v>191.65</v>
      </c>
      <c r="N17" s="18">
        <v>219.32</v>
      </c>
      <c r="O17" s="18">
        <v>221.66</v>
      </c>
      <c r="P17" s="18">
        <v>249.52</v>
      </c>
      <c r="Q17" s="18">
        <v>250.7</v>
      </c>
      <c r="R17" s="18">
        <v>279.44</v>
      </c>
      <c r="S17" s="18">
        <v>279.39999999999998</v>
      </c>
      <c r="T17" s="18">
        <v>266.72000000000003</v>
      </c>
      <c r="U17" s="18">
        <v>308.20999999999998</v>
      </c>
      <c r="V17" s="18">
        <v>322.60000000000002</v>
      </c>
      <c r="W17" s="18">
        <v>309.39999999999998</v>
      </c>
      <c r="X17" s="18">
        <v>322.20999999999998</v>
      </c>
      <c r="Y17" s="18">
        <v>321.69</v>
      </c>
      <c r="Z17" s="18">
        <v>333.58</v>
      </c>
      <c r="AA17" s="18">
        <v>349.78</v>
      </c>
      <c r="AB17" s="18">
        <v>360.29</v>
      </c>
      <c r="AC17" s="18">
        <v>358.51</v>
      </c>
      <c r="AD17" s="18">
        <v>374.75</v>
      </c>
    </row>
    <row r="18" spans="1:30" x14ac:dyDescent="0.15">
      <c r="A18" s="18"/>
      <c r="B18" s="18">
        <v>0.22536</v>
      </c>
      <c r="C18" s="18">
        <v>39.063000000000002</v>
      </c>
      <c r="D18" s="18">
        <v>39.101999999999997</v>
      </c>
      <c r="E18" s="18">
        <v>50.012999999999998</v>
      </c>
      <c r="F18" s="18">
        <v>68.622</v>
      </c>
      <c r="G18" s="18">
        <v>87.983000000000004</v>
      </c>
      <c r="H18" s="18">
        <v>114.61</v>
      </c>
      <c r="I18" s="18">
        <v>132.69</v>
      </c>
      <c r="J18" s="18">
        <v>150.76</v>
      </c>
      <c r="K18" s="18">
        <v>160.41</v>
      </c>
      <c r="L18" s="18">
        <v>188.32</v>
      </c>
      <c r="M18" s="18">
        <v>191.65</v>
      </c>
      <c r="N18" s="18">
        <v>219.32</v>
      </c>
      <c r="O18" s="18">
        <v>221.66</v>
      </c>
      <c r="P18" s="18">
        <v>249.52</v>
      </c>
      <c r="Q18" s="18">
        <v>250.7</v>
      </c>
      <c r="R18" s="18">
        <v>279.44</v>
      </c>
      <c r="S18" s="18">
        <v>279.39999999999998</v>
      </c>
      <c r="T18" s="18">
        <v>266.72000000000003</v>
      </c>
      <c r="U18" s="18">
        <v>308.20999999999998</v>
      </c>
      <c r="V18" s="18">
        <v>322.60000000000002</v>
      </c>
      <c r="W18" s="18">
        <v>309.39999999999998</v>
      </c>
      <c r="X18" s="18">
        <v>322.20999999999998</v>
      </c>
      <c r="Y18" s="18">
        <v>321.69</v>
      </c>
      <c r="Z18" s="18">
        <v>333.58</v>
      </c>
      <c r="AA18" s="18">
        <v>349.78</v>
      </c>
      <c r="AB18" s="18">
        <v>360.29</v>
      </c>
      <c r="AC18" s="18">
        <v>358.51</v>
      </c>
      <c r="AD18" s="18">
        <v>374.75</v>
      </c>
    </row>
    <row r="19" spans="1:30" x14ac:dyDescent="0.15">
      <c r="A19" s="18"/>
      <c r="B19" s="18">
        <v>0.28371000000000002</v>
      </c>
      <c r="C19" s="18">
        <v>39.063000000000002</v>
      </c>
      <c r="D19" s="18">
        <v>39.101999999999997</v>
      </c>
      <c r="E19" s="18">
        <v>50.012999999999998</v>
      </c>
      <c r="F19" s="18">
        <v>68.622</v>
      </c>
      <c r="G19" s="18">
        <v>87.983000000000004</v>
      </c>
      <c r="H19" s="18">
        <v>114.61</v>
      </c>
      <c r="I19" s="18">
        <v>132.69</v>
      </c>
      <c r="J19" s="18">
        <v>150.76</v>
      </c>
      <c r="K19" s="18">
        <v>160.41</v>
      </c>
      <c r="L19" s="18">
        <v>188.32</v>
      </c>
      <c r="M19" s="18">
        <v>191.65</v>
      </c>
      <c r="N19" s="18">
        <v>219.32</v>
      </c>
      <c r="O19" s="18">
        <v>221.66</v>
      </c>
      <c r="P19" s="18">
        <v>249.52</v>
      </c>
      <c r="Q19" s="18">
        <v>250.7</v>
      </c>
      <c r="R19" s="18">
        <v>279.44</v>
      </c>
      <c r="S19" s="18">
        <v>279.39999999999998</v>
      </c>
      <c r="T19" s="18">
        <v>266.72000000000003</v>
      </c>
      <c r="U19" s="18">
        <v>308.20999999999998</v>
      </c>
      <c r="V19" s="18">
        <v>322.60000000000002</v>
      </c>
      <c r="W19" s="18">
        <v>309.39999999999998</v>
      </c>
      <c r="X19" s="18">
        <v>322.20999999999998</v>
      </c>
      <c r="Y19" s="18">
        <v>321.69</v>
      </c>
      <c r="Z19" s="18">
        <v>333.58</v>
      </c>
      <c r="AA19" s="18">
        <v>349.78</v>
      </c>
      <c r="AB19" s="18">
        <v>360.29</v>
      </c>
      <c r="AC19" s="18">
        <v>358.51</v>
      </c>
      <c r="AD19" s="18">
        <v>374.75</v>
      </c>
    </row>
    <row r="20" spans="1:30" x14ac:dyDescent="0.15">
      <c r="A20" s="18"/>
      <c r="B20" s="18">
        <v>0.35716999999999999</v>
      </c>
      <c r="C20" s="18">
        <v>39.063000000000002</v>
      </c>
      <c r="D20" s="18">
        <v>39.101999999999997</v>
      </c>
      <c r="E20" s="18">
        <v>50.012999999999998</v>
      </c>
      <c r="F20" s="18">
        <v>68.622</v>
      </c>
      <c r="G20" s="18">
        <v>87.983000000000004</v>
      </c>
      <c r="H20" s="18">
        <v>114.61</v>
      </c>
      <c r="I20" s="18">
        <v>132.69</v>
      </c>
      <c r="J20" s="18">
        <v>150.76</v>
      </c>
      <c r="K20" s="18">
        <v>160.41</v>
      </c>
      <c r="L20" s="18">
        <v>188.32</v>
      </c>
      <c r="M20" s="18">
        <v>191.65</v>
      </c>
      <c r="N20" s="18">
        <v>219.32</v>
      </c>
      <c r="O20" s="18">
        <v>221.66</v>
      </c>
      <c r="P20" s="18">
        <v>249.52</v>
      </c>
      <c r="Q20" s="18">
        <v>250.7</v>
      </c>
      <c r="R20" s="18">
        <v>279.44</v>
      </c>
      <c r="S20" s="18">
        <v>279.39999999999998</v>
      </c>
      <c r="T20" s="18">
        <v>266.72000000000003</v>
      </c>
      <c r="U20" s="18">
        <v>308.20999999999998</v>
      </c>
      <c r="V20" s="18">
        <v>322.60000000000002</v>
      </c>
      <c r="W20" s="18">
        <v>309.39999999999998</v>
      </c>
      <c r="X20" s="18">
        <v>322.20999999999998</v>
      </c>
      <c r="Y20" s="18">
        <v>321.69</v>
      </c>
      <c r="Z20" s="18">
        <v>333.58</v>
      </c>
      <c r="AA20" s="18">
        <v>349.78</v>
      </c>
      <c r="AB20" s="18">
        <v>360.29</v>
      </c>
      <c r="AC20" s="18">
        <v>358.51</v>
      </c>
      <c r="AD20" s="18">
        <v>374.75</v>
      </c>
    </row>
    <row r="21" spans="1:30" x14ac:dyDescent="0.15">
      <c r="A21" s="18"/>
      <c r="B21" s="18">
        <v>0.44964999999999999</v>
      </c>
      <c r="C21" s="18">
        <v>39.063000000000002</v>
      </c>
      <c r="D21" s="18">
        <v>39.101999999999997</v>
      </c>
      <c r="E21" s="18">
        <v>50.012999999999998</v>
      </c>
      <c r="F21" s="18">
        <v>68.622</v>
      </c>
      <c r="G21" s="18">
        <v>87.983000000000004</v>
      </c>
      <c r="H21" s="18">
        <v>114.61</v>
      </c>
      <c r="I21" s="18">
        <v>132.69</v>
      </c>
      <c r="J21" s="18">
        <v>150.76</v>
      </c>
      <c r="K21" s="18">
        <v>160.41</v>
      </c>
      <c r="L21" s="18">
        <v>188.32</v>
      </c>
      <c r="M21" s="18">
        <v>191.65</v>
      </c>
      <c r="N21" s="18">
        <v>219.32</v>
      </c>
      <c r="O21" s="18">
        <v>221.66</v>
      </c>
      <c r="P21" s="18">
        <v>249.52</v>
      </c>
      <c r="Q21" s="18">
        <v>250.7</v>
      </c>
      <c r="R21" s="18">
        <v>279.44</v>
      </c>
      <c r="S21" s="18">
        <v>279.39999999999998</v>
      </c>
      <c r="T21" s="18">
        <v>266.72000000000003</v>
      </c>
      <c r="U21" s="18">
        <v>308.20999999999998</v>
      </c>
      <c r="V21" s="18">
        <v>322.60000000000002</v>
      </c>
      <c r="W21" s="18">
        <v>309.39999999999998</v>
      </c>
      <c r="X21" s="18">
        <v>322.20999999999998</v>
      </c>
      <c r="Y21" s="18">
        <v>321.69</v>
      </c>
      <c r="Z21" s="18">
        <v>333.58</v>
      </c>
      <c r="AA21" s="18">
        <v>349.78</v>
      </c>
      <c r="AB21" s="18">
        <v>360.29</v>
      </c>
      <c r="AC21" s="18">
        <v>358.51</v>
      </c>
      <c r="AD21" s="18">
        <v>374.75</v>
      </c>
    </row>
    <row r="22" spans="1:30" x14ac:dyDescent="0.15">
      <c r="A22" s="18"/>
      <c r="B22" s="18">
        <v>0.56606999999999996</v>
      </c>
      <c r="C22" s="18">
        <v>39.063000000000002</v>
      </c>
      <c r="D22" s="18">
        <v>39.101999999999997</v>
      </c>
      <c r="E22" s="18">
        <v>50.012999999999998</v>
      </c>
      <c r="F22" s="18">
        <v>68.622</v>
      </c>
      <c r="G22" s="18">
        <v>87.983000000000004</v>
      </c>
      <c r="H22" s="18">
        <v>114.61</v>
      </c>
      <c r="I22" s="18">
        <v>132.69</v>
      </c>
      <c r="J22" s="18">
        <v>150.76</v>
      </c>
      <c r="K22" s="18">
        <v>160.41</v>
      </c>
      <c r="L22" s="18">
        <v>188.32</v>
      </c>
      <c r="M22" s="18">
        <v>191.65</v>
      </c>
      <c r="N22" s="18">
        <v>219.32</v>
      </c>
      <c r="O22" s="18">
        <v>221.66</v>
      </c>
      <c r="P22" s="18">
        <v>249.52</v>
      </c>
      <c r="Q22" s="18">
        <v>250.7</v>
      </c>
      <c r="R22" s="18">
        <v>279.44</v>
      </c>
      <c r="S22" s="18">
        <v>279.39999999999998</v>
      </c>
      <c r="T22" s="18">
        <v>266.72000000000003</v>
      </c>
      <c r="U22" s="18">
        <v>308.20999999999998</v>
      </c>
      <c r="V22" s="18">
        <v>322.60000000000002</v>
      </c>
      <c r="W22" s="18">
        <v>309.39999999999998</v>
      </c>
      <c r="X22" s="18">
        <v>322.20999999999998</v>
      </c>
      <c r="Y22" s="18">
        <v>321.69</v>
      </c>
      <c r="Z22" s="18">
        <v>333.58</v>
      </c>
      <c r="AA22" s="18">
        <v>349.78</v>
      </c>
      <c r="AB22" s="18">
        <v>360.29</v>
      </c>
      <c r="AC22" s="18">
        <v>358.51</v>
      </c>
      <c r="AD22" s="18">
        <v>374.75</v>
      </c>
    </row>
    <row r="23" spans="1:30" x14ac:dyDescent="0.15">
      <c r="A23" s="18"/>
      <c r="B23" s="18">
        <v>0.71264000000000005</v>
      </c>
      <c r="C23" s="18">
        <v>39.063000000000002</v>
      </c>
      <c r="D23" s="18">
        <v>39.101999999999997</v>
      </c>
      <c r="E23" s="18">
        <v>50.012999999999998</v>
      </c>
      <c r="F23" s="18">
        <v>68.622</v>
      </c>
      <c r="G23" s="18">
        <v>87.983000000000004</v>
      </c>
      <c r="H23" s="18">
        <v>114.61</v>
      </c>
      <c r="I23" s="18">
        <v>132.69</v>
      </c>
      <c r="J23" s="18">
        <v>150.76</v>
      </c>
      <c r="K23" s="18">
        <v>160.41</v>
      </c>
      <c r="L23" s="18">
        <v>188.32</v>
      </c>
      <c r="M23" s="18">
        <v>191.65</v>
      </c>
      <c r="N23" s="18">
        <v>219.32</v>
      </c>
      <c r="O23" s="18">
        <v>221.66</v>
      </c>
      <c r="P23" s="18">
        <v>249.52</v>
      </c>
      <c r="Q23" s="18">
        <v>250.7</v>
      </c>
      <c r="R23" s="18">
        <v>279.44</v>
      </c>
      <c r="S23" s="18">
        <v>279.39999999999998</v>
      </c>
      <c r="T23" s="18">
        <v>266.72000000000003</v>
      </c>
      <c r="U23" s="18">
        <v>308.20999999999998</v>
      </c>
      <c r="V23" s="18">
        <v>322.60000000000002</v>
      </c>
      <c r="W23" s="18">
        <v>309.39999999999998</v>
      </c>
      <c r="X23" s="18">
        <v>322.20999999999998</v>
      </c>
      <c r="Y23" s="18">
        <v>321.69</v>
      </c>
      <c r="Z23" s="18">
        <v>333.58</v>
      </c>
      <c r="AA23" s="18">
        <v>349.78</v>
      </c>
      <c r="AB23" s="18">
        <v>360.29</v>
      </c>
      <c r="AC23" s="18">
        <v>358.51</v>
      </c>
      <c r="AD23" s="18">
        <v>374.75</v>
      </c>
    </row>
    <row r="24" spans="1:30" x14ac:dyDescent="0.15">
      <c r="A24" s="18"/>
      <c r="B24" s="18">
        <v>0.89715999999999996</v>
      </c>
      <c r="C24" s="18">
        <v>39.063000000000002</v>
      </c>
      <c r="D24" s="18">
        <v>39.101999999999997</v>
      </c>
      <c r="E24" s="18">
        <v>50.012999999999998</v>
      </c>
      <c r="F24" s="18">
        <v>68.622</v>
      </c>
      <c r="G24" s="18">
        <v>87.983000000000004</v>
      </c>
      <c r="H24" s="18">
        <v>114.61</v>
      </c>
      <c r="I24" s="18">
        <v>132.69</v>
      </c>
      <c r="J24" s="18">
        <v>150.76</v>
      </c>
      <c r="K24" s="18">
        <v>160.41</v>
      </c>
      <c r="L24" s="18">
        <v>188.32</v>
      </c>
      <c r="M24" s="18">
        <v>191.65</v>
      </c>
      <c r="N24" s="18">
        <v>219.32</v>
      </c>
      <c r="O24" s="18">
        <v>221.66</v>
      </c>
      <c r="P24" s="18">
        <v>249.52</v>
      </c>
      <c r="Q24" s="18">
        <v>250.7</v>
      </c>
      <c r="R24" s="18">
        <v>279.44</v>
      </c>
      <c r="S24" s="18">
        <v>279.39999999999998</v>
      </c>
      <c r="T24" s="18">
        <v>266.72000000000003</v>
      </c>
      <c r="U24" s="18">
        <v>308.20999999999998</v>
      </c>
      <c r="V24" s="18">
        <v>322.60000000000002</v>
      </c>
      <c r="W24" s="18">
        <v>309.39999999999998</v>
      </c>
      <c r="X24" s="18">
        <v>322.20999999999998</v>
      </c>
      <c r="Y24" s="18">
        <v>321.69</v>
      </c>
      <c r="Z24" s="18">
        <v>333.58</v>
      </c>
      <c r="AA24" s="18">
        <v>349.78</v>
      </c>
      <c r="AB24" s="18">
        <v>360.29</v>
      </c>
      <c r="AC24" s="18">
        <v>358.51</v>
      </c>
      <c r="AD24" s="18">
        <v>374.75</v>
      </c>
    </row>
    <row r="25" spans="1:30" x14ac:dyDescent="0.15">
      <c r="A25" s="18"/>
      <c r="B25" s="18">
        <v>1.1294999999999999</v>
      </c>
      <c r="C25" s="18">
        <v>39.063000000000002</v>
      </c>
      <c r="D25" s="18">
        <v>39.101999999999997</v>
      </c>
      <c r="E25" s="18">
        <v>50.012999999999998</v>
      </c>
      <c r="F25" s="18">
        <v>68.622</v>
      </c>
      <c r="G25" s="18">
        <v>87.983000000000004</v>
      </c>
      <c r="H25" s="18">
        <v>114.61</v>
      </c>
      <c r="I25" s="18">
        <v>132.69</v>
      </c>
      <c r="J25" s="18">
        <v>150.76</v>
      </c>
      <c r="K25" s="18">
        <v>160.41</v>
      </c>
      <c r="L25" s="18">
        <v>188.32</v>
      </c>
      <c r="M25" s="18">
        <v>191.65</v>
      </c>
      <c r="N25" s="18">
        <v>219.32</v>
      </c>
      <c r="O25" s="18">
        <v>221.66</v>
      </c>
      <c r="P25" s="18">
        <v>249.52</v>
      </c>
      <c r="Q25" s="18">
        <v>250.7</v>
      </c>
      <c r="R25" s="18">
        <v>279.44</v>
      </c>
      <c r="S25" s="18">
        <v>279.39999999999998</v>
      </c>
      <c r="T25" s="18">
        <v>266.72000000000003</v>
      </c>
      <c r="U25" s="18">
        <v>308.20999999999998</v>
      </c>
      <c r="V25" s="18">
        <v>322.60000000000002</v>
      </c>
      <c r="W25" s="18">
        <v>309.39999999999998</v>
      </c>
      <c r="X25" s="18">
        <v>322.20999999999998</v>
      </c>
      <c r="Y25" s="18">
        <v>321.69</v>
      </c>
      <c r="Z25" s="18">
        <v>333.58</v>
      </c>
      <c r="AA25" s="18">
        <v>349.78</v>
      </c>
      <c r="AB25" s="18">
        <v>360.29</v>
      </c>
      <c r="AC25" s="18">
        <v>358.51</v>
      </c>
      <c r="AD25" s="18">
        <v>374.75</v>
      </c>
    </row>
    <row r="26" spans="1:30" x14ac:dyDescent="0.15">
      <c r="A26" s="18"/>
      <c r="B26" s="18">
        <v>1.4218999999999999</v>
      </c>
      <c r="C26" s="18">
        <v>39.063000000000002</v>
      </c>
      <c r="D26" s="18">
        <v>39.101999999999997</v>
      </c>
      <c r="E26" s="18">
        <v>50.012999999999998</v>
      </c>
      <c r="F26" s="18">
        <v>68.622</v>
      </c>
      <c r="G26" s="18">
        <v>87.983000000000004</v>
      </c>
      <c r="H26" s="18">
        <v>114.61</v>
      </c>
      <c r="I26" s="18">
        <v>132.69</v>
      </c>
      <c r="J26" s="18">
        <v>150.76</v>
      </c>
      <c r="K26" s="18">
        <v>160.41</v>
      </c>
      <c r="L26" s="18">
        <v>188.32</v>
      </c>
      <c r="M26" s="18">
        <v>191.65</v>
      </c>
      <c r="N26" s="18">
        <v>219.32</v>
      </c>
      <c r="O26" s="18">
        <v>221.66</v>
      </c>
      <c r="P26" s="18">
        <v>249.52</v>
      </c>
      <c r="Q26" s="18">
        <v>250.7</v>
      </c>
      <c r="R26" s="18">
        <v>279.44</v>
      </c>
      <c r="S26" s="18">
        <v>279.39999999999998</v>
      </c>
      <c r="T26" s="18">
        <v>266.72000000000003</v>
      </c>
      <c r="U26" s="18">
        <v>308.20999999999998</v>
      </c>
      <c r="V26" s="18">
        <v>322.60000000000002</v>
      </c>
      <c r="W26" s="18">
        <v>309.39999999999998</v>
      </c>
      <c r="X26" s="18">
        <v>322.20999999999998</v>
      </c>
      <c r="Y26" s="18">
        <v>321.69</v>
      </c>
      <c r="Z26" s="18">
        <v>333.58</v>
      </c>
      <c r="AA26" s="18">
        <v>349.78</v>
      </c>
      <c r="AB26" s="18">
        <v>360.29</v>
      </c>
      <c r="AC26" s="18">
        <v>358.51</v>
      </c>
      <c r="AD26" s="18">
        <v>374.75</v>
      </c>
    </row>
    <row r="27" spans="1:30" x14ac:dyDescent="0.15">
      <c r="A27" s="18"/>
      <c r="B27" s="18">
        <v>1.7901</v>
      </c>
      <c r="C27" s="18">
        <v>39.063000000000002</v>
      </c>
      <c r="D27" s="18">
        <v>39.101999999999997</v>
      </c>
      <c r="E27" s="18">
        <v>50.012999999999998</v>
      </c>
      <c r="F27" s="18">
        <v>68.622</v>
      </c>
      <c r="G27" s="18">
        <v>87.983000000000004</v>
      </c>
      <c r="H27" s="18">
        <v>114.61</v>
      </c>
      <c r="I27" s="18">
        <v>132.69</v>
      </c>
      <c r="J27" s="18">
        <v>150.76</v>
      </c>
      <c r="K27" s="18">
        <v>160.41</v>
      </c>
      <c r="L27" s="18">
        <v>188.32</v>
      </c>
      <c r="M27" s="18">
        <v>191.65</v>
      </c>
      <c r="N27" s="18">
        <v>219.32</v>
      </c>
      <c r="O27" s="18">
        <v>221.66</v>
      </c>
      <c r="P27" s="18">
        <v>249.52</v>
      </c>
      <c r="Q27" s="18">
        <v>250.7</v>
      </c>
      <c r="R27" s="18">
        <v>279.44</v>
      </c>
      <c r="S27" s="18">
        <v>279.39999999999998</v>
      </c>
      <c r="T27" s="18">
        <v>266.72000000000003</v>
      </c>
      <c r="U27" s="18">
        <v>308.20999999999998</v>
      </c>
      <c r="V27" s="18">
        <v>322.60000000000002</v>
      </c>
      <c r="W27" s="18">
        <v>309.39999999999998</v>
      </c>
      <c r="X27" s="18">
        <v>322.20999999999998</v>
      </c>
      <c r="Y27" s="18">
        <v>321.69</v>
      </c>
      <c r="Z27" s="18">
        <v>333.58</v>
      </c>
      <c r="AA27" s="18">
        <v>349.78</v>
      </c>
      <c r="AB27" s="18">
        <v>360.29</v>
      </c>
      <c r="AC27" s="18">
        <v>358.51</v>
      </c>
      <c r="AD27" s="18">
        <v>374.75</v>
      </c>
    </row>
    <row r="28" spans="1:30" x14ac:dyDescent="0.15">
      <c r="A28" s="18"/>
      <c r="B28" s="18">
        <v>2.2536</v>
      </c>
      <c r="C28" s="18">
        <v>39.063000000000002</v>
      </c>
      <c r="D28" s="18">
        <v>39.101999999999997</v>
      </c>
      <c r="E28" s="18">
        <v>50.012999999999998</v>
      </c>
      <c r="F28" s="18">
        <v>68.622</v>
      </c>
      <c r="G28" s="18">
        <v>87.983000000000004</v>
      </c>
      <c r="H28" s="18">
        <v>114.61</v>
      </c>
      <c r="I28" s="18">
        <v>132.69</v>
      </c>
      <c r="J28" s="18">
        <v>150.76</v>
      </c>
      <c r="K28" s="18">
        <v>160.41</v>
      </c>
      <c r="L28" s="18">
        <v>188.32</v>
      </c>
      <c r="M28" s="18">
        <v>191.65</v>
      </c>
      <c r="N28" s="18">
        <v>219.32</v>
      </c>
      <c r="O28" s="18">
        <v>221.66</v>
      </c>
      <c r="P28" s="18">
        <v>249.52</v>
      </c>
      <c r="Q28" s="18">
        <v>250.7</v>
      </c>
      <c r="R28" s="18">
        <v>279.44</v>
      </c>
      <c r="S28" s="18">
        <v>279.39999999999998</v>
      </c>
      <c r="T28" s="18">
        <v>266.72000000000003</v>
      </c>
      <c r="U28" s="18">
        <v>308.20999999999998</v>
      </c>
      <c r="V28" s="18">
        <v>322.60000000000002</v>
      </c>
      <c r="W28" s="18">
        <v>309.39999999999998</v>
      </c>
      <c r="X28" s="18">
        <v>322.20999999999998</v>
      </c>
      <c r="Y28" s="18">
        <v>321.69</v>
      </c>
      <c r="Z28" s="18">
        <v>333.58</v>
      </c>
      <c r="AA28" s="18">
        <v>349.78</v>
      </c>
      <c r="AB28" s="18">
        <v>360.29</v>
      </c>
      <c r="AC28" s="18">
        <v>358.51</v>
      </c>
      <c r="AD28" s="18">
        <v>374.75</v>
      </c>
    </row>
    <row r="29" spans="1:30" x14ac:dyDescent="0.15">
      <c r="A29" s="18"/>
      <c r="B29" s="18">
        <v>2.8371</v>
      </c>
      <c r="C29" s="18">
        <v>39.063000000000002</v>
      </c>
      <c r="D29" s="18">
        <v>39.101999999999997</v>
      </c>
      <c r="E29" s="18">
        <v>50.012999999999998</v>
      </c>
      <c r="F29" s="18">
        <v>68.622</v>
      </c>
      <c r="G29" s="18">
        <v>87.983000000000004</v>
      </c>
      <c r="H29" s="18">
        <v>114.61</v>
      </c>
      <c r="I29" s="18">
        <v>132.69</v>
      </c>
      <c r="J29" s="18">
        <v>150.76</v>
      </c>
      <c r="K29" s="18">
        <v>160.41</v>
      </c>
      <c r="L29" s="18">
        <v>188.32</v>
      </c>
      <c r="M29" s="18">
        <v>191.65</v>
      </c>
      <c r="N29" s="18">
        <v>219.32</v>
      </c>
      <c r="O29" s="18">
        <v>221.66</v>
      </c>
      <c r="P29" s="18">
        <v>249.52</v>
      </c>
      <c r="Q29" s="18">
        <v>250.7</v>
      </c>
      <c r="R29" s="18">
        <v>279.44</v>
      </c>
      <c r="S29" s="18">
        <v>279.39999999999998</v>
      </c>
      <c r="T29" s="18">
        <v>266.72000000000003</v>
      </c>
      <c r="U29" s="18">
        <v>308.20999999999998</v>
      </c>
      <c r="V29" s="18">
        <v>322.60000000000002</v>
      </c>
      <c r="W29" s="18">
        <v>309.39999999999998</v>
      </c>
      <c r="X29" s="18">
        <v>322.20999999999998</v>
      </c>
      <c r="Y29" s="18">
        <v>321.69</v>
      </c>
      <c r="Z29" s="18">
        <v>333.58</v>
      </c>
      <c r="AA29" s="18">
        <v>349.78</v>
      </c>
      <c r="AB29" s="18">
        <v>360.29</v>
      </c>
      <c r="AC29" s="18">
        <v>358.51</v>
      </c>
      <c r="AD29" s="18">
        <v>374.75</v>
      </c>
    </row>
    <row r="30" spans="1:30" x14ac:dyDescent="0.15">
      <c r="A30" s="18"/>
      <c r="B30" s="18">
        <v>3.5716999999999999</v>
      </c>
      <c r="C30" s="18">
        <v>39.063000000000002</v>
      </c>
      <c r="D30" s="18">
        <v>39.101999999999997</v>
      </c>
      <c r="E30" s="18">
        <v>50.012999999999998</v>
      </c>
      <c r="F30" s="18">
        <v>68.622</v>
      </c>
      <c r="G30" s="18">
        <v>87.983000000000004</v>
      </c>
      <c r="H30" s="18">
        <v>114.61</v>
      </c>
      <c r="I30" s="18">
        <v>132.69</v>
      </c>
      <c r="J30" s="18">
        <v>150.76</v>
      </c>
      <c r="K30" s="18">
        <v>160.41</v>
      </c>
      <c r="L30" s="18">
        <v>188.32</v>
      </c>
      <c r="M30" s="18">
        <v>191.65</v>
      </c>
      <c r="N30" s="18">
        <v>219.32</v>
      </c>
      <c r="O30" s="18">
        <v>221.66</v>
      </c>
      <c r="P30" s="18">
        <v>249.52</v>
      </c>
      <c r="Q30" s="18">
        <v>250.7</v>
      </c>
      <c r="R30" s="18">
        <v>279.44</v>
      </c>
      <c r="S30" s="18">
        <v>279.39999999999998</v>
      </c>
      <c r="T30" s="18">
        <v>266.72000000000003</v>
      </c>
      <c r="U30" s="18">
        <v>308.20999999999998</v>
      </c>
      <c r="V30" s="18">
        <v>322.60000000000002</v>
      </c>
      <c r="W30" s="18">
        <v>309.39999999999998</v>
      </c>
      <c r="X30" s="18">
        <v>322.20999999999998</v>
      </c>
      <c r="Y30" s="18">
        <v>321.69</v>
      </c>
      <c r="Z30" s="18">
        <v>333.58</v>
      </c>
      <c r="AA30" s="18">
        <v>349.78</v>
      </c>
      <c r="AB30" s="18">
        <v>360.29</v>
      </c>
      <c r="AC30" s="18">
        <v>358.51</v>
      </c>
      <c r="AD30" s="18">
        <v>374.75</v>
      </c>
    </row>
    <row r="31" spans="1:30" x14ac:dyDescent="0.15">
      <c r="A31" s="18"/>
      <c r="B31" s="18">
        <v>4.4965000000000002</v>
      </c>
      <c r="C31" s="18">
        <v>39.063000000000002</v>
      </c>
      <c r="D31" s="18">
        <v>39.101999999999997</v>
      </c>
      <c r="E31" s="18">
        <v>50.012999999999998</v>
      </c>
      <c r="F31" s="18">
        <v>68.622</v>
      </c>
      <c r="G31" s="18">
        <v>87.983000000000004</v>
      </c>
      <c r="H31" s="18">
        <v>114.61</v>
      </c>
      <c r="I31" s="18">
        <v>132.69</v>
      </c>
      <c r="J31" s="18">
        <v>150.76</v>
      </c>
      <c r="K31" s="18">
        <v>160.41</v>
      </c>
      <c r="L31" s="18">
        <v>188.32</v>
      </c>
      <c r="M31" s="18">
        <v>191.65</v>
      </c>
      <c r="N31" s="18">
        <v>219.32</v>
      </c>
      <c r="O31" s="18">
        <v>221.66</v>
      </c>
      <c r="P31" s="18">
        <v>249.52</v>
      </c>
      <c r="Q31" s="18">
        <v>250.7</v>
      </c>
      <c r="R31" s="18">
        <v>279.44</v>
      </c>
      <c r="S31" s="18">
        <v>279.39999999999998</v>
      </c>
      <c r="T31" s="18">
        <v>266.72000000000003</v>
      </c>
      <c r="U31" s="18">
        <v>308.20999999999998</v>
      </c>
      <c r="V31" s="18">
        <v>322.60000000000002</v>
      </c>
      <c r="W31" s="18">
        <v>309.39999999999998</v>
      </c>
      <c r="X31" s="18">
        <v>322.20999999999998</v>
      </c>
      <c r="Y31" s="18">
        <v>321.69</v>
      </c>
      <c r="Z31" s="18">
        <v>333.58</v>
      </c>
      <c r="AA31" s="18">
        <v>349.78</v>
      </c>
      <c r="AB31" s="18">
        <v>360.29</v>
      </c>
      <c r="AC31" s="18">
        <v>358.51</v>
      </c>
      <c r="AD31" s="18">
        <v>374.75</v>
      </c>
    </row>
    <row r="32" spans="1:30" x14ac:dyDescent="0.15">
      <c r="A32" s="18"/>
      <c r="B32" s="18">
        <v>5.6607000000000003</v>
      </c>
      <c r="C32" s="18">
        <v>39.063000000000002</v>
      </c>
      <c r="D32" s="18">
        <v>39.101999999999997</v>
      </c>
      <c r="E32" s="18">
        <v>50.012999999999998</v>
      </c>
      <c r="F32" s="18">
        <v>68.622</v>
      </c>
      <c r="G32" s="18">
        <v>87.983000000000004</v>
      </c>
      <c r="H32" s="18">
        <v>114.61</v>
      </c>
      <c r="I32" s="18">
        <v>132.69</v>
      </c>
      <c r="J32" s="18">
        <v>150.76</v>
      </c>
      <c r="K32" s="18">
        <v>160.41</v>
      </c>
      <c r="L32" s="18">
        <v>188.32</v>
      </c>
      <c r="M32" s="18">
        <v>191.65</v>
      </c>
      <c r="N32" s="18">
        <v>219.32</v>
      </c>
      <c r="O32" s="18">
        <v>221.66</v>
      </c>
      <c r="P32" s="18">
        <v>249.52</v>
      </c>
      <c r="Q32" s="18">
        <v>250.7</v>
      </c>
      <c r="R32" s="18">
        <v>279.44</v>
      </c>
      <c r="S32" s="18">
        <v>279.39999999999998</v>
      </c>
      <c r="T32" s="18">
        <v>266.72000000000003</v>
      </c>
      <c r="U32" s="18">
        <v>308.20999999999998</v>
      </c>
      <c r="V32" s="18">
        <v>322.60000000000002</v>
      </c>
      <c r="W32" s="18">
        <v>309.39999999999998</v>
      </c>
      <c r="X32" s="18">
        <v>322.20999999999998</v>
      </c>
      <c r="Y32" s="18">
        <v>321.69</v>
      </c>
      <c r="Z32" s="18">
        <v>333.58</v>
      </c>
      <c r="AA32" s="18">
        <v>349.78</v>
      </c>
      <c r="AB32" s="18">
        <v>360.29</v>
      </c>
      <c r="AC32" s="18">
        <v>358.51</v>
      </c>
      <c r="AD32" s="18">
        <v>374.75</v>
      </c>
    </row>
    <row r="33" spans="1:30" x14ac:dyDescent="0.15">
      <c r="A33" s="18"/>
      <c r="B33" s="18">
        <v>7.1264000000000003</v>
      </c>
      <c r="C33" s="18">
        <v>39.063000000000002</v>
      </c>
      <c r="D33" s="18">
        <v>39.101999999999997</v>
      </c>
      <c r="E33" s="18">
        <v>50.012999999999998</v>
      </c>
      <c r="F33" s="18">
        <v>68.622</v>
      </c>
      <c r="G33" s="18">
        <v>87.983000000000004</v>
      </c>
      <c r="H33" s="18">
        <v>114.61</v>
      </c>
      <c r="I33" s="18">
        <v>132.69</v>
      </c>
      <c r="J33" s="18">
        <v>150.76</v>
      </c>
      <c r="K33" s="18">
        <v>160.41</v>
      </c>
      <c r="L33" s="18">
        <v>188.32</v>
      </c>
      <c r="M33" s="18">
        <v>191.65</v>
      </c>
      <c r="N33" s="18">
        <v>219.32</v>
      </c>
      <c r="O33" s="18">
        <v>221.66</v>
      </c>
      <c r="P33" s="18">
        <v>249.52</v>
      </c>
      <c r="Q33" s="18">
        <v>250.7</v>
      </c>
      <c r="R33" s="18">
        <v>279.44</v>
      </c>
      <c r="S33" s="18">
        <v>279.39999999999998</v>
      </c>
      <c r="T33" s="18">
        <v>266.72000000000003</v>
      </c>
      <c r="U33" s="18">
        <v>308.20999999999998</v>
      </c>
      <c r="V33" s="18">
        <v>322.60000000000002</v>
      </c>
      <c r="W33" s="18">
        <v>309.39999999999998</v>
      </c>
      <c r="X33" s="18">
        <v>322.20999999999998</v>
      </c>
      <c r="Y33" s="18">
        <v>321.69</v>
      </c>
      <c r="Z33" s="18">
        <v>333.58</v>
      </c>
      <c r="AA33" s="18">
        <v>349.78</v>
      </c>
      <c r="AB33" s="18">
        <v>360.29</v>
      </c>
      <c r="AC33" s="18">
        <v>358.51</v>
      </c>
      <c r="AD33" s="18">
        <v>374.75</v>
      </c>
    </row>
    <row r="34" spans="1:30" x14ac:dyDescent="0.15">
      <c r="A34" s="18"/>
      <c r="B34" s="18">
        <v>8.9716000000000005</v>
      </c>
      <c r="C34" s="18">
        <v>39.063000000000002</v>
      </c>
      <c r="D34" s="18">
        <v>39.101999999999997</v>
      </c>
      <c r="E34" s="18">
        <v>50.012999999999998</v>
      </c>
      <c r="F34" s="18">
        <v>68.622</v>
      </c>
      <c r="G34" s="18">
        <v>87.983000000000004</v>
      </c>
      <c r="H34" s="18">
        <v>114.61</v>
      </c>
      <c r="I34" s="18">
        <v>132.69</v>
      </c>
      <c r="J34" s="18">
        <v>150.76</v>
      </c>
      <c r="K34" s="18">
        <v>160.41</v>
      </c>
      <c r="L34" s="18">
        <v>188.32</v>
      </c>
      <c r="M34" s="18">
        <v>191.65</v>
      </c>
      <c r="N34" s="18">
        <v>219.32</v>
      </c>
      <c r="O34" s="18">
        <v>221.66</v>
      </c>
      <c r="P34" s="18">
        <v>249.52</v>
      </c>
      <c r="Q34" s="18">
        <v>250.7</v>
      </c>
      <c r="R34" s="18">
        <v>279.44</v>
      </c>
      <c r="S34" s="18">
        <v>279.39999999999998</v>
      </c>
      <c r="T34" s="18">
        <v>266.72000000000003</v>
      </c>
      <c r="U34" s="18">
        <v>308.20999999999998</v>
      </c>
      <c r="V34" s="18">
        <v>322.60000000000002</v>
      </c>
      <c r="W34" s="18">
        <v>309.39999999999998</v>
      </c>
      <c r="X34" s="18">
        <v>322.20999999999998</v>
      </c>
      <c r="Y34" s="18">
        <v>321.69</v>
      </c>
      <c r="Z34" s="18">
        <v>333.58</v>
      </c>
      <c r="AA34" s="18">
        <v>349.78</v>
      </c>
      <c r="AB34" s="18">
        <v>360.29</v>
      </c>
      <c r="AC34" s="18">
        <v>358.51</v>
      </c>
      <c r="AD34" s="18">
        <v>374.75</v>
      </c>
    </row>
    <row r="35" spans="1:30" x14ac:dyDescent="0.15">
      <c r="A35" s="18"/>
      <c r="B35" s="18">
        <v>11.295</v>
      </c>
      <c r="C35" s="18">
        <v>35.478999999999999</v>
      </c>
      <c r="D35" s="18">
        <v>35.515000000000001</v>
      </c>
      <c r="E35" s="18">
        <v>45.441000000000003</v>
      </c>
      <c r="F35" s="18">
        <v>62.372999999999998</v>
      </c>
      <c r="G35" s="18">
        <v>79.956000000000003</v>
      </c>
      <c r="H35" s="18">
        <v>104.22</v>
      </c>
      <c r="I35" s="18">
        <v>120.71</v>
      </c>
      <c r="J35" s="18">
        <v>137.19</v>
      </c>
      <c r="K35" s="18">
        <v>145.99</v>
      </c>
      <c r="L35" s="18">
        <v>171.38</v>
      </c>
      <c r="M35" s="18">
        <v>174.72</v>
      </c>
      <c r="N35" s="18">
        <v>199.91</v>
      </c>
      <c r="O35" s="18">
        <v>202.38</v>
      </c>
      <c r="P35" s="18">
        <v>227.74</v>
      </c>
      <c r="Q35" s="18">
        <v>229.2</v>
      </c>
      <c r="R35" s="18">
        <v>255.26</v>
      </c>
      <c r="S35" s="18">
        <v>255.65</v>
      </c>
      <c r="T35" s="18">
        <v>244.4</v>
      </c>
      <c r="U35" s="18">
        <v>282.25</v>
      </c>
      <c r="V35" s="18">
        <v>295.91000000000003</v>
      </c>
      <c r="W35" s="18">
        <v>284.12</v>
      </c>
      <c r="X35" s="18">
        <v>295.7</v>
      </c>
      <c r="Y35" s="18">
        <v>295.67</v>
      </c>
      <c r="Z35" s="18">
        <v>307.06</v>
      </c>
      <c r="AA35" s="18">
        <v>321.62</v>
      </c>
      <c r="AB35" s="18">
        <v>331.78</v>
      </c>
      <c r="AC35" s="18">
        <v>330.61</v>
      </c>
      <c r="AD35" s="18">
        <v>346.14</v>
      </c>
    </row>
    <row r="36" spans="1:30" x14ac:dyDescent="0.15">
      <c r="A36" s="18"/>
      <c r="B36" s="18">
        <v>14.218999999999999</v>
      </c>
      <c r="C36" s="18">
        <v>29.576000000000001</v>
      </c>
      <c r="D36" s="18">
        <v>29.606000000000002</v>
      </c>
      <c r="E36" s="18">
        <v>37.905999999999999</v>
      </c>
      <c r="F36" s="18">
        <v>52.066000000000003</v>
      </c>
      <c r="G36" s="18">
        <v>66.722999999999999</v>
      </c>
      <c r="H36" s="18">
        <v>87.082999999999998</v>
      </c>
      <c r="I36" s="18">
        <v>100.94</v>
      </c>
      <c r="J36" s="18">
        <v>114.78</v>
      </c>
      <c r="K36" s="18">
        <v>122.17</v>
      </c>
      <c r="L36" s="18">
        <v>143.4</v>
      </c>
      <c r="M36" s="18">
        <v>146.68</v>
      </c>
      <c r="N36" s="18">
        <v>167.77</v>
      </c>
      <c r="O36" s="18">
        <v>170.39</v>
      </c>
      <c r="P36" s="18">
        <v>191.61</v>
      </c>
      <c r="Q36" s="18">
        <v>193.44</v>
      </c>
      <c r="R36" s="18">
        <v>215.11</v>
      </c>
      <c r="S36" s="18">
        <v>216.1</v>
      </c>
      <c r="T36" s="18">
        <v>207.17</v>
      </c>
      <c r="U36" s="18">
        <v>238.98</v>
      </c>
      <c r="V36" s="18">
        <v>251.32</v>
      </c>
      <c r="W36" s="18">
        <v>241.83</v>
      </c>
      <c r="X36" s="18">
        <v>251.37</v>
      </c>
      <c r="Y36" s="18">
        <v>252.07</v>
      </c>
      <c r="Z36" s="18">
        <v>262.52999999999997</v>
      </c>
      <c r="AA36" s="18">
        <v>274.39999999999998</v>
      </c>
      <c r="AB36" s="18">
        <v>283.89999999999998</v>
      </c>
      <c r="AC36" s="18">
        <v>283.64999999999998</v>
      </c>
      <c r="AD36" s="18">
        <v>297.88</v>
      </c>
    </row>
    <row r="37" spans="1:30" x14ac:dyDescent="0.15">
      <c r="A37" s="18"/>
      <c r="B37" s="18">
        <v>17.901</v>
      </c>
      <c r="C37" s="18">
        <v>24.654</v>
      </c>
      <c r="D37" s="18">
        <v>24.68</v>
      </c>
      <c r="E37" s="18">
        <v>31.62</v>
      </c>
      <c r="F37" s="18">
        <v>43.463000000000001</v>
      </c>
      <c r="G37" s="18">
        <v>55.68</v>
      </c>
      <c r="H37" s="18">
        <v>72.762</v>
      </c>
      <c r="I37" s="18">
        <v>84.406999999999996</v>
      </c>
      <c r="J37" s="18">
        <v>96.037000000000006</v>
      </c>
      <c r="K37" s="18">
        <v>102.23</v>
      </c>
      <c r="L37" s="18">
        <v>119.99</v>
      </c>
      <c r="M37" s="18">
        <v>123.14</v>
      </c>
      <c r="N37" s="18">
        <v>140.80000000000001</v>
      </c>
      <c r="O37" s="18">
        <v>143.44999999999999</v>
      </c>
      <c r="P37" s="18">
        <v>161.21</v>
      </c>
      <c r="Q37" s="18">
        <v>163.27000000000001</v>
      </c>
      <c r="R37" s="18">
        <v>181.28</v>
      </c>
      <c r="S37" s="18">
        <v>182.67</v>
      </c>
      <c r="T37" s="18">
        <v>175.6</v>
      </c>
      <c r="U37" s="18">
        <v>202.35</v>
      </c>
      <c r="V37" s="18">
        <v>213.45</v>
      </c>
      <c r="W37" s="18">
        <v>205.82</v>
      </c>
      <c r="X37" s="18">
        <v>213.7</v>
      </c>
      <c r="Y37" s="18">
        <v>214.91</v>
      </c>
      <c r="Z37" s="18">
        <v>224.46</v>
      </c>
      <c r="AA37" s="18">
        <v>234.12</v>
      </c>
      <c r="AB37" s="18">
        <v>242.92</v>
      </c>
      <c r="AC37" s="18">
        <v>243.36</v>
      </c>
      <c r="AD37" s="18">
        <v>256.35000000000002</v>
      </c>
    </row>
    <row r="38" spans="1:30" x14ac:dyDescent="0.15">
      <c r="A38" s="18"/>
      <c r="B38" s="18">
        <v>22.536000000000001</v>
      </c>
      <c r="C38" s="18">
        <v>20.552</v>
      </c>
      <c r="D38" s="18">
        <v>20.574000000000002</v>
      </c>
      <c r="E38" s="18">
        <v>26.376000000000001</v>
      </c>
      <c r="F38" s="18">
        <v>36.280999999999999</v>
      </c>
      <c r="G38" s="18">
        <v>46.465000000000003</v>
      </c>
      <c r="H38" s="18">
        <v>60.795999999999999</v>
      </c>
      <c r="I38" s="18">
        <v>70.581999999999994</v>
      </c>
      <c r="J38" s="18">
        <v>80.352000000000004</v>
      </c>
      <c r="K38" s="18">
        <v>85.551000000000002</v>
      </c>
      <c r="L38" s="18">
        <v>100.4</v>
      </c>
      <c r="M38" s="18">
        <v>103.38</v>
      </c>
      <c r="N38" s="18">
        <v>118.16</v>
      </c>
      <c r="O38" s="18">
        <v>120.77</v>
      </c>
      <c r="P38" s="18">
        <v>135.63</v>
      </c>
      <c r="Q38" s="18">
        <v>137.80000000000001</v>
      </c>
      <c r="R38" s="18">
        <v>152.77000000000001</v>
      </c>
      <c r="S38" s="18">
        <v>154.41</v>
      </c>
      <c r="T38" s="18">
        <v>148.85</v>
      </c>
      <c r="U38" s="18">
        <v>171.33</v>
      </c>
      <c r="V38" s="18">
        <v>181.29</v>
      </c>
      <c r="W38" s="18">
        <v>175.18</v>
      </c>
      <c r="X38" s="18">
        <v>181.66</v>
      </c>
      <c r="Y38" s="18">
        <v>183.22</v>
      </c>
      <c r="Z38" s="18">
        <v>191.91</v>
      </c>
      <c r="AA38" s="18">
        <v>199.75</v>
      </c>
      <c r="AB38" s="18">
        <v>207.86</v>
      </c>
      <c r="AC38" s="18">
        <v>208.79</v>
      </c>
      <c r="AD38" s="18">
        <v>220.61</v>
      </c>
    </row>
    <row r="39" spans="1:30" x14ac:dyDescent="0.15">
      <c r="A39" s="18"/>
      <c r="B39" s="18">
        <v>28.370999999999999</v>
      </c>
      <c r="C39" s="18">
        <v>17.132000000000001</v>
      </c>
      <c r="D39" s="18">
        <v>17.149999999999999</v>
      </c>
      <c r="E39" s="18">
        <v>22.003</v>
      </c>
      <c r="F39" s="18">
        <v>30.286000000000001</v>
      </c>
      <c r="G39" s="18">
        <v>38.774999999999999</v>
      </c>
      <c r="H39" s="18">
        <v>50.798000000000002</v>
      </c>
      <c r="I39" s="18">
        <v>59.021999999999998</v>
      </c>
      <c r="J39" s="18">
        <v>67.227999999999994</v>
      </c>
      <c r="K39" s="18">
        <v>71.591999999999999</v>
      </c>
      <c r="L39" s="18">
        <v>84.004999999999995</v>
      </c>
      <c r="M39" s="18">
        <v>86.792000000000002</v>
      </c>
      <c r="N39" s="18">
        <v>99.168000000000006</v>
      </c>
      <c r="O39" s="18">
        <v>101.68</v>
      </c>
      <c r="P39" s="18">
        <v>114.11</v>
      </c>
      <c r="Q39" s="18">
        <v>116.3</v>
      </c>
      <c r="R39" s="18">
        <v>128.74</v>
      </c>
      <c r="S39" s="18">
        <v>130.52000000000001</v>
      </c>
      <c r="T39" s="18">
        <v>126.17</v>
      </c>
      <c r="U39" s="18">
        <v>145.07</v>
      </c>
      <c r="V39" s="18">
        <v>153.97</v>
      </c>
      <c r="W39" s="18">
        <v>149.1</v>
      </c>
      <c r="X39" s="18">
        <v>154.43</v>
      </c>
      <c r="Y39" s="18">
        <v>156.21</v>
      </c>
      <c r="Z39" s="18">
        <v>164.08</v>
      </c>
      <c r="AA39" s="18">
        <v>170.43</v>
      </c>
      <c r="AB39" s="18">
        <v>177.86</v>
      </c>
      <c r="AC39" s="18">
        <v>179.13</v>
      </c>
      <c r="AD39" s="18">
        <v>189.85</v>
      </c>
    </row>
    <row r="40" spans="1:30" x14ac:dyDescent="0.15">
      <c r="A40" s="18"/>
      <c r="B40" s="18">
        <v>35.716999999999999</v>
      </c>
      <c r="C40" s="18">
        <v>14.281000000000001</v>
      </c>
      <c r="D40" s="18">
        <v>14.297000000000001</v>
      </c>
      <c r="E40" s="18">
        <v>18.353999999999999</v>
      </c>
      <c r="F40" s="18">
        <v>25.282</v>
      </c>
      <c r="G40" s="18">
        <v>32.356999999999999</v>
      </c>
      <c r="H40" s="18">
        <v>42.444000000000003</v>
      </c>
      <c r="I40" s="18">
        <v>49.353999999999999</v>
      </c>
      <c r="J40" s="18">
        <v>56.247999999999998</v>
      </c>
      <c r="K40" s="18">
        <v>59.91</v>
      </c>
      <c r="L40" s="18">
        <v>70.290000000000006</v>
      </c>
      <c r="M40" s="18">
        <v>72.864999999999995</v>
      </c>
      <c r="N40" s="18">
        <v>83.224999999999994</v>
      </c>
      <c r="O40" s="18">
        <v>85.602000000000004</v>
      </c>
      <c r="P40" s="18">
        <v>96.01</v>
      </c>
      <c r="Q40" s="18">
        <v>98.156999999999996</v>
      </c>
      <c r="R40" s="18">
        <v>108.49</v>
      </c>
      <c r="S40" s="18">
        <v>110.33</v>
      </c>
      <c r="T40" s="18">
        <v>106.94</v>
      </c>
      <c r="U40" s="18">
        <v>122.83</v>
      </c>
      <c r="V40" s="18">
        <v>130.77000000000001</v>
      </c>
      <c r="W40" s="18">
        <v>126.91</v>
      </c>
      <c r="X40" s="18">
        <v>131.29</v>
      </c>
      <c r="Y40" s="18">
        <v>133.18</v>
      </c>
      <c r="Z40" s="18">
        <v>140.28</v>
      </c>
      <c r="AA40" s="18">
        <v>145.41</v>
      </c>
      <c r="AB40" s="18">
        <v>152.19</v>
      </c>
      <c r="AC40" s="18">
        <v>153.68</v>
      </c>
      <c r="AD40" s="18">
        <v>163.38</v>
      </c>
    </row>
    <row r="41" spans="1:30" x14ac:dyDescent="0.15">
      <c r="A41" s="18"/>
      <c r="B41" s="18">
        <v>44.965000000000003</v>
      </c>
      <c r="C41" s="18">
        <v>11.904999999999999</v>
      </c>
      <c r="D41" s="18">
        <v>11.917999999999999</v>
      </c>
      <c r="E41" s="18">
        <v>15.31</v>
      </c>
      <c r="F41" s="18">
        <v>21.103999999999999</v>
      </c>
      <c r="G41" s="18">
        <v>27.001999999999999</v>
      </c>
      <c r="H41" s="18">
        <v>35.463999999999999</v>
      </c>
      <c r="I41" s="18">
        <v>41.271000000000001</v>
      </c>
      <c r="J41" s="18">
        <v>47.061</v>
      </c>
      <c r="K41" s="18">
        <v>50.134999999999998</v>
      </c>
      <c r="L41" s="18">
        <v>58.814</v>
      </c>
      <c r="M41" s="18">
        <v>61.171999999999997</v>
      </c>
      <c r="N41" s="18">
        <v>69.844999999999999</v>
      </c>
      <c r="O41" s="18">
        <v>72.067999999999998</v>
      </c>
      <c r="P41" s="18">
        <v>80.778000000000006</v>
      </c>
      <c r="Q41" s="18">
        <v>82.844999999999999</v>
      </c>
      <c r="R41" s="18">
        <v>91.424999999999997</v>
      </c>
      <c r="S41" s="18">
        <v>93.262</v>
      </c>
      <c r="T41" s="18">
        <v>90.65</v>
      </c>
      <c r="U41" s="18">
        <v>104</v>
      </c>
      <c r="V41" s="18">
        <v>111.07</v>
      </c>
      <c r="W41" s="18">
        <v>108.01</v>
      </c>
      <c r="X41" s="18">
        <v>111.61</v>
      </c>
      <c r="Y41" s="18">
        <v>113.54</v>
      </c>
      <c r="Z41" s="18">
        <v>119.94</v>
      </c>
      <c r="AA41" s="18">
        <v>124.06</v>
      </c>
      <c r="AB41" s="18">
        <v>130.22</v>
      </c>
      <c r="AC41" s="18">
        <v>131.85</v>
      </c>
      <c r="AD41" s="18">
        <v>140.6</v>
      </c>
    </row>
    <row r="42" spans="1:30" x14ac:dyDescent="0.15">
      <c r="A42" s="18"/>
      <c r="B42" s="18">
        <v>56.606999999999999</v>
      </c>
      <c r="C42" s="18">
        <v>9.9240999999999993</v>
      </c>
      <c r="D42" s="18">
        <v>9.9350000000000005</v>
      </c>
      <c r="E42" s="18">
        <v>12.771000000000001</v>
      </c>
      <c r="F42" s="18">
        <v>17.617000000000001</v>
      </c>
      <c r="G42" s="18">
        <v>22.533000000000001</v>
      </c>
      <c r="H42" s="18">
        <v>29.632000000000001</v>
      </c>
      <c r="I42" s="18">
        <v>34.511000000000003</v>
      </c>
      <c r="J42" s="18">
        <v>39.375</v>
      </c>
      <c r="K42" s="18">
        <v>41.954000000000001</v>
      </c>
      <c r="L42" s="18">
        <v>49.212000000000003</v>
      </c>
      <c r="M42" s="18">
        <v>51.356000000000002</v>
      </c>
      <c r="N42" s="18">
        <v>58.616999999999997</v>
      </c>
      <c r="O42" s="18">
        <v>60.673999999999999</v>
      </c>
      <c r="P42" s="18">
        <v>67.962000000000003</v>
      </c>
      <c r="Q42" s="18">
        <v>69.921000000000006</v>
      </c>
      <c r="R42" s="18">
        <v>77.045000000000002</v>
      </c>
      <c r="S42" s="18">
        <v>78.834000000000003</v>
      </c>
      <c r="T42" s="18">
        <v>76.837999999999994</v>
      </c>
      <c r="U42" s="18">
        <v>88.061999999999998</v>
      </c>
      <c r="V42" s="18">
        <v>94.328999999999994</v>
      </c>
      <c r="W42" s="18">
        <v>91.933999999999997</v>
      </c>
      <c r="X42" s="18">
        <v>94.878</v>
      </c>
      <c r="Y42" s="18">
        <v>96.8</v>
      </c>
      <c r="Z42" s="18">
        <v>102.55</v>
      </c>
      <c r="AA42" s="18">
        <v>105.85</v>
      </c>
      <c r="AB42" s="18">
        <v>111.43</v>
      </c>
      <c r="AC42" s="18">
        <v>113.12</v>
      </c>
      <c r="AD42" s="18">
        <v>121</v>
      </c>
    </row>
    <row r="43" spans="1:30" x14ac:dyDescent="0.15">
      <c r="A43" s="18"/>
      <c r="B43" s="18">
        <v>71.263999999999996</v>
      </c>
      <c r="C43" s="18">
        <v>8.2728000000000002</v>
      </c>
      <c r="D43" s="18">
        <v>8.2819000000000003</v>
      </c>
      <c r="E43" s="18">
        <v>10.654</v>
      </c>
      <c r="F43" s="18">
        <v>14.706</v>
      </c>
      <c r="G43" s="18">
        <v>18.803999999999998</v>
      </c>
      <c r="H43" s="18">
        <v>24.759</v>
      </c>
      <c r="I43" s="18">
        <v>28.858000000000001</v>
      </c>
      <c r="J43" s="18">
        <v>32.944000000000003</v>
      </c>
      <c r="K43" s="18">
        <v>35.109000000000002</v>
      </c>
      <c r="L43" s="18">
        <v>41.177</v>
      </c>
      <c r="M43" s="18">
        <v>43.113999999999997</v>
      </c>
      <c r="N43" s="18">
        <v>49.192999999999998</v>
      </c>
      <c r="O43" s="18">
        <v>51.082000000000001</v>
      </c>
      <c r="P43" s="18">
        <v>57.18</v>
      </c>
      <c r="Q43" s="18">
        <v>59.012999999999998</v>
      </c>
      <c r="R43" s="18">
        <v>64.927000000000007</v>
      </c>
      <c r="S43" s="18">
        <v>66.638000000000005</v>
      </c>
      <c r="T43" s="18">
        <v>65.131</v>
      </c>
      <c r="U43" s="18">
        <v>74.563000000000002</v>
      </c>
      <c r="V43" s="18">
        <v>80.114999999999995</v>
      </c>
      <c r="W43" s="18">
        <v>78.247</v>
      </c>
      <c r="X43" s="18">
        <v>80.656000000000006</v>
      </c>
      <c r="Y43" s="18">
        <v>82.528000000000006</v>
      </c>
      <c r="Z43" s="18">
        <v>87.674999999999997</v>
      </c>
      <c r="AA43" s="18">
        <v>90.308999999999997</v>
      </c>
      <c r="AB43" s="18">
        <v>95.346999999999994</v>
      </c>
      <c r="AC43" s="18">
        <v>97.055000000000007</v>
      </c>
      <c r="AD43" s="18">
        <v>104.13</v>
      </c>
    </row>
    <row r="44" spans="1:30" x14ac:dyDescent="0.15">
      <c r="A44" s="18"/>
      <c r="B44" s="18">
        <v>89.716999999999999</v>
      </c>
      <c r="C44" s="18">
        <v>6.8962000000000003</v>
      </c>
      <c r="D44" s="18">
        <v>6.9039000000000001</v>
      </c>
      <c r="E44" s="18">
        <v>8.8870000000000005</v>
      </c>
      <c r="F44" s="18">
        <v>12.276</v>
      </c>
      <c r="G44" s="18">
        <v>15.692</v>
      </c>
      <c r="H44" s="18">
        <v>20.687000000000001</v>
      </c>
      <c r="I44" s="18">
        <v>24.132000000000001</v>
      </c>
      <c r="J44" s="18">
        <v>27.562999999999999</v>
      </c>
      <c r="K44" s="18">
        <v>29.38</v>
      </c>
      <c r="L44" s="18">
        <v>34.454999999999998</v>
      </c>
      <c r="M44" s="18">
        <v>36.195999999999998</v>
      </c>
      <c r="N44" s="18">
        <v>41.284999999999997</v>
      </c>
      <c r="O44" s="18">
        <v>43.006</v>
      </c>
      <c r="P44" s="18">
        <v>48.107999999999997</v>
      </c>
      <c r="Q44" s="18">
        <v>49.807000000000002</v>
      </c>
      <c r="R44" s="18">
        <v>54.713999999999999</v>
      </c>
      <c r="S44" s="18">
        <v>56.329000000000001</v>
      </c>
      <c r="T44" s="18">
        <v>55.207999999999998</v>
      </c>
      <c r="U44" s="18">
        <v>63.133000000000003</v>
      </c>
      <c r="V44" s="18">
        <v>68.043000000000006</v>
      </c>
      <c r="W44" s="18">
        <v>66.597999999999999</v>
      </c>
      <c r="X44" s="18">
        <v>68.566000000000003</v>
      </c>
      <c r="Y44" s="18">
        <v>70.36</v>
      </c>
      <c r="Z44" s="18">
        <v>74.959999999999994</v>
      </c>
      <c r="AA44" s="18">
        <v>77.051000000000002</v>
      </c>
      <c r="AB44" s="18">
        <v>81.584999999999994</v>
      </c>
      <c r="AC44" s="18">
        <v>83.268000000000001</v>
      </c>
      <c r="AD44" s="18">
        <v>89.608000000000004</v>
      </c>
    </row>
    <row r="45" spans="1:30" x14ac:dyDescent="0.15">
      <c r="A45" s="18"/>
      <c r="B45" s="18">
        <v>112.95</v>
      </c>
      <c r="C45" s="18">
        <v>5.9420999999999999</v>
      </c>
      <c r="D45" s="18">
        <v>5.9485999999999999</v>
      </c>
      <c r="E45" s="18">
        <v>7.6593999999999998</v>
      </c>
      <c r="F45" s="18">
        <v>10.584</v>
      </c>
      <c r="G45" s="18">
        <v>13.526999999999999</v>
      </c>
      <c r="H45" s="18">
        <v>17.844000000000001</v>
      </c>
      <c r="I45" s="18">
        <v>20.823</v>
      </c>
      <c r="J45" s="18">
        <v>23.79</v>
      </c>
      <c r="K45" s="18">
        <v>25.36</v>
      </c>
      <c r="L45" s="18">
        <v>29.74</v>
      </c>
      <c r="M45" s="18">
        <v>31.292000000000002</v>
      </c>
      <c r="N45" s="18">
        <v>35.686</v>
      </c>
      <c r="O45" s="18">
        <v>37.228999999999999</v>
      </c>
      <c r="P45" s="18">
        <v>41.634</v>
      </c>
      <c r="Q45" s="18">
        <v>43.167999999999999</v>
      </c>
      <c r="R45" s="18">
        <v>47.398000000000003</v>
      </c>
      <c r="S45" s="18">
        <v>48.87</v>
      </c>
      <c r="T45" s="18">
        <v>47.957999999999998</v>
      </c>
      <c r="U45" s="18">
        <v>54.814999999999998</v>
      </c>
      <c r="V45" s="18">
        <v>59.165999999999997</v>
      </c>
      <c r="W45" s="18">
        <v>57.969000000000001</v>
      </c>
      <c r="X45" s="18">
        <v>59.648000000000003</v>
      </c>
      <c r="Y45" s="18">
        <v>61.295000000000002</v>
      </c>
      <c r="Z45" s="18">
        <v>65.394000000000005</v>
      </c>
      <c r="AA45" s="18">
        <v>67.147999999999996</v>
      </c>
      <c r="AB45" s="18">
        <v>71.203999999999994</v>
      </c>
      <c r="AC45" s="18">
        <v>72.77</v>
      </c>
      <c r="AD45" s="18">
        <v>78.415000000000006</v>
      </c>
    </row>
    <row r="46" spans="1:30" x14ac:dyDescent="0.15">
      <c r="A46" s="18"/>
      <c r="B46" s="18">
        <v>142.19</v>
      </c>
      <c r="C46" s="18">
        <v>5.2732000000000001</v>
      </c>
      <c r="D46" s="18">
        <v>5.2786</v>
      </c>
      <c r="E46" s="18">
        <v>6.7962999999999996</v>
      </c>
      <c r="F46" s="18">
        <v>9.3916000000000004</v>
      </c>
      <c r="G46" s="18">
        <v>12.003</v>
      </c>
      <c r="H46" s="18">
        <v>15.834</v>
      </c>
      <c r="I46" s="18">
        <v>18.478000000000002</v>
      </c>
      <c r="J46" s="18">
        <v>21.111999999999998</v>
      </c>
      <c r="K46" s="18">
        <v>22.504000000000001</v>
      </c>
      <c r="L46" s="18">
        <v>26.390999999999998</v>
      </c>
      <c r="M46" s="18">
        <v>27.768999999999998</v>
      </c>
      <c r="N46" s="18">
        <v>31.669</v>
      </c>
      <c r="O46" s="18">
        <v>33.039000000000001</v>
      </c>
      <c r="P46" s="18">
        <v>36.948</v>
      </c>
      <c r="Q46" s="18">
        <v>38.31</v>
      </c>
      <c r="R46" s="18">
        <v>42.081000000000003</v>
      </c>
      <c r="S46" s="18">
        <v>43.393000000000001</v>
      </c>
      <c r="T46" s="18">
        <v>42.582000000000001</v>
      </c>
      <c r="U46" s="18">
        <v>48.668999999999997</v>
      </c>
      <c r="V46" s="18">
        <v>52.536999999999999</v>
      </c>
      <c r="W46" s="18">
        <v>51.475999999999999</v>
      </c>
      <c r="X46" s="18">
        <v>52.966999999999999</v>
      </c>
      <c r="Y46" s="18">
        <v>54.435000000000002</v>
      </c>
      <c r="Z46" s="18">
        <v>58.082000000000001</v>
      </c>
      <c r="AA46" s="18">
        <v>59.634</v>
      </c>
      <c r="AB46" s="18">
        <v>63.247999999999998</v>
      </c>
      <c r="AC46" s="18">
        <v>64.650000000000006</v>
      </c>
      <c r="AD46" s="18">
        <v>69.650000000000006</v>
      </c>
    </row>
    <row r="47" spans="1:30" x14ac:dyDescent="0.15">
      <c r="A47" s="18"/>
      <c r="B47" s="18">
        <v>179.01</v>
      </c>
      <c r="C47" s="18">
        <v>4.6795999999999998</v>
      </c>
      <c r="D47" s="18">
        <v>4.6841999999999997</v>
      </c>
      <c r="E47" s="18">
        <v>6.0304000000000002</v>
      </c>
      <c r="F47" s="18">
        <v>8.3336000000000006</v>
      </c>
      <c r="G47" s="18">
        <v>10.651</v>
      </c>
      <c r="H47" s="18">
        <v>14.051</v>
      </c>
      <c r="I47" s="18">
        <v>16.396999999999998</v>
      </c>
      <c r="J47" s="18">
        <v>18.734999999999999</v>
      </c>
      <c r="K47" s="18">
        <v>19.97</v>
      </c>
      <c r="L47" s="18">
        <v>23.42</v>
      </c>
      <c r="M47" s="18">
        <v>24.643000000000001</v>
      </c>
      <c r="N47" s="18">
        <v>28.105</v>
      </c>
      <c r="O47" s="18">
        <v>29.32</v>
      </c>
      <c r="P47" s="18">
        <v>32.79</v>
      </c>
      <c r="Q47" s="18">
        <v>33.999000000000002</v>
      </c>
      <c r="R47" s="18">
        <v>37.36</v>
      </c>
      <c r="S47" s="18">
        <v>38.53</v>
      </c>
      <c r="T47" s="18">
        <v>37.808</v>
      </c>
      <c r="U47" s="18">
        <v>43.212000000000003</v>
      </c>
      <c r="V47" s="18">
        <v>46.651000000000003</v>
      </c>
      <c r="W47" s="18">
        <v>45.71</v>
      </c>
      <c r="X47" s="18">
        <v>47.033999999999999</v>
      </c>
      <c r="Y47" s="18">
        <v>48.343000000000004</v>
      </c>
      <c r="Z47" s="18">
        <v>51.587000000000003</v>
      </c>
      <c r="AA47" s="18">
        <v>52.960999999999999</v>
      </c>
      <c r="AB47" s="18">
        <v>56.180999999999997</v>
      </c>
      <c r="AC47" s="18">
        <v>57.436</v>
      </c>
      <c r="AD47" s="18">
        <v>61.865000000000002</v>
      </c>
    </row>
    <row r="48" spans="1:30" x14ac:dyDescent="0.15">
      <c r="A48" s="18"/>
      <c r="B48" s="18">
        <v>225.36</v>
      </c>
      <c r="C48" s="18">
        <v>4.1528</v>
      </c>
      <c r="D48" s="18">
        <v>4.1566000000000001</v>
      </c>
      <c r="E48" s="18">
        <v>5.3509000000000002</v>
      </c>
      <c r="F48" s="18">
        <v>7.3948</v>
      </c>
      <c r="G48" s="18">
        <v>9.4512</v>
      </c>
      <c r="H48" s="18">
        <v>12.468999999999999</v>
      </c>
      <c r="I48" s="18">
        <v>14.55</v>
      </c>
      <c r="J48" s="18">
        <v>16.626000000000001</v>
      </c>
      <c r="K48" s="18">
        <v>17.721</v>
      </c>
      <c r="L48" s="18">
        <v>20.783000000000001</v>
      </c>
      <c r="M48" s="18">
        <v>21.867999999999999</v>
      </c>
      <c r="N48" s="18">
        <v>24.940999999999999</v>
      </c>
      <c r="O48" s="18">
        <v>26.02</v>
      </c>
      <c r="P48" s="18">
        <v>29.1</v>
      </c>
      <c r="Q48" s="18">
        <v>30.172000000000001</v>
      </c>
      <c r="R48" s="18">
        <v>33.17</v>
      </c>
      <c r="S48" s="18">
        <v>34.212000000000003</v>
      </c>
      <c r="T48" s="18">
        <v>33.57</v>
      </c>
      <c r="U48" s="18">
        <v>38.366999999999997</v>
      </c>
      <c r="V48" s="18">
        <v>41.424999999999997</v>
      </c>
      <c r="W48" s="18">
        <v>40.590000000000003</v>
      </c>
      <c r="X48" s="18">
        <v>41.765999999999998</v>
      </c>
      <c r="Y48" s="18">
        <v>42.933</v>
      </c>
      <c r="Z48" s="18">
        <v>45.819000000000003</v>
      </c>
      <c r="AA48" s="18">
        <v>47.033999999999999</v>
      </c>
      <c r="AB48" s="18">
        <v>49.904000000000003</v>
      </c>
      <c r="AC48" s="18">
        <v>51.027000000000001</v>
      </c>
      <c r="AD48" s="18">
        <v>54.951000000000001</v>
      </c>
    </row>
    <row r="49" spans="1:30" x14ac:dyDescent="0.15">
      <c r="A49" s="18"/>
      <c r="B49" s="18">
        <v>283.70999999999998</v>
      </c>
      <c r="C49" s="18">
        <v>3.6852999999999998</v>
      </c>
      <c r="D49" s="18">
        <v>3.6884999999999999</v>
      </c>
      <c r="E49" s="18">
        <v>4.7478999999999996</v>
      </c>
      <c r="F49" s="18">
        <v>6.5617000000000001</v>
      </c>
      <c r="G49" s="18">
        <v>8.3865999999999996</v>
      </c>
      <c r="H49" s="18">
        <v>11.065</v>
      </c>
      <c r="I49" s="18">
        <v>12.911</v>
      </c>
      <c r="J49" s="18">
        <v>14.754</v>
      </c>
      <c r="K49" s="18">
        <v>15.725</v>
      </c>
      <c r="L49" s="18">
        <v>18.443000000000001</v>
      </c>
      <c r="M49" s="18">
        <v>19.405999999999999</v>
      </c>
      <c r="N49" s="18">
        <v>22.134</v>
      </c>
      <c r="O49" s="18">
        <v>23.091000000000001</v>
      </c>
      <c r="P49" s="18">
        <v>25.824999999999999</v>
      </c>
      <c r="Q49" s="18">
        <v>26.777000000000001</v>
      </c>
      <c r="R49" s="18">
        <v>29.449000000000002</v>
      </c>
      <c r="S49" s="18">
        <v>30.376999999999999</v>
      </c>
      <c r="T49" s="18">
        <v>29.806000000000001</v>
      </c>
      <c r="U49" s="18">
        <v>34.064999999999998</v>
      </c>
      <c r="V49" s="18">
        <v>36.783000000000001</v>
      </c>
      <c r="W49" s="18">
        <v>36.042999999999999</v>
      </c>
      <c r="X49" s="18">
        <v>37.088000000000001</v>
      </c>
      <c r="Y49" s="18">
        <v>38.128999999999998</v>
      </c>
      <c r="Z49" s="18">
        <v>40.695999999999998</v>
      </c>
      <c r="AA49" s="18">
        <v>41.771000000000001</v>
      </c>
      <c r="AB49" s="18">
        <v>44.328000000000003</v>
      </c>
      <c r="AC49" s="18">
        <v>45.332999999999998</v>
      </c>
      <c r="AD49" s="18">
        <v>48.808999999999997</v>
      </c>
    </row>
    <row r="50" spans="1:30" x14ac:dyDescent="0.15">
      <c r="A50" s="18"/>
      <c r="B50" s="18">
        <v>357.17</v>
      </c>
      <c r="C50" s="18">
        <v>3.2704</v>
      </c>
      <c r="D50" s="18">
        <v>3.2730999999999999</v>
      </c>
      <c r="E50" s="18">
        <v>4.2129000000000003</v>
      </c>
      <c r="F50" s="18">
        <v>5.8224999999999998</v>
      </c>
      <c r="G50" s="18">
        <v>7.4419000000000004</v>
      </c>
      <c r="H50" s="18">
        <v>9.8186</v>
      </c>
      <c r="I50" s="18">
        <v>11.457000000000001</v>
      </c>
      <c r="J50" s="18">
        <v>13.093</v>
      </c>
      <c r="K50" s="18">
        <v>13.954000000000001</v>
      </c>
      <c r="L50" s="18">
        <v>16.367000000000001</v>
      </c>
      <c r="M50" s="18">
        <v>17.221</v>
      </c>
      <c r="N50" s="18">
        <v>19.641999999999999</v>
      </c>
      <c r="O50" s="18">
        <v>20.492000000000001</v>
      </c>
      <c r="P50" s="18">
        <v>22.917999999999999</v>
      </c>
      <c r="Q50" s="18">
        <v>23.763000000000002</v>
      </c>
      <c r="R50" s="18">
        <v>26.145</v>
      </c>
      <c r="S50" s="18">
        <v>26.972999999999999</v>
      </c>
      <c r="T50" s="18">
        <v>26.465</v>
      </c>
      <c r="U50" s="18">
        <v>30.245999999999999</v>
      </c>
      <c r="V50" s="18">
        <v>32.661999999999999</v>
      </c>
      <c r="W50" s="18">
        <v>32.006</v>
      </c>
      <c r="X50" s="18">
        <v>32.933999999999997</v>
      </c>
      <c r="Y50" s="18">
        <v>33.860999999999997</v>
      </c>
      <c r="Z50" s="18">
        <v>36.145000000000003</v>
      </c>
      <c r="AA50" s="18">
        <v>37.097000000000001</v>
      </c>
      <c r="AB50" s="18">
        <v>39.375999999999998</v>
      </c>
      <c r="AC50" s="18">
        <v>40.274999999999999</v>
      </c>
      <c r="AD50" s="18">
        <v>43.353000000000002</v>
      </c>
    </row>
    <row r="51" spans="1:30" x14ac:dyDescent="0.15">
      <c r="A51" s="18"/>
      <c r="B51" s="18">
        <v>449.65</v>
      </c>
      <c r="C51" s="18">
        <v>2.9022999999999999</v>
      </c>
      <c r="D51" s="18">
        <v>2.9045000000000001</v>
      </c>
      <c r="E51" s="18">
        <v>3.7382</v>
      </c>
      <c r="F51" s="18">
        <v>5.1665000000000001</v>
      </c>
      <c r="G51" s="18">
        <v>6.6036000000000001</v>
      </c>
      <c r="H51" s="18">
        <v>8.7128999999999994</v>
      </c>
      <c r="I51" s="18">
        <v>10.167</v>
      </c>
      <c r="J51" s="18">
        <v>11.619</v>
      </c>
      <c r="K51" s="18">
        <v>12.382</v>
      </c>
      <c r="L51" s="18">
        <v>14.523999999999999</v>
      </c>
      <c r="M51" s="18">
        <v>15.282999999999999</v>
      </c>
      <c r="N51" s="18">
        <v>17.431000000000001</v>
      </c>
      <c r="O51" s="18">
        <v>18.184999999999999</v>
      </c>
      <c r="P51" s="18">
        <v>20.338999999999999</v>
      </c>
      <c r="Q51" s="18">
        <v>21.088999999999999</v>
      </c>
      <c r="R51" s="18">
        <v>23.213000000000001</v>
      </c>
      <c r="S51" s="18">
        <v>23.95</v>
      </c>
      <c r="T51" s="18">
        <v>23.498000000000001</v>
      </c>
      <c r="U51" s="18">
        <v>26.855</v>
      </c>
      <c r="V51" s="18">
        <v>29.003</v>
      </c>
      <c r="W51" s="18">
        <v>28.420999999999999</v>
      </c>
      <c r="X51" s="18">
        <v>29.245000000000001</v>
      </c>
      <c r="Y51" s="18">
        <v>30.071999999999999</v>
      </c>
      <c r="Z51" s="18">
        <v>32.103999999999999</v>
      </c>
      <c r="AA51" s="18">
        <v>32.945999999999998</v>
      </c>
      <c r="AB51" s="18">
        <v>34.975999999999999</v>
      </c>
      <c r="AC51" s="18">
        <v>35.78</v>
      </c>
      <c r="AD51" s="18">
        <v>38.506999999999998</v>
      </c>
    </row>
    <row r="52" spans="1:30" x14ac:dyDescent="0.15">
      <c r="A52" s="18"/>
      <c r="B52" s="18">
        <v>566.07000000000005</v>
      </c>
      <c r="C52" s="18">
        <v>2.5754999999999999</v>
      </c>
      <c r="D52" s="18">
        <v>2.5773999999999999</v>
      </c>
      <c r="E52" s="18">
        <v>3.3169</v>
      </c>
      <c r="F52" s="18">
        <v>4.5845000000000002</v>
      </c>
      <c r="G52" s="18">
        <v>5.8597000000000001</v>
      </c>
      <c r="H52" s="18">
        <v>7.7317</v>
      </c>
      <c r="I52" s="18">
        <v>9.0215999999999994</v>
      </c>
      <c r="J52" s="18">
        <v>10.31</v>
      </c>
      <c r="K52" s="18">
        <v>10.988</v>
      </c>
      <c r="L52" s="18">
        <v>12.888999999999999</v>
      </c>
      <c r="M52" s="18">
        <v>13.561999999999999</v>
      </c>
      <c r="N52" s="18">
        <v>15.468999999999999</v>
      </c>
      <c r="O52" s="18">
        <v>16.138999999999999</v>
      </c>
      <c r="P52" s="18">
        <v>18.05</v>
      </c>
      <c r="Q52" s="18">
        <v>18.716000000000001</v>
      </c>
      <c r="R52" s="18">
        <v>20.609000000000002</v>
      </c>
      <c r="S52" s="18">
        <v>21.265999999999998</v>
      </c>
      <c r="T52" s="18">
        <v>20.864000000000001</v>
      </c>
      <c r="U52" s="18">
        <v>23.844000000000001</v>
      </c>
      <c r="V52" s="18">
        <v>25.754000000000001</v>
      </c>
      <c r="W52" s="18">
        <v>25.238</v>
      </c>
      <c r="X52" s="18">
        <v>25.969000000000001</v>
      </c>
      <c r="Y52" s="18">
        <v>26.707000000000001</v>
      </c>
      <c r="Z52" s="18">
        <v>28.513999999999999</v>
      </c>
      <c r="AA52" s="18">
        <v>29.259</v>
      </c>
      <c r="AB52" s="18">
        <v>31.068000000000001</v>
      </c>
      <c r="AC52" s="18">
        <v>31.788</v>
      </c>
      <c r="AD52" s="18">
        <v>34.203000000000003</v>
      </c>
    </row>
    <row r="53" spans="1:30" x14ac:dyDescent="0.15">
      <c r="A53" s="18"/>
      <c r="B53" s="18">
        <v>712.64</v>
      </c>
      <c r="C53" s="18">
        <v>2.2856000000000001</v>
      </c>
      <c r="D53" s="18">
        <v>2.2871000000000001</v>
      </c>
      <c r="E53" s="18">
        <v>2.9432</v>
      </c>
      <c r="F53" s="18">
        <v>4.0679999999999996</v>
      </c>
      <c r="G53" s="18">
        <v>5.1997</v>
      </c>
      <c r="H53" s="18">
        <v>6.8609999999999998</v>
      </c>
      <c r="I53" s="18">
        <v>8.0055999999999994</v>
      </c>
      <c r="J53" s="18">
        <v>9.1495999999999995</v>
      </c>
      <c r="K53" s="18">
        <v>9.7502999999999993</v>
      </c>
      <c r="L53" s="18">
        <v>11.438000000000001</v>
      </c>
      <c r="M53" s="18">
        <v>12.035</v>
      </c>
      <c r="N53" s="18">
        <v>13.728</v>
      </c>
      <c r="O53" s="18">
        <v>14.321999999999999</v>
      </c>
      <c r="P53" s="18">
        <v>16.018999999999998</v>
      </c>
      <c r="Q53" s="18">
        <v>16.61</v>
      </c>
      <c r="R53" s="18">
        <v>18.297000000000001</v>
      </c>
      <c r="S53" s="18">
        <v>18.882999999999999</v>
      </c>
      <c r="T53" s="18">
        <v>18.524999999999999</v>
      </c>
      <c r="U53" s="18">
        <v>21.17</v>
      </c>
      <c r="V53" s="18">
        <v>22.867999999999999</v>
      </c>
      <c r="W53" s="18">
        <v>22.411000000000001</v>
      </c>
      <c r="X53" s="18">
        <v>23.061</v>
      </c>
      <c r="Y53" s="18">
        <v>23.718</v>
      </c>
      <c r="Z53" s="18">
        <v>25.326000000000001</v>
      </c>
      <c r="AA53" s="18">
        <v>25.984999999999999</v>
      </c>
      <c r="AB53" s="18">
        <v>27.597000000000001</v>
      </c>
      <c r="AC53" s="18">
        <v>28.241</v>
      </c>
      <c r="AD53" s="18">
        <v>30.38</v>
      </c>
    </row>
    <row r="54" spans="1:30" x14ac:dyDescent="0.15">
      <c r="A54" s="18"/>
      <c r="B54" s="18">
        <v>897.16</v>
      </c>
      <c r="C54" s="18">
        <v>2.0283000000000002</v>
      </c>
      <c r="D54" s="18">
        <v>2.0295000000000001</v>
      </c>
      <c r="E54" s="18">
        <v>2.6114999999999999</v>
      </c>
      <c r="F54" s="18">
        <v>3.6097000000000001</v>
      </c>
      <c r="G54" s="18">
        <v>4.6139999999999999</v>
      </c>
      <c r="H54" s="18">
        <v>6.0883000000000003</v>
      </c>
      <c r="I54" s="18">
        <v>7.1039000000000003</v>
      </c>
      <c r="J54" s="18">
        <v>8.1194000000000006</v>
      </c>
      <c r="K54" s="18">
        <v>8.6522000000000006</v>
      </c>
      <c r="L54" s="18">
        <v>10.15</v>
      </c>
      <c r="M54" s="18">
        <v>10.68</v>
      </c>
      <c r="N54" s="18">
        <v>12.183</v>
      </c>
      <c r="O54" s="18">
        <v>12.71</v>
      </c>
      <c r="P54" s="18">
        <v>14.215999999999999</v>
      </c>
      <c r="Q54" s="18">
        <v>14.74</v>
      </c>
      <c r="R54" s="18">
        <v>16.245000000000001</v>
      </c>
      <c r="S54" s="18">
        <v>16.765999999999998</v>
      </c>
      <c r="T54" s="18">
        <v>16.448</v>
      </c>
      <c r="U54" s="18">
        <v>18.797000000000001</v>
      </c>
      <c r="V54" s="18">
        <v>20.306000000000001</v>
      </c>
      <c r="W54" s="18">
        <v>19.899999999999999</v>
      </c>
      <c r="X54" s="18">
        <v>20.478000000000002</v>
      </c>
      <c r="Y54" s="18">
        <v>21.062999999999999</v>
      </c>
      <c r="Z54" s="18">
        <v>22.494</v>
      </c>
      <c r="AA54" s="18">
        <v>23.077000000000002</v>
      </c>
      <c r="AB54" s="18">
        <v>24.513000000000002</v>
      </c>
      <c r="AC54" s="18">
        <v>25.09</v>
      </c>
      <c r="AD54" s="18">
        <v>26.984999999999999</v>
      </c>
    </row>
    <row r="55" spans="1:30" x14ac:dyDescent="0.15">
      <c r="A55" s="18"/>
      <c r="B55" s="18">
        <v>1129.5</v>
      </c>
      <c r="C55" s="18">
        <v>1.9226000000000001</v>
      </c>
      <c r="D55" s="18">
        <v>1.9236</v>
      </c>
      <c r="E55" s="18">
        <v>2.4750000000000001</v>
      </c>
      <c r="F55" s="18">
        <v>3.4211999999999998</v>
      </c>
      <c r="G55" s="18">
        <v>4.3730000000000002</v>
      </c>
      <c r="H55" s="18">
        <v>5.7706</v>
      </c>
      <c r="I55" s="18">
        <v>6.7331000000000003</v>
      </c>
      <c r="J55" s="18">
        <v>7.6958000000000002</v>
      </c>
      <c r="K55" s="18">
        <v>8.2005999999999997</v>
      </c>
      <c r="L55" s="18">
        <v>9.6204999999999998</v>
      </c>
      <c r="M55" s="18">
        <v>10.122999999999999</v>
      </c>
      <c r="N55" s="18">
        <v>11.547000000000001</v>
      </c>
      <c r="O55" s="18">
        <v>12.047000000000001</v>
      </c>
      <c r="P55" s="18">
        <v>13.474</v>
      </c>
      <c r="Q55" s="18">
        <v>13.971</v>
      </c>
      <c r="R55" s="18">
        <v>15.4</v>
      </c>
      <c r="S55" s="18">
        <v>15.896000000000001</v>
      </c>
      <c r="T55" s="18">
        <v>15.593999999999999</v>
      </c>
      <c r="U55" s="18">
        <v>17.82</v>
      </c>
      <c r="V55" s="18">
        <v>19.251999999999999</v>
      </c>
      <c r="W55" s="18">
        <v>18.867000000000001</v>
      </c>
      <c r="X55" s="18">
        <v>19.414999999999999</v>
      </c>
      <c r="Y55" s="18">
        <v>19.971</v>
      </c>
      <c r="Z55" s="18">
        <v>21.327999999999999</v>
      </c>
      <c r="AA55" s="18">
        <v>21.88</v>
      </c>
      <c r="AB55" s="18">
        <v>23.244</v>
      </c>
      <c r="AC55" s="18">
        <v>23.792000000000002</v>
      </c>
      <c r="AD55" s="18">
        <v>25.587</v>
      </c>
    </row>
    <row r="56" spans="1:30" x14ac:dyDescent="0.15">
      <c r="A56" s="18"/>
      <c r="B56" s="18">
        <v>1421.9</v>
      </c>
      <c r="C56" s="18">
        <v>1.9326000000000001</v>
      </c>
      <c r="D56" s="18">
        <v>1.9335</v>
      </c>
      <c r="E56" s="18">
        <v>2.4874999999999998</v>
      </c>
      <c r="F56" s="18">
        <v>3.4386000000000001</v>
      </c>
      <c r="G56" s="18">
        <v>4.3952999999999998</v>
      </c>
      <c r="H56" s="18">
        <v>5.8003</v>
      </c>
      <c r="I56" s="18">
        <v>6.7675999999999998</v>
      </c>
      <c r="J56" s="18">
        <v>7.7351999999999999</v>
      </c>
      <c r="K56" s="18">
        <v>8.2426999999999992</v>
      </c>
      <c r="L56" s="18">
        <v>9.6697000000000006</v>
      </c>
      <c r="M56" s="18">
        <v>10.175000000000001</v>
      </c>
      <c r="N56" s="18">
        <v>11.606</v>
      </c>
      <c r="O56" s="18">
        <v>12.108000000000001</v>
      </c>
      <c r="P56" s="18">
        <v>13.542999999999999</v>
      </c>
      <c r="Q56" s="18">
        <v>14.042999999999999</v>
      </c>
      <c r="R56" s="18">
        <v>15.478999999999999</v>
      </c>
      <c r="S56" s="18">
        <v>15.977</v>
      </c>
      <c r="T56" s="18">
        <v>15.673</v>
      </c>
      <c r="U56" s="18">
        <v>17.911000000000001</v>
      </c>
      <c r="V56" s="18">
        <v>19.350000000000001</v>
      </c>
      <c r="W56" s="18">
        <v>18.963999999999999</v>
      </c>
      <c r="X56" s="18">
        <v>19.513000000000002</v>
      </c>
      <c r="Y56" s="18">
        <v>20.073</v>
      </c>
      <c r="Z56" s="18">
        <v>21.437000000000001</v>
      </c>
      <c r="AA56" s="18">
        <v>21.992000000000001</v>
      </c>
      <c r="AB56" s="18">
        <v>23.361999999999998</v>
      </c>
      <c r="AC56" s="18">
        <v>23.913</v>
      </c>
      <c r="AD56" s="18">
        <v>25.716999999999999</v>
      </c>
    </row>
    <row r="57" spans="1:30" x14ac:dyDescent="0.15">
      <c r="A57" s="18"/>
      <c r="B57" s="18">
        <v>1790.1</v>
      </c>
      <c r="C57" s="18">
        <v>1.9426000000000001</v>
      </c>
      <c r="D57" s="18">
        <v>1.9434</v>
      </c>
      <c r="E57" s="18">
        <v>2.5001000000000002</v>
      </c>
      <c r="F57" s="18">
        <v>3.4561000000000002</v>
      </c>
      <c r="G57" s="18">
        <v>4.4177999999999997</v>
      </c>
      <c r="H57" s="18">
        <v>5.8300999999999998</v>
      </c>
      <c r="I57" s="18">
        <v>6.8022999999999998</v>
      </c>
      <c r="J57" s="18">
        <v>7.7747999999999999</v>
      </c>
      <c r="K57" s="18">
        <v>8.2850000000000001</v>
      </c>
      <c r="L57" s="18">
        <v>9.7193000000000005</v>
      </c>
      <c r="M57" s="18">
        <v>10.227</v>
      </c>
      <c r="N57" s="18">
        <v>11.666</v>
      </c>
      <c r="O57" s="18">
        <v>12.17</v>
      </c>
      <c r="P57" s="18">
        <v>13.612</v>
      </c>
      <c r="Q57" s="18">
        <v>14.114000000000001</v>
      </c>
      <c r="R57" s="18">
        <v>15.558</v>
      </c>
      <c r="S57" s="18">
        <v>16.058</v>
      </c>
      <c r="T57" s="18">
        <v>15.753</v>
      </c>
      <c r="U57" s="18">
        <v>18.001999999999999</v>
      </c>
      <c r="V57" s="18">
        <v>19.449000000000002</v>
      </c>
      <c r="W57" s="18">
        <v>19.059999999999999</v>
      </c>
      <c r="X57" s="18">
        <v>19.613</v>
      </c>
      <c r="Y57" s="18">
        <v>20.175000000000001</v>
      </c>
      <c r="Z57" s="18">
        <v>21.545999999999999</v>
      </c>
      <c r="AA57" s="18">
        <v>22.103999999999999</v>
      </c>
      <c r="AB57" s="18">
        <v>23.481000000000002</v>
      </c>
      <c r="AC57" s="18">
        <v>24.035</v>
      </c>
      <c r="AD57" s="18">
        <v>25.847999999999999</v>
      </c>
    </row>
    <row r="58" spans="1:30" x14ac:dyDescent="0.15">
      <c r="A58" s="18"/>
      <c r="B58" s="18">
        <v>2253.6</v>
      </c>
      <c r="C58" s="18">
        <v>1.9527000000000001</v>
      </c>
      <c r="D58" s="18">
        <v>1.9534</v>
      </c>
      <c r="E58" s="18">
        <v>2.5127000000000002</v>
      </c>
      <c r="F58" s="18">
        <v>3.4735999999999998</v>
      </c>
      <c r="G58" s="18">
        <v>4.4402999999999997</v>
      </c>
      <c r="H58" s="18">
        <v>5.86</v>
      </c>
      <c r="I58" s="18">
        <v>6.8372000000000002</v>
      </c>
      <c r="J58" s="18">
        <v>7.8147000000000002</v>
      </c>
      <c r="K58" s="18">
        <v>8.3275000000000006</v>
      </c>
      <c r="L58" s="18">
        <v>9.7690999999999999</v>
      </c>
      <c r="M58" s="18">
        <v>10.279</v>
      </c>
      <c r="N58" s="18">
        <v>11.725</v>
      </c>
      <c r="O58" s="18">
        <v>12.231999999999999</v>
      </c>
      <c r="P58" s="18">
        <v>13.682</v>
      </c>
      <c r="Q58" s="18">
        <v>14.186</v>
      </c>
      <c r="R58" s="18">
        <v>15.637</v>
      </c>
      <c r="S58" s="18">
        <v>16.14</v>
      </c>
      <c r="T58" s="18">
        <v>15.833</v>
      </c>
      <c r="U58" s="18">
        <v>18.094000000000001</v>
      </c>
      <c r="V58" s="18">
        <v>19.547999999999998</v>
      </c>
      <c r="W58" s="18">
        <v>19.157</v>
      </c>
      <c r="X58" s="18">
        <v>19.713000000000001</v>
      </c>
      <c r="Y58" s="18">
        <v>20.277999999999999</v>
      </c>
      <c r="Z58" s="18">
        <v>21.655999999999999</v>
      </c>
      <c r="AA58" s="18">
        <v>22.216000000000001</v>
      </c>
      <c r="AB58" s="18">
        <v>23.600999999999999</v>
      </c>
      <c r="AC58" s="18">
        <v>24.157</v>
      </c>
      <c r="AD58" s="18">
        <v>25.978999999999999</v>
      </c>
    </row>
    <row r="59" spans="1:30" x14ac:dyDescent="0.15">
      <c r="A59" s="18"/>
      <c r="B59" s="18">
        <v>2837.1</v>
      </c>
      <c r="C59" s="18">
        <v>1.9628000000000001</v>
      </c>
      <c r="D59" s="18">
        <v>1.9634</v>
      </c>
      <c r="E59" s="18">
        <v>2.5253999999999999</v>
      </c>
      <c r="F59" s="18">
        <v>3.4912999999999998</v>
      </c>
      <c r="G59" s="18">
        <v>4.4630000000000001</v>
      </c>
      <c r="H59" s="18">
        <v>5.8901000000000003</v>
      </c>
      <c r="I59" s="18">
        <v>6.8722000000000003</v>
      </c>
      <c r="J59" s="18">
        <v>7.8547000000000002</v>
      </c>
      <c r="K59" s="18">
        <v>8.3702000000000005</v>
      </c>
      <c r="L59" s="18">
        <v>9.8191000000000006</v>
      </c>
      <c r="M59" s="18">
        <v>10.332000000000001</v>
      </c>
      <c r="N59" s="18">
        <v>11.785</v>
      </c>
      <c r="O59" s="18">
        <v>12.295</v>
      </c>
      <c r="P59" s="18">
        <v>13.752000000000001</v>
      </c>
      <c r="Q59" s="18">
        <v>14.259</v>
      </c>
      <c r="R59" s="18">
        <v>15.717000000000001</v>
      </c>
      <c r="S59" s="18">
        <v>16.222000000000001</v>
      </c>
      <c r="T59" s="18">
        <v>15.914</v>
      </c>
      <c r="U59" s="18">
        <v>18.186</v>
      </c>
      <c r="V59" s="18">
        <v>19.646999999999998</v>
      </c>
      <c r="W59" s="18">
        <v>19.254999999999999</v>
      </c>
      <c r="X59" s="18">
        <v>19.812999999999999</v>
      </c>
      <c r="Y59" s="18">
        <v>20.381</v>
      </c>
      <c r="Z59" s="18">
        <v>21.765999999999998</v>
      </c>
      <c r="AA59" s="18">
        <v>22.329000000000001</v>
      </c>
      <c r="AB59" s="18">
        <v>23.72</v>
      </c>
      <c r="AC59" s="18">
        <v>24.28</v>
      </c>
      <c r="AD59" s="18">
        <v>26.111000000000001</v>
      </c>
    </row>
    <row r="60" spans="1:30" x14ac:dyDescent="0.15">
      <c r="A60" s="18"/>
      <c r="B60" s="18">
        <v>3571.7</v>
      </c>
      <c r="C60" s="18">
        <v>1.9730000000000001</v>
      </c>
      <c r="D60" s="18">
        <v>1.9735</v>
      </c>
      <c r="E60" s="18">
        <v>2.5381999999999998</v>
      </c>
      <c r="F60" s="18">
        <v>3.5091000000000001</v>
      </c>
      <c r="G60" s="18">
        <v>4.4856999999999996</v>
      </c>
      <c r="H60" s="18">
        <v>5.9203999999999999</v>
      </c>
      <c r="I60" s="18">
        <v>6.9074</v>
      </c>
      <c r="J60" s="18">
        <v>7.8949999999999996</v>
      </c>
      <c r="K60" s="18">
        <v>8.4131</v>
      </c>
      <c r="L60" s="18">
        <v>9.8694000000000006</v>
      </c>
      <c r="M60" s="18">
        <v>10.385</v>
      </c>
      <c r="N60" s="18">
        <v>11.846</v>
      </c>
      <c r="O60" s="18">
        <v>12.358000000000001</v>
      </c>
      <c r="P60" s="18">
        <v>13.821999999999999</v>
      </c>
      <c r="Q60" s="18">
        <v>14.331</v>
      </c>
      <c r="R60" s="18">
        <v>15.797000000000001</v>
      </c>
      <c r="S60" s="18">
        <v>16.305</v>
      </c>
      <c r="T60" s="18">
        <v>15.994999999999999</v>
      </c>
      <c r="U60" s="18">
        <v>18.279</v>
      </c>
      <c r="V60" s="18">
        <v>19.747</v>
      </c>
      <c r="W60" s="18">
        <v>19.353000000000002</v>
      </c>
      <c r="X60" s="18">
        <v>19.914000000000001</v>
      </c>
      <c r="Y60" s="18">
        <v>20.484999999999999</v>
      </c>
      <c r="Z60" s="18">
        <v>21.876999999999999</v>
      </c>
      <c r="AA60" s="18">
        <v>22.443000000000001</v>
      </c>
      <c r="AB60" s="18">
        <v>23.841000000000001</v>
      </c>
      <c r="AC60" s="18">
        <v>24.402999999999999</v>
      </c>
      <c r="AD60" s="18">
        <v>26.244</v>
      </c>
    </row>
    <row r="61" spans="1:30" x14ac:dyDescent="0.15">
      <c r="A61" s="18"/>
      <c r="B61" s="18">
        <v>4496.5</v>
      </c>
      <c r="C61" s="18">
        <v>1.9833000000000001</v>
      </c>
      <c r="D61" s="18">
        <v>1.9836</v>
      </c>
      <c r="E61" s="18">
        <v>2.5510000000000002</v>
      </c>
      <c r="F61" s="18">
        <v>3.5268999999999999</v>
      </c>
      <c r="G61" s="18">
        <v>4.5086000000000004</v>
      </c>
      <c r="H61" s="18">
        <v>5.9508000000000001</v>
      </c>
      <c r="I61" s="18">
        <v>6.9428000000000001</v>
      </c>
      <c r="J61" s="18">
        <v>7.9353999999999996</v>
      </c>
      <c r="K61" s="18">
        <v>8.4563000000000006</v>
      </c>
      <c r="L61" s="18">
        <v>9.92</v>
      </c>
      <c r="M61" s="18">
        <v>10.438000000000001</v>
      </c>
      <c r="N61" s="18">
        <v>11.906000000000001</v>
      </c>
      <c r="O61" s="18">
        <v>12.420999999999999</v>
      </c>
      <c r="P61" s="18">
        <v>13.891999999999999</v>
      </c>
      <c r="Q61" s="18">
        <v>14.404999999999999</v>
      </c>
      <c r="R61" s="18">
        <v>15.877000000000001</v>
      </c>
      <c r="S61" s="18">
        <v>16.388000000000002</v>
      </c>
      <c r="T61" s="18">
        <v>16.076000000000001</v>
      </c>
      <c r="U61" s="18">
        <v>18.372</v>
      </c>
      <c r="V61" s="18">
        <v>19.847999999999999</v>
      </c>
      <c r="W61" s="18">
        <v>19.451000000000001</v>
      </c>
      <c r="X61" s="18">
        <v>20.015000000000001</v>
      </c>
      <c r="Y61" s="18">
        <v>20.588999999999999</v>
      </c>
      <c r="Z61" s="18">
        <v>21.988</v>
      </c>
      <c r="AA61" s="18">
        <v>22.556999999999999</v>
      </c>
      <c r="AB61" s="18">
        <v>23.962</v>
      </c>
      <c r="AC61" s="18">
        <v>24.527000000000001</v>
      </c>
      <c r="AD61" s="18">
        <v>26.376999999999999</v>
      </c>
    </row>
    <row r="62" spans="1:30" x14ac:dyDescent="0.15">
      <c r="A62" s="18"/>
      <c r="B62" s="18">
        <v>5660.7</v>
      </c>
      <c r="C62" s="18">
        <v>1.9936</v>
      </c>
      <c r="D62" s="18">
        <v>1.9938</v>
      </c>
      <c r="E62" s="18">
        <v>2.5638999999999998</v>
      </c>
      <c r="F62" s="18">
        <v>3.5448</v>
      </c>
      <c r="G62" s="18">
        <v>4.5316000000000001</v>
      </c>
      <c r="H62" s="18">
        <v>5.9813999999999998</v>
      </c>
      <c r="I62" s="18">
        <v>6.9783999999999997</v>
      </c>
      <c r="J62" s="18">
        <v>7.9760999999999997</v>
      </c>
      <c r="K62" s="18">
        <v>8.4997000000000007</v>
      </c>
      <c r="L62" s="18">
        <v>9.9708000000000006</v>
      </c>
      <c r="M62" s="18">
        <v>10.491</v>
      </c>
      <c r="N62" s="18">
        <v>11.967000000000001</v>
      </c>
      <c r="O62" s="18">
        <v>12.484</v>
      </c>
      <c r="P62" s="18">
        <v>13.962999999999999</v>
      </c>
      <c r="Q62" s="18">
        <v>14.478</v>
      </c>
      <c r="R62" s="18">
        <v>15.958</v>
      </c>
      <c r="S62" s="18">
        <v>16.472000000000001</v>
      </c>
      <c r="T62" s="18">
        <v>16.158000000000001</v>
      </c>
      <c r="U62" s="18">
        <v>18.465</v>
      </c>
      <c r="V62" s="18">
        <v>19.949000000000002</v>
      </c>
      <c r="W62" s="18">
        <v>19.55</v>
      </c>
      <c r="X62" s="18">
        <v>20.117000000000001</v>
      </c>
      <c r="Y62" s="18">
        <v>20.693999999999999</v>
      </c>
      <c r="Z62" s="18">
        <v>22.1</v>
      </c>
      <c r="AA62" s="18">
        <v>22.672000000000001</v>
      </c>
      <c r="AB62" s="18">
        <v>24.084</v>
      </c>
      <c r="AC62" s="18">
        <v>24.652000000000001</v>
      </c>
      <c r="AD62" s="18">
        <v>26.512</v>
      </c>
    </row>
    <row r="63" spans="1:30" x14ac:dyDescent="0.15">
      <c r="A63" s="18"/>
      <c r="B63" s="18">
        <v>7126.4</v>
      </c>
      <c r="C63" s="18">
        <v>2.004</v>
      </c>
      <c r="D63" s="18">
        <v>2.004</v>
      </c>
      <c r="E63" s="18">
        <v>2.5768</v>
      </c>
      <c r="F63" s="18">
        <v>3.5629</v>
      </c>
      <c r="G63" s="18">
        <v>4.5548000000000002</v>
      </c>
      <c r="H63" s="18">
        <v>6.0121000000000002</v>
      </c>
      <c r="I63" s="18">
        <v>7.0141999999999998</v>
      </c>
      <c r="J63" s="18">
        <v>8.0169999999999995</v>
      </c>
      <c r="K63" s="18">
        <v>8.5433000000000003</v>
      </c>
      <c r="L63" s="18">
        <v>10.022</v>
      </c>
      <c r="M63" s="18">
        <v>10.545</v>
      </c>
      <c r="N63" s="18">
        <v>12.028</v>
      </c>
      <c r="O63" s="18">
        <v>12.548</v>
      </c>
      <c r="P63" s="18">
        <v>14.034000000000001</v>
      </c>
      <c r="Q63" s="18">
        <v>14.552</v>
      </c>
      <c r="R63" s="18">
        <v>16.04</v>
      </c>
      <c r="S63" s="18">
        <v>16.556000000000001</v>
      </c>
      <c r="T63" s="18">
        <v>16.241</v>
      </c>
      <c r="U63" s="18">
        <v>18.559000000000001</v>
      </c>
      <c r="V63" s="18">
        <v>20.050999999999998</v>
      </c>
      <c r="W63" s="18">
        <v>19.649999999999999</v>
      </c>
      <c r="X63" s="18">
        <v>20.219000000000001</v>
      </c>
      <c r="Y63" s="18">
        <v>20.798999999999999</v>
      </c>
      <c r="Z63" s="18">
        <v>22.212</v>
      </c>
      <c r="AA63" s="18">
        <v>22.786999999999999</v>
      </c>
      <c r="AB63" s="18">
        <v>24.206</v>
      </c>
      <c r="AC63" s="18">
        <v>24.777000000000001</v>
      </c>
      <c r="AD63" s="18">
        <v>26.646000000000001</v>
      </c>
    </row>
    <row r="64" spans="1:30" x14ac:dyDescent="0.15">
      <c r="A64" s="18"/>
      <c r="B64" s="18">
        <v>8971.6</v>
      </c>
      <c r="C64" s="18">
        <v>2.0144000000000002</v>
      </c>
      <c r="D64" s="18">
        <v>2.0143</v>
      </c>
      <c r="E64" s="18">
        <v>2.5897999999999999</v>
      </c>
      <c r="F64" s="18">
        <v>3.581</v>
      </c>
      <c r="G64" s="18">
        <v>4.5780000000000003</v>
      </c>
      <c r="H64" s="18">
        <v>6.0430000000000001</v>
      </c>
      <c r="I64" s="18">
        <v>7.0500999999999996</v>
      </c>
      <c r="J64" s="18">
        <v>8.0580999999999996</v>
      </c>
      <c r="K64" s="18">
        <v>8.5871999999999993</v>
      </c>
      <c r="L64" s="18">
        <v>10.073</v>
      </c>
      <c r="M64" s="18">
        <v>10.599</v>
      </c>
      <c r="N64" s="18">
        <v>12.09</v>
      </c>
      <c r="O64" s="18">
        <v>12.612</v>
      </c>
      <c r="P64" s="18">
        <v>14.106</v>
      </c>
      <c r="Q64" s="18">
        <v>14.625999999999999</v>
      </c>
      <c r="R64" s="18">
        <v>16.122</v>
      </c>
      <c r="S64" s="18">
        <v>16.64</v>
      </c>
      <c r="T64" s="18">
        <v>16.323</v>
      </c>
      <c r="U64" s="18">
        <v>18.654</v>
      </c>
      <c r="V64" s="18">
        <v>20.152999999999999</v>
      </c>
      <c r="W64" s="18">
        <v>19.75</v>
      </c>
      <c r="X64" s="18">
        <v>20.321999999999999</v>
      </c>
      <c r="Y64" s="18">
        <v>20.905000000000001</v>
      </c>
      <c r="Z64" s="18">
        <v>22.324999999999999</v>
      </c>
      <c r="AA64" s="18">
        <v>22.902999999999999</v>
      </c>
      <c r="AB64" s="18">
        <v>24.329000000000001</v>
      </c>
      <c r="AC64" s="18">
        <v>24.902999999999999</v>
      </c>
      <c r="AD64" s="18">
        <v>26.782</v>
      </c>
    </row>
    <row r="65" spans="1:30" x14ac:dyDescent="0.15">
      <c r="A65" s="18"/>
      <c r="B65" s="18">
        <v>11295</v>
      </c>
      <c r="C65" s="18">
        <v>2.0503</v>
      </c>
      <c r="D65" s="18">
        <v>2.0501999999999998</v>
      </c>
      <c r="E65" s="18">
        <v>2.6358000000000001</v>
      </c>
      <c r="F65" s="18">
        <v>3.6446999999999998</v>
      </c>
      <c r="G65" s="18">
        <v>4.6593999999999998</v>
      </c>
      <c r="H65" s="18">
        <v>6.1505999999999998</v>
      </c>
      <c r="I65" s="18">
        <v>7.1757</v>
      </c>
      <c r="J65" s="18">
        <v>8.2014999999999993</v>
      </c>
      <c r="K65" s="18">
        <v>8.7401</v>
      </c>
      <c r="L65" s="18">
        <v>10.252000000000001</v>
      </c>
      <c r="M65" s="18">
        <v>10.788</v>
      </c>
      <c r="N65" s="18">
        <v>12.305</v>
      </c>
      <c r="O65" s="18">
        <v>12.837</v>
      </c>
      <c r="P65" s="18">
        <v>14.356999999999999</v>
      </c>
      <c r="Q65" s="18">
        <v>14.885999999999999</v>
      </c>
      <c r="R65" s="18">
        <v>16.408000000000001</v>
      </c>
      <c r="S65" s="18">
        <v>16.936</v>
      </c>
      <c r="T65" s="18">
        <v>16.613</v>
      </c>
      <c r="U65" s="18">
        <v>18.984999999999999</v>
      </c>
      <c r="V65" s="18">
        <v>20.510999999999999</v>
      </c>
      <c r="W65" s="18">
        <v>20.100999999999999</v>
      </c>
      <c r="X65" s="18">
        <v>20.683</v>
      </c>
      <c r="Y65" s="18">
        <v>21.276</v>
      </c>
      <c r="Z65" s="18">
        <v>22.722000000000001</v>
      </c>
      <c r="AA65" s="18">
        <v>23.31</v>
      </c>
      <c r="AB65" s="18">
        <v>24.760999999999999</v>
      </c>
      <c r="AC65" s="18">
        <v>25.344999999999999</v>
      </c>
      <c r="AD65" s="18">
        <v>27.257000000000001</v>
      </c>
    </row>
    <row r="66" spans="1:30" x14ac:dyDescent="0.15">
      <c r="A66" s="18"/>
      <c r="B66" s="18">
        <v>14219</v>
      </c>
      <c r="C66" s="18">
        <v>2.1103000000000001</v>
      </c>
      <c r="D66" s="18">
        <v>2.1101999999999999</v>
      </c>
      <c r="E66" s="18">
        <v>2.7128999999999999</v>
      </c>
      <c r="F66" s="18">
        <v>3.7511999999999999</v>
      </c>
      <c r="G66" s="18">
        <v>4.7957000000000001</v>
      </c>
      <c r="H66" s="18">
        <v>6.3304999999999998</v>
      </c>
      <c r="I66" s="18">
        <v>7.3855000000000004</v>
      </c>
      <c r="J66" s="18">
        <v>8.4413</v>
      </c>
      <c r="K66" s="18">
        <v>8.9956999999999994</v>
      </c>
      <c r="L66" s="18">
        <v>10.552</v>
      </c>
      <c r="M66" s="18">
        <v>11.103</v>
      </c>
      <c r="N66" s="18">
        <v>12.664</v>
      </c>
      <c r="O66" s="18">
        <v>13.212</v>
      </c>
      <c r="P66" s="18">
        <v>14.776</v>
      </c>
      <c r="Q66" s="18">
        <v>15.321</v>
      </c>
      <c r="R66" s="18">
        <v>16.887</v>
      </c>
      <c r="S66" s="18">
        <v>17.43</v>
      </c>
      <c r="T66" s="18">
        <v>17.099</v>
      </c>
      <c r="U66" s="18">
        <v>19.54</v>
      </c>
      <c r="V66" s="18">
        <v>21.11</v>
      </c>
      <c r="W66" s="18">
        <v>20.687999999999999</v>
      </c>
      <c r="X66" s="18">
        <v>21.286999999999999</v>
      </c>
      <c r="Y66" s="18">
        <v>21.896999999999998</v>
      </c>
      <c r="Z66" s="18">
        <v>23.385000000000002</v>
      </c>
      <c r="AA66" s="18">
        <v>23.991</v>
      </c>
      <c r="AB66" s="18">
        <v>25.484000000000002</v>
      </c>
      <c r="AC66" s="18">
        <v>26.085000000000001</v>
      </c>
      <c r="AD66" s="18">
        <v>28.053000000000001</v>
      </c>
    </row>
    <row r="67" spans="1:30" x14ac:dyDescent="0.15">
      <c r="A67" s="18"/>
      <c r="B67" s="18">
        <v>17901</v>
      </c>
      <c r="C67" s="18">
        <v>2.1720000000000002</v>
      </c>
      <c r="D67" s="18">
        <v>2.1718999999999999</v>
      </c>
      <c r="E67" s="18">
        <v>2.7921</v>
      </c>
      <c r="F67" s="18">
        <v>3.8609</v>
      </c>
      <c r="G67" s="18">
        <v>4.9359000000000002</v>
      </c>
      <c r="H67" s="18">
        <v>6.5156000000000001</v>
      </c>
      <c r="I67" s="18">
        <v>7.6013999999999999</v>
      </c>
      <c r="J67" s="18">
        <v>8.6880000000000006</v>
      </c>
      <c r="K67" s="18">
        <v>9.2586999999999993</v>
      </c>
      <c r="L67" s="18">
        <v>10.861000000000001</v>
      </c>
      <c r="M67" s="18">
        <v>11.428000000000001</v>
      </c>
      <c r="N67" s="18">
        <v>13.034000000000001</v>
      </c>
      <c r="O67" s="18">
        <v>13.598000000000001</v>
      </c>
      <c r="P67" s="18">
        <v>15.208</v>
      </c>
      <c r="Q67" s="18">
        <v>15.768000000000001</v>
      </c>
      <c r="R67" s="18">
        <v>17.381</v>
      </c>
      <c r="S67" s="18">
        <v>17.939</v>
      </c>
      <c r="T67" s="18">
        <v>17.597999999999999</v>
      </c>
      <c r="U67" s="18">
        <v>20.11</v>
      </c>
      <c r="V67" s="18">
        <v>21.725999999999999</v>
      </c>
      <c r="W67" s="18">
        <v>21.292000000000002</v>
      </c>
      <c r="X67" s="18">
        <v>21.908000000000001</v>
      </c>
      <c r="Y67" s="18">
        <v>22.536999999999999</v>
      </c>
      <c r="Z67" s="18">
        <v>24.068000000000001</v>
      </c>
      <c r="AA67" s="18">
        <v>24.690999999999999</v>
      </c>
      <c r="AB67" s="18">
        <v>26.228000000000002</v>
      </c>
      <c r="AC67" s="18">
        <v>26.847000000000001</v>
      </c>
      <c r="AD67" s="18">
        <v>28.872</v>
      </c>
    </row>
    <row r="68" spans="1:30" x14ac:dyDescent="0.15">
      <c r="A68" s="18"/>
      <c r="B68" s="18">
        <v>22536</v>
      </c>
      <c r="C68" s="18">
        <v>2.2355999999999998</v>
      </c>
      <c r="D68" s="18">
        <v>2.2353999999999998</v>
      </c>
      <c r="E68" s="18">
        <v>2.8736999999999999</v>
      </c>
      <c r="F68" s="18">
        <v>3.9737</v>
      </c>
      <c r="G68" s="18">
        <v>5.0801999999999996</v>
      </c>
      <c r="H68" s="18">
        <v>6.7061000000000002</v>
      </c>
      <c r="I68" s="18">
        <v>7.8236999999999997</v>
      </c>
      <c r="J68" s="18">
        <v>8.9420000000000002</v>
      </c>
      <c r="K68" s="18">
        <v>9.5295000000000005</v>
      </c>
      <c r="L68" s="18">
        <v>11.178000000000001</v>
      </c>
      <c r="M68" s="18">
        <v>11.762</v>
      </c>
      <c r="N68" s="18">
        <v>13.414999999999999</v>
      </c>
      <c r="O68" s="18">
        <v>13.994999999999999</v>
      </c>
      <c r="P68" s="18">
        <v>15.651999999999999</v>
      </c>
      <c r="Q68" s="18">
        <v>16.228999999999999</v>
      </c>
      <c r="R68" s="18">
        <v>17.888000000000002</v>
      </c>
      <c r="S68" s="18">
        <v>18.463000000000001</v>
      </c>
      <c r="T68" s="18">
        <v>18.111999999999998</v>
      </c>
      <c r="U68" s="18">
        <v>20.698</v>
      </c>
      <c r="V68" s="18">
        <v>22.36</v>
      </c>
      <c r="W68" s="18">
        <v>21.913</v>
      </c>
      <c r="X68" s="18">
        <v>22.547999999999998</v>
      </c>
      <c r="Y68" s="18">
        <v>23.195</v>
      </c>
      <c r="Z68" s="18">
        <v>24.77</v>
      </c>
      <c r="AA68" s="18">
        <v>25.411999999999999</v>
      </c>
      <c r="AB68" s="18">
        <v>26.994</v>
      </c>
      <c r="AC68" s="18">
        <v>27.63</v>
      </c>
      <c r="AD68" s="18">
        <v>29.715</v>
      </c>
    </row>
    <row r="69" spans="1:30" x14ac:dyDescent="0.15">
      <c r="A69" s="18"/>
      <c r="B69" s="18">
        <v>28371</v>
      </c>
      <c r="C69" s="18">
        <v>2.3008999999999999</v>
      </c>
      <c r="D69" s="18">
        <v>2.3007</v>
      </c>
      <c r="E69" s="18">
        <v>2.9577</v>
      </c>
      <c r="F69" s="18">
        <v>4.0899000000000001</v>
      </c>
      <c r="G69" s="18">
        <v>5.2286999999999999</v>
      </c>
      <c r="H69" s="18">
        <v>6.9021999999999997</v>
      </c>
      <c r="I69" s="18">
        <v>8.0525000000000002</v>
      </c>
      <c r="J69" s="18">
        <v>9.2034000000000002</v>
      </c>
      <c r="K69" s="18">
        <v>9.8081999999999994</v>
      </c>
      <c r="L69" s="18">
        <v>11.505000000000001</v>
      </c>
      <c r="M69" s="18">
        <v>12.105</v>
      </c>
      <c r="N69" s="18">
        <v>13.807</v>
      </c>
      <c r="O69" s="18">
        <v>14.404</v>
      </c>
      <c r="P69" s="18">
        <v>16.109000000000002</v>
      </c>
      <c r="Q69" s="18">
        <v>16.702999999999999</v>
      </c>
      <c r="R69" s="18">
        <v>18.411000000000001</v>
      </c>
      <c r="S69" s="18">
        <v>19.001999999999999</v>
      </c>
      <c r="T69" s="18">
        <v>18.640999999999998</v>
      </c>
      <c r="U69" s="18">
        <v>21.302</v>
      </c>
      <c r="V69" s="18">
        <v>23.013000000000002</v>
      </c>
      <c r="W69" s="18">
        <v>22.553000000000001</v>
      </c>
      <c r="X69" s="18">
        <v>23.206</v>
      </c>
      <c r="Y69" s="18">
        <v>23.872</v>
      </c>
      <c r="Z69" s="18">
        <v>25.494</v>
      </c>
      <c r="AA69" s="18">
        <v>26.154</v>
      </c>
      <c r="AB69" s="18">
        <v>27.782</v>
      </c>
      <c r="AC69" s="18">
        <v>28.437000000000001</v>
      </c>
      <c r="AD69" s="18">
        <v>30.582000000000001</v>
      </c>
    </row>
    <row r="70" spans="1:30" x14ac:dyDescent="0.15">
      <c r="A70" s="18"/>
      <c r="B70" s="18">
        <v>35717</v>
      </c>
      <c r="C70" s="18">
        <v>2.3681999999999999</v>
      </c>
      <c r="D70" s="18">
        <v>2.3679999999999999</v>
      </c>
      <c r="E70" s="18">
        <v>3.0440999999999998</v>
      </c>
      <c r="F70" s="18">
        <v>4.2093999999999996</v>
      </c>
      <c r="G70" s="18">
        <v>5.3815</v>
      </c>
      <c r="H70" s="18">
        <v>7.1040999999999999</v>
      </c>
      <c r="I70" s="18">
        <v>8.2879000000000005</v>
      </c>
      <c r="J70" s="18">
        <v>9.4725000000000001</v>
      </c>
      <c r="K70" s="18">
        <v>10.095000000000001</v>
      </c>
      <c r="L70" s="18">
        <v>11.840999999999999</v>
      </c>
      <c r="M70" s="18">
        <v>12.459</v>
      </c>
      <c r="N70" s="18">
        <v>14.21</v>
      </c>
      <c r="O70" s="18">
        <v>14.824</v>
      </c>
      <c r="P70" s="18">
        <v>16.579999999999998</v>
      </c>
      <c r="Q70" s="18">
        <v>17.190999999999999</v>
      </c>
      <c r="R70" s="18">
        <v>18.948</v>
      </c>
      <c r="S70" s="18">
        <v>19.556999999999999</v>
      </c>
      <c r="T70" s="18">
        <v>19.184999999999999</v>
      </c>
      <c r="U70" s="18">
        <v>21.923999999999999</v>
      </c>
      <c r="V70" s="18">
        <v>23.684999999999999</v>
      </c>
      <c r="W70" s="18">
        <v>23.212</v>
      </c>
      <c r="X70" s="18">
        <v>23.882999999999999</v>
      </c>
      <c r="Y70" s="18">
        <v>24.568999999999999</v>
      </c>
      <c r="Z70" s="18">
        <v>26.238</v>
      </c>
      <c r="AA70" s="18">
        <v>26.917000000000002</v>
      </c>
      <c r="AB70" s="18">
        <v>28.593</v>
      </c>
      <c r="AC70" s="18">
        <v>29.266999999999999</v>
      </c>
      <c r="AD70" s="18">
        <v>31.475000000000001</v>
      </c>
    </row>
    <row r="71" spans="1:30" x14ac:dyDescent="0.15">
      <c r="A71" s="18"/>
      <c r="B71" s="18">
        <v>44965</v>
      </c>
      <c r="C71" s="18">
        <v>2.4375</v>
      </c>
      <c r="D71" s="18">
        <v>2.4373</v>
      </c>
      <c r="E71" s="18">
        <v>3.1331000000000002</v>
      </c>
      <c r="F71" s="18">
        <v>4.3324999999999996</v>
      </c>
      <c r="G71" s="18">
        <v>5.5388999999999999</v>
      </c>
      <c r="H71" s="18">
        <v>7.3117999999999999</v>
      </c>
      <c r="I71" s="18">
        <v>8.5303000000000004</v>
      </c>
      <c r="J71" s="18">
        <v>9.7493999999999996</v>
      </c>
      <c r="K71" s="18">
        <v>10.39</v>
      </c>
      <c r="L71" s="18">
        <v>12.186999999999999</v>
      </c>
      <c r="M71" s="18">
        <v>12.823</v>
      </c>
      <c r="N71" s="18">
        <v>14.625</v>
      </c>
      <c r="O71" s="18">
        <v>15.257999999999999</v>
      </c>
      <c r="P71" s="18">
        <v>17.064</v>
      </c>
      <c r="Q71" s="18">
        <v>17.693000000000001</v>
      </c>
      <c r="R71" s="18">
        <v>19.501999999999999</v>
      </c>
      <c r="S71" s="18">
        <v>20.129000000000001</v>
      </c>
      <c r="T71" s="18">
        <v>19.745000000000001</v>
      </c>
      <c r="U71" s="18">
        <v>22.565000000000001</v>
      </c>
      <c r="V71" s="18">
        <v>24.376999999999999</v>
      </c>
      <c r="W71" s="18">
        <v>23.89</v>
      </c>
      <c r="X71" s="18">
        <v>24.58</v>
      </c>
      <c r="Y71" s="18">
        <v>25.286000000000001</v>
      </c>
      <c r="Z71" s="18">
        <v>27.004000000000001</v>
      </c>
      <c r="AA71" s="18">
        <v>27.702999999999999</v>
      </c>
      <c r="AB71" s="18">
        <v>29.428000000000001</v>
      </c>
      <c r="AC71" s="18">
        <v>30.120999999999999</v>
      </c>
      <c r="AD71" s="18">
        <v>32.393999999999998</v>
      </c>
    </row>
    <row r="72" spans="1:30" x14ac:dyDescent="0.15">
      <c r="A72" s="18"/>
      <c r="B72" s="18">
        <v>56607</v>
      </c>
      <c r="C72" s="18">
        <v>2.5087999999999999</v>
      </c>
      <c r="D72" s="18">
        <v>2.5085000000000002</v>
      </c>
      <c r="E72" s="18">
        <v>3.2246999999999999</v>
      </c>
      <c r="F72" s="18">
        <v>4.4591000000000003</v>
      </c>
      <c r="G72" s="18">
        <v>5.7008000000000001</v>
      </c>
      <c r="H72" s="18">
        <v>7.5255999999999998</v>
      </c>
      <c r="I72" s="18">
        <v>8.7797000000000001</v>
      </c>
      <c r="J72" s="18">
        <v>10.034000000000001</v>
      </c>
      <c r="K72" s="18">
        <v>10.694000000000001</v>
      </c>
      <c r="L72" s="18">
        <v>12.542999999999999</v>
      </c>
      <c r="M72" s="18">
        <v>13.198</v>
      </c>
      <c r="N72" s="18">
        <v>15.053000000000001</v>
      </c>
      <c r="O72" s="18">
        <v>15.702999999999999</v>
      </c>
      <c r="P72" s="18">
        <v>17.562000000000001</v>
      </c>
      <c r="Q72" s="18">
        <v>18.21</v>
      </c>
      <c r="R72" s="18">
        <v>20.071000000000002</v>
      </c>
      <c r="S72" s="18">
        <v>20.716000000000001</v>
      </c>
      <c r="T72" s="18">
        <v>20.321999999999999</v>
      </c>
      <c r="U72" s="18">
        <v>23.222999999999999</v>
      </c>
      <c r="V72" s="18">
        <v>25.088000000000001</v>
      </c>
      <c r="W72" s="18">
        <v>24.587</v>
      </c>
      <c r="X72" s="18">
        <v>25.297999999999998</v>
      </c>
      <c r="Y72" s="18">
        <v>26.024999999999999</v>
      </c>
      <c r="Z72" s="18">
        <v>27.792000000000002</v>
      </c>
      <c r="AA72" s="18">
        <v>28.510999999999999</v>
      </c>
      <c r="AB72" s="18">
        <v>30.286999999999999</v>
      </c>
      <c r="AC72" s="18">
        <v>31</v>
      </c>
      <c r="AD72" s="18">
        <v>33.338999999999999</v>
      </c>
    </row>
    <row r="73" spans="1:30" x14ac:dyDescent="0.15">
      <c r="A73" s="18"/>
      <c r="B73" s="18">
        <v>71264</v>
      </c>
      <c r="C73" s="18">
        <v>2.5821999999999998</v>
      </c>
      <c r="D73" s="18">
        <v>2.5819000000000001</v>
      </c>
      <c r="E73" s="18">
        <v>3.3189000000000002</v>
      </c>
      <c r="F73" s="18">
        <v>4.5895000000000001</v>
      </c>
      <c r="G73" s="18">
        <v>5.8673999999999999</v>
      </c>
      <c r="H73" s="18">
        <v>7.7457000000000003</v>
      </c>
      <c r="I73" s="18">
        <v>9.0364000000000004</v>
      </c>
      <c r="J73" s="18">
        <v>10.327999999999999</v>
      </c>
      <c r="K73" s="18">
        <v>11.007</v>
      </c>
      <c r="L73" s="18">
        <v>12.91</v>
      </c>
      <c r="M73" s="18">
        <v>13.584</v>
      </c>
      <c r="N73" s="18">
        <v>15.492000000000001</v>
      </c>
      <c r="O73" s="18">
        <v>16.161999999999999</v>
      </c>
      <c r="P73" s="18">
        <v>18.074999999999999</v>
      </c>
      <c r="Q73" s="18">
        <v>18.741</v>
      </c>
      <c r="R73" s="18">
        <v>20.657</v>
      </c>
      <c r="S73" s="18">
        <v>21.321000000000002</v>
      </c>
      <c r="T73" s="18">
        <v>20.914999999999999</v>
      </c>
      <c r="U73" s="18">
        <v>23.902000000000001</v>
      </c>
      <c r="V73" s="18">
        <v>25.821000000000002</v>
      </c>
      <c r="W73" s="18">
        <v>25.305</v>
      </c>
      <c r="X73" s="18">
        <v>26.036999999999999</v>
      </c>
      <c r="Y73" s="18">
        <v>26.785</v>
      </c>
      <c r="Z73" s="18">
        <v>28.603000000000002</v>
      </c>
      <c r="AA73" s="18">
        <v>29.344000000000001</v>
      </c>
      <c r="AB73" s="18">
        <v>31.170999999999999</v>
      </c>
      <c r="AC73" s="18">
        <v>31.905000000000001</v>
      </c>
      <c r="AD73" s="18">
        <v>34.313000000000002</v>
      </c>
    </row>
    <row r="74" spans="1:30" x14ac:dyDescent="0.15">
      <c r="B74" s="18">
        <v>89716</v>
      </c>
      <c r="C74" s="18">
        <v>2.6577000000000002</v>
      </c>
      <c r="D74" s="18">
        <v>2.6574</v>
      </c>
      <c r="E74" s="18">
        <v>3.4159000000000002</v>
      </c>
      <c r="F74" s="18">
        <v>4.7236000000000002</v>
      </c>
      <c r="G74" s="18">
        <v>6.0389999999999997</v>
      </c>
      <c r="H74" s="18">
        <v>7.9722</v>
      </c>
      <c r="I74" s="18">
        <v>9.3007000000000009</v>
      </c>
      <c r="J74" s="18">
        <v>10.63</v>
      </c>
      <c r="K74" s="18">
        <v>11.329000000000001</v>
      </c>
      <c r="L74" s="18">
        <v>13.287000000000001</v>
      </c>
      <c r="M74" s="18">
        <v>13.981</v>
      </c>
      <c r="N74" s="18">
        <v>15.945</v>
      </c>
      <c r="O74" s="18">
        <v>16.634</v>
      </c>
      <c r="P74" s="18">
        <v>18.603000000000002</v>
      </c>
      <c r="Q74" s="18">
        <v>19.289000000000001</v>
      </c>
      <c r="R74" s="18">
        <v>21.260999999999999</v>
      </c>
      <c r="S74" s="18">
        <v>21.943999999999999</v>
      </c>
      <c r="T74" s="18">
        <v>21.526</v>
      </c>
      <c r="U74" s="18">
        <v>24.6</v>
      </c>
      <c r="V74" s="18">
        <v>26.574999999999999</v>
      </c>
      <c r="W74" s="18">
        <v>26.044</v>
      </c>
      <c r="X74" s="18">
        <v>26.797000000000001</v>
      </c>
      <c r="Y74" s="18">
        <v>27.567</v>
      </c>
      <c r="Z74" s="18">
        <v>29.437999999999999</v>
      </c>
      <c r="AA74" s="18">
        <v>30.2</v>
      </c>
      <c r="AB74" s="18">
        <v>32.082000000000001</v>
      </c>
      <c r="AC74" s="18">
        <v>32.835999999999999</v>
      </c>
      <c r="AD74" s="18">
        <v>35.314</v>
      </c>
    </row>
    <row r="75" spans="1:30" x14ac:dyDescent="0.15">
      <c r="B75" s="18">
        <v>112950</v>
      </c>
      <c r="C75" s="18">
        <v>2.718</v>
      </c>
      <c r="D75" s="18">
        <v>2.7176</v>
      </c>
      <c r="E75" s="18">
        <v>3.4933000000000001</v>
      </c>
      <c r="F75" s="18">
        <v>4.8307000000000002</v>
      </c>
      <c r="G75" s="18">
        <v>6.1757999999999997</v>
      </c>
      <c r="H75" s="18">
        <v>8.1527999999999992</v>
      </c>
      <c r="I75" s="18">
        <v>9.5114000000000001</v>
      </c>
      <c r="J75" s="18">
        <v>10.87</v>
      </c>
      <c r="K75" s="18">
        <v>11.585000000000001</v>
      </c>
      <c r="L75" s="18">
        <v>13.587999999999999</v>
      </c>
      <c r="M75" s="18">
        <v>14.297000000000001</v>
      </c>
      <c r="N75" s="18">
        <v>16.306000000000001</v>
      </c>
      <c r="O75" s="18">
        <v>17.010999999999999</v>
      </c>
      <c r="P75" s="18">
        <v>19.024000000000001</v>
      </c>
      <c r="Q75" s="18">
        <v>19.725000000000001</v>
      </c>
      <c r="R75" s="18">
        <v>21.742000000000001</v>
      </c>
      <c r="S75" s="18">
        <v>22.440999999999999</v>
      </c>
      <c r="T75" s="18">
        <v>22.013000000000002</v>
      </c>
      <c r="U75" s="18">
        <v>25.155999999999999</v>
      </c>
      <c r="V75" s="18">
        <v>27.175999999999998</v>
      </c>
      <c r="W75" s="18">
        <v>26.634</v>
      </c>
      <c r="X75" s="18">
        <v>27.402999999999999</v>
      </c>
      <c r="Y75" s="18">
        <v>28.19</v>
      </c>
      <c r="Z75" s="18">
        <v>30.105</v>
      </c>
      <c r="AA75" s="18">
        <v>30.884</v>
      </c>
      <c r="AB75" s="18">
        <v>32.808</v>
      </c>
      <c r="AC75" s="18">
        <v>33.58</v>
      </c>
      <c r="AD75" s="18">
        <v>36.113999999999997</v>
      </c>
    </row>
    <row r="76" spans="1:30" x14ac:dyDescent="0.15">
      <c r="B76" s="18">
        <v>142190</v>
      </c>
      <c r="C76" s="18">
        <v>2.7637</v>
      </c>
      <c r="D76" s="18">
        <v>2.7633000000000001</v>
      </c>
      <c r="E76" s="18">
        <v>3.5520999999999998</v>
      </c>
      <c r="F76" s="18">
        <v>4.9119999999999999</v>
      </c>
      <c r="G76" s="18">
        <v>6.2797000000000001</v>
      </c>
      <c r="H76" s="18">
        <v>8.2899999999999991</v>
      </c>
      <c r="I76" s="18">
        <v>9.6715</v>
      </c>
      <c r="J76" s="18">
        <v>11.053000000000001</v>
      </c>
      <c r="K76" s="18">
        <v>11.78</v>
      </c>
      <c r="L76" s="18">
        <v>13.817</v>
      </c>
      <c r="M76" s="18">
        <v>14.538</v>
      </c>
      <c r="N76" s="18">
        <v>16.579999999999998</v>
      </c>
      <c r="O76" s="18">
        <v>17.297000000000001</v>
      </c>
      <c r="P76" s="18">
        <v>19.344000000000001</v>
      </c>
      <c r="Q76" s="18">
        <v>20.056999999999999</v>
      </c>
      <c r="R76" s="18">
        <v>22.106999999999999</v>
      </c>
      <c r="S76" s="18">
        <v>22.818000000000001</v>
      </c>
      <c r="T76" s="18">
        <v>22.384</v>
      </c>
      <c r="U76" s="18">
        <v>25.58</v>
      </c>
      <c r="V76" s="18">
        <v>27.632999999999999</v>
      </c>
      <c r="W76" s="18">
        <v>27.082000000000001</v>
      </c>
      <c r="X76" s="18">
        <v>27.864000000000001</v>
      </c>
      <c r="Y76" s="18">
        <v>28.664000000000001</v>
      </c>
      <c r="Z76" s="18">
        <v>30.611000000000001</v>
      </c>
      <c r="AA76" s="18">
        <v>31.402999999999999</v>
      </c>
      <c r="AB76" s="18">
        <v>33.359000000000002</v>
      </c>
      <c r="AC76" s="18">
        <v>34.143999999999998</v>
      </c>
      <c r="AD76" s="18">
        <v>36.720999999999997</v>
      </c>
    </row>
    <row r="77" spans="1:30" x14ac:dyDescent="0.15">
      <c r="B77" s="18">
        <v>179010</v>
      </c>
      <c r="C77" s="18">
        <v>2.8102</v>
      </c>
      <c r="D77" s="18">
        <v>2.8098000000000001</v>
      </c>
      <c r="E77" s="18">
        <v>3.6118999999999999</v>
      </c>
      <c r="F77" s="18">
        <v>4.9946000000000002</v>
      </c>
      <c r="G77" s="18">
        <v>6.3853999999999997</v>
      </c>
      <c r="H77" s="18">
        <v>8.4293999999999993</v>
      </c>
      <c r="I77" s="18">
        <v>9.8341999999999992</v>
      </c>
      <c r="J77" s="18">
        <v>11.239000000000001</v>
      </c>
      <c r="K77" s="18">
        <v>11.978999999999999</v>
      </c>
      <c r="L77" s="18">
        <v>14.048999999999999</v>
      </c>
      <c r="M77" s="18">
        <v>14.782</v>
      </c>
      <c r="N77" s="18">
        <v>16.859000000000002</v>
      </c>
      <c r="O77" s="18">
        <v>17.588000000000001</v>
      </c>
      <c r="P77" s="18">
        <v>19.669</v>
      </c>
      <c r="Q77" s="18">
        <v>20.393999999999998</v>
      </c>
      <c r="R77" s="18">
        <v>22.478999999999999</v>
      </c>
      <c r="S77" s="18">
        <v>23.202000000000002</v>
      </c>
      <c r="T77" s="18">
        <v>22.76</v>
      </c>
      <c r="U77" s="18">
        <v>26.01</v>
      </c>
      <c r="V77" s="18">
        <v>28.097999999999999</v>
      </c>
      <c r="W77" s="18">
        <v>27.536999999999999</v>
      </c>
      <c r="X77" s="18">
        <v>28.332000000000001</v>
      </c>
      <c r="Y77" s="18">
        <v>29.146000000000001</v>
      </c>
      <c r="Z77" s="18">
        <v>31.125</v>
      </c>
      <c r="AA77" s="18">
        <v>31.931000000000001</v>
      </c>
      <c r="AB77" s="18">
        <v>33.92</v>
      </c>
      <c r="AC77" s="18">
        <v>34.718000000000004</v>
      </c>
      <c r="AD77" s="18">
        <v>37.338000000000001</v>
      </c>
    </row>
    <row r="78" spans="1:30" x14ac:dyDescent="0.15">
      <c r="B78" s="18">
        <v>225360</v>
      </c>
      <c r="C78" s="18">
        <v>2.8574000000000002</v>
      </c>
      <c r="D78" s="18">
        <v>2.8571</v>
      </c>
      <c r="E78" s="18">
        <v>3.6726999999999999</v>
      </c>
      <c r="F78" s="18">
        <v>5.0787000000000004</v>
      </c>
      <c r="G78" s="18">
        <v>6.4928999999999997</v>
      </c>
      <c r="H78" s="18">
        <v>8.5711999999999993</v>
      </c>
      <c r="I78" s="18">
        <v>9.9997000000000007</v>
      </c>
      <c r="J78" s="18">
        <v>11.428000000000001</v>
      </c>
      <c r="K78" s="18">
        <v>12.18</v>
      </c>
      <c r="L78" s="18">
        <v>14.286</v>
      </c>
      <c r="M78" s="18">
        <v>15.031000000000001</v>
      </c>
      <c r="N78" s="18">
        <v>17.143000000000001</v>
      </c>
      <c r="O78" s="18">
        <v>17.884</v>
      </c>
      <c r="P78" s="18">
        <v>20</v>
      </c>
      <c r="Q78" s="18">
        <v>20.736999999999998</v>
      </c>
      <c r="R78" s="18">
        <v>22.856999999999999</v>
      </c>
      <c r="S78" s="18">
        <v>23.591999999999999</v>
      </c>
      <c r="T78" s="18">
        <v>23.143000000000001</v>
      </c>
      <c r="U78" s="18">
        <v>26.446999999999999</v>
      </c>
      <c r="V78" s="18">
        <v>28.571000000000002</v>
      </c>
      <c r="W78" s="18">
        <v>28</v>
      </c>
      <c r="X78" s="18">
        <v>28.809000000000001</v>
      </c>
      <c r="Y78" s="18">
        <v>29.635999999999999</v>
      </c>
      <c r="Z78" s="18">
        <v>31.648</v>
      </c>
      <c r="AA78" s="18">
        <v>32.468000000000004</v>
      </c>
      <c r="AB78" s="18">
        <v>34.49</v>
      </c>
      <c r="AC78" s="18">
        <v>35.302</v>
      </c>
      <c r="AD78" s="18">
        <v>37.966000000000001</v>
      </c>
    </row>
    <row r="79" spans="1:30" x14ac:dyDescent="0.15">
      <c r="B79" s="18">
        <v>283710</v>
      </c>
      <c r="C79" s="18">
        <v>2.9055</v>
      </c>
      <c r="D79" s="18">
        <v>2.9051</v>
      </c>
      <c r="E79" s="18">
        <v>3.7345000000000002</v>
      </c>
      <c r="F79" s="18">
        <v>5.1641000000000004</v>
      </c>
      <c r="G79" s="18">
        <v>6.6021000000000001</v>
      </c>
      <c r="H79" s="18">
        <v>8.7154000000000007</v>
      </c>
      <c r="I79" s="18">
        <v>10.167999999999999</v>
      </c>
      <c r="J79" s="18">
        <v>11.621</v>
      </c>
      <c r="K79" s="18">
        <v>12.385</v>
      </c>
      <c r="L79" s="18">
        <v>14.526</v>
      </c>
      <c r="M79" s="18">
        <v>15.284000000000001</v>
      </c>
      <c r="N79" s="18">
        <v>17.431000000000001</v>
      </c>
      <c r="O79" s="18">
        <v>18.184000000000001</v>
      </c>
      <c r="P79" s="18">
        <v>20.335999999999999</v>
      </c>
      <c r="Q79" s="18">
        <v>21.085999999999999</v>
      </c>
      <c r="R79" s="18">
        <v>23.242000000000001</v>
      </c>
      <c r="S79" s="18">
        <v>23.989000000000001</v>
      </c>
      <c r="T79" s="18">
        <v>23.532</v>
      </c>
      <c r="U79" s="18">
        <v>26.891999999999999</v>
      </c>
      <c r="V79" s="18">
        <v>29.050999999999998</v>
      </c>
      <c r="W79" s="18">
        <v>28.471</v>
      </c>
      <c r="X79" s="18">
        <v>29.292999999999999</v>
      </c>
      <c r="Y79" s="18">
        <v>30.134</v>
      </c>
      <c r="Z79" s="18">
        <v>32.180999999999997</v>
      </c>
      <c r="AA79" s="18">
        <v>33.014000000000003</v>
      </c>
      <c r="AB79" s="18">
        <v>35.07</v>
      </c>
      <c r="AC79" s="18">
        <v>35.896000000000001</v>
      </c>
      <c r="AD79" s="18">
        <v>38.603999999999999</v>
      </c>
    </row>
    <row r="80" spans="1:30" x14ac:dyDescent="0.15">
      <c r="B80" s="18">
        <v>357170</v>
      </c>
      <c r="C80" s="18">
        <v>2.9542999999999999</v>
      </c>
      <c r="D80" s="18">
        <v>2.9540000000000002</v>
      </c>
      <c r="E80" s="18">
        <v>3.7974000000000001</v>
      </c>
      <c r="F80" s="18">
        <v>5.2511000000000001</v>
      </c>
      <c r="G80" s="18">
        <v>6.7131999999999996</v>
      </c>
      <c r="H80" s="18">
        <v>8.8620000000000001</v>
      </c>
      <c r="I80" s="18">
        <v>10.339</v>
      </c>
      <c r="J80" s="18">
        <v>11.816000000000001</v>
      </c>
      <c r="K80" s="18">
        <v>12.593</v>
      </c>
      <c r="L80" s="18">
        <v>14.77</v>
      </c>
      <c r="M80" s="18">
        <v>15.541</v>
      </c>
      <c r="N80" s="18">
        <v>17.724</v>
      </c>
      <c r="O80" s="18">
        <v>18.489999999999998</v>
      </c>
      <c r="P80" s="18">
        <v>20.678000000000001</v>
      </c>
      <c r="Q80" s="18">
        <v>21.440999999999999</v>
      </c>
      <c r="R80" s="18">
        <v>23.632000000000001</v>
      </c>
      <c r="S80" s="18">
        <v>24.391999999999999</v>
      </c>
      <c r="T80" s="18">
        <v>23.928000000000001</v>
      </c>
      <c r="U80" s="18">
        <v>27.344000000000001</v>
      </c>
      <c r="V80" s="18">
        <v>29.54</v>
      </c>
      <c r="W80" s="18">
        <v>28.95</v>
      </c>
      <c r="X80" s="18">
        <v>29.786000000000001</v>
      </c>
      <c r="Y80" s="18">
        <v>30.640999999999998</v>
      </c>
      <c r="Z80" s="18">
        <v>32.722000000000001</v>
      </c>
      <c r="AA80" s="18">
        <v>33.569000000000003</v>
      </c>
      <c r="AB80" s="18">
        <v>35.659999999999997</v>
      </c>
      <c r="AC80" s="18">
        <v>36.5</v>
      </c>
      <c r="AD80" s="18">
        <v>39.253</v>
      </c>
    </row>
    <row r="81" spans="2:30" x14ac:dyDescent="0.15">
      <c r="B81" s="18">
        <v>449640</v>
      </c>
      <c r="C81" s="18">
        <v>3.004</v>
      </c>
      <c r="D81" s="18">
        <v>3.0036999999999998</v>
      </c>
      <c r="E81" s="18">
        <v>3.8613</v>
      </c>
      <c r="F81" s="18">
        <v>5.3394000000000004</v>
      </c>
      <c r="G81" s="18">
        <v>6.8262</v>
      </c>
      <c r="H81" s="18">
        <v>9.0111000000000008</v>
      </c>
      <c r="I81" s="18">
        <v>10.513</v>
      </c>
      <c r="J81" s="18">
        <v>12.015000000000001</v>
      </c>
      <c r="K81" s="18">
        <v>12.805</v>
      </c>
      <c r="L81" s="18">
        <v>15.019</v>
      </c>
      <c r="M81" s="18">
        <v>15.802</v>
      </c>
      <c r="N81" s="18">
        <v>18.021999999999998</v>
      </c>
      <c r="O81" s="18">
        <v>18.800999999999998</v>
      </c>
      <c r="P81" s="18">
        <v>21.026</v>
      </c>
      <c r="Q81" s="18">
        <v>21.800999999999998</v>
      </c>
      <c r="R81" s="18">
        <v>24.03</v>
      </c>
      <c r="S81" s="18">
        <v>24.802</v>
      </c>
      <c r="T81" s="18">
        <v>24.33</v>
      </c>
      <c r="U81" s="18">
        <v>27.803999999999998</v>
      </c>
      <c r="V81" s="18">
        <v>30.036999999999999</v>
      </c>
      <c r="W81" s="18">
        <v>29.437000000000001</v>
      </c>
      <c r="X81" s="18">
        <v>30.286999999999999</v>
      </c>
      <c r="Y81" s="18">
        <v>31.155999999999999</v>
      </c>
      <c r="Z81" s="18">
        <v>33.271999999999998</v>
      </c>
      <c r="AA81" s="18">
        <v>34.133000000000003</v>
      </c>
      <c r="AB81" s="18">
        <v>36.259</v>
      </c>
      <c r="AC81" s="18">
        <v>37.113</v>
      </c>
      <c r="AD81" s="18">
        <v>39.912999999999997</v>
      </c>
    </row>
    <row r="82" spans="2:30" x14ac:dyDescent="0.15">
      <c r="B82" s="18">
        <v>566070</v>
      </c>
      <c r="C82" s="18">
        <v>3.0546000000000002</v>
      </c>
      <c r="D82" s="18">
        <v>3.0541999999999998</v>
      </c>
      <c r="E82" s="18">
        <v>3.9262999999999999</v>
      </c>
      <c r="F82" s="18">
        <v>5.4292999999999996</v>
      </c>
      <c r="G82" s="18">
        <v>6.9410999999999996</v>
      </c>
      <c r="H82" s="18">
        <v>9.1626999999999992</v>
      </c>
      <c r="I82" s="18">
        <v>10.69</v>
      </c>
      <c r="J82" s="18">
        <v>12.217000000000001</v>
      </c>
      <c r="K82" s="18">
        <v>13.021000000000001</v>
      </c>
      <c r="L82" s="18">
        <v>15.271000000000001</v>
      </c>
      <c r="M82" s="18">
        <v>16.068000000000001</v>
      </c>
      <c r="N82" s="18">
        <v>18.326000000000001</v>
      </c>
      <c r="O82" s="18">
        <v>19.117000000000001</v>
      </c>
      <c r="P82" s="18">
        <v>21.38</v>
      </c>
      <c r="Q82" s="18">
        <v>22.167999999999999</v>
      </c>
      <c r="R82" s="18">
        <v>24.434000000000001</v>
      </c>
      <c r="S82" s="18">
        <v>25.219000000000001</v>
      </c>
      <c r="T82" s="18">
        <v>24.739000000000001</v>
      </c>
      <c r="U82" s="18">
        <v>28.271999999999998</v>
      </c>
      <c r="V82" s="18">
        <v>30.542000000000002</v>
      </c>
      <c r="W82" s="18">
        <v>29.931999999999999</v>
      </c>
      <c r="X82" s="18">
        <v>30.795999999999999</v>
      </c>
      <c r="Y82" s="18">
        <v>31.678999999999998</v>
      </c>
      <c r="Z82" s="18">
        <v>33.831000000000003</v>
      </c>
      <c r="AA82" s="18">
        <v>34.707000000000001</v>
      </c>
      <c r="AB82" s="18">
        <v>36.869</v>
      </c>
      <c r="AC82" s="18">
        <v>37.738</v>
      </c>
      <c r="AD82" s="18">
        <v>40.584000000000003</v>
      </c>
    </row>
    <row r="83" spans="2:30" x14ac:dyDescent="0.15">
      <c r="B83" s="18">
        <v>712640</v>
      </c>
      <c r="C83" s="18">
        <v>3.1059000000000001</v>
      </c>
      <c r="D83" s="18">
        <v>3.1055999999999999</v>
      </c>
      <c r="E83" s="18">
        <v>3.9923999999999999</v>
      </c>
      <c r="F83" s="18">
        <v>5.5206999999999997</v>
      </c>
      <c r="G83" s="18">
        <v>7.0579000000000001</v>
      </c>
      <c r="H83" s="18">
        <v>9.3168000000000006</v>
      </c>
      <c r="I83" s="18">
        <v>10.87</v>
      </c>
      <c r="J83" s="18">
        <v>12.423</v>
      </c>
      <c r="K83" s="18">
        <v>13.24</v>
      </c>
      <c r="L83" s="18">
        <v>15.528</v>
      </c>
      <c r="M83" s="18">
        <v>16.338000000000001</v>
      </c>
      <c r="N83" s="18">
        <v>18.634</v>
      </c>
      <c r="O83" s="18">
        <v>19.439</v>
      </c>
      <c r="P83" s="18">
        <v>21.739000000000001</v>
      </c>
      <c r="Q83" s="18">
        <v>22.54</v>
      </c>
      <c r="R83" s="18">
        <v>24.844999999999999</v>
      </c>
      <c r="S83" s="18">
        <v>25.643000000000001</v>
      </c>
      <c r="T83" s="18">
        <v>25.155000000000001</v>
      </c>
      <c r="U83" s="18">
        <v>28.747</v>
      </c>
      <c r="V83" s="18">
        <v>31.056000000000001</v>
      </c>
      <c r="W83" s="18">
        <v>30.434999999999999</v>
      </c>
      <c r="X83" s="18">
        <v>31.314</v>
      </c>
      <c r="Y83" s="18">
        <v>32.212000000000003</v>
      </c>
      <c r="Z83" s="18">
        <v>34.4</v>
      </c>
      <c r="AA83" s="18">
        <v>35.290999999999997</v>
      </c>
      <c r="AB83" s="18">
        <v>37.488999999999997</v>
      </c>
      <c r="AC83" s="18">
        <v>38.372</v>
      </c>
      <c r="AD83" s="18">
        <v>41.267000000000003</v>
      </c>
    </row>
    <row r="84" spans="2:30" x14ac:dyDescent="0.15">
      <c r="B84" s="18">
        <v>897160</v>
      </c>
      <c r="C84" s="18">
        <v>3.1581999999999999</v>
      </c>
      <c r="D84" s="18">
        <v>3.1577999999999999</v>
      </c>
      <c r="E84" s="18">
        <v>4.0595999999999997</v>
      </c>
      <c r="F84" s="18">
        <v>5.6135999999999999</v>
      </c>
      <c r="G84" s="18">
        <v>7.1767000000000003</v>
      </c>
      <c r="H84" s="18">
        <v>9.4735999999999994</v>
      </c>
      <c r="I84" s="18">
        <v>11.053000000000001</v>
      </c>
      <c r="J84" s="18">
        <v>12.632</v>
      </c>
      <c r="K84" s="18">
        <v>13.462999999999999</v>
      </c>
      <c r="L84" s="18">
        <v>15.789</v>
      </c>
      <c r="M84" s="18">
        <v>16.613</v>
      </c>
      <c r="N84" s="18">
        <v>18.946999999999999</v>
      </c>
      <c r="O84" s="18">
        <v>19.765999999999998</v>
      </c>
      <c r="P84" s="18">
        <v>22.105</v>
      </c>
      <c r="Q84" s="18">
        <v>22.919</v>
      </c>
      <c r="R84" s="18">
        <v>25.263000000000002</v>
      </c>
      <c r="S84" s="18">
        <v>26.074999999999999</v>
      </c>
      <c r="T84" s="18">
        <v>25.577999999999999</v>
      </c>
      <c r="U84" s="18">
        <v>29.231000000000002</v>
      </c>
      <c r="V84" s="18">
        <v>31.577999999999999</v>
      </c>
      <c r="W84" s="18">
        <v>30.946999999999999</v>
      </c>
      <c r="X84" s="18">
        <v>31.84</v>
      </c>
      <c r="Y84" s="18">
        <v>32.753</v>
      </c>
      <c r="Z84" s="18">
        <v>34.978000000000002</v>
      </c>
      <c r="AA84" s="18">
        <v>35.884</v>
      </c>
      <c r="AB84" s="18">
        <v>38.119</v>
      </c>
      <c r="AC84" s="18">
        <v>39.018000000000001</v>
      </c>
      <c r="AD84" s="18">
        <v>41.96</v>
      </c>
    </row>
  </sheetData>
  <phoneticPr fontId="1"/>
  <pageMargins left="0.78700000000000003" right="0.78700000000000003" top="0.98399999999999999" bottom="0.98399999999999999" header="0.51200000000000001" footer="0.5120000000000000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dimension ref="A1:L16"/>
  <sheetViews>
    <sheetView workbookViewId="0">
      <selection activeCell="G22" sqref="G22"/>
    </sheetView>
  </sheetViews>
  <sheetFormatPr defaultRowHeight="15.75" x14ac:dyDescent="0.25"/>
  <cols>
    <col min="1" max="1" width="10.375" style="5" customWidth="1"/>
    <col min="2" max="6" width="10.75" style="1" customWidth="1"/>
    <col min="7" max="12" width="8.875" style="1" customWidth="1"/>
  </cols>
  <sheetData>
    <row r="1" spans="1:12" ht="20.25" x14ac:dyDescent="0.35">
      <c r="A1" s="22" t="s">
        <v>5</v>
      </c>
      <c r="B1" s="23" t="s">
        <v>0</v>
      </c>
      <c r="C1" s="24" t="s">
        <v>1</v>
      </c>
      <c r="D1" s="24" t="s">
        <v>2</v>
      </c>
      <c r="E1" s="16"/>
      <c r="F1" s="16"/>
    </row>
    <row r="2" spans="1:12" s="2" customFormat="1" ht="18.75" x14ac:dyDescent="0.35">
      <c r="A2" s="20" t="s">
        <v>35</v>
      </c>
      <c r="B2" s="12">
        <v>-2.3498999999999999E-2</v>
      </c>
      <c r="C2" s="12">
        <v>-3.7921000000000003E-2</v>
      </c>
      <c r="D2" s="9">
        <v>-0.12131</v>
      </c>
      <c r="E2" s="6"/>
      <c r="F2" s="6"/>
      <c r="G2" s="5"/>
      <c r="H2" s="5"/>
      <c r="I2" s="5"/>
      <c r="J2" s="5"/>
      <c r="K2" s="5"/>
      <c r="L2" s="5"/>
    </row>
    <row r="3" spans="1:12" s="2" customFormat="1" ht="18.75" x14ac:dyDescent="0.35">
      <c r="A3" s="20" t="s">
        <v>36</v>
      </c>
      <c r="B3" s="12">
        <v>-1.2938E-2</v>
      </c>
      <c r="C3" s="12">
        <v>-1.7947000000000001E-2</v>
      </c>
      <c r="D3" s="12">
        <v>-2.2034000000000002E-2</v>
      </c>
      <c r="E3" s="6"/>
      <c r="F3" s="6"/>
      <c r="G3" s="5"/>
      <c r="H3" s="5"/>
      <c r="I3" s="5"/>
      <c r="J3" s="5"/>
      <c r="K3" s="5"/>
      <c r="L3" s="5"/>
    </row>
    <row r="4" spans="1:12" s="2" customFormat="1" ht="18.75" x14ac:dyDescent="0.35">
      <c r="A4" s="20" t="s">
        <v>37</v>
      </c>
      <c r="B4" s="9" t="s">
        <v>3</v>
      </c>
      <c r="C4" s="4">
        <v>6.0274000000000001E-8</v>
      </c>
      <c r="D4" s="4">
        <v>5.4229999999999998E-10</v>
      </c>
      <c r="E4" s="6"/>
      <c r="F4" s="6"/>
      <c r="G4" s="5"/>
      <c r="H4" s="5"/>
      <c r="I4" s="5"/>
      <c r="J4" s="5"/>
      <c r="K4" s="5"/>
      <c r="L4" s="5"/>
    </row>
    <row r="5" spans="1:12" s="2" customFormat="1" ht="18.75" x14ac:dyDescent="0.35">
      <c r="A5" s="20" t="s">
        <v>38</v>
      </c>
      <c r="B5" s="9">
        <v>0.96889000000000003</v>
      </c>
      <c r="C5" s="8">
        <v>1.3624000000000001</v>
      </c>
      <c r="D5" s="8">
        <v>1.4014</v>
      </c>
      <c r="E5" s="6"/>
      <c r="F5" s="6"/>
      <c r="G5" s="5"/>
      <c r="H5" s="5"/>
      <c r="I5" s="5"/>
      <c r="J5" s="5"/>
      <c r="K5" s="5"/>
      <c r="L5" s="5"/>
    </row>
    <row r="6" spans="1:12" s="2" customFormat="1" ht="18.75" x14ac:dyDescent="0.35">
      <c r="A6" s="21" t="s">
        <v>39</v>
      </c>
      <c r="B6" s="13" t="s">
        <v>4</v>
      </c>
      <c r="C6" s="15">
        <v>5.524</v>
      </c>
      <c r="D6" s="15">
        <v>6.4462000000000002</v>
      </c>
      <c r="E6" s="8"/>
      <c r="F6" s="8"/>
      <c r="G6" s="5"/>
      <c r="H6" s="5"/>
      <c r="I6" s="5"/>
      <c r="J6" s="5"/>
      <c r="K6" s="5"/>
      <c r="L6" s="5"/>
    </row>
    <row r="7" spans="1:12" s="2" customFormat="1" x14ac:dyDescent="0.25">
      <c r="A7" s="8"/>
      <c r="B7" s="5"/>
      <c r="C7" s="5"/>
      <c r="D7" s="5"/>
      <c r="E7" s="5"/>
      <c r="F7" s="5"/>
      <c r="G7" s="5"/>
      <c r="H7" s="5"/>
      <c r="I7" s="5"/>
      <c r="J7" s="5"/>
      <c r="K7" s="5"/>
      <c r="L7" s="5"/>
    </row>
    <row r="8" spans="1:12" s="2" customFormat="1" x14ac:dyDescent="0.25">
      <c r="A8" s="4"/>
      <c r="B8" s="5"/>
      <c r="C8" s="5"/>
      <c r="D8" s="5"/>
      <c r="E8" s="5"/>
      <c r="F8" s="5"/>
      <c r="G8" s="5"/>
      <c r="H8" s="5"/>
      <c r="I8" s="5"/>
      <c r="J8" s="5"/>
      <c r="K8" s="5"/>
      <c r="L8" s="5"/>
    </row>
    <row r="9" spans="1:12" s="2" customFormat="1" x14ac:dyDescent="0.25">
      <c r="A9" s="8"/>
      <c r="B9" s="5"/>
      <c r="C9" s="5"/>
      <c r="D9" s="5"/>
      <c r="E9" s="5"/>
      <c r="F9" s="5"/>
      <c r="G9" s="5"/>
      <c r="H9" s="5"/>
      <c r="I9" s="5"/>
      <c r="J9" s="5"/>
      <c r="K9" s="5"/>
      <c r="L9" s="5"/>
    </row>
    <row r="10" spans="1:12" s="2" customFormat="1" x14ac:dyDescent="0.25">
      <c r="A10" s="14"/>
      <c r="B10" s="5"/>
      <c r="C10" s="5"/>
      <c r="D10" s="5"/>
      <c r="E10" s="5"/>
      <c r="F10" s="5"/>
      <c r="G10" s="5"/>
      <c r="H10" s="5"/>
      <c r="I10" s="5"/>
      <c r="J10" s="5"/>
      <c r="K10" s="5"/>
      <c r="L10" s="5"/>
    </row>
    <row r="11" spans="1:12" s="2" customFormat="1" x14ac:dyDescent="0.25">
      <c r="A11" s="5"/>
      <c r="B11" s="5"/>
      <c r="C11" s="5"/>
      <c r="D11" s="5"/>
      <c r="E11" s="5"/>
      <c r="F11" s="5"/>
      <c r="G11" s="5"/>
      <c r="H11" s="5"/>
      <c r="I11" s="5"/>
      <c r="J11" s="5"/>
      <c r="K11" s="5"/>
      <c r="L11" s="5"/>
    </row>
    <row r="12" spans="1:12" s="2" customFormat="1" x14ac:dyDescent="0.25">
      <c r="A12" s="5"/>
      <c r="B12" s="5"/>
      <c r="C12" s="5"/>
      <c r="D12" s="5"/>
      <c r="E12" s="5"/>
      <c r="F12" s="5"/>
      <c r="G12" s="5"/>
      <c r="H12" s="5"/>
      <c r="I12" s="5"/>
      <c r="J12" s="5"/>
      <c r="K12" s="5"/>
      <c r="L12" s="5"/>
    </row>
    <row r="13" spans="1:12" s="2" customFormat="1" x14ac:dyDescent="0.25">
      <c r="A13" s="5"/>
      <c r="B13" s="5"/>
      <c r="C13" s="3"/>
      <c r="D13" s="3"/>
      <c r="E13" s="3"/>
      <c r="F13" s="3"/>
      <c r="G13" s="3"/>
      <c r="H13" s="5"/>
      <c r="I13" s="5"/>
      <c r="J13" s="5"/>
      <c r="K13" s="5"/>
      <c r="L13" s="5"/>
    </row>
    <row r="14" spans="1:12" s="2" customFormat="1" x14ac:dyDescent="0.25">
      <c r="A14" s="5"/>
      <c r="B14" s="5"/>
      <c r="C14" s="3"/>
      <c r="D14" s="10"/>
      <c r="E14" s="3"/>
      <c r="F14" s="3"/>
      <c r="G14" s="3"/>
      <c r="H14" s="5"/>
      <c r="I14" s="5"/>
      <c r="J14" s="5"/>
      <c r="K14" s="5"/>
      <c r="L14" s="5"/>
    </row>
    <row r="15" spans="1:12" s="2" customFormat="1" x14ac:dyDescent="0.25">
      <c r="A15" s="5"/>
      <c r="B15" s="5"/>
      <c r="C15" s="5"/>
      <c r="D15" s="5"/>
      <c r="E15" s="5"/>
      <c r="F15" s="5"/>
      <c r="G15" s="5"/>
      <c r="H15" s="5"/>
      <c r="I15" s="5"/>
      <c r="J15" s="5"/>
      <c r="K15" s="5"/>
      <c r="L15" s="5"/>
    </row>
    <row r="16" spans="1:12" s="2" customFormat="1" x14ac:dyDescent="0.25">
      <c r="A16" s="5"/>
      <c r="B16" s="5"/>
      <c r="C16" s="5"/>
      <c r="D16" s="5"/>
      <c r="E16" s="5"/>
      <c r="F16" s="5"/>
      <c r="G16" s="5"/>
      <c r="H16" s="5"/>
      <c r="I16" s="5"/>
      <c r="J16" s="5"/>
      <c r="K16" s="5"/>
      <c r="L16" s="5"/>
    </row>
  </sheetData>
  <phoneticPr fontId="1"/>
  <pageMargins left="0.78700000000000003" right="0.78700000000000003" top="0.98399999999999999" bottom="0.98399999999999999" header="0.51200000000000001" footer="0.51200000000000001"/>
  <pageSetup paperSize="9" orientation="portrait"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C118"/>
  <sheetViews>
    <sheetView workbookViewId="0">
      <pane ySplit="1" topLeftCell="A86" activePane="bottomLeft" state="frozen"/>
      <selection pane="bottomLeft" activeCell="A118" sqref="A118"/>
    </sheetView>
  </sheetViews>
  <sheetFormatPr defaultRowHeight="13.5" x14ac:dyDescent="0.15"/>
  <cols>
    <col min="1" max="1" width="11.625" bestFit="1" customWidth="1"/>
    <col min="2" max="2" width="9" style="58"/>
  </cols>
  <sheetData>
    <row r="1" spans="1:3" x14ac:dyDescent="0.15">
      <c r="A1" t="s">
        <v>54</v>
      </c>
      <c r="B1" s="58" t="s">
        <v>55</v>
      </c>
    </row>
    <row r="2" spans="1:3" x14ac:dyDescent="0.15">
      <c r="A2" s="27">
        <v>38988</v>
      </c>
      <c r="B2" s="59">
        <v>1</v>
      </c>
      <c r="C2" t="str">
        <f>CHOOSE(Main!$A$1,UpData!A2,UpData!A3)</f>
        <v>一般公開</v>
      </c>
    </row>
    <row r="3" spans="1:3" x14ac:dyDescent="0.15">
      <c r="B3" s="59"/>
    </row>
    <row r="4" spans="1:3" x14ac:dyDescent="0.15">
      <c r="A4" s="27">
        <v>39045</v>
      </c>
      <c r="B4" s="59">
        <v>1.01</v>
      </c>
      <c r="C4" t="str">
        <f>CHOOSE(Main!$A$1,UpData!A4,UpData!A5)</f>
        <v>線量換算係数データを改訂</v>
      </c>
    </row>
    <row r="5" spans="1:3" x14ac:dyDescent="0.15">
      <c r="B5" s="59"/>
    </row>
    <row r="6" spans="1:3" x14ac:dyDescent="0.15">
      <c r="A6" s="27">
        <v>39230</v>
      </c>
      <c r="B6" s="59">
        <v>2</v>
      </c>
      <c r="C6" t="str">
        <f>CHOOSE(Main!$A$1,UpData!A6,UpData!A7)</f>
        <v>全面改良。以下，主な改良点</v>
      </c>
    </row>
    <row r="7" spans="1:3" x14ac:dyDescent="0.15">
      <c r="B7" s="59"/>
    </row>
    <row r="8" spans="1:3" x14ac:dyDescent="0.15">
      <c r="B8" s="59"/>
      <c r="C8" t="str">
        <f>CHOOSE(Main!$A$1,UpData!A8,UpData!A9)</f>
        <v>陽子・ヘリウム原子核・μ粒子・電子・陽電子・光子に対するスペクトル計算機能追加</v>
      </c>
    </row>
    <row r="9" spans="1:3" x14ac:dyDescent="0.15">
      <c r="B9" s="59"/>
    </row>
    <row r="10" spans="1:3" x14ac:dyDescent="0.15">
      <c r="B10" s="59"/>
      <c r="C10" t="str">
        <f>CHOOSE(Main!$A$1,UpData!A10,UpData!A11)</f>
        <v>緯度・経度より地磁気強度（cut-off rigidity）を計算する機能を追加</v>
      </c>
    </row>
    <row r="11" spans="1:3" x14ac:dyDescent="0.15">
      <c r="B11" s="59"/>
    </row>
    <row r="12" spans="1:3" x14ac:dyDescent="0.15">
      <c r="B12" s="59"/>
      <c r="C12" t="str">
        <f>CHOOSE(Main!$A$1,UpData!A12,UpData!A13)</f>
        <v>年月より太陽活動強度（solar modulation potential）を計算する機能を追加</v>
      </c>
    </row>
    <row r="13" spans="1:3" x14ac:dyDescent="0.15">
      <c r="B13" s="59"/>
    </row>
    <row r="14" spans="1:3" x14ac:dyDescent="0.15">
      <c r="B14" s="59"/>
      <c r="C14" t="str">
        <f>CHOOSE(Main!$A$1,UpData!A14,UpData!A15)</f>
        <v>マニュアル全面改訂</v>
      </c>
    </row>
    <row r="15" spans="1:3" x14ac:dyDescent="0.15">
      <c r="B15" s="59"/>
    </row>
    <row r="16" spans="1:3" x14ac:dyDescent="0.15">
      <c r="A16" s="27">
        <v>39447</v>
      </c>
      <c r="B16" s="59">
        <v>2.11</v>
      </c>
      <c r="C16" t="str">
        <f>CHOOSE(Main!$A$1,UpData!A16,UpData!A17)</f>
        <v>計算方法改良。以下，主な改良点（従来と計算結果が多少異なることに注意）</v>
      </c>
    </row>
    <row r="17" spans="1:3" x14ac:dyDescent="0.15">
      <c r="B17" s="59"/>
    </row>
    <row r="18" spans="1:3" x14ac:dyDescent="0.15">
      <c r="B18" s="59"/>
      <c r="C18" t="str">
        <f>CHOOSE(Main!$A$1,UpData!A18,UpData!A19)</f>
        <v>１次宇宙線スペクトル計算方法にForce Field Formalismを採用</v>
      </c>
    </row>
    <row r="19" spans="1:3" x14ac:dyDescent="0.15">
      <c r="B19" s="59"/>
    </row>
    <row r="20" spans="1:3" x14ac:dyDescent="0.15">
      <c r="B20" s="59"/>
      <c r="C20" t="str">
        <f>CHOOSE(Main!$A$1,UpData!A20,UpData!A21)</f>
        <v>太陽活動強度（Force Field Potential）を地上中性子モニタ計数率より計算するよう変更（日々の変化に対応）</v>
      </c>
    </row>
    <row r="21" spans="1:3" x14ac:dyDescent="0.15">
      <c r="B21" s="59"/>
    </row>
    <row r="22" spans="1:3" x14ac:dyDescent="0.15">
      <c r="B22" s="59"/>
      <c r="C22" t="str">
        <f>CHOOSE(Main!$A$1,UpData!A22,UpData!A23)</f>
        <v>フィッティングパラメータを全面更新</v>
      </c>
    </row>
    <row r="23" spans="1:3" x14ac:dyDescent="0.15">
      <c r="B23" s="59"/>
    </row>
    <row r="24" spans="1:3" x14ac:dyDescent="0.15">
      <c r="B24" s="59"/>
      <c r="C24" t="str">
        <f>CHOOSE(Main!$A$1,UpData!A24,UpData!A25)</f>
        <v>中性子・陽子に対する放射線荷重係数を，ICRP60もしくはICRP新勧告で定義された値から選択可能とした</v>
      </c>
    </row>
    <row r="25" spans="1:3" x14ac:dyDescent="0.15">
      <c r="B25" s="59"/>
    </row>
    <row r="26" spans="1:3" x14ac:dyDescent="0.15">
      <c r="B26" s="59"/>
      <c r="C26" t="str">
        <f>CHOOSE(Main!$A$1,UpData!A26,UpData!A27)</f>
        <v>2007/12/31までの太陽活動強度データを更新。</v>
      </c>
    </row>
    <row r="27" spans="1:3" x14ac:dyDescent="0.15">
      <c r="B27" s="59"/>
      <c r="C27" s="57"/>
    </row>
    <row r="28" spans="1:3" x14ac:dyDescent="0.15">
      <c r="B28" s="59"/>
      <c r="C28" t="str">
        <f>CHOOSE(Main!$A$1,UpData!A28,UpData!A29)</f>
        <v>最新のThule中性子モニタ計数率を下記HPからダウンロードすることにより，現在の宇宙線スペクトルを計算可能とした</v>
      </c>
    </row>
    <row r="29" spans="1:3" x14ac:dyDescent="0.15">
      <c r="B29" s="59"/>
      <c r="C29" s="57" t="s">
        <v>220</v>
      </c>
    </row>
    <row r="30" spans="1:3" x14ac:dyDescent="0.15">
      <c r="B30" s="59"/>
      <c r="C30" t="str">
        <f>CHOOSE(Main!$A$1,UpData!A30,UpData!A31)</f>
        <v>ただし，上記方法により計算した太陽活動強度は誤差が大きい可能性があるため，研究目的で利用することはできない。</v>
      </c>
    </row>
    <row r="31" spans="1:3" x14ac:dyDescent="0.15">
      <c r="B31" s="59"/>
    </row>
    <row r="32" spans="1:3" x14ac:dyDescent="0.15">
      <c r="A32" s="27">
        <v>39497</v>
      </c>
      <c r="B32" s="59">
        <v>2.12</v>
      </c>
      <c r="C32" t="str">
        <f>CHOOSE(Main!$A$1,UpData!A32,UpData!A33)</f>
        <v>地磁気強度(cut-off rigidity）データを2007年7月版に更新。</v>
      </c>
    </row>
    <row r="33" spans="1:3" x14ac:dyDescent="0.15">
      <c r="B33" s="59"/>
    </row>
    <row r="34" spans="1:3" x14ac:dyDescent="0.15">
      <c r="A34" s="27">
        <v>39580</v>
      </c>
      <c r="B34" s="59">
        <v>2.13</v>
      </c>
      <c r="C34" t="str">
        <f>CHOOSE(Main!$A$1,UpData!A34,UpData!A35)</f>
        <v>2008/5/9までの太陽活動強度データを更新。</v>
      </c>
    </row>
    <row r="35" spans="1:3" x14ac:dyDescent="0.15">
      <c r="B35" s="59"/>
    </row>
    <row r="36" spans="1:3" x14ac:dyDescent="0.15">
      <c r="A36" s="27">
        <v>39681</v>
      </c>
      <c r="B36" s="59">
        <v>2.14</v>
      </c>
      <c r="C36" t="str">
        <f>CHOOSE(Main!$A$1,UpData!A36,UpData!A37)</f>
        <v>2008/8/20までの太陽活動強度データを更新。</v>
      </c>
    </row>
    <row r="37" spans="1:3" x14ac:dyDescent="0.15">
      <c r="B37" s="59"/>
    </row>
    <row r="38" spans="1:3" x14ac:dyDescent="0.15">
      <c r="B38" s="59"/>
      <c r="C38" t="str">
        <f>CHOOSE(Main!$A$1,UpData!A38,UpData!A39)</f>
        <v>マニュアル一部改訂（参考文献追加）</v>
      </c>
    </row>
    <row r="39" spans="1:3" x14ac:dyDescent="0.15">
      <c r="B39" s="59"/>
    </row>
    <row r="40" spans="1:3" x14ac:dyDescent="0.15">
      <c r="A40" s="27">
        <v>39791</v>
      </c>
      <c r="B40" s="59">
        <v>2.15</v>
      </c>
      <c r="C40" t="str">
        <f>CHOOSE(Main!$A$1,UpData!A40,UpData!A41)</f>
        <v>2008/12/8までの太陽活動強度データを更新。</v>
      </c>
    </row>
    <row r="41" spans="1:3" x14ac:dyDescent="0.15">
      <c r="B41" s="59"/>
    </row>
    <row r="42" spans="1:3" x14ac:dyDescent="0.15">
      <c r="B42" s="59"/>
      <c r="C42" t="str">
        <f>CHOOSE(Main!$A$1,UpData!A42,UpData!A43)</f>
        <v>中性子モニタによる宇宙線観測が開始される以前（～1951年）のFFPを，Usoskinらが再構築した太陽活動強度より計算するよう変更</v>
      </c>
    </row>
    <row r="43" spans="1:3" x14ac:dyDescent="0.15">
      <c r="B43" s="59"/>
    </row>
    <row r="44" spans="1:3" x14ac:dyDescent="0.15">
      <c r="B44" s="59"/>
      <c r="C44" t="str">
        <f>CHOOSE(Main!$A$1,UpData!A44,UpData!A45)</f>
        <v>マニュアル一部改訂（過去のFFP計算方法に関する部分）</v>
      </c>
    </row>
    <row r="45" spans="1:3" x14ac:dyDescent="0.15">
      <c r="B45" s="59"/>
    </row>
    <row r="46" spans="1:3" x14ac:dyDescent="0.15">
      <c r="A46" s="27">
        <v>39879</v>
      </c>
      <c r="B46" s="59">
        <v>2.16</v>
      </c>
      <c r="C46" t="str">
        <f>CHOOSE(Main!$A$1,UpData!A46,UpData!A47)</f>
        <v>2009/3/6までの太陽活動強度データを更新。</v>
      </c>
    </row>
    <row r="47" spans="1:3" x14ac:dyDescent="0.15">
      <c r="B47" s="59"/>
    </row>
    <row r="48" spans="1:3" x14ac:dyDescent="0.15">
      <c r="B48" s="59"/>
      <c r="C48" t="str">
        <f>CHOOSE(Main!$A$1,UpData!A48,UpData!A49)</f>
        <v>ICRP新勧告（ICRP103)に基づく実効線量換算係数の更新（中性子＆陽子のみ）</v>
      </c>
    </row>
    <row r="49" spans="1:3" x14ac:dyDescent="0.15">
      <c r="B49" s="59"/>
    </row>
    <row r="50" spans="1:3" x14ac:dyDescent="0.15">
      <c r="A50" s="27">
        <v>40142</v>
      </c>
      <c r="B50" s="59">
        <v>2.17</v>
      </c>
      <c r="C50" t="str">
        <f>CHOOSE(Main!$A$1,UpData!A50,UpData!A51)</f>
        <v>2009/10/31までの太陽活動強度データを更新</v>
      </c>
    </row>
    <row r="51" spans="1:3" x14ac:dyDescent="0.15">
      <c r="B51" s="59"/>
    </row>
    <row r="52" spans="1:3" x14ac:dyDescent="0.15">
      <c r="B52" s="59"/>
      <c r="C52" t="str">
        <f>CHOOSE(Main!$A$1,UpData!A52,UpData!A53)</f>
        <v>周辺線量当量H*(10)に対する線量換算係数を更新</v>
      </c>
    </row>
    <row r="53" spans="1:3" x14ac:dyDescent="0.15">
      <c r="B53" s="59"/>
    </row>
    <row r="54" spans="1:3" x14ac:dyDescent="0.15">
      <c r="A54" s="27">
        <v>40248</v>
      </c>
      <c r="B54" s="59">
        <v>2.1800000000000002</v>
      </c>
      <c r="C54" t="str">
        <f>CHOOSE(Main!$A$1,UpData!A54,UpData!A55)</f>
        <v>ICRP60ベースの中性子線量換算係数の見直し</v>
      </c>
    </row>
    <row r="55" spans="1:3" x14ac:dyDescent="0.15">
      <c r="B55" s="59"/>
    </row>
    <row r="56" spans="1:3" x14ac:dyDescent="0.15">
      <c r="A56" s="27">
        <v>40248</v>
      </c>
      <c r="B56" s="59"/>
      <c r="C56" t="str">
        <f>CHOOSE(Main!$A$1,UpData!A56,UpData!A57)</f>
        <v>ICRP新勧告（ICRP103)に基づく実効線量換算係数の更新（ヘリウム原子核＆ミューオン）</v>
      </c>
    </row>
    <row r="57" spans="1:3" x14ac:dyDescent="0.15">
      <c r="B57" s="59"/>
    </row>
    <row r="58" spans="1:3" x14ac:dyDescent="0.15">
      <c r="A58" s="27">
        <v>40385</v>
      </c>
      <c r="B58" s="59">
        <v>2.19</v>
      </c>
      <c r="C58" t="str">
        <f>CHOOSE(Main!$A$1,UpData!A58,UpData!A59)</f>
        <v>2010/7/1までの太陽活動強度データを更新</v>
      </c>
    </row>
    <row r="59" spans="1:3" x14ac:dyDescent="0.15">
      <c r="B59" s="59"/>
    </row>
    <row r="60" spans="1:3" x14ac:dyDescent="0.15">
      <c r="A60" s="27">
        <v>40689</v>
      </c>
      <c r="B60" s="59">
        <v>2.2000000000000002</v>
      </c>
      <c r="C60" t="str">
        <f>CHOOSE(Main!$A$1,UpData!A60,UpData!A61)</f>
        <v>2011/4/30までの太陽活動データを更新</v>
      </c>
    </row>
    <row r="61" spans="1:3" x14ac:dyDescent="0.15">
      <c r="B61" s="59"/>
    </row>
    <row r="62" spans="1:3" x14ac:dyDescent="0.15">
      <c r="A62" s="27">
        <v>40757</v>
      </c>
      <c r="B62" s="59">
        <v>2.21</v>
      </c>
      <c r="C62" t="str">
        <f>CHOOSE(Main!$A$1,UpData!A62,UpData!A63)</f>
        <v>2011/6/30までの太陽活動データを更新</v>
      </c>
    </row>
    <row r="64" spans="1:3" x14ac:dyDescent="0.15">
      <c r="A64" s="27">
        <v>40974</v>
      </c>
      <c r="B64" s="59">
        <v>2.2200000000000002</v>
      </c>
      <c r="C64" t="str">
        <f>CHOOSE(Main!$A$1,UpData!A64,UpData!A65)</f>
        <v>2012/1/31までの太陽活動データを更新</v>
      </c>
    </row>
    <row r="66" spans="1:3" x14ac:dyDescent="0.15">
      <c r="A66" s="27">
        <v>41074</v>
      </c>
      <c r="B66" s="59">
        <v>2.23</v>
      </c>
      <c r="C66" t="str">
        <f>CHOOSE(Main!$A$1,UpData!A66,UpData!A67)</f>
        <v>2012/4/30までの太陽活動データを更新</v>
      </c>
    </row>
    <row r="68" spans="1:3" x14ac:dyDescent="0.15">
      <c r="A68" s="27">
        <v>41186</v>
      </c>
      <c r="B68" s="60">
        <v>2.2400000000000002</v>
      </c>
      <c r="C68" t="str">
        <f>CHOOSE(Main!$A$1,UpData!A68,UpData!A69)</f>
        <v>2012/8/31までの太陽活動データを更新</v>
      </c>
    </row>
    <row r="70" spans="1:3" x14ac:dyDescent="0.15">
      <c r="A70" s="27">
        <v>40934</v>
      </c>
      <c r="B70" s="60">
        <v>2.25</v>
      </c>
      <c r="C70" t="str">
        <f>CHOOSE(Main!$A$1,UpData!A70,UpData!A71)</f>
        <v>2012/12/31までの太陽活動データを更新</v>
      </c>
    </row>
    <row r="72" spans="1:3" x14ac:dyDescent="0.15">
      <c r="A72" s="27">
        <v>41396</v>
      </c>
      <c r="B72" s="60">
        <v>2.2599999999999998</v>
      </c>
      <c r="C72" t="str">
        <f>CHOOSE(Main!$A$1,UpData!A72,UpData!A73)</f>
        <v>2013/4/15までの太陽活動データを更新</v>
      </c>
    </row>
    <row r="74" spans="1:3" x14ac:dyDescent="0.15">
      <c r="A74" s="27">
        <v>41476</v>
      </c>
      <c r="B74" s="58" t="s">
        <v>585</v>
      </c>
      <c r="C74" t="str">
        <f>CHOOSE(Main!$A$1,UpData!A74,UpData!A75)</f>
        <v>2013/6/30までの太陽活動データを更新</v>
      </c>
    </row>
    <row r="76" spans="1:3" x14ac:dyDescent="0.15">
      <c r="A76" s="27">
        <v>41648</v>
      </c>
      <c r="B76" s="58" t="s">
        <v>586</v>
      </c>
      <c r="C76" t="str">
        <f>CHOOSE(Main!$A$1,UpData!A76,UpData!A77)</f>
        <v>2013/9/30までの太陽活動データを更新</v>
      </c>
    </row>
    <row r="78" spans="1:3" x14ac:dyDescent="0.15">
      <c r="A78" s="27">
        <v>41927</v>
      </c>
      <c r="B78" s="58" t="s">
        <v>587</v>
      </c>
      <c r="C78" t="str">
        <f>CHOOSE(Main!$A$1,UpData!A78,UpData!A79)</f>
        <v>2014/7/31までの太陽活動データを更新</v>
      </c>
    </row>
    <row r="80" spans="1:3" x14ac:dyDescent="0.15">
      <c r="A80" s="27">
        <v>42052</v>
      </c>
      <c r="B80" s="58" t="s">
        <v>588</v>
      </c>
      <c r="C80" t="str">
        <f>CHOOSE(Main!$A$1,UpData!A80,UpData!A81)</f>
        <v>2014/12/31までの太陽活動データを更新</v>
      </c>
    </row>
    <row r="82" spans="1:3" x14ac:dyDescent="0.15">
      <c r="A82" s="27">
        <v>42338</v>
      </c>
      <c r="B82" s="58" t="s">
        <v>593</v>
      </c>
      <c r="C82" t="str">
        <f>CHOOSE(Main!$A$1,UpData!A82,UpData!A83)</f>
        <v>計算方法改良。適応高度・エネルギー範囲を拡張。2015/11/28までの太陽活動データを更新</v>
      </c>
    </row>
    <row r="84" spans="1:3" x14ac:dyDescent="0.15">
      <c r="A84" s="27">
        <v>42375</v>
      </c>
      <c r="B84" s="58" t="s">
        <v>598</v>
      </c>
      <c r="C84" t="str">
        <f>CHOOSE(Main!$A$1,UpData!A84,UpData!A85)</f>
        <v>ミューオンに対する計算パラメータを変更。2015/12/31までの太陽活動データを更新</v>
      </c>
    </row>
    <row r="86" spans="1:3" x14ac:dyDescent="0.15">
      <c r="A86" s="27">
        <v>42501</v>
      </c>
      <c r="B86" s="58" t="s">
        <v>690</v>
      </c>
      <c r="C86" t="str">
        <f>CHOOSE(Main!$A$1,UpData!A86,UpData!A87)</f>
        <v>空気吸収線量への換算係数を修正。2016/5/11までの太陽活動データを更新</v>
      </c>
    </row>
    <row r="88" spans="1:3" x14ac:dyDescent="0.15">
      <c r="A88" s="27">
        <v>42572</v>
      </c>
      <c r="B88" s="58" t="s">
        <v>700</v>
      </c>
      <c r="C88" t="str">
        <f>CHOOSE(Main!$A$1,UpData!A88,UpData!A89)</f>
        <v>2016/7/20までの太陽活動データを更新</v>
      </c>
    </row>
    <row r="90" spans="1:3" x14ac:dyDescent="0.15">
      <c r="A90" s="27">
        <v>42573</v>
      </c>
      <c r="B90" s="58" t="s">
        <v>691</v>
      </c>
      <c r="C90" t="str">
        <f>CHOOSE(Main!$A$1,UpData!A90,UpData!A91)</f>
        <v>天頂角に対する角度微分フラックスを計算するAngleシートを新たに追加</v>
      </c>
    </row>
    <row r="92" spans="1:3" x14ac:dyDescent="0.15">
      <c r="A92" s="27">
        <v>42802</v>
      </c>
      <c r="B92" s="58" t="s">
        <v>703</v>
      </c>
      <c r="C92" t="str">
        <f>CHOOSE(Main!$A$1,UpData!A92,UpData!A93)</f>
        <v>高度-大気深度変換に緯度依存性を考慮できるようにした(km-MSISを選択）。2017/3/8までの太陽活動データを更新</v>
      </c>
    </row>
    <row r="94" spans="1:3" x14ac:dyDescent="0.15">
      <c r="A94" s="27">
        <v>42942</v>
      </c>
      <c r="B94" s="58" t="s">
        <v>707</v>
      </c>
      <c r="C94" t="str">
        <f>CHOOSE(Main!$A$1,UpData!A94,UpData!A95)</f>
        <v>高いcut-off rigidityを入力した際，一部のフラックスが#VALUEになるバグを修正。2017/7/25までの太陽活動データを更新</v>
      </c>
    </row>
    <row r="96" spans="1:3" x14ac:dyDescent="0.15">
      <c r="A96" s="27">
        <v>43105</v>
      </c>
      <c r="B96" s="58" t="s">
        <v>710</v>
      </c>
      <c r="C96" t="str">
        <f>CHOOSE(Main!$A$1,UpData!A96,UpData!A97)</f>
        <v>2018/1/4までの太陽活動データを更新</v>
      </c>
    </row>
    <row r="98" spans="1:3" x14ac:dyDescent="0.15">
      <c r="A98" s="27">
        <v>43234</v>
      </c>
      <c r="B98" s="58" t="s">
        <v>715</v>
      </c>
      <c r="C98" t="str">
        <f>CHOOSE(Main!$A$1,UpData!A98,UpData!A99)</f>
        <v>2018/5/14までの太陽活動データを更新</v>
      </c>
    </row>
    <row r="100" spans="1:3" x14ac:dyDescent="0.15">
      <c r="A100" s="27">
        <v>43454</v>
      </c>
      <c r="B100" s="58" t="s">
        <v>717</v>
      </c>
      <c r="C100" t="str">
        <f>CHOOSE(Main!$A$1,UpData!A100,UpData!A101)</f>
        <v>過去の太陽活動度をより多くの中性子モニタを使って再計算。2018/12/19までの太陽データを更新</v>
      </c>
    </row>
    <row r="102" spans="1:3" x14ac:dyDescent="0.15">
      <c r="A102" s="27">
        <v>43613</v>
      </c>
      <c r="B102" s="58" t="s">
        <v>737</v>
      </c>
      <c r="C102" t="str">
        <f>CHOOSE(Main!$A$1,UpData!A102,UpData!A103)</f>
        <v>過去の太陽活動度をより多くの中性子モニタを使って再計算。2019/5/27までの太陽データを更新</v>
      </c>
    </row>
    <row r="104" spans="1:3" x14ac:dyDescent="0.15">
      <c r="A104" s="27">
        <v>43841</v>
      </c>
      <c r="B104" s="58" t="s">
        <v>740</v>
      </c>
      <c r="C104" t="str">
        <f>CHOOSE(Main!$A$1,UpData!A104,UpData!A105)</f>
        <v>2020/1/10までの太陽活動データを更新</v>
      </c>
    </row>
    <row r="106" spans="1:3" x14ac:dyDescent="0.15">
      <c r="A106" s="27">
        <v>43976</v>
      </c>
      <c r="B106" s="58" t="s">
        <v>744</v>
      </c>
      <c r="C106" t="str">
        <f>CHOOSE(Main!$A$1,UpData!A106,UpData!A107)</f>
        <v>2020/5/25までの太陽活動データを更新</v>
      </c>
    </row>
    <row r="108" spans="1:3" x14ac:dyDescent="0.15">
      <c r="A108" s="27">
        <v>44102</v>
      </c>
      <c r="B108" s="58" t="s">
        <v>749</v>
      </c>
      <c r="C108" t="str">
        <f>CHOOSE(Main!$A$1,UpData!A108,UpData!A109)</f>
        <v>2020/9/28までの太陽活動データを更新</v>
      </c>
    </row>
    <row r="110" spans="1:3" x14ac:dyDescent="0.15">
      <c r="A110" s="27">
        <v>44276</v>
      </c>
      <c r="B110" s="58" t="s">
        <v>752</v>
      </c>
      <c r="C110" t="str">
        <f>CHOOSE(Main!$A$1,UpData!A110,UpData!A111)</f>
        <v>2021/3/21までの太陽活動データを更新</v>
      </c>
    </row>
    <row r="112" spans="1:3" x14ac:dyDescent="0.15">
      <c r="A112" s="27">
        <v>44585</v>
      </c>
      <c r="B112" s="58" t="s">
        <v>755</v>
      </c>
      <c r="C112" t="str">
        <f>CHOOSE(Main!$A$1,UpData!A112,UpData!A113)</f>
        <v>2022/1/24までの太陽活動データを更新</v>
      </c>
    </row>
    <row r="114" spans="1:3" x14ac:dyDescent="0.15">
      <c r="A114" s="27">
        <v>44729</v>
      </c>
      <c r="B114" s="58" t="s">
        <v>758</v>
      </c>
      <c r="C114" t="str">
        <f>CHOOSE(Main!$A$1,UpData!A114,UpData!A115)</f>
        <v>2022/5/31までの太陽活動データを更新</v>
      </c>
    </row>
    <row r="116" spans="1:3" x14ac:dyDescent="0.15">
      <c r="A116" s="27">
        <v>45051</v>
      </c>
      <c r="B116" s="58" t="s">
        <v>761</v>
      </c>
      <c r="C116" t="str">
        <f>CHOOSE(Main!$A$1,UpData!A116,UpData!A117)</f>
        <v>2023/5/3までの太陽活動データを更新</v>
      </c>
    </row>
    <row r="118" spans="1:3" x14ac:dyDescent="0.15">
      <c r="A118" s="27">
        <v>45375</v>
      </c>
      <c r="B118" s="58" t="s">
        <v>764</v>
      </c>
      <c r="C118" t="str">
        <f>CHOOSE(Main!$A$1,UpData!A118,UpData!A119)</f>
        <v>2024/3/21までの太陽活動データを更新</v>
      </c>
    </row>
  </sheetData>
  <phoneticPr fontId="1"/>
  <hyperlinks>
    <hyperlink ref="C29" r:id="rId1" xr:uid="{00000000-0004-0000-0200-000000000000}"/>
  </hyperlinks>
  <pageMargins left="0.78700000000000003" right="0.78700000000000003" top="0.98399999999999999" bottom="0.98399999999999999" header="0.51200000000000001" footer="0.51200000000000001"/>
  <pageSetup paperSize="9"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L13"/>
  <sheetViews>
    <sheetView workbookViewId="0">
      <selection activeCell="G13" sqref="G13"/>
    </sheetView>
  </sheetViews>
  <sheetFormatPr defaultRowHeight="15.75" x14ac:dyDescent="0.25"/>
  <cols>
    <col min="1" max="1" width="12.75" style="5" customWidth="1"/>
    <col min="2" max="6" width="9.75" style="1" customWidth="1"/>
    <col min="7" max="12" width="8.875" style="1" customWidth="1"/>
  </cols>
  <sheetData>
    <row r="1" spans="1:12" ht="18.75" x14ac:dyDescent="0.35">
      <c r="A1" s="22" t="s">
        <v>5</v>
      </c>
      <c r="B1" s="23" t="s">
        <v>6</v>
      </c>
      <c r="C1" s="23" t="s">
        <v>7</v>
      </c>
      <c r="D1" s="23" t="s">
        <v>8</v>
      </c>
      <c r="E1" s="23" t="s">
        <v>9</v>
      </c>
      <c r="F1" s="23" t="s">
        <v>10</v>
      </c>
    </row>
    <row r="2" spans="1:12" s="2" customFormat="1" ht="18.75" x14ac:dyDescent="0.35">
      <c r="A2" s="20" t="s">
        <v>37</v>
      </c>
      <c r="B2" s="7">
        <v>-25.184000000000001</v>
      </c>
      <c r="C2" s="8">
        <v>2.7298</v>
      </c>
      <c r="D2" s="12">
        <v>7.1526000000000006E-2</v>
      </c>
      <c r="E2" s="4"/>
      <c r="F2" s="4"/>
      <c r="G2" s="5"/>
      <c r="H2" s="5"/>
      <c r="I2" s="5"/>
      <c r="J2" s="5"/>
      <c r="K2" s="5"/>
      <c r="L2" s="5"/>
    </row>
    <row r="3" spans="1:12" s="2" customFormat="1" ht="18.75" x14ac:dyDescent="0.35">
      <c r="A3" s="20" t="s">
        <v>40</v>
      </c>
      <c r="B3" s="9">
        <v>0.34789999999999999</v>
      </c>
      <c r="C3" s="8">
        <v>3.3492999999999999</v>
      </c>
      <c r="D3" s="8">
        <v>-1.5744</v>
      </c>
      <c r="E3" s="4"/>
      <c r="F3" s="4"/>
      <c r="G3" s="5"/>
      <c r="H3" s="5"/>
      <c r="I3" s="5"/>
      <c r="J3" s="5"/>
      <c r="K3" s="5"/>
      <c r="L3" s="5"/>
    </row>
    <row r="4" spans="1:12" s="2" customFormat="1" ht="20.25" x14ac:dyDescent="0.35">
      <c r="A4" s="21" t="s">
        <v>41</v>
      </c>
      <c r="B4" s="11">
        <v>0.11799999999999999</v>
      </c>
      <c r="C4" s="11">
        <v>0.14438000000000001</v>
      </c>
      <c r="D4" s="15">
        <v>3.8733</v>
      </c>
      <c r="E4" s="11">
        <v>0.65298</v>
      </c>
      <c r="F4" s="17">
        <v>42.752000000000002</v>
      </c>
      <c r="G4" s="5"/>
      <c r="H4" s="5"/>
      <c r="I4" s="5"/>
      <c r="J4" s="5"/>
      <c r="K4" s="5"/>
      <c r="L4" s="5"/>
    </row>
    <row r="5" spans="1:12" s="2" customFormat="1" x14ac:dyDescent="0.25">
      <c r="A5" s="4"/>
      <c r="B5" s="5"/>
      <c r="C5" s="5"/>
      <c r="D5" s="5"/>
      <c r="E5" s="5"/>
      <c r="F5" s="5"/>
      <c r="G5" s="5"/>
      <c r="H5" s="5"/>
      <c r="I5" s="5"/>
      <c r="J5" s="5"/>
      <c r="K5" s="5"/>
      <c r="L5" s="5"/>
    </row>
    <row r="6" spans="1:12" s="2" customFormat="1" x14ac:dyDescent="0.25">
      <c r="A6" s="8"/>
      <c r="B6" s="5"/>
      <c r="C6" s="3"/>
      <c r="D6" s="3"/>
      <c r="E6" s="3"/>
      <c r="F6" s="3"/>
      <c r="G6" s="3"/>
      <c r="H6" s="5"/>
      <c r="I6" s="5"/>
      <c r="J6" s="5"/>
      <c r="K6" s="5"/>
      <c r="L6" s="5"/>
    </row>
    <row r="7" spans="1:12" s="2" customFormat="1" x14ac:dyDescent="0.25">
      <c r="A7" s="14"/>
      <c r="B7" s="5"/>
      <c r="C7" s="3"/>
      <c r="D7" s="3"/>
      <c r="E7" s="3"/>
      <c r="F7" s="3"/>
      <c r="G7" s="3"/>
      <c r="H7" s="5"/>
      <c r="I7" s="5"/>
      <c r="J7" s="5"/>
      <c r="K7" s="5"/>
      <c r="L7" s="5"/>
    </row>
    <row r="8" spans="1:12" s="2" customFormat="1" x14ac:dyDescent="0.25">
      <c r="A8" s="5"/>
      <c r="B8" s="5"/>
      <c r="C8" s="3"/>
      <c r="D8" s="3"/>
      <c r="E8" s="3"/>
      <c r="F8" s="3"/>
      <c r="G8" s="3"/>
      <c r="H8" s="5"/>
      <c r="I8" s="5"/>
      <c r="J8" s="5"/>
      <c r="K8" s="5"/>
      <c r="L8" s="5"/>
    </row>
    <row r="9" spans="1:12" s="2" customFormat="1" x14ac:dyDescent="0.25">
      <c r="A9" s="5"/>
      <c r="B9" s="5"/>
      <c r="C9" s="5"/>
      <c r="D9" s="5"/>
      <c r="E9" s="5"/>
      <c r="F9" s="5"/>
      <c r="G9" s="5"/>
      <c r="H9" s="5"/>
      <c r="I9" s="5"/>
      <c r="J9" s="5"/>
      <c r="K9" s="5"/>
      <c r="L9" s="5"/>
    </row>
    <row r="10" spans="1:12" s="2" customFormat="1" x14ac:dyDescent="0.25">
      <c r="A10" s="5"/>
      <c r="B10" s="5"/>
      <c r="C10" s="3"/>
      <c r="D10" s="3"/>
      <c r="E10" s="3"/>
      <c r="F10" s="3"/>
      <c r="G10" s="3"/>
      <c r="H10" s="5"/>
      <c r="I10" s="5"/>
      <c r="J10" s="5"/>
      <c r="K10" s="5"/>
      <c r="L10" s="5"/>
    </row>
    <row r="11" spans="1:12" s="2" customFormat="1" x14ac:dyDescent="0.25">
      <c r="A11" s="5"/>
      <c r="B11" s="5"/>
      <c r="C11" s="3"/>
      <c r="D11" s="10"/>
      <c r="E11" s="3"/>
      <c r="F11" s="3"/>
      <c r="G11" s="3"/>
      <c r="H11" s="5"/>
      <c r="I11" s="5"/>
      <c r="J11" s="5"/>
      <c r="K11" s="5"/>
      <c r="L11" s="5"/>
    </row>
    <row r="12" spans="1:12" s="2" customFormat="1" x14ac:dyDescent="0.25">
      <c r="A12" s="5"/>
      <c r="B12" s="5"/>
      <c r="C12" s="5"/>
      <c r="D12" s="5"/>
      <c r="E12" s="5"/>
      <c r="F12" s="5"/>
      <c r="G12" s="5"/>
      <c r="H12" s="5"/>
      <c r="I12" s="5"/>
      <c r="J12" s="5"/>
      <c r="K12" s="5"/>
      <c r="L12" s="5"/>
    </row>
    <row r="13" spans="1:12" s="2" customFormat="1" x14ac:dyDescent="0.25">
      <c r="A13" s="5"/>
      <c r="B13" s="5"/>
      <c r="C13" s="5"/>
      <c r="D13" s="5"/>
      <c r="E13" s="5"/>
      <c r="F13" s="5"/>
      <c r="G13" s="5"/>
      <c r="H13" s="5"/>
      <c r="I13" s="5"/>
      <c r="J13" s="5"/>
      <c r="K13" s="5"/>
      <c r="L13" s="5"/>
    </row>
  </sheetData>
  <phoneticPr fontId="1"/>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19"/>
  <sheetViews>
    <sheetView topLeftCell="A91" zoomScaleNormal="100" workbookViewId="0">
      <selection activeCell="A119" sqref="A119"/>
    </sheetView>
  </sheetViews>
  <sheetFormatPr defaultRowHeight="13.5" x14ac:dyDescent="0.15"/>
  <cols>
    <col min="1" max="1" width="11.375" bestFit="1" customWidth="1"/>
  </cols>
  <sheetData>
    <row r="1" spans="1:5" x14ac:dyDescent="0.15">
      <c r="A1" s="28"/>
      <c r="B1" s="28"/>
      <c r="C1" s="28"/>
      <c r="D1" s="28"/>
      <c r="E1" s="28"/>
    </row>
    <row r="2" spans="1:5" x14ac:dyDescent="0.15">
      <c r="A2" t="s">
        <v>159</v>
      </c>
    </row>
    <row r="3" spans="1:5" x14ac:dyDescent="0.15">
      <c r="A3" t="s">
        <v>157</v>
      </c>
    </row>
    <row r="4" spans="1:5" x14ac:dyDescent="0.15">
      <c r="A4" t="s">
        <v>160</v>
      </c>
    </row>
    <row r="5" spans="1:5" x14ac:dyDescent="0.15">
      <c r="A5" t="s">
        <v>214</v>
      </c>
    </row>
    <row r="6" spans="1:5" x14ac:dyDescent="0.15">
      <c r="A6" t="s">
        <v>164</v>
      </c>
    </row>
    <row r="7" spans="1:5" x14ac:dyDescent="0.15">
      <c r="A7" t="s">
        <v>167</v>
      </c>
    </row>
    <row r="8" spans="1:5" x14ac:dyDescent="0.15">
      <c r="A8" t="s">
        <v>161</v>
      </c>
    </row>
    <row r="9" spans="1:5" x14ac:dyDescent="0.15">
      <c r="A9" t="s">
        <v>158</v>
      </c>
    </row>
    <row r="10" spans="1:5" x14ac:dyDescent="0.15">
      <c r="A10" t="s">
        <v>162</v>
      </c>
    </row>
    <row r="11" spans="1:5" x14ac:dyDescent="0.15">
      <c r="A11" t="s">
        <v>166</v>
      </c>
    </row>
    <row r="12" spans="1:5" x14ac:dyDescent="0.15">
      <c r="A12" t="s">
        <v>163</v>
      </c>
    </row>
    <row r="13" spans="1:5" x14ac:dyDescent="0.15">
      <c r="A13" t="s">
        <v>165</v>
      </c>
    </row>
    <row r="14" spans="1:5" x14ac:dyDescent="0.15">
      <c r="A14" t="s">
        <v>169</v>
      </c>
    </row>
    <row r="15" spans="1:5" x14ac:dyDescent="0.15">
      <c r="A15" t="s">
        <v>168</v>
      </c>
    </row>
    <row r="16" spans="1:5" x14ac:dyDescent="0.15">
      <c r="A16" t="s">
        <v>205</v>
      </c>
    </row>
    <row r="17" spans="1:1" x14ac:dyDescent="0.15">
      <c r="A17" t="s">
        <v>213</v>
      </c>
    </row>
    <row r="18" spans="1:1" x14ac:dyDescent="0.15">
      <c r="A18" t="s">
        <v>211</v>
      </c>
    </row>
    <row r="19" spans="1:1" x14ac:dyDescent="0.15">
      <c r="A19" t="s">
        <v>210</v>
      </c>
    </row>
    <row r="20" spans="1:1" x14ac:dyDescent="0.15">
      <c r="A20" t="s">
        <v>207</v>
      </c>
    </row>
    <row r="21" spans="1:1" x14ac:dyDescent="0.15">
      <c r="A21" t="s">
        <v>217</v>
      </c>
    </row>
    <row r="22" spans="1:1" x14ac:dyDescent="0.15">
      <c r="A22" t="s">
        <v>208</v>
      </c>
    </row>
    <row r="23" spans="1:1" x14ac:dyDescent="0.15">
      <c r="A23" t="s">
        <v>209</v>
      </c>
    </row>
    <row r="24" spans="1:1" x14ac:dyDescent="0.15">
      <c r="A24" t="s">
        <v>206</v>
      </c>
    </row>
    <row r="25" spans="1:1" x14ac:dyDescent="0.15">
      <c r="A25" t="s">
        <v>212</v>
      </c>
    </row>
    <row r="26" spans="1:1" x14ac:dyDescent="0.15">
      <c r="A26" s="56" t="s">
        <v>218</v>
      </c>
    </row>
    <row r="27" spans="1:1" x14ac:dyDescent="0.15">
      <c r="A27" t="s">
        <v>219</v>
      </c>
    </row>
    <row r="28" spans="1:1" x14ac:dyDescent="0.15">
      <c r="A28" t="s">
        <v>222</v>
      </c>
    </row>
    <row r="29" spans="1:1" x14ac:dyDescent="0.15">
      <c r="A29" t="s">
        <v>221</v>
      </c>
    </row>
    <row r="30" spans="1:1" x14ac:dyDescent="0.15">
      <c r="A30" t="s">
        <v>224</v>
      </c>
    </row>
    <row r="31" spans="1:1" x14ac:dyDescent="0.15">
      <c r="A31" t="s">
        <v>223</v>
      </c>
    </row>
    <row r="32" spans="1:1" x14ac:dyDescent="0.15">
      <c r="A32" t="s">
        <v>225</v>
      </c>
    </row>
    <row r="33" spans="1:1" x14ac:dyDescent="0.15">
      <c r="A33" t="s">
        <v>226</v>
      </c>
    </row>
    <row r="34" spans="1:1" x14ac:dyDescent="0.15">
      <c r="A34" s="56" t="s">
        <v>227</v>
      </c>
    </row>
    <row r="35" spans="1:1" x14ac:dyDescent="0.15">
      <c r="A35" t="s">
        <v>228</v>
      </c>
    </row>
    <row r="36" spans="1:1" x14ac:dyDescent="0.15">
      <c r="A36" t="s">
        <v>236</v>
      </c>
    </row>
    <row r="37" spans="1:1" x14ac:dyDescent="0.15">
      <c r="A37" t="s">
        <v>237</v>
      </c>
    </row>
    <row r="38" spans="1:1" x14ac:dyDescent="0.15">
      <c r="A38" t="s">
        <v>238</v>
      </c>
    </row>
    <row r="39" spans="1:1" x14ac:dyDescent="0.15">
      <c r="A39" t="s">
        <v>239</v>
      </c>
    </row>
    <row r="40" spans="1:1" x14ac:dyDescent="0.15">
      <c r="A40" t="s">
        <v>234</v>
      </c>
    </row>
    <row r="41" spans="1:1" x14ac:dyDescent="0.15">
      <c r="A41" t="s">
        <v>235</v>
      </c>
    </row>
    <row r="42" spans="1:1" x14ac:dyDescent="0.15">
      <c r="A42" t="s">
        <v>241</v>
      </c>
    </row>
    <row r="43" spans="1:1" x14ac:dyDescent="0.15">
      <c r="A43" t="s">
        <v>240</v>
      </c>
    </row>
    <row r="44" spans="1:1" x14ac:dyDescent="0.15">
      <c r="A44" t="s">
        <v>242</v>
      </c>
    </row>
    <row r="45" spans="1:1" x14ac:dyDescent="0.15">
      <c r="A45" t="s">
        <v>246</v>
      </c>
    </row>
    <row r="46" spans="1:1" x14ac:dyDescent="0.15">
      <c r="A46" t="s">
        <v>243</v>
      </c>
    </row>
    <row r="47" spans="1:1" x14ac:dyDescent="0.15">
      <c r="A47" t="s">
        <v>249</v>
      </c>
    </row>
    <row r="48" spans="1:1" x14ac:dyDescent="0.15">
      <c r="A48" t="s">
        <v>245</v>
      </c>
    </row>
    <row r="49" spans="1:1" x14ac:dyDescent="0.15">
      <c r="A49" t="s">
        <v>244</v>
      </c>
    </row>
    <row r="50" spans="1:1" x14ac:dyDescent="0.15">
      <c r="A50" t="s">
        <v>248</v>
      </c>
    </row>
    <row r="51" spans="1:1" x14ac:dyDescent="0.15">
      <c r="A51" t="s">
        <v>250</v>
      </c>
    </row>
    <row r="52" spans="1:1" x14ac:dyDescent="0.15">
      <c r="A52" t="s">
        <v>251</v>
      </c>
    </row>
    <row r="53" spans="1:1" x14ac:dyDescent="0.15">
      <c r="A53" t="s">
        <v>247</v>
      </c>
    </row>
    <row r="54" spans="1:1" x14ac:dyDescent="0.15">
      <c r="A54" t="s">
        <v>253</v>
      </c>
    </row>
    <row r="55" spans="1:1" x14ac:dyDescent="0.15">
      <c r="A55" t="s">
        <v>252</v>
      </c>
    </row>
    <row r="56" spans="1:1" x14ac:dyDescent="0.15">
      <c r="A56" t="s">
        <v>254</v>
      </c>
    </row>
    <row r="57" spans="1:1" x14ac:dyDescent="0.15">
      <c r="A57" t="s">
        <v>255</v>
      </c>
    </row>
    <row r="58" spans="1:1" x14ac:dyDescent="0.15">
      <c r="A58" t="s">
        <v>256</v>
      </c>
    </row>
    <row r="59" spans="1:1" x14ac:dyDescent="0.15">
      <c r="A59" t="s">
        <v>257</v>
      </c>
    </row>
    <row r="60" spans="1:1" x14ac:dyDescent="0.15">
      <c r="A60" t="s">
        <v>258</v>
      </c>
    </row>
    <row r="61" spans="1:1" x14ac:dyDescent="0.15">
      <c r="A61" t="s">
        <v>259</v>
      </c>
    </row>
    <row r="62" spans="1:1" x14ac:dyDescent="0.15">
      <c r="A62" t="s">
        <v>260</v>
      </c>
    </row>
    <row r="63" spans="1:1" x14ac:dyDescent="0.15">
      <c r="A63" t="s">
        <v>261</v>
      </c>
    </row>
    <row r="64" spans="1:1" x14ac:dyDescent="0.15">
      <c r="A64" t="s">
        <v>262</v>
      </c>
    </row>
    <row r="65" spans="1:1" x14ac:dyDescent="0.15">
      <c r="A65" t="s">
        <v>263</v>
      </c>
    </row>
    <row r="66" spans="1:1" x14ac:dyDescent="0.15">
      <c r="A66" t="s">
        <v>264</v>
      </c>
    </row>
    <row r="67" spans="1:1" x14ac:dyDescent="0.15">
      <c r="A67" t="s">
        <v>265</v>
      </c>
    </row>
    <row r="68" spans="1:1" x14ac:dyDescent="0.15">
      <c r="A68" t="s">
        <v>266</v>
      </c>
    </row>
    <row r="69" spans="1:1" x14ac:dyDescent="0.15">
      <c r="A69" t="s">
        <v>267</v>
      </c>
    </row>
    <row r="70" spans="1:1" x14ac:dyDescent="0.15">
      <c r="A70" t="s">
        <v>268</v>
      </c>
    </row>
    <row r="71" spans="1:1" x14ac:dyDescent="0.15">
      <c r="A71" t="s">
        <v>269</v>
      </c>
    </row>
    <row r="72" spans="1:1" x14ac:dyDescent="0.15">
      <c r="A72" t="s">
        <v>270</v>
      </c>
    </row>
    <row r="73" spans="1:1" x14ac:dyDescent="0.15">
      <c r="A73" t="s">
        <v>271</v>
      </c>
    </row>
    <row r="74" spans="1:1" x14ac:dyDescent="0.15">
      <c r="A74" t="s">
        <v>589</v>
      </c>
    </row>
    <row r="75" spans="1:1" x14ac:dyDescent="0.15">
      <c r="A75" t="s">
        <v>590</v>
      </c>
    </row>
    <row r="76" spans="1:1" x14ac:dyDescent="0.15">
      <c r="A76" t="s">
        <v>591</v>
      </c>
    </row>
    <row r="77" spans="1:1" x14ac:dyDescent="0.15">
      <c r="A77" t="s">
        <v>592</v>
      </c>
    </row>
    <row r="78" spans="1:1" x14ac:dyDescent="0.15">
      <c r="A78" t="s">
        <v>581</v>
      </c>
    </row>
    <row r="79" spans="1:1" x14ac:dyDescent="0.15">
      <c r="A79" t="s">
        <v>582</v>
      </c>
    </row>
    <row r="80" spans="1:1" x14ac:dyDescent="0.15">
      <c r="A80" t="s">
        <v>583</v>
      </c>
    </row>
    <row r="81" spans="1:1" x14ac:dyDescent="0.15">
      <c r="A81" t="s">
        <v>584</v>
      </c>
    </row>
    <row r="82" spans="1:1" x14ac:dyDescent="0.15">
      <c r="A82" t="s">
        <v>594</v>
      </c>
    </row>
    <row r="83" spans="1:1" x14ac:dyDescent="0.15">
      <c r="A83" t="s">
        <v>595</v>
      </c>
    </row>
    <row r="84" spans="1:1" x14ac:dyDescent="0.15">
      <c r="A84" t="s">
        <v>596</v>
      </c>
    </row>
    <row r="85" spans="1:1" x14ac:dyDescent="0.15">
      <c r="A85" t="s">
        <v>597</v>
      </c>
    </row>
    <row r="86" spans="1:1" x14ac:dyDescent="0.15">
      <c r="A86" t="s">
        <v>698</v>
      </c>
    </row>
    <row r="87" spans="1:1" x14ac:dyDescent="0.15">
      <c r="A87" t="s">
        <v>699</v>
      </c>
    </row>
    <row r="88" spans="1:1" x14ac:dyDescent="0.15">
      <c r="A88" t="s">
        <v>696</v>
      </c>
    </row>
    <row r="89" spans="1:1" x14ac:dyDescent="0.15">
      <c r="A89" t="s">
        <v>697</v>
      </c>
    </row>
    <row r="90" spans="1:1" x14ac:dyDescent="0.15">
      <c r="A90" t="s">
        <v>701</v>
      </c>
    </row>
    <row r="91" spans="1:1" x14ac:dyDescent="0.15">
      <c r="A91" t="s">
        <v>702</v>
      </c>
    </row>
    <row r="92" spans="1:1" x14ac:dyDescent="0.15">
      <c r="A92" t="s">
        <v>705</v>
      </c>
    </row>
    <row r="93" spans="1:1" x14ac:dyDescent="0.15">
      <c r="A93" t="s">
        <v>704</v>
      </c>
    </row>
    <row r="94" spans="1:1" x14ac:dyDescent="0.15">
      <c r="A94" t="s">
        <v>708</v>
      </c>
    </row>
    <row r="95" spans="1:1" x14ac:dyDescent="0.15">
      <c r="A95" t="s">
        <v>709</v>
      </c>
    </row>
    <row r="96" spans="1:1" x14ac:dyDescent="0.15">
      <c r="A96" t="s">
        <v>711</v>
      </c>
    </row>
    <row r="97" spans="1:1" x14ac:dyDescent="0.15">
      <c r="A97" t="s">
        <v>712</v>
      </c>
    </row>
    <row r="98" spans="1:1" x14ac:dyDescent="0.15">
      <c r="A98" t="s">
        <v>713</v>
      </c>
    </row>
    <row r="99" spans="1:1" x14ac:dyDescent="0.15">
      <c r="A99" t="s">
        <v>714</v>
      </c>
    </row>
    <row r="100" spans="1:1" x14ac:dyDescent="0.15">
      <c r="A100" t="s">
        <v>718</v>
      </c>
    </row>
    <row r="101" spans="1:1" x14ac:dyDescent="0.15">
      <c r="A101" t="s">
        <v>719</v>
      </c>
    </row>
    <row r="102" spans="1:1" x14ac:dyDescent="0.15">
      <c r="A102" t="s">
        <v>735</v>
      </c>
    </row>
    <row r="103" spans="1:1" x14ac:dyDescent="0.15">
      <c r="A103" t="s">
        <v>736</v>
      </c>
    </row>
    <row r="104" spans="1:1" x14ac:dyDescent="0.15">
      <c r="A104" t="s">
        <v>738</v>
      </c>
    </row>
    <row r="105" spans="1:1" x14ac:dyDescent="0.15">
      <c r="A105" t="s">
        <v>739</v>
      </c>
    </row>
    <row r="106" spans="1:1" x14ac:dyDescent="0.15">
      <c r="A106" t="s">
        <v>745</v>
      </c>
    </row>
    <row r="107" spans="1:1" x14ac:dyDescent="0.15">
      <c r="A107" t="s">
        <v>746</v>
      </c>
    </row>
    <row r="108" spans="1:1" x14ac:dyDescent="0.15">
      <c r="A108" t="s">
        <v>747</v>
      </c>
    </row>
    <row r="109" spans="1:1" x14ac:dyDescent="0.15">
      <c r="A109" t="s">
        <v>748</v>
      </c>
    </row>
    <row r="110" spans="1:1" x14ac:dyDescent="0.15">
      <c r="A110" t="s">
        <v>750</v>
      </c>
    </row>
    <row r="111" spans="1:1" x14ac:dyDescent="0.15">
      <c r="A111" t="s">
        <v>751</v>
      </c>
    </row>
    <row r="112" spans="1:1" x14ac:dyDescent="0.15">
      <c r="A112" t="s">
        <v>753</v>
      </c>
    </row>
    <row r="113" spans="1:1" x14ac:dyDescent="0.15">
      <c r="A113" t="s">
        <v>754</v>
      </c>
    </row>
    <row r="114" spans="1:1" x14ac:dyDescent="0.15">
      <c r="A114" t="s">
        <v>756</v>
      </c>
    </row>
    <row r="115" spans="1:1" x14ac:dyDescent="0.15">
      <c r="A115" t="s">
        <v>757</v>
      </c>
    </row>
    <row r="116" spans="1:1" x14ac:dyDescent="0.15">
      <c r="A116" t="s">
        <v>759</v>
      </c>
    </row>
    <row r="117" spans="1:1" x14ac:dyDescent="0.15">
      <c r="A117" t="s">
        <v>760</v>
      </c>
    </row>
    <row r="118" spans="1:1" x14ac:dyDescent="0.15">
      <c r="A118" t="s">
        <v>762</v>
      </c>
    </row>
    <row r="119" spans="1:1" x14ac:dyDescent="0.15">
      <c r="A119" t="s">
        <v>763</v>
      </c>
    </row>
  </sheetData>
  <phoneticPr fontId="1"/>
  <pageMargins left="0.78700000000000003" right="0.78700000000000003" top="0.98399999999999999" bottom="0.98399999999999999" header="0.51200000000000001" footer="0.5120000000000000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AL134"/>
  <sheetViews>
    <sheetView workbookViewId="0">
      <selection activeCell="O10" sqref="O10"/>
    </sheetView>
  </sheetViews>
  <sheetFormatPr defaultRowHeight="13.5" x14ac:dyDescent="0.15"/>
  <cols>
    <col min="1" max="2" width="12.875" customWidth="1"/>
    <col min="3" max="3" width="10.75" customWidth="1"/>
    <col min="5" max="5" width="11.625" customWidth="1"/>
  </cols>
  <sheetData>
    <row r="1" spans="1:38" x14ac:dyDescent="0.15">
      <c r="A1">
        <f>Main!A1</f>
        <v>1</v>
      </c>
    </row>
    <row r="2" spans="1:38" x14ac:dyDescent="0.15">
      <c r="A2" t="str">
        <f t="shared" ref="A2:I2" si="0">CHOOSE($A$1,A18,A23)</f>
        <v>地表面</v>
      </c>
      <c r="B2" t="str">
        <f t="shared" si="0"/>
        <v>(g/cm2)</v>
      </c>
      <c r="C2" t="str">
        <f t="shared" si="0"/>
        <v>水分含有率</v>
      </c>
      <c r="D2" t="str">
        <f t="shared" si="0"/>
        <v>(/cm2/s/(MeV/n))</v>
      </c>
      <c r="E2" t="str">
        <f t="shared" si="0"/>
        <v>(GV)</v>
      </c>
      <c r="F2" t="str">
        <f t="shared" si="0"/>
        <v>入力不要</v>
      </c>
      <c r="G2" t="str">
        <f>CHOOSE($A$1,O18,P18)</f>
        <v>W値(黒点数)</v>
      </c>
      <c r="H2" t="str">
        <f t="shared" si="0"/>
        <v>入力不要</v>
      </c>
      <c r="I2" t="str">
        <f t="shared" si="0"/>
        <v>入力不要</v>
      </c>
      <c r="J2" t="str">
        <f>CHOOSE(Main!$C$15,J18,J18,J23)</f>
        <v>(nSv/h)</v>
      </c>
      <c r="K2">
        <f>3600/1000</f>
        <v>3.6</v>
      </c>
      <c r="L2" t="str">
        <f>CHOOSE($A$1,L18,L23)</f>
        <v>実効線量</v>
      </c>
    </row>
    <row r="3" spans="1:38" x14ac:dyDescent="0.15">
      <c r="A3" t="str">
        <f>CHOOSE($A$1,A19,A24)</f>
        <v>航空機内（パイロット座席）</v>
      </c>
      <c r="B3" t="str">
        <f t="shared" ref="B3:H4" si="1">CHOOSE($A$1,B19,B24)</f>
        <v>(km)</v>
      </c>
      <c r="C3" t="str">
        <f t="shared" si="1"/>
        <v>航空機重量(100ton)</v>
      </c>
      <c r="D3" t="str">
        <f t="shared" si="1"/>
        <v>(cm2/s/lethargy)</v>
      </c>
      <c r="E3" t="str">
        <f t="shared" si="1"/>
        <v>緯度 (北緯°)</v>
      </c>
      <c r="F3" t="str">
        <f t="shared" si="1"/>
        <v>経度 (東経°)</v>
      </c>
      <c r="G3" t="str">
        <f>CHOOSE($A$1,O19,P19)</f>
        <v>年</v>
      </c>
      <c r="H3" t="str">
        <f t="shared" si="1"/>
        <v>月</v>
      </c>
      <c r="I3" t="str">
        <f>CHOOSE($A$1,I19,I24)</f>
        <v>日</v>
      </c>
      <c r="J3" t="str">
        <f>CHOOSE(Main!$C$15,J19,J19,J24)</f>
        <v>(uSv/h)</v>
      </c>
      <c r="K3">
        <f>3600/1000000</f>
        <v>3.5999999999999999E-3</v>
      </c>
      <c r="L3" t="str">
        <f>CHOOSE($A$1,L19,L24)</f>
        <v>周辺線量当量</v>
      </c>
    </row>
    <row r="4" spans="1:38" x14ac:dyDescent="0.15">
      <c r="A4" t="str">
        <f>CHOOSE($A$1,A20,A25)</f>
        <v>航空機内（乗客座席）</v>
      </c>
      <c r="B4" t="str">
        <f>CHOOSE($A$1,B20,B25)</f>
        <v>(ft)</v>
      </c>
      <c r="C4" t="str">
        <f>CHOOSE($A$1,C20,C25)</f>
        <v>航空機重量(100ton)</v>
      </c>
      <c r="G4" t="e">
        <f>CHOOSE($A$1,#REF!,#REF!)</f>
        <v>#REF!</v>
      </c>
      <c r="H4" t="str">
        <f t="shared" si="1"/>
        <v>入力不要</v>
      </c>
      <c r="I4" t="str">
        <f>CHOOSE($A$1,I20,I25)</f>
        <v>入力不要</v>
      </c>
      <c r="J4" t="str">
        <f>CHOOSE(Main!$C$15,J20,J20,J25)</f>
        <v>(mSv/year)</v>
      </c>
      <c r="K4">
        <f>3600*24*365.25/1000000000</f>
        <v>3.1557599999999998E-2</v>
      </c>
      <c r="L4" t="str">
        <f>CHOOSE($A$1,L20,L25)</f>
        <v>空気吸収線量</v>
      </c>
    </row>
    <row r="5" spans="1:38" x14ac:dyDescent="0.15">
      <c r="A5" t="str">
        <f>CHOOSE($A$1,A21,A26)</f>
        <v>理想大気中</v>
      </c>
      <c r="B5" t="str">
        <f>CHOOSE($A$1,B21,B26)</f>
        <v>(hPa)</v>
      </c>
      <c r="C5" t="str">
        <f>CHOOSE($A$1,C21,C26)</f>
        <v>入力不要</v>
      </c>
      <c r="J5" s="18"/>
      <c r="K5">
        <f>CHOOSE(Main!C17,K2,K3,K4)</f>
        <v>3.5999999999999999E-3</v>
      </c>
      <c r="L5" t="str">
        <f>CHOOSE($A$1,L21,L26)</f>
        <v>中性子モニタ計数率</v>
      </c>
    </row>
    <row r="6" spans="1:38" x14ac:dyDescent="0.15">
      <c r="B6" t="s">
        <v>706</v>
      </c>
      <c r="I6" s="18"/>
    </row>
    <row r="7" spans="1:38" x14ac:dyDescent="0.15">
      <c r="A7" t="s">
        <v>326</v>
      </c>
      <c r="B7">
        <f>370+0.3*C7^1.45</f>
        <v>798.99633343229857</v>
      </c>
      <c r="C7">
        <v>150</v>
      </c>
    </row>
    <row r="8" spans="1:38" x14ac:dyDescent="0.15">
      <c r="A8" t="s">
        <v>327</v>
      </c>
      <c r="B8">
        <f>370+0.3*C8^1.45</f>
        <v>370</v>
      </c>
      <c r="C8">
        <v>0</v>
      </c>
    </row>
    <row r="9" spans="1:38" x14ac:dyDescent="0.15">
      <c r="A9" s="18" t="s">
        <v>328</v>
      </c>
      <c r="B9" s="18">
        <f ca="1">IF(Main!B26&gt;=0, 370+0.3*Main!B26^1.45,370-0.3*ABS(Main!B26)^1.45)</f>
        <v>573.22066525976641</v>
      </c>
      <c r="C9" s="18"/>
      <c r="D9" s="18"/>
      <c r="E9" s="18"/>
      <c r="I9" s="18"/>
      <c r="M9" s="18" t="s">
        <v>460</v>
      </c>
      <c r="N9" s="18" t="s">
        <v>142</v>
      </c>
      <c r="O9" s="18" t="s">
        <v>692</v>
      </c>
      <c r="P9" s="18" t="s">
        <v>518</v>
      </c>
      <c r="Q9" s="18" t="s">
        <v>517</v>
      </c>
    </row>
    <row r="10" spans="1:38" x14ac:dyDescent="0.15">
      <c r="A10" s="18" t="s">
        <v>340</v>
      </c>
      <c r="B10" s="18">
        <f ca="1">MIN(1095,MAX(0,CHOOSE(Main!$C$7,Main!$B$7,USAir!C86,USAir!C86,Main!$B$7/USAir!C3*10,USAir!C86)))</f>
        <v>1033.2274527998859</v>
      </c>
      <c r="C10" s="18"/>
      <c r="D10" s="18"/>
      <c r="E10" s="18"/>
      <c r="I10" s="18"/>
      <c r="M10" s="18" t="s">
        <v>461</v>
      </c>
      <c r="N10" s="18" t="s">
        <v>143</v>
      </c>
      <c r="O10" s="18" t="s">
        <v>743</v>
      </c>
      <c r="P10" s="18" t="s">
        <v>519</v>
      </c>
      <c r="Q10" s="18" t="s">
        <v>520</v>
      </c>
    </row>
    <row r="11" spans="1:38" x14ac:dyDescent="0.15">
      <c r="A11" s="18" t="s">
        <v>549</v>
      </c>
      <c r="B11" s="18">
        <f ca="1">MAX(0.15,B10)</f>
        <v>1033.2274527998859</v>
      </c>
      <c r="C11" s="18"/>
      <c r="D11" s="18"/>
      <c r="E11" s="18"/>
      <c r="I11" s="18"/>
    </row>
    <row r="12" spans="1:38" x14ac:dyDescent="0.15">
      <c r="A12" s="18" t="s">
        <v>550</v>
      </c>
      <c r="B12" s="18">
        <f ca="1">MAX(1,Main!B25)</f>
        <v>10</v>
      </c>
      <c r="C12" s="18"/>
      <c r="D12" s="18"/>
      <c r="E12" s="18"/>
      <c r="I12" s="18"/>
    </row>
    <row r="13" spans="1:38" ht="15.75" x14ac:dyDescent="0.15">
      <c r="A13" t="s">
        <v>452</v>
      </c>
      <c r="B13" t="s">
        <v>140</v>
      </c>
      <c r="C13" t="s">
        <v>178</v>
      </c>
      <c r="D13" t="s">
        <v>124</v>
      </c>
      <c r="E13" s="18" t="s">
        <v>126</v>
      </c>
      <c r="F13" s="18" t="s">
        <v>127</v>
      </c>
      <c r="G13" s="18" t="s">
        <v>463</v>
      </c>
      <c r="H13" s="18" t="s">
        <v>128</v>
      </c>
      <c r="I13" s="18" t="s">
        <v>129</v>
      </c>
      <c r="J13" s="18" t="s">
        <v>130</v>
      </c>
      <c r="K13" s="18" t="s">
        <v>131</v>
      </c>
      <c r="L13" s="18" t="s">
        <v>132</v>
      </c>
      <c r="M13" s="18" t="s">
        <v>465</v>
      </c>
      <c r="N13" s="18" t="s">
        <v>466</v>
      </c>
      <c r="O13" s="18" t="s">
        <v>467</v>
      </c>
      <c r="P13" s="18" t="s">
        <v>468</v>
      </c>
      <c r="Q13" s="18" t="s">
        <v>469</v>
      </c>
      <c r="R13" s="18" t="s">
        <v>470</v>
      </c>
      <c r="S13" s="18" t="s">
        <v>471</v>
      </c>
      <c r="T13" s="18" t="s">
        <v>472</v>
      </c>
      <c r="U13" s="18" t="s">
        <v>473</v>
      </c>
      <c r="V13" s="18" t="s">
        <v>474</v>
      </c>
      <c r="W13" s="18" t="s">
        <v>475</v>
      </c>
      <c r="X13" s="18" t="s">
        <v>477</v>
      </c>
      <c r="Y13" s="18" t="s">
        <v>478</v>
      </c>
      <c r="Z13" s="18" t="s">
        <v>476</v>
      </c>
      <c r="AA13" s="18" t="s">
        <v>479</v>
      </c>
      <c r="AB13" s="18" t="s">
        <v>480</v>
      </c>
      <c r="AC13" s="18" t="s">
        <v>481</v>
      </c>
      <c r="AD13" s="18" t="s">
        <v>482</v>
      </c>
      <c r="AE13" s="18" t="s">
        <v>483</v>
      </c>
      <c r="AF13" s="18" t="s">
        <v>484</v>
      </c>
      <c r="AG13" s="18" t="s">
        <v>485</v>
      </c>
      <c r="AH13" s="18" t="s">
        <v>486</v>
      </c>
      <c r="AI13" s="18" t="s">
        <v>487</v>
      </c>
      <c r="AJ13" s="18" t="s">
        <v>488</v>
      </c>
      <c r="AK13" s="18" t="s">
        <v>489</v>
      </c>
      <c r="AL13" s="18" t="s">
        <v>490</v>
      </c>
    </row>
    <row r="14" spans="1:38" x14ac:dyDescent="0.15">
      <c r="A14" t="s">
        <v>451</v>
      </c>
      <c r="B14" t="s">
        <v>141</v>
      </c>
      <c r="C14" t="s">
        <v>178</v>
      </c>
      <c r="D14" t="s">
        <v>125</v>
      </c>
      <c r="E14" s="18" t="s">
        <v>133</v>
      </c>
      <c r="F14" s="18" t="s">
        <v>134</v>
      </c>
      <c r="G14" s="18" t="s">
        <v>464</v>
      </c>
      <c r="H14" s="18" t="s">
        <v>741</v>
      </c>
      <c r="I14" s="18" t="s">
        <v>742</v>
      </c>
      <c r="J14" s="18" t="s">
        <v>137</v>
      </c>
      <c r="K14" s="18" t="s">
        <v>138</v>
      </c>
      <c r="L14" s="18" t="s">
        <v>139</v>
      </c>
      <c r="M14" s="18" t="s">
        <v>491</v>
      </c>
      <c r="N14" s="18" t="s">
        <v>492</v>
      </c>
      <c r="O14" s="18" t="s">
        <v>493</v>
      </c>
      <c r="P14" s="18" t="s">
        <v>494</v>
      </c>
      <c r="Q14" s="18" t="s">
        <v>495</v>
      </c>
      <c r="R14" s="18" t="s">
        <v>496</v>
      </c>
      <c r="S14" s="18" t="s">
        <v>497</v>
      </c>
      <c r="T14" s="18" t="s">
        <v>498</v>
      </c>
      <c r="U14" s="18" t="s">
        <v>499</v>
      </c>
      <c r="V14" s="18" t="s">
        <v>500</v>
      </c>
      <c r="W14" s="18" t="s">
        <v>501</v>
      </c>
      <c r="X14" s="18" t="s">
        <v>502</v>
      </c>
      <c r="Y14" s="18" t="s">
        <v>503</v>
      </c>
      <c r="Z14" s="18" t="s">
        <v>504</v>
      </c>
      <c r="AA14" s="18" t="s">
        <v>505</v>
      </c>
      <c r="AB14" s="18" t="s">
        <v>506</v>
      </c>
      <c r="AC14" s="18" t="s">
        <v>507</v>
      </c>
      <c r="AD14" s="18" t="s">
        <v>508</v>
      </c>
      <c r="AE14" s="18" t="s">
        <v>509</v>
      </c>
      <c r="AF14" s="18" t="s">
        <v>510</v>
      </c>
      <c r="AG14" s="18" t="s">
        <v>511</v>
      </c>
      <c r="AH14" s="18" t="s">
        <v>512</v>
      </c>
      <c r="AI14" s="18" t="s">
        <v>513</v>
      </c>
      <c r="AJ14" s="18" t="s">
        <v>514</v>
      </c>
      <c r="AK14" s="18" t="s">
        <v>515</v>
      </c>
      <c r="AL14" s="18" t="s">
        <v>516</v>
      </c>
    </row>
    <row r="15" spans="1:38" x14ac:dyDescent="0.15">
      <c r="A15" s="18"/>
      <c r="B15" s="18"/>
      <c r="C15" s="18"/>
      <c r="D15" s="18"/>
      <c r="E15" s="18"/>
      <c r="I15" s="18"/>
    </row>
    <row r="16" spans="1:38" s="1" customFormat="1" ht="71.25" x14ac:dyDescent="0.15">
      <c r="A16" s="44" t="s">
        <v>101</v>
      </c>
      <c r="B16" s="44" t="s">
        <v>112</v>
      </c>
      <c r="C16" s="44" t="s">
        <v>173</v>
      </c>
      <c r="D16" s="51" t="s">
        <v>174</v>
      </c>
      <c r="E16" s="51" t="s">
        <v>733</v>
      </c>
      <c r="F16" s="1" t="s">
        <v>113</v>
      </c>
      <c r="G16" s="1" t="s">
        <v>115</v>
      </c>
      <c r="H16" s="1" t="s">
        <v>117</v>
      </c>
      <c r="I16" s="44" t="s">
        <v>118</v>
      </c>
      <c r="J16" s="1" t="s">
        <v>122</v>
      </c>
      <c r="K16" s="1" t="s">
        <v>156</v>
      </c>
      <c r="L16" s="1" t="s">
        <v>123</v>
      </c>
      <c r="M16" s="1" t="s">
        <v>331</v>
      </c>
      <c r="N16" s="1" t="s">
        <v>458</v>
      </c>
    </row>
    <row r="17" spans="1:19" s="1" customFormat="1" ht="99.75" x14ac:dyDescent="0.15">
      <c r="A17" s="44" t="s">
        <v>102</v>
      </c>
      <c r="B17" s="44" t="s">
        <v>111</v>
      </c>
      <c r="C17" s="44" t="s">
        <v>155</v>
      </c>
      <c r="D17" s="51" t="s">
        <v>172</v>
      </c>
      <c r="E17" s="51" t="s">
        <v>734</v>
      </c>
      <c r="F17" s="1" t="s">
        <v>114</v>
      </c>
      <c r="G17" s="1" t="s">
        <v>116</v>
      </c>
      <c r="H17" s="1" t="s">
        <v>119</v>
      </c>
      <c r="I17" s="44" t="s">
        <v>120</v>
      </c>
      <c r="J17" s="1" t="s">
        <v>121</v>
      </c>
      <c r="K17" s="1" t="s">
        <v>154</v>
      </c>
      <c r="L17" s="1" t="s">
        <v>177</v>
      </c>
      <c r="M17" s="1" t="s">
        <v>332</v>
      </c>
      <c r="N17" s="1" t="s">
        <v>457</v>
      </c>
    </row>
    <row r="18" spans="1:19" ht="15.75" x14ac:dyDescent="0.15">
      <c r="A18" t="s">
        <v>103</v>
      </c>
      <c r="B18" t="s">
        <v>47</v>
      </c>
      <c r="C18" s="25" t="s">
        <v>104</v>
      </c>
      <c r="D18" s="25" t="s">
        <v>76</v>
      </c>
      <c r="E18" s="25" t="s">
        <v>69</v>
      </c>
      <c r="F18" s="25" t="s">
        <v>106</v>
      </c>
      <c r="H18" t="s">
        <v>106</v>
      </c>
      <c r="I18" s="18" t="s">
        <v>106</v>
      </c>
      <c r="J18" t="s">
        <v>78</v>
      </c>
      <c r="L18" t="s">
        <v>140</v>
      </c>
      <c r="O18" s="18" t="s">
        <v>334</v>
      </c>
      <c r="P18" s="18" t="s">
        <v>333</v>
      </c>
      <c r="Q18">
        <v>0</v>
      </c>
      <c r="R18">
        <v>0</v>
      </c>
      <c r="S18" t="str">
        <f>CHOOSE($A$1,O18,P18)</f>
        <v>W値(黒点数)</v>
      </c>
    </row>
    <row r="19" spans="1:19" x14ac:dyDescent="0.15">
      <c r="A19" s="18" t="s">
        <v>170</v>
      </c>
      <c r="B19" s="18" t="s">
        <v>48</v>
      </c>
      <c r="C19" s="18" t="s">
        <v>105</v>
      </c>
      <c r="D19" s="25" t="s">
        <v>77</v>
      </c>
      <c r="E19" s="18" t="s">
        <v>109</v>
      </c>
      <c r="F19" s="18" t="s">
        <v>110</v>
      </c>
      <c r="H19" s="18" t="s">
        <v>108</v>
      </c>
      <c r="I19" s="18" t="s">
        <v>181</v>
      </c>
      <c r="J19" t="s">
        <v>453</v>
      </c>
      <c r="L19" s="18" t="s">
        <v>447</v>
      </c>
      <c r="O19" s="18" t="s">
        <v>107</v>
      </c>
      <c r="P19" s="18" t="s">
        <v>71</v>
      </c>
      <c r="Q19">
        <v>0</v>
      </c>
      <c r="R19">
        <v>0</v>
      </c>
      <c r="S19" t="str">
        <f t="shared" ref="S19:S22" si="2">CHOOSE($A$1,O19,P19)</f>
        <v>年</v>
      </c>
    </row>
    <row r="20" spans="1:19" x14ac:dyDescent="0.15">
      <c r="A20" s="18" t="s">
        <v>171</v>
      </c>
      <c r="B20" s="18" t="s">
        <v>49</v>
      </c>
      <c r="C20" s="18" t="s">
        <v>105</v>
      </c>
      <c r="D20" s="18"/>
      <c r="E20" s="18"/>
      <c r="H20" t="s">
        <v>106</v>
      </c>
      <c r="I20" s="18" t="s">
        <v>106</v>
      </c>
      <c r="J20" t="s">
        <v>51</v>
      </c>
      <c r="L20" t="s">
        <v>448</v>
      </c>
      <c r="O20" t="s">
        <v>721</v>
      </c>
      <c r="P20" t="s">
        <v>721</v>
      </c>
      <c r="Q20" s="18">
        <v>-16.3</v>
      </c>
      <c r="R20" s="18">
        <v>953</v>
      </c>
      <c r="S20" t="str">
        <f t="shared" ref="S20" si="3">CHOOSE($A$1,O20,P20)</f>
        <v>cps(ATHN)</v>
      </c>
    </row>
    <row r="21" spans="1:19" x14ac:dyDescent="0.15">
      <c r="A21" s="18" t="s">
        <v>179</v>
      </c>
      <c r="B21" s="18" t="s">
        <v>342</v>
      </c>
      <c r="C21" s="18" t="s">
        <v>106</v>
      </c>
      <c r="D21" s="18"/>
      <c r="E21" s="18"/>
      <c r="I21" s="18"/>
      <c r="L21" t="s">
        <v>449</v>
      </c>
      <c r="O21" t="s">
        <v>720</v>
      </c>
      <c r="P21" t="s">
        <v>720</v>
      </c>
      <c r="Q21" s="18">
        <v>-3.34</v>
      </c>
      <c r="R21" s="18">
        <v>627</v>
      </c>
      <c r="S21" t="str">
        <f t="shared" ref="S21" si="4">CHOOSE($A$1,O21,P21)</f>
        <v>cps(APTY)</v>
      </c>
    </row>
    <row r="22" spans="1:19" x14ac:dyDescent="0.15">
      <c r="A22" s="18"/>
      <c r="B22" s="18"/>
      <c r="C22" s="18"/>
      <c r="D22" s="18"/>
      <c r="E22" s="18"/>
      <c r="I22" s="18"/>
      <c r="O22" t="s">
        <v>722</v>
      </c>
      <c r="P22" t="s">
        <v>722</v>
      </c>
      <c r="Q22" s="18">
        <v>-2.64</v>
      </c>
      <c r="R22" s="18">
        <v>611</v>
      </c>
      <c r="S22" t="str">
        <f t="shared" si="2"/>
        <v>cps(FSMT)</v>
      </c>
    </row>
    <row r="23" spans="1:19" ht="17.25" x14ac:dyDescent="0.25">
      <c r="A23" t="s">
        <v>42</v>
      </c>
      <c r="B23" t="s">
        <v>47</v>
      </c>
      <c r="C23" s="25" t="s">
        <v>50</v>
      </c>
      <c r="D23" t="s">
        <v>547</v>
      </c>
      <c r="E23" s="25" t="s">
        <v>69</v>
      </c>
      <c r="F23" s="25" t="s">
        <v>75</v>
      </c>
      <c r="H23" t="s">
        <v>75</v>
      </c>
      <c r="I23" t="s">
        <v>75</v>
      </c>
      <c r="J23" t="s">
        <v>454</v>
      </c>
      <c r="L23" t="s">
        <v>417</v>
      </c>
      <c r="O23" t="s">
        <v>724</v>
      </c>
      <c r="P23" t="s">
        <v>724</v>
      </c>
      <c r="Q23" s="18">
        <v>-3.01</v>
      </c>
      <c r="R23" s="18">
        <v>621</v>
      </c>
      <c r="S23" t="str">
        <f t="shared" ref="S23:S32" si="5">CHOOSE($A$1,O23,P23)</f>
        <v>cps(INVK)</v>
      </c>
    </row>
    <row r="24" spans="1:19" ht="15" x14ac:dyDescent="0.25">
      <c r="A24" s="18" t="s">
        <v>44</v>
      </c>
      <c r="B24" s="18" t="s">
        <v>48</v>
      </c>
      <c r="C24" s="18" t="s">
        <v>52</v>
      </c>
      <c r="D24" t="s">
        <v>548</v>
      </c>
      <c r="E24" s="18" t="s">
        <v>70</v>
      </c>
      <c r="F24" s="18" t="s">
        <v>94</v>
      </c>
      <c r="H24" s="18" t="s">
        <v>72</v>
      </c>
      <c r="I24" s="18" t="s">
        <v>180</v>
      </c>
      <c r="J24" t="s">
        <v>455</v>
      </c>
      <c r="K24" s="18"/>
      <c r="L24" s="18" t="s">
        <v>178</v>
      </c>
      <c r="O24" t="s">
        <v>725</v>
      </c>
      <c r="P24" t="s">
        <v>725</v>
      </c>
      <c r="Q24" s="18">
        <v>-4.07</v>
      </c>
      <c r="R24" s="18">
        <v>690</v>
      </c>
      <c r="S24" t="str">
        <f t="shared" si="5"/>
        <v>cps(JUNG)</v>
      </c>
    </row>
    <row r="25" spans="1:19" x14ac:dyDescent="0.15">
      <c r="A25" s="18" t="s">
        <v>43</v>
      </c>
      <c r="B25" s="18" t="s">
        <v>49</v>
      </c>
      <c r="C25" s="18" t="s">
        <v>52</v>
      </c>
      <c r="D25" s="18"/>
      <c r="E25" s="18"/>
      <c r="H25" t="s">
        <v>75</v>
      </c>
      <c r="I25" t="s">
        <v>75</v>
      </c>
      <c r="J25" t="s">
        <v>456</v>
      </c>
      <c r="L25" t="s">
        <v>551</v>
      </c>
      <c r="O25" t="s">
        <v>726</v>
      </c>
      <c r="P25" t="s">
        <v>726</v>
      </c>
      <c r="Q25" s="18">
        <v>-2.5099999999999998</v>
      </c>
      <c r="R25" s="18">
        <v>599</v>
      </c>
      <c r="S25" t="str">
        <f t="shared" si="5"/>
        <v>cps(KERG)</v>
      </c>
    </row>
    <row r="26" spans="1:19" x14ac:dyDescent="0.15">
      <c r="A26" s="18" t="s">
        <v>716</v>
      </c>
      <c r="B26" s="18" t="s">
        <v>342</v>
      </c>
      <c r="C26" s="18" t="s">
        <v>75</v>
      </c>
      <c r="D26" s="18"/>
      <c r="E26" s="18"/>
      <c r="L26" t="s">
        <v>450</v>
      </c>
      <c r="O26" t="s">
        <v>727</v>
      </c>
      <c r="P26" t="s">
        <v>727</v>
      </c>
      <c r="Q26" s="18">
        <v>-1.94</v>
      </c>
      <c r="R26" s="18">
        <v>571</v>
      </c>
      <c r="S26" t="str">
        <f t="shared" si="5"/>
        <v>cps(MCMU)</v>
      </c>
    </row>
    <row r="27" spans="1:19" x14ac:dyDescent="0.15">
      <c r="A27" s="18"/>
      <c r="B27" s="18"/>
      <c r="C27" s="18"/>
      <c r="D27" s="18"/>
      <c r="E27" s="18"/>
      <c r="I27" s="18"/>
      <c r="O27" t="s">
        <v>728</v>
      </c>
      <c r="P27" t="s">
        <v>728</v>
      </c>
      <c r="Q27" s="18">
        <v>-2.72</v>
      </c>
      <c r="R27" s="18">
        <v>626</v>
      </c>
      <c r="S27" t="str">
        <f t="shared" si="5"/>
        <v>cps(NAIN)</v>
      </c>
    </row>
    <row r="28" spans="1:19" x14ac:dyDescent="0.15">
      <c r="A28" s="18" t="s">
        <v>147</v>
      </c>
      <c r="B28" s="18" t="s">
        <v>144</v>
      </c>
      <c r="C28" s="18"/>
      <c r="D28" s="18"/>
      <c r="E28" s="18"/>
      <c r="I28" s="18"/>
      <c r="O28" t="s">
        <v>729</v>
      </c>
      <c r="P28" t="s">
        <v>729</v>
      </c>
      <c r="Q28" s="18">
        <v>-6.5</v>
      </c>
      <c r="R28" s="18">
        <v>672</v>
      </c>
      <c r="S28" t="str">
        <f t="shared" si="5"/>
        <v>cps(NEWK)</v>
      </c>
    </row>
    <row r="29" spans="1:19" x14ac:dyDescent="0.15">
      <c r="A29" s="18" t="s">
        <v>599</v>
      </c>
      <c r="B29" s="18" t="s">
        <v>145</v>
      </c>
      <c r="C29" s="18"/>
      <c r="D29" s="18"/>
      <c r="E29" s="18"/>
      <c r="I29" s="18"/>
      <c r="O29" t="s">
        <v>730</v>
      </c>
      <c r="P29" t="s">
        <v>730</v>
      </c>
      <c r="Q29" s="18">
        <v>-5.61</v>
      </c>
      <c r="R29" s="18">
        <v>642</v>
      </c>
      <c r="S29" t="str">
        <f t="shared" si="5"/>
        <v>cps(OULU)</v>
      </c>
    </row>
    <row r="30" spans="1:19" x14ac:dyDescent="0.15">
      <c r="A30" s="18" t="s">
        <v>148</v>
      </c>
      <c r="B30" s="18" t="s">
        <v>146</v>
      </c>
      <c r="C30" s="18"/>
      <c r="D30" s="18"/>
      <c r="E30" s="18"/>
      <c r="I30" s="18"/>
      <c r="O30" t="s">
        <v>731</v>
      </c>
      <c r="P30" t="s">
        <v>731</v>
      </c>
      <c r="Q30" s="18">
        <v>-1.39</v>
      </c>
      <c r="R30" s="18">
        <v>462</v>
      </c>
      <c r="S30" t="str">
        <f t="shared" si="5"/>
        <v>cps(SOPO)</v>
      </c>
    </row>
    <row r="31" spans="1:19" x14ac:dyDescent="0.15">
      <c r="A31" s="18" t="s">
        <v>341</v>
      </c>
      <c r="B31" s="18" t="s">
        <v>341</v>
      </c>
      <c r="C31" s="18"/>
      <c r="D31" s="18"/>
      <c r="E31" s="18"/>
      <c r="I31" s="18"/>
      <c r="O31" t="s">
        <v>723</v>
      </c>
      <c r="P31" t="s">
        <v>723</v>
      </c>
      <c r="Q31" s="18">
        <v>-5.13</v>
      </c>
      <c r="R31" s="18">
        <v>636</v>
      </c>
      <c r="S31" t="str">
        <f t="shared" si="5"/>
        <v>cps(TERA)</v>
      </c>
    </row>
    <row r="32" spans="1:19" x14ac:dyDescent="0.15">
      <c r="A32" s="18" t="s">
        <v>151</v>
      </c>
      <c r="B32" s="18"/>
      <c r="C32" s="18"/>
      <c r="D32" s="18"/>
      <c r="E32" s="18"/>
      <c r="I32" s="18"/>
      <c r="O32" t="s">
        <v>732</v>
      </c>
      <c r="P32" t="s">
        <v>732</v>
      </c>
      <c r="Q32" s="18">
        <v>-4.79</v>
      </c>
      <c r="R32" s="18">
        <v>632</v>
      </c>
      <c r="S32" t="str">
        <f t="shared" si="5"/>
        <v>cps(THUL)</v>
      </c>
    </row>
    <row r="33" spans="1:19" x14ac:dyDescent="0.15">
      <c r="A33" s="18" t="s">
        <v>149</v>
      </c>
      <c r="B33" s="18" t="s">
        <v>149</v>
      </c>
      <c r="C33" s="18" t="s">
        <v>149</v>
      </c>
      <c r="D33" s="18" t="s">
        <v>149</v>
      </c>
      <c r="E33" s="18" t="s">
        <v>149</v>
      </c>
      <c r="I33" s="18"/>
      <c r="Q33" s="18"/>
      <c r="R33" s="18"/>
    </row>
    <row r="34" spans="1:19" x14ac:dyDescent="0.15">
      <c r="A34" s="18" t="str">
        <f t="shared" ref="A34:H34" si="6">(CHOOSE($A$1,A35,A36))</f>
        <v>高度がモデル適用範囲外のため，精度に問題がある可能性があります</v>
      </c>
      <c r="B34" s="18" t="str">
        <f t="shared" si="6"/>
        <v>場所または地磁気強度の指定に誤りがあります</v>
      </c>
      <c r="C34" s="18" t="str">
        <f t="shared" si="6"/>
        <v>時間または太陽磁場強度の指定に誤りがあります</v>
      </c>
      <c r="D34" s="18" t="str">
        <f t="shared" si="6"/>
        <v>周辺環境パラメータの指定に誤りがあります</v>
      </c>
      <c r="E34" s="18" t="str">
        <f t="shared" si="6"/>
        <v>太陽フレアが発生した日で，計算精度に問題がある可能性があります</v>
      </c>
      <c r="F34" s="18" t="str">
        <f t="shared" si="6"/>
        <v>中性子モニタ計数率データがないため，Usoskinらが再構築した太陽活動強度を用いてW値を計算しました。</v>
      </c>
      <c r="G34" s="18" t="str">
        <f t="shared" si="6"/>
        <v>その時期に対する太陽活動強度は不明です</v>
      </c>
      <c r="H34" s="18" t="str">
        <f t="shared" si="6"/>
        <v>そのような日付はありません</v>
      </c>
      <c r="I34" s="18"/>
      <c r="Q34" s="18"/>
      <c r="R34" s="18"/>
    </row>
    <row r="35" spans="1:19" x14ac:dyDescent="0.15">
      <c r="A35" s="18" t="s">
        <v>343</v>
      </c>
      <c r="B35" s="18" t="s">
        <v>175</v>
      </c>
      <c r="C35" s="18" t="s">
        <v>176</v>
      </c>
      <c r="D35" s="18" t="s">
        <v>153</v>
      </c>
      <c r="E35" s="18" t="s">
        <v>191</v>
      </c>
      <c r="F35" s="18" t="s">
        <v>579</v>
      </c>
      <c r="G35" s="18" t="s">
        <v>188</v>
      </c>
      <c r="H35" s="18" t="s">
        <v>187</v>
      </c>
      <c r="I35" s="18"/>
    </row>
    <row r="36" spans="1:19" x14ac:dyDescent="0.15">
      <c r="A36" s="18" t="s">
        <v>344</v>
      </c>
      <c r="B36" s="18" t="s">
        <v>150</v>
      </c>
      <c r="C36" s="18" t="s">
        <v>335</v>
      </c>
      <c r="D36" s="18" t="s">
        <v>152</v>
      </c>
      <c r="E36" s="18" t="s">
        <v>216</v>
      </c>
      <c r="F36" s="18" t="s">
        <v>580</v>
      </c>
      <c r="G36" s="18" t="s">
        <v>190</v>
      </c>
      <c r="H36" s="18" t="s">
        <v>189</v>
      </c>
      <c r="I36" s="18"/>
      <c r="O36">
        <f>Main!B10</f>
        <v>2024</v>
      </c>
      <c r="P36">
        <f>Main!C10</f>
        <v>2</v>
      </c>
      <c r="Q36">
        <f ca="1">INDIRECT(ADDRESS(P36+17,17))</f>
        <v>0</v>
      </c>
      <c r="R36">
        <f ca="1">INDIRECT(ADDRESS(P36+17,18))</f>
        <v>0</v>
      </c>
      <c r="S36">
        <f ca="1">O36*Q36+R36</f>
        <v>0</v>
      </c>
    </row>
    <row r="37" spans="1:19" x14ac:dyDescent="0.15">
      <c r="A37" s="18"/>
      <c r="B37" s="18"/>
      <c r="C37" s="18"/>
      <c r="D37" s="18"/>
      <c r="E37" s="18"/>
      <c r="I37" s="18"/>
    </row>
    <row r="38" spans="1:19" x14ac:dyDescent="0.15">
      <c r="A38" s="18"/>
      <c r="B38" s="18"/>
      <c r="C38" s="18"/>
      <c r="D38" s="18"/>
      <c r="I38" s="18"/>
    </row>
    <row r="39" spans="1:19" x14ac:dyDescent="0.15">
      <c r="A39" s="18"/>
      <c r="B39" s="18"/>
      <c r="C39" s="18"/>
      <c r="D39" s="18"/>
      <c r="I39" s="18"/>
    </row>
    <row r="40" spans="1:19" x14ac:dyDescent="0.15">
      <c r="A40" s="18"/>
      <c r="B40" s="18"/>
      <c r="C40" s="18"/>
      <c r="D40" s="18"/>
      <c r="I40" s="18"/>
    </row>
    <row r="41" spans="1:19" x14ac:dyDescent="0.15">
      <c r="A41" s="18"/>
      <c r="B41" s="18"/>
      <c r="C41" s="18"/>
      <c r="D41" s="18"/>
      <c r="I41" s="18"/>
    </row>
    <row r="42" spans="1:19" x14ac:dyDescent="0.15">
      <c r="A42" s="18"/>
      <c r="B42" s="18"/>
      <c r="C42" s="18"/>
      <c r="D42" s="18"/>
      <c r="I42" s="18"/>
    </row>
    <row r="43" spans="1:19" x14ac:dyDescent="0.15">
      <c r="A43" s="18"/>
      <c r="B43" s="18"/>
      <c r="C43" s="18"/>
      <c r="D43" s="18"/>
      <c r="I43" s="18"/>
    </row>
    <row r="44" spans="1:19" x14ac:dyDescent="0.15">
      <c r="A44" s="18"/>
      <c r="B44" s="18"/>
      <c r="C44" s="18"/>
      <c r="D44" s="18"/>
      <c r="I44" s="18"/>
    </row>
    <row r="45" spans="1:19" x14ac:dyDescent="0.15">
      <c r="A45" s="18"/>
      <c r="B45" s="18"/>
      <c r="C45" s="18"/>
      <c r="D45" s="18"/>
      <c r="I45" s="18"/>
    </row>
    <row r="46" spans="1:19" x14ac:dyDescent="0.15">
      <c r="A46" s="18"/>
      <c r="B46" s="18"/>
      <c r="C46" s="18"/>
      <c r="D46" s="18"/>
      <c r="E46" s="18"/>
      <c r="I46" s="18"/>
    </row>
    <row r="47" spans="1:19" x14ac:dyDescent="0.15">
      <c r="A47" s="18"/>
      <c r="B47" s="18"/>
      <c r="C47" s="18"/>
      <c r="D47" s="18"/>
      <c r="E47" s="18"/>
      <c r="I47" s="18"/>
    </row>
    <row r="48" spans="1:19" x14ac:dyDescent="0.15">
      <c r="A48" s="18"/>
      <c r="B48" s="18"/>
      <c r="C48" s="18"/>
      <c r="D48" s="18"/>
      <c r="E48" s="18"/>
      <c r="I48" s="18"/>
    </row>
    <row r="49" spans="1:9" x14ac:dyDescent="0.15">
      <c r="A49" s="18"/>
      <c r="B49" s="18"/>
      <c r="C49" s="18"/>
      <c r="D49" s="18"/>
      <c r="E49" s="18"/>
      <c r="I49" s="18"/>
    </row>
    <row r="50" spans="1:9" x14ac:dyDescent="0.15">
      <c r="A50" s="18"/>
      <c r="B50" s="18"/>
      <c r="C50" s="18"/>
      <c r="D50" s="18"/>
      <c r="E50" s="18"/>
      <c r="I50" s="18"/>
    </row>
    <row r="51" spans="1:9" x14ac:dyDescent="0.15">
      <c r="A51" s="18"/>
      <c r="B51" s="18"/>
      <c r="C51" s="18"/>
      <c r="D51" s="18"/>
      <c r="E51" s="18"/>
      <c r="I51" s="18"/>
    </row>
    <row r="52" spans="1:9" x14ac:dyDescent="0.15">
      <c r="A52" s="18"/>
      <c r="B52" s="18"/>
      <c r="C52" s="18"/>
      <c r="D52" s="18"/>
      <c r="E52" s="18"/>
      <c r="I52" s="18"/>
    </row>
    <row r="53" spans="1:9" x14ac:dyDescent="0.15">
      <c r="A53" s="18"/>
      <c r="B53" s="18"/>
      <c r="C53" s="18"/>
      <c r="D53" s="18"/>
      <c r="E53" s="18"/>
      <c r="I53" s="18"/>
    </row>
    <row r="54" spans="1:9" x14ac:dyDescent="0.15">
      <c r="A54" s="18"/>
      <c r="B54" s="18"/>
      <c r="C54" s="18"/>
      <c r="D54" s="18"/>
      <c r="E54" s="18"/>
      <c r="I54" s="18"/>
    </row>
    <row r="55" spans="1:9" x14ac:dyDescent="0.15">
      <c r="A55" s="18"/>
      <c r="B55" s="18"/>
      <c r="C55" s="18"/>
      <c r="D55" s="18"/>
      <c r="E55" s="18"/>
      <c r="I55" s="18"/>
    </row>
    <row r="56" spans="1:9" x14ac:dyDescent="0.15">
      <c r="A56" s="18"/>
      <c r="B56" s="18"/>
      <c r="C56" s="18"/>
      <c r="D56" s="18"/>
      <c r="E56" s="18"/>
      <c r="I56" s="18"/>
    </row>
    <row r="57" spans="1:9" x14ac:dyDescent="0.15">
      <c r="A57" s="18"/>
      <c r="B57" s="18"/>
      <c r="C57" s="18"/>
      <c r="D57" s="18"/>
      <c r="E57" s="18"/>
      <c r="I57" s="18"/>
    </row>
    <row r="58" spans="1:9" x14ac:dyDescent="0.15">
      <c r="A58" s="18"/>
      <c r="B58" s="18"/>
      <c r="C58" s="18"/>
      <c r="D58" s="18"/>
      <c r="E58" s="18"/>
      <c r="I58" s="18"/>
    </row>
    <row r="59" spans="1:9" x14ac:dyDescent="0.15">
      <c r="A59" s="18"/>
      <c r="B59" s="18"/>
      <c r="C59" s="18"/>
      <c r="D59" s="18"/>
      <c r="E59" s="18"/>
      <c r="I59" s="18"/>
    </row>
    <row r="60" spans="1:9" x14ac:dyDescent="0.15">
      <c r="A60" s="18"/>
      <c r="B60" s="18"/>
      <c r="C60" s="18"/>
      <c r="D60" s="18"/>
      <c r="E60" s="18"/>
      <c r="I60" s="18"/>
    </row>
    <row r="61" spans="1:9" x14ac:dyDescent="0.15">
      <c r="A61" s="18"/>
      <c r="B61" s="18"/>
      <c r="C61" s="18"/>
      <c r="D61" s="18"/>
      <c r="E61" s="18"/>
      <c r="I61" s="18"/>
    </row>
    <row r="62" spans="1:9" x14ac:dyDescent="0.15">
      <c r="A62" s="18"/>
      <c r="B62" s="18"/>
      <c r="C62" s="18"/>
      <c r="D62" s="18"/>
      <c r="E62" s="18"/>
      <c r="I62" s="18"/>
    </row>
    <row r="63" spans="1:9" x14ac:dyDescent="0.15">
      <c r="A63" s="18"/>
      <c r="B63" s="18"/>
      <c r="C63" s="18"/>
      <c r="D63" s="18"/>
      <c r="E63" s="18"/>
      <c r="I63" s="18"/>
    </row>
    <row r="64" spans="1:9" x14ac:dyDescent="0.15">
      <c r="A64" s="18"/>
      <c r="B64" s="18"/>
      <c r="C64" s="18"/>
      <c r="D64" s="18"/>
      <c r="I64" s="18"/>
    </row>
    <row r="65" spans="1:9" x14ac:dyDescent="0.15">
      <c r="A65" s="18"/>
      <c r="B65" s="18"/>
      <c r="C65" s="18"/>
      <c r="D65" s="18"/>
      <c r="I65" s="18"/>
    </row>
    <row r="66" spans="1:9" x14ac:dyDescent="0.15">
      <c r="A66" s="18"/>
      <c r="B66" s="18"/>
      <c r="C66" s="18"/>
      <c r="D66" s="18"/>
      <c r="I66" s="18"/>
    </row>
    <row r="67" spans="1:9" x14ac:dyDescent="0.15">
      <c r="A67" s="18"/>
      <c r="B67" s="18"/>
      <c r="C67" s="18"/>
      <c r="D67" s="18"/>
      <c r="I67" s="18"/>
    </row>
    <row r="68" spans="1:9" x14ac:dyDescent="0.15">
      <c r="A68" s="18"/>
      <c r="B68" s="18"/>
      <c r="C68" s="18"/>
      <c r="D68" s="18"/>
      <c r="I68" s="18"/>
    </row>
    <row r="69" spans="1:9" x14ac:dyDescent="0.15">
      <c r="A69" s="18"/>
      <c r="B69" s="18"/>
      <c r="C69" s="18"/>
      <c r="D69" s="18"/>
      <c r="I69" s="18"/>
    </row>
    <row r="70" spans="1:9" x14ac:dyDescent="0.15">
      <c r="A70" s="18"/>
      <c r="B70" s="18"/>
      <c r="C70" s="18"/>
      <c r="D70" s="18"/>
      <c r="I70" s="18"/>
    </row>
    <row r="71" spans="1:9" x14ac:dyDescent="0.15">
      <c r="A71" s="18"/>
      <c r="B71" s="18"/>
      <c r="C71" s="18"/>
      <c r="D71" s="18"/>
      <c r="I71" s="18"/>
    </row>
    <row r="72" spans="1:9" x14ac:dyDescent="0.15">
      <c r="A72" s="18"/>
      <c r="B72" s="18"/>
      <c r="C72" s="18"/>
      <c r="D72" s="18"/>
      <c r="I72" s="18"/>
    </row>
    <row r="73" spans="1:9" x14ac:dyDescent="0.15">
      <c r="A73" s="18"/>
      <c r="B73" s="18"/>
      <c r="C73" s="18"/>
      <c r="D73" s="18"/>
      <c r="I73" s="18"/>
    </row>
    <row r="74" spans="1:9" x14ac:dyDescent="0.15">
      <c r="A74" s="18"/>
      <c r="B74" s="18"/>
      <c r="C74" s="18"/>
      <c r="D74" s="18"/>
      <c r="I74" s="18"/>
    </row>
    <row r="75" spans="1:9" x14ac:dyDescent="0.15">
      <c r="A75" s="18"/>
      <c r="B75" s="18"/>
      <c r="C75" s="18"/>
      <c r="D75" s="18"/>
      <c r="I75" s="18"/>
    </row>
    <row r="76" spans="1:9" x14ac:dyDescent="0.15">
      <c r="A76" s="18"/>
      <c r="B76" s="18"/>
      <c r="C76" s="18"/>
      <c r="D76" s="18"/>
      <c r="I76" s="18"/>
    </row>
    <row r="77" spans="1:9" x14ac:dyDescent="0.15">
      <c r="A77" s="18"/>
      <c r="B77" s="18"/>
      <c r="C77" s="18"/>
      <c r="D77" s="18"/>
      <c r="I77" s="18"/>
    </row>
    <row r="78" spans="1:9" x14ac:dyDescent="0.15">
      <c r="A78" s="18"/>
      <c r="B78" s="18"/>
      <c r="C78" s="18"/>
      <c r="D78" s="18"/>
      <c r="I78" s="18"/>
    </row>
    <row r="79" spans="1:9" x14ac:dyDescent="0.15">
      <c r="A79" s="18"/>
      <c r="B79" s="18"/>
      <c r="C79" s="18"/>
      <c r="D79" s="18"/>
      <c r="I79" s="18"/>
    </row>
    <row r="80" spans="1:9" x14ac:dyDescent="0.15">
      <c r="A80" s="18"/>
      <c r="B80" s="18"/>
      <c r="C80" s="18"/>
      <c r="D80" s="18"/>
      <c r="I80" s="18"/>
    </row>
    <row r="81" spans="1:9" x14ac:dyDescent="0.15">
      <c r="A81" s="18"/>
      <c r="B81" s="18"/>
      <c r="C81" s="18"/>
      <c r="D81" s="18"/>
      <c r="I81" s="18"/>
    </row>
    <row r="82" spans="1:9" x14ac:dyDescent="0.15">
      <c r="A82" s="18"/>
      <c r="B82" s="18"/>
      <c r="C82" s="18"/>
      <c r="D82" s="18"/>
      <c r="I82" s="18"/>
    </row>
    <row r="83" spans="1:9" x14ac:dyDescent="0.15">
      <c r="A83" s="18"/>
      <c r="B83" s="18"/>
      <c r="C83" s="18"/>
      <c r="D83" s="18"/>
      <c r="I83" s="18"/>
    </row>
    <row r="84" spans="1:9" x14ac:dyDescent="0.15">
      <c r="A84" s="18"/>
      <c r="B84" s="18"/>
      <c r="C84" s="18"/>
      <c r="D84" s="18"/>
      <c r="I84" s="18"/>
    </row>
    <row r="85" spans="1:9" x14ac:dyDescent="0.15">
      <c r="A85" s="18"/>
      <c r="B85" s="18"/>
      <c r="C85" s="18"/>
      <c r="D85" s="18"/>
      <c r="I85" s="18"/>
    </row>
    <row r="86" spans="1:9" x14ac:dyDescent="0.15">
      <c r="A86" s="18"/>
      <c r="B86" s="18"/>
      <c r="C86" s="18"/>
      <c r="D86" s="18"/>
      <c r="I86" s="18"/>
    </row>
    <row r="87" spans="1:9" x14ac:dyDescent="0.15">
      <c r="A87" s="18"/>
      <c r="B87" s="18"/>
      <c r="C87" s="18"/>
      <c r="D87" s="18"/>
      <c r="I87" s="18"/>
    </row>
    <row r="88" spans="1:9" x14ac:dyDescent="0.15">
      <c r="A88" s="18"/>
      <c r="B88" s="18"/>
      <c r="C88" s="18"/>
      <c r="D88" s="18"/>
      <c r="I88" s="18"/>
    </row>
    <row r="89" spans="1:9" x14ac:dyDescent="0.15">
      <c r="A89" s="18"/>
      <c r="B89" s="18"/>
      <c r="C89" s="18"/>
      <c r="D89" s="18"/>
      <c r="I89" s="18"/>
    </row>
    <row r="90" spans="1:9" x14ac:dyDescent="0.15">
      <c r="A90" s="18"/>
      <c r="B90" s="18"/>
      <c r="C90" s="18"/>
      <c r="D90" s="18"/>
      <c r="I90" s="18"/>
    </row>
    <row r="91" spans="1:9" x14ac:dyDescent="0.15">
      <c r="A91" s="18"/>
      <c r="B91" s="18"/>
      <c r="C91" s="18"/>
      <c r="D91" s="18"/>
      <c r="I91" s="18"/>
    </row>
    <row r="92" spans="1:9" x14ac:dyDescent="0.15">
      <c r="A92" s="18"/>
      <c r="B92" s="18"/>
      <c r="C92" s="18"/>
      <c r="D92" s="18"/>
      <c r="I92" s="18"/>
    </row>
    <row r="93" spans="1:9" x14ac:dyDescent="0.15">
      <c r="A93" s="18"/>
      <c r="B93" s="18"/>
      <c r="C93" s="18"/>
      <c r="D93" s="18"/>
      <c r="I93" s="18"/>
    </row>
    <row r="94" spans="1:9" x14ac:dyDescent="0.15">
      <c r="A94" s="18"/>
      <c r="B94" s="18"/>
      <c r="C94" s="18"/>
      <c r="D94" s="18"/>
      <c r="I94" s="18"/>
    </row>
    <row r="95" spans="1:9" x14ac:dyDescent="0.15">
      <c r="A95" s="18"/>
      <c r="B95" s="18"/>
      <c r="C95" s="18"/>
      <c r="D95" s="18"/>
      <c r="I95" s="18"/>
    </row>
    <row r="96" spans="1:9" x14ac:dyDescent="0.15">
      <c r="A96" s="18"/>
      <c r="B96" s="18"/>
      <c r="C96" s="18"/>
      <c r="D96" s="18"/>
      <c r="I96" s="18"/>
    </row>
    <row r="97" spans="1:9" x14ac:dyDescent="0.15">
      <c r="A97" s="18"/>
      <c r="B97" s="18"/>
      <c r="C97" s="18"/>
      <c r="D97" s="18"/>
      <c r="I97" s="18"/>
    </row>
    <row r="98" spans="1:9" x14ac:dyDescent="0.15">
      <c r="A98" s="18"/>
      <c r="B98" s="18"/>
      <c r="C98" s="18"/>
      <c r="D98" s="18"/>
      <c r="I98" s="18"/>
    </row>
    <row r="99" spans="1:9" x14ac:dyDescent="0.15">
      <c r="A99" s="18"/>
      <c r="B99" s="18"/>
      <c r="C99" s="18"/>
      <c r="D99" s="18"/>
      <c r="I99" s="18"/>
    </row>
    <row r="100" spans="1:9" x14ac:dyDescent="0.15">
      <c r="A100" s="18"/>
      <c r="B100" s="18"/>
      <c r="C100" s="18"/>
      <c r="D100" s="18"/>
      <c r="I100" s="18"/>
    </row>
    <row r="101" spans="1:9" x14ac:dyDescent="0.15">
      <c r="A101" s="18"/>
      <c r="B101" s="18"/>
      <c r="C101" s="18"/>
      <c r="D101" s="18"/>
      <c r="I101" s="18"/>
    </row>
    <row r="102" spans="1:9" x14ac:dyDescent="0.15">
      <c r="A102" s="18"/>
      <c r="B102" s="18"/>
      <c r="C102" s="18"/>
      <c r="D102" s="18"/>
      <c r="I102" s="18"/>
    </row>
    <row r="103" spans="1:9" x14ac:dyDescent="0.15">
      <c r="A103" s="18"/>
      <c r="B103" s="18"/>
      <c r="C103" s="18"/>
      <c r="D103" s="18"/>
      <c r="I103" s="18"/>
    </row>
    <row r="104" spans="1:9" x14ac:dyDescent="0.15">
      <c r="A104" s="18"/>
      <c r="B104" s="18"/>
      <c r="C104" s="18"/>
      <c r="D104" s="18"/>
      <c r="I104" s="18"/>
    </row>
    <row r="105" spans="1:9" x14ac:dyDescent="0.15">
      <c r="A105" s="18"/>
      <c r="B105" s="18"/>
      <c r="C105" s="18"/>
      <c r="D105" s="18"/>
      <c r="I105" s="18"/>
    </row>
    <row r="106" spans="1:9" x14ac:dyDescent="0.15">
      <c r="A106" s="18"/>
      <c r="B106" s="18"/>
      <c r="C106" s="18"/>
      <c r="D106" s="18"/>
      <c r="I106" s="18"/>
    </row>
    <row r="107" spans="1:9" x14ac:dyDescent="0.15">
      <c r="A107" s="18"/>
      <c r="B107" s="18"/>
      <c r="C107" s="18"/>
      <c r="D107" s="18"/>
      <c r="I107" s="18"/>
    </row>
    <row r="108" spans="1:9" x14ac:dyDescent="0.15">
      <c r="A108" s="18"/>
      <c r="B108" s="18"/>
      <c r="C108" s="18"/>
      <c r="D108" s="18"/>
      <c r="I108" s="18"/>
    </row>
    <row r="109" spans="1:9" x14ac:dyDescent="0.15">
      <c r="A109" s="18"/>
      <c r="B109" s="18"/>
      <c r="C109" s="18"/>
      <c r="D109" s="18"/>
      <c r="I109" s="18"/>
    </row>
    <row r="110" spans="1:9" x14ac:dyDescent="0.15">
      <c r="A110" s="18"/>
      <c r="B110" s="18"/>
      <c r="C110" s="18"/>
      <c r="D110" s="18"/>
      <c r="I110" s="18"/>
    </row>
    <row r="111" spans="1:9" x14ac:dyDescent="0.15">
      <c r="A111" s="18"/>
      <c r="B111" s="18"/>
      <c r="C111" s="18"/>
      <c r="D111" s="18"/>
      <c r="I111" s="18"/>
    </row>
    <row r="112" spans="1:9" x14ac:dyDescent="0.15">
      <c r="A112" s="18"/>
      <c r="B112" s="18"/>
      <c r="C112" s="18"/>
      <c r="D112" s="18"/>
      <c r="I112" s="18"/>
    </row>
    <row r="113" spans="1:9" x14ac:dyDescent="0.15">
      <c r="A113" s="18"/>
      <c r="B113" s="18"/>
      <c r="C113" s="18"/>
      <c r="D113" s="18"/>
      <c r="I113" s="18"/>
    </row>
    <row r="114" spans="1:9" x14ac:dyDescent="0.15">
      <c r="A114" s="18"/>
      <c r="B114" s="18"/>
      <c r="C114" s="18"/>
      <c r="D114" s="18"/>
      <c r="I114" s="18"/>
    </row>
    <row r="115" spans="1:9" x14ac:dyDescent="0.15">
      <c r="A115" s="18"/>
      <c r="B115" s="18"/>
      <c r="C115" s="18"/>
      <c r="D115" s="18"/>
      <c r="I115" s="18"/>
    </row>
    <row r="116" spans="1:9" x14ac:dyDescent="0.15">
      <c r="A116" s="18"/>
      <c r="B116" s="18"/>
      <c r="C116" s="18"/>
      <c r="D116" s="18"/>
      <c r="I116" s="18"/>
    </row>
    <row r="117" spans="1:9" x14ac:dyDescent="0.15">
      <c r="A117" s="18"/>
      <c r="B117" s="18"/>
      <c r="C117" s="18"/>
      <c r="D117" s="18"/>
      <c r="I117" s="18"/>
    </row>
    <row r="118" spans="1:9" x14ac:dyDescent="0.15">
      <c r="A118" s="18"/>
      <c r="B118" s="18"/>
      <c r="C118" s="18"/>
      <c r="D118" s="18"/>
      <c r="I118" s="18"/>
    </row>
    <row r="119" spans="1:9" x14ac:dyDescent="0.15">
      <c r="A119" s="18"/>
      <c r="B119" s="18"/>
      <c r="C119" s="18"/>
      <c r="D119" s="18"/>
      <c r="I119" s="18"/>
    </row>
    <row r="120" spans="1:9" x14ac:dyDescent="0.15">
      <c r="A120" s="18"/>
      <c r="B120" s="18"/>
      <c r="C120" s="18"/>
      <c r="D120" s="18"/>
      <c r="I120" s="18"/>
    </row>
    <row r="121" spans="1:9" x14ac:dyDescent="0.15">
      <c r="A121" s="18"/>
      <c r="B121" s="18"/>
      <c r="C121" s="18"/>
      <c r="D121" s="18"/>
      <c r="I121" s="18"/>
    </row>
    <row r="122" spans="1:9" x14ac:dyDescent="0.15">
      <c r="A122" s="18"/>
      <c r="B122" s="18"/>
      <c r="C122" s="18"/>
      <c r="D122" s="18"/>
      <c r="I122" s="18"/>
    </row>
    <row r="123" spans="1:9" x14ac:dyDescent="0.15">
      <c r="A123" s="18"/>
      <c r="B123" s="18"/>
      <c r="C123" s="18"/>
      <c r="D123" s="18"/>
      <c r="I123" s="18"/>
    </row>
    <row r="124" spans="1:9" x14ac:dyDescent="0.15">
      <c r="A124" s="18"/>
      <c r="B124" s="18"/>
      <c r="C124" s="18"/>
      <c r="D124" s="18"/>
      <c r="I124" s="18"/>
    </row>
    <row r="125" spans="1:9" x14ac:dyDescent="0.15">
      <c r="A125" s="18"/>
      <c r="B125" s="18"/>
      <c r="C125" s="18"/>
      <c r="D125" s="18"/>
      <c r="I125" s="18"/>
    </row>
    <row r="126" spans="1:9" x14ac:dyDescent="0.15">
      <c r="A126" s="18"/>
      <c r="B126" s="18"/>
      <c r="C126" s="18"/>
      <c r="D126" s="18"/>
      <c r="I126" s="18"/>
    </row>
    <row r="127" spans="1:9" x14ac:dyDescent="0.15">
      <c r="A127" s="18"/>
      <c r="B127" s="18"/>
      <c r="C127" s="18"/>
      <c r="D127" s="18"/>
      <c r="I127" s="18"/>
    </row>
    <row r="128" spans="1:9" x14ac:dyDescent="0.15">
      <c r="A128" s="18"/>
      <c r="B128" s="18"/>
      <c r="C128" s="18"/>
      <c r="D128" s="18"/>
      <c r="I128" s="18"/>
    </row>
    <row r="129" spans="1:9" x14ac:dyDescent="0.15">
      <c r="A129" s="18"/>
      <c r="B129" s="18"/>
      <c r="C129" s="18"/>
      <c r="D129" s="18"/>
      <c r="I129" s="18"/>
    </row>
    <row r="130" spans="1:9" x14ac:dyDescent="0.15">
      <c r="A130" s="18"/>
      <c r="B130" s="18"/>
      <c r="C130" s="18"/>
      <c r="D130" s="18"/>
      <c r="I130" s="18"/>
    </row>
    <row r="131" spans="1:9" x14ac:dyDescent="0.15">
      <c r="A131" s="18"/>
      <c r="B131" s="18"/>
      <c r="C131" s="18"/>
      <c r="D131" s="18"/>
      <c r="I131" s="18"/>
    </row>
    <row r="132" spans="1:9" x14ac:dyDescent="0.15">
      <c r="A132" s="18"/>
      <c r="B132" s="18"/>
      <c r="C132" s="18"/>
      <c r="D132" s="18"/>
      <c r="I132" s="18"/>
    </row>
    <row r="133" spans="1:9" x14ac:dyDescent="0.15">
      <c r="A133" s="18"/>
      <c r="B133" s="18"/>
      <c r="C133" s="18"/>
      <c r="D133" s="18"/>
      <c r="I133" s="18"/>
    </row>
    <row r="134" spans="1:9" x14ac:dyDescent="0.15">
      <c r="A134" s="18"/>
      <c r="B134" s="18"/>
      <c r="C134" s="18"/>
      <c r="D134" s="18"/>
      <c r="I134" s="18"/>
    </row>
  </sheetData>
  <phoneticPr fontId="1"/>
  <pageMargins left="0.78700000000000003" right="0.78700000000000003" top="0.98399999999999999" bottom="0.98399999999999999" header="0.51200000000000001" footer="0.51200000000000001"/>
  <pageSetup paperSize="9" orientation="portrait"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8"/>
  <sheetViews>
    <sheetView topLeftCell="E1" workbookViewId="0">
      <selection activeCell="K11" sqref="K11"/>
    </sheetView>
  </sheetViews>
  <sheetFormatPr defaultRowHeight="13.5" x14ac:dyDescent="0.15"/>
  <cols>
    <col min="1" max="2" width="12.875" customWidth="1"/>
    <col min="3" max="3" width="10.75" customWidth="1"/>
    <col min="5" max="5" width="11.625" customWidth="1"/>
  </cols>
  <sheetData>
    <row r="1" spans="1:18" x14ac:dyDescent="0.15">
      <c r="A1">
        <f>Main!A1</f>
        <v>1</v>
      </c>
    </row>
    <row r="2" spans="1:18" x14ac:dyDescent="0.15">
      <c r="A2" s="18" t="str">
        <f>CHOOSE($A$1,A11,B11)</f>
        <v>中性子</v>
      </c>
      <c r="C2" s="18" t="str">
        <f>CHOOSE($A$1,C11,D11)</f>
        <v>タイトル</v>
      </c>
      <c r="D2" s="18"/>
      <c r="E2" s="18" t="str">
        <f>CHOOSE($A$1,E11,F11)</f>
        <v>放射線の種類</v>
      </c>
      <c r="G2" s="18" t="str">
        <f>CHOOSE($A$1,G11,H11)</f>
        <v>天頂角</v>
      </c>
      <c r="I2" s="18" t="str">
        <f>CHOOSE($A$1,I11,J11)</f>
        <v>ブラックホールモード</v>
      </c>
      <c r="K2" s="18" t="str">
        <f>CHOOSE($A$1,K11,L11)</f>
        <v>角度微分フラックス</v>
      </c>
      <c r="M2" s="18" t="str">
        <f>CHOOSE($A$1,M11,N11)</f>
        <v>天頂角の指定が間違っています</v>
      </c>
      <c r="O2" s="18" t="str">
        <f>CHOOSE($A$1,O11,P11)</f>
        <v>ブラックホールモードは理想大気中のみで有効となります</v>
      </c>
      <c r="Q2" s="18" t="str">
        <f>CHOOSE($A$1,Q11,R11)</f>
        <v>理想大気 or 航空機内</v>
      </c>
    </row>
    <row r="3" spans="1:18" x14ac:dyDescent="0.15">
      <c r="A3" s="18" t="str">
        <f t="shared" ref="A3:A9" si="0">CHOOSE($A$1,A12,B12)</f>
        <v>陽子</v>
      </c>
      <c r="C3" s="18"/>
      <c r="D3" s="18"/>
      <c r="I3" s="18"/>
      <c r="Q3" s="18" t="str">
        <f>CHOOSE($A$1,Q12,R12)</f>
        <v>地表面</v>
      </c>
    </row>
    <row r="4" spans="1:18" x14ac:dyDescent="0.15">
      <c r="A4" s="18" t="str">
        <f t="shared" si="0"/>
        <v>Heイオン</v>
      </c>
      <c r="B4" s="18"/>
      <c r="C4" s="18"/>
      <c r="D4" s="18"/>
      <c r="I4" s="18"/>
      <c r="Q4" s="18" t="str">
        <f>CHOOSE($A$1,Q13,R13)</f>
        <v>ブラックホール</v>
      </c>
    </row>
    <row r="5" spans="1:18" x14ac:dyDescent="0.15">
      <c r="A5" s="18" t="str">
        <f t="shared" si="0"/>
        <v>μ+粒子</v>
      </c>
      <c r="B5" s="18"/>
      <c r="C5" s="18"/>
      <c r="D5" s="18"/>
      <c r="I5" s="18"/>
    </row>
    <row r="6" spans="1:18" x14ac:dyDescent="0.15">
      <c r="A6" s="18" t="str">
        <f t="shared" si="0"/>
        <v>μ-粒子</v>
      </c>
      <c r="B6" s="18"/>
      <c r="C6" s="18"/>
      <c r="D6" s="18"/>
      <c r="I6" s="18"/>
    </row>
    <row r="7" spans="1:18" x14ac:dyDescent="0.15">
      <c r="A7" s="18" t="str">
        <f t="shared" si="0"/>
        <v>電子</v>
      </c>
      <c r="B7" s="18"/>
      <c r="C7" s="18"/>
      <c r="D7" s="18"/>
      <c r="I7" s="18"/>
    </row>
    <row r="8" spans="1:18" x14ac:dyDescent="0.15">
      <c r="A8" s="18" t="str">
        <f t="shared" si="0"/>
        <v>陽電子</v>
      </c>
      <c r="B8" s="18"/>
      <c r="C8" s="18"/>
      <c r="D8" s="18"/>
      <c r="I8" s="18"/>
    </row>
    <row r="9" spans="1:18" x14ac:dyDescent="0.15">
      <c r="A9" s="18" t="str">
        <f t="shared" si="0"/>
        <v>光子</v>
      </c>
      <c r="B9" s="18"/>
      <c r="C9" s="18"/>
      <c r="D9" s="18"/>
      <c r="I9" s="18"/>
    </row>
    <row r="10" spans="1:18" x14ac:dyDescent="0.15">
      <c r="A10" s="18"/>
      <c r="B10" s="18"/>
      <c r="C10" s="18"/>
      <c r="D10" s="18"/>
      <c r="I10" s="18"/>
    </row>
    <row r="11" spans="1:18" x14ac:dyDescent="0.15">
      <c r="A11" s="18" t="s">
        <v>126</v>
      </c>
      <c r="B11" s="18" t="s">
        <v>133</v>
      </c>
      <c r="C11" s="18" t="s">
        <v>607</v>
      </c>
      <c r="D11" s="18" t="s">
        <v>601</v>
      </c>
      <c r="E11" s="18" t="s">
        <v>608</v>
      </c>
      <c r="F11" s="18" t="s">
        <v>609</v>
      </c>
      <c r="G11" s="18" t="s">
        <v>617</v>
      </c>
      <c r="H11" s="18" t="s">
        <v>618</v>
      </c>
      <c r="I11" s="18" t="s">
        <v>612</v>
      </c>
      <c r="J11" s="18" t="s">
        <v>613</v>
      </c>
      <c r="K11" s="18" t="s">
        <v>693</v>
      </c>
      <c r="L11" s="18" t="s">
        <v>694</v>
      </c>
      <c r="M11" s="18" t="s">
        <v>619</v>
      </c>
      <c r="N11" s="18" t="s">
        <v>621</v>
      </c>
      <c r="O11" s="18" t="s">
        <v>620</v>
      </c>
      <c r="P11" s="18" t="s">
        <v>664</v>
      </c>
      <c r="Q11" s="18" t="s">
        <v>666</v>
      </c>
      <c r="R11" s="18" t="s">
        <v>668</v>
      </c>
    </row>
    <row r="12" spans="1:18" x14ac:dyDescent="0.15">
      <c r="A12" s="18" t="s">
        <v>127</v>
      </c>
      <c r="B12" s="18" t="s">
        <v>134</v>
      </c>
      <c r="C12" s="18"/>
      <c r="D12" s="18"/>
      <c r="I12" s="18"/>
      <c r="Q12" t="s">
        <v>103</v>
      </c>
      <c r="R12" t="s">
        <v>42</v>
      </c>
    </row>
    <row r="13" spans="1:18" ht="15" x14ac:dyDescent="0.25">
      <c r="A13" s="18" t="s">
        <v>463</v>
      </c>
      <c r="B13" s="18" t="s">
        <v>464</v>
      </c>
      <c r="G13" s="18" t="s">
        <v>611</v>
      </c>
      <c r="I13" t="s">
        <v>614</v>
      </c>
      <c r="K13" t="s">
        <v>622</v>
      </c>
      <c r="Q13" t="s">
        <v>667</v>
      </c>
      <c r="R13" t="s">
        <v>669</v>
      </c>
    </row>
    <row r="14" spans="1:18" ht="17.25" x14ac:dyDescent="0.25">
      <c r="A14" s="18" t="s">
        <v>128</v>
      </c>
      <c r="B14" s="18" t="s">
        <v>135</v>
      </c>
      <c r="G14" s="18" t="s">
        <v>610</v>
      </c>
      <c r="I14" t="s">
        <v>615</v>
      </c>
      <c r="K14" t="s">
        <v>623</v>
      </c>
    </row>
    <row r="15" spans="1:18" ht="15.75" x14ac:dyDescent="0.15">
      <c r="A15" s="18" t="s">
        <v>129</v>
      </c>
      <c r="B15" s="18" t="s">
        <v>136</v>
      </c>
    </row>
    <row r="16" spans="1:18" x14ac:dyDescent="0.15">
      <c r="A16" s="18" t="s">
        <v>130</v>
      </c>
      <c r="B16" s="18" t="s">
        <v>137</v>
      </c>
    </row>
    <row r="17" spans="1:2" x14ac:dyDescent="0.15">
      <c r="A17" s="18" t="s">
        <v>131</v>
      </c>
      <c r="B17" s="18" t="s">
        <v>138</v>
      </c>
    </row>
    <row r="18" spans="1:2" x14ac:dyDescent="0.15">
      <c r="A18" s="18" t="s">
        <v>132</v>
      </c>
      <c r="B18" s="18" t="s">
        <v>139</v>
      </c>
    </row>
  </sheetData>
  <phoneticPr fontId="1"/>
  <pageMargins left="0.78700000000000003" right="0.78700000000000003" top="0.98399999999999999" bottom="0.98399999999999999" header="0.51200000000000001" footer="0.51200000000000001"/>
  <pageSetup paperSize="9" orientation="portrait"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0"/>
  <sheetViews>
    <sheetView workbookViewId="0">
      <selection activeCell="B30" sqref="B30"/>
    </sheetView>
  </sheetViews>
  <sheetFormatPr defaultRowHeight="13.5" x14ac:dyDescent="0.15"/>
  <sheetData>
    <row r="1" spans="1:3" x14ac:dyDescent="0.15">
      <c r="A1">
        <v>1</v>
      </c>
      <c r="B1">
        <v>0.76500000000000001</v>
      </c>
      <c r="C1">
        <v>1</v>
      </c>
    </row>
    <row r="2" spans="1:3" x14ac:dyDescent="0.15">
      <c r="A2">
        <f>A1+1</f>
        <v>2</v>
      </c>
      <c r="B2">
        <v>1.901</v>
      </c>
      <c r="C2">
        <v>3</v>
      </c>
    </row>
    <row r="3" spans="1:3" x14ac:dyDescent="0.15">
      <c r="A3">
        <f t="shared" ref="A3:A17" si="0">A2+1</f>
        <v>3</v>
      </c>
      <c r="B3">
        <v>4.0910000000000002</v>
      </c>
      <c r="C3">
        <v>5</v>
      </c>
    </row>
    <row r="4" spans="1:3" x14ac:dyDescent="0.15">
      <c r="A4">
        <f t="shared" si="0"/>
        <v>4</v>
      </c>
      <c r="B4">
        <v>9.5030000000000001</v>
      </c>
      <c r="C4">
        <v>7</v>
      </c>
    </row>
    <row r="5" spans="1:3" x14ac:dyDescent="0.15">
      <c r="A5">
        <f t="shared" si="0"/>
        <v>5</v>
      </c>
      <c r="B5">
        <v>17.103000000000002</v>
      </c>
      <c r="C5">
        <v>10</v>
      </c>
    </row>
    <row r="6" spans="1:3" x14ac:dyDescent="0.15">
      <c r="A6">
        <f t="shared" si="0"/>
        <v>6</v>
      </c>
      <c r="B6">
        <v>31.263000000000002</v>
      </c>
      <c r="C6">
        <v>15</v>
      </c>
    </row>
    <row r="7" spans="1:3" x14ac:dyDescent="0.15">
      <c r="A7">
        <f t="shared" si="0"/>
        <v>7</v>
      </c>
      <c r="B7">
        <v>49.982999999999997</v>
      </c>
      <c r="C7">
        <v>20</v>
      </c>
    </row>
    <row r="8" spans="1:3" x14ac:dyDescent="0.15">
      <c r="A8">
        <f t="shared" si="0"/>
        <v>8</v>
      </c>
      <c r="B8">
        <v>67.763000000000005</v>
      </c>
    </row>
    <row r="9" spans="1:3" x14ac:dyDescent="0.15">
      <c r="A9">
        <f t="shared" si="0"/>
        <v>9</v>
      </c>
      <c r="B9">
        <v>92.162999999999997</v>
      </c>
    </row>
    <row r="10" spans="1:3" x14ac:dyDescent="0.15">
      <c r="A10">
        <f t="shared" si="0"/>
        <v>10</v>
      </c>
      <c r="B10">
        <v>125.563</v>
      </c>
    </row>
    <row r="11" spans="1:3" x14ac:dyDescent="0.15">
      <c r="A11">
        <f t="shared" si="0"/>
        <v>11</v>
      </c>
      <c r="B11">
        <v>171.16300000000001</v>
      </c>
    </row>
    <row r="12" spans="1:3" x14ac:dyDescent="0.15">
      <c r="A12">
        <f t="shared" si="0"/>
        <v>12</v>
      </c>
      <c r="B12">
        <v>233.56299999999999</v>
      </c>
    </row>
    <row r="13" spans="1:3" x14ac:dyDescent="0.15">
      <c r="A13">
        <f t="shared" si="0"/>
        <v>13</v>
      </c>
      <c r="B13">
        <v>364.96300000000002</v>
      </c>
    </row>
    <row r="14" spans="1:3" x14ac:dyDescent="0.15">
      <c r="A14">
        <f t="shared" si="0"/>
        <v>14</v>
      </c>
      <c r="B14">
        <v>483.56299999999999</v>
      </c>
    </row>
    <row r="15" spans="1:3" x14ac:dyDescent="0.15">
      <c r="A15">
        <f t="shared" si="0"/>
        <v>15</v>
      </c>
      <c r="B15">
        <v>631.56299999999999</v>
      </c>
    </row>
    <row r="16" spans="1:3" x14ac:dyDescent="0.15">
      <c r="A16">
        <f t="shared" si="0"/>
        <v>16</v>
      </c>
      <c r="B16">
        <v>774.68299999999999</v>
      </c>
    </row>
    <row r="17" spans="1:4" x14ac:dyDescent="0.15">
      <c r="A17">
        <f t="shared" si="0"/>
        <v>17</v>
      </c>
      <c r="B17">
        <v>897.803</v>
      </c>
    </row>
    <row r="18" spans="1:4" x14ac:dyDescent="0.15">
      <c r="A18">
        <v>18</v>
      </c>
      <c r="B18">
        <v>1036.3610000000001</v>
      </c>
    </row>
    <row r="20" spans="1:4" x14ac:dyDescent="0.15">
      <c r="A20">
        <v>1</v>
      </c>
      <c r="B20">
        <v>2</v>
      </c>
      <c r="C20">
        <v>3</v>
      </c>
    </row>
    <row r="22" spans="1:4" x14ac:dyDescent="0.15">
      <c r="B22" s="18">
        <f ca="1">MAX(B1,MIN(B18,Data!B11))</f>
        <v>1033.2274527998859</v>
      </c>
      <c r="C22" s="18">
        <f ca="1">MAX(C1,MIN(C7,Data!B12))</f>
        <v>10</v>
      </c>
      <c r="D22" s="18"/>
    </row>
    <row r="23" spans="1:4" x14ac:dyDescent="0.15">
      <c r="A23" t="s">
        <v>637</v>
      </c>
      <c r="B23">
        <f ca="1">MIN(17,INDIRECT(ADDRESS(MATCH(B$22,B$1:B$18),$A$20)))</f>
        <v>17</v>
      </c>
      <c r="C23">
        <f ca="1">MIN(6,INDIRECT(ADDRESS(MATCH(C$22,C$1:C$7),$A$20)))</f>
        <v>5</v>
      </c>
    </row>
    <row r="24" spans="1:4" x14ac:dyDescent="0.15">
      <c r="A24" t="s">
        <v>638</v>
      </c>
      <c r="B24">
        <f ca="1">B23+1</f>
        <v>18</v>
      </c>
      <c r="C24">
        <f ca="1">C23+1</f>
        <v>6</v>
      </c>
    </row>
    <row r="26" spans="1:4" x14ac:dyDescent="0.15">
      <c r="B26">
        <f ca="1">INDIRECT(ADDRESS(B23,B$20))</f>
        <v>897.803</v>
      </c>
      <c r="C26">
        <f ca="1">INDIRECT(ADDRESS(C23,C$20))</f>
        <v>10</v>
      </c>
    </row>
    <row r="27" spans="1:4" x14ac:dyDescent="0.15">
      <c r="B27">
        <f ca="1">INDIRECT(ADDRESS(B24,B$20))</f>
        <v>1036.3610000000001</v>
      </c>
      <c r="C27">
        <f ca="1">INDIRECT(ADDRESS(C24,C$20))</f>
        <v>15</v>
      </c>
    </row>
    <row r="28" spans="1:4" x14ac:dyDescent="0.15">
      <c r="A28" t="s">
        <v>577</v>
      </c>
      <c r="B28">
        <f ca="1">IF(B23=0,0,IF(B23=18,1,(B$22-B$26)/(B$27-B$26)))</f>
        <v>0.97738458118539384</v>
      </c>
      <c r="C28">
        <f ca="1">IF(C23=0,0,IF(C23=18,1,(C$22-C$26)/(C$27-C$26)))</f>
        <v>0</v>
      </c>
    </row>
    <row r="30" spans="1:4" x14ac:dyDescent="0.15">
      <c r="A30" t="s">
        <v>688</v>
      </c>
      <c r="B30" s="18">
        <v>1E-3</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9"/>
  <sheetViews>
    <sheetView topLeftCell="V14" workbookViewId="0">
      <selection activeCell="AF19" sqref="AF19"/>
    </sheetView>
  </sheetViews>
  <sheetFormatPr defaultRowHeight="13.5" x14ac:dyDescent="0.15"/>
  <cols>
    <col min="15" max="15" width="11.625" bestFit="1" customWidth="1"/>
    <col min="16" max="16" width="9.875" bestFit="1" customWidth="1"/>
    <col min="32" max="35" width="9.875" bestFit="1" customWidth="1"/>
  </cols>
  <sheetData>
    <row r="1" spans="1:47" x14ac:dyDescent="0.15">
      <c r="A1" t="s">
        <v>624</v>
      </c>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row>
    <row r="2" spans="1:47" x14ac:dyDescent="0.15">
      <c r="A2">
        <v>1</v>
      </c>
      <c r="B2">
        <v>0.76500000000000001</v>
      </c>
      <c r="C2">
        <v>1</v>
      </c>
      <c r="D2" s="18">
        <v>7.9380000000000006E-2</v>
      </c>
      <c r="E2" s="18">
        <v>0.81720000000000004</v>
      </c>
      <c r="F2" s="18">
        <v>2.7010000000000001</v>
      </c>
      <c r="G2" s="18">
        <v>0.36599999999999999</v>
      </c>
      <c r="H2" s="18">
        <v>-0.27960000000000002</v>
      </c>
      <c r="I2" s="18">
        <v>3.2679999999999998</v>
      </c>
      <c r="J2" s="18">
        <v>0.41660000000000003</v>
      </c>
      <c r="K2" s="18">
        <v>7.3109999999999994E-2</v>
      </c>
      <c r="L2" s="18">
        <v>1.272</v>
      </c>
      <c r="M2" s="18">
        <v>0.47820000000000001</v>
      </c>
      <c r="O2" t="s">
        <v>640</v>
      </c>
      <c r="P2">
        <v>9.9999999999999995E-8</v>
      </c>
    </row>
    <row r="3" spans="1:47" x14ac:dyDescent="0.15">
      <c r="A3">
        <v>1</v>
      </c>
      <c r="B3">
        <v>0.76500000000000001</v>
      </c>
      <c r="C3">
        <v>3</v>
      </c>
      <c r="D3" s="18">
        <v>8.0019999999999994E-2</v>
      </c>
      <c r="E3" s="18">
        <v>0.84950000000000003</v>
      </c>
      <c r="F3" s="18">
        <v>2.79</v>
      </c>
      <c r="G3" s="18">
        <v>0.3513</v>
      </c>
      <c r="H3" s="18">
        <v>-0.31559999999999999</v>
      </c>
      <c r="I3" s="18">
        <v>3.3</v>
      </c>
      <c r="J3" s="18">
        <v>0.3659</v>
      </c>
      <c r="K3" s="18">
        <v>7.9990000000000006E-2</v>
      </c>
      <c r="L3" s="18">
        <v>1.546</v>
      </c>
      <c r="M3" s="18">
        <v>0.49709999999999999</v>
      </c>
      <c r="O3" t="s">
        <v>639</v>
      </c>
      <c r="P3">
        <v>10000</v>
      </c>
    </row>
    <row r="4" spans="1:47" x14ac:dyDescent="0.15">
      <c r="A4">
        <v>1</v>
      </c>
      <c r="B4">
        <v>0.76500000000000001</v>
      </c>
      <c r="C4">
        <v>5</v>
      </c>
      <c r="D4" s="18">
        <v>8.1839999999999996E-2</v>
      </c>
      <c r="E4" s="18">
        <v>0.88980000000000004</v>
      </c>
      <c r="F4" s="18">
        <v>2.8849999999999998</v>
      </c>
      <c r="G4" s="18">
        <v>0.3609</v>
      </c>
      <c r="H4" s="18">
        <v>-0.37530000000000002</v>
      </c>
      <c r="I4" s="18">
        <v>3.4489999999999998</v>
      </c>
      <c r="J4" s="18">
        <v>0.34150000000000003</v>
      </c>
      <c r="K4" s="18">
        <v>8.1259999999999999E-2</v>
      </c>
      <c r="L4" s="18">
        <v>1.681</v>
      </c>
      <c r="M4" s="18">
        <v>0.44790000000000002</v>
      </c>
      <c r="O4" t="s">
        <v>645</v>
      </c>
      <c r="P4">
        <v>7</v>
      </c>
    </row>
    <row r="5" spans="1:47" x14ac:dyDescent="0.15">
      <c r="A5">
        <v>1</v>
      </c>
      <c r="B5">
        <v>0.76500000000000001</v>
      </c>
      <c r="C5">
        <v>7</v>
      </c>
      <c r="D5" s="18">
        <v>6.7080000000000001E-2</v>
      </c>
      <c r="E5" s="18">
        <v>1.5389999999999999</v>
      </c>
      <c r="F5" s="18">
        <v>3.3839999999999999</v>
      </c>
      <c r="G5" s="18">
        <v>0.53349999999999997</v>
      </c>
      <c r="H5" s="18">
        <v>-0.58660000000000001</v>
      </c>
      <c r="I5" s="18">
        <v>3.5880000000000001</v>
      </c>
      <c r="J5" s="18">
        <v>0.18540000000000001</v>
      </c>
      <c r="K5" s="18">
        <v>3.6420000000000001E-2</v>
      </c>
      <c r="L5" s="18">
        <v>-1.9119999999999999</v>
      </c>
      <c r="M5" s="18">
        <v>2.4380000000000002</v>
      </c>
      <c r="O5" t="s">
        <v>646</v>
      </c>
      <c r="P5">
        <v>18</v>
      </c>
    </row>
    <row r="6" spans="1:47" x14ac:dyDescent="0.15">
      <c r="A6">
        <v>1</v>
      </c>
      <c r="B6">
        <v>0.76500000000000001</v>
      </c>
      <c r="C6">
        <v>10</v>
      </c>
      <c r="D6" s="18">
        <v>6.5269999999999995E-2</v>
      </c>
      <c r="E6" s="18">
        <v>1.714</v>
      </c>
      <c r="F6" s="18">
        <v>3.45</v>
      </c>
      <c r="G6" s="18">
        <v>0.51319999999999999</v>
      </c>
      <c r="H6" s="18">
        <v>-0.71050000000000002</v>
      </c>
      <c r="I6" s="18">
        <v>3.613</v>
      </c>
      <c r="J6" s="18">
        <v>0.18540000000000001</v>
      </c>
      <c r="K6" s="18">
        <v>4.0099999999999997E-2</v>
      </c>
      <c r="L6" s="18">
        <v>-1.9990000000000001</v>
      </c>
      <c r="M6" s="18">
        <v>2.395</v>
      </c>
      <c r="O6" t="s">
        <v>648</v>
      </c>
      <c r="P6" s="18">
        <v>-0.05</v>
      </c>
    </row>
    <row r="7" spans="1:47" x14ac:dyDescent="0.15">
      <c r="A7">
        <v>1</v>
      </c>
      <c r="B7">
        <v>0.76500000000000001</v>
      </c>
      <c r="C7">
        <v>15</v>
      </c>
      <c r="D7" s="18">
        <v>5.7259999999999998E-2</v>
      </c>
      <c r="E7" s="18">
        <v>1.395</v>
      </c>
      <c r="F7" s="18">
        <v>3.1280000000000001</v>
      </c>
      <c r="G7" s="18">
        <v>0.37540000000000001</v>
      </c>
      <c r="H7" s="18">
        <v>-0.74160000000000004</v>
      </c>
      <c r="I7" s="18">
        <v>3.4990000000000001</v>
      </c>
      <c r="J7" s="18">
        <v>0.25440000000000002</v>
      </c>
      <c r="K7" s="18">
        <v>5.0959999999999998E-2</v>
      </c>
      <c r="L7" s="18">
        <v>-1.9890000000000001</v>
      </c>
      <c r="M7" s="18">
        <v>2.48</v>
      </c>
      <c r="O7" t="s">
        <v>649</v>
      </c>
      <c r="P7" s="18">
        <v>0.05</v>
      </c>
    </row>
    <row r="8" spans="1:47" x14ac:dyDescent="0.15">
      <c r="A8">
        <v>1</v>
      </c>
      <c r="B8">
        <v>0.76500000000000001</v>
      </c>
      <c r="C8">
        <v>20</v>
      </c>
      <c r="D8" s="18">
        <v>6.123E-2</v>
      </c>
      <c r="E8" s="18">
        <v>1.42</v>
      </c>
      <c r="F8" s="18">
        <v>3.194</v>
      </c>
      <c r="G8" s="18">
        <v>0.39850000000000002</v>
      </c>
      <c r="H8" s="18">
        <v>-0.74870000000000003</v>
      </c>
      <c r="I8" s="18">
        <v>3.5939999999999999</v>
      </c>
      <c r="J8" s="18">
        <v>0.2525</v>
      </c>
      <c r="K8" s="18">
        <v>3.2930000000000001E-2</v>
      </c>
      <c r="L8" s="18">
        <v>-1.998</v>
      </c>
      <c r="M8" s="18">
        <v>2.4239999999999999</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1:47" x14ac:dyDescent="0.15">
      <c r="A9">
        <v>1</v>
      </c>
      <c r="B9">
        <v>1.901</v>
      </c>
      <c r="C9">
        <v>1</v>
      </c>
      <c r="D9" s="18">
        <v>8.1019999999999995E-2</v>
      </c>
      <c r="E9" s="18">
        <v>1.234</v>
      </c>
      <c r="F9" s="18">
        <v>2.5640000000000001</v>
      </c>
      <c r="G9" s="18">
        <v>0.41920000000000002</v>
      </c>
      <c r="H9" s="18">
        <v>-1.091</v>
      </c>
      <c r="I9" s="18">
        <v>2.9209999999999998</v>
      </c>
      <c r="J9" s="18">
        <v>0.437</v>
      </c>
      <c r="K9" s="18">
        <v>1.83E-2</v>
      </c>
      <c r="L9" s="18">
        <v>0.41599999999999998</v>
      </c>
      <c r="M9" s="18">
        <v>0.21709999999999999</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1:47" x14ac:dyDescent="0.15">
      <c r="A10">
        <v>1</v>
      </c>
      <c r="B10">
        <v>1.901</v>
      </c>
      <c r="C10">
        <v>3</v>
      </c>
      <c r="D10" s="18">
        <v>8.1629999999999994E-2</v>
      </c>
      <c r="E10" s="18">
        <v>1.0129999999999999</v>
      </c>
      <c r="F10" s="18">
        <v>2.544</v>
      </c>
      <c r="G10" s="18">
        <v>0.38819999999999999</v>
      </c>
      <c r="H10" s="18">
        <v>-0.88370000000000004</v>
      </c>
      <c r="I10" s="18">
        <v>2.9569999999999999</v>
      </c>
      <c r="J10" s="18">
        <v>0.43480000000000002</v>
      </c>
      <c r="K10" s="18">
        <v>2.504E-2</v>
      </c>
      <c r="L10" s="18">
        <v>0.66639999999999999</v>
      </c>
      <c r="M10" s="18">
        <v>0.373</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1:47" x14ac:dyDescent="0.15">
      <c r="A11">
        <v>1</v>
      </c>
      <c r="B11">
        <v>1.901</v>
      </c>
      <c r="C11">
        <v>5</v>
      </c>
      <c r="D11" s="18">
        <v>7.6539999999999997E-2</v>
      </c>
      <c r="E11" s="18">
        <v>1.004</v>
      </c>
      <c r="F11" s="18">
        <v>2.677</v>
      </c>
      <c r="G11" s="18">
        <v>0.38419999999999999</v>
      </c>
      <c r="H11" s="18">
        <v>-0.86119999999999997</v>
      </c>
      <c r="I11" s="18">
        <v>3.113</v>
      </c>
      <c r="J11" s="18">
        <v>0.3664</v>
      </c>
      <c r="K11" s="18">
        <v>2.9510000000000002E-2</v>
      </c>
      <c r="L11" s="18">
        <v>-0.73029999999999995</v>
      </c>
      <c r="M11" s="18">
        <v>2.2530000000000001</v>
      </c>
      <c r="O11">
        <v>4</v>
      </c>
      <c r="P11">
        <f ca="1">INDIRECT(ADDRESS(P$10,$O11))</f>
        <v>7.2270000000000001E-2</v>
      </c>
      <c r="Q11">
        <f t="shared" ref="Q11:AU13" ca="1" si="0">INDIRECT(ADDRESS(Q$10,$O11))</f>
        <v>7.0050000000000001E-2</v>
      </c>
      <c r="R11">
        <f t="shared" ca="1" si="0"/>
        <v>5.722E-2</v>
      </c>
      <c r="S11">
        <f t="shared" ca="1" si="0"/>
        <v>5.3449999999999998E-2</v>
      </c>
      <c r="T11">
        <f t="shared" ca="1" si="0"/>
        <v>9.8160000000000001E-3</v>
      </c>
      <c r="U11">
        <f t="shared" ca="1" si="0"/>
        <v>1.406E-2</v>
      </c>
      <c r="V11">
        <f t="shared" ca="1" si="0"/>
        <v>1.8030000000000001E-2</v>
      </c>
      <c r="W11">
        <f t="shared" ca="1" si="0"/>
        <v>3.2710000000000003E-2</v>
      </c>
      <c r="X11">
        <f t="shared" ca="1" si="0"/>
        <v>0.27339999999999998</v>
      </c>
      <c r="Y11">
        <f t="shared" ca="1" si="0"/>
        <v>0.46489999999999998</v>
      </c>
      <c r="Z11">
        <f t="shared" ca="1" si="0"/>
        <v>-0.58020000000000005</v>
      </c>
      <c r="AA11">
        <f t="shared" ca="1" si="0"/>
        <v>0.1593</v>
      </c>
      <c r="AB11">
        <f t="shared" ca="1" si="0"/>
        <v>5.6770000000000001E-2</v>
      </c>
      <c r="AC11">
        <f t="shared" ca="1" si="0"/>
        <v>6.701E-2</v>
      </c>
      <c r="AD11">
        <f t="shared" ca="1" si="0"/>
        <v>7.4099999999999999E-2</v>
      </c>
      <c r="AE11">
        <f t="shared" ca="1" si="0"/>
        <v>7.2760000000000005E-2</v>
      </c>
      <c r="AF11">
        <f t="shared" ca="1" si="0"/>
        <v>9.3699999999999999E-3</v>
      </c>
      <c r="AG11">
        <f t="shared" ca="1" si="0"/>
        <v>6.522E-3</v>
      </c>
      <c r="AH11">
        <f t="shared" ca="1" si="0"/>
        <v>3.5310000000000002E-4</v>
      </c>
      <c r="AI11">
        <f t="shared" ca="1" si="0"/>
        <v>2.2209999999999999E-3</v>
      </c>
      <c r="AJ11">
        <f t="shared" ca="1" si="0"/>
        <v>-0.17649999999999999</v>
      </c>
      <c r="AK11">
        <f t="shared" ca="1" si="0"/>
        <v>-0.26929999999999998</v>
      </c>
      <c r="AL11">
        <f t="shared" ca="1" si="0"/>
        <v>-2.656E-2</v>
      </c>
      <c r="AM11">
        <f t="shared" ca="1" si="0"/>
        <v>0.39560000000000001</v>
      </c>
      <c r="AN11">
        <f t="shared" ca="1" si="0"/>
        <v>1</v>
      </c>
      <c r="AO11">
        <f t="shared" ca="1" si="0"/>
        <v>1</v>
      </c>
      <c r="AP11">
        <f t="shared" ca="1" si="0"/>
        <v>1</v>
      </c>
      <c r="AQ11">
        <f t="shared" ca="1" si="0"/>
        <v>1</v>
      </c>
      <c r="AR11">
        <f t="shared" ca="1" si="0"/>
        <v>0</v>
      </c>
      <c r="AS11">
        <f t="shared" ca="1" si="0"/>
        <v>0</v>
      </c>
      <c r="AT11">
        <f t="shared" ca="1" si="0"/>
        <v>0</v>
      </c>
      <c r="AU11">
        <f t="shared" ca="1" si="0"/>
        <v>0</v>
      </c>
    </row>
    <row r="12" spans="1:47" x14ac:dyDescent="0.15">
      <c r="A12">
        <v>1</v>
      </c>
      <c r="B12">
        <v>1.901</v>
      </c>
      <c r="C12">
        <v>7</v>
      </c>
      <c r="D12" s="18">
        <v>8.0259999999999998E-2</v>
      </c>
      <c r="E12" s="18">
        <v>1.345</v>
      </c>
      <c r="F12" s="18">
        <v>2.754</v>
      </c>
      <c r="G12" s="18">
        <v>0.38379999999999997</v>
      </c>
      <c r="H12" s="18">
        <v>-1.2529999999999999</v>
      </c>
      <c r="I12" s="18">
        <v>3.121</v>
      </c>
      <c r="J12" s="18">
        <v>0.3921</v>
      </c>
      <c r="K12" s="18">
        <v>3.3180000000000001E-2</v>
      </c>
      <c r="L12" s="18">
        <v>0.52939999999999998</v>
      </c>
      <c r="M12" s="18">
        <v>0.2036</v>
      </c>
      <c r="O12">
        <v>5</v>
      </c>
      <c r="P12">
        <f ca="1">INDIRECT(ADDRESS(P$10,$O12))</f>
        <v>2.6790000000000001E-2</v>
      </c>
      <c r="Q12">
        <f ca="1">INDIRECT(ADDRESS(Q$10,$O12))</f>
        <v>1.11E-2</v>
      </c>
      <c r="R12">
        <f ca="1">INDIRECT(ADDRESS(R$10,$O12))</f>
        <v>-0.80249999999999999</v>
      </c>
      <c r="S12">
        <f t="shared" ca="1" si="0"/>
        <v>-0.46839999999999998</v>
      </c>
      <c r="T12">
        <f t="shared" ca="1" si="0"/>
        <v>-0.48089999999999999</v>
      </c>
      <c r="U12">
        <f t="shared" ca="1" si="0"/>
        <v>-0.58850000000000002</v>
      </c>
      <c r="V12">
        <f t="shared" ca="1" si="0"/>
        <v>-7.9960000000000003E-2</v>
      </c>
      <c r="W12">
        <f t="shared" ca="1" si="0"/>
        <v>-0.95820000000000005</v>
      </c>
      <c r="X12">
        <f t="shared" ca="1" si="0"/>
        <v>-0.36280000000000001</v>
      </c>
      <c r="Y12">
        <f t="shared" ca="1" si="0"/>
        <v>0.1938</v>
      </c>
      <c r="Z12">
        <f t="shared" ca="1" si="0"/>
        <v>-0.40110000000000001</v>
      </c>
      <c r="AA12">
        <f t="shared" ca="1" si="0"/>
        <v>-0.40739999999999998</v>
      </c>
      <c r="AB12">
        <f t="shared" ca="1" si="0"/>
        <v>0.38769999999999999</v>
      </c>
      <c r="AC12">
        <f t="shared" ca="1" si="0"/>
        <v>-4.3299999999999998E-2</v>
      </c>
      <c r="AD12">
        <f t="shared" ca="1" si="0"/>
        <v>-0.1142</v>
      </c>
      <c r="AE12">
        <f t="shared" ca="1" si="0"/>
        <v>3.474E-2</v>
      </c>
      <c r="AF12">
        <f t="shared" ca="1" si="0"/>
        <v>-6.8529999999999998</v>
      </c>
      <c r="AG12">
        <f t="shared" ca="1" si="0"/>
        <v>7.1040000000000006E-2</v>
      </c>
      <c r="AH12">
        <f t="shared" ca="1" si="0"/>
        <v>-3.9199999999999999E-2</v>
      </c>
      <c r="AI12">
        <f t="shared" ca="1" si="0"/>
        <v>-5.5800000000000002E-2</v>
      </c>
      <c r="AJ12">
        <f t="shared" ca="1" si="0"/>
        <v>-0.10390000000000001</v>
      </c>
      <c r="AK12">
        <f t="shared" ca="1" si="0"/>
        <v>-0.53769999999999996</v>
      </c>
      <c r="AL12">
        <f t="shared" ca="1" si="0"/>
        <v>-0.17399999999999999</v>
      </c>
      <c r="AM12">
        <f t="shared" ca="1" si="0"/>
        <v>-0.20619999999999999</v>
      </c>
      <c r="AN12">
        <f t="shared" ca="1" si="0"/>
        <v>0</v>
      </c>
      <c r="AO12">
        <f t="shared" ca="1" si="0"/>
        <v>0</v>
      </c>
      <c r="AP12">
        <f t="shared" ca="1" si="0"/>
        <v>0</v>
      </c>
      <c r="AQ12">
        <f t="shared" ca="1" si="0"/>
        <v>0</v>
      </c>
      <c r="AR12">
        <f t="shared" ca="1" si="0"/>
        <v>0</v>
      </c>
      <c r="AS12">
        <f t="shared" ca="1" si="0"/>
        <v>0</v>
      </c>
      <c r="AT12">
        <f t="shared" ca="1" si="0"/>
        <v>0</v>
      </c>
      <c r="AU12">
        <f t="shared" ca="1" si="0"/>
        <v>0</v>
      </c>
    </row>
    <row r="13" spans="1:47" x14ac:dyDescent="0.15">
      <c r="A13">
        <v>1</v>
      </c>
      <c r="B13">
        <v>1.901</v>
      </c>
      <c r="C13">
        <v>10</v>
      </c>
      <c r="D13" s="18">
        <v>8.1180000000000002E-2</v>
      </c>
      <c r="E13" s="18">
        <v>1.1890000000000001</v>
      </c>
      <c r="F13" s="18">
        <v>2.83</v>
      </c>
      <c r="G13" s="18">
        <v>0.4153</v>
      </c>
      <c r="H13" s="18">
        <v>-1.123</v>
      </c>
      <c r="I13" s="18">
        <v>3.3610000000000002</v>
      </c>
      <c r="J13" s="18">
        <v>0.39229999999999998</v>
      </c>
      <c r="K13" s="18">
        <v>1.03E-2</v>
      </c>
      <c r="L13" s="18">
        <v>0.25890000000000002</v>
      </c>
      <c r="M13" s="18">
        <v>2.4750000000000001</v>
      </c>
      <c r="O13">
        <v>6</v>
      </c>
      <c r="P13">
        <f ca="1">INDIRECT(ADDRESS(P$10,$O13))</f>
        <v>2.0449999999999999</v>
      </c>
      <c r="Q13">
        <f ca="1">INDIRECT(ADDRESS(Q$10,$O13))</f>
        <v>2.5179999999999998</v>
      </c>
      <c r="R13">
        <f ca="1">INDIRECT(ADDRESS(R$10,$O13))</f>
        <v>1.486</v>
      </c>
      <c r="S13">
        <f t="shared" ca="1" si="0"/>
        <v>1.5629999999999999</v>
      </c>
      <c r="T13">
        <f t="shared" ca="1" si="0"/>
        <v>1.403</v>
      </c>
      <c r="U13">
        <f t="shared" ca="1" si="0"/>
        <v>1.41</v>
      </c>
      <c r="V13">
        <f t="shared" ca="1" si="0"/>
        <v>0.95269999999999999</v>
      </c>
      <c r="W13">
        <f t="shared" ca="1" si="0"/>
        <v>1.0449999999999999</v>
      </c>
      <c r="X13">
        <f t="shared" ca="1" si="0"/>
        <v>0.56179999999999997</v>
      </c>
      <c r="Y13">
        <f t="shared" ca="1" si="0"/>
        <v>1.887</v>
      </c>
      <c r="Z13">
        <f t="shared" ca="1" si="0"/>
        <v>1.3220000000000001</v>
      </c>
      <c r="AA13">
        <f t="shared" ca="1" si="0"/>
        <v>-6</v>
      </c>
      <c r="AB13">
        <f t="shared" ca="1" si="0"/>
        <v>1.2669999999999999</v>
      </c>
      <c r="AC13">
        <f t="shared" ca="1" si="0"/>
        <v>2.25</v>
      </c>
      <c r="AD13">
        <f t="shared" ca="1" si="0"/>
        <v>-1.4239999999999999</v>
      </c>
      <c r="AE13">
        <f t="shared" ca="1" si="0"/>
        <v>4.899</v>
      </c>
      <c r="AF13">
        <f t="shared" ca="1" si="0"/>
        <v>3.85</v>
      </c>
      <c r="AG13">
        <f t="shared" ca="1" si="0"/>
        <v>-1.651</v>
      </c>
      <c r="AH13">
        <f t="shared" ca="1" si="0"/>
        <v>0.20039999999999999</v>
      </c>
      <c r="AI13">
        <f t="shared" ca="1" si="0"/>
        <v>0.27650000000000002</v>
      </c>
      <c r="AJ13">
        <f t="shared" ca="1" si="0"/>
        <v>-6</v>
      </c>
      <c r="AK13">
        <f t="shared" ca="1" si="0"/>
        <v>0.71289999999999998</v>
      </c>
      <c r="AL13">
        <f t="shared" ca="1" si="0"/>
        <v>0.41909999999999997</v>
      </c>
      <c r="AM13">
        <f t="shared" ca="1" si="0"/>
        <v>-6</v>
      </c>
      <c r="AN13">
        <f t="shared" ca="1" si="0"/>
        <v>0</v>
      </c>
      <c r="AO13">
        <f t="shared" ca="1" si="0"/>
        <v>0</v>
      </c>
      <c r="AP13">
        <f t="shared" ca="1" si="0"/>
        <v>0</v>
      </c>
      <c r="AQ13">
        <f t="shared" ca="1" si="0"/>
        <v>0</v>
      </c>
      <c r="AR13">
        <f t="shared" ca="1" si="0"/>
        <v>0</v>
      </c>
      <c r="AS13">
        <f t="shared" ca="1" si="0"/>
        <v>0</v>
      </c>
      <c r="AT13">
        <f t="shared" ca="1" si="0"/>
        <v>0</v>
      </c>
      <c r="AU13">
        <f t="shared" ca="1" si="0"/>
        <v>0</v>
      </c>
    </row>
    <row r="14" spans="1:47" x14ac:dyDescent="0.15">
      <c r="A14">
        <v>1</v>
      </c>
      <c r="B14">
        <v>1.901</v>
      </c>
      <c r="C14">
        <v>15</v>
      </c>
      <c r="D14" s="18">
        <v>8.412E-2</v>
      </c>
      <c r="E14" s="18">
        <v>1.361</v>
      </c>
      <c r="F14" s="18">
        <v>2.98</v>
      </c>
      <c r="G14" s="18">
        <v>0.45879999999999999</v>
      </c>
      <c r="H14" s="18">
        <v>-8.6499999999999994E-2</v>
      </c>
      <c r="I14" s="18">
        <v>3.1869999999999998</v>
      </c>
      <c r="J14" s="18">
        <v>7.0660000000000001E-2</v>
      </c>
      <c r="K14" s="18">
        <v>-1.5349999999999999</v>
      </c>
      <c r="L14" s="18">
        <v>3.742</v>
      </c>
      <c r="M14" s="18">
        <v>0.47520000000000001</v>
      </c>
      <c r="O14">
        <v>7</v>
      </c>
      <c r="P14">
        <f ca="1">MAX(0.01,INDIRECT(ADDRESS(P$10,$O14)))</f>
        <v>6.6650000000000001E-2</v>
      </c>
      <c r="Q14">
        <f t="shared" ref="Q14:AU14" ca="1" si="1">MAX(0.01,INDIRECT(ADDRESS(Q$10,$O14)))</f>
        <v>0.1278</v>
      </c>
      <c r="R14">
        <f t="shared" ca="1" si="1"/>
        <v>0.4239</v>
      </c>
      <c r="S14">
        <f t="shared" ca="1" si="1"/>
        <v>0.37530000000000002</v>
      </c>
      <c r="T14">
        <f t="shared" ca="1" si="1"/>
        <v>0.61839999999999995</v>
      </c>
      <c r="U14">
        <f t="shared" ca="1" si="1"/>
        <v>0.63919999999999999</v>
      </c>
      <c r="V14">
        <f t="shared" ca="1" si="1"/>
        <v>8.9730000000000004E-2</v>
      </c>
      <c r="W14">
        <f t="shared" ca="1" si="1"/>
        <v>0.56459999999999999</v>
      </c>
      <c r="X14">
        <f t="shared" ca="1" si="1"/>
        <v>5.6270000000000001E-2</v>
      </c>
      <c r="Y14">
        <f t="shared" ca="1" si="1"/>
        <v>1.196</v>
      </c>
      <c r="Z14">
        <f t="shared" ca="1" si="1"/>
        <v>3.0009999999999998E-2</v>
      </c>
      <c r="AA14">
        <f t="shared" ca="1" si="1"/>
        <v>0.3</v>
      </c>
      <c r="AB14">
        <f t="shared" ca="1" si="1"/>
        <v>2.4780000000000002</v>
      </c>
      <c r="AC14">
        <f t="shared" ca="1" si="1"/>
        <v>0.316</v>
      </c>
      <c r="AD14">
        <f t="shared" ca="1" si="1"/>
        <v>0.16209999999999999</v>
      </c>
      <c r="AE14">
        <f t="shared" ca="1" si="1"/>
        <v>1.6619999999999999</v>
      </c>
      <c r="AF14">
        <f t="shared" ca="1" si="1"/>
        <v>0.83950000000000002</v>
      </c>
      <c r="AG14">
        <f t="shared" ca="1" si="1"/>
        <v>1.321</v>
      </c>
      <c r="AH14">
        <f t="shared" ca="1" si="1"/>
        <v>0.1784</v>
      </c>
      <c r="AI14">
        <f t="shared" ca="1" si="1"/>
        <v>0.2495</v>
      </c>
      <c r="AJ14">
        <f t="shared" ca="1" si="1"/>
        <v>2.4649999999999999</v>
      </c>
      <c r="AK14">
        <f t="shared" ca="1" si="1"/>
        <v>4.931E-2</v>
      </c>
      <c r="AL14">
        <f t="shared" ca="1" si="1"/>
        <v>0.1444</v>
      </c>
      <c r="AM14">
        <f t="shared" ca="1" si="1"/>
        <v>2.3540000000000001</v>
      </c>
      <c r="AN14">
        <f t="shared" ca="1" si="1"/>
        <v>0.01</v>
      </c>
      <c r="AO14">
        <f t="shared" ca="1" si="1"/>
        <v>0.01</v>
      </c>
      <c r="AP14">
        <f t="shared" ca="1" si="1"/>
        <v>0.01</v>
      </c>
      <c r="AQ14">
        <f t="shared" ca="1" si="1"/>
        <v>0.01</v>
      </c>
      <c r="AR14">
        <f t="shared" ca="1" si="1"/>
        <v>0.01</v>
      </c>
      <c r="AS14">
        <f t="shared" ca="1" si="1"/>
        <v>0.01</v>
      </c>
      <c r="AT14">
        <f t="shared" ca="1" si="1"/>
        <v>0.01</v>
      </c>
      <c r="AU14">
        <f t="shared" ca="1" si="1"/>
        <v>0.01</v>
      </c>
    </row>
    <row r="15" spans="1:47" x14ac:dyDescent="0.15">
      <c r="A15">
        <v>1</v>
      </c>
      <c r="B15">
        <v>1.901</v>
      </c>
      <c r="C15">
        <v>20</v>
      </c>
      <c r="D15" s="18">
        <v>7.6649999999999996E-2</v>
      </c>
      <c r="E15" s="18">
        <v>1.73</v>
      </c>
      <c r="F15" s="18">
        <v>3.02</v>
      </c>
      <c r="G15" s="18">
        <v>0.38450000000000001</v>
      </c>
      <c r="H15" s="18">
        <v>-1.556</v>
      </c>
      <c r="I15" s="18">
        <v>3.3279999999999998</v>
      </c>
      <c r="J15" s="18">
        <v>0.33839999999999998</v>
      </c>
      <c r="K15" s="18">
        <v>2.1649999999999999E-2</v>
      </c>
      <c r="L15" s="18">
        <v>-1.9850000000000001</v>
      </c>
      <c r="M15" s="18">
        <v>2.4940000000000002</v>
      </c>
      <c r="O15">
        <v>8</v>
      </c>
      <c r="P15">
        <f t="shared" ref="P15:AE15" ca="1" si="2">INDIRECT(ADDRESS(P$10,$O15))</f>
        <v>-9.2509999999999995E-2</v>
      </c>
      <c r="Q15">
        <f t="shared" ca="1" si="2"/>
        <v>-7.4440000000000006E-2</v>
      </c>
      <c r="R15">
        <f t="shared" ca="1" si="2"/>
        <v>0.93340000000000001</v>
      </c>
      <c r="S15">
        <f t="shared" ca="1" si="2"/>
        <v>0.61140000000000005</v>
      </c>
      <c r="T15">
        <f t="shared" ca="1" si="2"/>
        <v>0.37740000000000001</v>
      </c>
      <c r="U15">
        <f t="shared" ca="1" si="2"/>
        <v>0.45850000000000002</v>
      </c>
      <c r="V15">
        <f t="shared" ca="1" si="2"/>
        <v>8.2979999999999998E-2</v>
      </c>
      <c r="W15">
        <f t="shared" ca="1" si="2"/>
        <v>0.67659999999999998</v>
      </c>
      <c r="X15">
        <f t="shared" ca="1" si="2"/>
        <v>0.67620000000000002</v>
      </c>
      <c r="Y15">
        <f t="shared" ca="1" si="2"/>
        <v>-1.1180000000000001</v>
      </c>
      <c r="Z15">
        <f t="shared" ca="1" si="2"/>
        <v>0.88200000000000001</v>
      </c>
      <c r="AA15">
        <f t="shared" ca="1" si="2"/>
        <v>-0.31090000000000001</v>
      </c>
      <c r="AB15">
        <f t="shared" ca="1" si="2"/>
        <v>-0.1651</v>
      </c>
      <c r="AC15">
        <f t="shared" ca="1" si="2"/>
        <v>-1.238E-2</v>
      </c>
      <c r="AD15">
        <f t="shared" ca="1" si="2"/>
        <v>0.1171</v>
      </c>
      <c r="AE15">
        <f t="shared" ca="1" si="2"/>
        <v>-0.12620000000000001</v>
      </c>
      <c r="AF15">
        <f t="shared" ref="Q15:AU19" ca="1" si="3">INDIRECT(ADDRESS(AF$10,$O15))</f>
        <v>7.1059999999999999</v>
      </c>
      <c r="AG15">
        <f t="shared" ca="1" si="3"/>
        <v>1.679</v>
      </c>
      <c r="AH15">
        <f t="shared" ca="1" si="3"/>
        <v>2.5659999999999998</v>
      </c>
      <c r="AI15">
        <f t="shared" ca="1" si="3"/>
        <v>2.8620000000000001</v>
      </c>
      <c r="AJ15">
        <f t="shared" ca="1" si="3"/>
        <v>0.13320000000000001</v>
      </c>
      <c r="AK15">
        <f t="shared" ca="1" si="3"/>
        <v>0.57479999999999998</v>
      </c>
      <c r="AL15">
        <f t="shared" ca="1" si="3"/>
        <v>0.48299999999999998</v>
      </c>
      <c r="AM15">
        <f t="shared" ca="1" si="3"/>
        <v>33.15</v>
      </c>
      <c r="AN15">
        <f t="shared" ca="1" si="3"/>
        <v>0</v>
      </c>
      <c r="AO15">
        <f t="shared" ca="1" si="3"/>
        <v>0</v>
      </c>
      <c r="AP15">
        <f t="shared" ca="1" si="3"/>
        <v>0</v>
      </c>
      <c r="AQ15">
        <f t="shared" ca="1" si="3"/>
        <v>0</v>
      </c>
      <c r="AR15">
        <f t="shared" ca="1" si="3"/>
        <v>0</v>
      </c>
      <c r="AS15">
        <f t="shared" ca="1" si="3"/>
        <v>0</v>
      </c>
      <c r="AT15">
        <f t="shared" ca="1" si="3"/>
        <v>0</v>
      </c>
      <c r="AU15">
        <f t="shared" ca="1" si="3"/>
        <v>0</v>
      </c>
    </row>
    <row r="16" spans="1:47" x14ac:dyDescent="0.15">
      <c r="A16">
        <v>1</v>
      </c>
      <c r="B16">
        <v>4.0910000000000002</v>
      </c>
      <c r="C16">
        <v>1</v>
      </c>
      <c r="D16" s="18">
        <v>7.9159999999999994E-2</v>
      </c>
      <c r="E16" s="18">
        <v>0.66</v>
      </c>
      <c r="F16" s="18">
        <v>2.206</v>
      </c>
      <c r="G16" s="18">
        <v>0.51329999999999998</v>
      </c>
      <c r="H16" s="18">
        <v>-0.63629999999999998</v>
      </c>
      <c r="I16" s="18">
        <v>3.1019999999999999</v>
      </c>
      <c r="J16" s="18">
        <v>0.41930000000000001</v>
      </c>
      <c r="K16" s="18">
        <v>-9.2410000000000006E-2</v>
      </c>
      <c r="L16" s="18">
        <v>1.3620000000000001</v>
      </c>
      <c r="M16" s="18">
        <v>0.28160000000000002</v>
      </c>
      <c r="O16">
        <v>9</v>
      </c>
      <c r="P16">
        <f ca="1">INDIRECT(ADDRESS(P$10,$O16))</f>
        <v>2.0819999999999999</v>
      </c>
      <c r="Q16">
        <f t="shared" ca="1" si="3"/>
        <v>2.21</v>
      </c>
      <c r="R16">
        <f t="shared" ca="1" si="3"/>
        <v>1.121</v>
      </c>
      <c r="S16">
        <f t="shared" ca="1" si="3"/>
        <v>0.94820000000000004</v>
      </c>
      <c r="T16">
        <f t="shared" ca="1" si="3"/>
        <v>1.905</v>
      </c>
      <c r="U16">
        <f t="shared" ca="1" si="3"/>
        <v>1.8979999999999999</v>
      </c>
      <c r="V16">
        <f t="shared" ca="1" si="3"/>
        <v>1.9930000000000001</v>
      </c>
      <c r="W16">
        <f t="shared" ca="1" si="3"/>
        <v>1.599</v>
      </c>
      <c r="X16">
        <f t="shared" ca="1" si="3"/>
        <v>0.59499999999999997</v>
      </c>
      <c r="Y16">
        <f t="shared" ca="1" si="3"/>
        <v>1.4690000000000001</v>
      </c>
      <c r="Z16">
        <f t="shared" ca="1" si="3"/>
        <v>1.1499999999999999</v>
      </c>
      <c r="AA16">
        <f t="shared" ca="1" si="3"/>
        <v>-1.55</v>
      </c>
      <c r="AB16">
        <f t="shared" ca="1" si="3"/>
        <v>2.3140000000000001</v>
      </c>
      <c r="AC16">
        <f t="shared" ca="1" si="3"/>
        <v>2.8460000000000001</v>
      </c>
      <c r="AD16">
        <f t="shared" ca="1" si="3"/>
        <v>-1.4570000000000001</v>
      </c>
      <c r="AE16">
        <f t="shared" ca="1" si="3"/>
        <v>1.8360000000000001</v>
      </c>
      <c r="AF16">
        <f t="shared" ca="1" si="3"/>
        <v>3.3069999999999999</v>
      </c>
      <c r="AG16">
        <f t="shared" ca="1" si="3"/>
        <v>2.843</v>
      </c>
      <c r="AH16">
        <f t="shared" ca="1" si="3"/>
        <v>3.16</v>
      </c>
      <c r="AI16">
        <f t="shared" ca="1" si="3"/>
        <v>3.2919999999999998</v>
      </c>
      <c r="AJ16">
        <f t="shared" ca="1" si="3"/>
        <v>2.6640000000000001</v>
      </c>
      <c r="AK16">
        <f t="shared" ca="1" si="3"/>
        <v>0.61260000000000003</v>
      </c>
      <c r="AL16">
        <f t="shared" ca="1" si="3"/>
        <v>0.96509999999999996</v>
      </c>
      <c r="AM16">
        <f t="shared" ca="1" si="3"/>
        <v>4.899</v>
      </c>
      <c r="AN16">
        <f t="shared" ca="1" si="3"/>
        <v>0</v>
      </c>
      <c r="AO16">
        <f t="shared" ca="1" si="3"/>
        <v>0</v>
      </c>
      <c r="AP16">
        <f t="shared" ca="1" si="3"/>
        <v>0</v>
      </c>
      <c r="AQ16">
        <f t="shared" ca="1" si="3"/>
        <v>0</v>
      </c>
      <c r="AR16">
        <f t="shared" ca="1" si="3"/>
        <v>0</v>
      </c>
      <c r="AS16">
        <f t="shared" ca="1" si="3"/>
        <v>0</v>
      </c>
      <c r="AT16">
        <f t="shared" ca="1" si="3"/>
        <v>0</v>
      </c>
      <c r="AU16">
        <f t="shared" ca="1" si="3"/>
        <v>0</v>
      </c>
    </row>
    <row r="17" spans="1:47" x14ac:dyDescent="0.15">
      <c r="A17">
        <v>1</v>
      </c>
      <c r="B17">
        <v>4.0910000000000002</v>
      </c>
      <c r="C17">
        <v>3</v>
      </c>
      <c r="D17" s="18">
        <v>7.9219999999999999E-2</v>
      </c>
      <c r="E17" s="18">
        <v>0.68400000000000005</v>
      </c>
      <c r="F17" s="18">
        <v>2.3039999999999998</v>
      </c>
      <c r="G17" s="18">
        <v>0.49890000000000001</v>
      </c>
      <c r="H17" s="18">
        <v>-0.64810000000000001</v>
      </c>
      <c r="I17" s="18">
        <v>3.1160000000000001</v>
      </c>
      <c r="J17" s="18">
        <v>0.38250000000000001</v>
      </c>
      <c r="K17" s="18">
        <v>-9.2310000000000003E-2</v>
      </c>
      <c r="L17" s="18">
        <v>1.468</v>
      </c>
      <c r="M17" s="18">
        <v>0.29859999999999998</v>
      </c>
      <c r="O17">
        <v>10</v>
      </c>
      <c r="P17">
        <f ca="1">MAX(0.01,INDIRECT(ADDRESS(P$10,$O17)))</f>
        <v>0.16769999999999999</v>
      </c>
      <c r="Q17">
        <f t="shared" ref="Q17:AU17" ca="1" si="4">MAX(0.01,INDIRECT(ADDRESS(Q$10,$O17)))</f>
        <v>0.1842</v>
      </c>
      <c r="R17">
        <f t="shared" ca="1" si="4"/>
        <v>0.51819999999999999</v>
      </c>
      <c r="S17">
        <f t="shared" ca="1" si="4"/>
        <v>0.51839999999999997</v>
      </c>
      <c r="T17">
        <f t="shared" ca="1" si="4"/>
        <v>0.44540000000000002</v>
      </c>
      <c r="U17">
        <f t="shared" ca="1" si="4"/>
        <v>0.4743</v>
      </c>
      <c r="V17">
        <f t="shared" ca="1" si="4"/>
        <v>0.19359999999999999</v>
      </c>
      <c r="W17">
        <f t="shared" ca="1" si="4"/>
        <v>0.42920000000000003</v>
      </c>
      <c r="X17">
        <f t="shared" ca="1" si="4"/>
        <v>0.10150000000000001</v>
      </c>
      <c r="Y17">
        <f t="shared" ca="1" si="4"/>
        <v>0.22109999999999999</v>
      </c>
      <c r="Z17">
        <f t="shared" ca="1" si="4"/>
        <v>0.18540000000000001</v>
      </c>
      <c r="AA17">
        <f t="shared" ca="1" si="4"/>
        <v>0.88070000000000004</v>
      </c>
      <c r="AB17">
        <f t="shared" ca="1" si="4"/>
        <v>0.70089999999999997</v>
      </c>
      <c r="AC17">
        <f t="shared" ca="1" si="4"/>
        <v>0.16059999999999999</v>
      </c>
      <c r="AD17">
        <f t="shared" ca="1" si="4"/>
        <v>0.28739999999999999</v>
      </c>
      <c r="AE17">
        <f t="shared" ca="1" si="4"/>
        <v>0.51639999999999997</v>
      </c>
      <c r="AF17">
        <f t="shared" ca="1" si="4"/>
        <v>0.70709999999999995</v>
      </c>
      <c r="AG17">
        <f t="shared" ca="1" si="4"/>
        <v>0.54149999999999998</v>
      </c>
      <c r="AH17">
        <f t="shared" ca="1" si="4"/>
        <v>0.61860000000000004</v>
      </c>
      <c r="AI17">
        <f t="shared" ca="1" si="4"/>
        <v>0.65680000000000005</v>
      </c>
      <c r="AJ17">
        <f t="shared" ca="1" si="4"/>
        <v>0.1847</v>
      </c>
      <c r="AK17">
        <f t="shared" ca="1" si="4"/>
        <v>0.1108</v>
      </c>
      <c r="AL17">
        <f t="shared" ca="1" si="4"/>
        <v>0.3201</v>
      </c>
      <c r="AM17">
        <f t="shared" ca="1" si="4"/>
        <v>0.14879999999999999</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1:47" x14ac:dyDescent="0.15">
      <c r="A18">
        <v>1</v>
      </c>
      <c r="B18">
        <v>4.0910000000000002</v>
      </c>
      <c r="C18">
        <v>5</v>
      </c>
      <c r="D18" s="18">
        <v>7.9990000000000006E-2</v>
      </c>
      <c r="E18" s="18">
        <v>0.73760000000000003</v>
      </c>
      <c r="F18" s="18">
        <v>2.4460000000000002</v>
      </c>
      <c r="G18" s="18">
        <v>0.4955</v>
      </c>
      <c r="H18" s="18">
        <v>-0.68889999999999996</v>
      </c>
      <c r="I18" s="18">
        <v>3.1819999999999999</v>
      </c>
      <c r="J18" s="18">
        <v>0.33589999999999998</v>
      </c>
      <c r="K18" s="18">
        <v>-9.4490000000000005E-2</v>
      </c>
      <c r="L18" s="18">
        <v>1.599</v>
      </c>
      <c r="M18" s="18">
        <v>0.29680000000000001</v>
      </c>
      <c r="O18">
        <v>11</v>
      </c>
      <c r="P18">
        <f ca="1">INDIRECT(ADDRESS(P$10,$O18))</f>
        <v>-6.5529999999999998E-3</v>
      </c>
      <c r="Q18">
        <f t="shared" ca="1" si="3"/>
        <v>-6.705E-3</v>
      </c>
      <c r="R18">
        <f t="shared" ca="1" si="3"/>
        <v>-0.18820000000000001</v>
      </c>
      <c r="S18">
        <f t="shared" ca="1" si="3"/>
        <v>-0.19650000000000001</v>
      </c>
      <c r="T18">
        <f t="shared" ca="1" si="3"/>
        <v>9.3640000000000001E-2</v>
      </c>
      <c r="U18">
        <f t="shared" ca="1" si="3"/>
        <v>0.1159</v>
      </c>
      <c r="V18">
        <f t="shared" ca="1" si="3"/>
        <v>-2.104E-2</v>
      </c>
      <c r="W18">
        <f t="shared" ca="1" si="3"/>
        <v>0.24879999999999999</v>
      </c>
      <c r="X18">
        <f t="shared" ca="1" si="3"/>
        <v>-0.99690000000000001</v>
      </c>
      <c r="Y18">
        <f t="shared" ca="1" si="3"/>
        <v>0.18579999999999999</v>
      </c>
      <c r="Z18">
        <f t="shared" ca="1" si="3"/>
        <v>-0.30609999999999998</v>
      </c>
      <c r="AA18">
        <f t="shared" ca="1" si="3"/>
        <v>0.21740000000000001</v>
      </c>
      <c r="AB18">
        <f t="shared" ca="1" si="3"/>
        <v>-0.2087</v>
      </c>
      <c r="AC18">
        <f t="shared" ca="1" si="3"/>
        <v>-1.24E-2</v>
      </c>
      <c r="AD18">
        <f t="shared" ca="1" si="3"/>
        <v>-7.7869999999999995E-2</v>
      </c>
      <c r="AE18">
        <f t="shared" ca="1" si="3"/>
        <v>4.0259999999999997E-2</v>
      </c>
      <c r="AF18">
        <f t="shared" ca="1" si="3"/>
        <v>1.9380000000000001E-2</v>
      </c>
      <c r="AG18">
        <f t="shared" ca="1" si="3"/>
        <v>-5.6590000000000001E-2</v>
      </c>
      <c r="AH18">
        <f t="shared" ca="1" si="3"/>
        <v>2.1510000000000001E-2</v>
      </c>
      <c r="AI18">
        <f t="shared" ca="1" si="3"/>
        <v>2.215E-2</v>
      </c>
      <c r="AJ18">
        <f t="shared" ca="1" si="3"/>
        <v>1.19</v>
      </c>
      <c r="AK18">
        <f t="shared" ca="1" si="3"/>
        <v>1.276</v>
      </c>
      <c r="AL18">
        <f t="shared" ca="1" si="3"/>
        <v>0.78129999999999999</v>
      </c>
      <c r="AM18">
        <f t="shared" ca="1" si="3"/>
        <v>0.8599</v>
      </c>
      <c r="AN18">
        <f t="shared" ca="1" si="3"/>
        <v>0</v>
      </c>
      <c r="AO18">
        <f t="shared" ca="1" si="3"/>
        <v>0</v>
      </c>
      <c r="AP18">
        <f t="shared" ca="1" si="3"/>
        <v>0</v>
      </c>
      <c r="AQ18">
        <f t="shared" ca="1" si="3"/>
        <v>0</v>
      </c>
      <c r="AR18">
        <f t="shared" ca="1" si="3"/>
        <v>0</v>
      </c>
      <c r="AS18">
        <f t="shared" ca="1" si="3"/>
        <v>0</v>
      </c>
      <c r="AT18">
        <f t="shared" ca="1" si="3"/>
        <v>0</v>
      </c>
      <c r="AU18">
        <f t="shared" ca="1" si="3"/>
        <v>0</v>
      </c>
    </row>
    <row r="19" spans="1:47" x14ac:dyDescent="0.15">
      <c r="A19">
        <v>1</v>
      </c>
      <c r="B19">
        <v>4.0910000000000002</v>
      </c>
      <c r="C19">
        <v>7</v>
      </c>
      <c r="D19" s="18">
        <v>7.825E-2</v>
      </c>
      <c r="E19" s="18">
        <v>0.48909999999999998</v>
      </c>
      <c r="F19" s="18">
        <v>2.4590000000000001</v>
      </c>
      <c r="G19" s="18">
        <v>0.35370000000000001</v>
      </c>
      <c r="H19" s="18">
        <v>-0.59360000000000002</v>
      </c>
      <c r="I19" s="18">
        <v>3.2519999999999998</v>
      </c>
      <c r="J19" s="18">
        <v>0.33639999999999998</v>
      </c>
      <c r="K19" s="18">
        <v>2.7730000000000001E-2</v>
      </c>
      <c r="L19" s="18">
        <v>0.3034</v>
      </c>
      <c r="M19" s="18">
        <v>0.88170000000000004</v>
      </c>
      <c r="O19">
        <v>12</v>
      </c>
      <c r="P19">
        <f ca="1">INDIRECT(ADDRESS(P$10,$O19))</f>
        <v>0.34100000000000003</v>
      </c>
      <c r="Q19">
        <f t="shared" ca="1" si="3"/>
        <v>0.29270000000000002</v>
      </c>
      <c r="R19">
        <f t="shared" ca="1" si="3"/>
        <v>0.23760000000000001</v>
      </c>
      <c r="S19">
        <f t="shared" ca="1" si="3"/>
        <v>0.2208</v>
      </c>
      <c r="T19">
        <f t="shared" ca="1" si="3"/>
        <v>0.1739</v>
      </c>
      <c r="U19">
        <f t="shared" ca="1" si="3"/>
        <v>0.13450000000000001</v>
      </c>
      <c r="V19">
        <f t="shared" ca="1" si="3"/>
        <v>-1.0049999999999999</v>
      </c>
      <c r="W19">
        <f t="shared" ca="1" si="3"/>
        <v>0.19639999999999999</v>
      </c>
      <c r="X19">
        <f t="shared" ca="1" si="3"/>
        <v>1.2310000000000001</v>
      </c>
      <c r="Y19">
        <f t="shared" ca="1" si="3"/>
        <v>2.133</v>
      </c>
      <c r="Z19">
        <f t="shared" ca="1" si="3"/>
        <v>0.81569999999999998</v>
      </c>
      <c r="AA19">
        <f t="shared" ca="1" si="3"/>
        <v>1.9790000000000001</v>
      </c>
      <c r="AB19">
        <f t="shared" ca="1" si="3"/>
        <v>-0.68840000000000001</v>
      </c>
      <c r="AC19">
        <f t="shared" ca="1" si="3"/>
        <v>0.78890000000000005</v>
      </c>
      <c r="AD19">
        <f t="shared" ca="1" si="3"/>
        <v>2.1179999999999999</v>
      </c>
      <c r="AE19">
        <f t="shared" ca="1" si="3"/>
        <v>1.0940000000000001</v>
      </c>
      <c r="AF19">
        <f t="shared" ca="1" si="3"/>
        <v>-0.45079999999999998</v>
      </c>
      <c r="AG19">
        <f t="shared" ca="1" si="3"/>
        <v>-1.5680000000000001</v>
      </c>
      <c r="AH19">
        <f t="shared" ca="1" si="3"/>
        <v>0.104</v>
      </c>
      <c r="AI19">
        <f t="shared" ca="1" si="3"/>
        <v>9.7790000000000002E-2</v>
      </c>
      <c r="AJ19">
        <f t="shared" ca="1" si="3"/>
        <v>2.109</v>
      </c>
      <c r="AK19">
        <f t="shared" ca="1" si="3"/>
        <v>2.2879999999999998</v>
      </c>
      <c r="AL19">
        <f t="shared" ca="1" si="3"/>
        <v>2.7749999999999999</v>
      </c>
      <c r="AM19">
        <f t="shared" ca="1" si="3"/>
        <v>2.69</v>
      </c>
      <c r="AN19">
        <f t="shared" ca="1" si="3"/>
        <v>0</v>
      </c>
      <c r="AO19">
        <f t="shared" ca="1" si="3"/>
        <v>0</v>
      </c>
      <c r="AP19">
        <f t="shared" ca="1" si="3"/>
        <v>0</v>
      </c>
      <c r="AQ19">
        <f t="shared" ca="1" si="3"/>
        <v>0</v>
      </c>
      <c r="AR19">
        <f t="shared" ca="1" si="3"/>
        <v>0</v>
      </c>
      <c r="AS19">
        <f t="shared" ca="1" si="3"/>
        <v>0</v>
      </c>
      <c r="AT19">
        <f t="shared" ca="1" si="3"/>
        <v>0</v>
      </c>
      <c r="AU19">
        <f t="shared" ca="1" si="3"/>
        <v>0</v>
      </c>
    </row>
    <row r="20" spans="1:47" x14ac:dyDescent="0.15">
      <c r="A20">
        <v>1</v>
      </c>
      <c r="B20">
        <v>4.0910000000000002</v>
      </c>
      <c r="C20">
        <v>10</v>
      </c>
      <c r="D20" s="18">
        <v>8.0689999999999998E-2</v>
      </c>
      <c r="E20" s="18">
        <v>0.60109999999999997</v>
      </c>
      <c r="F20" s="18">
        <v>2.6309999999999998</v>
      </c>
      <c r="G20" s="18">
        <v>0.38080000000000003</v>
      </c>
      <c r="H20" s="18">
        <v>-0.72150000000000003</v>
      </c>
      <c r="I20" s="18">
        <v>3.3159999999999998</v>
      </c>
      <c r="J20" s="18">
        <v>0.3266</v>
      </c>
      <c r="K20" s="18">
        <v>2.9100000000000001E-2</v>
      </c>
      <c r="L20" s="18">
        <v>0.59470000000000001</v>
      </c>
      <c r="M20" s="18">
        <v>0.3921</v>
      </c>
      <c r="O20">
        <v>13</v>
      </c>
      <c r="P20">
        <f ca="1">MAX(0.01,INDIRECT(ADDRESS(P$10,$O20)))</f>
        <v>0.16539999999999999</v>
      </c>
      <c r="Q20">
        <f t="shared" ref="Q20:AU20" ca="1" si="5">MAX(0.01,INDIRECT(ADDRESS(Q$10,$O20)))</f>
        <v>6.198E-2</v>
      </c>
      <c r="R20">
        <f t="shared" ca="1" si="5"/>
        <v>0.2467</v>
      </c>
      <c r="S20">
        <f t="shared" ca="1" si="5"/>
        <v>0.23100000000000001</v>
      </c>
      <c r="T20">
        <f t="shared" ca="1" si="5"/>
        <v>0.35210000000000002</v>
      </c>
      <c r="U20">
        <f t="shared" ca="1" si="5"/>
        <v>0.36599999999999999</v>
      </c>
      <c r="V20">
        <f t="shared" ca="1" si="5"/>
        <v>0.1196</v>
      </c>
      <c r="W20">
        <f t="shared" ca="1" si="5"/>
        <v>0.23619999999999999</v>
      </c>
      <c r="X20">
        <f t="shared" ca="1" si="5"/>
        <v>0.31780000000000003</v>
      </c>
      <c r="Y20">
        <f t="shared" ca="1" si="5"/>
        <v>3.1530000000000002E-2</v>
      </c>
      <c r="Z20">
        <f t="shared" ca="1" si="5"/>
        <v>3.0540000000000001E-2</v>
      </c>
      <c r="AA20">
        <f t="shared" ca="1" si="5"/>
        <v>4.614E-2</v>
      </c>
      <c r="AB20">
        <f t="shared" ca="1" si="5"/>
        <v>1.6579999999999999</v>
      </c>
      <c r="AC20">
        <f t="shared" ca="1" si="5"/>
        <v>3.006E-2</v>
      </c>
      <c r="AD20">
        <f t="shared" ca="1" si="5"/>
        <v>0.38800000000000001</v>
      </c>
      <c r="AE20">
        <f t="shared" ca="1" si="5"/>
        <v>0.40670000000000001</v>
      </c>
      <c r="AF20">
        <f t="shared" ca="1" si="5"/>
        <v>0.60309999999999997</v>
      </c>
      <c r="AG20">
        <f t="shared" ca="1" si="5"/>
        <v>0.78190000000000004</v>
      </c>
      <c r="AH20">
        <f t="shared" ca="1" si="5"/>
        <v>3.1350000000000003E-2</v>
      </c>
      <c r="AI20">
        <f t="shared" ca="1" si="5"/>
        <v>3.2689999999999997E-2</v>
      </c>
      <c r="AJ20">
        <f t="shared" ca="1" si="5"/>
        <v>0.77100000000000002</v>
      </c>
      <c r="AK20">
        <f t="shared" ca="1" si="5"/>
        <v>0.64629999999999999</v>
      </c>
      <c r="AL20">
        <f t="shared" ca="1" si="5"/>
        <v>0.35709999999999997</v>
      </c>
      <c r="AM20">
        <f t="shared" ca="1" si="5"/>
        <v>0.36120000000000002</v>
      </c>
      <c r="AN20">
        <f t="shared" ca="1" si="5"/>
        <v>0.01</v>
      </c>
      <c r="AO20">
        <f t="shared" ca="1" si="5"/>
        <v>0.01</v>
      </c>
      <c r="AP20">
        <f t="shared" ca="1" si="5"/>
        <v>0.01</v>
      </c>
      <c r="AQ20">
        <f t="shared" ca="1" si="5"/>
        <v>0.01</v>
      </c>
      <c r="AR20">
        <f t="shared" ca="1" si="5"/>
        <v>0.01</v>
      </c>
      <c r="AS20">
        <f t="shared" ca="1" si="5"/>
        <v>0.01</v>
      </c>
      <c r="AT20">
        <f t="shared" ca="1" si="5"/>
        <v>0.01</v>
      </c>
      <c r="AU20">
        <f t="shared" ca="1" si="5"/>
        <v>0.01</v>
      </c>
    </row>
    <row r="21" spans="1:47" x14ac:dyDescent="0.15">
      <c r="A21">
        <v>1</v>
      </c>
      <c r="B21">
        <v>4.0910000000000002</v>
      </c>
      <c r="C21">
        <v>15</v>
      </c>
      <c r="D21" s="18">
        <v>7.9649999999999999E-2</v>
      </c>
      <c r="E21" s="18">
        <v>1.2629999999999999</v>
      </c>
      <c r="F21" s="18">
        <v>2.8149999999999999</v>
      </c>
      <c r="G21" s="18">
        <v>0.56779999999999997</v>
      </c>
      <c r="H21" s="18">
        <v>-1.123</v>
      </c>
      <c r="I21" s="18">
        <v>3.3820000000000001</v>
      </c>
      <c r="J21" s="18">
        <v>0.3367</v>
      </c>
      <c r="K21" s="18">
        <v>-0.17280000000000001</v>
      </c>
      <c r="L21" s="18">
        <v>1.744</v>
      </c>
      <c r="M21" s="18">
        <v>0.34570000000000001</v>
      </c>
      <c r="O21" t="s">
        <v>647</v>
      </c>
    </row>
    <row r="22" spans="1:47" x14ac:dyDescent="0.15">
      <c r="A22">
        <v>1</v>
      </c>
      <c r="B22">
        <v>4.0910000000000002</v>
      </c>
      <c r="C22">
        <v>20</v>
      </c>
      <c r="D22" s="18">
        <v>6.8080000000000002E-2</v>
      </c>
      <c r="E22" s="18">
        <v>1.3859999999999999</v>
      </c>
      <c r="F22" s="18">
        <v>2.8919999999999999</v>
      </c>
      <c r="G22" s="18">
        <v>0.39860000000000001</v>
      </c>
      <c r="H22" s="18">
        <v>-1.48</v>
      </c>
      <c r="I22" s="18">
        <v>3.2509999999999999</v>
      </c>
      <c r="J22" s="18">
        <v>0.3473</v>
      </c>
      <c r="K22" s="18">
        <v>1.984E-2</v>
      </c>
      <c r="L22" s="18">
        <v>-1.8049999999999999</v>
      </c>
      <c r="M22" s="18">
        <v>5.7049999999999997E-2</v>
      </c>
      <c r="O22" s="18">
        <f>MAX(MIN(Angle!A35,AngNeutron!$P$3),AngNeutron!$P$2)</f>
        <v>9.9999999999999995E-8</v>
      </c>
      <c r="P22" s="18">
        <f ca="1">MAX(0,P748+P$11+P$12/(1+EXP((P$13-LOG10($O22))/P$14))+P$15/(1+EXP((P$16-LOG10($O22))/P$17))+P$18/(1+EXP((P$19-LOG10($O22))/P$20)))</f>
        <v>6.543222530889789E-2</v>
      </c>
      <c r="Q22" s="18">
        <f ca="1">MAX(0,P748+Q$11+Q$12/(1+EXP((Q$13-LOG10($O22))/Q$14))+Q$15/(1+EXP((Q$16-LOG10($O22))/Q$17))+Q$18/(1+EXP((Q$19-LOG10($O22))/Q$20)))</f>
        <v>6.321222530889789E-2</v>
      </c>
      <c r="R22" s="18">
        <f ca="1">MAX(0,P748+R$11+R$12/(1+EXP((R$13-LOG10($O22))/R$14))+R$15/(1+EXP((R$16-LOG10($O22))/R$17))+R$18/(1+EXP((R$19-LOG10($O22))/R$20)))</f>
        <v>5.0382369566365881E-2</v>
      </c>
      <c r="S22" s="18">
        <f ca="1">MAX(0,S$11+P748+S$12/(1+EXP((S$13-LOG10($O22))/S$14))+S$15/(1+EXP((S$16-LOG10($O22))/S$17))+S$18/(1+EXP((S$19-LOG10($O22))/S$20)))</f>
        <v>4.6612359418210715E-2</v>
      </c>
      <c r="T22" s="18">
        <f ca="1">MAX(-P22+MIN(P22,AngCal!$B$30),Q748+T$11+T$12/(1+EXP((T$13-LOG10($O22))/T$14))+T$15/(1+EXP((T$16-LOG10($O22))/T$17))+T$18/(1+EXP((T$19-LOG10($O22))/T$20)))</f>
        <v>5.3569591571335846E-2</v>
      </c>
      <c r="U22" s="18">
        <f ca="1">MAX(-Q22+MIN(Q22,AngCal!$B$30),Q748+U$11+U$12/(1+EXP((U$13-LOG10($O22))/U$14))+U$15/(1+EXP((U$16-LOG10($O22))/U$17))+U$18/(1+EXP((U$19-LOG10($O22))/U$20)))</f>
        <v>5.7813061048108613E-2</v>
      </c>
      <c r="V22" s="18">
        <f ca="1">MAX(-R22+MIN(R22,AngCal!$B$30),Q748+V$11+V$12/(1+EXP((V$13-LOG10($O22))/V$14))+V$15/(1+EXP((V$16-LOG10($O22))/V$17))+V$18/(1+EXP((V$19-LOG10($O22))/V$20)))</f>
        <v>6.178419423410321E-2</v>
      </c>
      <c r="W22" s="18">
        <f ca="1">MAX(-S22+MIN(S22,AngCal!$B$30),Q748+W$11+W$12/(1+EXP((W$13-LOG10($O22))/W$14))+W$15/(1+EXP((W$16-LOG10($O22))/W$17))+W$18/(1+EXP((W$19-LOG10($O22))/W$20)))</f>
        <v>7.6463574450688548E-2</v>
      </c>
      <c r="X22" s="18">
        <f ca="1">10^(X$11+X$12/(1+EXP((X$13-LOG10($O22))/X$14))+X$15/(1+EXP((X$16-LOG10($O22))/X$17))+X$18/(1+EXP((X$19-LOG10($O22))/X$20)))</f>
        <v>1.8767222373311858</v>
      </c>
      <c r="Y22" s="18">
        <f t="shared" ref="Y22:AA37" ca="1" si="6">10^(Y$11+Y$12/(1+EXP((Y$13-LOG10($O22))/Y$14))+Y$15/(1+EXP((Y$16-LOG10($O22))/Y$17))+Y$18/(1+EXP((Y$19-LOG10($O22))/Y$20)))</f>
        <v>2.9175265875727927</v>
      </c>
      <c r="Z22" s="18">
        <f t="shared" ca="1" si="6"/>
        <v>0.26290569875870867</v>
      </c>
      <c r="AA22" s="18">
        <f t="shared" ca="1" si="6"/>
        <v>1.3951790108262463</v>
      </c>
      <c r="AB22" s="18">
        <f ca="1">MAX(0,R748+AB$11+AB$12/(1+EXP((AB$13-LOG10($O22))/AB$14))+AB$15/(1+EXP((AB$16-LOG10($O22))/AB$17))+AB$18/(1+EXP((AB$19-LOG10($O22))/AB$20)))</f>
        <v>3.5891994245476948E-2</v>
      </c>
      <c r="AC22" s="18">
        <f ca="1">MAX(0,R748+AC$11+AC$12/(1+EXP((AC$13-LOG10($O22))/AC$14))+AC$15/(1+EXP((AC$16-LOG10($O22))/AC$17))+AC$18/(1+EXP((AC$19-LOG10($O22))/AC$20)))</f>
        <v>3.7350793907735484E-2</v>
      </c>
      <c r="AD22" s="18">
        <f ca="1">MAX(0,R748+AD$11+AD$12/(1+EXP((AD$13-LOG10($O22))/AD$14))+AD$15/(1+EXP((AD$16-LOG10($O22))/AD$17))+AD$18/(1+EXP((AD$19-LOG10($O22))/AD$20)))</f>
        <v>4.4440794395441928E-2</v>
      </c>
      <c r="AE22" s="18">
        <f ca="1">MAX(0,R748+AE$11+AE$12/(1+EXP((AE$13-LOG10($O22))/AE$14))+AE$15/(1+EXP((AE$16-LOG10($O22))/AE$17))+AE$18/(1+EXP((AE$19-LOG10($O22))/AE$20)))</f>
        <v>4.3127778161428529E-2</v>
      </c>
      <c r="AF22" s="18">
        <f ca="1">MAX(-AB22+MIN(AB22,AngCal!$B$30),S748+AF$11+AF$12/(1+EXP((AF$13-LOG10($O22))/AF$14))+AF$15/(1+EXP((AF$16-LOG10($O22))/AF$17))+AF$18/(1+EXP((AF$19-LOG10($O22))/AF$20)))</f>
        <v>-1.1551465897269863E-2</v>
      </c>
      <c r="AG22" s="18">
        <f ca="1">MAX(-AC22+MIN(AC22,AngCal!$B$30),S748+AG$11+AG$12/(1+EXP((AG$13-LOG10($O22))/AG$14))+AG$15/(1+EXP((AG$16-LOG10($O22))/AG$17))+AG$18/(1+EXP((AG$19-LOG10($O22))/AG$20)))</f>
        <v>-1.3223338164841432E-2</v>
      </c>
      <c r="AH22" s="18">
        <f ca="1">MAX(-AD22+MIN(AD22,AngCal!$B$30),S748+AH$11+AH$12/(1+EXP((AH$13-LOG10($O22))/AH$14))+AH$15/(1+EXP((AH$16-LOG10($O22))/AH$17))+AH$18/(1+EXP((AH$19-LOG10($O22))/AH$20)))</f>
        <v>-2.0555162590673193E-2</v>
      </c>
      <c r="AI22" s="18">
        <f ca="1">MAX(-AE22+MIN(AE22,AngCal!$B$30),S748+AI$11+AI$12/(1+EXP((AI$13-LOG10($O22))/AI$14))+AI$15/(1+EXP((AI$16-LOG10($O22))/AI$17))+AI$18/(1+EXP((AI$19-LOG10($O22))/AI$20)))</f>
        <v>-1.8687003495731845E-2</v>
      </c>
      <c r="AJ22" s="18">
        <f ca="1">10^(AJ$11+AJ$12/(1+EXP((AJ$13-LOG10($O22))/AJ$14))+AJ$15/(1+EXP((AJ$16-LOG10($O22))/AJ$17))+AJ$18/(1+EXP((AJ$19-LOG10($O22))/AJ$20)))</f>
        <v>0.60527696717146906</v>
      </c>
      <c r="AK22" s="18">
        <f t="shared" ref="AK22:AM37" ca="1" si="7">10^(AK$11+AK$12/(1+EXP((AK$13-LOG10($O22))/AK$14))+AK$15/(1+EXP((AK$16-LOG10($O22))/AK$17))+AK$18/(1+EXP((AK$19-LOG10($O22))/AK$20)))</f>
        <v>0.53789899410375075</v>
      </c>
      <c r="AL22" s="18">
        <f t="shared" ca="1" si="7"/>
        <v>0.94067586190441865</v>
      </c>
      <c r="AM22" s="18">
        <f t="shared" ca="1" si="7"/>
        <v>2.0609877218178729</v>
      </c>
      <c r="AN22" s="18">
        <f ca="1">MAX(0.1,MIN(1,AN$11+AN$12/(1+EXP((AN$13-LOG10($O22))/AN$14))+AN$15/(1+EXP((AN$16-LOG10($O22))/AN$17))+AN$18/(1+EXP((AN$19-LOG10($O22))/AN$20))))</f>
        <v>1</v>
      </c>
      <c r="AO22" s="18">
        <f t="shared" ref="AO22:AQ37" ca="1" si="8">MAX(0.1,MIN(1,AO$11+AO$12/(1+EXP((AO$13-LOG10($O22))/AO$14))+AO$15/(1+EXP((AO$16-LOG10($O22))/AO$17))+AO$18/(1+EXP((AO$19-LOG10($O22))/AO$20))))</f>
        <v>1</v>
      </c>
      <c r="AP22" s="18">
        <f t="shared" ca="1" si="8"/>
        <v>1</v>
      </c>
      <c r="AQ22" s="18">
        <f t="shared" ca="1" si="8"/>
        <v>1</v>
      </c>
      <c r="AR22" s="18">
        <f ca="1">MAX(0,AR$11+AR$12/(1+EXP((AR$13-LOG10($O22))/AR$14))+AR$15/(1+EXP((AR$16-LOG10($O22))/AR$17))+AR$18/(1+EXP((AR$19-LOG10($O22))/AR$20)))</f>
        <v>0</v>
      </c>
      <c r="AS22" s="18">
        <f t="shared" ref="AS22:AU37" ca="1" si="9">MAX(0,AS$11+AS$12/(1+EXP((AS$13-LOG10($O22))/AS$14))+AS$15/(1+EXP((AS$16-LOG10($O22))/AS$17))+AS$18/(1+EXP((AS$19-LOG10($O22))/AS$20)))</f>
        <v>0</v>
      </c>
      <c r="AT22" s="18">
        <f t="shared" ca="1" si="9"/>
        <v>0</v>
      </c>
      <c r="AU22" s="18">
        <f t="shared" ca="1" si="9"/>
        <v>0</v>
      </c>
    </row>
    <row r="23" spans="1:47" x14ac:dyDescent="0.15">
      <c r="A23">
        <v>1</v>
      </c>
      <c r="B23">
        <v>9.5030000000000001</v>
      </c>
      <c r="C23">
        <v>1</v>
      </c>
      <c r="D23" s="18">
        <v>8.3299999999999999E-2</v>
      </c>
      <c r="E23" s="18">
        <v>0.93269999999999997</v>
      </c>
      <c r="F23" s="18">
        <v>2.4060000000000001</v>
      </c>
      <c r="G23" s="18">
        <v>0.58740000000000003</v>
      </c>
      <c r="H23" s="18">
        <v>-0.92200000000000004</v>
      </c>
      <c r="I23" s="18">
        <v>2.8420000000000001</v>
      </c>
      <c r="J23" s="18">
        <v>0.44990000000000002</v>
      </c>
      <c r="K23" s="18">
        <v>-9.4020000000000006E-2</v>
      </c>
      <c r="L23" s="18">
        <v>1.0760000000000001</v>
      </c>
      <c r="M23" s="18">
        <v>0.33300000000000002</v>
      </c>
      <c r="O23" s="18">
        <f>MAX(MIN(Angle!A36,AngNeutron!$P$3),AngNeutron!$P$2)</f>
        <v>9.9999999999999995E-8</v>
      </c>
      <c r="P23" s="18">
        <f t="shared" ref="P23:P86" ca="1" si="10">MAX(0,P749+P$11+P$12/(1+EXP((P$13-LOG10($O23))/P$14))+P$15/(1+EXP((P$16-LOG10($O23))/P$17))+P$18/(1+EXP((P$19-LOG10($O23))/P$20)))</f>
        <v>6.563657680241336E-2</v>
      </c>
      <c r="Q23" s="18">
        <f t="shared" ref="Q23:Q86" ca="1" si="11">MAX(0,P749+Q$11+Q$12/(1+EXP((Q$13-LOG10($O23))/Q$14))+Q$15/(1+EXP((Q$16-LOG10($O23))/Q$17))+Q$18/(1+EXP((Q$19-LOG10($O23))/Q$20)))</f>
        <v>6.341657680241336E-2</v>
      </c>
      <c r="R23" s="18">
        <f t="shared" ref="R23:R86" ca="1" si="12">MAX(0,P749+R$11+R$12/(1+EXP((R$13-LOG10($O23))/R$14))+R$15/(1+EXP((R$16-LOG10($O23))/R$17))+R$18/(1+EXP((R$19-LOG10($O23))/R$20)))</f>
        <v>5.0586721059881351E-2</v>
      </c>
      <c r="S23" s="18">
        <f t="shared" ref="S23:S86" ca="1" si="13">MAX(0,S$11+P749+S$12/(1+EXP((S$13-LOG10($O23))/S$14))+S$15/(1+EXP((S$16-LOG10($O23))/S$17))+S$18/(1+EXP((S$19-LOG10($O23))/S$20)))</f>
        <v>4.6816710911726185E-2</v>
      </c>
      <c r="T23" s="18">
        <f ca="1">MAX(-P23+MIN(P23,AngCal!$B$30),Q749+T$11+T$12/(1+EXP((T$13-LOG10($O23))/T$14))+T$15/(1+EXP((T$16-LOG10($O23))/T$17))+T$18/(1+EXP((T$19-LOG10($O23))/T$20)))</f>
        <v>5.3254629892325385E-2</v>
      </c>
      <c r="U23" s="18">
        <f ca="1">MAX(-Q23+MIN(Q23,AngCal!$B$30),Q749+U$11+U$12/(1+EXP((U$13-LOG10($O23))/U$14))+U$15/(1+EXP((U$16-LOG10($O23))/U$17))+U$18/(1+EXP((U$19-LOG10($O23))/U$20)))</f>
        <v>5.7498099369098152E-2</v>
      </c>
      <c r="V23" s="18">
        <f ca="1">MAX(-R23+MIN(R23,AngCal!$B$30),Q749+V$11+V$12/(1+EXP((V$13-LOG10($O23))/V$14))+V$15/(1+EXP((V$16-LOG10($O23))/V$17))+V$18/(1+EXP((V$19-LOG10($O23))/V$20)))</f>
        <v>6.1469232555092748E-2</v>
      </c>
      <c r="W23" s="18">
        <f ca="1">MAX(-S23+MIN(S23,AngCal!$B$30),Q749+W$11+W$12/(1+EXP((W$13-LOG10($O23))/W$14))+W$15/(1+EXP((W$16-LOG10($O23))/W$17))+W$18/(1+EXP((W$19-LOG10($O23))/W$20)))</f>
        <v>7.6148612771678087E-2</v>
      </c>
      <c r="X23" s="18">
        <f t="shared" ref="X23:AA54" ca="1" si="14">10^(X$11+X$12/(1+EXP((X$13-LOG10($O23))/X$14))+X$15/(1+EXP((X$16-LOG10($O23))/X$17))+X$18/(1+EXP((X$19-LOG10($O23))/X$20)))</f>
        <v>1.8767222373311858</v>
      </c>
      <c r="Y23" s="18">
        <f t="shared" ca="1" si="6"/>
        <v>2.9175265875727927</v>
      </c>
      <c r="Z23" s="18">
        <f t="shared" ca="1" si="6"/>
        <v>0.26290569875870867</v>
      </c>
      <c r="AA23" s="18">
        <f t="shared" ca="1" si="6"/>
        <v>1.3951790108262463</v>
      </c>
      <c r="AB23" s="18">
        <f t="shared" ref="AB23:AB86" ca="1" si="15">MAX(0,R749+AB$11+AB$12/(1+EXP((AB$13-LOG10($O23))/AB$14))+AB$15/(1+EXP((AB$16-LOG10($O23))/AB$17))+AB$18/(1+EXP((AB$19-LOG10($O23))/AB$20)))</f>
        <v>3.6596671886794011E-2</v>
      </c>
      <c r="AC23" s="18">
        <f t="shared" ref="AC23:AC86" ca="1" si="16">MAX(0,R749+AC$11+AC$12/(1+EXP((AC$13-LOG10($O23))/AC$14))+AC$15/(1+EXP((AC$16-LOG10($O23))/AC$17))+AC$18/(1+EXP((AC$19-LOG10($O23))/AC$20)))</f>
        <v>3.8055471549052547E-2</v>
      </c>
      <c r="AD23" s="18">
        <f t="shared" ref="AD23:AD86" ca="1" si="17">MAX(0,R749+AD$11+AD$12/(1+EXP((AD$13-LOG10($O23))/AD$14))+AD$15/(1+EXP((AD$16-LOG10($O23))/AD$17))+AD$18/(1+EXP((AD$19-LOG10($O23))/AD$20)))</f>
        <v>4.5145472036758991E-2</v>
      </c>
      <c r="AE23" s="18">
        <f t="shared" ref="AE23:AE86" ca="1" si="18">MAX(0,R749+AE$11+AE$12/(1+EXP((AE$13-LOG10($O23))/AE$14))+AE$15/(1+EXP((AE$16-LOG10($O23))/AE$17))+AE$18/(1+EXP((AE$19-LOG10($O23))/AE$20)))</f>
        <v>4.3832455802745592E-2</v>
      </c>
      <c r="AF23" s="18">
        <f ca="1">MAX(-AB23+MIN(AB23,AngCal!$B$30),S749+AF$11+AF$12/(1+EXP((AF$13-LOG10($O23))/AF$14))+AF$15/(1+EXP((AF$16-LOG10($O23))/AF$17))+AF$18/(1+EXP((AF$19-LOG10($O23))/AF$20)))</f>
        <v>-1.1481925743176798E-2</v>
      </c>
      <c r="AG23" s="18">
        <f ca="1">MAX(-AC23+MIN(AC23,AngCal!$B$30),S749+AG$11+AG$12/(1+EXP((AG$13-LOG10($O23))/AG$14))+AG$15/(1+EXP((AG$16-LOG10($O23))/AG$17))+AG$18/(1+EXP((AG$19-LOG10($O23))/AG$20)))</f>
        <v>-1.3153798010748367E-2</v>
      </c>
      <c r="AH23" s="18">
        <f ca="1">MAX(-AD23+MIN(AD23,AngCal!$B$30),S749+AH$11+AH$12/(1+EXP((AH$13-LOG10($O23))/AH$14))+AH$15/(1+EXP((AH$16-LOG10($O23))/AH$17))+AH$18/(1+EXP((AH$19-LOG10($O23))/AH$20)))</f>
        <v>-2.0485622436580128E-2</v>
      </c>
      <c r="AI23" s="18">
        <f ca="1">MAX(-AE23+MIN(AE23,AngCal!$B$30),S749+AI$11+AI$12/(1+EXP((AI$13-LOG10($O23))/AI$14))+AI$15/(1+EXP((AI$16-LOG10($O23))/AI$17))+AI$18/(1+EXP((AI$19-LOG10($O23))/AI$20)))</f>
        <v>-1.8617463341638781E-2</v>
      </c>
      <c r="AJ23" s="18">
        <f t="shared" ref="AJ23:AM54" ca="1" si="19">10^(AJ$11+AJ$12/(1+EXP((AJ$13-LOG10($O23))/AJ$14))+AJ$15/(1+EXP((AJ$16-LOG10($O23))/AJ$17))+AJ$18/(1+EXP((AJ$19-LOG10($O23))/AJ$20)))</f>
        <v>0.60527696717146906</v>
      </c>
      <c r="AK23" s="18">
        <f t="shared" ca="1" si="7"/>
        <v>0.53789899410375075</v>
      </c>
      <c r="AL23" s="18">
        <f t="shared" ca="1" si="7"/>
        <v>0.94067586190441865</v>
      </c>
      <c r="AM23" s="18">
        <f t="shared" ca="1" si="7"/>
        <v>2.0609877218178729</v>
      </c>
      <c r="AN23" s="18">
        <f t="shared" ref="AN23:AQ54" ca="1" si="20">MAX(0.1,MIN(1,AN$11+AN$12/(1+EXP((AN$13-LOG10($O23))/AN$14))+AN$15/(1+EXP((AN$16-LOG10($O23))/AN$17))+AN$18/(1+EXP((AN$19-LOG10($O23))/AN$20))))</f>
        <v>1</v>
      </c>
      <c r="AO23" s="18">
        <f t="shared" ca="1" si="8"/>
        <v>1</v>
      </c>
      <c r="AP23" s="18">
        <f t="shared" ca="1" si="8"/>
        <v>1</v>
      </c>
      <c r="AQ23" s="18">
        <f t="shared" ca="1" si="8"/>
        <v>1</v>
      </c>
      <c r="AR23" s="18">
        <f t="shared" ref="AR23:AU54" ca="1" si="21">MAX(0,AR$11+AR$12/(1+EXP((AR$13-LOG10($O23))/AR$14))+AR$15/(1+EXP((AR$16-LOG10($O23))/AR$17))+AR$18/(1+EXP((AR$19-LOG10($O23))/AR$20)))</f>
        <v>0</v>
      </c>
      <c r="AS23" s="18">
        <f t="shared" ca="1" si="9"/>
        <v>0</v>
      </c>
      <c r="AT23" s="18">
        <f t="shared" ca="1" si="9"/>
        <v>0</v>
      </c>
      <c r="AU23" s="18">
        <f t="shared" ca="1" si="9"/>
        <v>0</v>
      </c>
    </row>
    <row r="24" spans="1:47" x14ac:dyDescent="0.15">
      <c r="A24">
        <v>1</v>
      </c>
      <c r="B24">
        <v>9.5030000000000001</v>
      </c>
      <c r="C24">
        <v>3</v>
      </c>
      <c r="D24" s="18">
        <v>8.2339999999999997E-2</v>
      </c>
      <c r="E24" s="18">
        <v>0.39369999999999999</v>
      </c>
      <c r="F24" s="18">
        <v>2.319</v>
      </c>
      <c r="G24" s="18">
        <v>0.37059999999999998</v>
      </c>
      <c r="H24" s="18">
        <v>-0.5232</v>
      </c>
      <c r="I24" s="18">
        <v>2.8639999999999999</v>
      </c>
      <c r="J24" s="18">
        <v>0.36299999999999999</v>
      </c>
      <c r="K24" s="18">
        <v>4.725E-2</v>
      </c>
      <c r="L24" s="18">
        <v>2.0990000000000002</v>
      </c>
      <c r="M24" s="18">
        <v>1.4890000000000001</v>
      </c>
      <c r="O24" s="18">
        <f>MAX(MIN(Angle!A37,AngNeutron!$P$3),AngNeutron!$P$2)</f>
        <v>9.9999999999999995E-8</v>
      </c>
      <c r="P24" s="18">
        <f t="shared" ca="1" si="10"/>
        <v>6.5854839814992211E-2</v>
      </c>
      <c r="Q24" s="18">
        <f t="shared" ca="1" si="11"/>
        <v>6.3634839814992211E-2</v>
      </c>
      <c r="R24" s="18">
        <f t="shared" ca="1" si="12"/>
        <v>5.0804984072460195E-2</v>
      </c>
      <c r="S24" s="18">
        <f t="shared" ca="1" si="13"/>
        <v>4.7034973924305029E-2</v>
      </c>
      <c r="T24" s="18">
        <f ca="1">MAX(-P24+MIN(P24,AngCal!$B$30),Q750+T$11+T$12/(1+EXP((T$13-LOG10($O24))/T$14))+T$15/(1+EXP((T$16-LOG10($O24))/T$17))+T$18/(1+EXP((T$19-LOG10($O24))/T$20)))</f>
        <v>5.2830644208527476E-2</v>
      </c>
      <c r="U24" s="18">
        <f ca="1">MAX(-Q24+MIN(Q24,AngCal!$B$30),Q750+U$11+U$12/(1+EXP((U$13-LOG10($O24))/U$14))+U$15/(1+EXP((U$16-LOG10($O24))/U$17))+U$18/(1+EXP((U$19-LOG10($O24))/U$20)))</f>
        <v>5.7074113685300243E-2</v>
      </c>
      <c r="V24" s="18">
        <f ca="1">MAX(-R24+MIN(R24,AngCal!$B$30),Q750+V$11+V$12/(1+EXP((V$13-LOG10($O24))/V$14))+V$15/(1+EXP((V$16-LOG10($O24))/V$17))+V$18/(1+EXP((V$19-LOG10($O24))/V$20)))</f>
        <v>6.1045246871294839E-2</v>
      </c>
      <c r="W24" s="18">
        <f ca="1">MAX(-S24+MIN(S24,AngCal!$B$30),Q750+W$11+W$12/(1+EXP((W$13-LOG10($O24))/W$14))+W$15/(1+EXP((W$16-LOG10($O24))/W$17))+W$18/(1+EXP((W$19-LOG10($O24))/W$20)))</f>
        <v>7.5724627087880178E-2</v>
      </c>
      <c r="X24" s="18">
        <f t="shared" ca="1" si="14"/>
        <v>1.8767222373311858</v>
      </c>
      <c r="Y24" s="18">
        <f t="shared" ca="1" si="6"/>
        <v>2.9175265875727927</v>
      </c>
      <c r="Z24" s="18">
        <f t="shared" ca="1" si="6"/>
        <v>0.26290569875870867</v>
      </c>
      <c r="AA24" s="18">
        <f t="shared" ca="1" si="6"/>
        <v>1.3951790108262463</v>
      </c>
      <c r="AB24" s="18">
        <f t="shared" ca="1" si="15"/>
        <v>3.7535193269230244E-2</v>
      </c>
      <c r="AC24" s="18">
        <f t="shared" ca="1" si="16"/>
        <v>3.899399293148878E-2</v>
      </c>
      <c r="AD24" s="18">
        <f t="shared" ca="1" si="17"/>
        <v>4.6083993419195224E-2</v>
      </c>
      <c r="AE24" s="18">
        <f t="shared" ca="1" si="18"/>
        <v>4.4770977185181825E-2</v>
      </c>
      <c r="AF24" s="18">
        <f ca="1">MAX(-AB24+MIN(AB24,AngCal!$B$30),S750+AF$11+AF$12/(1+EXP((AF$13-LOG10($O24))/AF$14))+AF$15/(1+EXP((AF$16-LOG10($O24))/AF$17))+AF$18/(1+EXP((AF$19-LOG10($O24))/AF$20)))</f>
        <v>-1.1396165746623142E-2</v>
      </c>
      <c r="AG24" s="18">
        <f ca="1">MAX(-AC24+MIN(AC24,AngCal!$B$30),S750+AG$11+AG$12/(1+EXP((AG$13-LOG10($O24))/AG$14))+AG$15/(1+EXP((AG$16-LOG10($O24))/AG$17))+AG$18/(1+EXP((AG$19-LOG10($O24))/AG$20)))</f>
        <v>-1.306803801419471E-2</v>
      </c>
      <c r="AH24" s="18">
        <f ca="1">MAX(-AD24+MIN(AD24,AngCal!$B$30),S750+AH$11+AH$12/(1+EXP((AH$13-LOG10($O24))/AH$14))+AH$15/(1+EXP((AH$16-LOG10($O24))/AH$17))+AH$18/(1+EXP((AH$19-LOG10($O24))/AH$20)))</f>
        <v>-2.0399862440026471E-2</v>
      </c>
      <c r="AI24" s="18">
        <f ca="1">MAX(-AE24+MIN(AE24,AngCal!$B$30),S750+AI$11+AI$12/(1+EXP((AI$13-LOG10($O24))/AI$14))+AI$15/(1+EXP((AI$16-LOG10($O24))/AI$17))+AI$18/(1+EXP((AI$19-LOG10($O24))/AI$20)))</f>
        <v>-1.8531703345085124E-2</v>
      </c>
      <c r="AJ24" s="18">
        <f t="shared" ca="1" si="19"/>
        <v>0.60527696717146906</v>
      </c>
      <c r="AK24" s="18">
        <f t="shared" ca="1" si="7"/>
        <v>0.53789899410375075</v>
      </c>
      <c r="AL24" s="18">
        <f t="shared" ca="1" si="7"/>
        <v>0.94067586190441865</v>
      </c>
      <c r="AM24" s="18">
        <f t="shared" ca="1" si="7"/>
        <v>2.0609877218178729</v>
      </c>
      <c r="AN24" s="18">
        <f t="shared" ca="1" si="20"/>
        <v>1</v>
      </c>
      <c r="AO24" s="18">
        <f t="shared" ca="1" si="8"/>
        <v>1</v>
      </c>
      <c r="AP24" s="18">
        <f t="shared" ca="1" si="8"/>
        <v>1</v>
      </c>
      <c r="AQ24" s="18">
        <f t="shared" ca="1" si="8"/>
        <v>1</v>
      </c>
      <c r="AR24" s="18">
        <f t="shared" ca="1" si="21"/>
        <v>0</v>
      </c>
      <c r="AS24" s="18">
        <f t="shared" ca="1" si="9"/>
        <v>0</v>
      </c>
      <c r="AT24" s="18">
        <f t="shared" ca="1" si="9"/>
        <v>0</v>
      </c>
      <c r="AU24" s="18">
        <f t="shared" ca="1" si="9"/>
        <v>0</v>
      </c>
    </row>
    <row r="25" spans="1:47" x14ac:dyDescent="0.15">
      <c r="A25">
        <v>1</v>
      </c>
      <c r="B25">
        <v>9.5030000000000001</v>
      </c>
      <c r="C25">
        <v>5</v>
      </c>
      <c r="D25" s="18">
        <v>8.2180000000000003E-2</v>
      </c>
      <c r="E25" s="18">
        <v>0.37619999999999998</v>
      </c>
      <c r="F25" s="18">
        <v>2.3919999999999999</v>
      </c>
      <c r="G25" s="18">
        <v>0.35970000000000002</v>
      </c>
      <c r="H25" s="18">
        <v>-0.51029999999999998</v>
      </c>
      <c r="I25" s="18">
        <v>2.9590000000000001</v>
      </c>
      <c r="J25" s="18">
        <v>0.33500000000000002</v>
      </c>
      <c r="K25" s="18">
        <v>5.1929999999999997E-2</v>
      </c>
      <c r="L25" s="18">
        <v>2.0350000000000001</v>
      </c>
      <c r="M25" s="18">
        <v>1.49</v>
      </c>
      <c r="O25" s="18">
        <f>MAX(MIN(Angle!A38,AngNeutron!$P$3),AngNeutron!$P$2)</f>
        <v>9.9999999999999995E-8</v>
      </c>
      <c r="P25" s="18">
        <f t="shared" ca="1" si="10"/>
        <v>6.608647313292404E-2</v>
      </c>
      <c r="Q25" s="18">
        <f t="shared" ca="1" si="11"/>
        <v>6.386647313292404E-2</v>
      </c>
      <c r="R25" s="18">
        <f t="shared" ca="1" si="12"/>
        <v>5.1036617390392024E-2</v>
      </c>
      <c r="S25" s="18">
        <f t="shared" ca="1" si="13"/>
        <v>4.7266607242236858E-2</v>
      </c>
      <c r="T25" s="18">
        <f ca="1">MAX(-P25+MIN(P25,AngCal!$B$30),Q751+T$11+T$12/(1+EXP((T$13-LOG10($O25))/T$14))+T$15/(1+EXP((T$16-LOG10($O25))/T$17))+T$18/(1+EXP((T$19-LOG10($O25))/T$20)))</f>
        <v>5.2263334097205454E-2</v>
      </c>
      <c r="U25" s="18">
        <f ca="1">MAX(-Q25+MIN(Q25,AngCal!$B$30),Q751+U$11+U$12/(1+EXP((U$13-LOG10($O25))/U$14))+U$15/(1+EXP((U$16-LOG10($O25))/U$17))+U$18/(1+EXP((U$19-LOG10($O25))/U$20)))</f>
        <v>5.650680357397822E-2</v>
      </c>
      <c r="V25" s="18">
        <f ca="1">MAX(-R25+MIN(R25,AngCal!$B$30),Q751+V$11+V$12/(1+EXP((V$13-LOG10($O25))/V$14))+V$15/(1+EXP((V$16-LOG10($O25))/V$17))+V$18/(1+EXP((V$19-LOG10($O25))/V$20)))</f>
        <v>6.0477936759972817E-2</v>
      </c>
      <c r="W25" s="18">
        <f ca="1">MAX(-S25+MIN(S25,AngCal!$B$30),Q751+W$11+W$12/(1+EXP((W$13-LOG10($O25))/W$14))+W$15/(1+EXP((W$16-LOG10($O25))/W$17))+W$18/(1+EXP((W$19-LOG10($O25))/W$20)))</f>
        <v>7.5157316976558156E-2</v>
      </c>
      <c r="X25" s="18">
        <f t="shared" ca="1" si="14"/>
        <v>1.8767222373311858</v>
      </c>
      <c r="Y25" s="18">
        <f t="shared" ca="1" si="6"/>
        <v>2.9175265875727927</v>
      </c>
      <c r="Z25" s="18">
        <f t="shared" ca="1" si="6"/>
        <v>0.26290569875870867</v>
      </c>
      <c r="AA25" s="18">
        <f t="shared" ca="1" si="6"/>
        <v>1.3951790108262463</v>
      </c>
      <c r="AB25" s="18">
        <f t="shared" ca="1" si="15"/>
        <v>3.8759627981376714E-2</v>
      </c>
      <c r="AC25" s="18">
        <f t="shared" ca="1" si="16"/>
        <v>4.021842764363525E-2</v>
      </c>
      <c r="AD25" s="18">
        <f t="shared" ca="1" si="17"/>
        <v>4.7308428131341694E-2</v>
      </c>
      <c r="AE25" s="18">
        <f t="shared" ca="1" si="18"/>
        <v>4.5995411897328295E-2</v>
      </c>
      <c r="AF25" s="18">
        <f ca="1">MAX(-AB25+MIN(AB25,AngCal!$B$30),S751+AF$11+AF$12/(1+EXP((AF$13-LOG10($O25))/AF$14))+AF$15/(1+EXP((AF$16-LOG10($O25))/AF$17))+AF$18/(1+EXP((AF$19-LOG10($O25))/AF$20)))</f>
        <v>-1.1290587532632703E-2</v>
      </c>
      <c r="AG25" s="18">
        <f ca="1">MAX(-AC25+MIN(AC25,AngCal!$B$30),S751+AG$11+AG$12/(1+EXP((AG$13-LOG10($O25))/AG$14))+AG$15/(1+EXP((AG$16-LOG10($O25))/AG$17))+AG$18/(1+EXP((AG$19-LOG10($O25))/AG$20)))</f>
        <v>-1.2962459800204272E-2</v>
      </c>
      <c r="AH25" s="18">
        <f ca="1">MAX(-AD25+MIN(AD25,AngCal!$B$30),S751+AH$11+AH$12/(1+EXP((AH$13-LOG10($O25))/AH$14))+AH$15/(1+EXP((AH$16-LOG10($O25))/AH$17))+AH$18/(1+EXP((AH$19-LOG10($O25))/AH$20)))</f>
        <v>-2.0294284226036033E-2</v>
      </c>
      <c r="AI25" s="18">
        <f ca="1">MAX(-AE25+MIN(AE25,AngCal!$B$30),S751+AI$11+AI$12/(1+EXP((AI$13-LOG10($O25))/AI$14))+AI$15/(1+EXP((AI$16-LOG10($O25))/AI$17))+AI$18/(1+EXP((AI$19-LOG10($O25))/AI$20)))</f>
        <v>-1.8426125131094685E-2</v>
      </c>
      <c r="AJ25" s="18">
        <f t="shared" ca="1" si="19"/>
        <v>0.60527696717146906</v>
      </c>
      <c r="AK25" s="18">
        <f t="shared" ca="1" si="7"/>
        <v>0.53789899410375075</v>
      </c>
      <c r="AL25" s="18">
        <f t="shared" ca="1" si="7"/>
        <v>0.94067586190441865</v>
      </c>
      <c r="AM25" s="18">
        <f t="shared" ca="1" si="7"/>
        <v>2.0609877218178729</v>
      </c>
      <c r="AN25" s="18">
        <f t="shared" ca="1" si="20"/>
        <v>1</v>
      </c>
      <c r="AO25" s="18">
        <f t="shared" ca="1" si="8"/>
        <v>1</v>
      </c>
      <c r="AP25" s="18">
        <f t="shared" ca="1" si="8"/>
        <v>1</v>
      </c>
      <c r="AQ25" s="18">
        <f t="shared" ca="1" si="8"/>
        <v>1</v>
      </c>
      <c r="AR25" s="18">
        <f t="shared" ca="1" si="21"/>
        <v>0</v>
      </c>
      <c r="AS25" s="18">
        <f t="shared" ca="1" si="9"/>
        <v>0</v>
      </c>
      <c r="AT25" s="18">
        <f t="shared" ca="1" si="9"/>
        <v>0</v>
      </c>
      <c r="AU25" s="18">
        <f t="shared" ca="1" si="9"/>
        <v>0</v>
      </c>
    </row>
    <row r="26" spans="1:47" x14ac:dyDescent="0.15">
      <c r="A26">
        <v>1</v>
      </c>
      <c r="B26">
        <v>9.5030000000000001</v>
      </c>
      <c r="C26">
        <v>7</v>
      </c>
      <c r="D26" s="18">
        <v>8.2129999999999995E-2</v>
      </c>
      <c r="E26" s="18">
        <v>0.34599999999999997</v>
      </c>
      <c r="F26" s="18">
        <v>2.4350000000000001</v>
      </c>
      <c r="G26" s="18">
        <v>0.3755</v>
      </c>
      <c r="H26" s="18">
        <v>-0.48209999999999997</v>
      </c>
      <c r="I26" s="18">
        <v>3.0670000000000002</v>
      </c>
      <c r="J26" s="18">
        <v>0.32300000000000001</v>
      </c>
      <c r="K26" s="18">
        <v>5.3999999999999999E-2</v>
      </c>
      <c r="L26" s="18">
        <v>2.274</v>
      </c>
      <c r="M26" s="18">
        <v>1.7210000000000001</v>
      </c>
      <c r="O26" s="18">
        <f>MAX(MIN(Angle!A39,AngNeutron!$P$3),AngNeutron!$P$2)</f>
        <v>9.9999999999999995E-8</v>
      </c>
      <c r="P26" s="18">
        <f t="shared" ca="1" si="10"/>
        <v>6.6330637910171922E-2</v>
      </c>
      <c r="Q26" s="18">
        <f t="shared" ca="1" si="11"/>
        <v>6.4110637910171922E-2</v>
      </c>
      <c r="R26" s="18">
        <f t="shared" ca="1" si="12"/>
        <v>5.128078216763992E-2</v>
      </c>
      <c r="S26" s="18">
        <f t="shared" ca="1" si="13"/>
        <v>4.7510772019484747E-2</v>
      </c>
      <c r="T26" s="18">
        <f ca="1">MAX(-P26+MIN(P26,AngCal!$B$30),Q752+T$11+T$12/(1+EXP((T$13-LOG10($O26))/T$14))+T$15/(1+EXP((T$16-LOG10($O26))/T$17))+T$18/(1+EXP((T$19-LOG10($O26))/T$20)))</f>
        <v>5.1510326065772896E-2</v>
      </c>
      <c r="U26" s="18">
        <f ca="1">MAX(-Q26+MIN(Q26,AngCal!$B$30),Q752+U$11+U$12/(1+EXP((U$13-LOG10($O26))/U$14))+U$15/(1+EXP((U$16-LOG10($O26))/U$17))+U$18/(1+EXP((U$19-LOG10($O26))/U$20)))</f>
        <v>5.5753795542545656E-2</v>
      </c>
      <c r="V26" s="18">
        <f ca="1">MAX(-R26+MIN(R26,AngCal!$B$30),Q752+V$11+V$12/(1+EXP((V$13-LOG10($O26))/V$14))+V$15/(1+EXP((V$16-LOG10($O26))/V$17))+V$18/(1+EXP((V$19-LOG10($O26))/V$20)))</f>
        <v>5.9724928728540252E-2</v>
      </c>
      <c r="W26" s="18">
        <f ca="1">MAX(-S26+MIN(S26,AngCal!$B$30),Q752+W$11+W$12/(1+EXP((W$13-LOG10($O26))/W$14))+W$15/(1+EXP((W$16-LOG10($O26))/W$17))+W$18/(1+EXP((W$19-LOG10($O26))/W$20)))</f>
        <v>7.4404308945125605E-2</v>
      </c>
      <c r="X26" s="18">
        <f t="shared" ca="1" si="14"/>
        <v>1.8767222373311858</v>
      </c>
      <c r="Y26" s="18">
        <f t="shared" ca="1" si="6"/>
        <v>2.9175265875727927</v>
      </c>
      <c r="Z26" s="18">
        <f t="shared" ca="1" si="6"/>
        <v>0.26290569875870867</v>
      </c>
      <c r="AA26" s="18">
        <f t="shared" ca="1" si="6"/>
        <v>1.3951790108262463</v>
      </c>
      <c r="AB26" s="18">
        <f t="shared" ca="1" si="15"/>
        <v>4.0314836727911384E-2</v>
      </c>
      <c r="AC26" s="18">
        <f t="shared" ca="1" si="16"/>
        <v>4.177363639016992E-2</v>
      </c>
      <c r="AD26" s="18">
        <f t="shared" ca="1" si="17"/>
        <v>4.8863636877876364E-2</v>
      </c>
      <c r="AE26" s="18">
        <f t="shared" ca="1" si="18"/>
        <v>4.7550620643862965E-2</v>
      </c>
      <c r="AF26" s="18">
        <f ca="1">MAX(-AB26+MIN(AB26,AngCal!$B$30),S752+AF$11+AF$12/(1+EXP((AF$13-LOG10($O26))/AF$14))+AF$15/(1+EXP((AF$16-LOG10($O26))/AF$17))+AF$18/(1+EXP((AF$19-LOG10($O26))/AF$20)))</f>
        <v>-1.1160886452267121E-2</v>
      </c>
      <c r="AG26" s="18">
        <f ca="1">MAX(-AC26+MIN(AC26,AngCal!$B$30),S752+AG$11+AG$12/(1+EXP((AG$13-LOG10($O26))/AG$14))+AG$15/(1+EXP((AG$16-LOG10($O26))/AG$17))+AG$18/(1+EXP((AG$19-LOG10($O26))/AG$20)))</f>
        <v>-1.283275871983869E-2</v>
      </c>
      <c r="AH26" s="18">
        <f ca="1">MAX(-AD26+MIN(AD26,AngCal!$B$30),S752+AH$11+AH$12/(1+EXP((AH$13-LOG10($O26))/AH$14))+AH$15/(1+EXP((AH$16-LOG10($O26))/AH$17))+AH$18/(1+EXP((AH$19-LOG10($O26))/AH$20)))</f>
        <v>-2.0164583145670451E-2</v>
      </c>
      <c r="AI26" s="18">
        <f ca="1">MAX(-AE26+MIN(AE26,AngCal!$B$30),S752+AI$11+AI$12/(1+EXP((AI$13-LOG10($O26))/AI$14))+AI$15/(1+EXP((AI$16-LOG10($O26))/AI$17))+AI$18/(1+EXP((AI$19-LOG10($O26))/AI$20)))</f>
        <v>-1.8296424050729104E-2</v>
      </c>
      <c r="AJ26" s="18">
        <f t="shared" ca="1" si="19"/>
        <v>0.60527696717146906</v>
      </c>
      <c r="AK26" s="18">
        <f t="shared" ca="1" si="7"/>
        <v>0.53789899410375075</v>
      </c>
      <c r="AL26" s="18">
        <f t="shared" ca="1" si="7"/>
        <v>0.94067586190441865</v>
      </c>
      <c r="AM26" s="18">
        <f t="shared" ca="1" si="7"/>
        <v>2.0609877218178729</v>
      </c>
      <c r="AN26" s="18">
        <f t="shared" ca="1" si="20"/>
        <v>1</v>
      </c>
      <c r="AO26" s="18">
        <f t="shared" ca="1" si="8"/>
        <v>1</v>
      </c>
      <c r="AP26" s="18">
        <f t="shared" ca="1" si="8"/>
        <v>1</v>
      </c>
      <c r="AQ26" s="18">
        <f t="shared" ca="1" si="8"/>
        <v>1</v>
      </c>
      <c r="AR26" s="18">
        <f t="shared" ca="1" si="21"/>
        <v>0</v>
      </c>
      <c r="AS26" s="18">
        <f t="shared" ca="1" si="9"/>
        <v>0</v>
      </c>
      <c r="AT26" s="18">
        <f t="shared" ca="1" si="9"/>
        <v>0</v>
      </c>
      <c r="AU26" s="18">
        <f t="shared" ca="1" si="9"/>
        <v>0</v>
      </c>
    </row>
    <row r="27" spans="1:47" x14ac:dyDescent="0.15">
      <c r="A27">
        <v>1</v>
      </c>
      <c r="B27">
        <v>9.5030000000000001</v>
      </c>
      <c r="C27">
        <v>10</v>
      </c>
      <c r="D27" s="18">
        <v>7.0809999999999998E-2</v>
      </c>
      <c r="E27" s="18">
        <v>0.68010000000000004</v>
      </c>
      <c r="F27" s="18">
        <v>2.7869999999999999</v>
      </c>
      <c r="G27" s="18">
        <v>0.48060000000000003</v>
      </c>
      <c r="H27" s="18">
        <v>-0.77349999999999997</v>
      </c>
      <c r="I27" s="18">
        <v>3.1469999999999998</v>
      </c>
      <c r="J27" s="18">
        <v>0.34449999999999997</v>
      </c>
      <c r="K27" s="18">
        <v>2.2540000000000001E-2</v>
      </c>
      <c r="L27" s="18">
        <v>-1.577</v>
      </c>
      <c r="M27" s="18">
        <v>2.4540000000000002</v>
      </c>
      <c r="O27" s="18">
        <f>MAX(MIN(Angle!A40,AngNeutron!$P$3),AngNeutron!$P$2)</f>
        <v>9.9999999999999995E-8</v>
      </c>
      <c r="P27" s="18">
        <f t="shared" ca="1" si="10"/>
        <v>6.65861760793868E-2</v>
      </c>
      <c r="Q27" s="18">
        <f t="shared" ca="1" si="11"/>
        <v>6.43661760793868E-2</v>
      </c>
      <c r="R27" s="18">
        <f t="shared" ca="1" si="12"/>
        <v>5.1536320336854791E-2</v>
      </c>
      <c r="S27" s="18">
        <f t="shared" ca="1" si="13"/>
        <v>4.7766310188699625E-2</v>
      </c>
      <c r="T27" s="18">
        <f ca="1">MAX(-P27+MIN(P27,AngCal!$B$30),Q753+T$11+T$12/(1+EXP((T$13-LOG10($O27))/T$14))+T$15/(1+EXP((T$16-LOG10($O27))/T$17))+T$18/(1+EXP((T$19-LOG10($O27))/T$20)))</f>
        <v>5.0521455398747042E-2</v>
      </c>
      <c r="U27" s="18">
        <f ca="1">MAX(-Q27+MIN(Q27,AngCal!$B$30),Q753+U$11+U$12/(1+EXP((U$13-LOG10($O27))/U$14))+U$15/(1+EXP((U$16-LOG10($O27))/U$17))+U$18/(1+EXP((U$19-LOG10($O27))/U$20)))</f>
        <v>5.4764924875519802E-2</v>
      </c>
      <c r="V27" s="18">
        <f ca="1">MAX(-R27+MIN(R27,AngCal!$B$30),Q753+V$11+V$12/(1+EXP((V$13-LOG10($O27))/V$14))+V$15/(1+EXP((V$16-LOG10($O27))/V$17))+V$18/(1+EXP((V$19-LOG10($O27))/V$20)))</f>
        <v>5.8736058061514398E-2</v>
      </c>
      <c r="W27" s="18">
        <f ca="1">MAX(-S27+MIN(S27,AngCal!$B$30),Q753+W$11+W$12/(1+EXP((W$13-LOG10($O27))/W$14))+W$15/(1+EXP((W$16-LOG10($O27))/W$17))+W$18/(1+EXP((W$19-LOG10($O27))/W$20)))</f>
        <v>7.3415438278099751E-2</v>
      </c>
      <c r="X27" s="18">
        <f t="shared" ca="1" si="14"/>
        <v>1.8767222373311858</v>
      </c>
      <c r="Y27" s="18">
        <f t="shared" ca="1" si="6"/>
        <v>2.9175265875727927</v>
      </c>
      <c r="Z27" s="18">
        <f t="shared" ca="1" si="6"/>
        <v>0.26290569875870867</v>
      </c>
      <c r="AA27" s="18">
        <f t="shared" ca="1" si="6"/>
        <v>1.3951790108262463</v>
      </c>
      <c r="AB27" s="18">
        <f t="shared" ca="1" si="15"/>
        <v>4.2224251098287147E-2</v>
      </c>
      <c r="AC27" s="18">
        <f t="shared" ca="1" si="16"/>
        <v>4.3683050760545683E-2</v>
      </c>
      <c r="AD27" s="18">
        <f t="shared" ca="1" si="17"/>
        <v>5.0773051248252127E-2</v>
      </c>
      <c r="AE27" s="18">
        <f t="shared" ca="1" si="18"/>
        <v>4.9460035014238728E-2</v>
      </c>
      <c r="AF27" s="18">
        <f ca="1">MAX(-AB27+MIN(AB27,AngCal!$B$30),S753+AF$11+AF$12/(1+EXP((AF$13-LOG10($O27))/AF$14))+AF$15/(1+EXP((AF$16-LOG10($O27))/AF$17))+AF$18/(1+EXP((AF$19-LOG10($O27))/AF$20)))</f>
        <v>-1.100196958471561E-2</v>
      </c>
      <c r="AG27" s="18">
        <f ca="1">MAX(-AC27+MIN(AC27,AngCal!$B$30),S753+AG$11+AG$12/(1+EXP((AG$13-LOG10($O27))/AG$14))+AG$15/(1+EXP((AG$16-LOG10($O27))/AG$17))+AG$18/(1+EXP((AG$19-LOG10($O27))/AG$20)))</f>
        <v>-1.2673841852287178E-2</v>
      </c>
      <c r="AH27" s="18">
        <f ca="1">MAX(-AD27+MIN(AD27,AngCal!$B$30),S753+AH$11+AH$12/(1+EXP((AH$13-LOG10($O27))/AH$14))+AH$15/(1+EXP((AH$16-LOG10($O27))/AH$17))+AH$18/(1+EXP((AH$19-LOG10($O27))/AH$20)))</f>
        <v>-2.0005666278118939E-2</v>
      </c>
      <c r="AI27" s="18">
        <f ca="1">MAX(-AE27+MIN(AE27,AngCal!$B$30),S753+AI$11+AI$12/(1+EXP((AI$13-LOG10($O27))/AI$14))+AI$15/(1+EXP((AI$16-LOG10($O27))/AI$17))+AI$18/(1+EXP((AI$19-LOG10($O27))/AI$20)))</f>
        <v>-1.8137507183177592E-2</v>
      </c>
      <c r="AJ27" s="18">
        <f t="shared" ca="1" si="19"/>
        <v>0.60527696717146906</v>
      </c>
      <c r="AK27" s="18">
        <f t="shared" ca="1" si="7"/>
        <v>0.53789899410375075</v>
      </c>
      <c r="AL27" s="18">
        <f t="shared" ca="1" si="7"/>
        <v>0.94067586190441865</v>
      </c>
      <c r="AM27" s="18">
        <f t="shared" ca="1" si="7"/>
        <v>2.0609877218178729</v>
      </c>
      <c r="AN27" s="18">
        <f t="shared" ca="1" si="20"/>
        <v>1</v>
      </c>
      <c r="AO27" s="18">
        <f t="shared" ca="1" si="8"/>
        <v>1</v>
      </c>
      <c r="AP27" s="18">
        <f t="shared" ca="1" si="8"/>
        <v>1</v>
      </c>
      <c r="AQ27" s="18">
        <f t="shared" ca="1" si="8"/>
        <v>1</v>
      </c>
      <c r="AR27" s="18">
        <f t="shared" ca="1" si="21"/>
        <v>0</v>
      </c>
      <c r="AS27" s="18">
        <f t="shared" ca="1" si="9"/>
        <v>0</v>
      </c>
      <c r="AT27" s="18">
        <f t="shared" ca="1" si="9"/>
        <v>0</v>
      </c>
      <c r="AU27" s="18">
        <f t="shared" ca="1" si="9"/>
        <v>0</v>
      </c>
    </row>
    <row r="28" spans="1:47" x14ac:dyDescent="0.15">
      <c r="A28">
        <v>1</v>
      </c>
      <c r="B28">
        <v>9.5030000000000001</v>
      </c>
      <c r="C28">
        <v>15</v>
      </c>
      <c r="D28" s="18">
        <v>7.4959999999999999E-2</v>
      </c>
      <c r="E28" s="18">
        <v>1.4510000000000001</v>
      </c>
      <c r="F28" s="18">
        <v>2.7509999999999999</v>
      </c>
      <c r="G28" s="18">
        <v>0.68479999999999996</v>
      </c>
      <c r="H28" s="18">
        <v>-1.323</v>
      </c>
      <c r="I28" s="18">
        <v>3.1960000000000002</v>
      </c>
      <c r="J28" s="18">
        <v>0.4713</v>
      </c>
      <c r="K28" s="18">
        <v>-0.20349999999999999</v>
      </c>
      <c r="L28" s="18">
        <v>1.341</v>
      </c>
      <c r="M28" s="18">
        <v>0.43130000000000002</v>
      </c>
      <c r="O28" s="18">
        <f>MAX(MIN(Angle!A41,AngNeutron!$P$3),AngNeutron!$P$2)</f>
        <v>9.9999999999999995E-8</v>
      </c>
      <c r="P28" s="18">
        <f t="shared" ca="1" si="10"/>
        <v>6.6851601084199339E-2</v>
      </c>
      <c r="Q28" s="18">
        <f t="shared" ca="1" si="11"/>
        <v>6.4631601084199339E-2</v>
      </c>
      <c r="R28" s="18">
        <f t="shared" ca="1" si="12"/>
        <v>5.180174534166733E-2</v>
      </c>
      <c r="S28" s="18">
        <f t="shared" ca="1" si="13"/>
        <v>4.8031735193512164E-2</v>
      </c>
      <c r="T28" s="18">
        <f ca="1">MAX(-P28+MIN(P28,AngCal!$B$30),Q754+T$11+T$12/(1+EXP((T$13-LOG10($O28))/T$14))+T$15/(1+EXP((T$16-LOG10($O28))/T$17))+T$18/(1+EXP((T$19-LOG10($O28))/T$20)))</f>
        <v>4.9241015193375162E-2</v>
      </c>
      <c r="U28" s="18">
        <f ca="1">MAX(-Q28+MIN(Q28,AngCal!$B$30),Q754+U$11+U$12/(1+EXP((U$13-LOG10($O28))/U$14))+U$15/(1+EXP((U$16-LOG10($O28))/U$17))+U$18/(1+EXP((U$19-LOG10($O28))/U$20)))</f>
        <v>5.3484484670147922E-2</v>
      </c>
      <c r="V28" s="18">
        <f ca="1">MAX(-R28+MIN(R28,AngCal!$B$30),Q754+V$11+V$12/(1+EXP((V$13-LOG10($O28))/V$14))+V$15/(1+EXP((V$16-LOG10($O28))/V$17))+V$18/(1+EXP((V$19-LOG10($O28))/V$20)))</f>
        <v>5.7455617856142518E-2</v>
      </c>
      <c r="W28" s="18">
        <f ca="1">MAX(-S28+MIN(S28,AngCal!$B$30),Q754+W$11+W$12/(1+EXP((W$13-LOG10($O28))/W$14))+W$15/(1+EXP((W$16-LOG10($O28))/W$17))+W$18/(1+EXP((W$19-LOG10($O28))/W$20)))</f>
        <v>7.2134998072727871E-2</v>
      </c>
      <c r="X28" s="18">
        <f t="shared" ca="1" si="14"/>
        <v>1.8767222373311858</v>
      </c>
      <c r="Y28" s="18">
        <f t="shared" ca="1" si="6"/>
        <v>2.9175265875727927</v>
      </c>
      <c r="Z28" s="18">
        <f t="shared" ca="1" si="6"/>
        <v>0.26290569875870867</v>
      </c>
      <c r="AA28" s="18">
        <f t="shared" ca="1" si="6"/>
        <v>1.3951790108262463</v>
      </c>
      <c r="AB28" s="18">
        <f t="shared" ca="1" si="15"/>
        <v>4.4473023082679058E-2</v>
      </c>
      <c r="AC28" s="18">
        <f t="shared" ca="1" si="16"/>
        <v>4.5931822744937595E-2</v>
      </c>
      <c r="AD28" s="18">
        <f t="shared" ca="1" si="17"/>
        <v>5.3021823232644039E-2</v>
      </c>
      <c r="AE28" s="18">
        <f t="shared" ca="1" si="18"/>
        <v>5.170880699863064E-2</v>
      </c>
      <c r="AF28" s="18">
        <f ca="1">MAX(-AB28+MIN(AB28,AngCal!$B$30),S754+AF$11+AF$12/(1+EXP((AF$13-LOG10($O28))/AF$14))+AF$15/(1+EXP((AF$16-LOG10($O28))/AF$17))+AF$18/(1+EXP((AF$19-LOG10($O28))/AF$20)))</f>
        <v>-1.0807898812702488E-2</v>
      </c>
      <c r="AG28" s="18">
        <f ca="1">MAX(-AC28+MIN(AC28,AngCal!$B$30),S754+AG$11+AG$12/(1+EXP((AG$13-LOG10($O28))/AG$14))+AG$15/(1+EXP((AG$16-LOG10($O28))/AG$17))+AG$18/(1+EXP((AG$19-LOG10($O28))/AG$20)))</f>
        <v>-1.2479771080274057E-2</v>
      </c>
      <c r="AH28" s="18">
        <f ca="1">MAX(-AD28+MIN(AD28,AngCal!$B$30),S754+AH$11+AH$12/(1+EXP((AH$13-LOG10($O28))/AH$14))+AH$15/(1+EXP((AH$16-LOG10($O28))/AH$17))+AH$18/(1+EXP((AH$19-LOG10($O28))/AH$20)))</f>
        <v>-1.9811595506105818E-2</v>
      </c>
      <c r="AI28" s="18">
        <f ca="1">MAX(-AE28+MIN(AE28,AngCal!$B$30),S754+AI$11+AI$12/(1+EXP((AI$13-LOG10($O28))/AI$14))+AI$15/(1+EXP((AI$16-LOG10($O28))/AI$17))+AI$18/(1+EXP((AI$19-LOG10($O28))/AI$20)))</f>
        <v>-1.7943436411164471E-2</v>
      </c>
      <c r="AJ28" s="18">
        <f t="shared" ca="1" si="19"/>
        <v>0.60527696717146906</v>
      </c>
      <c r="AK28" s="18">
        <f t="shared" ca="1" si="7"/>
        <v>0.53789899410375075</v>
      </c>
      <c r="AL28" s="18">
        <f t="shared" ca="1" si="7"/>
        <v>0.94067586190441865</v>
      </c>
      <c r="AM28" s="18">
        <f t="shared" ca="1" si="7"/>
        <v>2.0609877218178729</v>
      </c>
      <c r="AN28" s="18">
        <f t="shared" ca="1" si="20"/>
        <v>1</v>
      </c>
      <c r="AO28" s="18">
        <f t="shared" ca="1" si="8"/>
        <v>1</v>
      </c>
      <c r="AP28" s="18">
        <f t="shared" ca="1" si="8"/>
        <v>1</v>
      </c>
      <c r="AQ28" s="18">
        <f t="shared" ca="1" si="8"/>
        <v>1</v>
      </c>
      <c r="AR28" s="18">
        <f t="shared" ca="1" si="21"/>
        <v>0</v>
      </c>
      <c r="AS28" s="18">
        <f t="shared" ca="1" si="9"/>
        <v>0</v>
      </c>
      <c r="AT28" s="18">
        <f t="shared" ca="1" si="9"/>
        <v>0</v>
      </c>
      <c r="AU28" s="18">
        <f t="shared" ca="1" si="9"/>
        <v>0</v>
      </c>
    </row>
    <row r="29" spans="1:47" x14ac:dyDescent="0.15">
      <c r="A29">
        <v>1</v>
      </c>
      <c r="B29">
        <v>9.5030000000000001</v>
      </c>
      <c r="C29">
        <v>20</v>
      </c>
      <c r="D29" s="18">
        <v>7.1239999999999998E-2</v>
      </c>
      <c r="E29" s="18">
        <v>1.1319999999999999</v>
      </c>
      <c r="F29" s="18">
        <v>2.7589999999999999</v>
      </c>
      <c r="G29" s="18">
        <v>0.6048</v>
      </c>
      <c r="H29" s="18">
        <v>-1.1000000000000001</v>
      </c>
      <c r="I29" s="18">
        <v>3.1869999999999998</v>
      </c>
      <c r="J29" s="18">
        <v>0.41760000000000003</v>
      </c>
      <c r="K29" s="18">
        <v>-0.1033</v>
      </c>
      <c r="L29" s="18">
        <v>1.3759999999999999</v>
      </c>
      <c r="M29" s="18">
        <v>0.33529999999999999</v>
      </c>
      <c r="O29" s="18">
        <f>MAX(MIN(Angle!A42,AngNeutron!$P$3),AngNeutron!$P$2)</f>
        <v>9.9999999999999995E-8</v>
      </c>
      <c r="P29" s="18">
        <f t="shared" ca="1" si="10"/>
        <v>6.7125157962623208E-2</v>
      </c>
      <c r="Q29" s="18">
        <f t="shared" ca="1" si="11"/>
        <v>6.4905157962623208E-2</v>
      </c>
      <c r="R29" s="18">
        <f t="shared" ca="1" si="12"/>
        <v>5.2075302220091206E-2</v>
      </c>
      <c r="S29" s="18">
        <f t="shared" ca="1" si="13"/>
        <v>4.830529207193604E-2</v>
      </c>
      <c r="T29" s="18">
        <f ca="1">MAX(-P29+MIN(P29,AngCal!$B$30),Q755+T$11+T$12/(1+EXP((T$13-LOG10($O29))/T$14))+T$15/(1+EXP((T$16-LOG10($O29))/T$17))+T$18/(1+EXP((T$19-LOG10($O29))/T$20)))</f>
        <v>4.7612815377919331E-2</v>
      </c>
      <c r="U29" s="18">
        <f ca="1">MAX(-Q29+MIN(Q29,AngCal!$B$30),Q755+U$11+U$12/(1+EXP((U$13-LOG10($O29))/U$14))+U$15/(1+EXP((U$16-LOG10($O29))/U$17))+U$18/(1+EXP((U$19-LOG10($O29))/U$20)))</f>
        <v>5.1856284854692097E-2</v>
      </c>
      <c r="V29" s="18">
        <f ca="1">MAX(-R29+MIN(R29,AngCal!$B$30),Q755+V$11+V$12/(1+EXP((V$13-LOG10($O29))/V$14))+V$15/(1+EXP((V$16-LOG10($O29))/V$17))+V$18/(1+EXP((V$19-LOG10($O29))/V$20)))</f>
        <v>5.5827418040686694E-2</v>
      </c>
      <c r="W29" s="18">
        <f ca="1">MAX(-S29+MIN(S29,AngCal!$B$30),Q755+W$11+W$12/(1+EXP((W$13-LOG10($O29))/W$14))+W$15/(1+EXP((W$16-LOG10($O29))/W$17))+W$18/(1+EXP((W$19-LOG10($O29))/W$20)))</f>
        <v>7.0506798257272033E-2</v>
      </c>
      <c r="X29" s="18">
        <f t="shared" ca="1" si="14"/>
        <v>1.8767222373311858</v>
      </c>
      <c r="Y29" s="18">
        <f t="shared" ca="1" si="6"/>
        <v>2.9175265875727927</v>
      </c>
      <c r="Z29" s="18">
        <f t="shared" ca="1" si="6"/>
        <v>0.26290569875870867</v>
      </c>
      <c r="AA29" s="18">
        <f t="shared" ca="1" si="6"/>
        <v>1.3951790108262463</v>
      </c>
      <c r="AB29" s="18">
        <f t="shared" ca="1" si="15"/>
        <v>4.6995487609022092E-2</v>
      </c>
      <c r="AC29" s="18">
        <f t="shared" ca="1" si="16"/>
        <v>4.8454287271280629E-2</v>
      </c>
      <c r="AD29" s="18">
        <f t="shared" ca="1" si="17"/>
        <v>5.5544287758987072E-2</v>
      </c>
      <c r="AE29" s="18">
        <f t="shared" ca="1" si="18"/>
        <v>5.4231271524973673E-2</v>
      </c>
      <c r="AF29" s="18">
        <f ca="1">MAX(-AB29+MIN(AB29,AngCal!$B$30),S755+AF$11+AF$12/(1+EXP((AF$13-LOG10($O29))/AF$14))+AF$15/(1+EXP((AF$16-LOG10($O29))/AF$17))+AF$18/(1+EXP((AF$19-LOG10($O29))/AF$20)))</f>
        <v>-1.0571833047888141E-2</v>
      </c>
      <c r="AG29" s="18">
        <f ca="1">MAX(-AC29+MIN(AC29,AngCal!$B$30),S755+AG$11+AG$12/(1+EXP((AG$13-LOG10($O29))/AG$14))+AG$15/(1+EXP((AG$16-LOG10($O29))/AG$17))+AG$18/(1+EXP((AG$19-LOG10($O29))/AG$20)))</f>
        <v>-1.2243705315459709E-2</v>
      </c>
      <c r="AH29" s="18">
        <f ca="1">MAX(-AD29+MIN(AD29,AngCal!$B$30),S755+AH$11+AH$12/(1+EXP((AH$13-LOG10($O29))/AH$14))+AH$15/(1+EXP((AH$16-LOG10($O29))/AH$17))+AH$18/(1+EXP((AH$19-LOG10($O29))/AH$20)))</f>
        <v>-1.957552974129147E-2</v>
      </c>
      <c r="AI29" s="18">
        <f ca="1">MAX(-AE29+MIN(AE29,AngCal!$B$30),S755+AI$11+AI$12/(1+EXP((AI$13-LOG10($O29))/AI$14))+AI$15/(1+EXP((AI$16-LOG10($O29))/AI$17))+AI$18/(1+EXP((AI$19-LOG10($O29))/AI$20)))</f>
        <v>-1.7707370646350123E-2</v>
      </c>
      <c r="AJ29" s="18">
        <f t="shared" ca="1" si="19"/>
        <v>0.60527696717146906</v>
      </c>
      <c r="AK29" s="18">
        <f t="shared" ca="1" si="7"/>
        <v>0.53789899410375075</v>
      </c>
      <c r="AL29" s="18">
        <f t="shared" ca="1" si="7"/>
        <v>0.94067586190441865</v>
      </c>
      <c r="AM29" s="18">
        <f t="shared" ca="1" si="7"/>
        <v>2.0609877218178729</v>
      </c>
      <c r="AN29" s="18">
        <f t="shared" ca="1" si="20"/>
        <v>1</v>
      </c>
      <c r="AO29" s="18">
        <f t="shared" ca="1" si="8"/>
        <v>1</v>
      </c>
      <c r="AP29" s="18">
        <f t="shared" ca="1" si="8"/>
        <v>1</v>
      </c>
      <c r="AQ29" s="18">
        <f t="shared" ca="1" si="8"/>
        <v>1</v>
      </c>
      <c r="AR29" s="18">
        <f t="shared" ca="1" si="21"/>
        <v>0</v>
      </c>
      <c r="AS29" s="18">
        <f t="shared" ca="1" si="9"/>
        <v>0</v>
      </c>
      <c r="AT29" s="18">
        <f t="shared" ca="1" si="9"/>
        <v>0</v>
      </c>
      <c r="AU29" s="18">
        <f t="shared" ca="1" si="9"/>
        <v>0</v>
      </c>
    </row>
    <row r="30" spans="1:47" x14ac:dyDescent="0.15">
      <c r="A30">
        <v>1</v>
      </c>
      <c r="B30">
        <v>17.103000000000002</v>
      </c>
      <c r="C30">
        <v>1</v>
      </c>
      <c r="D30" s="18">
        <v>8.1750000000000003E-2</v>
      </c>
      <c r="E30" s="18">
        <v>0.79149999999999998</v>
      </c>
      <c r="F30" s="18">
        <v>2.4260000000000002</v>
      </c>
      <c r="G30" s="18">
        <v>0.5534</v>
      </c>
      <c r="H30" s="18">
        <v>-0.82130000000000003</v>
      </c>
      <c r="I30" s="18">
        <v>2.7370000000000001</v>
      </c>
      <c r="J30" s="18">
        <v>0.43309999999999998</v>
      </c>
      <c r="K30" s="18">
        <v>-5.1999999999999998E-2</v>
      </c>
      <c r="L30" s="18">
        <v>0.95809999999999995</v>
      </c>
      <c r="M30" s="18">
        <v>0.29210000000000003</v>
      </c>
      <c r="O30" s="18">
        <f>MAX(MIN(Angle!A43,AngNeutron!$P$3),AngNeutron!$P$2)</f>
        <v>9.9999999999999995E-8</v>
      </c>
      <c r="P30" s="18">
        <f t="shared" ca="1" si="10"/>
        <v>6.740480776526335E-2</v>
      </c>
      <c r="Q30" s="18">
        <f t="shared" ca="1" si="11"/>
        <v>6.518480776526335E-2</v>
      </c>
      <c r="R30" s="18">
        <f t="shared" ca="1" si="12"/>
        <v>5.2354952022731341E-2</v>
      </c>
      <c r="S30" s="18">
        <f t="shared" ca="1" si="13"/>
        <v>4.8584941874576175E-2</v>
      </c>
      <c r="T30" s="18">
        <f ca="1">MAX(-P30+MIN(P30,AngCal!$B$30),Q756+T$11+T$12/(1+EXP((T$13-LOG10($O30))/T$14))+T$15/(1+EXP((T$16-LOG10($O30))/T$17))+T$18/(1+EXP((T$19-LOG10($O30))/T$20)))</f>
        <v>4.5589753796524794E-2</v>
      </c>
      <c r="U30" s="18">
        <f ca="1">MAX(-Q30+MIN(Q30,AngCal!$B$30),Q756+U$11+U$12/(1+EXP((U$13-LOG10($O30))/U$14))+U$15/(1+EXP((U$16-LOG10($O30))/U$17))+U$18/(1+EXP((U$19-LOG10($O30))/U$20)))</f>
        <v>4.9833223273297561E-2</v>
      </c>
      <c r="V30" s="18">
        <f ca="1">MAX(-R30+MIN(R30,AngCal!$B$30),Q756+V$11+V$12/(1+EXP((V$13-LOG10($O30))/V$14))+V$15/(1+EXP((V$16-LOG10($O30))/V$17))+V$18/(1+EXP((V$19-LOG10($O30))/V$20)))</f>
        <v>5.3804356459292157E-2</v>
      </c>
      <c r="W30" s="18">
        <f ca="1">MAX(-S30+MIN(S30,AngCal!$B$30),Q756+W$11+W$12/(1+EXP((W$13-LOG10($O30))/W$14))+W$15/(1+EXP((W$16-LOG10($O30))/W$17))+W$18/(1+EXP((W$19-LOG10($O30))/W$20)))</f>
        <v>6.8483736675877496E-2</v>
      </c>
      <c r="X30" s="18">
        <f t="shared" ca="1" si="14"/>
        <v>1.8767222373311858</v>
      </c>
      <c r="Y30" s="18">
        <f t="shared" ca="1" si="6"/>
        <v>2.9175265875727927</v>
      </c>
      <c r="Z30" s="18">
        <f t="shared" ca="1" si="6"/>
        <v>0.26290569875870867</v>
      </c>
      <c r="AA30" s="18">
        <f t="shared" ca="1" si="6"/>
        <v>1.3951790108262463</v>
      </c>
      <c r="AB30" s="18">
        <f t="shared" ca="1" si="15"/>
        <v>4.967450066669437E-2</v>
      </c>
      <c r="AC30" s="18">
        <f t="shared" ca="1" si="16"/>
        <v>5.1133300328952906E-2</v>
      </c>
      <c r="AD30" s="18">
        <f t="shared" ca="1" si="17"/>
        <v>5.822330081665935E-2</v>
      </c>
      <c r="AE30" s="18">
        <f t="shared" ca="1" si="18"/>
        <v>5.6910284582645951E-2</v>
      </c>
      <c r="AF30" s="18">
        <f ca="1">MAX(-AB30+MIN(AB30,AngCal!$B$30),S756+AF$11+AF$12/(1+EXP((AF$13-LOG10($O30))/AF$14))+AF$15/(1+EXP((AF$16-LOG10($O30))/AF$17))+AF$18/(1+EXP((AF$19-LOG10($O30))/AF$20)))</f>
        <v>-1.0286102284340098E-2</v>
      </c>
      <c r="AG30" s="18">
        <f ca="1">MAX(-AC30+MIN(AC30,AngCal!$B$30),S756+AG$11+AG$12/(1+EXP((AG$13-LOG10($O30))/AG$14))+AG$15/(1+EXP((AG$16-LOG10($O30))/AG$17))+AG$18/(1+EXP((AG$19-LOG10($O30))/AG$20)))</f>
        <v>-1.1957974551911667E-2</v>
      </c>
      <c r="AH30" s="18">
        <f ca="1">MAX(-AD30+MIN(AD30,AngCal!$B$30),S756+AH$11+AH$12/(1+EXP((AH$13-LOG10($O30))/AH$14))+AH$15/(1+EXP((AH$16-LOG10($O30))/AH$17))+AH$18/(1+EXP((AH$19-LOG10($O30))/AH$20)))</f>
        <v>-1.9289798977743428E-2</v>
      </c>
      <c r="AI30" s="18">
        <f ca="1">MAX(-AE30+MIN(AE30,AngCal!$B$30),S756+AI$11+AI$12/(1+EXP((AI$13-LOG10($O30))/AI$14))+AI$15/(1+EXP((AI$16-LOG10($O30))/AI$17))+AI$18/(1+EXP((AI$19-LOG10($O30))/AI$20)))</f>
        <v>-1.7421639882802081E-2</v>
      </c>
      <c r="AJ30" s="18">
        <f t="shared" ca="1" si="19"/>
        <v>0.60527696717146906</v>
      </c>
      <c r="AK30" s="18">
        <f t="shared" ca="1" si="7"/>
        <v>0.53789899410375075</v>
      </c>
      <c r="AL30" s="18">
        <f t="shared" ca="1" si="7"/>
        <v>0.94067586190441865</v>
      </c>
      <c r="AM30" s="18">
        <f t="shared" ca="1" si="7"/>
        <v>2.0609877218178729</v>
      </c>
      <c r="AN30" s="18">
        <f t="shared" ca="1" si="20"/>
        <v>1</v>
      </c>
      <c r="AO30" s="18">
        <f t="shared" ca="1" si="8"/>
        <v>1</v>
      </c>
      <c r="AP30" s="18">
        <f t="shared" ca="1" si="8"/>
        <v>1</v>
      </c>
      <c r="AQ30" s="18">
        <f t="shared" ca="1" si="8"/>
        <v>1</v>
      </c>
      <c r="AR30" s="18">
        <f t="shared" ca="1" si="21"/>
        <v>0</v>
      </c>
      <c r="AS30" s="18">
        <f t="shared" ca="1" si="9"/>
        <v>0</v>
      </c>
      <c r="AT30" s="18">
        <f t="shared" ca="1" si="9"/>
        <v>0</v>
      </c>
      <c r="AU30" s="18">
        <f t="shared" ca="1" si="9"/>
        <v>0</v>
      </c>
    </row>
    <row r="31" spans="1:47" x14ac:dyDescent="0.15">
      <c r="A31">
        <v>1</v>
      </c>
      <c r="B31">
        <v>17.103000000000002</v>
      </c>
      <c r="C31">
        <v>3</v>
      </c>
      <c r="D31" s="18">
        <v>8.2339999999999997E-2</v>
      </c>
      <c r="E31" s="18">
        <v>0.85840000000000005</v>
      </c>
      <c r="F31" s="18">
        <v>2.4449999999999998</v>
      </c>
      <c r="G31" s="18">
        <v>0.53320000000000001</v>
      </c>
      <c r="H31" s="18">
        <v>-0.87690000000000001</v>
      </c>
      <c r="I31" s="18">
        <v>2.758</v>
      </c>
      <c r="J31" s="18">
        <v>0.41720000000000002</v>
      </c>
      <c r="K31" s="18">
        <v>-6.3789999999999999E-2</v>
      </c>
      <c r="L31" s="18">
        <v>1.083</v>
      </c>
      <c r="M31" s="18">
        <v>0.28649999999999998</v>
      </c>
      <c r="O31" s="18">
        <f>MAX(MIN(Angle!A44,AngNeutron!$P$3),AngNeutron!$P$2)</f>
        <v>9.9999999999999995E-8</v>
      </c>
      <c r="P31" s="18">
        <f t="shared" ca="1" si="10"/>
        <v>6.7688352223941248E-2</v>
      </c>
      <c r="Q31" s="18">
        <f t="shared" ca="1" si="11"/>
        <v>6.5468352223941248E-2</v>
      </c>
      <c r="R31" s="18">
        <f t="shared" ca="1" si="12"/>
        <v>5.2638496481409239E-2</v>
      </c>
      <c r="S31" s="18">
        <f t="shared" ca="1" si="13"/>
        <v>4.8868486333254073E-2</v>
      </c>
      <c r="T31" s="18">
        <f ca="1">MAX(-P31+MIN(P31,AngCal!$B$30),Q757+T$11+T$12/(1+EXP((T$13-LOG10($O31))/T$14))+T$15/(1+EXP((T$16-LOG10($O31))/T$17))+T$18/(1+EXP((T$19-LOG10($O31))/T$20)))</f>
        <v>4.3146743598299897E-2</v>
      </c>
      <c r="U31" s="18">
        <f ca="1">MAX(-Q31+MIN(Q31,AngCal!$B$30),Q757+U$11+U$12/(1+EXP((U$13-LOG10($O31))/U$14))+U$15/(1+EXP((U$16-LOG10($O31))/U$17))+U$18/(1+EXP((U$19-LOG10($O31))/U$20)))</f>
        <v>4.7390213075072657E-2</v>
      </c>
      <c r="V31" s="18">
        <f ca="1">MAX(-R31+MIN(R31,AngCal!$B$30),Q757+V$11+V$12/(1+EXP((V$13-LOG10($O31))/V$14))+V$15/(1+EXP((V$16-LOG10($O31))/V$17))+V$18/(1+EXP((V$19-LOG10($O31))/V$20)))</f>
        <v>5.1361346261067253E-2</v>
      </c>
      <c r="W31" s="18">
        <f ca="1">MAX(-S31+MIN(S31,AngCal!$B$30),Q757+W$11+W$12/(1+EXP((W$13-LOG10($O31))/W$14))+W$15/(1+EXP((W$16-LOG10($O31))/W$17))+W$18/(1+EXP((W$19-LOG10($O31))/W$20)))</f>
        <v>6.6040726477652592E-2</v>
      </c>
      <c r="X31" s="18">
        <f t="shared" ca="1" si="14"/>
        <v>1.8767222373311858</v>
      </c>
      <c r="Y31" s="18">
        <f t="shared" ca="1" si="6"/>
        <v>2.9175265875727927</v>
      </c>
      <c r="Z31" s="18">
        <f t="shared" ca="1" si="6"/>
        <v>0.26290569875870867</v>
      </c>
      <c r="AA31" s="18">
        <f t="shared" ca="1" si="6"/>
        <v>1.3951790108262463</v>
      </c>
      <c r="AB31" s="18">
        <f t="shared" ca="1" si="15"/>
        <v>5.2359980216733111E-2</v>
      </c>
      <c r="AC31" s="18">
        <f t="shared" ca="1" si="16"/>
        <v>5.3818779878991647E-2</v>
      </c>
      <c r="AD31" s="18">
        <f t="shared" ca="1" si="17"/>
        <v>6.0908780366698091E-2</v>
      </c>
      <c r="AE31" s="18">
        <f t="shared" ca="1" si="18"/>
        <v>5.9595764132684692E-2</v>
      </c>
      <c r="AF31" s="18">
        <f ca="1">MAX(-AB31+MIN(AB31,AngCal!$B$30),S757+AF$11+AF$12/(1+EXP((AF$13-LOG10($O31))/AF$14))+AF$15/(1+EXP((AF$16-LOG10($O31))/AF$17))+AF$18/(1+EXP((AF$19-LOG10($O31))/AF$20)))</f>
        <v>-9.9422718550701804E-3</v>
      </c>
      <c r="AG31" s="18">
        <f ca="1">MAX(-AC31+MIN(AC31,AngCal!$B$30),S757+AG$11+AG$12/(1+EXP((AG$13-LOG10($O31))/AG$14))+AG$15/(1+EXP((AG$16-LOG10($O31))/AG$17))+AG$18/(1+EXP((AG$19-LOG10($O31))/AG$20)))</f>
        <v>-1.1614144122641749E-2</v>
      </c>
      <c r="AH31" s="18">
        <f ca="1">MAX(-AD31+MIN(AD31,AngCal!$B$30),S757+AH$11+AH$12/(1+EXP((AH$13-LOG10($O31))/AH$14))+AH$15/(1+EXP((AH$16-LOG10($O31))/AH$17))+AH$18/(1+EXP((AH$19-LOG10($O31))/AH$20)))</f>
        <v>-1.894596854847351E-2</v>
      </c>
      <c r="AI31" s="18">
        <f ca="1">MAX(-AE31+MIN(AE31,AngCal!$B$30),S757+AI$11+AI$12/(1+EXP((AI$13-LOG10($O31))/AI$14))+AI$15/(1+EXP((AI$16-LOG10($O31))/AI$17))+AI$18/(1+EXP((AI$19-LOG10($O31))/AI$20)))</f>
        <v>-1.7077809453532163E-2</v>
      </c>
      <c r="AJ31" s="18">
        <f t="shared" ca="1" si="19"/>
        <v>0.60527696717146906</v>
      </c>
      <c r="AK31" s="18">
        <f t="shared" ca="1" si="7"/>
        <v>0.53789899410375075</v>
      </c>
      <c r="AL31" s="18">
        <f t="shared" ca="1" si="7"/>
        <v>0.94067586190441865</v>
      </c>
      <c r="AM31" s="18">
        <f t="shared" ca="1" si="7"/>
        <v>2.0609877218178729</v>
      </c>
      <c r="AN31" s="18">
        <f t="shared" ca="1" si="20"/>
        <v>1</v>
      </c>
      <c r="AO31" s="18">
        <f t="shared" ca="1" si="8"/>
        <v>1</v>
      </c>
      <c r="AP31" s="18">
        <f t="shared" ca="1" si="8"/>
        <v>1</v>
      </c>
      <c r="AQ31" s="18">
        <f t="shared" ca="1" si="8"/>
        <v>1</v>
      </c>
      <c r="AR31" s="18">
        <f t="shared" ca="1" si="21"/>
        <v>0</v>
      </c>
      <c r="AS31" s="18">
        <f t="shared" ca="1" si="9"/>
        <v>0</v>
      </c>
      <c r="AT31" s="18">
        <f t="shared" ca="1" si="9"/>
        <v>0</v>
      </c>
      <c r="AU31" s="18">
        <f t="shared" ca="1" si="9"/>
        <v>0</v>
      </c>
    </row>
    <row r="32" spans="1:47" x14ac:dyDescent="0.15">
      <c r="A32">
        <v>1</v>
      </c>
      <c r="B32">
        <v>17.103000000000002</v>
      </c>
      <c r="C32">
        <v>5</v>
      </c>
      <c r="D32" s="18">
        <v>8.0699999999999994E-2</v>
      </c>
      <c r="E32" s="18">
        <v>0.27489999999999998</v>
      </c>
      <c r="F32" s="18">
        <v>2.367</v>
      </c>
      <c r="G32" s="18">
        <v>0.41299999999999998</v>
      </c>
      <c r="H32" s="18">
        <v>-0.38290000000000002</v>
      </c>
      <c r="I32" s="18">
        <v>2.9220000000000002</v>
      </c>
      <c r="J32" s="18">
        <v>0.315</v>
      </c>
      <c r="K32" s="18">
        <v>2.7279999999999999E-2</v>
      </c>
      <c r="L32" s="18">
        <v>2.7730000000000001</v>
      </c>
      <c r="M32" s="18">
        <v>1.843</v>
      </c>
      <c r="O32" s="18">
        <f>MAX(MIN(Angle!A45,AngNeutron!$P$3),AngNeutron!$P$2)</f>
        <v>1.1295E-7</v>
      </c>
      <c r="P32" s="18">
        <f t="shared" ca="1" si="10"/>
        <v>6.7973489814965954E-2</v>
      </c>
      <c r="Q32" s="18">
        <f t="shared" ca="1" si="11"/>
        <v>6.5753489814965954E-2</v>
      </c>
      <c r="R32" s="18">
        <f t="shared" ca="1" si="12"/>
        <v>5.2923649531214541E-2</v>
      </c>
      <c r="S32" s="18">
        <f t="shared" ca="1" si="13"/>
        <v>4.9153638325564269E-2</v>
      </c>
      <c r="T32" s="18">
        <f ca="1">MAX(-P32+MIN(P32,AngCal!$B$30),Q758+T$11+T$12/(1+EXP((T$13-LOG10($O32))/T$14))+T$15/(1+EXP((T$16-LOG10($O32))/T$17))+T$18/(1+EXP((T$19-LOG10($O32))/T$20)))</f>
        <v>4.0295883928103689E-2</v>
      </c>
      <c r="U32" s="18">
        <f ca="1">MAX(-Q32+MIN(Q32,AngCal!$B$30),Q758+U$11+U$12/(1+EXP((U$13-LOG10($O32))/U$14))+U$15/(1+EXP((U$16-LOG10($O32))/U$17))+U$18/(1+EXP((U$19-LOG10($O32))/U$20)))</f>
        <v>4.4539309560310027E-2</v>
      </c>
      <c r="V32" s="18">
        <f ca="1">MAX(-R32+MIN(R32,AngCal!$B$30),Q758+V$11+V$12/(1+EXP((V$13-LOG10($O32))/V$14))+V$15/(1+EXP((V$16-LOG10($O32))/V$17))+V$18/(1+EXP((V$19-LOG10($O32))/V$20)))</f>
        <v>4.8510540360783297E-2</v>
      </c>
      <c r="W32" s="18">
        <f ca="1">MAX(-S32+MIN(S32,AngCal!$B$30),Q758+W$11+W$12/(1+EXP((W$13-LOG10($O32))/W$14))+W$15/(1+EXP((W$16-LOG10($O32))/W$17))+W$18/(1+EXP((W$19-LOG10($O32))/W$20)))</f>
        <v>6.3189859760537939E-2</v>
      </c>
      <c r="X32" s="18">
        <f t="shared" ca="1" si="14"/>
        <v>1.8767222373267813</v>
      </c>
      <c r="Y32" s="18">
        <f t="shared" ca="1" si="6"/>
        <v>2.9175614405569039</v>
      </c>
      <c r="Z32" s="18">
        <f t="shared" ca="1" si="6"/>
        <v>0.26290569875870867</v>
      </c>
      <c r="AA32" s="18">
        <f t="shared" ca="1" si="6"/>
        <v>1.3867421515729197</v>
      </c>
      <c r="AB32" s="18">
        <f t="shared" ca="1" si="15"/>
        <v>5.5034068753235271E-2</v>
      </c>
      <c r="AC32" s="18">
        <f t="shared" ca="1" si="16"/>
        <v>5.6359412528709352E-2</v>
      </c>
      <c r="AD32" s="18">
        <f t="shared" ca="1" si="17"/>
        <v>6.3449413115220926E-2</v>
      </c>
      <c r="AE32" s="18">
        <f t="shared" ca="1" si="18"/>
        <v>6.2137268208539896E-2</v>
      </c>
      <c r="AF32" s="18">
        <f ca="1">MAX(-AB32+MIN(AB32,AngCal!$B$30),S758+AF$11+AF$12/(1+EXP((AF$13-LOG10($O32))/AF$14))+AF$15/(1+EXP((AF$16-LOG10($O32))/AF$17))+AF$18/(1+EXP((AF$19-LOG10($O32))/AF$20)))</f>
        <v>-9.5321810760788574E-3</v>
      </c>
      <c r="AG32" s="18">
        <f ca="1">MAX(-AC32+MIN(AC32,AngCal!$B$30),S758+AG$11+AG$12/(1+EXP((AG$13-LOG10($O32))/AG$14))+AG$15/(1+EXP((AG$16-LOG10($O32))/AG$17))+AG$18/(1+EXP((AG$19-LOG10($O32))/AG$20)))</f>
        <v>-1.1158213501924141E-2</v>
      </c>
      <c r="AH32" s="18">
        <f ca="1">MAX(-AD32+MIN(AD32,AngCal!$B$30),S758+AH$11+AH$12/(1+EXP((AH$13-LOG10($O32))/AH$14))+AH$15/(1+EXP((AH$16-LOG10($O32))/AH$17))+AH$18/(1+EXP((AH$19-LOG10($O32))/AH$20)))</f>
        <v>-1.8535066540575067E-2</v>
      </c>
      <c r="AI32" s="18">
        <f ca="1">MAX(-AE32+MIN(AE32,AngCal!$B$30),S758+AI$11+AI$12/(1+EXP((AI$13-LOG10($O32))/AI$14))+AI$15/(1+EXP((AI$16-LOG10($O32))/AI$17))+AI$18/(1+EXP((AI$19-LOG10($O32))/AI$20)))</f>
        <v>-1.6666886740887218E-2</v>
      </c>
      <c r="AJ32" s="18">
        <f t="shared" ca="1" si="19"/>
        <v>0.60453112654568297</v>
      </c>
      <c r="AK32" s="18">
        <f t="shared" ca="1" si="7"/>
        <v>0.53789907142591564</v>
      </c>
      <c r="AL32" s="18">
        <f t="shared" ca="1" si="7"/>
        <v>0.94067586190770192</v>
      </c>
      <c r="AM32" s="18">
        <f t="shared" ca="1" si="7"/>
        <v>2.0557268587781277</v>
      </c>
      <c r="AN32" s="18">
        <f t="shared" ca="1" si="20"/>
        <v>1</v>
      </c>
      <c r="AO32" s="18">
        <f t="shared" ca="1" si="8"/>
        <v>1</v>
      </c>
      <c r="AP32" s="18">
        <f t="shared" ca="1" si="8"/>
        <v>1</v>
      </c>
      <c r="AQ32" s="18">
        <f t="shared" ca="1" si="8"/>
        <v>1</v>
      </c>
      <c r="AR32" s="18">
        <f t="shared" ca="1" si="21"/>
        <v>0</v>
      </c>
      <c r="AS32" s="18">
        <f t="shared" ca="1" si="9"/>
        <v>0</v>
      </c>
      <c r="AT32" s="18">
        <f t="shared" ca="1" si="9"/>
        <v>0</v>
      </c>
      <c r="AU32" s="18">
        <f t="shared" ca="1" si="9"/>
        <v>0</v>
      </c>
    </row>
    <row r="33" spans="1:47" x14ac:dyDescent="0.15">
      <c r="A33">
        <v>1</v>
      </c>
      <c r="B33">
        <v>17.103000000000002</v>
      </c>
      <c r="C33">
        <v>7</v>
      </c>
      <c r="D33" s="18">
        <v>8.2839999999999997E-2</v>
      </c>
      <c r="E33" s="18">
        <v>0.83889999999999998</v>
      </c>
      <c r="F33" s="18">
        <v>2.633</v>
      </c>
      <c r="G33" s="18">
        <v>0.56240000000000001</v>
      </c>
      <c r="H33" s="18">
        <v>-0.86799999999999999</v>
      </c>
      <c r="I33" s="18">
        <v>2.9420000000000002</v>
      </c>
      <c r="J33" s="18">
        <v>0.41649999999999998</v>
      </c>
      <c r="K33" s="18">
        <v>-5.3760000000000002E-2</v>
      </c>
      <c r="L33" s="18">
        <v>1.107</v>
      </c>
      <c r="M33" s="18">
        <v>0.2782</v>
      </c>
      <c r="O33" s="18">
        <f>MAX(MIN(Angle!A46,AngNeutron!$P$3),AngNeutron!$P$2)</f>
        <v>1.4219E-7</v>
      </c>
      <c r="P33" s="18">
        <f t="shared" ca="1" si="10"/>
        <v>6.8257711119963704E-2</v>
      </c>
      <c r="Q33" s="18">
        <f t="shared" ca="1" si="11"/>
        <v>6.6037711119963705E-2</v>
      </c>
      <c r="R33" s="18">
        <f t="shared" ca="1" si="12"/>
        <v>5.3207904728095362E-2</v>
      </c>
      <c r="S33" s="18">
        <f t="shared" ca="1" si="13"/>
        <v>4.9437891215989613E-2</v>
      </c>
      <c r="T33" s="18">
        <f ca="1">MAX(-P33+MIN(P33,AngCal!$B$30),Q759+T$11+T$12/(1+EXP((T$13-LOG10($O33))/T$14))+T$15/(1+EXP((T$16-LOG10($O33))/T$17))+T$18/(1+EXP((T$19-LOG10($O33))/T$20)))</f>
        <v>3.7100935362565049E-2</v>
      </c>
      <c r="U33" s="18">
        <f ca="1">MAX(-Q33+MIN(Q33,AngCal!$B$30),Q759+U$11+U$12/(1+EXP((U$13-LOG10($O33))/U$14))+U$15/(1+EXP((U$16-LOG10($O33))/U$17))+U$18/(1+EXP((U$19-LOG10($O33))/U$20)))</f>
        <v>4.1344268008743308E-2</v>
      </c>
      <c r="V33" s="18">
        <f ca="1">MAX(-R33+MIN(R33,AngCal!$B$30),Q759+V$11+V$12/(1+EXP((V$13-LOG10($O33))/V$14))+V$15/(1+EXP((V$16-LOG10($O33))/V$17))+V$18/(1+EXP((V$19-LOG10($O33))/V$20)))</f>
        <v>4.5315706897627914E-2</v>
      </c>
      <c r="W33" s="18">
        <f ca="1">MAX(-S33+MIN(S33,AngCal!$B$30),Q759+W$11+W$12/(1+EXP((W$13-LOG10($O33))/W$14))+W$15/(1+EXP((W$16-LOG10($O33))/W$17))+W$18/(1+EXP((W$19-LOG10($O33))/W$20)))</f>
        <v>5.9994894546648157E-2</v>
      </c>
      <c r="X33" s="18">
        <f t="shared" ca="1" si="14"/>
        <v>1.8767222373161589</v>
      </c>
      <c r="Y33" s="18">
        <f t="shared" ca="1" si="6"/>
        <v>2.9176316897922274</v>
      </c>
      <c r="Z33" s="18">
        <f t="shared" ca="1" si="6"/>
        <v>0.26290569875870867</v>
      </c>
      <c r="AA33" s="18">
        <f t="shared" ca="1" si="6"/>
        <v>1.3668044750093113</v>
      </c>
      <c r="AB33" s="18">
        <f t="shared" ca="1" si="15"/>
        <v>5.7563563253841779E-2</v>
      </c>
      <c r="AC33" s="18">
        <f t="shared" ca="1" si="16"/>
        <v>5.8633600596604517E-2</v>
      </c>
      <c r="AD33" s="18">
        <f t="shared" ca="1" si="17"/>
        <v>6.5723601427825434E-2</v>
      </c>
      <c r="AE33" s="18">
        <f t="shared" ca="1" si="18"/>
        <v>6.4413181218936855E-2</v>
      </c>
      <c r="AF33" s="18">
        <f ca="1">MAX(-AB33+MIN(AB33,AngCal!$B$30),S759+AF$11+AF$12/(1+EXP((AF$13-LOG10($O33))/AF$14))+AF$15/(1+EXP((AF$16-LOG10($O33))/AF$17))+AF$18/(1+EXP((AF$19-LOG10($O33))/AF$20)))</f>
        <v>-9.0471389417404579E-3</v>
      </c>
      <c r="AG33" s="18">
        <f ca="1">MAX(-AC33+MIN(AC33,AngCal!$B$30),S759+AG$11+AG$12/(1+EXP((AG$13-LOG10($O33))/AG$14))+AG$15/(1+EXP((AG$16-LOG10($O33))/AG$17))+AG$18/(1+EXP((AG$19-LOG10($O33))/AG$20)))</f>
        <v>-1.058180529828419E-2</v>
      </c>
      <c r="AH33" s="18">
        <f ca="1">MAX(-AD33+MIN(AD33,AngCal!$B$30),S759+AH$11+AH$12/(1+EXP((AH$13-LOG10($O33))/AH$14))+AH$15/(1+EXP((AH$16-LOG10($O33))/AH$17))+AH$18/(1+EXP((AH$19-LOG10($O33))/AH$20)))</f>
        <v>-1.8048354564079869E-2</v>
      </c>
      <c r="AI33" s="18">
        <f ca="1">MAX(-AE33+MIN(AE33,AngCal!$B$30),S759+AI$11+AI$12/(1+EXP((AI$13-LOG10($O33))/AI$14))+AI$15/(1+EXP((AI$16-LOG10($O33))/AI$17))+AI$18/(1+EXP((AI$19-LOG10($O33))/AI$20)))</f>
        <v>-1.6180131021774482E-2</v>
      </c>
      <c r="AJ33" s="18">
        <f t="shared" ca="1" si="19"/>
        <v>0.60311560304799805</v>
      </c>
      <c r="AK33" s="18">
        <f t="shared" ca="1" si="7"/>
        <v>0.53789923607537971</v>
      </c>
      <c r="AL33" s="18">
        <f t="shared" ca="1" si="7"/>
        <v>0.94067586191558505</v>
      </c>
      <c r="AM33" s="18">
        <f t="shared" ca="1" si="7"/>
        <v>2.0457548248224953</v>
      </c>
      <c r="AN33" s="18">
        <f t="shared" ca="1" si="20"/>
        <v>1</v>
      </c>
      <c r="AO33" s="18">
        <f t="shared" ca="1" si="8"/>
        <v>1</v>
      </c>
      <c r="AP33" s="18">
        <f t="shared" ca="1" si="8"/>
        <v>1</v>
      </c>
      <c r="AQ33" s="18">
        <f t="shared" ca="1" si="8"/>
        <v>1</v>
      </c>
      <c r="AR33" s="18">
        <f t="shared" ca="1" si="21"/>
        <v>0</v>
      </c>
      <c r="AS33" s="18">
        <f t="shared" ca="1" si="9"/>
        <v>0</v>
      </c>
      <c r="AT33" s="18">
        <f t="shared" ca="1" si="9"/>
        <v>0</v>
      </c>
      <c r="AU33" s="18">
        <f t="shared" ca="1" si="9"/>
        <v>0</v>
      </c>
    </row>
    <row r="34" spans="1:47" x14ac:dyDescent="0.15">
      <c r="A34">
        <v>1</v>
      </c>
      <c r="B34">
        <v>17.103000000000002</v>
      </c>
      <c r="C34">
        <v>10</v>
      </c>
      <c r="D34" s="18">
        <v>8.1290000000000001E-2</v>
      </c>
      <c r="E34" s="18">
        <v>0.69430000000000003</v>
      </c>
      <c r="F34" s="18">
        <v>2.7930000000000001</v>
      </c>
      <c r="G34" s="18">
        <v>0.44819999999999999</v>
      </c>
      <c r="H34" s="18">
        <v>-0.78480000000000005</v>
      </c>
      <c r="I34" s="18">
        <v>3.012</v>
      </c>
      <c r="J34" s="18">
        <v>0.35149999999999998</v>
      </c>
      <c r="K34" s="18">
        <v>9.1940000000000008E-3</v>
      </c>
      <c r="L34" s="18">
        <v>1.5719999999999999E-6</v>
      </c>
      <c r="M34" s="18">
        <v>1.448</v>
      </c>
      <c r="O34" s="18">
        <f>MAX(MIN(Angle!A47,AngNeutron!$P$3),AngNeutron!$P$2)</f>
        <v>1.7901000000000001E-7</v>
      </c>
      <c r="P34" s="18">
        <f t="shared" ca="1" si="10"/>
        <v>6.8538807010547625E-2</v>
      </c>
      <c r="Q34" s="18">
        <f t="shared" ca="1" si="11"/>
        <v>6.6318807010547626E-2</v>
      </c>
      <c r="R34" s="18">
        <f t="shared" ca="1" si="12"/>
        <v>5.3489041708652839E-2</v>
      </c>
      <c r="S34" s="18">
        <f t="shared" ca="1" si="13"/>
        <v>4.971902541976532E-2</v>
      </c>
      <c r="T34" s="18">
        <f ca="1">MAX(-P34+MIN(P34,AngCal!$B$30),Q760+T$11+T$12/(1+EXP((T$13-LOG10($O34))/T$14))+T$15/(1+EXP((T$16-LOG10($O34))/T$17))+T$18/(1+EXP((T$19-LOG10($O34))/T$20)))</f>
        <v>3.3675240334736768E-2</v>
      </c>
      <c r="U34" s="18">
        <f ca="1">MAX(-Q34+MIN(Q34,AngCal!$B$30),Q760+U$11+U$12/(1+EXP((U$13-LOG10($O34))/U$14))+U$15/(1+EXP((U$16-LOG10($O34))/U$17))+U$18/(1+EXP((U$19-LOG10($O34))/U$20)))</f>
        <v>3.7918464983601914E-2</v>
      </c>
      <c r="V34" s="18">
        <f ca="1">MAX(-R34+MIN(R34,AngCal!$B$30),Q760+V$11+V$12/(1+EXP((V$13-LOG10($O34))/V$14))+V$15/(1+EXP((V$16-LOG10($O34))/V$17))+V$18/(1+EXP((V$19-LOG10($O34))/V$20)))</f>
        <v>4.1890147183314588E-2</v>
      </c>
      <c r="W34" s="18">
        <f ca="1">MAX(-S34+MIN(S34,AngCal!$B$30),Q760+W$11+W$12/(1+EXP((W$13-LOG10($O34))/W$14))+W$15/(1+EXP((W$16-LOG10($O34))/W$17))+W$18/(1+EXP((W$19-LOG10($O34))/W$20)))</f>
        <v>5.656917754085642E-2</v>
      </c>
      <c r="X34" s="18">
        <f t="shared" ca="1" si="14"/>
        <v>1.8767222373016048</v>
      </c>
      <c r="Y34" s="18">
        <f t="shared" ca="1" si="6"/>
        <v>2.9177080777072981</v>
      </c>
      <c r="Z34" s="18">
        <f t="shared" ca="1" si="6"/>
        <v>0.26290569875870867</v>
      </c>
      <c r="AA34" s="18">
        <f t="shared" ca="1" si="6"/>
        <v>1.3405157707302122</v>
      </c>
      <c r="AB34" s="18">
        <f t="shared" ca="1" si="15"/>
        <v>5.9761465257508056E-2</v>
      </c>
      <c r="AC34" s="18">
        <f t="shared" ca="1" si="16"/>
        <v>6.0572368521051953E-2</v>
      </c>
      <c r="AD34" s="18">
        <f t="shared" ca="1" si="17"/>
        <v>6.7662369699102679E-2</v>
      </c>
      <c r="AE34" s="18">
        <f t="shared" ca="1" si="18"/>
        <v>6.6353781170326823E-2</v>
      </c>
      <c r="AF34" s="18">
        <f ca="1">MAX(-AB34+MIN(AB34,AngCal!$B$30),S760+AF$11+AF$12/(1+EXP((AF$13-LOG10($O34))/AF$14))+AF$15/(1+EXP((AF$16-LOG10($O34))/AF$17))+AF$18/(1+EXP((AF$19-LOG10($O34))/AF$20)))</f>
        <v>-8.4779443248989787E-3</v>
      </c>
      <c r="AG34" s="18">
        <f ca="1">MAX(-AC34+MIN(AC34,AngCal!$B$30),S760+AG$11+AG$12/(1+EXP((AG$13-LOG10($O34))/AG$14))+AG$15/(1+EXP((AG$16-LOG10($O34))/AG$17))+AG$18/(1+EXP((AG$19-LOG10($O34))/AG$20)))</f>
        <v>-9.9147352263155852E-3</v>
      </c>
      <c r="AH34" s="18">
        <f ca="1">MAX(-AD34+MIN(AD34,AngCal!$B$30),S760+AH$11+AH$12/(1+EXP((AH$13-LOG10($O34))/AH$14))+AH$15/(1+EXP((AH$16-LOG10($O34))/AH$17))+AH$18/(1+EXP((AH$19-LOG10($O34))/AH$20)))</f>
        <v>-1.7477294389355365E-2</v>
      </c>
      <c r="AI34" s="18">
        <f ca="1">MAX(-AE34+MIN(AE34,AngCal!$B$30),S760+AI$11+AI$12/(1+EXP((AI$13-LOG10($O34))/AI$14))+AI$15/(1+EXP((AI$16-LOG10($O34))/AI$17))+AI$18/(1+EXP((AI$19-LOG10($O34))/AI$20)))</f>
        <v>-1.5609020295315761E-2</v>
      </c>
      <c r="AJ34" s="18">
        <f t="shared" ca="1" si="19"/>
        <v>0.60169350198103511</v>
      </c>
      <c r="AK34" s="18">
        <f t="shared" ca="1" si="7"/>
        <v>0.53789942832479365</v>
      </c>
      <c r="AL34" s="18">
        <f t="shared" ca="1" si="7"/>
        <v>0.94067586192632568</v>
      </c>
      <c r="AM34" s="18">
        <f t="shared" ca="1" si="7"/>
        <v>2.0357534968889648</v>
      </c>
      <c r="AN34" s="18">
        <f t="shared" ca="1" si="20"/>
        <v>1</v>
      </c>
      <c r="AO34" s="18">
        <f t="shared" ca="1" si="8"/>
        <v>1</v>
      </c>
      <c r="AP34" s="18">
        <f t="shared" ca="1" si="8"/>
        <v>1</v>
      </c>
      <c r="AQ34" s="18">
        <f t="shared" ca="1" si="8"/>
        <v>1</v>
      </c>
      <c r="AR34" s="18">
        <f t="shared" ca="1" si="21"/>
        <v>0</v>
      </c>
      <c r="AS34" s="18">
        <f t="shared" ca="1" si="9"/>
        <v>0</v>
      </c>
      <c r="AT34" s="18">
        <f t="shared" ca="1" si="9"/>
        <v>0</v>
      </c>
      <c r="AU34" s="18">
        <f t="shared" ca="1" si="9"/>
        <v>0</v>
      </c>
    </row>
    <row r="35" spans="1:47" x14ac:dyDescent="0.15">
      <c r="A35">
        <v>1</v>
      </c>
      <c r="B35">
        <v>17.103000000000002</v>
      </c>
      <c r="C35">
        <v>15</v>
      </c>
      <c r="D35" s="18">
        <v>7.8750000000000001E-2</v>
      </c>
      <c r="E35" s="18">
        <v>0.77359999999999995</v>
      </c>
      <c r="F35" s="18">
        <v>2.6280000000000001</v>
      </c>
      <c r="G35" s="18">
        <v>0.46150000000000002</v>
      </c>
      <c r="H35" s="18">
        <v>-0.96460000000000001</v>
      </c>
      <c r="I35" s="18">
        <v>2.992</v>
      </c>
      <c r="J35" s="18">
        <v>0.43919999999999998</v>
      </c>
      <c r="K35" s="18">
        <v>0.1123</v>
      </c>
      <c r="L35" s="18">
        <v>3.9289999999999998</v>
      </c>
      <c r="M35" s="18">
        <v>0.377</v>
      </c>
      <c r="O35" s="18">
        <f>MAX(MIN(Angle!A48,AngNeutron!$P$3),AngNeutron!$P$2)</f>
        <v>2.2536E-7</v>
      </c>
      <c r="P35" s="18">
        <f t="shared" ca="1" si="10"/>
        <v>6.8814423472629699E-2</v>
      </c>
      <c r="Q35" s="18">
        <f t="shared" ca="1" si="11"/>
        <v>6.6594423472629699E-2</v>
      </c>
      <c r="R35" s="18">
        <f t="shared" ca="1" si="12"/>
        <v>5.376470796990572E-2</v>
      </c>
      <c r="S35" s="18">
        <f t="shared" ca="1" si="13"/>
        <v>4.9994688340503274E-2</v>
      </c>
      <c r="T35" s="18">
        <f ca="1">MAX(-P35+MIN(P35,AngCal!$B$30),Q761+T$11+T$12/(1+EXP((T$13-LOG10($O35))/T$14))+T$15/(1+EXP((T$16-LOG10($O35))/T$17))+T$18/(1+EXP((T$19-LOG10($O35))/T$20)))</f>
        <v>3.017505317783966E-2</v>
      </c>
      <c r="U35" s="18">
        <f ca="1">MAX(-Q35+MIN(Q35,AngCal!$B$30),Q761+U$11+U$12/(1+EXP((U$13-LOG10($O35))/U$14))+U$15/(1+EXP((U$16-LOG10($O35))/U$17))+U$18/(1+EXP((U$19-LOG10($O35))/U$20)))</f>
        <v>3.4418152450604131E-2</v>
      </c>
      <c r="V35" s="18">
        <f ca="1">MAX(-R35+MIN(R35,AngCal!$B$30),Q761+V$11+V$12/(1+EXP((V$13-LOG10($O35))/V$14))+V$15/(1+EXP((V$16-LOG10($O35))/V$17))+V$18/(1+EXP((V$19-LOG10($O35))/V$20)))</f>
        <v>3.8390119045264445E-2</v>
      </c>
      <c r="W35" s="18">
        <f ca="1">MAX(-S35+MIN(S35,AngCal!$B$30),Q761+W$11+W$12/(1+EXP((W$13-LOG10($O35))/W$14))+W$15/(1+EXP((W$16-LOG10($O35))/W$17))+W$18/(1+EXP((W$19-LOG10($O35))/W$20)))</f>
        <v>5.3068961682686884E-2</v>
      </c>
      <c r="X35" s="18">
        <f t="shared" ca="1" si="14"/>
        <v>1.8767222372816705</v>
      </c>
      <c r="Y35" s="18">
        <f t="shared" ca="1" si="6"/>
        <v>2.9177911123220097</v>
      </c>
      <c r="Z35" s="18">
        <f t="shared" ca="1" si="6"/>
        <v>0.26290569875870867</v>
      </c>
      <c r="AA35" s="18">
        <f t="shared" ca="1" si="6"/>
        <v>1.3065138555405305</v>
      </c>
      <c r="AB35" s="18">
        <f t="shared" ca="1" si="15"/>
        <v>6.1608089060456603E-2</v>
      </c>
      <c r="AC35" s="18">
        <f t="shared" ca="1" si="16"/>
        <v>6.2156340543329698E-2</v>
      </c>
      <c r="AD35" s="18">
        <f t="shared" ca="1" si="17"/>
        <v>6.924634221276732E-2</v>
      </c>
      <c r="AE35" s="18">
        <f t="shared" ca="1" si="18"/>
        <v>6.7939698261108197E-2</v>
      </c>
      <c r="AF35" s="18">
        <f ca="1">MAX(-AB35+MIN(AB35,AngCal!$B$30),S761+AF$11+AF$12/(1+EXP((AF$13-LOG10($O35))/AF$14))+AF$15/(1+EXP((AF$16-LOG10($O35))/AF$17))+AF$18/(1+EXP((AF$19-LOG10($O35))/AF$20)))</f>
        <v>-7.8180269557434415E-3</v>
      </c>
      <c r="AG35" s="18">
        <f ca="1">MAX(-AC35+MIN(AC35,AngCal!$B$30),S761+AG$11+AG$12/(1+EXP((AG$13-LOG10($O35))/AG$14))+AG$15/(1+EXP((AG$16-LOG10($O35))/AG$17))+AG$18/(1+EXP((AG$19-LOG10($O35))/AG$20)))</f>
        <v>-9.1500583340272199E-3</v>
      </c>
      <c r="AH35" s="18">
        <f ca="1">MAX(-AD35+MIN(AD35,AngCal!$B$30),S761+AH$11+AH$12/(1+EXP((AH$13-LOG10($O35))/AH$14))+AH$15/(1+EXP((AH$16-LOG10($O35))/AH$17))+AH$18/(1+EXP((AH$19-LOG10($O35))/AH$20)))</f>
        <v>-1.6815294130111777E-2</v>
      </c>
      <c r="AI35" s="18">
        <f ca="1">MAX(-AE35+MIN(AE35,AngCal!$B$30),S761+AI$11+AI$12/(1+EXP((AI$13-LOG10($O35))/AI$14))+AI$15/(1+EXP((AI$16-LOG10($O35))/AI$17))+AI$18/(1+EXP((AI$19-LOG10($O35))/AI$20)))</f>
        <v>-1.4946961642526423E-2</v>
      </c>
      <c r="AJ35" s="18">
        <f t="shared" ca="1" si="19"/>
        <v>0.60026647848152304</v>
      </c>
      <c r="AK35" s="18">
        <f t="shared" ca="1" si="7"/>
        <v>0.5378996527268799</v>
      </c>
      <c r="AL35" s="18">
        <f t="shared" ca="1" si="7"/>
        <v>0.94067586194095687</v>
      </c>
      <c r="AM35" s="18">
        <f t="shared" ca="1" si="7"/>
        <v>2.0257353457951637</v>
      </c>
      <c r="AN35" s="18">
        <f t="shared" ca="1" si="20"/>
        <v>1</v>
      </c>
      <c r="AO35" s="18">
        <f t="shared" ca="1" si="8"/>
        <v>1</v>
      </c>
      <c r="AP35" s="18">
        <f t="shared" ca="1" si="8"/>
        <v>1</v>
      </c>
      <c r="AQ35" s="18">
        <f t="shared" ca="1" si="8"/>
        <v>1</v>
      </c>
      <c r="AR35" s="18">
        <f t="shared" ca="1" si="21"/>
        <v>0</v>
      </c>
      <c r="AS35" s="18">
        <f t="shared" ca="1" si="9"/>
        <v>0</v>
      </c>
      <c r="AT35" s="18">
        <f t="shared" ca="1" si="9"/>
        <v>0</v>
      </c>
      <c r="AU35" s="18">
        <f t="shared" ca="1" si="9"/>
        <v>0</v>
      </c>
    </row>
    <row r="36" spans="1:47" x14ac:dyDescent="0.15">
      <c r="A36">
        <v>1</v>
      </c>
      <c r="B36">
        <v>17.103000000000002</v>
      </c>
      <c r="C36">
        <v>20</v>
      </c>
      <c r="D36" s="18">
        <v>7.8950000000000006E-2</v>
      </c>
      <c r="E36" s="18">
        <v>0.89080000000000004</v>
      </c>
      <c r="F36" s="18">
        <v>2.8420000000000001</v>
      </c>
      <c r="G36" s="18">
        <v>0.57830000000000004</v>
      </c>
      <c r="H36" s="18">
        <v>-0.93969999999999998</v>
      </c>
      <c r="I36" s="18">
        <v>3.097</v>
      </c>
      <c r="J36" s="18">
        <v>0.433</v>
      </c>
      <c r="K36" s="18">
        <v>-3.0089999999999999E-2</v>
      </c>
      <c r="L36" s="18">
        <v>0.66239999999999999</v>
      </c>
      <c r="M36" s="18">
        <v>0.2303</v>
      </c>
      <c r="O36" s="18">
        <f>MAX(MIN(Angle!A49,AngNeutron!$P$3),AngNeutron!$P$2)</f>
        <v>2.8370999999999999E-7</v>
      </c>
      <c r="P36" s="18">
        <f t="shared" ca="1" si="10"/>
        <v>6.9082499164882086E-2</v>
      </c>
      <c r="Q36" s="18">
        <f t="shared" ca="1" si="11"/>
        <v>6.6862499164882086E-2</v>
      </c>
      <c r="R36" s="18">
        <f t="shared" ca="1" si="12"/>
        <v>5.4032844018306277E-2</v>
      </c>
      <c r="S36" s="18">
        <f t="shared" ca="1" si="13"/>
        <v>5.0262820371758284E-2</v>
      </c>
      <c r="T36" s="18">
        <f ca="1">MAX(-P36+MIN(P36,AngCal!$B$30),Q762+T$11+T$12/(1+EXP((T$13-LOG10($O36))/T$14))+T$15/(1+EXP((T$16-LOG10($O36))/T$17))+T$18/(1+EXP((T$19-LOG10($O36))/T$20)))</f>
        <v>2.6769210637476584E-2</v>
      </c>
      <c r="U36" s="18">
        <f ca="1">MAX(-Q36+MIN(Q36,AngCal!$B$30),Q762+U$11+U$12/(1+EXP((U$13-LOG10($O36))/U$14))+U$15/(1+EXP((U$16-LOG10($O36))/U$17))+U$18/(1+EXP((U$19-LOG10($O36))/U$20)))</f>
        <v>3.1012164367350045E-2</v>
      </c>
      <c r="V36" s="18">
        <f ca="1">MAX(-R36+MIN(R36,AngCal!$B$30),Q762+V$11+V$12/(1+EXP((V$13-LOG10($O36))/V$14))+V$15/(1+EXP((V$16-LOG10($O36))/V$17))+V$18/(1+EXP((V$19-LOG10($O36))/V$20)))</f>
        <v>3.4984463390231119E-2</v>
      </c>
      <c r="W36" s="18">
        <f ca="1">MAX(-S36+MIN(S36,AngCal!$B$30),Q762+W$11+W$12/(1+EXP((W$13-LOG10($O36))/W$14))+W$15/(1+EXP((W$16-LOG10($O36))/W$17))+W$18/(1+EXP((W$19-LOG10($O36))/W$20)))</f>
        <v>4.9663081981176749E-2</v>
      </c>
      <c r="X36" s="18">
        <f t="shared" ca="1" si="14"/>
        <v>1.876722237254365</v>
      </c>
      <c r="Y36" s="18">
        <f t="shared" ca="1" si="6"/>
        <v>2.9178813771302421</v>
      </c>
      <c r="Z36" s="18">
        <f t="shared" ca="1" si="6"/>
        <v>0.26290569875870867</v>
      </c>
      <c r="AA36" s="18">
        <f t="shared" ca="1" si="6"/>
        <v>1.2636121711255612</v>
      </c>
      <c r="AB36" s="18">
        <f t="shared" ca="1" si="15"/>
        <v>6.312421496988474E-2</v>
      </c>
      <c r="AC36" s="18">
        <f t="shared" ca="1" si="16"/>
        <v>6.3406527846257388E-2</v>
      </c>
      <c r="AD36" s="18">
        <f t="shared" ca="1" si="17"/>
        <v>7.0496530211894212E-2</v>
      </c>
      <c r="AE36" s="18">
        <f t="shared" ca="1" si="18"/>
        <v>6.9191950743360361E-2</v>
      </c>
      <c r="AF36" s="18">
        <f ca="1">MAX(-AB36+MIN(AB36,AngCal!$B$30),S762+AF$11+AF$12/(1+EXP((AF$13-LOG10($O36))/AF$14))+AF$15/(1+EXP((AF$16-LOG10($O36))/AF$17))+AF$18/(1+EXP((AF$19-LOG10($O36))/AF$20)))</f>
        <v>-7.0632315926232349E-3</v>
      </c>
      <c r="AG36" s="18">
        <f ca="1">MAX(-AC36+MIN(AC36,AngCal!$B$30),S762+AG$11+AG$12/(1+EXP((AG$13-LOG10($O36))/AG$14))+AG$15/(1+EXP((AG$16-LOG10($O36))/AG$17))+AG$18/(1+EXP((AG$19-LOG10($O36))/AG$20)))</f>
        <v>-8.2831899228687986E-3</v>
      </c>
      <c r="AH36" s="18">
        <f ca="1">MAX(-AD36+MIN(AD36,AngCal!$B$30),S762+AH$11+AH$12/(1+EXP((AH$13-LOG10($O36))/AH$14))+AH$15/(1+EXP((AH$16-LOG10($O36))/AH$17))+AH$18/(1+EXP((AH$19-LOG10($O36))/AH$20)))</f>
        <v>-1.6058173814153844E-2</v>
      </c>
      <c r="AI36" s="18">
        <f ca="1">MAX(-AE36+MIN(AE36,AngCal!$B$30),S762+AI$11+AI$12/(1+EXP((AI$13-LOG10($O36))/AI$14))+AI$15/(1+EXP((AI$16-LOG10($O36))/AI$17))+AI$18/(1+EXP((AI$19-LOG10($O36))/AI$20)))</f>
        <v>-1.4189773880005608E-2</v>
      </c>
      <c r="AJ36" s="18">
        <f t="shared" ca="1" si="19"/>
        <v>0.59883562732411821</v>
      </c>
      <c r="AK36" s="18">
        <f t="shared" ca="1" si="7"/>
        <v>0.53789991467517073</v>
      </c>
      <c r="AL36" s="18">
        <f t="shared" ca="1" si="7"/>
        <v>0.94067586196089026</v>
      </c>
      <c r="AM36" s="18">
        <f t="shared" ca="1" si="7"/>
        <v>2.0157088081523771</v>
      </c>
      <c r="AN36" s="18">
        <f t="shared" ca="1" si="20"/>
        <v>1</v>
      </c>
      <c r="AO36" s="18">
        <f t="shared" ca="1" si="8"/>
        <v>1</v>
      </c>
      <c r="AP36" s="18">
        <f t="shared" ca="1" si="8"/>
        <v>1</v>
      </c>
      <c r="AQ36" s="18">
        <f t="shared" ca="1" si="8"/>
        <v>1</v>
      </c>
      <c r="AR36" s="18">
        <f t="shared" ca="1" si="21"/>
        <v>0</v>
      </c>
      <c r="AS36" s="18">
        <f t="shared" ca="1" si="9"/>
        <v>0</v>
      </c>
      <c r="AT36" s="18">
        <f t="shared" ca="1" si="9"/>
        <v>0</v>
      </c>
      <c r="AU36" s="18">
        <f t="shared" ca="1" si="9"/>
        <v>0</v>
      </c>
    </row>
    <row r="37" spans="1:47" x14ac:dyDescent="0.15">
      <c r="A37">
        <v>1</v>
      </c>
      <c r="B37">
        <v>31.263000000000002</v>
      </c>
      <c r="C37">
        <v>1</v>
      </c>
      <c r="D37" s="18">
        <v>8.0009999999999998E-2</v>
      </c>
      <c r="E37" s="18">
        <v>0.52790000000000004</v>
      </c>
      <c r="F37" s="18">
        <v>2.3969999999999998</v>
      </c>
      <c r="G37" s="18">
        <v>0.55830000000000002</v>
      </c>
      <c r="H37" s="18">
        <v>-0.57509999999999994</v>
      </c>
      <c r="I37" s="18">
        <v>2.6850000000000001</v>
      </c>
      <c r="J37" s="18">
        <v>0.41810000000000003</v>
      </c>
      <c r="K37" s="18">
        <v>-3.2840000000000001E-2</v>
      </c>
      <c r="L37" s="18">
        <v>0.80279999999999996</v>
      </c>
      <c r="M37" s="18">
        <v>0.32079999999999997</v>
      </c>
      <c r="O37" s="18">
        <f>MAX(MIN(Angle!A50,AngNeutron!$P$3),AngNeutron!$P$2)</f>
        <v>3.5717000000000001E-7</v>
      </c>
      <c r="P37" s="18">
        <f t="shared" ca="1" si="10"/>
        <v>6.9341198471884816E-2</v>
      </c>
      <c r="Q37" s="18">
        <f t="shared" ca="1" si="11"/>
        <v>6.7121198471884816E-2</v>
      </c>
      <c r="R37" s="18">
        <f t="shared" ca="1" si="12"/>
        <v>5.4291616477334256E-2</v>
      </c>
      <c r="S37" s="18">
        <f t="shared" ca="1" si="13"/>
        <v>5.0521588002026344E-2</v>
      </c>
      <c r="T37" s="18">
        <f ca="1">MAX(-P37+MIN(P37,AngCal!$B$30),Q763+T$11+T$12/(1+EXP((T$13-LOG10($O37))/T$14))+T$15/(1+EXP((T$16-LOG10($O37))/T$17))+T$18/(1+EXP((T$19-LOG10($O37))/T$20)))</f>
        <v>2.3609135597586022E-2</v>
      </c>
      <c r="U37" s="18">
        <f ca="1">MAX(-Q37+MIN(Q37,AngCal!$B$30),Q763+U$11+U$12/(1+EXP((U$13-LOG10($O37))/U$14))+U$15/(1+EXP((U$16-LOG10($O37))/U$17))+U$18/(1+EXP((U$19-LOG10($O37))/U$20)))</f>
        <v>2.7851920387933035E-2</v>
      </c>
      <c r="V37" s="18">
        <f ca="1">MAX(-R37+MIN(R37,AngCal!$B$30),Q763+V$11+V$12/(1+EXP((V$13-LOG10($O37))/V$14))+V$15/(1+EXP((V$16-LOG10($O37))/V$17))+V$18/(1+EXP((V$19-LOG10($O37))/V$20)))</f>
        <v>3.1824607990830096E-2</v>
      </c>
      <c r="W37" s="18">
        <f ca="1">MAX(-S37+MIN(S37,AngCal!$B$30),Q763+W$11+W$12/(1+EXP((W$13-LOG10($O37))/W$14))+W$15/(1+EXP((W$16-LOG10($O37))/W$17))+W$18/(1+EXP((W$19-LOG10($O37))/W$20)))</f>
        <v>4.6502959170750847E-2</v>
      </c>
      <c r="X37" s="18">
        <f t="shared" ca="1" si="14"/>
        <v>1.8767222372169612</v>
      </c>
      <c r="Y37" s="18">
        <f t="shared" ca="1" si="6"/>
        <v>2.9179795050189292</v>
      </c>
      <c r="Z37" s="18">
        <f t="shared" ca="1" si="6"/>
        <v>0.26290569875870867</v>
      </c>
      <c r="AA37" s="18">
        <f t="shared" ca="1" si="6"/>
        <v>1.2111679099650028</v>
      </c>
      <c r="AB37" s="18">
        <f t="shared" ca="1" si="15"/>
        <v>6.4353274706631325E-2</v>
      </c>
      <c r="AC37" s="18">
        <f t="shared" ca="1" si="16"/>
        <v>6.436662683691266E-2</v>
      </c>
      <c r="AD37" s="18">
        <f t="shared" ca="1" si="17"/>
        <v>7.145663018893042E-2</v>
      </c>
      <c r="AE37" s="18">
        <f t="shared" ca="1" si="18"/>
        <v>7.0154242483876708E-2</v>
      </c>
      <c r="AF37" s="18">
        <f ca="1">MAX(-AB37+MIN(AB37,AngCal!$B$30),S763+AF$11+AF$12/(1+EXP((AF$13-LOG10($O37))/AF$14))+AF$15/(1+EXP((AF$16-LOG10($O37))/AF$17))+AF$18/(1+EXP((AF$19-LOG10($O37))/AF$20)))</f>
        <v>-6.2132105189403354E-3</v>
      </c>
      <c r="AG37" s="18">
        <f ca="1">MAX(-AC37+MIN(AC37,AngCal!$B$30),S763+AG$11+AG$12/(1+EXP((AG$13-LOG10($O37))/AG$14))+AG$15/(1+EXP((AG$16-LOG10($O37))/AG$17))+AG$18/(1+EXP((AG$19-LOG10($O37))/AG$20)))</f>
        <v>-7.3133382272301045E-3</v>
      </c>
      <c r="AH37" s="18">
        <f ca="1">MAX(-AD37+MIN(AD37,AngCal!$B$30),S763+AH$11+AH$12/(1+EXP((AH$13-LOG10($O37))/AH$14))+AH$15/(1+EXP((AH$16-LOG10($O37))/AH$17))+AH$18/(1+EXP((AH$19-LOG10($O37))/AH$20)))</f>
        <v>-1.520555834384972E-2</v>
      </c>
      <c r="AI37" s="18">
        <f ca="1">MAX(-AE37+MIN(AE37,AngCal!$B$30),S763+AI$11+AI$12/(1+EXP((AI$13-LOG10($O37))/AI$14))+AI$15/(1+EXP((AI$16-LOG10($O37))/AI$17))+AI$18/(1+EXP((AI$19-LOG10($O37))/AI$20)))</f>
        <v>-1.3337080514426152E-2</v>
      </c>
      <c r="AJ37" s="18">
        <f t="shared" ca="1" si="19"/>
        <v>0.597402099749895</v>
      </c>
      <c r="AK37" s="18">
        <f t="shared" ca="1" si="7"/>
        <v>0.53790022046499308</v>
      </c>
      <c r="AL37" s="18">
        <f t="shared" ca="1" si="7"/>
        <v>0.9406758619880512</v>
      </c>
      <c r="AM37" s="18">
        <f t="shared" ca="1" si="7"/>
        <v>2.0056826218862294</v>
      </c>
      <c r="AN37" s="18">
        <f t="shared" ca="1" si="20"/>
        <v>1</v>
      </c>
      <c r="AO37" s="18">
        <f t="shared" ca="1" si="8"/>
        <v>1</v>
      </c>
      <c r="AP37" s="18">
        <f t="shared" ca="1" si="8"/>
        <v>1</v>
      </c>
      <c r="AQ37" s="18">
        <f t="shared" ca="1" si="8"/>
        <v>1</v>
      </c>
      <c r="AR37" s="18">
        <f t="shared" ca="1" si="21"/>
        <v>0</v>
      </c>
      <c r="AS37" s="18">
        <f t="shared" ca="1" si="9"/>
        <v>0</v>
      </c>
      <c r="AT37" s="18">
        <f t="shared" ca="1" si="9"/>
        <v>0</v>
      </c>
      <c r="AU37" s="18">
        <f t="shared" ca="1" si="9"/>
        <v>0</v>
      </c>
    </row>
    <row r="38" spans="1:47" x14ac:dyDescent="0.15">
      <c r="A38">
        <v>1</v>
      </c>
      <c r="B38">
        <v>31.263000000000002</v>
      </c>
      <c r="C38">
        <v>3</v>
      </c>
      <c r="D38" s="18">
        <v>8.0199999999999994E-2</v>
      </c>
      <c r="E38" s="18">
        <v>0.57579999999999998</v>
      </c>
      <c r="F38" s="18">
        <v>2.4380000000000002</v>
      </c>
      <c r="G38" s="18">
        <v>0.52600000000000002</v>
      </c>
      <c r="H38" s="18">
        <v>-0.62360000000000004</v>
      </c>
      <c r="I38" s="18">
        <v>2.7120000000000002</v>
      </c>
      <c r="J38" s="18">
        <v>0.39829999999999999</v>
      </c>
      <c r="K38" s="18">
        <v>-3.2410000000000001E-2</v>
      </c>
      <c r="L38" s="18">
        <v>0.91010000000000002</v>
      </c>
      <c r="M38" s="18">
        <v>0.29480000000000001</v>
      </c>
      <c r="O38" s="18">
        <f>MAX(MIN(Angle!A51,AngNeutron!$P$3),AngNeutron!$P$2)</f>
        <v>4.4965000000000001E-7</v>
      </c>
      <c r="P38" s="18">
        <f t="shared" ca="1" si="10"/>
        <v>6.9588943948386439E-2</v>
      </c>
      <c r="Q38" s="18">
        <f t="shared" ca="1" si="11"/>
        <v>6.7368943948386439E-2</v>
      </c>
      <c r="R38" s="18">
        <f t="shared" ca="1" si="12"/>
        <v>5.4539450608963994E-2</v>
      </c>
      <c r="S38" s="18">
        <f t="shared" ca="1" si="13"/>
        <v>5.0769416332383528E-2</v>
      </c>
      <c r="T38" s="18">
        <f ca="1">MAX(-P38+MIN(P38,AngCal!$B$30),Q764+T$11+T$12/(1+EXP((T$13-LOG10($O38))/T$14))+T$15/(1+EXP((T$16-LOG10($O38))/T$17))+T$18/(1+EXP((T$19-LOG10($O38))/T$20)))</f>
        <v>2.0804098561188374E-2</v>
      </c>
      <c r="U38" s="18">
        <f ca="1">MAX(-Q38+MIN(Q38,AngCal!$B$30),Q764+U$11+U$12/(1+EXP((U$13-LOG10($O38))/U$14))+U$15/(1+EXP((U$16-LOG10($O38))/U$17))+U$18/(1+EXP((U$19-LOG10($O38))/U$20)))</f>
        <v>2.5046687286128976E-2</v>
      </c>
      <c r="V38" s="18">
        <f ca="1">MAX(-R38+MIN(R38,AngCal!$B$30),Q764+V$11+V$12/(1+EXP((V$13-LOG10($O38))/V$14))+V$15/(1+EXP((V$16-LOG10($O38))/V$17))+V$18/(1+EXP((V$19-LOG10($O38))/V$20)))</f>
        <v>2.9019829077712136E-2</v>
      </c>
      <c r="W38" s="18">
        <f ca="1">MAX(-S38+MIN(S38,AngCal!$B$30),Q764+W$11+W$12/(1+EXP((W$13-LOG10($O38))/W$14))+W$15/(1+EXP((W$16-LOG10($O38))/W$17))+W$18/(1+EXP((W$19-LOG10($O38))/W$20)))</f>
        <v>4.3697861102428369E-2</v>
      </c>
      <c r="X38" s="18">
        <f t="shared" ca="1" si="14"/>
        <v>1.8767222371657257</v>
      </c>
      <c r="Y38" s="18">
        <f t="shared" ca="1" si="14"/>
        <v>2.9180861765418755</v>
      </c>
      <c r="Z38" s="18">
        <f t="shared" ca="1" si="14"/>
        <v>0.26290569875870867</v>
      </c>
      <c r="AA38" s="18">
        <f t="shared" ca="1" si="14"/>
        <v>1.1495210121206998</v>
      </c>
      <c r="AB38" s="18">
        <f t="shared" ca="1" si="15"/>
        <v>6.5346833522670775E-2</v>
      </c>
      <c r="AC38" s="18">
        <f t="shared" ca="1" si="16"/>
        <v>6.5088516062979912E-2</v>
      </c>
      <c r="AD38" s="18">
        <f t="shared" ca="1" si="17"/>
        <v>7.2178520812416103E-2</v>
      </c>
      <c r="AE38" s="18">
        <f t="shared" ca="1" si="18"/>
        <v>7.0878459776266084E-2</v>
      </c>
      <c r="AF38" s="18">
        <f ca="1">MAX(-AB38+MIN(AB38,AngCal!$B$30),S764+AF$11+AF$12/(1+EXP((AF$13-LOG10($O38))/AF$14))+AF$15/(1+EXP((AF$16-LOG10($O38))/AF$17))+AF$18/(1+EXP((AF$19-LOG10($O38))/AF$20)))</f>
        <v>-5.2725898476545961E-3</v>
      </c>
      <c r="AG38" s="18">
        <f ca="1">MAX(-AC38+MIN(AC38,AngCal!$B$30),S764+AG$11+AG$12/(1+EXP((AG$13-LOG10($O38))/AG$14))+AG$15/(1+EXP((AG$16-LOG10($O38))/AG$17))+AG$18/(1+EXP((AG$19-LOG10($O38))/AG$20)))</f>
        <v>-6.2446790660248648E-3</v>
      </c>
      <c r="AH38" s="18">
        <f ca="1">MAX(-AD38+MIN(AD38,AngCal!$B$30),S764+AH$11+AH$12/(1+EXP((AH$13-LOG10($O38))/AH$14))+AH$15/(1+EXP((AH$16-LOG10($O38))/AH$17))+AH$18/(1+EXP((AH$19-LOG10($O38))/AH$20)))</f>
        <v>-1.4262043704839354E-2</v>
      </c>
      <c r="AI38" s="18">
        <f ca="1">MAX(-AE38+MIN(AE38,AngCal!$B$30),S764+AI$11+AI$12/(1+EXP((AI$13-LOG10($O38))/AI$14))+AI$15/(1+EXP((AI$16-LOG10($O38))/AI$17))+AI$18/(1+EXP((AI$19-LOG10($O38))/AI$20)))</f>
        <v>-1.2393475928790554E-2</v>
      </c>
      <c r="AJ38" s="18">
        <f t="shared" ca="1" si="19"/>
        <v>0.59596716969583374</v>
      </c>
      <c r="AK38" s="18">
        <f t="shared" ca="1" si="19"/>
        <v>0.53790057742294894</v>
      </c>
      <c r="AL38" s="18">
        <f t="shared" ca="1" si="19"/>
        <v>0.94067586202506248</v>
      </c>
      <c r="AM38" s="18">
        <f t="shared" ca="1" si="19"/>
        <v>1.9956662738709974</v>
      </c>
      <c r="AN38" s="18">
        <f t="shared" ca="1" si="20"/>
        <v>1</v>
      </c>
      <c r="AO38" s="18">
        <f t="shared" ca="1" si="20"/>
        <v>1</v>
      </c>
      <c r="AP38" s="18">
        <f t="shared" ca="1" si="20"/>
        <v>1</v>
      </c>
      <c r="AQ38" s="18">
        <f t="shared" ca="1" si="20"/>
        <v>1</v>
      </c>
      <c r="AR38" s="18">
        <f t="shared" ca="1" si="21"/>
        <v>0</v>
      </c>
      <c r="AS38" s="18">
        <f t="shared" ca="1" si="21"/>
        <v>0</v>
      </c>
      <c r="AT38" s="18">
        <f t="shared" ca="1" si="21"/>
        <v>0</v>
      </c>
      <c r="AU38" s="18">
        <f t="shared" ca="1" si="21"/>
        <v>0</v>
      </c>
    </row>
    <row r="39" spans="1:47" x14ac:dyDescent="0.15">
      <c r="A39">
        <v>1</v>
      </c>
      <c r="B39">
        <v>31.263000000000002</v>
      </c>
      <c r="C39">
        <v>5</v>
      </c>
      <c r="D39" s="18">
        <v>7.9750000000000001E-2</v>
      </c>
      <c r="E39" s="18">
        <v>0.43</v>
      </c>
      <c r="F39" s="18">
        <v>2.621</v>
      </c>
      <c r="G39" s="18">
        <v>0.50739999999999996</v>
      </c>
      <c r="H39" s="18">
        <v>-0.50770000000000004</v>
      </c>
      <c r="I39" s="18">
        <v>2.859</v>
      </c>
      <c r="J39" s="18">
        <v>0.36580000000000001</v>
      </c>
      <c r="K39" s="18">
        <v>-2.114E-3</v>
      </c>
      <c r="L39" s="18">
        <v>7.8049999999999998E-7</v>
      </c>
      <c r="M39" s="18">
        <v>0.26369999999999999</v>
      </c>
      <c r="O39" s="18">
        <f>MAX(MIN(Angle!A52,AngNeutron!$P$3),AngNeutron!$P$2)</f>
        <v>5.6608000000000005E-7</v>
      </c>
      <c r="P39" s="18">
        <f t="shared" ca="1" si="10"/>
        <v>6.9824481976456257E-2</v>
      </c>
      <c r="Q39" s="18">
        <f t="shared" ca="1" si="11"/>
        <v>6.7604481976456257E-2</v>
      </c>
      <c r="R39" s="18">
        <f t="shared" ca="1" si="12"/>
        <v>5.4775096082131679E-2</v>
      </c>
      <c r="S39" s="18">
        <f t="shared" ca="1" si="13"/>
        <v>5.1005054839275379E-2</v>
      </c>
      <c r="T39" s="18">
        <f ca="1">MAX(-P39+MIN(P39,AngCal!$B$30),Q765+T$11+T$12/(1+EXP((T$13-LOG10($O39))/T$14))+T$15/(1+EXP((T$16-LOG10($O39))/T$17))+T$18/(1+EXP((T$19-LOG10($O39))/T$20)))</f>
        <v>1.8410234061471419E-2</v>
      </c>
      <c r="U39" s="18">
        <f ca="1">MAX(-Q39+MIN(Q39,AngCal!$B$30),Q765+U$11+U$12/(1+EXP((U$13-LOG10($O39))/U$14))+U$15/(1+EXP((U$16-LOG10($O39))/U$17))+U$18/(1+EXP((U$19-LOG10($O39))/U$20)))</f>
        <v>2.2652595260652265E-2</v>
      </c>
      <c r="V39" s="18">
        <f ca="1">MAX(-R39+MIN(R39,AngCal!$B$30),Q765+V$11+V$12/(1+EXP((V$13-LOG10($O39))/V$14))+V$15/(1+EXP((V$16-LOG10($O39))/V$17))+V$18/(1+EXP((V$19-LOG10($O39))/V$20)))</f>
        <v>2.6626267933399388E-2</v>
      </c>
      <c r="W39" s="18">
        <f ca="1">MAX(-S39+MIN(S39,AngCal!$B$30),Q765+W$11+W$12/(1+EXP((W$13-LOG10($O39))/W$14))+W$15/(1+EXP((W$16-LOG10($O39))/W$17))+W$18/(1+EXP((W$19-LOG10($O39))/W$20)))</f>
        <v>4.1303919033673822E-2</v>
      </c>
      <c r="X39" s="18">
        <f t="shared" ca="1" si="14"/>
        <v>1.876722237095541</v>
      </c>
      <c r="Y39" s="18">
        <f t="shared" ca="1" si="14"/>
        <v>2.9182021394492197</v>
      </c>
      <c r="Z39" s="18">
        <f t="shared" ca="1" si="14"/>
        <v>0.26290569875870867</v>
      </c>
      <c r="AA39" s="18">
        <f t="shared" ca="1" si="14"/>
        <v>1.0803424328423594</v>
      </c>
      <c r="AB39" s="18">
        <f t="shared" ca="1" si="15"/>
        <v>6.6155118905875207E-2</v>
      </c>
      <c r="AC39" s="18">
        <f t="shared" ca="1" si="16"/>
        <v>6.5622745820097278E-2</v>
      </c>
      <c r="AD39" s="18">
        <f t="shared" ca="1" si="17"/>
        <v>7.2712752549300777E-2</v>
      </c>
      <c r="AE39" s="18">
        <f t="shared" ca="1" si="18"/>
        <v>7.1415161303261324E-2</v>
      </c>
      <c r="AF39" s="18">
        <f ca="1">MAX(-AB39+MIN(AB39,AngCal!$B$30),S765+AF$11+AF$12/(1+EXP((AF$13-LOG10($O39))/AF$14))+AF$15/(1+EXP((AF$16-LOG10($O39))/AF$17))+AF$18/(1+EXP((AF$19-LOG10($O39))/AF$20)))</f>
        <v>-4.2516197078340499E-3</v>
      </c>
      <c r="AG39" s="18">
        <f ca="1">MAX(-AC39+MIN(AC39,AngCal!$B$30),S765+AG$11+AG$12/(1+EXP((AG$13-LOG10($O39))/AG$14))+AG$15/(1+EXP((AG$16-LOG10($O39))/AG$17))+AG$18/(1+EXP((AG$19-LOG10($O39))/AG$20)))</f>
        <v>-5.0869896134312122E-3</v>
      </c>
      <c r="AH39" s="18">
        <f ca="1">MAX(-AD39+MIN(AD39,AngCal!$B$30),S765+AH$11+AH$12/(1+EXP((AH$13-LOG10($O39))/AH$14))+AH$15/(1+EXP((AH$16-LOG10($O39))/AH$17))+AH$18/(1+EXP((AH$19-LOG10($O39))/AH$20)))</f>
        <v>-1.3237846471933037E-2</v>
      </c>
      <c r="AI39" s="18">
        <f ca="1">MAX(-AE39+MIN(AE39,AngCal!$B$30),S765+AI$11+AI$12/(1+EXP((AI$13-LOG10($O39))/AI$14))+AI$15/(1+EXP((AI$16-LOG10($O39))/AI$17))+AI$18/(1+EXP((AI$19-LOG10($O39))/AI$20)))</f>
        <v>-1.1369174844463615E-2</v>
      </c>
      <c r="AJ39" s="18">
        <f t="shared" ca="1" si="19"/>
        <v>0.59453201585055004</v>
      </c>
      <c r="AK39" s="18">
        <f t="shared" ca="1" si="19"/>
        <v>0.53790099412993431</v>
      </c>
      <c r="AL39" s="18">
        <f t="shared" ca="1" si="19"/>
        <v>0.94067586207550302</v>
      </c>
      <c r="AM39" s="18">
        <f t="shared" ca="1" si="19"/>
        <v>1.9856684636004116</v>
      </c>
      <c r="AN39" s="18">
        <f t="shared" ca="1" si="20"/>
        <v>1</v>
      </c>
      <c r="AO39" s="18">
        <f t="shared" ca="1" si="20"/>
        <v>1</v>
      </c>
      <c r="AP39" s="18">
        <f t="shared" ca="1" si="20"/>
        <v>1</v>
      </c>
      <c r="AQ39" s="18">
        <f t="shared" ca="1" si="20"/>
        <v>1</v>
      </c>
      <c r="AR39" s="18">
        <f t="shared" ca="1" si="21"/>
        <v>0</v>
      </c>
      <c r="AS39" s="18">
        <f t="shared" ca="1" si="21"/>
        <v>0</v>
      </c>
      <c r="AT39" s="18">
        <f t="shared" ca="1" si="21"/>
        <v>0</v>
      </c>
      <c r="AU39" s="18">
        <f t="shared" ca="1" si="21"/>
        <v>0</v>
      </c>
    </row>
    <row r="40" spans="1:47" x14ac:dyDescent="0.15">
      <c r="A40">
        <v>1</v>
      </c>
      <c r="B40">
        <v>31.263000000000002</v>
      </c>
      <c r="C40">
        <v>7</v>
      </c>
      <c r="D40" s="18">
        <v>8.0320000000000003E-2</v>
      </c>
      <c r="E40" s="18">
        <v>0.63170000000000004</v>
      </c>
      <c r="F40" s="18">
        <v>2.5779999999999998</v>
      </c>
      <c r="G40" s="18">
        <v>0.5383</v>
      </c>
      <c r="H40" s="18">
        <v>-0.68340000000000001</v>
      </c>
      <c r="I40" s="18">
        <v>2.8319999999999999</v>
      </c>
      <c r="J40" s="18">
        <v>0.40660000000000002</v>
      </c>
      <c r="K40" s="18">
        <v>-2.862E-2</v>
      </c>
      <c r="L40" s="18">
        <v>0.91049999999999998</v>
      </c>
      <c r="M40" s="18">
        <v>0.28489999999999999</v>
      </c>
      <c r="O40" s="18">
        <f>MAX(MIN(Angle!A53,AngNeutron!$P$3),AngNeutron!$P$2)</f>
        <v>7.1264000000000001E-7</v>
      </c>
      <c r="P40" s="18">
        <f t="shared" ca="1" si="10"/>
        <v>7.0046831939776497E-2</v>
      </c>
      <c r="Q40" s="18">
        <f t="shared" ca="1" si="11"/>
        <v>6.7826831939776497E-2</v>
      </c>
      <c r="R40" s="18">
        <f t="shared" ca="1" si="12"/>
        <v>5.4997576238609021E-2</v>
      </c>
      <c r="S40" s="18">
        <f t="shared" ca="1" si="13"/>
        <v>5.1227526636485096E-2</v>
      </c>
      <c r="T40" s="18">
        <f ca="1">MAX(-P40+MIN(P40,AngCal!$B$30),Q766+T$11+T$12/(1+EXP((T$13-LOG10($O40))/T$14))+T$15/(1+EXP((T$16-LOG10($O40))/T$17))+T$18/(1+EXP((T$19-LOG10($O40))/T$20)))</f>
        <v>1.6435210759318818E-2</v>
      </c>
      <c r="U40" s="18">
        <f ca="1">MAX(-Q40+MIN(Q40,AngCal!$B$30),Q766+U$11+U$12/(1+EXP((U$13-LOG10($O40))/U$14))+U$15/(1+EXP((U$16-LOG10($O40))/U$17))+U$18/(1+EXP((U$19-LOG10($O40))/U$20)))</f>
        <v>2.0677308001877795E-2</v>
      </c>
      <c r="V40" s="18">
        <f ca="1">MAX(-R40+MIN(R40,AngCal!$B$30),Q766+V$11+V$12/(1+EXP((V$13-LOG10($O40))/V$14))+V$15/(1+EXP((V$16-LOG10($O40))/V$17))+V$18/(1+EXP((V$19-LOG10($O40))/V$20)))</f>
        <v>2.4651601082449404E-2</v>
      </c>
      <c r="W40" s="18">
        <f ca="1">MAX(-S40+MIN(S40,AngCal!$B$30),Q766+W$11+W$12/(1+EXP((W$13-LOG10($O40))/W$14))+W$15/(1+EXP((W$16-LOG10($O40))/W$17))+W$18/(1+EXP((W$19-LOG10($O40))/W$20)))</f>
        <v>3.9328797608998045E-2</v>
      </c>
      <c r="X40" s="18">
        <f t="shared" ca="1" si="14"/>
        <v>1.8767222369994125</v>
      </c>
      <c r="Y40" s="18">
        <f t="shared" ca="1" si="14"/>
        <v>2.9183281830182137</v>
      </c>
      <c r="Z40" s="18">
        <f t="shared" ca="1" si="14"/>
        <v>0.26290569875870867</v>
      </c>
      <c r="AA40" s="18">
        <f t="shared" ca="1" si="14"/>
        <v>1.0067011218991893</v>
      </c>
      <c r="AB40" s="18">
        <f t="shared" ca="1" si="15"/>
        <v>6.6821816560698147E-2</v>
      </c>
      <c r="AC40" s="18">
        <f t="shared" ca="1" si="16"/>
        <v>6.6013407130724344E-2</v>
      </c>
      <c r="AD40" s="18">
        <f t="shared" ca="1" si="17"/>
        <v>7.3103416664194176E-2</v>
      </c>
      <c r="AE40" s="18">
        <f t="shared" ca="1" si="18"/>
        <v>7.1808446488361072E-2</v>
      </c>
      <c r="AF40" s="18">
        <f ca="1">MAX(-AB40+MIN(AB40,AngCal!$B$30),S766+AF$11+AF$12/(1+EXP((AF$13-LOG10($O40))/AF$14))+AF$15/(1+EXP((AF$16-LOG10($O40))/AF$17))+AF$18/(1+EXP((AF$19-LOG10($O40))/AF$20)))</f>
        <v>-3.1666199784675573E-3</v>
      </c>
      <c r="AG40" s="18">
        <f ca="1">MAX(-AC40+MIN(AC40,AngCal!$B$30),S766+AG$11+AG$12/(1+EXP((AG$13-LOG10($O40))/AG$14))+AG$15/(1+EXP((AG$16-LOG10($O40))/AG$17))+AG$18/(1+EXP((AG$19-LOG10($O40))/AG$20)))</f>
        <v>-3.8561323967222548E-3</v>
      </c>
      <c r="AH40" s="18">
        <f ca="1">MAX(-AD40+MIN(AD40,AngCal!$B$30),S766+AH$11+AH$12/(1+EXP((AH$13-LOG10($O40))/AH$14))+AH$15/(1+EXP((AH$16-LOG10($O40))/AH$17))+AH$18/(1+EXP((AH$19-LOG10($O40))/AH$20)))</f>
        <v>-1.2149250094012054E-2</v>
      </c>
      <c r="AI40" s="18">
        <f ca="1">MAX(-AE40+MIN(AE40,AngCal!$B$30),S766+AI$11+AI$12/(1+EXP((AI$13-LOG10($O40))/AI$14))+AI$15/(1+EXP((AI$16-LOG10($O40))/AI$17))+AI$18/(1+EXP((AI$19-LOG10($O40))/AI$20)))</f>
        <v>-1.0280458597378257E-2</v>
      </c>
      <c r="AJ40" s="18">
        <f t="shared" ca="1" si="19"/>
        <v>0.59309809485878529</v>
      </c>
      <c r="AK40" s="18">
        <f t="shared" ca="1" si="19"/>
        <v>0.53790148051399467</v>
      </c>
      <c r="AL40" s="18">
        <f t="shared" ca="1" si="19"/>
        <v>0.94067586214424048</v>
      </c>
      <c r="AM40" s="18">
        <f t="shared" ca="1" si="19"/>
        <v>1.9756996902318738</v>
      </c>
      <c r="AN40" s="18">
        <f t="shared" ca="1" si="20"/>
        <v>1</v>
      </c>
      <c r="AO40" s="18">
        <f t="shared" ca="1" si="20"/>
        <v>1</v>
      </c>
      <c r="AP40" s="18">
        <f t="shared" ca="1" si="20"/>
        <v>1</v>
      </c>
      <c r="AQ40" s="18">
        <f t="shared" ca="1" si="20"/>
        <v>1</v>
      </c>
      <c r="AR40" s="18">
        <f t="shared" ca="1" si="21"/>
        <v>0</v>
      </c>
      <c r="AS40" s="18">
        <f t="shared" ca="1" si="21"/>
        <v>0</v>
      </c>
      <c r="AT40" s="18">
        <f t="shared" ca="1" si="21"/>
        <v>0</v>
      </c>
      <c r="AU40" s="18">
        <f t="shared" ca="1" si="21"/>
        <v>0</v>
      </c>
    </row>
    <row r="41" spans="1:47" x14ac:dyDescent="0.15">
      <c r="A41">
        <v>1</v>
      </c>
      <c r="B41">
        <v>31.263000000000002</v>
      </c>
      <c r="C41">
        <v>10</v>
      </c>
      <c r="D41" s="18">
        <v>8.0430000000000001E-2</v>
      </c>
      <c r="E41" s="18">
        <v>0.70550000000000002</v>
      </c>
      <c r="F41" s="18">
        <v>2.6280000000000001</v>
      </c>
      <c r="G41" s="18">
        <v>0.54469999999999996</v>
      </c>
      <c r="H41" s="18">
        <v>-0.75609999999999999</v>
      </c>
      <c r="I41" s="18">
        <v>2.8660000000000001</v>
      </c>
      <c r="J41" s="18">
        <v>0.41849999999999998</v>
      </c>
      <c r="K41" s="18">
        <v>-2.9860000000000001E-2</v>
      </c>
      <c r="L41" s="18">
        <v>0.90429999999999999</v>
      </c>
      <c r="M41" s="18">
        <v>0.28149999999999997</v>
      </c>
      <c r="O41" s="18">
        <f>MAX(MIN(Angle!A54,AngNeutron!$P$3),AngNeutron!$P$2)</f>
        <v>8.9716999999999998E-7</v>
      </c>
      <c r="P41" s="18">
        <f t="shared" ca="1" si="10"/>
        <v>7.0255407495472821E-2</v>
      </c>
      <c r="Q41" s="18">
        <f t="shared" ca="1" si="11"/>
        <v>6.8035407495472822E-2</v>
      </c>
      <c r="R41" s="18">
        <f t="shared" ca="1" si="12"/>
        <v>5.52063095824483E-2</v>
      </c>
      <c r="S41" s="18">
        <f t="shared" ca="1" si="13"/>
        <v>5.1436249953184014E-2</v>
      </c>
      <c r="T41" s="18">
        <f ca="1">MAX(-P41+MIN(P41,AngCal!$B$30),Q767+T$11+T$12/(1+EXP((T$13-LOG10($O41))/T$14))+T$15/(1+EXP((T$16-LOG10($O41))/T$17))+T$18/(1+EXP((T$19-LOG10($O41))/T$20)))</f>
        <v>1.4850149896198695E-2</v>
      </c>
      <c r="U41" s="18">
        <f ca="1">MAX(-Q41+MIN(Q41,AngCal!$B$30),Q767+U$11+U$12/(1+EXP((U$13-LOG10($O41))/U$14))+U$15/(1+EXP((U$16-LOG10($O41))/U$17))+U$18/(1+EXP((U$19-LOG10($O41))/U$20)))</f>
        <v>1.9091940893458583E-2</v>
      </c>
      <c r="V41" s="18">
        <f ca="1">MAX(-R41+MIN(R41,AngCal!$B$30),Q767+V$11+V$12/(1+EXP((V$13-LOG10($O41))/V$14))+V$15/(1+EXP((V$16-LOG10($O41))/V$17))+V$18/(1+EXP((V$19-LOG10($O41))/V$20)))</f>
        <v>2.3066959144968369E-2</v>
      </c>
      <c r="W41" s="18">
        <f ca="1">MAX(-S41+MIN(S41,AngCal!$B$30),Q767+W$11+W$12/(1+EXP((W$13-LOG10($O41))/W$14))+W$15/(1+EXP((W$16-LOG10($O41))/W$17))+W$18/(1+EXP((W$19-LOG10($O41))/W$20)))</f>
        <v>3.7743613090933714E-2</v>
      </c>
      <c r="X41" s="18">
        <f t="shared" ca="1" si="14"/>
        <v>1.876722236867721</v>
      </c>
      <c r="Y41" s="18">
        <f t="shared" ca="1" si="14"/>
        <v>2.9184652134341658</v>
      </c>
      <c r="Z41" s="18">
        <f t="shared" ca="1" si="14"/>
        <v>0.26290569875870867</v>
      </c>
      <c r="AA41" s="18">
        <f t="shared" ca="1" si="14"/>
        <v>0.93259694812750205</v>
      </c>
      <c r="AB41" s="18">
        <f t="shared" ca="1" si="15"/>
        <v>6.7382780241901474E-2</v>
      </c>
      <c r="AC41" s="18">
        <f t="shared" ca="1" si="16"/>
        <v>6.6296687901944235E-2</v>
      </c>
      <c r="AD41" s="18">
        <f t="shared" ca="1" si="17"/>
        <v>7.3386701408368282E-2</v>
      </c>
      <c r="AE41" s="18">
        <f t="shared" ca="1" si="18"/>
        <v>7.2094513139395411E-2</v>
      </c>
      <c r="AF41" s="18">
        <f ca="1">MAX(-AB41+MIN(AB41,AngCal!$B$30),S767+AF$11+AF$12/(1+EXP((AF$13-LOG10($O41))/AF$14))+AF$15/(1+EXP((AF$16-LOG10($O41))/AF$17))+AF$18/(1+EXP((AF$19-LOG10($O41))/AF$20)))</f>
        <v>-2.038757902880591E-3</v>
      </c>
      <c r="AG41" s="18">
        <f ca="1">MAX(-AC41+MIN(AC41,AngCal!$B$30),S767+AG$11+AG$12/(1+EXP((AG$13-LOG10($O41))/AG$14))+AG$15/(1+EXP((AG$16-LOG10($O41))/AG$17))+AG$18/(1+EXP((AG$19-LOG10($O41))/AG$20)))</f>
        <v>-2.5727545838183266E-3</v>
      </c>
      <c r="AH41" s="18">
        <f ca="1">MAX(-AD41+MIN(AD41,AngCal!$B$30),S767+AH$11+AH$12/(1+EXP((AH$13-LOG10($O41))/AH$14))+AH$15/(1+EXP((AH$16-LOG10($O41))/AH$17))+AH$18/(1+EXP((AH$19-LOG10($O41))/AH$20)))</f>
        <v>-1.1017380188677019E-2</v>
      </c>
      <c r="AI41" s="18">
        <f ca="1">MAX(-AE41+MIN(AE41,AngCal!$B$30),S767+AI$11+AI$12/(1+EXP((AI$13-LOG10($O41))/AI$14))+AI$15/(1+EXP((AI$16-LOG10($O41))/AI$17))+AI$18/(1+EXP((AI$19-LOG10($O41))/AI$20)))</f>
        <v>-9.1484503247101674E-3</v>
      </c>
      <c r="AJ41" s="18">
        <f t="shared" ca="1" si="19"/>
        <v>0.59166633350886011</v>
      </c>
      <c r="AK41" s="18">
        <f t="shared" ca="1" si="19"/>
        <v>0.53790204835717259</v>
      </c>
      <c r="AL41" s="18">
        <f t="shared" ca="1" si="19"/>
        <v>0.94067586223794197</v>
      </c>
      <c r="AM41" s="18">
        <f t="shared" ca="1" si="19"/>
        <v>1.9657666220363164</v>
      </c>
      <c r="AN41" s="18">
        <f t="shared" ca="1" si="20"/>
        <v>1</v>
      </c>
      <c r="AO41" s="18">
        <f t="shared" ca="1" si="20"/>
        <v>1</v>
      </c>
      <c r="AP41" s="18">
        <f t="shared" ca="1" si="20"/>
        <v>1</v>
      </c>
      <c r="AQ41" s="18">
        <f t="shared" ca="1" si="20"/>
        <v>1</v>
      </c>
      <c r="AR41" s="18">
        <f t="shared" ca="1" si="21"/>
        <v>0</v>
      </c>
      <c r="AS41" s="18">
        <f t="shared" ca="1" si="21"/>
        <v>0</v>
      </c>
      <c r="AT41" s="18">
        <f t="shared" ca="1" si="21"/>
        <v>0</v>
      </c>
      <c r="AU41" s="18">
        <f t="shared" ca="1" si="21"/>
        <v>0</v>
      </c>
    </row>
    <row r="42" spans="1:47" x14ac:dyDescent="0.15">
      <c r="A42">
        <v>1</v>
      </c>
      <c r="B42">
        <v>31.263000000000002</v>
      </c>
      <c r="C42">
        <v>15</v>
      </c>
      <c r="D42" s="18">
        <v>8.0689999999999998E-2</v>
      </c>
      <c r="E42" s="18">
        <v>0.48499999999999999</v>
      </c>
      <c r="F42" s="18">
        <v>2.3929999999999998</v>
      </c>
      <c r="G42" s="18">
        <v>0.40560000000000002</v>
      </c>
      <c r="H42" s="18">
        <v>-0.58940000000000003</v>
      </c>
      <c r="I42" s="18">
        <v>2.7370000000000001</v>
      </c>
      <c r="J42" s="18">
        <v>0.3957</v>
      </c>
      <c r="K42" s="18">
        <v>2.3699999999999999E-2</v>
      </c>
      <c r="L42" s="18">
        <v>3.94</v>
      </c>
      <c r="M42" s="18">
        <v>5.0990000000000001E-2</v>
      </c>
      <c r="O42" s="18">
        <f>MAX(MIN(Angle!A55,AngNeutron!$P$3),AngNeutron!$P$2)</f>
        <v>1.1293999999999999E-6</v>
      </c>
      <c r="P42" s="18">
        <f t="shared" ca="1" si="10"/>
        <v>7.044977788699118E-2</v>
      </c>
      <c r="Q42" s="18">
        <f t="shared" ca="1" si="11"/>
        <v>6.822977788699118E-2</v>
      </c>
      <c r="R42" s="18">
        <f t="shared" ca="1" si="12"/>
        <v>5.5400871111258826E-2</v>
      </c>
      <c r="S42" s="18">
        <f t="shared" ca="1" si="13"/>
        <v>5.163079946730962E-2</v>
      </c>
      <c r="T42" s="18">
        <f ca="1">MAX(-P42+MIN(P42,AngCal!$B$30),Q768+T$11+T$12/(1+EXP((T$13-LOG10($O42))/T$14))+T$15/(1+EXP((T$16-LOG10($O42))/T$17))+T$18/(1+EXP((T$19-LOG10($O42))/T$20)))</f>
        <v>1.3606735309895788E-2</v>
      </c>
      <c r="U42" s="18">
        <f ca="1">MAX(-Q42+MIN(Q42,AngCal!$B$30),Q768+U$11+U$12/(1+EXP((U$13-LOG10($O42))/U$14))+U$15/(1+EXP((U$16-LOG10($O42))/U$17))+U$18/(1+EXP((U$19-LOG10($O42))/U$20)))</f>
        <v>1.78481712149486E-2</v>
      </c>
      <c r="V42" s="18">
        <f ca="1">MAX(-R42+MIN(R42,AngCal!$B$30),Q768+V$11+V$12/(1+EXP((V$13-LOG10($O42))/V$14))+V$15/(1+EXP((V$16-LOG10($O42))/V$17))+V$18/(1+EXP((V$19-LOG10($O42))/V$20)))</f>
        <v>2.1824036670328378E-2</v>
      </c>
      <c r="W42" s="18">
        <f ca="1">MAX(-S42+MIN(S42,AngCal!$B$30),Q768+W$11+W$12/(1+EXP((W$13-LOG10($O42))/W$14))+W$15/(1+EXP((W$16-LOG10($O42))/W$17))+W$18/(1+EXP((W$19-LOG10($O42))/W$20)))</f>
        <v>3.6500043294851577E-2</v>
      </c>
      <c r="X42" s="18">
        <f t="shared" ca="1" si="14"/>
        <v>1.8767222366873939</v>
      </c>
      <c r="Y42" s="18">
        <f t="shared" ca="1" si="14"/>
        <v>2.9186141200598468</v>
      </c>
      <c r="Z42" s="18">
        <f t="shared" ca="1" si="14"/>
        <v>0.26290569875870867</v>
      </c>
      <c r="AA42" s="18">
        <f t="shared" ca="1" si="14"/>
        <v>0.86220130108536441</v>
      </c>
      <c r="AB42" s="18">
        <f t="shared" ca="1" si="15"/>
        <v>6.7865604594732704E-2</v>
      </c>
      <c r="AC42" s="18">
        <f t="shared" ca="1" si="16"/>
        <v>6.6500734966473962E-2</v>
      </c>
      <c r="AD42" s="18">
        <f t="shared" ca="1" si="17"/>
        <v>7.3590754098771999E-2</v>
      </c>
      <c r="AE42" s="18">
        <f t="shared" ca="1" si="18"/>
        <v>7.2301516662627685E-2</v>
      </c>
      <c r="AF42" s="18">
        <f ca="1">MAX(-AB42+MIN(AB42,AngCal!$B$30),S768+AF$11+AF$12/(1+EXP((AF$13-LOG10($O42))/AF$14))+AF$15/(1+EXP((AF$16-LOG10($O42))/AF$17))+AF$18/(1+EXP((AF$19-LOG10($O42))/AF$20)))</f>
        <v>-8.9372907387209757E-4</v>
      </c>
      <c r="AG42" s="18">
        <f ca="1">MAX(-AC42+MIN(AC42,AngCal!$B$30),S768+AG$11+AG$12/(1+EXP((AG$13-LOG10($O42))/AG$14))+AG$15/(1+EXP((AG$16-LOG10($O42))/AG$17))+AG$18/(1+EXP((AG$19-LOG10($O42))/AG$20)))</f>
        <v>-1.2621314810982735E-3</v>
      </c>
      <c r="AH42" s="18">
        <f ca="1">MAX(-AD42+MIN(AD42,AngCal!$B$30),S768+AH$11+AH$12/(1+EXP((AH$13-LOG10($O42))/AH$14))+AH$15/(1+EXP((AH$16-LOG10($O42))/AH$17))+AH$18/(1+EXP((AH$19-LOG10($O42))/AH$20)))</f>
        <v>-9.8678892378325153E-3</v>
      </c>
      <c r="AI42" s="18">
        <f ca="1">MAX(-AE42+MIN(AE42,AngCal!$B$30),S768+AI$11+AI$12/(1+EXP((AI$13-LOG10($O42))/AI$14))+AI$15/(1+EXP((AI$16-LOG10($O42))/AI$17))+AI$18/(1+EXP((AI$19-LOG10($O42))/AI$20)))</f>
        <v>-7.9987997520133639E-3</v>
      </c>
      <c r="AJ42" s="18">
        <f t="shared" ca="1" si="19"/>
        <v>0.59023861605122729</v>
      </c>
      <c r="AK42" s="18">
        <f t="shared" ca="1" si="19"/>
        <v>0.5379027110022262</v>
      </c>
      <c r="AL42" s="18">
        <f t="shared" ca="1" si="19"/>
        <v>0.94067586236562351</v>
      </c>
      <c r="AM42" s="18">
        <f t="shared" ca="1" si="19"/>
        <v>1.9558824083094324</v>
      </c>
      <c r="AN42" s="18">
        <f t="shared" ca="1" si="20"/>
        <v>1</v>
      </c>
      <c r="AO42" s="18">
        <f t="shared" ca="1" si="20"/>
        <v>1</v>
      </c>
      <c r="AP42" s="18">
        <f t="shared" ca="1" si="20"/>
        <v>1</v>
      </c>
      <c r="AQ42" s="18">
        <f t="shared" ca="1" si="20"/>
        <v>1</v>
      </c>
      <c r="AR42" s="18">
        <f t="shared" ca="1" si="21"/>
        <v>0</v>
      </c>
      <c r="AS42" s="18">
        <f t="shared" ca="1" si="21"/>
        <v>0</v>
      </c>
      <c r="AT42" s="18">
        <f t="shared" ca="1" si="21"/>
        <v>0</v>
      </c>
      <c r="AU42" s="18">
        <f t="shared" ca="1" si="21"/>
        <v>0</v>
      </c>
    </row>
    <row r="43" spans="1:47" x14ac:dyDescent="0.15">
      <c r="A43">
        <v>1</v>
      </c>
      <c r="B43">
        <v>31.263000000000002</v>
      </c>
      <c r="C43">
        <v>20</v>
      </c>
      <c r="D43" s="18">
        <v>7.8520000000000006E-2</v>
      </c>
      <c r="E43" s="18">
        <v>0.28549999999999998</v>
      </c>
      <c r="F43" s="18">
        <v>2.3519999999999999</v>
      </c>
      <c r="G43" s="18">
        <v>0.35670000000000002</v>
      </c>
      <c r="H43" s="18">
        <v>-0.39290000000000003</v>
      </c>
      <c r="I43" s="18">
        <v>2.8380000000000001</v>
      </c>
      <c r="J43" s="18">
        <v>0.34589999999999999</v>
      </c>
      <c r="K43" s="18">
        <v>2.8910000000000002E-2</v>
      </c>
      <c r="L43" s="18">
        <v>3.9729999999999999</v>
      </c>
      <c r="M43" s="18">
        <v>2.4940000000000002</v>
      </c>
      <c r="O43" s="18">
        <f>MAX(MIN(Angle!A56,AngNeutron!$P$3),AngNeutron!$P$2)</f>
        <v>1.4219000000000001E-6</v>
      </c>
      <c r="P43" s="18">
        <f t="shared" ca="1" si="10"/>
        <v>7.063001674748981E-2</v>
      </c>
      <c r="Q43" s="18">
        <f t="shared" ca="1" si="11"/>
        <v>6.841001674748981E-2</v>
      </c>
      <c r="R43" s="18">
        <f t="shared" ca="1" si="12"/>
        <v>5.5581341686275633E-2</v>
      </c>
      <c r="S43" s="18">
        <f t="shared" ca="1" si="13"/>
        <v>5.1811255644136467E-2</v>
      </c>
      <c r="T43" s="18">
        <f ca="1">MAX(-P43+MIN(P43,AngCal!$B$30),Q769+T$11+T$12/(1+EXP((T$13-LOG10($O43))/T$14))+T$15/(1+EXP((T$16-LOG10($O43))/T$17))+T$18/(1+EXP((T$19-LOG10($O43))/T$20)))</f>
        <v>1.264756814967774E-2</v>
      </c>
      <c r="U43" s="18">
        <f ca="1">MAX(-Q43+MIN(Q43,AngCal!$B$30),Q769+U$11+U$12/(1+EXP((U$13-LOG10($O43))/U$14))+U$15/(1+EXP((U$16-LOG10($O43))/U$17))+U$18/(1+EXP((U$19-LOG10($O43))/U$20)))</f>
        <v>1.6888592059050148E-2</v>
      </c>
      <c r="V43" s="18">
        <f ca="1">MAX(-R43+MIN(R43,AngCal!$B$30),Q769+V$11+V$12/(1+EXP((V$13-LOG10($O43))/V$14))+V$15/(1+EXP((V$16-LOG10($O43))/V$17))+V$18/(1+EXP((V$19-LOG10($O43))/V$20)))</f>
        <v>2.0865448043783295E-2</v>
      </c>
      <c r="W43" s="18">
        <f ca="1">MAX(-S43+MIN(S43,AngCal!$B$30),Q769+W$11+W$12/(1+EXP((W$13-LOG10($O43))/W$14))+W$15/(1+EXP((W$16-LOG10($O43))/W$17))+W$18/(1+EXP((W$19-LOG10($O43))/W$20)))</f>
        <v>3.5540681769909176E-2</v>
      </c>
      <c r="X43" s="18">
        <f t="shared" ca="1" si="14"/>
        <v>1.876722236440264</v>
      </c>
      <c r="Y43" s="18">
        <f t="shared" ca="1" si="14"/>
        <v>2.9187760600663171</v>
      </c>
      <c r="Z43" s="18">
        <f t="shared" ca="1" si="14"/>
        <v>0.26290569875870867</v>
      </c>
      <c r="AA43" s="18">
        <f t="shared" ca="1" si="14"/>
        <v>0.79882126406870257</v>
      </c>
      <c r="AB43" s="18">
        <f t="shared" ca="1" si="15"/>
        <v>6.8291659352369583E-2</v>
      </c>
      <c r="AC43" s="18">
        <f t="shared" ca="1" si="16"/>
        <v>6.664715998974291E-2</v>
      </c>
      <c r="AD43" s="18">
        <f t="shared" ca="1" si="17"/>
        <v>7.3737187094975357E-2</v>
      </c>
      <c r="AE43" s="18">
        <f t="shared" ca="1" si="18"/>
        <v>7.2451081544442547E-2</v>
      </c>
      <c r="AF43" s="18">
        <f ca="1">MAX(-AB43+MIN(AB43,AngCal!$B$30),S769+AF$11+AF$12/(1+EXP((AF$13-LOG10($O43))/AF$14))+AF$15/(1+EXP((AF$16-LOG10($O43))/AF$17))+AF$18/(1+EXP((AF$19-LOG10($O43))/AF$20)))</f>
        <v>2.4253287169549479E-4</v>
      </c>
      <c r="AG43" s="18">
        <f ca="1">MAX(-AC43+MIN(AC43,AngCal!$B$30),S769+AG$11+AG$12/(1+EXP((AG$13-LOG10($O43))/AG$14))+AG$15/(1+EXP((AG$16-LOG10($O43))/AG$17))+AG$18/(1+EXP((AG$19-LOG10($O43))/AG$20)))</f>
        <v>5.0429952155135499E-5</v>
      </c>
      <c r="AH43" s="18">
        <f ca="1">MAX(-AD43+MIN(AD43,AngCal!$B$30),S769+AH$11+AH$12/(1+EXP((AH$13-LOG10($O43))/AH$14))+AH$15/(1+EXP((AH$16-LOG10($O43))/AH$17))+AH$18/(1+EXP((AH$19-LOG10($O43))/AH$20)))</f>
        <v>-8.7266575996200173E-3</v>
      </c>
      <c r="AI43" s="18">
        <f ca="1">MAX(-AE43+MIN(AE43,AngCal!$B$30),S769+AI$11+AI$12/(1+EXP((AI$13-LOG10($O43))/AI$14))+AI$15/(1+EXP((AI$16-LOG10($O43))/AI$17))+AI$18/(1+EXP((AI$19-LOG10($O43))/AI$20)))</f>
        <v>-6.8573838542840687E-3</v>
      </c>
      <c r="AJ43" s="18">
        <f t="shared" ca="1" si="19"/>
        <v>0.5888150664651185</v>
      </c>
      <c r="AK43" s="18">
        <f t="shared" ca="1" si="19"/>
        <v>0.53790348490456996</v>
      </c>
      <c r="AL43" s="18">
        <f t="shared" ca="1" si="19"/>
        <v>0.94067586253976543</v>
      </c>
      <c r="AM43" s="18">
        <f t="shared" ca="1" si="19"/>
        <v>1.9460478408995017</v>
      </c>
      <c r="AN43" s="18">
        <f t="shared" ca="1" si="20"/>
        <v>1</v>
      </c>
      <c r="AO43" s="18">
        <f t="shared" ca="1" si="20"/>
        <v>1</v>
      </c>
      <c r="AP43" s="18">
        <f t="shared" ca="1" si="20"/>
        <v>1</v>
      </c>
      <c r="AQ43" s="18">
        <f t="shared" ca="1" si="20"/>
        <v>1</v>
      </c>
      <c r="AR43" s="18">
        <f t="shared" ca="1" si="21"/>
        <v>0</v>
      </c>
      <c r="AS43" s="18">
        <f t="shared" ca="1" si="21"/>
        <v>0</v>
      </c>
      <c r="AT43" s="18">
        <f t="shared" ca="1" si="21"/>
        <v>0</v>
      </c>
      <c r="AU43" s="18">
        <f t="shared" ca="1" si="21"/>
        <v>0</v>
      </c>
    </row>
    <row r="44" spans="1:47" x14ac:dyDescent="0.15">
      <c r="A44">
        <v>1</v>
      </c>
      <c r="B44">
        <v>49.982999999999997</v>
      </c>
      <c r="C44">
        <v>1</v>
      </c>
      <c r="D44" s="18">
        <v>7.9729999999999995E-2</v>
      </c>
      <c r="E44" s="18">
        <v>0.2203</v>
      </c>
      <c r="F44" s="18">
        <v>2.544</v>
      </c>
      <c r="G44" s="18">
        <v>0.499</v>
      </c>
      <c r="H44" s="18">
        <v>-0.31850000000000001</v>
      </c>
      <c r="I44" s="18">
        <v>2.6819999999999999</v>
      </c>
      <c r="J44" s="18">
        <v>0.36859999999999998</v>
      </c>
      <c r="K44" s="18">
        <v>1.8429999999999998E-2</v>
      </c>
      <c r="L44" s="18">
        <v>1.671</v>
      </c>
      <c r="M44" s="18">
        <v>0.1595</v>
      </c>
      <c r="O44" s="18">
        <f>MAX(MIN(Angle!A57,AngNeutron!$P$3),AngNeutron!$P$2)</f>
        <v>1.7901E-6</v>
      </c>
      <c r="P44" s="18">
        <f t="shared" ca="1" si="10"/>
        <v>7.0796160442930273E-2</v>
      </c>
      <c r="Q44" s="18">
        <f t="shared" ca="1" si="11"/>
        <v>6.8576160442930273E-2</v>
      </c>
      <c r="R44" s="18">
        <f t="shared" ca="1" si="12"/>
        <v>5.5747766112750993E-2</v>
      </c>
      <c r="S44" s="18">
        <f t="shared" ca="1" si="13"/>
        <v>5.1977662838544873E-2</v>
      </c>
      <c r="T44" s="18">
        <f ca="1">MAX(-P44+MIN(P44,AngCal!$B$30),Q770+T$11+T$12/(1+EXP((T$13-LOG10($O44))/T$14))+T$15/(1+EXP((T$16-LOG10($O44))/T$17))+T$18/(1+EXP((T$19-LOG10($O44))/T$20)))</f>
        <v>1.1918082063869111E-2</v>
      </c>
      <c r="U44" s="18">
        <f ca="1">MAX(-Q44+MIN(Q44,AngCal!$B$30),Q770+U$11+U$12/(1+EXP((U$13-LOG10($O44))/U$14))+U$15/(1+EXP((U$16-LOG10($O44))/U$17))+U$18/(1+EXP((U$19-LOG10($O44))/U$20)))</f>
        <v>1.6158628320276897E-2</v>
      </c>
      <c r="V44" s="18">
        <f ca="1">MAX(-R44+MIN(R44,AngCal!$B$30),Q770+V$11+V$12/(1+EXP((V$13-LOG10($O44))/V$14))+V$15/(1+EXP((V$16-LOG10($O44))/V$17))+V$18/(1+EXP((V$19-LOG10($O44))/V$20)))</f>
        <v>2.0136641667117552E-2</v>
      </c>
      <c r="W44" s="18">
        <f ca="1">MAX(-S44+MIN(S44,AngCal!$B$30),Q770+W$11+W$12/(1+EXP((W$13-LOG10($O44))/W$14))+W$15/(1+EXP((W$16-LOG10($O44))/W$17))+W$18/(1+EXP((W$19-LOG10($O44))/W$20)))</f>
        <v>3.4810953110279819E-2</v>
      </c>
      <c r="X44" s="18">
        <f t="shared" ca="1" si="14"/>
        <v>1.8767222361017748</v>
      </c>
      <c r="Y44" s="18">
        <f t="shared" ca="1" si="14"/>
        <v>2.9189520660433863</v>
      </c>
      <c r="Z44" s="18">
        <f t="shared" ca="1" si="14"/>
        <v>0.26290569875870878</v>
      </c>
      <c r="AA44" s="18">
        <f t="shared" ca="1" si="14"/>
        <v>0.74450713661529289</v>
      </c>
      <c r="AB44" s="18">
        <f t="shared" ca="1" si="15"/>
        <v>6.8676135016791748E-2</v>
      </c>
      <c r="AC44" s="18">
        <f t="shared" ca="1" si="16"/>
        <v>6.6751823468879132E-2</v>
      </c>
      <c r="AD44" s="18">
        <f t="shared" ca="1" si="17"/>
        <v>7.3841861866722924E-2</v>
      </c>
      <c r="AE44" s="18">
        <f t="shared" ca="1" si="18"/>
        <v>7.2559077481015741E-2</v>
      </c>
      <c r="AF44" s="18">
        <f ca="1">MAX(-AB44+MIN(AB44,AngCal!$B$30),S770+AF$11+AF$12/(1+EXP((AF$13-LOG10($O44))/AF$14))+AF$15/(1+EXP((AF$16-LOG10($O44))/AF$17))+AF$18/(1+EXP((AF$19-LOG10($O44))/AF$20)))</f>
        <v>1.3432819274038148E-3</v>
      </c>
      <c r="AG44" s="18">
        <f ca="1">MAX(-AC44+MIN(AC44,AngCal!$B$30),S770+AG$11+AG$12/(1+EXP((AG$13-LOG10($O44))/AG$14))+AG$15/(1+EXP((AG$16-LOG10($O44))/AG$17))+AG$18/(1+EXP((AG$19-LOG10($O44))/AG$20)))</f>
        <v>1.3385691223630333E-3</v>
      </c>
      <c r="AH44" s="18">
        <f ca="1">MAX(-AD44+MIN(AD44,AngCal!$B$30),S770+AH$11+AH$12/(1+EXP((AH$13-LOG10($O44))/AH$14))+AH$15/(1+EXP((AH$16-LOG10($O44))/AH$17))+AH$18/(1+EXP((AH$19-LOG10($O44))/AH$20)))</f>
        <v>-7.6203794462842986E-3</v>
      </c>
      <c r="AI44" s="18">
        <f ca="1">MAX(-AE44+MIN(AE44,AngCal!$B$30),S770+AI$11+AI$12/(1+EXP((AI$13-LOG10($O44))/AI$14))+AI$15/(1+EXP((AI$16-LOG10($O44))/AI$17))+AI$18/(1+EXP((AI$19-LOG10($O44))/AI$20)))</f>
        <v>-5.7508931629769921E-3</v>
      </c>
      <c r="AJ44" s="18">
        <f t="shared" ca="1" si="19"/>
        <v>0.58739782008873853</v>
      </c>
      <c r="AK44" s="18">
        <f t="shared" ca="1" si="19"/>
        <v>0.53790438821418041</v>
      </c>
      <c r="AL44" s="18">
        <f t="shared" ca="1" si="19"/>
        <v>0.94067586277715798</v>
      </c>
      <c r="AM44" s="18">
        <f t="shared" ca="1" si="19"/>
        <v>1.9362774424962717</v>
      </c>
      <c r="AN44" s="18">
        <f t="shared" ca="1" si="20"/>
        <v>1</v>
      </c>
      <c r="AO44" s="18">
        <f t="shared" ca="1" si="20"/>
        <v>1</v>
      </c>
      <c r="AP44" s="18">
        <f t="shared" ca="1" si="20"/>
        <v>1</v>
      </c>
      <c r="AQ44" s="18">
        <f t="shared" ca="1" si="20"/>
        <v>1</v>
      </c>
      <c r="AR44" s="18">
        <f t="shared" ca="1" si="21"/>
        <v>0</v>
      </c>
      <c r="AS44" s="18">
        <f t="shared" ca="1" si="21"/>
        <v>0</v>
      </c>
      <c r="AT44" s="18">
        <f t="shared" ca="1" si="21"/>
        <v>0</v>
      </c>
      <c r="AU44" s="18">
        <f t="shared" ca="1" si="21"/>
        <v>0</v>
      </c>
    </row>
    <row r="45" spans="1:47" x14ac:dyDescent="0.15">
      <c r="A45">
        <v>1</v>
      </c>
      <c r="B45">
        <v>49.982999999999997</v>
      </c>
      <c r="C45">
        <v>3</v>
      </c>
      <c r="D45" s="18">
        <v>7.9699999999999993E-2</v>
      </c>
      <c r="E45" s="18">
        <v>0.36170000000000002</v>
      </c>
      <c r="F45" s="18">
        <v>2.4049999999999998</v>
      </c>
      <c r="G45" s="18">
        <v>0.49869999999999998</v>
      </c>
      <c r="H45" s="18">
        <v>-0.4259</v>
      </c>
      <c r="I45" s="18">
        <v>2.653</v>
      </c>
      <c r="J45" s="18">
        <v>0.37080000000000002</v>
      </c>
      <c r="K45" s="18">
        <v>-1.5559999999999999E-2</v>
      </c>
      <c r="L45" s="18">
        <v>0.84650000000000003</v>
      </c>
      <c r="M45" s="18">
        <v>0.28720000000000001</v>
      </c>
      <c r="O45" s="18">
        <f>MAX(MIN(Angle!A58,AngNeutron!$P$3),AngNeutron!$P$2)</f>
        <v>2.2535999999999999E-6</v>
      </c>
      <c r="P45" s="18">
        <f t="shared" ca="1" si="10"/>
        <v>7.094856960673622E-2</v>
      </c>
      <c r="Q45" s="18">
        <f t="shared" ca="1" si="11"/>
        <v>6.872856960673622E-2</v>
      </c>
      <c r="R45" s="18">
        <f t="shared" ca="1" si="12"/>
        <v>5.590051538555213E-2</v>
      </c>
      <c r="S45" s="18">
        <f t="shared" ca="1" si="13"/>
        <v>5.2130391503002693E-2</v>
      </c>
      <c r="T45" s="18">
        <f ca="1">MAX(-P45+MIN(P45,AngCal!$B$30),Q771+T$11+T$12/(1+EXP((T$13-LOG10($O45))/T$14))+T$15/(1+EXP((T$16-LOG10($O45))/T$17))+T$18/(1+EXP((T$19-LOG10($O45))/T$20)))</f>
        <v>1.1368862269900866E-2</v>
      </c>
      <c r="U45" s="18">
        <f ca="1">MAX(-Q45+MIN(Q45,AngCal!$B$30),Q771+U$11+U$12/(1+EXP((U$13-LOG10($O45))/U$14))+U$15/(1+EXP((U$16-LOG10($O45))/U$17))+U$18/(1+EXP((U$19-LOG10($O45))/U$20)))</f>
        <v>1.5608854840523654E-2</v>
      </c>
      <c r="V45" s="18">
        <f ca="1">MAX(-R45+MIN(R45,AngCal!$B$30),Q771+V$11+V$12/(1+EXP((V$13-LOG10($O45))/V$14))+V$15/(1+EXP((V$16-LOG10($O45))/V$17))+V$18/(1+EXP((V$19-LOG10($O45))/V$20)))</f>
        <v>1.9588220439312232E-2</v>
      </c>
      <c r="W45" s="18">
        <f ca="1">MAX(-S45+MIN(S45,AngCal!$B$30),Q771+W$11+W$12/(1+EXP((W$13-LOG10($O45))/W$14))+W$15/(1+EXP((W$16-LOG10($O45))/W$17))+W$18/(1+EXP((W$19-LOG10($O45))/W$20)))</f>
        <v>3.42614313353449E-2</v>
      </c>
      <c r="X45" s="18">
        <f t="shared" ca="1" si="14"/>
        <v>1.8767222356381481</v>
      </c>
      <c r="Y45" s="18">
        <f t="shared" ca="1" si="14"/>
        <v>2.9191433629458037</v>
      </c>
      <c r="Z45" s="18">
        <f t="shared" ca="1" si="14"/>
        <v>0.26290569875870878</v>
      </c>
      <c r="AA45" s="18">
        <f t="shared" ca="1" si="14"/>
        <v>0.6998362197311534</v>
      </c>
      <c r="AB45" s="18">
        <f t="shared" ca="1" si="15"/>
        <v>6.9030252672010795E-2</v>
      </c>
      <c r="AC45" s="18">
        <f t="shared" ca="1" si="16"/>
        <v>6.682646843417249E-2</v>
      </c>
      <c r="AD45" s="18">
        <f t="shared" ca="1" si="17"/>
        <v>7.3916522826271119E-2</v>
      </c>
      <c r="AE45" s="18">
        <f t="shared" ca="1" si="18"/>
        <v>7.2637259244562269E-2</v>
      </c>
      <c r="AF45" s="18">
        <f ca="1">MAX(-AB45+MIN(AB45,AngCal!$B$30),S771+AF$11+AF$12/(1+EXP((AF$13-LOG10($O45))/AF$14))+AF$15/(1+EXP((AF$16-LOG10($O45))/AF$17))+AF$18/(1+EXP((AF$19-LOG10($O45))/AF$20)))</f>
        <v>2.3856399175562547E-3</v>
      </c>
      <c r="AG45" s="18">
        <f ca="1">MAX(-AC45+MIN(AC45,AngCal!$B$30),S771+AG$11+AG$12/(1+EXP((AG$13-LOG10($O45))/AG$14))+AG$15/(1+EXP((AG$16-LOG10($O45))/AG$17))+AG$18/(1+EXP((AG$19-LOG10($O45))/AG$20)))</f>
        <v>2.5798897462705498E-3</v>
      </c>
      <c r="AH45" s="18">
        <f ca="1">MAX(-AD45+MIN(AD45,AngCal!$B$30),S771+AH$11+AH$12/(1+EXP((AH$13-LOG10($O45))/AH$14))+AH$15/(1+EXP((AH$16-LOG10($O45))/AH$17))+AH$18/(1+EXP((AH$19-LOG10($O45))/AH$20)))</f>
        <v>-6.5718728577247665E-3</v>
      </c>
      <c r="AI45" s="18">
        <f ca="1">MAX(-AE45+MIN(AE45,AngCal!$B$30),S771+AI$11+AI$12/(1+EXP((AI$13-LOG10($O45))/AI$14))+AI$15/(1+EXP((AI$16-LOG10($O45))/AI$17))+AI$18/(1+EXP((AI$19-LOG10($O45))/AI$20)))</f>
        <v>-4.7021414550227712E-3</v>
      </c>
      <c r="AJ45" s="18">
        <f t="shared" ca="1" si="19"/>
        <v>0.58598807114981633</v>
      </c>
      <c r="AK45" s="18">
        <f t="shared" ca="1" si="19"/>
        <v>0.53790544259790818</v>
      </c>
      <c r="AL45" s="18">
        <f t="shared" ca="1" si="19"/>
        <v>0.94067586310080142</v>
      </c>
      <c r="AM45" s="18">
        <f t="shared" ca="1" si="19"/>
        <v>1.9265790159255956</v>
      </c>
      <c r="AN45" s="18">
        <f t="shared" ca="1" si="20"/>
        <v>1</v>
      </c>
      <c r="AO45" s="18">
        <f t="shared" ca="1" si="20"/>
        <v>1</v>
      </c>
      <c r="AP45" s="18">
        <f t="shared" ca="1" si="20"/>
        <v>1</v>
      </c>
      <c r="AQ45" s="18">
        <f t="shared" ca="1" si="20"/>
        <v>1</v>
      </c>
      <c r="AR45" s="18">
        <f t="shared" ca="1" si="21"/>
        <v>0</v>
      </c>
      <c r="AS45" s="18">
        <f t="shared" ca="1" si="21"/>
        <v>0</v>
      </c>
      <c r="AT45" s="18">
        <f t="shared" ca="1" si="21"/>
        <v>0</v>
      </c>
      <c r="AU45" s="18">
        <f t="shared" ca="1" si="21"/>
        <v>0</v>
      </c>
    </row>
    <row r="46" spans="1:47" x14ac:dyDescent="0.15">
      <c r="A46">
        <v>1</v>
      </c>
      <c r="B46">
        <v>49.982999999999997</v>
      </c>
      <c r="C46">
        <v>5</v>
      </c>
      <c r="D46" s="18">
        <v>7.9600000000000004E-2</v>
      </c>
      <c r="E46" s="18">
        <v>0.2767</v>
      </c>
      <c r="F46" s="18">
        <v>2.351</v>
      </c>
      <c r="G46" s="18">
        <v>0.39050000000000001</v>
      </c>
      <c r="H46" s="18">
        <v>-0.37290000000000001</v>
      </c>
      <c r="I46" s="18">
        <v>2.6379999999999999</v>
      </c>
      <c r="J46" s="18">
        <v>0.33929999999999999</v>
      </c>
      <c r="K46" s="18">
        <v>1.66E-2</v>
      </c>
      <c r="L46" s="18">
        <v>3.7010000000000001</v>
      </c>
      <c r="M46" s="18">
        <v>1.2310000000000001</v>
      </c>
      <c r="O46" s="18">
        <f>MAX(MIN(Angle!A59,AngNeutron!$P$3),AngNeutron!$P$2)</f>
        <v>2.8370999999999999E-6</v>
      </c>
      <c r="P46" s="18">
        <f t="shared" ca="1" si="10"/>
        <v>7.1087761992015039E-2</v>
      </c>
      <c r="Q46" s="18">
        <f t="shared" ca="1" si="11"/>
        <v>6.8867761992015039E-2</v>
      </c>
      <c r="R46" s="18">
        <f t="shared" ca="1" si="12"/>
        <v>5.6040119822401827E-2</v>
      </c>
      <c r="S46" s="18">
        <f t="shared" ca="1" si="13"/>
        <v>5.2269971312490823E-2</v>
      </c>
      <c r="T46" s="18">
        <f ca="1">MAX(-P46+MIN(P46,AngCal!$B$30),Q772+T$11+T$12/(1+EXP((T$13-LOG10($O46))/T$14))+T$15/(1+EXP((T$16-LOG10($O46))/T$17))+T$18/(1+EXP((T$19-LOG10($O46))/T$20)))</f>
        <v>1.0958422451132396E-2</v>
      </c>
      <c r="U46" s="18">
        <f ca="1">MAX(-Q46+MIN(Q46,AngCal!$B$30),Q772+U$11+U$12/(1+EXP((U$13-LOG10($O46))/U$14))+U$15/(1+EXP((U$16-LOG10($O46))/U$17))+U$18/(1+EXP((U$19-LOG10($O46))/U$20)))</f>
        <v>1.5197773286754085E-2</v>
      </c>
      <c r="V46" s="18">
        <f ca="1">MAX(-R46+MIN(R46,AngCal!$B$30),Q772+V$11+V$12/(1+EXP((V$13-LOG10($O46))/V$14))+V$15/(1+EXP((V$16-LOG10($O46))/V$17))+V$18/(1+EXP((V$19-LOG10($O46))/V$20)))</f>
        <v>1.917871884231237E-2</v>
      </c>
      <c r="W46" s="18">
        <f ca="1">MAX(-S46+MIN(S46,AngCal!$B$30),Q772+W$11+W$12/(1+EXP((W$13-LOG10($O46))/W$14))+W$15/(1+EXP((W$16-LOG10($O46))/W$17))+W$18/(1+EXP((W$19-LOG10($O46))/W$20)))</f>
        <v>3.3850616416717057E-2</v>
      </c>
      <c r="X46" s="18">
        <f t="shared" ca="1" si="14"/>
        <v>1.8767222350030868</v>
      </c>
      <c r="Y46" s="18">
        <f t="shared" ca="1" si="14"/>
        <v>2.9193512888183335</v>
      </c>
      <c r="Z46" s="18">
        <f t="shared" ca="1" si="14"/>
        <v>0.26290569875870878</v>
      </c>
      <c r="AA46" s="18">
        <f t="shared" ca="1" si="14"/>
        <v>0.6642808834350562</v>
      </c>
      <c r="AB46" s="18">
        <f t="shared" ca="1" si="15"/>
        <v>6.9361988795455423E-2</v>
      </c>
      <c r="AC46" s="18">
        <f t="shared" ca="1" si="16"/>
        <v>6.6879620972786699E-2</v>
      </c>
      <c r="AD46" s="18">
        <f t="shared" ca="1" si="17"/>
        <v>7.3969698019036453E-2</v>
      </c>
      <c r="AE46" s="18">
        <f t="shared" ca="1" si="18"/>
        <v>7.2694165460708046E-2</v>
      </c>
      <c r="AF46" s="18">
        <f ca="1">MAX(-AB46+MIN(AB46,AngCal!$B$30),S772+AF$11+AF$12/(1+EXP((AF$13-LOG10($O46))/AF$14))+AF$15/(1+EXP((AF$16-LOG10($O46))/AF$17))+AF$18/(1+EXP((AF$19-LOG10($O46))/AF$20)))</f>
        <v>3.3515871052841985E-3</v>
      </c>
      <c r="AG46" s="18">
        <f ca="1">MAX(-AC46+MIN(AC46,AngCal!$B$30),S772+AG$11+AG$12/(1+EXP((AG$13-LOG10($O46))/AG$14))+AG$15/(1+EXP((AG$16-LOG10($O46))/AG$17))+AG$18/(1+EXP((AG$19-LOG10($O46))/AG$20)))</f>
        <v>3.7568439319515417E-3</v>
      </c>
      <c r="AH46" s="18">
        <f ca="1">MAX(-AD46+MIN(AD46,AngCal!$B$30),S772+AH$11+AH$12/(1+EXP((AH$13-LOG10($O46))/AH$14))+AH$15/(1+EXP((AH$16-LOG10($O46))/AH$17))+AH$18/(1+EXP((AH$19-LOG10($O46))/AH$20)))</f>
        <v>-5.5990913239997589E-3</v>
      </c>
      <c r="AI46" s="18">
        <f ca="1">MAX(-AE46+MIN(AE46,AngCal!$B$30),S772+AI$11+AI$12/(1+EXP((AI$13-LOG10($O46))/AI$14))+AI$15/(1+EXP((AI$16-LOG10($O46))/AI$17))+AI$18/(1+EXP((AI$19-LOG10($O46))/AI$20)))</f>
        <v>-3.72907726018866E-3</v>
      </c>
      <c r="AJ46" s="18">
        <f t="shared" ca="1" si="19"/>
        <v>0.58458697305128959</v>
      </c>
      <c r="AK46" s="18">
        <f t="shared" ca="1" si="19"/>
        <v>0.53790667339824316</v>
      </c>
      <c r="AL46" s="18">
        <f t="shared" ca="1" si="19"/>
        <v>0.94067586354208821</v>
      </c>
      <c r="AM46" s="18">
        <f t="shared" ca="1" si="19"/>
        <v>1.9169598709735036</v>
      </c>
      <c r="AN46" s="18">
        <f t="shared" ca="1" si="20"/>
        <v>1</v>
      </c>
      <c r="AO46" s="18">
        <f t="shared" ca="1" si="20"/>
        <v>1</v>
      </c>
      <c r="AP46" s="18">
        <f t="shared" ca="1" si="20"/>
        <v>1</v>
      </c>
      <c r="AQ46" s="18">
        <f t="shared" ca="1" si="20"/>
        <v>1</v>
      </c>
      <c r="AR46" s="18">
        <f t="shared" ca="1" si="21"/>
        <v>0</v>
      </c>
      <c r="AS46" s="18">
        <f t="shared" ca="1" si="21"/>
        <v>0</v>
      </c>
      <c r="AT46" s="18">
        <f t="shared" ca="1" si="21"/>
        <v>0</v>
      </c>
      <c r="AU46" s="18">
        <f t="shared" ca="1" si="21"/>
        <v>0</v>
      </c>
    </row>
    <row r="47" spans="1:47" x14ac:dyDescent="0.15">
      <c r="A47">
        <v>1</v>
      </c>
      <c r="B47">
        <v>49.982999999999997</v>
      </c>
      <c r="C47">
        <v>7</v>
      </c>
      <c r="D47" s="18">
        <v>7.9630000000000006E-2</v>
      </c>
      <c r="E47" s="18">
        <v>0.31119999999999998</v>
      </c>
      <c r="F47" s="18">
        <v>2.347</v>
      </c>
      <c r="G47" s="18">
        <v>0.38929999999999998</v>
      </c>
      <c r="H47" s="18">
        <v>-0.41199999999999998</v>
      </c>
      <c r="I47" s="18">
        <v>2.6309999999999998</v>
      </c>
      <c r="J47" s="18">
        <v>0.35580000000000001</v>
      </c>
      <c r="K47" s="18">
        <v>2.121E-2</v>
      </c>
      <c r="L47" s="18">
        <v>3.7160000000000002</v>
      </c>
      <c r="M47" s="18">
        <v>1.1399999999999999</v>
      </c>
      <c r="O47" s="18">
        <f>MAX(MIN(Angle!A60,AngNeutron!$P$3),AngNeutron!$P$2)</f>
        <v>3.5717E-6</v>
      </c>
      <c r="P47" s="18">
        <f t="shared" ca="1" si="10"/>
        <v>7.1214367432359774E-2</v>
      </c>
      <c r="Q47" s="18">
        <f t="shared" ca="1" si="11"/>
        <v>6.8994367432359774E-2</v>
      </c>
      <c r="R47" s="18">
        <f t="shared" ca="1" si="12"/>
        <v>5.6167224472057568E-2</v>
      </c>
      <c r="S47" s="18">
        <f t="shared" ca="1" si="13"/>
        <v>5.2397046556611586E-2</v>
      </c>
      <c r="T47" s="18">
        <f ca="1">MAX(-P47+MIN(P47,AngCal!$B$30),Q773+T$11+T$12/(1+EXP((T$13-LOG10($O47))/T$14))+T$15/(1+EXP((T$16-LOG10($O47))/T$17))+T$18/(1+EXP((T$19-LOG10($O47))/T$20)))</f>
        <v>1.065331875576209E-2</v>
      </c>
      <c r="U47" s="18">
        <f ca="1">MAX(-Q47+MIN(Q47,AngCal!$B$30),Q773+U$11+U$12/(1+EXP((U$13-LOG10($O47))/U$14))+U$15/(1+EXP((U$16-LOG10($O47))/U$17))+U$18/(1+EXP((U$19-LOG10($O47))/U$20)))</f>
        <v>1.4891925928403818E-2</v>
      </c>
      <c r="V47" s="18">
        <f ca="1">MAX(-R47+MIN(R47,AngCal!$B$30),Q773+V$11+V$12/(1+EXP((V$13-LOG10($O47))/V$14))+V$15/(1+EXP((V$16-LOG10($O47))/V$17))+V$18/(1+EXP((V$19-LOG10($O47))/V$20)))</f>
        <v>1.8874717439515819E-2</v>
      </c>
      <c r="W47" s="18">
        <f ca="1">MAX(-S47+MIN(S47,AngCal!$B$30),Q773+W$11+W$12/(1+EXP((W$13-LOG10($O47))/W$14))+W$15/(1+EXP((W$16-LOG10($O47))/W$17))+W$18/(1+EXP((W$19-LOG10($O47))/W$20)))</f>
        <v>3.3545047745024072E-2</v>
      </c>
      <c r="X47" s="18">
        <f t="shared" ca="1" si="14"/>
        <v>1.8767222341331613</v>
      </c>
      <c r="Y47" s="18">
        <f t="shared" ca="1" si="14"/>
        <v>2.9195772941689224</v>
      </c>
      <c r="Z47" s="18">
        <f t="shared" ca="1" si="14"/>
        <v>0.26290569875870884</v>
      </c>
      <c r="AA47" s="18">
        <f t="shared" ca="1" si="14"/>
        <v>0.63667192367327108</v>
      </c>
      <c r="AB47" s="18">
        <f t="shared" ca="1" si="15"/>
        <v>6.9676896102881233E-2</v>
      </c>
      <c r="AC47" s="18">
        <f t="shared" ca="1" si="16"/>
        <v>6.6917426275997074E-2</v>
      </c>
      <c r="AD47" s="18">
        <f t="shared" ca="1" si="17"/>
        <v>7.4007535410259825E-2</v>
      </c>
      <c r="AE47" s="18">
        <f t="shared" ca="1" si="18"/>
        <v>7.2735954502729169E-2</v>
      </c>
      <c r="AF47" s="18">
        <f ca="1">MAX(-AB47+MIN(AB47,AngCal!$B$30),S773+AF$11+AF$12/(1+EXP((AF$13-LOG10($O47))/AF$14))+AF$15/(1+EXP((AF$16-LOG10($O47))/AF$17))+AF$18/(1+EXP((AF$19-LOG10($O47))/AF$20)))</f>
        <v>4.2288096676807866E-3</v>
      </c>
      <c r="AG47" s="18">
        <f ca="1">MAX(-AC47+MIN(AC47,AngCal!$B$30),S773+AG$11+AG$12/(1+EXP((AG$13-LOG10($O47))/AG$14))+AG$15/(1+EXP((AG$16-LOG10($O47))/AG$17))+AG$18/(1+EXP((AG$19-LOG10($O47))/AG$20)))</f>
        <v>4.8575608019278621E-3</v>
      </c>
      <c r="AH47" s="18">
        <f ca="1">MAX(-AD47+MIN(AD47,AngCal!$B$30),S773+AH$11+AH$12/(1+EXP((AH$13-LOG10($O47))/AH$14))+AH$15/(1+EXP((AH$16-LOG10($O47))/AH$17))+AH$18/(1+EXP((AH$19-LOG10($O47))/AH$20)))</f>
        <v>-4.7142760950673228E-3</v>
      </c>
      <c r="AI47" s="18">
        <f ca="1">MAX(-AE47+MIN(AE47,AngCal!$B$30),S773+AI$11+AI$12/(1+EXP((AI$13-LOG10($O47))/AI$14))+AI$15/(1+EXP((AI$16-LOG10($O47))/AI$17))+AI$18/(1+EXP((AI$19-LOG10($O47))/AI$20)))</f>
        <v>-2.8439361262856204E-3</v>
      </c>
      <c r="AJ47" s="18">
        <f t="shared" ca="1" si="19"/>
        <v>0.58319571308401663</v>
      </c>
      <c r="AK47" s="18">
        <f t="shared" ca="1" si="19"/>
        <v>0.53790811019498275</v>
      </c>
      <c r="AL47" s="18">
        <f t="shared" ca="1" si="19"/>
        <v>0.94067586414384863</v>
      </c>
      <c r="AM47" s="18">
        <f t="shared" ca="1" si="19"/>
        <v>1.9074273219156821</v>
      </c>
      <c r="AN47" s="18">
        <f t="shared" ca="1" si="20"/>
        <v>1</v>
      </c>
      <c r="AO47" s="18">
        <f t="shared" ca="1" si="20"/>
        <v>1</v>
      </c>
      <c r="AP47" s="18">
        <f t="shared" ca="1" si="20"/>
        <v>1</v>
      </c>
      <c r="AQ47" s="18">
        <f t="shared" ca="1" si="20"/>
        <v>1</v>
      </c>
      <c r="AR47" s="18">
        <f t="shared" ca="1" si="21"/>
        <v>0</v>
      </c>
      <c r="AS47" s="18">
        <f t="shared" ca="1" si="21"/>
        <v>0</v>
      </c>
      <c r="AT47" s="18">
        <f t="shared" ca="1" si="21"/>
        <v>0</v>
      </c>
      <c r="AU47" s="18">
        <f t="shared" ca="1" si="21"/>
        <v>0</v>
      </c>
    </row>
    <row r="48" spans="1:47" x14ac:dyDescent="0.15">
      <c r="A48">
        <v>1</v>
      </c>
      <c r="B48">
        <v>49.982999999999997</v>
      </c>
      <c r="C48">
        <v>10</v>
      </c>
      <c r="D48" s="18">
        <v>7.9619999999999996E-2</v>
      </c>
      <c r="E48" s="18">
        <v>0.29149999999999998</v>
      </c>
      <c r="F48" s="18">
        <v>2.3180000000000001</v>
      </c>
      <c r="G48" s="18">
        <v>0.3841</v>
      </c>
      <c r="H48" s="18">
        <v>-0.3926</v>
      </c>
      <c r="I48" s="18">
        <v>2.6339999999999999</v>
      </c>
      <c r="J48" s="18">
        <v>0.35930000000000001</v>
      </c>
      <c r="K48" s="18">
        <v>2.155E-2</v>
      </c>
      <c r="L48" s="18">
        <v>3.8010000000000002</v>
      </c>
      <c r="M48" s="18">
        <v>1.2470000000000001</v>
      </c>
      <c r="O48" s="18">
        <f>MAX(MIN(Angle!A61,AngNeutron!$P$3),AngNeutron!$P$2)</f>
        <v>4.4965000000000001E-6</v>
      </c>
      <c r="P48" s="18">
        <f t="shared" ca="1" si="10"/>
        <v>7.1329090366876055E-2</v>
      </c>
      <c r="Q48" s="18">
        <f t="shared" ca="1" si="11"/>
        <v>6.9109090366876069E-2</v>
      </c>
      <c r="R48" s="18">
        <f t="shared" ca="1" si="12"/>
        <v>5.6282552159871595E-2</v>
      </c>
      <c r="S48" s="18">
        <f t="shared" ca="1" si="13"/>
        <v>5.2512339167885037E-2</v>
      </c>
      <c r="T48" s="18">
        <f ca="1">MAX(-P48+MIN(P48,AngCal!$B$30),Q774+T$11+T$12/(1+EXP((T$13-LOG10($O48))/T$14))+T$15/(1+EXP((T$16-LOG10($O48))/T$17))+T$18/(1+EXP((T$19-LOG10($O48))/T$20)))</f>
        <v>1.0427328670061051E-2</v>
      </c>
      <c r="U48" s="18">
        <f ca="1">MAX(-Q48+MIN(Q48,AngCal!$B$30),Q774+U$11+U$12/(1+EXP((U$13-LOG10($O48))/U$14))+U$15/(1+EXP((U$16-LOG10($O48))/U$17))+U$18/(1+EXP((U$19-LOG10($O48))/U$20)))</f>
        <v>1.4665074280196316E-2</v>
      </c>
      <c r="V48" s="18">
        <f ca="1">MAX(-R48+MIN(R48,AngCal!$B$30),Q774+V$11+V$12/(1+EXP((V$13-LOG10($O48))/V$14))+V$15/(1+EXP((V$16-LOG10($O48))/V$17))+V$18/(1+EXP((V$19-LOG10($O48))/V$20)))</f>
        <v>1.8650022296165598E-2</v>
      </c>
      <c r="W48" s="18">
        <f ca="1">MAX(-S48+MIN(S48,AngCal!$B$30),Q774+W$11+W$12/(1+EXP((W$13-LOG10($O48))/W$14))+W$15/(1+EXP((W$16-LOG10($O48))/W$17))+W$18/(1+EXP((W$19-LOG10($O48))/W$20)))</f>
        <v>3.3318482379607786E-2</v>
      </c>
      <c r="X48" s="18">
        <f t="shared" ca="1" si="14"/>
        <v>1.8767222329415478</v>
      </c>
      <c r="Y48" s="18">
        <f t="shared" ca="1" si="14"/>
        <v>2.9198229377427345</v>
      </c>
      <c r="Z48" s="18">
        <f t="shared" ca="1" si="14"/>
        <v>0.26290569875870895</v>
      </c>
      <c r="AA48" s="18">
        <f t="shared" ca="1" si="14"/>
        <v>0.61560266293547594</v>
      </c>
      <c r="AB48" s="18">
        <f t="shared" ca="1" si="15"/>
        <v>6.9978734243956175E-2</v>
      </c>
      <c r="AC48" s="18">
        <f t="shared" ca="1" si="16"/>
        <v>6.6944292159699506E-2</v>
      </c>
      <c r="AD48" s="18">
        <f t="shared" ca="1" si="17"/>
        <v>7.4034446742245033E-2</v>
      </c>
      <c r="AE48" s="18">
        <f t="shared" ca="1" si="18"/>
        <v>7.2767047809717308E-2</v>
      </c>
      <c r="AF48" s="18">
        <f ca="1">MAX(-AB48+MIN(AB48,AngCal!$B$30),S774+AF$11+AF$12/(1+EXP((AF$13-LOG10($O48))/AF$14))+AF$15/(1+EXP((AF$16-LOG10($O48))/AF$17))+AF$18/(1+EXP((AF$19-LOG10($O48))/AF$20)))</f>
        <v>5.0107480210151573E-3</v>
      </c>
      <c r="AG48" s="18">
        <f ca="1">MAX(-AC48+MIN(AC48,AngCal!$B$30),S774+AG$11+AG$12/(1+EXP((AG$13-LOG10($O48))/AG$14))+AG$15/(1+EXP((AG$16-LOG10($O48))/AG$17))+AG$18/(1+EXP((AG$19-LOG10($O48))/AG$20)))</f>
        <v>5.875871898907991E-3</v>
      </c>
      <c r="AH48" s="18">
        <f ca="1">MAX(-AD48+MIN(AD48,AngCal!$B$30),S774+AH$11+AH$12/(1+EXP((AH$13-LOG10($O48))/AH$14))+AH$15/(1+EXP((AH$16-LOG10($O48))/AH$17))+AH$18/(1+EXP((AH$19-LOG10($O48))/AH$20)))</f>
        <v>-3.9239078565384521E-3</v>
      </c>
      <c r="AI48" s="18">
        <f ca="1">MAX(-AE48+MIN(AE48,AngCal!$B$30),S774+AI$11+AI$12/(1+EXP((AI$13-LOG10($O48))/AI$14))+AI$15/(1+EXP((AI$16-LOG10($O48))/AI$17))+AI$18/(1+EXP((AI$19-LOG10($O48))/AI$20)))</f>
        <v>-2.0531922080350346E-3</v>
      </c>
      <c r="AJ48" s="18">
        <f t="shared" ca="1" si="19"/>
        <v>0.58181557637833303</v>
      </c>
      <c r="AK48" s="18">
        <f t="shared" ca="1" si="19"/>
        <v>0.53790978741365647</v>
      </c>
      <c r="AL48" s="18">
        <f t="shared" ca="1" si="19"/>
        <v>0.94067586496447064</v>
      </c>
      <c r="AM48" s="18">
        <f t="shared" ca="1" si="19"/>
        <v>1.8979891040005457</v>
      </c>
      <c r="AN48" s="18">
        <f t="shared" ca="1" si="20"/>
        <v>1</v>
      </c>
      <c r="AO48" s="18">
        <f t="shared" ca="1" si="20"/>
        <v>1</v>
      </c>
      <c r="AP48" s="18">
        <f t="shared" ca="1" si="20"/>
        <v>1</v>
      </c>
      <c r="AQ48" s="18">
        <f t="shared" ca="1" si="20"/>
        <v>1</v>
      </c>
      <c r="AR48" s="18">
        <f t="shared" ca="1" si="21"/>
        <v>0</v>
      </c>
      <c r="AS48" s="18">
        <f t="shared" ca="1" si="21"/>
        <v>0</v>
      </c>
      <c r="AT48" s="18">
        <f t="shared" ca="1" si="21"/>
        <v>0</v>
      </c>
      <c r="AU48" s="18">
        <f t="shared" ca="1" si="21"/>
        <v>0</v>
      </c>
    </row>
    <row r="49" spans="1:47" x14ac:dyDescent="0.15">
      <c r="A49">
        <v>1</v>
      </c>
      <c r="B49">
        <v>49.982999999999997</v>
      </c>
      <c r="C49">
        <v>15</v>
      </c>
      <c r="D49" s="18">
        <v>7.986E-2</v>
      </c>
      <c r="E49" s="18">
        <v>0.26069999999999999</v>
      </c>
      <c r="F49" s="18">
        <v>2.42</v>
      </c>
      <c r="G49" s="18">
        <v>0.42530000000000001</v>
      </c>
      <c r="H49" s="18">
        <v>-0.34589999999999999</v>
      </c>
      <c r="I49" s="18">
        <v>2.7320000000000002</v>
      </c>
      <c r="J49" s="18">
        <v>0.34079999999999999</v>
      </c>
      <c r="K49" s="18">
        <v>5.2469999999999999E-3</v>
      </c>
      <c r="L49" s="18">
        <v>3.8119999999999998</v>
      </c>
      <c r="M49" s="18">
        <v>4.6249999999999999E-2</v>
      </c>
      <c r="O49" s="18">
        <f>MAX(MIN(Angle!A62,AngNeutron!$P$3),AngNeutron!$P$2)</f>
        <v>5.6608000000000001E-6</v>
      </c>
      <c r="P49" s="18">
        <f t="shared" ca="1" si="10"/>
        <v>7.1432698471052353E-2</v>
      </c>
      <c r="Q49" s="18">
        <f t="shared" ca="1" si="11"/>
        <v>6.9212698471052367E-2</v>
      </c>
      <c r="R49" s="18">
        <f t="shared" ca="1" si="12"/>
        <v>5.6386892869923155E-2</v>
      </c>
      <c r="S49" s="18">
        <f t="shared" ca="1" si="13"/>
        <v>5.2616638077246002E-2</v>
      </c>
      <c r="T49" s="18">
        <f ca="1">MAX(-P49+MIN(P49,AngCal!$B$30),Q775+T$11+T$12/(1+EXP((T$13-LOG10($O49))/T$14))+T$15/(1+EXP((T$16-LOG10($O49))/T$17))+T$18/(1+EXP((T$19-LOG10($O49))/T$20)))</f>
        <v>1.0260255822738391E-2</v>
      </c>
      <c r="U49" s="18">
        <f ca="1">MAX(-Q49+MIN(Q49,AngCal!$B$30),Q775+U$11+U$12/(1+EXP((U$13-LOG10($O49))/U$14))+U$15/(1+EXP((U$16-LOG10($O49))/U$17))+U$18/(1+EXP((U$19-LOG10($O49))/U$20)))</f>
        <v>1.4497003469904257E-2</v>
      </c>
      <c r="V49" s="18">
        <f ca="1">MAX(-R49+MIN(R49,AngCal!$B$30),Q775+V$11+V$12/(1+EXP((V$13-LOG10($O49))/V$14))+V$15/(1+EXP((V$16-LOG10($O49))/V$17))+V$18/(1+EXP((V$19-LOG10($O49))/V$20)))</f>
        <v>1.8484470684781214E-2</v>
      </c>
      <c r="W49" s="18">
        <f ca="1">MAX(-S49+MIN(S49,AngCal!$B$30),Q775+W$11+W$12/(1+EXP((W$13-LOG10($O49))/W$14))+W$15/(1+EXP((W$16-LOG10($O49))/W$17))+W$18/(1+EXP((W$19-LOG10($O49))/W$20)))</f>
        <v>3.3150698981716714E-2</v>
      </c>
      <c r="X49" s="18">
        <f t="shared" ca="1" si="14"/>
        <v>1.8767222313092116</v>
      </c>
      <c r="Y49" s="18">
        <f t="shared" ca="1" si="14"/>
        <v>2.9200899311989783</v>
      </c>
      <c r="Z49" s="18">
        <f t="shared" ca="1" si="14"/>
        <v>0.26290569875870923</v>
      </c>
      <c r="AA49" s="18">
        <f t="shared" ca="1" si="14"/>
        <v>0.59969326067602169</v>
      </c>
      <c r="AB49" s="18">
        <f t="shared" ca="1" si="15"/>
        <v>7.0269996268419219E-2</v>
      </c>
      <c r="AC49" s="18">
        <f t="shared" ca="1" si="16"/>
        <v>6.6963373414687138E-2</v>
      </c>
      <c r="AD49" s="18">
        <f t="shared" ca="1" si="17"/>
        <v>7.4053592370541571E-2</v>
      </c>
      <c r="AE49" s="18">
        <f t="shared" ca="1" si="18"/>
        <v>7.2790614865913261E-2</v>
      </c>
      <c r="AF49" s="18">
        <f ca="1">MAX(-AB49+MIN(AB49,AngCal!$B$30),S775+AF$11+AF$12/(1+EXP((AF$13-LOG10($O49))/AF$14))+AF$15/(1+EXP((AF$16-LOG10($O49))/AF$17))+AF$18/(1+EXP((AF$19-LOG10($O49))/AF$20)))</f>
        <v>5.696126929936143E-3</v>
      </c>
      <c r="AG49" s="18">
        <f ca="1">MAX(-AC49+MIN(AC49,AngCal!$B$30),S775+AG$11+AG$12/(1+EXP((AG$13-LOG10($O49))/AG$14))+AG$15/(1+EXP((AG$16-LOG10($O49))/AG$17))+AG$18/(1+EXP((AG$19-LOG10($O49))/AG$20)))</f>
        <v>6.8108634560987841E-3</v>
      </c>
      <c r="AH49" s="18">
        <f ca="1">MAX(-AD49+MIN(AD49,AngCal!$B$30),S775+AH$11+AH$12/(1+EXP((AH$13-LOG10($O49))/AH$14))+AH$15/(1+EXP((AH$16-LOG10($O49))/AH$17))+AH$18/(1+EXP((AH$19-LOG10($O49))/AH$20)))</f>
        <v>-3.2291749674991225E-3</v>
      </c>
      <c r="AI49" s="18">
        <f ca="1">MAX(-AE49+MIN(AE49,AngCal!$B$30),S775+AI$11+AI$12/(1+EXP((AI$13-LOG10($O49))/AI$14))+AI$15/(1+EXP((AI$16-LOG10($O49))/AI$17))+AI$18/(1+EXP((AI$19-LOG10($O49))/AI$20)))</f>
        <v>-1.3580263300453474E-3</v>
      </c>
      <c r="AJ49" s="18">
        <f t="shared" ca="1" si="19"/>
        <v>0.58044773712413678</v>
      </c>
      <c r="AK49" s="18">
        <f t="shared" ca="1" si="19"/>
        <v>0.53791174537346564</v>
      </c>
      <c r="AL49" s="18">
        <f t="shared" ca="1" si="19"/>
        <v>0.94067586608368015</v>
      </c>
      <c r="AM49" s="18">
        <f t="shared" ca="1" si="19"/>
        <v>1.8886519238723292</v>
      </c>
      <c r="AN49" s="18">
        <f t="shared" ca="1" si="20"/>
        <v>1</v>
      </c>
      <c r="AO49" s="18">
        <f t="shared" ca="1" si="20"/>
        <v>1</v>
      </c>
      <c r="AP49" s="18">
        <f t="shared" ca="1" si="20"/>
        <v>1</v>
      </c>
      <c r="AQ49" s="18">
        <f t="shared" ca="1" si="20"/>
        <v>1</v>
      </c>
      <c r="AR49" s="18">
        <f t="shared" ca="1" si="21"/>
        <v>0</v>
      </c>
      <c r="AS49" s="18">
        <f t="shared" ca="1" si="21"/>
        <v>0</v>
      </c>
      <c r="AT49" s="18">
        <f t="shared" ca="1" si="21"/>
        <v>0</v>
      </c>
      <c r="AU49" s="18">
        <f t="shared" ca="1" si="21"/>
        <v>0</v>
      </c>
    </row>
    <row r="50" spans="1:47" x14ac:dyDescent="0.15">
      <c r="A50">
        <v>1</v>
      </c>
      <c r="B50">
        <v>49.982999999999997</v>
      </c>
      <c r="C50">
        <v>20</v>
      </c>
      <c r="D50" s="18">
        <v>7.9409999999999994E-2</v>
      </c>
      <c r="E50" s="18">
        <v>0.26529999999999998</v>
      </c>
      <c r="F50" s="18">
        <v>2.5230000000000001</v>
      </c>
      <c r="G50" s="18">
        <v>0.4289</v>
      </c>
      <c r="H50" s="18">
        <v>-0.34599999999999997</v>
      </c>
      <c r="I50" s="18">
        <v>2.78</v>
      </c>
      <c r="J50" s="18">
        <v>0.32119999999999999</v>
      </c>
      <c r="K50" s="18">
        <v>1.3029999999999999E-3</v>
      </c>
      <c r="L50" s="18">
        <v>-1.921</v>
      </c>
      <c r="M50" s="18">
        <v>0.57609999999999995</v>
      </c>
      <c r="O50" s="18">
        <f>MAX(MIN(Angle!A63,AngNeutron!$P$3),AngNeutron!$P$2)</f>
        <v>7.1264000000000001E-6</v>
      </c>
      <c r="P50" s="18">
        <f t="shared" ca="1" si="10"/>
        <v>7.1525969387370963E-2</v>
      </c>
      <c r="Q50" s="18">
        <f t="shared" ca="1" si="11"/>
        <v>6.9305969387370991E-2</v>
      </c>
      <c r="R50" s="18">
        <f t="shared" ca="1" si="12"/>
        <v>5.648105108981951E-2</v>
      </c>
      <c r="S50" s="18">
        <f t="shared" ca="1" si="13"/>
        <v>5.2710746545197806E-2</v>
      </c>
      <c r="T50" s="18">
        <f ca="1">MAX(-P50+MIN(P50,AngCal!$B$30),Q776+T$11+T$12/(1+EXP((T$13-LOG10($O50))/T$14))+T$15/(1+EXP((T$16-LOG10($O50))/T$17))+T$18/(1+EXP((T$19-LOG10($O50))/T$20)))</f>
        <v>1.0136798311243931E-2</v>
      </c>
      <c r="U50" s="18">
        <f ca="1">MAX(-Q50+MIN(Q50,AngCal!$B$30),Q776+U$11+U$12/(1+EXP((U$13-LOG10($O50))/U$14))+U$15/(1+EXP((U$16-LOG10($O50))/U$17))+U$18/(1+EXP((U$19-LOG10($O50))/U$20)))</f>
        <v>1.4372390464834125E-2</v>
      </c>
      <c r="V50" s="18">
        <f ca="1">MAX(-R50+MIN(R50,AngCal!$B$30),Q776+V$11+V$12/(1+EXP((V$13-LOG10($O50))/V$14))+V$15/(1+EXP((V$16-LOG10($O50))/V$17))+V$18/(1+EXP((V$19-LOG10($O50))/V$20)))</f>
        <v>1.8362799855417365E-2</v>
      </c>
      <c r="W50" s="18">
        <f ca="1">MAX(-S50+MIN(S50,AngCal!$B$30),Q776+W$11+W$12/(1+EXP((W$13-LOG10($O50))/W$14))+W$15/(1+EXP((W$16-LOG10($O50))/W$17))+W$18/(1+EXP((W$19-LOG10($O50))/W$20)))</f>
        <v>3.3026365368511751E-2</v>
      </c>
      <c r="X50" s="18">
        <f t="shared" ca="1" si="14"/>
        <v>1.8767222290735002</v>
      </c>
      <c r="Y50" s="18">
        <f t="shared" ca="1" si="14"/>
        <v>2.9203800796595569</v>
      </c>
      <c r="Z50" s="18">
        <f t="shared" ca="1" si="14"/>
        <v>0.26290569875870962</v>
      </c>
      <c r="AA50" s="18">
        <f t="shared" ca="1" si="14"/>
        <v>0.58773333624346957</v>
      </c>
      <c r="AB50" s="18">
        <f t="shared" ca="1" si="15"/>
        <v>7.0552184804087315E-2</v>
      </c>
      <c r="AC50" s="18">
        <f t="shared" ca="1" si="16"/>
        <v>6.6976918156142901E-2</v>
      </c>
      <c r="AD50" s="18">
        <f t="shared" ca="1" si="17"/>
        <v>7.4067228274926497E-2</v>
      </c>
      <c r="AE50" s="18">
        <f t="shared" ca="1" si="18"/>
        <v>7.2808918393283947E-2</v>
      </c>
      <c r="AF50" s="18">
        <f ca="1">MAX(-AB50+MIN(AB50,AngCal!$B$30),S776+AF$11+AF$12/(1+EXP((AF$13-LOG10($O50))/AF$14))+AF$15/(1+EXP((AF$16-LOG10($O50))/AF$17))+AF$18/(1+EXP((AF$19-LOG10($O50))/AF$20)))</f>
        <v>6.2877533133778914E-3</v>
      </c>
      <c r="AG50" s="18">
        <f ca="1">MAX(-AC50+MIN(AC50,AngCal!$B$30),S776+AG$11+AG$12/(1+EXP((AG$13-LOG10($O50))/AG$14))+AG$15/(1+EXP((AG$16-LOG10($O50))/AG$17))+AG$18/(1+EXP((AG$19-LOG10($O50))/AG$20)))</f>
        <v>7.6655952693468797E-3</v>
      </c>
      <c r="AH50" s="18">
        <f ca="1">MAX(-AD50+MIN(AD50,AngCal!$B$30),S776+AH$11+AH$12/(1+EXP((AH$13-LOG10($O50))/AH$14))+AH$15/(1+EXP((AH$16-LOG10($O50))/AH$17))+AH$18/(1+EXP((AH$19-LOG10($O50))/AH$20)))</f>
        <v>-2.6271776393357663E-3</v>
      </c>
      <c r="AI50" s="18">
        <f ca="1">MAX(-AE50+MIN(AE50,AngCal!$B$30),S776+AI$11+AI$12/(1+EXP((AI$13-LOG10($O50))/AI$14))+AI$15/(1+EXP((AI$16-LOG10($O50))/AI$17))+AI$18/(1+EXP((AI$19-LOG10($O50))/AI$20)))</f>
        <v>-7.5553013932905993E-4</v>
      </c>
      <c r="AJ50" s="18">
        <f t="shared" ca="1" si="19"/>
        <v>0.57909361723641906</v>
      </c>
      <c r="AK50" s="18">
        <f t="shared" ca="1" si="19"/>
        <v>0.53791403072364963</v>
      </c>
      <c r="AL50" s="18">
        <f t="shared" ca="1" si="19"/>
        <v>0.94067586760997801</v>
      </c>
      <c r="AM50" s="18">
        <f t="shared" ca="1" si="19"/>
        <v>1.8794238872023568</v>
      </c>
      <c r="AN50" s="18">
        <f t="shared" ca="1" si="20"/>
        <v>1</v>
      </c>
      <c r="AO50" s="18">
        <f t="shared" ca="1" si="20"/>
        <v>1</v>
      </c>
      <c r="AP50" s="18">
        <f t="shared" ca="1" si="20"/>
        <v>1</v>
      </c>
      <c r="AQ50" s="18">
        <f t="shared" ca="1" si="20"/>
        <v>1</v>
      </c>
      <c r="AR50" s="18">
        <f t="shared" ca="1" si="21"/>
        <v>0</v>
      </c>
      <c r="AS50" s="18">
        <f t="shared" ca="1" si="21"/>
        <v>0</v>
      </c>
      <c r="AT50" s="18">
        <f t="shared" ca="1" si="21"/>
        <v>0</v>
      </c>
      <c r="AU50" s="18">
        <f t="shared" ca="1" si="21"/>
        <v>0</v>
      </c>
    </row>
    <row r="51" spans="1:47" x14ac:dyDescent="0.15">
      <c r="A51">
        <v>1</v>
      </c>
      <c r="B51">
        <v>67.763000000000005</v>
      </c>
      <c r="C51">
        <v>1</v>
      </c>
      <c r="D51" s="18">
        <v>7.9869999999999997E-2</v>
      </c>
      <c r="E51" s="18">
        <v>0.1183</v>
      </c>
      <c r="F51" s="18">
        <v>1.915</v>
      </c>
      <c r="G51" s="18">
        <v>0.36499999999999999</v>
      </c>
      <c r="H51" s="18">
        <v>-0.2213</v>
      </c>
      <c r="I51" s="18">
        <v>2.4750000000000001</v>
      </c>
      <c r="J51" s="18">
        <v>0.3931</v>
      </c>
      <c r="K51" s="18">
        <v>2.3140000000000001E-2</v>
      </c>
      <c r="L51" s="18">
        <v>3.6509999999999998</v>
      </c>
      <c r="M51" s="18">
        <v>0.58450000000000002</v>
      </c>
      <c r="O51" s="18">
        <f>MAX(MIN(Angle!A64,AngNeutron!$P$3),AngNeutron!$P$2)</f>
        <v>8.9716000000000006E-6</v>
      </c>
      <c r="P51" s="18">
        <f t="shared" ca="1" si="10"/>
        <v>7.1609718647070497E-2</v>
      </c>
      <c r="Q51" s="18">
        <f t="shared" ca="1" si="11"/>
        <v>6.9389718647070539E-2</v>
      </c>
      <c r="R51" s="18">
        <f t="shared" ca="1" si="12"/>
        <v>5.6565875145319452E-2</v>
      </c>
      <c r="S51" s="18">
        <f t="shared" ca="1" si="13"/>
        <v>5.2795511444223599E-2</v>
      </c>
      <c r="T51" s="18">
        <f ca="1">MAX(-P51+MIN(P51,AngCal!$B$30),Q777+T$11+T$12/(1+EXP((T$13-LOG10($O51))/T$14))+T$15/(1+EXP((T$16-LOG10($O51))/T$17))+T$18/(1+EXP((T$19-LOG10($O51))/T$20)))</f>
        <v>1.0045417376817288E-2</v>
      </c>
      <c r="U51" s="18">
        <f ca="1">MAX(-Q51+MIN(Q51,AngCal!$B$30),Q777+U$11+U$12/(1+EXP((U$13-LOG10($O51))/U$14))+U$15/(1+EXP((U$16-LOG10($O51))/U$17))+U$18/(1+EXP((U$19-LOG10($O51))/U$20)))</f>
        <v>1.4279671760507706E-2</v>
      </c>
      <c r="V51" s="18">
        <f ca="1">MAX(-R51+MIN(R51,AngCal!$B$30),Q777+V$11+V$12/(1+EXP((V$13-LOG10($O51))/V$14))+V$15/(1+EXP((V$16-LOG10($O51))/V$17))+V$18/(1+EXP((V$19-LOG10($O51))/V$20)))</f>
        <v>1.8273517581846168E-2</v>
      </c>
      <c r="W51" s="18">
        <f ca="1">MAX(-S51+MIN(S51,AngCal!$B$30),Q777+W$11+W$12/(1+EXP((W$13-LOG10($O51))/W$14))+W$15/(1+EXP((W$16-LOG10($O51))/W$17))+W$18/(1+EXP((W$19-LOG10($O51))/W$20)))</f>
        <v>3.2933905595103646E-2</v>
      </c>
      <c r="X51" s="18">
        <f t="shared" ca="1" si="14"/>
        <v>1.8767222260108392</v>
      </c>
      <c r="Y51" s="18">
        <f t="shared" ca="1" si="14"/>
        <v>2.920695438910311</v>
      </c>
      <c r="Z51" s="18">
        <f t="shared" ca="1" si="14"/>
        <v>0.26290569875871028</v>
      </c>
      <c r="AA51" s="18">
        <f t="shared" ca="1" si="14"/>
        <v>0.57872237077470678</v>
      </c>
      <c r="AB51" s="18">
        <f t="shared" ca="1" si="15"/>
        <v>7.0826215829369099E-2</v>
      </c>
      <c r="AC51" s="18">
        <f t="shared" ca="1" si="16"/>
        <v>6.6986531754225712E-2</v>
      </c>
      <c r="AD51" s="18">
        <f t="shared" ca="1" si="17"/>
        <v>7.4076970995070685E-2</v>
      </c>
      <c r="AE51" s="18">
        <f t="shared" ca="1" si="18"/>
        <v>7.2823580702866125E-2</v>
      </c>
      <c r="AF51" s="18">
        <f ca="1">MAX(-AB51+MIN(AB51,AngCal!$B$30),S777+AF$11+AF$12/(1+EXP((AF$13-LOG10($O51))/AF$14))+AF$15/(1+EXP((AF$16-LOG10($O51))/AF$17))+AF$18/(1+EXP((AF$19-LOG10($O51))/AF$20)))</f>
        <v>6.7916497657360833E-3</v>
      </c>
      <c r="AG51" s="18">
        <f ca="1">MAX(-AC51+MIN(AC51,AngCal!$B$30),S777+AG$11+AG$12/(1+EXP((AG$13-LOG10($O51))/AG$14))+AG$15/(1+EXP((AG$16-LOG10($O51))/AG$17))+AG$18/(1+EXP((AG$19-LOG10($O51))/AG$20)))</f>
        <v>8.44635192297335E-3</v>
      </c>
      <c r="AH51" s="18">
        <f ca="1">MAX(-AD51+MIN(AD51,AngCal!$B$30),S777+AH$11+AH$12/(1+EXP((AH$13-LOG10($O51))/AH$14))+AH$15/(1+EXP((AH$16-LOG10($O51))/AH$17))+AH$18/(1+EXP((AH$19-LOG10($O51))/AH$20)))</f>
        <v>-2.1117887647868158E-3</v>
      </c>
      <c r="AI51" s="18">
        <f ca="1">MAX(-AE51+MIN(AE51,AngCal!$B$30),S777+AI$11+AI$12/(1+EXP((AI$13-LOG10($O51))/AI$14))+AI$15/(1+EXP((AI$16-LOG10($O51))/AI$17))+AI$18/(1+EXP((AI$19-LOG10($O51))/AI$20)))</f>
        <v>-2.3956652666032562E-4</v>
      </c>
      <c r="AJ51" s="18">
        <f t="shared" ca="1" si="19"/>
        <v>0.57775419051217525</v>
      </c>
      <c r="AK51" s="18">
        <f t="shared" ca="1" si="19"/>
        <v>0.53791669868569247</v>
      </c>
      <c r="AL51" s="18">
        <f t="shared" ca="1" si="19"/>
        <v>0.94067586969193195</v>
      </c>
      <c r="AM51" s="18">
        <f t="shared" ca="1" si="19"/>
        <v>1.8703097311936645</v>
      </c>
      <c r="AN51" s="18">
        <f t="shared" ca="1" si="20"/>
        <v>1</v>
      </c>
      <c r="AO51" s="18">
        <f t="shared" ca="1" si="20"/>
        <v>1</v>
      </c>
      <c r="AP51" s="18">
        <f t="shared" ca="1" si="20"/>
        <v>1</v>
      </c>
      <c r="AQ51" s="18">
        <f t="shared" ca="1" si="20"/>
        <v>1</v>
      </c>
      <c r="AR51" s="18">
        <f t="shared" ca="1" si="21"/>
        <v>0</v>
      </c>
      <c r="AS51" s="18">
        <f t="shared" ca="1" si="21"/>
        <v>0</v>
      </c>
      <c r="AT51" s="18">
        <f t="shared" ca="1" si="21"/>
        <v>0</v>
      </c>
      <c r="AU51" s="18">
        <f t="shared" ca="1" si="21"/>
        <v>0</v>
      </c>
    </row>
    <row r="52" spans="1:47" x14ac:dyDescent="0.15">
      <c r="A52">
        <v>1</v>
      </c>
      <c r="B52">
        <v>67.763000000000005</v>
      </c>
      <c r="C52">
        <v>3</v>
      </c>
      <c r="D52" s="18">
        <v>7.9829999999999998E-2</v>
      </c>
      <c r="E52" s="18">
        <v>0.1903</v>
      </c>
      <c r="F52" s="18">
        <v>2.74</v>
      </c>
      <c r="G52" s="18">
        <v>0.53069999999999995</v>
      </c>
      <c r="H52" s="18">
        <v>-0.31069999999999998</v>
      </c>
      <c r="I52" s="18">
        <v>2.694</v>
      </c>
      <c r="J52" s="18">
        <v>0.4042</v>
      </c>
      <c r="K52" s="18">
        <v>4.052E-2</v>
      </c>
      <c r="L52" s="18">
        <v>1.6870000000000001</v>
      </c>
      <c r="M52" s="18">
        <v>0.2198</v>
      </c>
      <c r="O52" s="18">
        <f>MAX(MIN(Angle!A65,AngNeutron!$P$3),AngNeutron!$P$2)</f>
        <v>1.1294000000000001E-5</v>
      </c>
      <c r="P52" s="18">
        <f t="shared" ca="1" si="10"/>
        <v>7.1684711041687305E-2</v>
      </c>
      <c r="Q52" s="18">
        <f t="shared" ca="1" si="11"/>
        <v>6.9464711041687388E-2</v>
      </c>
      <c r="R52" s="18">
        <f t="shared" ca="1" si="12"/>
        <v>5.6642168966373946E-2</v>
      </c>
      <c r="S52" s="18">
        <f t="shared" ca="1" si="13"/>
        <v>5.2871735037599607E-2</v>
      </c>
      <c r="T52" s="18">
        <f ca="1">MAX(-P52+MIN(P52,AngCal!$B$30),Q778+T$11+T$12/(1+EXP((T$13-LOG10($O52))/T$14))+T$15/(1+EXP((T$16-LOG10($O52))/T$17))+T$18/(1+EXP((T$19-LOG10($O52))/T$20)))</f>
        <v>9.9775391296063661E-3</v>
      </c>
      <c r="U52" s="18">
        <f ca="1">MAX(-Q52+MIN(Q52,AngCal!$B$30),Q778+U$11+U$12/(1+EXP((U$13-LOG10($O52))/U$14))+U$15/(1+EXP((U$16-LOG10($O52))/U$17))+U$18/(1+EXP((U$19-LOG10($O52))/U$20)))</f>
        <v>1.4210245629353911E-2</v>
      </c>
      <c r="V52" s="18">
        <f ca="1">MAX(-R52+MIN(R52,AngCal!$B$30),Q778+V$11+V$12/(1+EXP((V$13-LOG10($O52))/V$14))+V$15/(1+EXP((V$16-LOG10($O52))/V$17))+V$18/(1+EXP((V$19-LOG10($O52))/V$20)))</f>
        <v>1.8208103489262925E-2</v>
      </c>
      <c r="W52" s="18">
        <f ca="1">MAX(-S52+MIN(S52,AngCal!$B$30),Q778+W$11+W$12/(1+EXP((W$13-LOG10($O52))/W$14))+W$15/(1+EXP((W$16-LOG10($O52))/W$17))+W$18/(1+EXP((W$19-LOG10($O52))/W$20)))</f>
        <v>3.2864701054190815E-2</v>
      </c>
      <c r="X52" s="18">
        <f t="shared" ca="1" si="14"/>
        <v>1.876722221816683</v>
      </c>
      <c r="Y52" s="18">
        <f t="shared" ca="1" si="14"/>
        <v>2.9210380866680232</v>
      </c>
      <c r="Z52" s="18">
        <f t="shared" ca="1" si="14"/>
        <v>0.26290569875871145</v>
      </c>
      <c r="AA52" s="18">
        <f t="shared" ca="1" si="14"/>
        <v>0.57187430168872255</v>
      </c>
      <c r="AB52" s="18">
        <f t="shared" ca="1" si="15"/>
        <v>7.109238295084111E-2</v>
      </c>
      <c r="AC52" s="18">
        <f t="shared" ca="1" si="16"/>
        <v>6.6993351863864015E-2</v>
      </c>
      <c r="AD52" s="18">
        <f t="shared" ca="1" si="17"/>
        <v>7.4083973930010261E-2</v>
      </c>
      <c r="AE52" s="18">
        <f t="shared" ca="1" si="18"/>
        <v>7.2835754832242514E-2</v>
      </c>
      <c r="AF52" s="18">
        <f ca="1">MAX(-AB52+MIN(AB52,AngCal!$B$30),S778+AF$11+AF$12/(1+EXP((AF$13-LOG10($O52))/AF$14))+AF$15/(1+EXP((AF$16-LOG10($O52))/AF$17))+AF$18/(1+EXP((AF$19-LOG10($O52))/AF$20)))</f>
        <v>7.2154708838709754E-3</v>
      </c>
      <c r="AG52" s="18">
        <f ca="1">MAX(-AC52+MIN(AC52,AngCal!$B$30),S778+AG$11+AG$12/(1+EXP((AG$13-LOG10($O52))/AG$14))+AG$15/(1+EXP((AG$16-LOG10($O52))/AG$17))+AG$18/(1+EXP((AG$19-LOG10($O52))/AG$20)))</f>
        <v>9.1608268844102711E-3</v>
      </c>
      <c r="AH52" s="18">
        <f ca="1">MAX(-AD52+MIN(AD52,AngCal!$B$30),S778+AH$11+AH$12/(1+EXP((AH$13-LOG10($O52))/AH$14))+AH$15/(1+EXP((AH$16-LOG10($O52))/AH$17))+AH$18/(1+EXP((AH$19-LOG10($O52))/AH$20)))</f>
        <v>-1.6752458497335124E-3</v>
      </c>
      <c r="AI52" s="18">
        <f ca="1">MAX(-AE52+MIN(AE52,AngCal!$B$30),S778+AI$11+AI$12/(1+EXP((AI$13-LOG10($O52))/AI$14))+AI$15/(1+EXP((AI$16-LOG10($O52))/AI$17))+AI$18/(1+EXP((AI$19-LOG10($O52))/AI$20)))</f>
        <v>1.9763819627762608E-4</v>
      </c>
      <c r="AJ52" s="18">
        <f t="shared" ca="1" si="19"/>
        <v>0.57643105997199795</v>
      </c>
      <c r="AK52" s="18">
        <f t="shared" ca="1" si="19"/>
        <v>0.53791981237242292</v>
      </c>
      <c r="AL52" s="18">
        <f t="shared" ca="1" si="19"/>
        <v>0.94067587253110285</v>
      </c>
      <c r="AM52" s="18">
        <f t="shared" ca="1" si="19"/>
        <v>1.8613181368056084</v>
      </c>
      <c r="AN52" s="18">
        <f t="shared" ca="1" si="20"/>
        <v>1</v>
      </c>
      <c r="AO52" s="18">
        <f t="shared" ca="1" si="20"/>
        <v>1</v>
      </c>
      <c r="AP52" s="18">
        <f t="shared" ca="1" si="20"/>
        <v>1</v>
      </c>
      <c r="AQ52" s="18">
        <f t="shared" ca="1" si="20"/>
        <v>1</v>
      </c>
      <c r="AR52" s="18">
        <f t="shared" ca="1" si="21"/>
        <v>0</v>
      </c>
      <c r="AS52" s="18">
        <f t="shared" ca="1" si="21"/>
        <v>0</v>
      </c>
      <c r="AT52" s="18">
        <f t="shared" ca="1" si="21"/>
        <v>0</v>
      </c>
      <c r="AU52" s="18">
        <f t="shared" ca="1" si="21"/>
        <v>0</v>
      </c>
    </row>
    <row r="53" spans="1:47" x14ac:dyDescent="0.15">
      <c r="A53">
        <v>1</v>
      </c>
      <c r="B53">
        <v>67.763000000000005</v>
      </c>
      <c r="C53">
        <v>5</v>
      </c>
      <c r="D53" s="18">
        <v>7.986E-2</v>
      </c>
      <c r="E53" s="18">
        <v>0.37119999999999997</v>
      </c>
      <c r="F53" s="18">
        <v>2.3980000000000001</v>
      </c>
      <c r="G53" s="18">
        <v>0.54890000000000005</v>
      </c>
      <c r="H53" s="18">
        <v>-0.42530000000000001</v>
      </c>
      <c r="I53" s="18">
        <v>2.637</v>
      </c>
      <c r="J53" s="18">
        <v>0.40610000000000002</v>
      </c>
      <c r="K53" s="18">
        <v>-2.5760000000000002E-2</v>
      </c>
      <c r="L53" s="18">
        <v>0.8458</v>
      </c>
      <c r="M53" s="18">
        <v>0.44650000000000001</v>
      </c>
      <c r="O53" s="18">
        <f>MAX(MIN(Angle!A66,AngNeutron!$P$3),AngNeutron!$P$2)</f>
        <v>1.4219000000000001E-5</v>
      </c>
      <c r="P53" s="18">
        <f t="shared" ca="1" si="10"/>
        <v>7.1751756379636072E-2</v>
      </c>
      <c r="Q53" s="18">
        <f t="shared" ca="1" si="11"/>
        <v>6.9531756379636225E-2</v>
      </c>
      <c r="R53" s="18">
        <f t="shared" ca="1" si="12"/>
        <v>5.671079110902337E-2</v>
      </c>
      <c r="S53" s="18">
        <f t="shared" ca="1" si="13"/>
        <v>5.2940273868632474E-2</v>
      </c>
      <c r="T53" s="18">
        <f ca="1">MAX(-P53+MIN(P53,AngCal!$B$30),Q779+T$11+T$12/(1+EXP((T$13-LOG10($O53))/T$14))+T$15/(1+EXP((T$16-LOG10($O53))/T$17))+T$18/(1+EXP((T$19-LOG10($O53))/T$20)))</f>
        <v>9.9267324573523597E-3</v>
      </c>
      <c r="U53" s="18">
        <f ca="1">MAX(-Q53+MIN(Q53,AngCal!$B$30),Q779+U$11+U$12/(1+EXP((U$13-LOG10($O53))/U$14))+U$15/(1+EXP((U$16-LOG10($O53))/U$17))+U$18/(1+EXP((U$19-LOG10($O53))/U$20)))</f>
        <v>1.4157647315479856E-2</v>
      </c>
      <c r="V53" s="18">
        <f ca="1">MAX(-R53+MIN(R53,AngCal!$B$30),Q779+V$11+V$12/(1+EXP((V$13-LOG10($O53))/V$14))+V$15/(1+EXP((V$16-LOG10($O53))/V$17))+V$18/(1+EXP((V$19-LOG10($O53))/V$20)))</f>
        <v>1.816019178261152E-2</v>
      </c>
      <c r="W53" s="18">
        <f ca="1">MAX(-S53+MIN(S53,AngCal!$B$30),Q779+W$11+W$12/(1+EXP((W$13-LOG10($O53))/W$14))+W$15/(1+EXP((W$16-LOG10($O53))/W$17))+W$18/(1+EXP((W$19-LOG10($O53))/W$20)))</f>
        <v>3.2812264801966015E-2</v>
      </c>
      <c r="X53" s="18">
        <f t="shared" ca="1" si="14"/>
        <v>1.8767222160690304</v>
      </c>
      <c r="Y53" s="18">
        <f t="shared" ca="1" si="14"/>
        <v>2.9214106178516572</v>
      </c>
      <c r="Z53" s="18">
        <f t="shared" ca="1" si="14"/>
        <v>0.26290569875871345</v>
      </c>
      <c r="AA53" s="18">
        <f t="shared" ca="1" si="14"/>
        <v>0.56657920953712715</v>
      </c>
      <c r="AB53" s="18">
        <f t="shared" ca="1" si="15"/>
        <v>7.13508719064158E-2</v>
      </c>
      <c r="AC53" s="18">
        <f t="shared" ca="1" si="16"/>
        <v>6.6998192481791133E-2</v>
      </c>
      <c r="AD53" s="18">
        <f t="shared" ca="1" si="17"/>
        <v>7.4089073587749785E-2</v>
      </c>
      <c r="AE53" s="18">
        <f t="shared" ca="1" si="18"/>
        <v>7.2846276149969733E-2</v>
      </c>
      <c r="AF53" s="18">
        <f ca="1">MAX(-AB53+MIN(AB53,AngCal!$B$30),S779+AF$11+AF$12/(1+EXP((AF$13-LOG10($O53))/AF$14))+AF$15/(1+EXP((AF$16-LOG10($O53))/AF$17))+AF$18/(1+EXP((AF$19-LOG10($O53))/AF$20)))</f>
        <v>7.5681627450006964E-3</v>
      </c>
      <c r="AG53" s="18">
        <f ca="1">MAX(-AC53+MIN(AC53,AngCal!$B$30),S779+AG$11+AG$12/(1+EXP((AG$13-LOG10($O53))/AG$14))+AG$15/(1+EXP((AG$16-LOG10($O53))/AG$17))+AG$18/(1+EXP((AG$19-LOG10($O53))/AG$20)))</f>
        <v>9.8181715510436956E-3</v>
      </c>
      <c r="AH53" s="18">
        <f ca="1">MAX(-AD53+MIN(AD53,AngCal!$B$30),S779+AH$11+AH$12/(1+EXP((AH$13-LOG10($O53))/AH$14))+AH$15/(1+EXP((AH$16-LOG10($O53))/AH$17))+AH$18/(1+EXP((AH$19-LOG10($O53))/AH$20)))</f>
        <v>-1.3084732440235684E-3</v>
      </c>
      <c r="AI53" s="18">
        <f ca="1">MAX(-AE53+MIN(AE53,AngCal!$B$30),S779+AI$11+AI$12/(1+EXP((AI$13-LOG10($O53))/AI$14))+AI$15/(1+EXP((AI$16-LOG10($O53))/AI$17))+AI$18/(1+EXP((AI$19-LOG10($O53))/AI$20)))</f>
        <v>5.6517320584146039E-4</v>
      </c>
      <c r="AJ53" s="18">
        <f t="shared" ca="1" si="19"/>
        <v>0.57512458277104372</v>
      </c>
      <c r="AK53" s="18">
        <f t="shared" ca="1" si="19"/>
        <v>0.53792344868625852</v>
      </c>
      <c r="AL53" s="18">
        <f t="shared" ca="1" si="19"/>
        <v>0.94067587640579609</v>
      </c>
      <c r="AM53" s="18">
        <f t="shared" ca="1" si="19"/>
        <v>1.8524489526278733</v>
      </c>
      <c r="AN53" s="18">
        <f t="shared" ca="1" si="20"/>
        <v>1</v>
      </c>
      <c r="AO53" s="18">
        <f t="shared" ca="1" si="20"/>
        <v>1</v>
      </c>
      <c r="AP53" s="18">
        <f t="shared" ca="1" si="20"/>
        <v>1</v>
      </c>
      <c r="AQ53" s="18">
        <f t="shared" ca="1" si="20"/>
        <v>1</v>
      </c>
      <c r="AR53" s="18">
        <f t="shared" ca="1" si="21"/>
        <v>0</v>
      </c>
      <c r="AS53" s="18">
        <f t="shared" ca="1" si="21"/>
        <v>0</v>
      </c>
      <c r="AT53" s="18">
        <f t="shared" ca="1" si="21"/>
        <v>0</v>
      </c>
      <c r="AU53" s="18">
        <f t="shared" ca="1" si="21"/>
        <v>0</v>
      </c>
    </row>
    <row r="54" spans="1:47" x14ac:dyDescent="0.15">
      <c r="A54">
        <v>1</v>
      </c>
      <c r="B54">
        <v>67.763000000000005</v>
      </c>
      <c r="C54">
        <v>7</v>
      </c>
      <c r="D54" s="18">
        <v>7.9880000000000007E-2</v>
      </c>
      <c r="E54" s="18">
        <v>0.32650000000000001</v>
      </c>
      <c r="F54" s="18">
        <v>2.8839999999999999</v>
      </c>
      <c r="G54" s="18">
        <v>0.62090000000000001</v>
      </c>
      <c r="H54" s="18">
        <v>-0.49480000000000002</v>
      </c>
      <c r="I54" s="18">
        <v>2.726</v>
      </c>
      <c r="J54" s="18">
        <v>0.51880000000000004</v>
      </c>
      <c r="K54" s="18">
        <v>8.8419999999999999E-2</v>
      </c>
      <c r="L54" s="18">
        <v>1.76</v>
      </c>
      <c r="M54" s="18">
        <v>0.2928</v>
      </c>
      <c r="O54" s="18">
        <f>MAX(MIN(Angle!A67,AngNeutron!$P$3),AngNeutron!$P$2)</f>
        <v>1.7901E-5</v>
      </c>
      <c r="P54" s="18">
        <f t="shared" ca="1" si="10"/>
        <v>7.1811543300516159E-2</v>
      </c>
      <c r="Q54" s="18">
        <f t="shared" ca="1" si="11"/>
        <v>6.9591543300516451E-2</v>
      </c>
      <c r="R54" s="18">
        <f t="shared" ca="1" si="12"/>
        <v>5.6772487324982947E-2</v>
      </c>
      <c r="S54" s="18">
        <f t="shared" ca="1" si="13"/>
        <v>5.3001871453256348E-2</v>
      </c>
      <c r="T54" s="18">
        <f ca="1">MAX(-P54+MIN(P54,AngCal!$B$30),Q780+T$11+T$12/(1+EXP((T$13-LOG10($O54))/T$14))+T$15/(1+EXP((T$16-LOG10($O54))/T$17))+T$18/(1+EXP((T$19-LOG10($O54))/T$20)))</f>
        <v>9.8882869132761609E-3</v>
      </c>
      <c r="U54" s="18">
        <f ca="1">MAX(-Q54+MIN(Q54,AngCal!$B$30),Q780+U$11+U$12/(1+EXP((U$13-LOG10($O54))/U$14))+U$15/(1+EXP((U$16-LOG10($O54))/U$17))+U$18/(1+EXP((U$19-LOG10($O54))/U$20)))</f>
        <v>1.4117129804254626E-2</v>
      </c>
      <c r="V54" s="18">
        <f ca="1">MAX(-R54+MIN(R54,AngCal!$B$30),Q780+V$11+V$12/(1+EXP((V$13-LOG10($O54))/V$14))+V$15/(1+EXP((V$16-LOG10($O54))/V$17))+V$18/(1+EXP((V$19-LOG10($O54))/V$20)))</f>
        <v>1.8125145131210923E-2</v>
      </c>
      <c r="W54" s="18">
        <f ca="1">MAX(-S54+MIN(S54,AngCal!$B$30),Q780+W$11+W$12/(1+EXP((W$13-LOG10($O54))/W$14))+W$15/(1+EXP((W$16-LOG10($O54))/W$17))+W$18/(1+EXP((W$19-LOG10($O54))/W$20)))</f>
        <v>3.2771820415868839E-2</v>
      </c>
      <c r="X54" s="18">
        <f t="shared" ca="1" si="14"/>
        <v>1.8767222081965758</v>
      </c>
      <c r="Y54" s="18">
        <f t="shared" ca="1" si="14"/>
        <v>2.9218154001465071</v>
      </c>
      <c r="Z54" s="18">
        <f t="shared" ca="1" si="14"/>
        <v>0.26290569875871683</v>
      </c>
      <c r="AA54" s="18">
        <f t="shared" ca="1" si="14"/>
        <v>0.5623828252014702</v>
      </c>
      <c r="AB54" s="18">
        <f t="shared" ca="1" si="15"/>
        <v>7.1601288716190453E-2</v>
      </c>
      <c r="AC54" s="18">
        <f t="shared" ca="1" si="16"/>
        <v>6.70016256365637E-2</v>
      </c>
      <c r="AD54" s="18">
        <f t="shared" ca="1" si="17"/>
        <v>7.4092873571221518E-2</v>
      </c>
      <c r="AE54" s="18">
        <f t="shared" ca="1" si="18"/>
        <v>7.2855732275949561E-2</v>
      </c>
      <c r="AF54" s="18">
        <f ca="1">MAX(-AB54+MIN(AB54,AngCal!$B$30),S780+AF$11+AF$12/(1+EXP((AF$13-LOG10($O54))/AF$14))+AF$15/(1+EXP((AF$16-LOG10($O54))/AF$17))+AF$18/(1+EXP((AF$19-LOG10($O54))/AF$20)))</f>
        <v>7.8583566214912894E-3</v>
      </c>
      <c r="AG54" s="18">
        <f ca="1">MAX(-AC54+MIN(AC54,AngCal!$B$30),S780+AG$11+AG$12/(1+EXP((AG$13-LOG10($O54))/AG$14))+AG$15/(1+EXP((AG$16-LOG10($O54))/AG$17))+AG$18/(1+EXP((AG$19-LOG10($O54))/AG$20)))</f>
        <v>1.0426730331110193E-2</v>
      </c>
      <c r="AH54" s="18">
        <f ca="1">MAX(-AD54+MIN(AD54,AngCal!$B$30),S780+AH$11+AH$12/(1+EXP((AH$13-LOG10($O54))/AH$14))+AH$15/(1+EXP((AH$16-LOG10($O54))/AH$17))+AH$18/(1+EXP((AH$19-LOG10($O54))/AH$20)))</f>
        <v>-1.0027163886871006E-3</v>
      </c>
      <c r="AI54" s="18">
        <f ca="1">MAX(-AE54+MIN(AE54,AngCal!$B$30),S780+AI$11+AI$12/(1+EXP((AI$13-LOG10($O54))/AI$14))+AI$15/(1+EXP((AI$16-LOG10($O54))/AI$17))+AI$18/(1+EXP((AI$19-LOG10($O54))/AI$20)))</f>
        <v>8.7180766715080926E-4</v>
      </c>
      <c r="AJ54" s="18">
        <f t="shared" ca="1" si="19"/>
        <v>0.57383672074525827</v>
      </c>
      <c r="AK54" s="18">
        <f t="shared" ca="1" si="19"/>
        <v>0.53792769305030286</v>
      </c>
      <c r="AL54" s="18">
        <f t="shared" ca="1" si="19"/>
        <v>0.94067588169123617</v>
      </c>
      <c r="AM54" s="18">
        <f t="shared" ca="1" si="19"/>
        <v>1.84371252680286</v>
      </c>
      <c r="AN54" s="18">
        <f t="shared" ca="1" si="20"/>
        <v>1</v>
      </c>
      <c r="AO54" s="18">
        <f t="shared" ca="1" si="20"/>
        <v>1</v>
      </c>
      <c r="AP54" s="18">
        <f t="shared" ca="1" si="20"/>
        <v>1</v>
      </c>
      <c r="AQ54" s="18">
        <f t="shared" ca="1" si="20"/>
        <v>1</v>
      </c>
      <c r="AR54" s="18">
        <f t="shared" ca="1" si="21"/>
        <v>0</v>
      </c>
      <c r="AS54" s="18">
        <f t="shared" ca="1" si="21"/>
        <v>0</v>
      </c>
      <c r="AT54" s="18">
        <f t="shared" ca="1" si="21"/>
        <v>0</v>
      </c>
      <c r="AU54" s="18">
        <f t="shared" ca="1" si="21"/>
        <v>0</v>
      </c>
    </row>
    <row r="55" spans="1:47" x14ac:dyDescent="0.15">
      <c r="A55">
        <v>1</v>
      </c>
      <c r="B55">
        <v>67.763000000000005</v>
      </c>
      <c r="C55">
        <v>10</v>
      </c>
      <c r="D55" s="18">
        <v>8.0350000000000005E-2</v>
      </c>
      <c r="E55" s="18">
        <v>0.2407</v>
      </c>
      <c r="F55" s="18">
        <v>2.181</v>
      </c>
      <c r="G55" s="18">
        <v>0.66069999999999995</v>
      </c>
      <c r="H55" s="18">
        <v>-0.25929999999999997</v>
      </c>
      <c r="I55" s="18">
        <v>2.7370000000000001</v>
      </c>
      <c r="J55" s="18">
        <v>0.37719999999999998</v>
      </c>
      <c r="K55" s="18">
        <v>-6.1789999999999998E-2</v>
      </c>
      <c r="L55" s="18">
        <v>1.198</v>
      </c>
      <c r="M55" s="18">
        <v>0.69499999999999995</v>
      </c>
      <c r="O55" s="18">
        <f>MAX(MIN(Angle!A68,AngNeutron!$P$3),AngNeutron!$P$2)</f>
        <v>2.2535999999999999E-5</v>
      </c>
      <c r="P55" s="18">
        <f t="shared" ca="1" si="10"/>
        <v>7.1864766383084949E-2</v>
      </c>
      <c r="Q55" s="18">
        <f t="shared" ca="1" si="11"/>
        <v>6.9644766383085477E-2</v>
      </c>
      <c r="R55" s="18">
        <f t="shared" ca="1" si="12"/>
        <v>5.682802218720201E-2</v>
      </c>
      <c r="S55" s="18">
        <f t="shared" ca="1" si="13"/>
        <v>5.3057289735973234E-2</v>
      </c>
      <c r="T55" s="18">
        <f ca="1">MAX(-P55+MIN(P55,AngCal!$B$30),Q781+T$11+T$12/(1+EXP((T$13-LOG10($O55))/T$14))+T$15/(1+EXP((T$16-LOG10($O55))/T$17))+T$18/(1+EXP((T$19-LOG10($O55))/T$20)))</f>
        <v>9.8586715513311537E-3</v>
      </c>
      <c r="U55" s="18">
        <f ca="1">MAX(-Q55+MIN(Q55,AngCal!$B$30),Q781+U$11+U$12/(1+EXP((U$13-LOG10($O55))/U$14))+U$15/(1+EXP((U$16-LOG10($O55))/U$17))+U$18/(1+EXP((U$19-LOG10($O55))/U$20)))</f>
        <v>1.4085119087108669E-2</v>
      </c>
      <c r="V55" s="18">
        <f ca="1">MAX(-R55+MIN(R55,AngCal!$B$30),Q781+V$11+V$12/(1+EXP((V$13-LOG10($O55))/V$14))+V$15/(1+EXP((V$16-LOG10($O55))/V$17))+V$18/(1+EXP((V$19-LOG10($O55))/V$20)))</f>
        <v>1.8099519934862487E-2</v>
      </c>
      <c r="W55" s="18">
        <f ca="1">MAX(-S55+MIN(S55,AngCal!$B$30),Q781+W$11+W$12/(1+EXP((W$13-LOG10($O55))/W$14))+W$15/(1+EXP((W$16-LOG10($O55))/W$17))+W$18/(1+EXP((W$19-LOG10($O55))/W$20)))</f>
        <v>3.2739755842098067E-2</v>
      </c>
      <c r="X55" s="18">
        <f t="shared" ref="X55:AA86" ca="1" si="22">10^(X$11+X$12/(1+EXP((X$13-LOG10($O55))/X$14))+X$15/(1+EXP((X$16-LOG10($O55))/X$17))+X$18/(1+EXP((X$19-LOG10($O55))/X$20)))</f>
        <v>1.876722197413716</v>
      </c>
      <c r="Y55" s="18">
        <f t="shared" ca="1" si="22"/>
        <v>2.922255222925132</v>
      </c>
      <c r="Z55" s="18">
        <f t="shared" ca="1" si="22"/>
        <v>0.26290569875872272</v>
      </c>
      <c r="AA55" s="18">
        <f t="shared" ca="1" si="22"/>
        <v>0.5589421831057374</v>
      </c>
      <c r="AB55" s="18">
        <f t="shared" ca="1" si="15"/>
        <v>7.1843214487857771E-2</v>
      </c>
      <c r="AC55" s="18">
        <f t="shared" ca="1" si="16"/>
        <v>6.7004060574306884E-2</v>
      </c>
      <c r="AD55" s="18">
        <f t="shared" ca="1" si="17"/>
        <v>7.4095827969464761E-2</v>
      </c>
      <c r="AE55" s="18">
        <f t="shared" ca="1" si="18"/>
        <v>7.2864552126779142E-2</v>
      </c>
      <c r="AF55" s="18">
        <f ca="1">MAX(-AB55+MIN(AB55,AngCal!$B$30),S781+AF$11+AF$12/(1+EXP((AF$13-LOG10($O55))/AF$14))+AF$15/(1+EXP((AF$16-LOG10($O55))/AF$17))+AF$18/(1+EXP((AF$19-LOG10($O55))/AF$20)))</f>
        <v>8.0945986159649316E-3</v>
      </c>
      <c r="AG55" s="18">
        <f ca="1">MAX(-AC55+MIN(AC55,AngCal!$B$30),S781+AG$11+AG$12/(1+EXP((AG$13-LOG10($O55))/AG$14))+AG$15/(1+EXP((AG$16-LOG10($O55))/AG$17))+AG$18/(1+EXP((AG$19-LOG10($O55))/AG$20)))</f>
        <v>1.0994781481743444E-2</v>
      </c>
      <c r="AH55" s="18">
        <f ca="1">MAX(-AD55+MIN(AD55,AngCal!$B$30),S781+AH$11+AH$12/(1+EXP((AH$13-LOG10($O55))/AH$14))+AH$15/(1+EXP((AH$16-LOG10($O55))/AH$17))+AH$18/(1+EXP((AH$19-LOG10($O55))/AH$20)))</f>
        <v>-7.4928831284280665E-4</v>
      </c>
      <c r="AI55" s="18">
        <f ca="1">MAX(-AE55+MIN(AE55,AngCal!$B$30),S781+AI$11+AI$12/(1+EXP((AI$13-LOG10($O55))/AI$14))+AI$15/(1+EXP((AI$16-LOG10($O55))/AI$17))+AI$18/(1+EXP((AI$19-LOG10($O55))/AI$20)))</f>
        <v>1.1262457401379189E-3</v>
      </c>
      <c r="AJ55" s="18">
        <f t="shared" ref="AJ55:AM86" ca="1" si="23">10^(AJ$11+AJ$12/(1+EXP((AJ$13-LOG10($O55))/AJ$14))+AJ$15/(1+EXP((AJ$16-LOG10($O55))/AJ$17))+AJ$18/(1+EXP((AJ$19-LOG10($O55))/AJ$20)))</f>
        <v>0.5725686352292515</v>
      </c>
      <c r="AK55" s="18">
        <f t="shared" ca="1" si="23"/>
        <v>0.53793264727413315</v>
      </c>
      <c r="AL55" s="18">
        <f t="shared" ca="1" si="23"/>
        <v>0.94067588890153431</v>
      </c>
      <c r="AM55" s="18">
        <f t="shared" ca="1" si="23"/>
        <v>1.8351133301974665</v>
      </c>
      <c r="AN55" s="18">
        <f t="shared" ref="AN55:AQ86" ca="1" si="24">MAX(0.1,MIN(1,AN$11+AN$12/(1+EXP((AN$13-LOG10($O55))/AN$14))+AN$15/(1+EXP((AN$16-LOG10($O55))/AN$17))+AN$18/(1+EXP((AN$19-LOG10($O55))/AN$20))))</f>
        <v>1</v>
      </c>
      <c r="AO55" s="18">
        <f t="shared" ca="1" si="24"/>
        <v>1</v>
      </c>
      <c r="AP55" s="18">
        <f t="shared" ca="1" si="24"/>
        <v>1</v>
      </c>
      <c r="AQ55" s="18">
        <f t="shared" ca="1" si="24"/>
        <v>1</v>
      </c>
      <c r="AR55" s="18">
        <f t="shared" ref="AR55:AU86" ca="1" si="25">MAX(0,AR$11+AR$12/(1+EXP((AR$13-LOG10($O55))/AR$14))+AR$15/(1+EXP((AR$16-LOG10($O55))/AR$17))+AR$18/(1+EXP((AR$19-LOG10($O55))/AR$20)))</f>
        <v>0</v>
      </c>
      <c r="AS55" s="18">
        <f t="shared" ca="1" si="25"/>
        <v>0</v>
      </c>
      <c r="AT55" s="18">
        <f t="shared" ca="1" si="25"/>
        <v>0</v>
      </c>
      <c r="AU55" s="18">
        <f t="shared" ca="1" si="25"/>
        <v>0</v>
      </c>
    </row>
    <row r="56" spans="1:47" x14ac:dyDescent="0.15">
      <c r="A56">
        <v>1</v>
      </c>
      <c r="B56">
        <v>67.763000000000005</v>
      </c>
      <c r="C56">
        <v>15</v>
      </c>
      <c r="D56" s="18">
        <v>8.1110000000000002E-2</v>
      </c>
      <c r="E56" s="18">
        <v>0.25430000000000003</v>
      </c>
      <c r="F56" s="18">
        <v>2.2799999999999998</v>
      </c>
      <c r="G56" s="18">
        <v>0.67959999999999998</v>
      </c>
      <c r="H56" s="18">
        <v>-0.27200000000000002</v>
      </c>
      <c r="I56" s="18">
        <v>2.7559999999999998</v>
      </c>
      <c r="J56" s="18">
        <v>0.39150000000000001</v>
      </c>
      <c r="K56" s="18">
        <v>-6.3339999999999994E-2</v>
      </c>
      <c r="L56" s="18">
        <v>1.3879999999999999</v>
      </c>
      <c r="M56" s="18">
        <v>0.88829999999999998</v>
      </c>
      <c r="O56" s="18">
        <f>MAX(MIN(Angle!A69,AngNeutron!$P$3),AngNeutron!$P$2)</f>
        <v>2.8371E-5</v>
      </c>
      <c r="P56" s="18">
        <f t="shared" ca="1" si="10"/>
        <v>7.1912075305100576E-2</v>
      </c>
      <c r="Q56" s="18">
        <f t="shared" ca="1" si="11"/>
        <v>6.969207530510152E-2</v>
      </c>
      <c r="R56" s="18">
        <f t="shared" ca="1" si="12"/>
        <v>5.6878130170794183E-2</v>
      </c>
      <c r="S56" s="18">
        <f t="shared" ca="1" si="13"/>
        <v>5.3107260164830958E-2</v>
      </c>
      <c r="T56" s="18">
        <f ca="1">MAX(-P56+MIN(P56,AngCal!$B$30),Q782+T$11+T$12/(1+EXP((T$13-LOG10($O56))/T$14))+T$15/(1+EXP((T$16-LOG10($O56))/T$17))+T$18/(1+EXP((T$19-LOG10($O56))/T$20)))</f>
        <v>9.8352563702124515E-3</v>
      </c>
      <c r="U56" s="18">
        <f ca="1">MAX(-Q56+MIN(Q56,AngCal!$B$30),Q782+U$11+U$12/(1+EXP((U$13-LOG10($O56))/U$14))+U$15/(1+EXP((U$16-LOG10($O56))/U$17))+U$18/(1+EXP((U$19-LOG10($O56))/U$20)))</f>
        <v>1.4058935596996008E-2</v>
      </c>
      <c r="V56" s="18">
        <f ca="1">MAX(-R56+MIN(R56,AngCal!$B$30),Q782+V$11+V$12/(1+EXP((V$13-LOG10($O56))/V$14))+V$15/(1+EXP((V$16-LOG10($O56))/V$17))+V$18/(1+EXP((V$19-LOG10($O56))/V$20)))</f>
        <v>1.808078871298632E-2</v>
      </c>
      <c r="W56" s="18">
        <f ca="1">MAX(-S56+MIN(S56,AngCal!$B$30),Q782+W$11+W$12/(1+EXP((W$13-LOG10($O56))/W$14))+W$15/(1+EXP((W$16-LOG10($O56))/W$17))+W$18/(1+EXP((W$19-LOG10($O56))/W$20)))</f>
        <v>3.2713342400377786E-2</v>
      </c>
      <c r="X56" s="18">
        <f t="shared" ca="1" si="22"/>
        <v>1.8767221826436959</v>
      </c>
      <c r="Y56" s="18">
        <f t="shared" ca="1" si="22"/>
        <v>2.9227331297293233</v>
      </c>
      <c r="Z56" s="18">
        <f t="shared" ca="1" si="22"/>
        <v>0.26290569875873276</v>
      </c>
      <c r="AA56" s="18">
        <f t="shared" ca="1" si="22"/>
        <v>0.55600207829733828</v>
      </c>
      <c r="AB56" s="18">
        <f t="shared" ca="1" si="15"/>
        <v>7.2076099909451075E-2</v>
      </c>
      <c r="AC56" s="18">
        <f t="shared" ca="1" si="16"/>
        <v>6.7005787592220506E-2</v>
      </c>
      <c r="AD56" s="18">
        <f t="shared" ca="1" si="17"/>
        <v>7.4098290605509806E-2</v>
      </c>
      <c r="AE56" s="18">
        <f t="shared" ca="1" si="18"/>
        <v>7.2873046781399442E-2</v>
      </c>
      <c r="AF56" s="18">
        <f ca="1">MAX(-AB56+MIN(AB56,AngCal!$B$30),S782+AF$11+AF$12/(1+EXP((AF$13-LOG10($O56))/AF$14))+AF$15/(1+EXP((AF$16-LOG10($O56))/AF$17))+AF$18/(1+EXP((AF$19-LOG10($O56))/AF$20)))</f>
        <v>8.284757710168917E-3</v>
      </c>
      <c r="AG56" s="18">
        <f ca="1">MAX(-AC56+MIN(AC56,AngCal!$B$30),S782+AG$11+AG$12/(1+EXP((AG$13-LOG10($O56))/AG$14))+AG$15/(1+EXP((AG$16-LOG10($O56))/AG$17))+AG$18/(1+EXP((AG$19-LOG10($O56))/AG$20)))</f>
        <v>1.1529756656145741E-2</v>
      </c>
      <c r="AH56" s="18">
        <f ca="1">MAX(-AD56+MIN(AD56,AngCal!$B$30),S782+AH$11+AH$12/(1+EXP((AH$13-LOG10($O56))/AH$14))+AH$15/(1+EXP((AH$16-LOG10($O56))/AH$17))+AH$18/(1+EXP((AH$19-LOG10($O56))/AH$20)))</f>
        <v>-5.4016810028851593E-4</v>
      </c>
      <c r="AI56" s="18">
        <f ca="1">MAX(-AE56+MIN(AE56,AngCal!$B$30),S782+AI$11+AI$12/(1+EXP((AI$13-LOG10($O56))/AI$14))+AI$15/(1+EXP((AI$16-LOG10($O56))/AI$17))+AI$18/(1+EXP((AI$19-LOG10($O56))/AI$20)))</f>
        <v>1.3365280911717833E-3</v>
      </c>
      <c r="AJ56" s="18">
        <f t="shared" ca="1" si="23"/>
        <v>0.57132146966784259</v>
      </c>
      <c r="AK56" s="18">
        <f t="shared" ca="1" si="23"/>
        <v>0.53793843043967793</v>
      </c>
      <c r="AL56" s="18">
        <f t="shared" ca="1" si="23"/>
        <v>0.94067589873874435</v>
      </c>
      <c r="AM56" s="18">
        <f t="shared" ca="1" si="23"/>
        <v>1.826655235385847</v>
      </c>
      <c r="AN56" s="18">
        <f t="shared" ca="1" si="24"/>
        <v>1</v>
      </c>
      <c r="AO56" s="18">
        <f t="shared" ca="1" si="24"/>
        <v>1</v>
      </c>
      <c r="AP56" s="18">
        <f t="shared" ca="1" si="24"/>
        <v>1</v>
      </c>
      <c r="AQ56" s="18">
        <f t="shared" ca="1" si="24"/>
        <v>1</v>
      </c>
      <c r="AR56" s="18">
        <f t="shared" ca="1" si="25"/>
        <v>0</v>
      </c>
      <c r="AS56" s="18">
        <f t="shared" ca="1" si="25"/>
        <v>0</v>
      </c>
      <c r="AT56" s="18">
        <f t="shared" ca="1" si="25"/>
        <v>0</v>
      </c>
      <c r="AU56" s="18">
        <f t="shared" ca="1" si="25"/>
        <v>0</v>
      </c>
    </row>
    <row r="57" spans="1:47" x14ac:dyDescent="0.15">
      <c r="A57">
        <v>1</v>
      </c>
      <c r="B57">
        <v>67.763000000000005</v>
      </c>
      <c r="C57">
        <v>20</v>
      </c>
      <c r="D57" s="18">
        <v>8.3299999999999999E-2</v>
      </c>
      <c r="E57" s="18">
        <v>0.25569999999999998</v>
      </c>
      <c r="F57" s="18">
        <v>2.496</v>
      </c>
      <c r="G57" s="18">
        <v>0.55879999999999996</v>
      </c>
      <c r="H57" s="18">
        <v>-0.32840000000000003</v>
      </c>
      <c r="I57" s="18">
        <v>2.7469999999999999</v>
      </c>
      <c r="J57" s="18">
        <v>0.38990000000000002</v>
      </c>
      <c r="K57" s="18">
        <v>-1.057E-2</v>
      </c>
      <c r="L57" s="18">
        <v>-1.423</v>
      </c>
      <c r="M57" s="18">
        <v>1.7</v>
      </c>
      <c r="O57" s="18">
        <f>MAX(MIN(Angle!A70,AngNeutron!$P$3),AngNeutron!$P$2)</f>
        <v>3.5716999999999997E-5</v>
      </c>
      <c r="P57" s="18">
        <f t="shared" ca="1" si="10"/>
        <v>7.1954070207025406E-2</v>
      </c>
      <c r="Q57" s="18">
        <f t="shared" ca="1" si="11"/>
        <v>6.9734070207027141E-2</v>
      </c>
      <c r="R57" s="18">
        <f t="shared" ca="1" si="12"/>
        <v>5.6923513998245058E-2</v>
      </c>
      <c r="S57" s="18">
        <f t="shared" ca="1" si="13"/>
        <v>5.3152482001620337E-2</v>
      </c>
      <c r="T57" s="18">
        <f ca="1">MAX(-P57+MIN(P57,AngCal!$B$30),Q783+T$11+T$12/(1+EXP((T$13-LOG10($O57))/T$14))+T$15/(1+EXP((T$16-LOG10($O57))/T$17))+T$18/(1+EXP((T$19-LOG10($O57))/T$20)))</f>
        <v>9.8160697276233541E-3</v>
      </c>
      <c r="U57" s="18">
        <f ca="1">MAX(-Q57+MIN(Q57,AngCal!$B$30),Q783+U$11+U$12/(1+EXP((U$13-LOG10($O57))/U$14))+U$15/(1+EXP((U$16-LOG10($O57))/U$17))+U$18/(1+EXP((U$19-LOG10($O57))/U$20)))</f>
        <v>1.4036550838150176E-2</v>
      </c>
      <c r="V57" s="18">
        <f ca="1">MAX(-R57+MIN(R57,AngCal!$B$30),Q783+V$11+V$12/(1+EXP((V$13-LOG10($O57))/V$14))+V$15/(1+EXP((V$16-LOG10($O57))/V$17))+V$18/(1+EXP((V$19-LOG10($O57))/V$20)))</f>
        <v>1.8067099874104754E-2</v>
      </c>
      <c r="W57" s="18">
        <f ca="1">MAX(-S57+MIN(S57,AngCal!$B$30),Q783+W$11+W$12/(1+EXP((W$13-LOG10($O57))/W$14))+W$15/(1+EXP((W$16-LOG10($O57))/W$17))+W$18/(1+EXP((W$19-LOG10($O57))/W$20)))</f>
        <v>3.2690488584031896E-2</v>
      </c>
      <c r="X57" s="18">
        <f t="shared" ca="1" si="22"/>
        <v>1.8767221624112973</v>
      </c>
      <c r="Y57" s="18">
        <f t="shared" ca="1" si="22"/>
        <v>2.9232524156841078</v>
      </c>
      <c r="Z57" s="18">
        <f t="shared" ca="1" si="22"/>
        <v>0.26290569875875003</v>
      </c>
      <c r="AA57" s="18">
        <f t="shared" ca="1" si="22"/>
        <v>0.55337263449169294</v>
      </c>
      <c r="AB57" s="18">
        <f t="shared" ca="1" si="15"/>
        <v>7.2299291434805818E-2</v>
      </c>
      <c r="AC57" s="18">
        <f t="shared" ca="1" si="16"/>
        <v>6.7007012509050848E-2</v>
      </c>
      <c r="AD57" s="18">
        <f t="shared" ca="1" si="17"/>
        <v>7.410055725670181E-2</v>
      </c>
      <c r="AE57" s="18">
        <f t="shared" ca="1" si="18"/>
        <v>7.2881443609999222E-2</v>
      </c>
      <c r="AF57" s="18">
        <f ca="1">MAX(-AB57+MIN(AB57,AngCal!$B$30),S783+AF$11+AF$12/(1+EXP((AF$13-LOG10($O57))/AF$14))+AF$15/(1+EXP((AF$16-LOG10($O57))/AF$17))+AF$18/(1+EXP((AF$19-LOG10($O57))/AF$20)))</f>
        <v>8.4358513495967138E-3</v>
      </c>
      <c r="AG57" s="18">
        <f ca="1">MAX(-AC57+MIN(AC57,AngCal!$B$30),S783+AG$11+AG$12/(1+EXP((AG$13-LOG10($O57))/AG$14))+AG$15/(1+EXP((AG$16-LOG10($O57))/AG$17))+AG$18/(1+EXP((AG$19-LOG10($O57))/AG$20)))</f>
        <v>1.2038021315492926E-2</v>
      </c>
      <c r="AH57" s="18">
        <f ca="1">MAX(-AD57+MIN(AD57,AngCal!$B$30),S783+AH$11+AH$12/(1+EXP((AH$13-LOG10($O57))/AH$14))+AH$15/(1+EXP((AH$16-LOG10($O57))/AH$17))+AH$18/(1+EXP((AH$19-LOG10($O57))/AH$20)))</f>
        <v>-3.6817602190633613E-4</v>
      </c>
      <c r="AI57" s="18">
        <f ca="1">MAX(-AE57+MIN(AE57,AngCal!$B$30),S783+AI$11+AI$12/(1+EXP((AI$13-LOG10($O57))/AI$14))+AI$15/(1+EXP((AI$16-LOG10($O57))/AI$17))+AI$18/(1+EXP((AI$19-LOG10($O57))/AI$20)))</f>
        <v>1.509857073731176E-3</v>
      </c>
      <c r="AJ57" s="18">
        <f t="shared" ca="1" si="23"/>
        <v>0.57009642473330735</v>
      </c>
      <c r="AK57" s="18">
        <f t="shared" ca="1" si="23"/>
        <v>0.53794518154096593</v>
      </c>
      <c r="AL57" s="18">
        <f t="shared" ca="1" si="23"/>
        <v>0.94067591216121227</v>
      </c>
      <c r="AM57" s="18">
        <f t="shared" ca="1" si="23"/>
        <v>1.8183419761035189</v>
      </c>
      <c r="AN57" s="18">
        <f t="shared" ca="1" si="24"/>
        <v>1</v>
      </c>
      <c r="AO57" s="18">
        <f t="shared" ca="1" si="24"/>
        <v>1</v>
      </c>
      <c r="AP57" s="18">
        <f t="shared" ca="1" si="24"/>
        <v>1</v>
      </c>
      <c r="AQ57" s="18">
        <f t="shared" ca="1" si="24"/>
        <v>1</v>
      </c>
      <c r="AR57" s="18">
        <f t="shared" ca="1" si="25"/>
        <v>0</v>
      </c>
      <c r="AS57" s="18">
        <f t="shared" ca="1" si="25"/>
        <v>0</v>
      </c>
      <c r="AT57" s="18">
        <f t="shared" ca="1" si="25"/>
        <v>0</v>
      </c>
      <c r="AU57" s="18">
        <f t="shared" ca="1" si="25"/>
        <v>0</v>
      </c>
    </row>
    <row r="58" spans="1:47" x14ac:dyDescent="0.15">
      <c r="A58">
        <v>1</v>
      </c>
      <c r="B58">
        <v>92.162999999999997</v>
      </c>
      <c r="C58">
        <v>1</v>
      </c>
      <c r="D58" s="18">
        <v>7.9659999999999995E-2</v>
      </c>
      <c r="E58" s="18">
        <v>0.27989999999999998</v>
      </c>
      <c r="F58" s="18">
        <v>2.7669999999999999</v>
      </c>
      <c r="G58" s="18">
        <v>0.1229</v>
      </c>
      <c r="H58" s="18">
        <v>-0.3604</v>
      </c>
      <c r="I58" s="18">
        <v>2.76</v>
      </c>
      <c r="J58" s="18">
        <v>0.14000000000000001</v>
      </c>
      <c r="K58" s="18">
        <v>8.7160000000000004E-4</v>
      </c>
      <c r="L58" s="18">
        <v>-1.004</v>
      </c>
      <c r="M58" s="18">
        <v>0.39040000000000002</v>
      </c>
      <c r="O58" s="18">
        <f>MAX(MIN(Angle!A71,AngNeutron!$P$3),AngNeutron!$P$2)</f>
        <v>4.4965000000000001E-5</v>
      </c>
      <c r="P58" s="18">
        <f t="shared" ca="1" si="10"/>
        <v>7.1991300464114463E-2</v>
      </c>
      <c r="Q58" s="18">
        <f t="shared" ca="1" si="11"/>
        <v>6.9771300464117642E-2</v>
      </c>
      <c r="R58" s="18">
        <f t="shared" ca="1" si="12"/>
        <v>5.6964846871683759E-2</v>
      </c>
      <c r="S58" s="18">
        <f t="shared" ca="1" si="13"/>
        <v>5.3193624528760718E-2</v>
      </c>
      <c r="T58" s="18">
        <f ca="1">MAX(-P58+MIN(P58,AngCal!$B$30),Q784+T$11+T$12/(1+EXP((T$13-LOG10($O58))/T$14))+T$15/(1+EXP((T$16-LOG10($O58))/T$17))+T$18/(1+EXP((T$19-LOG10($O58))/T$20)))</f>
        <v>9.7996164167768289E-3</v>
      </c>
      <c r="U58" s="18">
        <f ca="1">MAX(-Q58+MIN(Q58,AngCal!$B$30),Q784+U$11+U$12/(1+EXP((U$13-LOG10($O58))/U$14))+U$15/(1+EXP((U$16-LOG10($O58))/U$17))+U$18/(1+EXP((U$19-LOG10($O58))/U$20)))</f>
        <v>1.4016404684668244E-2</v>
      </c>
      <c r="V58" s="18">
        <f ca="1">MAX(-R58+MIN(R58,AngCal!$B$30),Q784+V$11+V$12/(1+EXP((V$13-LOG10($O58))/V$14))+V$15/(1+EXP((V$16-LOG10($O58))/V$17))+V$18/(1+EXP((V$19-LOG10($O58))/V$20)))</f>
        <v>1.8057098339874286E-2</v>
      </c>
      <c r="W58" s="18">
        <f ca="1">MAX(-S58+MIN(S58,AngCal!$B$30),Q784+W$11+W$12/(1+EXP((W$13-LOG10($O58))/W$14))+W$15/(1+EXP((W$16-LOG10($O58))/W$17))+W$18/(1+EXP((W$19-LOG10($O58))/W$20)))</f>
        <v>3.2669553922050121E-2</v>
      </c>
      <c r="X58" s="18">
        <f t="shared" ca="1" si="22"/>
        <v>1.876722134697197</v>
      </c>
      <c r="Y58" s="18">
        <f t="shared" ca="1" si="22"/>
        <v>2.9238166164821648</v>
      </c>
      <c r="Z58" s="18">
        <f t="shared" ca="1" si="22"/>
        <v>0.26290569875877956</v>
      </c>
      <c r="AA58" s="18">
        <f t="shared" ca="1" si="22"/>
        <v>0.55091193834288665</v>
      </c>
      <c r="AB58" s="18">
        <f t="shared" ca="1" si="15"/>
        <v>7.2512052511807909E-2</v>
      </c>
      <c r="AC58" s="18">
        <f t="shared" ca="1" si="16"/>
        <v>6.700788124512902E-2</v>
      </c>
      <c r="AD58" s="18">
        <f t="shared" ca="1" si="17"/>
        <v>7.4102901123968945E-2</v>
      </c>
      <c r="AE58" s="18">
        <f t="shared" ca="1" si="18"/>
        <v>7.2889910414321399E-2</v>
      </c>
      <c r="AF58" s="18">
        <f ca="1">MAX(-AB58+MIN(AB58,AngCal!$B$30),S784+AF$11+AF$12/(1+EXP((AF$13-LOG10($O58))/AF$14))+AF$15/(1+EXP((AF$16-LOG10($O58))/AF$17))+AF$18/(1+EXP((AF$19-LOG10($O58))/AF$20)))</f>
        <v>8.5539929522723927E-3</v>
      </c>
      <c r="AG58" s="18">
        <f ca="1">MAX(-AC58+MIN(AC58,AngCal!$B$30),S784+AG$11+AG$12/(1+EXP((AG$13-LOG10($O58))/AG$14))+AG$15/(1+EXP((AG$16-LOG10($O58))/AG$17))+AG$18/(1+EXP((AG$19-LOG10($O58))/AG$20)))</f>
        <v>1.2524773563052156E-2</v>
      </c>
      <c r="AH58" s="18">
        <f ca="1">MAX(-AD58+MIN(AD58,AngCal!$B$30),S784+AH$11+AH$12/(1+EXP((AH$13-LOG10($O58))/AH$14))+AH$15/(1+EXP((AH$16-LOG10($O58))/AH$17))+AH$18/(1+EXP((AH$19-LOG10($O58))/AH$20)))</f>
        <v>-2.2702739555905343E-4</v>
      </c>
      <c r="AI58" s="18">
        <f ca="1">MAX(-AE58+MIN(AE58,AngCal!$B$30),S784+AI$11+AI$12/(1+EXP((AI$13-LOG10($O58))/AI$14))+AI$15/(1+EXP((AI$16-LOG10($O58))/AI$17))+AI$18/(1+EXP((AI$19-LOG10($O58))/AI$20)))</f>
        <v>1.652543184341408E-3</v>
      </c>
      <c r="AJ58" s="18">
        <f t="shared" ca="1" si="23"/>
        <v>0.56889482071907616</v>
      </c>
      <c r="AK58" s="18">
        <f t="shared" ca="1" si="23"/>
        <v>0.53795306234382245</v>
      </c>
      <c r="AL58" s="18">
        <f t="shared" ca="1" si="23"/>
        <v>0.94067593047599607</v>
      </c>
      <c r="AM58" s="18">
        <f t="shared" ca="1" si="23"/>
        <v>1.8101775148716839</v>
      </c>
      <c r="AN58" s="18">
        <f t="shared" ca="1" si="24"/>
        <v>1</v>
      </c>
      <c r="AO58" s="18">
        <f t="shared" ca="1" si="24"/>
        <v>1</v>
      </c>
      <c r="AP58" s="18">
        <f t="shared" ca="1" si="24"/>
        <v>1</v>
      </c>
      <c r="AQ58" s="18">
        <f t="shared" ca="1" si="24"/>
        <v>1</v>
      </c>
      <c r="AR58" s="18">
        <f t="shared" ca="1" si="25"/>
        <v>0</v>
      </c>
      <c r="AS58" s="18">
        <f t="shared" ca="1" si="25"/>
        <v>0</v>
      </c>
      <c r="AT58" s="18">
        <f t="shared" ca="1" si="25"/>
        <v>0</v>
      </c>
      <c r="AU58" s="18">
        <f t="shared" ca="1" si="25"/>
        <v>0</v>
      </c>
    </row>
    <row r="59" spans="1:47" x14ac:dyDescent="0.15">
      <c r="A59">
        <v>1</v>
      </c>
      <c r="B59">
        <v>92.162999999999997</v>
      </c>
      <c r="C59">
        <v>3</v>
      </c>
      <c r="D59" s="18">
        <v>7.9729999999999995E-2</v>
      </c>
      <c r="E59" s="18">
        <v>0.12280000000000001</v>
      </c>
      <c r="F59" s="18">
        <v>2.0249999999999999</v>
      </c>
      <c r="G59" s="18">
        <v>0.3624</v>
      </c>
      <c r="H59" s="18">
        <v>-0.22070000000000001</v>
      </c>
      <c r="I59" s="18">
        <v>2.4710000000000001</v>
      </c>
      <c r="J59" s="18">
        <v>0.379</v>
      </c>
      <c r="K59" s="18">
        <v>1.8169999999999999E-2</v>
      </c>
      <c r="L59" s="18">
        <v>3.55</v>
      </c>
      <c r="M59" s="18">
        <v>0.23150000000000001</v>
      </c>
      <c r="O59" s="18">
        <f>MAX(MIN(Angle!A72,AngNeutron!$P$3),AngNeutron!$P$2)</f>
        <v>5.6607000000000002E-5</v>
      </c>
      <c r="P59" s="18">
        <f t="shared" ca="1" si="10"/>
        <v>7.2024269307034081E-2</v>
      </c>
      <c r="Q59" s="18">
        <f t="shared" ca="1" si="11"/>
        <v>6.9804269307039923E-2</v>
      </c>
      <c r="R59" s="18">
        <f t="shared" ca="1" si="12"/>
        <v>5.7002781676732089E-2</v>
      </c>
      <c r="S59" s="18">
        <f t="shared" ca="1" si="13"/>
        <v>5.3231336216633708E-2</v>
      </c>
      <c r="T59" s="18">
        <f ca="1">MAX(-P59+MIN(P59,AngCal!$B$30),Q785+T$11+T$12/(1+EXP((T$13-LOG10($O59))/T$14))+T$15/(1+EXP((T$16-LOG10($O59))/T$17))+T$18/(1+EXP((T$19-LOG10($O59))/T$20)))</f>
        <v>9.7847406160762596E-3</v>
      </c>
      <c r="U59" s="18">
        <f ca="1">MAX(-Q59+MIN(Q59,AngCal!$B$30),Q785+U$11+U$12/(1+EXP((U$13-LOG10($O59))/U$14))+U$15/(1+EXP((U$16-LOG10($O59))/U$17))+U$18/(1+EXP((U$19-LOG10($O59))/U$20)))</f>
        <v>1.3997267078273201E-2</v>
      </c>
      <c r="V59" s="18">
        <f ca="1">MAX(-R59+MIN(R59,AngCal!$B$30),Q785+V$11+V$12/(1+EXP((V$13-LOG10($O59))/V$14))+V$15/(1+EXP((V$16-LOG10($O59))/V$17))+V$18/(1+EXP((V$19-LOG10($O59))/V$20)))</f>
        <v>1.8049792116917322E-2</v>
      </c>
      <c r="W59" s="18">
        <f ca="1">MAX(-S59+MIN(S59,AngCal!$B$30),Q785+W$11+W$12/(1+EXP((W$13-LOG10($O59))/W$14))+W$15/(1+EXP((W$16-LOG10($O59))/W$17))+W$18/(1+EXP((W$19-LOG10($O59))/W$20)))</f>
        <v>3.2649206390647542E-2</v>
      </c>
      <c r="X59" s="18">
        <f t="shared" ca="1" si="22"/>
        <v>1.8767220967363294</v>
      </c>
      <c r="Y59" s="18">
        <f t="shared" ca="1" si="22"/>
        <v>2.924429560455883</v>
      </c>
      <c r="Z59" s="18">
        <f t="shared" ca="1" si="22"/>
        <v>0.26290569875883024</v>
      </c>
      <c r="AA59" s="18">
        <f t="shared" ca="1" si="22"/>
        <v>0.54851274243210146</v>
      </c>
      <c r="AB59" s="18">
        <f t="shared" ca="1" si="15"/>
        <v>7.2713605714354743E-2</v>
      </c>
      <c r="AC59" s="18">
        <f t="shared" ca="1" si="16"/>
        <v>6.7008497339466608E-2</v>
      </c>
      <c r="AD59" s="18">
        <f t="shared" ca="1" si="17"/>
        <v>7.4105605855056142E-2</v>
      </c>
      <c r="AE59" s="18">
        <f t="shared" ca="1" si="18"/>
        <v>7.2898573350420562E-2</v>
      </c>
      <c r="AF59" s="18">
        <f ca="1">MAX(-AB59+MIN(AB59,AngCal!$B$30),S785+AF$11+AF$12/(1+EXP((AF$13-LOG10($O59))/AF$14))+AF$15/(1+EXP((AF$16-LOG10($O59))/AF$17))+AF$18/(1+EXP((AF$19-LOG10($O59))/AF$20)))</f>
        <v>8.6444259577957202E-3</v>
      </c>
      <c r="AG59" s="18">
        <f ca="1">MAX(-AC59+MIN(AC59,AngCal!$B$30),S785+AG$11+AG$12/(1+EXP((AG$13-LOG10($O59))/AG$14))+AG$15/(1+EXP((AG$16-LOG10($O59))/AG$17))+AG$18/(1+EXP((AG$19-LOG10($O59))/AG$20)))</f>
        <v>1.2994072203969686E-2</v>
      </c>
      <c r="AH59" s="18">
        <f ca="1">MAX(-AD59+MIN(AD59,AngCal!$B$30),S785+AH$11+AH$12/(1+EXP((AH$13-LOG10($O59))/AH$14))+AH$15/(1+EXP((AH$16-LOG10($O59))/AH$17))+AH$18/(1+EXP((AH$19-LOG10($O59))/AH$20)))</f>
        <v>-1.1129765646670451E-4</v>
      </c>
      <c r="AI59" s="18">
        <f ca="1">MAX(-AE59+MIN(AE59,AngCal!$B$30),S785+AI$11+AI$12/(1+EXP((AI$13-LOG10($O59))/AI$14))+AI$15/(1+EXP((AI$16-LOG10($O59))/AI$17))+AI$18/(1+EXP((AI$19-LOG10($O59))/AI$20)))</f>
        <v>1.7700405137287337E-3</v>
      </c>
      <c r="AJ59" s="18">
        <f t="shared" ca="1" si="23"/>
        <v>0.56771801290267743</v>
      </c>
      <c r="AK59" s="18">
        <f t="shared" ca="1" si="23"/>
        <v>0.53796226154922988</v>
      </c>
      <c r="AL59" s="18">
        <f t="shared" ca="1" si="23"/>
        <v>0.94067595546646954</v>
      </c>
      <c r="AM59" s="18">
        <f t="shared" ca="1" si="23"/>
        <v>1.8021654073450095</v>
      </c>
      <c r="AN59" s="18">
        <f t="shared" ca="1" si="24"/>
        <v>1</v>
      </c>
      <c r="AO59" s="18">
        <f t="shared" ca="1" si="24"/>
        <v>1</v>
      </c>
      <c r="AP59" s="18">
        <f t="shared" ca="1" si="24"/>
        <v>1</v>
      </c>
      <c r="AQ59" s="18">
        <f t="shared" ca="1" si="24"/>
        <v>1</v>
      </c>
      <c r="AR59" s="18">
        <f t="shared" ca="1" si="25"/>
        <v>0</v>
      </c>
      <c r="AS59" s="18">
        <f t="shared" ca="1" si="25"/>
        <v>0</v>
      </c>
      <c r="AT59" s="18">
        <f t="shared" ca="1" si="25"/>
        <v>0</v>
      </c>
      <c r="AU59" s="18">
        <f t="shared" ca="1" si="25"/>
        <v>0</v>
      </c>
    </row>
    <row r="60" spans="1:47" x14ac:dyDescent="0.15">
      <c r="A60">
        <v>1</v>
      </c>
      <c r="B60">
        <v>92.162999999999997</v>
      </c>
      <c r="C60">
        <v>5</v>
      </c>
      <c r="D60" s="18">
        <v>7.9750000000000001E-2</v>
      </c>
      <c r="E60" s="18">
        <v>0.12620000000000001</v>
      </c>
      <c r="F60" s="18">
        <v>2.0369999999999999</v>
      </c>
      <c r="G60" s="18">
        <v>0.35310000000000002</v>
      </c>
      <c r="H60" s="18">
        <v>-0.21929999999999999</v>
      </c>
      <c r="I60" s="18">
        <v>2.4790000000000001</v>
      </c>
      <c r="J60" s="18">
        <v>0.37109999999999999</v>
      </c>
      <c r="K60" s="18">
        <v>1.3350000000000001E-2</v>
      </c>
      <c r="L60" s="18">
        <v>3.641</v>
      </c>
      <c r="M60" s="18">
        <v>0.16819999999999999</v>
      </c>
      <c r="O60" s="18">
        <f>MAX(MIN(Angle!A73,AngNeutron!$P$3),AngNeutron!$P$2)</f>
        <v>7.1264000000000001E-5</v>
      </c>
      <c r="P60" s="18">
        <f t="shared" ca="1" si="10"/>
        <v>7.2053438538897341E-2</v>
      </c>
      <c r="Q60" s="18">
        <f t="shared" ca="1" si="11"/>
        <v>6.9833438538908013E-2</v>
      </c>
      <c r="R60" s="18">
        <f t="shared" ca="1" si="12"/>
        <v>5.7037961833525434E-2</v>
      </c>
      <c r="S60" s="18">
        <f t="shared" ca="1" si="13"/>
        <v>5.3266255524304501E-2</v>
      </c>
      <c r="T60" s="18">
        <f ca="1">MAX(-P60+MIN(P60,AngCal!$B$30),Q786+T$11+T$12/(1+EXP((T$13-LOG10($O60))/T$14))+T$15/(1+EXP((T$16-LOG10($O60))/T$17))+T$18/(1+EXP((T$19-LOG10($O60))/T$20)))</f>
        <v>9.7705235012103021E-3</v>
      </c>
      <c r="U60" s="18">
        <f ca="1">MAX(-Q60+MIN(Q60,AngCal!$B$30),Q786+U$11+U$12/(1+EXP((U$13-LOG10($O60))/U$14))+U$15/(1+EXP((U$16-LOG10($O60))/U$17))+U$18/(1+EXP((U$19-LOG10($O60))/U$20)))</f>
        <v>1.3978133798477137E-2</v>
      </c>
      <c r="V60" s="18">
        <f ca="1">MAX(-R60+MIN(R60,AngCal!$B$30),Q786+V$11+V$12/(1+EXP((V$13-LOG10($O60))/V$14))+V$15/(1+EXP((V$16-LOG10($O60))/V$17))+V$18/(1+EXP((V$19-LOG10($O60))/V$20)))</f>
        <v>1.8044454945774936E-2</v>
      </c>
      <c r="W60" s="18">
        <f ca="1">MAX(-S60+MIN(S60,AngCal!$B$30),Q786+W$11+W$12/(1+EXP((W$13-LOG10($O60))/W$14))+W$15/(1+EXP((W$16-LOG10($O60))/W$17))+W$18/(1+EXP((W$19-LOG10($O60))/W$20)))</f>
        <v>3.2628312638596862E-2</v>
      </c>
      <c r="X60" s="18">
        <f t="shared" ca="1" si="22"/>
        <v>1.8767220447356028</v>
      </c>
      <c r="Y60" s="18">
        <f t="shared" ca="1" si="22"/>
        <v>2.9250954752745022</v>
      </c>
      <c r="Z60" s="18">
        <f t="shared" ca="1" si="22"/>
        <v>0.26290569875891717</v>
      </c>
      <c r="AA60" s="18">
        <f t="shared" ca="1" si="22"/>
        <v>0.54609251863682462</v>
      </c>
      <c r="AB60" s="18">
        <f t="shared" ca="1" si="15"/>
        <v>7.2903174840958276E-2</v>
      </c>
      <c r="AC60" s="18">
        <f t="shared" ca="1" si="16"/>
        <v>6.7008934291344094E-2</v>
      </c>
      <c r="AD60" s="18">
        <f t="shared" ca="1" si="17"/>
        <v>7.4109000163742236E-2</v>
      </c>
      <c r="AE60" s="18">
        <f t="shared" ca="1" si="18"/>
        <v>7.2907530263783327E-2</v>
      </c>
      <c r="AF60" s="18">
        <f ca="1">MAX(-AB60+MIN(AB60,AngCal!$B$30),S786+AF$11+AF$12/(1+EXP((AF$13-LOG10($O60))/AF$14))+AF$15/(1+EXP((AF$16-LOG10($O60))/AF$17))+AF$18/(1+EXP((AF$19-LOG10($O60))/AF$20)))</f>
        <v>8.7115901500535164E-3</v>
      </c>
      <c r="AG60" s="18">
        <f ca="1">MAX(-AC60+MIN(AC60,AngCal!$B$30),S786+AG$11+AG$12/(1+EXP((AG$13-LOG10($O60))/AG$14))+AG$15/(1+EXP((AG$16-LOG10($O60))/AG$17))+AG$18/(1+EXP((AG$19-LOG10($O60))/AG$20)))</f>
        <v>1.3448920449857406E-2</v>
      </c>
      <c r="AH60" s="18">
        <f ca="1">MAX(-AD60+MIN(AD60,AngCal!$B$30),S786+AH$11+AH$12/(1+EXP((AH$13-LOG10($O60))/AH$14))+AH$15/(1+EXP((AH$16-LOG10($O60))/AH$17))+AH$18/(1+EXP((AH$19-LOG10($O60))/AH$20)))</f>
        <v>-1.6353104391383478E-5</v>
      </c>
      <c r="AI60" s="18">
        <f ca="1">MAX(-AE60+MIN(AE60,AngCal!$B$30),S786+AI$11+AI$12/(1+EXP((AI$13-LOG10($O60))/AI$14))+AI$15/(1+EXP((AI$16-LOG10($O60))/AI$17))+AI$18/(1+EXP((AI$19-LOG10($O60))/AI$20)))</f>
        <v>1.8670167747095652E-3</v>
      </c>
      <c r="AJ60" s="18">
        <f t="shared" ca="1" si="23"/>
        <v>0.56656726430920368</v>
      </c>
      <c r="AK60" s="18">
        <f t="shared" ca="1" si="23"/>
        <v>0.53797300065438947</v>
      </c>
      <c r="AL60" s="18">
        <f t="shared" ca="1" si="23"/>
        <v>0.94067598957050391</v>
      </c>
      <c r="AM60" s="18">
        <f t="shared" ca="1" si="23"/>
        <v>1.7943078608644456</v>
      </c>
      <c r="AN60" s="18">
        <f t="shared" ca="1" si="24"/>
        <v>1</v>
      </c>
      <c r="AO60" s="18">
        <f t="shared" ca="1" si="24"/>
        <v>1</v>
      </c>
      <c r="AP60" s="18">
        <f t="shared" ca="1" si="24"/>
        <v>1</v>
      </c>
      <c r="AQ60" s="18">
        <f t="shared" ca="1" si="24"/>
        <v>1</v>
      </c>
      <c r="AR60" s="18">
        <f t="shared" ca="1" si="25"/>
        <v>0</v>
      </c>
      <c r="AS60" s="18">
        <f t="shared" ca="1" si="25"/>
        <v>0</v>
      </c>
      <c r="AT60" s="18">
        <f t="shared" ca="1" si="25"/>
        <v>0</v>
      </c>
      <c r="AU60" s="18">
        <f t="shared" ca="1" si="25"/>
        <v>0</v>
      </c>
    </row>
    <row r="61" spans="1:47" x14ac:dyDescent="0.15">
      <c r="A61">
        <v>1</v>
      </c>
      <c r="B61">
        <v>92.162999999999997</v>
      </c>
      <c r="C61">
        <v>7</v>
      </c>
      <c r="D61" s="18">
        <v>7.979E-2</v>
      </c>
      <c r="E61" s="18">
        <v>0.14860000000000001</v>
      </c>
      <c r="F61" s="18">
        <v>2.0529999999999999</v>
      </c>
      <c r="G61" s="18">
        <v>0.36130000000000001</v>
      </c>
      <c r="H61" s="18">
        <v>-0.2445</v>
      </c>
      <c r="I61" s="18">
        <v>2.4769999999999999</v>
      </c>
      <c r="J61" s="18">
        <v>0.3871</v>
      </c>
      <c r="K61" s="18">
        <v>1.6119999999999999E-2</v>
      </c>
      <c r="L61" s="18">
        <v>3.6549999999999998</v>
      </c>
      <c r="M61" s="18">
        <v>0.183</v>
      </c>
      <c r="O61" s="18">
        <f>MAX(MIN(Angle!A74,AngNeutron!$P$3),AngNeutron!$P$2)</f>
        <v>8.9716999999999995E-5</v>
      </c>
      <c r="P61" s="18">
        <f t="shared" ca="1" si="10"/>
        <v>7.2079223645376791E-2</v>
      </c>
      <c r="Q61" s="18">
        <f t="shared" ca="1" si="11"/>
        <v>6.9859223645396373E-2</v>
      </c>
      <c r="R61" s="18">
        <f t="shared" ca="1" si="12"/>
        <v>5.7071022020285841E-2</v>
      </c>
      <c r="S61" s="18">
        <f t="shared" ca="1" si="13"/>
        <v>5.3299011666491578E-2</v>
      </c>
      <c r="T61" s="18">
        <f ca="1">MAX(-P61+MIN(P61,AngCal!$B$30),Q787+T$11+T$12/(1+EXP((T$13-LOG10($O61))/T$14))+T$15/(1+EXP((T$16-LOG10($O61))/T$17))+T$18/(1+EXP((T$19-LOG10($O61))/T$20)))</f>
        <v>9.7562103115472493E-3</v>
      </c>
      <c r="U61" s="18">
        <f ca="1">MAX(-Q61+MIN(Q61,AngCal!$B$30),Q787+U$11+U$12/(1+EXP((U$13-LOG10($O61))/U$14))+U$15/(1+EXP((U$16-LOG10($O61))/U$17))+U$18/(1+EXP((U$19-LOG10($O61))/U$20)))</f>
        <v>1.3958152975036813E-2</v>
      </c>
      <c r="V61" s="18">
        <f ca="1">MAX(-R61+MIN(R61,AngCal!$B$30),Q787+V$11+V$12/(1+EXP((V$13-LOG10($O61))/V$14))+V$15/(1+EXP((V$16-LOG10($O61))/V$17))+V$18/(1+EXP((V$19-LOG10($O61))/V$20)))</f>
        <v>1.8040556514303085E-2</v>
      </c>
      <c r="W61" s="18">
        <f ca="1">MAX(-S61+MIN(S61,AngCal!$B$30),Q787+W$11+W$12/(1+EXP((W$13-LOG10($O61))/W$14))+W$15/(1+EXP((W$16-LOG10($O61))/W$17))+W$18/(1+EXP((W$19-LOG10($O61))/W$20)))</f>
        <v>3.2605858081604051E-2</v>
      </c>
      <c r="X61" s="18">
        <f t="shared" ca="1" si="22"/>
        <v>1.8767219735013725</v>
      </c>
      <c r="Y61" s="18">
        <f t="shared" ca="1" si="22"/>
        <v>2.9258188930457552</v>
      </c>
      <c r="Z61" s="18">
        <f t="shared" ca="1" si="22"/>
        <v>0.26290569875906616</v>
      </c>
      <c r="AA61" s="18">
        <f t="shared" ca="1" si="22"/>
        <v>0.54358687005449813</v>
      </c>
      <c r="AB61" s="18">
        <f t="shared" ca="1" si="15"/>
        <v>7.3079958995902583E-2</v>
      </c>
      <c r="AC61" s="18">
        <f t="shared" ca="1" si="16"/>
        <v>6.7009244176264846E-2</v>
      </c>
      <c r="AD61" s="18">
        <f t="shared" ca="1" si="17"/>
        <v>7.4113497144548041E-2</v>
      </c>
      <c r="AE61" s="18">
        <f t="shared" ca="1" si="18"/>
        <v>7.2916857610692873E-2</v>
      </c>
      <c r="AF61" s="18">
        <f ca="1">MAX(-AB61+MIN(AB61,AngCal!$B$30),S787+AF$11+AF$12/(1+EXP((AF$13-LOG10($O61))/AF$14))+AF$15/(1+EXP((AF$16-LOG10($O61))/AF$17))+AF$18/(1+EXP((AF$19-LOG10($O61))/AF$20)))</f>
        <v>8.7591858803903085E-3</v>
      </c>
      <c r="AG61" s="18">
        <f ca="1">MAX(-AC61+MIN(AC61,AngCal!$B$30),S787+AG$11+AG$12/(1+EXP((AG$13-LOG10($O61))/AG$14))+AG$15/(1+EXP((AG$16-LOG10($O61))/AG$17))+AG$18/(1+EXP((AG$19-LOG10($O61))/AG$20)))</f>
        <v>1.3891222513581315E-2</v>
      </c>
      <c r="AH61" s="18">
        <f ca="1">MAX(-AD61+MIN(AD61,AngCal!$B$30),S787+AH$11+AH$12/(1+EXP((AH$13-LOG10($O61))/AH$14))+AH$15/(1+EXP((AH$16-LOG10($O61))/AH$17))+AH$18/(1+EXP((AH$19-LOG10($O61))/AH$20)))</f>
        <v>6.1707503284577991E-5</v>
      </c>
      <c r="AI61" s="18">
        <f ca="1">MAX(-AE61+MIN(AE61,AngCal!$B$30),S787+AI$11+AI$12/(1+EXP((AI$13-LOG10($O61))/AI$14))+AI$15/(1+EXP((AI$16-LOG10($O61))/AI$17))+AI$18/(1+EXP((AI$19-LOG10($O61))/AI$20)))</f>
        <v>1.9474119669609026E-3</v>
      </c>
      <c r="AJ61" s="18">
        <f t="shared" ca="1" si="23"/>
        <v>0.565444003652531</v>
      </c>
      <c r="AK61" s="18">
        <f t="shared" ca="1" si="23"/>
        <v>0.53798553752743594</v>
      </c>
      <c r="AL61" s="18">
        <f t="shared" ca="1" si="23"/>
        <v>0.94067603611443562</v>
      </c>
      <c r="AM61" s="18">
        <f t="shared" ca="1" si="23"/>
        <v>1.7866074036857467</v>
      </c>
      <c r="AN61" s="18">
        <f t="shared" ca="1" si="24"/>
        <v>1</v>
      </c>
      <c r="AO61" s="18">
        <f t="shared" ca="1" si="24"/>
        <v>1</v>
      </c>
      <c r="AP61" s="18">
        <f t="shared" ca="1" si="24"/>
        <v>1</v>
      </c>
      <c r="AQ61" s="18">
        <f t="shared" ca="1" si="24"/>
        <v>1</v>
      </c>
      <c r="AR61" s="18">
        <f t="shared" ca="1" si="25"/>
        <v>0</v>
      </c>
      <c r="AS61" s="18">
        <f t="shared" ca="1" si="25"/>
        <v>0</v>
      </c>
      <c r="AT61" s="18">
        <f t="shared" ca="1" si="25"/>
        <v>0</v>
      </c>
      <c r="AU61" s="18">
        <f t="shared" ca="1" si="25"/>
        <v>0</v>
      </c>
    </row>
    <row r="62" spans="1:47" x14ac:dyDescent="0.15">
      <c r="A62">
        <v>1</v>
      </c>
      <c r="B62">
        <v>92.162999999999997</v>
      </c>
      <c r="C62">
        <v>10</v>
      </c>
      <c r="D62" s="18">
        <v>7.986E-2</v>
      </c>
      <c r="E62" s="18">
        <v>0.14360000000000001</v>
      </c>
      <c r="F62" s="18">
        <v>2.577</v>
      </c>
      <c r="G62" s="18">
        <v>0.16880000000000001</v>
      </c>
      <c r="H62" s="18">
        <v>-0.2646</v>
      </c>
      <c r="I62" s="18">
        <v>2.5979999999999999</v>
      </c>
      <c r="J62" s="18">
        <v>0.221</v>
      </c>
      <c r="K62" s="18">
        <v>4.1180000000000001E-2</v>
      </c>
      <c r="L62" s="18">
        <v>1.8049999999999999</v>
      </c>
      <c r="M62" s="18">
        <v>0.26450000000000001</v>
      </c>
      <c r="O62" s="18">
        <f>MAX(MIN(Angle!A75,AngNeutron!$P$3),AngNeutron!$P$2)</f>
        <v>1.1294999999999999E-4</v>
      </c>
      <c r="P62" s="18">
        <f t="shared" ca="1" si="10"/>
        <v>7.2102000254330251E-2</v>
      </c>
      <c r="Q62" s="18">
        <f t="shared" ca="1" si="11"/>
        <v>6.9882000254366125E-2</v>
      </c>
      <c r="R62" s="18">
        <f t="shared" ca="1" si="12"/>
        <v>5.7102603064401722E-2</v>
      </c>
      <c r="S62" s="18">
        <f t="shared" ca="1" si="13"/>
        <v>5.3330239511510363E-2</v>
      </c>
      <c r="T62" s="18">
        <f ca="1">MAX(-P62+MIN(P62,AngCal!$B$30),Q788+T$11+T$12/(1+EXP((T$13-LOG10($O62))/T$14))+T$15/(1+EXP((T$16-LOG10($O62))/T$17))+T$18/(1+EXP((T$19-LOG10($O62))/T$20)))</f>
        <v>9.7411509011450462E-3</v>
      </c>
      <c r="U62" s="18">
        <f ca="1">MAX(-Q62+MIN(Q62,AngCal!$B$30),Q788+U$11+U$12/(1+EXP((U$13-LOG10($O62))/U$14))+U$15/(1+EXP((U$16-LOG10($O62))/U$17))+U$18/(1+EXP((U$19-LOG10($O62))/U$20)))</f>
        <v>1.39365636770963E-2</v>
      </c>
      <c r="V62" s="18">
        <f ca="1">MAX(-R62+MIN(R62,AngCal!$B$30),Q788+V$11+V$12/(1+EXP((V$13-LOG10($O62))/V$14))+V$15/(1+EXP((V$16-LOG10($O62))/V$17))+V$18/(1+EXP((V$19-LOG10($O62))/V$20)))</f>
        <v>1.8037709121470413E-2</v>
      </c>
      <c r="W62" s="18">
        <f ca="1">MAX(-S62+MIN(S62,AngCal!$B$30),Q788+W$11+W$12/(1+EXP((W$13-LOG10($O62))/W$14))+W$15/(1+EXP((W$16-LOG10($O62))/W$17))+W$18/(1+EXP((W$19-LOG10($O62))/W$20)))</f>
        <v>3.2580877180404484E-2</v>
      </c>
      <c r="X62" s="18">
        <f t="shared" ca="1" si="22"/>
        <v>1.8767218759155773</v>
      </c>
      <c r="Y62" s="18">
        <f t="shared" ca="1" si="22"/>
        <v>2.9266047453912356</v>
      </c>
      <c r="Z62" s="18">
        <f t="shared" ca="1" si="22"/>
        <v>0.26290569875932185</v>
      </c>
      <c r="AA62" s="18">
        <f t="shared" ca="1" si="22"/>
        <v>0.54094416096238396</v>
      </c>
      <c r="AB62" s="18">
        <f t="shared" ca="1" si="15"/>
        <v>7.324317024981615E-2</v>
      </c>
      <c r="AC62" s="18">
        <f t="shared" ca="1" si="16"/>
        <v>6.7009463936961708E-2</v>
      </c>
      <c r="AD62" s="18">
        <f t="shared" ca="1" si="17"/>
        <v>7.4119644674046095E-2</v>
      </c>
      <c r="AE62" s="18">
        <f t="shared" ca="1" si="18"/>
        <v>7.2926617518835682E-2</v>
      </c>
      <c r="AF62" s="18">
        <f ca="1">MAX(-AB62+MIN(AB62,AngCal!$B$30),S788+AF$11+AF$12/(1+EXP((AF$13-LOG10($O62))/AF$14))+AF$15/(1+EXP((AF$16-LOG10($O62))/AF$17))+AF$18/(1+EXP((AF$19-LOG10($O62))/AF$20)))</f>
        <v>8.7902791029249444E-3</v>
      </c>
      <c r="AG62" s="18">
        <f ca="1">MAX(-AC62+MIN(AC62,AngCal!$B$30),S788+AG$11+AG$12/(1+EXP((AG$13-LOG10($O62))/AG$14))+AG$15/(1+EXP((AG$16-LOG10($O62))/AG$17))+AG$18/(1+EXP((AG$19-LOG10($O62))/AG$20)))</f>
        <v>1.4321901310799297E-2</v>
      </c>
      <c r="AH62" s="18">
        <f ca="1">MAX(-AD62+MIN(AD62,AngCal!$B$30),S788+AH$11+AH$12/(1+EXP((AH$13-LOG10($O62))/AH$14))+AH$15/(1+EXP((AH$16-LOG10($O62))/AH$17))+AH$18/(1+EXP((AH$19-LOG10($O62))/AH$20)))</f>
        <v>1.2615948201047378E-4</v>
      </c>
      <c r="AI62" s="18">
        <f ca="1">MAX(-AE62+MIN(AE62,AngCal!$B$30),S788+AI$11+AI$12/(1+EXP((AI$13-LOG10($O62))/AI$14))+AI$15/(1+EXP((AI$16-LOG10($O62))/AI$17))+AI$18/(1+EXP((AI$19-LOG10($O62))/AI$20)))</f>
        <v>2.014545774577616E-3</v>
      </c>
      <c r="AJ62" s="18">
        <f t="shared" ca="1" si="23"/>
        <v>0.5643497092339943</v>
      </c>
      <c r="AK62" s="18">
        <f t="shared" ca="1" si="23"/>
        <v>0.5380001736277803</v>
      </c>
      <c r="AL62" s="18">
        <f t="shared" ca="1" si="23"/>
        <v>0.94067609964143029</v>
      </c>
      <c r="AM62" s="18">
        <f t="shared" ca="1" si="23"/>
        <v>1.779065997126142</v>
      </c>
      <c r="AN62" s="18">
        <f t="shared" ca="1" si="24"/>
        <v>1</v>
      </c>
      <c r="AO62" s="18">
        <f t="shared" ca="1" si="24"/>
        <v>1</v>
      </c>
      <c r="AP62" s="18">
        <f t="shared" ca="1" si="24"/>
        <v>1</v>
      </c>
      <c r="AQ62" s="18">
        <f t="shared" ca="1" si="24"/>
        <v>1</v>
      </c>
      <c r="AR62" s="18">
        <f t="shared" ca="1" si="25"/>
        <v>0</v>
      </c>
      <c r="AS62" s="18">
        <f t="shared" ca="1" si="25"/>
        <v>0</v>
      </c>
      <c r="AT62" s="18">
        <f t="shared" ca="1" si="25"/>
        <v>0</v>
      </c>
      <c r="AU62" s="18">
        <f t="shared" ca="1" si="25"/>
        <v>0</v>
      </c>
    </row>
    <row r="63" spans="1:47" x14ac:dyDescent="0.15">
      <c r="A63">
        <v>1</v>
      </c>
      <c r="B63">
        <v>92.162999999999997</v>
      </c>
      <c r="C63">
        <v>15</v>
      </c>
      <c r="D63" s="18">
        <v>7.9820000000000002E-2</v>
      </c>
      <c r="E63" s="18">
        <v>0.16969999999999999</v>
      </c>
      <c r="F63" s="18">
        <v>2.2440000000000002</v>
      </c>
      <c r="G63" s="18">
        <v>0.52310000000000001</v>
      </c>
      <c r="H63" s="18">
        <v>-0.23169999999999999</v>
      </c>
      <c r="I63" s="18">
        <v>2.6320000000000001</v>
      </c>
      <c r="J63" s="18">
        <v>0.3453</v>
      </c>
      <c r="K63" s="18">
        <v>-1.7829999999999999E-2</v>
      </c>
      <c r="L63" s="18">
        <v>0.82389999999999997</v>
      </c>
      <c r="M63" s="18">
        <v>0.30659999999999998</v>
      </c>
      <c r="O63" s="18">
        <f>MAX(MIN(Angle!A76,AngNeutron!$P$3),AngNeutron!$P$2)</f>
        <v>1.4218999999999999E-4</v>
      </c>
      <c r="P63" s="18">
        <f t="shared" ca="1" si="10"/>
        <v>7.2122098932062353E-2</v>
      </c>
      <c r="Q63" s="18">
        <f t="shared" ca="1" si="11"/>
        <v>6.990209893212801E-2</v>
      </c>
      <c r="R63" s="18">
        <f t="shared" ca="1" si="12"/>
        <v>5.7133351735218614E-2</v>
      </c>
      <c r="S63" s="18">
        <f t="shared" ca="1" si="13"/>
        <v>5.3360579620536273E-2</v>
      </c>
      <c r="T63" s="18">
        <f ca="1">MAX(-P63+MIN(P63,AngCal!$B$30),Q789+T$11+T$12/(1+EXP((T$13-LOG10($O63))/T$14))+T$15/(1+EXP((T$16-LOG10($O63))/T$17))+T$18/(1+EXP((T$19-LOG10($O63))/T$20)))</f>
        <v>9.7247621508929367E-3</v>
      </c>
      <c r="U63" s="18">
        <f ca="1">MAX(-Q63+MIN(Q63,AngCal!$B$30),Q789+U$11+U$12/(1+EXP((U$13-LOG10($O63))/U$14))+U$15/(1+EXP((U$16-LOG10($O63))/U$17))+U$18/(1+EXP((U$19-LOG10($O63))/U$20)))</f>
        <v>1.3912659845131322E-2</v>
      </c>
      <c r="V63" s="18">
        <f ca="1">MAX(-R63+MIN(R63,AngCal!$B$30),Q789+V$11+V$12/(1+EXP((V$13-LOG10($O63))/V$14))+V$15/(1+EXP((V$16-LOG10($O63))/V$17))+V$18/(1+EXP((V$19-LOG10($O63))/V$20)))</f>
        <v>1.8035630161694804E-2</v>
      </c>
      <c r="W63" s="18">
        <f ca="1">MAX(-S63+MIN(S63,AngCal!$B$30),Q789+W$11+W$12/(1+EXP((W$13-LOG10($O63))/W$14))+W$15/(1+EXP((W$16-LOG10($O63))/W$17))+W$18/(1+EXP((W$19-LOG10($O63))/W$20)))</f>
        <v>3.2552409264061277E-2</v>
      </c>
      <c r="X63" s="18">
        <f t="shared" ca="1" si="22"/>
        <v>1.8767217422825981</v>
      </c>
      <c r="Y63" s="18">
        <f t="shared" ca="1" si="22"/>
        <v>2.9274580418075535</v>
      </c>
      <c r="Z63" s="18">
        <f t="shared" ca="1" si="22"/>
        <v>0.26290569875976022</v>
      </c>
      <c r="AA63" s="18">
        <f t="shared" ca="1" si="22"/>
        <v>0.53812306875005145</v>
      </c>
      <c r="AB63" s="18">
        <f t="shared" ca="1" si="15"/>
        <v>7.3391988444106826E-2</v>
      </c>
      <c r="AC63" s="18">
        <f t="shared" ca="1" si="16"/>
        <v>6.7009619721945787E-2</v>
      </c>
      <c r="AD63" s="18">
        <f t="shared" ca="1" si="17"/>
        <v>7.4128187924691349E-2</v>
      </c>
      <c r="AE63" s="18">
        <f t="shared" ca="1" si="18"/>
        <v>7.2936857847180792E-2</v>
      </c>
      <c r="AF63" s="18">
        <f ca="1">MAX(-AB63+MIN(AB63,AngCal!$B$30),S789+AF$11+AF$12/(1+EXP((AF$13-LOG10($O63))/AF$14))+AF$15/(1+EXP((AF$16-LOG10($O63))/AF$17))+AF$18/(1+EXP((AF$19-LOG10($O63))/AF$20)))</f>
        <v>8.8073887070396623E-3</v>
      </c>
      <c r="AG63" s="18">
        <f ca="1">MAX(-AC63+MIN(AC63,AngCal!$B$30),S789+AG$11+AG$12/(1+EXP((AG$13-LOG10($O63))/AG$14))+AG$15/(1+EXP((AG$16-LOG10($O63))/AG$17))+AG$18/(1+EXP((AG$19-LOG10($O63))/AG$20)))</f>
        <v>1.4740797438797035E-2</v>
      </c>
      <c r="AH63" s="18">
        <f ca="1">MAX(-AD63+MIN(AD63,AngCal!$B$30),S789+AH$11+AH$12/(1+EXP((AH$13-LOG10($O63))/AH$14))+AH$15/(1+EXP((AH$16-LOG10($O63))/AH$17))+AH$18/(1+EXP((AH$19-LOG10($O63))/AH$20)))</f>
        <v>1.7972274878873869E-4</v>
      </c>
      <c r="AI63" s="18">
        <f ca="1">MAX(-AE63+MIN(AE63,AngCal!$B$30),S789+AI$11+AI$12/(1+EXP((AI$13-LOG10($O63))/AI$14))+AI$15/(1+EXP((AI$16-LOG10($O63))/AI$17))+AI$18/(1+EXP((AI$19-LOG10($O63))/AI$20)))</f>
        <v>2.071187569330302E-3</v>
      </c>
      <c r="AJ63" s="18">
        <f t="shared" ca="1" si="23"/>
        <v>0.56328635519732795</v>
      </c>
      <c r="AK63" s="18">
        <f t="shared" ca="1" si="23"/>
        <v>0.53801725409779455</v>
      </c>
      <c r="AL63" s="18">
        <f t="shared" ca="1" si="23"/>
        <v>0.94067618631802608</v>
      </c>
      <c r="AM63" s="18">
        <f t="shared" ca="1" si="23"/>
        <v>1.7716880235160202</v>
      </c>
      <c r="AN63" s="18">
        <f t="shared" ca="1" si="24"/>
        <v>1</v>
      </c>
      <c r="AO63" s="18">
        <f t="shared" ca="1" si="24"/>
        <v>1</v>
      </c>
      <c r="AP63" s="18">
        <f t="shared" ca="1" si="24"/>
        <v>1</v>
      </c>
      <c r="AQ63" s="18">
        <f t="shared" ca="1" si="24"/>
        <v>1</v>
      </c>
      <c r="AR63" s="18">
        <f t="shared" ca="1" si="25"/>
        <v>0</v>
      </c>
      <c r="AS63" s="18">
        <f t="shared" ca="1" si="25"/>
        <v>0</v>
      </c>
      <c r="AT63" s="18">
        <f t="shared" ca="1" si="25"/>
        <v>0</v>
      </c>
      <c r="AU63" s="18">
        <f t="shared" ca="1" si="25"/>
        <v>0</v>
      </c>
    </row>
    <row r="64" spans="1:47" x14ac:dyDescent="0.15">
      <c r="A64">
        <v>1</v>
      </c>
      <c r="B64">
        <v>92.162999999999997</v>
      </c>
      <c r="C64">
        <v>20</v>
      </c>
      <c r="D64" s="18">
        <v>7.9820000000000002E-2</v>
      </c>
      <c r="E64" s="18">
        <v>0.20169999999999999</v>
      </c>
      <c r="F64" s="18">
        <v>2.27</v>
      </c>
      <c r="G64" s="18">
        <v>0.51049999999999995</v>
      </c>
      <c r="H64" s="18">
        <v>-0.26200000000000001</v>
      </c>
      <c r="I64" s="18">
        <v>2.62</v>
      </c>
      <c r="J64" s="18">
        <v>0.3569</v>
      </c>
      <c r="K64" s="18">
        <v>-1.9570000000000001E-2</v>
      </c>
      <c r="L64" s="18">
        <v>0.84589999999999999</v>
      </c>
      <c r="M64" s="18">
        <v>0.29330000000000001</v>
      </c>
      <c r="O64" s="18">
        <f>MAX(MIN(Angle!A77,AngNeutron!$P$3),AngNeutron!$P$2)</f>
        <v>1.7901000000000001E-4</v>
      </c>
      <c r="P64" s="18">
        <f t="shared" ca="1" si="10"/>
        <v>7.2139833624951369E-2</v>
      </c>
      <c r="Q64" s="18">
        <f t="shared" ca="1" si="11"/>
        <v>6.9919833625071606E-2</v>
      </c>
      <c r="R64" s="18">
        <f t="shared" ca="1" si="12"/>
        <v>5.7163974136850773E-2</v>
      </c>
      <c r="S64" s="18">
        <f t="shared" ca="1" si="13"/>
        <v>5.3390731259539914E-2</v>
      </c>
      <c r="T64" s="18">
        <f ca="1">MAX(-P64+MIN(P64,AngCal!$B$30),Q790+T$11+T$12/(1+EXP((T$13-LOG10($O64))/T$14))+T$15/(1+EXP((T$16-LOG10($O64))/T$17))+T$18/(1+EXP((T$19-LOG10($O64))/T$20)))</f>
        <v>9.7064721398880029E-3</v>
      </c>
      <c r="U64" s="18">
        <f ca="1">MAX(-Q64+MIN(Q64,AngCal!$B$30),Q790+U$11+U$12/(1+EXP((U$13-LOG10($O64))/U$14))+U$15/(1+EXP((U$16-LOG10($O64))/U$17))+U$18/(1+EXP((U$19-LOG10($O64))/U$20)))</f>
        <v>1.3885723157932756E-2</v>
      </c>
      <c r="V64" s="18">
        <f ca="1">MAX(-R64+MIN(R64,AngCal!$B$30),Q790+V$11+V$12/(1+EXP((V$13-LOG10($O64))/V$14))+V$15/(1+EXP((V$16-LOG10($O64))/V$17))+V$18/(1+EXP((V$19-LOG10($O64))/V$20)))</f>
        <v>1.8034111464782537E-2</v>
      </c>
      <c r="W64" s="18">
        <f ca="1">MAX(-S64+MIN(S64,AngCal!$B$30),Q790+W$11+W$12/(1+EXP((W$13-LOG10($O64))/W$14))+W$15/(1+EXP((W$16-LOG10($O64))/W$17))+W$18/(1+EXP((W$19-LOG10($O64))/W$20)))</f>
        <v>3.2519413216412746E-2</v>
      </c>
      <c r="X64" s="18">
        <f t="shared" ca="1" si="22"/>
        <v>1.8767215591880886</v>
      </c>
      <c r="Y64" s="18">
        <f t="shared" ca="1" si="22"/>
        <v>2.928384991767718</v>
      </c>
      <c r="Z64" s="18">
        <f t="shared" ca="1" si="22"/>
        <v>0.26290569876051212</v>
      </c>
      <c r="AA64" s="18">
        <f t="shared" ca="1" si="22"/>
        <v>0.5350864769933793</v>
      </c>
      <c r="AB64" s="18">
        <f t="shared" ca="1" si="15"/>
        <v>7.3525764815194544E-2</v>
      </c>
      <c r="AC64" s="18">
        <f t="shared" ca="1" si="16"/>
        <v>6.7009730200399992E-2</v>
      </c>
      <c r="AD64" s="18">
        <f t="shared" ca="1" si="17"/>
        <v>7.4140170223957053E-2</v>
      </c>
      <c r="AE64" s="18">
        <f t="shared" ca="1" si="18"/>
        <v>7.2947628204777334E-2</v>
      </c>
      <c r="AF64" s="18">
        <f ca="1">MAX(-AB64+MIN(AB64,AngCal!$B$30),S790+AF$11+AF$12/(1+EXP((AF$13-LOG10($O64))/AF$14))+AF$15/(1+EXP((AF$16-LOG10($O64))/AF$17))+AF$18/(1+EXP((AF$19-LOG10($O64))/AF$20)))</f>
        <v>8.8125963886814818E-3</v>
      </c>
      <c r="AG64" s="18">
        <f ca="1">MAX(-AC64+MIN(AC64,AngCal!$B$30),S790+AG$11+AG$12/(1+EXP((AG$13-LOG10($O64))/AG$14))+AG$15/(1+EXP((AG$16-LOG10($O64))/AG$17))+AG$18/(1+EXP((AG$19-LOG10($O64))/AG$20)))</f>
        <v>1.5147272998434188E-2</v>
      </c>
      <c r="AH64" s="18">
        <f ca="1">MAX(-AD64+MIN(AD64,AngCal!$B$30),S790+AH$11+AH$12/(1+EXP((AH$13-LOG10($O64))/AH$14))+AH$15/(1+EXP((AH$16-LOG10($O64))/AH$17))+AH$18/(1+EXP((AH$19-LOG10($O64))/AH$20)))</f>
        <v>2.2471590395082837E-4</v>
      </c>
      <c r="AI64" s="18">
        <f ca="1">MAX(-AE64+MIN(AE64,AngCal!$B$30),S790+AI$11+AI$12/(1+EXP((AI$13-LOG10($O64))/AI$14))+AI$15/(1+EXP((AI$16-LOG10($O64))/AI$17))+AI$18/(1+EXP((AI$19-LOG10($O64))/AI$20)))</f>
        <v>2.1197152687085323E-3</v>
      </c>
      <c r="AJ64" s="18">
        <f t="shared" ca="1" si="23"/>
        <v>0.56225507262248176</v>
      </c>
      <c r="AK64" s="18">
        <f t="shared" ca="1" si="23"/>
        <v>0.53803719795908855</v>
      </c>
      <c r="AL64" s="18">
        <f t="shared" ca="1" si="23"/>
        <v>0.94067630464897412</v>
      </c>
      <c r="AM64" s="18">
        <f t="shared" ca="1" si="23"/>
        <v>1.7644708688382231</v>
      </c>
      <c r="AN64" s="18">
        <f t="shared" ca="1" si="24"/>
        <v>1</v>
      </c>
      <c r="AO64" s="18">
        <f t="shared" ca="1" si="24"/>
        <v>1</v>
      </c>
      <c r="AP64" s="18">
        <f t="shared" ca="1" si="24"/>
        <v>1</v>
      </c>
      <c r="AQ64" s="18">
        <f t="shared" ca="1" si="24"/>
        <v>1</v>
      </c>
      <c r="AR64" s="18">
        <f t="shared" ca="1" si="25"/>
        <v>0</v>
      </c>
      <c r="AS64" s="18">
        <f t="shared" ca="1" si="25"/>
        <v>0</v>
      </c>
      <c r="AT64" s="18">
        <f t="shared" ca="1" si="25"/>
        <v>0</v>
      </c>
      <c r="AU64" s="18">
        <f t="shared" ca="1" si="25"/>
        <v>0</v>
      </c>
    </row>
    <row r="65" spans="1:47" x14ac:dyDescent="0.15">
      <c r="A65">
        <v>1</v>
      </c>
      <c r="B65">
        <v>125.563</v>
      </c>
      <c r="C65">
        <v>1</v>
      </c>
      <c r="D65" s="18">
        <v>7.9570000000000002E-2</v>
      </c>
      <c r="E65" s="18">
        <v>7.8860000000000006E-3</v>
      </c>
      <c r="F65" s="18">
        <v>1.4830000000000001</v>
      </c>
      <c r="G65" s="18">
        <v>0.21940000000000001</v>
      </c>
      <c r="H65" s="18">
        <v>-9.7629999999999995E-2</v>
      </c>
      <c r="I65" s="18">
        <v>2.5449999999999999</v>
      </c>
      <c r="J65" s="18">
        <v>0.30659999999999998</v>
      </c>
      <c r="K65" s="18">
        <v>1.018E-2</v>
      </c>
      <c r="L65" s="18">
        <v>3.1970000000000001</v>
      </c>
      <c r="M65" s="18">
        <v>0.63229999999999997</v>
      </c>
      <c r="O65" s="18">
        <f>MAX(MIN(Angle!A78,AngNeutron!$P$3),AngNeutron!$P$2)</f>
        <v>2.2536E-4</v>
      </c>
      <c r="P65" s="18">
        <f t="shared" ca="1" si="10"/>
        <v>7.2155468665668451E-2</v>
      </c>
      <c r="Q65" s="18">
        <f t="shared" ca="1" si="11"/>
        <v>6.9935468665888609E-2</v>
      </c>
      <c r="R65" s="18">
        <f t="shared" ca="1" si="12"/>
        <v>5.7195197525884069E-2</v>
      </c>
      <c r="S65" s="18">
        <f t="shared" ca="1" si="13"/>
        <v>5.342141517368456E-2</v>
      </c>
      <c r="T65" s="18">
        <f ca="1">MAX(-P65+MIN(P65,AngCal!$B$30),Q791+T$11+T$12/(1+EXP((T$13-LOG10($O65))/T$14))+T$15/(1+EXP((T$16-LOG10($O65))/T$17))+T$18/(1+EXP((T$19-LOG10($O65))/T$20)))</f>
        <v>9.6857208199788609E-3</v>
      </c>
      <c r="U65" s="18">
        <f ca="1">MAX(-Q65+MIN(Q65,AngCal!$B$30),Q791+U$11+U$12/(1+EXP((U$13-LOG10($O65))/U$14))+U$15/(1+EXP((U$16-LOG10($O65))/U$17))+U$18/(1+EXP((U$19-LOG10($O65))/U$20)))</f>
        <v>1.3855035244210194E-2</v>
      </c>
      <c r="V65" s="18">
        <f ca="1">MAX(-R65+MIN(R65,AngCal!$B$30),Q791+V$11+V$12/(1+EXP((V$13-LOG10($O65))/V$14))+V$15/(1+EXP((V$16-LOG10($O65))/V$17))+V$18/(1+EXP((V$19-LOG10($O65))/V$20)))</f>
        <v>1.8033002477809978E-2</v>
      </c>
      <c r="W65" s="18">
        <f ca="1">MAX(-S65+MIN(S65,AngCal!$B$30),Q791+W$11+W$12/(1+EXP((W$13-LOG10($O65))/W$14))+W$15/(1+EXP((W$16-LOG10($O65))/W$17))+W$18/(1+EXP((W$19-LOG10($O65))/W$20)))</f>
        <v>3.2480772502121016E-2</v>
      </c>
      <c r="X65" s="18">
        <f t="shared" ca="1" si="22"/>
        <v>1.876721308404564</v>
      </c>
      <c r="Y65" s="18">
        <f t="shared" ca="1" si="22"/>
        <v>2.9293915226993521</v>
      </c>
      <c r="Z65" s="18">
        <f t="shared" ca="1" si="22"/>
        <v>0.26290569876180148</v>
      </c>
      <c r="AA65" s="18">
        <f t="shared" ca="1" si="22"/>
        <v>0.53180480405228869</v>
      </c>
      <c r="AB65" s="18">
        <f t="shared" ca="1" si="15"/>
        <v>7.3643769855539526E-2</v>
      </c>
      <c r="AC65" s="18">
        <f t="shared" ca="1" si="16"/>
        <v>6.7009808497711751E-2</v>
      </c>
      <c r="AD65" s="18">
        <f t="shared" ca="1" si="17"/>
        <v>7.4157042364103185E-2</v>
      </c>
      <c r="AE65" s="18">
        <f t="shared" ca="1" si="18"/>
        <v>7.2958963726220183E-2</v>
      </c>
      <c r="AF65" s="18">
        <f ca="1">MAX(-AB65+MIN(AB65,AngCal!$B$30),S791+AF$11+AF$12/(1+EXP((AF$13-LOG10($O65))/AF$14))+AF$15/(1+EXP((AF$16-LOG10($O65))/AF$17))+AF$18/(1+EXP((AF$19-LOG10($O65))/AF$20)))</f>
        <v>8.8075972896215441E-3</v>
      </c>
      <c r="AG65" s="18">
        <f ca="1">MAX(-AC65+MIN(AC65,AngCal!$B$30),S791+AG$11+AG$12/(1+EXP((AG$13-LOG10($O65))/AG$14))+AG$15/(1+EXP((AG$16-LOG10($O65))/AG$17))+AG$18/(1+EXP((AG$19-LOG10($O65))/AG$20)))</f>
        <v>1.5539534569617531E-2</v>
      </c>
      <c r="AH65" s="18">
        <f ca="1">MAX(-AD65+MIN(AD65,AngCal!$B$30),S791+AH$11+AH$12/(1+EXP((AH$13-LOG10($O65))/AH$14))+AH$15/(1+EXP((AH$16-LOG10($O65))/AH$17))+AH$18/(1+EXP((AH$19-LOG10($O65))/AH$20)))</f>
        <v>2.6303902835030698E-4</v>
      </c>
      <c r="AI65" s="18">
        <f ca="1">MAX(-AE65+MIN(AE65,AngCal!$B$30),S791+AI$11+AI$12/(1+EXP((AI$13-LOG10($O65))/AI$14))+AI$15/(1+EXP((AI$16-LOG10($O65))/AI$17))+AI$18/(1+EXP((AI$19-LOG10($O65))/AI$20)))</f>
        <v>2.1620936186001103E-3</v>
      </c>
      <c r="AJ65" s="18">
        <f t="shared" ca="1" si="23"/>
        <v>0.56125806583620819</v>
      </c>
      <c r="AK65" s="18">
        <f t="shared" ca="1" si="23"/>
        <v>0.53806047761867914</v>
      </c>
      <c r="AL65" s="18">
        <f t="shared" ca="1" si="23"/>
        <v>0.94067646614973199</v>
      </c>
      <c r="AM65" s="18">
        <f t="shared" ca="1" si="23"/>
        <v>1.7574180693991364</v>
      </c>
      <c r="AN65" s="18">
        <f t="shared" ca="1" si="24"/>
        <v>1</v>
      </c>
      <c r="AO65" s="18">
        <f t="shared" ca="1" si="24"/>
        <v>1</v>
      </c>
      <c r="AP65" s="18">
        <f t="shared" ca="1" si="24"/>
        <v>1</v>
      </c>
      <c r="AQ65" s="18">
        <f t="shared" ca="1" si="24"/>
        <v>1</v>
      </c>
      <c r="AR65" s="18">
        <f t="shared" ca="1" si="25"/>
        <v>0</v>
      </c>
      <c r="AS65" s="18">
        <f t="shared" ca="1" si="25"/>
        <v>0</v>
      </c>
      <c r="AT65" s="18">
        <f t="shared" ca="1" si="25"/>
        <v>0</v>
      </c>
      <c r="AU65" s="18">
        <f t="shared" ca="1" si="25"/>
        <v>0</v>
      </c>
    </row>
    <row r="66" spans="1:47" x14ac:dyDescent="0.15">
      <c r="A66">
        <v>1</v>
      </c>
      <c r="B66">
        <v>125.563</v>
      </c>
      <c r="C66">
        <v>3</v>
      </c>
      <c r="D66" s="18">
        <v>7.9589999999999994E-2</v>
      </c>
      <c r="E66" s="18">
        <v>1.7149999999999999E-2</v>
      </c>
      <c r="F66" s="18">
        <v>1.63</v>
      </c>
      <c r="G66" s="18">
        <v>0.28389999999999999</v>
      </c>
      <c r="H66" s="18">
        <v>-0.1027</v>
      </c>
      <c r="I66" s="18">
        <v>2.5659999999999998</v>
      </c>
      <c r="J66" s="18">
        <v>0.307</v>
      </c>
      <c r="K66" s="18">
        <v>6.0049999999999999E-3</v>
      </c>
      <c r="L66" s="18">
        <v>3.48</v>
      </c>
      <c r="M66" s="18">
        <v>7.9549999999999996E-2</v>
      </c>
      <c r="O66" s="18">
        <f>MAX(MIN(Angle!A79,AngNeutron!$P$3),AngNeutron!$P$2)</f>
        <v>2.8371000000000001E-4</v>
      </c>
      <c r="P66" s="18">
        <f t="shared" ca="1" si="10"/>
        <v>7.2169247311398427E-2</v>
      </c>
      <c r="Q66" s="18">
        <f t="shared" ca="1" si="11"/>
        <v>6.9949247311801549E-2</v>
      </c>
      <c r="R66" s="18">
        <f t="shared" ca="1" si="12"/>
        <v>5.7227829367819782E-2</v>
      </c>
      <c r="S66" s="18">
        <f t="shared" ca="1" si="13"/>
        <v>5.3453432466965933E-2</v>
      </c>
      <c r="T66" s="18">
        <f ca="1">MAX(-P66+MIN(P66,AngCal!$B$30),Q792+T$11+T$12/(1+EXP((T$13-LOG10($O66))/T$14))+T$15/(1+EXP((T$16-LOG10($O66))/T$17))+T$18/(1+EXP((T$19-LOG10($O66))/T$20)))</f>
        <v>9.6619145846617571E-3</v>
      </c>
      <c r="U66" s="18">
        <f ca="1">MAX(-Q66+MIN(Q66,AngCal!$B$30),Q792+U$11+U$12/(1+EXP((U$13-LOG10($O66))/U$14))+U$15/(1+EXP((U$16-LOG10($O66))/U$17))+U$18/(1+EXP((U$19-LOG10($O66))/U$20)))</f>
        <v>1.3819820547022093E-2</v>
      </c>
      <c r="V66" s="18">
        <f ca="1">MAX(-R66+MIN(R66,AngCal!$B$30),Q792+V$11+V$12/(1+EXP((V$13-LOG10($O66))/V$14))+V$15/(1+EXP((V$16-LOG10($O66))/V$17))+V$18/(1+EXP((V$19-LOG10($O66))/V$20)))</f>
        <v>1.803219260979276E-2</v>
      </c>
      <c r="W66" s="18">
        <f ca="1">MAX(-S66+MIN(S66,AngCal!$B$30),Q792+W$11+W$12/(1+EXP((W$13-LOG10($O66))/W$14))+W$15/(1+EXP((W$16-LOG10($O66))/W$17))+W$18/(1+EXP((W$19-LOG10($O66))/W$20)))</f>
        <v>3.2435213130368415E-2</v>
      </c>
      <c r="X66" s="18">
        <f t="shared" ca="1" si="22"/>
        <v>1.8767209648893153</v>
      </c>
      <c r="Y66" s="18">
        <f t="shared" ca="1" si="22"/>
        <v>2.9304844282042679</v>
      </c>
      <c r="Z66" s="18">
        <f t="shared" ca="1" si="22"/>
        <v>0.2629056987640126</v>
      </c>
      <c r="AA66" s="18">
        <f t="shared" ca="1" si="22"/>
        <v>0.52825126340966655</v>
      </c>
      <c r="AB66" s="18">
        <f t="shared" ca="1" si="15"/>
        <v>7.3745397166285115E-2</v>
      </c>
      <c r="AC66" s="18">
        <f t="shared" ca="1" si="16"/>
        <v>6.7009863963103045E-2</v>
      </c>
      <c r="AD66" s="18">
        <f t="shared" ca="1" si="17"/>
        <v>7.4180847062800787E-2</v>
      </c>
      <c r="AE66" s="18">
        <f t="shared" ca="1" si="18"/>
        <v>7.2970899653947E-2</v>
      </c>
      <c r="AF66" s="18">
        <f ca="1">MAX(-AB66+MIN(AB66,AngCal!$B$30),S792+AF$11+AF$12/(1+EXP((AF$13-LOG10($O66))/AF$14))+AF$15/(1+EXP((AF$16-LOG10($O66))/AF$17))+AF$18/(1+EXP((AF$19-LOG10($O66))/AF$20)))</f>
        <v>8.7937944999234522E-3</v>
      </c>
      <c r="AG66" s="18">
        <f ca="1">MAX(-AC66+MIN(AC66,AngCal!$B$30),S792+AG$11+AG$12/(1+EXP((AG$13-LOG10($O66))/AG$14))+AG$15/(1+EXP((AG$16-LOG10($O66))/AG$17))+AG$18/(1+EXP((AG$19-LOG10($O66))/AG$20)))</f>
        <v>1.5915244199122693E-2</v>
      </c>
      <c r="AH66" s="18">
        <f ca="1">MAX(-AD66+MIN(AD66,AngCal!$B$30),S792+AH$11+AH$12/(1+EXP((AH$13-LOG10($O66))/AH$14))+AH$15/(1+EXP((AH$16-LOG10($O66))/AH$17))+AH$18/(1+EXP((AH$19-LOG10($O66))/AH$20)))</f>
        <v>2.9631178848538446E-4</v>
      </c>
      <c r="AI66" s="18">
        <f ca="1">MAX(-AE66+MIN(AE66,AngCal!$B$30),S792+AI$11+AI$12/(1+EXP((AI$13-LOG10($O66))/AI$14))+AI$15/(1+EXP((AI$16-LOG10($O66))/AI$17))+AI$18/(1+EXP((AI$19-LOG10($O66))/AI$20)))</f>
        <v>2.2000173936831467E-3</v>
      </c>
      <c r="AJ66" s="18">
        <f t="shared" ca="1" si="23"/>
        <v>0.56029726733503193</v>
      </c>
      <c r="AK66" s="18">
        <f t="shared" ca="1" si="23"/>
        <v>0.53808765275566184</v>
      </c>
      <c r="AL66" s="18">
        <f t="shared" ca="1" si="23"/>
        <v>0.94067668659027848</v>
      </c>
      <c r="AM66" s="18">
        <f t="shared" ca="1" si="23"/>
        <v>1.7505298025000013</v>
      </c>
      <c r="AN66" s="18">
        <f t="shared" ca="1" si="24"/>
        <v>1</v>
      </c>
      <c r="AO66" s="18">
        <f t="shared" ca="1" si="24"/>
        <v>1</v>
      </c>
      <c r="AP66" s="18">
        <f t="shared" ca="1" si="24"/>
        <v>1</v>
      </c>
      <c r="AQ66" s="18">
        <f t="shared" ca="1" si="24"/>
        <v>1</v>
      </c>
      <c r="AR66" s="18">
        <f t="shared" ca="1" si="25"/>
        <v>0</v>
      </c>
      <c r="AS66" s="18">
        <f t="shared" ca="1" si="25"/>
        <v>0</v>
      </c>
      <c r="AT66" s="18">
        <f t="shared" ca="1" si="25"/>
        <v>0</v>
      </c>
      <c r="AU66" s="18">
        <f t="shared" ca="1" si="25"/>
        <v>0</v>
      </c>
    </row>
    <row r="67" spans="1:47" x14ac:dyDescent="0.15">
      <c r="A67">
        <v>1</v>
      </c>
      <c r="B67">
        <v>125.563</v>
      </c>
      <c r="C67">
        <v>5</v>
      </c>
      <c r="D67" s="18">
        <v>7.9680000000000001E-2</v>
      </c>
      <c r="E67" s="18">
        <v>4.4249999999999998E-2</v>
      </c>
      <c r="F67" s="18">
        <v>2.2639999999999998</v>
      </c>
      <c r="G67" s="18">
        <v>0.60880000000000001</v>
      </c>
      <c r="H67" s="18">
        <v>-0.1207</v>
      </c>
      <c r="I67" s="18">
        <v>2.6160000000000001</v>
      </c>
      <c r="J67" s="18">
        <v>0.29420000000000002</v>
      </c>
      <c r="K67" s="18">
        <v>-3.192E-3</v>
      </c>
      <c r="L67" s="18">
        <v>0.30230000000000001</v>
      </c>
      <c r="M67" s="18">
        <v>0.70130000000000003</v>
      </c>
      <c r="O67" s="18">
        <f>MAX(MIN(Angle!A80,AngNeutron!$P$3),AngNeutron!$P$2)</f>
        <v>3.5717000000000002E-4</v>
      </c>
      <c r="P67" s="18">
        <f t="shared" ca="1" si="10"/>
        <v>7.2181385537281553E-2</v>
      </c>
      <c r="Q67" s="18">
        <f t="shared" ca="1" si="11"/>
        <v>6.9961385538019685E-2</v>
      </c>
      <c r="R67" s="18">
        <f t="shared" ca="1" si="12"/>
        <v>5.726276666425828E-2</v>
      </c>
      <c r="S67" s="18">
        <f t="shared" ca="1" si="13"/>
        <v>5.348767463541005E-2</v>
      </c>
      <c r="T67" s="18">
        <f ca="1">MAX(-P67+MIN(P67,AngCal!$B$30),Q793+T$11+T$12/(1+EXP((T$13-LOG10($O67))/T$14))+T$15/(1+EXP((T$16-LOG10($O67))/T$17))+T$18/(1+EXP((T$19-LOG10($O67))/T$20)))</f>
        <v>9.6344119255352707E-3</v>
      </c>
      <c r="U67" s="18">
        <f ca="1">MAX(-Q67+MIN(Q67,AngCal!$B$30),Q793+U$11+U$12/(1+EXP((U$13-LOG10($O67))/U$14))+U$15/(1+EXP((U$16-LOG10($O67))/U$17))+U$18/(1+EXP((U$19-LOG10($O67))/U$20)))</f>
        <v>1.3779233261171683E-2</v>
      </c>
      <c r="V67" s="18">
        <f ca="1">MAX(-R67+MIN(R67,AngCal!$B$30),Q793+V$11+V$12/(1+EXP((V$13-LOG10($O67))/V$14))+V$15/(1+EXP((V$16-LOG10($O67))/V$17))+V$18/(1+EXP((V$19-LOG10($O67))/V$20)))</f>
        <v>1.8031601156255562E-2</v>
      </c>
      <c r="W67" s="18">
        <f ca="1">MAX(-S67+MIN(S67,AngCal!$B$30),Q793+W$11+W$12/(1+EXP((W$13-LOG10($O67))/W$14))+W$15/(1+EXP((W$16-LOG10($O67))/W$17))+W$18/(1+EXP((W$19-LOG10($O67))/W$20)))</f>
        <v>3.2381269099423737E-2</v>
      </c>
      <c r="X67" s="18">
        <f t="shared" ca="1" si="22"/>
        <v>1.8767204943324136</v>
      </c>
      <c r="Y67" s="18">
        <f t="shared" ca="1" si="22"/>
        <v>2.9316710414955551</v>
      </c>
      <c r="Z67" s="18">
        <f t="shared" ca="1" si="22"/>
        <v>0.26290569876780445</v>
      </c>
      <c r="AA67" s="18">
        <f t="shared" ca="1" si="22"/>
        <v>0.52440247356029301</v>
      </c>
      <c r="AB67" s="18">
        <f t="shared" ca="1" si="15"/>
        <v>7.3830109960490609E-2</v>
      </c>
      <c r="AC67" s="18">
        <f t="shared" ca="1" si="16"/>
        <v>6.7009903215444214E-2</v>
      </c>
      <c r="AD67" s="18">
        <f t="shared" ca="1" si="17"/>
        <v>7.4214456943828916E-2</v>
      </c>
      <c r="AE67" s="18">
        <f t="shared" ca="1" si="18"/>
        <v>7.2983467664171173E-2</v>
      </c>
      <c r="AF67" s="18">
        <f ca="1">MAX(-AB67+MIN(AB67,AngCal!$B$30),S793+AF$11+AF$12/(1+EXP((AF$13-LOG10($O67))/AF$14))+AF$15/(1+EXP((AF$16-LOG10($O67))/AF$17))+AF$18/(1+EXP((AF$19-LOG10($O67))/AF$20)))</f>
        <v>8.772357162321099E-3</v>
      </c>
      <c r="AG67" s="18">
        <f ca="1">MAX(-AC67+MIN(AC67,AngCal!$B$30),S793+AG$11+AG$12/(1+EXP((AG$13-LOG10($O67))/AG$14))+AG$15/(1+EXP((AG$16-LOG10($O67))/AG$17))+AG$18/(1+EXP((AG$19-LOG10($O67))/AG$20)))</f>
        <v>1.6271409960933403E-2</v>
      </c>
      <c r="AH67" s="18">
        <f ca="1">MAX(-AD67+MIN(AD67,AngCal!$B$30),S793+AH$11+AH$12/(1+EXP((AH$13-LOG10($O67))/AH$14))+AH$15/(1+EXP((AH$16-LOG10($O67))/AH$17))+AH$18/(1+EXP((AH$19-LOG10($O67))/AH$20)))</f>
        <v>3.2591103890670801E-4</v>
      </c>
      <c r="AI67" s="18">
        <f ca="1">MAX(-AE67+MIN(AE67,AngCal!$B$30),S793+AI$11+AI$12/(1+EXP((AI$13-LOG10($O67))/AI$14))+AI$15/(1+EXP((AI$16-LOG10($O67))/AI$17))+AI$18/(1+EXP((AI$19-LOG10($O67))/AI$20)))</f>
        <v>2.2349488955249516E-3</v>
      </c>
      <c r="AJ67" s="18">
        <f t="shared" ca="1" si="23"/>
        <v>0.55937483692407663</v>
      </c>
      <c r="AK67" s="18">
        <f t="shared" ca="1" si="23"/>
        <v>0.53811937666596155</v>
      </c>
      <c r="AL67" s="18">
        <f t="shared" ca="1" si="23"/>
        <v>0.94067698750556739</v>
      </c>
      <c r="AM67" s="18">
        <f t="shared" ca="1" si="23"/>
        <v>1.743806145658173</v>
      </c>
      <c r="AN67" s="18">
        <f t="shared" ca="1" si="24"/>
        <v>1</v>
      </c>
      <c r="AO67" s="18">
        <f t="shared" ca="1" si="24"/>
        <v>1</v>
      </c>
      <c r="AP67" s="18">
        <f t="shared" ca="1" si="24"/>
        <v>1</v>
      </c>
      <c r="AQ67" s="18">
        <f t="shared" ca="1" si="24"/>
        <v>1</v>
      </c>
      <c r="AR67" s="18">
        <f t="shared" ca="1" si="25"/>
        <v>0</v>
      </c>
      <c r="AS67" s="18">
        <f t="shared" ca="1" si="25"/>
        <v>0</v>
      </c>
      <c r="AT67" s="18">
        <f t="shared" ca="1" si="25"/>
        <v>0</v>
      </c>
      <c r="AU67" s="18">
        <f t="shared" ca="1" si="25"/>
        <v>0</v>
      </c>
    </row>
    <row r="68" spans="1:47" x14ac:dyDescent="0.15">
      <c r="A68">
        <v>1</v>
      </c>
      <c r="B68">
        <v>125.563</v>
      </c>
      <c r="C68">
        <v>7</v>
      </c>
      <c r="D68" s="18">
        <v>7.9579999999999998E-2</v>
      </c>
      <c r="E68" s="18">
        <v>1.4319999999999999E-2</v>
      </c>
      <c r="F68" s="18">
        <v>1.5920000000000001</v>
      </c>
      <c r="G68" s="18">
        <v>0.23719999999999999</v>
      </c>
      <c r="H68" s="18">
        <v>-0.1104</v>
      </c>
      <c r="I68" s="18">
        <v>2.641</v>
      </c>
      <c r="J68" s="18">
        <v>0.29470000000000002</v>
      </c>
      <c r="K68" s="18">
        <v>1.6469999999999999E-2</v>
      </c>
      <c r="L68" s="18">
        <v>2.9950000000000001</v>
      </c>
      <c r="M68" s="18">
        <v>0.61109999999999998</v>
      </c>
      <c r="O68" s="18">
        <f>MAX(MIN(Angle!A81,AngNeutron!$P$3),AngNeutron!$P$2)</f>
        <v>4.4965000000000001E-4</v>
      </c>
      <c r="P68" s="18">
        <f t="shared" ca="1" si="10"/>
        <v>7.2192074445224505E-2</v>
      </c>
      <c r="Q68" s="18">
        <f t="shared" ca="1" si="11"/>
        <v>6.9972074446576008E-2</v>
      </c>
      <c r="R68" s="18">
        <f t="shared" ca="1" si="12"/>
        <v>5.7301020533231772E-2</v>
      </c>
      <c r="S68" s="18">
        <f t="shared" ca="1" si="13"/>
        <v>5.3525148970591213E-2</v>
      </c>
      <c r="T68" s="18">
        <f ca="1">MAX(-P68+MIN(P68,AngCal!$B$30),Q794+T$11+T$12/(1+EXP((T$13-LOG10($O68))/T$14))+T$15/(1+EXP((T$16-LOG10($O68))/T$17))+T$18/(1+EXP((T$19-LOG10($O68))/T$20)))</f>
        <v>9.6025057938398661E-3</v>
      </c>
      <c r="U68" s="18">
        <f ca="1">MAX(-Q68+MIN(Q68,AngCal!$B$30),Q794+U$11+U$12/(1+EXP((U$13-LOG10($O68))/U$14))+U$15/(1+EXP((U$16-LOG10($O68))/U$17))+U$18/(1+EXP((U$19-LOG10($O68))/U$20)))</f>
        <v>1.3732338813297922E-2</v>
      </c>
      <c r="V68" s="18">
        <f ca="1">MAX(-R68+MIN(R68,AngCal!$B$30),Q794+V$11+V$12/(1+EXP((V$13-LOG10($O68))/V$14))+V$15/(1+EXP((V$16-LOG10($O68))/V$17))+V$18/(1+EXP((V$19-LOG10($O68))/V$20)))</f>
        <v>1.8031169214212446E-2</v>
      </c>
      <c r="W68" s="18">
        <f ca="1">MAX(-S68+MIN(S68,AngCal!$B$30),Q794+W$11+W$12/(1+EXP((W$13-LOG10($O68))/W$14))+W$15/(1+EXP((W$16-LOG10($O68))/W$17))+W$18/(1+EXP((W$19-LOG10($O68))/W$20)))</f>
        <v>3.2317236310511192E-2</v>
      </c>
      <c r="X68" s="18">
        <f t="shared" ca="1" si="22"/>
        <v>1.876719849769487</v>
      </c>
      <c r="Y68" s="18">
        <f t="shared" ca="1" si="22"/>
        <v>2.932959203579752</v>
      </c>
      <c r="Z68" s="18">
        <f t="shared" ca="1" si="22"/>
        <v>0.26290569877430742</v>
      </c>
      <c r="AA68" s="18">
        <f t="shared" ca="1" si="22"/>
        <v>0.52023845277489555</v>
      </c>
      <c r="AB68" s="18">
        <f t="shared" ca="1" si="15"/>
        <v>7.3897453507185046E-2</v>
      </c>
      <c r="AC68" s="18">
        <f t="shared" ca="1" si="16"/>
        <v>6.7009930937132464E-2</v>
      </c>
      <c r="AD68" s="18">
        <f t="shared" ca="1" si="17"/>
        <v>7.4261906238671835E-2</v>
      </c>
      <c r="AE68" s="18">
        <f t="shared" ca="1" si="18"/>
        <v>7.2996695501095915E-2</v>
      </c>
      <c r="AF68" s="18">
        <f ca="1">MAX(-AB68+MIN(AB68,AngCal!$B$30),S794+AF$11+AF$12/(1+EXP((AF$13-LOG10($O68))/AF$14))+AF$15/(1+EXP((AF$16-LOG10($O68))/AF$17))+AF$18/(1+EXP((AF$19-LOG10($O68))/AF$20)))</f>
        <v>8.7442827994342817E-3</v>
      </c>
      <c r="AG68" s="18">
        <f ca="1">MAX(-AC68+MIN(AC68,AngCal!$B$30),S794+AG$11+AG$12/(1+EXP((AG$13-LOG10($O68))/AG$14))+AG$15/(1+EXP((AG$16-LOG10($O68))/AG$17))+AG$18/(1+EXP((AG$19-LOG10($O68))/AG$20)))</f>
        <v>1.6604456833924822E-2</v>
      </c>
      <c r="AH68" s="18">
        <f ca="1">MAX(-AD68+MIN(AD68,AngCal!$B$30),S794+AH$11+AH$12/(1+EXP((AH$13-LOG10($O68))/AH$14))+AH$15/(1+EXP((AH$16-LOG10($O68))/AH$17))+AH$18/(1+EXP((AH$19-LOG10($O68))/AH$20)))</f>
        <v>3.5302398676752798E-4</v>
      </c>
      <c r="AI68" s="18">
        <f ca="1">MAX(-AE68+MIN(AE68,AngCal!$B$30),S794+AI$11+AI$12/(1+EXP((AI$13-LOG10($O68))/AI$14))+AI$15/(1+EXP((AI$16-LOG10($O68))/AI$17))+AI$18/(1+EXP((AI$19-LOG10($O68))/AI$20)))</f>
        <v>2.2681720599770422E-3</v>
      </c>
      <c r="AJ68" s="18">
        <f t="shared" ca="1" si="23"/>
        <v>0.55849323276294316</v>
      </c>
      <c r="AK68" s="18">
        <f t="shared" ca="1" si="23"/>
        <v>0.5381564097195215</v>
      </c>
      <c r="AL68" s="18">
        <f t="shared" ca="1" si="23"/>
        <v>0.94067739827707186</v>
      </c>
      <c r="AM68" s="18">
        <f t="shared" ca="1" si="23"/>
        <v>1.737247377469793</v>
      </c>
      <c r="AN68" s="18">
        <f t="shared" ca="1" si="24"/>
        <v>1</v>
      </c>
      <c r="AO68" s="18">
        <f t="shared" ca="1" si="24"/>
        <v>1</v>
      </c>
      <c r="AP68" s="18">
        <f t="shared" ca="1" si="24"/>
        <v>1</v>
      </c>
      <c r="AQ68" s="18">
        <f t="shared" ca="1" si="24"/>
        <v>1</v>
      </c>
      <c r="AR68" s="18">
        <f t="shared" ca="1" si="25"/>
        <v>0</v>
      </c>
      <c r="AS68" s="18">
        <f t="shared" ca="1" si="25"/>
        <v>0</v>
      </c>
      <c r="AT68" s="18">
        <f t="shared" ca="1" si="25"/>
        <v>0</v>
      </c>
      <c r="AU68" s="18">
        <f t="shared" ca="1" si="25"/>
        <v>0</v>
      </c>
    </row>
    <row r="69" spans="1:47" x14ac:dyDescent="0.15">
      <c r="A69">
        <v>1</v>
      </c>
      <c r="B69">
        <v>125.563</v>
      </c>
      <c r="C69">
        <v>10</v>
      </c>
      <c r="D69" s="18">
        <v>7.9710000000000003E-2</v>
      </c>
      <c r="E69" s="18">
        <v>3.9199999999999999E-2</v>
      </c>
      <c r="F69" s="18">
        <v>1.9870000000000001</v>
      </c>
      <c r="G69" s="18">
        <v>0.65380000000000005</v>
      </c>
      <c r="H69" s="18">
        <v>-0.1124</v>
      </c>
      <c r="I69" s="18">
        <v>2.65</v>
      </c>
      <c r="J69" s="18">
        <v>0.27750000000000002</v>
      </c>
      <c r="K69" s="18">
        <v>-6.5259999999999997E-3</v>
      </c>
      <c r="L69" s="18">
        <v>0.4274</v>
      </c>
      <c r="M69" s="18">
        <v>0.72840000000000005</v>
      </c>
      <c r="O69" s="18">
        <f>MAX(MIN(Angle!A82,AngNeutron!$P$3),AngNeutron!$P$2)</f>
        <v>5.6607000000000001E-4</v>
      </c>
      <c r="P69" s="18">
        <f t="shared" ca="1" si="10"/>
        <v>7.2201483818314247E-2</v>
      </c>
      <c r="Q69" s="18">
        <f t="shared" ca="1" si="11"/>
        <v>6.9981483820788754E-2</v>
      </c>
      <c r="R69" s="18">
        <f t="shared" ca="1" si="12"/>
        <v>5.7343749070978452E-2</v>
      </c>
      <c r="S69" s="18">
        <f t="shared" ca="1" si="13"/>
        <v>5.3567012490513835E-2</v>
      </c>
      <c r="T69" s="18">
        <f ca="1">MAX(-P69+MIN(P69,AngCal!$B$30),Q795+T$11+T$12/(1+EXP((T$13-LOG10($O69))/T$14))+T$15/(1+EXP((T$16-LOG10($O69))/T$17))+T$18/(1+EXP((T$19-LOG10($O69))/T$20)))</f>
        <v>9.5654038283168371E-3</v>
      </c>
      <c r="U69" s="18">
        <f ca="1">MAX(-Q69+MIN(Q69,AngCal!$B$30),Q795+U$11+U$12/(1+EXP((U$13-LOG10($O69))/U$14))+U$15/(1+EXP((U$16-LOG10($O69))/U$17))+U$18/(1+EXP((U$19-LOG10($O69))/U$20)))</f>
        <v>1.3678091926003009E-2</v>
      </c>
      <c r="V69" s="18">
        <f ca="1">MAX(-R69+MIN(R69,AngCal!$B$30),Q795+V$11+V$12/(1+EXP((V$13-LOG10($O69))/V$14))+V$15/(1+EXP((V$16-LOG10($O69))/V$17))+V$18/(1+EXP((V$19-LOG10($O69))/V$20)))</f>
        <v>1.8030853734509421E-2</v>
      </c>
      <c r="W69" s="18">
        <f ca="1">MAX(-S69+MIN(S69,AngCal!$B$30),Q795+W$11+W$12/(1+EXP((W$13-LOG10($O69))/W$14))+W$15/(1+EXP((W$16-LOG10($O69))/W$17))+W$18/(1+EXP((W$19-LOG10($O69))/W$20)))</f>
        <v>3.2241115185481208E-2</v>
      </c>
      <c r="X69" s="18">
        <f t="shared" ca="1" si="22"/>
        <v>1.8767189668921864</v>
      </c>
      <c r="Y69" s="18">
        <f t="shared" ca="1" si="22"/>
        <v>2.9343573744879019</v>
      </c>
      <c r="Z69" s="18">
        <f t="shared" ca="1" si="22"/>
        <v>0.26290569878545883</v>
      </c>
      <c r="AA69" s="18">
        <f t="shared" ca="1" si="22"/>
        <v>0.51574243116656604</v>
      </c>
      <c r="AB69" s="18">
        <f t="shared" ca="1" si="15"/>
        <v>7.3947077813366111E-2</v>
      </c>
      <c r="AC69" s="18">
        <f t="shared" ca="1" si="16"/>
        <v>6.7009950438115515E-2</v>
      </c>
      <c r="AD69" s="18">
        <f t="shared" ca="1" si="17"/>
        <v>7.432885190621126E-2</v>
      </c>
      <c r="AE69" s="18">
        <f t="shared" ca="1" si="18"/>
        <v>7.3010607800228791E-2</v>
      </c>
      <c r="AF69" s="18">
        <f ca="1">MAX(-AB69+MIN(AB69,AngCal!$B$30),S795+AF$11+AF$12/(1+EXP((AF$13-LOG10($O69))/AF$14))+AF$15/(1+EXP((AF$16-LOG10($O69))/AF$17))+AF$18/(1+EXP((AF$19-LOG10($O69))/AF$20)))</f>
        <v>8.7104505558278748E-3</v>
      </c>
      <c r="AG69" s="18">
        <f ca="1">MAX(-AC69+MIN(AC69,AngCal!$B$30),S795+AG$11+AG$12/(1+EXP((AG$13-LOG10($O69))/AG$14))+AG$15/(1+EXP((AG$16-LOG10($O69))/AG$17))+AG$18/(1+EXP((AG$19-LOG10($O69))/AG$20)))</f>
        <v>1.6910355713452487E-2</v>
      </c>
      <c r="AH69" s="18">
        <f ca="1">MAX(-AD69+MIN(AD69,AngCal!$B$30),S795+AH$11+AH$12/(1+EXP((AH$13-LOG10($O69))/AH$14))+AH$15/(1+EXP((AH$16-LOG10($O69))/AH$17))+AH$18/(1+EXP((AH$19-LOG10($O69))/AH$20)))</f>
        <v>3.7869714482953134E-4</v>
      </c>
      <c r="AI69" s="18">
        <f ca="1">MAX(-AE69+MIN(AE69,AngCal!$B$30),S795+AI$11+AI$12/(1+EXP((AI$13-LOG10($O69))/AI$14))+AI$15/(1+EXP((AI$16-LOG10($O69))/AI$17))+AI$18/(1+EXP((AI$19-LOG10($O69))/AI$20)))</f>
        <v>2.3008430796779412E-3</v>
      </c>
      <c r="AJ69" s="18">
        <f t="shared" ca="1" si="23"/>
        <v>0.55765517487462402</v>
      </c>
      <c r="AK69" s="18">
        <f t="shared" ca="1" si="23"/>
        <v>0.53819963895069112</v>
      </c>
      <c r="AL69" s="18">
        <f t="shared" ca="1" si="23"/>
        <v>0.94067795900732276</v>
      </c>
      <c r="AM69" s="18">
        <f t="shared" ca="1" si="23"/>
        <v>1.7308534685938832</v>
      </c>
      <c r="AN69" s="18">
        <f t="shared" ca="1" si="24"/>
        <v>1</v>
      </c>
      <c r="AO69" s="18">
        <f t="shared" ca="1" si="24"/>
        <v>1</v>
      </c>
      <c r="AP69" s="18">
        <f t="shared" ca="1" si="24"/>
        <v>1</v>
      </c>
      <c r="AQ69" s="18">
        <f t="shared" ca="1" si="24"/>
        <v>1</v>
      </c>
      <c r="AR69" s="18">
        <f t="shared" ca="1" si="25"/>
        <v>0</v>
      </c>
      <c r="AS69" s="18">
        <f t="shared" ca="1" si="25"/>
        <v>0</v>
      </c>
      <c r="AT69" s="18">
        <f t="shared" ca="1" si="25"/>
        <v>0</v>
      </c>
      <c r="AU69" s="18">
        <f t="shared" ca="1" si="25"/>
        <v>0</v>
      </c>
    </row>
    <row r="70" spans="1:47" x14ac:dyDescent="0.15">
      <c r="A70">
        <v>1</v>
      </c>
      <c r="B70">
        <v>125.563</v>
      </c>
      <c r="C70">
        <v>15</v>
      </c>
      <c r="D70" s="18">
        <v>7.9839999999999994E-2</v>
      </c>
      <c r="E70" s="18">
        <v>3.0249999999999999E-2</v>
      </c>
      <c r="F70" s="18">
        <v>2.0710000000000002</v>
      </c>
      <c r="G70" s="18">
        <v>0.72570000000000001</v>
      </c>
      <c r="H70" s="18">
        <v>-0.1075</v>
      </c>
      <c r="I70" s="18">
        <v>2.698</v>
      </c>
      <c r="J70" s="18">
        <v>0.2631</v>
      </c>
      <c r="K70" s="18">
        <v>-2.6050000000000001E-3</v>
      </c>
      <c r="L70" s="18">
        <v>-1.3029999999999999</v>
      </c>
      <c r="M70" s="18">
        <v>0.27479999999999999</v>
      </c>
      <c r="O70" s="18">
        <f>MAX(MIN(Angle!A83,AngNeutron!$P$3),AngNeutron!$P$2)</f>
        <v>7.1265E-4</v>
      </c>
      <c r="P70" s="18">
        <f t="shared" ca="1" si="10"/>
        <v>7.2209765702187498E-2</v>
      </c>
      <c r="Q70" s="18">
        <f t="shared" ca="1" si="11"/>
        <v>6.998976570671836E-2</v>
      </c>
      <c r="R70" s="18">
        <f t="shared" ca="1" si="12"/>
        <v>5.7392302748627076E-2</v>
      </c>
      <c r="S70" s="18">
        <f t="shared" ca="1" si="13"/>
        <v>5.361461870518109E-2</v>
      </c>
      <c r="T70" s="18">
        <f ca="1">MAX(-P70+MIN(P70,AngCal!$B$30),Q796+T$11+T$12/(1+EXP((T$13-LOG10($O70))/T$14))+T$15/(1+EXP((T$16-LOG10($O70))/T$17))+T$18/(1+EXP((T$19-LOG10($O70))/T$20)))</f>
        <v>9.5222018723464218E-3</v>
      </c>
      <c r="U70" s="18">
        <f ca="1">MAX(-Q70+MIN(Q70,AngCal!$B$30),Q796+U$11+U$12/(1+EXP((U$13-LOG10($O70))/U$14))+U$15/(1+EXP((U$16-LOG10($O70))/U$17))+U$18/(1+EXP((U$19-LOG10($O70))/U$20)))</f>
        <v>1.3615305232112502E-2</v>
      </c>
      <c r="V70" s="18">
        <f ca="1">MAX(-R70+MIN(R70,AngCal!$B$30),Q796+V$11+V$12/(1+EXP((V$13-LOG10($O70))/V$14))+V$15/(1+EXP((V$16-LOG10($O70))/V$17))+V$18/(1+EXP((V$19-LOG10($O70))/V$20)))</f>
        <v>1.8030623192557507E-2</v>
      </c>
      <c r="W70" s="18">
        <f ca="1">MAX(-S70+MIN(S70,AngCal!$B$30),Q796+W$11+W$12/(1+EXP((W$13-LOG10($O70))/W$14))+W$15/(1+EXP((W$16-LOG10($O70))/W$17))+W$18/(1+EXP((W$19-LOG10($O70))/W$20)))</f>
        <v>3.2150530691174857E-2</v>
      </c>
      <c r="X70" s="18">
        <f t="shared" ca="1" si="22"/>
        <v>1.876717757397274</v>
      </c>
      <c r="Y70" s="18">
        <f t="shared" ca="1" si="22"/>
        <v>2.9358749634893639</v>
      </c>
      <c r="Z70" s="18">
        <f t="shared" ca="1" si="22"/>
        <v>0.26290569880458492</v>
      </c>
      <c r="AA70" s="18">
        <f t="shared" ca="1" si="22"/>
        <v>0.51090018522606551</v>
      </c>
      <c r="AB70" s="18">
        <f t="shared" ca="1" si="15"/>
        <v>7.3978754965195931E-2</v>
      </c>
      <c r="AC70" s="18">
        <f t="shared" ca="1" si="16"/>
        <v>6.7009964052299351E-2</v>
      </c>
      <c r="AD70" s="18">
        <f t="shared" ca="1" si="17"/>
        <v>7.442322253163787E-2</v>
      </c>
      <c r="AE70" s="18">
        <f t="shared" ca="1" si="18"/>
        <v>7.3025228562365943E-2</v>
      </c>
      <c r="AF70" s="18">
        <f ca="1">MAX(-AB70+MIN(AB70,AngCal!$B$30),S796+AF$11+AF$12/(1+EXP((AF$13-LOG10($O70))/AF$14))+AF$15/(1+EXP((AF$16-LOG10($O70))/AF$17))+AF$18/(1+EXP((AF$19-LOG10($O70))/AF$20)))</f>
        <v>8.6716626290455727E-3</v>
      </c>
      <c r="AG70" s="18">
        <f ca="1">MAX(-AC70+MIN(AC70,AngCal!$B$30),S796+AG$11+AG$12/(1+EXP((AG$13-LOG10($O70))/AG$14))+AG$15/(1+EXP((AG$16-LOG10($O70))/AG$17))+AG$18/(1+EXP((AG$19-LOG10($O70))/AG$20)))</f>
        <v>1.7184788244144562E-2</v>
      </c>
      <c r="AH70" s="18">
        <f ca="1">MAX(-AD70+MIN(AD70,AngCal!$B$30),S796+AH$11+AH$12/(1+EXP((AH$13-LOG10($O70))/AH$14))+AH$15/(1+EXP((AH$16-LOG10($O70))/AH$17))+AH$18/(1+EXP((AH$19-LOG10($O70))/AH$20)))</f>
        <v>4.0388114651822131E-4</v>
      </c>
      <c r="AI70" s="18">
        <f ca="1">MAX(-AE70+MIN(AE70,AngCal!$B$30),S796+AI$11+AI$12/(1+EXP((AI$13-LOG10($O70))/AI$14))+AI$15/(1+EXP((AI$16-LOG10($O70))/AI$17))+AI$18/(1+EXP((AI$19-LOG10($O70))/AI$20)))</f>
        <v>2.3340382763431104E-3</v>
      </c>
      <c r="AJ70" s="18">
        <f t="shared" ca="1" si="23"/>
        <v>0.55686354833157869</v>
      </c>
      <c r="AK70" s="18">
        <f t="shared" ca="1" si="23"/>
        <v>0.53825010895625869</v>
      </c>
      <c r="AL70" s="18">
        <f t="shared" ca="1" si="23"/>
        <v>0.94067872458892521</v>
      </c>
      <c r="AM70" s="18">
        <f t="shared" ca="1" si="23"/>
        <v>1.7246229762461902</v>
      </c>
      <c r="AN70" s="18">
        <f t="shared" ca="1" si="24"/>
        <v>1</v>
      </c>
      <c r="AO70" s="18">
        <f t="shared" ca="1" si="24"/>
        <v>1</v>
      </c>
      <c r="AP70" s="18">
        <f t="shared" ca="1" si="24"/>
        <v>1</v>
      </c>
      <c r="AQ70" s="18">
        <f t="shared" ca="1" si="24"/>
        <v>1</v>
      </c>
      <c r="AR70" s="18">
        <f t="shared" ca="1" si="25"/>
        <v>0</v>
      </c>
      <c r="AS70" s="18">
        <f t="shared" ca="1" si="25"/>
        <v>0</v>
      </c>
      <c r="AT70" s="18">
        <f t="shared" ca="1" si="25"/>
        <v>0</v>
      </c>
      <c r="AU70" s="18">
        <f t="shared" ca="1" si="25"/>
        <v>0</v>
      </c>
    </row>
    <row r="71" spans="1:47" x14ac:dyDescent="0.15">
      <c r="A71">
        <v>1</v>
      </c>
      <c r="B71">
        <v>125.563</v>
      </c>
      <c r="C71">
        <v>20</v>
      </c>
      <c r="D71" s="18">
        <v>7.9820000000000002E-2</v>
      </c>
      <c r="E71" s="18">
        <v>5.3319999999999999E-2</v>
      </c>
      <c r="F71" s="18">
        <v>2.2890000000000001</v>
      </c>
      <c r="G71" s="18">
        <v>0.56179999999999997</v>
      </c>
      <c r="H71" s="18">
        <v>-0.13100000000000001</v>
      </c>
      <c r="I71" s="18">
        <v>2.6760000000000002</v>
      </c>
      <c r="J71" s="18">
        <v>0.2848</v>
      </c>
      <c r="K71" s="18">
        <v>-2.1589999999999999E-3</v>
      </c>
      <c r="L71" s="18">
        <v>-1.2529999999999999</v>
      </c>
      <c r="M71" s="18">
        <v>0.1326</v>
      </c>
      <c r="O71" s="18">
        <f>MAX(MIN(Angle!A84,AngNeutron!$P$3),AngNeutron!$P$2)</f>
        <v>8.9716000000000004E-4</v>
      </c>
      <c r="P71" s="18">
        <f t="shared" ca="1" si="10"/>
        <v>7.2217051732028734E-2</v>
      </c>
      <c r="Q71" s="18">
        <f t="shared" ca="1" si="11"/>
        <v>6.9997051740324098E-2</v>
      </c>
      <c r="R71" s="18">
        <f t="shared" ca="1" si="12"/>
        <v>5.7448240499963721E-2</v>
      </c>
      <c r="S71" s="18">
        <f t="shared" ca="1" si="13"/>
        <v>5.3669536375513298E-2</v>
      </c>
      <c r="T71" s="18">
        <f ca="1">MAX(-P71+MIN(P71,AngCal!$B$30),Q797+T$11+T$12/(1+EXP((T$13-LOG10($O71))/T$14))+T$15/(1+EXP((T$16-LOG10($O71))/T$17))+T$18/(1+EXP((T$19-LOG10($O71))/T$20)))</f>
        <v>9.471889338755481E-3</v>
      </c>
      <c r="U71" s="18">
        <f ca="1">MAX(-Q71+MIN(Q71,AngCal!$B$30),Q797+U$11+U$12/(1+EXP((U$13-LOG10($O71))/U$14))+U$15/(1+EXP((U$16-LOG10($O71))/U$17))+U$18/(1+EXP((U$19-LOG10($O71))/U$20)))</f>
        <v>1.3542664825749293E-2</v>
      </c>
      <c r="V71" s="18">
        <f ca="1">MAX(-R71+MIN(R71,AngCal!$B$30),Q797+V$11+V$12/(1+EXP((V$13-LOG10($O71))/V$14))+V$15/(1+EXP((V$16-LOG10($O71))/V$17))+V$18/(1+EXP((V$19-LOG10($O71))/V$20)))</f>
        <v>1.8030454545744416E-2</v>
      </c>
      <c r="W71" s="18">
        <f ca="1">MAX(-S71+MIN(S71,AngCal!$B$30),Q797+W$11+W$12/(1+EXP((W$13-LOG10($O71))/W$14))+W$15/(1+EXP((W$16-LOG10($O71))/W$17))+W$18/(1+EXP((W$19-LOG10($O71))/W$20)))</f>
        <v>3.2042709812102228E-2</v>
      </c>
      <c r="X71" s="18">
        <f t="shared" ca="1" si="22"/>
        <v>1.8767161008459172</v>
      </c>
      <c r="Y71" s="18">
        <f t="shared" ca="1" si="22"/>
        <v>2.9375215368918153</v>
      </c>
      <c r="Z71" s="18">
        <f t="shared" ca="1" si="22"/>
        <v>0.26290569883738074</v>
      </c>
      <c r="AA71" s="18">
        <f t="shared" ca="1" si="22"/>
        <v>0.50570311451127803</v>
      </c>
      <c r="AB71" s="18">
        <f t="shared" ca="1" si="15"/>
        <v>7.3992372876538912E-2</v>
      </c>
      <c r="AC71" s="18">
        <f t="shared" ca="1" si="16"/>
        <v>6.7009973408252585E-2</v>
      </c>
      <c r="AD71" s="18">
        <f t="shared" ca="1" si="17"/>
        <v>7.4556019108421009E-2</v>
      </c>
      <c r="AE71" s="18">
        <f t="shared" ca="1" si="18"/>
        <v>7.3040572545293087E-2</v>
      </c>
      <c r="AF71" s="18">
        <f ca="1">MAX(-AB71+MIN(AB71,AngCal!$B$30),S797+AF$11+AF$12/(1+EXP((AF$13-LOG10($O71))/AF$14))+AF$15/(1+EXP((AF$16-LOG10($O71))/AF$17))+AF$18/(1+EXP((AF$19-LOG10($O71))/AF$20)))</f>
        <v>8.6287116060970951E-3</v>
      </c>
      <c r="AG71" s="18">
        <f ca="1">MAX(-AC71+MIN(AC71,AngCal!$B$30),S797+AG$11+AG$12/(1+EXP((AG$13-LOG10($O71))/AG$14))+AG$15/(1+EXP((AG$16-LOG10($O71))/AG$17))+AG$18/(1+EXP((AG$19-LOG10($O71))/AG$20)))</f>
        <v>1.7423129484242482E-2</v>
      </c>
      <c r="AH71" s="18">
        <f ca="1">MAX(-AD71+MIN(AD71,AngCal!$B$30),S797+AH$11+AH$12/(1+EXP((AH$13-LOG10($O71))/AH$14))+AH$15/(1+EXP((AH$16-LOG10($O71))/AH$17))+AH$18/(1+EXP((AH$19-LOG10($O71))/AH$20)))</f>
        <v>4.2945256014157465E-4</v>
      </c>
      <c r="AI71" s="18">
        <f ca="1">MAX(-AE71+MIN(AE71,AngCal!$B$30),S797+AI$11+AI$12/(1+EXP((AI$13-LOG10($O71))/AI$14))+AI$15/(1+EXP((AI$16-LOG10($O71))/AI$17))+AI$18/(1+EXP((AI$19-LOG10($O71))/AI$20)))</f>
        <v>2.3687731427034409E-3</v>
      </c>
      <c r="AJ71" s="18">
        <f t="shared" ca="1" si="23"/>
        <v>0.55612189909233278</v>
      </c>
      <c r="AK71" s="18">
        <f t="shared" ca="1" si="23"/>
        <v>0.53830901906701056</v>
      </c>
      <c r="AL71" s="18">
        <f t="shared" ca="1" si="23"/>
        <v>0.94067976964808675</v>
      </c>
      <c r="AM71" s="18">
        <f t="shared" ca="1" si="23"/>
        <v>1.7185565539588548</v>
      </c>
      <c r="AN71" s="18">
        <f t="shared" ca="1" si="24"/>
        <v>1</v>
      </c>
      <c r="AO71" s="18">
        <f t="shared" ca="1" si="24"/>
        <v>1</v>
      </c>
      <c r="AP71" s="18">
        <f t="shared" ca="1" si="24"/>
        <v>1</v>
      </c>
      <c r="AQ71" s="18">
        <f t="shared" ca="1" si="24"/>
        <v>1</v>
      </c>
      <c r="AR71" s="18">
        <f t="shared" ca="1" si="25"/>
        <v>0</v>
      </c>
      <c r="AS71" s="18">
        <f t="shared" ca="1" si="25"/>
        <v>0</v>
      </c>
      <c r="AT71" s="18">
        <f t="shared" ca="1" si="25"/>
        <v>0</v>
      </c>
      <c r="AU71" s="18">
        <f t="shared" ca="1" si="25"/>
        <v>0</v>
      </c>
    </row>
    <row r="72" spans="1:47" x14ac:dyDescent="0.15">
      <c r="A72">
        <v>1</v>
      </c>
      <c r="B72">
        <v>171.16300000000001</v>
      </c>
      <c r="C72">
        <v>1</v>
      </c>
      <c r="D72" s="18">
        <v>7.961E-2</v>
      </c>
      <c r="E72" s="18">
        <v>-0.1145</v>
      </c>
      <c r="F72" s="18">
        <v>2.4300000000000002</v>
      </c>
      <c r="G72" s="18">
        <v>0.3422</v>
      </c>
      <c r="H72" s="18">
        <v>5.6140000000000002E-2</v>
      </c>
      <c r="I72" s="18">
        <v>2.1160000000000001</v>
      </c>
      <c r="J72" s="18">
        <v>0.61919999999999997</v>
      </c>
      <c r="K72" s="18">
        <v>-2.1219999999999999E-2</v>
      </c>
      <c r="L72" s="18">
        <v>1.482</v>
      </c>
      <c r="M72" s="18">
        <v>0.66500000000000004</v>
      </c>
      <c r="O72" s="18">
        <f>MAX(MIN(Angle!A85,AngNeutron!$P$3),AngNeutron!$P$2)</f>
        <v>1.1295000000000001E-3</v>
      </c>
      <c r="P72" s="18">
        <f t="shared" ca="1" si="10"/>
        <v>7.2223462490994747E-2</v>
      </c>
      <c r="Q72" s="18">
        <f t="shared" ca="1" si="11"/>
        <v>7.0003462506184222E-2</v>
      </c>
      <c r="R72" s="18">
        <f t="shared" ca="1" si="12"/>
        <v>5.7513431516941993E-2</v>
      </c>
      <c r="S72" s="18">
        <f t="shared" ca="1" si="13"/>
        <v>5.3733653316957918E-2</v>
      </c>
      <c r="T72" s="18">
        <f ca="1">MAX(-P72+MIN(P72,AngCal!$B$30),Q798+T$11+T$12/(1+EXP((T$13-LOG10($O72))/T$14))+T$15/(1+EXP((T$16-LOG10($O72))/T$17))+T$18/(1+EXP((T$19-LOG10($O72))/T$20)))</f>
        <v>9.4132849055018741E-3</v>
      </c>
      <c r="U72" s="18">
        <f ca="1">MAX(-Q72+MIN(Q72,AngCal!$B$30),Q798+U$11+U$12/(1+EXP((U$13-LOG10($O72))/U$14))+U$15/(1+EXP((U$16-LOG10($O72))/U$17))+U$18/(1+EXP((U$19-LOG10($O72))/U$20)))</f>
        <v>1.345864586024644E-2</v>
      </c>
      <c r="V72" s="18">
        <f ca="1">MAX(-R72+MIN(R72,AngCal!$B$30),Q798+V$11+V$12/(1+EXP((V$13-LOG10($O72))/V$14))+V$15/(1+EXP((V$16-LOG10($O72))/V$17))+V$18/(1+EXP((V$19-LOG10($O72))/V$20)))</f>
        <v>1.8030330641673881E-2</v>
      </c>
      <c r="W72" s="18">
        <f ca="1">MAX(-S72+MIN(S72,AngCal!$B$30),Q798+W$11+W$12/(1+EXP((W$13-LOG10($O72))/W$14))+W$15/(1+EXP((W$16-LOG10($O72))/W$17))+W$18/(1+EXP((W$19-LOG10($O72))/W$20)))</f>
        <v>3.1914300450962642E-2</v>
      </c>
      <c r="X72" s="18">
        <f t="shared" ca="1" si="22"/>
        <v>1.8767138311542155</v>
      </c>
      <c r="Y72" s="18">
        <f t="shared" ca="1" si="22"/>
        <v>2.9393084000348018</v>
      </c>
      <c r="Z72" s="18">
        <f t="shared" ca="1" si="22"/>
        <v>0.26290569889363791</v>
      </c>
      <c r="AA72" s="18">
        <f t="shared" ca="1" si="22"/>
        <v>0.50014388826100054</v>
      </c>
      <c r="AB72" s="18">
        <f t="shared" ca="1" si="15"/>
        <v>7.3987968518309383E-2</v>
      </c>
      <c r="AC72" s="18">
        <f t="shared" ca="1" si="16"/>
        <v>6.7009979636004774E-2</v>
      </c>
      <c r="AD72" s="18">
        <f t="shared" ca="1" si="17"/>
        <v>7.4742558691381106E-2</v>
      </c>
      <c r="AE72" s="18">
        <f t="shared" ca="1" si="18"/>
        <v>7.3056659009861927E-2</v>
      </c>
      <c r="AF72" s="18">
        <f ca="1">MAX(-AB72+MIN(AB72,AngCal!$B$30),S798+AF$11+AF$12/(1+EXP((AF$13-LOG10($O72))/AF$14))+AF$15/(1+EXP((AF$16-LOG10($O72))/AF$17))+AF$18/(1+EXP((AF$19-LOG10($O72))/AF$20)))</f>
        <v>8.5823852820191178E-3</v>
      </c>
      <c r="AG72" s="18">
        <f ca="1">MAX(-AC72+MIN(AC72,AngCal!$B$30),S798+AG$11+AG$12/(1+EXP((AG$13-LOG10($O72))/AG$14))+AG$15/(1+EXP((AG$16-LOG10($O72))/AG$17))+AG$18/(1+EXP((AG$19-LOG10($O72))/AG$20)))</f>
        <v>1.7620854212452776E-2</v>
      </c>
      <c r="AH72" s="18">
        <f ca="1">MAX(-AD72+MIN(AD72,AngCal!$B$30),S798+AH$11+AH$12/(1+EXP((AH$13-LOG10($O72))/AH$14))+AH$15/(1+EXP((AH$16-LOG10($O72))/AH$17))+AH$18/(1+EXP((AH$19-LOG10($O72))/AH$20)))</f>
        <v>4.5627110324732189E-4</v>
      </c>
      <c r="AI72" s="18">
        <f ca="1">MAX(-AE72+MIN(AE72,AngCal!$B$30),S798+AI$11+AI$12/(1+EXP((AI$13-LOG10($O72))/AI$14))+AI$15/(1+EXP((AI$16-LOG10($O72))/AI$17))+AI$18/(1+EXP((AI$19-LOG10($O72))/AI$20)))</f>
        <v>2.4060696275071251E-3</v>
      </c>
      <c r="AJ72" s="18">
        <f t="shared" ca="1" si="23"/>
        <v>0.55543375653348237</v>
      </c>
      <c r="AK72" s="18">
        <f t="shared" ca="1" si="23"/>
        <v>0.53837780593331186</v>
      </c>
      <c r="AL72" s="18">
        <f t="shared" ca="1" si="23"/>
        <v>0.94068119678426987</v>
      </c>
      <c r="AM72" s="18">
        <f t="shared" ca="1" si="23"/>
        <v>1.7126510556698438</v>
      </c>
      <c r="AN72" s="18">
        <f t="shared" ca="1" si="24"/>
        <v>1</v>
      </c>
      <c r="AO72" s="18">
        <f t="shared" ca="1" si="24"/>
        <v>1</v>
      </c>
      <c r="AP72" s="18">
        <f t="shared" ca="1" si="24"/>
        <v>1</v>
      </c>
      <c r="AQ72" s="18">
        <f t="shared" ca="1" si="24"/>
        <v>1</v>
      </c>
      <c r="AR72" s="18">
        <f t="shared" ca="1" si="25"/>
        <v>0</v>
      </c>
      <c r="AS72" s="18">
        <f t="shared" ca="1" si="25"/>
        <v>0</v>
      </c>
      <c r="AT72" s="18">
        <f t="shared" ca="1" si="25"/>
        <v>0</v>
      </c>
      <c r="AU72" s="18">
        <f t="shared" ca="1" si="25"/>
        <v>0</v>
      </c>
    </row>
    <row r="73" spans="1:47" x14ac:dyDescent="0.15">
      <c r="A73">
        <v>1</v>
      </c>
      <c r="B73">
        <v>171.16300000000001</v>
      </c>
      <c r="C73">
        <v>3</v>
      </c>
      <c r="D73" s="18">
        <v>8.0159999999999995E-2</v>
      </c>
      <c r="E73" s="18">
        <v>7.1210000000000002E-4</v>
      </c>
      <c r="F73" s="18">
        <v>-1.6870000000000001</v>
      </c>
      <c r="G73" s="18">
        <v>8.6360000000000006E-2</v>
      </c>
      <c r="H73" s="18">
        <v>-2.0170000000000001E-3</v>
      </c>
      <c r="I73" s="18">
        <v>-2</v>
      </c>
      <c r="J73" s="18">
        <v>2.4940000000000002</v>
      </c>
      <c r="K73" s="18">
        <v>-7.8850000000000003E-2</v>
      </c>
      <c r="L73" s="18">
        <v>2.5</v>
      </c>
      <c r="M73" s="18">
        <v>0.25209999999999999</v>
      </c>
      <c r="O73" s="18">
        <f>MAX(MIN(Angle!A86,AngNeutron!$P$3),AngNeutron!$P$2)</f>
        <v>1.4219E-3</v>
      </c>
      <c r="P73" s="18">
        <f t="shared" ca="1" si="10"/>
        <v>7.2229098916150675E-2</v>
      </c>
      <c r="Q73" s="18">
        <f t="shared" ca="1" si="11"/>
        <v>7.0009098943957807E-2</v>
      </c>
      <c r="R73" s="18">
        <f t="shared" ca="1" si="12"/>
        <v>5.7590022009630745E-2</v>
      </c>
      <c r="S73" s="18">
        <f t="shared" ca="1" si="13"/>
        <v>5.3809148740617783E-2</v>
      </c>
      <c r="T73" s="18">
        <f ca="1">MAX(-P73+MIN(P73,AngCal!$B$30),Q799+T$11+T$12/(1+EXP((T$13-LOG10($O73))/T$14))+T$15/(1+EXP((T$16-LOG10($O73))/T$17))+T$18/(1+EXP((T$19-LOG10($O73))/T$20)))</f>
        <v>9.3451008904895591E-3</v>
      </c>
      <c r="U73" s="18">
        <f ca="1">MAX(-Q73+MIN(Q73,AngCal!$B$30),Q799+U$11+U$12/(1+EXP((U$13-LOG10($O73))/U$14))+U$15/(1+EXP((U$16-LOG10($O73))/U$17))+U$18/(1+EXP((U$19-LOG10($O73))/U$20)))</f>
        <v>1.3361614780578341E-2</v>
      </c>
      <c r="V73" s="18">
        <f ca="1">MAX(-R73+MIN(R73,AngCal!$B$30),Q799+V$11+V$12/(1+EXP((V$13-LOG10($O73))/V$14))+V$15/(1+EXP((V$16-LOG10($O73))/V$17))+V$18/(1+EXP((V$19-LOG10($O73))/V$20)))</f>
        <v>1.8030238524226347E-2</v>
      </c>
      <c r="W73" s="18">
        <f ca="1">MAX(-S73+MIN(S73,AngCal!$B$30),Q799+W$11+W$12/(1+EXP((W$13-LOG10($O73))/W$14))+W$15/(1+EXP((W$16-LOG10($O73))/W$17))+W$18/(1+EXP((W$19-LOG10($O73))/W$20)))</f>
        <v>3.1761454983775861E-2</v>
      </c>
      <c r="X73" s="18">
        <f t="shared" ca="1" si="22"/>
        <v>1.8767107231978279</v>
      </c>
      <c r="Y73" s="18">
        <f t="shared" ca="1" si="22"/>
        <v>2.9412460589763856</v>
      </c>
      <c r="Z73" s="18">
        <f t="shared" ca="1" si="22"/>
        <v>0.26290569899008193</v>
      </c>
      <c r="AA73" s="18">
        <f t="shared" ca="1" si="22"/>
        <v>0.4942250782403288</v>
      </c>
      <c r="AB73" s="18">
        <f t="shared" ca="1" si="15"/>
        <v>7.3965733490782531E-2</v>
      </c>
      <c r="AC73" s="18">
        <f t="shared" ca="1" si="16"/>
        <v>6.700998349044951E-2</v>
      </c>
      <c r="AD73" s="18">
        <f t="shared" ca="1" si="17"/>
        <v>7.500366499788981E-2</v>
      </c>
      <c r="AE73" s="18">
        <f t="shared" ca="1" si="18"/>
        <v>7.3073487180561614E-2</v>
      </c>
      <c r="AF73" s="18">
        <f ca="1">MAX(-AB73+MIN(AB73,AngCal!$B$30),S799+AF$11+AF$12/(1+EXP((AF$13-LOG10($O73))/AF$14))+AF$15/(1+EXP((AF$16-LOG10($O73))/AF$17))+AF$18/(1+EXP((AF$19-LOG10($O73))/AF$20)))</f>
        <v>8.5335762394339321E-3</v>
      </c>
      <c r="AG73" s="18">
        <f ca="1">MAX(-AC73+MIN(AC73,AngCal!$B$30),S799+AG$11+AG$12/(1+EXP((AG$13-LOG10($O73))/AG$14))+AG$15/(1+EXP((AG$16-LOG10($O73))/AG$17))+AG$18/(1+EXP((AG$19-LOG10($O73))/AG$20)))</f>
        <v>1.7773404655046961E-2</v>
      </c>
      <c r="AH73" s="18">
        <f ca="1">MAX(-AD73+MIN(AD73,AngCal!$B$30),S799+AH$11+AH$12/(1+EXP((AH$13-LOG10($O73))/AH$14))+AH$15/(1+EXP((AH$16-LOG10($O73))/AH$17))+AH$18/(1+EXP((AH$19-LOG10($O73))/AH$20)))</f>
        <v>4.8516971611064076E-4</v>
      </c>
      <c r="AI73" s="18">
        <f ca="1">MAX(-AE73+MIN(AE73,AngCal!$B$30),S799+AI$11+AI$12/(1+EXP((AI$13-LOG10($O73))/AI$14))+AI$15/(1+EXP((AI$16-LOG10($O73))/AI$17))+AI$18/(1+EXP((AI$19-LOG10($O73))/AI$20)))</f>
        <v>2.4469329838257129E-3</v>
      </c>
      <c r="AJ73" s="18">
        <f t="shared" ca="1" si="23"/>
        <v>0.55480376325405056</v>
      </c>
      <c r="AK73" s="18">
        <f t="shared" ca="1" si="23"/>
        <v>0.53845808006653917</v>
      </c>
      <c r="AL73" s="18">
        <f t="shared" ca="1" si="23"/>
        <v>0.94068314460828095</v>
      </c>
      <c r="AM73" s="18">
        <f t="shared" ca="1" si="23"/>
        <v>1.706908512881804</v>
      </c>
      <c r="AN73" s="18">
        <f t="shared" ca="1" si="24"/>
        <v>1</v>
      </c>
      <c r="AO73" s="18">
        <f t="shared" ca="1" si="24"/>
        <v>1</v>
      </c>
      <c r="AP73" s="18">
        <f t="shared" ca="1" si="24"/>
        <v>1</v>
      </c>
      <c r="AQ73" s="18">
        <f t="shared" ca="1" si="24"/>
        <v>1</v>
      </c>
      <c r="AR73" s="18">
        <f t="shared" ca="1" si="25"/>
        <v>0</v>
      </c>
      <c r="AS73" s="18">
        <f t="shared" ca="1" si="25"/>
        <v>0</v>
      </c>
      <c r="AT73" s="18">
        <f t="shared" ca="1" si="25"/>
        <v>0</v>
      </c>
      <c r="AU73" s="18">
        <f t="shared" ca="1" si="25"/>
        <v>0</v>
      </c>
    </row>
    <row r="74" spans="1:47" x14ac:dyDescent="0.15">
      <c r="A74">
        <v>1</v>
      </c>
      <c r="B74">
        <v>171.16300000000001</v>
      </c>
      <c r="C74">
        <v>5</v>
      </c>
      <c r="D74" s="18">
        <v>8.1059999999999993E-2</v>
      </c>
      <c r="E74" s="18">
        <v>1.9619999999999999E-2</v>
      </c>
      <c r="F74" s="18">
        <v>-1.613</v>
      </c>
      <c r="G74" s="18">
        <v>1.756</v>
      </c>
      <c r="H74" s="18">
        <v>-2.2200000000000001E-2</v>
      </c>
      <c r="I74" s="18">
        <v>-1.782</v>
      </c>
      <c r="J74" s="18">
        <v>2.0920000000000001</v>
      </c>
      <c r="K74" s="18">
        <v>-7.8490000000000004E-2</v>
      </c>
      <c r="L74" s="18">
        <v>2.536</v>
      </c>
      <c r="M74" s="18">
        <v>0.2419</v>
      </c>
      <c r="O74" s="18">
        <f>MAX(MIN(Angle!A87,AngNeutron!$P$3),AngNeutron!$P$2)</f>
        <v>1.7901E-3</v>
      </c>
      <c r="P74" s="18">
        <f t="shared" ca="1" si="10"/>
        <v>7.2234056654269838E-2</v>
      </c>
      <c r="Q74" s="18">
        <f t="shared" ca="1" si="11"/>
        <v>7.0014056705183098E-2</v>
      </c>
      <c r="R74" s="18">
        <f t="shared" ca="1" si="12"/>
        <v>5.768064775249495E-2</v>
      </c>
      <c r="S74" s="18">
        <f t="shared" ca="1" si="13"/>
        <v>5.3898709032820721E-2</v>
      </c>
      <c r="T74" s="18">
        <f ca="1">MAX(-P74+MIN(P74,AngCal!$B$30),Q800+T$11+T$12/(1+EXP((T$13-LOG10($O74))/T$14))+T$15/(1+EXP((T$16-LOG10($O74))/T$17))+T$18/(1+EXP((T$19-LOG10($O74))/T$20)))</f>
        <v>9.2657974690773005E-3</v>
      </c>
      <c r="U74" s="18">
        <f ca="1">MAX(-Q74+MIN(Q74,AngCal!$B$30),Q800+U$11+U$12/(1+EXP((U$13-LOG10($O74))/U$14))+U$15/(1+EXP((U$16-LOG10($O74))/U$17))+U$18/(1+EXP((U$19-LOG10($O74))/U$20)))</f>
        <v>1.3249632293182505E-2</v>
      </c>
      <c r="V74" s="18">
        <f ca="1">MAX(-R74+MIN(R74,AngCal!$B$30),Q800+V$11+V$12/(1+EXP((V$13-LOG10($O74))/V$14))+V$15/(1+EXP((V$16-LOG10($O74))/V$17))+V$18/(1+EXP((V$19-LOG10($O74))/V$20)))</f>
        <v>1.803016739094811E-2</v>
      </c>
      <c r="W74" s="18">
        <f ca="1">MAX(-S74+MIN(S74,AngCal!$B$30),Q800+W$11+W$12/(1+EXP((W$13-LOG10($O74))/W$14))+W$15/(1+EXP((W$16-LOG10($O74))/W$17))+W$18/(1+EXP((W$19-LOG10($O74))/W$20)))</f>
        <v>3.1579435250944601E-2</v>
      </c>
      <c r="X74" s="18">
        <f t="shared" ca="1" si="22"/>
        <v>1.8767064649095524</v>
      </c>
      <c r="Y74" s="18">
        <f t="shared" ca="1" si="22"/>
        <v>2.9433480626437358</v>
      </c>
      <c r="Z74" s="18">
        <f t="shared" ca="1" si="22"/>
        <v>0.26290569915551615</v>
      </c>
      <c r="AA74" s="18">
        <f t="shared" ca="1" si="22"/>
        <v>0.48794799599673516</v>
      </c>
      <c r="AB74" s="18">
        <f t="shared" ca="1" si="15"/>
        <v>7.3926004347449087E-2</v>
      </c>
      <c r="AC74" s="18">
        <f t="shared" ca="1" si="16"/>
        <v>6.7009985455137269E-2</v>
      </c>
      <c r="AD74" s="18">
        <f t="shared" ca="1" si="17"/>
        <v>7.5367868265108218E-2</v>
      </c>
      <c r="AE74" s="18">
        <f t="shared" ca="1" si="18"/>
        <v>7.3091068796152389E-2</v>
      </c>
      <c r="AF74" s="18">
        <f ca="1">MAX(-AB74+MIN(AB74,AngCal!$B$30),S800+AF$11+AF$12/(1+EXP((AF$13-LOG10($O74))/AF$14))+AF$15/(1+EXP((AF$16-LOG10($O74))/AF$17))+AF$18/(1+EXP((AF$19-LOG10($O74))/AF$20)))</f>
        <v>8.483227812729633E-3</v>
      </c>
      <c r="AG74" s="18">
        <f ca="1">MAX(-AC74+MIN(AC74,AngCal!$B$30),S800+AG$11+AG$12/(1+EXP((AG$13-LOG10($O74))/AG$14))+AG$15/(1+EXP((AG$16-LOG10($O74))/AG$17))+AG$18/(1+EXP((AG$19-LOG10($O74))/AG$20)))</f>
        <v>1.7876783335346591E-2</v>
      </c>
      <c r="AH74" s="18">
        <f ca="1">MAX(-AD74+MIN(AD74,AngCal!$B$30),S800+AH$11+AH$12/(1+EXP((AH$13-LOG10($O74))/AH$14))+AH$15/(1+EXP((AH$16-LOG10($O74))/AH$17))+AH$18/(1+EXP((AH$19-LOG10($O74))/AH$20)))</f>
        <v>5.1704018631680798E-4</v>
      </c>
      <c r="AI74" s="18">
        <f ca="1">MAX(-AE74+MIN(AE74,AngCal!$B$30),S800+AI$11+AI$12/(1+EXP((AI$13-LOG10($O74))/AI$14))+AI$15/(1+EXP((AI$16-LOG10($O74))/AI$17))+AI$18/(1+EXP((AI$19-LOG10($O74))/AI$20)))</f>
        <v>2.4924616167750365E-3</v>
      </c>
      <c r="AJ74" s="18">
        <f t="shared" ca="1" si="23"/>
        <v>0.55423636343191762</v>
      </c>
      <c r="AK74" s="18">
        <f t="shared" ca="1" si="23"/>
        <v>0.53855181525798035</v>
      </c>
      <c r="AL74" s="18">
        <f t="shared" ca="1" si="23"/>
        <v>0.940685804714819</v>
      </c>
      <c r="AM74" s="18">
        <f t="shared" ca="1" si="23"/>
        <v>1.7013240440621762</v>
      </c>
      <c r="AN74" s="18">
        <f t="shared" ca="1" si="24"/>
        <v>1</v>
      </c>
      <c r="AO74" s="18">
        <f t="shared" ca="1" si="24"/>
        <v>1</v>
      </c>
      <c r="AP74" s="18">
        <f t="shared" ca="1" si="24"/>
        <v>1</v>
      </c>
      <c r="AQ74" s="18">
        <f t="shared" ca="1" si="24"/>
        <v>1</v>
      </c>
      <c r="AR74" s="18">
        <f t="shared" ca="1" si="25"/>
        <v>0</v>
      </c>
      <c r="AS74" s="18">
        <f t="shared" ca="1" si="25"/>
        <v>0</v>
      </c>
      <c r="AT74" s="18">
        <f t="shared" ca="1" si="25"/>
        <v>0</v>
      </c>
      <c r="AU74" s="18">
        <f t="shared" ca="1" si="25"/>
        <v>0</v>
      </c>
    </row>
    <row r="75" spans="1:47" x14ac:dyDescent="0.15">
      <c r="A75">
        <v>1</v>
      </c>
      <c r="B75">
        <v>171.16300000000001</v>
      </c>
      <c r="C75">
        <v>7</v>
      </c>
      <c r="D75" s="18">
        <v>8.0589999999999995E-2</v>
      </c>
      <c r="E75" s="18">
        <v>-6.0130000000000003E-2</v>
      </c>
      <c r="F75" s="18">
        <v>-1.8240000000000001</v>
      </c>
      <c r="G75" s="18">
        <v>1.6719999999999999</v>
      </c>
      <c r="H75" s="18">
        <v>6.1780000000000002E-2</v>
      </c>
      <c r="I75" s="18">
        <v>-1.554</v>
      </c>
      <c r="J75" s="18">
        <v>1.6850000000000001</v>
      </c>
      <c r="K75" s="18">
        <v>-8.2239999999999994E-2</v>
      </c>
      <c r="L75" s="18">
        <v>2.56</v>
      </c>
      <c r="M75" s="18">
        <v>0.25590000000000002</v>
      </c>
      <c r="O75" s="18">
        <f>MAX(MIN(Angle!A88,AngNeutron!$P$3),AngNeutron!$P$2)</f>
        <v>2.2536000000000001E-3</v>
      </c>
      <c r="P75" s="18">
        <f t="shared" ca="1" si="10"/>
        <v>7.2238415239162662E-2</v>
      </c>
      <c r="Q75" s="18">
        <f t="shared" ca="1" si="11"/>
        <v>7.0018415332375974E-2</v>
      </c>
      <c r="R75" s="18">
        <f t="shared" ca="1" si="12"/>
        <v>5.7788362526198699E-2</v>
      </c>
      <c r="S75" s="18">
        <f t="shared" ca="1" si="13"/>
        <v>5.4005465798136143E-2</v>
      </c>
      <c r="T75" s="18">
        <f ca="1">MAX(-P75+MIN(P75,AngCal!$B$30),Q801+T$11+T$12/(1+EXP((T$13-LOG10($O75))/T$14))+T$15/(1+EXP((T$16-LOG10($O75))/T$17))+T$18/(1+EXP((T$19-LOG10($O75))/T$20)))</f>
        <v>9.1737023773156828E-3</v>
      </c>
      <c r="U75" s="18">
        <f ca="1">MAX(-Q75+MIN(Q75,AngCal!$B$30),Q801+U$11+U$12/(1+EXP((U$13-LOG10($O75))/U$14))+U$15/(1+EXP((U$16-LOG10($O75))/U$17))+U$18/(1+EXP((U$19-LOG10($O75))/U$20)))</f>
        <v>1.3120637377898557E-2</v>
      </c>
      <c r="V75" s="18">
        <f ca="1">MAX(-R75+MIN(R75,AngCal!$B$30),Q801+V$11+V$12/(1+EXP((V$13-LOG10($O75))/V$14))+V$15/(1+EXP((V$16-LOG10($O75))/V$17))+V$18/(1+EXP((V$19-LOG10($O75))/V$20)))</f>
        <v>1.8030106576585478E-2</v>
      </c>
      <c r="W75" s="18">
        <f ca="1">MAX(-S75+MIN(S75,AngCal!$B$30),Q801+W$11+W$12/(1+EXP((W$13-LOG10($O75))/W$14))+W$15/(1+EXP((W$16-LOG10($O75))/W$17))+W$18/(1+EXP((W$19-LOG10($O75))/W$20)))</f>
        <v>3.1362786641701688E-2</v>
      </c>
      <c r="X75" s="18">
        <f t="shared" ca="1" si="22"/>
        <v>1.8767006323840276</v>
      </c>
      <c r="Y75" s="18">
        <f t="shared" ca="1" si="22"/>
        <v>2.9456271052746223</v>
      </c>
      <c r="Z75" s="18">
        <f t="shared" ca="1" si="22"/>
        <v>0.26290569943920528</v>
      </c>
      <c r="AA75" s="18">
        <f t="shared" ca="1" si="22"/>
        <v>0.48132530160002063</v>
      </c>
      <c r="AB75" s="18">
        <f t="shared" ca="1" si="15"/>
        <v>7.3869307261256401E-2</v>
      </c>
      <c r="AC75" s="18">
        <f t="shared" ca="1" si="16"/>
        <v>6.7009985792301011E-2</v>
      </c>
      <c r="AD75" s="18">
        <f t="shared" ca="1" si="17"/>
        <v>7.5872848734091752E-2</v>
      </c>
      <c r="AE75" s="18">
        <f t="shared" ca="1" si="18"/>
        <v>7.3109392122171366E-2</v>
      </c>
      <c r="AF75" s="18">
        <f ca="1">MAX(-AB75+MIN(AB75,AngCal!$B$30),S801+AF$11+AF$12/(1+EXP((AF$13-LOG10($O75))/AF$14))+AF$15/(1+EXP((AF$16-LOG10($O75))/AF$17))+AF$18/(1+EXP((AF$19-LOG10($O75))/AF$20)))</f>
        <v>8.4324772438607847E-3</v>
      </c>
      <c r="AG75" s="18">
        <f ca="1">MAX(-AC75+MIN(AC75,AngCal!$B$30),S801+AG$11+AG$12/(1+EXP((AG$13-LOG10($O75))/AG$14))+AG$15/(1+EXP((AG$16-LOG10($O75))/AG$17))+AG$18/(1+EXP((AG$19-LOG10($O75))/AG$20)))</f>
        <v>1.7927445527633153E-2</v>
      </c>
      <c r="AH75" s="18">
        <f ca="1">MAX(-AD75+MIN(AD75,AngCal!$B$30),S801+AH$11+AH$12/(1+EXP((AH$13-LOG10($O75))/AH$14))+AH$15/(1+EXP((AH$16-LOG10($O75))/AH$17))+AH$18/(1+EXP((AH$19-LOG10($O75))/AH$20)))</f>
        <v>5.5280200909660349E-4</v>
      </c>
      <c r="AI75" s="18">
        <f ca="1">MAX(-AE75+MIN(AE75,AngCal!$B$30),S801+AI$11+AI$12/(1+EXP((AI$13-LOG10($O75))/AI$14))+AI$15/(1+EXP((AI$16-LOG10($O75))/AI$17))+AI$18/(1+EXP((AI$19-LOG10($O75))/AI$20)))</f>
        <v>2.5437931561985167E-3</v>
      </c>
      <c r="AJ75" s="18">
        <f t="shared" ca="1" si="23"/>
        <v>0.55373722989419061</v>
      </c>
      <c r="AK75" s="18">
        <f t="shared" ca="1" si="23"/>
        <v>0.53866123372167507</v>
      </c>
      <c r="AL75" s="18">
        <f t="shared" ca="1" si="23"/>
        <v>0.94068943651423742</v>
      </c>
      <c r="AM75" s="18">
        <f t="shared" ca="1" si="23"/>
        <v>1.695897920170012</v>
      </c>
      <c r="AN75" s="18">
        <f t="shared" ca="1" si="24"/>
        <v>1</v>
      </c>
      <c r="AO75" s="18">
        <f t="shared" ca="1" si="24"/>
        <v>1</v>
      </c>
      <c r="AP75" s="18">
        <f t="shared" ca="1" si="24"/>
        <v>1</v>
      </c>
      <c r="AQ75" s="18">
        <f t="shared" ca="1" si="24"/>
        <v>1</v>
      </c>
      <c r="AR75" s="18">
        <f t="shared" ca="1" si="25"/>
        <v>0</v>
      </c>
      <c r="AS75" s="18">
        <f t="shared" ca="1" si="25"/>
        <v>0</v>
      </c>
      <c r="AT75" s="18">
        <f t="shared" ca="1" si="25"/>
        <v>0</v>
      </c>
      <c r="AU75" s="18">
        <f t="shared" ca="1" si="25"/>
        <v>0</v>
      </c>
    </row>
    <row r="76" spans="1:47" x14ac:dyDescent="0.15">
      <c r="A76">
        <v>1</v>
      </c>
      <c r="B76">
        <v>171.16300000000001</v>
      </c>
      <c r="C76">
        <v>10</v>
      </c>
      <c r="D76" s="18">
        <v>8.2000000000000003E-2</v>
      </c>
      <c r="E76" s="18">
        <v>8.2049999999999998E-2</v>
      </c>
      <c r="F76" s="18">
        <v>-1.6279999999999999</v>
      </c>
      <c r="G76" s="18">
        <v>1.81</v>
      </c>
      <c r="H76" s="18">
        <v>-8.5860000000000006E-2</v>
      </c>
      <c r="I76" s="18">
        <v>-1.7150000000000001</v>
      </c>
      <c r="J76" s="18">
        <v>1.946</v>
      </c>
      <c r="K76" s="18">
        <v>-7.8189999999999996E-2</v>
      </c>
      <c r="L76" s="18">
        <v>2.5840000000000001</v>
      </c>
      <c r="M76" s="18">
        <v>0.22620000000000001</v>
      </c>
      <c r="O76" s="18">
        <f>MAX(MIN(Angle!A89,AngNeutron!$P$3),AngNeutron!$P$2)</f>
        <v>2.8371E-3</v>
      </c>
      <c r="P76" s="18">
        <f t="shared" ca="1" si="10"/>
        <v>7.2242246857390502E-2</v>
      </c>
      <c r="Q76" s="18">
        <f t="shared" ca="1" si="11"/>
        <v>7.0022247028044202E-2</v>
      </c>
      <c r="R76" s="18">
        <f t="shared" ca="1" si="12"/>
        <v>5.7916837635755884E-2</v>
      </c>
      <c r="S76" s="18">
        <f t="shared" ca="1" si="13"/>
        <v>5.4133203753871983E-2</v>
      </c>
      <c r="T76" s="18">
        <f ca="1">MAX(-P76+MIN(P76,AngCal!$B$30),Q802+T$11+T$12/(1+EXP((T$13-LOG10($O76))/T$14))+T$15/(1+EXP((T$16-LOG10($O76))/T$17))+T$18/(1+EXP((T$19-LOG10($O76))/T$20)))</f>
        <v>9.0669038566323131E-3</v>
      </c>
      <c r="U76" s="18">
        <f ca="1">MAX(-Q76+MIN(Q76,AngCal!$B$30),Q802+U$11+U$12/(1+EXP((U$13-LOG10($O76))/U$14))+U$15/(1+EXP((U$16-LOG10($O76))/U$17))+U$18/(1+EXP((U$19-LOG10($O76))/U$20)))</f>
        <v>1.2972310902832553E-2</v>
      </c>
      <c r="V76" s="18">
        <f ca="1">MAX(-R76+MIN(R76,AngCal!$B$30),Q802+V$11+V$12/(1+EXP((V$13-LOG10($O76))/V$14))+V$15/(1+EXP((V$16-LOG10($O76))/V$17))+V$18/(1+EXP((V$19-LOG10($O76))/V$20)))</f>
        <v>1.8030041691617593E-2</v>
      </c>
      <c r="W76" s="18">
        <f ca="1">MAX(-S76+MIN(S76,AngCal!$B$30),Q802+W$11+W$12/(1+EXP((W$13-LOG10($O76))/W$14))+W$15/(1+EXP((W$16-LOG10($O76))/W$17))+W$18/(1+EXP((W$19-LOG10($O76))/W$20)))</f>
        <v>3.1104979078133862E-2</v>
      </c>
      <c r="X76" s="18">
        <f t="shared" ca="1" si="22"/>
        <v>1.8766926432298836</v>
      </c>
      <c r="Y76" s="18">
        <f t="shared" ca="1" si="22"/>
        <v>2.9480976919364337</v>
      </c>
      <c r="Z76" s="18">
        <f t="shared" ca="1" si="22"/>
        <v>0.26290569992570151</v>
      </c>
      <c r="AA76" s="18">
        <f t="shared" ca="1" si="22"/>
        <v>0.47437342267229327</v>
      </c>
      <c r="AB76" s="18">
        <f t="shared" ca="1" si="15"/>
        <v>7.3796333743399098E-2</v>
      </c>
      <c r="AC76" s="18">
        <f t="shared" ca="1" si="16"/>
        <v>6.7009984582367899E-2</v>
      </c>
      <c r="AD76" s="18">
        <f t="shared" ca="1" si="17"/>
        <v>7.6567541757331034E-2</v>
      </c>
      <c r="AE76" s="18">
        <f t="shared" ca="1" si="18"/>
        <v>7.3128442979940353E-2</v>
      </c>
      <c r="AF76" s="18">
        <f ca="1">MAX(-AB76+MIN(AB76,AngCal!$B$30),S802+AF$11+AF$12/(1+EXP((AF$13-LOG10($O76))/AF$14))+AF$15/(1+EXP((AF$16-LOG10($O76))/AF$17))+AF$18/(1+EXP((AF$19-LOG10($O76))/AF$20)))</f>
        <v>8.3826339064523199E-3</v>
      </c>
      <c r="AG76" s="18">
        <f ca="1">MAX(-AC76+MIN(AC76,AngCal!$B$30),S802+AG$11+AG$12/(1+EXP((AG$13-LOG10($O76))/AG$14))+AG$15/(1+EXP((AG$16-LOG10($O76))/AG$17))+AG$18/(1+EXP((AG$19-LOG10($O76))/AG$20)))</f>
        <v>1.7922749598439945E-2</v>
      </c>
      <c r="AH76" s="18">
        <f ca="1">MAX(-AD76+MIN(AD76,AngCal!$B$30),S802+AH$11+AH$12/(1+EXP((AH$13-LOG10($O76))/AH$14))+AH$15/(1+EXP((AH$16-LOG10($O76))/AH$17))+AH$18/(1+EXP((AH$19-LOG10($O76))/AH$20)))</f>
        <v>5.9346985692099923E-4</v>
      </c>
      <c r="AI76" s="18">
        <f ca="1">MAX(-AE76+MIN(AE76,AngCal!$B$30),S802+AI$11+AI$12/(1+EXP((AI$13-LOG10($O76))/AI$14))+AI$15/(1+EXP((AI$16-LOG10($O76))/AI$17))+AI$18/(1+EXP((AI$19-LOG10($O76))/AI$20)))</f>
        <v>2.6021889105461282E-3</v>
      </c>
      <c r="AJ76" s="18">
        <f t="shared" ca="1" si="23"/>
        <v>0.55331251770411183</v>
      </c>
      <c r="AK76" s="18">
        <f t="shared" ca="1" si="23"/>
        <v>0.53878896866570936</v>
      </c>
      <c r="AL76" s="18">
        <f t="shared" ca="1" si="23"/>
        <v>0.94069439533666066</v>
      </c>
      <c r="AM76" s="18">
        <f t="shared" ca="1" si="23"/>
        <v>1.6906278846795901</v>
      </c>
      <c r="AN76" s="18">
        <f t="shared" ca="1" si="24"/>
        <v>1</v>
      </c>
      <c r="AO76" s="18">
        <f t="shared" ca="1" si="24"/>
        <v>1</v>
      </c>
      <c r="AP76" s="18">
        <f t="shared" ca="1" si="24"/>
        <v>1</v>
      </c>
      <c r="AQ76" s="18">
        <f t="shared" ca="1" si="24"/>
        <v>1</v>
      </c>
      <c r="AR76" s="18">
        <f t="shared" ca="1" si="25"/>
        <v>0</v>
      </c>
      <c r="AS76" s="18">
        <f t="shared" ca="1" si="25"/>
        <v>0</v>
      </c>
      <c r="AT76" s="18">
        <f t="shared" ca="1" si="25"/>
        <v>0</v>
      </c>
      <c r="AU76" s="18">
        <f t="shared" ca="1" si="25"/>
        <v>0</v>
      </c>
    </row>
    <row r="77" spans="1:47" x14ac:dyDescent="0.15">
      <c r="A77">
        <v>1</v>
      </c>
      <c r="B77">
        <v>171.16300000000001</v>
      </c>
      <c r="C77">
        <v>15</v>
      </c>
      <c r="D77" s="18">
        <v>7.9600000000000004E-2</v>
      </c>
      <c r="E77" s="18">
        <v>-2.6780000000000002E-2</v>
      </c>
      <c r="F77" s="18">
        <v>-1.992</v>
      </c>
      <c r="G77" s="18">
        <v>0.1283</v>
      </c>
      <c r="H77" s="18">
        <v>2.6720000000000001E-2</v>
      </c>
      <c r="I77" s="18">
        <v>-1.982</v>
      </c>
      <c r="J77" s="18">
        <v>0.11260000000000001</v>
      </c>
      <c r="K77" s="18">
        <v>-7.954E-2</v>
      </c>
      <c r="L77" s="18">
        <v>2.613</v>
      </c>
      <c r="M77" s="18">
        <v>0.2271</v>
      </c>
      <c r="O77" s="18">
        <f>MAX(MIN(Angle!A90,AngNeutron!$P$3),AngNeutron!$P$2)</f>
        <v>3.5717000000000001E-3</v>
      </c>
      <c r="P77" s="18">
        <f t="shared" ca="1" si="10"/>
        <v>7.2245614942154798E-2</v>
      </c>
      <c r="Q77" s="18">
        <f t="shared" ca="1" si="11"/>
        <v>7.0025615254586976E-2</v>
      </c>
      <c r="R77" s="18">
        <f t="shared" ca="1" si="12"/>
        <v>5.8070442161837862E-2</v>
      </c>
      <c r="S77" s="18">
        <f t="shared" ca="1" si="13"/>
        <v>5.4286454628836738E-2</v>
      </c>
      <c r="T77" s="18">
        <f ca="1">MAX(-P77+MIN(P77,AngCal!$B$30),Q803+T$11+T$12/(1+EXP((T$13-LOG10($O77))/T$14))+T$15/(1+EXP((T$16-LOG10($O77))/T$17))+T$18/(1+EXP((T$19-LOG10($O77))/T$20)))</f>
        <v>8.9432681318968223E-3</v>
      </c>
      <c r="U77" s="18">
        <f ca="1">MAX(-Q77+MIN(Q77,AngCal!$B$30),Q803+U$11+U$12/(1+EXP((U$13-LOG10($O77))/U$14))+U$15/(1+EXP((U$16-LOG10($O77))/U$17))+U$18/(1+EXP((U$19-LOG10($O77))/U$20)))</f>
        <v>1.280211956000455E-2</v>
      </c>
      <c r="V77" s="18">
        <f ca="1">MAX(-R77+MIN(R77,AngCal!$B$30),Q803+V$11+V$12/(1+EXP((V$13-LOG10($O77))/V$14))+V$15/(1+EXP((V$16-LOG10($O77))/V$17))+V$18/(1+EXP((V$19-LOG10($O77))/V$20)))</f>
        <v>1.8029947060727351E-2</v>
      </c>
      <c r="W77" s="18">
        <f ca="1">MAX(-S77+MIN(S77,AngCal!$B$30),Q803+W$11+W$12/(1+EXP((W$13-LOG10($O77))/W$14))+W$15/(1+EXP((W$16-LOG10($O77))/W$17))+W$18/(1+EXP((W$19-LOG10($O77))/W$20)))</f>
        <v>3.0798294054846909E-2</v>
      </c>
      <c r="X77" s="18">
        <f t="shared" ca="1" si="22"/>
        <v>1.8766816995595577</v>
      </c>
      <c r="Y77" s="18">
        <f t="shared" ca="1" si="22"/>
        <v>2.9507753674616906</v>
      </c>
      <c r="Z77" s="18">
        <f t="shared" ca="1" si="22"/>
        <v>0.26290570076002734</v>
      </c>
      <c r="AA77" s="18">
        <f t="shared" ca="1" si="22"/>
        <v>0.46711533685977646</v>
      </c>
      <c r="AB77" s="18">
        <f t="shared" ca="1" si="15"/>
        <v>7.3707952951969594E-2</v>
      </c>
      <c r="AC77" s="18">
        <f t="shared" ca="1" si="16"/>
        <v>6.7009981735776408E-2</v>
      </c>
      <c r="AD77" s="18">
        <f t="shared" ca="1" si="17"/>
        <v>7.7512643337853432E-2</v>
      </c>
      <c r="AE77" s="18">
        <f t="shared" ca="1" si="18"/>
        <v>7.3148195627513971E-2</v>
      </c>
      <c r="AF77" s="18">
        <f ca="1">MAX(-AB77+MIN(AB77,AngCal!$B$30),S803+AF$11+AF$12/(1+EXP((AF$13-LOG10($O77))/AF$14))+AF$15/(1+EXP((AF$16-LOG10($O77))/AF$17))+AF$18/(1+EXP((AF$19-LOG10($O77))/AF$20)))</f>
        <v>8.3352451361989946E-3</v>
      </c>
      <c r="AG77" s="18">
        <f ca="1">MAX(-AC77+MIN(AC77,AngCal!$B$30),S803+AG$11+AG$12/(1+EXP((AG$13-LOG10($O77))/AG$14))+AG$15/(1+EXP((AG$16-LOG10($O77))/AG$17))+AG$18/(1+EXP((AG$19-LOG10($O77))/AG$20)))</f>
        <v>1.786113693657726E-2</v>
      </c>
      <c r="AH77" s="18">
        <f ca="1">MAX(-AD77+MIN(AD77,AngCal!$B$30),S803+AH$11+AH$12/(1+EXP((AH$13-LOG10($O77))/AH$14))+AH$15/(1+EXP((AH$16-LOG10($O77))/AH$17))+AH$18/(1+EXP((AH$19-LOG10($O77))/AH$20)))</f>
        <v>6.4017130969854332E-4</v>
      </c>
      <c r="AI77" s="18">
        <f ca="1">MAX(-AE77+MIN(AE77,AngCal!$B$30),S803+AI$11+AI$12/(1+EXP((AI$13-LOG10($O77))/AI$14))+AI$15/(1+EXP((AI$16-LOG10($O77))/AI$17))+AI$18/(1+EXP((AI$19-LOG10($O77))/AI$20)))</f>
        <v>2.6690465508485031E-3</v>
      </c>
      <c r="AJ77" s="18">
        <f t="shared" ca="1" si="23"/>
        <v>0.55296925646600492</v>
      </c>
      <c r="AK77" s="18">
        <f t="shared" ca="1" si="23"/>
        <v>0.53893809443264051</v>
      </c>
      <c r="AL77" s="18">
        <f t="shared" ca="1" si="23"/>
        <v>0.94070116650168689</v>
      </c>
      <c r="AM77" s="18">
        <f t="shared" ca="1" si="23"/>
        <v>1.6855116990802452</v>
      </c>
      <c r="AN77" s="18">
        <f t="shared" ca="1" si="24"/>
        <v>1</v>
      </c>
      <c r="AO77" s="18">
        <f t="shared" ca="1" si="24"/>
        <v>1</v>
      </c>
      <c r="AP77" s="18">
        <f t="shared" ca="1" si="24"/>
        <v>1</v>
      </c>
      <c r="AQ77" s="18">
        <f t="shared" ca="1" si="24"/>
        <v>1</v>
      </c>
      <c r="AR77" s="18">
        <f t="shared" ca="1" si="25"/>
        <v>0</v>
      </c>
      <c r="AS77" s="18">
        <f t="shared" ca="1" si="25"/>
        <v>0</v>
      </c>
      <c r="AT77" s="18">
        <f t="shared" ca="1" si="25"/>
        <v>0</v>
      </c>
      <c r="AU77" s="18">
        <f t="shared" ca="1" si="25"/>
        <v>0</v>
      </c>
    </row>
    <row r="78" spans="1:47" x14ac:dyDescent="0.15">
      <c r="A78">
        <v>1</v>
      </c>
      <c r="B78">
        <v>171.16300000000001</v>
      </c>
      <c r="C78">
        <v>20</v>
      </c>
      <c r="D78" s="18">
        <v>8.4320000000000006E-2</v>
      </c>
      <c r="E78" s="18">
        <v>-0.1113</v>
      </c>
      <c r="F78" s="18">
        <v>-2</v>
      </c>
      <c r="G78" s="18">
        <v>1.9159999999999999</v>
      </c>
      <c r="H78" s="18">
        <v>0.10299999999999999</v>
      </c>
      <c r="I78" s="18">
        <v>-1.9019999999999999</v>
      </c>
      <c r="J78" s="18">
        <v>1.7070000000000001</v>
      </c>
      <c r="K78" s="18">
        <v>-7.596E-2</v>
      </c>
      <c r="L78" s="18">
        <v>2.6179999999999999</v>
      </c>
      <c r="M78" s="18">
        <v>0.19980000000000001</v>
      </c>
      <c r="O78" s="18">
        <f>MAX(MIN(Angle!A91,AngNeutron!$P$3),AngNeutron!$P$2)</f>
        <v>4.4964999999999996E-3</v>
      </c>
      <c r="P78" s="18">
        <f t="shared" ca="1" si="10"/>
        <v>7.2248575105261156E-2</v>
      </c>
      <c r="Q78" s="18">
        <f t="shared" ca="1" si="11"/>
        <v>7.0028575677252958E-2</v>
      </c>
      <c r="R78" s="18">
        <f t="shared" ca="1" si="12"/>
        <v>5.8254360353798926E-2</v>
      </c>
      <c r="S78" s="18">
        <f t="shared" ca="1" si="13"/>
        <v>5.4470631990979658E-2</v>
      </c>
      <c r="T78" s="18">
        <f ca="1">MAX(-P78+MIN(P78,AngCal!$B$30),Q804+T$11+T$12/(1+EXP((T$13-LOG10($O78))/T$14))+T$15/(1+EXP((T$16-LOG10($O78))/T$17))+T$18/(1+EXP((T$19-LOG10($O78))/T$20)))</f>
        <v>8.8004440174048685E-3</v>
      </c>
      <c r="U78" s="18">
        <f ca="1">MAX(-Q78+MIN(Q78,AngCal!$B$30),Q804+U$11+U$12/(1+EXP((U$13-LOG10($O78))/U$14))+U$15/(1+EXP((U$16-LOG10($O78))/U$17))+U$18/(1+EXP((U$19-LOG10($O78))/U$20)))</f>
        <v>1.2607344112625107E-2</v>
      </c>
      <c r="V78" s="18">
        <f ca="1">MAX(-R78+MIN(R78,AngCal!$B$30),Q804+V$11+V$12/(1+EXP((V$13-LOG10($O78))/V$14))+V$15/(1+EXP((V$16-LOG10($O78))/V$17))+V$18/(1+EXP((V$19-LOG10($O78))/V$20)))</f>
        <v>1.8029768939401076E-2</v>
      </c>
      <c r="W78" s="18">
        <f ca="1">MAX(-S78+MIN(S78,AngCal!$B$30),Q804+W$11+W$12/(1+EXP((W$13-LOG10($O78))/W$14))+W$15/(1+EXP((W$16-LOG10($O78))/W$17))+W$18/(1+EXP((W$19-LOG10($O78))/W$20)))</f>
        <v>3.0433646410080714E-2</v>
      </c>
      <c r="X78" s="18">
        <f t="shared" ca="1" si="22"/>
        <v>1.876666709243288</v>
      </c>
      <c r="Y78" s="18">
        <f t="shared" ca="1" si="22"/>
        <v>2.9536766115097848</v>
      </c>
      <c r="Z78" s="18">
        <f t="shared" ca="1" si="22"/>
        <v>0.26290570219083026</v>
      </c>
      <c r="AA78" s="18">
        <f t="shared" ca="1" si="22"/>
        <v>0.45958099894339377</v>
      </c>
      <c r="AB78" s="18">
        <f t="shared" ca="1" si="15"/>
        <v>7.3605220312781855E-2</v>
      </c>
      <c r="AC78" s="18">
        <f t="shared" ca="1" si="16"/>
        <v>6.7009976988305867E-2</v>
      </c>
      <c r="AD78" s="18">
        <f t="shared" ca="1" si="17"/>
        <v>7.8777965562792068E-2</v>
      </c>
      <c r="AE78" s="18">
        <f t="shared" ca="1" si="18"/>
        <v>7.3168609633948792E-2</v>
      </c>
      <c r="AF78" s="18">
        <f ca="1">MAX(-AB78+MIN(AB78,AngCal!$B$30),S804+AF$11+AF$12/(1+EXP((AF$13-LOG10($O78))/AF$14))+AF$15/(1+EXP((AF$16-LOG10($O78))/AF$17))+AF$18/(1+EXP((AF$19-LOG10($O78))/AF$20)))</f>
        <v>8.292142559836015E-3</v>
      </c>
      <c r="AG78" s="18">
        <f ca="1">MAX(-AC78+MIN(AC78,AngCal!$B$30),S804+AG$11+AG$12/(1+EXP((AG$13-LOG10($O78))/AG$14))+AG$15/(1+EXP((AG$16-LOG10($O78))/AG$17))+AG$18/(1+EXP((AG$19-LOG10($O78))/AG$20)))</f>
        <v>1.7742388040203026E-2</v>
      </c>
      <c r="AH78" s="18">
        <f ca="1">MAX(-AD78+MIN(AD78,AngCal!$B$30),S804+AH$11+AH$12/(1+EXP((AH$13-LOG10($O78))/AH$14))+AH$15/(1+EXP((AH$16-LOG10($O78))/AH$17))+AH$18/(1+EXP((AH$19-LOG10($O78))/AH$20)))</f>
        <v>6.9417577291833166E-4</v>
      </c>
      <c r="AI78" s="18">
        <f ca="1">MAX(-AE78+MIN(AE78,AngCal!$B$30),S804+AI$11+AI$12/(1+EXP((AI$13-LOG10($O78))/AI$14))+AI$15/(1+EXP((AI$16-LOG10($O78))/AI$17))+AI$18/(1+EXP((AI$19-LOG10($O78))/AI$20)))</f>
        <v>2.7459262070666083E-3</v>
      </c>
      <c r="AJ78" s="18">
        <f t="shared" ca="1" si="23"/>
        <v>0.55271547686614675</v>
      </c>
      <c r="AK78" s="18">
        <f t="shared" ca="1" si="23"/>
        <v>0.53911219018184919</v>
      </c>
      <c r="AL78" s="18">
        <f t="shared" ca="1" si="23"/>
        <v>0.94071041225755869</v>
      </c>
      <c r="AM78" s="18">
        <f t="shared" ca="1" si="23"/>
        <v>1.6805473716218364</v>
      </c>
      <c r="AN78" s="18">
        <f t="shared" ca="1" si="24"/>
        <v>1</v>
      </c>
      <c r="AO78" s="18">
        <f t="shared" ca="1" si="24"/>
        <v>1</v>
      </c>
      <c r="AP78" s="18">
        <f t="shared" ca="1" si="24"/>
        <v>1</v>
      </c>
      <c r="AQ78" s="18">
        <f t="shared" ca="1" si="24"/>
        <v>1</v>
      </c>
      <c r="AR78" s="18">
        <f t="shared" ca="1" si="25"/>
        <v>0</v>
      </c>
      <c r="AS78" s="18">
        <f t="shared" ca="1" si="25"/>
        <v>0</v>
      </c>
      <c r="AT78" s="18">
        <f t="shared" ca="1" si="25"/>
        <v>0</v>
      </c>
      <c r="AU78" s="18">
        <f t="shared" ca="1" si="25"/>
        <v>0</v>
      </c>
    </row>
    <row r="79" spans="1:47" x14ac:dyDescent="0.15">
      <c r="A79">
        <v>1</v>
      </c>
      <c r="B79">
        <v>233.56299999999999</v>
      </c>
      <c r="C79">
        <v>1</v>
      </c>
      <c r="D79" s="18">
        <v>7.9920000000000005E-2</v>
      </c>
      <c r="E79" s="18">
        <v>-2.3949999999999999E-2</v>
      </c>
      <c r="F79" s="18">
        <v>1.8460000000000001</v>
      </c>
      <c r="G79" s="18">
        <v>0.2026</v>
      </c>
      <c r="H79" s="18">
        <v>-5.4149999999999997E-2</v>
      </c>
      <c r="I79" s="18">
        <v>2.5230000000000001</v>
      </c>
      <c r="J79" s="18">
        <v>0.25440000000000002</v>
      </c>
      <c r="K79" s="18">
        <v>-1.8129999999999999E-3</v>
      </c>
      <c r="L79" s="18">
        <v>3.241E-7</v>
      </c>
      <c r="M79" s="18">
        <v>0.4703</v>
      </c>
      <c r="O79" s="18">
        <f>MAX(MIN(Angle!A92,AngNeutron!$P$3),AngNeutron!$P$2)</f>
        <v>5.6607000000000003E-3</v>
      </c>
      <c r="P79" s="18">
        <f t="shared" ca="1" si="10"/>
        <v>7.225117631507752E-2</v>
      </c>
      <c r="Q79" s="18">
        <f t="shared" ca="1" si="11"/>
        <v>7.0031177362228345E-2</v>
      </c>
      <c r="R79" s="18">
        <f t="shared" ca="1" si="12"/>
        <v>5.8474742766367716E-2</v>
      </c>
      <c r="S79" s="18">
        <f t="shared" ca="1" si="13"/>
        <v>5.4692205271869146E-2</v>
      </c>
      <c r="T79" s="18">
        <f ca="1">MAX(-P79+MIN(P79,AngCal!$B$30),Q805+T$11+T$12/(1+EXP((T$13-LOG10($O79))/T$14))+T$15/(1+EXP((T$16-LOG10($O79))/T$17))+T$18/(1+EXP((T$19-LOG10($O79))/T$20)))</f>
        <v>8.6358643357535309E-3</v>
      </c>
      <c r="U79" s="18">
        <f ca="1">MAX(-Q79+MIN(Q79,AngCal!$B$30),Q805+U$11+U$12/(1+EXP((U$13-LOG10($O79))/U$14))+U$15/(1+EXP((U$16-LOG10($O79))/U$17))+U$18/(1+EXP((U$19-LOG10($O79))/U$20)))</f>
        <v>1.2385107177736674E-2</v>
      </c>
      <c r="V79" s="18">
        <f ca="1">MAX(-R79+MIN(R79,AngCal!$B$30),Q805+V$11+V$12/(1+EXP((V$13-LOG10($O79))/V$14))+V$15/(1+EXP((V$16-LOG10($O79))/V$17))+V$18/(1+EXP((V$19-LOG10($O79))/V$20)))</f>
        <v>1.8029387348886858E-2</v>
      </c>
      <c r="W79" s="18">
        <f ca="1">MAX(-S79+MIN(S79,AngCal!$B$30),Q805+W$11+W$12/(1+EXP((W$13-LOG10($O79))/W$14))+W$15/(1+EXP((W$16-LOG10($O79))/W$17))+W$18/(1+EXP((W$19-LOG10($O79))/W$20)))</f>
        <v>3.0000347826403397E-2</v>
      </c>
      <c r="X79" s="18">
        <f t="shared" ca="1" si="22"/>
        <v>1.8766461769031371</v>
      </c>
      <c r="Y79" s="18">
        <f t="shared" ca="1" si="22"/>
        <v>2.9568190507044769</v>
      </c>
      <c r="Z79" s="18">
        <f t="shared" ca="1" si="22"/>
        <v>0.2629057046444277</v>
      </c>
      <c r="AA79" s="18">
        <f t="shared" ca="1" si="22"/>
        <v>0.45180662889914958</v>
      </c>
      <c r="AB79" s="18">
        <f t="shared" ca="1" si="15"/>
        <v>7.3489371232432099E-2</v>
      </c>
      <c r="AC79" s="18">
        <f t="shared" ca="1" si="16"/>
        <v>6.7009969877323911E-2</v>
      </c>
      <c r="AD79" s="18">
        <f t="shared" ca="1" si="17"/>
        <v>8.0432812199985743E-2</v>
      </c>
      <c r="AE79" s="18">
        <f t="shared" ca="1" si="18"/>
        <v>7.3189628964276401E-2</v>
      </c>
      <c r="AF79" s="18">
        <f ca="1">MAX(-AB79+MIN(AB79,AngCal!$B$30),S805+AF$11+AF$12/(1+EXP((AF$13-LOG10($O79))/AF$14))+AF$15/(1+EXP((AF$16-LOG10($O79))/AF$17))+AF$18/(1+EXP((AF$19-LOG10($O79))/AF$20)))</f>
        <v>8.2554803921834844E-3</v>
      </c>
      <c r="AG79" s="18">
        <f ca="1">MAX(-AC79+MIN(AC79,AngCal!$B$30),S805+AG$11+AG$12/(1+EXP((AG$13-LOG10($O79))/AG$14))+AG$15/(1+EXP((AG$16-LOG10($O79))/AG$17))+AG$18/(1+EXP((AG$19-LOG10($O79))/AG$20)))</f>
        <v>1.7567844925339776E-2</v>
      </c>
      <c r="AH79" s="18">
        <f ca="1">MAX(-AD79+MIN(AD79,AngCal!$B$30),S805+AH$11+AH$12/(1+EXP((AH$13-LOG10($O79))/AH$14))+AH$15/(1+EXP((AH$16-LOG10($O79))/AH$17))+AH$18/(1+EXP((AH$19-LOG10($O79))/AH$20)))</f>
        <v>7.5693143539449538E-4</v>
      </c>
      <c r="AI79" s="18">
        <f ca="1">MAX(-AE79+MIN(AE79,AngCal!$B$30),S805+AI$11+AI$12/(1+EXP((AI$13-LOG10($O79))/AI$14))+AI$15/(1+EXP((AI$16-LOG10($O79))/AI$17))+AI$18/(1+EXP((AI$19-LOG10($O79))/AI$20)))</f>
        <v>2.8345846477131429E-3</v>
      </c>
      <c r="AJ79" s="18">
        <f t="shared" ca="1" si="23"/>
        <v>0.55256031009979711</v>
      </c>
      <c r="AK79" s="18">
        <f t="shared" ca="1" si="23"/>
        <v>0.5393154325602042</v>
      </c>
      <c r="AL79" s="18">
        <f t="shared" ca="1" si="23"/>
        <v>0.94072303657494749</v>
      </c>
      <c r="AM79" s="18">
        <f t="shared" ca="1" si="23"/>
        <v>1.6757327714568944</v>
      </c>
      <c r="AN79" s="18">
        <f t="shared" ca="1" si="24"/>
        <v>1</v>
      </c>
      <c r="AO79" s="18">
        <f t="shared" ca="1" si="24"/>
        <v>1</v>
      </c>
      <c r="AP79" s="18">
        <f t="shared" ca="1" si="24"/>
        <v>1</v>
      </c>
      <c r="AQ79" s="18">
        <f t="shared" ca="1" si="24"/>
        <v>1</v>
      </c>
      <c r="AR79" s="18">
        <f t="shared" ca="1" si="25"/>
        <v>0</v>
      </c>
      <c r="AS79" s="18">
        <f t="shared" ca="1" si="25"/>
        <v>0</v>
      </c>
      <c r="AT79" s="18">
        <f t="shared" ca="1" si="25"/>
        <v>0</v>
      </c>
      <c r="AU79" s="18">
        <f t="shared" ca="1" si="25"/>
        <v>0</v>
      </c>
    </row>
    <row r="80" spans="1:47" x14ac:dyDescent="0.15">
      <c r="A80">
        <v>1</v>
      </c>
      <c r="B80">
        <v>233.56299999999999</v>
      </c>
      <c r="C80">
        <v>3</v>
      </c>
      <c r="D80" s="18">
        <v>7.9979999999999996E-2</v>
      </c>
      <c r="E80" s="18">
        <v>-2.4729999999999999E-2</v>
      </c>
      <c r="F80" s="18">
        <v>1.9239999999999999</v>
      </c>
      <c r="G80" s="18">
        <v>0.2001</v>
      </c>
      <c r="H80" s="18">
        <v>-5.3600000000000002E-2</v>
      </c>
      <c r="I80" s="18">
        <v>2.57</v>
      </c>
      <c r="J80" s="18">
        <v>0.24</v>
      </c>
      <c r="K80" s="18">
        <v>-1.652E-3</v>
      </c>
      <c r="L80" s="18">
        <v>-8.8719999999999995E-7</v>
      </c>
      <c r="M80" s="18">
        <v>0.50290000000000001</v>
      </c>
      <c r="O80" s="18">
        <f>MAX(MIN(Angle!A93,AngNeutron!$P$3),AngNeutron!$P$2)</f>
        <v>7.1265E-3</v>
      </c>
      <c r="P80" s="18">
        <f t="shared" ca="1" si="10"/>
        <v>7.2253462013692676E-2</v>
      </c>
      <c r="Q80" s="18">
        <f t="shared" ca="1" si="11"/>
        <v>7.0033463930828488E-2</v>
      </c>
      <c r="R80" s="18">
        <f t="shared" ca="1" si="12"/>
        <v>5.8738918993965571E-2</v>
      </c>
      <c r="S80" s="18">
        <f t="shared" ca="1" si="13"/>
        <v>5.4958943239972566E-2</v>
      </c>
      <c r="T80" s="18">
        <f ca="1">MAX(-P80+MIN(P80,AngCal!$B$30),Q806+T$11+T$12/(1+EXP((T$13-LOG10($O80))/T$14))+T$15/(1+EXP((T$16-LOG10($O80))/T$17))+T$18/(1+EXP((T$19-LOG10($O80))/T$20)))</f>
        <v>8.446732991751138E-3</v>
      </c>
      <c r="U80" s="18">
        <f ca="1">MAX(-Q80+MIN(Q80,AngCal!$B$30),Q806+U$11+U$12/(1+EXP((U$13-LOG10($O80))/U$14))+U$15/(1+EXP((U$16-LOG10($O80))/U$17))+U$18/(1+EXP((U$19-LOG10($O80))/U$20)))</f>
        <v>1.2132387652114777E-2</v>
      </c>
      <c r="V80" s="18">
        <f ca="1">MAX(-R80+MIN(R80,AngCal!$B$30),Q806+V$11+V$12/(1+EXP((V$13-LOG10($O80))/V$14))+V$15/(1+EXP((V$16-LOG10($O80))/V$17))+V$18/(1+EXP((V$19-LOG10($O80))/V$20)))</f>
        <v>1.8028528260052624E-2</v>
      </c>
      <c r="W80" s="18">
        <f ca="1">MAX(-S80+MIN(S80,AngCal!$B$30),Q806+W$11+W$12/(1+EXP((W$13-LOG10($O80))/W$14))+W$15/(1+EXP((W$16-LOG10($O80))/W$17))+W$18/(1+EXP((W$19-LOG10($O80))/W$20)))</f>
        <v>2.948576035645915E-2</v>
      </c>
      <c r="X80" s="18">
        <f t="shared" ca="1" si="22"/>
        <v>1.8766180493446452</v>
      </c>
      <c r="Y80" s="18">
        <f t="shared" ca="1" si="22"/>
        <v>2.9602221520208776</v>
      </c>
      <c r="Z80" s="18">
        <f t="shared" ca="1" si="22"/>
        <v>0.2629057088526604</v>
      </c>
      <c r="AA80" s="18">
        <f t="shared" ca="1" si="22"/>
        <v>0.44383273650307176</v>
      </c>
      <c r="AB80" s="18">
        <f t="shared" ca="1" si="15"/>
        <v>7.3361790051988549E-2</v>
      </c>
      <c r="AC80" s="18">
        <f t="shared" ca="1" si="16"/>
        <v>6.7009959695042032E-2</v>
      </c>
      <c r="AD80" s="18">
        <f t="shared" ca="1" si="17"/>
        <v>8.2522842658412657E-2</v>
      </c>
      <c r="AE80" s="18">
        <f t="shared" ca="1" si="18"/>
        <v>7.3211183557537793E-2</v>
      </c>
      <c r="AF80" s="18">
        <f ca="1">MAX(-AB80+MIN(AB80,AngCal!$B$30),S806+AF$11+AF$12/(1+EXP((AF$13-LOG10($O80))/AF$14))+AF$15/(1+EXP((AF$16-LOG10($O80))/AF$17))+AF$18/(1+EXP((AF$19-LOG10($O80))/AF$20)))</f>
        <v>8.2277698793358639E-3</v>
      </c>
      <c r="AG80" s="18">
        <f ca="1">MAX(-AC80+MIN(AC80,AngCal!$B$30),S806+AG$11+AG$12/(1+EXP((AG$13-LOG10($O80))/AG$14))+AG$15/(1+EXP((AG$16-LOG10($O80))/AG$17))+AG$18/(1+EXP((AG$19-LOG10($O80))/AG$20)))</f>
        <v>1.7340537158362975E-2</v>
      </c>
      <c r="AH80" s="18">
        <f ca="1">MAX(-AD80+MIN(AD80,AngCal!$B$30),S806+AH$11+AH$12/(1+EXP((AH$13-LOG10($O80))/AH$14))+AH$15/(1+EXP((AH$16-LOG10($O80))/AH$17))+AH$18/(1+EXP((AH$19-LOG10($O80))/AH$20)))</f>
        <v>8.3011780724465069E-4</v>
      </c>
      <c r="AI80" s="18">
        <f ca="1">MAX(-AE80+MIN(AE80,AngCal!$B$30),S806+AI$11+AI$12/(1+EXP((AI$13-LOG10($O80))/AI$14))+AI$15/(1+EXP((AI$16-LOG10($O80))/AI$17))+AI$18/(1+EXP((AI$19-LOG10($O80))/AI$20)))</f>
        <v>2.9370261102712784E-3</v>
      </c>
      <c r="AJ80" s="18">
        <f t="shared" ca="1" si="23"/>
        <v>0.55251414763210416</v>
      </c>
      <c r="AK80" s="18">
        <f t="shared" ca="1" si="23"/>
        <v>0.53955274176023116</v>
      </c>
      <c r="AL80" s="18">
        <f t="shared" ca="1" si="23"/>
        <v>0.94074027680281513</v>
      </c>
      <c r="AM80" s="18">
        <f t="shared" ca="1" si="23"/>
        <v>1.671064809727911</v>
      </c>
      <c r="AN80" s="18">
        <f t="shared" ca="1" si="24"/>
        <v>1</v>
      </c>
      <c r="AO80" s="18">
        <f t="shared" ca="1" si="24"/>
        <v>1</v>
      </c>
      <c r="AP80" s="18">
        <f t="shared" ca="1" si="24"/>
        <v>1</v>
      </c>
      <c r="AQ80" s="18">
        <f t="shared" ca="1" si="24"/>
        <v>1</v>
      </c>
      <c r="AR80" s="18">
        <f t="shared" ca="1" si="25"/>
        <v>0</v>
      </c>
      <c r="AS80" s="18">
        <f t="shared" ca="1" si="25"/>
        <v>0</v>
      </c>
      <c r="AT80" s="18">
        <f t="shared" ca="1" si="25"/>
        <v>0</v>
      </c>
      <c r="AU80" s="18">
        <f t="shared" ca="1" si="25"/>
        <v>0</v>
      </c>
    </row>
    <row r="81" spans="1:47" x14ac:dyDescent="0.15">
      <c r="A81">
        <v>1</v>
      </c>
      <c r="B81">
        <v>233.56299999999999</v>
      </c>
      <c r="C81">
        <v>5</v>
      </c>
      <c r="D81" s="18">
        <v>8.0170000000000005E-2</v>
      </c>
      <c r="E81" s="18">
        <v>-2.366E-2</v>
      </c>
      <c r="F81" s="18">
        <v>1.96</v>
      </c>
      <c r="G81" s="18">
        <v>0.2094</v>
      </c>
      <c r="H81" s="18">
        <v>-5.5440000000000003E-2</v>
      </c>
      <c r="I81" s="18">
        <v>2.5920000000000001</v>
      </c>
      <c r="J81" s="18">
        <v>0.24310000000000001</v>
      </c>
      <c r="K81" s="18">
        <v>-1.073E-3</v>
      </c>
      <c r="L81" s="18">
        <v>-1.038</v>
      </c>
      <c r="M81" s="18">
        <v>0.26</v>
      </c>
      <c r="O81" s="18">
        <f>MAX(MIN(Angle!A94,AngNeutron!$P$3),AngNeutron!$P$2)</f>
        <v>8.9717000000000009E-3</v>
      </c>
      <c r="P81" s="18">
        <f t="shared" ca="1" si="10"/>
        <v>7.2255469531461294E-2</v>
      </c>
      <c r="Q81" s="18">
        <f t="shared" ca="1" si="11"/>
        <v>7.0035473041184307E-2</v>
      </c>
      <c r="R81" s="18">
        <f t="shared" ca="1" si="12"/>
        <v>5.9055446634069142E-2</v>
      </c>
      <c r="S81" s="18">
        <f t="shared" ca="1" si="13"/>
        <v>5.5280001360955205E-2</v>
      </c>
      <c r="T81" s="18">
        <f ca="1">MAX(-P81+MIN(P81,AngCal!$B$30),Q807+T$11+T$12/(1+EXP((T$13-LOG10($O81))/T$14))+T$15/(1+EXP((T$16-LOG10($O81))/T$17))+T$18/(1+EXP((T$19-LOG10($O81))/T$20)))</f>
        <v>8.2301641247808279E-3</v>
      </c>
      <c r="U81" s="18">
        <f ca="1">MAX(-Q81+MIN(Q81,AngCal!$B$30),Q807+U$11+U$12/(1+EXP((U$13-LOG10($O81))/U$14))+U$15/(1+EXP((U$16-LOG10($O81))/U$17))+U$18/(1+EXP((U$19-LOG10($O81))/U$20)))</f>
        <v>1.1846244394242067E-2</v>
      </c>
      <c r="V81" s="18">
        <f ca="1">MAX(-R81+MIN(R81,AngCal!$B$30),Q807+V$11+V$12/(1+EXP((V$13-LOG10($O81))/V$14))+V$15/(1+EXP((V$16-LOG10($O81))/V$17))+V$18/(1+EXP((V$19-LOG10($O81))/V$20)))</f>
        <v>1.802656204032213E-2</v>
      </c>
      <c r="W81" s="18">
        <f ca="1">MAX(-S81+MIN(S81,AngCal!$B$30),Q807+W$11+W$12/(1+EXP((W$13-LOG10($O81))/W$14))+W$15/(1+EXP((W$16-LOG10($O81))/W$17))+W$18/(1+EXP((W$19-LOG10($O81))/W$20)))</f>
        <v>2.8875278697974995E-2</v>
      </c>
      <c r="X81" s="18">
        <f t="shared" ca="1" si="22"/>
        <v>1.8765795242656549</v>
      </c>
      <c r="Y81" s="18">
        <f t="shared" ca="1" si="22"/>
        <v>2.9639055751622387</v>
      </c>
      <c r="Z81" s="18">
        <f t="shared" ca="1" si="22"/>
        <v>0.26290571606902058</v>
      </c>
      <c r="AA81" s="18">
        <f t="shared" ca="1" si="22"/>
        <v>0.43570740613797992</v>
      </c>
      <c r="AB81" s="18">
        <f t="shared" ca="1" si="15"/>
        <v>7.3224062758550923E-2</v>
      </c>
      <c r="AC81" s="18">
        <f t="shared" ca="1" si="16"/>
        <v>6.7009945423282591E-2</v>
      </c>
      <c r="AD81" s="18">
        <f t="shared" ca="1" si="17"/>
        <v>8.5021215478553638E-2</v>
      </c>
      <c r="AE81" s="18">
        <f t="shared" ca="1" si="18"/>
        <v>7.3233175866137881E-2</v>
      </c>
      <c r="AF81" s="18">
        <f ca="1">MAX(-AB81+MIN(AB81,AngCal!$B$30),S807+AF$11+AF$12/(1+EXP((AF$13-LOG10($O81))/AF$14))+AF$15/(1+EXP((AF$16-LOG10($O81))/AF$17))+AF$18/(1+EXP((AF$19-LOG10($O81))/AF$20)))</f>
        <v>8.2119284026272877E-3</v>
      </c>
      <c r="AG81" s="18">
        <f ca="1">MAX(-AC81+MIN(AC81,AngCal!$B$30),S807+AG$11+AG$12/(1+EXP((AG$13-LOG10($O81))/AG$14))+AG$15/(1+EXP((AG$16-LOG10($O81))/AG$17))+AG$18/(1+EXP((AG$19-LOG10($O81))/AG$20)))</f>
        <v>1.7065402411208703E-2</v>
      </c>
      <c r="AH81" s="18">
        <f ca="1">MAX(-AD81+MIN(AD81,AngCal!$B$30),S807+AH$11+AH$12/(1+EXP((AH$13-LOG10($O81))/AH$14))+AH$15/(1+EXP((AH$16-LOG10($O81))/AH$17))+AH$18/(1+EXP((AH$19-LOG10($O81))/AH$20)))</f>
        <v>9.156532387391516E-4</v>
      </c>
      <c r="AI81" s="18">
        <f ca="1">MAX(-AE81+MIN(AE81,AngCal!$B$30),S807+AI$11+AI$12/(1+EXP((AI$13-LOG10($O81))/AI$14))+AI$15/(1+EXP((AI$16-LOG10($O81))/AI$17))+AI$18/(1+EXP((AI$19-LOG10($O81))/AI$20)))</f>
        <v>3.0554828461579406E-3</v>
      </c>
      <c r="AJ81" s="18">
        <f t="shared" ca="1" si="23"/>
        <v>0.55258886512372574</v>
      </c>
      <c r="AK81" s="18">
        <f t="shared" ca="1" si="23"/>
        <v>0.53982978376959334</v>
      </c>
      <c r="AL81" s="18">
        <f t="shared" ca="1" si="23"/>
        <v>0.94076381622217298</v>
      </c>
      <c r="AM81" s="18">
        <f t="shared" ca="1" si="23"/>
        <v>1.6665418624302422</v>
      </c>
      <c r="AN81" s="18">
        <f t="shared" ca="1" si="24"/>
        <v>1</v>
      </c>
      <c r="AO81" s="18">
        <f t="shared" ca="1" si="24"/>
        <v>1</v>
      </c>
      <c r="AP81" s="18">
        <f t="shared" ca="1" si="24"/>
        <v>1</v>
      </c>
      <c r="AQ81" s="18">
        <f t="shared" ca="1" si="24"/>
        <v>1</v>
      </c>
      <c r="AR81" s="18">
        <f t="shared" ca="1" si="25"/>
        <v>0</v>
      </c>
      <c r="AS81" s="18">
        <f t="shared" ca="1" si="25"/>
        <v>0</v>
      </c>
      <c r="AT81" s="18">
        <f t="shared" ca="1" si="25"/>
        <v>0</v>
      </c>
      <c r="AU81" s="18">
        <f t="shared" ca="1" si="25"/>
        <v>0</v>
      </c>
    </row>
    <row r="82" spans="1:47" x14ac:dyDescent="0.15">
      <c r="A82">
        <v>1</v>
      </c>
      <c r="B82">
        <v>233.56299999999999</v>
      </c>
      <c r="C82">
        <v>7</v>
      </c>
      <c r="D82" s="18">
        <v>7.8689999999999996E-2</v>
      </c>
      <c r="E82" s="18">
        <v>1.77E-2</v>
      </c>
      <c r="F82" s="18">
        <v>9.2230000000000006E-2</v>
      </c>
      <c r="G82" s="18">
        <v>2.266</v>
      </c>
      <c r="H82" s="18">
        <v>-8.6040000000000005E-2</v>
      </c>
      <c r="I82" s="18">
        <v>2.4529999999999998</v>
      </c>
      <c r="J82" s="18">
        <v>0.3271</v>
      </c>
      <c r="K82" s="18">
        <v>-1.035E-2</v>
      </c>
      <c r="L82" s="18">
        <v>-1.2589999999999999</v>
      </c>
      <c r="M82" s="18">
        <v>0.9446</v>
      </c>
      <c r="O82" s="18">
        <f>MAX(MIN(Angle!A95,AngNeutron!$P$3),AngNeutron!$P$2)</f>
        <v>1.1294E-2</v>
      </c>
      <c r="P82" s="18">
        <f t="shared" ca="1" si="10"/>
        <v>7.2257231554972837E-2</v>
      </c>
      <c r="Q82" s="18">
        <f t="shared" ca="1" si="11"/>
        <v>7.0037237979227798E-2</v>
      </c>
      <c r="R82" s="18">
        <f t="shared" ca="1" si="12"/>
        <v>5.9434339200034519E-2</v>
      </c>
      <c r="S82" s="18">
        <f t="shared" ca="1" si="13"/>
        <v>5.5666199706125456E-2</v>
      </c>
      <c r="T82" s="18">
        <f ca="1">MAX(-P82+MIN(P82,AngCal!$B$30),Q808+T$11+T$12/(1+EXP((T$13-LOG10($O82))/T$14))+T$15/(1+EXP((T$16-LOG10($O82))/T$17))+T$18/(1+EXP((T$19-LOG10($O82))/T$20)))</f>
        <v>7.9832211759873553E-3</v>
      </c>
      <c r="U82" s="18">
        <f ca="1">MAX(-Q82+MIN(Q82,AngCal!$B$30),Q808+U$11+U$12/(1+EXP((U$13-LOG10($O82))/U$14))+U$15/(1+EXP((U$16-LOG10($O82))/U$17))+U$18/(1+EXP((U$19-LOG10($O82))/U$20)))</f>
        <v>1.1523908539077411E-2</v>
      </c>
      <c r="V82" s="18">
        <f ca="1">MAX(-R82+MIN(R82,AngCal!$B$30),Q808+V$11+V$12/(1+EXP((V$13-LOG10($O82))/V$14))+V$15/(1+EXP((V$16-LOG10($O82))/V$17))+V$18/(1+EXP((V$19-LOG10($O82))/V$20)))</f>
        <v>1.8022039756134967E-2</v>
      </c>
      <c r="W82" s="18">
        <f ca="1">MAX(-S82+MIN(S82,AngCal!$B$30),Q808+W$11+W$12/(1+EXP((W$13-LOG10($O82))/W$14))+W$15/(1+EXP((W$16-LOG10($O82))/W$17))+W$18/(1+EXP((W$19-LOG10($O82))/W$20)))</f>
        <v>2.8151964642518665E-2</v>
      </c>
      <c r="X82" s="18">
        <f t="shared" ca="1" si="22"/>
        <v>1.8765267709885465</v>
      </c>
      <c r="Y82" s="18">
        <f t="shared" ca="1" si="22"/>
        <v>2.9678901259659454</v>
      </c>
      <c r="Z82" s="18">
        <f t="shared" ca="1" si="22"/>
        <v>0.2629057284404267</v>
      </c>
      <c r="AA82" s="18">
        <f t="shared" ca="1" si="22"/>
        <v>0.42748270938525479</v>
      </c>
      <c r="AB82" s="18">
        <f t="shared" ca="1" si="15"/>
        <v>7.3077925758256751E-2</v>
      </c>
      <c r="AC82" s="18">
        <f t="shared" ca="1" si="16"/>
        <v>6.7009925631996398E-2</v>
      </c>
      <c r="AD82" s="18">
        <f t="shared" ca="1" si="17"/>
        <v>8.7745491959447378E-2</v>
      </c>
      <c r="AE82" s="18">
        <f t="shared" ca="1" si="18"/>
        <v>7.3255485254620181E-2</v>
      </c>
      <c r="AF82" s="18">
        <f ca="1">MAX(-AB82+MIN(AB82,AngCal!$B$30),S808+AF$11+AF$12/(1+EXP((AF$13-LOG10($O82))/AF$14))+AF$15/(1+EXP((AF$16-LOG10($O82))/AF$17))+AF$18/(1+EXP((AF$19-LOG10($O82))/AF$20)))</f>
        <v>8.2112835329540348E-3</v>
      </c>
      <c r="AG82" s="18">
        <f ca="1">MAX(-AC82+MIN(AC82,AngCal!$B$30),S808+AG$11+AG$12/(1+EXP((AG$13-LOG10($O82))/AG$14))+AG$15/(1+EXP((AG$16-LOG10($O82))/AG$17))+AG$18/(1+EXP((AG$19-LOG10($O82))/AG$20)))</f>
        <v>1.6749281815167934E-2</v>
      </c>
      <c r="AH82" s="18">
        <f ca="1">MAX(-AD82+MIN(AD82,AngCal!$B$30),S808+AH$11+AH$12/(1+EXP((AH$13-LOG10($O82))/AH$14))+AH$15/(1+EXP((AH$16-LOG10($O82))/AH$17))+AH$18/(1+EXP((AH$19-LOG10($O82))/AH$20)))</f>
        <v>1.0157570673372405E-3</v>
      </c>
      <c r="AI82" s="18">
        <f ca="1">MAX(-AE82+MIN(AE82,AngCal!$B$30),S808+AI$11+AI$12/(1+EXP((AI$13-LOG10($O82))/AI$14))+AI$15/(1+EXP((AI$16-LOG10($O82))/AI$17))+AI$18/(1+EXP((AI$19-LOG10($O82))/AI$20)))</f>
        <v>3.1924636109795625E-3</v>
      </c>
      <c r="AJ82" s="18">
        <f t="shared" ca="1" si="23"/>
        <v>0.552797914205443</v>
      </c>
      <c r="AK82" s="18">
        <f t="shared" ca="1" si="23"/>
        <v>0.54015315354525295</v>
      </c>
      <c r="AL82" s="18">
        <f t="shared" ca="1" si="23"/>
        <v>0.9407959481764061</v>
      </c>
      <c r="AM82" s="18">
        <f t="shared" ca="1" si="23"/>
        <v>1.662162106986028</v>
      </c>
      <c r="AN82" s="18">
        <f t="shared" ca="1" si="24"/>
        <v>1</v>
      </c>
      <c r="AO82" s="18">
        <f t="shared" ca="1" si="24"/>
        <v>1</v>
      </c>
      <c r="AP82" s="18">
        <f t="shared" ca="1" si="24"/>
        <v>1</v>
      </c>
      <c r="AQ82" s="18">
        <f t="shared" ca="1" si="24"/>
        <v>1</v>
      </c>
      <c r="AR82" s="18">
        <f t="shared" ca="1" si="25"/>
        <v>0</v>
      </c>
      <c r="AS82" s="18">
        <f t="shared" ca="1" si="25"/>
        <v>0</v>
      </c>
      <c r="AT82" s="18">
        <f t="shared" ca="1" si="25"/>
        <v>0</v>
      </c>
      <c r="AU82" s="18">
        <f t="shared" ca="1" si="25"/>
        <v>0</v>
      </c>
    </row>
    <row r="83" spans="1:47" x14ac:dyDescent="0.15">
      <c r="A83">
        <v>1</v>
      </c>
      <c r="B83">
        <v>233.56299999999999</v>
      </c>
      <c r="C83">
        <v>10</v>
      </c>
      <c r="D83" s="18">
        <v>8.0460000000000004E-2</v>
      </c>
      <c r="E83" s="18">
        <v>-1.627E-2</v>
      </c>
      <c r="F83" s="18">
        <v>1.97</v>
      </c>
      <c r="G83" s="18">
        <v>0.1628</v>
      </c>
      <c r="H83" s="18">
        <v>-6.2609999999999999E-2</v>
      </c>
      <c r="I83" s="18">
        <v>2.6</v>
      </c>
      <c r="J83" s="18">
        <v>0.24759999999999999</v>
      </c>
      <c r="K83" s="18">
        <v>-1.583E-3</v>
      </c>
      <c r="L83" s="18">
        <v>-0.96530000000000005</v>
      </c>
      <c r="M83" s="18">
        <v>0.2515</v>
      </c>
      <c r="O83" s="18">
        <f>MAX(MIN(Angle!A96,AngNeutron!$P$3),AngNeutron!$P$2)</f>
        <v>1.4219000000000001E-2</v>
      </c>
      <c r="P83" s="18">
        <f t="shared" ca="1" si="10"/>
        <v>7.2258777695324475E-2</v>
      </c>
      <c r="Q83" s="18">
        <f t="shared" ca="1" si="11"/>
        <v>7.0038789457730816E-2</v>
      </c>
      <c r="R83" s="18">
        <f t="shared" ca="1" si="12"/>
        <v>5.9887679131707582E-2</v>
      </c>
      <c r="S83" s="18">
        <f t="shared" ca="1" si="13"/>
        <v>5.6130711812030859E-2</v>
      </c>
      <c r="T83" s="18">
        <f ca="1">MAX(-P83+MIN(P83,AngCal!$B$30),Q809+T$11+T$12/(1+EXP((T$13-LOG10($O83))/T$14))+T$15/(1+EXP((T$16-LOG10($O83))/T$17))+T$18/(1+EXP((T$19-LOG10($O83))/T$20)))</f>
        <v>7.7027756119960366E-3</v>
      </c>
      <c r="U83" s="18">
        <f ca="1">MAX(-Q83+MIN(Q83,AngCal!$B$30),Q809+U$11+U$12/(1+EXP((U$13-LOG10($O83))/U$14))+U$15/(1+EXP((U$16-LOG10($O83))/U$17))+U$18/(1+EXP((U$19-LOG10($O83))/U$20)))</f>
        <v>1.1162656348257329E-2</v>
      </c>
      <c r="V83" s="18">
        <f ca="1">MAX(-R83+MIN(R83,AngCal!$B$30),Q809+V$11+V$12/(1+EXP((V$13-LOG10($O83))/V$14))+V$15/(1+EXP((V$16-LOG10($O83))/V$17))+V$18/(1+EXP((V$19-LOG10($O83))/V$20)))</f>
        <v>1.8011615701672742E-2</v>
      </c>
      <c r="W83" s="18">
        <f ca="1">MAX(-S83+MIN(S83,AngCal!$B$30),Q809+W$11+W$12/(1+EXP((W$13-LOG10($O83))/W$14))+W$15/(1+EXP((W$16-LOG10($O83))/W$17))+W$18/(1+EXP((W$19-LOG10($O83))/W$20)))</f>
        <v>2.7295466495867476E-2</v>
      </c>
      <c r="X83" s="18">
        <f t="shared" ca="1" si="22"/>
        <v>1.8764544796909175</v>
      </c>
      <c r="Y83" s="18">
        <f t="shared" ca="1" si="22"/>
        <v>2.972201828998366</v>
      </c>
      <c r="Z83" s="18">
        <f t="shared" ca="1" si="22"/>
        <v>0.26290574966672275</v>
      </c>
      <c r="AA83" s="18">
        <f t="shared" ca="1" si="22"/>
        <v>0.41920586791335801</v>
      </c>
      <c r="AB83" s="18">
        <f t="shared" ca="1" si="15"/>
        <v>7.2925099845920618E-2</v>
      </c>
      <c r="AC83" s="18">
        <f t="shared" ca="1" si="16"/>
        <v>6.7009898309414923E-2</v>
      </c>
      <c r="AD83" s="18">
        <f t="shared" ca="1" si="17"/>
        <v>9.0242098734844331E-2</v>
      </c>
      <c r="AE83" s="18">
        <f t="shared" ca="1" si="18"/>
        <v>7.327798632094254E-2</v>
      </c>
      <c r="AF83" s="18">
        <f ca="1">MAX(-AB83+MIN(AB83,AngCal!$B$30),S809+AF$11+AF$12/(1+EXP((AF$13-LOG10($O83))/AF$14))+AF$15/(1+EXP((AF$16-LOG10($O83))/AF$17))+AF$18/(1+EXP((AF$19-LOG10($O83))/AF$20)))</f>
        <v>8.2296045226270022E-3</v>
      </c>
      <c r="AG83" s="18">
        <f ca="1">MAX(-AC83+MIN(AC83,AngCal!$B$30),S809+AG$11+AG$12/(1+EXP((AG$13-LOG10($O83))/AG$14))+AG$15/(1+EXP((AG$16-LOG10($O83))/AG$17))+AG$18/(1+EXP((AG$19-LOG10($O83))/AG$20)))</f>
        <v>1.6400526083861257E-2</v>
      </c>
      <c r="AH83" s="18">
        <f ca="1">MAX(-AD83+MIN(AD83,AngCal!$B$30),S809+AH$11+AH$12/(1+EXP((AH$13-LOG10($O83))/AH$14))+AH$15/(1+EXP((AH$16-LOG10($O83))/AH$17))+AH$18/(1+EXP((AH$19-LOG10($O83))/AH$20)))</f>
        <v>1.1331146079549246E-3</v>
      </c>
      <c r="AI83" s="18">
        <f ca="1">MAX(-AE83+MIN(AE83,AngCal!$B$30),S809+AI$11+AI$12/(1+EXP((AI$13-LOG10($O83))/AI$14))+AI$15/(1+EXP((AI$16-LOG10($O83))/AI$17))+AI$18/(1+EXP((AI$19-LOG10($O83))/AI$20)))</f>
        <v>3.3509256283579948E-3</v>
      </c>
      <c r="AJ83" s="18">
        <f t="shared" ca="1" si="23"/>
        <v>0.55315693892062789</v>
      </c>
      <c r="AK83" s="18">
        <f t="shared" ca="1" si="23"/>
        <v>0.54053089462203019</v>
      </c>
      <c r="AL83" s="18">
        <f t="shared" ca="1" si="23"/>
        <v>0.94083984112020902</v>
      </c>
      <c r="AM83" s="18">
        <f t="shared" ca="1" si="23"/>
        <v>1.6579197656937112</v>
      </c>
      <c r="AN83" s="18">
        <f t="shared" ca="1" si="24"/>
        <v>1</v>
      </c>
      <c r="AO83" s="18">
        <f t="shared" ca="1" si="24"/>
        <v>1</v>
      </c>
      <c r="AP83" s="18">
        <f t="shared" ca="1" si="24"/>
        <v>1</v>
      </c>
      <c r="AQ83" s="18">
        <f t="shared" ca="1" si="24"/>
        <v>1</v>
      </c>
      <c r="AR83" s="18">
        <f t="shared" ca="1" si="25"/>
        <v>0</v>
      </c>
      <c r="AS83" s="18">
        <f t="shared" ca="1" si="25"/>
        <v>0</v>
      </c>
      <c r="AT83" s="18">
        <f t="shared" ca="1" si="25"/>
        <v>0</v>
      </c>
      <c r="AU83" s="18">
        <f t="shared" ca="1" si="25"/>
        <v>0</v>
      </c>
    </row>
    <row r="84" spans="1:47" x14ac:dyDescent="0.15">
      <c r="A84">
        <v>1</v>
      </c>
      <c r="B84">
        <v>233.56299999999999</v>
      </c>
      <c r="C84">
        <v>15</v>
      </c>
      <c r="D84" s="18">
        <v>8.0799999999999997E-2</v>
      </c>
      <c r="E84" s="18">
        <v>-1.217E-2</v>
      </c>
      <c r="F84" s="18">
        <v>1.9770000000000001</v>
      </c>
      <c r="G84" s="18">
        <v>0.1225</v>
      </c>
      <c r="H84" s="18">
        <v>-6.6500000000000004E-2</v>
      </c>
      <c r="I84" s="18">
        <v>2.6070000000000002</v>
      </c>
      <c r="J84" s="18">
        <v>0.251</v>
      </c>
      <c r="K84" s="18">
        <v>-2.1250000000000002E-3</v>
      </c>
      <c r="L84" s="18">
        <v>-0.93130000000000002</v>
      </c>
      <c r="M84" s="18">
        <v>0.25159999999999999</v>
      </c>
      <c r="O84" s="18">
        <f>MAX(MIN(Angle!A97,AngNeutron!$P$3),AngNeutron!$P$2)</f>
        <v>1.7901E-2</v>
      </c>
      <c r="P84" s="18">
        <f t="shared" ca="1" si="10"/>
        <v>7.2260130825523849E-2</v>
      </c>
      <c r="Q84" s="18">
        <f t="shared" ca="1" si="11"/>
        <v>7.0040152359896884E-2</v>
      </c>
      <c r="R84" s="18">
        <f t="shared" ca="1" si="12"/>
        <v>6.0428850845414134E-2</v>
      </c>
      <c r="S84" s="18">
        <f t="shared" ca="1" si="13"/>
        <v>5.6688360607218151E-2</v>
      </c>
      <c r="T84" s="18">
        <f ca="1">MAX(-P84+MIN(P84,AngCal!$B$30),Q810+T$11+T$12/(1+EXP((T$13-LOG10($O84))/T$14))+T$15/(1+EXP((T$16-LOG10($O84))/T$17))+T$18/(1+EXP((T$19-LOG10($O84))/T$20)))</f>
        <v>7.3862865278934622E-3</v>
      </c>
      <c r="U84" s="18">
        <f ca="1">MAX(-Q84+MIN(Q84,AngCal!$B$30),Q810+U$11+U$12/(1+EXP((U$13-LOG10($O84))/U$14))+U$15/(1+EXP((U$16-LOG10($O84))/U$17))+U$18/(1+EXP((U$19-LOG10($O84))/U$20)))</f>
        <v>1.0760881293209273E-2</v>
      </c>
      <c r="V84" s="18">
        <f ca="1">MAX(-R84+MIN(R84,AngCal!$B$30),Q810+V$11+V$12/(1+EXP((V$13-LOG10($O84))/V$14))+V$15/(1+EXP((V$16-LOG10($O84))/V$17))+V$18/(1+EXP((V$19-LOG10($O84))/V$20)))</f>
        <v>1.7987609012992525E-2</v>
      </c>
      <c r="W84" s="18">
        <f ca="1">MAX(-S84+MIN(S84,AngCal!$B$30),Q810+W$11+W$12/(1+EXP((W$13-LOG10($O84))/W$14))+W$15/(1+EXP((W$16-LOG10($O84))/W$17))+W$18/(1+EXP((W$19-LOG10($O84))/W$20)))</f>
        <v>2.6283555227272059E-2</v>
      </c>
      <c r="X84" s="18">
        <f t="shared" ca="1" si="22"/>
        <v>1.8763554721677889</v>
      </c>
      <c r="Y84" s="18">
        <f t="shared" ca="1" si="22"/>
        <v>2.9768625994776485</v>
      </c>
      <c r="Z84" s="18">
        <f t="shared" ca="1" si="22"/>
        <v>0.26290578606644882</v>
      </c>
      <c r="AA84" s="18">
        <f t="shared" ca="1" si="22"/>
        <v>0.41093659547928474</v>
      </c>
      <c r="AB84" s="18">
        <f t="shared" ca="1" si="15"/>
        <v>7.2767602475209137E-2</v>
      </c>
      <c r="AC84" s="18">
        <f t="shared" ca="1" si="16"/>
        <v>6.7009860712032174E-2</v>
      </c>
      <c r="AD84" s="18">
        <f t="shared" ca="1" si="17"/>
        <v>9.1678871048237881E-2</v>
      </c>
      <c r="AE84" s="18">
        <f t="shared" ca="1" si="18"/>
        <v>7.3300496043639626E-2</v>
      </c>
      <c r="AF84" s="18">
        <f ca="1">MAX(-AB84+MIN(AB84,AngCal!$B$30),S810+AF$11+AF$12/(1+EXP((AF$13-LOG10($O84))/AF$14))+AF$15/(1+EXP((AF$16-LOG10($O84))/AF$17))+AF$18/(1+EXP((AF$19-LOG10($O84))/AF$20)))</f>
        <v>8.2710806834641985E-3</v>
      </c>
      <c r="AG84" s="18">
        <f ca="1">MAX(-AC84+MIN(AC84,AngCal!$B$30),S810+AG$11+AG$12/(1+EXP((AG$13-LOG10($O84))/AG$14))+AG$15/(1+EXP((AG$16-LOG10($O84))/AG$17))+AG$18/(1+EXP((AG$19-LOG10($O84))/AG$20)))</f>
        <v>1.6029617856132071E-2</v>
      </c>
      <c r="AH84" s="18">
        <f ca="1">MAX(-AD84+MIN(AD84,AngCal!$B$30),S810+AH$11+AH$12/(1+EXP((AH$13-LOG10($O84))/AH$14))+AH$15/(1+EXP((AH$16-LOG10($O84))/AH$17))+AH$18/(1+EXP((AH$19-LOG10($O84))/AH$20)))</f>
        <v>1.2706935397574068E-3</v>
      </c>
      <c r="AI84" s="18">
        <f ca="1">MAX(-AE84+MIN(AE84,AngCal!$B$30),S810+AI$11+AI$12/(1+EXP((AI$13-LOG10($O84))/AI$14))+AI$15/(1+EXP((AI$16-LOG10($O84))/AI$17))+AI$18/(1+EXP((AI$19-LOG10($O84))/AI$20)))</f>
        <v>3.5339543450194424E-3</v>
      </c>
      <c r="AJ84" s="18">
        <f t="shared" ca="1" si="23"/>
        <v>0.55368342990811992</v>
      </c>
      <c r="AK84" s="18">
        <f t="shared" ca="1" si="23"/>
        <v>0.54097190542714779</v>
      </c>
      <c r="AL84" s="18">
        <f t="shared" ca="1" si="23"/>
        <v>0.94089976105312312</v>
      </c>
      <c r="AM84" s="18">
        <f t="shared" ca="1" si="23"/>
        <v>1.6538148884598836</v>
      </c>
      <c r="AN84" s="18">
        <f t="shared" ca="1" si="24"/>
        <v>1</v>
      </c>
      <c r="AO84" s="18">
        <f t="shared" ca="1" si="24"/>
        <v>1</v>
      </c>
      <c r="AP84" s="18">
        <f t="shared" ca="1" si="24"/>
        <v>1</v>
      </c>
      <c r="AQ84" s="18">
        <f t="shared" ca="1" si="24"/>
        <v>1</v>
      </c>
      <c r="AR84" s="18">
        <f t="shared" ca="1" si="25"/>
        <v>0</v>
      </c>
      <c r="AS84" s="18">
        <f t="shared" ca="1" si="25"/>
        <v>0</v>
      </c>
      <c r="AT84" s="18">
        <f t="shared" ca="1" si="25"/>
        <v>0</v>
      </c>
      <c r="AU84" s="18">
        <f t="shared" ca="1" si="25"/>
        <v>0</v>
      </c>
    </row>
    <row r="85" spans="1:47" x14ac:dyDescent="0.15">
      <c r="A85">
        <v>1</v>
      </c>
      <c r="B85">
        <v>233.56299999999999</v>
      </c>
      <c r="C85">
        <v>20</v>
      </c>
      <c r="D85" s="18">
        <v>7.6609999999999998E-2</v>
      </c>
      <c r="E85" s="18">
        <v>3.8469999999999997E-2</v>
      </c>
      <c r="F85" s="18">
        <v>-1.071</v>
      </c>
      <c r="G85" s="18">
        <v>2.1669999999999998</v>
      </c>
      <c r="H85" s="18">
        <v>-8.8289999999999993E-2</v>
      </c>
      <c r="I85" s="18">
        <v>2.5529999999999999</v>
      </c>
      <c r="J85" s="18">
        <v>0.32340000000000002</v>
      </c>
      <c r="K85" s="18">
        <v>-2.6780000000000002E-2</v>
      </c>
      <c r="L85" s="18">
        <v>-1.4690000000000001</v>
      </c>
      <c r="M85" s="18">
        <v>0.99809999999999999</v>
      </c>
      <c r="O85" s="18">
        <f>MAX(MIN(Angle!A98,AngNeutron!$P$3),AngNeutron!$P$2)</f>
        <v>2.2536E-2</v>
      </c>
      <c r="P85" s="18">
        <f t="shared" ca="1" si="10"/>
        <v>7.2261310198613787E-2</v>
      </c>
      <c r="Q85" s="18">
        <f t="shared" ca="1" si="11"/>
        <v>7.0041349620939622E-2</v>
      </c>
      <c r="R85" s="18">
        <f t="shared" ca="1" si="12"/>
        <v>6.1073414111518919E-2</v>
      </c>
      <c r="S85" s="18">
        <f t="shared" ca="1" si="13"/>
        <v>5.7356608559823836E-2</v>
      </c>
      <c r="T85" s="18">
        <f ca="1">MAX(-P85+MIN(P85,AngCal!$B$30),Q811+T$11+T$12/(1+EXP((T$13-LOG10($O85))/T$14))+T$15/(1+EXP((T$16-LOG10($O85))/T$17))+T$18/(1+EXP((T$19-LOG10($O85))/T$20)))</f>
        <v>7.0315682679565868E-3</v>
      </c>
      <c r="U85" s="18">
        <f ca="1">MAX(-Q85+MIN(Q85,AngCal!$B$30),Q811+U$11+U$12/(1+EXP((U$13-LOG10($O85))/U$14))+U$15/(1+EXP((U$16-LOG10($O85))/U$17))+U$18/(1+EXP((U$19-LOG10($O85))/U$20)))</f>
        <v>1.0317852300120556E-2</v>
      </c>
      <c r="V85" s="18">
        <f ca="1">MAX(-R85+MIN(R85,AngCal!$B$30),Q811+V$11+V$12/(1+EXP((V$13-LOG10($O85))/V$14))+V$15/(1+EXP((V$16-LOG10($O85))/V$17))+V$18/(1+EXP((V$19-LOG10($O85))/V$20)))</f>
        <v>1.7932432298767554E-2</v>
      </c>
      <c r="W85" s="18">
        <f ca="1">MAX(-S85+MIN(S85,AngCal!$B$30),Q811+W$11+W$12/(1+EXP((W$13-LOG10($O85))/W$14))+W$15/(1+EXP((W$16-LOG10($O85))/W$17))+W$18/(1+EXP((W$19-LOG10($O85))/W$20)))</f>
        <v>2.5090523693346804E-2</v>
      </c>
      <c r="X85" s="18">
        <f t="shared" ca="1" si="22"/>
        <v>1.8762198781803339</v>
      </c>
      <c r="Y85" s="18">
        <f t="shared" ca="1" si="22"/>
        <v>2.9818983047538636</v>
      </c>
      <c r="Z85" s="18">
        <f t="shared" ca="1" si="22"/>
        <v>0.26290584848531018</v>
      </c>
      <c r="AA85" s="18">
        <f t="shared" ca="1" si="22"/>
        <v>0.40272909134820473</v>
      </c>
      <c r="AB85" s="18">
        <f t="shared" ca="1" si="15"/>
        <v>7.2607417462662735E-2</v>
      </c>
      <c r="AC85" s="18">
        <f t="shared" ca="1" si="16"/>
        <v>6.7009809046912436E-2</v>
      </c>
      <c r="AD85" s="18">
        <f t="shared" ca="1" si="17"/>
        <v>9.0935332254832066E-2</v>
      </c>
      <c r="AE85" s="18">
        <f t="shared" ca="1" si="18"/>
        <v>7.3322817365720425E-2</v>
      </c>
      <c r="AF85" s="18">
        <f ca="1">MAX(-AB85+MIN(AB85,AngCal!$B$30),S811+AF$11+AF$12/(1+EXP((AF$13-LOG10($O85))/AF$14))+AF$15/(1+EXP((AF$16-LOG10($O85))/AF$17))+AF$18/(1+EXP((AF$19-LOG10($O85))/AF$20)))</f>
        <v>8.3402948677249351E-3</v>
      </c>
      <c r="AG85" s="18">
        <f ca="1">MAX(-AC85+MIN(AC85,AngCal!$B$30),S811+AG$11+AG$12/(1+EXP((AG$13-LOG10($O85))/AG$14))+AG$15/(1+EXP((AG$16-LOG10($O85))/AG$17))+AG$18/(1+EXP((AG$19-LOG10($O85))/AG$20)))</f>
        <v>1.5648303199590093E-2</v>
      </c>
      <c r="AH85" s="18">
        <f ca="1">MAX(-AD85+MIN(AD85,AngCal!$B$30),S811+AH$11+AH$12/(1+EXP((AH$13-LOG10($O85))/AH$14))+AH$15/(1+EXP((AH$16-LOG10($O85))/AH$17))+AH$18/(1+EXP((AH$19-LOG10($O85))/AH$20)))</f>
        <v>1.4320098317892457E-3</v>
      </c>
      <c r="AI85" s="18">
        <f ca="1">MAX(-AE85+MIN(AE85,AngCal!$B$30),S811+AI$11+AI$12/(1+EXP((AI$13-LOG10($O85))/AI$14))+AI$15/(1+EXP((AI$16-LOG10($O85))/AI$17))+AI$18/(1+EXP((AI$19-LOG10($O85))/AI$20)))</f>
        <v>3.7450314403068511E-3</v>
      </c>
      <c r="AJ85" s="18">
        <f t="shared" ca="1" si="23"/>
        <v>0.55439748637694486</v>
      </c>
      <c r="AK85" s="18">
        <f t="shared" ca="1" si="23"/>
        <v>0.54148681776845597</v>
      </c>
      <c r="AL85" s="18">
        <f t="shared" ca="1" si="23"/>
        <v>0.94098154991197702</v>
      </c>
      <c r="AM85" s="18">
        <f t="shared" ca="1" si="23"/>
        <v>1.6498446365858355</v>
      </c>
      <c r="AN85" s="18">
        <f t="shared" ca="1" si="24"/>
        <v>1</v>
      </c>
      <c r="AO85" s="18">
        <f t="shared" ca="1" si="24"/>
        <v>1</v>
      </c>
      <c r="AP85" s="18">
        <f t="shared" ca="1" si="24"/>
        <v>1</v>
      </c>
      <c r="AQ85" s="18">
        <f t="shared" ca="1" si="24"/>
        <v>1</v>
      </c>
      <c r="AR85" s="18">
        <f t="shared" ca="1" si="25"/>
        <v>0</v>
      </c>
      <c r="AS85" s="18">
        <f t="shared" ca="1" si="25"/>
        <v>0</v>
      </c>
      <c r="AT85" s="18">
        <f t="shared" ca="1" si="25"/>
        <v>0</v>
      </c>
      <c r="AU85" s="18">
        <f t="shared" ca="1" si="25"/>
        <v>0</v>
      </c>
    </row>
    <row r="86" spans="1:47" x14ac:dyDescent="0.15">
      <c r="A86">
        <v>1</v>
      </c>
      <c r="B86">
        <v>364.96300000000002</v>
      </c>
      <c r="C86">
        <v>1</v>
      </c>
      <c r="D86" s="18">
        <v>7.9600000000000004E-2</v>
      </c>
      <c r="E86" s="18">
        <v>3.6400000000000002E-2</v>
      </c>
      <c r="F86" s="18">
        <v>2.6179999999999999</v>
      </c>
      <c r="G86" s="18">
        <v>0.55869999999999997</v>
      </c>
      <c r="H86" s="18">
        <v>-0.14430000000000001</v>
      </c>
      <c r="I86" s="18">
        <v>2.0859999999999999</v>
      </c>
      <c r="J86" s="18">
        <v>0.43490000000000001</v>
      </c>
      <c r="K86" s="18">
        <v>2.8320000000000001E-2</v>
      </c>
      <c r="L86" s="18">
        <v>1.583</v>
      </c>
      <c r="M86" s="18">
        <v>0.32679999999999998</v>
      </c>
      <c r="O86" s="18">
        <f>MAX(MIN(Angle!A99,AngNeutron!$P$3),AngNeutron!$P$2)</f>
        <v>2.8371E-2</v>
      </c>
      <c r="P86" s="18">
        <f t="shared" ca="1" si="10"/>
        <v>7.2262329237051309E-2</v>
      </c>
      <c r="Q86" s="18">
        <f t="shared" ca="1" si="11"/>
        <v>7.0042401404975752E-2</v>
      </c>
      <c r="R86" s="18">
        <f t="shared" ca="1" si="12"/>
        <v>6.1838897359247927E-2</v>
      </c>
      <c r="S86" s="18">
        <f t="shared" ca="1" si="13"/>
        <v>5.815547134867613E-2</v>
      </c>
      <c r="T86" s="18">
        <f ca="1">MAX(-P86+MIN(P86,AngCal!$B$30),Q812+T$11+T$12/(1+EXP((T$13-LOG10($O86))/T$14))+T$15/(1+EXP((T$16-LOG10($O86))/T$17))+T$18/(1+EXP((T$19-LOG10($O86))/T$20)))</f>
        <v>6.6373067405415889E-3</v>
      </c>
      <c r="U86" s="18">
        <f ca="1">MAX(-Q86+MIN(Q86,AngCal!$B$30),Q812+U$11+U$12/(1+EXP((U$13-LOG10($O86))/U$14))+U$15/(1+EXP((U$16-LOG10($O86))/U$17))+U$18/(1+EXP((U$19-LOG10($O86))/U$20)))</f>
        <v>9.8344497015265923E-3</v>
      </c>
      <c r="V86" s="18">
        <f ca="1">MAX(-R86+MIN(R86,AngCal!$B$30),Q812+V$11+V$12/(1+EXP((V$13-LOG10($O86))/V$14))+V$15/(1+EXP((V$16-LOG10($O86))/V$17))+V$18/(1+EXP((V$19-LOG10($O86))/V$20)))</f>
        <v>1.7806224221827611E-2</v>
      </c>
      <c r="W86" s="18">
        <f ca="1">MAX(-S86+MIN(S86,AngCal!$B$30),Q812+W$11+W$12/(1+EXP((W$13-LOG10($O86))/W$14))+W$15/(1+EXP((W$16-LOG10($O86))/W$17))+W$18/(1+EXP((W$19-LOG10($O86))/W$20)))</f>
        <v>2.3687623522687752E-2</v>
      </c>
      <c r="X86" s="18">
        <f t="shared" ca="1" si="22"/>
        <v>1.876034176189042</v>
      </c>
      <c r="Y86" s="18">
        <f t="shared" ca="1" si="22"/>
        <v>2.9873363789410137</v>
      </c>
      <c r="Z86" s="18">
        <f t="shared" ca="1" si="22"/>
        <v>0.26290595552684642</v>
      </c>
      <c r="AA86" s="18">
        <f t="shared" ca="1" si="22"/>
        <v>0.39463577074722567</v>
      </c>
      <c r="AB86" s="18">
        <f t="shared" ca="1" si="15"/>
        <v>7.2446544113609027E-2</v>
      </c>
      <c r="AC86" s="18">
        <f t="shared" ca="1" si="16"/>
        <v>6.700973809708155E-2</v>
      </c>
      <c r="AD86" s="18">
        <f t="shared" ca="1" si="17"/>
        <v>8.7137832552363681E-2</v>
      </c>
      <c r="AE86" s="18">
        <f t="shared" ca="1" si="18"/>
        <v>7.3344724958700605E-2</v>
      </c>
      <c r="AF86" s="18">
        <f ca="1">MAX(-AB86+MIN(AB86,AngCal!$B$30),S812+AF$11+AF$12/(1+EXP((AF$13-LOG10($O86))/AF$14))+AF$15/(1+EXP((AF$16-LOG10($O86))/AF$17))+AF$18/(1+EXP((AF$19-LOG10($O86))/AF$20)))</f>
        <v>8.442183362726511E-3</v>
      </c>
      <c r="AG86" s="18">
        <f ca="1">MAX(-AC86+MIN(AC86,AngCal!$B$30),S812+AG$11+AG$12/(1+EXP((AG$13-LOG10($O86))/AG$14))+AG$15/(1+EXP((AG$16-LOG10($O86))/AG$17))+AG$18/(1+EXP((AG$19-LOG10($O86))/AG$20)))</f>
        <v>1.5269497295229126E-2</v>
      </c>
      <c r="AH86" s="18">
        <f ca="1">MAX(-AD86+MIN(AD86,AngCal!$B$30),S812+AH$11+AH$12/(1+EXP((AH$13-LOG10($O86))/AH$14))+AH$15/(1+EXP((AH$16-LOG10($O86))/AH$17))+AH$18/(1+EXP((AH$19-LOG10($O86))/AH$20)))</f>
        <v>1.6211361737669466E-3</v>
      </c>
      <c r="AI86" s="18">
        <f ca="1">MAX(-AE86+MIN(AE86,AngCal!$B$30),S812+AI$11+AI$12/(1+EXP((AI$13-LOG10($O86))/AI$14))+AI$15/(1+EXP((AI$16-LOG10($O86))/AI$17))+AI$18/(1+EXP((AI$19-LOG10($O86))/AI$20)))</f>
        <v>3.9879152151196988E-3</v>
      </c>
      <c r="AJ86" s="18">
        <f t="shared" ca="1" si="23"/>
        <v>0.55532211946747501</v>
      </c>
      <c r="AK86" s="18">
        <f t="shared" ca="1" si="23"/>
        <v>0.54208808105306616</v>
      </c>
      <c r="AL86" s="18">
        <f t="shared" ca="1" si="23"/>
        <v>0.9410931722574345</v>
      </c>
      <c r="AM86" s="18">
        <f t="shared" ca="1" si="23"/>
        <v>1.6460061346802775</v>
      </c>
      <c r="AN86" s="18">
        <f t="shared" ca="1" si="24"/>
        <v>1</v>
      </c>
      <c r="AO86" s="18">
        <f t="shared" ca="1" si="24"/>
        <v>1</v>
      </c>
      <c r="AP86" s="18">
        <f t="shared" ca="1" si="24"/>
        <v>1</v>
      </c>
      <c r="AQ86" s="18">
        <f t="shared" ca="1" si="24"/>
        <v>1</v>
      </c>
      <c r="AR86" s="18">
        <f t="shared" ca="1" si="25"/>
        <v>0</v>
      </c>
      <c r="AS86" s="18">
        <f t="shared" ca="1" si="25"/>
        <v>0</v>
      </c>
      <c r="AT86" s="18">
        <f t="shared" ca="1" si="25"/>
        <v>0</v>
      </c>
      <c r="AU86" s="18">
        <f t="shared" ca="1" si="25"/>
        <v>0</v>
      </c>
    </row>
    <row r="87" spans="1:47" x14ac:dyDescent="0.15">
      <c r="A87">
        <v>1</v>
      </c>
      <c r="B87">
        <v>364.96300000000002</v>
      </c>
      <c r="C87">
        <v>3</v>
      </c>
      <c r="D87" s="18">
        <v>8.0140000000000003E-2</v>
      </c>
      <c r="E87" s="18">
        <v>5.2360000000000002E-3</v>
      </c>
      <c r="F87" s="18">
        <v>3.125</v>
      </c>
      <c r="G87" s="18">
        <v>3.0190000000000002E-2</v>
      </c>
      <c r="H87" s="18">
        <v>-8.3040000000000003E-2</v>
      </c>
      <c r="I87" s="18">
        <v>2.1880000000000002</v>
      </c>
      <c r="J87" s="18">
        <v>0.35909999999999997</v>
      </c>
      <c r="K87" s="18">
        <v>-2.3289999999999999E-3</v>
      </c>
      <c r="L87" s="18">
        <v>-2.4430000000000002E-6</v>
      </c>
      <c r="M87" s="18">
        <v>2.4980000000000002</v>
      </c>
      <c r="O87" s="18">
        <f>MAX(MIN(Angle!A100,AngNeutron!$P$3),AngNeutron!$P$2)</f>
        <v>3.5716999999999999E-2</v>
      </c>
      <c r="P87" s="18">
        <f t="shared" ref="P87:P150" ca="1" si="26">MAX(0,P813+P$11+P$12/(1+EXP((P$13-LOG10($O87))/P$14))+P$15/(1+EXP((P$16-LOG10($O87))/P$17))+P$18/(1+EXP((P$19-LOG10($O87))/P$20)))</f>
        <v>7.2263193266985715E-2</v>
      </c>
      <c r="Q87" s="18">
        <f t="shared" ref="Q87:Q150" ca="1" si="27">MAX(0,P813+Q$11+Q$12/(1+EXP((Q$13-LOG10($O87))/Q$14))+Q$15/(1+EXP((Q$16-LOG10($O87))/Q$17))+Q$18/(1+EXP((Q$19-LOG10($O87))/Q$20)))</f>
        <v>7.0043325380925142E-2</v>
      </c>
      <c r="R87" s="18">
        <f t="shared" ref="R87:R150" ca="1" si="28">MAX(0,P813+R$11+R$12/(1+EXP((R$13-LOG10($O87))/R$14))+R$15/(1+EXP((R$16-LOG10($O87))/R$17))+R$18/(1+EXP((R$19-LOG10($O87))/R$20)))</f>
        <v>6.2744570805814234E-2</v>
      </c>
      <c r="S87" s="18">
        <f t="shared" ref="S87:S150" ca="1" si="29">MAX(0,S$11+P813+S$12/(1+EXP((S$13-LOG10($O87))/S$14))+S$15/(1+EXP((S$16-LOG10($O87))/S$17))+S$18/(1+EXP((S$19-LOG10($O87))/S$20)))</f>
        <v>5.9107431957718483E-2</v>
      </c>
      <c r="T87" s="18">
        <f ca="1">MAX(-P87+MIN(P87,AngCal!$B$30),Q813+T$11+T$12/(1+EXP((T$13-LOG10($O87))/T$14))+T$15/(1+EXP((T$16-LOG10($O87))/T$17))+T$18/(1+EXP((T$19-LOG10($O87))/T$20)))</f>
        <v>6.2035894175935021E-3</v>
      </c>
      <c r="U87" s="18">
        <f ca="1">MAX(-Q87+MIN(Q87,AngCal!$B$30),Q813+U$11+U$12/(1+EXP((U$13-LOG10($O87))/U$14))+U$15/(1+EXP((U$16-LOG10($O87))/U$17))+U$18/(1+EXP((U$19-LOG10($O87))/U$20)))</f>
        <v>9.3139042767027523E-3</v>
      </c>
      <c r="V87" s="18">
        <f ca="1">MAX(-R87+MIN(R87,AngCal!$B$30),Q813+V$11+V$12/(1+EXP((V$13-LOG10($O87))/V$14))+V$15/(1+EXP((V$16-LOG10($O87))/V$17))+V$18/(1+EXP((V$19-LOG10($O87))/V$20)))</f>
        <v>1.7520733478322788E-2</v>
      </c>
      <c r="W87" s="18">
        <f ca="1">MAX(-S87+MIN(S87,AngCal!$B$30),Q813+W$11+W$12/(1+EXP((W$13-LOG10($O87))/W$14))+W$15/(1+EXP((W$16-LOG10($O87))/W$17))+W$18/(1+EXP((W$19-LOG10($O87))/W$20)))</f>
        <v>2.204347967060118E-2</v>
      </c>
      <c r="X87" s="18">
        <f t="shared" ref="X87:AA118" ca="1" si="30">10^(X$11+X$12/(1+EXP((X$13-LOG10($O87))/X$14))+X$15/(1+EXP((X$16-LOG10($O87))/X$17))+X$18/(1+EXP((X$19-LOG10($O87))/X$20)))</f>
        <v>1.8757798537071013</v>
      </c>
      <c r="Y87" s="18">
        <f t="shared" ca="1" si="30"/>
        <v>2.9932054894944651</v>
      </c>
      <c r="Z87" s="18">
        <f t="shared" ca="1" si="30"/>
        <v>0.2629061390997855</v>
      </c>
      <c r="AA87" s="18">
        <f t="shared" ca="1" si="30"/>
        <v>0.38670636527301322</v>
      </c>
      <c r="AB87" s="18">
        <f t="shared" ref="AB87:AB150" ca="1" si="31">MAX(0,R813+AB$11+AB$12/(1+EXP((AB$13-LOG10($O87))/AB$14))+AB$15/(1+EXP((AB$16-LOG10($O87))/AB$17))+AB$18/(1+EXP((AB$19-LOG10($O87))/AB$20)))</f>
        <v>7.2286958815178201E-2</v>
      </c>
      <c r="AC87" s="18">
        <f t="shared" ref="AC87:AC150" ca="1" si="32">MAX(0,R813+AC$11+AC$12/(1+EXP((AC$13-LOG10($O87))/AC$14))+AC$15/(1+EXP((AC$16-LOG10($O87))/AC$17))+AC$18/(1+EXP((AC$19-LOG10($O87))/AC$20)))</f>
        <v>6.7009640695805617E-2</v>
      </c>
      <c r="AD87" s="18">
        <f t="shared" ref="AD87:AD150" ca="1" si="33">MAX(0,R813+AD$11+AD$12/(1+EXP((AD$13-LOG10($O87))/AD$14))+AD$15/(1+EXP((AD$16-LOG10($O87))/AD$17))+AD$18/(1+EXP((AD$19-LOG10($O87))/AD$20)))</f>
        <v>8.0613843728303949E-2</v>
      </c>
      <c r="AE87" s="18">
        <f t="shared" ref="AE87:AE150" ca="1" si="34">MAX(0,R813+AE$11+AE$12/(1+EXP((AE$13-LOG10($O87))/AE$14))+AE$15/(1+EXP((AE$16-LOG10($O87))/AE$17))+AE$18/(1+EXP((AE$19-LOG10($O87))/AE$20)))</f>
        <v>7.3365965463282015E-2</v>
      </c>
      <c r="AF87" s="18">
        <f ca="1">MAX(-AB87+MIN(AB87,AngCal!$B$30),S813+AF$11+AF$12/(1+EXP((AF$13-LOG10($O87))/AF$14))+AF$15/(1+EXP((AF$16-LOG10($O87))/AF$17))+AF$18/(1+EXP((AF$19-LOG10($O87))/AF$20)))</f>
        <v>8.5819608936056613E-3</v>
      </c>
      <c r="AG87" s="18">
        <f ca="1">MAX(-AC87+MIN(AC87,AngCal!$B$30),S813+AG$11+AG$12/(1+EXP((AG$13-LOG10($O87))/AG$14))+AG$15/(1+EXP((AG$16-LOG10($O87))/AG$17))+AG$18/(1+EXP((AG$19-LOG10($O87))/AG$20)))</f>
        <v>1.4906987931184286E-2</v>
      </c>
      <c r="AH87" s="18">
        <f ca="1">MAX(-AD87+MIN(AD87,AngCal!$B$30),S813+AH$11+AH$12/(1+EXP((AH$13-LOG10($O87))/AH$14))+AH$15/(1+EXP((AH$16-LOG10($O87))/AH$17))+AH$18/(1+EXP((AH$19-LOG10($O87))/AH$20)))</f>
        <v>1.842749948399414E-3</v>
      </c>
      <c r="AI87" s="18">
        <f ca="1">MAX(-AE87+MIN(AE87,AngCal!$B$30),S813+AI$11+AI$12/(1+EXP((AI$13-LOG10($O87))/AI$14))+AI$15/(1+EXP((AI$16-LOG10($O87))/AI$17))+AI$18/(1+EXP((AI$19-LOG10($O87))/AI$20)))</f>
        <v>4.2665321910744279E-3</v>
      </c>
      <c r="AJ87" s="18">
        <f t="shared" ref="AJ87:AM118" ca="1" si="35">10^(AJ$11+AJ$12/(1+EXP((AJ$13-LOG10($O87))/AJ$14))+AJ$15/(1+EXP((AJ$16-LOG10($O87))/AJ$17))+AJ$18/(1+EXP((AJ$19-LOG10($O87))/AJ$20)))</f>
        <v>0.55648363908189391</v>
      </c>
      <c r="AK87" s="18">
        <f t="shared" ca="1" si="35"/>
        <v>0.54279024575357471</v>
      </c>
      <c r="AL87" s="18">
        <f t="shared" ca="1" si="35"/>
        <v>0.94124546967697009</v>
      </c>
      <c r="AM87" s="18">
        <f t="shared" ca="1" si="35"/>
        <v>1.6422967193030344</v>
      </c>
      <c r="AN87" s="18">
        <f t="shared" ref="AN87:AQ118" ca="1" si="36">MAX(0.1,MIN(1,AN$11+AN$12/(1+EXP((AN$13-LOG10($O87))/AN$14))+AN$15/(1+EXP((AN$16-LOG10($O87))/AN$17))+AN$18/(1+EXP((AN$19-LOG10($O87))/AN$20))))</f>
        <v>1</v>
      </c>
      <c r="AO87" s="18">
        <f t="shared" ca="1" si="36"/>
        <v>1</v>
      </c>
      <c r="AP87" s="18">
        <f t="shared" ca="1" si="36"/>
        <v>1</v>
      </c>
      <c r="AQ87" s="18">
        <f t="shared" ca="1" si="36"/>
        <v>1</v>
      </c>
      <c r="AR87" s="18">
        <f t="shared" ref="AR87:AU118" ca="1" si="37">MAX(0,AR$11+AR$12/(1+EXP((AR$13-LOG10($O87))/AR$14))+AR$15/(1+EXP((AR$16-LOG10($O87))/AR$17))+AR$18/(1+EXP((AR$19-LOG10($O87))/AR$20)))</f>
        <v>0</v>
      </c>
      <c r="AS87" s="18">
        <f t="shared" ca="1" si="37"/>
        <v>0</v>
      </c>
      <c r="AT87" s="18">
        <f t="shared" ca="1" si="37"/>
        <v>0</v>
      </c>
      <c r="AU87" s="18">
        <f t="shared" ca="1" si="37"/>
        <v>0</v>
      </c>
    </row>
    <row r="88" spans="1:47" x14ac:dyDescent="0.15">
      <c r="A88">
        <v>1</v>
      </c>
      <c r="B88">
        <v>364.96300000000002</v>
      </c>
      <c r="C88">
        <v>5</v>
      </c>
      <c r="D88" s="18">
        <v>7.9579999999999998E-2</v>
      </c>
      <c r="E88" s="18">
        <v>-1.7510000000000001E-2</v>
      </c>
      <c r="F88" s="18">
        <v>2.6930000000000001</v>
      </c>
      <c r="G88" s="18">
        <v>0.17380000000000001</v>
      </c>
      <c r="H88" s="18">
        <v>-4.9320000000000003E-2</v>
      </c>
      <c r="I88" s="18">
        <v>2.1120000000000001</v>
      </c>
      <c r="J88" s="18">
        <v>0.2271</v>
      </c>
      <c r="K88" s="18">
        <v>-1.2749999999999999E-2</v>
      </c>
      <c r="L88" s="18">
        <v>1.2729999999999999</v>
      </c>
      <c r="M88" s="18">
        <v>0.44879999999999998</v>
      </c>
      <c r="O88" s="18">
        <f>MAX(MIN(Angle!A101,AngNeutron!$P$3),AngNeutron!$P$2)</f>
        <v>4.4964999999999998E-2</v>
      </c>
      <c r="P88" s="18">
        <f t="shared" ca="1" si="26"/>
        <v>7.2263895149610791E-2</v>
      </c>
      <c r="Q88" s="18">
        <f t="shared" ca="1" si="27"/>
        <v>7.0044136999385026E-2</v>
      </c>
      <c r="R88" s="18">
        <f t="shared" ca="1" si="28"/>
        <v>6.3810858033147483E-2</v>
      </c>
      <c r="S88" s="18">
        <f t="shared" ca="1" si="29"/>
        <v>6.0236999144024653E-2</v>
      </c>
      <c r="T88" s="18">
        <f ca="1">MAX(-P88+MIN(P88,AngCal!$B$30),Q814+T$11+T$12/(1+EXP((T$13-LOG10($O88))/T$14))+T$15/(1+EXP((T$16-LOG10($O88))/T$17))+T$18/(1+EXP((T$19-LOG10($O88))/T$20)))</f>
        <v>5.7326094237574211E-3</v>
      </c>
      <c r="U88" s="18">
        <f ca="1">MAX(-Q88+MIN(Q88,AngCal!$B$30),Q814+U$11+U$12/(1+EXP((U$13-LOG10($O88))/U$14))+U$15/(1+EXP((U$16-LOG10($O88))/U$17))+U$18/(1+EXP((U$19-LOG10($O88))/U$20)))</f>
        <v>8.7627309606368772E-3</v>
      </c>
      <c r="V88" s="18">
        <f ca="1">MAX(-R88+MIN(R88,AngCal!$B$30),Q814+V$11+V$12/(1+EXP((V$13-LOG10($O88))/V$14))+V$15/(1+EXP((V$16-LOG10($O88))/V$17))+V$18/(1+EXP((V$19-LOG10($O88))/V$20)))</f>
        <v>1.6890962813448221E-2</v>
      </c>
      <c r="W88" s="18">
        <f ca="1">MAX(-S88+MIN(S88,AngCal!$B$30),Q814+W$11+W$12/(1+EXP((W$13-LOG10($O88))/W$14))+W$15/(1+EXP((W$16-LOG10($O88))/W$17))+W$18/(1+EXP((W$19-LOG10($O88))/W$20)))</f>
        <v>2.0125092556378871E-2</v>
      </c>
      <c r="X88" s="18">
        <f t="shared" ca="1" si="30"/>
        <v>1.8754315948643396</v>
      </c>
      <c r="Y88" s="18">
        <f t="shared" ca="1" si="30"/>
        <v>2.9995350330773287</v>
      </c>
      <c r="Z88" s="18">
        <f t="shared" ca="1" si="30"/>
        <v>0.2629064539128641</v>
      </c>
      <c r="AA88" s="18">
        <f t="shared" ca="1" si="30"/>
        <v>0.37898707943416243</v>
      </c>
      <c r="AB88" s="18">
        <f t="shared" ca="1" si="31"/>
        <v>7.2130567560506481E-2</v>
      </c>
      <c r="AC88" s="18">
        <f t="shared" ca="1" si="32"/>
        <v>6.7009507010971595E-2</v>
      </c>
      <c r="AD88" s="18">
        <f t="shared" ca="1" si="33"/>
        <v>7.3305919313343404E-2</v>
      </c>
      <c r="AE88" s="18">
        <f t="shared" ca="1" si="34"/>
        <v>7.3386260602851278E-2</v>
      </c>
      <c r="AF88" s="18">
        <f ca="1">MAX(-AB88+MIN(AB88,AngCal!$B$30),S814+AF$11+AF$12/(1+EXP((AF$13-LOG10($O88))/AF$14))+AF$15/(1+EXP((AF$16-LOG10($O88))/AF$17))+AF$18/(1+EXP((AF$19-LOG10($O88))/AF$20)))</f>
        <v>8.7650165255096849E-3</v>
      </c>
      <c r="AG88" s="18">
        <f ca="1">MAX(-AC88+MIN(AC88,AngCal!$B$30),S814+AG$11+AG$12/(1+EXP((AG$13-LOG10($O88))/AG$14))+AG$15/(1+EXP((AG$16-LOG10($O88))/AG$17))+AG$18/(1+EXP((AG$19-LOG10($O88))/AG$20)))</f>
        <v>1.4575122507752919E-2</v>
      </c>
      <c r="AH88" s="18">
        <f ca="1">MAX(-AD88+MIN(AD88,AngCal!$B$30),S814+AH$11+AH$12/(1+EXP((AH$13-LOG10($O88))/AH$14))+AH$15/(1+EXP((AH$16-LOG10($O88))/AH$17))+AH$18/(1+EXP((AH$19-LOG10($O88))/AH$20)))</f>
        <v>2.1021495175721008E-3</v>
      </c>
      <c r="AI88" s="18">
        <f ca="1">MAX(-AE88+MIN(AE88,AngCal!$B$30),S814+AI$11+AI$12/(1+EXP((AI$13-LOG10($O88))/AI$14))+AI$15/(1+EXP((AI$16-LOG10($O88))/AI$17))+AI$18/(1+EXP((AI$19-LOG10($O88))/AI$20)))</f>
        <v>4.5847731725064695E-3</v>
      </c>
      <c r="AJ88" s="18">
        <f t="shared" ca="1" si="35"/>
        <v>0.55791203565625247</v>
      </c>
      <c r="AK88" s="18">
        <f t="shared" ca="1" si="35"/>
        <v>0.54361027352885805</v>
      </c>
      <c r="AL88" s="18">
        <f t="shared" ca="1" si="35"/>
        <v>0.94145316175226457</v>
      </c>
      <c r="AM88" s="18">
        <f t="shared" ca="1" si="35"/>
        <v>1.6387141342698601</v>
      </c>
      <c r="AN88" s="18">
        <f t="shared" ca="1" si="36"/>
        <v>1</v>
      </c>
      <c r="AO88" s="18">
        <f t="shared" ca="1" si="36"/>
        <v>1</v>
      </c>
      <c r="AP88" s="18">
        <f t="shared" ca="1" si="36"/>
        <v>1</v>
      </c>
      <c r="AQ88" s="18">
        <f t="shared" ca="1" si="36"/>
        <v>1</v>
      </c>
      <c r="AR88" s="18">
        <f t="shared" ca="1" si="37"/>
        <v>0</v>
      </c>
      <c r="AS88" s="18">
        <f t="shared" ca="1" si="37"/>
        <v>0</v>
      </c>
      <c r="AT88" s="18">
        <f t="shared" ca="1" si="37"/>
        <v>0</v>
      </c>
      <c r="AU88" s="18">
        <f t="shared" ca="1" si="37"/>
        <v>0</v>
      </c>
    </row>
    <row r="89" spans="1:47" x14ac:dyDescent="0.15">
      <c r="A89">
        <v>1</v>
      </c>
      <c r="B89">
        <v>364.96300000000002</v>
      </c>
      <c r="C89">
        <v>7</v>
      </c>
      <c r="D89" s="18">
        <v>7.961E-2</v>
      </c>
      <c r="E89" s="18">
        <v>-2.1659999999999999E-2</v>
      </c>
      <c r="F89" s="18">
        <v>2.6840000000000002</v>
      </c>
      <c r="G89" s="18">
        <v>0.18640000000000001</v>
      </c>
      <c r="H89" s="18">
        <v>-4.4310000000000002E-2</v>
      </c>
      <c r="I89" s="18">
        <v>2.1230000000000002</v>
      </c>
      <c r="J89" s="18">
        <v>0.21110000000000001</v>
      </c>
      <c r="K89" s="18">
        <v>-1.3650000000000001E-2</v>
      </c>
      <c r="L89" s="18">
        <v>1.2470000000000001</v>
      </c>
      <c r="M89" s="18">
        <v>0.40400000000000003</v>
      </c>
      <c r="O89" s="18">
        <f>MAX(MIN(Angle!A102,AngNeutron!$P$3),AngNeutron!$P$2)</f>
        <v>5.6606999999999998E-2</v>
      </c>
      <c r="P89" s="18">
        <f t="shared" ca="1" si="26"/>
        <v>7.2264407116796436E-2</v>
      </c>
      <c r="Q89" s="18">
        <f t="shared" ca="1" si="27"/>
        <v>7.0044849831394571E-2</v>
      </c>
      <c r="R89" s="18">
        <f t="shared" ca="1" si="28"/>
        <v>6.5058330874280063E-2</v>
      </c>
      <c r="S89" s="18">
        <f t="shared" ca="1" si="29"/>
        <v>6.1569840115359022E-2</v>
      </c>
      <c r="T89" s="18">
        <f ca="1">MAX(-P89+MIN(P89,AngCal!$B$30),Q815+T$11+T$12/(1+EXP((T$13-LOG10($O89))/T$14))+T$15/(1+EXP((T$16-LOG10($O89))/T$17))+T$18/(1+EXP((T$19-LOG10($O89))/T$20)))</f>
        <v>5.2295017297255934E-3</v>
      </c>
      <c r="U89" s="18">
        <f ca="1">MAX(-Q89+MIN(Q89,AngCal!$B$30),Q815+U$11+U$12/(1+EXP((U$13-LOG10($O89))/U$14))+U$15/(1+EXP((U$16-LOG10($O89))/U$17))+U$18/(1+EXP((U$19-LOG10($O89))/U$20)))</f>
        <v>8.1917842211253738E-3</v>
      </c>
      <c r="V89" s="18">
        <f ca="1">MAX(-R89+MIN(R89,AngCal!$B$30),Q815+V$11+V$12/(1+EXP((V$13-LOG10($O89))/V$14))+V$15/(1+EXP((V$16-LOG10($O89))/V$17))+V$18/(1+EXP((V$19-LOG10($O89))/V$20)))</f>
        <v>1.5575589599997264E-2</v>
      </c>
      <c r="W89" s="18">
        <f ca="1">MAX(-S89+MIN(S89,AngCal!$B$30),Q815+W$11+W$12/(1+EXP((W$13-LOG10($O89))/W$14))+W$15/(1+EXP((W$16-LOG10($O89))/W$17))+W$18/(1+EXP((W$19-LOG10($O89))/W$20)))</f>
        <v>1.7899491333188969E-2</v>
      </c>
      <c r="X89" s="18">
        <f t="shared" ca="1" si="30"/>
        <v>1.8749547819321022</v>
      </c>
      <c r="Y89" s="18">
        <f t="shared" ca="1" si="30"/>
        <v>3.006355227374419</v>
      </c>
      <c r="Z89" s="18">
        <f t="shared" ca="1" si="30"/>
        <v>0.26290699376677235</v>
      </c>
      <c r="AA89" s="18">
        <f t="shared" ca="1" si="30"/>
        <v>0.37151898021087543</v>
      </c>
      <c r="AB89" s="18">
        <f t="shared" ca="1" si="31"/>
        <v>7.1979130179481321E-2</v>
      </c>
      <c r="AC89" s="18">
        <f t="shared" ca="1" si="32"/>
        <v>6.7009323552319491E-2</v>
      </c>
      <c r="AD89" s="18">
        <f t="shared" ca="1" si="33"/>
        <v>6.7623248624140708E-2</v>
      </c>
      <c r="AE89" s="18">
        <f t="shared" ca="1" si="34"/>
        <v>7.3405316600475043E-2</v>
      </c>
      <c r="AF89" s="18">
        <f ca="1">MAX(-AB89+MIN(AB89,AngCal!$B$30),S815+AF$11+AF$12/(1+EXP((AF$13-LOG10($O89))/AF$14))+AF$15/(1+EXP((AF$16-LOG10($O89))/AF$17))+AF$18/(1+EXP((AF$19-LOG10($O89))/AF$20)))</f>
        <v>8.9968177735566934E-3</v>
      </c>
      <c r="AG89" s="18">
        <f ca="1">MAX(-AC89+MIN(AC89,AngCal!$B$30),S815+AG$11+AG$12/(1+EXP((AG$13-LOG10($O89))/AG$14))+AG$15/(1+EXP((AG$16-LOG10($O89))/AG$17))+AG$18/(1+EXP((AG$19-LOG10($O89))/AG$20)))</f>
        <v>1.4288468674843319E-2</v>
      </c>
      <c r="AH89" s="18">
        <f ca="1">MAX(-AD89+MIN(AD89,AngCal!$B$30),S815+AH$11+AH$12/(1+EXP((AH$13-LOG10($O89))/AH$14))+AH$15/(1+EXP((AH$16-LOG10($O89))/AH$17))+AH$18/(1+EXP((AH$19-LOG10($O89))/AH$20)))</f>
        <v>2.4052440451118678E-3</v>
      </c>
      <c r="AI89" s="18">
        <f ca="1">MAX(-AE89+MIN(AE89,AngCal!$B$30),S815+AI$11+AI$12/(1+EXP((AI$13-LOG10($O89))/AI$14))+AI$15/(1+EXP((AI$16-LOG10($O89))/AI$17))+AI$18/(1+EXP((AI$19-LOG10($O89))/AI$20)))</f>
        <v>4.9461894108366591E-3</v>
      </c>
      <c r="AJ89" s="18">
        <f t="shared" ca="1" si="35"/>
        <v>0.55964156122137954</v>
      </c>
      <c r="AK89" s="18">
        <f t="shared" ca="1" si="35"/>
        <v>0.54456798884571056</v>
      </c>
      <c r="AL89" s="18">
        <f t="shared" ca="1" si="35"/>
        <v>0.94173619078490045</v>
      </c>
      <c r="AM89" s="18">
        <f t="shared" ca="1" si="35"/>
        <v>1.6352562919478768</v>
      </c>
      <c r="AN89" s="18">
        <f t="shared" ca="1" si="36"/>
        <v>1</v>
      </c>
      <c r="AO89" s="18">
        <f t="shared" ca="1" si="36"/>
        <v>1</v>
      </c>
      <c r="AP89" s="18">
        <f t="shared" ca="1" si="36"/>
        <v>1</v>
      </c>
      <c r="AQ89" s="18">
        <f t="shared" ca="1" si="36"/>
        <v>1</v>
      </c>
      <c r="AR89" s="18">
        <f t="shared" ca="1" si="37"/>
        <v>0</v>
      </c>
      <c r="AS89" s="18">
        <f t="shared" ca="1" si="37"/>
        <v>0</v>
      </c>
      <c r="AT89" s="18">
        <f t="shared" ca="1" si="37"/>
        <v>0</v>
      </c>
      <c r="AU89" s="18">
        <f t="shared" ca="1" si="37"/>
        <v>0</v>
      </c>
    </row>
    <row r="90" spans="1:47" x14ac:dyDescent="0.15">
      <c r="A90">
        <v>1</v>
      </c>
      <c r="B90">
        <v>364.96300000000002</v>
      </c>
      <c r="C90">
        <v>10</v>
      </c>
      <c r="D90" s="18">
        <v>8.0280000000000004E-2</v>
      </c>
      <c r="E90" s="18">
        <v>1.1610000000000001E-2</v>
      </c>
      <c r="F90" s="18">
        <v>3.3170000000000002</v>
      </c>
      <c r="G90" s="18">
        <v>0.20300000000000001</v>
      </c>
      <c r="H90" s="18">
        <v>-8.6389999999999995E-2</v>
      </c>
      <c r="I90" s="18">
        <v>2.3149999999999999</v>
      </c>
      <c r="J90" s="18">
        <v>0.37140000000000001</v>
      </c>
      <c r="K90" s="18">
        <v>-5.5009999999999998E-3</v>
      </c>
      <c r="L90" s="18">
        <v>2.0009999999999999</v>
      </c>
      <c r="M90" s="18">
        <v>2.4830000000000001</v>
      </c>
      <c r="O90" s="18">
        <f>MAX(MIN(Angle!A103,AngNeutron!$P$3),AngNeutron!$P$2)</f>
        <v>7.1263999999999994E-2</v>
      </c>
      <c r="P90" s="18">
        <f t="shared" ca="1" si="26"/>
        <v>7.226466544772904E-2</v>
      </c>
      <c r="Q90" s="18">
        <f t="shared" ca="1" si="27"/>
        <v>7.0045475850126451E-2</v>
      </c>
      <c r="R90" s="18">
        <f t="shared" ca="1" si="28"/>
        <v>6.6506047745704344E-2</v>
      </c>
      <c r="S90" s="18">
        <f t="shared" ca="1" si="29"/>
        <v>6.3131211028990025E-2</v>
      </c>
      <c r="T90" s="18">
        <f ca="1">MAX(-P90+MIN(P90,AngCal!$B$30),Q816+T$11+T$12/(1+EXP((T$13-LOG10($O90))/T$14))+T$15/(1+EXP((T$16-LOG10($O90))/T$17))+T$18/(1+EXP((T$19-LOG10($O90))/T$20)))</f>
        <v>4.7033268734785879E-3</v>
      </c>
      <c r="U90" s="18">
        <f ca="1">MAX(-Q90+MIN(Q90,AngCal!$B$30),Q816+U$11+U$12/(1+EXP((U$13-LOG10($O90))/U$14))+U$15/(1+EXP((U$16-LOG10($O90))/U$17))+U$18/(1+EXP((U$19-LOG10($O90))/U$20)))</f>
        <v>7.6174264003042603E-3</v>
      </c>
      <c r="V90" s="18">
        <f ca="1">MAX(-R90+MIN(R90,AngCal!$B$30),Q816+V$11+V$12/(1+EXP((V$13-LOG10($O90))/V$14))+V$15/(1+EXP((V$16-LOG10($O90))/V$17))+V$18/(1+EXP((V$19-LOG10($O90))/V$20)))</f>
        <v>1.3116128007233475E-2</v>
      </c>
      <c r="W90" s="18">
        <f ca="1">MAX(-S90+MIN(S90,AngCal!$B$30),Q816+W$11+W$12/(1+EXP((W$13-LOG10($O90))/W$14))+W$15/(1+EXP((W$16-LOG10($O90))/W$17))+W$18/(1+EXP((W$19-LOG10($O90))/W$20)))</f>
        <v>1.5336435269695164E-2</v>
      </c>
      <c r="X90" s="18">
        <f t="shared" ca="1" si="30"/>
        <v>1.8743020188961932</v>
      </c>
      <c r="Y90" s="18">
        <f t="shared" ca="1" si="30"/>
        <v>3.0136976129196245</v>
      </c>
      <c r="Z90" s="18">
        <f t="shared" ca="1" si="30"/>
        <v>0.2629079196121995</v>
      </c>
      <c r="AA90" s="18">
        <f t="shared" ca="1" si="30"/>
        <v>0.36433639987246097</v>
      </c>
      <c r="AB90" s="18">
        <f t="shared" ca="1" si="31"/>
        <v>7.1834171139340472E-2</v>
      </c>
      <c r="AC90" s="18">
        <f t="shared" ca="1" si="32"/>
        <v>6.7009071779369989E-2</v>
      </c>
      <c r="AD90" s="18">
        <f t="shared" ca="1" si="33"/>
        <v>6.4777583175066905E-2</v>
      </c>
      <c r="AE90" s="18">
        <f t="shared" ca="1" si="34"/>
        <v>7.3422838897374304E-2</v>
      </c>
      <c r="AF90" s="18">
        <f ca="1">MAX(-AB90+MIN(AB90,AngCal!$B$30),S816+AF$11+AF$12/(1+EXP((AF$13-LOG10($O90))/AF$14))+AF$15/(1+EXP((AF$16-LOG10($O90))/AF$17))+AF$18/(1+EXP((AF$19-LOG10($O90))/AF$20)))</f>
        <v>9.2828627890267929E-3</v>
      </c>
      <c r="AG90" s="18">
        <f ca="1">MAX(-AC90+MIN(AC90,AngCal!$B$30),S816+AG$11+AG$12/(1+EXP((AG$13-LOG10($O90))/AG$14))+AG$15/(1+EXP((AG$16-LOG10($O90))/AG$17))+AG$18/(1+EXP((AG$19-LOG10($O90))/AG$20)))</f>
        <v>1.4061538828676827E-2</v>
      </c>
      <c r="AH90" s="18">
        <f ca="1">MAX(-AD90+MIN(AD90,AngCal!$B$30),S816+AH$11+AH$12/(1+EXP((AH$13-LOG10($O90))/AH$14))+AH$15/(1+EXP((AH$16-LOG10($O90))/AH$17))+AH$18/(1+EXP((AH$19-LOG10($O90))/AH$20)))</f>
        <v>2.7584764932789118E-3</v>
      </c>
      <c r="AI90" s="18">
        <f ca="1">MAX(-AE90+MIN(AE90,AngCal!$B$30),S816+AI$11+AI$12/(1+EXP((AI$13-LOG10($O90))/AI$14))+AI$15/(1+EXP((AI$16-LOG10($O90))/AI$17))+AI$18/(1+EXP((AI$19-LOG10($O90))/AI$20)))</f>
        <v>5.3535283124123848E-3</v>
      </c>
      <c r="AJ90" s="18">
        <f t="shared" ca="1" si="35"/>
        <v>0.56171161735887831</v>
      </c>
      <c r="AK90" s="18">
        <f t="shared" ca="1" si="35"/>
        <v>0.54568671740032149</v>
      </c>
      <c r="AL90" s="18">
        <f t="shared" ca="1" si="35"/>
        <v>0.94212152609056865</v>
      </c>
      <c r="AM90" s="18">
        <f t="shared" ca="1" si="35"/>
        <v>1.6319209479570578</v>
      </c>
      <c r="AN90" s="18">
        <f t="shared" ca="1" si="36"/>
        <v>1</v>
      </c>
      <c r="AO90" s="18">
        <f t="shared" ca="1" si="36"/>
        <v>1</v>
      </c>
      <c r="AP90" s="18">
        <f t="shared" ca="1" si="36"/>
        <v>1</v>
      </c>
      <c r="AQ90" s="18">
        <f t="shared" ca="1" si="36"/>
        <v>1</v>
      </c>
      <c r="AR90" s="18">
        <f t="shared" ca="1" si="37"/>
        <v>0</v>
      </c>
      <c r="AS90" s="18">
        <f t="shared" ca="1" si="37"/>
        <v>0</v>
      </c>
      <c r="AT90" s="18">
        <f t="shared" ca="1" si="37"/>
        <v>0</v>
      </c>
      <c r="AU90" s="18">
        <f t="shared" ca="1" si="37"/>
        <v>0</v>
      </c>
    </row>
    <row r="91" spans="1:47" x14ac:dyDescent="0.15">
      <c r="A91">
        <v>1</v>
      </c>
      <c r="B91">
        <v>364.96300000000002</v>
      </c>
      <c r="C91">
        <v>15</v>
      </c>
      <c r="D91" s="18">
        <v>7.9759999999999998E-2</v>
      </c>
      <c r="E91" s="18">
        <v>3.6819999999999999E-3</v>
      </c>
      <c r="F91" s="18">
        <v>2.9169999999999998</v>
      </c>
      <c r="G91" s="18">
        <v>1.024</v>
      </c>
      <c r="H91" s="18">
        <v>-6.6860000000000003E-2</v>
      </c>
      <c r="I91" s="18">
        <v>2.351</v>
      </c>
      <c r="J91" s="18">
        <v>0.27779999999999999</v>
      </c>
      <c r="K91" s="18">
        <v>-1.6580000000000001E-2</v>
      </c>
      <c r="L91" s="18">
        <v>1.3149999999999999</v>
      </c>
      <c r="M91" s="18">
        <v>0.5343</v>
      </c>
      <c r="O91" s="18">
        <f>MAX(MIN(Angle!A104,AngNeutron!$P$3),AngNeutron!$P$2)</f>
        <v>8.9717000000000005E-2</v>
      </c>
      <c r="P91" s="18">
        <f t="shared" ca="1" si="26"/>
        <v>7.2264542027093689E-2</v>
      </c>
      <c r="Q91" s="18">
        <f t="shared" ca="1" si="27"/>
        <v>7.0046025456793143E-2</v>
      </c>
      <c r="R91" s="18">
        <f t="shared" ca="1" si="28"/>
        <v>6.8168268367089557E-2</v>
      </c>
      <c r="S91" s="18">
        <f t="shared" ca="1" si="29"/>
        <v>6.4942588480607688E-2</v>
      </c>
      <c r="T91" s="18">
        <f ca="1">MAX(-P91+MIN(P91,AngCal!$B$30),Q817+T$11+T$12/(1+EXP((T$13-LOG10($O91))/T$14))+T$15/(1+EXP((T$16-LOG10($O91))/T$17))+T$18/(1+EXP((T$19-LOG10($O91))/T$20)))</f>
        <v>4.1683800894825023E-3</v>
      </c>
      <c r="U91" s="18">
        <f ca="1">MAX(-Q91+MIN(Q91,AngCal!$B$30),Q817+U$11+U$12/(1+EXP((U$13-LOG10($O91))/U$14))+U$15/(1+EXP((U$16-LOG10($O91))/U$17))+U$18/(1+EXP((U$19-LOG10($O91))/U$20)))</f>
        <v>7.0629444934818706E-3</v>
      </c>
      <c r="V91" s="18">
        <f ca="1">MAX(-R91+MIN(R91,AngCal!$B$30),Q817+V$11+V$12/(1+EXP((V$13-LOG10($O91))/V$14))+V$15/(1+EXP((V$16-LOG10($O91))/V$17))+V$18/(1+EXP((V$19-LOG10($O91))/V$20)))</f>
        <v>9.3437609620069077E-3</v>
      </c>
      <c r="W91" s="18">
        <f ca="1">MAX(-S91+MIN(S91,AngCal!$B$30),Q817+W$11+W$12/(1+EXP((W$13-LOG10($O91))/W$14))+W$15/(1+EXP((W$16-LOG10($O91))/W$17))+W$18/(1+EXP((W$19-LOG10($O91))/W$20)))</f>
        <v>1.241382912716295E-2</v>
      </c>
      <c r="X91" s="18">
        <f t="shared" ca="1" si="30"/>
        <v>1.8734085927257635</v>
      </c>
      <c r="Y91" s="18">
        <f t="shared" ca="1" si="30"/>
        <v>3.0215930514405107</v>
      </c>
      <c r="Z91" s="18">
        <f t="shared" ca="1" si="30"/>
        <v>0.26290950746843744</v>
      </c>
      <c r="AA91" s="18">
        <f t="shared" ca="1" si="30"/>
        <v>0.35746805018957506</v>
      </c>
      <c r="AB91" s="18">
        <f t="shared" ca="1" si="31"/>
        <v>7.1696931908747111E-2</v>
      </c>
      <c r="AC91" s="18">
        <f t="shared" ca="1" si="32"/>
        <v>6.7008726259470394E-2</v>
      </c>
      <c r="AD91" s="18">
        <f t="shared" ca="1" si="33"/>
        <v>6.4468098652825767E-2</v>
      </c>
      <c r="AE91" s="18">
        <f t="shared" ca="1" si="34"/>
        <v>7.3438547158592576E-2</v>
      </c>
      <c r="AF91" s="18">
        <f ca="1">MAX(-AB91+MIN(AB91,AngCal!$B$30),S817+AF$11+AF$12/(1+EXP((AF$13-LOG10($O91))/AF$14))+AF$15/(1+EXP((AF$16-LOG10($O91))/AF$17))+AF$18/(1+EXP((AF$19-LOG10($O91))/AF$20)))</f>
        <v>9.6285981802135857E-3</v>
      </c>
      <c r="AG91" s="18">
        <f ca="1">MAX(-AC91+MIN(AC91,AngCal!$B$30),S817+AG$11+AG$12/(1+EXP((AG$13-LOG10($O91))/AG$14))+AG$15/(1+EXP((AG$16-LOG10($O91))/AG$17))+AG$18/(1+EXP((AG$19-LOG10($O91))/AG$20)))</f>
        <v>1.3908700657471074E-2</v>
      </c>
      <c r="AH91" s="18">
        <f ca="1">MAX(-AD91+MIN(AD91,AngCal!$B$30),S817+AH$11+AH$12/(1+EXP((AH$13-LOG10($O91))/AH$14))+AH$15/(1+EXP((AH$16-LOG10($O91))/AH$17))+AH$18/(1+EXP((AH$19-LOG10($O91))/AH$20)))</f>
        <v>3.168454317719015E-3</v>
      </c>
      <c r="AI91" s="18">
        <f ca="1">MAX(-AE91+MIN(AE91,AngCal!$B$30),S817+AI$11+AI$12/(1+EXP((AI$13-LOG10($O91))/AI$14))+AI$15/(1+EXP((AI$16-LOG10($O91))/AI$17))+AI$18/(1+EXP((AI$19-LOG10($O91))/AI$20)))</f>
        <v>5.8078554390542008E-3</v>
      </c>
      <c r="AJ91" s="18">
        <f t="shared" ca="1" si="35"/>
        <v>0.56416716037444337</v>
      </c>
      <c r="AK91" s="18">
        <f t="shared" ca="1" si="35"/>
        <v>0.54699370459823682</v>
      </c>
      <c r="AL91" s="18">
        <f t="shared" ca="1" si="35"/>
        <v>0.94264536817763744</v>
      </c>
      <c r="AM91" s="18">
        <f t="shared" ca="1" si="35"/>
        <v>1.6287065147670792</v>
      </c>
      <c r="AN91" s="18">
        <f t="shared" ca="1" si="36"/>
        <v>1</v>
      </c>
      <c r="AO91" s="18">
        <f t="shared" ca="1" si="36"/>
        <v>1</v>
      </c>
      <c r="AP91" s="18">
        <f t="shared" ca="1" si="36"/>
        <v>1</v>
      </c>
      <c r="AQ91" s="18">
        <f t="shared" ca="1" si="36"/>
        <v>1</v>
      </c>
      <c r="AR91" s="18">
        <f t="shared" ca="1" si="37"/>
        <v>0</v>
      </c>
      <c r="AS91" s="18">
        <f t="shared" ca="1" si="37"/>
        <v>0</v>
      </c>
      <c r="AT91" s="18">
        <f t="shared" ca="1" si="37"/>
        <v>0</v>
      </c>
      <c r="AU91" s="18">
        <f t="shared" ca="1" si="37"/>
        <v>0</v>
      </c>
    </row>
    <row r="92" spans="1:47" x14ac:dyDescent="0.15">
      <c r="A92">
        <v>1</v>
      </c>
      <c r="B92">
        <v>364.96300000000002</v>
      </c>
      <c r="C92">
        <v>20</v>
      </c>
      <c r="D92" s="18">
        <v>7.9299999999999995E-2</v>
      </c>
      <c r="E92" s="18">
        <v>4.5699999999999998E-2</v>
      </c>
      <c r="F92" s="18">
        <v>1.57</v>
      </c>
      <c r="G92" s="18">
        <v>0.45879999999999999</v>
      </c>
      <c r="H92" s="18">
        <v>-8.8800000000000004E-2</v>
      </c>
      <c r="I92" s="18">
        <v>2.2869999999999999</v>
      </c>
      <c r="J92" s="18">
        <v>0.28270000000000001</v>
      </c>
      <c r="K92" s="18">
        <v>-3.6209999999999999E-2</v>
      </c>
      <c r="L92" s="18">
        <v>1.0089999999999999</v>
      </c>
      <c r="M92" s="18">
        <v>0.35260000000000002</v>
      </c>
      <c r="O92" s="18">
        <f>MAX(MIN(Angle!A105,AngNeutron!$P$3),AngNeutron!$P$2)</f>
        <v>0.11294</v>
      </c>
      <c r="P92" s="18">
        <f t="shared" ca="1" si="26"/>
        <v>7.2263792897125076E-2</v>
      </c>
      <c r="Q92" s="18">
        <f t="shared" ca="1" si="27"/>
        <v>7.0046507528316621E-2</v>
      </c>
      <c r="R92" s="18">
        <f t="shared" ca="1" si="28"/>
        <v>7.0049016031326086E-2</v>
      </c>
      <c r="S92" s="18">
        <f t="shared" ca="1" si="29"/>
        <v>6.7015782037631408E-2</v>
      </c>
      <c r="T92" s="18">
        <f ca="1">MAX(-P92+MIN(P92,AngCal!$B$30),Q818+T$11+T$12/(1+EXP((T$13-LOG10($O92))/T$14))+T$15/(1+EXP((T$16-LOG10($O92))/T$17))+T$18/(1+EXP((T$19-LOG10($O92))/T$20)))</f>
        <v>3.6455874432245175E-3</v>
      </c>
      <c r="U92" s="18">
        <f ca="1">MAX(-Q92+MIN(Q92,AngCal!$B$30),Q818+U$11+U$12/(1+EXP((U$13-LOG10($O92))/U$14))+U$15/(1+EXP((U$16-LOG10($O92))/U$17))+U$18/(1+EXP((U$19-LOG10($O92))/U$20)))</f>
        <v>6.5598113687703324E-3</v>
      </c>
      <c r="V92" s="18">
        <f ca="1">MAX(-R92+MIN(R92,AngCal!$B$30),Q818+V$11+V$12/(1+EXP((V$13-LOG10($O92))/V$14))+V$15/(1+EXP((V$16-LOG10($O92))/V$17))+V$18/(1+EXP((V$19-LOG10($O92))/V$20)))</f>
        <v>5.0143452785465087E-3</v>
      </c>
      <c r="W92" s="18">
        <f ca="1">MAX(-S92+MIN(S92,AngCal!$B$30),Q818+W$11+W$12/(1+EXP((W$13-LOG10($O92))/W$14))+W$15/(1+EXP((W$16-LOG10($O92))/W$17))+W$18/(1+EXP((W$19-LOG10($O92))/W$20)))</f>
        <v>9.1267048945162799E-3</v>
      </c>
      <c r="X92" s="18">
        <f t="shared" ca="1" si="30"/>
        <v>1.8721867288050975</v>
      </c>
      <c r="Y92" s="18">
        <f t="shared" ca="1" si="30"/>
        <v>3.0300680793781449</v>
      </c>
      <c r="Z92" s="18">
        <f t="shared" ca="1" si="30"/>
        <v>0.26291222949354404</v>
      </c>
      <c r="AA92" s="18">
        <f t="shared" ca="1" si="30"/>
        <v>0.35093845232618159</v>
      </c>
      <c r="AB92" s="18">
        <f t="shared" ca="1" si="31"/>
        <v>7.1568314126974217E-2</v>
      </c>
      <c r="AC92" s="18">
        <f t="shared" ca="1" si="32"/>
        <v>6.7008252287383926E-2</v>
      </c>
      <c r="AD92" s="18">
        <f t="shared" ca="1" si="33"/>
        <v>6.5711243291825178E-2</v>
      </c>
      <c r="AE92" s="18">
        <f t="shared" ca="1" si="34"/>
        <v>7.345220005377319E-2</v>
      </c>
      <c r="AF92" s="18">
        <f ca="1">MAX(-AB92+MIN(AB92,AngCal!$B$30),S818+AF$11+AF$12/(1+EXP((AF$13-LOG10($O92))/AF$14))+AF$15/(1+EXP((AF$16-LOG10($O92))/AF$17))+AF$18/(1+EXP((AF$19-LOG10($O92))/AF$20)))</f>
        <v>1.0039315169678435E-2</v>
      </c>
      <c r="AG92" s="18">
        <f ca="1">MAX(-AC92+MIN(AC92,AngCal!$B$30),S818+AG$11+AG$12/(1+EXP((AG$13-LOG10($O92))/AG$14))+AG$15/(1+EXP((AG$16-LOG10($O92))/AG$17))+AG$18/(1+EXP((AG$19-LOG10($O92))/AG$20)))</f>
        <v>1.3844112060304933E-2</v>
      </c>
      <c r="AH92" s="18">
        <f ca="1">MAX(-AD92+MIN(AD92,AngCal!$B$30),S818+AH$11+AH$12/(1+EXP((AH$13-LOG10($O92))/AH$14))+AH$15/(1+EXP((AH$16-LOG10($O92))/AH$17))+AH$18/(1+EXP((AH$19-LOG10($O92))/AH$20)))</f>
        <v>3.6411266653725762E-3</v>
      </c>
      <c r="AI92" s="18">
        <f ca="1">MAX(-AE92+MIN(AE92,AngCal!$B$30),S818+AI$11+AI$12/(1+EXP((AI$13-LOG10($O92))/AI$14))+AI$15/(1+EXP((AI$16-LOG10($O92))/AI$17))+AI$18/(1+EXP((AI$19-LOG10($O92))/AI$20)))</f>
        <v>6.3071646906298542E-3</v>
      </c>
      <c r="AJ92" s="18">
        <f t="shared" ca="1" si="35"/>
        <v>0.56705852535568435</v>
      </c>
      <c r="AK92" s="18">
        <f t="shared" ca="1" si="35"/>
        <v>0.54852031528446588</v>
      </c>
      <c r="AL92" s="18">
        <f t="shared" ca="1" si="35"/>
        <v>0.94335563413259849</v>
      </c>
      <c r="AM92" s="18">
        <f t="shared" ca="1" si="35"/>
        <v>1.6256129567842397</v>
      </c>
      <c r="AN92" s="18">
        <f t="shared" ca="1" si="36"/>
        <v>1</v>
      </c>
      <c r="AO92" s="18">
        <f t="shared" ca="1" si="36"/>
        <v>1</v>
      </c>
      <c r="AP92" s="18">
        <f t="shared" ca="1" si="36"/>
        <v>1</v>
      </c>
      <c r="AQ92" s="18">
        <f t="shared" ca="1" si="36"/>
        <v>1</v>
      </c>
      <c r="AR92" s="18">
        <f t="shared" ca="1" si="37"/>
        <v>0</v>
      </c>
      <c r="AS92" s="18">
        <f t="shared" ca="1" si="37"/>
        <v>0</v>
      </c>
      <c r="AT92" s="18">
        <f t="shared" ca="1" si="37"/>
        <v>0</v>
      </c>
      <c r="AU92" s="18">
        <f t="shared" ca="1" si="37"/>
        <v>0</v>
      </c>
    </row>
    <row r="93" spans="1:47" x14ac:dyDescent="0.15">
      <c r="A93">
        <v>1</v>
      </c>
      <c r="B93">
        <v>483.56299999999999</v>
      </c>
      <c r="C93">
        <v>1</v>
      </c>
      <c r="D93" s="18">
        <v>7.9920000000000005E-2</v>
      </c>
      <c r="E93" s="18">
        <v>-2.811E-2</v>
      </c>
      <c r="F93" s="18">
        <v>1.6060000000000001</v>
      </c>
      <c r="G93" s="18">
        <v>0.20549999999999999</v>
      </c>
      <c r="H93" s="18">
        <v>-4.9619999999999997E-2</v>
      </c>
      <c r="I93" s="18">
        <v>2.2570000000000001</v>
      </c>
      <c r="J93" s="18">
        <v>0.24030000000000001</v>
      </c>
      <c r="K93" s="18">
        <v>-2.1940000000000002E-3</v>
      </c>
      <c r="L93" s="18">
        <v>-2.154E-6</v>
      </c>
      <c r="M93" s="18">
        <v>0.48809999999999998</v>
      </c>
      <c r="O93" s="18">
        <f>MAX(MIN(Angle!A106,AngNeutron!$P$3),AngNeutron!$P$2)</f>
        <v>0.14219000000000001</v>
      </c>
      <c r="P93" s="18">
        <f t="shared" ca="1" si="26"/>
        <v>7.2261961870591848E-2</v>
      </c>
      <c r="Q93" s="18">
        <f t="shared" ca="1" si="27"/>
        <v>7.0046930188989331E-2</v>
      </c>
      <c r="R93" s="18">
        <f t="shared" ca="1" si="28"/>
        <v>7.2137782351606963E-2</v>
      </c>
      <c r="S93" s="18">
        <f t="shared" ca="1" si="29"/>
        <v>6.9347995430449422E-2</v>
      </c>
      <c r="T93" s="18">
        <f ca="1">MAX(-P93+MIN(P93,AngCal!$B$30),Q819+T$11+T$12/(1+EXP((T$13-LOG10($O93))/T$14))+T$15/(1+EXP((T$16-LOG10($O93))/T$17))+T$18/(1+EXP((T$19-LOG10($O93))/T$20)))</f>
        <v>3.162780175744684E-3</v>
      </c>
      <c r="U93" s="18">
        <f ca="1">MAX(-Q93+MIN(Q93,AngCal!$B$30),Q819+U$11+U$12/(1+EXP((U$13-LOG10($O93))/U$14))+U$15/(1+EXP((U$16-LOG10($O93))/U$17))+U$18/(1+EXP((U$19-LOG10($O93))/U$20)))</f>
        <v>6.1475473652784739E-3</v>
      </c>
      <c r="V93" s="18">
        <f ca="1">MAX(-R93+MIN(R93,AngCal!$B$30),Q819+V$11+V$12/(1+EXP((V$13-LOG10($O93))/V$14))+V$15/(1+EXP((V$16-LOG10($O93))/V$17))+V$18/(1+EXP((V$19-LOG10($O93))/V$20)))</f>
        <v>1.425738714581147E-3</v>
      </c>
      <c r="W93" s="18">
        <f ca="1">MAX(-S93+MIN(S93,AngCal!$B$30),Q819+W$11+W$12/(1+EXP((W$13-LOG10($O93))/W$14))+W$15/(1+EXP((W$16-LOG10($O93))/W$17))+W$18/(1+EXP((W$19-LOG10($O93))/W$20)))</f>
        <v>5.4940212234751516E-3</v>
      </c>
      <c r="X93" s="18">
        <f t="shared" ca="1" si="30"/>
        <v>1.8705152474759914</v>
      </c>
      <c r="Y93" s="18">
        <f t="shared" ca="1" si="30"/>
        <v>3.0391564675793061</v>
      </c>
      <c r="Z93" s="18">
        <f t="shared" ca="1" si="30"/>
        <v>0.26291689982142558</v>
      </c>
      <c r="AA93" s="18">
        <f t="shared" ca="1" si="30"/>
        <v>0.34475826252303921</v>
      </c>
      <c r="AB93" s="18">
        <f t="shared" ca="1" si="31"/>
        <v>7.1448592832679986E-2</v>
      </c>
      <c r="AC93" s="18">
        <f t="shared" ca="1" si="32"/>
        <v>6.7007601577959347E-2</v>
      </c>
      <c r="AD93" s="18">
        <f t="shared" ca="1" si="33"/>
        <v>6.7597736801902078E-2</v>
      </c>
      <c r="AE93" s="18">
        <f t="shared" ca="1" si="34"/>
        <v>7.3463652870841195E-2</v>
      </c>
      <c r="AF93" s="18">
        <f ca="1">MAX(-AB93+MIN(AB93,AngCal!$B$30),S819+AF$11+AF$12/(1+EXP((AF$13-LOG10($O93))/AF$14))+AF$15/(1+EXP((AF$16-LOG10($O93))/AF$17))+AF$18/(1+EXP((AF$19-LOG10($O93))/AF$20)))</f>
        <v>1.0520974081457602E-2</v>
      </c>
      <c r="AG93" s="18">
        <f ca="1">MAX(-AC93+MIN(AC93,AngCal!$B$30),S819+AG$11+AG$12/(1+EXP((AG$13-LOG10($O93))/AG$14))+AG$15/(1+EXP((AG$16-LOG10($O93))/AG$17))+AG$18/(1+EXP((AG$19-LOG10($O93))/AG$20)))</f>
        <v>1.3881758480865342E-2</v>
      </c>
      <c r="AH93" s="18">
        <f ca="1">MAX(-AD93+MIN(AD93,AngCal!$B$30),S819+AH$11+AH$12/(1+EXP((AH$13-LOG10($O93))/AH$14))+AH$15/(1+EXP((AH$16-LOG10($O93))/AH$17))+AH$18/(1+EXP((AH$19-LOG10($O93))/AH$20)))</f>
        <v>4.1812508078873049E-3</v>
      </c>
      <c r="AI93" s="18">
        <f ca="1">MAX(-AE93+MIN(AE93,AngCal!$B$30),S819+AI$11+AI$12/(1+EXP((AI$13-LOG10($O93))/AI$14))+AI$15/(1+EXP((AI$16-LOG10($O93))/AI$17))+AI$18/(1+EXP((AI$19-LOG10($O93))/AI$20)))</f>
        <v>6.8453500630633298E-3</v>
      </c>
      <c r="AJ93" s="18">
        <f t="shared" ca="1" si="35"/>
        <v>0.57044699353824857</v>
      </c>
      <c r="AK93" s="18">
        <f t="shared" ca="1" si="35"/>
        <v>0.55030536979443079</v>
      </c>
      <c r="AL93" s="18">
        <f t="shared" ca="1" si="35"/>
        <v>0.94431628640564613</v>
      </c>
      <c r="AM93" s="18">
        <f t="shared" ca="1" si="35"/>
        <v>1.6226373048544123</v>
      </c>
      <c r="AN93" s="18">
        <f t="shared" ca="1" si="36"/>
        <v>1</v>
      </c>
      <c r="AO93" s="18">
        <f t="shared" ca="1" si="36"/>
        <v>1</v>
      </c>
      <c r="AP93" s="18">
        <f t="shared" ca="1" si="36"/>
        <v>1</v>
      </c>
      <c r="AQ93" s="18">
        <f t="shared" ca="1" si="36"/>
        <v>1</v>
      </c>
      <c r="AR93" s="18">
        <f t="shared" ca="1" si="37"/>
        <v>0</v>
      </c>
      <c r="AS93" s="18">
        <f t="shared" ca="1" si="37"/>
        <v>0</v>
      </c>
      <c r="AT93" s="18">
        <f t="shared" ca="1" si="37"/>
        <v>0</v>
      </c>
      <c r="AU93" s="18">
        <f t="shared" ca="1" si="37"/>
        <v>0</v>
      </c>
    </row>
    <row r="94" spans="1:47" x14ac:dyDescent="0.15">
      <c r="A94">
        <v>1</v>
      </c>
      <c r="B94">
        <v>483.56299999999999</v>
      </c>
      <c r="C94">
        <v>3</v>
      </c>
      <c r="D94" s="18">
        <v>7.9990000000000006E-2</v>
      </c>
      <c r="E94" s="18">
        <v>-3.0939999999999999E-2</v>
      </c>
      <c r="F94" s="18">
        <v>1.641</v>
      </c>
      <c r="G94" s="18">
        <v>0.2155</v>
      </c>
      <c r="H94" s="18">
        <v>-4.7109999999999999E-2</v>
      </c>
      <c r="I94" s="18">
        <v>2.3039999999999998</v>
      </c>
      <c r="J94" s="18">
        <v>0.2339</v>
      </c>
      <c r="K94" s="18">
        <v>-1.936E-3</v>
      </c>
      <c r="L94" s="18">
        <v>-0.30909999999999999</v>
      </c>
      <c r="M94" s="18">
        <v>0.59819999999999995</v>
      </c>
      <c r="O94" s="18">
        <f>MAX(MIN(Angle!A107,AngNeutron!$P$3),AngNeutron!$P$2)</f>
        <v>0.17901</v>
      </c>
      <c r="P94" s="18">
        <f t="shared" ca="1" si="26"/>
        <v>7.2258210000002349E-2</v>
      </c>
      <c r="Q94" s="18">
        <f t="shared" ca="1" si="27"/>
        <v>7.0047299531630844E-2</v>
      </c>
      <c r="R94" s="18">
        <f t="shared" ca="1" si="28"/>
        <v>7.4394113466287812E-2</v>
      </c>
      <c r="S94" s="18">
        <f t="shared" ca="1" si="29"/>
        <v>7.1903915385277628E-2</v>
      </c>
      <c r="T94" s="18">
        <f ca="1">MAX(-P94+MIN(P94,AngCal!$B$30),Q820+T$11+T$12/(1+EXP((T$13-LOG10($O94))/T$14))+T$15/(1+EXP((T$16-LOG10($O94))/T$17))+T$18/(1+EXP((T$19-LOG10($O94))/T$20)))</f>
        <v>2.7564623901083418E-3</v>
      </c>
      <c r="U94" s="18">
        <f ca="1">MAX(-Q94+MIN(Q94,AngCal!$B$30),Q820+U$11+U$12/(1+EXP((U$13-LOG10($O94))/U$14))+U$15/(1+EXP((U$16-LOG10($O94))/U$17))+U$18/(1+EXP((U$19-LOG10($O94))/U$20)))</f>
        <v>5.8744138933741561E-3</v>
      </c>
      <c r="V94" s="18">
        <f ca="1">MAX(-R94+MIN(R94,AngCal!$B$30),Q820+V$11+V$12/(1+EXP((V$13-LOG10($O94))/V$14))+V$15/(1+EXP((V$16-LOG10($O94))/V$17))+V$18/(1+EXP((V$19-LOG10($O94))/V$20)))</f>
        <v>-8.2690287735988008E-4</v>
      </c>
      <c r="W94" s="18">
        <f ca="1">MAX(-S94+MIN(S94,AngCal!$B$30),Q820+W$11+W$12/(1+EXP((W$13-LOG10($O94))/W$14))+W$15/(1+EXP((W$16-LOG10($O94))/W$17))+W$18/(1+EXP((W$19-LOG10($O94))/W$20)))</f>
        <v>1.5846721749697827E-3</v>
      </c>
      <c r="X94" s="18">
        <f t="shared" ca="1" si="30"/>
        <v>1.868231994310005</v>
      </c>
      <c r="Y94" s="18">
        <f t="shared" ca="1" si="30"/>
        <v>3.0488746184749096</v>
      </c>
      <c r="Z94" s="18">
        <f t="shared" ca="1" si="30"/>
        <v>0.26292490869483687</v>
      </c>
      <c r="AA94" s="18">
        <f t="shared" ca="1" si="30"/>
        <v>0.33894111385925052</v>
      </c>
      <c r="AB94" s="18">
        <f t="shared" ca="1" si="31"/>
        <v>7.1337637891184441E-2</v>
      </c>
      <c r="AC94" s="18">
        <f t="shared" ca="1" si="32"/>
        <v>6.7006708742131549E-2</v>
      </c>
      <c r="AD94" s="18">
        <f t="shared" ca="1" si="33"/>
        <v>6.9547343332179448E-2</v>
      </c>
      <c r="AE94" s="18">
        <f t="shared" ca="1" si="34"/>
        <v>7.3472873931974617E-2</v>
      </c>
      <c r="AF94" s="18">
        <f ca="1">MAX(-AB94+MIN(AB94,AngCal!$B$30),S820+AF$11+AF$12/(1+EXP((AF$13-LOG10($O94))/AF$14))+AF$15/(1+EXP((AF$16-LOG10($O94))/AF$17))+AF$18/(1+EXP((AF$19-LOG10($O94))/AF$20)))</f>
        <v>1.1079449294612034E-2</v>
      </c>
      <c r="AG94" s="18">
        <f ca="1">MAX(-AC94+MIN(AC94,AngCal!$B$30),S820+AG$11+AG$12/(1+EXP((AG$13-LOG10($O94))/AG$14))+AG$15/(1+EXP((AG$16-LOG10($O94))/AG$17))+AG$18/(1+EXP((AG$19-LOG10($O94))/AG$20)))</f>
        <v>1.4035793593529071E-2</v>
      </c>
      <c r="AH94" s="18">
        <f ca="1">MAX(-AD94+MIN(AD94,AngCal!$B$30),S820+AH$11+AH$12/(1+EXP((AH$13-LOG10($O94))/AH$14))+AH$15/(1+EXP((AH$16-LOG10($O94))/AH$17))+AH$18/(1+EXP((AH$19-LOG10($O94))/AH$20)))</f>
        <v>4.7887833637228899E-3</v>
      </c>
      <c r="AI94" s="18">
        <f ca="1">MAX(-AE94+MIN(AE94,AngCal!$B$30),S820+AI$11+AI$12/(1+EXP((AI$13-LOG10($O94))/AI$14))+AI$15/(1+EXP((AI$16-LOG10($O94))/AI$17))+AI$18/(1+EXP((AI$19-LOG10($O94))/AI$20)))</f>
        <v>7.4083366331185035E-3</v>
      </c>
      <c r="AJ94" s="18">
        <f t="shared" ca="1" si="35"/>
        <v>0.57439819348408661</v>
      </c>
      <c r="AK94" s="18">
        <f t="shared" ca="1" si="35"/>
        <v>0.55239228671221174</v>
      </c>
      <c r="AL94" s="18">
        <f t="shared" ca="1" si="35"/>
        <v>0.94560845030394824</v>
      </c>
      <c r="AM94" s="18">
        <f t="shared" ca="1" si="35"/>
        <v>1.6197817226693483</v>
      </c>
      <c r="AN94" s="18">
        <f t="shared" ca="1" si="36"/>
        <v>1</v>
      </c>
      <c r="AO94" s="18">
        <f t="shared" ca="1" si="36"/>
        <v>1</v>
      </c>
      <c r="AP94" s="18">
        <f t="shared" ca="1" si="36"/>
        <v>1</v>
      </c>
      <c r="AQ94" s="18">
        <f t="shared" ca="1" si="36"/>
        <v>1</v>
      </c>
      <c r="AR94" s="18">
        <f t="shared" ca="1" si="37"/>
        <v>0</v>
      </c>
      <c r="AS94" s="18">
        <f t="shared" ca="1" si="37"/>
        <v>0</v>
      </c>
      <c r="AT94" s="18">
        <f t="shared" ca="1" si="37"/>
        <v>0</v>
      </c>
      <c r="AU94" s="18">
        <f t="shared" ca="1" si="37"/>
        <v>0</v>
      </c>
    </row>
    <row r="95" spans="1:47" x14ac:dyDescent="0.15">
      <c r="A95">
        <v>1</v>
      </c>
      <c r="B95">
        <v>483.56299999999999</v>
      </c>
      <c r="C95">
        <v>5</v>
      </c>
      <c r="D95" s="18">
        <v>7.9979999999999996E-2</v>
      </c>
      <c r="E95" s="18">
        <v>2.3859999999999999E-2</v>
      </c>
      <c r="F95" s="18">
        <v>3.1629999999999998</v>
      </c>
      <c r="G95" s="18">
        <v>0.28339999999999999</v>
      </c>
      <c r="H95" s="18">
        <v>-0.1134</v>
      </c>
      <c r="I95" s="18">
        <v>2.1739999999999999</v>
      </c>
      <c r="J95" s="18">
        <v>0.48180000000000001</v>
      </c>
      <c r="K95" s="18">
        <v>9.5460000000000007E-3</v>
      </c>
      <c r="L95" s="18">
        <v>0.80820000000000003</v>
      </c>
      <c r="M95" s="18">
        <v>0.23849999999999999</v>
      </c>
      <c r="O95" s="18">
        <f>MAX(MIN(Angle!A108,AngNeutron!$P$3),AngNeutron!$P$2)</f>
        <v>0.22536</v>
      </c>
      <c r="P95" s="18">
        <f t="shared" ca="1" si="26"/>
        <v>7.2251000994974543E-2</v>
      </c>
      <c r="Q95" s="18">
        <f t="shared" ca="1" si="27"/>
        <v>7.0047619967721075E-2</v>
      </c>
      <c r="R95" s="18">
        <f t="shared" ca="1" si="28"/>
        <v>7.6737420369920165E-2</v>
      </c>
      <c r="S95" s="18">
        <f t="shared" ca="1" si="29"/>
        <v>7.4602305963023308E-2</v>
      </c>
      <c r="T95" s="18">
        <f ca="1">MAX(-P95+MIN(P95,AngCal!$B$30),Q821+T$11+T$12/(1+EXP((T$13-LOG10($O95))/T$14))+T$15/(1+EXP((T$16-LOG10($O95))/T$17))+T$18/(1+EXP((T$19-LOG10($O95))/T$20)))</f>
        <v>2.4698427834641962E-3</v>
      </c>
      <c r="U95" s="18">
        <f ca="1">MAX(-Q95+MIN(Q95,AngCal!$B$30),Q821+U$11+U$12/(1+EXP((U$13-LOG10($O95))/U$14))+U$15/(1+EXP((U$16-LOG10($O95))/U$17))+U$18/(1+EXP((U$19-LOG10($O95))/U$20)))</f>
        <v>5.7937717920979416E-3</v>
      </c>
      <c r="V95" s="18">
        <f ca="1">MAX(-R95+MIN(R95,AngCal!$B$30),Q821+V$11+V$12/(1+EXP((V$13-LOG10($O95))/V$14))+V$15/(1+EXP((V$16-LOG10($O95))/V$17))+V$18/(1+EXP((V$19-LOG10($O95))/V$20)))</f>
        <v>-2.0046991213194358E-3</v>
      </c>
      <c r="W95" s="18">
        <f ca="1">MAX(-S95+MIN(S95,AngCal!$B$30),Q821+W$11+W$12/(1+EXP((W$13-LOG10($O95))/W$14))+W$15/(1+EXP((W$16-LOG10($O95))/W$17))+W$18/(1+EXP((W$19-LOG10($O95))/W$20)))</f>
        <v>-2.4657990240885639E-3</v>
      </c>
      <c r="X95" s="18">
        <f t="shared" ca="1" si="30"/>
        <v>1.8651174122593677</v>
      </c>
      <c r="Y95" s="18">
        <f t="shared" ca="1" si="30"/>
        <v>3.0592353366190346</v>
      </c>
      <c r="Z95" s="18">
        <f t="shared" ca="1" si="30"/>
        <v>0.26293864245398257</v>
      </c>
      <c r="AA95" s="18">
        <f t="shared" ca="1" si="30"/>
        <v>0.33349064388308625</v>
      </c>
      <c r="AB95" s="18">
        <f t="shared" ca="1" si="31"/>
        <v>7.1234539672294581E-2</v>
      </c>
      <c r="AC95" s="18">
        <f t="shared" ca="1" si="32"/>
        <v>6.7005483692600093E-2</v>
      </c>
      <c r="AD95" s="18">
        <f t="shared" ca="1" si="33"/>
        <v>7.1276521819515104E-2</v>
      </c>
      <c r="AE95" s="18">
        <f t="shared" ca="1" si="34"/>
        <v>7.3480035949175376E-2</v>
      </c>
      <c r="AF95" s="18">
        <f ca="1">MAX(-AB95+MIN(AB95,AngCal!$B$30),S821+AF$11+AF$12/(1+EXP((AF$13-LOG10($O95))/AF$14))+AF$15/(1+EXP((AF$16-LOG10($O95))/AF$17))+AF$18/(1+EXP((AF$19-LOG10($O95))/AF$20)))</f>
        <v>1.1721939605379894E-2</v>
      </c>
      <c r="AG95" s="18">
        <f ca="1">MAX(-AC95+MIN(AC95,AngCal!$B$30),S821+AG$11+AG$12/(1+EXP((AG$13-LOG10($O95))/AG$14))+AG$15/(1+EXP((AG$16-LOG10($O95))/AG$17))+AG$18/(1+EXP((AG$19-LOG10($O95))/AG$20)))</f>
        <v>1.4320793225588747E-2</v>
      </c>
      <c r="AH95" s="18">
        <f ca="1">MAX(-AD95+MIN(AD95,AngCal!$B$30),S821+AH$11+AH$12/(1+EXP((AH$13-LOG10($O95))/AH$14))+AH$15/(1+EXP((AH$16-LOG10($O95))/AH$17))+AH$18/(1+EXP((AH$19-LOG10($O95))/AH$20)))</f>
        <v>5.4557220151649367E-3</v>
      </c>
      <c r="AI95" s="18">
        <f ca="1">MAX(-AE95+MIN(AE95,AngCal!$B$30),S821+AI$11+AI$12/(1+EXP((AI$13-LOG10($O95))/AI$14))+AI$15/(1+EXP((AI$16-LOG10($O95))/AI$17))+AI$18/(1+EXP((AI$19-LOG10($O95))/AI$20)))</f>
        <v>7.9716965610513047E-3</v>
      </c>
      <c r="AJ95" s="18">
        <f t="shared" ca="1" si="35"/>
        <v>0.57898940949014222</v>
      </c>
      <c r="AK95" s="18">
        <f t="shared" ca="1" si="35"/>
        <v>0.55483402096747536</v>
      </c>
      <c r="AL95" s="18">
        <f t="shared" ca="1" si="35"/>
        <v>0.94733359125555572</v>
      </c>
      <c r="AM95" s="18">
        <f t="shared" ca="1" si="35"/>
        <v>1.6170473928480036</v>
      </c>
      <c r="AN95" s="18">
        <f t="shared" ca="1" si="36"/>
        <v>1</v>
      </c>
      <c r="AO95" s="18">
        <f t="shared" ca="1" si="36"/>
        <v>1</v>
      </c>
      <c r="AP95" s="18">
        <f t="shared" ca="1" si="36"/>
        <v>1</v>
      </c>
      <c r="AQ95" s="18">
        <f t="shared" ca="1" si="36"/>
        <v>1</v>
      </c>
      <c r="AR95" s="18">
        <f t="shared" ca="1" si="37"/>
        <v>0</v>
      </c>
      <c r="AS95" s="18">
        <f t="shared" ca="1" si="37"/>
        <v>0</v>
      </c>
      <c r="AT95" s="18">
        <f t="shared" ca="1" si="37"/>
        <v>0</v>
      </c>
      <c r="AU95" s="18">
        <f t="shared" ca="1" si="37"/>
        <v>0</v>
      </c>
    </row>
    <row r="96" spans="1:47" x14ac:dyDescent="0.15">
      <c r="A96">
        <v>1</v>
      </c>
      <c r="B96">
        <v>483.56299999999999</v>
      </c>
      <c r="C96">
        <v>7</v>
      </c>
      <c r="D96" s="18">
        <v>8.0159999999999995E-2</v>
      </c>
      <c r="E96" s="18">
        <v>-5.4690000000000003E-2</v>
      </c>
      <c r="F96" s="18">
        <v>2.298</v>
      </c>
      <c r="G96" s="18">
        <v>0.2414</v>
      </c>
      <c r="H96" s="18">
        <v>-2.368E-2</v>
      </c>
      <c r="I96" s="18">
        <v>1.591</v>
      </c>
      <c r="J96" s="18">
        <v>0.19939999999999999</v>
      </c>
      <c r="K96" s="18">
        <v>-1.787E-3</v>
      </c>
      <c r="L96" s="18">
        <v>-0.78210000000000002</v>
      </c>
      <c r="M96" s="18">
        <v>0.621</v>
      </c>
      <c r="O96" s="18">
        <f>MAX(MIN(Angle!A109,AngNeutron!$P$3),AngNeutron!$P$2)</f>
        <v>0.28371000000000002</v>
      </c>
      <c r="P96" s="18">
        <f t="shared" ca="1" si="26"/>
        <v>7.2237538193948111E-2</v>
      </c>
      <c r="Q96" s="18">
        <f t="shared" ca="1" si="27"/>
        <v>7.0047890822457062E-2</v>
      </c>
      <c r="R96" s="18">
        <f t="shared" ca="1" si="28"/>
        <v>7.9028516917810279E-2</v>
      </c>
      <c r="S96" s="18">
        <f t="shared" ca="1" si="29"/>
        <v>7.729145241030265E-2</v>
      </c>
      <c r="T96" s="18">
        <f ca="1">MAX(-P96+MIN(P96,AngCal!$B$30),Q822+T$11+T$12/(1+EXP((T$13-LOG10($O96))/T$14))+T$15/(1+EXP((T$16-LOG10($O96))/T$17))+T$18/(1+EXP((T$19-LOG10($O96))/T$20)))</f>
        <v>2.3500439761619564E-3</v>
      </c>
      <c r="U96" s="18">
        <f ca="1">MAX(-Q96+MIN(Q96,AngCal!$B$30),Q822+U$11+U$12/(1+EXP((U$13-LOG10($O96))/U$14))+U$15/(1+EXP((U$16-LOG10($O96))/U$17))+U$18/(1+EXP((U$19-LOG10($O96))/U$20)))</f>
        <v>5.9587710571083474E-3</v>
      </c>
      <c r="V96" s="18">
        <f ca="1">MAX(-R96+MIN(R96,AngCal!$B$30),Q822+V$11+V$12/(1+EXP((V$13-LOG10($O96))/V$14))+V$15/(1+EXP((V$16-LOG10($O96))/V$17))+V$18/(1+EXP((V$19-LOG10($O96))/V$20)))</f>
        <v>-2.5620652888792318E-3</v>
      </c>
      <c r="W96" s="18">
        <f ca="1">MAX(-S96+MIN(S96,AngCal!$B$30),Q822+W$11+W$12/(1+EXP((W$13-LOG10($O96))/W$14))+W$15/(1+EXP((W$16-LOG10($O96))/W$17))+W$18/(1+EXP((W$19-LOG10($O96))/W$20)))</f>
        <v>-6.4242184142565689E-3</v>
      </c>
      <c r="X96" s="18">
        <f t="shared" ca="1" si="30"/>
        <v>1.8608784631799604</v>
      </c>
      <c r="Y96" s="18">
        <f t="shared" ca="1" si="30"/>
        <v>3.0702367861228761</v>
      </c>
      <c r="Z96" s="18">
        <f t="shared" ca="1" si="30"/>
        <v>0.26296219437747786</v>
      </c>
      <c r="AA96" s="18">
        <f t="shared" ca="1" si="30"/>
        <v>0.32840536130599929</v>
      </c>
      <c r="AB96" s="18">
        <f t="shared" ca="1" si="31"/>
        <v>7.1137577895512477E-2</v>
      </c>
      <c r="AC96" s="18">
        <f t="shared" ca="1" si="32"/>
        <v>6.7003802758195091E-2</v>
      </c>
      <c r="AD96" s="18">
        <f t="shared" ca="1" si="33"/>
        <v>7.2688747565345213E-2</v>
      </c>
      <c r="AE96" s="18">
        <f t="shared" ca="1" si="34"/>
        <v>7.3485582719822362E-2</v>
      </c>
      <c r="AF96" s="18">
        <f ca="1">MAX(-AB96+MIN(AB96,AngCal!$B$30),S822+AF$11+AF$12/(1+EXP((AF$13-LOG10($O96))/AF$14))+AF$15/(1+EXP((AF$16-LOG10($O96))/AF$17))+AF$18/(1+EXP((AF$19-LOG10($O96))/AF$20)))</f>
        <v>1.2457530414785692E-2</v>
      </c>
      <c r="AG96" s="18">
        <f ca="1">MAX(-AC96+MIN(AC96,AngCal!$B$30),S822+AG$11+AG$12/(1+EXP((AG$13-LOG10($O96))/AG$14))+AG$15/(1+EXP((AG$16-LOG10($O96))/AG$17))+AG$18/(1+EXP((AG$19-LOG10($O96))/AG$20)))</f>
        <v>1.4752368709096783E-2</v>
      </c>
      <c r="AH96" s="18">
        <f ca="1">MAX(-AD96+MIN(AD96,AngCal!$B$30),S822+AH$11+AH$12/(1+EXP((AH$13-LOG10($O96))/AH$14))+AH$15/(1+EXP((AH$16-LOG10($O96))/AH$17))+AH$18/(1+EXP((AH$19-LOG10($O96))/AH$20)))</f>
        <v>6.1588575619210021E-3</v>
      </c>
      <c r="AI96" s="18">
        <f ca="1">MAX(-AE96+MIN(AE96,AngCal!$B$30),S822+AI$11+AI$12/(1+EXP((AI$13-LOG10($O96))/AI$14))+AI$15/(1+EXP((AI$16-LOG10($O96))/AI$17))+AI$18/(1+EXP((AI$19-LOG10($O96))/AI$20)))</f>
        <v>8.4961380082086407E-3</v>
      </c>
      <c r="AJ96" s="18">
        <f t="shared" ca="1" si="35"/>
        <v>0.58430949813617272</v>
      </c>
      <c r="AK96" s="18">
        <f t="shared" ca="1" si="35"/>
        <v>0.55769515888920262</v>
      </c>
      <c r="AL96" s="18">
        <f t="shared" ca="1" si="35"/>
        <v>0.94961060925381202</v>
      </c>
      <c r="AM96" s="18">
        <f t="shared" ca="1" si="35"/>
        <v>1.6144368554828386</v>
      </c>
      <c r="AN96" s="18">
        <f t="shared" ca="1" si="36"/>
        <v>1</v>
      </c>
      <c r="AO96" s="18">
        <f t="shared" ca="1" si="36"/>
        <v>1</v>
      </c>
      <c r="AP96" s="18">
        <f t="shared" ca="1" si="36"/>
        <v>1</v>
      </c>
      <c r="AQ96" s="18">
        <f t="shared" ca="1" si="36"/>
        <v>1</v>
      </c>
      <c r="AR96" s="18">
        <f t="shared" ca="1" si="37"/>
        <v>0</v>
      </c>
      <c r="AS96" s="18">
        <f t="shared" ca="1" si="37"/>
        <v>0</v>
      </c>
      <c r="AT96" s="18">
        <f t="shared" ca="1" si="37"/>
        <v>0</v>
      </c>
      <c r="AU96" s="18">
        <f t="shared" ca="1" si="37"/>
        <v>0</v>
      </c>
    </row>
    <row r="97" spans="1:47" x14ac:dyDescent="0.15">
      <c r="A97">
        <v>1</v>
      </c>
      <c r="B97">
        <v>483.56299999999999</v>
      </c>
      <c r="C97">
        <v>10</v>
      </c>
      <c r="D97" s="18">
        <v>8.0079999999999998E-2</v>
      </c>
      <c r="E97" s="18">
        <v>-4.888E-2</v>
      </c>
      <c r="F97" s="18">
        <v>2.355</v>
      </c>
      <c r="G97" s="18">
        <v>0.2306</v>
      </c>
      <c r="H97" s="18">
        <v>-2.9760000000000002E-2</v>
      </c>
      <c r="I97" s="18">
        <v>1.6839999999999999</v>
      </c>
      <c r="J97" s="18">
        <v>0.23</v>
      </c>
      <c r="K97" s="18">
        <v>-1.4499999999999999E-3</v>
      </c>
      <c r="L97" s="18">
        <v>-0.78490000000000004</v>
      </c>
      <c r="M97" s="18">
        <v>8.1360000000000002E-2</v>
      </c>
      <c r="O97" s="18">
        <f>MAX(MIN(Angle!A110,AngNeutron!$P$3),AngNeutron!$P$2)</f>
        <v>0.35716999999999999</v>
      </c>
      <c r="P97" s="18">
        <f t="shared" ca="1" si="26"/>
        <v>7.2212769213520142E-2</v>
      </c>
      <c r="Q97" s="18">
        <f t="shared" ca="1" si="27"/>
        <v>7.0048091434462403E-2</v>
      </c>
      <c r="R97" s="18">
        <f t="shared" ca="1" si="28"/>
        <v>8.1051766727731026E-2</v>
      </c>
      <c r="S97" s="18">
        <f t="shared" ca="1" si="29"/>
        <v>7.9722497949038768E-2</v>
      </c>
      <c r="T97" s="18">
        <f ca="1">MAX(-P97+MIN(P97,AngCal!$B$30),Q823+T$11+T$12/(1+EXP((T$13-LOG10($O97))/T$14))+T$15/(1+EXP((T$16-LOG10($O97))/T$17))+T$18/(1+EXP((T$19-LOG10($O97))/T$20)))</f>
        <v>2.4415632422063616E-3</v>
      </c>
      <c r="U97" s="18">
        <f ca="1">MAX(-Q97+MIN(Q97,AngCal!$B$30),Q823+U$11+U$12/(1+EXP((U$13-LOG10($O97))/U$14))+U$15/(1+EXP((U$16-LOG10($O97))/U$17))+U$18/(1+EXP((U$19-LOG10($O97))/U$20)))</f>
        <v>6.4125812081851641E-3</v>
      </c>
      <c r="V97" s="18">
        <f ca="1">MAX(-R97+MIN(R97,AngCal!$B$30),Q823+V$11+V$12/(1+EXP((V$13-LOG10($O97))/V$14))+V$15/(1+EXP((V$16-LOG10($O97))/V$17))+V$18/(1+EXP((V$19-LOG10($O97))/V$20)))</f>
        <v>-2.8133068841231894E-3</v>
      </c>
      <c r="W97" s="18">
        <f ca="1">MAX(-S97+MIN(S97,AngCal!$B$30),Q823+W$11+W$12/(1+EXP((W$13-LOG10($O97))/W$14))+W$15/(1+EXP((W$16-LOG10($O97))/W$17))+W$18/(1+EXP((W$19-LOG10($O97))/W$20)))</f>
        <v>-9.930347317261834E-3</v>
      </c>
      <c r="X97" s="18">
        <f t="shared" ca="1" si="30"/>
        <v>1.8551319284055949</v>
      </c>
      <c r="Y97" s="18">
        <f t="shared" ca="1" si="30"/>
        <v>3.081852581152539</v>
      </c>
      <c r="Z97" s="18">
        <f t="shared" ca="1" si="30"/>
        <v>0.26300258527492204</v>
      </c>
      <c r="AA97" s="18">
        <f t="shared" ca="1" si="30"/>
        <v>0.32367960721040512</v>
      </c>
      <c r="AB97" s="18">
        <f t="shared" ca="1" si="31"/>
        <v>7.1044105449215134E-2</v>
      </c>
      <c r="AC97" s="18">
        <f t="shared" ca="1" si="32"/>
        <v>6.7001496244309844E-2</v>
      </c>
      <c r="AD97" s="18">
        <f t="shared" ca="1" si="33"/>
        <v>7.3783746022161617E-2</v>
      </c>
      <c r="AE97" s="18">
        <f t="shared" ca="1" si="34"/>
        <v>7.3490314185476843E-2</v>
      </c>
      <c r="AF97" s="18">
        <f ca="1">MAX(-AB97+MIN(AB97,AngCal!$B$30),S823+AF$11+AF$12/(1+EXP((AF$13-LOG10($O97))/AF$14))+AF$15/(1+EXP((AF$16-LOG10($O97))/AF$17))+AF$18/(1+EXP((AF$19-LOG10($O97))/AF$20)))</f>
        <v>1.3298186255992831E-2</v>
      </c>
      <c r="AG97" s="18">
        <f ca="1">MAX(-AC97+MIN(AC97,AngCal!$B$30),S823+AG$11+AG$12/(1+EXP((AG$13-LOG10($O97))/AG$14))+AG$15/(1+EXP((AG$16-LOG10($O97))/AG$17))+AG$18/(1+EXP((AG$19-LOG10($O97))/AG$20)))</f>
        <v>1.5347818755475577E-2</v>
      </c>
      <c r="AH97" s="18">
        <f ca="1">MAX(-AD97+MIN(AD97,AngCal!$B$30),S823+AH$11+AH$12/(1+EXP((AH$13-LOG10($O97))/AH$14))+AH$15/(1+EXP((AH$16-LOG10($O97))/AH$17))+AH$18/(1+EXP((AH$19-LOG10($O97))/AH$20)))</f>
        <v>6.8487180581482676E-3</v>
      </c>
      <c r="AI97" s="18">
        <f ca="1">MAX(-AE97+MIN(AE97,AngCal!$B$30),S823+AI$11+AI$12/(1+EXP((AI$13-LOG10($O97))/AI$14))+AI$15/(1+EXP((AI$16-LOG10($O97))/AI$17))+AI$18/(1+EXP((AI$19-LOG10($O97))/AI$20)))</f>
        <v>8.9231161730713229E-3</v>
      </c>
      <c r="AJ97" s="18">
        <f t="shared" ca="1" si="35"/>
        <v>0.59046040846980985</v>
      </c>
      <c r="AK97" s="18">
        <f t="shared" ca="1" si="35"/>
        <v>0.56105736051080546</v>
      </c>
      <c r="AL97" s="18">
        <f t="shared" ca="1" si="35"/>
        <v>0.95256244551234914</v>
      </c>
      <c r="AM97" s="18">
        <f t="shared" ca="1" si="35"/>
        <v>1.6119545966475348</v>
      </c>
      <c r="AN97" s="18">
        <f t="shared" ca="1" si="36"/>
        <v>1</v>
      </c>
      <c r="AO97" s="18">
        <f t="shared" ca="1" si="36"/>
        <v>1</v>
      </c>
      <c r="AP97" s="18">
        <f t="shared" ca="1" si="36"/>
        <v>1</v>
      </c>
      <c r="AQ97" s="18">
        <f t="shared" ca="1" si="36"/>
        <v>1</v>
      </c>
      <c r="AR97" s="18">
        <f t="shared" ca="1" si="37"/>
        <v>0</v>
      </c>
      <c r="AS97" s="18">
        <f t="shared" ca="1" si="37"/>
        <v>0</v>
      </c>
      <c r="AT97" s="18">
        <f t="shared" ca="1" si="37"/>
        <v>0</v>
      </c>
      <c r="AU97" s="18">
        <f t="shared" ca="1" si="37"/>
        <v>0</v>
      </c>
    </row>
    <row r="98" spans="1:47" x14ac:dyDescent="0.15">
      <c r="A98">
        <v>1</v>
      </c>
      <c r="B98">
        <v>483.56299999999999</v>
      </c>
      <c r="C98">
        <v>15</v>
      </c>
      <c r="D98" s="18">
        <v>8.0769999999999995E-2</v>
      </c>
      <c r="E98" s="18">
        <v>-3.6749999999999998E-2</v>
      </c>
      <c r="F98" s="18">
        <v>0.88890000000000002</v>
      </c>
      <c r="G98" s="18">
        <v>0.45429999999999998</v>
      </c>
      <c r="H98" s="18">
        <v>-6.3049999999999995E-2</v>
      </c>
      <c r="I98" s="18">
        <v>2.2450000000000001</v>
      </c>
      <c r="J98" s="18">
        <v>0.246</v>
      </c>
      <c r="K98" s="18">
        <v>1.9029999999999998E-2</v>
      </c>
      <c r="L98" s="18">
        <v>0.45839999999999997</v>
      </c>
      <c r="M98" s="18">
        <v>0.19309999999999999</v>
      </c>
      <c r="O98" s="18">
        <f>MAX(MIN(Angle!A111,AngNeutron!$P$3),AngNeutron!$P$2)</f>
        <v>0.44964999999999999</v>
      </c>
      <c r="P98" s="18">
        <f t="shared" ca="1" si="26"/>
        <v>7.2167682622160348E-2</v>
      </c>
      <c r="Q98" s="18">
        <f t="shared" ca="1" si="27"/>
        <v>7.0048107777102631E-2</v>
      </c>
      <c r="R98" s="18">
        <f t="shared" ca="1" si="28"/>
        <v>8.2504859088497806E-2</v>
      </c>
      <c r="S98" s="18">
        <f t="shared" ca="1" si="29"/>
        <v>8.1528748155199865E-2</v>
      </c>
      <c r="T98" s="18">
        <f ca="1">MAX(-P98+MIN(P98,AngCal!$B$30),Q824+T$11+T$12/(1+EXP((T$13-LOG10($O98))/T$14))+T$15/(1+EXP((T$16-LOG10($O98))/T$17))+T$18/(1+EXP((T$19-LOG10($O98))/T$20)))</f>
        <v>2.7752797969776491E-3</v>
      </c>
      <c r="U98" s="18">
        <f ca="1">MAX(-Q98+MIN(Q98,AngCal!$B$30),Q824+U$11+U$12/(1+EXP((U$13-LOG10($O98))/U$14))+U$15/(1+EXP((U$16-LOG10($O98))/U$17))+U$18/(1+EXP((U$19-LOG10($O98))/U$20)))</f>
        <v>7.1740050971523493E-3</v>
      </c>
      <c r="V98" s="18">
        <f ca="1">MAX(-R98+MIN(R98,AngCal!$B$30),Q824+V$11+V$12/(1+EXP((V$13-LOG10($O98))/V$14))+V$15/(1+EXP((V$16-LOG10($O98))/V$17))+V$18/(1+EXP((V$19-LOG10($O98))/V$20)))</f>
        <v>-2.9239911220414541E-3</v>
      </c>
      <c r="W98" s="18">
        <f ca="1">MAX(-S98+MIN(S98,AngCal!$B$30),Q824+W$11+W$12/(1+EXP((W$13-LOG10($O98))/W$14))+W$15/(1+EXP((W$16-LOG10($O98))/W$17))+W$18/(1+EXP((W$19-LOG10($O98))/W$20)))</f>
        <v>-1.2482257400627021E-2</v>
      </c>
      <c r="X98" s="18">
        <f t="shared" ca="1" si="30"/>
        <v>1.8473966300605298</v>
      </c>
      <c r="Y98" s="18">
        <f t="shared" ca="1" si="30"/>
        <v>3.0940164468196416</v>
      </c>
      <c r="Z98" s="18">
        <f t="shared" ca="1" si="30"/>
        <v>0.26307185268678768</v>
      </c>
      <c r="AA98" s="18">
        <f t="shared" ca="1" si="30"/>
        <v>0.31930440770742508</v>
      </c>
      <c r="AB98" s="18">
        <f t="shared" ca="1" si="31"/>
        <v>7.0950426867707903E-2</v>
      </c>
      <c r="AC98" s="18">
        <f t="shared" ca="1" si="32"/>
        <v>6.6998331536442204E-2</v>
      </c>
      <c r="AD98" s="18">
        <f t="shared" ca="1" si="33"/>
        <v>7.4601302695500624E-2</v>
      </c>
      <c r="AE98" s="18">
        <f t="shared" ca="1" si="34"/>
        <v>7.3495471133673107E-2</v>
      </c>
      <c r="AF98" s="18">
        <f ca="1">MAX(-AB98+MIN(AB98,AngCal!$B$30),S824+AF$11+AF$12/(1+EXP((AF$13-LOG10($O98))/AF$14))+AF$15/(1+EXP((AF$16-LOG10($O98))/AF$17))+AF$18/(1+EXP((AF$19-LOG10($O98))/AF$20)))</f>
        <v>1.4259930984510479E-2</v>
      </c>
      <c r="AG98" s="18">
        <f ca="1">MAX(-AC98+MIN(AC98,AngCal!$B$30),S824+AG$11+AG$12/(1+EXP((AG$13-LOG10($O98))/AG$14))+AG$15/(1+EXP((AG$16-LOG10($O98))/AG$17))+AG$18/(1+EXP((AG$19-LOG10($O98))/AG$20)))</f>
        <v>1.612686811343917E-2</v>
      </c>
      <c r="AH98" s="18">
        <f ca="1">MAX(-AD98+MIN(AD98,AngCal!$B$30),S824+AH$11+AH$12/(1+EXP((AH$13-LOG10($O98))/AH$14))+AH$15/(1+EXP((AH$16-LOG10($O98))/AH$17))+AH$18/(1+EXP((AH$19-LOG10($O98))/AH$20)))</f>
        <v>7.4341155693747919E-3</v>
      </c>
      <c r="AI98" s="18">
        <f ca="1">MAX(-AE98+MIN(AE98,AngCal!$B$30),S824+AI$11+AI$12/(1+EXP((AI$13-LOG10($O98))/AI$14))+AI$15/(1+EXP((AI$16-LOG10($O98))/AI$17))+AI$18/(1+EXP((AI$19-LOG10($O98))/AI$20)))</f>
        <v>9.172156589690738E-3</v>
      </c>
      <c r="AJ98" s="18">
        <f t="shared" ca="1" si="35"/>
        <v>0.59755875282104642</v>
      </c>
      <c r="AK98" s="18">
        <f t="shared" ca="1" si="35"/>
        <v>0.56503088357164999</v>
      </c>
      <c r="AL98" s="18">
        <f t="shared" ca="1" si="35"/>
        <v>0.95627848000480098</v>
      </c>
      <c r="AM98" s="18">
        <f t="shared" ca="1" si="35"/>
        <v>1.6096077220494975</v>
      </c>
      <c r="AN98" s="18">
        <f t="shared" ca="1" si="36"/>
        <v>1</v>
      </c>
      <c r="AO98" s="18">
        <f t="shared" ca="1" si="36"/>
        <v>1</v>
      </c>
      <c r="AP98" s="18">
        <f t="shared" ca="1" si="36"/>
        <v>1</v>
      </c>
      <c r="AQ98" s="18">
        <f t="shared" ca="1" si="36"/>
        <v>1</v>
      </c>
      <c r="AR98" s="18">
        <f t="shared" ca="1" si="37"/>
        <v>0</v>
      </c>
      <c r="AS98" s="18">
        <f t="shared" ca="1" si="37"/>
        <v>0</v>
      </c>
      <c r="AT98" s="18">
        <f t="shared" ca="1" si="37"/>
        <v>0</v>
      </c>
      <c r="AU98" s="18">
        <f t="shared" ca="1" si="37"/>
        <v>0</v>
      </c>
    </row>
    <row r="99" spans="1:47" x14ac:dyDescent="0.15">
      <c r="A99">
        <v>1</v>
      </c>
      <c r="B99">
        <v>483.56299999999999</v>
      </c>
      <c r="C99">
        <v>20</v>
      </c>
      <c r="D99" s="18">
        <v>8.0839999999999995E-2</v>
      </c>
      <c r="E99" s="18">
        <v>-3.7039999999999997E-2</v>
      </c>
      <c r="F99" s="18">
        <v>0.77439999999999998</v>
      </c>
      <c r="G99" s="18">
        <v>0.42470000000000002</v>
      </c>
      <c r="H99" s="18">
        <v>-6.5369999999999998E-2</v>
      </c>
      <c r="I99" s="18">
        <v>2.2490000000000001</v>
      </c>
      <c r="J99" s="18">
        <v>0.25580000000000003</v>
      </c>
      <c r="K99" s="18">
        <v>2.1569999999999999E-2</v>
      </c>
      <c r="L99" s="18">
        <v>0.4496</v>
      </c>
      <c r="M99" s="18">
        <v>0.1835</v>
      </c>
      <c r="O99" s="18">
        <f>MAX(MIN(Angle!A112,AngNeutron!$P$3),AngNeutron!$P$2)</f>
        <v>0.56608000000000003</v>
      </c>
      <c r="P99" s="18">
        <f t="shared" ca="1" si="26"/>
        <v>7.2086551298765567E-2</v>
      </c>
      <c r="Q99" s="18">
        <f t="shared" ca="1" si="27"/>
        <v>7.00473668193176E-2</v>
      </c>
      <c r="R99" s="18">
        <f t="shared" ca="1" si="28"/>
        <v>8.3012446068712456E-2</v>
      </c>
      <c r="S99" s="18">
        <f t="shared" ca="1" si="29"/>
        <v>8.2232417846790237E-2</v>
      </c>
      <c r="T99" s="18">
        <f ca="1">MAX(-P99+MIN(P99,AngCal!$B$30),Q825+T$11+T$12/(1+EXP((T$13-LOG10($O99))/T$14))+T$15/(1+EXP((T$16-LOG10($O99))/T$17))+T$18/(1+EXP((T$19-LOG10($O99))/T$20)))</f>
        <v>3.3530767001986039E-3</v>
      </c>
      <c r="U99" s="18">
        <f ca="1">MAX(-Q99+MIN(Q99,AngCal!$B$30),Q825+U$11+U$12/(1+EXP((U$13-LOG10($O99))/U$14))+U$15/(1+EXP((U$16-LOG10($O99))/U$17))+U$18/(1+EXP((U$19-LOG10($O99))/U$20)))</f>
        <v>8.2197484997420106E-3</v>
      </c>
      <c r="V99" s="18">
        <f ca="1">MAX(-R99+MIN(R99,AngCal!$B$30),Q825+V$11+V$12/(1+EXP((V$13-LOG10($O99))/V$14))+V$15/(1+EXP((V$16-LOG10($O99))/V$17))+V$18/(1+EXP((V$19-LOG10($O99))/V$20)))</f>
        <v>-2.972166342560232E-3</v>
      </c>
      <c r="W99" s="18">
        <f ca="1">MAX(-S99+MIN(S99,AngCal!$B$30),Q825+W$11+W$12/(1+EXP((W$13-LOG10($O99))/W$14))+W$15/(1+EXP((W$16-LOG10($O99))/W$17))+W$18/(1+EXP((W$19-LOG10($O99))/W$20)))</f>
        <v>-1.3467076141890938E-2</v>
      </c>
      <c r="X99" s="18">
        <f t="shared" ca="1" si="30"/>
        <v>1.8371178492845404</v>
      </c>
      <c r="Y99" s="18">
        <f t="shared" ca="1" si="30"/>
        <v>3.1066009999797211</v>
      </c>
      <c r="Z99" s="18">
        <f t="shared" ca="1" si="30"/>
        <v>0.26319064760157462</v>
      </c>
      <c r="AA99" s="18">
        <f t="shared" ca="1" si="30"/>
        <v>0.31526746562815572</v>
      </c>
      <c r="AB99" s="18">
        <f t="shared" ca="1" si="31"/>
        <v>7.0851658547543467E-2</v>
      </c>
      <c r="AC99" s="18">
        <f t="shared" ca="1" si="32"/>
        <v>6.6993989318080829E-2</v>
      </c>
      <c r="AD99" s="18">
        <f t="shared" ca="1" si="33"/>
        <v>7.5191683728330114E-2</v>
      </c>
      <c r="AE99" s="18">
        <f t="shared" ca="1" si="34"/>
        <v>7.3502800061575904E-2</v>
      </c>
      <c r="AF99" s="18">
        <f ca="1">MAX(-AB99+MIN(AB99,AngCal!$B$30),S825+AF$11+AF$12/(1+EXP((AF$13-LOG10($O99))/AF$14))+AF$15/(1+EXP((AF$16-LOG10($O99))/AF$17))+AF$18/(1+EXP((AF$19-LOG10($O99))/AF$20)))</f>
        <v>1.5364387054798199E-2</v>
      </c>
      <c r="AG99" s="18">
        <f ca="1">MAX(-AC99+MIN(AC99,AngCal!$B$30),S825+AG$11+AG$12/(1+EXP((AG$13-LOG10($O99))/AG$14))+AG$15/(1+EXP((AG$16-LOG10($O99))/AG$17))+AG$18/(1+EXP((AG$19-LOG10($O99))/AG$20)))</f>
        <v>1.7112687994739924E-2</v>
      </c>
      <c r="AH99" s="18">
        <f ca="1">MAX(-AD99+MIN(AD99,AngCal!$B$30),S825+AH$11+AH$12/(1+EXP((AH$13-LOG10($O99))/AH$14))+AH$15/(1+EXP((AH$16-LOG10($O99))/AH$17))+AH$18/(1+EXP((AH$19-LOG10($O99))/AH$20)))</f>
        <v>7.7662368215188262E-3</v>
      </c>
      <c r="AI99" s="18">
        <f ca="1">MAX(-AE99+MIN(AE99,AngCal!$B$30),S825+AI$11+AI$12/(1+EXP((AI$13-LOG10($O99))/AI$14))+AI$15/(1+EXP((AI$16-LOG10($O99))/AI$17))+AI$18/(1+EXP((AI$19-LOG10($O99))/AI$20)))</f>
        <v>9.1441416724522637E-3</v>
      </c>
      <c r="AJ99" s="18">
        <f t="shared" ca="1" si="35"/>
        <v>0.60573905795853278</v>
      </c>
      <c r="AK99" s="18">
        <f t="shared" ca="1" si="35"/>
        <v>0.56978199968208298</v>
      </c>
      <c r="AL99" s="18">
        <f t="shared" ca="1" si="35"/>
        <v>0.96072802804094248</v>
      </c>
      <c r="AM99" s="18">
        <f t="shared" ca="1" si="35"/>
        <v>1.6074063492367399</v>
      </c>
      <c r="AN99" s="18">
        <f t="shared" ca="1" si="36"/>
        <v>1</v>
      </c>
      <c r="AO99" s="18">
        <f t="shared" ca="1" si="36"/>
        <v>1</v>
      </c>
      <c r="AP99" s="18">
        <f t="shared" ca="1" si="36"/>
        <v>1</v>
      </c>
      <c r="AQ99" s="18">
        <f t="shared" ca="1" si="36"/>
        <v>1</v>
      </c>
      <c r="AR99" s="18">
        <f t="shared" ca="1" si="37"/>
        <v>0</v>
      </c>
      <c r="AS99" s="18">
        <f t="shared" ca="1" si="37"/>
        <v>0</v>
      </c>
      <c r="AT99" s="18">
        <f t="shared" ca="1" si="37"/>
        <v>0</v>
      </c>
      <c r="AU99" s="18">
        <f t="shared" ca="1" si="37"/>
        <v>0</v>
      </c>
    </row>
    <row r="100" spans="1:47" x14ac:dyDescent="0.15">
      <c r="A100">
        <v>1</v>
      </c>
      <c r="B100">
        <v>631.56299999999999</v>
      </c>
      <c r="C100">
        <v>1</v>
      </c>
      <c r="D100" s="18">
        <v>7.5090000000000004E-2</v>
      </c>
      <c r="E100" s="18">
        <v>-0.1535</v>
      </c>
      <c r="F100" s="18">
        <v>2.331</v>
      </c>
      <c r="G100" s="18">
        <v>0.42330000000000001</v>
      </c>
      <c r="H100" s="18">
        <v>6.7860000000000004E-2</v>
      </c>
      <c r="I100" s="18">
        <v>2.7810000000000001</v>
      </c>
      <c r="J100" s="18">
        <v>0.31969999999999998</v>
      </c>
      <c r="K100" s="18">
        <v>1.056E-2</v>
      </c>
      <c r="L100" s="18">
        <v>1.376E-6</v>
      </c>
      <c r="M100" s="18">
        <v>2.4980000000000002</v>
      </c>
      <c r="O100" s="18">
        <f>MAX(MIN(Angle!A113,AngNeutron!$P$3),AngNeutron!$P$2)</f>
        <v>0.71264000000000005</v>
      </c>
      <c r="P100" s="18">
        <f t="shared" ca="1" si="26"/>
        <v>7.1943058437369978E-2</v>
      </c>
      <c r="Q100" s="18">
        <f t="shared" ca="1" si="27"/>
        <v>7.0043009613145066E-2</v>
      </c>
      <c r="R100" s="18">
        <f t="shared" ca="1" si="28"/>
        <v>8.2187432163043417E-2</v>
      </c>
      <c r="S100" s="18">
        <f t="shared" ca="1" si="29"/>
        <v>8.1314574731361125E-2</v>
      </c>
      <c r="T100" s="18">
        <f ca="1">MAX(-P100+MIN(P100,AngCal!$B$30),Q826+T$11+T$12/(1+EXP((T$13-LOG10($O100))/T$14))+T$15/(1+EXP((T$16-LOG10($O100))/T$17))+T$18/(1+EXP((T$19-LOG10($O100))/T$20)))</f>
        <v>4.1297517606987202E-3</v>
      </c>
      <c r="U100" s="18">
        <f ca="1">MAX(-Q100+MIN(Q100,AngCal!$B$30),Q826+U$11+U$12/(1+EXP((U$13-LOG10($O100))/U$14))+U$15/(1+EXP((U$16-LOG10($O100))/U$17))+U$18/(1+EXP((U$19-LOG10($O100))/U$20)))</f>
        <v>9.4662507764052065E-3</v>
      </c>
      <c r="V100" s="18">
        <f ca="1">MAX(-R100+MIN(R100,AngCal!$B$30),Q826+V$11+V$12/(1+EXP((V$13-LOG10($O100))/V$14))+V$15/(1+EXP((V$16-LOG10($O100))/V$17))+V$18/(1+EXP((V$19-LOG10($O100))/V$20)))</f>
        <v>-2.9929388665144892E-3</v>
      </c>
      <c r="W100" s="18">
        <f ca="1">MAX(-S100+MIN(S100,AngCal!$B$30),Q826+W$11+W$12/(1+EXP((W$13-LOG10($O100))/W$14))+W$15/(1+EXP((W$16-LOG10($O100))/W$17))+W$18/(1+EXP((W$19-LOG10($O100))/W$20)))</f>
        <v>-1.2280926475145948E-2</v>
      </c>
      <c r="X100" s="18">
        <f t="shared" ca="1" si="30"/>
        <v>1.823796292695391</v>
      </c>
      <c r="Y100" s="18">
        <f t="shared" ca="1" si="30"/>
        <v>3.1193785575880888</v>
      </c>
      <c r="Z100" s="18">
        <f t="shared" ca="1" si="30"/>
        <v>0.26339434979812376</v>
      </c>
      <c r="AA100" s="18">
        <f t="shared" ca="1" si="30"/>
        <v>0.31155488806517145</v>
      </c>
      <c r="AB100" s="18">
        <f t="shared" ca="1" si="31"/>
        <v>7.0741633271978507E-2</v>
      </c>
      <c r="AC100" s="18">
        <f t="shared" ca="1" si="32"/>
        <v>6.6988032782244106E-2</v>
      </c>
      <c r="AD100" s="18">
        <f t="shared" ca="1" si="33"/>
        <v>7.5601752618844012E-2</v>
      </c>
      <c r="AE100" s="18">
        <f t="shared" ca="1" si="34"/>
        <v>7.3514559114370021E-2</v>
      </c>
      <c r="AF100" s="18">
        <f ca="1">MAX(-AB100+MIN(AB100,AngCal!$B$30),S826+AF$11+AF$12/(1+EXP((AF$13-LOG10($O100))/AF$14))+AF$15/(1+EXP((AF$16-LOG10($O100))/AF$17))+AF$18/(1+EXP((AF$19-LOG10($O100))/AF$20)))</f>
        <v>1.6640007027194564E-2</v>
      </c>
      <c r="AG100" s="18">
        <f ca="1">MAX(-AC100+MIN(AC100,AngCal!$B$30),S826+AG$11+AG$12/(1+EXP((AG$13-LOG10($O100))/AG$14))+AG$15/(1+EXP((AG$16-LOG10($O100))/AG$17))+AG$18/(1+EXP((AG$19-LOG10($O100))/AG$20)))</f>
        <v>1.8332692565474235E-2</v>
      </c>
      <c r="AH100" s="18">
        <f ca="1">MAX(-AD100+MIN(AD100,AngCal!$B$30),S826+AH$11+AH$12/(1+EXP((AH$13-LOG10($O100))/AH$14))+AH$15/(1+EXP((AH$16-LOG10($O100))/AH$17))+AH$18/(1+EXP((AH$19-LOG10($O100))/AH$20)))</f>
        <v>7.6419876107683129E-3</v>
      </c>
      <c r="AI100" s="18">
        <f ca="1">MAX(-AE100+MIN(AE100,AngCal!$B$30),S826+AI$11+AI$12/(1+EXP((AI$13-LOG10($O100))/AI$14))+AI$15/(1+EXP((AI$16-LOG10($O100))/AI$17))+AI$18/(1+EXP((AI$19-LOG10($O100))/AI$20)))</f>
        <v>8.745553777073355E-3</v>
      </c>
      <c r="AJ100" s="18">
        <f t="shared" ca="1" si="35"/>
        <v>0.61515423417031356</v>
      </c>
      <c r="AK100" s="18">
        <f t="shared" ca="1" si="35"/>
        <v>0.575595950882547</v>
      </c>
      <c r="AL100" s="18">
        <f t="shared" ca="1" si="35"/>
        <v>0.96557904775982095</v>
      </c>
      <c r="AM100" s="18">
        <f t="shared" ca="1" si="35"/>
        <v>1.6053651838873044</v>
      </c>
      <c r="AN100" s="18">
        <f t="shared" ca="1" si="36"/>
        <v>1</v>
      </c>
      <c r="AO100" s="18">
        <f t="shared" ca="1" si="36"/>
        <v>1</v>
      </c>
      <c r="AP100" s="18">
        <f t="shared" ca="1" si="36"/>
        <v>1</v>
      </c>
      <c r="AQ100" s="18">
        <f t="shared" ca="1" si="36"/>
        <v>1</v>
      </c>
      <c r="AR100" s="18">
        <f t="shared" ca="1" si="37"/>
        <v>0</v>
      </c>
      <c r="AS100" s="18">
        <f t="shared" ca="1" si="37"/>
        <v>0</v>
      </c>
      <c r="AT100" s="18">
        <f t="shared" ca="1" si="37"/>
        <v>0</v>
      </c>
      <c r="AU100" s="18">
        <f t="shared" ca="1" si="37"/>
        <v>0</v>
      </c>
    </row>
    <row r="101" spans="1:47" x14ac:dyDescent="0.15">
      <c r="A101">
        <v>1</v>
      </c>
      <c r="B101">
        <v>631.56299999999999</v>
      </c>
      <c r="C101">
        <v>3</v>
      </c>
      <c r="D101" s="18">
        <v>7.4499999999999997E-2</v>
      </c>
      <c r="E101" s="18">
        <v>6.2440000000000004E-3</v>
      </c>
      <c r="F101" s="18">
        <v>3.0739999999999998</v>
      </c>
      <c r="G101" s="18">
        <v>0.55649999999999999</v>
      </c>
      <c r="H101" s="18">
        <v>-8.831E-2</v>
      </c>
      <c r="I101" s="18">
        <v>2.0350000000000001</v>
      </c>
      <c r="J101" s="18">
        <v>0.3286</v>
      </c>
      <c r="K101" s="18">
        <v>7.5690000000000002E-3</v>
      </c>
      <c r="L101" s="18">
        <v>-1.9970000000000001</v>
      </c>
      <c r="M101" s="18">
        <v>2.4969999999999999</v>
      </c>
      <c r="O101" s="18">
        <f>MAX(MIN(Angle!A114,AngNeutron!$P$3),AngNeutron!$P$2)</f>
        <v>0.89717000000000002</v>
      </c>
      <c r="P101" s="18">
        <f t="shared" ca="1" si="26"/>
        <v>7.1696308026004574E-2</v>
      </c>
      <c r="Q101" s="18">
        <f t="shared" ca="1" si="27"/>
        <v>7.002079831738732E-2</v>
      </c>
      <c r="R101" s="18">
        <f t="shared" ca="1" si="28"/>
        <v>7.9763117539412121E-2</v>
      </c>
      <c r="S101" s="18">
        <f t="shared" ca="1" si="29"/>
        <v>7.8389214584157582E-2</v>
      </c>
      <c r="T101" s="18">
        <f ca="1">MAX(-P101+MIN(P101,AngCal!$B$30),Q827+T$11+T$12/(1+EXP((T$13-LOG10($O101))/T$14))+T$15/(1+EXP((T$16-LOG10($O101))/T$17))+T$18/(1+EXP((T$19-LOG10($O101))/T$20)))</f>
        <v>4.9975823459107692E-3</v>
      </c>
      <c r="U101" s="18">
        <f ca="1">MAX(-Q101+MIN(Q101,AngCal!$B$30),Q827+U$11+U$12/(1+EXP((U$13-LOG10($O101))/U$14))+U$15/(1+EXP((U$16-LOG10($O101))/U$17))+U$18/(1+EXP((U$19-LOG10($O101))/U$20)))</f>
        <v>1.0758248116954985E-2</v>
      </c>
      <c r="V101" s="18">
        <f ca="1">MAX(-R101+MIN(R101,AngCal!$B$30),Q827+V$11+V$12/(1+EXP((V$13-LOG10($O101))/V$14))+V$15/(1+EXP((V$16-LOG10($O101))/V$17))+V$18/(1+EXP((V$19-LOG10($O101))/V$20)))</f>
        <v>-3.0019651929493775E-3</v>
      </c>
      <c r="W101" s="18">
        <f ca="1">MAX(-S101+MIN(S101,AngCal!$B$30),Q827+W$11+W$12/(1+EXP((W$13-LOG10($O101))/W$14))+W$15/(1+EXP((W$16-LOG10($O101))/W$17))+W$18/(1+EXP((W$19-LOG10($O101))/W$20)))</f>
        <v>-8.5752082763321108E-3</v>
      </c>
      <c r="X101" s="18">
        <f t="shared" ca="1" si="30"/>
        <v>1.8073790728662087</v>
      </c>
      <c r="Y101" s="18">
        <f t="shared" ca="1" si="30"/>
        <v>3.131972154946626</v>
      </c>
      <c r="Z101" s="18">
        <f t="shared" ca="1" si="30"/>
        <v>0.26374373136871748</v>
      </c>
      <c r="AA101" s="18">
        <f t="shared" ca="1" si="30"/>
        <v>0.30814969114931567</v>
      </c>
      <c r="AB101" s="18">
        <f t="shared" ca="1" si="31"/>
        <v>7.061272294576515E-2</v>
      </c>
      <c r="AC101" s="18">
        <f t="shared" ca="1" si="32"/>
        <v>6.6979860575950623E-2</v>
      </c>
      <c r="AD101" s="18">
        <f t="shared" ca="1" si="33"/>
        <v>7.5870034280235255E-2</v>
      </c>
      <c r="AE101" s="18">
        <f t="shared" ca="1" si="34"/>
        <v>7.3533420164584723E-2</v>
      </c>
      <c r="AF101" s="18">
        <f ca="1">MAX(-AB101+MIN(AB101,AngCal!$B$30),S827+AF$11+AF$12/(1+EXP((AF$13-LOG10($O101))/AF$14))+AF$15/(1+EXP((AF$16-LOG10($O101))/AF$17))+AF$18/(1+EXP((AF$19-LOG10($O101))/AF$20)))</f>
        <v>1.8124371109411723E-2</v>
      </c>
      <c r="AG101" s="18">
        <f ca="1">MAX(-AC101+MIN(AC101,AngCal!$B$30),S827+AG$11+AG$12/(1+EXP((AG$13-LOG10($O101))/AG$14))+AG$15/(1+EXP((AG$16-LOG10($O101))/AG$17))+AG$18/(1+EXP((AG$19-LOG10($O101))/AG$20)))</f>
        <v>1.9820413436285968E-2</v>
      </c>
      <c r="AH101" s="18">
        <f ca="1">MAX(-AD101+MIN(AD101,AngCal!$B$30),S827+AH$11+AH$12/(1+EXP((AH$13-LOG10($O101))/AH$14))+AH$15/(1+EXP((AH$16-LOG10($O101))/AH$17))+AH$18/(1+EXP((AH$19-LOG10($O101))/AH$20)))</f>
        <v>6.9891396531695203E-3</v>
      </c>
      <c r="AI101" s="18">
        <f ca="1">MAX(-AE101+MIN(AE101,AngCal!$B$30),S827+AI$11+AI$12/(1+EXP((AI$13-LOG10($O101))/AI$14))+AI$15/(1+EXP((AI$16-LOG10($O101))/AI$17))+AI$18/(1+EXP((AI$19-LOG10($O101))/AI$20)))</f>
        <v>8.1256364818096446E-3</v>
      </c>
      <c r="AJ101" s="18">
        <f t="shared" ca="1" si="35"/>
        <v>0.62598382912247019</v>
      </c>
      <c r="AK101" s="18">
        <f t="shared" ca="1" si="35"/>
        <v>0.5830373037375951</v>
      </c>
      <c r="AL101" s="18">
        <f t="shared" ca="1" si="35"/>
        <v>0.96987393030236169</v>
      </c>
      <c r="AM101" s="18">
        <f t="shared" ca="1" si="35"/>
        <v>1.6035036820092885</v>
      </c>
      <c r="AN101" s="18">
        <f t="shared" ca="1" si="36"/>
        <v>1</v>
      </c>
      <c r="AO101" s="18">
        <f t="shared" ca="1" si="36"/>
        <v>1</v>
      </c>
      <c r="AP101" s="18">
        <f t="shared" ca="1" si="36"/>
        <v>1</v>
      </c>
      <c r="AQ101" s="18">
        <f t="shared" ca="1" si="36"/>
        <v>1</v>
      </c>
      <c r="AR101" s="18">
        <f t="shared" ca="1" si="37"/>
        <v>0</v>
      </c>
      <c r="AS101" s="18">
        <f t="shared" ca="1" si="37"/>
        <v>0</v>
      </c>
      <c r="AT101" s="18">
        <f t="shared" ca="1" si="37"/>
        <v>0</v>
      </c>
      <c r="AU101" s="18">
        <f t="shared" ca="1" si="37"/>
        <v>0</v>
      </c>
    </row>
    <row r="102" spans="1:47" x14ac:dyDescent="0.15">
      <c r="A102">
        <v>1</v>
      </c>
      <c r="B102">
        <v>631.56299999999999</v>
      </c>
      <c r="C102">
        <v>5</v>
      </c>
      <c r="D102" s="18">
        <v>6.9360000000000005E-2</v>
      </c>
      <c r="E102" s="18">
        <v>-3.6159999999999998E-2</v>
      </c>
      <c r="F102" s="18">
        <v>-1.278</v>
      </c>
      <c r="G102" s="18">
        <v>1.1359999999999999</v>
      </c>
      <c r="H102" s="18">
        <v>-8.3879999999999996E-2</v>
      </c>
      <c r="I102" s="18">
        <v>2.0750000000000002</v>
      </c>
      <c r="J102" s="18">
        <v>0.30180000000000001</v>
      </c>
      <c r="K102" s="18">
        <v>5.0680000000000003E-2</v>
      </c>
      <c r="L102" s="18">
        <v>-1.679</v>
      </c>
      <c r="M102" s="18">
        <v>1.879</v>
      </c>
      <c r="O102" s="18">
        <f>MAX(MIN(Angle!A115,AngNeutron!$P$3),AngNeutron!$P$2)</f>
        <v>1.1294</v>
      </c>
      <c r="P102" s="18">
        <f t="shared" ca="1" si="26"/>
        <v>7.1291875685242673E-2</v>
      </c>
      <c r="Q102" s="18">
        <f t="shared" ca="1" si="27"/>
        <v>6.991141551756884E-2</v>
      </c>
      <c r="R102" s="18">
        <f t="shared" ca="1" si="28"/>
        <v>7.579180058531533E-2</v>
      </c>
      <c r="S102" s="18">
        <f t="shared" ca="1" si="29"/>
        <v>7.348475439824638E-2</v>
      </c>
      <c r="T102" s="18">
        <f ca="1">MAX(-P102+MIN(P102,AngCal!$B$30),Q828+T$11+T$12/(1+EXP((T$13-LOG10($O102))/T$14))+T$15/(1+EXP((T$16-LOG10($O102))/T$17))+T$18/(1+EXP((T$19-LOG10($O102))/T$20)))</f>
        <v>5.7788103022939769E-3</v>
      </c>
      <c r="U102" s="18">
        <f ca="1">MAX(-Q102+MIN(Q102,AngCal!$B$30),Q828+U$11+U$12/(1+EXP((U$13-LOG10($O102))/U$14))+U$15/(1+EXP((U$16-LOG10($O102))/U$17))+U$18/(1+EXP((U$19-LOG10($O102))/U$20)))</f>
        <v>1.1868338565664584E-2</v>
      </c>
      <c r="V102" s="18">
        <f ca="1">MAX(-R102+MIN(R102,AngCal!$B$30),Q828+V$11+V$12/(1+EXP((V$13-LOG10($O102))/V$14))+V$15/(1+EXP((V$16-LOG10($O102))/V$17))+V$18/(1+EXP((V$19-LOG10($O102))/V$20)))</f>
        <v>-3.0068092155498827E-3</v>
      </c>
      <c r="W102" s="18">
        <f ca="1">MAX(-S102+MIN(S102,AngCal!$B$30),Q828+W$11+W$12/(1+EXP((W$13-LOG10($O102))/W$14))+W$15/(1+EXP((W$16-LOG10($O102))/W$17))+W$18/(1+EXP((W$19-LOG10($O102))/W$20)))</f>
        <v>-2.5998431887834933E-3</v>
      </c>
      <c r="X102" s="18">
        <f t="shared" ca="1" si="30"/>
        <v>1.7893556796851666</v>
      </c>
      <c r="Y102" s="18">
        <f t="shared" ca="1" si="30"/>
        <v>3.1437554550170015</v>
      </c>
      <c r="Z102" s="18">
        <f t="shared" ca="1" si="30"/>
        <v>0.26434268255088134</v>
      </c>
      <c r="AA102" s="18">
        <f t="shared" ca="1" si="30"/>
        <v>0.30503600352434596</v>
      </c>
      <c r="AB102" s="18">
        <f t="shared" ca="1" si="31"/>
        <v>7.0455867761948981E-2</v>
      </c>
      <c r="AC102" s="18">
        <f t="shared" ca="1" si="32"/>
        <v>6.6968655158016602E-2</v>
      </c>
      <c r="AD102" s="18">
        <f t="shared" ca="1" si="33"/>
        <v>7.6025265599018482E-2</v>
      </c>
      <c r="AE102" s="18">
        <f t="shared" ca="1" si="34"/>
        <v>7.356214716859602E-2</v>
      </c>
      <c r="AF102" s="18">
        <f ca="1">MAX(-AB102+MIN(AB102,AngCal!$B$30),S828+AF$11+AF$12/(1+EXP((AF$13-LOG10($O102))/AF$14))+AF$15/(1+EXP((AF$16-LOG10($O102))/AF$17))+AF$18/(1+EXP((AF$19-LOG10($O102))/AF$20)))</f>
        <v>1.9864301514252645E-2</v>
      </c>
      <c r="AG102" s="18">
        <f ca="1">MAX(-AC102+MIN(AC102,AngCal!$B$30),S828+AG$11+AG$12/(1+EXP((AG$13-LOG10($O102))/AG$14))+AG$15/(1+EXP((AG$16-LOG10($O102))/AG$17))+AG$18/(1+EXP((AG$19-LOG10($O102))/AG$20)))</f>
        <v>2.1615381298351138E-2</v>
      </c>
      <c r="AH102" s="18">
        <f ca="1">MAX(-AD102+MIN(AD102,AngCal!$B$30),S828+AH$11+AH$12/(1+EXP((AH$13-LOG10($O102))/AH$14))+AH$15/(1+EXP((AH$16-LOG10($O102))/AH$17))+AH$18/(1+EXP((AH$19-LOG10($O102))/AH$20)))</f>
        <v>8.7330962155688242E-3</v>
      </c>
      <c r="AI102" s="18">
        <f ca="1">MAX(-AE102+MIN(AE102,AngCal!$B$30),S828+AI$11+AI$12/(1+EXP((AI$13-LOG10($O102))/AI$14))+AI$15/(1+EXP((AI$16-LOG10($O102))/AI$17))+AI$18/(1+EXP((AI$19-LOG10($O102))/AI$20)))</f>
        <v>1.1020397053703652E-2</v>
      </c>
      <c r="AJ102" s="18">
        <f t="shared" ca="1" si="35"/>
        <v>0.63842661845119131</v>
      </c>
      <c r="AK102" s="18">
        <f t="shared" ca="1" si="35"/>
        <v>0.59332984705650815</v>
      </c>
      <c r="AL102" s="18">
        <f t="shared" ca="1" si="35"/>
        <v>0.97156787353154861</v>
      </c>
      <c r="AM102" s="18">
        <f t="shared" ca="1" si="35"/>
        <v>1.6018497690392248</v>
      </c>
      <c r="AN102" s="18">
        <f t="shared" ca="1" si="36"/>
        <v>1</v>
      </c>
      <c r="AO102" s="18">
        <f t="shared" ca="1" si="36"/>
        <v>1</v>
      </c>
      <c r="AP102" s="18">
        <f t="shared" ca="1" si="36"/>
        <v>1</v>
      </c>
      <c r="AQ102" s="18">
        <f t="shared" ca="1" si="36"/>
        <v>1</v>
      </c>
      <c r="AR102" s="18">
        <f t="shared" ca="1" si="37"/>
        <v>0</v>
      </c>
      <c r="AS102" s="18">
        <f t="shared" ca="1" si="37"/>
        <v>0</v>
      </c>
      <c r="AT102" s="18">
        <f t="shared" ca="1" si="37"/>
        <v>0</v>
      </c>
      <c r="AU102" s="18">
        <f t="shared" ca="1" si="37"/>
        <v>0</v>
      </c>
    </row>
    <row r="103" spans="1:47" x14ac:dyDescent="0.15">
      <c r="A103">
        <v>1</v>
      </c>
      <c r="B103">
        <v>631.56299999999999</v>
      </c>
      <c r="C103">
        <v>7</v>
      </c>
      <c r="D103" s="18">
        <v>7.2040000000000007E-2</v>
      </c>
      <c r="E103" s="18">
        <v>-8.3280000000000007E-2</v>
      </c>
      <c r="F103" s="18">
        <v>2.0830000000000002</v>
      </c>
      <c r="G103" s="18">
        <v>0.27579999999999999</v>
      </c>
      <c r="H103" s="18">
        <v>-6.2260000000000003E-2</v>
      </c>
      <c r="I103" s="18">
        <v>-1.2669999999999999</v>
      </c>
      <c r="J103" s="18">
        <v>1.014</v>
      </c>
      <c r="K103" s="18">
        <v>7.3499999999999996E-2</v>
      </c>
      <c r="L103" s="18">
        <v>-1.345</v>
      </c>
      <c r="M103" s="18">
        <v>1.357</v>
      </c>
      <c r="O103" s="18">
        <f>MAX(MIN(Angle!A116,AngNeutron!$P$3),AngNeutron!$P$2)</f>
        <v>1.4218999999999999</v>
      </c>
      <c r="P103" s="18">
        <f t="shared" ca="1" si="26"/>
        <v>7.0677209359839052E-2</v>
      </c>
      <c r="Q103" s="18">
        <f t="shared" ca="1" si="27"/>
        <v>6.9412292871132847E-2</v>
      </c>
      <c r="R103" s="18">
        <f t="shared" ca="1" si="28"/>
        <v>7.0821201817880555E-2</v>
      </c>
      <c r="S103" s="18">
        <f t="shared" ca="1" si="29"/>
        <v>6.7306496280266442E-2</v>
      </c>
      <c r="T103" s="18">
        <f ca="1">MAX(-P103+MIN(P103,AngCal!$B$30),Q829+T$11+T$12/(1+EXP((T$13-LOG10($O103))/T$14))+T$15/(1+EXP((T$16-LOG10($O103))/T$17))+T$18/(1+EXP((T$19-LOG10($O103))/T$20)))</f>
        <v>6.2363877368512705E-3</v>
      </c>
      <c r="U103" s="18">
        <f ca="1">MAX(-Q103+MIN(Q103,AngCal!$B$30),Q829+U$11+U$12/(1+EXP((U$13-LOG10($O103))/U$14))+U$15/(1+EXP((U$16-LOG10($O103))/U$17))+U$18/(1+EXP((U$19-LOG10($O103))/U$20)))</f>
        <v>1.2517826486935724E-2</v>
      </c>
      <c r="V103" s="18">
        <f ca="1">MAX(-R103+MIN(R103,AngCal!$B$30),Q829+V$11+V$12/(1+EXP((V$13-LOG10($O103))/V$14))+V$15/(1+EXP((V$16-LOG10($O103))/V$17))+V$18/(1+EXP((V$19-LOG10($O103))/V$20)))</f>
        <v>-3.0132604778953312E-3</v>
      </c>
      <c r="W103" s="18">
        <f ca="1">MAX(-S103+MIN(S103,AngCal!$B$30),Q829+W$11+W$12/(1+EXP((W$13-LOG10($O103))/W$14))+W$15/(1+EXP((W$16-LOG10($O103))/W$17))+W$18/(1+EXP((W$19-LOG10($O103))/W$20)))</f>
        <v>4.5462540869388862E-3</v>
      </c>
      <c r="X103" s="18">
        <f t="shared" ca="1" si="30"/>
        <v>1.7753431118868039</v>
      </c>
      <c r="Y103" s="18">
        <f t="shared" ca="1" si="30"/>
        <v>3.1537403771165522</v>
      </c>
      <c r="Z103" s="18">
        <f t="shared" ca="1" si="30"/>
        <v>0.26537037453235618</v>
      </c>
      <c r="AA103" s="18">
        <f t="shared" ca="1" si="30"/>
        <v>0.30219347576193856</v>
      </c>
      <c r="AB103" s="18">
        <f t="shared" ca="1" si="31"/>
        <v>7.0260198965660492E-2</v>
      </c>
      <c r="AC103" s="18">
        <f t="shared" ca="1" si="32"/>
        <v>6.6953280484117791E-2</v>
      </c>
      <c r="AD103" s="18">
        <f t="shared" ca="1" si="33"/>
        <v>7.6087332477579803E-2</v>
      </c>
      <c r="AE103" s="18">
        <f t="shared" ca="1" si="34"/>
        <v>7.3603028285009711E-2</v>
      </c>
      <c r="AF103" s="18">
        <f ca="1">MAX(-AB103+MIN(AB103,AngCal!$B$30),S829+AF$11+AF$12/(1+EXP((AF$13-LOG10($O103))/AF$14))+AF$15/(1+EXP((AF$16-LOG10($O103))/AF$17))+AF$18/(1+EXP((AF$19-LOG10($O103))/AF$20)))</f>
        <v>2.1920709990560248E-2</v>
      </c>
      <c r="AG103" s="18">
        <f ca="1">MAX(-AC103+MIN(AC103,AngCal!$B$30),S829+AG$11+AG$12/(1+EXP((AG$13-LOG10($O103))/AG$14))+AG$15/(1+EXP((AG$16-LOG10($O103))/AG$17))+AG$18/(1+EXP((AG$19-LOG10($O103))/AG$20)))</f>
        <v>2.3767970312138932E-2</v>
      </c>
      <c r="AH103" s="18">
        <f ca="1">MAX(-AD103+MIN(AD103,AngCal!$B$30),S829+AH$11+AH$12/(1+EXP((AH$13-LOG10($O103))/AH$14))+AH$15/(1+EXP((AH$16-LOG10($O103))/AH$17))+AH$18/(1+EXP((AH$19-LOG10($O103))/AH$20)))</f>
        <v>2.0831490589235554E-2</v>
      </c>
      <c r="AI103" s="18">
        <f ca="1">MAX(-AE103+MIN(AE103,AngCal!$B$30),S829+AI$11+AI$12/(1+EXP((AI$13-LOG10($O103))/AI$14))+AI$15/(1+EXP((AI$16-LOG10($O103))/AI$17))+AI$18/(1+EXP((AI$19-LOG10($O103))/AI$20)))</f>
        <v>2.3622706565817685E-2</v>
      </c>
      <c r="AJ103" s="18">
        <f t="shared" ca="1" si="35"/>
        <v>0.65272769295199273</v>
      </c>
      <c r="AK103" s="18">
        <f t="shared" ca="1" si="35"/>
        <v>0.6093293333174391</v>
      </c>
      <c r="AL103" s="18">
        <f t="shared" ca="1" si="35"/>
        <v>0.9673121668912934</v>
      </c>
      <c r="AM103" s="18">
        <f t="shared" ca="1" si="35"/>
        <v>1.6004389122756293</v>
      </c>
      <c r="AN103" s="18">
        <f t="shared" ca="1" si="36"/>
        <v>1</v>
      </c>
      <c r="AO103" s="18">
        <f t="shared" ca="1" si="36"/>
        <v>1</v>
      </c>
      <c r="AP103" s="18">
        <f t="shared" ca="1" si="36"/>
        <v>1</v>
      </c>
      <c r="AQ103" s="18">
        <f t="shared" ca="1" si="36"/>
        <v>1</v>
      </c>
      <c r="AR103" s="18">
        <f t="shared" ca="1" si="37"/>
        <v>0</v>
      </c>
      <c r="AS103" s="18">
        <f t="shared" ca="1" si="37"/>
        <v>0</v>
      </c>
      <c r="AT103" s="18">
        <f t="shared" ca="1" si="37"/>
        <v>0</v>
      </c>
      <c r="AU103" s="18">
        <f t="shared" ca="1" si="37"/>
        <v>0</v>
      </c>
    </row>
    <row r="104" spans="1:47" x14ac:dyDescent="0.15">
      <c r="A104">
        <v>1</v>
      </c>
      <c r="B104">
        <v>631.56299999999999</v>
      </c>
      <c r="C104">
        <v>10</v>
      </c>
      <c r="D104" s="18">
        <v>7.0040000000000005E-2</v>
      </c>
      <c r="E104" s="18">
        <v>-4.5629999999999997E-2</v>
      </c>
      <c r="F104" s="18">
        <v>-1.536</v>
      </c>
      <c r="G104" s="18">
        <v>0.9335</v>
      </c>
      <c r="H104" s="18">
        <v>-8.1119999999999998E-2</v>
      </c>
      <c r="I104" s="18">
        <v>2.11</v>
      </c>
      <c r="J104" s="18">
        <v>0.25659999999999999</v>
      </c>
      <c r="K104" s="18">
        <v>5.67E-2</v>
      </c>
      <c r="L104" s="18">
        <v>-1.855</v>
      </c>
      <c r="M104" s="18">
        <v>1.3480000000000001</v>
      </c>
      <c r="O104" s="18">
        <f>MAX(MIN(Angle!A117,AngNeutron!$P$3),AngNeutron!$P$2)</f>
        <v>1.7901</v>
      </c>
      <c r="P104" s="18">
        <f t="shared" ca="1" si="26"/>
        <v>6.984382746998187E-2</v>
      </c>
      <c r="Q104" s="18">
        <f t="shared" ca="1" si="27"/>
        <v>6.7736379017392934E-2</v>
      </c>
      <c r="R104" s="18">
        <f t="shared" ca="1" si="28"/>
        <v>6.5927694109608789E-2</v>
      </c>
      <c r="S104" s="18">
        <f t="shared" ca="1" si="29"/>
        <v>6.127888140420952E-2</v>
      </c>
      <c r="T104" s="18">
        <f ca="1">MAX(-P104+MIN(P104,AngCal!$B$30),Q830+T$11+T$12/(1+EXP((T$13-LOG10($O104))/T$14))+T$15/(1+EXP((T$16-LOG10($O104))/T$17))+T$18/(1+EXP((T$19-LOG10($O104))/T$20)))</f>
        <v>6.1004166472449148E-3</v>
      </c>
      <c r="U104" s="18">
        <f ca="1">MAX(-Q104+MIN(Q104,AngCal!$B$30),Q830+U$11+U$12/(1+EXP((U$13-LOG10($O104))/U$14))+U$15/(1+EXP((U$16-LOG10($O104))/U$17))+U$18/(1+EXP((U$19-LOG10($O104))/U$20)))</f>
        <v>1.241051548689176E-2</v>
      </c>
      <c r="V104" s="18">
        <f ca="1">MAX(-R104+MIN(R104,AngCal!$B$30),Q830+V$11+V$12/(1+EXP((V$13-LOG10($O104))/V$14))+V$15/(1+EXP((V$16-LOG10($O104))/V$17))+V$18/(1+EXP((V$19-LOG10($O104))/V$20)))</f>
        <v>-3.0318451989064764E-3</v>
      </c>
      <c r="W104" s="18">
        <f ca="1">MAX(-S104+MIN(S104,AngCal!$B$30),Q830+W$11+W$12/(1+EXP((W$13-LOG10($O104))/W$14))+W$15/(1+EXP((W$16-LOG10($O104))/W$17))+W$18/(1+EXP((W$19-LOG10($O104))/W$20)))</f>
        <v>1.0985893782542888E-2</v>
      </c>
      <c r="X104" s="18">
        <f t="shared" ca="1" si="30"/>
        <v>1.7802423832968099</v>
      </c>
      <c r="Y104" s="18">
        <f t="shared" ca="1" si="30"/>
        <v>3.1603417567609666</v>
      </c>
      <c r="Z104" s="18">
        <f t="shared" ca="1" si="30"/>
        <v>0.2671327958700821</v>
      </c>
      <c r="AA104" s="18">
        <f t="shared" ca="1" si="30"/>
        <v>0.29960580368691714</v>
      </c>
      <c r="AB104" s="18">
        <f t="shared" ca="1" si="31"/>
        <v>7.001341247482365E-2</v>
      </c>
      <c r="AC104" s="18">
        <f t="shared" ca="1" si="32"/>
        <v>6.6932201715570711E-2</v>
      </c>
      <c r="AD104" s="18">
        <f t="shared" ca="1" si="33"/>
        <v>7.6067949936419021E-2</v>
      </c>
      <c r="AE104" s="18">
        <f t="shared" ca="1" si="34"/>
        <v>7.3656710907340162E-2</v>
      </c>
      <c r="AF104" s="18">
        <f ca="1">MAX(-AB104+MIN(AB104,AngCal!$B$30),S830+AF$11+AF$12/(1+EXP((AF$13-LOG10($O104))/AF$14))+AF$15/(1+EXP((AF$16-LOG10($O104))/AF$17))+AF$18/(1+EXP((AF$19-LOG10($O104))/AF$20)))</f>
        <v>2.4365490558291892E-2</v>
      </c>
      <c r="AG104" s="18">
        <f ca="1">MAX(-AC104+MIN(AC104,AngCal!$B$30),S830+AG$11+AG$12/(1+EXP((AG$13-LOG10($O104))/AG$14))+AG$15/(1+EXP((AG$16-LOG10($O104))/AG$17))+AG$18/(1+EXP((AG$19-LOG10($O104))/AG$20)))</f>
        <v>2.6336246891142341E-2</v>
      </c>
      <c r="AH104" s="18">
        <f ca="1">MAX(-AD104+MIN(AD104,AngCal!$B$30),S830+AH$11+AH$12/(1+EXP((AH$13-LOG10($O104))/AH$14))+AH$15/(1+EXP((AH$16-LOG10($O104))/AH$17))+AH$18/(1+EXP((AH$19-LOG10($O104))/AH$20)))</f>
        <v>2.235539330492595E-2</v>
      </c>
      <c r="AI104" s="18">
        <f ca="1">MAX(-AE104+MIN(AE104,AngCal!$B$30),S830+AI$11+AI$12/(1+EXP((AI$13-LOG10($O104))/AI$14))+AI$15/(1+EXP((AI$16-LOG10($O104))/AI$17))+AI$18/(1+EXP((AI$19-LOG10($O104))/AI$20)))</f>
        <v>2.5325804665276383E-2</v>
      </c>
      <c r="AJ104" s="18">
        <f t="shared" ca="1" si="35"/>
        <v>0.6691493574112567</v>
      </c>
      <c r="AK104" s="18">
        <f t="shared" ca="1" si="35"/>
        <v>0.63777411339836942</v>
      </c>
      <c r="AL104" s="18">
        <f t="shared" ca="1" si="35"/>
        <v>0.95368541020533271</v>
      </c>
      <c r="AM104" s="18">
        <f t="shared" ca="1" si="35"/>
        <v>1.5993214165891441</v>
      </c>
      <c r="AN104" s="18">
        <f t="shared" ca="1" si="36"/>
        <v>1</v>
      </c>
      <c r="AO104" s="18">
        <f t="shared" ca="1" si="36"/>
        <v>1</v>
      </c>
      <c r="AP104" s="18">
        <f t="shared" ca="1" si="36"/>
        <v>1</v>
      </c>
      <c r="AQ104" s="18">
        <f t="shared" ca="1" si="36"/>
        <v>1</v>
      </c>
      <c r="AR104" s="18">
        <f t="shared" ca="1" si="37"/>
        <v>0</v>
      </c>
      <c r="AS104" s="18">
        <f t="shared" ca="1" si="37"/>
        <v>0</v>
      </c>
      <c r="AT104" s="18">
        <f t="shared" ca="1" si="37"/>
        <v>0</v>
      </c>
      <c r="AU104" s="18">
        <f t="shared" ca="1" si="37"/>
        <v>0</v>
      </c>
    </row>
    <row r="105" spans="1:47" x14ac:dyDescent="0.15">
      <c r="A105">
        <v>1</v>
      </c>
      <c r="B105">
        <v>631.56299999999999</v>
      </c>
      <c r="C105">
        <v>15</v>
      </c>
      <c r="D105" s="18">
        <v>5.5329999999999997E-2</v>
      </c>
      <c r="E105" s="18">
        <v>-2.6859999999999998E-2</v>
      </c>
      <c r="F105" s="18">
        <v>-1.6739999999999999</v>
      </c>
      <c r="G105" s="18">
        <v>0.71870000000000001</v>
      </c>
      <c r="H105" s="18">
        <v>-9.5589999999999994E-2</v>
      </c>
      <c r="I105" s="18">
        <v>2.0830000000000002</v>
      </c>
      <c r="J105" s="18">
        <v>0.32900000000000001</v>
      </c>
      <c r="K105" s="18">
        <v>6.7119999999999999E-2</v>
      </c>
      <c r="L105" s="18">
        <v>-1.9990000000000001</v>
      </c>
      <c r="M105" s="18">
        <v>1.9990000000000001</v>
      </c>
      <c r="O105" s="18">
        <f>MAX(MIN(Angle!A118,AngNeutron!$P$3),AngNeutron!$P$2)</f>
        <v>2.2536</v>
      </c>
      <c r="P105" s="18">
        <f t="shared" ca="1" si="26"/>
        <v>6.8872189247878857E-2</v>
      </c>
      <c r="Q105" s="18">
        <f t="shared" ca="1" si="27"/>
        <v>6.5183102842773372E-2</v>
      </c>
      <c r="R105" s="18">
        <f t="shared" ca="1" si="28"/>
        <v>6.2455278893802035E-2</v>
      </c>
      <c r="S105" s="18">
        <f t="shared" ca="1" si="29"/>
        <v>5.7148260936133538E-2</v>
      </c>
      <c r="T105" s="18">
        <f ca="1">MAX(-P105+MIN(P105,AngCal!$B$30),Q831+T$11+T$12/(1+EXP((T$13-LOG10($O105))/T$14))+T$15/(1+EXP((T$16-LOG10($O105))/T$17))+T$18/(1+EXP((T$19-LOG10($O105))/T$20)))</f>
        <v>5.1129051761712313E-3</v>
      </c>
      <c r="U105" s="18">
        <f ca="1">MAX(-Q105+MIN(Q105,AngCal!$B$30),Q831+U$11+U$12/(1+EXP((U$13-LOG10($O105))/U$14))+U$15/(1+EXP((U$16-LOG10($O105))/U$17))+U$18/(1+EXP((U$19-LOG10($O105))/U$20)))</f>
        <v>1.1282009130183054E-2</v>
      </c>
      <c r="V105" s="18">
        <f ca="1">MAX(-R105+MIN(R105,AngCal!$B$30),Q831+V$11+V$12/(1+EXP((V$13-LOG10($O105))/V$14))+V$15/(1+EXP((V$16-LOG10($O105))/V$17))+V$18/(1+EXP((V$19-LOG10($O105))/V$20)))</f>
        <v>-3.0921994240672573E-3</v>
      </c>
      <c r="W105" s="18">
        <f ca="1">MAX(-S105+MIN(S105,AngCal!$B$30),Q831+W$11+W$12/(1+EXP((W$13-LOG10($O105))/W$14))+W$15/(1+EXP((W$16-LOG10($O105))/W$17))+W$18/(1+EXP((W$19-LOG10($O105))/W$20)))</f>
        <v>1.4625759020060219E-2</v>
      </c>
      <c r="X105" s="18">
        <f t="shared" ca="1" si="30"/>
        <v>1.8305721540131092</v>
      </c>
      <c r="Y105" s="18">
        <f t="shared" ca="1" si="30"/>
        <v>3.1610983996512063</v>
      </c>
      <c r="Z105" s="18">
        <f t="shared" ca="1" si="30"/>
        <v>0.27015516010086804</v>
      </c>
      <c r="AA105" s="18">
        <f t="shared" ca="1" si="30"/>
        <v>0.29725469284673406</v>
      </c>
      <c r="AB105" s="18">
        <f t="shared" ca="1" si="31"/>
        <v>6.9701427910729696E-2</v>
      </c>
      <c r="AC105" s="18">
        <f t="shared" ca="1" si="32"/>
        <v>6.6903305882716826E-2</v>
      </c>
      <c r="AD105" s="18">
        <f t="shared" ca="1" si="33"/>
        <v>7.5971951277666691E-2</v>
      </c>
      <c r="AE105" s="18">
        <f t="shared" ca="1" si="34"/>
        <v>7.3720565699964158E-2</v>
      </c>
      <c r="AF105" s="18">
        <f ca="1">MAX(-AB105+MIN(AB105,AngCal!$B$30),S831+AF$11+AF$12/(1+EXP((AF$13-LOG10($O105))/AF$14))+AF$15/(1+EXP((AF$16-LOG10($O105))/AF$17))+AF$18/(1+EXP((AF$19-LOG10($O105))/AF$20)))</f>
        <v>2.7286765894446674E-2</v>
      </c>
      <c r="AG105" s="18">
        <f ca="1">MAX(-AC105+MIN(AC105,AngCal!$B$30),S831+AG$11+AG$12/(1+EXP((AG$13-LOG10($O105))/AG$14))+AG$15/(1+EXP((AG$16-LOG10($O105))/AG$17))+AG$18/(1+EXP((AG$19-LOG10($O105))/AG$20)))</f>
        <v>2.9391673847410926E-2</v>
      </c>
      <c r="AH105" s="18">
        <f ca="1">MAX(-AD105+MIN(AD105,AngCal!$B$30),S831+AH$11+AH$12/(1+EXP((AH$13-LOG10($O105))/AH$14))+AH$15/(1+EXP((AH$16-LOG10($O105))/AH$17))+AH$18/(1+EXP((AH$19-LOG10($O105))/AH$20)))</f>
        <v>2.1510675055312369E-2</v>
      </c>
      <c r="AI105" s="18">
        <f ca="1">MAX(-AE105+MIN(AE105,AngCal!$B$30),S831+AI$11+AI$12/(1+EXP((AI$13-LOG10($O105))/AI$14))+AI$15/(1+EXP((AI$16-LOG10($O105))/AI$17))+AI$18/(1+EXP((AI$19-LOG10($O105))/AI$20)))</f>
        <v>2.4459052079946912E-2</v>
      </c>
      <c r="AJ105" s="18">
        <f t="shared" ca="1" si="35"/>
        <v>0.68800217831732835</v>
      </c>
      <c r="AK105" s="18">
        <f t="shared" ca="1" si="35"/>
        <v>0.69423665130960488</v>
      </c>
      <c r="AL105" s="18">
        <f t="shared" ca="1" si="35"/>
        <v>0.93129697572842951</v>
      </c>
      <c r="AM105" s="18">
        <f t="shared" ca="1" si="35"/>
        <v>1.5985630011969667</v>
      </c>
      <c r="AN105" s="18">
        <f t="shared" ca="1" si="36"/>
        <v>1</v>
      </c>
      <c r="AO105" s="18">
        <f t="shared" ca="1" si="36"/>
        <v>1</v>
      </c>
      <c r="AP105" s="18">
        <f t="shared" ca="1" si="36"/>
        <v>1</v>
      </c>
      <c r="AQ105" s="18">
        <f t="shared" ca="1" si="36"/>
        <v>1</v>
      </c>
      <c r="AR105" s="18">
        <f t="shared" ca="1" si="37"/>
        <v>0</v>
      </c>
      <c r="AS105" s="18">
        <f t="shared" ca="1" si="37"/>
        <v>0</v>
      </c>
      <c r="AT105" s="18">
        <f t="shared" ca="1" si="37"/>
        <v>0</v>
      </c>
      <c r="AU105" s="18">
        <f t="shared" ca="1" si="37"/>
        <v>0</v>
      </c>
    </row>
    <row r="106" spans="1:47" x14ac:dyDescent="0.15">
      <c r="A106">
        <v>1</v>
      </c>
      <c r="B106">
        <v>631.56299999999999</v>
      </c>
      <c r="C106">
        <v>20</v>
      </c>
      <c r="D106" s="18">
        <v>5.8409999999999997E-2</v>
      </c>
      <c r="E106" s="18">
        <v>-0.107</v>
      </c>
      <c r="F106" s="18">
        <v>2.097</v>
      </c>
      <c r="G106" s="18">
        <v>0.37340000000000001</v>
      </c>
      <c r="H106" s="18">
        <v>-6.1040000000000001E-3</v>
      </c>
      <c r="I106" s="18">
        <v>3.9319999999999999</v>
      </c>
      <c r="J106" s="18">
        <v>3.0810000000000001E-2</v>
      </c>
      <c r="K106" s="18">
        <v>5.4679999999999999E-2</v>
      </c>
      <c r="L106" s="18">
        <v>0.54849999999999999</v>
      </c>
      <c r="M106" s="18">
        <v>2.5</v>
      </c>
      <c r="O106" s="18">
        <f>MAX(MIN(Angle!A119,AngNeutron!$P$3),AngNeutron!$P$2)</f>
        <v>2.8371</v>
      </c>
      <c r="P106" s="18">
        <f t="shared" ca="1" si="26"/>
        <v>6.7919650906261078E-2</v>
      </c>
      <c r="Q106" s="18">
        <f t="shared" ca="1" si="27"/>
        <v>6.3809472296504743E-2</v>
      </c>
      <c r="R106" s="18">
        <f t="shared" ca="1" si="28"/>
        <v>6.1563223474868256E-2</v>
      </c>
      <c r="S106" s="18">
        <f t="shared" ca="1" si="29"/>
        <v>5.6332182389442431E-2</v>
      </c>
      <c r="T106" s="18">
        <f ca="1">MAX(-P106+MIN(P106,AngCal!$B$30),Q832+T$11+T$12/(1+EXP((T$13-LOG10($O106))/T$14))+T$15/(1+EXP((T$16-LOG10($O106))/T$17))+T$18/(1+EXP((T$19-LOG10($O106))/T$20)))</f>
        <v>3.0735902460811357E-3</v>
      </c>
      <c r="U106" s="18">
        <f ca="1">MAX(-Q106+MIN(Q106,AngCal!$B$30),Q832+U$11+U$12/(1+EXP((U$13-LOG10($O106))/U$14))+U$15/(1+EXP((U$16-LOG10($O106))/U$17))+U$18/(1+EXP((U$19-LOG10($O106))/U$20)))</f>
        <v>8.9439397018026556E-3</v>
      </c>
      <c r="V106" s="18">
        <f ca="1">MAX(-R106+MIN(R106,AngCal!$B$30),Q832+V$11+V$12/(1+EXP((V$13-LOG10($O106))/V$14))+V$15/(1+EXP((V$16-LOG10($O106))/V$17))+V$18/(1+EXP((V$19-LOG10($O106))/V$20)))</f>
        <v>-3.2842217693179743E-3</v>
      </c>
      <c r="W106" s="18">
        <f ca="1">MAX(-S106+MIN(S106,AngCal!$B$30),Q832+W$11+W$12/(1+EXP((W$13-LOG10($O106))/W$14))+W$15/(1+EXP((W$16-LOG10($O106))/W$17))+W$18/(1+EXP((W$19-LOG10($O106))/W$20)))</f>
        <v>1.3898845425861173E-2</v>
      </c>
      <c r="X106" s="18">
        <f t="shared" ca="1" si="30"/>
        <v>1.9146028876672831</v>
      </c>
      <c r="Y106" s="18">
        <f t="shared" ca="1" si="30"/>
        <v>3.1522315126197014</v>
      </c>
      <c r="Z106" s="18">
        <f t="shared" ca="1" si="30"/>
        <v>0.27533701467977645</v>
      </c>
      <c r="AA106" s="18">
        <f t="shared" ca="1" si="30"/>
        <v>0.29512220338754119</v>
      </c>
      <c r="AB106" s="18">
        <f t="shared" ca="1" si="31"/>
        <v>6.9308499292595804E-2</v>
      </c>
      <c r="AC106" s="18">
        <f t="shared" ca="1" si="32"/>
        <v>6.6863557771656937E-2</v>
      </c>
      <c r="AD106" s="18">
        <f t="shared" ca="1" si="33"/>
        <v>7.5797876238719433E-2</v>
      </c>
      <c r="AE106" s="18">
        <f t="shared" ca="1" si="34"/>
        <v>7.3786266674530809E-2</v>
      </c>
      <c r="AF106" s="18">
        <f ca="1">MAX(-AB106+MIN(AB106,AngCal!$B$30),S832+AF$11+AF$12/(1+EXP((AF$13-LOG10($O106))/AF$14))+AF$15/(1+EXP((AF$16-LOG10($O106))/AF$17))+AF$18/(1+EXP((AF$19-LOG10($O106))/AF$20)))</f>
        <v>3.0789639760624658E-2</v>
      </c>
      <c r="AG106" s="18">
        <f ca="1">MAX(-AC106+MIN(AC106,AngCal!$B$30),S832+AG$11+AG$12/(1+EXP((AG$13-LOG10($O106))/AG$14))+AG$15/(1+EXP((AG$16-LOG10($O106))/AG$17))+AG$18/(1+EXP((AG$19-LOG10($O106))/AG$20)))</f>
        <v>3.3020373228556249E-2</v>
      </c>
      <c r="AH106" s="18">
        <f ca="1">MAX(-AD106+MIN(AD106,AngCal!$B$30),S832+AH$11+AH$12/(1+EXP((AH$13-LOG10($O106))/AH$14))+AH$15/(1+EXP((AH$16-LOG10($O106))/AH$17))+AH$18/(1+EXP((AH$19-LOG10($O106))/AH$20)))</f>
        <v>2.2184364149939247E-2</v>
      </c>
      <c r="AI106" s="18">
        <f ca="1">MAX(-AE106+MIN(AE106,AngCal!$B$30),S832+AI$11+AI$12/(1+EXP((AI$13-LOG10($O106))/AI$14))+AI$15/(1+EXP((AI$16-LOG10($O106))/AI$17))+AI$18/(1+EXP((AI$19-LOG10($O106))/AI$20)))</f>
        <v>2.446631243666798E-2</v>
      </c>
      <c r="AJ106" s="18">
        <f t="shared" ca="1" si="35"/>
        <v>0.70964384462529317</v>
      </c>
      <c r="AK106" s="18">
        <f t="shared" ca="1" si="35"/>
        <v>0.80982673395632987</v>
      </c>
      <c r="AL106" s="18">
        <f t="shared" ca="1" si="35"/>
        <v>0.90908115608015616</v>
      </c>
      <c r="AM106" s="18">
        <f t="shared" ca="1" si="35"/>
        <v>1.5982512135576183</v>
      </c>
      <c r="AN106" s="18">
        <f t="shared" ca="1" si="36"/>
        <v>1</v>
      </c>
      <c r="AO106" s="18">
        <f t="shared" ca="1" si="36"/>
        <v>1</v>
      </c>
      <c r="AP106" s="18">
        <f t="shared" ca="1" si="36"/>
        <v>1</v>
      </c>
      <c r="AQ106" s="18">
        <f t="shared" ca="1" si="36"/>
        <v>1</v>
      </c>
      <c r="AR106" s="18">
        <f t="shared" ca="1" si="37"/>
        <v>0</v>
      </c>
      <c r="AS106" s="18">
        <f t="shared" ca="1" si="37"/>
        <v>0</v>
      </c>
      <c r="AT106" s="18">
        <f t="shared" ca="1" si="37"/>
        <v>0</v>
      </c>
      <c r="AU106" s="18">
        <f t="shared" ca="1" si="37"/>
        <v>0</v>
      </c>
    </row>
    <row r="107" spans="1:47" x14ac:dyDescent="0.15">
      <c r="A107">
        <v>1</v>
      </c>
      <c r="B107">
        <v>774.68299999999999</v>
      </c>
      <c r="C107">
        <v>1</v>
      </c>
      <c r="D107" s="18">
        <v>7.6880000000000004E-2</v>
      </c>
      <c r="E107" s="18">
        <v>6.0810000000000003E-2</v>
      </c>
      <c r="F107" s="18">
        <v>2.7080000000000002</v>
      </c>
      <c r="G107" s="18">
        <v>0.43159999999999998</v>
      </c>
      <c r="H107" s="18">
        <v>-0.16220000000000001</v>
      </c>
      <c r="I107" s="18">
        <v>1.9690000000000001</v>
      </c>
      <c r="J107" s="18">
        <v>0.54469999999999996</v>
      </c>
      <c r="K107" s="18">
        <v>2.4559999999999998E-2</v>
      </c>
      <c r="L107" s="18">
        <v>0.67589999999999995</v>
      </c>
      <c r="M107" s="18">
        <v>0.2495</v>
      </c>
      <c r="O107" s="18">
        <f>MAX(MIN(Angle!A120,AngNeutron!$P$3),AngNeutron!$P$2)</f>
        <v>3.5716999999999999</v>
      </c>
      <c r="P107" s="18">
        <f t="shared" ca="1" si="26"/>
        <v>6.7130866834681016E-2</v>
      </c>
      <c r="Q107" s="18">
        <f t="shared" ca="1" si="27"/>
        <v>6.3434566934897046E-2</v>
      </c>
      <c r="R107" s="18">
        <f t="shared" ca="1" si="28"/>
        <v>6.3817745362923561E-2</v>
      </c>
      <c r="S107" s="18">
        <f t="shared" ca="1" si="29"/>
        <v>5.9407602363308026E-2</v>
      </c>
      <c r="T107" s="18">
        <f ca="1">MAX(-P107+MIN(P107,AngCal!$B$30),Q833+T$11+T$12/(1+EXP((T$13-LOG10($O107))/T$14))+T$15/(1+EXP((T$16-LOG10($O107))/T$17))+T$18/(1+EXP((T$19-LOG10($O107))/T$20)))</f>
        <v>-1.2264353674906747E-4</v>
      </c>
      <c r="U107" s="18">
        <f ca="1">MAX(-Q107+MIN(Q107,AngCal!$B$30),Q833+U$11+U$12/(1+EXP((U$13-LOG10($O107))/U$14))+U$15/(1+EXP((U$16-LOG10($O107))/U$17))+U$18/(1+EXP((U$19-LOG10($O107))/U$20)))</f>
        <v>5.316453266529006E-3</v>
      </c>
      <c r="V107" s="18">
        <f ca="1">MAX(-R107+MIN(R107,AngCal!$B$30),Q833+V$11+V$12/(1+EXP((V$13-LOG10($O107))/V$14))+V$15/(1+EXP((V$16-LOG10($O107))/V$17))+V$18/(1+EXP((V$19-LOG10($O107))/V$20)))</f>
        <v>-3.8788841629247457E-3</v>
      </c>
      <c r="W107" s="18">
        <f ca="1">MAX(-S107+MIN(S107,AngCal!$B$30),Q833+W$11+W$12/(1+EXP((W$13-LOG10($O107))/W$14))+W$15/(1+EXP((W$16-LOG10($O107))/W$17))+W$18/(1+EXP((W$19-LOG10($O107))/W$20)))</f>
        <v>8.252084516228414E-3</v>
      </c>
      <c r="X107" s="18">
        <f t="shared" ca="1" si="30"/>
        <v>1.8610598369752325</v>
      </c>
      <c r="Y107" s="18">
        <f t="shared" ca="1" si="30"/>
        <v>3.1280712632928389</v>
      </c>
      <c r="Z107" s="18">
        <f t="shared" ca="1" si="30"/>
        <v>0.28418839628587678</v>
      </c>
      <c r="AA107" s="18">
        <f t="shared" ca="1" si="30"/>
        <v>0.29319107428749264</v>
      </c>
      <c r="AB107" s="18">
        <f t="shared" ca="1" si="31"/>
        <v>6.8817325593043654E-2</v>
      </c>
      <c r="AC107" s="18">
        <f t="shared" ca="1" si="32"/>
        <v>6.6804709027708617E-2</v>
      </c>
      <c r="AD107" s="18">
        <f t="shared" ca="1" si="33"/>
        <v>7.5538365811923427E-2</v>
      </c>
      <c r="AE107" s="18">
        <f t="shared" ca="1" si="34"/>
        <v>7.383671227895984E-2</v>
      </c>
      <c r="AF107" s="18">
        <f ca="1">MAX(-AB107+MIN(AB107,AngCal!$B$30),S833+AF$11+AF$12/(1+EXP((AF$13-LOG10($O107))/AF$14))+AF$15/(1+EXP((AF$16-LOG10($O107))/AF$17))+AF$18/(1+EXP((AF$19-LOG10($O107))/AF$20)))</f>
        <v>3.4997826503288081E-2</v>
      </c>
      <c r="AG107" s="18">
        <f ca="1">MAX(-AC107+MIN(AC107,AngCal!$B$30),S833+AG$11+AG$12/(1+EXP((AG$13-LOG10($O107))/AG$14))+AG$15/(1+EXP((AG$16-LOG10($O107))/AG$17))+AG$18/(1+EXP((AG$19-LOG10($O107))/AG$20)))</f>
        <v>3.7325470874894628E-2</v>
      </c>
      <c r="AH107" s="18">
        <f ca="1">MAX(-AD107+MIN(AD107,AngCal!$B$30),S833+AH$11+AH$12/(1+EXP((AH$13-LOG10($O107))/AH$14))+AH$15/(1+EXP((AH$16-LOG10($O107))/AH$17))+AH$18/(1+EXP((AH$19-LOG10($O107))/AH$20)))</f>
        <v>2.4806810770318547E-2</v>
      </c>
      <c r="AI107" s="18">
        <f ca="1">MAX(-AE107+MIN(AE107,AngCal!$B$30),S833+AI$11+AI$12/(1+EXP((AI$13-LOG10($O107))/AI$14))+AI$15/(1+EXP((AI$16-LOG10($O107))/AI$17))+AI$18/(1+EXP((AI$19-LOG10($O107))/AI$20)))</f>
        <v>2.5959778994072286E-2</v>
      </c>
      <c r="AJ107" s="18">
        <f t="shared" ca="1" si="35"/>
        <v>0.7344846477311161</v>
      </c>
      <c r="AK107" s="18">
        <f t="shared" ca="1" si="35"/>
        <v>1.0088223676587824</v>
      </c>
      <c r="AL107" s="18">
        <f t="shared" ca="1" si="35"/>
        <v>0.90111278062576572</v>
      </c>
      <c r="AM107" s="18">
        <f t="shared" ca="1" si="35"/>
        <v>1.5985024201642268</v>
      </c>
      <c r="AN107" s="18">
        <f t="shared" ca="1" si="36"/>
        <v>1</v>
      </c>
      <c r="AO107" s="18">
        <f t="shared" ca="1" si="36"/>
        <v>1</v>
      </c>
      <c r="AP107" s="18">
        <f t="shared" ca="1" si="36"/>
        <v>1</v>
      </c>
      <c r="AQ107" s="18">
        <f t="shared" ca="1" si="36"/>
        <v>1</v>
      </c>
      <c r="AR107" s="18">
        <f t="shared" ca="1" si="37"/>
        <v>0</v>
      </c>
      <c r="AS107" s="18">
        <f t="shared" ca="1" si="37"/>
        <v>0</v>
      </c>
      <c r="AT107" s="18">
        <f t="shared" ca="1" si="37"/>
        <v>0</v>
      </c>
      <c r="AU107" s="18">
        <f t="shared" ca="1" si="37"/>
        <v>0</v>
      </c>
    </row>
    <row r="108" spans="1:47" x14ac:dyDescent="0.15">
      <c r="A108">
        <v>1</v>
      </c>
      <c r="B108">
        <v>774.68299999999999</v>
      </c>
      <c r="C108">
        <v>3</v>
      </c>
      <c r="D108" s="18">
        <v>7.6149999999999995E-2</v>
      </c>
      <c r="E108" s="18">
        <v>3.9789999999999999E-2</v>
      </c>
      <c r="F108" s="18">
        <v>1.623</v>
      </c>
      <c r="G108" s="18">
        <v>0.16889999999999999</v>
      </c>
      <c r="H108" s="18">
        <v>-0.121</v>
      </c>
      <c r="I108" s="18">
        <v>1.72</v>
      </c>
      <c r="J108" s="18">
        <v>0.28789999999999999</v>
      </c>
      <c r="K108" s="18">
        <v>5.0330000000000001E-3</v>
      </c>
      <c r="L108" s="18">
        <v>0.58350000000000002</v>
      </c>
      <c r="M108" s="18">
        <v>0.12239999999999999</v>
      </c>
      <c r="O108" s="18">
        <f>MAX(MIN(Angle!A121,AngNeutron!$P$3),AngNeutron!$P$2)</f>
        <v>4.4965000000000002</v>
      </c>
      <c r="P108" s="18">
        <f t="shared" ca="1" si="26"/>
        <v>6.656150553857898E-2</v>
      </c>
      <c r="Q108" s="18">
        <f t="shared" ca="1" si="27"/>
        <v>6.3348717731784659E-2</v>
      </c>
      <c r="R108" s="18">
        <f t="shared" ca="1" si="28"/>
        <v>6.9040620070941361E-2</v>
      </c>
      <c r="S108" s="18">
        <f t="shared" ca="1" si="29"/>
        <v>6.6012398013831325E-2</v>
      </c>
      <c r="T108" s="18">
        <f ca="1">MAX(-P108+MIN(P108,AngCal!$B$30),Q834+T$11+T$12/(1+EXP((T$13-LOG10($O108))/T$14))+T$15/(1+EXP((T$16-LOG10($O108))/T$17))+T$18/(1+EXP((T$19-LOG10($O108))/T$20)))</f>
        <v>-4.4651640515020879E-3</v>
      </c>
      <c r="U108" s="18">
        <f ca="1">MAX(-Q108+MIN(Q108,AngCal!$B$30),Q834+U$11+U$12/(1+EXP((U$13-LOG10($O108))/U$14))+U$15/(1+EXP((U$16-LOG10($O108))/U$17))+U$18/(1+EXP((U$19-LOG10($O108))/U$20)))</f>
        <v>4.4288494611019469E-4</v>
      </c>
      <c r="V108" s="18">
        <f ca="1">MAX(-R108+MIN(R108,AngCal!$B$30),Q834+V$11+V$12/(1+EXP((V$13-LOG10($O108))/V$14))+V$15/(1+EXP((V$16-LOG10($O108))/V$17))+V$18/(1+EXP((V$19-LOG10($O108))/V$20)))</f>
        <v>-5.6610846827518692E-3</v>
      </c>
      <c r="W108" s="18">
        <f ca="1">MAX(-S108+MIN(S108,AngCal!$B$30),Q834+W$11+W$12/(1+EXP((W$13-LOG10($O108))/W$14))+W$15/(1+EXP((W$16-LOG10($O108))/W$17))+W$18/(1+EXP((W$19-LOG10($O108))/W$20)))</f>
        <v>-1.8378804174802588E-3</v>
      </c>
      <c r="X108" s="18">
        <f t="shared" ca="1" si="30"/>
        <v>1.8342911137774094</v>
      </c>
      <c r="Y108" s="18">
        <f t="shared" ca="1" si="30"/>
        <v>3.0804112081234214</v>
      </c>
      <c r="Z108" s="18">
        <f t="shared" ca="1" si="30"/>
        <v>0.29843299767841081</v>
      </c>
      <c r="AA108" s="18">
        <f t="shared" ca="1" si="30"/>
        <v>0.29144492160851349</v>
      </c>
      <c r="AB108" s="18">
        <f t="shared" ca="1" si="31"/>
        <v>6.8209273567536616E-2</v>
      </c>
      <c r="AC108" s="18">
        <f t="shared" ca="1" si="32"/>
        <v>6.6602482277481181E-2</v>
      </c>
      <c r="AD108" s="18">
        <f t="shared" ca="1" si="33"/>
        <v>7.5180260355334275E-2</v>
      </c>
      <c r="AE108" s="18">
        <f t="shared" ca="1" si="34"/>
        <v>7.3842597407162841E-2</v>
      </c>
      <c r="AF108" s="18">
        <f ca="1">MAX(-AB108+MIN(AB108,AngCal!$B$30),S834+AF$11+AF$12/(1+EXP((AF$13-LOG10($O108))/AF$14))+AF$15/(1+EXP((AF$16-LOG10($O108))/AF$17))+AF$18/(1+EXP((AF$19-LOG10($O108))/AF$20)))</f>
        <v>4.0055151425193003E-2</v>
      </c>
      <c r="AG108" s="18">
        <f ca="1">MAX(-AC108+MIN(AC108,AngCal!$B$30),S834+AG$11+AG$12/(1+EXP((AG$13-LOG10($O108))/AG$14))+AG$15/(1+EXP((AG$16-LOG10($O108))/AG$17))+AG$18/(1+EXP((AG$19-LOG10($O108))/AG$20)))</f>
        <v>4.2429518305992849E-2</v>
      </c>
      <c r="AH108" s="18">
        <f ca="1">MAX(-AD108+MIN(AD108,AngCal!$B$30),S834+AH$11+AH$12/(1+EXP((AH$13-LOG10($O108))/AH$14))+AH$15/(1+EXP((AH$16-LOG10($O108))/AH$17))+AH$18/(1+EXP((AH$19-LOG10($O108))/AH$20)))</f>
        <v>2.9353614734684213E-2</v>
      </c>
      <c r="AI108" s="18">
        <f ca="1">MAX(-AE108+MIN(AE108,AngCal!$B$30),S834+AI$11+AI$12/(1+EXP((AI$13-LOG10($O108))/AI$14))+AI$15/(1+EXP((AI$16-LOG10($O108))/AI$17))+AI$18/(1+EXP((AI$19-LOG10($O108))/AI$20)))</f>
        <v>2.9246335838504115E-2</v>
      </c>
      <c r="AJ108" s="18">
        <f t="shared" ca="1" si="35"/>
        <v>0.76299258383223034</v>
      </c>
      <c r="AK108" s="18">
        <f t="shared" ca="1" si="35"/>
        <v>1.0992501737797624</v>
      </c>
      <c r="AL108" s="18">
        <f t="shared" ca="1" si="35"/>
        <v>0.91728607278221852</v>
      </c>
      <c r="AM108" s="18">
        <f t="shared" ca="1" si="35"/>
        <v>1.5994708335494272</v>
      </c>
      <c r="AN108" s="18">
        <f t="shared" ca="1" si="36"/>
        <v>1</v>
      </c>
      <c r="AO108" s="18">
        <f t="shared" ca="1" si="36"/>
        <v>1</v>
      </c>
      <c r="AP108" s="18">
        <f t="shared" ca="1" si="36"/>
        <v>1</v>
      </c>
      <c r="AQ108" s="18">
        <f t="shared" ca="1" si="36"/>
        <v>1</v>
      </c>
      <c r="AR108" s="18">
        <f t="shared" ca="1" si="37"/>
        <v>0</v>
      </c>
      <c r="AS108" s="18">
        <f t="shared" ca="1" si="37"/>
        <v>0</v>
      </c>
      <c r="AT108" s="18">
        <f t="shared" ca="1" si="37"/>
        <v>0</v>
      </c>
      <c r="AU108" s="18">
        <f t="shared" ca="1" si="37"/>
        <v>0</v>
      </c>
    </row>
    <row r="109" spans="1:47" x14ac:dyDescent="0.15">
      <c r="A109">
        <v>1</v>
      </c>
      <c r="B109">
        <v>774.68299999999999</v>
      </c>
      <c r="C109">
        <v>5</v>
      </c>
      <c r="D109" s="18">
        <v>7.5740000000000002E-2</v>
      </c>
      <c r="E109" s="18">
        <v>0.20039999999999999</v>
      </c>
      <c r="F109" s="18">
        <v>2.3969999999999998</v>
      </c>
      <c r="G109" s="18">
        <v>0.56059999999999999</v>
      </c>
      <c r="H109" s="18">
        <v>-0.29520000000000002</v>
      </c>
      <c r="I109" s="18">
        <v>2.1219999999999999</v>
      </c>
      <c r="J109" s="18">
        <v>0.55900000000000005</v>
      </c>
      <c r="K109" s="18">
        <v>1.9099999999999999E-2</v>
      </c>
      <c r="L109" s="18">
        <v>0.5081</v>
      </c>
      <c r="M109" s="18">
        <v>0.18659999999999999</v>
      </c>
      <c r="O109" s="18">
        <f>MAX(MIN(Angle!A122,AngNeutron!$P$3),AngNeutron!$P$2)</f>
        <v>5.6607000000000003</v>
      </c>
      <c r="P109" s="18">
        <f t="shared" ca="1" si="26"/>
        <v>6.6184842914218917E-2</v>
      </c>
      <c r="Q109" s="18">
        <f t="shared" ca="1" si="27"/>
        <v>6.3321326044552276E-2</v>
      </c>
      <c r="R109" s="18">
        <f t="shared" ca="1" si="28"/>
        <v>7.6425871197840223E-2</v>
      </c>
      <c r="S109" s="18">
        <f t="shared" ca="1" si="29"/>
        <v>7.5087271181780518E-2</v>
      </c>
      <c r="T109" s="18">
        <f ca="1">MAX(-P109+MIN(P109,AngCal!$B$30),Q835+T$11+T$12/(1+EXP((T$13-LOG10($O109))/T$14))+T$15/(1+EXP((T$16-LOG10($O109))/T$17))+T$18/(1+EXP((T$19-LOG10($O109))/T$20)))</f>
        <v>-9.8255507086588284E-3</v>
      </c>
      <c r="U109" s="18">
        <f ca="1">MAX(-Q109+MIN(Q109,AngCal!$B$30),Q835+U$11+U$12/(1+EXP((U$13-LOG10($O109))/U$14))+U$15/(1+EXP((U$16-LOG10($O109))/U$17))+U$18/(1+EXP((U$19-LOG10($O109))/U$20)))</f>
        <v>-5.5133315989486092E-3</v>
      </c>
      <c r="V109" s="18">
        <f ca="1">MAX(-R109+MIN(R109,AngCal!$B$30),Q835+V$11+V$12/(1+EXP((V$13-LOG10($O109))/V$14))+V$15/(1+EXP((V$16-LOG10($O109))/V$17))+V$18/(1+EXP((V$19-LOG10($O109))/V$20)))</f>
        <v>-1.06572869204739E-2</v>
      </c>
      <c r="W109" s="18">
        <f ca="1">MAX(-S109+MIN(S109,AngCal!$B$30),Q835+W$11+W$12/(1+EXP((W$13-LOG10($O109))/W$14))+W$15/(1+EXP((W$16-LOG10($O109))/W$17))+W$18/(1+EXP((W$19-LOG10($O109))/W$20)))</f>
        <v>-1.5176679367661788E-2</v>
      </c>
      <c r="X109" s="18">
        <f t="shared" ca="1" si="30"/>
        <v>1.9929900773872034</v>
      </c>
      <c r="Y109" s="18">
        <f t="shared" ca="1" si="30"/>
        <v>2.9980394565718065</v>
      </c>
      <c r="Z109" s="18">
        <f t="shared" ca="1" si="30"/>
        <v>0.3004649720837026</v>
      </c>
      <c r="AA109" s="18">
        <f t="shared" ca="1" si="30"/>
        <v>0.2898681705933383</v>
      </c>
      <c r="AB109" s="18">
        <f t="shared" ca="1" si="31"/>
        <v>6.7464652950444098E-2</v>
      </c>
      <c r="AC109" s="18">
        <f t="shared" ca="1" si="32"/>
        <v>6.3760644731654825E-2</v>
      </c>
      <c r="AD109" s="18">
        <f t="shared" ca="1" si="33"/>
        <v>7.4704410345221336E-2</v>
      </c>
      <c r="AE109" s="18">
        <f t="shared" ca="1" si="34"/>
        <v>7.3759349743298536E-2</v>
      </c>
      <c r="AF109" s="18">
        <f ca="1">MAX(-AB109+MIN(AB109,AngCal!$B$30),S835+AF$11+AF$12/(1+EXP((AF$13-LOG10($O109))/AF$14))+AF$15/(1+EXP((AF$16-LOG10($O109))/AF$17))+AF$18/(1+EXP((AF$19-LOG10($O109))/AF$20)))</f>
        <v>4.6127531544262579E-2</v>
      </c>
      <c r="AG109" s="18">
        <f ca="1">MAX(-AC109+MIN(AC109,AngCal!$B$30),S835+AG$11+AG$12/(1+EXP((AG$13-LOG10($O109))/AG$14))+AG$15/(1+EXP((AG$16-LOG10($O109))/AG$17))+AG$18/(1+EXP((AG$19-LOG10($O109))/AG$20)))</f>
        <v>4.8477616894962217E-2</v>
      </c>
      <c r="AH109" s="18">
        <f ca="1">MAX(-AD109+MIN(AD109,AngCal!$B$30),S835+AH$11+AH$12/(1+EXP((AH$13-LOG10($O109))/AH$14))+AH$15/(1+EXP((AH$16-LOG10($O109))/AH$17))+AH$18/(1+EXP((AH$19-LOG10($O109))/AH$20)))</f>
        <v>3.5706545328084496E-2</v>
      </c>
      <c r="AI109" s="18">
        <f ca="1">MAX(-AE109+MIN(AE109,AngCal!$B$30),S835+AI$11+AI$12/(1+EXP((AI$13-LOG10($O109))/AI$14))+AI$15/(1+EXP((AI$16-LOG10($O109))/AI$17))+AI$18/(1+EXP((AI$19-LOG10($O109))/AI$20)))</f>
        <v>3.4484165581483567E-2</v>
      </c>
      <c r="AJ109" s="18">
        <f t="shared" ca="1" si="35"/>
        <v>0.79570155061297432</v>
      </c>
      <c r="AK109" s="18">
        <f t="shared" ca="1" si="35"/>
        <v>0.82303905504172903</v>
      </c>
      <c r="AL109" s="18">
        <f t="shared" ca="1" si="35"/>
        <v>0.95959170404986327</v>
      </c>
      <c r="AM109" s="18">
        <f t="shared" ca="1" si="35"/>
        <v>1.6013603983823383</v>
      </c>
      <c r="AN109" s="18">
        <f t="shared" ca="1" si="36"/>
        <v>1</v>
      </c>
      <c r="AO109" s="18">
        <f t="shared" ca="1" si="36"/>
        <v>1</v>
      </c>
      <c r="AP109" s="18">
        <f t="shared" ca="1" si="36"/>
        <v>1</v>
      </c>
      <c r="AQ109" s="18">
        <f t="shared" ca="1" si="36"/>
        <v>1</v>
      </c>
      <c r="AR109" s="18">
        <f t="shared" ca="1" si="37"/>
        <v>0</v>
      </c>
      <c r="AS109" s="18">
        <f t="shared" ca="1" si="37"/>
        <v>0</v>
      </c>
      <c r="AT109" s="18">
        <f t="shared" ca="1" si="37"/>
        <v>0</v>
      </c>
      <c r="AU109" s="18">
        <f t="shared" ca="1" si="37"/>
        <v>0</v>
      </c>
    </row>
    <row r="110" spans="1:47" x14ac:dyDescent="0.15">
      <c r="A110">
        <v>1</v>
      </c>
      <c r="B110">
        <v>774.68299999999999</v>
      </c>
      <c r="C110">
        <v>7</v>
      </c>
      <c r="D110" s="18">
        <v>7.6450000000000004E-2</v>
      </c>
      <c r="E110" s="18">
        <v>0.24929999999999999</v>
      </c>
      <c r="F110" s="18">
        <v>1.978</v>
      </c>
      <c r="G110" s="18">
        <v>0.1784</v>
      </c>
      <c r="H110" s="18">
        <v>-0.32079999999999997</v>
      </c>
      <c r="I110" s="18">
        <v>1.9690000000000001</v>
      </c>
      <c r="J110" s="18">
        <v>0.19950000000000001</v>
      </c>
      <c r="K110" s="18">
        <v>-4.9849999999999998E-3</v>
      </c>
      <c r="L110" s="18">
        <v>-0.79149999999999998</v>
      </c>
      <c r="M110" s="18">
        <v>3.7179999999999998E-2</v>
      </c>
      <c r="O110" s="18">
        <f>MAX(MIN(Angle!A123,AngNeutron!$P$3),AngNeutron!$P$2)</f>
        <v>7.1265000000000001</v>
      </c>
      <c r="P110" s="18">
        <f t="shared" ca="1" si="26"/>
        <v>6.5939909762471341E-2</v>
      </c>
      <c r="Q110" s="18">
        <f t="shared" ca="1" si="27"/>
        <v>6.3298515807472561E-2</v>
      </c>
      <c r="R110" s="18">
        <f t="shared" ca="1" si="28"/>
        <v>8.4792325856732353E-2</v>
      </c>
      <c r="S110" s="18">
        <f t="shared" ca="1" si="29"/>
        <v>8.5222656353532406E-2</v>
      </c>
      <c r="T110" s="18">
        <f ca="1">MAX(-P110+MIN(P110,AngCal!$B$30),Q836+T$11+T$12/(1+EXP((T$13-LOG10($O110))/T$14))+T$15/(1+EXP((T$16-LOG10($O110))/T$17))+T$18/(1+EXP((T$19-LOG10($O110))/T$20)))</f>
        <v>-1.5970617758067129E-2</v>
      </c>
      <c r="U110" s="18">
        <f ca="1">MAX(-Q110+MIN(Q110,AngCal!$B$30),Q836+U$11+U$12/(1+EXP((U$13-LOG10($O110))/U$14))+U$15/(1+EXP((U$16-LOG10($O110))/U$17))+U$18/(1+EXP((U$19-LOG10($O110))/U$20)))</f>
        <v>-1.2285531037338607E-2</v>
      </c>
      <c r="V110" s="18">
        <f ca="1">MAX(-R110+MIN(R110,AngCal!$B$30),Q836+V$11+V$12/(1+EXP((V$13-LOG10($O110))/V$14))+V$15/(1+EXP((V$16-LOG10($O110))/V$17))+V$18/(1+EXP((V$19-LOG10($O110))/V$20)))</f>
        <v>-2.2563477253334185E-2</v>
      </c>
      <c r="W110" s="18">
        <f ca="1">MAX(-S110+MIN(S110,AngCal!$B$30),Q836+W$11+W$12/(1+EXP((W$13-LOG10($O110))/W$14))+W$15/(1+EXP((W$16-LOG10($O110))/W$17))+W$18/(1+EXP((W$19-LOG10($O110))/W$20)))</f>
        <v>-3.0233371835850703E-2</v>
      </c>
      <c r="X110" s="18">
        <f t="shared" ca="1" si="30"/>
        <v>2.0271004265290626</v>
      </c>
      <c r="Y110" s="18">
        <f t="shared" ca="1" si="30"/>
        <v>2.8670493274183859</v>
      </c>
      <c r="Z110" s="18">
        <f t="shared" ca="1" si="30"/>
        <v>0.2145138666075625</v>
      </c>
      <c r="AA110" s="18">
        <f t="shared" ca="1" si="30"/>
        <v>0.28844588374114494</v>
      </c>
      <c r="AB110" s="18">
        <f t="shared" ca="1" si="31"/>
        <v>6.6562954487246584E-2</v>
      </c>
      <c r="AC110" s="18">
        <f t="shared" ca="1" si="32"/>
        <v>5.5414797568685961E-2</v>
      </c>
      <c r="AD110" s="18">
        <f t="shared" ca="1" si="33"/>
        <v>7.408520127533294E-2</v>
      </c>
      <c r="AE110" s="18">
        <f t="shared" ca="1" si="34"/>
        <v>7.3525442565801263E-2</v>
      </c>
      <c r="AF110" s="18">
        <f ca="1">MAX(-AB110+MIN(AB110,AngCal!$B$30),S836+AF$11+AF$12/(1+EXP((AF$13-LOG10($O110))/AF$14))+AF$15/(1+EXP((AF$16-LOG10($O110))/AF$17))+AF$18/(1+EXP((AF$19-LOG10($O110))/AF$20)))</f>
        <v>5.3406166473289524E-2</v>
      </c>
      <c r="AG110" s="18">
        <f ca="1">MAX(-AC110+MIN(AC110,AngCal!$B$30),S836+AG$11+AG$12/(1+EXP((AG$13-LOG10($O110))/AG$14))+AG$15/(1+EXP((AG$16-LOG10($O110))/AG$17))+AG$18/(1+EXP((AG$19-LOG10($O110))/AG$20)))</f>
        <v>5.5641912966767654E-2</v>
      </c>
      <c r="AH110" s="18">
        <f ca="1">MAX(-AD110+MIN(AD110,AngCal!$B$30),S836+AH$11+AH$12/(1+EXP((AH$13-LOG10($O110))/AH$14))+AH$15/(1+EXP((AH$16-LOG10($O110))/AH$17))+AH$18/(1+EXP((AH$19-LOG10($O110))/AH$20)))</f>
        <v>4.3796251810385572E-2</v>
      </c>
      <c r="AI110" s="18">
        <f ca="1">MAX(-AE110+MIN(AE110,AngCal!$B$30),S836+AI$11+AI$12/(1+EXP((AI$13-LOG10($O110))/AI$14))+AI$15/(1+EXP((AI$16-LOG10($O110))/AI$17))+AI$18/(1+EXP((AI$19-LOG10($O110))/AI$20)))</f>
        <v>4.174689024550568E-2</v>
      </c>
      <c r="AJ110" s="18">
        <f t="shared" ca="1" si="35"/>
        <v>0.83322551964750391</v>
      </c>
      <c r="AK110" s="18">
        <f t="shared" ca="1" si="35"/>
        <v>0.73027603441583644</v>
      </c>
      <c r="AL110" s="18">
        <f t="shared" ca="1" si="35"/>
        <v>1.0252500360251293</v>
      </c>
      <c r="AM110" s="18">
        <f t="shared" ca="1" si="35"/>
        <v>1.6044412092662674</v>
      </c>
      <c r="AN110" s="18">
        <f t="shared" ca="1" si="36"/>
        <v>1</v>
      </c>
      <c r="AO110" s="18">
        <f t="shared" ca="1" si="36"/>
        <v>1</v>
      </c>
      <c r="AP110" s="18">
        <f t="shared" ca="1" si="36"/>
        <v>1</v>
      </c>
      <c r="AQ110" s="18">
        <f t="shared" ca="1" si="36"/>
        <v>1</v>
      </c>
      <c r="AR110" s="18">
        <f t="shared" ca="1" si="37"/>
        <v>0</v>
      </c>
      <c r="AS110" s="18">
        <f t="shared" ca="1" si="37"/>
        <v>0</v>
      </c>
      <c r="AT110" s="18">
        <f t="shared" ca="1" si="37"/>
        <v>0</v>
      </c>
      <c r="AU110" s="18">
        <f t="shared" ca="1" si="37"/>
        <v>0</v>
      </c>
    </row>
    <row r="111" spans="1:47" x14ac:dyDescent="0.15">
      <c r="A111">
        <v>1</v>
      </c>
      <c r="B111">
        <v>774.68299999999999</v>
      </c>
      <c r="C111">
        <v>10</v>
      </c>
      <c r="D111" s="18">
        <v>7.3109999999999994E-2</v>
      </c>
      <c r="E111" s="18">
        <v>0.15859999999999999</v>
      </c>
      <c r="F111" s="18">
        <v>2.6</v>
      </c>
      <c r="G111" s="18">
        <v>0.66930000000000001</v>
      </c>
      <c r="H111" s="18">
        <v>-0.26950000000000002</v>
      </c>
      <c r="I111" s="18">
        <v>2.0750000000000002</v>
      </c>
      <c r="J111" s="18">
        <v>0.6976</v>
      </c>
      <c r="K111" s="18">
        <v>3.773E-2</v>
      </c>
      <c r="L111" s="18">
        <v>0.43269999999999997</v>
      </c>
      <c r="M111" s="18">
        <v>0.21690000000000001</v>
      </c>
      <c r="O111" s="18">
        <f>MAX(MIN(Angle!A124,AngNeutron!$P$3),AngNeutron!$P$2)</f>
        <v>8.9717000000000002</v>
      </c>
      <c r="P111" s="18">
        <f t="shared" ca="1" si="26"/>
        <v>6.5764864653047331E-2</v>
      </c>
      <c r="Q111" s="18">
        <f t="shared" ca="1" si="27"/>
        <v>6.3264123350413815E-2</v>
      </c>
      <c r="R111" s="18">
        <f t="shared" ca="1" si="28"/>
        <v>9.2835784932349397E-2</v>
      </c>
      <c r="S111" s="18">
        <f t="shared" ca="1" si="29"/>
        <v>9.494101811691083E-2</v>
      </c>
      <c r="T111" s="18">
        <f ca="1">MAX(-P111+MIN(P111,AngCal!$B$30),Q837+T$11+T$12/(1+EXP((T$13-LOG10($O111))/T$14))+T$15/(1+EXP((T$16-LOG10($O111))/T$17))+T$18/(1+EXP((T$19-LOG10($O111))/T$20)))</f>
        <v>-2.2579367475608125E-2</v>
      </c>
      <c r="U111" s="18">
        <f ca="1">MAX(-Q111+MIN(Q111,AngCal!$B$30),Q837+U$11+U$12/(1+EXP((U$13-LOG10($O111))/U$14))+U$15/(1+EXP((U$16-LOG10($O111))/U$17))+U$18/(1+EXP((U$19-LOG10($O111))/U$20)))</f>
        <v>-1.9523133604072207E-2</v>
      </c>
      <c r="V111" s="18">
        <f ca="1">MAX(-R111+MIN(R111,AngCal!$B$30),Q837+V$11+V$12/(1+EXP((V$13-LOG10($O111))/V$14))+V$15/(1+EXP((V$16-LOG10($O111))/V$17))+V$18/(1+EXP((V$19-LOG10($O111))/V$20)))</f>
        <v>-4.2645490424536678E-2</v>
      </c>
      <c r="W111" s="18">
        <f ca="1">MAX(-S111+MIN(S111,AngCal!$B$30),Q837+W$11+W$12/(1+EXP((W$13-LOG10($O111))/W$14))+W$15/(1+EXP((W$16-LOG10($O111))/W$17))+W$18/(1+EXP((W$19-LOG10($O111))/W$20)))</f>
        <v>-4.5425302247837168E-2</v>
      </c>
      <c r="X111" s="18">
        <f t="shared" ca="1" si="30"/>
        <v>1.8816892137732075</v>
      </c>
      <c r="Y111" s="18">
        <f t="shared" ca="1" si="30"/>
        <v>2.6732072130290039</v>
      </c>
      <c r="Z111" s="18">
        <f t="shared" ca="1" si="30"/>
        <v>0.22054130745947959</v>
      </c>
      <c r="AA111" s="18">
        <f t="shared" ca="1" si="30"/>
        <v>0.28716454556412369</v>
      </c>
      <c r="AB111" s="18">
        <f t="shared" ca="1" si="31"/>
        <v>6.5483834742516928E-2</v>
      </c>
      <c r="AC111" s="18">
        <f t="shared" ca="1" si="32"/>
        <v>5.3960138880587517E-2</v>
      </c>
      <c r="AD111" s="18">
        <f t="shared" ca="1" si="33"/>
        <v>7.3290463826181124E-2</v>
      </c>
      <c r="AE111" s="18">
        <f t="shared" ca="1" si="34"/>
        <v>7.3063550476750894E-2</v>
      </c>
      <c r="AF111" s="18">
        <f ca="1">MAX(-AB111+MIN(AB111,AngCal!$B$30),S837+AF$11+AF$12/(1+EXP((AF$13-LOG10($O111))/AF$14))+AF$15/(1+EXP((AF$16-LOG10($O111))/AF$17))+AF$18/(1+EXP((AF$19-LOG10($O111))/AF$20)))</f>
        <v>6.2105685480637295E-2</v>
      </c>
      <c r="AG111" s="18">
        <f ca="1">MAX(-AC111+MIN(AC111,AngCal!$B$30),S837+AG$11+AG$12/(1+EXP((AG$13-LOG10($O111))/AG$14))+AG$15/(1+EXP((AG$16-LOG10($O111))/AG$17))+AG$18/(1+EXP((AG$19-LOG10($O111))/AG$20)))</f>
        <v>6.4121311544583587E-2</v>
      </c>
      <c r="AH111" s="18">
        <f ca="1">MAX(-AD111+MIN(AD111,AngCal!$B$30),S837+AH$11+AH$12/(1+EXP((AH$13-LOG10($O111))/AH$14))+AH$15/(1+EXP((AH$16-LOG10($O111))/AH$17))+AH$18/(1+EXP((AH$19-LOG10($O111))/AH$20)))</f>
        <v>5.364272795411984E-2</v>
      </c>
      <c r="AI111" s="18">
        <f ca="1">MAX(-AE111+MIN(AE111,AngCal!$B$30),S837+AI$11+AI$12/(1+EXP((AI$13-LOG10($O111))/AI$14))+AI$15/(1+EXP((AI$16-LOG10($O111))/AI$17))+AI$18/(1+EXP((AI$19-LOG10($O111))/AI$20)))</f>
        <v>5.108295489618301E-2</v>
      </c>
      <c r="AJ111" s="18">
        <f t="shared" ca="1" si="35"/>
        <v>0.8762467658395886</v>
      </c>
      <c r="AK111" s="18">
        <f t="shared" ca="1" si="35"/>
        <v>0.77614244154868484</v>
      </c>
      <c r="AL111" s="18">
        <f t="shared" ca="1" si="35"/>
        <v>1.1098487946411018</v>
      </c>
      <c r="AM111" s="18">
        <f t="shared" ca="1" si="35"/>
        <v>1.6090689609179796</v>
      </c>
      <c r="AN111" s="18">
        <f t="shared" ca="1" si="36"/>
        <v>1</v>
      </c>
      <c r="AO111" s="18">
        <f t="shared" ca="1" si="36"/>
        <v>1</v>
      </c>
      <c r="AP111" s="18">
        <f t="shared" ca="1" si="36"/>
        <v>1</v>
      </c>
      <c r="AQ111" s="18">
        <f t="shared" ca="1" si="36"/>
        <v>1</v>
      </c>
      <c r="AR111" s="18">
        <f t="shared" ca="1" si="37"/>
        <v>0</v>
      </c>
      <c r="AS111" s="18">
        <f t="shared" ca="1" si="37"/>
        <v>0</v>
      </c>
      <c r="AT111" s="18">
        <f t="shared" ca="1" si="37"/>
        <v>0</v>
      </c>
      <c r="AU111" s="18">
        <f t="shared" ca="1" si="37"/>
        <v>0</v>
      </c>
    </row>
    <row r="112" spans="1:47" x14ac:dyDescent="0.15">
      <c r="A112">
        <v>1</v>
      </c>
      <c r="B112">
        <v>774.68299999999999</v>
      </c>
      <c r="C112">
        <v>15</v>
      </c>
      <c r="D112" s="18">
        <v>6.9650000000000004E-2</v>
      </c>
      <c r="E112" s="18">
        <v>8.1699999999999995E-2</v>
      </c>
      <c r="F112" s="18">
        <v>3.07</v>
      </c>
      <c r="G112" s="18">
        <v>0.5171</v>
      </c>
      <c r="H112" s="18">
        <v>-0.1845</v>
      </c>
      <c r="I112" s="18">
        <v>2.141</v>
      </c>
      <c r="J112" s="18">
        <v>0.75560000000000005</v>
      </c>
      <c r="K112" s="18">
        <v>3.3140000000000003E-2</v>
      </c>
      <c r="L112" s="18">
        <v>0.31890000000000002</v>
      </c>
      <c r="M112" s="18">
        <v>0.1368</v>
      </c>
      <c r="O112" s="18">
        <f>MAX(MIN(Angle!A125,AngNeutron!$P$3),AngNeutron!$P$2)</f>
        <v>11.295</v>
      </c>
      <c r="P112" s="18">
        <f t="shared" ca="1" si="26"/>
        <v>6.5604532949922856E-2</v>
      </c>
      <c r="Q112" s="18">
        <f t="shared" ca="1" si="27"/>
        <v>6.3205947033982329E-2</v>
      </c>
      <c r="R112" s="18">
        <f t="shared" ca="1" si="28"/>
        <v>9.9342102918301672E-2</v>
      </c>
      <c r="S112" s="18">
        <f t="shared" ca="1" si="29"/>
        <v>0.10290171409673843</v>
      </c>
      <c r="T112" s="18">
        <f ca="1">MAX(-P112+MIN(P112,AngCal!$B$30),Q838+T$11+T$12/(1+EXP((T$13-LOG10($O112))/T$14))+T$15/(1+EXP((T$16-LOG10($O112))/T$17))+T$18/(1+EXP((T$19-LOG10($O112))/T$20)))</f>
        <v>-2.927172252471244E-2</v>
      </c>
      <c r="U112" s="18">
        <f ca="1">MAX(-Q112+MIN(Q112,AngCal!$B$30),Q838+U$11+U$12/(1+EXP((U$13-LOG10($O112))/U$14))+U$15/(1+EXP((U$16-LOG10($O112))/U$17))+U$18/(1+EXP((U$19-LOG10($O112))/U$20)))</f>
        <v>-2.6822938131234556E-2</v>
      </c>
      <c r="V112" s="18">
        <f ca="1">MAX(-R112+MIN(R112,AngCal!$B$30),Q838+V$11+V$12/(1+EXP((V$13-LOG10($O112))/V$14))+V$15/(1+EXP((V$16-LOG10($O112))/V$17))+V$18/(1+EXP((V$19-LOG10($O112))/V$20)))</f>
        <v>-6.2606672504806074E-2</v>
      </c>
      <c r="W112" s="18">
        <f ca="1">MAX(-S112+MIN(S112,AngCal!$B$30),Q838+W$11+W$12/(1+EXP((W$13-LOG10($O112))/W$14))+W$15/(1+EXP((W$16-LOG10($O112))/W$17))+W$18/(1+EXP((W$19-LOG10($O112))/W$20)))</f>
        <v>-5.9315421037180099E-2</v>
      </c>
      <c r="X112" s="18">
        <f t="shared" ca="1" si="30"/>
        <v>1.6489085213708723</v>
      </c>
      <c r="Y112" s="18">
        <f t="shared" ca="1" si="30"/>
        <v>2.4074877425356993</v>
      </c>
      <c r="Z112" s="18">
        <f t="shared" ca="1" si="30"/>
        <v>0.2765982761993655</v>
      </c>
      <c r="AA112" s="18">
        <f t="shared" ca="1" si="30"/>
        <v>0.28601106831714618</v>
      </c>
      <c r="AB112" s="18">
        <f t="shared" ca="1" si="31"/>
        <v>6.4207129921124373E-2</v>
      </c>
      <c r="AC112" s="18">
        <f t="shared" ca="1" si="32"/>
        <v>5.3653397396514313E-2</v>
      </c>
      <c r="AD112" s="18">
        <f t="shared" ca="1" si="33"/>
        <v>7.2280784070171619E-2</v>
      </c>
      <c r="AE112" s="18">
        <f t="shared" ca="1" si="34"/>
        <v>7.2285118383849004E-2</v>
      </c>
      <c r="AF112" s="18">
        <f ca="1">MAX(-AB112+MIN(AB112,AngCal!$B$30),S838+AF$11+AF$12/(1+EXP((AF$13-LOG10($O112))/AF$14))+AF$15/(1+EXP((AF$16-LOG10($O112))/AF$17))+AF$18/(1+EXP((AF$19-LOG10($O112))/AF$20)))</f>
        <v>7.2471076478213381E-2</v>
      </c>
      <c r="AG112" s="18">
        <f ca="1">MAX(-AC112+MIN(AC112,AngCal!$B$30),S838+AG$11+AG$12/(1+EXP((AG$13-LOG10($O112))/AG$14))+AG$15/(1+EXP((AG$16-LOG10($O112))/AG$17))+AG$18/(1+EXP((AG$19-LOG10($O112))/AG$20)))</f>
        <v>7.4149993618106716E-2</v>
      </c>
      <c r="AH112" s="18">
        <f ca="1">MAX(-AD112+MIN(AD112,AngCal!$B$30),S838+AH$11+AH$12/(1+EXP((AH$13-LOG10($O112))/AH$14))+AH$15/(1+EXP((AH$16-LOG10($O112))/AH$17))+AH$18/(1+EXP((AH$19-LOG10($O112))/AH$20)))</f>
        <v>6.5359405376076291E-2</v>
      </c>
      <c r="AI112" s="18">
        <f ca="1">MAX(-AE112+MIN(AE112,AngCal!$B$30),S838+AI$11+AI$12/(1+EXP((AI$13-LOG10($O112))/AI$14))+AI$15/(1+EXP((AI$16-LOG10($O112))/AI$17))+AI$18/(1+EXP((AI$19-LOG10($O112))/AI$20)))</f>
        <v>6.2566287328588988E-2</v>
      </c>
      <c r="AJ112" s="18">
        <f t="shared" ca="1" si="35"/>
        <v>0.92554968775722257</v>
      </c>
      <c r="AK112" s="18">
        <f t="shared" ca="1" si="35"/>
        <v>0.83591838733165591</v>
      </c>
      <c r="AL112" s="18">
        <f t="shared" ca="1" si="35"/>
        <v>1.2084233325325642</v>
      </c>
      <c r="AM112" s="18">
        <f t="shared" ca="1" si="35"/>
        <v>1.6157149722202064</v>
      </c>
      <c r="AN112" s="18">
        <f t="shared" ca="1" si="36"/>
        <v>1</v>
      </c>
      <c r="AO112" s="18">
        <f t="shared" ca="1" si="36"/>
        <v>1</v>
      </c>
      <c r="AP112" s="18">
        <f t="shared" ca="1" si="36"/>
        <v>1</v>
      </c>
      <c r="AQ112" s="18">
        <f t="shared" ca="1" si="36"/>
        <v>1</v>
      </c>
      <c r="AR112" s="18">
        <f t="shared" ca="1" si="37"/>
        <v>0</v>
      </c>
      <c r="AS112" s="18">
        <f t="shared" ca="1" si="37"/>
        <v>0</v>
      </c>
      <c r="AT112" s="18">
        <f t="shared" ca="1" si="37"/>
        <v>0</v>
      </c>
      <c r="AU112" s="18">
        <f t="shared" ca="1" si="37"/>
        <v>0</v>
      </c>
    </row>
    <row r="113" spans="1:47" x14ac:dyDescent="0.15">
      <c r="A113">
        <v>1</v>
      </c>
      <c r="B113">
        <v>774.68299999999999</v>
      </c>
      <c r="C113">
        <v>20</v>
      </c>
      <c r="D113" s="18">
        <v>6.4630000000000007E-2</v>
      </c>
      <c r="E113" s="18">
        <v>9.0160000000000004E-2</v>
      </c>
      <c r="F113" s="18">
        <v>0.496</v>
      </c>
      <c r="G113" s="18">
        <v>0.33650000000000002</v>
      </c>
      <c r="H113" s="18">
        <v>-0.1386</v>
      </c>
      <c r="I113" s="18">
        <v>1.2689999999999999</v>
      </c>
      <c r="J113" s="18">
        <v>0.45340000000000003</v>
      </c>
      <c r="K113" s="18">
        <v>-1.6150000000000001E-2</v>
      </c>
      <c r="L113" s="18">
        <v>-0.79459999999999997</v>
      </c>
      <c r="M113" s="18">
        <v>3.0720000000000001E-2</v>
      </c>
      <c r="O113" s="18">
        <f>MAX(MIN(Angle!A126,AngNeutron!$P$3),AngNeutron!$P$2)</f>
        <v>14.218999999999999</v>
      </c>
      <c r="P113" s="18">
        <f t="shared" ca="1" si="26"/>
        <v>6.5403175745932685E-2</v>
      </c>
      <c r="Q113" s="18">
        <f t="shared" ca="1" si="27"/>
        <v>6.3106263197905799E-2</v>
      </c>
      <c r="R113" s="18">
        <f t="shared" ca="1" si="28"/>
        <v>0.10333526101164275</v>
      </c>
      <c r="S113" s="18">
        <f t="shared" ca="1" si="29"/>
        <v>0.10802910006101354</v>
      </c>
      <c r="T113" s="18">
        <f ca="1">MAX(-P113+MIN(P113,AngCal!$B$30),Q839+T$11+T$12/(1+EXP((T$13-LOG10($O113))/T$14))+T$15/(1+EXP((T$16-LOG10($O113))/T$17))+T$18/(1+EXP((T$19-LOG10($O113))/T$20)))</f>
        <v>-3.5629494206170079E-2</v>
      </c>
      <c r="U113" s="18">
        <f ca="1">MAX(-Q113+MIN(Q113,AngCal!$B$30),Q839+U$11+U$12/(1+EXP((U$13-LOG10($O113))/U$14))+U$15/(1+EXP((U$16-LOG10($O113))/U$17))+U$18/(1+EXP((U$19-LOG10($O113))/U$20)))</f>
        <v>-3.3751111241583615E-2</v>
      </c>
      <c r="V113" s="18">
        <f ca="1">MAX(-R113+MIN(R113,AngCal!$B$30),Q839+V$11+V$12/(1+EXP((V$13-LOG10($O113))/V$14))+V$15/(1+EXP((V$16-LOG10($O113))/V$17))+V$18/(1+EXP((V$19-LOG10($O113))/V$20)))</f>
        <v>-7.4143991745980839E-2</v>
      </c>
      <c r="W113" s="18">
        <f ca="1">MAX(-S113+MIN(S113,AngCal!$B$30),Q839+W$11+W$12/(1+EXP((W$13-LOG10($O113))/W$14))+W$15/(1+EXP((W$16-LOG10($O113))/W$17))+W$18/(1+EXP((W$19-LOG10($O113))/W$20)))</f>
        <v>-7.0715021919907889E-2</v>
      </c>
      <c r="X113" s="18">
        <f t="shared" ca="1" si="30"/>
        <v>1.4014011670360584</v>
      </c>
      <c r="Y113" s="18">
        <f t="shared" ca="1" si="30"/>
        <v>2.0751177528536204</v>
      </c>
      <c r="Z113" s="18">
        <f t="shared" ca="1" si="30"/>
        <v>0.36032229029137092</v>
      </c>
      <c r="AA113" s="18">
        <f t="shared" ca="1" si="30"/>
        <v>0.28497402130106997</v>
      </c>
      <c r="AB113" s="18">
        <f t="shared" ca="1" si="31"/>
        <v>6.2714929624999083E-2</v>
      </c>
      <c r="AC113" s="18">
        <f t="shared" ca="1" si="32"/>
        <v>5.3305482973730126E-2</v>
      </c>
      <c r="AD113" s="18">
        <f t="shared" ca="1" si="33"/>
        <v>7.1010740963001071E-2</v>
      </c>
      <c r="AE113" s="18">
        <f t="shared" ca="1" si="34"/>
        <v>7.1099831928432555E-2</v>
      </c>
      <c r="AF113" s="18">
        <f ca="1">MAX(-AB113+MIN(AB113,AngCal!$B$30),S839+AF$11+AF$12/(1+EXP((AF$13-LOG10($O113))/AF$14))+AF$15/(1+EXP((AF$16-LOG10($O113))/AF$17))+AF$18/(1+EXP((AF$19-LOG10($O113))/AF$20)))</f>
        <v>8.4768584357919896E-2</v>
      </c>
      <c r="AG113" s="18">
        <f ca="1">MAX(-AC113+MIN(AC113,AngCal!$B$30),S839+AG$11+AG$12/(1+EXP((AG$13-LOG10($O113))/AG$14))+AG$15/(1+EXP((AG$16-LOG10($O113))/AG$17))+AG$18/(1+EXP((AG$19-LOG10($O113))/AG$20)))</f>
        <v>8.5990405096905476E-2</v>
      </c>
      <c r="AH113" s="18">
        <f ca="1">MAX(-AD113+MIN(AD113,AngCal!$B$30),S839+AH$11+AH$12/(1+EXP((AH$13-LOG10($O113))/AH$14))+AH$15/(1+EXP((AH$16-LOG10($O113))/AH$17))+AH$18/(1+EXP((AH$19-LOG10($O113))/AH$20)))</f>
        <v>7.9127137538959336E-2</v>
      </c>
      <c r="AI113" s="18">
        <f ca="1">MAX(-AE113+MIN(AE113,AngCal!$B$30),S839+AI$11+AI$12/(1+EXP((AI$13-LOG10($O113))/AI$14))+AI$15/(1+EXP((AI$16-LOG10($O113))/AI$17))+AI$18/(1+EXP((AI$19-LOG10($O113))/AI$20)))</f>
        <v>7.6309241717770079E-2</v>
      </c>
      <c r="AJ113" s="18">
        <f t="shared" ca="1" si="35"/>
        <v>0.98197697379274906</v>
      </c>
      <c r="AK113" s="18">
        <f t="shared" ca="1" si="35"/>
        <v>0.89414713467370777</v>
      </c>
      <c r="AL113" s="18">
        <f t="shared" ca="1" si="35"/>
        <v>1.3155652164133245</v>
      </c>
      <c r="AM113" s="18">
        <f t="shared" ca="1" si="35"/>
        <v>1.6249959879910179</v>
      </c>
      <c r="AN113" s="18">
        <f t="shared" ca="1" si="36"/>
        <v>1</v>
      </c>
      <c r="AO113" s="18">
        <f t="shared" ca="1" si="36"/>
        <v>1</v>
      </c>
      <c r="AP113" s="18">
        <f t="shared" ca="1" si="36"/>
        <v>1</v>
      </c>
      <c r="AQ113" s="18">
        <f t="shared" ca="1" si="36"/>
        <v>1</v>
      </c>
      <c r="AR113" s="18">
        <f t="shared" ca="1" si="37"/>
        <v>0</v>
      </c>
      <c r="AS113" s="18">
        <f t="shared" ca="1" si="37"/>
        <v>0</v>
      </c>
      <c r="AT113" s="18">
        <f t="shared" ca="1" si="37"/>
        <v>0</v>
      </c>
      <c r="AU113" s="18">
        <f t="shared" ca="1" si="37"/>
        <v>0</v>
      </c>
    </row>
    <row r="114" spans="1:47" x14ac:dyDescent="0.15">
      <c r="A114">
        <v>1</v>
      </c>
      <c r="B114">
        <v>897.803</v>
      </c>
      <c r="C114">
        <v>1</v>
      </c>
      <c r="D114" s="18">
        <v>7.4959999999999999E-2</v>
      </c>
      <c r="E114" s="18">
        <v>-2.9350000000000001E-2</v>
      </c>
      <c r="F114" s="18">
        <v>2.2829999999999999</v>
      </c>
      <c r="G114" s="18">
        <v>0.13439999999999999</v>
      </c>
      <c r="H114" s="18">
        <v>-3.7560000000000003E-2</v>
      </c>
      <c r="I114" s="18">
        <v>1.772</v>
      </c>
      <c r="J114" s="18">
        <v>0.1893</v>
      </c>
      <c r="K114" s="18">
        <v>-8.0479999999999996E-3</v>
      </c>
      <c r="L114" s="18">
        <v>0.44719999999999999</v>
      </c>
      <c r="M114" s="18">
        <v>0.23200000000000001</v>
      </c>
      <c r="O114" s="18">
        <f>MAX(MIN(Angle!A127,AngNeutron!$P$3),AngNeutron!$P$2)</f>
        <v>17.901</v>
      </c>
      <c r="P114" s="18">
        <f t="shared" ca="1" si="26"/>
        <v>6.5088796628947565E-2</v>
      </c>
      <c r="Q114" s="18">
        <f t="shared" ca="1" si="27"/>
        <v>6.293537288470262E-2</v>
      </c>
      <c r="R114" s="18">
        <f t="shared" ca="1" si="28"/>
        <v>0.10419276809099351</v>
      </c>
      <c r="S114" s="18">
        <f t="shared" ca="1" si="29"/>
        <v>0.10962199863004529</v>
      </c>
      <c r="T114" s="18">
        <f ca="1">MAX(-P114+MIN(P114,AngCal!$B$30),Q840+T$11+T$12/(1+EXP((T$13-LOG10($O114))/T$14))+T$15/(1+EXP((T$16-LOG10($O114))/T$17))+T$18/(1+EXP((T$19-LOG10($O114))/T$20)))</f>
        <v>-4.1237407685947206E-2</v>
      </c>
      <c r="U114" s="18">
        <f ca="1">MAX(-Q114+MIN(Q114,AngCal!$B$30),Q840+U$11+U$12/(1+EXP((U$13-LOG10($O114))/U$14))+U$15/(1+EXP((U$16-LOG10($O114))/U$17))+U$18/(1+EXP((U$19-LOG10($O114))/U$20)))</f>
        <v>-3.9885928145006397E-2</v>
      </c>
      <c r="V114" s="18">
        <f ca="1">MAX(-R114+MIN(R114,AngCal!$B$30),Q840+V$11+V$12/(1+EXP((V$13-LOG10($O114))/V$14))+V$15/(1+EXP((V$16-LOG10($O114))/V$17))+V$18/(1+EXP((V$19-LOG10($O114))/V$20)))</f>
        <v>-7.8472115361486156E-2</v>
      </c>
      <c r="W114" s="18">
        <f ca="1">MAX(-S114+MIN(S114,AngCal!$B$30),Q840+W$11+W$12/(1+EXP((W$13-LOG10($O114))/W$14))+W$15/(1+EXP((W$16-LOG10($O114))/W$17))+W$18/(1+EXP((W$19-LOG10($O114))/W$20)))</f>
        <v>-7.8780966035198519E-2</v>
      </c>
      <c r="X114" s="18">
        <f t="shared" ca="1" si="30"/>
        <v>1.1753518052579122</v>
      </c>
      <c r="Y114" s="18">
        <f t="shared" ca="1" si="30"/>
        <v>1.7023408803746551</v>
      </c>
      <c r="Z114" s="18">
        <f t="shared" ca="1" si="30"/>
        <v>0.43407954356980044</v>
      </c>
      <c r="AA114" s="18">
        <f t="shared" ca="1" si="30"/>
        <v>0.28404188790964219</v>
      </c>
      <c r="AB114" s="18">
        <f t="shared" ca="1" si="31"/>
        <v>6.099036119266299E-2</v>
      </c>
      <c r="AC114" s="18">
        <f t="shared" ca="1" si="32"/>
        <v>5.2839419136640461E-2</v>
      </c>
      <c r="AD114" s="18">
        <f t="shared" ca="1" si="33"/>
        <v>6.9428241467795665E-2</v>
      </c>
      <c r="AE114" s="18">
        <f t="shared" ca="1" si="34"/>
        <v>6.942571620188856E-2</v>
      </c>
      <c r="AF114" s="18">
        <f ca="1">MAX(-AB114+MIN(AB114,AngCal!$B$30),S840+AF$11+AF$12/(1+EXP((AF$13-LOG10($O114))/AF$14))+AF$15/(1+EXP((AF$16-LOG10($O114))/AF$17))+AF$18/(1+EXP((AF$19-LOG10($O114))/AF$20)))</f>
        <v>9.9303911357212213E-2</v>
      </c>
      <c r="AG114" s="18">
        <f ca="1">MAX(-AC114+MIN(AC114,AngCal!$B$30),S840+AG$11+AG$12/(1+EXP((AG$13-LOG10($O114))/AG$14))+AG$15/(1+EXP((AG$16-LOG10($O114))/AG$17))+AG$18/(1+EXP((AG$19-LOG10($O114))/AG$20)))</f>
        <v>9.9952589759757959E-2</v>
      </c>
      <c r="AH114" s="18">
        <f ca="1">MAX(-AD114+MIN(AD114,AngCal!$B$30),S840+AH$11+AH$12/(1+EXP((AH$13-LOG10($O114))/AH$14))+AH$15/(1+EXP((AH$16-LOG10($O114))/AH$17))+AH$18/(1+EXP((AH$19-LOG10($O114))/AH$20)))</f>
        <v>9.520052701753251E-2</v>
      </c>
      <c r="AI114" s="18">
        <f ca="1">MAX(-AE114+MIN(AE114,AngCal!$B$30),S840+AI$11+AI$12/(1+EXP((AI$13-LOG10($O114))/AI$14))+AI$15/(1+EXP((AI$16-LOG10($O114))/AI$17))+AI$18/(1+EXP((AI$19-LOG10($O114))/AI$20)))</f>
        <v>9.2490923858724164E-2</v>
      </c>
      <c r="AJ114" s="18">
        <f t="shared" ca="1" si="35"/>
        <v>1.0465156970004861</v>
      </c>
      <c r="AK114" s="18">
        <f t="shared" ca="1" si="35"/>
        <v>0.95519962245082968</v>
      </c>
      <c r="AL114" s="18">
        <f t="shared" ca="1" si="35"/>
        <v>1.4260159153264431</v>
      </c>
      <c r="AM114" s="18">
        <f t="shared" ca="1" si="35"/>
        <v>1.6377344325994567</v>
      </c>
      <c r="AN114" s="18">
        <f t="shared" ca="1" si="36"/>
        <v>1</v>
      </c>
      <c r="AO114" s="18">
        <f t="shared" ca="1" si="36"/>
        <v>1</v>
      </c>
      <c r="AP114" s="18">
        <f t="shared" ca="1" si="36"/>
        <v>1</v>
      </c>
      <c r="AQ114" s="18">
        <f t="shared" ca="1" si="36"/>
        <v>1</v>
      </c>
      <c r="AR114" s="18">
        <f t="shared" ca="1" si="37"/>
        <v>0</v>
      </c>
      <c r="AS114" s="18">
        <f t="shared" ca="1" si="37"/>
        <v>0</v>
      </c>
      <c r="AT114" s="18">
        <f t="shared" ca="1" si="37"/>
        <v>0</v>
      </c>
      <c r="AU114" s="18">
        <f t="shared" ca="1" si="37"/>
        <v>0</v>
      </c>
    </row>
    <row r="115" spans="1:47" x14ac:dyDescent="0.15">
      <c r="A115">
        <v>1</v>
      </c>
      <c r="B115">
        <v>897.803</v>
      </c>
      <c r="C115">
        <v>3</v>
      </c>
      <c r="D115" s="18">
        <v>7.4910000000000004E-2</v>
      </c>
      <c r="E115" s="18">
        <v>-4.2639999999999997E-2</v>
      </c>
      <c r="F115" s="18">
        <v>1.821</v>
      </c>
      <c r="G115" s="18">
        <v>0.21310000000000001</v>
      </c>
      <c r="H115" s="18">
        <v>-2.4750000000000001E-2</v>
      </c>
      <c r="I115" s="18">
        <v>2.298</v>
      </c>
      <c r="J115" s="18">
        <v>0.12330000000000001</v>
      </c>
      <c r="K115" s="18">
        <v>-7.5129999999999997E-3</v>
      </c>
      <c r="L115" s="18">
        <v>0.4093</v>
      </c>
      <c r="M115" s="18">
        <v>0.21970000000000001</v>
      </c>
      <c r="O115" s="18">
        <f>MAX(MIN(Angle!A128,AngNeutron!$P$3),AngNeutron!$P$2)</f>
        <v>22.536000000000001</v>
      </c>
      <c r="P115" s="18">
        <f t="shared" ca="1" si="26"/>
        <v>6.4550680733722249E-2</v>
      </c>
      <c r="Q115" s="18">
        <f t="shared" ca="1" si="27"/>
        <v>6.264326331160544E-2</v>
      </c>
      <c r="R115" s="18">
        <f t="shared" ca="1" si="28"/>
        <v>0.10169590214657148</v>
      </c>
      <c r="S115" s="18">
        <f t="shared" ca="1" si="29"/>
        <v>0.10740996143527282</v>
      </c>
      <c r="T115" s="18">
        <f ca="1">MAX(-P115+MIN(P115,AngCal!$B$30),Q841+T$11+T$12/(1+EXP((T$13-LOG10($O115))/T$14))+T$15/(1+EXP((T$16-LOG10($O115))/T$17))+T$18/(1+EXP((T$19-LOG10($O115))/T$20)))</f>
        <v>-4.5705908917374721E-2</v>
      </c>
      <c r="U115" s="18">
        <f ca="1">MAX(-Q115+MIN(Q115,AngCal!$B$30),Q841+U$11+U$12/(1+EXP((U$13-LOG10($O115))/U$14))+U$15/(1+EXP((U$16-LOG10($O115))/U$17))+U$18/(1+EXP((U$19-LOG10($O115))/U$20)))</f>
        <v>-4.483892229335476E-2</v>
      </c>
      <c r="V115" s="18">
        <f ca="1">MAX(-R115+MIN(R115,AngCal!$B$30),Q841+V$11+V$12/(1+EXP((V$13-LOG10($O115))/V$14))+V$15/(1+EXP((V$16-LOG10($O115))/V$17))+V$18/(1+EXP((V$19-LOG10($O115))/V$20)))</f>
        <v>-7.9122377767947463E-2</v>
      </c>
      <c r="W115" s="18">
        <f ca="1">MAX(-S115+MIN(S115,AngCal!$B$30),Q841+W$11+W$12/(1+EXP((W$13-LOG10($O115))/W$14))+W$15/(1+EXP((W$16-LOG10($O115))/W$17))+W$18/(1+EXP((W$19-LOG10($O115))/W$20)))</f>
        <v>-8.3044352629548013E-2</v>
      </c>
      <c r="X115" s="18">
        <f t="shared" ca="1" si="30"/>
        <v>0.98523562845821111</v>
      </c>
      <c r="Y115" s="18">
        <f t="shared" ca="1" si="30"/>
        <v>1.3336033100792668</v>
      </c>
      <c r="Z115" s="18">
        <f t="shared" ca="1" si="30"/>
        <v>0.30129377513909944</v>
      </c>
      <c r="AA115" s="18">
        <f t="shared" ca="1" si="30"/>
        <v>0.2832050630522418</v>
      </c>
      <c r="AB115" s="18">
        <f t="shared" ca="1" si="31"/>
        <v>5.9021402683575086E-2</v>
      </c>
      <c r="AC115" s="18">
        <f t="shared" ca="1" si="32"/>
        <v>5.2216416636294817E-2</v>
      </c>
      <c r="AD115" s="18">
        <f t="shared" ca="1" si="33"/>
        <v>6.7479375822007193E-2</v>
      </c>
      <c r="AE115" s="18">
        <f t="shared" ca="1" si="34"/>
        <v>6.720375623590398E-2</v>
      </c>
      <c r="AF115" s="18">
        <f ca="1">MAX(-AB115+MIN(AB115,AngCal!$B$30),S841+AF$11+AF$12/(1+EXP((AF$13-LOG10($O115))/AF$14))+AF$15/(1+EXP((AF$16-LOG10($O115))/AF$17))+AF$18/(1+EXP((AF$19-LOG10($O115))/AF$20)))</f>
        <v>0.11639887091735339</v>
      </c>
      <c r="AG115" s="18">
        <f ca="1">MAX(-AC115+MIN(AC115,AngCal!$B$30),S841+AG$11+AG$12/(1+EXP((AG$13-LOG10($O115))/AG$14))+AG$15/(1+EXP((AG$16-LOG10($O115))/AG$17))+AG$18/(1+EXP((AG$19-LOG10($O115))/AG$20)))</f>
        <v>0.11637319197543033</v>
      </c>
      <c r="AH115" s="18">
        <f ca="1">MAX(-AD115+MIN(AD115,AngCal!$B$30),S841+AH$11+AH$12/(1+EXP((AH$13-LOG10($O115))/AH$14))+AH$15/(1+EXP((AH$16-LOG10($O115))/AH$17))+AH$18/(1+EXP((AH$19-LOG10($O115))/AH$20)))</f>
        <v>0.11387277320138514</v>
      </c>
      <c r="AI115" s="18">
        <f ca="1">MAX(-AE115+MIN(AE115,AngCal!$B$30),S841+AI$11+AI$12/(1+EXP((AI$13-LOG10($O115))/AI$14))+AI$15/(1+EXP((AI$16-LOG10($O115))/AI$17))+AI$18/(1+EXP((AI$19-LOG10($O115))/AI$20)))</f>
        <v>0.11133195220063344</v>
      </c>
      <c r="AJ115" s="18">
        <f t="shared" ca="1" si="35"/>
        <v>1.1201940066916234</v>
      </c>
      <c r="AK115" s="18">
        <f t="shared" ca="1" si="35"/>
        <v>1.0236112973783948</v>
      </c>
      <c r="AL115" s="18">
        <f t="shared" ca="1" si="35"/>
        <v>1.5352650567982666</v>
      </c>
      <c r="AM115" s="18">
        <f t="shared" ca="1" si="35"/>
        <v>1.6550037343412303</v>
      </c>
      <c r="AN115" s="18">
        <f t="shared" ca="1" si="36"/>
        <v>1</v>
      </c>
      <c r="AO115" s="18">
        <f t="shared" ca="1" si="36"/>
        <v>1</v>
      </c>
      <c r="AP115" s="18">
        <f t="shared" ca="1" si="36"/>
        <v>1</v>
      </c>
      <c r="AQ115" s="18">
        <f t="shared" ca="1" si="36"/>
        <v>1</v>
      </c>
      <c r="AR115" s="18">
        <f t="shared" ca="1" si="37"/>
        <v>0</v>
      </c>
      <c r="AS115" s="18">
        <f t="shared" ca="1" si="37"/>
        <v>0</v>
      </c>
      <c r="AT115" s="18">
        <f t="shared" ca="1" si="37"/>
        <v>0</v>
      </c>
      <c r="AU115" s="18">
        <f t="shared" ca="1" si="37"/>
        <v>0</v>
      </c>
    </row>
    <row r="116" spans="1:47" x14ac:dyDescent="0.15">
      <c r="A116">
        <v>1</v>
      </c>
      <c r="B116">
        <v>897.803</v>
      </c>
      <c r="C116">
        <v>5</v>
      </c>
      <c r="D116" s="18">
        <v>7.4289999999999995E-2</v>
      </c>
      <c r="E116" s="18">
        <v>8.2030000000000006E-2</v>
      </c>
      <c r="F116" s="18">
        <v>2.782</v>
      </c>
      <c r="G116" s="18">
        <v>0.2782</v>
      </c>
      <c r="H116" s="18">
        <v>0.41249999999999998</v>
      </c>
      <c r="I116" s="18">
        <v>1.8260000000000001</v>
      </c>
      <c r="J116" s="18">
        <v>0.39839999999999998</v>
      </c>
      <c r="K116" s="18">
        <v>-0.56879999999999997</v>
      </c>
      <c r="L116" s="18">
        <v>1.978</v>
      </c>
      <c r="M116" s="18">
        <v>0.43180000000000002</v>
      </c>
      <c r="O116" s="18">
        <f>MAX(MIN(Angle!A129,AngNeutron!$P$3),AngNeutron!$P$2)</f>
        <v>28.370999999999999</v>
      </c>
      <c r="P116" s="18">
        <f t="shared" ca="1" si="26"/>
        <v>6.3605897104119583E-2</v>
      </c>
      <c r="Q116" s="18">
        <f t="shared" ca="1" si="27"/>
        <v>6.2146238591875715E-2</v>
      </c>
      <c r="R116" s="18">
        <f t="shared" ca="1" si="28"/>
        <v>9.6034199913901885E-2</v>
      </c>
      <c r="S116" s="18">
        <f t="shared" ca="1" si="29"/>
        <v>0.1015773466113421</v>
      </c>
      <c r="T116" s="18">
        <f ca="1">MAX(-P116+MIN(P116,AngCal!$B$30),Q842+T$11+T$12/(1+EXP((T$13-LOG10($O116))/T$14))+T$15/(1+EXP((T$16-LOG10($O116))/T$17))+T$18/(1+EXP((T$19-LOG10($O116))/T$20)))</f>
        <v>-4.8716171704749414E-2</v>
      </c>
      <c r="U116" s="18">
        <f ca="1">MAX(-Q116+MIN(Q116,AngCal!$B$30),Q842+U$11+U$12/(1+EXP((U$13-LOG10($O116))/U$14))+U$15/(1+EXP((U$16-LOG10($O116))/U$17))+U$18/(1+EXP((U$19-LOG10($O116))/U$20)))</f>
        <v>-4.8298238246051867E-2</v>
      </c>
      <c r="V116" s="18">
        <f ca="1">MAX(-R116+MIN(R116,AngCal!$B$30),Q842+V$11+V$12/(1+EXP((V$13-LOG10($O116))/V$14))+V$15/(1+EXP((V$16-LOG10($O116))/V$17))+V$18/(1+EXP((V$19-LOG10($O116))/V$20)))</f>
        <v>-7.7865507899644554E-2</v>
      </c>
      <c r="W116" s="18">
        <f ca="1">MAX(-S116+MIN(S116,AngCal!$B$30),Q842+W$11+W$12/(1+EXP((W$13-LOG10($O116))/W$14))+W$15/(1+EXP((W$16-LOG10($O116))/W$17))+W$18/(1+EXP((W$19-LOG10($O116))/W$20)))</f>
        <v>-8.3441905510072661E-2</v>
      </c>
      <c r="X116" s="18">
        <f t="shared" ca="1" si="30"/>
        <v>0.83357861963962387</v>
      </c>
      <c r="Y116" s="18">
        <f t="shared" ca="1" si="30"/>
        <v>1.0133972630403241</v>
      </c>
      <c r="Z116" s="18">
        <f t="shared" ca="1" si="30"/>
        <v>0.28549271176158297</v>
      </c>
      <c r="AA116" s="18">
        <f t="shared" ca="1" si="30"/>
        <v>0.28245534067831224</v>
      </c>
      <c r="AB116" s="18">
        <f t="shared" ca="1" si="31"/>
        <v>5.6800098354741757E-2</v>
      </c>
      <c r="AC116" s="18">
        <f t="shared" ca="1" si="32"/>
        <v>5.1391020389368332E-2</v>
      </c>
      <c r="AD116" s="18">
        <f t="shared" ca="1" si="33"/>
        <v>6.5111219004392595E-2</v>
      </c>
      <c r="AE116" s="18">
        <f t="shared" ca="1" si="34"/>
        <v>6.440695736686898E-2</v>
      </c>
      <c r="AF116" s="18">
        <f ca="1">MAX(-AB116+MIN(AB116,AngCal!$B$30),S842+AF$11+AF$12/(1+EXP((AF$13-LOG10($O116))/AF$14))+AF$15/(1+EXP((AF$16-LOG10($O116))/AF$17))+AF$18/(1+EXP((AF$19-LOG10($O116))/AF$20)))</f>
        <v>0.13640494411212384</v>
      </c>
      <c r="AG116" s="18">
        <f ca="1">MAX(-AC116+MIN(AC116,AngCal!$B$30),S842+AG$11+AG$12/(1+EXP((AG$13-LOG10($O116))/AG$14))+AG$15/(1+EXP((AG$16-LOG10($O116))/AG$17))+AG$18/(1+EXP((AG$19-LOG10($O116))/AG$20)))</f>
        <v>0.13562938593302298</v>
      </c>
      <c r="AH116" s="18">
        <f ca="1">MAX(-AD116+MIN(AD116,AngCal!$B$30),S842+AH$11+AH$12/(1+EXP((AH$13-LOG10($O116))/AH$14))+AH$15/(1+EXP((AH$16-LOG10($O116))/AH$17))+AH$18/(1+EXP((AH$19-LOG10($O116))/AH$20)))</f>
        <v>0.13548652863999786</v>
      </c>
      <c r="AI116" s="18">
        <f ca="1">MAX(-AE116+MIN(AE116,AngCal!$B$30),S842+AI$11+AI$12/(1+EXP((AI$13-LOG10($O116))/AI$14))+AI$15/(1+EXP((AI$16-LOG10($O116))/AI$17))+AI$18/(1+EXP((AI$19-LOG10($O116))/AI$20)))</f>
        <v>0.13310824750551123</v>
      </c>
      <c r="AJ116" s="18">
        <f t="shared" ca="1" si="35"/>
        <v>1.2041524228545881</v>
      </c>
      <c r="AK116" s="18">
        <f t="shared" ca="1" si="35"/>
        <v>1.1027297912963296</v>
      </c>
      <c r="AL116" s="18">
        <f t="shared" ca="1" si="35"/>
        <v>1.6404880459340863</v>
      </c>
      <c r="AM116" s="18">
        <f t="shared" ca="1" si="35"/>
        <v>1.6782215901283268</v>
      </c>
      <c r="AN116" s="18">
        <f t="shared" ca="1" si="36"/>
        <v>1</v>
      </c>
      <c r="AO116" s="18">
        <f t="shared" ca="1" si="36"/>
        <v>1</v>
      </c>
      <c r="AP116" s="18">
        <f t="shared" ca="1" si="36"/>
        <v>1</v>
      </c>
      <c r="AQ116" s="18">
        <f t="shared" ca="1" si="36"/>
        <v>1</v>
      </c>
      <c r="AR116" s="18">
        <f t="shared" ca="1" si="37"/>
        <v>0</v>
      </c>
      <c r="AS116" s="18">
        <f t="shared" ca="1" si="37"/>
        <v>0</v>
      </c>
      <c r="AT116" s="18">
        <f t="shared" ca="1" si="37"/>
        <v>0</v>
      </c>
      <c r="AU116" s="18">
        <f t="shared" ca="1" si="37"/>
        <v>0</v>
      </c>
    </row>
    <row r="117" spans="1:47" x14ac:dyDescent="0.15">
      <c r="A117">
        <v>1</v>
      </c>
      <c r="B117">
        <v>897.803</v>
      </c>
      <c r="C117">
        <v>7</v>
      </c>
      <c r="D117" s="18">
        <v>7.3700000000000002E-2</v>
      </c>
      <c r="E117" s="18">
        <v>6.8729999999999999E-2</v>
      </c>
      <c r="F117" s="18">
        <v>2.0329999999999999</v>
      </c>
      <c r="G117" s="18">
        <v>9.9970000000000003E-2</v>
      </c>
      <c r="H117" s="18">
        <v>-0.1346</v>
      </c>
      <c r="I117" s="18">
        <v>2.0470000000000002</v>
      </c>
      <c r="J117" s="18">
        <v>0.15759999999999999</v>
      </c>
      <c r="K117" s="18">
        <v>-7.8309999999999994E-3</v>
      </c>
      <c r="L117" s="18">
        <v>0.50470000000000004</v>
      </c>
      <c r="M117" s="18">
        <v>0.24879999999999999</v>
      </c>
      <c r="O117" s="18">
        <f>MAX(MIN(Angle!A130,AngNeutron!$P$3),AngNeutron!$P$2)</f>
        <v>35.716999999999999</v>
      </c>
      <c r="P117" s="18">
        <f t="shared" ca="1" si="26"/>
        <v>6.1955315977965934E-2</v>
      </c>
      <c r="Q117" s="18">
        <f t="shared" ca="1" si="27"/>
        <v>6.1307110530908232E-2</v>
      </c>
      <c r="R117" s="18">
        <f t="shared" ca="1" si="28"/>
        <v>8.7741406933569854E-2</v>
      </c>
      <c r="S117" s="18">
        <f t="shared" ca="1" si="29"/>
        <v>9.2713538953067415E-2</v>
      </c>
      <c r="T117" s="18">
        <f ca="1">MAX(-P117+MIN(P117,AngCal!$B$30),Q843+T$11+T$12/(1+EXP((T$13-LOG10($O117))/T$14))+T$15/(1+EXP((T$16-LOG10($O117))/T$17))+T$18/(1+EXP((T$19-LOG10($O117))/T$20)))</f>
        <v>-5.0052680415191494E-2</v>
      </c>
      <c r="U117" s="18">
        <f ca="1">MAX(-Q117+MIN(Q117,AngCal!$B$30),Q843+U$11+U$12/(1+EXP((U$13-LOG10($O117))/U$14))+U$15/(1+EXP((U$16-LOG10($O117))/U$17))+U$18/(1+EXP((U$19-LOG10($O117))/U$20)))</f>
        <v>-5.0056911090284248E-2</v>
      </c>
      <c r="V117" s="18">
        <f ca="1">MAX(-R117+MIN(R117,AngCal!$B$30),Q843+V$11+V$12/(1+EXP((V$13-LOG10($O117))/V$14))+V$15/(1+EXP((V$16-LOG10($O117))/V$17))+V$18/(1+EXP((V$19-LOG10($O117))/V$20)))</f>
        <v>-7.5124202765351172E-2</v>
      </c>
      <c r="W117" s="18">
        <f ca="1">MAX(-S117+MIN(S117,AngCal!$B$30),Q843+W$11+W$12/(1+EXP((W$13-LOG10($O117))/W$14))+W$15/(1+EXP((W$16-LOG10($O117))/W$17))+W$18/(1+EXP((W$19-LOG10($O117))/W$20)))</f>
        <v>-8.0284979476678425E-2</v>
      </c>
      <c r="X117" s="18">
        <f t="shared" ca="1" si="30"/>
        <v>0.71688261243426954</v>
      </c>
      <c r="Y117" s="18">
        <f t="shared" ca="1" si="30"/>
        <v>0.76661312425929418</v>
      </c>
      <c r="Z117" s="18">
        <f t="shared" ca="1" si="30"/>
        <v>0.31962551725596311</v>
      </c>
      <c r="AA117" s="18">
        <f t="shared" ca="1" si="30"/>
        <v>0.28179380404486731</v>
      </c>
      <c r="AB117" s="18">
        <f t="shared" ca="1" si="31"/>
        <v>5.4324357580704363E-2</v>
      </c>
      <c r="AC117" s="18">
        <f t="shared" ca="1" si="32"/>
        <v>5.0310491447949121E-2</v>
      </c>
      <c r="AD117" s="18">
        <f t="shared" ca="1" si="33"/>
        <v>6.2279099758190896E-2</v>
      </c>
      <c r="AE117" s="18">
        <f t="shared" ca="1" si="34"/>
        <v>6.1047307614380625E-2</v>
      </c>
      <c r="AF117" s="18">
        <f ca="1">MAX(-AB117+MIN(AB117,AngCal!$B$30),S843+AF$11+AF$12/(1+EXP((AF$13-LOG10($O117))/AF$14))+AF$15/(1+EXP((AF$16-LOG10($O117))/AF$17))+AF$18/(1+EXP((AF$19-LOG10($O117))/AF$20)))</f>
        <v>0.15969354478696099</v>
      </c>
      <c r="AG117" s="18">
        <f ca="1">MAX(-AC117+MIN(AC117,AngCal!$B$30),S843+AG$11+AG$12/(1+EXP((AG$13-LOG10($O117))/AG$14))+AG$15/(1+EXP((AG$16-LOG10($O117))/AG$17))+AG$18/(1+EXP((AG$19-LOG10($O117))/AG$20)))</f>
        <v>0.15812933385929648</v>
      </c>
      <c r="AH117" s="18">
        <f ca="1">MAX(-AD117+MIN(AD117,AngCal!$B$30),S843+AH$11+AH$12/(1+EXP((AH$13-LOG10($O117))/AH$14))+AH$15/(1+EXP((AH$16-LOG10($O117))/AH$17))+AH$18/(1+EXP((AH$19-LOG10($O117))/AH$20)))</f>
        <v>0.16042224219200282</v>
      </c>
      <c r="AI117" s="18">
        <f ca="1">MAX(-AE117+MIN(AE117,AngCal!$B$30),S843+AI$11+AI$12/(1+EXP((AI$13-LOG10($O117))/AI$14))+AI$15/(1+EXP((AI$16-LOG10($O117))/AI$17))+AI$18/(1+EXP((AI$19-LOG10($O117))/AI$20)))</f>
        <v>0.15813943004456299</v>
      </c>
      <c r="AJ117" s="18">
        <f t="shared" ca="1" si="35"/>
        <v>1.2996183037617688</v>
      </c>
      <c r="AK117" s="18">
        <f t="shared" ca="1" si="35"/>
        <v>1.1953175053396006</v>
      </c>
      <c r="AL117" s="18">
        <f t="shared" ca="1" si="35"/>
        <v>1.7409567320183896</v>
      </c>
      <c r="AM117" s="18">
        <f t="shared" ca="1" si="35"/>
        <v>1.7092513978563157</v>
      </c>
      <c r="AN117" s="18">
        <f t="shared" ca="1" si="36"/>
        <v>1</v>
      </c>
      <c r="AO117" s="18">
        <f t="shared" ca="1" si="36"/>
        <v>1</v>
      </c>
      <c r="AP117" s="18">
        <f t="shared" ca="1" si="36"/>
        <v>1</v>
      </c>
      <c r="AQ117" s="18">
        <f t="shared" ca="1" si="36"/>
        <v>1</v>
      </c>
      <c r="AR117" s="18">
        <f t="shared" ca="1" si="37"/>
        <v>0</v>
      </c>
      <c r="AS117" s="18">
        <f t="shared" ca="1" si="37"/>
        <v>0</v>
      </c>
      <c r="AT117" s="18">
        <f t="shared" ca="1" si="37"/>
        <v>0</v>
      </c>
      <c r="AU117" s="18">
        <f t="shared" ca="1" si="37"/>
        <v>0</v>
      </c>
    </row>
    <row r="118" spans="1:47" x14ac:dyDescent="0.15">
      <c r="A118">
        <v>1</v>
      </c>
      <c r="B118">
        <v>897.803</v>
      </c>
      <c r="C118">
        <v>10</v>
      </c>
      <c r="D118" s="18">
        <v>7.2270000000000001E-2</v>
      </c>
      <c r="E118" s="18">
        <v>2.6790000000000001E-2</v>
      </c>
      <c r="F118" s="18">
        <v>2.0449999999999999</v>
      </c>
      <c r="G118" s="18">
        <v>6.6650000000000001E-2</v>
      </c>
      <c r="H118" s="18">
        <v>-9.2509999999999995E-2</v>
      </c>
      <c r="I118" s="18">
        <v>2.0819999999999999</v>
      </c>
      <c r="J118" s="18">
        <v>0.16769999999999999</v>
      </c>
      <c r="K118" s="18">
        <v>-6.5529999999999998E-3</v>
      </c>
      <c r="L118" s="18">
        <v>0.34100000000000003</v>
      </c>
      <c r="M118" s="18">
        <v>0.16539999999999999</v>
      </c>
      <c r="O118" s="18">
        <f>MAX(MIN(Angle!A131,AngNeutron!$P$3),AngNeutron!$P$2)</f>
        <v>44.965000000000003</v>
      </c>
      <c r="P118" s="18">
        <f t="shared" ca="1" si="26"/>
        <v>5.914849831884747E-2</v>
      </c>
      <c r="Q118" s="18">
        <f t="shared" ca="1" si="27"/>
        <v>5.9908939192054929E-2</v>
      </c>
      <c r="R118" s="18">
        <f t="shared" ca="1" si="28"/>
        <v>7.7583461994485792E-2</v>
      </c>
      <c r="S118" s="18">
        <f t="shared" ca="1" si="29"/>
        <v>8.1699405840789996E-2</v>
      </c>
      <c r="T118" s="18">
        <f ca="1">MAX(-P118+MIN(P118,AngCal!$B$30),Q844+T$11+T$12/(1+EXP((T$13-LOG10($O118))/T$14))+T$15/(1+EXP((T$16-LOG10($O118))/T$17))+T$18/(1+EXP((T$19-LOG10($O118))/T$20)))</f>
        <v>-4.9631747836852647E-2</v>
      </c>
      <c r="U118" s="18">
        <f ca="1">MAX(-Q118+MIN(Q118,AngCal!$B$30),Q844+U$11+U$12/(1+EXP((U$13-LOG10($O118))/U$14))+U$15/(1+EXP((U$16-LOG10($O118))/U$17))+U$18/(1+EXP((U$19-LOG10($O118))/U$20)))</f>
        <v>-5.0036503517195047E-2</v>
      </c>
      <c r="V118" s="18">
        <f ca="1">MAX(-R118+MIN(R118,AngCal!$B$30),Q844+V$11+V$12/(1+EXP((V$13-LOG10($O118))/V$14))+V$15/(1+EXP((V$16-LOG10($O118))/V$17))+V$18/(1+EXP((V$19-LOG10($O118))/V$20)))</f>
        <v>-7.0723876737114555E-2</v>
      </c>
      <c r="W118" s="18">
        <f ca="1">MAX(-S118+MIN(S118,AngCal!$B$30),Q844+W$11+W$12/(1+EXP((W$13-LOG10($O118))/W$14))+W$15/(1+EXP((W$16-LOG10($O118))/W$17))+W$18/(1+EXP((W$19-LOG10($O118))/W$20)))</f>
        <v>-7.4188650933555533E-2</v>
      </c>
      <c r="X118" s="18">
        <f t="shared" ca="1" si="30"/>
        <v>0.62922496494776881</v>
      </c>
      <c r="Y118" s="18">
        <f t="shared" ca="1" si="30"/>
        <v>0.59351881327369949</v>
      </c>
      <c r="Z118" s="18">
        <f t="shared" ca="1" si="30"/>
        <v>0.34650115610503218</v>
      </c>
      <c r="AA118" s="18">
        <f t="shared" ca="1" si="30"/>
        <v>0.2812959063105388</v>
      </c>
      <c r="AB118" s="18">
        <f t="shared" ca="1" si="31"/>
        <v>5.1599195917066881E-2</v>
      </c>
      <c r="AC118" s="18">
        <f t="shared" ca="1" si="32"/>
        <v>4.8917978445152679E-2</v>
      </c>
      <c r="AD118" s="18">
        <f t="shared" ca="1" si="33"/>
        <v>5.8955735814370844E-2</v>
      </c>
      <c r="AE118" s="18">
        <f t="shared" ca="1" si="34"/>
        <v>5.7177144705697819E-2</v>
      </c>
      <c r="AF118" s="18">
        <f ca="1">MAX(-AB118+MIN(AB118,AngCal!$B$30),S844+AF$11+AF$12/(1+EXP((AF$13-LOG10($O118))/AF$14))+AF$15/(1+EXP((AF$16-LOG10($O118))/AF$17))+AF$18/(1+EXP((AF$19-LOG10($O118))/AF$20)))</f>
        <v>0.18664712644426845</v>
      </c>
      <c r="AG118" s="18">
        <f ca="1">MAX(-AC118+MIN(AC118,AngCal!$B$30),S844+AG$11+AG$12/(1+EXP((AG$13-LOG10($O118))/AG$14))+AG$15/(1+EXP((AG$16-LOG10($O118))/AG$17))+AG$18/(1+EXP((AG$19-LOG10($O118))/AG$20)))</f>
        <v>0.18430183547702894</v>
      </c>
      <c r="AH118" s="18">
        <f ca="1">MAX(-AD118+MIN(AD118,AngCal!$B$30),S844+AH$11+AH$12/(1+EXP((AH$13-LOG10($O118))/AH$14))+AH$15/(1+EXP((AH$16-LOG10($O118))/AH$17))+AH$18/(1+EXP((AH$19-LOG10($O118))/AH$20)))</f>
        <v>0.18909016777028395</v>
      </c>
      <c r="AI118" s="18">
        <f ca="1">MAX(-AE118+MIN(AE118,AngCal!$B$30),S844+AI$11+AI$12/(1+EXP((AI$13-LOG10($O118))/AI$14))+AI$15/(1+EXP((AI$16-LOG10($O118))/AI$17))+AI$18/(1+EXP((AI$19-LOG10($O118))/AI$20)))</f>
        <v>0.18678026802499034</v>
      </c>
      <c r="AJ118" s="18">
        <f t="shared" ca="1" si="35"/>
        <v>1.4079048740483104</v>
      </c>
      <c r="AK118" s="18">
        <f t="shared" ca="1" si="35"/>
        <v>1.3039956745554371</v>
      </c>
      <c r="AL118" s="18">
        <f t="shared" ca="1" si="35"/>
        <v>1.8380671960554593</v>
      </c>
      <c r="AM118" s="18">
        <f t="shared" ca="1" si="35"/>
        <v>1.750533957487113</v>
      </c>
      <c r="AN118" s="18">
        <f t="shared" ca="1" si="36"/>
        <v>1</v>
      </c>
      <c r="AO118" s="18">
        <f t="shared" ca="1" si="36"/>
        <v>1</v>
      </c>
      <c r="AP118" s="18">
        <f t="shared" ca="1" si="36"/>
        <v>1</v>
      </c>
      <c r="AQ118" s="18">
        <f t="shared" ca="1" si="36"/>
        <v>1</v>
      </c>
      <c r="AR118" s="18">
        <f t="shared" ca="1" si="37"/>
        <v>0</v>
      </c>
      <c r="AS118" s="18">
        <f t="shared" ca="1" si="37"/>
        <v>0</v>
      </c>
      <c r="AT118" s="18">
        <f t="shared" ca="1" si="37"/>
        <v>0</v>
      </c>
      <c r="AU118" s="18">
        <f t="shared" ca="1" si="37"/>
        <v>0</v>
      </c>
    </row>
    <row r="119" spans="1:47" x14ac:dyDescent="0.15">
      <c r="A119">
        <v>1</v>
      </c>
      <c r="B119">
        <v>897.803</v>
      </c>
      <c r="C119">
        <v>15</v>
      </c>
      <c r="D119" s="18">
        <v>7.0050000000000001E-2</v>
      </c>
      <c r="E119" s="18">
        <v>1.11E-2</v>
      </c>
      <c r="F119" s="18">
        <v>2.5179999999999998</v>
      </c>
      <c r="G119" s="18">
        <v>0.1278</v>
      </c>
      <c r="H119" s="18">
        <v>-7.4440000000000006E-2</v>
      </c>
      <c r="I119" s="18">
        <v>2.21</v>
      </c>
      <c r="J119" s="18">
        <v>0.1842</v>
      </c>
      <c r="K119" s="18">
        <v>-6.705E-3</v>
      </c>
      <c r="L119" s="18">
        <v>0.29270000000000002</v>
      </c>
      <c r="M119" s="18">
        <v>6.198E-2</v>
      </c>
      <c r="O119" s="18">
        <f>MAX(MIN(Angle!A132,AngNeutron!$P$3),AngNeutron!$P$2)</f>
        <v>56.606999999999999</v>
      </c>
      <c r="P119" s="18">
        <f t="shared" ca="1" si="26"/>
        <v>5.4652767532870863E-2</v>
      </c>
      <c r="Q119" s="18">
        <f t="shared" ca="1" si="27"/>
        <v>5.7629595775862026E-2</v>
      </c>
      <c r="R119" s="18">
        <f t="shared" ca="1" si="28"/>
        <v>6.6419403759878759E-2</v>
      </c>
      <c r="S119" s="18">
        <f t="shared" ca="1" si="29"/>
        <v>6.9545746121572105E-2</v>
      </c>
      <c r="T119" s="18">
        <f ca="1">MAX(-P119+MIN(P119,AngCal!$B$30),Q845+T$11+T$12/(1+EXP((T$13-LOG10($O119))/T$14))+T$15/(1+EXP((T$16-LOG10($O119))/T$17))+T$18/(1+EXP((T$19-LOG10($O119))/T$20)))</f>
        <v>-4.7516262504794515E-2</v>
      </c>
      <c r="U119" s="18">
        <f ca="1">MAX(-Q119+MIN(Q119,AngCal!$B$30),Q845+U$11+U$12/(1+EXP((U$13-LOG10($O119))/U$14))+U$15/(1+EXP((U$16-LOG10($O119))/U$17))+U$18/(1+EXP((U$19-LOG10($O119))/U$20)))</f>
        <v>-4.829769224172821E-2</v>
      </c>
      <c r="V119" s="18">
        <f ca="1">MAX(-R119+MIN(R119,AngCal!$B$30),Q845+V$11+V$12/(1+EXP((V$13-LOG10($O119))/V$14))+V$15/(1+EXP((V$16-LOG10($O119))/V$17))+V$18/(1+EXP((V$19-LOG10($O119))/V$20)))</f>
        <v>-6.4340500410954765E-2</v>
      </c>
      <c r="W119" s="18">
        <f ca="1">MAX(-S119+MIN(S119,AngCal!$B$30),Q845+W$11+W$12/(1+EXP((W$13-LOG10($O119))/W$14))+W$15/(1+EXP((W$16-LOG10($O119))/W$17))+W$18/(1+EXP((W$19-LOG10($O119))/W$20)))</f>
        <v>-6.5962668357786747E-2</v>
      </c>
      <c r="X119" s="18">
        <f t="shared" ref="X119:AA161" ca="1" si="38">10^(X$11+X$12/(1+EXP((X$13-LOG10($O119))/X$14))+X$15/(1+EXP((X$16-LOG10($O119))/X$17))+X$18/(1+EXP((X$19-LOG10($O119))/X$20)))</f>
        <v>0.56437096484471738</v>
      </c>
      <c r="Y119" s="18">
        <f t="shared" ca="1" si="38"/>
        <v>0.47957115840971426</v>
      </c>
      <c r="Z119" s="18">
        <f t="shared" ca="1" si="38"/>
        <v>0.36452943420587647</v>
      </c>
      <c r="AA119" s="18">
        <f t="shared" ca="1" si="38"/>
        <v>0.28167423753024756</v>
      </c>
      <c r="AB119" s="18">
        <f t="shared" ca="1" si="31"/>
        <v>4.8637466987088235E-2</v>
      </c>
      <c r="AC119" s="18">
        <f t="shared" ca="1" si="32"/>
        <v>4.7159052690304973E-2</v>
      </c>
      <c r="AD119" s="18">
        <f t="shared" ca="1" si="33"/>
        <v>5.5141250215915961E-2</v>
      </c>
      <c r="AE119" s="18">
        <f t="shared" ca="1" si="34"/>
        <v>5.2884687476354768E-2</v>
      </c>
      <c r="AF119" s="18">
        <f ca="1">MAX(-AB119+MIN(AB119,AngCal!$B$30),S845+AF$11+AF$12/(1+EXP((AF$13-LOG10($O119))/AF$14))+AF$15/(1+EXP((AF$16-LOG10($O119))/AF$17))+AF$18/(1+EXP((AF$19-LOG10($O119))/AF$20)))</f>
        <v>0.2176497759961836</v>
      </c>
      <c r="AG119" s="18">
        <f ca="1">MAX(-AC119+MIN(AC119,AngCal!$B$30),S845+AG$11+AG$12/(1+EXP((AG$13-LOG10($O119))/AG$14))+AG$15/(1+EXP((AG$16-LOG10($O119))/AG$17))+AG$18/(1+EXP((AG$19-LOG10($O119))/AG$20)))</f>
        <v>0.21458326046990414</v>
      </c>
      <c r="AH119" s="18">
        <f ca="1">MAX(-AD119+MIN(AD119,AngCal!$B$30),S845+AH$11+AH$12/(1+EXP((AH$13-LOG10($O119))/AH$14))+AH$15/(1+EXP((AH$16-LOG10($O119))/AH$17))+AH$18/(1+EXP((AH$19-LOG10($O119))/AH$20)))</f>
        <v>0.22192351443100611</v>
      </c>
      <c r="AI119" s="18">
        <f ca="1">MAX(-AE119+MIN(AE119,AngCal!$B$30),S845+AI$11+AI$12/(1+EXP((AI$13-LOG10($O119))/AI$14))+AI$15/(1+EXP((AI$16-LOG10($O119))/AI$17))+AI$18/(1+EXP((AI$19-LOG10($O119))/AI$20)))</f>
        <v>0.2194138990448839</v>
      </c>
      <c r="AJ119" s="18">
        <f t="shared" ref="AJ119:AM161" ca="1" si="39">10^(AJ$11+AJ$12/(1+EXP((AJ$13-LOG10($O119))/AJ$14))+AJ$15/(1+EXP((AJ$16-LOG10($O119))/AJ$17))+AJ$18/(1+EXP((AJ$19-LOG10($O119))/AJ$20)))</f>
        <v>1.5304424861988004</v>
      </c>
      <c r="AK119" s="18">
        <f t="shared" ca="1" si="39"/>
        <v>1.4314433295488409</v>
      </c>
      <c r="AL119" s="18">
        <f t="shared" ca="1" si="39"/>
        <v>1.9351003668048028</v>
      </c>
      <c r="AM119" s="18">
        <f t="shared" ca="1" si="39"/>
        <v>1.8052559355041189</v>
      </c>
      <c r="AN119" s="18">
        <f t="shared" ref="AN119:AQ161" ca="1" si="40">MAX(0.1,MIN(1,AN$11+AN$12/(1+EXP((AN$13-LOG10($O119))/AN$14))+AN$15/(1+EXP((AN$16-LOG10($O119))/AN$17))+AN$18/(1+EXP((AN$19-LOG10($O119))/AN$20))))</f>
        <v>1</v>
      </c>
      <c r="AO119" s="18">
        <f t="shared" ca="1" si="40"/>
        <v>1</v>
      </c>
      <c r="AP119" s="18">
        <f t="shared" ca="1" si="40"/>
        <v>1</v>
      </c>
      <c r="AQ119" s="18">
        <f t="shared" ca="1" si="40"/>
        <v>1</v>
      </c>
      <c r="AR119" s="18">
        <f t="shared" ref="AR119:AU161" ca="1" si="41">MAX(0,AR$11+AR$12/(1+EXP((AR$13-LOG10($O119))/AR$14))+AR$15/(1+EXP((AR$16-LOG10($O119))/AR$17))+AR$18/(1+EXP((AR$19-LOG10($O119))/AR$20)))</f>
        <v>0</v>
      </c>
      <c r="AS119" s="18">
        <f t="shared" ca="1" si="41"/>
        <v>0</v>
      </c>
      <c r="AT119" s="18">
        <f t="shared" ca="1" si="41"/>
        <v>0</v>
      </c>
      <c r="AU119" s="18">
        <f t="shared" ca="1" si="41"/>
        <v>0</v>
      </c>
    </row>
    <row r="120" spans="1:47" x14ac:dyDescent="0.15">
      <c r="A120">
        <v>1</v>
      </c>
      <c r="B120">
        <v>897.803</v>
      </c>
      <c r="C120">
        <v>20</v>
      </c>
      <c r="D120" s="18">
        <v>6.411E-2</v>
      </c>
      <c r="E120" s="18">
        <v>0.1065</v>
      </c>
      <c r="F120" s="18">
        <v>-1.6889999999999999E-5</v>
      </c>
      <c r="G120" s="18">
        <v>0.62429999999999997</v>
      </c>
      <c r="H120" s="18">
        <v>-6.8930000000000005E-2</v>
      </c>
      <c r="I120" s="18">
        <v>2.1349999999999998</v>
      </c>
      <c r="J120" s="18">
        <v>0.18010000000000001</v>
      </c>
      <c r="K120" s="18">
        <v>-0.1017</v>
      </c>
      <c r="L120" s="18">
        <v>-4.3720000000000002E-2</v>
      </c>
      <c r="M120" s="18">
        <v>0.47060000000000002</v>
      </c>
      <c r="O120" s="18">
        <f>MAX(MIN(Angle!A133,AngNeutron!$P$3),AngNeutron!$P$2)</f>
        <v>71.265000000000001</v>
      </c>
      <c r="P120" s="18">
        <f t="shared" ca="1" si="26"/>
        <v>4.8337906541038651E-2</v>
      </c>
      <c r="Q120" s="18">
        <f t="shared" ca="1" si="27"/>
        <v>5.4042350254759459E-2</v>
      </c>
      <c r="R120" s="18">
        <f t="shared" ca="1" si="28"/>
        <v>5.5066512796539013E-2</v>
      </c>
      <c r="S120" s="18">
        <f t="shared" ca="1" si="29"/>
        <v>5.7222716200869966E-2</v>
      </c>
      <c r="T120" s="18">
        <f ca="1">MAX(-P120+MIN(P120,AngCal!$B$30),Q846+T$11+T$12/(1+EXP((T$13-LOG10($O120))/T$14))+T$15/(1+EXP((T$16-LOG10($O120))/T$17))+T$18/(1+EXP((T$19-LOG10($O120))/T$20)))</f>
        <v>-4.3909770378497068E-2</v>
      </c>
      <c r="U120" s="18">
        <f ca="1">MAX(-Q120+MIN(Q120,AngCal!$B$30),Q846+U$11+U$12/(1+EXP((U$13-LOG10($O120))/U$14))+U$15/(1+EXP((U$16-LOG10($O120))/U$17))+U$18/(1+EXP((U$19-LOG10($O120))/U$20)))</f>
        <v>-4.5032539972575156E-2</v>
      </c>
      <c r="V120" s="18">
        <f ca="1">MAX(-R120+MIN(R120,AngCal!$B$30),Q846+V$11+V$12/(1+EXP((V$13-LOG10($O120))/V$14))+V$15/(1+EXP((V$16-LOG10($O120))/V$17))+V$18/(1+EXP((V$19-LOG10($O120))/V$20)))</f>
        <v>-5.4066512796539012E-2</v>
      </c>
      <c r="W120" s="18">
        <f ca="1">MAX(-S120+MIN(S120,AngCal!$B$30),Q846+W$11+W$12/(1+EXP((W$13-LOG10($O120))/W$14))+W$15/(1+EXP((W$16-LOG10($O120))/W$17))+W$18/(1+EXP((W$19-LOG10($O120))/W$20)))</f>
        <v>-5.6222716200869965E-2</v>
      </c>
      <c r="X120" s="18">
        <f t="shared" ca="1" si="38"/>
        <v>0.51680340272896952</v>
      </c>
      <c r="Y120" s="18">
        <f t="shared" ca="1" si="38"/>
        <v>0.40729970342659699</v>
      </c>
      <c r="Z120" s="18">
        <f t="shared" ca="1" si="38"/>
        <v>0.37595222315814741</v>
      </c>
      <c r="AA120" s="18">
        <f t="shared" ca="1" si="38"/>
        <v>0.28884028195550437</v>
      </c>
      <c r="AB120" s="18">
        <f t="shared" ca="1" si="31"/>
        <v>4.5459804998745718E-2</v>
      </c>
      <c r="AC120" s="18">
        <f t="shared" ca="1" si="32"/>
        <v>4.4991882692652738E-2</v>
      </c>
      <c r="AD120" s="18">
        <f t="shared" ca="1" si="33"/>
        <v>5.0871636253166083E-2</v>
      </c>
      <c r="AE120" s="18">
        <f t="shared" ca="1" si="34"/>
        <v>4.8284465085580396E-2</v>
      </c>
      <c r="AF120" s="18">
        <f ca="1">MAX(-AB120+MIN(AB120,AngCal!$B$30),S846+AF$11+AF$12/(1+EXP((AF$13-LOG10($O120))/AF$14))+AF$15/(1+EXP((AF$16-LOG10($O120))/AF$17))+AF$18/(1+EXP((AF$19-LOG10($O120))/AF$20)))</f>
        <v>0.25307983180220156</v>
      </c>
      <c r="AG120" s="18">
        <f ca="1">MAX(-AC120+MIN(AC120,AngCal!$B$30),S846+AG$11+AG$12/(1+EXP((AG$13-LOG10($O120))/AG$14))+AG$15/(1+EXP((AG$16-LOG10($O120))/AG$17))+AG$18/(1+EXP((AG$19-LOG10($O120))/AG$20)))</f>
        <v>0.24940386379845234</v>
      </c>
      <c r="AH120" s="18">
        <f ca="1">MAX(-AD120+MIN(AD120,AngCal!$B$30),S846+AH$11+AH$12/(1+EXP((AH$13-LOG10($O120))/AH$14))+AH$15/(1+EXP((AH$16-LOG10($O120))/AH$17))+AH$18/(1+EXP((AH$19-LOG10($O120))/AH$20)))</f>
        <v>0.25937473474157119</v>
      </c>
      <c r="AI120" s="18">
        <f ca="1">MAX(-AE120+MIN(AE120,AngCal!$B$30),S846+AI$11+AI$12/(1+EXP((AI$13-LOG10($O120))/AI$14))+AI$15/(1+EXP((AI$16-LOG10($O120))/AI$17))+AI$18/(1+EXP((AI$19-LOG10($O120))/AI$20)))</f>
        <v>0.25644924191707552</v>
      </c>
      <c r="AJ120" s="18">
        <f t="shared" ca="1" si="39"/>
        <v>1.6688788082521475</v>
      </c>
      <c r="AK120" s="18">
        <f t="shared" ca="1" si="39"/>
        <v>1.5804653486576088</v>
      </c>
      <c r="AL120" s="18">
        <f t="shared" ca="1" si="39"/>
        <v>2.0369305548675487</v>
      </c>
      <c r="AM120" s="18">
        <f t="shared" ca="1" si="39"/>
        <v>1.8775672572941933</v>
      </c>
      <c r="AN120" s="18">
        <f t="shared" ca="1" si="40"/>
        <v>1</v>
      </c>
      <c r="AO120" s="18">
        <f t="shared" ca="1" si="40"/>
        <v>1</v>
      </c>
      <c r="AP120" s="18">
        <f t="shared" ca="1" si="40"/>
        <v>1</v>
      </c>
      <c r="AQ120" s="18">
        <f t="shared" ca="1" si="40"/>
        <v>1</v>
      </c>
      <c r="AR120" s="18">
        <f t="shared" ca="1" si="41"/>
        <v>0</v>
      </c>
      <c r="AS120" s="18">
        <f t="shared" ca="1" si="41"/>
        <v>0</v>
      </c>
      <c r="AT120" s="18">
        <f t="shared" ca="1" si="41"/>
        <v>0</v>
      </c>
      <c r="AU120" s="18">
        <f t="shared" ca="1" si="41"/>
        <v>0</v>
      </c>
    </row>
    <row r="121" spans="1:47" x14ac:dyDescent="0.15">
      <c r="A121">
        <v>1</v>
      </c>
      <c r="B121">
        <v>1036.3610000000001</v>
      </c>
      <c r="C121">
        <v>1</v>
      </c>
      <c r="D121" s="18">
        <v>6.4570000000000002E-2</v>
      </c>
      <c r="E121" s="18">
        <v>-1.472E-2</v>
      </c>
      <c r="F121" s="18">
        <v>2.3980000000000001</v>
      </c>
      <c r="G121" s="18">
        <v>0.12959999999999999</v>
      </c>
      <c r="H121" s="18">
        <v>-6.4560000000000006E-2</v>
      </c>
      <c r="I121" s="18">
        <v>1.9390000000000001</v>
      </c>
      <c r="J121" s="18">
        <v>9.1259999999999994E-2</v>
      </c>
      <c r="K121" s="18">
        <v>1.4710000000000001E-2</v>
      </c>
      <c r="L121" s="18">
        <v>-1.2150000000000001</v>
      </c>
      <c r="M121" s="18">
        <v>3.0159999999999999E-2</v>
      </c>
      <c r="O121" s="18">
        <f>MAX(MIN(Angle!A134,AngNeutron!$P$3),AngNeutron!$P$2)</f>
        <v>89.715999999999994</v>
      </c>
      <c r="P121" s="18">
        <f t="shared" ca="1" si="26"/>
        <v>4.1815106310024788E-2</v>
      </c>
      <c r="Q121" s="18">
        <f t="shared" ca="1" si="27"/>
        <v>4.8703070735302202E-2</v>
      </c>
      <c r="R121" s="18">
        <f t="shared" ca="1" si="28"/>
        <v>4.4207304666565472E-2</v>
      </c>
      <c r="S121" s="18">
        <f t="shared" ca="1" si="29"/>
        <v>4.5533744719057134E-2</v>
      </c>
      <c r="T121" s="18">
        <f ca="1">MAX(-P121+MIN(P121,AngCal!$B$30),Q847+T$11+T$12/(1+EXP((T$13-LOG10($O121))/T$14))+T$15/(1+EXP((T$16-LOG10($O121))/T$17))+T$18/(1+EXP((T$19-LOG10($O121))/T$20)))</f>
        <v>-3.9132315264313808E-2</v>
      </c>
      <c r="U121" s="18">
        <f ca="1">MAX(-Q121+MIN(Q121,AngCal!$B$30),Q847+U$11+U$12/(1+EXP((U$13-LOG10($O121))/U$14))+U$15/(1+EXP((U$16-LOG10($O121))/U$17))+U$18/(1+EXP((U$19-LOG10($O121))/U$20)))</f>
        <v>-4.0541648674571093E-2</v>
      </c>
      <c r="V121" s="18">
        <f ca="1">MAX(-R121+MIN(R121,AngCal!$B$30),Q847+V$11+V$12/(1+EXP((V$13-LOG10($O121))/V$14))+V$15/(1+EXP((V$16-LOG10($O121))/V$17))+V$18/(1+EXP((V$19-LOG10($O121))/V$20)))</f>
        <v>-4.3207304666565471E-2</v>
      </c>
      <c r="W121" s="18">
        <f ca="1">MAX(-S121+MIN(S121,AngCal!$B$30),Q847+W$11+W$12/(1+EXP((W$13-LOG10($O121))/W$14))+W$15/(1+EXP((W$16-LOG10($O121))/W$17))+W$18/(1+EXP((W$19-LOG10($O121))/W$20)))</f>
        <v>-4.4533744719057133E-2</v>
      </c>
      <c r="X121" s="18">
        <f t="shared" ca="1" si="38"/>
        <v>0.48208481977713219</v>
      </c>
      <c r="Y121" s="18">
        <f t="shared" ca="1" si="38"/>
        <v>0.36288056794066531</v>
      </c>
      <c r="Z121" s="18">
        <f t="shared" ca="1" si="38"/>
        <v>0.38295039675447096</v>
      </c>
      <c r="AA121" s="18">
        <f t="shared" ca="1" si="38"/>
        <v>0.33530113816881835</v>
      </c>
      <c r="AB121" s="18">
        <f t="shared" ca="1" si="31"/>
        <v>4.209649925458725E-2</v>
      </c>
      <c r="AC121" s="18">
        <f t="shared" ca="1" si="32"/>
        <v>4.240210072051423E-2</v>
      </c>
      <c r="AD121" s="18">
        <f t="shared" ca="1" si="33"/>
        <v>4.6226574787232369E-2</v>
      </c>
      <c r="AE121" s="18">
        <f t="shared" ca="1" si="34"/>
        <v>4.350850301594468E-2</v>
      </c>
      <c r="AF121" s="18">
        <f ca="1">MAX(-AB121+MIN(AB121,AngCal!$B$30),S847+AF$11+AF$12/(1+EXP((AF$13-LOG10($O121))/AF$14))+AF$15/(1+EXP((AF$16-LOG10($O121))/AF$17))+AF$18/(1+EXP((AF$19-LOG10($O121))/AF$20)))</f>
        <v>0.29327214930209095</v>
      </c>
      <c r="AG121" s="18">
        <f ca="1">MAX(-AC121+MIN(AC121,AngCal!$B$30),S847+AG$11+AG$12/(1+EXP((AG$13-LOG10($O121))/AG$14))+AG$15/(1+EXP((AG$16-LOG10($O121))/AG$17))+AG$18/(1+EXP((AG$19-LOG10($O121))/AG$20)))</f>
        <v>0.28914139270756267</v>
      </c>
      <c r="AH121" s="18">
        <f ca="1">MAX(-AD121+MIN(AD121,AngCal!$B$30),S847+AH$11+AH$12/(1+EXP((AH$13-LOG10($O121))/AH$14))+AH$15/(1+EXP((AH$16-LOG10($O121))/AH$17))+AH$18/(1+EXP((AH$19-LOG10($O121))/AH$20)))</f>
        <v>0.30188031612732491</v>
      </c>
      <c r="AI121" s="18">
        <f ca="1">MAX(-AE121+MIN(AE121,AngCal!$B$30),S847+AI$11+AI$12/(1+EXP((AI$13-LOG10($O121))/AI$14))+AI$15/(1+EXP((AI$16-LOG10($O121))/AI$17))+AI$18/(1+EXP((AI$19-LOG10($O121))/AI$20)))</f>
        <v>0.29828863363704106</v>
      </c>
      <c r="AJ121" s="18">
        <f t="shared" ca="1" si="39"/>
        <v>1.8251679243942915</v>
      </c>
      <c r="AK121" s="18">
        <f t="shared" ca="1" si="39"/>
        <v>1.753852273623747</v>
      </c>
      <c r="AL121" s="18">
        <f t="shared" ca="1" si="39"/>
        <v>2.1497529033488258</v>
      </c>
      <c r="AM121" s="18">
        <f t="shared" ca="1" si="39"/>
        <v>1.9727734436162949</v>
      </c>
      <c r="AN121" s="18">
        <f t="shared" ca="1" si="40"/>
        <v>1</v>
      </c>
      <c r="AO121" s="18">
        <f t="shared" ca="1" si="40"/>
        <v>1</v>
      </c>
      <c r="AP121" s="18">
        <f t="shared" ca="1" si="40"/>
        <v>1</v>
      </c>
      <c r="AQ121" s="18">
        <f t="shared" ca="1" si="40"/>
        <v>1</v>
      </c>
      <c r="AR121" s="18">
        <f t="shared" ca="1" si="41"/>
        <v>0</v>
      </c>
      <c r="AS121" s="18">
        <f t="shared" ca="1" si="41"/>
        <v>0</v>
      </c>
      <c r="AT121" s="18">
        <f t="shared" ca="1" si="41"/>
        <v>0</v>
      </c>
      <c r="AU121" s="18">
        <f t="shared" ca="1" si="41"/>
        <v>0</v>
      </c>
    </row>
    <row r="122" spans="1:47" x14ac:dyDescent="0.15">
      <c r="A122">
        <v>1</v>
      </c>
      <c r="B122">
        <v>1036.3610000000001</v>
      </c>
      <c r="C122">
        <v>3</v>
      </c>
      <c r="D122" s="18">
        <v>6.4019999999999994E-2</v>
      </c>
      <c r="E122" s="18">
        <v>0.14449999999999999</v>
      </c>
      <c r="F122" s="18">
        <v>0.1573</v>
      </c>
      <c r="G122" s="18">
        <v>0.44419999999999998</v>
      </c>
      <c r="H122" s="18">
        <v>-0.1065</v>
      </c>
      <c r="I122" s="18">
        <v>1.89</v>
      </c>
      <c r="J122" s="18">
        <v>0.20680000000000001</v>
      </c>
      <c r="K122" s="18">
        <v>-0.10199999999999999</v>
      </c>
      <c r="L122" s="18">
        <v>4.0250000000000001E-2</v>
      </c>
      <c r="M122" s="18">
        <v>0.21290000000000001</v>
      </c>
      <c r="O122" s="18">
        <f>MAX(MIN(Angle!A135,AngNeutron!$P$3),AngNeutron!$P$2)</f>
        <v>112.94</v>
      </c>
      <c r="P122" s="18">
        <f t="shared" ca="1" si="26"/>
        <v>3.7655120998963121E-2</v>
      </c>
      <c r="Q122" s="18">
        <f t="shared" ca="1" si="27"/>
        <v>4.1388505711780092E-2</v>
      </c>
      <c r="R122" s="18">
        <f t="shared" ca="1" si="28"/>
        <v>3.4329813836416895E-2</v>
      </c>
      <c r="S122" s="18">
        <f t="shared" ca="1" si="29"/>
        <v>3.5035981703260971E-2</v>
      </c>
      <c r="T122" s="18">
        <f ca="1">MAX(-P122+MIN(P122,AngCal!$B$30),Q848+T$11+T$12/(1+EXP((T$13-LOG10($O122))/T$14))+T$15/(1+EXP((T$16-LOG10($O122))/T$17))+T$18/(1+EXP((T$19-LOG10($O122))/T$20)))</f>
        <v>-3.3575534073209276E-2</v>
      </c>
      <c r="U122" s="18">
        <f ca="1">MAX(-Q122+MIN(Q122,AngCal!$B$30),Q848+U$11+U$12/(1+EXP((U$13-LOG10($O122))/U$14))+U$15/(1+EXP((U$16-LOG10($O122))/U$17))+U$18/(1+EXP((U$19-LOG10($O122))/U$20)))</f>
        <v>-3.5194157057401337E-2</v>
      </c>
      <c r="V122" s="18">
        <f ca="1">MAX(-R122+MIN(R122,AngCal!$B$30),Q848+V$11+V$12/(1+EXP((V$13-LOG10($O122))/V$14))+V$15/(1+EXP((V$16-LOG10($O122))/V$17))+V$18/(1+EXP((V$19-LOG10($O122))/V$20)))</f>
        <v>-3.3329813836416894E-2</v>
      </c>
      <c r="W122" s="18">
        <f ca="1">MAX(-S122+MIN(S122,AngCal!$B$30),Q848+W$11+W$12/(1+EXP((W$13-LOG10($O122))/W$14))+W$15/(1+EXP((W$16-LOG10($O122))/W$17))+W$18/(1+EXP((W$19-LOG10($O122))/W$20)))</f>
        <v>-3.403598170326097E-2</v>
      </c>
      <c r="X122" s="18">
        <f t="shared" ca="1" si="38"/>
        <v>0.45679767962466278</v>
      </c>
      <c r="Y122" s="18">
        <f t="shared" ca="1" si="38"/>
        <v>0.34553035911659513</v>
      </c>
      <c r="Z122" s="18">
        <f t="shared" ca="1" si="38"/>
        <v>0.38715228196696116</v>
      </c>
      <c r="AA122" s="18">
        <f t="shared" ca="1" si="38"/>
        <v>0.42365322763591368</v>
      </c>
      <c r="AB122" s="18">
        <f t="shared" ca="1" si="31"/>
        <v>3.8585327581705964E-2</v>
      </c>
      <c r="AC122" s="18">
        <f t="shared" ca="1" si="32"/>
        <v>3.9414781810720459E-2</v>
      </c>
      <c r="AD122" s="18">
        <f t="shared" ca="1" si="33"/>
        <v>4.1325704092826376E-2</v>
      </c>
      <c r="AE122" s="18">
        <f t="shared" ca="1" si="34"/>
        <v>3.8691548942107641E-2</v>
      </c>
      <c r="AF122" s="18">
        <f ca="1">MAX(-AB122+MIN(AB122,AngCal!$B$30),S848+AF$11+AF$12/(1+EXP((AF$13-LOG10($O122))/AF$14))+AF$15/(1+EXP((AF$16-LOG10($O122))/AF$17))+AF$18/(1+EXP((AF$19-LOG10($O122))/AF$20)))</f>
        <v>0.33851384164506348</v>
      </c>
      <c r="AG122" s="18">
        <f ca="1">MAX(-AC122+MIN(AC122,AngCal!$B$30),S848+AG$11+AG$12/(1+EXP((AG$13-LOG10($O122))/AG$14))+AG$15/(1+EXP((AG$16-LOG10($O122))/AG$17))+AG$18/(1+EXP((AG$19-LOG10($O122))/AG$20)))</f>
        <v>0.33410487665064109</v>
      </c>
      <c r="AH122" s="18">
        <f ca="1">MAX(-AD122+MIN(AD122,AngCal!$B$30),S848+AH$11+AH$12/(1+EXP((AH$13-LOG10($O122))/AH$14))+AH$15/(1+EXP((AH$16-LOG10($O122))/AH$17))+AH$18/(1+EXP((AH$19-LOG10($O122))/AH$20)))</f>
        <v>0.34986103259188506</v>
      </c>
      <c r="AI122" s="18">
        <f ca="1">MAX(-AE122+MIN(AE122,AngCal!$B$30),S848+AI$11+AI$12/(1+EXP((AI$13-LOG10($O122))/AI$14))+AI$15/(1+EXP((AI$16-LOG10($O122))/AI$17))+AI$18/(1+EXP((AI$19-LOG10($O122))/AI$20)))</f>
        <v>0.34533206749799022</v>
      </c>
      <c r="AJ122" s="18">
        <f t="shared" ca="1" si="39"/>
        <v>2.0019623533578281</v>
      </c>
      <c r="AK122" s="18">
        <f t="shared" ca="1" si="39"/>
        <v>1.9543225398341049</v>
      </c>
      <c r="AL122" s="18">
        <f t="shared" ca="1" si="39"/>
        <v>2.2810635796584053</v>
      </c>
      <c r="AM122" s="18">
        <f t="shared" ca="1" si="39"/>
        <v>2.0975976055745607</v>
      </c>
      <c r="AN122" s="18">
        <f t="shared" ca="1" si="40"/>
        <v>1</v>
      </c>
      <c r="AO122" s="18">
        <f t="shared" ca="1" si="40"/>
        <v>1</v>
      </c>
      <c r="AP122" s="18">
        <f t="shared" ca="1" si="40"/>
        <v>1</v>
      </c>
      <c r="AQ122" s="18">
        <f t="shared" ca="1" si="40"/>
        <v>1</v>
      </c>
      <c r="AR122" s="18">
        <f t="shared" ca="1" si="41"/>
        <v>0</v>
      </c>
      <c r="AS122" s="18">
        <f t="shared" ca="1" si="41"/>
        <v>0</v>
      </c>
      <c r="AT122" s="18">
        <f t="shared" ca="1" si="41"/>
        <v>0</v>
      </c>
      <c r="AU122" s="18">
        <f t="shared" ca="1" si="41"/>
        <v>0</v>
      </c>
    </row>
    <row r="123" spans="1:47" x14ac:dyDescent="0.15">
      <c r="A123">
        <v>1</v>
      </c>
      <c r="B123">
        <v>1036.3610000000001</v>
      </c>
      <c r="C123">
        <v>5</v>
      </c>
      <c r="D123" s="18">
        <v>6.3289999999999999E-2</v>
      </c>
      <c r="E123" s="18">
        <v>0.28320000000000001</v>
      </c>
      <c r="F123" s="18">
        <v>0.79820000000000002</v>
      </c>
      <c r="G123" s="18">
        <v>0.54469999999999996</v>
      </c>
      <c r="H123" s="18">
        <v>-0.2177</v>
      </c>
      <c r="I123" s="18">
        <v>1.7350000000000001</v>
      </c>
      <c r="J123" s="18">
        <v>0.3115</v>
      </c>
      <c r="K123" s="18">
        <v>-0.12870000000000001</v>
      </c>
      <c r="L123" s="18">
        <v>0.2261</v>
      </c>
      <c r="M123" s="18">
        <v>0.25600000000000001</v>
      </c>
      <c r="O123" s="18">
        <f>MAX(MIN(Angle!A136,AngNeutron!$P$3),AngNeutron!$P$2)</f>
        <v>142.19</v>
      </c>
      <c r="P123" s="18">
        <f t="shared" ca="1" si="26"/>
        <v>3.2189800172742693E-2</v>
      </c>
      <c r="Q123" s="18">
        <f t="shared" ca="1" si="27"/>
        <v>3.2454061987903939E-2</v>
      </c>
      <c r="R123" s="18">
        <f t="shared" ca="1" si="28"/>
        <v>2.5716886789359461E-2</v>
      </c>
      <c r="S123" s="18">
        <f t="shared" ca="1" si="29"/>
        <v>2.6028607893913785E-2</v>
      </c>
      <c r="T123" s="18">
        <f ca="1">MAX(-P123+MIN(P123,AngCal!$B$30),Q849+T$11+T$12/(1+EXP((T$13-LOG10($O123))/T$14))+T$15/(1+EXP((T$16-LOG10($O123))/T$17))+T$18/(1+EXP((T$19-LOG10($O123))/T$20)))</f>
        <v>-2.7647297149582833E-2</v>
      </c>
      <c r="U123" s="18">
        <f ca="1">MAX(-Q123+MIN(Q123,AngCal!$B$30),Q849+U$11+U$12/(1+EXP((U$13-LOG10($O123))/U$14))+U$15/(1+EXP((U$16-LOG10($O123))/U$17))+U$18/(1+EXP((U$19-LOG10($O123))/U$20)))</f>
        <v>-2.9378635317851579E-2</v>
      </c>
      <c r="V123" s="18">
        <f ca="1">MAX(-R123+MIN(R123,AngCal!$B$30),Q849+V$11+V$12/(1+EXP((V$13-LOG10($O123))/V$14))+V$15/(1+EXP((V$16-LOG10($O123))/V$17))+V$18/(1+EXP((V$19-LOG10($O123))/V$20)))</f>
        <v>-2.471688678935946E-2</v>
      </c>
      <c r="W123" s="18">
        <f ca="1">MAX(-S123+MIN(S123,AngCal!$B$30),Q849+W$11+W$12/(1+EXP((W$13-LOG10($O123))/W$14))+W$15/(1+EXP((W$16-LOG10($O123))/W$17))+W$18/(1+EXP((W$19-LOG10($O123))/W$20)))</f>
        <v>-2.5028607893913785E-2</v>
      </c>
      <c r="X123" s="18">
        <f t="shared" ca="1" si="38"/>
        <v>0.43838242476408995</v>
      </c>
      <c r="Y123" s="18">
        <f t="shared" ca="1" si="38"/>
        <v>0.42099990782868124</v>
      </c>
      <c r="Z123" s="18">
        <f t="shared" ca="1" si="38"/>
        <v>0.38964626149671955</v>
      </c>
      <c r="AA123" s="18">
        <f t="shared" ca="1" si="38"/>
        <v>0.4550575525059154</v>
      </c>
      <c r="AB123" s="18">
        <f t="shared" ca="1" si="31"/>
        <v>3.496887370748078E-2</v>
      </c>
      <c r="AC123" s="18">
        <f t="shared" ca="1" si="32"/>
        <v>3.6098244584868072E-2</v>
      </c>
      <c r="AD123" s="18">
        <f t="shared" ca="1" si="33"/>
        <v>3.6316246916308019E-2</v>
      </c>
      <c r="AE123" s="18">
        <f t="shared" ca="1" si="34"/>
        <v>3.3957770291006863E-2</v>
      </c>
      <c r="AF123" s="18">
        <f ca="1">MAX(-AB123+MIN(AB123,AngCal!$B$30),S849+AF$11+AF$12/(1+EXP((AF$13-LOG10($O123))/AF$14))+AF$15/(1+EXP((AF$16-LOG10($O123))/AF$17))+AF$18/(1+EXP((AF$19-LOG10($O123))/AF$20)))</f>
        <v>0.38904499877484394</v>
      </c>
      <c r="AG123" s="18">
        <f ca="1">MAX(-AC123+MIN(AC123,AngCal!$B$30),S849+AG$11+AG$12/(1+EXP((AG$13-LOG10($O123))/AG$14))+AG$15/(1+EXP((AG$16-LOG10($O123))/AG$17))+AG$18/(1+EXP((AG$19-LOG10($O123))/AG$20)))</f>
        <v>0.38452259820348067</v>
      </c>
      <c r="AH123" s="18">
        <f ca="1">MAX(-AD123+MIN(AD123,AngCal!$B$30),S849+AH$11+AH$12/(1+EXP((AH$13-LOG10($O123))/AH$14))+AH$15/(1+EXP((AH$16-LOG10($O123))/AH$17))+AH$18/(1+EXP((AH$19-LOG10($O123))/AH$20)))</f>
        <v>0.40372747129354181</v>
      </c>
      <c r="AI123" s="18">
        <f ca="1">MAX(-AE123+MIN(AE123,AngCal!$B$30),S849+AI$11+AI$12/(1+EXP((AI$13-LOG10($O123))/AI$14))+AI$15/(1+EXP((AI$16-LOG10($O123))/AI$17))+AI$18/(1+EXP((AI$19-LOG10($O123))/AI$20)))</f>
        <v>0.39798735577759137</v>
      </c>
      <c r="AJ123" s="18">
        <f t="shared" ca="1" si="39"/>
        <v>2.2032622564290758</v>
      </c>
      <c r="AK123" s="18">
        <f t="shared" ca="1" si="39"/>
        <v>2.1844576067158523</v>
      </c>
      <c r="AL123" s="18">
        <f t="shared" ca="1" si="39"/>
        <v>2.4397779636702754</v>
      </c>
      <c r="AM123" s="18">
        <f t="shared" ca="1" si="39"/>
        <v>2.2604518717902855</v>
      </c>
      <c r="AN123" s="18">
        <f t="shared" ca="1" si="40"/>
        <v>1</v>
      </c>
      <c r="AO123" s="18">
        <f t="shared" ca="1" si="40"/>
        <v>1</v>
      </c>
      <c r="AP123" s="18">
        <f t="shared" ca="1" si="40"/>
        <v>1</v>
      </c>
      <c r="AQ123" s="18">
        <f t="shared" ca="1" si="40"/>
        <v>1</v>
      </c>
      <c r="AR123" s="18">
        <f t="shared" ca="1" si="41"/>
        <v>0</v>
      </c>
      <c r="AS123" s="18">
        <f t="shared" ca="1" si="41"/>
        <v>0</v>
      </c>
      <c r="AT123" s="18">
        <f t="shared" ca="1" si="41"/>
        <v>0</v>
      </c>
      <c r="AU123" s="18">
        <f t="shared" ca="1" si="41"/>
        <v>0</v>
      </c>
    </row>
    <row r="124" spans="1:47" x14ac:dyDescent="0.15">
      <c r="A124">
        <v>1</v>
      </c>
      <c r="B124">
        <v>1036.3610000000001</v>
      </c>
      <c r="C124">
        <v>7</v>
      </c>
      <c r="D124" s="18">
        <v>6.0909999999999999E-2</v>
      </c>
      <c r="E124" s="18">
        <v>0.28089999999999998</v>
      </c>
      <c r="F124" s="18">
        <v>0.72719999999999996</v>
      </c>
      <c r="G124" s="18">
        <v>0.54630000000000001</v>
      </c>
      <c r="H124" s="18">
        <v>-0.2097</v>
      </c>
      <c r="I124" s="18">
        <v>1.7410000000000001</v>
      </c>
      <c r="J124" s="18">
        <v>0.30530000000000002</v>
      </c>
      <c r="K124" s="18">
        <v>-0.1321</v>
      </c>
      <c r="L124" s="18">
        <v>0.20219999999999999</v>
      </c>
      <c r="M124" s="18">
        <v>0.23949999999999999</v>
      </c>
      <c r="O124" s="18">
        <f>MAX(MIN(Angle!A137,AngNeutron!$P$3),AngNeutron!$P$2)</f>
        <v>179.01</v>
      </c>
      <c r="P124" s="18">
        <f t="shared" ca="1" si="26"/>
        <v>2.3399590274547896E-2</v>
      </c>
      <c r="Q124" s="18">
        <f t="shared" ca="1" si="27"/>
        <v>2.3051190783112366E-2</v>
      </c>
      <c r="R124" s="18">
        <f t="shared" ca="1" si="28"/>
        <v>1.848692408734523E-2</v>
      </c>
      <c r="S124" s="18">
        <f t="shared" ca="1" si="29"/>
        <v>1.8606809199923274E-2</v>
      </c>
      <c r="T124" s="18">
        <f ca="1">MAX(-P124+MIN(P124,AngCal!$B$30),Q850+T$11+T$12/(1+EXP((T$13-LOG10($O124))/T$14))+T$15/(1+EXP((T$16-LOG10($O124))/T$17))+T$18/(1+EXP((T$19-LOG10($O124))/T$20)))</f>
        <v>-2.1733102657103806E-2</v>
      </c>
      <c r="U124" s="18">
        <f ca="1">MAX(-Q124+MIN(Q124,AngCal!$B$30),Q850+U$11+U$12/(1+EXP((U$13-LOG10($O124))/U$14))+U$15/(1+EXP((U$16-LOG10($O124))/U$17))+U$18/(1+EXP((U$19-LOG10($O124))/U$20)))</f>
        <v>-2.2051190783112365E-2</v>
      </c>
      <c r="V124" s="18">
        <f ca="1">MAX(-R124+MIN(R124,AngCal!$B$30),Q850+V$11+V$12/(1+EXP((V$13-LOG10($O124))/V$14))+V$15/(1+EXP((V$16-LOG10($O124))/V$17))+V$18/(1+EXP((V$19-LOG10($O124))/V$20)))</f>
        <v>-1.7177215160402413E-2</v>
      </c>
      <c r="W124" s="18">
        <f ca="1">MAX(-S124+MIN(S124,AngCal!$B$30),Q850+W$11+W$12/(1+EXP((W$13-LOG10($O124))/W$14))+W$15/(1+EXP((W$16-LOG10($O124))/W$17))+W$18/(1+EXP((W$19-LOG10($O124))/W$20)))</f>
        <v>-1.7606809199923273E-2</v>
      </c>
      <c r="X124" s="18">
        <f t="shared" ca="1" si="38"/>
        <v>0.42497942788774817</v>
      </c>
      <c r="Y124" s="18">
        <f t="shared" ca="1" si="38"/>
        <v>0.46947061654256245</v>
      </c>
      <c r="Z124" s="18">
        <f t="shared" ca="1" si="38"/>
        <v>0.3911150282367728</v>
      </c>
      <c r="AA124" s="18">
        <f t="shared" ca="1" si="38"/>
        <v>0.45910873209013209</v>
      </c>
      <c r="AB124" s="18">
        <f t="shared" ca="1" si="31"/>
        <v>3.1299475401220661E-2</v>
      </c>
      <c r="AC124" s="18">
        <f t="shared" ca="1" si="32"/>
        <v>3.2560744620882848E-2</v>
      </c>
      <c r="AD124" s="18">
        <f t="shared" ca="1" si="33"/>
        <v>3.136471484088188E-2</v>
      </c>
      <c r="AE124" s="18">
        <f t="shared" ca="1" si="34"/>
        <v>2.9420476956957861E-2</v>
      </c>
      <c r="AF124" s="18">
        <f ca="1">MAX(-AB124+MIN(AB124,AngCal!$B$30),S850+AF$11+AF$12/(1+EXP((AF$13-LOG10($O124))/AF$14))+AF$15/(1+EXP((AF$16-LOG10($O124))/AF$17))+AF$18/(1+EXP((AF$19-LOG10($O124))/AF$20)))</f>
        <v>0.44494121221093941</v>
      </c>
      <c r="AG124" s="18">
        <f ca="1">MAX(-AC124+MIN(AC124,AngCal!$B$30),S850+AG$11+AG$12/(1+EXP((AG$13-LOG10($O124))/AG$14))+AG$15/(1+EXP((AG$16-LOG10($O124))/AG$17))+AG$18/(1+EXP((AG$19-LOG10($O124))/AG$20)))</f>
        <v>0.44041280427058555</v>
      </c>
      <c r="AH124" s="18">
        <f ca="1">MAX(-AD124+MIN(AD124,AngCal!$B$30),S850+AH$11+AH$12/(1+EXP((AH$13-LOG10($O124))/AH$14))+AH$15/(1+EXP((AH$16-LOG10($O124))/AH$17))+AH$18/(1+EXP((AH$19-LOG10($O124))/AH$20)))</f>
        <v>0.46375904947411539</v>
      </c>
      <c r="AI124" s="18">
        <f ca="1">MAX(-AE124+MIN(AE124,AngCal!$B$30),S850+AI$11+AI$12/(1+EXP((AI$13-LOG10($O124))/AI$14))+AI$15/(1+EXP((AI$16-LOG10($O124))/AI$17))+AI$18/(1+EXP((AI$19-LOG10($O124))/AI$20)))</f>
        <v>0.45655766262812508</v>
      </c>
      <c r="AJ124" s="18">
        <f t="shared" ca="1" si="39"/>
        <v>2.4348093953502792</v>
      </c>
      <c r="AK124" s="18">
        <f t="shared" ca="1" si="39"/>
        <v>2.4460663115721784</v>
      </c>
      <c r="AL124" s="18">
        <f t="shared" ca="1" si="39"/>
        <v>2.6359921103392132</v>
      </c>
      <c r="AM124" s="18">
        <f t="shared" ca="1" si="39"/>
        <v>2.4711577421877435</v>
      </c>
      <c r="AN124" s="18">
        <f t="shared" ca="1" si="40"/>
        <v>1</v>
      </c>
      <c r="AO124" s="18">
        <f t="shared" ca="1" si="40"/>
        <v>1</v>
      </c>
      <c r="AP124" s="18">
        <f t="shared" ca="1" si="40"/>
        <v>1</v>
      </c>
      <c r="AQ124" s="18">
        <f t="shared" ca="1" si="40"/>
        <v>1</v>
      </c>
      <c r="AR124" s="18">
        <f t="shared" ca="1" si="41"/>
        <v>0</v>
      </c>
      <c r="AS124" s="18">
        <f t="shared" ca="1" si="41"/>
        <v>0</v>
      </c>
      <c r="AT124" s="18">
        <f t="shared" ca="1" si="41"/>
        <v>0</v>
      </c>
      <c r="AU124" s="18">
        <f t="shared" ca="1" si="41"/>
        <v>0</v>
      </c>
    </row>
    <row r="125" spans="1:47" x14ac:dyDescent="0.15">
      <c r="A125">
        <v>1</v>
      </c>
      <c r="B125">
        <v>1036.3610000000001</v>
      </c>
      <c r="C125">
        <v>10</v>
      </c>
      <c r="D125" s="18">
        <v>5.722E-2</v>
      </c>
      <c r="E125" s="18">
        <v>-0.80249999999999999</v>
      </c>
      <c r="F125" s="18">
        <v>1.486</v>
      </c>
      <c r="G125" s="18">
        <v>0.4239</v>
      </c>
      <c r="H125" s="18">
        <v>0.93340000000000001</v>
      </c>
      <c r="I125" s="18">
        <v>1.121</v>
      </c>
      <c r="J125" s="18">
        <v>0.51819999999999999</v>
      </c>
      <c r="K125" s="18">
        <v>-0.18820000000000001</v>
      </c>
      <c r="L125" s="18">
        <v>0.23760000000000001</v>
      </c>
      <c r="M125" s="18">
        <v>0.2467</v>
      </c>
      <c r="O125" s="18">
        <f>MAX(MIN(Angle!A138,AngNeutron!$P$3),AngNeutron!$P$2)</f>
        <v>225.36</v>
      </c>
      <c r="P125" s="18">
        <f t="shared" ca="1" si="26"/>
        <v>1.5079271350875792E-2</v>
      </c>
      <c r="Q125" s="18">
        <f t="shared" ca="1" si="27"/>
        <v>1.4764715218723724E-2</v>
      </c>
      <c r="R125" s="18">
        <f t="shared" ca="1" si="28"/>
        <v>1.2618434565872555E-2</v>
      </c>
      <c r="S125" s="18">
        <f t="shared" ca="1" si="29"/>
        <v>1.2703033589713891E-2</v>
      </c>
      <c r="T125" s="18">
        <f ca="1">MAX(-P125+MIN(P125,AngCal!$B$30),Q851+T$11+T$12/(1+EXP((T$13-LOG10($O125))/T$14))+T$15/(1+EXP((T$16-LOG10($O125))/T$17))+T$18/(1+EXP((T$19-LOG10($O125))/T$20)))</f>
        <v>-1.4079271350875791E-2</v>
      </c>
      <c r="U125" s="18">
        <f ca="1">MAX(-Q125+MIN(Q125,AngCal!$B$30),Q851+U$11+U$12/(1+EXP((U$13-LOG10($O125))/U$14))+U$15/(1+EXP((U$16-LOG10($O125))/U$17))+U$18/(1+EXP((U$19-LOG10($O125))/U$20)))</f>
        <v>-1.3764715218723723E-2</v>
      </c>
      <c r="V125" s="18">
        <f ca="1">MAX(-R125+MIN(R125,AngCal!$B$30),Q851+V$11+V$12/(1+EXP((V$13-LOG10($O125))/V$14))+V$15/(1+EXP((V$16-LOG10($O125))/V$17))+V$18/(1+EXP((V$19-LOG10($O125))/V$20)))</f>
        <v>-1.1178599652070558E-2</v>
      </c>
      <c r="W125" s="18">
        <f ca="1">MAX(-S125+MIN(S125,AngCal!$B$30),Q851+W$11+W$12/(1+EXP((W$13-LOG10($O125))/W$14))+W$15/(1+EXP((W$16-LOG10($O125))/W$17))+W$18/(1+EXP((W$19-LOG10($O125))/W$20)))</f>
        <v>-1.170303358971389E-2</v>
      </c>
      <c r="X125" s="18">
        <f t="shared" ca="1" si="38"/>
        <v>0.41522031369854939</v>
      </c>
      <c r="Y125" s="18">
        <f t="shared" ca="1" si="38"/>
        <v>0.46582112261207115</v>
      </c>
      <c r="Z125" s="18">
        <f t="shared" ca="1" si="38"/>
        <v>0.39197648047789607</v>
      </c>
      <c r="AA125" s="18">
        <f t="shared" ca="1" si="38"/>
        <v>0.45918658113979155</v>
      </c>
      <c r="AB125" s="18">
        <f t="shared" ca="1" si="31"/>
        <v>2.7631011706224951E-2</v>
      </c>
      <c r="AC125" s="18">
        <f t="shared" ca="1" si="32"/>
        <v>2.8917683732169477E-2</v>
      </c>
      <c r="AD125" s="18">
        <f t="shared" ca="1" si="33"/>
        <v>2.6627253109328723E-2</v>
      </c>
      <c r="AE125" s="18">
        <f t="shared" ca="1" si="34"/>
        <v>2.5167783243833106E-2</v>
      </c>
      <c r="AF125" s="18">
        <f ca="1">MAX(-AB125+MIN(AB125,AngCal!$B$30),S851+AF$11+AF$12/(1+EXP((AF$13-LOG10($O125))/AF$14))+AF$15/(1+EXP((AF$16-LOG10($O125))/AF$17))+AF$18/(1+EXP((AF$19-LOG10($O125))/AF$20)))</f>
        <v>0.50616289891996102</v>
      </c>
      <c r="AG125" s="18">
        <f ca="1">MAX(-AC125+MIN(AC125,AngCal!$B$30),S851+AG$11+AG$12/(1+EXP((AG$13-LOG10($O125))/AG$14))+AG$15/(1+EXP((AG$16-LOG10($O125))/AG$17))+AG$18/(1+EXP((AG$19-LOG10($O125))/AG$20)))</f>
        <v>0.50162478905219443</v>
      </c>
      <c r="AH125" s="18">
        <f ca="1">MAX(-AD125+MIN(AD125,AngCal!$B$30),S851+AH$11+AH$12/(1+EXP((AH$13-LOG10($O125))/AH$14))+AH$15/(1+EXP((AH$16-LOG10($O125))/AH$17))+AH$18/(1+EXP((AH$19-LOG10($O125))/AH$20)))</f>
        <v>0.53015888638387043</v>
      </c>
      <c r="AI125" s="18">
        <f ca="1">MAX(-AE125+MIN(AE125,AngCal!$B$30),S851+AI$11+AI$12/(1+EXP((AI$13-LOG10($O125))/AI$14))+AI$15/(1+EXP((AI$16-LOG10($O125))/AI$17))+AI$18/(1+EXP((AI$19-LOG10($O125))/AI$20)))</f>
        <v>0.5213014583286455</v>
      </c>
      <c r="AJ125" s="18">
        <f t="shared" ca="1" si="39"/>
        <v>2.7049863695900318</v>
      </c>
      <c r="AK125" s="18">
        <f t="shared" ca="1" si="39"/>
        <v>2.7402796356267056</v>
      </c>
      <c r="AL125" s="18">
        <f t="shared" ca="1" si="39"/>
        <v>2.8810444682470364</v>
      </c>
      <c r="AM125" s="18">
        <f t="shared" ca="1" si="39"/>
        <v>2.7407681512276185</v>
      </c>
      <c r="AN125" s="18">
        <f t="shared" ca="1" si="40"/>
        <v>1</v>
      </c>
      <c r="AO125" s="18">
        <f t="shared" ca="1" si="40"/>
        <v>1</v>
      </c>
      <c r="AP125" s="18">
        <f t="shared" ca="1" si="40"/>
        <v>1</v>
      </c>
      <c r="AQ125" s="18">
        <f t="shared" ca="1" si="40"/>
        <v>1</v>
      </c>
      <c r="AR125" s="18">
        <f t="shared" ca="1" si="41"/>
        <v>0</v>
      </c>
      <c r="AS125" s="18">
        <f t="shared" ca="1" si="41"/>
        <v>0</v>
      </c>
      <c r="AT125" s="18">
        <f t="shared" ca="1" si="41"/>
        <v>0</v>
      </c>
      <c r="AU125" s="18">
        <f t="shared" ca="1" si="41"/>
        <v>0</v>
      </c>
    </row>
    <row r="126" spans="1:47" x14ac:dyDescent="0.15">
      <c r="A126">
        <v>1</v>
      </c>
      <c r="B126">
        <v>1036.3610000000001</v>
      </c>
      <c r="C126">
        <v>15</v>
      </c>
      <c r="D126" s="18">
        <v>5.3449999999999998E-2</v>
      </c>
      <c r="E126" s="18">
        <v>-0.46839999999999998</v>
      </c>
      <c r="F126" s="18">
        <v>1.5629999999999999</v>
      </c>
      <c r="G126" s="18">
        <v>0.37530000000000002</v>
      </c>
      <c r="H126" s="18">
        <v>0.61140000000000005</v>
      </c>
      <c r="I126" s="18">
        <v>0.94820000000000004</v>
      </c>
      <c r="J126" s="18">
        <v>0.51839999999999997</v>
      </c>
      <c r="K126" s="18">
        <v>-0.19650000000000001</v>
      </c>
      <c r="L126" s="18">
        <v>0.2208</v>
      </c>
      <c r="M126" s="18">
        <v>0.23100000000000001</v>
      </c>
      <c r="O126" s="18">
        <f>MAX(MIN(Angle!A139,AngNeutron!$P$3),AngNeutron!$P$2)</f>
        <v>283.70999999999998</v>
      </c>
      <c r="P126" s="18">
        <f t="shared" ca="1" si="26"/>
        <v>9.0707103331569717E-3</v>
      </c>
      <c r="Q126" s="18">
        <f t="shared" ca="1" si="27"/>
        <v>8.7821095783708059E-3</v>
      </c>
      <c r="R126" s="18">
        <f t="shared" ca="1" si="28"/>
        <v>8.0015916992483838E-3</v>
      </c>
      <c r="S126" s="18">
        <f t="shared" ca="1" si="29"/>
        <v>8.1550980301962339E-3</v>
      </c>
      <c r="T126" s="18">
        <f ca="1">MAX(-P126+MIN(P126,AngCal!$B$30),Q852+T$11+T$12/(1+EXP((T$13-LOG10($O126))/T$14))+T$15/(1+EXP((T$16-LOG10($O126))/T$17))+T$18/(1+EXP((T$19-LOG10($O126))/T$20)))</f>
        <v>-8.0707103331569725E-3</v>
      </c>
      <c r="U126" s="18">
        <f ca="1">MAX(-Q126+MIN(Q126,AngCal!$B$30),Q852+U$11+U$12/(1+EXP((U$13-LOG10($O126))/U$14))+U$15/(1+EXP((U$16-LOG10($O126))/U$17))+U$18/(1+EXP((U$19-LOG10($O126))/U$20)))</f>
        <v>-7.7821095783708058E-3</v>
      </c>
      <c r="V126" s="18">
        <f ca="1">MAX(-R126+MIN(R126,AngCal!$B$30),Q852+V$11+V$12/(1+EXP((V$13-LOG10($O126))/V$14))+V$15/(1+EXP((V$16-LOG10($O126))/V$17))+V$18/(1+EXP((V$19-LOG10($O126))/V$20)))</f>
        <v>-7.0015916992483837E-3</v>
      </c>
      <c r="W126" s="18">
        <f ca="1">MAX(-S126+MIN(S126,AngCal!$B$30),Q852+W$11+W$12/(1+EXP((W$13-LOG10($O126))/W$14))+W$15/(1+EXP((W$16-LOG10($O126))/W$17))+W$18/(1+EXP((W$19-LOG10($O126))/W$20)))</f>
        <v>-7.1550980301962339E-3</v>
      </c>
      <c r="X126" s="18">
        <f t="shared" ca="1" si="38"/>
        <v>0.40811067100030368</v>
      </c>
      <c r="Y126" s="18">
        <f t="shared" ca="1" si="38"/>
        <v>0.46238646679385492</v>
      </c>
      <c r="Z126" s="18">
        <f t="shared" ca="1" si="38"/>
        <v>0.39248054098909407</v>
      </c>
      <c r="AA126" s="18">
        <f t="shared" ca="1" si="38"/>
        <v>0.45883785516845355</v>
      </c>
      <c r="AB126" s="18">
        <f t="shared" ca="1" si="31"/>
        <v>2.4018674907052506E-2</v>
      </c>
      <c r="AC126" s="18">
        <f t="shared" ca="1" si="32"/>
        <v>2.5254129532221496E-2</v>
      </c>
      <c r="AD126" s="18">
        <f t="shared" ca="1" si="33"/>
        <v>2.2233608737971158E-2</v>
      </c>
      <c r="AE126" s="18">
        <f t="shared" ca="1" si="34"/>
        <v>2.1262978420441885E-2</v>
      </c>
      <c r="AF126" s="18">
        <f ca="1">MAX(-AB126+MIN(AB126,AngCal!$B$30),S852+AF$11+AF$12/(1+EXP((AF$13-LOG10($O126))/AF$14))+AF$15/(1+EXP((AF$16-LOG10($O126))/AF$17))+AF$18/(1+EXP((AF$19-LOG10($O126))/AF$20)))</f>
        <v>0.57249875623110302</v>
      </c>
      <c r="AG126" s="18">
        <f ca="1">MAX(-AC126+MIN(AC126,AngCal!$B$30),S852+AG$11+AG$12/(1+EXP((AG$13-LOG10($O126))/AG$14))+AG$15/(1+EXP((AG$16-LOG10($O126))/AG$17))+AG$18/(1+EXP((AG$19-LOG10($O126))/AG$20)))</f>
        <v>0.56778312958353006</v>
      </c>
      <c r="AH126" s="18">
        <f ca="1">MAX(-AD126+MIN(AD126,AngCal!$B$30),S852+AH$11+AH$12/(1+EXP((AH$13-LOG10($O126))/AH$14))+AH$15/(1+EXP((AH$16-LOG10($O126))/AH$17))+AH$18/(1+EXP((AH$19-LOG10($O126))/AH$20)))</f>
        <v>0.60299515708672635</v>
      </c>
      <c r="AI126" s="18">
        <f ca="1">MAX(-AE126+MIN(AE126,AngCal!$B$30),S852+AI$11+AI$12/(1+EXP((AI$13-LOG10($O126))/AI$14))+AI$15/(1+EXP((AI$16-LOG10($O126))/AI$17))+AI$18/(1+EXP((AI$19-LOG10($O126))/AI$20)))</f>
        <v>0.59238056305470876</v>
      </c>
      <c r="AJ126" s="18">
        <f t="shared" ca="1" si="39"/>
        <v>3.0240971528328817</v>
      </c>
      <c r="AK126" s="18">
        <f t="shared" ca="1" si="39"/>
        <v>3.0671860286752914</v>
      </c>
      <c r="AL126" s="18">
        <f t="shared" ca="1" si="39"/>
        <v>3.1868418120275717</v>
      </c>
      <c r="AM126" s="18">
        <f t="shared" ca="1" si="39"/>
        <v>3.0804593717933755</v>
      </c>
      <c r="AN126" s="18">
        <f t="shared" ca="1" si="40"/>
        <v>1</v>
      </c>
      <c r="AO126" s="18">
        <f t="shared" ca="1" si="40"/>
        <v>1</v>
      </c>
      <c r="AP126" s="18">
        <f t="shared" ca="1" si="40"/>
        <v>1</v>
      </c>
      <c r="AQ126" s="18">
        <f t="shared" ca="1" si="40"/>
        <v>1</v>
      </c>
      <c r="AR126" s="18">
        <f t="shared" ca="1" si="41"/>
        <v>0</v>
      </c>
      <c r="AS126" s="18">
        <f t="shared" ca="1" si="41"/>
        <v>0</v>
      </c>
      <c r="AT126" s="18">
        <f t="shared" ca="1" si="41"/>
        <v>0</v>
      </c>
      <c r="AU126" s="18">
        <f t="shared" ca="1" si="41"/>
        <v>0</v>
      </c>
    </row>
    <row r="127" spans="1:47" x14ac:dyDescent="0.15">
      <c r="A127">
        <v>1</v>
      </c>
      <c r="B127">
        <v>1036.3610000000001</v>
      </c>
      <c r="C127">
        <v>20</v>
      </c>
      <c r="D127" s="18">
        <v>4.9340000000000002E-2</v>
      </c>
      <c r="E127" s="18">
        <v>0.62270000000000003</v>
      </c>
      <c r="F127" s="18">
        <v>-1.5459999999999999E-7</v>
      </c>
      <c r="G127" s="18">
        <v>0.35959999999999998</v>
      </c>
      <c r="H127" s="18">
        <v>-0.1134</v>
      </c>
      <c r="I127" s="18">
        <v>1.956</v>
      </c>
      <c r="J127" s="18">
        <v>0.1694</v>
      </c>
      <c r="K127" s="18">
        <v>-0.55859999999999999</v>
      </c>
      <c r="L127" s="18">
        <v>-4.018E-2</v>
      </c>
      <c r="M127" s="18">
        <v>0.2802</v>
      </c>
      <c r="O127" s="18">
        <f>MAX(MIN(Angle!A140,AngNeutron!$P$3),AngNeutron!$P$2)</f>
        <v>357.17</v>
      </c>
      <c r="P127" s="18">
        <f t="shared" ca="1" si="26"/>
        <v>5.2478347215794132E-3</v>
      </c>
      <c r="Q127" s="18">
        <f t="shared" ca="1" si="27"/>
        <v>5.2224745071336913E-3</v>
      </c>
      <c r="R127" s="18">
        <f t="shared" ca="1" si="28"/>
        <v>4.478469362007631E-3</v>
      </c>
      <c r="S127" s="18">
        <f t="shared" ca="1" si="29"/>
        <v>4.7574336421866981E-3</v>
      </c>
      <c r="T127" s="18">
        <f ca="1">MAX(-P127+MIN(P127,AngCal!$B$30),Q853+T$11+T$12/(1+EXP((T$13-LOG10($O127))/T$14))+T$15/(1+EXP((T$16-LOG10($O127))/T$17))+T$18/(1+EXP((T$19-LOG10($O127))/T$20)))</f>
        <v>-4.2478347215794132E-3</v>
      </c>
      <c r="U127" s="18">
        <f ca="1">MAX(-Q127+MIN(Q127,AngCal!$B$30),Q853+U$11+U$12/(1+EXP((U$13-LOG10($O127))/U$14))+U$15/(1+EXP((U$16-LOG10($O127))/U$17))+U$18/(1+EXP((U$19-LOG10($O127))/U$20)))</f>
        <v>-4.2224745071336913E-3</v>
      </c>
      <c r="V127" s="18">
        <f ca="1">MAX(-R127+MIN(R127,AngCal!$B$30),Q853+V$11+V$12/(1+EXP((V$13-LOG10($O127))/V$14))+V$15/(1+EXP((V$16-LOG10($O127))/V$17))+V$18/(1+EXP((V$19-LOG10($O127))/V$20)))</f>
        <v>-3.478469362007631E-3</v>
      </c>
      <c r="W127" s="18">
        <f ca="1">MAX(-S127+MIN(S127,AngCal!$B$30),Q853+W$11+W$12/(1+EXP((W$13-LOG10($O127))/W$14))+W$15/(1+EXP((W$16-LOG10($O127))/W$17))+W$18/(1+EXP((W$19-LOG10($O127))/W$20)))</f>
        <v>-3.757433642186698E-3</v>
      </c>
      <c r="X127" s="18">
        <f t="shared" ca="1" si="38"/>
        <v>0.40292876977771763</v>
      </c>
      <c r="Y127" s="18">
        <f t="shared" ca="1" si="38"/>
        <v>0.4614708163058463</v>
      </c>
      <c r="Z127" s="18">
        <f t="shared" ca="1" si="38"/>
        <v>0.39277506884689256</v>
      </c>
      <c r="AA127" s="18">
        <f t="shared" ca="1" si="38"/>
        <v>0.45847805868399599</v>
      </c>
      <c r="AB127" s="18">
        <f t="shared" ca="1" si="31"/>
        <v>2.0516824162533365E-2</v>
      </c>
      <c r="AC127" s="18">
        <f t="shared" ca="1" si="32"/>
        <v>2.159363646194102E-2</v>
      </c>
      <c r="AD127" s="18">
        <f t="shared" ca="1" si="33"/>
        <v>1.8275073398879883E-2</v>
      </c>
      <c r="AE127" s="18">
        <f t="shared" ca="1" si="34"/>
        <v>1.7745149374548984E-2</v>
      </c>
      <c r="AF127" s="18">
        <f ca="1">MAX(-AB127+MIN(AB127,AngCal!$B$30),S853+AF$11+AF$12/(1+EXP((AF$13-LOG10($O127))/AF$14))+AF$15/(1+EXP((AF$16-LOG10($O127))/AF$17))+AF$18/(1+EXP((AF$19-LOG10($O127))/AF$20)))</f>
        <v>0.64353256154342486</v>
      </c>
      <c r="AG127" s="18">
        <f ca="1">MAX(-AC127+MIN(AC127,AngCal!$B$30),S853+AG$11+AG$12/(1+EXP((AG$13-LOG10($O127))/AG$14))+AG$15/(1+EXP((AG$16-LOG10($O127))/AG$17))+AG$18/(1+EXP((AG$19-LOG10($O127))/AG$20)))</f>
        <v>0.63826756063321488</v>
      </c>
      <c r="AH127" s="18">
        <f ca="1">MAX(-AD127+MIN(AD127,AngCal!$B$30),S853+AH$11+AH$12/(1+EXP((AH$13-LOG10($O127))/AH$14))+AH$15/(1+EXP((AH$16-LOG10($O127))/AH$17))+AH$18/(1+EXP((AH$19-LOG10($O127))/AH$20)))</f>
        <v>0.68216541892707516</v>
      </c>
      <c r="AI127" s="18">
        <f ca="1">MAX(-AE127+MIN(AE127,AngCal!$B$30),S853+AI$11+AI$12/(1+EXP((AI$13-LOG10($O127))/AI$14))+AI$15/(1+EXP((AI$16-LOG10($O127))/AI$17))+AI$18/(1+EXP((AI$19-LOG10($O127))/AI$20)))</f>
        <v>0.66982898762007137</v>
      </c>
      <c r="AJ127" s="18">
        <f t="shared" ca="1" si="39"/>
        <v>3.4007939745011275</v>
      </c>
      <c r="AK127" s="18">
        <f t="shared" ca="1" si="39"/>
        <v>3.4256025896168771</v>
      </c>
      <c r="AL127" s="18">
        <f t="shared" ca="1" si="39"/>
        <v>3.5645262066902812</v>
      </c>
      <c r="AM127" s="18">
        <f t="shared" ca="1" si="39"/>
        <v>3.4995930799118358</v>
      </c>
      <c r="AN127" s="18">
        <f t="shared" ca="1" si="40"/>
        <v>1</v>
      </c>
      <c r="AO127" s="18">
        <f t="shared" ca="1" si="40"/>
        <v>1</v>
      </c>
      <c r="AP127" s="18">
        <f t="shared" ca="1" si="40"/>
        <v>1</v>
      </c>
      <c r="AQ127" s="18">
        <f t="shared" ca="1" si="40"/>
        <v>1</v>
      </c>
      <c r="AR127" s="18">
        <f t="shared" ca="1" si="41"/>
        <v>0</v>
      </c>
      <c r="AS127" s="18">
        <f t="shared" ca="1" si="41"/>
        <v>0</v>
      </c>
      <c r="AT127" s="18">
        <f t="shared" ca="1" si="41"/>
        <v>0</v>
      </c>
      <c r="AU127" s="18">
        <f t="shared" ca="1" si="41"/>
        <v>0</v>
      </c>
    </row>
    <row r="128" spans="1:47" x14ac:dyDescent="0.15">
      <c r="A128">
        <v>2</v>
      </c>
      <c r="B128">
        <v>0.76500000000000001</v>
      </c>
      <c r="C128">
        <v>1</v>
      </c>
      <c r="D128" s="18">
        <v>9.1020000000000004E-2</v>
      </c>
      <c r="E128" s="18">
        <v>-1.349</v>
      </c>
      <c r="F128" s="18">
        <v>2.91</v>
      </c>
      <c r="G128" s="18">
        <v>0.55300000000000005</v>
      </c>
      <c r="H128" s="18">
        <v>0.46089999999999998</v>
      </c>
      <c r="I128" s="18">
        <v>3.4430000000000001</v>
      </c>
      <c r="J128" s="18">
        <v>0.2389</v>
      </c>
      <c r="K128" s="18">
        <v>-6.1719999999999997E-2</v>
      </c>
      <c r="L128" s="18">
        <v>1.54</v>
      </c>
      <c r="M128" s="18">
        <v>3.1199999999999999E-2</v>
      </c>
      <c r="O128" s="18">
        <f>MAX(MIN(Angle!A141,AngNeutron!$P$3),AngNeutron!$P$2)</f>
        <v>449.65</v>
      </c>
      <c r="P128" s="18">
        <f t="shared" ca="1" si="26"/>
        <v>2.9697437794354783E-3</v>
      </c>
      <c r="Q128" s="18">
        <f t="shared" ca="1" si="27"/>
        <v>3.305904700354678E-3</v>
      </c>
      <c r="R128" s="18">
        <f t="shared" ca="1" si="28"/>
        <v>1.8735761024164521E-3</v>
      </c>
      <c r="S128" s="18">
        <f t="shared" ca="1" si="29"/>
        <v>2.297140334635378E-3</v>
      </c>
      <c r="T128" s="18">
        <f ca="1">MAX(-P128+MIN(P128,AngCal!$B$30),Q854+T$11+T$12/(1+EXP((T$13-LOG10($O128))/T$14))+T$15/(1+EXP((T$16-LOG10($O128))/T$17))+T$18/(1+EXP((T$19-LOG10($O128))/T$20)))</f>
        <v>-1.9697437794354783E-3</v>
      </c>
      <c r="U128" s="18">
        <f ca="1">MAX(-Q128+MIN(Q128,AngCal!$B$30),Q854+U$11+U$12/(1+EXP((U$13-LOG10($O128))/U$14))+U$15/(1+EXP((U$16-LOG10($O128))/U$17))+U$18/(1+EXP((U$19-LOG10($O128))/U$20)))</f>
        <v>-2.305904700354678E-3</v>
      </c>
      <c r="V128" s="18">
        <f ca="1">MAX(-R128+MIN(R128,AngCal!$B$30),Q854+V$11+V$12/(1+EXP((V$13-LOG10($O128))/V$14))+V$15/(1+EXP((V$16-LOG10($O128))/V$17))+V$18/(1+EXP((V$19-LOG10($O128))/V$20)))</f>
        <v>-8.735761024164521E-4</v>
      </c>
      <c r="W128" s="18">
        <f ca="1">MAX(-S128+MIN(S128,AngCal!$B$30),Q854+W$11+W$12/(1+EXP((W$13-LOG10($O128))/W$14))+W$15/(1+EXP((W$16-LOG10($O128))/W$17))+W$18/(1+EXP((W$19-LOG10($O128))/W$20)))</f>
        <v>-1.0730531754086781E-3</v>
      </c>
      <c r="X128" s="18">
        <f t="shared" ca="1" si="38"/>
        <v>0.39915064141891748</v>
      </c>
      <c r="Y128" s="18">
        <f t="shared" ca="1" si="38"/>
        <v>0.46223943042684984</v>
      </c>
      <c r="Z128" s="18">
        <f t="shared" ca="1" si="38"/>
        <v>0.39294701326580256</v>
      </c>
      <c r="AA128" s="18">
        <f t="shared" ca="1" si="38"/>
        <v>0.45815094758536101</v>
      </c>
      <c r="AB128" s="18">
        <f t="shared" ca="1" si="31"/>
        <v>1.7176858107294468E-2</v>
      </c>
      <c r="AC128" s="18">
        <f t="shared" ca="1" si="32"/>
        <v>1.7907316396839332E-2</v>
      </c>
      <c r="AD128" s="18">
        <f t="shared" ca="1" si="33"/>
        <v>1.4800731036840264E-2</v>
      </c>
      <c r="AE128" s="18">
        <f t="shared" ca="1" si="34"/>
        <v>1.4631783377078045E-2</v>
      </c>
      <c r="AF128" s="18">
        <f ca="1">MAX(-AB128+MIN(AB128,AngCal!$B$30),S854+AF$11+AF$12/(1+EXP((AF$13-LOG10($O128))/AF$14))+AF$15/(1+EXP((AF$16-LOG10($O128))/AF$17))+AF$18/(1+EXP((AF$19-LOG10($O128))/AF$20)))</f>
        <v>0.71861496012542125</v>
      </c>
      <c r="AG128" s="18">
        <f ca="1">MAX(-AC128+MIN(AC128,AngCal!$B$30),S854+AG$11+AG$12/(1+EXP((AG$13-LOG10($O128))/AG$14))+AG$15/(1+EXP((AG$16-LOG10($O128))/AG$17))+AG$18/(1+EXP((AG$19-LOG10($O128))/AG$20)))</f>
        <v>0.71221333273837029</v>
      </c>
      <c r="AH128" s="18">
        <f ca="1">MAX(-AD128+MIN(AD128,AngCal!$B$30),S854+AH$11+AH$12/(1+EXP((AH$13-LOG10($O128))/AH$14))+AH$15/(1+EXP((AH$16-LOG10($O128))/AH$17))+AH$18/(1+EXP((AH$19-LOG10($O128))/AH$20)))</f>
        <v>0.76736416957459808</v>
      </c>
      <c r="AI128" s="18">
        <f ca="1">MAX(-AE128+MIN(AE128,AngCal!$B$30),S854+AI$11+AI$12/(1+EXP((AI$13-LOG10($O128))/AI$14))+AI$15/(1+EXP((AI$16-LOG10($O128))/AI$17))+AI$18/(1+EXP((AI$19-LOG10($O128))/AI$20)))</f>
        <v>0.75352168116054419</v>
      </c>
      <c r="AJ128" s="18">
        <f t="shared" ca="1" si="39"/>
        <v>3.8351357561282819</v>
      </c>
      <c r="AK128" s="18">
        <f t="shared" ca="1" si="39"/>
        <v>3.8129284580639742</v>
      </c>
      <c r="AL128" s="18">
        <f t="shared" ca="1" si="39"/>
        <v>4.0222476437741728</v>
      </c>
      <c r="AM128" s="18">
        <f t="shared" ca="1" si="39"/>
        <v>4.0029164696482802</v>
      </c>
      <c r="AN128" s="18">
        <f t="shared" ca="1" si="40"/>
        <v>1</v>
      </c>
      <c r="AO128" s="18">
        <f t="shared" ca="1" si="40"/>
        <v>1</v>
      </c>
      <c r="AP128" s="18">
        <f t="shared" ca="1" si="40"/>
        <v>1</v>
      </c>
      <c r="AQ128" s="18">
        <f t="shared" ca="1" si="40"/>
        <v>1</v>
      </c>
      <c r="AR128" s="18">
        <f t="shared" ca="1" si="41"/>
        <v>0</v>
      </c>
      <c r="AS128" s="18">
        <f t="shared" ca="1" si="41"/>
        <v>0</v>
      </c>
      <c r="AT128" s="18">
        <f t="shared" ca="1" si="41"/>
        <v>0</v>
      </c>
      <c r="AU128" s="18">
        <f t="shared" ca="1" si="41"/>
        <v>0</v>
      </c>
    </row>
    <row r="129" spans="1:47" x14ac:dyDescent="0.15">
      <c r="A129">
        <v>2</v>
      </c>
      <c r="B129">
        <v>0.76500000000000001</v>
      </c>
      <c r="C129">
        <v>3</v>
      </c>
      <c r="D129" s="18">
        <v>9.146E-2</v>
      </c>
      <c r="E129" s="18">
        <v>-0.47260000000000002</v>
      </c>
      <c r="F129" s="18">
        <v>1.657</v>
      </c>
      <c r="G129" s="18">
        <v>0.30599999999999999</v>
      </c>
      <c r="H129" s="18">
        <v>0.10680000000000001</v>
      </c>
      <c r="I129" s="18">
        <v>1.2549999999999999</v>
      </c>
      <c r="J129" s="18">
        <v>9.9390000000000006E-2</v>
      </c>
      <c r="K129" s="18">
        <v>-0.44990000000000002</v>
      </c>
      <c r="L129" s="18">
        <v>2.7160000000000002</v>
      </c>
      <c r="M129" s="18">
        <v>0.20799999999999999</v>
      </c>
      <c r="O129" s="18">
        <f>MAX(MIN(Angle!A142,AngNeutron!$P$3),AngNeutron!$P$2)</f>
        <v>566.08000000000004</v>
      </c>
      <c r="P129" s="18">
        <f t="shared" ca="1" si="26"/>
        <v>1.6594669304637669E-3</v>
      </c>
      <c r="Q129" s="18">
        <f t="shared" ca="1" si="27"/>
        <v>2.193064313982601E-3</v>
      </c>
      <c r="R129" s="18">
        <f t="shared" ca="1" si="28"/>
        <v>1.4104494928141031E-5</v>
      </c>
      <c r="S129" s="18">
        <f t="shared" ca="1" si="29"/>
        <v>5.7560043848878251E-4</v>
      </c>
      <c r="T129" s="18">
        <f ca="1">MAX(-P129+MIN(P129,AngCal!$B$30),Q855+T$11+T$12/(1+EXP((T$13-LOG10($O129))/T$14))+T$15/(1+EXP((T$16-LOG10($O129))/T$17))+T$18/(1+EXP((T$19-LOG10($O129))/T$20)))</f>
        <v>-3.3818470168554826E-4</v>
      </c>
      <c r="U129" s="18">
        <f ca="1">MAX(-Q129+MIN(Q129,AngCal!$B$30),Q855+U$11+U$12/(1+EXP((U$13-LOG10($O129))/U$14))+U$15/(1+EXP((U$16-LOG10($O129))/U$17))+U$18/(1+EXP((U$19-LOG10($O129))/U$20)))</f>
        <v>-8.8188526295961134E-4</v>
      </c>
      <c r="V129" s="18">
        <f ca="1">MAX(-R129+MIN(R129,AngCal!$B$30),Q855+V$11+V$12/(1+EXP((V$13-LOG10($O129))/V$14))+V$15/(1+EXP((V$16-LOG10($O129))/V$17))+V$18/(1+EXP((V$19-LOG10($O129))/V$20)))</f>
        <v>0</v>
      </c>
      <c r="W129" s="18">
        <f ca="1">MAX(-S129+MIN(S129,AngCal!$B$30),Q855+W$11+W$12/(1+EXP((W$13-LOG10($O129))/W$14))+W$15/(1+EXP((W$16-LOG10($O129))/W$17))+W$18/(1+EXP((W$19-LOG10($O129))/W$20)))</f>
        <v>1.2095573435320084E-3</v>
      </c>
      <c r="X129" s="18">
        <f t="shared" ca="1" si="38"/>
        <v>0.39639505918732798</v>
      </c>
      <c r="Y129" s="18">
        <f t="shared" ca="1" si="38"/>
        <v>0.46405853732188079</v>
      </c>
      <c r="Z129" s="18">
        <f t="shared" ca="1" si="38"/>
        <v>0.39304734819537485</v>
      </c>
      <c r="AA129" s="18">
        <f t="shared" ca="1" si="38"/>
        <v>0.4578579493486164</v>
      </c>
      <c r="AB129" s="18">
        <f t="shared" ca="1" si="31"/>
        <v>1.4044670832377509E-2</v>
      </c>
      <c r="AC129" s="18">
        <f t="shared" ca="1" si="32"/>
        <v>1.4191842912547598E-2</v>
      </c>
      <c r="AD129" s="18">
        <f t="shared" ca="1" si="33"/>
        <v>1.1820537256740635E-2</v>
      </c>
      <c r="AE129" s="18">
        <f t="shared" ca="1" si="34"/>
        <v>1.192203235157533E-2</v>
      </c>
      <c r="AF129" s="18">
        <f ca="1">MAX(-AB129+MIN(AB129,AngCal!$B$30),S855+AF$11+AF$12/(1+EXP((AF$13-LOG10($O129))/AF$14))+AF$15/(1+EXP((AF$16-LOG10($O129))/AF$17))+AF$18/(1+EXP((AF$19-LOG10($O129))/AF$20)))</f>
        <v>0.7968603986631656</v>
      </c>
      <c r="AG129" s="18">
        <f ca="1">MAX(-AC129+MIN(AC129,AngCal!$B$30),S855+AG$11+AG$12/(1+EXP((AG$13-LOG10($O129))/AG$14))+AG$15/(1+EXP((AG$16-LOG10($O129))/AG$17))+AG$18/(1+EXP((AG$19-LOG10($O129))/AG$20)))</f>
        <v>0.78855194901093861</v>
      </c>
      <c r="AH129" s="18">
        <f ca="1">MAX(-AD129+MIN(AD129,AngCal!$B$30),S855+AH$11+AH$12/(1+EXP((AH$13-LOG10($O129))/AH$14))+AH$15/(1+EXP((AH$16-LOG10($O129))/AH$17))+AH$18/(1+EXP((AH$19-LOG10($O129))/AH$20)))</f>
        <v>0.85807641653390609</v>
      </c>
      <c r="AI129" s="18">
        <f ca="1">MAX(-AE129+MIN(AE129,AngCal!$B$30),S855+AI$11+AI$12/(1+EXP((AI$13-LOG10($O129))/AI$14))+AI$15/(1+EXP((AI$16-LOG10($O129))/AI$17))+AI$18/(1+EXP((AI$19-LOG10($O129))/AI$20)))</f>
        <v>0.84316419499685169</v>
      </c>
      <c r="AJ129" s="18">
        <f t="shared" ca="1" si="39"/>
        <v>4.3129056927624214</v>
      </c>
      <c r="AK129" s="18">
        <f t="shared" ca="1" si="39"/>
        <v>4.225200533620959</v>
      </c>
      <c r="AL129" s="18">
        <f t="shared" ca="1" si="39"/>
        <v>4.5623375554601777</v>
      </c>
      <c r="AM129" s="18">
        <f t="shared" ca="1" si="39"/>
        <v>4.5875802352492014</v>
      </c>
      <c r="AN129" s="18">
        <f t="shared" ca="1" si="40"/>
        <v>1</v>
      </c>
      <c r="AO129" s="18">
        <f t="shared" ca="1" si="40"/>
        <v>1</v>
      </c>
      <c r="AP129" s="18">
        <f t="shared" ca="1" si="40"/>
        <v>1</v>
      </c>
      <c r="AQ129" s="18">
        <f t="shared" ca="1" si="40"/>
        <v>1</v>
      </c>
      <c r="AR129" s="18">
        <f t="shared" ca="1" si="41"/>
        <v>0</v>
      </c>
      <c r="AS129" s="18">
        <f t="shared" ca="1" si="41"/>
        <v>0</v>
      </c>
      <c r="AT129" s="18">
        <f t="shared" ca="1" si="41"/>
        <v>0</v>
      </c>
      <c r="AU129" s="18">
        <f t="shared" ca="1" si="41"/>
        <v>0</v>
      </c>
    </row>
    <row r="130" spans="1:47" x14ac:dyDescent="0.15">
      <c r="A130">
        <v>2</v>
      </c>
      <c r="B130">
        <v>0.76500000000000001</v>
      </c>
      <c r="C130">
        <v>5</v>
      </c>
      <c r="D130" s="18">
        <v>9.1429999999999997E-2</v>
      </c>
      <c r="E130" s="18">
        <v>-1.4610000000000001</v>
      </c>
      <c r="F130" s="18">
        <v>2.5249999999999999</v>
      </c>
      <c r="G130" s="18">
        <v>0.53359999999999996</v>
      </c>
      <c r="H130" s="18">
        <v>1.115</v>
      </c>
      <c r="I130" s="18">
        <v>3.4329999999999998</v>
      </c>
      <c r="J130" s="18">
        <v>0.8216</v>
      </c>
      <c r="K130" s="18">
        <v>-0.1482</v>
      </c>
      <c r="L130" s="18">
        <v>2.988</v>
      </c>
      <c r="M130" s="18">
        <v>0.17549999999999999</v>
      </c>
      <c r="O130" s="18">
        <f>MAX(MIN(Angle!A143,AngNeutron!$P$3),AngNeutron!$P$2)</f>
        <v>712.65</v>
      </c>
      <c r="P130" s="18">
        <f t="shared" ca="1" si="26"/>
        <v>9.2043170178676779E-4</v>
      </c>
      <c r="Q130" s="18">
        <f t="shared" ca="1" si="27"/>
        <v>1.4549952636615402E-3</v>
      </c>
      <c r="R130" s="18">
        <f t="shared" ca="1" si="28"/>
        <v>0</v>
      </c>
      <c r="S130" s="18">
        <f t="shared" ca="1" si="29"/>
        <v>0</v>
      </c>
      <c r="T130" s="18">
        <f ca="1">MAX(-P130+MIN(P130,AngCal!$B$30),Q856+T$11+T$12/(1+EXP((T$13-LOG10($O130))/T$14))+T$15/(1+EXP((T$16-LOG10($O130))/T$17))+T$18/(1+EXP((T$19-LOG10($O130))/T$20)))</f>
        <v>1.8358691333267285E-3</v>
      </c>
      <c r="U130" s="18">
        <f ca="1">MAX(-Q130+MIN(Q130,AngCal!$B$30),Q856+U$11+U$12/(1+EXP((U$13-LOG10($O130))/U$14))+U$15/(1+EXP((U$16-LOG10($O130))/U$17))+U$18/(1+EXP((U$19-LOG10($O130))/U$20)))</f>
        <v>1.6132623301711724E-3</v>
      </c>
      <c r="V130" s="18">
        <f ca="1">MAX(-R130+MIN(R130,AngCal!$B$30),Q856+V$11+V$12/(1+EXP((V$13-LOG10($O130))/V$14))+V$15/(1+EXP((V$16-LOG10($O130))/V$17))+V$18/(1+EXP((V$19-LOG10($O130))/V$20)))</f>
        <v>0</v>
      </c>
      <c r="W130" s="18">
        <f ca="1">MAX(-S130+MIN(S130,AngCal!$B$30),Q856+W$11+W$12/(1+EXP((W$13-LOG10($O130))/W$14))+W$15/(1+EXP((W$16-LOG10($O130))/W$17))+W$18/(1+EXP((W$19-LOG10($O130))/W$20)))</f>
        <v>2.784281301835223E-3</v>
      </c>
      <c r="X130" s="18">
        <f t="shared" ca="1" si="38"/>
        <v>0.39438495424026698</v>
      </c>
      <c r="Y130" s="18">
        <f t="shared" ca="1" si="38"/>
        <v>0.4665153289887024</v>
      </c>
      <c r="Z130" s="18">
        <f t="shared" ca="1" si="38"/>
        <v>0.39310587516514645</v>
      </c>
      <c r="AA130" s="18">
        <f t="shared" ca="1" si="38"/>
        <v>0.45759605357231831</v>
      </c>
      <c r="AB130" s="18">
        <f t="shared" ca="1" si="31"/>
        <v>1.1159687505487376E-2</v>
      </c>
      <c r="AC130" s="18">
        <f t="shared" ca="1" si="32"/>
        <v>1.0582908396882721E-2</v>
      </c>
      <c r="AD130" s="18">
        <f t="shared" ca="1" si="33"/>
        <v>9.3144106120926495E-3</v>
      </c>
      <c r="AE130" s="18">
        <f t="shared" ca="1" si="34"/>
        <v>9.6015863796584805E-3</v>
      </c>
      <c r="AF130" s="18">
        <f ca="1">MAX(-AB130+MIN(AB130,AngCal!$B$30),S856+AF$11+AF$12/(1+EXP((AF$13-LOG10($O130))/AF$14))+AF$15/(1+EXP((AF$16-LOG10($O130))/AF$17))+AF$18/(1+EXP((AF$19-LOG10($O130))/AF$20)))</f>
        <v>0.87713210288840315</v>
      </c>
      <c r="AG130" s="18">
        <f ca="1">MAX(-AC130+MIN(AC130,AngCal!$B$30),S856+AG$11+AG$12/(1+EXP((AG$13-LOG10($O130))/AG$14))+AG$15/(1+EXP((AG$16-LOG10($O130))/AG$17))+AG$18/(1+EXP((AG$19-LOG10($O130))/AG$20)))</f>
        <v>0.86605168037014657</v>
      </c>
      <c r="AH130" s="18">
        <f ca="1">MAX(-AD130+MIN(AD130,AngCal!$B$30),S856+AH$11+AH$12/(1+EXP((AH$13-LOG10($O130))/AH$14))+AH$15/(1+EXP((AH$16-LOG10($O130))/AH$17))+AH$18/(1+EXP((AH$19-LOG10($O130))/AH$20)))</f>
        <v>0.95355485789147343</v>
      </c>
      <c r="AI130" s="18">
        <f ca="1">MAX(-AE130+MIN(AE130,AngCal!$B$30),S856+AI$11+AI$12/(1+EXP((AI$13-LOG10($O130))/AI$14))+AI$15/(1+EXP((AI$16-LOG10($O130))/AI$17))+AI$18/(1+EXP((AI$19-LOG10($O130))/AI$20)))</f>
        <v>0.93826064382375773</v>
      </c>
      <c r="AJ130" s="18">
        <f t="shared" ca="1" si="39"/>
        <v>4.8085569861395312</v>
      </c>
      <c r="AK130" s="18">
        <f t="shared" ca="1" si="39"/>
        <v>4.6571562986828416</v>
      </c>
      <c r="AL130" s="18">
        <f t="shared" ca="1" si="39"/>
        <v>5.1783992892823649</v>
      </c>
      <c r="AM130" s="18">
        <f t="shared" ca="1" si="39"/>
        <v>5.2408612161474251</v>
      </c>
      <c r="AN130" s="18">
        <f t="shared" ca="1" si="40"/>
        <v>1</v>
      </c>
      <c r="AO130" s="18">
        <f t="shared" ca="1" si="40"/>
        <v>1</v>
      </c>
      <c r="AP130" s="18">
        <f t="shared" ca="1" si="40"/>
        <v>1</v>
      </c>
      <c r="AQ130" s="18">
        <f t="shared" ca="1" si="40"/>
        <v>1</v>
      </c>
      <c r="AR130" s="18">
        <f t="shared" ca="1" si="41"/>
        <v>0</v>
      </c>
      <c r="AS130" s="18">
        <f t="shared" ca="1" si="41"/>
        <v>0</v>
      </c>
      <c r="AT130" s="18">
        <f t="shared" ca="1" si="41"/>
        <v>0</v>
      </c>
      <c r="AU130" s="18">
        <f t="shared" ca="1" si="41"/>
        <v>0</v>
      </c>
    </row>
    <row r="131" spans="1:47" x14ac:dyDescent="0.15">
      <c r="A131">
        <v>2</v>
      </c>
      <c r="B131">
        <v>0.76500000000000001</v>
      </c>
      <c r="C131">
        <v>7</v>
      </c>
      <c r="D131" s="18">
        <v>8.7970000000000007E-2</v>
      </c>
      <c r="E131" s="18">
        <v>-0.92379999999999995</v>
      </c>
      <c r="F131" s="18">
        <v>2.653</v>
      </c>
      <c r="G131" s="18">
        <v>0.3826</v>
      </c>
      <c r="H131" s="18">
        <v>0.21609999999999999</v>
      </c>
      <c r="I131" s="18">
        <v>3.6859999999999999</v>
      </c>
      <c r="J131" s="18">
        <v>0.26750000000000002</v>
      </c>
      <c r="K131" s="18">
        <v>-5.5910000000000001E-2</v>
      </c>
      <c r="L131" s="18">
        <v>1.5840000000000001</v>
      </c>
      <c r="M131" s="18">
        <v>0.24859999999999999</v>
      </c>
      <c r="O131" s="18">
        <f>MAX(MIN(Angle!A144,AngNeutron!$P$3),AngNeutron!$P$2)</f>
        <v>897.16</v>
      </c>
      <c r="P131" s="18">
        <f t="shared" ca="1" si="26"/>
        <v>5.0801776777587276E-4</v>
      </c>
      <c r="Q131" s="18">
        <f t="shared" ca="1" si="27"/>
        <v>9.4369476554491665E-4</v>
      </c>
      <c r="R131" s="18">
        <f t="shared" ca="1" si="28"/>
        <v>0</v>
      </c>
      <c r="S131" s="18">
        <f t="shared" ca="1" si="29"/>
        <v>0</v>
      </c>
      <c r="T131" s="18">
        <f ca="1">MAX(-P131+MIN(P131,AngCal!$B$30),Q857+T$11+T$12/(1+EXP((T$13-LOG10($O131))/T$14))+T$15/(1+EXP((T$16-LOG10($O131))/T$17))+T$18/(1+EXP((T$19-LOG10($O131))/T$20)))</f>
        <v>3.4115797532149605E-3</v>
      </c>
      <c r="U131" s="18">
        <f ca="1">MAX(-Q131+MIN(Q131,AngCal!$B$30),Q857+U$11+U$12/(1+EXP((U$13-LOG10($O131))/U$14))+U$15/(1+EXP((U$16-LOG10($O131))/U$17))+U$18/(1+EXP((U$19-LOG10($O131))/U$20)))</f>
        <v>3.4865035235191744E-3</v>
      </c>
      <c r="V131" s="18">
        <f ca="1">MAX(-R131+MIN(R131,AngCal!$B$30),Q857+V$11+V$12/(1+EXP((V$13-LOG10($O131))/V$14))+V$15/(1+EXP((V$16-LOG10($O131))/V$17))+V$18/(1+EXP((V$19-LOG10($O131))/V$20)))</f>
        <v>0</v>
      </c>
      <c r="W131" s="18">
        <f ca="1">MAX(-S131+MIN(S131,AngCal!$B$30),Q857+W$11+W$12/(1+EXP((W$13-LOG10($O131))/W$14))+W$15/(1+EXP((W$16-LOG10($O131))/W$17))+W$18/(1+EXP((W$19-LOG10($O131))/W$20)))</f>
        <v>3.7985884069855202E-3</v>
      </c>
      <c r="X131" s="18">
        <f t="shared" ca="1" si="38"/>
        <v>0.39291835819075505</v>
      </c>
      <c r="Y131" s="18">
        <f t="shared" ca="1" si="38"/>
        <v>0.46934235905514782</v>
      </c>
      <c r="Z131" s="18">
        <f t="shared" ca="1" si="38"/>
        <v>0.39314001001282589</v>
      </c>
      <c r="AA131" s="18">
        <f t="shared" ca="1" si="38"/>
        <v>0.45736204125810459</v>
      </c>
      <c r="AB131" s="18">
        <f t="shared" ca="1" si="31"/>
        <v>8.5530944836027523E-3</v>
      </c>
      <c r="AC131" s="18">
        <f t="shared" ca="1" si="32"/>
        <v>7.3589680286103177E-3</v>
      </c>
      <c r="AD131" s="18">
        <f t="shared" ca="1" si="33"/>
        <v>7.2416920016801917E-3</v>
      </c>
      <c r="AE131" s="18">
        <f t="shared" ca="1" si="34"/>
        <v>7.646265653128051E-3</v>
      </c>
      <c r="AF131" s="18">
        <f ca="1">MAX(-AB131+MIN(AB131,AngCal!$B$30),S857+AF$11+AF$12/(1+EXP((AF$13-LOG10($O131))/AF$14))+AF$15/(1+EXP((AF$16-LOG10($O131))/AF$17))+AF$18/(1+EXP((AF$19-LOG10($O131))/AF$20)))</f>
        <v>0.95807601170119461</v>
      </c>
      <c r="AG131" s="18">
        <f ca="1">MAX(-AC131+MIN(AC131,AngCal!$B$30),S857+AG$11+AG$12/(1+EXP((AG$13-LOG10($O131))/AG$14))+AG$15/(1+EXP((AG$16-LOG10($O131))/AG$17))+AG$18/(1+EXP((AG$19-LOG10($O131))/AG$20)))</f>
        <v>0.94340927927639806</v>
      </c>
      <c r="AH131" s="18">
        <f ca="1">MAX(-AD131+MIN(AD131,AngCal!$B$30),S857+AH$11+AH$12/(1+EXP((AH$13-LOG10($O131))/AH$14))+AH$15/(1+EXP((AH$16-LOG10($O131))/AH$17))+AH$18/(1+EXP((AH$19-LOG10($O131))/AH$20)))</f>
        <v>1.0528498495134517</v>
      </c>
      <c r="AI131" s="18">
        <f ca="1">MAX(-AE131+MIN(AE131,AngCal!$B$30),S857+AI$11+AI$12/(1+EXP((AI$13-LOG10($O131))/AI$14))+AI$15/(1+EXP((AI$16-LOG10($O131))/AI$17))+AI$18/(1+EXP((AI$19-LOG10($O131))/AI$20)))</f>
        <v>1.0381278958541778</v>
      </c>
      <c r="AJ131" s="18">
        <f t="shared" ca="1" si="39"/>
        <v>5.2967527279247557</v>
      </c>
      <c r="AK131" s="18">
        <f t="shared" ca="1" si="39"/>
        <v>5.1025946447961514</v>
      </c>
      <c r="AL131" s="18">
        <f t="shared" ca="1" si="39"/>
        <v>5.8539504966189737</v>
      </c>
      <c r="AM131" s="18">
        <f t="shared" ca="1" si="39"/>
        <v>5.9403300687264586</v>
      </c>
      <c r="AN131" s="18">
        <f t="shared" ca="1" si="40"/>
        <v>1</v>
      </c>
      <c r="AO131" s="18">
        <f t="shared" ca="1" si="40"/>
        <v>1</v>
      </c>
      <c r="AP131" s="18">
        <f t="shared" ca="1" si="40"/>
        <v>1</v>
      </c>
      <c r="AQ131" s="18">
        <f t="shared" ca="1" si="40"/>
        <v>1</v>
      </c>
      <c r="AR131" s="18">
        <f t="shared" ca="1" si="41"/>
        <v>0</v>
      </c>
      <c r="AS131" s="18">
        <f t="shared" ca="1" si="41"/>
        <v>0</v>
      </c>
      <c r="AT131" s="18">
        <f t="shared" ca="1" si="41"/>
        <v>0</v>
      </c>
      <c r="AU131" s="18">
        <f t="shared" ca="1" si="41"/>
        <v>0</v>
      </c>
    </row>
    <row r="132" spans="1:47" x14ac:dyDescent="0.15">
      <c r="A132">
        <v>2</v>
      </c>
      <c r="B132">
        <v>0.76500000000000001</v>
      </c>
      <c r="C132">
        <v>10</v>
      </c>
      <c r="D132" s="18">
        <v>8.8200000000000001E-2</v>
      </c>
      <c r="E132" s="18">
        <v>-1.0069999999999999</v>
      </c>
      <c r="F132" s="18">
        <v>2.79</v>
      </c>
      <c r="G132" s="18">
        <v>0.36980000000000002</v>
      </c>
      <c r="H132" s="18">
        <v>0.32250000000000001</v>
      </c>
      <c r="I132" s="18">
        <v>3.552</v>
      </c>
      <c r="J132" s="18">
        <v>0.30080000000000001</v>
      </c>
      <c r="K132" s="18">
        <v>-0.1012</v>
      </c>
      <c r="L132" s="18">
        <v>1.742</v>
      </c>
      <c r="M132" s="18">
        <v>0.26960000000000001</v>
      </c>
      <c r="O132" s="18">
        <f>MAX(MIN(Angle!A145,AngNeutron!$P$3),AngNeutron!$P$2)</f>
        <v>1129.4000000000001</v>
      </c>
      <c r="P132" s="18">
        <f t="shared" ca="1" si="26"/>
        <v>2.7923208456819178E-4</v>
      </c>
      <c r="Q132" s="18">
        <f t="shared" ca="1" si="27"/>
        <v>5.9738662741919395E-4</v>
      </c>
      <c r="R132" s="18">
        <f t="shared" ca="1" si="28"/>
        <v>0</v>
      </c>
      <c r="S132" s="18">
        <f t="shared" ca="1" si="29"/>
        <v>0</v>
      </c>
      <c r="T132" s="18">
        <f ca="1">MAX(-P132+MIN(P132,AngCal!$B$30),Q858+T$11+T$12/(1+EXP((T$13-LOG10($O132))/T$14))+T$15/(1+EXP((T$16-LOG10($O132))/T$17))+T$18/(1+EXP((T$19-LOG10($O132))/T$20)))</f>
        <v>4.4823126792155332E-3</v>
      </c>
      <c r="U132" s="18">
        <f ca="1">MAX(-Q132+MIN(Q132,AngCal!$B$30),Q858+U$11+U$12/(1+EXP((U$13-LOG10($O132))/U$14))+U$15/(1+EXP((U$16-LOG10($O132))/U$17))+U$18/(1+EXP((U$19-LOG10($O132))/U$20)))</f>
        <v>4.8188803996026958E-3</v>
      </c>
      <c r="V132" s="18">
        <f ca="1">MAX(-R132+MIN(R132,AngCal!$B$30),Q858+V$11+V$12/(1+EXP((V$13-LOG10($O132))/V$14))+V$15/(1+EXP((V$16-LOG10($O132))/V$17))+V$18/(1+EXP((V$19-LOG10($O132))/V$20)))</f>
        <v>0</v>
      </c>
      <c r="W132" s="18">
        <f ca="1">MAX(-S132+MIN(S132,AngCal!$B$30),Q858+W$11+W$12/(1+EXP((W$13-LOG10($O132))/W$14))+W$15/(1+EXP((W$16-LOG10($O132))/W$17))+W$18/(1+EXP((W$19-LOG10($O132))/W$20)))</f>
        <v>4.3821158413159533E-3</v>
      </c>
      <c r="X132" s="18">
        <f t="shared" ca="1" si="38"/>
        <v>0.39184824483563652</v>
      </c>
      <c r="Y132" s="18">
        <f t="shared" ca="1" si="38"/>
        <v>0.47236531998371944</v>
      </c>
      <c r="Z132" s="18">
        <f t="shared" ca="1" si="38"/>
        <v>0.39315991552378848</v>
      </c>
      <c r="AA132" s="18">
        <f t="shared" ca="1" si="38"/>
        <v>0.45715299242129731</v>
      </c>
      <c r="AB132" s="18">
        <f t="shared" ca="1" si="31"/>
        <v>6.2478195405780979E-3</v>
      </c>
      <c r="AC132" s="18">
        <f t="shared" ca="1" si="32"/>
        <v>4.7698687861982853E-3</v>
      </c>
      <c r="AD132" s="18">
        <f t="shared" ca="1" si="33"/>
        <v>5.5510323575827247E-3</v>
      </c>
      <c r="AE132" s="18">
        <f t="shared" ca="1" si="34"/>
        <v>6.0261524616698273E-3</v>
      </c>
      <c r="AF132" s="18">
        <f ca="1">MAX(-AB132+MIN(AB132,AngCal!$B$30),S858+AF$11+AF$12/(1+EXP((AF$13-LOG10($O132))/AF$14))+AF$15/(1+EXP((AF$16-LOG10($O132))/AF$17))+AF$18/(1+EXP((AF$19-LOG10($O132))/AF$20)))</f>
        <v>1.0381433203494863</v>
      </c>
      <c r="AG132" s="18">
        <f ca="1">MAX(-AC132+MIN(AC132,AngCal!$B$30),S858+AG$11+AG$12/(1+EXP((AG$13-LOG10($O132))/AG$14))+AG$15/(1+EXP((AG$16-LOG10($O132))/AG$17))+AG$18/(1+EXP((AG$19-LOG10($O132))/AG$20)))</f>
        <v>1.0193225404186363</v>
      </c>
      <c r="AH132" s="18">
        <f ca="1">MAX(-AD132+MIN(AD132,AngCal!$B$30),S858+AH$11+AH$12/(1+EXP((AH$13-LOG10($O132))/AH$14))+AH$15/(1+EXP((AH$16-LOG10($O132))/AH$17))+AH$18/(1+EXP((AH$19-LOG10($O132))/AH$20)))</f>
        <v>1.154821217117193</v>
      </c>
      <c r="AI132" s="18">
        <f ca="1">MAX(-AE132+MIN(AE132,AngCal!$B$30),S858+AI$11+AI$12/(1+EXP((AI$13-LOG10($O132))/AI$14))+AI$15/(1+EXP((AI$16-LOG10($O132))/AI$17))+AI$18/(1+EXP((AI$19-LOG10($O132))/AI$20)))</f>
        <v>1.1418866702265975</v>
      </c>
      <c r="AJ132" s="18">
        <f t="shared" ca="1" si="39"/>
        <v>5.7615968997995246</v>
      </c>
      <c r="AK132" s="18">
        <f t="shared" ca="1" si="39"/>
        <v>5.5546736573797677</v>
      </c>
      <c r="AL132" s="18">
        <f t="shared" ca="1" si="39"/>
        <v>6.5633731737307359</v>
      </c>
      <c r="AM132" s="18">
        <f t="shared" ca="1" si="39"/>
        <v>6.6566814952383124</v>
      </c>
      <c r="AN132" s="18">
        <f t="shared" ca="1" si="40"/>
        <v>1</v>
      </c>
      <c r="AO132" s="18">
        <f t="shared" ca="1" si="40"/>
        <v>1</v>
      </c>
      <c r="AP132" s="18">
        <f t="shared" ca="1" si="40"/>
        <v>1</v>
      </c>
      <c r="AQ132" s="18">
        <f t="shared" ca="1" si="40"/>
        <v>1</v>
      </c>
      <c r="AR132" s="18">
        <f t="shared" ca="1" si="41"/>
        <v>0</v>
      </c>
      <c r="AS132" s="18">
        <f t="shared" ca="1" si="41"/>
        <v>0</v>
      </c>
      <c r="AT132" s="18">
        <f t="shared" ca="1" si="41"/>
        <v>0</v>
      </c>
      <c r="AU132" s="18">
        <f t="shared" ca="1" si="41"/>
        <v>0</v>
      </c>
    </row>
    <row r="133" spans="1:47" x14ac:dyDescent="0.15">
      <c r="A133">
        <v>2</v>
      </c>
      <c r="B133">
        <v>0.76500000000000001</v>
      </c>
      <c r="C133">
        <v>15</v>
      </c>
      <c r="D133" s="18">
        <v>9.647E-2</v>
      </c>
      <c r="E133" s="18">
        <v>-1.339</v>
      </c>
      <c r="F133" s="18">
        <v>3.0449999999999999</v>
      </c>
      <c r="G133" s="18">
        <v>0.4486</v>
      </c>
      <c r="H133" s="18">
        <v>0.62290000000000001</v>
      </c>
      <c r="I133" s="18">
        <v>3.6640000000000001</v>
      </c>
      <c r="J133" s="18">
        <v>0.25769999999999998</v>
      </c>
      <c r="K133" s="18">
        <v>-9.4520000000000007E-2</v>
      </c>
      <c r="L133" s="18">
        <v>1.78</v>
      </c>
      <c r="M133" s="18">
        <v>3.057E-2</v>
      </c>
      <c r="O133" s="18">
        <f>MAX(MIN(Angle!A146,AngNeutron!$P$3),AngNeutron!$P$2)</f>
        <v>1421.9</v>
      </c>
      <c r="P133" s="18">
        <f t="shared" ca="1" si="26"/>
        <v>1.5265562630514731E-4</v>
      </c>
      <c r="Q133" s="18">
        <f t="shared" ca="1" si="27"/>
        <v>3.710420977362126E-4</v>
      </c>
      <c r="R133" s="18">
        <f t="shared" ca="1" si="28"/>
        <v>0</v>
      </c>
      <c r="S133" s="18">
        <f t="shared" ca="1" si="29"/>
        <v>0</v>
      </c>
      <c r="T133" s="18">
        <f ca="1">MAX(-P133+MIN(P133,AngCal!$B$30),Q859+T$11+T$12/(1+EXP((T$13-LOG10($O133))/T$14))+T$15/(1+EXP((T$16-LOG10($O133))/T$17))+T$18/(1+EXP((T$19-LOG10($O133))/T$20)))</f>
        <v>5.1424820911154939E-3</v>
      </c>
      <c r="U133" s="18">
        <f ca="1">MAX(-Q133+MIN(Q133,AngCal!$B$30),Q859+U$11+U$12/(1+EXP((U$13-LOG10($O133))/U$14))+U$15/(1+EXP((U$16-LOG10($O133))/U$17))+U$18/(1+EXP((U$19-LOG10($O133))/U$20)))</f>
        <v>5.6981186830094427E-3</v>
      </c>
      <c r="V133" s="18">
        <f ca="1">MAX(-R133+MIN(R133,AngCal!$B$30),Q859+V$11+V$12/(1+EXP((V$13-LOG10($O133))/V$14))+V$15/(1+EXP((V$16-LOG10($O133))/V$17))+V$18/(1+EXP((V$19-LOG10($O133))/V$20)))</f>
        <v>0</v>
      </c>
      <c r="W133" s="18">
        <f ca="1">MAX(-S133+MIN(S133,AngCal!$B$30),Q859+W$11+W$12/(1+EXP((W$13-LOG10($O133))/W$14))+W$15/(1+EXP((W$16-LOG10($O133))/W$17))+W$18/(1+EXP((W$19-LOG10($O133))/W$20)))</f>
        <v>4.6443847549283712E-3</v>
      </c>
      <c r="X133" s="18">
        <f t="shared" ca="1" si="38"/>
        <v>0.3910669143144484</v>
      </c>
      <c r="Y133" s="18">
        <f t="shared" ca="1" si="38"/>
        <v>0.47547235794801002</v>
      </c>
      <c r="Z133" s="18">
        <f t="shared" ca="1" si="38"/>
        <v>0.39317152879501482</v>
      </c>
      <c r="AA133" s="18">
        <f t="shared" ca="1" si="38"/>
        <v>0.45696615469078194</v>
      </c>
      <c r="AB133" s="18">
        <f t="shared" ca="1" si="31"/>
        <v>4.25687627431523E-3</v>
      </c>
      <c r="AC133" s="18">
        <f t="shared" ca="1" si="32"/>
        <v>2.877398169927832E-3</v>
      </c>
      <c r="AD133" s="18">
        <f t="shared" ca="1" si="33"/>
        <v>4.1866696071334031E-3</v>
      </c>
      <c r="AE133" s="18">
        <f t="shared" ca="1" si="34"/>
        <v>4.7074974550084941E-3</v>
      </c>
      <c r="AF133" s="18">
        <f ca="1">MAX(-AB133+MIN(AB133,AngCal!$B$30),S859+AF$11+AF$12/(1+EXP((AF$13-LOG10($O133))/AF$14))+AF$15/(1+EXP((AF$16-LOG10($O133))/AF$17))+AF$18/(1+EXP((AF$19-LOG10($O133))/AF$20)))</f>
        <v>1.1157096297158233</v>
      </c>
      <c r="AG133" s="18">
        <f ca="1">MAX(-AC133+MIN(AC133,AngCal!$B$30),S859+AG$11+AG$12/(1+EXP((AG$13-LOG10($O133))/AG$14))+AG$15/(1+EXP((AG$16-LOG10($O133))/AG$17))+AG$18/(1+EXP((AG$19-LOG10($O133))/AG$20)))</f>
        <v>1.0926350712915955</v>
      </c>
      <c r="AH133" s="18">
        <f ca="1">MAX(-AD133+MIN(AD133,AngCal!$B$30),S859+AH$11+AH$12/(1+EXP((AH$13-LOG10($O133))/AH$14))+AH$15/(1+EXP((AH$16-LOG10($O133))/AH$17))+AH$18/(1+EXP((AH$19-LOG10($O133))/AH$20)))</f>
        <v>1.2582682575805122</v>
      </c>
      <c r="AI133" s="18">
        <f ca="1">MAX(-AE133+MIN(AE133,AngCal!$B$30),S859+AI$11+AI$12/(1+EXP((AI$13-LOG10($O133))/AI$14))+AI$15/(1+EXP((AI$16-LOG10($O133))/AI$17))+AI$18/(1+EXP((AI$19-LOG10($O133))/AI$20)))</f>
        <v>1.2485703225564515</v>
      </c>
      <c r="AJ133" s="18">
        <f t="shared" ca="1" si="39"/>
        <v>6.1977528109571995</v>
      </c>
      <c r="AK133" s="18">
        <f t="shared" ca="1" si="39"/>
        <v>6.0067026886016617</v>
      </c>
      <c r="AL133" s="18">
        <f t="shared" ca="1" si="39"/>
        <v>7.2762941456879178</v>
      </c>
      <c r="AM133" s="18">
        <f t="shared" ca="1" si="39"/>
        <v>7.3595051654412247</v>
      </c>
      <c r="AN133" s="18">
        <f t="shared" ca="1" si="40"/>
        <v>1</v>
      </c>
      <c r="AO133" s="18">
        <f t="shared" ca="1" si="40"/>
        <v>1</v>
      </c>
      <c r="AP133" s="18">
        <f t="shared" ca="1" si="40"/>
        <v>1</v>
      </c>
      <c r="AQ133" s="18">
        <f t="shared" ca="1" si="40"/>
        <v>1</v>
      </c>
      <c r="AR133" s="18">
        <f t="shared" ca="1" si="41"/>
        <v>0</v>
      </c>
      <c r="AS133" s="18">
        <f t="shared" ca="1" si="41"/>
        <v>0</v>
      </c>
      <c r="AT133" s="18">
        <f t="shared" ca="1" si="41"/>
        <v>0</v>
      </c>
      <c r="AU133" s="18">
        <f t="shared" ca="1" si="41"/>
        <v>0</v>
      </c>
    </row>
    <row r="134" spans="1:47" x14ac:dyDescent="0.15">
      <c r="A134">
        <v>2</v>
      </c>
      <c r="B134">
        <v>0.76500000000000001</v>
      </c>
      <c r="C134">
        <v>20</v>
      </c>
      <c r="D134" s="18">
        <v>0.10009999999999999</v>
      </c>
      <c r="E134" s="18">
        <v>-1.292</v>
      </c>
      <c r="F134" s="18">
        <v>3.0920000000000001</v>
      </c>
      <c r="G134" s="18">
        <v>0.46700000000000003</v>
      </c>
      <c r="H134" s="18">
        <v>0.38840000000000002</v>
      </c>
      <c r="I134" s="18">
        <v>3.5960000000000001</v>
      </c>
      <c r="J134" s="18">
        <v>0.14929999999999999</v>
      </c>
      <c r="K134" s="18">
        <v>-8.8389999999999996E-2</v>
      </c>
      <c r="L134" s="18">
        <v>1.756</v>
      </c>
      <c r="M134" s="18">
        <v>3.041E-2</v>
      </c>
      <c r="O134" s="18">
        <f>MAX(MIN(Angle!A147,AngNeutron!$P$3),AngNeutron!$P$2)</f>
        <v>1790.1</v>
      </c>
      <c r="P134" s="18">
        <f t="shared" ca="1" si="26"/>
        <v>8.2797619170444856E-5</v>
      </c>
      <c r="Q134" s="18">
        <f t="shared" ca="1" si="27"/>
        <v>2.2768827763894588E-4</v>
      </c>
      <c r="R134" s="18">
        <f t="shared" ca="1" si="28"/>
        <v>0</v>
      </c>
      <c r="S134" s="18">
        <f t="shared" ca="1" si="29"/>
        <v>0</v>
      </c>
      <c r="T134" s="18">
        <f ca="1">MAX(-P134+MIN(P134,AngCal!$B$30),Q860+T$11+T$12/(1+EXP((T$13-LOG10($O134))/T$14))+T$15/(1+EXP((T$16-LOG10($O134))/T$17))+T$18/(1+EXP((T$19-LOG10($O134))/T$20)))</f>
        <v>5.4791215286186246E-3</v>
      </c>
      <c r="U134" s="18">
        <f ca="1">MAX(-Q134+MIN(Q134,AngCal!$B$30),Q860+U$11+U$12/(1+EXP((U$13-LOG10($O134))/U$14))+U$15/(1+EXP((U$16-LOG10($O134))/U$17))+U$18/(1+EXP((U$19-LOG10($O134))/U$20)))</f>
        <v>6.2088404396958008E-3</v>
      </c>
      <c r="V134" s="18">
        <f ca="1">MAX(-R134+MIN(R134,AngCal!$B$30),Q860+V$11+V$12/(1+EXP((V$13-LOG10($O134))/V$14))+V$15/(1+EXP((V$16-LOG10($O134))/V$17))+V$18/(1+EXP((V$19-LOG10($O134))/V$20)))</f>
        <v>0</v>
      </c>
      <c r="W134" s="18">
        <f ca="1">MAX(-S134+MIN(S134,AngCal!$B$30),Q860+W$11+W$12/(1+EXP((W$13-LOG10($O134))/W$14))+W$15/(1+EXP((W$16-LOG10($O134))/W$17))+W$18/(1+EXP((W$19-LOG10($O134))/W$20)))</f>
        <v>4.6743417369096152E-3</v>
      </c>
      <c r="X134" s="18">
        <f t="shared" ca="1" si="38"/>
        <v>0.39049674208941271</v>
      </c>
      <c r="Y134" s="18">
        <f t="shared" ca="1" si="38"/>
        <v>0.47858711507067814</v>
      </c>
      <c r="Z134" s="18">
        <f t="shared" ca="1" si="38"/>
        <v>0.39317829951587885</v>
      </c>
      <c r="AA134" s="18">
        <f t="shared" ca="1" si="38"/>
        <v>0.45679927940166704</v>
      </c>
      <c r="AB134" s="18">
        <f t="shared" ca="1" si="31"/>
        <v>2.5877304162385262E-3</v>
      </c>
      <c r="AC134" s="18">
        <f t="shared" ca="1" si="32"/>
        <v>1.5797914855834524E-3</v>
      </c>
      <c r="AD134" s="18">
        <f t="shared" ca="1" si="33"/>
        <v>3.0962449410825571E-3</v>
      </c>
      <c r="AE134" s="18">
        <f t="shared" ca="1" si="34"/>
        <v>3.657633782615341E-3</v>
      </c>
      <c r="AF134" s="18">
        <f ca="1">MAX(-AB134+MIN(AB134,AngCal!$B$30),S860+AF$11+AF$12/(1+EXP((AF$13-LOG10($O134))/AF$14))+AF$15/(1+EXP((AF$16-LOG10($O134))/AF$17))+AF$18/(1+EXP((AF$19-LOG10($O134))/AF$20)))</f>
        <v>1.1890008659670708</v>
      </c>
      <c r="AG134" s="18">
        <f ca="1">MAX(-AC134+MIN(AC134,AngCal!$B$30),S860+AG$11+AG$12/(1+EXP((AG$13-LOG10($O134))/AG$14))+AG$15/(1+EXP((AG$16-LOG10($O134))/AG$17))+AG$18/(1+EXP((AG$19-LOG10($O134))/AG$20)))</f>
        <v>1.1622699858564485</v>
      </c>
      <c r="AH134" s="18">
        <f ca="1">MAX(-AD134+MIN(AD134,AngCal!$B$30),S860+AH$11+AH$12/(1+EXP((AH$13-LOG10($O134))/AH$14))+AH$15/(1+EXP((AH$16-LOG10($O134))/AH$17))+AH$18/(1+EXP((AH$19-LOG10($O134))/AH$20)))</f>
        <v>1.3617981008478119</v>
      </c>
      <c r="AI134" s="18">
        <f ca="1">MAX(-AE134+MIN(AE134,AngCal!$B$30),S860+AI$11+AI$12/(1+EXP((AI$13-LOG10($O134))/AI$14))+AI$15/(1+EXP((AI$16-LOG10($O134))/AI$17))+AI$18/(1+EXP((AI$19-LOG10($O134))/AI$20)))</f>
        <v>1.3569647546697414</v>
      </c>
      <c r="AJ134" s="18">
        <f t="shared" ca="1" si="39"/>
        <v>6.6053464120475809</v>
      </c>
      <c r="AK134" s="18">
        <f t="shared" ca="1" si="39"/>
        <v>6.4517200709353784</v>
      </c>
      <c r="AL134" s="18">
        <f t="shared" ca="1" si="39"/>
        <v>7.9616536829451681</v>
      </c>
      <c r="AM134" s="18">
        <f t="shared" ca="1" si="39"/>
        <v>8.0217247959821325</v>
      </c>
      <c r="AN134" s="18">
        <f t="shared" ca="1" si="40"/>
        <v>1</v>
      </c>
      <c r="AO134" s="18">
        <f t="shared" ca="1" si="40"/>
        <v>1</v>
      </c>
      <c r="AP134" s="18">
        <f t="shared" ca="1" si="40"/>
        <v>1</v>
      </c>
      <c r="AQ134" s="18">
        <f t="shared" ca="1" si="40"/>
        <v>1</v>
      </c>
      <c r="AR134" s="18">
        <f t="shared" ca="1" si="41"/>
        <v>0</v>
      </c>
      <c r="AS134" s="18">
        <f t="shared" ca="1" si="41"/>
        <v>0</v>
      </c>
      <c r="AT134" s="18">
        <f t="shared" ca="1" si="41"/>
        <v>0</v>
      </c>
      <c r="AU134" s="18">
        <f t="shared" ca="1" si="41"/>
        <v>0</v>
      </c>
    </row>
    <row r="135" spans="1:47" x14ac:dyDescent="0.15">
      <c r="A135">
        <v>2</v>
      </c>
      <c r="B135">
        <v>1.901</v>
      </c>
      <c r="C135">
        <v>1</v>
      </c>
      <c r="D135" s="18">
        <v>6.0949999999999997E-2</v>
      </c>
      <c r="E135" s="18">
        <v>-0.67310000000000003</v>
      </c>
      <c r="F135" s="18">
        <v>2.3090000000000002</v>
      </c>
      <c r="G135" s="18">
        <v>0.42309999999999998</v>
      </c>
      <c r="H135" s="18">
        <v>0.3548</v>
      </c>
      <c r="I135" s="18">
        <v>3.2509999999999999</v>
      </c>
      <c r="J135" s="18">
        <v>0.27850000000000003</v>
      </c>
      <c r="K135" s="18">
        <v>-3.3459999999999997E-2</v>
      </c>
      <c r="L135" s="18">
        <v>1.444</v>
      </c>
      <c r="M135" s="18">
        <v>3.2250000000000001E-2</v>
      </c>
      <c r="O135" s="18">
        <f>MAX(MIN(Angle!A148,AngNeutron!$P$3),AngNeutron!$P$2)</f>
        <v>2253.6</v>
      </c>
      <c r="P135" s="18">
        <f t="shared" ca="1" si="26"/>
        <v>4.4276176837870079E-5</v>
      </c>
      <c r="Q135" s="18">
        <f t="shared" ca="1" si="27"/>
        <v>1.3894156530652995E-4</v>
      </c>
      <c r="R135" s="18">
        <f t="shared" ca="1" si="28"/>
        <v>0</v>
      </c>
      <c r="S135" s="18">
        <f t="shared" ca="1" si="29"/>
        <v>0</v>
      </c>
      <c r="T135" s="18">
        <f ca="1">MAX(-P135+MIN(P135,AngCal!$B$30),Q861+T$11+T$12/(1+EXP((T$13-LOG10($O135))/T$14))+T$15/(1+EXP((T$16-LOG10($O135))/T$17))+T$18/(1+EXP((T$19-LOG10($O135))/T$20)))</f>
        <v>5.5696961207674089E-3</v>
      </c>
      <c r="U135" s="18">
        <f ca="1">MAX(-Q135+MIN(Q135,AngCal!$B$30),Q861+U$11+U$12/(1+EXP((U$13-LOG10($O135))/U$14))+U$15/(1+EXP((U$16-LOG10($O135))/U$17))+U$18/(1+EXP((U$19-LOG10($O135))/U$20)))</f>
        <v>6.4296868870368229E-3</v>
      </c>
      <c r="V135" s="18">
        <f ca="1">MAX(-R135+MIN(R135,AngCal!$B$30),Q861+V$11+V$12/(1+EXP((V$13-LOG10($O135))/V$14))+V$15/(1+EXP((V$16-LOG10($O135))/V$17))+V$18/(1+EXP((V$19-LOG10($O135))/V$20)))</f>
        <v>0</v>
      </c>
      <c r="W135" s="18">
        <f ca="1">MAX(-S135+MIN(S135,AngCal!$B$30),Q861+W$11+W$12/(1+EXP((W$13-LOG10($O135))/W$14))+W$15/(1+EXP((W$16-LOG10($O135))/W$17))+W$18/(1+EXP((W$19-LOG10($O135))/W$20)))</f>
        <v>4.5428952395172306E-3</v>
      </c>
      <c r="X135" s="18">
        <f t="shared" ca="1" si="38"/>
        <v>0.3900806050313575</v>
      </c>
      <c r="Y135" s="18">
        <f t="shared" ca="1" si="38"/>
        <v>0.48166059860306598</v>
      </c>
      <c r="Z135" s="18">
        <f t="shared" ca="1" si="38"/>
        <v>0.39318224728343487</v>
      </c>
      <c r="AA135" s="18">
        <f t="shared" ca="1" si="38"/>
        <v>0.45665023657599135</v>
      </c>
      <c r="AB135" s="18">
        <f t="shared" ca="1" si="31"/>
        <v>1.2391370166675297E-3</v>
      </c>
      <c r="AC135" s="18">
        <f t="shared" ca="1" si="32"/>
        <v>7.1717400549550607E-4</v>
      </c>
      <c r="AD135" s="18">
        <f t="shared" ca="1" si="33"/>
        <v>2.2310129447844357E-3</v>
      </c>
      <c r="AE135" s="18">
        <f t="shared" ca="1" si="34"/>
        <v>2.8438707850655109E-3</v>
      </c>
      <c r="AF135" s="18">
        <f ca="1">MAX(-AB135+MIN(AB135,AngCal!$B$30),S861+AF$11+AF$12/(1+EXP((AF$13-LOG10($O135))/AF$14))+AF$15/(1+EXP((AF$16-LOG10($O135))/AF$17))+AF$18/(1+EXP((AF$19-LOG10($O135))/AF$20)))</f>
        <v>1.2563198311560624</v>
      </c>
      <c r="AG135" s="18">
        <f ca="1">MAX(-AC135+MIN(AC135,AngCal!$B$30),S861+AG$11+AG$12/(1+EXP((AG$13-LOG10($O135))/AG$14))+AG$15/(1+EXP((AG$16-LOG10($O135))/AG$17))+AG$18/(1+EXP((AG$19-LOG10($O135))/AG$20)))</f>
        <v>1.2274145704193771</v>
      </c>
      <c r="AH135" s="18">
        <f ca="1">MAX(-AD135+MIN(AD135,AngCal!$B$30),S861+AH$11+AH$12/(1+EXP((AH$13-LOG10($O135))/AH$14))+AH$15/(1+EXP((AH$16-LOG10($O135))/AH$17))+AH$18/(1+EXP((AH$19-LOG10($O135))/AH$20)))</f>
        <v>1.4640752428908019</v>
      </c>
      <c r="AI135" s="18">
        <f ca="1">MAX(-AE135+MIN(AE135,AngCal!$B$30),S861+AI$11+AI$12/(1+EXP((AI$13-LOG10($O135))/AI$14))+AI$15/(1+EXP((AI$16-LOG10($O135))/AI$17))+AI$18/(1+EXP((AI$19-LOG10($O135))/AI$20)))</f>
        <v>1.4658413719369094</v>
      </c>
      <c r="AJ135" s="18">
        <f t="shared" ca="1" si="39"/>
        <v>6.9867203634674038</v>
      </c>
      <c r="AK135" s="18">
        <f t="shared" ca="1" si="39"/>
        <v>6.8836623387789055</v>
      </c>
      <c r="AL135" s="18">
        <f t="shared" ca="1" si="39"/>
        <v>8.594065496355455</v>
      </c>
      <c r="AM135" s="18">
        <f t="shared" ca="1" si="39"/>
        <v>8.6255606503812885</v>
      </c>
      <c r="AN135" s="18">
        <f t="shared" ca="1" si="40"/>
        <v>1</v>
      </c>
      <c r="AO135" s="18">
        <f t="shared" ca="1" si="40"/>
        <v>1</v>
      </c>
      <c r="AP135" s="18">
        <f t="shared" ca="1" si="40"/>
        <v>1</v>
      </c>
      <c r="AQ135" s="18">
        <f t="shared" ca="1" si="40"/>
        <v>1</v>
      </c>
      <c r="AR135" s="18">
        <f t="shared" ca="1" si="41"/>
        <v>0</v>
      </c>
      <c r="AS135" s="18">
        <f t="shared" ca="1" si="41"/>
        <v>0</v>
      </c>
      <c r="AT135" s="18">
        <f t="shared" ca="1" si="41"/>
        <v>0</v>
      </c>
      <c r="AU135" s="18">
        <f t="shared" ca="1" si="41"/>
        <v>0</v>
      </c>
    </row>
    <row r="136" spans="1:47" x14ac:dyDescent="0.15">
      <c r="A136">
        <v>2</v>
      </c>
      <c r="B136">
        <v>1.901</v>
      </c>
      <c r="C136">
        <v>3</v>
      </c>
      <c r="D136" s="18">
        <v>6.2059999999999997E-2</v>
      </c>
      <c r="E136" s="18">
        <v>-0.66679999999999995</v>
      </c>
      <c r="F136" s="18">
        <v>2.4119999999999999</v>
      </c>
      <c r="G136" s="18">
        <v>0.40670000000000001</v>
      </c>
      <c r="H136" s="18">
        <v>0.36070000000000002</v>
      </c>
      <c r="I136" s="18">
        <v>3.2629999999999999</v>
      </c>
      <c r="J136" s="18">
        <v>0.26029999999999998</v>
      </c>
      <c r="K136" s="18">
        <v>-5.2200000000000003E-2</v>
      </c>
      <c r="L136" s="18">
        <v>1.5409999999999999</v>
      </c>
      <c r="M136" s="18">
        <v>4.24E-2</v>
      </c>
      <c r="O136" s="18">
        <f>MAX(MIN(Angle!A149,AngNeutron!$P$3),AngNeutron!$P$2)</f>
        <v>2837.1</v>
      </c>
      <c r="P136" s="18">
        <f t="shared" ca="1" si="26"/>
        <v>2.3043852928172903E-5</v>
      </c>
      <c r="Q136" s="18">
        <f t="shared" ca="1" si="27"/>
        <v>8.489055965248387E-5</v>
      </c>
      <c r="R136" s="18">
        <f t="shared" ca="1" si="28"/>
        <v>0</v>
      </c>
      <c r="S136" s="18">
        <f t="shared" ca="1" si="29"/>
        <v>0</v>
      </c>
      <c r="T136" s="18">
        <f ca="1">MAX(-P136+MIN(P136,AngCal!$B$30),Q862+T$11+T$12/(1+EXP((T$13-LOG10($O136))/T$14))+T$15/(1+EXP((T$16-LOG10($O136))/T$17))+T$18/(1+EXP((T$19-LOG10($O136))/T$20)))</f>
        <v>5.479809837588473E-3</v>
      </c>
      <c r="U136" s="18">
        <f ca="1">MAX(-Q136+MIN(Q136,AngCal!$B$30),Q862+U$11+U$12/(1+EXP((U$13-LOG10($O136))/U$14))+U$15/(1+EXP((U$16-LOG10($O136))/U$17))+U$18/(1+EXP((U$19-LOG10($O136))/U$20)))</f>
        <v>6.4297379205942445E-3</v>
      </c>
      <c r="V136" s="18">
        <f ca="1">MAX(-R136+MIN(R136,AngCal!$B$30),Q862+V$11+V$12/(1+EXP((V$13-LOG10($O136))/V$14))+V$15/(1+EXP((V$16-LOG10($O136))/V$17))+V$18/(1+EXP((V$19-LOG10($O136))/V$20)))</f>
        <v>0</v>
      </c>
      <c r="W136" s="18">
        <f ca="1">MAX(-S136+MIN(S136,AngCal!$B$30),Q862+W$11+W$12/(1+EXP((W$13-LOG10($O136))/W$14))+W$15/(1+EXP((W$16-LOG10($O136))/W$17))+W$18/(1+EXP((W$19-LOG10($O136))/W$20)))</f>
        <v>4.304919594494222E-3</v>
      </c>
      <c r="X136" s="18">
        <f t="shared" ca="1" si="38"/>
        <v>0.38977685036298848</v>
      </c>
      <c r="Y136" s="18">
        <f t="shared" ca="1" si="38"/>
        <v>0.48466069837262582</v>
      </c>
      <c r="Z136" s="18">
        <f t="shared" ca="1" si="38"/>
        <v>0.39318454928986002</v>
      </c>
      <c r="AA136" s="18">
        <f t="shared" ca="1" si="38"/>
        <v>0.45651711946104429</v>
      </c>
      <c r="AB136" s="18">
        <f t="shared" ca="1" si="31"/>
        <v>2.0363672658355036E-4</v>
      </c>
      <c r="AC136" s="18">
        <f t="shared" ca="1" si="32"/>
        <v>1.4795954215136853E-4</v>
      </c>
      <c r="AD136" s="18">
        <f t="shared" ca="1" si="33"/>
        <v>1.548364282889611E-3</v>
      </c>
      <c r="AE136" s="18">
        <f t="shared" ca="1" si="34"/>
        <v>2.2355815148254396E-3</v>
      </c>
      <c r="AF136" s="18">
        <f ca="1">MAX(-AB136+MIN(AB136,AngCal!$B$30),S862+AF$11+AF$12/(1+EXP((AF$13-LOG10($O136))/AF$14))+AF$15/(1+EXP((AF$16-LOG10($O136))/AF$17))+AF$18/(1+EXP((AF$19-LOG10($O136))/AF$20)))</f>
        <v>1.3160875804221648</v>
      </c>
      <c r="AG136" s="18">
        <f ca="1">MAX(-AC136+MIN(AC136,AngCal!$B$30),S862+AG$11+AG$12/(1+EXP((AG$13-LOG10($O136))/AG$14))+AG$15/(1+EXP((AG$16-LOG10($O136))/AG$17))+AG$18/(1+EXP((AG$19-LOG10($O136))/AG$20)))</f>
        <v>1.2874996565483523</v>
      </c>
      <c r="AH136" s="18">
        <f ca="1">MAX(-AD136+MIN(AD136,AngCal!$B$30),S862+AH$11+AH$12/(1+EXP((AH$13-LOG10($O136))/AH$14))+AH$15/(1+EXP((AH$16-LOG10($O136))/AH$17))+AH$18/(1+EXP((AH$19-LOG10($O136))/AH$20)))</f>
        <v>1.5638308016147797</v>
      </c>
      <c r="AI136" s="18">
        <f ca="1">MAX(-AE136+MIN(AE136,AngCal!$B$30),S862+AI$11+AI$12/(1+EXP((AI$13-LOG10($O136))/AI$14))+AI$15/(1+EXP((AI$16-LOG10($O136))/AI$17))+AI$18/(1+EXP((AI$19-LOG10($O136))/AI$20)))</f>
        <v>1.5739526606908925</v>
      </c>
      <c r="AJ136" s="18">
        <f t="shared" ca="1" si="39"/>
        <v>7.3440802845296433</v>
      </c>
      <c r="AK136" s="18">
        <f t="shared" ca="1" si="39"/>
        <v>7.2973731059882976</v>
      </c>
      <c r="AL136" s="18">
        <f t="shared" ca="1" si="39"/>
        <v>9.1565170839265502</v>
      </c>
      <c r="AM136" s="18">
        <f t="shared" ca="1" si="39"/>
        <v>9.1650887978071811</v>
      </c>
      <c r="AN136" s="18">
        <f t="shared" ca="1" si="40"/>
        <v>1</v>
      </c>
      <c r="AO136" s="18">
        <f t="shared" ca="1" si="40"/>
        <v>1</v>
      </c>
      <c r="AP136" s="18">
        <f t="shared" ca="1" si="40"/>
        <v>1</v>
      </c>
      <c r="AQ136" s="18">
        <f t="shared" ca="1" si="40"/>
        <v>1</v>
      </c>
      <c r="AR136" s="18">
        <f t="shared" ca="1" si="41"/>
        <v>0</v>
      </c>
      <c r="AS136" s="18">
        <f t="shared" ca="1" si="41"/>
        <v>0</v>
      </c>
      <c r="AT136" s="18">
        <f t="shared" ca="1" si="41"/>
        <v>0</v>
      </c>
      <c r="AU136" s="18">
        <f t="shared" ca="1" si="41"/>
        <v>0</v>
      </c>
    </row>
    <row r="137" spans="1:47" x14ac:dyDescent="0.15">
      <c r="A137">
        <v>2</v>
      </c>
      <c r="B137">
        <v>1.901</v>
      </c>
      <c r="C137">
        <v>5</v>
      </c>
      <c r="D137" s="18">
        <v>5.672E-2</v>
      </c>
      <c r="E137" s="18">
        <v>-0.83169999999999999</v>
      </c>
      <c r="F137" s="18">
        <v>2.36</v>
      </c>
      <c r="G137" s="18">
        <v>0.42520000000000002</v>
      </c>
      <c r="H137" s="18">
        <v>0.51319999999999999</v>
      </c>
      <c r="I137" s="18">
        <v>3.29</v>
      </c>
      <c r="J137" s="18">
        <v>0.37309999999999999</v>
      </c>
      <c r="K137" s="18">
        <v>2.2380000000000001E-2</v>
      </c>
      <c r="L137" s="18">
        <v>-1.4570000000000001</v>
      </c>
      <c r="M137" s="18">
        <v>0.67869999999999997</v>
      </c>
      <c r="O137" s="18">
        <f>MAX(MIN(Angle!A150,AngNeutron!$P$3),AngNeutron!$P$2)</f>
        <v>3571.7</v>
      </c>
      <c r="P137" s="18">
        <f t="shared" ca="1" si="26"/>
        <v>1.1344116112595171E-5</v>
      </c>
      <c r="Q137" s="18">
        <f t="shared" ca="1" si="27"/>
        <v>5.2355712992907359E-5</v>
      </c>
      <c r="R137" s="18">
        <f t="shared" ca="1" si="28"/>
        <v>0</v>
      </c>
      <c r="S137" s="18">
        <f t="shared" ca="1" si="29"/>
        <v>0</v>
      </c>
      <c r="T137" s="18">
        <f ca="1">MAX(-P137+MIN(P137,AngCal!$B$30),Q863+T$11+T$12/(1+EXP((T$13-LOG10($O137))/T$14))+T$15/(1+EXP((T$16-LOG10($O137))/T$17))+T$18/(1+EXP((T$19-LOG10($O137))/T$20)))</f>
        <v>5.263221759475592E-3</v>
      </c>
      <c r="U137" s="18">
        <f ca="1">MAX(-Q137+MIN(Q137,AngCal!$B$30),Q863+U$11+U$12/(1+EXP((U$13-LOG10($O137))/U$14))+U$15/(1+EXP((U$16-LOG10($O137))/U$17))+U$18/(1+EXP((U$19-LOG10($O137))/U$20)))</f>
        <v>6.2675637218858743E-3</v>
      </c>
      <c r="V137" s="18">
        <f ca="1">MAX(-R137+MIN(R137,AngCal!$B$30),Q863+V$11+V$12/(1+EXP((V$13-LOG10($O137))/V$14))+V$15/(1+EXP((V$16-LOG10($O137))/V$17))+V$18/(1+EXP((V$19-LOG10($O137))/V$20)))</f>
        <v>0</v>
      </c>
      <c r="W137" s="18">
        <f ca="1">MAX(-S137+MIN(S137,AngCal!$B$30),Q863+W$11+W$12/(1+EXP((W$13-LOG10($O137))/W$14))+W$15/(1+EXP((W$16-LOG10($O137))/W$17))+W$18/(1+EXP((W$19-LOG10($O137))/W$20)))</f>
        <v>4.0019232465355603E-3</v>
      </c>
      <c r="X137" s="18">
        <f t="shared" ca="1" si="38"/>
        <v>0.3895551117669046</v>
      </c>
      <c r="Y137" s="18">
        <f t="shared" ca="1" si="38"/>
        <v>0.48756637886368676</v>
      </c>
      <c r="Z137" s="18">
        <f t="shared" ca="1" si="38"/>
        <v>0.39318589167340884</v>
      </c>
      <c r="AA137" s="18">
        <f t="shared" ca="1" si="38"/>
        <v>0.4563982284388885</v>
      </c>
      <c r="AB137" s="18">
        <f t="shared" ca="1" si="31"/>
        <v>0</v>
      </c>
      <c r="AC137" s="18">
        <f t="shared" ca="1" si="32"/>
        <v>0</v>
      </c>
      <c r="AD137" s="18">
        <f t="shared" ca="1" si="33"/>
        <v>1.0121970720672752E-3</v>
      </c>
      <c r="AE137" s="18">
        <f t="shared" ca="1" si="34"/>
        <v>1.8048150387974735E-3</v>
      </c>
      <c r="AF137" s="18">
        <f ca="1">MAX(-AB137+MIN(AB137,AngCal!$B$30),S863+AF$11+AF$12/(1+EXP((AF$13-LOG10($O137))/AF$14))+AF$15/(1+EXP((AF$16-LOG10($O137))/AF$17))+AF$18/(1+EXP((AF$19-LOG10($O137))/AF$20)))</f>
        <v>1.3669254240982658</v>
      </c>
      <c r="AG137" s="18">
        <f ca="1">MAX(-AC137+MIN(AC137,AngCal!$B$30),S863+AG$11+AG$12/(1+EXP((AG$13-LOG10($O137))/AG$14))+AG$15/(1+EXP((AG$16-LOG10($O137))/AG$17))+AG$18/(1+EXP((AG$19-LOG10($O137))/AG$20)))</f>
        <v>1.3421958757462362</v>
      </c>
      <c r="AH137" s="18">
        <f ca="1">MAX(-AD137+MIN(AD137,AngCal!$B$30),S863+AH$11+AH$12/(1+EXP((AH$13-LOG10($O137))/AH$14))+AH$15/(1+EXP((AH$16-LOG10($O137))/AH$17))+AH$18/(1+EXP((AH$19-LOG10($O137))/AH$20)))</f>
        <v>1.6599180797765796</v>
      </c>
      <c r="AI137" s="18">
        <f ca="1">MAX(-AE137+MIN(AE137,AngCal!$B$30),S863+AI$11+AI$12/(1+EXP((AI$13-LOG10($O137))/AI$14))+AI$15/(1+EXP((AI$16-LOG10($O137))/AI$17))+AI$18/(1+EXP((AI$19-LOG10($O137))/AI$20)))</f>
        <v>1.6800830387200483</v>
      </c>
      <c r="AJ137" s="18">
        <f t="shared" ca="1" si="39"/>
        <v>7.6788957624973246</v>
      </c>
      <c r="AK137" s="18">
        <f t="shared" ca="1" si="39"/>
        <v>7.6887441217594024</v>
      </c>
      <c r="AL137" s="18">
        <f t="shared" ca="1" si="39"/>
        <v>9.6409779878013548</v>
      </c>
      <c r="AM137" s="18">
        <f t="shared" ca="1" si="39"/>
        <v>9.6484316530361465</v>
      </c>
      <c r="AN137" s="18">
        <f t="shared" ca="1" si="40"/>
        <v>1</v>
      </c>
      <c r="AO137" s="18">
        <f t="shared" ca="1" si="40"/>
        <v>1</v>
      </c>
      <c r="AP137" s="18">
        <f t="shared" ca="1" si="40"/>
        <v>1</v>
      </c>
      <c r="AQ137" s="18">
        <f t="shared" ca="1" si="40"/>
        <v>1</v>
      </c>
      <c r="AR137" s="18">
        <f t="shared" ca="1" si="41"/>
        <v>0</v>
      </c>
      <c r="AS137" s="18">
        <f t="shared" ca="1" si="41"/>
        <v>0</v>
      </c>
      <c r="AT137" s="18">
        <f t="shared" ca="1" si="41"/>
        <v>0</v>
      </c>
      <c r="AU137" s="18">
        <f t="shared" ca="1" si="41"/>
        <v>0</v>
      </c>
    </row>
    <row r="138" spans="1:47" x14ac:dyDescent="0.15">
      <c r="A138">
        <v>2</v>
      </c>
      <c r="B138">
        <v>1.901</v>
      </c>
      <c r="C138">
        <v>7</v>
      </c>
      <c r="D138" s="18">
        <v>4.7960000000000003E-2</v>
      </c>
      <c r="E138" s="18">
        <v>-0.86480000000000001</v>
      </c>
      <c r="F138" s="18">
        <v>2.4740000000000002</v>
      </c>
      <c r="G138" s="18">
        <v>0.4405</v>
      </c>
      <c r="H138" s="18">
        <v>0.56179999999999997</v>
      </c>
      <c r="I138" s="18">
        <v>3.4289999999999998</v>
      </c>
      <c r="J138" s="18">
        <v>0.36309999999999998</v>
      </c>
      <c r="K138" s="18">
        <v>2.758E-2</v>
      </c>
      <c r="L138" s="18">
        <v>-0.78269999999999995</v>
      </c>
      <c r="M138" s="18">
        <v>0.1822</v>
      </c>
      <c r="O138" s="18">
        <f>MAX(MIN(Angle!A151,AngNeutron!$P$3),AngNeutron!$P$2)</f>
        <v>4496.5</v>
      </c>
      <c r="P138" s="18">
        <f t="shared" ca="1" si="26"/>
        <v>4.8986193617196055E-6</v>
      </c>
      <c r="Q138" s="18">
        <f t="shared" ca="1" si="27"/>
        <v>3.2940039817508197E-5</v>
      </c>
      <c r="R138" s="18">
        <f t="shared" ca="1" si="28"/>
        <v>0</v>
      </c>
      <c r="S138" s="18">
        <f t="shared" ca="1" si="29"/>
        <v>0</v>
      </c>
      <c r="T138" s="18">
        <f ca="1">MAX(-P138+MIN(P138,AngCal!$B$30),Q864+T$11+T$12/(1+EXP((T$13-LOG10($O138))/T$14))+T$15/(1+EXP((T$16-LOG10($O138))/T$17))+T$18/(1+EXP((T$19-LOG10($O138))/T$20)))</f>
        <v>4.9627851333367279E-3</v>
      </c>
      <c r="U138" s="18">
        <f ca="1">MAX(-Q138+MIN(Q138,AngCal!$B$30),Q864+U$11+U$12/(1+EXP((U$13-LOG10($O138))/U$14))+U$15/(1+EXP((U$16-LOG10($O138))/U$17))+U$18/(1+EXP((U$19-LOG10($O138))/U$20)))</f>
        <v>5.9914218729853197E-3</v>
      </c>
      <c r="V138" s="18">
        <f ca="1">MAX(-R138+MIN(R138,AngCal!$B$30),Q864+V$11+V$12/(1+EXP((V$13-LOG10($O138))/V$14))+V$15/(1+EXP((V$16-LOG10($O138))/V$17))+V$18/(1+EXP((V$19-LOG10($O138))/V$20)))</f>
        <v>0</v>
      </c>
      <c r="W138" s="18">
        <f ca="1">MAX(-S138+MIN(S138,AngCal!$B$30),Q864+W$11+W$12/(1+EXP((W$13-LOG10($O138))/W$14))+W$15/(1+EXP((W$16-LOG10($O138))/W$17))+W$18/(1+EXP((W$19-LOG10($O138))/W$20)))</f>
        <v>3.6646051571699589E-3</v>
      </c>
      <c r="X138" s="18">
        <f t="shared" ca="1" si="38"/>
        <v>0.38939324626328459</v>
      </c>
      <c r="Y138" s="18">
        <f t="shared" ca="1" si="38"/>
        <v>0.49036391477951424</v>
      </c>
      <c r="Z138" s="18">
        <f t="shared" ca="1" si="38"/>
        <v>0.39318667443331179</v>
      </c>
      <c r="AA138" s="18">
        <f t="shared" ca="1" si="38"/>
        <v>0.45629205238467108</v>
      </c>
      <c r="AB138" s="18">
        <f t="shared" ca="1" si="31"/>
        <v>0</v>
      </c>
      <c r="AC138" s="18">
        <f t="shared" ca="1" si="32"/>
        <v>0</v>
      </c>
      <c r="AD138" s="18">
        <f t="shared" ca="1" si="33"/>
        <v>5.9259994534192895E-4</v>
      </c>
      <c r="AE138" s="18">
        <f t="shared" ca="1" si="34"/>
        <v>1.5265255876687617E-3</v>
      </c>
      <c r="AF138" s="18">
        <f ca="1">MAX(-AB138+MIN(AB138,AngCal!$B$30),S864+AF$11+AF$12/(1+EXP((AF$13-LOG10($O138))/AF$14))+AF$15/(1+EXP((AF$16-LOG10($O138))/AF$17))+AF$18/(1+EXP((AF$19-LOG10($O138))/AF$20)))</f>
        <v>1.4077286692625812</v>
      </c>
      <c r="AG138" s="18">
        <f ca="1">MAX(-AC138+MIN(AC138,AngCal!$B$30),S864+AG$11+AG$12/(1+EXP((AG$13-LOG10($O138))/AG$14))+AG$15/(1+EXP((AG$16-LOG10($O138))/AG$17))+AG$18/(1+EXP((AG$19-LOG10($O138))/AG$20)))</f>
        <v>1.3913916871048762</v>
      </c>
      <c r="AH138" s="18">
        <f ca="1">MAX(-AD138+MIN(AD138,AngCal!$B$30),S864+AH$11+AH$12/(1+EXP((AH$13-LOG10($O138))/AH$14))+AH$15/(1+EXP((AH$16-LOG10($O138))/AH$17))+AH$18/(1+EXP((AH$19-LOG10($O138))/AH$20)))</f>
        <v>1.7513571027323782</v>
      </c>
      <c r="AI138" s="18">
        <f ca="1">MAX(-AE138+MIN(AE138,AngCal!$B$30),S864+AI$11+AI$12/(1+EXP((AI$13-LOG10($O138))/AI$14))+AI$15/(1+EXP((AI$16-LOG10($O138))/AI$17))+AI$18/(1+EXP((AI$19-LOG10($O138))/AI$20)))</f>
        <v>1.7830976967977579</v>
      </c>
      <c r="AJ138" s="18">
        <f t="shared" ca="1" si="39"/>
        <v>7.9919803825821392</v>
      </c>
      <c r="AK138" s="18">
        <f t="shared" ca="1" si="39"/>
        <v>8.0547605153708943</v>
      </c>
      <c r="AL138" s="18">
        <f t="shared" ca="1" si="39"/>
        <v>10.047101050672079</v>
      </c>
      <c r="AM138" s="18">
        <f t="shared" ca="1" si="39"/>
        <v>10.101609271591695</v>
      </c>
      <c r="AN138" s="18">
        <f t="shared" ca="1" si="40"/>
        <v>1</v>
      </c>
      <c r="AO138" s="18">
        <f t="shared" ca="1" si="40"/>
        <v>1</v>
      </c>
      <c r="AP138" s="18">
        <f t="shared" ca="1" si="40"/>
        <v>1</v>
      </c>
      <c r="AQ138" s="18">
        <f t="shared" ca="1" si="40"/>
        <v>1</v>
      </c>
      <c r="AR138" s="18">
        <f t="shared" ca="1" si="41"/>
        <v>0</v>
      </c>
      <c r="AS138" s="18">
        <f t="shared" ca="1" si="41"/>
        <v>0</v>
      </c>
      <c r="AT138" s="18">
        <f t="shared" ca="1" si="41"/>
        <v>0</v>
      </c>
      <c r="AU138" s="18">
        <f t="shared" ca="1" si="41"/>
        <v>0</v>
      </c>
    </row>
    <row r="139" spans="1:47" x14ac:dyDescent="0.15">
      <c r="A139">
        <v>2</v>
      </c>
      <c r="B139">
        <v>1.901</v>
      </c>
      <c r="C139">
        <v>10</v>
      </c>
      <c r="D139" s="18">
        <v>5.6239999999999998E-2</v>
      </c>
      <c r="E139" s="18">
        <v>-0.8821</v>
      </c>
      <c r="F139" s="18">
        <v>2.444</v>
      </c>
      <c r="G139" s="18">
        <v>0.41810000000000003</v>
      </c>
      <c r="H139" s="18">
        <v>0.68120000000000003</v>
      </c>
      <c r="I139" s="18">
        <v>3.5939999999999999</v>
      </c>
      <c r="J139" s="18">
        <v>0.39319999999999999</v>
      </c>
      <c r="K139" s="18">
        <v>3.1119999999999998E-2</v>
      </c>
      <c r="L139" s="18">
        <v>-0.77590000000000003</v>
      </c>
      <c r="M139" s="18">
        <v>0.71840000000000004</v>
      </c>
      <c r="O139" s="18">
        <f>MAX(MIN(Angle!A152,AngNeutron!$P$3),AngNeutron!$P$2)</f>
        <v>5660.8</v>
      </c>
      <c r="P139" s="18">
        <f t="shared" ca="1" si="26"/>
        <v>1.3480724897659002E-6</v>
      </c>
      <c r="Q139" s="18">
        <f t="shared" ca="1" si="27"/>
        <v>2.142606740765645E-5</v>
      </c>
      <c r="R139" s="18">
        <f t="shared" ca="1" si="28"/>
        <v>0</v>
      </c>
      <c r="S139" s="18">
        <f t="shared" ca="1" si="29"/>
        <v>0</v>
      </c>
      <c r="T139" s="18">
        <f ca="1">MAX(-P139+MIN(P139,AngCal!$B$30),Q865+T$11+T$12/(1+EXP((T$13-LOG10($O139))/T$14))+T$15/(1+EXP((T$16-LOG10($O139))/T$17))+T$18/(1+EXP((T$19-LOG10($O139))/T$20)))</f>
        <v>4.6117497433349058E-3</v>
      </c>
      <c r="U139" s="18">
        <f ca="1">MAX(-Q139+MIN(Q139,AngCal!$B$30),Q865+U$11+U$12/(1+EXP((U$13-LOG10($O139))/U$14))+U$15/(1+EXP((U$16-LOG10($O139))/U$17))+U$18/(1+EXP((U$19-LOG10($O139))/U$20)))</f>
        <v>5.6400306665550515E-3</v>
      </c>
      <c r="V139" s="18">
        <f ca="1">MAX(-R139+MIN(R139,AngCal!$B$30),Q865+V$11+V$12/(1+EXP((V$13-LOG10($O139))/V$14))+V$15/(1+EXP((V$16-LOG10($O139))/V$17))+V$18/(1+EXP((V$19-LOG10($O139))/V$20)))</f>
        <v>6.4450199237578443E-7</v>
      </c>
      <c r="W139" s="18">
        <f ca="1">MAX(-S139+MIN(S139,AngCal!$B$30),Q865+W$11+W$12/(1+EXP((W$13-LOG10($O139))/W$14))+W$15/(1+EXP((W$16-LOG10($O139))/W$17))+W$18/(1+EXP((W$19-LOG10($O139))/W$20)))</f>
        <v>3.3150542091491264E-3</v>
      </c>
      <c r="X139" s="18">
        <f t="shared" ca="1" si="38"/>
        <v>0.38927508054143278</v>
      </c>
      <c r="Y139" s="18">
        <f t="shared" ca="1" si="38"/>
        <v>0.49304495850435737</v>
      </c>
      <c r="Z139" s="18">
        <f t="shared" ca="1" si="38"/>
        <v>0.39318713088548318</v>
      </c>
      <c r="AA139" s="18">
        <f t="shared" ca="1" si="38"/>
        <v>0.45619723207302365</v>
      </c>
      <c r="AB139" s="18">
        <f t="shared" ca="1" si="31"/>
        <v>0</v>
      </c>
      <c r="AC139" s="18">
        <f t="shared" ca="1" si="32"/>
        <v>0</v>
      </c>
      <c r="AD139" s="18">
        <f t="shared" ca="1" si="33"/>
        <v>2.6513563998610545E-4</v>
      </c>
      <c r="AE139" s="18">
        <f t="shared" ca="1" si="34"/>
        <v>1.3785332954314514E-3</v>
      </c>
      <c r="AF139" s="18">
        <f ca="1">MAX(-AB139+MIN(AB139,AngCal!$B$30),S865+AF$11+AF$12/(1+EXP((AF$13-LOG10($O139))/AF$14))+AF$15/(1+EXP((AF$16-LOG10($O139))/AF$17))+AF$18/(1+EXP((AF$19-LOG10($O139))/AF$20)))</f>
        <v>1.4377302888293488</v>
      </c>
      <c r="AG139" s="18">
        <f ca="1">MAX(-AC139+MIN(AC139,AngCal!$B$30),S865+AG$11+AG$12/(1+EXP((AG$13-LOG10($O139))/AG$14))+AG$15/(1+EXP((AG$16-LOG10($O139))/AG$17))+AG$18/(1+EXP((AG$19-LOG10($O139))/AG$20)))</f>
        <v>1.4351674183001752</v>
      </c>
      <c r="AH139" s="18">
        <f ca="1">MAX(-AD139+MIN(AD139,AngCal!$B$30),S865+AH$11+AH$12/(1+EXP((AH$13-LOG10($O139))/AH$14))+AH$15/(1+EXP((AH$16-LOG10($O139))/AH$17))+AH$18/(1+EXP((AH$19-LOG10($O139))/AH$20)))</f>
        <v>1.8373809660081628</v>
      </c>
      <c r="AI139" s="18">
        <f ca="1">MAX(-AE139+MIN(AE139,AngCal!$B$30),S865+AI$11+AI$12/(1+EXP((AI$13-LOG10($O139))/AI$14))+AI$15/(1+EXP((AI$16-LOG10($O139))/AI$17))+AI$18/(1+EXP((AI$19-LOG10($O139))/AI$20)))</f>
        <v>1.8820040748775475</v>
      </c>
      <c r="AJ139" s="18">
        <f t="shared" ca="1" si="39"/>
        <v>8.2838082601451308</v>
      </c>
      <c r="AK139" s="18">
        <f t="shared" ca="1" si="39"/>
        <v>8.3935291271296482</v>
      </c>
      <c r="AL139" s="18">
        <f t="shared" ca="1" si="39"/>
        <v>10.380051517699068</v>
      </c>
      <c r="AM139" s="18">
        <f t="shared" ca="1" si="39"/>
        <v>10.57842371882626</v>
      </c>
      <c r="AN139" s="18">
        <f t="shared" ca="1" si="40"/>
        <v>1</v>
      </c>
      <c r="AO139" s="18">
        <f t="shared" ca="1" si="40"/>
        <v>1</v>
      </c>
      <c r="AP139" s="18">
        <f t="shared" ca="1" si="40"/>
        <v>1</v>
      </c>
      <c r="AQ139" s="18">
        <f t="shared" ca="1" si="40"/>
        <v>1</v>
      </c>
      <c r="AR139" s="18">
        <f t="shared" ca="1" si="41"/>
        <v>0</v>
      </c>
      <c r="AS139" s="18">
        <f t="shared" ca="1" si="41"/>
        <v>0</v>
      </c>
      <c r="AT139" s="18">
        <f t="shared" ca="1" si="41"/>
        <v>0</v>
      </c>
      <c r="AU139" s="18">
        <f t="shared" ca="1" si="41"/>
        <v>0</v>
      </c>
    </row>
    <row r="140" spans="1:47" x14ac:dyDescent="0.15">
      <c r="A140">
        <v>2</v>
      </c>
      <c r="B140">
        <v>1.901</v>
      </c>
      <c r="C140">
        <v>15</v>
      </c>
      <c r="D140" s="18">
        <v>5.5939999999999997E-2</v>
      </c>
      <c r="E140" s="18">
        <v>-0.82779999999999998</v>
      </c>
      <c r="F140" s="18">
        <v>2.4470000000000001</v>
      </c>
      <c r="G140" s="18">
        <v>0.3674</v>
      </c>
      <c r="H140" s="18">
        <v>0.73680000000000001</v>
      </c>
      <c r="I140" s="18">
        <v>3.7690000000000001</v>
      </c>
      <c r="J140" s="18">
        <v>0.43619999999999998</v>
      </c>
      <c r="K140" s="18">
        <v>1.2489999999999999E-2</v>
      </c>
      <c r="L140" s="18">
        <v>-1.996</v>
      </c>
      <c r="M140" s="18">
        <v>8.5999999999999993E-2</v>
      </c>
      <c r="O140" s="18">
        <f>MAX(MIN(Angle!A153,AngNeutron!$P$3),AngNeutron!$P$2)</f>
        <v>7126.5</v>
      </c>
      <c r="P140" s="18">
        <f t="shared" ca="1" si="26"/>
        <v>0</v>
      </c>
      <c r="Q140" s="18">
        <f t="shared" ca="1" si="27"/>
        <v>1.4630769931914082E-5</v>
      </c>
      <c r="R140" s="18">
        <f t="shared" ca="1" si="28"/>
        <v>0</v>
      </c>
      <c r="S140" s="18">
        <f t="shared" ca="1" si="29"/>
        <v>0</v>
      </c>
      <c r="T140" s="18">
        <f ca="1">MAX(-P140+MIN(P140,AngCal!$B$30),Q866+T$11+T$12/(1+EXP((T$13-LOG10($O140))/T$14))+T$15/(1+EXP((T$16-LOG10($O140))/T$17))+T$18/(1+EXP((T$19-LOG10($O140))/T$20)))</f>
        <v>4.2353072484015014E-3</v>
      </c>
      <c r="U140" s="18">
        <f ca="1">MAX(-Q140+MIN(Q140,AngCal!$B$30),Q866+U$11+U$12/(1+EXP((U$13-LOG10($O140))/U$14))+U$15/(1+EXP((U$16-LOG10($O140))/U$17))+U$18/(1+EXP((U$19-LOG10($O140))/U$20)))</f>
        <v>5.2437573590261299E-3</v>
      </c>
      <c r="V140" s="18">
        <f ca="1">MAX(-R140+MIN(R140,AngCal!$B$30),Q866+V$11+V$12/(1+EXP((V$13-LOG10($O140))/V$14))+V$15/(1+EXP((V$16-LOG10($O140))/V$17))+V$18/(1+EXP((V$19-LOG10($O140))/V$20)))</f>
        <v>4.4183266759596773E-6</v>
      </c>
      <c r="W140" s="18">
        <f ca="1">MAX(-S140+MIN(S140,AngCal!$B$30),Q866+W$11+W$12/(1+EXP((W$13-LOG10($O140))/W$14))+W$15/(1+EXP((W$16-LOG10($O140))/W$17))+W$18/(1+EXP((W$19-LOG10($O140))/W$20)))</f>
        <v>2.9687296897604465E-3</v>
      </c>
      <c r="X140" s="18">
        <f t="shared" ca="1" si="38"/>
        <v>0.38918882272836508</v>
      </c>
      <c r="Y140" s="18">
        <f t="shared" ca="1" si="38"/>
        <v>0.49560443758180428</v>
      </c>
      <c r="Z140" s="18">
        <f t="shared" ca="1" si="38"/>
        <v>0.3931873970350318</v>
      </c>
      <c r="AA140" s="18">
        <f t="shared" ca="1" si="38"/>
        <v>0.45611256358796304</v>
      </c>
      <c r="AB140" s="18">
        <f t="shared" ca="1" si="31"/>
        <v>0</v>
      </c>
      <c r="AC140" s="18">
        <f t="shared" ca="1" si="32"/>
        <v>0</v>
      </c>
      <c r="AD140" s="18">
        <f t="shared" ca="1" si="33"/>
        <v>1.0154011378590844E-5</v>
      </c>
      <c r="AE140" s="18">
        <f t="shared" ca="1" si="34"/>
        <v>1.3414466102066175E-3</v>
      </c>
      <c r="AF140" s="18">
        <f ca="1">MAX(-AB140+MIN(AB140,AngCal!$B$30),S866+AF$11+AF$12/(1+EXP((AF$13-LOG10($O140))/AF$14))+AF$15/(1+EXP((AF$16-LOG10($O140))/AF$17))+AF$18/(1+EXP((AF$19-LOG10($O140))/AF$20)))</f>
        <v>1.4565266813160813</v>
      </c>
      <c r="AG140" s="18">
        <f ca="1">MAX(-AC140+MIN(AC140,AngCal!$B$30),S866+AG$11+AG$12/(1+EXP((AG$13-LOG10($O140))/AG$14))+AG$15/(1+EXP((AG$16-LOG10($O140))/AG$17))+AG$18/(1+EXP((AG$19-LOG10($O140))/AG$20)))</f>
        <v>1.4737449722993661</v>
      </c>
      <c r="AH140" s="18">
        <f ca="1">MAX(-AD140+MIN(AD140,AngCal!$B$30),S866+AH$11+AH$12/(1+EXP((AH$13-LOG10($O140))/AH$14))+AH$15/(1+EXP((AH$16-LOG10($O140))/AH$17))+AH$18/(1+EXP((AH$19-LOG10($O140))/AH$20)))</f>
        <v>1.9174322232814511</v>
      </c>
      <c r="AI140" s="18">
        <f ca="1">MAX(-AE140+MIN(AE140,AngCal!$B$30),S866+AI$11+AI$12/(1+EXP((AI$13-LOG10($O140))/AI$14))+AI$15/(1+EXP((AI$16-LOG10($O140))/AI$17))+AI$18/(1+EXP((AI$19-LOG10($O140))/AI$20)))</f>
        <v>1.9759655362795812</v>
      </c>
      <c r="AJ140" s="18">
        <f t="shared" ca="1" si="39"/>
        <v>8.554693481747103</v>
      </c>
      <c r="AK140" s="18">
        <f t="shared" ca="1" si="39"/>
        <v>8.7041101553934865</v>
      </c>
      <c r="AL140" s="18">
        <f t="shared" ca="1" si="39"/>
        <v>10.648108206599593</v>
      </c>
      <c r="AM140" s="18">
        <f t="shared" ca="1" si="39"/>
        <v>11.184946385167319</v>
      </c>
      <c r="AN140" s="18">
        <f t="shared" ca="1" si="40"/>
        <v>1</v>
      </c>
      <c r="AO140" s="18">
        <f t="shared" ca="1" si="40"/>
        <v>1</v>
      </c>
      <c r="AP140" s="18">
        <f t="shared" ca="1" si="40"/>
        <v>1</v>
      </c>
      <c r="AQ140" s="18">
        <f t="shared" ca="1" si="40"/>
        <v>1</v>
      </c>
      <c r="AR140" s="18">
        <f t="shared" ca="1" si="41"/>
        <v>0</v>
      </c>
      <c r="AS140" s="18">
        <f t="shared" ca="1" si="41"/>
        <v>0</v>
      </c>
      <c r="AT140" s="18">
        <f t="shared" ca="1" si="41"/>
        <v>0</v>
      </c>
      <c r="AU140" s="18">
        <f t="shared" ca="1" si="41"/>
        <v>0</v>
      </c>
    </row>
    <row r="141" spans="1:47" x14ac:dyDescent="0.15">
      <c r="A141">
        <v>2</v>
      </c>
      <c r="B141">
        <v>1.901</v>
      </c>
      <c r="C141">
        <v>20</v>
      </c>
      <c r="D141" s="18">
        <v>5.7290000000000001E-2</v>
      </c>
      <c r="E141" s="18">
        <v>-0.71479999999999999</v>
      </c>
      <c r="F141" s="18">
        <v>2.399</v>
      </c>
      <c r="G141" s="18">
        <v>0.35930000000000001</v>
      </c>
      <c r="H141" s="18">
        <v>0.48509999999999998</v>
      </c>
      <c r="I141" s="18">
        <v>3.7989999999999999</v>
      </c>
      <c r="J141" s="18">
        <v>0.2797</v>
      </c>
      <c r="K141" s="18">
        <v>1.787E-2</v>
      </c>
      <c r="L141" s="18">
        <v>-1.9219999999999999</v>
      </c>
      <c r="M141" s="18">
        <v>7.732E-2</v>
      </c>
      <c r="O141" s="18">
        <f>MAX(MIN(Angle!A154,AngNeutron!$P$3),AngNeutron!$P$2)</f>
        <v>8971.7000000000007</v>
      </c>
      <c r="P141" s="18">
        <f t="shared" ca="1" si="26"/>
        <v>0</v>
      </c>
      <c r="Q141" s="18">
        <f t="shared" ca="1" si="27"/>
        <v>1.0634426220154473E-5</v>
      </c>
      <c r="R141" s="18">
        <f t="shared" ca="1" si="28"/>
        <v>0</v>
      </c>
      <c r="S141" s="18">
        <f t="shared" ca="1" si="29"/>
        <v>0</v>
      </c>
      <c r="T141" s="18">
        <f ca="1">MAX(-P141+MIN(P141,AngCal!$B$30),Q867+T$11+T$12/(1+EXP((T$13-LOG10($O141))/T$14))+T$15/(1+EXP((T$16-LOG10($O141))/T$17))+T$18/(1+EXP((T$19-LOG10($O141))/T$20)))</f>
        <v>3.8519538682860732E-3</v>
      </c>
      <c r="U141" s="18">
        <f ca="1">MAX(-Q141+MIN(Q141,AngCal!$B$30),Q867+U$11+U$12/(1+EXP((U$13-LOG10($O141))/U$14))+U$15/(1+EXP((U$16-LOG10($O141))/U$17))+U$18/(1+EXP((U$19-LOG10($O141))/U$20)))</f>
        <v>4.8257714014839914E-3</v>
      </c>
      <c r="V141" s="18">
        <f ca="1">MAX(-R141+MIN(R141,AngCal!$B$30),Q867+V$11+V$12/(1+EXP((V$13-LOG10($O141))/V$14))+V$15/(1+EXP((V$16-LOG10($O141))/V$17))+V$18/(1+EXP((V$19-LOG10($O141))/V$20)))</f>
        <v>6.6699250595887716E-6</v>
      </c>
      <c r="W141" s="18">
        <f ca="1">MAX(-S141+MIN(S141,AngCal!$B$30),Q867+W$11+W$12/(1+EXP((W$13-LOG10($O141))/W$14))+W$15/(1+EXP((W$16-LOG10($O141))/W$17))+W$18/(1+EXP((W$19-LOG10($O141))/W$20)))</f>
        <v>2.6359540991189312E-3</v>
      </c>
      <c r="X141" s="18">
        <f t="shared" ca="1" si="38"/>
        <v>0.38912585280057294</v>
      </c>
      <c r="Y141" s="18">
        <f t="shared" ca="1" si="38"/>
        <v>0.49804020636416013</v>
      </c>
      <c r="Z141" s="18">
        <f t="shared" ca="1" si="38"/>
        <v>0.39318755223169743</v>
      </c>
      <c r="AA141" s="18">
        <f t="shared" ca="1" si="38"/>
        <v>0.45603695913883319</v>
      </c>
      <c r="AB141" s="18">
        <f t="shared" ca="1" si="31"/>
        <v>0</v>
      </c>
      <c r="AC141" s="18">
        <f t="shared" ca="1" si="32"/>
        <v>0</v>
      </c>
      <c r="AD141" s="18">
        <f t="shared" ca="1" si="33"/>
        <v>0</v>
      </c>
      <c r="AE141" s="18">
        <f t="shared" ca="1" si="34"/>
        <v>1.3984185290803128E-3</v>
      </c>
      <c r="AF141" s="18">
        <f ca="1">MAX(-AB141+MIN(AB141,AngCal!$B$30),S867+AF$11+AF$12/(1+EXP((AF$13-LOG10($O141))/AF$14))+AF$15/(1+EXP((AF$16-LOG10($O141))/AF$17))+AF$18/(1+EXP((AF$19-LOG10($O141))/AF$20)))</f>
        <v>1.4640919508772814</v>
      </c>
      <c r="AG141" s="18">
        <f ca="1">MAX(-AC141+MIN(AC141,AngCal!$B$30),S867+AG$11+AG$12/(1+EXP((AG$13-LOG10($O141))/AG$14))+AG$15/(1+EXP((AG$16-LOG10($O141))/AG$17))+AG$18/(1+EXP((AG$19-LOG10($O141))/AG$20)))</f>
        <v>1.5074569711328529</v>
      </c>
      <c r="AH141" s="18">
        <f ca="1">MAX(-AD141+MIN(AD141,AngCal!$B$30),S867+AH$11+AH$12/(1+EXP((AH$13-LOG10($O141))/AH$14))+AH$15/(1+EXP((AH$16-LOG10($O141))/AH$17))+AH$18/(1+EXP((AH$19-LOG10($O141))/AH$20)))</f>
        <v>1.991182080660558</v>
      </c>
      <c r="AI141" s="18">
        <f ca="1">MAX(-AE141+MIN(AE141,AngCal!$B$30),S867+AI$11+AI$12/(1+EXP((AI$13-LOG10($O141))/AI$14))+AI$15/(1+EXP((AI$16-LOG10($O141))/AI$17))+AI$18/(1+EXP((AI$19-LOG10($O141))/AI$20)))</f>
        <v>2.0643466398048829</v>
      </c>
      <c r="AJ141" s="18">
        <f t="shared" ca="1" si="39"/>
        <v>8.8050256004010787</v>
      </c>
      <c r="AK141" s="18">
        <f t="shared" ca="1" si="39"/>
        <v>8.9864619768293217</v>
      </c>
      <c r="AL141" s="18">
        <f t="shared" ca="1" si="39"/>
        <v>10.860850611742677</v>
      </c>
      <c r="AM141" s="18">
        <f t="shared" ca="1" si="39"/>
        <v>12.142010249414525</v>
      </c>
      <c r="AN141" s="18">
        <f t="shared" ca="1" si="40"/>
        <v>1</v>
      </c>
      <c r="AO141" s="18">
        <f t="shared" ca="1" si="40"/>
        <v>1</v>
      </c>
      <c r="AP141" s="18">
        <f t="shared" ca="1" si="40"/>
        <v>1</v>
      </c>
      <c r="AQ141" s="18">
        <f t="shared" ca="1" si="40"/>
        <v>1</v>
      </c>
      <c r="AR141" s="18">
        <f t="shared" ca="1" si="41"/>
        <v>0</v>
      </c>
      <c r="AS141" s="18">
        <f t="shared" ca="1" si="41"/>
        <v>0</v>
      </c>
      <c r="AT141" s="18">
        <f t="shared" ca="1" si="41"/>
        <v>0</v>
      </c>
      <c r="AU141" s="18">
        <f t="shared" ca="1" si="41"/>
        <v>0</v>
      </c>
    </row>
    <row r="142" spans="1:47" x14ac:dyDescent="0.15">
      <c r="A142">
        <v>2</v>
      </c>
      <c r="B142">
        <v>4.0910000000000002</v>
      </c>
      <c r="C142">
        <v>1</v>
      </c>
      <c r="D142" s="18">
        <v>3.9539999999999999E-2</v>
      </c>
      <c r="E142" s="18">
        <v>-0.36120000000000002</v>
      </c>
      <c r="F142" s="18">
        <v>1.99</v>
      </c>
      <c r="G142" s="18">
        <v>0.29580000000000001</v>
      </c>
      <c r="H142" s="18">
        <v>0.33360000000000001</v>
      </c>
      <c r="I142" s="18">
        <v>3.31</v>
      </c>
      <c r="J142" s="18">
        <v>0.31619999999999998</v>
      </c>
      <c r="K142" s="18">
        <v>-4.0570000000000002E-2</v>
      </c>
      <c r="L142" s="18">
        <v>1.2090000000000001</v>
      </c>
      <c r="M142" s="18">
        <v>0.2137</v>
      </c>
      <c r="O142" s="18">
        <f>MAX(MIN(Angle!A155,AngNeutron!$P$3),AngNeutron!$P$2)</f>
        <v>10000</v>
      </c>
      <c r="P142" s="18">
        <f t="shared" ca="1" si="26"/>
        <v>0</v>
      </c>
      <c r="Q142" s="18">
        <f t="shared" ca="1" si="27"/>
        <v>9.3742106126335975E-6</v>
      </c>
      <c r="R142" s="18">
        <f t="shared" ca="1" si="28"/>
        <v>0</v>
      </c>
      <c r="S142" s="18">
        <f t="shared" ca="1" si="29"/>
        <v>0</v>
      </c>
      <c r="T142" s="18">
        <f ca="1">MAX(-P142+MIN(P142,AngCal!$B$30),Q868+T$11+T$12/(1+EXP((T$13-LOG10($O142))/T$14))+T$15/(1+EXP((T$16-LOG10($O142))/T$17))+T$18/(1+EXP((T$19-LOG10($O142))/T$20)))</f>
        <v>3.6728346990225202E-3</v>
      </c>
      <c r="U142" s="18">
        <f ca="1">MAX(-Q142+MIN(Q142,AngCal!$B$30),Q868+U$11+U$12/(1+EXP((U$13-LOG10($O142))/U$14))+U$15/(1+EXP((U$16-LOG10($O142))/U$17))+U$18/(1+EXP((U$19-LOG10($O142))/U$20)))</f>
        <v>4.6263858541256142E-3</v>
      </c>
      <c r="V142" s="18">
        <f ca="1">MAX(-R142+MIN(R142,AngCal!$B$30),Q868+V$11+V$12/(1+EXP((V$13-LOG10($O142))/V$14))+V$15/(1+EXP((V$16-LOG10($O142))/V$17))+V$18/(1+EXP((V$19-LOG10($O142))/V$20)))</f>
        <v>7.3893795972911069E-6</v>
      </c>
      <c r="W142" s="18">
        <f ca="1">MAX(-S142+MIN(S142,AngCal!$B$30),Q868+W$11+W$12/(1+EXP((W$13-LOG10($O142))/W$14))+W$15/(1+EXP((W$16-LOG10($O142))/W$17))+W$18/(1+EXP((W$19-LOG10($O142))/W$20)))</f>
        <v>2.485806763400461E-3</v>
      </c>
      <c r="X142" s="18">
        <f t="shared" ca="1" si="38"/>
        <v>0.38910238523633062</v>
      </c>
      <c r="Y142" s="18">
        <f t="shared" ca="1" si="38"/>
        <v>0.49914502854918091</v>
      </c>
      <c r="Z142" s="18">
        <f t="shared" ca="1" si="38"/>
        <v>0.39318760095573918</v>
      </c>
      <c r="AA142" s="18">
        <f t="shared" ca="1" si="38"/>
        <v>0.45600419158217403</v>
      </c>
      <c r="AB142" s="18">
        <f t="shared" ca="1" si="31"/>
        <v>0</v>
      </c>
      <c r="AC142" s="18">
        <f t="shared" ca="1" si="32"/>
        <v>0</v>
      </c>
      <c r="AD142" s="18">
        <f t="shared" ca="1" si="33"/>
        <v>0</v>
      </c>
      <c r="AE142" s="18">
        <f t="shared" ca="1" si="34"/>
        <v>1.4536463483244763E-3</v>
      </c>
      <c r="AF142" s="18">
        <f ca="1">MAX(-AB142+MIN(AB142,AngCal!$B$30),S868+AF$11+AF$12/(1+EXP((AF$13-LOG10($O142))/AF$14))+AF$15/(1+EXP((AF$16-LOG10($O142))/AF$17))+AF$18/(1+EXP((AF$19-LOG10($O142))/AF$20)))</f>
        <v>1.4638447737327867</v>
      </c>
      <c r="AG142" s="18">
        <f ca="1">MAX(-AC142+MIN(AC142,AngCal!$B$30),S868+AG$11+AG$12/(1+EXP((AG$13-LOG10($O142))/AG$14))+AG$15/(1+EXP((AG$16-LOG10($O142))/AG$17))+AG$18/(1+EXP((AG$19-LOG10($O142))/AG$20)))</f>
        <v>1.5217690357348932</v>
      </c>
      <c r="AH142" s="18">
        <f ca="1">MAX(-AD142+MIN(AD142,AngCal!$B$30),S868+AH$11+AH$12/(1+EXP((AH$13-LOG10($O142))/AH$14))+AH$15/(1+EXP((AH$16-LOG10($O142))/AH$17))+AH$18/(1+EXP((AH$19-LOG10($O142))/AH$20)))</f>
        <v>2.0237082172250784</v>
      </c>
      <c r="AI142" s="18">
        <f ca="1">MAX(-AE142+MIN(AE142,AngCal!$B$30),S868+AI$11+AI$12/(1+EXP((AI$13-LOG10($O142))/AI$14))+AI$15/(1+EXP((AI$16-LOG10($O142))/AI$17))+AI$18/(1+EXP((AI$19-LOG10($O142))/AI$20)))</f>
        <v>2.1039279576699306</v>
      </c>
      <c r="AJ142" s="18">
        <f t="shared" ca="1" si="39"/>
        <v>8.9160086202406958</v>
      </c>
      <c r="AK142" s="18">
        <f t="shared" ca="1" si="39"/>
        <v>9.1098958680200042</v>
      </c>
      <c r="AL142" s="18">
        <f t="shared" ca="1" si="39"/>
        <v>10.944673779399931</v>
      </c>
      <c r="AM142" s="18">
        <f t="shared" ca="1" si="39"/>
        <v>12.839674271504995</v>
      </c>
      <c r="AN142" s="18">
        <f t="shared" ca="1" si="40"/>
        <v>1</v>
      </c>
      <c r="AO142" s="18">
        <f t="shared" ca="1" si="40"/>
        <v>1</v>
      </c>
      <c r="AP142" s="18">
        <f t="shared" ca="1" si="40"/>
        <v>1</v>
      </c>
      <c r="AQ142" s="18">
        <f t="shared" ca="1" si="40"/>
        <v>1</v>
      </c>
      <c r="AR142" s="18">
        <f t="shared" ca="1" si="41"/>
        <v>0</v>
      </c>
      <c r="AS142" s="18">
        <f t="shared" ca="1" si="41"/>
        <v>0</v>
      </c>
      <c r="AT142" s="18">
        <f t="shared" ca="1" si="41"/>
        <v>0</v>
      </c>
      <c r="AU142" s="18">
        <f t="shared" ca="1" si="41"/>
        <v>0</v>
      </c>
    </row>
    <row r="143" spans="1:47" x14ac:dyDescent="0.15">
      <c r="A143">
        <v>2</v>
      </c>
      <c r="B143">
        <v>4.0910000000000002</v>
      </c>
      <c r="C143">
        <v>3</v>
      </c>
      <c r="D143" s="18">
        <v>4.0129999999999999E-2</v>
      </c>
      <c r="E143" s="18">
        <v>-0.45529999999999998</v>
      </c>
      <c r="F143" s="18">
        <v>2.1230000000000002</v>
      </c>
      <c r="G143" s="18">
        <v>0.3322</v>
      </c>
      <c r="H143" s="18">
        <v>0.42380000000000001</v>
      </c>
      <c r="I143" s="18">
        <v>3.2410000000000001</v>
      </c>
      <c r="J143" s="18">
        <v>0.35310000000000002</v>
      </c>
      <c r="K143" s="18">
        <v>-2.5340000000000001E-2</v>
      </c>
      <c r="L143" s="18">
        <v>1.399</v>
      </c>
      <c r="M143" s="18">
        <v>3.7740000000000003E-2</v>
      </c>
      <c r="O143" s="18">
        <f>MAX(MIN(Angle!A156,AngNeutron!$P$3),AngNeutron!$P$2)</f>
        <v>10000</v>
      </c>
      <c r="P143" s="18">
        <f t="shared" ca="1" si="26"/>
        <v>0</v>
      </c>
      <c r="Q143" s="18">
        <f t="shared" ca="1" si="27"/>
        <v>9.3748569431921155E-6</v>
      </c>
      <c r="R143" s="18">
        <f t="shared" ca="1" si="28"/>
        <v>0</v>
      </c>
      <c r="S143" s="18">
        <f t="shared" ca="1" si="29"/>
        <v>0</v>
      </c>
      <c r="T143" s="18">
        <f ca="1">MAX(-P143+MIN(P143,AngCal!$B$30),Q869+T$11+T$12/(1+EXP((T$13-LOG10($O143))/T$14))+T$15/(1+EXP((T$16-LOG10($O143))/T$17))+T$18/(1+EXP((T$19-LOG10($O143))/T$20)))</f>
        <v>3.6728346990224647E-3</v>
      </c>
      <c r="U143" s="18">
        <f ca="1">MAX(-Q143+MIN(Q143,AngCal!$B$30),Q869+U$11+U$12/(1+EXP((U$13-LOG10($O143))/U$14))+U$15/(1+EXP((U$16-LOG10($O143))/U$17))+U$18/(1+EXP((U$19-LOG10($O143))/U$20)))</f>
        <v>4.6263858541256142E-3</v>
      </c>
      <c r="V143" s="18">
        <f ca="1">MAX(-R143+MIN(R143,AngCal!$B$30),Q869+V$11+V$12/(1+EXP((V$13-LOG10($O143))/V$14))+V$15/(1+EXP((V$16-LOG10($O143))/V$17))+V$18/(1+EXP((V$19-LOG10($O143))/V$20)))</f>
        <v>7.3893795972633514E-6</v>
      </c>
      <c r="W143" s="18">
        <f ca="1">MAX(-S143+MIN(S143,AngCal!$B$30),Q869+W$11+W$12/(1+EXP((W$13-LOG10($O143))/W$14))+W$15/(1+EXP((W$16-LOG10($O143))/W$17))+W$18/(1+EXP((W$19-LOG10($O143))/W$20)))</f>
        <v>2.485806763400461E-3</v>
      </c>
      <c r="X143" s="18">
        <f t="shared" ca="1" si="38"/>
        <v>0.38910238523633062</v>
      </c>
      <c r="Y143" s="18">
        <f t="shared" ca="1" si="38"/>
        <v>0.49914502854918091</v>
      </c>
      <c r="Z143" s="18">
        <f t="shared" ca="1" si="38"/>
        <v>0.39318760095573918</v>
      </c>
      <c r="AA143" s="18">
        <f t="shared" ca="1" si="38"/>
        <v>0.45600419158217403</v>
      </c>
      <c r="AB143" s="18">
        <f t="shared" ca="1" si="31"/>
        <v>0</v>
      </c>
      <c r="AC143" s="18">
        <f t="shared" ca="1" si="32"/>
        <v>0</v>
      </c>
      <c r="AD143" s="18">
        <f t="shared" ca="1" si="33"/>
        <v>0</v>
      </c>
      <c r="AE143" s="18">
        <f t="shared" ca="1" si="34"/>
        <v>1.4536463483244763E-3</v>
      </c>
      <c r="AF143" s="18">
        <f ca="1">MAX(-AB143+MIN(AB143,AngCal!$B$30),S869+AF$11+AF$12/(1+EXP((AF$13-LOG10($O143))/AF$14))+AF$15/(1+EXP((AF$16-LOG10($O143))/AF$17))+AF$18/(1+EXP((AF$19-LOG10($O143))/AF$20)))</f>
        <v>1.4638447737342091</v>
      </c>
      <c r="AG143" s="18">
        <f ca="1">MAX(-AC143+MIN(AC143,AngCal!$B$30),S869+AG$11+AG$12/(1+EXP((AG$13-LOG10($O143))/AG$14))+AG$15/(1+EXP((AG$16-LOG10($O143))/AG$17))+AG$18/(1+EXP((AG$19-LOG10($O143))/AG$20)))</f>
        <v>1.5217690357363154</v>
      </c>
      <c r="AH143" s="18">
        <f ca="1">MAX(-AD143+MIN(AD143,AngCal!$B$30),S869+AH$11+AH$12/(1+EXP((AH$13-LOG10($O143))/AH$14))+AH$15/(1+EXP((AH$16-LOG10($O143))/AH$17))+AH$18/(1+EXP((AH$19-LOG10($O143))/AH$20)))</f>
        <v>2.0237082172265008</v>
      </c>
      <c r="AI143" s="18">
        <f ca="1">MAX(-AE143+MIN(AE143,AngCal!$B$30),S869+AI$11+AI$12/(1+EXP((AI$13-LOG10($O143))/AI$14))+AI$15/(1+EXP((AI$16-LOG10($O143))/AI$17))+AI$18/(1+EXP((AI$19-LOG10($O143))/AI$20)))</f>
        <v>2.1039279576713525</v>
      </c>
      <c r="AJ143" s="18">
        <f t="shared" ca="1" si="39"/>
        <v>8.9160086202406958</v>
      </c>
      <c r="AK143" s="18">
        <f t="shared" ca="1" si="39"/>
        <v>9.1098958680200042</v>
      </c>
      <c r="AL143" s="18">
        <f t="shared" ca="1" si="39"/>
        <v>10.944673779399931</v>
      </c>
      <c r="AM143" s="18">
        <f t="shared" ca="1" si="39"/>
        <v>12.839674271504995</v>
      </c>
      <c r="AN143" s="18">
        <f t="shared" ca="1" si="40"/>
        <v>1</v>
      </c>
      <c r="AO143" s="18">
        <f t="shared" ca="1" si="40"/>
        <v>1</v>
      </c>
      <c r="AP143" s="18">
        <f t="shared" ca="1" si="40"/>
        <v>1</v>
      </c>
      <c r="AQ143" s="18">
        <f t="shared" ca="1" si="40"/>
        <v>1</v>
      </c>
      <c r="AR143" s="18">
        <f t="shared" ca="1" si="41"/>
        <v>0</v>
      </c>
      <c r="AS143" s="18">
        <f t="shared" ca="1" si="41"/>
        <v>0</v>
      </c>
      <c r="AT143" s="18">
        <f t="shared" ca="1" si="41"/>
        <v>0</v>
      </c>
      <c r="AU143" s="18">
        <f t="shared" ca="1" si="41"/>
        <v>0</v>
      </c>
    </row>
    <row r="144" spans="1:47" x14ac:dyDescent="0.15">
      <c r="A144">
        <v>2</v>
      </c>
      <c r="B144">
        <v>4.0910000000000002</v>
      </c>
      <c r="C144">
        <v>5</v>
      </c>
      <c r="D144" s="18">
        <v>3.3790000000000001E-2</v>
      </c>
      <c r="E144" s="18">
        <v>-0.59219999999999995</v>
      </c>
      <c r="F144" s="18">
        <v>2.1960000000000002</v>
      </c>
      <c r="G144" s="18">
        <v>0.41289999999999999</v>
      </c>
      <c r="H144" s="18">
        <v>0.45469999999999999</v>
      </c>
      <c r="I144" s="18">
        <v>3.2429999999999999</v>
      </c>
      <c r="J144" s="18">
        <v>0.28120000000000001</v>
      </c>
      <c r="K144" s="18">
        <v>8.4440000000000001E-2</v>
      </c>
      <c r="L144" s="18">
        <v>2.085</v>
      </c>
      <c r="M144" s="18">
        <v>1.9590000000000001</v>
      </c>
      <c r="O144" s="18">
        <f>MAX(MIN(Angle!A157,AngNeutron!$P$3),AngNeutron!$P$2)</f>
        <v>10000</v>
      </c>
      <c r="P144" s="18">
        <f t="shared" ca="1" si="26"/>
        <v>0</v>
      </c>
      <c r="Q144" s="18">
        <f t="shared" ca="1" si="27"/>
        <v>9.3754245293507441E-6</v>
      </c>
      <c r="R144" s="18">
        <f t="shared" ca="1" si="28"/>
        <v>0</v>
      </c>
      <c r="S144" s="18">
        <f t="shared" ca="1" si="29"/>
        <v>0</v>
      </c>
      <c r="T144" s="18">
        <f ca="1">MAX(-P144+MIN(P144,AngCal!$B$30),Q870+T$11+T$12/(1+EXP((T$13-LOG10($O144))/T$14))+T$15/(1+EXP((T$16-LOG10($O144))/T$17))+T$18/(1+EXP((T$19-LOG10($O144))/T$20)))</f>
        <v>3.6728346990224647E-3</v>
      </c>
      <c r="U144" s="18">
        <f ca="1">MAX(-Q144+MIN(Q144,AngCal!$B$30),Q870+U$11+U$12/(1+EXP((U$13-LOG10($O144))/U$14))+U$15/(1+EXP((U$16-LOG10($O144))/U$17))+U$18/(1+EXP((U$19-LOG10($O144))/U$20)))</f>
        <v>4.6263858541256142E-3</v>
      </c>
      <c r="V144" s="18">
        <f ca="1">MAX(-R144+MIN(R144,AngCal!$B$30),Q870+V$11+V$12/(1+EXP((V$13-LOG10($O144))/V$14))+V$15/(1+EXP((V$16-LOG10($O144))/V$17))+V$18/(1+EXP((V$19-LOG10($O144))/V$20)))</f>
        <v>7.3893795972425347E-6</v>
      </c>
      <c r="W144" s="18">
        <f ca="1">MAX(-S144+MIN(S144,AngCal!$B$30),Q870+W$11+W$12/(1+EXP((W$13-LOG10($O144))/W$14))+W$15/(1+EXP((W$16-LOG10($O144))/W$17))+W$18/(1+EXP((W$19-LOG10($O144))/W$20)))</f>
        <v>2.48580676340035E-3</v>
      </c>
      <c r="X144" s="18">
        <f t="shared" ca="1" si="38"/>
        <v>0.38910238523633062</v>
      </c>
      <c r="Y144" s="18">
        <f t="shared" ca="1" si="38"/>
        <v>0.49914502854918091</v>
      </c>
      <c r="Z144" s="18">
        <f t="shared" ca="1" si="38"/>
        <v>0.39318760095573918</v>
      </c>
      <c r="AA144" s="18">
        <f t="shared" ca="1" si="38"/>
        <v>0.45600419158217403</v>
      </c>
      <c r="AB144" s="18">
        <f t="shared" ca="1" si="31"/>
        <v>0</v>
      </c>
      <c r="AC144" s="18">
        <f t="shared" ca="1" si="32"/>
        <v>0</v>
      </c>
      <c r="AD144" s="18">
        <f t="shared" ca="1" si="33"/>
        <v>0</v>
      </c>
      <c r="AE144" s="18">
        <f t="shared" ca="1" si="34"/>
        <v>1.4536463483244763E-3</v>
      </c>
      <c r="AF144" s="18">
        <f ca="1">MAX(-AB144+MIN(AB144,AngCal!$B$30),S870+AF$11+AF$12/(1+EXP((AF$13-LOG10($O144))/AF$14))+AF$15/(1+EXP((AF$16-LOG10($O144))/AF$17))+AF$18/(1+EXP((AF$19-LOG10($O144))/AF$20)))</f>
        <v>1.4638447737353535</v>
      </c>
      <c r="AG144" s="18">
        <f ca="1">MAX(-AC144+MIN(AC144,AngCal!$B$30),S870+AG$11+AG$12/(1+EXP((AG$13-LOG10($O144))/AG$14))+AG$15/(1+EXP((AG$16-LOG10($O144))/AG$17))+AG$18/(1+EXP((AG$19-LOG10($O144))/AG$20)))</f>
        <v>1.52176903573746</v>
      </c>
      <c r="AH144" s="18">
        <f ca="1">MAX(-AD144+MIN(AD144,AngCal!$B$30),S870+AH$11+AH$12/(1+EXP((AH$13-LOG10($O144))/AH$14))+AH$15/(1+EXP((AH$16-LOG10($O144))/AH$17))+AH$18/(1+EXP((AH$19-LOG10($O144))/AH$20)))</f>
        <v>2.0237082172276453</v>
      </c>
      <c r="AI144" s="18">
        <f ca="1">MAX(-AE144+MIN(AE144,AngCal!$B$30),S870+AI$11+AI$12/(1+EXP((AI$13-LOG10($O144))/AI$14))+AI$15/(1+EXP((AI$16-LOG10($O144))/AI$17))+AI$18/(1+EXP((AI$19-LOG10($O144))/AI$20)))</f>
        <v>2.103927957672497</v>
      </c>
      <c r="AJ144" s="18">
        <f t="shared" ca="1" si="39"/>
        <v>8.9160086202406958</v>
      </c>
      <c r="AK144" s="18">
        <f t="shared" ca="1" si="39"/>
        <v>9.1098958680200042</v>
      </c>
      <c r="AL144" s="18">
        <f t="shared" ca="1" si="39"/>
        <v>10.944673779399931</v>
      </c>
      <c r="AM144" s="18">
        <f t="shared" ca="1" si="39"/>
        <v>12.839674271504995</v>
      </c>
      <c r="AN144" s="18">
        <f t="shared" ca="1" si="40"/>
        <v>1</v>
      </c>
      <c r="AO144" s="18">
        <f t="shared" ca="1" si="40"/>
        <v>1</v>
      </c>
      <c r="AP144" s="18">
        <f t="shared" ca="1" si="40"/>
        <v>1</v>
      </c>
      <c r="AQ144" s="18">
        <f t="shared" ca="1" si="40"/>
        <v>1</v>
      </c>
      <c r="AR144" s="18">
        <f t="shared" ca="1" si="41"/>
        <v>0</v>
      </c>
      <c r="AS144" s="18">
        <f t="shared" ca="1" si="41"/>
        <v>0</v>
      </c>
      <c r="AT144" s="18">
        <f t="shared" ca="1" si="41"/>
        <v>0</v>
      </c>
      <c r="AU144" s="18">
        <f t="shared" ca="1" si="41"/>
        <v>0</v>
      </c>
    </row>
    <row r="145" spans="1:47" x14ac:dyDescent="0.15">
      <c r="A145">
        <v>2</v>
      </c>
      <c r="B145">
        <v>4.0910000000000002</v>
      </c>
      <c r="C145">
        <v>7</v>
      </c>
      <c r="D145" s="18">
        <v>3.2840000000000001E-2</v>
      </c>
      <c r="E145" s="18">
        <v>-0.60150000000000003</v>
      </c>
      <c r="F145" s="18">
        <v>2.2400000000000002</v>
      </c>
      <c r="G145" s="18">
        <v>0.38940000000000002</v>
      </c>
      <c r="H145" s="18">
        <v>0.52790000000000004</v>
      </c>
      <c r="I145" s="18">
        <v>3.319</v>
      </c>
      <c r="J145" s="18">
        <v>0.315</v>
      </c>
      <c r="K145" s="18">
        <v>3.4810000000000001E-2</v>
      </c>
      <c r="L145" s="18">
        <v>-0.93740000000000001</v>
      </c>
      <c r="M145" s="18">
        <v>1.5509999999999999</v>
      </c>
      <c r="O145" s="18">
        <f>MAX(MIN(Angle!A158,AngNeutron!$P$3),AngNeutron!$P$2)</f>
        <v>10000</v>
      </c>
      <c r="P145" s="18">
        <f t="shared" ca="1" si="26"/>
        <v>0</v>
      </c>
      <c r="Q145" s="18">
        <f t="shared" ca="1" si="27"/>
        <v>9.3759229934263152E-6</v>
      </c>
      <c r="R145" s="18">
        <f t="shared" ca="1" si="28"/>
        <v>0</v>
      </c>
      <c r="S145" s="18">
        <f t="shared" ca="1" si="29"/>
        <v>0</v>
      </c>
      <c r="T145" s="18">
        <f ca="1">MAX(-P145+MIN(P145,AngCal!$B$30),Q871+T$11+T$12/(1+EXP((T$13-LOG10($O145))/T$14))+T$15/(1+EXP((T$16-LOG10($O145))/T$17))+T$18/(1+EXP((T$19-LOG10($O145))/T$20)))</f>
        <v>3.6728346990224647E-3</v>
      </c>
      <c r="U145" s="18">
        <f ca="1">MAX(-Q145+MIN(Q145,AngCal!$B$30),Q871+U$11+U$12/(1+EXP((U$13-LOG10($O145))/U$14))+U$15/(1+EXP((U$16-LOG10($O145))/U$17))+U$18/(1+EXP((U$19-LOG10($O145))/U$20)))</f>
        <v>4.6263858541256142E-3</v>
      </c>
      <c r="V145" s="18">
        <f ca="1">MAX(-R145+MIN(R145,AngCal!$B$30),Q871+V$11+V$12/(1+EXP((V$13-LOG10($O145))/V$14))+V$15/(1+EXP((V$16-LOG10($O145))/V$17))+V$18/(1+EXP((V$19-LOG10($O145))/V$20)))</f>
        <v>7.3893795972286569E-6</v>
      </c>
      <c r="W145" s="18">
        <f ca="1">MAX(-S145+MIN(S145,AngCal!$B$30),Q871+W$11+W$12/(1+EXP((W$13-LOG10($O145))/W$14))+W$15/(1+EXP((W$16-LOG10($O145))/W$17))+W$18/(1+EXP((W$19-LOG10($O145))/W$20)))</f>
        <v>2.48580676340035E-3</v>
      </c>
      <c r="X145" s="18">
        <f t="shared" ca="1" si="38"/>
        <v>0.38910238523633062</v>
      </c>
      <c r="Y145" s="18">
        <f t="shared" ca="1" si="38"/>
        <v>0.49914502854918091</v>
      </c>
      <c r="Z145" s="18">
        <f t="shared" ca="1" si="38"/>
        <v>0.39318760095573918</v>
      </c>
      <c r="AA145" s="18">
        <f t="shared" ca="1" si="38"/>
        <v>0.45600419158217403</v>
      </c>
      <c r="AB145" s="18">
        <f t="shared" ca="1" si="31"/>
        <v>0</v>
      </c>
      <c r="AC145" s="18">
        <f t="shared" ca="1" si="32"/>
        <v>0</v>
      </c>
      <c r="AD145" s="18">
        <f t="shared" ca="1" si="33"/>
        <v>0</v>
      </c>
      <c r="AE145" s="18">
        <f t="shared" ca="1" si="34"/>
        <v>1.4536463483244763E-3</v>
      </c>
      <c r="AF145" s="18">
        <f ca="1">MAX(-AB145+MIN(AB145,AngCal!$B$30),S871+AF$11+AF$12/(1+EXP((AF$13-LOG10($O145))/AF$14))+AF$15/(1+EXP((AF$16-LOG10($O145))/AF$17))+AF$18/(1+EXP((AF$19-LOG10($O145))/AF$20)))</f>
        <v>1.4638447737362741</v>
      </c>
      <c r="AG145" s="18">
        <f ca="1">MAX(-AC145+MIN(AC145,AngCal!$B$30),S871+AG$11+AG$12/(1+EXP((AG$13-LOG10($O145))/AG$14))+AG$15/(1+EXP((AG$16-LOG10($O145))/AG$17))+AG$18/(1+EXP((AG$19-LOG10($O145))/AG$20)))</f>
        <v>1.5217690357383808</v>
      </c>
      <c r="AH145" s="18">
        <f ca="1">MAX(-AD145+MIN(AD145,AngCal!$B$30),S871+AH$11+AH$12/(1+EXP((AH$13-LOG10($O145))/AH$14))+AH$15/(1+EXP((AH$16-LOG10($O145))/AH$17))+AH$18/(1+EXP((AH$19-LOG10($O145))/AH$20)))</f>
        <v>2.0237082172285659</v>
      </c>
      <c r="AI145" s="18">
        <f ca="1">MAX(-AE145+MIN(AE145,AngCal!$B$30),S871+AI$11+AI$12/(1+EXP((AI$13-LOG10($O145))/AI$14))+AI$15/(1+EXP((AI$16-LOG10($O145))/AI$17))+AI$18/(1+EXP((AI$19-LOG10($O145))/AI$20)))</f>
        <v>2.103927957673418</v>
      </c>
      <c r="AJ145" s="18">
        <f t="shared" ca="1" si="39"/>
        <v>8.9160086202406958</v>
      </c>
      <c r="AK145" s="18">
        <f t="shared" ca="1" si="39"/>
        <v>9.1098958680200042</v>
      </c>
      <c r="AL145" s="18">
        <f t="shared" ca="1" si="39"/>
        <v>10.944673779399931</v>
      </c>
      <c r="AM145" s="18">
        <f t="shared" ca="1" si="39"/>
        <v>12.839674271504995</v>
      </c>
      <c r="AN145" s="18">
        <f t="shared" ca="1" si="40"/>
        <v>1</v>
      </c>
      <c r="AO145" s="18">
        <f t="shared" ca="1" si="40"/>
        <v>1</v>
      </c>
      <c r="AP145" s="18">
        <f t="shared" ca="1" si="40"/>
        <v>1</v>
      </c>
      <c r="AQ145" s="18">
        <f t="shared" ca="1" si="40"/>
        <v>1</v>
      </c>
      <c r="AR145" s="18">
        <f t="shared" ca="1" si="41"/>
        <v>0</v>
      </c>
      <c r="AS145" s="18">
        <f t="shared" ca="1" si="41"/>
        <v>0</v>
      </c>
      <c r="AT145" s="18">
        <f t="shared" ca="1" si="41"/>
        <v>0</v>
      </c>
      <c r="AU145" s="18">
        <f t="shared" ca="1" si="41"/>
        <v>0</v>
      </c>
    </row>
    <row r="146" spans="1:47" x14ac:dyDescent="0.15">
      <c r="A146">
        <v>2</v>
      </c>
      <c r="B146">
        <v>4.0910000000000002</v>
      </c>
      <c r="C146">
        <v>10</v>
      </c>
      <c r="D146" s="18">
        <v>2.1829999999999999E-2</v>
      </c>
      <c r="E146" s="18">
        <v>-0.58330000000000004</v>
      </c>
      <c r="F146" s="18">
        <v>2.2730000000000001</v>
      </c>
      <c r="G146" s="18">
        <v>0.38190000000000002</v>
      </c>
      <c r="H146" s="18">
        <v>0.50690000000000002</v>
      </c>
      <c r="I146" s="18">
        <v>3.4159999999999999</v>
      </c>
      <c r="J146" s="18">
        <v>0.27700000000000002</v>
      </c>
      <c r="K146" s="18">
        <v>4.9009999999999998E-2</v>
      </c>
      <c r="L146" s="18">
        <v>-1.9890000000000001</v>
      </c>
      <c r="M146" s="18">
        <v>2.46</v>
      </c>
      <c r="O146" s="18">
        <f>MAX(MIN(Angle!A159,AngNeutron!$P$3),AngNeutron!$P$2)</f>
        <v>10000</v>
      </c>
      <c r="P146" s="18">
        <f t="shared" ca="1" si="26"/>
        <v>0</v>
      </c>
      <c r="Q146" s="18">
        <f t="shared" ca="1" si="27"/>
        <v>9.3763607867834373E-6</v>
      </c>
      <c r="R146" s="18">
        <f t="shared" ca="1" si="28"/>
        <v>0</v>
      </c>
      <c r="S146" s="18">
        <f t="shared" ca="1" si="29"/>
        <v>0</v>
      </c>
      <c r="T146" s="18">
        <f ca="1">MAX(-P146+MIN(P146,AngCal!$B$30),Q872+T$11+T$12/(1+EXP((T$13-LOG10($O146))/T$14))+T$15/(1+EXP((T$16-LOG10($O146))/T$17))+T$18/(1+EXP((T$19-LOG10($O146))/T$20)))</f>
        <v>3.6728346990224647E-3</v>
      </c>
      <c r="U146" s="18">
        <f ca="1">MAX(-Q146+MIN(Q146,AngCal!$B$30),Q872+U$11+U$12/(1+EXP((U$13-LOG10($O146))/U$14))+U$15/(1+EXP((U$16-LOG10($O146))/U$17))+U$18/(1+EXP((U$19-LOG10($O146))/U$20)))</f>
        <v>4.6263858541256142E-3</v>
      </c>
      <c r="V146" s="18">
        <f ca="1">MAX(-R146+MIN(R146,AngCal!$B$30),Q872+V$11+V$12/(1+EXP((V$13-LOG10($O146))/V$14))+V$15/(1+EXP((V$16-LOG10($O146))/V$17))+V$18/(1+EXP((V$19-LOG10($O146))/V$20)))</f>
        <v>7.3893795972286569E-6</v>
      </c>
      <c r="W146" s="18">
        <f ca="1">MAX(-S146+MIN(S146,AngCal!$B$30),Q872+W$11+W$12/(1+EXP((W$13-LOG10($O146))/W$14))+W$15/(1+EXP((W$16-LOG10($O146))/W$17))+W$18/(1+EXP((W$19-LOG10($O146))/W$20)))</f>
        <v>2.48580676340035E-3</v>
      </c>
      <c r="X146" s="18">
        <f t="shared" ca="1" si="38"/>
        <v>0.38910238523633062</v>
      </c>
      <c r="Y146" s="18">
        <f t="shared" ca="1" si="38"/>
        <v>0.49914502854918091</v>
      </c>
      <c r="Z146" s="18">
        <f t="shared" ca="1" si="38"/>
        <v>0.39318760095573918</v>
      </c>
      <c r="AA146" s="18">
        <f t="shared" ca="1" si="38"/>
        <v>0.45600419158217403</v>
      </c>
      <c r="AB146" s="18">
        <f t="shared" ca="1" si="31"/>
        <v>0</v>
      </c>
      <c r="AC146" s="18">
        <f t="shared" ca="1" si="32"/>
        <v>0</v>
      </c>
      <c r="AD146" s="18">
        <f t="shared" ca="1" si="33"/>
        <v>0</v>
      </c>
      <c r="AE146" s="18">
        <f t="shared" ca="1" si="34"/>
        <v>1.4536463483244763E-3</v>
      </c>
      <c r="AF146" s="18">
        <f ca="1">MAX(-AB146+MIN(AB146,AngCal!$B$30),S872+AF$11+AF$12/(1+EXP((AF$13-LOG10($O146))/AF$14))+AF$15/(1+EXP((AF$16-LOG10($O146))/AF$17))+AF$18/(1+EXP((AF$19-LOG10($O146))/AF$20)))</f>
        <v>1.4638447737370153</v>
      </c>
      <c r="AG146" s="18">
        <f ca="1">MAX(-AC146+MIN(AC146,AngCal!$B$30),S872+AG$11+AG$12/(1+EXP((AG$13-LOG10($O146))/AG$14))+AG$15/(1+EXP((AG$16-LOG10($O146))/AG$17))+AG$18/(1+EXP((AG$19-LOG10($O146))/AG$20)))</f>
        <v>1.521769035739122</v>
      </c>
      <c r="AH146" s="18">
        <f ca="1">MAX(-AD146+MIN(AD146,AngCal!$B$30),S872+AH$11+AH$12/(1+EXP((AH$13-LOG10($O146))/AH$14))+AH$15/(1+EXP((AH$16-LOG10($O146))/AH$17))+AH$18/(1+EXP((AH$19-LOG10($O146))/AH$20)))</f>
        <v>2.023708217229307</v>
      </c>
      <c r="AI146" s="18">
        <f ca="1">MAX(-AE146+MIN(AE146,AngCal!$B$30),S872+AI$11+AI$12/(1+EXP((AI$13-LOG10($O146))/AI$14))+AI$15/(1+EXP((AI$16-LOG10($O146))/AI$17))+AI$18/(1+EXP((AI$19-LOG10($O146))/AI$20)))</f>
        <v>2.1039279576741592</v>
      </c>
      <c r="AJ146" s="18">
        <f t="shared" ca="1" si="39"/>
        <v>8.9160086202406958</v>
      </c>
      <c r="AK146" s="18">
        <f t="shared" ca="1" si="39"/>
        <v>9.1098958680200042</v>
      </c>
      <c r="AL146" s="18">
        <f t="shared" ca="1" si="39"/>
        <v>10.944673779399931</v>
      </c>
      <c r="AM146" s="18">
        <f t="shared" ca="1" si="39"/>
        <v>12.839674271504995</v>
      </c>
      <c r="AN146" s="18">
        <f t="shared" ca="1" si="40"/>
        <v>1</v>
      </c>
      <c r="AO146" s="18">
        <f t="shared" ca="1" si="40"/>
        <v>1</v>
      </c>
      <c r="AP146" s="18">
        <f t="shared" ca="1" si="40"/>
        <v>1</v>
      </c>
      <c r="AQ146" s="18">
        <f t="shared" ca="1" si="40"/>
        <v>1</v>
      </c>
      <c r="AR146" s="18">
        <f t="shared" ca="1" si="41"/>
        <v>0</v>
      </c>
      <c r="AS146" s="18">
        <f t="shared" ca="1" si="41"/>
        <v>0</v>
      </c>
      <c r="AT146" s="18">
        <f t="shared" ca="1" si="41"/>
        <v>0</v>
      </c>
      <c r="AU146" s="18">
        <f t="shared" ca="1" si="41"/>
        <v>0</v>
      </c>
    </row>
    <row r="147" spans="1:47" x14ac:dyDescent="0.15">
      <c r="A147">
        <v>2</v>
      </c>
      <c r="B147">
        <v>4.0910000000000002</v>
      </c>
      <c r="C147">
        <v>15</v>
      </c>
      <c r="D147" s="18">
        <v>1.9609999999999999E-2</v>
      </c>
      <c r="E147" s="18">
        <v>-0.54530000000000001</v>
      </c>
      <c r="F147" s="18">
        <v>2.2429999999999999</v>
      </c>
      <c r="G147" s="18">
        <v>0.36099999999999999</v>
      </c>
      <c r="H147" s="18">
        <v>0.44109999999999999</v>
      </c>
      <c r="I147" s="18">
        <v>3.4780000000000002</v>
      </c>
      <c r="J147" s="18">
        <v>0.22450000000000001</v>
      </c>
      <c r="K147" s="18">
        <v>5.4469999999999998E-2</v>
      </c>
      <c r="L147" s="18">
        <v>-1.96</v>
      </c>
      <c r="M147" s="18">
        <v>2.4569999999999999</v>
      </c>
      <c r="O147" s="18">
        <f>MAX(MIN(Angle!A160,AngNeutron!$P$3),AngNeutron!$P$2)</f>
        <v>10000</v>
      </c>
      <c r="P147" s="18">
        <f t="shared" ca="1" si="26"/>
        <v>0</v>
      </c>
      <c r="Q147" s="18">
        <f t="shared" ca="1" si="27"/>
        <v>9.3767453101410367E-6</v>
      </c>
      <c r="R147" s="18">
        <f t="shared" ca="1" si="28"/>
        <v>0</v>
      </c>
      <c r="S147" s="18">
        <f t="shared" ca="1" si="29"/>
        <v>0</v>
      </c>
      <c r="T147" s="18">
        <f ca="1">MAX(-P147+MIN(P147,AngCal!$B$30),Q873+T$11+T$12/(1+EXP((T$13-LOG10($O147))/T$14))+T$15/(1+EXP((T$16-LOG10($O147))/T$17))+T$18/(1+EXP((T$19-LOG10($O147))/T$20)))</f>
        <v>3.6728346990224092E-3</v>
      </c>
      <c r="U147" s="18">
        <f ca="1">MAX(-Q147+MIN(Q147,AngCal!$B$30),Q873+U$11+U$12/(1+EXP((U$13-LOG10($O147))/U$14))+U$15/(1+EXP((U$16-LOG10($O147))/U$17))+U$18/(1+EXP((U$19-LOG10($O147))/U$20)))</f>
        <v>4.6263858541256142E-3</v>
      </c>
      <c r="V147" s="18">
        <f ca="1">MAX(-R147+MIN(R147,AngCal!$B$30),Q873+V$11+V$12/(1+EXP((V$13-LOG10($O147))/V$14))+V$15/(1+EXP((V$16-LOG10($O147))/V$17))+V$18/(1+EXP((V$19-LOG10($O147))/V$20)))</f>
        <v>7.3893795972147791E-6</v>
      </c>
      <c r="W147" s="18">
        <f ca="1">MAX(-S147+MIN(S147,AngCal!$B$30),Q873+W$11+W$12/(1+EXP((W$13-LOG10($O147))/W$14))+W$15/(1+EXP((W$16-LOG10($O147))/W$17))+W$18/(1+EXP((W$19-LOG10($O147))/W$20)))</f>
        <v>2.48580676340035E-3</v>
      </c>
      <c r="X147" s="18">
        <f t="shared" ca="1" si="38"/>
        <v>0.38910238523633062</v>
      </c>
      <c r="Y147" s="18">
        <f t="shared" ca="1" si="38"/>
        <v>0.49914502854918091</v>
      </c>
      <c r="Z147" s="18">
        <f t="shared" ca="1" si="38"/>
        <v>0.39318760095573918</v>
      </c>
      <c r="AA147" s="18">
        <f t="shared" ca="1" si="38"/>
        <v>0.45600419158217403</v>
      </c>
      <c r="AB147" s="18">
        <f t="shared" ca="1" si="31"/>
        <v>0</v>
      </c>
      <c r="AC147" s="18">
        <f t="shared" ca="1" si="32"/>
        <v>0</v>
      </c>
      <c r="AD147" s="18">
        <f t="shared" ca="1" si="33"/>
        <v>0</v>
      </c>
      <c r="AE147" s="18">
        <f t="shared" ca="1" si="34"/>
        <v>1.4536463483244763E-3</v>
      </c>
      <c r="AF147" s="18">
        <f ca="1">MAX(-AB147+MIN(AB147,AngCal!$B$30),S873+AF$11+AF$12/(1+EXP((AF$13-LOG10($O147))/AF$14))+AF$15/(1+EXP((AF$16-LOG10($O147))/AF$17))+AF$18/(1+EXP((AF$19-LOG10($O147))/AF$20)))</f>
        <v>1.4638447737376117</v>
      </c>
      <c r="AG147" s="18">
        <f ca="1">MAX(-AC147+MIN(AC147,AngCal!$B$30),S873+AG$11+AG$12/(1+EXP((AG$13-LOG10($O147))/AG$14))+AG$15/(1+EXP((AG$16-LOG10($O147))/AG$17))+AG$18/(1+EXP((AG$19-LOG10($O147))/AG$20)))</f>
        <v>1.5217690357397184</v>
      </c>
      <c r="AH147" s="18">
        <f ca="1">MAX(-AD147+MIN(AD147,AngCal!$B$30),S873+AH$11+AH$12/(1+EXP((AH$13-LOG10($O147))/AH$14))+AH$15/(1+EXP((AH$16-LOG10($O147))/AH$17))+AH$18/(1+EXP((AH$19-LOG10($O147))/AH$20)))</f>
        <v>2.0237082172299035</v>
      </c>
      <c r="AI147" s="18">
        <f ca="1">MAX(-AE147+MIN(AE147,AngCal!$B$30),S873+AI$11+AI$12/(1+EXP((AI$13-LOG10($O147))/AI$14))+AI$15/(1+EXP((AI$16-LOG10($O147))/AI$17))+AI$18/(1+EXP((AI$19-LOG10($O147))/AI$20)))</f>
        <v>2.1039279576747556</v>
      </c>
      <c r="AJ147" s="18">
        <f t="shared" ca="1" si="39"/>
        <v>8.9160086202406958</v>
      </c>
      <c r="AK147" s="18">
        <f t="shared" ca="1" si="39"/>
        <v>9.1098958680200042</v>
      </c>
      <c r="AL147" s="18">
        <f t="shared" ca="1" si="39"/>
        <v>10.944673779399931</v>
      </c>
      <c r="AM147" s="18">
        <f t="shared" ca="1" si="39"/>
        <v>12.839674271504995</v>
      </c>
      <c r="AN147" s="18">
        <f t="shared" ca="1" si="40"/>
        <v>1</v>
      </c>
      <c r="AO147" s="18">
        <f t="shared" ca="1" si="40"/>
        <v>1</v>
      </c>
      <c r="AP147" s="18">
        <f t="shared" ca="1" si="40"/>
        <v>1</v>
      </c>
      <c r="AQ147" s="18">
        <f t="shared" ca="1" si="40"/>
        <v>1</v>
      </c>
      <c r="AR147" s="18">
        <f t="shared" ca="1" si="41"/>
        <v>0</v>
      </c>
      <c r="AS147" s="18">
        <f t="shared" ca="1" si="41"/>
        <v>0</v>
      </c>
      <c r="AT147" s="18">
        <f t="shared" ca="1" si="41"/>
        <v>0</v>
      </c>
      <c r="AU147" s="18">
        <f t="shared" ca="1" si="41"/>
        <v>0</v>
      </c>
    </row>
    <row r="148" spans="1:47" x14ac:dyDescent="0.15">
      <c r="A148">
        <v>2</v>
      </c>
      <c r="B148">
        <v>4.0910000000000002</v>
      </c>
      <c r="C148">
        <v>20</v>
      </c>
      <c r="D148" s="18">
        <v>1.925E-2</v>
      </c>
      <c r="E148" s="18">
        <v>-0.5272</v>
      </c>
      <c r="F148" s="18">
        <v>2.2000000000000002</v>
      </c>
      <c r="G148" s="18">
        <v>0.34420000000000001</v>
      </c>
      <c r="H148" s="18">
        <v>0.40089999999999998</v>
      </c>
      <c r="I148" s="18">
        <v>3.5019999999999998</v>
      </c>
      <c r="J148" s="18">
        <v>0.19159999999999999</v>
      </c>
      <c r="K148" s="18">
        <v>5.9400000000000001E-2</v>
      </c>
      <c r="L148" s="18">
        <v>-1.97</v>
      </c>
      <c r="M148" s="18">
        <v>2.4740000000000002</v>
      </c>
      <c r="O148" s="18">
        <f>MAX(MIN(Angle!A161,AngNeutron!$P$3),AngNeutron!$P$2)</f>
        <v>10000</v>
      </c>
      <c r="P148" s="18">
        <f t="shared" ca="1" si="26"/>
        <v>0</v>
      </c>
      <c r="Q148" s="18">
        <f t="shared" ca="1" si="27"/>
        <v>9.3770830339899233E-6</v>
      </c>
      <c r="R148" s="18">
        <f t="shared" ca="1" si="28"/>
        <v>0</v>
      </c>
      <c r="S148" s="18">
        <f t="shared" ca="1" si="29"/>
        <v>0</v>
      </c>
      <c r="T148" s="18">
        <f ca="1">MAX(-P148+MIN(P148,AngCal!$B$30),Q874+T$11+T$12/(1+EXP((T$13-LOG10($O148))/T$14))+T$15/(1+EXP((T$16-LOG10($O148))/T$17))+T$18/(1+EXP((T$19-LOG10($O148))/T$20)))</f>
        <v>3.6728346990224092E-3</v>
      </c>
      <c r="U148" s="18">
        <f ca="1">MAX(-Q148+MIN(Q148,AngCal!$B$30),Q874+U$11+U$12/(1+EXP((U$13-LOG10($O148))/U$14))+U$15/(1+EXP((U$16-LOG10($O148))/U$17))+U$18/(1+EXP((U$19-LOG10($O148))/U$20)))</f>
        <v>4.6263858541255032E-3</v>
      </c>
      <c r="V148" s="18">
        <f ca="1">MAX(-R148+MIN(R148,AngCal!$B$30),Q874+V$11+V$12/(1+EXP((V$13-LOG10($O148))/V$14))+V$15/(1+EXP((V$16-LOG10($O148))/V$17))+V$18/(1+EXP((V$19-LOG10($O148))/V$20)))</f>
        <v>7.3893795972147791E-6</v>
      </c>
      <c r="W148" s="18">
        <f ca="1">MAX(-S148+MIN(S148,AngCal!$B$30),Q874+W$11+W$12/(1+EXP((W$13-LOG10($O148))/W$14))+W$15/(1+EXP((W$16-LOG10($O148))/W$17))+W$18/(1+EXP((W$19-LOG10($O148))/W$20)))</f>
        <v>2.48580676340035E-3</v>
      </c>
      <c r="X148" s="18">
        <f t="shared" ca="1" si="38"/>
        <v>0.38910238523633062</v>
      </c>
      <c r="Y148" s="18">
        <f t="shared" ca="1" si="38"/>
        <v>0.49914502854918091</v>
      </c>
      <c r="Z148" s="18">
        <f t="shared" ca="1" si="38"/>
        <v>0.39318760095573918</v>
      </c>
      <c r="AA148" s="18">
        <f t="shared" ca="1" si="38"/>
        <v>0.45600419158217403</v>
      </c>
      <c r="AB148" s="18">
        <f t="shared" ca="1" si="31"/>
        <v>0</v>
      </c>
      <c r="AC148" s="18">
        <f t="shared" ca="1" si="32"/>
        <v>0</v>
      </c>
      <c r="AD148" s="18">
        <f t="shared" ca="1" si="33"/>
        <v>0</v>
      </c>
      <c r="AE148" s="18">
        <f t="shared" ca="1" si="34"/>
        <v>1.4536463483244763E-3</v>
      </c>
      <c r="AF148" s="18">
        <f ca="1">MAX(-AB148+MIN(AB148,AngCal!$B$30),S874+AF$11+AF$12/(1+EXP((AF$13-LOG10($O148))/AF$14))+AF$15/(1+EXP((AF$16-LOG10($O148))/AF$17))+AF$18/(1+EXP((AF$19-LOG10($O148))/AF$20)))</f>
        <v>1.4638447737380917</v>
      </c>
      <c r="AG148" s="18">
        <f ca="1">MAX(-AC148+MIN(AC148,AngCal!$B$30),S874+AG$11+AG$12/(1+EXP((AG$13-LOG10($O148))/AG$14))+AG$15/(1+EXP((AG$16-LOG10($O148))/AG$17))+AG$18/(1+EXP((AG$19-LOG10($O148))/AG$20)))</f>
        <v>1.5217690357401985</v>
      </c>
      <c r="AH148" s="18">
        <f ca="1">MAX(-AD148+MIN(AD148,AngCal!$B$30),S874+AH$11+AH$12/(1+EXP((AH$13-LOG10($O148))/AH$14))+AH$15/(1+EXP((AH$16-LOG10($O148))/AH$17))+AH$18/(1+EXP((AH$19-LOG10($O148))/AH$20)))</f>
        <v>2.0237082172303835</v>
      </c>
      <c r="AI148" s="18">
        <f ca="1">MAX(-AE148+MIN(AE148,AngCal!$B$30),S874+AI$11+AI$12/(1+EXP((AI$13-LOG10($O148))/AI$14))+AI$15/(1+EXP((AI$16-LOG10($O148))/AI$17))+AI$18/(1+EXP((AI$19-LOG10($O148))/AI$20)))</f>
        <v>2.1039279576752357</v>
      </c>
      <c r="AJ148" s="18">
        <f t="shared" ca="1" si="39"/>
        <v>8.9160086202406958</v>
      </c>
      <c r="AK148" s="18">
        <f t="shared" ca="1" si="39"/>
        <v>9.1098958680200042</v>
      </c>
      <c r="AL148" s="18">
        <f t="shared" ca="1" si="39"/>
        <v>10.944673779399931</v>
      </c>
      <c r="AM148" s="18">
        <f t="shared" ca="1" si="39"/>
        <v>12.839674271504995</v>
      </c>
      <c r="AN148" s="18">
        <f t="shared" ca="1" si="40"/>
        <v>1</v>
      </c>
      <c r="AO148" s="18">
        <f t="shared" ca="1" si="40"/>
        <v>1</v>
      </c>
      <c r="AP148" s="18">
        <f t="shared" ca="1" si="40"/>
        <v>1</v>
      </c>
      <c r="AQ148" s="18">
        <f t="shared" ca="1" si="40"/>
        <v>1</v>
      </c>
      <c r="AR148" s="18">
        <f t="shared" ca="1" si="41"/>
        <v>0</v>
      </c>
      <c r="AS148" s="18">
        <f t="shared" ca="1" si="41"/>
        <v>0</v>
      </c>
      <c r="AT148" s="18">
        <f t="shared" ca="1" si="41"/>
        <v>0</v>
      </c>
      <c r="AU148" s="18">
        <f t="shared" ca="1" si="41"/>
        <v>0</v>
      </c>
    </row>
    <row r="149" spans="1:47" x14ac:dyDescent="0.15">
      <c r="A149">
        <v>2</v>
      </c>
      <c r="B149">
        <v>9.5030000000000001</v>
      </c>
      <c r="C149">
        <v>1</v>
      </c>
      <c r="D149" s="18">
        <v>2.0109999999999999E-2</v>
      </c>
      <c r="E149" s="18">
        <v>-0.24</v>
      </c>
      <c r="F149" s="18">
        <v>1.865</v>
      </c>
      <c r="G149" s="18">
        <v>0.25340000000000001</v>
      </c>
      <c r="H149" s="18">
        <v>0.2485</v>
      </c>
      <c r="I149" s="18">
        <v>3.077</v>
      </c>
      <c r="J149" s="18">
        <v>0.29580000000000001</v>
      </c>
      <c r="K149" s="18">
        <v>-2.8649999999999998E-2</v>
      </c>
      <c r="L149" s="18">
        <v>0.91869999999999996</v>
      </c>
      <c r="M149" s="18">
        <v>0.15870000000000001</v>
      </c>
      <c r="O149" s="18">
        <f>MAX(MIN(Angle!A162,AngNeutron!$P$3),AngNeutron!$P$2)</f>
        <v>10000</v>
      </c>
      <c r="P149" s="18">
        <f t="shared" ca="1" si="26"/>
        <v>0</v>
      </c>
      <c r="Q149" s="18">
        <f t="shared" ca="1" si="27"/>
        <v>9.3773796664168782E-6</v>
      </c>
      <c r="R149" s="18">
        <f t="shared" ca="1" si="28"/>
        <v>0</v>
      </c>
      <c r="S149" s="18">
        <f t="shared" ca="1" si="29"/>
        <v>0</v>
      </c>
      <c r="T149" s="18">
        <f ca="1">MAX(-P149+MIN(P149,AngCal!$B$30),Q875+T$11+T$12/(1+EXP((T$13-LOG10($O149))/T$14))+T$15/(1+EXP((T$16-LOG10($O149))/T$17))+T$18/(1+EXP((T$19-LOG10($O149))/T$20)))</f>
        <v>3.6728346990224092E-3</v>
      </c>
      <c r="U149" s="18">
        <f ca="1">MAX(-Q149+MIN(Q149,AngCal!$B$30),Q875+U$11+U$12/(1+EXP((U$13-LOG10($O149))/U$14))+U$15/(1+EXP((U$16-LOG10($O149))/U$17))+U$18/(1+EXP((U$19-LOG10($O149))/U$20)))</f>
        <v>4.6263858541255032E-3</v>
      </c>
      <c r="V149" s="18">
        <f ca="1">MAX(-R149+MIN(R149,AngCal!$B$30),Q875+V$11+V$12/(1+EXP((V$13-LOG10($O149))/V$14))+V$15/(1+EXP((V$16-LOG10($O149))/V$17))+V$18/(1+EXP((V$19-LOG10($O149))/V$20)))</f>
        <v>7.3893795972078402E-6</v>
      </c>
      <c r="W149" s="18">
        <f ca="1">MAX(-S149+MIN(S149,AngCal!$B$30),Q875+W$11+W$12/(1+EXP((W$13-LOG10($O149))/W$14))+W$15/(1+EXP((W$16-LOG10($O149))/W$17))+W$18/(1+EXP((W$19-LOG10($O149))/W$20)))</f>
        <v>2.48580676340035E-3</v>
      </c>
      <c r="X149" s="18">
        <f t="shared" ca="1" si="38"/>
        <v>0.38910238523633062</v>
      </c>
      <c r="Y149" s="18">
        <f t="shared" ca="1" si="38"/>
        <v>0.49914502854918091</v>
      </c>
      <c r="Z149" s="18">
        <f t="shared" ca="1" si="38"/>
        <v>0.39318760095573918</v>
      </c>
      <c r="AA149" s="18">
        <f t="shared" ca="1" si="38"/>
        <v>0.45600419158217403</v>
      </c>
      <c r="AB149" s="18">
        <f t="shared" ca="1" si="31"/>
        <v>0</v>
      </c>
      <c r="AC149" s="18">
        <f t="shared" ca="1" si="32"/>
        <v>0</v>
      </c>
      <c r="AD149" s="18">
        <f t="shared" ca="1" si="33"/>
        <v>0</v>
      </c>
      <c r="AE149" s="18">
        <f t="shared" ca="1" si="34"/>
        <v>1.4536463483244763E-3</v>
      </c>
      <c r="AF149" s="18">
        <f ca="1">MAX(-AB149+MIN(AB149,AngCal!$B$30),S875+AF$11+AF$12/(1+EXP((AF$13-LOG10($O149))/AF$14))+AF$15/(1+EXP((AF$16-LOG10($O149))/AF$17))+AF$18/(1+EXP((AF$19-LOG10($O149))/AF$20)))</f>
        <v>1.4638447737384781</v>
      </c>
      <c r="AG149" s="18">
        <f ca="1">MAX(-AC149+MIN(AC149,AngCal!$B$30),S875+AG$11+AG$12/(1+EXP((AG$13-LOG10($O149))/AG$14))+AG$15/(1+EXP((AG$16-LOG10($O149))/AG$17))+AG$18/(1+EXP((AG$19-LOG10($O149))/AG$20)))</f>
        <v>1.5217690357405849</v>
      </c>
      <c r="AH149" s="18">
        <f ca="1">MAX(-AD149+MIN(AD149,AngCal!$B$30),S875+AH$11+AH$12/(1+EXP((AH$13-LOG10($O149))/AH$14))+AH$15/(1+EXP((AH$16-LOG10($O149))/AH$17))+AH$18/(1+EXP((AH$19-LOG10($O149))/AH$20)))</f>
        <v>2.0237082172307699</v>
      </c>
      <c r="AI149" s="18">
        <f ca="1">MAX(-AE149+MIN(AE149,AngCal!$B$30),S875+AI$11+AI$12/(1+EXP((AI$13-LOG10($O149))/AI$14))+AI$15/(1+EXP((AI$16-LOG10($O149))/AI$17))+AI$18/(1+EXP((AI$19-LOG10($O149))/AI$20)))</f>
        <v>2.103927957675622</v>
      </c>
      <c r="AJ149" s="18">
        <f t="shared" ca="1" si="39"/>
        <v>8.9160086202406958</v>
      </c>
      <c r="AK149" s="18">
        <f t="shared" ca="1" si="39"/>
        <v>9.1098958680200042</v>
      </c>
      <c r="AL149" s="18">
        <f t="shared" ca="1" si="39"/>
        <v>10.944673779399931</v>
      </c>
      <c r="AM149" s="18">
        <f t="shared" ca="1" si="39"/>
        <v>12.839674271504995</v>
      </c>
      <c r="AN149" s="18">
        <f t="shared" ca="1" si="40"/>
        <v>1</v>
      </c>
      <c r="AO149" s="18">
        <f t="shared" ca="1" si="40"/>
        <v>1</v>
      </c>
      <c r="AP149" s="18">
        <f t="shared" ca="1" si="40"/>
        <v>1</v>
      </c>
      <c r="AQ149" s="18">
        <f t="shared" ca="1" si="40"/>
        <v>1</v>
      </c>
      <c r="AR149" s="18">
        <f t="shared" ca="1" si="41"/>
        <v>0</v>
      </c>
      <c r="AS149" s="18">
        <f t="shared" ca="1" si="41"/>
        <v>0</v>
      </c>
      <c r="AT149" s="18">
        <f t="shared" ca="1" si="41"/>
        <v>0</v>
      </c>
      <c r="AU149" s="18">
        <f t="shared" ca="1" si="41"/>
        <v>0</v>
      </c>
    </row>
    <row r="150" spans="1:47" x14ac:dyDescent="0.15">
      <c r="A150">
        <v>2</v>
      </c>
      <c r="B150">
        <v>9.5030000000000001</v>
      </c>
      <c r="C150">
        <v>3</v>
      </c>
      <c r="D150" s="18">
        <v>2.0549999999999999E-2</v>
      </c>
      <c r="E150" s="18">
        <v>-0.25359999999999999</v>
      </c>
      <c r="F150" s="18">
        <v>1.958</v>
      </c>
      <c r="G150" s="18">
        <v>0.24279999999999999</v>
      </c>
      <c r="H150" s="18">
        <v>0.2651</v>
      </c>
      <c r="I150" s="18">
        <v>3.0760000000000001</v>
      </c>
      <c r="J150" s="18">
        <v>0.28620000000000001</v>
      </c>
      <c r="K150" s="18">
        <v>-3.211E-2</v>
      </c>
      <c r="L150" s="18">
        <v>1.0680000000000001</v>
      </c>
      <c r="M150" s="18">
        <v>0.15329999999999999</v>
      </c>
      <c r="O150" s="18">
        <f>MAX(MIN(Angle!A163,AngNeutron!$P$3),AngNeutron!$P$2)</f>
        <v>10000</v>
      </c>
      <c r="P150" s="18">
        <f t="shared" ca="1" si="26"/>
        <v>0</v>
      </c>
      <c r="Q150" s="18">
        <f t="shared" ca="1" si="27"/>
        <v>9.3776401706739329E-6</v>
      </c>
      <c r="R150" s="18">
        <f t="shared" ca="1" si="28"/>
        <v>0</v>
      </c>
      <c r="S150" s="18">
        <f t="shared" ca="1" si="29"/>
        <v>0</v>
      </c>
      <c r="T150" s="18">
        <f ca="1">MAX(-P150+MIN(P150,AngCal!$B$30),Q876+T$11+T$12/(1+EXP((T$13-LOG10($O150))/T$14))+T$15/(1+EXP((T$16-LOG10($O150))/T$17))+T$18/(1+EXP((T$19-LOG10($O150))/T$20)))</f>
        <v>3.6728346990224092E-3</v>
      </c>
      <c r="U150" s="18">
        <f ca="1">MAX(-Q150+MIN(Q150,AngCal!$B$30),Q876+U$11+U$12/(1+EXP((U$13-LOG10($O150))/U$14))+U$15/(1+EXP((U$16-LOG10($O150))/U$17))+U$18/(1+EXP((U$19-LOG10($O150))/U$20)))</f>
        <v>4.6263858541255032E-3</v>
      </c>
      <c r="V150" s="18">
        <f ca="1">MAX(-R150+MIN(R150,AngCal!$B$30),Q876+V$11+V$12/(1+EXP((V$13-LOG10($O150))/V$14))+V$15/(1+EXP((V$16-LOG10($O150))/V$17))+V$18/(1+EXP((V$19-LOG10($O150))/V$20)))</f>
        <v>7.3893795972009013E-6</v>
      </c>
      <c r="W150" s="18">
        <f ca="1">MAX(-S150+MIN(S150,AngCal!$B$30),Q876+W$11+W$12/(1+EXP((W$13-LOG10($O150))/W$14))+W$15/(1+EXP((W$16-LOG10($O150))/W$17))+W$18/(1+EXP((W$19-LOG10($O150))/W$20)))</f>
        <v>2.48580676340035E-3</v>
      </c>
      <c r="X150" s="18">
        <f t="shared" ca="1" si="38"/>
        <v>0.38910238523633062</v>
      </c>
      <c r="Y150" s="18">
        <f t="shared" ca="1" si="38"/>
        <v>0.49914502854918091</v>
      </c>
      <c r="Z150" s="18">
        <f t="shared" ca="1" si="38"/>
        <v>0.39318760095573918</v>
      </c>
      <c r="AA150" s="18">
        <f t="shared" ca="1" si="38"/>
        <v>0.45600419158217403</v>
      </c>
      <c r="AB150" s="18">
        <f t="shared" ca="1" si="31"/>
        <v>0</v>
      </c>
      <c r="AC150" s="18">
        <f t="shared" ca="1" si="32"/>
        <v>0</v>
      </c>
      <c r="AD150" s="18">
        <f t="shared" ca="1" si="33"/>
        <v>0</v>
      </c>
      <c r="AE150" s="18">
        <f t="shared" ca="1" si="34"/>
        <v>1.4536463483244763E-3</v>
      </c>
      <c r="AF150" s="18">
        <f ca="1">MAX(-AB150+MIN(AB150,AngCal!$B$30),S876+AF$11+AF$12/(1+EXP((AF$13-LOG10($O150))/AF$14))+AF$15/(1+EXP((AF$16-LOG10($O150))/AF$17))+AF$18/(1+EXP((AF$19-LOG10($O150))/AF$20)))</f>
        <v>1.463844773738789</v>
      </c>
      <c r="AG150" s="18">
        <f ca="1">MAX(-AC150+MIN(AC150,AngCal!$B$30),S876+AG$11+AG$12/(1+EXP((AG$13-LOG10($O150))/AG$14))+AG$15/(1+EXP((AG$16-LOG10($O150))/AG$17))+AG$18/(1+EXP((AG$19-LOG10($O150))/AG$20)))</f>
        <v>1.5217690357408957</v>
      </c>
      <c r="AH150" s="18">
        <f ca="1">MAX(-AD150+MIN(AD150,AngCal!$B$30),S876+AH$11+AH$12/(1+EXP((AH$13-LOG10($O150))/AH$14))+AH$15/(1+EXP((AH$16-LOG10($O150))/AH$17))+AH$18/(1+EXP((AH$19-LOG10($O150))/AH$20)))</f>
        <v>2.0237082172310807</v>
      </c>
      <c r="AI150" s="18">
        <f ca="1">MAX(-AE150+MIN(AE150,AngCal!$B$30),S876+AI$11+AI$12/(1+EXP((AI$13-LOG10($O150))/AI$14))+AI$15/(1+EXP((AI$16-LOG10($O150))/AI$17))+AI$18/(1+EXP((AI$19-LOG10($O150))/AI$20)))</f>
        <v>2.1039279576759329</v>
      </c>
      <c r="AJ150" s="18">
        <f t="shared" ca="1" si="39"/>
        <v>8.9160086202406958</v>
      </c>
      <c r="AK150" s="18">
        <f t="shared" ca="1" si="39"/>
        <v>9.1098958680200042</v>
      </c>
      <c r="AL150" s="18">
        <f t="shared" ca="1" si="39"/>
        <v>10.944673779399931</v>
      </c>
      <c r="AM150" s="18">
        <f t="shared" ca="1" si="39"/>
        <v>12.839674271504995</v>
      </c>
      <c r="AN150" s="18">
        <f t="shared" ca="1" si="40"/>
        <v>1</v>
      </c>
      <c r="AO150" s="18">
        <f t="shared" ca="1" si="40"/>
        <v>1</v>
      </c>
      <c r="AP150" s="18">
        <f t="shared" ca="1" si="40"/>
        <v>1</v>
      </c>
      <c r="AQ150" s="18">
        <f t="shared" ca="1" si="40"/>
        <v>1</v>
      </c>
      <c r="AR150" s="18">
        <f t="shared" ca="1" si="41"/>
        <v>0</v>
      </c>
      <c r="AS150" s="18">
        <f t="shared" ca="1" si="41"/>
        <v>0</v>
      </c>
      <c r="AT150" s="18">
        <f t="shared" ca="1" si="41"/>
        <v>0</v>
      </c>
      <c r="AU150" s="18">
        <f t="shared" ca="1" si="41"/>
        <v>0</v>
      </c>
    </row>
    <row r="151" spans="1:47" x14ac:dyDescent="0.15">
      <c r="A151">
        <v>2</v>
      </c>
      <c r="B151">
        <v>9.5030000000000001</v>
      </c>
      <c r="C151">
        <v>5</v>
      </c>
      <c r="D151" s="18">
        <v>2.0930000000000001E-2</v>
      </c>
      <c r="E151" s="18">
        <v>-0.25009999999999999</v>
      </c>
      <c r="F151" s="18">
        <v>2</v>
      </c>
      <c r="G151" s="18">
        <v>0.24199999999999999</v>
      </c>
      <c r="H151" s="18">
        <v>0.2631</v>
      </c>
      <c r="I151" s="18">
        <v>3.1640000000000001</v>
      </c>
      <c r="J151" s="18">
        <v>0.25340000000000001</v>
      </c>
      <c r="K151" s="18">
        <v>-3.388E-2</v>
      </c>
      <c r="L151" s="18">
        <v>1.17</v>
      </c>
      <c r="M151" s="18">
        <v>0.17050000000000001</v>
      </c>
      <c r="O151" s="18">
        <f>MAX(MIN(Angle!A164,AngNeutron!$P$3),AngNeutron!$P$2)</f>
        <v>10000</v>
      </c>
      <c r="P151" s="18">
        <f t="shared" ref="P151:P161" ca="1" si="42">MAX(0,P877+P$11+P$12/(1+EXP((P$13-LOG10($O151))/P$14))+P$15/(1+EXP((P$16-LOG10($O151))/P$17))+P$18/(1+EXP((P$19-LOG10($O151))/P$20)))</f>
        <v>0</v>
      </c>
      <c r="Q151" s="18">
        <f t="shared" ref="Q151:Q161" ca="1" si="43">MAX(0,P877+Q$11+Q$12/(1+EXP((Q$13-LOG10($O151))/Q$14))+Q$15/(1+EXP((Q$16-LOG10($O151))/Q$17))+Q$18/(1+EXP((Q$19-LOG10($O151))/Q$20)))</f>
        <v>9.3778689890687203E-6</v>
      </c>
      <c r="R151" s="18">
        <f t="shared" ref="R151:R161" ca="1" si="44">MAX(0,P877+R$11+R$12/(1+EXP((R$13-LOG10($O151))/R$14))+R$15/(1+EXP((R$16-LOG10($O151))/R$17))+R$18/(1+EXP((R$19-LOG10($O151))/R$20)))</f>
        <v>0</v>
      </c>
      <c r="S151" s="18">
        <f t="shared" ref="S151:S161" ca="1" si="45">MAX(0,S$11+P877+S$12/(1+EXP((S$13-LOG10($O151))/S$14))+S$15/(1+EXP((S$16-LOG10($O151))/S$17))+S$18/(1+EXP((S$19-LOG10($O151))/S$20)))</f>
        <v>0</v>
      </c>
      <c r="T151" s="18">
        <f ca="1">MAX(-P151+MIN(P151,AngCal!$B$30),Q877+T$11+T$12/(1+EXP((T$13-LOG10($O151))/T$14))+T$15/(1+EXP((T$16-LOG10($O151))/T$17))+T$18/(1+EXP((T$19-LOG10($O151))/T$20)))</f>
        <v>3.6728346990224092E-3</v>
      </c>
      <c r="U151" s="18">
        <f ca="1">MAX(-Q151+MIN(Q151,AngCal!$B$30),Q877+U$11+U$12/(1+EXP((U$13-LOG10($O151))/U$14))+U$15/(1+EXP((U$16-LOG10($O151))/U$17))+U$18/(1+EXP((U$19-LOG10($O151))/U$20)))</f>
        <v>4.6263858541255032E-3</v>
      </c>
      <c r="V151" s="18">
        <f ca="1">MAX(-R151+MIN(R151,AngCal!$B$30),Q877+V$11+V$12/(1+EXP((V$13-LOG10($O151))/V$14))+V$15/(1+EXP((V$16-LOG10($O151))/V$17))+V$18/(1+EXP((V$19-LOG10($O151))/V$20)))</f>
        <v>7.3893795972009013E-6</v>
      </c>
      <c r="W151" s="18">
        <f ca="1">MAX(-S151+MIN(S151,AngCal!$B$30),Q877+W$11+W$12/(1+EXP((W$13-LOG10($O151))/W$14))+W$15/(1+EXP((W$16-LOG10($O151))/W$17))+W$18/(1+EXP((W$19-LOG10($O151))/W$20)))</f>
        <v>2.48580676340035E-3</v>
      </c>
      <c r="X151" s="18">
        <f t="shared" ca="1" si="38"/>
        <v>0.38910238523633062</v>
      </c>
      <c r="Y151" s="18">
        <f t="shared" ca="1" si="38"/>
        <v>0.49914502854918091</v>
      </c>
      <c r="Z151" s="18">
        <f t="shared" ca="1" si="38"/>
        <v>0.39318760095573918</v>
      </c>
      <c r="AA151" s="18">
        <f t="shared" ca="1" si="38"/>
        <v>0.45600419158217403</v>
      </c>
      <c r="AB151" s="18">
        <f t="shared" ref="AB151:AB161" ca="1" si="46">MAX(0,R877+AB$11+AB$12/(1+EXP((AB$13-LOG10($O151))/AB$14))+AB$15/(1+EXP((AB$16-LOG10($O151))/AB$17))+AB$18/(1+EXP((AB$19-LOG10($O151))/AB$20)))</f>
        <v>0</v>
      </c>
      <c r="AC151" s="18">
        <f t="shared" ref="AC151:AC161" ca="1" si="47">MAX(0,R877+AC$11+AC$12/(1+EXP((AC$13-LOG10($O151))/AC$14))+AC$15/(1+EXP((AC$16-LOG10($O151))/AC$17))+AC$18/(1+EXP((AC$19-LOG10($O151))/AC$20)))</f>
        <v>0</v>
      </c>
      <c r="AD151" s="18">
        <f t="shared" ref="AD151:AD161" ca="1" si="48">MAX(0,R877+AD$11+AD$12/(1+EXP((AD$13-LOG10($O151))/AD$14))+AD$15/(1+EXP((AD$16-LOG10($O151))/AD$17))+AD$18/(1+EXP((AD$19-LOG10($O151))/AD$20)))</f>
        <v>0</v>
      </c>
      <c r="AE151" s="18">
        <f t="shared" ref="AE151:AE161" ca="1" si="49">MAX(0,R877+AE$11+AE$12/(1+EXP((AE$13-LOG10($O151))/AE$14))+AE$15/(1+EXP((AE$16-LOG10($O151))/AE$17))+AE$18/(1+EXP((AE$19-LOG10($O151))/AE$20)))</f>
        <v>1.4536463483244763E-3</v>
      </c>
      <c r="AF151" s="18">
        <f ca="1">MAX(-AB151+MIN(AB151,AngCal!$B$30),S877+AF$11+AF$12/(1+EXP((AF$13-LOG10($O151))/AF$14))+AF$15/(1+EXP((AF$16-LOG10($O151))/AF$17))+AF$18/(1+EXP((AF$19-LOG10($O151))/AF$20)))</f>
        <v>1.4638447737390394</v>
      </c>
      <c r="AG151" s="18">
        <f ca="1">MAX(-AC151+MIN(AC151,AngCal!$B$30),S877+AG$11+AG$12/(1+EXP((AG$13-LOG10($O151))/AG$14))+AG$15/(1+EXP((AG$16-LOG10($O151))/AG$17))+AG$18/(1+EXP((AG$19-LOG10($O151))/AG$20)))</f>
        <v>1.5217690357411457</v>
      </c>
      <c r="AH151" s="18">
        <f ca="1">MAX(-AD151+MIN(AD151,AngCal!$B$30),S877+AH$11+AH$12/(1+EXP((AH$13-LOG10($O151))/AH$14))+AH$15/(1+EXP((AH$16-LOG10($O151))/AH$17))+AH$18/(1+EXP((AH$19-LOG10($O151))/AH$20)))</f>
        <v>2.0237082172313312</v>
      </c>
      <c r="AI151" s="18">
        <f ca="1">MAX(-AE151+MIN(AE151,AngCal!$B$30),S877+AI$11+AI$12/(1+EXP((AI$13-LOG10($O151))/AI$14))+AI$15/(1+EXP((AI$16-LOG10($O151))/AI$17))+AI$18/(1+EXP((AI$19-LOG10($O151))/AI$20)))</f>
        <v>2.1039279576761829</v>
      </c>
      <c r="AJ151" s="18">
        <f t="shared" ca="1" si="39"/>
        <v>8.9160086202406958</v>
      </c>
      <c r="AK151" s="18">
        <f t="shared" ca="1" si="39"/>
        <v>9.1098958680200042</v>
      </c>
      <c r="AL151" s="18">
        <f t="shared" ca="1" si="39"/>
        <v>10.944673779399931</v>
      </c>
      <c r="AM151" s="18">
        <f t="shared" ca="1" si="39"/>
        <v>12.839674271504995</v>
      </c>
      <c r="AN151" s="18">
        <f t="shared" ca="1" si="40"/>
        <v>1</v>
      </c>
      <c r="AO151" s="18">
        <f t="shared" ca="1" si="40"/>
        <v>1</v>
      </c>
      <c r="AP151" s="18">
        <f t="shared" ca="1" si="40"/>
        <v>1</v>
      </c>
      <c r="AQ151" s="18">
        <f t="shared" ca="1" si="40"/>
        <v>1</v>
      </c>
      <c r="AR151" s="18">
        <f t="shared" ca="1" si="41"/>
        <v>0</v>
      </c>
      <c r="AS151" s="18">
        <f t="shared" ca="1" si="41"/>
        <v>0</v>
      </c>
      <c r="AT151" s="18">
        <f t="shared" ca="1" si="41"/>
        <v>0</v>
      </c>
      <c r="AU151" s="18">
        <f t="shared" ca="1" si="41"/>
        <v>0</v>
      </c>
    </row>
    <row r="152" spans="1:47" x14ac:dyDescent="0.15">
      <c r="A152">
        <v>2</v>
      </c>
      <c r="B152">
        <v>9.5030000000000001</v>
      </c>
      <c r="C152">
        <v>7</v>
      </c>
      <c r="D152" s="18">
        <v>2.1389999999999999E-2</v>
      </c>
      <c r="E152" s="18">
        <v>-0.24970000000000001</v>
      </c>
      <c r="F152" s="18">
        <v>2.0329999999999999</v>
      </c>
      <c r="G152" s="18">
        <v>0.24049999999999999</v>
      </c>
      <c r="H152" s="18">
        <v>0.26369999999999999</v>
      </c>
      <c r="I152" s="18">
        <v>3.2309999999999999</v>
      </c>
      <c r="J152" s="18">
        <v>0.2382</v>
      </c>
      <c r="K152" s="18">
        <v>-3.5439999999999999E-2</v>
      </c>
      <c r="L152" s="18">
        <v>1.212</v>
      </c>
      <c r="M152" s="18">
        <v>0.16739999999999999</v>
      </c>
      <c r="O152" s="18">
        <f>MAX(MIN(Angle!A165,AngNeutron!$P$3),AngNeutron!$P$2)</f>
        <v>10000</v>
      </c>
      <c r="P152" s="18">
        <f t="shared" ca="1" si="42"/>
        <v>0</v>
      </c>
      <c r="Q152" s="18">
        <f t="shared" ca="1" si="43"/>
        <v>9.3780699188970515E-6</v>
      </c>
      <c r="R152" s="18">
        <f t="shared" ca="1" si="44"/>
        <v>0</v>
      </c>
      <c r="S152" s="18">
        <f t="shared" ca="1" si="45"/>
        <v>0</v>
      </c>
      <c r="T152" s="18">
        <f ca="1">MAX(-P152+MIN(P152,AngCal!$B$30),Q878+T$11+T$12/(1+EXP((T$13-LOG10($O152))/T$14))+T$15/(1+EXP((T$16-LOG10($O152))/T$17))+T$18/(1+EXP((T$19-LOG10($O152))/T$20)))</f>
        <v>3.6728346990224092E-3</v>
      </c>
      <c r="U152" s="18">
        <f ca="1">MAX(-Q152+MIN(Q152,AngCal!$B$30),Q878+U$11+U$12/(1+EXP((U$13-LOG10($O152))/U$14))+U$15/(1+EXP((U$16-LOG10($O152))/U$17))+U$18/(1+EXP((U$19-LOG10($O152))/U$20)))</f>
        <v>4.6263858541255032E-3</v>
      </c>
      <c r="V152" s="18">
        <f ca="1">MAX(-R152+MIN(R152,AngCal!$B$30),Q878+V$11+V$12/(1+EXP((V$13-LOG10($O152))/V$14))+V$15/(1+EXP((V$16-LOG10($O152))/V$17))+V$18/(1+EXP((V$19-LOG10($O152))/V$20)))</f>
        <v>7.3893795972009013E-6</v>
      </c>
      <c r="W152" s="18">
        <f ca="1">MAX(-S152+MIN(S152,AngCal!$B$30),Q878+W$11+W$12/(1+EXP((W$13-LOG10($O152))/W$14))+W$15/(1+EXP((W$16-LOG10($O152))/W$17))+W$18/(1+EXP((W$19-LOG10($O152))/W$20)))</f>
        <v>2.48580676340035E-3</v>
      </c>
      <c r="X152" s="18">
        <f t="shared" ca="1" si="38"/>
        <v>0.38910238523633062</v>
      </c>
      <c r="Y152" s="18">
        <f t="shared" ca="1" si="38"/>
        <v>0.49914502854918091</v>
      </c>
      <c r="Z152" s="18">
        <f t="shared" ca="1" si="38"/>
        <v>0.39318760095573918</v>
      </c>
      <c r="AA152" s="18">
        <f t="shared" ca="1" si="38"/>
        <v>0.45600419158217403</v>
      </c>
      <c r="AB152" s="18">
        <f t="shared" ca="1" si="46"/>
        <v>0</v>
      </c>
      <c r="AC152" s="18">
        <f t="shared" ca="1" si="47"/>
        <v>0</v>
      </c>
      <c r="AD152" s="18">
        <f t="shared" ca="1" si="48"/>
        <v>0</v>
      </c>
      <c r="AE152" s="18">
        <f t="shared" ca="1" si="49"/>
        <v>1.4536463483244763E-3</v>
      </c>
      <c r="AF152" s="18">
        <f ca="1">MAX(-AB152+MIN(AB152,AngCal!$B$30),S878+AF$11+AF$12/(1+EXP((AF$13-LOG10($O152))/AF$14))+AF$15/(1+EXP((AF$16-LOG10($O152))/AF$17))+AF$18/(1+EXP((AF$19-LOG10($O152))/AF$20)))</f>
        <v>1.4638447737392406</v>
      </c>
      <c r="AG152" s="18">
        <f ca="1">MAX(-AC152+MIN(AC152,AngCal!$B$30),S878+AG$11+AG$12/(1+EXP((AG$13-LOG10($O152))/AG$14))+AG$15/(1+EXP((AG$16-LOG10($O152))/AG$17))+AG$18/(1+EXP((AG$19-LOG10($O152))/AG$20)))</f>
        <v>1.5217690357413471</v>
      </c>
      <c r="AH152" s="18">
        <f ca="1">MAX(-AD152+MIN(AD152,AngCal!$B$30),S878+AH$11+AH$12/(1+EXP((AH$13-LOG10($O152))/AH$14))+AH$15/(1+EXP((AH$16-LOG10($O152))/AH$17))+AH$18/(1+EXP((AH$19-LOG10($O152))/AH$20)))</f>
        <v>2.0237082172315324</v>
      </c>
      <c r="AI152" s="18">
        <f ca="1">MAX(-AE152+MIN(AE152,AngCal!$B$30),S878+AI$11+AI$12/(1+EXP((AI$13-LOG10($O152))/AI$14))+AI$15/(1+EXP((AI$16-LOG10($O152))/AI$17))+AI$18/(1+EXP((AI$19-LOG10($O152))/AI$20)))</f>
        <v>2.1039279576763845</v>
      </c>
      <c r="AJ152" s="18">
        <f t="shared" ca="1" si="39"/>
        <v>8.9160086202406958</v>
      </c>
      <c r="AK152" s="18">
        <f t="shared" ca="1" si="39"/>
        <v>9.1098958680200042</v>
      </c>
      <c r="AL152" s="18">
        <f t="shared" ca="1" si="39"/>
        <v>10.944673779399931</v>
      </c>
      <c r="AM152" s="18">
        <f t="shared" ca="1" si="39"/>
        <v>12.839674271504995</v>
      </c>
      <c r="AN152" s="18">
        <f t="shared" ca="1" si="40"/>
        <v>1</v>
      </c>
      <c r="AO152" s="18">
        <f t="shared" ca="1" si="40"/>
        <v>1</v>
      </c>
      <c r="AP152" s="18">
        <f t="shared" ca="1" si="40"/>
        <v>1</v>
      </c>
      <c r="AQ152" s="18">
        <f t="shared" ca="1" si="40"/>
        <v>1</v>
      </c>
      <c r="AR152" s="18">
        <f t="shared" ca="1" si="41"/>
        <v>0</v>
      </c>
      <c r="AS152" s="18">
        <f t="shared" ca="1" si="41"/>
        <v>0</v>
      </c>
      <c r="AT152" s="18">
        <f t="shared" ca="1" si="41"/>
        <v>0</v>
      </c>
      <c r="AU152" s="18">
        <f t="shared" ca="1" si="41"/>
        <v>0</v>
      </c>
    </row>
    <row r="153" spans="1:47" x14ac:dyDescent="0.15">
      <c r="A153">
        <v>2</v>
      </c>
      <c r="B153">
        <v>9.5030000000000001</v>
      </c>
      <c r="C153">
        <v>10</v>
      </c>
      <c r="D153" s="18">
        <v>2.3869999999999999E-2</v>
      </c>
      <c r="E153" s="18">
        <v>-0.24859999999999999</v>
      </c>
      <c r="F153" s="18">
        <v>2.0409999999999999</v>
      </c>
      <c r="G153" s="18">
        <v>0.2306</v>
      </c>
      <c r="H153" s="18">
        <v>0.25869999999999999</v>
      </c>
      <c r="I153" s="18">
        <v>3.3090000000000002</v>
      </c>
      <c r="J153" s="18">
        <v>0.22320000000000001</v>
      </c>
      <c r="K153" s="18">
        <v>-3.3989999999999999E-2</v>
      </c>
      <c r="L153" s="18">
        <v>1.2969999999999999</v>
      </c>
      <c r="M153" s="18">
        <v>0.15379999999999999</v>
      </c>
      <c r="O153" s="18">
        <f>MAX(MIN(Angle!A166,AngNeutron!$P$3),AngNeutron!$P$2)</f>
        <v>10000</v>
      </c>
      <c r="P153" s="18">
        <f t="shared" ca="1" si="42"/>
        <v>0</v>
      </c>
      <c r="Q153" s="18">
        <f t="shared" ca="1" si="43"/>
        <v>9.3782464720025202E-6</v>
      </c>
      <c r="R153" s="18">
        <f t="shared" ca="1" si="44"/>
        <v>0</v>
      </c>
      <c r="S153" s="18">
        <f t="shared" ca="1" si="45"/>
        <v>0</v>
      </c>
      <c r="T153" s="18">
        <f ca="1">MAX(-P153+MIN(P153,AngCal!$B$30),Q879+T$11+T$12/(1+EXP((T$13-LOG10($O153))/T$14))+T$15/(1+EXP((T$16-LOG10($O153))/T$17))+T$18/(1+EXP((T$19-LOG10($O153))/T$20)))</f>
        <v>3.6728346990224092E-3</v>
      </c>
      <c r="U153" s="18">
        <f ca="1">MAX(-Q153+MIN(Q153,AngCal!$B$30),Q879+U$11+U$12/(1+EXP((U$13-LOG10($O153))/U$14))+U$15/(1+EXP((U$16-LOG10($O153))/U$17))+U$18/(1+EXP((U$19-LOG10($O153))/U$20)))</f>
        <v>4.6263858541255032E-3</v>
      </c>
      <c r="V153" s="18">
        <f ca="1">MAX(-R153+MIN(R153,AngCal!$B$30),Q879+V$11+V$12/(1+EXP((V$13-LOG10($O153))/V$14))+V$15/(1+EXP((V$16-LOG10($O153))/V$17))+V$18/(1+EXP((V$19-LOG10($O153))/V$20)))</f>
        <v>7.3893795972009013E-6</v>
      </c>
      <c r="W153" s="18">
        <f ca="1">MAX(-S153+MIN(S153,AngCal!$B$30),Q879+W$11+W$12/(1+EXP((W$13-LOG10($O153))/W$14))+W$15/(1+EXP((W$16-LOG10($O153))/W$17))+W$18/(1+EXP((W$19-LOG10($O153))/W$20)))</f>
        <v>2.48580676340035E-3</v>
      </c>
      <c r="X153" s="18">
        <f t="shared" ca="1" si="38"/>
        <v>0.38910238523633062</v>
      </c>
      <c r="Y153" s="18">
        <f t="shared" ca="1" si="38"/>
        <v>0.49914502854918091</v>
      </c>
      <c r="Z153" s="18">
        <f t="shared" ca="1" si="38"/>
        <v>0.39318760095573918</v>
      </c>
      <c r="AA153" s="18">
        <f t="shared" ca="1" si="38"/>
        <v>0.45600419158217403</v>
      </c>
      <c r="AB153" s="18">
        <f t="shared" ca="1" si="46"/>
        <v>0</v>
      </c>
      <c r="AC153" s="18">
        <f t="shared" ca="1" si="47"/>
        <v>0</v>
      </c>
      <c r="AD153" s="18">
        <f t="shared" ca="1" si="48"/>
        <v>0</v>
      </c>
      <c r="AE153" s="18">
        <f t="shared" ca="1" si="49"/>
        <v>1.4536463483244763E-3</v>
      </c>
      <c r="AF153" s="18">
        <f ca="1">MAX(-AB153+MIN(AB153,AngCal!$B$30),S879+AF$11+AF$12/(1+EXP((AF$13-LOG10($O153))/AF$14))+AF$15/(1+EXP((AF$16-LOG10($O153))/AF$17))+AF$18/(1+EXP((AF$19-LOG10($O153))/AF$20)))</f>
        <v>1.4638447737394027</v>
      </c>
      <c r="AG153" s="18">
        <f ca="1">MAX(-AC153+MIN(AC153,AngCal!$B$30),S879+AG$11+AG$12/(1+EXP((AG$13-LOG10($O153))/AG$14))+AG$15/(1+EXP((AG$16-LOG10($O153))/AG$17))+AG$18/(1+EXP((AG$19-LOG10($O153))/AG$20)))</f>
        <v>1.5217690357415092</v>
      </c>
      <c r="AH153" s="18">
        <f ca="1">MAX(-AD153+MIN(AD153,AngCal!$B$30),S879+AH$11+AH$12/(1+EXP((AH$13-LOG10($O153))/AH$14))+AH$15/(1+EXP((AH$16-LOG10($O153))/AH$17))+AH$18/(1+EXP((AH$19-LOG10($O153))/AH$20)))</f>
        <v>2.0237082172316945</v>
      </c>
      <c r="AI153" s="18">
        <f ca="1">MAX(-AE153+MIN(AE153,AngCal!$B$30),S879+AI$11+AI$12/(1+EXP((AI$13-LOG10($O153))/AI$14))+AI$15/(1+EXP((AI$16-LOG10($O153))/AI$17))+AI$18/(1+EXP((AI$19-LOG10($O153))/AI$20)))</f>
        <v>2.1039279576765466</v>
      </c>
      <c r="AJ153" s="18">
        <f t="shared" ca="1" si="39"/>
        <v>8.9160086202406958</v>
      </c>
      <c r="AK153" s="18">
        <f t="shared" ca="1" si="39"/>
        <v>9.1098958680200042</v>
      </c>
      <c r="AL153" s="18">
        <f t="shared" ca="1" si="39"/>
        <v>10.944673779399931</v>
      </c>
      <c r="AM153" s="18">
        <f t="shared" ca="1" si="39"/>
        <v>12.839674271504995</v>
      </c>
      <c r="AN153" s="18">
        <f t="shared" ca="1" si="40"/>
        <v>1</v>
      </c>
      <c r="AO153" s="18">
        <f t="shared" ca="1" si="40"/>
        <v>1</v>
      </c>
      <c r="AP153" s="18">
        <f t="shared" ca="1" si="40"/>
        <v>1</v>
      </c>
      <c r="AQ153" s="18">
        <f t="shared" ca="1" si="40"/>
        <v>1</v>
      </c>
      <c r="AR153" s="18">
        <f t="shared" ca="1" si="41"/>
        <v>0</v>
      </c>
      <c r="AS153" s="18">
        <f t="shared" ca="1" si="41"/>
        <v>0</v>
      </c>
      <c r="AT153" s="18">
        <f t="shared" ca="1" si="41"/>
        <v>0</v>
      </c>
      <c r="AU153" s="18">
        <f t="shared" ca="1" si="41"/>
        <v>0</v>
      </c>
    </row>
    <row r="154" spans="1:47" x14ac:dyDescent="0.15">
      <c r="A154">
        <v>2</v>
      </c>
      <c r="B154">
        <v>9.5030000000000001</v>
      </c>
      <c r="C154">
        <v>15</v>
      </c>
      <c r="D154" s="18">
        <v>2.5829999999999999E-2</v>
      </c>
      <c r="E154" s="18">
        <v>-0.26100000000000001</v>
      </c>
      <c r="F154" s="18">
        <v>2.0510000000000002</v>
      </c>
      <c r="G154" s="18">
        <v>0.23280000000000001</v>
      </c>
      <c r="H154" s="18">
        <v>0.2636</v>
      </c>
      <c r="I154" s="18">
        <v>3.355</v>
      </c>
      <c r="J154" s="18">
        <v>0.22170000000000001</v>
      </c>
      <c r="K154" s="18">
        <v>-2.8500000000000001E-2</v>
      </c>
      <c r="L154" s="18">
        <v>1.2949999999999999</v>
      </c>
      <c r="M154" s="18">
        <v>0.16689999999999999</v>
      </c>
      <c r="O154" s="18">
        <f>MAX(MIN(Angle!A167,AngNeutron!$P$3),AngNeutron!$P$2)</f>
        <v>10000</v>
      </c>
      <c r="P154" s="18">
        <f t="shared" ca="1" si="42"/>
        <v>0</v>
      </c>
      <c r="Q154" s="18">
        <f t="shared" ca="1" si="43"/>
        <v>9.3784015151197539E-6</v>
      </c>
      <c r="R154" s="18">
        <f t="shared" ca="1" si="44"/>
        <v>0</v>
      </c>
      <c r="S154" s="18">
        <f t="shared" ca="1" si="45"/>
        <v>0</v>
      </c>
      <c r="T154" s="18">
        <f ca="1">MAX(-P154+MIN(P154,AngCal!$B$30),Q880+T$11+T$12/(1+EXP((T$13-LOG10($O154))/T$14))+T$15/(1+EXP((T$16-LOG10($O154))/T$17))+T$18/(1+EXP((T$19-LOG10($O154))/T$20)))</f>
        <v>3.6728346990224092E-3</v>
      </c>
      <c r="U154" s="18">
        <f ca="1">MAX(-Q154+MIN(Q154,AngCal!$B$30),Q880+U$11+U$12/(1+EXP((U$13-LOG10($O154))/U$14))+U$15/(1+EXP((U$16-LOG10($O154))/U$17))+U$18/(1+EXP((U$19-LOG10($O154))/U$20)))</f>
        <v>4.6263858541255032E-3</v>
      </c>
      <c r="V154" s="18">
        <f ca="1">MAX(-R154+MIN(R154,AngCal!$B$30),Q880+V$11+V$12/(1+EXP((V$13-LOG10($O154))/V$14))+V$15/(1+EXP((V$16-LOG10($O154))/V$17))+V$18/(1+EXP((V$19-LOG10($O154))/V$20)))</f>
        <v>7.3893795972009013E-6</v>
      </c>
      <c r="W154" s="18">
        <f ca="1">MAX(-S154+MIN(S154,AngCal!$B$30),Q880+W$11+W$12/(1+EXP((W$13-LOG10($O154))/W$14))+W$15/(1+EXP((W$16-LOG10($O154))/W$17))+W$18/(1+EXP((W$19-LOG10($O154))/W$20)))</f>
        <v>2.48580676340035E-3</v>
      </c>
      <c r="X154" s="18">
        <f t="shared" ca="1" si="38"/>
        <v>0.38910238523633062</v>
      </c>
      <c r="Y154" s="18">
        <f t="shared" ca="1" si="38"/>
        <v>0.49914502854918091</v>
      </c>
      <c r="Z154" s="18">
        <f t="shared" ca="1" si="38"/>
        <v>0.39318760095573918</v>
      </c>
      <c r="AA154" s="18">
        <f t="shared" ca="1" si="38"/>
        <v>0.45600419158217403</v>
      </c>
      <c r="AB154" s="18">
        <f t="shared" ca="1" si="46"/>
        <v>0</v>
      </c>
      <c r="AC154" s="18">
        <f t="shared" ca="1" si="47"/>
        <v>0</v>
      </c>
      <c r="AD154" s="18">
        <f t="shared" ca="1" si="48"/>
        <v>0</v>
      </c>
      <c r="AE154" s="18">
        <f t="shared" ca="1" si="49"/>
        <v>1.4536463483244763E-3</v>
      </c>
      <c r="AF154" s="18">
        <f ca="1">MAX(-AB154+MIN(AB154,AngCal!$B$30),S880+AF$11+AF$12/(1+EXP((AF$13-LOG10($O154))/AF$14))+AF$15/(1+EXP((AF$16-LOG10($O154))/AF$17))+AF$18/(1+EXP((AF$19-LOG10($O154))/AF$20)))</f>
        <v>1.4638447737395328</v>
      </c>
      <c r="AG154" s="18">
        <f ca="1">MAX(-AC154+MIN(AC154,AngCal!$B$30),S880+AG$11+AG$12/(1+EXP((AG$13-LOG10($O154))/AG$14))+AG$15/(1+EXP((AG$16-LOG10($O154))/AG$17))+AG$18/(1+EXP((AG$19-LOG10($O154))/AG$20)))</f>
        <v>1.5217690357416396</v>
      </c>
      <c r="AH154" s="18">
        <f ca="1">MAX(-AD154+MIN(AD154,AngCal!$B$30),S880+AH$11+AH$12/(1+EXP((AH$13-LOG10($O154))/AH$14))+AH$15/(1+EXP((AH$16-LOG10($O154))/AH$17))+AH$18/(1+EXP((AH$19-LOG10($O154))/AH$20)))</f>
        <v>2.0237082172318246</v>
      </c>
      <c r="AI154" s="18">
        <f ca="1">MAX(-AE154+MIN(AE154,AngCal!$B$30),S880+AI$11+AI$12/(1+EXP((AI$13-LOG10($O154))/AI$14))+AI$15/(1+EXP((AI$16-LOG10($O154))/AI$17))+AI$18/(1+EXP((AI$19-LOG10($O154))/AI$20)))</f>
        <v>2.1039279576766767</v>
      </c>
      <c r="AJ154" s="18">
        <f t="shared" ca="1" si="39"/>
        <v>8.9160086202406958</v>
      </c>
      <c r="AK154" s="18">
        <f t="shared" ca="1" si="39"/>
        <v>9.1098958680200042</v>
      </c>
      <c r="AL154" s="18">
        <f t="shared" ca="1" si="39"/>
        <v>10.944673779399931</v>
      </c>
      <c r="AM154" s="18">
        <f t="shared" ca="1" si="39"/>
        <v>12.839674271504995</v>
      </c>
      <c r="AN154" s="18">
        <f t="shared" ca="1" si="40"/>
        <v>1</v>
      </c>
      <c r="AO154" s="18">
        <f t="shared" ca="1" si="40"/>
        <v>1</v>
      </c>
      <c r="AP154" s="18">
        <f t="shared" ca="1" si="40"/>
        <v>1</v>
      </c>
      <c r="AQ154" s="18">
        <f t="shared" ca="1" si="40"/>
        <v>1</v>
      </c>
      <c r="AR154" s="18">
        <f t="shared" ca="1" si="41"/>
        <v>0</v>
      </c>
      <c r="AS154" s="18">
        <f t="shared" ca="1" si="41"/>
        <v>0</v>
      </c>
      <c r="AT154" s="18">
        <f t="shared" ca="1" si="41"/>
        <v>0</v>
      </c>
      <c r="AU154" s="18">
        <f t="shared" ca="1" si="41"/>
        <v>0</v>
      </c>
    </row>
    <row r="155" spans="1:47" x14ac:dyDescent="0.15">
      <c r="A155">
        <v>2</v>
      </c>
      <c r="B155">
        <v>9.5030000000000001</v>
      </c>
      <c r="C155">
        <v>20</v>
      </c>
      <c r="D155" s="18">
        <v>2.8799999999999999E-2</v>
      </c>
      <c r="E155" s="18">
        <v>-0.31280000000000002</v>
      </c>
      <c r="F155" s="18">
        <v>2.0470000000000002</v>
      </c>
      <c r="G155" s="18">
        <v>0.24979999999999999</v>
      </c>
      <c r="H155" s="18">
        <v>0.30480000000000002</v>
      </c>
      <c r="I155" s="18">
        <v>3.3620000000000001</v>
      </c>
      <c r="J155" s="18">
        <v>0.27289999999999998</v>
      </c>
      <c r="K155" s="18">
        <v>-4.9119999999999997E-3</v>
      </c>
      <c r="L155" s="18">
        <v>0.84350000000000003</v>
      </c>
      <c r="M155" s="18">
        <v>0.19570000000000001</v>
      </c>
      <c r="O155" s="18">
        <f>MAX(MIN(Angle!A168,AngNeutron!$P$3),AngNeutron!$P$2)</f>
        <v>10000</v>
      </c>
      <c r="P155" s="18">
        <f t="shared" ca="1" si="42"/>
        <v>0</v>
      </c>
      <c r="Q155" s="18">
        <f t="shared" ca="1" si="43"/>
        <v>9.37853767666013E-6</v>
      </c>
      <c r="R155" s="18">
        <f t="shared" ca="1" si="44"/>
        <v>0</v>
      </c>
      <c r="S155" s="18">
        <f t="shared" ca="1" si="45"/>
        <v>0</v>
      </c>
      <c r="T155" s="18">
        <f ca="1">MAX(-P155+MIN(P155,AngCal!$B$30),Q881+T$11+T$12/(1+EXP((T$13-LOG10($O155))/T$14))+T$15/(1+EXP((T$16-LOG10($O155))/T$17))+T$18/(1+EXP((T$19-LOG10($O155))/T$20)))</f>
        <v>3.6728346990224092E-3</v>
      </c>
      <c r="U155" s="18">
        <f ca="1">MAX(-Q155+MIN(Q155,AngCal!$B$30),Q881+U$11+U$12/(1+EXP((U$13-LOG10($O155))/U$14))+U$15/(1+EXP((U$16-LOG10($O155))/U$17))+U$18/(1+EXP((U$19-LOG10($O155))/U$20)))</f>
        <v>4.6263858541255032E-3</v>
      </c>
      <c r="V155" s="18">
        <f ca="1">MAX(-R155+MIN(R155,AngCal!$B$30),Q881+V$11+V$12/(1+EXP((V$13-LOG10($O155))/V$14))+V$15/(1+EXP((V$16-LOG10($O155))/V$17))+V$18/(1+EXP((V$19-LOG10($O155))/V$20)))</f>
        <v>7.3893795972009013E-6</v>
      </c>
      <c r="W155" s="18">
        <f ca="1">MAX(-S155+MIN(S155,AngCal!$B$30),Q881+W$11+W$12/(1+EXP((W$13-LOG10($O155))/W$14))+W$15/(1+EXP((W$16-LOG10($O155))/W$17))+W$18/(1+EXP((W$19-LOG10($O155))/W$20)))</f>
        <v>2.48580676340035E-3</v>
      </c>
      <c r="X155" s="18">
        <f t="shared" ca="1" si="38"/>
        <v>0.38910238523633062</v>
      </c>
      <c r="Y155" s="18">
        <f t="shared" ca="1" si="38"/>
        <v>0.49914502854918091</v>
      </c>
      <c r="Z155" s="18">
        <f t="shared" ca="1" si="38"/>
        <v>0.39318760095573918</v>
      </c>
      <c r="AA155" s="18">
        <f t="shared" ca="1" si="38"/>
        <v>0.45600419158217403</v>
      </c>
      <c r="AB155" s="18">
        <f t="shared" ca="1" si="46"/>
        <v>0</v>
      </c>
      <c r="AC155" s="18">
        <f t="shared" ca="1" si="47"/>
        <v>0</v>
      </c>
      <c r="AD155" s="18">
        <f t="shared" ca="1" si="48"/>
        <v>0</v>
      </c>
      <c r="AE155" s="18">
        <f t="shared" ca="1" si="49"/>
        <v>1.4536463483244763E-3</v>
      </c>
      <c r="AF155" s="18">
        <f ca="1">MAX(-AB155+MIN(AB155,AngCal!$B$30),S881+AF$11+AF$12/(1+EXP((AF$13-LOG10($O155))/AF$14))+AF$15/(1+EXP((AF$16-LOG10($O155))/AF$17))+AF$18/(1+EXP((AF$19-LOG10($O155))/AF$20)))</f>
        <v>1.4638447737396381</v>
      </c>
      <c r="AG155" s="18">
        <f ca="1">MAX(-AC155+MIN(AC155,AngCal!$B$30),S881+AG$11+AG$12/(1+EXP((AG$13-LOG10($O155))/AG$14))+AG$15/(1+EXP((AG$16-LOG10($O155))/AG$17))+AG$18/(1+EXP((AG$19-LOG10($O155))/AG$20)))</f>
        <v>1.5217690357417446</v>
      </c>
      <c r="AH155" s="18">
        <f ca="1">MAX(-AD155+MIN(AD155,AngCal!$B$30),S881+AH$11+AH$12/(1+EXP((AH$13-LOG10($O155))/AH$14))+AH$15/(1+EXP((AH$16-LOG10($O155))/AH$17))+AH$18/(1+EXP((AH$19-LOG10($O155))/AH$20)))</f>
        <v>2.0237082172319298</v>
      </c>
      <c r="AI155" s="18">
        <f ca="1">MAX(-AE155+MIN(AE155,AngCal!$B$30),S881+AI$11+AI$12/(1+EXP((AI$13-LOG10($O155))/AI$14))+AI$15/(1+EXP((AI$16-LOG10($O155))/AI$17))+AI$18/(1+EXP((AI$19-LOG10($O155))/AI$20)))</f>
        <v>2.103927957676782</v>
      </c>
      <c r="AJ155" s="18">
        <f t="shared" ca="1" si="39"/>
        <v>8.9160086202406958</v>
      </c>
      <c r="AK155" s="18">
        <f t="shared" ca="1" si="39"/>
        <v>9.1098958680200042</v>
      </c>
      <c r="AL155" s="18">
        <f t="shared" ca="1" si="39"/>
        <v>10.944673779399931</v>
      </c>
      <c r="AM155" s="18">
        <f t="shared" ca="1" si="39"/>
        <v>12.839674271504995</v>
      </c>
      <c r="AN155" s="18">
        <f t="shared" ca="1" si="40"/>
        <v>1</v>
      </c>
      <c r="AO155" s="18">
        <f t="shared" ca="1" si="40"/>
        <v>1</v>
      </c>
      <c r="AP155" s="18">
        <f t="shared" ca="1" si="40"/>
        <v>1</v>
      </c>
      <c r="AQ155" s="18">
        <f t="shared" ca="1" si="40"/>
        <v>1</v>
      </c>
      <c r="AR155" s="18">
        <f t="shared" ca="1" si="41"/>
        <v>0</v>
      </c>
      <c r="AS155" s="18">
        <f t="shared" ca="1" si="41"/>
        <v>0</v>
      </c>
      <c r="AT155" s="18">
        <f t="shared" ca="1" si="41"/>
        <v>0</v>
      </c>
      <c r="AU155" s="18">
        <f t="shared" ca="1" si="41"/>
        <v>0</v>
      </c>
    </row>
    <row r="156" spans="1:47" x14ac:dyDescent="0.15">
      <c r="A156">
        <v>2</v>
      </c>
      <c r="B156">
        <v>17.103000000000002</v>
      </c>
      <c r="C156">
        <v>1</v>
      </c>
      <c r="D156" s="18">
        <v>9.6109999999999998E-3</v>
      </c>
      <c r="E156" s="18">
        <v>-0.25309999999999999</v>
      </c>
      <c r="F156" s="18">
        <v>1.839</v>
      </c>
      <c r="G156" s="18">
        <v>0.39369999999999999</v>
      </c>
      <c r="H156" s="18">
        <v>0.23649999999999999</v>
      </c>
      <c r="I156" s="18">
        <v>2.907</v>
      </c>
      <c r="J156" s="18">
        <v>0.27800000000000002</v>
      </c>
      <c r="K156" s="18">
        <v>6.9940000000000002E-3</v>
      </c>
      <c r="L156" s="18">
        <v>-1.2</v>
      </c>
      <c r="M156" s="18">
        <v>0.34260000000000002</v>
      </c>
      <c r="O156" s="18">
        <f>MAX(MIN(Angle!A169,AngNeutron!$P$3),AngNeutron!$P$2)</f>
        <v>10000</v>
      </c>
      <c r="P156" s="18">
        <f t="shared" ca="1" si="42"/>
        <v>0</v>
      </c>
      <c r="Q156" s="18">
        <f t="shared" ca="1" si="43"/>
        <v>9.3786572652630393E-6</v>
      </c>
      <c r="R156" s="18">
        <f t="shared" ca="1" si="44"/>
        <v>0</v>
      </c>
      <c r="S156" s="18">
        <f t="shared" ca="1" si="45"/>
        <v>0</v>
      </c>
      <c r="T156" s="18">
        <f ca="1">MAX(-P156+MIN(P156,AngCal!$B$30),Q882+T$11+T$12/(1+EXP((T$13-LOG10($O156))/T$14))+T$15/(1+EXP((T$16-LOG10($O156))/T$17))+T$18/(1+EXP((T$19-LOG10($O156))/T$20)))</f>
        <v>3.6728346990224092E-3</v>
      </c>
      <c r="U156" s="18">
        <f ca="1">MAX(-Q156+MIN(Q156,AngCal!$B$30),Q882+U$11+U$12/(1+EXP((U$13-LOG10($O156))/U$14))+U$15/(1+EXP((U$16-LOG10($O156))/U$17))+U$18/(1+EXP((U$19-LOG10($O156))/U$20)))</f>
        <v>4.6263858541255032E-3</v>
      </c>
      <c r="V156" s="18">
        <f ca="1">MAX(-R156+MIN(R156,AngCal!$B$30),Q882+V$11+V$12/(1+EXP((V$13-LOG10($O156))/V$14))+V$15/(1+EXP((V$16-LOG10($O156))/V$17))+V$18/(1+EXP((V$19-LOG10($O156))/V$20)))</f>
        <v>7.3893795972009013E-6</v>
      </c>
      <c r="W156" s="18">
        <f ca="1">MAX(-S156+MIN(S156,AngCal!$B$30),Q882+W$11+W$12/(1+EXP((W$13-LOG10($O156))/W$14))+W$15/(1+EXP((W$16-LOG10($O156))/W$17))+W$18/(1+EXP((W$19-LOG10($O156))/W$20)))</f>
        <v>2.48580676340035E-3</v>
      </c>
      <c r="X156" s="18">
        <f t="shared" ca="1" si="38"/>
        <v>0.38910238523633062</v>
      </c>
      <c r="Y156" s="18">
        <f t="shared" ca="1" si="38"/>
        <v>0.49914502854918091</v>
      </c>
      <c r="Z156" s="18">
        <f t="shared" ca="1" si="38"/>
        <v>0.39318760095573918</v>
      </c>
      <c r="AA156" s="18">
        <f t="shared" ca="1" si="38"/>
        <v>0.45600419158217403</v>
      </c>
      <c r="AB156" s="18">
        <f t="shared" ca="1" si="46"/>
        <v>0</v>
      </c>
      <c r="AC156" s="18">
        <f t="shared" ca="1" si="47"/>
        <v>0</v>
      </c>
      <c r="AD156" s="18">
        <f t="shared" ca="1" si="48"/>
        <v>0</v>
      </c>
      <c r="AE156" s="18">
        <f t="shared" ca="1" si="49"/>
        <v>1.4536463483244763E-3</v>
      </c>
      <c r="AF156" s="18">
        <f ca="1">MAX(-AB156+MIN(AB156,AngCal!$B$30),S882+AF$11+AF$12/(1+EXP((AF$13-LOG10($O156))/AF$14))+AF$15/(1+EXP((AF$16-LOG10($O156))/AF$17))+AF$18/(1+EXP((AF$19-LOG10($O156))/AF$20)))</f>
        <v>1.4638447737397224</v>
      </c>
      <c r="AG156" s="18">
        <f ca="1">MAX(-AC156+MIN(AC156,AngCal!$B$30),S882+AG$11+AG$12/(1+EXP((AG$13-LOG10($O156))/AG$14))+AG$15/(1+EXP((AG$16-LOG10($O156))/AG$17))+AG$18/(1+EXP((AG$19-LOG10($O156))/AG$20)))</f>
        <v>1.521769035741829</v>
      </c>
      <c r="AH156" s="18">
        <f ca="1">MAX(-AD156+MIN(AD156,AngCal!$B$30),S882+AH$11+AH$12/(1+EXP((AH$13-LOG10($O156))/AH$14))+AH$15/(1+EXP((AH$16-LOG10($O156))/AH$17))+AH$18/(1+EXP((AH$19-LOG10($O156))/AH$20)))</f>
        <v>2.0237082172320142</v>
      </c>
      <c r="AI156" s="18">
        <f ca="1">MAX(-AE156+MIN(AE156,AngCal!$B$30),S882+AI$11+AI$12/(1+EXP((AI$13-LOG10($O156))/AI$14))+AI$15/(1+EXP((AI$16-LOG10($O156))/AI$17))+AI$18/(1+EXP((AI$19-LOG10($O156))/AI$20)))</f>
        <v>2.1039279576768664</v>
      </c>
      <c r="AJ156" s="18">
        <f t="shared" ca="1" si="39"/>
        <v>8.9160086202406958</v>
      </c>
      <c r="AK156" s="18">
        <f t="shared" ca="1" si="39"/>
        <v>9.1098958680200042</v>
      </c>
      <c r="AL156" s="18">
        <f t="shared" ca="1" si="39"/>
        <v>10.944673779399931</v>
      </c>
      <c r="AM156" s="18">
        <f t="shared" ca="1" si="39"/>
        <v>12.839674271504995</v>
      </c>
      <c r="AN156" s="18">
        <f t="shared" ca="1" si="40"/>
        <v>1</v>
      </c>
      <c r="AO156" s="18">
        <f t="shared" ca="1" si="40"/>
        <v>1</v>
      </c>
      <c r="AP156" s="18">
        <f t="shared" ca="1" si="40"/>
        <v>1</v>
      </c>
      <c r="AQ156" s="18">
        <f t="shared" ca="1" si="40"/>
        <v>1</v>
      </c>
      <c r="AR156" s="18">
        <f t="shared" ca="1" si="41"/>
        <v>0</v>
      </c>
      <c r="AS156" s="18">
        <f t="shared" ca="1" si="41"/>
        <v>0</v>
      </c>
      <c r="AT156" s="18">
        <f t="shared" ca="1" si="41"/>
        <v>0</v>
      </c>
      <c r="AU156" s="18">
        <f t="shared" ca="1" si="41"/>
        <v>0</v>
      </c>
    </row>
    <row r="157" spans="1:47" x14ac:dyDescent="0.15">
      <c r="A157">
        <v>2</v>
      </c>
      <c r="B157">
        <v>17.103000000000002</v>
      </c>
      <c r="C157">
        <v>3</v>
      </c>
      <c r="D157" s="18">
        <v>9.5440000000000004E-3</v>
      </c>
      <c r="E157" s="18">
        <v>-0.26860000000000001</v>
      </c>
      <c r="F157" s="18">
        <v>1.92</v>
      </c>
      <c r="G157" s="18">
        <v>0.38109999999999999</v>
      </c>
      <c r="H157" s="18">
        <v>0.25109999999999999</v>
      </c>
      <c r="I157" s="18">
        <v>2.9340000000000002</v>
      </c>
      <c r="J157" s="18">
        <v>0.26550000000000001</v>
      </c>
      <c r="K157" s="18">
        <v>7.9220000000000002E-3</v>
      </c>
      <c r="L157" s="18">
        <v>-1.1930000000000001</v>
      </c>
      <c r="M157" s="18">
        <v>0.3463</v>
      </c>
      <c r="O157" s="18">
        <f>MAX(MIN(Angle!A170,AngNeutron!$P$3),AngNeutron!$P$2)</f>
        <v>10000</v>
      </c>
      <c r="P157" s="18">
        <f t="shared" ca="1" si="42"/>
        <v>0</v>
      </c>
      <c r="Q157" s="18">
        <f t="shared" ca="1" si="43"/>
        <v>9.3787623024919539E-6</v>
      </c>
      <c r="R157" s="18">
        <f t="shared" ca="1" si="44"/>
        <v>0</v>
      </c>
      <c r="S157" s="18">
        <f t="shared" ca="1" si="45"/>
        <v>0</v>
      </c>
      <c r="T157" s="18">
        <f ca="1">MAX(-P157+MIN(P157,AngCal!$B$30),Q883+T$11+T$12/(1+EXP((T$13-LOG10($O157))/T$14))+T$15/(1+EXP((T$16-LOG10($O157))/T$17))+T$18/(1+EXP((T$19-LOG10($O157))/T$20)))</f>
        <v>3.6728346990224092E-3</v>
      </c>
      <c r="U157" s="18">
        <f ca="1">MAX(-Q157+MIN(Q157,AngCal!$B$30),Q883+U$11+U$12/(1+EXP((U$13-LOG10($O157))/U$14))+U$15/(1+EXP((U$16-LOG10($O157))/U$17))+U$18/(1+EXP((U$19-LOG10($O157))/U$20)))</f>
        <v>4.6263858541255032E-3</v>
      </c>
      <c r="V157" s="18">
        <f ca="1">MAX(-R157+MIN(R157,AngCal!$B$30),Q883+V$11+V$12/(1+EXP((V$13-LOG10($O157))/V$14))+V$15/(1+EXP((V$16-LOG10($O157))/V$17))+V$18/(1+EXP((V$19-LOG10($O157))/V$20)))</f>
        <v>7.3893795972009013E-6</v>
      </c>
      <c r="W157" s="18">
        <f ca="1">MAX(-S157+MIN(S157,AngCal!$B$30),Q883+W$11+W$12/(1+EXP((W$13-LOG10($O157))/W$14))+W$15/(1+EXP((W$16-LOG10($O157))/W$17))+W$18/(1+EXP((W$19-LOG10($O157))/W$20)))</f>
        <v>2.48580676340035E-3</v>
      </c>
      <c r="X157" s="18">
        <f t="shared" ca="1" si="38"/>
        <v>0.38910238523633062</v>
      </c>
      <c r="Y157" s="18">
        <f t="shared" ca="1" si="38"/>
        <v>0.49914502854918091</v>
      </c>
      <c r="Z157" s="18">
        <f t="shared" ca="1" si="38"/>
        <v>0.39318760095573918</v>
      </c>
      <c r="AA157" s="18">
        <f t="shared" ca="1" si="38"/>
        <v>0.45600419158217403</v>
      </c>
      <c r="AB157" s="18">
        <f t="shared" ca="1" si="46"/>
        <v>0</v>
      </c>
      <c r="AC157" s="18">
        <f t="shared" ca="1" si="47"/>
        <v>0</v>
      </c>
      <c r="AD157" s="18">
        <f t="shared" ca="1" si="48"/>
        <v>0</v>
      </c>
      <c r="AE157" s="18">
        <f t="shared" ca="1" si="49"/>
        <v>1.4536463483244763E-3</v>
      </c>
      <c r="AF157" s="18">
        <f ca="1">MAX(-AB157+MIN(AB157,AngCal!$B$30),S883+AF$11+AF$12/(1+EXP((AF$13-LOG10($O157))/AF$14))+AF$15/(1+EXP((AF$16-LOG10($O157))/AF$17))+AF$18/(1+EXP((AF$19-LOG10($O157))/AF$20)))</f>
        <v>1.4638447737397904</v>
      </c>
      <c r="AG157" s="18">
        <f ca="1">MAX(-AC157+MIN(AC157,AngCal!$B$30),S883+AG$11+AG$12/(1+EXP((AG$13-LOG10($O157))/AG$14))+AG$15/(1+EXP((AG$16-LOG10($O157))/AG$17))+AG$18/(1+EXP((AG$19-LOG10($O157))/AG$20)))</f>
        <v>1.5217690357418969</v>
      </c>
      <c r="AH157" s="18">
        <f ca="1">MAX(-AD157+MIN(AD157,AngCal!$B$30),S883+AH$11+AH$12/(1+EXP((AH$13-LOG10($O157))/AH$14))+AH$15/(1+EXP((AH$16-LOG10($O157))/AH$17))+AH$18/(1+EXP((AH$19-LOG10($O157))/AH$20)))</f>
        <v>2.0237082172320822</v>
      </c>
      <c r="AI157" s="18">
        <f ca="1">MAX(-AE157+MIN(AE157,AngCal!$B$30),S883+AI$11+AI$12/(1+EXP((AI$13-LOG10($O157))/AI$14))+AI$15/(1+EXP((AI$16-LOG10($O157))/AI$17))+AI$18/(1+EXP((AI$19-LOG10($O157))/AI$20)))</f>
        <v>2.1039279576769343</v>
      </c>
      <c r="AJ157" s="18">
        <f t="shared" ca="1" si="39"/>
        <v>8.9160086202406958</v>
      </c>
      <c r="AK157" s="18">
        <f t="shared" ca="1" si="39"/>
        <v>9.1098958680200042</v>
      </c>
      <c r="AL157" s="18">
        <f t="shared" ca="1" si="39"/>
        <v>10.944673779399931</v>
      </c>
      <c r="AM157" s="18">
        <f t="shared" ca="1" si="39"/>
        <v>12.839674271504995</v>
      </c>
      <c r="AN157" s="18">
        <f t="shared" ca="1" si="40"/>
        <v>1</v>
      </c>
      <c r="AO157" s="18">
        <f t="shared" ca="1" si="40"/>
        <v>1</v>
      </c>
      <c r="AP157" s="18">
        <f t="shared" ca="1" si="40"/>
        <v>1</v>
      </c>
      <c r="AQ157" s="18">
        <f t="shared" ca="1" si="40"/>
        <v>1</v>
      </c>
      <c r="AR157" s="18">
        <f t="shared" ca="1" si="41"/>
        <v>0</v>
      </c>
      <c r="AS157" s="18">
        <f t="shared" ca="1" si="41"/>
        <v>0</v>
      </c>
      <c r="AT157" s="18">
        <f t="shared" ca="1" si="41"/>
        <v>0</v>
      </c>
      <c r="AU157" s="18">
        <f t="shared" ca="1" si="41"/>
        <v>0</v>
      </c>
    </row>
    <row r="158" spans="1:47" x14ac:dyDescent="0.15">
      <c r="A158">
        <v>2</v>
      </c>
      <c r="B158">
        <v>17.103000000000002</v>
      </c>
      <c r="C158">
        <v>5</v>
      </c>
      <c r="D158" s="18">
        <v>9.8539999999999999E-3</v>
      </c>
      <c r="E158" s="18">
        <v>-0.26340000000000002</v>
      </c>
      <c r="F158" s="18">
        <v>1.9419999999999999</v>
      </c>
      <c r="G158" s="18">
        <v>0.37830000000000003</v>
      </c>
      <c r="H158" s="18">
        <v>0.24390000000000001</v>
      </c>
      <c r="I158" s="18">
        <v>3.0179999999999998</v>
      </c>
      <c r="J158" s="18">
        <v>0.24340000000000001</v>
      </c>
      <c r="K158" s="18">
        <v>9.6780000000000008E-3</v>
      </c>
      <c r="L158" s="18">
        <v>-1.0449999999999999</v>
      </c>
      <c r="M158" s="18">
        <v>0.34510000000000002</v>
      </c>
      <c r="O158" s="18">
        <f>MAX(MIN(Angle!A171,AngNeutron!$P$3),AngNeutron!$P$2)</f>
        <v>10000</v>
      </c>
      <c r="P158" s="18">
        <f t="shared" ca="1" si="42"/>
        <v>0</v>
      </c>
      <c r="Q158" s="18">
        <f t="shared" ca="1" si="43"/>
        <v>9.3788545558635625E-6</v>
      </c>
      <c r="R158" s="18">
        <f t="shared" ca="1" si="44"/>
        <v>0</v>
      </c>
      <c r="S158" s="18">
        <f t="shared" ca="1" si="45"/>
        <v>0</v>
      </c>
      <c r="T158" s="18">
        <f ca="1">MAX(-P158+MIN(P158,AngCal!$B$30),Q884+T$11+T$12/(1+EXP((T$13-LOG10($O158))/T$14))+T$15/(1+EXP((T$16-LOG10($O158))/T$17))+T$18/(1+EXP((T$19-LOG10($O158))/T$20)))</f>
        <v>3.6728346990224092E-3</v>
      </c>
      <c r="U158" s="18">
        <f ca="1">MAX(-Q158+MIN(Q158,AngCal!$B$30),Q884+U$11+U$12/(1+EXP((U$13-LOG10($O158))/U$14))+U$15/(1+EXP((U$16-LOG10($O158))/U$17))+U$18/(1+EXP((U$19-LOG10($O158))/U$20)))</f>
        <v>4.6263858541255032E-3</v>
      </c>
      <c r="V158" s="18">
        <f ca="1">MAX(-R158+MIN(R158,AngCal!$B$30),Q884+V$11+V$12/(1+EXP((V$13-LOG10($O158))/V$14))+V$15/(1+EXP((V$16-LOG10($O158))/V$17))+V$18/(1+EXP((V$19-LOG10($O158))/V$20)))</f>
        <v>7.3893795972009013E-6</v>
      </c>
      <c r="W158" s="18">
        <f ca="1">MAX(-S158+MIN(S158,AngCal!$B$30),Q884+W$11+W$12/(1+EXP((W$13-LOG10($O158))/W$14))+W$15/(1+EXP((W$16-LOG10($O158))/W$17))+W$18/(1+EXP((W$19-LOG10($O158))/W$20)))</f>
        <v>2.48580676340035E-3</v>
      </c>
      <c r="X158" s="18">
        <f t="shared" ca="1" si="38"/>
        <v>0.38910238523633062</v>
      </c>
      <c r="Y158" s="18">
        <f t="shared" ca="1" si="38"/>
        <v>0.49914502854918091</v>
      </c>
      <c r="Z158" s="18">
        <f t="shared" ca="1" si="38"/>
        <v>0.39318760095573918</v>
      </c>
      <c r="AA158" s="18">
        <f t="shared" ca="1" si="38"/>
        <v>0.45600419158217403</v>
      </c>
      <c r="AB158" s="18">
        <f t="shared" ca="1" si="46"/>
        <v>0</v>
      </c>
      <c r="AC158" s="18">
        <f t="shared" ca="1" si="47"/>
        <v>0</v>
      </c>
      <c r="AD158" s="18">
        <f t="shared" ca="1" si="48"/>
        <v>0</v>
      </c>
      <c r="AE158" s="18">
        <f t="shared" ca="1" si="49"/>
        <v>1.4536463483244763E-3</v>
      </c>
      <c r="AF158" s="18">
        <f ca="1">MAX(-AB158+MIN(AB158,AngCal!$B$30),S884+AF$11+AF$12/(1+EXP((AF$13-LOG10($O158))/AF$14))+AF$15/(1+EXP((AF$16-LOG10($O158))/AF$17))+AF$18/(1+EXP((AF$19-LOG10($O158))/AF$20)))</f>
        <v>1.463844773739845</v>
      </c>
      <c r="AG158" s="18">
        <f ca="1">MAX(-AC158+MIN(AC158,AngCal!$B$30),S884+AG$11+AG$12/(1+EXP((AG$13-LOG10($O158))/AG$14))+AG$15/(1+EXP((AG$16-LOG10($O158))/AG$17))+AG$18/(1+EXP((AG$19-LOG10($O158))/AG$20)))</f>
        <v>1.5217690357419515</v>
      </c>
      <c r="AH158" s="18">
        <f ca="1">MAX(-AD158+MIN(AD158,AngCal!$B$30),S884+AH$11+AH$12/(1+EXP((AH$13-LOG10($O158))/AH$14))+AH$15/(1+EXP((AH$16-LOG10($O158))/AH$17))+AH$18/(1+EXP((AH$19-LOG10($O158))/AH$20)))</f>
        <v>2.0237082172321368</v>
      </c>
      <c r="AI158" s="18">
        <f ca="1">MAX(-AE158+MIN(AE158,AngCal!$B$30),S884+AI$11+AI$12/(1+EXP((AI$13-LOG10($O158))/AI$14))+AI$15/(1+EXP((AI$16-LOG10($O158))/AI$17))+AI$18/(1+EXP((AI$19-LOG10($O158))/AI$20)))</f>
        <v>2.1039279576769889</v>
      </c>
      <c r="AJ158" s="18">
        <f t="shared" ca="1" si="39"/>
        <v>8.9160086202406958</v>
      </c>
      <c r="AK158" s="18">
        <f t="shared" ca="1" si="39"/>
        <v>9.1098958680200042</v>
      </c>
      <c r="AL158" s="18">
        <f t="shared" ca="1" si="39"/>
        <v>10.944673779399931</v>
      </c>
      <c r="AM158" s="18">
        <f t="shared" ca="1" si="39"/>
        <v>12.839674271504995</v>
      </c>
      <c r="AN158" s="18">
        <f t="shared" ca="1" si="40"/>
        <v>1</v>
      </c>
      <c r="AO158" s="18">
        <f t="shared" ca="1" si="40"/>
        <v>1</v>
      </c>
      <c r="AP158" s="18">
        <f t="shared" ca="1" si="40"/>
        <v>1</v>
      </c>
      <c r="AQ158" s="18">
        <f t="shared" ca="1" si="40"/>
        <v>1</v>
      </c>
      <c r="AR158" s="18">
        <f t="shared" ca="1" si="41"/>
        <v>0</v>
      </c>
      <c r="AS158" s="18">
        <f t="shared" ca="1" si="41"/>
        <v>0</v>
      </c>
      <c r="AT158" s="18">
        <f t="shared" ca="1" si="41"/>
        <v>0</v>
      </c>
      <c r="AU158" s="18">
        <f t="shared" ca="1" si="41"/>
        <v>0</v>
      </c>
    </row>
    <row r="159" spans="1:47" x14ac:dyDescent="0.15">
      <c r="A159">
        <v>2</v>
      </c>
      <c r="B159">
        <v>17.103000000000002</v>
      </c>
      <c r="C159">
        <v>7</v>
      </c>
      <c r="D159" s="18">
        <v>9.4850000000000004E-3</v>
      </c>
      <c r="E159" s="18">
        <v>-0.24379999999999999</v>
      </c>
      <c r="F159" s="18">
        <v>1.9159999999999999</v>
      </c>
      <c r="G159" s="18">
        <v>0.3543</v>
      </c>
      <c r="H159" s="18">
        <v>0.22509999999999999</v>
      </c>
      <c r="I159" s="18">
        <v>3.0939999999999999</v>
      </c>
      <c r="J159" s="18">
        <v>0.2303</v>
      </c>
      <c r="K159" s="18">
        <v>9.1470000000000006E-3</v>
      </c>
      <c r="L159" s="18">
        <v>-1.1950000000000001</v>
      </c>
      <c r="M159" s="18">
        <v>0.33450000000000002</v>
      </c>
      <c r="O159" s="18">
        <f>MAX(MIN(Angle!A172,AngNeutron!$P$3),AngNeutron!$P$2)</f>
        <v>10000</v>
      </c>
      <c r="P159" s="18">
        <f t="shared" ca="1" si="42"/>
        <v>0</v>
      </c>
      <c r="Q159" s="18">
        <f t="shared" ca="1" si="43"/>
        <v>9.3789355846167141E-6</v>
      </c>
      <c r="R159" s="18">
        <f t="shared" ca="1" si="44"/>
        <v>0</v>
      </c>
      <c r="S159" s="18">
        <f t="shared" ca="1" si="45"/>
        <v>0</v>
      </c>
      <c r="T159" s="18">
        <f ca="1">MAX(-P159+MIN(P159,AngCal!$B$30),Q885+T$11+T$12/(1+EXP((T$13-LOG10($O159))/T$14))+T$15/(1+EXP((T$16-LOG10($O159))/T$17))+T$18/(1+EXP((T$19-LOG10($O159))/T$20)))</f>
        <v>3.6728346990224092E-3</v>
      </c>
      <c r="U159" s="18">
        <f ca="1">MAX(-Q159+MIN(Q159,AngCal!$B$30),Q885+U$11+U$12/(1+EXP((U$13-LOG10($O159))/U$14))+U$15/(1+EXP((U$16-LOG10($O159))/U$17))+U$18/(1+EXP((U$19-LOG10($O159))/U$20)))</f>
        <v>4.6263858541255032E-3</v>
      </c>
      <c r="V159" s="18">
        <f ca="1">MAX(-R159+MIN(R159,AngCal!$B$30),Q885+V$11+V$12/(1+EXP((V$13-LOG10($O159))/V$14))+V$15/(1+EXP((V$16-LOG10($O159))/V$17))+V$18/(1+EXP((V$19-LOG10($O159))/V$20)))</f>
        <v>7.3893795972009013E-6</v>
      </c>
      <c r="W159" s="18">
        <f ca="1">MAX(-S159+MIN(S159,AngCal!$B$30),Q885+W$11+W$12/(1+EXP((W$13-LOG10($O159))/W$14))+W$15/(1+EXP((W$16-LOG10($O159))/W$17))+W$18/(1+EXP((W$19-LOG10($O159))/W$20)))</f>
        <v>2.48580676340035E-3</v>
      </c>
      <c r="X159" s="18">
        <f t="shared" ca="1" si="38"/>
        <v>0.38910238523633062</v>
      </c>
      <c r="Y159" s="18">
        <f t="shared" ca="1" si="38"/>
        <v>0.49914502854918091</v>
      </c>
      <c r="Z159" s="18">
        <f t="shared" ca="1" si="38"/>
        <v>0.39318760095573918</v>
      </c>
      <c r="AA159" s="18">
        <f t="shared" ca="1" si="38"/>
        <v>0.45600419158217403</v>
      </c>
      <c r="AB159" s="18">
        <f t="shared" ca="1" si="46"/>
        <v>0</v>
      </c>
      <c r="AC159" s="18">
        <f t="shared" ca="1" si="47"/>
        <v>0</v>
      </c>
      <c r="AD159" s="18">
        <f t="shared" ca="1" si="48"/>
        <v>0</v>
      </c>
      <c r="AE159" s="18">
        <f t="shared" ca="1" si="49"/>
        <v>1.4536463483244763E-3</v>
      </c>
      <c r="AF159" s="18">
        <f ca="1">MAX(-AB159+MIN(AB159,AngCal!$B$30),S885+AF$11+AF$12/(1+EXP((AF$13-LOG10($O159))/AF$14))+AF$15/(1+EXP((AF$16-LOG10($O159))/AF$17))+AF$18/(1+EXP((AF$19-LOG10($O159))/AF$20)))</f>
        <v>1.463844773739889</v>
      </c>
      <c r="AG159" s="18">
        <f ca="1">MAX(-AC159+MIN(AC159,AngCal!$B$30),S885+AG$11+AG$12/(1+EXP((AG$13-LOG10($O159))/AG$14))+AG$15/(1+EXP((AG$16-LOG10($O159))/AG$17))+AG$18/(1+EXP((AG$19-LOG10($O159))/AG$20)))</f>
        <v>1.5217690357419957</v>
      </c>
      <c r="AH159" s="18">
        <f ca="1">MAX(-AD159+MIN(AD159,AngCal!$B$30),S885+AH$11+AH$12/(1+EXP((AH$13-LOG10($O159))/AH$14))+AH$15/(1+EXP((AH$16-LOG10($O159))/AH$17))+AH$18/(1+EXP((AH$19-LOG10($O159))/AH$20)))</f>
        <v>2.0237082172321808</v>
      </c>
      <c r="AI159" s="18">
        <f ca="1">MAX(-AE159+MIN(AE159,AngCal!$B$30),S885+AI$11+AI$12/(1+EXP((AI$13-LOG10($O159))/AI$14))+AI$15/(1+EXP((AI$16-LOG10($O159))/AI$17))+AI$18/(1+EXP((AI$19-LOG10($O159))/AI$20)))</f>
        <v>2.1039279576770329</v>
      </c>
      <c r="AJ159" s="18">
        <f t="shared" ca="1" si="39"/>
        <v>8.9160086202406958</v>
      </c>
      <c r="AK159" s="18">
        <f t="shared" ca="1" si="39"/>
        <v>9.1098958680200042</v>
      </c>
      <c r="AL159" s="18">
        <f t="shared" ca="1" si="39"/>
        <v>10.944673779399931</v>
      </c>
      <c r="AM159" s="18">
        <f t="shared" ca="1" si="39"/>
        <v>12.839674271504995</v>
      </c>
      <c r="AN159" s="18">
        <f t="shared" ca="1" si="40"/>
        <v>1</v>
      </c>
      <c r="AO159" s="18">
        <f t="shared" ca="1" si="40"/>
        <v>1</v>
      </c>
      <c r="AP159" s="18">
        <f t="shared" ca="1" si="40"/>
        <v>1</v>
      </c>
      <c r="AQ159" s="18">
        <f t="shared" ca="1" si="40"/>
        <v>1</v>
      </c>
      <c r="AR159" s="18">
        <f t="shared" ca="1" si="41"/>
        <v>0</v>
      </c>
      <c r="AS159" s="18">
        <f t="shared" ca="1" si="41"/>
        <v>0</v>
      </c>
      <c r="AT159" s="18">
        <f t="shared" ca="1" si="41"/>
        <v>0</v>
      </c>
      <c r="AU159" s="18">
        <f t="shared" ca="1" si="41"/>
        <v>0</v>
      </c>
    </row>
    <row r="160" spans="1:47" x14ac:dyDescent="0.15">
      <c r="A160">
        <v>2</v>
      </c>
      <c r="B160">
        <v>17.103000000000002</v>
      </c>
      <c r="C160">
        <v>10</v>
      </c>
      <c r="D160" s="18">
        <v>9.7370000000000009E-3</v>
      </c>
      <c r="E160" s="18">
        <v>-0.2404</v>
      </c>
      <c r="F160" s="18">
        <v>1.927</v>
      </c>
      <c r="G160" s="18">
        <v>0.34520000000000001</v>
      </c>
      <c r="H160" s="18">
        <v>0.22009999999999999</v>
      </c>
      <c r="I160" s="18">
        <v>3.1520000000000001</v>
      </c>
      <c r="J160" s="18">
        <v>0.22570000000000001</v>
      </c>
      <c r="K160" s="18">
        <v>1.0489999999999999E-2</v>
      </c>
      <c r="L160" s="18">
        <v>-1.121</v>
      </c>
      <c r="M160" s="18">
        <v>0.32040000000000002</v>
      </c>
      <c r="O160" s="18">
        <f>MAX(MIN(Angle!A173,AngNeutron!$P$3),AngNeutron!$P$2)</f>
        <v>10000</v>
      </c>
      <c r="P160" s="18">
        <f t="shared" ca="1" si="42"/>
        <v>0</v>
      </c>
      <c r="Q160" s="18">
        <f t="shared" ca="1" si="43"/>
        <v>9.3790067445141331E-6</v>
      </c>
      <c r="R160" s="18">
        <f t="shared" ca="1" si="44"/>
        <v>0</v>
      </c>
      <c r="S160" s="18">
        <f t="shared" ca="1" si="45"/>
        <v>0</v>
      </c>
      <c r="T160" s="18">
        <f ca="1">MAX(-P160+MIN(P160,AngCal!$B$30),Q886+T$11+T$12/(1+EXP((T$13-LOG10($O160))/T$14))+T$15/(1+EXP((T$16-LOG10($O160))/T$17))+T$18/(1+EXP((T$19-LOG10($O160))/T$20)))</f>
        <v>3.6728346990224092E-3</v>
      </c>
      <c r="U160" s="18">
        <f ca="1">MAX(-Q160+MIN(Q160,AngCal!$B$30),Q886+U$11+U$12/(1+EXP((U$13-LOG10($O160))/U$14))+U$15/(1+EXP((U$16-LOG10($O160))/U$17))+U$18/(1+EXP((U$19-LOG10($O160))/U$20)))</f>
        <v>4.6263858541255032E-3</v>
      </c>
      <c r="V160" s="18">
        <f ca="1">MAX(-R160+MIN(R160,AngCal!$B$30),Q886+V$11+V$12/(1+EXP((V$13-LOG10($O160))/V$14))+V$15/(1+EXP((V$16-LOG10($O160))/V$17))+V$18/(1+EXP((V$19-LOG10($O160))/V$20)))</f>
        <v>7.3893795972009013E-6</v>
      </c>
      <c r="W160" s="18">
        <f ca="1">MAX(-S160+MIN(S160,AngCal!$B$30),Q886+W$11+W$12/(1+EXP((W$13-LOG10($O160))/W$14))+W$15/(1+EXP((W$16-LOG10($O160))/W$17))+W$18/(1+EXP((W$19-LOG10($O160))/W$20)))</f>
        <v>2.48580676340035E-3</v>
      </c>
      <c r="X160" s="18">
        <f t="shared" ca="1" si="38"/>
        <v>0.38910238523633062</v>
      </c>
      <c r="Y160" s="18">
        <f t="shared" ca="1" si="38"/>
        <v>0.49914502854918091</v>
      </c>
      <c r="Z160" s="18">
        <f t="shared" ca="1" si="38"/>
        <v>0.39318760095573918</v>
      </c>
      <c r="AA160" s="18">
        <f t="shared" ca="1" si="38"/>
        <v>0.45600419158217403</v>
      </c>
      <c r="AB160" s="18">
        <f t="shared" ca="1" si="46"/>
        <v>0</v>
      </c>
      <c r="AC160" s="18">
        <f t="shared" ca="1" si="47"/>
        <v>0</v>
      </c>
      <c r="AD160" s="18">
        <f t="shared" ca="1" si="48"/>
        <v>0</v>
      </c>
      <c r="AE160" s="18">
        <f t="shared" ca="1" si="49"/>
        <v>1.4536463483244763E-3</v>
      </c>
      <c r="AF160" s="18">
        <f ca="1">MAX(-AB160+MIN(AB160,AngCal!$B$30),S886+AF$11+AF$12/(1+EXP((AF$13-LOG10($O160))/AF$14))+AF$15/(1+EXP((AF$16-LOG10($O160))/AF$17))+AF$18/(1+EXP((AF$19-LOG10($O160))/AF$20)))</f>
        <v>1.4638447737399245</v>
      </c>
      <c r="AG160" s="18">
        <f ca="1">MAX(-AC160+MIN(AC160,AngCal!$B$30),S886+AG$11+AG$12/(1+EXP((AG$13-LOG10($O160))/AG$14))+AG$15/(1+EXP((AG$16-LOG10($O160))/AG$17))+AG$18/(1+EXP((AG$19-LOG10($O160))/AG$20)))</f>
        <v>1.521769035742031</v>
      </c>
      <c r="AH160" s="18">
        <f ca="1">MAX(-AD160+MIN(AD160,AngCal!$B$30),S886+AH$11+AH$12/(1+EXP((AH$13-LOG10($O160))/AH$14))+AH$15/(1+EXP((AH$16-LOG10($O160))/AH$17))+AH$18/(1+EXP((AH$19-LOG10($O160))/AH$20)))</f>
        <v>2.0237082172322163</v>
      </c>
      <c r="AI160" s="18">
        <f ca="1">MAX(-AE160+MIN(AE160,AngCal!$B$30),S886+AI$11+AI$12/(1+EXP((AI$13-LOG10($O160))/AI$14))+AI$15/(1+EXP((AI$16-LOG10($O160))/AI$17))+AI$18/(1+EXP((AI$19-LOG10($O160))/AI$20)))</f>
        <v>2.1039279576770684</v>
      </c>
      <c r="AJ160" s="18">
        <f t="shared" ca="1" si="39"/>
        <v>8.9160086202406958</v>
      </c>
      <c r="AK160" s="18">
        <f t="shared" ca="1" si="39"/>
        <v>9.1098958680200042</v>
      </c>
      <c r="AL160" s="18">
        <f t="shared" ca="1" si="39"/>
        <v>10.944673779399931</v>
      </c>
      <c r="AM160" s="18">
        <f t="shared" ca="1" si="39"/>
        <v>12.839674271504995</v>
      </c>
      <c r="AN160" s="18">
        <f t="shared" ca="1" si="40"/>
        <v>1</v>
      </c>
      <c r="AO160" s="18">
        <f t="shared" ca="1" si="40"/>
        <v>1</v>
      </c>
      <c r="AP160" s="18">
        <f t="shared" ca="1" si="40"/>
        <v>1</v>
      </c>
      <c r="AQ160" s="18">
        <f t="shared" ca="1" si="40"/>
        <v>1</v>
      </c>
      <c r="AR160" s="18">
        <f t="shared" ca="1" si="41"/>
        <v>0</v>
      </c>
      <c r="AS160" s="18">
        <f t="shared" ca="1" si="41"/>
        <v>0</v>
      </c>
      <c r="AT160" s="18">
        <f t="shared" ca="1" si="41"/>
        <v>0</v>
      </c>
      <c r="AU160" s="18">
        <f t="shared" ca="1" si="41"/>
        <v>0</v>
      </c>
    </row>
    <row r="161" spans="1:47" x14ac:dyDescent="0.15">
      <c r="A161">
        <v>2</v>
      </c>
      <c r="B161">
        <v>17.103000000000002</v>
      </c>
      <c r="C161">
        <v>15</v>
      </c>
      <c r="D161" s="18">
        <v>1.0540000000000001E-2</v>
      </c>
      <c r="E161" s="18">
        <v>-0.22140000000000001</v>
      </c>
      <c r="F161" s="18">
        <v>1.8779999999999999</v>
      </c>
      <c r="G161" s="18">
        <v>0.27629999999999999</v>
      </c>
      <c r="H161" s="18">
        <v>0.1976</v>
      </c>
      <c r="I161" s="18">
        <v>3.2210000000000001</v>
      </c>
      <c r="J161" s="18">
        <v>0.2162</v>
      </c>
      <c r="K161" s="18">
        <v>1.323E-2</v>
      </c>
      <c r="L161" s="18">
        <v>-1.0089999999999999</v>
      </c>
      <c r="M161" s="18">
        <v>0.29349999999999998</v>
      </c>
      <c r="O161" s="18">
        <f>MAX(MIN(Angle!A174,AngNeutron!$P$3),AngNeutron!$P$2)</f>
        <v>10000</v>
      </c>
      <c r="P161" s="18">
        <f t="shared" ca="1" si="42"/>
        <v>0</v>
      </c>
      <c r="Q161" s="18">
        <f t="shared" ca="1" si="43"/>
        <v>9.3790692490295854E-6</v>
      </c>
      <c r="R161" s="18">
        <f t="shared" ca="1" si="44"/>
        <v>0</v>
      </c>
      <c r="S161" s="18">
        <f t="shared" ca="1" si="45"/>
        <v>0</v>
      </c>
      <c r="T161" s="18">
        <f ca="1">MAX(-P161+MIN(P161,AngCal!$B$30),Q887+T$11+T$12/(1+EXP((T$13-LOG10($O161))/T$14))+T$15/(1+EXP((T$16-LOG10($O161))/T$17))+T$18/(1+EXP((T$19-LOG10($O161))/T$20)))</f>
        <v>3.6728346990224092E-3</v>
      </c>
      <c r="U161" s="18">
        <f ca="1">MAX(-Q161+MIN(Q161,AngCal!$B$30),Q887+U$11+U$12/(1+EXP((U$13-LOG10($O161))/U$14))+U$15/(1+EXP((U$16-LOG10($O161))/U$17))+U$18/(1+EXP((U$19-LOG10($O161))/U$20)))</f>
        <v>4.6263858541255032E-3</v>
      </c>
      <c r="V161" s="18">
        <f ca="1">MAX(-R161+MIN(R161,AngCal!$B$30),Q887+V$11+V$12/(1+EXP((V$13-LOG10($O161))/V$14))+V$15/(1+EXP((V$16-LOG10($O161))/V$17))+V$18/(1+EXP((V$19-LOG10($O161))/V$20)))</f>
        <v>7.3893795972009013E-6</v>
      </c>
      <c r="W161" s="18">
        <f ca="1">MAX(-S161+MIN(S161,AngCal!$B$30),Q887+W$11+W$12/(1+EXP((W$13-LOG10($O161))/W$14))+W$15/(1+EXP((W$16-LOG10($O161))/W$17))+W$18/(1+EXP((W$19-LOG10($O161))/W$20)))</f>
        <v>2.48580676340035E-3</v>
      </c>
      <c r="X161" s="18">
        <f t="shared" ca="1" si="38"/>
        <v>0.38910238523633062</v>
      </c>
      <c r="Y161" s="18">
        <f t="shared" ca="1" si="38"/>
        <v>0.49914502854918091</v>
      </c>
      <c r="Z161" s="18">
        <f t="shared" ca="1" si="38"/>
        <v>0.39318760095573918</v>
      </c>
      <c r="AA161" s="18">
        <f t="shared" ca="1" si="38"/>
        <v>0.45600419158217403</v>
      </c>
      <c r="AB161" s="18">
        <f t="shared" ca="1" si="46"/>
        <v>0</v>
      </c>
      <c r="AC161" s="18">
        <f t="shared" ca="1" si="47"/>
        <v>0</v>
      </c>
      <c r="AD161" s="18">
        <f t="shared" ca="1" si="48"/>
        <v>0</v>
      </c>
      <c r="AE161" s="18">
        <f t="shared" ca="1" si="49"/>
        <v>1.4536463483244763E-3</v>
      </c>
      <c r="AF161" s="18">
        <f ca="1">MAX(-AB161+MIN(AB161,AngCal!$B$30),S887+AF$11+AF$12/(1+EXP((AF$13-LOG10($O161))/AF$14))+AF$15/(1+EXP((AF$16-LOG10($O161))/AF$17))+AF$18/(1+EXP((AF$19-LOG10($O161))/AF$20)))</f>
        <v>1.4638447737399529</v>
      </c>
      <c r="AG161" s="18">
        <f ca="1">MAX(-AC161+MIN(AC161,AngCal!$B$30),S887+AG$11+AG$12/(1+EXP((AG$13-LOG10($O161))/AG$14))+AG$15/(1+EXP((AG$16-LOG10($O161))/AG$17))+AG$18/(1+EXP((AG$19-LOG10($O161))/AG$20)))</f>
        <v>1.5217690357420597</v>
      </c>
      <c r="AH161" s="18">
        <f ca="1">MAX(-AD161+MIN(AD161,AngCal!$B$30),S887+AH$11+AH$12/(1+EXP((AH$13-LOG10($O161))/AH$14))+AH$15/(1+EXP((AH$16-LOG10($O161))/AH$17))+AH$18/(1+EXP((AH$19-LOG10($O161))/AH$20)))</f>
        <v>2.0237082172322447</v>
      </c>
      <c r="AI161" s="18">
        <f ca="1">MAX(-AE161+MIN(AE161,AngCal!$B$30),S887+AI$11+AI$12/(1+EXP((AI$13-LOG10($O161))/AI$14))+AI$15/(1+EXP((AI$16-LOG10($O161))/AI$17))+AI$18/(1+EXP((AI$19-LOG10($O161))/AI$20)))</f>
        <v>2.1039279576770968</v>
      </c>
      <c r="AJ161" s="18">
        <f t="shared" ca="1" si="39"/>
        <v>8.9160086202406958</v>
      </c>
      <c r="AK161" s="18">
        <f t="shared" ca="1" si="39"/>
        <v>9.1098958680200042</v>
      </c>
      <c r="AL161" s="18">
        <f t="shared" ca="1" si="39"/>
        <v>10.944673779399931</v>
      </c>
      <c r="AM161" s="18">
        <f t="shared" ca="1" si="39"/>
        <v>12.839674271504995</v>
      </c>
      <c r="AN161" s="18">
        <f t="shared" ca="1" si="40"/>
        <v>1</v>
      </c>
      <c r="AO161" s="18">
        <f t="shared" ca="1" si="40"/>
        <v>1</v>
      </c>
      <c r="AP161" s="18">
        <f t="shared" ca="1" si="40"/>
        <v>1</v>
      </c>
      <c r="AQ161" s="18">
        <f t="shared" ca="1" si="40"/>
        <v>1</v>
      </c>
      <c r="AR161" s="18">
        <f t="shared" ca="1" si="41"/>
        <v>0</v>
      </c>
      <c r="AS161" s="18">
        <f t="shared" ca="1" si="41"/>
        <v>0</v>
      </c>
      <c r="AT161" s="18">
        <f t="shared" ca="1" si="41"/>
        <v>0</v>
      </c>
      <c r="AU161" s="18">
        <f t="shared" ca="1" si="41"/>
        <v>0</v>
      </c>
    </row>
    <row r="162" spans="1:47" x14ac:dyDescent="0.15">
      <c r="A162">
        <v>2</v>
      </c>
      <c r="B162">
        <v>17.103000000000002</v>
      </c>
      <c r="C162">
        <v>20</v>
      </c>
      <c r="D162" s="18">
        <v>1.064E-2</v>
      </c>
      <c r="E162" s="18">
        <v>-0.20399999999999999</v>
      </c>
      <c r="F162" s="18">
        <v>1.8340000000000001</v>
      </c>
      <c r="G162" s="18">
        <v>0.2266</v>
      </c>
      <c r="H162" s="18">
        <v>0.1784</v>
      </c>
      <c r="I162" s="18">
        <v>3.2930000000000001</v>
      </c>
      <c r="J162" s="18">
        <v>0.19989999999999999</v>
      </c>
      <c r="K162" s="18">
        <v>1.494E-2</v>
      </c>
      <c r="L162" s="18">
        <v>-0.90759999999999996</v>
      </c>
      <c r="M162" s="18">
        <v>0.34360000000000002</v>
      </c>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spans="1:47" x14ac:dyDescent="0.15">
      <c r="A163">
        <v>2</v>
      </c>
      <c r="B163">
        <v>31.263000000000002</v>
      </c>
      <c r="C163">
        <v>1</v>
      </c>
      <c r="D163" s="18">
        <v>4.4260000000000002E-3</v>
      </c>
      <c r="E163" s="18">
        <v>-0.16800000000000001</v>
      </c>
      <c r="F163" s="18">
        <v>1.6639999999999999</v>
      </c>
      <c r="G163" s="18">
        <v>0.36880000000000002</v>
      </c>
      <c r="H163" s="18">
        <v>0.1605</v>
      </c>
      <c r="I163" s="18">
        <v>2.8439999999999999</v>
      </c>
      <c r="J163" s="18">
        <v>0.24460000000000001</v>
      </c>
      <c r="K163" s="18">
        <v>2.996E-3</v>
      </c>
      <c r="L163" s="18">
        <v>-1.1080000000000001</v>
      </c>
      <c r="M163" s="18">
        <v>0.35299999999999998</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1:47" x14ac:dyDescent="0.15">
      <c r="A164">
        <v>2</v>
      </c>
      <c r="B164">
        <v>31.263000000000002</v>
      </c>
      <c r="C164">
        <v>3</v>
      </c>
      <c r="D164" s="18">
        <v>4.529E-3</v>
      </c>
      <c r="E164" s="18">
        <v>-0.18679999999999999</v>
      </c>
      <c r="F164" s="18">
        <v>1.77</v>
      </c>
      <c r="G164" s="18">
        <v>0.37240000000000001</v>
      </c>
      <c r="H164" s="18">
        <v>0.17760000000000001</v>
      </c>
      <c r="I164" s="18">
        <v>2.867</v>
      </c>
      <c r="J164" s="18">
        <v>0.2364</v>
      </c>
      <c r="K164" s="18">
        <v>4.6480000000000002E-3</v>
      </c>
      <c r="L164" s="18">
        <v>-0.91049999999999998</v>
      </c>
      <c r="M164" s="18">
        <v>0.41239999999999999</v>
      </c>
      <c r="O164" s="18"/>
      <c r="P164" s="157" t="s">
        <v>651</v>
      </c>
      <c r="Q164" s="157"/>
      <c r="R164" s="157"/>
      <c r="S164" s="157"/>
      <c r="T164" s="157" t="s">
        <v>650</v>
      </c>
      <c r="U164" s="157"/>
      <c r="V164" s="157"/>
      <c r="W164" s="157"/>
      <c r="X164" s="157" t="s">
        <v>652</v>
      </c>
      <c r="Y164" s="157"/>
      <c r="Z164" s="157"/>
      <c r="AA164" s="157"/>
      <c r="AB164" s="157" t="s">
        <v>653</v>
      </c>
      <c r="AC164" s="157"/>
      <c r="AD164" s="157"/>
      <c r="AE164" s="157"/>
      <c r="AF164" s="157" t="s">
        <v>654</v>
      </c>
      <c r="AG164" s="157"/>
      <c r="AH164" s="157"/>
      <c r="AI164" s="157"/>
      <c r="AJ164" s="18"/>
      <c r="AK164" s="18"/>
      <c r="AL164" s="18"/>
      <c r="AM164" s="18"/>
      <c r="AN164" s="18"/>
      <c r="AO164" s="18"/>
      <c r="AP164" s="18"/>
      <c r="AQ164" s="18"/>
      <c r="AR164" s="18"/>
      <c r="AS164" s="18"/>
      <c r="AT164" s="18"/>
      <c r="AU164" s="18"/>
    </row>
    <row r="165" spans="1:47" x14ac:dyDescent="0.15">
      <c r="A165">
        <v>2</v>
      </c>
      <c r="B165">
        <v>31.263000000000002</v>
      </c>
      <c r="C165">
        <v>5</v>
      </c>
      <c r="D165" s="18">
        <v>5.6699999999999997E-3</v>
      </c>
      <c r="E165" s="18">
        <v>-0.1186</v>
      </c>
      <c r="F165" s="18">
        <v>1.7669999999999999</v>
      </c>
      <c r="G165" s="18">
        <v>0.2072</v>
      </c>
      <c r="H165" s="18">
        <v>0.13900000000000001</v>
      </c>
      <c r="I165" s="18">
        <v>3.0089999999999999</v>
      </c>
      <c r="J165" s="18">
        <v>0.2019</v>
      </c>
      <c r="K165" s="18">
        <v>-2.6120000000000001E-2</v>
      </c>
      <c r="L165" s="18">
        <v>0.99360000000000004</v>
      </c>
      <c r="M165" s="18">
        <v>0.14549999999999999</v>
      </c>
      <c r="O165" s="18">
        <f>O22</f>
        <v>9.9999999999999995E-8</v>
      </c>
      <c r="P165" s="18">
        <f ca="1">MAX(1E-20,(T165+X165+AB165+AF165)*2*ACOS(-1))</f>
        <v>0.70824585097168669</v>
      </c>
      <c r="Q165" s="18">
        <f ca="1">MAX(1E-20,(U165+Y165+AC165+AG165)*2*ACOS(-1))</f>
        <v>0.67026778928474329</v>
      </c>
      <c r="R165" s="18">
        <f ca="1">MAX(1E-20,(V165+Z165+AD165+AH165)*2*ACOS(-1))</f>
        <v>0.83828046680257573</v>
      </c>
      <c r="S165" s="18">
        <f ca="1">MAX(1E-20,(W165+AA165+AE165+AI165)*2*ACOS(-1))</f>
        <v>0.72628575249646132</v>
      </c>
      <c r="T165" s="18">
        <f ca="1">MAX(0,P22*(1-ABS($P$6))+T22*(1-ABS($P$6)^(X22+1))/(X22+1))</f>
        <v>8.0778992721608114E-2</v>
      </c>
      <c r="U165" s="18">
        <f ca="1">MAX(0,Q22*(1-ABS($P$6))+U22*(1-ABS($P$6)^(Y22+1))/(Y22+1))</f>
        <v>7.4809037421437741E-2</v>
      </c>
      <c r="V165" s="18">
        <f ca="1">MAX(0,R22*(1-ABS($P$6))+V22*(1-ABS($P$6)^(Z22+1))/(Z22+1))</f>
        <v>9.5672677196300571E-2</v>
      </c>
      <c r="W165" s="18">
        <f ca="1">MAX(0,S22*(1-ABS($P$6))+W22*(1-ABS($P$6)^(AA22+1))/(AA22+1))</f>
        <v>7.6181261595677674E-2</v>
      </c>
      <c r="X165" s="18">
        <f ca="1">MAX(0,(P22+T22*ABS($P$6)^X22+AB22+AF22*$P$7^AJ22)*0.5*($P$7-$P$6))</f>
        <v>4.9816828097713909E-3</v>
      </c>
      <c r="Y165" s="18">
        <f ca="1">MAX(0,(Q22+U22*ABS($P$6)^Y22+AC22+AG22*$P$7^AK22)*0.5*($P$7-$P$6))</f>
        <v>4.8966395607422247E-3</v>
      </c>
      <c r="Z165" s="18">
        <f ca="1">MAX(0,(R22+V22*ABS($P$6)^Z22+AD22+AH22*$P$7^AL22)*0.5*($P$7-$P$6))</f>
        <v>6.0851734102591697E-3</v>
      </c>
      <c r="AA165" s="18">
        <f ca="1">MAX(0,(S22+W22*ABS($P$6)^AA22+AE22+AI22*$P$7^AM22)*0.5*($P$7-$P$6))</f>
        <v>4.5435743941244396E-3</v>
      </c>
      <c r="AB165" s="18">
        <f ca="1">MAX(0,AB22*(AN22-($P$7))+AF22*(AN22^(AJ22+1)-$P$7^(AJ22+1))/(AJ22+1))</f>
        <v>2.6960152575090282E-2</v>
      </c>
      <c r="AC165" s="18">
        <f ca="1">MAX(0,AC22*(AO22-($P$7))+AG22*(AO22^(AK22+1)-$P$7^(AK22+1))/(AK22+1))</f>
        <v>2.6970754877763847E-2</v>
      </c>
      <c r="AD165" s="18">
        <f ca="1">MAX(0,AD22*(AP22-($P$7))+AH22*(AP22^(AL22+1)-$P$7^(AL22+1))/(AL22+1))</f>
        <v>3.1658629382451647E-2</v>
      </c>
      <c r="AE165" s="18">
        <f ca="1">MAX(0,AE22*(AQ22-($P$7))+AI22*(AQ22^(AM22+1)-$P$7^(AM22+1))/(AM22+1))</f>
        <v>3.4867131617226585E-2</v>
      </c>
      <c r="AF165" s="18">
        <f ca="1">IF(AN22&lt;1,MAX(0,(AB22+AF22*AN22^AJ22+AR22)*0.5*(1-AN22)),0)</f>
        <v>0</v>
      </c>
      <c r="AG165" s="18">
        <f ca="1">IF(AO22&lt;1,MAX(0,(AC22+AG22*AO22^AK22+AS22)*0.5*(1-AO22)),0)</f>
        <v>0</v>
      </c>
      <c r="AH165" s="18">
        <f ca="1">IF(AP22&lt;1,MAX(0,(AD22+AH22*AP22^AL22+AT22)*0.5*(1-AP22)),0)</f>
        <v>0</v>
      </c>
      <c r="AI165" s="18">
        <f ca="1">IF(AQ22&lt;1,MAX(0,(AE22+AI22*AQ22^AM22+AU22)*0.5*(1-AQ22)),0)</f>
        <v>0</v>
      </c>
      <c r="AJ165" s="18"/>
      <c r="AK165" s="18"/>
      <c r="AL165" s="18"/>
      <c r="AM165" s="18"/>
      <c r="AN165" s="18"/>
      <c r="AO165" s="18"/>
      <c r="AP165" s="18"/>
      <c r="AQ165" s="18"/>
      <c r="AR165" s="18"/>
      <c r="AS165" s="18"/>
      <c r="AT165" s="18"/>
      <c r="AU165" s="18"/>
    </row>
    <row r="166" spans="1:47" x14ac:dyDescent="0.15">
      <c r="A166">
        <v>2</v>
      </c>
      <c r="B166">
        <v>31.263000000000002</v>
      </c>
      <c r="C166">
        <v>7</v>
      </c>
      <c r="D166" s="18">
        <v>4.7330000000000002E-3</v>
      </c>
      <c r="E166" s="18">
        <v>-0.18229999999999999</v>
      </c>
      <c r="F166" s="18">
        <v>1.796</v>
      </c>
      <c r="G166" s="18">
        <v>0.35039999999999999</v>
      </c>
      <c r="H166" s="18">
        <v>0.17180000000000001</v>
      </c>
      <c r="I166" s="18">
        <v>2.9830000000000001</v>
      </c>
      <c r="J166" s="18">
        <v>0.22289999999999999</v>
      </c>
      <c r="K166" s="18">
        <v>5.7800000000000004E-3</v>
      </c>
      <c r="L166" s="18">
        <v>-0.81679999999999997</v>
      </c>
      <c r="M166" s="18">
        <v>0.43230000000000002</v>
      </c>
      <c r="O166" s="18">
        <f t="shared" ref="O166:O229" si="50">O23</f>
        <v>9.9999999999999995E-8</v>
      </c>
      <c r="P166" s="18">
        <f t="shared" ref="P166:P229" ca="1" si="51">MAX(1E-20,(T166+X166+AB166+AF166)*2*ACOS(-1))</f>
        <v>0.71354282284040904</v>
      </c>
      <c r="Q166" s="18">
        <f t="shared" ref="Q166:Q229" ca="1" si="52">MAX(1E-20,(U166+Y166+AC166+AG166)*2*ACOS(-1))</f>
        <v>0.67575985586546661</v>
      </c>
      <c r="R166" s="18">
        <f t="shared" ref="R166:R229" ca="1" si="53">MAX(1E-20,(V166+Z166+AD166+AH166)*2*ACOS(-1))</f>
        <v>0.84264148022889562</v>
      </c>
      <c r="S166" s="18">
        <f t="shared" ref="S166:S229" ca="1" si="54">MAX(1E-20,(W166+AA166+AE166+AI166)*2*ACOS(-1))</f>
        <v>0.7313130147883512</v>
      </c>
      <c r="T166" s="18">
        <f t="shared" ref="T166:T229" ca="1" si="55">MAX(0,P23*(1-ABS($P$6))+T23*(1-ABS($P$6)^(X23+1))/(X23+1))</f>
        <v>8.0863660138335028E-2</v>
      </c>
      <c r="U166" s="18">
        <f t="shared" ref="U166:U229" ca="1" si="56">MAX(0,Q23*(1-ABS($P$6))+U23*(1-ABS($P$6)^(Y23+1))/(Y23+1))</f>
        <v>7.4922773887509272E-2</v>
      </c>
      <c r="V166" s="18">
        <f t="shared" ref="V166:V229" ca="1" si="57">MAX(0,R23*(1-ABS($P$6))+V23*(1-ABS($P$6)^(Z23+1))/(Z23+1))</f>
        <v>9.5623089605031616E-2</v>
      </c>
      <c r="W166" s="18">
        <f t="shared" ref="W166:W229" ca="1" si="58">MAX(0,S23*(1-ABS($P$6))+W23*(1-ABS($P$6)^(AA23+1))/(AA23+1))</f>
        <v>7.6243997963490767E-2</v>
      </c>
      <c r="X166" s="18">
        <f t="shared" ref="X166:X229" ca="1" si="59">MAX(0,(P23+T23*ABS($P$6)^X23+AB23+AF23*$P$7^AJ23)*0.5*($P$7-$P$6))</f>
        <v>5.0276444900119663E-3</v>
      </c>
      <c r="Y166" s="18">
        <f t="shared" ref="Y166:Y229" ca="1" si="60">MAX(0,(Q23+U23*ABS($P$6)^Y23+AC23+AG23*$P$7^AK23)*0.5*($P$7-$P$6))</f>
        <v>4.9427825347503375E-3</v>
      </c>
      <c r="Z166" s="18">
        <f t="shared" ref="Z166:Z229" ca="1" si="61">MAX(0,(R23+V23*ABS($P$6)^Z23+AD23+AH23*$P$7^AL23)*0.5*($P$7-$P$6))</f>
        <v>6.123668134546476E-3</v>
      </c>
      <c r="AA166" s="18">
        <f t="shared" ref="AA166:AA229" ca="1" si="62">MAX(0,(S23+W23*ABS($P$6)^AA23+AE23+AI23*$P$7^AM23)*0.5*($P$7-$P$6))</f>
        <v>4.5887920691528158E-3</v>
      </c>
      <c r="AB166" s="18">
        <f t="shared" ref="AB166:AB229" ca="1" si="63">MAX(0,AB23*(AN23-($P$7))+AF23*(AN23^(AJ23+1)-$P$7^(AJ23+1))/(AJ23+1))</f>
        <v>2.767256273444868E-2</v>
      </c>
      <c r="AC166" s="18">
        <f t="shared" ref="AC166:AC229" ca="1" si="64">MAX(0,AC23*(AO23-($P$7))+AG23*(AO23^(AK23+1)-$P$7^(AK23+1))/(AK23+1))</f>
        <v>2.7684964981796137E-2</v>
      </c>
      <c r="AD166" s="18">
        <f t="shared" ref="AD166:AD229" ca="1" si="65">MAX(0,AD23*(AP23-($P$7))+AH23*(AP23^(AL23+1)-$P$7^(AL23+1))/(AL23+1))</f>
        <v>3.2363799093122272E-2</v>
      </c>
      <c r="AE166" s="18">
        <f t="shared" ref="AE166:AE229" ca="1" si="66">MAX(0,AE23*(AQ23-($P$7))+AI23*(AQ23^(AM23+1)-$P$7^(AM23+1))/(AM23+1))</f>
        <v>3.5559291218358872E-2</v>
      </c>
      <c r="AF166" s="18">
        <f t="shared" ref="AF166:AF229" ca="1" si="67">IF(AN23&lt;1,MAX(0,(AB23+AF23*AN23^AJ23+AR23)*0.5*(1-AN23)),0)</f>
        <v>0</v>
      </c>
      <c r="AG166" s="18">
        <f t="shared" ref="AG166:AG229" ca="1" si="68">IF(AO23&lt;1,MAX(0,(AC23+AG23*AO23^AK23+AS23)*0.5*(1-AO23)),0)</f>
        <v>0</v>
      </c>
      <c r="AH166" s="18">
        <f t="shared" ref="AH166:AH229" ca="1" si="69">IF(AP23&lt;1,MAX(0,(AD23+AH23*AP23^AL23+AT23)*0.5*(1-AP23)),0)</f>
        <v>0</v>
      </c>
      <c r="AI166" s="18">
        <f t="shared" ref="AI166:AI229" ca="1" si="70">IF(AQ23&lt;1,MAX(0,(AE23+AI23*AQ23^AM23+AU23)*0.5*(1-AQ23)),0)</f>
        <v>0</v>
      </c>
      <c r="AJ166" s="18"/>
      <c r="AK166" s="18"/>
      <c r="AL166" s="18"/>
      <c r="AM166" s="18"/>
      <c r="AN166" s="18"/>
      <c r="AO166" s="18"/>
      <c r="AP166" s="18"/>
      <c r="AQ166" s="18"/>
      <c r="AR166" s="18"/>
      <c r="AS166" s="18"/>
      <c r="AT166" s="18"/>
      <c r="AU166" s="18"/>
    </row>
    <row r="167" spans="1:47" x14ac:dyDescent="0.15">
      <c r="A167">
        <v>2</v>
      </c>
      <c r="B167">
        <v>31.263000000000002</v>
      </c>
      <c r="C167">
        <v>10</v>
      </c>
      <c r="D167" s="18">
        <v>4.8799999999999998E-3</v>
      </c>
      <c r="E167" s="18">
        <v>-0.18429999999999999</v>
      </c>
      <c r="F167" s="18">
        <v>1.8169999999999999</v>
      </c>
      <c r="G167" s="18">
        <v>0.3417</v>
      </c>
      <c r="H167" s="18">
        <v>0.17280000000000001</v>
      </c>
      <c r="I167" s="18">
        <v>3.0209999999999999</v>
      </c>
      <c r="J167" s="18">
        <v>0.2243</v>
      </c>
      <c r="K167" s="18">
        <v>6.62E-3</v>
      </c>
      <c r="L167" s="18">
        <v>-0.68810000000000004</v>
      </c>
      <c r="M167" s="18">
        <v>0.46</v>
      </c>
      <c r="O167" s="18">
        <f t="shared" si="50"/>
        <v>9.9999999999999995E-8</v>
      </c>
      <c r="P167" s="18">
        <f t="shared" ca="1" si="51"/>
        <v>0.72022208081229488</v>
      </c>
      <c r="Q167" s="18">
        <f t="shared" ca="1" si="52"/>
        <v>0.68270037370831749</v>
      </c>
      <c r="R167" s="18">
        <f t="shared" ca="1" si="53"/>
        <v>0.84806618916338161</v>
      </c>
      <c r="S167" s="18">
        <f t="shared" ca="1" si="54"/>
        <v>0.73764396633131613</v>
      </c>
      <c r="T167" s="18">
        <f t="shared" ca="1" si="55"/>
        <v>8.0923651661654453E-2</v>
      </c>
      <c r="U167" s="18">
        <f t="shared" ca="1" si="56"/>
        <v>7.5021896713412708E-2</v>
      </c>
      <c r="V167" s="18">
        <f t="shared" ca="1" si="57"/>
        <v>9.5502353740983592E-2</v>
      </c>
      <c r="W167" s="18">
        <f t="shared" ca="1" si="58"/>
        <v>7.6274467003950214E-2</v>
      </c>
      <c r="X167" s="18">
        <f t="shared" ca="1" si="59"/>
        <v>5.0861065090651893E-3</v>
      </c>
      <c r="Y167" s="18">
        <f t="shared" ca="1" si="60"/>
        <v>5.0014742796602105E-3</v>
      </c>
      <c r="Z167" s="18">
        <f t="shared" ca="1" si="61"/>
        <v>6.1721191021684788E-3</v>
      </c>
      <c r="AA167" s="18">
        <f t="shared" ca="1" si="62"/>
        <v>4.6463157660844015E-3</v>
      </c>
      <c r="AB167" s="18">
        <f t="shared" ca="1" si="63"/>
        <v>2.861714611448761E-2</v>
      </c>
      <c r="AC167" s="18">
        <f t="shared" ca="1" si="64"/>
        <v>2.8631768133290034E-2</v>
      </c>
      <c r="AD167" s="18">
        <f t="shared" ca="1" si="65"/>
        <v>3.3299453231306488E-2</v>
      </c>
      <c r="AE167" s="18">
        <f t="shared" ca="1" si="66"/>
        <v>3.6478900713505964E-2</v>
      </c>
      <c r="AF167" s="18">
        <f t="shared" ca="1" si="67"/>
        <v>0</v>
      </c>
      <c r="AG167" s="18">
        <f t="shared" ca="1" si="68"/>
        <v>0</v>
      </c>
      <c r="AH167" s="18">
        <f t="shared" ca="1" si="69"/>
        <v>0</v>
      </c>
      <c r="AI167" s="18">
        <f t="shared" ca="1" si="70"/>
        <v>0</v>
      </c>
      <c r="AJ167" s="18"/>
      <c r="AK167" s="18"/>
      <c r="AL167" s="18"/>
      <c r="AM167" s="18"/>
      <c r="AN167" s="18"/>
      <c r="AO167" s="18"/>
      <c r="AP167" s="18"/>
      <c r="AQ167" s="18"/>
      <c r="AR167" s="18"/>
      <c r="AS167" s="18"/>
      <c r="AT167" s="18"/>
      <c r="AU167" s="18"/>
    </row>
    <row r="168" spans="1:47" x14ac:dyDescent="0.15">
      <c r="A168">
        <v>2</v>
      </c>
      <c r="B168">
        <v>31.263000000000002</v>
      </c>
      <c r="C168">
        <v>15</v>
      </c>
      <c r="D168" s="18">
        <v>5.2009999999999999E-3</v>
      </c>
      <c r="E168" s="18">
        <v>-0.19719999999999999</v>
      </c>
      <c r="F168" s="18">
        <v>1.8740000000000001</v>
      </c>
      <c r="G168" s="18">
        <v>0.35299999999999998</v>
      </c>
      <c r="H168" s="18">
        <v>0.18310000000000001</v>
      </c>
      <c r="I168" s="18">
        <v>3.044</v>
      </c>
      <c r="J168" s="18">
        <v>0.22539999999999999</v>
      </c>
      <c r="K168" s="18">
        <v>8.8929999999999999E-3</v>
      </c>
      <c r="L168" s="18">
        <v>-0.49669999999999997</v>
      </c>
      <c r="M168" s="18">
        <v>0.45729999999999998</v>
      </c>
      <c r="O168" s="18">
        <f t="shared" si="50"/>
        <v>9.9999999999999995E-8</v>
      </c>
      <c r="P168" s="18">
        <f t="shared" ca="1" si="51"/>
        <v>0.72854659847576486</v>
      </c>
      <c r="Q168" s="18">
        <f t="shared" ca="1" si="52"/>
        <v>0.69137287091213395</v>
      </c>
      <c r="R168" s="18">
        <f t="shared" ca="1" si="53"/>
        <v>0.85471836748198249</v>
      </c>
      <c r="S168" s="18">
        <f t="shared" ca="1" si="54"/>
        <v>0.74551968219212494</v>
      </c>
      <c r="T168" s="18">
        <f t="shared" ca="1" si="55"/>
        <v>8.0946531855578513E-2</v>
      </c>
      <c r="U168" s="18">
        <f t="shared" ca="1" si="56"/>
        <v>7.5097136183778057E-2</v>
      </c>
      <c r="V168" s="18">
        <f t="shared" ca="1" si="57"/>
        <v>9.5283413330664729E-2</v>
      </c>
      <c r="W168" s="18">
        <f t="shared" ca="1" si="58"/>
        <v>7.6257844913533532E-2</v>
      </c>
      <c r="X168" s="18">
        <f t="shared" ca="1" si="59"/>
        <v>5.1596684317100835E-3</v>
      </c>
      <c r="Y168" s="18">
        <f t="shared" ca="1" si="60"/>
        <v>5.0753268529216411E-3</v>
      </c>
      <c r="Z168" s="18">
        <f t="shared" ca="1" si="61"/>
        <v>6.2323332498837496E-3</v>
      </c>
      <c r="AA168" s="18">
        <f t="shared" ca="1" si="62"/>
        <v>4.7186960301384808E-3</v>
      </c>
      <c r="AB168" s="18">
        <f t="shared" ca="1" si="63"/>
        <v>2.9845592132915686E-2</v>
      </c>
      <c r="AC168" s="18">
        <f t="shared" ca="1" si="64"/>
        <v>2.9862946888601281E-2</v>
      </c>
      <c r="AD168" s="18">
        <f t="shared" ca="1" si="65"/>
        <v>3.4516906555644156E-2</v>
      </c>
      <c r="AE168" s="18">
        <f t="shared" ca="1" si="66"/>
        <v>3.7676601649503524E-2</v>
      </c>
      <c r="AF168" s="18">
        <f t="shared" ca="1" si="67"/>
        <v>0</v>
      </c>
      <c r="AG168" s="18">
        <f t="shared" ca="1" si="68"/>
        <v>0</v>
      </c>
      <c r="AH168" s="18">
        <f t="shared" ca="1" si="69"/>
        <v>0</v>
      </c>
      <c r="AI168" s="18">
        <f t="shared" ca="1" si="70"/>
        <v>0</v>
      </c>
      <c r="AJ168" s="18"/>
      <c r="AK168" s="18"/>
      <c r="AL168" s="18"/>
      <c r="AM168" s="18"/>
      <c r="AN168" s="18"/>
      <c r="AO168" s="18"/>
      <c r="AP168" s="18"/>
      <c r="AQ168" s="18"/>
      <c r="AR168" s="18"/>
      <c r="AS168" s="18"/>
      <c r="AT168" s="18"/>
      <c r="AU168" s="18"/>
    </row>
    <row r="169" spans="1:47" x14ac:dyDescent="0.15">
      <c r="A169">
        <v>2</v>
      </c>
      <c r="B169">
        <v>31.263000000000002</v>
      </c>
      <c r="C169">
        <v>20</v>
      </c>
      <c r="D169" s="18">
        <v>5.836E-3</v>
      </c>
      <c r="E169" s="18">
        <v>-0.2109</v>
      </c>
      <c r="F169" s="18">
        <v>1.9319999999999999</v>
      </c>
      <c r="G169" s="18">
        <v>0.36230000000000001</v>
      </c>
      <c r="H169" s="18">
        <v>0.19550000000000001</v>
      </c>
      <c r="I169" s="18">
        <v>3.056</v>
      </c>
      <c r="J169" s="18">
        <v>0.22500000000000001</v>
      </c>
      <c r="K169" s="18">
        <v>9.5899999999999996E-3</v>
      </c>
      <c r="L169" s="18">
        <v>-0.27750000000000002</v>
      </c>
      <c r="M169" s="18">
        <v>0.41839999999999999</v>
      </c>
      <c r="O169" s="18">
        <f t="shared" si="50"/>
        <v>9.9999999999999995E-8</v>
      </c>
      <c r="P169" s="18">
        <f t="shared" ca="1" si="51"/>
        <v>0.73871732388928935</v>
      </c>
      <c r="Q169" s="18">
        <f t="shared" ca="1" si="52"/>
        <v>0.70200366334211539</v>
      </c>
      <c r="R169" s="18">
        <f t="shared" ca="1" si="53"/>
        <v>0.86267651211605612</v>
      </c>
      <c r="S169" s="18">
        <f t="shared" ca="1" si="54"/>
        <v>0.75511432226188269</v>
      </c>
      <c r="T169" s="18">
        <f t="shared" ca="1" si="55"/>
        <v>8.091677669772615E-2</v>
      </c>
      <c r="U169" s="18">
        <f t="shared" ca="1" si="56"/>
        <v>7.5136879092139258E-2</v>
      </c>
      <c r="V169" s="18">
        <f t="shared" ca="1" si="57"/>
        <v>9.49326823017205E-2</v>
      </c>
      <c r="W169" s="18">
        <f t="shared" ca="1" si="58"/>
        <v>7.617565716762241E-2</v>
      </c>
      <c r="X169" s="18">
        <f t="shared" ca="1" si="59"/>
        <v>5.2505587974614517E-3</v>
      </c>
      <c r="Y169" s="18">
        <f t="shared" ca="1" si="60"/>
        <v>5.1665839704602276E-3</v>
      </c>
      <c r="Z169" s="18">
        <f t="shared" ca="1" si="61"/>
        <v>6.3055606605942199E-3</v>
      </c>
      <c r="AA169" s="18">
        <f t="shared" ca="1" si="62"/>
        <v>4.8081019763915713E-3</v>
      </c>
      <c r="AB169" s="18">
        <f t="shared" ca="1" si="63"/>
        <v>3.1403178149409461E-2</v>
      </c>
      <c r="AC169" s="18">
        <f t="shared" ca="1" si="64"/>
        <v>3.142389002691693E-2</v>
      </c>
      <c r="AD169" s="18">
        <f t="shared" ca="1" si="65"/>
        <v>3.6060988230230955E-2</v>
      </c>
      <c r="AE169" s="18">
        <f t="shared" ca="1" si="66"/>
        <v>3.9196417843451084E-2</v>
      </c>
      <c r="AF169" s="18">
        <f t="shared" ca="1" si="67"/>
        <v>0</v>
      </c>
      <c r="AG169" s="18">
        <f t="shared" ca="1" si="68"/>
        <v>0</v>
      </c>
      <c r="AH169" s="18">
        <f t="shared" ca="1" si="69"/>
        <v>0</v>
      </c>
      <c r="AI169" s="18">
        <f t="shared" ca="1" si="70"/>
        <v>0</v>
      </c>
      <c r="AJ169" s="18"/>
      <c r="AK169" s="18"/>
      <c r="AL169" s="18"/>
      <c r="AM169" s="18"/>
      <c r="AN169" s="18"/>
      <c r="AO169" s="18"/>
      <c r="AP169" s="18"/>
      <c r="AQ169" s="18"/>
      <c r="AR169" s="18"/>
      <c r="AS169" s="18"/>
      <c r="AT169" s="18"/>
      <c r="AU169" s="18"/>
    </row>
    <row r="170" spans="1:47" x14ac:dyDescent="0.15">
      <c r="A170">
        <v>2</v>
      </c>
      <c r="B170">
        <v>49.982999999999997</v>
      </c>
      <c r="C170">
        <v>1</v>
      </c>
      <c r="D170" s="18">
        <v>1.7769999999999999E-3</v>
      </c>
      <c r="E170" s="18">
        <v>-0.1002</v>
      </c>
      <c r="F170" s="18">
        <v>1.58</v>
      </c>
      <c r="G170" s="18">
        <v>0.2747</v>
      </c>
      <c r="H170" s="18">
        <v>0.1148</v>
      </c>
      <c r="I170" s="18">
        <v>2.7879999999999998</v>
      </c>
      <c r="J170" s="18">
        <v>0.23369999999999999</v>
      </c>
      <c r="K170" s="18">
        <v>-1.6400000000000001E-2</v>
      </c>
      <c r="L170" s="18">
        <v>0.73219999999999996</v>
      </c>
      <c r="M170" s="18">
        <v>0.24310000000000001</v>
      </c>
      <c r="O170" s="18">
        <f t="shared" si="50"/>
        <v>9.9999999999999995E-8</v>
      </c>
      <c r="P170" s="18">
        <f t="shared" ca="1" si="51"/>
        <v>0.7507846339205112</v>
      </c>
      <c r="Q170" s="18">
        <f t="shared" ca="1" si="52"/>
        <v>0.71467315949511512</v>
      </c>
      <c r="R170" s="18">
        <f t="shared" ca="1" si="53"/>
        <v>0.87184603590634768</v>
      </c>
      <c r="S170" s="18">
        <f t="shared" ca="1" si="54"/>
        <v>0.76644655575859044</v>
      </c>
      <c r="T170" s="18">
        <f t="shared" ca="1" si="55"/>
        <v>8.081585102710076E-2</v>
      </c>
      <c r="U170" s="18">
        <f t="shared" ca="1" si="56"/>
        <v>7.5127220175950554E-2</v>
      </c>
      <c r="V170" s="18">
        <f t="shared" ca="1" si="57"/>
        <v>9.4410242370295036E-2</v>
      </c>
      <c r="W170" s="18">
        <f t="shared" ca="1" si="58"/>
        <v>7.6005875593522884E-2</v>
      </c>
      <c r="X170" s="18">
        <f t="shared" ca="1" si="59"/>
        <v>5.359923749313893E-3</v>
      </c>
      <c r="Y170" s="18">
        <f t="shared" ca="1" si="60"/>
        <v>5.2764097362884236E-3</v>
      </c>
      <c r="Z170" s="18">
        <f t="shared" ca="1" si="61"/>
        <v>6.3917891283328532E-3</v>
      </c>
      <c r="AA170" s="18">
        <f t="shared" ca="1" si="62"/>
        <v>4.9156094229825895E-3</v>
      </c>
      <c r="AB170" s="18">
        <f t="shared" ca="1" si="63"/>
        <v>3.3315310909473789E-2</v>
      </c>
      <c r="AC170" s="18">
        <f t="shared" ca="1" si="64"/>
        <v>3.3340136116511099E-2</v>
      </c>
      <c r="AD170" s="18">
        <f t="shared" ca="1" si="65"/>
        <v>3.7956574730941439E-2</v>
      </c>
      <c r="AE170" s="18">
        <f t="shared" ca="1" si="66"/>
        <v>4.1062272948232163E-2</v>
      </c>
      <c r="AF170" s="18">
        <f t="shared" ca="1" si="67"/>
        <v>0</v>
      </c>
      <c r="AG170" s="18">
        <f t="shared" ca="1" si="68"/>
        <v>0</v>
      </c>
      <c r="AH170" s="18">
        <f t="shared" ca="1" si="69"/>
        <v>0</v>
      </c>
      <c r="AI170" s="18">
        <f t="shared" ca="1" si="70"/>
        <v>0</v>
      </c>
      <c r="AJ170" s="18"/>
      <c r="AK170" s="18"/>
      <c r="AL170" s="18"/>
      <c r="AM170" s="18"/>
      <c r="AN170" s="18"/>
      <c r="AO170" s="18"/>
      <c r="AP170" s="18"/>
      <c r="AQ170" s="18"/>
      <c r="AR170" s="18"/>
      <c r="AS170" s="18"/>
      <c r="AT170" s="18"/>
      <c r="AU170" s="18"/>
    </row>
    <row r="171" spans="1:47" x14ac:dyDescent="0.15">
      <c r="A171">
        <v>2</v>
      </c>
      <c r="B171">
        <v>49.982999999999997</v>
      </c>
      <c r="C171">
        <v>3</v>
      </c>
      <c r="D171" s="18">
        <v>2.1080000000000001E-3</v>
      </c>
      <c r="E171" s="18">
        <v>-0.10340000000000001</v>
      </c>
      <c r="F171" s="18">
        <v>1.645</v>
      </c>
      <c r="G171" s="18">
        <v>0.25900000000000001</v>
      </c>
      <c r="H171" s="18">
        <v>0.11899999999999999</v>
      </c>
      <c r="I171" s="18">
        <v>2.835</v>
      </c>
      <c r="J171" s="18">
        <v>0.2177</v>
      </c>
      <c r="K171" s="18">
        <v>-1.77E-2</v>
      </c>
      <c r="L171" s="18">
        <v>0.82840000000000003</v>
      </c>
      <c r="M171" s="18">
        <v>0.22919999999999999</v>
      </c>
      <c r="O171" s="18">
        <f t="shared" si="50"/>
        <v>9.9999999999999995E-8</v>
      </c>
      <c r="P171" s="18">
        <f t="shared" ca="1" si="51"/>
        <v>0.76454753910155593</v>
      </c>
      <c r="Q171" s="18">
        <f t="shared" ca="1" si="52"/>
        <v>0.72921376860732345</v>
      </c>
      <c r="R171" s="18">
        <f t="shared" ca="1" si="53"/>
        <v>0.88186477575319788</v>
      </c>
      <c r="S171" s="18">
        <f t="shared" ca="1" si="54"/>
        <v>0.77927965126652454</v>
      </c>
      <c r="T171" s="18">
        <f t="shared" ca="1" si="55"/>
        <v>8.0622981403314406E-2</v>
      </c>
      <c r="U171" s="18">
        <f t="shared" ca="1" si="56"/>
        <v>7.5052527403486946E-2</v>
      </c>
      <c r="V171" s="18">
        <f t="shared" ca="1" si="57"/>
        <v>9.3671574570201865E-2</v>
      </c>
      <c r="W171" s="18">
        <f t="shared" ca="1" si="58"/>
        <v>7.5723847831948257E-2</v>
      </c>
      <c r="X171" s="18">
        <f t="shared" ca="1" si="59"/>
        <v>5.486984917159635E-3</v>
      </c>
      <c r="Y171" s="18">
        <f t="shared" ca="1" si="60"/>
        <v>5.404046241042848E-3</v>
      </c>
      <c r="Z171" s="18">
        <f t="shared" ca="1" si="61"/>
        <v>6.488952499204924E-3</v>
      </c>
      <c r="AA171" s="18">
        <f t="shared" ca="1" si="62"/>
        <v>5.0403596305145125E-3</v>
      </c>
      <c r="AB171" s="18">
        <f t="shared" ca="1" si="63"/>
        <v>3.5571553756282723E-2</v>
      </c>
      <c r="AC171" s="18">
        <f t="shared" ca="1" si="64"/>
        <v>3.5601402199995295E-2</v>
      </c>
      <c r="AD171" s="18">
        <f t="shared" ca="1" si="65"/>
        <v>4.0192611130340464E-2</v>
      </c>
      <c r="AE171" s="18">
        <f t="shared" ca="1" si="66"/>
        <v>4.3262001087533003E-2</v>
      </c>
      <c r="AF171" s="18">
        <f t="shared" ca="1" si="67"/>
        <v>0</v>
      </c>
      <c r="AG171" s="18">
        <f t="shared" ca="1" si="68"/>
        <v>0</v>
      </c>
      <c r="AH171" s="18">
        <f t="shared" ca="1" si="69"/>
        <v>0</v>
      </c>
      <c r="AI171" s="18">
        <f t="shared" ca="1" si="70"/>
        <v>0</v>
      </c>
      <c r="AJ171" s="18"/>
      <c r="AK171" s="18"/>
      <c r="AL171" s="18"/>
      <c r="AM171" s="18"/>
      <c r="AN171" s="18"/>
      <c r="AO171" s="18"/>
      <c r="AP171" s="18"/>
      <c r="AQ171" s="18"/>
      <c r="AR171" s="18"/>
      <c r="AS171" s="18"/>
      <c r="AT171" s="18"/>
      <c r="AU171" s="18"/>
    </row>
    <row r="172" spans="1:47" x14ac:dyDescent="0.15">
      <c r="A172">
        <v>2</v>
      </c>
      <c r="B172">
        <v>49.982999999999997</v>
      </c>
      <c r="C172">
        <v>5</v>
      </c>
      <c r="D172" s="18">
        <v>2.3259999999999999E-3</v>
      </c>
      <c r="E172" s="18">
        <v>-0.1017</v>
      </c>
      <c r="F172" s="18">
        <v>1.69</v>
      </c>
      <c r="G172" s="18">
        <v>0.2442</v>
      </c>
      <c r="H172" s="18">
        <v>0.11899999999999999</v>
      </c>
      <c r="I172" s="18">
        <v>2.887</v>
      </c>
      <c r="J172" s="18">
        <v>0.21179999999999999</v>
      </c>
      <c r="K172" s="18">
        <v>-1.9640000000000001E-2</v>
      </c>
      <c r="L172" s="18">
        <v>0.86499999999999999</v>
      </c>
      <c r="M172" s="18">
        <v>0.19589999999999999</v>
      </c>
      <c r="O172" s="18">
        <f t="shared" si="50"/>
        <v>9.9999999999999995E-8</v>
      </c>
      <c r="P172" s="18">
        <f t="shared" ca="1" si="51"/>
        <v>0.7794865665835955</v>
      </c>
      <c r="Q172" s="18">
        <f t="shared" ca="1" si="52"/>
        <v>0.74513985444912334</v>
      </c>
      <c r="R172" s="18">
        <f t="shared" ca="1" si="53"/>
        <v>0.89205010256279238</v>
      </c>
      <c r="S172" s="18">
        <f t="shared" ca="1" si="54"/>
        <v>0.79305648297193121</v>
      </c>
      <c r="T172" s="18">
        <f t="shared" ca="1" si="55"/>
        <v>8.0316971472852855E-2</v>
      </c>
      <c r="U172" s="18">
        <f t="shared" ca="1" si="56"/>
        <v>7.489679042345887E-2</v>
      </c>
      <c r="V172" s="18">
        <f t="shared" ca="1" si="57"/>
        <v>9.2671531067371554E-2</v>
      </c>
      <c r="W172" s="18">
        <f t="shared" ca="1" si="58"/>
        <v>7.5304464967019161E-2</v>
      </c>
      <c r="X172" s="18">
        <f t="shared" ca="1" si="59"/>
        <v>5.6284169349107077E-3</v>
      </c>
      <c r="Y172" s="18">
        <f t="shared" ca="1" si="60"/>
        <v>5.5461903100996286E-3</v>
      </c>
      <c r="Z172" s="18">
        <f t="shared" ca="1" si="61"/>
        <v>6.5924220518112919E-3</v>
      </c>
      <c r="AA172" s="18">
        <f t="shared" ca="1" si="62"/>
        <v>5.1789393104786424E-3</v>
      </c>
      <c r="AB172" s="18">
        <f t="shared" ca="1" si="63"/>
        <v>3.811375173774547E-2</v>
      </c>
      <c r="AC172" s="18">
        <f t="shared" ca="1" si="64"/>
        <v>3.8149710396794892E-2</v>
      </c>
      <c r="AD172" s="18">
        <f t="shared" ca="1" si="65"/>
        <v>4.2710230189317765E-2</v>
      </c>
      <c r="AE172" s="18">
        <f t="shared" ca="1" si="66"/>
        <v>4.5735455138558589E-2</v>
      </c>
      <c r="AF172" s="18">
        <f t="shared" ca="1" si="67"/>
        <v>0</v>
      </c>
      <c r="AG172" s="18">
        <f t="shared" ca="1" si="68"/>
        <v>0</v>
      </c>
      <c r="AH172" s="18">
        <f t="shared" ca="1" si="69"/>
        <v>0</v>
      </c>
      <c r="AI172" s="18">
        <f t="shared" ca="1" si="70"/>
        <v>0</v>
      </c>
      <c r="AJ172" s="18"/>
      <c r="AK172" s="18"/>
      <c r="AL172" s="18"/>
      <c r="AM172" s="18"/>
      <c r="AN172" s="18"/>
      <c r="AO172" s="18"/>
      <c r="AP172" s="18"/>
      <c r="AQ172" s="18"/>
      <c r="AR172" s="18"/>
      <c r="AS172" s="18"/>
      <c r="AT172" s="18"/>
      <c r="AU172" s="18"/>
    </row>
    <row r="173" spans="1:47" x14ac:dyDescent="0.15">
      <c r="A173">
        <v>2</v>
      </c>
      <c r="B173">
        <v>49.982999999999997</v>
      </c>
      <c r="C173">
        <v>7</v>
      </c>
      <c r="D173" s="18">
        <v>2.4510000000000001E-3</v>
      </c>
      <c r="E173" s="18">
        <v>-0.10349999999999999</v>
      </c>
      <c r="F173" s="18">
        <v>1.712</v>
      </c>
      <c r="G173" s="18">
        <v>0.2404</v>
      </c>
      <c r="H173" s="18">
        <v>0.1198</v>
      </c>
      <c r="I173" s="18">
        <v>2.9140000000000001</v>
      </c>
      <c r="J173" s="18">
        <v>0.21560000000000001</v>
      </c>
      <c r="K173" s="18">
        <v>-1.8800000000000001E-2</v>
      </c>
      <c r="L173" s="18">
        <v>0.88580000000000003</v>
      </c>
      <c r="M173" s="18">
        <v>0.1822</v>
      </c>
      <c r="O173" s="18">
        <f t="shared" si="50"/>
        <v>9.9999999999999995E-8</v>
      </c>
      <c r="P173" s="18">
        <f t="shared" ca="1" si="51"/>
        <v>0.79478012401440667</v>
      </c>
      <c r="Q173" s="18">
        <f t="shared" ca="1" si="52"/>
        <v>0.76165852564593928</v>
      </c>
      <c r="R173" s="18">
        <f t="shared" ca="1" si="53"/>
        <v>0.9014423268759465</v>
      </c>
      <c r="S173" s="18">
        <f t="shared" ca="1" si="54"/>
        <v>0.80692025631072783</v>
      </c>
      <c r="T173" s="18">
        <f t="shared" ca="1" si="55"/>
        <v>7.9879513644646183E-2</v>
      </c>
      <c r="U173" s="18">
        <f t="shared" ca="1" si="56"/>
        <v>7.4646048887600874E-2</v>
      </c>
      <c r="V173" s="18">
        <f t="shared" ca="1" si="57"/>
        <v>9.1371726589122876E-2</v>
      </c>
      <c r="W173" s="18">
        <f t="shared" ca="1" si="58"/>
        <v>7.4726139644593348E-2</v>
      </c>
      <c r="X173" s="18">
        <f t="shared" ca="1" si="59"/>
        <v>5.7783146944497422E-3</v>
      </c>
      <c r="Y173" s="18">
        <f t="shared" ca="1" si="60"/>
        <v>5.6969589681714772E-3</v>
      </c>
      <c r="Z173" s="18">
        <f t="shared" ca="1" si="61"/>
        <v>6.6951901155054439E-3</v>
      </c>
      <c r="AA173" s="18">
        <f t="shared" ca="1" si="62"/>
        <v>5.3253540688590305E-3</v>
      </c>
      <c r="AB173" s="18">
        <f t="shared" ca="1" si="63"/>
        <v>4.08353570689865E-2</v>
      </c>
      <c r="AC173" s="18">
        <f t="shared" ca="1" si="64"/>
        <v>4.087871144886402E-2</v>
      </c>
      <c r="AD173" s="18">
        <f t="shared" ca="1" si="65"/>
        <v>4.5402085529938678E-2</v>
      </c>
      <c r="AE173" s="18">
        <f t="shared" ca="1" si="66"/>
        <v>4.837385375937911E-2</v>
      </c>
      <c r="AF173" s="18">
        <f t="shared" ca="1" si="67"/>
        <v>0</v>
      </c>
      <c r="AG173" s="18">
        <f t="shared" ca="1" si="68"/>
        <v>0</v>
      </c>
      <c r="AH173" s="18">
        <f t="shared" ca="1" si="69"/>
        <v>0</v>
      </c>
      <c r="AI173" s="18">
        <f t="shared" ca="1" si="70"/>
        <v>0</v>
      </c>
    </row>
    <row r="174" spans="1:47" x14ac:dyDescent="0.15">
      <c r="A174">
        <v>2</v>
      </c>
      <c r="B174">
        <v>49.982999999999997</v>
      </c>
      <c r="C174">
        <v>10</v>
      </c>
      <c r="D174" s="18">
        <v>2.5690000000000001E-3</v>
      </c>
      <c r="E174" s="18">
        <v>-0.10639999999999999</v>
      </c>
      <c r="F174" s="18">
        <v>1.7350000000000001</v>
      </c>
      <c r="G174" s="18">
        <v>0.23810000000000001</v>
      </c>
      <c r="H174" s="18">
        <v>0.1215</v>
      </c>
      <c r="I174" s="18">
        <v>2.93</v>
      </c>
      <c r="J174" s="18">
        <v>0.22170000000000001</v>
      </c>
      <c r="K174" s="18">
        <v>-1.7670000000000002E-2</v>
      </c>
      <c r="L174" s="18">
        <v>0.91049999999999998</v>
      </c>
      <c r="M174" s="18">
        <v>0.16889999999999999</v>
      </c>
      <c r="O174" s="18">
        <f t="shared" si="50"/>
        <v>9.9999999999999995E-8</v>
      </c>
      <c r="P174" s="18">
        <f t="shared" ca="1" si="51"/>
        <v>0.8094497709877545</v>
      </c>
      <c r="Q174" s="18">
        <f t="shared" ca="1" si="52"/>
        <v>0.77780738531135696</v>
      </c>
      <c r="R174" s="18">
        <f t="shared" ca="1" si="53"/>
        <v>0.9089864702737438</v>
      </c>
      <c r="S174" s="18">
        <f t="shared" ca="1" si="54"/>
        <v>0.81986560348585136</v>
      </c>
      <c r="T174" s="18">
        <f t="shared" ca="1" si="55"/>
        <v>7.9299800503800491E-2</v>
      </c>
      <c r="U174" s="18">
        <f t="shared" ca="1" si="56"/>
        <v>7.4291810744934988E-2</v>
      </c>
      <c r="V174" s="18">
        <f t="shared" ca="1" si="57"/>
        <v>8.9750660243890085E-2</v>
      </c>
      <c r="W174" s="18">
        <f t="shared" ca="1" si="58"/>
        <v>7.3976317631066463E-2</v>
      </c>
      <c r="X174" s="18">
        <f t="shared" ca="1" si="59"/>
        <v>5.929128438292821E-3</v>
      </c>
      <c r="Y174" s="18">
        <f t="shared" ca="1" si="60"/>
        <v>5.8488221803854375E-3</v>
      </c>
      <c r="Z174" s="18">
        <f t="shared" ca="1" si="61"/>
        <v>6.7890972151973374E-3</v>
      </c>
      <c r="AA174" s="18">
        <f t="shared" ca="1" si="62"/>
        <v>5.4719715709981229E-3</v>
      </c>
      <c r="AB174" s="18">
        <f t="shared" ca="1" si="63"/>
        <v>4.3599003295210485E-2</v>
      </c>
      <c r="AC174" s="18">
        <f t="shared" ca="1" si="64"/>
        <v>4.3651257220364517E-2</v>
      </c>
      <c r="AD174" s="18">
        <f t="shared" ca="1" si="65"/>
        <v>4.8129932488633079E-2</v>
      </c>
      <c r="AE174" s="18">
        <f t="shared" ca="1" si="66"/>
        <v>5.1037374263728508E-2</v>
      </c>
      <c r="AF174" s="18">
        <f t="shared" ca="1" si="67"/>
        <v>0</v>
      </c>
      <c r="AG174" s="18">
        <f t="shared" ca="1" si="68"/>
        <v>0</v>
      </c>
      <c r="AH174" s="18">
        <f t="shared" ca="1" si="69"/>
        <v>0</v>
      </c>
      <c r="AI174" s="18">
        <f t="shared" ca="1" si="70"/>
        <v>0</v>
      </c>
    </row>
    <row r="175" spans="1:47" x14ac:dyDescent="0.15">
      <c r="A175">
        <v>2</v>
      </c>
      <c r="B175">
        <v>49.982999999999997</v>
      </c>
      <c r="C175">
        <v>15</v>
      </c>
      <c r="D175" s="18">
        <v>2.2000000000000001E-3</v>
      </c>
      <c r="E175" s="18">
        <v>-0.1646</v>
      </c>
      <c r="F175" s="18">
        <v>1.8220000000000001</v>
      </c>
      <c r="G175" s="18">
        <v>0.3896</v>
      </c>
      <c r="H175" s="18">
        <v>0.15720000000000001</v>
      </c>
      <c r="I175" s="18">
        <v>2.8769999999999998</v>
      </c>
      <c r="J175" s="18">
        <v>0.24859999999999999</v>
      </c>
      <c r="K175" s="18">
        <v>5.208E-3</v>
      </c>
      <c r="L175" s="18">
        <v>-0.53100000000000003</v>
      </c>
      <c r="M175" s="18">
        <v>0.43809999999999999</v>
      </c>
      <c r="O175" s="18">
        <f t="shared" si="50"/>
        <v>1.1295E-7</v>
      </c>
      <c r="P175" s="18">
        <f t="shared" ca="1" si="51"/>
        <v>0.8234097660750016</v>
      </c>
      <c r="Q175" s="18">
        <f t="shared" ca="1" si="52"/>
        <v>0.79286175163963024</v>
      </c>
      <c r="R175" s="18">
        <f t="shared" ca="1" si="53"/>
        <v>0.91380739337454864</v>
      </c>
      <c r="S175" s="18">
        <f t="shared" ca="1" si="54"/>
        <v>0.8315141319732442</v>
      </c>
      <c r="T175" s="18">
        <f t="shared" ca="1" si="55"/>
        <v>7.8579850720959563E-2</v>
      </c>
      <c r="U175" s="18">
        <f t="shared" ca="1" si="56"/>
        <v>7.3834865659398494E-2</v>
      </c>
      <c r="V175" s="18">
        <f t="shared" ca="1" si="57"/>
        <v>8.7815564356085035E-2</v>
      </c>
      <c r="W175" s="18">
        <f t="shared" ca="1" si="58"/>
        <v>7.3150538558380857E-2</v>
      </c>
      <c r="X175" s="18">
        <f t="shared" ca="1" si="59"/>
        <v>6.079745057537278E-3</v>
      </c>
      <c r="Y175" s="18">
        <f t="shared" ca="1" si="60"/>
        <v>5.9946382319887347E-3</v>
      </c>
      <c r="Z175" s="18">
        <f t="shared" ca="1" si="61"/>
        <v>6.866766615969723E-3</v>
      </c>
      <c r="AA175" s="18">
        <f t="shared" ca="1" si="62"/>
        <v>5.61237572968249E-3</v>
      </c>
      <c r="AB175" s="18">
        <f t="shared" ca="1" si="63"/>
        <v>4.6390138682480896E-2</v>
      </c>
      <c r="AC175" s="18">
        <f t="shared" ca="1" si="64"/>
        <v>4.6358363070558579E-2</v>
      </c>
      <c r="AD175" s="18">
        <f t="shared" ca="1" si="65"/>
        <v>5.0754632717424752E-2</v>
      </c>
      <c r="AE175" s="18">
        <f t="shared" ca="1" si="66"/>
        <v>5.3576670066245079E-2</v>
      </c>
      <c r="AF175" s="18">
        <f t="shared" ca="1" si="67"/>
        <v>0</v>
      </c>
      <c r="AG175" s="18">
        <f t="shared" ca="1" si="68"/>
        <v>0</v>
      </c>
      <c r="AH175" s="18">
        <f t="shared" ca="1" si="69"/>
        <v>0</v>
      </c>
      <c r="AI175" s="18">
        <f t="shared" ca="1" si="70"/>
        <v>0</v>
      </c>
    </row>
    <row r="176" spans="1:47" x14ac:dyDescent="0.15">
      <c r="A176">
        <v>2</v>
      </c>
      <c r="B176">
        <v>49.982999999999997</v>
      </c>
      <c r="C176">
        <v>20</v>
      </c>
      <c r="D176" s="18">
        <v>2.794E-3</v>
      </c>
      <c r="E176" s="18">
        <v>-0.17829999999999999</v>
      </c>
      <c r="F176" s="18">
        <v>1.907</v>
      </c>
      <c r="G176" s="18">
        <v>0.40570000000000001</v>
      </c>
      <c r="H176" s="18">
        <v>0.17069999999999999</v>
      </c>
      <c r="I176" s="18">
        <v>2.8679999999999999</v>
      </c>
      <c r="J176" s="18">
        <v>0.25330000000000003</v>
      </c>
      <c r="K176" s="18">
        <v>4.7689999999999998E-3</v>
      </c>
      <c r="L176" s="18">
        <v>-0.1133</v>
      </c>
      <c r="M176" s="18">
        <v>0.29039999999999999</v>
      </c>
      <c r="O176" s="18">
        <f t="shared" si="50"/>
        <v>1.4219E-7</v>
      </c>
      <c r="P176" s="18">
        <f t="shared" ca="1" si="51"/>
        <v>0.83598525100258725</v>
      </c>
      <c r="Q176" s="18">
        <f t="shared" ca="1" si="52"/>
        <v>0.80617863167709281</v>
      </c>
      <c r="R176" s="18">
        <f t="shared" ca="1" si="53"/>
        <v>0.91547285375173215</v>
      </c>
      <c r="S176" s="18">
        <f t="shared" ca="1" si="54"/>
        <v>0.84141199108083198</v>
      </c>
      <c r="T176" s="18">
        <f t="shared" ca="1" si="55"/>
        <v>7.7739440655024167E-2</v>
      </c>
      <c r="U176" s="18">
        <f t="shared" ca="1" si="56"/>
        <v>7.3289124231016203E-2</v>
      </c>
      <c r="V176" s="18">
        <f t="shared" ca="1" si="57"/>
        <v>8.5613402432793834E-2</v>
      </c>
      <c r="W176" s="18">
        <f t="shared" ca="1" si="58"/>
        <v>7.2293357329681493E-2</v>
      </c>
      <c r="X176" s="18">
        <f t="shared" ca="1" si="59"/>
        <v>6.2235037313586108E-3</v>
      </c>
      <c r="Y176" s="18">
        <f t="shared" ca="1" si="60"/>
        <v>6.1282858943729479E-3</v>
      </c>
      <c r="Z176" s="18">
        <f t="shared" ca="1" si="61"/>
        <v>6.9234697347985603E-3</v>
      </c>
      <c r="AA176" s="18">
        <f t="shared" ca="1" si="62"/>
        <v>5.7407741318148452E-3</v>
      </c>
      <c r="AB176" s="18">
        <f t="shared" ca="1" si="63"/>
        <v>4.9088240662597829E-2</v>
      </c>
      <c r="AC176" s="18">
        <f t="shared" ca="1" si="64"/>
        <v>4.8889904121080616E-2</v>
      </c>
      <c r="AD176" s="18">
        <f t="shared" ca="1" si="65"/>
        <v>5.316515777343956E-2</v>
      </c>
      <c r="AE176" s="18">
        <f t="shared" ca="1" si="66"/>
        <v>5.5880746095811819E-2</v>
      </c>
      <c r="AF176" s="18">
        <f t="shared" ca="1" si="67"/>
        <v>0</v>
      </c>
      <c r="AG176" s="18">
        <f t="shared" ca="1" si="68"/>
        <v>0</v>
      </c>
      <c r="AH176" s="18">
        <f t="shared" ca="1" si="69"/>
        <v>0</v>
      </c>
      <c r="AI176" s="18">
        <f t="shared" ca="1" si="70"/>
        <v>0</v>
      </c>
    </row>
    <row r="177" spans="1:35" x14ac:dyDescent="0.15">
      <c r="A177">
        <v>2</v>
      </c>
      <c r="B177">
        <v>67.763000000000005</v>
      </c>
      <c r="C177">
        <v>1</v>
      </c>
      <c r="D177" s="18">
        <v>2.2670000000000001E-4</v>
      </c>
      <c r="E177" s="18">
        <v>-8.9849999999999999E-2</v>
      </c>
      <c r="F177" s="18">
        <v>1.4630000000000001</v>
      </c>
      <c r="G177" s="18">
        <v>0.29780000000000001</v>
      </c>
      <c r="H177" s="18">
        <v>0.1007</v>
      </c>
      <c r="I177" s="18">
        <v>2.7210000000000001</v>
      </c>
      <c r="J177" s="18">
        <v>0.2344</v>
      </c>
      <c r="K177" s="18">
        <v>-1.108E-2</v>
      </c>
      <c r="L177" s="18">
        <v>0.70569999999999999</v>
      </c>
      <c r="M177" s="18">
        <v>0.33040000000000003</v>
      </c>
      <c r="O177" s="18">
        <f t="shared" si="50"/>
        <v>1.7901000000000001E-7</v>
      </c>
      <c r="P177" s="18">
        <f t="shared" ca="1" si="51"/>
        <v>0.84628845367005534</v>
      </c>
      <c r="Q177" s="18">
        <f t="shared" ca="1" si="52"/>
        <v>0.81737074689863487</v>
      </c>
      <c r="R177" s="18">
        <f t="shared" ca="1" si="53"/>
        <v>0.91413030086412173</v>
      </c>
      <c r="S177" s="18">
        <f t="shared" ca="1" si="54"/>
        <v>0.84903830152150306</v>
      </c>
      <c r="T177" s="18">
        <f t="shared" ca="1" si="55"/>
        <v>7.6815864361804737E-2</v>
      </c>
      <c r="U177" s="18">
        <f t="shared" ca="1" si="56"/>
        <v>7.2681525964271299E-2</v>
      </c>
      <c r="V177" s="18">
        <f t="shared" ca="1" si="57"/>
        <v>8.3229739181309922E-2</v>
      </c>
      <c r="W177" s="18">
        <f t="shared" ca="1" si="58"/>
        <v>7.1380822541417435E-2</v>
      </c>
      <c r="X177" s="18">
        <f t="shared" ca="1" si="59"/>
        <v>6.3512095947357702E-3</v>
      </c>
      <c r="Y177" s="18">
        <f t="shared" ca="1" si="60"/>
        <v>6.2459092802734833E-3</v>
      </c>
      <c r="Z177" s="18">
        <f t="shared" ca="1" si="61"/>
        <v>6.9582495214655232E-3</v>
      </c>
      <c r="AA177" s="18">
        <f t="shared" ca="1" si="62"/>
        <v>5.8528789807392378E-3</v>
      </c>
      <c r="AB177" s="18">
        <f t="shared" ca="1" si="63"/>
        <v>5.1523916726645261E-2</v>
      </c>
      <c r="AC177" s="18">
        <f t="shared" ca="1" si="64"/>
        <v>5.1161159463087462E-2</v>
      </c>
      <c r="AD177" s="18">
        <f t="shared" ca="1" si="65"/>
        <v>5.5300367309831018E-2</v>
      </c>
      <c r="AE177" s="18">
        <f t="shared" ca="1" si="66"/>
        <v>5.7894941039337629E-2</v>
      </c>
      <c r="AF177" s="18">
        <f t="shared" ca="1" si="67"/>
        <v>0</v>
      </c>
      <c r="AG177" s="18">
        <f t="shared" ca="1" si="68"/>
        <v>0</v>
      </c>
      <c r="AH177" s="18">
        <f t="shared" ca="1" si="69"/>
        <v>0</v>
      </c>
      <c r="AI177" s="18">
        <f t="shared" ca="1" si="70"/>
        <v>0</v>
      </c>
    </row>
    <row r="178" spans="1:35" x14ac:dyDescent="0.15">
      <c r="A178">
        <v>2</v>
      </c>
      <c r="B178">
        <v>67.763000000000005</v>
      </c>
      <c r="C178">
        <v>3</v>
      </c>
      <c r="D178" s="18">
        <v>4.2450000000000002E-4</v>
      </c>
      <c r="E178" s="18">
        <v>-8.2430000000000003E-2</v>
      </c>
      <c r="F178" s="18">
        <v>1.548</v>
      </c>
      <c r="G178" s="18">
        <v>0.24260000000000001</v>
      </c>
      <c r="H178" s="18">
        <v>0.10100000000000001</v>
      </c>
      <c r="I178" s="18">
        <v>2.7789999999999999</v>
      </c>
      <c r="J178" s="18">
        <v>0.21840000000000001</v>
      </c>
      <c r="K178" s="18">
        <v>-1.899E-2</v>
      </c>
      <c r="L178" s="18">
        <v>0.79890000000000005</v>
      </c>
      <c r="M178" s="18">
        <v>0.25490000000000002</v>
      </c>
      <c r="O178" s="18">
        <f t="shared" si="50"/>
        <v>2.2536E-7</v>
      </c>
      <c r="P178" s="18">
        <f t="shared" ca="1" si="51"/>
        <v>0.85454918020588888</v>
      </c>
      <c r="Q178" s="18">
        <f t="shared" ca="1" si="52"/>
        <v>0.82658072770392566</v>
      </c>
      <c r="R178" s="18">
        <f t="shared" ca="1" si="53"/>
        <v>0.91044667452731609</v>
      </c>
      <c r="S178" s="18">
        <f t="shared" ca="1" si="54"/>
        <v>0.8547116681369259</v>
      </c>
      <c r="T178" s="18">
        <f t="shared" ca="1" si="55"/>
        <v>7.5861192500599015E-2</v>
      </c>
      <c r="U178" s="18">
        <f t="shared" ca="1" si="56"/>
        <v>7.2049723317081996E-2</v>
      </c>
      <c r="V178" s="18">
        <f t="shared" ca="1" si="57"/>
        <v>8.0783254095940046E-2</v>
      </c>
      <c r="W178" s="18">
        <f t="shared" ca="1" si="58"/>
        <v>7.0480289819714492E-2</v>
      </c>
      <c r="X178" s="18">
        <f t="shared" ca="1" si="59"/>
        <v>6.4618529952472602E-3</v>
      </c>
      <c r="Y178" s="18">
        <f t="shared" ca="1" si="60"/>
        <v>6.3464924638839283E-3</v>
      </c>
      <c r="Z178" s="18">
        <f t="shared" ca="1" si="61"/>
        <v>6.9735936276464489E-3</v>
      </c>
      <c r="AA178" s="18">
        <f t="shared" ca="1" si="62"/>
        <v>5.9479555552484336E-3</v>
      </c>
      <c r="AB178" s="18">
        <f t="shared" ca="1" si="63"/>
        <v>5.3682680649047784E-2</v>
      </c>
      <c r="AC178" s="18">
        <f t="shared" ca="1" si="64"/>
        <v>5.3158192897609813E-2</v>
      </c>
      <c r="AD178" s="18">
        <f t="shared" ca="1" si="65"/>
        <v>5.7145240949013867E-2</v>
      </c>
      <c r="AE178" s="18">
        <f t="shared" ca="1" si="66"/>
        <v>5.9603341527348447E-2</v>
      </c>
      <c r="AF178" s="18">
        <f t="shared" ca="1" si="67"/>
        <v>0</v>
      </c>
      <c r="AG178" s="18">
        <f t="shared" ca="1" si="68"/>
        <v>0</v>
      </c>
      <c r="AH178" s="18">
        <f t="shared" ca="1" si="69"/>
        <v>0</v>
      </c>
      <c r="AI178" s="18">
        <f t="shared" ca="1" si="70"/>
        <v>0</v>
      </c>
    </row>
    <row r="179" spans="1:35" x14ac:dyDescent="0.15">
      <c r="A179">
        <v>2</v>
      </c>
      <c r="B179">
        <v>67.763000000000005</v>
      </c>
      <c r="C179">
        <v>5</v>
      </c>
      <c r="D179" s="18">
        <v>5.2079999999999997E-4</v>
      </c>
      <c r="E179" s="18">
        <v>-8.158E-2</v>
      </c>
      <c r="F179" s="18">
        <v>1.5840000000000001</v>
      </c>
      <c r="G179" s="18">
        <v>0.23300000000000001</v>
      </c>
      <c r="H179" s="18">
        <v>0.1013</v>
      </c>
      <c r="I179" s="18">
        <v>2.8260000000000001</v>
      </c>
      <c r="J179" s="18">
        <v>0.2162</v>
      </c>
      <c r="K179" s="18">
        <v>-2.0250000000000001E-2</v>
      </c>
      <c r="L179" s="18">
        <v>0.85299999999999998</v>
      </c>
      <c r="M179" s="18">
        <v>0.2077</v>
      </c>
      <c r="O179" s="18">
        <f t="shared" si="50"/>
        <v>2.8370999999999999E-7</v>
      </c>
      <c r="P179" s="18">
        <f t="shared" ca="1" si="51"/>
        <v>0.8612713678950018</v>
      </c>
      <c r="Q179" s="18">
        <f t="shared" ca="1" si="52"/>
        <v>0.83421726837230303</v>
      </c>
      <c r="R179" s="18">
        <f t="shared" ca="1" si="53"/>
        <v>0.90539966101457336</v>
      </c>
      <c r="S179" s="18">
        <f t="shared" ca="1" si="54"/>
        <v>0.85903437134632477</v>
      </c>
      <c r="T179" s="18">
        <f t="shared" ca="1" si="55"/>
        <v>7.4932146849993553E-2</v>
      </c>
      <c r="U179" s="18">
        <f t="shared" ca="1" si="56"/>
        <v>7.1434855431519048E-2</v>
      </c>
      <c r="V179" s="18">
        <f t="shared" ca="1" si="57"/>
        <v>7.840264198305251E-2</v>
      </c>
      <c r="W179" s="18">
        <f t="shared" ca="1" si="58"/>
        <v>6.9664527676702184E-2</v>
      </c>
      <c r="X179" s="18">
        <f t="shared" ca="1" si="59"/>
        <v>6.5564452929239838E-3</v>
      </c>
      <c r="Y179" s="18">
        <f t="shared" ca="1" si="60"/>
        <v>6.43103004257664E-3</v>
      </c>
      <c r="Z179" s="18">
        <f t="shared" ca="1" si="61"/>
        <v>6.9743027267135998E-3</v>
      </c>
      <c r="AA179" s="18">
        <f t="shared" ca="1" si="62"/>
        <v>6.0274109583522226E-3</v>
      </c>
      <c r="AB179" s="18">
        <f t="shared" ca="1" si="63"/>
        <v>5.5587003401090331E-2</v>
      </c>
      <c r="AC179" s="18">
        <f t="shared" ca="1" si="64"/>
        <v>5.4903916399974578E-2</v>
      </c>
      <c r="AD179" s="18">
        <f t="shared" ca="1" si="65"/>
        <v>5.8721886814429643E-2</v>
      </c>
      <c r="AE179" s="18">
        <f t="shared" ca="1" si="66"/>
        <v>6.1027627850552005E-2</v>
      </c>
      <c r="AF179" s="18">
        <f t="shared" ca="1" si="67"/>
        <v>0</v>
      </c>
      <c r="AG179" s="18">
        <f t="shared" ca="1" si="68"/>
        <v>0</v>
      </c>
      <c r="AH179" s="18">
        <f t="shared" ca="1" si="69"/>
        <v>0</v>
      </c>
      <c r="AI179" s="18">
        <f t="shared" ca="1" si="70"/>
        <v>0</v>
      </c>
    </row>
    <row r="180" spans="1:35" x14ac:dyDescent="0.15">
      <c r="A180">
        <v>2</v>
      </c>
      <c r="B180">
        <v>67.763000000000005</v>
      </c>
      <c r="C180">
        <v>7</v>
      </c>
      <c r="D180" s="18">
        <v>6.5539999999999999E-4</v>
      </c>
      <c r="E180" s="18">
        <v>-7.7229999999999993E-2</v>
      </c>
      <c r="F180" s="18">
        <v>1.609</v>
      </c>
      <c r="G180" s="18">
        <v>0.20749999999999999</v>
      </c>
      <c r="H180" s="18">
        <v>0.1004</v>
      </c>
      <c r="I180" s="18">
        <v>2.8580000000000001</v>
      </c>
      <c r="J180" s="18">
        <v>0.2203</v>
      </c>
      <c r="K180" s="18">
        <v>-2.3820000000000001E-2</v>
      </c>
      <c r="L180" s="18">
        <v>0.90129999999999999</v>
      </c>
      <c r="M180" s="18">
        <v>0.2107</v>
      </c>
      <c r="O180" s="18">
        <f t="shared" si="50"/>
        <v>3.5717000000000001E-7</v>
      </c>
      <c r="P180" s="18">
        <f t="shared" ca="1" si="51"/>
        <v>0.86704965850715043</v>
      </c>
      <c r="Q180" s="18">
        <f t="shared" ca="1" si="52"/>
        <v>0.84078948677152732</v>
      </c>
      <c r="R180" s="18">
        <f t="shared" ca="1" si="53"/>
        <v>0.90001139799047203</v>
      </c>
      <c r="S180" s="18">
        <f t="shared" ca="1" si="54"/>
        <v>0.86269532005208638</v>
      </c>
      <c r="T180" s="18">
        <f t="shared" ca="1" si="55"/>
        <v>7.4079611353731895E-2</v>
      </c>
      <c r="U180" s="18">
        <f t="shared" ca="1" si="56"/>
        <v>7.0873827553089686E-2</v>
      </c>
      <c r="V180" s="18">
        <f t="shared" ca="1" si="57"/>
        <v>7.6203337946843946E-2</v>
      </c>
      <c r="W180" s="18">
        <f t="shared" ca="1" si="58"/>
        <v>6.8998527937246742E-2</v>
      </c>
      <c r="X180" s="18">
        <f t="shared" ca="1" si="59"/>
        <v>6.6371074294009269E-3</v>
      </c>
      <c r="Y180" s="18">
        <f t="shared" ca="1" si="60"/>
        <v>6.5016241647901617E-3</v>
      </c>
      <c r="Z180" s="18">
        <f t="shared" ca="1" si="61"/>
        <v>6.9659156037054056E-3</v>
      </c>
      <c r="AA180" s="18">
        <f t="shared" ca="1" si="62"/>
        <v>6.0939093338015443E-3</v>
      </c>
      <c r="AB180" s="18">
        <f t="shared" ca="1" si="63"/>
        <v>5.7278520274419993E-2</v>
      </c>
      <c r="AC180" s="18">
        <f t="shared" ca="1" si="64"/>
        <v>5.6440351201506485E-2</v>
      </c>
      <c r="AD180" s="18">
        <f t="shared" ca="1" si="65"/>
        <v>6.00720092786814E-2</v>
      </c>
      <c r="AE180" s="18">
        <f t="shared" ca="1" si="66"/>
        <v>6.2209787297485962E-2</v>
      </c>
      <c r="AF180" s="18">
        <f t="shared" ca="1" si="67"/>
        <v>0</v>
      </c>
      <c r="AG180" s="18">
        <f t="shared" ca="1" si="68"/>
        <v>0</v>
      </c>
      <c r="AH180" s="18">
        <f t="shared" ca="1" si="69"/>
        <v>0</v>
      </c>
      <c r="AI180" s="18">
        <f t="shared" ca="1" si="70"/>
        <v>0</v>
      </c>
    </row>
    <row r="181" spans="1:35" x14ac:dyDescent="0.15">
      <c r="A181">
        <v>2</v>
      </c>
      <c r="B181">
        <v>67.763000000000005</v>
      </c>
      <c r="C181">
        <v>10</v>
      </c>
      <c r="D181" s="18">
        <v>-2.3709999999999999E-4</v>
      </c>
      <c r="E181" s="18">
        <v>-0.1235</v>
      </c>
      <c r="F181" s="18">
        <v>1.5549999999999999</v>
      </c>
      <c r="G181" s="18">
        <v>0.36680000000000001</v>
      </c>
      <c r="H181" s="18">
        <v>0.1173</v>
      </c>
      <c r="I181" s="18">
        <v>2.8359999999999999</v>
      </c>
      <c r="J181" s="18">
        <v>0.23760000000000001</v>
      </c>
      <c r="K181" s="18">
        <v>6.4780000000000003E-3</v>
      </c>
      <c r="L181" s="18">
        <v>-0.60009999999999997</v>
      </c>
      <c r="M181" s="18">
        <v>0.69469999999999998</v>
      </c>
      <c r="O181" s="18">
        <f t="shared" si="50"/>
        <v>4.4965000000000001E-7</v>
      </c>
      <c r="P181" s="18">
        <f t="shared" ca="1" si="51"/>
        <v>0.87241964787838933</v>
      </c>
      <c r="Q181" s="18">
        <f t="shared" ca="1" si="52"/>
        <v>0.84677150362798603</v>
      </c>
      <c r="R181" s="18">
        <f t="shared" ca="1" si="53"/>
        <v>0.89512995288133446</v>
      </c>
      <c r="S181" s="18">
        <f t="shared" ca="1" si="54"/>
        <v>0.86630133656275266</v>
      </c>
      <c r="T181" s="18">
        <f t="shared" ca="1" si="55"/>
        <v>7.3340064947036182E-2</v>
      </c>
      <c r="U181" s="18">
        <f t="shared" ca="1" si="56"/>
        <v>7.0393027715844464E-2</v>
      </c>
      <c r="V181" s="18">
        <f t="shared" ca="1" si="57"/>
        <v>7.4268405377785979E-2</v>
      </c>
      <c r="W181" s="18">
        <f t="shared" ca="1" si="58"/>
        <v>6.8527587742394688E-2</v>
      </c>
      <c r="X181" s="18">
        <f t="shared" ca="1" si="59"/>
        <v>6.7063307012207671E-3</v>
      </c>
      <c r="Y181" s="18">
        <f t="shared" ca="1" si="60"/>
        <v>6.5607490767902402E-3</v>
      </c>
      <c r="Z181" s="18">
        <f t="shared" ca="1" si="61"/>
        <v>6.9534194236221709E-3</v>
      </c>
      <c r="AA181" s="18">
        <f t="shared" ca="1" si="62"/>
        <v>6.1506265380356674E-3</v>
      </c>
      <c r="AB181" s="18">
        <f t="shared" ca="1" si="63"/>
        <v>5.8803503762079483E-2</v>
      </c>
      <c r="AC181" s="18">
        <f t="shared" ca="1" si="64"/>
        <v>5.7814093679116045E-2</v>
      </c>
      <c r="AD181" s="18">
        <f t="shared" ca="1" si="65"/>
        <v>6.1242531909271619E-2</v>
      </c>
      <c r="AE181" s="18">
        <f t="shared" ca="1" si="66"/>
        <v>6.319792564064744E-2</v>
      </c>
      <c r="AF181" s="18">
        <f t="shared" ca="1" si="67"/>
        <v>0</v>
      </c>
      <c r="AG181" s="18">
        <f t="shared" ca="1" si="68"/>
        <v>0</v>
      </c>
      <c r="AH181" s="18">
        <f t="shared" ca="1" si="69"/>
        <v>0</v>
      </c>
      <c r="AI181" s="18">
        <f t="shared" ca="1" si="70"/>
        <v>0</v>
      </c>
    </row>
    <row r="182" spans="1:35" x14ac:dyDescent="0.15">
      <c r="A182">
        <v>2</v>
      </c>
      <c r="B182">
        <v>67.763000000000005</v>
      </c>
      <c r="C182">
        <v>15</v>
      </c>
      <c r="D182" s="18">
        <v>-1.6000000000000001E-3</v>
      </c>
      <c r="E182" s="18">
        <v>-0.122</v>
      </c>
      <c r="F182" s="18">
        <v>1.5289999999999999</v>
      </c>
      <c r="G182" s="18">
        <v>0.36499999999999999</v>
      </c>
      <c r="H182" s="18">
        <v>0.1134</v>
      </c>
      <c r="I182" s="18">
        <v>2.8650000000000002</v>
      </c>
      <c r="J182" s="18">
        <v>0.2331</v>
      </c>
      <c r="K182" s="18">
        <v>1.0240000000000001E-2</v>
      </c>
      <c r="L182" s="18">
        <v>-0.94410000000000005</v>
      </c>
      <c r="M182" s="18">
        <v>1.0009999999999999</v>
      </c>
      <c r="O182" s="18">
        <f t="shared" si="50"/>
        <v>5.6608000000000005E-7</v>
      </c>
      <c r="P182" s="18">
        <f t="shared" ca="1" si="51"/>
        <v>0.87777211962868185</v>
      </c>
      <c r="Q182" s="18">
        <f t="shared" ca="1" si="52"/>
        <v>0.85252288668887377</v>
      </c>
      <c r="R182" s="18">
        <f t="shared" ca="1" si="53"/>
        <v>0.89131290064970758</v>
      </c>
      <c r="S182" s="18">
        <f t="shared" ca="1" si="54"/>
        <v>0.87027049654713995</v>
      </c>
      <c r="T182" s="18">
        <f t="shared" ca="1" si="55"/>
        <v>7.2731826529804908E-2</v>
      </c>
      <c r="U182" s="18">
        <f t="shared" ca="1" si="56"/>
        <v>7.0005586548899504E-2</v>
      </c>
      <c r="V182" s="18">
        <f t="shared" ca="1" si="57"/>
        <v>7.2640099327810403E-2</v>
      </c>
      <c r="W182" s="18">
        <f t="shared" ca="1" si="58"/>
        <v>6.8270168511747872E-2</v>
      </c>
      <c r="X182" s="18">
        <f t="shared" ca="1" si="59"/>
        <v>6.7664980500171642E-3</v>
      </c>
      <c r="Y182" s="18">
        <f t="shared" ca="1" si="60"/>
        <v>6.6107724731453987E-3</v>
      </c>
      <c r="Z182" s="18">
        <f t="shared" ca="1" si="61"/>
        <v>6.9405257231912251E-3</v>
      </c>
      <c r="AA182" s="18">
        <f t="shared" ca="1" si="62"/>
        <v>6.2006987762082055E-3</v>
      </c>
      <c r="AB182" s="18">
        <f t="shared" ca="1" si="63"/>
        <v>6.0203447167333134E-2</v>
      </c>
      <c r="AC182" s="18">
        <f t="shared" ca="1" si="64"/>
        <v>5.9066872493461146E-2</v>
      </c>
      <c r="AD182" s="18">
        <f t="shared" ca="1" si="65"/>
        <v>6.2276228928974733E-2</v>
      </c>
      <c r="AE182" s="18">
        <f t="shared" ca="1" si="66"/>
        <v>6.4036984064559488E-2</v>
      </c>
      <c r="AF182" s="18">
        <f t="shared" ca="1" si="67"/>
        <v>0</v>
      </c>
      <c r="AG182" s="18">
        <f t="shared" ca="1" si="68"/>
        <v>0</v>
      </c>
      <c r="AH182" s="18">
        <f t="shared" ca="1" si="69"/>
        <v>0</v>
      </c>
      <c r="AI182" s="18">
        <f t="shared" ca="1" si="70"/>
        <v>0</v>
      </c>
    </row>
    <row r="183" spans="1:35" x14ac:dyDescent="0.15">
      <c r="A183">
        <v>2</v>
      </c>
      <c r="B183">
        <v>67.763000000000005</v>
      </c>
      <c r="C183">
        <v>20</v>
      </c>
      <c r="D183" s="18">
        <v>-5.1089999999999998E-3</v>
      </c>
      <c r="E183" s="18">
        <v>-0.12470000000000001</v>
      </c>
      <c r="F183" s="18">
        <v>1.546</v>
      </c>
      <c r="G183" s="18">
        <v>0.37369999999999998</v>
      </c>
      <c r="H183" s="18">
        <v>0.11459999999999999</v>
      </c>
      <c r="I183" s="18">
        <v>2.8690000000000002</v>
      </c>
      <c r="J183" s="18">
        <v>0.2369</v>
      </c>
      <c r="K183" s="18">
        <v>1.523E-2</v>
      </c>
      <c r="L183" s="18">
        <v>-1.9990000000000001</v>
      </c>
      <c r="M183" s="18">
        <v>1.7110000000000001</v>
      </c>
      <c r="O183" s="18">
        <f t="shared" si="50"/>
        <v>7.1264000000000001E-7</v>
      </c>
      <c r="P183" s="18">
        <f t="shared" ca="1" si="51"/>
        <v>0.88332836454427477</v>
      </c>
      <c r="Q183" s="18">
        <f t="shared" ca="1" si="52"/>
        <v>0.85826160206591684</v>
      </c>
      <c r="R183" s="18">
        <f t="shared" ca="1" si="53"/>
        <v>0.88881669102762562</v>
      </c>
      <c r="S183" s="18">
        <f t="shared" ca="1" si="54"/>
        <v>0.8747911053794647</v>
      </c>
      <c r="T183" s="18">
        <f t="shared" ca="1" si="55"/>
        <v>7.2256629797874658E-2</v>
      </c>
      <c r="U183" s="18">
        <f t="shared" ca="1" si="56"/>
        <v>6.9712522275799854E-2</v>
      </c>
      <c r="V183" s="18">
        <f t="shared" ca="1" si="57"/>
        <v>7.1323432167764669E-2</v>
      </c>
      <c r="W183" s="18">
        <f t="shared" ca="1" si="58"/>
        <v>6.8216859325638701E-2</v>
      </c>
      <c r="X183" s="18">
        <f t="shared" ca="1" si="59"/>
        <v>6.8196173794983052E-3</v>
      </c>
      <c r="Y183" s="18">
        <f t="shared" ca="1" si="60"/>
        <v>6.6536916117848777E-3</v>
      </c>
      <c r="Z183" s="18">
        <f t="shared" ca="1" si="61"/>
        <v>6.9295162236634707E-3</v>
      </c>
      <c r="AA183" s="18">
        <f t="shared" ca="1" si="62"/>
        <v>6.2467844438002101E-3</v>
      </c>
      <c r="AB183" s="18">
        <f t="shared" ca="1" si="63"/>
        <v>6.1509828413128076E-2</v>
      </c>
      <c r="AC183" s="18">
        <f t="shared" ca="1" si="64"/>
        <v>6.0230362547175176E-2</v>
      </c>
      <c r="AD183" s="18">
        <f t="shared" ca="1" si="65"/>
        <v>6.3206621488200332E-2</v>
      </c>
      <c r="AE183" s="18">
        <f t="shared" ca="1" si="66"/>
        <v>6.4763684824525991E-2</v>
      </c>
      <c r="AF183" s="18">
        <f t="shared" ca="1" si="67"/>
        <v>0</v>
      </c>
      <c r="AG183" s="18">
        <f t="shared" ca="1" si="68"/>
        <v>0</v>
      </c>
      <c r="AH183" s="18">
        <f t="shared" ca="1" si="69"/>
        <v>0</v>
      </c>
      <c r="AI183" s="18">
        <f t="shared" ca="1" si="70"/>
        <v>0</v>
      </c>
    </row>
    <row r="184" spans="1:35" x14ac:dyDescent="0.15">
      <c r="A184">
        <v>2</v>
      </c>
      <c r="B184">
        <v>92.162999999999997</v>
      </c>
      <c r="C184">
        <v>1</v>
      </c>
      <c r="D184" s="18">
        <v>-3.8910000000000003E-4</v>
      </c>
      <c r="E184" s="18">
        <v>-0.23380000000000001</v>
      </c>
      <c r="F184" s="18">
        <v>1.9610000000000001</v>
      </c>
      <c r="G184" s="18">
        <v>0.55330000000000001</v>
      </c>
      <c r="H184" s="18">
        <v>0.22600000000000001</v>
      </c>
      <c r="I184" s="18">
        <v>2.5470000000000002</v>
      </c>
      <c r="J184" s="18">
        <v>0.3508</v>
      </c>
      <c r="K184" s="18">
        <v>8.2159999999999993E-3</v>
      </c>
      <c r="L184" s="18">
        <v>0.2319</v>
      </c>
      <c r="M184" s="18">
        <v>0.27389999999999998</v>
      </c>
      <c r="O184" s="18">
        <f t="shared" si="50"/>
        <v>8.9716999999999998E-7</v>
      </c>
      <c r="P184" s="18">
        <f t="shared" ca="1" si="51"/>
        <v>0.88916360605577494</v>
      </c>
      <c r="Q184" s="18">
        <f t="shared" ca="1" si="52"/>
        <v>0.86408016757805695</v>
      </c>
      <c r="R184" s="18">
        <f t="shared" ca="1" si="53"/>
        <v>0.88765196948657954</v>
      </c>
      <c r="S184" s="18">
        <f t="shared" ca="1" si="54"/>
        <v>0.8798404687696264</v>
      </c>
      <c r="T184" s="18">
        <f t="shared" ca="1" si="55"/>
        <v>7.1903880768993317E-2</v>
      </c>
      <c r="U184" s="18">
        <f t="shared" ca="1" si="56"/>
        <v>6.9505898966902332E-2</v>
      </c>
      <c r="V184" s="18">
        <f t="shared" ca="1" si="57"/>
        <v>7.0295511968766128E-2</v>
      </c>
      <c r="W184" s="18">
        <f t="shared" ca="1" si="58"/>
        <v>6.8334685030066011E-2</v>
      </c>
      <c r="X184" s="18">
        <f t="shared" ca="1" si="59"/>
        <v>6.8672744264924174E-3</v>
      </c>
      <c r="Y184" s="18">
        <f t="shared" ca="1" si="60"/>
        <v>6.6910802628919776E-3</v>
      </c>
      <c r="Z184" s="18">
        <f t="shared" ca="1" si="61"/>
        <v>6.9214514886915962E-3</v>
      </c>
      <c r="AA184" s="18">
        <f t="shared" ca="1" si="62"/>
        <v>6.2907431465824368E-3</v>
      </c>
      <c r="AB184" s="18">
        <f t="shared" ca="1" si="63"/>
        <v>6.2743627925705578E-2</v>
      </c>
      <c r="AC184" s="18">
        <f t="shared" ca="1" si="64"/>
        <v>6.1325650667926737E-2</v>
      </c>
      <c r="AD184" s="18">
        <f t="shared" ca="1" si="65"/>
        <v>6.4057235231587656E-2</v>
      </c>
      <c r="AE184" s="18">
        <f t="shared" ca="1" si="66"/>
        <v>6.5405531560327954E-2</v>
      </c>
      <c r="AF184" s="18">
        <f t="shared" ca="1" si="67"/>
        <v>0</v>
      </c>
      <c r="AG184" s="18">
        <f t="shared" ca="1" si="68"/>
        <v>0</v>
      </c>
      <c r="AH184" s="18">
        <f t="shared" ca="1" si="69"/>
        <v>0</v>
      </c>
      <c r="AI184" s="18">
        <f t="shared" ca="1" si="70"/>
        <v>0</v>
      </c>
    </row>
    <row r="185" spans="1:35" x14ac:dyDescent="0.15">
      <c r="A185">
        <v>2</v>
      </c>
      <c r="B185">
        <v>92.162999999999997</v>
      </c>
      <c r="C185">
        <v>3</v>
      </c>
      <c r="D185" s="18">
        <v>-1.6190000000000001E-4</v>
      </c>
      <c r="E185" s="18">
        <v>-0.23749999999999999</v>
      </c>
      <c r="F185" s="18">
        <v>1.946</v>
      </c>
      <c r="G185" s="18">
        <v>0.52910000000000001</v>
      </c>
      <c r="H185" s="18">
        <v>0.2268</v>
      </c>
      <c r="I185" s="18">
        <v>2.5670000000000002</v>
      </c>
      <c r="J185" s="18">
        <v>0.33489999999999998</v>
      </c>
      <c r="K185" s="18">
        <v>1.0789999999999999E-2</v>
      </c>
      <c r="L185" s="18">
        <v>0.29139999999999999</v>
      </c>
      <c r="M185" s="18">
        <v>0.36570000000000003</v>
      </c>
      <c r="O185" s="18">
        <f t="shared" si="50"/>
        <v>1.1293999999999999E-6</v>
      </c>
      <c r="P185" s="18">
        <f t="shared" ca="1" si="51"/>
        <v>0.89524138824271493</v>
      </c>
      <c r="Q185" s="18">
        <f t="shared" ca="1" si="52"/>
        <v>0.86997137525146884</v>
      </c>
      <c r="R185" s="18">
        <f t="shared" ca="1" si="53"/>
        <v>0.88766786836067857</v>
      </c>
      <c r="S185" s="18">
        <f t="shared" ca="1" si="54"/>
        <v>0.88523685968416355</v>
      </c>
      <c r="T185" s="18">
        <f t="shared" ca="1" si="55"/>
        <v>7.1656377701341534E-2</v>
      </c>
      <c r="U185" s="18">
        <f t="shared" ca="1" si="56"/>
        <v>6.9372967845303335E-2</v>
      </c>
      <c r="V185" s="18">
        <f t="shared" ca="1" si="57"/>
        <v>6.9518555582388217E-2</v>
      </c>
      <c r="W185" s="18">
        <f t="shared" ca="1" si="58"/>
        <v>6.8575698097219723E-2</v>
      </c>
      <c r="X185" s="18">
        <f t="shared" ca="1" si="59"/>
        <v>6.9106044721448465E-3</v>
      </c>
      <c r="Y185" s="18">
        <f t="shared" ca="1" si="60"/>
        <v>6.7240715758783171E-3</v>
      </c>
      <c r="Z185" s="18">
        <f t="shared" ca="1" si="61"/>
        <v>6.9165422317199231E-3</v>
      </c>
      <c r="AA185" s="18">
        <f t="shared" ca="1" si="62"/>
        <v>6.3333586039556085E-3</v>
      </c>
      <c r="AB185" s="18">
        <f t="shared" ca="1" si="63"/>
        <v>6.3915110025792296E-2</v>
      </c>
      <c r="AC185" s="18">
        <f t="shared" ca="1" si="64"/>
        <v>6.2363205298543792E-2</v>
      </c>
      <c r="AD185" s="18">
        <f t="shared" ca="1" si="65"/>
        <v>6.4841631259339727E-2</v>
      </c>
      <c r="AE185" s="18">
        <f t="shared" ca="1" si="66"/>
        <v>6.5980765324705842E-2</v>
      </c>
      <c r="AF185" s="18">
        <f t="shared" ca="1" si="67"/>
        <v>0</v>
      </c>
      <c r="AG185" s="18">
        <f t="shared" ca="1" si="68"/>
        <v>0</v>
      </c>
      <c r="AH185" s="18">
        <f t="shared" ca="1" si="69"/>
        <v>0</v>
      </c>
      <c r="AI185" s="18">
        <f t="shared" ca="1" si="70"/>
        <v>0</v>
      </c>
    </row>
    <row r="186" spans="1:35" x14ac:dyDescent="0.15">
      <c r="A186">
        <v>2</v>
      </c>
      <c r="B186">
        <v>92.162999999999997</v>
      </c>
      <c r="C186">
        <v>5</v>
      </c>
      <c r="D186" s="18">
        <v>4.003E-10</v>
      </c>
      <c r="E186" s="18">
        <v>-0.10349999999999999</v>
      </c>
      <c r="F186" s="18">
        <v>1.5169999999999999</v>
      </c>
      <c r="G186" s="18">
        <v>0.3508</v>
      </c>
      <c r="H186" s="18">
        <v>0.11210000000000001</v>
      </c>
      <c r="I186" s="18">
        <v>2.7210000000000001</v>
      </c>
      <c r="J186" s="18">
        <v>0.2621</v>
      </c>
      <c r="K186" s="18">
        <v>-8.6149999999999994E-3</v>
      </c>
      <c r="L186" s="18">
        <v>2.8570000000000002</v>
      </c>
      <c r="M186" s="18">
        <v>1.1659999999999999</v>
      </c>
      <c r="O186" s="18">
        <f t="shared" si="50"/>
        <v>1.4219000000000001E-6</v>
      </c>
      <c r="P186" s="18">
        <f t="shared" ca="1" si="51"/>
        <v>0.90146813045341179</v>
      </c>
      <c r="Q186" s="18">
        <f t="shared" ca="1" si="52"/>
        <v>0.87587543063721118</v>
      </c>
      <c r="R186" s="18">
        <f t="shared" ca="1" si="53"/>
        <v>0.88862945259156101</v>
      </c>
      <c r="S186" s="18">
        <f t="shared" ca="1" si="54"/>
        <v>0.89072864402626539</v>
      </c>
      <c r="T186" s="18">
        <f t="shared" ca="1" si="55"/>
        <v>7.1494241289647376E-2</v>
      </c>
      <c r="U186" s="18">
        <f t="shared" ca="1" si="56"/>
        <v>6.9299141458552649E-2</v>
      </c>
      <c r="V186" s="18">
        <f t="shared" ca="1" si="57"/>
        <v>6.8948234079640375E-2</v>
      </c>
      <c r="W186" s="18">
        <f t="shared" ca="1" si="58"/>
        <v>6.8888210713969333E-2</v>
      </c>
      <c r="X186" s="18">
        <f t="shared" ca="1" si="59"/>
        <v>6.9504491488814853E-3</v>
      </c>
      <c r="Y186" s="18">
        <f t="shared" ca="1" si="60"/>
        <v>6.753496772393292E-3</v>
      </c>
      <c r="Z186" s="18">
        <f t="shared" ca="1" si="61"/>
        <v>6.9144904856272092E-3</v>
      </c>
      <c r="AA186" s="18">
        <f t="shared" ca="1" si="62"/>
        <v>6.3744417666731284E-3</v>
      </c>
      <c r="AB186" s="18">
        <f t="shared" ca="1" si="63"/>
        <v>6.502841856294117E-2</v>
      </c>
      <c r="AC186" s="18">
        <f t="shared" ca="1" si="64"/>
        <v>6.3347266087708756E-2</v>
      </c>
      <c r="AD186" s="18">
        <f t="shared" ca="1" si="65"/>
        <v>6.5567045391724407E-2</v>
      </c>
      <c r="AE186" s="18">
        <f t="shared" ca="1" si="66"/>
        <v>6.6501214169678899E-2</v>
      </c>
      <c r="AF186" s="18">
        <f t="shared" ca="1" si="67"/>
        <v>0</v>
      </c>
      <c r="AG186" s="18">
        <f t="shared" ca="1" si="68"/>
        <v>0</v>
      </c>
      <c r="AH186" s="18">
        <f t="shared" ca="1" si="69"/>
        <v>0</v>
      </c>
      <c r="AI186" s="18">
        <f t="shared" ca="1" si="70"/>
        <v>0</v>
      </c>
    </row>
    <row r="187" spans="1:35" x14ac:dyDescent="0.15">
      <c r="A187">
        <v>2</v>
      </c>
      <c r="B187">
        <v>92.162999999999997</v>
      </c>
      <c r="C187">
        <v>7</v>
      </c>
      <c r="D187" s="18">
        <v>-1.6500000000000001E-5</v>
      </c>
      <c r="E187" s="18">
        <v>-0.29089999999999999</v>
      </c>
      <c r="F187" s="18">
        <v>2.0779999999999998</v>
      </c>
      <c r="G187" s="18">
        <v>0.51470000000000005</v>
      </c>
      <c r="H187" s="18">
        <v>0.28010000000000002</v>
      </c>
      <c r="I187" s="18">
        <v>2.593</v>
      </c>
      <c r="J187" s="18">
        <v>0.35210000000000002</v>
      </c>
      <c r="K187" s="18">
        <v>1.086E-2</v>
      </c>
      <c r="L187" s="18">
        <v>0.30530000000000002</v>
      </c>
      <c r="M187" s="18">
        <v>0.39269999999999999</v>
      </c>
      <c r="O187" s="18">
        <f t="shared" si="50"/>
        <v>1.7901E-6</v>
      </c>
      <c r="P187" s="18">
        <f t="shared" ca="1" si="51"/>
        <v>0.9077137682352846</v>
      </c>
      <c r="Q187" s="18">
        <f t="shared" ca="1" si="52"/>
        <v>0.88169639041099912</v>
      </c>
      <c r="R187" s="18">
        <f t="shared" ca="1" si="53"/>
        <v>0.89027696850738391</v>
      </c>
      <c r="S187" s="18">
        <f t="shared" ca="1" si="54"/>
        <v>0.89605795845895952</v>
      </c>
      <c r="T187" s="18">
        <f t="shared" ca="1" si="55"/>
        <v>7.1398541273981181E-2</v>
      </c>
      <c r="U187" s="18">
        <f t="shared" ca="1" si="56"/>
        <v>6.9270520885972797E-2</v>
      </c>
      <c r="V187" s="18">
        <f t="shared" ca="1" si="57"/>
        <v>6.8542377277797301E-2</v>
      </c>
      <c r="W187" s="18">
        <f t="shared" ca="1" si="58"/>
        <v>6.9226138534346032E-2</v>
      </c>
      <c r="X187" s="18">
        <f t="shared" ca="1" si="59"/>
        <v>6.9873289164405911E-3</v>
      </c>
      <c r="Y187" s="18">
        <f t="shared" ca="1" si="60"/>
        <v>6.7798871593769024E-3</v>
      </c>
      <c r="Z187" s="18">
        <f t="shared" ca="1" si="61"/>
        <v>6.9147709707990824E-3</v>
      </c>
      <c r="AA187" s="18">
        <f t="shared" ca="1" si="62"/>
        <v>6.4130609287356812E-3</v>
      </c>
      <c r="AB187" s="18">
        <f t="shared" ca="1" si="63"/>
        <v>6.608126293679481E-2</v>
      </c>
      <c r="AC187" s="18">
        <f t="shared" ca="1" si="64"/>
        <v>6.4275930794842409E-2</v>
      </c>
      <c r="AD187" s="18">
        <f t="shared" ca="1" si="65"/>
        <v>6.6234832010221414E-2</v>
      </c>
      <c r="AE187" s="18">
        <f t="shared" ca="1" si="66"/>
        <v>6.69728539224939E-2</v>
      </c>
      <c r="AF187" s="18">
        <f t="shared" ca="1" si="67"/>
        <v>0</v>
      </c>
      <c r="AG187" s="18">
        <f t="shared" ca="1" si="68"/>
        <v>0</v>
      </c>
      <c r="AH187" s="18">
        <f t="shared" ca="1" si="69"/>
        <v>0</v>
      </c>
      <c r="AI187" s="18">
        <f t="shared" ca="1" si="70"/>
        <v>0</v>
      </c>
    </row>
    <row r="188" spans="1:35" x14ac:dyDescent="0.15">
      <c r="A188">
        <v>2</v>
      </c>
      <c r="B188">
        <v>92.162999999999997</v>
      </c>
      <c r="C188">
        <v>10</v>
      </c>
      <c r="D188" s="18">
        <v>3.1350000000000003E-5</v>
      </c>
      <c r="E188" s="18">
        <v>-0.33800000000000002</v>
      </c>
      <c r="F188" s="18">
        <v>2.137</v>
      </c>
      <c r="G188" s="18">
        <v>0.48020000000000002</v>
      </c>
      <c r="H188" s="18">
        <v>0.33040000000000003</v>
      </c>
      <c r="I188" s="18">
        <v>2.5609999999999999</v>
      </c>
      <c r="J188" s="18">
        <v>0.35870000000000002</v>
      </c>
      <c r="K188" s="18">
        <v>7.5770000000000004E-3</v>
      </c>
      <c r="L188" s="18">
        <v>0.23810000000000001</v>
      </c>
      <c r="M188" s="18">
        <v>0.35410000000000003</v>
      </c>
      <c r="O188" s="18">
        <f t="shared" si="50"/>
        <v>2.2535999999999999E-6</v>
      </c>
      <c r="P188" s="18">
        <f t="shared" ca="1" si="51"/>
        <v>0.91385158978228054</v>
      </c>
      <c r="Q188" s="18">
        <f t="shared" ca="1" si="52"/>
        <v>0.88733902523852393</v>
      </c>
      <c r="R188" s="18">
        <f t="shared" ca="1" si="53"/>
        <v>0.89236522622747994</v>
      </c>
      <c r="S188" s="18">
        <f t="shared" ca="1" si="54"/>
        <v>0.90102673574870507</v>
      </c>
      <c r="T188" s="18">
        <f t="shared" ca="1" si="55"/>
        <v>7.1352445902044648E-2</v>
      </c>
      <c r="U188" s="18">
        <f t="shared" ca="1" si="56"/>
        <v>6.927483048007993E-2</v>
      </c>
      <c r="V188" s="18">
        <f t="shared" ca="1" si="57"/>
        <v>6.8263113492326388E-2</v>
      </c>
      <c r="W188" s="18">
        <f t="shared" ca="1" si="58"/>
        <v>6.9555757018151573E-2</v>
      </c>
      <c r="X188" s="18">
        <f t="shared" ca="1" si="59"/>
        <v>7.0216122421182057E-3</v>
      </c>
      <c r="Y188" s="18">
        <f t="shared" ca="1" si="60"/>
        <v>6.8036239899680667E-3</v>
      </c>
      <c r="Z188" s="18">
        <f t="shared" ca="1" si="61"/>
        <v>6.9167976878308796E-3</v>
      </c>
      <c r="AA188" s="18">
        <f t="shared" ca="1" si="62"/>
        <v>6.4481576800127843E-3</v>
      </c>
      <c r="AB188" s="18">
        <f t="shared" ca="1" si="63"/>
        <v>6.7069939622074082E-2</v>
      </c>
      <c r="AC188" s="18">
        <f t="shared" ca="1" si="64"/>
        <v>6.5145937595007183E-2</v>
      </c>
      <c r="AD188" s="18">
        <f t="shared" ca="1" si="65"/>
        <v>6.6844425617263614E-2</v>
      </c>
      <c r="AE188" s="18">
        <f t="shared" ca="1" si="66"/>
        <v>6.7398944154197019E-2</v>
      </c>
      <c r="AF188" s="18">
        <f t="shared" ca="1" si="67"/>
        <v>0</v>
      </c>
      <c r="AG188" s="18">
        <f t="shared" ca="1" si="68"/>
        <v>0</v>
      </c>
      <c r="AH188" s="18">
        <f t="shared" ca="1" si="69"/>
        <v>0</v>
      </c>
      <c r="AI188" s="18">
        <f t="shared" ca="1" si="70"/>
        <v>0</v>
      </c>
    </row>
    <row r="189" spans="1:35" x14ac:dyDescent="0.15">
      <c r="A189">
        <v>2</v>
      </c>
      <c r="B189">
        <v>92.162999999999997</v>
      </c>
      <c r="C189">
        <v>15</v>
      </c>
      <c r="D189" s="18">
        <v>-2.7100000000000001E-8</v>
      </c>
      <c r="E189" s="18">
        <v>-0.1076</v>
      </c>
      <c r="F189" s="18">
        <v>1.6040000000000001</v>
      </c>
      <c r="G189" s="18">
        <v>0.31669999999999998</v>
      </c>
      <c r="H189" s="18">
        <v>0.1179</v>
      </c>
      <c r="I189" s="18">
        <v>2.7610000000000001</v>
      </c>
      <c r="J189" s="18">
        <v>0.27650000000000002</v>
      </c>
      <c r="K189" s="18">
        <v>-1.031E-2</v>
      </c>
      <c r="L189" s="18">
        <v>2.9049999999999998</v>
      </c>
      <c r="M189" s="18">
        <v>0.96489999999999998</v>
      </c>
      <c r="O189" s="18">
        <f t="shared" si="50"/>
        <v>2.8370999999999999E-6</v>
      </c>
      <c r="P189" s="18">
        <f t="shared" ca="1" si="51"/>
        <v>0.91977183325923229</v>
      </c>
      <c r="Q189" s="18">
        <f t="shared" ca="1" si="52"/>
        <v>0.89272151169084679</v>
      </c>
      <c r="R189" s="18">
        <f t="shared" ca="1" si="53"/>
        <v>0.8946853189233851</v>
      </c>
      <c r="S189" s="18">
        <f t="shared" ca="1" si="54"/>
        <v>0.90551483260938603</v>
      </c>
      <c r="T189" s="18">
        <f t="shared" ca="1" si="55"/>
        <v>7.1342028263122831E-2</v>
      </c>
      <c r="U189" s="18">
        <f t="shared" ca="1" si="56"/>
        <v>6.9301967714009968E-2</v>
      </c>
      <c r="V189" s="18">
        <f t="shared" ca="1" si="57"/>
        <v>6.8078859959138094E-2</v>
      </c>
      <c r="W189" s="18">
        <f t="shared" ca="1" si="58"/>
        <v>6.9856943297138471E-2</v>
      </c>
      <c r="X189" s="18">
        <f t="shared" ca="1" si="59"/>
        <v>7.0535533566881596E-3</v>
      </c>
      <c r="Y189" s="18">
        <f t="shared" ca="1" si="60"/>
        <v>6.8249839776546948E-3</v>
      </c>
      <c r="Z189" s="18">
        <f t="shared" ca="1" si="61"/>
        <v>6.9200267306297834E-3</v>
      </c>
      <c r="AA189" s="18">
        <f t="shared" ca="1" si="62"/>
        <v>6.4789684915505215E-3</v>
      </c>
      <c r="AB189" s="18">
        <f t="shared" ca="1" si="63"/>
        <v>6.7990652160090384E-2</v>
      </c>
      <c r="AC189" s="18">
        <f t="shared" ca="1" si="64"/>
        <v>6.5954089698402829E-2</v>
      </c>
      <c r="AD189" s="18">
        <f t="shared" ca="1" si="65"/>
        <v>6.7394704328637714E-2</v>
      </c>
      <c r="AE189" s="18">
        <f t="shared" ca="1" si="66"/>
        <v>6.7781249864124968E-2</v>
      </c>
      <c r="AF189" s="18">
        <f t="shared" ca="1" si="67"/>
        <v>0</v>
      </c>
      <c r="AG189" s="18">
        <f t="shared" ca="1" si="68"/>
        <v>0</v>
      </c>
      <c r="AH189" s="18">
        <f t="shared" ca="1" si="69"/>
        <v>0</v>
      </c>
      <c r="AI189" s="18">
        <f t="shared" ca="1" si="70"/>
        <v>0</v>
      </c>
    </row>
    <row r="190" spans="1:35" x14ac:dyDescent="0.15">
      <c r="A190">
        <v>2</v>
      </c>
      <c r="B190">
        <v>92.162999999999997</v>
      </c>
      <c r="C190">
        <v>20</v>
      </c>
      <c r="D190" s="18">
        <v>1.561E-4</v>
      </c>
      <c r="E190" s="18">
        <v>-0.1012</v>
      </c>
      <c r="F190" s="18">
        <v>1.581</v>
      </c>
      <c r="G190" s="18">
        <v>0.29160000000000003</v>
      </c>
      <c r="H190" s="18">
        <v>0.1019</v>
      </c>
      <c r="I190" s="18">
        <v>2.79</v>
      </c>
      <c r="J190" s="18">
        <v>0.2445</v>
      </c>
      <c r="K190" s="18">
        <v>-8.8929999999999999E-4</v>
      </c>
      <c r="L190" s="18">
        <v>-1.0960000000000001</v>
      </c>
      <c r="M190" s="18">
        <v>9.6149999999999999E-2</v>
      </c>
      <c r="O190" s="18">
        <f t="shared" si="50"/>
        <v>3.5717E-6</v>
      </c>
      <c r="P190" s="18">
        <f t="shared" ca="1" si="51"/>
        <v>0.92539028177230787</v>
      </c>
      <c r="Q190" s="18">
        <f t="shared" ca="1" si="52"/>
        <v>0.8977839870643155</v>
      </c>
      <c r="R190" s="18">
        <f t="shared" ca="1" si="53"/>
        <v>0.89707292232653679</v>
      </c>
      <c r="S190" s="18">
        <f t="shared" ca="1" si="54"/>
        <v>0.90947409901601362</v>
      </c>
      <c r="T190" s="18">
        <f t="shared" ca="1" si="55"/>
        <v>7.1356263121741273E-2</v>
      </c>
      <c r="U190" s="18">
        <f t="shared" ca="1" si="56"/>
        <v>6.9343989239629644E-2</v>
      </c>
      <c r="V190" s="18">
        <f t="shared" ca="1" si="57"/>
        <v>6.7964369072800138E-2</v>
      </c>
      <c r="W190" s="18">
        <f t="shared" ca="1" si="58"/>
        <v>7.0120921789546264E-2</v>
      </c>
      <c r="X190" s="18">
        <f t="shared" ca="1" si="59"/>
        <v>7.0833393599550824E-3</v>
      </c>
      <c r="Y190" s="18">
        <f t="shared" ca="1" si="60"/>
        <v>6.8441871170090533E-3</v>
      </c>
      <c r="Z190" s="18">
        <f t="shared" ca="1" si="61"/>
        <v>6.924001006914377E-3</v>
      </c>
      <c r="AA190" s="18">
        <f t="shared" ca="1" si="62"/>
        <v>6.5052209718388342E-3</v>
      </c>
      <c r="AB190" s="18">
        <f t="shared" ca="1" si="63"/>
        <v>6.8840835151568303E-2</v>
      </c>
      <c r="AC190" s="18">
        <f t="shared" ca="1" si="64"/>
        <v>6.6698583013397345E-2</v>
      </c>
      <c r="AD190" s="18">
        <f t="shared" ca="1" si="65"/>
        <v>6.7885219822445705E-2</v>
      </c>
      <c r="AE190" s="18">
        <f t="shared" ca="1" si="66"/>
        <v>6.8121155711061351E-2</v>
      </c>
      <c r="AF190" s="18">
        <f t="shared" ca="1" si="67"/>
        <v>0</v>
      </c>
      <c r="AG190" s="18">
        <f t="shared" ca="1" si="68"/>
        <v>0</v>
      </c>
      <c r="AH190" s="18">
        <f t="shared" ca="1" si="69"/>
        <v>0</v>
      </c>
      <c r="AI190" s="18">
        <f t="shared" ca="1" si="70"/>
        <v>0</v>
      </c>
    </row>
    <row r="191" spans="1:35" x14ac:dyDescent="0.15">
      <c r="A191">
        <v>2</v>
      </c>
      <c r="B191">
        <v>125.563</v>
      </c>
      <c r="C191">
        <v>1</v>
      </c>
      <c r="D191" s="18">
        <v>-7.5509999999999998E-4</v>
      </c>
      <c r="E191" s="18">
        <v>-0.24249999999999999</v>
      </c>
      <c r="F191" s="18">
        <v>1.8819999999999999</v>
      </c>
      <c r="G191" s="18">
        <v>0.55779999999999996</v>
      </c>
      <c r="H191" s="18">
        <v>0.2321</v>
      </c>
      <c r="I191" s="18">
        <v>2.4319999999999999</v>
      </c>
      <c r="J191" s="18">
        <v>0.376</v>
      </c>
      <c r="K191" s="18">
        <v>1.116E-2</v>
      </c>
      <c r="L191" s="18">
        <v>0.251</v>
      </c>
      <c r="M191" s="18">
        <v>0.33860000000000001</v>
      </c>
      <c r="O191" s="18">
        <f t="shared" si="50"/>
        <v>4.4965000000000001E-6</v>
      </c>
      <c r="P191" s="18">
        <f t="shared" ca="1" si="51"/>
        <v>0.93065049430530089</v>
      </c>
      <c r="Q191" s="18">
        <f t="shared" ca="1" si="52"/>
        <v>0.90249114330513069</v>
      </c>
      <c r="R191" s="18">
        <f t="shared" ca="1" si="53"/>
        <v>0.89940815795907658</v>
      </c>
      <c r="S191" s="18">
        <f t="shared" ca="1" si="54"/>
        <v>0.9129091682976227</v>
      </c>
      <c r="T191" s="18">
        <f t="shared" ca="1" si="55"/>
        <v>7.1386705929746774E-2</v>
      </c>
      <c r="U191" s="18">
        <f t="shared" ca="1" si="56"/>
        <v>6.9394865483791132E-2</v>
      </c>
      <c r="V191" s="18">
        <f t="shared" ca="1" si="57"/>
        <v>6.7900058304473501E-2</v>
      </c>
      <c r="W191" s="18">
        <f t="shared" ca="1" si="58"/>
        <v>7.0346584764673148E-2</v>
      </c>
      <c r="X191" s="18">
        <f t="shared" ca="1" si="59"/>
        <v>7.1111212151933213E-3</v>
      </c>
      <c r="Y191" s="18">
        <f t="shared" ca="1" si="60"/>
        <v>6.8614272322771452E-3</v>
      </c>
      <c r="Z191" s="18">
        <f t="shared" ca="1" si="61"/>
        <v>6.9283620620371397E-3</v>
      </c>
      <c r="AA191" s="18">
        <f t="shared" ca="1" si="62"/>
        <v>6.5270949165161995E-3</v>
      </c>
      <c r="AB191" s="18">
        <f t="shared" ca="1" si="63"/>
        <v>6.9619799314664346E-2</v>
      </c>
      <c r="AC191" s="18">
        <f t="shared" ca="1" si="64"/>
        <v>6.7379633837599359E-2</v>
      </c>
      <c r="AD191" s="18">
        <f t="shared" ca="1" si="65"/>
        <v>6.8316833829852625E-2</v>
      </c>
      <c r="AE191" s="18">
        <f t="shared" ca="1" si="66"/>
        <v>6.8420327047288315E-2</v>
      </c>
      <c r="AF191" s="18">
        <f t="shared" ca="1" si="67"/>
        <v>0</v>
      </c>
      <c r="AG191" s="18">
        <f t="shared" ca="1" si="68"/>
        <v>0</v>
      </c>
      <c r="AH191" s="18">
        <f t="shared" ca="1" si="69"/>
        <v>0</v>
      </c>
      <c r="AI191" s="18">
        <f t="shared" ca="1" si="70"/>
        <v>0</v>
      </c>
    </row>
    <row r="192" spans="1:35" x14ac:dyDescent="0.15">
      <c r="A192">
        <v>2</v>
      </c>
      <c r="B192">
        <v>125.563</v>
      </c>
      <c r="C192">
        <v>3</v>
      </c>
      <c r="D192" s="18">
        <v>-5.7790000000000001E-4</v>
      </c>
      <c r="E192" s="18">
        <v>-0.2253</v>
      </c>
      <c r="F192" s="18">
        <v>1.895</v>
      </c>
      <c r="G192" s="18">
        <v>0.54649999999999999</v>
      </c>
      <c r="H192" s="18">
        <v>0.21609999999999999</v>
      </c>
      <c r="I192" s="18">
        <v>2.4900000000000002</v>
      </c>
      <c r="J192" s="18">
        <v>0.35239999999999999</v>
      </c>
      <c r="K192" s="18">
        <v>9.757E-3</v>
      </c>
      <c r="L192" s="18">
        <v>0.24740000000000001</v>
      </c>
      <c r="M192" s="18">
        <v>0.3448</v>
      </c>
      <c r="O192" s="18">
        <f t="shared" si="50"/>
        <v>5.6608000000000001E-6</v>
      </c>
      <c r="P192" s="18">
        <f t="shared" ca="1" si="51"/>
        <v>0.93552266120277439</v>
      </c>
      <c r="Q192" s="18">
        <f t="shared" ca="1" si="52"/>
        <v>0.90683144117290804</v>
      </c>
      <c r="R192" s="18">
        <f t="shared" ca="1" si="53"/>
        <v>0.90161107513099836</v>
      </c>
      <c r="S192" s="18">
        <f t="shared" ca="1" si="54"/>
        <v>0.91585722227917643</v>
      </c>
      <c r="T192" s="18">
        <f t="shared" ca="1" si="55"/>
        <v>7.1427066629441704E-2</v>
      </c>
      <c r="U192" s="18">
        <f t="shared" ca="1" si="56"/>
        <v>6.9450164512407958E-2</v>
      </c>
      <c r="V192" s="18">
        <f t="shared" ca="1" si="57"/>
        <v>6.7871075954015606E-2</v>
      </c>
      <c r="W192" s="18">
        <f t="shared" ca="1" si="58"/>
        <v>7.0537093153934555E-2</v>
      </c>
      <c r="X192" s="18">
        <f t="shared" ca="1" si="59"/>
        <v>7.1370362600937627E-3</v>
      </c>
      <c r="Y192" s="18">
        <f t="shared" ca="1" si="60"/>
        <v>6.8768911474430599E-3</v>
      </c>
      <c r="Z192" s="18">
        <f t="shared" ca="1" si="61"/>
        <v>6.9328452251636143E-3</v>
      </c>
      <c r="AA192" s="18">
        <f t="shared" ca="1" si="62"/>
        <v>6.5450693822218286E-3</v>
      </c>
      <c r="AB192" s="18">
        <f t="shared" ca="1" si="63"/>
        <v>7.0328953015370579E-2</v>
      </c>
      <c r="AC192" s="18">
        <f t="shared" ca="1" si="64"/>
        <v>6.7999650753964594E-2</v>
      </c>
      <c r="AD192" s="18">
        <f t="shared" ca="1" si="65"/>
        <v>6.8691938174317388E-2</v>
      </c>
      <c r="AE192" s="18">
        <f t="shared" ca="1" si="66"/>
        <v>6.8681041555987282E-2</v>
      </c>
      <c r="AF192" s="18">
        <f t="shared" ca="1" si="67"/>
        <v>0</v>
      </c>
      <c r="AG192" s="18">
        <f t="shared" ca="1" si="68"/>
        <v>0</v>
      </c>
      <c r="AH192" s="18">
        <f t="shared" ca="1" si="69"/>
        <v>0</v>
      </c>
      <c r="AI192" s="18">
        <f t="shared" ca="1" si="70"/>
        <v>0</v>
      </c>
    </row>
    <row r="193" spans="1:35" x14ac:dyDescent="0.15">
      <c r="A193">
        <v>2</v>
      </c>
      <c r="B193">
        <v>125.563</v>
      </c>
      <c r="C193">
        <v>5</v>
      </c>
      <c r="D193" s="18">
        <v>-5.8909999999999995E-4</v>
      </c>
      <c r="E193" s="18">
        <v>-0.2127</v>
      </c>
      <c r="F193" s="18">
        <v>1.879</v>
      </c>
      <c r="G193" s="18">
        <v>0.55469999999999997</v>
      </c>
      <c r="H193" s="18">
        <v>0.2006</v>
      </c>
      <c r="I193" s="18">
        <v>2.5430000000000001</v>
      </c>
      <c r="J193" s="18">
        <v>0.34050000000000002</v>
      </c>
      <c r="K193" s="18">
        <v>1.2670000000000001E-2</v>
      </c>
      <c r="L193" s="18">
        <v>0.28239999999999998</v>
      </c>
      <c r="M193" s="18">
        <v>0.49359999999999998</v>
      </c>
      <c r="O193" s="18">
        <f t="shared" si="50"/>
        <v>7.1264000000000001E-6</v>
      </c>
      <c r="P193" s="18">
        <f t="shared" ca="1" si="51"/>
        <v>0.93999781560609386</v>
      </c>
      <c r="Q193" s="18">
        <f t="shared" ca="1" si="52"/>
        <v>0.91081187408383846</v>
      </c>
      <c r="R193" s="18">
        <f t="shared" ca="1" si="53"/>
        <v>0.90363392906709383</v>
      </c>
      <c r="S193" s="18">
        <f t="shared" ca="1" si="54"/>
        <v>0.91837067599827693</v>
      </c>
      <c r="T193" s="18">
        <f t="shared" ca="1" si="55"/>
        <v>7.1472765728841328E-2</v>
      </c>
      <c r="U193" s="18">
        <f t="shared" ca="1" si="56"/>
        <v>6.9506712513109623E-2</v>
      </c>
      <c r="V193" s="18">
        <f t="shared" ca="1" si="57"/>
        <v>6.7866375767015874E-2</v>
      </c>
      <c r="W193" s="18">
        <f t="shared" ca="1" si="58"/>
        <v>7.069735038344456E-2</v>
      </c>
      <c r="X193" s="18">
        <f t="shared" ca="1" si="59"/>
        <v>7.1612094797066849E-3</v>
      </c>
      <c r="Y193" s="18">
        <f t="shared" ca="1" si="60"/>
        <v>6.8907605443252213E-3</v>
      </c>
      <c r="Z193" s="18">
        <f t="shared" ca="1" si="61"/>
        <v>6.9372649991676265E-3</v>
      </c>
      <c r="AA193" s="18">
        <f t="shared" ca="1" si="62"/>
        <v>6.5597520923957407E-3</v>
      </c>
      <c r="AB193" s="18">
        <f t="shared" ca="1" si="63"/>
        <v>7.0971323640745793E-2</v>
      </c>
      <c r="AC193" s="18">
        <f t="shared" ca="1" si="64"/>
        <v>6.8562738929800998E-2</v>
      </c>
      <c r="AD193" s="18">
        <f t="shared" ca="1" si="65"/>
        <v>6.9014165790395612E-2</v>
      </c>
      <c r="AE193" s="18">
        <f t="shared" ca="1" si="66"/>
        <v>6.8906130199930915E-2</v>
      </c>
      <c r="AF193" s="18">
        <f t="shared" ca="1" si="67"/>
        <v>0</v>
      </c>
      <c r="AG193" s="18">
        <f t="shared" ca="1" si="68"/>
        <v>0</v>
      </c>
      <c r="AH193" s="18">
        <f t="shared" ca="1" si="69"/>
        <v>0</v>
      </c>
      <c r="AI193" s="18">
        <f t="shared" ca="1" si="70"/>
        <v>0</v>
      </c>
    </row>
    <row r="194" spans="1:35" x14ac:dyDescent="0.15">
      <c r="A194">
        <v>2</v>
      </c>
      <c r="B194">
        <v>125.563</v>
      </c>
      <c r="C194">
        <v>7</v>
      </c>
      <c r="D194" s="18">
        <v>-3.525E-4</v>
      </c>
      <c r="E194" s="18">
        <v>-0.1794</v>
      </c>
      <c r="F194" s="18">
        <v>1.7569999999999999</v>
      </c>
      <c r="G194" s="18">
        <v>0.55479999999999996</v>
      </c>
      <c r="H194" s="18">
        <v>0.1641</v>
      </c>
      <c r="I194" s="18">
        <v>2.5939999999999999</v>
      </c>
      <c r="J194" s="18">
        <v>0.3115</v>
      </c>
      <c r="K194" s="18">
        <v>1.5640000000000001E-2</v>
      </c>
      <c r="L194" s="18">
        <v>0.37790000000000001</v>
      </c>
      <c r="M194" s="18">
        <v>0.4199</v>
      </c>
      <c r="O194" s="18">
        <f t="shared" si="50"/>
        <v>8.9716000000000006E-6</v>
      </c>
      <c r="P194" s="18">
        <f t="shared" ca="1" si="51"/>
        <v>0.94408468959769432</v>
      </c>
      <c r="Q194" s="18">
        <f t="shared" ca="1" si="52"/>
        <v>0.91445490895701942</v>
      </c>
      <c r="R194" s="18">
        <f t="shared" ca="1" si="53"/>
        <v>0.90545458214641317</v>
      </c>
      <c r="S194" s="18">
        <f t="shared" ca="1" si="54"/>
        <v>0.92050759291763373</v>
      </c>
      <c r="T194" s="18">
        <f t="shared" ca="1" si="55"/>
        <v>7.1520567629740336E-2</v>
      </c>
      <c r="U194" s="18">
        <f t="shared" ca="1" si="56"/>
        <v>6.9562331113176071E-2</v>
      </c>
      <c r="V194" s="18">
        <f t="shared" ca="1" si="57"/>
        <v>6.7877870816395749E-2</v>
      </c>
      <c r="W194" s="18">
        <f t="shared" ca="1" si="58"/>
        <v>7.0832613685356524E-2</v>
      </c>
      <c r="X194" s="18">
        <f t="shared" ca="1" si="59"/>
        <v>7.1837680783321525E-3</v>
      </c>
      <c r="Y194" s="18">
        <f t="shared" ca="1" si="60"/>
        <v>6.9032190716311129E-3</v>
      </c>
      <c r="Z194" s="18">
        <f t="shared" ca="1" si="61"/>
        <v>6.9415015119681754E-3</v>
      </c>
      <c r="AA194" s="18">
        <f t="shared" ca="1" si="62"/>
        <v>6.5717664768910238E-3</v>
      </c>
      <c r="AB194" s="18">
        <f t="shared" ca="1" si="63"/>
        <v>7.1551409338778224E-2</v>
      </c>
      <c r="AC194" s="18">
        <f t="shared" ca="1" si="64"/>
        <v>6.9074468810351564E-2</v>
      </c>
      <c r="AD194" s="18">
        <f t="shared" ca="1" si="65"/>
        <v>6.9288200165444333E-2</v>
      </c>
      <c r="AE194" s="18">
        <f t="shared" ca="1" si="66"/>
        <v>6.9098953404216013E-2</v>
      </c>
      <c r="AF194" s="18">
        <f t="shared" ca="1" si="67"/>
        <v>0</v>
      </c>
      <c r="AG194" s="18">
        <f t="shared" ca="1" si="68"/>
        <v>0</v>
      </c>
      <c r="AH194" s="18">
        <f t="shared" ca="1" si="69"/>
        <v>0</v>
      </c>
      <c r="AI194" s="18">
        <f t="shared" ca="1" si="70"/>
        <v>0</v>
      </c>
    </row>
    <row r="195" spans="1:35" x14ac:dyDescent="0.15">
      <c r="A195">
        <v>2</v>
      </c>
      <c r="B195">
        <v>125.563</v>
      </c>
      <c r="C195">
        <v>10</v>
      </c>
      <c r="D195" s="18">
        <v>-5.2079999999999997E-4</v>
      </c>
      <c r="E195" s="18">
        <v>-0.2079</v>
      </c>
      <c r="F195" s="18">
        <v>1.5860000000000001</v>
      </c>
      <c r="G195" s="18">
        <v>0.54930000000000001</v>
      </c>
      <c r="H195" s="18">
        <v>0.13780000000000001</v>
      </c>
      <c r="I195" s="18">
        <v>2.6360000000000001</v>
      </c>
      <c r="J195" s="18">
        <v>0.28470000000000001</v>
      </c>
      <c r="K195" s="18">
        <v>7.0680000000000007E-2</v>
      </c>
      <c r="L195" s="18">
        <v>1.1619999999999999</v>
      </c>
      <c r="M195" s="18">
        <v>0.63500000000000001</v>
      </c>
      <c r="O195" s="18">
        <f t="shared" si="50"/>
        <v>1.1294000000000001E-5</v>
      </c>
      <c r="P195" s="18">
        <f t="shared" ca="1" si="51"/>
        <v>0.94780088400380469</v>
      </c>
      <c r="Q195" s="18">
        <f t="shared" ca="1" si="52"/>
        <v>0.91779029184699235</v>
      </c>
      <c r="R195" s="18">
        <f t="shared" ca="1" si="53"/>
        <v>0.90706789137138477</v>
      </c>
      <c r="S195" s="18">
        <f t="shared" ca="1" si="54"/>
        <v>0.92232348316858548</v>
      </c>
      <c r="T195" s="18">
        <f t="shared" ca="1" si="55"/>
        <v>7.1568218986285029E-2</v>
      </c>
      <c r="U195" s="18">
        <f t="shared" ca="1" si="56"/>
        <v>6.9615549726957132E-2</v>
      </c>
      <c r="V195" s="18">
        <f t="shared" ca="1" si="57"/>
        <v>6.7899731656969831E-2</v>
      </c>
      <c r="W195" s="18">
        <f t="shared" ca="1" si="58"/>
        <v>7.0947642396490193E-2</v>
      </c>
      <c r="X195" s="18">
        <f t="shared" ca="1" si="59"/>
        <v>7.2048214502593135E-3</v>
      </c>
      <c r="Y195" s="18">
        <f t="shared" ca="1" si="60"/>
        <v>6.9144385349644046E-3</v>
      </c>
      <c r="Z195" s="18">
        <f t="shared" ca="1" si="61"/>
        <v>6.9454819986373637E-3</v>
      </c>
      <c r="AA195" s="18">
        <f t="shared" ca="1" si="62"/>
        <v>6.58167264013855E-3</v>
      </c>
      <c r="AB195" s="18">
        <f t="shared" ca="1" si="63"/>
        <v>7.2074155319529279E-2</v>
      </c>
      <c r="AC195" s="18">
        <f t="shared" ca="1" si="64"/>
        <v>6.9540873407280532E-2</v>
      </c>
      <c r="AD195" s="18">
        <f t="shared" ca="1" si="65"/>
        <v>6.9519124976091057E-2</v>
      </c>
      <c r="AE195" s="18">
        <f t="shared" ca="1" si="66"/>
        <v>6.9263026439386172E-2</v>
      </c>
      <c r="AF195" s="18">
        <f t="shared" ca="1" si="67"/>
        <v>0</v>
      </c>
      <c r="AG195" s="18">
        <f t="shared" ca="1" si="68"/>
        <v>0</v>
      </c>
      <c r="AH195" s="18">
        <f t="shared" ca="1" si="69"/>
        <v>0</v>
      </c>
      <c r="AI195" s="18">
        <f t="shared" ca="1" si="70"/>
        <v>0</v>
      </c>
    </row>
    <row r="196" spans="1:35" x14ac:dyDescent="0.15">
      <c r="A196">
        <v>2</v>
      </c>
      <c r="B196">
        <v>125.563</v>
      </c>
      <c r="C196">
        <v>15</v>
      </c>
      <c r="D196" s="18">
        <v>-1.9129999999999999E-4</v>
      </c>
      <c r="E196" s="18">
        <v>-7.2319999999999995E-2</v>
      </c>
      <c r="F196" s="18">
        <v>1.494</v>
      </c>
      <c r="G196" s="18">
        <v>0.2787</v>
      </c>
      <c r="H196" s="18">
        <v>8.4779999999999994E-2</v>
      </c>
      <c r="I196" s="18">
        <v>2.75</v>
      </c>
      <c r="J196" s="18">
        <v>0.2152</v>
      </c>
      <c r="K196" s="18">
        <v>-1.227E-2</v>
      </c>
      <c r="L196" s="18">
        <v>0.64029999999999998</v>
      </c>
      <c r="M196" s="18">
        <v>0.21110000000000001</v>
      </c>
      <c r="O196" s="18">
        <f t="shared" si="50"/>
        <v>1.4219000000000001E-5</v>
      </c>
      <c r="P196" s="18">
        <f t="shared" ca="1" si="51"/>
        <v>0.95117360244991012</v>
      </c>
      <c r="Q196" s="18">
        <f t="shared" ca="1" si="52"/>
        <v>0.92085543024467298</v>
      </c>
      <c r="R196" s="18">
        <f t="shared" ca="1" si="53"/>
        <v>0.90848211286880443</v>
      </c>
      <c r="S196" s="18">
        <f t="shared" ca="1" si="54"/>
        <v>0.92387085068699282</v>
      </c>
      <c r="T196" s="18">
        <f t="shared" ca="1" si="55"/>
        <v>7.1614253951831783E-2</v>
      </c>
      <c r="U196" s="18">
        <f t="shared" ca="1" si="56"/>
        <v>6.9665485541170816E-2</v>
      </c>
      <c r="V196" s="18">
        <f t="shared" ca="1" si="57"/>
        <v>6.7927847980624526E-2</v>
      </c>
      <c r="W196" s="18">
        <f t="shared" ca="1" si="58"/>
        <v>7.1046597877145332E-2</v>
      </c>
      <c r="X196" s="18">
        <f t="shared" ca="1" si="59"/>
        <v>7.2244891451892423E-3</v>
      </c>
      <c r="Y196" s="18">
        <f t="shared" ca="1" si="60"/>
        <v>6.9245913673501485E-3</v>
      </c>
      <c r="Z196" s="18">
        <f t="shared" ca="1" si="61"/>
        <v>6.9491735123423859E-3</v>
      </c>
      <c r="AA196" s="18">
        <f t="shared" ca="1" si="62"/>
        <v>6.5899548462738993E-3</v>
      </c>
      <c r="AB196" s="18">
        <f t="shared" ca="1" si="63"/>
        <v>7.2545237471407509E-2</v>
      </c>
      <c r="AC196" s="18">
        <f t="shared" ca="1" si="64"/>
        <v>6.9968616687932778E-2</v>
      </c>
      <c r="AD196" s="18">
        <f t="shared" ca="1" si="65"/>
        <v>6.9712397480672525E-2</v>
      </c>
      <c r="AE196" s="18">
        <f t="shared" ca="1" si="66"/>
        <v>6.9402059941930078E-2</v>
      </c>
      <c r="AF196" s="18">
        <f t="shared" ca="1" si="67"/>
        <v>0</v>
      </c>
      <c r="AG196" s="18">
        <f t="shared" ca="1" si="68"/>
        <v>0</v>
      </c>
      <c r="AH196" s="18">
        <f t="shared" ca="1" si="69"/>
        <v>0</v>
      </c>
      <c r="AI196" s="18">
        <f t="shared" ca="1" si="70"/>
        <v>0</v>
      </c>
    </row>
    <row r="197" spans="1:35" x14ac:dyDescent="0.15">
      <c r="A197">
        <v>2</v>
      </c>
      <c r="B197">
        <v>125.563</v>
      </c>
      <c r="C197">
        <v>20</v>
      </c>
      <c r="D197" s="18">
        <v>-5.397E-5</v>
      </c>
      <c r="E197" s="18">
        <v>-7.2889999999999996E-2</v>
      </c>
      <c r="F197" s="18">
        <v>1.514</v>
      </c>
      <c r="G197" s="18">
        <v>0.26650000000000001</v>
      </c>
      <c r="H197" s="18">
        <v>8.5349999999999995E-2</v>
      </c>
      <c r="I197" s="18">
        <v>2.7610000000000001</v>
      </c>
      <c r="J197" s="18">
        <v>0.21479999999999999</v>
      </c>
      <c r="K197" s="18">
        <v>-1.24E-2</v>
      </c>
      <c r="L197" s="18">
        <v>0.66259999999999997</v>
      </c>
      <c r="M197" s="18">
        <v>0.1963</v>
      </c>
      <c r="O197" s="18">
        <f t="shared" si="50"/>
        <v>1.7901E-5</v>
      </c>
      <c r="P197" s="18">
        <f t="shared" ca="1" si="51"/>
        <v>0.95422824335224543</v>
      </c>
      <c r="Q197" s="18">
        <f t="shared" ca="1" si="52"/>
        <v>0.92368489090460693</v>
      </c>
      <c r="R197" s="18">
        <f t="shared" ca="1" si="53"/>
        <v>0.90971093896666788</v>
      </c>
      <c r="S197" s="18">
        <f t="shared" ca="1" si="54"/>
        <v>0.92519422149429364</v>
      </c>
      <c r="T197" s="18">
        <f t="shared" ca="1" si="55"/>
        <v>7.165768959540518E-2</v>
      </c>
      <c r="U197" s="18">
        <f t="shared" ca="1" si="56"/>
        <v>6.9711579285365866E-2</v>
      </c>
      <c r="V197" s="18">
        <f t="shared" ca="1" si="57"/>
        <v>6.7959339823716061E-2</v>
      </c>
      <c r="W197" s="18">
        <f t="shared" ca="1" si="58"/>
        <v>7.1132777160782618E-2</v>
      </c>
      <c r="X197" s="18">
        <f t="shared" ca="1" si="59"/>
        <v>7.2428541804915123E-3</v>
      </c>
      <c r="Y197" s="18">
        <f t="shared" ca="1" si="60"/>
        <v>6.9338237980681866E-3</v>
      </c>
      <c r="Z197" s="18">
        <f t="shared" ca="1" si="61"/>
        <v>6.9525641790985915E-3</v>
      </c>
      <c r="AA197" s="18">
        <f t="shared" ca="1" si="62"/>
        <v>6.5969982829750546E-3</v>
      </c>
      <c r="AB197" s="18">
        <f t="shared" ca="1" si="63"/>
        <v>7.2969597991509177E-2</v>
      </c>
      <c r="AC197" s="18">
        <f t="shared" ca="1" si="64"/>
        <v>7.0363613163332228E-2</v>
      </c>
      <c r="AD197" s="18">
        <f t="shared" ca="1" si="65"/>
        <v>6.9873088718500051E-2</v>
      </c>
      <c r="AE197" s="18">
        <f t="shared" ca="1" si="66"/>
        <v>6.9519458227117054E-2</v>
      </c>
      <c r="AF197" s="18">
        <f t="shared" ca="1" si="67"/>
        <v>0</v>
      </c>
      <c r="AG197" s="18">
        <f t="shared" ca="1" si="68"/>
        <v>0</v>
      </c>
      <c r="AH197" s="18">
        <f t="shared" ca="1" si="69"/>
        <v>0</v>
      </c>
      <c r="AI197" s="18">
        <f t="shared" ca="1" si="70"/>
        <v>0</v>
      </c>
    </row>
    <row r="198" spans="1:35" x14ac:dyDescent="0.15">
      <c r="A198">
        <v>2</v>
      </c>
      <c r="B198">
        <v>171.16300000000001</v>
      </c>
      <c r="C198">
        <v>1</v>
      </c>
      <c r="D198" s="18">
        <v>-1.1739999999999999E-3</v>
      </c>
      <c r="E198" s="18">
        <v>-0.24929999999999999</v>
      </c>
      <c r="F198" s="18">
        <v>1.8260000000000001</v>
      </c>
      <c r="G198" s="18">
        <v>0.55130000000000001</v>
      </c>
      <c r="H198" s="18">
        <v>0.2397</v>
      </c>
      <c r="I198" s="18">
        <v>2.323</v>
      </c>
      <c r="J198" s="18">
        <v>0.39850000000000002</v>
      </c>
      <c r="K198" s="18">
        <v>1.072E-2</v>
      </c>
      <c r="L198" s="18">
        <v>0.16750000000000001</v>
      </c>
      <c r="M198" s="18">
        <v>0.29289999999999999</v>
      </c>
      <c r="O198" s="18">
        <f t="shared" si="50"/>
        <v>2.2535999999999999E-5</v>
      </c>
      <c r="P198" s="18">
        <f t="shared" ca="1" si="51"/>
        <v>0.95699246163051421</v>
      </c>
      <c r="Q198" s="18">
        <f t="shared" ca="1" si="52"/>
        <v>0.9263138614130666</v>
      </c>
      <c r="R198" s="18">
        <f t="shared" ca="1" si="53"/>
        <v>0.91077299593005145</v>
      </c>
      <c r="S198" s="18">
        <f t="shared" ca="1" si="54"/>
        <v>0.92633315795968352</v>
      </c>
      <c r="T198" s="18">
        <f t="shared" ca="1" si="55"/>
        <v>7.1697958569842235E-2</v>
      </c>
      <c r="U198" s="18">
        <f t="shared" ca="1" si="56"/>
        <v>6.9753576368400197E-2</v>
      </c>
      <c r="V198" s="18">
        <f t="shared" ca="1" si="57"/>
        <v>6.7992268827198055E-2</v>
      </c>
      <c r="W198" s="18">
        <f t="shared" ca="1" si="58"/>
        <v>7.1208893550345292E-2</v>
      </c>
      <c r="X198" s="18">
        <f t="shared" ca="1" si="59"/>
        <v>7.2599994994277123E-3</v>
      </c>
      <c r="Y198" s="18">
        <f t="shared" ca="1" si="60"/>
        <v>6.9422735528368159E-3</v>
      </c>
      <c r="Z198" s="18">
        <f t="shared" ca="1" si="61"/>
        <v>6.9556625420967369E-3</v>
      </c>
      <c r="AA198" s="18">
        <f t="shared" ca="1" si="62"/>
        <v>6.6031154130605637E-3</v>
      </c>
      <c r="AB198" s="18">
        <f t="shared" ca="1" si="63"/>
        <v>7.3352122700907366E-2</v>
      </c>
      <c r="AC198" s="18">
        <f t="shared" ca="1" si="64"/>
        <v>7.0731579977193412E-2</v>
      </c>
      <c r="AD198" s="18">
        <f t="shared" ca="1" si="65"/>
        <v>7.0006092967587585E-2</v>
      </c>
      <c r="AE198" s="18">
        <f t="shared" ca="1" si="66"/>
        <v>6.961849207580327E-2</v>
      </c>
      <c r="AF198" s="18">
        <f t="shared" ca="1" si="67"/>
        <v>0</v>
      </c>
      <c r="AG198" s="18">
        <f t="shared" ca="1" si="68"/>
        <v>0</v>
      </c>
      <c r="AH198" s="18">
        <f t="shared" ca="1" si="69"/>
        <v>0</v>
      </c>
      <c r="AI198" s="18">
        <f t="shared" ca="1" si="70"/>
        <v>0</v>
      </c>
    </row>
    <row r="199" spans="1:35" x14ac:dyDescent="0.15">
      <c r="A199">
        <v>2</v>
      </c>
      <c r="B199">
        <v>171.16300000000001</v>
      </c>
      <c r="C199">
        <v>3</v>
      </c>
      <c r="D199" s="18">
        <v>-1.039E-3</v>
      </c>
      <c r="E199" s="18">
        <v>-0.23530000000000001</v>
      </c>
      <c r="F199" s="18">
        <v>1.8440000000000001</v>
      </c>
      <c r="G199" s="18">
        <v>0.52810000000000001</v>
      </c>
      <c r="H199" s="18">
        <v>0.2283</v>
      </c>
      <c r="I199" s="18">
        <v>2.3610000000000002</v>
      </c>
      <c r="J199" s="18">
        <v>0.37930000000000003</v>
      </c>
      <c r="K199" s="18">
        <v>8.0929999999999995E-3</v>
      </c>
      <c r="L199" s="18">
        <v>0.1797</v>
      </c>
      <c r="M199" s="18">
        <v>0.2671</v>
      </c>
      <c r="O199" s="18">
        <f t="shared" si="50"/>
        <v>2.8371E-5</v>
      </c>
      <c r="P199" s="18">
        <f t="shared" ca="1" si="51"/>
        <v>0.95949218164056016</v>
      </c>
      <c r="Q199" s="18">
        <f t="shared" ca="1" si="52"/>
        <v>0.92877445455901098</v>
      </c>
      <c r="R199" s="18">
        <f t="shared" ca="1" si="53"/>
        <v>0.91168851354813041</v>
      </c>
      <c r="S199" s="18">
        <f t="shared" ca="1" si="54"/>
        <v>0.92732146840493279</v>
      </c>
      <c r="T199" s="18">
        <f t="shared" ca="1" si="55"/>
        <v>7.1734764000208784E-2</v>
      </c>
      <c r="U199" s="18">
        <f t="shared" ca="1" si="56"/>
        <v>6.9791407631894509E-2</v>
      </c>
      <c r="V199" s="18">
        <f t="shared" ca="1" si="57"/>
        <v>6.8025376944549701E-2</v>
      </c>
      <c r="W199" s="18">
        <f t="shared" ca="1" si="58"/>
        <v>7.1277117026056436E-2</v>
      </c>
      <c r="X199" s="18">
        <f t="shared" ca="1" si="59"/>
        <v>7.2759945916176785E-3</v>
      </c>
      <c r="Y199" s="18">
        <f t="shared" ca="1" si="60"/>
        <v>6.9500617109672482E-3</v>
      </c>
      <c r="Z199" s="18">
        <f t="shared" ca="1" si="61"/>
        <v>6.9584894762072177E-3</v>
      </c>
      <c r="AA199" s="18">
        <f t="shared" ca="1" si="62"/>
        <v>6.608553161269317E-3</v>
      </c>
      <c r="AB199" s="18">
        <f t="shared" ca="1" si="63"/>
        <v>7.3697164974295404E-2</v>
      </c>
      <c r="AC199" s="18">
        <f t="shared" ca="1" si="64"/>
        <v>7.1077576117683783E-2</v>
      </c>
      <c r="AD199" s="18">
        <f t="shared" ca="1" si="65"/>
        <v>7.0115867070530427E-2</v>
      </c>
      <c r="AE199" s="18">
        <f t="shared" ca="1" si="66"/>
        <v>6.9702125344554139E-2</v>
      </c>
      <c r="AF199" s="18">
        <f t="shared" ca="1" si="67"/>
        <v>0</v>
      </c>
      <c r="AG199" s="18">
        <f t="shared" ca="1" si="68"/>
        <v>0</v>
      </c>
      <c r="AH199" s="18">
        <f t="shared" ca="1" si="69"/>
        <v>0</v>
      </c>
      <c r="AI199" s="18">
        <f t="shared" ca="1" si="70"/>
        <v>0</v>
      </c>
    </row>
    <row r="200" spans="1:35" x14ac:dyDescent="0.15">
      <c r="A200">
        <v>2</v>
      </c>
      <c r="B200">
        <v>171.16300000000001</v>
      </c>
      <c r="C200">
        <v>5</v>
      </c>
      <c r="D200" s="18">
        <v>-9.1270000000000001E-4</v>
      </c>
      <c r="E200" s="18">
        <v>-0.27979999999999999</v>
      </c>
      <c r="F200" s="18">
        <v>1.948</v>
      </c>
      <c r="G200" s="18">
        <v>0.51870000000000005</v>
      </c>
      <c r="H200" s="18">
        <v>0.27400000000000002</v>
      </c>
      <c r="I200" s="18">
        <v>2.3740000000000001</v>
      </c>
      <c r="J200" s="18">
        <v>0.38840000000000002</v>
      </c>
      <c r="K200" s="18">
        <v>6.6709999999999998E-3</v>
      </c>
      <c r="L200" s="18">
        <v>0.1726</v>
      </c>
      <c r="M200" s="18">
        <v>0.24060000000000001</v>
      </c>
      <c r="O200" s="18">
        <f t="shared" si="50"/>
        <v>3.5716999999999997E-5</v>
      </c>
      <c r="P200" s="18">
        <f t="shared" ca="1" si="51"/>
        <v>0.96175048619893233</v>
      </c>
      <c r="Q200" s="18">
        <f t="shared" ca="1" si="52"/>
        <v>0.93109460342646444</v>
      </c>
      <c r="R200" s="18">
        <f t="shared" ca="1" si="53"/>
        <v>0.91247780907058407</v>
      </c>
      <c r="S200" s="18">
        <f t="shared" ca="1" si="54"/>
        <v>0.92818776181380147</v>
      </c>
      <c r="T200" s="18">
        <f t="shared" ca="1" si="55"/>
        <v>7.1767990767560824E-2</v>
      </c>
      <c r="U200" s="18">
        <f t="shared" ca="1" si="56"/>
        <v>6.9825122840119019E-2</v>
      </c>
      <c r="V200" s="18">
        <f t="shared" ca="1" si="57"/>
        <v>6.8057898976174105E-2</v>
      </c>
      <c r="W200" s="18">
        <f t="shared" ca="1" si="58"/>
        <v>7.1339182662778514E-2</v>
      </c>
      <c r="X200" s="18">
        <f t="shared" ca="1" si="59"/>
        <v>7.2908947990523252E-3</v>
      </c>
      <c r="Y200" s="18">
        <f t="shared" ca="1" si="60"/>
        <v>6.9572920016709632E-3</v>
      </c>
      <c r="Z200" s="18">
        <f t="shared" ca="1" si="61"/>
        <v>6.9610742287773489E-3</v>
      </c>
      <c r="AA200" s="18">
        <f t="shared" ca="1" si="62"/>
        <v>6.6135064243912625E-3</v>
      </c>
      <c r="AB200" s="18">
        <f t="shared" ca="1" si="63"/>
        <v>7.4008458332980587E-2</v>
      </c>
      <c r="AC200" s="18">
        <f t="shared" ca="1" si="64"/>
        <v>7.1405893779719828E-2</v>
      </c>
      <c r="AD200" s="18">
        <f t="shared" ca="1" si="65"/>
        <v>7.0206380570294699E-2</v>
      </c>
      <c r="AE200" s="18">
        <f t="shared" ca="1" si="66"/>
        <v>6.977298132289951E-2</v>
      </c>
      <c r="AF200" s="18">
        <f t="shared" ca="1" si="67"/>
        <v>0</v>
      </c>
      <c r="AG200" s="18">
        <f t="shared" ca="1" si="68"/>
        <v>0</v>
      </c>
      <c r="AH200" s="18">
        <f t="shared" ca="1" si="69"/>
        <v>0</v>
      </c>
      <c r="AI200" s="18">
        <f t="shared" ca="1" si="70"/>
        <v>0</v>
      </c>
    </row>
    <row r="201" spans="1:35" x14ac:dyDescent="0.15">
      <c r="A201">
        <v>2</v>
      </c>
      <c r="B201">
        <v>171.16300000000001</v>
      </c>
      <c r="C201">
        <v>7</v>
      </c>
      <c r="D201" s="18">
        <v>-2.026E-3</v>
      </c>
      <c r="E201" s="18">
        <v>-0.1145</v>
      </c>
      <c r="F201" s="18">
        <v>1.5529999999999999</v>
      </c>
      <c r="G201" s="18">
        <v>0.4577</v>
      </c>
      <c r="H201" s="18">
        <v>0.1132</v>
      </c>
      <c r="I201" s="18">
        <v>2.5150000000000001</v>
      </c>
      <c r="J201" s="18">
        <v>0.2838</v>
      </c>
      <c r="K201" s="18">
        <v>3.326E-3</v>
      </c>
      <c r="L201" s="18">
        <v>-1.9490000000000001</v>
      </c>
      <c r="M201" s="18">
        <v>2.4489999999999998</v>
      </c>
      <c r="O201" s="18">
        <f t="shared" si="50"/>
        <v>4.4965000000000001E-5</v>
      </c>
      <c r="P201" s="18">
        <f t="shared" ca="1" si="51"/>
        <v>0.96378711610109868</v>
      </c>
      <c r="Q201" s="18">
        <f t="shared" ca="1" si="52"/>
        <v>0.93329749953913532</v>
      </c>
      <c r="R201" s="18">
        <f t="shared" ca="1" si="53"/>
        <v>0.91316045146016966</v>
      </c>
      <c r="S201" s="18">
        <f t="shared" ca="1" si="54"/>
        <v>0.92895611072910222</v>
      </c>
      <c r="T201" s="18">
        <f t="shared" ca="1" si="55"/>
        <v>7.1797641114177788E-2</v>
      </c>
      <c r="U201" s="18">
        <f t="shared" ca="1" si="56"/>
        <v>6.985484290505202E-2</v>
      </c>
      <c r="V201" s="18">
        <f t="shared" ca="1" si="57"/>
        <v>6.8089425886561417E-2</v>
      </c>
      <c r="W201" s="18">
        <f t="shared" ca="1" si="58"/>
        <v>7.1396485225109788E-2</v>
      </c>
      <c r="X201" s="18">
        <f t="shared" ca="1" si="59"/>
        <v>7.3047416304381878E-3</v>
      </c>
      <c r="Y201" s="18">
        <f t="shared" ca="1" si="60"/>
        <v>6.9640509585022076E-3</v>
      </c>
      <c r="Z201" s="18">
        <f t="shared" ca="1" si="61"/>
        <v>6.9634520636268991E-3</v>
      </c>
      <c r="AA201" s="18">
        <f t="shared" ca="1" si="62"/>
        <v>6.6181301140839505E-3</v>
      </c>
      <c r="AB201" s="18">
        <f t="shared" ca="1" si="63"/>
        <v>7.4289100871156311E-2</v>
      </c>
      <c r="AC201" s="18">
        <f t="shared" ca="1" si="64"/>
        <v>7.172001656340507E-2</v>
      </c>
      <c r="AD201" s="18">
        <f t="shared" ca="1" si="65"/>
        <v>7.0281121735724442E-2</v>
      </c>
      <c r="AE201" s="18">
        <f t="shared" ca="1" si="66"/>
        <v>6.9833341598764948E-2</v>
      </c>
      <c r="AF201" s="18">
        <f t="shared" ca="1" si="67"/>
        <v>0</v>
      </c>
      <c r="AG201" s="18">
        <f t="shared" ca="1" si="68"/>
        <v>0</v>
      </c>
      <c r="AH201" s="18">
        <f t="shared" ca="1" si="69"/>
        <v>0</v>
      </c>
      <c r="AI201" s="18">
        <f t="shared" ca="1" si="70"/>
        <v>0</v>
      </c>
    </row>
    <row r="202" spans="1:35" x14ac:dyDescent="0.15">
      <c r="A202">
        <v>2</v>
      </c>
      <c r="B202">
        <v>171.16300000000001</v>
      </c>
      <c r="C202">
        <v>10</v>
      </c>
      <c r="D202" s="18">
        <v>-1.73E-3</v>
      </c>
      <c r="E202" s="18">
        <v>-8.5639999999999994E-2</v>
      </c>
      <c r="F202" s="18">
        <v>1.3560000000000001</v>
      </c>
      <c r="G202" s="18">
        <v>0.3982</v>
      </c>
      <c r="H202" s="18">
        <v>8.4959999999999994E-2</v>
      </c>
      <c r="I202" s="18">
        <v>2.621</v>
      </c>
      <c r="J202" s="18">
        <v>0.24129999999999999</v>
      </c>
      <c r="K202" s="18">
        <v>2.4109999999999999E-3</v>
      </c>
      <c r="L202" s="18">
        <v>-1.9790000000000001</v>
      </c>
      <c r="M202" s="18">
        <v>2.4279999999999999</v>
      </c>
      <c r="O202" s="18">
        <f t="shared" si="50"/>
        <v>5.6607000000000002E-5</v>
      </c>
      <c r="P202" s="18">
        <f t="shared" ca="1" si="51"/>
        <v>0.96561858696019187</v>
      </c>
      <c r="Q202" s="18">
        <f t="shared" ca="1" si="52"/>
        <v>0.93540162498825263</v>
      </c>
      <c r="R202" s="18">
        <f t="shared" ca="1" si="53"/>
        <v>0.91375497232072678</v>
      </c>
      <c r="S202" s="18">
        <f t="shared" ca="1" si="54"/>
        <v>0.92964678571691528</v>
      </c>
      <c r="T202" s="18">
        <f t="shared" ca="1" si="55"/>
        <v>7.1823791400860565E-2</v>
      </c>
      <c r="U202" s="18">
        <f t="shared" ca="1" si="56"/>
        <v>6.9880728947560006E-2</v>
      </c>
      <c r="V202" s="18">
        <f t="shared" ca="1" si="57"/>
        <v>6.8119810299465414E-2</v>
      </c>
      <c r="W202" s="18">
        <f t="shared" ca="1" si="58"/>
        <v>7.1450161052545563E-2</v>
      </c>
      <c r="X202" s="18">
        <f t="shared" ca="1" si="59"/>
        <v>7.317565236621526E-3</v>
      </c>
      <c r="Y202" s="18">
        <f t="shared" ca="1" si="60"/>
        <v>6.970409302505658E-3</v>
      </c>
      <c r="Z202" s="18">
        <f t="shared" ca="1" si="61"/>
        <v>6.9656634416351525E-3</v>
      </c>
      <c r="AA202" s="18">
        <f t="shared" ca="1" si="62"/>
        <v>6.6225495415371902E-3</v>
      </c>
      <c r="AB202" s="18">
        <f t="shared" ca="1" si="63"/>
        <v>7.4541614618643628E-2</v>
      </c>
      <c r="AC202" s="18">
        <f t="shared" ca="1" si="64"/>
        <v>7.2022654143006112E-2</v>
      </c>
      <c r="AD202" s="18">
        <f t="shared" ca="1" si="65"/>
        <v>7.0343146878541096E-2</v>
      </c>
      <c r="AE202" s="18">
        <f t="shared" ca="1" si="66"/>
        <v>6.9885170682256331E-2</v>
      </c>
      <c r="AF202" s="18">
        <f t="shared" ca="1" si="67"/>
        <v>0</v>
      </c>
      <c r="AG202" s="18">
        <f t="shared" ca="1" si="68"/>
        <v>0</v>
      </c>
      <c r="AH202" s="18">
        <f t="shared" ca="1" si="69"/>
        <v>0</v>
      </c>
      <c r="AI202" s="18">
        <f t="shared" ca="1" si="70"/>
        <v>0</v>
      </c>
    </row>
    <row r="203" spans="1:35" x14ac:dyDescent="0.15">
      <c r="A203">
        <v>2</v>
      </c>
      <c r="B203">
        <v>171.16300000000001</v>
      </c>
      <c r="C203">
        <v>15</v>
      </c>
      <c r="D203" s="18">
        <v>-1.951E-3</v>
      </c>
      <c r="E203" s="18">
        <v>-8.3979999999999999E-2</v>
      </c>
      <c r="F203" s="18">
        <v>1.3480000000000001</v>
      </c>
      <c r="G203" s="18">
        <v>0.3871</v>
      </c>
      <c r="H203" s="18">
        <v>8.2580000000000001E-2</v>
      </c>
      <c r="I203" s="18">
        <v>2.645</v>
      </c>
      <c r="J203" s="18">
        <v>0.22850000000000001</v>
      </c>
      <c r="K203" s="18">
        <v>3.3530000000000001E-3</v>
      </c>
      <c r="L203" s="18">
        <v>-1.919</v>
      </c>
      <c r="M203" s="18">
        <v>2.4540000000000002</v>
      </c>
      <c r="O203" s="18">
        <f t="shared" si="50"/>
        <v>7.1264000000000001E-5</v>
      </c>
      <c r="P203" s="18">
        <f t="shared" ca="1" si="51"/>
        <v>0.96725851446022248</v>
      </c>
      <c r="Q203" s="18">
        <f t="shared" ca="1" si="52"/>
        <v>0.93742103549947842</v>
      </c>
      <c r="R203" s="18">
        <f t="shared" ca="1" si="53"/>
        <v>0.91427888920398326</v>
      </c>
      <c r="S203" s="18">
        <f t="shared" ca="1" si="54"/>
        <v>0.9302769188883856</v>
      </c>
      <c r="T203" s="18">
        <f t="shared" ca="1" si="55"/>
        <v>7.1846561003011497E-2</v>
      </c>
      <c r="U203" s="18">
        <f t="shared" ca="1" si="56"/>
        <v>6.9902960102854794E-2</v>
      </c>
      <c r="V203" s="18">
        <f t="shared" ca="1" si="57"/>
        <v>6.8149101474846124E-2</v>
      </c>
      <c r="W203" s="18">
        <f t="shared" ca="1" si="58"/>
        <v>7.1501152232147855E-2</v>
      </c>
      <c r="X203" s="18">
        <f t="shared" ca="1" si="59"/>
        <v>7.3293872129171185E-3</v>
      </c>
      <c r="Y203" s="18">
        <f t="shared" ca="1" si="60"/>
        <v>6.976423626170675E-3</v>
      </c>
      <c r="Z203" s="18">
        <f t="shared" ca="1" si="61"/>
        <v>6.9677542866241234E-3</v>
      </c>
      <c r="AA203" s="18">
        <f t="shared" ca="1" si="62"/>
        <v>6.6268687769785511E-3</v>
      </c>
      <c r="AB203" s="18">
        <f t="shared" ca="1" si="63"/>
        <v>7.4768025608139305E-2</v>
      </c>
      <c r="AC203" s="18">
        <f t="shared" ca="1" si="64"/>
        <v>7.2315807829039638E-2</v>
      </c>
      <c r="AD203" s="18">
        <f t="shared" ca="1" si="65"/>
        <v>7.0395148819911005E-2</v>
      </c>
      <c r="AE203" s="18">
        <f t="shared" ca="1" si="66"/>
        <v>6.9930149076258358E-2</v>
      </c>
      <c r="AF203" s="18">
        <f t="shared" ca="1" si="67"/>
        <v>0</v>
      </c>
      <c r="AG203" s="18">
        <f t="shared" ca="1" si="68"/>
        <v>0</v>
      </c>
      <c r="AH203" s="18">
        <f t="shared" ca="1" si="69"/>
        <v>0</v>
      </c>
      <c r="AI203" s="18">
        <f t="shared" ca="1" si="70"/>
        <v>0</v>
      </c>
    </row>
    <row r="204" spans="1:35" x14ac:dyDescent="0.15">
      <c r="A204">
        <v>2</v>
      </c>
      <c r="B204">
        <v>171.16300000000001</v>
      </c>
      <c r="C204">
        <v>20</v>
      </c>
      <c r="D204" s="18">
        <v>-2.6510000000000001E-3</v>
      </c>
      <c r="E204" s="18">
        <v>-8.3110000000000003E-2</v>
      </c>
      <c r="F204" s="18">
        <v>1.3320000000000001</v>
      </c>
      <c r="G204" s="18">
        <v>0.40550000000000003</v>
      </c>
      <c r="H204" s="18">
        <v>7.979E-2</v>
      </c>
      <c r="I204" s="18">
        <v>2.677</v>
      </c>
      <c r="J204" s="18">
        <v>0.2112</v>
      </c>
      <c r="K204" s="18">
        <v>5.9719999999999999E-3</v>
      </c>
      <c r="L204" s="18">
        <v>-1.911</v>
      </c>
      <c r="M204" s="18">
        <v>2.3319999999999999</v>
      </c>
      <c r="O204" s="18">
        <f t="shared" si="50"/>
        <v>8.9716999999999995E-5</v>
      </c>
      <c r="P204" s="18">
        <f t="shared" ca="1" si="51"/>
        <v>0.96871750072158247</v>
      </c>
      <c r="Q204" s="18">
        <f t="shared" ca="1" si="52"/>
        <v>0.93936508820179376</v>
      </c>
      <c r="R204" s="18">
        <f t="shared" ca="1" si="53"/>
        <v>0.91474879753095673</v>
      </c>
      <c r="S204" s="18">
        <f t="shared" ca="1" si="54"/>
        <v>0.93086088104079523</v>
      </c>
      <c r="T204" s="18">
        <f t="shared" ca="1" si="55"/>
        <v>7.1866082317227173E-2</v>
      </c>
      <c r="U204" s="18">
        <f t="shared" ca="1" si="56"/>
        <v>6.992171023266662E-2</v>
      </c>
      <c r="V204" s="18">
        <f t="shared" ca="1" si="57"/>
        <v>6.8177491994468015E-2</v>
      </c>
      <c r="W204" s="18">
        <f t="shared" ca="1" si="58"/>
        <v>7.1550238629765311E-2</v>
      </c>
      <c r="X204" s="18">
        <f t="shared" ca="1" si="59"/>
        <v>7.3402194309481056E-3</v>
      </c>
      <c r="Y204" s="18">
        <f t="shared" ca="1" si="60"/>
        <v>6.9821361435707038E-3</v>
      </c>
      <c r="Z204" s="18">
        <f t="shared" ca="1" si="61"/>
        <v>6.9697765742604088E-3</v>
      </c>
      <c r="AA204" s="18">
        <f t="shared" ca="1" si="62"/>
        <v>6.6311758282726427E-3</v>
      </c>
      <c r="AB204" s="18">
        <f t="shared" ca="1" si="63"/>
        <v>7.4969876951291273E-2</v>
      </c>
      <c r="AC204" s="18">
        <f t="shared" ca="1" si="64"/>
        <v>7.2600750779032414E-2</v>
      </c>
      <c r="AD204" s="18">
        <f t="shared" ca="1" si="65"/>
        <v>7.0439524245690693E-2</v>
      </c>
      <c r="AE204" s="18">
        <f t="shared" ca="1" si="66"/>
        <v>6.996969609048137E-2</v>
      </c>
      <c r="AF204" s="18">
        <f t="shared" ca="1" si="67"/>
        <v>0</v>
      </c>
      <c r="AG204" s="18">
        <f t="shared" ca="1" si="68"/>
        <v>0</v>
      </c>
      <c r="AH204" s="18">
        <f t="shared" ca="1" si="69"/>
        <v>0</v>
      </c>
      <c r="AI204" s="18">
        <f t="shared" ca="1" si="70"/>
        <v>0</v>
      </c>
    </row>
    <row r="205" spans="1:35" x14ac:dyDescent="0.15">
      <c r="A205">
        <v>2</v>
      </c>
      <c r="B205">
        <v>233.56299999999999</v>
      </c>
      <c r="C205">
        <v>1</v>
      </c>
      <c r="D205" s="18">
        <v>-1.9469999999999999E-3</v>
      </c>
      <c r="E205" s="18">
        <v>-0.32069999999999999</v>
      </c>
      <c r="F205" s="18">
        <v>1.782</v>
      </c>
      <c r="G205" s="18">
        <v>0.5333</v>
      </c>
      <c r="H205" s="18">
        <v>0.3095</v>
      </c>
      <c r="I205" s="18">
        <v>2.1539999999999999</v>
      </c>
      <c r="J205" s="18">
        <v>0.43419999999999997</v>
      </c>
      <c r="K205" s="18">
        <v>1.312E-2</v>
      </c>
      <c r="L205" s="18">
        <v>0.15160000000000001</v>
      </c>
      <c r="M205" s="18">
        <v>0.31759999999999999</v>
      </c>
      <c r="O205" s="18">
        <f t="shared" si="50"/>
        <v>1.1294999999999999E-4</v>
      </c>
      <c r="P205" s="18">
        <f t="shared" ca="1" si="51"/>
        <v>0.97000369559416633</v>
      </c>
      <c r="Q205" s="18">
        <f t="shared" ca="1" si="52"/>
        <v>0.9412389060408699</v>
      </c>
      <c r="R205" s="18">
        <f t="shared" ca="1" si="53"/>
        <v>0.91518085976642261</v>
      </c>
      <c r="S205" s="18">
        <f t="shared" ca="1" si="54"/>
        <v>0.9314108071596533</v>
      </c>
      <c r="T205" s="18">
        <f t="shared" ca="1" si="55"/>
        <v>7.1882486236742621E-2</v>
      </c>
      <c r="U205" s="18">
        <f t="shared" ca="1" si="56"/>
        <v>6.9937138338406812E-2</v>
      </c>
      <c r="V205" s="18">
        <f t="shared" ca="1" si="57"/>
        <v>6.8205290636167232E-2</v>
      </c>
      <c r="W205" s="18">
        <f t="shared" ca="1" si="58"/>
        <v>7.1598074921603569E-2</v>
      </c>
      <c r="X205" s="18">
        <f t="shared" ca="1" si="59"/>
        <v>7.3500670988000116E-3</v>
      </c>
      <c r="Y205" s="18">
        <f t="shared" ca="1" si="60"/>
        <v>6.9875764980736653E-3</v>
      </c>
      <c r="Z205" s="18">
        <f t="shared" ca="1" si="61"/>
        <v>6.9717907015649783E-3</v>
      </c>
      <c r="AA205" s="18">
        <f t="shared" ca="1" si="62"/>
        <v>6.6355477870194638E-3</v>
      </c>
      <c r="AB205" s="18">
        <f t="shared" ca="1" si="63"/>
        <v>7.5148329635675068E-2</v>
      </c>
      <c r="AC205" s="18">
        <f t="shared" ca="1" si="64"/>
        <v>7.2878109690332024E-2</v>
      </c>
      <c r="AD205" s="18">
        <f t="shared" ca="1" si="65"/>
        <v>7.0478476317184624E-2</v>
      </c>
      <c r="AE205" s="18">
        <f t="shared" ca="1" si="66"/>
        <v>7.0005011300047895E-2</v>
      </c>
      <c r="AF205" s="18">
        <f t="shared" ca="1" si="67"/>
        <v>0</v>
      </c>
      <c r="AG205" s="18">
        <f t="shared" ca="1" si="68"/>
        <v>0</v>
      </c>
      <c r="AH205" s="18">
        <f t="shared" ca="1" si="69"/>
        <v>0</v>
      </c>
      <c r="AI205" s="18">
        <f t="shared" ca="1" si="70"/>
        <v>0</v>
      </c>
    </row>
    <row r="206" spans="1:35" x14ac:dyDescent="0.15">
      <c r="A206">
        <v>2</v>
      </c>
      <c r="B206">
        <v>233.56299999999999</v>
      </c>
      <c r="C206">
        <v>3</v>
      </c>
      <c r="D206" s="18">
        <v>-1.913E-3</v>
      </c>
      <c r="E206" s="18">
        <v>-0.33410000000000001</v>
      </c>
      <c r="F206" s="18">
        <v>1.843</v>
      </c>
      <c r="G206" s="18">
        <v>0.53759999999999997</v>
      </c>
      <c r="H206" s="18">
        <v>0.32240000000000002</v>
      </c>
      <c r="I206" s="18">
        <v>2.2090000000000001</v>
      </c>
      <c r="J206" s="18">
        <v>0.43149999999999999</v>
      </c>
      <c r="K206" s="18">
        <v>1.3599999999999999E-2</v>
      </c>
      <c r="L206" s="18">
        <v>0.15429999999999999</v>
      </c>
      <c r="M206" s="18">
        <v>0.33710000000000001</v>
      </c>
      <c r="O206" s="18">
        <f t="shared" si="50"/>
        <v>1.4218999999999999E-4</v>
      </c>
      <c r="P206" s="18">
        <f t="shared" ca="1" si="51"/>
        <v>0.97112272978507608</v>
      </c>
      <c r="Q206" s="18">
        <f t="shared" ca="1" si="52"/>
        <v>0.94304290161057391</v>
      </c>
      <c r="R206" s="18">
        <f t="shared" ca="1" si="53"/>
        <v>0.91559123812630472</v>
      </c>
      <c r="S206" s="18">
        <f t="shared" ca="1" si="54"/>
        <v>0.93193675083118521</v>
      </c>
      <c r="T206" s="18">
        <f t="shared" ca="1" si="55"/>
        <v>7.1895884144762195E-2</v>
      </c>
      <c r="U206" s="18">
        <f t="shared" ca="1" si="56"/>
        <v>6.9949374740686188E-2</v>
      </c>
      <c r="V206" s="18">
        <f t="shared" ca="1" si="57"/>
        <v>6.8232893146886603E-2</v>
      </c>
      <c r="W206" s="18">
        <f t="shared" ca="1" si="58"/>
        <v>7.164519244430699E-2</v>
      </c>
      <c r="X206" s="18">
        <f t="shared" ca="1" si="59"/>
        <v>7.3589268230772904E-3</v>
      </c>
      <c r="Y206" s="18">
        <f t="shared" ca="1" si="60"/>
        <v>6.9927607105640015E-3</v>
      </c>
      <c r="Z206" s="18">
        <f t="shared" ca="1" si="61"/>
        <v>6.9738679594926346E-3</v>
      </c>
      <c r="AA206" s="18">
        <f t="shared" ca="1" si="62"/>
        <v>6.6400524886140126E-3</v>
      </c>
      <c r="AB206" s="18">
        <f t="shared" ca="1" si="63"/>
        <v>7.5304171826350338E-2</v>
      </c>
      <c r="AC206" s="18">
        <f t="shared" ca="1" si="64"/>
        <v>7.314780388779657E-2</v>
      </c>
      <c r="AD206" s="18">
        <f t="shared" ca="1" si="65"/>
        <v>7.0514110293050769E-2</v>
      </c>
      <c r="AE206" s="18">
        <f t="shared" ca="1" si="66"/>
        <v>7.0037095610862132E-2</v>
      </c>
      <c r="AF206" s="18">
        <f t="shared" ca="1" si="67"/>
        <v>0</v>
      </c>
      <c r="AG206" s="18">
        <f t="shared" ca="1" si="68"/>
        <v>0</v>
      </c>
      <c r="AH206" s="18">
        <f t="shared" ca="1" si="69"/>
        <v>0</v>
      </c>
      <c r="AI206" s="18">
        <f t="shared" ca="1" si="70"/>
        <v>0</v>
      </c>
    </row>
    <row r="207" spans="1:35" x14ac:dyDescent="0.15">
      <c r="A207">
        <v>2</v>
      </c>
      <c r="B207">
        <v>233.56299999999999</v>
      </c>
      <c r="C207">
        <v>5</v>
      </c>
      <c r="D207" s="18">
        <v>-2.0990000000000002E-3</v>
      </c>
      <c r="E207" s="18">
        <v>-0.3397</v>
      </c>
      <c r="F207" s="18">
        <v>1.8680000000000001</v>
      </c>
      <c r="G207" s="18">
        <v>0.54159999999999997</v>
      </c>
      <c r="H207" s="18">
        <v>0.32579999999999998</v>
      </c>
      <c r="I207" s="18">
        <v>2.242</v>
      </c>
      <c r="J207" s="18">
        <v>0.43259999999999998</v>
      </c>
      <c r="K207" s="18">
        <v>1.6E-2</v>
      </c>
      <c r="L207" s="18">
        <v>0.18310000000000001</v>
      </c>
      <c r="M207" s="18">
        <v>0.442</v>
      </c>
      <c r="O207" s="18">
        <f t="shared" si="50"/>
        <v>1.7901000000000001E-4</v>
      </c>
      <c r="P207" s="18">
        <f t="shared" ca="1" si="51"/>
        <v>0.97207951693142569</v>
      </c>
      <c r="Q207" s="18">
        <f t="shared" ca="1" si="52"/>
        <v>0.94477534193633084</v>
      </c>
      <c r="R207" s="18">
        <f t="shared" ca="1" si="53"/>
        <v>0.91599741057972095</v>
      </c>
      <c r="S207" s="18">
        <f t="shared" ca="1" si="54"/>
        <v>0.9324476505236422</v>
      </c>
      <c r="T207" s="18">
        <f t="shared" ca="1" si="55"/>
        <v>7.1906375531766042E-2</v>
      </c>
      <c r="U207" s="18">
        <f t="shared" ca="1" si="56"/>
        <v>6.99585300240885E-2</v>
      </c>
      <c r="V207" s="18">
        <f t="shared" ca="1" si="57"/>
        <v>6.8260809240686046E-2</v>
      </c>
      <c r="W207" s="18">
        <f t="shared" ca="1" si="58"/>
        <v>7.1692072448665184E-2</v>
      </c>
      <c r="X207" s="18">
        <f t="shared" ca="1" si="59"/>
        <v>7.3667994543183228E-3</v>
      </c>
      <c r="Y207" s="18">
        <f t="shared" ca="1" si="60"/>
        <v>6.9976987775575879E-3</v>
      </c>
      <c r="Z207" s="18">
        <f t="shared" ca="1" si="61"/>
        <v>6.9760980082281933E-3</v>
      </c>
      <c r="AA207" s="18">
        <f t="shared" ca="1" si="62"/>
        <v>6.644756901339666E-3</v>
      </c>
      <c r="AB207" s="18">
        <f t="shared" ca="1" si="63"/>
        <v>7.5438085211933806E-2</v>
      </c>
      <c r="AC207" s="18">
        <f t="shared" ca="1" si="64"/>
        <v>7.3409436978856629E-2</v>
      </c>
      <c r="AD207" s="18">
        <f t="shared" ca="1" si="65"/>
        <v>7.054860850422473E-2</v>
      </c>
      <c r="AE207" s="18">
        <f t="shared" ca="1" si="66"/>
        <v>7.0066823405256939E-2</v>
      </c>
      <c r="AF207" s="18">
        <f t="shared" ca="1" si="67"/>
        <v>0</v>
      </c>
      <c r="AG207" s="18">
        <f t="shared" ca="1" si="68"/>
        <v>0</v>
      </c>
      <c r="AH207" s="18">
        <f t="shared" ca="1" si="69"/>
        <v>0</v>
      </c>
      <c r="AI207" s="18">
        <f t="shared" ca="1" si="70"/>
        <v>0</v>
      </c>
    </row>
    <row r="208" spans="1:35" x14ac:dyDescent="0.15">
      <c r="A208">
        <v>2</v>
      </c>
      <c r="B208">
        <v>233.56299999999999</v>
      </c>
      <c r="C208">
        <v>7</v>
      </c>
      <c r="D208" s="18">
        <v>-2.2139999999999998E-3</v>
      </c>
      <c r="E208" s="18">
        <v>-0.34420000000000001</v>
      </c>
      <c r="F208" s="18">
        <v>1.9059999999999999</v>
      </c>
      <c r="G208" s="18">
        <v>0.55640000000000001</v>
      </c>
      <c r="H208" s="18">
        <v>0.32869999999999999</v>
      </c>
      <c r="I208" s="18">
        <v>2.2869999999999999</v>
      </c>
      <c r="J208" s="18">
        <v>0.43669999999999998</v>
      </c>
      <c r="K208" s="18">
        <v>1.7760000000000001E-2</v>
      </c>
      <c r="L208" s="18">
        <v>0.1595</v>
      </c>
      <c r="M208" s="18">
        <v>0.45379999999999998</v>
      </c>
      <c r="O208" s="18">
        <f t="shared" si="50"/>
        <v>2.2536E-4</v>
      </c>
      <c r="P208" s="18">
        <f t="shared" ca="1" si="51"/>
        <v>0.97287661732000452</v>
      </c>
      <c r="Q208" s="18">
        <f t="shared" ca="1" si="52"/>
        <v>0.94642940175212154</v>
      </c>
      <c r="R208" s="18">
        <f t="shared" ca="1" si="53"/>
        <v>0.91641847772900842</v>
      </c>
      <c r="S208" s="18">
        <f t="shared" ca="1" si="54"/>
        <v>0.93295062610445667</v>
      </c>
      <c r="T208" s="18">
        <f t="shared" ca="1" si="55"/>
        <v>7.191401688704567E-2</v>
      </c>
      <c r="U208" s="18">
        <f t="shared" ca="1" si="56"/>
        <v>6.9964668191040774E-2</v>
      </c>
      <c r="V208" s="18">
        <f t="shared" ca="1" si="57"/>
        <v>6.828961331147769E-2</v>
      </c>
      <c r="W208" s="18">
        <f t="shared" ca="1" si="58"/>
        <v>7.1739069101330849E-2</v>
      </c>
      <c r="X208" s="18">
        <f t="shared" ca="1" si="59"/>
        <v>7.3736757616083811E-3</v>
      </c>
      <c r="Y208" s="18">
        <f t="shared" ca="1" si="60"/>
        <v>7.0023863733930589E-3</v>
      </c>
      <c r="Z208" s="18">
        <f t="shared" ca="1" si="61"/>
        <v>6.9785919996249463E-3</v>
      </c>
      <c r="AA208" s="18">
        <f t="shared" ca="1" si="62"/>
        <v>6.6497211147226801E-3</v>
      </c>
      <c r="AB208" s="18">
        <f t="shared" ca="1" si="63"/>
        <v>7.5550430016346898E-2</v>
      </c>
      <c r="AC208" s="18">
        <f t="shared" ca="1" si="64"/>
        <v>7.3661863011921624E-2</v>
      </c>
      <c r="AD208" s="18">
        <f t="shared" ca="1" si="65"/>
        <v>7.058432536021908E-2</v>
      </c>
      <c r="AE208" s="18">
        <f t="shared" ca="1" si="66"/>
        <v>7.0094913589149391E-2</v>
      </c>
      <c r="AF208" s="18">
        <f t="shared" ca="1" si="67"/>
        <v>0</v>
      </c>
      <c r="AG208" s="18">
        <f t="shared" ca="1" si="68"/>
        <v>0</v>
      </c>
      <c r="AH208" s="18">
        <f t="shared" ca="1" si="69"/>
        <v>0</v>
      </c>
      <c r="AI208" s="18">
        <f t="shared" ca="1" si="70"/>
        <v>0</v>
      </c>
    </row>
    <row r="209" spans="1:35" x14ac:dyDescent="0.15">
      <c r="A209">
        <v>2</v>
      </c>
      <c r="B209">
        <v>233.56299999999999</v>
      </c>
      <c r="C209">
        <v>10</v>
      </c>
      <c r="D209" s="18">
        <v>-2.5370000000000002E-3</v>
      </c>
      <c r="E209" s="18">
        <v>-0.3276</v>
      </c>
      <c r="F209" s="18">
        <v>1.895</v>
      </c>
      <c r="G209" s="18">
        <v>0.54269999999999996</v>
      </c>
      <c r="H209" s="18">
        <v>0.31259999999999999</v>
      </c>
      <c r="I209" s="18">
        <v>2.2930000000000001</v>
      </c>
      <c r="J209" s="18">
        <v>0.42680000000000001</v>
      </c>
      <c r="K209" s="18">
        <v>1.7520000000000001E-2</v>
      </c>
      <c r="L209" s="18">
        <v>0.13830000000000001</v>
      </c>
      <c r="M209" s="18">
        <v>0.48220000000000002</v>
      </c>
      <c r="O209" s="18">
        <f t="shared" si="50"/>
        <v>2.8371000000000001E-4</v>
      </c>
      <c r="P209" s="18">
        <f t="shared" ca="1" si="51"/>
        <v>0.97351600615899958</v>
      </c>
      <c r="Q209" s="18">
        <f t="shared" ca="1" si="52"/>
        <v>0.94799576463433854</v>
      </c>
      <c r="R209" s="18">
        <f t="shared" ca="1" si="53"/>
        <v>0.91687705289649157</v>
      </c>
      <c r="S209" s="18">
        <f t="shared" ca="1" si="54"/>
        <v>0.93345183413452981</v>
      </c>
      <c r="T209" s="18">
        <f t="shared" ca="1" si="55"/>
        <v>7.1918833022392506E-2</v>
      </c>
      <c r="U209" s="18">
        <f t="shared" ca="1" si="56"/>
        <v>6.996781825666154E-2</v>
      </c>
      <c r="V209" s="18">
        <f t="shared" ca="1" si="57"/>
        <v>6.8319986874718491E-2</v>
      </c>
      <c r="W209" s="18">
        <f t="shared" ca="1" si="58"/>
        <v>7.1786472036168725E-2</v>
      </c>
      <c r="X209" s="18">
        <f t="shared" ca="1" si="59"/>
        <v>7.3795491904002867E-3</v>
      </c>
      <c r="Y209" s="18">
        <f t="shared" ca="1" si="60"/>
        <v>7.0068124469448261E-3</v>
      </c>
      <c r="Z209" s="18">
        <f t="shared" ca="1" si="61"/>
        <v>6.9814947638605551E-3</v>
      </c>
      <c r="AA209" s="18">
        <f t="shared" ca="1" si="62"/>
        <v>6.6550057040851932E-3</v>
      </c>
      <c r="AB209" s="18">
        <f t="shared" ca="1" si="63"/>
        <v>7.5641502346492015E-2</v>
      </c>
      <c r="AC209" s="18">
        <f t="shared" ca="1" si="64"/>
        <v>7.3903581268129598E-2</v>
      </c>
      <c r="AD209" s="18">
        <f t="shared" ca="1" si="65"/>
        <v>7.0624033537426772E-2</v>
      </c>
      <c r="AE209" s="18">
        <f t="shared" ca="1" si="66"/>
        <v>7.0121995800452502E-2</v>
      </c>
      <c r="AF209" s="18">
        <f t="shared" ca="1" si="67"/>
        <v>0</v>
      </c>
      <c r="AG209" s="18">
        <f t="shared" ca="1" si="68"/>
        <v>0</v>
      </c>
      <c r="AH209" s="18">
        <f t="shared" ca="1" si="69"/>
        <v>0</v>
      </c>
      <c r="AI209" s="18">
        <f t="shared" ca="1" si="70"/>
        <v>0</v>
      </c>
    </row>
    <row r="210" spans="1:35" x14ac:dyDescent="0.15">
      <c r="A210">
        <v>2</v>
      </c>
      <c r="B210">
        <v>233.56299999999999</v>
      </c>
      <c r="C210">
        <v>15</v>
      </c>
      <c r="D210" s="18">
        <v>-3.1289999999999998E-3</v>
      </c>
      <c r="E210" s="18">
        <v>-0.31879999999999997</v>
      </c>
      <c r="F210" s="18">
        <v>1.901</v>
      </c>
      <c r="G210" s="18">
        <v>0.53500000000000003</v>
      </c>
      <c r="H210" s="18">
        <v>0.30370000000000003</v>
      </c>
      <c r="I210" s="18">
        <v>2.3119999999999998</v>
      </c>
      <c r="J210" s="18">
        <v>0.42049999999999998</v>
      </c>
      <c r="K210" s="18">
        <v>1.8200000000000001E-2</v>
      </c>
      <c r="L210" s="18">
        <v>8.8969999999999994E-2</v>
      </c>
      <c r="M210" s="18">
        <v>0.50390000000000001</v>
      </c>
      <c r="O210" s="18">
        <f t="shared" si="50"/>
        <v>3.5717000000000002E-4</v>
      </c>
      <c r="P210" s="18">
        <f t="shared" ca="1" si="51"/>
        <v>0.97399888650241484</v>
      </c>
      <c r="Q210" s="18">
        <f t="shared" ca="1" si="52"/>
        <v>0.94946212254466256</v>
      </c>
      <c r="R210" s="18">
        <f t="shared" ca="1" si="53"/>
        <v>0.91740088766165728</v>
      </c>
      <c r="S210" s="18">
        <f t="shared" ca="1" si="54"/>
        <v>0.93395636487466005</v>
      </c>
      <c r="T210" s="18">
        <f t="shared" ca="1" si="55"/>
        <v>7.1920806193309483E-2</v>
      </c>
      <c r="U210" s="18">
        <f t="shared" ca="1" si="56"/>
        <v>6.9967965412393182E-2</v>
      </c>
      <c r="V210" s="18">
        <f t="shared" ca="1" si="57"/>
        <v>6.835271963173245E-2</v>
      </c>
      <c r="W210" s="18">
        <f t="shared" ca="1" si="58"/>
        <v>7.1834482932121677E-2</v>
      </c>
      <c r="X210" s="18">
        <f t="shared" ca="1" si="59"/>
        <v>7.3844132500223625E-3</v>
      </c>
      <c r="Y210" s="18">
        <f t="shared" ca="1" si="60"/>
        <v>7.0109578710222525E-3</v>
      </c>
      <c r="Z210" s="18">
        <f t="shared" ca="1" si="61"/>
        <v>6.9849970579263163E-3</v>
      </c>
      <c r="AA210" s="18">
        <f t="shared" ca="1" si="62"/>
        <v>6.6606709462525455E-3</v>
      </c>
      <c r="AB210" s="18">
        <f t="shared" ca="1" si="63"/>
        <v>7.571151790952943E-2</v>
      </c>
      <c r="AC210" s="18">
        <f t="shared" ca="1" si="64"/>
        <v>7.4132666798090496E-2</v>
      </c>
      <c r="AD210" s="18">
        <f t="shared" ca="1" si="65"/>
        <v>7.0671169378586557E-2</v>
      </c>
      <c r="AE210" s="18">
        <f t="shared" ca="1" si="66"/>
        <v>7.0148618223565759E-2</v>
      </c>
      <c r="AF210" s="18">
        <f t="shared" ca="1" si="67"/>
        <v>0</v>
      </c>
      <c r="AG210" s="18">
        <f t="shared" ca="1" si="68"/>
        <v>0</v>
      </c>
      <c r="AH210" s="18">
        <f t="shared" ca="1" si="69"/>
        <v>0</v>
      </c>
      <c r="AI210" s="18">
        <f t="shared" ca="1" si="70"/>
        <v>0</v>
      </c>
    </row>
    <row r="211" spans="1:35" x14ac:dyDescent="0.15">
      <c r="A211">
        <v>2</v>
      </c>
      <c r="B211">
        <v>233.56299999999999</v>
      </c>
      <c r="C211">
        <v>20</v>
      </c>
      <c r="D211" s="18">
        <v>-4.0239999999999998E-3</v>
      </c>
      <c r="E211" s="18">
        <v>-0.34449999999999997</v>
      </c>
      <c r="F211" s="18">
        <v>1.9790000000000001</v>
      </c>
      <c r="G211" s="18">
        <v>0.54490000000000005</v>
      </c>
      <c r="H211" s="18">
        <v>0.33129999999999998</v>
      </c>
      <c r="I211" s="18">
        <v>2.3540000000000001</v>
      </c>
      <c r="J211" s="18">
        <v>0.4274</v>
      </c>
      <c r="K211" s="18">
        <v>1.7229999999999999E-2</v>
      </c>
      <c r="L211" s="18">
        <v>-0.15179999999999999</v>
      </c>
      <c r="M211" s="18">
        <v>0.49409999999999998</v>
      </c>
      <c r="O211" s="18">
        <f t="shared" si="50"/>
        <v>4.4965000000000001E-4</v>
      </c>
      <c r="P211" s="18">
        <f t="shared" ca="1" si="51"/>
        <v>0.97432599150279975</v>
      </c>
      <c r="Q211" s="18">
        <f t="shared" ca="1" si="52"/>
        <v>0.95081345813199447</v>
      </c>
      <c r="R211" s="18">
        <f t="shared" ca="1" si="53"/>
        <v>0.9180252425894484</v>
      </c>
      <c r="S211" s="18">
        <f t="shared" ca="1" si="54"/>
        <v>0.93446830090100064</v>
      </c>
      <c r="T211" s="18">
        <f t="shared" ca="1" si="55"/>
        <v>7.1919872260592863E-2</v>
      </c>
      <c r="U211" s="18">
        <f t="shared" ca="1" si="56"/>
        <v>6.9965048741028463E-2</v>
      </c>
      <c r="V211" s="18">
        <f t="shared" ca="1" si="57"/>
        <v>6.838872656472976E-2</v>
      </c>
      <c r="W211" s="18">
        <f t="shared" ca="1" si="58"/>
        <v>7.1883206258446034E-2</v>
      </c>
      <c r="X211" s="18">
        <f t="shared" ca="1" si="59"/>
        <v>7.3882627838435452E-3</v>
      </c>
      <c r="Y211" s="18">
        <f t="shared" ca="1" si="60"/>
        <v>7.0147963074571737E-3</v>
      </c>
      <c r="Z211" s="18">
        <f t="shared" ca="1" si="61"/>
        <v>6.9893533545619503E-3</v>
      </c>
      <c r="AA211" s="18">
        <f t="shared" ca="1" si="62"/>
        <v>6.6667773680586587E-3</v>
      </c>
      <c r="AB211" s="18">
        <f t="shared" ca="1" si="63"/>
        <v>7.5760662686146202E-2</v>
      </c>
      <c r="AC211" s="18">
        <f t="shared" ca="1" si="64"/>
        <v>7.4346816771520149E-2</v>
      </c>
      <c r="AD211" s="18">
        <f t="shared" ca="1" si="65"/>
        <v>7.0730175321955358E-2</v>
      </c>
      <c r="AE211" s="18">
        <f t="shared" ca="1" si="66"/>
        <v>7.0175265624574171E-2</v>
      </c>
      <c r="AF211" s="18">
        <f t="shared" ca="1" si="67"/>
        <v>0</v>
      </c>
      <c r="AG211" s="18">
        <f t="shared" ca="1" si="68"/>
        <v>0</v>
      </c>
      <c r="AH211" s="18">
        <f t="shared" ca="1" si="69"/>
        <v>0</v>
      </c>
      <c r="AI211" s="18">
        <f t="shared" ca="1" si="70"/>
        <v>0</v>
      </c>
    </row>
    <row r="212" spans="1:35" x14ac:dyDescent="0.15">
      <c r="A212">
        <v>2</v>
      </c>
      <c r="B212">
        <v>364.96300000000002</v>
      </c>
      <c r="C212">
        <v>1</v>
      </c>
      <c r="D212" s="18">
        <v>-1.7600000000000001E-3</v>
      </c>
      <c r="E212" s="18">
        <v>-0.316</v>
      </c>
      <c r="F212" s="18">
        <v>1.718</v>
      </c>
      <c r="G212" s="18">
        <v>0.53600000000000003</v>
      </c>
      <c r="H212" s="18">
        <v>0.3034</v>
      </c>
      <c r="I212" s="18">
        <v>2.056</v>
      </c>
      <c r="J212" s="18">
        <v>0.42980000000000002</v>
      </c>
      <c r="K212" s="18">
        <v>1.4290000000000001E-2</v>
      </c>
      <c r="L212" s="18">
        <v>0.22559999999999999</v>
      </c>
      <c r="M212" s="18">
        <v>0.28839999999999999</v>
      </c>
      <c r="O212" s="18">
        <f t="shared" si="50"/>
        <v>5.6607000000000001E-4</v>
      </c>
      <c r="P212" s="18">
        <f t="shared" ca="1" si="51"/>
        <v>0.97449792029602766</v>
      </c>
      <c r="Q212" s="18">
        <f t="shared" ca="1" si="52"/>
        <v>0.952032565375031</v>
      </c>
      <c r="R212" s="18">
        <f t="shared" ca="1" si="53"/>
        <v>0.91879612017259271</v>
      </c>
      <c r="S212" s="18">
        <f t="shared" ca="1" si="54"/>
        <v>0.9349907934644025</v>
      </c>
      <c r="T212" s="18">
        <f t="shared" ca="1" si="55"/>
        <v>7.1915917199928889E-2</v>
      </c>
      <c r="U212" s="18">
        <f t="shared" ca="1" si="56"/>
        <v>6.9958959052729891E-2</v>
      </c>
      <c r="V212" s="18">
        <f t="shared" ca="1" si="57"/>
        <v>6.8429074553112812E-2</v>
      </c>
      <c r="W212" s="18">
        <f t="shared" ca="1" si="58"/>
        <v>7.1932641980391107E-2</v>
      </c>
      <c r="X212" s="18">
        <f t="shared" ca="1" si="59"/>
        <v>7.3910957610501989E-3</v>
      </c>
      <c r="Y212" s="18">
        <f t="shared" ca="1" si="60"/>
        <v>7.0182956968038168E-3</v>
      </c>
      <c r="Z212" s="18">
        <f t="shared" ca="1" si="61"/>
        <v>6.9949065522018801E-3</v>
      </c>
      <c r="AA212" s="18">
        <f t="shared" ca="1" si="62"/>
        <v>6.6733867369364683E-3</v>
      </c>
      <c r="AB212" s="18">
        <f t="shared" ca="1" si="63"/>
        <v>7.5789148086905567E-2</v>
      </c>
      <c r="AC212" s="18">
        <f t="shared" ca="1" si="64"/>
        <v>7.4543434014360491E-2</v>
      </c>
      <c r="AD212" s="18">
        <f t="shared" ca="1" si="65"/>
        <v>7.0806963113808533E-2</v>
      </c>
      <c r="AE212" s="18">
        <f t="shared" ca="1" si="66"/>
        <v>7.0202377807945457E-2</v>
      </c>
      <c r="AF212" s="18">
        <f t="shared" ca="1" si="67"/>
        <v>0</v>
      </c>
      <c r="AG212" s="18">
        <f t="shared" ca="1" si="68"/>
        <v>0</v>
      </c>
      <c r="AH212" s="18">
        <f t="shared" ca="1" si="69"/>
        <v>0</v>
      </c>
      <c r="AI212" s="18">
        <f t="shared" ca="1" si="70"/>
        <v>0</v>
      </c>
    </row>
    <row r="213" spans="1:35" x14ac:dyDescent="0.15">
      <c r="A213">
        <v>2</v>
      </c>
      <c r="B213">
        <v>364.96300000000002</v>
      </c>
      <c r="C213">
        <v>3</v>
      </c>
      <c r="D213" s="18">
        <v>-1.848E-3</v>
      </c>
      <c r="E213" s="18">
        <v>-0.27260000000000001</v>
      </c>
      <c r="F213" s="18">
        <v>1.7210000000000001</v>
      </c>
      <c r="G213" s="18">
        <v>0.50439999999999996</v>
      </c>
      <c r="H213" s="18">
        <v>0.26679999999999998</v>
      </c>
      <c r="I213" s="18">
        <v>2.0750000000000002</v>
      </c>
      <c r="J213" s="18">
        <v>0.40479999999999999</v>
      </c>
      <c r="K213" s="18">
        <v>7.6439999999999998E-3</v>
      </c>
      <c r="L213" s="18">
        <v>0.15329999999999999</v>
      </c>
      <c r="M213" s="18">
        <v>0.25900000000000001</v>
      </c>
      <c r="O213" s="18">
        <f t="shared" si="50"/>
        <v>7.1265E-4</v>
      </c>
      <c r="P213" s="18">
        <f t="shared" ca="1" si="51"/>
        <v>0.97451538018102257</v>
      </c>
      <c r="Q213" s="18">
        <f t="shared" ca="1" si="52"/>
        <v>0.95310070007031078</v>
      </c>
      <c r="R213" s="18">
        <f t="shared" ca="1" si="53"/>
        <v>0.91977475104780571</v>
      </c>
      <c r="S213" s="18">
        <f t="shared" ca="1" si="54"/>
        <v>0.93552616502669317</v>
      </c>
      <c r="T213" s="18">
        <f t="shared" ca="1" si="55"/>
        <v>7.1908771306621627E-2</v>
      </c>
      <c r="U213" s="18">
        <f t="shared" ca="1" si="56"/>
        <v>6.9949534191491414E-2</v>
      </c>
      <c r="V213" s="18">
        <f t="shared" ca="1" si="57"/>
        <v>6.8475022150276829E-2</v>
      </c>
      <c r="W213" s="18">
        <f t="shared" ca="1" si="58"/>
        <v>7.1982680529166745E-2</v>
      </c>
      <c r="X213" s="18">
        <f t="shared" ca="1" si="59"/>
        <v>7.3929147143126832E-3</v>
      </c>
      <c r="Y213" s="18">
        <f t="shared" ca="1" si="60"/>
        <v>7.0214200945213886E-3</v>
      </c>
      <c r="Z213" s="18">
        <f t="shared" ca="1" si="61"/>
        <v>7.0021227250732111E-3</v>
      </c>
      <c r="AA213" s="18">
        <f t="shared" ca="1" si="62"/>
        <v>6.680563896054802E-3</v>
      </c>
      <c r="AB213" s="18">
        <f t="shared" ca="1" si="63"/>
        <v>7.5797253853953098E-2</v>
      </c>
      <c r="AC213" s="18">
        <f t="shared" ca="1" si="64"/>
        <v>7.4719733394523119E-2</v>
      </c>
      <c r="AD213" s="18">
        <f t="shared" ca="1" si="65"/>
        <v>7.0909553285025684E-2</v>
      </c>
      <c r="AE213" s="18">
        <f t="shared" ca="1" si="66"/>
        <v>7.023036913058088E-2</v>
      </c>
      <c r="AF213" s="18">
        <f t="shared" ca="1" si="67"/>
        <v>0</v>
      </c>
      <c r="AG213" s="18">
        <f t="shared" ca="1" si="68"/>
        <v>0</v>
      </c>
      <c r="AH213" s="18">
        <f t="shared" ca="1" si="69"/>
        <v>0</v>
      </c>
      <c r="AI213" s="18">
        <f t="shared" ca="1" si="70"/>
        <v>0</v>
      </c>
    </row>
    <row r="214" spans="1:35" x14ac:dyDescent="0.15">
      <c r="A214">
        <v>2</v>
      </c>
      <c r="B214">
        <v>364.96300000000002</v>
      </c>
      <c r="C214">
        <v>5</v>
      </c>
      <c r="D214" s="18">
        <v>-1.668E-3</v>
      </c>
      <c r="E214" s="18">
        <v>-0.27050000000000002</v>
      </c>
      <c r="F214" s="18">
        <v>1.806</v>
      </c>
      <c r="G214" s="18">
        <v>0.53120000000000001</v>
      </c>
      <c r="H214" s="18">
        <v>0.26590000000000003</v>
      </c>
      <c r="I214" s="18">
        <v>2.1589999999999998</v>
      </c>
      <c r="J214" s="18">
        <v>0.4118</v>
      </c>
      <c r="K214" s="18">
        <v>6.2969999999999996E-3</v>
      </c>
      <c r="L214" s="18">
        <v>1.011E-7</v>
      </c>
      <c r="M214" s="18">
        <v>0.19309999999999999</v>
      </c>
      <c r="O214" s="18">
        <f t="shared" si="50"/>
        <v>8.9716000000000004E-4</v>
      </c>
      <c r="P214" s="18">
        <f t="shared" ca="1" si="51"/>
        <v>0.974379403106998</v>
      </c>
      <c r="Q214" s="18">
        <f t="shared" ca="1" si="52"/>
        <v>0.95399752539551785</v>
      </c>
      <c r="R214" s="18">
        <f t="shared" ca="1" si="53"/>
        <v>0.9210427821278776</v>
      </c>
      <c r="S214" s="18">
        <f t="shared" ca="1" si="54"/>
        <v>0.93607558347222142</v>
      </c>
      <c r="T214" s="18">
        <f t="shared" ca="1" si="55"/>
        <v>7.1898208528587138E-2</v>
      </c>
      <c r="U214" s="18">
        <f t="shared" ca="1" si="56"/>
        <v>6.9936561360055063E-2</v>
      </c>
      <c r="V214" s="18">
        <f t="shared" ca="1" si="57"/>
        <v>6.8528032512583228E-2</v>
      </c>
      <c r="W214" s="18">
        <f t="shared" ca="1" si="58"/>
        <v>7.203305733862303E-2</v>
      </c>
      <c r="X214" s="18">
        <f t="shared" ca="1" si="59"/>
        <v>7.3937267971955949E-3</v>
      </c>
      <c r="Y214" s="18">
        <f t="shared" ca="1" si="60"/>
        <v>7.0241293927774968E-3</v>
      </c>
      <c r="Z214" s="18">
        <f t="shared" ca="1" si="61"/>
        <v>7.0116319625690513E-3</v>
      </c>
      <c r="AA214" s="18">
        <f t="shared" ca="1" si="62"/>
        <v>6.6883731649222461E-3</v>
      </c>
      <c r="AB214" s="18">
        <f t="shared" ca="1" si="63"/>
        <v>7.578536312562649E-2</v>
      </c>
      <c r="AC214" s="18">
        <f t="shared" ca="1" si="64"/>
        <v>7.4872731111300064E-2</v>
      </c>
      <c r="AD214" s="18">
        <f t="shared" ca="1" si="65"/>
        <v>7.1048847099611026E-2</v>
      </c>
      <c r="AE214" s="18">
        <f t="shared" ca="1" si="66"/>
        <v>7.0259625713688864E-2</v>
      </c>
      <c r="AF214" s="18">
        <f t="shared" ca="1" si="67"/>
        <v>0</v>
      </c>
      <c r="AG214" s="18">
        <f t="shared" ca="1" si="68"/>
        <v>0</v>
      </c>
      <c r="AH214" s="18">
        <f t="shared" ca="1" si="69"/>
        <v>0</v>
      </c>
      <c r="AI214" s="18">
        <f t="shared" ca="1" si="70"/>
        <v>0</v>
      </c>
    </row>
    <row r="215" spans="1:35" x14ac:dyDescent="0.15">
      <c r="A215">
        <v>2</v>
      </c>
      <c r="B215">
        <v>364.96300000000002</v>
      </c>
      <c r="C215">
        <v>7</v>
      </c>
      <c r="D215" s="18">
        <v>-1.518E-3</v>
      </c>
      <c r="E215" s="18">
        <v>-0.2276</v>
      </c>
      <c r="F215" s="18">
        <v>1.762</v>
      </c>
      <c r="G215" s="18">
        <v>0.43580000000000002</v>
      </c>
      <c r="H215" s="18">
        <v>0.23050000000000001</v>
      </c>
      <c r="I215" s="18">
        <v>2.1120000000000001</v>
      </c>
      <c r="J215" s="18">
        <v>0.35920000000000002</v>
      </c>
      <c r="K215" s="18">
        <v>-1.3849999999999999E-3</v>
      </c>
      <c r="L215" s="18">
        <v>-1.7250000000000001</v>
      </c>
      <c r="M215" s="18">
        <v>8.0740000000000006E-2</v>
      </c>
      <c r="O215" s="18">
        <f t="shared" si="50"/>
        <v>1.1295000000000001E-3</v>
      </c>
      <c r="P215" s="18">
        <f t="shared" ca="1" si="51"/>
        <v>0.97409150739993289</v>
      </c>
      <c r="Q215" s="18">
        <f t="shared" ca="1" si="52"/>
        <v>0.95470269639531924</v>
      </c>
      <c r="R215" s="18">
        <f t="shared" ca="1" si="53"/>
        <v>0.92271090307762593</v>
      </c>
      <c r="S215" s="18">
        <f t="shared" ca="1" si="54"/>
        <v>0.93663952940342077</v>
      </c>
      <c r="T215" s="18">
        <f t="shared" ca="1" si="55"/>
        <v>7.1883933020473315E-2</v>
      </c>
      <c r="U215" s="18">
        <f t="shared" ca="1" si="56"/>
        <v>6.9919763443003075E-2</v>
      </c>
      <c r="V215" s="18">
        <f t="shared" ca="1" si="57"/>
        <v>6.8589868099538376E-2</v>
      </c>
      <c r="W215" s="18">
        <f t="shared" ca="1" si="58"/>
        <v>7.2083380386755769E-2</v>
      </c>
      <c r="X215" s="18">
        <f t="shared" ca="1" si="59"/>
        <v>7.3935461090881048E-3</v>
      </c>
      <c r="Y215" s="18">
        <f t="shared" ca="1" si="60"/>
        <v>7.0263838228072778E-3</v>
      </c>
      <c r="Z215" s="18">
        <f t="shared" ca="1" si="61"/>
        <v>7.0242957535007495E-3</v>
      </c>
      <c r="AA215" s="18">
        <f t="shared" ca="1" si="62"/>
        <v>6.6968858959736144E-3</v>
      </c>
      <c r="AB215" s="18">
        <f t="shared" ca="1" si="63"/>
        <v>7.5753999296973434E-2</v>
      </c>
      <c r="AC215" s="18">
        <f t="shared" ca="1" si="64"/>
        <v>7.4999506048665732E-2</v>
      </c>
      <c r="AD215" s="18">
        <f t="shared" ca="1" si="65"/>
        <v>7.1239837416551779E-2</v>
      </c>
      <c r="AE215" s="18">
        <f t="shared" ca="1" si="66"/>
        <v>7.029054471709166E-2</v>
      </c>
      <c r="AF215" s="18">
        <f t="shared" ca="1" si="67"/>
        <v>0</v>
      </c>
      <c r="AG215" s="18">
        <f t="shared" ca="1" si="68"/>
        <v>0</v>
      </c>
      <c r="AH215" s="18">
        <f t="shared" ca="1" si="69"/>
        <v>0</v>
      </c>
      <c r="AI215" s="18">
        <f t="shared" ca="1" si="70"/>
        <v>0</v>
      </c>
    </row>
    <row r="216" spans="1:35" x14ac:dyDescent="0.15">
      <c r="A216">
        <v>2</v>
      </c>
      <c r="B216">
        <v>364.96300000000002</v>
      </c>
      <c r="C216">
        <v>10</v>
      </c>
      <c r="D216" s="18">
        <v>-2.6280000000000001E-3</v>
      </c>
      <c r="E216" s="18">
        <v>-0.17399999999999999</v>
      </c>
      <c r="F216" s="18">
        <v>1.71</v>
      </c>
      <c r="G216" s="18">
        <v>0.4637</v>
      </c>
      <c r="H216" s="18">
        <v>0.1744</v>
      </c>
      <c r="I216" s="18">
        <v>2.1880000000000002</v>
      </c>
      <c r="J216" s="18">
        <v>0.34920000000000001</v>
      </c>
      <c r="K216" s="18">
        <v>2.261E-3</v>
      </c>
      <c r="L216" s="18">
        <v>-1.917</v>
      </c>
      <c r="M216" s="18">
        <v>2.4420000000000002</v>
      </c>
      <c r="O216" s="18">
        <f t="shared" si="50"/>
        <v>1.4219E-3</v>
      </c>
      <c r="P216" s="18">
        <f t="shared" ca="1" si="51"/>
        <v>0.97365423852895172</v>
      </c>
      <c r="Q216" s="18">
        <f t="shared" ca="1" si="52"/>
        <v>0.95519544751748497</v>
      </c>
      <c r="R216" s="18">
        <f t="shared" ca="1" si="53"/>
        <v>0.92492607750279021</v>
      </c>
      <c r="S216" s="18">
        <f t="shared" ca="1" si="54"/>
        <v>0.937216881835789</v>
      </c>
      <c r="T216" s="18">
        <f t="shared" ca="1" si="55"/>
        <v>7.1865593364374217E-2</v>
      </c>
      <c r="U216" s="18">
        <f t="shared" ca="1" si="56"/>
        <v>6.9898819336975296E-2</v>
      </c>
      <c r="V216" s="18">
        <f t="shared" ca="1" si="57"/>
        <v>6.866255778492264E-2</v>
      </c>
      <c r="W216" s="18">
        <f t="shared" ca="1" si="58"/>
        <v>7.2133031640748635E-2</v>
      </c>
      <c r="X216" s="18">
        <f t="shared" ca="1" si="59"/>
        <v>7.3923943152471132E-3</v>
      </c>
      <c r="Y216" s="18">
        <f t="shared" ca="1" si="60"/>
        <v>7.0281422687612609E-3</v>
      </c>
      <c r="Z216" s="18">
        <f t="shared" ca="1" si="61"/>
        <v>7.0412647858778118E-3</v>
      </c>
      <c r="AA216" s="18">
        <f t="shared" ca="1" si="62"/>
        <v>6.7061684031566237E-3</v>
      </c>
      <c r="AB216" s="18">
        <f t="shared" ca="1" si="63"/>
        <v>7.5703897244636664E-2</v>
      </c>
      <c r="AC216" s="18">
        <f t="shared" ca="1" si="64"/>
        <v>7.5097115485546262E-2</v>
      </c>
      <c r="AD216" s="18">
        <f t="shared" ca="1" si="65"/>
        <v>7.150273465836611E-2</v>
      </c>
      <c r="AE216" s="18">
        <f t="shared" ca="1" si="66"/>
        <v>7.0323499449433363E-2</v>
      </c>
      <c r="AF216" s="18">
        <f t="shared" ca="1" si="67"/>
        <v>0</v>
      </c>
      <c r="AG216" s="18">
        <f t="shared" ca="1" si="68"/>
        <v>0</v>
      </c>
      <c r="AH216" s="18">
        <f t="shared" ca="1" si="69"/>
        <v>0</v>
      </c>
      <c r="AI216" s="18">
        <f t="shared" ca="1" si="70"/>
        <v>0</v>
      </c>
    </row>
    <row r="217" spans="1:35" x14ac:dyDescent="0.15">
      <c r="A217">
        <v>2</v>
      </c>
      <c r="B217">
        <v>364.96300000000002</v>
      </c>
      <c r="C217">
        <v>15</v>
      </c>
      <c r="D217" s="18">
        <v>-1.9680000000000001E-3</v>
      </c>
      <c r="E217" s="18">
        <v>-0.25090000000000001</v>
      </c>
      <c r="F217" s="18">
        <v>1.9350000000000001</v>
      </c>
      <c r="G217" s="18">
        <v>0.4622</v>
      </c>
      <c r="H217" s="18">
        <v>0.26329999999999998</v>
      </c>
      <c r="I217" s="18">
        <v>2.202</v>
      </c>
      <c r="J217" s="18">
        <v>0.37659999999999999</v>
      </c>
      <c r="K217" s="18">
        <v>-1.0370000000000001E-2</v>
      </c>
      <c r="L217" s="18">
        <v>1.165</v>
      </c>
      <c r="M217" s="18">
        <v>0.1633</v>
      </c>
      <c r="O217" s="18">
        <f t="shared" si="50"/>
        <v>1.7901E-3</v>
      </c>
      <c r="P217" s="18">
        <f t="shared" ca="1" si="51"/>
        <v>0.97307069057746043</v>
      </c>
      <c r="Q217" s="18">
        <f t="shared" ca="1" si="52"/>
        <v>0.9554567783949357</v>
      </c>
      <c r="R217" s="18">
        <f t="shared" ca="1" si="53"/>
        <v>0.92788696826951511</v>
      </c>
      <c r="S217" s="18">
        <f t="shared" ca="1" si="54"/>
        <v>0.93780599427683875</v>
      </c>
      <c r="T217" s="18">
        <f t="shared" ca="1" si="55"/>
        <v>7.184274556547357E-2</v>
      </c>
      <c r="U217" s="18">
        <f t="shared" ca="1" si="56"/>
        <v>6.987332462458018E-2</v>
      </c>
      <c r="V217" s="18">
        <f t="shared" ca="1" si="57"/>
        <v>6.8748597195106065E-2</v>
      </c>
      <c r="W217" s="18">
        <f t="shared" ca="1" si="58"/>
        <v>7.2181244702793745E-2</v>
      </c>
      <c r="X217" s="18">
        <f t="shared" ca="1" si="59"/>
        <v>7.3903006646730586E-3</v>
      </c>
      <c r="Y217" s="18">
        <f t="shared" ca="1" si="60"/>
        <v>7.029368823317084E-3</v>
      </c>
      <c r="Z217" s="18">
        <f t="shared" ca="1" si="61"/>
        <v>7.0640997761257391E-3</v>
      </c>
      <c r="AA217" s="18">
        <f t="shared" ca="1" si="62"/>
        <v>6.7163003240650653E-3</v>
      </c>
      <c r="AB217" s="18">
        <f t="shared" ca="1" si="63"/>
        <v>7.563596415310038E-2</v>
      </c>
      <c r="AC217" s="18">
        <f t="shared" ca="1" si="64"/>
        <v>7.5162975744314367E-2</v>
      </c>
      <c r="AD217" s="18">
        <f t="shared" ca="1" si="65"/>
        <v>7.1865100659414177E-2</v>
      </c>
      <c r="AE217" s="18">
        <f t="shared" ca="1" si="66"/>
        <v>7.035891462350978E-2</v>
      </c>
      <c r="AF217" s="18">
        <f t="shared" ca="1" si="67"/>
        <v>0</v>
      </c>
      <c r="AG217" s="18">
        <f t="shared" ca="1" si="68"/>
        <v>0</v>
      </c>
      <c r="AH217" s="18">
        <f t="shared" ca="1" si="69"/>
        <v>0</v>
      </c>
      <c r="AI217" s="18">
        <f t="shared" ca="1" si="70"/>
        <v>0</v>
      </c>
    </row>
    <row r="218" spans="1:35" x14ac:dyDescent="0.15">
      <c r="A218">
        <v>2</v>
      </c>
      <c r="B218">
        <v>364.96300000000002</v>
      </c>
      <c r="C218">
        <v>20</v>
      </c>
      <c r="D218" s="18">
        <v>-1.6800000000000001E-3</v>
      </c>
      <c r="E218" s="18">
        <v>-0.18479999999999999</v>
      </c>
      <c r="F218" s="18">
        <v>1.8620000000000001</v>
      </c>
      <c r="G218" s="18">
        <v>0.47660000000000002</v>
      </c>
      <c r="H218" s="18">
        <v>0.186</v>
      </c>
      <c r="I218" s="18">
        <v>2.2789999999999999</v>
      </c>
      <c r="J218" s="18">
        <v>0.34539999999999998</v>
      </c>
      <c r="K218" s="18">
        <v>5.1710000000000005E-4</v>
      </c>
      <c r="L218" s="18">
        <v>-1.823</v>
      </c>
      <c r="M218" s="18">
        <v>2.4860000000000002</v>
      </c>
      <c r="O218" s="18">
        <f t="shared" si="50"/>
        <v>2.2536000000000001E-3</v>
      </c>
      <c r="P218" s="18">
        <f t="shared" ca="1" si="51"/>
        <v>0.97234552985472222</v>
      </c>
      <c r="Q218" s="18">
        <f t="shared" ca="1" si="52"/>
        <v>0.95546927029410766</v>
      </c>
      <c r="R218" s="18">
        <f t="shared" ca="1" si="53"/>
        <v>0.93185244632931863</v>
      </c>
      <c r="S218" s="18">
        <f t="shared" ca="1" si="54"/>
        <v>0.93840339175129728</v>
      </c>
      <c r="T218" s="18">
        <f t="shared" ca="1" si="55"/>
        <v>7.1814884391909459E-2</v>
      </c>
      <c r="U218" s="18">
        <f t="shared" ca="1" si="56"/>
        <v>6.9842831835871408E-2</v>
      </c>
      <c r="V218" s="18">
        <f t="shared" ca="1" si="57"/>
        <v>6.8850879168308982E-2</v>
      </c>
      <c r="W218" s="18">
        <f t="shared" ca="1" si="58"/>
        <v>7.2226973956554599E-2</v>
      </c>
      <c r="X218" s="18">
        <f t="shared" ca="1" si="59"/>
        <v>7.3873047159321754E-3</v>
      </c>
      <c r="Y218" s="18">
        <f t="shared" ca="1" si="60"/>
        <v>7.0300312706626407E-3</v>
      </c>
      <c r="Z218" s="18">
        <f t="shared" ca="1" si="61"/>
        <v>7.0948399262745418E-3</v>
      </c>
      <c r="AA218" s="18">
        <f t="shared" ca="1" si="62"/>
        <v>6.7273560710987479E-3</v>
      </c>
      <c r="AB218" s="18">
        <f t="shared" ca="1" si="63"/>
        <v>7.5551408361845526E-2</v>
      </c>
      <c r="AC218" s="18">
        <f t="shared" ca="1" si="64"/>
        <v>7.5194794233179429E-2</v>
      </c>
      <c r="AD218" s="18">
        <f t="shared" ca="1" si="65"/>
        <v>7.2363203971002626E-2</v>
      </c>
      <c r="AE218" s="18">
        <f t="shared" ca="1" si="66"/>
        <v>7.0397208383765938E-2</v>
      </c>
      <c r="AF218" s="18">
        <f t="shared" ca="1" si="67"/>
        <v>0</v>
      </c>
      <c r="AG218" s="18">
        <f t="shared" ca="1" si="68"/>
        <v>0</v>
      </c>
      <c r="AH218" s="18">
        <f t="shared" ca="1" si="69"/>
        <v>0</v>
      </c>
      <c r="AI218" s="18">
        <f t="shared" ca="1" si="70"/>
        <v>0</v>
      </c>
    </row>
    <row r="219" spans="1:35" x14ac:dyDescent="0.15">
      <c r="A219">
        <v>2</v>
      </c>
      <c r="B219">
        <v>483.56299999999999</v>
      </c>
      <c r="C219">
        <v>1</v>
      </c>
      <c r="D219" s="18">
        <v>-2.2750000000000001E-3</v>
      </c>
      <c r="E219" s="18">
        <v>-0.31030000000000002</v>
      </c>
      <c r="F219" s="18">
        <v>1.617</v>
      </c>
      <c r="G219" s="18">
        <v>0.5383</v>
      </c>
      <c r="H219" s="18">
        <v>0.29520000000000002</v>
      </c>
      <c r="I219" s="18">
        <v>1.9670000000000001</v>
      </c>
      <c r="J219" s="18">
        <v>0.4284</v>
      </c>
      <c r="K219" s="18">
        <v>1.7389999999999999E-2</v>
      </c>
      <c r="L219" s="18">
        <v>0.1348</v>
      </c>
      <c r="M219" s="18">
        <v>0.33739999999999998</v>
      </c>
      <c r="O219" s="18">
        <f t="shared" si="50"/>
        <v>2.8371E-3</v>
      </c>
      <c r="P219" s="18">
        <f t="shared" ca="1" si="51"/>
        <v>0.97148459216251126</v>
      </c>
      <c r="Q219" s="18">
        <f t="shared" ca="1" si="52"/>
        <v>0.95521875737905904</v>
      </c>
      <c r="R219" s="18">
        <f t="shared" ca="1" si="53"/>
        <v>0.93715627075903662</v>
      </c>
      <c r="S219" s="18">
        <f t="shared" ca="1" si="54"/>
        <v>0.93900443362582675</v>
      </c>
      <c r="T219" s="18">
        <f t="shared" ca="1" si="55"/>
        <v>7.1781414530541335E-2</v>
      </c>
      <c r="U219" s="18">
        <f t="shared" ca="1" si="56"/>
        <v>6.9806822417657843E-2</v>
      </c>
      <c r="V219" s="18">
        <f t="shared" ca="1" si="57"/>
        <v>6.8972880308641335E-2</v>
      </c>
      <c r="W219" s="18">
        <f t="shared" ca="1" si="58"/>
        <v>7.2268933178382441E-2</v>
      </c>
      <c r="X219" s="18">
        <f t="shared" ca="1" si="59"/>
        <v>7.3834555184057529E-3</v>
      </c>
      <c r="Y219" s="18">
        <f t="shared" ca="1" si="60"/>
        <v>7.0301059605915525E-3</v>
      </c>
      <c r="Z219" s="18">
        <f t="shared" ca="1" si="61"/>
        <v>7.1361182684558976E-3</v>
      </c>
      <c r="AA219" s="18">
        <f t="shared" ca="1" si="62"/>
        <v>6.7394178774148761E-3</v>
      </c>
      <c r="AB219" s="18">
        <f t="shared" ca="1" si="63"/>
        <v>7.5451704931330535E-2</v>
      </c>
      <c r="AC219" s="18">
        <f t="shared" ca="1" si="64"/>
        <v>7.5190858592725729E-2</v>
      </c>
      <c r="AD219" s="18">
        <f t="shared" ca="1" si="65"/>
        <v>7.3044054363770108E-2</v>
      </c>
      <c r="AE219" s="18">
        <f t="shared" ca="1" si="66"/>
        <v>7.0438846140958564E-2</v>
      </c>
      <c r="AF219" s="18">
        <f t="shared" ca="1" si="67"/>
        <v>0</v>
      </c>
      <c r="AG219" s="18">
        <f t="shared" ca="1" si="68"/>
        <v>0</v>
      </c>
      <c r="AH219" s="18">
        <f t="shared" ca="1" si="69"/>
        <v>0</v>
      </c>
      <c r="AI219" s="18">
        <f t="shared" ca="1" si="70"/>
        <v>0</v>
      </c>
    </row>
    <row r="220" spans="1:35" x14ac:dyDescent="0.15">
      <c r="A220">
        <v>2</v>
      </c>
      <c r="B220">
        <v>483.56299999999999</v>
      </c>
      <c r="C220">
        <v>3</v>
      </c>
      <c r="D220" s="18">
        <v>-2.31E-3</v>
      </c>
      <c r="E220" s="18">
        <v>-0.31759999999999999</v>
      </c>
      <c r="F220" s="18">
        <v>1.657</v>
      </c>
      <c r="G220" s="18">
        <v>0.54159999999999997</v>
      </c>
      <c r="H220" s="18">
        <v>0.30309999999999998</v>
      </c>
      <c r="I220" s="18">
        <v>1.998</v>
      </c>
      <c r="J220" s="18">
        <v>0.42930000000000001</v>
      </c>
      <c r="K220" s="18">
        <v>1.6840000000000001E-2</v>
      </c>
      <c r="L220" s="18">
        <v>0.1057</v>
      </c>
      <c r="M220" s="18">
        <v>0.37559999999999999</v>
      </c>
      <c r="O220" s="18">
        <f t="shared" si="50"/>
        <v>3.5717000000000001E-3</v>
      </c>
      <c r="P220" s="18">
        <f t="shared" ca="1" si="51"/>
        <v>0.97049524785269459</v>
      </c>
      <c r="Q220" s="18">
        <f t="shared" ca="1" si="52"/>
        <v>0.95469513688051411</v>
      </c>
      <c r="R220" s="18">
        <f t="shared" ca="1" si="53"/>
        <v>0.94421078899201005</v>
      </c>
      <c r="S220" s="18">
        <f t="shared" ca="1" si="54"/>
        <v>0.93960295412316597</v>
      </c>
      <c r="T220" s="18">
        <f t="shared" ca="1" si="55"/>
        <v>7.1741655363461249E-2</v>
      </c>
      <c r="U220" s="18">
        <f t="shared" ca="1" si="56"/>
        <v>6.9764717870467452E-2</v>
      </c>
      <c r="V220" s="18">
        <f t="shared" ca="1" si="57"/>
        <v>6.9118731373380218E-2</v>
      </c>
      <c r="W220" s="18">
        <f t="shared" ca="1" si="58"/>
        <v>7.2305545989844067E-2</v>
      </c>
      <c r="X220" s="18">
        <f t="shared" ca="1" si="59"/>
        <v>7.3788126862818857E-3</v>
      </c>
      <c r="Y220" s="18">
        <f t="shared" ca="1" si="60"/>
        <v>7.0295795526423531E-3</v>
      </c>
      <c r="Z220" s="18">
        <f t="shared" ca="1" si="61"/>
        <v>7.1911908347199825E-3</v>
      </c>
      <c r="AA220" s="18">
        <f t="shared" ca="1" si="62"/>
        <v>6.7525726708092676E-3</v>
      </c>
      <c r="AB220" s="18">
        <f t="shared" ca="1" si="63"/>
        <v>7.533864789320735E-2</v>
      </c>
      <c r="AC220" s="18">
        <f t="shared" ca="1" si="64"/>
        <v>7.5150152757217648E-2</v>
      </c>
      <c r="AD220" s="18">
        <f t="shared" ca="1" si="65"/>
        <v>7.3965892180676771E-2</v>
      </c>
      <c r="AE220" s="18">
        <f t="shared" ca="1" si="66"/>
        <v>7.0484336031795894E-2</v>
      </c>
      <c r="AF220" s="18">
        <f t="shared" ca="1" si="67"/>
        <v>0</v>
      </c>
      <c r="AG220" s="18">
        <f t="shared" ca="1" si="68"/>
        <v>0</v>
      </c>
      <c r="AH220" s="18">
        <f t="shared" ca="1" si="69"/>
        <v>0</v>
      </c>
      <c r="AI220" s="18">
        <f t="shared" ca="1" si="70"/>
        <v>0</v>
      </c>
    </row>
    <row r="221" spans="1:35" x14ac:dyDescent="0.15">
      <c r="A221">
        <v>2</v>
      </c>
      <c r="B221">
        <v>483.56299999999999</v>
      </c>
      <c r="C221">
        <v>5</v>
      </c>
      <c r="D221" s="18">
        <v>-2.2060000000000001E-3</v>
      </c>
      <c r="E221" s="18">
        <v>-0.30559999999999998</v>
      </c>
      <c r="F221" s="18">
        <v>1.665</v>
      </c>
      <c r="G221" s="18">
        <v>0.54979999999999996</v>
      </c>
      <c r="H221" s="18">
        <v>0.29160000000000003</v>
      </c>
      <c r="I221" s="18">
        <v>2.024</v>
      </c>
      <c r="J221" s="18">
        <v>0.43070000000000003</v>
      </c>
      <c r="K221" s="18">
        <v>1.617E-2</v>
      </c>
      <c r="L221" s="18">
        <v>8.831E-2</v>
      </c>
      <c r="M221" s="18">
        <v>0.3266</v>
      </c>
      <c r="O221" s="18">
        <f t="shared" si="50"/>
        <v>4.4964999999999996E-3</v>
      </c>
      <c r="P221" s="18">
        <f t="shared" ca="1" si="51"/>
        <v>0.96938665636924948</v>
      </c>
      <c r="Q221" s="18">
        <f t="shared" ca="1" si="52"/>
        <v>0.95389347675898406</v>
      </c>
      <c r="R221" s="18">
        <f t="shared" ca="1" si="53"/>
        <v>0.95349106782289517</v>
      </c>
      <c r="S221" s="18">
        <f t="shared" ca="1" si="54"/>
        <v>0.94019114359100331</v>
      </c>
      <c r="T221" s="18">
        <f t="shared" ca="1" si="55"/>
        <v>7.1694843500748978E-2</v>
      </c>
      <c r="U221" s="18">
        <f t="shared" ca="1" si="56"/>
        <v>6.9715888620585323E-2</v>
      </c>
      <c r="V221" s="18">
        <f t="shared" ca="1" si="57"/>
        <v>6.9293315808692371E-2</v>
      </c>
      <c r="W221" s="18">
        <f t="shared" ca="1" si="58"/>
        <v>7.2334919598526989E-2</v>
      </c>
      <c r="X221" s="18">
        <f t="shared" ca="1" si="59"/>
        <v>7.3734472745977196E-3</v>
      </c>
      <c r="Y221" s="18">
        <f t="shared" ca="1" si="60"/>
        <v>7.0284516174022099E-3</v>
      </c>
      <c r="Z221" s="18">
        <f t="shared" ca="1" si="61"/>
        <v>7.2638100019319449E-3</v>
      </c>
      <c r="AA221" s="18">
        <f t="shared" ca="1" si="62"/>
        <v>6.7669125175270827E-3</v>
      </c>
      <c r="AB221" s="18">
        <f t="shared" ca="1" si="63"/>
        <v>7.5214387353143897E-2</v>
      </c>
      <c r="AC221" s="18">
        <f t="shared" ca="1" si="64"/>
        <v>7.5072521771318776E-2</v>
      </c>
      <c r="AD221" s="18">
        <f t="shared" ca="1" si="65"/>
        <v>7.519569082735908E-2</v>
      </c>
      <c r="AE221" s="18">
        <f t="shared" ca="1" si="66"/>
        <v>7.0534235837676082E-2</v>
      </c>
      <c r="AF221" s="18">
        <f t="shared" ca="1" si="67"/>
        <v>0</v>
      </c>
      <c r="AG221" s="18">
        <f t="shared" ca="1" si="68"/>
        <v>0</v>
      </c>
      <c r="AH221" s="18">
        <f t="shared" ca="1" si="69"/>
        <v>0</v>
      </c>
      <c r="AI221" s="18">
        <f t="shared" ca="1" si="70"/>
        <v>0</v>
      </c>
    </row>
    <row r="222" spans="1:35" x14ac:dyDescent="0.15">
      <c r="A222">
        <v>2</v>
      </c>
      <c r="B222">
        <v>483.56299999999999</v>
      </c>
      <c r="C222">
        <v>7</v>
      </c>
      <c r="D222" s="18">
        <v>-2.47E-3</v>
      </c>
      <c r="E222" s="18">
        <v>-0.3196</v>
      </c>
      <c r="F222" s="18">
        <v>1.7030000000000001</v>
      </c>
      <c r="G222" s="18">
        <v>0.53290000000000004</v>
      </c>
      <c r="H222" s="18">
        <v>0.30859999999999999</v>
      </c>
      <c r="I222" s="18">
        <v>2.0289999999999999</v>
      </c>
      <c r="J222" s="18">
        <v>0.42730000000000001</v>
      </c>
      <c r="K222" s="18">
        <v>1.3520000000000001E-2</v>
      </c>
      <c r="L222" s="18">
        <v>-1.277E-6</v>
      </c>
      <c r="M222" s="18">
        <v>0.38450000000000001</v>
      </c>
      <c r="O222" s="18">
        <f t="shared" si="50"/>
        <v>5.6607000000000003E-3</v>
      </c>
      <c r="P222" s="18">
        <f t="shared" ca="1" si="51"/>
        <v>0.96816988837933182</v>
      </c>
      <c r="Q222" s="18">
        <f t="shared" ca="1" si="52"/>
        <v>0.95281498298847744</v>
      </c>
      <c r="R222" s="18">
        <f t="shared" ca="1" si="53"/>
        <v>0.96547529980308622</v>
      </c>
      <c r="S222" s="18">
        <f t="shared" ca="1" si="54"/>
        <v>0.94075953783739763</v>
      </c>
      <c r="T222" s="18">
        <f t="shared" ca="1" si="55"/>
        <v>7.1640134448680684E-2</v>
      </c>
      <c r="U222" s="18">
        <f t="shared" ca="1" si="56"/>
        <v>6.9659662835887065E-2</v>
      </c>
      <c r="V222" s="18">
        <f t="shared" ca="1" si="57"/>
        <v>6.9502383796131939E-2</v>
      </c>
      <c r="W222" s="18">
        <f t="shared" ca="1" si="58"/>
        <v>7.2354828199733739E-2</v>
      </c>
      <c r="X222" s="18">
        <f t="shared" ca="1" si="59"/>
        <v>7.3674418377668366E-3</v>
      </c>
      <c r="Y222" s="18">
        <f t="shared" ca="1" si="60"/>
        <v>7.0267368952967773E-3</v>
      </c>
      <c r="Z222" s="18">
        <f t="shared" ca="1" si="61"/>
        <v>7.3577500690553445E-3</v>
      </c>
      <c r="AA222" s="18">
        <f t="shared" ca="1" si="62"/>
        <v>6.7825371903957642E-3</v>
      </c>
      <c r="AB222" s="18">
        <f t="shared" ca="1" si="63"/>
        <v>7.5081447201851698E-2</v>
      </c>
      <c r="AC222" s="18">
        <f t="shared" ca="1" si="64"/>
        <v>7.4958814663452528E-2</v>
      </c>
      <c r="AD222" s="18">
        <f t="shared" ca="1" si="65"/>
        <v>7.6800032531603502E-2</v>
      </c>
      <c r="AE222" s="18">
        <f t="shared" ca="1" si="66"/>
        <v>7.0589165317539296E-2</v>
      </c>
      <c r="AF222" s="18">
        <f t="shared" ca="1" si="67"/>
        <v>0</v>
      </c>
      <c r="AG222" s="18">
        <f t="shared" ca="1" si="68"/>
        <v>0</v>
      </c>
      <c r="AH222" s="18">
        <f t="shared" ca="1" si="69"/>
        <v>0</v>
      </c>
      <c r="AI222" s="18">
        <f t="shared" ca="1" si="70"/>
        <v>0</v>
      </c>
    </row>
    <row r="223" spans="1:35" x14ac:dyDescent="0.15">
      <c r="A223">
        <v>2</v>
      </c>
      <c r="B223">
        <v>483.56299999999999</v>
      </c>
      <c r="C223">
        <v>10</v>
      </c>
      <c r="D223" s="18">
        <v>-2.47E-3</v>
      </c>
      <c r="E223" s="18">
        <v>-0.31540000000000001</v>
      </c>
      <c r="F223" s="18">
        <v>1.73</v>
      </c>
      <c r="G223" s="18">
        <v>0.55069999999999997</v>
      </c>
      <c r="H223" s="18">
        <v>0.30330000000000001</v>
      </c>
      <c r="I223" s="18">
        <v>2.0699999999999998</v>
      </c>
      <c r="J223" s="18">
        <v>0.43169999999999997</v>
      </c>
      <c r="K223" s="18">
        <v>1.455E-2</v>
      </c>
      <c r="L223" s="18">
        <v>-4.6820000000000001E-2</v>
      </c>
      <c r="M223" s="18">
        <v>0.37209999999999999</v>
      </c>
      <c r="O223" s="18">
        <f t="shared" si="50"/>
        <v>7.1265E-3</v>
      </c>
      <c r="P223" s="18">
        <f t="shared" ca="1" si="51"/>
        <v>0.96685784173360612</v>
      </c>
      <c r="Q223" s="18">
        <f t="shared" ca="1" si="52"/>
        <v>0.9514675448010409</v>
      </c>
      <c r="R223" s="18">
        <f t="shared" ca="1" si="53"/>
        <v>0.98050050246189369</v>
      </c>
      <c r="S223" s="18">
        <f t="shared" ca="1" si="54"/>
        <v>0.94129710809202072</v>
      </c>
      <c r="T223" s="18">
        <f t="shared" ca="1" si="55"/>
        <v>7.1576599246618536E-2</v>
      </c>
      <c r="U223" s="18">
        <f t="shared" ca="1" si="56"/>
        <v>6.9595331556663864E-2</v>
      </c>
      <c r="V223" s="18">
        <f t="shared" ca="1" si="57"/>
        <v>6.9752686395665453E-2</v>
      </c>
      <c r="W223" s="18">
        <f t="shared" ca="1" si="58"/>
        <v>7.236270032110316E-2</v>
      </c>
      <c r="X223" s="18">
        <f t="shared" ca="1" si="59"/>
        <v>7.3608891730068855E-3</v>
      </c>
      <c r="Y223" s="18">
        <f t="shared" ca="1" si="60"/>
        <v>7.0244665585489936E-3</v>
      </c>
      <c r="Z223" s="18">
        <f t="shared" ca="1" si="61"/>
        <v>7.4756592486618246E-3</v>
      </c>
      <c r="AA223" s="18">
        <f t="shared" ca="1" si="62"/>
        <v>6.7995599092597926E-3</v>
      </c>
      <c r="AB223" s="18">
        <f t="shared" ca="1" si="63"/>
        <v>7.4942716359439415E-2</v>
      </c>
      <c r="AC223" s="18">
        <f t="shared" ca="1" si="64"/>
        <v>7.4810964831382193E-2</v>
      </c>
      <c r="AD223" s="18">
        <f t="shared" ca="1" si="65"/>
        <v>7.8823156026570224E-2</v>
      </c>
      <c r="AE223" s="18">
        <f t="shared" ca="1" si="66"/>
        <v>7.0649827440588286E-2</v>
      </c>
      <c r="AF223" s="18">
        <f t="shared" ca="1" si="67"/>
        <v>0</v>
      </c>
      <c r="AG223" s="18">
        <f t="shared" ca="1" si="68"/>
        <v>0</v>
      </c>
      <c r="AH223" s="18">
        <f t="shared" ca="1" si="69"/>
        <v>0</v>
      </c>
      <c r="AI223" s="18">
        <f t="shared" ca="1" si="70"/>
        <v>0</v>
      </c>
    </row>
    <row r="224" spans="1:35" x14ac:dyDescent="0.15">
      <c r="A224">
        <v>2</v>
      </c>
      <c r="B224">
        <v>483.56299999999999</v>
      </c>
      <c r="C224">
        <v>15</v>
      </c>
      <c r="D224" s="18">
        <v>-3.026E-3</v>
      </c>
      <c r="E224" s="18">
        <v>-0.38500000000000001</v>
      </c>
      <c r="F224" s="18">
        <v>1.764</v>
      </c>
      <c r="G224" s="18">
        <v>0.64549999999999996</v>
      </c>
      <c r="H224" s="18">
        <v>0.36070000000000002</v>
      </c>
      <c r="I224" s="18">
        <v>2.1179999999999999</v>
      </c>
      <c r="J224" s="18">
        <v>0.49709999999999999</v>
      </c>
      <c r="K224" s="18">
        <v>2.7349999999999999E-2</v>
      </c>
      <c r="L224" s="18">
        <v>-0.2631</v>
      </c>
      <c r="M224" s="18">
        <v>0.38169999999999998</v>
      </c>
      <c r="O224" s="18">
        <f t="shared" si="50"/>
        <v>8.9717000000000009E-3</v>
      </c>
      <c r="P224" s="18">
        <f t="shared" ca="1" si="51"/>
        <v>0.96546606074983554</v>
      </c>
      <c r="Q224" s="18">
        <f t="shared" ca="1" si="52"/>
        <v>0.94986700670677993</v>
      </c>
      <c r="R224" s="18">
        <f t="shared" ca="1" si="53"/>
        <v>0.99845486638740089</v>
      </c>
      <c r="S224" s="18">
        <f t="shared" ca="1" si="54"/>
        <v>0.94179104125842894</v>
      </c>
      <c r="T224" s="18">
        <f t="shared" ca="1" si="55"/>
        <v>7.1503272327422818E-2</v>
      </c>
      <c r="U224" s="18">
        <f t="shared" ca="1" si="56"/>
        <v>6.9522206979920911E-2</v>
      </c>
      <c r="V224" s="18">
        <f t="shared" ca="1" si="57"/>
        <v>7.0051866094271872E-2</v>
      </c>
      <c r="W224" s="18">
        <f t="shared" ca="1" si="58"/>
        <v>7.2355609489489145E-2</v>
      </c>
      <c r="X224" s="18">
        <f t="shared" ca="1" si="59"/>
        <v>7.3538952909329497E-3</v>
      </c>
      <c r="Y224" s="18">
        <f t="shared" ca="1" si="60"/>
        <v>7.0216903916487418E-3</v>
      </c>
      <c r="Z224" s="18">
        <f t="shared" ca="1" si="61"/>
        <v>7.6166147234119509E-3</v>
      </c>
      <c r="AA224" s="18">
        <f t="shared" ca="1" si="62"/>
        <v>6.818102256365555E-3</v>
      </c>
      <c r="AB224" s="18">
        <f t="shared" ca="1" si="63"/>
        <v>7.4801528337440706E-2</v>
      </c>
      <c r="AC224" s="18">
        <f t="shared" ca="1" si="64"/>
        <v>7.4632132025716891E-2</v>
      </c>
      <c r="AD224" s="18">
        <f t="shared" ca="1" si="65"/>
        <v>8.1240546622028925E-2</v>
      </c>
      <c r="AE224" s="18">
        <f t="shared" ca="1" si="66"/>
        <v>7.0716987830087411E-2</v>
      </c>
      <c r="AF224" s="18">
        <f t="shared" ca="1" si="67"/>
        <v>0</v>
      </c>
      <c r="AG224" s="18">
        <f t="shared" ca="1" si="68"/>
        <v>0</v>
      </c>
      <c r="AH224" s="18">
        <f t="shared" ca="1" si="69"/>
        <v>0</v>
      </c>
      <c r="AI224" s="18">
        <f t="shared" ca="1" si="70"/>
        <v>0</v>
      </c>
    </row>
    <row r="225" spans="1:35" x14ac:dyDescent="0.15">
      <c r="A225">
        <v>2</v>
      </c>
      <c r="B225">
        <v>483.56299999999999</v>
      </c>
      <c r="C225">
        <v>20</v>
      </c>
      <c r="D225" s="18">
        <v>-2.898E-3</v>
      </c>
      <c r="E225" s="18">
        <v>-0.45939999999999998</v>
      </c>
      <c r="F225" s="18">
        <v>1.754</v>
      </c>
      <c r="G225" s="18">
        <v>0.72950000000000004</v>
      </c>
      <c r="H225" s="18">
        <v>0.4168</v>
      </c>
      <c r="I225" s="18">
        <v>2.14</v>
      </c>
      <c r="J225" s="18">
        <v>0.55579999999999996</v>
      </c>
      <c r="K225" s="18">
        <v>4.555E-2</v>
      </c>
      <c r="L225" s="18">
        <v>-0.27860000000000001</v>
      </c>
      <c r="M225" s="18">
        <v>0.4209</v>
      </c>
      <c r="O225" s="18">
        <f t="shared" si="50"/>
        <v>1.1294E-2</v>
      </c>
      <c r="P225" s="18">
        <f t="shared" ca="1" si="51"/>
        <v>0.96401251269896415</v>
      </c>
      <c r="Q225" s="18">
        <f t="shared" ca="1" si="52"/>
        <v>0.94803729623217292</v>
      </c>
      <c r="R225" s="18">
        <f t="shared" ca="1" si="53"/>
        <v>1.0182549571911073</v>
      </c>
      <c r="S225" s="18">
        <f t="shared" ca="1" si="54"/>
        <v>0.9422271123354039</v>
      </c>
      <c r="T225" s="18">
        <f t="shared" ca="1" si="55"/>
        <v>7.1419166552468466E-2</v>
      </c>
      <c r="U225" s="18">
        <f t="shared" ca="1" si="56"/>
        <v>6.9439647336885374E-2</v>
      </c>
      <c r="V225" s="18">
        <f t="shared" ca="1" si="57"/>
        <v>7.0408314504125574E-2</v>
      </c>
      <c r="W225" s="18">
        <f t="shared" ca="1" si="58"/>
        <v>7.2330301366976407E-2</v>
      </c>
      <c r="X225" s="18">
        <f t="shared" ca="1" si="59"/>
        <v>7.3465768370216096E-3</v>
      </c>
      <c r="Y225" s="18">
        <f t="shared" ca="1" si="60"/>
        <v>7.0184767182655209E-3</v>
      </c>
      <c r="Z225" s="18">
        <f t="shared" ca="1" si="61"/>
        <v>7.7719688546071244E-3</v>
      </c>
      <c r="AA225" s="18">
        <f t="shared" ca="1" si="62"/>
        <v>6.8383029497013723E-3</v>
      </c>
      <c r="AB225" s="18">
        <f t="shared" ca="1" si="63"/>
        <v>7.4661613208988578E-2</v>
      </c>
      <c r="AC225" s="18">
        <f t="shared" ca="1" si="64"/>
        <v>7.4426697875674908E-2</v>
      </c>
      <c r="AD225" s="18">
        <f t="shared" ca="1" si="65"/>
        <v>8.3880026406058295E-2</v>
      </c>
      <c r="AE225" s="18">
        <f t="shared" ca="1" si="66"/>
        <v>7.0791498126704322E-2</v>
      </c>
      <c r="AF225" s="18">
        <f t="shared" ca="1" si="67"/>
        <v>0</v>
      </c>
      <c r="AG225" s="18">
        <f t="shared" ca="1" si="68"/>
        <v>0</v>
      </c>
      <c r="AH225" s="18">
        <f t="shared" ca="1" si="69"/>
        <v>0</v>
      </c>
      <c r="AI225" s="18">
        <f t="shared" ca="1" si="70"/>
        <v>0</v>
      </c>
    </row>
    <row r="226" spans="1:35" x14ac:dyDescent="0.15">
      <c r="A226">
        <v>2</v>
      </c>
      <c r="B226">
        <v>631.56299999999999</v>
      </c>
      <c r="C226">
        <v>1</v>
      </c>
      <c r="D226" s="18">
        <v>4.2919999999999998E-3</v>
      </c>
      <c r="E226" s="18">
        <v>-0.92149999999999999</v>
      </c>
      <c r="F226" s="18">
        <v>1.48</v>
      </c>
      <c r="G226" s="18">
        <v>0.93330000000000002</v>
      </c>
      <c r="H226" s="18">
        <v>0.72060000000000002</v>
      </c>
      <c r="I226" s="18">
        <v>2.0049999999999999</v>
      </c>
      <c r="J226" s="18">
        <v>0.72399999999999998</v>
      </c>
      <c r="K226" s="18">
        <v>0.19650000000000001</v>
      </c>
      <c r="L226" s="18">
        <v>-7.8210000000000002E-2</v>
      </c>
      <c r="M226" s="18">
        <v>0.6996</v>
      </c>
      <c r="O226" s="18">
        <f t="shared" si="50"/>
        <v>1.4219000000000001E-2</v>
      </c>
      <c r="P226" s="18">
        <f t="shared" ca="1" si="51"/>
        <v>0.96251634530774388</v>
      </c>
      <c r="Q226" s="18">
        <f t="shared" ca="1" si="52"/>
        <v>0.94600857839485675</v>
      </c>
      <c r="R226" s="18">
        <f t="shared" ca="1" si="53"/>
        <v>1.0371187652097311</v>
      </c>
      <c r="S226" s="18">
        <f t="shared" ca="1" si="54"/>
        <v>0.94259027021783925</v>
      </c>
      <c r="T226" s="18">
        <f t="shared" ca="1" si="55"/>
        <v>7.1323225700266002E-2</v>
      </c>
      <c r="U226" s="18">
        <f t="shared" ca="1" si="56"/>
        <v>6.934702454383096E-2</v>
      </c>
      <c r="V226" s="18">
        <f t="shared" ca="1" si="57"/>
        <v>7.0830920954641274E-2</v>
      </c>
      <c r="W226" s="18">
        <f t="shared" ca="1" si="58"/>
        <v>7.2283176755128534E-2</v>
      </c>
      <c r="X226" s="18">
        <f t="shared" ca="1" si="59"/>
        <v>7.3390528355315662E-3</v>
      </c>
      <c r="Y226" s="18">
        <f t="shared" ca="1" si="60"/>
        <v>7.0149082882695812E-3</v>
      </c>
      <c r="Z226" s="18">
        <f t="shared" ca="1" si="61"/>
        <v>7.9195789344283958E-3</v>
      </c>
      <c r="AA226" s="18">
        <f t="shared" ca="1" si="62"/>
        <v>6.860343758146265E-3</v>
      </c>
      <c r="AB226" s="18">
        <f t="shared" ca="1" si="63"/>
        <v>7.4526955626675495E-2</v>
      </c>
      <c r="AC226" s="18">
        <f t="shared" ca="1" si="64"/>
        <v>7.4200008626777711E-2</v>
      </c>
      <c r="AD226" s="18">
        <f t="shared" ca="1" si="65"/>
        <v>8.6312078167421855E-2</v>
      </c>
      <c r="AE226" s="18">
        <f t="shared" ca="1" si="66"/>
        <v>7.0874380302219667E-2</v>
      </c>
      <c r="AF226" s="18">
        <f t="shared" ca="1" si="67"/>
        <v>0</v>
      </c>
      <c r="AG226" s="18">
        <f t="shared" ca="1" si="68"/>
        <v>0</v>
      </c>
      <c r="AH226" s="18">
        <f t="shared" ca="1" si="69"/>
        <v>0</v>
      </c>
      <c r="AI226" s="18">
        <f t="shared" ca="1" si="70"/>
        <v>0</v>
      </c>
    </row>
    <row r="227" spans="1:35" x14ac:dyDescent="0.15">
      <c r="A227">
        <v>2</v>
      </c>
      <c r="B227">
        <v>631.56299999999999</v>
      </c>
      <c r="C227">
        <v>3</v>
      </c>
      <c r="D227" s="18">
        <v>4.4730000000000004E-3</v>
      </c>
      <c r="E227" s="18">
        <v>-0.89249999999999996</v>
      </c>
      <c r="F227" s="18">
        <v>1.506</v>
      </c>
      <c r="G227" s="18">
        <v>0.93810000000000004</v>
      </c>
      <c r="H227" s="18">
        <v>0.70450000000000002</v>
      </c>
      <c r="I227" s="18">
        <v>2.0310000000000001</v>
      </c>
      <c r="J227" s="18">
        <v>0.72130000000000005</v>
      </c>
      <c r="K227" s="18">
        <v>0.1835</v>
      </c>
      <c r="L227" s="18">
        <v>-0.1104</v>
      </c>
      <c r="M227" s="18">
        <v>0.68910000000000005</v>
      </c>
      <c r="O227" s="18">
        <f t="shared" si="50"/>
        <v>1.7901E-2</v>
      </c>
      <c r="P227" s="18">
        <f t="shared" ca="1" si="51"/>
        <v>0.96100142616720552</v>
      </c>
      <c r="Q227" s="18">
        <f t="shared" ca="1" si="52"/>
        <v>0.94382155105908749</v>
      </c>
      <c r="R227" s="18">
        <f t="shared" ca="1" si="53"/>
        <v>1.0498729133055169</v>
      </c>
      <c r="S227" s="18">
        <f t="shared" ca="1" si="54"/>
        <v>0.94286413482321518</v>
      </c>
      <c r="T227" s="18">
        <f t="shared" ca="1" si="55"/>
        <v>7.1214591825672136E-2</v>
      </c>
      <c r="U227" s="18">
        <f t="shared" ca="1" si="56"/>
        <v>6.9243998650972152E-2</v>
      </c>
      <c r="V227" s="18">
        <f t="shared" ca="1" si="57"/>
        <v>7.1326457024495915E-2</v>
      </c>
      <c r="W227" s="18">
        <f t="shared" ca="1" si="58"/>
        <v>7.2210427435470959E-2</v>
      </c>
      <c r="X227" s="18">
        <f t="shared" ca="1" si="59"/>
        <v>7.3314599101959007E-3</v>
      </c>
      <c r="Y227" s="18">
        <f t="shared" ca="1" si="60"/>
        <v>7.0110885145221362E-3</v>
      </c>
      <c r="Z227" s="18">
        <f t="shared" ca="1" si="61"/>
        <v>8.0183399731187637E-3</v>
      </c>
      <c r="AA227" s="18">
        <f t="shared" ca="1" si="62"/>
        <v>6.8844079522374551E-3</v>
      </c>
      <c r="AB227" s="18">
        <f t="shared" ca="1" si="63"/>
        <v>7.4402075557003816E-2</v>
      </c>
      <c r="AC227" s="18">
        <f t="shared" ca="1" si="64"/>
        <v>7.3958778082219179E-2</v>
      </c>
      <c r="AD227" s="18">
        <f t="shared" ca="1" si="65"/>
        <v>8.7747666773247246E-2</v>
      </c>
      <c r="AE227" s="18">
        <f t="shared" ca="1" si="66"/>
        <v>7.0966652333469535E-2</v>
      </c>
      <c r="AF227" s="18">
        <f t="shared" ca="1" si="67"/>
        <v>0</v>
      </c>
      <c r="AG227" s="18">
        <f t="shared" ca="1" si="68"/>
        <v>0</v>
      </c>
      <c r="AH227" s="18">
        <f t="shared" ca="1" si="69"/>
        <v>0</v>
      </c>
      <c r="AI227" s="18">
        <f t="shared" ca="1" si="70"/>
        <v>0</v>
      </c>
    </row>
    <row r="228" spans="1:35" x14ac:dyDescent="0.15">
      <c r="A228">
        <v>2</v>
      </c>
      <c r="B228">
        <v>631.56299999999999</v>
      </c>
      <c r="C228">
        <v>5</v>
      </c>
      <c r="D228" s="18">
        <v>1.108E-2</v>
      </c>
      <c r="E228" s="18">
        <v>-0.3226</v>
      </c>
      <c r="F228" s="18">
        <v>1.171</v>
      </c>
      <c r="G228" s="18">
        <v>0.35730000000000001</v>
      </c>
      <c r="H228" s="18">
        <v>0.33910000000000001</v>
      </c>
      <c r="I228" s="18">
        <v>1.3959999999999999</v>
      </c>
      <c r="J228" s="18">
        <v>0.44319999999999998</v>
      </c>
      <c r="K228" s="18">
        <v>-2.759E-2</v>
      </c>
      <c r="L228" s="18">
        <v>-1.9830000000000001</v>
      </c>
      <c r="M228" s="18">
        <v>2.4769999999999999</v>
      </c>
      <c r="O228" s="18">
        <f t="shared" si="50"/>
        <v>2.2536E-2</v>
      </c>
      <c r="P228" s="18">
        <f t="shared" ca="1" si="51"/>
        <v>0.95949362598244092</v>
      </c>
      <c r="Q228" s="18">
        <f t="shared" ca="1" si="52"/>
        <v>0.94152343235679803</v>
      </c>
      <c r="R228" s="18">
        <f t="shared" ca="1" si="53"/>
        <v>1.0494983616545634</v>
      </c>
      <c r="S228" s="18">
        <f t="shared" ca="1" si="54"/>
        <v>0.9430324723470247</v>
      </c>
      <c r="T228" s="18">
        <f t="shared" ca="1" si="55"/>
        <v>7.1092527480441939E-2</v>
      </c>
      <c r="U228" s="18">
        <f t="shared" ca="1" si="56"/>
        <v>6.9130454347305484E-2</v>
      </c>
      <c r="V228" s="18">
        <f t="shared" ca="1" si="57"/>
        <v>7.1896095033802204E-2</v>
      </c>
      <c r="W228" s="18">
        <f t="shared" ca="1" si="58"/>
        <v>7.2108077615705729E-2</v>
      </c>
      <c r="X228" s="18">
        <f t="shared" ca="1" si="59"/>
        <v>7.3239351532971278E-3</v>
      </c>
      <c r="Y228" s="18">
        <f t="shared" ca="1" si="60"/>
        <v>7.0071324814215191E-3</v>
      </c>
      <c r="Z228" s="18">
        <f t="shared" ca="1" si="61"/>
        <v>8.0126163795643263E-3</v>
      </c>
      <c r="AA228" s="18">
        <f t="shared" ca="1" si="62"/>
        <v>6.9107274087093808E-3</v>
      </c>
      <c r="AB228" s="18">
        <f t="shared" ca="1" si="63"/>
        <v>7.4291690806532626E-2</v>
      </c>
      <c r="AC228" s="18">
        <f t="shared" ca="1" si="64"/>
        <v>7.3710521467705167E-2</v>
      </c>
      <c r="AD228" s="18">
        <f t="shared" ca="1" si="65"/>
        <v>8.7124140610802911E-2</v>
      </c>
      <c r="AE228" s="18">
        <f t="shared" ca="1" si="66"/>
        <v>7.1069474445785E-2</v>
      </c>
      <c r="AF228" s="18">
        <f t="shared" ca="1" si="67"/>
        <v>0</v>
      </c>
      <c r="AG228" s="18">
        <f t="shared" ca="1" si="68"/>
        <v>0</v>
      </c>
      <c r="AH228" s="18">
        <f t="shared" ca="1" si="69"/>
        <v>0</v>
      </c>
      <c r="AI228" s="18">
        <f t="shared" ca="1" si="70"/>
        <v>0</v>
      </c>
    </row>
    <row r="229" spans="1:35" x14ac:dyDescent="0.15">
      <c r="A229">
        <v>2</v>
      </c>
      <c r="B229">
        <v>631.56299999999999</v>
      </c>
      <c r="C229">
        <v>7</v>
      </c>
      <c r="D229" s="18">
        <v>7.8720000000000005E-3</v>
      </c>
      <c r="E229" s="18">
        <v>-1.5940000000000001</v>
      </c>
      <c r="F229" s="18">
        <v>1.3240000000000001</v>
      </c>
      <c r="G229" s="18">
        <v>1.02</v>
      </c>
      <c r="H229" s="18">
        <v>1.1619999999999999</v>
      </c>
      <c r="I229" s="18">
        <v>1.9119999999999999</v>
      </c>
      <c r="J229" s="18">
        <v>0.83109999999999995</v>
      </c>
      <c r="K229" s="18">
        <v>0.42380000000000001</v>
      </c>
      <c r="L229" s="18">
        <v>-9.8419999999999994E-2</v>
      </c>
      <c r="M229" s="18">
        <v>0.80420000000000003</v>
      </c>
      <c r="O229" s="18">
        <f t="shared" si="50"/>
        <v>2.8371E-2</v>
      </c>
      <c r="P229" s="18">
        <f t="shared" ca="1" si="51"/>
        <v>0.95802203264478136</v>
      </c>
      <c r="Q229" s="18">
        <f t="shared" ca="1" si="52"/>
        <v>0.93916871639031274</v>
      </c>
      <c r="R229" s="18">
        <f t="shared" ca="1" si="53"/>
        <v>1.0304296069516719</v>
      </c>
      <c r="S229" s="18">
        <f t="shared" ca="1" si="54"/>
        <v>0.9430797237793026</v>
      </c>
      <c r="T229" s="18">
        <f t="shared" ca="1" si="55"/>
        <v>7.0956592853768485E-2</v>
      </c>
      <c r="U229" s="18">
        <f t="shared" ca="1" si="56"/>
        <v>6.900668620379255E-2</v>
      </c>
      <c r="V229" s="18">
        <f t="shared" ca="1" si="57"/>
        <v>7.2525641586646372E-2</v>
      </c>
      <c r="W229" s="18">
        <f t="shared" ca="1" si="58"/>
        <v>7.1972133672703803E-2</v>
      </c>
      <c r="X229" s="18">
        <f t="shared" ca="1" si="59"/>
        <v>7.3166177252198096E-3</v>
      </c>
      <c r="Y229" s="18">
        <f t="shared" ca="1" si="60"/>
        <v>7.003165754172239E-3</v>
      </c>
      <c r="Z229" s="18">
        <f t="shared" ca="1" si="61"/>
        <v>7.8587072282113677E-3</v>
      </c>
      <c r="AA229" s="18">
        <f t="shared" ca="1" si="62"/>
        <v>6.9395763012298044E-3</v>
      </c>
      <c r="AB229" s="18">
        <f t="shared" ca="1" si="63"/>
        <v>7.4200731507373788E-2</v>
      </c>
      <c r="AC229" s="18">
        <f t="shared" ca="1" si="64"/>
        <v>7.3463491652823842E-2</v>
      </c>
      <c r="AD229" s="18">
        <f t="shared" ca="1" si="65"/>
        <v>8.3613616639739666E-2</v>
      </c>
      <c r="AE229" s="18">
        <f t="shared" ca="1" si="66"/>
        <v>7.1184089795281666E-2</v>
      </c>
      <c r="AF229" s="18">
        <f t="shared" ca="1" si="67"/>
        <v>0</v>
      </c>
      <c r="AG229" s="18">
        <f t="shared" ca="1" si="68"/>
        <v>0</v>
      </c>
      <c r="AH229" s="18">
        <f t="shared" ca="1" si="69"/>
        <v>0</v>
      </c>
      <c r="AI229" s="18">
        <f t="shared" ca="1" si="70"/>
        <v>0</v>
      </c>
    </row>
    <row r="230" spans="1:35" x14ac:dyDescent="0.15">
      <c r="A230">
        <v>2</v>
      </c>
      <c r="B230">
        <v>631.56299999999999</v>
      </c>
      <c r="C230">
        <v>10</v>
      </c>
      <c r="D230" s="18">
        <v>1.1520000000000001E-2</v>
      </c>
      <c r="E230" s="18">
        <v>-1.1859999999999999</v>
      </c>
      <c r="F230" s="18">
        <v>1.6619999999999999</v>
      </c>
      <c r="G230" s="18">
        <v>1.194</v>
      </c>
      <c r="H230" s="18">
        <v>0.94379999999999997</v>
      </c>
      <c r="I230" s="18">
        <v>2.2559999999999998</v>
      </c>
      <c r="J230" s="18">
        <v>0.89259999999999995</v>
      </c>
      <c r="K230" s="18">
        <v>0.23089999999999999</v>
      </c>
      <c r="L230" s="18">
        <v>-0.50139999999999996</v>
      </c>
      <c r="M230" s="18">
        <v>0.76739999999999997</v>
      </c>
      <c r="O230" s="18">
        <f t="shared" ref="O230:O293" si="71">O87</f>
        <v>3.5716999999999999E-2</v>
      </c>
      <c r="P230" s="18">
        <f t="shared" ref="P230:P293" ca="1" si="72">MAX(1E-20,(T230+X230+AB230+AF230)*2*ACOS(-1))</f>
        <v>0.95661949015469061</v>
      </c>
      <c r="Q230" s="18">
        <f t="shared" ref="Q230:Q293" ca="1" si="73">MAX(1E-20,(U230+Y230+AC230+AG230)*2*ACOS(-1))</f>
        <v>0.93681907301502443</v>
      </c>
      <c r="R230" s="18">
        <f t="shared" ref="R230:R293" ca="1" si="74">MAX(1E-20,(V230+Z230+AD230+AH230)*2*ACOS(-1))</f>
        <v>0.9944187032378311</v>
      </c>
      <c r="S230" s="18">
        <f t="shared" ref="S230:S293" ca="1" si="75">MAX(1E-20,(W230+AA230+AE230+AI230)*2*ACOS(-1))</f>
        <v>0.94299211883415779</v>
      </c>
      <c r="T230" s="18">
        <f t="shared" ref="T230:T293" ca="1" si="76">MAX(0,P87*(1-ABS($P$6))+T87*(1-ABS($P$6)^(X87+1))/(X87+1))</f>
        <v>7.0806827480465101E-2</v>
      </c>
      <c r="U230" s="18">
        <f t="shared" ref="U230:U293" ca="1" si="77">MAX(0,Q87*(1-ABS($P$6))+U87*(1-ABS($P$6)^(Y87+1))/(Y87+1))</f>
        <v>6.8873582247198917E-2</v>
      </c>
      <c r="V230" s="18">
        <f t="shared" ref="V230:V293" ca="1" si="78">MAX(0,R87*(1-ABS($P$6))+V87*(1-ABS($P$6)^(Z87+1))/(Z87+1))</f>
        <v>7.3165113093972861E-2</v>
      </c>
      <c r="W230" s="18">
        <f t="shared" ref="W230:W293" ca="1" si="79">MAX(0,S87*(1-ABS($P$6))+W87*(1-ABS($P$6)^(AA87+1))/(AA87+1))</f>
        <v>7.1798800304355814E-2</v>
      </c>
      <c r="X230" s="18">
        <f t="shared" ref="X230:X293" ca="1" si="80">MAX(0,(P87+T87*ABS($P$6)^X87+AB87+AF87*$P$7^AJ87)*0.5*($P$7-$P$6))</f>
        <v>7.3096456261002992E-3</v>
      </c>
      <c r="Y230" s="18">
        <f t="shared" ref="Y230:Y293" ca="1" si="81">MAX(0,(Q87+U87*ABS($P$6)^Y87+AC87+AG87*$P$7^AK87)*0.5*($P$7-$P$6))</f>
        <v>6.999321061393133E-3</v>
      </c>
      <c r="Z230" s="18">
        <f t="shared" ref="Z230:Z293" ca="1" si="82">MAX(0,(R87+V87*ABS($P$6)^Z87+AD87+AH87*$P$7^AL87)*0.5*($P$7-$P$6))</f>
        <v>7.5719556767504031E-3</v>
      </c>
      <c r="AA230" s="18">
        <f t="shared" ref="AA230:AA293" ca="1" si="83">MAX(0,(S87+W87*ABS($P$6)^AA87+AE87+AI87*$P$7^AM87)*0.5*($P$7-$P$6))</f>
        <v>6.9712729485078466E-3</v>
      </c>
      <c r="AB230" s="18">
        <f t="shared" ref="AB230:AB293" ca="1" si="84">MAX(0,AB87*(AN87-($P$7))+AF87*(AN87^(AJ87+1)-$P$7^(AJ87+1))/(AJ87+1))</f>
        <v>7.4134247409602338E-2</v>
      </c>
      <c r="AC230" s="18">
        <f t="shared" ref="AC230:AC293" ca="1" si="85">MAX(0,AC87*(AO87-($P$7))+AG87*(AO87^(AK87+1)-$P$7^(AK87+1))/(AK87+1))</f>
        <v>7.3226482944516308E-2</v>
      </c>
      <c r="AD230" s="18">
        <f t="shared" ref="AD230:AD293" ca="1" si="86">MAX(0,AD87*(AP87-($P$7))+AH87*(AP87^(AL87+1)-$P$7^(AL87+1))/(AL87+1))</f>
        <v>7.7529583352610121E-2</v>
      </c>
      <c r="AE230" s="18">
        <f t="shared" ref="AE230:AE293" ca="1" si="87">MAX(0,AE87*(AQ87-($P$7))+AI87*(AQ87^(AM87+1)-$P$7^(AM87+1))/(AM87+1))</f>
        <v>7.1311783756292532E-2</v>
      </c>
      <c r="AF230" s="18">
        <f t="shared" ref="AF230:AF293" ca="1" si="88">IF(AN87&lt;1,MAX(0,(AB87+AF87*AN87^AJ87+AR87)*0.5*(1-AN87)),0)</f>
        <v>0</v>
      </c>
      <c r="AG230" s="18">
        <f t="shared" ref="AG230:AG293" ca="1" si="89">IF(AO87&lt;1,MAX(0,(AC87+AG87*AO87^AK87+AS87)*0.5*(1-AO87)),0)</f>
        <v>0</v>
      </c>
      <c r="AH230" s="18">
        <f t="shared" ref="AH230:AH293" ca="1" si="90">IF(AP87&lt;1,MAX(0,(AD87+AH87*AP87^AL87+AT87)*0.5*(1-AP87)),0)</f>
        <v>0</v>
      </c>
      <c r="AI230" s="18">
        <f t="shared" ref="AI230:AI293" ca="1" si="91">IF(AQ87&lt;1,MAX(0,(AE87+AI87*AQ87^AM87+AU87)*0.5*(1-AQ87)),0)</f>
        <v>0</v>
      </c>
    </row>
    <row r="231" spans="1:35" x14ac:dyDescent="0.15">
      <c r="A231">
        <v>2</v>
      </c>
      <c r="B231">
        <v>631.56299999999999</v>
      </c>
      <c r="C231">
        <v>15</v>
      </c>
      <c r="D231" s="18">
        <v>7.6099999999999996E-3</v>
      </c>
      <c r="E231" s="18">
        <v>-1.7350000000000001</v>
      </c>
      <c r="F231" s="18">
        <v>2.113</v>
      </c>
      <c r="G231" s="18">
        <v>0.85029999999999994</v>
      </c>
      <c r="H231" s="18">
        <v>8.2350000000000007E-2</v>
      </c>
      <c r="I231" s="18">
        <v>2.2919999999999998</v>
      </c>
      <c r="J231" s="18">
        <v>0.21709999999999999</v>
      </c>
      <c r="K231" s="18">
        <v>1.645</v>
      </c>
      <c r="L231" s="18">
        <v>2.1739999999999999</v>
      </c>
      <c r="M231" s="18">
        <v>0.84689999999999999</v>
      </c>
      <c r="O231" s="18">
        <f t="shared" si="71"/>
        <v>4.4964999999999998E-2</v>
      </c>
      <c r="P231" s="18">
        <f t="shared" ca="1" si="72"/>
        <v>0.95532331710524554</v>
      </c>
      <c r="Q231" s="18">
        <f t="shared" ca="1" si="73"/>
        <v>0.9345434606950469</v>
      </c>
      <c r="R231" s="18">
        <f t="shared" ca="1" si="74"/>
        <v>0.95289057028603819</v>
      </c>
      <c r="S231" s="18">
        <f t="shared" ca="1" si="75"/>
        <v>0.9427591816376556</v>
      </c>
      <c r="T231" s="18">
        <f t="shared" ca="1" si="76"/>
        <v>7.0643990277483554E-2</v>
      </c>
      <c r="U231" s="18">
        <f t="shared" ca="1" si="77"/>
        <v>6.8732853855486442E-2</v>
      </c>
      <c r="V231" s="18">
        <f t="shared" ca="1" si="78"/>
        <v>7.3690758279413238E-2</v>
      </c>
      <c r="W231" s="18">
        <f t="shared" ca="1" si="79"/>
        <v>7.1584798772902344E-2</v>
      </c>
      <c r="X231" s="18">
        <f t="shared" ca="1" si="80"/>
        <v>7.3031515587269865E-3</v>
      </c>
      <c r="Y231" s="18">
        <f t="shared" ca="1" si="81"/>
        <v>6.9957347090488292E-3</v>
      </c>
      <c r="Z231" s="18">
        <f t="shared" ca="1" si="82"/>
        <v>7.2463175640464983E-3</v>
      </c>
      <c r="AA231" s="18">
        <f t="shared" ca="1" si="83"/>
        <v>7.006175797812055E-3</v>
      </c>
      <c r="AB231" s="18">
        <f t="shared" ca="1" si="84"/>
        <v>7.4097286332035481E-2</v>
      </c>
      <c r="AC231" s="18">
        <f t="shared" ca="1" si="85"/>
        <v>7.3008622739287848E-2</v>
      </c>
      <c r="AD231" s="18">
        <f t="shared" ca="1" si="86"/>
        <v>7.0720168643218367E-2</v>
      </c>
      <c r="AE231" s="18">
        <f t="shared" ca="1" si="87"/>
        <v>7.1453809332188506E-2</v>
      </c>
      <c r="AF231" s="18">
        <f t="shared" ca="1" si="88"/>
        <v>0</v>
      </c>
      <c r="AG231" s="18">
        <f t="shared" ca="1" si="89"/>
        <v>0</v>
      </c>
      <c r="AH231" s="18">
        <f t="shared" ca="1" si="90"/>
        <v>0</v>
      </c>
      <c r="AI231" s="18">
        <f t="shared" ca="1" si="91"/>
        <v>0</v>
      </c>
    </row>
    <row r="232" spans="1:35" x14ac:dyDescent="0.15">
      <c r="A232">
        <v>2</v>
      </c>
      <c r="B232">
        <v>631.56299999999999</v>
      </c>
      <c r="C232">
        <v>20</v>
      </c>
      <c r="D232" s="18">
        <v>4.598E-2</v>
      </c>
      <c r="E232" s="18">
        <v>-0.73070000000000002</v>
      </c>
      <c r="F232" s="18">
        <v>0.89039999999999997</v>
      </c>
      <c r="G232" s="18">
        <v>0.76129999999999998</v>
      </c>
      <c r="H232" s="18">
        <v>1.0669999999999999</v>
      </c>
      <c r="I232" s="18">
        <v>1.1459999999999999</v>
      </c>
      <c r="J232" s="18">
        <v>1.081</v>
      </c>
      <c r="K232" s="18">
        <v>-0.38200000000000001</v>
      </c>
      <c r="L232" s="18">
        <v>1.0860000000000001</v>
      </c>
      <c r="M232" s="18">
        <v>2.5</v>
      </c>
      <c r="O232" s="18">
        <f t="shared" si="71"/>
        <v>5.6606999999999998E-2</v>
      </c>
      <c r="P232" s="18">
        <f t="shared" ca="1" si="72"/>
        <v>0.95417612780164884</v>
      </c>
      <c r="Q232" s="18">
        <f t="shared" ca="1" si="73"/>
        <v>0.93241828119612546</v>
      </c>
      <c r="R232" s="18">
        <f t="shared" ca="1" si="74"/>
        <v>0.91942252992168072</v>
      </c>
      <c r="S232" s="18">
        <f t="shared" ca="1" si="75"/>
        <v>0.9423756358900931</v>
      </c>
      <c r="T232" s="18">
        <f t="shared" ca="1" si="76"/>
        <v>7.0469841798956073E-2</v>
      </c>
      <c r="U232" s="18">
        <f t="shared" ca="1" si="77"/>
        <v>6.8587292227482888E-2</v>
      </c>
      <c r="V232" s="18">
        <f t="shared" ca="1" si="78"/>
        <v>7.3858000157078746E-2</v>
      </c>
      <c r="W232" s="18">
        <f t="shared" ca="1" si="79"/>
        <v>7.1327786979933069E-2</v>
      </c>
      <c r="X232" s="18">
        <f t="shared" ca="1" si="80"/>
        <v>7.2972571278720035E-3</v>
      </c>
      <c r="Y232" s="18">
        <f t="shared" ca="1" si="81"/>
        <v>6.992542560907599E-3</v>
      </c>
      <c r="Z232" s="18">
        <f t="shared" ca="1" si="82"/>
        <v>6.9955334619060455E-3</v>
      </c>
      <c r="AA232" s="18">
        <f t="shared" ca="1" si="83"/>
        <v>7.0446734601130713E-3</v>
      </c>
      <c r="AB232" s="18">
        <f t="shared" ca="1" si="84"/>
        <v>7.4094748393088397E-2</v>
      </c>
      <c r="AC232" s="18">
        <f t="shared" ca="1" si="85"/>
        <v>7.2819143693221705E-2</v>
      </c>
      <c r="AD232" s="18">
        <f t="shared" ca="1" si="86"/>
        <v>6.5477106808106741E-2</v>
      </c>
      <c r="AE232" s="18">
        <f t="shared" ca="1" si="87"/>
        <v>7.1611280261230315E-2</v>
      </c>
      <c r="AF232" s="18">
        <f t="shared" ca="1" si="88"/>
        <v>0</v>
      </c>
      <c r="AG232" s="18">
        <f t="shared" ca="1" si="89"/>
        <v>0</v>
      </c>
      <c r="AH232" s="18">
        <f t="shared" ca="1" si="90"/>
        <v>0</v>
      </c>
      <c r="AI232" s="18">
        <f t="shared" ca="1" si="91"/>
        <v>0</v>
      </c>
    </row>
    <row r="233" spans="1:35" x14ac:dyDescent="0.15">
      <c r="A233">
        <v>2</v>
      </c>
      <c r="B233">
        <v>774.68299999999999</v>
      </c>
      <c r="C233">
        <v>1</v>
      </c>
      <c r="D233" s="18">
        <v>2.1480000000000002E-3</v>
      </c>
      <c r="E233" s="18">
        <v>-0.16980000000000001</v>
      </c>
      <c r="F233" s="18">
        <v>1.31</v>
      </c>
      <c r="G233" s="18">
        <v>0.61529999999999996</v>
      </c>
      <c r="H233" s="18">
        <v>0.15090000000000001</v>
      </c>
      <c r="I233" s="18">
        <v>1.952</v>
      </c>
      <c r="J233" s="18">
        <v>0.39300000000000002</v>
      </c>
      <c r="K233" s="18">
        <v>1.6799999999999999E-2</v>
      </c>
      <c r="L233" s="18">
        <v>-0.53459999999999996</v>
      </c>
      <c r="M233" s="18">
        <v>0.19450000000000001</v>
      </c>
      <c r="O233" s="18">
        <f t="shared" si="71"/>
        <v>7.1263999999999994E-2</v>
      </c>
      <c r="P233" s="18">
        <f t="shared" ca="1" si="72"/>
        <v>0.95322702015253802</v>
      </c>
      <c r="Q233" s="18">
        <f t="shared" ca="1" si="73"/>
        <v>0.93052792124319561</v>
      </c>
      <c r="R233" s="18">
        <f t="shared" ca="1" si="74"/>
        <v>0.89947390017705575</v>
      </c>
      <c r="S233" s="18">
        <f t="shared" ca="1" si="75"/>
        <v>0.94184365421193805</v>
      </c>
      <c r="T233" s="18">
        <f t="shared" ca="1" si="76"/>
        <v>7.0287471149915917E-2</v>
      </c>
      <c r="U233" s="18">
        <f t="shared" ca="1" si="77"/>
        <v>6.8441048243374727E-2</v>
      </c>
      <c r="V233" s="18">
        <f t="shared" ca="1" si="78"/>
        <v>7.3330162291731588E-2</v>
      </c>
      <c r="W233" s="18">
        <f t="shared" ca="1" si="79"/>
        <v>7.1026904028677451E-2</v>
      </c>
      <c r="X233" s="18">
        <f t="shared" ca="1" si="80"/>
        <v>7.2920662857519775E-3</v>
      </c>
      <c r="Y233" s="18">
        <f t="shared" ca="1" si="81"/>
        <v>6.9898764265385318E-3</v>
      </c>
      <c r="Z233" s="18">
        <f t="shared" ca="1" si="82"/>
        <v>6.8707323618306081E-3</v>
      </c>
      <c r="AA233" s="18">
        <f t="shared" ca="1" si="83"/>
        <v>7.0871616739292516E-3</v>
      </c>
      <c r="AB233" s="18">
        <f t="shared" ca="1" si="84"/>
        <v>7.4131254710366273E-2</v>
      </c>
      <c r="AC233" s="18">
        <f t="shared" ca="1" si="85"/>
        <v>7.2667193680967204E-2</v>
      </c>
      <c r="AD233" s="18">
        <f t="shared" ca="1" si="86"/>
        <v>6.2954822741762256E-2</v>
      </c>
      <c r="AE233" s="18">
        <f t="shared" ca="1" si="87"/>
        <v>7.1785007484957059E-2</v>
      </c>
      <c r="AF233" s="18">
        <f t="shared" ca="1" si="88"/>
        <v>0</v>
      </c>
      <c r="AG233" s="18">
        <f t="shared" ca="1" si="89"/>
        <v>0</v>
      </c>
      <c r="AH233" s="18">
        <f t="shared" ca="1" si="90"/>
        <v>0</v>
      </c>
      <c r="AI233" s="18">
        <f t="shared" ca="1" si="91"/>
        <v>0</v>
      </c>
    </row>
    <row r="234" spans="1:35" x14ac:dyDescent="0.15">
      <c r="A234">
        <v>2</v>
      </c>
      <c r="B234">
        <v>774.68299999999999</v>
      </c>
      <c r="C234">
        <v>3</v>
      </c>
      <c r="D234" s="18">
        <v>2.4369999999999999E-3</v>
      </c>
      <c r="E234" s="18">
        <v>-6.9419999999999996E-2</v>
      </c>
      <c r="F234" s="18">
        <v>1.238</v>
      </c>
      <c r="G234" s="18">
        <v>0.307</v>
      </c>
      <c r="H234" s="18">
        <v>8.3549999999999999E-2</v>
      </c>
      <c r="I234" s="18">
        <v>1.891</v>
      </c>
      <c r="J234" s="18">
        <v>0.30220000000000002</v>
      </c>
      <c r="K234" s="18">
        <v>-1.6570000000000001E-2</v>
      </c>
      <c r="L234" s="18">
        <v>0.40970000000000001</v>
      </c>
      <c r="M234" s="18">
        <v>0.17269999999999999</v>
      </c>
      <c r="O234" s="18">
        <f t="shared" si="71"/>
        <v>8.9717000000000005E-2</v>
      </c>
      <c r="P234" s="18">
        <f t="shared" ca="1" si="72"/>
        <v>0.95253351245833517</v>
      </c>
      <c r="Q234" s="18">
        <f t="shared" ca="1" si="73"/>
        <v>0.92896640237310701</v>
      </c>
      <c r="R234" s="18">
        <f t="shared" ca="1" si="74"/>
        <v>0.89042019753278856</v>
      </c>
      <c r="S234" s="18">
        <f t="shared" ca="1" si="75"/>
        <v>0.94117564598972436</v>
      </c>
      <c r="T234" s="18">
        <f t="shared" ca="1" si="76"/>
        <v>7.0101724297981213E-2</v>
      </c>
      <c r="U234" s="18">
        <f t="shared" ca="1" si="77"/>
        <v>6.8299969290020565E-2</v>
      </c>
      <c r="V234" s="18">
        <f t="shared" ca="1" si="78"/>
        <v>7.1990160793708069E-2</v>
      </c>
      <c r="W234" s="18">
        <f t="shared" ca="1" si="79"/>
        <v>7.0683599615619916E-2</v>
      </c>
      <c r="X234" s="18">
        <f t="shared" ca="1" si="80"/>
        <v>7.2876599212489956E-3</v>
      </c>
      <c r="Y234" s="18">
        <f t="shared" ca="1" si="81"/>
        <v>6.9878621664225182E-3</v>
      </c>
      <c r="Z234" s="18">
        <f t="shared" ca="1" si="82"/>
        <v>6.8537633753721185E-3</v>
      </c>
      <c r="AA234" s="18">
        <f t="shared" ca="1" si="83"/>
        <v>7.1339802223452063E-3</v>
      </c>
      <c r="AB234" s="18">
        <f t="shared" ca="1" si="84"/>
        <v>7.4211032749199324E-2</v>
      </c>
      <c r="AC234" s="18">
        <f t="shared" ca="1" si="85"/>
        <v>7.2561763447531513E-2</v>
      </c>
      <c r="AD234" s="18">
        <f t="shared" ca="1" si="86"/>
        <v>6.2870851697124974E-2</v>
      </c>
      <c r="AE234" s="18">
        <f t="shared" ca="1" si="87"/>
        <v>7.1975176539007299E-2</v>
      </c>
      <c r="AF234" s="18">
        <f t="shared" ca="1" si="88"/>
        <v>0</v>
      </c>
      <c r="AG234" s="18">
        <f t="shared" ca="1" si="89"/>
        <v>0</v>
      </c>
      <c r="AH234" s="18">
        <f t="shared" ca="1" si="90"/>
        <v>0</v>
      </c>
      <c r="AI234" s="18">
        <f t="shared" ca="1" si="91"/>
        <v>0</v>
      </c>
    </row>
    <row r="235" spans="1:35" x14ac:dyDescent="0.15">
      <c r="A235">
        <v>2</v>
      </c>
      <c r="B235">
        <v>774.68299999999999</v>
      </c>
      <c r="C235">
        <v>5</v>
      </c>
      <c r="D235" s="18">
        <v>3.3869999999999998E-3</v>
      </c>
      <c r="E235" s="18">
        <v>-7.0419999999999996E-2</v>
      </c>
      <c r="F235" s="18">
        <v>1.33</v>
      </c>
      <c r="G235" s="18">
        <v>0.29039999999999999</v>
      </c>
      <c r="H235" s="18">
        <v>9.1130000000000003E-2</v>
      </c>
      <c r="I235" s="18">
        <v>1.8620000000000001</v>
      </c>
      <c r="J235" s="18">
        <v>0.3145</v>
      </c>
      <c r="K235" s="18">
        <v>-2.409E-2</v>
      </c>
      <c r="L235" s="18">
        <v>0.48170000000000002</v>
      </c>
      <c r="M235" s="18">
        <v>0.16600000000000001</v>
      </c>
      <c r="O235" s="18">
        <f t="shared" si="71"/>
        <v>0.11294</v>
      </c>
      <c r="P235" s="18">
        <f t="shared" ca="1" si="72"/>
        <v>0.95216339246990567</v>
      </c>
      <c r="Q235" s="18">
        <f t="shared" ca="1" si="73"/>
        <v>0.92783882285053598</v>
      </c>
      <c r="R235" s="18">
        <f t="shared" ca="1" si="74"/>
        <v>0.88990846230578657</v>
      </c>
      <c r="S235" s="18">
        <f t="shared" ca="1" si="75"/>
        <v>0.94039745325950108</v>
      </c>
      <c r="T235" s="18">
        <f t="shared" ca="1" si="76"/>
        <v>6.9919643010167565E-2</v>
      </c>
      <c r="U235" s="18">
        <f t="shared" ca="1" si="77"/>
        <v>6.8171890114225309E-2</v>
      </c>
      <c r="V235" s="18">
        <f t="shared" ca="1" si="78"/>
        <v>7.0426713583509964E-2</v>
      </c>
      <c r="W235" s="18">
        <f t="shared" ca="1" si="79"/>
        <v>7.0302768495306214E-2</v>
      </c>
      <c r="X235" s="18">
        <f t="shared" ca="1" si="80"/>
        <v>7.2840887076271099E-3</v>
      </c>
      <c r="Y235" s="18">
        <f t="shared" ca="1" si="81"/>
        <v>6.9866178615346324E-3</v>
      </c>
      <c r="Z235" s="18">
        <f t="shared" ca="1" si="82"/>
        <v>6.912857719608795E-3</v>
      </c>
      <c r="AA235" s="18">
        <f t="shared" ca="1" si="83"/>
        <v>7.185297855797375E-3</v>
      </c>
      <c r="AB235" s="18">
        <f t="shared" ca="1" si="84"/>
        <v>7.4337778824939166E-2</v>
      </c>
      <c r="AC235" s="18">
        <f t="shared" ca="1" si="85"/>
        <v>7.2511627073468282E-2</v>
      </c>
      <c r="AD235" s="18">
        <f t="shared" ca="1" si="86"/>
        <v>6.4293759372154785E-2</v>
      </c>
      <c r="AE235" s="18">
        <f t="shared" ca="1" si="87"/>
        <v>7.2180836806175638E-2</v>
      </c>
      <c r="AF235" s="18">
        <f t="shared" ca="1" si="88"/>
        <v>0</v>
      </c>
      <c r="AG235" s="18">
        <f t="shared" ca="1" si="89"/>
        <v>0</v>
      </c>
      <c r="AH235" s="18">
        <f t="shared" ca="1" si="90"/>
        <v>0</v>
      </c>
      <c r="AI235" s="18">
        <f t="shared" ca="1" si="91"/>
        <v>0</v>
      </c>
    </row>
    <row r="236" spans="1:35" x14ac:dyDescent="0.15">
      <c r="A236">
        <v>2</v>
      </c>
      <c r="B236">
        <v>774.68299999999999</v>
      </c>
      <c r="C236">
        <v>7</v>
      </c>
      <c r="D236" s="18">
        <v>2.9039999999999999E-3</v>
      </c>
      <c r="E236" s="18">
        <v>-0.2074</v>
      </c>
      <c r="F236" s="18">
        <v>1.486</v>
      </c>
      <c r="G236" s="18">
        <v>0.55810000000000004</v>
      </c>
      <c r="H236" s="18">
        <v>0.1938</v>
      </c>
      <c r="I236" s="18">
        <v>1.9379999999999999</v>
      </c>
      <c r="J236" s="18">
        <v>0.40660000000000002</v>
      </c>
      <c r="K236" s="18">
        <v>1.073E-2</v>
      </c>
      <c r="L236" s="18">
        <v>-0.79549999999999998</v>
      </c>
      <c r="M236" s="18">
        <v>3.005E-2</v>
      </c>
      <c r="O236" s="18">
        <f t="shared" si="71"/>
        <v>0.14219000000000001</v>
      </c>
      <c r="P236" s="18">
        <f t="shared" ca="1" si="72"/>
        <v>0.95219598919906412</v>
      </c>
      <c r="Q236" s="18">
        <f t="shared" ca="1" si="73"/>
        <v>0.92726079536575601</v>
      </c>
      <c r="R236" s="18">
        <f t="shared" ca="1" si="74"/>
        <v>0.89866950238347243</v>
      </c>
      <c r="S236" s="18">
        <f t="shared" ca="1" si="75"/>
        <v>0.93954964401186802</v>
      </c>
      <c r="T236" s="18">
        <f t="shared" ca="1" si="76"/>
        <v>6.9750476974139844E-2</v>
      </c>
      <c r="U236" s="18">
        <f t="shared" ca="1" si="77"/>
        <v>6.8066563143608275E-2</v>
      </c>
      <c r="V236" s="18">
        <f t="shared" ca="1" si="78"/>
        <v>6.963413977222592E-2</v>
      </c>
      <c r="W236" s="18">
        <f t="shared" ca="1" si="79"/>
        <v>6.989338050892889E-2</v>
      </c>
      <c r="X236" s="18">
        <f t="shared" ca="1" si="80"/>
        <v>7.2813587477611082E-3</v>
      </c>
      <c r="Y236" s="18">
        <f t="shared" ca="1" si="81"/>
        <v>6.9862513610425879E-3</v>
      </c>
      <c r="Z236" s="18">
        <f t="shared" ca="1" si="82"/>
        <v>7.0315566982861637E-3</v>
      </c>
      <c r="AA236" s="18">
        <f t="shared" ca="1" si="83"/>
        <v>7.241028177733028E-3</v>
      </c>
      <c r="AB236" s="18">
        <f t="shared" ca="1" si="84"/>
        <v>7.451486275140709E-2</v>
      </c>
      <c r="AC236" s="18">
        <f t="shared" ca="1" si="85"/>
        <v>7.2525324613131645E-2</v>
      </c>
      <c r="AD236" s="18">
        <f t="shared" ca="1" si="86"/>
        <v>6.6361997039751361E-2</v>
      </c>
      <c r="AE236" s="18">
        <f t="shared" ca="1" si="87"/>
        <v>7.2399561438057466E-2</v>
      </c>
      <c r="AF236" s="18">
        <f t="shared" ca="1" si="88"/>
        <v>0</v>
      </c>
      <c r="AG236" s="18">
        <f t="shared" ca="1" si="89"/>
        <v>0</v>
      </c>
      <c r="AH236" s="18">
        <f t="shared" ca="1" si="90"/>
        <v>0</v>
      </c>
      <c r="AI236" s="18">
        <f t="shared" ca="1" si="91"/>
        <v>0</v>
      </c>
    </row>
    <row r="237" spans="1:35" x14ac:dyDescent="0.15">
      <c r="A237">
        <v>2</v>
      </c>
      <c r="B237">
        <v>774.68299999999999</v>
      </c>
      <c r="C237">
        <v>10</v>
      </c>
      <c r="D237" s="18">
        <v>6.5310000000000003E-3</v>
      </c>
      <c r="E237" s="18">
        <v>-0.22600000000000001</v>
      </c>
      <c r="F237" s="18">
        <v>1.0760000000000001</v>
      </c>
      <c r="G237" s="18">
        <v>0.2994</v>
      </c>
      <c r="H237" s="18">
        <v>0.25900000000000001</v>
      </c>
      <c r="I237" s="18">
        <v>1.1990000000000001</v>
      </c>
      <c r="J237" s="18">
        <v>0.43930000000000002</v>
      </c>
      <c r="K237" s="18">
        <v>-3.9530000000000003E-2</v>
      </c>
      <c r="L237" s="18">
        <v>0.26769999999999999</v>
      </c>
      <c r="M237" s="18">
        <v>0.15340000000000001</v>
      </c>
      <c r="O237" s="18">
        <f t="shared" si="71"/>
        <v>0.17901</v>
      </c>
      <c r="P237" s="18">
        <f t="shared" ca="1" si="72"/>
        <v>0.95272338935608203</v>
      </c>
      <c r="Q237" s="18">
        <f t="shared" ca="1" si="73"/>
        <v>0.92736065391462852</v>
      </c>
      <c r="R237" s="18">
        <f t="shared" ca="1" si="74"/>
        <v>0.91578033258945435</v>
      </c>
      <c r="S237" s="18">
        <f t="shared" ca="1" si="75"/>
        <v>0.93869038831361717</v>
      </c>
      <c r="T237" s="18">
        <f t="shared" ca="1" si="76"/>
        <v>6.960615311000834E-2</v>
      </c>
      <c r="U237" s="18">
        <f t="shared" ca="1" si="77"/>
        <v>6.7995802446121356E-2</v>
      </c>
      <c r="V237" s="18">
        <f t="shared" ca="1" si="78"/>
        <v>7.0034548292947085E-2</v>
      </c>
      <c r="W237" s="18">
        <f t="shared" ca="1" si="79"/>
        <v>6.9470808467466449E-2</v>
      </c>
      <c r="X237" s="18">
        <f t="shared" ca="1" si="80"/>
        <v>7.2794277369513652E-3</v>
      </c>
      <c r="Y237" s="18">
        <f t="shared" ca="1" si="81"/>
        <v>6.9868627823819326E-3</v>
      </c>
      <c r="Z237" s="18">
        <f t="shared" ca="1" si="82"/>
        <v>7.1923550875663232E-3</v>
      </c>
      <c r="AA237" s="18">
        <f t="shared" ca="1" si="83"/>
        <v>7.300435817712005E-3</v>
      </c>
      <c r="AB237" s="18">
        <f t="shared" ca="1" si="84"/>
        <v>7.4745055968325189E-2</v>
      </c>
      <c r="AC237" s="18">
        <f t="shared" ca="1" si="85"/>
        <v>7.2611366870942273E-2</v>
      </c>
      <c r="AD237" s="18">
        <f t="shared" ca="1" si="86"/>
        <v>6.8524063337438185E-2</v>
      </c>
      <c r="AE237" s="18">
        <f t="shared" ca="1" si="87"/>
        <v>7.2625971047784427E-2</v>
      </c>
      <c r="AF237" s="18">
        <f t="shared" ca="1" si="88"/>
        <v>0</v>
      </c>
      <c r="AG237" s="18">
        <f t="shared" ca="1" si="89"/>
        <v>0</v>
      </c>
      <c r="AH237" s="18">
        <f t="shared" ca="1" si="90"/>
        <v>0</v>
      </c>
      <c r="AI237" s="18">
        <f t="shared" ca="1" si="91"/>
        <v>0</v>
      </c>
    </row>
    <row r="238" spans="1:35" x14ac:dyDescent="0.15">
      <c r="A238">
        <v>2</v>
      </c>
      <c r="B238">
        <v>774.68299999999999</v>
      </c>
      <c r="C238">
        <v>15</v>
      </c>
      <c r="D238" s="18">
        <v>9.5809999999999992E-3</v>
      </c>
      <c r="E238" s="18">
        <v>-0.25950000000000001</v>
      </c>
      <c r="F238" s="18">
        <v>1.048</v>
      </c>
      <c r="G238" s="18">
        <v>0.317</v>
      </c>
      <c r="H238" s="18">
        <v>0.30170000000000002</v>
      </c>
      <c r="I238" s="18">
        <v>1.1040000000000001</v>
      </c>
      <c r="J238" s="18">
        <v>0.45219999999999999</v>
      </c>
      <c r="K238" s="18">
        <v>-5.1769999999999997E-2</v>
      </c>
      <c r="L238" s="18">
        <v>0.25390000000000001</v>
      </c>
      <c r="M238" s="18">
        <v>0.1358</v>
      </c>
      <c r="O238" s="18">
        <f t="shared" si="71"/>
        <v>0.22536</v>
      </c>
      <c r="P238" s="18">
        <f t="shared" ca="1" si="72"/>
        <v>0.95384726812067278</v>
      </c>
      <c r="Q238" s="18">
        <f t="shared" ca="1" si="73"/>
        <v>0.92827408343648143</v>
      </c>
      <c r="R238" s="18">
        <f t="shared" ca="1" si="74"/>
        <v>0.93761791900442282</v>
      </c>
      <c r="S238" s="18">
        <f t="shared" ca="1" si="75"/>
        <v>0.93789019868400259</v>
      </c>
      <c r="T238" s="18">
        <f t="shared" ca="1" si="76"/>
        <v>6.9500328480161425E-2</v>
      </c>
      <c r="U238" s="18">
        <f t="shared" ca="1" si="77"/>
        <v>6.7972537706284808E-2</v>
      </c>
      <c r="V238" s="18">
        <f t="shared" ca="1" si="78"/>
        <v>7.1349323576366752E-2</v>
      </c>
      <c r="W238" s="18">
        <f t="shared" ca="1" si="79"/>
        <v>6.9057104800856473E-2</v>
      </c>
      <c r="X238" s="18">
        <f t="shared" ca="1" si="80"/>
        <v>7.2781790991114995E-3</v>
      </c>
      <c r="Y238" s="18">
        <f t="shared" ca="1" si="81"/>
        <v>6.9885423041880397E-3</v>
      </c>
      <c r="Z238" s="18">
        <f t="shared" ca="1" si="82"/>
        <v>7.3710712532835919E-3</v>
      </c>
      <c r="AA238" s="18">
        <f t="shared" ca="1" si="83"/>
        <v>7.3618563828461089E-3</v>
      </c>
      <c r="AB238" s="18">
        <f t="shared" ca="1" si="84"/>
        <v>7.503100009683257E-2</v>
      </c>
      <c r="AC238" s="18">
        <f t="shared" ca="1" si="85"/>
        <v>7.277832891254167E-2</v>
      </c>
      <c r="AD238" s="18">
        <f t="shared" ca="1" si="86"/>
        <v>7.0506131711439921E-2</v>
      </c>
      <c r="AE238" s="18">
        <f t="shared" ca="1" si="87"/>
        <v>7.2850900014296241E-2</v>
      </c>
      <c r="AF238" s="18">
        <f t="shared" ca="1" si="88"/>
        <v>0</v>
      </c>
      <c r="AG238" s="18">
        <f t="shared" ca="1" si="89"/>
        <v>0</v>
      </c>
      <c r="AH238" s="18">
        <f t="shared" ca="1" si="90"/>
        <v>0</v>
      </c>
      <c r="AI238" s="18">
        <f t="shared" ca="1" si="91"/>
        <v>0</v>
      </c>
    </row>
    <row r="239" spans="1:35" x14ac:dyDescent="0.15">
      <c r="A239">
        <v>2</v>
      </c>
      <c r="B239">
        <v>774.68299999999999</v>
      </c>
      <c r="C239">
        <v>20</v>
      </c>
      <c r="D239" s="18">
        <v>1.3089999999999999E-2</v>
      </c>
      <c r="E239" s="18">
        <v>-5.782</v>
      </c>
      <c r="F239" s="18">
        <v>0.82869999999999999</v>
      </c>
      <c r="G239" s="18">
        <v>0.57189999999999996</v>
      </c>
      <c r="H239" s="18">
        <v>7.9969999999999999</v>
      </c>
      <c r="I239" s="18">
        <v>0.85450000000000004</v>
      </c>
      <c r="J239" s="18">
        <v>0.6089</v>
      </c>
      <c r="K239" s="18">
        <v>-2.2280000000000002</v>
      </c>
      <c r="L239" s="18">
        <v>0.89849999999999997</v>
      </c>
      <c r="M239" s="18">
        <v>0.68810000000000004</v>
      </c>
      <c r="O239" s="18">
        <f t="shared" si="71"/>
        <v>0.28371000000000002</v>
      </c>
      <c r="P239" s="18">
        <f t="shared" ca="1" si="72"/>
        <v>0.95567132956737955</v>
      </c>
      <c r="Q239" s="18">
        <f t="shared" ca="1" si="73"/>
        <v>0.93013774738778499</v>
      </c>
      <c r="R239" s="18">
        <f t="shared" ca="1" si="74"/>
        <v>0.96034879085384794</v>
      </c>
      <c r="S239" s="18">
        <f t="shared" ca="1" si="75"/>
        <v>0.93721933804524482</v>
      </c>
      <c r="T239" s="18">
        <f t="shared" ca="1" si="76"/>
        <v>6.9446946900955778E-2</v>
      </c>
      <c r="U239" s="18">
        <f t="shared" ca="1" si="77"/>
        <v>6.8009475208009887E-2</v>
      </c>
      <c r="V239" s="18">
        <f t="shared" ca="1" si="78"/>
        <v>7.3094611964216905E-2</v>
      </c>
      <c r="W239" s="18">
        <f t="shared" ca="1" si="79"/>
        <v>6.8681247502825504E-2</v>
      </c>
      <c r="X239" s="18">
        <f t="shared" ca="1" si="80"/>
        <v>7.2773941022741782E-3</v>
      </c>
      <c r="Y239" s="18">
        <f t="shared" ca="1" si="81"/>
        <v>6.9913714491843353E-3</v>
      </c>
      <c r="Z239" s="18">
        <f t="shared" ca="1" si="82"/>
        <v>7.5455000869768295E-3</v>
      </c>
      <c r="AA239" s="18">
        <f t="shared" ca="1" si="83"/>
        <v>7.4221277308329503E-3</v>
      </c>
      <c r="AB239" s="18">
        <f t="shared" ca="1" si="84"/>
        <v>7.53754750686223E-2</v>
      </c>
      <c r="AC239" s="18">
        <f t="shared" ca="1" si="85"/>
        <v>7.3035173595932423E-2</v>
      </c>
      <c r="AD239" s="18">
        <f t="shared" ca="1" si="86"/>
        <v>7.220414510552095E-2</v>
      </c>
      <c r="AE239" s="18">
        <f t="shared" ca="1" si="87"/>
        <v>7.30597151775563E-2</v>
      </c>
      <c r="AF239" s="18">
        <f t="shared" ca="1" si="88"/>
        <v>0</v>
      </c>
      <c r="AG239" s="18">
        <f t="shared" ca="1" si="89"/>
        <v>0</v>
      </c>
      <c r="AH239" s="18">
        <f t="shared" ca="1" si="90"/>
        <v>0</v>
      </c>
      <c r="AI239" s="18">
        <f t="shared" ca="1" si="91"/>
        <v>0</v>
      </c>
    </row>
    <row r="240" spans="1:35" x14ac:dyDescent="0.15">
      <c r="A240">
        <v>2</v>
      </c>
      <c r="B240">
        <v>897.803</v>
      </c>
      <c r="C240">
        <v>1</v>
      </c>
      <c r="D240" s="18">
        <v>5.8910000000000004E-3</v>
      </c>
      <c r="E240" s="18">
        <v>-0.39219999999999999</v>
      </c>
      <c r="F240" s="18">
        <v>1.3420000000000001</v>
      </c>
      <c r="G240" s="18">
        <v>0.61529999999999996</v>
      </c>
      <c r="H240" s="18">
        <v>0.3029</v>
      </c>
      <c r="I240" s="18">
        <v>1.891</v>
      </c>
      <c r="J240" s="18">
        <v>0.43080000000000002</v>
      </c>
      <c r="K240" s="18">
        <v>8.3430000000000004E-2</v>
      </c>
      <c r="L240" s="18">
        <v>0.20530000000000001</v>
      </c>
      <c r="M240" s="18">
        <v>0.36380000000000001</v>
      </c>
      <c r="O240" s="18">
        <f t="shared" si="71"/>
        <v>0.35716999999999999</v>
      </c>
      <c r="P240" s="18">
        <f t="shared" ca="1" si="72"/>
        <v>0.9582840415720556</v>
      </c>
      <c r="Q240" s="18">
        <f t="shared" ca="1" si="73"/>
        <v>0.93307597598818659</v>
      </c>
      <c r="R240" s="18">
        <f t="shared" ca="1" si="74"/>
        <v>0.98087998357014572</v>
      </c>
      <c r="S240" s="18">
        <f t="shared" ca="1" si="75"/>
        <v>0.93671708377955487</v>
      </c>
      <c r="T240" s="18">
        <f t="shared" ca="1" si="76"/>
        <v>6.9457114783595106E-2</v>
      </c>
      <c r="U240" s="18">
        <f t="shared" ca="1" si="77"/>
        <v>6.8116676926075745E-2</v>
      </c>
      <c r="V240" s="18">
        <f t="shared" ca="1" si="78"/>
        <v>7.4822356634891077E-2</v>
      </c>
      <c r="W240" s="18">
        <f t="shared" ca="1" si="79"/>
        <v>6.8376539549891119E-2</v>
      </c>
      <c r="X240" s="18">
        <f t="shared" ca="1" si="80"/>
        <v>7.2766997992500084E-3</v>
      </c>
      <c r="Y240" s="18">
        <f t="shared" ca="1" si="81"/>
        <v>6.9954212709024679E-3</v>
      </c>
      <c r="Z240" s="18">
        <f t="shared" ca="1" si="82"/>
        <v>7.6975366158026949E-3</v>
      </c>
      <c r="AA240" s="18">
        <f t="shared" ca="1" si="83"/>
        <v>7.4759216616028176E-3</v>
      </c>
      <c r="AB240" s="18">
        <f t="shared" ca="1" si="84"/>
        <v>7.5781827519426873E-2</v>
      </c>
      <c r="AC240" s="18">
        <f t="shared" ca="1" si="85"/>
        <v>7.3391555661836305E-2</v>
      </c>
      <c r="AD240" s="18">
        <f t="shared" ca="1" si="86"/>
        <v>7.359200471439202E-2</v>
      </c>
      <c r="AE240" s="18">
        <f t="shared" ca="1" si="87"/>
        <v>7.3230692950647269E-2</v>
      </c>
      <c r="AF240" s="18">
        <f t="shared" ca="1" si="88"/>
        <v>0</v>
      </c>
      <c r="AG240" s="18">
        <f t="shared" ca="1" si="89"/>
        <v>0</v>
      </c>
      <c r="AH240" s="18">
        <f t="shared" ca="1" si="90"/>
        <v>0</v>
      </c>
      <c r="AI240" s="18">
        <f t="shared" ca="1" si="91"/>
        <v>0</v>
      </c>
    </row>
    <row r="241" spans="1:35" x14ac:dyDescent="0.15">
      <c r="A241">
        <v>2</v>
      </c>
      <c r="B241">
        <v>897.803</v>
      </c>
      <c r="C241">
        <v>3</v>
      </c>
      <c r="D241" s="18">
        <v>5.8370000000000002E-3</v>
      </c>
      <c r="E241" s="18">
        <v>-0.39439999999999997</v>
      </c>
      <c r="F241" s="18">
        <v>1.3560000000000001</v>
      </c>
      <c r="G241" s="18">
        <v>0.61099999999999999</v>
      </c>
      <c r="H241" s="18">
        <v>0.30680000000000002</v>
      </c>
      <c r="I241" s="18">
        <v>1.895</v>
      </c>
      <c r="J241" s="18">
        <v>0.42959999999999998</v>
      </c>
      <c r="K241" s="18">
        <v>8.1720000000000001E-2</v>
      </c>
      <c r="L241" s="18">
        <v>0.21010000000000001</v>
      </c>
      <c r="M241" s="18">
        <v>0.36099999999999999</v>
      </c>
      <c r="O241" s="18">
        <f t="shared" si="71"/>
        <v>0.44964999999999999</v>
      </c>
      <c r="P241" s="18">
        <f t="shared" ca="1" si="72"/>
        <v>0.96172781251564277</v>
      </c>
      <c r="Q241" s="18">
        <f t="shared" ca="1" si="73"/>
        <v>0.93718017499210959</v>
      </c>
      <c r="R241" s="18">
        <f t="shared" ca="1" si="74"/>
        <v>0.99643665772432743</v>
      </c>
      <c r="S241" s="18">
        <f t="shared" ca="1" si="75"/>
        <v>0.93633273856306865</v>
      </c>
      <c r="T241" s="18">
        <f t="shared" ca="1" si="76"/>
        <v>6.9533778756888126E-2</v>
      </c>
      <c r="U241" s="18">
        <f t="shared" ca="1" si="77"/>
        <v>6.8298008798997709E-2</v>
      </c>
      <c r="V241" s="18">
        <f t="shared" ca="1" si="78"/>
        <v>7.6117264594957906E-2</v>
      </c>
      <c r="W241" s="18">
        <f t="shared" ca="1" si="79"/>
        <v>6.8172827399291452E-2</v>
      </c>
      <c r="X241" s="18">
        <f t="shared" ca="1" si="80"/>
        <v>7.2754804680498046E-3</v>
      </c>
      <c r="Y241" s="18">
        <f t="shared" ca="1" si="81"/>
        <v>7.0007434998324326E-3</v>
      </c>
      <c r="Z241" s="18">
        <f t="shared" ca="1" si="82"/>
        <v>7.8100156809082291E-3</v>
      </c>
      <c r="AA241" s="18">
        <f t="shared" ca="1" si="83"/>
        <v>7.5151091170042057E-3</v>
      </c>
      <c r="AB241" s="18">
        <f t="shared" ca="1" si="84"/>
        <v>7.6254476045882175E-2</v>
      </c>
      <c r="AC241" s="18">
        <f t="shared" ca="1" si="85"/>
        <v>7.3858105118891598E-2</v>
      </c>
      <c r="AD241" s="18">
        <f t="shared" ca="1" si="86"/>
        <v>7.4660539278927615E-2</v>
      </c>
      <c r="AE241" s="18">
        <f t="shared" ca="1" si="87"/>
        <v>7.3334047204788075E-2</v>
      </c>
      <c r="AF241" s="18">
        <f t="shared" ca="1" si="88"/>
        <v>0</v>
      </c>
      <c r="AG241" s="18">
        <f t="shared" ca="1" si="89"/>
        <v>0</v>
      </c>
      <c r="AH241" s="18">
        <f t="shared" ca="1" si="90"/>
        <v>0</v>
      </c>
      <c r="AI241" s="18">
        <f t="shared" ca="1" si="91"/>
        <v>0</v>
      </c>
    </row>
    <row r="242" spans="1:35" x14ac:dyDescent="0.15">
      <c r="A242">
        <v>2</v>
      </c>
      <c r="B242">
        <v>897.803</v>
      </c>
      <c r="C242">
        <v>5</v>
      </c>
      <c r="D242" s="18">
        <v>6.8519999999999996E-3</v>
      </c>
      <c r="E242" s="18">
        <v>-0.42099999999999999</v>
      </c>
      <c r="F242" s="18">
        <v>1.3640000000000001</v>
      </c>
      <c r="G242" s="18">
        <v>0.60629999999999995</v>
      </c>
      <c r="H242" s="18">
        <v>0.32629999999999998</v>
      </c>
      <c r="I242" s="18">
        <v>1.893</v>
      </c>
      <c r="J242" s="18">
        <v>0.4335</v>
      </c>
      <c r="K242" s="18">
        <v>8.788E-2</v>
      </c>
      <c r="L242" s="18">
        <v>0.23469999999999999</v>
      </c>
      <c r="M242" s="18">
        <v>0.3705</v>
      </c>
      <c r="O242" s="18">
        <f t="shared" si="71"/>
        <v>0.56608000000000003</v>
      </c>
      <c r="P242" s="18">
        <f t="shared" ca="1" si="72"/>
        <v>0.96595265927095741</v>
      </c>
      <c r="Q242" s="18">
        <f t="shared" ca="1" si="73"/>
        <v>0.94248180672793591</v>
      </c>
      <c r="R242" s="18">
        <f t="shared" ca="1" si="74"/>
        <v>1.0041079716268488</v>
      </c>
      <c r="S242" s="18">
        <f t="shared" ca="1" si="75"/>
        <v>0.9358344719096402</v>
      </c>
      <c r="T242" s="18">
        <f t="shared" ca="1" si="76"/>
        <v>6.9663843292229452E-2</v>
      </c>
      <c r="U242" s="18">
        <f t="shared" ca="1" si="77"/>
        <v>6.8546583529027122E-2</v>
      </c>
      <c r="V242" s="18">
        <f t="shared" ca="1" si="78"/>
        <v>7.6562395306738265E-2</v>
      </c>
      <c r="W242" s="18">
        <f t="shared" ca="1" si="79"/>
        <v>6.8080850368904294E-2</v>
      </c>
      <c r="X242" s="18">
        <f t="shared" ca="1" si="80"/>
        <v>7.2727345227434383E-3</v>
      </c>
      <c r="Y242" s="18">
        <f t="shared" ca="1" si="81"/>
        <v>7.0073383909258161E-3</v>
      </c>
      <c r="Z242" s="18">
        <f t="shared" ca="1" si="82"/>
        <v>7.8644962695387302E-3</v>
      </c>
      <c r="AA242" s="18">
        <f t="shared" ca="1" si="83"/>
        <v>7.528605202758768E-3</v>
      </c>
      <c r="AB242" s="18">
        <f t="shared" ca="1" si="84"/>
        <v>7.6799562700761326E-2</v>
      </c>
      <c r="AC242" s="18">
        <f t="shared" ca="1" si="85"/>
        <v>7.4446716394978407E-2</v>
      </c>
      <c r="AD242" s="18">
        <f t="shared" ca="1" si="86"/>
        <v>7.5381855506112594E-2</v>
      </c>
      <c r="AE242" s="18">
        <f t="shared" ca="1" si="87"/>
        <v>7.3333226548549665E-2</v>
      </c>
      <c r="AF242" s="18">
        <f t="shared" ca="1" si="88"/>
        <v>0</v>
      </c>
      <c r="AG242" s="18">
        <f t="shared" ca="1" si="89"/>
        <v>0</v>
      </c>
      <c r="AH242" s="18">
        <f t="shared" ca="1" si="90"/>
        <v>0</v>
      </c>
      <c r="AI242" s="18">
        <f t="shared" ca="1" si="91"/>
        <v>0</v>
      </c>
    </row>
    <row r="243" spans="1:35" x14ac:dyDescent="0.15">
      <c r="A243">
        <v>2</v>
      </c>
      <c r="B243">
        <v>897.803</v>
      </c>
      <c r="C243">
        <v>7</v>
      </c>
      <c r="D243" s="18">
        <v>7.9229999999999995E-3</v>
      </c>
      <c r="E243" s="18">
        <v>-0.44519999999999998</v>
      </c>
      <c r="F243" s="18">
        <v>1.367</v>
      </c>
      <c r="G243" s="18">
        <v>0.62490000000000001</v>
      </c>
      <c r="H243" s="18">
        <v>0.34289999999999998</v>
      </c>
      <c r="I243" s="18">
        <v>1.905</v>
      </c>
      <c r="J243" s="18">
        <v>0.443</v>
      </c>
      <c r="K243" s="18">
        <v>9.4280000000000003E-2</v>
      </c>
      <c r="L243" s="18">
        <v>0.2034</v>
      </c>
      <c r="M243" s="18">
        <v>0.37419999999999998</v>
      </c>
      <c r="O243" s="18">
        <f t="shared" si="71"/>
        <v>0.71264000000000005</v>
      </c>
      <c r="P243" s="18">
        <f t="shared" ca="1" si="72"/>
        <v>0.9707543194761602</v>
      </c>
      <c r="Q243" s="18">
        <f t="shared" ca="1" si="73"/>
        <v>0.94891278282520453</v>
      </c>
      <c r="R243" s="18">
        <f t="shared" ca="1" si="74"/>
        <v>1.0009387939541265</v>
      </c>
      <c r="S243" s="18">
        <f t="shared" ca="1" si="75"/>
        <v>0.93473113089912829</v>
      </c>
      <c r="T243" s="18">
        <f t="shared" ca="1" si="76"/>
        <v>6.9808077778376845E-2</v>
      </c>
      <c r="U243" s="18">
        <f t="shared" ca="1" si="77"/>
        <v>6.8838829389068906E-2</v>
      </c>
      <c r="V243" s="18">
        <f t="shared" ca="1" si="78"/>
        <v>7.5762901841360031E-2</v>
      </c>
      <c r="W243" s="18">
        <f t="shared" ca="1" si="79"/>
        <v>6.8069314908328779E-2</v>
      </c>
      <c r="X243" s="18">
        <f t="shared" ca="1" si="80"/>
        <v>7.2668714945620218E-3</v>
      </c>
      <c r="Y243" s="18">
        <f t="shared" ca="1" si="81"/>
        <v>7.0150223217698305E-3</v>
      </c>
      <c r="Z243" s="18">
        <f t="shared" ca="1" si="82"/>
        <v>7.8426589600332202E-3</v>
      </c>
      <c r="AA243" s="18">
        <f t="shared" ca="1" si="83"/>
        <v>7.5035546545084613E-3</v>
      </c>
      <c r="AB243" s="18">
        <f t="shared" ca="1" si="84"/>
        <v>7.7425399199500991E-2</v>
      </c>
      <c r="AC243" s="18">
        <f t="shared" ca="1" si="85"/>
        <v>7.5170308238878727E-2</v>
      </c>
      <c r="AD243" s="18">
        <f t="shared" ca="1" si="86"/>
        <v>7.5698795988846129E-2</v>
      </c>
      <c r="AE243" s="18">
        <f t="shared" ca="1" si="87"/>
        <v>7.319421038163651E-2</v>
      </c>
      <c r="AF243" s="18">
        <f t="shared" ca="1" si="88"/>
        <v>0</v>
      </c>
      <c r="AG243" s="18">
        <f t="shared" ca="1" si="89"/>
        <v>0</v>
      </c>
      <c r="AH243" s="18">
        <f t="shared" ca="1" si="90"/>
        <v>0</v>
      </c>
      <c r="AI243" s="18">
        <f t="shared" ca="1" si="91"/>
        <v>0</v>
      </c>
    </row>
    <row r="244" spans="1:35" x14ac:dyDescent="0.15">
      <c r="A244">
        <v>2</v>
      </c>
      <c r="B244">
        <v>897.803</v>
      </c>
      <c r="C244">
        <v>10</v>
      </c>
      <c r="D244" s="18">
        <v>9.8160000000000001E-3</v>
      </c>
      <c r="E244" s="18">
        <v>-0.48089999999999999</v>
      </c>
      <c r="F244" s="18">
        <v>1.403</v>
      </c>
      <c r="G244" s="18">
        <v>0.61839999999999995</v>
      </c>
      <c r="H244" s="18">
        <v>0.37740000000000001</v>
      </c>
      <c r="I244" s="18">
        <v>1.905</v>
      </c>
      <c r="J244" s="18">
        <v>0.44540000000000002</v>
      </c>
      <c r="K244" s="18">
        <v>9.3640000000000001E-2</v>
      </c>
      <c r="L244" s="18">
        <v>0.1739</v>
      </c>
      <c r="M244" s="18">
        <v>0.35210000000000002</v>
      </c>
      <c r="O244" s="18">
        <f t="shared" si="71"/>
        <v>0.89717000000000002</v>
      </c>
      <c r="P244" s="18">
        <f t="shared" ca="1" si="72"/>
        <v>0.97571650679639021</v>
      </c>
      <c r="Q244" s="18">
        <f t="shared" ca="1" si="73"/>
        <v>0.95622848837201513</v>
      </c>
      <c r="R244" s="18">
        <f t="shared" ca="1" si="74"/>
        <v>0.98520918214240583</v>
      </c>
      <c r="S244" s="18">
        <f t="shared" ca="1" si="75"/>
        <v>0.93274125797429108</v>
      </c>
      <c r="T244" s="18">
        <f t="shared" ca="1" si="76"/>
        <v>6.9891255805536165E-2</v>
      </c>
      <c r="U244" s="18">
        <f t="shared" ca="1" si="77"/>
        <v>6.9123406836676851E-2</v>
      </c>
      <c r="V244" s="18">
        <f t="shared" ca="1" si="78"/>
        <v>7.3453406271123095E-2</v>
      </c>
      <c r="W244" s="18">
        <f t="shared" ca="1" si="79"/>
        <v>6.8044744694510287E-2</v>
      </c>
      <c r="X244" s="18">
        <f t="shared" ca="1" si="80"/>
        <v>7.2554982010867228E-3</v>
      </c>
      <c r="Y244" s="18">
        <f t="shared" ca="1" si="81"/>
        <v>7.0228742294226451E-3</v>
      </c>
      <c r="Z244" s="18">
        <f t="shared" ca="1" si="82"/>
        <v>7.7326665863059196E-3</v>
      </c>
      <c r="AA244" s="18">
        <f t="shared" ca="1" si="83"/>
        <v>7.4291285656572746E-3</v>
      </c>
      <c r="AB244" s="18">
        <f t="shared" ca="1" si="84"/>
        <v>7.8143351106379516E-2</v>
      </c>
      <c r="AC244" s="18">
        <f t="shared" ca="1" si="85"/>
        <v>7.604220958359767E-2</v>
      </c>
      <c r="AD244" s="18">
        <f t="shared" ca="1" si="86"/>
        <v>7.5614838460058342E-2</v>
      </c>
      <c r="AE244" s="18">
        <f t="shared" ca="1" si="87"/>
        <v>7.2976508572193607E-2</v>
      </c>
      <c r="AF244" s="18">
        <f t="shared" ca="1" si="88"/>
        <v>0</v>
      </c>
      <c r="AG244" s="18">
        <f t="shared" ca="1" si="89"/>
        <v>0</v>
      </c>
      <c r="AH244" s="18">
        <f t="shared" ca="1" si="90"/>
        <v>0</v>
      </c>
      <c r="AI244" s="18">
        <f t="shared" ca="1" si="91"/>
        <v>0</v>
      </c>
    </row>
    <row r="245" spans="1:35" x14ac:dyDescent="0.15">
      <c r="A245">
        <v>2</v>
      </c>
      <c r="B245">
        <v>897.803</v>
      </c>
      <c r="C245">
        <v>15</v>
      </c>
      <c r="D245" s="18">
        <v>1.406E-2</v>
      </c>
      <c r="E245" s="18">
        <v>-0.58850000000000002</v>
      </c>
      <c r="F245" s="18">
        <v>1.41</v>
      </c>
      <c r="G245" s="18">
        <v>0.63919999999999999</v>
      </c>
      <c r="H245" s="18">
        <v>0.45850000000000002</v>
      </c>
      <c r="I245" s="18">
        <v>1.8979999999999999</v>
      </c>
      <c r="J245" s="18">
        <v>0.4743</v>
      </c>
      <c r="K245" s="18">
        <v>0.1159</v>
      </c>
      <c r="L245" s="18">
        <v>0.13450000000000001</v>
      </c>
      <c r="M245" s="18">
        <v>0.36599999999999999</v>
      </c>
      <c r="O245" s="18">
        <f t="shared" si="71"/>
        <v>1.1294</v>
      </c>
      <c r="P245" s="18">
        <f t="shared" ca="1" si="72"/>
        <v>0.98018648680367071</v>
      </c>
      <c r="Q245" s="18">
        <f t="shared" ca="1" si="73"/>
        <v>0.96370534393002838</v>
      </c>
      <c r="R245" s="18">
        <f t="shared" ca="1" si="74"/>
        <v>0.96676797286831417</v>
      </c>
      <c r="S245" s="18">
        <f t="shared" ca="1" si="75"/>
        <v>0.93795988397717667</v>
      </c>
      <c r="T245" s="18">
        <f t="shared" ca="1" si="76"/>
        <v>6.97985317766536E-2</v>
      </c>
      <c r="U245" s="18">
        <f t="shared" ca="1" si="77"/>
        <v>6.9279983437399023E-2</v>
      </c>
      <c r="V245" s="18">
        <f t="shared" ca="1" si="78"/>
        <v>6.9677913883724754E-2</v>
      </c>
      <c r="W245" s="18">
        <f t="shared" ca="1" si="79"/>
        <v>6.7858296992699421E-2</v>
      </c>
      <c r="X245" s="18">
        <f t="shared" ca="1" si="80"/>
        <v>7.2354452105515277E-3</v>
      </c>
      <c r="Y245" s="18">
        <f t="shared" ca="1" si="81"/>
        <v>7.0267746541770315E-3</v>
      </c>
      <c r="Z245" s="18">
        <f t="shared" ca="1" si="82"/>
        <v>7.5465254216171111E-3</v>
      </c>
      <c r="AA245" s="18">
        <f t="shared" ca="1" si="83"/>
        <v>7.3047594598637453E-3</v>
      </c>
      <c r="AB245" s="18">
        <f t="shared" ca="1" si="84"/>
        <v>7.896754753947792E-2</v>
      </c>
      <c r="AC245" s="18">
        <f t="shared" ca="1" si="85"/>
        <v>7.7071711078963032E-2</v>
      </c>
      <c r="AD245" s="18">
        <f t="shared" ca="1" si="86"/>
        <v>7.6641462399581695E-2</v>
      </c>
      <c r="AE245" s="18">
        <f t="shared" ca="1" si="87"/>
        <v>7.4117895504305129E-2</v>
      </c>
      <c r="AF245" s="18">
        <f t="shared" ca="1" si="88"/>
        <v>0</v>
      </c>
      <c r="AG245" s="18">
        <f t="shared" ca="1" si="89"/>
        <v>0</v>
      </c>
      <c r="AH245" s="18">
        <f t="shared" ca="1" si="90"/>
        <v>0</v>
      </c>
      <c r="AI245" s="18">
        <f t="shared" ca="1" si="91"/>
        <v>0</v>
      </c>
    </row>
    <row r="246" spans="1:35" x14ac:dyDescent="0.15">
      <c r="A246">
        <v>2</v>
      </c>
      <c r="B246">
        <v>897.803</v>
      </c>
      <c r="C246">
        <v>20</v>
      </c>
      <c r="D246" s="18">
        <v>2.2110000000000001E-2</v>
      </c>
      <c r="E246" s="18">
        <v>-0.67949999999999999</v>
      </c>
      <c r="F246" s="18">
        <v>1.401</v>
      </c>
      <c r="G246" s="18">
        <v>0.65639999999999998</v>
      </c>
      <c r="H246" s="18">
        <v>0.52739999999999998</v>
      </c>
      <c r="I246" s="18">
        <v>1.8779999999999999</v>
      </c>
      <c r="J246" s="18">
        <v>0.4945</v>
      </c>
      <c r="K246" s="18">
        <v>0.12989999999999999</v>
      </c>
      <c r="L246" s="18">
        <v>7.1879999999999999E-2</v>
      </c>
      <c r="M246" s="18">
        <v>0.3402</v>
      </c>
      <c r="O246" s="18">
        <f t="shared" si="71"/>
        <v>1.4218999999999999</v>
      </c>
      <c r="P246" s="18">
        <f t="shared" ca="1" si="72"/>
        <v>0.9833817203727937</v>
      </c>
      <c r="Q246" s="18">
        <f t="shared" ca="1" si="73"/>
        <v>0.96899671886785288</v>
      </c>
      <c r="R246" s="18">
        <f t="shared" ca="1" si="74"/>
        <v>0.97471045900388087</v>
      </c>
      <c r="S246" s="18">
        <f t="shared" ca="1" si="75"/>
        <v>0.96454575453587532</v>
      </c>
      <c r="T246" s="18">
        <f t="shared" ca="1" si="76"/>
        <v>6.9389867418562221E-2</v>
      </c>
      <c r="U246" s="18">
        <f t="shared" ca="1" si="77"/>
        <v>6.8955293906212634E-2</v>
      </c>
      <c r="V246" s="18">
        <f t="shared" ca="1" si="78"/>
        <v>6.4952584130826815E-2</v>
      </c>
      <c r="W246" s="18">
        <f t="shared" ca="1" si="79"/>
        <v>6.736180241896314E-2</v>
      </c>
      <c r="X246" s="18">
        <f t="shared" ca="1" si="80"/>
        <v>7.2034964755765367E-3</v>
      </c>
      <c r="Y246" s="18">
        <f t="shared" ca="1" si="81"/>
        <v>7.0098446017595947E-3</v>
      </c>
      <c r="Z246" s="18">
        <f t="shared" ca="1" si="82"/>
        <v>7.3348251957337926E-3</v>
      </c>
      <c r="AA246" s="18">
        <f t="shared" ca="1" si="83"/>
        <v>7.1471811922532635E-3</v>
      </c>
      <c r="AB246" s="18">
        <f t="shared" ca="1" si="84"/>
        <v>7.9916697849403362E-2</v>
      </c>
      <c r="AC246" s="18">
        <f t="shared" ca="1" si="85"/>
        <v>7.8255479139674206E-2</v>
      </c>
      <c r="AD246" s="18">
        <f t="shared" ca="1" si="86"/>
        <v>8.2842578307277218E-2</v>
      </c>
      <c r="AE246" s="18">
        <f t="shared" ca="1" si="87"/>
        <v>7.9003241061470095E-2</v>
      </c>
      <c r="AF246" s="18">
        <f t="shared" ca="1" si="88"/>
        <v>0</v>
      </c>
      <c r="AG246" s="18">
        <f t="shared" ca="1" si="89"/>
        <v>0</v>
      </c>
      <c r="AH246" s="18">
        <f t="shared" ca="1" si="90"/>
        <v>0</v>
      </c>
      <c r="AI246" s="18">
        <f t="shared" ca="1" si="91"/>
        <v>0</v>
      </c>
    </row>
    <row r="247" spans="1:35" x14ac:dyDescent="0.15">
      <c r="A247">
        <v>2</v>
      </c>
      <c r="B247">
        <v>1036.3610000000001</v>
      </c>
      <c r="C247">
        <v>1</v>
      </c>
      <c r="D247" s="18">
        <v>1.2930000000000001E-2</v>
      </c>
      <c r="E247" s="18">
        <v>-7.5300000000000006E-2</v>
      </c>
      <c r="F247" s="18">
        <v>1.071</v>
      </c>
      <c r="G247" s="18">
        <v>0.21279999999999999</v>
      </c>
      <c r="H247" s="18">
        <v>8.2930000000000004E-2</v>
      </c>
      <c r="I247" s="18">
        <v>1.98</v>
      </c>
      <c r="J247" s="18">
        <v>0.17660000000000001</v>
      </c>
      <c r="K247" s="18">
        <v>-2.0559999999999998E-2</v>
      </c>
      <c r="L247" s="18">
        <v>-1.1160000000000001</v>
      </c>
      <c r="M247" s="18">
        <v>0.1205</v>
      </c>
      <c r="O247" s="18">
        <f t="shared" si="71"/>
        <v>1.7901</v>
      </c>
      <c r="P247" s="18">
        <f t="shared" ca="1" si="72"/>
        <v>0.98467397451553929</v>
      </c>
      <c r="Q247" s="18">
        <f t="shared" ca="1" si="73"/>
        <v>0.9664046027149279</v>
      </c>
      <c r="R247" s="18">
        <f t="shared" ca="1" si="74"/>
        <v>0.94915447744214887</v>
      </c>
      <c r="S247" s="18">
        <f t="shared" ca="1" si="75"/>
        <v>0.9625221680783026</v>
      </c>
      <c r="T247" s="18">
        <f t="shared" ca="1" si="76"/>
        <v>6.8545309482102565E-2</v>
      </c>
      <c r="U247" s="18">
        <f t="shared" ca="1" si="77"/>
        <v>6.733260045898766E-2</v>
      </c>
      <c r="V247" s="18">
        <f t="shared" ca="1" si="78"/>
        <v>6.0292369073803524E-2</v>
      </c>
      <c r="W247" s="18">
        <f t="shared" ca="1" si="79"/>
        <v>6.6495922893917633E-2</v>
      </c>
      <c r="X247" s="18">
        <f t="shared" ca="1" si="80"/>
        <v>7.1584550247329633E-3</v>
      </c>
      <c r="Y247" s="18">
        <f t="shared" ca="1" si="81"/>
        <v>6.9283540399503662E-3</v>
      </c>
      <c r="Z247" s="18">
        <f t="shared" ca="1" si="82"/>
        <v>7.0958915031932336E-3</v>
      </c>
      <c r="AA247" s="18">
        <f t="shared" ca="1" si="83"/>
        <v>6.981170507806324E-3</v>
      </c>
      <c r="AB247" s="18">
        <f t="shared" ca="1" si="84"/>
        <v>8.1011965871255545E-2</v>
      </c>
      <c r="AC247" s="18">
        <f t="shared" ca="1" si="85"/>
        <v>7.9547115049902056E-2</v>
      </c>
      <c r="AD247" s="18">
        <f t="shared" ca="1" si="86"/>
        <v>8.3674366265726094E-2</v>
      </c>
      <c r="AE247" s="18">
        <f t="shared" ca="1" si="87"/>
        <v>7.9713067483466016E-2</v>
      </c>
      <c r="AF247" s="18">
        <f t="shared" ca="1" si="88"/>
        <v>0</v>
      </c>
      <c r="AG247" s="18">
        <f t="shared" ca="1" si="89"/>
        <v>0</v>
      </c>
      <c r="AH247" s="18">
        <f t="shared" ca="1" si="90"/>
        <v>0</v>
      </c>
      <c r="AI247" s="18">
        <f t="shared" ca="1" si="91"/>
        <v>0</v>
      </c>
    </row>
    <row r="248" spans="1:35" x14ac:dyDescent="0.15">
      <c r="A248">
        <v>2</v>
      </c>
      <c r="B248">
        <v>1036.3610000000001</v>
      </c>
      <c r="C248">
        <v>3</v>
      </c>
      <c r="D248" s="18">
        <v>1.329E-2</v>
      </c>
      <c r="E248" s="18">
        <v>-7.0139999999999994E-2</v>
      </c>
      <c r="F248" s="18">
        <v>0.95830000000000004</v>
      </c>
      <c r="G248" s="18">
        <v>0.1208</v>
      </c>
      <c r="H248" s="18">
        <v>7.578E-2</v>
      </c>
      <c r="I248" s="18">
        <v>2.0030000000000001</v>
      </c>
      <c r="J248" s="18">
        <v>0.1729</v>
      </c>
      <c r="K248" s="18">
        <v>-1.8929999999999999E-2</v>
      </c>
      <c r="L248" s="18">
        <v>-1.014</v>
      </c>
      <c r="M248" s="18">
        <v>0.13420000000000001</v>
      </c>
      <c r="O248" s="18">
        <f t="shared" si="71"/>
        <v>2.2536</v>
      </c>
      <c r="P248" s="18">
        <f t="shared" ca="1" si="72"/>
        <v>0.98405076012444814</v>
      </c>
      <c r="Q248" s="18">
        <f t="shared" ca="1" si="73"/>
        <v>0.95643294151020519</v>
      </c>
      <c r="R248" s="18">
        <f t="shared" ca="1" si="74"/>
        <v>0.92455743827629311</v>
      </c>
      <c r="S248" s="18">
        <f t="shared" ca="1" si="75"/>
        <v>0.9527243455615807</v>
      </c>
      <c r="T248" s="18">
        <f t="shared" ca="1" si="76"/>
        <v>6.7234519779871549E-2</v>
      </c>
      <c r="U248" s="18">
        <f t="shared" ca="1" si="77"/>
        <v>6.4635242779059035E-2</v>
      </c>
      <c r="V248" s="18">
        <f t="shared" ca="1" si="78"/>
        <v>5.6952197389278959E-2</v>
      </c>
      <c r="W248" s="18">
        <f t="shared" ca="1" si="79"/>
        <v>6.5333860686781556E-2</v>
      </c>
      <c r="X248" s="18">
        <f t="shared" ca="1" si="80"/>
        <v>7.1034468856687755E-3</v>
      </c>
      <c r="Y248" s="18">
        <f t="shared" ca="1" si="81"/>
        <v>6.788005786645861E-3</v>
      </c>
      <c r="Z248" s="18">
        <f t="shared" ca="1" si="82"/>
        <v>6.9186008269779067E-3</v>
      </c>
      <c r="AA248" s="18">
        <f t="shared" ca="1" si="83"/>
        <v>6.8537774452137046E-3</v>
      </c>
      <c r="AB248" s="18">
        <f t="shared" ca="1" si="84"/>
        <v>8.2278576061602576E-2</v>
      </c>
      <c r="AC248" s="18">
        <f t="shared" ca="1" si="85"/>
        <v>8.0797781811565883E-2</v>
      </c>
      <c r="AD248" s="18">
        <f t="shared" ca="1" si="86"/>
        <v>8.3277088257795104E-2</v>
      </c>
      <c r="AE248" s="18">
        <f t="shared" ca="1" si="87"/>
        <v>7.9443150868121343E-2</v>
      </c>
      <c r="AF248" s="18">
        <f t="shared" ca="1" si="88"/>
        <v>0</v>
      </c>
      <c r="AG248" s="18">
        <f t="shared" ca="1" si="89"/>
        <v>0</v>
      </c>
      <c r="AH248" s="18">
        <f t="shared" ca="1" si="90"/>
        <v>0</v>
      </c>
      <c r="AI248" s="18">
        <f t="shared" ca="1" si="91"/>
        <v>0</v>
      </c>
    </row>
    <row r="249" spans="1:35" x14ac:dyDescent="0.15">
      <c r="A249">
        <v>2</v>
      </c>
      <c r="B249">
        <v>1036.3610000000001</v>
      </c>
      <c r="C249">
        <v>5</v>
      </c>
      <c r="D249" s="18">
        <v>1.5630000000000002E-2</v>
      </c>
      <c r="E249" s="18">
        <v>-7.349E-2</v>
      </c>
      <c r="F249" s="18">
        <v>0.96430000000000005</v>
      </c>
      <c r="G249" s="18">
        <v>0.10580000000000001</v>
      </c>
      <c r="H249" s="18">
        <v>7.8020000000000006E-2</v>
      </c>
      <c r="I249" s="18">
        <v>1.9970000000000001</v>
      </c>
      <c r="J249" s="18">
        <v>0.18720000000000001</v>
      </c>
      <c r="K249" s="18">
        <v>-2.0150000000000001E-2</v>
      </c>
      <c r="L249" s="18">
        <v>-1.01</v>
      </c>
      <c r="M249" s="18">
        <v>0.1404</v>
      </c>
      <c r="O249" s="18">
        <f t="shared" si="71"/>
        <v>2.8371</v>
      </c>
      <c r="P249" s="18">
        <f t="shared" ca="1" si="72"/>
        <v>0.98249328735075647</v>
      </c>
      <c r="Q249" s="18">
        <f t="shared" ca="1" si="73"/>
        <v>0.94962434972730325</v>
      </c>
      <c r="R249" s="18">
        <f t="shared" ca="1" si="74"/>
        <v>0.92001854905649971</v>
      </c>
      <c r="S249" s="18">
        <f t="shared" ca="1" si="75"/>
        <v>0.94460322340253888</v>
      </c>
      <c r="T249" s="18">
        <f t="shared" ca="1" si="76"/>
        <v>6.557804666242055E-2</v>
      </c>
      <c r="U249" s="18">
        <f t="shared" ca="1" si="77"/>
        <v>6.2772998102534144E-2</v>
      </c>
      <c r="V249" s="18">
        <f t="shared" ca="1" si="78"/>
        <v>5.5966318719663066E-2</v>
      </c>
      <c r="W249" s="18">
        <f t="shared" ca="1" si="79"/>
        <v>6.4025605959311852E-2</v>
      </c>
      <c r="X249" s="18">
        <f t="shared" ca="1" si="80"/>
        <v>7.0456026680793139E-3</v>
      </c>
      <c r="Y249" s="18">
        <f t="shared" ca="1" si="81"/>
        <v>6.6796164369815813E-3</v>
      </c>
      <c r="Z249" s="18">
        <f t="shared" ca="1" si="82"/>
        <v>6.8689042381556058E-3</v>
      </c>
      <c r="AA249" s="18">
        <f t="shared" ca="1" si="83"/>
        <v>6.8031809869305909E-3</v>
      </c>
      <c r="AB249" s="18">
        <f t="shared" ca="1" si="84"/>
        <v>8.3745013905978966E-2</v>
      </c>
      <c r="AC249" s="18">
        <f t="shared" ca="1" si="85"/>
        <v>8.168479480001134E-2</v>
      </c>
      <c r="AD249" s="18">
        <f t="shared" ca="1" si="86"/>
        <v>8.3590276860756679E-2</v>
      </c>
      <c r="AE249" s="18">
        <f t="shared" ca="1" si="87"/>
        <v>7.9509485318809553E-2</v>
      </c>
      <c r="AF249" s="18">
        <f t="shared" ca="1" si="88"/>
        <v>0</v>
      </c>
      <c r="AG249" s="18">
        <f t="shared" ca="1" si="89"/>
        <v>0</v>
      </c>
      <c r="AH249" s="18">
        <f t="shared" ca="1" si="90"/>
        <v>0</v>
      </c>
      <c r="AI249" s="18">
        <f t="shared" ca="1" si="91"/>
        <v>0</v>
      </c>
    </row>
    <row r="250" spans="1:35" x14ac:dyDescent="0.15">
      <c r="A250">
        <v>2</v>
      </c>
      <c r="B250">
        <v>1036.3610000000001</v>
      </c>
      <c r="C250">
        <v>7</v>
      </c>
      <c r="D250" s="18">
        <v>1.6219999999999998E-2</v>
      </c>
      <c r="E250" s="18">
        <v>-7.4510000000000007E-2</v>
      </c>
      <c r="F250" s="18">
        <v>0.96819999999999995</v>
      </c>
      <c r="G250" s="18">
        <v>9.9690000000000001E-2</v>
      </c>
      <c r="H250" s="18">
        <v>7.9460000000000003E-2</v>
      </c>
      <c r="I250" s="18">
        <v>2.0019999999999998</v>
      </c>
      <c r="J250" s="18">
        <v>0.18490000000000001</v>
      </c>
      <c r="K250" s="18">
        <v>-2.1160000000000002E-2</v>
      </c>
      <c r="L250" s="18">
        <v>-0.99690000000000001</v>
      </c>
      <c r="M250" s="18">
        <v>0.13389999999999999</v>
      </c>
      <c r="O250" s="18">
        <f t="shared" si="71"/>
        <v>3.5716999999999999</v>
      </c>
      <c r="P250" s="18">
        <f t="shared" ca="1" si="72"/>
        <v>0.98121389792926539</v>
      </c>
      <c r="Q250" s="18">
        <f t="shared" ca="1" si="73"/>
        <v>0.9434427869096671</v>
      </c>
      <c r="R250" s="18">
        <f t="shared" ca="1" si="74"/>
        <v>0.93874182576152165</v>
      </c>
      <c r="S250" s="18">
        <f t="shared" ca="1" si="75"/>
        <v>0.94034962538222922</v>
      </c>
      <c r="T250" s="18">
        <f t="shared" ca="1" si="76"/>
        <v>6.3731465147002717E-2</v>
      </c>
      <c r="U250" s="18">
        <f t="shared" ca="1" si="77"/>
        <v>6.1550711371199551E-2</v>
      </c>
      <c r="V250" s="18">
        <f t="shared" ca="1" si="78"/>
        <v>5.7670826448459535E-2</v>
      </c>
      <c r="W250" s="18">
        <f t="shared" ca="1" si="79"/>
        <v>6.2685839384958184E-2</v>
      </c>
      <c r="X250" s="18">
        <f t="shared" ca="1" si="80"/>
        <v>6.9912179498744292E-3</v>
      </c>
      <c r="Y250" s="18">
        <f t="shared" ca="1" si="81"/>
        <v>6.6028661913782906E-3</v>
      </c>
      <c r="Z250" s="18">
        <f t="shared" ca="1" si="82"/>
        <v>6.9684229601206715E-3</v>
      </c>
      <c r="AA250" s="18">
        <f t="shared" ca="1" si="83"/>
        <v>6.844448008688238E-3</v>
      </c>
      <c r="AB250" s="18">
        <f t="shared" ca="1" si="84"/>
        <v>8.5442358989031908E-2</v>
      </c>
      <c r="AC250" s="18">
        <f t="shared" ca="1" si="85"/>
        <v>8.2000005498489376E-2</v>
      </c>
      <c r="AD250" s="18">
        <f t="shared" ca="1" si="86"/>
        <v>8.4766152448476711E-2</v>
      </c>
      <c r="AE250" s="18">
        <f t="shared" ca="1" si="87"/>
        <v>8.0131003720547378E-2</v>
      </c>
      <c r="AF250" s="18">
        <f t="shared" ca="1" si="88"/>
        <v>0</v>
      </c>
      <c r="AG250" s="18">
        <f t="shared" ca="1" si="89"/>
        <v>0</v>
      </c>
      <c r="AH250" s="18">
        <f t="shared" ca="1" si="90"/>
        <v>0</v>
      </c>
      <c r="AI250" s="18">
        <f t="shared" ca="1" si="91"/>
        <v>0</v>
      </c>
    </row>
    <row r="251" spans="1:35" x14ac:dyDescent="0.15">
      <c r="A251">
        <v>2</v>
      </c>
      <c r="B251">
        <v>1036.3610000000001</v>
      </c>
      <c r="C251">
        <v>10</v>
      </c>
      <c r="D251" s="18">
        <v>1.8030000000000001E-2</v>
      </c>
      <c r="E251" s="18">
        <v>-7.9960000000000003E-2</v>
      </c>
      <c r="F251" s="18">
        <v>0.95269999999999999</v>
      </c>
      <c r="G251" s="18">
        <v>8.9730000000000004E-2</v>
      </c>
      <c r="H251" s="18">
        <v>8.2979999999999998E-2</v>
      </c>
      <c r="I251" s="18">
        <v>1.9930000000000001</v>
      </c>
      <c r="J251" s="18">
        <v>0.19359999999999999</v>
      </c>
      <c r="K251" s="18">
        <v>-2.104E-2</v>
      </c>
      <c r="L251" s="18">
        <v>-1.0049999999999999</v>
      </c>
      <c r="M251" s="18">
        <v>0.1196</v>
      </c>
      <c r="O251" s="18">
        <f t="shared" si="71"/>
        <v>4.4965000000000002</v>
      </c>
      <c r="P251" s="18">
        <f t="shared" ca="1" si="72"/>
        <v>0.98019516169756404</v>
      </c>
      <c r="Q251" s="18">
        <f t="shared" ca="1" si="73"/>
        <v>0.94444285435929209</v>
      </c>
      <c r="R251" s="18">
        <f t="shared" ca="1" si="74"/>
        <v>0.97508312151052179</v>
      </c>
      <c r="S251" s="18">
        <f t="shared" ca="1" si="75"/>
        <v>0.94047699450329114</v>
      </c>
      <c r="T251" s="18">
        <f t="shared" ca="1" si="76"/>
        <v>6.1658346074831713E-2</v>
      </c>
      <c r="U251" s="18">
        <f t="shared" ca="1" si="77"/>
        <v>6.0289820604660711E-2</v>
      </c>
      <c r="V251" s="18">
        <f t="shared" ca="1" si="78"/>
        <v>6.1317815140588643E-2</v>
      </c>
      <c r="W251" s="18">
        <f t="shared" ca="1" si="79"/>
        <v>6.1318377542619415E-2</v>
      </c>
      <c r="X251" s="18">
        <f t="shared" ca="1" si="80"/>
        <v>6.9413037803726686E-3</v>
      </c>
      <c r="Y251" s="18">
        <f t="shared" ca="1" si="81"/>
        <v>6.5763539096767992E-3</v>
      </c>
      <c r="Z251" s="18">
        <f t="shared" ca="1" si="82"/>
        <v>7.1892919729790701E-3</v>
      </c>
      <c r="AA251" s="18">
        <f t="shared" ca="1" si="83"/>
        <v>6.9665056220744401E-3</v>
      </c>
      <c r="AB251" s="18">
        <f t="shared" ca="1" si="84"/>
        <v>8.7403255323722562E-2</v>
      </c>
      <c r="AC251" s="18">
        <f t="shared" ca="1" si="85"/>
        <v>8.3446574224762801E-2</v>
      </c>
      <c r="AD251" s="18">
        <f t="shared" ca="1" si="86"/>
        <v>8.6682191600307046E-2</v>
      </c>
      <c r="AE251" s="18">
        <f t="shared" ca="1" si="87"/>
        <v>8.139667937471419E-2</v>
      </c>
      <c r="AF251" s="18">
        <f t="shared" ca="1" si="88"/>
        <v>0</v>
      </c>
      <c r="AG251" s="18">
        <f t="shared" ca="1" si="89"/>
        <v>0</v>
      </c>
      <c r="AH251" s="18">
        <f t="shared" ca="1" si="90"/>
        <v>0</v>
      </c>
      <c r="AI251" s="18">
        <f t="shared" ca="1" si="91"/>
        <v>0</v>
      </c>
    </row>
    <row r="252" spans="1:35" x14ac:dyDescent="0.15">
      <c r="A252">
        <v>2</v>
      </c>
      <c r="B252">
        <v>1036.3610000000001</v>
      </c>
      <c r="C252">
        <v>15</v>
      </c>
      <c r="D252" s="18">
        <v>3.2710000000000003E-2</v>
      </c>
      <c r="E252" s="18">
        <v>-0.95820000000000005</v>
      </c>
      <c r="F252" s="18">
        <v>1.0449999999999999</v>
      </c>
      <c r="G252" s="18">
        <v>0.56459999999999999</v>
      </c>
      <c r="H252" s="18">
        <v>0.67659999999999998</v>
      </c>
      <c r="I252" s="18">
        <v>1.599</v>
      </c>
      <c r="J252" s="18">
        <v>0.42920000000000003</v>
      </c>
      <c r="K252" s="18">
        <v>0.24879999999999999</v>
      </c>
      <c r="L252" s="18">
        <v>0.19639999999999999</v>
      </c>
      <c r="M252" s="18">
        <v>0.23619999999999999</v>
      </c>
      <c r="O252" s="18">
        <f t="shared" si="71"/>
        <v>5.6607000000000003</v>
      </c>
      <c r="P252" s="18">
        <f t="shared" ca="1" si="72"/>
        <v>0.98110550769844773</v>
      </c>
      <c r="Q252" s="18">
        <f t="shared" ca="1" si="73"/>
        <v>0.9574792466319979</v>
      </c>
      <c r="R252" s="18">
        <f t="shared" ca="1" si="74"/>
        <v>1.0125730694709931</v>
      </c>
      <c r="S252" s="18">
        <f t="shared" ca="1" si="75"/>
        <v>0.94419909813598935</v>
      </c>
      <c r="T252" s="18">
        <f t="shared" ca="1" si="76"/>
        <v>5.9593165412494396E-2</v>
      </c>
      <c r="U252" s="18">
        <f t="shared" ca="1" si="77"/>
        <v>5.8776259610501216E-2</v>
      </c>
      <c r="V252" s="18">
        <f t="shared" ca="1" si="78"/>
        <v>6.4576168519066168E-2</v>
      </c>
      <c r="W252" s="18">
        <f t="shared" ca="1" si="79"/>
        <v>5.9813710855868431E-2</v>
      </c>
      <c r="X252" s="18">
        <f t="shared" ca="1" si="80"/>
        <v>6.8938868145602726E-3</v>
      </c>
      <c r="Y252" s="18">
        <f t="shared" ca="1" si="81"/>
        <v>6.5599906289323636E-3</v>
      </c>
      <c r="Z252" s="18">
        <f t="shared" ca="1" si="82"/>
        <v>7.4406455218255195E-3</v>
      </c>
      <c r="AA252" s="18">
        <f t="shared" ca="1" si="83"/>
        <v>7.1381258548665451E-3</v>
      </c>
      <c r="AB252" s="18">
        <f t="shared" ca="1" si="84"/>
        <v>8.9660739017836874E-2</v>
      </c>
      <c r="AC252" s="18">
        <f t="shared" ca="1" si="85"/>
        <v>8.7051304769952875E-2</v>
      </c>
      <c r="AD252" s="18">
        <f t="shared" ca="1" si="86"/>
        <v>8.9139195207150024E-2</v>
      </c>
      <c r="AE252" s="18">
        <f t="shared" ca="1" si="87"/>
        <v>8.3322117020517325E-2</v>
      </c>
      <c r="AF252" s="18">
        <f t="shared" ca="1" si="88"/>
        <v>0</v>
      </c>
      <c r="AG252" s="18">
        <f t="shared" ca="1" si="89"/>
        <v>0</v>
      </c>
      <c r="AH252" s="18">
        <f t="shared" ca="1" si="90"/>
        <v>0</v>
      </c>
      <c r="AI252" s="18">
        <f t="shared" ca="1" si="91"/>
        <v>0</v>
      </c>
    </row>
    <row r="253" spans="1:35" x14ac:dyDescent="0.15">
      <c r="A253">
        <v>2</v>
      </c>
      <c r="B253">
        <v>1036.3610000000001</v>
      </c>
      <c r="C253">
        <v>20</v>
      </c>
      <c r="D253" s="18">
        <v>3.8269999999999998E-2</v>
      </c>
      <c r="E253" s="18">
        <v>-9.4619999999999996E-2</v>
      </c>
      <c r="F253" s="18">
        <v>0.95789999999999997</v>
      </c>
      <c r="G253" s="18">
        <v>0.1074</v>
      </c>
      <c r="H253" s="18">
        <v>8.5599999999999996E-2</v>
      </c>
      <c r="I253" s="18">
        <v>2.0310000000000001</v>
      </c>
      <c r="J253" s="18">
        <v>0.1298</v>
      </c>
      <c r="K253" s="18">
        <v>-2.9250000000000002E-2</v>
      </c>
      <c r="L253" s="18">
        <v>-1.2170000000000001</v>
      </c>
      <c r="M253" s="18">
        <v>3.1179999999999999E-2</v>
      </c>
      <c r="O253" s="18">
        <f t="shared" si="71"/>
        <v>7.1265000000000001</v>
      </c>
      <c r="P253" s="18">
        <f t="shared" ca="1" si="72"/>
        <v>0.98305532583336985</v>
      </c>
      <c r="Q253" s="18">
        <f t="shared" ca="1" si="73"/>
        <v>0.92881682653040332</v>
      </c>
      <c r="R253" s="18">
        <f t="shared" ca="1" si="74"/>
        <v>1.0170657032642483</v>
      </c>
      <c r="S253" s="18">
        <f t="shared" ca="1" si="75"/>
        <v>0.94989269827851797</v>
      </c>
      <c r="T253" s="18">
        <f t="shared" ca="1" si="76"/>
        <v>5.7367642611917895E-2</v>
      </c>
      <c r="U253" s="18">
        <f t="shared" ca="1" si="77"/>
        <v>5.6956641484934581E-2</v>
      </c>
      <c r="V253" s="18">
        <f t="shared" ca="1" si="78"/>
        <v>6.2463035585747298E-2</v>
      </c>
      <c r="W253" s="18">
        <f t="shared" ca="1" si="79"/>
        <v>5.7990972009764358E-2</v>
      </c>
      <c r="X253" s="18">
        <f t="shared" ca="1" si="80"/>
        <v>6.8433467991756746E-3</v>
      </c>
      <c r="Y253" s="18">
        <f t="shared" ca="1" si="81"/>
        <v>6.2476277904498006E-3</v>
      </c>
      <c r="Z253" s="18">
        <f t="shared" ca="1" si="82"/>
        <v>7.4520729822585537E-3</v>
      </c>
      <c r="AA253" s="18">
        <f t="shared" ca="1" si="83"/>
        <v>7.3174130958516652E-3</v>
      </c>
      <c r="AB253" s="18">
        <f t="shared" ca="1" si="84"/>
        <v>9.2247125028101021E-2</v>
      </c>
      <c r="AC253" s="18">
        <f t="shared" ca="1" si="85"/>
        <v>8.4621519893856773E-2</v>
      </c>
      <c r="AD253" s="18">
        <f t="shared" ca="1" si="86"/>
        <v>9.1955925555734064E-2</v>
      </c>
      <c r="AE253" s="18">
        <f t="shared" ca="1" si="87"/>
        <v>8.5871733232308414E-2</v>
      </c>
      <c r="AF253" s="18">
        <f t="shared" ca="1" si="88"/>
        <v>0</v>
      </c>
      <c r="AG253" s="18">
        <f t="shared" ca="1" si="89"/>
        <v>0</v>
      </c>
      <c r="AH253" s="18">
        <f t="shared" ca="1" si="90"/>
        <v>0</v>
      </c>
      <c r="AI253" s="18">
        <f t="shared" ca="1" si="91"/>
        <v>0</v>
      </c>
    </row>
    <row r="254" spans="1:35" x14ac:dyDescent="0.15">
      <c r="A254">
        <v>3</v>
      </c>
      <c r="B254">
        <v>0.76500000000000001</v>
      </c>
      <c r="C254">
        <v>1</v>
      </c>
      <c r="D254" s="18">
        <v>-4.4220000000000002E-2</v>
      </c>
      <c r="E254" s="18">
        <v>-0.9708</v>
      </c>
      <c r="F254" s="18">
        <v>1.633</v>
      </c>
      <c r="G254" s="18">
        <v>3.2390000000000002E-2</v>
      </c>
      <c r="H254" s="18">
        <v>2.5710000000000002</v>
      </c>
      <c r="I254" s="18">
        <v>1.5620000000000001</v>
      </c>
      <c r="J254" s="18">
        <v>0.03</v>
      </c>
      <c r="K254" s="18">
        <v>-4.4950000000000001</v>
      </c>
      <c r="L254" s="18">
        <v>2.9689999999999999</v>
      </c>
      <c r="M254" s="18">
        <v>1.1919999999999999</v>
      </c>
      <c r="O254" s="18">
        <f t="shared" si="71"/>
        <v>8.9717000000000002</v>
      </c>
      <c r="P254" s="18">
        <f t="shared" ca="1" si="72"/>
        <v>0.98405166370188124</v>
      </c>
      <c r="Q254" s="18">
        <f t="shared" ca="1" si="73"/>
        <v>0.93083782168135176</v>
      </c>
      <c r="R254" s="18">
        <f t="shared" ca="1" si="74"/>
        <v>0.98308672407374265</v>
      </c>
      <c r="S254" s="18">
        <f t="shared" ca="1" si="75"/>
        <v>0.95561543410417016</v>
      </c>
      <c r="T254" s="18">
        <f t="shared" ca="1" si="76"/>
        <v>5.4642555071523477E-2</v>
      </c>
      <c r="U254" s="18">
        <f t="shared" ca="1" si="77"/>
        <v>5.4785995457479177E-2</v>
      </c>
      <c r="V254" s="18">
        <f t="shared" ca="1" si="78"/>
        <v>5.41564966038134E-2</v>
      </c>
      <c r="W254" s="18">
        <f t="shared" ca="1" si="79"/>
        <v>5.5649474229470031E-2</v>
      </c>
      <c r="X254" s="18">
        <f t="shared" ca="1" si="80"/>
        <v>6.7833578689633599E-3</v>
      </c>
      <c r="Y254" s="18">
        <f t="shared" ca="1" si="81"/>
        <v>6.1743524217244836E-3</v>
      </c>
      <c r="Z254" s="18">
        <f t="shared" ca="1" si="82"/>
        <v>7.3014971950993851E-3</v>
      </c>
      <c r="AA254" s="18">
        <f t="shared" ca="1" si="83"/>
        <v>7.4599695581110143E-3</v>
      </c>
      <c r="AB254" s="18">
        <f t="shared" ca="1" si="84"/>
        <v>9.5190773595471012E-2</v>
      </c>
      <c r="AC254" s="18">
        <f t="shared" ca="1" si="85"/>
        <v>8.7187092658275692E-2</v>
      </c>
      <c r="AD254" s="18">
        <f t="shared" ca="1" si="86"/>
        <v>9.5005117825441562E-2</v>
      </c>
      <c r="AE254" s="18">
        <f t="shared" ca="1" si="87"/>
        <v>8.8981476245005006E-2</v>
      </c>
      <c r="AF254" s="18">
        <f t="shared" ca="1" si="88"/>
        <v>0</v>
      </c>
      <c r="AG254" s="18">
        <f t="shared" ca="1" si="89"/>
        <v>0</v>
      </c>
      <c r="AH254" s="18">
        <f t="shared" ca="1" si="90"/>
        <v>0</v>
      </c>
      <c r="AI254" s="18">
        <f t="shared" ca="1" si="91"/>
        <v>0</v>
      </c>
    </row>
    <row r="255" spans="1:35" x14ac:dyDescent="0.15">
      <c r="A255">
        <v>3</v>
      </c>
      <c r="B255">
        <v>0.76500000000000001</v>
      </c>
      <c r="C255">
        <v>3</v>
      </c>
      <c r="D255" s="18">
        <v>-5.0180000000000002E-2</v>
      </c>
      <c r="E255" s="18">
        <v>-0.76690000000000003</v>
      </c>
      <c r="F255" s="18">
        <v>1.7430000000000001</v>
      </c>
      <c r="G255" s="18">
        <v>0.03</v>
      </c>
      <c r="H255" s="18">
        <v>2.5379999999999998</v>
      </c>
      <c r="I255" s="18">
        <v>1.6559999999999999</v>
      </c>
      <c r="J255" s="18">
        <v>3.006E-2</v>
      </c>
      <c r="K255" s="18">
        <v>-4.1509999999999998</v>
      </c>
      <c r="L255" s="18">
        <v>2.66</v>
      </c>
      <c r="M255" s="18">
        <v>0.98280000000000001</v>
      </c>
      <c r="O255" s="18">
        <f t="shared" si="71"/>
        <v>11.295</v>
      </c>
      <c r="P255" s="18">
        <f t="shared" ca="1" si="72"/>
        <v>0.98331893513788193</v>
      </c>
      <c r="Q255" s="18">
        <f t="shared" ca="1" si="73"/>
        <v>0.93942021307873746</v>
      </c>
      <c r="R255" s="18">
        <f t="shared" ca="1" si="74"/>
        <v>0.95459382528030789</v>
      </c>
      <c r="S255" s="18">
        <f t="shared" ca="1" si="75"/>
        <v>0.95955496108011429</v>
      </c>
      <c r="T255" s="18">
        <f t="shared" ca="1" si="76"/>
        <v>5.1277776135338876E-2</v>
      </c>
      <c r="U255" s="18">
        <f t="shared" ca="1" si="77"/>
        <v>5.2174176325112363E-2</v>
      </c>
      <c r="V255" s="18">
        <f t="shared" ca="1" si="78"/>
        <v>4.640391614632651E-2</v>
      </c>
      <c r="W255" s="18">
        <f t="shared" ca="1" si="79"/>
        <v>5.2612061580976213E-2</v>
      </c>
      <c r="X255" s="18">
        <f t="shared" ca="1" si="80"/>
        <v>6.7065556346131653E-3</v>
      </c>
      <c r="Y255" s="18">
        <f t="shared" ca="1" si="81"/>
        <v>6.145036401069115E-3</v>
      </c>
      <c r="Z255" s="18">
        <f t="shared" ca="1" si="82"/>
        <v>7.3017870760790395E-3</v>
      </c>
      <c r="AA255" s="18">
        <f t="shared" ca="1" si="83"/>
        <v>7.5250627603857395E-3</v>
      </c>
      <c r="AB255" s="18">
        <f t="shared" ca="1" si="84"/>
        <v>9.8515737393100683E-2</v>
      </c>
      <c r="AC255" s="18">
        <f t="shared" ca="1" si="85"/>
        <v>9.1194157825741168E-2</v>
      </c>
      <c r="AD255" s="18">
        <f t="shared" ca="1" si="86"/>
        <v>9.8222622715956553E-2</v>
      </c>
      <c r="AE255" s="18">
        <f t="shared" ca="1" si="87"/>
        <v>9.2580790882889494E-2</v>
      </c>
      <c r="AF255" s="18">
        <f t="shared" ca="1" si="88"/>
        <v>0</v>
      </c>
      <c r="AG255" s="18">
        <f t="shared" ca="1" si="89"/>
        <v>0</v>
      </c>
      <c r="AH255" s="18">
        <f t="shared" ca="1" si="90"/>
        <v>0</v>
      </c>
      <c r="AI255" s="18">
        <f t="shared" ca="1" si="91"/>
        <v>0</v>
      </c>
    </row>
    <row r="256" spans="1:35" x14ac:dyDescent="0.15">
      <c r="A256">
        <v>3</v>
      </c>
      <c r="B256">
        <v>0.76500000000000001</v>
      </c>
      <c r="C256">
        <v>5</v>
      </c>
      <c r="D256" s="18">
        <v>-7.9839999999999998E-3</v>
      </c>
      <c r="E256" s="18">
        <v>2.5870000000000002</v>
      </c>
      <c r="F256" s="18">
        <v>1.6359999999999999</v>
      </c>
      <c r="G256" s="18">
        <v>3.005E-2</v>
      </c>
      <c r="H256" s="18">
        <v>-1.0649999999999999</v>
      </c>
      <c r="I256" s="18">
        <v>1.7210000000000001</v>
      </c>
      <c r="J256" s="18">
        <v>8.8499999999999995E-2</v>
      </c>
      <c r="K256" s="18">
        <v>-4.3289999999999997</v>
      </c>
      <c r="L256" s="18">
        <v>2.9929999999999999</v>
      </c>
      <c r="M256" s="18">
        <v>1.0429999999999999</v>
      </c>
      <c r="O256" s="18">
        <f t="shared" si="71"/>
        <v>14.218999999999999</v>
      </c>
      <c r="P256" s="18">
        <f t="shared" ca="1" si="72"/>
        <v>0.98109463874513936</v>
      </c>
      <c r="Q256" s="18">
        <f t="shared" ca="1" si="73"/>
        <v>0.94858018353856954</v>
      </c>
      <c r="R256" s="18">
        <f t="shared" ca="1" si="74"/>
        <v>0.96587091306828377</v>
      </c>
      <c r="S256" s="18">
        <f t="shared" ca="1" si="75"/>
        <v>0.9603921155117916</v>
      </c>
      <c r="T256" s="18">
        <f t="shared" ca="1" si="76"/>
        <v>4.7307200709067986E-2</v>
      </c>
      <c r="U256" s="18">
        <f t="shared" ca="1" si="77"/>
        <v>4.8976494679632332E-2</v>
      </c>
      <c r="V256" s="18">
        <f t="shared" ca="1" si="78"/>
        <v>4.4589779923198382E-2</v>
      </c>
      <c r="W256" s="18">
        <f t="shared" ca="1" si="79"/>
        <v>4.8767117116870894E-2</v>
      </c>
      <c r="X256" s="18">
        <f t="shared" ca="1" si="80"/>
        <v>6.6028215918344669E-3</v>
      </c>
      <c r="Y256" s="18">
        <f t="shared" ca="1" si="81"/>
        <v>6.1124127241509469E-3</v>
      </c>
      <c r="Z256" s="18">
        <f t="shared" ca="1" si="82"/>
        <v>7.5344937178491601E-3</v>
      </c>
      <c r="AA256" s="18">
        <f t="shared" ca="1" si="83"/>
        <v>7.480138352630266E-3</v>
      </c>
      <c r="AB256" s="18">
        <f t="shared" ca="1" si="84"/>
        <v>0.10223603909634381</v>
      </c>
      <c r="AC256" s="18">
        <f t="shared" ca="1" si="85"/>
        <v>9.5882317725397403E-2</v>
      </c>
      <c r="AD256" s="18">
        <f t="shared" ca="1" si="86"/>
        <v>0.10159885656245216</v>
      </c>
      <c r="AE256" s="18">
        <f t="shared" ca="1" si="87"/>
        <v>9.6603897020683019E-2</v>
      </c>
      <c r="AF256" s="18">
        <f t="shared" ca="1" si="88"/>
        <v>0</v>
      </c>
      <c r="AG256" s="18">
        <f t="shared" ca="1" si="89"/>
        <v>0</v>
      </c>
      <c r="AH256" s="18">
        <f t="shared" ca="1" si="90"/>
        <v>0</v>
      </c>
      <c r="AI256" s="18">
        <f t="shared" ca="1" si="91"/>
        <v>0</v>
      </c>
    </row>
    <row r="257" spans="1:35" x14ac:dyDescent="0.15">
      <c r="A257">
        <v>3</v>
      </c>
      <c r="B257">
        <v>0.76500000000000001</v>
      </c>
      <c r="C257">
        <v>7</v>
      </c>
      <c r="D257" s="18">
        <v>-2.617</v>
      </c>
      <c r="E257" s="18">
        <v>4.1189999999999998</v>
      </c>
      <c r="F257" s="18">
        <v>-6</v>
      </c>
      <c r="G257" s="18">
        <v>2.3719999999999999</v>
      </c>
      <c r="H257" s="18">
        <v>-1.409</v>
      </c>
      <c r="I257" s="18">
        <v>-1.972</v>
      </c>
      <c r="J257" s="18">
        <v>0.48299999999999998</v>
      </c>
      <c r="K257" s="18">
        <v>-2.1</v>
      </c>
      <c r="L257" s="18">
        <v>3.331</v>
      </c>
      <c r="M257" s="18">
        <v>0.30259999999999998</v>
      </c>
      <c r="O257" s="18">
        <f t="shared" si="71"/>
        <v>17.901</v>
      </c>
      <c r="P257" s="18">
        <f t="shared" ca="1" si="72"/>
        <v>0.97843897551517933</v>
      </c>
      <c r="Q257" s="18">
        <f t="shared" ca="1" si="73"/>
        <v>0.95673056206523954</v>
      </c>
      <c r="R257" s="18">
        <f t="shared" ca="1" si="74"/>
        <v>0.99185433885998731</v>
      </c>
      <c r="S257" s="18">
        <f t="shared" ca="1" si="75"/>
        <v>0.95760466209440631</v>
      </c>
      <c r="T257" s="18">
        <f t="shared" ca="1" si="76"/>
        <v>4.2905721536952518E-2</v>
      </c>
      <c r="U257" s="18">
        <f t="shared" ca="1" si="77"/>
        <v>4.503333529340061E-2</v>
      </c>
      <c r="V257" s="18">
        <f t="shared" ca="1" si="78"/>
        <v>4.5008982177609957E-2</v>
      </c>
      <c r="W257" s="18">
        <f t="shared" ca="1" si="79"/>
        <v>4.4096989002128446E-2</v>
      </c>
      <c r="X257" s="18">
        <f t="shared" ca="1" si="80"/>
        <v>6.4589584138569217E-3</v>
      </c>
      <c r="Y257" s="18">
        <f t="shared" ca="1" si="81"/>
        <v>6.0623506041620192E-3</v>
      </c>
      <c r="Z257" s="18">
        <f t="shared" ca="1" si="82"/>
        <v>7.6785791531056927E-3</v>
      </c>
      <c r="AA257" s="18">
        <f t="shared" ca="1" si="83"/>
        <v>7.3045386129955668E-3</v>
      </c>
      <c r="AB257" s="18">
        <f t="shared" ca="1" si="84"/>
        <v>0.10635871951620132</v>
      </c>
      <c r="AC257" s="18">
        <f t="shared" ca="1" si="85"/>
        <v>0.10117271226220761</v>
      </c>
      <c r="AD257" s="18">
        <f t="shared" ca="1" si="86"/>
        <v>0.1051709595259951</v>
      </c>
      <c r="AE257" s="18">
        <f t="shared" ca="1" si="87"/>
        <v>0.10100598788504489</v>
      </c>
      <c r="AF257" s="18">
        <f t="shared" ca="1" si="88"/>
        <v>0</v>
      </c>
      <c r="AG257" s="18">
        <f t="shared" ca="1" si="89"/>
        <v>0</v>
      </c>
      <c r="AH257" s="18">
        <f t="shared" ca="1" si="90"/>
        <v>0</v>
      </c>
      <c r="AI257" s="18">
        <f t="shared" ca="1" si="91"/>
        <v>0</v>
      </c>
    </row>
    <row r="258" spans="1:35" x14ac:dyDescent="0.15">
      <c r="A258">
        <v>3</v>
      </c>
      <c r="B258">
        <v>0.76500000000000001</v>
      </c>
      <c r="C258">
        <v>10</v>
      </c>
      <c r="D258" s="18">
        <v>-2.835</v>
      </c>
      <c r="E258" s="18">
        <v>4.4619999999999997</v>
      </c>
      <c r="F258" s="18">
        <v>-6</v>
      </c>
      <c r="G258" s="18">
        <v>2.395</v>
      </c>
      <c r="H258" s="18">
        <v>-1.49</v>
      </c>
      <c r="I258" s="18">
        <v>-1.9450000000000001</v>
      </c>
      <c r="J258" s="18">
        <v>0.48120000000000002</v>
      </c>
      <c r="K258" s="18">
        <v>-1.6779999999999999</v>
      </c>
      <c r="L258" s="18">
        <v>3.1150000000000002</v>
      </c>
      <c r="M258" s="18">
        <v>0.23480000000000001</v>
      </c>
      <c r="O258" s="18">
        <f t="shared" si="71"/>
        <v>22.536000000000001</v>
      </c>
      <c r="P258" s="18">
        <f t="shared" ca="1" si="72"/>
        <v>0.97701809611892598</v>
      </c>
      <c r="Q258" s="18">
        <f t="shared" ca="1" si="73"/>
        <v>0.96300141536991624</v>
      </c>
      <c r="R258" s="18">
        <f t="shared" ca="1" si="74"/>
        <v>0.96102068722141121</v>
      </c>
      <c r="S258" s="18">
        <f t="shared" ca="1" si="75"/>
        <v>0.95166582751703377</v>
      </c>
      <c r="T258" s="18">
        <f t="shared" ca="1" si="76"/>
        <v>3.836039299950466E-2</v>
      </c>
      <c r="U258" s="18">
        <f t="shared" ca="1" si="77"/>
        <v>4.0314324718965018E-2</v>
      </c>
      <c r="V258" s="18">
        <f t="shared" ca="1" si="78"/>
        <v>3.7041077116965374E-2</v>
      </c>
      <c r="W258" s="18">
        <f t="shared" ca="1" si="79"/>
        <v>3.8708352096151824E-2</v>
      </c>
      <c r="X258" s="18">
        <f t="shared" ca="1" si="80"/>
        <v>6.2621798416853799E-3</v>
      </c>
      <c r="Y258" s="18">
        <f t="shared" ca="1" si="81"/>
        <v>5.9727856981994969E-3</v>
      </c>
      <c r="Z258" s="18">
        <f t="shared" ca="1" si="82"/>
        <v>6.9117701099238585E-3</v>
      </c>
      <c r="AA258" s="18">
        <f t="shared" ca="1" si="83"/>
        <v>6.9922542129396779E-3</v>
      </c>
      <c r="AB258" s="18">
        <f t="shared" ca="1" si="84"/>
        <v>0.11087468664636957</v>
      </c>
      <c r="AC258" s="18">
        <f t="shared" ca="1" si="85"/>
        <v>0.10697932504344917</v>
      </c>
      <c r="AD258" s="18">
        <f t="shared" ca="1" si="86"/>
        <v>0.10899834555796863</v>
      </c>
      <c r="AE258" s="18">
        <f t="shared" ca="1" si="87"/>
        <v>0.10576171431188351</v>
      </c>
      <c r="AF258" s="18">
        <f t="shared" ca="1" si="88"/>
        <v>0</v>
      </c>
      <c r="AG258" s="18">
        <f t="shared" ca="1" si="89"/>
        <v>0</v>
      </c>
      <c r="AH258" s="18">
        <f t="shared" ca="1" si="90"/>
        <v>0</v>
      </c>
      <c r="AI258" s="18">
        <f t="shared" ca="1" si="91"/>
        <v>0</v>
      </c>
    </row>
    <row r="259" spans="1:35" x14ac:dyDescent="0.15">
      <c r="A259">
        <v>3</v>
      </c>
      <c r="B259">
        <v>0.76500000000000001</v>
      </c>
      <c r="C259">
        <v>15</v>
      </c>
      <c r="D259" s="18">
        <v>-0.29199999999999998</v>
      </c>
      <c r="E259" s="18">
        <v>2.4</v>
      </c>
      <c r="F259" s="18">
        <v>1.85</v>
      </c>
      <c r="G259" s="18">
        <v>2.4329999999999998</v>
      </c>
      <c r="H259" s="18">
        <v>2.0489999999999999</v>
      </c>
      <c r="I259" s="18">
        <v>1.8129999999999999</v>
      </c>
      <c r="J259" s="18">
        <v>3.0030000000000001E-2</v>
      </c>
      <c r="K259" s="18">
        <v>-6.33</v>
      </c>
      <c r="L259" s="18">
        <v>2.504</v>
      </c>
      <c r="M259" s="18">
        <v>1.02</v>
      </c>
      <c r="O259" s="18">
        <f t="shared" si="71"/>
        <v>28.370999999999999</v>
      </c>
      <c r="P259" s="18">
        <f t="shared" ca="1" si="72"/>
        <v>0.97849580409287762</v>
      </c>
      <c r="Q259" s="18">
        <f t="shared" ca="1" si="73"/>
        <v>0.96838171615285562</v>
      </c>
      <c r="R259" s="18">
        <f t="shared" ca="1" si="74"/>
        <v>0.95220009975168096</v>
      </c>
      <c r="S259" s="18">
        <f t="shared" ca="1" si="75"/>
        <v>0.94407021728602536</v>
      </c>
      <c r="T259" s="18">
        <f t="shared" ca="1" si="76"/>
        <v>3.3966053212626801E-2</v>
      </c>
      <c r="U259" s="18">
        <f t="shared" ca="1" si="77"/>
        <v>3.5108109007456839E-2</v>
      </c>
      <c r="V259" s="18">
        <f t="shared" ca="1" si="78"/>
        <v>3.1947678257955768E-2</v>
      </c>
      <c r="W259" s="18">
        <f t="shared" ca="1" si="79"/>
        <v>3.2830117953026067E-2</v>
      </c>
      <c r="X259" s="18">
        <f t="shared" ca="1" si="80"/>
        <v>6.0047871923991671E-3</v>
      </c>
      <c r="Y259" s="18">
        <f t="shared" ca="1" si="81"/>
        <v>5.8101198230473662E-3</v>
      </c>
      <c r="Z259" s="18">
        <f t="shared" ca="1" si="82"/>
        <v>6.4516775952519964E-3</v>
      </c>
      <c r="AA259" s="18">
        <f t="shared" ca="1" si="83"/>
        <v>6.5527670064009936E-3</v>
      </c>
      <c r="AB259" s="18">
        <f t="shared" ca="1" si="84"/>
        <v>0.11576160361103435</v>
      </c>
      <c r="AC259" s="18">
        <f t="shared" ca="1" si="85"/>
        <v>0.11320450809503549</v>
      </c>
      <c r="AD259" s="18">
        <f t="shared" ca="1" si="86"/>
        <v>0.11314799683486809</v>
      </c>
      <c r="AE259" s="18">
        <f t="shared" ca="1" si="87"/>
        <v>0.11087055674748356</v>
      </c>
      <c r="AF259" s="18">
        <f t="shared" ca="1" si="88"/>
        <v>0</v>
      </c>
      <c r="AG259" s="18">
        <f t="shared" ca="1" si="89"/>
        <v>0</v>
      </c>
      <c r="AH259" s="18">
        <f t="shared" ca="1" si="90"/>
        <v>0</v>
      </c>
      <c r="AI259" s="18">
        <f t="shared" ca="1" si="91"/>
        <v>0</v>
      </c>
    </row>
    <row r="260" spans="1:35" x14ac:dyDescent="0.15">
      <c r="A260">
        <v>3</v>
      </c>
      <c r="B260">
        <v>0.76500000000000001</v>
      </c>
      <c r="C260">
        <v>20</v>
      </c>
      <c r="D260" s="18">
        <v>-6.8610000000000004E-2</v>
      </c>
      <c r="E260" s="18">
        <v>1.9810000000000001</v>
      </c>
      <c r="F260" s="18">
        <v>1.78</v>
      </c>
      <c r="G260" s="18">
        <v>3.3799999999999997E-2</v>
      </c>
      <c r="H260" s="18">
        <v>-3.069</v>
      </c>
      <c r="I260" s="18">
        <v>2.4300000000000002</v>
      </c>
      <c r="J260" s="18">
        <v>0.65600000000000003</v>
      </c>
      <c r="K260" s="18">
        <v>-1.49</v>
      </c>
      <c r="L260" s="18">
        <v>3.9</v>
      </c>
      <c r="M260" s="18">
        <v>1.095</v>
      </c>
      <c r="O260" s="18">
        <f t="shared" si="71"/>
        <v>35.716999999999999</v>
      </c>
      <c r="P260" s="18">
        <f t="shared" ca="1" si="72"/>
        <v>0.98356906413044243</v>
      </c>
      <c r="Q260" s="18">
        <f t="shared" ca="1" si="73"/>
        <v>0.97592670033457363</v>
      </c>
      <c r="R260" s="18">
        <f t="shared" ca="1" si="74"/>
        <v>0.95063565797031724</v>
      </c>
      <c r="S260" s="18">
        <f t="shared" ca="1" si="75"/>
        <v>0.93711534768012561</v>
      </c>
      <c r="T260" s="18">
        <f t="shared" ca="1" si="76"/>
        <v>2.9874520727273139E-2</v>
      </c>
      <c r="U260" s="18">
        <f t="shared" ca="1" si="77"/>
        <v>3.0049325521998703E-2</v>
      </c>
      <c r="V260" s="18">
        <f t="shared" ca="1" si="78"/>
        <v>2.7518500140572243E-2</v>
      </c>
      <c r="W260" s="18">
        <f t="shared" ca="1" si="79"/>
        <v>2.678936738576794E-2</v>
      </c>
      <c r="X260" s="18">
        <f t="shared" ca="1" si="80"/>
        <v>5.684472855587399E-3</v>
      </c>
      <c r="Y260" s="18">
        <f t="shared" ca="1" si="81"/>
        <v>5.5492956874197462E-3</v>
      </c>
      <c r="Z260" s="18">
        <f t="shared" ca="1" si="82"/>
        <v>6.1027881341087047E-3</v>
      </c>
      <c r="AA260" s="18">
        <f t="shared" ca="1" si="83"/>
        <v>6.0095060461053205E-3</v>
      </c>
      <c r="AB260" s="18">
        <f t="shared" ca="1" si="84"/>
        <v>0.1209808848457688</v>
      </c>
      <c r="AC260" s="18">
        <f t="shared" ca="1" si="85"/>
        <v>0.11972493724419181</v>
      </c>
      <c r="AD260" s="18">
        <f t="shared" ca="1" si="86"/>
        <v>0.11767707577071138</v>
      </c>
      <c r="AE260" s="18">
        <f t="shared" ca="1" si="87"/>
        <v>0.11634766639869884</v>
      </c>
      <c r="AF260" s="18">
        <f t="shared" ca="1" si="88"/>
        <v>0</v>
      </c>
      <c r="AG260" s="18">
        <f t="shared" ca="1" si="89"/>
        <v>0</v>
      </c>
      <c r="AH260" s="18">
        <f t="shared" ca="1" si="90"/>
        <v>0</v>
      </c>
      <c r="AI260" s="18">
        <f t="shared" ca="1" si="91"/>
        <v>0</v>
      </c>
    </row>
    <row r="261" spans="1:35" x14ac:dyDescent="0.15">
      <c r="A261">
        <v>3</v>
      </c>
      <c r="B261">
        <v>1.901</v>
      </c>
      <c r="C261">
        <v>1</v>
      </c>
      <c r="D261" s="18">
        <v>3.1620000000000002E-2</v>
      </c>
      <c r="E261" s="18">
        <v>-0.86250000000000004</v>
      </c>
      <c r="F261" s="18">
        <v>1.5369999999999999</v>
      </c>
      <c r="G261" s="18">
        <v>3.0009999999999998E-2</v>
      </c>
      <c r="H261" s="18">
        <v>2.331</v>
      </c>
      <c r="I261" s="18">
        <v>1.4630000000000001</v>
      </c>
      <c r="J261" s="18">
        <v>3.006E-2</v>
      </c>
      <c r="K261" s="18">
        <v>-3.9169999999999998</v>
      </c>
      <c r="L261" s="18">
        <v>2.6880000000000002</v>
      </c>
      <c r="M261" s="18">
        <v>1.3149999999999999</v>
      </c>
      <c r="O261" s="18">
        <f t="shared" si="71"/>
        <v>44.965000000000003</v>
      </c>
      <c r="P261" s="18">
        <f t="shared" ca="1" si="72"/>
        <v>0.99106870918158785</v>
      </c>
      <c r="Q261" s="18">
        <f t="shared" ca="1" si="73"/>
        <v>0.98876362980216081</v>
      </c>
      <c r="R261" s="18">
        <f t="shared" ca="1" si="74"/>
        <v>0.94463916109992208</v>
      </c>
      <c r="S261" s="18">
        <f t="shared" ca="1" si="75"/>
        <v>0.93344851167345555</v>
      </c>
      <c r="T261" s="18">
        <f t="shared" ca="1" si="76"/>
        <v>2.5958927521335148E-2</v>
      </c>
      <c r="U261" s="18">
        <f t="shared" ca="1" si="77"/>
        <v>2.5778770000137723E-2</v>
      </c>
      <c r="V261" s="18">
        <f t="shared" ca="1" si="78"/>
        <v>2.211018456519994E-2</v>
      </c>
      <c r="W261" s="18">
        <f t="shared" ca="1" si="79"/>
        <v>2.0959647956155951E-2</v>
      </c>
      <c r="X261" s="18">
        <f t="shared" ca="1" si="80"/>
        <v>5.2980917036303393E-3</v>
      </c>
      <c r="Y261" s="18">
        <f t="shared" ca="1" si="81"/>
        <v>5.2039450088218727E-3</v>
      </c>
      <c r="Z261" s="18">
        <f t="shared" ca="1" si="82"/>
        <v>5.6129978423420657E-3</v>
      </c>
      <c r="AA261" s="18">
        <f t="shared" ca="1" si="83"/>
        <v>5.3960191158097907E-3</v>
      </c>
      <c r="AB261" s="18">
        <f t="shared" ca="1" si="84"/>
        <v>0.12647646478498831</v>
      </c>
      <c r="AC261" s="18">
        <f t="shared" ca="1" si="85"/>
        <v>0.12638390422353918</v>
      </c>
      <c r="AD261" s="18">
        <f t="shared" ca="1" si="86"/>
        <v>0.12262080951969184</v>
      </c>
      <c r="AE261" s="18">
        <f t="shared" ca="1" si="87"/>
        <v>0.12220727768263748</v>
      </c>
      <c r="AF261" s="18">
        <f t="shared" ca="1" si="88"/>
        <v>0</v>
      </c>
      <c r="AG261" s="18">
        <f t="shared" ca="1" si="89"/>
        <v>0</v>
      </c>
      <c r="AH261" s="18">
        <f t="shared" ca="1" si="90"/>
        <v>0</v>
      </c>
      <c r="AI261" s="18">
        <f t="shared" ca="1" si="91"/>
        <v>0</v>
      </c>
    </row>
    <row r="262" spans="1:35" x14ac:dyDescent="0.15">
      <c r="A262">
        <v>3</v>
      </c>
      <c r="B262">
        <v>1.901</v>
      </c>
      <c r="C262">
        <v>3</v>
      </c>
      <c r="D262" s="18">
        <v>7.4590000000000004E-3</v>
      </c>
      <c r="E262" s="18">
        <v>2.504</v>
      </c>
      <c r="F262" s="18">
        <v>1.569</v>
      </c>
      <c r="G262" s="18">
        <v>3.245E-2</v>
      </c>
      <c r="H262" s="18">
        <v>-1.0629999999999999</v>
      </c>
      <c r="I262" s="18">
        <v>1.6479999999999999</v>
      </c>
      <c r="J262" s="18">
        <v>3.0020000000000002E-2</v>
      </c>
      <c r="K262" s="18">
        <v>-3.335</v>
      </c>
      <c r="L262" s="18">
        <v>2.4460000000000002</v>
      </c>
      <c r="M262" s="18">
        <v>0.99039999999999995</v>
      </c>
      <c r="O262" s="18">
        <f t="shared" si="71"/>
        <v>56.606999999999999</v>
      </c>
      <c r="P262" s="18">
        <f t="shared" ca="1" si="72"/>
        <v>0.99800773400451548</v>
      </c>
      <c r="Q262" s="18">
        <f t="shared" ca="1" si="73"/>
        <v>1.0071928086302282</v>
      </c>
      <c r="R262" s="18">
        <f t="shared" ca="1" si="74"/>
        <v>0.94092300866257905</v>
      </c>
      <c r="S262" s="18">
        <f t="shared" ca="1" si="75"/>
        <v>0.93556384057403086</v>
      </c>
      <c r="T262" s="18">
        <f t="shared" ca="1" si="76"/>
        <v>2.1826124404891442E-2</v>
      </c>
      <c r="U262" s="18">
        <f t="shared" ca="1" si="77"/>
        <v>2.2493074729324859E-2</v>
      </c>
      <c r="V262" s="18">
        <f t="shared" ca="1" si="78"/>
        <v>1.6737337794711399E-2</v>
      </c>
      <c r="W262" s="18">
        <f t="shared" ca="1" si="79"/>
        <v>1.5709126381755312E-2</v>
      </c>
      <c r="X262" s="18">
        <f t="shared" ca="1" si="80"/>
        <v>4.8375013234865025E-3</v>
      </c>
      <c r="Y262" s="18">
        <f t="shared" ca="1" si="81"/>
        <v>4.8126731417371879E-3</v>
      </c>
      <c r="Z262" s="18">
        <f t="shared" ca="1" si="82"/>
        <v>5.0323058553444142E-3</v>
      </c>
      <c r="AA262" s="18">
        <f t="shared" ca="1" si="83"/>
        <v>4.7522644148442214E-3</v>
      </c>
      <c r="AB262" s="18">
        <f t="shared" ca="1" si="84"/>
        <v>0.13217423838238215</v>
      </c>
      <c r="AC262" s="18">
        <f t="shared" ca="1" si="85"/>
        <v>0.13299396626904816</v>
      </c>
      <c r="AD262" s="18">
        <f t="shared" ca="1" si="86"/>
        <v>0.1279829042474919</v>
      </c>
      <c r="AE262" s="18">
        <f t="shared" ca="1" si="87"/>
        <v>0.1284382190087954</v>
      </c>
      <c r="AF262" s="18">
        <f t="shared" ca="1" si="88"/>
        <v>0</v>
      </c>
      <c r="AG262" s="18">
        <f t="shared" ca="1" si="89"/>
        <v>0</v>
      </c>
      <c r="AH262" s="18">
        <f t="shared" ca="1" si="90"/>
        <v>0</v>
      </c>
      <c r="AI262" s="18">
        <f t="shared" ca="1" si="91"/>
        <v>0</v>
      </c>
    </row>
    <row r="263" spans="1:35" x14ac:dyDescent="0.15">
      <c r="A263">
        <v>3</v>
      </c>
      <c r="B263">
        <v>1.901</v>
      </c>
      <c r="C263">
        <v>5</v>
      </c>
      <c r="D263" s="18">
        <v>-0.1115</v>
      </c>
      <c r="E263" s="18">
        <v>1.766</v>
      </c>
      <c r="F263" s="18">
        <v>1.5149999999999999</v>
      </c>
      <c r="G263" s="18">
        <v>3.0339999999999999E-2</v>
      </c>
      <c r="H263" s="18">
        <v>2.7330000000000001</v>
      </c>
      <c r="I263" s="18">
        <v>1.591</v>
      </c>
      <c r="J263" s="18">
        <v>1.754</v>
      </c>
      <c r="K263" s="18">
        <v>-5.734</v>
      </c>
      <c r="L263" s="18">
        <v>1.9770000000000001</v>
      </c>
      <c r="M263" s="18">
        <v>0.97840000000000005</v>
      </c>
      <c r="O263" s="18">
        <f t="shared" si="71"/>
        <v>71.265000000000001</v>
      </c>
      <c r="P263" s="18">
        <f t="shared" ca="1" si="72"/>
        <v>1.0026040023593095</v>
      </c>
      <c r="Q263" s="18">
        <f t="shared" ca="1" si="73"/>
        <v>1.0276806272757122</v>
      </c>
      <c r="R263" s="18">
        <f t="shared" ca="1" si="74"/>
        <v>0.95398294609025103</v>
      </c>
      <c r="S263" s="18">
        <f t="shared" ca="1" si="75"/>
        <v>0.94731343885404273</v>
      </c>
      <c r="T263" s="18">
        <f t="shared" ca="1" si="76"/>
        <v>1.7279893360784861E-2</v>
      </c>
      <c r="U263" s="18">
        <f t="shared" ca="1" si="77"/>
        <v>1.9813260500750038E-2</v>
      </c>
      <c r="V263" s="18">
        <f t="shared" ca="1" si="78"/>
        <v>1.3656343652855285E-2</v>
      </c>
      <c r="W263" s="18">
        <f t="shared" ca="1" si="79"/>
        <v>1.1656968427557805E-2</v>
      </c>
      <c r="X263" s="18">
        <f t="shared" ca="1" si="80"/>
        <v>4.3083635791300017E-3</v>
      </c>
      <c r="Y263" s="18">
        <f t="shared" ca="1" si="81"/>
        <v>4.396627416511768E-3</v>
      </c>
      <c r="Z263" s="18">
        <f t="shared" ca="1" si="82"/>
        <v>4.4493905979715196E-3</v>
      </c>
      <c r="AA263" s="18">
        <f t="shared" ca="1" si="83"/>
        <v>4.1383263984736633E-3</v>
      </c>
      <c r="AB263" s="18">
        <f t="shared" ca="1" si="84"/>
        <v>0.13798112599928752</v>
      </c>
      <c r="AC263" s="18">
        <f t="shared" ca="1" si="85"/>
        <v>0.13935056383344746</v>
      </c>
      <c r="AD263" s="18">
        <f t="shared" ca="1" si="86"/>
        <v>0.13372536724480574</v>
      </c>
      <c r="AE263" s="18">
        <f t="shared" ca="1" si="87"/>
        <v>0.13497432162497139</v>
      </c>
      <c r="AF263" s="18">
        <f t="shared" ca="1" si="88"/>
        <v>0</v>
      </c>
      <c r="AG263" s="18">
        <f t="shared" ca="1" si="89"/>
        <v>0</v>
      </c>
      <c r="AH263" s="18">
        <f t="shared" ca="1" si="90"/>
        <v>0</v>
      </c>
      <c r="AI263" s="18">
        <f t="shared" ca="1" si="91"/>
        <v>0</v>
      </c>
    </row>
    <row r="264" spans="1:35" x14ac:dyDescent="0.15">
      <c r="A264">
        <v>3</v>
      </c>
      <c r="B264">
        <v>1.901</v>
      </c>
      <c r="C264">
        <v>7</v>
      </c>
      <c r="D264" s="18">
        <v>2.6739999999999999</v>
      </c>
      <c r="E264" s="18">
        <v>-4.827</v>
      </c>
      <c r="F264" s="18">
        <v>-6</v>
      </c>
      <c r="G264" s="18">
        <v>2.4980000000000002</v>
      </c>
      <c r="H264" s="18">
        <v>2.6789999999999998</v>
      </c>
      <c r="I264" s="18">
        <v>-0.14369999999999999</v>
      </c>
      <c r="J264" s="18">
        <v>1.274</v>
      </c>
      <c r="K264" s="18">
        <v>-1.411</v>
      </c>
      <c r="L264" s="18">
        <v>2.4380000000000002</v>
      </c>
      <c r="M264" s="18">
        <v>0.23769999999999999</v>
      </c>
      <c r="O264" s="18">
        <f t="shared" si="71"/>
        <v>89.715999999999994</v>
      </c>
      <c r="P264" s="18">
        <f t="shared" ca="1" si="72"/>
        <v>1.0128799607985819</v>
      </c>
      <c r="Q264" s="18">
        <f t="shared" ca="1" si="73"/>
        <v>1.0443879875070972</v>
      </c>
      <c r="R264" s="18">
        <f t="shared" ca="1" si="74"/>
        <v>0.97301452359507223</v>
      </c>
      <c r="S264" s="18">
        <f t="shared" ca="1" si="75"/>
        <v>0.97925588727362511</v>
      </c>
      <c r="T264" s="18">
        <f t="shared" ca="1" si="76"/>
        <v>1.3632267910478252E-2</v>
      </c>
      <c r="U264" s="18">
        <f t="shared" ca="1" si="77"/>
        <v>1.7022415451378482E-2</v>
      </c>
      <c r="V264" s="18">
        <f t="shared" ca="1" si="78"/>
        <v>1.1250104811813075E-2</v>
      </c>
      <c r="W264" s="18">
        <f t="shared" ca="1" si="79"/>
        <v>1.0516691700484436E-2</v>
      </c>
      <c r="X264" s="18">
        <f t="shared" ca="1" si="80"/>
        <v>3.7958384224602267E-3</v>
      </c>
      <c r="Y264" s="18">
        <f t="shared" ca="1" si="81"/>
        <v>3.9472913896071802E-3</v>
      </c>
      <c r="Z264" s="18">
        <f t="shared" ca="1" si="82"/>
        <v>3.859830604762947E-3</v>
      </c>
      <c r="AA264" s="18">
        <f t="shared" ca="1" si="83"/>
        <v>3.6770700891776476E-3</v>
      </c>
      <c r="AB264" s="18">
        <f t="shared" ca="1" si="84"/>
        <v>0.14377674618688099</v>
      </c>
      <c r="AC264" s="18">
        <f t="shared" ca="1" si="85"/>
        <v>0.14524980387656547</v>
      </c>
      <c r="AD264" s="18">
        <f t="shared" ca="1" si="86"/>
        <v>0.13975013571378536</v>
      </c>
      <c r="AE264" s="18">
        <f t="shared" ca="1" si="87"/>
        <v>0.14165965322177521</v>
      </c>
      <c r="AF264" s="18">
        <f t="shared" ca="1" si="88"/>
        <v>0</v>
      </c>
      <c r="AG264" s="18">
        <f t="shared" ca="1" si="89"/>
        <v>0</v>
      </c>
      <c r="AH264" s="18">
        <f t="shared" ca="1" si="90"/>
        <v>0</v>
      </c>
      <c r="AI264" s="18">
        <f t="shared" ca="1" si="91"/>
        <v>0</v>
      </c>
    </row>
    <row r="265" spans="1:35" x14ac:dyDescent="0.15">
      <c r="A265">
        <v>3</v>
      </c>
      <c r="B265">
        <v>1.901</v>
      </c>
      <c r="C265">
        <v>10</v>
      </c>
      <c r="D265" s="18">
        <v>9.195E-3</v>
      </c>
      <c r="E265" s="18">
        <v>-1.089</v>
      </c>
      <c r="F265" s="18">
        <v>1.7230000000000001</v>
      </c>
      <c r="G265" s="18">
        <v>4.9820000000000003E-2</v>
      </c>
      <c r="H265" s="18">
        <v>2.581</v>
      </c>
      <c r="I265" s="18">
        <v>1.649</v>
      </c>
      <c r="J265" s="18">
        <v>3.0009999999999998E-2</v>
      </c>
      <c r="K265" s="18">
        <v>-3.286</v>
      </c>
      <c r="L265" s="18">
        <v>2.4279999999999999</v>
      </c>
      <c r="M265" s="18">
        <v>0.82079999999999997</v>
      </c>
      <c r="O265" s="18">
        <f t="shared" si="71"/>
        <v>112.94</v>
      </c>
      <c r="P265" s="18">
        <f t="shared" ca="1" si="72"/>
        <v>1.0420739765065983</v>
      </c>
      <c r="Q265" s="18">
        <f t="shared" ca="1" si="73"/>
        <v>1.0531139969955032</v>
      </c>
      <c r="R265" s="18">
        <f t="shared" ca="1" si="74"/>
        <v>0.99353273326879277</v>
      </c>
      <c r="S265" s="18">
        <f t="shared" ca="1" si="75"/>
        <v>1.0127448777002874</v>
      </c>
      <c r="T265" s="18">
        <f t="shared" ca="1" si="76"/>
        <v>1.3018154661421998E-2</v>
      </c>
      <c r="U265" s="18">
        <f t="shared" ca="1" si="77"/>
        <v>1.3627251952690256E-2</v>
      </c>
      <c r="V265" s="18">
        <f t="shared" ca="1" si="78"/>
        <v>8.962502422257556E-3</v>
      </c>
      <c r="W265" s="18">
        <f t="shared" ca="1" si="79"/>
        <v>9.7126720573194984E-3</v>
      </c>
      <c r="X265" s="18">
        <f t="shared" ca="1" si="80"/>
        <v>3.4268353123811861E-3</v>
      </c>
      <c r="Y265" s="18">
        <f t="shared" ca="1" si="81"/>
        <v>3.4630298355529028E-3</v>
      </c>
      <c r="Z265" s="18">
        <f t="shared" ca="1" si="82"/>
        <v>3.2790942748027298E-3</v>
      </c>
      <c r="AA265" s="18">
        <f t="shared" ca="1" si="83"/>
        <v>3.2402751816288811E-3</v>
      </c>
      <c r="AB265" s="18">
        <f t="shared" ca="1" si="84"/>
        <v>0.14940623445464957</v>
      </c>
      <c r="AC265" s="18">
        <f t="shared" ca="1" si="85"/>
        <v>0.15051801647285462</v>
      </c>
      <c r="AD265" s="18">
        <f t="shared" ca="1" si="86"/>
        <v>0.14588404892626966</v>
      </c>
      <c r="AE265" s="18">
        <f t="shared" ca="1" si="87"/>
        <v>0.14823040613804939</v>
      </c>
      <c r="AF265" s="18">
        <f t="shared" ca="1" si="88"/>
        <v>0</v>
      </c>
      <c r="AG265" s="18">
        <f t="shared" ca="1" si="89"/>
        <v>0</v>
      </c>
      <c r="AH265" s="18">
        <f t="shared" ca="1" si="90"/>
        <v>0</v>
      </c>
      <c r="AI265" s="18">
        <f t="shared" ca="1" si="91"/>
        <v>0</v>
      </c>
    </row>
    <row r="266" spans="1:35" x14ac:dyDescent="0.15">
      <c r="A266">
        <v>3</v>
      </c>
      <c r="B266">
        <v>1.901</v>
      </c>
      <c r="C266">
        <v>15</v>
      </c>
      <c r="D266" s="18">
        <v>-2.5239999999999999E-2</v>
      </c>
      <c r="E266" s="18">
        <v>-7.1470000000000002</v>
      </c>
      <c r="F266" s="18">
        <v>1.1200000000000001E-6</v>
      </c>
      <c r="G266" s="18">
        <v>0.43869999999999998</v>
      </c>
      <c r="H266" s="18">
        <v>8.6969999999999992</v>
      </c>
      <c r="I266" s="18">
        <v>0.50160000000000005</v>
      </c>
      <c r="J266" s="18">
        <v>0.71589999999999998</v>
      </c>
      <c r="K266" s="18">
        <v>-2.68</v>
      </c>
      <c r="L266" s="18">
        <v>2.5920000000000001</v>
      </c>
      <c r="M266" s="18">
        <v>0.3251</v>
      </c>
      <c r="O266" s="18">
        <f t="shared" si="71"/>
        <v>142.19</v>
      </c>
      <c r="P266" s="18">
        <f t="shared" ca="1" si="72"/>
        <v>1.0637131467398817</v>
      </c>
      <c r="Q266" s="18">
        <f t="shared" ca="1" si="73"/>
        <v>1.058862206897391</v>
      </c>
      <c r="R266" s="18">
        <f t="shared" ca="1" si="74"/>
        <v>1.014851490692448</v>
      </c>
      <c r="S266" s="18">
        <f t="shared" ca="1" si="75"/>
        <v>1.035255547498064</v>
      </c>
      <c r="T266" s="18">
        <f t="shared" ca="1" si="76"/>
        <v>1.1617670624096341E-2</v>
      </c>
      <c r="U266" s="18">
        <f t="shared" ca="1" si="77"/>
        <v>1.0449606783141E-2</v>
      </c>
      <c r="V266" s="18">
        <f t="shared" ca="1" si="78"/>
        <v>6.9213524416113885E-3</v>
      </c>
      <c r="W266" s="18">
        <f t="shared" ca="1" si="79"/>
        <v>7.746096080888526E-3</v>
      </c>
      <c r="X266" s="18">
        <f t="shared" ca="1" si="80"/>
        <v>3.0126160494504057E-3</v>
      </c>
      <c r="Y266" s="18">
        <f t="shared" ca="1" si="81"/>
        <v>3.0391075443822967E-3</v>
      </c>
      <c r="Z266" s="18">
        <f t="shared" ca="1" si="82"/>
        <v>2.7305607142664285E-3</v>
      </c>
      <c r="AA266" s="18">
        <f t="shared" ca="1" si="83"/>
        <v>2.7019611918155193E-3</v>
      </c>
      <c r="AB266" s="18">
        <f t="shared" ca="1" si="84"/>
        <v>0.15466491866194004</v>
      </c>
      <c r="AC266" s="18">
        <f t="shared" ca="1" si="85"/>
        <v>0.15503443995338967</v>
      </c>
      <c r="AD266" s="18">
        <f t="shared" ca="1" si="86"/>
        <v>0.15186671809200389</v>
      </c>
      <c r="AE266" s="18">
        <f t="shared" ca="1" si="87"/>
        <v>0.15431798047491929</v>
      </c>
      <c r="AF266" s="18">
        <f t="shared" ca="1" si="88"/>
        <v>0</v>
      </c>
      <c r="AG266" s="18">
        <f t="shared" ca="1" si="89"/>
        <v>0</v>
      </c>
      <c r="AH266" s="18">
        <f t="shared" ca="1" si="90"/>
        <v>0</v>
      </c>
      <c r="AI266" s="18">
        <f t="shared" ca="1" si="91"/>
        <v>0</v>
      </c>
    </row>
    <row r="267" spans="1:35" x14ac:dyDescent="0.15">
      <c r="A267">
        <v>3</v>
      </c>
      <c r="B267">
        <v>1.901</v>
      </c>
      <c r="C267">
        <v>20</v>
      </c>
      <c r="D267" s="18">
        <v>9.1670000000000001E-2</v>
      </c>
      <c r="E267" s="18">
        <v>2.496</v>
      </c>
      <c r="F267" s="18">
        <v>1.7150000000000001</v>
      </c>
      <c r="G267" s="18">
        <v>3.6459999999999999E-2</v>
      </c>
      <c r="H267" s="18">
        <v>-1.1950000000000001</v>
      </c>
      <c r="I267" s="18">
        <v>1.6160000000000001</v>
      </c>
      <c r="J267" s="18">
        <v>0.18099999999999999</v>
      </c>
      <c r="K267" s="18">
        <v>-3.347</v>
      </c>
      <c r="L267" s="18">
        <v>2.5870000000000002</v>
      </c>
      <c r="M267" s="18">
        <v>0.78320000000000001</v>
      </c>
      <c r="O267" s="18">
        <f t="shared" si="71"/>
        <v>179.01</v>
      </c>
      <c r="P267" s="18">
        <f t="shared" ca="1" si="72"/>
        <v>1.0612700289236523</v>
      </c>
      <c r="Q267" s="18">
        <f t="shared" ca="1" si="73"/>
        <v>1.057656670482928</v>
      </c>
      <c r="R267" s="18">
        <f t="shared" ca="1" si="74"/>
        <v>1.0366127247130343</v>
      </c>
      <c r="S267" s="18">
        <f t="shared" ca="1" si="75"/>
        <v>1.0519892249374636</v>
      </c>
      <c r="T267" s="18">
        <f t="shared" ca="1" si="76"/>
        <v>7.1915778266118217E-3</v>
      </c>
      <c r="U267" s="18">
        <f t="shared" ca="1" si="77"/>
        <v>7.0762595238918532E-3</v>
      </c>
      <c r="V267" s="18">
        <f t="shared" ca="1" si="78"/>
        <v>5.406070914681484E-3</v>
      </c>
      <c r="W267" s="18">
        <f t="shared" ca="1" si="79"/>
        <v>5.762136702236546E-3</v>
      </c>
      <c r="X267" s="18">
        <f t="shared" ca="1" si="80"/>
        <v>2.4458568287846782E-3</v>
      </c>
      <c r="Y267" s="18">
        <f t="shared" ca="1" si="81"/>
        <v>2.5249142235079119E-3</v>
      </c>
      <c r="Z267" s="18">
        <f t="shared" ca="1" si="82"/>
        <v>2.2350912905611292E-3</v>
      </c>
      <c r="AA267" s="18">
        <f t="shared" ca="1" si="83"/>
        <v>2.1927738452206182E-3</v>
      </c>
      <c r="AB267" s="18">
        <f t="shared" ca="1" si="84"/>
        <v>0.15926893640308151</v>
      </c>
      <c r="AC267" s="18">
        <f t="shared" ca="1" si="85"/>
        <v>0.15873011345407415</v>
      </c>
      <c r="AD267" s="18">
        <f t="shared" ca="1" si="86"/>
        <v>0.15734087700479493</v>
      </c>
      <c r="AE267" s="18">
        <f t="shared" ca="1" si="87"/>
        <v>0.15947437468075193</v>
      </c>
      <c r="AF267" s="18">
        <f t="shared" ca="1" si="88"/>
        <v>0</v>
      </c>
      <c r="AG267" s="18">
        <f t="shared" ca="1" si="89"/>
        <v>0</v>
      </c>
      <c r="AH267" s="18">
        <f t="shared" ca="1" si="90"/>
        <v>0</v>
      </c>
      <c r="AI267" s="18">
        <f t="shared" ca="1" si="91"/>
        <v>0</v>
      </c>
    </row>
    <row r="268" spans="1:35" x14ac:dyDescent="0.15">
      <c r="A268">
        <v>3</v>
      </c>
      <c r="B268">
        <v>4.0910000000000002</v>
      </c>
      <c r="C268">
        <v>1</v>
      </c>
      <c r="D268" s="18">
        <v>-7.3899999999999993E-2</v>
      </c>
      <c r="E268" s="18">
        <v>-0.68</v>
      </c>
      <c r="F268" s="18">
        <v>1.4379999999999999</v>
      </c>
      <c r="G268" s="18">
        <v>3.2199999999999999E-2</v>
      </c>
      <c r="H268" s="18">
        <v>1.5640000000000001</v>
      </c>
      <c r="I268" s="18">
        <v>1.3640000000000001</v>
      </c>
      <c r="J268" s="18">
        <v>3.0040000000000001E-2</v>
      </c>
      <c r="K268" s="18">
        <v>-1.929</v>
      </c>
      <c r="L268" s="18">
        <v>2.222</v>
      </c>
      <c r="M268" s="18">
        <v>0.72270000000000001</v>
      </c>
      <c r="O268" s="18">
        <f t="shared" si="71"/>
        <v>225.36</v>
      </c>
      <c r="P268" s="18">
        <f t="shared" ca="1" si="72"/>
        <v>1.0638974527271299</v>
      </c>
      <c r="Q268" s="18">
        <f t="shared" ca="1" si="73"/>
        <v>1.0578183674640493</v>
      </c>
      <c r="R268" s="18">
        <f t="shared" ca="1" si="74"/>
        <v>1.0541421594819695</v>
      </c>
      <c r="S268" s="18">
        <f t="shared" ca="1" si="75"/>
        <v>1.0629014918542663</v>
      </c>
      <c r="T268" s="18">
        <f t="shared" ca="1" si="76"/>
        <v>4.5202294068737228E-3</v>
      </c>
      <c r="U268" s="18">
        <f t="shared" ca="1" si="77"/>
        <v>4.7523405371515514E-3</v>
      </c>
      <c r="V268" s="18">
        <f t="shared" ca="1" si="78"/>
        <v>4.0808683980751818E-3</v>
      </c>
      <c r="W268" s="18">
        <f t="shared" ca="1" si="79"/>
        <v>4.1489680598685748E-3</v>
      </c>
      <c r="X268" s="18">
        <f t="shared" ca="1" si="80"/>
        <v>1.9402447211770845E-3</v>
      </c>
      <c r="Y268" s="18">
        <f t="shared" ca="1" si="81"/>
        <v>2.0204594009869395E-3</v>
      </c>
      <c r="Z268" s="18">
        <f t="shared" ca="1" si="82"/>
        <v>1.7942798968096831E-3</v>
      </c>
      <c r="AA268" s="18">
        <f t="shared" ca="1" si="83"/>
        <v>1.7527634078649762E-3</v>
      </c>
      <c r="AB268" s="18">
        <f t="shared" ca="1" si="84"/>
        <v>0.16286406441634796</v>
      </c>
      <c r="AC268" s="18">
        <f t="shared" ca="1" si="85"/>
        <v>0.16158422213716392</v>
      </c>
      <c r="AD268" s="18">
        <f t="shared" ca="1" si="86"/>
        <v>0.16189678710823566</v>
      </c>
      <c r="AE268" s="18">
        <f t="shared" ca="1" si="87"/>
        <v>0.16326429498062286</v>
      </c>
      <c r="AF268" s="18">
        <f t="shared" ca="1" si="88"/>
        <v>0</v>
      </c>
      <c r="AG268" s="18">
        <f t="shared" ca="1" si="89"/>
        <v>0</v>
      </c>
      <c r="AH268" s="18">
        <f t="shared" ca="1" si="90"/>
        <v>0</v>
      </c>
      <c r="AI268" s="18">
        <f t="shared" ca="1" si="91"/>
        <v>0</v>
      </c>
    </row>
    <row r="269" spans="1:35" x14ac:dyDescent="0.15">
      <c r="A269">
        <v>3</v>
      </c>
      <c r="B269">
        <v>4.0910000000000002</v>
      </c>
      <c r="C269">
        <v>3</v>
      </c>
      <c r="D269" s="18">
        <v>-6.1600000000000002E-2</v>
      </c>
      <c r="E269" s="18">
        <v>2.0419999999999998</v>
      </c>
      <c r="F269" s="18">
        <v>1.452</v>
      </c>
      <c r="G269" s="18">
        <v>3.024E-2</v>
      </c>
      <c r="H269" s="18">
        <v>-0.9264</v>
      </c>
      <c r="I269" s="18">
        <v>1.5229999999999999</v>
      </c>
      <c r="J269" s="18">
        <v>4.6760000000000003E-2</v>
      </c>
      <c r="K269" s="18">
        <v>-2.2210000000000001</v>
      </c>
      <c r="L269" s="18">
        <v>2.173</v>
      </c>
      <c r="M269" s="18">
        <v>0.77790000000000004</v>
      </c>
      <c r="O269" s="18">
        <f t="shared" si="71"/>
        <v>283.70999999999998</v>
      </c>
      <c r="P269" s="18">
        <f t="shared" ca="1" si="72"/>
        <v>1.0655873060525127</v>
      </c>
      <c r="Q269" s="18">
        <f t="shared" ca="1" si="73"/>
        <v>1.0573790075659482</v>
      </c>
      <c r="R269" s="18">
        <f t="shared" ca="1" si="74"/>
        <v>1.0631132465175055</v>
      </c>
      <c r="S269" s="18">
        <f t="shared" ca="1" si="75"/>
        <v>1.066018558831997</v>
      </c>
      <c r="T269" s="18">
        <f t="shared" ca="1" si="76"/>
        <v>2.9699747503076955E-3</v>
      </c>
      <c r="U269" s="18">
        <f t="shared" ca="1" si="77"/>
        <v>3.08808311105378E-3</v>
      </c>
      <c r="V269" s="18">
        <f t="shared" ca="1" si="78"/>
        <v>2.650948623508188E-3</v>
      </c>
      <c r="W269" s="18">
        <f t="shared" ca="1" si="79"/>
        <v>2.9047191367228258E-3</v>
      </c>
      <c r="X269" s="18">
        <f t="shared" ca="1" si="80"/>
        <v>1.5389705240042614E-3</v>
      </c>
      <c r="Y269" s="18">
        <f t="shared" ca="1" si="81"/>
        <v>1.6073294076703422E-3</v>
      </c>
      <c r="Z269" s="18">
        <f t="shared" ca="1" si="82"/>
        <v>1.4058849628431596E-3</v>
      </c>
      <c r="AA269" s="18">
        <f t="shared" ca="1" si="83"/>
        <v>1.3833183722517341E-3</v>
      </c>
      <c r="AB269" s="18">
        <f t="shared" ca="1" si="84"/>
        <v>0.16508454177992177</v>
      </c>
      <c r="AC269" s="18">
        <f t="shared" ca="1" si="85"/>
        <v>0.16359168325699913</v>
      </c>
      <c r="AD269" s="18">
        <f t="shared" ca="1" si="86"/>
        <v>0.16514289466338236</v>
      </c>
      <c r="AE269" s="18">
        <f t="shared" ca="1" si="87"/>
        <v>0.16537408555683622</v>
      </c>
      <c r="AF269" s="18">
        <f t="shared" ca="1" si="88"/>
        <v>0</v>
      </c>
      <c r="AG269" s="18">
        <f t="shared" ca="1" si="89"/>
        <v>0</v>
      </c>
      <c r="AH269" s="18">
        <f t="shared" ca="1" si="90"/>
        <v>0</v>
      </c>
      <c r="AI269" s="18">
        <f t="shared" ca="1" si="91"/>
        <v>0</v>
      </c>
    </row>
    <row r="270" spans="1:35" x14ac:dyDescent="0.15">
      <c r="A270">
        <v>3</v>
      </c>
      <c r="B270">
        <v>4.0910000000000002</v>
      </c>
      <c r="C270">
        <v>5</v>
      </c>
      <c r="D270" s="18">
        <v>0.1603</v>
      </c>
      <c r="E270" s="18">
        <v>-0.23630000000000001</v>
      </c>
      <c r="F270" s="18">
        <v>-6</v>
      </c>
      <c r="G270" s="18">
        <v>1.202</v>
      </c>
      <c r="H270" s="18">
        <v>1.3360000000000001</v>
      </c>
      <c r="I270" s="18">
        <v>1.494</v>
      </c>
      <c r="J270" s="18">
        <v>3.7810000000000003E-2</v>
      </c>
      <c r="K270" s="18">
        <v>-2.286</v>
      </c>
      <c r="L270" s="18">
        <v>2.0529999999999999</v>
      </c>
      <c r="M270" s="18">
        <v>0.61519999999999997</v>
      </c>
      <c r="O270" s="18">
        <f t="shared" si="71"/>
        <v>357.17</v>
      </c>
      <c r="P270" s="18">
        <f t="shared" ca="1" si="72"/>
        <v>1.0615474913301621</v>
      </c>
      <c r="Q270" s="18">
        <f t="shared" ca="1" si="73"/>
        <v>1.0564086906129184</v>
      </c>
      <c r="R270" s="18">
        <f t="shared" ca="1" si="74"/>
        <v>1.066199133479153</v>
      </c>
      <c r="S270" s="18">
        <f t="shared" ca="1" si="75"/>
        <v>1.0604536113815262</v>
      </c>
      <c r="T270" s="18">
        <f t="shared" ca="1" si="76"/>
        <v>2.0028866912277497E-3</v>
      </c>
      <c r="U270" s="18">
        <f t="shared" ca="1" si="77"/>
        <v>2.1084098541620778E-3</v>
      </c>
      <c r="V270" s="18">
        <f t="shared" ca="1" si="78"/>
        <v>1.7955364930317044E-3</v>
      </c>
      <c r="W270" s="18">
        <f t="shared" ca="1" si="79"/>
        <v>1.9759104839511005E-3</v>
      </c>
      <c r="X270" s="18">
        <f t="shared" ca="1" si="80"/>
        <v>1.2259228689771916E-3</v>
      </c>
      <c r="Y270" s="18">
        <f t="shared" ca="1" si="81"/>
        <v>1.288935655510601E-3</v>
      </c>
      <c r="Z270" s="18">
        <f t="shared" ca="1" si="82"/>
        <v>1.0848405494591838E-3</v>
      </c>
      <c r="AA270" s="18">
        <f t="shared" ca="1" si="83"/>
        <v>1.0784926318294025E-3</v>
      </c>
      <c r="AB270" s="18">
        <f t="shared" ca="1" si="84"/>
        <v>0.16572172101179128</v>
      </c>
      <c r="AC270" s="18">
        <f t="shared" ca="1" si="85"/>
        <v>0.16473531952661002</v>
      </c>
      <c r="AD270" s="18">
        <f t="shared" ca="1" si="86"/>
        <v>0.16681048537101181</v>
      </c>
      <c r="AE270" s="18">
        <f t="shared" ca="1" si="87"/>
        <v>0.16572203105524119</v>
      </c>
      <c r="AF270" s="18">
        <f t="shared" ca="1" si="88"/>
        <v>0</v>
      </c>
      <c r="AG270" s="18">
        <f t="shared" ca="1" si="89"/>
        <v>0</v>
      </c>
      <c r="AH270" s="18">
        <f t="shared" ca="1" si="90"/>
        <v>0</v>
      </c>
      <c r="AI270" s="18">
        <f t="shared" ca="1" si="91"/>
        <v>0</v>
      </c>
    </row>
    <row r="271" spans="1:35" x14ac:dyDescent="0.15">
      <c r="A271">
        <v>3</v>
      </c>
      <c r="B271">
        <v>4.0910000000000002</v>
      </c>
      <c r="C271">
        <v>7</v>
      </c>
      <c r="D271" s="18">
        <v>-0.1081</v>
      </c>
      <c r="E271" s="18">
        <v>1.506</v>
      </c>
      <c r="F271" s="18">
        <v>1.5129999999999999</v>
      </c>
      <c r="G271" s="18">
        <v>3.0120000000000001E-2</v>
      </c>
      <c r="H271" s="18">
        <v>1.1259999999999999</v>
      </c>
      <c r="I271" s="18">
        <v>1.2869999999999999</v>
      </c>
      <c r="J271" s="18">
        <v>1.349</v>
      </c>
      <c r="K271" s="18">
        <v>-3.4710000000000001</v>
      </c>
      <c r="L271" s="18">
        <v>1.873</v>
      </c>
      <c r="M271" s="18">
        <v>0.67220000000000002</v>
      </c>
      <c r="O271" s="18">
        <f t="shared" si="71"/>
        <v>449.65</v>
      </c>
      <c r="P271" s="18">
        <f t="shared" ca="1" si="72"/>
        <v>1.0515169138713643</v>
      </c>
      <c r="Q271" s="18">
        <f t="shared" ca="1" si="73"/>
        <v>1.0531035925500953</v>
      </c>
      <c r="R271" s="18">
        <f t="shared" ca="1" si="74"/>
        <v>1.0608311710370673</v>
      </c>
      <c r="S271" s="18">
        <f t="shared" ca="1" si="75"/>
        <v>1.0480693649951429</v>
      </c>
      <c r="T271" s="18">
        <f t="shared" ca="1" si="76"/>
        <v>1.4347342493294197E-3</v>
      </c>
      <c r="U271" s="18">
        <f t="shared" ca="1" si="77"/>
        <v>1.5833841793438891E-3</v>
      </c>
      <c r="V271" s="18">
        <f t="shared" ca="1" si="78"/>
        <v>1.1624176594078144E-3</v>
      </c>
      <c r="W271" s="18">
        <f t="shared" ca="1" si="79"/>
        <v>1.4557099329781226E-3</v>
      </c>
      <c r="X271" s="18">
        <f t="shared" ca="1" si="80"/>
        <v>9.779079308786015E-4</v>
      </c>
      <c r="Y271" s="18">
        <f t="shared" ca="1" si="81"/>
        <v>1.0321823733084531E-3</v>
      </c>
      <c r="Z271" s="18">
        <f t="shared" ca="1" si="82"/>
        <v>8.2048001187975971E-4</v>
      </c>
      <c r="AA271" s="18">
        <f t="shared" ca="1" si="83"/>
        <v>8.3308010704231808E-4</v>
      </c>
      <c r="AB271" s="18">
        <f t="shared" ca="1" si="84"/>
        <v>0.1649414724071544</v>
      </c>
      <c r="AC271" s="18">
        <f t="shared" ca="1" si="85"/>
        <v>0.1649910757895286</v>
      </c>
      <c r="AD271" s="18">
        <f t="shared" ca="1" si="86"/>
        <v>0.16685362698522557</v>
      </c>
      <c r="AE271" s="18">
        <f t="shared" ca="1" si="87"/>
        <v>0.16451663010214043</v>
      </c>
      <c r="AF271" s="18">
        <f t="shared" ca="1" si="88"/>
        <v>0</v>
      </c>
      <c r="AG271" s="18">
        <f t="shared" ca="1" si="89"/>
        <v>0</v>
      </c>
      <c r="AH271" s="18">
        <f t="shared" ca="1" si="90"/>
        <v>0</v>
      </c>
      <c r="AI271" s="18">
        <f t="shared" ca="1" si="91"/>
        <v>0</v>
      </c>
    </row>
    <row r="272" spans="1:35" x14ac:dyDescent="0.15">
      <c r="A272">
        <v>3</v>
      </c>
      <c r="B272">
        <v>4.0910000000000002</v>
      </c>
      <c r="C272">
        <v>10</v>
      </c>
      <c r="D272" s="18">
        <v>-1.956</v>
      </c>
      <c r="E272" s="18">
        <v>3.056</v>
      </c>
      <c r="F272" s="18">
        <v>-6</v>
      </c>
      <c r="G272" s="18">
        <v>2.4159999999999999</v>
      </c>
      <c r="H272" s="18">
        <v>-0.95130000000000003</v>
      </c>
      <c r="I272" s="18">
        <v>-1.9810000000000001</v>
      </c>
      <c r="J272" s="18">
        <v>0.45069999999999999</v>
      </c>
      <c r="K272" s="18">
        <v>-0.9798</v>
      </c>
      <c r="L272" s="18">
        <v>2.6880000000000002</v>
      </c>
      <c r="M272" s="18">
        <v>0.17899999999999999</v>
      </c>
      <c r="O272" s="18">
        <f t="shared" si="71"/>
        <v>566.08000000000004</v>
      </c>
      <c r="P272" s="18">
        <f t="shared" ca="1" si="72"/>
        <v>1.0395301799166028</v>
      </c>
      <c r="Q272" s="18">
        <f t="shared" ca="1" si="73"/>
        <v>1.0473593199374283</v>
      </c>
      <c r="R272" s="18">
        <f t="shared" ca="1" si="74"/>
        <v>1.0436378112744897</v>
      </c>
      <c r="S272" s="18">
        <f t="shared" ca="1" si="75"/>
        <v>1.0318992871260926</v>
      </c>
      <c r="T272" s="18">
        <f t="shared" ca="1" si="76"/>
        <v>1.3380025920855878E-3</v>
      </c>
      <c r="U272" s="18">
        <f t="shared" ca="1" si="77"/>
        <v>1.4885546825916369E-3</v>
      </c>
      <c r="V272" s="18">
        <f t="shared" ca="1" si="78"/>
        <v>1.3399270181733979E-5</v>
      </c>
      <c r="W272" s="18">
        <f t="shared" ca="1" si="79"/>
        <v>1.3659772969390536E-3</v>
      </c>
      <c r="X272" s="18">
        <f t="shared" ca="1" si="80"/>
        <v>7.8014735787462861E-4</v>
      </c>
      <c r="Y272" s="18">
        <f t="shared" ca="1" si="81"/>
        <v>8.0839022494404568E-4</v>
      </c>
      <c r="Z272" s="18">
        <f t="shared" ca="1" si="82"/>
        <v>5.9178183355992843E-4</v>
      </c>
      <c r="AA272" s="18">
        <f t="shared" ca="1" si="83"/>
        <v>6.402699345494688E-4</v>
      </c>
      <c r="AB272" s="18">
        <f t="shared" ca="1" si="84"/>
        <v>0.16332821667697442</v>
      </c>
      <c r="AC272" s="18">
        <f t="shared" ca="1" si="85"/>
        <v>0.16439546805387192</v>
      </c>
      <c r="AD272" s="18">
        <f t="shared" ca="1" si="86"/>
        <v>0.16549493535819995</v>
      </c>
      <c r="AE272" s="18">
        <f t="shared" ca="1" si="87"/>
        <v>0.16222562508763214</v>
      </c>
      <c r="AF272" s="18">
        <f t="shared" ca="1" si="88"/>
        <v>0</v>
      </c>
      <c r="AG272" s="18">
        <f t="shared" ca="1" si="89"/>
        <v>0</v>
      </c>
      <c r="AH272" s="18">
        <f t="shared" ca="1" si="90"/>
        <v>0</v>
      </c>
      <c r="AI272" s="18">
        <f t="shared" ca="1" si="91"/>
        <v>0</v>
      </c>
    </row>
    <row r="273" spans="1:35" x14ac:dyDescent="0.15">
      <c r="A273">
        <v>3</v>
      </c>
      <c r="B273">
        <v>4.0910000000000002</v>
      </c>
      <c r="C273">
        <v>15</v>
      </c>
      <c r="D273" s="18">
        <v>-1.9370000000000001</v>
      </c>
      <c r="E273" s="18">
        <v>2.81</v>
      </c>
      <c r="F273" s="18">
        <v>-6</v>
      </c>
      <c r="G273" s="18">
        <v>2.3919999999999999</v>
      </c>
      <c r="H273" s="18">
        <v>-0.70009999999999994</v>
      </c>
      <c r="I273" s="18">
        <v>-1.571</v>
      </c>
      <c r="J273" s="18">
        <v>0.34989999999999999</v>
      </c>
      <c r="K273" s="18">
        <v>-1.0469999999999999</v>
      </c>
      <c r="L273" s="18">
        <v>2.661</v>
      </c>
      <c r="M273" s="18">
        <v>0.1673</v>
      </c>
      <c r="O273" s="18">
        <f t="shared" si="71"/>
        <v>712.65</v>
      </c>
      <c r="P273" s="18">
        <f t="shared" ca="1" si="72"/>
        <v>1.0330285942900614</v>
      </c>
      <c r="Q273" s="18">
        <f t="shared" ca="1" si="73"/>
        <v>1.0444785410408093</v>
      </c>
      <c r="R273" s="18">
        <f t="shared" ca="1" si="74"/>
        <v>1.0282514186432801</v>
      </c>
      <c r="S273" s="18">
        <f t="shared" ca="1" si="75"/>
        <v>1.0170240773959587</v>
      </c>
      <c r="T273" s="18">
        <f t="shared" ca="1" si="76"/>
        <v>2.1708271726597764E-3</v>
      </c>
      <c r="U273" s="18">
        <f t="shared" ca="1" si="77"/>
        <v>2.4687137602380912E-3</v>
      </c>
      <c r="V273" s="18">
        <f t="shared" ca="1" si="78"/>
        <v>0</v>
      </c>
      <c r="W273" s="18">
        <f t="shared" ca="1" si="79"/>
        <v>1.8859378548027582E-3</v>
      </c>
      <c r="X273" s="18">
        <f t="shared" ca="1" si="80"/>
        <v>6.321949761317427E-4</v>
      </c>
      <c r="Y273" s="18">
        <f t="shared" ca="1" si="81"/>
        <v>6.2187294901062539E-4</v>
      </c>
      <c r="Z273" s="18">
        <f t="shared" ca="1" si="82"/>
        <v>4.6572926158240251E-4</v>
      </c>
      <c r="AA273" s="18">
        <f t="shared" ca="1" si="83"/>
        <v>5.1543217122719011E-4</v>
      </c>
      <c r="AB273" s="18">
        <f t="shared" ca="1" si="84"/>
        <v>0.16160858498774383</v>
      </c>
      <c r="AC273" s="18">
        <f t="shared" ca="1" si="85"/>
        <v>0.16314333605080716</v>
      </c>
      <c r="AD273" s="18">
        <f t="shared" ca="1" si="86"/>
        <v>0.1631855667567495</v>
      </c>
      <c r="AE273" s="18">
        <f t="shared" ca="1" si="87"/>
        <v>0.15946303913501123</v>
      </c>
      <c r="AF273" s="18">
        <f t="shared" ca="1" si="88"/>
        <v>0</v>
      </c>
      <c r="AG273" s="18">
        <f t="shared" ca="1" si="89"/>
        <v>0</v>
      </c>
      <c r="AH273" s="18">
        <f t="shared" ca="1" si="90"/>
        <v>0</v>
      </c>
      <c r="AI273" s="18">
        <f t="shared" ca="1" si="91"/>
        <v>0</v>
      </c>
    </row>
    <row r="274" spans="1:35" x14ac:dyDescent="0.15">
      <c r="A274">
        <v>3</v>
      </c>
      <c r="B274">
        <v>4.0910000000000002</v>
      </c>
      <c r="C274">
        <v>20</v>
      </c>
      <c r="D274" s="18">
        <v>-0.46820000000000001</v>
      </c>
      <c r="E274" s="18">
        <v>-5.2960000000000003</v>
      </c>
      <c r="F274" s="18">
        <v>1.861</v>
      </c>
      <c r="G274" s="18">
        <v>0.66930000000000001</v>
      </c>
      <c r="H274" s="18">
        <v>2.0299999999999998</v>
      </c>
      <c r="I274" s="18">
        <v>1.617</v>
      </c>
      <c r="J274" s="18">
        <v>3.2809999999999999E-2</v>
      </c>
      <c r="K274" s="18">
        <v>3.5190000000000001</v>
      </c>
      <c r="L274" s="18">
        <v>2.1269999999999998</v>
      </c>
      <c r="M274" s="18">
        <v>1.9219999999999999</v>
      </c>
      <c r="O274" s="18">
        <f t="shared" si="71"/>
        <v>897.16</v>
      </c>
      <c r="P274" s="18">
        <f t="shared" ca="1" si="72"/>
        <v>1.0284265024895047</v>
      </c>
      <c r="Q274" s="18">
        <f t="shared" ca="1" si="73"/>
        <v>1.0384889930129788</v>
      </c>
      <c r="R274" s="18">
        <f t="shared" ca="1" si="74"/>
        <v>1.0106742997487472</v>
      </c>
      <c r="S274" s="18">
        <f t="shared" ca="1" si="75"/>
        <v>1.0043478883365118</v>
      </c>
      <c r="T274" s="18">
        <f t="shared" ca="1" si="76"/>
        <v>2.894108598684064E-3</v>
      </c>
      <c r="U274" s="18">
        <f t="shared" ca="1" si="77"/>
        <v>3.2402617247498061E-3</v>
      </c>
      <c r="V274" s="18">
        <f t="shared" ca="1" si="78"/>
        <v>0</v>
      </c>
      <c r="W274" s="18">
        <f t="shared" ca="1" si="79"/>
        <v>2.5733705084892092E-3</v>
      </c>
      <c r="X274" s="18">
        <f t="shared" ca="1" si="80"/>
        <v>5.0563043304265346E-4</v>
      </c>
      <c r="Y274" s="18">
        <f t="shared" ca="1" si="81"/>
        <v>4.5787385531297433E-4</v>
      </c>
      <c r="Z274" s="18">
        <f t="shared" ca="1" si="82"/>
        <v>3.6208587408936762E-4</v>
      </c>
      <c r="AA274" s="18">
        <f t="shared" ca="1" si="83"/>
        <v>4.3057016225676837E-4</v>
      </c>
      <c r="AB274" s="18">
        <f t="shared" ca="1" si="84"/>
        <v>0.16027942244618737</v>
      </c>
      <c r="AC274" s="18">
        <f t="shared" ca="1" si="85"/>
        <v>0.16158252100447756</v>
      </c>
      <c r="AD274" s="18">
        <f t="shared" ca="1" si="86"/>
        <v>0.16049172478686369</v>
      </c>
      <c r="AE274" s="18">
        <f t="shared" ca="1" si="87"/>
        <v>0.15684299034191682</v>
      </c>
      <c r="AF274" s="18">
        <f t="shared" ca="1" si="88"/>
        <v>0</v>
      </c>
      <c r="AG274" s="18">
        <f t="shared" ca="1" si="89"/>
        <v>0</v>
      </c>
      <c r="AH274" s="18">
        <f t="shared" ca="1" si="90"/>
        <v>0</v>
      </c>
      <c r="AI274" s="18">
        <f t="shared" ca="1" si="91"/>
        <v>0</v>
      </c>
    </row>
    <row r="275" spans="1:35" x14ac:dyDescent="0.15">
      <c r="A275">
        <v>3</v>
      </c>
      <c r="B275">
        <v>9.5030000000000001</v>
      </c>
      <c r="C275">
        <v>1</v>
      </c>
      <c r="D275" s="18">
        <v>0.29730000000000001</v>
      </c>
      <c r="E275" s="18">
        <v>0.63260000000000005</v>
      </c>
      <c r="F275" s="18">
        <v>1.008</v>
      </c>
      <c r="G275" s="18">
        <v>0.13100000000000001</v>
      </c>
      <c r="H275" s="18">
        <v>-0.74519999999999997</v>
      </c>
      <c r="I275" s="18">
        <v>1.167</v>
      </c>
      <c r="J275" s="18">
        <v>0.20030000000000001</v>
      </c>
      <c r="K275" s="18">
        <v>-2.952</v>
      </c>
      <c r="L275" s="18">
        <v>3.81</v>
      </c>
      <c r="M275" s="18">
        <v>0.77890000000000004</v>
      </c>
      <c r="O275" s="18">
        <f t="shared" si="71"/>
        <v>1129.4000000000001</v>
      </c>
      <c r="P275" s="18">
        <f t="shared" ca="1" si="72"/>
        <v>1.0260579284035622</v>
      </c>
      <c r="Q275" s="18">
        <f t="shared" ca="1" si="73"/>
        <v>1.0315087579361144</v>
      </c>
      <c r="R275" s="18">
        <f t="shared" ca="1" si="74"/>
        <v>0.99423261487767123</v>
      </c>
      <c r="S275" s="18">
        <f t="shared" ca="1" si="75"/>
        <v>0.9939177209794291</v>
      </c>
      <c r="T275" s="18">
        <f t="shared" ca="1" si="76"/>
        <v>3.4358915950833588E-3</v>
      </c>
      <c r="U275" s="18">
        <f t="shared" ca="1" si="77"/>
        <v>3.8006507755262591E-3</v>
      </c>
      <c r="V275" s="18">
        <f t="shared" ca="1" si="78"/>
        <v>0</v>
      </c>
      <c r="W275" s="18">
        <f t="shared" ca="1" si="79"/>
        <v>2.9690857145463346E-3</v>
      </c>
      <c r="X275" s="18">
        <f t="shared" ca="1" si="80"/>
        <v>3.9564348347541253E-4</v>
      </c>
      <c r="Y275" s="18">
        <f t="shared" ca="1" si="81"/>
        <v>3.2689258354510976E-4</v>
      </c>
      <c r="Z275" s="18">
        <f t="shared" ca="1" si="82"/>
        <v>2.7755178473419837E-4</v>
      </c>
      <c r="AA275" s="18">
        <f t="shared" ca="1" si="83"/>
        <v>3.5701145544584528E-4</v>
      </c>
      <c r="AB275" s="18">
        <f t="shared" ca="1" si="84"/>
        <v>0.15947065612549821</v>
      </c>
      <c r="AC275" s="18">
        <f t="shared" ca="1" si="85"/>
        <v>0.16004217430904258</v>
      </c>
      <c r="AD275" s="18">
        <f t="shared" ca="1" si="86"/>
        <v>0.15795948345622784</v>
      </c>
      <c r="AE275" s="18">
        <f t="shared" ca="1" si="87"/>
        <v>0.15486082115051517</v>
      </c>
      <c r="AF275" s="18">
        <f t="shared" ca="1" si="88"/>
        <v>0</v>
      </c>
      <c r="AG275" s="18">
        <f t="shared" ca="1" si="89"/>
        <v>0</v>
      </c>
      <c r="AH275" s="18">
        <f t="shared" ca="1" si="90"/>
        <v>0</v>
      </c>
      <c r="AI275" s="18">
        <f t="shared" ca="1" si="91"/>
        <v>0</v>
      </c>
    </row>
    <row r="276" spans="1:35" x14ac:dyDescent="0.15">
      <c r="A276">
        <v>3</v>
      </c>
      <c r="B276">
        <v>9.5030000000000001</v>
      </c>
      <c r="C276">
        <v>3</v>
      </c>
      <c r="D276" s="18">
        <v>0.31609999999999999</v>
      </c>
      <c r="E276" s="18">
        <v>0.37909999999999999</v>
      </c>
      <c r="F276" s="18">
        <v>1.1559999999999999</v>
      </c>
      <c r="G276" s="18">
        <v>0.1542</v>
      </c>
      <c r="H276" s="18">
        <v>-0.28220000000000001</v>
      </c>
      <c r="I276" s="18">
        <v>1.425</v>
      </c>
      <c r="J276" s="18">
        <v>8.4390000000000007E-2</v>
      </c>
      <c r="K276" s="18">
        <v>-2.9809999999999999</v>
      </c>
      <c r="L276" s="18">
        <v>3.629</v>
      </c>
      <c r="M276" s="18">
        <v>0.88019999999999998</v>
      </c>
      <c r="O276" s="18">
        <f t="shared" si="71"/>
        <v>1421.9</v>
      </c>
      <c r="P276" s="18">
        <f t="shared" ca="1" si="72"/>
        <v>1.0250185745655427</v>
      </c>
      <c r="Q276" s="18">
        <f t="shared" ca="1" si="73"/>
        <v>1.0246231354706929</v>
      </c>
      <c r="R276" s="18">
        <f t="shared" ca="1" si="74"/>
        <v>0.98155594077064023</v>
      </c>
      <c r="S276" s="18">
        <f t="shared" ca="1" si="75"/>
        <v>0.98817597890615883</v>
      </c>
      <c r="T276" s="18">
        <f t="shared" ca="1" si="76"/>
        <v>3.784532464304778E-3</v>
      </c>
      <c r="U276" s="18">
        <f t="shared" ca="1" si="77"/>
        <v>4.1679152077920114E-3</v>
      </c>
      <c r="V276" s="18">
        <f t="shared" ca="1" si="78"/>
        <v>0</v>
      </c>
      <c r="W276" s="18">
        <f t="shared" ca="1" si="79"/>
        <v>3.1471658564566026E-3</v>
      </c>
      <c r="X276" s="18">
        <f t="shared" ca="1" si="80"/>
        <v>3.001577524015335E-4</v>
      </c>
      <c r="Y276" s="18">
        <f t="shared" ca="1" si="81"/>
        <v>2.309870945788146E-4</v>
      </c>
      <c r="Z276" s="18">
        <f t="shared" ca="1" si="82"/>
        <v>2.093335018382543E-4</v>
      </c>
      <c r="AA276" s="18">
        <f t="shared" ca="1" si="83"/>
        <v>2.944455082360199E-4</v>
      </c>
      <c r="AB276" s="18">
        <f t="shared" ca="1" si="84"/>
        <v>0.1590520826864083</v>
      </c>
      <c r="AC276" s="18">
        <f t="shared" ca="1" si="85"/>
        <v>0.15867493451410669</v>
      </c>
      <c r="AD276" s="18">
        <f t="shared" ca="1" si="86"/>
        <v>0.1560101463930248</v>
      </c>
      <c r="AE276" s="18">
        <f t="shared" ca="1" si="87"/>
        <v>0.15383148032289506</v>
      </c>
      <c r="AF276" s="18">
        <f t="shared" ca="1" si="88"/>
        <v>0</v>
      </c>
      <c r="AG276" s="18">
        <f t="shared" ca="1" si="89"/>
        <v>0</v>
      </c>
      <c r="AH276" s="18">
        <f t="shared" ca="1" si="90"/>
        <v>0</v>
      </c>
      <c r="AI276" s="18">
        <f t="shared" ca="1" si="91"/>
        <v>0</v>
      </c>
    </row>
    <row r="277" spans="1:35" x14ac:dyDescent="0.15">
      <c r="A277">
        <v>3</v>
      </c>
      <c r="B277">
        <v>9.5030000000000001</v>
      </c>
      <c r="C277">
        <v>5</v>
      </c>
      <c r="D277" s="18">
        <v>0.33050000000000002</v>
      </c>
      <c r="E277" s="18">
        <v>1.5349999999999999</v>
      </c>
      <c r="F277" s="18">
        <v>3.2389999999999999</v>
      </c>
      <c r="G277" s="18">
        <v>0.1295</v>
      </c>
      <c r="H277" s="18">
        <v>2.98</v>
      </c>
      <c r="I277" s="18">
        <v>2.8130000000000002</v>
      </c>
      <c r="J277" s="18">
        <v>0.2298</v>
      </c>
      <c r="K277" s="18">
        <v>-7.0570000000000004</v>
      </c>
      <c r="L277" s="18">
        <v>3.07</v>
      </c>
      <c r="M277" s="18">
        <v>0.36430000000000001</v>
      </c>
      <c r="O277" s="18">
        <f t="shared" si="71"/>
        <v>1790.1</v>
      </c>
      <c r="P277" s="18">
        <f t="shared" ca="1" si="72"/>
        <v>1.0239852825477389</v>
      </c>
      <c r="Q277" s="18">
        <f t="shared" ca="1" si="73"/>
        <v>1.0179010967667648</v>
      </c>
      <c r="R277" s="18">
        <f t="shared" ca="1" si="74"/>
        <v>0.97423674849556741</v>
      </c>
      <c r="S277" s="18">
        <f t="shared" ca="1" si="75"/>
        <v>0.98831811422373184</v>
      </c>
      <c r="T277" s="18">
        <f t="shared" ca="1" si="76"/>
        <v>3.9579042432191782E-3</v>
      </c>
      <c r="U277" s="18">
        <f t="shared" ca="1" si="77"/>
        <v>4.3654166205938623E-3</v>
      </c>
      <c r="V277" s="18">
        <f t="shared" ca="1" si="78"/>
        <v>0</v>
      </c>
      <c r="W277" s="18">
        <f t="shared" ca="1" si="79"/>
        <v>3.1678079751783646E-3</v>
      </c>
      <c r="X277" s="18">
        <f t="shared" ca="1" si="80"/>
        <v>2.1856845490976463E-4</v>
      </c>
      <c r="Y277" s="18">
        <f t="shared" ca="1" si="81"/>
        <v>1.6439000125911921E-4</v>
      </c>
      <c r="Z277" s="18">
        <f t="shared" ca="1" si="82"/>
        <v>1.5481225003767204E-4</v>
      </c>
      <c r="AA277" s="18">
        <f t="shared" ca="1" si="83"/>
        <v>2.4236305300101416E-4</v>
      </c>
      <c r="AB277" s="18">
        <f t="shared" ca="1" si="84"/>
        <v>0.15879584667269483</v>
      </c>
      <c r="AC277" s="18">
        <f t="shared" ca="1" si="85"/>
        <v>0.15747418450723932</v>
      </c>
      <c r="AD277" s="18">
        <f t="shared" ca="1" si="86"/>
        <v>0.15489978201480753</v>
      </c>
      <c r="AE277" s="18">
        <f t="shared" ca="1" si="87"/>
        <v>0.15388554219778799</v>
      </c>
      <c r="AF277" s="18">
        <f t="shared" ca="1" si="88"/>
        <v>0</v>
      </c>
      <c r="AG277" s="18">
        <f t="shared" ca="1" si="89"/>
        <v>0</v>
      </c>
      <c r="AH277" s="18">
        <f t="shared" ca="1" si="90"/>
        <v>0</v>
      </c>
      <c r="AI277" s="18">
        <f t="shared" ca="1" si="91"/>
        <v>0</v>
      </c>
    </row>
    <row r="278" spans="1:35" x14ac:dyDescent="0.15">
      <c r="A278">
        <v>3</v>
      </c>
      <c r="B278">
        <v>9.5030000000000001</v>
      </c>
      <c r="C278">
        <v>7</v>
      </c>
      <c r="D278" s="18">
        <v>0.39579999999999999</v>
      </c>
      <c r="E278" s="18">
        <v>-0.42880000000000001</v>
      </c>
      <c r="F278" s="18">
        <v>2.3279999999999998</v>
      </c>
      <c r="G278" s="18">
        <v>0.16250000000000001</v>
      </c>
      <c r="H278" s="18">
        <v>-0.1976</v>
      </c>
      <c r="I278" s="18">
        <v>1.63</v>
      </c>
      <c r="J278" s="18">
        <v>5.6800000000000003E-2</v>
      </c>
      <c r="K278" s="18">
        <v>-1.5389999999999999</v>
      </c>
      <c r="L278" s="18">
        <v>3.677</v>
      </c>
      <c r="M278" s="18">
        <v>0.5353</v>
      </c>
      <c r="O278" s="18">
        <f t="shared" si="71"/>
        <v>2253.6</v>
      </c>
      <c r="P278" s="18">
        <f t="shared" ca="1" si="72"/>
        <v>1.0217435531639947</v>
      </c>
      <c r="Q278" s="18">
        <f t="shared" ca="1" si="73"/>
        <v>1.0110350705738835</v>
      </c>
      <c r="R278" s="18">
        <f t="shared" ca="1" si="74"/>
        <v>0.97284559915369262</v>
      </c>
      <c r="S278" s="18">
        <f t="shared" ca="1" si="75"/>
        <v>0.99442130352447355</v>
      </c>
      <c r="T278" s="18">
        <f t="shared" ca="1" si="76"/>
        <v>3.9865390749701853E-3</v>
      </c>
      <c r="U278" s="18">
        <f t="shared" ca="1" si="77"/>
        <v>4.4202511137948252E-3</v>
      </c>
      <c r="V278" s="18">
        <f t="shared" ca="1" si="78"/>
        <v>0</v>
      </c>
      <c r="W278" s="18">
        <f t="shared" ca="1" si="79"/>
        <v>3.0790237872394327E-3</v>
      </c>
      <c r="X278" s="18">
        <f t="shared" ca="1" si="80"/>
        <v>1.507262641465337E-4</v>
      </c>
      <c r="Y278" s="18">
        <f t="shared" ca="1" si="81"/>
        <v>1.1875185295517264E-4</v>
      </c>
      <c r="Z278" s="18">
        <f t="shared" ca="1" si="82"/>
        <v>1.1155064772160968E-4</v>
      </c>
      <c r="AA278" s="18">
        <f t="shared" ca="1" si="83"/>
        <v>2.0002805110456634E-4</v>
      </c>
      <c r="AB278" s="18">
        <f t="shared" ca="1" si="84"/>
        <v>0.15847827171920981</v>
      </c>
      <c r="AC278" s="18">
        <f t="shared" ca="1" si="85"/>
        <v>0.15637222615434682</v>
      </c>
      <c r="AD278" s="18">
        <f t="shared" ca="1" si="86"/>
        <v>0.15472163532278516</v>
      </c>
      <c r="AE278" s="18">
        <f t="shared" ca="1" si="87"/>
        <v>0.15498801413346197</v>
      </c>
      <c r="AF278" s="18">
        <f t="shared" ca="1" si="88"/>
        <v>0</v>
      </c>
      <c r="AG278" s="18">
        <f t="shared" ca="1" si="89"/>
        <v>0</v>
      </c>
      <c r="AH278" s="18">
        <f t="shared" ca="1" si="90"/>
        <v>0</v>
      </c>
      <c r="AI278" s="18">
        <f t="shared" ca="1" si="91"/>
        <v>0</v>
      </c>
    </row>
    <row r="279" spans="1:35" x14ac:dyDescent="0.15">
      <c r="A279">
        <v>3</v>
      </c>
      <c r="B279">
        <v>9.5030000000000001</v>
      </c>
      <c r="C279">
        <v>10</v>
      </c>
      <c r="D279" s="18">
        <v>-0.49220000000000003</v>
      </c>
      <c r="E279" s="18">
        <v>0.60740000000000005</v>
      </c>
      <c r="F279" s="18">
        <v>-6</v>
      </c>
      <c r="G279" s="18">
        <v>2.4279999999999999</v>
      </c>
      <c r="H279" s="18">
        <v>-0.89229999999999998</v>
      </c>
      <c r="I279" s="18">
        <v>2.64</v>
      </c>
      <c r="J279" s="18">
        <v>0.2054</v>
      </c>
      <c r="K279" s="18">
        <v>-0.65539999999999998</v>
      </c>
      <c r="L279" s="18">
        <v>3.7330000000000001</v>
      </c>
      <c r="M279" s="18">
        <v>3.7170000000000002E-2</v>
      </c>
      <c r="O279" s="18">
        <f t="shared" si="71"/>
        <v>2837.1</v>
      </c>
      <c r="P279" s="18">
        <f t="shared" ca="1" si="72"/>
        <v>1.0173773081107875</v>
      </c>
      <c r="Q279" s="18">
        <f t="shared" ca="1" si="73"/>
        <v>1.003787552231153</v>
      </c>
      <c r="R279" s="18">
        <f t="shared" ca="1" si="74"/>
        <v>0.97717041503387936</v>
      </c>
      <c r="S279" s="18">
        <f t="shared" ca="1" si="75"/>
        <v>1.0056077144995996</v>
      </c>
      <c r="T279" s="18">
        <f t="shared" ca="1" si="76"/>
        <v>3.9035030345506041E-3</v>
      </c>
      <c r="U279" s="18">
        <f t="shared" ca="1" si="77"/>
        <v>4.3607289017704737E-3</v>
      </c>
      <c r="V279" s="18">
        <f t="shared" ca="1" si="78"/>
        <v>0</v>
      </c>
      <c r="W279" s="18">
        <f t="shared" ca="1" si="79"/>
        <v>2.9179834398171114E-3</v>
      </c>
      <c r="X279" s="18">
        <f t="shared" ca="1" si="80"/>
        <v>9.6570254838999246E-5</v>
      </c>
      <c r="Y279" s="18">
        <f t="shared" ca="1" si="81"/>
        <v>8.6909623303685579E-5</v>
      </c>
      <c r="Z279" s="18">
        <f t="shared" ca="1" si="82"/>
        <v>7.7418214240036203E-5</v>
      </c>
      <c r="AA279" s="18">
        <f t="shared" ca="1" si="83"/>
        <v>1.6660583593178149E-4</v>
      </c>
      <c r="AB279" s="18">
        <f t="shared" ca="1" si="84"/>
        <v>0.15792055428596846</v>
      </c>
      <c r="AC279" s="18">
        <f t="shared" ca="1" si="85"/>
        <v>0.15531011222662794</v>
      </c>
      <c r="AD279" s="18">
        <f t="shared" ca="1" si="86"/>
        <v>0.15544408358156078</v>
      </c>
      <c r="AE279" s="18">
        <f t="shared" ca="1" si="87"/>
        <v>0.15696284929820584</v>
      </c>
      <c r="AF279" s="18">
        <f t="shared" ca="1" si="88"/>
        <v>0</v>
      </c>
      <c r="AG279" s="18">
        <f t="shared" ca="1" si="89"/>
        <v>0</v>
      </c>
      <c r="AH279" s="18">
        <f t="shared" ca="1" si="90"/>
        <v>0</v>
      </c>
      <c r="AI279" s="18">
        <f t="shared" ca="1" si="91"/>
        <v>0</v>
      </c>
    </row>
    <row r="280" spans="1:35" x14ac:dyDescent="0.15">
      <c r="A280">
        <v>3</v>
      </c>
      <c r="B280">
        <v>9.5030000000000001</v>
      </c>
      <c r="C280">
        <v>15</v>
      </c>
      <c r="D280" s="18">
        <v>-0.64739999999999998</v>
      </c>
      <c r="E280" s="18">
        <v>0.85650000000000004</v>
      </c>
      <c r="F280" s="18">
        <v>-6</v>
      </c>
      <c r="G280" s="18">
        <v>2.3330000000000002</v>
      </c>
      <c r="H280" s="18">
        <v>-0.2492</v>
      </c>
      <c r="I280" s="18">
        <v>3.746</v>
      </c>
      <c r="J280" s="18">
        <v>6.3719999999999999E-2</v>
      </c>
      <c r="K280" s="18">
        <v>-1.0649999999999999</v>
      </c>
      <c r="L280" s="18">
        <v>2.64</v>
      </c>
      <c r="M280" s="18">
        <v>0.25309999999999999</v>
      </c>
      <c r="O280" s="18">
        <f t="shared" si="71"/>
        <v>3571.7</v>
      </c>
      <c r="P280" s="18">
        <f t="shared" ca="1" si="72"/>
        <v>1.0136156266450853</v>
      </c>
      <c r="Q280" s="18">
        <f t="shared" ca="1" si="73"/>
        <v>0.99754828016280639</v>
      </c>
      <c r="R280" s="18">
        <f t="shared" ca="1" si="74"/>
        <v>0.98649274770446582</v>
      </c>
      <c r="S280" s="18">
        <f t="shared" ca="1" si="75"/>
        <v>1.0200507906082841</v>
      </c>
      <c r="T280" s="18">
        <f t="shared" ca="1" si="76"/>
        <v>3.7395243686264624E-3</v>
      </c>
      <c r="U280" s="18">
        <f t="shared" ca="1" si="77"/>
        <v>4.2141443125957058E-3</v>
      </c>
      <c r="V280" s="18">
        <f t="shared" ca="1" si="78"/>
        <v>0</v>
      </c>
      <c r="W280" s="18">
        <f t="shared" ca="1" si="79"/>
        <v>2.7128138208142708E-3</v>
      </c>
      <c r="X280" s="18">
        <f t="shared" ca="1" si="80"/>
        <v>8.2488881071713147E-5</v>
      </c>
      <c r="Y280" s="18">
        <f t="shared" ca="1" si="81"/>
        <v>7.5350587569108943E-5</v>
      </c>
      <c r="Z280" s="18">
        <f t="shared" ca="1" si="82"/>
        <v>5.0609853627124237E-5</v>
      </c>
      <c r="AA280" s="18">
        <f t="shared" ca="1" si="83"/>
        <v>1.4122675578051564E-4</v>
      </c>
      <c r="AB280" s="18">
        <f t="shared" ca="1" si="84"/>
        <v>0.15749992412605623</v>
      </c>
      <c r="AC280" s="18">
        <f t="shared" ca="1" si="85"/>
        <v>0.15447524486056471</v>
      </c>
      <c r="AD280" s="18">
        <f t="shared" ca="1" si="86"/>
        <v>0.15695458726784461</v>
      </c>
      <c r="AE280" s="18">
        <f t="shared" ca="1" si="87"/>
        <v>0.15949208495350953</v>
      </c>
      <c r="AF280" s="18">
        <f t="shared" ca="1" si="88"/>
        <v>0</v>
      </c>
      <c r="AG280" s="18">
        <f t="shared" ca="1" si="89"/>
        <v>0</v>
      </c>
      <c r="AH280" s="18">
        <f t="shared" ca="1" si="90"/>
        <v>0</v>
      </c>
      <c r="AI280" s="18">
        <f t="shared" ca="1" si="91"/>
        <v>0</v>
      </c>
    </row>
    <row r="281" spans="1:35" x14ac:dyDescent="0.15">
      <c r="A281">
        <v>3</v>
      </c>
      <c r="B281">
        <v>9.5030000000000001</v>
      </c>
      <c r="C281">
        <v>20</v>
      </c>
      <c r="D281" s="18">
        <v>0.1045</v>
      </c>
      <c r="E281" s="18">
        <v>-0.33779999999999999</v>
      </c>
      <c r="F281" s="18">
        <v>-6</v>
      </c>
      <c r="G281" s="18">
        <v>0.27300000000000002</v>
      </c>
      <c r="H281" s="18">
        <v>1.0149999999999999</v>
      </c>
      <c r="I281" s="18">
        <v>1.599</v>
      </c>
      <c r="J281" s="18">
        <v>3.3320000000000002E-2</v>
      </c>
      <c r="K281" s="18">
        <v>-1.909</v>
      </c>
      <c r="L281" s="18">
        <v>2.4079999999999999</v>
      </c>
      <c r="M281" s="18">
        <v>0.55220000000000002</v>
      </c>
      <c r="O281" s="18">
        <f t="shared" si="71"/>
        <v>4496.5</v>
      </c>
      <c r="P281" s="18">
        <f t="shared" ca="1" si="72"/>
        <v>1.0062663456795624</v>
      </c>
      <c r="Q281" s="18">
        <f t="shared" ca="1" si="73"/>
        <v>0.99110863867239885</v>
      </c>
      <c r="R281" s="18">
        <f t="shared" ca="1" si="74"/>
        <v>0.99983100630532973</v>
      </c>
      <c r="S281" s="18">
        <f t="shared" ca="1" si="75"/>
        <v>1.0346753684204963</v>
      </c>
      <c r="T281" s="18">
        <f t="shared" ca="1" si="76"/>
        <v>3.5209384312956406E-3</v>
      </c>
      <c r="U281" s="18">
        <f t="shared" ca="1" si="77"/>
        <v>4.0051371460577846E-3</v>
      </c>
      <c r="V281" s="18">
        <f t="shared" ca="1" si="78"/>
        <v>0</v>
      </c>
      <c r="W281" s="18">
        <f t="shared" ca="1" si="79"/>
        <v>2.4843243864920805E-3</v>
      </c>
      <c r="X281" s="18">
        <f t="shared" ca="1" si="80"/>
        <v>7.7527793394460595E-5</v>
      </c>
      <c r="Y281" s="18">
        <f t="shared" ca="1" si="81"/>
        <v>7.0595015415705968E-5</v>
      </c>
      <c r="Z281" s="18">
        <f t="shared" ca="1" si="82"/>
        <v>2.962999727452262E-5</v>
      </c>
      <c r="AA281" s="18">
        <f t="shared" ca="1" si="83"/>
        <v>1.2302957696597728E-4</v>
      </c>
      <c r="AB281" s="18">
        <f t="shared" ca="1" si="84"/>
        <v>0.15655379675723016</v>
      </c>
      <c r="AC281" s="18">
        <f t="shared" ca="1" si="85"/>
        <v>0.153664106824318</v>
      </c>
      <c r="AD281" s="18">
        <f t="shared" ca="1" si="86"/>
        <v>0.15909841691276269</v>
      </c>
      <c r="AE281" s="18">
        <f t="shared" ca="1" si="87"/>
        <v>0.16206634541609188</v>
      </c>
      <c r="AF281" s="18">
        <f t="shared" ca="1" si="88"/>
        <v>0</v>
      </c>
      <c r="AG281" s="18">
        <f t="shared" ca="1" si="89"/>
        <v>0</v>
      </c>
      <c r="AH281" s="18">
        <f t="shared" ca="1" si="90"/>
        <v>0</v>
      </c>
      <c r="AI281" s="18">
        <f t="shared" ca="1" si="91"/>
        <v>0</v>
      </c>
    </row>
    <row r="282" spans="1:35" x14ac:dyDescent="0.15">
      <c r="A282">
        <v>3</v>
      </c>
      <c r="B282">
        <v>17.103000000000002</v>
      </c>
      <c r="C282">
        <v>1</v>
      </c>
      <c r="D282" s="18">
        <v>0.2661</v>
      </c>
      <c r="E282" s="18">
        <v>0.60950000000000004</v>
      </c>
      <c r="F282" s="18">
        <v>3.6949999999999998</v>
      </c>
      <c r="G282" s="18">
        <v>4.6039999999999998E-2</v>
      </c>
      <c r="H282" s="18">
        <v>-0.63739999999999997</v>
      </c>
      <c r="I282" s="18">
        <v>1.915</v>
      </c>
      <c r="J282" s="18">
        <v>0.35639999999999999</v>
      </c>
      <c r="K282" s="18">
        <v>-1.7589999999999999</v>
      </c>
      <c r="L282" s="18">
        <v>3.5990000000000002</v>
      </c>
      <c r="M282" s="18">
        <v>0.2359</v>
      </c>
      <c r="O282" s="18">
        <f t="shared" si="71"/>
        <v>5660.8</v>
      </c>
      <c r="P282" s="18">
        <f t="shared" ca="1" si="72"/>
        <v>0.99403318944048003</v>
      </c>
      <c r="Q282" s="18">
        <f t="shared" ca="1" si="73"/>
        <v>0.98396430241420241</v>
      </c>
      <c r="R282" s="18">
        <f t="shared" ca="1" si="74"/>
        <v>1.0161286472139841</v>
      </c>
      <c r="S282" s="18">
        <f t="shared" ca="1" si="75"/>
        <v>1.0443430187129752</v>
      </c>
      <c r="T282" s="18">
        <f t="shared" ca="1" si="76"/>
        <v>3.269105746149646E-3</v>
      </c>
      <c r="U282" s="18">
        <f t="shared" ca="1" si="77"/>
        <v>3.7547671554610546E-3</v>
      </c>
      <c r="V282" s="18">
        <f t="shared" ca="1" si="78"/>
        <v>4.5548721285684927E-7</v>
      </c>
      <c r="W282" s="18">
        <f t="shared" ca="1" si="79"/>
        <v>2.2474934465102408E-3</v>
      </c>
      <c r="X282" s="18">
        <f t="shared" ca="1" si="80"/>
        <v>7.1909200719793344E-5</v>
      </c>
      <c r="Y282" s="18">
        <f t="shared" ca="1" si="81"/>
        <v>6.5456376796219529E-5</v>
      </c>
      <c r="Z282" s="18">
        <f t="shared" ca="1" si="82"/>
        <v>1.3266705071319496E-5</v>
      </c>
      <c r="AA282" s="18">
        <f t="shared" ca="1" si="83"/>
        <v>1.1118713801185085E-4</v>
      </c>
      <c r="AB282" s="18">
        <f t="shared" ca="1" si="84"/>
        <v>0.15486428074998537</v>
      </c>
      <c r="AC282" s="18">
        <f t="shared" ca="1" si="85"/>
        <v>0.15278255902293161</v>
      </c>
      <c r="AD282" s="18">
        <f t="shared" ca="1" si="86"/>
        <v>0.16170817482910205</v>
      </c>
      <c r="AE282" s="18">
        <f t="shared" ca="1" si="87"/>
        <v>0.16385367312715965</v>
      </c>
      <c r="AF282" s="18">
        <f t="shared" ca="1" si="88"/>
        <v>0</v>
      </c>
      <c r="AG282" s="18">
        <f t="shared" ca="1" si="89"/>
        <v>0</v>
      </c>
      <c r="AH282" s="18">
        <f t="shared" ca="1" si="90"/>
        <v>0</v>
      </c>
      <c r="AI282" s="18">
        <f t="shared" ca="1" si="91"/>
        <v>0</v>
      </c>
    </row>
    <row r="283" spans="1:35" x14ac:dyDescent="0.15">
      <c r="A283">
        <v>3</v>
      </c>
      <c r="B283">
        <v>17.103000000000002</v>
      </c>
      <c r="C283">
        <v>3</v>
      </c>
      <c r="D283" s="18">
        <v>0.32990000000000003</v>
      </c>
      <c r="E283" s="18">
        <v>0.59860000000000002</v>
      </c>
      <c r="F283" s="18">
        <v>2.548</v>
      </c>
      <c r="G283" s="18">
        <v>1.046</v>
      </c>
      <c r="H283" s="18">
        <v>-1.1399999999999999</v>
      </c>
      <c r="I283" s="18">
        <v>1.964</v>
      </c>
      <c r="J283" s="18">
        <v>0.43419999999999997</v>
      </c>
      <c r="K283" s="18">
        <v>-0.90129999999999999</v>
      </c>
      <c r="L283" s="18">
        <v>3.339</v>
      </c>
      <c r="M283" s="18">
        <v>0.1454</v>
      </c>
      <c r="O283" s="18">
        <f t="shared" si="71"/>
        <v>7126.5</v>
      </c>
      <c r="P283" s="18">
        <f t="shared" ca="1" si="72"/>
        <v>0.97708693284539017</v>
      </c>
      <c r="Q283" s="18">
        <f t="shared" ca="1" si="73"/>
        <v>0.97646071104962895</v>
      </c>
      <c r="R283" s="18">
        <f t="shared" ca="1" si="74"/>
        <v>1.0343790092439835</v>
      </c>
      <c r="S283" s="18">
        <f t="shared" ca="1" si="75"/>
        <v>1.0402227517604672</v>
      </c>
      <c r="T283" s="18">
        <f t="shared" ca="1" si="76"/>
        <v>3.0012569572419453E-3</v>
      </c>
      <c r="U283" s="18">
        <f t="shared" ca="1" si="77"/>
        <v>3.4802925758417205E-3</v>
      </c>
      <c r="V283" s="18">
        <f t="shared" ca="1" si="78"/>
        <v>3.1225519355457012E-6</v>
      </c>
      <c r="W283" s="18">
        <f t="shared" ca="1" si="79"/>
        <v>2.0128076985390765E-3</v>
      </c>
      <c r="X283" s="18">
        <f t="shared" ca="1" si="80"/>
        <v>6.5994629805225745E-5</v>
      </c>
      <c r="Y283" s="18">
        <f t="shared" ca="1" si="81"/>
        <v>6.0135629573686443E-5</v>
      </c>
      <c r="Z283" s="18">
        <f t="shared" ca="1" si="82"/>
        <v>5.75727243042931E-7</v>
      </c>
      <c r="AA283" s="18">
        <f t="shared" ca="1" si="83"/>
        <v>1.0492744234173154E-4</v>
      </c>
      <c r="AB283" s="18">
        <f t="shared" ca="1" si="84"/>
        <v>0.15244096360579545</v>
      </c>
      <c r="AC283" s="18">
        <f t="shared" ca="1" si="85"/>
        <v>0.15186812069315994</v>
      </c>
      <c r="AD283" s="18">
        <f t="shared" ca="1" si="86"/>
        <v>0.1646228340724987</v>
      </c>
      <c r="AE283" s="18">
        <f t="shared" ca="1" si="87"/>
        <v>0.1634388577184511</v>
      </c>
      <c r="AF283" s="18">
        <f t="shared" ca="1" si="88"/>
        <v>0</v>
      </c>
      <c r="AG283" s="18">
        <f t="shared" ca="1" si="89"/>
        <v>0</v>
      </c>
      <c r="AH283" s="18">
        <f t="shared" ca="1" si="90"/>
        <v>0</v>
      </c>
      <c r="AI283" s="18">
        <f t="shared" ca="1" si="91"/>
        <v>0</v>
      </c>
    </row>
    <row r="284" spans="1:35" x14ac:dyDescent="0.15">
      <c r="A284">
        <v>3</v>
      </c>
      <c r="B284">
        <v>17.103000000000002</v>
      </c>
      <c r="C284">
        <v>5</v>
      </c>
      <c r="D284" s="18">
        <v>0.22670000000000001</v>
      </c>
      <c r="E284" s="18">
        <v>0.27639999999999998</v>
      </c>
      <c r="F284" s="18">
        <v>3.2240000000000002</v>
      </c>
      <c r="G284" s="18">
        <v>4.589E-2</v>
      </c>
      <c r="H284" s="18">
        <v>-0.6825</v>
      </c>
      <c r="I284" s="18">
        <v>2.2519999999999998</v>
      </c>
      <c r="J284" s="18">
        <v>0.28260000000000002</v>
      </c>
      <c r="K284" s="18">
        <v>-0.84570000000000001</v>
      </c>
      <c r="L284" s="18">
        <v>3.298</v>
      </c>
      <c r="M284" s="18">
        <v>0.1012</v>
      </c>
      <c r="O284" s="18">
        <f t="shared" si="71"/>
        <v>8971.7000000000007</v>
      </c>
      <c r="P284" s="18">
        <f t="shared" ca="1" si="72"/>
        <v>0.95573728988410833</v>
      </c>
      <c r="Q284" s="18">
        <f t="shared" ca="1" si="73"/>
        <v>0.96886793462633192</v>
      </c>
      <c r="R284" s="18">
        <f t="shared" ca="1" si="74"/>
        <v>1.0548421313063583</v>
      </c>
      <c r="S284" s="18">
        <f t="shared" ca="1" si="75"/>
        <v>1.0071901136981403</v>
      </c>
      <c r="T284" s="18">
        <f t="shared" ca="1" si="76"/>
        <v>2.729717632642755E-3</v>
      </c>
      <c r="U284" s="18">
        <f t="shared" ca="1" si="77"/>
        <v>3.1952641722515756E-3</v>
      </c>
      <c r="V284" s="18">
        <f t="shared" ca="1" si="78"/>
        <v>4.7138174163129077E-6</v>
      </c>
      <c r="W284" s="18">
        <f t="shared" ca="1" si="79"/>
        <v>1.7872724129689385E-3</v>
      </c>
      <c r="X284" s="18">
        <f t="shared" ca="1" si="80"/>
        <v>6.0032534192855244E-5</v>
      </c>
      <c r="Y284" s="18">
        <f t="shared" ca="1" si="81"/>
        <v>5.4803181107481947E-5</v>
      </c>
      <c r="Z284" s="18">
        <f t="shared" ca="1" si="82"/>
        <v>1.0269331242619271E-7</v>
      </c>
      <c r="AA284" s="18">
        <f t="shared" ca="1" si="83"/>
        <v>1.0354033624094519E-4</v>
      </c>
      <c r="AB284" s="18">
        <f t="shared" ca="1" si="84"/>
        <v>0.14932056381547193</v>
      </c>
      <c r="AC284" s="18">
        <f t="shared" ca="1" si="85"/>
        <v>0.15095005364565697</v>
      </c>
      <c r="AD284" s="18">
        <f t="shared" ca="1" si="86"/>
        <v>0.16787852286826832</v>
      </c>
      <c r="AE284" s="18">
        <f t="shared" ca="1" si="87"/>
        <v>0.15840847247913722</v>
      </c>
      <c r="AF284" s="18">
        <f t="shared" ca="1" si="88"/>
        <v>0</v>
      </c>
      <c r="AG284" s="18">
        <f t="shared" ca="1" si="89"/>
        <v>0</v>
      </c>
      <c r="AH284" s="18">
        <f t="shared" ca="1" si="90"/>
        <v>0</v>
      </c>
      <c r="AI284" s="18">
        <f t="shared" ca="1" si="91"/>
        <v>0</v>
      </c>
    </row>
    <row r="285" spans="1:35" x14ac:dyDescent="0.15">
      <c r="A285">
        <v>3</v>
      </c>
      <c r="B285">
        <v>17.103000000000002</v>
      </c>
      <c r="C285">
        <v>7</v>
      </c>
      <c r="D285" s="18">
        <v>0.37190000000000001</v>
      </c>
      <c r="E285" s="18">
        <v>6.2530000000000002E-2</v>
      </c>
      <c r="F285" s="18">
        <v>-6</v>
      </c>
      <c r="G285" s="18">
        <v>2.4649999999999999</v>
      </c>
      <c r="H285" s="18">
        <v>-0.93710000000000004</v>
      </c>
      <c r="I285" s="18">
        <v>2.117</v>
      </c>
      <c r="J285" s="18">
        <v>0.36280000000000001</v>
      </c>
      <c r="K285" s="18">
        <v>-0.67589999999999995</v>
      </c>
      <c r="L285" s="18">
        <v>3.3540000000000001</v>
      </c>
      <c r="M285" s="18">
        <v>9.4909999999999994E-2</v>
      </c>
      <c r="O285" s="18">
        <f t="shared" si="71"/>
        <v>10000</v>
      </c>
      <c r="P285" s="18">
        <f t="shared" ca="1" si="72"/>
        <v>0.9442651393579955</v>
      </c>
      <c r="Q285" s="18">
        <f t="shared" ca="1" si="73"/>
        <v>0.96531954659905383</v>
      </c>
      <c r="R285" s="18">
        <f t="shared" ca="1" si="74"/>
        <v>1.0645526570881463</v>
      </c>
      <c r="S285" s="18">
        <f t="shared" ca="1" si="75"/>
        <v>0.97510229723220654</v>
      </c>
      <c r="T285" s="18">
        <f t="shared" ca="1" si="76"/>
        <v>2.6028244884387054E-3</v>
      </c>
      <c r="U285" s="18">
        <f t="shared" ca="1" si="77"/>
        <v>3.0603305127097163E-3</v>
      </c>
      <c r="V285" s="18">
        <f t="shared" ca="1" si="78"/>
        <v>5.2222753316693021E-6</v>
      </c>
      <c r="W285" s="18">
        <f t="shared" ca="1" si="79"/>
        <v>1.6855028716786066E-3</v>
      </c>
      <c r="X285" s="18">
        <f t="shared" ca="1" si="80"/>
        <v>5.7244993964635048E-5</v>
      </c>
      <c r="Y285" s="18">
        <f t="shared" ca="1" si="81"/>
        <v>5.2325927091709389E-5</v>
      </c>
      <c r="Z285" s="18">
        <f t="shared" ca="1" si="82"/>
        <v>1.1377035701555055E-7</v>
      </c>
      <c r="AA285" s="18">
        <f t="shared" ca="1" si="83"/>
        <v>1.0438983472884478E-4</v>
      </c>
      <c r="AB285" s="18">
        <f t="shared" ca="1" si="84"/>
        <v>0.14762439503577904</v>
      </c>
      <c r="AC285" s="18">
        <f t="shared" ca="1" si="85"/>
        <v>0.15052272106466519</v>
      </c>
      <c r="AD285" s="18">
        <f t="shared" ca="1" si="86"/>
        <v>0.16942348151150122</v>
      </c>
      <c r="AE285" s="18">
        <f t="shared" ca="1" si="87"/>
        <v>0.1534024579183608</v>
      </c>
      <c r="AF285" s="18">
        <f t="shared" ca="1" si="88"/>
        <v>0</v>
      </c>
      <c r="AG285" s="18">
        <f t="shared" ca="1" si="89"/>
        <v>0</v>
      </c>
      <c r="AH285" s="18">
        <f t="shared" ca="1" si="90"/>
        <v>0</v>
      </c>
      <c r="AI285" s="18">
        <f t="shared" ca="1" si="91"/>
        <v>0</v>
      </c>
    </row>
    <row r="286" spans="1:35" x14ac:dyDescent="0.15">
      <c r="A286">
        <v>3</v>
      </c>
      <c r="B286">
        <v>17.103000000000002</v>
      </c>
      <c r="C286">
        <v>10</v>
      </c>
      <c r="D286" s="18">
        <v>0.30869999999999997</v>
      </c>
      <c r="E286" s="18">
        <v>5.9870000000000001</v>
      </c>
      <c r="F286" s="18">
        <v>3.2519999999999998</v>
      </c>
      <c r="G286" s="18">
        <v>9.7140000000000004E-2</v>
      </c>
      <c r="H286" s="18">
        <v>-0.70879999999999999</v>
      </c>
      <c r="I286" s="18">
        <v>2.2229999999999999</v>
      </c>
      <c r="J286" s="18">
        <v>0.21829999999999999</v>
      </c>
      <c r="K286" s="18">
        <v>-6.8220000000000001</v>
      </c>
      <c r="L286" s="18">
        <v>3.2639999999999998</v>
      </c>
      <c r="M286" s="18">
        <v>0.1079</v>
      </c>
      <c r="O286" s="18">
        <f t="shared" si="71"/>
        <v>10000</v>
      </c>
      <c r="P286" s="18">
        <f t="shared" ca="1" si="72"/>
        <v>0.94426513935889633</v>
      </c>
      <c r="Q286" s="18">
        <f t="shared" ca="1" si="73"/>
        <v>0.96531955066095221</v>
      </c>
      <c r="R286" s="18">
        <f t="shared" ca="1" si="74"/>
        <v>1.0645526570888943</v>
      </c>
      <c r="S286" s="18">
        <f t="shared" ca="1" si="75"/>
        <v>0.97510229723285191</v>
      </c>
      <c r="T286" s="18">
        <f t="shared" ca="1" si="76"/>
        <v>2.6028244884386664E-3</v>
      </c>
      <c r="U286" s="18">
        <f t="shared" ca="1" si="77"/>
        <v>3.0603311267237468E-3</v>
      </c>
      <c r="V286" s="18">
        <f t="shared" ca="1" si="78"/>
        <v>5.2222753316496856E-6</v>
      </c>
      <c r="W286" s="18">
        <f t="shared" ca="1" si="79"/>
        <v>1.6855028716786066E-3</v>
      </c>
      <c r="X286" s="18">
        <f t="shared" ca="1" si="80"/>
        <v>5.7244993964634181E-5</v>
      </c>
      <c r="Y286" s="18">
        <f t="shared" ca="1" si="81"/>
        <v>5.2325959408237315E-5</v>
      </c>
      <c r="Z286" s="18">
        <f t="shared" ca="1" si="82"/>
        <v>1.1377035701512321E-7</v>
      </c>
      <c r="AA286" s="18">
        <f t="shared" ca="1" si="83"/>
        <v>1.0438983472884478E-4</v>
      </c>
      <c r="AB286" s="18">
        <f t="shared" ca="1" si="84"/>
        <v>0.14762439503592248</v>
      </c>
      <c r="AC286" s="18">
        <f t="shared" ca="1" si="85"/>
        <v>0.15052272106480585</v>
      </c>
      <c r="AD286" s="18">
        <f t="shared" ca="1" si="86"/>
        <v>0.16942348151162029</v>
      </c>
      <c r="AE286" s="18">
        <f t="shared" ca="1" si="87"/>
        <v>0.15340245791846352</v>
      </c>
      <c r="AF286" s="18">
        <f t="shared" ca="1" si="88"/>
        <v>0</v>
      </c>
      <c r="AG286" s="18">
        <f t="shared" ca="1" si="89"/>
        <v>0</v>
      </c>
      <c r="AH286" s="18">
        <f t="shared" ca="1" si="90"/>
        <v>0</v>
      </c>
      <c r="AI286" s="18">
        <f t="shared" ca="1" si="91"/>
        <v>0</v>
      </c>
    </row>
    <row r="287" spans="1:35" x14ac:dyDescent="0.15">
      <c r="A287">
        <v>3</v>
      </c>
      <c r="B287">
        <v>17.103000000000002</v>
      </c>
      <c r="C287">
        <v>15</v>
      </c>
      <c r="D287" s="18">
        <v>-0.21659999999999999</v>
      </c>
      <c r="E287" s="18">
        <v>0.17699999999999999</v>
      </c>
      <c r="F287" s="18">
        <v>-6</v>
      </c>
      <c r="G287" s="18">
        <v>2.4889999999999999</v>
      </c>
      <c r="H287" s="18">
        <v>1.0580000000000001</v>
      </c>
      <c r="I287" s="18">
        <v>1.4950000000000001</v>
      </c>
      <c r="J287" s="18">
        <v>3.8539999999999998E-2</v>
      </c>
      <c r="K287" s="18">
        <v>-3.633</v>
      </c>
      <c r="L287" s="18">
        <v>3.347</v>
      </c>
      <c r="M287" s="18">
        <v>1.1419999999999999</v>
      </c>
      <c r="O287" s="18">
        <f t="shared" si="71"/>
        <v>10000</v>
      </c>
      <c r="P287" s="18">
        <f t="shared" ca="1" si="72"/>
        <v>0.94426513935962164</v>
      </c>
      <c r="Q287" s="18">
        <f t="shared" ca="1" si="73"/>
        <v>0.96531955422791271</v>
      </c>
      <c r="R287" s="18">
        <f t="shared" ca="1" si="74"/>
        <v>1.0645526570894961</v>
      </c>
      <c r="S287" s="18">
        <f t="shared" ca="1" si="75"/>
        <v>0.97510229723337116</v>
      </c>
      <c r="T287" s="18">
        <f t="shared" ca="1" si="76"/>
        <v>2.6028244884386664E-3</v>
      </c>
      <c r="U287" s="18">
        <f t="shared" ca="1" si="77"/>
        <v>3.0603316659305975E-3</v>
      </c>
      <c r="V287" s="18">
        <f t="shared" ca="1" si="78"/>
        <v>5.2222753316349744E-6</v>
      </c>
      <c r="W287" s="18">
        <f t="shared" ca="1" si="79"/>
        <v>1.6855028716785312E-3</v>
      </c>
      <c r="X287" s="18">
        <f t="shared" ca="1" si="80"/>
        <v>5.7244993964634181E-5</v>
      </c>
      <c r="Y287" s="18">
        <f t="shared" ca="1" si="81"/>
        <v>5.2325987787545245E-5</v>
      </c>
      <c r="Z287" s="18">
        <f t="shared" ca="1" si="82"/>
        <v>1.1377035701480271E-7</v>
      </c>
      <c r="AA287" s="18">
        <f t="shared" ca="1" si="83"/>
        <v>1.0438983472884337E-4</v>
      </c>
      <c r="AB287" s="18">
        <f t="shared" ca="1" si="84"/>
        <v>0.14762439503603791</v>
      </c>
      <c r="AC287" s="18">
        <f t="shared" ca="1" si="85"/>
        <v>0.15052272106491907</v>
      </c>
      <c r="AD287" s="18">
        <f t="shared" ca="1" si="86"/>
        <v>0.1694234815117161</v>
      </c>
      <c r="AE287" s="18">
        <f t="shared" ca="1" si="87"/>
        <v>0.15340245791854623</v>
      </c>
      <c r="AF287" s="18">
        <f t="shared" ca="1" si="88"/>
        <v>0</v>
      </c>
      <c r="AG287" s="18">
        <f t="shared" ca="1" si="89"/>
        <v>0</v>
      </c>
      <c r="AH287" s="18">
        <f t="shared" ca="1" si="90"/>
        <v>0</v>
      </c>
      <c r="AI287" s="18">
        <f t="shared" ca="1" si="91"/>
        <v>0</v>
      </c>
    </row>
    <row r="288" spans="1:35" x14ac:dyDescent="0.15">
      <c r="A288">
        <v>3</v>
      </c>
      <c r="B288">
        <v>17.103000000000002</v>
      </c>
      <c r="C288">
        <v>20</v>
      </c>
      <c r="D288" s="18">
        <v>2.538E-2</v>
      </c>
      <c r="E288" s="18">
        <v>1.67</v>
      </c>
      <c r="F288" s="18">
        <v>1.5069999999999999</v>
      </c>
      <c r="G288" s="18">
        <v>3.0210000000000001E-2</v>
      </c>
      <c r="H288" s="18">
        <v>-2.0630000000000002</v>
      </c>
      <c r="I288" s="18">
        <v>1.431</v>
      </c>
      <c r="J288" s="18">
        <v>0.51600000000000001</v>
      </c>
      <c r="K288" s="18">
        <v>-1.758</v>
      </c>
      <c r="L288" s="18">
        <v>3.5819999999999999</v>
      </c>
      <c r="M288" s="18">
        <v>0.2828</v>
      </c>
      <c r="O288" s="18">
        <f t="shared" si="71"/>
        <v>10000</v>
      </c>
      <c r="P288" s="18">
        <f t="shared" ca="1" si="72"/>
        <v>0.94426513936020484</v>
      </c>
      <c r="Q288" s="18">
        <f t="shared" ca="1" si="73"/>
        <v>0.96531955736042718</v>
      </c>
      <c r="R288" s="18">
        <f t="shared" ca="1" si="74"/>
        <v>1.0645526570899806</v>
      </c>
      <c r="S288" s="18">
        <f t="shared" ca="1" si="75"/>
        <v>0.97510229723378916</v>
      </c>
      <c r="T288" s="18">
        <f t="shared" ca="1" si="76"/>
        <v>2.6028244884386664E-3</v>
      </c>
      <c r="U288" s="18">
        <f t="shared" ca="1" si="77"/>
        <v>3.0603321394714693E-3</v>
      </c>
      <c r="V288" s="18">
        <f t="shared" ca="1" si="78"/>
        <v>5.2222753316251666E-6</v>
      </c>
      <c r="W288" s="18">
        <f t="shared" ca="1" si="79"/>
        <v>1.6855028716785312E-3</v>
      </c>
      <c r="X288" s="18">
        <f t="shared" ca="1" si="80"/>
        <v>5.7244993964634181E-5</v>
      </c>
      <c r="Y288" s="18">
        <f t="shared" ca="1" si="81"/>
        <v>5.2326012710749025E-5</v>
      </c>
      <c r="Z288" s="18">
        <f t="shared" ca="1" si="82"/>
        <v>1.1377035701458905E-7</v>
      </c>
      <c r="AA288" s="18">
        <f t="shared" ca="1" si="83"/>
        <v>1.0438983472884337E-4</v>
      </c>
      <c r="AB288" s="18">
        <f t="shared" ca="1" si="84"/>
        <v>0.14762439503613073</v>
      </c>
      <c r="AC288" s="18">
        <f t="shared" ca="1" si="85"/>
        <v>0.15052272106501016</v>
      </c>
      <c r="AD288" s="18">
        <f t="shared" ca="1" si="86"/>
        <v>0.16942348151179318</v>
      </c>
      <c r="AE288" s="18">
        <f t="shared" ca="1" si="87"/>
        <v>0.15340245791861276</v>
      </c>
      <c r="AF288" s="18">
        <f t="shared" ca="1" si="88"/>
        <v>0</v>
      </c>
      <c r="AG288" s="18">
        <f t="shared" ca="1" si="89"/>
        <v>0</v>
      </c>
      <c r="AH288" s="18">
        <f t="shared" ca="1" si="90"/>
        <v>0</v>
      </c>
      <c r="AI288" s="18">
        <f t="shared" ca="1" si="91"/>
        <v>0</v>
      </c>
    </row>
    <row r="289" spans="1:35" x14ac:dyDescent="0.15">
      <c r="A289">
        <v>3</v>
      </c>
      <c r="B289">
        <v>31.263000000000002</v>
      </c>
      <c r="C289">
        <v>1</v>
      </c>
      <c r="D289" s="18">
        <v>0.1031</v>
      </c>
      <c r="E289" s="18">
        <v>0.27150000000000002</v>
      </c>
      <c r="F289" s="18">
        <v>3.1840000000000002</v>
      </c>
      <c r="G289" s="18">
        <v>0.39510000000000001</v>
      </c>
      <c r="H289" s="18">
        <v>-0.48649999999999999</v>
      </c>
      <c r="I289" s="18">
        <v>1.9910000000000001</v>
      </c>
      <c r="J289" s="18">
        <v>0.32429999999999998</v>
      </c>
      <c r="K289" s="18">
        <v>-0.42270000000000002</v>
      </c>
      <c r="L289" s="18">
        <v>2.9670000000000001</v>
      </c>
      <c r="M289" s="18">
        <v>0.17249999999999999</v>
      </c>
      <c r="O289" s="18">
        <f t="shared" si="71"/>
        <v>10000</v>
      </c>
      <c r="P289" s="18">
        <f t="shared" ca="1" si="72"/>
        <v>0.94426513936067469</v>
      </c>
      <c r="Q289" s="18">
        <f t="shared" ca="1" si="73"/>
        <v>0.96531956011162456</v>
      </c>
      <c r="R289" s="18">
        <f t="shared" ca="1" si="74"/>
        <v>1.0645526570903705</v>
      </c>
      <c r="S289" s="18">
        <f t="shared" ca="1" si="75"/>
        <v>0.97510229723412567</v>
      </c>
      <c r="T289" s="18">
        <f t="shared" ca="1" si="76"/>
        <v>2.6028244884386664E-3</v>
      </c>
      <c r="U289" s="18">
        <f t="shared" ca="1" si="77"/>
        <v>3.0603325553751589E-3</v>
      </c>
      <c r="V289" s="18">
        <f t="shared" ca="1" si="78"/>
        <v>5.2222753316251666E-6</v>
      </c>
      <c r="W289" s="18">
        <f t="shared" ca="1" si="79"/>
        <v>1.6855028716785312E-3</v>
      </c>
      <c r="X289" s="18">
        <f t="shared" ca="1" si="80"/>
        <v>5.7244993964634181E-5</v>
      </c>
      <c r="Y289" s="18">
        <f t="shared" ca="1" si="81"/>
        <v>5.2326034600416879E-5</v>
      </c>
      <c r="Z289" s="18">
        <f t="shared" ca="1" si="82"/>
        <v>1.1377035701458905E-7</v>
      </c>
      <c r="AA289" s="18">
        <f t="shared" ca="1" si="83"/>
        <v>1.0438983472884337E-4</v>
      </c>
      <c r="AB289" s="18">
        <f t="shared" ca="1" si="84"/>
        <v>0.1476243950362055</v>
      </c>
      <c r="AC289" s="18">
        <f t="shared" ca="1" si="85"/>
        <v>0.15052272106508346</v>
      </c>
      <c r="AD289" s="18">
        <f t="shared" ca="1" si="86"/>
        <v>0.16942348151185524</v>
      </c>
      <c r="AE289" s="18">
        <f t="shared" ca="1" si="87"/>
        <v>0.15340245791866633</v>
      </c>
      <c r="AF289" s="18">
        <f t="shared" ca="1" si="88"/>
        <v>0</v>
      </c>
      <c r="AG289" s="18">
        <f t="shared" ca="1" si="89"/>
        <v>0</v>
      </c>
      <c r="AH289" s="18">
        <f t="shared" ca="1" si="90"/>
        <v>0</v>
      </c>
      <c r="AI289" s="18">
        <f t="shared" ca="1" si="91"/>
        <v>0</v>
      </c>
    </row>
    <row r="290" spans="1:35" x14ac:dyDescent="0.15">
      <c r="A290">
        <v>3</v>
      </c>
      <c r="B290">
        <v>31.263000000000002</v>
      </c>
      <c r="C290">
        <v>3</v>
      </c>
      <c r="D290" s="18">
        <v>0.1366</v>
      </c>
      <c r="E290" s="18">
        <v>0.86560000000000004</v>
      </c>
      <c r="F290" s="18">
        <v>4.6260000000000003</v>
      </c>
      <c r="G290" s="18">
        <v>1.202</v>
      </c>
      <c r="H290" s="18">
        <v>-0.64339999999999997</v>
      </c>
      <c r="I290" s="18">
        <v>2</v>
      </c>
      <c r="J290" s="18">
        <v>0.35580000000000001</v>
      </c>
      <c r="K290" s="18">
        <v>-0.45100000000000001</v>
      </c>
      <c r="L290" s="18">
        <v>3.1040000000000001</v>
      </c>
      <c r="M290" s="18">
        <v>0.16850000000000001</v>
      </c>
      <c r="O290" s="18">
        <f t="shared" si="71"/>
        <v>10000</v>
      </c>
      <c r="P290" s="18">
        <f t="shared" ca="1" si="72"/>
        <v>0.94426513936105239</v>
      </c>
      <c r="Q290" s="18">
        <f t="shared" ca="1" si="73"/>
        <v>0.96531956252802686</v>
      </c>
      <c r="R290" s="18">
        <f t="shared" ca="1" si="74"/>
        <v>1.0645526570906843</v>
      </c>
      <c r="S290" s="18">
        <f t="shared" ca="1" si="75"/>
        <v>0.97510229723439656</v>
      </c>
      <c r="T290" s="18">
        <f t="shared" ca="1" si="76"/>
        <v>2.6028244884386269E-3</v>
      </c>
      <c r="U290" s="18">
        <f t="shared" ca="1" si="77"/>
        <v>3.0603329206723485E-3</v>
      </c>
      <c r="V290" s="18">
        <f t="shared" ca="1" si="78"/>
        <v>5.2222753316153588E-6</v>
      </c>
      <c r="W290" s="18">
        <f t="shared" ca="1" si="79"/>
        <v>1.6855028716785312E-3</v>
      </c>
      <c r="X290" s="18">
        <f t="shared" ca="1" si="80"/>
        <v>5.7244993964633313E-5</v>
      </c>
      <c r="Y290" s="18">
        <f t="shared" ca="1" si="81"/>
        <v>5.2326053826584764E-5</v>
      </c>
      <c r="Z290" s="18">
        <f t="shared" ca="1" si="82"/>
        <v>1.1377035701437538E-7</v>
      </c>
      <c r="AA290" s="18">
        <f t="shared" ca="1" si="83"/>
        <v>1.0438983472884337E-4</v>
      </c>
      <c r="AB290" s="18">
        <f t="shared" ca="1" si="84"/>
        <v>0.14762439503626565</v>
      </c>
      <c r="AC290" s="18">
        <f t="shared" ca="1" si="85"/>
        <v>0.15052272106514247</v>
      </c>
      <c r="AD290" s="18">
        <f t="shared" ca="1" si="86"/>
        <v>0.16942348151190517</v>
      </c>
      <c r="AE290" s="18">
        <f t="shared" ca="1" si="87"/>
        <v>0.15340245791870943</v>
      </c>
      <c r="AF290" s="18">
        <f t="shared" ca="1" si="88"/>
        <v>0</v>
      </c>
      <c r="AG290" s="18">
        <f t="shared" ca="1" si="89"/>
        <v>0</v>
      </c>
      <c r="AH290" s="18">
        <f t="shared" ca="1" si="90"/>
        <v>0</v>
      </c>
      <c r="AI290" s="18">
        <f t="shared" ca="1" si="91"/>
        <v>0</v>
      </c>
    </row>
    <row r="291" spans="1:35" x14ac:dyDescent="0.15">
      <c r="A291">
        <v>3</v>
      </c>
      <c r="B291">
        <v>31.263000000000002</v>
      </c>
      <c r="C291">
        <v>5</v>
      </c>
      <c r="D291" s="18">
        <v>-4.4040000000000003E-2</v>
      </c>
      <c r="E291" s="18">
        <v>0.36070000000000002</v>
      </c>
      <c r="F291" s="18">
        <v>1.56</v>
      </c>
      <c r="G291" s="18">
        <v>0.58140000000000003</v>
      </c>
      <c r="H291" s="18">
        <v>0.18859999999999999</v>
      </c>
      <c r="I291" s="18">
        <v>1.59</v>
      </c>
      <c r="J291" s="18">
        <v>9.2109999999999997E-2</v>
      </c>
      <c r="K291" s="18">
        <v>-1.3260000000000001</v>
      </c>
      <c r="L291" s="18">
        <v>2.4409999999999998</v>
      </c>
      <c r="M291" s="18">
        <v>0.56950000000000001</v>
      </c>
      <c r="O291" s="18">
        <f t="shared" si="71"/>
        <v>10000</v>
      </c>
      <c r="P291" s="18">
        <f t="shared" ca="1" si="72"/>
        <v>0.94426513936135659</v>
      </c>
      <c r="Q291" s="18">
        <f t="shared" ca="1" si="73"/>
        <v>0.96531956465030599</v>
      </c>
      <c r="R291" s="18">
        <f t="shared" ca="1" si="74"/>
        <v>1.0645526570909367</v>
      </c>
      <c r="S291" s="18">
        <f t="shared" ca="1" si="75"/>
        <v>0.97510229723461439</v>
      </c>
      <c r="T291" s="18">
        <f t="shared" ca="1" si="76"/>
        <v>2.6028244884386269E-3</v>
      </c>
      <c r="U291" s="18">
        <f t="shared" ca="1" si="77"/>
        <v>3.0603332415099311E-3</v>
      </c>
      <c r="V291" s="18">
        <f t="shared" ca="1" si="78"/>
        <v>5.2222753316153588E-6</v>
      </c>
      <c r="W291" s="18">
        <f t="shared" ca="1" si="79"/>
        <v>1.6855028716785312E-3</v>
      </c>
      <c r="X291" s="18">
        <f t="shared" ca="1" si="80"/>
        <v>5.7244993964633313E-5</v>
      </c>
      <c r="Y291" s="18">
        <f t="shared" ca="1" si="81"/>
        <v>5.2326070712775967E-5</v>
      </c>
      <c r="Z291" s="18">
        <f t="shared" ca="1" si="82"/>
        <v>1.1377035701437538E-7</v>
      </c>
      <c r="AA291" s="18">
        <f t="shared" ca="1" si="83"/>
        <v>1.0438983472884337E-4</v>
      </c>
      <c r="AB291" s="18">
        <f t="shared" ca="1" si="84"/>
        <v>0.14762439503631405</v>
      </c>
      <c r="AC291" s="18">
        <f t="shared" ca="1" si="85"/>
        <v>0.15052272106518993</v>
      </c>
      <c r="AD291" s="18">
        <f t="shared" ca="1" si="86"/>
        <v>0.16942348151194536</v>
      </c>
      <c r="AE291" s="18">
        <f t="shared" ca="1" si="87"/>
        <v>0.1534024579187441</v>
      </c>
      <c r="AF291" s="18">
        <f t="shared" ca="1" si="88"/>
        <v>0</v>
      </c>
      <c r="AG291" s="18">
        <f t="shared" ca="1" si="89"/>
        <v>0</v>
      </c>
      <c r="AH291" s="18">
        <f t="shared" ca="1" si="90"/>
        <v>0</v>
      </c>
      <c r="AI291" s="18">
        <f t="shared" ca="1" si="91"/>
        <v>0</v>
      </c>
    </row>
    <row r="292" spans="1:35" x14ac:dyDescent="0.15">
      <c r="A292">
        <v>3</v>
      </c>
      <c r="B292">
        <v>31.263000000000002</v>
      </c>
      <c r="C292">
        <v>7</v>
      </c>
      <c r="D292" s="18">
        <v>0.18</v>
      </c>
      <c r="E292" s="18">
        <v>-0.58520000000000005</v>
      </c>
      <c r="F292" s="18">
        <v>3.2389999999999999</v>
      </c>
      <c r="G292" s="18">
        <v>0.1532</v>
      </c>
      <c r="H292" s="18">
        <v>0.92669999999999997</v>
      </c>
      <c r="I292" s="18">
        <v>2.927</v>
      </c>
      <c r="J292" s="18">
        <v>0.75429999999999997</v>
      </c>
      <c r="K292" s="18">
        <v>-1.19</v>
      </c>
      <c r="L292" s="18">
        <v>2.2170000000000001</v>
      </c>
      <c r="M292" s="18">
        <v>0.41909999999999997</v>
      </c>
      <c r="O292" s="18">
        <f t="shared" si="71"/>
        <v>10000</v>
      </c>
      <c r="P292" s="18">
        <f t="shared" ca="1" si="72"/>
        <v>0.94426513936160139</v>
      </c>
      <c r="Q292" s="18">
        <f t="shared" ca="1" si="73"/>
        <v>0.96531956651434259</v>
      </c>
      <c r="R292" s="18">
        <f t="shared" ca="1" si="74"/>
        <v>1.0645526570911397</v>
      </c>
      <c r="S292" s="18">
        <f t="shared" ca="1" si="75"/>
        <v>0.97510229723478981</v>
      </c>
      <c r="T292" s="18">
        <f t="shared" ca="1" si="76"/>
        <v>2.6028244884386269E-3</v>
      </c>
      <c r="U292" s="18">
        <f t="shared" ca="1" si="77"/>
        <v>3.0603335233107369E-3</v>
      </c>
      <c r="V292" s="18">
        <f t="shared" ca="1" si="78"/>
        <v>5.2222753316104545E-6</v>
      </c>
      <c r="W292" s="18">
        <f t="shared" ca="1" si="79"/>
        <v>1.6855028716785312E-3</v>
      </c>
      <c r="X292" s="18">
        <f t="shared" ca="1" si="80"/>
        <v>5.7244993964633313E-5</v>
      </c>
      <c r="Y292" s="18">
        <f t="shared" ca="1" si="81"/>
        <v>5.2326085544397317E-5</v>
      </c>
      <c r="Z292" s="18">
        <f t="shared" ca="1" si="82"/>
        <v>1.1377035701426853E-7</v>
      </c>
      <c r="AA292" s="18">
        <f t="shared" ca="1" si="83"/>
        <v>1.0438983472884337E-4</v>
      </c>
      <c r="AB292" s="18">
        <f t="shared" ca="1" si="84"/>
        <v>0.14762439503635302</v>
      </c>
      <c r="AC292" s="18">
        <f t="shared" ca="1" si="85"/>
        <v>0.15052272106522815</v>
      </c>
      <c r="AD292" s="18">
        <f t="shared" ca="1" si="86"/>
        <v>0.1694234815119777</v>
      </c>
      <c r="AE292" s="18">
        <f t="shared" ca="1" si="87"/>
        <v>0.15340245791877202</v>
      </c>
      <c r="AF292" s="18">
        <f t="shared" ca="1" si="88"/>
        <v>0</v>
      </c>
      <c r="AG292" s="18">
        <f t="shared" ca="1" si="89"/>
        <v>0</v>
      </c>
      <c r="AH292" s="18">
        <f t="shared" ca="1" si="90"/>
        <v>0</v>
      </c>
      <c r="AI292" s="18">
        <f t="shared" ca="1" si="91"/>
        <v>0</v>
      </c>
    </row>
    <row r="293" spans="1:35" x14ac:dyDescent="0.15">
      <c r="A293">
        <v>3</v>
      </c>
      <c r="B293">
        <v>31.263000000000002</v>
      </c>
      <c r="C293">
        <v>10</v>
      </c>
      <c r="D293" s="18">
        <v>0.23089999999999999</v>
      </c>
      <c r="E293" s="18">
        <v>2.94</v>
      </c>
      <c r="F293" s="18">
        <v>4.2610000000000001</v>
      </c>
      <c r="G293" s="18">
        <v>0.82189999999999996</v>
      </c>
      <c r="H293" s="18">
        <v>-1.022</v>
      </c>
      <c r="I293" s="18">
        <v>2.1</v>
      </c>
      <c r="J293" s="18">
        <v>0.38150000000000001</v>
      </c>
      <c r="K293" s="18">
        <v>-1.319</v>
      </c>
      <c r="L293" s="18">
        <v>3.282</v>
      </c>
      <c r="M293" s="18">
        <v>0.24610000000000001</v>
      </c>
      <c r="O293" s="18">
        <f t="shared" si="71"/>
        <v>10000</v>
      </c>
      <c r="P293" s="18">
        <f t="shared" ca="1" si="72"/>
        <v>0.94426513936179823</v>
      </c>
      <c r="Q293" s="18">
        <f t="shared" ca="1" si="73"/>
        <v>0.96531956815133235</v>
      </c>
      <c r="R293" s="18">
        <f t="shared" ca="1" si="74"/>
        <v>1.0645526570913033</v>
      </c>
      <c r="S293" s="18">
        <f t="shared" ca="1" si="75"/>
        <v>0.97510229723493091</v>
      </c>
      <c r="T293" s="18">
        <f t="shared" ca="1" si="76"/>
        <v>2.6028244884386269E-3</v>
      </c>
      <c r="U293" s="18">
        <f t="shared" ca="1" si="77"/>
        <v>3.0603337707897811E-3</v>
      </c>
      <c r="V293" s="18">
        <f t="shared" ca="1" si="78"/>
        <v>5.222275331605551E-6</v>
      </c>
      <c r="W293" s="18">
        <f t="shared" ca="1" si="79"/>
        <v>1.6855028716785312E-3</v>
      </c>
      <c r="X293" s="18">
        <f t="shared" ca="1" si="80"/>
        <v>5.7244993964633313E-5</v>
      </c>
      <c r="Y293" s="18">
        <f t="shared" ca="1" si="81"/>
        <v>5.232609856961017E-5</v>
      </c>
      <c r="Z293" s="18">
        <f t="shared" ca="1" si="82"/>
        <v>1.1377035701416169E-7</v>
      </c>
      <c r="AA293" s="18">
        <f t="shared" ca="1" si="83"/>
        <v>1.0438983472884337E-4</v>
      </c>
      <c r="AB293" s="18">
        <f t="shared" ca="1" si="84"/>
        <v>0.14762439503638436</v>
      </c>
      <c r="AC293" s="18">
        <f t="shared" ca="1" si="85"/>
        <v>0.15052272106525891</v>
      </c>
      <c r="AD293" s="18">
        <f t="shared" ca="1" si="86"/>
        <v>0.16942348151200373</v>
      </c>
      <c r="AE293" s="18">
        <f t="shared" ca="1" si="87"/>
        <v>0.15340245791879448</v>
      </c>
      <c r="AF293" s="18">
        <f t="shared" ca="1" si="88"/>
        <v>0</v>
      </c>
      <c r="AG293" s="18">
        <f t="shared" ca="1" si="89"/>
        <v>0</v>
      </c>
      <c r="AH293" s="18">
        <f t="shared" ca="1" si="90"/>
        <v>0</v>
      </c>
      <c r="AI293" s="18">
        <f t="shared" ca="1" si="91"/>
        <v>0</v>
      </c>
    </row>
    <row r="294" spans="1:35" x14ac:dyDescent="0.15">
      <c r="A294">
        <v>3</v>
      </c>
      <c r="B294">
        <v>31.263000000000002</v>
      </c>
      <c r="C294">
        <v>15</v>
      </c>
      <c r="D294" s="18">
        <v>0.21920000000000001</v>
      </c>
      <c r="E294" s="18">
        <v>-0.59589999999999999</v>
      </c>
      <c r="F294" s="18">
        <v>2.141</v>
      </c>
      <c r="G294" s="18">
        <v>0.2228</v>
      </c>
      <c r="H294" s="18">
        <v>0.20250000000000001</v>
      </c>
      <c r="I294" s="18">
        <v>3.5910000000000002</v>
      </c>
      <c r="J294" s="18">
        <v>3.4169999999999999E-2</v>
      </c>
      <c r="K294" s="18">
        <v>-0.79820000000000002</v>
      </c>
      <c r="L294" s="18">
        <v>3.3</v>
      </c>
      <c r="M294" s="18">
        <v>0.19670000000000001</v>
      </c>
      <c r="O294" s="18">
        <f t="shared" ref="O294:O304" si="92">O151</f>
        <v>10000</v>
      </c>
      <c r="P294" s="18">
        <f t="shared" ref="P294:P304" ca="1" si="93">MAX(1E-20,(T294+X294+AB294+AF294)*2*ACOS(-1))</f>
        <v>0.944265139361957</v>
      </c>
      <c r="Q294" s="18">
        <f t="shared" ref="Q294:Q304" ca="1" si="94">MAX(1E-20,(U294+Y294+AC294+AG294)*2*ACOS(-1))</f>
        <v>0.96531956958919618</v>
      </c>
      <c r="R294" s="18">
        <f t="shared" ref="R294:R304" ca="1" si="95">MAX(1E-20,(V294+Z294+AD294+AH294)*2*ACOS(-1))</f>
        <v>1.064552657091435</v>
      </c>
      <c r="S294" s="18">
        <f t="shared" ref="S294:S304" ca="1" si="96">MAX(1E-20,(W294+AA294+AE294+AI294)*2*ACOS(-1))</f>
        <v>0.97510229723504438</v>
      </c>
      <c r="T294" s="18">
        <f t="shared" ref="T294:T304" ca="1" si="97">MAX(0,P151*(1-ABS($P$6))+T151*(1-ABS($P$6)^(X151+1))/(X151+1))</f>
        <v>2.6028244884386269E-3</v>
      </c>
      <c r="U294" s="18">
        <f t="shared" ref="U294:U304" ca="1" si="98">MAX(0,Q151*(1-ABS($P$6))+U151*(1-ABS($P$6)^(Y151+1))/(Y151+1))</f>
        <v>3.0603339881672561E-3</v>
      </c>
      <c r="V294" s="18">
        <f t="shared" ref="V294:V304" ca="1" si="99">MAX(0,R151*(1-ABS($P$6))+V151*(1-ABS($P$6)^(Z151+1))/(Z151+1))</f>
        <v>5.222275331605551E-6</v>
      </c>
      <c r="W294" s="18">
        <f t="shared" ref="W294:W304" ca="1" si="100">MAX(0,S151*(1-ABS($P$6))+W151*(1-ABS($P$6)^(AA151+1))/(AA151+1))</f>
        <v>1.6855028716785312E-3</v>
      </c>
      <c r="X294" s="18">
        <f t="shared" ref="X294:X304" ca="1" si="101">MAX(0,(P151+T151*ABS($P$6)^X151+AB151+AF151*$P$7^AJ151)*0.5*($P$7-$P$6))</f>
        <v>5.7244993964633313E-5</v>
      </c>
      <c r="Y294" s="18">
        <f t="shared" ref="Y294:Y304" ca="1" si="102">MAX(0,(Q151+U151*ABS($P$6)^Y151+AC151+AG151*$P$7^AK151)*0.5*($P$7-$P$6))</f>
        <v>5.2326110010529908E-5</v>
      </c>
      <c r="Z294" s="18">
        <f t="shared" ref="Z294:Z304" ca="1" si="103">MAX(0,(R151+V151*ABS($P$6)^Z151+AD151+AH151*$P$7^AL151)*0.5*($P$7-$P$6))</f>
        <v>1.1377035701416169E-7</v>
      </c>
      <c r="AA294" s="18">
        <f t="shared" ref="AA294:AA304" ca="1" si="104">MAX(0,(S151+W151*ABS($P$6)^AA151+AE151+AI151*$P$7^AM151)*0.5*($P$7-$P$6))</f>
        <v>1.0438983472884337E-4</v>
      </c>
      <c r="AB294" s="18">
        <f t="shared" ref="AB294:AB304" ca="1" si="105">MAX(0,AB151*(AN151-($P$7))+AF151*(AN151^(AJ151+1)-$P$7^(AJ151+1))/(AJ151+1))</f>
        <v>0.14762439503640962</v>
      </c>
      <c r="AC294" s="18">
        <f t="shared" ref="AC294:AC304" ca="1" si="106">MAX(0,AC151*(AO151-($P$7))+AG151*(AO151^(AK151+1)-$P$7^(AK151+1))/(AK151+1))</f>
        <v>0.15052272106528364</v>
      </c>
      <c r="AD294" s="18">
        <f t="shared" ref="AD294:AD304" ca="1" si="107">MAX(0,AD151*(AP151-($P$7))+AH151*(AP151^(AL151+1)-$P$7^(AL151+1))/(AL151+1))</f>
        <v>0.16942348151202469</v>
      </c>
      <c r="AE294" s="18">
        <f t="shared" ref="AE294:AE304" ca="1" si="108">MAX(0,AE151*(AQ151-($P$7))+AI151*(AQ151^(AM151+1)-$P$7^(AM151+1))/(AM151+1))</f>
        <v>0.15340245791881255</v>
      </c>
      <c r="AF294" s="18">
        <f t="shared" ref="AF294:AF304" ca="1" si="109">IF(AN151&lt;1,MAX(0,(AB151+AF151*AN151^AJ151+AR151)*0.5*(1-AN151)),0)</f>
        <v>0</v>
      </c>
      <c r="AG294" s="18">
        <f t="shared" ref="AG294:AG304" ca="1" si="110">IF(AO151&lt;1,MAX(0,(AC151+AG151*AO151^AK151+AS151)*0.5*(1-AO151)),0)</f>
        <v>0</v>
      </c>
      <c r="AH294" s="18">
        <f t="shared" ref="AH294:AH304" ca="1" si="111">IF(AP151&lt;1,MAX(0,(AD151+AH151*AP151^AL151+AT151)*0.5*(1-AP151)),0)</f>
        <v>0</v>
      </c>
      <c r="AI294" s="18">
        <f t="shared" ref="AI294:AI304" ca="1" si="112">IF(AQ151&lt;1,MAX(0,(AE151+AI151*AQ151^AM151+AU151)*0.5*(1-AQ151)),0)</f>
        <v>0</v>
      </c>
    </row>
    <row r="295" spans="1:35" x14ac:dyDescent="0.15">
      <c r="A295">
        <v>3</v>
      </c>
      <c r="B295">
        <v>31.263000000000002</v>
      </c>
      <c r="C295">
        <v>20</v>
      </c>
      <c r="D295" s="18">
        <v>0.25480000000000003</v>
      </c>
      <c r="E295" s="18">
        <v>4.7990000000000004</v>
      </c>
      <c r="F295" s="18">
        <v>2.9809999999999999</v>
      </c>
      <c r="G295" s="18">
        <v>0.17299999999999999</v>
      </c>
      <c r="H295" s="18">
        <v>-0.30080000000000001</v>
      </c>
      <c r="I295" s="18">
        <v>1.9379999999999999</v>
      </c>
      <c r="J295" s="18">
        <v>0.12709999999999999</v>
      </c>
      <c r="K295" s="18">
        <v>-6.181</v>
      </c>
      <c r="L295" s="18">
        <v>3.012</v>
      </c>
      <c r="M295" s="18">
        <v>0.21579999999999999</v>
      </c>
      <c r="O295" s="18">
        <f t="shared" si="92"/>
        <v>10000</v>
      </c>
      <c r="P295" s="18">
        <f t="shared" ca="1" si="93"/>
        <v>0.94426513936208445</v>
      </c>
      <c r="Q295" s="18">
        <f t="shared" ca="1" si="94"/>
        <v>0.96531957085180076</v>
      </c>
      <c r="R295" s="18">
        <f t="shared" ca="1" si="95"/>
        <v>1.0645526570915407</v>
      </c>
      <c r="S295" s="18">
        <f t="shared" ca="1" si="96"/>
        <v>0.97510229723513597</v>
      </c>
      <c r="T295" s="18">
        <f t="shared" ca="1" si="97"/>
        <v>2.6028244884386269E-3</v>
      </c>
      <c r="U295" s="18">
        <f t="shared" ca="1" si="98"/>
        <v>3.060334179050593E-3</v>
      </c>
      <c r="V295" s="18">
        <f t="shared" ca="1" si="99"/>
        <v>5.222275331605551E-6</v>
      </c>
      <c r="W295" s="18">
        <f t="shared" ca="1" si="100"/>
        <v>1.6855028716785312E-3</v>
      </c>
      <c r="X295" s="18">
        <f t="shared" ca="1" si="101"/>
        <v>5.7244993964633313E-5</v>
      </c>
      <c r="Y295" s="18">
        <f t="shared" ca="1" si="102"/>
        <v>5.2326120057021325E-5</v>
      </c>
      <c r="Z295" s="18">
        <f t="shared" ca="1" si="103"/>
        <v>1.1377035701416169E-7</v>
      </c>
      <c r="AA295" s="18">
        <f t="shared" ca="1" si="104"/>
        <v>1.0438983472884337E-4</v>
      </c>
      <c r="AB295" s="18">
        <f t="shared" ca="1" si="105"/>
        <v>0.14762439503642991</v>
      </c>
      <c r="AC295" s="18">
        <f t="shared" ca="1" si="106"/>
        <v>0.15052272106530357</v>
      </c>
      <c r="AD295" s="18">
        <f t="shared" ca="1" si="107"/>
        <v>0.16942348151204153</v>
      </c>
      <c r="AE295" s="18">
        <f t="shared" ca="1" si="108"/>
        <v>0.15340245791882712</v>
      </c>
      <c r="AF295" s="18">
        <f t="shared" ca="1" si="109"/>
        <v>0</v>
      </c>
      <c r="AG295" s="18">
        <f t="shared" ca="1" si="110"/>
        <v>0</v>
      </c>
      <c r="AH295" s="18">
        <f t="shared" ca="1" si="111"/>
        <v>0</v>
      </c>
      <c r="AI295" s="18">
        <f t="shared" ca="1" si="112"/>
        <v>0</v>
      </c>
    </row>
    <row r="296" spans="1:35" x14ac:dyDescent="0.15">
      <c r="A296">
        <v>3</v>
      </c>
      <c r="B296">
        <v>49.982999999999997</v>
      </c>
      <c r="C296">
        <v>1</v>
      </c>
      <c r="D296" s="18">
        <v>-2.2960000000000001E-2</v>
      </c>
      <c r="E296" s="18">
        <v>1.4540000000000001E-2</v>
      </c>
      <c r="F296" s="18">
        <v>-6</v>
      </c>
      <c r="G296" s="18">
        <v>2.4809999999999999</v>
      </c>
      <c r="H296" s="18">
        <v>9.9159999999999998E-2</v>
      </c>
      <c r="I296" s="18">
        <v>1.056</v>
      </c>
      <c r="J296" s="18">
        <v>0.13689999999999999</v>
      </c>
      <c r="K296" s="18">
        <v>-0.57340000000000002</v>
      </c>
      <c r="L296" s="18">
        <v>2.2349999999999999</v>
      </c>
      <c r="M296" s="18">
        <v>0.51200000000000001</v>
      </c>
      <c r="O296" s="18">
        <f t="shared" si="92"/>
        <v>10000</v>
      </c>
      <c r="P296" s="18">
        <f t="shared" ca="1" si="93"/>
        <v>0.94426513936218714</v>
      </c>
      <c r="Q296" s="18">
        <f t="shared" ca="1" si="94"/>
        <v>0.96531957196121732</v>
      </c>
      <c r="R296" s="18">
        <f t="shared" ca="1" si="95"/>
        <v>1.0645526570916262</v>
      </c>
      <c r="S296" s="18">
        <f t="shared" ca="1" si="96"/>
        <v>0.97510229723520958</v>
      </c>
      <c r="T296" s="18">
        <f t="shared" ca="1" si="97"/>
        <v>2.6028244884386269E-3</v>
      </c>
      <c r="U296" s="18">
        <f t="shared" ca="1" si="98"/>
        <v>3.0603343467760433E-3</v>
      </c>
      <c r="V296" s="18">
        <f t="shared" ca="1" si="99"/>
        <v>5.222275331605551E-6</v>
      </c>
      <c r="W296" s="18">
        <f t="shared" ca="1" si="100"/>
        <v>1.6855028716785312E-3</v>
      </c>
      <c r="X296" s="18">
        <f t="shared" ca="1" si="101"/>
        <v>5.7244993964633313E-5</v>
      </c>
      <c r="Y296" s="18">
        <f t="shared" ca="1" si="102"/>
        <v>5.2326128884676599E-5</v>
      </c>
      <c r="Z296" s="18">
        <f t="shared" ca="1" si="103"/>
        <v>1.1377035701416169E-7</v>
      </c>
      <c r="AA296" s="18">
        <f t="shared" ca="1" si="104"/>
        <v>1.0438983472884337E-4</v>
      </c>
      <c r="AB296" s="18">
        <f t="shared" ca="1" si="105"/>
        <v>0.14762439503644625</v>
      </c>
      <c r="AC296" s="18">
        <f t="shared" ca="1" si="106"/>
        <v>0.15052272106531958</v>
      </c>
      <c r="AD296" s="18">
        <f t="shared" ca="1" si="107"/>
        <v>0.16942348151205511</v>
      </c>
      <c r="AE296" s="18">
        <f t="shared" ca="1" si="108"/>
        <v>0.15340245791883883</v>
      </c>
      <c r="AF296" s="18">
        <f t="shared" ca="1" si="109"/>
        <v>0</v>
      </c>
      <c r="AG296" s="18">
        <f t="shared" ca="1" si="110"/>
        <v>0</v>
      </c>
      <c r="AH296" s="18">
        <f t="shared" ca="1" si="111"/>
        <v>0</v>
      </c>
      <c r="AI296" s="18">
        <f t="shared" ca="1" si="112"/>
        <v>0</v>
      </c>
    </row>
    <row r="297" spans="1:35" x14ac:dyDescent="0.15">
      <c r="A297">
        <v>3</v>
      </c>
      <c r="B297">
        <v>49.982999999999997</v>
      </c>
      <c r="C297">
        <v>3</v>
      </c>
      <c r="D297" s="18">
        <v>4.376E-2</v>
      </c>
      <c r="E297" s="18">
        <v>0.22650000000000001</v>
      </c>
      <c r="F297" s="18">
        <v>1.7090000000000001</v>
      </c>
      <c r="G297" s="18">
        <v>0.1409</v>
      </c>
      <c r="H297" s="18">
        <v>-0.53210000000000002</v>
      </c>
      <c r="I297" s="18">
        <v>1.853</v>
      </c>
      <c r="J297" s="18">
        <v>0.21820000000000001</v>
      </c>
      <c r="K297" s="18">
        <v>-0.152</v>
      </c>
      <c r="L297" s="18">
        <v>2.8849999999999998</v>
      </c>
      <c r="M297" s="18">
        <v>0.10390000000000001</v>
      </c>
      <c r="O297" s="18">
        <f t="shared" si="92"/>
        <v>10000</v>
      </c>
      <c r="P297" s="18">
        <f t="shared" ca="1" si="93"/>
        <v>0.94426513936226963</v>
      </c>
      <c r="Q297" s="18">
        <f t="shared" ca="1" si="94"/>
        <v>0.965319572935463</v>
      </c>
      <c r="R297" s="18">
        <f t="shared" ca="1" si="95"/>
        <v>1.0645526570916943</v>
      </c>
      <c r="S297" s="18">
        <f t="shared" ca="1" si="96"/>
        <v>0.97510229723526864</v>
      </c>
      <c r="T297" s="18">
        <f t="shared" ca="1" si="97"/>
        <v>2.6028244884386269E-3</v>
      </c>
      <c r="U297" s="18">
        <f t="shared" ca="1" si="98"/>
        <v>3.0603344940670044E-3</v>
      </c>
      <c r="V297" s="18">
        <f t="shared" ca="1" si="99"/>
        <v>5.222275331605551E-6</v>
      </c>
      <c r="W297" s="18">
        <f t="shared" ca="1" si="100"/>
        <v>1.6855028716785312E-3</v>
      </c>
      <c r="X297" s="18">
        <f t="shared" ca="1" si="101"/>
        <v>5.7244993964633313E-5</v>
      </c>
      <c r="Y297" s="18">
        <f t="shared" ca="1" si="102"/>
        <v>5.2326136636832464E-5</v>
      </c>
      <c r="Z297" s="18">
        <f t="shared" ca="1" si="103"/>
        <v>1.1377035701416169E-7</v>
      </c>
      <c r="AA297" s="18">
        <f t="shared" ca="1" si="104"/>
        <v>1.0438983472884337E-4</v>
      </c>
      <c r="AB297" s="18">
        <f t="shared" ca="1" si="105"/>
        <v>0.14762439503645938</v>
      </c>
      <c r="AC297" s="18">
        <f t="shared" ca="1" si="106"/>
        <v>0.15052272106533249</v>
      </c>
      <c r="AD297" s="18">
        <f t="shared" ca="1" si="107"/>
        <v>0.16942348151206599</v>
      </c>
      <c r="AE297" s="18">
        <f t="shared" ca="1" si="108"/>
        <v>0.15340245791884824</v>
      </c>
      <c r="AF297" s="18">
        <f t="shared" ca="1" si="109"/>
        <v>0</v>
      </c>
      <c r="AG297" s="18">
        <f t="shared" ca="1" si="110"/>
        <v>0</v>
      </c>
      <c r="AH297" s="18">
        <f t="shared" ca="1" si="111"/>
        <v>0</v>
      </c>
      <c r="AI297" s="18">
        <f t="shared" ca="1" si="112"/>
        <v>0</v>
      </c>
    </row>
    <row r="298" spans="1:35" x14ac:dyDescent="0.15">
      <c r="A298">
        <v>3</v>
      </c>
      <c r="B298">
        <v>49.982999999999997</v>
      </c>
      <c r="C298">
        <v>5</v>
      </c>
      <c r="D298" s="18">
        <v>-1.4330000000000001E-2</v>
      </c>
      <c r="E298" s="18">
        <v>8.2159999999999997E-2</v>
      </c>
      <c r="F298" s="18">
        <v>0.77100000000000002</v>
      </c>
      <c r="G298" s="18">
        <v>0.21609999999999999</v>
      </c>
      <c r="H298" s="18">
        <v>0.18870000000000001</v>
      </c>
      <c r="I298" s="18">
        <v>1.4510000000000001</v>
      </c>
      <c r="J298" s="18">
        <v>0.1033</v>
      </c>
      <c r="K298" s="18">
        <v>-0.68059999999999998</v>
      </c>
      <c r="L298" s="18">
        <v>2.0230000000000001</v>
      </c>
      <c r="M298" s="18">
        <v>0.4405</v>
      </c>
      <c r="O298" s="18">
        <f t="shared" si="92"/>
        <v>10000</v>
      </c>
      <c r="P298" s="18">
        <f t="shared" ca="1" si="93"/>
        <v>0.94426513936233625</v>
      </c>
      <c r="Q298" s="18">
        <f t="shared" ca="1" si="94"/>
        <v>0.96531957379105626</v>
      </c>
      <c r="R298" s="18">
        <f t="shared" ca="1" si="95"/>
        <v>1.0645526570917498</v>
      </c>
      <c r="S298" s="18">
        <f t="shared" ca="1" si="96"/>
        <v>0.9751022972353165</v>
      </c>
      <c r="T298" s="18">
        <f t="shared" ca="1" si="97"/>
        <v>2.6028244884386269E-3</v>
      </c>
      <c r="U298" s="18">
        <f t="shared" ca="1" si="98"/>
        <v>3.0603346234204677E-3</v>
      </c>
      <c r="V298" s="18">
        <f t="shared" ca="1" si="99"/>
        <v>5.222275331605551E-6</v>
      </c>
      <c r="W298" s="18">
        <f t="shared" ca="1" si="100"/>
        <v>1.6855028716785312E-3</v>
      </c>
      <c r="X298" s="18">
        <f t="shared" ca="1" si="101"/>
        <v>5.7244993964633313E-5</v>
      </c>
      <c r="Y298" s="18">
        <f t="shared" ca="1" si="102"/>
        <v>5.2326143444909481E-5</v>
      </c>
      <c r="Z298" s="18">
        <f t="shared" ca="1" si="103"/>
        <v>1.1377035701416169E-7</v>
      </c>
      <c r="AA298" s="18">
        <f t="shared" ca="1" si="104"/>
        <v>1.0438983472884337E-4</v>
      </c>
      <c r="AB298" s="18">
        <f t="shared" ca="1" si="105"/>
        <v>0.14762439503646999</v>
      </c>
      <c r="AC298" s="18">
        <f t="shared" ca="1" si="106"/>
        <v>0.15052272106534287</v>
      </c>
      <c r="AD298" s="18">
        <f t="shared" ca="1" si="107"/>
        <v>0.16942348151207481</v>
      </c>
      <c r="AE298" s="18">
        <f t="shared" ca="1" si="108"/>
        <v>0.15340245791885584</v>
      </c>
      <c r="AF298" s="18">
        <f t="shared" ca="1" si="109"/>
        <v>0</v>
      </c>
      <c r="AG298" s="18">
        <f t="shared" ca="1" si="110"/>
        <v>0</v>
      </c>
      <c r="AH298" s="18">
        <f t="shared" ca="1" si="111"/>
        <v>0</v>
      </c>
      <c r="AI298" s="18">
        <f t="shared" ca="1" si="112"/>
        <v>0</v>
      </c>
    </row>
    <row r="299" spans="1:35" x14ac:dyDescent="0.15">
      <c r="A299">
        <v>3</v>
      </c>
      <c r="B299">
        <v>49.982999999999997</v>
      </c>
      <c r="C299">
        <v>7</v>
      </c>
      <c r="D299" s="18">
        <v>-5.4949999999999999E-3</v>
      </c>
      <c r="E299" s="18">
        <v>0.1404</v>
      </c>
      <c r="F299" s="18">
        <v>0.7248</v>
      </c>
      <c r="G299" s="18">
        <v>0.26850000000000002</v>
      </c>
      <c r="H299" s="18">
        <v>0.1825</v>
      </c>
      <c r="I299" s="18">
        <v>1.45</v>
      </c>
      <c r="J299" s="18">
        <v>9.5149999999999998E-2</v>
      </c>
      <c r="K299" s="18">
        <v>-0.85709999999999997</v>
      </c>
      <c r="L299" s="18">
        <v>2.1459999999999999</v>
      </c>
      <c r="M299" s="18">
        <v>0.56269999999999998</v>
      </c>
      <c r="O299" s="18">
        <f t="shared" si="92"/>
        <v>10000</v>
      </c>
      <c r="P299" s="18">
        <f t="shared" ca="1" si="93"/>
        <v>0.94426513936238987</v>
      </c>
      <c r="Q299" s="18">
        <f t="shared" ca="1" si="94"/>
        <v>0.96531957454250628</v>
      </c>
      <c r="R299" s="18">
        <f t="shared" ca="1" si="95"/>
        <v>1.0645526570917943</v>
      </c>
      <c r="S299" s="18">
        <f t="shared" ca="1" si="96"/>
        <v>0.9751022972353548</v>
      </c>
      <c r="T299" s="18">
        <f t="shared" ca="1" si="97"/>
        <v>2.6028244884386269E-3</v>
      </c>
      <c r="U299" s="18">
        <f t="shared" ca="1" si="98"/>
        <v>3.0603347370296405E-3</v>
      </c>
      <c r="V299" s="18">
        <f t="shared" ca="1" si="99"/>
        <v>5.222275331605551E-6</v>
      </c>
      <c r="W299" s="18">
        <f t="shared" ca="1" si="100"/>
        <v>1.6855028716785312E-3</v>
      </c>
      <c r="X299" s="18">
        <f t="shared" ca="1" si="101"/>
        <v>5.7244993964633313E-5</v>
      </c>
      <c r="Y299" s="18">
        <f t="shared" ca="1" si="102"/>
        <v>5.2326149424339628E-5</v>
      </c>
      <c r="Z299" s="18">
        <f t="shared" ca="1" si="103"/>
        <v>1.1377035701416169E-7</v>
      </c>
      <c r="AA299" s="18">
        <f t="shared" ca="1" si="104"/>
        <v>1.0438983472884337E-4</v>
      </c>
      <c r="AB299" s="18">
        <f t="shared" ca="1" si="105"/>
        <v>0.14762439503647851</v>
      </c>
      <c r="AC299" s="18">
        <f t="shared" ca="1" si="106"/>
        <v>0.15052272106535122</v>
      </c>
      <c r="AD299" s="18">
        <f t="shared" ca="1" si="107"/>
        <v>0.16942348151208186</v>
      </c>
      <c r="AE299" s="18">
        <f t="shared" ca="1" si="108"/>
        <v>0.15340245791886195</v>
      </c>
      <c r="AF299" s="18">
        <f t="shared" ca="1" si="109"/>
        <v>0</v>
      </c>
      <c r="AG299" s="18">
        <f t="shared" ca="1" si="110"/>
        <v>0</v>
      </c>
      <c r="AH299" s="18">
        <f t="shared" ca="1" si="111"/>
        <v>0</v>
      </c>
      <c r="AI299" s="18">
        <f t="shared" ca="1" si="112"/>
        <v>0</v>
      </c>
    </row>
    <row r="300" spans="1:35" x14ac:dyDescent="0.15">
      <c r="A300">
        <v>3</v>
      </c>
      <c r="B300">
        <v>49.982999999999997</v>
      </c>
      <c r="C300">
        <v>10</v>
      </c>
      <c r="D300" s="18">
        <v>1.108E-2</v>
      </c>
      <c r="E300" s="18">
        <v>0.13689999999999999</v>
      </c>
      <c r="F300" s="18">
        <v>0.76200000000000001</v>
      </c>
      <c r="G300" s="18">
        <v>0.26250000000000001</v>
      </c>
      <c r="H300" s="18">
        <v>0.1953</v>
      </c>
      <c r="I300" s="18">
        <v>1.4730000000000001</v>
      </c>
      <c r="J300" s="18">
        <v>9.6600000000000005E-2</v>
      </c>
      <c r="K300" s="18">
        <v>-0.89939999999999998</v>
      </c>
      <c r="L300" s="18">
        <v>2.1709999999999998</v>
      </c>
      <c r="M300" s="18">
        <v>0.54169999999999996</v>
      </c>
      <c r="O300" s="18">
        <f t="shared" si="92"/>
        <v>10000</v>
      </c>
      <c r="P300" s="18">
        <f t="shared" ca="1" si="93"/>
        <v>0.94426513936243295</v>
      </c>
      <c r="Q300" s="18">
        <f t="shared" ca="1" si="94"/>
        <v>0.96531957520251688</v>
      </c>
      <c r="R300" s="18">
        <f t="shared" ca="1" si="95"/>
        <v>1.06455265709183</v>
      </c>
      <c r="S300" s="18">
        <f t="shared" ca="1" si="96"/>
        <v>0.97510229723538555</v>
      </c>
      <c r="T300" s="18">
        <f t="shared" ca="1" si="97"/>
        <v>2.6028244884386269E-3</v>
      </c>
      <c r="U300" s="18">
        <f t="shared" ca="1" si="98"/>
        <v>3.060334836815008E-3</v>
      </c>
      <c r="V300" s="18">
        <f t="shared" ca="1" si="99"/>
        <v>5.222275331605551E-6</v>
      </c>
      <c r="W300" s="18">
        <f t="shared" ca="1" si="100"/>
        <v>1.6855028716785312E-3</v>
      </c>
      <c r="X300" s="18">
        <f t="shared" ca="1" si="101"/>
        <v>5.7244993964633313E-5</v>
      </c>
      <c r="Y300" s="18">
        <f t="shared" ca="1" si="102"/>
        <v>5.2326154676201074E-5</v>
      </c>
      <c r="Z300" s="18">
        <f t="shared" ca="1" si="103"/>
        <v>1.1377035701416169E-7</v>
      </c>
      <c r="AA300" s="18">
        <f t="shared" ca="1" si="104"/>
        <v>1.0438983472884337E-4</v>
      </c>
      <c r="AB300" s="18">
        <f t="shared" ca="1" si="105"/>
        <v>0.14762439503648536</v>
      </c>
      <c r="AC300" s="18">
        <f t="shared" ca="1" si="106"/>
        <v>0.15052272106535794</v>
      </c>
      <c r="AD300" s="18">
        <f t="shared" ca="1" si="107"/>
        <v>0.16942348151208755</v>
      </c>
      <c r="AE300" s="18">
        <f t="shared" ca="1" si="108"/>
        <v>0.15340245791886684</v>
      </c>
      <c r="AF300" s="18">
        <f t="shared" ca="1" si="109"/>
        <v>0</v>
      </c>
      <c r="AG300" s="18">
        <f t="shared" ca="1" si="110"/>
        <v>0</v>
      </c>
      <c r="AH300" s="18">
        <f t="shared" ca="1" si="111"/>
        <v>0</v>
      </c>
      <c r="AI300" s="18">
        <f t="shared" ca="1" si="112"/>
        <v>0</v>
      </c>
    </row>
    <row r="301" spans="1:35" x14ac:dyDescent="0.15">
      <c r="A301">
        <v>3</v>
      </c>
      <c r="B301">
        <v>49.982999999999997</v>
      </c>
      <c r="C301">
        <v>15</v>
      </c>
      <c r="D301" s="18">
        <v>5.4960000000000002E-2</v>
      </c>
      <c r="E301" s="18">
        <v>-0.28620000000000001</v>
      </c>
      <c r="F301" s="18">
        <v>2.081</v>
      </c>
      <c r="G301" s="18">
        <v>0.1638</v>
      </c>
      <c r="H301" s="18">
        <v>4.4350000000000001E-2</v>
      </c>
      <c r="I301" s="18">
        <v>1.39</v>
      </c>
      <c r="J301" s="18">
        <v>3.5659999999999997E-2</v>
      </c>
      <c r="K301" s="18">
        <v>-0.29210000000000003</v>
      </c>
      <c r="L301" s="18">
        <v>2.806</v>
      </c>
      <c r="M301" s="18">
        <v>0.1852</v>
      </c>
      <c r="O301" s="18">
        <f t="shared" si="92"/>
        <v>10000</v>
      </c>
      <c r="P301" s="18">
        <f t="shared" ca="1" si="93"/>
        <v>0.94426513936246748</v>
      </c>
      <c r="Q301" s="18">
        <f t="shared" ca="1" si="94"/>
        <v>0.96531957578219585</v>
      </c>
      <c r="R301" s="18">
        <f t="shared" ca="1" si="95"/>
        <v>1.0645526570918586</v>
      </c>
      <c r="S301" s="18">
        <f t="shared" ca="1" si="96"/>
        <v>0.97510229723541042</v>
      </c>
      <c r="T301" s="18">
        <f t="shared" ca="1" si="97"/>
        <v>2.6028244884386269E-3</v>
      </c>
      <c r="U301" s="18">
        <f t="shared" ca="1" si="98"/>
        <v>3.0603349244557113E-3</v>
      </c>
      <c r="V301" s="18">
        <f t="shared" ca="1" si="99"/>
        <v>5.222275331605551E-6</v>
      </c>
      <c r="W301" s="18">
        <f t="shared" ca="1" si="100"/>
        <v>1.6855028716785312E-3</v>
      </c>
      <c r="X301" s="18">
        <f t="shared" ca="1" si="101"/>
        <v>5.7244993964633313E-5</v>
      </c>
      <c r="Y301" s="18">
        <f t="shared" ca="1" si="102"/>
        <v>5.2326159288869652E-5</v>
      </c>
      <c r="Z301" s="18">
        <f t="shared" ca="1" si="103"/>
        <v>1.1377035701416169E-7</v>
      </c>
      <c r="AA301" s="18">
        <f t="shared" ca="1" si="104"/>
        <v>1.0438983472884337E-4</v>
      </c>
      <c r="AB301" s="18">
        <f t="shared" ca="1" si="105"/>
        <v>0.14762439503649086</v>
      </c>
      <c r="AC301" s="18">
        <f t="shared" ca="1" si="106"/>
        <v>0.15052272106536335</v>
      </c>
      <c r="AD301" s="18">
        <f t="shared" ca="1" si="107"/>
        <v>0.16942348151209213</v>
      </c>
      <c r="AE301" s="18">
        <f t="shared" ca="1" si="108"/>
        <v>0.1534024579188708</v>
      </c>
      <c r="AF301" s="18">
        <f t="shared" ca="1" si="109"/>
        <v>0</v>
      </c>
      <c r="AG301" s="18">
        <f t="shared" ca="1" si="110"/>
        <v>0</v>
      </c>
      <c r="AH301" s="18">
        <f t="shared" ca="1" si="111"/>
        <v>0</v>
      </c>
      <c r="AI301" s="18">
        <f t="shared" ca="1" si="112"/>
        <v>0</v>
      </c>
    </row>
    <row r="302" spans="1:35" x14ac:dyDescent="0.15">
      <c r="A302">
        <v>3</v>
      </c>
      <c r="B302">
        <v>49.982999999999997</v>
      </c>
      <c r="C302">
        <v>20</v>
      </c>
      <c r="D302" s="18">
        <v>9.5210000000000003E-2</v>
      </c>
      <c r="E302" s="18">
        <v>-0.2349</v>
      </c>
      <c r="F302" s="18">
        <v>2.0569999999999999</v>
      </c>
      <c r="G302" s="18">
        <v>0.15559999999999999</v>
      </c>
      <c r="H302" s="18">
        <v>7.1480000000000002E-2</v>
      </c>
      <c r="I302" s="18">
        <v>1.385</v>
      </c>
      <c r="J302" s="18">
        <v>3.9809999999999998E-2</v>
      </c>
      <c r="K302" s="18">
        <v>-0.38940000000000002</v>
      </c>
      <c r="L302" s="18">
        <v>2.5819999999999999</v>
      </c>
      <c r="M302" s="18">
        <v>0.28889999999999999</v>
      </c>
      <c r="O302" s="18">
        <f t="shared" si="92"/>
        <v>10000</v>
      </c>
      <c r="P302" s="18">
        <f t="shared" ca="1" si="93"/>
        <v>0.94426513936249534</v>
      </c>
      <c r="Q302" s="18">
        <f t="shared" ca="1" si="94"/>
        <v>0.9653195762913418</v>
      </c>
      <c r="R302" s="18">
        <f t="shared" ca="1" si="95"/>
        <v>1.064552657091882</v>
      </c>
      <c r="S302" s="18">
        <f t="shared" ca="1" si="96"/>
        <v>0.97510229723543029</v>
      </c>
      <c r="T302" s="18">
        <f t="shared" ca="1" si="97"/>
        <v>2.6028244884386269E-3</v>
      </c>
      <c r="U302" s="18">
        <f t="shared" ca="1" si="98"/>
        <v>3.0603350014330264E-3</v>
      </c>
      <c r="V302" s="18">
        <f t="shared" ca="1" si="99"/>
        <v>5.222275331605551E-6</v>
      </c>
      <c r="W302" s="18">
        <f t="shared" ca="1" si="100"/>
        <v>1.6855028716785312E-3</v>
      </c>
      <c r="X302" s="18">
        <f t="shared" ca="1" si="101"/>
        <v>5.7244993964633313E-5</v>
      </c>
      <c r="Y302" s="18">
        <f t="shared" ca="1" si="102"/>
        <v>5.232616334030731E-5</v>
      </c>
      <c r="Z302" s="18">
        <f t="shared" ca="1" si="103"/>
        <v>1.1377035701416169E-7</v>
      </c>
      <c r="AA302" s="18">
        <f t="shared" ca="1" si="104"/>
        <v>1.0438983472884337E-4</v>
      </c>
      <c r="AB302" s="18">
        <f t="shared" ca="1" si="105"/>
        <v>0.1476243950364953</v>
      </c>
      <c r="AC302" s="18">
        <f t="shared" ca="1" si="106"/>
        <v>0.15052272106536771</v>
      </c>
      <c r="AD302" s="18">
        <f t="shared" ca="1" si="107"/>
        <v>0.16942348151209582</v>
      </c>
      <c r="AE302" s="18">
        <f t="shared" ca="1" si="108"/>
        <v>0.15340245791887397</v>
      </c>
      <c r="AF302" s="18">
        <f t="shared" ca="1" si="109"/>
        <v>0</v>
      </c>
      <c r="AG302" s="18">
        <f t="shared" ca="1" si="110"/>
        <v>0</v>
      </c>
      <c r="AH302" s="18">
        <f t="shared" ca="1" si="111"/>
        <v>0</v>
      </c>
      <c r="AI302" s="18">
        <f t="shared" ca="1" si="112"/>
        <v>0</v>
      </c>
    </row>
    <row r="303" spans="1:35" x14ac:dyDescent="0.15">
      <c r="A303">
        <v>3</v>
      </c>
      <c r="B303">
        <v>67.763000000000005</v>
      </c>
      <c r="C303">
        <v>1</v>
      </c>
      <c r="D303" s="18">
        <v>-4.4659999999999998E-2</v>
      </c>
      <c r="E303" s="18">
        <v>9.7839999999999993E-3</v>
      </c>
      <c r="F303" s="18">
        <v>-6</v>
      </c>
      <c r="G303" s="18">
        <v>2.4969999999999999</v>
      </c>
      <c r="H303" s="18">
        <v>7.8149999999999997E-2</v>
      </c>
      <c r="I303" s="18">
        <v>1.077</v>
      </c>
      <c r="J303" s="18">
        <v>0.12970000000000001</v>
      </c>
      <c r="K303" s="18">
        <v>-0.47089999999999999</v>
      </c>
      <c r="L303" s="18">
        <v>2.161</v>
      </c>
      <c r="M303" s="18">
        <v>0.45629999999999998</v>
      </c>
      <c r="O303" s="18">
        <f t="shared" si="92"/>
        <v>10000</v>
      </c>
      <c r="P303" s="18">
        <f t="shared" ca="1" si="93"/>
        <v>0.94426513936251788</v>
      </c>
      <c r="Q303" s="18">
        <f t="shared" ca="1" si="94"/>
        <v>0.96531957673847468</v>
      </c>
      <c r="R303" s="18">
        <f t="shared" ca="1" si="95"/>
        <v>1.0645526570919006</v>
      </c>
      <c r="S303" s="18">
        <f t="shared" ca="1" si="96"/>
        <v>0.97510229723544661</v>
      </c>
      <c r="T303" s="18">
        <f t="shared" ca="1" si="97"/>
        <v>2.6028244884386269E-3</v>
      </c>
      <c r="U303" s="18">
        <f t="shared" ca="1" si="98"/>
        <v>3.0603350690349292E-3</v>
      </c>
      <c r="V303" s="18">
        <f t="shared" ca="1" si="99"/>
        <v>5.222275331605551E-6</v>
      </c>
      <c r="W303" s="18">
        <f t="shared" ca="1" si="100"/>
        <v>1.6855028716785312E-3</v>
      </c>
      <c r="X303" s="18">
        <f t="shared" ca="1" si="101"/>
        <v>5.7244993964633313E-5</v>
      </c>
      <c r="Y303" s="18">
        <f t="shared" ca="1" si="102"/>
        <v>5.2326166898302179E-5</v>
      </c>
      <c r="Z303" s="18">
        <f t="shared" ca="1" si="103"/>
        <v>1.1377035701416169E-7</v>
      </c>
      <c r="AA303" s="18">
        <f t="shared" ca="1" si="104"/>
        <v>1.0438983472884337E-4</v>
      </c>
      <c r="AB303" s="18">
        <f t="shared" ca="1" si="105"/>
        <v>0.14762439503649888</v>
      </c>
      <c r="AC303" s="18">
        <f t="shared" ca="1" si="106"/>
        <v>0.15052272106537121</v>
      </c>
      <c r="AD303" s="18">
        <f t="shared" ca="1" si="107"/>
        <v>0.16942348151209879</v>
      </c>
      <c r="AE303" s="18">
        <f t="shared" ca="1" si="108"/>
        <v>0.15340245791887655</v>
      </c>
      <c r="AF303" s="18">
        <f t="shared" ca="1" si="109"/>
        <v>0</v>
      </c>
      <c r="AG303" s="18">
        <f t="shared" ca="1" si="110"/>
        <v>0</v>
      </c>
      <c r="AH303" s="18">
        <f t="shared" ca="1" si="111"/>
        <v>0</v>
      </c>
      <c r="AI303" s="18">
        <f t="shared" ca="1" si="112"/>
        <v>0</v>
      </c>
    </row>
    <row r="304" spans="1:35" x14ac:dyDescent="0.15">
      <c r="A304">
        <v>3</v>
      </c>
      <c r="B304">
        <v>67.763000000000005</v>
      </c>
      <c r="C304">
        <v>3</v>
      </c>
      <c r="D304" s="18">
        <v>-4.568E-3</v>
      </c>
      <c r="E304" s="18">
        <v>0.17580000000000001</v>
      </c>
      <c r="F304" s="18">
        <v>2.0409999999999999</v>
      </c>
      <c r="G304" s="18">
        <v>0.31979999999999997</v>
      </c>
      <c r="H304" s="18">
        <v>-0.21690000000000001</v>
      </c>
      <c r="I304" s="18">
        <v>2.73</v>
      </c>
      <c r="J304" s="18">
        <v>0.14199999999999999</v>
      </c>
      <c r="K304" s="18">
        <v>-0.35470000000000002</v>
      </c>
      <c r="L304" s="18">
        <v>1.877</v>
      </c>
      <c r="M304" s="18">
        <v>0.2072</v>
      </c>
      <c r="O304" s="18">
        <f t="shared" si="92"/>
        <v>10000</v>
      </c>
      <c r="P304" s="18">
        <f t="shared" ca="1" si="93"/>
        <v>0.94426513936253575</v>
      </c>
      <c r="Q304" s="18">
        <f t="shared" ca="1" si="94"/>
        <v>0.96531957713121985</v>
      </c>
      <c r="R304" s="18">
        <f t="shared" ca="1" si="95"/>
        <v>1.0645526570919155</v>
      </c>
      <c r="S304" s="18">
        <f t="shared" ca="1" si="96"/>
        <v>0.97510229723545949</v>
      </c>
      <c r="T304" s="18">
        <f t="shared" ca="1" si="97"/>
        <v>2.6028244884386269E-3</v>
      </c>
      <c r="U304" s="18">
        <f t="shared" ca="1" si="98"/>
        <v>3.0603351284142189E-3</v>
      </c>
      <c r="V304" s="18">
        <f t="shared" ca="1" si="99"/>
        <v>5.222275331605551E-6</v>
      </c>
      <c r="W304" s="18">
        <f t="shared" ca="1" si="100"/>
        <v>1.6855028716785312E-3</v>
      </c>
      <c r="X304" s="18">
        <f t="shared" ca="1" si="101"/>
        <v>5.7244993964633313E-5</v>
      </c>
      <c r="Y304" s="18">
        <f t="shared" ca="1" si="102"/>
        <v>5.2326170023527951E-5</v>
      </c>
      <c r="Z304" s="18">
        <f t="shared" ca="1" si="103"/>
        <v>1.1377035701416169E-7</v>
      </c>
      <c r="AA304" s="18">
        <f t="shared" ca="1" si="104"/>
        <v>1.0438983472884337E-4</v>
      </c>
      <c r="AB304" s="18">
        <f t="shared" ca="1" si="105"/>
        <v>0.14762439503650174</v>
      </c>
      <c r="AC304" s="18">
        <f t="shared" ca="1" si="106"/>
        <v>0.15052272106537404</v>
      </c>
      <c r="AD304" s="18">
        <f t="shared" ca="1" si="107"/>
        <v>0.16942348151210115</v>
      </c>
      <c r="AE304" s="18">
        <f t="shared" ca="1" si="108"/>
        <v>0.1534024579188786</v>
      </c>
      <c r="AF304" s="18">
        <f t="shared" ca="1" si="109"/>
        <v>0</v>
      </c>
      <c r="AG304" s="18">
        <f t="shared" ca="1" si="110"/>
        <v>0</v>
      </c>
      <c r="AH304" s="18">
        <f t="shared" ca="1" si="111"/>
        <v>0</v>
      </c>
      <c r="AI304" s="18">
        <f t="shared" ca="1" si="112"/>
        <v>0</v>
      </c>
    </row>
    <row r="305" spans="1:35" x14ac:dyDescent="0.15">
      <c r="A305">
        <v>3</v>
      </c>
      <c r="B305">
        <v>67.763000000000005</v>
      </c>
      <c r="C305">
        <v>5</v>
      </c>
      <c r="D305" s="18">
        <v>-2.8070000000000001E-2</v>
      </c>
      <c r="E305" s="18">
        <v>4.0379999999999999E-2</v>
      </c>
      <c r="F305" s="18">
        <v>0.70479999999999998</v>
      </c>
      <c r="G305" s="18">
        <v>0.2029</v>
      </c>
      <c r="H305" s="18">
        <v>5.9709999999999999E-2</v>
      </c>
      <c r="I305" s="18">
        <v>1.45</v>
      </c>
      <c r="J305" s="18">
        <v>6.6820000000000004E-2</v>
      </c>
      <c r="K305" s="18">
        <v>-0.54279999999999995</v>
      </c>
      <c r="L305" s="18">
        <v>2.302</v>
      </c>
      <c r="M305" s="18">
        <v>0.46960000000000002</v>
      </c>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1:35" x14ac:dyDescent="0.15">
      <c r="A306">
        <v>3</v>
      </c>
      <c r="B306">
        <v>67.763000000000005</v>
      </c>
      <c r="C306">
        <v>7</v>
      </c>
      <c r="D306" s="18">
        <v>1.367E-2</v>
      </c>
      <c r="E306" s="18">
        <v>0.53890000000000005</v>
      </c>
      <c r="F306" s="18">
        <v>2.4780000000000002</v>
      </c>
      <c r="G306" s="18">
        <v>0.41660000000000003</v>
      </c>
      <c r="H306" s="18">
        <v>-0.65410000000000001</v>
      </c>
      <c r="I306" s="18">
        <v>2.1219999999999999</v>
      </c>
      <c r="J306" s="18">
        <v>0.3135</v>
      </c>
      <c r="K306" s="18">
        <v>-0.33750000000000002</v>
      </c>
      <c r="L306" s="18">
        <v>2.8969999999999998</v>
      </c>
      <c r="M306" s="18">
        <v>0.14510000000000001</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1:35" x14ac:dyDescent="0.15">
      <c r="A307">
        <v>3</v>
      </c>
      <c r="B307">
        <v>67.763000000000005</v>
      </c>
      <c r="C307">
        <v>10</v>
      </c>
      <c r="D307" s="18">
        <v>-9.8780000000000007E-2</v>
      </c>
      <c r="E307" s="18">
        <v>-0.15260000000000001</v>
      </c>
      <c r="F307" s="18">
        <v>2.0710000000000002</v>
      </c>
      <c r="G307" s="18">
        <v>0.1173</v>
      </c>
      <c r="H307" s="18">
        <v>7.6060000000000003E-2</v>
      </c>
      <c r="I307" s="18">
        <v>1.3109999999999999</v>
      </c>
      <c r="J307" s="18">
        <v>8.4159999999999999E-2</v>
      </c>
      <c r="K307" s="18">
        <v>-0.29049999999999998</v>
      </c>
      <c r="L307" s="18">
        <v>2.7250000000000001</v>
      </c>
      <c r="M307" s="18">
        <v>0.17269999999999999</v>
      </c>
      <c r="O307" s="18"/>
      <c r="P307" s="18" t="s">
        <v>62</v>
      </c>
      <c r="Q307" s="18" t="s">
        <v>655</v>
      </c>
      <c r="R307" s="18" t="s">
        <v>64</v>
      </c>
      <c r="S307" s="18" t="s">
        <v>656</v>
      </c>
      <c r="T307" s="18" t="s">
        <v>62</v>
      </c>
      <c r="U307" s="18" t="s">
        <v>655</v>
      </c>
      <c r="V307" s="18" t="s">
        <v>64</v>
      </c>
      <c r="W307" s="18" t="s">
        <v>656</v>
      </c>
      <c r="X307" s="18" t="s">
        <v>62</v>
      </c>
      <c r="Y307" s="18" t="s">
        <v>655</v>
      </c>
      <c r="Z307" s="18" t="s">
        <v>64</v>
      </c>
      <c r="AA307" s="18" t="s">
        <v>656</v>
      </c>
      <c r="AB307" s="18" t="s">
        <v>62</v>
      </c>
      <c r="AC307" s="18" t="s">
        <v>655</v>
      </c>
      <c r="AD307" s="18" t="s">
        <v>64</v>
      </c>
      <c r="AE307" s="18" t="s">
        <v>656</v>
      </c>
      <c r="AF307" s="18"/>
      <c r="AG307" s="18"/>
      <c r="AH307" s="18"/>
      <c r="AI307" s="18"/>
    </row>
    <row r="308" spans="1:35" x14ac:dyDescent="0.15">
      <c r="A308">
        <v>3</v>
      </c>
      <c r="B308">
        <v>67.763000000000005</v>
      </c>
      <c r="C308">
        <v>15</v>
      </c>
      <c r="D308" s="18">
        <v>-0.1313</v>
      </c>
      <c r="E308" s="18">
        <v>-3.2680000000000001E-2</v>
      </c>
      <c r="F308" s="18">
        <v>1.1060000000000001</v>
      </c>
      <c r="G308" s="18">
        <v>3.0519999999999999E-2</v>
      </c>
      <c r="H308" s="18">
        <v>0.17899999999999999</v>
      </c>
      <c r="I308" s="18">
        <v>1.3320000000000001</v>
      </c>
      <c r="J308" s="18">
        <v>0.10340000000000001</v>
      </c>
      <c r="K308" s="18">
        <v>-0.53480000000000005</v>
      </c>
      <c r="L308" s="18">
        <v>2.5619999999999998</v>
      </c>
      <c r="M308" s="18">
        <v>0.31069999999999998</v>
      </c>
      <c r="O308" s="18">
        <f>O22</f>
        <v>9.9999999999999995E-8</v>
      </c>
      <c r="P308">
        <f ca="1">IF(P$1&lt;=$P$6,$P22+$T22*ABS(P$1)^$X22, IF(P$1&lt;=$P$7, ($P22+$T22*ABS($P$6)^$X22)*(1-Q$1)+($AB22+$AF22*$P$7^$AJ22)*Q$1,IF(P$1&lt;=$AN22, $AB22+$AF22*P$1^$AJ22, ($AB22+$AF22*$AN22^$AJ22)*(1-(P$1-$AN22)/(1-$AN22))+$AR22*(P$1-$AN22)/(1-$AN22))))</f>
        <v>2.4340528348207085E-2</v>
      </c>
      <c r="Q308">
        <f ca="1">IF(P$1&lt;=$P$6,$Q22+$U22*ABS(P$1)^$Y22, IF(P$1&lt;=$P$7, ($Q22+$U22*ABS($P$6)^$Y22)*(1-Q$1)+($AC22+$AG22*$P$7^$AK22)*Q$1,IF(P$1&lt;=$AO22, $AC22+$AG22*P$1^$AK22, ($AC22+$AG22*$AO22^$AK22)*(1-(P$1-$AO22)/(1-$AO22))+$AS22*(P$1-$AO22)/(1-$AO22))))</f>
        <v>2.4127455742894051E-2</v>
      </c>
      <c r="R308">
        <f ca="1">IF(P$1&lt;=$P$6,$R22+$V22*ABS(P$1)^$Z22, IF(P$1&lt;=$P$7, ($R22+$V22*ABS($P$6)^$Z22)*(1-Q$1)+($AD22+$AH22*$P$7^$AL22)*Q$1,IF(P$1&lt;=$AP22, $AD22+$AH22*P$1^$AL22, ($AD22+$AH22*$AP22^$AL22)*(1-(P$1-$AP22)/(1-$AP22))+$AT22*(P$1-$AP22)/(1-$AP22))))</f>
        <v>2.3885631804768735E-2</v>
      </c>
      <c r="S308">
        <f ca="1">IF(P$1&lt;=$P$6,$S22+$W22*ABS(P$1)^$AA22, IF(P$1&lt;=$P$7, ($S22+$W22*ABS($P$6)^$AA22)*(1-Q$1)+($AE22+$AI22*$P$7^$AM22)*Q$1,IF(P$1&lt;=$AQ22, $AE22+$AI22*P$1^$AM22, ($AE22+$AI22*$AQ22^$AM22)*(1-(P$1-$AQ22)/(1-$AQ22))+$AU22*(P$1-$AQ22)/(1-$AQ22))))</f>
        <v>2.4440774665696684E-2</v>
      </c>
      <c r="T308">
        <f ca="1">IF(T$1&lt;=$P$6,$P22+$T22*ABS(T$1)^$X22, IF(T$1&lt;=$P$7, ($P22+$T22*ABS($P$6)^$X22)*(1-U$1)+($AB22+$AF22*$P$7^$AJ22)*U$1,IF(T$1&lt;=$AN22, $AB22+$AF22*T$1^$AJ22, ($AB22+$AF22*$AN22^$AJ22)*(1-(T$1-$AN22)/(1-$AN22))+$AR22*(T$1-$AN22)/(1-$AN22))))</f>
        <v>2.8298693914040354E-2</v>
      </c>
      <c r="U308">
        <f ca="1">IF(T$1&lt;=$P$6,$Q22+$U22*ABS(T$1)^$Y22, IF(T$1&lt;=$P$7, ($Q22+$U22*ABS($P$6)^$Y22)*(1-U$1)+($AC22+$AG22*$P$7^$AK22)*U$1,IF(T$1&lt;=$AO22, $AC22+$AG22*T$1^$AK22, ($AC22+$AG22*$AO22^$AK22)*(1-(T$1-$AO22)/(1-$AO22))+$AS22*(T$1-$AO22)/(1-$AO22))))</f>
        <v>2.8242912385240682E-2</v>
      </c>
      <c r="V308">
        <f ca="1">IF(T$1&lt;=$P$6,$R22+$V22*ABS(T$1)^$Z22, IF(T$1&lt;=$P$7, ($R22+$V22*ABS($P$6)^$Z22)*(1-U$1)+($AD22+$AH22*$P$7^$AL22)*U$1,IF(T$1&lt;=$AP22, $AD22+$AH22*T$1^$AL22, ($AD22+$AH22*$AP22^$AL22)*(1-(T$1-$AP22)/(1-$AP22))+$AT22*(T$1-$AP22)/(1-$AP22))))</f>
        <v>3.3731785834339487E-2</v>
      </c>
      <c r="W308">
        <f ca="1">IF(T$1&lt;=$P$6,$S22+$W22*ABS(T$1)^$AA22, IF(T$1&lt;=$P$7, ($S22+$W22*ABS($P$6)^$AA22)*(1-U$1)+($AE22+$AI22*$P$7^$AM22)*U$1,IF(T$1&lt;=$AQ22, $AE22+$AI22*T$1^$AM22, ($AE22+$AI22*$AQ22^$AM22)*(1-(T$1-$AQ22)/(1-$AQ22))+$AU22*(T$1-$AQ22)/(1-$AQ22))))</f>
        <v>3.8649402283450526E-2</v>
      </c>
      <c r="X308">
        <f ca="1">IF(X$1&lt;=$P$6,$P22+$T22*ABS(X$1)^$X22, IF(X$1&lt;=$P$7, ($P22+$T22*ABS($P$6)^$X22)*(1-Y$1)+($AB22+$AF22*$P$7^$AJ22)*Y$1,IF(X$1&lt;=$AN22, $AB22+$AF22*X$1^$AJ22, ($AB22+$AF22*$AN22^$AJ22)*(1-(X$1-$AN22)/(1-$AN22))+$AR22*(X$1-$AN22)/(1-$AN22))))</f>
        <v>4.98168280977139E-2</v>
      </c>
      <c r="Y308">
        <f ca="1">IF(X$1&lt;=$P$6,$Q22+$U22*ABS(X$1)^$Y22, IF(X$1&lt;=$P$7, ($Q22+$U22*ABS($P$6)^$Y22)*(1-Y$1)+($AC22+$AG22*$P$7^$AK22)*Y$1,IF(X$1&lt;=$AO22, $AC22+$AG22*X$1^$AK22, ($AC22+$AG22*$AO22^$AK22)*(1-(X$1-$AO22)/(1-$AO22))+$AS22*(X$1-$AO22)/(1-$AO22))))</f>
        <v>4.8966395607422233E-2</v>
      </c>
      <c r="Z308">
        <f ca="1">IF(X$1&lt;=$P$6,$R22+$V22*ABS(X$1)^$Z22, IF(X$1&lt;=$P$7, ($R22+$V22*ABS($P$6)^$Z22)*(1-Y$1)+($AD22+$AH22*$P$7^$AL22)*Y$1,IF(X$1&lt;=$AP22, $AD22+$AH22*X$1^$AL22, ($AD22+$AH22*$AP22^$AL22)*(1-(X$1-$AP22)/(1-$AP22))+$AT22*(X$1-$AP22)/(1-$AP22))))</f>
        <v>6.085173410259169E-2</v>
      </c>
      <c r="AA308">
        <f ca="1">IF(X$1&lt;=$P$6,$S22+$W22*ABS(X$1)^$AA22, IF(X$1&lt;=$P$7, ($S22+$W22*ABS($P$6)^$AA22)*(1-Y$1)+($AE22+$AI22*$P$7^$AM22)*Y$1,IF(X$1&lt;=$AQ22, $AE22+$AI22*X$1^$AM22, ($AE22+$AI22*$AQ22^$AM22)*(1-(X$1-$AQ22)/(1-$AQ22))+$AU22*(X$1-$AQ22)/(1-$AQ22))))</f>
        <v>4.5435743941244389E-2</v>
      </c>
      <c r="AB308">
        <f ca="1">IF(AB$1&lt;=$P$6,$P22+$T22*ABS(AB$1)^$X22, IF(AB$1&lt;=$P$7, ($P22+$T22*ABS($P$6)^$X22)*(1-AC$1)+($AB22+$AF22*$P$7^$AJ22)*AC$1,IF(AB$1&lt;=$AN22, $AB22+$AF22*AB$1^$AJ22, ($AB22+$AF22*$AN22^$AJ22)*(1-(AB$1-$AN22)/(1-$AN22))+$AR22*(AB$1-$AN22)/(1-$AN22))))</f>
        <v>0.11900181688023373</v>
      </c>
      <c r="AC308">
        <f ca="1">IF(AB$1&lt;=$P$6,$Q22+$U22*ABS(AB$1)^$Y22, IF(AB$1&lt;=$P$7, ($Q22+$U22*ABS($P$6)^$Y22)*(1-AC$1)+($AC22+$AG22*$P$7^$AK22)*AC$1,IF(AB$1&lt;=$AO22, $AC22+$AG22*AB$1^$AK22, ($AC22+$AG22*$AO22^$AK22)*(1-(AB$1-$AO22)/(1-$AO22))+$AS22*(AB$1-$AO22)/(1-$AO22))))</f>
        <v>0.1210252863570065</v>
      </c>
      <c r="AD308">
        <f ca="1">IF(AB$1&lt;=$P$6,$R22+$V22*ABS(AB$1)^$Z22, IF(AB$1&lt;=$P$7, ($R22+$V22*ABS($P$6)^$Z22)*(1-AC$1)+($AD22+$AH22*$P$7^$AL22)*AC$1,IF(AB$1&lt;=$AP22, $AD22+$AH22*AB$1^$AL22, ($AD22+$AH22*$AP22^$AL22)*(1-(AB$1-$AP22)/(1-$AP22))+$AT22*(AB$1-$AP22)/(1-$AP22))))</f>
        <v>0.11216656380046909</v>
      </c>
      <c r="AE308">
        <f ca="1">IF(AB$1&lt;=$P$6,$S22+$W22*ABS(AB$1)^$AA22, IF(AB$1&lt;=$P$7, ($S22+$W22*ABS($P$6)^$AA22)*(1-AC$1)+($AE22+$AI22*$P$7^$AM22)*AC$1,IF(AB$1&lt;=$AQ22, $AE22+$AI22*AB$1^$AM22, ($AE22+$AI22*$AQ22^$AM22)*(1-(AB$1-$AQ22)/(1-$AQ22))+$AU22*(AB$1-$AQ22)/(1-$AQ22))))</f>
        <v>0.12307593386889926</v>
      </c>
      <c r="AF308" s="18"/>
      <c r="AG308" s="18"/>
      <c r="AH308" s="18"/>
      <c r="AI308" s="18"/>
    </row>
    <row r="309" spans="1:35" x14ac:dyDescent="0.15">
      <c r="A309">
        <v>3</v>
      </c>
      <c r="B309">
        <v>67.763000000000005</v>
      </c>
      <c r="C309">
        <v>20</v>
      </c>
      <c r="D309" s="18">
        <v>-0.13650000000000001</v>
      </c>
      <c r="E309" s="18">
        <v>-0.21229999999999999</v>
      </c>
      <c r="F309" s="18">
        <v>2.137</v>
      </c>
      <c r="G309" s="18">
        <v>0.13769999999999999</v>
      </c>
      <c r="H309" s="18">
        <v>0.1447</v>
      </c>
      <c r="I309" s="18">
        <v>1.357</v>
      </c>
      <c r="J309" s="18">
        <v>6.9080000000000003E-2</v>
      </c>
      <c r="K309" s="18">
        <v>-0.34100000000000003</v>
      </c>
      <c r="L309" s="18">
        <v>2.8639999999999999</v>
      </c>
      <c r="M309" s="18">
        <v>0.15720000000000001</v>
      </c>
      <c r="O309" s="18">
        <f t="shared" ref="O309:O372" si="113">O23</f>
        <v>9.9999999999999995E-8</v>
      </c>
      <c r="P309">
        <f t="shared" ref="P309:P372" ca="1" si="114">IF(P$1&lt;=$P$6,$P23+$T23*ABS(P$1)^$X23, IF(P$1&lt;=$P$7, ($P23+$T23*ABS($P$6)^$X23)*(1-Q$1)+($AB23+$AF23*$P$7^$AJ23)*Q$1,IF(P$1&lt;=$AN23, $AB23+$AF23*P$1^$AJ23, ($AB23+$AF23*$AN23^$AJ23)*(1-(P$1-$AN23)/(1-$AN23))+$AR23*(P$1-$AN23)/(1-$AN23))))</f>
        <v>2.5114746143617212E-2</v>
      </c>
      <c r="Q309">
        <f t="shared" ref="Q309:Q372" ca="1" si="115">IF(P$1&lt;=$P$6,$Q23+$U23*ABS(P$1)^$Y23, IF(P$1&lt;=$P$7, ($Q23+$U23*ABS($P$6)^$Y23)*(1-Q$1)+($AC23+$AG23*$P$7^$AK23)*Q$1,IF(P$1&lt;=$AO23, $AC23+$AG23*P$1^$AK23, ($AC23+$AG23*$AO23^$AK23)*(1-(P$1-$AO23)/(1-$AO23))+$AS23*(P$1-$AO23)/(1-$AO23))))</f>
        <v>2.4901673538304178E-2</v>
      </c>
      <c r="R309">
        <f t="shared" ref="R309:R372" ca="1" si="116">IF(P$1&lt;=$P$6,$R23+$V23*ABS(P$1)^$Z23, IF(P$1&lt;=$P$7, ($R23+$V23*ABS($P$6)^$Z23)*(1-Q$1)+($AD23+$AH23*$P$7^$AL23)*Q$1,IF(P$1&lt;=$AP23, $AD23+$AH23*P$1^$AL23, ($AD23+$AH23*$AP23^$AL23)*(1-(P$1-$AP23)/(1-$AP23))+$AT23*(P$1-$AP23)/(1-$AP23))))</f>
        <v>2.4659849600178863E-2</v>
      </c>
      <c r="S309">
        <f t="shared" ref="S309:S372" ca="1" si="117">IF(P$1&lt;=$P$6,$S23+$W23*ABS(P$1)^$AA23, IF(P$1&lt;=$P$7, ($S23+$W23*ABS($P$6)^$AA23)*(1-Q$1)+($AE23+$AI23*$P$7^$AM23)*Q$1,IF(P$1&lt;=$AQ23, $AE23+$AI23*P$1^$AM23, ($AE23+$AI23*$AQ23^$AM23)*(1-(P$1-$AQ23)/(1-$AQ23))+$AU23*(P$1-$AQ23)/(1-$AQ23))))</f>
        <v>2.5214992461106811E-2</v>
      </c>
      <c r="T309">
        <f t="shared" ref="T309:T372" ca="1" si="118">IF(T$1&lt;=$P$6,$P23+$T23*ABS(T$1)^$X23, IF(T$1&lt;=$P$7, ($P23+$T23*ABS($P$6)^$X23)*(1-U$1)+($AB23+$AF23*$P$7^$AJ23)*U$1,IF(T$1&lt;=$AN23, $AB23+$AF23*T$1^$AJ23, ($AB23+$AF23*$AN23^$AJ23)*(1-(T$1-$AN23)/(1-$AN23))+$AR23*(T$1-$AN23)/(1-$AN23))))</f>
        <v>2.9049083439876576E-2</v>
      </c>
      <c r="U309">
        <f t="shared" ref="U309:U372" ca="1" si="119">IF(T$1&lt;=$P$6,$Q23+$U23*ABS(T$1)^$Y23, IF(T$1&lt;=$P$7, ($Q23+$U23*ABS($P$6)^$Y23)*(1-U$1)+($AC23+$AG23*$P$7^$AK23)*U$1,IF(T$1&lt;=$AO23, $AC23+$AG23*T$1^$AK23, ($AC23+$AG23*$AO23^$AK23)*(1-(T$1-$AO23)/(1-$AO23))+$AS23*(T$1-$AO23)/(1-$AO23))))</f>
        <v>2.8995487424071154E-2</v>
      </c>
      <c r="V309">
        <f t="shared" ref="V309:V372" ca="1" si="120">IF(T$1&lt;=$P$6,$R23+$V23*ABS(T$1)^$Z23, IF(T$1&lt;=$P$7, ($R23+$V23*ABS($P$6)^$Z23)*(1-U$1)+($AD23+$AH23*$P$7^$AL23)*U$1,IF(T$1&lt;=$AP23, $AD23+$AH23*T$1^$AL23, ($AD23+$AH23*$AP23^$AL23)*(1-(T$1-$AP23)/(1-$AP23))+$AT23*(T$1-$AP23)/(1-$AP23))))</f>
        <v>3.4472693113940266E-2</v>
      </c>
      <c r="W309">
        <f t="shared" ref="W309:W372" ca="1" si="121">IF(T$1&lt;=$P$6,$S23+$W23*ABS(T$1)^$AA23, IF(T$1&lt;=$P$7, ($S23+$W23*ABS($P$6)^$AA23)*(1-U$1)+($AE23+$AI23*$P$7^$AM23)*U$1,IF(T$1&lt;=$AQ23, $AE23+$AI23*T$1^$AM23, ($AE23+$AI23*$AQ23^$AM23)*(1-(T$1-$AQ23)/(1-$AQ23))+$AU23*(T$1-$AQ23)/(1-$AQ23))))</f>
        <v>3.937074535476616E-2</v>
      </c>
      <c r="X309">
        <f t="shared" ref="X309:X372" ca="1" si="122">IF(X$1&lt;=$P$6,$P23+$T23*ABS(X$1)^$X23, IF(X$1&lt;=$P$7, ($P23+$T23*ABS($P$6)^$X23)*(1-Y$1)+($AB23+$AF23*$P$7^$AJ23)*Y$1,IF(X$1&lt;=$AN23, $AB23+$AF23*X$1^$AJ23, ($AB23+$AF23*$AN23^$AJ23)*(1-(X$1-$AN23)/(1-$AN23))+$AR23*(X$1-$AN23)/(1-$AN23))))</f>
        <v>5.0276444900119663E-2</v>
      </c>
      <c r="Y309">
        <f t="shared" ref="Y309:Y372" ca="1" si="123">IF(X$1&lt;=$P$6,$Q23+$U23*ABS(X$1)^$Y23, IF(X$1&lt;=$P$7, ($Q23+$U23*ABS($P$6)^$Y23)*(1-Y$1)+($AC23+$AG23*$P$7^$AK23)*Y$1,IF(X$1&lt;=$AO23, $AC23+$AG23*X$1^$AK23, ($AC23+$AG23*$AO23^$AK23)*(1-(X$1-$AO23)/(1-$AO23))+$AS23*(X$1-$AO23)/(1-$AO23))))</f>
        <v>4.9427825347503368E-2</v>
      </c>
      <c r="Z309">
        <f t="shared" ref="Z309:Z372" ca="1" si="124">IF(X$1&lt;=$P$6,$R23+$V23*ABS(X$1)^$Z23, IF(X$1&lt;=$P$7, ($R23+$V23*ABS($P$6)^$Z23)*(1-Y$1)+($AD23+$AH23*$P$7^$AL23)*Y$1,IF(X$1&lt;=$AP23, $AD23+$AH23*X$1^$AL23, ($AD23+$AH23*$AP23^$AL23)*(1-(X$1-$AP23)/(1-$AP23))+$AT23*(X$1-$AP23)/(1-$AP23))))</f>
        <v>6.1236681345464755E-2</v>
      </c>
      <c r="AA309">
        <f t="shared" ref="AA309:AA372" ca="1" si="125">IF(X$1&lt;=$P$6,$S23+$W23*ABS(X$1)^$AA23, IF(X$1&lt;=$P$7, ($S23+$W23*ABS($P$6)^$AA23)*(1-Y$1)+($AE23+$AI23*$P$7^$AM23)*Y$1,IF(X$1&lt;=$AQ23, $AE23+$AI23*X$1^$AM23, ($AE23+$AI23*$AQ23^$AM23)*(1-(X$1-$AQ23)/(1-$AQ23))+$AU23*(X$1-$AQ23)/(1-$AQ23))))</f>
        <v>4.588792069152816E-2</v>
      </c>
      <c r="AB309">
        <f t="shared" ref="AB309:AB372" ca="1" si="126">IF(AB$1&lt;=$P$6,$P23+$T23*ABS(AB$1)^$X23, IF(AB$1&lt;=$P$7, ($P23+$T23*ABS($P$6)^$X23)*(1-AC$1)+($AB23+$AF23*$P$7^$AJ23)*AC$1,IF(AB$1&lt;=$AN23, $AB23+$AF23*AB$1^$AJ23, ($AB23+$AF23*$AN23^$AJ23)*(1-(AB$1-$AN23)/(1-$AN23))+$AR23*(AB$1-$AN23)/(1-$AN23))))</f>
        <v>0.11889120669473874</v>
      </c>
      <c r="AC309">
        <f t="shared" ref="AC309:AC372" ca="1" si="127">IF(AB$1&lt;=$P$6,$Q23+$U23*ABS(AB$1)^$Y23, IF(AB$1&lt;=$P$7, ($Q23+$U23*ABS($P$6)^$Y23)*(1-AC$1)+($AC23+$AG23*$P$7^$AK23)*AC$1,IF(AB$1&lt;=$AO23, $AC23+$AG23*AB$1^$AK23, ($AC23+$AG23*$AO23^$AK23)*(1-(AB$1-$AO23)/(1-$AO23))+$AS23*(AB$1-$AO23)/(1-$AO23))))</f>
        <v>0.12091467617151151</v>
      </c>
      <c r="AD309">
        <f t="shared" ref="AD309:AD372" ca="1" si="128">IF(AB$1&lt;=$P$6,$R23+$V23*ABS(AB$1)^$Z23, IF(AB$1&lt;=$P$7, ($R23+$V23*ABS($P$6)^$Z23)*(1-AC$1)+($AD23+$AH23*$P$7^$AL23)*AC$1,IF(AB$1&lt;=$AP23, $AD23+$AH23*AB$1^$AL23, ($AD23+$AH23*$AP23^$AL23)*(1-(AB$1-$AP23)/(1-$AP23))+$AT23*(AB$1-$AP23)/(1-$AP23))))</f>
        <v>0.1120559536149741</v>
      </c>
      <c r="AE309">
        <f t="shared" ref="AE309:AE372" ca="1" si="129">IF(AB$1&lt;=$P$6,$S23+$W23*ABS(AB$1)^$AA23, IF(AB$1&lt;=$P$7, ($S23+$W23*ABS($P$6)^$AA23)*(1-AC$1)+($AE23+$AI23*$P$7^$AM23)*AC$1,IF(AB$1&lt;=$AQ23, $AE23+$AI23*AB$1^$AM23, ($AE23+$AI23*$AQ23^$AM23)*(1-(AB$1-$AQ23)/(1-$AQ23))+$AU23*(AB$1-$AQ23)/(1-$AQ23))))</f>
        <v>0.12296532368340427</v>
      </c>
      <c r="AF309" s="18"/>
      <c r="AG309" s="18"/>
      <c r="AH309" s="18"/>
      <c r="AI309" s="18"/>
    </row>
    <row r="310" spans="1:35" x14ac:dyDescent="0.15">
      <c r="A310">
        <v>3</v>
      </c>
      <c r="B310">
        <v>92.162999999999997</v>
      </c>
      <c r="C310">
        <v>1</v>
      </c>
      <c r="D310" s="18">
        <v>-3.0079999999999999E-2</v>
      </c>
      <c r="E310" s="18">
        <v>2.427E-2</v>
      </c>
      <c r="F310" s="18">
        <v>1.0369999999999999</v>
      </c>
      <c r="G310" s="18">
        <v>4.8770000000000001E-2</v>
      </c>
      <c r="H310" s="18">
        <v>0.21659999999999999</v>
      </c>
      <c r="I310" s="18">
        <v>1.359</v>
      </c>
      <c r="J310" s="18">
        <v>0.17380000000000001</v>
      </c>
      <c r="K310" s="18">
        <v>-0.74419999999999997</v>
      </c>
      <c r="L310" s="18">
        <v>2.105</v>
      </c>
      <c r="M310" s="18">
        <v>0.3584</v>
      </c>
      <c r="O310" s="18">
        <f t="shared" si="113"/>
        <v>9.9999999999999995E-8</v>
      </c>
      <c r="P310">
        <f t="shared" ca="1" si="114"/>
        <v>2.6139027522607102E-2</v>
      </c>
      <c r="Q310">
        <f t="shared" ca="1" si="115"/>
        <v>2.5925954917294068E-2</v>
      </c>
      <c r="R310">
        <f t="shared" ca="1" si="116"/>
        <v>2.5684130979168752E-2</v>
      </c>
      <c r="S310">
        <f t="shared" ca="1" si="117"/>
        <v>2.6239273840096701E-2</v>
      </c>
      <c r="T310">
        <f t="shared" ca="1" si="118"/>
        <v>3.00439787419561E-2</v>
      </c>
      <c r="U310">
        <f t="shared" ca="1" si="119"/>
        <v>2.9993077997527325E-2</v>
      </c>
      <c r="V310">
        <f t="shared" ca="1" si="120"/>
        <v>3.5455894490185449E-2</v>
      </c>
      <c r="W310">
        <f t="shared" ca="1" si="121"/>
        <v>4.0329819283251266E-2</v>
      </c>
      <c r="X310">
        <f t="shared" ca="1" si="122"/>
        <v>5.0861065090651893E-2</v>
      </c>
      <c r="Y310">
        <f t="shared" ca="1" si="123"/>
        <v>5.0014742796602098E-2</v>
      </c>
      <c r="Z310">
        <f t="shared" ca="1" si="124"/>
        <v>6.1721191021684788E-2</v>
      </c>
      <c r="AA310">
        <f t="shared" ca="1" si="125"/>
        <v>4.6463157660844016E-2</v>
      </c>
      <c r="AB310">
        <f t="shared" ca="1" si="126"/>
        <v>0.11868548402351969</v>
      </c>
      <c r="AC310">
        <f t="shared" ca="1" si="127"/>
        <v>0.12070895350029245</v>
      </c>
      <c r="AD310">
        <f t="shared" ca="1" si="128"/>
        <v>0.11185023094375504</v>
      </c>
      <c r="AE310">
        <f t="shared" ca="1" si="129"/>
        <v>0.12275960101218521</v>
      </c>
      <c r="AF310" s="18"/>
      <c r="AG310" s="18"/>
      <c r="AH310" s="18"/>
      <c r="AI310" s="18"/>
    </row>
    <row r="311" spans="1:35" x14ac:dyDescent="0.15">
      <c r="A311">
        <v>3</v>
      </c>
      <c r="B311">
        <v>92.162999999999997</v>
      </c>
      <c r="C311">
        <v>3</v>
      </c>
      <c r="D311" s="18">
        <v>-2.4879999999999999E-2</v>
      </c>
      <c r="E311" s="18">
        <v>0.60670000000000002</v>
      </c>
      <c r="F311" s="18">
        <v>4.0330000000000004</v>
      </c>
      <c r="G311" s="18">
        <v>0.96479999999999999</v>
      </c>
      <c r="H311" s="18">
        <v>2.4830000000000001E-2</v>
      </c>
      <c r="I311" s="18">
        <v>1.1579999999999999</v>
      </c>
      <c r="J311" s="18">
        <v>8.9389999999999997E-2</v>
      </c>
      <c r="K311" s="18">
        <v>-0.68530000000000002</v>
      </c>
      <c r="L311" s="18">
        <v>2.3839999999999999</v>
      </c>
      <c r="M311" s="18">
        <v>0.44140000000000001</v>
      </c>
      <c r="O311" s="18">
        <f t="shared" si="113"/>
        <v>9.9999999999999995E-8</v>
      </c>
      <c r="P311">
        <f t="shared" ca="1" si="114"/>
        <v>2.7469040448744011E-2</v>
      </c>
      <c r="Q311">
        <f t="shared" ca="1" si="115"/>
        <v>2.7255967843430977E-2</v>
      </c>
      <c r="R311">
        <f t="shared" ca="1" si="116"/>
        <v>2.7014143905305661E-2</v>
      </c>
      <c r="S311">
        <f t="shared" ca="1" si="117"/>
        <v>2.756928676623361E-2</v>
      </c>
      <c r="T311">
        <f t="shared" ca="1" si="118"/>
        <v>3.1337814783285865E-2</v>
      </c>
      <c r="U311">
        <f t="shared" ca="1" si="119"/>
        <v>3.1290232158605248E-2</v>
      </c>
      <c r="V311">
        <f t="shared" ca="1" si="120"/>
        <v>3.6735334264563949E-2</v>
      </c>
      <c r="W311">
        <f t="shared" ca="1" si="121"/>
        <v>4.1579556014893944E-2</v>
      </c>
      <c r="X311">
        <f t="shared" ca="1" si="122"/>
        <v>5.1596684317100835E-2</v>
      </c>
      <c r="Y311">
        <f t="shared" ca="1" si="123"/>
        <v>5.0753268529216397E-2</v>
      </c>
      <c r="Z311">
        <f t="shared" ca="1" si="124"/>
        <v>6.2323332498837487E-2</v>
      </c>
      <c r="AA311">
        <f t="shared" ca="1" si="125"/>
        <v>4.7186960301384806E-2</v>
      </c>
      <c r="AB311">
        <f t="shared" ca="1" si="126"/>
        <v>0.1183498072301295</v>
      </c>
      <c r="AC311">
        <f t="shared" ca="1" si="127"/>
        <v>0.12037327670690226</v>
      </c>
      <c r="AD311">
        <f t="shared" ca="1" si="128"/>
        <v>0.11151455415036485</v>
      </c>
      <c r="AE311">
        <f t="shared" ca="1" si="129"/>
        <v>0.12242392421879501</v>
      </c>
      <c r="AF311" s="18"/>
      <c r="AG311" s="18"/>
      <c r="AH311" s="18"/>
      <c r="AI311" s="18"/>
    </row>
    <row r="312" spans="1:35" x14ac:dyDescent="0.15">
      <c r="A312">
        <v>3</v>
      </c>
      <c r="B312">
        <v>92.162999999999997</v>
      </c>
      <c r="C312">
        <v>5</v>
      </c>
      <c r="D312" s="18">
        <v>-2.776E-2</v>
      </c>
      <c r="E312" s="18">
        <v>1.3979999999999999E-2</v>
      </c>
      <c r="F312" s="18">
        <v>-6</v>
      </c>
      <c r="G312" s="18">
        <v>2.4820000000000002</v>
      </c>
      <c r="H312" s="18">
        <v>0.10349999999999999</v>
      </c>
      <c r="I312" s="18">
        <v>1.071</v>
      </c>
      <c r="J312" s="18">
        <v>0.1191</v>
      </c>
      <c r="K312" s="18">
        <v>-0.60699999999999998</v>
      </c>
      <c r="L312" s="18">
        <v>2.2829999999999999</v>
      </c>
      <c r="M312" s="18">
        <v>0.50009999999999999</v>
      </c>
      <c r="O312" s="18">
        <f t="shared" si="113"/>
        <v>9.9999999999999995E-8</v>
      </c>
      <c r="P312">
        <f t="shared" ca="1" si="114"/>
        <v>2.9153950275644262E-2</v>
      </c>
      <c r="Q312">
        <f t="shared" ca="1" si="115"/>
        <v>2.8940877670331232E-2</v>
      </c>
      <c r="R312">
        <f t="shared" ca="1" si="116"/>
        <v>2.8699053732205913E-2</v>
      </c>
      <c r="S312">
        <f t="shared" ca="1" si="117"/>
        <v>2.9254196593133861E-2</v>
      </c>
      <c r="T312">
        <f t="shared" ca="1" si="118"/>
        <v>3.2978281908738527E-2</v>
      </c>
      <c r="U312">
        <f t="shared" ca="1" si="119"/>
        <v>3.2934775538995847E-2</v>
      </c>
      <c r="V312">
        <f t="shared" ca="1" si="120"/>
        <v>3.8358115815443621E-2</v>
      </c>
      <c r="W312">
        <f t="shared" ca="1" si="121"/>
        <v>4.3165847871665608E-2</v>
      </c>
      <c r="X312">
        <f t="shared" ca="1" si="122"/>
        <v>5.2505587974614507E-2</v>
      </c>
      <c r="Y312">
        <f t="shared" ca="1" si="123"/>
        <v>5.166583970460227E-2</v>
      </c>
      <c r="Z312">
        <f t="shared" ca="1" si="124"/>
        <v>6.3055606605942199E-2</v>
      </c>
      <c r="AA312">
        <f t="shared" ca="1" si="125"/>
        <v>4.8081019763915711E-2</v>
      </c>
      <c r="AB312">
        <f t="shared" ca="1" si="126"/>
        <v>0.11784096397594482</v>
      </c>
      <c r="AC312">
        <f t="shared" ca="1" si="127"/>
        <v>0.11986443345271758</v>
      </c>
      <c r="AD312">
        <f t="shared" ca="1" si="128"/>
        <v>0.11100571089618017</v>
      </c>
      <c r="AE312">
        <f t="shared" ca="1" si="129"/>
        <v>0.12191508096461035</v>
      </c>
      <c r="AF312" s="18"/>
      <c r="AG312" s="18"/>
      <c r="AH312" s="18"/>
      <c r="AI312" s="18"/>
    </row>
    <row r="313" spans="1:35" x14ac:dyDescent="0.15">
      <c r="A313">
        <v>3</v>
      </c>
      <c r="B313">
        <v>92.162999999999997</v>
      </c>
      <c r="C313">
        <v>7</v>
      </c>
      <c r="D313" s="18">
        <v>-6.2430000000000003E-3</v>
      </c>
      <c r="E313" s="18">
        <v>5.9199999999999999E-3</v>
      </c>
      <c r="F313" s="18">
        <v>-2.9859999999999999E-5</v>
      </c>
      <c r="G313" s="18">
        <v>2.4990000000000001</v>
      </c>
      <c r="H313" s="18">
        <v>2.469E-2</v>
      </c>
      <c r="I313" s="18">
        <v>1.107</v>
      </c>
      <c r="J313" s="18">
        <v>7.2220000000000006E-2</v>
      </c>
      <c r="K313" s="18">
        <v>-0.49769999999999998</v>
      </c>
      <c r="L313" s="18">
        <v>2.355</v>
      </c>
      <c r="M313" s="18">
        <v>0.35699999999999998</v>
      </c>
      <c r="O313" s="18">
        <f t="shared" si="113"/>
        <v>9.9999999999999995E-8</v>
      </c>
      <c r="P313">
        <f t="shared" ca="1" si="114"/>
        <v>3.1222281513571537E-2</v>
      </c>
      <c r="Q313">
        <f t="shared" ca="1" si="115"/>
        <v>3.1009208908258507E-2</v>
      </c>
      <c r="R313">
        <f t="shared" ca="1" si="116"/>
        <v>3.0767384970133187E-2</v>
      </c>
      <c r="S313">
        <f t="shared" ca="1" si="117"/>
        <v>3.1322527831061139E-2</v>
      </c>
      <c r="T313">
        <f t="shared" ca="1" si="118"/>
        <v>3.4992159514670822E-2</v>
      </c>
      <c r="U313">
        <f t="shared" ca="1" si="119"/>
        <v>3.4953647595739608E-2</v>
      </c>
      <c r="V313">
        <f t="shared" ca="1" si="120"/>
        <v>4.0350324086748435E-2</v>
      </c>
      <c r="W313">
        <f t="shared" ca="1" si="121"/>
        <v>4.5113346971163891E-2</v>
      </c>
      <c r="X313">
        <f t="shared" ca="1" si="122"/>
        <v>5.3599237493138926E-2</v>
      </c>
      <c r="Y313">
        <f t="shared" ca="1" si="123"/>
        <v>5.2764097362884232E-2</v>
      </c>
      <c r="Z313">
        <f t="shared" ca="1" si="124"/>
        <v>6.3917891283328532E-2</v>
      </c>
      <c r="AA313">
        <f t="shared" ca="1" si="125"/>
        <v>4.9156094229825892E-2</v>
      </c>
      <c r="AB313">
        <f t="shared" ca="1" si="126"/>
        <v>0.11710763147813384</v>
      </c>
      <c r="AC313">
        <f t="shared" ca="1" si="127"/>
        <v>0.1191311009549066</v>
      </c>
      <c r="AD313">
        <f t="shared" ca="1" si="128"/>
        <v>0.11027237839836919</v>
      </c>
      <c r="AE313">
        <f t="shared" ca="1" si="129"/>
        <v>0.12118174846679938</v>
      </c>
      <c r="AF313" s="18"/>
      <c r="AG313" s="18"/>
      <c r="AH313" s="18"/>
      <c r="AI313" s="18"/>
    </row>
    <row r="314" spans="1:35" x14ac:dyDescent="0.15">
      <c r="A314">
        <v>3</v>
      </c>
      <c r="B314">
        <v>92.162999999999997</v>
      </c>
      <c r="C314">
        <v>10</v>
      </c>
      <c r="D314" s="18">
        <v>3.04E-2</v>
      </c>
      <c r="E314" s="18">
        <v>-0.26910000000000001</v>
      </c>
      <c r="F314" s="18">
        <v>1.8220000000000001</v>
      </c>
      <c r="G314" s="18">
        <v>0.19839999999999999</v>
      </c>
      <c r="H314" s="18">
        <v>9.11E-2</v>
      </c>
      <c r="I314" s="18">
        <v>2.4279999999999999</v>
      </c>
      <c r="J314" s="18">
        <v>0.75629999999999997</v>
      </c>
      <c r="K314" s="18">
        <v>-0.23799999999999999</v>
      </c>
      <c r="L314" s="18">
        <v>2.6080000000000001</v>
      </c>
      <c r="M314" s="18">
        <v>7.2969999999999993E-2</v>
      </c>
      <c r="O314" s="18">
        <f t="shared" si="113"/>
        <v>9.9999999999999995E-8</v>
      </c>
      <c r="P314">
        <f t="shared" ca="1" si="114"/>
        <v>3.3665124269976573E-2</v>
      </c>
      <c r="Q314">
        <f t="shared" ca="1" si="115"/>
        <v>3.3452051664663536E-2</v>
      </c>
      <c r="R314">
        <f t="shared" ca="1" si="116"/>
        <v>3.321022772653822E-2</v>
      </c>
      <c r="S314">
        <f t="shared" ca="1" si="117"/>
        <v>3.3765370587466169E-2</v>
      </c>
      <c r="T314">
        <f t="shared" ca="1" si="118"/>
        <v>3.7368502983976842E-2</v>
      </c>
      <c r="U314">
        <f t="shared" ca="1" si="119"/>
        <v>3.733609033530999E-2</v>
      </c>
      <c r="V314">
        <f t="shared" ca="1" si="120"/>
        <v>4.2700204760978258E-2</v>
      </c>
      <c r="W314">
        <f t="shared" ca="1" si="121"/>
        <v>4.7408628384646594E-2</v>
      </c>
      <c r="X314">
        <f t="shared" ca="1" si="122"/>
        <v>5.4869849171596347E-2</v>
      </c>
      <c r="Y314">
        <f t="shared" ca="1" si="123"/>
        <v>5.4040462410428473E-2</v>
      </c>
      <c r="Z314">
        <f t="shared" ca="1" si="124"/>
        <v>6.4889524992049238E-2</v>
      </c>
      <c r="AA314">
        <f t="shared" ca="1" si="125"/>
        <v>5.0403596305145126E-2</v>
      </c>
      <c r="AB314">
        <f t="shared" ca="1" si="126"/>
        <v>0.1160926162775745</v>
      </c>
      <c r="AC314">
        <f t="shared" ca="1" si="127"/>
        <v>0.11811608575434726</v>
      </c>
      <c r="AD314">
        <f t="shared" ca="1" si="128"/>
        <v>0.10925736319780985</v>
      </c>
      <c r="AE314">
        <f t="shared" ca="1" si="129"/>
        <v>0.12016673326624003</v>
      </c>
      <c r="AF314" s="18"/>
      <c r="AG314" s="18"/>
      <c r="AH314" s="18"/>
      <c r="AI314" s="18"/>
    </row>
    <row r="315" spans="1:35" x14ac:dyDescent="0.15">
      <c r="A315">
        <v>3</v>
      </c>
      <c r="B315">
        <v>92.162999999999997</v>
      </c>
      <c r="C315">
        <v>15</v>
      </c>
      <c r="D315" s="18">
        <v>7.8719999999999998E-2</v>
      </c>
      <c r="E315" s="18">
        <v>0.87029999999999996</v>
      </c>
      <c r="F315" s="18">
        <v>1.712</v>
      </c>
      <c r="G315" s="18">
        <v>0.10979999999999999</v>
      </c>
      <c r="H315" s="18">
        <v>-1.1080000000000001</v>
      </c>
      <c r="I315" s="18">
        <v>1.7250000000000001</v>
      </c>
      <c r="J315" s="18">
        <v>0.1341</v>
      </c>
      <c r="K315" s="18">
        <v>-0.2792</v>
      </c>
      <c r="L315" s="18">
        <v>2.6459999999999999</v>
      </c>
      <c r="M315" s="18">
        <v>0.1759</v>
      </c>
      <c r="O315" s="18">
        <f t="shared" si="113"/>
        <v>9.9999999999999995E-8</v>
      </c>
      <c r="P315">
        <f t="shared" ca="1" si="114"/>
        <v>3.6423654561133952E-2</v>
      </c>
      <c r="Q315">
        <f t="shared" ca="1" si="115"/>
        <v>3.6210581955820921E-2</v>
      </c>
      <c r="R315">
        <f t="shared" ca="1" si="116"/>
        <v>3.5968758017695598E-2</v>
      </c>
      <c r="S315">
        <f t="shared" ca="1" si="117"/>
        <v>3.6523900878623547E-2</v>
      </c>
      <c r="T315">
        <f t="shared" ca="1" si="118"/>
        <v>4.0046144200979482E-2</v>
      </c>
      <c r="U315">
        <f t="shared" ca="1" si="119"/>
        <v>4.0021150644249194E-2</v>
      </c>
      <c r="V315">
        <f t="shared" ca="1" si="120"/>
        <v>4.5345656896163031E-2</v>
      </c>
      <c r="W315">
        <f t="shared" ca="1" si="121"/>
        <v>4.9987666519861827E-2</v>
      </c>
      <c r="X315">
        <f t="shared" ca="1" si="122"/>
        <v>5.6284169349107072E-2</v>
      </c>
      <c r="Y315">
        <f t="shared" ca="1" si="123"/>
        <v>5.5461903100996288E-2</v>
      </c>
      <c r="Z315">
        <f t="shared" ca="1" si="124"/>
        <v>6.5924220518112919E-2</v>
      </c>
      <c r="AA315">
        <f t="shared" ca="1" si="125"/>
        <v>5.1789393104786419E-2</v>
      </c>
      <c r="AB315">
        <f t="shared" ca="1" si="126"/>
        <v>0.11473797334054253</v>
      </c>
      <c r="AC315">
        <f t="shared" ca="1" si="127"/>
        <v>0.11676144281731531</v>
      </c>
      <c r="AD315">
        <f t="shared" ca="1" si="128"/>
        <v>0.10790272026077791</v>
      </c>
      <c r="AE315">
        <f t="shared" ca="1" si="129"/>
        <v>0.11881209032920807</v>
      </c>
      <c r="AF315" s="18"/>
      <c r="AG315" s="18"/>
      <c r="AH315" s="18"/>
      <c r="AI315" s="18"/>
    </row>
    <row r="316" spans="1:35" x14ac:dyDescent="0.15">
      <c r="A316">
        <v>3</v>
      </c>
      <c r="B316">
        <v>92.162999999999997</v>
      </c>
      <c r="C316">
        <v>20</v>
      </c>
      <c r="D316" s="18">
        <v>9.2259999999999995E-2</v>
      </c>
      <c r="E316" s="18">
        <v>6.5680000000000001E-3</v>
      </c>
      <c r="F316" s="18">
        <v>-6</v>
      </c>
      <c r="G316" s="18">
        <v>2.42</v>
      </c>
      <c r="H316" s="18">
        <v>-0.37659999999999999</v>
      </c>
      <c r="I316" s="18">
        <v>2.0249999999999999</v>
      </c>
      <c r="J316" s="18">
        <v>0.2888</v>
      </c>
      <c r="K316" s="18">
        <v>-0.15690000000000001</v>
      </c>
      <c r="L316" s="18">
        <v>2.754</v>
      </c>
      <c r="M316" s="18">
        <v>8.4080000000000002E-2</v>
      </c>
      <c r="O316" s="18">
        <f t="shared" si="113"/>
        <v>9.9999999999999995E-8</v>
      </c>
      <c r="P316">
        <f t="shared" ca="1" si="114"/>
        <v>3.9388398382354271E-2</v>
      </c>
      <c r="Q316">
        <f t="shared" ca="1" si="115"/>
        <v>3.9175325777041241E-2</v>
      </c>
      <c r="R316">
        <f t="shared" ca="1" si="116"/>
        <v>3.8933501838915918E-2</v>
      </c>
      <c r="S316">
        <f t="shared" ca="1" si="117"/>
        <v>3.9488644699843867E-2</v>
      </c>
      <c r="T316">
        <f t="shared" ca="1" si="118"/>
        <v>4.2912980996422025E-2</v>
      </c>
      <c r="U316">
        <f t="shared" ca="1" si="119"/>
        <v>4.2896967406801899E-2</v>
      </c>
      <c r="V316">
        <f t="shared" ca="1" si="120"/>
        <v>4.8173532468520297E-2</v>
      </c>
      <c r="W316">
        <f t="shared" ca="1" si="121"/>
        <v>5.2735155497676253E-2</v>
      </c>
      <c r="X316">
        <f t="shared" ca="1" si="122"/>
        <v>5.7783146944497418E-2</v>
      </c>
      <c r="Y316">
        <f t="shared" ca="1" si="123"/>
        <v>5.6969589681714769E-2</v>
      </c>
      <c r="Z316">
        <f t="shared" ca="1" si="124"/>
        <v>6.6951901155054436E-2</v>
      </c>
      <c r="AA316">
        <f t="shared" ca="1" si="125"/>
        <v>5.3253540688590298E-2</v>
      </c>
      <c r="AB316">
        <f t="shared" ca="1" si="126"/>
        <v>0.11299456156178814</v>
      </c>
      <c r="AC316">
        <f t="shared" ca="1" si="127"/>
        <v>0.11501803103856091</v>
      </c>
      <c r="AD316">
        <f t="shared" ca="1" si="128"/>
        <v>0.1061593084820235</v>
      </c>
      <c r="AE316">
        <f t="shared" ca="1" si="129"/>
        <v>0.11706867855045366</v>
      </c>
      <c r="AF316" s="18"/>
      <c r="AG316" s="18"/>
      <c r="AH316" s="18"/>
      <c r="AI316" s="18"/>
    </row>
    <row r="317" spans="1:35" x14ac:dyDescent="0.15">
      <c r="A317">
        <v>3</v>
      </c>
      <c r="B317">
        <v>125.563</v>
      </c>
      <c r="C317">
        <v>1</v>
      </c>
      <c r="D317" s="18">
        <v>-1.2449999999999999E-2</v>
      </c>
      <c r="E317" s="18">
        <v>4.6430000000000004E-3</v>
      </c>
      <c r="F317" s="18">
        <v>-6</v>
      </c>
      <c r="G317" s="18">
        <v>2.4860000000000002</v>
      </c>
      <c r="H317" s="18">
        <v>-0.16880000000000001</v>
      </c>
      <c r="I317" s="18">
        <v>2.3559999999999999</v>
      </c>
      <c r="J317" s="18">
        <v>0.1333</v>
      </c>
      <c r="K317" s="18">
        <v>-0.20449999999999999</v>
      </c>
      <c r="L317" s="18">
        <v>1.694</v>
      </c>
      <c r="M317" s="18">
        <v>0.3085</v>
      </c>
      <c r="O317" s="18">
        <f t="shared" si="113"/>
        <v>9.9999999999999995E-8</v>
      </c>
      <c r="P317">
        <f t="shared" ca="1" si="114"/>
        <v>4.2417708361662934E-2</v>
      </c>
      <c r="Q317">
        <f t="shared" ca="1" si="115"/>
        <v>4.2204635756349897E-2</v>
      </c>
      <c r="R317">
        <f t="shared" ca="1" si="116"/>
        <v>4.1962811818224581E-2</v>
      </c>
      <c r="S317">
        <f t="shared" ca="1" si="117"/>
        <v>4.251795467915253E-2</v>
      </c>
      <c r="T317">
        <f t="shared" ca="1" si="118"/>
        <v>4.5824475818959667E-2</v>
      </c>
      <c r="U317">
        <f t="shared" ca="1" si="119"/>
        <v>4.581926815694768E-2</v>
      </c>
      <c r="V317">
        <f t="shared" ca="1" si="120"/>
        <v>5.1038143805737887E-2</v>
      </c>
      <c r="W317">
        <f t="shared" ca="1" si="121"/>
        <v>5.5503034663089874E-2</v>
      </c>
      <c r="X317">
        <f t="shared" ca="1" si="122"/>
        <v>5.929128438292821E-2</v>
      </c>
      <c r="Y317">
        <f t="shared" ca="1" si="123"/>
        <v>5.8488221803854365E-2</v>
      </c>
      <c r="Z317">
        <f t="shared" ca="1" si="124"/>
        <v>6.7890972151973372E-2</v>
      </c>
      <c r="AA317">
        <f t="shared" ca="1" si="125"/>
        <v>5.4719715709981229E-2</v>
      </c>
      <c r="AB317">
        <f t="shared" ca="1" si="126"/>
        <v>0.11083509582224114</v>
      </c>
      <c r="AC317">
        <f t="shared" ca="1" si="127"/>
        <v>0.1128585652990139</v>
      </c>
      <c r="AD317">
        <f t="shared" ca="1" si="128"/>
        <v>0.10399984274247649</v>
      </c>
      <c r="AE317">
        <f t="shared" ca="1" si="129"/>
        <v>0.11490921281090666</v>
      </c>
      <c r="AF317" s="18"/>
      <c r="AG317" s="18"/>
      <c r="AH317" s="18"/>
      <c r="AI317" s="18"/>
    </row>
    <row r="318" spans="1:35" x14ac:dyDescent="0.15">
      <c r="A318">
        <v>3</v>
      </c>
      <c r="B318">
        <v>125.563</v>
      </c>
      <c r="C318">
        <v>3</v>
      </c>
      <c r="D318" s="18">
        <v>-7.9760000000000005E-3</v>
      </c>
      <c r="E318" s="18">
        <v>0.2452</v>
      </c>
      <c r="F318" s="18">
        <v>4.008</v>
      </c>
      <c r="G318" s="18">
        <v>1.2250000000000001</v>
      </c>
      <c r="H318" s="18">
        <v>-0.27179999999999999</v>
      </c>
      <c r="I318" s="18">
        <v>1.796</v>
      </c>
      <c r="J318" s="18">
        <v>0.41549999999999998</v>
      </c>
      <c r="K318" s="18">
        <v>-0.20610000000000001</v>
      </c>
      <c r="L318" s="18">
        <v>2.3860000000000001</v>
      </c>
      <c r="M318" s="18">
        <v>0.16669999999999999</v>
      </c>
      <c r="O318" s="18">
        <f t="shared" si="113"/>
        <v>1.1295E-7</v>
      </c>
      <c r="P318">
        <f t="shared" ca="1" si="114"/>
        <v>4.5501887677156412E-2</v>
      </c>
      <c r="Q318">
        <f t="shared" ca="1" si="115"/>
        <v>4.520119902678521E-2</v>
      </c>
      <c r="R318">
        <f t="shared" ca="1" si="116"/>
        <v>4.491434657464586E-2</v>
      </c>
      <c r="S318">
        <f t="shared" ca="1" si="117"/>
        <v>4.5470381467652678E-2</v>
      </c>
      <c r="T318">
        <f t="shared" ca="1" si="118"/>
        <v>4.8764895366035739E-2</v>
      </c>
      <c r="U318">
        <f t="shared" ca="1" si="119"/>
        <v>4.8673934031181657E-2</v>
      </c>
      <c r="V318">
        <f t="shared" ca="1" si="120"/>
        <v>5.3792851879688061E-2</v>
      </c>
      <c r="W318">
        <f t="shared" ca="1" si="121"/>
        <v>5.8128425312950559E-2</v>
      </c>
      <c r="X318">
        <f t="shared" ca="1" si="122"/>
        <v>6.0797450575372773E-2</v>
      </c>
      <c r="Y318">
        <f t="shared" ca="1" si="123"/>
        <v>5.9946382319887345E-2</v>
      </c>
      <c r="Z318">
        <f t="shared" ca="1" si="124"/>
        <v>6.8667666159697216E-2</v>
      </c>
      <c r="AA318">
        <f t="shared" ca="1" si="125"/>
        <v>5.6123757296824894E-2</v>
      </c>
      <c r="AB318">
        <f t="shared" ca="1" si="126"/>
        <v>0.10826937374306964</v>
      </c>
      <c r="AC318">
        <f t="shared" ca="1" si="127"/>
        <v>0.11029279937527597</v>
      </c>
      <c r="AD318">
        <f t="shared" ca="1" si="128"/>
        <v>0.10143418989199784</v>
      </c>
      <c r="AE318">
        <f t="shared" ca="1" si="129"/>
        <v>0.11234349808610221</v>
      </c>
      <c r="AF318" s="18"/>
      <c r="AG318" s="18"/>
      <c r="AH318" s="18"/>
      <c r="AI318" s="18"/>
    </row>
    <row r="319" spans="1:35" x14ac:dyDescent="0.15">
      <c r="A319">
        <v>3</v>
      </c>
      <c r="B319">
        <v>125.563</v>
      </c>
      <c r="C319">
        <v>5</v>
      </c>
      <c r="D319" s="18">
        <v>-4.8559999999999999E-2</v>
      </c>
      <c r="E319" s="18">
        <v>1.413E-3</v>
      </c>
      <c r="F319" s="18">
        <v>-6</v>
      </c>
      <c r="G319" s="18">
        <v>2.3809999999999998</v>
      </c>
      <c r="H319" s="18">
        <v>-1.9599999999999999E-2</v>
      </c>
      <c r="I319" s="18">
        <v>1.1060000000000001</v>
      </c>
      <c r="J319" s="18">
        <v>4.9939999999999998E-2</v>
      </c>
      <c r="K319" s="18">
        <v>-0.3266</v>
      </c>
      <c r="L319" s="18">
        <v>2.274</v>
      </c>
      <c r="M319" s="18">
        <v>0.19409999999999999</v>
      </c>
      <c r="O319" s="18">
        <f t="shared" si="113"/>
        <v>1.4219E-7</v>
      </c>
      <c r="P319">
        <f t="shared" ca="1" si="114"/>
        <v>4.8516424312101319E-2</v>
      </c>
      <c r="Q319">
        <f t="shared" ca="1" si="115"/>
        <v>4.8051795298320328E-2</v>
      </c>
      <c r="R319">
        <f t="shared" ca="1" si="116"/>
        <v>4.7675246863745566E-2</v>
      </c>
      <c r="S319">
        <f t="shared" ca="1" si="117"/>
        <v>4.8233050197162369E-2</v>
      </c>
      <c r="T319">
        <f t="shared" ca="1" si="118"/>
        <v>5.1607553878679685E-2</v>
      </c>
      <c r="U319">
        <f t="shared" ca="1" si="119"/>
        <v>5.1345137457814355E-2</v>
      </c>
      <c r="V319">
        <f t="shared" ca="1" si="120"/>
        <v>5.6320611658883038E-2</v>
      </c>
      <c r="W319">
        <f t="shared" ca="1" si="121"/>
        <v>6.0494423009080617E-2</v>
      </c>
      <c r="X319">
        <f t="shared" ca="1" si="122"/>
        <v>6.2235037313586095E-2</v>
      </c>
      <c r="Y319">
        <f t="shared" ca="1" si="123"/>
        <v>6.1282858943729472E-2</v>
      </c>
      <c r="Z319">
        <f t="shared" ca="1" si="124"/>
        <v>6.9234697347985596E-2</v>
      </c>
      <c r="AA319">
        <f t="shared" ca="1" si="125"/>
        <v>5.740774131814845E-2</v>
      </c>
      <c r="AB319">
        <f t="shared" ca="1" si="126"/>
        <v>0.10535864648252875</v>
      </c>
      <c r="AC319">
        <f t="shared" ca="1" si="127"/>
        <v>0.10738197912870701</v>
      </c>
      <c r="AD319">
        <f t="shared" ca="1" si="128"/>
        <v>9.8523611625723276E-2</v>
      </c>
      <c r="AE319">
        <f t="shared" ca="1" si="129"/>
        <v>0.10943278576263776</v>
      </c>
      <c r="AF319" s="18"/>
      <c r="AG319" s="18"/>
      <c r="AH319" s="18"/>
      <c r="AI319" s="18"/>
    </row>
    <row r="320" spans="1:35" x14ac:dyDescent="0.15">
      <c r="A320">
        <v>3</v>
      </c>
      <c r="B320">
        <v>125.563</v>
      </c>
      <c r="C320">
        <v>7</v>
      </c>
      <c r="D320" s="18">
        <v>7.9570000000000005E-3</v>
      </c>
      <c r="E320" s="18">
        <v>0.46210000000000001</v>
      </c>
      <c r="F320" s="18">
        <v>2.294</v>
      </c>
      <c r="G320" s="18">
        <v>8.4949999999999998E-2</v>
      </c>
      <c r="H320" s="18">
        <v>-0.12230000000000001</v>
      </c>
      <c r="I320" s="18">
        <v>1.4790000000000001</v>
      </c>
      <c r="J320" s="18">
        <v>0.18759999999999999</v>
      </c>
      <c r="K320" s="18">
        <v>-0.73619999999999997</v>
      </c>
      <c r="L320" s="18">
        <v>2.3140000000000001</v>
      </c>
      <c r="M320" s="18">
        <v>0.1177</v>
      </c>
      <c r="O320" s="18">
        <f t="shared" si="113"/>
        <v>1.7901000000000001E-7</v>
      </c>
      <c r="P320">
        <f t="shared" ca="1" si="114"/>
        <v>5.1283520932609079E-2</v>
      </c>
      <c r="Q320">
        <f t="shared" ca="1" si="115"/>
        <v>5.0657633294736368E-2</v>
      </c>
      <c r="R320">
        <f t="shared" ca="1" si="116"/>
        <v>5.0185075309747314E-2</v>
      </c>
      <c r="S320">
        <f t="shared" ca="1" si="117"/>
        <v>5.0744760875011063E-2</v>
      </c>
      <c r="T320">
        <f t="shared" ca="1" si="118"/>
        <v>5.417466984431836E-2</v>
      </c>
      <c r="U320">
        <f t="shared" ca="1" si="119"/>
        <v>5.3743366232567355E-2</v>
      </c>
      <c r="V320">
        <f t="shared" ca="1" si="120"/>
        <v>5.8556895859523464E-2</v>
      </c>
      <c r="W320">
        <f t="shared" ca="1" si="121"/>
        <v>6.2547044997237164E-2</v>
      </c>
      <c r="X320">
        <f t="shared" ca="1" si="122"/>
        <v>6.3512095947357697E-2</v>
      </c>
      <c r="Y320">
        <f t="shared" ca="1" si="123"/>
        <v>6.2459092802734831E-2</v>
      </c>
      <c r="Z320">
        <f t="shared" ca="1" si="124"/>
        <v>6.9582495214655246E-2</v>
      </c>
      <c r="AA320">
        <f t="shared" ca="1" si="125"/>
        <v>5.8528789807392373E-2</v>
      </c>
      <c r="AB320">
        <f t="shared" ca="1" si="126"/>
        <v>0.10221404734528439</v>
      </c>
      <c r="AC320">
        <f t="shared" ca="1" si="127"/>
        <v>0.10423727199414953</v>
      </c>
      <c r="AD320">
        <f t="shared" ca="1" si="128"/>
        <v>9.537918889196742E-2</v>
      </c>
      <c r="AE320">
        <f t="shared" ca="1" si="129"/>
        <v>0.10628820296062175</v>
      </c>
      <c r="AF320" s="18"/>
      <c r="AG320" s="18"/>
      <c r="AH320" s="18"/>
      <c r="AI320" s="18"/>
    </row>
    <row r="321" spans="1:35" x14ac:dyDescent="0.15">
      <c r="A321">
        <v>3</v>
      </c>
      <c r="B321">
        <v>125.563</v>
      </c>
      <c r="C321">
        <v>10</v>
      </c>
      <c r="D321" s="18">
        <v>-2.332E-2</v>
      </c>
      <c r="E321" s="18">
        <v>0.1236</v>
      </c>
      <c r="F321" s="18">
        <v>2.8980000000000001</v>
      </c>
      <c r="G321" s="18">
        <v>0.37630000000000002</v>
      </c>
      <c r="H321" s="18">
        <v>-0.30149999999999999</v>
      </c>
      <c r="I321" s="18">
        <v>2.1970000000000001</v>
      </c>
      <c r="J321" s="18">
        <v>0.36420000000000002</v>
      </c>
      <c r="K321" s="18">
        <v>-0.1787</v>
      </c>
      <c r="L321" s="18">
        <v>2.5019999999999998</v>
      </c>
      <c r="M321" s="18">
        <v>0.14269999999999999</v>
      </c>
      <c r="O321" s="18">
        <f t="shared" si="113"/>
        <v>2.2536E-7</v>
      </c>
      <c r="P321">
        <f t="shared" ca="1" si="114"/>
        <v>5.3790062104713161E-2</v>
      </c>
      <c r="Q321">
        <f t="shared" ca="1" si="115"/>
        <v>5.300628220930248E-2</v>
      </c>
      <c r="R321">
        <f t="shared" ca="1" si="116"/>
        <v>5.2431048082655543E-2</v>
      </c>
      <c r="S321">
        <f t="shared" ca="1" si="117"/>
        <v>5.2992736618581775E-2</v>
      </c>
      <c r="T321">
        <f t="shared" ca="1" si="118"/>
        <v>5.6451067488372531E-2</v>
      </c>
      <c r="U321">
        <f t="shared" ca="1" si="119"/>
        <v>5.5854028060216172E-2</v>
      </c>
      <c r="V321">
        <f t="shared" ca="1" si="120"/>
        <v>6.0485763063956782E-2</v>
      </c>
      <c r="W321">
        <f t="shared" ca="1" si="121"/>
        <v>6.4269024244080791E-2</v>
      </c>
      <c r="X321">
        <f t="shared" ca="1" si="122"/>
        <v>6.4618529952472609E-2</v>
      </c>
      <c r="Y321">
        <f t="shared" ca="1" si="123"/>
        <v>6.3464924638839293E-2</v>
      </c>
      <c r="Z321">
        <f t="shared" ca="1" si="124"/>
        <v>6.9735936276464489E-2</v>
      </c>
      <c r="AA321">
        <f t="shared" ca="1" si="125"/>
        <v>5.9479555552484339E-2</v>
      </c>
      <c r="AB321">
        <f t="shared" ca="1" si="126"/>
        <v>9.8989476650469366E-2</v>
      </c>
      <c r="AC321">
        <f t="shared" ca="1" si="127"/>
        <v>0.10101257592323383</v>
      </c>
      <c r="AD321">
        <f t="shared" ca="1" si="128"/>
        <v>9.2154827015170165E-2</v>
      </c>
      <c r="AE321">
        <f t="shared" ca="1" si="129"/>
        <v>0.10306365002319015</v>
      </c>
      <c r="AF321" s="18"/>
      <c r="AG321" s="18"/>
      <c r="AH321" s="18"/>
      <c r="AI321" s="18"/>
    </row>
    <row r="322" spans="1:35" x14ac:dyDescent="0.15">
      <c r="A322">
        <v>3</v>
      </c>
      <c r="B322">
        <v>125.563</v>
      </c>
      <c r="C322">
        <v>15</v>
      </c>
      <c r="D322" s="18">
        <v>-9.0579999999999994E-2</v>
      </c>
      <c r="E322" s="18">
        <v>-0.28660000000000002</v>
      </c>
      <c r="F322" s="18">
        <v>2.1080000000000001</v>
      </c>
      <c r="G322" s="18">
        <v>0.191</v>
      </c>
      <c r="H322" s="18">
        <v>8.9149999999999993E-2</v>
      </c>
      <c r="I322" s="18">
        <v>1.431</v>
      </c>
      <c r="J322" s="18">
        <v>9.5780000000000004E-2</v>
      </c>
      <c r="K322" s="18">
        <v>-0.1079</v>
      </c>
      <c r="L322" s="18">
        <v>2.5750000000000002</v>
      </c>
      <c r="M322" s="18">
        <v>8.8900000000000007E-2</v>
      </c>
      <c r="O322" s="18">
        <f t="shared" si="113"/>
        <v>2.8370999999999999E-7</v>
      </c>
      <c r="P322">
        <f t="shared" ca="1" si="114"/>
        <v>5.6060983377261508E-2</v>
      </c>
      <c r="Q322">
        <f t="shared" ca="1" si="115"/>
        <v>5.5123337923388589E-2</v>
      </c>
      <c r="R322">
        <f t="shared" ca="1" si="116"/>
        <v>5.4438356397740369E-2</v>
      </c>
      <c r="S322">
        <f t="shared" ca="1" si="117"/>
        <v>5.5002176863354756E-2</v>
      </c>
      <c r="T322">
        <f t="shared" ca="1" si="118"/>
        <v>5.8460457474337479E-2</v>
      </c>
      <c r="U322">
        <f t="shared" ca="1" si="119"/>
        <v>5.7701291894013643E-2</v>
      </c>
      <c r="V322">
        <f t="shared" ca="1" si="120"/>
        <v>6.213040223377049E-2</v>
      </c>
      <c r="W322">
        <f t="shared" ca="1" si="121"/>
        <v>6.5682924137747706E-2</v>
      </c>
      <c r="X322">
        <f t="shared" ca="1" si="122"/>
        <v>6.5564452929239819E-2</v>
      </c>
      <c r="Y322">
        <f t="shared" ca="1" si="123"/>
        <v>6.4310300425766395E-2</v>
      </c>
      <c r="Z322">
        <f t="shared" ca="1" si="124"/>
        <v>6.9743027267135993E-2</v>
      </c>
      <c r="AA322">
        <f t="shared" ca="1" si="125"/>
        <v>6.0274109583522223E-2</v>
      </c>
      <c r="AB322">
        <f t="shared" ca="1" si="126"/>
        <v>9.5851709802358673E-2</v>
      </c>
      <c r="AC322">
        <f t="shared" ca="1" si="127"/>
        <v>9.7874663532232134E-2</v>
      </c>
      <c r="AD322">
        <f t="shared" ca="1" si="128"/>
        <v>8.9017307408537388E-2</v>
      </c>
      <c r="AE322">
        <f t="shared" ca="1" si="129"/>
        <v>9.9925902352935025E-2</v>
      </c>
      <c r="AF322" s="18"/>
      <c r="AG322" s="18"/>
      <c r="AH322" s="18"/>
      <c r="AI322" s="18"/>
    </row>
    <row r="323" spans="1:35" x14ac:dyDescent="0.15">
      <c r="A323">
        <v>3</v>
      </c>
      <c r="B323">
        <v>125.563</v>
      </c>
      <c r="C323">
        <v>20</v>
      </c>
      <c r="D323" s="18">
        <v>-6.2280000000000002E-2</v>
      </c>
      <c r="E323" s="18">
        <v>-8.8749999999999996E-2</v>
      </c>
      <c r="F323" s="18">
        <v>2.6019999999999999</v>
      </c>
      <c r="G323" s="18">
        <v>8.1009999999999999E-2</v>
      </c>
      <c r="H323" s="18">
        <v>8.0189999999999997E-2</v>
      </c>
      <c r="I323" s="18">
        <v>1.5289999999999999</v>
      </c>
      <c r="J323" s="18">
        <v>7.7100000000000002E-2</v>
      </c>
      <c r="K323" s="18">
        <v>-0.3261</v>
      </c>
      <c r="L323" s="18">
        <v>2.1059999999999999</v>
      </c>
      <c r="M323" s="18">
        <v>0.24940000000000001</v>
      </c>
      <c r="O323" s="18">
        <f t="shared" si="113"/>
        <v>3.5717000000000001E-7</v>
      </c>
      <c r="P323">
        <f t="shared" ca="1" si="114"/>
        <v>5.8140064187690993E-2</v>
      </c>
      <c r="Q323">
        <f t="shared" ca="1" si="115"/>
        <v>5.7053288609682555E-2</v>
      </c>
      <c r="R323">
        <f t="shared" ca="1" si="116"/>
        <v>5.62510718450807E-2</v>
      </c>
      <c r="S323">
        <f t="shared" ca="1" si="117"/>
        <v>5.6817161969450553E-2</v>
      </c>
      <c r="T323">
        <f t="shared" ca="1" si="118"/>
        <v>6.0246696317608206E-2</v>
      </c>
      <c r="U323">
        <f t="shared" ca="1" si="119"/>
        <v>5.9329399424567469E-2</v>
      </c>
      <c r="V323">
        <f t="shared" ca="1" si="120"/>
        <v>6.3534705283063903E-2</v>
      </c>
      <c r="W323">
        <f t="shared" ca="1" si="121"/>
        <v>6.6833079858194172E-2</v>
      </c>
      <c r="X323">
        <f t="shared" ca="1" si="122"/>
        <v>6.6371074294009264E-2</v>
      </c>
      <c r="Y323">
        <f t="shared" ca="1" si="123"/>
        <v>6.501624164790161E-2</v>
      </c>
      <c r="Z323">
        <f t="shared" ca="1" si="124"/>
        <v>6.9659156037054054E-2</v>
      </c>
      <c r="AA323">
        <f t="shared" ca="1" si="125"/>
        <v>6.0939093338015449E-2</v>
      </c>
      <c r="AB323">
        <f t="shared" ca="1" si="126"/>
        <v>9.2950334069470841E-2</v>
      </c>
      <c r="AC323">
        <f t="shared" ca="1" si="127"/>
        <v>9.4973118859817851E-2</v>
      </c>
      <c r="AD323">
        <f t="shared" ca="1" si="128"/>
        <v>8.611622446816436E-2</v>
      </c>
      <c r="AE323">
        <f t="shared" ca="1" si="129"/>
        <v>9.7024547172777198E-2</v>
      </c>
      <c r="AF323" s="18"/>
      <c r="AG323" s="18"/>
      <c r="AH323" s="18"/>
      <c r="AI323" s="18"/>
    </row>
    <row r="324" spans="1:35" x14ac:dyDescent="0.15">
      <c r="A324">
        <v>3</v>
      </c>
      <c r="B324">
        <v>171.16300000000001</v>
      </c>
      <c r="C324">
        <v>1</v>
      </c>
      <c r="D324" s="18">
        <v>-6.3119999999999999E-3</v>
      </c>
      <c r="E324" s="18">
        <v>0.1721</v>
      </c>
      <c r="F324" s="18">
        <v>2.8849999999999998</v>
      </c>
      <c r="G324" s="18">
        <v>0.20319999999999999</v>
      </c>
      <c r="H324" s="18">
        <v>2.647E-2</v>
      </c>
      <c r="I324" s="18">
        <v>-6.5089999999999999E-6</v>
      </c>
      <c r="J324" s="18">
        <v>0.18640000000000001</v>
      </c>
      <c r="K324" s="18">
        <v>-0.50190000000000001</v>
      </c>
      <c r="L324" s="18">
        <v>2.2000000000000002</v>
      </c>
      <c r="M324" s="18">
        <v>0.56200000000000006</v>
      </c>
      <c r="O324" s="18">
        <f t="shared" si="113"/>
        <v>4.4965000000000001E-7</v>
      </c>
      <c r="P324">
        <f t="shared" ca="1" si="114"/>
        <v>6.0074243675016181E-2</v>
      </c>
      <c r="Q324">
        <f t="shared" ca="1" si="115"/>
        <v>5.884383699695505E-2</v>
      </c>
      <c r="R324">
        <f t="shared" ca="1" si="116"/>
        <v>5.7916477107576747E-2</v>
      </c>
      <c r="S324">
        <f t="shared" ca="1" si="117"/>
        <v>5.8484983847475532E-2</v>
      </c>
      <c r="T324">
        <f t="shared" ca="1" si="118"/>
        <v>6.1858483991497036E-2</v>
      </c>
      <c r="U324">
        <f t="shared" ca="1" si="119"/>
        <v>6.0787352926204831E-2</v>
      </c>
      <c r="V324">
        <f t="shared" ca="1" si="120"/>
        <v>6.4748156423546158E-2</v>
      </c>
      <c r="W324">
        <f t="shared" ca="1" si="121"/>
        <v>6.7770769579315354E-2</v>
      </c>
      <c r="X324">
        <f t="shared" ca="1" si="122"/>
        <v>6.7063307012207668E-2</v>
      </c>
      <c r="Y324">
        <f t="shared" ca="1" si="123"/>
        <v>6.5607490767902399E-2</v>
      </c>
      <c r="Z324">
        <f t="shared" ca="1" si="124"/>
        <v>6.9534194236221702E-2</v>
      </c>
      <c r="AA324">
        <f t="shared" ca="1" si="125"/>
        <v>6.1506265380356674E-2</v>
      </c>
      <c r="AB324">
        <f t="shared" ca="1" si="126"/>
        <v>9.0393042509574806E-2</v>
      </c>
      <c r="AC324">
        <f t="shared" ca="1" si="127"/>
        <v>9.2415631234515419E-2</v>
      </c>
      <c r="AD324">
        <f t="shared" ca="1" si="128"/>
        <v>8.3559279686676133E-2</v>
      </c>
      <c r="AE324">
        <f t="shared" ca="1" si="129"/>
        <v>9.4467277434811897E-2</v>
      </c>
      <c r="AF324" s="18"/>
      <c r="AG324" s="18"/>
      <c r="AH324" s="18"/>
      <c r="AI324" s="18"/>
    </row>
    <row r="325" spans="1:35" x14ac:dyDescent="0.15">
      <c r="A325">
        <v>3</v>
      </c>
      <c r="B325">
        <v>171.16300000000001</v>
      </c>
      <c r="C325">
        <v>3</v>
      </c>
      <c r="D325" s="18">
        <v>1.346E-2</v>
      </c>
      <c r="E325" s="18">
        <v>5.8569999999999997E-2</v>
      </c>
      <c r="F325" s="18">
        <v>2.5310000000000001</v>
      </c>
      <c r="G325" s="18">
        <v>4.573E-2</v>
      </c>
      <c r="H325" s="18">
        <v>-6.9809999999999997E-2</v>
      </c>
      <c r="I325" s="18">
        <v>1.1080000000000001</v>
      </c>
      <c r="J325" s="18">
        <v>0.11849999999999999</v>
      </c>
      <c r="K325" s="18">
        <v>-0.24299999999999999</v>
      </c>
      <c r="L325" s="18">
        <v>1.964</v>
      </c>
      <c r="M325" s="18">
        <v>0.183</v>
      </c>
      <c r="O325" s="18">
        <f t="shared" si="113"/>
        <v>5.6608000000000005E-7</v>
      </c>
      <c r="P325">
        <f t="shared" ca="1" si="114"/>
        <v>6.1903499198041154E-2</v>
      </c>
      <c r="Q325">
        <f t="shared" ca="1" si="115"/>
        <v>6.0535756206666069E-2</v>
      </c>
      <c r="R325">
        <f t="shared" ca="1" si="116"/>
        <v>5.9474906077367738E-2</v>
      </c>
      <c r="S325">
        <f t="shared" ca="1" si="117"/>
        <v>6.0045986458797711E-2</v>
      </c>
      <c r="T325">
        <f t="shared" ca="1" si="118"/>
        <v>6.3339444447002999E-2</v>
      </c>
      <c r="U325">
        <f t="shared" ca="1" si="119"/>
        <v>6.2118968339890959E-2</v>
      </c>
      <c r="V325">
        <f t="shared" ca="1" si="120"/>
        <v>6.5815983401582914E-2</v>
      </c>
      <c r="W325">
        <f t="shared" ca="1" si="121"/>
        <v>6.8544491926175455E-2</v>
      </c>
      <c r="X325">
        <f t="shared" ca="1" si="122"/>
        <v>6.766498050017164E-2</v>
      </c>
      <c r="Y325">
        <f t="shared" ca="1" si="123"/>
        <v>6.6107724731453987E-2</v>
      </c>
      <c r="Z325">
        <f t="shared" ca="1" si="124"/>
        <v>6.9405257231912265E-2</v>
      </c>
      <c r="AA325">
        <f t="shared" ca="1" si="125"/>
        <v>6.200698776208205E-2</v>
      </c>
      <c r="AB325">
        <f t="shared" ca="1" si="126"/>
        <v>8.823471603792768E-2</v>
      </c>
      <c r="AC325">
        <f t="shared" ca="1" si="127"/>
        <v>9.0257077237108518E-2</v>
      </c>
      <c r="AD325">
        <f t="shared" ca="1" si="128"/>
        <v>8.1401364015531066E-2</v>
      </c>
      <c r="AE325">
        <f t="shared" ca="1" si="129"/>
        <v>9.2308973872949202E-2</v>
      </c>
      <c r="AF325" s="18"/>
      <c r="AG325" s="18"/>
      <c r="AH325" s="18"/>
      <c r="AI325" s="18"/>
    </row>
    <row r="326" spans="1:35" x14ac:dyDescent="0.15">
      <c r="A326">
        <v>3</v>
      </c>
      <c r="B326">
        <v>171.16300000000001</v>
      </c>
      <c r="C326">
        <v>5</v>
      </c>
      <c r="D326" s="18">
        <v>2.2110000000000001E-2</v>
      </c>
      <c r="E326" s="18">
        <v>0.1176</v>
      </c>
      <c r="F326" s="18">
        <v>2.5710000000000002</v>
      </c>
      <c r="G326" s="18">
        <v>8.2409999999999997E-2</v>
      </c>
      <c r="H326" s="18">
        <v>-4.1489999999999999E-2</v>
      </c>
      <c r="I326" s="18">
        <v>1.016</v>
      </c>
      <c r="J326" s="18">
        <v>4.3069999999999997E-2</v>
      </c>
      <c r="K326" s="18">
        <v>-0.3533</v>
      </c>
      <c r="L326" s="18">
        <v>2.0760000000000001</v>
      </c>
      <c r="M326" s="18">
        <v>0.24160000000000001</v>
      </c>
      <c r="O326" s="18">
        <f t="shared" si="113"/>
        <v>7.1264000000000001E-7</v>
      </c>
      <c r="P326">
        <f t="shared" ca="1" si="114"/>
        <v>6.3655196582230594E-2</v>
      </c>
      <c r="Q326">
        <f t="shared" ca="1" si="115"/>
        <v>6.2157274734002087E-2</v>
      </c>
      <c r="R326">
        <f t="shared" ca="1" si="116"/>
        <v>6.0954166570182121E-2</v>
      </c>
      <c r="S326">
        <f t="shared" ca="1" si="117"/>
        <v>6.1527987890982815E-2</v>
      </c>
      <c r="T326">
        <f t="shared" ca="1" si="118"/>
        <v>6.4722607798255061E-2</v>
      </c>
      <c r="U326">
        <f t="shared" ca="1" si="119"/>
        <v>6.3357410888544907E-2</v>
      </c>
      <c r="V326">
        <f t="shared" ca="1" si="120"/>
        <v>6.6773793988032182E-2</v>
      </c>
      <c r="W326">
        <f t="shared" ca="1" si="121"/>
        <v>6.9194674982353765E-2</v>
      </c>
      <c r="X326">
        <f t="shared" ca="1" si="122"/>
        <v>6.8196173794983037E-2</v>
      </c>
      <c r="Y326">
        <f t="shared" ca="1" si="123"/>
        <v>6.653691611784876E-2</v>
      </c>
      <c r="Z326">
        <f t="shared" ca="1" si="124"/>
        <v>6.9295162236634705E-2</v>
      </c>
      <c r="AA326">
        <f t="shared" ca="1" si="125"/>
        <v>6.2467844438002101E-2</v>
      </c>
      <c r="AB326">
        <f t="shared" ca="1" si="126"/>
        <v>8.6482042699095318E-2</v>
      </c>
      <c r="AC326">
        <f t="shared" ca="1" si="127"/>
        <v>8.8504139941654292E-2</v>
      </c>
      <c r="AD326">
        <f t="shared" ca="1" si="128"/>
        <v>7.9649177321058418E-2</v>
      </c>
      <c r="AE326">
        <f t="shared" ca="1" si="129"/>
        <v>9.0556324245483141E-2</v>
      </c>
      <c r="AF326" s="18"/>
      <c r="AG326" s="18"/>
      <c r="AH326" s="18"/>
      <c r="AI326" s="18"/>
    </row>
    <row r="327" spans="1:35" x14ac:dyDescent="0.15">
      <c r="A327">
        <v>3</v>
      </c>
      <c r="B327">
        <v>171.16300000000001</v>
      </c>
      <c r="C327">
        <v>7</v>
      </c>
      <c r="D327" s="18">
        <v>-8.3370000000000007E-3</v>
      </c>
      <c r="E327" s="18">
        <v>-0.2802</v>
      </c>
      <c r="F327" s="18">
        <v>2.1659999999999999</v>
      </c>
      <c r="G327" s="18">
        <v>0.23449999999999999</v>
      </c>
      <c r="H327" s="18">
        <v>-4.9979999999999997E-2</v>
      </c>
      <c r="I327" s="18">
        <v>1.0229999999999999</v>
      </c>
      <c r="J327" s="18">
        <v>5.0610000000000002E-2</v>
      </c>
      <c r="K327" s="18">
        <v>4.3920000000000001E-2</v>
      </c>
      <c r="L327" s="18">
        <v>2.7130000000000001</v>
      </c>
      <c r="M327" s="18">
        <v>0.1043</v>
      </c>
      <c r="O327" s="18">
        <f t="shared" si="113"/>
        <v>8.9716999999999998E-7</v>
      </c>
      <c r="P327">
        <f t="shared" ca="1" si="114"/>
        <v>6.5344022339020882E-2</v>
      </c>
      <c r="Q327">
        <f t="shared" ca="1" si="115"/>
        <v>6.3723933318125911E-2</v>
      </c>
      <c r="R327">
        <f t="shared" ca="1" si="116"/>
        <v>6.2369321219691264E-2</v>
      </c>
      <c r="S327">
        <f t="shared" ca="1" si="117"/>
        <v>6.2946062814685247E-2</v>
      </c>
      <c r="T327">
        <f t="shared" ca="1" si="118"/>
        <v>6.6029909377979312E-2</v>
      </c>
      <c r="U327">
        <f t="shared" ca="1" si="119"/>
        <v>6.4524647133082189E-2</v>
      </c>
      <c r="V327">
        <f t="shared" ca="1" si="120"/>
        <v>6.7646770224962224E-2</v>
      </c>
      <c r="W327">
        <f t="shared" ca="1" si="121"/>
        <v>6.9752481183418036E-2</v>
      </c>
      <c r="X327">
        <f t="shared" ca="1" si="122"/>
        <v>6.8672744264924174E-2</v>
      </c>
      <c r="Y327">
        <f t="shared" ca="1" si="123"/>
        <v>6.6910802628919769E-2</v>
      </c>
      <c r="Z327">
        <f t="shared" ca="1" si="124"/>
        <v>6.9214514886915976E-2</v>
      </c>
      <c r="AA327">
        <f t="shared" ca="1" si="125"/>
        <v>6.2907431465824365E-2</v>
      </c>
      <c r="AB327">
        <f t="shared" ca="1" si="126"/>
        <v>8.5105557391671513E-2</v>
      </c>
      <c r="AC327">
        <f t="shared" ca="1" si="127"/>
        <v>8.7127348388931408E-2</v>
      </c>
      <c r="AD327">
        <f t="shared" ca="1" si="128"/>
        <v>7.8273268727416662E-2</v>
      </c>
      <c r="AE327">
        <f t="shared" ca="1" si="129"/>
        <v>8.9179863044117735E-2</v>
      </c>
      <c r="AF327" s="18"/>
      <c r="AG327" s="18"/>
      <c r="AH327" s="18"/>
      <c r="AI327" s="18"/>
    </row>
    <row r="328" spans="1:35" x14ac:dyDescent="0.15">
      <c r="A328">
        <v>3</v>
      </c>
      <c r="B328">
        <v>171.16300000000001</v>
      </c>
      <c r="C328">
        <v>10</v>
      </c>
      <c r="D328" s="18">
        <v>5.3100000000000001E-2</v>
      </c>
      <c r="E328" s="18">
        <v>0.12909999999999999</v>
      </c>
      <c r="F328" s="18">
        <v>2.6480000000000001</v>
      </c>
      <c r="G328" s="18">
        <v>0.13669999999999999</v>
      </c>
      <c r="H328" s="18">
        <v>-4.3139999999999998E-2</v>
      </c>
      <c r="I328" s="18">
        <v>1.3120000000000001</v>
      </c>
      <c r="J328" s="18">
        <v>0.1399</v>
      </c>
      <c r="K328" s="18">
        <v>-0.40039999999999998</v>
      </c>
      <c r="L328" s="18">
        <v>2.1030000000000002</v>
      </c>
      <c r="M328" s="18">
        <v>0.27650000000000002</v>
      </c>
      <c r="O328" s="18">
        <f t="shared" si="113"/>
        <v>1.1293999999999999E-6</v>
      </c>
      <c r="P328">
        <f t="shared" ca="1" si="114"/>
        <v>6.6971875520860605E-2</v>
      </c>
      <c r="Q328">
        <f t="shared" ca="1" si="115"/>
        <v>6.523860348537569E-2</v>
      </c>
      <c r="R328">
        <f t="shared" ca="1" si="116"/>
        <v>6.3722864860939477E-2</v>
      </c>
      <c r="S328">
        <f t="shared" ca="1" si="117"/>
        <v>6.4302716910614316E-2</v>
      </c>
      <c r="T328">
        <f t="shared" ca="1" si="118"/>
        <v>6.7271960218234145E-2</v>
      </c>
      <c r="U328">
        <f t="shared" ca="1" si="119"/>
        <v>6.5631414811738897E-2</v>
      </c>
      <c r="V328">
        <f t="shared" ca="1" si="120"/>
        <v>6.8449694774720432E-2</v>
      </c>
      <c r="W328">
        <f t="shared" ca="1" si="121"/>
        <v>7.0239721332766181E-2</v>
      </c>
      <c r="X328">
        <f t="shared" ca="1" si="122"/>
        <v>6.9106044721448462E-2</v>
      </c>
      <c r="Y328">
        <f t="shared" ca="1" si="123"/>
        <v>6.7240715758783182E-2</v>
      </c>
      <c r="Z328">
        <f t="shared" ca="1" si="124"/>
        <v>6.9165422317199216E-2</v>
      </c>
      <c r="AA328">
        <f t="shared" ca="1" si="125"/>
        <v>6.3333586039556064E-2</v>
      </c>
      <c r="AB328">
        <f t="shared" ca="1" si="126"/>
        <v>8.4056513196886964E-2</v>
      </c>
      <c r="AC328">
        <f t="shared" ca="1" si="127"/>
        <v>8.6077949101939777E-2</v>
      </c>
      <c r="AD328">
        <f t="shared" ca="1" si="128"/>
        <v>7.7224907781587207E-2</v>
      </c>
      <c r="AE328">
        <f t="shared" ca="1" si="129"/>
        <v>8.8130842762161196E-2</v>
      </c>
      <c r="AF328" s="18"/>
      <c r="AG328" s="18"/>
      <c r="AH328" s="18"/>
      <c r="AI328" s="18"/>
    </row>
    <row r="329" spans="1:35" x14ac:dyDescent="0.15">
      <c r="A329">
        <v>3</v>
      </c>
      <c r="B329">
        <v>171.16300000000001</v>
      </c>
      <c r="C329">
        <v>15</v>
      </c>
      <c r="D329" s="18">
        <v>7.8920000000000004E-2</v>
      </c>
      <c r="E329" s="18">
        <v>7.1650000000000005E-2</v>
      </c>
      <c r="F329" s="18">
        <v>2.69</v>
      </c>
      <c r="G329" s="18">
        <v>0.13900000000000001</v>
      </c>
      <c r="H329" s="18">
        <v>2.4599999999999999E-3</v>
      </c>
      <c r="I329" s="18">
        <v>3.532</v>
      </c>
      <c r="J329" s="18">
        <v>6.7220000000000002E-2</v>
      </c>
      <c r="K329" s="18">
        <v>-0.41749999999999998</v>
      </c>
      <c r="L329" s="18">
        <v>1.925</v>
      </c>
      <c r="M329" s="18">
        <v>0.30399999999999999</v>
      </c>
      <c r="O329" s="18">
        <f t="shared" si="113"/>
        <v>1.4219000000000001E-6</v>
      </c>
      <c r="P329">
        <f t="shared" ca="1" si="114"/>
        <v>6.853419222406508E-2</v>
      </c>
      <c r="Q329">
        <f t="shared" ca="1" si="115"/>
        <v>6.6697589941898047E-2</v>
      </c>
      <c r="R329">
        <f t="shared" ca="1" si="116"/>
        <v>6.5010529495355338E-2</v>
      </c>
      <c r="S329">
        <f t="shared" ca="1" si="117"/>
        <v>6.5593697690158478E-2</v>
      </c>
      <c r="T329">
        <f t="shared" ca="1" si="118"/>
        <v>6.8452916737096442E-2</v>
      </c>
      <c r="U329">
        <f t="shared" ca="1" si="119"/>
        <v>6.6681894683354823E-2</v>
      </c>
      <c r="V329">
        <f t="shared" ca="1" si="120"/>
        <v>6.919069662131748E-2</v>
      </c>
      <c r="W329">
        <f t="shared" ca="1" si="121"/>
        <v>7.0671410692622783E-2</v>
      </c>
      <c r="X329">
        <f t="shared" ca="1" si="122"/>
        <v>6.9504491488814851E-2</v>
      </c>
      <c r="Y329">
        <f t="shared" ca="1" si="123"/>
        <v>6.7534967723932915E-2</v>
      </c>
      <c r="Z329">
        <f t="shared" ca="1" si="124"/>
        <v>6.9144904856272088E-2</v>
      </c>
      <c r="AA329">
        <f t="shared" ca="1" si="125"/>
        <v>6.3744417666731279E-2</v>
      </c>
      <c r="AB329">
        <f t="shared" ca="1" si="126"/>
        <v>8.327758489716755E-2</v>
      </c>
      <c r="AC329">
        <f t="shared" ca="1" si="127"/>
        <v>8.5298608806539958E-2</v>
      </c>
      <c r="AD329">
        <f t="shared" ca="1" si="128"/>
        <v>7.6446789730058931E-2</v>
      </c>
      <c r="AE329">
        <f t="shared" ca="1" si="129"/>
        <v>8.7351937414045649E-2</v>
      </c>
      <c r="AF329" s="18"/>
      <c r="AG329" s="18"/>
      <c r="AH329" s="18"/>
      <c r="AI329" s="18"/>
    </row>
    <row r="330" spans="1:35" x14ac:dyDescent="0.15">
      <c r="A330">
        <v>3</v>
      </c>
      <c r="B330">
        <v>171.16300000000001</v>
      </c>
      <c r="C330">
        <v>20</v>
      </c>
      <c r="D330" s="18">
        <v>0.1205</v>
      </c>
      <c r="E330" s="18">
        <v>9.7739999999999994E-2</v>
      </c>
      <c r="F330" s="18">
        <v>2.6549999999999998</v>
      </c>
      <c r="G330" s="18">
        <v>0.1027</v>
      </c>
      <c r="H330" s="18">
        <v>-4.6379999999999998E-2</v>
      </c>
      <c r="I330" s="18">
        <v>1.28</v>
      </c>
      <c r="J330" s="18">
        <v>0.1484</v>
      </c>
      <c r="K330" s="18">
        <v>-0.41739999999999999</v>
      </c>
      <c r="L330" s="18">
        <v>1.998</v>
      </c>
      <c r="M330" s="18">
        <v>0.2392</v>
      </c>
      <c r="O330" s="18">
        <f t="shared" si="113"/>
        <v>1.7901E-6</v>
      </c>
      <c r="P330">
        <f t="shared" ca="1" si="114"/>
        <v>7.0019416944195556E-2</v>
      </c>
      <c r="Q330">
        <f t="shared" ca="1" si="115"/>
        <v>6.8090392591242166E-2</v>
      </c>
      <c r="R330">
        <f t="shared" ca="1" si="116"/>
        <v>6.6221482420438627E-2</v>
      </c>
      <c r="S330">
        <f t="shared" ca="1" si="117"/>
        <v>6.6808184318038755E-2</v>
      </c>
      <c r="T330">
        <f t="shared" ca="1" si="118"/>
        <v>6.9570145905835268E-2</v>
      </c>
      <c r="U330">
        <f t="shared" ca="1" si="119"/>
        <v>6.7673790618263036E-2</v>
      </c>
      <c r="V330">
        <f t="shared" ca="1" si="120"/>
        <v>6.9871729870940549E-2</v>
      </c>
      <c r="W330">
        <f t="shared" ca="1" si="121"/>
        <v>7.1056427917783299E-2</v>
      </c>
      <c r="X330">
        <f t="shared" ca="1" si="122"/>
        <v>6.9873289164405911E-2</v>
      </c>
      <c r="Y330">
        <f t="shared" ca="1" si="123"/>
        <v>6.7798871593769017E-2</v>
      </c>
      <c r="Z330">
        <f t="shared" ca="1" si="124"/>
        <v>6.9147709707990834E-2</v>
      </c>
      <c r="AA330">
        <f t="shared" ca="1" si="125"/>
        <v>6.4130609287356824E-2</v>
      </c>
      <c r="AB330">
        <f t="shared" ca="1" si="126"/>
        <v>8.2714242506799387E-2</v>
      </c>
      <c r="AC330">
        <f t="shared" ca="1" si="127"/>
        <v>8.4734788763207169E-2</v>
      </c>
      <c r="AD330">
        <f t="shared" ca="1" si="128"/>
        <v>7.5884407779868546E-2</v>
      </c>
      <c r="AE330">
        <f t="shared" ca="1" si="129"/>
        <v>8.6788615948824699E-2</v>
      </c>
      <c r="AF330" s="18"/>
      <c r="AG330" s="18"/>
      <c r="AH330" s="18"/>
      <c r="AI330" s="18"/>
    </row>
    <row r="331" spans="1:35" x14ac:dyDescent="0.15">
      <c r="A331">
        <v>3</v>
      </c>
      <c r="B331">
        <v>233.56299999999999</v>
      </c>
      <c r="C331">
        <v>1</v>
      </c>
      <c r="D331" s="18">
        <v>8.6440000000000006E-3</v>
      </c>
      <c r="E331" s="18">
        <v>8.6239999999999997E-2</v>
      </c>
      <c r="F331" s="18">
        <v>3.032</v>
      </c>
      <c r="G331" s="18">
        <v>1.2529999999999999</v>
      </c>
      <c r="H331" s="18">
        <v>-0.1598</v>
      </c>
      <c r="I331" s="18">
        <v>1.107</v>
      </c>
      <c r="J331" s="18">
        <v>0.18759999999999999</v>
      </c>
      <c r="K331" s="18">
        <v>-0.1578</v>
      </c>
      <c r="L331" s="18">
        <v>2.08</v>
      </c>
      <c r="M331" s="18">
        <v>9.6379999999999993E-2</v>
      </c>
      <c r="O331" s="18">
        <f t="shared" si="113"/>
        <v>2.2535999999999999E-6</v>
      </c>
      <c r="P331">
        <f t="shared" ca="1" si="114"/>
        <v>7.1415892589567043E-2</v>
      </c>
      <c r="Q331">
        <f t="shared" ca="1" si="115"/>
        <v>6.9406358180443037E-2</v>
      </c>
      <c r="R331">
        <f t="shared" ca="1" si="116"/>
        <v>6.7344649968546347E-2</v>
      </c>
      <c r="S331">
        <f t="shared" ca="1" si="117"/>
        <v>6.7935117789539493E-2</v>
      </c>
      <c r="T331">
        <f t="shared" ca="1" si="118"/>
        <v>7.0619549096915979E-2</v>
      </c>
      <c r="U331">
        <f t="shared" ca="1" si="119"/>
        <v>6.8603419520965339E-2</v>
      </c>
      <c r="V331">
        <f t="shared" ca="1" si="120"/>
        <v>7.0492650972811655E-2</v>
      </c>
      <c r="W331">
        <f t="shared" ca="1" si="121"/>
        <v>7.1400350621776507E-2</v>
      </c>
      <c r="X331">
        <f t="shared" ca="1" si="122"/>
        <v>7.0216122421182053E-2</v>
      </c>
      <c r="Y331">
        <f t="shared" ca="1" si="123"/>
        <v>6.8036239899680662E-2</v>
      </c>
      <c r="Z331">
        <f t="shared" ca="1" si="124"/>
        <v>6.9167976878308807E-2</v>
      </c>
      <c r="AA331">
        <f t="shared" ca="1" si="125"/>
        <v>6.4481576800127838E-2</v>
      </c>
      <c r="AB331">
        <f t="shared" ca="1" si="126"/>
        <v>8.2317431876637093E-2</v>
      </c>
      <c r="AC331">
        <f t="shared" ca="1" si="127"/>
        <v>8.4337424447259876E-2</v>
      </c>
      <c r="AD331">
        <f t="shared" ca="1" si="128"/>
        <v>7.5488735824864359E-2</v>
      </c>
      <c r="AE331">
        <f t="shared" ca="1" si="129"/>
        <v>8.6391822838347593E-2</v>
      </c>
      <c r="AF331" s="18"/>
      <c r="AG331" s="18"/>
      <c r="AH331" s="18"/>
      <c r="AI331" s="18"/>
    </row>
    <row r="332" spans="1:35" x14ac:dyDescent="0.15">
      <c r="A332">
        <v>3</v>
      </c>
      <c r="B332">
        <v>233.56299999999999</v>
      </c>
      <c r="C332">
        <v>3</v>
      </c>
      <c r="D332" s="18">
        <v>-5.0889999999999998E-3</v>
      </c>
      <c r="E332" s="18">
        <v>9.9900000000000003E-2</v>
      </c>
      <c r="F332" s="18">
        <v>2.464</v>
      </c>
      <c r="G332" s="18">
        <v>0.70369999999999999</v>
      </c>
      <c r="H332" s="18">
        <v>-0.1646</v>
      </c>
      <c r="I332" s="18">
        <v>1.2609999999999999</v>
      </c>
      <c r="J332" s="18">
        <v>0.2054</v>
      </c>
      <c r="K332" s="18">
        <v>-0.15049999999999999</v>
      </c>
      <c r="L332" s="18">
        <v>2.1219999999999999</v>
      </c>
      <c r="M332" s="18">
        <v>7.9930000000000001E-2</v>
      </c>
      <c r="O332" s="18">
        <f t="shared" si="113"/>
        <v>2.8370999999999999E-6</v>
      </c>
      <c r="P332">
        <f t="shared" ca="1" si="114"/>
        <v>7.2713575900739624E-2</v>
      </c>
      <c r="Q332">
        <f t="shared" ca="1" si="115"/>
        <v>7.0636464904738239E-2</v>
      </c>
      <c r="R332">
        <f t="shared" ca="1" si="116"/>
        <v>6.8370606695036695E-2</v>
      </c>
      <c r="S332">
        <f t="shared" ca="1" si="117"/>
        <v>6.8965088200519387E-2</v>
      </c>
      <c r="T332">
        <f t="shared" ca="1" si="118"/>
        <v>7.1596961877702439E-2</v>
      </c>
      <c r="U332">
        <f t="shared" ca="1" si="119"/>
        <v>6.9467220780960515E-2</v>
      </c>
      <c r="V332">
        <f t="shared" ca="1" si="120"/>
        <v>7.1052634405915222E-2</v>
      </c>
      <c r="W332">
        <f t="shared" ca="1" si="121"/>
        <v>7.1706661241981523E-2</v>
      </c>
      <c r="X332">
        <f t="shared" ca="1" si="122"/>
        <v>7.0535533566881581E-2</v>
      </c>
      <c r="Y332">
        <f t="shared" ca="1" si="123"/>
        <v>6.8249839776546944E-2</v>
      </c>
      <c r="Z332">
        <f t="shared" ca="1" si="124"/>
        <v>6.9200267306297844E-2</v>
      </c>
      <c r="AA332">
        <f t="shared" ca="1" si="125"/>
        <v>6.4789684915505213E-2</v>
      </c>
      <c r="AB332">
        <f t="shared" ca="1" si="126"/>
        <v>8.204618444314743E-2</v>
      </c>
      <c r="AC332">
        <f t="shared" ca="1" si="127"/>
        <v>8.406553527876913E-2</v>
      </c>
      <c r="AD332">
        <f t="shared" ca="1" si="128"/>
        <v>7.5218838664714197E-2</v>
      </c>
      <c r="AE332">
        <f t="shared" ca="1" si="129"/>
        <v>8.6120587729207887E-2</v>
      </c>
      <c r="AF332" s="18"/>
      <c r="AG332" s="18"/>
      <c r="AH332" s="18"/>
      <c r="AI332" s="18"/>
    </row>
    <row r="333" spans="1:35" x14ac:dyDescent="0.15">
      <c r="A333">
        <v>3</v>
      </c>
      <c r="B333">
        <v>233.56299999999999</v>
      </c>
      <c r="C333">
        <v>5</v>
      </c>
      <c r="D333" s="18">
        <v>-2.572E-2</v>
      </c>
      <c r="E333" s="18">
        <v>7.7090000000000006E-2</v>
      </c>
      <c r="F333" s="18">
        <v>2.7269999999999999</v>
      </c>
      <c r="G333" s="18">
        <v>0.93869999999999998</v>
      </c>
      <c r="H333" s="18">
        <v>-0.13250000000000001</v>
      </c>
      <c r="I333" s="18">
        <v>1.2769999999999999</v>
      </c>
      <c r="J333" s="18">
        <v>0.2301</v>
      </c>
      <c r="K333" s="18">
        <v>-0.158</v>
      </c>
      <c r="L333" s="18">
        <v>2.1389999999999998</v>
      </c>
      <c r="M333" s="18">
        <v>8.7919999999999998E-2</v>
      </c>
      <c r="O333" s="18">
        <f t="shared" si="113"/>
        <v>3.5717E-6</v>
      </c>
      <c r="P333">
        <f t="shared" ca="1" si="114"/>
        <v>7.3905705770562019E-2</v>
      </c>
      <c r="Q333">
        <f t="shared" ca="1" si="115"/>
        <v>7.1774987077924943E-2</v>
      </c>
      <c r="R333">
        <f t="shared" ca="1" si="116"/>
        <v>6.9293259315192507E-2</v>
      </c>
      <c r="S333">
        <f t="shared" ca="1" si="117"/>
        <v>6.9892018376443543E-2</v>
      </c>
      <c r="T333">
        <f t="shared" ca="1" si="118"/>
        <v>7.2499557186810518E-2</v>
      </c>
      <c r="U333">
        <f t="shared" ca="1" si="119"/>
        <v>7.0263163045717864E-2</v>
      </c>
      <c r="V333">
        <f t="shared" ca="1" si="120"/>
        <v>7.1551450581915144E-2</v>
      </c>
      <c r="W333">
        <f t="shared" ca="1" si="121"/>
        <v>7.1977853624706448E-2</v>
      </c>
      <c r="X333">
        <f t="shared" ca="1" si="122"/>
        <v>7.083339359955082E-2</v>
      </c>
      <c r="Y333">
        <f t="shared" ca="1" si="123"/>
        <v>6.844187117009054E-2</v>
      </c>
      <c r="Z333">
        <f t="shared" ca="1" si="124"/>
        <v>6.9240010069143751E-2</v>
      </c>
      <c r="AA333">
        <f t="shared" ca="1" si="125"/>
        <v>6.5052209718388335E-2</v>
      </c>
      <c r="AB333">
        <f t="shared" ca="1" si="126"/>
        <v>8.186768618812186E-2</v>
      </c>
      <c r="AC333">
        <f t="shared" ca="1" si="127"/>
        <v>8.3886293360763586E-2</v>
      </c>
      <c r="AD333">
        <f t="shared" ca="1" si="128"/>
        <v>7.5041941911573387E-2</v>
      </c>
      <c r="AE333">
        <f t="shared" ca="1" si="129"/>
        <v>8.5942094301635658E-2</v>
      </c>
      <c r="AF333" s="18"/>
      <c r="AG333" s="18"/>
      <c r="AH333" s="18"/>
      <c r="AI333" s="18"/>
    </row>
    <row r="334" spans="1:35" x14ac:dyDescent="0.15">
      <c r="A334">
        <v>3</v>
      </c>
      <c r="B334">
        <v>233.56299999999999</v>
      </c>
      <c r="C334">
        <v>7</v>
      </c>
      <c r="D334" s="18">
        <v>-2.4279999999999999E-2</v>
      </c>
      <c r="E334" s="18">
        <v>-0.12959999999999999</v>
      </c>
      <c r="F334" s="18">
        <v>1.4910000000000001</v>
      </c>
      <c r="G334" s="18">
        <v>0.28100000000000003</v>
      </c>
      <c r="H334" s="18">
        <v>5.7749999999999998E-3</v>
      </c>
      <c r="I334" s="18">
        <v>0.39729999999999999</v>
      </c>
      <c r="J334" s="18">
        <v>7.1989999999999998E-2</v>
      </c>
      <c r="K334" s="18">
        <v>-0.1215</v>
      </c>
      <c r="L334" s="18">
        <v>2.089</v>
      </c>
      <c r="M334" s="18">
        <v>0.11210000000000001</v>
      </c>
      <c r="O334" s="18">
        <f t="shared" si="113"/>
        <v>4.4965000000000001E-6</v>
      </c>
      <c r="P334">
        <f t="shared" ca="1" si="114"/>
        <v>7.4989482264971333E-2</v>
      </c>
      <c r="Q334">
        <f t="shared" ca="1" si="115"/>
        <v>7.2820164058607501E-2</v>
      </c>
      <c r="R334">
        <f t="shared" ca="1" si="116"/>
        <v>7.0110538885706578E-2</v>
      </c>
      <c r="S334">
        <f t="shared" ca="1" si="117"/>
        <v>7.0713855601682279E-2</v>
      </c>
      <c r="T334">
        <f t="shared" ca="1" si="118"/>
        <v>7.3326527446204173E-2</v>
      </c>
      <c r="U334">
        <f t="shared" ca="1" si="119"/>
        <v>7.0991405230041549E-2</v>
      </c>
      <c r="V334">
        <f t="shared" ca="1" si="120"/>
        <v>7.1990134878782336E-2</v>
      </c>
      <c r="W334">
        <f t="shared" ca="1" si="121"/>
        <v>7.2216141234689751E-2</v>
      </c>
      <c r="X334">
        <f t="shared" ca="1" si="122"/>
        <v>7.1111212151933223E-2</v>
      </c>
      <c r="Y334">
        <f t="shared" ca="1" si="123"/>
        <v>6.8614272322771452E-2</v>
      </c>
      <c r="Z334">
        <f t="shared" ca="1" si="124"/>
        <v>6.9283620620371383E-2</v>
      </c>
      <c r="AA334">
        <f t="shared" ca="1" si="125"/>
        <v>6.5270949165161976E-2</v>
      </c>
      <c r="AB334">
        <f t="shared" ca="1" si="126"/>
        <v>8.1756419036937103E-2</v>
      </c>
      <c r="AC334">
        <f t="shared" ca="1" si="127"/>
        <v>8.377416464707238E-2</v>
      </c>
      <c r="AD334">
        <f t="shared" ca="1" si="128"/>
        <v>7.4932574456037196E-2</v>
      </c>
      <c r="AE334">
        <f t="shared" ca="1" si="129"/>
        <v>8.583082154749283E-2</v>
      </c>
      <c r="AF334" s="18"/>
      <c r="AG334" s="18"/>
      <c r="AH334" s="18"/>
      <c r="AI334" s="18"/>
    </row>
    <row r="335" spans="1:35" x14ac:dyDescent="0.15">
      <c r="A335">
        <v>3</v>
      </c>
      <c r="B335">
        <v>233.56299999999999</v>
      </c>
      <c r="C335">
        <v>10</v>
      </c>
      <c r="D335" s="18">
        <v>-4.7450000000000001E-3</v>
      </c>
      <c r="E335" s="18">
        <v>-0.14599999999999999</v>
      </c>
      <c r="F335" s="18">
        <v>2.1949999999999998</v>
      </c>
      <c r="G335" s="18">
        <v>7.2450000000000001E-2</v>
      </c>
      <c r="H335" s="18">
        <v>-5.1639999999999998E-2</v>
      </c>
      <c r="I335" s="18">
        <v>1.0489999999999999</v>
      </c>
      <c r="J335" s="18">
        <v>7.152E-2</v>
      </c>
      <c r="K335" s="18">
        <v>-8.7209999999999996E-2</v>
      </c>
      <c r="L335" s="18">
        <v>1.5589999999999999</v>
      </c>
      <c r="M335" s="18">
        <v>0.14410000000000001</v>
      </c>
      <c r="O335" s="18">
        <f t="shared" si="113"/>
        <v>5.6608000000000001E-6</v>
      </c>
      <c r="P335">
        <f t="shared" ca="1" si="114"/>
        <v>7.5966123198355356E-2</v>
      </c>
      <c r="Q335">
        <f t="shared" ca="1" si="115"/>
        <v>7.3774236870785923E-2</v>
      </c>
      <c r="R335">
        <f t="shared" ca="1" si="116"/>
        <v>7.0824417403042447E-2</v>
      </c>
      <c r="S335">
        <f t="shared" ca="1" si="117"/>
        <v>7.1432588535867911E-2</v>
      </c>
      <c r="T335">
        <f t="shared" ca="1" si="118"/>
        <v>7.4079316458656244E-2</v>
      </c>
      <c r="U335">
        <f t="shared" ca="1" si="119"/>
        <v>7.1654472468358613E-2</v>
      </c>
      <c r="V335">
        <f t="shared" ca="1" si="120"/>
        <v>7.2371228530337242E-2</v>
      </c>
      <c r="W335">
        <f t="shared" ca="1" si="121"/>
        <v>7.2423867241104431E-2</v>
      </c>
      <c r="X335">
        <f t="shared" ca="1" si="122"/>
        <v>7.1370362600937626E-2</v>
      </c>
      <c r="Y335">
        <f t="shared" ca="1" si="123"/>
        <v>6.8768911474430594E-2</v>
      </c>
      <c r="Z335">
        <f t="shared" ca="1" si="124"/>
        <v>6.9328452251636141E-2</v>
      </c>
      <c r="AA335">
        <f t="shared" ca="1" si="125"/>
        <v>6.5450693822218284E-2</v>
      </c>
      <c r="AB335">
        <f t="shared" ca="1" si="126"/>
        <v>8.169295429379074E-2</v>
      </c>
      <c r="AC335">
        <f t="shared" ca="1" si="127"/>
        <v>8.370970194095663E-2</v>
      </c>
      <c r="AD335">
        <f t="shared" ca="1" si="128"/>
        <v>7.4871363554704362E-2</v>
      </c>
      <c r="AE335">
        <f t="shared" ca="1" si="129"/>
        <v>8.5767337058962723E-2</v>
      </c>
      <c r="AF335" s="18"/>
      <c r="AG335" s="18"/>
      <c r="AH335" s="18"/>
      <c r="AI335" s="18"/>
    </row>
    <row r="336" spans="1:35" x14ac:dyDescent="0.15">
      <c r="A336">
        <v>3</v>
      </c>
      <c r="B336">
        <v>233.56299999999999</v>
      </c>
      <c r="C336">
        <v>15</v>
      </c>
      <c r="D336" s="18">
        <v>7.4390000000000003E-3</v>
      </c>
      <c r="E336" s="18">
        <v>1.434E-2</v>
      </c>
      <c r="F336" s="18">
        <v>2.6059999999999999</v>
      </c>
      <c r="G336" s="18">
        <v>3.9460000000000002E-2</v>
      </c>
      <c r="H336" s="18">
        <v>-0.15140000000000001</v>
      </c>
      <c r="I336" s="18">
        <v>1.4159999999999999</v>
      </c>
      <c r="J336" s="18">
        <v>0.2074</v>
      </c>
      <c r="K336" s="18">
        <v>-0.18129999999999999</v>
      </c>
      <c r="L336" s="18">
        <v>2.2639999999999998</v>
      </c>
      <c r="M336" s="18">
        <v>9.0709999999999999E-2</v>
      </c>
      <c r="O336" s="18">
        <f t="shared" si="113"/>
        <v>7.1264000000000001E-6</v>
      </c>
      <c r="P336">
        <f t="shared" ca="1" si="114"/>
        <v>7.6839938117465201E-2</v>
      </c>
      <c r="Q336">
        <f t="shared" ca="1" si="115"/>
        <v>7.4642513425489776E-2</v>
      </c>
      <c r="R336">
        <f t="shared" ca="1" si="116"/>
        <v>7.1440050635590724E-2</v>
      </c>
      <c r="S336">
        <f t="shared" ca="1" si="117"/>
        <v>7.2053388253954881E-2</v>
      </c>
      <c r="T336">
        <f t="shared" ca="1" si="118"/>
        <v>7.4761107465130761E-2</v>
      </c>
      <c r="U336">
        <f t="shared" ca="1" si="119"/>
        <v>7.225672004645077E-2</v>
      </c>
      <c r="V336">
        <f t="shared" ca="1" si="120"/>
        <v>7.2698498273603931E-2</v>
      </c>
      <c r="W336">
        <f t="shared" ca="1" si="121"/>
        <v>7.2603571172627085E-2</v>
      </c>
      <c r="X336">
        <f t="shared" ca="1" si="122"/>
        <v>7.1612094797066844E-2</v>
      </c>
      <c r="Y336">
        <f t="shared" ca="1" si="123"/>
        <v>6.8907605443252223E-2</v>
      </c>
      <c r="Z336">
        <f t="shared" ca="1" si="124"/>
        <v>6.9372649991676263E-2</v>
      </c>
      <c r="AA336">
        <f t="shared" ca="1" si="125"/>
        <v>6.5597520923957403E-2</v>
      </c>
      <c r="AB336">
        <f t="shared" ca="1" si="126"/>
        <v>8.1662767698614899E-2</v>
      </c>
      <c r="AC336">
        <f t="shared" ca="1" si="127"/>
        <v>8.367835985220512E-2</v>
      </c>
      <c r="AD336">
        <f t="shared" ca="1" si="128"/>
        <v>7.4843850945236878E-2</v>
      </c>
      <c r="AE336">
        <f t="shared" ca="1" si="129"/>
        <v>8.5737111913709557E-2</v>
      </c>
      <c r="AF336" s="18"/>
      <c r="AG336" s="18"/>
      <c r="AH336" s="18"/>
      <c r="AI336" s="18"/>
    </row>
    <row r="337" spans="1:35" x14ac:dyDescent="0.15">
      <c r="A337">
        <v>3</v>
      </c>
      <c r="B337">
        <v>233.56299999999999</v>
      </c>
      <c r="C337">
        <v>20</v>
      </c>
      <c r="D337" s="18">
        <v>-3.6839999999999998E-2</v>
      </c>
      <c r="E337" s="18">
        <v>-6.5919999999999998E-3</v>
      </c>
      <c r="F337" s="18">
        <v>1.0349999999999999</v>
      </c>
      <c r="G337" s="18">
        <v>3.2710000000000003E-2</v>
      </c>
      <c r="H337" s="18">
        <v>-5.0619999999999998E-2</v>
      </c>
      <c r="I337" s="18">
        <v>1.6639999999999999</v>
      </c>
      <c r="J337" s="18">
        <v>0.1084</v>
      </c>
      <c r="K337" s="18">
        <v>-0.26200000000000001</v>
      </c>
      <c r="L337" s="18">
        <v>2.2250000000000001</v>
      </c>
      <c r="M337" s="18">
        <v>0.16550000000000001</v>
      </c>
      <c r="O337" s="18">
        <f t="shared" si="113"/>
        <v>8.9716000000000006E-6</v>
      </c>
      <c r="P337">
        <f t="shared" ca="1" si="114"/>
        <v>7.7617865595105182E-2</v>
      </c>
      <c r="Q337">
        <f t="shared" ca="1" si="115"/>
        <v>7.5432883677199067E-2</v>
      </c>
      <c r="R337">
        <f t="shared" ca="1" si="116"/>
        <v>7.1965182230283864E-2</v>
      </c>
      <c r="S337">
        <f t="shared" ca="1" si="117"/>
        <v>7.2584014176205802E-2</v>
      </c>
      <c r="T337">
        <f t="shared" ca="1" si="118"/>
        <v>7.5376661572850889E-2</v>
      </c>
      <c r="U337">
        <f t="shared" ca="1" si="119"/>
        <v>7.2804081574302779E-2</v>
      </c>
      <c r="V337">
        <f t="shared" ca="1" si="120"/>
        <v>7.2976752802219741E-2</v>
      </c>
      <c r="W337">
        <f t="shared" ca="1" si="121"/>
        <v>7.2758055736596355E-2</v>
      </c>
      <c r="X337">
        <f t="shared" ca="1" si="122"/>
        <v>7.183768078332152E-2</v>
      </c>
      <c r="Y337">
        <f t="shared" ca="1" si="123"/>
        <v>6.9032190716311115E-2</v>
      </c>
      <c r="Z337">
        <f t="shared" ca="1" si="124"/>
        <v>6.9415015119681733E-2</v>
      </c>
      <c r="AA337">
        <f t="shared" ca="1" si="125"/>
        <v>6.5717664768910236E-2</v>
      </c>
      <c r="AB337">
        <f t="shared" ca="1" si="126"/>
        <v>8.1655136023887784E-2</v>
      </c>
      <c r="AC337">
        <f t="shared" ca="1" si="127"/>
        <v>8.3669390407578245E-2</v>
      </c>
      <c r="AD337">
        <f t="shared" ca="1" si="128"/>
        <v>7.4839392727165624E-2</v>
      </c>
      <c r="AE337">
        <f t="shared" ca="1" si="129"/>
        <v>8.5729417039327238E-2</v>
      </c>
      <c r="AF337" s="18"/>
      <c r="AG337" s="18"/>
      <c r="AH337" s="18"/>
      <c r="AI337" s="18"/>
    </row>
    <row r="338" spans="1:35" x14ac:dyDescent="0.15">
      <c r="A338">
        <v>3</v>
      </c>
      <c r="B338">
        <v>364.96300000000002</v>
      </c>
      <c r="C338">
        <v>1</v>
      </c>
      <c r="D338" s="18">
        <v>5.7430000000000002E-2</v>
      </c>
      <c r="E338" s="18">
        <v>-5.8599999999999999E-2</v>
      </c>
      <c r="F338" s="18">
        <v>-1.2390000000000001</v>
      </c>
      <c r="G338" s="18">
        <v>0.52680000000000005</v>
      </c>
      <c r="H338" s="18">
        <v>0.33600000000000002</v>
      </c>
      <c r="I338" s="18">
        <v>1.1559999999999999</v>
      </c>
      <c r="J338" s="18">
        <v>1.0069999999999999</v>
      </c>
      <c r="K338" s="18">
        <v>-0.55379999999999996</v>
      </c>
      <c r="L338" s="18">
        <v>1.4770000000000001</v>
      </c>
      <c r="M338" s="18">
        <v>0.42380000000000001</v>
      </c>
      <c r="O338" s="18">
        <f t="shared" si="113"/>
        <v>1.1294000000000001E-5</v>
      </c>
      <c r="P338">
        <f t="shared" ca="1" si="114"/>
        <v>7.8307853834712088E-2</v>
      </c>
      <c r="Q338">
        <f t="shared" ca="1" si="115"/>
        <v>7.6154178748274293E-2</v>
      </c>
      <c r="R338">
        <f t="shared" ca="1" si="116"/>
        <v>7.2408728080276749E-2</v>
      </c>
      <c r="S338">
        <f t="shared" ca="1" si="117"/>
        <v>7.3033393028520133E-2</v>
      </c>
      <c r="T338">
        <f t="shared" ca="1" si="118"/>
        <v>7.5931227151330855E-2</v>
      </c>
      <c r="U338">
        <f t="shared" ca="1" si="119"/>
        <v>7.3302993263940144E-2</v>
      </c>
      <c r="V338">
        <f t="shared" ca="1" si="120"/>
        <v>7.321118968734304E-2</v>
      </c>
      <c r="W338">
        <f t="shared" ca="1" si="121"/>
        <v>7.2890149745814842E-2</v>
      </c>
      <c r="X338">
        <f t="shared" ca="1" si="122"/>
        <v>7.2048214502593133E-2</v>
      </c>
      <c r="Y338">
        <f t="shared" ca="1" si="123"/>
        <v>6.9144385349644039E-2</v>
      </c>
      <c r="Z338">
        <f t="shared" ca="1" si="124"/>
        <v>6.9454819986373623E-2</v>
      </c>
      <c r="AA338">
        <f t="shared" ca="1" si="125"/>
        <v>6.58167264013855E-2</v>
      </c>
      <c r="AB338">
        <f t="shared" ca="1" si="126"/>
        <v>8.1662250171293665E-2</v>
      </c>
      <c r="AC338">
        <f t="shared" ca="1" si="127"/>
        <v>8.3674956671041301E-2</v>
      </c>
      <c r="AD338">
        <f t="shared" ca="1" si="128"/>
        <v>7.4850272455636871E-2</v>
      </c>
      <c r="AE338">
        <f t="shared" ca="1" si="129"/>
        <v>8.5736436091790422E-2</v>
      </c>
      <c r="AF338" s="18"/>
      <c r="AG338" s="18"/>
      <c r="AH338" s="18"/>
      <c r="AI338" s="18"/>
    </row>
    <row r="339" spans="1:35" x14ac:dyDescent="0.15">
      <c r="A339">
        <v>3</v>
      </c>
      <c r="B339">
        <v>364.96300000000002</v>
      </c>
      <c r="C339">
        <v>3</v>
      </c>
      <c r="D339" s="18">
        <v>3.9789999999999999E-2</v>
      </c>
      <c r="E339" s="18">
        <v>7.5829999999999995E-2</v>
      </c>
      <c r="F339" s="18">
        <v>1.579</v>
      </c>
      <c r="G339" s="18">
        <v>0.43709999999999999</v>
      </c>
      <c r="H339" s="18">
        <v>2.4649999999999998E-2</v>
      </c>
      <c r="I339" s="18">
        <v>8.3449999999999996E-2</v>
      </c>
      <c r="J339" s="18">
        <v>0.11409999999999999</v>
      </c>
      <c r="K339" s="18">
        <v>-0.42209999999999998</v>
      </c>
      <c r="L339" s="18">
        <v>1.5740000000000001</v>
      </c>
      <c r="M339" s="18">
        <v>0.43669999999999998</v>
      </c>
      <c r="O339" s="18">
        <f t="shared" si="113"/>
        <v>1.4219000000000001E-5</v>
      </c>
      <c r="P339">
        <f t="shared" ca="1" si="114"/>
        <v>7.8919034651416503E-2</v>
      </c>
      <c r="Q339">
        <f t="shared" ca="1" si="115"/>
        <v>7.681636403283483E-2</v>
      </c>
      <c r="R339">
        <f t="shared" ca="1" si="116"/>
        <v>7.2780600343726215E-2</v>
      </c>
      <c r="S339">
        <f t="shared" ca="1" si="117"/>
        <v>7.341144935581119E-2</v>
      </c>
      <c r="T339">
        <f t="shared" ca="1" si="118"/>
        <v>7.643083681018896E-2</v>
      </c>
      <c r="U339">
        <f t="shared" ca="1" si="119"/>
        <v>7.3760571722281038E-2</v>
      </c>
      <c r="V339">
        <f t="shared" ca="1" si="120"/>
        <v>7.3407373748618734E-2</v>
      </c>
      <c r="W339">
        <f t="shared" ca="1" si="121"/>
        <v>7.300278498692174E-2</v>
      </c>
      <c r="X339">
        <f t="shared" ca="1" si="122"/>
        <v>7.2244891451892418E-2</v>
      </c>
      <c r="Y339">
        <f t="shared" ca="1" si="123"/>
        <v>6.9245913673501469E-2</v>
      </c>
      <c r="Z339">
        <f t="shared" ca="1" si="124"/>
        <v>6.9491735123423853E-2</v>
      </c>
      <c r="AA339">
        <f t="shared" ca="1" si="125"/>
        <v>6.5899548462738974E-2</v>
      </c>
      <c r="AB339">
        <f t="shared" ca="1" si="126"/>
        <v>8.167848883698843E-2</v>
      </c>
      <c r="AC339">
        <f t="shared" ca="1" si="127"/>
        <v>8.3689403695116085E-2</v>
      </c>
      <c r="AD339">
        <f t="shared" ca="1" si="128"/>
        <v>7.4870982891634894E-2</v>
      </c>
      <c r="AE339">
        <f t="shared" ca="1" si="129"/>
        <v>8.5752538670598483E-2</v>
      </c>
      <c r="AF339" s="18"/>
      <c r="AG339" s="18"/>
      <c r="AH339" s="18"/>
      <c r="AI339" s="18"/>
    </row>
    <row r="340" spans="1:35" x14ac:dyDescent="0.15">
      <c r="A340">
        <v>3</v>
      </c>
      <c r="B340">
        <v>364.96300000000002</v>
      </c>
      <c r="C340">
        <v>5</v>
      </c>
      <c r="D340" s="18">
        <v>9.6670000000000006E-2</v>
      </c>
      <c r="E340" s="18">
        <v>6.3829999999999998E-2</v>
      </c>
      <c r="F340" s="18">
        <v>-7.1299999999999998E-5</v>
      </c>
      <c r="G340" s="18">
        <v>0.2268</v>
      </c>
      <c r="H340" s="18">
        <v>6.0940000000000001E-2</v>
      </c>
      <c r="I340" s="18">
        <v>0.57609999999999995</v>
      </c>
      <c r="J340" s="18">
        <v>5.4800000000000001E-2</v>
      </c>
      <c r="K340" s="18">
        <v>-0.4955</v>
      </c>
      <c r="L340" s="18">
        <v>1.2829999999999999</v>
      </c>
      <c r="M340" s="18">
        <v>0.45810000000000001</v>
      </c>
      <c r="O340" s="18">
        <f t="shared" si="113"/>
        <v>1.7901E-5</v>
      </c>
      <c r="P340">
        <f t="shared" ca="1" si="114"/>
        <v>7.9459645337681739E-2</v>
      </c>
      <c r="Q340">
        <f t="shared" ca="1" si="115"/>
        <v>7.742835596767389E-2</v>
      </c>
      <c r="R340">
        <f t="shared" ca="1" si="116"/>
        <v>7.3090157182534421E-2</v>
      </c>
      <c r="S340">
        <f t="shared" ca="1" si="117"/>
        <v>7.372753994310037E-2</v>
      </c>
      <c r="T340">
        <f t="shared" ca="1" si="118"/>
        <v>7.6880750714457768E-2</v>
      </c>
      <c r="U340">
        <f t="shared" ca="1" si="119"/>
        <v>7.4183135649323745E-2</v>
      </c>
      <c r="V340">
        <f t="shared" ca="1" si="120"/>
        <v>7.3570469615710829E-2</v>
      </c>
      <c r="W340">
        <f t="shared" ca="1" si="121"/>
        <v>7.3098621311366116E-2</v>
      </c>
      <c r="X340">
        <f t="shared" ca="1" si="122"/>
        <v>7.242854180491512E-2</v>
      </c>
      <c r="Y340">
        <f t="shared" ca="1" si="123"/>
        <v>6.9338237980681866E-2</v>
      </c>
      <c r="Z340">
        <f t="shared" ca="1" si="124"/>
        <v>6.9525641790985915E-2</v>
      </c>
      <c r="AA340">
        <f t="shared" ca="1" si="125"/>
        <v>6.5969982829750543E-2</v>
      </c>
      <c r="AB340">
        <f t="shared" ca="1" si="126"/>
        <v>8.1699830213792318E-2</v>
      </c>
      <c r="AC340">
        <f t="shared" ca="1" si="127"/>
        <v>8.3708673104771078E-2</v>
      </c>
      <c r="AD340">
        <f t="shared" ca="1" si="128"/>
        <v>7.4897632456193866E-2</v>
      </c>
      <c r="AE340">
        <f t="shared" ca="1" si="129"/>
        <v>8.5773691869125188E-2</v>
      </c>
      <c r="AF340" s="18"/>
      <c r="AG340" s="18"/>
      <c r="AH340" s="18"/>
      <c r="AI340" s="18"/>
    </row>
    <row r="341" spans="1:35" x14ac:dyDescent="0.15">
      <c r="A341">
        <v>3</v>
      </c>
      <c r="B341">
        <v>364.96300000000002</v>
      </c>
      <c r="C341">
        <v>7</v>
      </c>
      <c r="D341" s="18">
        <v>7.5620000000000007E-2</v>
      </c>
      <c r="E341" s="18">
        <v>0.45960000000000001</v>
      </c>
      <c r="F341" s="18">
        <v>2.968</v>
      </c>
      <c r="G341" s="18">
        <v>1.0409999999999999</v>
      </c>
      <c r="H341" s="18">
        <v>0.1249</v>
      </c>
      <c r="I341" s="18">
        <v>0.3347</v>
      </c>
      <c r="J341" s="18">
        <v>0.23769999999999999</v>
      </c>
      <c r="K341" s="18">
        <v>-0.81340000000000001</v>
      </c>
      <c r="L341" s="18">
        <v>1.659</v>
      </c>
      <c r="M341" s="18">
        <v>0.62680000000000002</v>
      </c>
      <c r="O341" s="18">
        <f t="shared" si="113"/>
        <v>2.2535999999999999E-5</v>
      </c>
      <c r="P341">
        <f t="shared" ca="1" si="114"/>
        <v>7.9937813103822697E-2</v>
      </c>
      <c r="Q341">
        <f t="shared" ca="1" si="115"/>
        <v>7.799884205605033E-2</v>
      </c>
      <c r="R341">
        <f t="shared" ca="1" si="116"/>
        <v>7.3346539656621954E-2</v>
      </c>
      <c r="S341">
        <f t="shared" ca="1" si="117"/>
        <v>7.3990797866917063E-2</v>
      </c>
      <c r="T341">
        <f t="shared" ca="1" si="118"/>
        <v>7.7286172506541059E-2</v>
      </c>
      <c r="U341">
        <f t="shared" ca="1" si="119"/>
        <v>7.4576795232837945E-2</v>
      </c>
      <c r="V341">
        <f t="shared" ca="1" si="120"/>
        <v>7.3705457191738433E-2</v>
      </c>
      <c r="W341">
        <f t="shared" ca="1" si="121"/>
        <v>7.3180204459733542E-2</v>
      </c>
      <c r="X341">
        <f t="shared" ca="1" si="122"/>
        <v>7.259999499427712E-2</v>
      </c>
      <c r="Y341">
        <f t="shared" ca="1" si="123"/>
        <v>6.942273552836814E-2</v>
      </c>
      <c r="Z341">
        <f t="shared" ca="1" si="124"/>
        <v>6.9556625420967355E-2</v>
      </c>
      <c r="AA341">
        <f t="shared" ca="1" si="125"/>
        <v>6.6031154130605632E-2</v>
      </c>
      <c r="AB341">
        <f t="shared" ca="1" si="126"/>
        <v>8.172343793441611E-2</v>
      </c>
      <c r="AC341">
        <f t="shared" ca="1" si="127"/>
        <v>8.3729885470194151E-2</v>
      </c>
      <c r="AD341">
        <f t="shared" ca="1" si="128"/>
        <v>7.4927542122064497E-2</v>
      </c>
      <c r="AE341">
        <f t="shared" ca="1" si="129"/>
        <v>8.5797045578071301E-2</v>
      </c>
      <c r="AF341" s="18"/>
      <c r="AG341" s="18"/>
      <c r="AH341" s="18"/>
      <c r="AI341" s="18"/>
    </row>
    <row r="342" spans="1:35" x14ac:dyDescent="0.15">
      <c r="A342">
        <v>3</v>
      </c>
      <c r="B342">
        <v>364.96300000000002</v>
      </c>
      <c r="C342">
        <v>10</v>
      </c>
      <c r="D342" s="18">
        <v>7.1199999999999999E-2</v>
      </c>
      <c r="E342" s="18">
        <v>0.1007</v>
      </c>
      <c r="F342" s="18">
        <v>3</v>
      </c>
      <c r="G342" s="18">
        <v>0.1303</v>
      </c>
      <c r="H342" s="18">
        <v>0.25619999999999998</v>
      </c>
      <c r="I342" s="18">
        <v>9.5329999999999998E-2</v>
      </c>
      <c r="J342" s="18">
        <v>0.52159999999999995</v>
      </c>
      <c r="K342" s="18">
        <v>-0.74029999999999996</v>
      </c>
      <c r="L342" s="18">
        <v>1.4410000000000001</v>
      </c>
      <c r="M342" s="18">
        <v>0.80730000000000002</v>
      </c>
      <c r="O342" s="18">
        <f t="shared" si="113"/>
        <v>2.8371E-5</v>
      </c>
      <c r="P342">
        <f t="shared" ca="1" si="114"/>
        <v>8.0360857619619988E-2</v>
      </c>
      <c r="Q342">
        <f t="shared" ca="1" si="115"/>
        <v>7.8535544248366243E-2</v>
      </c>
      <c r="R342">
        <f t="shared" ca="1" si="116"/>
        <v>7.3558122505221285E-2</v>
      </c>
      <c r="S342">
        <f t="shared" ca="1" si="117"/>
        <v>7.4209574872571224E-2</v>
      </c>
      <c r="T342">
        <f t="shared" ca="1" si="118"/>
        <v>7.7651742313647409E-2</v>
      </c>
      <c r="U342">
        <f t="shared" ca="1" si="119"/>
        <v>7.4946958408883879E-2</v>
      </c>
      <c r="V342">
        <f t="shared" ca="1" si="120"/>
        <v>7.3816869106788252E-2</v>
      </c>
      <c r="W342">
        <f t="shared" ca="1" si="121"/>
        <v>7.3249837393489045E-2</v>
      </c>
      <c r="X342">
        <f t="shared" ca="1" si="122"/>
        <v>7.2759945916176794E-2</v>
      </c>
      <c r="Y342">
        <f t="shared" ca="1" si="123"/>
        <v>6.950061710967248E-2</v>
      </c>
      <c r="Z342">
        <f t="shared" ca="1" si="124"/>
        <v>6.9584894762072191E-2</v>
      </c>
      <c r="AA342">
        <f t="shared" ca="1" si="125"/>
        <v>6.6085531612693163E-2</v>
      </c>
      <c r="AB342">
        <f t="shared" ca="1" si="126"/>
        <v>8.1747331675313034E-2</v>
      </c>
      <c r="AC342">
        <f t="shared" ca="1" si="127"/>
        <v>8.3751010902097522E-2</v>
      </c>
      <c r="AD342">
        <f t="shared" ca="1" si="128"/>
        <v>7.4958918883780506E-2</v>
      </c>
      <c r="AE342">
        <f t="shared" ca="1" si="129"/>
        <v>8.5820602565208737E-2</v>
      </c>
      <c r="AF342" s="18"/>
      <c r="AG342" s="18"/>
      <c r="AH342" s="18"/>
      <c r="AI342" s="18"/>
    </row>
    <row r="343" spans="1:35" x14ac:dyDescent="0.15">
      <c r="A343">
        <v>3</v>
      </c>
      <c r="B343">
        <v>364.96300000000002</v>
      </c>
      <c r="C343">
        <v>15</v>
      </c>
      <c r="D343" s="18">
        <v>9.1170000000000001E-2</v>
      </c>
      <c r="E343" s="18">
        <v>9.5909999999999995E-2</v>
      </c>
      <c r="F343" s="18">
        <v>2.5089999999999999</v>
      </c>
      <c r="G343" s="18">
        <v>0.83409999999999995</v>
      </c>
      <c r="H343" s="18">
        <v>-0.13800000000000001</v>
      </c>
      <c r="I343" s="18">
        <v>1.1990000000000001</v>
      </c>
      <c r="J343" s="18">
        <v>0.1409</v>
      </c>
      <c r="K343" s="18">
        <v>-0.28079999999999999</v>
      </c>
      <c r="L343" s="18">
        <v>1.978</v>
      </c>
      <c r="M343" s="18">
        <v>0.19800000000000001</v>
      </c>
      <c r="O343" s="18">
        <f t="shared" si="113"/>
        <v>3.5716999999999997E-5</v>
      </c>
      <c r="P343">
        <f t="shared" ca="1" si="114"/>
        <v>8.0735142784402525E-2</v>
      </c>
      <c r="Q343">
        <f t="shared" ca="1" si="115"/>
        <v>7.9045033824543781E-2</v>
      </c>
      <c r="R343">
        <f t="shared" ca="1" si="116"/>
        <v>7.3732381234795474E-2</v>
      </c>
      <c r="S343">
        <f t="shared" ca="1" si="117"/>
        <v>7.4391300683730399E-2</v>
      </c>
      <c r="T343">
        <f t="shared" ca="1" si="118"/>
        <v>7.798144274063859E-2</v>
      </c>
      <c r="U343">
        <f t="shared" ca="1" si="119"/>
        <v>7.5298214055702556E-2</v>
      </c>
      <c r="V343">
        <f t="shared" ca="1" si="120"/>
        <v>7.3908741696214447E-2</v>
      </c>
      <c r="W343">
        <f t="shared" ca="1" si="121"/>
        <v>7.3309558527399357E-2</v>
      </c>
      <c r="X343">
        <f t="shared" ca="1" si="122"/>
        <v>7.2908947990523248E-2</v>
      </c>
      <c r="Y343">
        <f t="shared" ca="1" si="123"/>
        <v>6.9572920016709644E-2</v>
      </c>
      <c r="Z343">
        <f t="shared" ca="1" si="124"/>
        <v>6.9610742287773475E-2</v>
      </c>
      <c r="AA343">
        <f t="shared" ca="1" si="125"/>
        <v>6.6135064243912606E-2</v>
      </c>
      <c r="AB343">
        <f t="shared" ca="1" si="126"/>
        <v>8.1770139934648767E-2</v>
      </c>
      <c r="AC343">
        <f t="shared" ca="1" si="127"/>
        <v>8.3770621045177324E-2</v>
      </c>
      <c r="AD343">
        <f t="shared" ca="1" si="128"/>
        <v>7.4990613872349815E-2</v>
      </c>
      <c r="AE343">
        <f t="shared" ca="1" si="129"/>
        <v>8.584297058565224E-2</v>
      </c>
      <c r="AF343" s="18"/>
      <c r="AG343" s="18"/>
      <c r="AH343" s="18"/>
      <c r="AI343" s="18"/>
    </row>
    <row r="344" spans="1:35" x14ac:dyDescent="0.15">
      <c r="A344">
        <v>3</v>
      </c>
      <c r="B344">
        <v>364.96300000000002</v>
      </c>
      <c r="C344">
        <v>20</v>
      </c>
      <c r="D344" s="18">
        <v>0.28110000000000002</v>
      </c>
      <c r="E344" s="18">
        <v>0.20530000000000001</v>
      </c>
      <c r="F344" s="18">
        <v>0.83909999999999996</v>
      </c>
      <c r="G344" s="18">
        <v>0.114</v>
      </c>
      <c r="H344" s="18">
        <v>-0.15010000000000001</v>
      </c>
      <c r="I344" s="18">
        <v>1.8480000000000001</v>
      </c>
      <c r="J344" s="18">
        <v>0.10829999999999999</v>
      </c>
      <c r="K344" s="18">
        <v>-0.55189999999999995</v>
      </c>
      <c r="L344" s="18">
        <v>1.149</v>
      </c>
      <c r="M344" s="18">
        <v>0.1875</v>
      </c>
      <c r="O344" s="18">
        <f t="shared" si="113"/>
        <v>4.4965000000000001E-5</v>
      </c>
      <c r="P344">
        <f t="shared" ca="1" si="114"/>
        <v>8.1066045464080305E-2</v>
      </c>
      <c r="Q344">
        <f t="shared" ca="1" si="115"/>
        <v>7.9532654808181169E-2</v>
      </c>
      <c r="R344">
        <f t="shared" ca="1" si="116"/>
        <v>7.3875873728409897E-2</v>
      </c>
      <c r="S344">
        <f t="shared" ca="1" si="117"/>
        <v>7.4542453598662808E-2</v>
      </c>
      <c r="T344">
        <f t="shared" ca="1" si="118"/>
        <v>7.8278581541559339E-2</v>
      </c>
      <c r="U344">
        <f t="shared" ca="1" si="119"/>
        <v>7.5634286860799399E-2</v>
      </c>
      <c r="V344">
        <f t="shared" ca="1" si="120"/>
        <v>7.3984622409491996E-2</v>
      </c>
      <c r="W344">
        <f t="shared" ca="1" si="121"/>
        <v>7.3361142754374262E-2</v>
      </c>
      <c r="X344">
        <f t="shared" ca="1" si="122"/>
        <v>7.3047416304381871E-2</v>
      </c>
      <c r="Y344">
        <f t="shared" ca="1" si="123"/>
        <v>6.9640509585022076E-2</v>
      </c>
      <c r="Z344">
        <f t="shared" ca="1" si="124"/>
        <v>6.9634520636268987E-2</v>
      </c>
      <c r="AA344">
        <f t="shared" ca="1" si="125"/>
        <v>6.6181301140839505E-2</v>
      </c>
      <c r="AB344">
        <f t="shared" ca="1" si="126"/>
        <v>8.1790916880891296E-2</v>
      </c>
      <c r="AC344">
        <f t="shared" ca="1" si="127"/>
        <v>8.378770514878589E-2</v>
      </c>
      <c r="AD344">
        <f t="shared" ca="1" si="128"/>
        <v>7.5021945211558042E-2</v>
      </c>
      <c r="AE344">
        <f t="shared" ca="1" si="129"/>
        <v>8.5863178450810845E-2</v>
      </c>
      <c r="AF344" s="18"/>
      <c r="AG344" s="18"/>
      <c r="AH344" s="18"/>
      <c r="AI344" s="18"/>
    </row>
    <row r="345" spans="1:35" x14ac:dyDescent="0.15">
      <c r="A345">
        <v>3</v>
      </c>
      <c r="B345">
        <v>483.56299999999999</v>
      </c>
      <c r="C345">
        <v>1</v>
      </c>
      <c r="D345" s="18">
        <v>2.513E-2</v>
      </c>
      <c r="E345" s="18">
        <v>8.6239999999999997E-2</v>
      </c>
      <c r="F345" s="18">
        <v>5.5239999999999997E-2</v>
      </c>
      <c r="G345" s="18">
        <v>0.17730000000000001</v>
      </c>
      <c r="H345" s="18">
        <v>6.9800000000000001E-2</v>
      </c>
      <c r="I345" s="18">
        <v>2.3239999999999998</v>
      </c>
      <c r="J345" s="18">
        <v>4.9880000000000001E-2</v>
      </c>
      <c r="K345" s="18">
        <v>-0.4128</v>
      </c>
      <c r="L345" s="18">
        <v>1.3080000000000001</v>
      </c>
      <c r="M345" s="18">
        <v>0.54859999999999998</v>
      </c>
      <c r="O345" s="18">
        <f t="shared" si="113"/>
        <v>5.6607000000000002E-5</v>
      </c>
      <c r="P345">
        <f t="shared" ca="1" si="114"/>
        <v>8.1358031672150458E-2</v>
      </c>
      <c r="Q345">
        <f t="shared" ca="1" si="115"/>
        <v>8.0002569543436292E-2</v>
      </c>
      <c r="R345">
        <f t="shared" ca="1" si="116"/>
        <v>7.3994308198589431E-2</v>
      </c>
      <c r="S345">
        <f t="shared" ca="1" si="117"/>
        <v>7.4668613864149302E-2</v>
      </c>
      <c r="T345">
        <f t="shared" ca="1" si="118"/>
        <v>7.8545854049610994E-2</v>
      </c>
      <c r="U345">
        <f t="shared" ca="1" si="119"/>
        <v>7.5958074122157743E-2</v>
      </c>
      <c r="V345">
        <f t="shared" ca="1" si="120"/>
        <v>7.4047621031371177E-2</v>
      </c>
      <c r="W345">
        <f t="shared" ca="1" si="121"/>
        <v>7.3406121632460061E-2</v>
      </c>
      <c r="X345">
        <f t="shared" ca="1" si="122"/>
        <v>7.317565236621526E-2</v>
      </c>
      <c r="Y345">
        <f t="shared" ca="1" si="123"/>
        <v>6.970409302505659E-2</v>
      </c>
      <c r="Z345">
        <f t="shared" ca="1" si="124"/>
        <v>6.9656634416351532E-2</v>
      </c>
      <c r="AA345">
        <f t="shared" ca="1" si="125"/>
        <v>6.6225495415371899E-2</v>
      </c>
      <c r="AB345">
        <f t="shared" ca="1" si="126"/>
        <v>8.180900992311034E-2</v>
      </c>
      <c r="AC345">
        <f t="shared" ca="1" si="127"/>
        <v>8.3801536385313125E-2</v>
      </c>
      <c r="AD345">
        <f t="shared" ca="1" si="128"/>
        <v>7.5052573793649408E-2</v>
      </c>
      <c r="AE345">
        <f t="shared" ca="1" si="129"/>
        <v>8.5880542607281257E-2</v>
      </c>
      <c r="AF345" s="18"/>
      <c r="AG345" s="18"/>
      <c r="AH345" s="18"/>
      <c r="AI345" s="18"/>
    </row>
    <row r="346" spans="1:35" x14ac:dyDescent="0.15">
      <c r="A346">
        <v>3</v>
      </c>
      <c r="B346">
        <v>483.56299999999999</v>
      </c>
      <c r="C346">
        <v>3</v>
      </c>
      <c r="D346" s="18">
        <v>1.188E-2</v>
      </c>
      <c r="E346" s="18">
        <v>0.30669999999999997</v>
      </c>
      <c r="F346" s="18">
        <v>2.3439999999999999</v>
      </c>
      <c r="G346" s="18">
        <v>1.502</v>
      </c>
      <c r="H346" s="18">
        <v>-2.5409999999999999E-2</v>
      </c>
      <c r="I346" s="18">
        <v>-1.9650000000000001</v>
      </c>
      <c r="J346" s="18">
        <v>0.49209999999999998</v>
      </c>
      <c r="K346" s="18">
        <v>-0.41620000000000001</v>
      </c>
      <c r="L346" s="18">
        <v>1.4359999999999999</v>
      </c>
      <c r="M346" s="18">
        <v>0.4556</v>
      </c>
      <c r="O346" s="18">
        <f t="shared" si="113"/>
        <v>7.1264000000000001E-5</v>
      </c>
      <c r="P346">
        <f t="shared" ca="1" si="114"/>
        <v>8.1614764991011793E-2</v>
      </c>
      <c r="Q346">
        <f t="shared" ca="1" si="115"/>
        <v>8.0457854741201498E-2</v>
      </c>
      <c r="R346">
        <f t="shared" ca="1" si="116"/>
        <v>7.4092647059350855E-2</v>
      </c>
      <c r="S346">
        <f t="shared" ca="1" si="117"/>
        <v>7.4774547038492886E-2</v>
      </c>
      <c r="T346">
        <f t="shared" ca="1" si="118"/>
        <v>7.8785427762032859E-2</v>
      </c>
      <c r="U346">
        <f t="shared" ca="1" si="119"/>
        <v>7.6271715686961977E-2</v>
      </c>
      <c r="V346">
        <f t="shared" ca="1" si="120"/>
        <v>7.4100480381003558E-2</v>
      </c>
      <c r="W346">
        <f t="shared" ca="1" si="121"/>
        <v>7.3445809630045336E-2</v>
      </c>
      <c r="X346">
        <f t="shared" ca="1" si="122"/>
        <v>7.3293872129171184E-2</v>
      </c>
      <c r="Y346">
        <f t="shared" ca="1" si="123"/>
        <v>6.9764236261706747E-2</v>
      </c>
      <c r="Z346">
        <f t="shared" ca="1" si="124"/>
        <v>6.9677542866241227E-2</v>
      </c>
      <c r="AA346">
        <f t="shared" ca="1" si="125"/>
        <v>6.6268687769785506E-2</v>
      </c>
      <c r="AB346">
        <f t="shared" ca="1" si="126"/>
        <v>8.182396204010764E-2</v>
      </c>
      <c r="AC346">
        <f t="shared" ca="1" si="127"/>
        <v>8.3811572337385148E-2</v>
      </c>
      <c r="AD346">
        <f t="shared" ca="1" si="128"/>
        <v>7.5082416779300373E-2</v>
      </c>
      <c r="AE346">
        <f t="shared" ca="1" si="129"/>
        <v>8.5894568162901364E-2</v>
      </c>
      <c r="AF346" s="18"/>
      <c r="AG346" s="18"/>
      <c r="AH346" s="18"/>
      <c r="AI346" s="18"/>
    </row>
    <row r="347" spans="1:35" x14ac:dyDescent="0.15">
      <c r="A347">
        <v>3</v>
      </c>
      <c r="B347">
        <v>483.56299999999999</v>
      </c>
      <c r="C347">
        <v>5</v>
      </c>
      <c r="D347" s="18">
        <v>-1.8469999999999999E-3</v>
      </c>
      <c r="E347" s="18">
        <v>4.8590000000000001E-2</v>
      </c>
      <c r="F347" s="18">
        <v>2.3420000000000001</v>
      </c>
      <c r="G347" s="18">
        <v>0.10630000000000001</v>
      </c>
      <c r="H347" s="18">
        <v>-8.2720000000000002E-2</v>
      </c>
      <c r="I347" s="18">
        <v>0.88639999999999997</v>
      </c>
      <c r="J347" s="18">
        <v>6.9589999999999999E-2</v>
      </c>
      <c r="K347" s="18">
        <v>-0.1971</v>
      </c>
      <c r="L347" s="18">
        <v>1.9279999999999999</v>
      </c>
      <c r="M347" s="18">
        <v>0.2225</v>
      </c>
      <c r="O347" s="18">
        <f t="shared" si="113"/>
        <v>8.9716999999999995E-5</v>
      </c>
      <c r="P347">
        <f t="shared" ca="1" si="114"/>
        <v>8.1839144876292888E-2</v>
      </c>
      <c r="Q347">
        <f t="shared" ca="1" si="115"/>
        <v>8.0900466689846157E-2</v>
      </c>
      <c r="R347">
        <f t="shared" ca="1" si="116"/>
        <v>7.4175204647832615E-2</v>
      </c>
      <c r="S347">
        <f t="shared" ca="1" si="117"/>
        <v>7.4864269577653769E-2</v>
      </c>
      <c r="T347">
        <f t="shared" ca="1" si="118"/>
        <v>7.8998956225788203E-2</v>
      </c>
      <c r="U347">
        <f t="shared" ca="1" si="119"/>
        <v>7.6576572632461759E-2</v>
      </c>
      <c r="V347">
        <f t="shared" ca="1" si="120"/>
        <v>7.414564605595883E-2</v>
      </c>
      <c r="W347">
        <f t="shared" ca="1" si="121"/>
        <v>7.3481320527309421E-2</v>
      </c>
      <c r="X347">
        <f t="shared" ca="1" si="122"/>
        <v>7.3402194309481056E-2</v>
      </c>
      <c r="Y347">
        <f t="shared" ca="1" si="123"/>
        <v>6.9821361435707038E-2</v>
      </c>
      <c r="Z347">
        <f t="shared" ca="1" si="124"/>
        <v>6.9697765742604084E-2</v>
      </c>
      <c r="AA347">
        <f t="shared" ca="1" si="125"/>
        <v>6.6311758282726438E-2</v>
      </c>
      <c r="AB347">
        <f t="shared" ca="1" si="126"/>
        <v>8.1835433956924039E-2</v>
      </c>
      <c r="AC347">
        <f t="shared" ca="1" si="127"/>
        <v>8.381737662043319E-2</v>
      </c>
      <c r="AD347">
        <f t="shared" ca="1" si="128"/>
        <v>7.5111578534588927E-2</v>
      </c>
      <c r="AE347">
        <f t="shared" ca="1" si="129"/>
        <v>8.5904869748095636E-2</v>
      </c>
      <c r="AF347" s="18"/>
      <c r="AG347" s="18"/>
      <c r="AH347" s="18"/>
      <c r="AI347" s="18"/>
    </row>
    <row r="348" spans="1:35" x14ac:dyDescent="0.15">
      <c r="A348">
        <v>3</v>
      </c>
      <c r="B348">
        <v>483.56299999999999</v>
      </c>
      <c r="C348">
        <v>7</v>
      </c>
      <c r="D348" s="18">
        <v>1.6080000000000001E-2</v>
      </c>
      <c r="E348" s="18">
        <v>-0.19639999999999999</v>
      </c>
      <c r="F348" s="18">
        <v>1.9259999999999999</v>
      </c>
      <c r="G348" s="18">
        <v>0.1298</v>
      </c>
      <c r="H348" s="18">
        <v>5.8040000000000001E-2</v>
      </c>
      <c r="I348" s="18">
        <v>2.194</v>
      </c>
      <c r="J348" s="18">
        <v>3.005E-2</v>
      </c>
      <c r="K348" s="18">
        <v>-0.11409999999999999</v>
      </c>
      <c r="L348" s="18">
        <v>0.99590000000000001</v>
      </c>
      <c r="M348" s="18">
        <v>8.4769999999999998E-2</v>
      </c>
      <c r="O348" s="18">
        <f t="shared" si="113"/>
        <v>1.1294999999999999E-4</v>
      </c>
      <c r="P348">
        <f t="shared" ca="1" si="114"/>
        <v>8.2033449352741095E-2</v>
      </c>
      <c r="Q348">
        <f t="shared" ca="1" si="115"/>
        <v>8.1331365247761009E-2</v>
      </c>
      <c r="R348">
        <f t="shared" ca="1" si="116"/>
        <v>7.4245804156056569E-2</v>
      </c>
      <c r="S348">
        <f t="shared" ca="1" si="117"/>
        <v>7.4941163293413299E-2</v>
      </c>
      <c r="T348">
        <f t="shared" ca="1" si="118"/>
        <v>7.9187685892163226E-2</v>
      </c>
      <c r="U348">
        <f t="shared" ca="1" si="119"/>
        <v>7.6873314562278708E-2</v>
      </c>
      <c r="V348">
        <f t="shared" ca="1" si="120"/>
        <v>7.4185372334643312E-2</v>
      </c>
      <c r="W348">
        <f t="shared" ca="1" si="121"/>
        <v>7.3513599690247844E-2</v>
      </c>
      <c r="X348">
        <f t="shared" ca="1" si="122"/>
        <v>7.3500670988000116E-2</v>
      </c>
      <c r="Y348">
        <f t="shared" ca="1" si="123"/>
        <v>6.9875764980736652E-2</v>
      </c>
      <c r="Z348">
        <f t="shared" ca="1" si="124"/>
        <v>6.9717907015649769E-2</v>
      </c>
      <c r="AA348">
        <f t="shared" ca="1" si="125"/>
        <v>6.6355477870194635E-2</v>
      </c>
      <c r="AB348">
        <f t="shared" ca="1" si="126"/>
        <v>8.1843151155475302E-2</v>
      </c>
      <c r="AC348">
        <f t="shared" ca="1" si="127"/>
        <v>8.381856393146242E-2</v>
      </c>
      <c r="AD348">
        <f t="shared" ca="1" si="128"/>
        <v>7.5140312185872138E-2</v>
      </c>
      <c r="AE348">
        <f t="shared" ca="1" si="129"/>
        <v>8.5911116691914841E-2</v>
      </c>
      <c r="AF348" s="18"/>
      <c r="AG348" s="18"/>
      <c r="AH348" s="18"/>
      <c r="AI348" s="18"/>
    </row>
    <row r="349" spans="1:35" x14ac:dyDescent="0.15">
      <c r="A349">
        <v>3</v>
      </c>
      <c r="B349">
        <v>483.56299999999999</v>
      </c>
      <c r="C349">
        <v>10</v>
      </c>
      <c r="D349" s="18">
        <v>3.8510000000000003E-2</v>
      </c>
      <c r="E349" s="18">
        <v>0.16400000000000001</v>
      </c>
      <c r="F349" s="18">
        <v>2.6789999999999998</v>
      </c>
      <c r="G349" s="18">
        <v>0.24879999999999999</v>
      </c>
      <c r="H349" s="18">
        <v>8.6629999999999999E-2</v>
      </c>
      <c r="I349" s="18">
        <v>1.2529999999999999E-6</v>
      </c>
      <c r="J349" s="18">
        <v>0.20050000000000001</v>
      </c>
      <c r="K349" s="18">
        <v>-0.54920000000000002</v>
      </c>
      <c r="L349" s="18">
        <v>1.669</v>
      </c>
      <c r="M349" s="18">
        <v>0.66920000000000002</v>
      </c>
      <c r="O349" s="18">
        <f t="shared" si="113"/>
        <v>1.4218999999999999E-4</v>
      </c>
      <c r="P349">
        <f t="shared" ca="1" si="114"/>
        <v>8.2199377151146488E-2</v>
      </c>
      <c r="Q349">
        <f t="shared" ca="1" si="115"/>
        <v>8.1750417160742828E-2</v>
      </c>
      <c r="R349">
        <f t="shared" ca="1" si="116"/>
        <v>7.4307910673480082E-2</v>
      </c>
      <c r="S349">
        <f t="shared" ca="1" si="117"/>
        <v>7.5008045416511099E-2</v>
      </c>
      <c r="T349">
        <f t="shared" ca="1" si="118"/>
        <v>7.9352466246451772E-2</v>
      </c>
      <c r="U349">
        <f t="shared" ca="1" si="119"/>
        <v>7.7161854362155197E-2</v>
      </c>
      <c r="V349">
        <f t="shared" ca="1" si="120"/>
        <v>7.4221821434721919E-2</v>
      </c>
      <c r="W349">
        <f t="shared" ca="1" si="121"/>
        <v>7.3543437995403083E-2</v>
      </c>
      <c r="X349">
        <f t="shared" ca="1" si="122"/>
        <v>7.35892682307729E-2</v>
      </c>
      <c r="Y349">
        <f t="shared" ca="1" si="123"/>
        <v>6.9927607105640027E-2</v>
      </c>
      <c r="Z349">
        <f t="shared" ca="1" si="124"/>
        <v>6.9738679594926342E-2</v>
      </c>
      <c r="AA349">
        <f t="shared" ca="1" si="125"/>
        <v>6.6400524886140122E-2</v>
      </c>
      <c r="AB349">
        <f t="shared" ca="1" si="126"/>
        <v>8.1846861082955288E-2</v>
      </c>
      <c r="AC349">
        <f t="shared" ca="1" si="127"/>
        <v>8.3814758777259329E-2</v>
      </c>
      <c r="AD349">
        <f t="shared" ca="1" si="128"/>
        <v>7.5168981896913414E-2</v>
      </c>
      <c r="AE349">
        <f t="shared" ca="1" si="129"/>
        <v>8.5912988884597558E-2</v>
      </c>
      <c r="AF349" s="18"/>
      <c r="AG349" s="18"/>
      <c r="AH349" s="18"/>
      <c r="AI349" s="18"/>
    </row>
    <row r="350" spans="1:35" x14ac:dyDescent="0.15">
      <c r="A350">
        <v>3</v>
      </c>
      <c r="B350">
        <v>483.56299999999999</v>
      </c>
      <c r="C350">
        <v>15</v>
      </c>
      <c r="D350" s="18">
        <v>-0.11269999999999999</v>
      </c>
      <c r="E350" s="18">
        <v>0.35580000000000001</v>
      </c>
      <c r="F350" s="18">
        <v>2.2309999999999999</v>
      </c>
      <c r="G350" s="18">
        <v>0.11899999999999999</v>
      </c>
      <c r="H350" s="18">
        <v>0.11459999999999999</v>
      </c>
      <c r="I350" s="18">
        <v>0.96540000000000004</v>
      </c>
      <c r="J350" s="18">
        <v>7.8210000000000002E-2</v>
      </c>
      <c r="K350" s="18">
        <v>-0.52390000000000003</v>
      </c>
      <c r="L350" s="18">
        <v>1.907</v>
      </c>
      <c r="M350" s="18">
        <v>0.25169999999999998</v>
      </c>
      <c r="O350" s="18">
        <f t="shared" si="113"/>
        <v>1.7901000000000001E-4</v>
      </c>
      <c r="P350">
        <f t="shared" ca="1" si="114"/>
        <v>8.2338361203876026E-2</v>
      </c>
      <c r="Q350">
        <f t="shared" ca="1" si="115"/>
        <v>8.2157003198834178E-2</v>
      </c>
      <c r="R350">
        <f t="shared" ca="1" si="116"/>
        <v>7.4364886127907884E-2</v>
      </c>
      <c r="S350">
        <f t="shared" ca="1" si="117"/>
        <v>7.506734347348587E-2</v>
      </c>
      <c r="T350">
        <f t="shared" ca="1" si="118"/>
        <v>7.9494031737313883E-2</v>
      </c>
      <c r="U350">
        <f t="shared" ca="1" si="119"/>
        <v>7.7441767167968856E-2</v>
      </c>
      <c r="V350">
        <f t="shared" ca="1" si="120"/>
        <v>7.4257244646992668E-2</v>
      </c>
      <c r="W350">
        <f t="shared" ca="1" si="121"/>
        <v>7.3571533785214055E-2</v>
      </c>
      <c r="X350">
        <f t="shared" ca="1" si="122"/>
        <v>7.3667994543183221E-2</v>
      </c>
      <c r="Y350">
        <f t="shared" ca="1" si="123"/>
        <v>6.9976987775575872E-2</v>
      </c>
      <c r="Z350">
        <f t="shared" ca="1" si="124"/>
        <v>6.9760980082281931E-2</v>
      </c>
      <c r="AA350">
        <f t="shared" ca="1" si="125"/>
        <v>6.6447569013396657E-2</v>
      </c>
      <c r="AB350">
        <f t="shared" ca="1" si="126"/>
        <v>8.1846305764839367E-2</v>
      </c>
      <c r="AC350">
        <f t="shared" ca="1" si="127"/>
        <v>8.3805556783004359E-2</v>
      </c>
      <c r="AD350">
        <f t="shared" ca="1" si="128"/>
        <v>7.519808560163331E-2</v>
      </c>
      <c r="AE350">
        <f t="shared" ca="1" si="129"/>
        <v>8.591014447595266E-2</v>
      </c>
      <c r="AF350" s="18"/>
      <c r="AG350" s="18"/>
      <c r="AH350" s="18"/>
      <c r="AI350" s="18"/>
    </row>
    <row r="351" spans="1:35" x14ac:dyDescent="0.15">
      <c r="A351">
        <v>3</v>
      </c>
      <c r="B351">
        <v>483.56299999999999</v>
      </c>
      <c r="C351">
        <v>20</v>
      </c>
      <c r="D351" s="18">
        <v>-0.1135</v>
      </c>
      <c r="E351" s="18">
        <v>-0.24349999999999999</v>
      </c>
      <c r="F351" s="18">
        <v>0.7944</v>
      </c>
      <c r="G351" s="18">
        <v>4.1020000000000001E-2</v>
      </c>
      <c r="H351" s="18">
        <v>0.33069999999999999</v>
      </c>
      <c r="I351" s="18">
        <v>0.82279999999999998</v>
      </c>
      <c r="J351" s="18">
        <v>5.4809999999999998E-2</v>
      </c>
      <c r="K351" s="18">
        <v>-0.18940000000000001</v>
      </c>
      <c r="L351" s="18">
        <v>1.5840000000000001</v>
      </c>
      <c r="M351" s="18">
        <v>8.2430000000000003E-2</v>
      </c>
      <c r="O351" s="18">
        <f t="shared" si="113"/>
        <v>2.2536E-4</v>
      </c>
      <c r="P351">
        <f t="shared" ca="1" si="114"/>
        <v>8.2451367145161075E-2</v>
      </c>
      <c r="Q351">
        <f t="shared" ca="1" si="115"/>
        <v>8.2549343067329278E-2</v>
      </c>
      <c r="R351">
        <f t="shared" ca="1" si="116"/>
        <v>7.4420081392453485E-2</v>
      </c>
      <c r="S351">
        <f t="shared" ca="1" si="117"/>
        <v>7.5121057344820288E-2</v>
      </c>
      <c r="T351">
        <f t="shared" ca="1" si="118"/>
        <v>7.9612774763905478E-2</v>
      </c>
      <c r="U351">
        <f t="shared" ca="1" si="119"/>
        <v>7.7711826167741568E-2</v>
      </c>
      <c r="V351">
        <f t="shared" ca="1" si="120"/>
        <v>7.429408268252842E-2</v>
      </c>
      <c r="W351">
        <f t="shared" ca="1" si="121"/>
        <v>7.3598461358938702E-2</v>
      </c>
      <c r="X351">
        <f t="shared" ca="1" si="122"/>
        <v>7.3736757616083809E-2</v>
      </c>
      <c r="Y351">
        <f t="shared" ca="1" si="123"/>
        <v>7.0023863733930589E-2</v>
      </c>
      <c r="Z351">
        <f t="shared" ca="1" si="124"/>
        <v>6.9785919996249446E-2</v>
      </c>
      <c r="AA351">
        <f t="shared" ca="1" si="125"/>
        <v>6.6497211147226801E-2</v>
      </c>
      <c r="AB351">
        <f t="shared" ca="1" si="126"/>
        <v>8.1841189485647309E-2</v>
      </c>
      <c r="AC351">
        <f t="shared" ca="1" si="127"/>
        <v>8.3790503910098804E-2</v>
      </c>
      <c r="AD351">
        <f t="shared" ca="1" si="128"/>
        <v>7.522820000369404E-2</v>
      </c>
      <c r="AE351">
        <f t="shared" ca="1" si="129"/>
        <v>8.5902187675805569E-2</v>
      </c>
      <c r="AF351" s="18"/>
      <c r="AG351" s="18"/>
      <c r="AH351" s="18"/>
      <c r="AI351" s="18"/>
    </row>
    <row r="352" spans="1:35" x14ac:dyDescent="0.15">
      <c r="A352">
        <v>3</v>
      </c>
      <c r="B352">
        <v>631.56299999999999</v>
      </c>
      <c r="C352">
        <v>1</v>
      </c>
      <c r="D352" s="18">
        <v>1.6160000000000001E-2</v>
      </c>
      <c r="E352" s="18">
        <v>3.1539999999999999E-2</v>
      </c>
      <c r="F352" s="18">
        <v>-6</v>
      </c>
      <c r="G352" s="18">
        <v>2.37</v>
      </c>
      <c r="H352" s="18">
        <v>-0.38869999999999999</v>
      </c>
      <c r="I352" s="18">
        <v>1.278</v>
      </c>
      <c r="J352" s="18">
        <v>0.18859999999999999</v>
      </c>
      <c r="K352" s="18">
        <v>0.1318</v>
      </c>
      <c r="L352" s="18">
        <v>2.077</v>
      </c>
      <c r="M352" s="18">
        <v>4.7940000000000003E-2</v>
      </c>
      <c r="O352" s="18">
        <f t="shared" si="113"/>
        <v>2.8371000000000001E-4</v>
      </c>
      <c r="P352">
        <f t="shared" ca="1" si="114"/>
        <v>8.2539191666208572E-2</v>
      </c>
      <c r="Q352">
        <f t="shared" ca="1" si="115"/>
        <v>8.292510816222573E-2</v>
      </c>
      <c r="R352">
        <f t="shared" ca="1" si="116"/>
        <v>7.4477158851286168E-2</v>
      </c>
      <c r="S352">
        <f t="shared" ca="1" si="117"/>
        <v>7.517091704763014E-2</v>
      </c>
      <c r="T352">
        <f t="shared" ca="1" si="118"/>
        <v>7.9709018072141702E-2</v>
      </c>
      <c r="U352">
        <f t="shared" ca="1" si="119"/>
        <v>7.7970424950315337E-2</v>
      </c>
      <c r="V352">
        <f t="shared" ca="1" si="120"/>
        <v>7.4335222084246283E-2</v>
      </c>
      <c r="W352">
        <f t="shared" ca="1" si="121"/>
        <v>7.3624728587954172E-2</v>
      </c>
      <c r="X352">
        <f t="shared" ca="1" si="122"/>
        <v>7.3795491904002863E-2</v>
      </c>
      <c r="Y352">
        <f t="shared" ca="1" si="123"/>
        <v>7.006812446944824E-2</v>
      </c>
      <c r="Z352">
        <f t="shared" ca="1" si="124"/>
        <v>6.981494763860556E-2</v>
      </c>
      <c r="AA352">
        <f t="shared" ca="1" si="125"/>
        <v>6.6550057040851929E-2</v>
      </c>
      <c r="AB352">
        <f t="shared" ca="1" si="126"/>
        <v>8.1831161896060184E-2</v>
      </c>
      <c r="AC352">
        <f t="shared" ca="1" si="127"/>
        <v>8.376906785882364E-2</v>
      </c>
      <c r="AD352">
        <f t="shared" ca="1" si="128"/>
        <v>7.5260021977612543E-2</v>
      </c>
      <c r="AE352">
        <f t="shared" ca="1" si="129"/>
        <v>8.5888645597334348E-2</v>
      </c>
      <c r="AF352" s="18"/>
      <c r="AG352" s="18"/>
      <c r="AH352" s="18"/>
      <c r="AI352" s="18"/>
    </row>
    <row r="353" spans="1:35" x14ac:dyDescent="0.15">
      <c r="A353">
        <v>3</v>
      </c>
      <c r="B353">
        <v>631.56299999999999</v>
      </c>
      <c r="C353">
        <v>3</v>
      </c>
      <c r="D353" s="18">
        <v>1.618E-2</v>
      </c>
      <c r="E353" s="18">
        <v>6.8729999999999999E-2</v>
      </c>
      <c r="F353" s="18">
        <v>2.5179999999999998</v>
      </c>
      <c r="G353" s="18">
        <v>2.0099999999999998</v>
      </c>
      <c r="H353" s="18">
        <v>0.1225</v>
      </c>
      <c r="I353" s="18">
        <v>2.0590000000000002</v>
      </c>
      <c r="J353" s="18">
        <v>4.9950000000000001E-2</v>
      </c>
      <c r="K353" s="18">
        <v>-0.36969999999999997</v>
      </c>
      <c r="L353" s="18">
        <v>1.208</v>
      </c>
      <c r="M353" s="18">
        <v>0.18459999999999999</v>
      </c>
      <c r="O353" s="18">
        <f t="shared" si="113"/>
        <v>3.5717000000000002E-4</v>
      </c>
      <c r="P353">
        <f t="shared" ca="1" si="114"/>
        <v>8.2602467122811704E-2</v>
      </c>
      <c r="Q353">
        <f t="shared" ca="1" si="115"/>
        <v>8.3281313176377617E-2</v>
      </c>
      <c r="R353">
        <f t="shared" ca="1" si="116"/>
        <v>7.4540367982735625E-2</v>
      </c>
      <c r="S353">
        <f t="shared" ca="1" si="117"/>
        <v>7.5218416559696119E-2</v>
      </c>
      <c r="T353">
        <f t="shared" ca="1" si="118"/>
        <v>7.9782997810862427E-2</v>
      </c>
      <c r="U353">
        <f t="shared" ca="1" si="119"/>
        <v>7.8215503165700168E-2</v>
      </c>
      <c r="V353">
        <f t="shared" ca="1" si="120"/>
        <v>7.4384252797661157E-2</v>
      </c>
      <c r="W353">
        <f t="shared" ca="1" si="121"/>
        <v>7.3650780748740333E-2</v>
      </c>
      <c r="X353">
        <f t="shared" ca="1" si="122"/>
        <v>7.3844132500223633E-2</v>
      </c>
      <c r="Y353">
        <f t="shared" ca="1" si="123"/>
        <v>7.0109578710222525E-2</v>
      </c>
      <c r="Z353">
        <f t="shared" ca="1" si="124"/>
        <v>6.9849970579263176E-2</v>
      </c>
      <c r="AA353">
        <f t="shared" ca="1" si="125"/>
        <v>6.6606709462525449E-2</v>
      </c>
      <c r="AB353">
        <f t="shared" ca="1" si="126"/>
        <v>8.1815797462816822E-2</v>
      </c>
      <c r="AC353">
        <f t="shared" ca="1" si="127"/>
        <v>8.3740618799191369E-2</v>
      </c>
      <c r="AD353">
        <f t="shared" ca="1" si="128"/>
        <v>7.5294367820513838E-2</v>
      </c>
      <c r="AE353">
        <f t="shared" ca="1" si="129"/>
        <v>8.586894373483378E-2</v>
      </c>
      <c r="AF353" s="18"/>
      <c r="AG353" s="18"/>
      <c r="AH353" s="18"/>
      <c r="AI353" s="18"/>
    </row>
    <row r="354" spans="1:35" x14ac:dyDescent="0.15">
      <c r="A354">
        <v>3</v>
      </c>
      <c r="B354">
        <v>631.56299999999999</v>
      </c>
      <c r="C354">
        <v>5</v>
      </c>
      <c r="D354" s="18">
        <v>-4.2200000000000001E-2</v>
      </c>
      <c r="E354" s="18">
        <v>9.937E-2</v>
      </c>
      <c r="F354" s="18">
        <v>2.1030000000000002</v>
      </c>
      <c r="G354" s="18">
        <v>3.0949999999999998E-2</v>
      </c>
      <c r="H354" s="18">
        <v>-6.2570000000000001E-2</v>
      </c>
      <c r="I354" s="18">
        <v>1.1850000000000001</v>
      </c>
      <c r="J354" s="18">
        <v>6.9639999999999994E-2</v>
      </c>
      <c r="K354" s="18">
        <v>-0.26340000000000002</v>
      </c>
      <c r="L354" s="18">
        <v>1.5940000000000001</v>
      </c>
      <c r="M354" s="18">
        <v>0.11020000000000001</v>
      </c>
      <c r="O354" s="18">
        <f t="shared" si="113"/>
        <v>4.4965000000000001E-4</v>
      </c>
      <c r="P354">
        <f t="shared" ca="1" si="114"/>
        <v>8.2641736306619334E-2</v>
      </c>
      <c r="Q354">
        <f t="shared" ca="1" si="115"/>
        <v>8.3614387771057286E-2</v>
      </c>
      <c r="R354">
        <f t="shared" ca="1" si="116"/>
        <v>7.4614930225439358E-2</v>
      </c>
      <c r="S354">
        <f t="shared" ca="1" si="117"/>
        <v>7.5264867561072951E-2</v>
      </c>
      <c r="T354">
        <f t="shared" ca="1" si="118"/>
        <v>7.983491736841529E-2</v>
      </c>
      <c r="U354">
        <f t="shared" ca="1" si="119"/>
        <v>7.8444596099236361E-2</v>
      </c>
      <c r="V354">
        <f t="shared" ca="1" si="120"/>
        <v>7.4445827570058895E-2</v>
      </c>
      <c r="W354">
        <f t="shared" ca="1" si="121"/>
        <v>7.367701422809296E-2</v>
      </c>
      <c r="X354">
        <f t="shared" ca="1" si="122"/>
        <v>7.3882627838435438E-2</v>
      </c>
      <c r="Y354">
        <f t="shared" ca="1" si="123"/>
        <v>7.0147963074571731E-2</v>
      </c>
      <c r="Z354">
        <f t="shared" ca="1" si="124"/>
        <v>6.9893533545619502E-2</v>
      </c>
      <c r="AA354">
        <f t="shared" ca="1" si="125"/>
        <v>6.6667773680586587E-2</v>
      </c>
      <c r="AB354">
        <f t="shared" ca="1" si="126"/>
        <v>8.1794580239064371E-2</v>
      </c>
      <c r="AC354">
        <f t="shared" ca="1" si="127"/>
        <v>8.3704413259873933E-2</v>
      </c>
      <c r="AD354">
        <f t="shared" ca="1" si="128"/>
        <v>7.5332189747444211E-2</v>
      </c>
      <c r="AE354">
        <f t="shared" ca="1" si="129"/>
        <v>8.5842385281102412E-2</v>
      </c>
      <c r="AF354" s="18"/>
      <c r="AG354" s="18"/>
      <c r="AH354" s="18"/>
      <c r="AI354" s="18"/>
    </row>
    <row r="355" spans="1:35" x14ac:dyDescent="0.15">
      <c r="A355">
        <v>3</v>
      </c>
      <c r="B355">
        <v>631.56299999999999</v>
      </c>
      <c r="C355">
        <v>7</v>
      </c>
      <c r="D355" s="18">
        <v>0.15029999999999999</v>
      </c>
      <c r="E355" s="18">
        <v>-0.40250000000000002</v>
      </c>
      <c r="F355" s="18">
        <v>1.0009999999999999</v>
      </c>
      <c r="G355" s="18">
        <v>0.12529999999999999</v>
      </c>
      <c r="H355" s="18">
        <v>0.22189999999999999</v>
      </c>
      <c r="I355" s="18">
        <v>2.0590000000000002</v>
      </c>
      <c r="J355" s="18">
        <v>7.6020000000000004E-2</v>
      </c>
      <c r="K355" s="18">
        <v>-0.14680000000000001</v>
      </c>
      <c r="L355" s="18">
        <v>1.5</v>
      </c>
      <c r="M355" s="18">
        <v>9.1340000000000005E-2</v>
      </c>
      <c r="O355" s="18">
        <f t="shared" si="113"/>
        <v>5.6607000000000001E-4</v>
      </c>
      <c r="P355">
        <f t="shared" ca="1" si="114"/>
        <v>8.2657528369193989E-2</v>
      </c>
      <c r="Q355">
        <f t="shared" ca="1" si="115"/>
        <v>8.3920306151568008E-2</v>
      </c>
      <c r="R355">
        <f t="shared" ca="1" si="116"/>
        <v>7.4707549051040795E-2</v>
      </c>
      <c r="S355">
        <f t="shared" ca="1" si="117"/>
        <v>7.5311450879906733E-2</v>
      </c>
      <c r="T355">
        <f t="shared" ca="1" si="118"/>
        <v>7.986500592151019E-2</v>
      </c>
      <c r="U355">
        <f t="shared" ca="1" si="119"/>
        <v>7.8654924035693338E-2</v>
      </c>
      <c r="V355">
        <f t="shared" ca="1" si="120"/>
        <v>7.4526148573319712E-2</v>
      </c>
      <c r="W355">
        <f t="shared" ca="1" si="121"/>
        <v>7.3703791254833256E-2</v>
      </c>
      <c r="X355">
        <f t="shared" ca="1" si="122"/>
        <v>7.3910957610501968E-2</v>
      </c>
      <c r="Y355">
        <f t="shared" ca="1" si="123"/>
        <v>7.0182956968038168E-2</v>
      </c>
      <c r="Z355">
        <f t="shared" ca="1" si="124"/>
        <v>6.9949065522018794E-2</v>
      </c>
      <c r="AA355">
        <f t="shared" ca="1" si="125"/>
        <v>6.6733867369364666E-2</v>
      </c>
      <c r="AB355">
        <f t="shared" ca="1" si="126"/>
        <v>8.1766887646631078E-2</v>
      </c>
      <c r="AC355">
        <f t="shared" ca="1" si="127"/>
        <v>8.3659575746791767E-2</v>
      </c>
      <c r="AD355">
        <f t="shared" ca="1" si="128"/>
        <v>7.537460280548787E-2</v>
      </c>
      <c r="AE355">
        <f t="shared" ca="1" si="129"/>
        <v>8.580812767599505E-2</v>
      </c>
      <c r="AF355" s="18"/>
      <c r="AG355" s="18"/>
      <c r="AH355" s="18"/>
      <c r="AI355" s="18"/>
    </row>
    <row r="356" spans="1:35" x14ac:dyDescent="0.15">
      <c r="A356">
        <v>3</v>
      </c>
      <c r="B356">
        <v>631.56299999999999</v>
      </c>
      <c r="C356">
        <v>10</v>
      </c>
      <c r="D356" s="18">
        <v>0.18870000000000001</v>
      </c>
      <c r="E356" s="18">
        <v>0.1537</v>
      </c>
      <c r="F356" s="18">
        <v>0.39550000000000002</v>
      </c>
      <c r="G356" s="18">
        <v>0.1149</v>
      </c>
      <c r="H356" s="18">
        <v>-0.82079999999999997</v>
      </c>
      <c r="I356" s="18">
        <v>0.99809999999999999</v>
      </c>
      <c r="J356" s="18">
        <v>0.24740000000000001</v>
      </c>
      <c r="K356" s="18">
        <v>0.29949999999999999</v>
      </c>
      <c r="L356" s="18">
        <v>2.044</v>
      </c>
      <c r="M356" s="18">
        <v>7.6179999999999998E-2</v>
      </c>
      <c r="O356" s="18">
        <f t="shared" si="113"/>
        <v>7.1265E-4</v>
      </c>
      <c r="P356">
        <f t="shared" ca="1" si="114"/>
        <v>8.2650417594241507E-2</v>
      </c>
      <c r="Q356">
        <f t="shared" ca="1" si="115"/>
        <v>8.4194752296443909E-2</v>
      </c>
      <c r="R356">
        <f t="shared" ca="1" si="116"/>
        <v>7.4827103678156093E-2</v>
      </c>
      <c r="S356">
        <f t="shared" ca="1" si="117"/>
        <v>7.5359266838709055E-2</v>
      </c>
      <c r="T356">
        <f t="shared" ca="1" si="118"/>
        <v>7.987356401739748E-2</v>
      </c>
      <c r="U356">
        <f t="shared" ca="1" si="119"/>
        <v>7.8843506066182123E-2</v>
      </c>
      <c r="V356">
        <f t="shared" ca="1" si="120"/>
        <v>7.4633639649692676E-2</v>
      </c>
      <c r="W356">
        <f t="shared" ca="1" si="121"/>
        <v>7.373145622840957E-2</v>
      </c>
      <c r="X356">
        <f t="shared" ca="1" si="122"/>
        <v>7.3929147143126844E-2</v>
      </c>
      <c r="Y356">
        <f t="shared" ca="1" si="123"/>
        <v>7.0214200945213884E-2</v>
      </c>
      <c r="Z356">
        <f t="shared" ca="1" si="124"/>
        <v>7.0021227250732121E-2</v>
      </c>
      <c r="AA356">
        <f t="shared" ca="1" si="125"/>
        <v>6.6805638960548031E-2</v>
      </c>
      <c r="AB356">
        <f t="shared" ca="1" si="126"/>
        <v>8.1731967574533923E-2</v>
      </c>
      <c r="AC356">
        <f t="shared" ca="1" si="127"/>
        <v>8.3605070938830864E-2</v>
      </c>
      <c r="AD356">
        <f t="shared" ca="1" si="128"/>
        <v>7.5422925941184576E-2</v>
      </c>
      <c r="AE356">
        <f t="shared" ca="1" si="129"/>
        <v>8.5765149396355947E-2</v>
      </c>
      <c r="AF356" s="18"/>
      <c r="AG356" s="18"/>
      <c r="AH356" s="18"/>
      <c r="AI356" s="18"/>
    </row>
    <row r="357" spans="1:35" x14ac:dyDescent="0.15">
      <c r="A357">
        <v>3</v>
      </c>
      <c r="B357">
        <v>631.56299999999999</v>
      </c>
      <c r="C357">
        <v>15</v>
      </c>
      <c r="D357" s="18">
        <v>-0.27400000000000002</v>
      </c>
      <c r="E357" s="18">
        <v>0.19869999999999999</v>
      </c>
      <c r="F357" s="18">
        <v>1.1919999999999999</v>
      </c>
      <c r="G357" s="18">
        <v>8.5629999999999998E-2</v>
      </c>
      <c r="H357" s="18">
        <v>-0.2417</v>
      </c>
      <c r="I357" s="18">
        <v>1.0349999999999999</v>
      </c>
      <c r="J357" s="18">
        <v>3.124E-2</v>
      </c>
      <c r="K357" s="18">
        <v>0.1217</v>
      </c>
      <c r="L357" s="18">
        <v>1.49</v>
      </c>
      <c r="M357" s="18">
        <v>5.808E-2</v>
      </c>
      <c r="O357" s="18">
        <f t="shared" si="113"/>
        <v>8.9716000000000004E-4</v>
      </c>
      <c r="P357">
        <f t="shared" ca="1" si="114"/>
        <v>8.2621084482636012E-2</v>
      </c>
      <c r="Q357">
        <f t="shared" ca="1" si="115"/>
        <v>8.443310289249506E-2</v>
      </c>
      <c r="R357">
        <f t="shared" ca="1" si="116"/>
        <v>7.4985471668562578E-2</v>
      </c>
      <c r="S357">
        <f t="shared" ca="1" si="117"/>
        <v>7.5409345687996523E-2</v>
      </c>
      <c r="T357">
        <f t="shared" ca="1" si="118"/>
        <v>7.9861000873039961E-2</v>
      </c>
      <c r="U357">
        <f t="shared" ca="1" si="119"/>
        <v>7.9007148647834632E-2</v>
      </c>
      <c r="V357">
        <f t="shared" ca="1" si="120"/>
        <v>7.4779758456908318E-2</v>
      </c>
      <c r="W357">
        <f t="shared" ca="1" si="121"/>
        <v>7.3760330375703259E-2</v>
      </c>
      <c r="X357">
        <f t="shared" ca="1" si="122"/>
        <v>7.3937267971955961E-2</v>
      </c>
      <c r="Y357">
        <f t="shared" ca="1" si="123"/>
        <v>7.0241293927774978E-2</v>
      </c>
      <c r="Z357">
        <f t="shared" ca="1" si="124"/>
        <v>7.011631962569051E-2</v>
      </c>
      <c r="AA357">
        <f t="shared" ca="1" si="125"/>
        <v>6.6883731649222455E-2</v>
      </c>
      <c r="AB357">
        <f t="shared" ca="1" si="126"/>
        <v>8.1688941070784213E-2</v>
      </c>
      <c r="AC357">
        <f t="shared" ca="1" si="127"/>
        <v>8.3539716566073396E-2</v>
      </c>
      <c r="AD357">
        <f t="shared" ca="1" si="128"/>
        <v>7.5478695045708144E-2</v>
      </c>
      <c r="AE357">
        <f t="shared" ca="1" si="129"/>
        <v>8.5712246187615526E-2</v>
      </c>
      <c r="AF357" s="18"/>
      <c r="AG357" s="18"/>
      <c r="AH357" s="18"/>
      <c r="AI357" s="18"/>
    </row>
    <row r="358" spans="1:35" x14ac:dyDescent="0.15">
      <c r="A358">
        <v>3</v>
      </c>
      <c r="B358">
        <v>631.56299999999999</v>
      </c>
      <c r="C358">
        <v>20</v>
      </c>
      <c r="D358" s="18">
        <v>-0.1139</v>
      </c>
      <c r="E358" s="18">
        <v>0.26729999999999998</v>
      </c>
      <c r="F358" s="18">
        <v>2.1</v>
      </c>
      <c r="G358" s="18">
        <v>8.6610000000000006E-2</v>
      </c>
      <c r="H358" s="18">
        <v>-0.30030000000000001</v>
      </c>
      <c r="I358" s="18">
        <v>1.04</v>
      </c>
      <c r="J358" s="18">
        <v>3.1899999999999998E-2</v>
      </c>
      <c r="K358" s="18">
        <v>-2.63E-2</v>
      </c>
      <c r="L358" s="18">
        <v>1.734</v>
      </c>
      <c r="M358" s="18">
        <v>3.6940000000000001E-2</v>
      </c>
      <c r="O358" s="18">
        <f t="shared" si="113"/>
        <v>1.1295000000000001E-3</v>
      </c>
      <c r="P358">
        <f t="shared" ca="1" si="114"/>
        <v>8.2570353800328497E-2</v>
      </c>
      <c r="Q358">
        <f t="shared" ca="1" si="115"/>
        <v>8.4630833848457543E-2</v>
      </c>
      <c r="R358">
        <f t="shared" ca="1" si="116"/>
        <v>7.5198829794628427E-2</v>
      </c>
      <c r="S358">
        <f t="shared" ca="1" si="117"/>
        <v>7.5462728637369053E-2</v>
      </c>
      <c r="T358">
        <f t="shared" ca="1" si="118"/>
        <v>7.9827873564137827E-2</v>
      </c>
      <c r="U358">
        <f t="shared" ca="1" si="119"/>
        <v>7.9142725181906917E-2</v>
      </c>
      <c r="V358">
        <f t="shared" ca="1" si="120"/>
        <v>7.498026992625112E-2</v>
      </c>
      <c r="W358">
        <f t="shared" ca="1" si="121"/>
        <v>7.379074823745814E-2</v>
      </c>
      <c r="X358">
        <f t="shared" ca="1" si="122"/>
        <v>7.3935461090881061E-2</v>
      </c>
      <c r="Y358">
        <f t="shared" ca="1" si="123"/>
        <v>7.0263838228072778E-2</v>
      </c>
      <c r="Z358">
        <f t="shared" ca="1" si="124"/>
        <v>7.0242957535007478E-2</v>
      </c>
      <c r="AA358">
        <f t="shared" ca="1" si="125"/>
        <v>6.6968858959736144E-2</v>
      </c>
      <c r="AB358">
        <f t="shared" ca="1" si="126"/>
        <v>8.1636747396496623E-2</v>
      </c>
      <c r="AC358">
        <f t="shared" ca="1" si="127"/>
        <v>8.3462108366430657E-2</v>
      </c>
      <c r="AD358">
        <f t="shared" ca="1" si="128"/>
        <v>7.5543762158615871E-2</v>
      </c>
      <c r="AE358">
        <f t="shared" ca="1" si="129"/>
        <v>8.5647953767920559E-2</v>
      </c>
      <c r="AF358" s="18"/>
      <c r="AG358" s="18"/>
      <c r="AH358" s="18"/>
      <c r="AI358" s="18"/>
    </row>
    <row r="359" spans="1:35" x14ac:dyDescent="0.15">
      <c r="A359">
        <v>3</v>
      </c>
      <c r="B359">
        <v>774.68299999999999</v>
      </c>
      <c r="C359">
        <v>1</v>
      </c>
      <c r="D359" s="18">
        <v>4.8399999999999999E-2</v>
      </c>
      <c r="E359" s="18">
        <v>6.7250000000000004E-2</v>
      </c>
      <c r="F359" s="18">
        <v>1.5620000000000001</v>
      </c>
      <c r="G359" s="18">
        <v>0.20599999999999999</v>
      </c>
      <c r="H359" s="18">
        <v>7.6079999999999995E-2</v>
      </c>
      <c r="I359" s="18">
        <v>0.5806</v>
      </c>
      <c r="J359" s="18">
        <v>3.1109999999999999E-2</v>
      </c>
      <c r="K359" s="18">
        <v>-0.24740000000000001</v>
      </c>
      <c r="L359" s="18">
        <v>0.78359999999999996</v>
      </c>
      <c r="M359" s="18">
        <v>0.11650000000000001</v>
      </c>
      <c r="O359" s="18">
        <f t="shared" si="113"/>
        <v>1.4219E-3</v>
      </c>
      <c r="P359">
        <f t="shared" ca="1" si="114"/>
        <v>8.2499309730216464E-2</v>
      </c>
      <c r="Q359">
        <f t="shared" ca="1" si="115"/>
        <v>8.4783388145496463E-2</v>
      </c>
      <c r="R359">
        <f t="shared" ca="1" si="116"/>
        <v>7.5488834714000447E-2</v>
      </c>
      <c r="S359">
        <f t="shared" ca="1" si="117"/>
        <v>7.5520420164387328E-2</v>
      </c>
      <c r="T359">
        <f t="shared" ca="1" si="118"/>
        <v>7.9774962513361636E-2</v>
      </c>
      <c r="U359">
        <f t="shared" ca="1" si="119"/>
        <v>7.924708591986164E-2</v>
      </c>
      <c r="V359">
        <f t="shared" ca="1" si="120"/>
        <v>7.5256431688146427E-2</v>
      </c>
      <c r="W359">
        <f t="shared" ca="1" si="121"/>
        <v>7.382302131002462E-2</v>
      </c>
      <c r="X359">
        <f t="shared" ca="1" si="122"/>
        <v>7.3923943152471125E-2</v>
      </c>
      <c r="Y359">
        <f t="shared" ca="1" si="123"/>
        <v>7.0281422687612602E-2</v>
      </c>
      <c r="Z359">
        <f t="shared" ca="1" si="124"/>
        <v>7.0412647858778113E-2</v>
      </c>
      <c r="AA359">
        <f t="shared" ca="1" si="125"/>
        <v>6.7061684031566218E-2</v>
      </c>
      <c r="AB359">
        <f t="shared" ca="1" si="126"/>
        <v>8.1574199806640241E-2</v>
      </c>
      <c r="AC359">
        <f t="shared" ca="1" si="127"/>
        <v>8.3370713724536152E-2</v>
      </c>
      <c r="AD359">
        <f t="shared" ca="1" si="128"/>
        <v>7.5620260533857092E-2</v>
      </c>
      <c r="AE359">
        <f t="shared" ca="1" si="129"/>
        <v>8.5570603724393651E-2</v>
      </c>
      <c r="AF359" s="18"/>
      <c r="AG359" s="18"/>
      <c r="AH359" s="18"/>
      <c r="AI359" s="18"/>
    </row>
    <row r="360" spans="1:35" x14ac:dyDescent="0.15">
      <c r="A360">
        <v>3</v>
      </c>
      <c r="B360">
        <v>774.68299999999999</v>
      </c>
      <c r="C360">
        <v>3</v>
      </c>
      <c r="D360" s="18">
        <v>-6.2869999999999995E-2</v>
      </c>
      <c r="E360" s="18">
        <v>-0.33650000000000002</v>
      </c>
      <c r="F360" s="18">
        <v>0.93149999999999999</v>
      </c>
      <c r="G360" s="18">
        <v>0.25290000000000001</v>
      </c>
      <c r="H360" s="18">
        <v>0.47249999999999998</v>
      </c>
      <c r="I360" s="18">
        <v>1.117</v>
      </c>
      <c r="J360" s="18">
        <v>0.29709999999999998</v>
      </c>
      <c r="K360" s="18">
        <v>-0.15890000000000001</v>
      </c>
      <c r="L360" s="18">
        <v>1.5349999999999999</v>
      </c>
      <c r="M360" s="18">
        <v>6.6269999999999996E-2</v>
      </c>
      <c r="O360" s="18">
        <f t="shared" si="113"/>
        <v>1.7901E-3</v>
      </c>
      <c r="P360">
        <f t="shared" ca="1" si="114"/>
        <v>8.2409232160178716E-2</v>
      </c>
      <c r="Q360">
        <f t="shared" ca="1" si="115"/>
        <v>8.488676879048386E-2</v>
      </c>
      <c r="R360">
        <f t="shared" ca="1" si="116"/>
        <v>7.5884908451425023E-2</v>
      </c>
      <c r="S360">
        <f t="shared" ca="1" si="117"/>
        <v>7.5583530412927424E-2</v>
      </c>
      <c r="T360">
        <f t="shared" ca="1" si="118"/>
        <v>7.9703230383912624E-2</v>
      </c>
      <c r="U360">
        <f t="shared" ca="1" si="119"/>
        <v>7.9317465094048786E-2</v>
      </c>
      <c r="V360">
        <f t="shared" ca="1" si="120"/>
        <v>7.5637238531454862E-2</v>
      </c>
      <c r="W360">
        <f t="shared" ca="1" si="121"/>
        <v>7.385751011481885E-2</v>
      </c>
      <c r="X360">
        <f t="shared" ca="1" si="122"/>
        <v>7.3903006646730579E-2</v>
      </c>
      <c r="Y360">
        <f t="shared" ca="1" si="123"/>
        <v>7.0293688233170837E-2</v>
      </c>
      <c r="Z360">
        <f t="shared" ca="1" si="124"/>
        <v>7.0640997761257374E-2</v>
      </c>
      <c r="AA360">
        <f t="shared" ca="1" si="125"/>
        <v>6.7163003240650651E-2</v>
      </c>
      <c r="AB360">
        <f t="shared" ca="1" si="126"/>
        <v>8.1499854123347135E-2</v>
      </c>
      <c r="AC360">
        <f t="shared" ca="1" si="127"/>
        <v>8.3263688998365601E-2</v>
      </c>
      <c r="AD360">
        <f t="shared" ca="1" si="128"/>
        <v>7.5710815143443064E-2</v>
      </c>
      <c r="AE360">
        <f t="shared" ca="1" si="129"/>
        <v>8.5478144283765323E-2</v>
      </c>
      <c r="AF360" s="18"/>
      <c r="AG360" s="18"/>
      <c r="AH360" s="18"/>
      <c r="AI360" s="18"/>
    </row>
    <row r="361" spans="1:35" x14ac:dyDescent="0.15">
      <c r="A361">
        <v>3</v>
      </c>
      <c r="B361">
        <v>774.68299999999999</v>
      </c>
      <c r="C361">
        <v>5</v>
      </c>
      <c r="D361" s="18">
        <v>-9.1300000000000006E-2</v>
      </c>
      <c r="E361" s="18">
        <v>-1.8800000000000001E-2</v>
      </c>
      <c r="F361" s="18">
        <v>0.85509999999999997</v>
      </c>
      <c r="G361" s="18">
        <v>3.6389999999999999E-2</v>
      </c>
      <c r="H361" s="18">
        <v>0.1004</v>
      </c>
      <c r="I361" s="18">
        <v>1.284</v>
      </c>
      <c r="J361" s="18">
        <v>5.4559999999999997E-2</v>
      </c>
      <c r="K361" s="18">
        <v>-9.7409999999999997E-2</v>
      </c>
      <c r="L361" s="18">
        <v>1.7370000000000001</v>
      </c>
      <c r="M361" s="18">
        <v>0.13159999999999999</v>
      </c>
      <c r="O361" s="18">
        <f t="shared" si="113"/>
        <v>2.2536000000000001E-3</v>
      </c>
      <c r="P361">
        <f t="shared" ca="1" si="114"/>
        <v>8.2301784505117187E-2</v>
      </c>
      <c r="Q361">
        <f t="shared" ca="1" si="115"/>
        <v>8.493743131993417E-2</v>
      </c>
      <c r="R361">
        <f t="shared" ca="1" si="116"/>
        <v>7.6425650743188356E-2</v>
      </c>
      <c r="S361">
        <f t="shared" ca="1" si="117"/>
        <v>7.565318527836988E-2</v>
      </c>
      <c r="T361">
        <f t="shared" ca="1" si="118"/>
        <v>7.9613958425991074E-2</v>
      </c>
      <c r="U361">
        <f t="shared" ca="1" si="119"/>
        <v>7.9351408360149908E-2</v>
      </c>
      <c r="V361">
        <f t="shared" ca="1" si="120"/>
        <v>7.6160849654543825E-2</v>
      </c>
      <c r="W361">
        <f t="shared" ca="1" si="121"/>
        <v>7.3894565653794889E-2</v>
      </c>
      <c r="X361">
        <f t="shared" ca="1" si="122"/>
        <v>7.3873047159321747E-2</v>
      </c>
      <c r="Y361">
        <f t="shared" ca="1" si="123"/>
        <v>7.03003127066264E-2</v>
      </c>
      <c r="Z361">
        <f t="shared" ca="1" si="124"/>
        <v>7.0948399262745418E-2</v>
      </c>
      <c r="AA361">
        <f t="shared" ca="1" si="125"/>
        <v>6.7273560710987473E-2</v>
      </c>
      <c r="AB361">
        <f t="shared" ca="1" si="126"/>
        <v>8.1412117616478347E-2</v>
      </c>
      <c r="AC361">
        <f t="shared" ca="1" si="127"/>
        <v>8.3139052710274525E-2</v>
      </c>
      <c r="AD361">
        <f t="shared" ca="1" si="128"/>
        <v>7.581846910278417E-2</v>
      </c>
      <c r="AE361">
        <f t="shared" ca="1" si="129"/>
        <v>8.5368252439837838E-2</v>
      </c>
      <c r="AF361" s="18"/>
      <c r="AG361" s="18"/>
      <c r="AH361" s="18"/>
      <c r="AI361" s="18"/>
    </row>
    <row r="362" spans="1:35" x14ac:dyDescent="0.15">
      <c r="A362">
        <v>3</v>
      </c>
      <c r="B362">
        <v>774.68299999999999</v>
      </c>
      <c r="C362">
        <v>7</v>
      </c>
      <c r="D362" s="18">
        <v>0.2001</v>
      </c>
      <c r="E362" s="18">
        <v>7.0639999999999994E-2</v>
      </c>
      <c r="F362" s="18">
        <v>0.68679999999999997</v>
      </c>
      <c r="G362" s="18">
        <v>3.014E-2</v>
      </c>
      <c r="H362" s="18">
        <v>-0.37969999999999998</v>
      </c>
      <c r="I362" s="18">
        <v>0.97529999999999994</v>
      </c>
      <c r="J362" s="18">
        <v>0.123</v>
      </c>
      <c r="K362" s="18">
        <v>5.9060000000000001E-2</v>
      </c>
      <c r="L362" s="18">
        <v>1.6439999999999999</v>
      </c>
      <c r="M362" s="18">
        <v>3.8240000000000003E-2</v>
      </c>
      <c r="O362" s="18">
        <f t="shared" si="113"/>
        <v>2.8371E-3</v>
      </c>
      <c r="P362">
        <f t="shared" ca="1" si="114"/>
        <v>8.2178967649851414E-2</v>
      </c>
      <c r="Q362">
        <f t="shared" ca="1" si="115"/>
        <v>8.4932734180807851E-2</v>
      </c>
      <c r="R362">
        <f t="shared" ca="1" si="116"/>
        <v>7.716101161425204E-2</v>
      </c>
      <c r="S362">
        <f t="shared" ca="1" si="117"/>
        <v>7.5730631890486483E-2</v>
      </c>
      <c r="T362">
        <f t="shared" ca="1" si="118"/>
        <v>7.9508710388547746E-2</v>
      </c>
      <c r="U362">
        <f t="shared" ca="1" si="119"/>
        <v>7.9347082064208041E-2</v>
      </c>
      <c r="V362">
        <f t="shared" ca="1" si="120"/>
        <v>7.6876728907083691E-2</v>
      </c>
      <c r="W362">
        <f t="shared" ca="1" si="121"/>
        <v>7.3934580466525929E-2</v>
      </c>
      <c r="X362">
        <f t="shared" ca="1" si="122"/>
        <v>7.3834555184057515E-2</v>
      </c>
      <c r="Y362">
        <f t="shared" ca="1" si="123"/>
        <v>7.0301059605915511E-2</v>
      </c>
      <c r="Z362">
        <f t="shared" ca="1" si="124"/>
        <v>7.1361182684558974E-2</v>
      </c>
      <c r="AA362">
        <f t="shared" ca="1" si="125"/>
        <v>6.7394178774148758E-2</v>
      </c>
      <c r="AB362">
        <f t="shared" ca="1" si="126"/>
        <v>8.130915071402281E-2</v>
      </c>
      <c r="AC362">
        <f t="shared" ca="1" si="127"/>
        <v>8.2994557930876761E-2</v>
      </c>
      <c r="AD362">
        <f t="shared" ca="1" si="128"/>
        <v>7.5946879327373484E-2</v>
      </c>
      <c r="AE362">
        <f t="shared" ca="1" si="129"/>
        <v>8.5238182832005849E-2</v>
      </c>
      <c r="AF362" s="18"/>
      <c r="AG362" s="18"/>
      <c r="AH362" s="18"/>
      <c r="AI362" s="18"/>
    </row>
    <row r="363" spans="1:35" x14ac:dyDescent="0.15">
      <c r="A363">
        <v>3</v>
      </c>
      <c r="B363">
        <v>774.68299999999999</v>
      </c>
      <c r="C363">
        <v>10</v>
      </c>
      <c r="D363" s="18">
        <v>-0.1757</v>
      </c>
      <c r="E363" s="18">
        <v>-0.433</v>
      </c>
      <c r="F363" s="18">
        <v>1.286</v>
      </c>
      <c r="G363" s="18">
        <v>0.3468</v>
      </c>
      <c r="H363" s="18">
        <v>0.41449999999999998</v>
      </c>
      <c r="I363" s="18">
        <v>1.024</v>
      </c>
      <c r="J363" s="18">
        <v>0.1739</v>
      </c>
      <c r="K363" s="18">
        <v>0.1195</v>
      </c>
      <c r="L363" s="18">
        <v>2.0979999999999999</v>
      </c>
      <c r="M363" s="18">
        <v>0.69320000000000004</v>
      </c>
      <c r="O363" s="18">
        <f t="shared" si="113"/>
        <v>3.5717000000000001E-3</v>
      </c>
      <c r="P363">
        <f t="shared" ca="1" si="114"/>
        <v>8.2043198088168595E-2</v>
      </c>
      <c r="Q363">
        <f t="shared" ca="1" si="115"/>
        <v>8.4871118672353668E-2</v>
      </c>
      <c r="R363">
        <f t="shared" ca="1" si="116"/>
        <v>7.8152814647551971E-2</v>
      </c>
      <c r="S363">
        <f t="shared" ca="1" si="117"/>
        <v>7.5817242178362471E-2</v>
      </c>
      <c r="T363">
        <f t="shared" ca="1" si="118"/>
        <v>7.9389387971891656E-2</v>
      </c>
      <c r="U363">
        <f t="shared" ca="1" si="119"/>
        <v>7.9303397447167787E-2</v>
      </c>
      <c r="V363">
        <f t="shared" ca="1" si="120"/>
        <v>7.7846159541436047E-2</v>
      </c>
      <c r="W363">
        <f t="shared" ca="1" si="121"/>
        <v>7.3977982517310623E-2</v>
      </c>
      <c r="X363">
        <f t="shared" ca="1" si="122"/>
        <v>7.3788126862818854E-2</v>
      </c>
      <c r="Y363">
        <f t="shared" ca="1" si="123"/>
        <v>7.0295795526423538E-2</v>
      </c>
      <c r="Z363">
        <f t="shared" ca="1" si="124"/>
        <v>7.1911908347199821E-2</v>
      </c>
      <c r="AA363">
        <f t="shared" ca="1" si="125"/>
        <v>6.7525726708092662E-2</v>
      </c>
      <c r="AB363">
        <f t="shared" ca="1" si="126"/>
        <v>8.1188883074051615E-2</v>
      </c>
      <c r="AC363">
        <f t="shared" ca="1" si="127"/>
        <v>8.2827734814591519E-2</v>
      </c>
      <c r="AD363">
        <f t="shared" ca="1" si="128"/>
        <v>7.6100389222565207E-2</v>
      </c>
      <c r="AE363">
        <f t="shared" ca="1" si="129"/>
        <v>8.5084748683683653E-2</v>
      </c>
      <c r="AF363" s="18"/>
      <c r="AG363" s="18"/>
      <c r="AH363" s="18"/>
      <c r="AI363" s="18"/>
    </row>
    <row r="364" spans="1:35" x14ac:dyDescent="0.15">
      <c r="A364">
        <v>3</v>
      </c>
      <c r="B364">
        <v>774.68299999999999</v>
      </c>
      <c r="C364">
        <v>15</v>
      </c>
      <c r="D364" s="18">
        <v>-0.1263</v>
      </c>
      <c r="E364" s="18">
        <v>-0.27410000000000001</v>
      </c>
      <c r="F364" s="18">
        <v>1.349</v>
      </c>
      <c r="G364" s="18">
        <v>0.17799999999999999</v>
      </c>
      <c r="H364" s="18">
        <v>0.1434</v>
      </c>
      <c r="I364" s="18">
        <v>0.97670000000000001</v>
      </c>
      <c r="J364" s="18">
        <v>3.5569999999999997E-2</v>
      </c>
      <c r="K364" s="18">
        <v>0.17760000000000001</v>
      </c>
      <c r="L364" s="18">
        <v>1.3069999999999999</v>
      </c>
      <c r="M364" s="18">
        <v>3.0790000000000001E-2</v>
      </c>
      <c r="O364" s="18">
        <f t="shared" si="113"/>
        <v>4.4964999999999996E-3</v>
      </c>
      <c r="P364">
        <f t="shared" ca="1" si="114"/>
        <v>8.1897362872617868E-2</v>
      </c>
      <c r="Q364">
        <f t="shared" ca="1" si="115"/>
        <v>8.4752365028508886E-2</v>
      </c>
      <c r="R364">
        <f t="shared" ca="1" si="116"/>
        <v>7.94721413357104E-2</v>
      </c>
      <c r="S364">
        <f t="shared" ca="1" si="117"/>
        <v>7.5914535841015401E-2</v>
      </c>
      <c r="T364">
        <f t="shared" ca="1" si="118"/>
        <v>7.9258270255820898E-2</v>
      </c>
      <c r="U364">
        <f t="shared" ca="1" si="119"/>
        <v>7.9220186982379412E-2</v>
      </c>
      <c r="V364">
        <f t="shared" ca="1" si="120"/>
        <v>7.9139614673228748E-2</v>
      </c>
      <c r="W364">
        <f t="shared" ca="1" si="121"/>
        <v>7.4025240451087868E-2</v>
      </c>
      <c r="X364">
        <f t="shared" ca="1" si="122"/>
        <v>7.3734472745977178E-2</v>
      </c>
      <c r="Y364">
        <f t="shared" ca="1" si="123"/>
        <v>7.0284516174022094E-2</v>
      </c>
      <c r="Z364">
        <f t="shared" ca="1" si="124"/>
        <v>7.2638100019319446E-2</v>
      </c>
      <c r="AA364">
        <f t="shared" ca="1" si="125"/>
        <v>6.7669125175270822E-2</v>
      </c>
      <c r="AB364">
        <f t="shared" ca="1" si="126"/>
        <v>8.104901912266603E-2</v>
      </c>
      <c r="AC364">
        <f t="shared" ca="1" si="127"/>
        <v>8.2635919789878068E-2</v>
      </c>
      <c r="AD364">
        <f t="shared" ca="1" si="128"/>
        <v>7.6284129293199998E-2</v>
      </c>
      <c r="AE364">
        <f t="shared" ca="1" si="129"/>
        <v>8.4904278401060379E-2</v>
      </c>
      <c r="AF364" s="18"/>
      <c r="AG364" s="18"/>
      <c r="AH364" s="18"/>
      <c r="AI364" s="18"/>
    </row>
    <row r="365" spans="1:35" x14ac:dyDescent="0.15">
      <c r="A365">
        <v>3</v>
      </c>
      <c r="B365">
        <v>774.68299999999999</v>
      </c>
      <c r="C365">
        <v>20</v>
      </c>
      <c r="D365" s="18">
        <v>-0.21249999999999999</v>
      </c>
      <c r="E365" s="18">
        <v>1.2829999999999999</v>
      </c>
      <c r="F365" s="18">
        <v>1.24</v>
      </c>
      <c r="G365" s="18">
        <v>0.1086</v>
      </c>
      <c r="H365" s="18">
        <v>-0.7742</v>
      </c>
      <c r="I365" s="18">
        <v>1.143</v>
      </c>
      <c r="J365" s="18">
        <v>3.006E-2</v>
      </c>
      <c r="K365" s="18">
        <v>-0.1585</v>
      </c>
      <c r="L365" s="18">
        <v>1.42</v>
      </c>
      <c r="M365" s="18">
        <v>4.9939999999999998E-2</v>
      </c>
      <c r="O365" s="18">
        <f t="shared" si="113"/>
        <v>5.6607000000000003E-3</v>
      </c>
      <c r="P365">
        <f t="shared" ca="1" si="114"/>
        <v>8.1744851624615589E-2</v>
      </c>
      <c r="Q365">
        <f t="shared" ca="1" si="115"/>
        <v>8.4577814802663687E-2</v>
      </c>
      <c r="R365">
        <f t="shared" ca="1" si="116"/>
        <v>8.1189743635380243E-2</v>
      </c>
      <c r="S365">
        <f t="shared" ca="1" si="117"/>
        <v>7.602421361198955E-2</v>
      </c>
      <c r="T365">
        <f t="shared" ca="1" si="118"/>
        <v>7.9118032614633793E-2</v>
      </c>
      <c r="U365">
        <f t="shared" ca="1" si="119"/>
        <v>7.9098357203557915E-2</v>
      </c>
      <c r="V365">
        <f t="shared" ca="1" si="120"/>
        <v>8.0827152071191136E-2</v>
      </c>
      <c r="W365">
        <f t="shared" ca="1" si="121"/>
        <v>7.4076874048260813E-2</v>
      </c>
      <c r="X365">
        <f t="shared" ca="1" si="122"/>
        <v>7.3674418377668346E-2</v>
      </c>
      <c r="Y365">
        <f t="shared" ca="1" si="123"/>
        <v>7.0267368952967771E-2</v>
      </c>
      <c r="Z365">
        <f t="shared" ca="1" si="124"/>
        <v>7.3577500690553438E-2</v>
      </c>
      <c r="AA365">
        <f t="shared" ca="1" si="125"/>
        <v>6.7825371903957654E-2</v>
      </c>
      <c r="AB365">
        <f t="shared" ca="1" si="126"/>
        <v>8.0887040650831049E-2</v>
      </c>
      <c r="AC365">
        <f t="shared" ca="1" si="127"/>
        <v>8.2416284539965023E-2</v>
      </c>
      <c r="AD365">
        <f t="shared" ca="1" si="128"/>
        <v>7.6504130115254573E-2</v>
      </c>
      <c r="AE365">
        <f t="shared" ca="1" si="129"/>
        <v>8.4692553098272547E-2</v>
      </c>
      <c r="AF365" s="18"/>
      <c r="AG365" s="18"/>
      <c r="AH365" s="18"/>
      <c r="AI365" s="18"/>
    </row>
    <row r="366" spans="1:35" x14ac:dyDescent="0.15">
      <c r="A366">
        <v>3</v>
      </c>
      <c r="B366">
        <v>897.803</v>
      </c>
      <c r="C366">
        <v>1</v>
      </c>
      <c r="D366" s="18">
        <v>0.24729999999999999</v>
      </c>
      <c r="E366" s="18">
        <v>1.67E-2</v>
      </c>
      <c r="F366" s="18">
        <v>-6</v>
      </c>
      <c r="G366" s="18">
        <v>2.496</v>
      </c>
      <c r="H366" s="18">
        <v>0.2278</v>
      </c>
      <c r="I366" s="18">
        <v>0.50870000000000004</v>
      </c>
      <c r="J366" s="18">
        <v>0.121</v>
      </c>
      <c r="K366" s="18">
        <v>-0.83689999999999998</v>
      </c>
      <c r="L366" s="18">
        <v>1.159</v>
      </c>
      <c r="M366" s="18">
        <v>0.33050000000000002</v>
      </c>
      <c r="O366" s="18">
        <f t="shared" si="113"/>
        <v>7.1265E-3</v>
      </c>
      <c r="P366">
        <f t="shared" ca="1" si="114"/>
        <v>8.1589559931324412E-2</v>
      </c>
      <c r="Q366">
        <f t="shared" ca="1" si="115"/>
        <v>8.435049685340501E-2</v>
      </c>
      <c r="R366">
        <f t="shared" ca="1" si="116"/>
        <v>8.3352960465657308E-2</v>
      </c>
      <c r="S366">
        <f t="shared" ca="1" si="117"/>
        <v>7.6148209667809066E-2</v>
      </c>
      <c r="T366">
        <f t="shared" ca="1" si="118"/>
        <v>7.8971737656062746E-2</v>
      </c>
      <c r="U366">
        <f t="shared" ca="1" si="119"/>
        <v>7.8939974619949199E-2</v>
      </c>
      <c r="V366">
        <f t="shared" ca="1" si="120"/>
        <v>8.2955305391614831E-2</v>
      </c>
      <c r="W366">
        <f t="shared" ca="1" si="121"/>
        <v>7.4133472867808678E-2</v>
      </c>
      <c r="X366">
        <f t="shared" ca="1" si="122"/>
        <v>7.3608891730068848E-2</v>
      </c>
      <c r="Y366">
        <f t="shared" ca="1" si="123"/>
        <v>7.0244665585489932E-2</v>
      </c>
      <c r="Z366">
        <f t="shared" ca="1" si="124"/>
        <v>7.4756592486618242E-2</v>
      </c>
      <c r="AA366">
        <f t="shared" ca="1" si="125"/>
        <v>6.7995599092597905E-2</v>
      </c>
      <c r="AB366">
        <f t="shared" ca="1" si="126"/>
        <v>8.0700195005443814E-2</v>
      </c>
      <c r="AC366">
        <f t="shared" ca="1" si="127"/>
        <v>8.2165851582943261E-2</v>
      </c>
      <c r="AD366">
        <f t="shared" ca="1" si="128"/>
        <v>7.6767447254018198E-2</v>
      </c>
      <c r="AE366">
        <f t="shared" ca="1" si="129"/>
        <v>8.4444703596431719E-2</v>
      </c>
      <c r="AF366" s="18"/>
      <c r="AG366" s="18"/>
      <c r="AH366" s="18"/>
      <c r="AI366" s="18"/>
    </row>
    <row r="367" spans="1:35" x14ac:dyDescent="0.15">
      <c r="A367">
        <v>3</v>
      </c>
      <c r="B367">
        <v>897.803</v>
      </c>
      <c r="C367">
        <v>3</v>
      </c>
      <c r="D367" s="18">
        <v>0.25879999999999997</v>
      </c>
      <c r="E367" s="18">
        <v>0.50829999999999997</v>
      </c>
      <c r="F367" s="18">
        <v>1.68</v>
      </c>
      <c r="G367" s="18">
        <v>0.64359999999999995</v>
      </c>
      <c r="H367" s="18">
        <v>0.1605</v>
      </c>
      <c r="I367" s="18">
        <v>0.54620000000000002</v>
      </c>
      <c r="J367" s="18">
        <v>8.7459999999999996E-2</v>
      </c>
      <c r="K367" s="18">
        <v>-1.1850000000000001</v>
      </c>
      <c r="L367" s="18">
        <v>1.2969999999999999</v>
      </c>
      <c r="M367" s="18">
        <v>0.37919999999999998</v>
      </c>
      <c r="O367" s="18">
        <f t="shared" si="113"/>
        <v>8.9717000000000009E-3</v>
      </c>
      <c r="P367">
        <f t="shared" ca="1" si="114"/>
        <v>8.1435991161178209E-2</v>
      </c>
      <c r="Q367">
        <f t="shared" ca="1" si="115"/>
        <v>8.407534783449129E-2</v>
      </c>
      <c r="R367">
        <f t="shared" ca="1" si="116"/>
        <v>8.5936868717292794E-2</v>
      </c>
      <c r="S367">
        <f t="shared" ca="1" si="117"/>
        <v>7.6288658712295815E-2</v>
      </c>
      <c r="T367">
        <f t="shared" ca="1" si="118"/>
        <v>7.8822919181061615E-2</v>
      </c>
      <c r="U367">
        <f t="shared" ca="1" si="119"/>
        <v>7.8748417634055864E-2</v>
      </c>
      <c r="V367">
        <f t="shared" ca="1" si="120"/>
        <v>8.5498231436854671E-2</v>
      </c>
      <c r="W367">
        <f t="shared" ca="1" si="121"/>
        <v>7.4195675915073186E-2</v>
      </c>
      <c r="X367">
        <f t="shared" ca="1" si="122"/>
        <v>7.3538952909329491E-2</v>
      </c>
      <c r="Y367">
        <f t="shared" ca="1" si="123"/>
        <v>7.0216903916487411E-2</v>
      </c>
      <c r="Z367">
        <f t="shared" ca="1" si="124"/>
        <v>7.6166147234119505E-2</v>
      </c>
      <c r="AA367">
        <f t="shared" ca="1" si="125"/>
        <v>6.8181022563655547E-2</v>
      </c>
      <c r="AB367">
        <f t="shared" ca="1" si="126"/>
        <v>8.0485633656242117E-2</v>
      </c>
      <c r="AC367">
        <f t="shared" ca="1" si="127"/>
        <v>8.1881717435426368E-2</v>
      </c>
      <c r="AD367">
        <f t="shared" ca="1" si="128"/>
        <v>7.7082008674391272E-2</v>
      </c>
      <c r="AE367">
        <f t="shared" ca="1" si="129"/>
        <v>8.4155280058930193E-2</v>
      </c>
      <c r="AF367" s="18"/>
      <c r="AG367" s="18"/>
      <c r="AH367" s="18"/>
      <c r="AI367" s="18"/>
    </row>
    <row r="368" spans="1:35" x14ac:dyDescent="0.15">
      <c r="A368">
        <v>3</v>
      </c>
      <c r="B368">
        <v>897.803</v>
      </c>
      <c r="C368">
        <v>5</v>
      </c>
      <c r="D368" s="18">
        <v>0.23860000000000001</v>
      </c>
      <c r="E368" s="18">
        <v>-0.46360000000000001</v>
      </c>
      <c r="F368" s="18">
        <v>3.101</v>
      </c>
      <c r="G368" s="18">
        <v>0.53559999999999997</v>
      </c>
      <c r="H368" s="18">
        <v>-0.64280000000000004</v>
      </c>
      <c r="I368" s="18">
        <v>1.46</v>
      </c>
      <c r="J368" s="18">
        <v>0.1996</v>
      </c>
      <c r="K368" s="18">
        <v>0.52180000000000004</v>
      </c>
      <c r="L368" s="18">
        <v>2.68</v>
      </c>
      <c r="M368" s="18">
        <v>0.4884</v>
      </c>
      <c r="O368" s="18">
        <f t="shared" si="113"/>
        <v>1.1294E-2</v>
      </c>
      <c r="P368">
        <f t="shared" ca="1" si="114"/>
        <v>8.1289209291210779E-2</v>
      </c>
      <c r="Q368">
        <f t="shared" ca="1" si="115"/>
        <v>8.3759207447164336E-2</v>
      </c>
      <c r="R368">
        <f t="shared" ca="1" si="116"/>
        <v>8.8761249026784617E-2</v>
      </c>
      <c r="S368">
        <f t="shared" ca="1" si="117"/>
        <v>7.6447948865599746E-2</v>
      </c>
      <c r="T368">
        <f t="shared" ca="1" si="118"/>
        <v>7.8675531349688882E-2</v>
      </c>
      <c r="U368">
        <f t="shared" ca="1" si="119"/>
        <v>7.8528371572789801E-2</v>
      </c>
      <c r="V368">
        <f t="shared" ca="1" si="120"/>
        <v>8.8274645921788131E-2</v>
      </c>
      <c r="W368">
        <f t="shared" ca="1" si="121"/>
        <v>7.4264192879822222E-2</v>
      </c>
      <c r="X368">
        <f t="shared" ca="1" si="122"/>
        <v>7.3465768370216095E-2</v>
      </c>
      <c r="Y368">
        <f t="shared" ca="1" si="123"/>
        <v>7.0184767182655206E-2</v>
      </c>
      <c r="Z368">
        <f t="shared" ca="1" si="124"/>
        <v>7.7719688546071225E-2</v>
      </c>
      <c r="AA368">
        <f t="shared" ca="1" si="125"/>
        <v>6.838302949701372E-2</v>
      </c>
      <c r="AB368">
        <f t="shared" ca="1" si="126"/>
        <v>8.0240452730960199E-2</v>
      </c>
      <c r="AC368">
        <f t="shared" ca="1" si="127"/>
        <v>8.1561146518305205E-2</v>
      </c>
      <c r="AD368">
        <f t="shared" ca="1" si="128"/>
        <v>7.7456378956169483E-2</v>
      </c>
      <c r="AE368">
        <f t="shared" ca="1" si="129"/>
        <v>8.3818164348644114E-2</v>
      </c>
      <c r="AF368" s="18"/>
      <c r="AG368" s="18"/>
      <c r="AH368" s="18"/>
      <c r="AI368" s="18"/>
    </row>
    <row r="369" spans="1:35" x14ac:dyDescent="0.15">
      <c r="A369">
        <v>3</v>
      </c>
      <c r="B369">
        <v>897.803</v>
      </c>
      <c r="C369">
        <v>7</v>
      </c>
      <c r="D369" s="18">
        <v>0.3211</v>
      </c>
      <c r="E369" s="18">
        <v>0.36280000000000001</v>
      </c>
      <c r="F369" s="18">
        <v>0.1865</v>
      </c>
      <c r="G369" s="18">
        <v>0.22969999999999999</v>
      </c>
      <c r="H369" s="18">
        <v>0.24970000000000001</v>
      </c>
      <c r="I369" s="18">
        <v>0.67110000000000003</v>
      </c>
      <c r="J369" s="18">
        <v>5.466E-2</v>
      </c>
      <c r="K369" s="18">
        <v>-1.2989999999999999</v>
      </c>
      <c r="L369" s="18">
        <v>0.93210000000000004</v>
      </c>
      <c r="M369" s="18">
        <v>0.38800000000000001</v>
      </c>
      <c r="O369" s="18">
        <f t="shared" si="113"/>
        <v>1.4219000000000001E-2</v>
      </c>
      <c r="P369">
        <f t="shared" ca="1" si="114"/>
        <v>8.1154704368547617E-2</v>
      </c>
      <c r="Q369">
        <f t="shared" ca="1" si="115"/>
        <v>8.3410424393276172E-2</v>
      </c>
      <c r="R369">
        <f t="shared" ca="1" si="116"/>
        <v>9.1375213342799258E-2</v>
      </c>
      <c r="S369">
        <f t="shared" ca="1" si="117"/>
        <v>7.6628911949300535E-2</v>
      </c>
      <c r="T369">
        <f t="shared" ca="1" si="118"/>
        <v>7.8533798859600656E-2</v>
      </c>
      <c r="U369">
        <f t="shared" ca="1" si="119"/>
        <v>7.8285552972941333E-2</v>
      </c>
      <c r="V369">
        <f t="shared" ca="1" si="120"/>
        <v>9.0832371608143822E-2</v>
      </c>
      <c r="W369">
        <f t="shared" ca="1" si="121"/>
        <v>7.4339880424261026E-2</v>
      </c>
      <c r="X369">
        <f t="shared" ca="1" si="122"/>
        <v>7.3390528355315676E-2</v>
      </c>
      <c r="Y369">
        <f t="shared" ca="1" si="123"/>
        <v>7.0149082882695807E-2</v>
      </c>
      <c r="Z369">
        <f t="shared" ca="1" si="124"/>
        <v>7.9195789344283951E-2</v>
      </c>
      <c r="AA369">
        <f t="shared" ca="1" si="125"/>
        <v>6.8603437581462645E-2</v>
      </c>
      <c r="AB369">
        <f t="shared" ca="1" si="126"/>
        <v>7.9961553307320507E-2</v>
      </c>
      <c r="AC369">
        <f t="shared" ca="1" si="127"/>
        <v>8.1201445805988148E-2</v>
      </c>
      <c r="AD369">
        <f t="shared" ca="1" si="128"/>
        <v>7.7899294833380317E-2</v>
      </c>
      <c r="AE369">
        <f t="shared" ca="1" si="129"/>
        <v>8.3426178307898335E-2</v>
      </c>
      <c r="AF369" s="18"/>
      <c r="AG369" s="18"/>
      <c r="AH369" s="18"/>
      <c r="AI369" s="18"/>
    </row>
    <row r="370" spans="1:35" x14ac:dyDescent="0.15">
      <c r="A370">
        <v>3</v>
      </c>
      <c r="B370">
        <v>897.803</v>
      </c>
      <c r="C370">
        <v>10</v>
      </c>
      <c r="D370" s="18">
        <v>0.27339999999999998</v>
      </c>
      <c r="E370" s="18">
        <v>-0.36280000000000001</v>
      </c>
      <c r="F370" s="18">
        <v>0.56179999999999997</v>
      </c>
      <c r="G370" s="18">
        <v>5.6270000000000001E-2</v>
      </c>
      <c r="H370" s="18">
        <v>0.67620000000000002</v>
      </c>
      <c r="I370" s="18">
        <v>0.59499999999999997</v>
      </c>
      <c r="J370" s="18">
        <v>0.10150000000000001</v>
      </c>
      <c r="K370" s="18">
        <v>-0.99690000000000001</v>
      </c>
      <c r="L370" s="18">
        <v>1.2310000000000001</v>
      </c>
      <c r="M370" s="18">
        <v>0.31780000000000003</v>
      </c>
      <c r="O370" s="18">
        <f t="shared" si="113"/>
        <v>1.7901E-2</v>
      </c>
      <c r="P370">
        <f t="shared" ca="1" si="114"/>
        <v>8.1038683158673339E-2</v>
      </c>
      <c r="Q370">
        <f t="shared" ca="1" si="115"/>
        <v>8.3039478568164238E-2</v>
      </c>
      <c r="R370">
        <f t="shared" ca="1" si="116"/>
        <v>9.294956458799529E-2</v>
      </c>
      <c r="S370">
        <f t="shared" ca="1" si="117"/>
        <v>7.6834450388659076E-2</v>
      </c>
      <c r="T370">
        <f t="shared" ca="1" si="118"/>
        <v>7.8402511863953486E-2</v>
      </c>
      <c r="U370">
        <f t="shared" ca="1" si="119"/>
        <v>7.8027141006556916E-2</v>
      </c>
      <c r="V370">
        <f t="shared" ca="1" si="120"/>
        <v>9.2340785359336597E-2</v>
      </c>
      <c r="W370">
        <f t="shared" ca="1" si="121"/>
        <v>7.4423582127326096E-2</v>
      </c>
      <c r="X370">
        <f t="shared" ca="1" si="122"/>
        <v>7.3314599101959005E-2</v>
      </c>
      <c r="Y370">
        <f t="shared" ca="1" si="123"/>
        <v>7.0110885145221361E-2</v>
      </c>
      <c r="Z370">
        <f t="shared" ca="1" si="124"/>
        <v>8.0183399731187655E-2</v>
      </c>
      <c r="AA370">
        <f t="shared" ca="1" si="125"/>
        <v>6.8844079522374563E-2</v>
      </c>
      <c r="AB370">
        <f t="shared" ca="1" si="126"/>
        <v>7.9646417353417306E-2</v>
      </c>
      <c r="AC370">
        <f t="shared" ca="1" si="127"/>
        <v>8.0801033653106161E-2</v>
      </c>
      <c r="AD370">
        <f t="shared" ca="1" si="128"/>
        <v>7.8416459858406659E-2</v>
      </c>
      <c r="AE370">
        <f t="shared" ca="1" si="129"/>
        <v>8.2971915834490206E-2</v>
      </c>
      <c r="AF370" s="18"/>
      <c r="AG370" s="18"/>
      <c r="AH370" s="18"/>
      <c r="AI370" s="18"/>
    </row>
    <row r="371" spans="1:35" x14ac:dyDescent="0.15">
      <c r="A371">
        <v>3</v>
      </c>
      <c r="B371">
        <v>897.803</v>
      </c>
      <c r="C371">
        <v>15</v>
      </c>
      <c r="D371" s="18">
        <v>0.46489999999999998</v>
      </c>
      <c r="E371" s="18">
        <v>0.1938</v>
      </c>
      <c r="F371" s="18">
        <v>1.887</v>
      </c>
      <c r="G371" s="18">
        <v>1.196</v>
      </c>
      <c r="H371" s="18">
        <v>-1.1180000000000001</v>
      </c>
      <c r="I371" s="18">
        <v>1.4690000000000001</v>
      </c>
      <c r="J371" s="18">
        <v>0.22109999999999999</v>
      </c>
      <c r="K371" s="18">
        <v>0.18579999999999999</v>
      </c>
      <c r="L371" s="18">
        <v>2.133</v>
      </c>
      <c r="M371" s="18">
        <v>3.1530000000000002E-2</v>
      </c>
      <c r="O371" s="18">
        <f t="shared" si="113"/>
        <v>2.2536E-2</v>
      </c>
      <c r="P371">
        <f t="shared" ca="1" si="114"/>
        <v>8.0947712330387667E-2</v>
      </c>
      <c r="Q371">
        <f t="shared" ca="1" si="115"/>
        <v>8.2658112246502533E-2</v>
      </c>
      <c r="R371">
        <f t="shared" ca="1" si="116"/>
        <v>9.2367342086621312E-2</v>
      </c>
      <c r="S371">
        <f t="shared" ca="1" si="117"/>
        <v>7.7067848806027281E-2</v>
      </c>
      <c r="T371">
        <f t="shared" ca="1" si="118"/>
        <v>7.8286669366546865E-2</v>
      </c>
      <c r="U371">
        <f t="shared" ca="1" si="119"/>
        <v>7.7761170875831037E-2</v>
      </c>
      <c r="V371">
        <f t="shared" ca="1" si="120"/>
        <v>9.1681235210116174E-2</v>
      </c>
      <c r="W371">
        <f t="shared" ca="1" si="121"/>
        <v>7.4516263286120432E-2</v>
      </c>
      <c r="X371">
        <f t="shared" ca="1" si="122"/>
        <v>7.3239351532971272E-2</v>
      </c>
      <c r="Y371">
        <f t="shared" ca="1" si="123"/>
        <v>7.0071324814215186E-2</v>
      </c>
      <c r="Z371">
        <f t="shared" ca="1" si="124"/>
        <v>8.0126163795643246E-2</v>
      </c>
      <c r="AA371">
        <f t="shared" ca="1" si="125"/>
        <v>6.9107274087093801E-2</v>
      </c>
      <c r="AB371">
        <f t="shared" ca="1" si="126"/>
        <v>7.9292878466570377E-2</v>
      </c>
      <c r="AC371">
        <f t="shared" ca="1" si="127"/>
        <v>8.0359201921060178E-2</v>
      </c>
      <c r="AD371">
        <f t="shared" ca="1" si="128"/>
        <v>7.9005846410286476E-2</v>
      </c>
      <c r="AE371">
        <f t="shared" ca="1" si="129"/>
        <v>8.2447132253170644E-2</v>
      </c>
      <c r="AF371" s="18"/>
      <c r="AG371" s="18"/>
      <c r="AH371" s="18"/>
      <c r="AI371" s="18"/>
    </row>
    <row r="372" spans="1:35" x14ac:dyDescent="0.15">
      <c r="A372">
        <v>3</v>
      </c>
      <c r="B372">
        <v>897.803</v>
      </c>
      <c r="C372">
        <v>20</v>
      </c>
      <c r="D372" s="18">
        <v>0.47610000000000002</v>
      </c>
      <c r="E372" s="18">
        <v>-1.8640000000000001</v>
      </c>
      <c r="F372" s="18">
        <v>1.677</v>
      </c>
      <c r="G372" s="18">
        <v>0.68120000000000003</v>
      </c>
      <c r="H372" s="18">
        <v>-1.8680000000000001</v>
      </c>
      <c r="I372" s="18">
        <v>1.3640000000000001</v>
      </c>
      <c r="J372" s="18">
        <v>0.2039</v>
      </c>
      <c r="K372" s="18">
        <v>2.9550000000000001</v>
      </c>
      <c r="L372" s="18">
        <v>1.5309999999999999</v>
      </c>
      <c r="M372" s="18">
        <v>0.51319999999999999</v>
      </c>
      <c r="O372" s="18">
        <f t="shared" si="113"/>
        <v>2.8371E-2</v>
      </c>
      <c r="P372">
        <f t="shared" ca="1" si="114"/>
        <v>8.0888727476335534E-2</v>
      </c>
      <c r="Q372">
        <f t="shared" ca="1" si="115"/>
        <v>8.2279235392310676E-2</v>
      </c>
      <c r="R372">
        <f t="shared" ca="1" si="116"/>
        <v>8.8758968726130621E-2</v>
      </c>
      <c r="S372">
        <f t="shared" ca="1" si="117"/>
        <v>7.73326401738203E-2</v>
      </c>
      <c r="T372">
        <f t="shared" ca="1" si="118"/>
        <v>7.8191492952927349E-2</v>
      </c>
      <c r="U372">
        <f t="shared" ca="1" si="119"/>
        <v>7.749646520547665E-2</v>
      </c>
      <c r="V372">
        <f t="shared" ca="1" si="120"/>
        <v>8.7982181999027562E-2</v>
      </c>
      <c r="W372">
        <f t="shared" ca="1" si="121"/>
        <v>7.4618957514589163E-2</v>
      </c>
      <c r="X372">
        <f t="shared" ca="1" si="122"/>
        <v>7.3166177252198095E-2</v>
      </c>
      <c r="Y372">
        <f t="shared" ca="1" si="123"/>
        <v>7.0031657541722386E-2</v>
      </c>
      <c r="Z372">
        <f t="shared" ca="1" si="124"/>
        <v>7.8587072282113674E-2</v>
      </c>
      <c r="AA372">
        <f t="shared" ca="1" si="125"/>
        <v>6.9395763012298037E-2</v>
      </c>
      <c r="AB372">
        <f t="shared" ca="1" si="126"/>
        <v>7.8899635977592891E-2</v>
      </c>
      <c r="AC372">
        <f t="shared" ca="1" si="127"/>
        <v>7.9876851106502347E-2</v>
      </c>
      <c r="AD372">
        <f t="shared" ca="1" si="128"/>
        <v>7.9645121581075534E-2</v>
      </c>
      <c r="AE372">
        <f t="shared" ca="1" si="129"/>
        <v>8.1843094871363875E-2</v>
      </c>
      <c r="AF372" s="18"/>
      <c r="AG372" s="18"/>
      <c r="AH372" s="18"/>
      <c r="AI372" s="18"/>
    </row>
    <row r="373" spans="1:35" x14ac:dyDescent="0.15">
      <c r="A373">
        <v>3</v>
      </c>
      <c r="B373">
        <v>1036.3610000000001</v>
      </c>
      <c r="C373">
        <v>1</v>
      </c>
      <c r="D373" s="18">
        <v>-0.53339999999999999</v>
      </c>
      <c r="E373" s="18">
        <v>-2.008</v>
      </c>
      <c r="F373" s="18">
        <v>1.218</v>
      </c>
      <c r="G373" s="18">
        <v>0.24840000000000001</v>
      </c>
      <c r="H373" s="18">
        <v>1.724</v>
      </c>
      <c r="I373" s="18">
        <v>0.97289999999999999</v>
      </c>
      <c r="J373" s="18">
        <v>0.13009999999999999</v>
      </c>
      <c r="K373" s="18">
        <v>0.58609999999999995</v>
      </c>
      <c r="L373" s="18">
        <v>1.9810000000000001</v>
      </c>
      <c r="M373" s="18">
        <v>4.8849999999999998E-2</v>
      </c>
      <c r="O373" s="18">
        <f>O87</f>
        <v>3.5716999999999999E-2</v>
      </c>
      <c r="P373">
        <f t="shared" ref="P373:P436" ca="1" si="130">IF(P$1&lt;=$P$6,$P87+$T87*ABS(P$1)^$X87, IF(P$1&lt;=$P$7, ($P87+$T87*ABS($P$6)^$X87)*(1-Q$1)+($AB87+$AF87*$P$7^$AJ87)*Q$1,IF(P$1&lt;=$AN87, $AB87+$AF87*P$1^$AJ87, ($AB87+$AF87*$AN87^$AJ87)*(1-(P$1-$AN87)/(1-$AN87))+$AR87*(P$1-$AN87)/(1-$AN87))))</f>
        <v>8.0868919708783862E-2</v>
      </c>
      <c r="Q373">
        <f t="shared" ref="Q373:Q436" ca="1" si="131">IF(P$1&lt;=$P$6,$Q87+$U87*ABS(P$1)^$Y87, IF(P$1&lt;=$P$7, ($Q87+$U87*ABS($P$6)^$Y87)*(1-Q$1)+($AC87+$AG87*$P$7^$AK87)*Q$1,IF(P$1&lt;=$AO87, $AC87+$AG87*P$1^$AK87, ($AC87+$AG87*$AO87^$AK87)*(1-(P$1-$AO87)/(1-$AO87))+$AS87*(P$1-$AO87)/(1-$AO87))))</f>
        <v>8.1916628626989896E-2</v>
      </c>
      <c r="R373">
        <f t="shared" ref="R373:R436" ca="1" si="132">IF(P$1&lt;=$P$6,$R87+$V87*ABS(P$1)^$Z87, IF(P$1&lt;=$P$7, ($R87+$V87*ABS($P$6)^$Z87)*(1-Q$1)+($AD87+$AH87*$P$7^$AL87)*Q$1,IF(P$1&lt;=$AP87, $AD87+$AH87*P$1^$AL87, ($AD87+$AH87*$AP87^$AL87)*(1-(P$1-$AP87)/(1-$AP87))+$AT87*(P$1-$AP87)/(1-$AP87))))</f>
        <v>8.2456593676703369E-2</v>
      </c>
      <c r="S373">
        <f t="shared" ref="S373:S436" ca="1" si="133">IF(P$1&lt;=$P$6,$S87+$W87*ABS(P$1)^$AA87, IF(P$1&lt;=$P$7, ($S87+$W87*ABS($P$6)^$AA87)*(1-Q$1)+($AE87+$AI87*$P$7^$AM87)*Q$1,IF(P$1&lt;=$AQ87, $AE87+$AI87*P$1^$AM87, ($AE87+$AI87*$AQ87^$AM87)*(1-(P$1-$AQ87)/(1-$AQ87))+$AU87*(P$1-$AQ87)/(1-$AQ87))))</f>
        <v>7.7632497654356439E-2</v>
      </c>
      <c r="T373">
        <f t="shared" ref="T373:T436" ca="1" si="134">IF(T$1&lt;=$P$6,$P87+$T87*ABS(T$1)^$X87, IF(T$1&lt;=$P$7, ($P87+$T87*ABS($P$6)^$X87)*(1-U$1)+($AB87+$AF87*$P$7^$AJ87)*U$1,IF(T$1&lt;=$AN87, $AB87+$AF87*T$1^$AJ87, ($AB87+$AF87*$AN87^$AJ87)*(1-(T$1-$AN87)/(1-$AN87))+$AR87*(T$1-$AN87)/(1-$AN87))))</f>
        <v>7.8122327006952846E-2</v>
      </c>
      <c r="U373">
        <f t="shared" ref="U373:U436" ca="1" si="135">IF(T$1&lt;=$P$6,$Q87+$U87*ABS(T$1)^$Y87, IF(T$1&lt;=$P$7, ($Q87+$U87*ABS($P$6)^$Y87)*(1-U$1)+($AC87+$AG87*$P$7^$AK87)*U$1,IF(T$1&lt;=$AO87, $AC87+$AG87*T$1^$AK87, ($AC87+$AG87*$AO87^$AK87)*(1-(T$1-$AO87)/(1-$AO87))+$AS87*(T$1-$AO87)/(1-$AO87))))</f>
        <v>7.7242423462742307E-2</v>
      </c>
      <c r="V373">
        <f t="shared" ref="V373:V436" ca="1" si="136">IF(T$1&lt;=$P$6,$R87+$V87*ABS(T$1)^$Z87, IF(T$1&lt;=$P$7, ($R87+$V87*ABS($P$6)^$Z87)*(1-U$1)+($AD87+$AH87*$P$7^$AL87)*U$1,IF(T$1&lt;=$AP87, $AD87+$AH87*T$1^$AL87, ($AD87+$AH87*$AP87^$AL87)*(1-(T$1-$AP87)/(1-$AP87))+$AT87*(T$1-$AP87)/(1-$AP87))))</f>
        <v>8.1573516754320716E-2</v>
      </c>
      <c r="W373">
        <f t="shared" ref="W373:W436" ca="1" si="137">IF(T$1&lt;=$P$6,$S87+$W87*ABS(T$1)^$AA87, IF(T$1&lt;=$P$7, ($S87+$W87*ABS($P$6)^$AA87)*(1-U$1)+($AE87+$AI87*$P$7^$AM87)*U$1,IF(T$1&lt;=$AQ87, $AE87+$AI87*T$1^$AM87, ($AE87+$AI87*$AQ87^$AM87)*(1-(T$1-$AQ87)/(1-$AQ87))+$AU87*(T$1-$AQ87)/(1-$AQ87))))</f>
        <v>7.4732732362735144E-2</v>
      </c>
      <c r="X373">
        <f t="shared" ref="X373:X436" ca="1" si="138">IF(X$1&lt;=$P$6,$P87+$T87*ABS(X$1)^$X87, IF(X$1&lt;=$P$7, ($P87+$T87*ABS($P$6)^$X87)*(1-Y$1)+($AB87+$AF87*$P$7^$AJ87)*Y$1,IF(X$1&lt;=$AN87, $AB87+$AF87*X$1^$AJ87, ($AB87+$AF87*$AN87^$AJ87)*(1-(X$1-$AN87)/(1-$AN87))+$AR87*(X$1-$AN87)/(1-$AN87))))</f>
        <v>7.3096456261002973E-2</v>
      </c>
      <c r="Y373">
        <f t="shared" ref="Y373:Y436" ca="1" si="139">IF(X$1&lt;=$P$6,$Q87+$U87*ABS(X$1)^$Y87, IF(X$1&lt;=$P$7, ($Q87+$U87*ABS($P$6)^$Y87)*(1-Y$1)+($AC87+$AG87*$P$7^$AK87)*Y$1,IF(X$1&lt;=$AO87, $AC87+$AG87*X$1^$AK87, ($AC87+$AG87*$AO87^$AK87)*(1-(X$1-$AO87)/(1-$AO87))+$AS87*(X$1-$AO87)/(1-$AO87))))</f>
        <v>6.9993210613931323E-2</v>
      </c>
      <c r="Z373">
        <f t="shared" ref="Z373:Z436" ca="1" si="140">IF(X$1&lt;=$P$6,$R87+$V87*ABS(X$1)^$Z87, IF(X$1&lt;=$P$7, ($R87+$V87*ABS($P$6)^$Z87)*(1-Y$1)+($AD87+$AH87*$P$7^$AL87)*Y$1,IF(X$1&lt;=$AP87, $AD87+$AH87*X$1^$AL87, ($AD87+$AH87*$AP87^$AL87)*(1-(X$1-$AP87)/(1-$AP87))+$AT87*(X$1-$AP87)/(1-$AP87))))</f>
        <v>7.5719556767504026E-2</v>
      </c>
      <c r="AA373">
        <f t="shared" ref="AA373:AA436" ca="1" si="141">IF(X$1&lt;=$P$6,$S87+$W87*ABS(X$1)^$AA87, IF(X$1&lt;=$P$7, ($S87+$W87*ABS($P$6)^$AA87)*(1-Y$1)+($AE87+$AI87*$P$7^$AM87)*Y$1,IF(X$1&lt;=$AQ87, $AE87+$AI87*X$1^$AM87, ($AE87+$AI87*$AQ87^$AM87)*(1-(X$1-$AQ87)/(1-$AQ87))+$AU87*(X$1-$AQ87)/(1-$AQ87))))</f>
        <v>6.9712729485078478E-2</v>
      </c>
      <c r="AB373">
        <f t="shared" ref="AB373:AB436" ca="1" si="142">IF(AB$1&lt;=$P$6,$P87+$T87*ABS(AB$1)^$X87, IF(AB$1&lt;=$P$7, ($P87+$T87*ABS($P$6)^$X87)*(1-AC$1)+($AB87+$AF87*$P$7^$AJ87)*AC$1,IF(AB$1&lt;=$AN87, $AB87+$AF87*AB$1^$AJ87, ($AB87+$AF87*$AN87^$AJ87)*(1-(AB$1-$AN87)/(1-$AN87))+$AR87*(AB$1-$AN87)/(1-$AN87))))</f>
        <v>7.8466782684579212E-2</v>
      </c>
      <c r="AC373">
        <f t="shared" ref="AC373:AC436" ca="1" si="143">IF(AB$1&lt;=$P$6,$Q87+$U87*ABS(AB$1)^$Y87, IF(AB$1&lt;=$P$7, ($Q87+$U87*ABS($P$6)^$Y87)*(1-AC$1)+($AC87+$AG87*$P$7^$AK87)*AC$1,IF(AB$1&lt;=$AO87, $AC87+$AG87*AB$1^$AK87, ($AC87+$AG87*$AO87^$AK87)*(1-(AB$1-$AO87)/(1-$AO87))+$AS87*(AB$1-$AO87)/(1-$AO87))))</f>
        <v>7.9357229657627898E-2</v>
      </c>
      <c r="AD373">
        <f t="shared" ref="AD373:AD436" ca="1" si="144">IF(AB$1&lt;=$P$6,$R87+$V87*ABS(AB$1)^$Z87, IF(AB$1&lt;=$P$7, ($R87+$V87*ABS($P$6)^$Z87)*(1-AC$1)+($AD87+$AH87*$P$7^$AL87)*AC$1,IF(AB$1&lt;=$AP87, $AD87+$AH87*AB$1^$AL87, ($AD87+$AH87*$AP87^$AL87)*(1-(AB$1-$AP87)/(1-$AP87))+$AT87*(AB$1-$AP87)/(1-$AP87))))</f>
        <v>8.0265304284137029E-2</v>
      </c>
      <c r="AE373">
        <f t="shared" ref="AE373:AE436" ca="1" si="145">IF(AB$1&lt;=$P$6,$S87+$W87*ABS(AB$1)^$AA87, IF(AB$1&lt;=$P$7, ($S87+$W87*ABS($P$6)^$AA87)*(1-AC$1)+($AE87+$AI87*$P$7^$AM87)*AC$1,IF(AB$1&lt;=$AQ87, $AE87+$AI87*AB$1^$AM87, ($AE87+$AI87*$AQ87^$AM87)*(1-(AB$1-$AQ87)/(1-$AQ87))+$AU87*(AB$1-$AQ87)/(1-$AQ87))))</f>
        <v>8.1150911628319666E-2</v>
      </c>
      <c r="AF373" s="18"/>
      <c r="AG373" s="18"/>
      <c r="AH373" s="18"/>
      <c r="AI373" s="18"/>
    </row>
    <row r="374" spans="1:35" x14ac:dyDescent="0.15">
      <c r="A374">
        <v>3</v>
      </c>
      <c r="B374">
        <v>1036.3610000000001</v>
      </c>
      <c r="C374">
        <v>3</v>
      </c>
      <c r="D374" s="18">
        <v>-0.5171</v>
      </c>
      <c r="E374" s="18">
        <v>-1.304</v>
      </c>
      <c r="F374" s="18">
        <v>1.415</v>
      </c>
      <c r="G374" s="18">
        <v>0.14560000000000001</v>
      </c>
      <c r="H374" s="18">
        <v>0.39989999999999998</v>
      </c>
      <c r="I374" s="18">
        <v>1.0369999999999999</v>
      </c>
      <c r="J374" s="18">
        <v>7.1410000000000001E-2</v>
      </c>
      <c r="K374" s="18">
        <v>1.127</v>
      </c>
      <c r="L374" s="18">
        <v>1.573</v>
      </c>
      <c r="M374" s="18">
        <v>0.18540000000000001</v>
      </c>
      <c r="O374" s="18">
        <f>O88</f>
        <v>4.4964999999999998E-2</v>
      </c>
      <c r="P374">
        <f t="shared" ca="1" si="130"/>
        <v>8.0895584086016159E-2</v>
      </c>
      <c r="Q374">
        <f t="shared" ca="1" si="131"/>
        <v>8.1584629518724514E-2</v>
      </c>
      <c r="R374">
        <f t="shared" ca="1" si="132"/>
        <v>7.5408068830915498E-2</v>
      </c>
      <c r="S374">
        <f t="shared" ca="1" si="133"/>
        <v>7.7971033775357745E-2</v>
      </c>
      <c r="T374">
        <f t="shared" ca="1" si="134"/>
        <v>7.8084507941377501E-2</v>
      </c>
      <c r="U374">
        <f t="shared" ca="1" si="135"/>
        <v>7.7008798197312767E-2</v>
      </c>
      <c r="V374">
        <f t="shared" ca="1" si="136"/>
        <v>7.4400525658319616E-2</v>
      </c>
      <c r="W374">
        <f t="shared" ca="1" si="137"/>
        <v>7.4858626485388297E-2</v>
      </c>
      <c r="X374">
        <f t="shared" ca="1" si="138"/>
        <v>7.3031515587269863E-2</v>
      </c>
      <c r="Y374">
        <f t="shared" ca="1" si="139"/>
        <v>6.9957347090488287E-2</v>
      </c>
      <c r="Z374">
        <f t="shared" ca="1" si="140"/>
        <v>7.2463175640464977E-2</v>
      </c>
      <c r="AA374">
        <f t="shared" ca="1" si="141"/>
        <v>7.0061757978120559E-2</v>
      </c>
      <c r="AB374">
        <f t="shared" ca="1" si="142"/>
        <v>7.7996504573368208E-2</v>
      </c>
      <c r="AC374">
        <f t="shared" ca="1" si="143"/>
        <v>7.8806867960021898E-2</v>
      </c>
      <c r="AD374">
        <f t="shared" ca="1" si="144"/>
        <v>8.0701820846595704E-2</v>
      </c>
      <c r="AE374">
        <f t="shared" ca="1" si="145"/>
        <v>8.0362091700403523E-2</v>
      </c>
      <c r="AF374" s="18"/>
      <c r="AG374" s="18"/>
      <c r="AH374" s="18"/>
      <c r="AI374" s="18"/>
    </row>
    <row r="375" spans="1:35" x14ac:dyDescent="0.15">
      <c r="A375">
        <v>3</v>
      </c>
      <c r="B375">
        <v>1036.3610000000001</v>
      </c>
      <c r="C375">
        <v>5</v>
      </c>
      <c r="D375" s="18">
        <v>-0.37319999999999998</v>
      </c>
      <c r="E375" s="18">
        <v>-0.72150000000000003</v>
      </c>
      <c r="F375" s="18">
        <v>1.1879999999999999</v>
      </c>
      <c r="G375" s="18">
        <v>0.13150000000000001</v>
      </c>
      <c r="H375" s="18">
        <v>0.46820000000000001</v>
      </c>
      <c r="I375" s="18">
        <v>1.0920000000000001</v>
      </c>
      <c r="J375" s="18">
        <v>4.8280000000000003E-2</v>
      </c>
      <c r="K375" s="18">
        <v>0.27610000000000001</v>
      </c>
      <c r="L375" s="18">
        <v>1.643</v>
      </c>
      <c r="M375" s="18">
        <v>0.1047</v>
      </c>
      <c r="O375" s="18">
        <f>O89</f>
        <v>5.6606999999999998E-2</v>
      </c>
      <c r="P375">
        <f t="shared" ca="1" si="130"/>
        <v>8.0975947953038016E-2</v>
      </c>
      <c r="Q375">
        <f t="shared" ca="1" si="131"/>
        <v>8.129779222716281E-2</v>
      </c>
      <c r="R375">
        <f t="shared" ca="1" si="132"/>
        <v>7.0028492669252582E-2</v>
      </c>
      <c r="S375">
        <f t="shared" ca="1" si="133"/>
        <v>7.8351506011311703E-2</v>
      </c>
      <c r="T375">
        <f t="shared" ca="1" si="134"/>
        <v>7.8083207516607314E-2</v>
      </c>
      <c r="U375">
        <f t="shared" ca="1" si="135"/>
        <v>7.6805450121428046E-2</v>
      </c>
      <c r="V375">
        <f t="shared" ca="1" si="136"/>
        <v>6.8875433075251208E-2</v>
      </c>
      <c r="W375">
        <f t="shared" ca="1" si="137"/>
        <v>7.4997560335941515E-2</v>
      </c>
      <c r="X375">
        <f t="shared" ca="1" si="138"/>
        <v>7.2972571278720033E-2</v>
      </c>
      <c r="Y375">
        <f t="shared" ca="1" si="139"/>
        <v>6.992542560907597E-2</v>
      </c>
      <c r="Z375">
        <f t="shared" ca="1" si="140"/>
        <v>6.995533461906045E-2</v>
      </c>
      <c r="AA375">
        <f t="shared" ca="1" si="141"/>
        <v>7.0446734601130712E-2</v>
      </c>
      <c r="AB375">
        <f t="shared" ca="1" si="142"/>
        <v>7.7493908846522033E-2</v>
      </c>
      <c r="AC375">
        <f t="shared" ca="1" si="143"/>
        <v>7.8236634052519946E-2</v>
      </c>
      <c r="AD375">
        <f t="shared" ca="1" si="144"/>
        <v>8.0633920474277324E-2</v>
      </c>
      <c r="AE375">
        <f t="shared" ca="1" si="145"/>
        <v>7.9469331448547995E-2</v>
      </c>
      <c r="AF375" s="18"/>
      <c r="AG375" s="18"/>
      <c r="AH375" s="18"/>
      <c r="AI375" s="18"/>
    </row>
    <row r="376" spans="1:35" x14ac:dyDescent="0.15">
      <c r="A376">
        <v>3</v>
      </c>
      <c r="B376">
        <v>1036.3610000000001</v>
      </c>
      <c r="C376">
        <v>7</v>
      </c>
      <c r="D376" s="18">
        <v>-0.46829999999999999</v>
      </c>
      <c r="E376" s="18">
        <v>-3.7999999999999999E-2</v>
      </c>
      <c r="F376" s="18">
        <v>-6</v>
      </c>
      <c r="G376" s="18">
        <v>2.3980000000000001</v>
      </c>
      <c r="H376" s="18">
        <v>9.9669999999999995E-2</v>
      </c>
      <c r="I376" s="18">
        <v>1.857</v>
      </c>
      <c r="J376" s="18">
        <v>5.5440000000000003E-2</v>
      </c>
      <c r="K376" s="18">
        <v>5.4460000000000001E-2</v>
      </c>
      <c r="L376" s="18">
        <v>1.018</v>
      </c>
      <c r="M376" s="18">
        <v>3.9239999999999997E-2</v>
      </c>
      <c r="O376" s="18">
        <f>O90</f>
        <v>7.1263999999999994E-2</v>
      </c>
      <c r="P376">
        <f t="shared" ca="1" si="130"/>
        <v>8.1117033928367263E-2</v>
      </c>
      <c r="Q376">
        <f t="shared" ca="1" si="131"/>
        <v>8.1070610608046823E-2</v>
      </c>
      <c r="R376">
        <f t="shared" ca="1" si="132"/>
        <v>6.7536059668345819E-2</v>
      </c>
      <c r="S376">
        <f t="shared" ca="1" si="133"/>
        <v>7.8776367209786688E-2</v>
      </c>
      <c r="T376">
        <f t="shared" ca="1" si="134"/>
        <v>7.812329119749771E-2</v>
      </c>
      <c r="U376">
        <f t="shared" ca="1" si="135"/>
        <v>7.6642143201176141E-2</v>
      </c>
      <c r="V376">
        <f t="shared" ca="1" si="136"/>
        <v>6.6213279036565403E-2</v>
      </c>
      <c r="W376">
        <f t="shared" ca="1" si="137"/>
        <v>7.5150199252867603E-2</v>
      </c>
      <c r="X376">
        <f t="shared" ca="1" si="138"/>
        <v>7.2920662857519775E-2</v>
      </c>
      <c r="Y376">
        <f t="shared" ca="1" si="139"/>
        <v>6.9898764265385299E-2</v>
      </c>
      <c r="Z376">
        <f t="shared" ca="1" si="140"/>
        <v>6.870732361830606E-2</v>
      </c>
      <c r="AA376">
        <f t="shared" ca="1" si="141"/>
        <v>7.0871616739292514E-2</v>
      </c>
      <c r="AB376">
        <f t="shared" ca="1" si="142"/>
        <v>7.6967992321207629E-2</v>
      </c>
      <c r="AC376">
        <f t="shared" ca="1" si="143"/>
        <v>7.766290225043071E-2</v>
      </c>
      <c r="AD376">
        <f t="shared" ca="1" si="144"/>
        <v>7.9622175752937813E-2</v>
      </c>
      <c r="AE376">
        <f t="shared" ca="1" si="145"/>
        <v>7.846764629868519E-2</v>
      </c>
      <c r="AF376" s="18"/>
      <c r="AG376" s="18"/>
      <c r="AH376" s="18"/>
      <c r="AI376" s="18"/>
    </row>
    <row r="377" spans="1:35" x14ac:dyDescent="0.15">
      <c r="A377">
        <v>3</v>
      </c>
      <c r="B377">
        <v>1036.3610000000001</v>
      </c>
      <c r="C377">
        <v>10</v>
      </c>
      <c r="D377" s="18">
        <v>-0.58020000000000005</v>
      </c>
      <c r="E377" s="18">
        <v>-0.40110000000000001</v>
      </c>
      <c r="F377" s="18">
        <v>1.3220000000000001</v>
      </c>
      <c r="G377" s="18">
        <v>3.0009999999999998E-2</v>
      </c>
      <c r="H377" s="18">
        <v>0.88200000000000001</v>
      </c>
      <c r="I377" s="18">
        <v>1.1499999999999999</v>
      </c>
      <c r="J377" s="18">
        <v>0.18540000000000001</v>
      </c>
      <c r="K377" s="18">
        <v>-0.30609999999999998</v>
      </c>
      <c r="L377" s="18">
        <v>0.81569999999999998</v>
      </c>
      <c r="M377" s="18">
        <v>3.0540000000000001E-2</v>
      </c>
      <c r="O377" s="18">
        <f>O91</f>
        <v>8.9717000000000005E-2</v>
      </c>
      <c r="P377">
        <f t="shared" ca="1" si="130"/>
        <v>8.1325530088960693E-2</v>
      </c>
      <c r="Q377">
        <f t="shared" ca="1" si="131"/>
        <v>8.0917426916941468E-2</v>
      </c>
      <c r="R377">
        <f t="shared" ca="1" si="132"/>
        <v>6.7636552970544786E-2</v>
      </c>
      <c r="S377">
        <f t="shared" ca="1" si="133"/>
        <v>7.9246402597646773E-2</v>
      </c>
      <c r="T377">
        <f t="shared" ca="1" si="134"/>
        <v>7.8209193318315273E-2</v>
      </c>
      <c r="U377">
        <f t="shared" ca="1" si="135"/>
        <v>7.6528465395670056E-2</v>
      </c>
      <c r="V377">
        <f t="shared" ca="1" si="136"/>
        <v>6.6116575754151377E-2</v>
      </c>
      <c r="W377">
        <f t="shared" ca="1" si="137"/>
        <v>7.5316679896165875E-2</v>
      </c>
      <c r="X377">
        <f t="shared" ca="1" si="138"/>
        <v>7.2876599212489956E-2</v>
      </c>
      <c r="Y377">
        <f t="shared" ca="1" si="139"/>
        <v>6.9878621664225177E-2</v>
      </c>
      <c r="Z377">
        <f t="shared" ca="1" si="140"/>
        <v>6.8537633753721183E-2</v>
      </c>
      <c r="AA377">
        <f t="shared" ca="1" si="141"/>
        <v>7.1339802223452056E-2</v>
      </c>
      <c r="AB377">
        <f t="shared" ca="1" si="142"/>
        <v>7.6432922116576194E-2</v>
      </c>
      <c r="AC377">
        <f t="shared" ca="1" si="143"/>
        <v>7.7108969950275011E-2</v>
      </c>
      <c r="AD377">
        <f t="shared" ca="1" si="144"/>
        <v>7.7512029329096468E-2</v>
      </c>
      <c r="AE377">
        <f t="shared" ca="1" si="145"/>
        <v>7.7356417607770636E-2</v>
      </c>
      <c r="AF377" s="18"/>
      <c r="AG377" s="18"/>
      <c r="AH377" s="18"/>
      <c r="AI377" s="18"/>
    </row>
    <row r="378" spans="1:35" x14ac:dyDescent="0.15">
      <c r="A378">
        <v>3</v>
      </c>
      <c r="B378">
        <v>1036.3610000000001</v>
      </c>
      <c r="C378">
        <v>15</v>
      </c>
      <c r="D378" s="18">
        <v>0.1593</v>
      </c>
      <c r="E378" s="18">
        <v>-0.40739999999999998</v>
      </c>
      <c r="F378" s="18">
        <v>-6</v>
      </c>
      <c r="G378" s="18">
        <v>0.3</v>
      </c>
      <c r="H378" s="18">
        <v>-0.31090000000000001</v>
      </c>
      <c r="I378" s="18">
        <v>-1.55</v>
      </c>
      <c r="J378" s="18">
        <v>0.88070000000000004</v>
      </c>
      <c r="K378" s="18">
        <v>0.21740000000000001</v>
      </c>
      <c r="L378" s="18">
        <v>1.9790000000000001</v>
      </c>
      <c r="M378" s="18">
        <v>4.614E-2</v>
      </c>
      <c r="O378" s="18">
        <f t="shared" ref="O378:O415" si="146">O92</f>
        <v>0.11294</v>
      </c>
      <c r="P378">
        <f t="shared" ca="1" si="130"/>
        <v>8.1607629296652648E-2</v>
      </c>
      <c r="Q378">
        <f t="shared" ca="1" si="131"/>
        <v>8.085236434768886E-2</v>
      </c>
      <c r="R378">
        <f t="shared" ca="1" si="132"/>
        <v>6.9352369957197749E-2</v>
      </c>
      <c r="S378">
        <f t="shared" ca="1" si="133"/>
        <v>7.9759364744403038E-2</v>
      </c>
      <c r="T378">
        <f t="shared" ca="1" si="134"/>
        <v>7.8344767634983936E-2</v>
      </c>
      <c r="U378">
        <f t="shared" ca="1" si="135"/>
        <v>7.6473762706601445E-2</v>
      </c>
      <c r="V378">
        <f t="shared" ca="1" si="136"/>
        <v>6.7604709002339114E-2</v>
      </c>
      <c r="W378">
        <f t="shared" ca="1" si="137"/>
        <v>7.5496176608570525E-2</v>
      </c>
      <c r="X378">
        <f t="shared" ca="1" si="138"/>
        <v>7.2840887076271094E-2</v>
      </c>
      <c r="Y378">
        <f t="shared" ca="1" si="139"/>
        <v>6.9866178615346303E-2</v>
      </c>
      <c r="Z378">
        <f t="shared" ca="1" si="140"/>
        <v>6.9128577196087948E-2</v>
      </c>
      <c r="AA378">
        <f t="shared" ca="1" si="141"/>
        <v>7.1852978557973762E-2</v>
      </c>
      <c r="AB378">
        <f t="shared" ca="1" si="142"/>
        <v>7.5909380340349594E-2</v>
      </c>
      <c r="AC378">
        <f t="shared" ca="1" si="143"/>
        <v>7.6606318897086953E-2</v>
      </c>
      <c r="AD378">
        <f t="shared" ca="1" si="144"/>
        <v>7.5063361309872595E-2</v>
      </c>
      <c r="AE378">
        <f t="shared" ca="1" si="145"/>
        <v>7.6142486932147688E-2</v>
      </c>
      <c r="AF378" s="18"/>
      <c r="AG378" s="18"/>
      <c r="AH378" s="18"/>
      <c r="AI378" s="18"/>
    </row>
    <row r="379" spans="1:35" x14ac:dyDescent="0.15">
      <c r="A379">
        <v>3</v>
      </c>
      <c r="B379">
        <v>1036.3610000000001</v>
      </c>
      <c r="C379">
        <v>20</v>
      </c>
      <c r="D379" s="18">
        <v>-0.1258</v>
      </c>
      <c r="E379" s="18">
        <v>-0.74050000000000005</v>
      </c>
      <c r="F379" s="18">
        <v>0.88749999999999996</v>
      </c>
      <c r="G379" s="18">
        <v>3.5340000000000003E-2</v>
      </c>
      <c r="H379" s="18">
        <v>0.25530000000000003</v>
      </c>
      <c r="I379" s="18">
        <v>-1.486</v>
      </c>
      <c r="J379" s="18">
        <v>7.0099999999999996E-2</v>
      </c>
      <c r="K379" s="18">
        <v>0.22650000000000001</v>
      </c>
      <c r="L379" s="18">
        <v>2.0409999999999999</v>
      </c>
      <c r="M379" s="18">
        <v>3.7650000000000003E-2</v>
      </c>
      <c r="O379" s="18">
        <f t="shared" si="146"/>
        <v>0.14219000000000001</v>
      </c>
      <c r="P379">
        <f t="shared" ca="1" si="130"/>
        <v>8.1969566914137593E-2</v>
      </c>
      <c r="Q379">
        <f t="shared" ca="1" si="131"/>
        <v>8.0889360058824689E-2</v>
      </c>
      <c r="R379">
        <f t="shared" ca="1" si="132"/>
        <v>7.1778987609789388E-2</v>
      </c>
      <c r="S379">
        <f t="shared" ca="1" si="133"/>
        <v>8.0309002933904527E-2</v>
      </c>
      <c r="T379">
        <f t="shared" ca="1" si="134"/>
        <v>7.8533502130700469E-2</v>
      </c>
      <c r="U379">
        <f t="shared" ca="1" si="135"/>
        <v>7.6487115332524516E-2</v>
      </c>
      <c r="V379">
        <f t="shared" ca="1" si="136"/>
        <v>6.9770631555973531E-2</v>
      </c>
      <c r="W379">
        <f t="shared" ca="1" si="137"/>
        <v>7.5686620617447686E-2</v>
      </c>
      <c r="X379">
        <f t="shared" ca="1" si="138"/>
        <v>7.2813587477611075E-2</v>
      </c>
      <c r="Y379">
        <f t="shared" ca="1" si="139"/>
        <v>6.9862513610425878E-2</v>
      </c>
      <c r="Z379">
        <f t="shared" ca="1" si="140"/>
        <v>7.0315566982861635E-2</v>
      </c>
      <c r="AA379">
        <f t="shared" ca="1" si="141"/>
        <v>7.241028177733029E-2</v>
      </c>
      <c r="AB379">
        <f t="shared" ca="1" si="142"/>
        <v>7.5424742046336535E-2</v>
      </c>
      <c r="AC379">
        <f t="shared" ca="1" si="143"/>
        <v>7.6194477554267809E-2</v>
      </c>
      <c r="AD379">
        <f t="shared" ca="1" si="144"/>
        <v>7.3563521066188103E-2</v>
      </c>
      <c r="AE379">
        <f t="shared" ca="1" si="145"/>
        <v>7.4842016653924578E-2</v>
      </c>
      <c r="AF379" s="18"/>
      <c r="AG379" s="18"/>
      <c r="AH379" s="18"/>
      <c r="AI379" s="18"/>
    </row>
    <row r="380" spans="1:35" x14ac:dyDescent="0.15">
      <c r="A380">
        <v>4</v>
      </c>
      <c r="B380">
        <v>0.76500000000000001</v>
      </c>
      <c r="C380">
        <v>1</v>
      </c>
      <c r="D380" s="18">
        <v>7.0510000000000003E-2</v>
      </c>
      <c r="E380" s="18">
        <v>0.56920000000000004</v>
      </c>
      <c r="F380" s="18">
        <v>3.0339999999999998</v>
      </c>
      <c r="G380" s="18">
        <v>0.36430000000000001</v>
      </c>
      <c r="H380" s="18">
        <v>-0.42770000000000002</v>
      </c>
      <c r="I380" s="18">
        <v>3.3410000000000002</v>
      </c>
      <c r="J380" s="18">
        <v>0.61129999999999995</v>
      </c>
      <c r="K380" s="18">
        <v>-2.6870000000000002E-2</v>
      </c>
      <c r="L380" s="18">
        <v>-0.85440000000000005</v>
      </c>
      <c r="M380" s="18">
        <v>0.31690000000000002</v>
      </c>
      <c r="O380" s="18">
        <f t="shared" si="146"/>
        <v>0.17901</v>
      </c>
      <c r="P380">
        <f t="shared" ca="1" si="130"/>
        <v>8.2417087185796475E-2</v>
      </c>
      <c r="Q380">
        <f t="shared" ca="1" si="131"/>
        <v>8.1042502335660627E-2</v>
      </c>
      <c r="R380">
        <f t="shared" ca="1" si="132"/>
        <v>7.4336126695902338E-2</v>
      </c>
      <c r="S380">
        <f t="shared" ca="1" si="133"/>
        <v>8.088121056509312E-2</v>
      </c>
      <c r="T380">
        <f t="shared" ca="1" si="134"/>
        <v>7.8778222997683001E-2</v>
      </c>
      <c r="U380">
        <f t="shared" ca="1" si="135"/>
        <v>7.6577554677034435E-2</v>
      </c>
      <c r="V380">
        <f t="shared" ca="1" si="136"/>
        <v>7.2033730083880324E-2</v>
      </c>
      <c r="W380">
        <f t="shared" ca="1" si="137"/>
        <v>7.58834332529226E-2</v>
      </c>
      <c r="X380">
        <f t="shared" ca="1" si="138"/>
        <v>7.2794277369513632E-2</v>
      </c>
      <c r="Y380">
        <f t="shared" ca="1" si="139"/>
        <v>6.9868627823819321E-2</v>
      </c>
      <c r="Z380">
        <f t="shared" ca="1" si="140"/>
        <v>7.1923550875663211E-2</v>
      </c>
      <c r="AA380">
        <f t="shared" ca="1" si="141"/>
        <v>7.3004358177120046E-2</v>
      </c>
      <c r="AB380">
        <f t="shared" ca="1" si="142"/>
        <v>7.5014672390110684E-2</v>
      </c>
      <c r="AC380">
        <f t="shared" ca="1" si="143"/>
        <v>7.5921713425005005E-2</v>
      </c>
      <c r="AD380">
        <f t="shared" ca="1" si="144"/>
        <v>7.3567210588927928E-2</v>
      </c>
      <c r="AE380">
        <f t="shared" ca="1" si="145"/>
        <v>7.3488587560247412E-2</v>
      </c>
      <c r="AF380" s="18"/>
      <c r="AG380" s="18"/>
      <c r="AH380" s="18"/>
      <c r="AI380" s="18"/>
    </row>
    <row r="381" spans="1:35" x14ac:dyDescent="0.15">
      <c r="A381">
        <v>4</v>
      </c>
      <c r="B381">
        <v>0.76500000000000001</v>
      </c>
      <c r="C381">
        <v>3</v>
      </c>
      <c r="D381" s="18">
        <v>7.2969999999999993E-2</v>
      </c>
      <c r="E381" s="18">
        <v>-4.5240000000000002E-2</v>
      </c>
      <c r="F381" s="18">
        <v>1.59</v>
      </c>
      <c r="G381" s="18">
        <v>0.9758</v>
      </c>
      <c r="H381" s="18">
        <v>-2.359E-2</v>
      </c>
      <c r="I381" s="18">
        <v>-1.032</v>
      </c>
      <c r="J381" s="18">
        <v>0.29720000000000002</v>
      </c>
      <c r="K381" s="18">
        <v>0.26379999999999998</v>
      </c>
      <c r="L381" s="18">
        <v>2.9660000000000002</v>
      </c>
      <c r="M381" s="18">
        <v>0.24979999999999999</v>
      </c>
      <c r="O381" s="18">
        <f t="shared" si="146"/>
        <v>0.22536</v>
      </c>
      <c r="P381">
        <f t="shared" ca="1" si="130"/>
        <v>8.295647927767448E-2</v>
      </c>
      <c r="Q381">
        <f t="shared" ca="1" si="131"/>
        <v>8.1326276918188833E-2</v>
      </c>
      <c r="R381">
        <f t="shared" ca="1" si="132"/>
        <v>7.6732243834680039E-2</v>
      </c>
      <c r="S381">
        <f t="shared" ca="1" si="133"/>
        <v>8.1451732510226679E-2</v>
      </c>
      <c r="T381">
        <f t="shared" ca="1" si="134"/>
        <v>7.9081587506874371E-2</v>
      </c>
      <c r="U381">
        <f t="shared" ca="1" si="135"/>
        <v>7.6754154180869893E-2</v>
      </c>
      <c r="V381">
        <f t="shared" ca="1" si="136"/>
        <v>7.4105804928302585E-2</v>
      </c>
      <c r="W381">
        <f t="shared" ca="1" si="137"/>
        <v>7.6078824767415662E-2</v>
      </c>
      <c r="X381">
        <f t="shared" ca="1" si="138"/>
        <v>7.2781790991114995E-2</v>
      </c>
      <c r="Y381">
        <f t="shared" ca="1" si="139"/>
        <v>6.988542304188039E-2</v>
      </c>
      <c r="Z381">
        <f t="shared" ca="1" si="140"/>
        <v>7.3710712532835898E-2</v>
      </c>
      <c r="AA381">
        <f t="shared" ca="1" si="141"/>
        <v>7.3618563828461075E-2</v>
      </c>
      <c r="AB381">
        <f t="shared" ca="1" si="142"/>
        <v>7.4720843778438739E-2</v>
      </c>
      <c r="AC381">
        <f t="shared" ca="1" si="143"/>
        <v>7.5841391759819021E-2</v>
      </c>
      <c r="AD381">
        <f t="shared" ca="1" si="144"/>
        <v>7.4732721248600725E-2</v>
      </c>
      <c r="AE381">
        <f t="shared" ca="1" si="145"/>
        <v>7.2136506938934739E-2</v>
      </c>
      <c r="AF381" s="18"/>
      <c r="AG381" s="18"/>
      <c r="AH381" s="18"/>
      <c r="AI381" s="18"/>
    </row>
    <row r="382" spans="1:35" x14ac:dyDescent="0.15">
      <c r="A382">
        <v>4</v>
      </c>
      <c r="B382">
        <v>0.76500000000000001</v>
      </c>
      <c r="C382">
        <v>5</v>
      </c>
      <c r="D382" s="18">
        <v>7.1279999999999996E-2</v>
      </c>
      <c r="E382" s="18">
        <v>-3.6609999999999997E-2</v>
      </c>
      <c r="F382" s="18">
        <v>1.627</v>
      </c>
      <c r="G382" s="18">
        <v>0.5151</v>
      </c>
      <c r="H382" s="18">
        <v>-2.8670000000000001E-2</v>
      </c>
      <c r="I382" s="18">
        <v>-0.91490000000000005</v>
      </c>
      <c r="J382" s="18">
        <v>0.27600000000000002</v>
      </c>
      <c r="K382" s="18">
        <v>0.27310000000000001</v>
      </c>
      <c r="L382" s="18">
        <v>3.032</v>
      </c>
      <c r="M382" s="18">
        <v>0.26719999999999999</v>
      </c>
      <c r="O382" s="18">
        <f t="shared" si="146"/>
        <v>0.28371000000000002</v>
      </c>
      <c r="P382">
        <f t="shared" ca="1" si="130"/>
        <v>8.3595108310298163E-2</v>
      </c>
      <c r="Q382">
        <f t="shared" ca="1" si="131"/>
        <v>8.1756171467291874E-2</v>
      </c>
      <c r="R382">
        <f t="shared" ca="1" si="132"/>
        <v>7.8847605127266213E-2</v>
      </c>
      <c r="S382">
        <f t="shared" ca="1" si="133"/>
        <v>8.1981720728031005E-2</v>
      </c>
      <c r="T382">
        <f t="shared" ca="1" si="134"/>
        <v>7.9446358098481856E-2</v>
      </c>
      <c r="U382">
        <f t="shared" ca="1" si="135"/>
        <v>7.7026365577510636E-2</v>
      </c>
      <c r="V382">
        <f t="shared" ca="1" si="136"/>
        <v>7.5877632747965787E-2</v>
      </c>
      <c r="W382">
        <f t="shared" ca="1" si="137"/>
        <v>7.6260356862060799E-2</v>
      </c>
      <c r="X382">
        <f t="shared" ca="1" si="138"/>
        <v>7.2773941022741762E-2</v>
      </c>
      <c r="Y382">
        <f t="shared" ca="1" si="139"/>
        <v>6.9913714491843346E-2</v>
      </c>
      <c r="Z382">
        <f t="shared" ca="1" si="140"/>
        <v>7.5455000869768279E-2</v>
      </c>
      <c r="AA382">
        <f t="shared" ca="1" si="141"/>
        <v>7.4221277308329503E-2</v>
      </c>
      <c r="AB382">
        <f t="shared" ca="1" si="142"/>
        <v>7.4587582170110064E-2</v>
      </c>
      <c r="AC382">
        <f t="shared" ca="1" si="143"/>
        <v>7.600666187956541E-2</v>
      </c>
      <c r="AD382">
        <f t="shared" ca="1" si="144"/>
        <v>7.6466451628931051E-2</v>
      </c>
      <c r="AE382">
        <f t="shared" ca="1" si="145"/>
        <v>7.0867233996046081E-2</v>
      </c>
      <c r="AF382" s="18"/>
      <c r="AG382" s="18"/>
      <c r="AH382" s="18"/>
      <c r="AI382" s="18"/>
    </row>
    <row r="383" spans="1:35" x14ac:dyDescent="0.15">
      <c r="A383">
        <v>4</v>
      </c>
      <c r="B383">
        <v>0.76500000000000001</v>
      </c>
      <c r="C383">
        <v>7</v>
      </c>
      <c r="D383" s="18">
        <v>8.047E-2</v>
      </c>
      <c r="E383" s="18">
        <v>-0.30280000000000001</v>
      </c>
      <c r="F383" s="18">
        <v>-1.994</v>
      </c>
      <c r="G383" s="18">
        <v>0.74650000000000005</v>
      </c>
      <c r="H383" s="18">
        <v>0.25280000000000002</v>
      </c>
      <c r="I383" s="18">
        <v>-1.998</v>
      </c>
      <c r="J383" s="18">
        <v>0.62250000000000005</v>
      </c>
      <c r="K383" s="18">
        <v>0.23069999999999999</v>
      </c>
      <c r="L383" s="18">
        <v>3.089</v>
      </c>
      <c r="M383" s="18">
        <v>0.19139999999999999</v>
      </c>
      <c r="O383" s="18">
        <f t="shared" si="146"/>
        <v>0.35716999999999999</v>
      </c>
      <c r="P383">
        <f t="shared" ca="1" si="130"/>
        <v>8.4342291705207961E-2</v>
      </c>
      <c r="Q383">
        <f t="shared" ca="1" si="131"/>
        <v>8.2349314999785428E-2</v>
      </c>
      <c r="R383">
        <f t="shared" ca="1" si="132"/>
        <v>8.0632464080309885E-2</v>
      </c>
      <c r="S383">
        <f t="shared" ca="1" si="133"/>
        <v>8.2413430358548173E-2</v>
      </c>
      <c r="T383">
        <f t="shared" ca="1" si="134"/>
        <v>7.9875842235695535E-2</v>
      </c>
      <c r="U383">
        <f t="shared" ca="1" si="135"/>
        <v>7.7404327817527208E-2</v>
      </c>
      <c r="V383">
        <f t="shared" ca="1" si="136"/>
        <v>7.7322573730802396E-2</v>
      </c>
      <c r="W383">
        <f t="shared" ca="1" si="137"/>
        <v>7.640955459432841E-2</v>
      </c>
      <c r="X383">
        <f t="shared" ca="1" si="138"/>
        <v>7.2766997992500082E-2</v>
      </c>
      <c r="Y383">
        <f t="shared" ca="1" si="139"/>
        <v>6.9954212709024674E-2</v>
      </c>
      <c r="Z383">
        <f t="shared" ca="1" si="140"/>
        <v>7.6975366158026942E-2</v>
      </c>
      <c r="AA383">
        <f t="shared" ca="1" si="141"/>
        <v>7.4759216616028162E-2</v>
      </c>
      <c r="AB383">
        <f t="shared" ca="1" si="142"/>
        <v>7.4654332455726502E-2</v>
      </c>
      <c r="AC383">
        <f t="shared" ca="1" si="143"/>
        <v>7.6460672642647567E-2</v>
      </c>
      <c r="AD383">
        <f t="shared" ca="1" si="144"/>
        <v>7.8238459843607833E-2</v>
      </c>
      <c r="AE383">
        <f t="shared" ca="1" si="145"/>
        <v>6.9792150631776934E-2</v>
      </c>
      <c r="AF383" s="18"/>
      <c r="AG383" s="18"/>
      <c r="AH383" s="18"/>
      <c r="AI383" s="18"/>
    </row>
    <row r="384" spans="1:35" x14ac:dyDescent="0.15">
      <c r="A384">
        <v>4</v>
      </c>
      <c r="B384">
        <v>0.76500000000000001</v>
      </c>
      <c r="C384">
        <v>10</v>
      </c>
      <c r="D384" s="18">
        <v>7.0959999999999995E-2</v>
      </c>
      <c r="E384" s="18">
        <v>-2.2120000000000001E-2</v>
      </c>
      <c r="F384" s="18">
        <v>-1.091</v>
      </c>
      <c r="G384" s="18">
        <v>0.1234</v>
      </c>
      <c r="H384" s="18">
        <v>-7.7469999999999997E-2</v>
      </c>
      <c r="I384" s="18">
        <v>2.1520000000000001</v>
      </c>
      <c r="J384" s="18">
        <v>0.83109999999999995</v>
      </c>
      <c r="K384" s="18">
        <v>0.32290000000000002</v>
      </c>
      <c r="L384" s="18">
        <v>3.153</v>
      </c>
      <c r="M384" s="18">
        <v>0.30909999999999999</v>
      </c>
      <c r="O384" s="18">
        <f t="shared" si="146"/>
        <v>0.44964999999999999</v>
      </c>
      <c r="P384">
        <f t="shared" ca="1" si="130"/>
        <v>8.521035785221838E-2</v>
      </c>
      <c r="Q384">
        <f t="shared" ca="1" si="131"/>
        <v>8.3125199649881382E-2</v>
      </c>
      <c r="R384">
        <f t="shared" ca="1" si="132"/>
        <v>8.2035418264875412E-2</v>
      </c>
      <c r="S384">
        <f t="shared" ca="1" si="133"/>
        <v>8.2667627723363848E-2</v>
      </c>
      <c r="T384">
        <f t="shared" ca="1" si="134"/>
        <v>8.0374405979741159E-2</v>
      </c>
      <c r="U384">
        <f t="shared" ca="1" si="135"/>
        <v>7.7899142034500726E-2</v>
      </c>
      <c r="V384">
        <f t="shared" ca="1" si="136"/>
        <v>7.8432731867566149E-2</v>
      </c>
      <c r="W384">
        <f t="shared" ca="1" si="137"/>
        <v>7.6501071638027121E-2</v>
      </c>
      <c r="X384">
        <f t="shared" ca="1" si="138"/>
        <v>7.2754804680498053E-2</v>
      </c>
      <c r="Y384">
        <f t="shared" ca="1" si="139"/>
        <v>7.0007434998324319E-2</v>
      </c>
      <c r="Z384">
        <f t="shared" ca="1" si="140"/>
        <v>7.8100156809082291E-2</v>
      </c>
      <c r="AA384">
        <f t="shared" ca="1" si="141"/>
        <v>7.5151091170042053E-2</v>
      </c>
      <c r="AB384">
        <f t="shared" ca="1" si="142"/>
        <v>7.4942962419138004E-2</v>
      </c>
      <c r="AC384">
        <f t="shared" ca="1" si="143"/>
        <v>7.7222112874254983E-2</v>
      </c>
      <c r="AD384">
        <f t="shared" ca="1" si="144"/>
        <v>7.9580867966456359E-2</v>
      </c>
      <c r="AE384">
        <f t="shared" ca="1" si="145"/>
        <v>6.9046490754572837E-2</v>
      </c>
      <c r="AF384" s="18"/>
      <c r="AG384" s="18"/>
      <c r="AH384" s="18"/>
      <c r="AI384" s="18"/>
    </row>
    <row r="385" spans="1:35" x14ac:dyDescent="0.15">
      <c r="A385">
        <v>4</v>
      </c>
      <c r="B385">
        <v>0.76500000000000001</v>
      </c>
      <c r="C385">
        <v>15</v>
      </c>
      <c r="D385" s="18">
        <v>7.0959999999999995E-2</v>
      </c>
      <c r="E385" s="18">
        <v>-2.1999999999999999E-2</v>
      </c>
      <c r="F385" s="18">
        <v>-1.1679999999999999</v>
      </c>
      <c r="G385" s="18">
        <v>5.2810000000000003E-2</v>
      </c>
      <c r="H385" s="18">
        <v>-3.6220000000000002E-2</v>
      </c>
      <c r="I385" s="18">
        <v>1.0409999999999999</v>
      </c>
      <c r="J385" s="18">
        <v>0.56810000000000005</v>
      </c>
      <c r="K385" s="18">
        <v>0.27689999999999998</v>
      </c>
      <c r="L385" s="18">
        <v>3.1480000000000001</v>
      </c>
      <c r="M385" s="18">
        <v>0.23530000000000001</v>
      </c>
      <c r="O385" s="18">
        <f t="shared" si="146"/>
        <v>0.56608000000000003</v>
      </c>
      <c r="P385">
        <f t="shared" ca="1" si="130"/>
        <v>8.6216045602341668E-2</v>
      </c>
      <c r="Q385">
        <f t="shared" ca="1" si="131"/>
        <v>8.410667731282076E-2</v>
      </c>
      <c r="R385">
        <f t="shared" ca="1" si="132"/>
        <v>8.2957920549848935E-2</v>
      </c>
      <c r="S385">
        <f t="shared" ca="1" si="133"/>
        <v>8.2646941734028173E-2</v>
      </c>
      <c r="T385">
        <f t="shared" ca="1" si="134"/>
        <v>8.094812980456724E-2</v>
      </c>
      <c r="U385">
        <f t="shared" ca="1" si="135"/>
        <v>7.8523125240071795E-2</v>
      </c>
      <c r="V385">
        <f t="shared" ca="1" si="136"/>
        <v>7.9181957334723385E-2</v>
      </c>
      <c r="W385">
        <f t="shared" ca="1" si="137"/>
        <v>7.6503796083496264E-2</v>
      </c>
      <c r="X385">
        <f t="shared" ca="1" si="138"/>
        <v>7.2727345227434376E-2</v>
      </c>
      <c r="Y385">
        <f t="shared" ca="1" si="139"/>
        <v>7.0073383909258158E-2</v>
      </c>
      <c r="Z385">
        <f t="shared" ca="1" si="140"/>
        <v>7.8644962695387302E-2</v>
      </c>
      <c r="AA385">
        <f t="shared" ca="1" si="141"/>
        <v>7.5286052027587674E-2</v>
      </c>
      <c r="AB385">
        <f t="shared" ca="1" si="142"/>
        <v>7.543962799896417E-2</v>
      </c>
      <c r="AC385">
        <f t="shared" ca="1" si="143"/>
        <v>7.826711531905961E-2</v>
      </c>
      <c r="AD385">
        <f t="shared" ca="1" si="144"/>
        <v>8.0040279726152228E-2</v>
      </c>
      <c r="AE385">
        <f t="shared" ca="1" si="145"/>
        <v>6.8765341704899299E-2</v>
      </c>
      <c r="AF385" s="18"/>
      <c r="AG385" s="18"/>
      <c r="AH385" s="18"/>
      <c r="AI385" s="18"/>
    </row>
    <row r="386" spans="1:35" x14ac:dyDescent="0.15">
      <c r="A386">
        <v>4</v>
      </c>
      <c r="B386">
        <v>0.76500000000000001</v>
      </c>
      <c r="C386">
        <v>20</v>
      </c>
      <c r="D386" s="18">
        <v>6.8940000000000001E-2</v>
      </c>
      <c r="E386" s="18">
        <v>-2.8549999999999999E-2</v>
      </c>
      <c r="F386" s="18">
        <v>0.91349999999999998</v>
      </c>
      <c r="G386" s="18">
        <v>0.39979999999999999</v>
      </c>
      <c r="H386" s="18">
        <v>-2.291E-2</v>
      </c>
      <c r="I386" s="18">
        <v>-1.1830000000000001</v>
      </c>
      <c r="J386" s="18">
        <v>3.0439999999999998E-2</v>
      </c>
      <c r="K386" s="18">
        <v>0.2747</v>
      </c>
      <c r="L386" s="18">
        <v>3.1339999999999999</v>
      </c>
      <c r="M386" s="18">
        <v>0.19220000000000001</v>
      </c>
      <c r="O386" s="18">
        <f t="shared" si="146"/>
        <v>0.71264000000000005</v>
      </c>
      <c r="P386">
        <f t="shared" ca="1" si="130"/>
        <v>8.7381640299173072E-2</v>
      </c>
      <c r="Q386">
        <f t="shared" ca="1" si="131"/>
        <v>8.532072534771834E-2</v>
      </c>
      <c r="R386">
        <f t="shared" ca="1" si="132"/>
        <v>8.3243740229612326E-2</v>
      </c>
      <c r="S386">
        <f t="shared" ca="1" si="133"/>
        <v>8.2260112891443374E-2</v>
      </c>
      <c r="T386">
        <f t="shared" ca="1" si="134"/>
        <v>8.1605229832437454E-2</v>
      </c>
      <c r="U386">
        <f t="shared" ca="1" si="135"/>
        <v>7.928943471902615E-2</v>
      </c>
      <c r="V386">
        <f t="shared" ca="1" si="136"/>
        <v>7.9515006933094698E-2</v>
      </c>
      <c r="W386">
        <f t="shared" ca="1" si="137"/>
        <v>7.6388807130642167E-2</v>
      </c>
      <c r="X386">
        <f t="shared" ca="1" si="138"/>
        <v>7.2668714945620216E-2</v>
      </c>
      <c r="Y386">
        <f t="shared" ca="1" si="139"/>
        <v>7.0150223217698315E-2</v>
      </c>
      <c r="Z386">
        <f t="shared" ca="1" si="140"/>
        <v>7.8426589600332192E-2</v>
      </c>
      <c r="AA386">
        <f t="shared" ca="1" si="141"/>
        <v>7.5035546545084597E-2</v>
      </c>
      <c r="AB386">
        <f t="shared" ca="1" si="142"/>
        <v>7.6072810198068691E-2</v>
      </c>
      <c r="AC386">
        <f t="shared" ca="1" si="143"/>
        <v>7.9509260389550279E-2</v>
      </c>
      <c r="AD386">
        <f t="shared" ca="1" si="144"/>
        <v>7.9194493296528931E-2</v>
      </c>
      <c r="AE386">
        <f t="shared" ca="1" si="145"/>
        <v>6.9033648256215177E-2</v>
      </c>
      <c r="AF386" s="18"/>
      <c r="AG386" s="18"/>
      <c r="AH386" s="18"/>
      <c r="AI386" s="18"/>
    </row>
    <row r="387" spans="1:35" x14ac:dyDescent="0.15">
      <c r="A387">
        <v>4</v>
      </c>
      <c r="B387">
        <v>1.901</v>
      </c>
      <c r="C387">
        <v>1</v>
      </c>
      <c r="D387" s="18">
        <v>7.9250000000000001E-2</v>
      </c>
      <c r="E387" s="18">
        <v>-4.7600000000000003E-2</v>
      </c>
      <c r="F387" s="18">
        <v>3.0449999999999999</v>
      </c>
      <c r="G387" s="18">
        <v>1.653</v>
      </c>
      <c r="H387" s="18">
        <v>0.26150000000000001</v>
      </c>
      <c r="I387" s="18">
        <v>3.01</v>
      </c>
      <c r="J387" s="18">
        <v>0.24759999999999999</v>
      </c>
      <c r="K387" s="18">
        <v>5.7689999999999998E-2</v>
      </c>
      <c r="L387" s="18">
        <v>2.4129999999999998</v>
      </c>
      <c r="M387" s="18">
        <v>0.13</v>
      </c>
      <c r="O387" s="18">
        <f t="shared" si="146"/>
        <v>0.89717000000000002</v>
      </c>
      <c r="P387">
        <f t="shared" ca="1" si="130"/>
        <v>8.8737094055176879E-2</v>
      </c>
      <c r="Q387">
        <f t="shared" ca="1" si="131"/>
        <v>8.6800274012236583E-2</v>
      </c>
      <c r="R387">
        <f t="shared" ca="1" si="132"/>
        <v>8.2859173933404778E-2</v>
      </c>
      <c r="S387">
        <f t="shared" ca="1" si="133"/>
        <v>8.1659056646394362E-2</v>
      </c>
      <c r="T387">
        <f t="shared" ca="1" si="134"/>
        <v>8.2356912079974559E-2</v>
      </c>
      <c r="U387">
        <f t="shared" ca="1" si="135"/>
        <v>8.0211114136301997E-2</v>
      </c>
      <c r="V387">
        <f t="shared" ca="1" si="136"/>
        <v>7.9438344249936149E-2</v>
      </c>
      <c r="W387">
        <f t="shared" ca="1" si="137"/>
        <v>7.6207378788734889E-2</v>
      </c>
      <c r="X387">
        <f t="shared" ca="1" si="138"/>
        <v>7.2554982010867214E-2</v>
      </c>
      <c r="Y387">
        <f t="shared" ca="1" si="139"/>
        <v>7.0228742294226432E-2</v>
      </c>
      <c r="Z387">
        <f t="shared" ca="1" si="140"/>
        <v>7.7326665863059196E-2</v>
      </c>
      <c r="AA387">
        <f t="shared" ca="1" si="141"/>
        <v>7.4291285656572753E-2</v>
      </c>
      <c r="AB387">
        <f t="shared" ca="1" si="142"/>
        <v>7.6693890371915346E-2</v>
      </c>
      <c r="AC387">
        <f t="shared" ca="1" si="143"/>
        <v>8.0779046434342305E-2</v>
      </c>
      <c r="AD387">
        <f t="shared" ca="1" si="144"/>
        <v>7.6761152346462747E-2</v>
      </c>
      <c r="AE387">
        <f t="shared" ca="1" si="145"/>
        <v>6.9814006307825471E-2</v>
      </c>
      <c r="AF387" s="18"/>
      <c r="AG387" s="18"/>
      <c r="AH387" s="18"/>
      <c r="AI387" s="18"/>
    </row>
    <row r="388" spans="1:35" x14ac:dyDescent="0.15">
      <c r="A388">
        <v>4</v>
      </c>
      <c r="B388">
        <v>1.901</v>
      </c>
      <c r="C388">
        <v>3</v>
      </c>
      <c r="D388" s="18">
        <v>7.893E-2</v>
      </c>
      <c r="E388" s="18">
        <v>-0.2417</v>
      </c>
      <c r="F388" s="18">
        <v>2.306</v>
      </c>
      <c r="G388" s="18">
        <v>0.80289999999999995</v>
      </c>
      <c r="H388" s="18">
        <v>0.48230000000000001</v>
      </c>
      <c r="I388" s="18">
        <v>2.8730000000000002</v>
      </c>
      <c r="J388" s="18">
        <v>0.34799999999999998</v>
      </c>
      <c r="K388" s="18">
        <v>4.0800000000000003E-2</v>
      </c>
      <c r="L388" s="18">
        <v>0.76929999999999998</v>
      </c>
      <c r="M388" s="18">
        <v>0.2707</v>
      </c>
      <c r="O388" s="18">
        <f t="shared" si="146"/>
        <v>1.1294</v>
      </c>
      <c r="P388">
        <f t="shared" ca="1" si="130"/>
        <v>9.0320169276201623E-2</v>
      </c>
      <c r="Q388">
        <f t="shared" ca="1" si="131"/>
        <v>8.858403645636774E-2</v>
      </c>
      <c r="R388">
        <f t="shared" ca="1" si="132"/>
        <v>8.4758361814587305E-2</v>
      </c>
      <c r="S388">
        <f t="shared" ca="1" si="133"/>
        <v>8.4582544222299674E-2</v>
      </c>
      <c r="T388">
        <f t="shared" ca="1" si="134"/>
        <v>8.3216956728050268E-2</v>
      </c>
      <c r="U388">
        <f t="shared" ca="1" si="135"/>
        <v>8.1295574624379557E-2</v>
      </c>
      <c r="V388">
        <f t="shared" ca="1" si="136"/>
        <v>8.0478721664079267E-2</v>
      </c>
      <c r="W388">
        <f t="shared" ca="1" si="137"/>
        <v>7.7192864287806667E-2</v>
      </c>
      <c r="X388">
        <f t="shared" ca="1" si="138"/>
        <v>7.2354452105515277E-2</v>
      </c>
      <c r="Y388">
        <f t="shared" ca="1" si="139"/>
        <v>7.0267746541770315E-2</v>
      </c>
      <c r="Z388">
        <f t="shared" ca="1" si="140"/>
        <v>7.5465254216171104E-2</v>
      </c>
      <c r="AA388">
        <f t="shared" ca="1" si="141"/>
        <v>7.3047594598637466E-2</v>
      </c>
      <c r="AB388">
        <f t="shared" ca="1" si="142"/>
        <v>7.707068598753665E-2</v>
      </c>
      <c r="AC388">
        <f t="shared" ca="1" si="143"/>
        <v>8.177975408323343E-2</v>
      </c>
      <c r="AD388">
        <f t="shared" ca="1" si="144"/>
        <v>7.2784991369765448E-2</v>
      </c>
      <c r="AE388">
        <f t="shared" ca="1" si="145"/>
        <v>7.0884911209462886E-2</v>
      </c>
      <c r="AF388" s="18"/>
      <c r="AG388" s="18"/>
      <c r="AH388" s="18"/>
      <c r="AI388" s="18"/>
    </row>
    <row r="389" spans="1:35" x14ac:dyDescent="0.15">
      <c r="A389">
        <v>4</v>
      </c>
      <c r="B389">
        <v>1.901</v>
      </c>
      <c r="C389">
        <v>5</v>
      </c>
      <c r="D389" s="18">
        <v>7.9729999999999995E-2</v>
      </c>
      <c r="E389" s="18">
        <v>-0.24229999999999999</v>
      </c>
      <c r="F389" s="18">
        <v>2.4820000000000002</v>
      </c>
      <c r="G389" s="18">
        <v>0.94369999999999998</v>
      </c>
      <c r="H389" s="18">
        <v>0.47799999999999998</v>
      </c>
      <c r="I389" s="18">
        <v>2.9580000000000002</v>
      </c>
      <c r="J389" s="18">
        <v>0.34770000000000001</v>
      </c>
      <c r="K389" s="18">
        <v>3.6499999999999998E-2</v>
      </c>
      <c r="L389" s="18">
        <v>0.72519999999999996</v>
      </c>
      <c r="M389" s="18">
        <v>0.22389999999999999</v>
      </c>
      <c r="O389" s="18">
        <f t="shared" si="146"/>
        <v>1.4218999999999999</v>
      </c>
      <c r="P389">
        <f t="shared" ca="1" si="130"/>
        <v>9.2180908956220747E-2</v>
      </c>
      <c r="Q389">
        <f t="shared" ca="1" si="131"/>
        <v>9.072125079625673E-2</v>
      </c>
      <c r="R389">
        <f t="shared" ca="1" si="132"/>
        <v>9.691882306681536E-2</v>
      </c>
      <c r="S389">
        <f t="shared" ca="1" si="133"/>
        <v>9.7225734850827389E-2</v>
      </c>
      <c r="T389">
        <f t="shared" ca="1" si="134"/>
        <v>8.4203448566830569E-2</v>
      </c>
      <c r="U389">
        <f t="shared" ca="1" si="135"/>
        <v>8.2533217217401811E-2</v>
      </c>
      <c r="V389">
        <f t="shared" ca="1" si="136"/>
        <v>8.6741766133489148E-2</v>
      </c>
      <c r="W389">
        <f t="shared" ca="1" si="137"/>
        <v>8.139324494742485E-2</v>
      </c>
      <c r="X389">
        <f t="shared" ca="1" si="138"/>
        <v>7.203496475576536E-2</v>
      </c>
      <c r="Y389">
        <f t="shared" ca="1" si="139"/>
        <v>7.0098446017595947E-2</v>
      </c>
      <c r="Z389">
        <f t="shared" ca="1" si="140"/>
        <v>7.3348251957337934E-2</v>
      </c>
      <c r="AA389">
        <f t="shared" ca="1" si="141"/>
        <v>7.147181192253263E-2</v>
      </c>
      <c r="AB389">
        <f t="shared" ca="1" si="142"/>
        <v>7.6913597096690323E-2</v>
      </c>
      <c r="AC389">
        <f t="shared" ca="1" si="143"/>
        <v>8.193011935806857E-2</v>
      </c>
      <c r="AD389">
        <f t="shared" ca="1" si="144"/>
        <v>6.7807941339985217E-2</v>
      </c>
      <c r="AE389">
        <f t="shared" ca="1" si="145"/>
        <v>7.1852750367205329E-2</v>
      </c>
      <c r="AF389" s="18"/>
      <c r="AG389" s="18"/>
      <c r="AH389" s="18"/>
      <c r="AI389" s="18"/>
    </row>
    <row r="390" spans="1:35" x14ac:dyDescent="0.15">
      <c r="A390">
        <v>4</v>
      </c>
      <c r="B390">
        <v>1.901</v>
      </c>
      <c r="C390">
        <v>7</v>
      </c>
      <c r="D390" s="18">
        <v>7.8100000000000003E-2</v>
      </c>
      <c r="E390" s="18">
        <v>-0.2185</v>
      </c>
      <c r="F390" s="18">
        <v>2.4660000000000002</v>
      </c>
      <c r="G390" s="18">
        <v>0.90400000000000003</v>
      </c>
      <c r="H390" s="18">
        <v>0.47849999999999998</v>
      </c>
      <c r="I390" s="18">
        <v>3.0110000000000001</v>
      </c>
      <c r="J390" s="18">
        <v>0.35820000000000002</v>
      </c>
      <c r="K390" s="18">
        <v>2.8490000000000001E-2</v>
      </c>
      <c r="L390" s="18">
        <v>0.71940000000000004</v>
      </c>
      <c r="M390" s="18">
        <v>0.22489999999999999</v>
      </c>
      <c r="O390" s="18">
        <f t="shared" si="146"/>
        <v>1.7901</v>
      </c>
      <c r="P390">
        <f t="shared" ca="1" si="130"/>
        <v>9.4378903033115538E-2</v>
      </c>
      <c r="Q390">
        <f t="shared" ca="1" si="131"/>
        <v>9.3268448606713045E-2</v>
      </c>
      <c r="R390">
        <f t="shared" ca="1" si="132"/>
        <v>9.8423343241344968E-2</v>
      </c>
      <c r="S390">
        <f t="shared" ca="1" si="133"/>
        <v>9.8982515572616545E-2</v>
      </c>
      <c r="T390">
        <f t="shared" ca="1" si="134"/>
        <v>8.5336318265662611E-2</v>
      </c>
      <c r="U390">
        <f t="shared" ca="1" si="135"/>
        <v>8.3858607425317172E-2</v>
      </c>
      <c r="V390">
        <f t="shared" ca="1" si="136"/>
        <v>8.7610304207587156E-2</v>
      </c>
      <c r="W390">
        <f t="shared" ca="1" si="137"/>
        <v>8.2015041292581428E-2</v>
      </c>
      <c r="X390">
        <f t="shared" ca="1" si="138"/>
        <v>7.1584550247329612E-2</v>
      </c>
      <c r="Y390">
        <f t="shared" ca="1" si="139"/>
        <v>6.9283540399503643E-2</v>
      </c>
      <c r="Z390">
        <f t="shared" ca="1" si="140"/>
        <v>7.0958915031932329E-2</v>
      </c>
      <c r="AA390">
        <f t="shared" ca="1" si="141"/>
        <v>6.9811705078063252E-2</v>
      </c>
      <c r="AB390">
        <f t="shared" ca="1" si="142"/>
        <v>7.5944244117226778E-2</v>
      </c>
      <c r="AC390">
        <f t="shared" ca="1" si="143"/>
        <v>8.0146894504284694E-2</v>
      </c>
      <c r="AD390">
        <f t="shared" ca="1" si="144"/>
        <v>6.2895848910702309E-2</v>
      </c>
      <c r="AE390">
        <f t="shared" ca="1" si="145"/>
        <v>7.2264775186752409E-2</v>
      </c>
      <c r="AF390" s="18"/>
      <c r="AG390" s="18"/>
      <c r="AH390" s="18"/>
      <c r="AI390" s="18"/>
    </row>
    <row r="391" spans="1:35" x14ac:dyDescent="0.15">
      <c r="A391">
        <v>4</v>
      </c>
      <c r="B391">
        <v>1.901</v>
      </c>
      <c r="C391">
        <v>10</v>
      </c>
      <c r="D391" s="18">
        <v>7.868E-2</v>
      </c>
      <c r="E391" s="18">
        <v>-0.2278</v>
      </c>
      <c r="F391" s="18">
        <v>2.7210000000000001</v>
      </c>
      <c r="G391" s="18">
        <v>1.0189999999999999</v>
      </c>
      <c r="H391" s="18">
        <v>0.47199999999999998</v>
      </c>
      <c r="I391" s="18">
        <v>3.052</v>
      </c>
      <c r="J391" s="18">
        <v>0.35149999999999998</v>
      </c>
      <c r="K391" s="18">
        <v>2.3439999999999999E-2</v>
      </c>
      <c r="L391" s="18">
        <v>0.72570000000000001</v>
      </c>
      <c r="M391" s="18">
        <v>0.20319999999999999</v>
      </c>
      <c r="O391" s="18">
        <f t="shared" si="146"/>
        <v>2.2536</v>
      </c>
      <c r="P391">
        <f t="shared" ca="1" si="130"/>
        <v>9.698819380517637E-2</v>
      </c>
      <c r="Q391">
        <f t="shared" ca="1" si="131"/>
        <v>9.6294979730127753E-2</v>
      </c>
      <c r="R391">
        <f t="shared" ca="1" si="132"/>
        <v>9.7482626332979064E-2</v>
      </c>
      <c r="S391">
        <f t="shared" ca="1" si="133"/>
        <v>9.8179617779911077E-2</v>
      </c>
      <c r="T391">
        <f t="shared" ca="1" si="134"/>
        <v>8.6638673005358532E-2</v>
      </c>
      <c r="U391">
        <f t="shared" ca="1" si="135"/>
        <v>8.5068425564965286E-2</v>
      </c>
      <c r="V391">
        <f t="shared" ca="1" si="136"/>
        <v>8.7251863373552674E-2</v>
      </c>
      <c r="W391">
        <f t="shared" ca="1" si="137"/>
        <v>8.1797084502265541E-2</v>
      </c>
      <c r="X391">
        <f t="shared" ca="1" si="138"/>
        <v>7.1034468856687738E-2</v>
      </c>
      <c r="Y391">
        <f t="shared" ca="1" si="139"/>
        <v>6.7880057866458621E-2</v>
      </c>
      <c r="Z391">
        <f t="shared" ca="1" si="140"/>
        <v>6.9186008269779081E-2</v>
      </c>
      <c r="AA391">
        <f t="shared" ca="1" si="141"/>
        <v>6.8537774452137046E-2</v>
      </c>
      <c r="AB391">
        <f t="shared" ca="1" si="142"/>
        <v>7.3985094424050088E-2</v>
      </c>
      <c r="AC391">
        <f t="shared" ca="1" si="143"/>
        <v>7.6465111972956426E-2</v>
      </c>
      <c r="AD391">
        <f t="shared" ca="1" si="144"/>
        <v>5.9363079469734778E-2</v>
      </c>
      <c r="AE391">
        <f t="shared" ca="1" si="145"/>
        <v>7.1774019956193758E-2</v>
      </c>
      <c r="AF391" s="18"/>
      <c r="AG391" s="18"/>
      <c r="AH391" s="18"/>
      <c r="AI391" s="18"/>
    </row>
    <row r="392" spans="1:35" x14ac:dyDescent="0.15">
      <c r="A392">
        <v>4</v>
      </c>
      <c r="B392">
        <v>1.901</v>
      </c>
      <c r="C392">
        <v>15</v>
      </c>
      <c r="D392" s="18">
        <v>7.5990000000000002E-2</v>
      </c>
      <c r="E392" s="18">
        <v>-0.1953</v>
      </c>
      <c r="F392" s="18">
        <v>2.7610000000000001</v>
      </c>
      <c r="G392" s="18">
        <v>0.94750000000000001</v>
      </c>
      <c r="H392" s="18">
        <v>0.47860000000000003</v>
      </c>
      <c r="I392" s="18">
        <v>3.109</v>
      </c>
      <c r="J392" s="18">
        <v>0.35139999999999999</v>
      </c>
      <c r="K392" s="18">
        <v>1.175E-2</v>
      </c>
      <c r="L392" s="18">
        <v>0.7752</v>
      </c>
      <c r="M392" s="18">
        <v>0.1021</v>
      </c>
      <c r="O392" s="18">
        <f t="shared" si="146"/>
        <v>2.8371</v>
      </c>
      <c r="P392">
        <f t="shared" ca="1" si="130"/>
        <v>0.10009813905322046</v>
      </c>
      <c r="Q392">
        <f t="shared" ca="1" si="131"/>
        <v>9.9883931000213186E-2</v>
      </c>
      <c r="R392">
        <f t="shared" ca="1" si="132"/>
        <v>9.7982240388658687E-2</v>
      </c>
      <c r="S392">
        <f t="shared" ca="1" si="133"/>
        <v>9.8252579111198793E-2</v>
      </c>
      <c r="T392">
        <f t="shared" ca="1" si="134"/>
        <v>8.8135473351631605E-2</v>
      </c>
      <c r="U392">
        <f t="shared" ca="1" si="135"/>
        <v>8.5700041708030208E-2</v>
      </c>
      <c r="V392">
        <f t="shared" ca="1" si="136"/>
        <v>8.7611585783730295E-2</v>
      </c>
      <c r="W392">
        <f t="shared" ca="1" si="137"/>
        <v>8.1866929049540599E-2</v>
      </c>
      <c r="X392">
        <f t="shared" ca="1" si="138"/>
        <v>7.0456026680793149E-2</v>
      </c>
      <c r="Y392">
        <f t="shared" ca="1" si="139"/>
        <v>6.6796164369815794E-2</v>
      </c>
      <c r="Z392">
        <f t="shared" ca="1" si="140"/>
        <v>6.8689042381556056E-2</v>
      </c>
      <c r="AA392">
        <f t="shared" ca="1" si="141"/>
        <v>6.8031809869305904E-2</v>
      </c>
      <c r="AB392">
        <f t="shared" ca="1" si="142"/>
        <v>7.0993241152342207E-2</v>
      </c>
      <c r="AC392">
        <f t="shared" ca="1" si="143"/>
        <v>7.2753411998307399E-2</v>
      </c>
      <c r="AD392">
        <f t="shared" ca="1" si="144"/>
        <v>5.8279001705550282E-2</v>
      </c>
      <c r="AE392">
        <f t="shared" ca="1" si="145"/>
        <v>7.0231027815303604E-2</v>
      </c>
      <c r="AF392" s="18"/>
      <c r="AG392" s="18"/>
      <c r="AH392" s="18"/>
      <c r="AI392" s="18"/>
    </row>
    <row r="393" spans="1:35" x14ac:dyDescent="0.15">
      <c r="A393">
        <v>4</v>
      </c>
      <c r="B393">
        <v>1.901</v>
      </c>
      <c r="C393">
        <v>20</v>
      </c>
      <c r="D393" s="18">
        <v>7.4980000000000005E-2</v>
      </c>
      <c r="E393" s="18">
        <v>-0.18940000000000001</v>
      </c>
      <c r="F393" s="18">
        <v>2.6880000000000002</v>
      </c>
      <c r="G393" s="18">
        <v>1.181</v>
      </c>
      <c r="H393" s="18">
        <v>0.44740000000000002</v>
      </c>
      <c r="I393" s="18">
        <v>3.1320000000000001</v>
      </c>
      <c r="J393" s="18">
        <v>0.31640000000000001</v>
      </c>
      <c r="K393" s="18">
        <v>2.666E-2</v>
      </c>
      <c r="L393" s="18">
        <v>0.77480000000000004</v>
      </c>
      <c r="M393" s="18">
        <v>0.29480000000000001</v>
      </c>
      <c r="O393" s="18">
        <f t="shared" si="146"/>
        <v>3.5716999999999999</v>
      </c>
      <c r="P393">
        <f t="shared" ca="1" si="130"/>
        <v>0.10381515209633174</v>
      </c>
      <c r="Q393">
        <f t="shared" ca="1" si="131"/>
        <v>0.10413017990260325</v>
      </c>
      <c r="R393">
        <f t="shared" ca="1" si="132"/>
        <v>0.10034517658224197</v>
      </c>
      <c r="S393">
        <f t="shared" ca="1" si="133"/>
        <v>9.9796491273032126E-2</v>
      </c>
      <c r="T393">
        <f t="shared" ca="1" si="134"/>
        <v>8.9852163200803428E-2</v>
      </c>
      <c r="U393">
        <f t="shared" ca="1" si="135"/>
        <v>8.5353666361514896E-2</v>
      </c>
      <c r="V393">
        <f t="shared" ca="1" si="136"/>
        <v>8.8821756841243438E-2</v>
      </c>
      <c r="W393">
        <f t="shared" ca="1" si="137"/>
        <v>8.2409139648454519E-2</v>
      </c>
      <c r="X393">
        <f t="shared" ca="1" si="138"/>
        <v>6.9912179498744287E-2</v>
      </c>
      <c r="Y393">
        <f t="shared" ca="1" si="139"/>
        <v>6.6028661913782899E-2</v>
      </c>
      <c r="Z393">
        <f t="shared" ca="1" si="140"/>
        <v>6.968422960120671E-2</v>
      </c>
      <c r="AA393">
        <f t="shared" ca="1" si="141"/>
        <v>6.8444480086882364E-2</v>
      </c>
      <c r="AB393">
        <f t="shared" ca="1" si="142"/>
        <v>6.7008223297931949E-2</v>
      </c>
      <c r="AC393">
        <f t="shared" ca="1" si="143"/>
        <v>6.8751020201426052E-2</v>
      </c>
      <c r="AD393">
        <f t="shared" ca="1" si="144"/>
        <v>5.9938861199998819E-2</v>
      </c>
      <c r="AE393">
        <f t="shared" ca="1" si="145"/>
        <v>6.765968687953644E-2</v>
      </c>
      <c r="AF393" s="18"/>
      <c r="AG393" s="18"/>
      <c r="AH393" s="18"/>
      <c r="AI393" s="18"/>
    </row>
    <row r="394" spans="1:35" x14ac:dyDescent="0.15">
      <c r="A394">
        <v>4</v>
      </c>
      <c r="B394">
        <v>4.0910000000000002</v>
      </c>
      <c r="C394">
        <v>1</v>
      </c>
      <c r="D394" s="18">
        <v>7.9070000000000001E-2</v>
      </c>
      <c r="E394" s="18">
        <v>-0.47170000000000001</v>
      </c>
      <c r="F394" s="18">
        <v>2.105</v>
      </c>
      <c r="G394" s="18">
        <v>0.39050000000000001</v>
      </c>
      <c r="H394" s="18">
        <v>0.77749999999999997</v>
      </c>
      <c r="I394" s="18">
        <v>2.4169999999999998</v>
      </c>
      <c r="J394" s="18">
        <v>0.43940000000000001</v>
      </c>
      <c r="K394" s="18">
        <v>1.8540000000000001E-2</v>
      </c>
      <c r="L394" s="18">
        <v>0.77429999999999999</v>
      </c>
      <c r="M394" s="18">
        <v>0.4158</v>
      </c>
      <c r="O394" s="18">
        <f t="shared" si="146"/>
        <v>4.4965000000000002</v>
      </c>
      <c r="P394">
        <f t="shared" ca="1" si="130"/>
        <v>0.10826442499272962</v>
      </c>
      <c r="Q394">
        <f t="shared" ca="1" si="131"/>
        <v>0.10903200058347404</v>
      </c>
      <c r="R394">
        <f t="shared" ca="1" si="132"/>
        <v>0.10453387509001849</v>
      </c>
      <c r="S394">
        <f t="shared" ca="1" si="133"/>
        <v>0.10308893324566695</v>
      </c>
      <c r="T394">
        <f t="shared" ca="1" si="134"/>
        <v>9.1812682120673936E-2</v>
      </c>
      <c r="U394">
        <f t="shared" ca="1" si="135"/>
        <v>8.6406842917347612E-2</v>
      </c>
      <c r="V394">
        <f t="shared" ca="1" si="136"/>
        <v>9.0723121505491902E-2</v>
      </c>
      <c r="W394">
        <f t="shared" ca="1" si="137"/>
        <v>8.3493829610745543E-2</v>
      </c>
      <c r="X394">
        <f t="shared" ca="1" si="138"/>
        <v>6.9413037803726679E-2</v>
      </c>
      <c r="Y394">
        <f t="shared" ca="1" si="139"/>
        <v>6.5763539096767978E-2</v>
      </c>
      <c r="Z394">
        <f t="shared" ca="1" si="140"/>
        <v>7.18929197297907E-2</v>
      </c>
      <c r="AA394">
        <f t="shared" ca="1" si="141"/>
        <v>6.9665056220744384E-2</v>
      </c>
      <c r="AB394">
        <f t="shared" ca="1" si="142"/>
        <v>6.2096341487076892E-2</v>
      </c>
      <c r="AC394">
        <f t="shared" ca="1" si="143"/>
        <v>6.3791602677894854E-2</v>
      </c>
      <c r="AD394">
        <f t="shared" ca="1" si="144"/>
        <v>6.3379535388189495E-2</v>
      </c>
      <c r="AE394">
        <f t="shared" ca="1" si="145"/>
        <v>6.4174517596351066E-2</v>
      </c>
      <c r="AF394" s="18"/>
      <c r="AG394" s="18"/>
      <c r="AH394" s="18"/>
      <c r="AI394" s="18"/>
    </row>
    <row r="395" spans="1:35" x14ac:dyDescent="0.15">
      <c r="A395">
        <v>4</v>
      </c>
      <c r="B395">
        <v>4.0910000000000002</v>
      </c>
      <c r="C395">
        <v>3</v>
      </c>
      <c r="D395" s="18">
        <v>7.911E-2</v>
      </c>
      <c r="E395" s="18">
        <v>-0.47820000000000001</v>
      </c>
      <c r="F395" s="18">
        <v>2.1930000000000001</v>
      </c>
      <c r="G395" s="18">
        <v>0.37319999999999998</v>
      </c>
      <c r="H395" s="18">
        <v>0.78010000000000002</v>
      </c>
      <c r="I395" s="18">
        <v>2.4870000000000001</v>
      </c>
      <c r="J395" s="18">
        <v>0.40160000000000001</v>
      </c>
      <c r="K395" s="18">
        <v>1.77E-2</v>
      </c>
      <c r="L395" s="18">
        <v>0.78039999999999998</v>
      </c>
      <c r="M395" s="18">
        <v>0.42799999999999999</v>
      </c>
      <c r="O395" s="18">
        <f t="shared" si="146"/>
        <v>5.6607000000000003</v>
      </c>
      <c r="P395">
        <f t="shared" ca="1" si="130"/>
        <v>0.11359218449470668</v>
      </c>
      <c r="Q395">
        <f t="shared" ca="1" si="131"/>
        <v>0.11223826162661704</v>
      </c>
      <c r="R395">
        <f t="shared" ca="1" si="132"/>
        <v>0.11041095567330583</v>
      </c>
      <c r="S395">
        <f t="shared" ca="1" si="133"/>
        <v>0.1082435153247821</v>
      </c>
      <c r="T395">
        <f t="shared" ca="1" si="134"/>
        <v>9.4037016168397838E-2</v>
      </c>
      <c r="U395">
        <f t="shared" ca="1" si="135"/>
        <v>9.1162616786341605E-2</v>
      </c>
      <c r="V395">
        <f t="shared" ca="1" si="136"/>
        <v>9.3064802246551837E-2</v>
      </c>
      <c r="W395">
        <f t="shared" ca="1" si="137"/>
        <v>8.5124160489470233E-2</v>
      </c>
      <c r="X395">
        <f t="shared" ca="1" si="138"/>
        <v>6.8938868145602739E-2</v>
      </c>
      <c r="Y395">
        <f t="shared" ca="1" si="139"/>
        <v>6.5599906289323634E-2</v>
      </c>
      <c r="Z395">
        <f t="shared" ca="1" si="140"/>
        <v>7.4406455218255188E-2</v>
      </c>
      <c r="AA395">
        <f t="shared" ca="1" si="141"/>
        <v>7.1381258548665449E-2</v>
      </c>
      <c r="AB395">
        <f t="shared" ca="1" si="142"/>
        <v>5.6359292205560088E-2</v>
      </c>
      <c r="AC395">
        <f t="shared" ca="1" si="143"/>
        <v>5.7807994445603667E-2</v>
      </c>
      <c r="AD395">
        <f t="shared" ca="1" si="144"/>
        <v>6.5768584277366315E-2</v>
      </c>
      <c r="AE395">
        <f t="shared" ca="1" si="145"/>
        <v>5.991059181411873E-2</v>
      </c>
      <c r="AF395" s="18"/>
      <c r="AG395" s="18"/>
      <c r="AH395" s="18"/>
      <c r="AI395" s="18"/>
    </row>
    <row r="396" spans="1:35" x14ac:dyDescent="0.15">
      <c r="A396">
        <v>4</v>
      </c>
      <c r="B396">
        <v>4.0910000000000002</v>
      </c>
      <c r="C396">
        <v>5</v>
      </c>
      <c r="D396" s="18">
        <v>7.8770000000000007E-2</v>
      </c>
      <c r="E396" s="18">
        <v>-0.41720000000000002</v>
      </c>
      <c r="F396" s="18">
        <v>2.2829999999999999</v>
      </c>
      <c r="G396" s="18">
        <v>0.38419999999999999</v>
      </c>
      <c r="H396" s="18">
        <v>0.72030000000000005</v>
      </c>
      <c r="I396" s="18">
        <v>2.58</v>
      </c>
      <c r="J396" s="18">
        <v>0.38700000000000001</v>
      </c>
      <c r="K396" s="18">
        <v>1.5089999999999999E-2</v>
      </c>
      <c r="L396" s="18">
        <v>0.52500000000000002</v>
      </c>
      <c r="M396" s="18">
        <v>0.31859999999999999</v>
      </c>
      <c r="O396" s="18">
        <f t="shared" si="146"/>
        <v>7.1265000000000001</v>
      </c>
      <c r="P396">
        <f t="shared" ca="1" si="130"/>
        <v>0.11996912096053611</v>
      </c>
      <c r="Q396">
        <f t="shared" ca="1" si="131"/>
        <v>0.11105671053545361</v>
      </c>
      <c r="R396">
        <f t="shared" ca="1" si="132"/>
        <v>0.11788145308571851</v>
      </c>
      <c r="S396">
        <f t="shared" ca="1" si="133"/>
        <v>0.11527233281130694</v>
      </c>
      <c r="T396">
        <f t="shared" ca="1" si="134"/>
        <v>9.6538391996524281E-2</v>
      </c>
      <c r="U396">
        <f t="shared" ca="1" si="135"/>
        <v>8.89551067058022E-2</v>
      </c>
      <c r="V396">
        <f t="shared" ca="1" si="136"/>
        <v>9.5603400804145977E-2</v>
      </c>
      <c r="W396">
        <f t="shared" ca="1" si="137"/>
        <v>8.725445188632025E-2</v>
      </c>
      <c r="X396">
        <f t="shared" ca="1" si="138"/>
        <v>6.843346799175673E-2</v>
      </c>
      <c r="Y396">
        <f t="shared" ca="1" si="139"/>
        <v>6.2476277904498001E-2</v>
      </c>
      <c r="Z396">
        <f t="shared" ca="1" si="140"/>
        <v>7.4520729822585535E-2</v>
      </c>
      <c r="AA396">
        <f t="shared" ca="1" si="141"/>
        <v>7.3174130958516631E-2</v>
      </c>
      <c r="AB396">
        <f t="shared" ca="1" si="142"/>
        <v>4.9969292004404212E-2</v>
      </c>
      <c r="AC396">
        <f t="shared" ca="1" si="143"/>
        <v>5.1012984770133954E-2</v>
      </c>
      <c r="AD396">
        <f t="shared" ca="1" si="144"/>
        <v>6.2228848603398168E-2</v>
      </c>
      <c r="AE396">
        <f t="shared" ca="1" si="145"/>
        <v>5.4989284517681702E-2</v>
      </c>
      <c r="AF396" s="18"/>
      <c r="AG396" s="18"/>
      <c r="AH396" s="18"/>
      <c r="AI396" s="18"/>
    </row>
    <row r="397" spans="1:35" x14ac:dyDescent="0.15">
      <c r="A397">
        <v>4</v>
      </c>
      <c r="B397">
        <v>4.0910000000000002</v>
      </c>
      <c r="C397">
        <v>7</v>
      </c>
      <c r="D397" s="18">
        <v>7.7149999999999996E-2</v>
      </c>
      <c r="E397" s="18">
        <v>-0.27179999999999999</v>
      </c>
      <c r="F397" s="18">
        <v>2.028</v>
      </c>
      <c r="G397" s="18">
        <v>0.34699999999999998</v>
      </c>
      <c r="H397" s="18">
        <v>0.60009999999999997</v>
      </c>
      <c r="I397" s="18">
        <v>2.56</v>
      </c>
      <c r="J397" s="18">
        <v>0.44359999999999999</v>
      </c>
      <c r="K397" s="18">
        <v>6.561E-3</v>
      </c>
      <c r="L397" s="18">
        <v>-1.073</v>
      </c>
      <c r="M397" s="18">
        <v>0.1983</v>
      </c>
      <c r="O397" s="18">
        <f t="shared" si="146"/>
        <v>8.9717000000000002</v>
      </c>
      <c r="P397">
        <f t="shared" ca="1" si="130"/>
        <v>0.12758952022315423</v>
      </c>
      <c r="Q397">
        <f t="shared" ca="1" si="131"/>
        <v>0.1180814504251711</v>
      </c>
      <c r="R397">
        <f t="shared" ca="1" si="132"/>
        <v>0.12693319178030096</v>
      </c>
      <c r="S397">
        <f t="shared" ca="1" si="133"/>
        <v>0.1241465053729339</v>
      </c>
      <c r="T397">
        <f t="shared" ca="1" si="134"/>
        <v>9.9317948056579813E-2</v>
      </c>
      <c r="U397">
        <f t="shared" ca="1" si="135"/>
        <v>9.140224252039561E-2</v>
      </c>
      <c r="V397">
        <f t="shared" ca="1" si="136"/>
        <v>9.8145424342404392E-2</v>
      </c>
      <c r="W397">
        <f t="shared" ca="1" si="137"/>
        <v>8.9809045433721202E-2</v>
      </c>
      <c r="X397">
        <f t="shared" ca="1" si="138"/>
        <v>6.7833578689633606E-2</v>
      </c>
      <c r="Y397">
        <f t="shared" ca="1" si="139"/>
        <v>6.1743524217244827E-2</v>
      </c>
      <c r="Z397">
        <f t="shared" ca="1" si="140"/>
        <v>7.3014971950993851E-2</v>
      </c>
      <c r="AA397">
        <f t="shared" ca="1" si="141"/>
        <v>7.4599695581110154E-2</v>
      </c>
      <c r="AB397">
        <f t="shared" ca="1" si="142"/>
        <v>4.3185497177439205E-2</v>
      </c>
      <c r="AC397">
        <f t="shared" ca="1" si="143"/>
        <v>4.3740989746341608E-2</v>
      </c>
      <c r="AD397">
        <f t="shared" ca="1" si="144"/>
        <v>5.0190294507812719E-2</v>
      </c>
      <c r="AE397">
        <f t="shared" ca="1" si="145"/>
        <v>4.9515715869073662E-2</v>
      </c>
      <c r="AF397" s="18"/>
      <c r="AG397" s="18"/>
      <c r="AH397" s="18"/>
      <c r="AI397" s="18"/>
    </row>
    <row r="398" spans="1:35" x14ac:dyDescent="0.15">
      <c r="A398">
        <v>4</v>
      </c>
      <c r="B398">
        <v>4.0910000000000002</v>
      </c>
      <c r="C398">
        <v>10</v>
      </c>
      <c r="D398" s="18">
        <v>7.6439999999999994E-2</v>
      </c>
      <c r="E398" s="18">
        <v>-0.183</v>
      </c>
      <c r="F398" s="18">
        <v>1.9610000000000001</v>
      </c>
      <c r="G398" s="18">
        <v>0.30980000000000002</v>
      </c>
      <c r="H398" s="18">
        <v>0.51039999999999996</v>
      </c>
      <c r="I398" s="18">
        <v>2.6269999999999998</v>
      </c>
      <c r="J398" s="18">
        <v>0.42180000000000001</v>
      </c>
      <c r="K398" s="18">
        <v>6.4460000000000003E-3</v>
      </c>
      <c r="L398" s="18">
        <v>-0.2024</v>
      </c>
      <c r="M398" s="18">
        <v>0.45610000000000001</v>
      </c>
      <c r="O398" s="18">
        <f t="shared" si="146"/>
        <v>11.295</v>
      </c>
      <c r="P398">
        <f t="shared" ca="1" si="130"/>
        <v>0.13667820639933775</v>
      </c>
      <c r="Q398">
        <f t="shared" ca="1" si="131"/>
        <v>0.12780339101462102</v>
      </c>
      <c r="R398">
        <f t="shared" ca="1" si="132"/>
        <v>0.1376401894462479</v>
      </c>
      <c r="S398">
        <f t="shared" ca="1" si="133"/>
        <v>0.13485140571243798</v>
      </c>
      <c r="T398">
        <f t="shared" ca="1" si="134"/>
        <v>0.10236169380640021</v>
      </c>
      <c r="U398">
        <f t="shared" ca="1" si="135"/>
        <v>9.5194173815924973E-2</v>
      </c>
      <c r="V398">
        <f t="shared" ca="1" si="136"/>
        <v>0.10056449708030908</v>
      </c>
      <c r="W398">
        <f t="shared" ca="1" si="137"/>
        <v>9.2700697965951998E-2</v>
      </c>
      <c r="X398">
        <f t="shared" ca="1" si="138"/>
        <v>6.706555634613165E-2</v>
      </c>
      <c r="Y398">
        <f t="shared" ca="1" si="139"/>
        <v>6.145036401069115E-2</v>
      </c>
      <c r="Z398">
        <f t="shared" ca="1" si="140"/>
        <v>7.3017870760790388E-2</v>
      </c>
      <c r="AA398">
        <f t="shared" ca="1" si="141"/>
        <v>7.5250627603857395E-2</v>
      </c>
      <c r="AB398">
        <f t="shared" ca="1" si="142"/>
        <v>3.6332810425210416E-2</v>
      </c>
      <c r="AC398">
        <f t="shared" ca="1" si="143"/>
        <v>3.6383008902747774E-2</v>
      </c>
      <c r="AD398">
        <f t="shared" ca="1" si="144"/>
        <v>3.6735430413495598E-2</v>
      </c>
      <c r="AE398">
        <f t="shared" ca="1" si="145"/>
        <v>4.3586293059558329E-2</v>
      </c>
      <c r="AF398" s="18"/>
      <c r="AG398" s="18"/>
      <c r="AH398" s="18"/>
      <c r="AI398" s="18"/>
    </row>
    <row r="399" spans="1:35" x14ac:dyDescent="0.15">
      <c r="A399">
        <v>4</v>
      </c>
      <c r="B399">
        <v>4.0910000000000002</v>
      </c>
      <c r="C399">
        <v>15</v>
      </c>
      <c r="D399" s="18">
        <v>6.9529999999999995E-2</v>
      </c>
      <c r="E399" s="18">
        <v>-7.8820000000000001E-2</v>
      </c>
      <c r="F399" s="18">
        <v>1.8280000000000001</v>
      </c>
      <c r="G399" s="18">
        <v>0.26250000000000001</v>
      </c>
      <c r="H399" s="18">
        <v>0.37840000000000001</v>
      </c>
      <c r="I399" s="18">
        <v>2.7149999999999999</v>
      </c>
      <c r="J399" s="18">
        <v>0.32140000000000002</v>
      </c>
      <c r="K399" s="18">
        <v>2.3E-2</v>
      </c>
      <c r="L399" s="18">
        <v>-0.31009999999999999</v>
      </c>
      <c r="M399" s="18">
        <v>2.4990000000000001</v>
      </c>
      <c r="O399" s="18">
        <f t="shared" si="146"/>
        <v>14.218999999999999</v>
      </c>
      <c r="P399">
        <f t="shared" ca="1" si="130"/>
        <v>0.14748351398291898</v>
      </c>
      <c r="Q399">
        <f t="shared" ca="1" si="131"/>
        <v>0.13929588807063559</v>
      </c>
      <c r="R399">
        <f t="shared" ca="1" si="132"/>
        <v>0.15013787850196042</v>
      </c>
      <c r="S399">
        <f t="shared" ca="1" si="133"/>
        <v>0.14740907364620265</v>
      </c>
      <c r="T399">
        <f t="shared" ca="1" si="134"/>
        <v>0.10563203340209451</v>
      </c>
      <c r="U399">
        <f t="shared" ca="1" si="135"/>
        <v>9.9573926156233686E-2</v>
      </c>
      <c r="V399">
        <f t="shared" ca="1" si="136"/>
        <v>0.10280149755135362</v>
      </c>
      <c r="W399">
        <f t="shared" ca="1" si="137"/>
        <v>9.5840111490152174E-2</v>
      </c>
      <c r="X399">
        <f t="shared" ca="1" si="138"/>
        <v>6.6028215918344652E-2</v>
      </c>
      <c r="Y399">
        <f t="shared" ca="1" si="139"/>
        <v>6.1124127241509466E-2</v>
      </c>
      <c r="Z399">
        <f t="shared" ca="1" si="140"/>
        <v>7.5344937178491583E-2</v>
      </c>
      <c r="AA399">
        <f t="shared" ca="1" si="141"/>
        <v>7.4801383526302653E-2</v>
      </c>
      <c r="AB399">
        <f t="shared" ca="1" si="142"/>
        <v>2.9773681539762606E-2</v>
      </c>
      <c r="AC399">
        <f t="shared" ca="1" si="143"/>
        <v>2.9355151956322184E-2</v>
      </c>
      <c r="AD399">
        <f t="shared" ca="1" si="144"/>
        <v>2.9191269265661915E-2</v>
      </c>
      <c r="AE399">
        <f t="shared" ca="1" si="145"/>
        <v>3.7314078141105655E-2</v>
      </c>
      <c r="AF399" s="18"/>
      <c r="AG399" s="18"/>
      <c r="AH399" s="18"/>
      <c r="AI399" s="18"/>
    </row>
    <row r="400" spans="1:35" x14ac:dyDescent="0.15">
      <c r="A400">
        <v>4</v>
      </c>
      <c r="B400">
        <v>4.0910000000000002</v>
      </c>
      <c r="C400">
        <v>20</v>
      </c>
      <c r="D400" s="18">
        <v>3.4759999999999999E-2</v>
      </c>
      <c r="E400" s="18">
        <v>-0.29599999999999999</v>
      </c>
      <c r="F400" s="18">
        <v>-1.345</v>
      </c>
      <c r="G400" s="18">
        <v>1.883</v>
      </c>
      <c r="H400" s="18">
        <v>0.35899999999999999</v>
      </c>
      <c r="I400" s="18">
        <v>-1.7270000000000001</v>
      </c>
      <c r="J400" s="18">
        <v>2.5</v>
      </c>
      <c r="K400" s="18">
        <v>0.28949999999999998</v>
      </c>
      <c r="L400" s="18">
        <v>2.7730000000000001</v>
      </c>
      <c r="M400" s="18">
        <v>0.18340000000000001</v>
      </c>
      <c r="O400" s="18">
        <f t="shared" si="146"/>
        <v>17.901</v>
      </c>
      <c r="P400">
        <f t="shared" ca="1" si="130"/>
        <v>0.16029427254987522</v>
      </c>
      <c r="Q400">
        <f t="shared" ca="1" si="131"/>
        <v>0.15279200889639843</v>
      </c>
      <c r="R400">
        <f t="shared" ca="1" si="132"/>
        <v>0.16462876848532818</v>
      </c>
      <c r="S400">
        <f t="shared" ca="1" si="133"/>
        <v>0.16191664006061274</v>
      </c>
      <c r="T400">
        <f t="shared" ca="1" si="134"/>
        <v>0.10906696035289426</v>
      </c>
      <c r="U400">
        <f t="shared" ca="1" si="135"/>
        <v>0.10439198822206784</v>
      </c>
      <c r="V400">
        <f t="shared" ca="1" si="136"/>
        <v>0.10485780382712548</v>
      </c>
      <c r="W400">
        <f t="shared" ca="1" si="137"/>
        <v>9.9148667394206885E-2</v>
      </c>
      <c r="X400">
        <f t="shared" ca="1" si="138"/>
        <v>6.4589584138569217E-2</v>
      </c>
      <c r="Y400">
        <f t="shared" ca="1" si="139"/>
        <v>6.0623506041620187E-2</v>
      </c>
      <c r="Z400">
        <f t="shared" ca="1" si="140"/>
        <v>7.6785791531056941E-2</v>
      </c>
      <c r="AA400">
        <f t="shared" ca="1" si="141"/>
        <v>7.3045386129955647E-2</v>
      </c>
      <c r="AB400">
        <f t="shared" ca="1" si="142"/>
        <v>2.3851388943000359E-2</v>
      </c>
      <c r="AC400">
        <f t="shared" ca="1" si="143"/>
        <v>2.3049444739696223E-2</v>
      </c>
      <c r="AD400">
        <f t="shared" ca="1" si="144"/>
        <v>2.5720652729507354E-2</v>
      </c>
      <c r="AE400">
        <f t="shared" ca="1" si="145"/>
        <v>3.0841032594846773E-2</v>
      </c>
      <c r="AF400" s="18"/>
      <c r="AG400" s="18"/>
      <c r="AH400" s="18"/>
      <c r="AI400" s="18"/>
    </row>
    <row r="401" spans="1:35" x14ac:dyDescent="0.15">
      <c r="A401">
        <v>4</v>
      </c>
      <c r="B401">
        <v>9.5030000000000001</v>
      </c>
      <c r="C401">
        <v>1</v>
      </c>
      <c r="D401" s="18">
        <v>7.9949999999999993E-2</v>
      </c>
      <c r="E401" s="18">
        <v>0.30030000000000001</v>
      </c>
      <c r="F401" s="18">
        <v>2.8290000000000002</v>
      </c>
      <c r="G401" s="18">
        <v>0.92420000000000002</v>
      </c>
      <c r="H401" s="18">
        <v>3.5409999999999997E-2</v>
      </c>
      <c r="I401" s="18">
        <v>2.1989999999999998</v>
      </c>
      <c r="J401" s="18">
        <v>0.15620000000000001</v>
      </c>
      <c r="K401" s="18">
        <v>-5.9520000000000003E-2</v>
      </c>
      <c r="L401" s="18">
        <v>2.157</v>
      </c>
      <c r="M401" s="18">
        <v>1.169</v>
      </c>
      <c r="O401" s="18">
        <f t="shared" si="146"/>
        <v>22.536000000000001</v>
      </c>
      <c r="P401">
        <f t="shared" ca="1" si="130"/>
        <v>0.17542027360092849</v>
      </c>
      <c r="Q401">
        <f t="shared" ca="1" si="131"/>
        <v>0.16858960861172514</v>
      </c>
      <c r="R401">
        <f t="shared" ca="1" si="132"/>
        <v>0.18135214902339233</v>
      </c>
      <c r="S401">
        <f t="shared" ca="1" si="133"/>
        <v>0.17853570843653743</v>
      </c>
      <c r="T401">
        <f t="shared" ca="1" si="134"/>
        <v>0.11256860321176962</v>
      </c>
      <c r="U401">
        <f t="shared" ca="1" si="135"/>
        <v>0.10945847501381364</v>
      </c>
      <c r="V401">
        <f t="shared" ca="1" si="136"/>
        <v>0.10676729828160737</v>
      </c>
      <c r="W401">
        <f t="shared" ca="1" si="137"/>
        <v>0.10255576184785301</v>
      </c>
      <c r="X401">
        <f t="shared" ca="1" si="138"/>
        <v>6.2621798416853794E-2</v>
      </c>
      <c r="Y401">
        <f t="shared" ca="1" si="139"/>
        <v>5.9727856981994967E-2</v>
      </c>
      <c r="Z401">
        <f t="shared" ca="1" si="140"/>
        <v>6.9117701099238565E-2</v>
      </c>
      <c r="AA401">
        <f t="shared" ca="1" si="141"/>
        <v>6.9922542129396775E-2</v>
      </c>
      <c r="AB401">
        <f t="shared" ca="1" si="142"/>
        <v>1.8844771816347528E-2</v>
      </c>
      <c r="AC401">
        <f t="shared" ca="1" si="143"/>
        <v>1.780434101825068E-2</v>
      </c>
      <c r="AD401">
        <f t="shared" ca="1" si="144"/>
        <v>2.2573524378624019E-2</v>
      </c>
      <c r="AE401">
        <f t="shared" ca="1" si="145"/>
        <v>2.4365608805724803E-2</v>
      </c>
      <c r="AF401" s="18"/>
      <c r="AG401" s="18"/>
      <c r="AH401" s="18"/>
      <c r="AI401" s="18"/>
    </row>
    <row r="402" spans="1:35" x14ac:dyDescent="0.15">
      <c r="A402">
        <v>4</v>
      </c>
      <c r="B402">
        <v>9.5030000000000001</v>
      </c>
      <c r="C402">
        <v>3</v>
      </c>
      <c r="D402" s="18">
        <v>7.9000000000000001E-2</v>
      </c>
      <c r="E402" s="18">
        <v>0.24729999999999999</v>
      </c>
      <c r="F402" s="18">
        <v>2.4169999999999998</v>
      </c>
      <c r="G402" s="18">
        <v>0.55700000000000005</v>
      </c>
      <c r="H402" s="18">
        <v>-2.5100000000000001E-2</v>
      </c>
      <c r="I402" s="18">
        <v>1.4850000000000001</v>
      </c>
      <c r="J402" s="18">
        <v>0.222</v>
      </c>
      <c r="K402" s="18">
        <v>3.947E-3</v>
      </c>
      <c r="L402" s="18">
        <v>-1.44</v>
      </c>
      <c r="M402" s="18">
        <v>2.25</v>
      </c>
      <c r="O402" s="18">
        <f t="shared" si="146"/>
        <v>28.370999999999999</v>
      </c>
      <c r="P402">
        <f t="shared" ca="1" si="130"/>
        <v>0.1932050424668656</v>
      </c>
      <c r="Q402">
        <f t="shared" ca="1" si="131"/>
        <v>0.18702040632239131</v>
      </c>
      <c r="R402">
        <f t="shared" ca="1" si="132"/>
        <v>0.20059774764439045</v>
      </c>
      <c r="S402">
        <f t="shared" ca="1" si="133"/>
        <v>0.19751520487238022</v>
      </c>
      <c r="T402">
        <f t="shared" ca="1" si="134"/>
        <v>0.11600315274817605</v>
      </c>
      <c r="U402">
        <f t="shared" ca="1" si="135"/>
        <v>0.11454475695251032</v>
      </c>
      <c r="V402">
        <f t="shared" ca="1" si="136"/>
        <v>0.10856824544847543</v>
      </c>
      <c r="W402">
        <f t="shared" ca="1" si="137"/>
        <v>0.10599896916141563</v>
      </c>
      <c r="X402">
        <f t="shared" ca="1" si="138"/>
        <v>6.0047871923991657E-2</v>
      </c>
      <c r="Y402">
        <f t="shared" ca="1" si="139"/>
        <v>5.8101198230473661E-2</v>
      </c>
      <c r="Z402">
        <f t="shared" ca="1" si="140"/>
        <v>6.4516775952519978E-2</v>
      </c>
      <c r="AA402">
        <f t="shared" ca="1" si="141"/>
        <v>6.5527670064009919E-2</v>
      </c>
      <c r="AB402">
        <f t="shared" ca="1" si="142"/>
        <v>1.4889725399370168E-2</v>
      </c>
      <c r="AC402">
        <f t="shared" ca="1" si="143"/>
        <v>1.3848000345823848E-2</v>
      </c>
      <c r="AD402">
        <f t="shared" ca="1" si="144"/>
        <v>1.8168692014257332E-2</v>
      </c>
      <c r="AE402">
        <f t="shared" ca="1" si="145"/>
        <v>1.8135441101269439E-2</v>
      </c>
      <c r="AF402" s="18"/>
      <c r="AG402" s="18"/>
      <c r="AH402" s="18"/>
      <c r="AI402" s="18"/>
    </row>
    <row r="403" spans="1:35" x14ac:dyDescent="0.15">
      <c r="A403">
        <v>4</v>
      </c>
      <c r="B403">
        <v>9.5030000000000001</v>
      </c>
      <c r="C403">
        <v>5</v>
      </c>
      <c r="D403" s="18">
        <v>7.9939999999999997E-2</v>
      </c>
      <c r="E403" s="18">
        <v>0.37690000000000001</v>
      </c>
      <c r="F403" s="18">
        <v>2.1880000000000002</v>
      </c>
      <c r="G403" s="18">
        <v>0.4481</v>
      </c>
      <c r="H403" s="18">
        <v>-0.1676</v>
      </c>
      <c r="I403" s="18">
        <v>1.857</v>
      </c>
      <c r="J403" s="18">
        <v>0.33610000000000001</v>
      </c>
      <c r="K403" s="18">
        <v>4.1549999999999998E-3</v>
      </c>
      <c r="L403" s="18">
        <v>-1.031E-6</v>
      </c>
      <c r="M403" s="18">
        <v>0.83940000000000003</v>
      </c>
      <c r="O403" s="18">
        <f t="shared" si="146"/>
        <v>35.716999999999999</v>
      </c>
      <c r="P403">
        <f t="shared" ca="1" si="130"/>
        <v>0.21401790236766535</v>
      </c>
      <c r="Q403">
        <f t="shared" ca="1" si="131"/>
        <v>0.20843982530724559</v>
      </c>
      <c r="R403">
        <f t="shared" ca="1" si="132"/>
        <v>0.22270134195019373</v>
      </c>
      <c r="S403">
        <f t="shared" ca="1" si="133"/>
        <v>0.21918673765894361</v>
      </c>
      <c r="T403">
        <f t="shared" ca="1" si="134"/>
        <v>0.11919725105818145</v>
      </c>
      <c r="U403">
        <f t="shared" ca="1" si="135"/>
        <v>0.1193640426672905</v>
      </c>
      <c r="V403">
        <f t="shared" ca="1" si="136"/>
        <v>0.11027281656953303</v>
      </c>
      <c r="W403">
        <f t="shared" ca="1" si="137"/>
        <v>0.10940930489838342</v>
      </c>
      <c r="X403">
        <f t="shared" ca="1" si="138"/>
        <v>5.6844728555873983E-2</v>
      </c>
      <c r="Y403">
        <f t="shared" ca="1" si="139"/>
        <v>5.549295687419746E-2</v>
      </c>
      <c r="Z403">
        <f t="shared" ca="1" si="140"/>
        <v>6.102788134108704E-2</v>
      </c>
      <c r="AA403">
        <f t="shared" ca="1" si="141"/>
        <v>6.0095060461053201E-2</v>
      </c>
      <c r="AB403">
        <f t="shared" ca="1" si="142"/>
        <v>1.190263556277444E-2</v>
      </c>
      <c r="AC403">
        <f t="shared" ca="1" si="143"/>
        <v>1.1250199440623984E-2</v>
      </c>
      <c r="AD403">
        <f t="shared" ca="1" si="144"/>
        <v>1.2617204168218682E-2</v>
      </c>
      <c r="AE403">
        <f t="shared" ca="1" si="145"/>
        <v>1.242855947638899E-2</v>
      </c>
      <c r="AF403" s="18"/>
      <c r="AG403" s="18"/>
      <c r="AH403" s="18"/>
      <c r="AI403" s="18"/>
    </row>
    <row r="404" spans="1:35" x14ac:dyDescent="0.15">
      <c r="A404">
        <v>4</v>
      </c>
      <c r="B404">
        <v>9.5030000000000001</v>
      </c>
      <c r="C404">
        <v>7</v>
      </c>
      <c r="D404" s="18">
        <v>8.0140000000000003E-2</v>
      </c>
      <c r="E404" s="18">
        <v>2.3949999999999999E-2</v>
      </c>
      <c r="F404" s="18">
        <v>0.98460000000000003</v>
      </c>
      <c r="G404" s="18">
        <v>0.58530000000000004</v>
      </c>
      <c r="H404" s="18">
        <v>-2.666E-2</v>
      </c>
      <c r="I404" s="18">
        <v>2.036</v>
      </c>
      <c r="J404" s="18">
        <v>0.1792</v>
      </c>
      <c r="K404" s="18">
        <v>0.21029999999999999</v>
      </c>
      <c r="L404" s="18">
        <v>2.4740000000000002</v>
      </c>
      <c r="M404" s="18">
        <v>0.32200000000000001</v>
      </c>
      <c r="O404" s="18">
        <f t="shared" si="146"/>
        <v>44.965000000000003</v>
      </c>
      <c r="P404">
        <f t="shared" ca="1" si="130"/>
        <v>0.23824632236133533</v>
      </c>
      <c r="Q404">
        <f t="shared" ca="1" si="131"/>
        <v>0.23321981392218161</v>
      </c>
      <c r="R404">
        <f t="shared" ca="1" si="132"/>
        <v>0.24804590358465478</v>
      </c>
      <c r="S404">
        <f t="shared" ca="1" si="133"/>
        <v>0.24395741273068816</v>
      </c>
      <c r="T404">
        <f t="shared" ca="1" si="134"/>
        <v>0.12193876605867561</v>
      </c>
      <c r="U404">
        <f t="shared" ca="1" si="135"/>
        <v>0.12356076570313816</v>
      </c>
      <c r="V404">
        <f t="shared" ca="1" si="136"/>
        <v>0.11184354619995776</v>
      </c>
      <c r="W404">
        <f t="shared" ca="1" si="137"/>
        <v>0.11268670211783707</v>
      </c>
      <c r="X404">
        <f t="shared" ca="1" si="138"/>
        <v>5.2980917036303393E-2</v>
      </c>
      <c r="Y404">
        <f t="shared" ca="1" si="139"/>
        <v>5.2039450088218725E-2</v>
      </c>
      <c r="Z404">
        <f t="shared" ca="1" si="140"/>
        <v>5.6129978423420664E-2</v>
      </c>
      <c r="AA404">
        <f t="shared" ca="1" si="141"/>
        <v>5.39601911580979E-2</v>
      </c>
      <c r="AB404">
        <f t="shared" ca="1" si="142"/>
        <v>9.5167504819948234E-3</v>
      </c>
      <c r="AC404">
        <f t="shared" ca="1" si="143"/>
        <v>9.8724356748598821E-3</v>
      </c>
      <c r="AD404">
        <f t="shared" ca="1" si="144"/>
        <v>6.8595852573712368E-3</v>
      </c>
      <c r="AE404">
        <f t="shared" ca="1" si="145"/>
        <v>7.5107549072344626E-3</v>
      </c>
      <c r="AF404" s="18"/>
      <c r="AG404" s="18"/>
      <c r="AH404" s="18"/>
      <c r="AI404" s="18"/>
    </row>
    <row r="405" spans="1:35" x14ac:dyDescent="0.15">
      <c r="A405">
        <v>4</v>
      </c>
      <c r="B405">
        <v>9.5030000000000001</v>
      </c>
      <c r="C405">
        <v>10</v>
      </c>
      <c r="D405" s="18">
        <v>8.0269999999999994E-2</v>
      </c>
      <c r="E405" s="18">
        <v>0.29809999999999998</v>
      </c>
      <c r="F405" s="18">
        <v>2.3759999999999999</v>
      </c>
      <c r="G405" s="18">
        <v>0.3049</v>
      </c>
      <c r="H405" s="18">
        <v>-0.1009</v>
      </c>
      <c r="I405" s="18">
        <v>2.1339999999999999</v>
      </c>
      <c r="J405" s="18">
        <v>0.2001</v>
      </c>
      <c r="K405" s="18">
        <v>1.2789999999999999E-2</v>
      </c>
      <c r="L405" s="18">
        <v>0.35880000000000001</v>
      </c>
      <c r="M405" s="18">
        <v>0.64749999999999996</v>
      </c>
      <c r="O405" s="18">
        <f t="shared" si="146"/>
        <v>56.606999999999999</v>
      </c>
      <c r="P405">
        <f t="shared" ca="1" si="130"/>
        <v>0.26628724298327183</v>
      </c>
      <c r="Q405">
        <f t="shared" ca="1" si="131"/>
        <v>0.26174231316020913</v>
      </c>
      <c r="R405">
        <f t="shared" ca="1" si="132"/>
        <v>0.27706476464692209</v>
      </c>
      <c r="S405">
        <f t="shared" ca="1" si="133"/>
        <v>0.27229858652123867</v>
      </c>
      <c r="T405">
        <f t="shared" ca="1" si="134"/>
        <v>0.1239815461726123</v>
      </c>
      <c r="U405">
        <f t="shared" ca="1" si="135"/>
        <v>0.12671789603619199</v>
      </c>
      <c r="V405">
        <f t="shared" ca="1" si="136"/>
        <v>0.11317492429070086</v>
      </c>
      <c r="W405">
        <f t="shared" ca="1" si="137"/>
        <v>0.11566564693706352</v>
      </c>
      <c r="X405">
        <f t="shared" ca="1" si="138"/>
        <v>4.8375013234865018E-2</v>
      </c>
      <c r="Y405">
        <f t="shared" ca="1" si="139"/>
        <v>4.8126731417371872E-2</v>
      </c>
      <c r="Z405">
        <f t="shared" ca="1" si="140"/>
        <v>5.0323058553444135E-2</v>
      </c>
      <c r="AA405">
        <f t="shared" ca="1" si="141"/>
        <v>4.7522644148442206E-2</v>
      </c>
      <c r="AB405">
        <f t="shared" ca="1" si="142"/>
        <v>7.1365050280763481E-3</v>
      </c>
      <c r="AC405">
        <f t="shared" ca="1" si="143"/>
        <v>9.3319035341338161E-3</v>
      </c>
      <c r="AD405">
        <f t="shared" ca="1" si="144"/>
        <v>2.0789033489239939E-3</v>
      </c>
      <c r="AE405">
        <f t="shared" ca="1" si="145"/>
        <v>3.5830777637853584E-3</v>
      </c>
      <c r="AF405" s="18"/>
      <c r="AG405" s="18"/>
      <c r="AH405" s="18"/>
      <c r="AI405" s="18"/>
    </row>
    <row r="406" spans="1:35" x14ac:dyDescent="0.15">
      <c r="A406">
        <v>4</v>
      </c>
      <c r="B406">
        <v>9.5030000000000001</v>
      </c>
      <c r="C406">
        <v>15</v>
      </c>
      <c r="D406" s="18">
        <v>7.9839999999999994E-2</v>
      </c>
      <c r="E406" s="18">
        <v>0.26440000000000002</v>
      </c>
      <c r="F406" s="18">
        <v>2.4249999999999998</v>
      </c>
      <c r="G406" s="18">
        <v>0.28620000000000001</v>
      </c>
      <c r="H406" s="18">
        <v>-7.2340000000000002E-2</v>
      </c>
      <c r="I406" s="18">
        <v>2.17</v>
      </c>
      <c r="J406" s="18">
        <v>0.16719999999999999</v>
      </c>
      <c r="K406" s="18">
        <v>1.494E-2</v>
      </c>
      <c r="L406" s="18">
        <v>1.6160000000000001E-6</v>
      </c>
      <c r="M406" s="18">
        <v>0.99419999999999997</v>
      </c>
      <c r="O406" s="18">
        <f t="shared" si="146"/>
        <v>71.265000000000001</v>
      </c>
      <c r="P406">
        <f t="shared" ca="1" si="130"/>
        <v>0.29853963680094731</v>
      </c>
      <c r="Q406">
        <f t="shared" ca="1" si="131"/>
        <v>0.29439574649110506</v>
      </c>
      <c r="R406">
        <f t="shared" ca="1" si="132"/>
        <v>0.31024637099473729</v>
      </c>
      <c r="S406">
        <f t="shared" ca="1" si="133"/>
        <v>0.3047337070026559</v>
      </c>
      <c r="T406">
        <f t="shared" ca="1" si="134"/>
        <v>0.12505282010184054</v>
      </c>
      <c r="U406">
        <f t="shared" ca="1" si="135"/>
        <v>0.12838605454918794</v>
      </c>
      <c r="V406">
        <f t="shared" ca="1" si="136"/>
        <v>0.11407649627010888</v>
      </c>
      <c r="W406">
        <f t="shared" ca="1" si="137"/>
        <v>0.11807513326043687</v>
      </c>
      <c r="X406">
        <f t="shared" ca="1" si="138"/>
        <v>4.3083635791300007E-2</v>
      </c>
      <c r="Y406">
        <f t="shared" ca="1" si="139"/>
        <v>4.3966274165117683E-2</v>
      </c>
      <c r="Z406">
        <f t="shared" ca="1" si="140"/>
        <v>4.4493905979715191E-2</v>
      </c>
      <c r="AA406">
        <f t="shared" ca="1" si="141"/>
        <v>4.1383263984736629E-2</v>
      </c>
      <c r="AB406">
        <f t="shared" ca="1" si="142"/>
        <v>4.4281361625415835E-3</v>
      </c>
      <c r="AC406">
        <f t="shared" ca="1" si="143"/>
        <v>9.0098102821843037E-3</v>
      </c>
      <c r="AD406">
        <f t="shared" ca="1" si="144"/>
        <v>1.0000000000000009E-3</v>
      </c>
      <c r="AE406">
        <f t="shared" ca="1" si="145"/>
        <v>1.0000000000000009E-3</v>
      </c>
      <c r="AF406" s="18"/>
      <c r="AG406" s="18"/>
      <c r="AH406" s="18"/>
      <c r="AI406" s="18"/>
    </row>
    <row r="407" spans="1:35" x14ac:dyDescent="0.15">
      <c r="A407">
        <v>4</v>
      </c>
      <c r="B407">
        <v>9.5030000000000001</v>
      </c>
      <c r="C407">
        <v>20</v>
      </c>
      <c r="D407" s="18">
        <v>7.5670000000000001E-2</v>
      </c>
      <c r="E407" s="18">
        <v>0.23100000000000001</v>
      </c>
      <c r="F407" s="18">
        <v>2.492</v>
      </c>
      <c r="G407" s="18">
        <v>0.34839999999999999</v>
      </c>
      <c r="H407" s="18">
        <v>-3.4259999999999999E-2</v>
      </c>
      <c r="I407" s="18">
        <v>2.036</v>
      </c>
      <c r="J407" s="18">
        <v>0.1474</v>
      </c>
      <c r="K407" s="18">
        <v>2.1649999999999999E-2</v>
      </c>
      <c r="L407" s="18">
        <v>0.17169999999999999</v>
      </c>
      <c r="M407" s="18">
        <v>2.0790000000000002</v>
      </c>
      <c r="O407" s="18">
        <f t="shared" si="146"/>
        <v>89.715999999999994</v>
      </c>
      <c r="P407">
        <f t="shared" ca="1" si="130"/>
        <v>0.33536864855667819</v>
      </c>
      <c r="Q407">
        <f t="shared" ca="1" si="131"/>
        <v>0.33154349342807687</v>
      </c>
      <c r="R407">
        <f t="shared" ca="1" si="132"/>
        <v>0.34810689091455727</v>
      </c>
      <c r="S407">
        <f t="shared" ca="1" si="133"/>
        <v>0.34179713665298572</v>
      </c>
      <c r="T407">
        <f t="shared" ca="1" si="134"/>
        <v>0.12486031966051991</v>
      </c>
      <c r="U407">
        <f t="shared" ca="1" si="135"/>
        <v>0.12813512149780493</v>
      </c>
      <c r="V407">
        <f t="shared" ca="1" si="136"/>
        <v>0.11425566906889577</v>
      </c>
      <c r="W407">
        <f t="shared" ca="1" si="137"/>
        <v>0.11950135147764063</v>
      </c>
      <c r="X407">
        <f t="shared" ca="1" si="138"/>
        <v>3.7958384224602265E-2</v>
      </c>
      <c r="Y407">
        <f t="shared" ca="1" si="139"/>
        <v>3.9472913896071798E-2</v>
      </c>
      <c r="Z407">
        <f t="shared" ca="1" si="140"/>
        <v>3.8598306047629469E-2</v>
      </c>
      <c r="AA407">
        <f t="shared" ca="1" si="141"/>
        <v>3.6770700891776482E-2</v>
      </c>
      <c r="AB407">
        <f t="shared" ca="1" si="142"/>
        <v>2.6827910457109805E-3</v>
      </c>
      <c r="AC407">
        <f t="shared" ca="1" si="143"/>
        <v>8.1614220607311092E-3</v>
      </c>
      <c r="AD407">
        <f t="shared" ca="1" si="144"/>
        <v>1.0000000000000009E-3</v>
      </c>
      <c r="AE407">
        <f t="shared" ca="1" si="145"/>
        <v>1.0000000000000009E-3</v>
      </c>
      <c r="AF407" s="18"/>
      <c r="AG407" s="18"/>
      <c r="AH407" s="18"/>
      <c r="AI407" s="18"/>
    </row>
    <row r="408" spans="1:35" x14ac:dyDescent="0.15">
      <c r="A408">
        <v>4</v>
      </c>
      <c r="B408">
        <v>17.103000000000002</v>
      </c>
      <c r="C408">
        <v>1</v>
      </c>
      <c r="D408" s="18">
        <v>7.8609999999999999E-2</v>
      </c>
      <c r="E408" s="18">
        <v>0.14349999999999999</v>
      </c>
      <c r="F408" s="18">
        <v>2.0459999999999998</v>
      </c>
      <c r="G408" s="18">
        <v>0.43359999999999999</v>
      </c>
      <c r="H408" s="18">
        <v>-6.2530000000000002E-2</v>
      </c>
      <c r="I408" s="18">
        <v>2.919</v>
      </c>
      <c r="J408" s="18">
        <v>0.25419999999999998</v>
      </c>
      <c r="K408" s="18">
        <v>1.652E-2</v>
      </c>
      <c r="L408" s="18">
        <v>2.4950000000000001</v>
      </c>
      <c r="M408" s="18">
        <v>1.925</v>
      </c>
      <c r="O408" s="18">
        <f t="shared" si="146"/>
        <v>112.94</v>
      </c>
      <c r="P408">
        <f t="shared" ca="1" si="130"/>
        <v>0.37709916922676945</v>
      </c>
      <c r="Q408">
        <f t="shared" ca="1" si="131"/>
        <v>0.37351965846136154</v>
      </c>
      <c r="R408">
        <f t="shared" ca="1" si="132"/>
        <v>0.39118673668471143</v>
      </c>
      <c r="S408">
        <f t="shared" ca="1" si="133"/>
        <v>0.38402361644009786</v>
      </c>
      <c r="T408">
        <f t="shared" ca="1" si="134"/>
        <v>0.12309875463864502</v>
      </c>
      <c r="U408">
        <f t="shared" ca="1" si="135"/>
        <v>0.12562785154689735</v>
      </c>
      <c r="V408">
        <f t="shared" ca="1" si="136"/>
        <v>0.11330821870995129</v>
      </c>
      <c r="W408">
        <f t="shared" ca="1" si="137"/>
        <v>0.1193773491760029</v>
      </c>
      <c r="X408">
        <f t="shared" ca="1" si="138"/>
        <v>3.4268353123811865E-2</v>
      </c>
      <c r="Y408">
        <f t="shared" ca="1" si="139"/>
        <v>3.4630298355529027E-2</v>
      </c>
      <c r="Z408">
        <f t="shared" ca="1" si="140"/>
        <v>3.2790942748027296E-2</v>
      </c>
      <c r="AA408">
        <f t="shared" ca="1" si="141"/>
        <v>3.2402751816288808E-2</v>
      </c>
      <c r="AB408">
        <f t="shared" ca="1" si="142"/>
        <v>4.0795869257538447E-3</v>
      </c>
      <c r="AC408">
        <f t="shared" ca="1" si="143"/>
        <v>6.1943486543787549E-3</v>
      </c>
      <c r="AD408">
        <f t="shared" ca="1" si="144"/>
        <v>1.0000000000000009E-3</v>
      </c>
      <c r="AE408">
        <f t="shared" ca="1" si="145"/>
        <v>1.0000000000000009E-3</v>
      </c>
      <c r="AF408" s="18"/>
      <c r="AG408" s="18"/>
      <c r="AH408" s="18"/>
      <c r="AI408" s="18"/>
    </row>
    <row r="409" spans="1:35" x14ac:dyDescent="0.15">
      <c r="A409">
        <v>4</v>
      </c>
      <c r="B409">
        <v>17.103000000000002</v>
      </c>
      <c r="C409">
        <v>3</v>
      </c>
      <c r="D409" s="18">
        <v>7.8119999999999995E-2</v>
      </c>
      <c r="E409" s="18">
        <v>-7.5399999999999995E-2</v>
      </c>
      <c r="F409" s="18">
        <v>2.9889999999999999</v>
      </c>
      <c r="G409" s="18">
        <v>0.22700000000000001</v>
      </c>
      <c r="H409" s="18">
        <v>0.1643</v>
      </c>
      <c r="I409" s="18">
        <v>2.1869999999999998</v>
      </c>
      <c r="J409" s="18">
        <v>0.45379999999999998</v>
      </c>
      <c r="K409" s="18">
        <v>6.1640000000000002E-3</v>
      </c>
      <c r="L409" s="18">
        <v>-0.53249999999999997</v>
      </c>
      <c r="M409" s="18">
        <v>2.1309999999999998</v>
      </c>
      <c r="O409" s="18">
        <f t="shared" si="146"/>
        <v>142.19</v>
      </c>
      <c r="P409">
        <f t="shared" ca="1" si="130"/>
        <v>0.42401387248232469</v>
      </c>
      <c r="Q409">
        <f t="shared" ca="1" si="131"/>
        <v>0.42062084278834877</v>
      </c>
      <c r="R409">
        <f t="shared" ca="1" si="132"/>
        <v>0.44004371820984983</v>
      </c>
      <c r="S409">
        <f t="shared" ca="1" si="133"/>
        <v>0.43194512606859825</v>
      </c>
      <c r="T409">
        <f t="shared" ca="1" si="134"/>
        <v>0.11944846600602259</v>
      </c>
      <c r="U409">
        <f t="shared" ca="1" si="135"/>
        <v>0.12069127911232834</v>
      </c>
      <c r="V409">
        <f t="shared" ca="1" si="136"/>
        <v>0.11072807118961739</v>
      </c>
      <c r="W409">
        <f t="shared" ca="1" si="137"/>
        <v>0.11702035810309952</v>
      </c>
      <c r="X409">
        <f t="shared" ca="1" si="138"/>
        <v>3.0126160494504055E-2</v>
      </c>
      <c r="Y409">
        <f t="shared" ca="1" si="139"/>
        <v>3.0391075443822965E-2</v>
      </c>
      <c r="Z409">
        <f t="shared" ca="1" si="140"/>
        <v>2.7305607142664282E-2</v>
      </c>
      <c r="AA409">
        <f t="shared" ca="1" si="141"/>
        <v>2.7019611918155197E-2</v>
      </c>
      <c r="AB409">
        <f t="shared" ca="1" si="142"/>
        <v>4.5425030231598593E-3</v>
      </c>
      <c r="AC409">
        <f t="shared" ca="1" si="143"/>
        <v>3.07542667005236E-3</v>
      </c>
      <c r="AD409">
        <f t="shared" ca="1" si="144"/>
        <v>1.0000000000000009E-3</v>
      </c>
      <c r="AE409">
        <f t="shared" ca="1" si="145"/>
        <v>1.0000000000000009E-3</v>
      </c>
      <c r="AF409" s="18"/>
      <c r="AG409" s="18"/>
      <c r="AH409" s="18"/>
      <c r="AI409" s="18"/>
    </row>
    <row r="410" spans="1:35" x14ac:dyDescent="0.15">
      <c r="A410">
        <v>4</v>
      </c>
      <c r="B410">
        <v>17.103000000000002</v>
      </c>
      <c r="C410">
        <v>5</v>
      </c>
      <c r="D410" s="18">
        <v>7.7869999999999995E-2</v>
      </c>
      <c r="E410" s="18">
        <v>0.18329999999999999</v>
      </c>
      <c r="F410" s="18">
        <v>2.31</v>
      </c>
      <c r="G410" s="18">
        <v>0.43580000000000002</v>
      </c>
      <c r="H410" s="18">
        <v>-9.7949999999999995E-2</v>
      </c>
      <c r="I410" s="18">
        <v>3.1040000000000001</v>
      </c>
      <c r="J410" s="18">
        <v>0.21779999999999999</v>
      </c>
      <c r="K410" s="18">
        <v>8.8730000000000007E-3</v>
      </c>
      <c r="L410" s="18">
        <v>1.229E-6</v>
      </c>
      <c r="M410" s="18">
        <v>1.7410000000000001</v>
      </c>
      <c r="O410" s="18">
        <f t="shared" si="146"/>
        <v>179.01</v>
      </c>
      <c r="P410">
        <f t="shared" ca="1" si="130"/>
        <v>0.4762406876121601</v>
      </c>
      <c r="Q410">
        <f t="shared" ca="1" si="131"/>
        <v>0.47297354889146836</v>
      </c>
      <c r="R410">
        <f t="shared" ca="1" si="132"/>
        <v>0.49512376431499727</v>
      </c>
      <c r="S410">
        <f t="shared" ca="1" si="133"/>
        <v>0.48597813958508296</v>
      </c>
      <c r="T410">
        <f t="shared" ca="1" si="134"/>
        <v>0.11359040568197737</v>
      </c>
      <c r="U410">
        <f t="shared" ca="1" si="135"/>
        <v>0.113381072074325</v>
      </c>
      <c r="V410">
        <f t="shared" ca="1" si="136"/>
        <v>0.10597173659437796</v>
      </c>
      <c r="W410">
        <f t="shared" ca="1" si="137"/>
        <v>0.11175899226724699</v>
      </c>
      <c r="X410">
        <f t="shared" ca="1" si="138"/>
        <v>2.4458568287846781E-2</v>
      </c>
      <c r="Y410">
        <f t="shared" ca="1" si="139"/>
        <v>2.5249142235079118E-2</v>
      </c>
      <c r="Z410">
        <f t="shared" ca="1" si="140"/>
        <v>2.2350912905611291E-2</v>
      </c>
      <c r="AA410">
        <f t="shared" ca="1" si="141"/>
        <v>2.1927738452206184E-2</v>
      </c>
      <c r="AB410">
        <f t="shared" ca="1" si="142"/>
        <v>1.6664876174440901E-3</v>
      </c>
      <c r="AC410">
        <f t="shared" ca="1" si="143"/>
        <v>1.0000000000000009E-3</v>
      </c>
      <c r="AD410">
        <f t="shared" ca="1" si="144"/>
        <v>1.3097089269428173E-3</v>
      </c>
      <c r="AE410">
        <f t="shared" ca="1" si="145"/>
        <v>1.0000000000000009E-3</v>
      </c>
      <c r="AF410" s="18"/>
      <c r="AG410" s="18"/>
      <c r="AH410" s="18"/>
      <c r="AI410" s="18"/>
    </row>
    <row r="411" spans="1:35" x14ac:dyDescent="0.15">
      <c r="A411">
        <v>4</v>
      </c>
      <c r="B411">
        <v>17.103000000000002</v>
      </c>
      <c r="C411">
        <v>7</v>
      </c>
      <c r="D411" s="18">
        <v>7.6499999999999999E-2</v>
      </c>
      <c r="E411" s="18">
        <v>-9.9729999999999999E-2</v>
      </c>
      <c r="F411" s="18">
        <v>1.631</v>
      </c>
      <c r="G411" s="18">
        <v>0.18079999999999999</v>
      </c>
      <c r="H411" s="18">
        <v>0.20519999999999999</v>
      </c>
      <c r="I411" s="18">
        <v>1.7649999999999999</v>
      </c>
      <c r="J411" s="18">
        <v>0.26719999999999999</v>
      </c>
      <c r="K411" s="18">
        <v>1.2460000000000001E-2</v>
      </c>
      <c r="L411" s="18">
        <v>-3.4770000000000002E-2</v>
      </c>
      <c r="M411" s="18">
        <v>2.5</v>
      </c>
      <c r="O411" s="18">
        <f t="shared" si="146"/>
        <v>225.36</v>
      </c>
      <c r="P411">
        <f t="shared" ca="1" si="130"/>
        <v>0.53379391062618597</v>
      </c>
      <c r="Q411">
        <f t="shared" ca="1" si="131"/>
        <v>0.53054247278436395</v>
      </c>
      <c r="R411">
        <f t="shared" ca="1" si="132"/>
        <v>0.55678613949319911</v>
      </c>
      <c r="S411">
        <f t="shared" ca="1" si="133"/>
        <v>0.54646924157247856</v>
      </c>
      <c r="T411">
        <f t="shared" ca="1" si="134"/>
        <v>0.10525720219672859</v>
      </c>
      <c r="U411">
        <f t="shared" ca="1" si="135"/>
        <v>0.10398875672230692</v>
      </c>
      <c r="V411">
        <f t="shared" ca="1" si="136"/>
        <v>9.859290132269935E-2</v>
      </c>
      <c r="W411">
        <f t="shared" ca="1" si="137"/>
        <v>0.10315717175161873</v>
      </c>
      <c r="X411">
        <f t="shared" ca="1" si="138"/>
        <v>1.9402447211770847E-2</v>
      </c>
      <c r="Y411">
        <f t="shared" ca="1" si="139"/>
        <v>2.0204594009869396E-2</v>
      </c>
      <c r="Z411">
        <f t="shared" ca="1" si="140"/>
        <v>1.7942798968096828E-2</v>
      </c>
      <c r="AA411">
        <f t="shared" ca="1" si="141"/>
        <v>1.7527634078649761E-2</v>
      </c>
      <c r="AB411">
        <f t="shared" ca="1" si="142"/>
        <v>1.0000000000000009E-3</v>
      </c>
      <c r="AC411">
        <f t="shared" ca="1" si="143"/>
        <v>1.0000000000000009E-3</v>
      </c>
      <c r="AD411">
        <f t="shared" ca="1" si="144"/>
        <v>1.4398349138019968E-3</v>
      </c>
      <c r="AE411">
        <f t="shared" ca="1" si="145"/>
        <v>1.0000000000000009E-3</v>
      </c>
      <c r="AF411" s="18"/>
      <c r="AG411" s="18"/>
      <c r="AH411" s="18"/>
      <c r="AI411" s="18"/>
    </row>
    <row r="412" spans="1:35" x14ac:dyDescent="0.15">
      <c r="A412">
        <v>4</v>
      </c>
      <c r="B412">
        <v>17.103000000000002</v>
      </c>
      <c r="C412">
        <v>10</v>
      </c>
      <c r="D412" s="18">
        <v>7.5939999999999994E-2</v>
      </c>
      <c r="E412" s="18">
        <v>3.4410000000000003E-2</v>
      </c>
      <c r="F412" s="18">
        <v>2.181</v>
      </c>
      <c r="G412" s="18">
        <v>6.4879999999999993E-2</v>
      </c>
      <c r="H412" s="18">
        <v>8.9880000000000002E-2</v>
      </c>
      <c r="I412" s="18">
        <v>1.9350000000000001</v>
      </c>
      <c r="J412" s="18">
        <v>0.44890000000000002</v>
      </c>
      <c r="K412" s="18">
        <v>7.8270000000000006E-3</v>
      </c>
      <c r="L412" s="18">
        <v>-1.8740000000000001</v>
      </c>
      <c r="M412" s="18">
        <v>2.0089999999999999</v>
      </c>
      <c r="O412" s="18">
        <f t="shared" si="146"/>
        <v>283.70999999999998</v>
      </c>
      <c r="P412">
        <f t="shared" ca="1" si="130"/>
        <v>0.59651743113815558</v>
      </c>
      <c r="Q412">
        <f t="shared" ca="1" si="131"/>
        <v>0.59303725911575156</v>
      </c>
      <c r="R412">
        <f t="shared" ca="1" si="132"/>
        <v>0.62522876582469755</v>
      </c>
      <c r="S412">
        <f t="shared" ca="1" si="133"/>
        <v>0.61364354147515066</v>
      </c>
      <c r="T412">
        <f t="shared" ca="1" si="134"/>
        <v>9.4395649743020893E-2</v>
      </c>
      <c r="U412">
        <f t="shared" ca="1" si="135"/>
        <v>9.2997607141045685E-2</v>
      </c>
      <c r="V412">
        <f t="shared" ca="1" si="136"/>
        <v>8.8452033800952221E-2</v>
      </c>
      <c r="W412">
        <f t="shared" ca="1" si="137"/>
        <v>9.1293946332161091E-2</v>
      </c>
      <c r="X412">
        <f t="shared" ca="1" si="138"/>
        <v>1.5389705240042613E-2</v>
      </c>
      <c r="Y412">
        <f t="shared" ca="1" si="139"/>
        <v>1.607329407670342E-2</v>
      </c>
      <c r="Z412">
        <f t="shared" ca="1" si="140"/>
        <v>1.4058849628431595E-2</v>
      </c>
      <c r="AA412">
        <f t="shared" ca="1" si="141"/>
        <v>1.383318372251734E-2</v>
      </c>
      <c r="AB412">
        <f t="shared" ca="1" si="142"/>
        <v>9.9999999999999915E-4</v>
      </c>
      <c r="AC412">
        <f t="shared" ca="1" si="143"/>
        <v>1E-3</v>
      </c>
      <c r="AD412">
        <f t="shared" ca="1" si="144"/>
        <v>1E-3</v>
      </c>
      <c r="AE412">
        <f t="shared" ca="1" si="145"/>
        <v>1E-3</v>
      </c>
      <c r="AF412" s="18"/>
      <c r="AG412" s="18"/>
      <c r="AH412" s="18"/>
      <c r="AI412" s="18"/>
    </row>
    <row r="413" spans="1:35" x14ac:dyDescent="0.15">
      <c r="A413">
        <v>4</v>
      </c>
      <c r="B413">
        <v>17.103000000000002</v>
      </c>
      <c r="C413">
        <v>15</v>
      </c>
      <c r="D413" s="18">
        <v>7.5630000000000003E-2</v>
      </c>
      <c r="E413" s="18">
        <v>3.9449999999999999E-2</v>
      </c>
      <c r="F413" s="18">
        <v>2.3889999999999998</v>
      </c>
      <c r="G413" s="18">
        <v>4.478E-2</v>
      </c>
      <c r="H413" s="18">
        <v>6.3560000000000005E-2</v>
      </c>
      <c r="I413" s="18">
        <v>2.0179999999999998</v>
      </c>
      <c r="J413" s="18">
        <v>0.1336</v>
      </c>
      <c r="K413" s="18">
        <v>3.6949999999999997E-2</v>
      </c>
      <c r="L413" s="18">
        <v>1.095</v>
      </c>
      <c r="M413" s="18">
        <v>0.43049999999999999</v>
      </c>
      <c r="O413" s="18">
        <f t="shared" si="146"/>
        <v>357.17</v>
      </c>
      <c r="P413">
        <f t="shared" ca="1" si="130"/>
        <v>0.66404938570595817</v>
      </c>
      <c r="Q413">
        <f t="shared" ca="1" si="131"/>
        <v>0.65986119709515589</v>
      </c>
      <c r="R413">
        <f t="shared" ca="1" si="132"/>
        <v>0.70044049232595507</v>
      </c>
      <c r="S413">
        <f t="shared" ca="1" si="133"/>
        <v>0.68757413699462033</v>
      </c>
      <c r="T413">
        <f t="shared" ca="1" si="134"/>
        <v>8.1446593061207995E-2</v>
      </c>
      <c r="U413">
        <f t="shared" ca="1" si="135"/>
        <v>8.0994620513357818E-2</v>
      </c>
      <c r="V413">
        <f t="shared" ca="1" si="136"/>
        <v>7.5933181937991312E-2</v>
      </c>
      <c r="W413">
        <f t="shared" ca="1" si="137"/>
        <v>7.696692827090873E-2</v>
      </c>
      <c r="X413">
        <f t="shared" ca="1" si="138"/>
        <v>1.2259228689771915E-2</v>
      </c>
      <c r="Y413">
        <f t="shared" ca="1" si="139"/>
        <v>1.2889356555106007E-2</v>
      </c>
      <c r="Z413">
        <f t="shared" ca="1" si="140"/>
        <v>1.0848405494591838E-2</v>
      </c>
      <c r="AA413">
        <f t="shared" ca="1" si="141"/>
        <v>1.0784926318294025E-2</v>
      </c>
      <c r="AB413">
        <f t="shared" ca="1" si="142"/>
        <v>1E-3</v>
      </c>
      <c r="AC413">
        <f t="shared" ca="1" si="143"/>
        <v>1E-3</v>
      </c>
      <c r="AD413">
        <f t="shared" ca="1" si="144"/>
        <v>1E-3</v>
      </c>
      <c r="AE413">
        <f t="shared" ca="1" si="145"/>
        <v>1E-3</v>
      </c>
      <c r="AF413" s="18"/>
      <c r="AG413" s="18"/>
      <c r="AH413" s="18"/>
      <c r="AI413" s="18"/>
    </row>
    <row r="414" spans="1:35" x14ac:dyDescent="0.15">
      <c r="A414">
        <v>4</v>
      </c>
      <c r="B414">
        <v>17.103000000000002</v>
      </c>
      <c r="C414">
        <v>20</v>
      </c>
      <c r="D414" s="18">
        <v>6.6369999999999998E-2</v>
      </c>
      <c r="E414" s="18">
        <v>0.1384</v>
      </c>
      <c r="F414" s="18">
        <v>2.1230000000000002</v>
      </c>
      <c r="G414" s="18">
        <v>0.25209999999999999</v>
      </c>
      <c r="H414" s="18">
        <v>6.0170000000000001E-2</v>
      </c>
      <c r="I414" s="18">
        <v>-1.93</v>
      </c>
      <c r="J414" s="18">
        <v>1.6850000000000001</v>
      </c>
      <c r="K414" s="18">
        <v>-3.3989999999999999E-2</v>
      </c>
      <c r="L414" s="18">
        <v>-1.93</v>
      </c>
      <c r="M414" s="18">
        <v>0.75029999999999997</v>
      </c>
      <c r="O414" s="18">
        <f t="shared" si="146"/>
        <v>449.65</v>
      </c>
      <c r="P414">
        <f t="shared" ca="1" si="130"/>
        <v>0.73579181823271567</v>
      </c>
      <c r="Q414">
        <f t="shared" ca="1" si="131"/>
        <v>0.73012064913520958</v>
      </c>
      <c r="R414">
        <f t="shared" ca="1" si="132"/>
        <v>0.7821649006114384</v>
      </c>
      <c r="S414">
        <f t="shared" ca="1" si="133"/>
        <v>0.76815346453762223</v>
      </c>
      <c r="T414">
        <f t="shared" ca="1" si="134"/>
        <v>6.7527539715237575E-2</v>
      </c>
      <c r="U414">
        <f t="shared" ca="1" si="135"/>
        <v>6.8583542161070501E-2</v>
      </c>
      <c r="V414">
        <f t="shared" ca="1" si="136"/>
        <v>6.202707502574361E-2</v>
      </c>
      <c r="W414">
        <f t="shared" ca="1" si="137"/>
        <v>6.1631779848531895E-2</v>
      </c>
      <c r="X414">
        <f t="shared" ca="1" si="138"/>
        <v>9.7790793087860154E-3</v>
      </c>
      <c r="Y414">
        <f t="shared" ca="1" si="139"/>
        <v>1.0321823733084531E-2</v>
      </c>
      <c r="Z414">
        <f t="shared" ca="1" si="140"/>
        <v>8.204800118797595E-3</v>
      </c>
      <c r="AA414">
        <f t="shared" ca="1" si="141"/>
        <v>8.33080107042318E-3</v>
      </c>
      <c r="AB414">
        <f t="shared" ca="1" si="142"/>
        <v>1E-3</v>
      </c>
      <c r="AC414">
        <f t="shared" ca="1" si="143"/>
        <v>1E-3</v>
      </c>
      <c r="AD414">
        <f t="shared" ca="1" si="144"/>
        <v>1E-3</v>
      </c>
      <c r="AE414">
        <f t="shared" ca="1" si="145"/>
        <v>1.2240871592267E-3</v>
      </c>
      <c r="AF414" s="18"/>
      <c r="AG414" s="18"/>
      <c r="AH414" s="18"/>
      <c r="AI414" s="18"/>
    </row>
    <row r="415" spans="1:35" x14ac:dyDescent="0.15">
      <c r="A415">
        <v>4</v>
      </c>
      <c r="B415">
        <v>31.263000000000002</v>
      </c>
      <c r="C415">
        <v>1</v>
      </c>
      <c r="D415" s="18">
        <v>7.9500000000000001E-2</v>
      </c>
      <c r="E415" s="18">
        <v>0.22489999999999999</v>
      </c>
      <c r="F415" s="18">
        <v>1.8140000000000001</v>
      </c>
      <c r="G415" s="18">
        <v>0.50900000000000001</v>
      </c>
      <c r="H415" s="18">
        <v>-0.29270000000000002</v>
      </c>
      <c r="I415" s="18">
        <v>3.1459999999999999</v>
      </c>
      <c r="J415" s="18">
        <v>0.52200000000000002</v>
      </c>
      <c r="K415" s="18">
        <v>-6.08E-2</v>
      </c>
      <c r="L415" s="18">
        <v>1.2310000000000001</v>
      </c>
      <c r="M415" s="18">
        <v>0.44629999999999997</v>
      </c>
      <c r="O415" s="18">
        <f t="shared" si="146"/>
        <v>566.08000000000004</v>
      </c>
      <c r="P415">
        <f t="shared" ca="1" si="130"/>
        <v>0.81090506949554308</v>
      </c>
      <c r="Q415">
        <f t="shared" ca="1" si="131"/>
        <v>0.80274379192348622</v>
      </c>
      <c r="R415">
        <f t="shared" ca="1" si="132"/>
        <v>0.86989695379064669</v>
      </c>
      <c r="S415">
        <f t="shared" ca="1" si="133"/>
        <v>0.85508622734842699</v>
      </c>
      <c r="T415">
        <f t="shared" ca="1" si="134"/>
        <v>5.4137643909535335E-2</v>
      </c>
      <c r="U415">
        <f t="shared" ca="1" si="135"/>
        <v>5.6353552373168511E-2</v>
      </c>
      <c r="V415">
        <f t="shared" ca="1" si="136"/>
        <v>4.8138837230633072E-2</v>
      </c>
      <c r="W415">
        <f t="shared" ca="1" si="137"/>
        <v>4.6990185748622786E-2</v>
      </c>
      <c r="X415">
        <f t="shared" ca="1" si="138"/>
        <v>7.8014735787462867E-3</v>
      </c>
      <c r="Y415">
        <f t="shared" ca="1" si="139"/>
        <v>8.0839022494404566E-3</v>
      </c>
      <c r="Z415">
        <f t="shared" ca="1" si="140"/>
        <v>5.9178183355992836E-3</v>
      </c>
      <c r="AA415">
        <f t="shared" ca="1" si="141"/>
        <v>6.402699345494688E-3</v>
      </c>
      <c r="AB415">
        <f t="shared" ca="1" si="142"/>
        <v>1.3212822287782186E-3</v>
      </c>
      <c r="AC415">
        <f t="shared" ca="1" si="143"/>
        <v>1.3111790510229896E-3</v>
      </c>
      <c r="AD415">
        <f t="shared" ca="1" si="144"/>
        <v>1.4104494928141031E-5</v>
      </c>
      <c r="AE415">
        <f t="shared" ca="1" si="145"/>
        <v>1.7851577820207909E-3</v>
      </c>
      <c r="AF415" s="18"/>
      <c r="AG415" s="18"/>
      <c r="AH415" s="18"/>
      <c r="AI415" s="18"/>
    </row>
    <row r="416" spans="1:35" x14ac:dyDescent="0.15">
      <c r="A416">
        <v>4</v>
      </c>
      <c r="B416">
        <v>31.263000000000002</v>
      </c>
      <c r="C416">
        <v>3</v>
      </c>
      <c r="D416" s="18">
        <v>7.936E-2</v>
      </c>
      <c r="E416" s="18">
        <v>0.22020000000000001</v>
      </c>
      <c r="F416" s="18">
        <v>1.958</v>
      </c>
      <c r="G416" s="18">
        <v>0.50770000000000004</v>
      </c>
      <c r="H416" s="18">
        <v>-0.29449999999999998</v>
      </c>
      <c r="I416" s="18">
        <v>3.0950000000000002</v>
      </c>
      <c r="J416" s="18">
        <v>0.4587</v>
      </c>
      <c r="K416" s="18">
        <v>-3.7339999999999998E-2</v>
      </c>
      <c r="L416" s="18">
        <v>1.0900000000000001</v>
      </c>
      <c r="M416" s="18">
        <v>0.36370000000000002</v>
      </c>
      <c r="O416" s="18">
        <f>O130</f>
        <v>712.65</v>
      </c>
      <c r="P416">
        <f t="shared" ca="1" si="130"/>
        <v>0.8882917903938905</v>
      </c>
      <c r="Q416">
        <f t="shared" ca="1" si="131"/>
        <v>0.87663458876702927</v>
      </c>
      <c r="R416">
        <f t="shared" ca="1" si="132"/>
        <v>0.96286926850356602</v>
      </c>
      <c r="S416">
        <f t="shared" ca="1" si="133"/>
        <v>0.9478622302034162</v>
      </c>
      <c r="T416">
        <f t="shared" ca="1" si="134"/>
        <v>4.2459743733154663E-2</v>
      </c>
      <c r="U416">
        <f t="shared" ca="1" si="135"/>
        <v>4.4907080294642056E-2</v>
      </c>
      <c r="V416">
        <f t="shared" ca="1" si="136"/>
        <v>3.5646915132377471E-2</v>
      </c>
      <c r="W416">
        <f t="shared" ca="1" si="137"/>
        <v>3.4413889075446687E-2</v>
      </c>
      <c r="X416">
        <f t="shared" ca="1" si="138"/>
        <v>6.3219497613174261E-3</v>
      </c>
      <c r="Y416">
        <f t="shared" ca="1" si="139"/>
        <v>6.2187294901062534E-3</v>
      </c>
      <c r="Z416">
        <f t="shared" ca="1" si="140"/>
        <v>4.657292615824025E-3</v>
      </c>
      <c r="AA416">
        <f t="shared" ca="1" si="141"/>
        <v>5.1543217122719011E-3</v>
      </c>
      <c r="AB416">
        <f t="shared" ca="1" si="142"/>
        <v>2.7563008351134963E-3</v>
      </c>
      <c r="AC416">
        <f t="shared" ca="1" si="143"/>
        <v>3.0682575938327126E-3</v>
      </c>
      <c r="AD416">
        <f t="shared" ca="1" si="144"/>
        <v>0</v>
      </c>
      <c r="AE416">
        <f t="shared" ca="1" si="145"/>
        <v>2.784281301835223E-3</v>
      </c>
      <c r="AF416" s="18"/>
      <c r="AG416" s="18"/>
      <c r="AH416" s="18"/>
      <c r="AI416" s="18"/>
    </row>
    <row r="417" spans="1:35" x14ac:dyDescent="0.15">
      <c r="A417">
        <v>4</v>
      </c>
      <c r="B417">
        <v>31.263000000000002</v>
      </c>
      <c r="C417">
        <v>5</v>
      </c>
      <c r="D417" s="18">
        <v>7.8960000000000002E-2</v>
      </c>
      <c r="E417" s="18">
        <v>0.28339999999999999</v>
      </c>
      <c r="F417" s="18">
        <v>2.306</v>
      </c>
      <c r="G417" s="18">
        <v>0.64</v>
      </c>
      <c r="H417" s="18">
        <v>-0.35460000000000003</v>
      </c>
      <c r="I417" s="18">
        <v>3.1989999999999998</v>
      </c>
      <c r="J417" s="18">
        <v>0.41920000000000002</v>
      </c>
      <c r="K417" s="18">
        <v>-3.6229999999999998E-2</v>
      </c>
      <c r="L417" s="18">
        <v>0.87609999999999999</v>
      </c>
      <c r="M417" s="18">
        <v>0.39850000000000002</v>
      </c>
      <c r="O417" s="18">
        <f t="shared" ref="O417:O447" si="147">O131</f>
        <v>897.16</v>
      </c>
      <c r="P417">
        <f t="shared" ca="1" si="130"/>
        <v>0.96662910618479736</v>
      </c>
      <c r="Q417">
        <f t="shared" ca="1" si="131"/>
        <v>0.95076824730500842</v>
      </c>
      <c r="R417">
        <f t="shared" ca="1" si="132"/>
        <v>1.060091541515132</v>
      </c>
      <c r="S417">
        <f t="shared" ca="1" si="133"/>
        <v>1.0457741615073057</v>
      </c>
      <c r="T417">
        <f t="shared" ca="1" si="134"/>
        <v>3.2926629166288447E-2</v>
      </c>
      <c r="U417">
        <f t="shared" ca="1" si="135"/>
        <v>3.4816790945380635E-2</v>
      </c>
      <c r="V417">
        <f t="shared" ca="1" si="136"/>
        <v>2.544505991313508E-2</v>
      </c>
      <c r="W417">
        <f t="shared" ca="1" si="137"/>
        <v>2.4551972211944512E-2</v>
      </c>
      <c r="X417">
        <f t="shared" ca="1" si="138"/>
        <v>5.0563043304265344E-3</v>
      </c>
      <c r="Y417">
        <f t="shared" ca="1" si="139"/>
        <v>4.578738553129744E-3</v>
      </c>
      <c r="Z417">
        <f t="shared" ca="1" si="140"/>
        <v>3.6208587408936761E-3</v>
      </c>
      <c r="AA417">
        <f t="shared" ca="1" si="141"/>
        <v>4.3057016225676835E-3</v>
      </c>
      <c r="AB417">
        <f t="shared" ca="1" si="142"/>
        <v>3.9195975209908333E-3</v>
      </c>
      <c r="AC417">
        <f t="shared" ca="1" si="143"/>
        <v>4.430198289064091E-3</v>
      </c>
      <c r="AD417">
        <f t="shared" ca="1" si="144"/>
        <v>0</v>
      </c>
      <c r="AE417">
        <f t="shared" ca="1" si="145"/>
        <v>3.7985884069855202E-3</v>
      </c>
      <c r="AF417" s="18"/>
      <c r="AG417" s="18"/>
      <c r="AH417" s="18"/>
      <c r="AI417" s="18"/>
    </row>
    <row r="418" spans="1:35" x14ac:dyDescent="0.15">
      <c r="A418">
        <v>4</v>
      </c>
      <c r="B418">
        <v>31.263000000000002</v>
      </c>
      <c r="C418">
        <v>7</v>
      </c>
      <c r="D418" s="18">
        <v>7.9009999999999997E-2</v>
      </c>
      <c r="E418" s="18">
        <v>0.26</v>
      </c>
      <c r="F418" s="18">
        <v>2.1960000000000002</v>
      </c>
      <c r="G418" s="18">
        <v>0.6573</v>
      </c>
      <c r="H418" s="18">
        <v>-0.32140000000000002</v>
      </c>
      <c r="I418" s="18">
        <v>3.3290000000000002</v>
      </c>
      <c r="J418" s="18">
        <v>0.37719999999999998</v>
      </c>
      <c r="K418" s="18">
        <v>-5.4239999999999997E-2</v>
      </c>
      <c r="L418" s="18">
        <v>1.0780000000000001</v>
      </c>
      <c r="M418" s="18">
        <v>0.496</v>
      </c>
      <c r="O418" s="18">
        <f t="shared" si="147"/>
        <v>1129.4000000000001</v>
      </c>
      <c r="P418">
        <f t="shared" ca="1" si="130"/>
        <v>1.0443911398900645</v>
      </c>
      <c r="Q418">
        <f t="shared" ca="1" si="131"/>
        <v>1.0240924092048347</v>
      </c>
      <c r="R418">
        <f t="shared" ca="1" si="132"/>
        <v>1.1603722494747757</v>
      </c>
      <c r="S418">
        <f t="shared" ca="1" si="133"/>
        <v>1.1479128226882673</v>
      </c>
      <c r="T418">
        <f t="shared" ca="1" si="134"/>
        <v>2.5383496209240984E-2</v>
      </c>
      <c r="U418">
        <f t="shared" ca="1" si="135"/>
        <v>2.6456307584340762E-2</v>
      </c>
      <c r="V418">
        <f t="shared" ca="1" si="136"/>
        <v>1.7761788450358564E-2</v>
      </c>
      <c r="W418">
        <f t="shared" ca="1" si="137"/>
        <v>1.7343957321576467E-2</v>
      </c>
      <c r="X418">
        <f t="shared" ca="1" si="138"/>
        <v>3.9564348347541252E-3</v>
      </c>
      <c r="Y418">
        <f t="shared" ca="1" si="139"/>
        <v>3.2689258354510974E-3</v>
      </c>
      <c r="Z418">
        <f t="shared" ca="1" si="140"/>
        <v>2.7755178473419834E-3</v>
      </c>
      <c r="AA418">
        <f t="shared" ca="1" si="141"/>
        <v>3.5701145544584528E-3</v>
      </c>
      <c r="AB418">
        <f t="shared" ca="1" si="142"/>
        <v>4.761544763783725E-3</v>
      </c>
      <c r="AC418">
        <f t="shared" ca="1" si="143"/>
        <v>5.4162670270218897E-3</v>
      </c>
      <c r="AD418">
        <f t="shared" ca="1" si="144"/>
        <v>0</v>
      </c>
      <c r="AE418">
        <f t="shared" ca="1" si="145"/>
        <v>4.3821158413159533E-3</v>
      </c>
      <c r="AF418" s="18"/>
      <c r="AG418" s="18"/>
      <c r="AH418" s="18"/>
      <c r="AI418" s="18"/>
    </row>
    <row r="419" spans="1:35" x14ac:dyDescent="0.15">
      <c r="A419">
        <v>4</v>
      </c>
      <c r="B419">
        <v>31.263000000000002</v>
      </c>
      <c r="C419">
        <v>10</v>
      </c>
      <c r="D419" s="18">
        <v>7.8839999999999993E-2</v>
      </c>
      <c r="E419" s="18">
        <v>0.19059999999999999</v>
      </c>
      <c r="F419" s="18">
        <v>2.226</v>
      </c>
      <c r="G419" s="18">
        <v>0.59309999999999996</v>
      </c>
      <c r="H419" s="18">
        <v>-0.28639999999999999</v>
      </c>
      <c r="I419" s="18">
        <v>3.41</v>
      </c>
      <c r="J419" s="18">
        <v>0.35830000000000001</v>
      </c>
      <c r="K419" s="18">
        <v>-1.6400000000000001E-2</v>
      </c>
      <c r="L419" s="18">
        <v>0.89510000000000001</v>
      </c>
      <c r="M419" s="18">
        <v>0.2475</v>
      </c>
      <c r="O419" s="18">
        <f t="shared" si="147"/>
        <v>1421.9</v>
      </c>
      <c r="P419">
        <f t="shared" ca="1" si="130"/>
        <v>1.1199665059901385</v>
      </c>
      <c r="Q419">
        <f t="shared" ca="1" si="131"/>
        <v>1.0955124694615235</v>
      </c>
      <c r="R419">
        <f t="shared" ca="1" si="132"/>
        <v>1.2624549271876455</v>
      </c>
      <c r="S419">
        <f t="shared" ca="1" si="133"/>
        <v>1.25327782001146</v>
      </c>
      <c r="T419">
        <f t="shared" ca="1" si="134"/>
        <v>1.9456809486954024E-2</v>
      </c>
      <c r="U419">
        <f t="shared" ca="1" si="135"/>
        <v>1.9870687508107179E-2</v>
      </c>
      <c r="V419">
        <f t="shared" ca="1" si="136"/>
        <v>1.2303574282133752E-2</v>
      </c>
      <c r="W419">
        <f t="shared" ca="1" si="137"/>
        <v>1.2310431094651211E-2</v>
      </c>
      <c r="X419">
        <f t="shared" ca="1" si="138"/>
        <v>3.0015775240153347E-3</v>
      </c>
      <c r="Y419">
        <f t="shared" ca="1" si="139"/>
        <v>2.309870945788146E-3</v>
      </c>
      <c r="Z419">
        <f t="shared" ca="1" si="140"/>
        <v>2.0933350183825429E-3</v>
      </c>
      <c r="AA419">
        <f t="shared" ca="1" si="141"/>
        <v>2.9444550823601989E-3</v>
      </c>
      <c r="AB419">
        <f t="shared" ca="1" si="142"/>
        <v>5.2951377174206412E-3</v>
      </c>
      <c r="AC419">
        <f t="shared" ca="1" si="143"/>
        <v>6.0691607807456553E-3</v>
      </c>
      <c r="AD419">
        <f t="shared" ca="1" si="144"/>
        <v>0</v>
      </c>
      <c r="AE419">
        <f t="shared" ca="1" si="145"/>
        <v>4.6443847549283712E-3</v>
      </c>
      <c r="AF419" s="18"/>
      <c r="AG419" s="18"/>
      <c r="AH419" s="18"/>
      <c r="AI419" s="18"/>
    </row>
    <row r="420" spans="1:35" x14ac:dyDescent="0.15">
      <c r="A420">
        <v>4</v>
      </c>
      <c r="B420">
        <v>31.263000000000002</v>
      </c>
      <c r="C420">
        <v>15</v>
      </c>
      <c r="D420" s="18">
        <v>7.8350000000000003E-2</v>
      </c>
      <c r="E420" s="18">
        <v>0.27600000000000002</v>
      </c>
      <c r="F420" s="18">
        <v>2.1800000000000002</v>
      </c>
      <c r="G420" s="18">
        <v>0.52449999999999997</v>
      </c>
      <c r="H420" s="18">
        <v>-0.49180000000000001</v>
      </c>
      <c r="I420" s="18">
        <v>3.6459999999999999</v>
      </c>
      <c r="J420" s="18">
        <v>0.48230000000000001</v>
      </c>
      <c r="K420" s="18">
        <v>-5.0139999999999997E-2</v>
      </c>
      <c r="L420" s="18">
        <v>1.4750000000000001</v>
      </c>
      <c r="M420" s="18">
        <v>0.31850000000000001</v>
      </c>
      <c r="O420" s="18">
        <f t="shared" si="147"/>
        <v>1790.1</v>
      </c>
      <c r="P420">
        <f t="shared" ca="1" si="130"/>
        <v>1.1915885963833093</v>
      </c>
      <c r="Q420">
        <f t="shared" ca="1" si="131"/>
        <v>1.163849777342032</v>
      </c>
      <c r="R420">
        <f t="shared" ca="1" si="132"/>
        <v>1.3648943457888945</v>
      </c>
      <c r="S420">
        <f t="shared" ca="1" si="133"/>
        <v>1.3606223884523567</v>
      </c>
      <c r="T420">
        <f t="shared" ca="1" si="134"/>
        <v>1.4799392246226676E-2</v>
      </c>
      <c r="U420">
        <f t="shared" ca="1" si="135"/>
        <v>1.4858191810406865E-2</v>
      </c>
      <c r="V420">
        <f t="shared" ca="1" si="136"/>
        <v>8.5590556301972688E-3</v>
      </c>
      <c r="W420">
        <f t="shared" ca="1" si="137"/>
        <v>8.8790556905494096E-3</v>
      </c>
      <c r="X420">
        <f t="shared" ca="1" si="138"/>
        <v>2.1856845490976465E-3</v>
      </c>
      <c r="Y420">
        <f t="shared" ca="1" si="139"/>
        <v>1.6439000125911918E-3</v>
      </c>
      <c r="Z420">
        <f t="shared" ca="1" si="140"/>
        <v>1.5481225003767202E-3</v>
      </c>
      <c r="AA420">
        <f t="shared" ca="1" si="141"/>
        <v>2.4236305300101416E-3</v>
      </c>
      <c r="AB420">
        <f t="shared" ca="1" si="142"/>
        <v>5.5619191477890694E-3</v>
      </c>
      <c r="AC420">
        <f t="shared" ca="1" si="143"/>
        <v>6.4365287173347467E-3</v>
      </c>
      <c r="AD420">
        <f t="shared" ca="1" si="144"/>
        <v>0</v>
      </c>
      <c r="AE420">
        <f t="shared" ca="1" si="145"/>
        <v>4.6743417369096152E-3</v>
      </c>
      <c r="AF420" s="18"/>
      <c r="AG420" s="18"/>
      <c r="AH420" s="18"/>
      <c r="AI420" s="18"/>
    </row>
    <row r="421" spans="1:35" x14ac:dyDescent="0.15">
      <c r="A421">
        <v>4</v>
      </c>
      <c r="B421">
        <v>31.263000000000002</v>
      </c>
      <c r="C421">
        <v>20</v>
      </c>
      <c r="D421" s="18">
        <v>7.5749999999999998E-2</v>
      </c>
      <c r="E421" s="18">
        <v>5.4969999999999998E-2</v>
      </c>
      <c r="F421" s="18">
        <v>2.4900000000000002</v>
      </c>
      <c r="G421" s="18">
        <v>0.37559999999999999</v>
      </c>
      <c r="H421" s="18">
        <v>-0.30409999999999998</v>
      </c>
      <c r="I421" s="18">
        <v>3.399</v>
      </c>
      <c r="J421" s="18">
        <v>0.23719999999999999</v>
      </c>
      <c r="K421" s="18">
        <v>0.28560000000000002</v>
      </c>
      <c r="L421" s="18">
        <v>3.649</v>
      </c>
      <c r="M421" s="18">
        <v>1.012</v>
      </c>
      <c r="O421" s="18">
        <f t="shared" si="147"/>
        <v>2253.6</v>
      </c>
      <c r="P421">
        <f t="shared" ca="1" si="130"/>
        <v>1.2575589681727299</v>
      </c>
      <c r="Q421">
        <f t="shared" ca="1" si="131"/>
        <v>1.2281317444248725</v>
      </c>
      <c r="R421">
        <f t="shared" ca="1" si="132"/>
        <v>1.4663062558355864</v>
      </c>
      <c r="S421">
        <f t="shared" ca="1" si="133"/>
        <v>1.468685242721975</v>
      </c>
      <c r="T421">
        <f t="shared" ca="1" si="134"/>
        <v>1.1144897312081204E-2</v>
      </c>
      <c r="U421">
        <f t="shared" ca="1" si="135"/>
        <v>1.1111645926774249E-2</v>
      </c>
      <c r="V421">
        <f t="shared" ca="1" si="136"/>
        <v>6.0197275992519917E-3</v>
      </c>
      <c r="W421">
        <f t="shared" ca="1" si="137"/>
        <v>6.5552428102033621E-3</v>
      </c>
      <c r="X421">
        <f t="shared" ca="1" si="138"/>
        <v>1.5072626414653369E-3</v>
      </c>
      <c r="Y421">
        <f t="shared" ca="1" si="139"/>
        <v>1.1875185295517263E-3</v>
      </c>
      <c r="Z421">
        <f t="shared" ca="1" si="140"/>
        <v>1.1155064772160968E-3</v>
      </c>
      <c r="AA421">
        <f t="shared" ca="1" si="141"/>
        <v>2.0002805110456634E-3</v>
      </c>
      <c r="AB421">
        <f t="shared" ca="1" si="142"/>
        <v>5.613972297605279E-3</v>
      </c>
      <c r="AC421">
        <f t="shared" ca="1" si="143"/>
        <v>6.5686284523433528E-3</v>
      </c>
      <c r="AD421">
        <f t="shared" ca="1" si="144"/>
        <v>0</v>
      </c>
      <c r="AE421">
        <f t="shared" ca="1" si="145"/>
        <v>4.5428952395172306E-3</v>
      </c>
      <c r="AF421" s="18"/>
      <c r="AG421" s="18"/>
      <c r="AH421" s="18"/>
      <c r="AI421" s="18"/>
    </row>
    <row r="422" spans="1:35" x14ac:dyDescent="0.15">
      <c r="A422">
        <v>4</v>
      </c>
      <c r="B422">
        <v>49.982999999999997</v>
      </c>
      <c r="C422">
        <v>1</v>
      </c>
      <c r="D422" s="18">
        <v>7.9280000000000003E-2</v>
      </c>
      <c r="E422" s="18">
        <v>0.1991</v>
      </c>
      <c r="F422" s="18">
        <v>2.2610000000000001</v>
      </c>
      <c r="G422" s="18">
        <v>0.82440000000000002</v>
      </c>
      <c r="H422" s="18">
        <v>-0.24990000000000001</v>
      </c>
      <c r="I422" s="18">
        <v>3.0049999999999999</v>
      </c>
      <c r="J422" s="18">
        <v>0.36399999999999999</v>
      </c>
      <c r="K422" s="18">
        <v>-3.9079999999999997E-2</v>
      </c>
      <c r="L422" s="18">
        <v>0.48699999999999999</v>
      </c>
      <c r="M422" s="18">
        <v>0.51929999999999998</v>
      </c>
      <c r="O422" s="18">
        <f t="shared" si="147"/>
        <v>2837.1</v>
      </c>
      <c r="P422">
        <f t="shared" ca="1" si="130"/>
        <v>1.3162912171487484</v>
      </c>
      <c r="Q422">
        <f t="shared" ca="1" si="131"/>
        <v>1.2876476160905037</v>
      </c>
      <c r="R422">
        <f t="shared" ca="1" si="132"/>
        <v>1.5653791658976692</v>
      </c>
      <c r="S422">
        <f t="shared" ca="1" si="133"/>
        <v>1.5761882422057178</v>
      </c>
      <c r="T422">
        <f t="shared" ca="1" si="134"/>
        <v>8.303847778378037E-3</v>
      </c>
      <c r="U422">
        <f t="shared" ca="1" si="135"/>
        <v>8.332964134317741E-3</v>
      </c>
      <c r="V422">
        <f t="shared" ca="1" si="136"/>
        <v>4.2886980660973113E-3</v>
      </c>
      <c r="W422">
        <f t="shared" ca="1" si="137"/>
        <v>4.9773136668734008E-3</v>
      </c>
      <c r="X422">
        <f t="shared" ca="1" si="138"/>
        <v>9.6570254838999241E-4</v>
      </c>
      <c r="Y422">
        <f t="shared" ca="1" si="139"/>
        <v>8.6909623303685574E-4</v>
      </c>
      <c r="Z422">
        <f t="shared" ca="1" si="140"/>
        <v>7.7418214240036201E-4</v>
      </c>
      <c r="AA422">
        <f t="shared" ca="1" si="141"/>
        <v>1.6660583593178149E-3</v>
      </c>
      <c r="AB422">
        <f t="shared" ca="1" si="142"/>
        <v>5.5028536905166459E-3</v>
      </c>
      <c r="AC422">
        <f t="shared" ca="1" si="143"/>
        <v>6.5146284802467284E-3</v>
      </c>
      <c r="AD422">
        <f t="shared" ca="1" si="144"/>
        <v>0</v>
      </c>
      <c r="AE422">
        <f t="shared" ca="1" si="145"/>
        <v>4.304919594494222E-3</v>
      </c>
      <c r="AF422" s="18"/>
      <c r="AG422" s="18"/>
      <c r="AH422" s="18"/>
      <c r="AI422" s="18"/>
    </row>
    <row r="423" spans="1:35" x14ac:dyDescent="0.15">
      <c r="A423">
        <v>4</v>
      </c>
      <c r="B423">
        <v>49.982999999999997</v>
      </c>
      <c r="C423">
        <v>3</v>
      </c>
      <c r="D423" s="18">
        <v>7.9670000000000005E-2</v>
      </c>
      <c r="E423" s="18">
        <v>0.14449999999999999</v>
      </c>
      <c r="F423" s="18">
        <v>2.3319999999999999</v>
      </c>
      <c r="G423" s="18">
        <v>0.41959999999999997</v>
      </c>
      <c r="H423" s="18">
        <v>-0.19620000000000001</v>
      </c>
      <c r="I423" s="18">
        <v>3.105</v>
      </c>
      <c r="J423" s="18">
        <v>0.30380000000000001</v>
      </c>
      <c r="K423" s="18">
        <v>-5.6309999999999999E-2</v>
      </c>
      <c r="L423" s="18">
        <v>2.4750000000000001</v>
      </c>
      <c r="M423" s="18">
        <v>0.16750000000000001</v>
      </c>
      <c r="O423" s="18">
        <f t="shared" si="147"/>
        <v>3571.7</v>
      </c>
      <c r="P423">
        <f t="shared" ca="1" si="130"/>
        <v>1.3669254240982658</v>
      </c>
      <c r="Q423">
        <f t="shared" ca="1" si="131"/>
        <v>1.3421958757462362</v>
      </c>
      <c r="R423">
        <f t="shared" ca="1" si="132"/>
        <v>1.6609302768486469</v>
      </c>
      <c r="S423">
        <f t="shared" ca="1" si="133"/>
        <v>1.6818878537588458</v>
      </c>
      <c r="T423">
        <f t="shared" ca="1" si="134"/>
        <v>6.6706301666275966E-3</v>
      </c>
      <c r="U423">
        <f t="shared" ca="1" si="135"/>
        <v>6.5053892900642724E-3</v>
      </c>
      <c r="V423">
        <f t="shared" ca="1" si="136"/>
        <v>3.0912382608744276E-3</v>
      </c>
      <c r="W423">
        <f t="shared" ca="1" si="137"/>
        <v>3.898268972634318E-3</v>
      </c>
      <c r="X423">
        <f t="shared" ca="1" si="138"/>
        <v>8.2488881071713142E-4</v>
      </c>
      <c r="Y423">
        <f t="shared" ca="1" si="139"/>
        <v>7.5350587569108943E-4</v>
      </c>
      <c r="Z423">
        <f t="shared" ca="1" si="140"/>
        <v>5.0609853627124233E-4</v>
      </c>
      <c r="AA423">
        <f t="shared" ca="1" si="141"/>
        <v>1.4122675578051563E-3</v>
      </c>
      <c r="AB423">
        <f t="shared" ca="1" si="142"/>
        <v>5.2745658755881872E-3</v>
      </c>
      <c r="AC423">
        <f t="shared" ca="1" si="143"/>
        <v>6.3199194348787817E-3</v>
      </c>
      <c r="AD423">
        <f t="shared" ca="1" si="144"/>
        <v>0</v>
      </c>
      <c r="AE423">
        <f t="shared" ca="1" si="145"/>
        <v>4.0019232465355603E-3</v>
      </c>
      <c r="AF423" s="18"/>
      <c r="AG423" s="18"/>
      <c r="AH423" s="18"/>
      <c r="AI423" s="18"/>
    </row>
    <row r="424" spans="1:35" x14ac:dyDescent="0.15">
      <c r="A424">
        <v>4</v>
      </c>
      <c r="B424">
        <v>49.982999999999997</v>
      </c>
      <c r="C424">
        <v>5</v>
      </c>
      <c r="D424" s="18">
        <v>7.9250000000000001E-2</v>
      </c>
      <c r="E424" s="18">
        <v>0.2447</v>
      </c>
      <c r="F424" s="18">
        <v>2.5219999999999998</v>
      </c>
      <c r="G424" s="18">
        <v>0.78049999999999997</v>
      </c>
      <c r="H424" s="18">
        <v>-0.31240000000000001</v>
      </c>
      <c r="I424" s="18">
        <v>3.1240000000000001</v>
      </c>
      <c r="J424" s="18">
        <v>0.38950000000000001</v>
      </c>
      <c r="K424" s="18">
        <v>-3.3529999999999997E-2</v>
      </c>
      <c r="L424" s="18">
        <v>0.73109999999999997</v>
      </c>
      <c r="M424" s="18">
        <v>0.64270000000000005</v>
      </c>
      <c r="O424" s="18">
        <f t="shared" si="147"/>
        <v>4496.5</v>
      </c>
      <c r="P424">
        <f t="shared" ca="1" si="130"/>
        <v>1.4077286692625812</v>
      </c>
      <c r="Q424">
        <f t="shared" ca="1" si="131"/>
        <v>1.3913916871048762</v>
      </c>
      <c r="R424">
        <f t="shared" ca="1" si="132"/>
        <v>1.7519497026777202</v>
      </c>
      <c r="S424">
        <f t="shared" ca="1" si="133"/>
        <v>1.7846242223854267</v>
      </c>
      <c r="T424">
        <f t="shared" ca="1" si="134"/>
        <v>5.529592602469104E-3</v>
      </c>
      <c r="U424">
        <f t="shared" ca="1" si="135"/>
        <v>5.2326884902687857E-3</v>
      </c>
      <c r="V424">
        <f t="shared" ca="1" si="136"/>
        <v>2.2479731547553842E-3</v>
      </c>
      <c r="W424">
        <f t="shared" ca="1" si="137"/>
        <v>3.1494105788233487E-3</v>
      </c>
      <c r="X424">
        <f t="shared" ca="1" si="138"/>
        <v>7.7527793394460589E-4</v>
      </c>
      <c r="Y424">
        <f t="shared" ca="1" si="139"/>
        <v>7.0595015415705962E-4</v>
      </c>
      <c r="Z424">
        <f t="shared" ca="1" si="140"/>
        <v>2.962999727452262E-4</v>
      </c>
      <c r="AA424">
        <f t="shared" ca="1" si="141"/>
        <v>1.2302957696597727E-3</v>
      </c>
      <c r="AB424">
        <f t="shared" ca="1" si="142"/>
        <v>4.9676837526984475E-3</v>
      </c>
      <c r="AC424">
        <f t="shared" ca="1" si="143"/>
        <v>6.0243619128028279E-3</v>
      </c>
      <c r="AD424">
        <f t="shared" ca="1" si="144"/>
        <v>0</v>
      </c>
      <c r="AE424">
        <f t="shared" ca="1" si="145"/>
        <v>3.6646051571699589E-3</v>
      </c>
      <c r="AF424" s="18"/>
      <c r="AG424" s="18"/>
      <c r="AH424" s="18"/>
      <c r="AI424" s="18"/>
    </row>
    <row r="425" spans="1:35" x14ac:dyDescent="0.15">
      <c r="A425">
        <v>4</v>
      </c>
      <c r="B425">
        <v>49.982999999999997</v>
      </c>
      <c r="C425">
        <v>7</v>
      </c>
      <c r="D425" s="18">
        <v>7.9310000000000005E-2</v>
      </c>
      <c r="E425" s="18">
        <v>0.23599999999999999</v>
      </c>
      <c r="F425" s="18">
        <v>2.6760000000000002</v>
      </c>
      <c r="G425" s="18">
        <v>0.79279999999999995</v>
      </c>
      <c r="H425" s="18">
        <v>-0.28720000000000001</v>
      </c>
      <c r="I425" s="18">
        <v>3.1680000000000001</v>
      </c>
      <c r="J425" s="18">
        <v>0.34250000000000003</v>
      </c>
      <c r="K425" s="18">
        <v>-3.3829999999999999E-2</v>
      </c>
      <c r="L425" s="18">
        <v>1.0469999999999999</v>
      </c>
      <c r="M425" s="18">
        <v>0.7601</v>
      </c>
      <c r="O425" s="18">
        <f t="shared" si="147"/>
        <v>5660.8</v>
      </c>
      <c r="P425">
        <f t="shared" ca="1" si="130"/>
        <v>1.4377302888293488</v>
      </c>
      <c r="Q425">
        <f t="shared" ca="1" si="131"/>
        <v>1.4351674183001752</v>
      </c>
      <c r="R425">
        <f t="shared" ca="1" si="132"/>
        <v>1.8376461016481489</v>
      </c>
      <c r="S425">
        <f t="shared" ca="1" si="133"/>
        <v>1.883382608172979</v>
      </c>
      <c r="T425">
        <f t="shared" ca="1" si="134"/>
        <v>4.6132039746289251E-3</v>
      </c>
      <c r="U425">
        <f t="shared" ca="1" si="135"/>
        <v>4.2677456618221395E-3</v>
      </c>
      <c r="V425">
        <f t="shared" ca="1" si="136"/>
        <v>1.6439073050607076E-3</v>
      </c>
      <c r="W425">
        <f t="shared" ca="1" si="137"/>
        <v>2.6093622754374372E-3</v>
      </c>
      <c r="X425">
        <f t="shared" ca="1" si="138"/>
        <v>7.1909200719793339E-4</v>
      </c>
      <c r="Y425">
        <f t="shared" ca="1" si="139"/>
        <v>6.5456376796219529E-4</v>
      </c>
      <c r="Z425">
        <f t="shared" ca="1" si="140"/>
        <v>1.3266705071319495E-4</v>
      </c>
      <c r="AA425">
        <f t="shared" ca="1" si="141"/>
        <v>1.1118713801185087E-3</v>
      </c>
      <c r="AB425">
        <f t="shared" ca="1" si="142"/>
        <v>4.6130978158246717E-3</v>
      </c>
      <c r="AC425">
        <f t="shared" ca="1" si="143"/>
        <v>5.6614567339627079E-3</v>
      </c>
      <c r="AD425">
        <f t="shared" ca="1" si="144"/>
        <v>6.4450199237578443E-7</v>
      </c>
      <c r="AE425">
        <f t="shared" ca="1" si="145"/>
        <v>3.3150542091491264E-3</v>
      </c>
      <c r="AF425" s="18"/>
      <c r="AG425" s="18"/>
      <c r="AH425" s="18"/>
      <c r="AI425" s="18"/>
    </row>
    <row r="426" spans="1:35" x14ac:dyDescent="0.15">
      <c r="A426">
        <v>4</v>
      </c>
      <c r="B426">
        <v>49.982999999999997</v>
      </c>
      <c r="C426">
        <v>10</v>
      </c>
      <c r="D426" s="18">
        <v>7.9100000000000004E-2</v>
      </c>
      <c r="E426" s="18">
        <v>0.3125</v>
      </c>
      <c r="F426" s="18">
        <v>2.6909999999999998</v>
      </c>
      <c r="G426" s="18">
        <v>0.93269999999999997</v>
      </c>
      <c r="H426" s="18">
        <v>-0.35870000000000002</v>
      </c>
      <c r="I426" s="18">
        <v>3.2519999999999998</v>
      </c>
      <c r="J426" s="18">
        <v>0.42399999999999999</v>
      </c>
      <c r="K426" s="18">
        <v>-4.7969999999999999E-2</v>
      </c>
      <c r="L426" s="18">
        <v>0.38629999999999998</v>
      </c>
      <c r="M426" s="18">
        <v>0.49640000000000001</v>
      </c>
      <c r="O426" s="18">
        <f t="shared" si="147"/>
        <v>7126.5</v>
      </c>
      <c r="P426">
        <f t="shared" ca="1" si="130"/>
        <v>1.4565266813160813</v>
      </c>
      <c r="Q426">
        <f t="shared" ca="1" si="131"/>
        <v>1.4737449722993661</v>
      </c>
      <c r="R426">
        <f t="shared" ca="1" si="132"/>
        <v>1.9174423772928297</v>
      </c>
      <c r="S426">
        <f t="shared" ca="1" si="133"/>
        <v>1.9773069828897878</v>
      </c>
      <c r="T426">
        <f t="shared" ca="1" si="134"/>
        <v>3.873460244549428E-3</v>
      </c>
      <c r="U426">
        <f t="shared" ca="1" si="135"/>
        <v>3.5336545788159082E-3</v>
      </c>
      <c r="V426">
        <f t="shared" ca="1" si="136"/>
        <v>1.2050223524961809E-3</v>
      </c>
      <c r="W426">
        <f t="shared" ca="1" si="137"/>
        <v>2.1901872617165123E-3</v>
      </c>
      <c r="X426">
        <f t="shared" ca="1" si="138"/>
        <v>6.5994629805225748E-4</v>
      </c>
      <c r="Y426">
        <f t="shared" ca="1" si="139"/>
        <v>6.0135629573686441E-4</v>
      </c>
      <c r="Z426">
        <f t="shared" ca="1" si="140"/>
        <v>5.7572724304293094E-6</v>
      </c>
      <c r="AA426">
        <f t="shared" ca="1" si="141"/>
        <v>1.0492744234173153E-3</v>
      </c>
      <c r="AB426">
        <f t="shared" ca="1" si="142"/>
        <v>4.2353072484015014E-3</v>
      </c>
      <c r="AC426">
        <f t="shared" ca="1" si="143"/>
        <v>5.258388128958044E-3</v>
      </c>
      <c r="AD426">
        <f t="shared" ca="1" si="144"/>
        <v>4.4183266759596773E-6</v>
      </c>
      <c r="AE426">
        <f t="shared" ca="1" si="145"/>
        <v>2.9687296897604465E-3</v>
      </c>
      <c r="AF426" s="18"/>
      <c r="AG426" s="18"/>
      <c r="AH426" s="18"/>
      <c r="AI426" s="18"/>
    </row>
    <row r="427" spans="1:35" x14ac:dyDescent="0.15">
      <c r="A427">
        <v>4</v>
      </c>
      <c r="B427">
        <v>49.982999999999997</v>
      </c>
      <c r="C427">
        <v>15</v>
      </c>
      <c r="D427" s="18">
        <v>7.8719999999999998E-2</v>
      </c>
      <c r="E427" s="18">
        <v>0.313</v>
      </c>
      <c r="F427" s="18">
        <v>2.5030000000000001</v>
      </c>
      <c r="G427" s="18">
        <v>1.028</v>
      </c>
      <c r="H427" s="18">
        <v>-0.33</v>
      </c>
      <c r="I427" s="18">
        <v>3.2429999999999999</v>
      </c>
      <c r="J427" s="18">
        <v>0.41739999999999999</v>
      </c>
      <c r="K427" s="18">
        <v>-6.9629999999999997E-2</v>
      </c>
      <c r="L427" s="18">
        <v>0.3553</v>
      </c>
      <c r="M427" s="18">
        <v>0.55359999999999998</v>
      </c>
      <c r="O427" s="18">
        <f t="shared" si="147"/>
        <v>8971.7000000000007</v>
      </c>
      <c r="P427">
        <f t="shared" ca="1" si="130"/>
        <v>1.4640919508772814</v>
      </c>
      <c r="Q427">
        <f t="shared" ca="1" si="131"/>
        <v>1.5074569711328529</v>
      </c>
      <c r="R427">
        <f t="shared" ca="1" si="132"/>
        <v>1.991182080660558</v>
      </c>
      <c r="S427">
        <f t="shared" ca="1" si="133"/>
        <v>2.0657450583339632</v>
      </c>
      <c r="T427">
        <f t="shared" ca="1" si="134"/>
        <v>3.2733431440216268E-3</v>
      </c>
      <c r="U427">
        <f t="shared" ca="1" si="135"/>
        <v>2.9720103297823396E-3</v>
      </c>
      <c r="V427">
        <f t="shared" ca="1" si="136"/>
        <v>1.0707033529580984E-3</v>
      </c>
      <c r="W427">
        <f t="shared" ca="1" si="137"/>
        <v>1.8551630349381508E-3</v>
      </c>
      <c r="X427">
        <f t="shared" ca="1" si="138"/>
        <v>6.0032534192855239E-4</v>
      </c>
      <c r="Y427">
        <f t="shared" ca="1" si="139"/>
        <v>5.4803181107481943E-4</v>
      </c>
      <c r="Z427">
        <f t="shared" ca="1" si="140"/>
        <v>1.0269331242619271E-6</v>
      </c>
      <c r="AA427">
        <f t="shared" ca="1" si="141"/>
        <v>1.0354033624094519E-3</v>
      </c>
      <c r="AB427">
        <f t="shared" ca="1" si="142"/>
        <v>3.8519538682860732E-3</v>
      </c>
      <c r="AC427">
        <f t="shared" ca="1" si="143"/>
        <v>4.8364058277041459E-3</v>
      </c>
      <c r="AD427">
        <f t="shared" ca="1" si="144"/>
        <v>6.6699250595887716E-6</v>
      </c>
      <c r="AE427">
        <f t="shared" ca="1" si="145"/>
        <v>2.6359540991189312E-3</v>
      </c>
      <c r="AF427" s="18"/>
      <c r="AG427" s="18"/>
      <c r="AH427" s="18"/>
      <c r="AI427" s="18"/>
    </row>
    <row r="428" spans="1:35" x14ac:dyDescent="0.15">
      <c r="A428">
        <v>4</v>
      </c>
      <c r="B428">
        <v>49.982999999999997</v>
      </c>
      <c r="C428">
        <v>20</v>
      </c>
      <c r="D428" s="18">
        <v>7.8890000000000002E-2</v>
      </c>
      <c r="E428" s="18">
        <v>0.26590000000000003</v>
      </c>
      <c r="F428" s="18">
        <v>2.262</v>
      </c>
      <c r="G428" s="18">
        <v>0.93520000000000003</v>
      </c>
      <c r="H428" s="18">
        <v>-0.27389999999999998</v>
      </c>
      <c r="I428" s="18">
        <v>3.11</v>
      </c>
      <c r="J428" s="18">
        <v>0.34560000000000002</v>
      </c>
      <c r="K428" s="18">
        <v>-6.5199999999999994E-2</v>
      </c>
      <c r="L428" s="18">
        <v>0.36849999999999999</v>
      </c>
      <c r="M428" s="18">
        <v>0.44240000000000002</v>
      </c>
      <c r="O428" s="18">
        <f t="shared" si="147"/>
        <v>10000</v>
      </c>
      <c r="P428">
        <f t="shared" ca="1" si="130"/>
        <v>1.4638447737327867</v>
      </c>
      <c r="Q428">
        <f t="shared" ca="1" si="131"/>
        <v>1.5217690357348932</v>
      </c>
      <c r="R428">
        <f t="shared" ca="1" si="132"/>
        <v>2.0237082172250784</v>
      </c>
      <c r="S428">
        <f t="shared" ca="1" si="133"/>
        <v>2.1053816040182549</v>
      </c>
      <c r="T428">
        <f t="shared" ca="1" si="134"/>
        <v>3.0304630301000038E-3</v>
      </c>
      <c r="U428">
        <f t="shared" ca="1" si="135"/>
        <v>2.7542085958165595E-3</v>
      </c>
      <c r="V428">
        <f t="shared" ca="1" si="136"/>
        <v>1.0267691104298524E-3</v>
      </c>
      <c r="W428">
        <f t="shared" ca="1" si="137"/>
        <v>1.7406608063827932E-3</v>
      </c>
      <c r="X428">
        <f t="shared" ca="1" si="138"/>
        <v>5.7244993964635047E-4</v>
      </c>
      <c r="Y428">
        <f t="shared" ca="1" si="139"/>
        <v>5.2325927091709387E-4</v>
      </c>
      <c r="Z428">
        <f t="shared" ca="1" si="140"/>
        <v>1.1377035701555055E-6</v>
      </c>
      <c r="AA428">
        <f t="shared" ca="1" si="141"/>
        <v>1.0438983472884477E-3</v>
      </c>
      <c r="AB428">
        <f t="shared" ca="1" si="142"/>
        <v>3.6728346990225202E-3</v>
      </c>
      <c r="AC428">
        <f t="shared" ca="1" si="143"/>
        <v>4.6357600647382478E-3</v>
      </c>
      <c r="AD428">
        <f t="shared" ca="1" si="144"/>
        <v>7.3893795972911069E-6</v>
      </c>
      <c r="AE428">
        <f t="shared" ca="1" si="145"/>
        <v>2.485806763400461E-3</v>
      </c>
      <c r="AF428" s="18"/>
      <c r="AG428" s="18"/>
      <c r="AH428" s="18"/>
      <c r="AI428" s="18"/>
    </row>
    <row r="429" spans="1:35" x14ac:dyDescent="0.15">
      <c r="A429">
        <v>4</v>
      </c>
      <c r="B429">
        <v>67.763000000000005</v>
      </c>
      <c r="C429">
        <v>1</v>
      </c>
      <c r="D429" s="18">
        <v>7.9259999999999997E-2</v>
      </c>
      <c r="E429" s="18">
        <v>0.1178</v>
      </c>
      <c r="F429" s="18">
        <v>2.5710000000000002</v>
      </c>
      <c r="G429" s="18">
        <v>0.60070000000000001</v>
      </c>
      <c r="H429" s="18">
        <v>-0.27910000000000001</v>
      </c>
      <c r="I429" s="18">
        <v>2.97</v>
      </c>
      <c r="J429" s="18">
        <v>0.47120000000000001</v>
      </c>
      <c r="K429" s="18">
        <v>2.9989999999999999E-2</v>
      </c>
      <c r="L429" s="18">
        <v>1.7150000000000001</v>
      </c>
      <c r="M429" s="18">
        <v>0.22620000000000001</v>
      </c>
      <c r="O429" s="18">
        <f t="shared" si="147"/>
        <v>10000</v>
      </c>
      <c r="P429">
        <f t="shared" ca="1" si="130"/>
        <v>1.4638447737342091</v>
      </c>
      <c r="Q429">
        <f t="shared" ca="1" si="131"/>
        <v>1.5217690357363154</v>
      </c>
      <c r="R429">
        <f t="shared" ca="1" si="132"/>
        <v>2.0237082172265008</v>
      </c>
      <c r="S429">
        <f t="shared" ca="1" si="133"/>
        <v>2.1053816040196769</v>
      </c>
      <c r="T429">
        <f t="shared" ca="1" si="134"/>
        <v>3.0304630301029489E-3</v>
      </c>
      <c r="U429">
        <f t="shared" ca="1" si="135"/>
        <v>2.7542085958191334E-3</v>
      </c>
      <c r="V429">
        <f t="shared" ca="1" si="136"/>
        <v>1.026769110430574E-3</v>
      </c>
      <c r="W429">
        <f t="shared" ca="1" si="137"/>
        <v>1.7406608063829871E-3</v>
      </c>
      <c r="X429">
        <f t="shared" ca="1" si="138"/>
        <v>5.7244993964634179E-4</v>
      </c>
      <c r="Y429">
        <f t="shared" ca="1" si="139"/>
        <v>5.2325959408237312E-4</v>
      </c>
      <c r="Z429">
        <f t="shared" ca="1" si="140"/>
        <v>1.137703570151232E-6</v>
      </c>
      <c r="AA429">
        <f t="shared" ca="1" si="141"/>
        <v>1.0438983472884477E-3</v>
      </c>
      <c r="AB429">
        <f t="shared" ca="1" si="142"/>
        <v>3.6728346990224647E-3</v>
      </c>
      <c r="AC429">
        <f t="shared" ca="1" si="143"/>
        <v>4.6357607110688063E-3</v>
      </c>
      <c r="AD429">
        <f t="shared" ca="1" si="144"/>
        <v>7.3893795972633514E-6</v>
      </c>
      <c r="AE429">
        <f t="shared" ca="1" si="145"/>
        <v>2.485806763400461E-3</v>
      </c>
      <c r="AF429" s="18"/>
      <c r="AG429" s="18"/>
      <c r="AH429" s="18"/>
      <c r="AI429" s="18"/>
    </row>
    <row r="430" spans="1:35" x14ac:dyDescent="0.15">
      <c r="A430">
        <v>4</v>
      </c>
      <c r="B430">
        <v>67.763000000000005</v>
      </c>
      <c r="C430">
        <v>3</v>
      </c>
      <c r="D430" s="18">
        <v>7.911E-2</v>
      </c>
      <c r="E430" s="18">
        <v>0.1517</v>
      </c>
      <c r="F430" s="18">
        <v>2.3479999999999999</v>
      </c>
      <c r="G430" s="18">
        <v>0.72460000000000002</v>
      </c>
      <c r="H430" s="18">
        <v>-0.2155</v>
      </c>
      <c r="I430" s="18">
        <v>2.9540000000000002</v>
      </c>
      <c r="J430" s="18">
        <v>0.30669999999999997</v>
      </c>
      <c r="K430" s="18">
        <v>-2.4889999999999999E-2</v>
      </c>
      <c r="L430" s="18">
        <v>0.79300000000000004</v>
      </c>
      <c r="M430" s="18">
        <v>0.5383</v>
      </c>
      <c r="O430" s="18">
        <f t="shared" si="147"/>
        <v>10000</v>
      </c>
      <c r="P430">
        <f t="shared" ca="1" si="130"/>
        <v>1.4638447737353535</v>
      </c>
      <c r="Q430">
        <f t="shared" ca="1" si="131"/>
        <v>1.52176903573746</v>
      </c>
      <c r="R430">
        <f t="shared" ca="1" si="132"/>
        <v>2.0237082172276453</v>
      </c>
      <c r="S430">
        <f t="shared" ca="1" si="133"/>
        <v>2.1053816040208213</v>
      </c>
      <c r="T430">
        <f t="shared" ca="1" si="134"/>
        <v>3.0304630301053177E-3</v>
      </c>
      <c r="U430">
        <f t="shared" ca="1" si="135"/>
        <v>2.7542085958212051E-3</v>
      </c>
      <c r="V430">
        <f t="shared" ca="1" si="136"/>
        <v>1.0267691104311547E-3</v>
      </c>
      <c r="W430">
        <f t="shared" ca="1" si="137"/>
        <v>1.7406608063831432E-3</v>
      </c>
      <c r="X430">
        <f t="shared" ca="1" si="138"/>
        <v>5.7244993964634179E-4</v>
      </c>
      <c r="Y430">
        <f t="shared" ca="1" si="139"/>
        <v>5.2325987787545244E-4</v>
      </c>
      <c r="Z430">
        <f t="shared" ca="1" si="140"/>
        <v>1.137703570148027E-6</v>
      </c>
      <c r="AA430">
        <f t="shared" ca="1" si="141"/>
        <v>1.0438983472884334E-3</v>
      </c>
      <c r="AB430">
        <f t="shared" ca="1" si="142"/>
        <v>3.6728346990224647E-3</v>
      </c>
      <c r="AC430">
        <f t="shared" ca="1" si="143"/>
        <v>4.6357612786549649E-3</v>
      </c>
      <c r="AD430">
        <f t="shared" ca="1" si="144"/>
        <v>7.3893795972425347E-6</v>
      </c>
      <c r="AE430">
        <f t="shared" ca="1" si="145"/>
        <v>2.48580676340035E-3</v>
      </c>
      <c r="AF430" s="18"/>
      <c r="AG430" s="18"/>
      <c r="AH430" s="18"/>
      <c r="AI430" s="18"/>
    </row>
    <row r="431" spans="1:35" x14ac:dyDescent="0.15">
      <c r="A431">
        <v>4</v>
      </c>
      <c r="B431">
        <v>67.763000000000005</v>
      </c>
      <c r="C431">
        <v>5</v>
      </c>
      <c r="D431" s="18">
        <v>7.886E-2</v>
      </c>
      <c r="E431" s="18">
        <v>0.2114</v>
      </c>
      <c r="F431" s="18">
        <v>2.5979999999999999</v>
      </c>
      <c r="G431" s="18">
        <v>0.83699999999999997</v>
      </c>
      <c r="H431" s="18">
        <v>-0.2732</v>
      </c>
      <c r="I431" s="18">
        <v>3.0760000000000001</v>
      </c>
      <c r="J431" s="18">
        <v>0.3725</v>
      </c>
      <c r="K431" s="18">
        <v>-2.962E-2</v>
      </c>
      <c r="L431" s="18">
        <v>0.54790000000000005</v>
      </c>
      <c r="M431" s="18">
        <v>0.54320000000000002</v>
      </c>
      <c r="O431" s="18">
        <f t="shared" si="147"/>
        <v>10000</v>
      </c>
      <c r="P431">
        <f t="shared" ca="1" si="130"/>
        <v>1.4638447737362741</v>
      </c>
      <c r="Q431">
        <f t="shared" ca="1" si="131"/>
        <v>1.5217690357383808</v>
      </c>
      <c r="R431">
        <f t="shared" ca="1" si="132"/>
        <v>2.0237082172285659</v>
      </c>
      <c r="S431">
        <f t="shared" ca="1" si="133"/>
        <v>2.1053816040217423</v>
      </c>
      <c r="T431">
        <f t="shared" ca="1" si="134"/>
        <v>3.0304630301072237E-3</v>
      </c>
      <c r="U431">
        <f t="shared" ca="1" si="135"/>
        <v>2.7542085958228717E-3</v>
      </c>
      <c r="V431">
        <f t="shared" ca="1" si="136"/>
        <v>1.0267691104316218E-3</v>
      </c>
      <c r="W431">
        <f t="shared" ca="1" si="137"/>
        <v>1.740660806383269E-3</v>
      </c>
      <c r="X431">
        <f t="shared" ca="1" si="138"/>
        <v>5.7244993964634179E-4</v>
      </c>
      <c r="Y431">
        <f t="shared" ca="1" si="139"/>
        <v>5.2326012710749022E-4</v>
      </c>
      <c r="Z431">
        <f t="shared" ca="1" si="140"/>
        <v>1.1377035701458904E-6</v>
      </c>
      <c r="AA431">
        <f t="shared" ca="1" si="141"/>
        <v>1.0438983472884334E-3</v>
      </c>
      <c r="AB431">
        <f t="shared" ca="1" si="142"/>
        <v>3.6728346990224647E-3</v>
      </c>
      <c r="AC431">
        <f t="shared" ca="1" si="143"/>
        <v>4.6357617771190405E-3</v>
      </c>
      <c r="AD431">
        <f t="shared" ca="1" si="144"/>
        <v>7.3893795972286569E-6</v>
      </c>
      <c r="AE431">
        <f t="shared" ca="1" si="145"/>
        <v>2.48580676340035E-3</v>
      </c>
      <c r="AF431" s="18"/>
      <c r="AG431" s="18"/>
      <c r="AH431" s="18"/>
      <c r="AI431" s="18"/>
    </row>
    <row r="432" spans="1:35" x14ac:dyDescent="0.15">
      <c r="A432">
        <v>4</v>
      </c>
      <c r="B432">
        <v>67.763000000000005</v>
      </c>
      <c r="C432">
        <v>7</v>
      </c>
      <c r="D432" s="18">
        <v>7.886E-2</v>
      </c>
      <c r="E432" s="18">
        <v>0.16250000000000001</v>
      </c>
      <c r="F432" s="18">
        <v>2.4239999999999999</v>
      </c>
      <c r="G432" s="18">
        <v>0.70079999999999998</v>
      </c>
      <c r="H432" s="18">
        <v>-0.24149999999999999</v>
      </c>
      <c r="I432" s="18">
        <v>3.0529999999999999</v>
      </c>
      <c r="J432" s="18">
        <v>0.3458</v>
      </c>
      <c r="K432" s="18">
        <v>-1.8849999999999999E-2</v>
      </c>
      <c r="L432" s="18">
        <v>0.67710000000000004</v>
      </c>
      <c r="M432" s="18">
        <v>0.4713</v>
      </c>
      <c r="O432" s="18">
        <f t="shared" si="147"/>
        <v>10000</v>
      </c>
      <c r="P432">
        <f t="shared" ca="1" si="130"/>
        <v>1.4638447737370153</v>
      </c>
      <c r="Q432">
        <f t="shared" ca="1" si="131"/>
        <v>1.521769035739122</v>
      </c>
      <c r="R432">
        <f t="shared" ca="1" si="132"/>
        <v>2.023708217229307</v>
      </c>
      <c r="S432">
        <f t="shared" ca="1" si="133"/>
        <v>2.1053816040224835</v>
      </c>
      <c r="T432">
        <f t="shared" ca="1" si="134"/>
        <v>3.0304630301087581E-3</v>
      </c>
      <c r="U432">
        <f t="shared" ca="1" si="135"/>
        <v>2.7542085958242131E-3</v>
      </c>
      <c r="V432">
        <f t="shared" ca="1" si="136"/>
        <v>1.0267691104319978E-3</v>
      </c>
      <c r="W432">
        <f t="shared" ca="1" si="137"/>
        <v>1.74066080638337E-3</v>
      </c>
      <c r="X432">
        <f t="shared" ca="1" si="138"/>
        <v>5.7244993964634179E-4</v>
      </c>
      <c r="Y432">
        <f t="shared" ca="1" si="139"/>
        <v>5.2326034600416879E-4</v>
      </c>
      <c r="Z432">
        <f t="shared" ca="1" si="140"/>
        <v>1.1377035701458904E-6</v>
      </c>
      <c r="AA432">
        <f t="shared" ca="1" si="141"/>
        <v>1.0438983472884334E-3</v>
      </c>
      <c r="AB432">
        <f t="shared" ca="1" si="142"/>
        <v>3.6728346990224647E-3</v>
      </c>
      <c r="AC432">
        <f t="shared" ca="1" si="143"/>
        <v>4.6357622149123976E-3</v>
      </c>
      <c r="AD432">
        <f t="shared" ca="1" si="144"/>
        <v>7.3893795972286569E-6</v>
      </c>
      <c r="AE432">
        <f t="shared" ca="1" si="145"/>
        <v>2.48580676340035E-3</v>
      </c>
      <c r="AF432" s="18"/>
      <c r="AG432" s="18"/>
      <c r="AH432" s="18"/>
      <c r="AI432" s="18"/>
    </row>
    <row r="433" spans="1:35" x14ac:dyDescent="0.15">
      <c r="A433">
        <v>4</v>
      </c>
      <c r="B433">
        <v>67.763000000000005</v>
      </c>
      <c r="C433">
        <v>10</v>
      </c>
      <c r="D433" s="18">
        <v>7.886E-2</v>
      </c>
      <c r="E433" s="18">
        <v>0.1148</v>
      </c>
      <c r="F433" s="18">
        <v>2.794</v>
      </c>
      <c r="G433" s="18">
        <v>0.53349999999999997</v>
      </c>
      <c r="H433" s="18">
        <v>-0.2833</v>
      </c>
      <c r="I433" s="18">
        <v>3.19</v>
      </c>
      <c r="J433" s="18">
        <v>0.4118</v>
      </c>
      <c r="K433" s="18">
        <v>3.4329999999999999E-2</v>
      </c>
      <c r="L433" s="18">
        <v>1.714</v>
      </c>
      <c r="M433" s="18">
        <v>0.35110000000000002</v>
      </c>
      <c r="O433" s="18">
        <f t="shared" si="147"/>
        <v>10000</v>
      </c>
      <c r="P433">
        <f t="shared" ca="1" si="130"/>
        <v>1.4638447737376117</v>
      </c>
      <c r="Q433">
        <f t="shared" ca="1" si="131"/>
        <v>1.5217690357397184</v>
      </c>
      <c r="R433">
        <f t="shared" ca="1" si="132"/>
        <v>2.0237082172299035</v>
      </c>
      <c r="S433">
        <f t="shared" ca="1" si="133"/>
        <v>2.1053816040230799</v>
      </c>
      <c r="T433">
        <f t="shared" ca="1" si="134"/>
        <v>3.0304630301099928E-3</v>
      </c>
      <c r="U433">
        <f t="shared" ca="1" si="135"/>
        <v>2.7542085958252925E-3</v>
      </c>
      <c r="V433">
        <f t="shared" ca="1" si="136"/>
        <v>1.0267691104323005E-3</v>
      </c>
      <c r="W433">
        <f t="shared" ca="1" si="137"/>
        <v>1.7406608063834515E-3</v>
      </c>
      <c r="X433">
        <f t="shared" ca="1" si="138"/>
        <v>5.7244993964633312E-4</v>
      </c>
      <c r="Y433">
        <f t="shared" ca="1" si="139"/>
        <v>5.2326053826584759E-4</v>
      </c>
      <c r="Z433">
        <f t="shared" ca="1" si="140"/>
        <v>1.1377035701437537E-6</v>
      </c>
      <c r="AA433">
        <f t="shared" ca="1" si="141"/>
        <v>1.0438983472884334E-3</v>
      </c>
      <c r="AB433">
        <f t="shared" ca="1" si="142"/>
        <v>3.6728346990224092E-3</v>
      </c>
      <c r="AC433">
        <f t="shared" ca="1" si="143"/>
        <v>4.6357625994357552E-3</v>
      </c>
      <c r="AD433">
        <f t="shared" ca="1" si="144"/>
        <v>7.3893795972147791E-6</v>
      </c>
      <c r="AE433">
        <f t="shared" ca="1" si="145"/>
        <v>2.48580676340035E-3</v>
      </c>
      <c r="AF433" s="18"/>
      <c r="AG433" s="18"/>
      <c r="AH433" s="18"/>
      <c r="AI433" s="18"/>
    </row>
    <row r="434" spans="1:35" x14ac:dyDescent="0.15">
      <c r="A434">
        <v>4</v>
      </c>
      <c r="B434">
        <v>67.763000000000005</v>
      </c>
      <c r="C434">
        <v>15</v>
      </c>
      <c r="D434" s="18">
        <v>7.8549999999999995E-2</v>
      </c>
      <c r="E434" s="18">
        <v>0.11700000000000001</v>
      </c>
      <c r="F434" s="18">
        <v>3.1040000000000001</v>
      </c>
      <c r="G434" s="18">
        <v>0.21540000000000001</v>
      </c>
      <c r="H434" s="18">
        <v>-0.34300000000000003</v>
      </c>
      <c r="I434" s="18">
        <v>3.2309999999999999</v>
      </c>
      <c r="J434" s="18">
        <v>0.35949999999999999</v>
      </c>
      <c r="K434" s="18">
        <v>7.3109999999999994E-2</v>
      </c>
      <c r="L434" s="18">
        <v>1.8440000000000001</v>
      </c>
      <c r="M434" s="18">
        <v>0.39040000000000002</v>
      </c>
      <c r="O434" s="18">
        <f t="shared" si="147"/>
        <v>10000</v>
      </c>
      <c r="P434">
        <f t="shared" ca="1" si="130"/>
        <v>1.4638447737380917</v>
      </c>
      <c r="Q434">
        <f t="shared" ca="1" si="131"/>
        <v>1.5217690357401985</v>
      </c>
      <c r="R434">
        <f t="shared" ca="1" si="132"/>
        <v>2.0237082172303835</v>
      </c>
      <c r="S434">
        <f t="shared" ca="1" si="133"/>
        <v>2.10538160402356</v>
      </c>
      <c r="T434">
        <f t="shared" ca="1" si="134"/>
        <v>3.0304630301109868E-3</v>
      </c>
      <c r="U434">
        <f t="shared" ca="1" si="135"/>
        <v>2.7542085958261612E-3</v>
      </c>
      <c r="V434">
        <f t="shared" ca="1" si="136"/>
        <v>1.026769110432544E-3</v>
      </c>
      <c r="W434">
        <f t="shared" ca="1" si="137"/>
        <v>1.740660806383517E-3</v>
      </c>
      <c r="X434">
        <f t="shared" ca="1" si="138"/>
        <v>5.7244993964633312E-4</v>
      </c>
      <c r="Y434">
        <f t="shared" ca="1" si="139"/>
        <v>5.2326070712775967E-4</v>
      </c>
      <c r="Z434">
        <f t="shared" ca="1" si="140"/>
        <v>1.1377035701437537E-6</v>
      </c>
      <c r="AA434">
        <f t="shared" ca="1" si="141"/>
        <v>1.0438983472884334E-3</v>
      </c>
      <c r="AB434">
        <f t="shared" ca="1" si="142"/>
        <v>3.6728346990224092E-3</v>
      </c>
      <c r="AC434">
        <f t="shared" ca="1" si="143"/>
        <v>4.6357629371594931E-3</v>
      </c>
      <c r="AD434">
        <f t="shared" ca="1" si="144"/>
        <v>7.3893795972147791E-6</v>
      </c>
      <c r="AE434">
        <f t="shared" ca="1" si="145"/>
        <v>2.48580676340035E-3</v>
      </c>
      <c r="AF434" s="18"/>
      <c r="AG434" s="18"/>
      <c r="AH434" s="18"/>
      <c r="AI434" s="18"/>
    </row>
    <row r="435" spans="1:35" x14ac:dyDescent="0.15">
      <c r="A435">
        <v>4</v>
      </c>
      <c r="B435">
        <v>67.763000000000005</v>
      </c>
      <c r="C435">
        <v>20</v>
      </c>
      <c r="D435" s="18">
        <v>7.8640000000000002E-2</v>
      </c>
      <c r="E435" s="18">
        <v>-0.31669999999999998</v>
      </c>
      <c r="F435" s="18">
        <v>3.2349999999999999</v>
      </c>
      <c r="G435" s="18">
        <v>0.4491</v>
      </c>
      <c r="H435" s="18">
        <v>0.2732</v>
      </c>
      <c r="I435" s="18">
        <v>2.5499999999999998</v>
      </c>
      <c r="J435" s="18">
        <v>1.0089999999999999</v>
      </c>
      <c r="K435" s="18">
        <v>-5.1799999999999999E-2</v>
      </c>
      <c r="L435" s="18">
        <v>0.32629999999999998</v>
      </c>
      <c r="M435" s="18">
        <v>0.61629999999999996</v>
      </c>
      <c r="O435" s="18">
        <f t="shared" si="147"/>
        <v>10000</v>
      </c>
      <c r="P435">
        <f t="shared" ca="1" si="130"/>
        <v>1.4638447737384781</v>
      </c>
      <c r="Q435">
        <f t="shared" ca="1" si="131"/>
        <v>1.5217690357405849</v>
      </c>
      <c r="R435">
        <f t="shared" ca="1" si="132"/>
        <v>2.0237082172307699</v>
      </c>
      <c r="S435">
        <f t="shared" ca="1" si="133"/>
        <v>2.1053816040239464</v>
      </c>
      <c r="T435">
        <f t="shared" ca="1" si="134"/>
        <v>3.0304630301117865E-3</v>
      </c>
      <c r="U435">
        <f t="shared" ca="1" si="135"/>
        <v>2.7542085958268607E-3</v>
      </c>
      <c r="V435">
        <f t="shared" ca="1" si="136"/>
        <v>1.0267691104327401E-3</v>
      </c>
      <c r="W435">
        <f t="shared" ca="1" si="137"/>
        <v>1.7406608063835695E-3</v>
      </c>
      <c r="X435">
        <f t="shared" ca="1" si="138"/>
        <v>5.7244993964633312E-4</v>
      </c>
      <c r="Y435">
        <f t="shared" ca="1" si="139"/>
        <v>5.2326085544397315E-4</v>
      </c>
      <c r="Z435">
        <f t="shared" ca="1" si="140"/>
        <v>1.1377035701426852E-6</v>
      </c>
      <c r="AA435">
        <f t="shared" ca="1" si="141"/>
        <v>1.0438983472884334E-3</v>
      </c>
      <c r="AB435">
        <f t="shared" ca="1" si="142"/>
        <v>3.6728346990224092E-3</v>
      </c>
      <c r="AC435">
        <f t="shared" ca="1" si="143"/>
        <v>4.6357632337919201E-3</v>
      </c>
      <c r="AD435">
        <f t="shared" ca="1" si="144"/>
        <v>7.3893795972078402E-6</v>
      </c>
      <c r="AE435">
        <f t="shared" ca="1" si="145"/>
        <v>2.48580676340035E-3</v>
      </c>
      <c r="AF435" s="18"/>
      <c r="AG435" s="18"/>
      <c r="AH435" s="18"/>
      <c r="AI435" s="18"/>
    </row>
    <row r="436" spans="1:35" x14ac:dyDescent="0.15">
      <c r="A436">
        <v>4</v>
      </c>
      <c r="B436">
        <v>92.162999999999997</v>
      </c>
      <c r="C436">
        <v>1</v>
      </c>
      <c r="D436" s="18">
        <v>7.936E-2</v>
      </c>
      <c r="E436" s="18">
        <v>3.7810000000000003E-2</v>
      </c>
      <c r="F436" s="18">
        <v>1.696</v>
      </c>
      <c r="G436" s="18">
        <v>0.31009999999999999</v>
      </c>
      <c r="H436" s="18">
        <v>-0.15340000000000001</v>
      </c>
      <c r="I436" s="18">
        <v>2.7759999999999998</v>
      </c>
      <c r="J436" s="18">
        <v>0.32769999999999999</v>
      </c>
      <c r="K436" s="18">
        <v>1.4319999999999999E-2</v>
      </c>
      <c r="L436" s="18">
        <v>3.665</v>
      </c>
      <c r="M436" s="18">
        <v>0.1537</v>
      </c>
      <c r="O436" s="18">
        <f t="shared" si="147"/>
        <v>10000</v>
      </c>
      <c r="P436">
        <f t="shared" ca="1" si="130"/>
        <v>1.463844773738789</v>
      </c>
      <c r="Q436">
        <f t="shared" ca="1" si="131"/>
        <v>1.5217690357408957</v>
      </c>
      <c r="R436">
        <f t="shared" ca="1" si="132"/>
        <v>2.0237082172310807</v>
      </c>
      <c r="S436">
        <f t="shared" ca="1" si="133"/>
        <v>2.1053816040242572</v>
      </c>
      <c r="T436">
        <f t="shared" ca="1" si="134"/>
        <v>3.0304630301124301E-3</v>
      </c>
      <c r="U436">
        <f t="shared" ca="1" si="135"/>
        <v>2.7542085958274232E-3</v>
      </c>
      <c r="V436">
        <f t="shared" ca="1" si="136"/>
        <v>1.0267691104328977E-3</v>
      </c>
      <c r="W436">
        <f t="shared" ca="1" si="137"/>
        <v>1.740660806383612E-3</v>
      </c>
      <c r="X436">
        <f t="shared" ca="1" si="138"/>
        <v>5.7244993964633312E-4</v>
      </c>
      <c r="Y436">
        <f t="shared" ca="1" si="139"/>
        <v>5.2326098569610167E-4</v>
      </c>
      <c r="Z436">
        <f t="shared" ca="1" si="140"/>
        <v>1.1377035701416169E-6</v>
      </c>
      <c r="AA436">
        <f t="shared" ca="1" si="141"/>
        <v>1.0438983472884334E-3</v>
      </c>
      <c r="AB436">
        <f t="shared" ca="1" si="142"/>
        <v>3.6728346990224092E-3</v>
      </c>
      <c r="AC436">
        <f t="shared" ca="1" si="143"/>
        <v>4.6357634942961771E-3</v>
      </c>
      <c r="AD436">
        <f t="shared" ca="1" si="144"/>
        <v>7.3893795972009013E-6</v>
      </c>
      <c r="AE436">
        <f t="shared" ca="1" si="145"/>
        <v>2.48580676340035E-3</v>
      </c>
      <c r="AF436" s="18"/>
      <c r="AG436" s="18"/>
      <c r="AH436" s="18"/>
      <c r="AI436" s="18"/>
    </row>
    <row r="437" spans="1:35" x14ac:dyDescent="0.15">
      <c r="A437">
        <v>4</v>
      </c>
      <c r="B437">
        <v>92.162999999999997</v>
      </c>
      <c r="C437">
        <v>3</v>
      </c>
      <c r="D437" s="18">
        <v>7.9039999999999999E-2</v>
      </c>
      <c r="E437" s="18">
        <v>4.777E-2</v>
      </c>
      <c r="F437" s="18">
        <v>1.726</v>
      </c>
      <c r="G437" s="18">
        <v>0.22819999999999999</v>
      </c>
      <c r="H437" s="18">
        <v>-0.19550000000000001</v>
      </c>
      <c r="I437" s="18">
        <v>2.875</v>
      </c>
      <c r="J437" s="18">
        <v>0.3493</v>
      </c>
      <c r="K437" s="18">
        <v>5.8919999999999997E-3</v>
      </c>
      <c r="L437" s="18">
        <v>1.6479999999999999</v>
      </c>
      <c r="M437" s="18">
        <v>1.181</v>
      </c>
      <c r="O437" s="18">
        <f t="shared" si="147"/>
        <v>10000</v>
      </c>
      <c r="P437">
        <f t="shared" ref="P437:P447" ca="1" si="148">IF(P$1&lt;=$P$6,$P151+$T151*ABS(P$1)^$X151, IF(P$1&lt;=$P$7, ($P151+$T151*ABS($P$6)^$X151)*(1-Q$1)+($AB151+$AF151*$P$7^$AJ151)*Q$1,IF(P$1&lt;=$AN151, $AB151+$AF151*P$1^$AJ151, ($AB151+$AF151*$AN151^$AJ151)*(1-(P$1-$AN151)/(1-$AN151))+$AR151*(P$1-$AN151)/(1-$AN151))))</f>
        <v>1.4638447737390394</v>
      </c>
      <c r="Q437">
        <f t="shared" ref="Q437:Q447" ca="1" si="149">IF(P$1&lt;=$P$6,$Q151+$U151*ABS(P$1)^$Y151, IF(P$1&lt;=$P$7, ($Q151+$U151*ABS($P$6)^$Y151)*(1-Q$1)+($AC151+$AG151*$P$7^$AK151)*Q$1,IF(P$1&lt;=$AO151, $AC151+$AG151*P$1^$AK151, ($AC151+$AG151*$AO151^$AK151)*(1-(P$1-$AO151)/(1-$AO151))+$AS151*(P$1-$AO151)/(1-$AO151))))</f>
        <v>1.5217690357411457</v>
      </c>
      <c r="R437">
        <f t="shared" ref="R437:R447" ca="1" si="150">IF(P$1&lt;=$P$6,$R151+$V151*ABS(P$1)^$Z151, IF(P$1&lt;=$P$7, ($R151+$V151*ABS($P$6)^$Z151)*(1-Q$1)+($AD151+$AH151*$P$7^$AL151)*Q$1,IF(P$1&lt;=$AP151, $AD151+$AH151*P$1^$AL151, ($AD151+$AH151*$AP151^$AL151)*(1-(P$1-$AP151)/(1-$AP151))+$AT151*(P$1-$AP151)/(1-$AP151))))</f>
        <v>2.0237082172313312</v>
      </c>
      <c r="S437">
        <f t="shared" ref="S437:S447" ca="1" si="151">IF(P$1&lt;=$P$6,$S151+$W151*ABS(P$1)^$AA151, IF(P$1&lt;=$P$7, ($S151+$W151*ABS($P$6)^$AA151)*(1-Q$1)+($AE151+$AI151*$P$7^$AM151)*Q$1,IF(P$1&lt;=$AQ151, $AE151+$AI151*P$1^$AM151, ($AE151+$AI151*$AQ151^$AM151)*(1-(P$1-$AQ151)/(1-$AQ151))+$AU151*(P$1-$AQ151)/(1-$AQ151))))</f>
        <v>2.1053816040245072</v>
      </c>
      <c r="T437">
        <f t="shared" ref="T437:T447" ca="1" si="152">IF(T$1&lt;=$P$6,$P151+$T151*ABS(T$1)^$X151, IF(T$1&lt;=$P$7, ($P151+$T151*ABS($P$6)^$X151)*(1-U$1)+($AB151+$AF151*$P$7^$AJ151)*U$1,IF(T$1&lt;=$AN151, $AB151+$AF151*T$1^$AJ151, ($AB151+$AF151*$AN151^$AJ151)*(1-(T$1-$AN151)/(1-$AN151))+$AR151*(T$1-$AN151)/(1-$AN151))))</f>
        <v>3.0304630301129488E-3</v>
      </c>
      <c r="U437">
        <f t="shared" ref="U437:U447" ca="1" si="153">IF(T$1&lt;=$P$6,$Q151+$U151*ABS(T$1)^$Y151, IF(T$1&lt;=$P$7, ($Q151+$U151*ABS($P$6)^$Y151)*(1-U$1)+($AC151+$AG151*$P$7^$AK151)*U$1,IF(T$1&lt;=$AO151, $AC151+$AG151*T$1^$AK151, ($AC151+$AG151*$AO151^$AK151)*(1-(T$1-$AO151)/(1-$AO151))+$AS151*(T$1-$AO151)/(1-$AO151))))</f>
        <v>2.7542085958278755E-3</v>
      </c>
      <c r="V437">
        <f t="shared" ref="V437:V447" ca="1" si="154">IF(T$1&lt;=$P$6,$R151+$V151*ABS(T$1)^$Z151, IF(T$1&lt;=$P$7, ($R151+$V151*ABS($P$6)^$Z151)*(1-U$1)+($AD151+$AH151*$P$7^$AL151)*U$1,IF(T$1&lt;=$AP151, $AD151+$AH151*T$1^$AL151, ($AD151+$AH151*$AP151^$AL151)*(1-(T$1-$AP151)/(1-$AP151))+$AT151*(T$1-$AP151)/(1-$AP151))))</f>
        <v>1.0267691104330248E-3</v>
      </c>
      <c r="W437">
        <f t="shared" ref="W437:W447" ca="1" si="155">IF(T$1&lt;=$P$6,$S151+$W151*ABS(T$1)^$AA151, IF(T$1&lt;=$P$7, ($S151+$W151*ABS($P$6)^$AA151)*(1-U$1)+($AE151+$AI151*$P$7^$AM151)*U$1,IF(T$1&lt;=$AQ151, $AE151+$AI151*T$1^$AM151, ($AE151+$AI151*$AQ151^$AM151)*(1-(T$1-$AQ151)/(1-$AQ151))+$AU151*(T$1-$AQ151)/(1-$AQ151))))</f>
        <v>1.7406608063836463E-3</v>
      </c>
      <c r="X437">
        <f t="shared" ref="X437:X447" ca="1" si="156">IF(X$1&lt;=$P$6,$P151+$T151*ABS(X$1)^$X151, IF(X$1&lt;=$P$7, ($P151+$T151*ABS($P$6)^$X151)*(1-Y$1)+($AB151+$AF151*$P$7^$AJ151)*Y$1,IF(X$1&lt;=$AN151, $AB151+$AF151*X$1^$AJ151, ($AB151+$AF151*$AN151^$AJ151)*(1-(X$1-$AN151)/(1-$AN151))+$AR151*(X$1-$AN151)/(1-$AN151))))</f>
        <v>5.7244993964633312E-4</v>
      </c>
      <c r="Y437">
        <f t="shared" ref="Y437:Y447" ca="1" si="157">IF(X$1&lt;=$P$6,$Q151+$U151*ABS(X$1)^$Y151, IF(X$1&lt;=$P$7, ($Q151+$U151*ABS($P$6)^$Y151)*(1-Y$1)+($AC151+$AG151*$P$7^$AK151)*Y$1,IF(X$1&lt;=$AO151, $AC151+$AG151*X$1^$AK151, ($AC151+$AG151*$AO151^$AK151)*(1-(X$1-$AO151)/(1-$AO151))+$AS151*(X$1-$AO151)/(1-$AO151))))</f>
        <v>5.2326110010529907E-4</v>
      </c>
      <c r="Z437">
        <f t="shared" ref="Z437:Z447" ca="1" si="158">IF(X$1&lt;=$P$6,$R151+$V151*ABS(X$1)^$Z151, IF(X$1&lt;=$P$7, ($R151+$V151*ABS($P$6)^$Z151)*(1-Y$1)+($AD151+$AH151*$P$7^$AL151)*Y$1,IF(X$1&lt;=$AP151, $AD151+$AH151*X$1^$AL151, ($AD151+$AH151*$AP151^$AL151)*(1-(X$1-$AP151)/(1-$AP151))+$AT151*(X$1-$AP151)/(1-$AP151))))</f>
        <v>1.1377035701416169E-6</v>
      </c>
      <c r="AA437">
        <f t="shared" ref="AA437:AA447" ca="1" si="159">IF(X$1&lt;=$P$6,$S151+$W151*ABS(X$1)^$AA151, IF(X$1&lt;=$P$7, ($S151+$W151*ABS($P$6)^$AA151)*(1-Y$1)+($AE151+$AI151*$P$7^$AM151)*Y$1,IF(X$1&lt;=$AQ151, $AE151+$AI151*X$1^$AM151, ($AE151+$AI151*$AQ151^$AM151)*(1-(X$1-$AQ151)/(1-$AQ151))+$AU151*(X$1-$AQ151)/(1-$AQ151))))</f>
        <v>1.0438983472884334E-3</v>
      </c>
      <c r="AB437">
        <f t="shared" ref="AB437:AB447" ca="1" si="160">IF(AB$1&lt;=$P$6,$P151+$T151*ABS(AB$1)^$X151, IF(AB$1&lt;=$P$7, ($P151+$T151*ABS($P$6)^$X151)*(1-AC$1)+($AB151+$AF151*$P$7^$AJ151)*AC$1,IF(AB$1&lt;=$AN151, $AB151+$AF151*AB$1^$AJ151, ($AB151+$AF151*$AN151^$AJ151)*(1-(AB$1-$AN151)/(1-$AN151))+$AR151*(AB$1-$AN151)/(1-$AN151))))</f>
        <v>3.6728346990224092E-3</v>
      </c>
      <c r="AC437">
        <f t="shared" ref="AC437:AC447" ca="1" si="161">IF(AB$1&lt;=$P$6,$Q151+$U151*ABS(AB$1)^$Y151, IF(AB$1&lt;=$P$7, ($Q151+$U151*ABS($P$6)^$Y151)*(1-AC$1)+($AC151+$AG151*$P$7^$AK151)*AC$1,IF(AB$1&lt;=$AO151, $AC151+$AG151*AB$1^$AK151, ($AC151+$AG151*$AO151^$AK151)*(1-(AB$1-$AO151)/(1-$AO151))+$AS151*(AB$1-$AO151)/(1-$AO151))))</f>
        <v>4.6357637231145719E-3</v>
      </c>
      <c r="AD437">
        <f t="shared" ref="AD437:AD447" ca="1" si="162">IF(AB$1&lt;=$P$6,$R151+$V151*ABS(AB$1)^$Z151, IF(AB$1&lt;=$P$7, ($R151+$V151*ABS($P$6)^$Z151)*(1-AC$1)+($AD151+$AH151*$P$7^$AL151)*AC$1,IF(AB$1&lt;=$AP151, $AD151+$AH151*AB$1^$AL151, ($AD151+$AH151*$AP151^$AL151)*(1-(AB$1-$AP151)/(1-$AP151))+$AT151*(AB$1-$AP151)/(1-$AP151))))</f>
        <v>7.3893795972009013E-6</v>
      </c>
      <c r="AE437">
        <f t="shared" ref="AE437:AE447" ca="1" si="163">IF(AB$1&lt;=$P$6,$S151+$W151*ABS(AB$1)^$AA151, IF(AB$1&lt;=$P$7, ($S151+$W151*ABS($P$6)^$AA151)*(1-AC$1)+($AE151+$AI151*$P$7^$AM151)*AC$1,IF(AB$1&lt;=$AQ151, $AE151+$AI151*AB$1^$AM151, ($AE151+$AI151*$AQ151^$AM151)*(1-(AB$1-$AQ151)/(1-$AQ151))+$AU151*(AB$1-$AQ151)/(1-$AQ151))))</f>
        <v>2.48580676340035E-3</v>
      </c>
      <c r="AF437" s="18"/>
      <c r="AG437" s="18"/>
      <c r="AH437" s="18"/>
      <c r="AI437" s="18"/>
    </row>
    <row r="438" spans="1:35" x14ac:dyDescent="0.15">
      <c r="A438">
        <v>4</v>
      </c>
      <c r="B438">
        <v>92.162999999999997</v>
      </c>
      <c r="C438">
        <v>5</v>
      </c>
      <c r="D438" s="18">
        <v>7.911E-2</v>
      </c>
      <c r="E438" s="18">
        <v>0.1101</v>
      </c>
      <c r="F438" s="18">
        <v>2.177</v>
      </c>
      <c r="G438" s="18">
        <v>0.37090000000000001</v>
      </c>
      <c r="H438" s="18">
        <v>-0.23300000000000001</v>
      </c>
      <c r="I438" s="18">
        <v>2.907</v>
      </c>
      <c r="J438" s="18">
        <v>0.34110000000000001</v>
      </c>
      <c r="K438" s="18">
        <v>-2.2550000000000001E-2</v>
      </c>
      <c r="L438" s="18">
        <v>2.4169999999999998</v>
      </c>
      <c r="M438" s="18">
        <v>0.1143</v>
      </c>
      <c r="O438" s="18">
        <f t="shared" si="147"/>
        <v>10000</v>
      </c>
      <c r="P438">
        <f t="shared" ca="1" si="148"/>
        <v>1.4638447737392406</v>
      </c>
      <c r="Q438">
        <f t="shared" ca="1" si="149"/>
        <v>1.5217690357413471</v>
      </c>
      <c r="R438">
        <f t="shared" ca="1" si="150"/>
        <v>2.0237082172315324</v>
      </c>
      <c r="S438">
        <f t="shared" ca="1" si="151"/>
        <v>2.1053816040247089</v>
      </c>
      <c r="T438">
        <f t="shared" ca="1" si="152"/>
        <v>3.0304630301133651E-3</v>
      </c>
      <c r="U438">
        <f t="shared" ca="1" si="153"/>
        <v>2.7542085958282402E-3</v>
      </c>
      <c r="V438">
        <f t="shared" ca="1" si="154"/>
        <v>1.0267691104331269E-3</v>
      </c>
      <c r="W438">
        <f t="shared" ca="1" si="155"/>
        <v>1.7406608063836736E-3</v>
      </c>
      <c r="X438">
        <f t="shared" ca="1" si="156"/>
        <v>5.7244993964633312E-4</v>
      </c>
      <c r="Y438">
        <f t="shared" ca="1" si="157"/>
        <v>5.2326120057021323E-4</v>
      </c>
      <c r="Z438">
        <f t="shared" ca="1" si="158"/>
        <v>1.1377035701416169E-6</v>
      </c>
      <c r="AA438">
        <f t="shared" ca="1" si="159"/>
        <v>1.0438983472884334E-3</v>
      </c>
      <c r="AB438">
        <f t="shared" ca="1" si="160"/>
        <v>3.6728346990224092E-3</v>
      </c>
      <c r="AC438">
        <f t="shared" ca="1" si="161"/>
        <v>4.6357639240444002E-3</v>
      </c>
      <c r="AD438">
        <f t="shared" ca="1" si="162"/>
        <v>7.3893795972009013E-6</v>
      </c>
      <c r="AE438">
        <f t="shared" ca="1" si="163"/>
        <v>2.48580676340035E-3</v>
      </c>
      <c r="AF438" s="18"/>
      <c r="AG438" s="18"/>
      <c r="AH438" s="18"/>
      <c r="AI438" s="18"/>
    </row>
    <row r="439" spans="1:35" x14ac:dyDescent="0.15">
      <c r="A439">
        <v>4</v>
      </c>
      <c r="B439">
        <v>92.162999999999997</v>
      </c>
      <c r="C439">
        <v>7</v>
      </c>
      <c r="D439" s="18">
        <v>7.8710000000000002E-2</v>
      </c>
      <c r="E439" s="18">
        <v>0.1246</v>
      </c>
      <c r="F439" s="18">
        <v>2.1379999999999999</v>
      </c>
      <c r="G439" s="18">
        <v>0.38790000000000002</v>
      </c>
      <c r="H439" s="18">
        <v>-0.26800000000000002</v>
      </c>
      <c r="I439" s="18">
        <v>2.863</v>
      </c>
      <c r="J439" s="18">
        <v>0.38590000000000002</v>
      </c>
      <c r="K439" s="18">
        <v>8.3989999999999998E-4</v>
      </c>
      <c r="L439" s="18">
        <v>-1.9970000000000001</v>
      </c>
      <c r="M439" s="18">
        <v>2.4700000000000002</v>
      </c>
      <c r="O439" s="18">
        <f t="shared" si="147"/>
        <v>10000</v>
      </c>
      <c r="P439">
        <f t="shared" ca="1" si="148"/>
        <v>1.4638447737394027</v>
      </c>
      <c r="Q439">
        <f t="shared" ca="1" si="149"/>
        <v>1.5217690357415092</v>
      </c>
      <c r="R439">
        <f t="shared" ca="1" si="150"/>
        <v>2.0237082172316945</v>
      </c>
      <c r="S439">
        <f t="shared" ca="1" si="151"/>
        <v>2.105381604024871</v>
      </c>
      <c r="T439">
        <f t="shared" ca="1" si="152"/>
        <v>3.0304630301137008E-3</v>
      </c>
      <c r="U439">
        <f t="shared" ca="1" si="153"/>
        <v>2.7542085958285334E-3</v>
      </c>
      <c r="V439">
        <f t="shared" ca="1" si="154"/>
        <v>1.0267691104332091E-3</v>
      </c>
      <c r="W439">
        <f t="shared" ca="1" si="155"/>
        <v>1.7406608063836957E-3</v>
      </c>
      <c r="X439">
        <f t="shared" ca="1" si="156"/>
        <v>5.7244993964633312E-4</v>
      </c>
      <c r="Y439">
        <f t="shared" ca="1" si="157"/>
        <v>5.2326128884676597E-4</v>
      </c>
      <c r="Z439">
        <f t="shared" ca="1" si="158"/>
        <v>1.1377035701416169E-6</v>
      </c>
      <c r="AA439">
        <f t="shared" ca="1" si="159"/>
        <v>1.0438983472884334E-3</v>
      </c>
      <c r="AB439">
        <f t="shared" ca="1" si="160"/>
        <v>3.6728346990224092E-3</v>
      </c>
      <c r="AC439">
        <f t="shared" ca="1" si="161"/>
        <v>4.6357641005975057E-3</v>
      </c>
      <c r="AD439">
        <f t="shared" ca="1" si="162"/>
        <v>7.3893795972009013E-6</v>
      </c>
      <c r="AE439">
        <f t="shared" ca="1" si="163"/>
        <v>2.48580676340035E-3</v>
      </c>
      <c r="AF439" s="18"/>
      <c r="AG439" s="18"/>
      <c r="AH439" s="18"/>
      <c r="AI439" s="18"/>
    </row>
    <row r="440" spans="1:35" x14ac:dyDescent="0.15">
      <c r="A440">
        <v>4</v>
      </c>
      <c r="B440">
        <v>92.162999999999997</v>
      </c>
      <c r="C440">
        <v>10</v>
      </c>
      <c r="D440" s="18">
        <v>7.5050000000000006E-2</v>
      </c>
      <c r="E440" s="18">
        <v>0.1019</v>
      </c>
      <c r="F440" s="18">
        <v>2.145</v>
      </c>
      <c r="G440" s="18">
        <v>0.35420000000000001</v>
      </c>
      <c r="H440" s="18">
        <v>-0.23039999999999999</v>
      </c>
      <c r="I440" s="18">
        <v>2.8290000000000002</v>
      </c>
      <c r="J440" s="18">
        <v>0.31090000000000001</v>
      </c>
      <c r="K440" s="18">
        <v>5.9659999999999999E-3</v>
      </c>
      <c r="L440" s="18">
        <v>-1.9950000000000001</v>
      </c>
      <c r="M440" s="18">
        <v>2.3119999999999998</v>
      </c>
      <c r="O440" s="18">
        <f t="shared" si="147"/>
        <v>10000</v>
      </c>
      <c r="P440">
        <f t="shared" ca="1" si="148"/>
        <v>1.4638447737395328</v>
      </c>
      <c r="Q440">
        <f t="shared" ca="1" si="149"/>
        <v>1.5217690357416396</v>
      </c>
      <c r="R440">
        <f t="shared" ca="1" si="150"/>
        <v>2.0237082172318246</v>
      </c>
      <c r="S440">
        <f t="shared" ca="1" si="151"/>
        <v>2.1053816040250011</v>
      </c>
      <c r="T440">
        <f t="shared" ca="1" si="152"/>
        <v>3.0304630301139701E-3</v>
      </c>
      <c r="U440">
        <f t="shared" ca="1" si="153"/>
        <v>2.7542085958287693E-3</v>
      </c>
      <c r="V440">
        <f t="shared" ca="1" si="154"/>
        <v>1.0267691104332752E-3</v>
      </c>
      <c r="W440">
        <f t="shared" ca="1" si="155"/>
        <v>1.7406608063837135E-3</v>
      </c>
      <c r="X440">
        <f t="shared" ca="1" si="156"/>
        <v>5.7244993964633312E-4</v>
      </c>
      <c r="Y440">
        <f t="shared" ca="1" si="157"/>
        <v>5.2326136636832458E-4</v>
      </c>
      <c r="Z440">
        <f t="shared" ca="1" si="158"/>
        <v>1.1377035701416169E-6</v>
      </c>
      <c r="AA440">
        <f t="shared" ca="1" si="159"/>
        <v>1.0438983472884334E-3</v>
      </c>
      <c r="AB440">
        <f t="shared" ca="1" si="160"/>
        <v>3.6728346990224092E-3</v>
      </c>
      <c r="AC440">
        <f t="shared" ca="1" si="161"/>
        <v>4.6357642556406229E-3</v>
      </c>
      <c r="AD440">
        <f t="shared" ca="1" si="162"/>
        <v>7.3893795972009013E-6</v>
      </c>
      <c r="AE440">
        <f t="shared" ca="1" si="163"/>
        <v>2.48580676340035E-3</v>
      </c>
      <c r="AF440" s="18"/>
      <c r="AG440" s="18"/>
      <c r="AH440" s="18"/>
      <c r="AI440" s="18"/>
    </row>
    <row r="441" spans="1:35" x14ac:dyDescent="0.15">
      <c r="A441">
        <v>4</v>
      </c>
      <c r="B441">
        <v>92.162999999999997</v>
      </c>
      <c r="C441">
        <v>15</v>
      </c>
      <c r="D441" s="18">
        <v>7.4289999999999995E-2</v>
      </c>
      <c r="E441" s="18">
        <v>-0.20810000000000001</v>
      </c>
      <c r="F441" s="18">
        <v>2.9529999999999998</v>
      </c>
      <c r="G441" s="18">
        <v>0.224</v>
      </c>
      <c r="H441" s="18">
        <v>0.12790000000000001</v>
      </c>
      <c r="I441" s="18">
        <v>2.7949999999999999</v>
      </c>
      <c r="J441" s="18">
        <v>0.54749999999999999</v>
      </c>
      <c r="K441" s="18">
        <v>5.5989999999999998E-3</v>
      </c>
      <c r="L441" s="18">
        <v>-1.885</v>
      </c>
      <c r="M441" s="18">
        <v>2.2050000000000001</v>
      </c>
      <c r="O441" s="18">
        <f t="shared" si="147"/>
        <v>10000</v>
      </c>
      <c r="P441">
        <f t="shared" ca="1" si="148"/>
        <v>1.4638447737396381</v>
      </c>
      <c r="Q441">
        <f t="shared" ca="1" si="149"/>
        <v>1.5217690357417446</v>
      </c>
      <c r="R441">
        <f t="shared" ca="1" si="150"/>
        <v>2.0237082172319298</v>
      </c>
      <c r="S441">
        <f t="shared" ca="1" si="151"/>
        <v>2.1053816040251063</v>
      </c>
      <c r="T441">
        <f t="shared" ca="1" si="152"/>
        <v>3.0304630301141878E-3</v>
      </c>
      <c r="U441">
        <f t="shared" ca="1" si="153"/>
        <v>2.7542085958289593E-3</v>
      </c>
      <c r="V441">
        <f t="shared" ca="1" si="154"/>
        <v>1.0267691104333286E-3</v>
      </c>
      <c r="W441">
        <f t="shared" ca="1" si="155"/>
        <v>1.7406608063837278E-3</v>
      </c>
      <c r="X441">
        <f t="shared" ca="1" si="156"/>
        <v>5.7244993964633312E-4</v>
      </c>
      <c r="Y441">
        <f t="shared" ca="1" si="157"/>
        <v>5.2326143444909477E-4</v>
      </c>
      <c r="Z441">
        <f t="shared" ca="1" si="158"/>
        <v>1.1377035701416169E-6</v>
      </c>
      <c r="AA441">
        <f t="shared" ca="1" si="159"/>
        <v>1.0438983472884334E-3</v>
      </c>
      <c r="AB441">
        <f t="shared" ca="1" si="160"/>
        <v>3.6728346990224092E-3</v>
      </c>
      <c r="AC441">
        <f t="shared" ca="1" si="161"/>
        <v>4.6357643918021633E-3</v>
      </c>
      <c r="AD441">
        <f t="shared" ca="1" si="162"/>
        <v>7.3893795972009013E-6</v>
      </c>
      <c r="AE441">
        <f t="shared" ca="1" si="163"/>
        <v>2.48580676340035E-3</v>
      </c>
      <c r="AF441" s="18"/>
      <c r="AG441" s="18"/>
      <c r="AH441" s="18"/>
      <c r="AI441" s="18"/>
    </row>
    <row r="442" spans="1:35" x14ac:dyDescent="0.15">
      <c r="A442">
        <v>4</v>
      </c>
      <c r="B442">
        <v>92.162999999999997</v>
      </c>
      <c r="C442">
        <v>20</v>
      </c>
      <c r="D442" s="18">
        <v>6.7309999999999995E-2</v>
      </c>
      <c r="E442" s="18">
        <v>-0.41139999999999999</v>
      </c>
      <c r="F442" s="18">
        <v>2.7530000000000001</v>
      </c>
      <c r="G442" s="18">
        <v>0.41299999999999998</v>
      </c>
      <c r="H442" s="18">
        <v>0.27629999999999999</v>
      </c>
      <c r="I442" s="18">
        <v>2.3620000000000001</v>
      </c>
      <c r="J442" s="18">
        <v>0.36530000000000001</v>
      </c>
      <c r="K442" s="18">
        <v>1.729E-2</v>
      </c>
      <c r="L442" s="18">
        <v>-1.8740000000000001</v>
      </c>
      <c r="M442" s="18">
        <v>2.496</v>
      </c>
      <c r="O442" s="18">
        <f t="shared" si="147"/>
        <v>10000</v>
      </c>
      <c r="P442">
        <f t="shared" ca="1" si="148"/>
        <v>1.4638447737397224</v>
      </c>
      <c r="Q442">
        <f t="shared" ca="1" si="149"/>
        <v>1.521769035741829</v>
      </c>
      <c r="R442">
        <f t="shared" ca="1" si="150"/>
        <v>2.0237082172320142</v>
      </c>
      <c r="S442">
        <f t="shared" ca="1" si="151"/>
        <v>2.1053816040251907</v>
      </c>
      <c r="T442">
        <f t="shared" ca="1" si="152"/>
        <v>3.0304630301143626E-3</v>
      </c>
      <c r="U442">
        <f t="shared" ca="1" si="153"/>
        <v>2.7542085958291124E-3</v>
      </c>
      <c r="V442">
        <f t="shared" ca="1" si="154"/>
        <v>1.0267691104333715E-3</v>
      </c>
      <c r="W442">
        <f t="shared" ca="1" si="155"/>
        <v>1.7406608063837395E-3</v>
      </c>
      <c r="X442">
        <f t="shared" ca="1" si="156"/>
        <v>5.7244993964633312E-4</v>
      </c>
      <c r="Y442">
        <f t="shared" ca="1" si="157"/>
        <v>5.2326149424339623E-4</v>
      </c>
      <c r="Z442">
        <f t="shared" ca="1" si="158"/>
        <v>1.1377035701416169E-6</v>
      </c>
      <c r="AA442">
        <f t="shared" ca="1" si="159"/>
        <v>1.0438983472884334E-3</v>
      </c>
      <c r="AB442">
        <f t="shared" ca="1" si="160"/>
        <v>3.6728346990224092E-3</v>
      </c>
      <c r="AC442">
        <f t="shared" ca="1" si="161"/>
        <v>4.6357645113907662E-3</v>
      </c>
      <c r="AD442">
        <f t="shared" ca="1" si="162"/>
        <v>7.3893795972009013E-6</v>
      </c>
      <c r="AE442">
        <f t="shared" ca="1" si="163"/>
        <v>2.48580676340035E-3</v>
      </c>
      <c r="AF442" s="18"/>
      <c r="AG442" s="18"/>
      <c r="AH442" s="18"/>
      <c r="AI442" s="18"/>
    </row>
    <row r="443" spans="1:35" x14ac:dyDescent="0.15">
      <c r="A443">
        <v>4</v>
      </c>
      <c r="B443">
        <v>125.563</v>
      </c>
      <c r="C443">
        <v>1</v>
      </c>
      <c r="D443" s="18">
        <v>7.9450000000000007E-2</v>
      </c>
      <c r="E443" s="18">
        <v>-9.0910000000000005E-2</v>
      </c>
      <c r="F443" s="18">
        <v>2.5739999999999998</v>
      </c>
      <c r="G443" s="18">
        <v>0.22819999999999999</v>
      </c>
      <c r="H443" s="18">
        <v>-1.7940000000000001E-2</v>
      </c>
      <c r="I443" s="18">
        <v>2.9860000000000002</v>
      </c>
      <c r="J443" s="18">
        <v>0.191</v>
      </c>
      <c r="K443" s="18">
        <v>1.558E-2</v>
      </c>
      <c r="L443" s="18">
        <v>2.4500000000000002</v>
      </c>
      <c r="M443" s="18">
        <v>0.97389999999999999</v>
      </c>
      <c r="O443" s="18">
        <f t="shared" si="147"/>
        <v>10000</v>
      </c>
      <c r="P443">
        <f t="shared" ca="1" si="148"/>
        <v>1.4638447737397904</v>
      </c>
      <c r="Q443">
        <f t="shared" ca="1" si="149"/>
        <v>1.5217690357418969</v>
      </c>
      <c r="R443">
        <f t="shared" ca="1" si="150"/>
        <v>2.0237082172320822</v>
      </c>
      <c r="S443">
        <f t="shared" ca="1" si="151"/>
        <v>2.1053816040252586</v>
      </c>
      <c r="T443">
        <f t="shared" ca="1" si="152"/>
        <v>3.0304630301145031E-3</v>
      </c>
      <c r="U443">
        <f t="shared" ca="1" si="153"/>
        <v>2.7542085958292351E-3</v>
      </c>
      <c r="V443">
        <f t="shared" ca="1" si="154"/>
        <v>1.026769110433406E-3</v>
      </c>
      <c r="W443">
        <f t="shared" ca="1" si="155"/>
        <v>1.7406608063837486E-3</v>
      </c>
      <c r="X443">
        <f t="shared" ca="1" si="156"/>
        <v>5.7244993964633312E-4</v>
      </c>
      <c r="Y443">
        <f t="shared" ca="1" si="157"/>
        <v>5.2326154676201068E-4</v>
      </c>
      <c r="Z443">
        <f t="shared" ca="1" si="158"/>
        <v>1.1377035701416169E-6</v>
      </c>
      <c r="AA443">
        <f t="shared" ca="1" si="159"/>
        <v>1.0438983472884334E-3</v>
      </c>
      <c r="AB443">
        <f t="shared" ca="1" si="160"/>
        <v>3.6728346990224092E-3</v>
      </c>
      <c r="AC443">
        <f t="shared" ca="1" si="161"/>
        <v>4.6357646164279951E-3</v>
      </c>
      <c r="AD443">
        <f t="shared" ca="1" si="162"/>
        <v>7.3893795972009013E-6</v>
      </c>
      <c r="AE443">
        <f t="shared" ca="1" si="163"/>
        <v>2.48580676340035E-3</v>
      </c>
      <c r="AF443" s="18"/>
      <c r="AG443" s="18"/>
      <c r="AH443" s="18"/>
      <c r="AI443" s="18"/>
    </row>
    <row r="444" spans="1:35" x14ac:dyDescent="0.15">
      <c r="A444">
        <v>4</v>
      </c>
      <c r="B444">
        <v>125.563</v>
      </c>
      <c r="C444">
        <v>3</v>
      </c>
      <c r="D444" s="18">
        <v>7.9329999999999998E-2</v>
      </c>
      <c r="E444" s="18">
        <v>-0.1106</v>
      </c>
      <c r="F444" s="18">
        <v>2.6920000000000002</v>
      </c>
      <c r="G444" s="18">
        <v>0.24410000000000001</v>
      </c>
      <c r="H444" s="18">
        <v>9.4129999999999995E-3</v>
      </c>
      <c r="I444" s="18">
        <v>1.901</v>
      </c>
      <c r="J444" s="18">
        <v>0.97750000000000004</v>
      </c>
      <c r="K444" s="18">
        <v>5.0829999999999998E-3</v>
      </c>
      <c r="L444" s="18">
        <v>1.417</v>
      </c>
      <c r="M444" s="18">
        <v>0.1527</v>
      </c>
      <c r="O444" s="18">
        <f t="shared" si="147"/>
        <v>10000</v>
      </c>
      <c r="P444">
        <f t="shared" ca="1" si="148"/>
        <v>1.463844773739845</v>
      </c>
      <c r="Q444">
        <f t="shared" ca="1" si="149"/>
        <v>1.5217690357419515</v>
      </c>
      <c r="R444">
        <f t="shared" ca="1" si="150"/>
        <v>2.0237082172321368</v>
      </c>
      <c r="S444">
        <f t="shared" ca="1" si="151"/>
        <v>2.1053816040253133</v>
      </c>
      <c r="T444">
        <f t="shared" ca="1" si="152"/>
        <v>3.0304630301146163E-3</v>
      </c>
      <c r="U444">
        <f t="shared" ca="1" si="153"/>
        <v>2.754208595829334E-3</v>
      </c>
      <c r="V444">
        <f t="shared" ca="1" si="154"/>
        <v>1.0267691104334335E-3</v>
      </c>
      <c r="W444">
        <f t="shared" ca="1" si="155"/>
        <v>1.740660806383756E-3</v>
      </c>
      <c r="X444">
        <f t="shared" ca="1" si="156"/>
        <v>5.7244993964633312E-4</v>
      </c>
      <c r="Y444">
        <f t="shared" ca="1" si="157"/>
        <v>5.2326159288869649E-4</v>
      </c>
      <c r="Z444">
        <f t="shared" ca="1" si="158"/>
        <v>1.1377035701416169E-6</v>
      </c>
      <c r="AA444">
        <f t="shared" ca="1" si="159"/>
        <v>1.0438983472884334E-3</v>
      </c>
      <c r="AB444">
        <f t="shared" ca="1" si="160"/>
        <v>3.6728346990224092E-3</v>
      </c>
      <c r="AC444">
        <f t="shared" ca="1" si="161"/>
        <v>4.6357647086813667E-3</v>
      </c>
      <c r="AD444">
        <f t="shared" ca="1" si="162"/>
        <v>7.3893795972009013E-6</v>
      </c>
      <c r="AE444">
        <f t="shared" ca="1" si="163"/>
        <v>2.48580676340035E-3</v>
      </c>
      <c r="AF444" s="18"/>
      <c r="AG444" s="18"/>
      <c r="AH444" s="18"/>
      <c r="AI444" s="18"/>
    </row>
    <row r="445" spans="1:35" x14ac:dyDescent="0.15">
      <c r="A445">
        <v>4</v>
      </c>
      <c r="B445">
        <v>125.563</v>
      </c>
      <c r="C445">
        <v>5</v>
      </c>
      <c r="D445" s="18">
        <v>7.9159999999999994E-2</v>
      </c>
      <c r="E445" s="18">
        <v>-0.1128</v>
      </c>
      <c r="F445" s="18">
        <v>2.7469999999999999</v>
      </c>
      <c r="G445" s="18">
        <v>0.23050000000000001</v>
      </c>
      <c r="H445" s="18">
        <v>1.133E-2</v>
      </c>
      <c r="I445" s="18">
        <v>2.165</v>
      </c>
      <c r="J445" s="18">
        <v>1.1140000000000001</v>
      </c>
      <c r="K445" s="18">
        <v>7.0299999999999998E-3</v>
      </c>
      <c r="L445" s="18">
        <v>1.4650000000000001</v>
      </c>
      <c r="M445" s="18">
        <v>8.5260000000000002E-2</v>
      </c>
      <c r="O445" s="18">
        <f t="shared" si="147"/>
        <v>10000</v>
      </c>
      <c r="P445">
        <f t="shared" ca="1" si="148"/>
        <v>1.463844773739889</v>
      </c>
      <c r="Q445">
        <f t="shared" ca="1" si="149"/>
        <v>1.5217690357419957</v>
      </c>
      <c r="R445">
        <f t="shared" ca="1" si="150"/>
        <v>2.0237082172321808</v>
      </c>
      <c r="S445">
        <f t="shared" ca="1" si="151"/>
        <v>2.1053816040253572</v>
      </c>
      <c r="T445">
        <f t="shared" ca="1" si="152"/>
        <v>3.0304630301147073E-3</v>
      </c>
      <c r="U445">
        <f t="shared" ca="1" si="153"/>
        <v>2.7542085958294138E-3</v>
      </c>
      <c r="V445">
        <f t="shared" ca="1" si="154"/>
        <v>1.0267691104334559E-3</v>
      </c>
      <c r="W445">
        <f t="shared" ca="1" si="155"/>
        <v>1.7406608063837621E-3</v>
      </c>
      <c r="X445">
        <f t="shared" ca="1" si="156"/>
        <v>5.7244993964633312E-4</v>
      </c>
      <c r="Y445">
        <f t="shared" ca="1" si="157"/>
        <v>5.2326163340307306E-4</v>
      </c>
      <c r="Z445">
        <f t="shared" ca="1" si="158"/>
        <v>1.1377035701416169E-6</v>
      </c>
      <c r="AA445">
        <f t="shared" ca="1" si="159"/>
        <v>1.0438983472884334E-3</v>
      </c>
      <c r="AB445">
        <f t="shared" ca="1" si="160"/>
        <v>3.6728346990224092E-3</v>
      </c>
      <c r="AC445">
        <f t="shared" ca="1" si="161"/>
        <v>4.6357647897101199E-3</v>
      </c>
      <c r="AD445">
        <f t="shared" ca="1" si="162"/>
        <v>7.3893795972009013E-6</v>
      </c>
      <c r="AE445">
        <f t="shared" ca="1" si="163"/>
        <v>2.48580676340035E-3</v>
      </c>
      <c r="AF445" s="18"/>
      <c r="AG445" s="18"/>
      <c r="AH445" s="18"/>
      <c r="AI445" s="18"/>
    </row>
    <row r="446" spans="1:35" x14ac:dyDescent="0.15">
      <c r="A446">
        <v>4</v>
      </c>
      <c r="B446">
        <v>125.563</v>
      </c>
      <c r="C446">
        <v>7</v>
      </c>
      <c r="D446" s="18">
        <v>7.9039999999999999E-2</v>
      </c>
      <c r="E446" s="18">
        <v>-0.1132</v>
      </c>
      <c r="F446" s="18">
        <v>2.7829999999999999</v>
      </c>
      <c r="G446" s="18">
        <v>0.2417</v>
      </c>
      <c r="H446" s="18">
        <v>1.061E-2</v>
      </c>
      <c r="I446" s="18">
        <v>1.476</v>
      </c>
      <c r="J446" s="18">
        <v>0.10879999999999999</v>
      </c>
      <c r="K446" s="18">
        <v>4.9059999999999998E-3</v>
      </c>
      <c r="L446" s="18">
        <v>0.64529999999999998</v>
      </c>
      <c r="M446" s="18">
        <v>1.012</v>
      </c>
      <c r="O446" s="18">
        <f t="shared" si="147"/>
        <v>10000</v>
      </c>
      <c r="P446">
        <f t="shared" ca="1" si="148"/>
        <v>1.4638447737399245</v>
      </c>
      <c r="Q446">
        <f t="shared" ca="1" si="149"/>
        <v>1.521769035742031</v>
      </c>
      <c r="R446">
        <f t="shared" ca="1" si="150"/>
        <v>2.0237082172322163</v>
      </c>
      <c r="S446">
        <f t="shared" ca="1" si="151"/>
        <v>2.1053816040253928</v>
      </c>
      <c r="T446">
        <f t="shared" ca="1" si="152"/>
        <v>3.0304630301147811E-3</v>
      </c>
      <c r="U446">
        <f t="shared" ca="1" si="153"/>
        <v>2.7542085958294779E-3</v>
      </c>
      <c r="V446">
        <f t="shared" ca="1" si="154"/>
        <v>1.0267691104334739E-3</v>
      </c>
      <c r="W446">
        <f t="shared" ca="1" si="155"/>
        <v>1.7406608063837668E-3</v>
      </c>
      <c r="X446">
        <f t="shared" ca="1" si="156"/>
        <v>5.7244993964633312E-4</v>
      </c>
      <c r="Y446">
        <f t="shared" ca="1" si="157"/>
        <v>5.2326166898302177E-4</v>
      </c>
      <c r="Z446">
        <f t="shared" ca="1" si="158"/>
        <v>1.1377035701416169E-6</v>
      </c>
      <c r="AA446">
        <f t="shared" ca="1" si="159"/>
        <v>1.0438983472884334E-3</v>
      </c>
      <c r="AB446">
        <f t="shared" ca="1" si="160"/>
        <v>3.6728346990224092E-3</v>
      </c>
      <c r="AC446">
        <f t="shared" ca="1" si="161"/>
        <v>4.6357648608700173E-3</v>
      </c>
      <c r="AD446">
        <f t="shared" ca="1" si="162"/>
        <v>7.3893795972009013E-6</v>
      </c>
      <c r="AE446">
        <f t="shared" ca="1" si="163"/>
        <v>2.48580676340035E-3</v>
      </c>
      <c r="AF446" s="18"/>
      <c r="AG446" s="18"/>
      <c r="AH446" s="18"/>
      <c r="AI446" s="18"/>
    </row>
    <row r="447" spans="1:35" x14ac:dyDescent="0.15">
      <c r="A447">
        <v>4</v>
      </c>
      <c r="B447">
        <v>125.563</v>
      </c>
      <c r="C447">
        <v>10</v>
      </c>
      <c r="D447" s="18">
        <v>7.893E-2</v>
      </c>
      <c r="E447" s="18">
        <v>-0.1497</v>
      </c>
      <c r="F447" s="18">
        <v>2.843</v>
      </c>
      <c r="G447" s="18">
        <v>0.24959999999999999</v>
      </c>
      <c r="H447" s="18">
        <v>6.9750000000000006E-2</v>
      </c>
      <c r="I447" s="18">
        <v>1.986</v>
      </c>
      <c r="J447" s="18">
        <v>0.89329999999999998</v>
      </c>
      <c r="K447" s="18">
        <v>-2.0129999999999999E-2</v>
      </c>
      <c r="L447" s="18">
        <v>0.7248</v>
      </c>
      <c r="M447" s="18">
        <v>0.66969999999999996</v>
      </c>
      <c r="O447" s="18">
        <f t="shared" si="147"/>
        <v>10000</v>
      </c>
      <c r="P447">
        <f t="shared" ca="1" si="148"/>
        <v>1.4638447737399529</v>
      </c>
      <c r="Q447">
        <f t="shared" ca="1" si="149"/>
        <v>1.5217690357420597</v>
      </c>
      <c r="R447">
        <f t="shared" ca="1" si="150"/>
        <v>2.0237082172322447</v>
      </c>
      <c r="S447">
        <f t="shared" ca="1" si="151"/>
        <v>2.1053816040254212</v>
      </c>
      <c r="T447">
        <f t="shared" ca="1" si="152"/>
        <v>3.0304630301148396E-3</v>
      </c>
      <c r="U447">
        <f t="shared" ca="1" si="153"/>
        <v>2.7542085958295296E-3</v>
      </c>
      <c r="V447">
        <f t="shared" ca="1" si="154"/>
        <v>1.0267691104334884E-3</v>
      </c>
      <c r="W447">
        <f t="shared" ca="1" si="155"/>
        <v>1.7406608063837707E-3</v>
      </c>
      <c r="X447">
        <f t="shared" ca="1" si="156"/>
        <v>5.7244993964633312E-4</v>
      </c>
      <c r="Y447">
        <f t="shared" ca="1" si="157"/>
        <v>5.232617002352795E-4</v>
      </c>
      <c r="Z447">
        <f t="shared" ca="1" si="158"/>
        <v>1.1377035701416169E-6</v>
      </c>
      <c r="AA447">
        <f t="shared" ca="1" si="159"/>
        <v>1.0438983472884334E-3</v>
      </c>
      <c r="AB447">
        <f t="shared" ca="1" si="160"/>
        <v>3.6728346990224092E-3</v>
      </c>
      <c r="AC447">
        <f t="shared" ca="1" si="161"/>
        <v>4.6357649233745328E-3</v>
      </c>
      <c r="AD447">
        <f t="shared" ca="1" si="162"/>
        <v>7.3893795972009013E-6</v>
      </c>
      <c r="AE447">
        <f t="shared" ca="1" si="163"/>
        <v>2.48580676340035E-3</v>
      </c>
      <c r="AF447" s="18"/>
      <c r="AG447" s="18"/>
      <c r="AH447" s="18"/>
      <c r="AI447" s="18"/>
    </row>
    <row r="448" spans="1:35" x14ac:dyDescent="0.15">
      <c r="A448">
        <v>4</v>
      </c>
      <c r="B448">
        <v>125.563</v>
      </c>
      <c r="C448">
        <v>15</v>
      </c>
      <c r="D448" s="18">
        <v>7.4859999999999996E-2</v>
      </c>
      <c r="E448" s="18">
        <v>-0.1988</v>
      </c>
      <c r="F448" s="18">
        <v>2.5939999999999999</v>
      </c>
      <c r="G448" s="18">
        <v>0.33450000000000002</v>
      </c>
      <c r="H448" s="18">
        <v>8.7499999999999994E-2</v>
      </c>
      <c r="I448" s="18">
        <v>2.077</v>
      </c>
      <c r="J448" s="18">
        <v>0.2571</v>
      </c>
      <c r="K448" s="18">
        <v>1.6410000000000001E-2</v>
      </c>
      <c r="L448" s="18">
        <v>0.1711</v>
      </c>
      <c r="M448" s="18">
        <v>1.901</v>
      </c>
      <c r="O448" s="18"/>
      <c r="T448" s="18"/>
      <c r="U448" s="18"/>
      <c r="V448" s="18"/>
      <c r="W448" s="18"/>
      <c r="X448" s="18"/>
      <c r="Y448" s="18"/>
      <c r="Z448" s="18"/>
      <c r="AA448" s="18"/>
      <c r="AB448" s="18"/>
      <c r="AC448" s="18"/>
      <c r="AD448" s="18"/>
      <c r="AE448" s="18"/>
      <c r="AF448" s="18"/>
      <c r="AG448" s="18"/>
      <c r="AH448" s="18"/>
      <c r="AI448" s="18"/>
    </row>
    <row r="449" spans="1:35" x14ac:dyDescent="0.15">
      <c r="A449">
        <v>4</v>
      </c>
      <c r="B449">
        <v>125.563</v>
      </c>
      <c r="C449">
        <v>20</v>
      </c>
      <c r="D449" s="18">
        <v>7.177E-2</v>
      </c>
      <c r="E449" s="18">
        <v>-6.8150000000000002E-2</v>
      </c>
      <c r="F449" s="18">
        <v>2.8450000000000002</v>
      </c>
      <c r="G449" s="18">
        <v>0.16470000000000001</v>
      </c>
      <c r="H449" s="18">
        <v>-8.3419999999999994E-2</v>
      </c>
      <c r="I449" s="18">
        <v>3.4060000000000001</v>
      </c>
      <c r="J449" s="18">
        <v>0.2303</v>
      </c>
      <c r="K449" s="18">
        <v>4.4069999999999998E-2</v>
      </c>
      <c r="L449" s="18">
        <v>2.331</v>
      </c>
      <c r="M449" s="18">
        <v>2.4940000000000002</v>
      </c>
      <c r="O449" s="18"/>
      <c r="T449" s="18"/>
      <c r="U449" s="18"/>
      <c r="V449" s="18"/>
      <c r="W449" s="18"/>
      <c r="X449" s="18"/>
      <c r="Y449" s="18"/>
      <c r="Z449" s="18"/>
      <c r="AA449" s="18"/>
      <c r="AB449" s="18"/>
      <c r="AC449" s="18"/>
      <c r="AD449" s="18"/>
      <c r="AE449" s="18"/>
      <c r="AF449" s="18"/>
      <c r="AG449" s="18"/>
      <c r="AH449" s="18"/>
      <c r="AI449" s="18"/>
    </row>
    <row r="450" spans="1:35" x14ac:dyDescent="0.15">
      <c r="A450">
        <v>4</v>
      </c>
      <c r="B450">
        <v>171.16300000000001</v>
      </c>
      <c r="C450">
        <v>1</v>
      </c>
      <c r="D450" s="18">
        <v>8.0019999999999994E-2</v>
      </c>
      <c r="E450" s="18">
        <v>-0.14799999999999999</v>
      </c>
      <c r="F450" s="18">
        <v>2.5750000000000002</v>
      </c>
      <c r="G450" s="18">
        <v>0.27989999999999998</v>
      </c>
      <c r="H450" s="18">
        <v>-9.1059999999999995E-3</v>
      </c>
      <c r="I450" s="18">
        <v>3.3319999999999999</v>
      </c>
      <c r="J450" s="18">
        <v>9.7710000000000005E-2</v>
      </c>
      <c r="K450" s="18">
        <v>6.676E-2</v>
      </c>
      <c r="L450" s="18">
        <v>2.855</v>
      </c>
      <c r="M450" s="18">
        <v>0.3256</v>
      </c>
      <c r="O450" s="18"/>
      <c r="P450" s="114" t="s">
        <v>676</v>
      </c>
      <c r="Q450" t="s">
        <v>657</v>
      </c>
      <c r="R450" t="s">
        <v>659</v>
      </c>
      <c r="S450" t="s">
        <v>658</v>
      </c>
      <c r="T450" s="114" t="s">
        <v>676</v>
      </c>
      <c r="U450" t="s">
        <v>657</v>
      </c>
      <c r="V450" t="s">
        <v>659</v>
      </c>
      <c r="W450" t="s">
        <v>658</v>
      </c>
      <c r="X450" s="114" t="s">
        <v>676</v>
      </c>
      <c r="Y450" t="s">
        <v>657</v>
      </c>
      <c r="Z450" t="s">
        <v>659</v>
      </c>
      <c r="AA450" t="s">
        <v>658</v>
      </c>
      <c r="AB450" s="114" t="s">
        <v>676</v>
      </c>
      <c r="AC450" t="s">
        <v>657</v>
      </c>
      <c r="AD450" t="s">
        <v>659</v>
      </c>
      <c r="AE450" t="s">
        <v>658</v>
      </c>
      <c r="AF450" s="18"/>
      <c r="AG450" s="18"/>
      <c r="AH450" s="18"/>
      <c r="AI450" s="18"/>
    </row>
    <row r="451" spans="1:35" x14ac:dyDescent="0.15">
      <c r="A451">
        <v>4</v>
      </c>
      <c r="B451">
        <v>171.16300000000001</v>
      </c>
      <c r="C451">
        <v>3</v>
      </c>
      <c r="D451" s="18">
        <v>7.9600000000000004E-2</v>
      </c>
      <c r="E451" s="18">
        <v>-9.7869999999999999E-2</v>
      </c>
      <c r="F451" s="18">
        <v>2.54</v>
      </c>
      <c r="G451" s="18">
        <v>0.25840000000000002</v>
      </c>
      <c r="H451" s="18">
        <v>8.7869999999999997E-3</v>
      </c>
      <c r="I451" s="18">
        <v>2.9470000000000001</v>
      </c>
      <c r="J451" s="18">
        <v>1.3919999999999999</v>
      </c>
      <c r="K451" s="18">
        <v>1.6549999999999999E-7</v>
      </c>
      <c r="L451" s="18">
        <v>2.2290000000000001</v>
      </c>
      <c r="M451" s="18">
        <v>1.663</v>
      </c>
      <c r="O451" s="18">
        <f>O22</f>
        <v>9.9999999999999995E-8</v>
      </c>
      <c r="P451" s="113">
        <f ca="1">R451*P601</f>
        <v>2.8626441242230825E-2</v>
      </c>
      <c r="Q451" s="18">
        <f ca="1">P308/$P165*(1-AngCal!$C$28)+Q308/$Q165*AngCal!$C$28</f>
        <v>3.4367343366449372E-2</v>
      </c>
      <c r="R451" s="18">
        <f ca="1">Q451*(1-AngCal!$B$28)+S451*AngCal!$B$28</f>
        <v>2.8626441242230825E-2</v>
      </c>
      <c r="S451" s="18">
        <f ca="1">R308/$R165*(1-AngCal!$C$28)+S308/$S165*AngCal!$C$28</f>
        <v>2.8493604170302188E-2</v>
      </c>
      <c r="T451" s="113">
        <f ca="1">V451*T601</f>
        <v>4.0232854888322914E-2</v>
      </c>
      <c r="U451" s="18">
        <f ca="1">T308/$P165*(1-AngCal!$C$28)+U308/$Q165*AngCal!$C$28</f>
        <v>3.9956032040591005E-2</v>
      </c>
      <c r="V451">
        <f ca="1">U451*(1-AngCal!$B$28)+W451*AngCal!$B$28</f>
        <v>4.0232854888322914E-2</v>
      </c>
      <c r="W451" s="18">
        <f ca="1">V308/$R165*(1-AngCal!$C$28)+W308/$S165*AngCal!$C$28</f>
        <v>4.0239260212040336E-2</v>
      </c>
      <c r="X451" s="113">
        <f ca="1">Z451*X601</f>
        <v>7.2540190959636486E-2</v>
      </c>
      <c r="Y451" s="18">
        <f ca="1">X308/$P165*(1-AngCal!$C$28)+Y308/$Q165*AngCal!$C$28</f>
        <v>7.0338326767981893E-2</v>
      </c>
      <c r="Z451" s="18">
        <f ca="1">Y451*(1-AngCal!$B$28)+AA451*AngCal!$B$28</f>
        <v>7.2540190959636486E-2</v>
      </c>
      <c r="AA451" s="18">
        <f ca="1">Z308/$R165*(1-AngCal!$C$28)+AA308/$S165*AngCal!$C$28</f>
        <v>7.2591139257599982E-2</v>
      </c>
      <c r="AB451" s="113">
        <f ca="1">AD451*AB601</f>
        <v>0.13457938150120263</v>
      </c>
      <c r="AC451" s="18">
        <f ca="1">AB308/$P165*(1-AngCal!$C$28)+AC308/$Q165*AngCal!$C$28</f>
        <v>0.16802331664487369</v>
      </c>
      <c r="AD451" s="18">
        <f ca="1">AC451*(1-AngCal!$B$28)+AE451*AngCal!$B$28</f>
        <v>0.13457938150120263</v>
      </c>
      <c r="AE451" s="18">
        <f ca="1">AD308/$R165*(1-AngCal!$C$28)+AE308/$S165*AngCal!$C$28</f>
        <v>0.13380553196986941</v>
      </c>
      <c r="AF451" s="18"/>
      <c r="AG451" s="18"/>
      <c r="AH451" s="18"/>
      <c r="AI451" s="18"/>
    </row>
    <row r="452" spans="1:35" x14ac:dyDescent="0.15">
      <c r="A452">
        <v>4</v>
      </c>
      <c r="B452">
        <v>171.16300000000001</v>
      </c>
      <c r="C452">
        <v>5</v>
      </c>
      <c r="D452" s="18">
        <v>7.9600000000000004E-2</v>
      </c>
      <c r="E452" s="18">
        <v>-0.1565</v>
      </c>
      <c r="F452" s="18">
        <v>2.464</v>
      </c>
      <c r="G452" s="18">
        <v>0.26900000000000002</v>
      </c>
      <c r="H452" s="18">
        <v>5.3449999999999998E-2</v>
      </c>
      <c r="I452" s="18">
        <v>2.2440000000000002</v>
      </c>
      <c r="J452" s="18">
        <v>0.23</v>
      </c>
      <c r="K452" s="18">
        <v>2.8750000000000001E-2</v>
      </c>
      <c r="L452" s="18">
        <v>4.3810000000000002</v>
      </c>
      <c r="M452" s="18">
        <v>1.3720000000000001</v>
      </c>
      <c r="O452" s="18">
        <f t="shared" ref="O452:O515" si="164">O23</f>
        <v>9.9999999999999995E-8</v>
      </c>
      <c r="P452" s="113">
        <f t="shared" ref="P452:P515" ca="1" si="165">R452*P602</f>
        <v>2.9399098505985134E-2</v>
      </c>
      <c r="Q452" s="18">
        <f ca="1">P309/$P166*(1-AngCal!$C$28)+Q309/$Q166*AngCal!$C$28</f>
        <v>3.5197251432846903E-2</v>
      </c>
      <c r="R452" s="18">
        <f ca="1">Q452*(1-AngCal!$B$28)+S452*AngCal!$B$28</f>
        <v>2.9399098505985134E-2</v>
      </c>
      <c r="S452" s="18">
        <f ca="1">R309/$R166*(1-AngCal!$C$28)+S309/$S166*AngCal!$C$28</f>
        <v>2.926493672431156E-2</v>
      </c>
      <c r="T452" s="113">
        <f t="shared" ref="T452:T515" ca="1" si="166">V452*T602</f>
        <v>4.0905767810786607E-2</v>
      </c>
      <c r="U452" s="18">
        <f ca="1">T309/$P166*(1-AngCal!$C$28)+U309/$Q166*AngCal!$C$28</f>
        <v>4.0711058271514132E-2</v>
      </c>
      <c r="V452">
        <f ca="1">U452*(1-AngCal!$B$28)+W452*AngCal!$B$28</f>
        <v>4.0905767810786607E-2</v>
      </c>
      <c r="W452" s="18">
        <f ca="1">V309/$R166*(1-AngCal!$C$28)+W309/$S166*AngCal!$C$28</f>
        <v>4.0910273138436148E-2</v>
      </c>
      <c r="X452" s="113">
        <f t="shared" ref="X452:X515" ca="1" si="167">Z452*X602</f>
        <v>7.2622259613133747E-2</v>
      </c>
      <c r="Y452" s="18">
        <f ca="1">X309/$P166*(1-AngCal!$C$28)+Y309/$Q166*AngCal!$C$28</f>
        <v>7.0460304961072376E-2</v>
      </c>
      <c r="Z452" s="18">
        <f ca="1">Y452*(1-AngCal!$B$28)+AA452*AngCal!$B$28</f>
        <v>7.2622259613133747E-2</v>
      </c>
      <c r="AA452" s="18">
        <f ca="1">Z309/$R166*(1-AngCal!$C$28)+AA309/$S166*AngCal!$C$28</f>
        <v>7.2672284455816707E-2</v>
      </c>
      <c r="AB452" s="113">
        <f t="shared" ref="AB452:AB515" ca="1" si="168">AD452*AB602</f>
        <v>0.13374253268973055</v>
      </c>
      <c r="AC452" s="18">
        <f ca="1">AB309/$P166*(1-AngCal!$C$28)+AC309/$Q166*AngCal!$C$28</f>
        <v>0.16662098319686966</v>
      </c>
      <c r="AD452" s="18">
        <f ca="1">AC452*(1-AngCal!$B$28)+AE452*AngCal!$B$28</f>
        <v>0.13374253268973055</v>
      </c>
      <c r="AE452" s="18">
        <f ca="1">AD309/$R166*(1-AngCal!$C$28)+AE309/$S166*AngCal!$C$28</f>
        <v>0.13298176774366147</v>
      </c>
      <c r="AF452" s="18"/>
      <c r="AG452" s="18"/>
      <c r="AH452" s="18"/>
      <c r="AI452" s="18"/>
    </row>
    <row r="453" spans="1:35" x14ac:dyDescent="0.15">
      <c r="A453">
        <v>4</v>
      </c>
      <c r="B453">
        <v>171.16300000000001</v>
      </c>
      <c r="C453">
        <v>7</v>
      </c>
      <c r="D453" s="18">
        <v>7.9810000000000006E-2</v>
      </c>
      <c r="E453" s="18">
        <v>1.78E-2</v>
      </c>
      <c r="F453" s="18">
        <v>3.1230000000000002</v>
      </c>
      <c r="G453" s="18">
        <v>0.2142</v>
      </c>
      <c r="H453" s="18">
        <v>-0.1158</v>
      </c>
      <c r="I453" s="18">
        <v>2.645</v>
      </c>
      <c r="J453" s="18">
        <v>0.2727</v>
      </c>
      <c r="K453" s="18">
        <v>6.1859999999999997E-3</v>
      </c>
      <c r="L453" s="18">
        <v>1.456</v>
      </c>
      <c r="M453" s="18">
        <v>0.154</v>
      </c>
      <c r="O453" s="18">
        <f t="shared" si="164"/>
        <v>9.9999999999999995E-8</v>
      </c>
      <c r="P453" s="113">
        <f t="shared" ca="1" si="165"/>
        <v>3.0421388189464472E-2</v>
      </c>
      <c r="Q453" s="18">
        <f ca="1">P310/$P167*(1-AngCal!$C$28)+Q310/$Q167*AngCal!$C$28</f>
        <v>3.6293010474111646E-2</v>
      </c>
      <c r="R453" s="18">
        <f ca="1">Q453*(1-AngCal!$B$28)+S453*AngCal!$B$28</f>
        <v>3.0421388189464472E-2</v>
      </c>
      <c r="S453" s="18">
        <f ca="1">R310/$R167*(1-AngCal!$C$28)+S310/$S167*AngCal!$C$28</f>
        <v>3.0285526421594735E-2</v>
      </c>
      <c r="T453" s="113">
        <f t="shared" ca="1" si="166"/>
        <v>4.1805828686327116E-2</v>
      </c>
      <c r="U453" s="18">
        <f ca="1">T310/$P167*(1-AngCal!$C$28)+U310/$Q167*AngCal!$C$28</f>
        <v>4.171488148221076E-2</v>
      </c>
      <c r="V453">
        <f ca="1">U453*(1-AngCal!$B$28)+W453*AngCal!$B$28</f>
        <v>4.1805828686327116E-2</v>
      </c>
      <c r="W453" s="18">
        <f ca="1">V310/$R167*(1-AngCal!$C$28)+W310/$S167*AngCal!$C$28</f>
        <v>4.1807933087348682E-2</v>
      </c>
      <c r="X453" s="113">
        <f t="shared" ca="1" si="167"/>
        <v>7.2729889911160348E-2</v>
      </c>
      <c r="Y453" s="18">
        <f ca="1">X310/$P167*(1-AngCal!$C$28)+Y310/$Q167*AngCal!$C$28</f>
        <v>7.0618586191204771E-2</v>
      </c>
      <c r="Z453" s="18">
        <f ca="1">Y453*(1-AngCal!$B$28)+AA453*AngCal!$B$28</f>
        <v>7.2729889911160348E-2</v>
      </c>
      <c r="AA453" s="18">
        <f ca="1">Z310/$R167*(1-AngCal!$C$28)+AA310/$S167*AngCal!$C$28</f>
        <v>7.2778742756591699E-2</v>
      </c>
      <c r="AB453" s="113">
        <f t="shared" ca="1" si="168"/>
        <v>0.13263264543430564</v>
      </c>
      <c r="AC453" s="18">
        <f ca="1">AB310/$P167*(1-AngCal!$C$28)+AC310/$Q167*AngCal!$C$28</f>
        <v>0.16479012124935341</v>
      </c>
      <c r="AD453" s="18">
        <f ca="1">AC453*(1-AngCal!$B$28)+AE453*AngCal!$B$28</f>
        <v>0.13263264543430564</v>
      </c>
      <c r="AE453" s="18">
        <f ca="1">AD310/$R167*(1-AngCal!$C$28)+AE310/$S167*AngCal!$C$28</f>
        <v>0.13188856291287293</v>
      </c>
      <c r="AF453" s="18"/>
      <c r="AG453" s="18"/>
      <c r="AH453" s="18"/>
      <c r="AI453" s="18"/>
    </row>
    <row r="454" spans="1:35" x14ac:dyDescent="0.15">
      <c r="A454">
        <v>4</v>
      </c>
      <c r="B454">
        <v>171.16300000000001</v>
      </c>
      <c r="C454">
        <v>10</v>
      </c>
      <c r="D454" s="18">
        <v>7.9820000000000002E-2</v>
      </c>
      <c r="E454" s="18">
        <v>-0.12520000000000001</v>
      </c>
      <c r="F454" s="18">
        <v>2.6819999999999999</v>
      </c>
      <c r="G454" s="18">
        <v>0.28439999999999999</v>
      </c>
      <c r="H454" s="18">
        <v>2.3910000000000001E-2</v>
      </c>
      <c r="I454" s="18">
        <v>3.153</v>
      </c>
      <c r="J454" s="18">
        <v>0.18740000000000001</v>
      </c>
      <c r="K454" s="18">
        <v>8.5240000000000003E-3</v>
      </c>
      <c r="L454" s="18">
        <v>1.532</v>
      </c>
      <c r="M454" s="18">
        <v>0.1633</v>
      </c>
      <c r="O454" s="18">
        <f t="shared" si="164"/>
        <v>9.9999999999999995E-8</v>
      </c>
      <c r="P454" s="113">
        <f t="shared" ca="1" si="165"/>
        <v>3.1743809335039772E-2</v>
      </c>
      <c r="Q454" s="18">
        <f ca="1">P311/$P168*(1-AngCal!$C$28)+Q311/$Q168*AngCal!$C$28</f>
        <v>3.7703889505782615E-2</v>
      </c>
      <c r="R454" s="18">
        <f ca="1">Q454*(1-AngCal!$B$28)+S454*AngCal!$B$28</f>
        <v>3.1743809335039772E-2</v>
      </c>
      <c r="S454" s="18">
        <f ca="1">R311/$R168*(1-AngCal!$C$28)+S311/$S168*AngCal!$C$28</f>
        <v>3.1605900765757346E-2</v>
      </c>
      <c r="T454" s="113">
        <f t="shared" ca="1" si="166"/>
        <v>4.2980245026886722E-2</v>
      </c>
      <c r="U454" s="18">
        <f ca="1">T311/$P168*(1-AngCal!$C$28)+U311/$Q168*AngCal!$C$28</f>
        <v>4.3014152902298285E-2</v>
      </c>
      <c r="V454">
        <f ca="1">U454*(1-AngCal!$B$28)+W454*AngCal!$B$28</f>
        <v>4.2980245026886722E-2</v>
      </c>
      <c r="W454" s="18">
        <f ca="1">V311/$R168*(1-AngCal!$C$28)+W311/$S168*AngCal!$C$28</f>
        <v>4.2979460442375869E-2</v>
      </c>
      <c r="X454" s="113">
        <f t="shared" ca="1" si="167"/>
        <v>7.2869416322313432E-2</v>
      </c>
      <c r="Y454" s="18">
        <f ca="1">X311/$P168*(1-AngCal!$C$28)+Y311/$Q168*AngCal!$C$28</f>
        <v>7.0821392104567213E-2</v>
      </c>
      <c r="Z454" s="18">
        <f ca="1">Y454*(1-AngCal!$B$28)+AA454*AngCal!$B$28</f>
        <v>7.2869416322313432E-2</v>
      </c>
      <c r="AA454" s="18">
        <f ca="1">Z311/$R168*(1-AngCal!$C$28)+AA311/$S168*AngCal!$C$28</f>
        <v>7.2916804961666234E-2</v>
      </c>
      <c r="AB454" s="113">
        <f t="shared" ca="1" si="168"/>
        <v>0.13119253039777576</v>
      </c>
      <c r="AC454" s="18">
        <f ca="1">AB311/$P168*(1-AngCal!$C$28)+AC311/$Q168*AngCal!$C$28</f>
        <v>0.16244644814447845</v>
      </c>
      <c r="AD454" s="18">
        <f ca="1">AC454*(1-AngCal!$B$28)+AE454*AngCal!$B$28</f>
        <v>0.13119253039777576</v>
      </c>
      <c r="AE454" s="18">
        <f ca="1">AD311/$R168*(1-AngCal!$C$28)+AE311/$S168*AngCal!$C$28</f>
        <v>0.1304693550448541</v>
      </c>
      <c r="AF454" s="18"/>
      <c r="AG454" s="18"/>
      <c r="AH454" s="18"/>
      <c r="AI454" s="18"/>
    </row>
    <row r="455" spans="1:35" x14ac:dyDescent="0.15">
      <c r="A455">
        <v>4</v>
      </c>
      <c r="B455">
        <v>171.16300000000001</v>
      </c>
      <c r="C455">
        <v>15</v>
      </c>
      <c r="D455" s="18">
        <v>7.9799999999999996E-2</v>
      </c>
      <c r="E455" s="18">
        <v>-0.13220000000000001</v>
      </c>
      <c r="F455" s="18">
        <v>2.7490000000000001</v>
      </c>
      <c r="G455" s="18">
        <v>0.29920000000000002</v>
      </c>
      <c r="H455" s="18">
        <v>2.8660000000000001E-2</v>
      </c>
      <c r="I455" s="18">
        <v>3.2040000000000002</v>
      </c>
      <c r="J455" s="18">
        <v>0.15240000000000001</v>
      </c>
      <c r="K455" s="18">
        <v>7.9310000000000005E-3</v>
      </c>
      <c r="L455" s="18">
        <v>1.4530000000000001</v>
      </c>
      <c r="M455" s="18">
        <v>0.1215</v>
      </c>
      <c r="O455" s="18">
        <f t="shared" si="164"/>
        <v>9.9999999999999995E-8</v>
      </c>
      <c r="P455" s="113">
        <f t="shared" ca="1" si="165"/>
        <v>3.3407631407893192E-2</v>
      </c>
      <c r="Q455" s="18">
        <f ca="1">P312/$P169*(1-AngCal!$C$28)+Q312/$Q169*AngCal!$C$28</f>
        <v>3.946563771125737E-2</v>
      </c>
      <c r="R455" s="18">
        <f ca="1">Q455*(1-AngCal!$B$28)+S455*AngCal!$B$28</f>
        <v>3.3407631407893192E-2</v>
      </c>
      <c r="S455" s="18">
        <f ca="1">R312/$R169*(1-AngCal!$C$28)+S312/$S169*AngCal!$C$28</f>
        <v>3.326745695418333E-2</v>
      </c>
      <c r="T455" s="113">
        <f t="shared" ca="1" si="166"/>
        <v>4.446811606336E-2</v>
      </c>
      <c r="U455" s="18">
        <f ca="1">T312/$P169*(1-AngCal!$C$28)+U312/$Q169*AngCal!$C$28</f>
        <v>4.4642626945731331E-2</v>
      </c>
      <c r="V455">
        <f ca="1">U455*(1-AngCal!$B$28)+W455*AngCal!$B$28</f>
        <v>4.446811606336E-2</v>
      </c>
      <c r="W455" s="18">
        <f ca="1">V312/$R169*(1-AngCal!$C$28)+W312/$S169*AngCal!$C$28</f>
        <v>4.4464078106583815E-2</v>
      </c>
      <c r="X455" s="113">
        <f t="shared" ca="1" si="167"/>
        <v>7.3047391763597605E-2</v>
      </c>
      <c r="Y455" s="18">
        <f ca="1">X312/$P169*(1-AngCal!$C$28)+Y312/$Q169*AngCal!$C$28</f>
        <v>7.1076697779573733E-2</v>
      </c>
      <c r="Z455" s="18">
        <f ca="1">Y455*(1-AngCal!$B$28)+AA455*AngCal!$B$28</f>
        <v>7.3047391763597605E-2</v>
      </c>
      <c r="AA455" s="18">
        <f ca="1">Z312/$R169*(1-AngCal!$C$28)+AA312/$S169*AngCal!$C$28</f>
        <v>7.3092991081063902E-2</v>
      </c>
      <c r="AB455" s="113">
        <f t="shared" ca="1" si="168"/>
        <v>0.1293735148609797</v>
      </c>
      <c r="AC455" s="18">
        <f ca="1">AB312/$P169*(1-AngCal!$C$28)+AC312/$Q169*AngCal!$C$28</f>
        <v>0.1595210511045298</v>
      </c>
      <c r="AD455" s="18">
        <f ca="1">AC455*(1-AngCal!$B$28)+AE455*AngCal!$B$28</f>
        <v>0.1293735148609797</v>
      </c>
      <c r="AE455" s="18">
        <f ca="1">AD312/$R169*(1-AngCal!$C$28)+AE312/$S169*AngCal!$C$28</f>
        <v>0.12867593974929797</v>
      </c>
      <c r="AF455" s="18"/>
      <c r="AG455" s="18"/>
      <c r="AH455" s="18"/>
      <c r="AI455" s="18"/>
    </row>
    <row r="456" spans="1:35" x14ac:dyDescent="0.15">
      <c r="A456">
        <v>4</v>
      </c>
      <c r="B456">
        <v>171.16300000000001</v>
      </c>
      <c r="C456">
        <v>20</v>
      </c>
      <c r="D456" s="18">
        <v>7.9670000000000005E-2</v>
      </c>
      <c r="E456" s="18">
        <v>-0.17699999999999999</v>
      </c>
      <c r="F456" s="18">
        <v>2.8919999999999999</v>
      </c>
      <c r="G456" s="18">
        <v>0.2898</v>
      </c>
      <c r="H456" s="18">
        <v>7.3609999999999995E-2</v>
      </c>
      <c r="I456" s="18">
        <v>3.194</v>
      </c>
      <c r="J456" s="18">
        <v>0.18579999999999999</v>
      </c>
      <c r="K456" s="18">
        <v>5.7540000000000004E-3</v>
      </c>
      <c r="L456" s="18">
        <v>1.425</v>
      </c>
      <c r="M456" s="18">
        <v>6.8049999999999999E-2</v>
      </c>
      <c r="O456" s="18">
        <f t="shared" si="164"/>
        <v>9.9999999999999995E-8</v>
      </c>
      <c r="P456" s="113">
        <f t="shared" ca="1" si="165"/>
        <v>3.5432322148972718E-2</v>
      </c>
      <c r="Q456" s="18">
        <f ca="1">P313/$P170*(1-AngCal!$C$28)+Q313/$Q170*AngCal!$C$28</f>
        <v>4.1586202091713528E-2</v>
      </c>
      <c r="R456" s="18">
        <f ca="1">Q456*(1-AngCal!$B$28)+S456*AngCal!$B$28</f>
        <v>3.5432322148972718E-2</v>
      </c>
      <c r="S456" s="18">
        <f ca="1">R313/$R170*(1-AngCal!$C$28)+S313/$S170*AngCal!$C$28</f>
        <v>3.5289929302882293E-2</v>
      </c>
      <c r="T456" s="113">
        <f t="shared" ca="1" si="166"/>
        <v>4.6288851132783228E-2</v>
      </c>
      <c r="U456" s="18">
        <f ca="1">T313/$P170*(1-AngCal!$C$28)+U313/$Q170*AngCal!$C$28</f>
        <v>4.6607452968164494E-2</v>
      </c>
      <c r="V456">
        <f ca="1">U456*(1-AngCal!$B$28)+W456*AngCal!$B$28</f>
        <v>4.6288851132783228E-2</v>
      </c>
      <c r="W456" s="18">
        <f ca="1">V313/$R170*(1-AngCal!$C$28)+W313/$S170*AngCal!$C$28</f>
        <v>4.6281479097168024E-2</v>
      </c>
      <c r="X456" s="113">
        <f t="shared" ca="1" si="167"/>
        <v>7.3269804563075802E-2</v>
      </c>
      <c r="Y456" s="18">
        <f ca="1">X313/$P170*(1-AngCal!$C$28)+Y313/$Q170*AngCal!$C$28</f>
        <v>7.139096229667069E-2</v>
      </c>
      <c r="Z456" s="18">
        <f ca="1">Y456*(1-AngCal!$B$28)+AA456*AngCal!$B$28</f>
        <v>7.3269804563075802E-2</v>
      </c>
      <c r="AA456" s="18">
        <f ca="1">Z313/$R170*(1-AngCal!$C$28)+AA313/$S170*AngCal!$C$28</f>
        <v>7.3313278550244498E-2</v>
      </c>
      <c r="AB456" s="113">
        <f t="shared" ca="1" si="168"/>
        <v>0.12714861036217889</v>
      </c>
      <c r="AC456" s="18">
        <f ca="1">AB313/$P170*(1-AngCal!$C$28)+AC313/$Q170*AngCal!$C$28</f>
        <v>0.15598032536522655</v>
      </c>
      <c r="AD456" s="18">
        <f ca="1">AC456*(1-AngCal!$B$28)+AE456*AngCal!$B$28</f>
        <v>0.12714861036217889</v>
      </c>
      <c r="AE456" s="18">
        <f ca="1">AD313/$R170*(1-AngCal!$C$28)+AE313/$S170*AngCal!$C$28</f>
        <v>0.12648148165717471</v>
      </c>
      <c r="AF456" s="18"/>
      <c r="AG456" s="18"/>
      <c r="AH456" s="18"/>
      <c r="AI456" s="18"/>
    </row>
    <row r="457" spans="1:35" x14ac:dyDescent="0.15">
      <c r="A457">
        <v>4</v>
      </c>
      <c r="B457">
        <v>233.56299999999999</v>
      </c>
      <c r="C457">
        <v>1</v>
      </c>
      <c r="D457" s="18">
        <v>7.9710000000000003E-2</v>
      </c>
      <c r="E457" s="18">
        <v>-5.6559999999999996E-3</v>
      </c>
      <c r="F457" s="18">
        <v>1.9410000000000001</v>
      </c>
      <c r="G457" s="18">
        <v>0.1996</v>
      </c>
      <c r="H457" s="18">
        <v>-9.2170000000000002E-2</v>
      </c>
      <c r="I457" s="18">
        <v>2.4590000000000001</v>
      </c>
      <c r="J457" s="18">
        <v>0.30230000000000001</v>
      </c>
      <c r="K457" s="18">
        <v>7.9399999999999991E-3</v>
      </c>
      <c r="L457" s="18">
        <v>2.8940000000000001</v>
      </c>
      <c r="M457" s="18">
        <v>7.2099999999999997E-2</v>
      </c>
      <c r="O457" s="18">
        <f t="shared" si="164"/>
        <v>9.9999999999999995E-8</v>
      </c>
      <c r="P457" s="113">
        <f t="shared" ca="1" si="165"/>
        <v>3.7803235869993339E-2</v>
      </c>
      <c r="Q457" s="18">
        <f ca="1">P314/$P171*(1-AngCal!$C$28)+Q314/$Q171*AngCal!$C$28</f>
        <v>4.4032741652059372E-2</v>
      </c>
      <c r="R457" s="18">
        <f ca="1">Q457*(1-AngCal!$B$28)+S457*AngCal!$B$28</f>
        <v>3.7803235869993339E-2</v>
      </c>
      <c r="S457" s="18">
        <f ca="1">R314/$R171*(1-AngCal!$C$28)+S314/$S171*AngCal!$C$28</f>
        <v>3.7659093139504829E-2</v>
      </c>
      <c r="T457" s="113">
        <f t="shared" ca="1" si="166"/>
        <v>4.8430672902456805E-2</v>
      </c>
      <c r="U457" s="18">
        <f ca="1">T314/$P171*(1-AngCal!$C$28)+U314/$Q171*AngCal!$C$28</f>
        <v>4.8876624503807517E-2</v>
      </c>
      <c r="V457">
        <f ca="1">U457*(1-AngCal!$B$28)+W457*AngCal!$B$28</f>
        <v>4.8430672902456805E-2</v>
      </c>
      <c r="W457" s="18">
        <f ca="1">V314/$R171*(1-AngCal!$C$28)+W314/$S171*AngCal!$C$28</f>
        <v>4.8420354157481971E-2</v>
      </c>
      <c r="X457" s="113">
        <f t="shared" ca="1" si="167"/>
        <v>7.3541137180249572E-2</v>
      </c>
      <c r="Y457" s="18">
        <f ca="1">X314/$P171*(1-AngCal!$C$28)+Y314/$Q171*AngCal!$C$28</f>
        <v>7.176774021936641E-2</v>
      </c>
      <c r="Z457" s="18">
        <f ca="1">Y457*(1-AngCal!$B$28)+AA457*AngCal!$B$28</f>
        <v>7.3541137180249572E-2</v>
      </c>
      <c r="AA457" s="18">
        <f ca="1">Z314/$R171*(1-AngCal!$C$28)+AA314/$S171*AngCal!$C$28</f>
        <v>7.3582171299026319E-2</v>
      </c>
      <c r="AB457" s="113">
        <f t="shared" ca="1" si="168"/>
        <v>0.12452568675489657</v>
      </c>
      <c r="AC457" s="18">
        <f ca="1">AB314/$P171*(1-AngCal!$C$28)+AC314/$Q171*AngCal!$C$28</f>
        <v>0.15184486292899277</v>
      </c>
      <c r="AD457" s="18">
        <f ca="1">AC457*(1-AngCal!$B$28)+AE457*AngCal!$B$28</f>
        <v>0.12452568675489657</v>
      </c>
      <c r="AE457" s="18">
        <f ca="1">AD314/$R171*(1-AngCal!$C$28)+AE314/$S171*AngCal!$C$28</f>
        <v>0.12389355624788788</v>
      </c>
      <c r="AF457" s="18"/>
      <c r="AG457" s="18"/>
      <c r="AH457" s="18"/>
      <c r="AI457" s="18"/>
    </row>
    <row r="458" spans="1:35" x14ac:dyDescent="0.15">
      <c r="A458">
        <v>4</v>
      </c>
      <c r="B458">
        <v>233.56299999999999</v>
      </c>
      <c r="C458">
        <v>3</v>
      </c>
      <c r="D458" s="18">
        <v>7.9619999999999996E-2</v>
      </c>
      <c r="E458" s="18">
        <v>-0.1125</v>
      </c>
      <c r="F458" s="18">
        <v>2.4079999999999999</v>
      </c>
      <c r="G458" s="18">
        <v>0.33650000000000002</v>
      </c>
      <c r="H458" s="18">
        <v>0.1176</v>
      </c>
      <c r="I458" s="18">
        <v>2.532</v>
      </c>
      <c r="J458" s="18">
        <v>0.83560000000000001</v>
      </c>
      <c r="K458" s="18">
        <v>-9.0639999999999998E-2</v>
      </c>
      <c r="L458" s="18">
        <v>2.5129999999999999</v>
      </c>
      <c r="M458" s="18">
        <v>0.8851</v>
      </c>
      <c r="O458" s="18">
        <f t="shared" si="164"/>
        <v>9.9999999999999995E-8</v>
      </c>
      <c r="P458" s="113">
        <f t="shared" ca="1" si="165"/>
        <v>4.0466336022454696E-2</v>
      </c>
      <c r="Q458" s="18">
        <f ca="1">P315/$P172*(1-AngCal!$C$28)+Q315/$Q172*AngCal!$C$28</f>
        <v>4.6727751474633941E-2</v>
      </c>
      <c r="R458" s="18">
        <f ca="1">Q458*(1-AngCal!$B$28)+S458*AngCal!$B$28</f>
        <v>4.0466336022454696E-2</v>
      </c>
      <c r="S458" s="18">
        <f ca="1">R315/$R172*(1-AngCal!$C$28)+S315/$S172*AngCal!$C$28</f>
        <v>4.0321454943349128E-2</v>
      </c>
      <c r="T458" s="113">
        <f t="shared" ca="1" si="166"/>
        <v>5.0845339305352233E-2</v>
      </c>
      <c r="U458" s="18">
        <f ca="1">T315/$P172*(1-AngCal!$C$28)+U315/$Q172*AngCal!$C$28</f>
        <v>5.1375028021967535E-2</v>
      </c>
      <c r="V458">
        <f ca="1">U458*(1-AngCal!$B$28)+W458*AngCal!$B$28</f>
        <v>5.0845339305352233E-2</v>
      </c>
      <c r="W458" s="18">
        <f ca="1">V315/$R172*(1-AngCal!$C$28)+W315/$S172*AngCal!$C$28</f>
        <v>5.0833082991514032E-2</v>
      </c>
      <c r="X458" s="113">
        <f t="shared" ca="1" si="167"/>
        <v>7.3863588073914077E-2</v>
      </c>
      <c r="Y458" s="18">
        <f ca="1">X315/$P172*(1-AngCal!$C$28)+Y315/$Q172*AngCal!$C$28</f>
        <v>7.2206721400978641E-2</v>
      </c>
      <c r="Z458" s="18">
        <f ca="1">Y458*(1-AngCal!$B$28)+AA458*AngCal!$B$28</f>
        <v>7.3863588073914077E-2</v>
      </c>
      <c r="AA458" s="18">
        <f ca="1">Z315/$R172*(1-AngCal!$C$28)+AA315/$S172*AngCal!$C$28</f>
        <v>7.3901925832100271E-2</v>
      </c>
      <c r="AB458" s="113">
        <f t="shared" ca="1" si="168"/>
        <v>0.12155372989440751</v>
      </c>
      <c r="AC458" s="18">
        <f ca="1">AB315/$P172*(1-AngCal!$C$28)+AC315/$Q172*AngCal!$C$28</f>
        <v>0.14719685785404429</v>
      </c>
      <c r="AD458" s="18">
        <f ca="1">AC458*(1-AngCal!$B$28)+AE458*AngCal!$B$28</f>
        <v>0.12155372989440751</v>
      </c>
      <c r="AE458" s="18">
        <f ca="1">AD315/$R172*(1-AngCal!$C$28)+AE315/$S172*AngCal!$C$28</f>
        <v>0.12096038098172016</v>
      </c>
      <c r="AF458" s="18"/>
      <c r="AG458" s="18"/>
      <c r="AH458" s="18"/>
      <c r="AI458" s="18"/>
    </row>
    <row r="459" spans="1:35" x14ac:dyDescent="0.15">
      <c r="A459">
        <v>4</v>
      </c>
      <c r="B459">
        <v>233.56299999999999</v>
      </c>
      <c r="C459">
        <v>5</v>
      </c>
      <c r="D459" s="18">
        <v>7.9500000000000001E-2</v>
      </c>
      <c r="E459" s="18">
        <v>-9.7989999999999994E-2</v>
      </c>
      <c r="F459" s="18">
        <v>2.4510000000000001</v>
      </c>
      <c r="G459" s="18">
        <v>0.29749999999999999</v>
      </c>
      <c r="H459" s="18">
        <v>0.1147</v>
      </c>
      <c r="I459" s="18">
        <v>4.1680000000000001</v>
      </c>
      <c r="J459" s="18">
        <v>1.145</v>
      </c>
      <c r="K459" s="18">
        <v>-0.1052</v>
      </c>
      <c r="L459" s="18">
        <v>4.4619999999999997</v>
      </c>
      <c r="M459" s="18">
        <v>1.1970000000000001</v>
      </c>
      <c r="O459" s="18">
        <f t="shared" si="164"/>
        <v>9.9999999999999995E-8</v>
      </c>
      <c r="P459" s="113">
        <f t="shared" ca="1" si="165"/>
        <v>4.3334259720895614E-2</v>
      </c>
      <c r="Q459" s="18">
        <f ca="1">P316/$P173*(1-AngCal!$C$28)+Q316/$Q173*AngCal!$C$28</f>
        <v>4.9558861869122804E-2</v>
      </c>
      <c r="R459" s="18">
        <f ca="1">Q459*(1-AngCal!$B$28)+S459*AngCal!$B$28</f>
        <v>4.3334259720895614E-2</v>
      </c>
      <c r="S459" s="18">
        <f ca="1">R316/$R173*(1-AngCal!$C$28)+S316/$S173*AngCal!$C$28</f>
        <v>4.3190230454170607E-2</v>
      </c>
      <c r="T459" s="113">
        <f t="shared" ca="1" si="166"/>
        <v>5.3453011025407386E-2</v>
      </c>
      <c r="U459" s="18">
        <f ca="1">T316/$P173*(1-AngCal!$C$28)+U316/$Q173*AngCal!$C$28</f>
        <v>5.3993525630296406E-2</v>
      </c>
      <c r="V459">
        <f ca="1">U459*(1-AngCal!$B$28)+W459*AngCal!$B$28</f>
        <v>5.3453011025407386E-2</v>
      </c>
      <c r="W459" s="18">
        <f ca="1">V316/$R173*(1-AngCal!$C$28)+W316/$S173*AngCal!$C$28</f>
        <v>5.3440504214475139E-2</v>
      </c>
      <c r="X459" s="113">
        <f t="shared" ca="1" si="167"/>
        <v>7.4236498139465951E-2</v>
      </c>
      <c r="Y459" s="18">
        <f ca="1">X316/$P173*(1-AngCal!$C$28)+Y316/$Q173*AngCal!$C$28</f>
        <v>7.2703311517953867E-2</v>
      </c>
      <c r="Z459" s="18">
        <f ca="1">Y459*(1-AngCal!$B$28)+AA459*AngCal!$B$28</f>
        <v>7.4236498139465951E-2</v>
      </c>
      <c r="AA459" s="18">
        <f ca="1">Z316/$R173*(1-AngCal!$C$28)+AA316/$S173*AngCal!$C$28</f>
        <v>7.4271974100754798E-2</v>
      </c>
      <c r="AB459" s="113">
        <f t="shared" ca="1" si="168"/>
        <v>0.11831798153005783</v>
      </c>
      <c r="AC459" s="18">
        <f ca="1">AB316/$P173*(1-AngCal!$C$28)+AC316/$Q173*AngCal!$C$28</f>
        <v>0.14217084467469637</v>
      </c>
      <c r="AD459" s="18">
        <f ca="1">AC459*(1-AngCal!$B$28)+AE459*AngCal!$B$28</f>
        <v>0.11831798153005783</v>
      </c>
      <c r="AE459" s="18">
        <f ca="1">AD316/$R173*(1-AngCal!$C$28)+AE316/$S173*AngCal!$C$28</f>
        <v>0.11776605703653939</v>
      </c>
      <c r="AF459" s="18"/>
      <c r="AG459" s="18"/>
      <c r="AH459" s="18"/>
      <c r="AI459" s="18"/>
    </row>
    <row r="460" spans="1:35" x14ac:dyDescent="0.15">
      <c r="A460">
        <v>4</v>
      </c>
      <c r="B460">
        <v>233.56299999999999</v>
      </c>
      <c r="C460">
        <v>7</v>
      </c>
      <c r="D460" s="18">
        <v>7.9640000000000002E-2</v>
      </c>
      <c r="E460" s="18">
        <v>-5.2269999999999997E-2</v>
      </c>
      <c r="F460" s="18">
        <v>2.6869999999999998</v>
      </c>
      <c r="G460" s="18">
        <v>0.2414</v>
      </c>
      <c r="H460" s="18">
        <v>1.0829999999999999E-2</v>
      </c>
      <c r="I460" s="18">
        <v>3.0089999999999999</v>
      </c>
      <c r="J460" s="18">
        <v>0.1014</v>
      </c>
      <c r="K460" s="18">
        <v>-4.6699999999999998E-2</v>
      </c>
      <c r="L460" s="18">
        <v>2.3460000000000001</v>
      </c>
      <c r="M460" s="18">
        <v>0.23699999999999999</v>
      </c>
      <c r="O460" s="18">
        <f t="shared" si="164"/>
        <v>9.9999999999999995E-8</v>
      </c>
      <c r="P460" s="113">
        <f t="shared" ca="1" si="165"/>
        <v>4.6305488251241249E-2</v>
      </c>
      <c r="Q460" s="18">
        <f ca="1">P317/$P174*(1-AngCal!$C$28)+Q317/$Q174*AngCal!$C$28</f>
        <v>5.24031383811518E-2</v>
      </c>
      <c r="R460" s="18">
        <f ca="1">Q460*(1-AngCal!$B$28)+S460*AngCal!$B$28</f>
        <v>4.6305488251241249E-2</v>
      </c>
      <c r="S460" s="18">
        <f ca="1">R317/$R174*(1-AngCal!$C$28)+S317/$S174*AngCal!$C$28</f>
        <v>4.6164396490508117E-2</v>
      </c>
      <c r="T460" s="113">
        <f t="shared" ca="1" si="166"/>
        <v>5.6158890335685482E-2</v>
      </c>
      <c r="U460" s="18">
        <f ca="1">T317/$P174*(1-AngCal!$C$28)+U317/$Q174*AngCal!$C$28</f>
        <v>5.6611883110475186E-2</v>
      </c>
      <c r="V460">
        <f ca="1">U460*(1-AngCal!$B$28)+W460*AngCal!$B$28</f>
        <v>5.6158890335685482E-2</v>
      </c>
      <c r="W460" s="18">
        <f ca="1">V317/$R174*(1-AngCal!$C$28)+W317/$S174*AngCal!$C$28</f>
        <v>5.6148408667037263E-2</v>
      </c>
      <c r="X460" s="113">
        <f t="shared" ca="1" si="167"/>
        <v>7.4656088670853132E-2</v>
      </c>
      <c r="Y460" s="18">
        <f ca="1">X317/$P174*(1-AngCal!$C$28)+Y317/$Q174*AngCal!$C$28</f>
        <v>7.3248874121709009E-2</v>
      </c>
      <c r="Z460" s="18">
        <f ca="1">Y460*(1-AngCal!$B$28)+AA460*AngCal!$B$28</f>
        <v>7.4656088670853132E-2</v>
      </c>
      <c r="AA460" s="18">
        <f ca="1">Z317/$R174*(1-AngCal!$C$28)+AA317/$S174*AngCal!$C$28</f>
        <v>7.4688649800835671E-2</v>
      </c>
      <c r="AB460" s="113">
        <f t="shared" ca="1" si="168"/>
        <v>0.1149221231838361</v>
      </c>
      <c r="AC460" s="18">
        <f ca="1">AB317/$P174*(1-AngCal!$C$28)+AC317/$Q174*AngCal!$C$28</f>
        <v>0.13692646510603296</v>
      </c>
      <c r="AD460" s="18">
        <f ca="1">AC460*(1-AngCal!$B$28)+AE460*AngCal!$B$28</f>
        <v>0.1149221231838361</v>
      </c>
      <c r="AE460" s="18">
        <f ca="1">AD317/$R174*(1-AngCal!$C$28)+AE317/$S174*AngCal!$C$28</f>
        <v>0.11441297108762978</v>
      </c>
      <c r="AF460" s="18"/>
      <c r="AG460" s="18"/>
      <c r="AH460" s="18"/>
      <c r="AI460" s="18"/>
    </row>
    <row r="461" spans="1:35" x14ac:dyDescent="0.15">
      <c r="A461">
        <v>4</v>
      </c>
      <c r="B461">
        <v>233.56299999999999</v>
      </c>
      <c r="C461">
        <v>10</v>
      </c>
      <c r="D461" s="18">
        <v>7.9439999999999997E-2</v>
      </c>
      <c r="E461" s="18">
        <v>-0.1163</v>
      </c>
      <c r="F461" s="18">
        <v>2.0950000000000002</v>
      </c>
      <c r="G461" s="18">
        <v>0.3916</v>
      </c>
      <c r="H461" s="18">
        <v>-3.4020000000000002E-2</v>
      </c>
      <c r="I461" s="18">
        <v>2.5270000000000001</v>
      </c>
      <c r="J461" s="18">
        <v>0.14530000000000001</v>
      </c>
      <c r="K461" s="18">
        <v>6.166E-2</v>
      </c>
      <c r="L461" s="18">
        <v>1.746</v>
      </c>
      <c r="M461" s="18">
        <v>0.35699999999999998</v>
      </c>
      <c r="O461" s="18">
        <f t="shared" si="164"/>
        <v>1.1295E-7</v>
      </c>
      <c r="P461" s="113">
        <f t="shared" ca="1" si="165"/>
        <v>4.9288950269724109E-2</v>
      </c>
      <c r="Q461" s="18">
        <f ca="1">P318/$P175*(1-AngCal!$C$28)+Q318/$Q175*AngCal!$C$28</f>
        <v>5.5260320622687147E-2</v>
      </c>
      <c r="R461" s="18">
        <f ca="1">Q461*(1-AngCal!$B$28)+S461*AngCal!$B$28</f>
        <v>4.9288950269724109E-2</v>
      </c>
      <c r="S461" s="18">
        <f ca="1">R318/$R175*(1-AngCal!$C$28)+S318/$S175*AngCal!$C$28</f>
        <v>4.9150780460184458E-2</v>
      </c>
      <c r="T461" s="113">
        <f t="shared" ca="1" si="166"/>
        <v>5.8874788605735633E-2</v>
      </c>
      <c r="U461" s="18">
        <f ca="1">T318/$P175*(1-AngCal!$C$28)+U318/$Q175*AngCal!$C$28</f>
        <v>5.9223119976444277E-2</v>
      </c>
      <c r="V461">
        <f ca="1">U461*(1-AngCal!$B$28)+W461*AngCal!$B$28</f>
        <v>5.8874788605735633E-2</v>
      </c>
      <c r="W461" s="18">
        <f ca="1">V318/$R175*(1-AngCal!$C$28)+W318/$S175*AngCal!$C$28</f>
        <v>5.8866728667010912E-2</v>
      </c>
      <c r="X461" s="113">
        <f t="shared" ca="1" si="167"/>
        <v>7.5114983427747861E-2</v>
      </c>
      <c r="Y461" s="18">
        <f ca="1">X318/$P175*(1-AngCal!$C$28)+Y318/$Q175*AngCal!$C$28</f>
        <v>7.3836202921395686E-2</v>
      </c>
      <c r="Z461" s="18">
        <f ca="1">Y461*(1-AngCal!$B$28)+AA461*AngCal!$B$28</f>
        <v>7.5114983427747861E-2</v>
      </c>
      <c r="AA461" s="18">
        <f ca="1">Z318/$R175*(1-AngCal!$C$28)+AA318/$S175*AngCal!$C$28</f>
        <v>7.5144572759603318E-2</v>
      </c>
      <c r="AB461" s="113">
        <f t="shared" ca="1" si="168"/>
        <v>0.11146504701206343</v>
      </c>
      <c r="AC461" s="18">
        <f ca="1">AB318/$P175*(1-AngCal!$C$28)+AC318/$Q175*AngCal!$C$28</f>
        <v>0.13148905709385009</v>
      </c>
      <c r="AD461" s="18">
        <f ca="1">AC461*(1-AngCal!$B$28)+AE461*AngCal!$B$28</f>
        <v>0.11146504701206343</v>
      </c>
      <c r="AE461" s="18">
        <f ca="1">AD318/$R175*(1-AngCal!$C$28)+AE318/$S175*AngCal!$C$28</f>
        <v>0.1110017172408916</v>
      </c>
      <c r="AF461" s="18"/>
      <c r="AG461" s="18"/>
      <c r="AH461" s="18"/>
      <c r="AI461" s="18"/>
    </row>
    <row r="462" spans="1:35" x14ac:dyDescent="0.15">
      <c r="A462">
        <v>4</v>
      </c>
      <c r="B462">
        <v>233.56299999999999</v>
      </c>
      <c r="C462">
        <v>15</v>
      </c>
      <c r="D462" s="18">
        <v>7.9320000000000002E-2</v>
      </c>
      <c r="E462" s="18">
        <v>-7.9869999999999997E-2</v>
      </c>
      <c r="F462" s="18">
        <v>2.5049999999999999</v>
      </c>
      <c r="G462" s="18">
        <v>0.215</v>
      </c>
      <c r="H462" s="18">
        <v>3.3119999999999997E-2</v>
      </c>
      <c r="I462" s="18">
        <v>2.367</v>
      </c>
      <c r="J462" s="18">
        <v>0.84009999999999996</v>
      </c>
      <c r="K462" s="18">
        <v>-3.7109999999999997E-2</v>
      </c>
      <c r="L462" s="18">
        <v>2.2250000000000001</v>
      </c>
      <c r="M462" s="18">
        <v>0.57240000000000002</v>
      </c>
      <c r="O462" s="18">
        <f t="shared" si="164"/>
        <v>1.4219E-7</v>
      </c>
      <c r="P462" s="113">
        <f t="shared" ca="1" si="165"/>
        <v>5.2211921570454956E-2</v>
      </c>
      <c r="Q462" s="18">
        <f ca="1">P319/$P176*(1-AngCal!$C$28)+Q319/$Q176*AngCal!$C$28</f>
        <v>5.8035024247038026E-2</v>
      </c>
      <c r="R462" s="18">
        <f ca="1">Q462*(1-AngCal!$B$28)+S462*AngCal!$B$28</f>
        <v>5.2211921570454956E-2</v>
      </c>
      <c r="S462" s="18">
        <f ca="1">R319/$R176*(1-AngCal!$C$28)+S319/$S176*AngCal!$C$28</f>
        <v>5.207718248374698E-2</v>
      </c>
      <c r="T462" s="113">
        <f t="shared" ca="1" si="166"/>
        <v>6.1525578832506485E-2</v>
      </c>
      <c r="U462" s="18">
        <f ca="1">T319/$P176*(1-AngCal!$C$28)+U319/$Q176*AngCal!$C$28</f>
        <v>6.1732612886157209E-2</v>
      </c>
      <c r="V462">
        <f ca="1">U462*(1-AngCal!$B$28)+W462*AngCal!$B$28</f>
        <v>6.1525578832506485E-2</v>
      </c>
      <c r="W462" s="18">
        <f ca="1">V319/$R176*(1-AngCal!$C$28)+W319/$S176*AngCal!$C$28</f>
        <v>6.1520788331487407E-2</v>
      </c>
      <c r="X462" s="113">
        <f t="shared" ca="1" si="167"/>
        <v>7.5600519210206663E-2</v>
      </c>
      <c r="Y462" s="18">
        <f ca="1">X319/$P176*(1-AngCal!$C$28)+Y319/$Q176*AngCal!$C$28</f>
        <v>7.4445137924321447E-2</v>
      </c>
      <c r="Z462" s="18">
        <f ca="1">Y462*(1-AngCal!$B$28)+AA462*AngCal!$B$28</f>
        <v>7.5600519210206663E-2</v>
      </c>
      <c r="AA462" s="18">
        <f ca="1">Z319/$R176*(1-AngCal!$C$28)+AA319/$S176*AngCal!$C$28</f>
        <v>7.5627253243230969E-2</v>
      </c>
      <c r="AB462" s="113">
        <f t="shared" ca="1" si="168"/>
        <v>0.10803678603208285</v>
      </c>
      <c r="AC462" s="18">
        <f ca="1">AB319/$P176*(1-AngCal!$C$28)+AC319/$Q176*AngCal!$C$28</f>
        <v>0.12602931254609262</v>
      </c>
      <c r="AD462" s="18">
        <f ca="1">AC462*(1-AngCal!$B$28)+AE462*AngCal!$B$28</f>
        <v>0.10803678603208285</v>
      </c>
      <c r="AE462" s="18">
        <f ca="1">AD319/$R176*(1-AngCal!$C$28)+AE319/$S176*AngCal!$C$28</f>
        <v>0.10762046217095365</v>
      </c>
      <c r="AF462" s="18"/>
      <c r="AG462" s="18"/>
      <c r="AH462" s="18"/>
      <c r="AI462" s="18"/>
    </row>
    <row r="463" spans="1:35" x14ac:dyDescent="0.15">
      <c r="A463">
        <v>4</v>
      </c>
      <c r="B463">
        <v>233.56299999999999</v>
      </c>
      <c r="C463">
        <v>20</v>
      </c>
      <c r="D463" s="18">
        <v>7.9189999999999997E-2</v>
      </c>
      <c r="E463" s="18">
        <v>2.1600000000000001E-2</v>
      </c>
      <c r="F463" s="18">
        <v>3.1560000000000001</v>
      </c>
      <c r="G463" s="18">
        <v>9.9330000000000002E-2</v>
      </c>
      <c r="H463" s="18">
        <v>-0.17230000000000001</v>
      </c>
      <c r="I463" s="18">
        <v>2.4350000000000001</v>
      </c>
      <c r="J463" s="18">
        <v>0.36230000000000001</v>
      </c>
      <c r="K463" s="18">
        <v>5.7750000000000003E-2</v>
      </c>
      <c r="L463" s="18">
        <v>1.897</v>
      </c>
      <c r="M463" s="18">
        <v>0.29420000000000002</v>
      </c>
      <c r="O463" s="18">
        <f t="shared" si="164"/>
        <v>1.7901000000000001E-7</v>
      </c>
      <c r="P463" s="113">
        <f t="shared" ca="1" si="165"/>
        <v>5.5028141079333209E-2</v>
      </c>
      <c r="Q463" s="18">
        <f ca="1">P320/$P177*(1-AngCal!$C$28)+Q320/$Q177*AngCal!$C$28</f>
        <v>6.0598157413362413E-2</v>
      </c>
      <c r="R463" s="18">
        <f ca="1">Q463*(1-AngCal!$B$28)+S463*AngCal!$B$28</f>
        <v>5.5028141079333209E-2</v>
      </c>
      <c r="S463" s="18">
        <f ca="1">R320/$R177*(1-AngCal!$C$28)+S320/$S177*AngCal!$C$28</f>
        <v>5.4899258084222427E-2</v>
      </c>
      <c r="T463" s="113">
        <f t="shared" ca="1" si="166"/>
        <v>6.4056519574677229E-2</v>
      </c>
      <c r="U463" s="18">
        <f ca="1">T320/$P177*(1-AngCal!$C$28)+U320/$Q177*AngCal!$C$28</f>
        <v>6.4014426298009713E-2</v>
      </c>
      <c r="V463">
        <f ca="1">U463*(1-AngCal!$B$28)+W463*AngCal!$B$28</f>
        <v>6.4056519574677229E-2</v>
      </c>
      <c r="W463" s="18">
        <f ca="1">V320/$R177*(1-AngCal!$C$28)+W320/$S177*AngCal!$C$28</f>
        <v>6.4057493558817596E-2</v>
      </c>
      <c r="X463" s="113">
        <f t="shared" ca="1" si="167"/>
        <v>7.6094572367058286E-2</v>
      </c>
      <c r="Y463" s="18">
        <f ca="1">X320/$P177*(1-AngCal!$C$28)+Y320/$Q177*AngCal!$C$28</f>
        <v>7.5047811029357758E-2</v>
      </c>
      <c r="Z463" s="18">
        <f ca="1">Y463*(1-AngCal!$B$28)+AA463*AngCal!$B$28</f>
        <v>7.6094572367058286E-2</v>
      </c>
      <c r="AA463" s="18">
        <f ca="1">Z320/$R177*(1-AngCal!$C$28)+AA320/$S177*AngCal!$C$28</f>
        <v>7.6118793074553312E-2</v>
      </c>
      <c r="AB463" s="113">
        <f t="shared" ca="1" si="168"/>
        <v>0.1047105320937016</v>
      </c>
      <c r="AC463" s="18">
        <f ca="1">AB320/$P177*(1-AngCal!$C$28)+AC320/$Q177*AngCal!$C$28</f>
        <v>0.1207792058393542</v>
      </c>
      <c r="AD463" s="18">
        <f ca="1">AC463*(1-AngCal!$B$28)+AE463*AngCal!$B$28</f>
        <v>0.1047105320937016</v>
      </c>
      <c r="AE463" s="18">
        <f ca="1">AD320/$R177*(1-AngCal!$C$28)+AE320/$S177*AngCal!$C$28</f>
        <v>0.10433872370471263</v>
      </c>
      <c r="AF463" s="18"/>
      <c r="AG463" s="18"/>
      <c r="AH463" s="18"/>
      <c r="AI463" s="18"/>
    </row>
    <row r="464" spans="1:35" x14ac:dyDescent="0.15">
      <c r="A464">
        <v>4</v>
      </c>
      <c r="B464">
        <v>364.96300000000002</v>
      </c>
      <c r="C464">
        <v>1</v>
      </c>
      <c r="D464" s="18">
        <v>7.9939999999999997E-2</v>
      </c>
      <c r="E464" s="18">
        <v>0.66269999999999996</v>
      </c>
      <c r="F464" s="18">
        <v>3.48</v>
      </c>
      <c r="G464" s="18">
        <v>0.51429999999999998</v>
      </c>
      <c r="H464" s="18">
        <v>-0.87539999999999996</v>
      </c>
      <c r="I464" s="18">
        <v>3.4969999999999999</v>
      </c>
      <c r="J464" s="18">
        <v>0.6623</v>
      </c>
      <c r="K464" s="18">
        <v>1.8599999999999998E-2</v>
      </c>
      <c r="L464" s="18">
        <v>0.59650000000000003</v>
      </c>
      <c r="M464" s="18">
        <v>0.40300000000000002</v>
      </c>
      <c r="O464" s="18">
        <f t="shared" si="164"/>
        <v>2.2536E-7</v>
      </c>
      <c r="P464" s="113">
        <f t="shared" ca="1" si="165"/>
        <v>5.7709426079222345E-2</v>
      </c>
      <c r="Q464" s="18">
        <f ca="1">P321/$P178*(1-AngCal!$C$28)+Q321/$Q178*AngCal!$C$28</f>
        <v>6.2945542925631703E-2</v>
      </c>
      <c r="R464" s="18">
        <f ca="1">Q464*(1-AngCal!$B$28)+S464*AngCal!$B$28</f>
        <v>5.7709426079222345E-2</v>
      </c>
      <c r="S464" s="18">
        <f ca="1">R321/$R178*(1-AngCal!$C$28)+S321/$S178*AngCal!$C$28</f>
        <v>5.7588269087672367E-2</v>
      </c>
      <c r="T464" s="113">
        <f t="shared" ca="1" si="166"/>
        <v>6.6426763030681638E-2</v>
      </c>
      <c r="U464" s="18">
        <f ca="1">T321/$P178*(1-AngCal!$C$28)+U321/$Q178*AngCal!$C$28</f>
        <v>6.6059471819716234E-2</v>
      </c>
      <c r="V464">
        <f ca="1">U464*(1-AngCal!$B$28)+W464*AngCal!$B$28</f>
        <v>6.6426763030681638E-2</v>
      </c>
      <c r="W464" s="18">
        <f ca="1">V321/$R178*(1-AngCal!$C$28)+W321/$S178*AngCal!$C$28</f>
        <v>6.6435261675660093E-2</v>
      </c>
      <c r="X464" s="113">
        <f t="shared" ca="1" si="167"/>
        <v>7.657317768941331E-2</v>
      </c>
      <c r="Y464" s="18">
        <f ca="1">X321/$P178*(1-AngCal!$C$28)+Y321/$Q178*AngCal!$C$28</f>
        <v>7.5617098991194273E-2</v>
      </c>
      <c r="Z464" s="18">
        <f ca="1">Y464*(1-AngCal!$B$28)+AA464*AngCal!$B$28</f>
        <v>7.657317768941331E-2</v>
      </c>
      <c r="AA464" s="18">
        <f ca="1">Z321/$R178*(1-AngCal!$C$28)+AA321/$S178*AngCal!$C$28</f>
        <v>7.6595300117571249E-2</v>
      </c>
      <c r="AB464" s="113">
        <f t="shared" ca="1" si="168"/>
        <v>0.10154996929692857</v>
      </c>
      <c r="AC464" s="18">
        <f ca="1">AB321/$P178*(1-AngCal!$C$28)+AC321/$Q178*AngCal!$C$28</f>
        <v>0.11583824423846449</v>
      </c>
      <c r="AD464" s="18">
        <f ca="1">AC464*(1-AngCal!$B$28)+AE464*AngCal!$B$28</f>
        <v>0.10154996929692857</v>
      </c>
      <c r="AE464" s="18">
        <f ca="1">AD321/$R178*(1-AngCal!$C$28)+AE321/$S178*AngCal!$C$28</f>
        <v>0.10121935704033949</v>
      </c>
      <c r="AF464" s="18"/>
      <c r="AG464" s="18"/>
      <c r="AH464" s="18"/>
      <c r="AI464" s="18"/>
    </row>
    <row r="465" spans="1:35" x14ac:dyDescent="0.15">
      <c r="A465">
        <v>4</v>
      </c>
      <c r="B465">
        <v>364.96300000000002</v>
      </c>
      <c r="C465">
        <v>3</v>
      </c>
      <c r="D465" s="18">
        <v>7.9420000000000004E-2</v>
      </c>
      <c r="E465" s="18">
        <v>0.75060000000000004</v>
      </c>
      <c r="F465" s="18">
        <v>3.452</v>
      </c>
      <c r="G465" s="18">
        <v>0.48070000000000002</v>
      </c>
      <c r="H465" s="18">
        <v>-0.9194</v>
      </c>
      <c r="I465" s="18">
        <v>3.42</v>
      </c>
      <c r="J465" s="18">
        <v>0.57989999999999997</v>
      </c>
      <c r="K465" s="18">
        <v>1.54E-2</v>
      </c>
      <c r="L465" s="18">
        <v>1.0069999999999999</v>
      </c>
      <c r="M465" s="18">
        <v>0.78959999999999997</v>
      </c>
      <c r="O465" s="18">
        <f t="shared" si="164"/>
        <v>2.8370999999999999E-7</v>
      </c>
      <c r="P465" s="113">
        <f t="shared" ca="1" si="165"/>
        <v>6.0238604677964415E-2</v>
      </c>
      <c r="Q465" s="18">
        <f ca="1">P322/$P179*(1-AngCal!$C$28)+Q322/$Q179*AngCal!$C$28</f>
        <v>6.5090963739196248E-2</v>
      </c>
      <c r="R465" s="18">
        <f ca="1">Q465*(1-AngCal!$B$28)+S465*AngCal!$B$28</f>
        <v>6.0238604677964415E-2</v>
      </c>
      <c r="S465" s="18">
        <f ca="1">R322/$R179*(1-AngCal!$C$28)+S322/$S179*AngCal!$C$28</f>
        <v>6.0126327346685549E-2</v>
      </c>
      <c r="T465" s="113">
        <f t="shared" ca="1" si="166"/>
        <v>6.8605221957783902E-2</v>
      </c>
      <c r="U465" s="18">
        <f ca="1">T322/$P179*(1-AngCal!$C$28)+U322/$Q179*AngCal!$C$28</f>
        <v>6.7876931305888288E-2</v>
      </c>
      <c r="V465">
        <f ca="1">U465*(1-AngCal!$B$28)+W465*AngCal!$B$28</f>
        <v>6.8605221957783902E-2</v>
      </c>
      <c r="W465" s="18">
        <f ca="1">V322/$R179*(1-AngCal!$C$28)+W322/$S179*AngCal!$C$28</f>
        <v>6.8622073664295791E-2</v>
      </c>
      <c r="X465" s="113">
        <f t="shared" ca="1" si="167"/>
        <v>7.700963615552836E-2</v>
      </c>
      <c r="Y465" s="18">
        <f ca="1">X322/$P179*(1-AngCal!$C$28)+Y322/$Q179*AngCal!$C$28</f>
        <v>7.612519743862288E-2</v>
      </c>
      <c r="Z465" s="18">
        <f ca="1">Y465*(1-AngCal!$B$28)+AA465*AngCal!$B$28</f>
        <v>7.700963615552836E-2</v>
      </c>
      <c r="AA465" s="18">
        <f ca="1">Z322/$R179*(1-AngCal!$C$28)+AA322/$S179*AngCal!$C$28</f>
        <v>7.70301009269026E-2</v>
      </c>
      <c r="AB465" s="113">
        <f t="shared" ca="1" si="168"/>
        <v>9.8611630034869516E-2</v>
      </c>
      <c r="AC465" s="18">
        <f ca="1">AB322/$P179*(1-AngCal!$C$28)+AC322/$Q179*AngCal!$C$28</f>
        <v>0.11129095123250866</v>
      </c>
      <c r="AD465" s="18">
        <f ca="1">AC465*(1-AngCal!$B$28)+AE465*AngCal!$B$28</f>
        <v>9.8611630034869516E-2</v>
      </c>
      <c r="AE465" s="18">
        <f ca="1">AD322/$R179*(1-AngCal!$C$28)+AE322/$S179*AngCal!$C$28</f>
        <v>9.8318246893075167E-2</v>
      </c>
      <c r="AF465" s="18"/>
      <c r="AG465" s="18"/>
      <c r="AH465" s="18"/>
      <c r="AI465" s="18"/>
    </row>
    <row r="466" spans="1:35" x14ac:dyDescent="0.15">
      <c r="A466">
        <v>4</v>
      </c>
      <c r="B466">
        <v>364.96300000000002</v>
      </c>
      <c r="C466">
        <v>5</v>
      </c>
      <c r="D466" s="18">
        <v>7.9810000000000006E-2</v>
      </c>
      <c r="E466" s="18">
        <v>0.60760000000000003</v>
      </c>
      <c r="F466" s="18">
        <v>3.4569999999999999</v>
      </c>
      <c r="G466" s="18">
        <v>0.47870000000000001</v>
      </c>
      <c r="H466" s="18">
        <v>-0.78169999999999995</v>
      </c>
      <c r="I466" s="18">
        <v>3.4340000000000002</v>
      </c>
      <c r="J466" s="18">
        <v>0.60070000000000001</v>
      </c>
      <c r="K466" s="18">
        <v>1.2319999999999999E-2</v>
      </c>
      <c r="L466" s="18">
        <v>0.68089999999999995</v>
      </c>
      <c r="M466" s="18">
        <v>0.24970000000000001</v>
      </c>
      <c r="O466" s="18">
        <f t="shared" si="164"/>
        <v>3.5717000000000001E-7</v>
      </c>
      <c r="P466" s="113">
        <f t="shared" ca="1" si="165"/>
        <v>6.260340489360558E-2</v>
      </c>
      <c r="Q466" s="18">
        <f ca="1">P323/$P180*(1-AngCal!$C$28)+Q323/$Q180*AngCal!$C$28</f>
        <v>6.7055056901578286E-2</v>
      </c>
      <c r="R466" s="18">
        <f ca="1">Q466*(1-AngCal!$B$28)+S466*AngCal!$B$28</f>
        <v>6.260340489360558E-2</v>
      </c>
      <c r="S466" s="18">
        <f ca="1">R323/$R180*(1-AngCal!$C$28)+S323/$S180*AngCal!$C$28</f>
        <v>6.2500399406804186E-2</v>
      </c>
      <c r="T466" s="113">
        <f t="shared" ca="1" si="166"/>
        <v>7.0568153531616051E-2</v>
      </c>
      <c r="U466" s="18">
        <f ca="1">T323/$P180*(1-AngCal!$C$28)+U323/$Q180*AngCal!$C$28</f>
        <v>6.9484712584211641E-2</v>
      </c>
      <c r="V466">
        <f ca="1">U466*(1-AngCal!$B$28)+W466*AngCal!$B$28</f>
        <v>7.0568153531616051E-2</v>
      </c>
      <c r="W466" s="18">
        <f ca="1">V323/$R180*(1-AngCal!$C$28)+W323/$S180*AngCal!$C$28</f>
        <v>7.0593222957979151E-2</v>
      </c>
      <c r="X466" s="113">
        <f t="shared" ca="1" si="167"/>
        <v>7.7378861194640394E-2</v>
      </c>
      <c r="Y466" s="18">
        <f ca="1">X323/$P180*(1-AngCal!$C$28)+Y323/$Q180*AngCal!$C$28</f>
        <v>7.654818111373711E-2</v>
      </c>
      <c r="Z466" s="18">
        <f ca="1">Y466*(1-AngCal!$B$28)+AA466*AngCal!$B$28</f>
        <v>7.7378861194640394E-2</v>
      </c>
      <c r="AA466" s="18">
        <f ca="1">Z323/$R180*(1-AngCal!$C$28)+AA323/$S180*AngCal!$C$28</f>
        <v>7.7398082060502416E-2</v>
      </c>
      <c r="AB466" s="113">
        <f t="shared" ca="1" si="168"/>
        <v>9.5944001047305202E-2</v>
      </c>
      <c r="AC466" s="18">
        <f ca="1">AB323/$P180*(1-AngCal!$C$28)+AC323/$Q180*AngCal!$C$28</f>
        <v>0.10720301098959985</v>
      </c>
      <c r="AD466" s="18">
        <f ca="1">AC466*(1-AngCal!$B$28)+AE466*AngCal!$B$28</f>
        <v>9.5944001047305202E-2</v>
      </c>
      <c r="AE466" s="18">
        <f ca="1">AD323/$R180*(1-AngCal!$C$28)+AE323/$S180*AngCal!$C$28</f>
        <v>9.5683482076385912E-2</v>
      </c>
      <c r="AF466" s="18"/>
      <c r="AG466" s="18"/>
      <c r="AH466" s="18"/>
      <c r="AI466" s="18"/>
    </row>
    <row r="467" spans="1:35" x14ac:dyDescent="0.15">
      <c r="A467">
        <v>4</v>
      </c>
      <c r="B467">
        <v>364.96300000000002</v>
      </c>
      <c r="C467">
        <v>7</v>
      </c>
      <c r="D467" s="18">
        <v>7.9820000000000002E-2</v>
      </c>
      <c r="E467" s="18">
        <v>0.54349999999999998</v>
      </c>
      <c r="F467" s="18">
        <v>3.4830000000000001</v>
      </c>
      <c r="G467" s="18">
        <v>0.46539999999999998</v>
      </c>
      <c r="H467" s="18">
        <v>-0.71850000000000003</v>
      </c>
      <c r="I467" s="18">
        <v>3.456</v>
      </c>
      <c r="J467" s="18">
        <v>0.60209999999999997</v>
      </c>
      <c r="K467" s="18">
        <v>1.286E-2</v>
      </c>
      <c r="L467" s="18">
        <v>0.73599999999999999</v>
      </c>
      <c r="M467" s="18">
        <v>0.29210000000000003</v>
      </c>
      <c r="O467" s="18">
        <f t="shared" si="164"/>
        <v>4.4965000000000001E-7</v>
      </c>
      <c r="P467" s="113">
        <f t="shared" ca="1" si="165"/>
        <v>6.4795778629299972E-2</v>
      </c>
      <c r="Q467" s="18">
        <f ca="1">P324/$P181*(1-AngCal!$C$28)+Q324/$Q181*AngCal!$C$28</f>
        <v>6.8859342887461206E-2</v>
      </c>
      <c r="R467" s="18">
        <f ca="1">Q467*(1-AngCal!$B$28)+S467*AngCal!$B$28</f>
        <v>6.4795778629299972E-2</v>
      </c>
      <c r="S467" s="18">
        <f ca="1">R324/$R181*(1-AngCal!$C$28)+S324/$S181*AngCal!$C$28</f>
        <v>6.4701752992567571E-2</v>
      </c>
      <c r="T467" s="113">
        <f t="shared" ca="1" si="166"/>
        <v>7.2301481850783583E-2</v>
      </c>
      <c r="U467" s="18">
        <f ca="1">T324/$P181*(1-AngCal!$C$28)+U324/$Q181*AngCal!$C$28</f>
        <v>7.0904505809708432E-2</v>
      </c>
      <c r="V467">
        <f ca="1">U467*(1-AngCal!$B$28)+W467*AngCal!$B$28</f>
        <v>7.2301481850783583E-2</v>
      </c>
      <c r="W467" s="18">
        <f ca="1">V324/$R181*(1-AngCal!$C$28)+W324/$S181*AngCal!$C$28</f>
        <v>7.2333806074892551E-2</v>
      </c>
      <c r="X467" s="113">
        <f t="shared" ca="1" si="167"/>
        <v>7.7662237500576853E-2</v>
      </c>
      <c r="Y467" s="18">
        <f ca="1">X324/$P181*(1-AngCal!$C$28)+Y324/$Q181*AngCal!$C$28</f>
        <v>7.6870468444053125E-2</v>
      </c>
      <c r="Z467" s="18">
        <f ca="1">Y467*(1-AngCal!$B$28)+AA467*AngCal!$B$28</f>
        <v>7.7662237500576853E-2</v>
      </c>
      <c r="AA467" s="18">
        <f ca="1">Z324/$R181*(1-AngCal!$C$28)+AA324/$S181*AngCal!$C$28</f>
        <v>7.7680558015512755E-2</v>
      </c>
      <c r="AB467" s="113">
        <f t="shared" ca="1" si="168"/>
        <v>9.3580874157362548E-2</v>
      </c>
      <c r="AC467" s="18">
        <f ca="1">AB324/$P181*(1-AngCal!$C$28)+AC324/$Q181*AngCal!$C$28</f>
        <v>0.10361188303060216</v>
      </c>
      <c r="AD467" s="18">
        <f ca="1">AC467*(1-AngCal!$B$28)+AE467*AngCal!$B$28</f>
        <v>9.3580874157362548E-2</v>
      </c>
      <c r="AE467" s="18">
        <f ca="1">AD324/$R181*(1-AngCal!$C$28)+AE324/$S181*AngCal!$C$28</f>
        <v>9.3348769547602684E-2</v>
      </c>
      <c r="AF467" s="18"/>
      <c r="AG467" s="18"/>
      <c r="AH467" s="18"/>
      <c r="AI467" s="18"/>
    </row>
    <row r="468" spans="1:35" x14ac:dyDescent="0.15">
      <c r="A468">
        <v>4</v>
      </c>
      <c r="B468">
        <v>364.96300000000002</v>
      </c>
      <c r="C468">
        <v>10</v>
      </c>
      <c r="D468" s="18">
        <v>7.9659999999999995E-2</v>
      </c>
      <c r="E468" s="18">
        <v>0.55430000000000001</v>
      </c>
      <c r="F468" s="18">
        <v>3.4609999999999999</v>
      </c>
      <c r="G468" s="18">
        <v>0.44690000000000002</v>
      </c>
      <c r="H468" s="18">
        <v>-0.72599999999999998</v>
      </c>
      <c r="I468" s="18">
        <v>3.4350000000000001</v>
      </c>
      <c r="J468" s="18">
        <v>0.57330000000000003</v>
      </c>
      <c r="K468" s="18">
        <v>1.1900000000000001E-2</v>
      </c>
      <c r="L468" s="18">
        <v>0.8821</v>
      </c>
      <c r="M468" s="18">
        <v>0.23569999999999999</v>
      </c>
      <c r="O468" s="18">
        <f t="shared" si="164"/>
        <v>5.6608000000000005E-7</v>
      </c>
      <c r="P468" s="113">
        <f t="shared" ca="1" si="165"/>
        <v>6.6813154061361138E-2</v>
      </c>
      <c r="Q468" s="18">
        <f ca="1">P325/$P182*(1-AngCal!$C$28)+Q325/$Q182*AngCal!$C$28</f>
        <v>7.0523428363420543E-2</v>
      </c>
      <c r="R468" s="18">
        <f ca="1">Q468*(1-AngCal!$B$28)+S468*AngCal!$B$28</f>
        <v>6.6813154061361138E-2</v>
      </c>
      <c r="S468" s="18">
        <f ca="1">R325/$R182*(1-AngCal!$C$28)+S325/$S182*AngCal!$C$28</f>
        <v>6.6727303098625082E-2</v>
      </c>
      <c r="T468" s="113">
        <f t="shared" ca="1" si="166"/>
        <v>7.38035686116984E-2</v>
      </c>
      <c r="U468" s="18">
        <f ca="1">T325/$P182*(1-AngCal!$C$28)+U325/$Q182*AngCal!$C$28</f>
        <v>7.2159325900892218E-2</v>
      </c>
      <c r="V468">
        <f ca="1">U468*(1-AngCal!$B$28)+W468*AngCal!$B$28</f>
        <v>7.38035686116984E-2</v>
      </c>
      <c r="W468" s="18">
        <f ca="1">V325/$R182*(1-AngCal!$C$28)+W325/$S182*AngCal!$C$28</f>
        <v>7.3841614267680253E-2</v>
      </c>
      <c r="X468" s="113">
        <f t="shared" ca="1" si="167"/>
        <v>7.7850894490424399E-2</v>
      </c>
      <c r="Y468" s="18">
        <f ca="1">X325/$P182*(1-AngCal!$C$28)+Y325/$Q182*AngCal!$C$28</f>
        <v>7.7087183549183022E-2</v>
      </c>
      <c r="Z468" s="18">
        <f ca="1">Y468*(1-AngCal!$B$28)+AA468*AngCal!$B$28</f>
        <v>7.7850894490424399E-2</v>
      </c>
      <c r="AA468" s="18">
        <f ca="1">Z325/$R182*(1-AngCal!$C$28)+AA325/$S182*AngCal!$C$28</f>
        <v>7.7868565776755244E-2</v>
      </c>
      <c r="AB468" s="113">
        <f t="shared" ca="1" si="168"/>
        <v>9.1535403254983314E-2</v>
      </c>
      <c r="AC468" s="18">
        <f ca="1">AB325/$P182*(1-AngCal!$C$28)+AC325/$Q182*AngCal!$C$28</f>
        <v>0.10052121053383768</v>
      </c>
      <c r="AD468" s="18">
        <f ca="1">AC468*(1-AngCal!$B$28)+AE468*AngCal!$B$28</f>
        <v>9.1535403254983314E-2</v>
      </c>
      <c r="AE468" s="18">
        <f ca="1">AD325/$R182*(1-AngCal!$C$28)+AE325/$S182*AngCal!$C$28</f>
        <v>9.1327483262269527E-2</v>
      </c>
      <c r="AF468" s="18"/>
      <c r="AG468" s="18"/>
      <c r="AH468" s="18"/>
      <c r="AI468" s="18"/>
    </row>
    <row r="469" spans="1:35" x14ac:dyDescent="0.15">
      <c r="A469">
        <v>4</v>
      </c>
      <c r="B469">
        <v>364.96300000000002</v>
      </c>
      <c r="C469">
        <v>15</v>
      </c>
      <c r="D469" s="18">
        <v>7.9409999999999994E-2</v>
      </c>
      <c r="E469" s="18">
        <v>0.34399999999999997</v>
      </c>
      <c r="F469" s="18">
        <v>3.47</v>
      </c>
      <c r="G469" s="18">
        <v>0.43959999999999999</v>
      </c>
      <c r="H469" s="18">
        <v>-0.40129999999999999</v>
      </c>
      <c r="I469" s="18">
        <v>3.4009999999999998</v>
      </c>
      <c r="J469" s="18">
        <v>0.49880000000000002</v>
      </c>
      <c r="K469" s="18">
        <v>-4.1930000000000002E-2</v>
      </c>
      <c r="L469" s="18">
        <v>2.4039999999999999</v>
      </c>
      <c r="M469" s="18">
        <v>0.29389999999999999</v>
      </c>
      <c r="O469" s="18">
        <f t="shared" si="164"/>
        <v>7.1264000000000001E-7</v>
      </c>
      <c r="P469" s="113">
        <f t="shared" ca="1" si="165"/>
        <v>6.8657797063349416E-2</v>
      </c>
      <c r="Q469" s="18">
        <f ca="1">P326/$P183*(1-AngCal!$C$28)+Q326/$Q183*AngCal!$C$28</f>
        <v>7.206289205381905E-2</v>
      </c>
      <c r="R469" s="18">
        <f ca="1">Q469*(1-AngCal!$B$28)+S469*AngCal!$B$28</f>
        <v>6.8657797063349416E-2</v>
      </c>
      <c r="S469" s="18">
        <f ca="1">R326/$R183*(1-AngCal!$C$28)+S326/$S183*AngCal!$C$28</f>
        <v>6.8579007556337154E-2</v>
      </c>
      <c r="T469" s="113">
        <f t="shared" ca="1" si="166"/>
        <v>7.5084661120920576E-2</v>
      </c>
      <c r="U469" s="18">
        <f ca="1">T326/$P183*(1-AngCal!$C$28)+U326/$Q183*AngCal!$C$28</f>
        <v>7.3271288906981535E-2</v>
      </c>
      <c r="V469">
        <f ca="1">U469*(1-AngCal!$B$28)+W469*AngCal!$B$28</f>
        <v>7.5084661120920576E-2</v>
      </c>
      <c r="W469" s="18">
        <f ca="1">V326/$R183*(1-AngCal!$C$28)+W326/$S183*AngCal!$C$28</f>
        <v>7.5126620215502635E-2</v>
      </c>
      <c r="X469" s="113">
        <f t="shared" ca="1" si="167"/>
        <v>7.7946208066364667E-2</v>
      </c>
      <c r="Y469" s="18">
        <f ca="1">X326/$P183*(1-AngCal!$C$28)+Y326/$Q183*AngCal!$C$28</f>
        <v>7.7203649890906292E-2</v>
      </c>
      <c r="Z469" s="18">
        <f ca="1">Y469*(1-AngCal!$B$28)+AA469*AngCal!$B$28</f>
        <v>7.7946208066364667E-2</v>
      </c>
      <c r="AA469" s="18">
        <f ca="1">Z326/$R183*(1-AngCal!$C$28)+AA326/$S183*AngCal!$C$28</f>
        <v>7.7963389904973007E-2</v>
      </c>
      <c r="AB469" s="113">
        <f t="shared" ca="1" si="168"/>
        <v>8.9800133430321283E-2</v>
      </c>
      <c r="AC469" s="18">
        <f ca="1">AB326/$P183*(1-AngCal!$C$28)+AC326/$Q183*AngCal!$C$28</f>
        <v>9.7904750000542537E-2</v>
      </c>
      <c r="AD469" s="18">
        <f ca="1">AC469*(1-AngCal!$B$28)+AE469*AngCal!$B$28</f>
        <v>8.9800133430321283E-2</v>
      </c>
      <c r="AE469" s="18">
        <f ca="1">AD326/$R183*(1-AngCal!$C$28)+AE326/$S183*AngCal!$C$28</f>
        <v>8.9612603054258819E-2</v>
      </c>
      <c r="AF469" s="18"/>
      <c r="AG469" s="18"/>
      <c r="AH469" s="18"/>
      <c r="AI469" s="18"/>
    </row>
    <row r="470" spans="1:35" x14ac:dyDescent="0.15">
      <c r="A470">
        <v>4</v>
      </c>
      <c r="B470">
        <v>364.96300000000002</v>
      </c>
      <c r="C470">
        <v>20</v>
      </c>
      <c r="D470" s="18">
        <v>7.9390000000000002E-2</v>
      </c>
      <c r="E470" s="18">
        <v>0.44719999999999999</v>
      </c>
      <c r="F470" s="18">
        <v>3.3860000000000001</v>
      </c>
      <c r="G470" s="18">
        <v>0.3493</v>
      </c>
      <c r="H470" s="18">
        <v>-0.5262</v>
      </c>
      <c r="I470" s="18">
        <v>3.3730000000000002</v>
      </c>
      <c r="J470" s="18">
        <v>0.47649999999999998</v>
      </c>
      <c r="K470" s="18">
        <v>-6.0539999999999997E-2</v>
      </c>
      <c r="L470" s="18">
        <v>3.2040000000000002</v>
      </c>
      <c r="M470" s="18">
        <v>0.28399999999999997</v>
      </c>
      <c r="O470" s="18">
        <f t="shared" si="164"/>
        <v>8.9716999999999998E-7</v>
      </c>
      <c r="P470" s="113">
        <f t="shared" ca="1" si="165"/>
        <v>7.0336218642319343E-2</v>
      </c>
      <c r="Q470" s="18">
        <f ca="1">P327/$P184*(1-AngCal!$C$28)+Q327/$Q184*AngCal!$C$28</f>
        <v>7.3489312758626357E-2</v>
      </c>
      <c r="R470" s="18">
        <f ca="1">Q470*(1-AngCal!$B$28)+S470*AngCal!$B$28</f>
        <v>7.0336218642319343E-2</v>
      </c>
      <c r="S470" s="18">
        <f ca="1">R327/$R184*(1-AngCal!$C$28)+S327/$S184*AngCal!$C$28</f>
        <v>7.0263260110565467E-2</v>
      </c>
      <c r="T470" s="113">
        <f t="shared" ca="1" si="166"/>
        <v>7.6164609402950473E-2</v>
      </c>
      <c r="U470" s="18">
        <f ca="1">T327/$P184*(1-AngCal!$C$28)+U327/$Q184*AngCal!$C$28</f>
        <v>7.4260697275814302E-2</v>
      </c>
      <c r="V470">
        <f ca="1">U470*(1-AngCal!$B$28)+W470*AngCal!$B$28</f>
        <v>7.6164609402950473E-2</v>
      </c>
      <c r="W470" s="18">
        <f ca="1">V327/$R184*(1-AngCal!$C$28)+W327/$S184*AngCal!$C$28</f>
        <v>7.6208663474367444E-2</v>
      </c>
      <c r="X470" s="113">
        <f t="shared" ca="1" si="167"/>
        <v>7.7958056295945807E-2</v>
      </c>
      <c r="Y470" s="18">
        <f ca="1">X327/$P184*(1-AngCal!$C$28)+Y327/$Q184*AngCal!$C$28</f>
        <v>7.7232967923134402E-2</v>
      </c>
      <c r="Z470" s="18">
        <f ca="1">Y470*(1-AngCal!$B$28)+AA470*AngCal!$B$28</f>
        <v>7.7958056295945807E-2</v>
      </c>
      <c r="AA470" s="18">
        <f ca="1">Z327/$R184*(1-AngCal!$C$28)+AA327/$S184*AngCal!$C$28</f>
        <v>7.7974833905849222E-2</v>
      </c>
      <c r="AB470" s="113">
        <f t="shared" ca="1" si="168"/>
        <v>8.8350518423998645E-2</v>
      </c>
      <c r="AC470" s="18">
        <f ca="1">AB327/$P184*(1-AngCal!$C$28)+AC327/$Q184*AngCal!$C$28</f>
        <v>9.5714170949022251E-2</v>
      </c>
      <c r="AD470" s="18">
        <f ca="1">AC470*(1-AngCal!$B$28)+AE470*AngCal!$B$28</f>
        <v>8.8350518423998645E-2</v>
      </c>
      <c r="AE470" s="18">
        <f ca="1">AD327/$R184*(1-AngCal!$C$28)+AE327/$S184*AngCal!$C$28</f>
        <v>8.8180133000426E-2</v>
      </c>
      <c r="AF470" s="18"/>
      <c r="AG470" s="18"/>
      <c r="AH470" s="18"/>
      <c r="AI470" s="18"/>
    </row>
    <row r="471" spans="1:35" x14ac:dyDescent="0.15">
      <c r="A471">
        <v>4</v>
      </c>
      <c r="B471">
        <v>483.56299999999999</v>
      </c>
      <c r="C471">
        <v>1</v>
      </c>
      <c r="D471" s="18">
        <v>7.9079999999999998E-2</v>
      </c>
      <c r="E471" s="18">
        <v>-0.2462</v>
      </c>
      <c r="F471" s="18">
        <v>2.073</v>
      </c>
      <c r="G471" s="18">
        <v>0.53800000000000003</v>
      </c>
      <c r="H471" s="18">
        <v>0.19059999999999999</v>
      </c>
      <c r="I471" s="18">
        <v>1.9039999999999999</v>
      </c>
      <c r="J471" s="18">
        <v>0.64200000000000002</v>
      </c>
      <c r="K471" s="18">
        <v>-2.8469999999999999E-2</v>
      </c>
      <c r="L471" s="18">
        <v>1.462</v>
      </c>
      <c r="M471" s="18">
        <v>0.7</v>
      </c>
      <c r="O471" s="18">
        <f t="shared" si="164"/>
        <v>1.1293999999999999E-6</v>
      </c>
      <c r="P471" s="113">
        <f t="shared" ca="1" si="165"/>
        <v>7.185517439178582E-2</v>
      </c>
      <c r="Q471" s="18">
        <f ca="1">P328/$P185*(1-AngCal!$C$28)+Q328/$Q185*AngCal!$C$28</f>
        <v>7.4808734717148051E-2</v>
      </c>
      <c r="R471" s="18">
        <f ca="1">Q471*(1-AngCal!$B$28)+S471*AngCal!$B$28</f>
        <v>7.185517439178582E-2</v>
      </c>
      <c r="S471" s="18">
        <f ca="1">R328/$R185*(1-AngCal!$C$28)+S328/$S185*AngCal!$C$28</f>
        <v>7.1786832814644028E-2</v>
      </c>
      <c r="T471" s="113">
        <f t="shared" ca="1" si="166"/>
        <v>7.7067326334175984E-2</v>
      </c>
      <c r="U471" s="18">
        <f ca="1">T328/$P185*(1-AngCal!$C$28)+U328/$Q185*AngCal!$C$28</f>
        <v>7.5143934475910973E-2</v>
      </c>
      <c r="V471">
        <f ca="1">U471*(1-AngCal!$B$28)+W471*AngCal!$B$28</f>
        <v>7.7067326334175984E-2</v>
      </c>
      <c r="W471" s="18">
        <f ca="1">V328/$R185*(1-AngCal!$C$28)+W328/$S185*AngCal!$C$28</f>
        <v>7.7111831141451037E-2</v>
      </c>
      <c r="X471" s="113">
        <f t="shared" ca="1" si="167"/>
        <v>7.790172485344575E-2</v>
      </c>
      <c r="Y471" s="18">
        <f ca="1">X328/$P185*(1-AngCal!$C$28)+Y328/$Q185*AngCal!$C$28</f>
        <v>7.7192638353213244E-2</v>
      </c>
      <c r="Z471" s="18">
        <f ca="1">Y471*(1-AngCal!$B$28)+AA471*AngCal!$B$28</f>
        <v>7.790172485344575E-2</v>
      </c>
      <c r="AA471" s="18">
        <f ca="1">Z328/$R185*(1-AngCal!$C$28)+AA328/$S185*AngCal!$C$28</f>
        <v>7.7918132200653023E-2</v>
      </c>
      <c r="AB471" s="113">
        <f t="shared" ca="1" si="168"/>
        <v>8.7153459525761687E-2</v>
      </c>
      <c r="AC471" s="18">
        <f ca="1">AB328/$P185*(1-AngCal!$C$28)+AC328/$Q185*AngCal!$C$28</f>
        <v>9.3892568307060706E-2</v>
      </c>
      <c r="AD471" s="18">
        <f ca="1">AC471*(1-AngCal!$B$28)+AE471*AngCal!$B$28</f>
        <v>8.7153459525761687E-2</v>
      </c>
      <c r="AE471" s="18">
        <f ca="1">AD328/$R185*(1-AngCal!$C$28)+AE328/$S185*AngCal!$C$28</f>
        <v>8.6997525239033507E-2</v>
      </c>
      <c r="AF471" s="18"/>
      <c r="AG471" s="18"/>
      <c r="AH471" s="18"/>
      <c r="AI471" s="18"/>
    </row>
    <row r="472" spans="1:35" x14ac:dyDescent="0.15">
      <c r="A472">
        <v>4</v>
      </c>
      <c r="B472">
        <v>483.56299999999999</v>
      </c>
      <c r="C472">
        <v>3</v>
      </c>
      <c r="D472" s="18">
        <v>7.8740000000000004E-2</v>
      </c>
      <c r="E472" s="18">
        <v>-0.1055</v>
      </c>
      <c r="F472" s="18">
        <v>2.1150000000000002</v>
      </c>
      <c r="G472" s="18">
        <v>0.44819999999999999</v>
      </c>
      <c r="H472" s="18">
        <v>-1.1480000000000001E-2</v>
      </c>
      <c r="I472" s="18">
        <v>3.2050000000000001</v>
      </c>
      <c r="J472" s="18">
        <v>0.18679999999999999</v>
      </c>
      <c r="K472" s="18">
        <v>5.3600000000000002E-2</v>
      </c>
      <c r="L472" s="18">
        <v>3.2970000000000002</v>
      </c>
      <c r="M472" s="18">
        <v>1.31</v>
      </c>
      <c r="O472" s="18">
        <f t="shared" si="164"/>
        <v>1.4219000000000001E-6</v>
      </c>
      <c r="P472" s="113">
        <f t="shared" ca="1" si="165"/>
        <v>7.3223033934250475E-2</v>
      </c>
      <c r="Q472" s="18">
        <f ca="1">P329/$P186*(1-AngCal!$C$28)+Q329/$Q186*AngCal!$C$28</f>
        <v>7.6025086088838664E-2</v>
      </c>
      <c r="R472" s="18">
        <f ca="1">Q472*(1-AngCal!$B$28)+S472*AngCal!$B$28</f>
        <v>7.3223033934250475E-2</v>
      </c>
      <c r="S472" s="18">
        <f ca="1">R329/$R186*(1-AngCal!$C$28)+S329/$S186*AngCal!$C$28</f>
        <v>7.3158198060801843E-2</v>
      </c>
      <c r="T472" s="113">
        <f t="shared" ca="1" si="166"/>
        <v>7.7818671612549725E-2</v>
      </c>
      <c r="U472" s="18">
        <f ca="1">T329/$P186*(1-AngCal!$C$28)+U329/$Q186*AngCal!$C$28</f>
        <v>7.5934927064661345E-2</v>
      </c>
      <c r="V472">
        <f ca="1">U472*(1-AngCal!$B$28)+W472*AngCal!$B$28</f>
        <v>7.7818671612549725E-2</v>
      </c>
      <c r="W472" s="18">
        <f ca="1">V329/$R186*(1-AngCal!$C$28)+W329/$S186*AngCal!$C$28</f>
        <v>7.786225903219017E-2</v>
      </c>
      <c r="X472" s="113">
        <f t="shared" ca="1" si="167"/>
        <v>7.7794687418425379E-2</v>
      </c>
      <c r="Y472" s="18">
        <f ca="1">X329/$P186*(1-AngCal!$C$28)+Y329/$Q186*AngCal!$C$28</f>
        <v>7.7101440573230415E-2</v>
      </c>
      <c r="Z472" s="18">
        <f ca="1">Y472*(1-AngCal!$B$28)+AA472*AngCal!$B$28</f>
        <v>7.7794687418425379E-2</v>
      </c>
      <c r="AA472" s="18">
        <f ca="1">Z329/$R186*(1-AngCal!$C$28)+AA329/$S186*AngCal!$C$28</f>
        <v>7.7810728256441239E-2</v>
      </c>
      <c r="AB472" s="113">
        <f t="shared" ca="1" si="168"/>
        <v>8.6171404839918087E-2</v>
      </c>
      <c r="AC472" s="18">
        <f ca="1">AB329/$P186*(1-AngCal!$C$28)+AC329/$Q186*AngCal!$C$28</f>
        <v>9.2379954525160402E-2</v>
      </c>
      <c r="AD472" s="18">
        <f ca="1">AC472*(1-AngCal!$B$28)+AE472*AngCal!$B$28</f>
        <v>8.6171404839918087E-2</v>
      </c>
      <c r="AE472" s="18">
        <f ca="1">AD329/$R186*(1-AngCal!$C$28)+AE329/$S186*AngCal!$C$28</f>
        <v>8.6027747006485966E-2</v>
      </c>
      <c r="AF472" s="18"/>
      <c r="AG472" s="18"/>
      <c r="AH472" s="18"/>
      <c r="AI472" s="18"/>
    </row>
    <row r="473" spans="1:35" x14ac:dyDescent="0.15">
      <c r="A473">
        <v>4</v>
      </c>
      <c r="B473">
        <v>483.56299999999999</v>
      </c>
      <c r="C473">
        <v>5</v>
      </c>
      <c r="D473" s="18">
        <v>7.9070000000000001E-2</v>
      </c>
      <c r="E473" s="18">
        <v>-0.2021</v>
      </c>
      <c r="F473" s="18">
        <v>2.1930000000000001</v>
      </c>
      <c r="G473" s="18">
        <v>0.43890000000000001</v>
      </c>
      <c r="H473" s="18">
        <v>0.1444</v>
      </c>
      <c r="I473" s="18">
        <v>1.9610000000000001</v>
      </c>
      <c r="J473" s="18">
        <v>0.52529999999999999</v>
      </c>
      <c r="K473" s="18">
        <v>-2.5739999999999999E-2</v>
      </c>
      <c r="L473" s="18">
        <v>1.159</v>
      </c>
      <c r="M473" s="18">
        <v>0.34549999999999997</v>
      </c>
      <c r="O473" s="18">
        <f t="shared" si="164"/>
        <v>1.7901E-6</v>
      </c>
      <c r="P473" s="113">
        <f t="shared" ca="1" si="165"/>
        <v>7.4445321985816798E-2</v>
      </c>
      <c r="Q473" s="18">
        <f ca="1">P330/$P187*(1-AngCal!$C$28)+Q330/$Q187*AngCal!$C$28</f>
        <v>7.7138211839975226E-2</v>
      </c>
      <c r="R473" s="18">
        <f ca="1">Q473*(1-AngCal!$B$28)+S473*AngCal!$B$28</f>
        <v>7.4445321985816798E-2</v>
      </c>
      <c r="S473" s="18">
        <f ca="1">R330/$R187*(1-AngCal!$C$28)+S330/$S187*AngCal!$C$28</f>
        <v>7.4383011987228992E-2</v>
      </c>
      <c r="T473" s="113">
        <f t="shared" ca="1" si="166"/>
        <v>7.8441528140544031E-2</v>
      </c>
      <c r="U473" s="18">
        <f ca="1">T330/$P187*(1-AngCal!$C$28)+U330/$Q187*AngCal!$C$28</f>
        <v>7.6643263923481975E-2</v>
      </c>
      <c r="V473">
        <f ca="1">U473*(1-AngCal!$B$28)+W473*AngCal!$B$28</f>
        <v>7.8441528140544031E-2</v>
      </c>
      <c r="W473" s="18">
        <f ca="1">V330/$R187*(1-AngCal!$C$28)+W330/$S187*AngCal!$C$28</f>
        <v>7.8483137655560989E-2</v>
      </c>
      <c r="X473" s="113">
        <f t="shared" ca="1" si="167"/>
        <v>7.7654220199178794E-2</v>
      </c>
      <c r="Y473" s="18">
        <f ca="1">X330/$P187*(1-AngCal!$C$28)+Y330/$Q187*AngCal!$C$28</f>
        <v>7.6977227414153707E-2</v>
      </c>
      <c r="Z473" s="18">
        <f ca="1">Y473*(1-AngCal!$B$28)+AA473*AngCal!$B$28</f>
        <v>7.7654220199178794E-2</v>
      </c>
      <c r="AA473" s="18">
        <f ca="1">Z330/$R187*(1-AngCal!$C$28)+AA330/$S187*AngCal!$C$28</f>
        <v>7.7669884939202863E-2</v>
      </c>
      <c r="AB473" s="113">
        <f t="shared" ca="1" si="168"/>
        <v>8.5369987398079591E-2</v>
      </c>
      <c r="AC473" s="18">
        <f ca="1">AB330/$P187*(1-AngCal!$C$28)+AC330/$Q187*AngCal!$C$28</f>
        <v>9.1123705953702561E-2</v>
      </c>
      <c r="AD473" s="18">
        <f ca="1">AC473*(1-AngCal!$B$28)+AE473*AngCal!$B$28</f>
        <v>8.5369987398079591E-2</v>
      </c>
      <c r="AE473" s="18">
        <f ca="1">AD330/$R187*(1-AngCal!$C$28)+AE330/$S187*AngCal!$C$28</f>
        <v>8.5236853770455784E-2</v>
      </c>
      <c r="AF473" s="18"/>
      <c r="AG473" s="18"/>
      <c r="AH473" s="18"/>
      <c r="AI473" s="18"/>
    </row>
    <row r="474" spans="1:35" x14ac:dyDescent="0.15">
      <c r="A474">
        <v>4</v>
      </c>
      <c r="B474">
        <v>483.56299999999999</v>
      </c>
      <c r="C474">
        <v>7</v>
      </c>
      <c r="D474" s="18">
        <v>7.8850000000000003E-2</v>
      </c>
      <c r="E474" s="18">
        <v>-0.21440000000000001</v>
      </c>
      <c r="F474" s="18">
        <v>2.2799999999999998</v>
      </c>
      <c r="G474" s="18">
        <v>0.43</v>
      </c>
      <c r="H474" s="18">
        <v>0.15840000000000001</v>
      </c>
      <c r="I474" s="18">
        <v>2.1080000000000001</v>
      </c>
      <c r="J474" s="18">
        <v>0.55069999999999997</v>
      </c>
      <c r="K474" s="18">
        <v>-2.503E-2</v>
      </c>
      <c r="L474" s="18">
        <v>1.0589999999999999</v>
      </c>
      <c r="M474" s="18">
        <v>0.29459999999999997</v>
      </c>
      <c r="O474" s="18">
        <f t="shared" si="164"/>
        <v>2.2535999999999999E-6</v>
      </c>
      <c r="P474" s="113">
        <f t="shared" ca="1" si="165"/>
        <v>7.5528210657637457E-2</v>
      </c>
      <c r="Q474" s="18">
        <f ca="1">P331/$P188*(1-AngCal!$C$28)+Q331/$Q188*AngCal!$C$28</f>
        <v>7.8148239153998114E-2</v>
      </c>
      <c r="R474" s="18">
        <f ca="1">Q474*(1-AngCal!$B$28)+S474*AngCal!$B$28</f>
        <v>7.5528210657637457E-2</v>
      </c>
      <c r="S474" s="18">
        <f ca="1">R331/$R188*(1-AngCal!$C$28)+S331/$S188*AngCal!$C$28</f>
        <v>7.5467586576910148E-2</v>
      </c>
      <c r="T474" s="113">
        <f t="shared" ca="1" si="166"/>
        <v>7.8956427437081103E-2</v>
      </c>
      <c r="U474" s="18">
        <f ca="1">T331/$P188*(1-AngCal!$C$28)+U331/$Q188*AngCal!$C$28</f>
        <v>7.7276824690692553E-2</v>
      </c>
      <c r="V474">
        <f ca="1">U474*(1-AngCal!$B$28)+W474*AngCal!$B$28</f>
        <v>7.8956427437081103E-2</v>
      </c>
      <c r="W474" s="18">
        <f ca="1">V331/$R188*(1-AngCal!$C$28)+W331/$S188*AngCal!$C$28</f>
        <v>7.8995291278687513E-2</v>
      </c>
      <c r="X474" s="113">
        <f t="shared" ca="1" si="167"/>
        <v>7.7495562372465007E-2</v>
      </c>
      <c r="Y474" s="18">
        <f ca="1">X331/$P188*(1-AngCal!$C$28)+Y331/$Q188*AngCal!$C$28</f>
        <v>7.6835367149616279E-2</v>
      </c>
      <c r="Z474" s="18">
        <f ca="1">Y474*(1-AngCal!$B$28)+AA474*AngCal!$B$28</f>
        <v>7.7495562372465007E-2</v>
      </c>
      <c r="AA474" s="18">
        <f ca="1">Z331/$R188*(1-AngCal!$C$28)+AA331/$S188*AngCal!$C$28</f>
        <v>7.7510838438561755E-2</v>
      </c>
      <c r="AB474" s="113">
        <f t="shared" ca="1" si="168"/>
        <v>8.4718001893788183E-2</v>
      </c>
      <c r="AC474" s="18">
        <f ca="1">AB331/$P188*(1-AngCal!$C$28)+AC331/$Q188*AngCal!$C$28</f>
        <v>9.0077462026682806E-2</v>
      </c>
      <c r="AD474" s="18">
        <f ca="1">AC474*(1-AngCal!$B$28)+AE474*AngCal!$B$28</f>
        <v>8.4718001893788183E-2</v>
      </c>
      <c r="AE474" s="18">
        <f ca="1">AD331/$R188*(1-AngCal!$C$28)+AE331/$S188*AngCal!$C$28</f>
        <v>8.4593990897647242E-2</v>
      </c>
      <c r="AF474" s="18"/>
      <c r="AG474" s="18"/>
      <c r="AH474" s="18"/>
      <c r="AI474" s="18"/>
    </row>
    <row r="475" spans="1:35" x14ac:dyDescent="0.15">
      <c r="A475">
        <v>4</v>
      </c>
      <c r="B475">
        <v>483.56299999999999</v>
      </c>
      <c r="C475">
        <v>10</v>
      </c>
      <c r="D475" s="18">
        <v>7.7259999999999995E-2</v>
      </c>
      <c r="E475" s="18">
        <v>-9.6250000000000002E-2</v>
      </c>
      <c r="F475" s="18">
        <v>2.2919999999999998</v>
      </c>
      <c r="G475" s="18">
        <v>0.38379999999999997</v>
      </c>
      <c r="H475" s="18">
        <v>6.862E-3</v>
      </c>
      <c r="I475" s="18">
        <v>2.4870000000000001</v>
      </c>
      <c r="J475" s="18">
        <v>0.11600000000000001</v>
      </c>
      <c r="K475" s="18">
        <v>1.094E-2</v>
      </c>
      <c r="L475" s="18">
        <v>2.738</v>
      </c>
      <c r="M475" s="18">
        <v>2.4729999999999999</v>
      </c>
      <c r="O475" s="18">
        <f t="shared" si="164"/>
        <v>2.8370999999999999E-6</v>
      </c>
      <c r="P475" s="113">
        <f t="shared" ca="1" si="165"/>
        <v>7.6478256059438726E-2</v>
      </c>
      <c r="Q475" s="18">
        <f ca="1">P332/$P189*(1-AngCal!$C$28)+Q332/$Q189*AngCal!$C$28</f>
        <v>7.9056102036825185E-2</v>
      </c>
      <c r="R475" s="18">
        <f ca="1">Q475*(1-AngCal!$B$28)+S475*AngCal!$B$28</f>
        <v>7.6478256059438726E-2</v>
      </c>
      <c r="S475" s="18">
        <f ca="1">R332/$R189*(1-AngCal!$C$28)+S332/$S189*AngCal!$C$28</f>
        <v>7.6418608027803689E-2</v>
      </c>
      <c r="T475" s="113">
        <f t="shared" ca="1" si="166"/>
        <v>7.9380738689065949E-2</v>
      </c>
      <c r="U475" s="18">
        <f ca="1">T332/$P189*(1-AngCal!$C$28)+U332/$Q189*AngCal!$C$28</f>
        <v>7.7842090058353908E-2</v>
      </c>
      <c r="V475">
        <f ca="1">U475*(1-AngCal!$B$28)+W475*AngCal!$B$28</f>
        <v>7.9380738689065949E-2</v>
      </c>
      <c r="W475" s="18">
        <f ca="1">V332/$R189*(1-AngCal!$C$28)+W332/$S189*AngCal!$C$28</f>
        <v>7.9416341034204113E-2</v>
      </c>
      <c r="X475" s="113">
        <f t="shared" ca="1" si="167"/>
        <v>7.7331051576737489E-2</v>
      </c>
      <c r="Y475" s="18">
        <f ca="1">X332/$P189*(1-AngCal!$C$28)+Y332/$Q189*AngCal!$C$28</f>
        <v>7.6688077429961435E-2</v>
      </c>
      <c r="Z475" s="18">
        <f ca="1">Y475*(1-AngCal!$B$28)+AA475*AngCal!$B$28</f>
        <v>7.7331051576737489E-2</v>
      </c>
      <c r="AA475" s="18">
        <f ca="1">Z332/$R189*(1-AngCal!$C$28)+AA332/$S189*AngCal!$C$28</f>
        <v>7.7345929169341493E-2</v>
      </c>
      <c r="AB475" s="113">
        <f t="shared" ca="1" si="168"/>
        <v>8.4188967765511269E-2</v>
      </c>
      <c r="AC475" s="18">
        <f ca="1">AB332/$P189*(1-AngCal!$C$28)+AC332/$Q189*AngCal!$C$28</f>
        <v>8.920275820190636E-2</v>
      </c>
      <c r="AD475" s="18">
        <f ca="1">AC475*(1-AngCal!$B$28)+AE475*AngCal!$B$28</f>
        <v>8.4188967765511269E-2</v>
      </c>
      <c r="AE475" s="18">
        <f ca="1">AD332/$R189*(1-AngCal!$C$28)+AE332/$S189*AngCal!$C$28</f>
        <v>8.4072955120386234E-2</v>
      </c>
      <c r="AF475" s="18"/>
      <c r="AG475" s="18"/>
      <c r="AH475" s="18"/>
      <c r="AI475" s="18"/>
    </row>
    <row r="476" spans="1:35" x14ac:dyDescent="0.15">
      <c r="A476">
        <v>4</v>
      </c>
      <c r="B476">
        <v>483.56299999999999</v>
      </c>
      <c r="C476">
        <v>15</v>
      </c>
      <c r="D476" s="18">
        <v>7.356E-2</v>
      </c>
      <c r="E476" s="18">
        <v>-0.16070000000000001</v>
      </c>
      <c r="F476" s="18">
        <v>2.37</v>
      </c>
      <c r="G476" s="18">
        <v>0.52690000000000003</v>
      </c>
      <c r="H476" s="18">
        <v>8.0369999999999997E-2</v>
      </c>
      <c r="I476" s="18">
        <v>2.74</v>
      </c>
      <c r="J476" s="18">
        <v>0.75439999999999996</v>
      </c>
      <c r="K476" s="18">
        <v>1.0030000000000001E-2</v>
      </c>
      <c r="L476" s="18">
        <v>-1.996</v>
      </c>
      <c r="M476" s="18">
        <v>2.4969999999999999</v>
      </c>
      <c r="O476" s="18">
        <f t="shared" si="164"/>
        <v>3.5717E-6</v>
      </c>
      <c r="P476" s="113">
        <f t="shared" ca="1" si="165"/>
        <v>7.7302997498891024E-2</v>
      </c>
      <c r="Q476" s="18">
        <f ca="1">P333/$P190*(1-AngCal!$C$28)+Q333/$Q190*AngCal!$C$28</f>
        <v>7.9864363421904297E-2</v>
      </c>
      <c r="R476" s="18">
        <f ca="1">Q476*(1-AngCal!$B$28)+S476*AngCal!$B$28</f>
        <v>7.7302997498891024E-2</v>
      </c>
      <c r="S476" s="18">
        <f ca="1">R333/$R190*(1-AngCal!$C$28)+S333/$S190*AngCal!$C$28</f>
        <v>7.7243730794462201E-2</v>
      </c>
      <c r="T476" s="113">
        <f t="shared" ca="1" si="166"/>
        <v>7.9728991803303326E-2</v>
      </c>
      <c r="U476" s="18">
        <f ca="1">T333/$P190*(1-AngCal!$C$28)+U333/$Q190*AngCal!$C$28</f>
        <v>7.834484391597385E-2</v>
      </c>
      <c r="V476">
        <f ca="1">U476*(1-AngCal!$B$28)+W476*AngCal!$B$28</f>
        <v>7.9728991803303326E-2</v>
      </c>
      <c r="W476" s="18">
        <f ca="1">V333/$R190*(1-AngCal!$C$28)+W333/$S190*AngCal!$C$28</f>
        <v>7.9761019200477262E-2</v>
      </c>
      <c r="X476" s="113">
        <f t="shared" ca="1" si="167"/>
        <v>7.7169897450404465E-2</v>
      </c>
      <c r="Y476" s="18">
        <f ca="1">X333/$P190*(1-AngCal!$C$28)+Y333/$Q190*AngCal!$C$28</f>
        <v>7.6544345661260532E-2</v>
      </c>
      <c r="Z476" s="18">
        <f ca="1">Y476*(1-AngCal!$B$28)+AA476*AngCal!$B$28</f>
        <v>7.7169897450404465E-2</v>
      </c>
      <c r="AA476" s="18">
        <f ca="1">Z333/$R190*(1-AngCal!$C$28)+AA333/$S190*AngCal!$C$28</f>
        <v>7.7184371912119992E-2</v>
      </c>
      <c r="AB476" s="113">
        <f t="shared" ca="1" si="168"/>
        <v>8.3760919797640776E-2</v>
      </c>
      <c r="AC476" s="18">
        <f ca="1">AB333/$P190*(1-AngCal!$C$28)+AC333/$Q190*AngCal!$C$28</f>
        <v>8.8468279601260594E-2</v>
      </c>
      <c r="AD476" s="18">
        <f ca="1">AC476*(1-AngCal!$B$28)+AE476*AngCal!$B$28</f>
        <v>8.3760919797640776E-2</v>
      </c>
      <c r="AE476" s="18">
        <f ca="1">AD333/$R190*(1-AngCal!$C$28)+AE333/$S190*AngCal!$C$28</f>
        <v>8.3651997562198113E-2</v>
      </c>
      <c r="AF476" s="18"/>
      <c r="AG476" s="18"/>
      <c r="AH476" s="18"/>
      <c r="AI476" s="18"/>
    </row>
    <row r="477" spans="1:35" x14ac:dyDescent="0.15">
      <c r="A477">
        <v>4</v>
      </c>
      <c r="B477">
        <v>483.56299999999999</v>
      </c>
      <c r="C477">
        <v>20</v>
      </c>
      <c r="D477" s="18">
        <v>7.4429999999999996E-2</v>
      </c>
      <c r="E477" s="18">
        <v>-0.39300000000000002</v>
      </c>
      <c r="F477" s="18">
        <v>2.9289999999999998</v>
      </c>
      <c r="G477" s="18">
        <v>0.71399999999999997</v>
      </c>
      <c r="H477" s="18">
        <v>0.3427</v>
      </c>
      <c r="I477" s="18">
        <v>3.7570000000000001</v>
      </c>
      <c r="J477" s="18">
        <v>1.1140000000000001</v>
      </c>
      <c r="K477" s="18">
        <v>5.697E-2</v>
      </c>
      <c r="L477" s="18">
        <v>3.15</v>
      </c>
      <c r="M477" s="18">
        <v>0.32540000000000002</v>
      </c>
      <c r="O477" s="18">
        <f t="shared" si="164"/>
        <v>4.4965000000000001E-6</v>
      </c>
      <c r="P477" s="113">
        <f t="shared" ca="1" si="165"/>
        <v>7.8011239835316909E-2</v>
      </c>
      <c r="Q477" s="18">
        <f ca="1">P334/$P191*(1-AngCal!$C$28)+Q334/$Q191*AngCal!$C$28</f>
        <v>8.057749146842548E-2</v>
      </c>
      <c r="R477" s="18">
        <f ca="1">Q477*(1-AngCal!$B$28)+S477*AngCal!$B$28</f>
        <v>7.8011239835316909E-2</v>
      </c>
      <c r="S477" s="18">
        <f ca="1">R334/$R191*(1-AngCal!$C$28)+S334/$S191*AngCal!$C$28</f>
        <v>7.7951860081856894E-2</v>
      </c>
      <c r="T477" s="113">
        <f t="shared" ca="1" si="166"/>
        <v>8.0013381174198553E-2</v>
      </c>
      <c r="U477" s="18">
        <f ca="1">T334/$P191*(1-AngCal!$C$28)+U334/$Q191*AngCal!$C$28</f>
        <v>7.8790617847293951E-2</v>
      </c>
      <c r="V477">
        <f ca="1">U477*(1-AngCal!$B$28)+W477*AngCal!$B$28</f>
        <v>8.0013381174198553E-2</v>
      </c>
      <c r="W477" s="18">
        <f ca="1">V334/$R191*(1-AngCal!$C$28)+W334/$S191*AngCal!$C$28</f>
        <v>8.0041674340758998E-2</v>
      </c>
      <c r="X477" s="113">
        <f t="shared" ca="1" si="167"/>
        <v>7.7018385324674116E-2</v>
      </c>
      <c r="Y477" s="18">
        <f ca="1">X334/$P191*(1-AngCal!$C$28)+Y334/$Q191*AngCal!$C$28</f>
        <v>7.6410223372862809E-2</v>
      </c>
      <c r="Z477" s="18">
        <f ca="1">Y477*(1-AngCal!$B$28)+AA477*AngCal!$B$28</f>
        <v>7.7018385324674116E-2</v>
      </c>
      <c r="AA477" s="18">
        <f ca="1">Z334/$R191*(1-AngCal!$C$28)+AA334/$S191*AngCal!$C$28</f>
        <v>7.7032457407978969E-2</v>
      </c>
      <c r="AB477" s="113">
        <f t="shared" ca="1" si="168"/>
        <v>8.3415774763240969E-2</v>
      </c>
      <c r="AC477" s="18">
        <f ca="1">AB334/$P191*(1-AngCal!$C$28)+AC334/$Q191*AngCal!$C$28</f>
        <v>8.7848681687925714E-2</v>
      </c>
      <c r="AD477" s="18">
        <f ca="1">AC477*(1-AngCal!$B$28)+AE477*AngCal!$B$28</f>
        <v>8.3415774763240969E-2</v>
      </c>
      <c r="AE477" s="18">
        <f ca="1">AD334/$R191*(1-AngCal!$C$28)+AE334/$S191*AngCal!$C$28</f>
        <v>8.3313203013493972E-2</v>
      </c>
      <c r="AF477" s="18"/>
      <c r="AG477" s="18"/>
      <c r="AH477" s="18"/>
      <c r="AI477" s="18"/>
    </row>
    <row r="478" spans="1:35" x14ac:dyDescent="0.15">
      <c r="A478">
        <v>4</v>
      </c>
      <c r="B478">
        <v>631.56299999999999</v>
      </c>
      <c r="C478">
        <v>1</v>
      </c>
      <c r="D478" s="18">
        <v>7.9200000000000007E-2</v>
      </c>
      <c r="E478" s="18">
        <v>-5.2109999999999997E-2</v>
      </c>
      <c r="F478" s="18">
        <v>1.7969999999999999</v>
      </c>
      <c r="G478" s="18">
        <v>0.25840000000000002</v>
      </c>
      <c r="H478" s="18">
        <v>-3.3619999999999997E-2</v>
      </c>
      <c r="I478" s="18">
        <v>2.7290000000000001</v>
      </c>
      <c r="J478" s="18">
        <v>0.317</v>
      </c>
      <c r="K478" s="18">
        <v>3.6480000000000002E-3</v>
      </c>
      <c r="L478" s="18">
        <v>0.33489999999999998</v>
      </c>
      <c r="M478" s="18">
        <v>0.2331</v>
      </c>
      <c r="O478" s="18">
        <f t="shared" si="164"/>
        <v>5.6608000000000001E-6</v>
      </c>
      <c r="P478" s="113">
        <f t="shared" ca="1" si="165"/>
        <v>7.8613079986338819E-2</v>
      </c>
      <c r="Q478" s="18">
        <f ca="1">P335/$P192*(1-AngCal!$C$28)+Q335/$Q192*AngCal!$C$28</f>
        <v>8.1201799110550574E-2</v>
      </c>
      <c r="R478" s="18">
        <f ca="1">Q478*(1-AngCal!$B$28)+S478*AngCal!$B$28</f>
        <v>7.8613079986338819E-2</v>
      </c>
      <c r="S478" s="18">
        <f ca="1">R335/$R192*(1-AngCal!$C$28)+S335/$S192*AngCal!$C$28</f>
        <v>7.8553180364107786E-2</v>
      </c>
      <c r="T478" s="113">
        <f t="shared" ca="1" si="166"/>
        <v>8.0244276887220592E-2</v>
      </c>
      <c r="U478" s="18">
        <f ca="1">T335/$P192*(1-AngCal!$C$28)+U335/$Q192*AngCal!$C$28</f>
        <v>7.9184951397558462E-2</v>
      </c>
      <c r="V478">
        <f ca="1">U478*(1-AngCal!$B$28)+W478*AngCal!$B$28</f>
        <v>8.0244276887220592E-2</v>
      </c>
      <c r="W478" s="18">
        <f ca="1">V335/$R192*(1-AngCal!$C$28)+W335/$S192*AngCal!$C$28</f>
        <v>8.0268788312989794E-2</v>
      </c>
      <c r="X478" s="113">
        <f t="shared" ca="1" si="167"/>
        <v>7.6880292042039722E-2</v>
      </c>
      <c r="Y478" s="18">
        <f ca="1">X335/$P192*(1-AngCal!$C$28)+Y335/$Q192*AngCal!$C$28</f>
        <v>7.6289293205552944E-2</v>
      </c>
      <c r="Z478" s="18">
        <f ca="1">Y478*(1-AngCal!$B$28)+AA478*AngCal!$B$28</f>
        <v>7.6880292042039722E-2</v>
      </c>
      <c r="AA478" s="18">
        <f ca="1">Z335/$R192*(1-AngCal!$C$28)+AA335/$S192*AngCal!$C$28</f>
        <v>7.689396699298881E-2</v>
      </c>
      <c r="AB478" s="113">
        <f t="shared" ca="1" si="168"/>
        <v>8.3138581959651472E-2</v>
      </c>
      <c r="AC478" s="18">
        <f ca="1">AB335/$P192*(1-AngCal!$C$28)+AC335/$Q192*AngCal!$C$28</f>
        <v>8.7323330242754862E-2</v>
      </c>
      <c r="AD478" s="18">
        <f ca="1">AC478*(1-AngCal!$B$28)+AE478*AngCal!$B$28</f>
        <v>8.3138581959651472E-2</v>
      </c>
      <c r="AE478" s="18">
        <f ca="1">AD335/$R192*(1-AngCal!$C$28)+AE335/$S192*AngCal!$C$28</f>
        <v>8.3041752280855724E-2</v>
      </c>
      <c r="AF478" s="18"/>
      <c r="AG478" s="18"/>
      <c r="AH478" s="18"/>
      <c r="AI478" s="18"/>
    </row>
    <row r="479" spans="1:35" x14ac:dyDescent="0.15">
      <c r="A479">
        <v>4</v>
      </c>
      <c r="B479">
        <v>631.56299999999999</v>
      </c>
      <c r="C479">
        <v>3</v>
      </c>
      <c r="D479" s="18">
        <v>7.9189999999999997E-2</v>
      </c>
      <c r="E479" s="18">
        <v>-5.2220000000000003E-2</v>
      </c>
      <c r="F479" s="18">
        <v>1.819</v>
      </c>
      <c r="G479" s="18">
        <v>0.27089999999999997</v>
      </c>
      <c r="H479" s="18">
        <v>-3.4119999999999998E-2</v>
      </c>
      <c r="I479" s="18">
        <v>2.7330000000000001</v>
      </c>
      <c r="J479" s="18">
        <v>0.3291</v>
      </c>
      <c r="K479" s="18">
        <v>3.872E-3</v>
      </c>
      <c r="L479" s="18">
        <v>0.3362</v>
      </c>
      <c r="M479" s="18">
        <v>0.25119999999999998</v>
      </c>
      <c r="O479" s="18">
        <f t="shared" si="164"/>
        <v>7.1264000000000001E-6</v>
      </c>
      <c r="P479" s="113">
        <f t="shared" ca="1" si="165"/>
        <v>7.9119368352890046E-2</v>
      </c>
      <c r="Q479" s="18">
        <f ca="1">P336/$P193*(1-AngCal!$C$28)+Q336/$Q193*AngCal!$C$28</f>
        <v>8.1744804979062821E-2</v>
      </c>
      <c r="R479" s="18">
        <f ca="1">Q479*(1-AngCal!$B$28)+S479*AngCal!$B$28</f>
        <v>7.9119368352890046E-2</v>
      </c>
      <c r="S479" s="18">
        <f ca="1">R336/$R193*(1-AngCal!$C$28)+S336/$S193*AngCal!$C$28</f>
        <v>7.9058619135012997E-2</v>
      </c>
      <c r="T479" s="113">
        <f t="shared" ca="1" si="166"/>
        <v>8.0430510375487985E-2</v>
      </c>
      <c r="U479" s="18">
        <f ca="1">T336/$P193*(1-AngCal!$C$28)+U336/$Q193*AngCal!$C$28</f>
        <v>7.9533277869296037E-2</v>
      </c>
      <c r="V479">
        <f ca="1">U479*(1-AngCal!$B$28)+W479*AngCal!$B$28</f>
        <v>8.0430510375487985E-2</v>
      </c>
      <c r="W479" s="18">
        <f ca="1">V336/$R193*(1-AngCal!$C$28)+W336/$S193*AngCal!$C$28</f>
        <v>8.045127117864799E-2</v>
      </c>
      <c r="X479" s="113">
        <f t="shared" ca="1" si="167"/>
        <v>7.6757458757953534E-2</v>
      </c>
      <c r="Y479" s="18">
        <f ca="1">X336/$P193*(1-AngCal!$C$28)+Y336/$Q193*AngCal!$C$28</f>
        <v>7.6183256607774821E-2</v>
      </c>
      <c r="Z479" s="18">
        <f ca="1">Y479*(1-AngCal!$B$28)+AA479*AngCal!$B$28</f>
        <v>7.6757458757953534E-2</v>
      </c>
      <c r="AA479" s="18">
        <f ca="1">Z336/$R193*(1-AngCal!$C$28)+AA336/$S193*AngCal!$C$28</f>
        <v>7.6770745055241743E-2</v>
      </c>
      <c r="AB479" s="113">
        <f t="shared" ca="1" si="168"/>
        <v>8.2917004483325993E-2</v>
      </c>
      <c r="AC479" s="18">
        <f ca="1">AB336/$P193*(1-AngCal!$C$28)+AC336/$Q193*AngCal!$C$28</f>
        <v>8.6875486669041033E-2</v>
      </c>
      <c r="AD479" s="18">
        <f ca="1">AC479*(1-AngCal!$B$28)+AE479*AngCal!$B$28</f>
        <v>8.2917004483325993E-2</v>
      </c>
      <c r="AE479" s="18">
        <f ca="1">AD336/$R193*(1-AngCal!$C$28)+AE336/$S193*AngCal!$C$28</f>
        <v>8.2825410310240585E-2</v>
      </c>
      <c r="AF479" s="18"/>
      <c r="AG479" s="18"/>
      <c r="AH479" s="18"/>
      <c r="AI479" s="18"/>
    </row>
    <row r="480" spans="1:35" x14ac:dyDescent="0.15">
      <c r="A480">
        <v>4</v>
      </c>
      <c r="B480">
        <v>631.56299999999999</v>
      </c>
      <c r="C480">
        <v>5</v>
      </c>
      <c r="D480" s="18">
        <v>7.9210000000000003E-2</v>
      </c>
      <c r="E480" s="18">
        <v>-5.5599999999999997E-2</v>
      </c>
      <c r="F480" s="18">
        <v>1.9830000000000001</v>
      </c>
      <c r="G480" s="18">
        <v>0.35899999999999999</v>
      </c>
      <c r="H480" s="18">
        <v>-3.8760000000000003E-2</v>
      </c>
      <c r="I480" s="18">
        <v>2.5499999999999998</v>
      </c>
      <c r="J480" s="18">
        <v>0.60540000000000005</v>
      </c>
      <c r="K480" s="18">
        <v>7.927E-3</v>
      </c>
      <c r="L480" s="18">
        <v>0.43409999999999999</v>
      </c>
      <c r="M480" s="18">
        <v>0.21060000000000001</v>
      </c>
      <c r="O480" s="18">
        <f t="shared" si="164"/>
        <v>8.9716000000000006E-6</v>
      </c>
      <c r="P480" s="113">
        <f t="shared" ca="1" si="165"/>
        <v>7.9541476200376701E-2</v>
      </c>
      <c r="Q480" s="18">
        <f ca="1">P337/$P194*(1-AngCal!$C$28)+Q337/$Q194*AngCal!$C$28</f>
        <v>8.2214939454405001E-2</v>
      </c>
      <c r="R480" s="18">
        <f ca="1">Q480*(1-AngCal!$B$28)+S480*AngCal!$B$28</f>
        <v>7.9541476200376701E-2</v>
      </c>
      <c r="S480" s="18">
        <f ca="1">R337/$R194*(1-AngCal!$C$28)+S337/$S194*AngCal!$C$28</f>
        <v>7.9479615708264201E-2</v>
      </c>
      <c r="T480" s="113">
        <f t="shared" ca="1" si="166"/>
        <v>8.0579718972179096E-2</v>
      </c>
      <c r="U480" s="18">
        <f ca="1">T337/$P194*(1-AngCal!$C$28)+U337/$Q194*AngCal!$C$28</f>
        <v>7.98409956261142E-2</v>
      </c>
      <c r="V480">
        <f ca="1">U480*(1-AngCal!$B$28)+W480*AngCal!$B$28</f>
        <v>8.0579718972179096E-2</v>
      </c>
      <c r="W480" s="18">
        <f ca="1">V337/$R194*(1-AngCal!$C$28)+W337/$S194*AngCal!$C$28</f>
        <v>8.0596812077780508E-2</v>
      </c>
      <c r="X480" s="113">
        <f t="shared" ca="1" si="167"/>
        <v>7.6650258347815206E-2</v>
      </c>
      <c r="Y480" s="18">
        <f ca="1">X337/$P194*(1-AngCal!$C$28)+Y337/$Q194*AngCal!$C$28</f>
        <v>7.6092411597029425E-2</v>
      </c>
      <c r="Z480" s="18">
        <f ca="1">Y480*(1-AngCal!$B$28)+AA480*AngCal!$B$28</f>
        <v>7.6650258347815206E-2</v>
      </c>
      <c r="AA480" s="18">
        <f ca="1">Z337/$R194*(1-AngCal!$C$28)+AA337/$S194*AngCal!$C$28</f>
        <v>7.6663166202252692E-2</v>
      </c>
      <c r="AB480" s="113">
        <f t="shared" ca="1" si="168"/>
        <v>8.2740728417513523E-2</v>
      </c>
      <c r="AC480" s="18">
        <f ca="1">AB337/$P194*(1-AngCal!$C$28)+AC337/$Q194*AngCal!$C$28</f>
        <v>8.6491325326633284E-2</v>
      </c>
      <c r="AD480" s="18">
        <f ca="1">AC480*(1-AngCal!$B$28)+AE480*AngCal!$B$28</f>
        <v>8.2740728417513523E-2</v>
      </c>
      <c r="AE480" s="18">
        <f ca="1">AD337/$R194*(1-AngCal!$C$28)+AE337/$S194*AngCal!$C$28</f>
        <v>8.2653944441648419E-2</v>
      </c>
      <c r="AF480" s="18"/>
      <c r="AG480" s="18"/>
      <c r="AH480" s="18"/>
      <c r="AI480" s="18"/>
    </row>
    <row r="481" spans="1:35" x14ac:dyDescent="0.15">
      <c r="A481">
        <v>4</v>
      </c>
      <c r="B481">
        <v>631.56299999999999</v>
      </c>
      <c r="C481">
        <v>7</v>
      </c>
      <c r="D481" s="18">
        <v>7.8890000000000002E-2</v>
      </c>
      <c r="E481" s="18">
        <v>-6.7299999999999999E-2</v>
      </c>
      <c r="F481" s="18">
        <v>1.9370000000000001</v>
      </c>
      <c r="G481" s="18">
        <v>0.30980000000000002</v>
      </c>
      <c r="H481" s="18">
        <v>-1.874E-2</v>
      </c>
      <c r="I481" s="18">
        <v>2.9460000000000002</v>
      </c>
      <c r="J481" s="18">
        <v>0.2097</v>
      </c>
      <c r="K481" s="18">
        <v>5.3449999999999999E-3</v>
      </c>
      <c r="L481" s="18">
        <v>0.34329999999999999</v>
      </c>
      <c r="M481" s="18">
        <v>0.26519999999999999</v>
      </c>
      <c r="O481" s="18">
        <f t="shared" si="164"/>
        <v>1.1294000000000001E-5</v>
      </c>
      <c r="P481" s="113">
        <f t="shared" ca="1" si="165"/>
        <v>7.9890414396974849E-2</v>
      </c>
      <c r="Q481" s="18">
        <f ca="1">P338/$P195*(1-AngCal!$C$28)+Q338/$Q195*AngCal!$C$28</f>
        <v>8.2620574802500124E-2</v>
      </c>
      <c r="R481" s="18">
        <f ca="1">Q481*(1-AngCal!$B$28)+S481*AngCal!$B$28</f>
        <v>7.9890414396974849E-2</v>
      </c>
      <c r="S481" s="18">
        <f ca="1">R338/$R195*(1-AngCal!$C$28)+S338/$S195*AngCal!$C$28</f>
        <v>7.9827242005890961E-2</v>
      </c>
      <c r="T481" s="113">
        <f t="shared" ca="1" si="166"/>
        <v>8.0698374980291546E-2</v>
      </c>
      <c r="U481" s="18">
        <f ca="1">T338/$P195*(1-AngCal!$C$28)+U338/$Q195*AngCal!$C$28</f>
        <v>8.0113057956407274E-2</v>
      </c>
      <c r="V481">
        <f ca="1">U481*(1-AngCal!$B$28)+W481*AngCal!$B$28</f>
        <v>8.0698374980291546E-2</v>
      </c>
      <c r="W481" s="18">
        <f ca="1">V338/$R195*(1-AngCal!$C$28)+W338/$S195*AngCal!$C$28</f>
        <v>8.0711918461424031E-2</v>
      </c>
      <c r="X481" s="113">
        <f t="shared" ca="1" si="167"/>
        <v>7.6558155914607892E-2</v>
      </c>
      <c r="Y481" s="18">
        <f ca="1">X338/$P195*(1-AngCal!$C$28)+Y338/$Q195*AngCal!$C$28</f>
        <v>7.6016192555380557E-2</v>
      </c>
      <c r="Z481" s="18">
        <f ca="1">Y481*(1-AngCal!$B$28)+AA481*AngCal!$B$28</f>
        <v>7.6558155914607892E-2</v>
      </c>
      <c r="AA481" s="18">
        <f ca="1">Z338/$R195*(1-AngCal!$C$28)+AA338/$S195*AngCal!$C$28</f>
        <v>7.6570696247847264E-2</v>
      </c>
      <c r="AB481" s="113">
        <f t="shared" ca="1" si="168"/>
        <v>8.2601268455774229E-2</v>
      </c>
      <c r="AC481" s="18">
        <f ca="1">AB338/$P195*(1-AngCal!$C$28)+AC338/$Q195*AngCal!$C$28</f>
        <v>8.6159710915574395E-2</v>
      </c>
      <c r="AD481" s="18">
        <f ca="1">AC481*(1-AngCal!$B$28)+AE481*AngCal!$B$28</f>
        <v>8.2601268455774229E-2</v>
      </c>
      <c r="AE481" s="18">
        <f ca="1">AD338/$R195*(1-AngCal!$C$28)+AE338/$S195*AngCal!$C$28</f>
        <v>8.2518930686072092E-2</v>
      </c>
      <c r="AF481" s="18"/>
      <c r="AG481" s="18"/>
      <c r="AH481" s="18"/>
      <c r="AI481" s="18"/>
    </row>
    <row r="482" spans="1:35" x14ac:dyDescent="0.15">
      <c r="A482">
        <v>4</v>
      </c>
      <c r="B482">
        <v>631.56299999999999</v>
      </c>
      <c r="C482">
        <v>10</v>
      </c>
      <c r="D482" s="18">
        <v>7.8710000000000002E-2</v>
      </c>
      <c r="E482" s="18">
        <v>-6.198E-2</v>
      </c>
      <c r="F482" s="18">
        <v>1.9730000000000001</v>
      </c>
      <c r="G482" s="18">
        <v>0.38629999999999998</v>
      </c>
      <c r="H482" s="18">
        <v>-2.9610000000000001E-2</v>
      </c>
      <c r="I482" s="18">
        <v>2.617</v>
      </c>
      <c r="J482" s="18">
        <v>0.46450000000000002</v>
      </c>
      <c r="K482" s="18">
        <v>8.1099999999999992E-3</v>
      </c>
      <c r="L482" s="18">
        <v>0.31209999999999999</v>
      </c>
      <c r="M482" s="18">
        <v>0.27160000000000001</v>
      </c>
      <c r="O482" s="18">
        <f t="shared" si="164"/>
        <v>1.4219000000000001E-5</v>
      </c>
      <c r="P482" s="113">
        <f t="shared" ca="1" si="165"/>
        <v>8.0176941345233302E-2</v>
      </c>
      <c r="Q482" s="18">
        <f ca="1">P339/$P196*(1-AngCal!$C$28)+Q339/$Q196*AngCal!$C$28</f>
        <v>8.2970169113342762E-2</v>
      </c>
      <c r="R482" s="18">
        <f ca="1">Q482*(1-AngCal!$B$28)+S482*AngCal!$B$28</f>
        <v>8.0176941345233302E-2</v>
      </c>
      <c r="S482" s="18">
        <f ca="1">R339/$R196*(1-AngCal!$C$28)+S339/$S196*AngCal!$C$28</f>
        <v>8.0112309656708222E-2</v>
      </c>
      <c r="T482" s="113">
        <f t="shared" ca="1" si="166"/>
        <v>8.0792091225915783E-2</v>
      </c>
      <c r="U482" s="18">
        <f ca="1">T339/$P196*(1-AngCal!$C$28)+U339/$Q196*AngCal!$C$28</f>
        <v>8.0354245127627885E-2</v>
      </c>
      <c r="V482">
        <f ca="1">U482*(1-AngCal!$B$28)+W482*AngCal!$B$28</f>
        <v>8.0792091225915783E-2</v>
      </c>
      <c r="W482" s="18">
        <f ca="1">V339/$R196*(1-AngCal!$C$28)+W339/$S196*AngCal!$C$28</f>
        <v>8.0802222420002262E-2</v>
      </c>
      <c r="X482" s="113">
        <f t="shared" ca="1" si="167"/>
        <v>7.6479950416118922E-2</v>
      </c>
      <c r="Y482" s="18">
        <f ca="1">X339/$P196*(1-AngCal!$C$28)+Y339/$Q196*AngCal!$C$28</f>
        <v>7.5953423503147433E-2</v>
      </c>
      <c r="Z482" s="18">
        <f ca="1">Y482*(1-AngCal!$B$28)+AA482*AngCal!$B$28</f>
        <v>7.6479950416118922E-2</v>
      </c>
      <c r="AA482" s="18">
        <f ca="1">Z339/$R196*(1-AngCal!$C$28)+AA339/$S196*AngCal!$C$28</f>
        <v>7.6492133569898133E-2</v>
      </c>
      <c r="AB482" s="113">
        <f t="shared" ca="1" si="168"/>
        <v>8.249147553112289E-2</v>
      </c>
      <c r="AC482" s="18">
        <f ca="1">AB339/$P196*(1-AngCal!$C$28)+AC339/$Q196*AngCal!$C$28</f>
        <v>8.587127378915009E-2</v>
      </c>
      <c r="AD482" s="18">
        <f ca="1">AC482*(1-AngCal!$B$28)+AE482*AngCal!$B$28</f>
        <v>8.249147553112289E-2</v>
      </c>
      <c r="AE482" s="18">
        <f ca="1">AD339/$R196*(1-AngCal!$C$28)+AE339/$S196*AngCal!$C$28</f>
        <v>8.2413271357877738E-2</v>
      </c>
      <c r="AF482" s="18"/>
      <c r="AG482" s="18"/>
      <c r="AH482" s="18"/>
      <c r="AI482" s="18"/>
    </row>
    <row r="483" spans="1:35" x14ac:dyDescent="0.15">
      <c r="A483">
        <v>4</v>
      </c>
      <c r="B483">
        <v>631.56299999999999</v>
      </c>
      <c r="C483">
        <v>15</v>
      </c>
      <c r="D483" s="18">
        <v>7.7840000000000006E-2</v>
      </c>
      <c r="E483" s="18">
        <v>-6.9089999999999999E-2</v>
      </c>
      <c r="F483" s="18">
        <v>2.1269999999999998</v>
      </c>
      <c r="G483" s="18">
        <v>0.43719999999999998</v>
      </c>
      <c r="H483" s="18">
        <v>-2.1080000000000002E-2</v>
      </c>
      <c r="I483" s="18">
        <v>2.3250000000000002</v>
      </c>
      <c r="J483" s="18">
        <v>0.48909999999999998</v>
      </c>
      <c r="K483" s="18">
        <v>8.0590000000000002E-3</v>
      </c>
      <c r="L483" s="18">
        <v>-1.6920000000000001E-6</v>
      </c>
      <c r="M483" s="18">
        <v>0.2581</v>
      </c>
      <c r="O483" s="18">
        <f t="shared" si="164"/>
        <v>1.7901E-5</v>
      </c>
      <c r="P483" s="113">
        <f t="shared" ca="1" si="165"/>
        <v>8.0410564732796744E-2</v>
      </c>
      <c r="Q483" s="18">
        <f ca="1">P340/$P197*(1-AngCal!$C$28)+Q340/$Q197*AngCal!$C$28</f>
        <v>8.3271110335758389E-2</v>
      </c>
      <c r="R483" s="18">
        <f ca="1">Q483*(1-AngCal!$B$28)+S483*AngCal!$B$28</f>
        <v>8.0410564732796744E-2</v>
      </c>
      <c r="S483" s="18">
        <f ca="1">R340/$R197*(1-AngCal!$C$28)+S340/$S197*AngCal!$C$28</f>
        <v>8.0344375396383436E-2</v>
      </c>
      <c r="T483" s="113">
        <f t="shared" ca="1" si="166"/>
        <v>8.0865487368859026E-2</v>
      </c>
      <c r="U483" s="18">
        <f ca="1">T340/$P197*(1-AngCal!$C$28)+U340/$Q197*AngCal!$C$28</f>
        <v>8.0568513089040769E-2</v>
      </c>
      <c r="V483">
        <f ca="1">U483*(1-AngCal!$B$28)+W483*AngCal!$B$28</f>
        <v>8.0865487368859026E-2</v>
      </c>
      <c r="W483" s="18">
        <f ca="1">V340/$R197*(1-AngCal!$C$28)+W340/$S197*AngCal!$C$28</f>
        <v>8.0872358970728475E-2</v>
      </c>
      <c r="X483" s="113">
        <f t="shared" ca="1" si="167"/>
        <v>7.6414245382441112E-2</v>
      </c>
      <c r="Y483" s="18">
        <f ca="1">X340/$P197*(1-AngCal!$C$28)+Y340/$Q197*AngCal!$C$28</f>
        <v>7.5902743719333324E-2</v>
      </c>
      <c r="Z483" s="18">
        <f ca="1">Y483*(1-AngCal!$B$28)+AA483*AngCal!$B$28</f>
        <v>7.6414245382441112E-2</v>
      </c>
      <c r="AA483" s="18">
        <f ca="1">Z340/$R197*(1-AngCal!$C$28)+AA340/$S197*AngCal!$C$28</f>
        <v>7.6426080871314403E-2</v>
      </c>
      <c r="AB483" s="113">
        <f t="shared" ca="1" si="168"/>
        <v>8.2405591453048571E-2</v>
      </c>
      <c r="AC483" s="18">
        <f ca="1">AB340/$P197*(1-AngCal!$C$28)+AC340/$Q197*AngCal!$C$28</f>
        <v>8.5618750841808297E-2</v>
      </c>
      <c r="AD483" s="18">
        <f ca="1">AC483*(1-AngCal!$B$28)+AE483*AngCal!$B$28</f>
        <v>8.2405591453048571E-2</v>
      </c>
      <c r="AE483" s="18">
        <f ca="1">AD340/$R197*(1-AngCal!$C$28)+AE340/$S197*AngCal!$C$28</f>
        <v>8.23312430883478E-2</v>
      </c>
      <c r="AF483" s="18"/>
      <c r="AG483" s="18"/>
      <c r="AH483" s="18"/>
      <c r="AI483" s="18"/>
    </row>
    <row r="484" spans="1:35" x14ac:dyDescent="0.15">
      <c r="A484">
        <v>4</v>
      </c>
      <c r="B484">
        <v>631.56299999999999</v>
      </c>
      <c r="C484">
        <v>20</v>
      </c>
      <c r="D484" s="18">
        <v>6.7720000000000002E-2</v>
      </c>
      <c r="E484" s="18">
        <v>-0.1608</v>
      </c>
      <c r="F484" s="18">
        <v>1.663</v>
      </c>
      <c r="G484" s="18">
        <v>2.2229999999999999</v>
      </c>
      <c r="H484" s="18">
        <v>-0.1167</v>
      </c>
      <c r="I484" s="18">
        <v>2.2330000000000001</v>
      </c>
      <c r="J484" s="18">
        <v>0.58689999999999998</v>
      </c>
      <c r="K484" s="18">
        <v>0.24179999999999999</v>
      </c>
      <c r="L484" s="18">
        <v>2.3460000000000001</v>
      </c>
      <c r="M484" s="18">
        <v>2.4900000000000002</v>
      </c>
      <c r="O484" s="18">
        <f t="shared" si="164"/>
        <v>2.2535999999999999E-5</v>
      </c>
      <c r="P484" s="113">
        <f t="shared" ca="1" si="165"/>
        <v>8.0599987616902402E-2</v>
      </c>
      <c r="Q484" s="18">
        <f ca="1">P341/$P198*(1-AngCal!$C$28)+Q341/$Q198*AngCal!$C$28</f>
        <v>8.3530243245203251E-2</v>
      </c>
      <c r="R484" s="18">
        <f ca="1">Q484*(1-AngCal!$B$28)+S484*AngCal!$B$28</f>
        <v>8.0599987616902402E-2</v>
      </c>
      <c r="S484" s="18">
        <f ca="1">R341/$R198*(1-AngCal!$C$28)+S341/$S198*AngCal!$C$28</f>
        <v>8.0532185280397864E-2</v>
      </c>
      <c r="T484" s="113">
        <f t="shared" ca="1" si="166"/>
        <v>8.0922492512277205E-2</v>
      </c>
      <c r="U484" s="18">
        <f ca="1">T341/$P198*(1-AngCal!$C$28)+U341/$Q198*AngCal!$C$28</f>
        <v>8.0759437096151881E-2</v>
      </c>
      <c r="V484">
        <f ca="1">U484*(1-AngCal!$B$28)+W484*AngCal!$B$28</f>
        <v>8.0922492512277205E-2</v>
      </c>
      <c r="W484" s="18">
        <f ca="1">V341/$R198*(1-AngCal!$C$28)+W341/$S198*AngCal!$C$28</f>
        <v>8.0926265404336936E-2</v>
      </c>
      <c r="X484" s="113">
        <f t="shared" ca="1" si="167"/>
        <v>7.6359483263095884E-2</v>
      </c>
      <c r="Y484" s="18">
        <f ca="1">X341/$P198*(1-AngCal!$C$28)+Y341/$Q198*AngCal!$C$28</f>
        <v>7.5862661311440191E-2</v>
      </c>
      <c r="Z484" s="18">
        <f ca="1">Y484*(1-AngCal!$B$28)+AA484*AngCal!$B$28</f>
        <v>7.6359483263095884E-2</v>
      </c>
      <c r="AA484" s="18">
        <f ca="1">Z341/$R198*(1-AngCal!$C$28)+AA341/$S198*AngCal!$C$28</f>
        <v>7.6370979082376514E-2</v>
      </c>
      <c r="AB484" s="113">
        <f t="shared" ca="1" si="168"/>
        <v>8.2338817982802015E-2</v>
      </c>
      <c r="AC484" s="18">
        <f ca="1">AB341/$P198*(1-AngCal!$C$28)+AC341/$Q198*AngCal!$C$28</f>
        <v>8.5396114610115662E-2</v>
      </c>
      <c r="AD484" s="18">
        <f ca="1">AC484*(1-AngCal!$B$28)+AE484*AngCal!$B$28</f>
        <v>8.2338817982802015E-2</v>
      </c>
      <c r="AE484" s="18">
        <f ca="1">AD341/$R198*(1-AngCal!$C$28)+AE341/$S198*AngCal!$C$28</f>
        <v>8.2268076081407043E-2</v>
      </c>
      <c r="AF484" s="18"/>
      <c r="AG484" s="18"/>
      <c r="AH484" s="18"/>
      <c r="AI484" s="18"/>
    </row>
    <row r="485" spans="1:35" x14ac:dyDescent="0.15">
      <c r="A485">
        <v>4</v>
      </c>
      <c r="B485">
        <v>774.68299999999999</v>
      </c>
      <c r="C485">
        <v>1</v>
      </c>
      <c r="D485" s="18">
        <v>7.7039999999999997E-2</v>
      </c>
      <c r="E485" s="18">
        <v>-4.2450000000000002E-2</v>
      </c>
      <c r="F485" s="18">
        <v>1.766</v>
      </c>
      <c r="G485" s="18">
        <v>0.18770000000000001</v>
      </c>
      <c r="H485" s="18">
        <v>-4.7120000000000002E-2</v>
      </c>
      <c r="I485" s="18">
        <v>2.633</v>
      </c>
      <c r="J485" s="18">
        <v>0.38590000000000002</v>
      </c>
      <c r="K485" s="18">
        <v>6.9170000000000004E-3</v>
      </c>
      <c r="L485" s="18">
        <v>-3.1660000000000001E-2</v>
      </c>
      <c r="M485" s="18">
        <v>0.37140000000000001</v>
      </c>
      <c r="O485" s="18">
        <f t="shared" si="164"/>
        <v>2.8371E-5</v>
      </c>
      <c r="P485" s="113">
        <f t="shared" ca="1" si="165"/>
        <v>8.0752825307379442E-2</v>
      </c>
      <c r="Q485" s="18">
        <f ca="1">P342/$P199*(1-AngCal!$C$28)+Q342/$Q199*AngCal!$C$28</f>
        <v>8.3753530416701555E-2</v>
      </c>
      <c r="R485" s="18">
        <f ca="1">Q485*(1-AngCal!$B$28)+S485*AngCal!$B$28</f>
        <v>8.0752825307379442E-2</v>
      </c>
      <c r="S485" s="18">
        <f ca="1">R342/$R199*(1-AngCal!$C$28)+S342/$S199*AngCal!$C$28</f>
        <v>8.0683392860732756E-2</v>
      </c>
      <c r="T485" s="113">
        <f t="shared" ca="1" si="166"/>
        <v>8.0966362751565032E-2</v>
      </c>
      <c r="U485" s="18">
        <f ca="1">T342/$P199*(1-AngCal!$C$28)+U342/$Q199*AngCal!$C$28</f>
        <v>8.0930041744453618E-2</v>
      </c>
      <c r="V485">
        <f ca="1">U485*(1-AngCal!$B$28)+W485*AngCal!$B$28</f>
        <v>8.0966362751565032E-2</v>
      </c>
      <c r="W485" s="18">
        <f ca="1">V342/$R199*(1-AngCal!$C$28)+W342/$S199*AngCal!$C$28</f>
        <v>8.0967203172831542E-2</v>
      </c>
      <c r="X485" s="113">
        <f t="shared" ca="1" si="167"/>
        <v>7.6314132694766404E-2</v>
      </c>
      <c r="Y485" s="18">
        <f ca="1">X342/$P199*(1-AngCal!$C$28)+Y342/$Q199*AngCal!$C$28</f>
        <v>7.5831723601718456E-2</v>
      </c>
      <c r="Z485" s="18">
        <f ca="1">Y485*(1-AngCal!$B$28)+AA485*AngCal!$B$28</f>
        <v>7.6314132694766404E-2</v>
      </c>
      <c r="AA485" s="18">
        <f ca="1">Z342/$R199*(1-AngCal!$C$28)+AA342/$S199*AngCal!$C$28</f>
        <v>7.6325295019085068E-2</v>
      </c>
      <c r="AB485" s="113">
        <f t="shared" ca="1" si="168"/>
        <v>8.2287242220753481E-2</v>
      </c>
      <c r="AC485" s="18">
        <f ca="1">AB342/$P199*(1-AngCal!$C$28)+AC342/$Q199*AngCal!$C$28</f>
        <v>8.5198538601471155E-2</v>
      </c>
      <c r="AD485" s="18">
        <f ca="1">AC485*(1-AngCal!$B$28)+AE485*AngCal!$B$28</f>
        <v>8.2287242220753481E-2</v>
      </c>
      <c r="AE485" s="18">
        <f ca="1">AD342/$R199*(1-AngCal!$C$28)+AE342/$S199*AngCal!$C$28</f>
        <v>8.2219878576788974E-2</v>
      </c>
      <c r="AF485" s="18"/>
      <c r="AG485" s="18"/>
      <c r="AH485" s="18"/>
      <c r="AI485" s="18"/>
    </row>
    <row r="486" spans="1:35" x14ac:dyDescent="0.15">
      <c r="A486">
        <v>4</v>
      </c>
      <c r="B486">
        <v>774.68299999999999</v>
      </c>
      <c r="C486">
        <v>3</v>
      </c>
      <c r="D486" s="18">
        <v>7.6880000000000004E-2</v>
      </c>
      <c r="E486" s="18">
        <v>-4.7500000000000001E-2</v>
      </c>
      <c r="F486" s="18">
        <v>1.744</v>
      </c>
      <c r="G486" s="18">
        <v>0.21820000000000001</v>
      </c>
      <c r="H486" s="18">
        <v>-4.6800000000000001E-2</v>
      </c>
      <c r="I486" s="18">
        <v>2.6379999999999999</v>
      </c>
      <c r="J486" s="18">
        <v>0.38619999999999999</v>
      </c>
      <c r="K486" s="18">
        <v>1.1849999999999999E-2</v>
      </c>
      <c r="L486" s="18">
        <v>0.50939999999999996</v>
      </c>
      <c r="M486" s="18">
        <v>0.57589999999999997</v>
      </c>
      <c r="O486" s="18">
        <f t="shared" si="164"/>
        <v>3.5716999999999997E-5</v>
      </c>
      <c r="P486" s="113">
        <f t="shared" ca="1" si="165"/>
        <v>8.0875620152497912E-2</v>
      </c>
      <c r="Q486" s="18">
        <f ca="1">P343/$P200*(1-AngCal!$C$28)+Q343/$Q200*AngCal!$C$28</f>
        <v>8.3946037920383174E-2</v>
      </c>
      <c r="R486" s="18">
        <f ca="1">Q486*(1-AngCal!$B$28)+S486*AngCal!$B$28</f>
        <v>8.0875620152497912E-2</v>
      </c>
      <c r="S486" s="18">
        <f ca="1">R343/$R200*(1-AngCal!$C$28)+S343/$S200*AngCal!$C$28</f>
        <v>8.0804574644830582E-2</v>
      </c>
      <c r="T486" s="113">
        <f t="shared" ca="1" si="166"/>
        <v>8.0999772719082264E-2</v>
      </c>
      <c r="U486" s="18">
        <f ca="1">T343/$P200*(1-AngCal!$C$28)+U343/$Q200*AngCal!$C$28</f>
        <v>8.1082821230317112E-2</v>
      </c>
      <c r="V486">
        <f ca="1">U486*(1-AngCal!$B$28)+W486*AngCal!$B$28</f>
        <v>8.0999772719082264E-2</v>
      </c>
      <c r="W486" s="18">
        <f ca="1">V343/$R200*(1-AngCal!$C$28)+W343/$S200*AngCal!$C$28</f>
        <v>8.0997851083628156E-2</v>
      </c>
      <c r="X486" s="113">
        <f t="shared" ca="1" si="167"/>
        <v>7.6276767174539642E-2</v>
      </c>
      <c r="Y486" s="18">
        <f ca="1">X343/$P200*(1-AngCal!$C$28)+Y343/$Q200*AngCal!$C$28</f>
        <v>7.5808589688035222E-2</v>
      </c>
      <c r="Z486" s="18">
        <f ca="1">Y486*(1-AngCal!$B$28)+AA486*AngCal!$B$28</f>
        <v>7.6276767174539642E-2</v>
      </c>
      <c r="AA486" s="18">
        <f ca="1">Z343/$R200*(1-AngCal!$C$28)+AA343/$S200*AngCal!$C$28</f>
        <v>7.628760019783537E-2</v>
      </c>
      <c r="AB486" s="113">
        <f t="shared" ca="1" si="168"/>
        <v>8.2247691749584254E-2</v>
      </c>
      <c r="AC486" s="18">
        <f ca="1">AB343/$P200*(1-AngCal!$C$28)+AC343/$Q200*AngCal!$C$28</f>
        <v>8.5022197657340315E-2</v>
      </c>
      <c r="AD486" s="18">
        <f ca="1">AC486*(1-AngCal!$B$28)+AE486*AngCal!$B$28</f>
        <v>8.2247691749584254E-2</v>
      </c>
      <c r="AE486" s="18">
        <f ca="1">AD343/$R200*(1-AngCal!$C$28)+AE343/$S200*AngCal!$C$28</f>
        <v>8.2183493260764837E-2</v>
      </c>
      <c r="AF486" s="18"/>
      <c r="AG486" s="18"/>
      <c r="AH486" s="18"/>
      <c r="AI486" s="18"/>
    </row>
    <row r="487" spans="1:35" x14ac:dyDescent="0.15">
      <c r="A487">
        <v>4</v>
      </c>
      <c r="B487">
        <v>774.68299999999999</v>
      </c>
      <c r="C487">
        <v>5</v>
      </c>
      <c r="D487" s="18">
        <v>7.6829999999999996E-2</v>
      </c>
      <c r="E487" s="18">
        <v>-4.6559999999999997E-2</v>
      </c>
      <c r="F487" s="18">
        <v>1.752</v>
      </c>
      <c r="G487" s="18">
        <v>0.1978</v>
      </c>
      <c r="H487" s="18">
        <v>-4.6609999999999999E-2</v>
      </c>
      <c r="I487" s="18">
        <v>2.67</v>
      </c>
      <c r="J487" s="18">
        <v>0.38140000000000002</v>
      </c>
      <c r="K487" s="18">
        <v>1.056E-2</v>
      </c>
      <c r="L487" s="18">
        <v>0.2437</v>
      </c>
      <c r="M487" s="18">
        <v>0.4914</v>
      </c>
      <c r="O487" s="18">
        <f t="shared" si="164"/>
        <v>4.4965000000000001E-5</v>
      </c>
      <c r="P487" s="113">
        <f t="shared" ca="1" si="165"/>
        <v>8.0973917464779999E-2</v>
      </c>
      <c r="Q487" s="18">
        <f ca="1">P344/$P201*(1-AngCal!$C$28)+Q344/$Q201*AngCal!$C$28</f>
        <v>8.4111982936672394E-2</v>
      </c>
      <c r="R487" s="18">
        <f ca="1">Q487*(1-AngCal!$B$28)+S487*AngCal!$B$28</f>
        <v>8.0973917464779999E-2</v>
      </c>
      <c r="S487" s="18">
        <f ca="1">R344/$R201*(1-AngCal!$C$28)+S344/$S201*AngCal!$C$28</f>
        <v>8.0901306676477575E-2</v>
      </c>
      <c r="T487" s="113">
        <f t="shared" ca="1" si="166"/>
        <v>8.1024906339077093E-2</v>
      </c>
      <c r="U487" s="18">
        <f ca="1">T344/$P201*(1-AngCal!$C$28)+U344/$Q201*AngCal!$C$28</f>
        <v>8.12197841554754E-2</v>
      </c>
      <c r="V487">
        <f ca="1">U487*(1-AngCal!$B$28)+W487*AngCal!$B$28</f>
        <v>8.1024906339077093E-2</v>
      </c>
      <c r="W487" s="18">
        <f ca="1">V344/$R201*(1-AngCal!$C$28)+W344/$S201*AngCal!$C$28</f>
        <v>8.1020397117711862E-2</v>
      </c>
      <c r="X487" s="113">
        <f t="shared" ca="1" si="167"/>
        <v>7.6246104370732315E-2</v>
      </c>
      <c r="Y487" s="18">
        <f ca="1">X344/$P201*(1-AngCal!$C$28)+Y344/$Q201*AngCal!$C$28</f>
        <v>7.5792065575526327E-2</v>
      </c>
      <c r="Z487" s="18">
        <f ca="1">Y487*(1-AngCal!$B$28)+AA487*AngCal!$B$28</f>
        <v>7.6246104370732315E-2</v>
      </c>
      <c r="AA487" s="18">
        <f ca="1">Z344/$R201*(1-AngCal!$C$28)+AA344/$S201*AngCal!$C$28</f>
        <v>7.6256610242944056E-2</v>
      </c>
      <c r="AB487" s="113">
        <f t="shared" ca="1" si="168"/>
        <v>8.2217603330896991E-2</v>
      </c>
      <c r="AC487" s="18">
        <f ca="1">AB344/$P201*(1-AngCal!$C$28)+AC344/$Q201*AngCal!$C$28</f>
        <v>8.4864090331242453E-2</v>
      </c>
      <c r="AD487" s="18">
        <f ca="1">AC487*(1-AngCal!$B$28)+AE487*AngCal!$B$28</f>
        <v>8.2217603330896991E-2</v>
      </c>
      <c r="AE487" s="18">
        <f ca="1">AD344/$R201*(1-AngCal!$C$28)+AE344/$S201*AngCal!$C$28</f>
        <v>8.2156367034507252E-2</v>
      </c>
      <c r="AF487" s="18"/>
      <c r="AG487" s="18"/>
      <c r="AH487" s="18"/>
      <c r="AI487" s="18"/>
    </row>
    <row r="488" spans="1:35" x14ac:dyDescent="0.15">
      <c r="A488">
        <v>4</v>
      </c>
      <c r="B488">
        <v>774.68299999999999</v>
      </c>
      <c r="C488">
        <v>7</v>
      </c>
      <c r="D488" s="18">
        <v>7.6329999999999995E-2</v>
      </c>
      <c r="E488" s="18">
        <v>-6.5949999999999995E-2</v>
      </c>
      <c r="F488" s="18">
        <v>1.7949999999999999</v>
      </c>
      <c r="G488" s="18">
        <v>0.28110000000000002</v>
      </c>
      <c r="H488" s="18">
        <v>-4.8660000000000002E-2</v>
      </c>
      <c r="I488" s="18">
        <v>2.738</v>
      </c>
      <c r="J488" s="18">
        <v>0.4224</v>
      </c>
      <c r="K488" s="18">
        <v>3.2349999999999997E-2</v>
      </c>
      <c r="L488" s="18">
        <v>1.3819999999999999</v>
      </c>
      <c r="M488" s="18">
        <v>0.7974</v>
      </c>
      <c r="O488" s="18">
        <f t="shared" si="164"/>
        <v>5.6607000000000002E-5</v>
      </c>
      <c r="P488" s="113">
        <f t="shared" ca="1" si="165"/>
        <v>8.1052382943985743E-2</v>
      </c>
      <c r="Q488" s="18">
        <f ca="1">P345/$P202*(1-AngCal!$C$28)+Q345/$Q202*AngCal!$C$28</f>
        <v>8.4254831846463291E-2</v>
      </c>
      <c r="R488" s="18">
        <f ca="1">Q488*(1-AngCal!$B$28)+S488*AngCal!$B$28</f>
        <v>8.1052382943985743E-2</v>
      </c>
      <c r="S488" s="18">
        <f ca="1">R345/$R202*(1-AngCal!$C$28)+S345/$S202*AngCal!$C$28</f>
        <v>8.0978282406125757E-2</v>
      </c>
      <c r="T488" s="113">
        <f t="shared" ca="1" si="166"/>
        <v>8.1043545193229607E-2</v>
      </c>
      <c r="U488" s="18">
        <f ca="1">T345/$P202*(1-AngCal!$C$28)+U345/$Q202*AngCal!$C$28</f>
        <v>8.1342524999313298E-2</v>
      </c>
      <c r="V488">
        <f ca="1">U488*(1-AngCal!$B$28)+W488*AngCal!$B$28</f>
        <v>8.1043545193229607E-2</v>
      </c>
      <c r="W488" s="18">
        <f ca="1">V345/$R202*(1-AngCal!$C$28)+W345/$S202*AngCal!$C$28</f>
        <v>8.1036627186068605E-2</v>
      </c>
      <c r="X488" s="113">
        <f t="shared" ca="1" si="167"/>
        <v>7.6221017237682209E-2</v>
      </c>
      <c r="Y488" s="18">
        <f ca="1">X345/$P202*(1-AngCal!$C$28)+Y345/$Q202*AngCal!$C$28</f>
        <v>7.5781114152509543E-2</v>
      </c>
      <c r="Z488" s="18">
        <f ca="1">Y488*(1-AngCal!$B$28)+AA488*AngCal!$B$28</f>
        <v>7.6221017237682209E-2</v>
      </c>
      <c r="AA488" s="18">
        <f ca="1">Z345/$R202*(1-AngCal!$C$28)+AA345/$S202*AngCal!$C$28</f>
        <v>7.6231196027792603E-2</v>
      </c>
      <c r="AB488" s="113">
        <f t="shared" ca="1" si="168"/>
        <v>8.2194903395197319E-2</v>
      </c>
      <c r="AC488" s="18">
        <f ca="1">AB345/$P202*(1-AngCal!$C$28)+AC345/$Q202*AngCal!$C$28</f>
        <v>8.4721867441106907E-2</v>
      </c>
      <c r="AD488" s="18">
        <f ca="1">AC488*(1-AngCal!$B$28)+AE488*AngCal!$B$28</f>
        <v>8.2194903395197319E-2</v>
      </c>
      <c r="AE488" s="18">
        <f ca="1">AD345/$R202*(1-AngCal!$C$28)+AE345/$S202*AngCal!$C$28</f>
        <v>8.2136432705841464E-2</v>
      </c>
      <c r="AF488" s="18"/>
      <c r="AG488" s="18"/>
      <c r="AH488" s="18"/>
      <c r="AI488" s="18"/>
    </row>
    <row r="489" spans="1:35" x14ac:dyDescent="0.15">
      <c r="A489">
        <v>4</v>
      </c>
      <c r="B489">
        <v>774.68299999999999</v>
      </c>
      <c r="C489">
        <v>10</v>
      </c>
      <c r="D489" s="18">
        <v>7.5569999999999998E-2</v>
      </c>
      <c r="E489" s="18">
        <v>-5.0290000000000001E-2</v>
      </c>
      <c r="F489" s="18">
        <v>1.7769999999999999</v>
      </c>
      <c r="G489" s="18">
        <v>0.22670000000000001</v>
      </c>
      <c r="H489" s="18">
        <v>-4.6800000000000001E-2</v>
      </c>
      <c r="I489" s="18">
        <v>2.649</v>
      </c>
      <c r="J489" s="18">
        <v>0.37609999999999999</v>
      </c>
      <c r="K489" s="18">
        <v>1.6299999999999999E-2</v>
      </c>
      <c r="L489" s="18">
        <v>0.41599999999999998</v>
      </c>
      <c r="M489" s="18">
        <v>0.57750000000000001</v>
      </c>
      <c r="O489" s="18">
        <f t="shared" si="164"/>
        <v>7.1264000000000001E-5</v>
      </c>
      <c r="P489" s="113">
        <f t="shared" ca="1" si="165"/>
        <v>8.1114927241054999E-2</v>
      </c>
      <c r="Q489" s="18">
        <f ca="1">P346/$P203*(1-AngCal!$C$28)+Q346/$Q203*AngCal!$C$28</f>
        <v>8.43774066300743E-2</v>
      </c>
      <c r="R489" s="18">
        <f ca="1">Q489*(1-AngCal!$B$28)+S489*AngCal!$B$28</f>
        <v>8.1114927241054999E-2</v>
      </c>
      <c r="S489" s="18">
        <f ca="1">R346/$R203*(1-AngCal!$C$28)+S346/$S203*AngCal!$C$28</f>
        <v>8.103943767514922E-2</v>
      </c>
      <c r="T489" s="113">
        <f t="shared" ca="1" si="166"/>
        <v>8.1057148656953223E-2</v>
      </c>
      <c r="U489" s="18">
        <f ca="1">T346/$P203*(1-AngCal!$C$28)+U346/$Q203*AngCal!$C$28</f>
        <v>8.1452296965304025E-2</v>
      </c>
      <c r="V489">
        <f ca="1">U489*(1-AngCal!$B$28)+W489*AngCal!$B$28</f>
        <v>8.1057148656953223E-2</v>
      </c>
      <c r="W489" s="18">
        <f ca="1">V346/$R203*(1-AngCal!$C$28)+W346/$S203*AngCal!$C$28</f>
        <v>8.1048005434664616E-2</v>
      </c>
      <c r="X489" s="113">
        <f t="shared" ca="1" si="167"/>
        <v>7.6200531766788288E-2</v>
      </c>
      <c r="Y489" s="18">
        <f ca="1">X346/$P203*(1-AngCal!$C$28)+Y346/$Q203*AngCal!$C$28</f>
        <v>7.5774853395912209E-2</v>
      </c>
      <c r="Z489" s="18">
        <f ca="1">Y489*(1-AngCal!$B$28)+AA489*AngCal!$B$28</f>
        <v>7.6200531766788288E-2</v>
      </c>
      <c r="AA489" s="18">
        <f ca="1">Z346/$R203*(1-AngCal!$C$28)+AA346/$S203*AngCal!$C$28</f>
        <v>7.621038141535344E-2</v>
      </c>
      <c r="AB489" s="113">
        <f t="shared" ca="1" si="168"/>
        <v>8.2177904433571827E-2</v>
      </c>
      <c r="AC489" s="18">
        <f ca="1">AB346/$P203*(1-AngCal!$C$28)+AC346/$Q203*AngCal!$C$28</f>
        <v>8.4593684952744413E-2</v>
      </c>
      <c r="AD489" s="18">
        <f ca="1">AC489*(1-AngCal!$B$28)+AE489*AngCal!$B$28</f>
        <v>8.2177904433571827E-2</v>
      </c>
      <c r="AE489" s="18">
        <f ca="1">AD346/$R203*(1-AngCal!$C$28)+AE346/$S203*AngCal!$C$28</f>
        <v>8.2122006387647065E-2</v>
      </c>
      <c r="AF489" s="18"/>
      <c r="AG489" s="18"/>
      <c r="AH489" s="18"/>
      <c r="AI489" s="18"/>
    </row>
    <row r="490" spans="1:35" x14ac:dyDescent="0.15">
      <c r="A490">
        <v>4</v>
      </c>
      <c r="B490">
        <v>774.68299999999999</v>
      </c>
      <c r="C490">
        <v>15</v>
      </c>
      <c r="D490" s="18">
        <v>7.424E-2</v>
      </c>
      <c r="E490" s="18">
        <v>-4.9029999999999997E-2</v>
      </c>
      <c r="F490" s="18">
        <v>1.8009999999999999</v>
      </c>
      <c r="G490" s="18">
        <v>0.19689999999999999</v>
      </c>
      <c r="H490" s="18">
        <v>-4.5530000000000001E-2</v>
      </c>
      <c r="I490" s="18">
        <v>2.645</v>
      </c>
      <c r="J490" s="18">
        <v>0.35830000000000001</v>
      </c>
      <c r="K490" s="18">
        <v>1.584E-2</v>
      </c>
      <c r="L490" s="18">
        <v>0.1552</v>
      </c>
      <c r="M490" s="18">
        <v>0.43290000000000001</v>
      </c>
      <c r="O490" s="18">
        <f t="shared" si="164"/>
        <v>8.9716999999999995E-5</v>
      </c>
      <c r="P490" s="113">
        <f t="shared" ca="1" si="165"/>
        <v>8.1164813495464186E-2</v>
      </c>
      <c r="Q490" s="18">
        <f ca="1">P347/$P204*(1-AngCal!$C$28)+Q347/$Q204*AngCal!$C$28</f>
        <v>8.4481951461940347E-2</v>
      </c>
      <c r="R490" s="18">
        <f ca="1">Q490*(1-AngCal!$B$28)+S490*AngCal!$B$28</f>
        <v>8.1164813495464186E-2</v>
      </c>
      <c r="S490" s="18">
        <f ca="1">R347/$R204*(1-AngCal!$C$28)+S347/$S204*AngCal!$C$28</f>
        <v>8.1088059200561446E-2</v>
      </c>
      <c r="T490" s="113">
        <f t="shared" ca="1" si="166"/>
        <v>8.1066924649949523E-2</v>
      </c>
      <c r="U490" s="18">
        <f ca="1">T347/$P204*(1-AngCal!$C$28)+U347/$Q204*AngCal!$C$28</f>
        <v>8.1550045464176213E-2</v>
      </c>
      <c r="V490">
        <f ca="1">U490*(1-AngCal!$B$28)+W490*AngCal!$B$28</f>
        <v>8.1066924649949523E-2</v>
      </c>
      <c r="W490" s="18">
        <f ca="1">V347/$R204*(1-AngCal!$C$28)+W347/$S204*AngCal!$C$28</f>
        <v>8.1055745857320588E-2</v>
      </c>
      <c r="X490" s="113">
        <f t="shared" ca="1" si="167"/>
        <v>7.6183823205935239E-2</v>
      </c>
      <c r="Y490" s="18">
        <f ca="1">X347/$P204*(1-AngCal!$C$28)+Y347/$Q204*AngCal!$C$28</f>
        <v>7.5772549019507668E-2</v>
      </c>
      <c r="Z490" s="18">
        <f ca="1">Y490*(1-AngCal!$B$28)+AA490*AngCal!$B$28</f>
        <v>7.6183823205935239E-2</v>
      </c>
      <c r="AA490" s="18">
        <f ca="1">Z347/$R204*(1-AngCal!$C$28)+AA347/$S204*AngCal!$C$28</f>
        <v>7.6193339560247292E-2</v>
      </c>
      <c r="AB490" s="113">
        <f t="shared" ca="1" si="168"/>
        <v>8.2165217270955451E-2</v>
      </c>
      <c r="AC490" s="18">
        <f ca="1">AB347/$P204*(1-AngCal!$C$28)+AC347/$Q204*AngCal!$C$28</f>
        <v>8.4478120706982282E-2</v>
      </c>
      <c r="AD490" s="18">
        <f ca="1">AC490*(1-AngCal!$B$28)+AE490*AngCal!$B$28</f>
        <v>8.2165217270955451E-2</v>
      </c>
      <c r="AE490" s="18">
        <f ca="1">AD347/$R204*(1-AngCal!$C$28)+AE347/$S204*AngCal!$C$28</f>
        <v>8.2111699668068722E-2</v>
      </c>
      <c r="AF490" s="18"/>
      <c r="AG490" s="18"/>
      <c r="AH490" s="18"/>
      <c r="AI490" s="18"/>
    </row>
    <row r="491" spans="1:35" x14ac:dyDescent="0.15">
      <c r="A491">
        <v>4</v>
      </c>
      <c r="B491">
        <v>774.68299999999999</v>
      </c>
      <c r="C491">
        <v>20</v>
      </c>
      <c r="D491" s="18">
        <v>6.5369999999999998E-2</v>
      </c>
      <c r="E491" s="18">
        <v>-9.2340000000000005E-2</v>
      </c>
      <c r="F491" s="18">
        <v>1.956</v>
      </c>
      <c r="G491" s="18">
        <v>0.3886</v>
      </c>
      <c r="H491" s="18">
        <v>-1.4290000000000001E-2</v>
      </c>
      <c r="I491" s="18">
        <v>3.1080000000000001</v>
      </c>
      <c r="J491" s="18">
        <v>0.38679999999999998</v>
      </c>
      <c r="K491" s="18">
        <v>3.499E-2</v>
      </c>
      <c r="L491" s="18">
        <v>0.1895</v>
      </c>
      <c r="M491" s="18">
        <v>0.47610000000000002</v>
      </c>
      <c r="O491" s="18">
        <f t="shared" si="164"/>
        <v>1.1294999999999999E-4</v>
      </c>
      <c r="P491" s="113">
        <f t="shared" ca="1" si="165"/>
        <v>8.1204791961491746E-2</v>
      </c>
      <c r="Q491" s="18">
        <f ca="1">P348/$P205*(1-AngCal!$C$28)+Q348/$Q205*AngCal!$C$28</f>
        <v>8.4570244139629075E-2</v>
      </c>
      <c r="R491" s="18">
        <f ca="1">Q491*(1-AngCal!$B$28)+S491*AngCal!$B$28</f>
        <v>8.1204791961491746E-2</v>
      </c>
      <c r="S491" s="18">
        <f ca="1">R348/$R205*(1-AngCal!$C$28)+S348/$S205*AngCal!$C$28</f>
        <v>8.1126919738035153E-2</v>
      </c>
      <c r="T491" s="113">
        <f t="shared" ca="1" si="166"/>
        <v>8.1073904325805746E-2</v>
      </c>
      <c r="U491" s="18">
        <f ca="1">T348/$P205*(1-AngCal!$C$28)+U348/$Q205*AngCal!$C$28</f>
        <v>8.1636478553473529E-2</v>
      </c>
      <c r="V491">
        <f ca="1">U491*(1-AngCal!$B$28)+W491*AngCal!$B$28</f>
        <v>8.1073904325805746E-2</v>
      </c>
      <c r="W491" s="18">
        <f ca="1">V348/$R205*(1-AngCal!$C$28)+W348/$S205*AngCal!$C$28</f>
        <v>8.1060887083649572E-2</v>
      </c>
      <c r="X491" s="113">
        <f t="shared" ca="1" si="167"/>
        <v>7.6170199386072876E-2</v>
      </c>
      <c r="Y491" s="18">
        <f ca="1">X348/$P205*(1-AngCal!$C$28)+Y348/$Q205*AngCal!$C$28</f>
        <v>7.5773598927350472E-2</v>
      </c>
      <c r="Z491" s="18">
        <f ca="1">Y491*(1-AngCal!$B$28)+AA491*AngCal!$B$28</f>
        <v>7.6170199386072876E-2</v>
      </c>
      <c r="AA491" s="18">
        <f ca="1">Z348/$R205*(1-AngCal!$C$28)+AA348/$S205*AngCal!$C$28</f>
        <v>7.6179376209248459E-2</v>
      </c>
      <c r="AB491" s="113">
        <f t="shared" ca="1" si="168"/>
        <v>8.2155661845981318E-2</v>
      </c>
      <c r="AC491" s="18">
        <f ca="1">AB348/$P205*(1-AngCal!$C$28)+AC348/$Q205*AngCal!$C$28</f>
        <v>8.4374061178543319E-2</v>
      </c>
      <c r="AD491" s="18">
        <f ca="1">AC491*(1-AngCal!$B$28)+AE491*AngCal!$B$28</f>
        <v>8.2155661845981318E-2</v>
      </c>
      <c r="AE491" s="18">
        <f ca="1">AD348/$R205*(1-AngCal!$C$28)+AE348/$S205*AngCal!$C$28</f>
        <v>8.2104330946180248E-2</v>
      </c>
      <c r="AF491" s="18"/>
      <c r="AG491" s="18"/>
      <c r="AH491" s="18"/>
      <c r="AI491" s="18"/>
    </row>
    <row r="492" spans="1:35" x14ac:dyDescent="0.15">
      <c r="A492">
        <v>4</v>
      </c>
      <c r="B492">
        <v>897.803</v>
      </c>
      <c r="C492">
        <v>1</v>
      </c>
      <c r="D492" s="18">
        <v>7.5329999999999994E-2</v>
      </c>
      <c r="E492" s="18">
        <v>-4.3290000000000002E-2</v>
      </c>
      <c r="F492" s="18">
        <v>1.758</v>
      </c>
      <c r="G492" s="18">
        <v>0.23280000000000001</v>
      </c>
      <c r="H492" s="18">
        <v>-2.801E-2</v>
      </c>
      <c r="I492" s="18">
        <v>2.7890000000000001</v>
      </c>
      <c r="J492" s="18">
        <v>0.25040000000000001</v>
      </c>
      <c r="K492" s="18">
        <v>-5.6179999999999997E-3</v>
      </c>
      <c r="L492" s="18">
        <v>0.74790000000000001</v>
      </c>
      <c r="M492" s="18">
        <v>5.9429999999999997E-2</v>
      </c>
      <c r="O492" s="18">
        <f t="shared" si="164"/>
        <v>1.4218999999999999E-4</v>
      </c>
      <c r="P492" s="113">
        <f t="shared" ca="1" si="165"/>
        <v>8.1237210605682231E-2</v>
      </c>
      <c r="Q492" s="18">
        <f ca="1">P349/$P206*(1-AngCal!$C$28)+Q349/$Q206*AngCal!$C$28</f>
        <v>8.4643654844057073E-2</v>
      </c>
      <c r="R492" s="18">
        <f ca="1">Q492*(1-AngCal!$B$28)+S492*AngCal!$B$28</f>
        <v>8.1237210605682231E-2</v>
      </c>
      <c r="S492" s="18">
        <f ca="1">R349/$R206*(1-AngCal!$C$28)+S349/$S206*AngCal!$C$28</f>
        <v>8.1158389878813367E-2</v>
      </c>
      <c r="T492" s="113">
        <f t="shared" ca="1" si="166"/>
        <v>8.1079012590526495E-2</v>
      </c>
      <c r="U492" s="18">
        <f ca="1">T349/$P206*(1-AngCal!$C$28)+U349/$Q206*AngCal!$C$28</f>
        <v>8.1712088300120056E-2</v>
      </c>
      <c r="V492">
        <f ca="1">U492*(1-AngCal!$B$28)+W492*AngCal!$B$28</f>
        <v>8.1079012590526495E-2</v>
      </c>
      <c r="W492" s="18">
        <f ca="1">V349/$R206*(1-AngCal!$C$28)+W349/$S206*AngCal!$C$28</f>
        <v>8.1064364034994299E-2</v>
      </c>
      <c r="X492" s="113">
        <f t="shared" ca="1" si="167"/>
        <v>7.6159090228132303E-2</v>
      </c>
      <c r="Y492" s="18">
        <f ca="1">X349/$P206*(1-AngCal!$C$28)+Y349/$Q206*AngCal!$C$28</f>
        <v>7.5777516037606601E-2</v>
      </c>
      <c r="Z492" s="18">
        <f ca="1">Y492*(1-AngCal!$B$28)+AA492*AngCal!$B$28</f>
        <v>7.6159090228132303E-2</v>
      </c>
      <c r="AA492" s="18">
        <f ca="1">Z349/$R206*(1-AngCal!$C$28)+AA349/$S206*AngCal!$C$28</f>
        <v>7.6167919362839051E-2</v>
      </c>
      <c r="AB492" s="113">
        <f t="shared" ca="1" si="168"/>
        <v>8.2148186248499927E-2</v>
      </c>
      <c r="AC492" s="18">
        <f ca="1">AB349/$P206*(1-AngCal!$C$28)+AC349/$Q206*AngCal!$C$28</f>
        <v>8.4280656370867998E-2</v>
      </c>
      <c r="AD492" s="18">
        <f ca="1">AC492*(1-AngCal!$B$28)+AE492*AngCal!$B$28</f>
        <v>8.2148186248499927E-2</v>
      </c>
      <c r="AE492" s="18">
        <f ca="1">AD349/$R206*(1-AngCal!$C$28)+AE349/$S206*AngCal!$C$28</f>
        <v>8.2098843639812055E-2</v>
      </c>
      <c r="AF492" s="18"/>
      <c r="AG492" s="18"/>
      <c r="AH492" s="18"/>
      <c r="AI492" s="18"/>
    </row>
    <row r="493" spans="1:35" x14ac:dyDescent="0.15">
      <c r="A493">
        <v>4</v>
      </c>
      <c r="B493">
        <v>897.803</v>
      </c>
      <c r="C493">
        <v>3</v>
      </c>
      <c r="D493" s="18">
        <v>7.5829999999999995E-2</v>
      </c>
      <c r="E493" s="18">
        <v>-3.7620000000000001E-2</v>
      </c>
      <c r="F493" s="18">
        <v>1.7909999999999999</v>
      </c>
      <c r="G493" s="18">
        <v>0.24579999999999999</v>
      </c>
      <c r="H493" s="18">
        <v>-2.9659999999999999E-2</v>
      </c>
      <c r="I493" s="18">
        <v>2.7519999999999998</v>
      </c>
      <c r="J493" s="18">
        <v>0.24779999999999999</v>
      </c>
      <c r="K493" s="18">
        <v>-9.9760000000000005E-3</v>
      </c>
      <c r="L493" s="18">
        <v>0.77980000000000005</v>
      </c>
      <c r="M493" s="18">
        <v>3.5110000000000002E-2</v>
      </c>
      <c r="O493" s="18">
        <f t="shared" si="164"/>
        <v>1.7901000000000001E-4</v>
      </c>
      <c r="P493" s="113">
        <f t="shared" ca="1" si="165"/>
        <v>8.1264180232124339E-2</v>
      </c>
      <c r="Q493" s="18">
        <f ca="1">P350/$P207*(1-AngCal!$C$28)+Q350/$Q207*AngCal!$C$28</f>
        <v>8.4703318781774617E-2</v>
      </c>
      <c r="R493" s="18">
        <f ca="1">Q493*(1-AngCal!$B$28)+S493*AngCal!$B$28</f>
        <v>8.1264180232124339E-2</v>
      </c>
      <c r="S493" s="18">
        <f ca="1">R350/$R207*(1-AngCal!$C$28)+S350/$S207*AngCal!$C$28</f>
        <v>8.1184603001053762E-2</v>
      </c>
      <c r="T493" s="113">
        <f t="shared" ca="1" si="166"/>
        <v>8.1083151676435261E-2</v>
      </c>
      <c r="U493" s="18">
        <f ca="1">T350/$P207*(1-AngCal!$C$28)+U350/$Q207*AngCal!$C$28</f>
        <v>8.1777293269437029E-2</v>
      </c>
      <c r="V493">
        <f ca="1">U493*(1-AngCal!$B$28)+W493*AngCal!$B$28</f>
        <v>8.1083151676435261E-2</v>
      </c>
      <c r="W493" s="18">
        <f ca="1">V350/$R207*(1-AngCal!$C$28)+W350/$S207*AngCal!$C$28</f>
        <v>8.1067090135108988E-2</v>
      </c>
      <c r="X493" s="113">
        <f t="shared" ca="1" si="167"/>
        <v>7.6150019379346151E-2</v>
      </c>
      <c r="Y493" s="18">
        <f ca="1">X350/$P207*(1-AngCal!$C$28)+Y350/$Q207*AngCal!$C$28</f>
        <v>7.5783918146667476E-2</v>
      </c>
      <c r="Z493" s="18">
        <f ca="1">Y493*(1-AngCal!$B$28)+AA493*AngCal!$B$28</f>
        <v>7.6150019379346151E-2</v>
      </c>
      <c r="AA493" s="18">
        <f ca="1">Z350/$R207*(1-AngCal!$C$28)+AA350/$S207*AngCal!$C$28</f>
        <v>7.6158490489761602E-2</v>
      </c>
      <c r="AB493" s="113">
        <f t="shared" ca="1" si="168"/>
        <v>8.2141770363570885E-2</v>
      </c>
      <c r="AC493" s="18">
        <f ca="1">AB350/$P207*(1-AngCal!$C$28)+AC350/$Q207*AngCal!$C$28</f>
        <v>8.419713031625696E-2</v>
      </c>
      <c r="AD493" s="18">
        <f ca="1">AC493*(1-AngCal!$B$28)+AE493*AngCal!$B$28</f>
        <v>8.2141770363570885E-2</v>
      </c>
      <c r="AE493" s="18">
        <f ca="1">AD350/$R207*(1-AngCal!$C$28)+AE350/$S207*AngCal!$C$28</f>
        <v>8.2094211984771417E-2</v>
      </c>
      <c r="AF493" s="18"/>
      <c r="AG493" s="18"/>
      <c r="AH493" s="18"/>
      <c r="AI493" s="18"/>
    </row>
    <row r="494" spans="1:35" x14ac:dyDescent="0.15">
      <c r="A494">
        <v>4</v>
      </c>
      <c r="B494">
        <v>897.803</v>
      </c>
      <c r="C494">
        <v>5</v>
      </c>
      <c r="D494" s="18">
        <v>7.4749999999999997E-2</v>
      </c>
      <c r="E494" s="18">
        <v>-3.934E-2</v>
      </c>
      <c r="F494" s="18">
        <v>1.843</v>
      </c>
      <c r="G494" s="18">
        <v>0.2616</v>
      </c>
      <c r="H494" s="18">
        <v>-2.7969999999999998E-2</v>
      </c>
      <c r="I494" s="18">
        <v>2.7490000000000001</v>
      </c>
      <c r="J494" s="18">
        <v>0.22750000000000001</v>
      </c>
      <c r="K494" s="18">
        <v>-8.4460000000000004E-3</v>
      </c>
      <c r="L494" s="18">
        <v>0.77329999999999999</v>
      </c>
      <c r="M494" s="18">
        <v>3.8739999999999997E-2</v>
      </c>
      <c r="O494" s="18">
        <f t="shared" si="164"/>
        <v>2.2536E-4</v>
      </c>
      <c r="P494" s="113">
        <f t="shared" ca="1" si="165"/>
        <v>8.1287646553188916E-2</v>
      </c>
      <c r="Q494" s="18">
        <f ca="1">P351/$P208*(1-AngCal!$C$28)+Q351/$Q208*AngCal!$C$28</f>
        <v>8.475007588556388E-2</v>
      </c>
      <c r="R494" s="18">
        <f ca="1">Q494*(1-AngCal!$B$28)+S494*AngCal!$B$28</f>
        <v>8.1287646553188916E-2</v>
      </c>
      <c r="S494" s="18">
        <f ca="1">R351/$R208*(1-AngCal!$C$28)+S351/$S208*AngCal!$C$28</f>
        <v>8.1207530403440906E-2</v>
      </c>
      <c r="T494" s="113">
        <f t="shared" ca="1" si="166"/>
        <v>8.1087279880274726E-2</v>
      </c>
      <c r="U494" s="18">
        <f ca="1">T351/$P208*(1-AngCal!$C$28)+U351/$Q208*AngCal!$C$28</f>
        <v>8.1832344766611609E-2</v>
      </c>
      <c r="V494">
        <f ca="1">U494*(1-AngCal!$B$28)+W494*AngCal!$B$28</f>
        <v>8.1087279880274726E-2</v>
      </c>
      <c r="W494" s="18">
        <f ca="1">V351/$R208*(1-AngCal!$C$28)+W351/$S208*AngCal!$C$28</f>
        <v>8.1070040039609201E-2</v>
      </c>
      <c r="X494" s="113">
        <f t="shared" ca="1" si="167"/>
        <v>7.6142611494620274E-2</v>
      </c>
      <c r="Y494" s="18">
        <f ca="1">X351/$P208*(1-AngCal!$C$28)+Y351/$Q208*AngCal!$C$28</f>
        <v>7.5792506781802799E-2</v>
      </c>
      <c r="Z494" s="18">
        <f ca="1">Y494*(1-AngCal!$B$28)+AA494*AngCal!$B$28</f>
        <v>7.6142611494620274E-2</v>
      </c>
      <c r="AA494" s="18">
        <f ca="1">Z351/$R208*(1-AngCal!$C$28)+AA351/$S208*AngCal!$C$28</f>
        <v>7.6150712466194564E-2</v>
      </c>
      <c r="AB494" s="113">
        <f t="shared" ca="1" si="168"/>
        <v>8.2135342312724416E-2</v>
      </c>
      <c r="AC494" s="18">
        <f ca="1">AB351/$P208*(1-AngCal!$C$28)+AC351/$Q208*AngCal!$C$28</f>
        <v>8.4122886734698449E-2</v>
      </c>
      <c r="AD494" s="18">
        <f ca="1">AC494*(1-AngCal!$B$28)+AE494*AngCal!$B$28</f>
        <v>8.2135342312724416E-2</v>
      </c>
      <c r="AE494" s="18">
        <f ca="1">AD351/$R208*(1-AngCal!$C$28)+AE351/$S208*AngCal!$C$28</f>
        <v>8.2089353097853576E-2</v>
      </c>
    </row>
    <row r="495" spans="1:35" x14ac:dyDescent="0.15">
      <c r="A495">
        <v>4</v>
      </c>
      <c r="B495">
        <v>897.803</v>
      </c>
      <c r="C495">
        <v>7</v>
      </c>
      <c r="D495" s="18">
        <v>7.4639999999999998E-2</v>
      </c>
      <c r="E495" s="18">
        <v>-3.2309999999999998E-2</v>
      </c>
      <c r="F495" s="18">
        <v>1.821</v>
      </c>
      <c r="G495" s="18">
        <v>0.23719999999999999</v>
      </c>
      <c r="H495" s="18">
        <v>-3.2539999999999999E-2</v>
      </c>
      <c r="I495" s="18">
        <v>2.71</v>
      </c>
      <c r="J495" s="18">
        <v>0.25629999999999997</v>
      </c>
      <c r="K495" s="18">
        <v>-1.1140000000000001E-2</v>
      </c>
      <c r="L495" s="18">
        <v>0.78120000000000001</v>
      </c>
      <c r="M495" s="18">
        <v>3.0009999999999998E-2</v>
      </c>
      <c r="O495" s="18">
        <f t="shared" si="164"/>
        <v>2.8371000000000001E-4</v>
      </c>
      <c r="P495" s="113">
        <f t="shared" ca="1" si="165"/>
        <v>8.130957479864806E-2</v>
      </c>
      <c r="Q495" s="18">
        <f ca="1">P352/$P209*(1-AngCal!$C$28)+Q352/$Q209*AngCal!$C$28</f>
        <v>8.4784627211078281E-2</v>
      </c>
      <c r="R495" s="18">
        <f ca="1">Q495*(1-AngCal!$B$28)+S495*AngCal!$B$28</f>
        <v>8.130957479864806E-2</v>
      </c>
      <c r="S495" s="18">
        <f ca="1">R352/$R209*(1-AngCal!$C$28)+S352/$S209*AngCal!$C$28</f>
        <v>8.1229166567105771E-2</v>
      </c>
      <c r="T495" s="113">
        <f t="shared" ca="1" si="166"/>
        <v>8.1092524390140808E-2</v>
      </c>
      <c r="U495" s="18">
        <f ca="1">T352/$P209*(1-AngCal!$C$28)+U352/$Q209*AngCal!$C$28</f>
        <v>8.1877460224442603E-2</v>
      </c>
      <c r="V495">
        <f ca="1">U495*(1-AngCal!$B$28)+W495*AngCal!$B$28</f>
        <v>8.1092524390140808E-2</v>
      </c>
      <c r="W495" s="18">
        <f ca="1">V352/$R209*(1-AngCal!$C$28)+W352/$S209*AngCal!$C$28</f>
        <v>8.1074361987155286E-2</v>
      </c>
      <c r="X495" s="113">
        <f t="shared" ca="1" si="167"/>
        <v>7.6136568059984713E-2</v>
      </c>
      <c r="Y495" s="18">
        <f ca="1">X352/$P209*(1-AngCal!$C$28)+Y352/$Q209*AngCal!$C$28</f>
        <v>7.5803059669416681E-2</v>
      </c>
      <c r="Z495" s="18">
        <f ca="1">Y495*(1-AngCal!$B$28)+AA495*AngCal!$B$28</f>
        <v>7.6136568059984713E-2</v>
      </c>
      <c r="AA495" s="18">
        <f ca="1">Z352/$R209*(1-AngCal!$C$28)+AA352/$S209*AngCal!$C$28</f>
        <v>7.6144285014064075E-2</v>
      </c>
      <c r="AB495" s="113">
        <f t="shared" ca="1" si="168"/>
        <v>8.2127653464824993E-2</v>
      </c>
      <c r="AC495" s="18">
        <f ca="1">AB352/$P209*(1-AngCal!$C$28)+AC352/$Q209*AngCal!$C$28</f>
        <v>8.4057335861301805E-2</v>
      </c>
      <c r="AD495" s="18">
        <f ca="1">AC495*(1-AngCal!$B$28)+AE495*AngCal!$B$28</f>
        <v>8.2127653464824993E-2</v>
      </c>
      <c r="AE495" s="18">
        <f ca="1">AD352/$R209*(1-AngCal!$C$28)+AE352/$S209*AngCal!$C$28</f>
        <v>8.2083003102607729E-2</v>
      </c>
    </row>
    <row r="496" spans="1:35" x14ac:dyDescent="0.15">
      <c r="A496">
        <v>4</v>
      </c>
      <c r="B496">
        <v>897.803</v>
      </c>
      <c r="C496">
        <v>10</v>
      </c>
      <c r="D496" s="18">
        <v>5.6770000000000001E-2</v>
      </c>
      <c r="E496" s="18">
        <v>0.38769999999999999</v>
      </c>
      <c r="F496" s="18">
        <v>1.2669999999999999</v>
      </c>
      <c r="G496" s="18">
        <v>2.4780000000000002</v>
      </c>
      <c r="H496" s="18">
        <v>-0.1651</v>
      </c>
      <c r="I496" s="18">
        <v>2.3140000000000001</v>
      </c>
      <c r="J496" s="18">
        <v>0.70089999999999997</v>
      </c>
      <c r="K496" s="18">
        <v>-0.2087</v>
      </c>
      <c r="L496" s="18">
        <v>-0.68840000000000001</v>
      </c>
      <c r="M496" s="18">
        <v>1.6579999999999999</v>
      </c>
      <c r="O496" s="18">
        <f t="shared" si="164"/>
        <v>3.5717000000000002E-4</v>
      </c>
      <c r="P496" s="113">
        <f t="shared" ca="1" si="165"/>
        <v>8.1332102600956468E-2</v>
      </c>
      <c r="Q496" s="18">
        <f ca="1">P353/$P210*(1-AngCal!$C$28)+Q353/$Q210*AngCal!$C$28</f>
        <v>8.4807558065526506E-2</v>
      </c>
      <c r="R496" s="18">
        <f ca="1">Q496*(1-AngCal!$B$28)+S496*AngCal!$B$28</f>
        <v>8.1332102600956468E-2</v>
      </c>
      <c r="S496" s="18">
        <f ca="1">R353/$R210*(1-AngCal!$C$28)+S353/$S210*AngCal!$C$28</f>
        <v>8.1251685043307417E-2</v>
      </c>
      <c r="T496" s="113">
        <f t="shared" ca="1" si="166"/>
        <v>8.1100314261036102E-2</v>
      </c>
      <c r="U496" s="18">
        <f ca="1">T353/$P210*(1-AngCal!$C$28)+U353/$Q210*AngCal!$C$28</f>
        <v>8.1912822403072238E-2</v>
      </c>
      <c r="V496">
        <f ca="1">U496*(1-AngCal!$B$28)+W496*AngCal!$B$28</f>
        <v>8.1100314261036102E-2</v>
      </c>
      <c r="W496" s="18">
        <f ca="1">V353/$R210*(1-AngCal!$C$28)+W353/$S210*AngCal!$C$28</f>
        <v>8.1081513870405686E-2</v>
      </c>
      <c r="X496" s="113">
        <f t="shared" ca="1" si="167"/>
        <v>7.6131665425815356E-2</v>
      </c>
      <c r="Y496" s="18">
        <f ca="1">X353/$P210*(1-AngCal!$C$28)+Y353/$Q210*AngCal!$C$28</f>
        <v>7.5815417782862687E-2</v>
      </c>
      <c r="Z496" s="18">
        <f ca="1">Y496*(1-AngCal!$B$28)+AA496*AngCal!$B$28</f>
        <v>7.6131665425815356E-2</v>
      </c>
      <c r="AA496" s="18">
        <f ca="1">Z353/$R210*(1-AngCal!$C$28)+AA353/$S210*AngCal!$C$28</f>
        <v>7.6138982988453618E-2</v>
      </c>
      <c r="AB496" s="113">
        <f t="shared" ca="1" si="168"/>
        <v>8.2117136460147205E-2</v>
      </c>
      <c r="AC496" s="18">
        <f ca="1">AB353/$P210*(1-AngCal!$C$28)+AC353/$Q210*AngCal!$C$28</f>
        <v>8.3999888086744717E-2</v>
      </c>
      <c r="AD496" s="18">
        <f ca="1">AC496*(1-AngCal!$B$28)+AE496*AngCal!$B$28</f>
        <v>8.2117136460147205E-2</v>
      </c>
      <c r="AE496" s="18">
        <f ca="1">AD353/$R210*(1-AngCal!$C$28)+AE353/$S210*AngCal!$C$28</f>
        <v>8.2073572015424992E-2</v>
      </c>
    </row>
    <row r="497" spans="1:31" x14ac:dyDescent="0.15">
      <c r="A497">
        <v>4</v>
      </c>
      <c r="B497">
        <v>897.803</v>
      </c>
      <c r="C497">
        <v>15</v>
      </c>
      <c r="D497" s="18">
        <v>6.701E-2</v>
      </c>
      <c r="E497" s="18">
        <v>-4.3299999999999998E-2</v>
      </c>
      <c r="F497" s="18">
        <v>2.25</v>
      </c>
      <c r="G497" s="18">
        <v>0.316</v>
      </c>
      <c r="H497" s="18">
        <v>-1.238E-2</v>
      </c>
      <c r="I497" s="18">
        <v>2.8460000000000001</v>
      </c>
      <c r="J497" s="18">
        <v>0.16059999999999999</v>
      </c>
      <c r="K497" s="18">
        <v>-1.24E-2</v>
      </c>
      <c r="L497" s="18">
        <v>0.78890000000000005</v>
      </c>
      <c r="M497" s="18">
        <v>3.006E-2</v>
      </c>
      <c r="O497" s="18">
        <f t="shared" si="164"/>
        <v>4.4965000000000001E-4</v>
      </c>
      <c r="P497" s="113">
        <f t="shared" ca="1" si="165"/>
        <v>8.1357743534360802E-2</v>
      </c>
      <c r="Q497" s="18">
        <f ca="1">P354/$P211*(1-AngCal!$C$28)+Q354/$Q211*AngCal!$C$28</f>
        <v>8.4819390047424253E-2</v>
      </c>
      <c r="R497" s="18">
        <f ca="1">Q497*(1-AngCal!$B$28)+S497*AngCal!$B$28</f>
        <v>8.1357743534360802E-2</v>
      </c>
      <c r="S497" s="18">
        <f ca="1">R354/$R211*(1-AngCal!$C$28)+S354/$S211*AngCal!$C$28</f>
        <v>8.1277645498042173E-2</v>
      </c>
      <c r="T497" s="113">
        <f t="shared" ca="1" si="166"/>
        <v>8.111255668453024E-2</v>
      </c>
      <c r="U497" s="18">
        <f ca="1">T354/$P211*(1-AngCal!$C$28)+U354/$Q211*AngCal!$C$28</f>
        <v>8.1938609936165169E-2</v>
      </c>
      <c r="V497">
        <f ca="1">U497*(1-AngCal!$B$28)+W497*AngCal!$B$28</f>
        <v>8.111255668453024E-2</v>
      </c>
      <c r="W497" s="18">
        <f ca="1">V354/$R211*(1-AngCal!$C$28)+W354/$S211*AngCal!$C$28</f>
        <v>8.1093442877530911E-2</v>
      </c>
      <c r="X497" s="113">
        <f t="shared" ca="1" si="167"/>
        <v>7.6127751530718504E-2</v>
      </c>
      <c r="Y497" s="18">
        <f ca="1">X354/$P211*(1-AngCal!$C$28)+Y354/$Q211*AngCal!$C$28</f>
        <v>7.5829474408743755E-2</v>
      </c>
      <c r="Z497" s="18">
        <f ca="1">Y497*(1-AngCal!$B$28)+AA497*AngCal!$B$28</f>
        <v>7.6127751530718504E-2</v>
      </c>
      <c r="AA497" s="18">
        <f ca="1">Z354/$R211*(1-AngCal!$C$28)+AA354/$S211*AngCal!$C$28</f>
        <v>7.6134653278675371E-2</v>
      </c>
      <c r="AB497" s="113">
        <f t="shared" ca="1" si="168"/>
        <v>8.2101717287867207E-2</v>
      </c>
      <c r="AC497" s="18">
        <f ca="1">AB354/$P211*(1-AngCal!$C$28)+AC354/$Q211*AngCal!$C$28</f>
        <v>8.3949910966559016E-2</v>
      </c>
      <c r="AD497" s="18">
        <f ca="1">AC497*(1-AngCal!$B$28)+AE497*AngCal!$B$28</f>
        <v>8.2101717287867207E-2</v>
      </c>
      <c r="AE497" s="18">
        <f ca="1">AD354/$R211*(1-AngCal!$C$28)+AE354/$S211*AngCal!$C$28</f>
        <v>8.2058952469495058E-2</v>
      </c>
    </row>
    <row r="498" spans="1:31" x14ac:dyDescent="0.15">
      <c r="A498">
        <v>4</v>
      </c>
      <c r="B498">
        <v>897.803</v>
      </c>
      <c r="C498">
        <v>20</v>
      </c>
      <c r="D498" s="18">
        <v>4.5249999999999999E-2</v>
      </c>
      <c r="E498" s="18">
        <v>-8.6459999999999995E-2</v>
      </c>
      <c r="F498" s="18">
        <v>2.516</v>
      </c>
      <c r="G498" s="18">
        <v>0.43290000000000001</v>
      </c>
      <c r="H498" s="18">
        <v>0.51070000000000004</v>
      </c>
      <c r="I498" s="18">
        <v>1.1439999999999999</v>
      </c>
      <c r="J498" s="18">
        <v>2.3319999999999999</v>
      </c>
      <c r="K498" s="18">
        <v>-0.40329999999999999</v>
      </c>
      <c r="L498" s="18">
        <v>0.37780000000000002</v>
      </c>
      <c r="M498" s="18">
        <v>1.8120000000000001</v>
      </c>
      <c r="O498" s="18">
        <f t="shared" si="164"/>
        <v>5.6607000000000001E-4</v>
      </c>
      <c r="P498" s="113">
        <f t="shared" ca="1" si="165"/>
        <v>8.1389645989014242E-2</v>
      </c>
      <c r="Q498" s="18">
        <f ca="1">P355/$P212*(1-AngCal!$C$28)+Q355/$Q212*AngCal!$C$28</f>
        <v>8.482063085787267E-2</v>
      </c>
      <c r="R498" s="18">
        <f ca="1">Q498*(1-AngCal!$B$28)+S498*AngCal!$B$28</f>
        <v>8.1389645989014242E-2</v>
      </c>
      <c r="S498" s="18">
        <f ca="1">R355/$R212*(1-AngCal!$C$28)+S355/$S212*AngCal!$C$28</f>
        <v>8.1310257423602567E-2</v>
      </c>
      <c r="T498" s="113">
        <f t="shared" ca="1" si="166"/>
        <v>8.1131871456038313E-2</v>
      </c>
      <c r="U498" s="18">
        <f ca="1">T355/$P212*(1-AngCal!$C$28)+U355/$Q212*AngCal!$C$28</f>
        <v>8.1955029618995215E-2</v>
      </c>
      <c r="V498">
        <f ca="1">U498*(1-AngCal!$B$28)+W498*AngCal!$B$28</f>
        <v>8.1131871456038313E-2</v>
      </c>
      <c r="W498" s="18">
        <f ca="1">V355/$R212*(1-AngCal!$C$28)+W355/$S212*AngCal!$C$28</f>
        <v>8.1112824637657621E-2</v>
      </c>
      <c r="X498" s="113">
        <f t="shared" ca="1" si="167"/>
        <v>7.6124746498551096E-2</v>
      </c>
      <c r="Y498" s="18">
        <f ca="1">X355/$P212*(1-AngCal!$C$28)+Y355/$Q212*AngCal!$C$28</f>
        <v>7.5845167107231687E-2</v>
      </c>
      <c r="Z498" s="18">
        <f ca="1">Y498*(1-AngCal!$B$28)+AA498*AngCal!$B$28</f>
        <v>7.6124746498551096E-2</v>
      </c>
      <c r="AA498" s="18">
        <f ca="1">Z355/$R212*(1-AngCal!$C$28)+AA355/$S212*AngCal!$C$28</f>
        <v>7.6131215605132405E-2</v>
      </c>
      <c r="AB498" s="113">
        <f t="shared" ca="1" si="168"/>
        <v>8.2078566138004988E-2</v>
      </c>
      <c r="AC498" s="18">
        <f ca="1">AB355/$P212*(1-AngCal!$C$28)+AC355/$Q212*AngCal!$C$28</f>
        <v>8.3906682552788187E-2</v>
      </c>
      <c r="AD498" s="18">
        <f ca="1">AC498*(1-AngCal!$B$28)+AE498*AngCal!$B$28</f>
        <v>8.2078566138004988E-2</v>
      </c>
      <c r="AE498" s="18">
        <f ca="1">AD355/$R212*(1-AngCal!$C$28)+AE355/$S212*AngCal!$C$28</f>
        <v>8.2036265881628892E-2</v>
      </c>
    </row>
    <row r="499" spans="1:31" x14ac:dyDescent="0.15">
      <c r="A499">
        <v>4</v>
      </c>
      <c r="B499">
        <v>1036.3610000000001</v>
      </c>
      <c r="C499">
        <v>1</v>
      </c>
      <c r="D499" s="18">
        <v>7.7869999999999995E-2</v>
      </c>
      <c r="E499" s="18">
        <v>-0.1</v>
      </c>
      <c r="F499" s="18">
        <v>1.859</v>
      </c>
      <c r="G499" s="18">
        <v>0.53380000000000005</v>
      </c>
      <c r="H499" s="18">
        <v>-6.8020000000000005E-4</v>
      </c>
      <c r="I499" s="18">
        <v>1.94</v>
      </c>
      <c r="J499" s="18">
        <v>0.50680000000000003</v>
      </c>
      <c r="K499" s="18">
        <v>1.9189999999999999E-2</v>
      </c>
      <c r="L499" s="18">
        <v>0.2041</v>
      </c>
      <c r="M499" s="18">
        <v>0.45300000000000001</v>
      </c>
      <c r="O499" s="18">
        <f t="shared" si="164"/>
        <v>7.1265E-4</v>
      </c>
      <c r="P499" s="113">
        <f t="shared" ca="1" si="165"/>
        <v>8.1431932755657507E-2</v>
      </c>
      <c r="Q499" s="18">
        <f ca="1">P356/$P213*(1-AngCal!$C$28)+Q356/$Q213*AngCal!$C$28</f>
        <v>8.4811814441439246E-2</v>
      </c>
      <c r="R499" s="18">
        <f ca="1">Q499*(1-AngCal!$B$28)+S499*AngCal!$B$28</f>
        <v>8.1431932755657507E-2</v>
      </c>
      <c r="S499" s="18">
        <f ca="1">R356/$R213*(1-AngCal!$C$28)+S356/$S213*AngCal!$C$28</f>
        <v>8.135372665200169E-2</v>
      </c>
      <c r="T499" s="113">
        <f t="shared" ca="1" si="166"/>
        <v>8.1161909176608121E-2</v>
      </c>
      <c r="U499" s="18">
        <f ca="1">T356/$P213*(1-AngCal!$C$28)+U356/$Q213*AngCal!$C$28</f>
        <v>8.1962343172624366E-2</v>
      </c>
      <c r="V499">
        <f ca="1">U499*(1-AngCal!$B$28)+W499*AngCal!$B$28</f>
        <v>8.1161909176608121E-2</v>
      </c>
      <c r="W499" s="18">
        <f ca="1">V356/$R213*(1-AngCal!$C$28)+W356/$S213*AngCal!$C$28</f>
        <v>8.1143388166146302E-2</v>
      </c>
      <c r="X499" s="113">
        <f t="shared" ca="1" si="167"/>
        <v>7.6122648529076589E-2</v>
      </c>
      <c r="Y499" s="18">
        <f ca="1">X356/$P213*(1-AngCal!$C$28)+Y356/$Q213*AngCal!$C$28</f>
        <v>7.5862473437201192E-2</v>
      </c>
      <c r="Z499" s="18">
        <f ca="1">Y499*(1-AngCal!$B$28)+AA499*AngCal!$B$28</f>
        <v>7.6122648529076589E-2</v>
      </c>
      <c r="AA499" s="18">
        <f ca="1">Z356/$R213*(1-AngCal!$C$28)+AA356/$S213*AngCal!$C$28</f>
        <v>7.612866864519173E-2</v>
      </c>
      <c r="AB499" s="113">
        <f t="shared" ca="1" si="168"/>
        <v>8.2043759857624868E-2</v>
      </c>
      <c r="AC499" s="18">
        <f ca="1">AB356/$P213*(1-AngCal!$C$28)+AC356/$Q213*AngCal!$C$28</f>
        <v>8.3869345971073012E-2</v>
      </c>
      <c r="AD499" s="18">
        <f ca="1">AC499*(1-AngCal!$B$28)+AE499*AngCal!$B$28</f>
        <v>8.2043759857624868E-2</v>
      </c>
      <c r="AE499" s="18">
        <f ca="1">AD356/$R213*(1-AngCal!$C$28)+AE356/$S213*AngCal!$C$28</f>
        <v>8.2001518149158709E-2</v>
      </c>
    </row>
    <row r="500" spans="1:31" x14ac:dyDescent="0.15">
      <c r="A500">
        <v>4</v>
      </c>
      <c r="B500">
        <v>1036.3610000000001</v>
      </c>
      <c r="C500">
        <v>3</v>
      </c>
      <c r="D500" s="18">
        <v>7.7270000000000005E-2</v>
      </c>
      <c r="E500" s="18">
        <v>-0.14080000000000001</v>
      </c>
      <c r="F500" s="18">
        <v>1.94</v>
      </c>
      <c r="G500" s="18">
        <v>0.62</v>
      </c>
      <c r="H500" s="18">
        <v>2.3189999999999999E-2</v>
      </c>
      <c r="I500" s="18">
        <v>2.8809999999999998</v>
      </c>
      <c r="J500" s="18">
        <v>0.46339999999999998</v>
      </c>
      <c r="K500" s="18">
        <v>3.5920000000000001E-2</v>
      </c>
      <c r="L500" s="18">
        <v>0.58709999999999996</v>
      </c>
      <c r="M500" s="18">
        <v>0.46279999999999999</v>
      </c>
      <c r="O500" s="18">
        <f t="shared" si="164"/>
        <v>8.9716000000000004E-4</v>
      </c>
      <c r="P500" s="113">
        <f t="shared" ca="1" si="165"/>
        <v>8.1490105765067891E-2</v>
      </c>
      <c r="Q500" s="18">
        <f ca="1">P357/$P214*(1-AngCal!$C$28)+Q357/$Q214*AngCal!$C$28</f>
        <v>8.4793545737094439E-2</v>
      </c>
      <c r="R500" s="18">
        <f ca="1">Q500*(1-AngCal!$B$28)+S500*AngCal!$B$28</f>
        <v>8.1490105765067891E-2</v>
      </c>
      <c r="S500" s="18">
        <f ca="1">R357/$R214*(1-AngCal!$C$28)+S357/$S214*AngCal!$C$28</f>
        <v>8.1413668424092367E-2</v>
      </c>
      <c r="T500" s="113">
        <f t="shared" ca="1" si="166"/>
        <v>8.1207746969212569E-2</v>
      </c>
      <c r="U500" s="18">
        <f ca="1">T357/$P214*(1-AngCal!$C$28)+U357/$Q214*AngCal!$C$28</f>
        <v>8.1960887738788041E-2</v>
      </c>
      <c r="V500">
        <f ca="1">U500*(1-AngCal!$B$28)+W500*AngCal!$B$28</f>
        <v>8.1207746969212569E-2</v>
      </c>
      <c r="W500" s="18">
        <f ca="1">V357/$R214*(1-AngCal!$C$28)+W357/$S214*AngCal!$C$28</f>
        <v>8.1190320263023238E-2</v>
      </c>
      <c r="X500" s="113">
        <f t="shared" ca="1" si="167"/>
        <v>7.6121547138768342E-2</v>
      </c>
      <c r="Y500" s="18">
        <f ca="1">X357/$P214*(1-AngCal!$C$28)+Y357/$Q214*AngCal!$C$28</f>
        <v>7.5881394594541532E-2</v>
      </c>
      <c r="Z500" s="18">
        <f ca="1">Y500*(1-AngCal!$B$28)+AA500*AngCal!$B$28</f>
        <v>7.6121547138768342E-2</v>
      </c>
      <c r="AA500" s="18">
        <f ca="1">Z357/$R214*(1-AngCal!$C$28)+AA357/$S214*AngCal!$C$28</f>
        <v>7.6127103958951128E-2</v>
      </c>
      <c r="AB500" s="113">
        <f t="shared" ca="1" si="168"/>
        <v>8.1991865361169203E-2</v>
      </c>
      <c r="AC500" s="18">
        <f ca="1">AB357/$P214*(1-AngCal!$C$28)+AC357/$Q214*AngCal!$C$28</f>
        <v>8.3836892292984799E-2</v>
      </c>
      <c r="AD500" s="18">
        <f ca="1">AC500*(1-AngCal!$B$28)+AE500*AngCal!$B$28</f>
        <v>8.1991865361169203E-2</v>
      </c>
      <c r="AE500" s="18">
        <f ca="1">AD357/$R214*(1-AngCal!$C$28)+AE357/$S214*AngCal!$C$28</f>
        <v>8.1949173817236085E-2</v>
      </c>
    </row>
    <row r="501" spans="1:31" x14ac:dyDescent="0.15">
      <c r="A501">
        <v>4</v>
      </c>
      <c r="B501">
        <v>1036.3610000000001</v>
      </c>
      <c r="C501">
        <v>5</v>
      </c>
      <c r="D501" s="18">
        <v>7.7920000000000003E-2</v>
      </c>
      <c r="E501" s="18">
        <v>-0.1777</v>
      </c>
      <c r="F501" s="18">
        <v>2.2770000000000001</v>
      </c>
      <c r="G501" s="18">
        <v>0.84089999999999998</v>
      </c>
      <c r="H501" s="18">
        <v>5.491E-2</v>
      </c>
      <c r="I501" s="18">
        <v>3.2839999999999998</v>
      </c>
      <c r="J501" s="18">
        <v>0.49259999999999998</v>
      </c>
      <c r="K501" s="18">
        <v>3.3950000000000001E-2</v>
      </c>
      <c r="L501" s="18">
        <v>5.8489999999999997E-5</v>
      </c>
      <c r="M501" s="18">
        <v>0.47870000000000001</v>
      </c>
      <c r="O501" s="18">
        <f t="shared" si="164"/>
        <v>1.1295000000000001E-3</v>
      </c>
      <c r="P501" s="113">
        <f t="shared" ca="1" si="165"/>
        <v>8.157164011013554E-2</v>
      </c>
      <c r="Q501" s="18">
        <f ca="1">P358/$P215*(1-AngCal!$C$28)+Q358/$Q215*AngCal!$C$28</f>
        <v>8.4766526730868597E-2</v>
      </c>
      <c r="R501" s="18">
        <f ca="1">Q501*(1-AngCal!$B$28)+S501*AngCal!$B$28</f>
        <v>8.157164011013554E-2</v>
      </c>
      <c r="S501" s="18">
        <f ca="1">R358/$R215*(1-AngCal!$C$28)+S358/$S215*AngCal!$C$28</f>
        <v>8.1497714553723108E-2</v>
      </c>
      <c r="T501" s="113">
        <f t="shared" ca="1" si="166"/>
        <v>8.1276457861164914E-2</v>
      </c>
      <c r="U501" s="18">
        <f ca="1">T358/$P215*(1-AngCal!$C$28)+U358/$Q215*AngCal!$C$28</f>
        <v>8.1951103112700568E-2</v>
      </c>
      <c r="V501">
        <f ca="1">U501*(1-AngCal!$B$28)+W501*AngCal!$B$28</f>
        <v>8.1276457861164914E-2</v>
      </c>
      <c r="W501" s="18">
        <f ca="1">V358/$R215*(1-AngCal!$C$28)+W358/$S215*AngCal!$C$28</f>
        <v>8.1260847440038503E-2</v>
      </c>
      <c r="X501" s="113">
        <f t="shared" ca="1" si="167"/>
        <v>7.6121640260222001E-2</v>
      </c>
      <c r="Y501" s="18">
        <f ca="1">X358/$P215*(1-AngCal!$C$28)+Y358/$Q215*AngCal!$C$28</f>
        <v>7.5901966631688703E-2</v>
      </c>
      <c r="Z501" s="18">
        <f ca="1">Y501*(1-AngCal!$B$28)+AA501*AngCal!$B$28</f>
        <v>7.6121640260222001E-2</v>
      </c>
      <c r="AA501" s="18">
        <f ca="1">Z358/$R215*(1-AngCal!$C$28)+AA358/$S215*AngCal!$C$28</f>
        <v>7.6126723224704401E-2</v>
      </c>
      <c r="AB501" s="113">
        <f t="shared" ca="1" si="168"/>
        <v>8.1915335380696577E-2</v>
      </c>
      <c r="AC501" s="18">
        <f ca="1">AB358/$P215*(1-AngCal!$C$28)+AC358/$Q215*AngCal!$C$28</f>
        <v>8.3808088640874481E-2</v>
      </c>
      <c r="AD501" s="18">
        <f ca="1">AC501*(1-AngCal!$B$28)+AE501*AngCal!$B$28</f>
        <v>8.1915335380696577E-2</v>
      </c>
      <c r="AE501" s="18">
        <f ca="1">AD358/$R215*(1-AngCal!$C$28)+AE358/$S215*AngCal!$C$28</f>
        <v>8.1871539511071012E-2</v>
      </c>
    </row>
    <row r="502" spans="1:31" x14ac:dyDescent="0.15">
      <c r="A502">
        <v>4</v>
      </c>
      <c r="B502">
        <v>1036.3610000000001</v>
      </c>
      <c r="C502">
        <v>7</v>
      </c>
      <c r="D502" s="18">
        <v>7.6799999999999993E-2</v>
      </c>
      <c r="E502" s="18">
        <v>-0.1515</v>
      </c>
      <c r="F502" s="18">
        <v>2.0510000000000002</v>
      </c>
      <c r="G502" s="18">
        <v>0.75280000000000002</v>
      </c>
      <c r="H502" s="18">
        <v>3.099E-2</v>
      </c>
      <c r="I502" s="18">
        <v>3.02</v>
      </c>
      <c r="J502" s="18">
        <v>0.46260000000000001</v>
      </c>
      <c r="K502" s="18">
        <v>3.3649999999999999E-2</v>
      </c>
      <c r="L502" s="18">
        <v>0.26340000000000002</v>
      </c>
      <c r="M502" s="18">
        <v>0.45579999999999998</v>
      </c>
      <c r="O502" s="18">
        <f t="shared" si="164"/>
        <v>1.4219E-3</v>
      </c>
      <c r="P502" s="113">
        <f t="shared" ca="1" si="165"/>
        <v>8.1686533082790572E-2</v>
      </c>
      <c r="Q502" s="18">
        <f ca="1">P359/$P216*(1-AngCal!$C$28)+Q359/$Q216*AngCal!$C$28</f>
        <v>8.4731629017361212E-2</v>
      </c>
      <c r="R502" s="18">
        <f ca="1">Q502*(1-AngCal!$B$28)+S502*AngCal!$B$28</f>
        <v>8.1686533082790572E-2</v>
      </c>
      <c r="S502" s="18">
        <f ca="1">R359/$R216*(1-AngCal!$C$28)+S359/$S216*AngCal!$C$28</f>
        <v>8.1616073489692173E-2</v>
      </c>
      <c r="T502" s="113">
        <f t="shared" ca="1" si="166"/>
        <v>8.1377669590142046E-2</v>
      </c>
      <c r="U502" s="18">
        <f ca="1">T359/$P216*(1-AngCal!$C$28)+U359/$Q216*AngCal!$C$28</f>
        <v>8.193356466448487E-2</v>
      </c>
      <c r="V502">
        <f ca="1">U502*(1-AngCal!$B$28)+W502*AngCal!$B$28</f>
        <v>8.1377669590142046E-2</v>
      </c>
      <c r="W502" s="18">
        <f ca="1">V359/$R216*(1-AngCal!$C$28)+W359/$S216*AngCal!$C$28</f>
        <v>8.1364806894980643E-2</v>
      </c>
      <c r="X502" s="113">
        <f t="shared" ca="1" si="167"/>
        <v>7.6123259900980303E-2</v>
      </c>
      <c r="Y502" s="18">
        <f ca="1">X359/$P216*(1-AngCal!$C$28)+Y359/$Q216*AngCal!$C$28</f>
        <v>7.59242246653795E-2</v>
      </c>
      <c r="Z502" s="18">
        <f ca="1">Y502*(1-AngCal!$B$28)+AA502*AngCal!$B$28</f>
        <v>7.6123259900980303E-2</v>
      </c>
      <c r="AA502" s="18">
        <f ca="1">Z359/$R216*(1-AngCal!$C$28)+AA359/$S216*AngCal!$C$28</f>
        <v>7.6127865319664645E-2</v>
      </c>
      <c r="AB502" s="113">
        <f t="shared" ca="1" si="168"/>
        <v>8.1803925043283265E-2</v>
      </c>
      <c r="AC502" s="18">
        <f ca="1">AB359/$P216*(1-AngCal!$C$28)+AC359/$Q216*AngCal!$C$28</f>
        <v>8.3781486875553327E-2</v>
      </c>
      <c r="AD502" s="18">
        <f ca="1">AC502*(1-AngCal!$B$28)+AE502*AngCal!$B$28</f>
        <v>8.1803925043283265E-2</v>
      </c>
      <c r="AE502" s="18">
        <f ca="1">AD359/$R216*(1-AngCal!$C$28)+AE359/$S216*AngCal!$C$28</f>
        <v>8.1758166812665053E-2</v>
      </c>
    </row>
    <row r="503" spans="1:31" x14ac:dyDescent="0.15">
      <c r="A503">
        <v>4</v>
      </c>
      <c r="B503">
        <v>1036.3610000000001</v>
      </c>
      <c r="C503">
        <v>10</v>
      </c>
      <c r="D503" s="18">
        <v>7.4099999999999999E-2</v>
      </c>
      <c r="E503" s="18">
        <v>-0.1142</v>
      </c>
      <c r="F503" s="18">
        <v>-1.4239999999999999</v>
      </c>
      <c r="G503" s="18">
        <v>0.16209999999999999</v>
      </c>
      <c r="H503" s="18">
        <v>0.1171</v>
      </c>
      <c r="I503" s="18">
        <v>-1.4570000000000001</v>
      </c>
      <c r="J503" s="18">
        <v>0.28739999999999999</v>
      </c>
      <c r="K503" s="18">
        <v>-7.7869999999999995E-2</v>
      </c>
      <c r="L503" s="18">
        <v>2.1179999999999999</v>
      </c>
      <c r="M503" s="18">
        <v>0.38800000000000001</v>
      </c>
      <c r="O503" s="18">
        <f t="shared" si="164"/>
        <v>1.7901E-3</v>
      </c>
      <c r="P503" s="113">
        <f t="shared" ca="1" si="165"/>
        <v>8.1848243500943968E-2</v>
      </c>
      <c r="Q503" s="18">
        <f ca="1">P360/$P217*(1-AngCal!$C$28)+Q360/$Q217*AngCal!$C$28</f>
        <v>8.468987192623556E-2</v>
      </c>
      <c r="R503" s="18">
        <f ca="1">Q503*(1-AngCal!$B$28)+S503*AngCal!$B$28</f>
        <v>8.1848243500943968E-2</v>
      </c>
      <c r="S503" s="18">
        <f ca="1">R360/$R217*(1-AngCal!$C$28)+S360/$S217*AngCal!$C$28</f>
        <v>8.1782491883627156E-2</v>
      </c>
      <c r="T503" s="113">
        <f t="shared" ca="1" si="166"/>
        <v>8.1524470793216633E-2</v>
      </c>
      <c r="U503" s="18">
        <f ca="1">T360/$P217*(1-AngCal!$C$28)+U360/$Q217*AngCal!$C$28</f>
        <v>8.1908982724177445E-2</v>
      </c>
      <c r="V503">
        <f ca="1">U503*(1-AngCal!$B$28)+W503*AngCal!$B$28</f>
        <v>8.1524470793216633E-2</v>
      </c>
      <c r="W503" s="18">
        <f ca="1">V360/$R217*(1-AngCal!$C$28)+W360/$S217*AngCal!$C$28</f>
        <v>8.1515573682984607E-2</v>
      </c>
      <c r="X503" s="113">
        <f t="shared" ca="1" si="167"/>
        <v>7.6126903658987208E-2</v>
      </c>
      <c r="Y503" s="18">
        <f ca="1">X360/$P217*(1-AngCal!$C$28)+Y360/$Q217*AngCal!$C$28</f>
        <v>7.594824031013972E-2</v>
      </c>
      <c r="Z503" s="18">
        <f ca="1">Y503*(1-AngCal!$B$28)+AA503*AngCal!$B$28</f>
        <v>7.6126903658987208E-2</v>
      </c>
      <c r="AA503" s="18">
        <f ca="1">Z360/$R217*(1-AngCal!$C$28)+AA360/$S217*AngCal!$C$28</f>
        <v>7.6131037698482812E-2</v>
      </c>
      <c r="AB503" s="113">
        <f t="shared" ca="1" si="168"/>
        <v>8.1643728163193346E-2</v>
      </c>
      <c r="AC503" s="18">
        <f ca="1">AB360/$P217*(1-AngCal!$C$28)+AC360/$Q217*AngCal!$C$28</f>
        <v>8.3755327246555697E-2</v>
      </c>
      <c r="AD503" s="18">
        <f ca="1">AC503*(1-AngCal!$B$28)+AE503*AngCal!$B$28</f>
        <v>8.1643728163193346E-2</v>
      </c>
      <c r="AE503" s="18">
        <f ca="1">AD360/$R217*(1-AngCal!$C$28)+AE360/$S217*AngCal!$C$28</f>
        <v>8.1594868483433655E-2</v>
      </c>
    </row>
    <row r="504" spans="1:31" x14ac:dyDescent="0.15">
      <c r="A504">
        <v>4</v>
      </c>
      <c r="B504">
        <v>1036.3610000000001</v>
      </c>
      <c r="C504">
        <v>15</v>
      </c>
      <c r="D504" s="18">
        <v>7.2760000000000005E-2</v>
      </c>
      <c r="E504" s="18">
        <v>3.474E-2</v>
      </c>
      <c r="F504" s="18">
        <v>4.899</v>
      </c>
      <c r="G504" s="18">
        <v>1.6619999999999999</v>
      </c>
      <c r="H504" s="18">
        <v>-0.12620000000000001</v>
      </c>
      <c r="I504" s="18">
        <v>1.8360000000000001</v>
      </c>
      <c r="J504" s="18">
        <v>0.51639999999999997</v>
      </c>
      <c r="K504" s="18">
        <v>4.0259999999999997E-2</v>
      </c>
      <c r="L504" s="18">
        <v>1.0940000000000001</v>
      </c>
      <c r="M504" s="18">
        <v>0.40670000000000001</v>
      </c>
      <c r="O504" s="18">
        <f t="shared" si="164"/>
        <v>2.2536000000000001E-3</v>
      </c>
      <c r="P504" s="113">
        <f t="shared" ca="1" si="165"/>
        <v>8.2074183898476885E-2</v>
      </c>
      <c r="Q504" s="18">
        <f ca="1">P361/$P218*(1-AngCal!$C$28)+Q361/$Q218*AngCal!$C$28</f>
        <v>8.4642528790577015E-2</v>
      </c>
      <c r="R504" s="18">
        <f ca="1">Q504*(1-AngCal!$B$28)+S504*AngCal!$B$28</f>
        <v>8.2074183898476885E-2</v>
      </c>
      <c r="S504" s="18">
        <f ca="1">R361/$R218*(1-AngCal!$C$28)+S361/$S218*AngCal!$C$28</f>
        <v>8.201475570970318E-2</v>
      </c>
      <c r="T504" s="113">
        <f t="shared" ca="1" si="166"/>
        <v>8.1733928974801931E-2</v>
      </c>
      <c r="U504" s="18">
        <f ca="1">T361/$P218*(1-AngCal!$C$28)+U361/$Q218*AngCal!$C$28</f>
        <v>8.1878258275004528E-2</v>
      </c>
      <c r="V504">
        <f ca="1">U504*(1-AngCal!$B$28)+W504*AngCal!$B$28</f>
        <v>8.1733928974801931E-2</v>
      </c>
      <c r="W504" s="18">
        <f ca="1">V361/$R218*(1-AngCal!$C$28)+W361/$S218*AngCal!$C$28</f>
        <v>8.1730589380916235E-2</v>
      </c>
      <c r="X504" s="113">
        <f t="shared" ca="1" si="167"/>
        <v>7.613326235719764E-2</v>
      </c>
      <c r="Y504" s="18">
        <f ca="1">X361/$P218*(1-AngCal!$C$28)+Y361/$Q218*AngCal!$C$28</f>
        <v>7.5974069804546837E-2</v>
      </c>
      <c r="Z504" s="18">
        <f ca="1">Y504*(1-AngCal!$B$28)+AA504*AngCal!$B$28</f>
        <v>7.613326235719764E-2</v>
      </c>
      <c r="AA504" s="18">
        <f ca="1">Z361/$R218*(1-AngCal!$C$28)+AA361/$S218*AngCal!$C$28</f>
        <v>7.6136945867577951E-2</v>
      </c>
      <c r="AB504" s="113">
        <f t="shared" ca="1" si="168"/>
        <v>8.141664174700837E-2</v>
      </c>
      <c r="AC504" s="18">
        <f ca="1">AB361/$P218*(1-AngCal!$C$28)+AC361/$Q218*AngCal!$C$28</f>
        <v>8.3727558894256551E-2</v>
      </c>
      <c r="AD504" s="18">
        <f ca="1">AC504*(1-AngCal!$B$28)+AE504*AngCal!$B$28</f>
        <v>8.141664174700837E-2</v>
      </c>
      <c r="AE504" s="18">
        <f ca="1">AD361/$R218*(1-AngCal!$C$28)+AE361/$S218*AngCal!$C$28</f>
        <v>8.1363170104282539E-2</v>
      </c>
    </row>
    <row r="505" spans="1:31" x14ac:dyDescent="0.15">
      <c r="A505">
        <v>4</v>
      </c>
      <c r="B505">
        <v>1036.3610000000001</v>
      </c>
      <c r="C505">
        <v>20</v>
      </c>
      <c r="D505" s="18">
        <v>6.6600000000000006E-2</v>
      </c>
      <c r="E505" s="18">
        <v>4.9919999999999999E-2</v>
      </c>
      <c r="F505" s="18">
        <v>1.0780000000000001</v>
      </c>
      <c r="G505" s="18">
        <v>0.48949999999999999</v>
      </c>
      <c r="H505" s="18">
        <v>-0.1537</v>
      </c>
      <c r="I505" s="18">
        <v>2.157</v>
      </c>
      <c r="J505" s="18">
        <v>0.51070000000000004</v>
      </c>
      <c r="K505" s="18">
        <v>2.9399999999999999E-2</v>
      </c>
      <c r="L505" s="18">
        <v>2.8250000000000002</v>
      </c>
      <c r="M505" s="18">
        <v>0.1847</v>
      </c>
      <c r="O505" s="18">
        <f t="shared" si="164"/>
        <v>2.8371E-3</v>
      </c>
      <c r="P505" s="113">
        <f t="shared" ca="1" si="165"/>
        <v>8.238628384607205E-2</v>
      </c>
      <c r="Q505" s="18">
        <f ca="1">P362/$P219*(1-AngCal!$C$28)+Q362/$Q219*AngCal!$C$28</f>
        <v>8.4591117875500388E-2</v>
      </c>
      <c r="R505" s="18">
        <f ca="1">Q505*(1-AngCal!$B$28)+S505*AngCal!$B$28</f>
        <v>8.238628384607205E-2</v>
      </c>
      <c r="S505" s="18">
        <f ca="1">R362/$R219*(1-AngCal!$C$28)+S362/$S219*AngCal!$C$28</f>
        <v>8.2335266829892256E-2</v>
      </c>
      <c r="T505" s="113">
        <f t="shared" ca="1" si="166"/>
        <v>8.2027636489305042E-2</v>
      </c>
      <c r="U505" s="18">
        <f ca="1">T362/$P219*(1-AngCal!$C$28)+U362/$Q219*AngCal!$C$28</f>
        <v>8.1842482145354931E-2</v>
      </c>
      <c r="V505">
        <f ca="1">U505*(1-AngCal!$B$28)+W505*AngCal!$B$28</f>
        <v>8.2027636489305042E-2</v>
      </c>
      <c r="W505" s="18">
        <f ca="1">V362/$R219*(1-AngCal!$C$28)+W362/$S219*AngCal!$C$28</f>
        <v>8.2031920722056798E-2</v>
      </c>
      <c r="X505" s="113">
        <f t="shared" ca="1" si="167"/>
        <v>7.614324028422019E-2</v>
      </c>
      <c r="Y505" s="18">
        <f ca="1">X362/$P219*(1-AngCal!$C$28)+Y362/$Q219*AngCal!$C$28</f>
        <v>7.6001776847230085E-2</v>
      </c>
      <c r="Z505" s="18">
        <f ca="1">Y505*(1-AngCal!$B$28)+AA505*AngCal!$B$28</f>
        <v>7.614324028422019E-2</v>
      </c>
      <c r="AA505" s="18">
        <f ca="1">Z362/$R219*(1-AngCal!$C$28)+AA362/$S219*AngCal!$C$28</f>
        <v>7.6146513565726853E-2</v>
      </c>
      <c r="AB505" s="113">
        <f t="shared" ca="1" si="168"/>
        <v>8.1099785120451184E-2</v>
      </c>
      <c r="AC505" s="18">
        <f ca="1">AB362/$P219*(1-AngCal!$C$28)+AC362/$Q219*AngCal!$C$28</f>
        <v>8.369576972191578E-2</v>
      </c>
      <c r="AD505" s="18">
        <f ca="1">AC505*(1-AngCal!$B$28)+AE505*AngCal!$B$28</f>
        <v>8.1099785120451184E-2</v>
      </c>
      <c r="AE505" s="18">
        <f ca="1">AD362/$R219*(1-AngCal!$C$28)+AE362/$S219*AngCal!$C$28</f>
        <v>8.1039717384445792E-2</v>
      </c>
    </row>
    <row r="506" spans="1:31" x14ac:dyDescent="0.15">
      <c r="A506">
        <v>5</v>
      </c>
      <c r="B506">
        <v>0.76500000000000001</v>
      </c>
      <c r="C506">
        <v>1</v>
      </c>
      <c r="D506" s="18">
        <v>-5.9540000000000003E-2</v>
      </c>
      <c r="E506" s="18">
        <v>0.1249</v>
      </c>
      <c r="F506" s="18">
        <v>0.86019999999999996</v>
      </c>
      <c r="G506" s="18">
        <v>0.72319999999999995</v>
      </c>
      <c r="H506" s="18">
        <v>-0.25679999999999997</v>
      </c>
      <c r="I506" s="18">
        <v>2.9409999999999998</v>
      </c>
      <c r="J506" s="18">
        <v>0.29199999999999998</v>
      </c>
      <c r="K506" s="18">
        <v>-6.4649999999999999E-2</v>
      </c>
      <c r="L506" s="18">
        <v>0.67269999999999996</v>
      </c>
      <c r="M506" s="18">
        <v>0.38200000000000001</v>
      </c>
      <c r="O506" s="18">
        <f t="shared" si="164"/>
        <v>3.5717000000000001E-3</v>
      </c>
      <c r="P506" s="113">
        <f t="shared" ca="1" si="165"/>
        <v>8.2810476504585909E-2</v>
      </c>
      <c r="Q506" s="18">
        <f ca="1">P363/$P220*(1-AngCal!$C$28)+Q363/$Q220*AngCal!$C$28</f>
        <v>8.4537454737358408E-2</v>
      </c>
      <c r="R506" s="18">
        <f ca="1">Q506*(1-AngCal!$B$28)+S506*AngCal!$B$28</f>
        <v>8.2810476504585909E-2</v>
      </c>
      <c r="S506" s="18">
        <f ca="1">R363/$R220*(1-AngCal!$C$28)+S363/$S220*AngCal!$C$28</f>
        <v>8.2770516455318008E-2</v>
      </c>
      <c r="T506" s="113">
        <f t="shared" ca="1" si="166"/>
        <v>8.2431205763805457E-2</v>
      </c>
      <c r="U506" s="18">
        <f ca="1">T363/$P220*(1-AngCal!$C$28)+U363/$Q220*AngCal!$C$28</f>
        <v>8.1802964154175511E-2</v>
      </c>
      <c r="V506">
        <f ca="1">U506*(1-AngCal!$B$28)+W506*AngCal!$B$28</f>
        <v>8.2431205763805457E-2</v>
      </c>
      <c r="W506" s="18">
        <f ca="1">V363/$R220*(1-AngCal!$C$28)+W363/$S220*AngCal!$C$28</f>
        <v>8.2445742464498345E-2</v>
      </c>
      <c r="X506" s="113">
        <f t="shared" ca="1" si="167"/>
        <v>7.6157935274109009E-2</v>
      </c>
      <c r="Y506" s="18">
        <f ca="1">X363/$P220*(1-AngCal!$C$28)+Y363/$Q220*AngCal!$C$28</f>
        <v>7.6031414915303838E-2</v>
      </c>
      <c r="Z506" s="18">
        <f ca="1">Y506*(1-AngCal!$B$28)+AA506*AngCal!$B$28</f>
        <v>7.6157935274109009E-2</v>
      </c>
      <c r="AA506" s="18">
        <f ca="1">Z363/$R220*(1-AngCal!$C$28)+AA363/$S220*AngCal!$C$28</f>
        <v>7.616086279205643E-2</v>
      </c>
      <c r="AB506" s="113">
        <f t="shared" ca="1" si="168"/>
        <v>8.0666033328448114E-2</v>
      </c>
      <c r="AC506" s="18">
        <f ca="1">AB363/$P220*(1-AngCal!$C$28)+AC363/$Q220*AngCal!$C$28</f>
        <v>8.3657167053305101E-2</v>
      </c>
      <c r="AD506" s="18">
        <f ca="1">AC506*(1-AngCal!$B$28)+AE506*AngCal!$B$28</f>
        <v>8.0666033328448114E-2</v>
      </c>
      <c r="AE506" s="18">
        <f ca="1">AD363/$R220*(1-AngCal!$C$28)+AE363/$S220*AngCal!$C$28</f>
        <v>8.0596822351295089E-2</v>
      </c>
    </row>
    <row r="507" spans="1:31" x14ac:dyDescent="0.15">
      <c r="A507">
        <v>5</v>
      </c>
      <c r="B507">
        <v>0.76500000000000001</v>
      </c>
      <c r="C507">
        <v>3</v>
      </c>
      <c r="D507" s="18">
        <v>-6.0220000000000003E-2</v>
      </c>
      <c r="E507" s="18">
        <v>0.13489999999999999</v>
      </c>
      <c r="F507" s="18">
        <v>0.78569999999999995</v>
      </c>
      <c r="G507" s="18">
        <v>0.69089999999999996</v>
      </c>
      <c r="H507" s="18">
        <v>-0.24990000000000001</v>
      </c>
      <c r="I507" s="18">
        <v>2.9529999999999998</v>
      </c>
      <c r="J507" s="18">
        <v>0.2616</v>
      </c>
      <c r="K507" s="18">
        <v>-7.5429999999999997E-2</v>
      </c>
      <c r="L507" s="18">
        <v>0.66469999999999996</v>
      </c>
      <c r="M507" s="18">
        <v>0.42499999999999999</v>
      </c>
      <c r="O507" s="18">
        <f t="shared" si="164"/>
        <v>4.4964999999999996E-3</v>
      </c>
      <c r="P507" s="113">
        <f t="shared" ca="1" si="165"/>
        <v>8.337426617445852E-2</v>
      </c>
      <c r="Q507" s="18">
        <f ca="1">P364/$P221*(1-AngCal!$C$28)+Q364/$Q221*AngCal!$C$28</f>
        <v>8.448369114070238E-2</v>
      </c>
      <c r="R507" s="18">
        <f ca="1">Q507*(1-AngCal!$B$28)+S507*AngCal!$B$28</f>
        <v>8.337426617445852E-2</v>
      </c>
      <c r="S507" s="18">
        <f ca="1">R364/$R221*(1-AngCal!$C$28)+S364/$S221*AngCal!$C$28</f>
        <v>8.3348595511407386E-2</v>
      </c>
      <c r="T507" s="113">
        <f t="shared" ca="1" si="166"/>
        <v>8.2971837714739982E-2</v>
      </c>
      <c r="U507" s="18">
        <f ca="1">T364/$P221*(1-AngCal!$C$28)+U364/$Q221*AngCal!$C$28</f>
        <v>8.17612556713702E-2</v>
      </c>
      <c r="V507">
        <f ca="1">U507*(1-AngCal!$B$28)+W507*AngCal!$B$28</f>
        <v>8.2971837714739982E-2</v>
      </c>
      <c r="W507" s="18">
        <f ca="1">V364/$R221*(1-AngCal!$C$28)+W364/$S221*AngCal!$C$28</f>
        <v>8.2999849022107899E-2</v>
      </c>
      <c r="X507" s="113">
        <f t="shared" ca="1" si="167"/>
        <v>7.6178533659907691E-2</v>
      </c>
      <c r="Y507" s="18">
        <f ca="1">X364/$P221*(1-AngCal!$C$28)+Y364/$Q221*AngCal!$C$28</f>
        <v>7.6063015992135705E-2</v>
      </c>
      <c r="Z507" s="18">
        <f ca="1">Y507*(1-AngCal!$B$28)+AA507*AngCal!$B$28</f>
        <v>7.6178533659907691E-2</v>
      </c>
      <c r="AA507" s="18">
        <f ca="1">Z364/$R221*(1-AngCal!$C$28)+AA364/$S221*AngCal!$C$28</f>
        <v>7.6181206589773218E-2</v>
      </c>
      <c r="AB507" s="113">
        <f t="shared" ca="1" si="168"/>
        <v>8.0086574268482355E-2</v>
      </c>
      <c r="AC507" s="18">
        <f ca="1">AB364/$P221*(1-AngCal!$C$28)+AC364/$Q221*AngCal!$C$28</f>
        <v>8.3608556596217076E-2</v>
      </c>
      <c r="AD507" s="18">
        <f ca="1">AC507*(1-AngCal!$B$28)+AE507*AngCal!$B$28</f>
        <v>8.0086574268482355E-2</v>
      </c>
      <c r="AE507" s="18">
        <f ca="1">AD364/$R221*(1-AngCal!$C$28)+AE364/$S221*AngCal!$C$28</f>
        <v>8.0005080139218754E-2</v>
      </c>
    </row>
    <row r="508" spans="1:31" x14ac:dyDescent="0.15">
      <c r="A508">
        <v>5</v>
      </c>
      <c r="B508">
        <v>0.76500000000000001</v>
      </c>
      <c r="C508">
        <v>5</v>
      </c>
      <c r="D508" s="18">
        <v>-6.7419999999999994E-2</v>
      </c>
      <c r="E508" s="18">
        <v>7.528E-2</v>
      </c>
      <c r="F508" s="18">
        <v>-1.9790000000000001</v>
      </c>
      <c r="G508" s="18">
        <v>1.052</v>
      </c>
      <c r="H508" s="18">
        <v>-0.2094</v>
      </c>
      <c r="I508" s="18">
        <v>3.0329999999999999</v>
      </c>
      <c r="J508" s="18">
        <v>0.17780000000000001</v>
      </c>
      <c r="K508" s="18">
        <v>-3.7409999999999999E-2</v>
      </c>
      <c r="L508" s="18">
        <v>-1.9730000000000001</v>
      </c>
      <c r="M508" s="18">
        <v>0.5806</v>
      </c>
      <c r="O508" s="18">
        <f t="shared" si="164"/>
        <v>5.6607000000000003E-3</v>
      </c>
      <c r="P508" s="113">
        <f t="shared" ca="1" si="165"/>
        <v>8.4100703982841585E-2</v>
      </c>
      <c r="Q508" s="18">
        <f ca="1">P365/$P222*(1-AngCal!$C$28)+Q365/$Q222*AngCal!$C$28</f>
        <v>8.4432342511139652E-2</v>
      </c>
      <c r="R508" s="18">
        <f ca="1">Q508*(1-AngCal!$B$28)+S508*AngCal!$B$28</f>
        <v>8.4100703982841585E-2</v>
      </c>
      <c r="S508" s="18">
        <f ca="1">R365/$R222*(1-AngCal!$C$28)+S365/$S222*AngCal!$C$28</f>
        <v>8.4093030294963858E-2</v>
      </c>
      <c r="T508" s="113">
        <f t="shared" ca="1" si="166"/>
        <v>8.3672280099692978E-2</v>
      </c>
      <c r="U508" s="18">
        <f ca="1">T365/$P222*(1-AngCal!$C$28)+U365/$Q222*AngCal!$C$28</f>
        <v>8.1719162684426638E-2</v>
      </c>
      <c r="V508">
        <f ca="1">U508*(1-AngCal!$B$28)+W508*AngCal!$B$28</f>
        <v>8.3672280099692978E-2</v>
      </c>
      <c r="W508" s="18">
        <f ca="1">V365/$R222*(1-AngCal!$C$28)+W365/$S222*AngCal!$C$28</f>
        <v>8.3717472718024225E-2</v>
      </c>
      <c r="X508" s="113">
        <f t="shared" ca="1" si="167"/>
        <v>7.6206046152739085E-2</v>
      </c>
      <c r="Y508" s="18">
        <f ca="1">X365/$P222*(1-AngCal!$C$28)+Y365/$Q222*AngCal!$C$28</f>
        <v>7.6096581046324066E-2</v>
      </c>
      <c r="Z508" s="18">
        <f ca="1">Y508*(1-AngCal!$B$28)+AA508*AngCal!$B$28</f>
        <v>7.6206046152739085E-2</v>
      </c>
      <c r="AA508" s="18">
        <f ca="1">Z365/$R222*(1-AngCal!$C$28)+AA365/$S222*AngCal!$C$28</f>
        <v>7.6208579034139926E-2</v>
      </c>
      <c r="AB508" s="113">
        <f t="shared" ca="1" si="168"/>
        <v>7.9337255171277002E-2</v>
      </c>
      <c r="AC508" s="18">
        <f ca="1">AB365/$P222*(1-AngCal!$C$28)+AC365/$Q222*AngCal!$C$28</f>
        <v>8.3546329649057699E-2</v>
      </c>
      <c r="AD508" s="18">
        <f ca="1">AC508*(1-AngCal!$B$28)+AE508*AngCal!$B$28</f>
        <v>7.9337255171277002E-2</v>
      </c>
      <c r="AE508" s="18">
        <f ca="1">AD365/$R222*(1-AngCal!$C$28)+AE365/$S222*AngCal!$C$28</f>
        <v>7.923986261570648E-2</v>
      </c>
    </row>
    <row r="509" spans="1:31" x14ac:dyDescent="0.15">
      <c r="A509">
        <v>5</v>
      </c>
      <c r="B509">
        <v>0.76500000000000001</v>
      </c>
      <c r="C509">
        <v>7</v>
      </c>
      <c r="D509" s="18">
        <v>-6.8409999999999999E-2</v>
      </c>
      <c r="E509" s="18">
        <v>0.28389999999999999</v>
      </c>
      <c r="F509" s="18">
        <v>-1.9259999999999999</v>
      </c>
      <c r="G509" s="18">
        <v>0.8427</v>
      </c>
      <c r="H509" s="18">
        <v>-0.21079999999999999</v>
      </c>
      <c r="I509" s="18">
        <v>3.0779999999999998</v>
      </c>
      <c r="J509" s="18">
        <v>0.18149999999999999</v>
      </c>
      <c r="K509" s="18">
        <v>-0.24310000000000001</v>
      </c>
      <c r="L509" s="18">
        <v>-1.915</v>
      </c>
      <c r="M509" s="18">
        <v>0.70469999999999999</v>
      </c>
      <c r="O509" s="18">
        <f t="shared" si="164"/>
        <v>7.1265E-3</v>
      </c>
      <c r="P509" s="113">
        <f t="shared" ca="1" si="165"/>
        <v>8.4996505661933369E-2</v>
      </c>
      <c r="Q509" s="18">
        <f ca="1">P366/$P223*(1-AngCal!$C$28)+Q366/$Q223*AngCal!$C$28</f>
        <v>8.4386304179973143E-2</v>
      </c>
      <c r="R509" s="18">
        <f ca="1">Q509*(1-AngCal!$B$28)+S509*AngCal!$B$28</f>
        <v>8.4996505661933369E-2</v>
      </c>
      <c r="S509" s="18">
        <f ca="1">R366/$R223*(1-AngCal!$C$28)+S366/$S223*AngCal!$C$28</f>
        <v>8.5010624937335771E-2</v>
      </c>
      <c r="T509" s="113">
        <f t="shared" ca="1" si="166"/>
        <v>8.453888176620214E-2</v>
      </c>
      <c r="U509" s="18">
        <f ca="1">T366/$P223*(1-AngCal!$C$28)+U366/$Q223*AngCal!$C$28</f>
        <v>8.1678747637257576E-2</v>
      </c>
      <c r="V509">
        <f ca="1">U509*(1-AngCal!$B$28)+W509*AngCal!$B$28</f>
        <v>8.453888176620214E-2</v>
      </c>
      <c r="W509" s="18">
        <f ca="1">V366/$R223*(1-AngCal!$C$28)+W366/$S223*AngCal!$C$28</f>
        <v>8.4605061581637303E-2</v>
      </c>
      <c r="X509" s="113">
        <f t="shared" ca="1" si="167"/>
        <v>7.6240783085414029E-2</v>
      </c>
      <c r="Y509" s="18">
        <f ca="1">X366/$P223*(1-AngCal!$C$28)+Y366/$Q223*AngCal!$C$28</f>
        <v>7.6132072940615372E-2</v>
      </c>
      <c r="Z509" s="18">
        <f ca="1">Y509*(1-AngCal!$B$28)+AA509*AngCal!$B$28</f>
        <v>7.6240783085414029E-2</v>
      </c>
      <c r="AA509" s="18">
        <f ca="1">Z366/$R223*(1-AngCal!$C$28)+AA366/$S223*AngCal!$C$28</f>
        <v>7.6243298497976647E-2</v>
      </c>
      <c r="AB509" s="113">
        <f t="shared" ca="1" si="168"/>
        <v>7.841111766672347E-2</v>
      </c>
      <c r="AC509" s="18">
        <f ca="1">AB366/$P223*(1-AngCal!$C$28)+AC366/$Q223*AngCal!$C$28</f>
        <v>8.346645341443977E-2</v>
      </c>
      <c r="AD509" s="18">
        <f ca="1">AC509*(1-AngCal!$B$28)+AE509*AngCal!$B$28</f>
        <v>7.841111766672347E-2</v>
      </c>
      <c r="AE509" s="18">
        <f ca="1">AD366/$R223*(1-AngCal!$C$28)+AE366/$S223*AngCal!$C$28</f>
        <v>7.829414371666954E-2</v>
      </c>
    </row>
    <row r="510" spans="1:31" x14ac:dyDescent="0.15">
      <c r="A510">
        <v>5</v>
      </c>
      <c r="B510">
        <v>0.76500000000000001</v>
      </c>
      <c r="C510">
        <v>10</v>
      </c>
      <c r="D510" s="18">
        <v>-5.9700000000000003E-2</v>
      </c>
      <c r="E510" s="18">
        <v>3.6580000000000001E-2</v>
      </c>
      <c r="F510" s="18">
        <v>1.5149999999999999</v>
      </c>
      <c r="G510" s="18">
        <v>0.52159999999999995</v>
      </c>
      <c r="H510" s="18">
        <v>-0.26219999999999999</v>
      </c>
      <c r="I510" s="18">
        <v>3.1379999999999999</v>
      </c>
      <c r="J510" s="18">
        <v>0.26919999999999999</v>
      </c>
      <c r="K510" s="18">
        <v>1.7139999999999999E-2</v>
      </c>
      <c r="L510" s="18">
        <v>-1.095</v>
      </c>
      <c r="M510" s="18">
        <v>6.3630000000000006E-2</v>
      </c>
      <c r="O510" s="18">
        <f t="shared" si="164"/>
        <v>8.9717000000000009E-3</v>
      </c>
      <c r="P510" s="113">
        <f t="shared" ca="1" si="165"/>
        <v>8.6030937746866473E-2</v>
      </c>
      <c r="Q510" s="18">
        <f ca="1">P367/$P224*(1-AngCal!$C$28)+Q367/$Q224*AngCal!$C$28</f>
        <v>8.4348890625870795E-2</v>
      </c>
      <c r="R510" s="18">
        <f ca="1">Q510*(1-AngCal!$B$28)+S510*AngCal!$B$28</f>
        <v>8.6030937746866473E-2</v>
      </c>
      <c r="S510" s="18">
        <f ca="1">R367/$R224*(1-AngCal!$C$28)+S367/$S224*AngCal!$C$28</f>
        <v>8.6069858148149131E-2</v>
      </c>
      <c r="T510" s="113">
        <f t="shared" ca="1" si="166"/>
        <v>8.5540347458402111E-2</v>
      </c>
      <c r="U510" s="18">
        <f ca="1">T367/$P224*(1-AngCal!$C$28)+U367/$Q224*AngCal!$C$28</f>
        <v>8.164235117684332E-2</v>
      </c>
      <c r="V510">
        <f ca="1">U510*(1-AngCal!$B$28)+W510*AngCal!$B$28</f>
        <v>8.5540347458402111E-2</v>
      </c>
      <c r="W510" s="18">
        <f ca="1">V367/$R224*(1-AngCal!$C$28)+W367/$S224*AngCal!$C$28</f>
        <v>8.5630542065665408E-2</v>
      </c>
      <c r="X510" s="113">
        <f t="shared" ca="1" si="167"/>
        <v>7.6281423723984831E-2</v>
      </c>
      <c r="Y510" s="18">
        <f ca="1">X367/$P224*(1-AngCal!$C$28)+Y367/$Q224*AngCal!$C$28</f>
        <v>7.6169381710026116E-2</v>
      </c>
      <c r="Z510" s="18">
        <f ca="1">Y510*(1-AngCal!$B$28)+AA510*AngCal!$B$28</f>
        <v>7.6281423723984831E-2</v>
      </c>
      <c r="AA510" s="18">
        <f ca="1">Z367/$R224*(1-AngCal!$C$28)+AA367/$S224*AngCal!$C$28</f>
        <v>7.6284016231703167E-2</v>
      </c>
      <c r="AB510" s="113">
        <f t="shared" ca="1" si="168"/>
        <v>7.734067934838032E-2</v>
      </c>
      <c r="AC510" s="18">
        <f ca="1">AB367/$P224*(1-AngCal!$C$28)+AC367/$Q224*AngCal!$C$28</f>
        <v>8.3364539602492529E-2</v>
      </c>
      <c r="AD510" s="18">
        <f ca="1">AC510*(1-AngCal!$B$28)+AE510*AngCal!$B$28</f>
        <v>7.734067934838032E-2</v>
      </c>
      <c r="AE510" s="18">
        <f ca="1">AD367/$R224*(1-AngCal!$C$28)+AE367/$S224*AngCal!$C$28</f>
        <v>7.7201294990216843E-2</v>
      </c>
    </row>
    <row r="511" spans="1:31" x14ac:dyDescent="0.15">
      <c r="A511">
        <v>5</v>
      </c>
      <c r="B511">
        <v>0.76500000000000001</v>
      </c>
      <c r="C511">
        <v>15</v>
      </c>
      <c r="D511" s="18">
        <v>-5.3650000000000003E-2</v>
      </c>
      <c r="E511" s="18">
        <v>-0.1019</v>
      </c>
      <c r="F511" s="18">
        <v>0.80659999999999998</v>
      </c>
      <c r="G511" s="18">
        <v>2.5</v>
      </c>
      <c r="H511" s="18">
        <v>-0.24149999999999999</v>
      </c>
      <c r="I511" s="18">
        <v>3.1280000000000001</v>
      </c>
      <c r="J511" s="18">
        <v>0.21410000000000001</v>
      </c>
      <c r="K511" s="18">
        <v>0.12870000000000001</v>
      </c>
      <c r="L511" s="18">
        <v>0.38929999999999998</v>
      </c>
      <c r="M511" s="18">
        <v>1.4490000000000001</v>
      </c>
      <c r="O511" s="18">
        <f t="shared" si="164"/>
        <v>1.1294E-2</v>
      </c>
      <c r="P511" s="113">
        <f t="shared" ca="1" si="165"/>
        <v>8.7105598089388253E-2</v>
      </c>
      <c r="Q511" s="18">
        <f ca="1">P368/$P225*(1-AngCal!$C$28)+Q368/$Q225*AngCal!$C$28</f>
        <v>8.4323811382513936E-2</v>
      </c>
      <c r="R511" s="18">
        <f ca="1">Q511*(1-AngCal!$B$28)+S511*AngCal!$B$28</f>
        <v>8.7105598089388253E-2</v>
      </c>
      <c r="S511" s="18">
        <f ca="1">R368/$R225*(1-AngCal!$C$28)+S368/$S225*AngCal!$C$28</f>
        <v>8.7169965046510256E-2</v>
      </c>
      <c r="T511" s="113">
        <f t="shared" ca="1" si="166"/>
        <v>8.6577210065452798E-2</v>
      </c>
      <c r="U511" s="18">
        <f ca="1">T368/$P225*(1-AngCal!$C$28)+U368/$Q225*AngCal!$C$28</f>
        <v>8.1612562402763322E-2</v>
      </c>
      <c r="V511">
        <f ca="1">U511*(1-AngCal!$B$28)+W511*AngCal!$B$28</f>
        <v>8.6577210065452798E-2</v>
      </c>
      <c r="W511" s="18">
        <f ca="1">V368/$R225*(1-AngCal!$C$28)+W368/$S225*AngCal!$C$28</f>
        <v>8.6692085610166725E-2</v>
      </c>
      <c r="X511" s="113">
        <f t="shared" ca="1" si="167"/>
        <v>7.6323684690735874E-2</v>
      </c>
      <c r="Y511" s="18">
        <f ca="1">X368/$P225*(1-AngCal!$C$28)+Y368/$Q225*AngCal!$C$28</f>
        <v>7.6208314106351774E-2</v>
      </c>
      <c r="Z511" s="18">
        <f ca="1">Y511*(1-AngCal!$B$28)+AA511*AngCal!$B$28</f>
        <v>7.6323684690735874E-2</v>
      </c>
      <c r="AA511" s="18">
        <f ca="1">Z368/$R225*(1-AngCal!$C$28)+AA368/$S225*AngCal!$C$28</f>
        <v>7.632635421728147E-2</v>
      </c>
      <c r="AB511" s="113">
        <f t="shared" ca="1" si="168"/>
        <v>7.622987561614071E-2</v>
      </c>
      <c r="AC511" s="18">
        <f ca="1">AB368/$P225*(1-AngCal!$C$28)+AC368/$Q225*AngCal!$C$28</f>
        <v>8.3235903760532609E-2</v>
      </c>
      <c r="AD511" s="18">
        <f ca="1">AC511*(1-AngCal!$B$28)+AE511*AngCal!$B$28</f>
        <v>7.622987561614071E-2</v>
      </c>
      <c r="AE511" s="18">
        <f ca="1">AD368/$R225*(1-AngCal!$C$28)+AE368/$S225*AngCal!$C$28</f>
        <v>7.6067765159558542E-2</v>
      </c>
    </row>
    <row r="512" spans="1:31" x14ac:dyDescent="0.15">
      <c r="A512">
        <v>5</v>
      </c>
      <c r="B512">
        <v>0.76500000000000001</v>
      </c>
      <c r="C512">
        <v>20</v>
      </c>
      <c r="D512" s="18">
        <v>-5.7829999999999999E-2</v>
      </c>
      <c r="E512" s="18">
        <v>1.695E-2</v>
      </c>
      <c r="F512" s="18">
        <v>-1.167</v>
      </c>
      <c r="G512" s="18">
        <v>0.1157</v>
      </c>
      <c r="H512" s="18">
        <v>-0.24229999999999999</v>
      </c>
      <c r="I512" s="18">
        <v>3.1230000000000002</v>
      </c>
      <c r="J512" s="18">
        <v>0.1704</v>
      </c>
      <c r="K512" s="18">
        <v>2.0250000000000001E-2</v>
      </c>
      <c r="L512" s="18">
        <v>0.90939999999999999</v>
      </c>
      <c r="M512" s="18">
        <v>0.21</v>
      </c>
      <c r="O512" s="18">
        <f t="shared" si="164"/>
        <v>1.4219000000000001E-2</v>
      </c>
      <c r="P512" s="113">
        <f t="shared" ca="1" si="165"/>
        <v>8.8019163158268396E-2</v>
      </c>
      <c r="Q512" s="18">
        <f ca="1">P369/$P226*(1-AngCal!$C$28)+Q369/$Q226*AngCal!$C$28</f>
        <v>8.4315144115916438E-2</v>
      </c>
      <c r="R512" s="18">
        <f ca="1">Q512*(1-AngCal!$B$28)+S512*AngCal!$B$28</f>
        <v>8.8019163158268396E-2</v>
      </c>
      <c r="S512" s="18">
        <f ca="1">R369/$R226*(1-AngCal!$C$28)+S369/$S226*AngCal!$C$28</f>
        <v>8.8104869382361353E-2</v>
      </c>
      <c r="T512" s="113">
        <f t="shared" ca="1" si="166"/>
        <v>8.7446005926001408E-2</v>
      </c>
      <c r="U512" s="18">
        <f ca="1">T369/$P226*(1-AngCal!$C$28)+U369/$Q226*AngCal!$C$28</f>
        <v>8.1592171647216202E-2</v>
      </c>
      <c r="V512">
        <f ca="1">U512*(1-AngCal!$B$28)+W512*AngCal!$B$28</f>
        <v>8.7446005926001408E-2</v>
      </c>
      <c r="W512" s="18">
        <f ca="1">V369/$R226*(1-AngCal!$C$28)+W369/$S226*AngCal!$C$28</f>
        <v>8.7581456102354169E-2</v>
      </c>
      <c r="X512" s="113">
        <f t="shared" ca="1" si="167"/>
        <v>7.6358800522359452E-2</v>
      </c>
      <c r="Y512" s="18">
        <f ca="1">X369/$P226*(1-AngCal!$C$28)+Y369/$Q226*AngCal!$C$28</f>
        <v>7.6248604725617036E-2</v>
      </c>
      <c r="Z512" s="18">
        <f ca="1">Y512*(1-AngCal!$B$28)+AA512*AngCal!$B$28</f>
        <v>7.6358800522359452E-2</v>
      </c>
      <c r="AA512" s="18">
        <f ca="1">Z369/$R226*(1-AngCal!$C$28)+AA369/$S226*AngCal!$C$28</f>
        <v>7.6361350310992199E-2</v>
      </c>
      <c r="AB512" s="113">
        <f t="shared" ca="1" si="168"/>
        <v>7.5291372996166298E-2</v>
      </c>
      <c r="AC512" s="18">
        <f ca="1">AB369/$P226*(1-AngCal!$C$28)+AC369/$Q226*AngCal!$C$28</f>
        <v>8.3075527701043372E-2</v>
      </c>
      <c r="AD512" s="18">
        <f ca="1">AC512*(1-AngCal!$B$28)+AE512*AngCal!$B$28</f>
        <v>7.5291372996166298E-2</v>
      </c>
      <c r="AE512" s="18">
        <f ca="1">AD369/$R226*(1-AngCal!$C$28)+AE369/$S226*AngCal!$C$28</f>
        <v>7.5111257694413763E-2</v>
      </c>
    </row>
    <row r="513" spans="1:31" x14ac:dyDescent="0.15">
      <c r="A513">
        <v>5</v>
      </c>
      <c r="B513">
        <v>1.901</v>
      </c>
      <c r="C513">
        <v>1</v>
      </c>
      <c r="D513" s="18">
        <v>-5.092E-2</v>
      </c>
      <c r="E513" s="18">
        <v>5.6489999999999999E-2</v>
      </c>
      <c r="F513" s="18">
        <v>1.9510000000000001</v>
      </c>
      <c r="G513" s="18">
        <v>0.37990000000000002</v>
      </c>
      <c r="H513" s="18">
        <v>-0.32979999999999998</v>
      </c>
      <c r="I513" s="18">
        <v>2.8580000000000001</v>
      </c>
      <c r="J513" s="18">
        <v>0.33029999999999998</v>
      </c>
      <c r="K513" s="18">
        <v>-2.3480000000000001E-2</v>
      </c>
      <c r="L513" s="18">
        <v>-0.215</v>
      </c>
      <c r="M513" s="18">
        <v>1.2350000000000001</v>
      </c>
      <c r="O513" s="18">
        <f t="shared" si="164"/>
        <v>1.7901E-2</v>
      </c>
      <c r="P513" s="113">
        <f t="shared" ca="1" si="165"/>
        <v>8.843897243362335E-2</v>
      </c>
      <c r="Q513" s="18">
        <f ca="1">P370/$P227*(1-AngCal!$C$28)+Q370/$Q227*AngCal!$C$28</f>
        <v>8.4327328713634339E-2</v>
      </c>
      <c r="R513" s="18">
        <f ca="1">Q513*(1-AngCal!$B$28)+S513*AngCal!$B$28</f>
        <v>8.843897243362335E-2</v>
      </c>
      <c r="S513" s="18">
        <f ca="1">R370/$R227*(1-AngCal!$C$28)+S370/$S227*AngCal!$C$28</f>
        <v>8.8534110567101199E-2</v>
      </c>
      <c r="T513" s="113">
        <f t="shared" ca="1" si="166"/>
        <v>8.7810188792190186E-2</v>
      </c>
      <c r="U513" s="18">
        <f ca="1">T370/$P227*(1-AngCal!$C$28)+U370/$Q227*AngCal!$C$28</f>
        <v>8.1584178471668739E-2</v>
      </c>
      <c r="V513">
        <f ca="1">U513*(1-AngCal!$B$28)+W513*AngCal!$B$28</f>
        <v>8.7810188792190186E-2</v>
      </c>
      <c r="W513" s="18">
        <f ca="1">V370/$R227*(1-AngCal!$C$28)+W370/$S227*AngCal!$C$28</f>
        <v>8.7954250642206147E-2</v>
      </c>
      <c r="X513" s="113">
        <f t="shared" ca="1" si="167"/>
        <v>7.6372473433742871E-2</v>
      </c>
      <c r="Y513" s="18">
        <f ca="1">X370/$P227*(1-AngCal!$C$28)+Y370/$Q227*AngCal!$C$28</f>
        <v>7.6289792195587153E-2</v>
      </c>
      <c r="Z513" s="18">
        <f ca="1">Y513*(1-AngCal!$B$28)+AA513*AngCal!$B$28</f>
        <v>7.6372473433742871E-2</v>
      </c>
      <c r="AA513" s="18">
        <f ca="1">Z370/$R227*(1-AngCal!$C$28)+AA370/$S227*AngCal!$C$28</f>
        <v>7.637438657097155E-2</v>
      </c>
      <c r="AB513" s="113">
        <f t="shared" ca="1" si="168"/>
        <v>7.4876539497351763E-2</v>
      </c>
      <c r="AC513" s="18">
        <f ca="1">AB370/$P227*(1-AngCal!$C$28)+AC370/$Q227*AngCal!$C$28</f>
        <v>8.2878563116262793E-2</v>
      </c>
      <c r="AD513" s="18">
        <f ca="1">AC513*(1-AngCal!$B$28)+AE513*AngCal!$B$28</f>
        <v>7.4876539497351763E-2</v>
      </c>
      <c r="AE513" s="18">
        <f ca="1">AD370/$R227*(1-AngCal!$C$28)+AE370/$S227*AngCal!$C$28</f>
        <v>7.4691382989883065E-2</v>
      </c>
    </row>
    <row r="514" spans="1:31" x14ac:dyDescent="0.15">
      <c r="A514">
        <v>5</v>
      </c>
      <c r="B514">
        <v>1.901</v>
      </c>
      <c r="C514">
        <v>3</v>
      </c>
      <c r="D514" s="18">
        <v>-5.0099999999999999E-2</v>
      </c>
      <c r="E514" s="18">
        <v>0.1231</v>
      </c>
      <c r="F514" s="18">
        <v>2.06</v>
      </c>
      <c r="G514" s="18">
        <v>0.317</v>
      </c>
      <c r="H514" s="18">
        <v>-0.41649999999999998</v>
      </c>
      <c r="I514" s="18">
        <v>2.7970000000000002</v>
      </c>
      <c r="J514" s="18">
        <v>0.37669999999999998</v>
      </c>
      <c r="K514" s="18">
        <v>-1.5859999999999999E-2</v>
      </c>
      <c r="L514" s="18">
        <v>-1.2</v>
      </c>
      <c r="M514" s="18">
        <v>1.484</v>
      </c>
      <c r="O514" s="18">
        <f t="shared" si="164"/>
        <v>2.2536E-2</v>
      </c>
      <c r="P514" s="113">
        <f t="shared" ca="1" si="165"/>
        <v>8.7928490730341327E-2</v>
      </c>
      <c r="Q514" s="18">
        <f ca="1">P371/$P228*(1-AngCal!$C$28)+Q371/$Q228*AngCal!$C$28</f>
        <v>8.4365033949552304E-2</v>
      </c>
      <c r="R514" s="18">
        <f ca="1">Q514*(1-AngCal!$B$28)+S514*AngCal!$B$28</f>
        <v>8.7928490730341327E-2</v>
      </c>
      <c r="S514" s="18">
        <f ca="1">R371/$R228*(1-AngCal!$C$28)+S371/$S228*AngCal!$C$28</f>
        <v>8.8010944524964885E-2</v>
      </c>
      <c r="T514" s="113">
        <f t="shared" ca="1" si="166"/>
        <v>8.7226806843947041E-2</v>
      </c>
      <c r="U514" s="18">
        <f ca="1">T371/$P228*(1-AngCal!$C$28)+U371/$Q228*AngCal!$C$28</f>
        <v>8.1591651311271496E-2</v>
      </c>
      <c r="V514">
        <f ca="1">U514*(1-AngCal!$B$28)+W514*AngCal!$B$28</f>
        <v>8.7226806843947041E-2</v>
      </c>
      <c r="W514" s="18">
        <f ca="1">V371/$R228*(1-AngCal!$C$28)+W371/$S228*AngCal!$C$28</f>
        <v>8.7357197076113724E-2</v>
      </c>
      <c r="X514" s="113">
        <f t="shared" ca="1" si="167"/>
        <v>7.6346748550826335E-2</v>
      </c>
      <c r="Y514" s="18">
        <f ca="1">X371/$P228*(1-AngCal!$C$28)+Y371/$Q228*AngCal!$C$28</f>
        <v>7.6331253850676004E-2</v>
      </c>
      <c r="Z514" s="18">
        <f ca="1">Y514*(1-AngCal!$B$28)+AA514*AngCal!$B$28</f>
        <v>7.6346748550826335E-2</v>
      </c>
      <c r="AA514" s="18">
        <f ca="1">Z371/$R228*(1-AngCal!$C$28)+AA371/$S228*AngCal!$C$28</f>
        <v>7.6347107078206494E-2</v>
      </c>
      <c r="AB514" s="113">
        <f t="shared" ca="1" si="168"/>
        <v>7.5446093708232839E-2</v>
      </c>
      <c r="AC514" s="18">
        <f ca="1">AB371/$P228*(1-AngCal!$C$28)+AC371/$Q228*AngCal!$C$28</f>
        <v>8.264033894480656E-2</v>
      </c>
      <c r="AD514" s="18">
        <f ca="1">AC514*(1-AngCal!$B$28)+AE514*AngCal!$B$28</f>
        <v>7.5446093708232839E-2</v>
      </c>
      <c r="AE514" s="18">
        <f ca="1">AD371/$R228*(1-AngCal!$C$28)+AE371/$S228*AngCal!$C$28</f>
        <v>7.5279628150854427E-2</v>
      </c>
    </row>
    <row r="515" spans="1:31" x14ac:dyDescent="0.15">
      <c r="A515">
        <v>5</v>
      </c>
      <c r="B515">
        <v>1.901</v>
      </c>
      <c r="C515">
        <v>5</v>
      </c>
      <c r="D515" s="18">
        <v>-4.9799999999999997E-2</v>
      </c>
      <c r="E515" s="18">
        <v>0.1103</v>
      </c>
      <c r="F515" s="18">
        <v>2.1059999999999999</v>
      </c>
      <c r="G515" s="18">
        <v>0.34670000000000001</v>
      </c>
      <c r="H515" s="18">
        <v>-0.40720000000000001</v>
      </c>
      <c r="I515" s="18">
        <v>2.8929999999999998</v>
      </c>
      <c r="J515" s="18">
        <v>0.36820000000000003</v>
      </c>
      <c r="K515" s="18">
        <v>-1.6150000000000001E-2</v>
      </c>
      <c r="L515" s="18">
        <v>-1.159</v>
      </c>
      <c r="M515" s="18">
        <v>1.51</v>
      </c>
      <c r="O515" s="18">
        <f t="shared" si="164"/>
        <v>2.8371E-2</v>
      </c>
      <c r="P515" s="113">
        <f t="shared" ca="1" si="165"/>
        <v>8.6099274308385584E-2</v>
      </c>
      <c r="Q515" s="18">
        <f ca="1">P372/$P229*(1-AngCal!$C$28)+Q372/$Q229*AngCal!$C$28</f>
        <v>8.4433055524859441E-2</v>
      </c>
      <c r="R515" s="18">
        <f ca="1">Q515*(1-AngCal!$B$28)+S515*AngCal!$B$28</f>
        <v>8.6099274308385584E-2</v>
      </c>
      <c r="S515" s="18">
        <f ca="1">R372/$R229*(1-AngCal!$C$28)+S372/$S229*AngCal!$C$28</f>
        <v>8.6137828462350755E-2</v>
      </c>
      <c r="T515" s="113">
        <f t="shared" ca="1" si="166"/>
        <v>8.5298803532898676E-2</v>
      </c>
      <c r="U515" s="18">
        <f ca="1">T372/$P229*(1-AngCal!$C$28)+U372/$Q229*AngCal!$C$28</f>
        <v>8.1617635386804777E-2</v>
      </c>
      <c r="V515">
        <f ca="1">U515*(1-AngCal!$B$28)+W515*AngCal!$B$28</f>
        <v>8.5298803532898676E-2</v>
      </c>
      <c r="W515" s="18">
        <f ca="1">V372/$R229*(1-AngCal!$C$28)+W372/$S229*AngCal!$C$28</f>
        <v>8.5383981016719762E-2</v>
      </c>
      <c r="X515" s="113">
        <f t="shared" ca="1" si="167"/>
        <v>7.6268711033155287E-2</v>
      </c>
      <c r="Y515" s="18">
        <f ca="1">X372/$P229*(1-AngCal!$C$28)+Y372/$Q229*AngCal!$C$28</f>
        <v>7.6372123770692968E-2</v>
      </c>
      <c r="Z515" s="18">
        <f ca="1">Y515*(1-AngCal!$B$28)+AA515*AngCal!$B$28</f>
        <v>7.6268711033155287E-2</v>
      </c>
      <c r="AA515" s="18">
        <f ca="1">Z372/$R229*(1-AngCal!$C$28)+AA372/$S229*AngCal!$C$28</f>
        <v>7.626631819576539E-2</v>
      </c>
      <c r="AB515" s="113">
        <f t="shared" ca="1" si="168"/>
        <v>7.7407639610126935E-2</v>
      </c>
      <c r="AC515" s="18">
        <f ca="1">AB372/$P229*(1-AngCal!$C$28)+AC372/$Q229*AngCal!$C$28</f>
        <v>8.2356807347924083E-2</v>
      </c>
      <c r="AD515" s="18">
        <f ca="1">AC515*(1-AngCal!$B$28)+AE515*AngCal!$B$28</f>
        <v>7.7407639610126935E-2</v>
      </c>
      <c r="AE515" s="18">
        <f ca="1">AD372/$R229*(1-AngCal!$C$28)+AE372/$S229*AngCal!$C$28</f>
        <v>7.7293122250912741E-2</v>
      </c>
    </row>
    <row r="516" spans="1:31" x14ac:dyDescent="0.15">
      <c r="A516">
        <v>5</v>
      </c>
      <c r="B516">
        <v>1.901</v>
      </c>
      <c r="C516">
        <v>7</v>
      </c>
      <c r="D516" s="18">
        <v>-4.9250000000000002E-2</v>
      </c>
      <c r="E516" s="18">
        <v>0.1124</v>
      </c>
      <c r="F516" s="18">
        <v>2.0760000000000001</v>
      </c>
      <c r="G516" s="18">
        <v>0.35930000000000001</v>
      </c>
      <c r="H516" s="18">
        <v>-0.42470000000000002</v>
      </c>
      <c r="I516" s="18">
        <v>2.9569999999999999</v>
      </c>
      <c r="J516" s="18">
        <v>0.40029999999999999</v>
      </c>
      <c r="K516" s="18">
        <v>-1.4659999999999999E-2</v>
      </c>
      <c r="L516" s="18">
        <v>-1.26</v>
      </c>
      <c r="M516" s="18">
        <v>1.3340000000000001</v>
      </c>
      <c r="O516" s="18">
        <f t="shared" ref="O516:O540" si="169">O87</f>
        <v>3.5716999999999999E-2</v>
      </c>
      <c r="P516" s="113">
        <f t="shared" ref="P516:P579" ca="1" si="170">R516*P666</f>
        <v>8.295595486731884E-2</v>
      </c>
      <c r="Q516" s="18">
        <f ca="1">P373/$P230*(1-AngCal!$C$28)+Q373/$Q230*AngCal!$C$28</f>
        <v>8.4536140587839079E-2</v>
      </c>
      <c r="R516" s="18">
        <f ca="1">Q516*(1-AngCal!$B$28)+S516*AngCal!$B$28</f>
        <v>8.295595486731884E-2</v>
      </c>
      <c r="S516" s="18">
        <f ca="1">R373/$R230*(1-AngCal!$C$28)+S373/$S230*AngCal!$C$28</f>
        <v>8.2919391407486998E-2</v>
      </c>
      <c r="T516" s="113">
        <f t="shared" ref="T516:T579" ca="1" si="171">V516*T666</f>
        <v>8.2023072679237446E-2</v>
      </c>
      <c r="U516" s="18">
        <f ca="1">T373/$P230*(1-AngCal!$C$28)+U373/$Q230*AngCal!$C$28</f>
        <v>8.1664996177654756E-2</v>
      </c>
      <c r="V516">
        <f ca="1">U516*(1-AngCal!$B$28)+W516*AngCal!$B$28</f>
        <v>8.2023072679237446E-2</v>
      </c>
      <c r="W516" s="18">
        <f ca="1">V373/$R230*(1-AngCal!$C$28)+W373/$S230*AngCal!$C$28</f>
        <v>8.2031358107723676E-2</v>
      </c>
      <c r="X516" s="113">
        <f t="shared" ref="X516:X579" ca="1" si="172">Z516*X666</f>
        <v>7.6150572943767272E-2</v>
      </c>
      <c r="Y516" s="18">
        <f ca="1">X373/$P230*(1-AngCal!$C$28)+Y373/$Q230*AngCal!$C$28</f>
        <v>7.6411213667811506E-2</v>
      </c>
      <c r="Z516" s="18">
        <f ca="1">Y516*(1-AngCal!$B$28)+AA516*AngCal!$B$28</f>
        <v>7.6150572943767272E-2</v>
      </c>
      <c r="AA516" s="18">
        <f ca="1">Z373/$R230*(1-AngCal!$C$28)+AA373/$S230*AngCal!$C$28</f>
        <v>7.6144542053524195E-2</v>
      </c>
      <c r="AB516" s="113">
        <f t="shared" ref="AB516:AB579" ca="1" si="173">AD516*AB666</f>
        <v>8.0745412801583011E-2</v>
      </c>
      <c r="AC516" s="18">
        <f ca="1">AB373/$P230*(1-AngCal!$C$28)+AC373/$Q230*AngCal!$C$28</f>
        <v>8.2025072133843621E-2</v>
      </c>
      <c r="AD516" s="18">
        <f ca="1">AC516*(1-AngCal!$B$28)+AE516*AngCal!$B$28</f>
        <v>8.0745412801583011E-2</v>
      </c>
      <c r="AE516" s="18">
        <f ca="1">AD373/$R230*(1-AngCal!$C$28)+AE373/$S230*AngCal!$C$28</f>
        <v>8.0715803134829317E-2</v>
      </c>
    </row>
    <row r="517" spans="1:31" x14ac:dyDescent="0.15">
      <c r="A517">
        <v>5</v>
      </c>
      <c r="B517">
        <v>1.901</v>
      </c>
      <c r="C517">
        <v>10</v>
      </c>
      <c r="D517" s="18">
        <v>-4.8390000000000002E-2</v>
      </c>
      <c r="E517" s="18">
        <v>0.17100000000000001</v>
      </c>
      <c r="F517" s="18">
        <v>2.04</v>
      </c>
      <c r="G517" s="18">
        <v>0.38500000000000001</v>
      </c>
      <c r="H517" s="18">
        <v>-0.52490000000000003</v>
      </c>
      <c r="I517" s="18">
        <v>2.964</v>
      </c>
      <c r="J517" s="18">
        <v>0.4995</v>
      </c>
      <c r="K517" s="18">
        <v>-1.2019999999999999E-2</v>
      </c>
      <c r="L517" s="18">
        <v>-1.998</v>
      </c>
      <c r="M517" s="18">
        <v>1.5780000000000001</v>
      </c>
      <c r="O517" s="18">
        <f t="shared" si="169"/>
        <v>4.4964999999999998E-2</v>
      </c>
      <c r="P517" s="113">
        <f t="shared" ca="1" si="170"/>
        <v>7.9261475369000911E-2</v>
      </c>
      <c r="Q517" s="18">
        <f ca="1">P374/$P231*(1-AngCal!$C$28)+Q374/$Q231*AngCal!$C$28</f>
        <v>8.4678749735890832E-2</v>
      </c>
      <c r="R517" s="18">
        <f ca="1">Q517*(1-AngCal!$B$28)+S517*AngCal!$B$28</f>
        <v>7.9261475369000911E-2</v>
      </c>
      <c r="S517" s="18">
        <f ca="1">R374/$R231*(1-AngCal!$C$28)+S374/$S231*AngCal!$C$28</f>
        <v>7.9136126626040124E-2</v>
      </c>
      <c r="T517" s="113">
        <f t="shared" ca="1" si="171"/>
        <v>7.8161486590237472E-2</v>
      </c>
      <c r="U517" s="18">
        <f ca="1">T374/$P231*(1-AngCal!$C$28)+U374/$Q231*AngCal!$C$28</f>
        <v>8.1736210708206899E-2</v>
      </c>
      <c r="V517">
        <f ca="1">U517*(1-AngCal!$B$28)+W517*AngCal!$B$28</f>
        <v>7.8161486590237472E-2</v>
      </c>
      <c r="W517" s="18">
        <f ca="1">V374/$R231*(1-AngCal!$C$28)+W374/$S231*AngCal!$C$28</f>
        <v>7.807877208396144E-2</v>
      </c>
      <c r="X517" s="113">
        <f t="shared" ca="1" si="172"/>
        <v>7.6054717321871745E-2</v>
      </c>
      <c r="Y517" s="18">
        <f ca="1">X374/$P231*(1-AngCal!$C$28)+Y374/$Q231*AngCal!$C$28</f>
        <v>7.6446909940987198E-2</v>
      </c>
      <c r="Z517" s="18">
        <f ca="1">Y517*(1-AngCal!$B$28)+AA517*AngCal!$B$28</f>
        <v>7.6054717321871745E-2</v>
      </c>
      <c r="AA517" s="18">
        <f ca="1">Z374/$R231*(1-AngCal!$C$28)+AA374/$S231*AngCal!$C$28</f>
        <v>7.6045642490420506E-2</v>
      </c>
      <c r="AB517" s="113">
        <f t="shared" ca="1" si="173"/>
        <v>8.4622672990484551E-2</v>
      </c>
      <c r="AC517" s="18">
        <f ca="1">AB374/$P231*(1-AngCal!$C$28)+AC374/$Q231*AngCal!$C$28</f>
        <v>8.1644091771681873E-2</v>
      </c>
      <c r="AD517" s="18">
        <f ca="1">AC517*(1-AngCal!$B$28)+AE517*AngCal!$B$28</f>
        <v>8.4622672990484551E-2</v>
      </c>
      <c r="AE517" s="18">
        <f ca="1">AD374/$R231*(1-AngCal!$C$28)+AE374/$S231*AngCal!$C$28</f>
        <v>8.4691593518834665E-2</v>
      </c>
    </row>
    <row r="518" spans="1:31" x14ac:dyDescent="0.15">
      <c r="A518">
        <v>5</v>
      </c>
      <c r="B518">
        <v>1.901</v>
      </c>
      <c r="C518">
        <v>15</v>
      </c>
      <c r="D518" s="18">
        <v>-4.3150000000000001E-2</v>
      </c>
      <c r="E518" s="18">
        <v>0.25469999999999998</v>
      </c>
      <c r="F518" s="18">
        <v>1.9990000000000001</v>
      </c>
      <c r="G518" s="18">
        <v>0.47549999999999998</v>
      </c>
      <c r="H518" s="18">
        <v>-0.72970000000000002</v>
      </c>
      <c r="I518" s="18">
        <v>3.121</v>
      </c>
      <c r="J518" s="18">
        <v>0.66269999999999996</v>
      </c>
      <c r="K518" s="18">
        <v>-1.541E-2</v>
      </c>
      <c r="L518" s="18">
        <v>-1.9850000000000001</v>
      </c>
      <c r="M518" s="18">
        <v>2.3260000000000001</v>
      </c>
      <c r="O518" s="18">
        <f t="shared" si="169"/>
        <v>5.6606999999999998E-2</v>
      </c>
      <c r="P518" s="113">
        <f t="shared" ca="1" si="170"/>
        <v>7.6362467460632424E-2</v>
      </c>
      <c r="Q518" s="18">
        <f ca="1">P375/$P232*(1-AngCal!$C$28)+Q375/$Q232*AngCal!$C$28</f>
        <v>8.4864780823641656E-2</v>
      </c>
      <c r="R518" s="18">
        <f ca="1">Q518*(1-AngCal!$B$28)+S518*AngCal!$B$28</f>
        <v>7.6362467460632424E-2</v>
      </c>
      <c r="S518" s="18">
        <f ca="1">R375/$R232*(1-AngCal!$C$28)+S375/$S232*AngCal!$C$28</f>
        <v>7.6165734893637885E-2</v>
      </c>
      <c r="T518" s="113">
        <f t="shared" ca="1" si="171"/>
        <v>7.5068154586456326E-2</v>
      </c>
      <c r="U518" s="18">
        <f ca="1">T375/$P232*(1-AngCal!$C$28)+U375/$Q232*AngCal!$C$28</f>
        <v>8.1833117850585141E-2</v>
      </c>
      <c r="V518">
        <f ca="1">U518*(1-AngCal!$B$28)+W518*AngCal!$B$28</f>
        <v>7.5068154586456326E-2</v>
      </c>
      <c r="W518" s="18">
        <f ca="1">V375/$R232*(1-AngCal!$C$28)+W375/$S232*AngCal!$C$28</f>
        <v>7.4911622060336316E-2</v>
      </c>
      <c r="X518" s="113">
        <f t="shared" ca="1" si="172"/>
        <v>7.6095005251286651E-2</v>
      </c>
      <c r="Y518" s="18">
        <f ca="1">X375/$P232*(1-AngCal!$C$28)+Y375/$Q232*AngCal!$C$28</f>
        <v>7.6477045644438232E-2</v>
      </c>
      <c r="Z518" s="18">
        <f ca="1">Y518*(1-AngCal!$B$28)+AA518*AngCal!$B$28</f>
        <v>7.6095005251286651E-2</v>
      </c>
      <c r="AA518" s="18">
        <f ca="1">Z375/$R232*(1-AngCal!$C$28)+AA375/$S232*AngCal!$C$28</f>
        <v>7.6086165329252331E-2</v>
      </c>
      <c r="AB518" s="113">
        <f t="shared" ca="1" si="173"/>
        <v>8.7553950925954069E-2</v>
      </c>
      <c r="AC518" s="18">
        <f ca="1">AB375/$P232*(1-AngCal!$C$28)+AC375/$Q232*AngCal!$C$28</f>
        <v>8.121551838135195E-2</v>
      </c>
      <c r="AD518" s="18">
        <f ca="1">AC518*(1-AngCal!$B$28)+AE518*AngCal!$B$28</f>
        <v>8.7553950925954069E-2</v>
      </c>
      <c r="AE518" s="18">
        <f ca="1">AD375/$R232*(1-AngCal!$C$28)+AE375/$S232*AngCal!$C$28</f>
        <v>8.77006140812603E-2</v>
      </c>
    </row>
    <row r="519" spans="1:31" x14ac:dyDescent="0.15">
      <c r="A519">
        <v>5</v>
      </c>
      <c r="B519">
        <v>1.901</v>
      </c>
      <c r="C519">
        <v>20</v>
      </c>
      <c r="D519" s="18">
        <v>-3.9649999999999998E-2</v>
      </c>
      <c r="E519" s="18">
        <v>0.59660000000000002</v>
      </c>
      <c r="F519" s="18">
        <v>2.1</v>
      </c>
      <c r="G519" s="18">
        <v>0.68589999999999995</v>
      </c>
      <c r="H519" s="18">
        <v>-1.345</v>
      </c>
      <c r="I519" s="18">
        <v>3.2749999999999999</v>
      </c>
      <c r="J519" s="18">
        <v>0.92490000000000006</v>
      </c>
      <c r="K519" s="18">
        <v>-8.6189999999999999E-3</v>
      </c>
      <c r="L519" s="18">
        <v>-1.9930000000000001</v>
      </c>
      <c r="M519" s="18">
        <v>2.496</v>
      </c>
      <c r="O519" s="18">
        <f t="shared" si="169"/>
        <v>7.1263999999999994E-2</v>
      </c>
      <c r="P519" s="113">
        <f t="shared" ca="1" si="170"/>
        <v>7.5310412693328069E-2</v>
      </c>
      <c r="Q519" s="18">
        <f ca="1">P376/$P233*(1-AngCal!$C$28)+Q376/$Q233*AngCal!$C$28</f>
        <v>8.5097287648630324E-2</v>
      </c>
      <c r="R519" s="18">
        <f ca="1">Q519*(1-AngCal!$B$28)+S519*AngCal!$B$28</f>
        <v>7.5310412693328069E-2</v>
      </c>
      <c r="S519" s="18">
        <f ca="1">R376/$R233*(1-AngCal!$C$28)+S376/$S233*AngCal!$C$28</f>
        <v>7.5083957027604439E-2</v>
      </c>
      <c r="T519" s="113">
        <f t="shared" ca="1" si="171"/>
        <v>7.3802028489460436E-2</v>
      </c>
      <c r="U519" s="18">
        <f ca="1">T376/$P233*(1-AngCal!$C$28)+U376/$Q233*AngCal!$C$28</f>
        <v>8.1956647835052146E-2</v>
      </c>
      <c r="V519">
        <f ca="1">U519*(1-AngCal!$B$28)+W519*AngCal!$B$28</f>
        <v>7.3802028489460436E-2</v>
      </c>
      <c r="W519" s="18">
        <f ca="1">V376/$R233*(1-AngCal!$C$28)+W376/$S233*AngCal!$C$28</f>
        <v>7.3613341113657374E-2</v>
      </c>
      <c r="X519" s="113">
        <f t="shared" ca="1" si="172"/>
        <v>7.6388669419906963E-2</v>
      </c>
      <c r="Y519" s="18">
        <f ca="1">X376/$P233*(1-AngCal!$C$28)+Y376/$Q233*AngCal!$C$28</f>
        <v>7.649873672889676E-2</v>
      </c>
      <c r="Z519" s="18">
        <f ca="1">Y519*(1-AngCal!$B$28)+AA519*AngCal!$B$28</f>
        <v>7.6388669419906963E-2</v>
      </c>
      <c r="AA519" s="18">
        <f ca="1">Z376/$R233*(1-AngCal!$C$28)+AA376/$S233*AngCal!$C$28</f>
        <v>7.6386122604315099E-2</v>
      </c>
      <c r="AB519" s="113">
        <f t="shared" ca="1" si="173"/>
        <v>8.8344968181315653E-2</v>
      </c>
      <c r="AC519" s="18">
        <f ca="1">AB376/$P233*(1-AngCal!$C$28)+AC376/$Q233*AngCal!$C$28</f>
        <v>8.0744660709356514E-2</v>
      </c>
      <c r="AD519" s="18">
        <f ca="1">AC519*(1-AngCal!$B$28)+AE519*AngCal!$B$28</f>
        <v>8.8344968181315653E-2</v>
      </c>
      <c r="AE519" s="18">
        <f ca="1">AD376/$R233*(1-AngCal!$C$28)+AE376/$S233*AngCal!$C$28</f>
        <v>8.8520829495180114E-2</v>
      </c>
    </row>
    <row r="520" spans="1:31" x14ac:dyDescent="0.15">
      <c r="A520">
        <v>5</v>
      </c>
      <c r="B520">
        <v>4.0910000000000002</v>
      </c>
      <c r="C520">
        <v>1</v>
      </c>
      <c r="D520" s="18">
        <v>-3.2509999999999997E-2</v>
      </c>
      <c r="E520" s="18">
        <v>-1.5469999999999999E-2</v>
      </c>
      <c r="F520" s="18">
        <v>-1.0309999999999999</v>
      </c>
      <c r="G520" s="18">
        <v>2.5</v>
      </c>
      <c r="H520" s="18">
        <v>-0.24890000000000001</v>
      </c>
      <c r="I520" s="18">
        <v>2.83</v>
      </c>
      <c r="J520" s="18">
        <v>0.31640000000000001</v>
      </c>
      <c r="K520" s="18">
        <v>-4.163E-2</v>
      </c>
      <c r="L520" s="18">
        <v>-0.253</v>
      </c>
      <c r="M520" s="18">
        <v>0.62929999999999997</v>
      </c>
      <c r="O520" s="18">
        <f t="shared" si="169"/>
        <v>8.9717000000000005E-2</v>
      </c>
      <c r="P520" s="113">
        <f t="shared" ca="1" si="170"/>
        <v>7.6173252649947662E-2</v>
      </c>
      <c r="Q520" s="18">
        <f ca="1">P377/$P234*(1-AngCal!$C$28)+Q377/$Q234*AngCal!$C$28</f>
        <v>8.5378130034577615E-2</v>
      </c>
      <c r="R520" s="18">
        <f ca="1">Q520*(1-AngCal!$B$28)+S520*AngCal!$B$28</f>
        <v>7.6173252649947662E-2</v>
      </c>
      <c r="S520" s="18">
        <f ca="1">R377/$R234*(1-AngCal!$C$28)+S377/$S234*AngCal!$C$28</f>
        <v>7.5960263657489827E-2</v>
      </c>
      <c r="T520" s="113">
        <f t="shared" ca="1" si="171"/>
        <v>7.4430835034498793E-2</v>
      </c>
      <c r="U520" s="18">
        <f ca="1">T377/$P234*(1-AngCal!$C$28)+U377/$Q234*AngCal!$C$28</f>
        <v>8.2106500501457402E-2</v>
      </c>
      <c r="V520">
        <f ca="1">U520*(1-AngCal!$B$28)+W520*AngCal!$B$28</f>
        <v>7.4430835034498793E-2</v>
      </c>
      <c r="W520" s="18">
        <f ca="1">V377/$R234*(1-AngCal!$C$28)+W377/$S234*AngCal!$C$28</f>
        <v>7.4253230033808529E-2</v>
      </c>
      <c r="X520" s="113">
        <f t="shared" ca="1" si="172"/>
        <v>7.6961741218324678E-2</v>
      </c>
      <c r="Y520" s="18">
        <f ca="1">X377/$P234*(1-AngCal!$C$28)+Y377/$Q234*AngCal!$C$28</f>
        <v>7.6508173475605304E-2</v>
      </c>
      <c r="Z520" s="18">
        <f ca="1">Y520*(1-AngCal!$B$28)+AA520*AngCal!$B$28</f>
        <v>7.6961741218324678E-2</v>
      </c>
      <c r="AA520" s="18">
        <f ca="1">Z377/$R234*(1-AngCal!$C$28)+AA377/$S234*AngCal!$C$28</f>
        <v>7.6972236190989335E-2</v>
      </c>
      <c r="AB520" s="113">
        <f t="shared" ca="1" si="173"/>
        <v>8.6897071798969314E-2</v>
      </c>
      <c r="AC520" s="18">
        <f ca="1">AB377/$P234*(1-AngCal!$C$28)+AC377/$Q234*AngCal!$C$28</f>
        <v>8.0241714456129903E-2</v>
      </c>
      <c r="AD520" s="18">
        <f ca="1">AC520*(1-AngCal!$B$28)+AE520*AngCal!$B$28</f>
        <v>8.6897071798969314E-2</v>
      </c>
      <c r="AE520" s="18">
        <f ca="1">AD377/$R234*(1-AngCal!$C$28)+AE377/$S234*AngCal!$C$28</f>
        <v>8.7051068185413874E-2</v>
      </c>
    </row>
    <row r="521" spans="1:31" x14ac:dyDescent="0.15">
      <c r="A521">
        <v>5</v>
      </c>
      <c r="B521">
        <v>4.0910000000000002</v>
      </c>
      <c r="C521">
        <v>3</v>
      </c>
      <c r="D521" s="18">
        <v>-3.202E-2</v>
      </c>
      <c r="E521" s="18">
        <v>-1.4840000000000001E-2</v>
      </c>
      <c r="F521" s="18">
        <v>-1.738</v>
      </c>
      <c r="G521" s="18">
        <v>2.5</v>
      </c>
      <c r="H521" s="18">
        <v>-0.2515</v>
      </c>
      <c r="I521" s="18">
        <v>2.843</v>
      </c>
      <c r="J521" s="18">
        <v>0.28699999999999998</v>
      </c>
      <c r="K521" s="18">
        <v>-3.5869999999999999E-2</v>
      </c>
      <c r="L521" s="18">
        <v>-0.40439999999999998</v>
      </c>
      <c r="M521" s="18">
        <v>0.56230000000000002</v>
      </c>
      <c r="O521" s="18">
        <f t="shared" si="169"/>
        <v>0.11294</v>
      </c>
      <c r="P521" s="113">
        <f t="shared" ca="1" si="170"/>
        <v>7.8107874215641304E-2</v>
      </c>
      <c r="Q521" s="18">
        <f ca="1">P378/$P235*(1-AngCal!$C$28)+Q378/$Q235*AngCal!$C$28</f>
        <v>8.5707589623838606E-2</v>
      </c>
      <c r="R521" s="18">
        <f ca="1">Q521*(1-AngCal!$B$28)+S521*AngCal!$B$28</f>
        <v>7.8107874215641304E-2</v>
      </c>
      <c r="S521" s="18">
        <f ca="1">R378/$R235*(1-AngCal!$C$28)+S378/$S235*AngCal!$C$28</f>
        <v>7.793202660136879E-2</v>
      </c>
      <c r="T521" s="113">
        <f t="shared" ca="1" si="171"/>
        <v>7.6110923651112952E-2</v>
      </c>
      <c r="U521" s="18">
        <f ca="1">T378/$P235*(1-AngCal!$C$28)+U378/$Q235*AngCal!$C$28</f>
        <v>8.2280802070911499E-2</v>
      </c>
      <c r="V521">
        <f ca="1">U521*(1-AngCal!$B$28)+W521*AngCal!$B$28</f>
        <v>7.6110923651112952E-2</v>
      </c>
      <c r="W521" s="18">
        <f ca="1">V378/$R235*(1-AngCal!$C$28)+W378/$S235*AngCal!$C$28</f>
        <v>7.596816062089437E-2</v>
      </c>
      <c r="X521" s="113">
        <f t="shared" ca="1" si="172"/>
        <v>7.7653858809017096E-2</v>
      </c>
      <c r="Y521" s="18">
        <f ca="1">X378/$P235*(1-AngCal!$C$28)+Y378/$Q235*AngCal!$C$28</f>
        <v>7.6500407022918937E-2</v>
      </c>
      <c r="Z521" s="18">
        <f ca="1">Y521*(1-AngCal!$B$28)+AA521*AngCal!$B$28</f>
        <v>7.7653858809017096E-2</v>
      </c>
      <c r="AA521" s="18">
        <f ca="1">Z378/$R235*(1-AngCal!$C$28)+AA378/$S235*AngCal!$C$28</f>
        <v>7.7680548195904531E-2</v>
      </c>
      <c r="AB521" s="113">
        <f t="shared" ca="1" si="173"/>
        <v>8.4244901315973897E-2</v>
      </c>
      <c r="AC521" s="18">
        <f ca="1">AB378/$P235*(1-AngCal!$C$28)+AC378/$Q235*AngCal!$C$28</f>
        <v>7.9723061126558498E-2</v>
      </c>
      <c r="AD521" s="18">
        <f ca="1">AC521*(1-AngCal!$B$28)+AE521*AngCal!$B$28</f>
        <v>8.4244901315973897E-2</v>
      </c>
      <c r="AE521" s="18">
        <f ca="1">AD378/$R235*(1-AngCal!$C$28)+AE378/$S235*AngCal!$C$28</f>
        <v>8.4349530866782166E-2</v>
      </c>
    </row>
    <row r="522" spans="1:31" x14ac:dyDescent="0.15">
      <c r="A522">
        <v>5</v>
      </c>
      <c r="B522">
        <v>4.0910000000000002</v>
      </c>
      <c r="C522">
        <v>5</v>
      </c>
      <c r="D522" s="18">
        <v>-3.134E-2</v>
      </c>
      <c r="E522" s="18">
        <v>-1.519E-2</v>
      </c>
      <c r="F522" s="18">
        <v>-1.9510000000000001</v>
      </c>
      <c r="G522" s="18">
        <v>2.4990000000000001</v>
      </c>
      <c r="H522" s="18">
        <v>-3.3279999999999997E-2</v>
      </c>
      <c r="I522" s="18">
        <v>-0.46429999999999999</v>
      </c>
      <c r="J522" s="18">
        <v>0.53029999999999999</v>
      </c>
      <c r="K522" s="18">
        <v>-0.25069999999999998</v>
      </c>
      <c r="L522" s="18">
        <v>2.8490000000000002</v>
      </c>
      <c r="M522" s="18">
        <v>0.27039999999999997</v>
      </c>
      <c r="O522" s="18">
        <f t="shared" si="169"/>
        <v>0.14219000000000001</v>
      </c>
      <c r="P522" s="113">
        <f t="shared" ca="1" si="170"/>
        <v>8.001300141200314E-2</v>
      </c>
      <c r="Q522" s="18">
        <f ca="1">P379/$P236*(1-AngCal!$C$28)+Q379/$Q236*AngCal!$C$28</f>
        <v>8.6084763897279135E-2</v>
      </c>
      <c r="R522" s="18">
        <f ca="1">Q522*(1-AngCal!$B$28)+S522*AngCal!$B$28</f>
        <v>8.001300141200314E-2</v>
      </c>
      <c r="S522" s="18">
        <f ca="1">R379/$R236*(1-AngCal!$C$28)+S379/$S236*AngCal!$C$28</f>
        <v>7.9872508657983232E-2</v>
      </c>
      <c r="T522" s="113">
        <f t="shared" ca="1" si="171"/>
        <v>7.7747122776548563E-2</v>
      </c>
      <c r="U522" s="18">
        <f ca="1">T379/$P236*(1-AngCal!$C$28)+U379/$Q236*AngCal!$C$28</f>
        <v>8.2476195049675238E-2</v>
      </c>
      <c r="V522">
        <f ca="1">U522*(1-AngCal!$B$28)+W522*AngCal!$B$28</f>
        <v>7.7747122776548563E-2</v>
      </c>
      <c r="W522" s="18">
        <f ca="1">V379/$R236*(1-AngCal!$C$28)+W379/$S236*AngCal!$C$28</f>
        <v>7.7637698142560996E-2</v>
      </c>
      <c r="X522" s="113">
        <f t="shared" ca="1" si="172"/>
        <v>7.8203936908822852E-2</v>
      </c>
      <c r="Y522" s="18">
        <f ca="1">X379/$P236*(1-AngCal!$C$28)+Y379/$Q236*AngCal!$C$28</f>
        <v>7.6469118021446333E-2</v>
      </c>
      <c r="Z522" s="18">
        <f ca="1">Y522*(1-AngCal!$B$28)+AA522*AngCal!$B$28</f>
        <v>7.8203936908822852E-2</v>
      </c>
      <c r="AA522" s="18">
        <f ca="1">Z379/$R236*(1-AngCal!$C$28)+AA379/$S236*AngCal!$C$28</f>
        <v>7.8244078380727319E-2</v>
      </c>
      <c r="AB522" s="113">
        <f t="shared" ca="1" si="173"/>
        <v>8.1798398536853431E-2</v>
      </c>
      <c r="AC522" s="18">
        <f ca="1">AB379/$P236*(1-AngCal!$C$28)+AC379/$Q236*AngCal!$C$28</f>
        <v>7.9211362893661999E-2</v>
      </c>
      <c r="AD522" s="18">
        <f ca="1">AC522*(1-AngCal!$B$28)+AE522*AngCal!$B$28</f>
        <v>8.1798398536853431E-2</v>
      </c>
      <c r="AE522" s="18">
        <f ca="1">AD379/$R236*(1-AngCal!$C$28)+AE379/$S236*AngCal!$C$28</f>
        <v>8.1858259205504588E-2</v>
      </c>
    </row>
    <row r="523" spans="1:31" x14ac:dyDescent="0.15">
      <c r="A523">
        <v>5</v>
      </c>
      <c r="B523">
        <v>4.0910000000000002</v>
      </c>
      <c r="C523">
        <v>7</v>
      </c>
      <c r="D523" s="18">
        <v>-3.041E-2</v>
      </c>
      <c r="E523" s="18">
        <v>8.8230000000000003E-2</v>
      </c>
      <c r="F523" s="18">
        <v>-1.988</v>
      </c>
      <c r="G523" s="18">
        <v>0.47439999999999999</v>
      </c>
      <c r="H523" s="18">
        <v>-0.1215</v>
      </c>
      <c r="I523" s="18">
        <v>-1.9990000000000001</v>
      </c>
      <c r="J523" s="18">
        <v>0.58069999999999999</v>
      </c>
      <c r="K523" s="18">
        <v>-0.2792</v>
      </c>
      <c r="L523" s="18">
        <v>2.8620000000000001</v>
      </c>
      <c r="M523" s="18">
        <v>0.32690000000000002</v>
      </c>
      <c r="O523" s="18">
        <f t="shared" si="169"/>
        <v>0.17901</v>
      </c>
      <c r="P523" s="113">
        <f t="shared" ca="1" si="170"/>
        <v>8.1293082398106981E-2</v>
      </c>
      <c r="Q523" s="18">
        <f ca="1">P380/$P237*(1-AngCal!$C$28)+Q380/$Q237*AngCal!$C$28</f>
        <v>8.6506837248427143E-2</v>
      </c>
      <c r="R523" s="18">
        <f ca="1">Q523*(1-AngCal!$B$28)+S523*AngCal!$B$28</f>
        <v>8.1293082398106981E-2</v>
      </c>
      <c r="S523" s="18">
        <f ca="1">R380/$R237*(1-AngCal!$C$28)+S380/$S237*AngCal!$C$28</f>
        <v>8.1172442834309411E-2</v>
      </c>
      <c r="T523" s="113">
        <f t="shared" ca="1" si="171"/>
        <v>7.8749426204602777E-2</v>
      </c>
      <c r="U523" s="18">
        <f ca="1">T380/$P237*(1-AngCal!$C$28)+U380/$Q237*AngCal!$C$28</f>
        <v>8.2687403162135978E-2</v>
      </c>
      <c r="V523">
        <f ca="1">U523*(1-AngCal!$B$28)+W523*AngCal!$B$28</f>
        <v>7.8749426204602777E-2</v>
      </c>
      <c r="W523" s="18">
        <f ca="1">V380/$R237*(1-AngCal!$C$28)+W380/$S237*AngCal!$C$28</f>
        <v>7.865830649605482E-2</v>
      </c>
      <c r="X523" s="113">
        <f t="shared" ca="1" si="172"/>
        <v>7.8489790441567633E-2</v>
      </c>
      <c r="Y523" s="18">
        <f ca="1">X380/$P237*(1-AngCal!$C$28)+Y380/$Q237*AngCal!$C$28</f>
        <v>7.6406518600024259E-2</v>
      </c>
      <c r="Z523" s="18">
        <f ca="1">Y523*(1-AngCal!$B$28)+AA523*AngCal!$B$28</f>
        <v>7.8489790441567633E-2</v>
      </c>
      <c r="AA523" s="18">
        <f ca="1">Z380/$R237*(1-AngCal!$C$28)+AA380/$S237*AngCal!$C$28</f>
        <v>7.8537994665481253E-2</v>
      </c>
      <c r="AB523" s="113">
        <f t="shared" ca="1" si="173"/>
        <v>8.029672558562434E-2</v>
      </c>
      <c r="AC523" s="18">
        <f ca="1">AB380/$P237*(1-AngCal!$C$28)+AC380/$Q237*AngCal!$C$28</f>
        <v>7.8737095392200793E-2</v>
      </c>
      <c r="AD523" s="18">
        <f ca="1">AC523*(1-AngCal!$B$28)+AE523*AngCal!$B$28</f>
        <v>8.029672558562434E-2</v>
      </c>
      <c r="AE523" s="18">
        <f ca="1">AD380/$R237*(1-AngCal!$C$28)+AE380/$S237*AngCal!$C$28</f>
        <v>8.0332813417066704E-2</v>
      </c>
    </row>
    <row r="524" spans="1:31" x14ac:dyDescent="0.15">
      <c r="A524">
        <v>5</v>
      </c>
      <c r="B524">
        <v>4.0910000000000002</v>
      </c>
      <c r="C524">
        <v>10</v>
      </c>
      <c r="D524" s="18">
        <v>-2.988E-2</v>
      </c>
      <c r="E524" s="18">
        <v>5.6259999999999998E-2</v>
      </c>
      <c r="F524" s="18">
        <v>1.752</v>
      </c>
      <c r="G524" s="18">
        <v>0.2913</v>
      </c>
      <c r="H524" s="18">
        <v>-7.4829999999999994E-2</v>
      </c>
      <c r="I524" s="18">
        <v>0.2235</v>
      </c>
      <c r="J524" s="18">
        <v>1.2330000000000001</v>
      </c>
      <c r="K524" s="18">
        <v>-0.29420000000000002</v>
      </c>
      <c r="L524" s="18">
        <v>2.7610000000000001</v>
      </c>
      <c r="M524" s="18">
        <v>0.31059999999999999</v>
      </c>
      <c r="O524" s="18">
        <f t="shared" si="169"/>
        <v>0.22536</v>
      </c>
      <c r="P524" s="113">
        <f t="shared" ca="1" si="170"/>
        <v>8.1953517435554527E-2</v>
      </c>
      <c r="Q524" s="18">
        <f ca="1">P381/$P238*(1-AngCal!$C$28)+Q381/$Q238*AngCal!$C$28</f>
        <v>8.6970400870487713E-2</v>
      </c>
      <c r="R524" s="18">
        <f ca="1">Q524*(1-AngCal!$B$28)+S524*AngCal!$B$28</f>
        <v>8.1953517435554527E-2</v>
      </c>
      <c r="S524" s="18">
        <f ca="1">R381/$R238*(1-AngCal!$C$28)+S381/$S238*AngCal!$C$28</f>
        <v>8.1837433222431921E-2</v>
      </c>
      <c r="T524" s="113">
        <f t="shared" ca="1" si="171"/>
        <v>7.9123812385466896E-2</v>
      </c>
      <c r="U524" s="18">
        <f ca="1">T381/$P238*(1-AngCal!$C$28)+U381/$Q238*AngCal!$C$28</f>
        <v>8.2908019082222326E-2</v>
      </c>
      <c r="V524">
        <f ca="1">U524*(1-AngCal!$B$28)+W524*AngCal!$B$28</f>
        <v>7.9123812385466896E-2</v>
      </c>
      <c r="W524" s="18">
        <f ca="1">V381/$R238*(1-AngCal!$C$28)+W381/$S238*AngCal!$C$28</f>
        <v>7.9036250722457679E-2</v>
      </c>
      <c r="X524" s="113">
        <f t="shared" ca="1" si="172"/>
        <v>7.8562596963555859E-2</v>
      </c>
      <c r="Y524" s="18">
        <f ca="1">X381/$P238*(1-AngCal!$C$28)+Y381/$Q238*AngCal!$C$28</f>
        <v>7.6303401418252273E-2</v>
      </c>
      <c r="Z524" s="18">
        <f ca="1">Y524*(1-AngCal!$B$28)+AA524*AngCal!$B$28</f>
        <v>7.8562596963555859E-2</v>
      </c>
      <c r="AA524" s="18">
        <f ca="1">Z381/$R238*(1-AngCal!$C$28)+AA381/$S238*AngCal!$C$28</f>
        <v>7.8614871835110692E-2</v>
      </c>
      <c r="AB524" s="113">
        <f t="shared" ca="1" si="173"/>
        <v>7.9673925892868744E-2</v>
      </c>
      <c r="AC524" s="18">
        <f ca="1">AB381/$P238*(1-AngCal!$C$28)+AC381/$Q238*AngCal!$C$28</f>
        <v>7.8336276965659535E-2</v>
      </c>
      <c r="AD524" s="18">
        <f ca="1">AC524*(1-AngCal!$B$28)+AE524*AngCal!$B$28</f>
        <v>7.9673925892868744E-2</v>
      </c>
      <c r="AE524" s="18">
        <f ca="1">AD381/$R238*(1-AngCal!$C$28)+AE381/$S238*AngCal!$C$28</f>
        <v>7.9704877364068602E-2</v>
      </c>
    </row>
    <row r="525" spans="1:31" x14ac:dyDescent="0.15">
      <c r="A525">
        <v>5</v>
      </c>
      <c r="B525">
        <v>4.0910000000000002</v>
      </c>
      <c r="C525">
        <v>15</v>
      </c>
      <c r="D525" s="18">
        <v>-1.9429999999999999E-2</v>
      </c>
      <c r="E525" s="18">
        <v>-2.1999999999999999E-2</v>
      </c>
      <c r="F525" s="18">
        <v>-0.83989999999999998</v>
      </c>
      <c r="G525" s="18">
        <v>0.29830000000000001</v>
      </c>
      <c r="H525" s="18">
        <v>-3.5999999999999997E-2</v>
      </c>
      <c r="I525" s="18">
        <v>-1.9990000000000001</v>
      </c>
      <c r="J525" s="18">
        <v>2.4969999999999999</v>
      </c>
      <c r="K525" s="18">
        <v>-0.25230000000000002</v>
      </c>
      <c r="L525" s="18">
        <v>2.7850000000000001</v>
      </c>
      <c r="M525" s="18">
        <v>0.20130000000000001</v>
      </c>
      <c r="O525" s="18">
        <f t="shared" si="169"/>
        <v>0.28371000000000002</v>
      </c>
      <c r="P525" s="113">
        <f t="shared" ca="1" si="170"/>
        <v>8.2224526911196166E-2</v>
      </c>
      <c r="Q525" s="18">
        <f ca="1">P382/$P239*(1-AngCal!$C$28)+Q382/$Q239*AngCal!$C$28</f>
        <v>8.7472654796645011E-2</v>
      </c>
      <c r="R525" s="18">
        <f ca="1">Q525*(1-AngCal!$B$28)+S525*AngCal!$B$28</f>
        <v>8.2224526911196166E-2</v>
      </c>
      <c r="S525" s="18">
        <f ca="1">R382/$R239*(1-AngCal!$C$28)+S382/$S239*AngCal!$C$28</f>
        <v>8.2103091999691749E-2</v>
      </c>
      <c r="T525" s="113">
        <f t="shared" ca="1" si="171"/>
        <v>7.9103691871731788E-2</v>
      </c>
      <c r="U525" s="18">
        <f ca="1">T382/$P239*(1-AngCal!$C$28)+U382/$Q239*AngCal!$C$28</f>
        <v>8.3131465432206939E-2</v>
      </c>
      <c r="V525">
        <f ca="1">U525*(1-AngCal!$B$28)+W525*AngCal!$B$28</f>
        <v>7.9103691871731788E-2</v>
      </c>
      <c r="W525" s="18">
        <f ca="1">V382/$R239*(1-AngCal!$C$28)+W382/$S239*AngCal!$C$28</f>
        <v>7.9010494385589672E-2</v>
      </c>
      <c r="X525" s="113">
        <f t="shared" ca="1" si="172"/>
        <v>7.851566389733286E-2</v>
      </c>
      <c r="Y525" s="18">
        <f ca="1">X382/$P239*(1-AngCal!$C$28)+Y382/$Q239*AngCal!$C$28</f>
        <v>7.6149549297126681E-2</v>
      </c>
      <c r="Z525" s="18">
        <f ca="1">Y525*(1-AngCal!$B$28)+AA525*AngCal!$B$28</f>
        <v>7.851566389733286E-2</v>
      </c>
      <c r="AA525" s="18">
        <f ca="1">Z382/$R239*(1-AngCal!$C$28)+AA382/$S239*AngCal!$C$28</f>
        <v>7.8570412737939826E-2</v>
      </c>
      <c r="AB525" s="113">
        <f t="shared" ca="1" si="173"/>
        <v>7.9587975740209885E-2</v>
      </c>
      <c r="AC525" s="18">
        <f ca="1">AB382/$P239*(1-AngCal!$C$28)+AC382/$Q239*AngCal!$C$28</f>
        <v>7.8047315915477894E-2</v>
      </c>
      <c r="AD525" s="18">
        <f ca="1">AC525*(1-AngCal!$B$28)+AE525*AngCal!$B$28</f>
        <v>7.9587975740209885E-2</v>
      </c>
      <c r="AE525" s="18">
        <f ca="1">AD382/$R239*(1-AngCal!$C$28)+AE382/$S239*AngCal!$C$28</f>
        <v>7.9623624621784114E-2</v>
      </c>
    </row>
    <row r="526" spans="1:31" x14ac:dyDescent="0.15">
      <c r="A526">
        <v>5</v>
      </c>
      <c r="B526">
        <v>4.0910000000000002</v>
      </c>
      <c r="C526">
        <v>20</v>
      </c>
      <c r="D526" s="18">
        <v>1.5630000000000002E-2</v>
      </c>
      <c r="E526" s="18">
        <v>0.1636</v>
      </c>
      <c r="F526" s="18">
        <v>-1.9139999999999999</v>
      </c>
      <c r="G526" s="18">
        <v>1.7430000000000001</v>
      </c>
      <c r="H526" s="18">
        <v>-0.28070000000000001</v>
      </c>
      <c r="I526" s="18">
        <v>-1.9990000000000001</v>
      </c>
      <c r="J526" s="18">
        <v>2.5</v>
      </c>
      <c r="K526" s="18">
        <v>-0.2427</v>
      </c>
      <c r="L526" s="18">
        <v>2.7360000000000002</v>
      </c>
      <c r="M526" s="18">
        <v>0.1605</v>
      </c>
      <c r="O526" s="18">
        <f t="shared" si="169"/>
        <v>0.35716999999999999</v>
      </c>
      <c r="P526" s="113">
        <f t="shared" ca="1" si="170"/>
        <v>8.2335597930120602E-2</v>
      </c>
      <c r="Q526" s="18">
        <f ca="1">P383/$P240*(1-AngCal!$C$28)+Q383/$Q240*AngCal!$C$28</f>
        <v>8.8013874849512522E-2</v>
      </c>
      <c r="R526" s="18">
        <f ca="1">Q526*(1-AngCal!$B$28)+S526*AngCal!$B$28</f>
        <v>8.2335597930120602E-2</v>
      </c>
      <c r="S526" s="18">
        <f ca="1">R383/$R240*(1-AngCal!$C$28)+S383/$S240*AngCal!$C$28</f>
        <v>8.2204209924672825E-2</v>
      </c>
      <c r="T526" s="113">
        <f t="shared" ca="1" si="171"/>
        <v>7.8932094684927123E-2</v>
      </c>
      <c r="U526" s="18">
        <f ca="1">T383/$P240*(1-AngCal!$C$28)+U383/$Q240*AngCal!$C$28</f>
        <v>8.335299219285755E-2</v>
      </c>
      <c r="V526">
        <f ca="1">U526*(1-AngCal!$B$28)+W526*AngCal!$B$28</f>
        <v>7.8932094684927123E-2</v>
      </c>
      <c r="W526" s="18">
        <f ca="1">V383/$R240*(1-AngCal!$C$28)+W383/$S240*AngCal!$C$28</f>
        <v>7.8829800817596996E-2</v>
      </c>
      <c r="X526" s="113">
        <f t="shared" ca="1" si="172"/>
        <v>7.8418356302480494E-2</v>
      </c>
      <c r="Y526" s="18">
        <f ca="1">X383/$P240*(1-AngCal!$C$28)+Y383/$Q240*AngCal!$C$28</f>
        <v>7.5934686205487184E-2</v>
      </c>
      <c r="Z526" s="18">
        <f ca="1">Y526*(1-AngCal!$B$28)+AA526*AngCal!$B$28</f>
        <v>7.8418356302480494E-2</v>
      </c>
      <c r="AA526" s="18">
        <f ca="1">Z383/$R240*(1-AngCal!$C$28)+AA383/$S240*AngCal!$C$28</f>
        <v>7.8475825225688481E-2</v>
      </c>
      <c r="AB526" s="113">
        <f t="shared" ca="1" si="173"/>
        <v>7.9721489833408654E-2</v>
      </c>
      <c r="AC526" s="18">
        <f ca="1">AB383/$P240*(1-AngCal!$C$28)+AC383/$Q240*AngCal!$C$28</f>
        <v>7.790417998953296E-2</v>
      </c>
      <c r="AD526" s="18">
        <f ca="1">AC526*(1-AngCal!$B$28)+AE526*AngCal!$B$28</f>
        <v>7.9721489833408654E-2</v>
      </c>
      <c r="AE526" s="18">
        <f ca="1">AD383/$R240*(1-AngCal!$C$28)+AE383/$S240*AngCal!$C$28</f>
        <v>7.976354003966965E-2</v>
      </c>
    </row>
    <row r="527" spans="1:31" x14ac:dyDescent="0.15">
      <c r="A527">
        <v>5</v>
      </c>
      <c r="B527">
        <v>9.5030000000000001</v>
      </c>
      <c r="C527">
        <v>1</v>
      </c>
      <c r="D527" s="18">
        <v>-1.8960000000000001E-2</v>
      </c>
      <c r="E527" s="18">
        <v>-0.17050000000000001</v>
      </c>
      <c r="F527" s="18">
        <v>2.2559999999999998</v>
      </c>
      <c r="G527" s="18">
        <v>1.1020000000000001</v>
      </c>
      <c r="H527" s="18">
        <v>-0.13070000000000001</v>
      </c>
      <c r="I527" s="18">
        <v>1.101</v>
      </c>
      <c r="J527" s="18">
        <v>0.67369999999999997</v>
      </c>
      <c r="K527" s="18">
        <v>7.5810000000000002E-2</v>
      </c>
      <c r="L527" s="18">
        <v>0.82579999999999998</v>
      </c>
      <c r="M527" s="18">
        <v>0.38109999999999999</v>
      </c>
      <c r="O527" s="18">
        <f t="shared" si="169"/>
        <v>0.44964999999999999</v>
      </c>
      <c r="P527" s="113">
        <f t="shared" ca="1" si="170"/>
        <v>8.2470640030318121E-2</v>
      </c>
      <c r="Q527" s="18">
        <f ca="1">P384/$P241*(1-AngCal!$C$28)+Q384/$Q241*AngCal!$C$28</f>
        <v>8.8601324349068269E-2</v>
      </c>
      <c r="R527" s="18">
        <f ca="1">Q527*(1-AngCal!$B$28)+S527*AngCal!$B$28</f>
        <v>8.2470640030318121E-2</v>
      </c>
      <c r="S527" s="18">
        <f ca="1">R384/$R241*(1-AngCal!$C$28)+S384/$S241*AngCal!$C$28</f>
        <v>8.2328783901054747E-2</v>
      </c>
      <c r="T527" s="113">
        <f t="shared" ca="1" si="171"/>
        <v>7.8823118381820184E-2</v>
      </c>
      <c r="U527" s="18">
        <f ca="1">T384/$P241*(1-AngCal!$C$28)+U384/$Q241*AngCal!$C$28</f>
        <v>8.3572924619390532E-2</v>
      </c>
      <c r="V527">
        <f ca="1">U527*(1-AngCal!$B$28)+W527*AngCal!$B$28</f>
        <v>7.8823118381820184E-2</v>
      </c>
      <c r="W527" s="18">
        <f ca="1">V384/$R241*(1-AngCal!$C$28)+W384/$S241*AngCal!$C$28</f>
        <v>7.8713213990633038E-2</v>
      </c>
      <c r="X527" s="113">
        <f t="shared" ca="1" si="172"/>
        <v>7.8317724218824769E-2</v>
      </c>
      <c r="Y527" s="18">
        <f ca="1">X384/$P241*(1-AngCal!$C$28)+Y384/$Q241*AngCal!$C$28</f>
        <v>7.5650099470649004E-2</v>
      </c>
      <c r="Z527" s="18">
        <f ca="1">Y527*(1-AngCal!$B$28)+AA527*AngCal!$B$28</f>
        <v>7.8317724218824769E-2</v>
      </c>
      <c r="AA527" s="18">
        <f ca="1">Z384/$R241*(1-AngCal!$C$28)+AA384/$S241*AngCal!$C$28</f>
        <v>7.8379449615440938E-2</v>
      </c>
      <c r="AB527" s="113">
        <f t="shared" ca="1" si="173"/>
        <v>7.9821579285291669E-2</v>
      </c>
      <c r="AC527" s="18">
        <f ca="1">AB384/$P241*(1-AngCal!$C$28)+AC384/$Q241*AngCal!$C$28</f>
        <v>7.7925335467948775E-2</v>
      </c>
      <c r="AD527" s="18">
        <f ca="1">AC527*(1-AngCal!$B$28)+AE527*AngCal!$B$28</f>
        <v>7.9821579285291669E-2</v>
      </c>
      <c r="AE527" s="18">
        <f ca="1">AD384/$R241*(1-AngCal!$C$28)+AE384/$S241*AngCal!$C$28</f>
        <v>7.986545592190876E-2</v>
      </c>
    </row>
    <row r="528" spans="1:31" x14ac:dyDescent="0.15">
      <c r="A528">
        <v>5</v>
      </c>
      <c r="B528">
        <v>9.5030000000000001</v>
      </c>
      <c r="C528">
        <v>3</v>
      </c>
      <c r="D528" s="18">
        <v>-1.687E-2</v>
      </c>
      <c r="E528" s="18">
        <v>-9.8209999999999999E-3</v>
      </c>
      <c r="F528" s="18">
        <v>-2</v>
      </c>
      <c r="G528" s="18">
        <v>2.4980000000000002</v>
      </c>
      <c r="H528" s="18">
        <v>-3.9079999999999997E-2</v>
      </c>
      <c r="I528" s="18">
        <v>-0.38519999999999999</v>
      </c>
      <c r="J528" s="18">
        <v>0.52639999999999998</v>
      </c>
      <c r="K528" s="18">
        <v>-0.15029999999999999</v>
      </c>
      <c r="L528" s="18">
        <v>2.2890000000000001</v>
      </c>
      <c r="M528" s="18">
        <v>0.54690000000000005</v>
      </c>
      <c r="O528" s="18">
        <f t="shared" si="169"/>
        <v>0.56608000000000003</v>
      </c>
      <c r="P528" s="113">
        <f t="shared" ca="1" si="170"/>
        <v>8.2768611247077364E-2</v>
      </c>
      <c r="Q528" s="18">
        <f ca="1">P385/$P242*(1-AngCal!$C$28)+Q385/$Q242*AngCal!$C$28</f>
        <v>8.925493891948319E-2</v>
      </c>
      <c r="R528" s="18">
        <f ca="1">Q528*(1-AngCal!$B$28)+S528*AngCal!$B$28</f>
        <v>8.2768611247077364E-2</v>
      </c>
      <c r="S528" s="18">
        <f ca="1">R385/$R242*(1-AngCal!$C$28)+S385/$S242*AngCal!$C$28</f>
        <v>8.2618525989233096E-2</v>
      </c>
      <c r="T528" s="113">
        <f t="shared" ca="1" si="171"/>
        <v>7.8969806382735638E-2</v>
      </c>
      <c r="U528" s="18">
        <f ca="1">T385/$P242*(1-AngCal!$C$28)+U385/$Q242*AngCal!$C$28</f>
        <v>8.3801342672074619E-2</v>
      </c>
      <c r="V528">
        <f ca="1">U528*(1-AngCal!$B$28)+W528*AngCal!$B$28</f>
        <v>7.8969806382735638E-2</v>
      </c>
      <c r="W528" s="18">
        <f ca="1">V385/$R242*(1-AngCal!$C$28)+W385/$S242*AngCal!$C$28</f>
        <v>7.8858010863546199E-2</v>
      </c>
      <c r="X528" s="113">
        <f t="shared" ca="1" si="172"/>
        <v>7.8254633788304245E-2</v>
      </c>
      <c r="Y528" s="18">
        <f ca="1">X385/$P242*(1-AngCal!$C$28)+Y385/$Q242*AngCal!$C$28</f>
        <v>7.5290796634200033E-2</v>
      </c>
      <c r="Z528" s="18">
        <f ca="1">Y528*(1-AngCal!$B$28)+AA528*AngCal!$B$28</f>
        <v>7.8254633788304245E-2</v>
      </c>
      <c r="AA528" s="18">
        <f ca="1">Z385/$R242*(1-AngCal!$C$28)+AA385/$S242*AngCal!$C$28</f>
        <v>7.8323213158010566E-2</v>
      </c>
      <c r="AB528" s="113">
        <f t="shared" ca="1" si="173"/>
        <v>7.9676317233908875E-2</v>
      </c>
      <c r="AC528" s="18">
        <f ca="1">AB385/$P242*(1-AngCal!$C$28)+AC385/$Q242*AngCal!$C$28</f>
        <v>7.8098680380362981E-2</v>
      </c>
      <c r="AD528" s="18">
        <f ca="1">AC528*(1-AngCal!$B$28)+AE528*AngCal!$B$28</f>
        <v>7.9676317233908875E-2</v>
      </c>
      <c r="AE528" s="18">
        <f ca="1">AD385/$R242*(1-AngCal!$C$28)+AE385/$S242*AngCal!$C$28</f>
        <v>7.971282171624583E-2</v>
      </c>
    </row>
    <row r="529" spans="1:31" x14ac:dyDescent="0.15">
      <c r="A529">
        <v>5</v>
      </c>
      <c r="B529">
        <v>9.5030000000000001</v>
      </c>
      <c r="C529">
        <v>5</v>
      </c>
      <c r="D529" s="18">
        <v>-1.8749999999999999E-2</v>
      </c>
      <c r="E529" s="18">
        <v>6.6519999999999996E-2</v>
      </c>
      <c r="F529" s="18">
        <v>-0.97009999999999996</v>
      </c>
      <c r="G529" s="18">
        <v>0.72689999999999999</v>
      </c>
      <c r="H529" s="18">
        <v>-0.13270000000000001</v>
      </c>
      <c r="I529" s="18">
        <v>-0.4864</v>
      </c>
      <c r="J529" s="18">
        <v>0.81730000000000003</v>
      </c>
      <c r="K529" s="18">
        <v>-0.124</v>
      </c>
      <c r="L529" s="18">
        <v>2.323</v>
      </c>
      <c r="M529" s="18">
        <v>0.36199999999999999</v>
      </c>
      <c r="O529" s="18">
        <f t="shared" si="169"/>
        <v>0.71264000000000005</v>
      </c>
      <c r="P529" s="113">
        <f t="shared" ca="1" si="170"/>
        <v>8.3320546525336242E-2</v>
      </c>
      <c r="Q529" s="18">
        <f ca="1">P386/$P243*(1-AngCal!$C$28)+Q386/$Q243*AngCal!$C$28</f>
        <v>9.0014165835827623E-2</v>
      </c>
      <c r="R529" s="18">
        <f ca="1">Q529*(1-AngCal!$B$28)+S529*AngCal!$B$28</f>
        <v>8.3320546525336242E-2</v>
      </c>
      <c r="S529" s="18">
        <f ca="1">R386/$R243*(1-AngCal!$C$28)+S386/$S243*AngCal!$C$28</f>
        <v>8.3165664806301248E-2</v>
      </c>
      <c r="T529" s="113">
        <f t="shared" ca="1" si="171"/>
        <v>7.9544986652396316E-2</v>
      </c>
      <c r="U529" s="18">
        <f ca="1">T386/$P243*(1-AngCal!$C$28)+U386/$Q243*AngCal!$C$28</f>
        <v>8.4063730848473975E-2</v>
      </c>
      <c r="V529">
        <f ca="1">U529*(1-AngCal!$B$28)+W529*AngCal!$B$28</f>
        <v>7.9544986652396316E-2</v>
      </c>
      <c r="W529" s="18">
        <f ca="1">V386/$R243*(1-AngCal!$C$28)+W386/$S243*AngCal!$C$28</f>
        <v>7.9440428738881422E-2</v>
      </c>
      <c r="X529" s="113">
        <f t="shared" ca="1" si="172"/>
        <v>7.8273990352054512E-2</v>
      </c>
      <c r="Y529" s="18">
        <f ca="1">X386/$P243*(1-AngCal!$C$28)+Y386/$Q243*AngCal!$C$28</f>
        <v>7.4857987739713389E-2</v>
      </c>
      <c r="Z529" s="18">
        <f ca="1">Y529*(1-AngCal!$B$28)+AA529*AngCal!$B$28</f>
        <v>7.8273990352054512E-2</v>
      </c>
      <c r="AA529" s="18">
        <f ca="1">Z386/$R243*(1-AngCal!$C$28)+AA386/$S243*AngCal!$C$28</f>
        <v>7.8353032247370877E-2</v>
      </c>
      <c r="AB529" s="113">
        <f t="shared" ca="1" si="173"/>
        <v>7.910312799507814E-2</v>
      </c>
      <c r="AC529" s="18">
        <f ca="1">AB386/$P243*(1-AngCal!$C$28)+AC386/$Q243*AngCal!$C$28</f>
        <v>7.8364637346264102E-2</v>
      </c>
      <c r="AD529" s="18">
        <f ca="1">AC529*(1-AngCal!$B$28)+AE529*AngCal!$B$28</f>
        <v>7.910312799507814E-2</v>
      </c>
      <c r="AE529" s="18">
        <f ca="1">AD386/$R243*(1-AngCal!$C$28)+AE386/$S243*AngCal!$C$28</f>
        <v>7.9120215716365225E-2</v>
      </c>
    </row>
    <row r="530" spans="1:31" x14ac:dyDescent="0.15">
      <c r="A530">
        <v>5</v>
      </c>
      <c r="B530">
        <v>9.5030000000000001</v>
      </c>
      <c r="C530">
        <v>7</v>
      </c>
      <c r="D530" s="18">
        <v>-1.8589999999999999E-2</v>
      </c>
      <c r="E530" s="18">
        <v>-0.1857</v>
      </c>
      <c r="F530" s="18">
        <v>0.87009999999999998</v>
      </c>
      <c r="G530" s="18">
        <v>0.99109999999999998</v>
      </c>
      <c r="H530" s="18">
        <v>0.12939999999999999</v>
      </c>
      <c r="I530" s="18">
        <v>1.7509999999999999</v>
      </c>
      <c r="J530" s="18">
        <v>1.117</v>
      </c>
      <c r="K530" s="18">
        <v>-0.12820000000000001</v>
      </c>
      <c r="L530" s="18">
        <v>2.423</v>
      </c>
      <c r="M530" s="18">
        <v>0.28470000000000001</v>
      </c>
      <c r="O530" s="18">
        <f t="shared" si="169"/>
        <v>0.89717000000000002</v>
      </c>
      <c r="P530" s="113">
        <f t="shared" ca="1" si="170"/>
        <v>8.4257872676918089E-2</v>
      </c>
      <c r="Q530" s="18">
        <f ca="1">P387/$P244*(1-AngCal!$C$28)+Q387/$Q244*AngCal!$C$28</f>
        <v>9.0945570190803682E-2</v>
      </c>
      <c r="R530" s="18">
        <f ca="1">Q530*(1-AngCal!$B$28)+S530*AngCal!$B$28</f>
        <v>8.4257872676918089E-2</v>
      </c>
      <c r="S530" s="18">
        <f ca="1">R387/$R244*(1-AngCal!$C$28)+S387/$S244*AngCal!$C$28</f>
        <v>8.4103127980620057E-2</v>
      </c>
      <c r="T530" s="113">
        <f t="shared" ca="1" si="171"/>
        <v>8.0716329896025008E-2</v>
      </c>
      <c r="U530" s="18">
        <f ca="1">T387/$P244*(1-AngCal!$C$28)+U387/$Q244*AngCal!$C$28</f>
        <v>8.4406599156941972E-2</v>
      </c>
      <c r="V530">
        <f ca="1">U530*(1-AngCal!$B$28)+W530*AngCal!$B$28</f>
        <v>8.0716329896025008E-2</v>
      </c>
      <c r="W530" s="18">
        <f ca="1">V387/$R244*(1-AngCal!$C$28)+W387/$S244*AngCal!$C$28</f>
        <v>8.0630941824143321E-2</v>
      </c>
      <c r="X530" s="113">
        <f t="shared" ca="1" si="172"/>
        <v>7.8394230844800003E-2</v>
      </c>
      <c r="Y530" s="18">
        <f ca="1">X387/$P244*(1-AngCal!$C$28)+Y387/$Q244*AngCal!$C$28</f>
        <v>7.4360720050837256E-2</v>
      </c>
      <c r="Z530" s="18">
        <f ca="1">Y530*(1-AngCal!$B$28)+AA530*AngCal!$B$28</f>
        <v>7.8394230844800003E-2</v>
      </c>
      <c r="AA530" s="18">
        <f ca="1">Z387/$R244*(1-AngCal!$C$28)+AA387/$S244*AngCal!$C$28</f>
        <v>7.8487561083126517E-2</v>
      </c>
      <c r="AB530" s="113">
        <f t="shared" ca="1" si="173"/>
        <v>7.7929141404284627E-2</v>
      </c>
      <c r="AC530" s="18">
        <f ca="1">AB387/$P244*(1-AngCal!$C$28)+AC387/$Q244*AngCal!$C$28</f>
        <v>7.8602636972625914E-2</v>
      </c>
      <c r="AD530" s="18">
        <f ca="1">AC530*(1-AngCal!$B$28)+AE530*AngCal!$B$28</f>
        <v>7.7929141404284627E-2</v>
      </c>
      <c r="AE530" s="18">
        <f ca="1">AD387/$R244*(1-AngCal!$C$28)+AE387/$S244*AngCal!$C$28</f>
        <v>7.7913557585344753E-2</v>
      </c>
    </row>
    <row r="531" spans="1:31" x14ac:dyDescent="0.15">
      <c r="A531">
        <v>5</v>
      </c>
      <c r="B531">
        <v>9.5030000000000001</v>
      </c>
      <c r="C531">
        <v>10</v>
      </c>
      <c r="D531" s="18">
        <v>-1.8380000000000001E-2</v>
      </c>
      <c r="E531" s="18">
        <v>-0.30659999999999998</v>
      </c>
      <c r="F531" s="18">
        <v>1.1679999999999999</v>
      </c>
      <c r="G531" s="18">
        <v>1.073</v>
      </c>
      <c r="H531" s="18">
        <v>0.30109999999999998</v>
      </c>
      <c r="I531" s="18">
        <v>2.113</v>
      </c>
      <c r="J531" s="18">
        <v>1.208</v>
      </c>
      <c r="K531" s="18">
        <v>-0.15920000000000001</v>
      </c>
      <c r="L531" s="18">
        <v>2.4870000000000001</v>
      </c>
      <c r="M531" s="18">
        <v>0.27629999999999999</v>
      </c>
      <c r="O531" s="18">
        <f t="shared" si="169"/>
        <v>1.1294</v>
      </c>
      <c r="P531" s="113">
        <f t="shared" ca="1" si="170"/>
        <v>8.7773057978514146E-2</v>
      </c>
      <c r="Q531" s="18">
        <f ca="1">P388/$P245*(1-AngCal!$C$28)+Q388/$Q245*AngCal!$C$28</f>
        <v>9.2145903348178446E-2</v>
      </c>
      <c r="R531" s="18">
        <f ca="1">Q531*(1-AngCal!$B$28)+S531*AngCal!$B$28</f>
        <v>8.7773057978514146E-2</v>
      </c>
      <c r="S531" s="18">
        <f ca="1">R388/$R245*(1-AngCal!$C$28)+S388/$S245*AngCal!$C$28</f>
        <v>8.7671875975697477E-2</v>
      </c>
      <c r="T531" s="113">
        <f t="shared" ca="1" si="171"/>
        <v>8.3282531406331448E-2</v>
      </c>
      <c r="U531" s="18">
        <f ca="1">T388/$P245*(1-AngCal!$C$28)+U388/$Q245*AngCal!$C$28</f>
        <v>8.489910629090161E-2</v>
      </c>
      <c r="V531">
        <f ca="1">U531*(1-AngCal!$B$28)+W531*AngCal!$B$28</f>
        <v>8.3282531406331448E-2</v>
      </c>
      <c r="W531" s="18">
        <f ca="1">V388/$R245*(1-AngCal!$C$28)+W388/$S245*AngCal!$C$28</f>
        <v>8.3245125948169435E-2</v>
      </c>
      <c r="X531" s="113">
        <f t="shared" ca="1" si="172"/>
        <v>7.79633824576101E-2</v>
      </c>
      <c r="Y531" s="18">
        <f ca="1">X388/$P245*(1-AngCal!$C$28)+Y388/$Q245*AngCal!$C$28</f>
        <v>7.3817026738920669E-2</v>
      </c>
      <c r="Z531" s="18">
        <f ca="1">Y531*(1-AngCal!$B$28)+AA531*AngCal!$B$28</f>
        <v>7.79633824576101E-2</v>
      </c>
      <c r="AA531" s="18">
        <f ca="1">Z388/$R245*(1-AngCal!$C$28)+AA388/$S245*AngCal!$C$28</f>
        <v>7.8059323781974735E-2</v>
      </c>
      <c r="AB531" s="113">
        <f t="shared" ca="1" si="173"/>
        <v>7.5362501801994247E-2</v>
      </c>
      <c r="AC531" s="18">
        <f ca="1">AB388/$P245*(1-AngCal!$C$28)+AC388/$Q245*AngCal!$C$28</f>
        <v>7.8628594685955663E-2</v>
      </c>
      <c r="AD531" s="18">
        <f ca="1">AC531*(1-AngCal!$B$28)+AE531*AngCal!$B$28</f>
        <v>7.5362501801994247E-2</v>
      </c>
      <c r="AE531" s="18">
        <f ca="1">AD388/$R245*(1-AngCal!$C$28)+AE388/$S245*AngCal!$C$28</f>
        <v>7.5286928624475308E-2</v>
      </c>
    </row>
    <row r="532" spans="1:31" x14ac:dyDescent="0.15">
      <c r="A532">
        <v>5</v>
      </c>
      <c r="B532">
        <v>9.5030000000000001</v>
      </c>
      <c r="C532">
        <v>15</v>
      </c>
      <c r="D532" s="18">
        <v>-1.397E-2</v>
      </c>
      <c r="E532" s="18">
        <v>-0.36349999999999999</v>
      </c>
      <c r="F532" s="18">
        <v>-1.792</v>
      </c>
      <c r="G532" s="18">
        <v>0.87729999999999997</v>
      </c>
      <c r="H532" s="18">
        <v>-0.15620000000000001</v>
      </c>
      <c r="I532" s="18">
        <v>2.3809999999999998</v>
      </c>
      <c r="J532" s="18">
        <v>0.33929999999999999</v>
      </c>
      <c r="K532" s="18">
        <v>0.30370000000000003</v>
      </c>
      <c r="L532" s="18">
        <v>-1.9950000000000001</v>
      </c>
      <c r="M532" s="18">
        <v>0.77959999999999996</v>
      </c>
      <c r="O532" s="18">
        <f t="shared" si="169"/>
        <v>1.4218999999999999</v>
      </c>
      <c r="P532" s="113">
        <f t="shared" ca="1" si="170"/>
        <v>9.9304659871356823E-2</v>
      </c>
      <c r="Q532" s="18">
        <f ca="1">P389/$P246*(1-AngCal!$C$28)+Q389/$Q246*AngCal!$C$28</f>
        <v>9.3738684629276564E-2</v>
      </c>
      <c r="R532" s="18">
        <f ca="1">Q532*(1-AngCal!$B$28)+S532*AngCal!$B$28</f>
        <v>9.9304659871356823E-2</v>
      </c>
      <c r="S532" s="18">
        <f ca="1">R389/$R246*(1-AngCal!$C$28)+S389/$S246*AngCal!$C$28</f>
        <v>9.9433449360811124E-2</v>
      </c>
      <c r="T532" s="113">
        <f t="shared" ca="1" si="171"/>
        <v>8.8916219702304108E-2</v>
      </c>
      <c r="U532" s="18">
        <f ca="1">T389/$P246*(1-AngCal!$C$28)+U389/$Q246*AngCal!$C$28</f>
        <v>8.5626412228721901E-2</v>
      </c>
      <c r="V532">
        <f ca="1">U532*(1-AngCal!$B$28)+W532*AngCal!$B$28</f>
        <v>8.8916219702304108E-2</v>
      </c>
      <c r="W532" s="18">
        <f ca="1">V389/$R246*(1-AngCal!$C$28)+W389/$S246*AngCal!$C$28</f>
        <v>8.8992341604845523E-2</v>
      </c>
      <c r="X532" s="113">
        <f t="shared" ca="1" si="172"/>
        <v>7.5206114449134234E-2</v>
      </c>
      <c r="Y532" s="18">
        <f ca="1">X389/$P246*(1-AngCal!$C$28)+Y389/$Q246*AngCal!$C$28</f>
        <v>7.3252291824640964E-2</v>
      </c>
      <c r="Z532" s="18">
        <f ca="1">Y532*(1-AngCal!$B$28)+AA532*AngCal!$B$28</f>
        <v>7.5206114449134234E-2</v>
      </c>
      <c r="AA532" s="18">
        <f ca="1">Z389/$R246*(1-AngCal!$C$28)+AA389/$S246*AngCal!$C$28</f>
        <v>7.5251323385097574E-2</v>
      </c>
      <c r="AB532" s="113">
        <f t="shared" ca="1" si="173"/>
        <v>6.9762800798614216E-2</v>
      </c>
      <c r="AC532" s="18">
        <f ca="1">AB389/$P246*(1-AngCal!$C$28)+AC389/$Q246*AngCal!$C$28</f>
        <v>7.8213368728811503E-2</v>
      </c>
      <c r="AD532" s="18">
        <f ca="1">AC532*(1-AngCal!$B$28)+AE532*AngCal!$B$28</f>
        <v>6.9762800798614216E-2</v>
      </c>
      <c r="AE532" s="18">
        <f ca="1">AD389/$R246*(1-AngCal!$C$28)+AE389/$S246*AngCal!$C$28</f>
        <v>6.9567265554206226E-2</v>
      </c>
    </row>
    <row r="533" spans="1:31" x14ac:dyDescent="0.15">
      <c r="A533">
        <v>5</v>
      </c>
      <c r="B533">
        <v>9.5030000000000001</v>
      </c>
      <c r="C533">
        <v>20</v>
      </c>
      <c r="D533" s="18">
        <v>-9.7920000000000004E-3</v>
      </c>
      <c r="E533" s="18">
        <v>-4.3580000000000001E-2</v>
      </c>
      <c r="F533" s="18">
        <v>-4.2929999999999999E-3</v>
      </c>
      <c r="G533" s="18">
        <v>0.67259999999999998</v>
      </c>
      <c r="H533" s="18">
        <v>-0.1028</v>
      </c>
      <c r="I533" s="18">
        <v>3.4119999999999999</v>
      </c>
      <c r="J533" s="18">
        <v>2.496</v>
      </c>
      <c r="K533" s="18">
        <v>-0.1227</v>
      </c>
      <c r="L533" s="18">
        <v>2.4630000000000001</v>
      </c>
      <c r="M533" s="18">
        <v>0.28000000000000003</v>
      </c>
      <c r="O533" s="18">
        <f t="shared" si="169"/>
        <v>1.7901</v>
      </c>
      <c r="P533" s="113">
        <f t="shared" ca="1" si="170"/>
        <v>0.10351832646275327</v>
      </c>
      <c r="Q533" s="18">
        <f ca="1">P390/$P247*(1-AngCal!$C$28)+Q390/$Q247*AngCal!$C$28</f>
        <v>9.5847869930298576E-2</v>
      </c>
      <c r="R533" s="18">
        <f ca="1">Q533*(1-AngCal!$B$28)+S533*AngCal!$B$28</f>
        <v>0.10351832646275327</v>
      </c>
      <c r="S533" s="18">
        <f ca="1">R390/$R247*(1-AngCal!$C$28)+S390/$S247*AngCal!$C$28</f>
        <v>0.10369581093541634</v>
      </c>
      <c r="T533" s="113">
        <f t="shared" ca="1" si="171"/>
        <v>9.2175997195629411E-2</v>
      </c>
      <c r="U533" s="18">
        <f ca="1">T390/$P247*(1-AngCal!$C$28)+U390/$Q247*AngCal!$C$28</f>
        <v>8.6664541233201761E-2</v>
      </c>
      <c r="V533">
        <f ca="1">U533*(1-AngCal!$B$28)+W533*AngCal!$B$28</f>
        <v>9.2175997195629411E-2</v>
      </c>
      <c r="W533" s="18">
        <f ca="1">V390/$R247*(1-AngCal!$C$28)+W390/$S247*AngCal!$C$28</f>
        <v>9.2303525179258314E-2</v>
      </c>
      <c r="X533" s="113">
        <f t="shared" ca="1" si="172"/>
        <v>7.4713513635565318E-2</v>
      </c>
      <c r="Y533" s="18">
        <f ca="1">X390/$P247*(1-AngCal!$C$28)+Y390/$Q247*AngCal!$C$28</f>
        <v>7.2698732880138617E-2</v>
      </c>
      <c r="Z533" s="18">
        <f ca="1">Y533*(1-AngCal!$B$28)+AA533*AngCal!$B$28</f>
        <v>7.4713513635565318E-2</v>
      </c>
      <c r="AA533" s="18">
        <f ca="1">Z390/$R247*(1-AngCal!$C$28)+AA390/$S247*AngCal!$C$28</f>
        <v>7.4760133064069423E-2</v>
      </c>
      <c r="AB533" s="113">
        <f t="shared" ca="1" si="173"/>
        <v>6.6510763729350941E-2</v>
      </c>
      <c r="AC533" s="18">
        <f ca="1">AB390/$P247*(1-AngCal!$C$28)+AC390/$Q247*AngCal!$C$28</f>
        <v>7.7126283503726634E-2</v>
      </c>
      <c r="AD533" s="18">
        <f ca="1">AC533*(1-AngCal!$B$28)+AE533*AngCal!$B$28</f>
        <v>6.6510763729350941E-2</v>
      </c>
      <c r="AE533" s="18">
        <f ca="1">AD390/$R247*(1-AngCal!$C$28)+AE390/$S247*AngCal!$C$28</f>
        <v>6.626513429109944E-2</v>
      </c>
    </row>
    <row r="534" spans="1:31" x14ac:dyDescent="0.15">
      <c r="A534">
        <v>5</v>
      </c>
      <c r="B534">
        <v>17.103000000000002</v>
      </c>
      <c r="C534">
        <v>1</v>
      </c>
      <c r="D534" s="18">
        <v>-9.5080000000000008E-3</v>
      </c>
      <c r="E534" s="18">
        <v>-0.12740000000000001</v>
      </c>
      <c r="F534" s="18">
        <v>1.5680000000000001</v>
      </c>
      <c r="G534" s="18">
        <v>1.089</v>
      </c>
      <c r="H534" s="18">
        <v>0.11459999999999999</v>
      </c>
      <c r="I534" s="18">
        <v>2.802</v>
      </c>
      <c r="J534" s="18">
        <v>0.36009999999999998</v>
      </c>
      <c r="K534" s="18">
        <v>-6.0970000000000003E-2</v>
      </c>
      <c r="L534" s="18">
        <v>1.827</v>
      </c>
      <c r="M534" s="18">
        <v>0.22159999999999999</v>
      </c>
      <c r="O534" s="18">
        <f t="shared" si="169"/>
        <v>2.2536</v>
      </c>
      <c r="P534" s="113">
        <f t="shared" ca="1" si="170"/>
        <v>0.10528154458638365</v>
      </c>
      <c r="Q534" s="18">
        <f ca="1">P391/$P248*(1-AngCal!$C$28)+Q391/$Q248*AngCal!$C$28</f>
        <v>9.8560153332853215E-2</v>
      </c>
      <c r="R534" s="18">
        <f ca="1">Q534*(1-AngCal!$B$28)+S534*AngCal!$B$28</f>
        <v>0.10528154458638365</v>
      </c>
      <c r="S534" s="18">
        <f ca="1">R391/$R248*(1-AngCal!$C$28)+S391/$S248*AngCal!$C$28</f>
        <v>0.10543706891236705</v>
      </c>
      <c r="T534" s="113">
        <f t="shared" ca="1" si="171"/>
        <v>9.4228366416418075E-2</v>
      </c>
      <c r="U534" s="18">
        <f ca="1">T391/$P248*(1-AngCal!$C$28)+U391/$Q248*AngCal!$C$28</f>
        <v>8.8042890180179079E-2</v>
      </c>
      <c r="V534">
        <f ca="1">U534*(1-AngCal!$B$28)+W534*AngCal!$B$28</f>
        <v>9.4228366416418075E-2</v>
      </c>
      <c r="W534" s="18">
        <f ca="1">V391/$R248*(1-AngCal!$C$28)+W391/$S248*AngCal!$C$28</f>
        <v>9.4371490359994786E-2</v>
      </c>
      <c r="X534" s="113">
        <f t="shared" ca="1" si="172"/>
        <v>7.4771653529728269E-2</v>
      </c>
      <c r="Y534" s="18">
        <f ca="1">X391/$P248*(1-AngCal!$C$28)+Y391/$Q248*AngCal!$C$28</f>
        <v>7.2185777131765397E-2</v>
      </c>
      <c r="Z534" s="18">
        <f ca="1">Y534*(1-AngCal!$B$28)+AA534*AngCal!$B$28</f>
        <v>7.4771653529728269E-2</v>
      </c>
      <c r="AA534" s="18">
        <f ca="1">Z391/$R248*(1-AngCal!$C$28)+AA391/$S248*AngCal!$C$28</f>
        <v>7.4831487374939762E-2</v>
      </c>
      <c r="AB534" s="113">
        <f t="shared" ca="1" si="173"/>
        <v>6.4455275730861142E-2</v>
      </c>
      <c r="AC534" s="18">
        <f ca="1">AB391/$P248*(1-AngCal!$C$28)+AC391/$Q248*AngCal!$C$28</f>
        <v>7.5184225674185298E-2</v>
      </c>
      <c r="AD534" s="18">
        <f ca="1">AC534*(1-AngCal!$B$28)+AE534*AngCal!$B$28</f>
        <v>6.4455275730861142E-2</v>
      </c>
      <c r="AE534" s="18">
        <f ca="1">AD391/$R248*(1-AngCal!$C$28)+AE391/$S248*AngCal!$C$28</f>
        <v>6.4207021664774946E-2</v>
      </c>
    </row>
    <row r="535" spans="1:31" x14ac:dyDescent="0.15">
      <c r="A535">
        <v>5</v>
      </c>
      <c r="B535">
        <v>17.103000000000002</v>
      </c>
      <c r="C535">
        <v>3</v>
      </c>
      <c r="D535" s="18">
        <v>-9.4859999999999996E-3</v>
      </c>
      <c r="E535" s="18">
        <v>0.13420000000000001</v>
      </c>
      <c r="F535" s="18">
        <v>2.8250000000000002</v>
      </c>
      <c r="G535" s="18">
        <v>0.27779999999999999</v>
      </c>
      <c r="H535" s="18">
        <v>-0.13150000000000001</v>
      </c>
      <c r="I535" s="18">
        <v>2.109</v>
      </c>
      <c r="J535" s="18">
        <v>0.38329999999999997</v>
      </c>
      <c r="K535" s="18">
        <v>-6.8809999999999996E-2</v>
      </c>
      <c r="L535" s="18">
        <v>0.58030000000000004</v>
      </c>
      <c r="M535" s="18">
        <v>0.98019999999999996</v>
      </c>
      <c r="O535" s="18">
        <f t="shared" si="169"/>
        <v>2.8371</v>
      </c>
      <c r="P535" s="113">
        <f t="shared" ca="1" si="170"/>
        <v>0.10639583785670886</v>
      </c>
      <c r="Q535" s="18">
        <f ca="1">P392/$P249*(1-AngCal!$C$28)+Q392/$Q249*AngCal!$C$28</f>
        <v>0.10188175363836839</v>
      </c>
      <c r="R535" s="18">
        <f ca="1">Q535*(1-AngCal!$B$28)+S535*AngCal!$B$28</f>
        <v>0.10639583785670886</v>
      </c>
      <c r="S535" s="18">
        <f ca="1">R392/$R249*(1-AngCal!$C$28)+S392/$S249*AngCal!$C$28</f>
        <v>0.10650028794434822</v>
      </c>
      <c r="T535" s="113">
        <f t="shared" ca="1" si="171"/>
        <v>9.5103179155498666E-2</v>
      </c>
      <c r="U535" s="18">
        <f ca="1">T392/$P249*(1-AngCal!$C$28)+U392/$Q249*AngCal!$C$28</f>
        <v>8.9705929278442662E-2</v>
      </c>
      <c r="V535">
        <f ca="1">U535*(1-AngCal!$B$28)+W535*AngCal!$B$28</f>
        <v>9.5103179155498666E-2</v>
      </c>
      <c r="W535" s="18">
        <f ca="1">V392/$R249*(1-AngCal!$C$28)+W392/$S249*AngCal!$C$28</f>
        <v>9.522806455758745E-2</v>
      </c>
      <c r="X535" s="113">
        <f t="shared" ca="1" si="172"/>
        <v>7.4593803537003914E-2</v>
      </c>
      <c r="Y535" s="18">
        <f ca="1">X392/$P249*(1-AngCal!$C$28)+Y392/$Q249*AngCal!$C$28</f>
        <v>7.1711458579807971E-2</v>
      </c>
      <c r="Z535" s="18">
        <f ca="1">Y535*(1-AngCal!$B$28)+AA535*AngCal!$B$28</f>
        <v>7.4593803537003914E-2</v>
      </c>
      <c r="AA535" s="18">
        <f ca="1">Z392/$R249*(1-AngCal!$C$28)+AA392/$S249*AngCal!$C$28</f>
        <v>7.4660497282362681E-2</v>
      </c>
      <c r="AB535" s="113">
        <f t="shared" ca="1" si="173"/>
        <v>6.3547030102430915E-2</v>
      </c>
      <c r="AC535" s="18">
        <f ca="1">AB392/$P249*(1-AngCal!$C$28)+AC392/$Q249*AngCal!$C$28</f>
        <v>7.2258245492721779E-2</v>
      </c>
      <c r="AD535" s="18">
        <f ca="1">AC535*(1-AngCal!$B$28)+AE535*AngCal!$B$28</f>
        <v>6.3547030102430915E-2</v>
      </c>
      <c r="AE535" s="18">
        <f ca="1">AD392/$R249*(1-AngCal!$C$28)+AE392/$S249*AngCal!$C$28</f>
        <v>6.3345463811916344E-2</v>
      </c>
    </row>
    <row r="536" spans="1:31" x14ac:dyDescent="0.15">
      <c r="A536">
        <v>5</v>
      </c>
      <c r="B536">
        <v>17.103000000000002</v>
      </c>
      <c r="C536">
        <v>5</v>
      </c>
      <c r="D536" s="18">
        <v>-9.5160000000000002E-3</v>
      </c>
      <c r="E536" s="18">
        <v>0.1734</v>
      </c>
      <c r="F536" s="18">
        <v>3.089</v>
      </c>
      <c r="G536" s="18">
        <v>0.25979999999999998</v>
      </c>
      <c r="H536" s="18">
        <v>-0.44850000000000001</v>
      </c>
      <c r="I536" s="18">
        <v>1.68</v>
      </c>
      <c r="J536" s="18">
        <v>0.81299999999999994</v>
      </c>
      <c r="K536" s="18">
        <v>0.19109999999999999</v>
      </c>
      <c r="L536" s="18">
        <v>1.087</v>
      </c>
      <c r="M536" s="18">
        <v>0.56010000000000004</v>
      </c>
      <c r="O536" s="18">
        <f t="shared" si="169"/>
        <v>3.5716999999999999</v>
      </c>
      <c r="P536" s="113">
        <f t="shared" ca="1" si="170"/>
        <v>0.10686860083028918</v>
      </c>
      <c r="Q536" s="18">
        <f ca="1">P393/$P250*(1-AngCal!$C$28)+Q393/$Q250*AngCal!$C$28</f>
        <v>0.10580277380438782</v>
      </c>
      <c r="R536" s="18">
        <f ca="1">Q536*(1-AngCal!$B$28)+S536*AngCal!$B$28</f>
        <v>0.10686860083028918</v>
      </c>
      <c r="S536" s="18">
        <f ca="1">R393/$R250*(1-AngCal!$C$28)+S393/$S250*AngCal!$C$28</f>
        <v>0.10689326269322286</v>
      </c>
      <c r="T536" s="113">
        <f t="shared" ca="1" si="171"/>
        <v>9.4549001616693135E-2</v>
      </c>
      <c r="U536" s="18">
        <f ca="1">T393/$P250*(1-AngCal!$C$28)+U393/$Q250*AngCal!$C$28</f>
        <v>9.1572452643022759E-2</v>
      </c>
      <c r="V536">
        <f ca="1">U536*(1-AngCal!$B$28)+W536*AngCal!$B$28</f>
        <v>9.4549001616693135E-2</v>
      </c>
      <c r="W536" s="18">
        <f ca="1">V393/$R250*(1-AngCal!$C$28)+W393/$S250*AngCal!$C$28</f>
        <v>9.4617875121511583E-2</v>
      </c>
      <c r="X536" s="113">
        <f t="shared" ca="1" si="172"/>
        <v>7.4164104426442043E-2</v>
      </c>
      <c r="Y536" s="18">
        <f ca="1">X393/$P250*(1-AngCal!$C$28)+Y393/$Q250*AngCal!$C$28</f>
        <v>7.1250702467918134E-2</v>
      </c>
      <c r="Z536" s="18">
        <f ca="1">Y536*(1-AngCal!$B$28)+AA536*AngCal!$B$28</f>
        <v>7.4164104426442043E-2</v>
      </c>
      <c r="AA536" s="18">
        <f ca="1">Z393/$R250*(1-AngCal!$C$28)+AA393/$S250*AngCal!$C$28</f>
        <v>7.4231516790761717E-2</v>
      </c>
      <c r="AB536" s="113">
        <f t="shared" ca="1" si="173"/>
        <v>6.3950642094765836E-2</v>
      </c>
      <c r="AC536" s="18">
        <f ca="1">AB393/$P250*(1-AngCal!$C$28)+AC393/$Q250*AngCal!$C$28</f>
        <v>6.8291147770475721E-2</v>
      </c>
      <c r="AD536" s="18">
        <f ca="1">AC536*(1-AngCal!$B$28)+AE536*AngCal!$B$28</f>
        <v>6.3950642094765836E-2</v>
      </c>
      <c r="AE536" s="18">
        <f ca="1">AD393/$R250*(1-AngCal!$C$28)+AE393/$S250*AngCal!$C$28</f>
        <v>6.3850208390763358E-2</v>
      </c>
    </row>
    <row r="537" spans="1:31" x14ac:dyDescent="0.15">
      <c r="A537">
        <v>5</v>
      </c>
      <c r="B537">
        <v>17.103000000000002</v>
      </c>
      <c r="C537">
        <v>7</v>
      </c>
      <c r="D537" s="18">
        <v>-8.7130000000000003E-3</v>
      </c>
      <c r="E537" s="18">
        <v>0.2145</v>
      </c>
      <c r="F537" s="18">
        <v>3.2109999999999999</v>
      </c>
      <c r="G537" s="18">
        <v>0.38790000000000002</v>
      </c>
      <c r="H537" s="18">
        <v>-0.73129999999999995</v>
      </c>
      <c r="I537" s="18">
        <v>1.63</v>
      </c>
      <c r="J537" s="18">
        <v>0.89419999999999999</v>
      </c>
      <c r="K537" s="18">
        <v>0.43759999999999999</v>
      </c>
      <c r="L537" s="18">
        <v>1.1839999999999999</v>
      </c>
      <c r="M537" s="18">
        <v>0.75729999999999997</v>
      </c>
      <c r="O537" s="18">
        <f t="shared" si="169"/>
        <v>4.4965000000000002</v>
      </c>
      <c r="P537" s="113">
        <f t="shared" ca="1" si="170"/>
        <v>0.10727851942380388</v>
      </c>
      <c r="Q537" s="18">
        <f ca="1">P394/$P251*(1-AngCal!$C$28)+Q394/$Q251*AngCal!$C$28</f>
        <v>0.11045190715411249</v>
      </c>
      <c r="R537" s="18">
        <f ca="1">Q537*(1-AngCal!$B$28)+S537*AngCal!$B$28</f>
        <v>0.10727851942380388</v>
      </c>
      <c r="S537" s="18">
        <f ca="1">R394/$R251*(1-AngCal!$C$28)+S394/$S251*AngCal!$C$28</f>
        <v>0.10720509132399181</v>
      </c>
      <c r="T537" s="113">
        <f t="shared" ca="1" si="171"/>
        <v>9.3055588141137749E-2</v>
      </c>
      <c r="U537" s="18">
        <f ca="1">T394/$P251*(1-AngCal!$C$28)+U394/$Q251*AngCal!$C$28</f>
        <v>9.3667756900234975E-2</v>
      </c>
      <c r="V537">
        <f ca="1">U537*(1-AngCal!$B$28)+W537*AngCal!$B$28</f>
        <v>9.3055588141137749E-2</v>
      </c>
      <c r="W537" s="18">
        <f ca="1">V394/$R251*(1-AngCal!$C$28)+W394/$S251*AngCal!$C$28</f>
        <v>9.304142334547931E-2</v>
      </c>
      <c r="X537" s="113">
        <f t="shared" ca="1" si="172"/>
        <v>7.3664129270462592E-2</v>
      </c>
      <c r="Y537" s="18">
        <f ca="1">X394/$P251*(1-AngCal!$C$28)+Y394/$Q251*AngCal!$C$28</f>
        <v>7.0815527882746115E-2</v>
      </c>
      <c r="Z537" s="18">
        <f ca="1">Y537*(1-AngCal!$B$28)+AA537*AngCal!$B$28</f>
        <v>7.3664129270462592E-2</v>
      </c>
      <c r="AA537" s="18">
        <f ca="1">Z394/$R251*(1-AngCal!$C$28)+AA394/$S251*AngCal!$C$28</f>
        <v>7.3730042233137894E-2</v>
      </c>
      <c r="AB537" s="113">
        <f t="shared" ca="1" si="173"/>
        <v>6.4961837566025568E-2</v>
      </c>
      <c r="AC537" s="18">
        <f ca="1">AB394/$P251*(1-AngCal!$C$28)+AC394/$Q251*AngCal!$C$28</f>
        <v>6.3350997753890678E-2</v>
      </c>
      <c r="AD537" s="18">
        <f ca="1">AC537*(1-AngCal!$B$28)+AE537*AngCal!$B$28</f>
        <v>6.4961837566025568E-2</v>
      </c>
      <c r="AE537" s="18">
        <f ca="1">AD394/$R251*(1-AngCal!$C$28)+AE394/$S251*AngCal!$C$28</f>
        <v>6.4999110322007142E-2</v>
      </c>
    </row>
    <row r="538" spans="1:31" x14ac:dyDescent="0.15">
      <c r="A538">
        <v>5</v>
      </c>
      <c r="B538">
        <v>17.103000000000002</v>
      </c>
      <c r="C538">
        <v>10</v>
      </c>
      <c r="D538" s="18">
        <v>-5.5290000000000001E-3</v>
      </c>
      <c r="E538" s="18">
        <v>0.23430000000000001</v>
      </c>
      <c r="F538" s="18">
        <v>3.4849999999999999</v>
      </c>
      <c r="G538" s="18">
        <v>0.3296</v>
      </c>
      <c r="H538" s="18">
        <v>-0.32250000000000001</v>
      </c>
      <c r="I538" s="18">
        <v>2.806</v>
      </c>
      <c r="J538" s="18">
        <v>0.98740000000000006</v>
      </c>
      <c r="K538" s="18">
        <v>-1.511E-2</v>
      </c>
      <c r="L538" s="18">
        <v>-1.444</v>
      </c>
      <c r="M538" s="18">
        <v>2.4990000000000001</v>
      </c>
      <c r="O538" s="18">
        <f t="shared" si="169"/>
        <v>5.6607000000000003</v>
      </c>
      <c r="P538" s="113">
        <f t="shared" ca="1" si="170"/>
        <v>0.10919241164377226</v>
      </c>
      <c r="Q538" s="18">
        <f ca="1">P395/$P252*(1-AngCal!$C$28)+Q395/$Q252*AngCal!$C$28</f>
        <v>0.11577978474627046</v>
      </c>
      <c r="R538" s="18">
        <f ca="1">Q538*(1-AngCal!$B$28)+S538*AngCal!$B$28</f>
        <v>0.10919241164377226</v>
      </c>
      <c r="S538" s="18">
        <f ca="1">R395/$R252*(1-AngCal!$C$28)+S395/$S252*AngCal!$C$28</f>
        <v>0.10903998832497959</v>
      </c>
      <c r="T538" s="113">
        <f t="shared" ca="1" si="171"/>
        <v>9.199829871126497E-2</v>
      </c>
      <c r="U538" s="18">
        <f ca="1">T395/$P252*(1-AngCal!$C$28)+U395/$Q252*AngCal!$C$28</f>
        <v>9.5848015764376918E-2</v>
      </c>
      <c r="V538">
        <f ca="1">U538*(1-AngCal!$B$28)+W538*AngCal!$B$28</f>
        <v>9.199829871126497E-2</v>
      </c>
      <c r="W538" s="18">
        <f ca="1">V395/$R252*(1-AngCal!$C$28)+W395/$S252*AngCal!$C$28</f>
        <v>9.190922122308906E-2</v>
      </c>
      <c r="X538" s="113">
        <f t="shared" ca="1" si="172"/>
        <v>7.3409821969752126E-2</v>
      </c>
      <c r="Y538" s="18">
        <f ca="1">X395/$P252*(1-AngCal!$C$28)+Y395/$Q252*AngCal!$C$28</f>
        <v>7.0266518335346834E-2</v>
      </c>
      <c r="Z538" s="18">
        <f ca="1">Y538*(1-AngCal!$B$28)+AA538*AngCal!$B$28</f>
        <v>7.3409821969752126E-2</v>
      </c>
      <c r="AA538" s="18">
        <f ca="1">Z395/$R252*(1-AngCal!$C$28)+AA395/$S252*AngCal!$C$28</f>
        <v>7.3482553962380182E-2</v>
      </c>
      <c r="AB538" s="113">
        <f t="shared" ca="1" si="173"/>
        <v>6.4782159234570522E-2</v>
      </c>
      <c r="AC538" s="18">
        <f ca="1">AB395/$P252*(1-AngCal!$C$28)+AC395/$Q252*AngCal!$C$28</f>
        <v>5.7444680274776991E-2</v>
      </c>
      <c r="AD538" s="18">
        <f ca="1">AC538*(1-AngCal!$B$28)+AE538*AngCal!$B$28</f>
        <v>6.4782159234570522E-2</v>
      </c>
      <c r="AE538" s="18">
        <f ca="1">AD395/$R252*(1-AngCal!$C$28)+AE395/$S252*AngCal!$C$28</f>
        <v>6.4951939035596054E-2</v>
      </c>
    </row>
    <row r="539" spans="1:31" x14ac:dyDescent="0.15">
      <c r="A539">
        <v>5</v>
      </c>
      <c r="B539">
        <v>17.103000000000002</v>
      </c>
      <c r="C539">
        <v>15</v>
      </c>
      <c r="D539" s="18">
        <v>-5.7359999999999998E-3</v>
      </c>
      <c r="E539" s="18">
        <v>-6.8440000000000001E-2</v>
      </c>
      <c r="F539" s="18">
        <v>1.8680000000000001</v>
      </c>
      <c r="G539" s="18">
        <v>0.19470000000000001</v>
      </c>
      <c r="H539" s="18">
        <v>-6.2960000000000002E-2</v>
      </c>
      <c r="I539" s="18">
        <v>0.44059999999999999</v>
      </c>
      <c r="J539" s="18">
        <v>0.61480000000000001</v>
      </c>
      <c r="K539" s="18">
        <v>-9.9469999999999992E-3</v>
      </c>
      <c r="L539" s="18">
        <v>-1.9930000000000001</v>
      </c>
      <c r="M539" s="18">
        <v>2.492</v>
      </c>
      <c r="O539" s="18">
        <f t="shared" si="169"/>
        <v>7.1265000000000001</v>
      </c>
      <c r="P539" s="113">
        <f t="shared" ca="1" si="170"/>
        <v>0.11604219082122354</v>
      </c>
      <c r="Q539" s="18">
        <f ca="1">P396/$P253*(1-AngCal!$C$28)+Q396/$Q253*AngCal!$C$28</f>
        <v>0.12203699813012472</v>
      </c>
      <c r="R539" s="18">
        <f ca="1">Q539*(1-AngCal!$B$28)+S539*AngCal!$B$28</f>
        <v>0.11604219082122354</v>
      </c>
      <c r="S539" s="18">
        <f ca="1">R396/$R253*(1-AngCal!$C$28)+S396/$S253*AngCal!$C$28</f>
        <v>0.11590347871074679</v>
      </c>
      <c r="T539" s="113">
        <f t="shared" ca="1" si="171"/>
        <v>9.4094293974336274E-2</v>
      </c>
      <c r="U539" s="18">
        <f ca="1">T396/$P253*(1-AngCal!$C$28)+U396/$Q253*AngCal!$C$28</f>
        <v>9.8202399661163897E-2</v>
      </c>
      <c r="V539">
        <f ca="1">U539*(1-AngCal!$B$28)+W539*AngCal!$B$28</f>
        <v>9.4094293974336274E-2</v>
      </c>
      <c r="W539" s="18">
        <f ca="1">V396/$R253*(1-AngCal!$C$28)+W396/$S253*AngCal!$C$28</f>
        <v>9.3999237706383298E-2</v>
      </c>
      <c r="X539" s="113">
        <f t="shared" ca="1" si="172"/>
        <v>7.318760931366422E-2</v>
      </c>
      <c r="Y539" s="18">
        <f ca="1">X396/$P253*(1-AngCal!$C$28)+Y396/$Q253*AngCal!$C$28</f>
        <v>6.9613038242525488E-2</v>
      </c>
      <c r="Z539" s="18">
        <f ca="1">Y539*(1-AngCal!$B$28)+AA539*AngCal!$B$28</f>
        <v>7.318760931366422E-2</v>
      </c>
      <c r="AA539" s="18">
        <f ca="1">Z396/$R253*(1-AngCal!$C$28)+AA396/$S253*AngCal!$C$28</f>
        <v>7.3270320278633935E-2</v>
      </c>
      <c r="AB539" s="113">
        <f t="shared" ca="1" si="173"/>
        <v>6.0950526802083647E-2</v>
      </c>
      <c r="AC539" s="18">
        <f ca="1">AB396/$P253*(1-AngCal!$C$28)+AC396/$Q253*AngCal!$C$28</f>
        <v>5.0830599958393514E-2</v>
      </c>
      <c r="AD539" s="18">
        <f ca="1">AC539*(1-AngCal!$B$28)+AE539*AngCal!$B$28</f>
        <v>6.0950526802083647E-2</v>
      </c>
      <c r="AE539" s="18">
        <f ca="1">AD396/$R253*(1-AngCal!$C$28)+AE396/$S253*AngCal!$C$28</f>
        <v>6.118468885901486E-2</v>
      </c>
    </row>
    <row r="540" spans="1:31" x14ac:dyDescent="0.15">
      <c r="A540">
        <v>5</v>
      </c>
      <c r="B540">
        <v>17.103000000000002</v>
      </c>
      <c r="C540">
        <v>20</v>
      </c>
      <c r="D540" s="18">
        <v>5.4200000000000003E-3</v>
      </c>
      <c r="E540" s="18">
        <v>-7.5039999999999996E-2</v>
      </c>
      <c r="F540" s="18">
        <v>2.02</v>
      </c>
      <c r="G540" s="18">
        <v>0.11609999999999999</v>
      </c>
      <c r="H540" s="18">
        <v>-5.4269999999999999E-2</v>
      </c>
      <c r="I540" s="18">
        <v>0.77</v>
      </c>
      <c r="J540" s="18">
        <v>0.44740000000000002</v>
      </c>
      <c r="K540" s="18">
        <v>-4.2070000000000003E-2</v>
      </c>
      <c r="L540" s="18">
        <v>-1.97</v>
      </c>
      <c r="M540" s="18">
        <v>2.4790000000000001</v>
      </c>
      <c r="O540" s="18">
        <f t="shared" si="169"/>
        <v>8.9717000000000002</v>
      </c>
      <c r="P540" s="113">
        <f t="shared" ca="1" si="170"/>
        <v>0.12912920331972647</v>
      </c>
      <c r="Q540" s="18">
        <f ca="1">P397/$P254*(1-AngCal!$C$28)+Q397/$Q254*AngCal!$C$28</f>
        <v>0.12965733907016441</v>
      </c>
      <c r="R540" s="18">
        <f ca="1">Q540*(1-AngCal!$B$28)+S540*AngCal!$B$28</f>
        <v>0.12912920331972647</v>
      </c>
      <c r="S540" s="18">
        <f ca="1">R397/$R254*(1-AngCal!$C$28)+S397/$S254*AngCal!$C$28</f>
        <v>0.12911698293952298</v>
      </c>
      <c r="T540" s="113">
        <f t="shared" ca="1" si="171"/>
        <v>9.9858676309931643E-2</v>
      </c>
      <c r="U540" s="18">
        <f ca="1">T397/$P254*(1-AngCal!$C$28)+U397/$Q254*AngCal!$C$28</f>
        <v>0.100927574963857</v>
      </c>
      <c r="V540">
        <f ca="1">U540*(1-AngCal!$B$28)+W540*AngCal!$B$28</f>
        <v>9.9858676309931643E-2</v>
      </c>
      <c r="W540" s="18">
        <f ca="1">V397/$R254*(1-AngCal!$C$28)+W397/$S254*AngCal!$C$28</f>
        <v>9.9833943373486528E-2</v>
      </c>
      <c r="X540" s="113">
        <f t="shared" ca="1" si="172"/>
        <v>7.4150414706183679E-2</v>
      </c>
      <c r="Y540" s="18">
        <f ca="1">X397/$P254*(1-AngCal!$C$28)+Y397/$Q254*AngCal!$C$28</f>
        <v>6.8932944470061694E-2</v>
      </c>
      <c r="Z540" s="18">
        <f ca="1">Y540*(1-AngCal!$B$28)+AA540*AngCal!$B$28</f>
        <v>7.4150414706183679E-2</v>
      </c>
      <c r="AA540" s="18">
        <f ca="1">Z397/$R254*(1-AngCal!$C$28)+AA397/$S254*AngCal!$C$28</f>
        <v>7.4271140239217492E-2</v>
      </c>
      <c r="AB540" s="113">
        <f t="shared" ca="1" si="173"/>
        <v>5.0891665168144529E-2</v>
      </c>
      <c r="AC540" s="18">
        <f ca="1">AB397/$P254*(1-AngCal!$C$28)+AC397/$Q254*AngCal!$C$28</f>
        <v>4.3885396235173957E-2</v>
      </c>
      <c r="AD540" s="18">
        <f ca="1">AC540*(1-AngCal!$B$28)+AE540*AngCal!$B$28</f>
        <v>5.0891665168144529E-2</v>
      </c>
      <c r="AE540" s="18">
        <f ca="1">AD397/$R254*(1-AngCal!$C$28)+AE397/$S254*AngCal!$C$28</f>
        <v>5.10537811962639E-2</v>
      </c>
    </row>
    <row r="541" spans="1:31" x14ac:dyDescent="0.15">
      <c r="A541">
        <v>5</v>
      </c>
      <c r="B541">
        <v>31.263000000000002</v>
      </c>
      <c r="C541">
        <v>1</v>
      </c>
      <c r="D541" s="18">
        <v>-1.204E-3</v>
      </c>
      <c r="E541" s="18">
        <v>-4.0489999999999998E-2</v>
      </c>
      <c r="F541" s="18">
        <v>0.21679999999999999</v>
      </c>
      <c r="G541" s="18">
        <v>0.38590000000000002</v>
      </c>
      <c r="H541" s="18">
        <v>1.4990000000000001</v>
      </c>
      <c r="I541" s="18">
        <v>2.5569999999999999</v>
      </c>
      <c r="J541" s="18">
        <v>0.5837</v>
      </c>
      <c r="K541" s="18">
        <v>-0.77059999999999995</v>
      </c>
      <c r="L541" s="18">
        <v>1.9550000000000001</v>
      </c>
      <c r="M541" s="18">
        <v>0.37680000000000002</v>
      </c>
      <c r="O541" s="18">
        <f>O112</f>
        <v>11.295</v>
      </c>
      <c r="P541" s="113">
        <f t="shared" ca="1" si="170"/>
        <v>0.14406979554585533</v>
      </c>
      <c r="Q541" s="18">
        <f ca="1">P398/$P255*(1-AngCal!$C$28)+Q398/$Q255*AngCal!$C$28</f>
        <v>0.13899682139261624</v>
      </c>
      <c r="R541" s="18">
        <f ca="1">Q541*(1-AngCal!$B$28)+S541*AngCal!$B$28</f>
        <v>0.14406979554585533</v>
      </c>
      <c r="S541" s="18">
        <f ca="1">R398/$R255*(1-AngCal!$C$28)+S398/$S255*AngCal!$C$28</f>
        <v>0.1441871776258673</v>
      </c>
      <c r="T541" s="113">
        <f t="shared" ca="1" si="171"/>
        <v>0.10531967989408507</v>
      </c>
      <c r="U541" s="18">
        <f ca="1">T398/$P255*(1-AngCal!$C$28)+U398/$Q255*AngCal!$C$28</f>
        <v>0.10409816199872828</v>
      </c>
      <c r="V541">
        <f ca="1">U541*(1-AngCal!$B$28)+W541*AngCal!$B$28</f>
        <v>0.10531967989408507</v>
      </c>
      <c r="W541" s="18">
        <f ca="1">V398/$R255*(1-AngCal!$C$28)+W398/$S255*AngCal!$C$28</f>
        <v>0.10534794424296556</v>
      </c>
      <c r="X541" s="113">
        <f t="shared" ca="1" si="172"/>
        <v>7.6303604568193864E-2</v>
      </c>
      <c r="Y541" s="18">
        <f ca="1">X398/$P255*(1-AngCal!$C$28)+Y398/$Q255*AngCal!$C$28</f>
        <v>6.8203259338972921E-2</v>
      </c>
      <c r="Z541" s="18">
        <f ca="1">Y541*(1-AngCal!$B$28)+AA541*AngCal!$B$28</f>
        <v>7.6303604568193864E-2</v>
      </c>
      <c r="AA541" s="18">
        <f ca="1">Z398/$R255*(1-AngCal!$C$28)+AA398/$S255*AngCal!$C$28</f>
        <v>7.6491036110933719E-2</v>
      </c>
      <c r="AB541" s="113">
        <f t="shared" ca="1" si="173"/>
        <v>3.8448102976864858E-2</v>
      </c>
      <c r="AC541" s="18">
        <f ca="1">AB398/$P255*(1-AngCal!$C$28)+AC398/$Q255*AngCal!$C$28</f>
        <v>3.6949161789624027E-2</v>
      </c>
      <c r="AD541" s="18">
        <f ca="1">AC541*(1-AngCal!$B$28)+AE541*AngCal!$B$28</f>
        <v>3.8448102976864858E-2</v>
      </c>
      <c r="AE541" s="18">
        <f ca="1">AD398/$R255*(1-AngCal!$C$28)+AE398/$S255*AngCal!$C$28</f>
        <v>3.8482786542966135E-2</v>
      </c>
    </row>
    <row r="542" spans="1:31" x14ac:dyDescent="0.15">
      <c r="A542">
        <v>5</v>
      </c>
      <c r="B542">
        <v>31.263000000000002</v>
      </c>
      <c r="C542">
        <v>3</v>
      </c>
      <c r="D542" s="18">
        <v>-1.415E-3</v>
      </c>
      <c r="E542" s="18">
        <v>-5.6090000000000003E-3</v>
      </c>
      <c r="F542" s="18">
        <v>-0.17760000000000001</v>
      </c>
      <c r="G542" s="18">
        <v>0.16289999999999999</v>
      </c>
      <c r="H542" s="18">
        <v>0.98089999999999999</v>
      </c>
      <c r="I542" s="18">
        <v>2.8580000000000001</v>
      </c>
      <c r="J542" s="18">
        <v>0.47199999999999998</v>
      </c>
      <c r="K542" s="18">
        <v>-0.32629999999999998</v>
      </c>
      <c r="L542" s="18">
        <v>1.893</v>
      </c>
      <c r="M542" s="18">
        <v>0.26750000000000002</v>
      </c>
      <c r="O542" s="18">
        <f t="shared" ref="O542:O583" si="174">O113</f>
        <v>14.218999999999999</v>
      </c>
      <c r="P542" s="113">
        <f t="shared" ca="1" si="170"/>
        <v>0.15532727118103895</v>
      </c>
      <c r="Q542" s="18">
        <f ca="1">P399/$P256*(1-AngCal!$C$28)+Q399/$Q256*AngCal!$C$28</f>
        <v>0.15032547132410845</v>
      </c>
      <c r="R542" s="18">
        <f ca="1">Q542*(1-AngCal!$B$28)+S542*AngCal!$B$28</f>
        <v>0.15532727118103895</v>
      </c>
      <c r="S542" s="18">
        <f ca="1">R399/$R256*(1-AngCal!$C$28)+S399/$S256*AngCal!$C$28</f>
        <v>0.15544300637961772</v>
      </c>
      <c r="T542" s="113">
        <f t="shared" ca="1" si="171"/>
        <v>0.10646188943120925</v>
      </c>
      <c r="U542" s="18">
        <f ca="1">T399/$P256*(1-AngCal!$C$28)+U399/$Q256*AngCal!$C$28</f>
        <v>0.10766752689343227</v>
      </c>
      <c r="V542">
        <f ca="1">U542*(1-AngCal!$B$28)+W542*AngCal!$B$28</f>
        <v>0.10646188943120925</v>
      </c>
      <c r="W542" s="18">
        <f ca="1">V399/$R256*(1-AngCal!$C$28)+W399/$S256*AngCal!$C$28</f>
        <v>0.10643399253507276</v>
      </c>
      <c r="X542" s="113">
        <f t="shared" ca="1" si="172"/>
        <v>7.7765117095220243E-2</v>
      </c>
      <c r="Y542" s="18">
        <f ca="1">X399/$P256*(1-AngCal!$C$28)+Y399/$Q256*AngCal!$C$28</f>
        <v>6.7300557266113975E-2</v>
      </c>
      <c r="Z542" s="18">
        <f ca="1">Y542*(1-AngCal!$B$28)+AA542*AngCal!$B$28</f>
        <v>7.7765117095220243E-2</v>
      </c>
      <c r="AA542" s="18">
        <f ca="1">Z399/$R256*(1-AngCal!$C$28)+AA399/$S256*AngCal!$C$28</f>
        <v>7.8007253515009783E-2</v>
      </c>
      <c r="AB542" s="113">
        <f t="shared" ca="1" si="173"/>
        <v>3.0225563302497344E-2</v>
      </c>
      <c r="AC542" s="18">
        <f ca="1">AB399/$P256*(1-AngCal!$C$28)+AC399/$Q256*AngCal!$C$28</f>
        <v>3.0347410294530176E-2</v>
      </c>
      <c r="AD542" s="18">
        <f ca="1">AC542*(1-AngCal!$B$28)+AE542*AngCal!$B$28</f>
        <v>3.0225563302497344E-2</v>
      </c>
      <c r="AE542" s="18">
        <f ca="1">AD399/$R256*(1-AngCal!$C$28)+AE399/$S256*AngCal!$C$28</f>
        <v>3.0222743920230458E-2</v>
      </c>
    </row>
    <row r="543" spans="1:31" x14ac:dyDescent="0.15">
      <c r="A543">
        <v>5</v>
      </c>
      <c r="B543">
        <v>31.263000000000002</v>
      </c>
      <c r="C543">
        <v>5</v>
      </c>
      <c r="D543" s="18">
        <v>-1.248E-3</v>
      </c>
      <c r="E543" s="18">
        <v>-1.52</v>
      </c>
      <c r="F543" s="18">
        <v>2.9830000000000001</v>
      </c>
      <c r="G543" s="18">
        <v>0.4486</v>
      </c>
      <c r="H543" s="18">
        <v>0.64790000000000003</v>
      </c>
      <c r="I543" s="18">
        <v>2.7410000000000001</v>
      </c>
      <c r="J543" s="18">
        <v>0.19600000000000001</v>
      </c>
      <c r="K543" s="18">
        <v>1.8839999999999999</v>
      </c>
      <c r="L543" s="18">
        <v>3.5150000000000001</v>
      </c>
      <c r="M543" s="18">
        <v>0.49559999999999998</v>
      </c>
      <c r="O543" s="18">
        <f t="shared" si="174"/>
        <v>17.901</v>
      </c>
      <c r="P543" s="113">
        <f t="shared" ca="1" si="170"/>
        <v>0.16593207247845368</v>
      </c>
      <c r="Q543" s="18">
        <f ca="1">P400/$P257*(1-AngCal!$C$28)+Q400/$Q257*AngCal!$C$28</f>
        <v>0.16382654060308172</v>
      </c>
      <c r="R543" s="18">
        <f ca="1">Q543*(1-AngCal!$B$28)+S543*AngCal!$B$28</f>
        <v>0.16593207247845368</v>
      </c>
      <c r="S543" s="18">
        <f ca="1">R400/$R257*(1-AngCal!$C$28)+S400/$S257*AngCal!$C$28</f>
        <v>0.16598079177084449</v>
      </c>
      <c r="T543" s="113">
        <f t="shared" ca="1" si="171"/>
        <v>0.1058490254077509</v>
      </c>
      <c r="U543" s="18">
        <f ca="1">T400/$P257*(1-AngCal!$C$28)+U400/$Q257*AngCal!$C$28</f>
        <v>0.11147037585605891</v>
      </c>
      <c r="V543">
        <f ca="1">U543*(1-AngCal!$B$28)+W543*AngCal!$B$28</f>
        <v>0.1058490254077509</v>
      </c>
      <c r="W543" s="18">
        <f ca="1">V400/$R257*(1-AngCal!$C$28)+W400/$S257*AngCal!$C$28</f>
        <v>0.10571895460743402</v>
      </c>
      <c r="X543" s="113">
        <f t="shared" ca="1" si="172"/>
        <v>7.7158504140371939E-2</v>
      </c>
      <c r="Y543" s="18">
        <f ca="1">X400/$P257*(1-AngCal!$C$28)+Y400/$Q257*AngCal!$C$28</f>
        <v>6.6012889669037095E-2</v>
      </c>
      <c r="Z543" s="18">
        <f ca="1">Y543*(1-AngCal!$B$28)+AA543*AngCal!$B$28</f>
        <v>7.7158504140371939E-2</v>
      </c>
      <c r="AA543" s="18">
        <f ca="1">Z400/$R257*(1-AngCal!$C$28)+AA400/$S257*AngCal!$C$28</f>
        <v>7.7416399286323254E-2</v>
      </c>
      <c r="AB543" s="113">
        <f t="shared" ca="1" si="173"/>
        <v>2.5896720285630025E-2</v>
      </c>
      <c r="AC543" s="18">
        <f ca="1">AB400/$P257*(1-AngCal!$C$28)+AC400/$Q257*AngCal!$C$28</f>
        <v>2.4376981641028601E-2</v>
      </c>
      <c r="AD543" s="18">
        <f ca="1">AC543*(1-AngCal!$B$28)+AE543*AngCal!$B$28</f>
        <v>2.5896720285630025E-2</v>
      </c>
      <c r="AE543" s="18">
        <f ca="1">AD400/$R257*(1-AngCal!$C$28)+AE400/$S257*AngCal!$C$28</f>
        <v>2.5931885078075104E-2</v>
      </c>
    </row>
    <row r="544" spans="1:31" x14ac:dyDescent="0.15">
      <c r="A544">
        <v>5</v>
      </c>
      <c r="B544">
        <v>31.263000000000002</v>
      </c>
      <c r="C544">
        <v>7</v>
      </c>
      <c r="D544" s="18">
        <v>-1.6149999999999999E-3</v>
      </c>
      <c r="E544" s="18">
        <v>-8.634E-2</v>
      </c>
      <c r="F544" s="18">
        <v>1.704</v>
      </c>
      <c r="G544" s="18">
        <v>0.17119999999999999</v>
      </c>
      <c r="H544" s="18">
        <v>0.60119999999999996</v>
      </c>
      <c r="I544" s="18">
        <v>2.9940000000000002</v>
      </c>
      <c r="J544" s="18">
        <v>0.21510000000000001</v>
      </c>
      <c r="K544" s="18">
        <v>-8.1409999999999996E-2</v>
      </c>
      <c r="L544" s="18">
        <v>4.7930000000000001</v>
      </c>
      <c r="M544" s="18">
        <v>1.365</v>
      </c>
      <c r="O544" s="18">
        <f t="shared" si="174"/>
        <v>22.536000000000001</v>
      </c>
      <c r="P544" s="113">
        <f t="shared" ca="1" si="170"/>
        <v>0.18850066576384247</v>
      </c>
      <c r="Q544" s="18">
        <f ca="1">P401/$P258*(1-AngCal!$C$28)+Q401/$Q258*AngCal!$C$28</f>
        <v>0.1795465962173701</v>
      </c>
      <c r="R544" s="18">
        <f ca="1">Q544*(1-AngCal!$B$28)+S544*AngCal!$B$28</f>
        <v>0.18850066576384247</v>
      </c>
      <c r="S544" s="18">
        <f ca="1">R401/$R258*(1-AngCal!$C$28)+S401/$S258*AngCal!$C$28</f>
        <v>0.18870785138635657</v>
      </c>
      <c r="T544" s="113">
        <f t="shared" ca="1" si="171"/>
        <v>0.11119096049138316</v>
      </c>
      <c r="U544" s="18">
        <f ca="1">T401/$P258*(1-AngCal!$C$28)+U401/$Q258*AngCal!$C$28</f>
        <v>0.11521649768712922</v>
      </c>
      <c r="V544">
        <f ca="1">U544*(1-AngCal!$B$28)+W544*AngCal!$B$28</f>
        <v>0.11119096049138316</v>
      </c>
      <c r="W544" s="18">
        <f ca="1">V401/$R258*(1-AngCal!$C$28)+W401/$S258*AngCal!$C$28</f>
        <v>0.11109781475183694</v>
      </c>
      <c r="X544" s="113">
        <f t="shared" ca="1" si="172"/>
        <v>7.1744142153461046E-2</v>
      </c>
      <c r="Y544" s="18">
        <f ca="1">X401/$P258*(1-AngCal!$C$28)+Y401/$Q258*AngCal!$C$28</f>
        <v>6.4094819395475414E-2</v>
      </c>
      <c r="Z544" s="18">
        <f ca="1">Y544*(1-AngCal!$B$28)+AA544*AngCal!$B$28</f>
        <v>7.1744142153461046E-2</v>
      </c>
      <c r="AA544" s="18">
        <f ca="1">Z401/$R258*(1-AngCal!$C$28)+AA401/$S258*AngCal!$C$28</f>
        <v>7.1921137617836126E-2</v>
      </c>
      <c r="AB544" s="113">
        <f t="shared" ca="1" si="173"/>
        <v>2.3394105028621354E-2</v>
      </c>
      <c r="AC544" s="18">
        <f ca="1">AB401/$P258*(1-AngCal!$C$28)+AC401/$Q258*AngCal!$C$28</f>
        <v>1.9288047878750526E-2</v>
      </c>
      <c r="AD544" s="18">
        <f ca="1">AC544*(1-AngCal!$B$28)+AE544*AngCal!$B$28</f>
        <v>2.3394105028621354E-2</v>
      </c>
      <c r="AE544" s="18">
        <f ca="1">AD401/$R258*(1-AngCal!$C$28)+AE401/$S258*AngCal!$C$28</f>
        <v>2.3489113896070862E-2</v>
      </c>
    </row>
    <row r="545" spans="1:31" x14ac:dyDescent="0.15">
      <c r="A545">
        <v>5</v>
      </c>
      <c r="B545">
        <v>31.263000000000002</v>
      </c>
      <c r="C545">
        <v>10</v>
      </c>
      <c r="D545" s="18">
        <v>-1.4959999999999999E-3</v>
      </c>
      <c r="E545" s="18">
        <v>0.15129999999999999</v>
      </c>
      <c r="F545" s="18">
        <v>1.089</v>
      </c>
      <c r="G545" s="18">
        <v>0.33150000000000002</v>
      </c>
      <c r="H545" s="18">
        <v>0.79510000000000003</v>
      </c>
      <c r="I545" s="18">
        <v>3.0569999999999999</v>
      </c>
      <c r="J545" s="18">
        <v>0.30380000000000001</v>
      </c>
      <c r="K545" s="18">
        <v>-0.37430000000000002</v>
      </c>
      <c r="L545" s="18">
        <v>1.6950000000000001</v>
      </c>
      <c r="M545" s="18">
        <v>0.49070000000000003</v>
      </c>
      <c r="O545" s="18">
        <f t="shared" si="174"/>
        <v>28.370999999999999</v>
      </c>
      <c r="P545" s="113">
        <f t="shared" ca="1" si="170"/>
        <v>0.21036874152730903</v>
      </c>
      <c r="Q545" s="18">
        <f ca="1">P402/$P259*(1-AngCal!$C$28)+Q402/$Q259*AngCal!$C$28</f>
        <v>0.19745106893532147</v>
      </c>
      <c r="R545" s="18">
        <f ca="1">Q545*(1-AngCal!$B$28)+S545*AngCal!$B$28</f>
        <v>0.21036874152730903</v>
      </c>
      <c r="S545" s="18">
        <f ca="1">R402/$R259*(1-AngCal!$C$28)+S402/$S259*AngCal!$C$28</f>
        <v>0.21066763981300068</v>
      </c>
      <c r="T545" s="113">
        <f t="shared" ca="1" si="171"/>
        <v>0.11412085254881452</v>
      </c>
      <c r="U545" s="18">
        <f ca="1">T402/$P259*(1-AngCal!$C$28)+U402/$Q259*AngCal!$C$28</f>
        <v>0.11855252956931961</v>
      </c>
      <c r="V545">
        <f ca="1">U545*(1-AngCal!$B$28)+W545*AngCal!$B$28</f>
        <v>0.11412085254881452</v>
      </c>
      <c r="W545" s="18">
        <f ca="1">V402/$R259*(1-AngCal!$C$28)+W402/$S259*AngCal!$C$28</f>
        <v>0.11401830925746421</v>
      </c>
      <c r="X545" s="113">
        <f t="shared" ca="1" si="172"/>
        <v>6.7611015033584229E-2</v>
      </c>
      <c r="Y545" s="18">
        <f ca="1">X402/$P259*(1-AngCal!$C$28)+Y402/$Q259*AngCal!$C$28</f>
        <v>6.1367531340269281E-2</v>
      </c>
      <c r="Z545" s="18">
        <f ca="1">Y545*(1-AngCal!$B$28)+AA545*AngCal!$B$28</f>
        <v>6.7611015033584229E-2</v>
      </c>
      <c r="AA545" s="18">
        <f ca="1">Z402/$R259*(1-AngCal!$C$28)+AA402/$S259*AngCal!$C$28</f>
        <v>6.7755481194913716E-2</v>
      </c>
      <c r="AB545" s="113">
        <f t="shared" ca="1" si="173"/>
        <v>1.8993368589569383E-2</v>
      </c>
      <c r="AC545" s="18">
        <f ca="1">AB402/$P259*(1-AngCal!$C$28)+AC402/$Q259*AngCal!$C$28</f>
        <v>1.5216953754005934E-2</v>
      </c>
      <c r="AD545" s="18">
        <f ca="1">AC545*(1-AngCal!$B$28)+AE545*AngCal!$B$28</f>
        <v>1.8993368589569383E-2</v>
      </c>
      <c r="AE545" s="18">
        <f ca="1">AD402/$R259*(1-AngCal!$C$28)+AE402/$S259*AngCal!$C$28</f>
        <v>1.9080749958958674E-2</v>
      </c>
    </row>
    <row r="546" spans="1:31" x14ac:dyDescent="0.15">
      <c r="A546">
        <v>5</v>
      </c>
      <c r="B546">
        <v>31.263000000000002</v>
      </c>
      <c r="C546">
        <v>15</v>
      </c>
      <c r="D546" s="18">
        <v>-1.9849999999999998E-3</v>
      </c>
      <c r="E546" s="18">
        <v>0.23169999999999999</v>
      </c>
      <c r="F546" s="18">
        <v>1.127</v>
      </c>
      <c r="G546" s="18">
        <v>0.3226</v>
      </c>
      <c r="H546" s="18">
        <v>0.87290000000000001</v>
      </c>
      <c r="I546" s="18">
        <v>3.238</v>
      </c>
      <c r="J546" s="18">
        <v>0.26279999999999998</v>
      </c>
      <c r="K546" s="18">
        <v>-0.37069999999999997</v>
      </c>
      <c r="L546" s="18">
        <v>1.353</v>
      </c>
      <c r="M546" s="18">
        <v>0.39400000000000002</v>
      </c>
      <c r="O546" s="18">
        <f t="shared" si="174"/>
        <v>35.716999999999999</v>
      </c>
      <c r="P546" s="113">
        <f t="shared" ca="1" si="170"/>
        <v>0.23388865804987038</v>
      </c>
      <c r="Q546" s="18">
        <f ca="1">P403/$P260*(1-AngCal!$C$28)+Q403/$Q260*AngCal!$C$28</f>
        <v>0.21759316165243073</v>
      </c>
      <c r="R546" s="18">
        <f ca="1">Q546*(1-AngCal!$B$28)+S546*AngCal!$B$28</f>
        <v>0.23388865804987038</v>
      </c>
      <c r="S546" s="18">
        <f ca="1">R403/$R260*(1-AngCal!$C$28)+S403/$S260*AngCal!$C$28</f>
        <v>0.23426571482252076</v>
      </c>
      <c r="T546" s="113">
        <f t="shared" ca="1" si="171"/>
        <v>0.11611639427073289</v>
      </c>
      <c r="U546" s="18">
        <f ca="1">T403/$P260*(1-AngCal!$C$28)+U403/$Q260*AngCal!$C$28</f>
        <v>0.12118849138831123</v>
      </c>
      <c r="V546">
        <f ca="1">U546*(1-AngCal!$B$28)+W546*AngCal!$B$28</f>
        <v>0.11611639427073289</v>
      </c>
      <c r="W546" s="18">
        <f ca="1">V403/$R260*(1-AngCal!$C$28)+W403/$S260*AngCal!$C$28</f>
        <v>0.11599903248419512</v>
      </c>
      <c r="X546" s="113">
        <f t="shared" ca="1" si="172"/>
        <v>6.4052123114561335E-2</v>
      </c>
      <c r="Y546" s="18">
        <f ca="1">X403/$P260*(1-AngCal!$C$28)+Y403/$Q260*AngCal!$C$28</f>
        <v>5.7794343711012802E-2</v>
      </c>
      <c r="Z546" s="18">
        <f ca="1">Y546*(1-AngCal!$B$28)+AA546*AngCal!$B$28</f>
        <v>6.4052123114561335E-2</v>
      </c>
      <c r="AA546" s="18">
        <f ca="1">Z403/$R260*(1-AngCal!$C$28)+AA403/$S260*AngCal!$C$28</f>
        <v>6.4196920060190482E-2</v>
      </c>
      <c r="AB546" s="113">
        <f t="shared" ca="1" si="173"/>
        <v>1.3245906129108666E-2</v>
      </c>
      <c r="AC546" s="18">
        <f ca="1">AB403/$P260*(1-AngCal!$C$28)+AC403/$Q260*AngCal!$C$28</f>
        <v>1.2101474107766259E-2</v>
      </c>
      <c r="AD546" s="18">
        <f ca="1">AC546*(1-AngCal!$B$28)+AE546*AngCal!$B$28</f>
        <v>1.3245906129108666E-2</v>
      </c>
      <c r="AE546" s="18">
        <f ca="1">AD403/$R260*(1-AngCal!$C$28)+AE403/$S260*AngCal!$C$28</f>
        <v>1.3272386810271158E-2</v>
      </c>
    </row>
    <row r="547" spans="1:31" x14ac:dyDescent="0.15">
      <c r="A547">
        <v>5</v>
      </c>
      <c r="B547">
        <v>31.263000000000002</v>
      </c>
      <c r="C547">
        <v>20</v>
      </c>
      <c r="D547" s="18">
        <v>1.188E-3</v>
      </c>
      <c r="E547" s="18">
        <v>-0.1668</v>
      </c>
      <c r="F547" s="18">
        <v>3.96</v>
      </c>
      <c r="G547" s="18">
        <v>1.5329999999999999</v>
      </c>
      <c r="H547" s="18">
        <v>0.74080000000000001</v>
      </c>
      <c r="I547" s="18">
        <v>3.1040000000000001</v>
      </c>
      <c r="J547" s="18">
        <v>0.1694</v>
      </c>
      <c r="K547" s="18">
        <v>-7.9030000000000003E-2</v>
      </c>
      <c r="L547" s="18">
        <v>1.6259999999999999</v>
      </c>
      <c r="M547" s="18">
        <v>0.1285</v>
      </c>
      <c r="O547" s="18">
        <f t="shared" si="174"/>
        <v>44.965000000000003</v>
      </c>
      <c r="P547" s="113">
        <f t="shared" ca="1" si="170"/>
        <v>0.26208088066023288</v>
      </c>
      <c r="Q547" s="18">
        <f ca="1">P404/$P261*(1-AngCal!$C$28)+Q404/$Q261*AngCal!$C$28</f>
        <v>0.24039334523847108</v>
      </c>
      <c r="R547" s="18">
        <f ca="1">Q547*(1-AngCal!$B$28)+S547*AngCal!$B$28</f>
        <v>0.26208088066023288</v>
      </c>
      <c r="S547" s="18">
        <f ca="1">R404/$R261*(1-AngCal!$C$28)+S404/$S261*AngCal!$C$28</f>
        <v>0.26258270226255948</v>
      </c>
      <c r="T547" s="113">
        <f t="shared" ca="1" si="171"/>
        <v>0.11850309196173991</v>
      </c>
      <c r="U547" s="18">
        <f ca="1">T404/$P261*(1-AngCal!$C$28)+U404/$Q261*AngCal!$C$28</f>
        <v>0.12303765110228444</v>
      </c>
      <c r="V547">
        <f ca="1">U547*(1-AngCal!$B$28)+W547*AngCal!$B$28</f>
        <v>0.11850309196173991</v>
      </c>
      <c r="W547" s="18">
        <f ca="1">V404/$R261*(1-AngCal!$C$28)+W404/$S261*AngCal!$C$28</f>
        <v>0.11839816811080435</v>
      </c>
      <c r="X547" s="113">
        <f t="shared" ca="1" si="172"/>
        <v>5.9284678038000145E-2</v>
      </c>
      <c r="Y547" s="18">
        <f ca="1">X404/$P261*(1-AngCal!$C$28)+Y404/$Q261*AngCal!$C$28</f>
        <v>5.3458369279012319E-2</v>
      </c>
      <c r="Z547" s="18">
        <f ca="1">Y547*(1-AngCal!$B$28)+AA547*AngCal!$B$28</f>
        <v>5.9284678038000145E-2</v>
      </c>
      <c r="AA547" s="18">
        <f ca="1">Z404/$R261*(1-AngCal!$C$28)+AA404/$S261*AngCal!$C$28</f>
        <v>5.9419491309320539E-2</v>
      </c>
      <c r="AB547" s="113">
        <f t="shared" ca="1" si="173"/>
        <v>7.3145340358443094E-3</v>
      </c>
      <c r="AC547" s="18">
        <f ca="1">AB404/$P261*(1-AngCal!$C$28)+AC404/$Q261*AngCal!$C$28</f>
        <v>9.6025133210528232E-3</v>
      </c>
      <c r="AD547" s="18">
        <f ca="1">AC547*(1-AngCal!$B$28)+AE547*AngCal!$B$28</f>
        <v>7.3145340358443094E-3</v>
      </c>
      <c r="AE547" s="18">
        <f ca="1">AD404/$R261*(1-AngCal!$C$28)+AE404/$S261*AngCal!$C$28</f>
        <v>7.2615931456663837E-3</v>
      </c>
    </row>
    <row r="548" spans="1:31" x14ac:dyDescent="0.15">
      <c r="A548">
        <v>5</v>
      </c>
      <c r="B548">
        <v>49.982999999999997</v>
      </c>
      <c r="C548">
        <v>1</v>
      </c>
      <c r="D548" s="18">
        <v>-2.931E-3</v>
      </c>
      <c r="E548" s="18">
        <v>0.25190000000000001</v>
      </c>
      <c r="F548" s="18">
        <v>3.3149999999999999</v>
      </c>
      <c r="G548" s="18">
        <v>0.2293</v>
      </c>
      <c r="H548" s="18">
        <v>0.1729</v>
      </c>
      <c r="I548" s="18">
        <v>2.4780000000000002</v>
      </c>
      <c r="J548" s="18">
        <v>0.1973</v>
      </c>
      <c r="K548" s="18">
        <v>2.3130000000000001E-2</v>
      </c>
      <c r="L548" s="18">
        <v>0.1176</v>
      </c>
      <c r="M548" s="18">
        <v>7.1370000000000003E-2</v>
      </c>
      <c r="O548" s="18">
        <f t="shared" si="174"/>
        <v>56.606999999999999</v>
      </c>
      <c r="P548" s="113">
        <f t="shared" ca="1" si="170"/>
        <v>0.2938354808886976</v>
      </c>
      <c r="Q548" s="18">
        <f ca="1">P405/$P262*(1-AngCal!$C$28)+Q405/$Q262*AngCal!$C$28</f>
        <v>0.26681881703941485</v>
      </c>
      <c r="R548" s="18">
        <f ca="1">Q548*(1-AngCal!$B$28)+S548*AngCal!$B$28</f>
        <v>0.2938354808886976</v>
      </c>
      <c r="S548" s="18">
        <f ca="1">R405/$R262*(1-AngCal!$C$28)+S405/$S262*AngCal!$C$28</f>
        <v>0.29446061165061727</v>
      </c>
      <c r="T548" s="113">
        <f t="shared" ca="1" si="171"/>
        <v>0.12037004139273592</v>
      </c>
      <c r="U548" s="18">
        <f ca="1">T405/$P262*(1-AngCal!$C$28)+U405/$Q262*AngCal!$C$28</f>
        <v>0.12422904347157228</v>
      </c>
      <c r="V548">
        <f ca="1">U548*(1-AngCal!$B$28)+W548*AngCal!$B$28</f>
        <v>0.12037004139273592</v>
      </c>
      <c r="W548" s="18">
        <f ca="1">V405/$R262*(1-AngCal!$C$28)+W405/$S262*AngCal!$C$28</f>
        <v>0.12028074906103832</v>
      </c>
      <c r="X548" s="113">
        <f t="shared" ca="1" si="172"/>
        <v>5.3369325292692851E-2</v>
      </c>
      <c r="Y548" s="18">
        <f ca="1">X405/$P262*(1-AngCal!$C$28)+Y405/$Q262*AngCal!$C$28</f>
        <v>4.8471581518471626E-2</v>
      </c>
      <c r="Z548" s="18">
        <f ca="1">Y548*(1-AngCal!$B$28)+AA548*AngCal!$B$28</f>
        <v>5.3369325292692851E-2</v>
      </c>
      <c r="AA548" s="18">
        <f ca="1">Z405/$R262*(1-AngCal!$C$28)+AA405/$S262*AngCal!$C$28</f>
        <v>5.3482652767704079E-2</v>
      </c>
      <c r="AB548" s="113">
        <f t="shared" ca="1" si="173"/>
        <v>2.3211798681846735E-3</v>
      </c>
      <c r="AC548" s="18">
        <f ca="1">AB405/$P262*(1-AngCal!$C$28)+AC405/$Q262*AngCal!$C$28</f>
        <v>7.1507512265872476E-3</v>
      </c>
      <c r="AD548" s="18">
        <f ca="1">AC548*(1-AngCal!$B$28)+AE548*AngCal!$B$28</f>
        <v>2.3211798681846735E-3</v>
      </c>
      <c r="AE548" s="18">
        <f ca="1">AD405/$R262*(1-AngCal!$C$28)+AE405/$S262*AngCal!$C$28</f>
        <v>2.2094298149632151E-3</v>
      </c>
    </row>
    <row r="549" spans="1:31" x14ac:dyDescent="0.15">
      <c r="A549">
        <v>5</v>
      </c>
      <c r="B549">
        <v>49.982999999999997</v>
      </c>
      <c r="C549">
        <v>3</v>
      </c>
      <c r="D549" s="18">
        <v>-4.4039999999999999E-3</v>
      </c>
      <c r="E549" s="18">
        <v>-0.35089999999999999</v>
      </c>
      <c r="F549" s="18">
        <v>2.5880000000000001</v>
      </c>
      <c r="G549" s="18">
        <v>1.2629999999999999</v>
      </c>
      <c r="H549" s="18">
        <v>0.52349999999999997</v>
      </c>
      <c r="I549" s="18">
        <v>2.956</v>
      </c>
      <c r="J549" s="18">
        <v>0.30009999999999998</v>
      </c>
      <c r="K549" s="18">
        <v>0.1676</v>
      </c>
      <c r="L549" s="18">
        <v>0.34649999999999997</v>
      </c>
      <c r="M549" s="18">
        <v>0.65720000000000001</v>
      </c>
      <c r="O549" s="18">
        <f t="shared" si="174"/>
        <v>71.265000000000001</v>
      </c>
      <c r="P549" s="113">
        <f t="shared" ca="1" si="170"/>
        <v>0.3245909188329551</v>
      </c>
      <c r="Q549" s="18">
        <f ca="1">P406/$P263*(1-AngCal!$C$28)+Q406/$Q263*AngCal!$C$28</f>
        <v>0.29776425797067363</v>
      </c>
      <c r="R549" s="18">
        <f ca="1">Q549*(1-AngCal!$B$28)+S549*AngCal!$B$28</f>
        <v>0.3245909188329551</v>
      </c>
      <c r="S549" s="18">
        <f ca="1">R406/$R263*(1-AngCal!$C$28)+S406/$S263*AngCal!$C$28</f>
        <v>0.32521165317077544</v>
      </c>
      <c r="T549" s="113">
        <f t="shared" ca="1" si="171"/>
        <v>0.11969562114417553</v>
      </c>
      <c r="U549" s="18">
        <f ca="1">T406/$P263*(1-AngCal!$C$28)+U406/$Q263*AngCal!$C$28</f>
        <v>0.12472802802259768</v>
      </c>
      <c r="V549">
        <f ca="1">U549*(1-AngCal!$B$28)+W549*AngCal!$B$28</f>
        <v>0.11969562114417553</v>
      </c>
      <c r="W549" s="18">
        <f ca="1">V406/$R263*(1-AngCal!$C$28)+W406/$S263*AngCal!$C$28</f>
        <v>0.11957917773858898</v>
      </c>
      <c r="X549" s="113">
        <f t="shared" ca="1" si="172"/>
        <v>4.6557185544437371E-2</v>
      </c>
      <c r="Y549" s="18">
        <f ca="1">X406/$P263*(1-AngCal!$C$28)+Y406/$Q263*AngCal!$C$28</f>
        <v>4.2971737286023576E-2</v>
      </c>
      <c r="Z549" s="18">
        <f ca="1">Y549*(1-AngCal!$B$28)+AA549*AngCal!$B$28</f>
        <v>4.6557185544437371E-2</v>
      </c>
      <c r="AA549" s="18">
        <f ca="1">Z406/$R263*(1-AngCal!$C$28)+AA406/$S263*AngCal!$C$28</f>
        <v>4.664014819349388E-2</v>
      </c>
      <c r="AB549" s="113">
        <f t="shared" ca="1" si="173"/>
        <v>1.1244145099023194E-3</v>
      </c>
      <c r="AC549" s="18">
        <f ca="1">AB406/$P263*(1-AngCal!$C$28)+AC406/$Q263*AngCal!$C$28</f>
        <v>4.4166352339721111E-3</v>
      </c>
      <c r="AD549" s="18">
        <f ca="1">AC549*(1-AngCal!$B$28)+AE549*AngCal!$B$28</f>
        <v>1.1244145099023194E-3</v>
      </c>
      <c r="AE549" s="18">
        <f ca="1">AD406/$R263*(1-AngCal!$C$28)+AE406/$S263*AngCal!$C$28</f>
        <v>1.048236767856641E-3</v>
      </c>
    </row>
    <row r="550" spans="1:31" x14ac:dyDescent="0.15">
      <c r="A550">
        <v>5</v>
      </c>
      <c r="B550">
        <v>49.982999999999997</v>
      </c>
      <c r="C550">
        <v>5</v>
      </c>
      <c r="D550" s="18">
        <v>-3.3440000000000002E-3</v>
      </c>
      <c r="E550" s="18">
        <v>1.9619999999999999E-2</v>
      </c>
      <c r="F550" s="18">
        <v>-0.26229999999999998</v>
      </c>
      <c r="G550" s="18">
        <v>0.16850000000000001</v>
      </c>
      <c r="H550" s="18">
        <v>0.40939999999999999</v>
      </c>
      <c r="I550" s="18">
        <v>2.891</v>
      </c>
      <c r="J550" s="18">
        <v>0.29330000000000001</v>
      </c>
      <c r="K550" s="18">
        <v>-1.397E-2</v>
      </c>
      <c r="L550" s="18">
        <v>-1.141</v>
      </c>
      <c r="M550" s="18">
        <v>5.2010000000000001E-2</v>
      </c>
      <c r="O550" s="18">
        <f t="shared" si="174"/>
        <v>89.715999999999994</v>
      </c>
      <c r="P550" s="113">
        <f t="shared" ca="1" si="170"/>
        <v>0.35715838474406408</v>
      </c>
      <c r="Q550" s="18">
        <f ca="1">P407/$P264*(1-AngCal!$C$28)+Q407/$Q264*AngCal!$C$28</f>
        <v>0.33110404148213624</v>
      </c>
      <c r="R550" s="18">
        <f ca="1">Q550*(1-AngCal!$B$28)+S550*AngCal!$B$28</f>
        <v>0.35715838474406408</v>
      </c>
      <c r="S550" s="18">
        <f ca="1">R407/$R264*(1-AngCal!$C$28)+S407/$S264*AngCal!$C$28</f>
        <v>0.35776124864856051</v>
      </c>
      <c r="T550" s="113">
        <f t="shared" ca="1" si="171"/>
        <v>0.1175566814437647</v>
      </c>
      <c r="U550" s="18">
        <f ca="1">T407/$P264*(1-AngCal!$C$28)+U407/$Q264*AngCal!$C$28</f>
        <v>0.12327257374316762</v>
      </c>
      <c r="V550">
        <f ca="1">U550*(1-AngCal!$B$28)+W550*AngCal!$B$28</f>
        <v>0.1175566814437647</v>
      </c>
      <c r="W550" s="18">
        <f ca="1">V407/$R264*(1-AngCal!$C$28)+W407/$S264*AngCal!$C$28</f>
        <v>0.11742442306693068</v>
      </c>
      <c r="X550" s="113">
        <f t="shared" ca="1" si="172"/>
        <v>3.9619189553437274E-2</v>
      </c>
      <c r="Y550" s="18">
        <f ca="1">X407/$P264*(1-AngCal!$C$28)+Y407/$Q264*AngCal!$C$28</f>
        <v>3.7475698694517418E-2</v>
      </c>
      <c r="Z550" s="18">
        <f ca="1">Y550*(1-AngCal!$B$28)+AA550*AngCal!$B$28</f>
        <v>3.9619189553437274E-2</v>
      </c>
      <c r="AA550" s="18">
        <f ca="1">Z407/$R264*(1-AngCal!$C$28)+AA407/$S264*AngCal!$C$28</f>
        <v>3.9668787167757076E-2</v>
      </c>
      <c r="AB550" s="113">
        <f t="shared" ca="1" si="173"/>
        <v>1.0643921778499326E-3</v>
      </c>
      <c r="AC550" s="18">
        <f ca="1">AB407/$P264*(1-AngCal!$C$28)+AC407/$Q264*AngCal!$C$28</f>
        <v>2.6486762000857392E-3</v>
      </c>
      <c r="AD550" s="18">
        <f ca="1">AC550*(1-AngCal!$B$28)+AE550*AngCal!$B$28</f>
        <v>1.0643921778499326E-3</v>
      </c>
      <c r="AE550" s="18">
        <f ca="1">AD407/$R264*(1-AngCal!$C$28)+AE407/$S264*AngCal!$C$28</f>
        <v>1.0277338886013985E-3</v>
      </c>
    </row>
    <row r="551" spans="1:31" x14ac:dyDescent="0.15">
      <c r="A551">
        <v>5</v>
      </c>
      <c r="B551">
        <v>49.982999999999997</v>
      </c>
      <c r="C551">
        <v>7</v>
      </c>
      <c r="D551" s="18">
        <v>-2.405E-3</v>
      </c>
      <c r="E551" s="18">
        <v>4.8590000000000001E-2</v>
      </c>
      <c r="F551" s="18">
        <v>0.15620000000000001</v>
      </c>
      <c r="G551" s="18">
        <v>0.29210000000000003</v>
      </c>
      <c r="H551" s="18">
        <v>-0.28199999999999997</v>
      </c>
      <c r="I551" s="18">
        <v>3.0030000000000001</v>
      </c>
      <c r="J551" s="18">
        <v>1.141</v>
      </c>
      <c r="K551" s="18">
        <v>0.57130000000000003</v>
      </c>
      <c r="L551" s="18">
        <v>2.8479999999999999</v>
      </c>
      <c r="M551" s="18">
        <v>0.36159999999999998</v>
      </c>
      <c r="O551" s="18">
        <f t="shared" si="174"/>
        <v>112.94</v>
      </c>
      <c r="P551" s="113">
        <f t="shared" ca="1" si="170"/>
        <v>0.39301259984680859</v>
      </c>
      <c r="Q551" s="18">
        <f ca="1">P408/$P265*(1-AngCal!$C$28)+Q408/$Q265*AngCal!$C$28</f>
        <v>0.36187370352625026</v>
      </c>
      <c r="R551" s="18">
        <f ca="1">Q551*(1-AngCal!$B$28)+S551*AngCal!$B$28</f>
        <v>0.39301259984680859</v>
      </c>
      <c r="S551" s="18">
        <f ca="1">R408/$R265*(1-AngCal!$C$28)+S408/$S265*AngCal!$C$28</f>
        <v>0.39373311375225606</v>
      </c>
      <c r="T551" s="113">
        <f t="shared" ca="1" si="171"/>
        <v>0.11413811814016596</v>
      </c>
      <c r="U551" s="18">
        <f ca="1">T408/$P265*(1-AngCal!$C$28)+U408/$Q265*AngCal!$C$28</f>
        <v>0.11812861410407323</v>
      </c>
      <c r="V551">
        <f ca="1">U551*(1-AngCal!$B$28)+W551*AngCal!$B$28</f>
        <v>0.11413811814016596</v>
      </c>
      <c r="W551" s="18">
        <f ca="1">V408/$R265*(1-AngCal!$C$28)+W408/$S265*AngCal!$C$28</f>
        <v>0.1140457832095368</v>
      </c>
      <c r="X551" s="113">
        <f t="shared" ca="1" si="172"/>
        <v>3.3001685454544676E-2</v>
      </c>
      <c r="Y551" s="18">
        <f ca="1">X408/$P265*(1-AngCal!$C$28)+Y408/$Q265*AngCal!$C$28</f>
        <v>3.28847604837917E-2</v>
      </c>
      <c r="Z551" s="18">
        <f ca="1">Y551*(1-AngCal!$B$28)+AA551*AngCal!$B$28</f>
        <v>3.3001685454544676E-2</v>
      </c>
      <c r="AA551" s="18">
        <f ca="1">Z408/$R265*(1-AngCal!$C$28)+AA408/$S265*AngCal!$C$28</f>
        <v>3.3004390947586379E-2</v>
      </c>
      <c r="AB551" s="113">
        <f t="shared" ca="1" si="173"/>
        <v>1.0722832186378494E-3</v>
      </c>
      <c r="AC551" s="18">
        <f ca="1">AB408/$P265*(1-AngCal!$C$28)+AC408/$Q265*AngCal!$C$28</f>
        <v>3.9148726652114161E-3</v>
      </c>
      <c r="AD551" s="18">
        <f ca="1">AC551*(1-AngCal!$B$28)+AE551*AngCal!$B$28</f>
        <v>1.0722832186378494E-3</v>
      </c>
      <c r="AE551" s="18">
        <f ca="1">AD408/$R265*(1-AngCal!$C$28)+AE408/$S265*AngCal!$C$28</f>
        <v>1.0065093645278604E-3</v>
      </c>
    </row>
    <row r="552" spans="1:31" x14ac:dyDescent="0.15">
      <c r="A552">
        <v>5</v>
      </c>
      <c r="B552">
        <v>49.982999999999997</v>
      </c>
      <c r="C552">
        <v>10</v>
      </c>
      <c r="D552" s="18">
        <v>-5.7120000000000001E-4</v>
      </c>
      <c r="E552" s="18">
        <v>7.6560000000000003E-2</v>
      </c>
      <c r="F552" s="18">
        <v>0.72889999999999999</v>
      </c>
      <c r="G552" s="18">
        <v>0.36480000000000001</v>
      </c>
      <c r="H552" s="18">
        <v>0.53100000000000003</v>
      </c>
      <c r="I552" s="18">
        <v>2.7240000000000002</v>
      </c>
      <c r="J552" s="18">
        <v>0.27939999999999998</v>
      </c>
      <c r="K552" s="18">
        <v>-0.23799999999999999</v>
      </c>
      <c r="L552" s="18">
        <v>2.0059999999999998</v>
      </c>
      <c r="M552" s="18">
        <v>0.66800000000000004</v>
      </c>
      <c r="O552" s="18">
        <f t="shared" si="174"/>
        <v>142.19</v>
      </c>
      <c r="P552" s="113">
        <f t="shared" ca="1" si="170"/>
        <v>0.43281279908534509</v>
      </c>
      <c r="Q552" s="18">
        <f ca="1">P409/$P266*(1-AngCal!$C$28)+Q409/$Q266*AngCal!$C$28</f>
        <v>0.39861674529628821</v>
      </c>
      <c r="R552" s="18">
        <f ca="1">Q552*(1-AngCal!$B$28)+S552*AngCal!$B$28</f>
        <v>0.43281279908534509</v>
      </c>
      <c r="S552" s="18">
        <f ca="1">R409/$R266*(1-AngCal!$C$28)+S409/$S266*AngCal!$C$28</f>
        <v>0.43360405167223198</v>
      </c>
      <c r="T552" s="113">
        <f t="shared" ca="1" si="171"/>
        <v>0.10917971727790129</v>
      </c>
      <c r="U552" s="18">
        <f ca="1">T409/$P266*(1-AngCal!$C$28)+U409/$Q266*AngCal!$C$28</f>
        <v>0.11229387017741943</v>
      </c>
      <c r="V552">
        <f ca="1">U552*(1-AngCal!$B$28)+W552*AngCal!$B$28</f>
        <v>0.10917971727790129</v>
      </c>
      <c r="W552" s="18">
        <f ca="1">V409/$R266*(1-AngCal!$C$28)+W409/$S266*AngCal!$C$28</f>
        <v>0.10910765979568697</v>
      </c>
      <c r="X552" s="113">
        <f t="shared" ca="1" si="172"/>
        <v>2.6938029017118309E-2</v>
      </c>
      <c r="Y552" s="18">
        <f ca="1">X409/$P266*(1-AngCal!$C$28)+Y409/$Q266*AngCal!$C$28</f>
        <v>2.8321696114066215E-2</v>
      </c>
      <c r="Z552" s="18">
        <f ca="1">Y552*(1-AngCal!$B$28)+AA552*AngCal!$B$28</f>
        <v>2.6938029017118309E-2</v>
      </c>
      <c r="AA552" s="18">
        <f ca="1">Z409/$R266*(1-AngCal!$C$28)+AA409/$S266*AngCal!$C$28</f>
        <v>2.6906012744813794E-2</v>
      </c>
      <c r="AB552" s="113">
        <f t="shared" ca="1" si="173"/>
        <v>1.0596587477077874E-3</v>
      </c>
      <c r="AC552" s="18">
        <f ca="1">AB409/$P266*(1-AngCal!$C$28)+AC409/$Q266*AngCal!$C$28</f>
        <v>4.2704210595515693E-3</v>
      </c>
      <c r="AD552" s="18">
        <f ca="1">AC552*(1-AngCal!$B$28)+AE552*AngCal!$B$28</f>
        <v>1.0596587477077874E-3</v>
      </c>
      <c r="AE552" s="18">
        <f ca="1">AD409/$R266*(1-AngCal!$C$28)+AE409/$S266*AngCal!$C$28</f>
        <v>9.8536584827567863E-4</v>
      </c>
    </row>
    <row r="553" spans="1:31" x14ac:dyDescent="0.15">
      <c r="A553">
        <v>5</v>
      </c>
      <c r="B553">
        <v>49.982999999999997</v>
      </c>
      <c r="C553">
        <v>15</v>
      </c>
      <c r="D553" s="18">
        <v>-7.9639999999999995E-4</v>
      </c>
      <c r="E553" s="18">
        <v>-0.40620000000000001</v>
      </c>
      <c r="F553" s="18">
        <v>1.071</v>
      </c>
      <c r="G553" s="18">
        <v>0.52700000000000002</v>
      </c>
      <c r="H553" s="18">
        <v>0.50800000000000001</v>
      </c>
      <c r="I553" s="18">
        <v>2.746</v>
      </c>
      <c r="J553" s="18">
        <v>0.2472</v>
      </c>
      <c r="K553" s="18">
        <v>0.3291</v>
      </c>
      <c r="L553" s="18">
        <v>0.79890000000000005</v>
      </c>
      <c r="M553" s="18">
        <v>0.42670000000000002</v>
      </c>
      <c r="O553" s="18">
        <f t="shared" si="174"/>
        <v>179.01</v>
      </c>
      <c r="P553" s="113">
        <f t="shared" ca="1" si="170"/>
        <v>0.47698283770041222</v>
      </c>
      <c r="Q553" s="18">
        <f ca="1">P410/$P267*(1-AngCal!$C$28)+Q410/$Q267*AngCal!$C$28</f>
        <v>0.44874600679637289</v>
      </c>
      <c r="R553" s="18">
        <f ca="1">Q553*(1-AngCal!$B$28)+S553*AngCal!$B$28</f>
        <v>0.47698283770041222</v>
      </c>
      <c r="S553" s="18">
        <f ca="1">R410/$R267*(1-AngCal!$C$28)+S410/$S267*AngCal!$C$28</f>
        <v>0.47763620155450287</v>
      </c>
      <c r="T553" s="113">
        <f t="shared" ca="1" si="171"/>
        <v>0.10233749629944038</v>
      </c>
      <c r="U553" s="18">
        <f ca="1">T410/$P267*(1-AngCal!$C$28)+U410/$Q267*AngCal!$C$28</f>
        <v>0.10703252008085216</v>
      </c>
      <c r="V553">
        <f ca="1">U553*(1-AngCal!$B$28)+W553*AngCal!$B$28</f>
        <v>0.10233749629944038</v>
      </c>
      <c r="W553" s="18">
        <f ca="1">V410/$R267*(1-AngCal!$C$28)+W410/$S267*AngCal!$C$28</f>
        <v>0.10222885950364359</v>
      </c>
      <c r="X553" s="113">
        <f t="shared" ca="1" si="172"/>
        <v>2.1595072427301902E-2</v>
      </c>
      <c r="Y553" s="18">
        <f ca="1">X410/$P267*(1-AngCal!$C$28)+Y410/$Q267*AngCal!$C$28</f>
        <v>2.3046508071704275E-2</v>
      </c>
      <c r="Z553" s="18">
        <f ca="1">Y553*(1-AngCal!$B$28)+AA553*AngCal!$B$28</f>
        <v>2.1595072427301902E-2</v>
      </c>
      <c r="AA553" s="18">
        <f ca="1">Z410/$R267*(1-AngCal!$C$28)+AA410/$S267*AngCal!$C$28</f>
        <v>2.1561488078200755E-2</v>
      </c>
      <c r="AB553" s="113">
        <f t="shared" ca="1" si="173"/>
        <v>1.2703895614913244E-3</v>
      </c>
      <c r="AC553" s="18">
        <f ca="1">AB410/$P267*(1-AngCal!$C$28)+AC410/$Q267*AngCal!$C$28</f>
        <v>1.5702767175421451E-3</v>
      </c>
      <c r="AD553" s="18">
        <f ca="1">AC553*(1-AngCal!$B$28)+AE553*AngCal!$B$28</f>
        <v>1.2703895614913244E-3</v>
      </c>
      <c r="AE553" s="18">
        <f ca="1">AD410/$R267*(1-AngCal!$C$28)+AE410/$S267*AngCal!$C$28</f>
        <v>1.2634505594221644E-3</v>
      </c>
    </row>
    <row r="554" spans="1:31" x14ac:dyDescent="0.15">
      <c r="A554">
        <v>5</v>
      </c>
      <c r="B554">
        <v>49.982999999999997</v>
      </c>
      <c r="C554">
        <v>20</v>
      </c>
      <c r="D554" s="18">
        <v>-1.4329999999999999E-4</v>
      </c>
      <c r="E554" s="18">
        <v>-0.18509999999999999</v>
      </c>
      <c r="F554" s="18">
        <v>1.4710000000000001</v>
      </c>
      <c r="G554" s="18">
        <v>0.77290000000000003</v>
      </c>
      <c r="H554" s="18">
        <v>0.51290000000000002</v>
      </c>
      <c r="I554" s="18">
        <v>2.7749999999999999</v>
      </c>
      <c r="J554" s="18">
        <v>0.20250000000000001</v>
      </c>
      <c r="K554" s="18">
        <v>9.9059999999999995E-2</v>
      </c>
      <c r="L554" s="18">
        <v>0.53049999999999997</v>
      </c>
      <c r="M554" s="18">
        <v>0.4083</v>
      </c>
      <c r="O554" s="18">
        <f t="shared" si="174"/>
        <v>225.36</v>
      </c>
      <c r="P554" s="113">
        <f t="shared" ca="1" si="170"/>
        <v>0.52759057490384809</v>
      </c>
      <c r="Q554" s="18">
        <f ca="1">P411/$P268*(1-AngCal!$C$28)+Q411/$Q268*AngCal!$C$28</f>
        <v>0.50173436289173468</v>
      </c>
      <c r="R554" s="18">
        <f ca="1">Q554*(1-AngCal!$B$28)+S554*AngCal!$B$28</f>
        <v>0.52759057490384809</v>
      </c>
      <c r="S554" s="18">
        <f ca="1">R411/$R268*(1-AngCal!$C$28)+S411/$S268*AngCal!$C$28</f>
        <v>0.52818885430672557</v>
      </c>
      <c r="T554" s="113">
        <f t="shared" ca="1" si="171"/>
        <v>9.3651306174309265E-2</v>
      </c>
      <c r="U554" s="18">
        <f ca="1">T411/$P268*(1-AngCal!$C$28)+U411/$Q268*AngCal!$C$28</f>
        <v>9.8935477218146065E-2</v>
      </c>
      <c r="V554">
        <f ca="1">U554*(1-AngCal!$B$28)+W554*AngCal!$B$28</f>
        <v>9.3651306174309265E-2</v>
      </c>
      <c r="W554" s="18">
        <f ca="1">V411/$R268*(1-AngCal!$C$28)+W411/$S268*AngCal!$C$28</f>
        <v>9.3529037270599483E-2</v>
      </c>
      <c r="X554" s="113">
        <f t="shared" ca="1" si="172"/>
        <v>1.704873093643651E-2</v>
      </c>
      <c r="Y554" s="18">
        <f ca="1">X411/$P268*(1-AngCal!$C$28)+Y411/$Q268*AngCal!$C$28</f>
        <v>1.8237140395473077E-2</v>
      </c>
      <c r="Z554" s="18">
        <f ca="1">Y554*(1-AngCal!$B$28)+AA554*AngCal!$B$28</f>
        <v>1.704873093643651E-2</v>
      </c>
      <c r="AA554" s="18">
        <f ca="1">Z411/$R268*(1-AngCal!$C$28)+AA411/$S268*AngCal!$C$28</f>
        <v>1.7021232674077229E-2</v>
      </c>
      <c r="AB554" s="113">
        <f t="shared" ca="1" si="173"/>
        <v>1.3562501798331131E-3</v>
      </c>
      <c r="AC554" s="18">
        <f ca="1">AB411/$P268*(1-AngCal!$C$28)+AC411/$Q268*AngCal!$C$28</f>
        <v>9.3994021457299468E-4</v>
      </c>
      <c r="AD554" s="18">
        <f ca="1">AC554*(1-AngCal!$B$28)+AE554*AngCal!$B$28</f>
        <v>1.3562501798331131E-3</v>
      </c>
      <c r="AE554" s="18">
        <f ca="1">AD411/$R268*(1-AngCal!$C$28)+AE411/$S268*AngCal!$C$28</f>
        <v>1.3658830555734209E-3</v>
      </c>
    </row>
    <row r="555" spans="1:31" x14ac:dyDescent="0.15">
      <c r="A555">
        <v>5</v>
      </c>
      <c r="B555">
        <v>67.763000000000005</v>
      </c>
      <c r="C555">
        <v>1</v>
      </c>
      <c r="D555" s="18">
        <v>1.5269999999999999E-3</v>
      </c>
      <c r="E555" s="18">
        <v>0.32150000000000001</v>
      </c>
      <c r="F555" s="18">
        <v>2.8759999999999999</v>
      </c>
      <c r="G555" s="18">
        <v>0.31719999999999998</v>
      </c>
      <c r="H555" s="18">
        <v>2.7810000000000001E-2</v>
      </c>
      <c r="I555" s="18">
        <v>1.548</v>
      </c>
      <c r="J555" s="18">
        <v>0.15820000000000001</v>
      </c>
      <c r="K555" s="18">
        <v>5.4939999999999998E-3</v>
      </c>
      <c r="L555" s="18">
        <v>-0.78700000000000003</v>
      </c>
      <c r="M555" s="18">
        <v>0.16789999999999999</v>
      </c>
      <c r="O555" s="18">
        <f t="shared" si="174"/>
        <v>283.70999999999998</v>
      </c>
      <c r="P555" s="113">
        <f t="shared" ca="1" si="170"/>
        <v>0.58747092753799224</v>
      </c>
      <c r="Q555" s="18">
        <f ca="1">P412/$P269*(1-AngCal!$C$28)+Q412/$Q269*AngCal!$C$28</f>
        <v>0.55980155520805241</v>
      </c>
      <c r="R555" s="18">
        <f ca="1">Q555*(1-AngCal!$B$28)+S555*AngCal!$B$28</f>
        <v>0.58747092753799224</v>
      </c>
      <c r="S555" s="18">
        <f ca="1">R412/$R269*(1-AngCal!$C$28)+S412/$S269*AngCal!$C$28</f>
        <v>0.58811116113244888</v>
      </c>
      <c r="T555" s="113">
        <f t="shared" ca="1" si="171"/>
        <v>8.3322726835651686E-2</v>
      </c>
      <c r="U555" s="18">
        <f ca="1">T412/$P269*(1-AngCal!$C$28)+U412/$Q269*AngCal!$C$28</f>
        <v>8.8585561414682448E-2</v>
      </c>
      <c r="V555">
        <f ca="1">U555*(1-AngCal!$B$28)+W555*AngCal!$B$28</f>
        <v>8.3322726835651686E-2</v>
      </c>
      <c r="W555" s="18">
        <f ca="1">V412/$R269*(1-AngCal!$C$28)+W412/$S269*AngCal!$C$28</f>
        <v>8.3200951630222911E-2</v>
      </c>
      <c r="X555" s="113">
        <f t="shared" ca="1" si="172"/>
        <v>1.3251776749543106E-2</v>
      </c>
      <c r="Y555" s="18">
        <f ca="1">X412/$P269*(1-AngCal!$C$28)+Y412/$Q269*AngCal!$C$28</f>
        <v>1.4442462999164331E-2</v>
      </c>
      <c r="Z555" s="18">
        <f ca="1">Y555*(1-AngCal!$B$28)+AA555*AngCal!$B$28</f>
        <v>1.3251776749543106E-2</v>
      </c>
      <c r="AA555" s="18">
        <f ca="1">Z412/$R269*(1-AngCal!$C$28)+AA412/$S269*AngCal!$C$28</f>
        <v>1.3224225805185749E-2</v>
      </c>
      <c r="AB555" s="113">
        <f t="shared" ca="1" si="173"/>
        <v>9.4058417129445015E-4</v>
      </c>
      <c r="AC555" s="18">
        <f ca="1">AB412/$P269*(1-AngCal!$C$28)+AC412/$Q269*AngCal!$C$28</f>
        <v>9.3844961770848891E-4</v>
      </c>
      <c r="AD555" s="18">
        <f ca="1">AC555*(1-AngCal!$B$28)+AE555*AngCal!$B$28</f>
        <v>9.4058417129445015E-4</v>
      </c>
      <c r="AE555" s="18">
        <f ca="1">AD412/$R269*(1-AngCal!$C$28)+AE412/$S269*AngCal!$C$28</f>
        <v>9.406335621117988E-4</v>
      </c>
    </row>
    <row r="556" spans="1:31" x14ac:dyDescent="0.15">
      <c r="A556">
        <v>5</v>
      </c>
      <c r="B556">
        <v>67.763000000000005</v>
      </c>
      <c r="C556">
        <v>3</v>
      </c>
      <c r="D556" s="18">
        <v>3.5729999999999998E-3</v>
      </c>
      <c r="E556" s="18">
        <v>0.36059999999999998</v>
      </c>
      <c r="F556" s="18">
        <v>2.8820000000000001</v>
      </c>
      <c r="G556" s="18">
        <v>0.38290000000000002</v>
      </c>
      <c r="H556" s="18">
        <v>-4.7629999999999999E-2</v>
      </c>
      <c r="I556" s="18">
        <v>4.1580000000000004</v>
      </c>
      <c r="J556" s="18">
        <v>2.4239999999999999</v>
      </c>
      <c r="K556" s="18">
        <v>2.3539999999999998E-2</v>
      </c>
      <c r="L556" s="18">
        <v>1.0309999999999999</v>
      </c>
      <c r="M556" s="18">
        <v>0.86709999999999998</v>
      </c>
      <c r="O556" s="18">
        <f t="shared" si="174"/>
        <v>357.17</v>
      </c>
      <c r="P556" s="113">
        <f t="shared" ca="1" si="170"/>
        <v>0.65624073140414008</v>
      </c>
      <c r="Q556" s="18">
        <f ca="1">P413/$P270*(1-AngCal!$C$28)+Q413/$Q270*AngCal!$C$28</f>
        <v>0.62554844802456955</v>
      </c>
      <c r="R556" s="18">
        <f ca="1">Q556*(1-AngCal!$B$28)+S556*AngCal!$B$28</f>
        <v>0.65624073140414008</v>
      </c>
      <c r="S556" s="18">
        <f ca="1">R413/$R270*(1-AngCal!$C$28)+S413/$S270*AngCal!$C$28</f>
        <v>0.65695091126206639</v>
      </c>
      <c r="T556" s="113">
        <f t="shared" ca="1" si="171"/>
        <v>7.1343090580860066E-2</v>
      </c>
      <c r="U556" s="18">
        <f ca="1">T413/$P270*(1-AngCal!$C$28)+U413/$Q270*AngCal!$C$28</f>
        <v>7.6724398791760226E-2</v>
      </c>
      <c r="V556">
        <f ca="1">U556*(1-AngCal!$B$28)+W556*AngCal!$B$28</f>
        <v>7.1343090580860066E-2</v>
      </c>
      <c r="W556" s="18">
        <f ca="1">V413/$R270*(1-AngCal!$C$28)+W413/$S270*AngCal!$C$28</f>
        <v>7.1218574048368427E-2</v>
      </c>
      <c r="X556" s="113">
        <f t="shared" ca="1" si="172"/>
        <v>1.020590468880098E-2</v>
      </c>
      <c r="Y556" s="18">
        <f ca="1">X413/$P270*(1-AngCal!$C$28)+Y413/$Q270*AngCal!$C$28</f>
        <v>1.1548450530847756E-2</v>
      </c>
      <c r="Z556" s="18">
        <f ca="1">Y556*(1-AngCal!$B$28)+AA556*AngCal!$B$28</f>
        <v>1.020590468880098E-2</v>
      </c>
      <c r="AA556" s="18">
        <f ca="1">Z413/$R270*(1-AngCal!$C$28)+AA413/$S270*AngCal!$C$28</f>
        <v>1.0174839909306635E-2</v>
      </c>
      <c r="AB556" s="113">
        <f t="shared" ca="1" si="173"/>
        <v>9.3800404455941799E-4</v>
      </c>
      <c r="AC556" s="18">
        <f ca="1">AB413/$P270*(1-AngCal!$C$28)+AC413/$Q270*AngCal!$C$28</f>
        <v>9.4202097237021344E-4</v>
      </c>
      <c r="AD556" s="18">
        <f ca="1">AC556*(1-AngCal!$B$28)+AE556*AngCal!$B$28</f>
        <v>9.3800404455941799E-4</v>
      </c>
      <c r="AE556" s="18">
        <f ca="1">AD413/$R270*(1-AngCal!$C$28)+AE413/$S270*AngCal!$C$28</f>
        <v>9.3791109802993729E-4</v>
      </c>
    </row>
    <row r="557" spans="1:31" x14ac:dyDescent="0.15">
      <c r="A557">
        <v>5</v>
      </c>
      <c r="B557">
        <v>67.763000000000005</v>
      </c>
      <c r="C557">
        <v>5</v>
      </c>
      <c r="D557" s="18">
        <v>3.4780000000000002E-3</v>
      </c>
      <c r="E557" s="18">
        <v>0.55559999999999998</v>
      </c>
      <c r="F557" s="18">
        <v>2.9340000000000002</v>
      </c>
      <c r="G557" s="18">
        <v>0.46879999999999999</v>
      </c>
      <c r="H557" s="18">
        <v>-0.42380000000000001</v>
      </c>
      <c r="I557" s="18">
        <v>4.0359999999999996</v>
      </c>
      <c r="J557" s="18">
        <v>1.0960000000000001</v>
      </c>
      <c r="K557" s="18">
        <v>3.0159999999999999E-2</v>
      </c>
      <c r="L557" s="18">
        <v>0.56279999999999997</v>
      </c>
      <c r="M557" s="18">
        <v>0.58099999999999996</v>
      </c>
      <c r="O557" s="18">
        <f t="shared" si="174"/>
        <v>449.65</v>
      </c>
      <c r="P557" s="113">
        <f t="shared" ca="1" si="170"/>
        <v>0.73646360820492207</v>
      </c>
      <c r="Q557" s="18">
        <f ca="1">P414/$P271*(1-AngCal!$C$28)+Q414/$Q271*AngCal!$C$28</f>
        <v>0.6997432076710538</v>
      </c>
      <c r="R557" s="18">
        <f ca="1">Q557*(1-AngCal!$B$28)+S557*AngCal!$B$28</f>
        <v>0.73646360820492207</v>
      </c>
      <c r="S557" s="18">
        <f ca="1">R414/$R271*(1-AngCal!$C$28)+S414/$S271*AngCal!$C$28</f>
        <v>0.73731327092019261</v>
      </c>
      <c r="T557" s="113">
        <f t="shared" ca="1" si="171"/>
        <v>5.8600274515886182E-2</v>
      </c>
      <c r="U557" s="18">
        <f ca="1">T414/$P271*(1-AngCal!$C$28)+U414/$Q271*AngCal!$C$28</f>
        <v>6.4219166448423348E-2</v>
      </c>
      <c r="V557">
        <f ca="1">U557*(1-AngCal!$B$28)+W557*AngCal!$B$28</f>
        <v>5.8600274515886182E-2</v>
      </c>
      <c r="W557" s="18">
        <f ca="1">V414/$R271*(1-AngCal!$C$28)+W414/$S271*AngCal!$C$28</f>
        <v>5.8470260602453847E-2</v>
      </c>
      <c r="X557" s="113">
        <f t="shared" ca="1" si="172"/>
        <v>7.7697208826680584E-3</v>
      </c>
      <c r="Y557" s="18">
        <f ca="1">X414/$P271*(1-AngCal!$C$28)+Y414/$Q271*AngCal!$C$28</f>
        <v>9.2999733811056171E-3</v>
      </c>
      <c r="Z557" s="18">
        <f ca="1">Y557*(1-AngCal!$B$28)+AA557*AngCal!$B$28</f>
        <v>7.7697208826680584E-3</v>
      </c>
      <c r="AA557" s="18">
        <f ca="1">Z414/$R271*(1-AngCal!$C$28)+AA414/$S271*AngCal!$C$28</f>
        <v>7.7343128132034361E-3</v>
      </c>
      <c r="AB557" s="113">
        <f t="shared" ca="1" si="173"/>
        <v>9.428459051489226E-4</v>
      </c>
      <c r="AC557" s="18">
        <f ca="1">AB414/$P271*(1-AngCal!$C$28)+AC414/$Q271*AngCal!$C$28</f>
        <v>9.5100705163011156E-4</v>
      </c>
      <c r="AD557" s="18">
        <f ca="1">AC557*(1-AngCal!$B$28)+AE557*AngCal!$B$28</f>
        <v>9.428459051489226E-4</v>
      </c>
      <c r="AE557" s="18">
        <f ca="1">AD414/$R271*(1-AngCal!$C$28)+AE414/$S271*AngCal!$C$28</f>
        <v>9.4265706674361883E-4</v>
      </c>
    </row>
    <row r="558" spans="1:31" x14ac:dyDescent="0.15">
      <c r="A558">
        <v>5</v>
      </c>
      <c r="B558">
        <v>67.763000000000005</v>
      </c>
      <c r="C558">
        <v>7</v>
      </c>
      <c r="D558" s="18">
        <v>5.8409999999999998E-3</v>
      </c>
      <c r="E558" s="18">
        <v>0.26879999999999998</v>
      </c>
      <c r="F558" s="18">
        <v>2.7320000000000002</v>
      </c>
      <c r="G558" s="18">
        <v>0.23880000000000001</v>
      </c>
      <c r="H558" s="18">
        <v>-5.0759999999999998E-3</v>
      </c>
      <c r="I558" s="18">
        <v>-1.944</v>
      </c>
      <c r="J558" s="18">
        <v>0.43590000000000001</v>
      </c>
      <c r="K558" s="18">
        <v>5.6860000000000001E-2</v>
      </c>
      <c r="L558" s="18">
        <v>2.9569999999999999</v>
      </c>
      <c r="M558" s="18">
        <v>1.1140000000000001</v>
      </c>
      <c r="O558" s="18">
        <f t="shared" si="174"/>
        <v>566.08000000000004</v>
      </c>
      <c r="P558" s="113">
        <f t="shared" ca="1" si="170"/>
        <v>0.832314892537937</v>
      </c>
      <c r="Q558" s="18">
        <f ca="1">P415/$P272*(1-AngCal!$C$28)+Q415/$Q272*AngCal!$C$28</f>
        <v>0.78006880912355869</v>
      </c>
      <c r="R558" s="18">
        <f ca="1">Q558*(1-AngCal!$B$28)+S558*AngCal!$B$28</f>
        <v>0.832314892537937</v>
      </c>
      <c r="S558" s="18">
        <f ca="1">R415/$R272*(1-AngCal!$C$28)+S415/$S272*AngCal!$C$28</f>
        <v>0.8335237995337953</v>
      </c>
      <c r="T558" s="113">
        <f t="shared" ca="1" si="171"/>
        <v>4.6260628113250171E-2</v>
      </c>
      <c r="U558" s="18">
        <f ca="1">T415/$P272*(1-AngCal!$C$28)+U415/$Q272*AngCal!$C$28</f>
        <v>5.2078953507514882E-2</v>
      </c>
      <c r="V558">
        <f ca="1">U558*(1-AngCal!$B$28)+W558*AngCal!$B$28</f>
        <v>4.6260628113250171E-2</v>
      </c>
      <c r="W558" s="18">
        <f ca="1">V415/$R272*(1-AngCal!$C$28)+W415/$S272*AngCal!$C$28</f>
        <v>4.6125999566694463E-2</v>
      </c>
      <c r="X558" s="113">
        <f t="shared" ca="1" si="172"/>
        <v>5.7118619970663751E-3</v>
      </c>
      <c r="Y558" s="18">
        <f ca="1">X415/$P272*(1-AngCal!$C$28)+Y415/$Q272*AngCal!$C$28</f>
        <v>7.5048071998950203E-3</v>
      </c>
      <c r="Z558" s="18">
        <f ca="1">Y558*(1-AngCal!$B$28)+AA558*AngCal!$B$28</f>
        <v>5.7118619970663751E-3</v>
      </c>
      <c r="AA558" s="18">
        <f ca="1">Z415/$R272*(1-AngCal!$C$28)+AA415/$S272*AngCal!$C$28</f>
        <v>5.6703755571796003E-3</v>
      </c>
      <c r="AB558" s="113">
        <f t="shared" ca="1" si="173"/>
        <v>4.1954153496317482E-5</v>
      </c>
      <c r="AC558" s="18">
        <f ca="1">AB415/$P272*(1-AngCal!$C$28)+AC415/$Q272*AngCal!$C$28</f>
        <v>1.2710378729785599E-3</v>
      </c>
      <c r="AD558" s="18">
        <f ca="1">AC558*(1-AngCal!$B$28)+AE558*AngCal!$B$28</f>
        <v>4.1954153496317482E-5</v>
      </c>
      <c r="AE558" s="18">
        <f ca="1">AD415/$R272*(1-AngCal!$C$28)+AE415/$S272*AngCal!$C$28</f>
        <v>1.351474120213854E-5</v>
      </c>
    </row>
    <row r="559" spans="1:31" x14ac:dyDescent="0.15">
      <c r="A559">
        <v>5</v>
      </c>
      <c r="B559">
        <v>67.763000000000005</v>
      </c>
      <c r="C559">
        <v>10</v>
      </c>
      <c r="D559" s="18">
        <v>3.32E-3</v>
      </c>
      <c r="E559" s="18">
        <v>0.32119999999999999</v>
      </c>
      <c r="F559" s="18">
        <v>2.77</v>
      </c>
      <c r="G559" s="18">
        <v>0.28420000000000001</v>
      </c>
      <c r="H559" s="18">
        <v>9.0670000000000004E-3</v>
      </c>
      <c r="I559" s="18">
        <v>0.84289999999999998</v>
      </c>
      <c r="J559" s="18">
        <v>9.4259999999999997E-2</v>
      </c>
      <c r="K559" s="18">
        <v>-5.3870000000000003E-3</v>
      </c>
      <c r="L559" s="18">
        <v>3.4709999999999998E-2</v>
      </c>
      <c r="M559" s="18">
        <v>9.4270000000000007E-2</v>
      </c>
      <c r="O559" s="18">
        <f t="shared" si="174"/>
        <v>712.65</v>
      </c>
      <c r="P559" s="113">
        <f t="shared" ca="1" si="170"/>
        <v>0.93468362838254138</v>
      </c>
      <c r="Q559" s="18">
        <f ca="1">P416/$P273*(1-AngCal!$C$28)+Q416/$Q273*AngCal!$C$28</f>
        <v>0.85989080583423749</v>
      </c>
      <c r="R559" s="18">
        <f ca="1">Q559*(1-AngCal!$B$28)+S559*AngCal!$B$28</f>
        <v>0.93468362838254138</v>
      </c>
      <c r="S559" s="18">
        <f ca="1">R416/$R273*(1-AngCal!$C$28)+S416/$S273*AngCal!$C$28</f>
        <v>0.9364142378466328</v>
      </c>
      <c r="T559" s="113">
        <f t="shared" ca="1" si="171"/>
        <v>3.4813031972032796E-2</v>
      </c>
      <c r="U559" s="18">
        <f ca="1">T416/$P273*(1-AngCal!$C$28)+U416/$Q273*AngCal!$C$28</f>
        <v>4.1102195977774168E-2</v>
      </c>
      <c r="V559">
        <f ca="1">U559*(1-AngCal!$B$28)+W559*AngCal!$B$28</f>
        <v>3.4813031972032796E-2</v>
      </c>
      <c r="W559" s="18">
        <f ca="1">V416/$R273*(1-AngCal!$C$28)+W416/$S273*AngCal!$C$28</f>
        <v>3.466750882718117E-2</v>
      </c>
      <c r="X559" s="113">
        <f t="shared" ca="1" si="172"/>
        <v>4.5653021013198894E-3</v>
      </c>
      <c r="Y559" s="18">
        <f ca="1">X416/$P273*(1-AngCal!$C$28)+Y416/$Q273*AngCal!$C$28</f>
        <v>6.1198206867275756E-3</v>
      </c>
      <c r="Z559" s="18">
        <f ca="1">Y559*(1-AngCal!$B$28)+AA559*AngCal!$B$28</f>
        <v>4.5653021013198894E-3</v>
      </c>
      <c r="AA559" s="18">
        <f ca="1">Z416/$R273*(1-AngCal!$C$28)+AA416/$S273*AngCal!$C$28</f>
        <v>4.5293325458953034E-3</v>
      </c>
      <c r="AB559" s="113">
        <f t="shared" ca="1" si="173"/>
        <v>6.0341889962861554E-5</v>
      </c>
      <c r="AC559" s="18">
        <f ca="1">AB416/$P273*(1-AngCal!$C$28)+AC416/$Q273*AngCal!$C$28</f>
        <v>2.6681747730397886E-3</v>
      </c>
      <c r="AD559" s="18">
        <f ca="1">AC559*(1-AngCal!$B$28)+AE559*AngCal!$B$28</f>
        <v>6.0341889962861554E-5</v>
      </c>
      <c r="AE559" s="18">
        <f ca="1">AD416/$R273*(1-AngCal!$C$28)+AE416/$S273*AngCal!$C$28</f>
        <v>0</v>
      </c>
    </row>
    <row r="560" spans="1:31" x14ac:dyDescent="0.15">
      <c r="A560">
        <v>5</v>
      </c>
      <c r="B560">
        <v>67.763000000000005</v>
      </c>
      <c r="C560">
        <v>15</v>
      </c>
      <c r="D560" s="18">
        <v>4.431E-3</v>
      </c>
      <c r="E560" s="18">
        <v>0.53649999999999998</v>
      </c>
      <c r="F560" s="18">
        <v>2.8</v>
      </c>
      <c r="G560" s="18">
        <v>0.36149999999999999</v>
      </c>
      <c r="H560" s="18">
        <v>-0.33260000000000001</v>
      </c>
      <c r="I560" s="18">
        <v>3.4830000000000001</v>
      </c>
      <c r="J560" s="18">
        <v>0.7419</v>
      </c>
      <c r="K560" s="18">
        <v>7.4030000000000005E-4</v>
      </c>
      <c r="L560" s="18">
        <v>-1.903</v>
      </c>
      <c r="M560" s="18">
        <v>3.27E-2</v>
      </c>
      <c r="O560" s="18">
        <f t="shared" si="174"/>
        <v>897.16</v>
      </c>
      <c r="P560" s="113">
        <f t="shared" ca="1" si="170"/>
        <v>1.0464305864002994</v>
      </c>
      <c r="Q560" s="18">
        <f ca="1">P417/$P274*(1-AngCal!$C$28)+Q417/$Q274*AngCal!$C$28</f>
        <v>0.93991073143767212</v>
      </c>
      <c r="R560" s="18">
        <f ca="1">Q560*(1-AngCal!$B$28)+S560*AngCal!$B$28</f>
        <v>1.0464305864002994</v>
      </c>
      <c r="S560" s="18">
        <f ca="1">R417/$R274*(1-AngCal!$C$28)+S417/$S274*AngCal!$C$28</f>
        <v>1.0488953184806122</v>
      </c>
      <c r="T560" s="113">
        <f t="shared" ca="1" si="171"/>
        <v>2.5331014116553609E-2</v>
      </c>
      <c r="U560" s="18">
        <f ca="1">T417/$P274*(1-AngCal!$C$28)+U417/$Q274*AngCal!$C$28</f>
        <v>3.2016511716280345E-2</v>
      </c>
      <c r="V560">
        <f ca="1">U560*(1-AngCal!$B$28)+W560*AngCal!$B$28</f>
        <v>2.5331014116553609E-2</v>
      </c>
      <c r="W560" s="18">
        <f ca="1">V417/$R274*(1-AngCal!$C$28)+W417/$S274*AngCal!$C$28</f>
        <v>2.5176320323432286E-2</v>
      </c>
      <c r="X560" s="113">
        <f t="shared" ca="1" si="172"/>
        <v>3.6127841410403066E-3</v>
      </c>
      <c r="Y560" s="18">
        <f ca="1">X417/$P274*(1-AngCal!$C$28)+Y417/$Q274*AngCal!$C$28</f>
        <v>4.9165441751907154E-3</v>
      </c>
      <c r="Z560" s="18">
        <f ca="1">Y560*(1-AngCal!$B$28)+AA560*AngCal!$B$28</f>
        <v>3.6127841410403066E-3</v>
      </c>
      <c r="AA560" s="18">
        <f ca="1">Z417/$R274*(1-AngCal!$C$28)+AA417/$S274*AngCal!$C$28</f>
        <v>3.582616815124139E-3</v>
      </c>
      <c r="AB560" s="113">
        <f t="shared" ca="1" si="173"/>
        <v>8.6193169183525946E-5</v>
      </c>
      <c r="AC560" s="18">
        <f ca="1">AB417/$P274*(1-AngCal!$C$28)+AC417/$Q274*AngCal!$C$28</f>
        <v>3.8112568195225339E-3</v>
      </c>
      <c r="AD560" s="18">
        <f ca="1">AC560*(1-AngCal!$B$28)+AE560*AngCal!$B$28</f>
        <v>8.6193169183525946E-5</v>
      </c>
      <c r="AE560" s="18">
        <f ca="1">AD417/$R274*(1-AngCal!$C$28)+AE417/$S274*AngCal!$C$28</f>
        <v>0</v>
      </c>
    </row>
    <row r="561" spans="1:31" x14ac:dyDescent="0.15">
      <c r="A561">
        <v>5</v>
      </c>
      <c r="B561">
        <v>67.763000000000005</v>
      </c>
      <c r="C561">
        <v>20</v>
      </c>
      <c r="D561" s="18">
        <v>-6.4150000000000003E-4</v>
      </c>
      <c r="E561" s="18">
        <v>0.23350000000000001</v>
      </c>
      <c r="F561" s="18">
        <v>2.702</v>
      </c>
      <c r="G561" s="18">
        <v>0.12529999999999999</v>
      </c>
      <c r="H561" s="18">
        <v>0.20519999999999999</v>
      </c>
      <c r="I561" s="18">
        <v>3.0249999999999999</v>
      </c>
      <c r="J561" s="18">
        <v>0.68479999999999996</v>
      </c>
      <c r="K561" s="18">
        <v>-3.1890000000000002E-2</v>
      </c>
      <c r="L561" s="18">
        <v>0.61080000000000001</v>
      </c>
      <c r="M561" s="18">
        <v>0.2316</v>
      </c>
      <c r="O561" s="18">
        <f t="shared" si="174"/>
        <v>1129.4000000000001</v>
      </c>
      <c r="P561" s="113">
        <f t="shared" ca="1" si="170"/>
        <v>1.163728354823109</v>
      </c>
      <c r="Q561" s="18">
        <f ca="1">P418/$P275*(1-AngCal!$C$28)+Q418/$Q275*AngCal!$C$28</f>
        <v>1.0178676183663693</v>
      </c>
      <c r="R561" s="18">
        <f ca="1">Q561*(1-AngCal!$B$28)+S561*AngCal!$B$28</f>
        <v>1.163728354823109</v>
      </c>
      <c r="S561" s="18">
        <f ca="1">R418/$R275*(1-AngCal!$C$28)+S418/$S275*AngCal!$C$28</f>
        <v>1.1671033841688507</v>
      </c>
      <c r="T561" s="113">
        <f t="shared" ca="1" si="171"/>
        <v>1.8020280851943845E-2</v>
      </c>
      <c r="U561" s="18">
        <f ca="1">T418/$P275*(1-AngCal!$C$28)+U418/$Q275*AngCal!$C$28</f>
        <v>2.4738852950276426E-2</v>
      </c>
      <c r="V561">
        <f ca="1">U561*(1-AngCal!$B$28)+W561*AngCal!$B$28</f>
        <v>1.8020280851943845E-2</v>
      </c>
      <c r="W561" s="18">
        <f ca="1">V418/$R275*(1-AngCal!$C$28)+W418/$S275*AngCal!$C$28</f>
        <v>1.7864821757576265E-2</v>
      </c>
      <c r="X561" s="113">
        <f t="shared" ca="1" si="172"/>
        <v>2.8156886434151621E-3</v>
      </c>
      <c r="Y561" s="18">
        <f ca="1">X418/$P275*(1-AngCal!$C$28)+Y418/$Q275*AngCal!$C$28</f>
        <v>3.8559565939029583E-3</v>
      </c>
      <c r="Z561" s="18">
        <f ca="1">Y561*(1-AngCal!$B$28)+AA561*AngCal!$B$28</f>
        <v>2.8156886434151621E-3</v>
      </c>
      <c r="AA561" s="18">
        <f ca="1">Z418/$R275*(1-AngCal!$C$28)+AA418/$S275*AngCal!$C$28</f>
        <v>2.7916181845266449E-3</v>
      </c>
      <c r="AB561" s="113">
        <f t="shared" ca="1" si="173"/>
        <v>1.049495608937103E-4</v>
      </c>
      <c r="AC561" s="18">
        <f ca="1">AB418/$P275*(1-AngCal!$C$28)+AC418/$Q275*AngCal!$C$28</f>
        <v>4.640619824644975E-3</v>
      </c>
      <c r="AD561" s="18">
        <f ca="1">AC561*(1-AngCal!$B$28)+AE561*AngCal!$B$28</f>
        <v>1.049495608937103E-4</v>
      </c>
      <c r="AE561" s="18">
        <f ca="1">AD418/$R275*(1-AngCal!$C$28)+AE418/$S275*AngCal!$C$28</f>
        <v>0</v>
      </c>
    </row>
    <row r="562" spans="1:31" x14ac:dyDescent="0.15">
      <c r="A562">
        <v>5</v>
      </c>
      <c r="B562">
        <v>92.162999999999997</v>
      </c>
      <c r="C562">
        <v>1</v>
      </c>
      <c r="D562" s="18">
        <v>5.9849999999999997E-4</v>
      </c>
      <c r="E562" s="18">
        <v>8.2620000000000002E-3</v>
      </c>
      <c r="F562" s="18">
        <v>1.8480000000000001</v>
      </c>
      <c r="G562" s="18">
        <v>0.81200000000000006</v>
      </c>
      <c r="H562" s="18">
        <v>0.31590000000000001</v>
      </c>
      <c r="I562" s="18">
        <v>2.7429999999999999</v>
      </c>
      <c r="J562" s="18">
        <v>0.33589999999999998</v>
      </c>
      <c r="K562" s="18">
        <v>1.8180000000000002E-2</v>
      </c>
      <c r="L562" s="18">
        <v>0.91279999999999994</v>
      </c>
      <c r="M562" s="18">
        <v>0.27739999999999998</v>
      </c>
      <c r="O562" s="18">
        <f t="shared" si="174"/>
        <v>1421.9</v>
      </c>
      <c r="P562" s="113">
        <f t="shared" ca="1" si="170"/>
        <v>1.2818001145872375</v>
      </c>
      <c r="Q562" s="18">
        <f ca="1">P419/$P276*(1-AngCal!$C$28)+Q419/$Q276*AngCal!$C$28</f>
        <v>1.092630449613891</v>
      </c>
      <c r="R562" s="18">
        <f ca="1">Q562*(1-AngCal!$B$28)+S562*AngCal!$B$28</f>
        <v>1.2818001145872375</v>
      </c>
      <c r="S562" s="18">
        <f ca="1">R419/$R276*(1-AngCal!$C$28)+S419/$S276*AngCal!$C$28</f>
        <v>1.2861772566894818</v>
      </c>
      <c r="T562" s="113">
        <f t="shared" ca="1" si="171"/>
        <v>1.2680571090708616E-2</v>
      </c>
      <c r="U562" s="18">
        <f ca="1">T419/$P276*(1-AngCal!$C$28)+U419/$Q276*AngCal!$C$28</f>
        <v>1.8981909176817458E-2</v>
      </c>
      <c r="V562">
        <f ca="1">U562*(1-AngCal!$B$28)+W562*AngCal!$B$28</f>
        <v>1.2680571090708616E-2</v>
      </c>
      <c r="W562" s="18">
        <f ca="1">V419/$R276*(1-AngCal!$C$28)+W419/$S276*AngCal!$C$28</f>
        <v>1.2534766253336469E-2</v>
      </c>
      <c r="X562" s="113">
        <f t="shared" ca="1" si="172"/>
        <v>2.1506639602804269E-3</v>
      </c>
      <c r="Y562" s="18">
        <f ca="1">X419/$P276*(1-AngCal!$C$28)+Y419/$Q276*AngCal!$C$28</f>
        <v>2.9283152505675935E-3</v>
      </c>
      <c r="Z562" s="18">
        <f ca="1">Y562*(1-AngCal!$B$28)+AA562*AngCal!$B$28</f>
        <v>2.1506639602804269E-3</v>
      </c>
      <c r="AA562" s="18">
        <f ca="1">Z419/$R276*(1-AngCal!$C$28)+AA419/$S276*AngCal!$C$28</f>
        <v>2.1326701122495592E-3</v>
      </c>
      <c r="AB562" s="113">
        <f t="shared" ca="1" si="173"/>
        <v>1.1682886547811355E-4</v>
      </c>
      <c r="AC562" s="18">
        <f ca="1">AB419/$P276*(1-AngCal!$C$28)+AC419/$Q276*AngCal!$C$28</f>
        <v>5.1658944030989898E-3</v>
      </c>
      <c r="AD562" s="18">
        <f ca="1">AC562*(1-AngCal!$B$28)+AE562*AngCal!$B$28</f>
        <v>1.1682886547811355E-4</v>
      </c>
      <c r="AE562" s="18">
        <f ca="1">AD419/$R276*(1-AngCal!$C$28)+AE419/$S276*AngCal!$C$28</f>
        <v>0</v>
      </c>
    </row>
    <row r="563" spans="1:31" x14ac:dyDescent="0.15">
      <c r="A563">
        <v>5</v>
      </c>
      <c r="B563">
        <v>92.162999999999997</v>
      </c>
      <c r="C563">
        <v>3</v>
      </c>
      <c r="D563" s="18">
        <v>5.9069999999999999E-4</v>
      </c>
      <c r="E563" s="18">
        <v>-2.462E-2</v>
      </c>
      <c r="F563" s="18">
        <v>1.722</v>
      </c>
      <c r="G563" s="18">
        <v>0.1101</v>
      </c>
      <c r="H563" s="18">
        <v>0.38619999999999999</v>
      </c>
      <c r="I563" s="18">
        <v>2.7919999999999998</v>
      </c>
      <c r="J563" s="18">
        <v>0.31759999999999999</v>
      </c>
      <c r="K563" s="18">
        <v>3.4590000000000003E-2</v>
      </c>
      <c r="L563" s="18">
        <v>1.4710000000000001</v>
      </c>
      <c r="M563" s="18">
        <v>0.45319999999999999</v>
      </c>
      <c r="O563" s="18">
        <f t="shared" si="174"/>
        <v>1790.1</v>
      </c>
      <c r="P563" s="113">
        <f t="shared" ca="1" si="170"/>
        <v>1.3956214759556196</v>
      </c>
      <c r="Q563" s="18">
        <f ca="1">P420/$P277*(1-AngCal!$C$28)+Q420/$Q277*AngCal!$C$28</f>
        <v>1.1636774636238549</v>
      </c>
      <c r="R563" s="18">
        <f ca="1">Q563*(1-AngCal!$B$28)+S563*AngCal!$B$28</f>
        <v>1.3956214759556196</v>
      </c>
      <c r="S563" s="18">
        <f ca="1">R420/$R277*(1-AngCal!$C$28)+S420/$S277*AngCal!$C$28</f>
        <v>1.4009883612957394</v>
      </c>
      <c r="T563" s="113">
        <f t="shared" ca="1" si="171"/>
        <v>8.9135653372209127E-3</v>
      </c>
      <c r="U563" s="18">
        <f ca="1">T420/$P277*(1-AngCal!$C$28)+U420/$Q277*AngCal!$C$28</f>
        <v>1.4452739212623125E-2</v>
      </c>
      <c r="V563">
        <f ca="1">U563*(1-AngCal!$B$28)+W563*AngCal!$B$28</f>
        <v>8.9135653372209127E-3</v>
      </c>
      <c r="W563" s="18">
        <f ca="1">V420/$R277*(1-AngCal!$C$28)+W420/$S277*AngCal!$C$28</f>
        <v>8.7853959968296255E-3</v>
      </c>
      <c r="X563" s="113">
        <f t="shared" ca="1" si="172"/>
        <v>1.6013969470027828E-3</v>
      </c>
      <c r="Y563" s="18">
        <f ca="1">X420/$P277*(1-AngCal!$C$28)+Y420/$Q277*AngCal!$C$28</f>
        <v>2.1344882454360356E-3</v>
      </c>
      <c r="Z563" s="18">
        <f ca="1">Y563*(1-AngCal!$B$28)+AA563*AngCal!$B$28</f>
        <v>1.6013969470027828E-3</v>
      </c>
      <c r="AA563" s="18">
        <f ca="1">Z420/$R277*(1-AngCal!$C$28)+AA420/$S277*AngCal!$C$28</f>
        <v>1.5890619018091412E-3</v>
      </c>
      <c r="AB563" s="113">
        <f t="shared" ca="1" si="173"/>
        <v>1.2283880743604631E-4</v>
      </c>
      <c r="AC563" s="18">
        <f ca="1">AB420/$P277*(1-AngCal!$C$28)+AC420/$Q277*AngCal!$C$28</f>
        <v>5.4316397340698781E-3</v>
      </c>
      <c r="AD563" s="18">
        <f ca="1">AC563*(1-AngCal!$B$28)+AE563*AngCal!$B$28</f>
        <v>1.2283880743604631E-4</v>
      </c>
      <c r="AE563" s="18">
        <f ca="1">AD420/$R277*(1-AngCal!$C$28)+AE420/$S277*AngCal!$C$28</f>
        <v>0</v>
      </c>
    </row>
    <row r="564" spans="1:31" x14ac:dyDescent="0.15">
      <c r="A564">
        <v>5</v>
      </c>
      <c r="B564">
        <v>92.162999999999997</v>
      </c>
      <c r="C564">
        <v>5</v>
      </c>
      <c r="D564" s="18">
        <v>5.3890000000000003E-4</v>
      </c>
      <c r="E564" s="18">
        <v>1.044E-2</v>
      </c>
      <c r="F564" s="18">
        <v>1.0669999999999999</v>
      </c>
      <c r="G564" s="18">
        <v>7.9630000000000006E-2</v>
      </c>
      <c r="H564" s="18">
        <v>0.37430000000000002</v>
      </c>
      <c r="I564" s="18">
        <v>2.8319999999999999</v>
      </c>
      <c r="J564" s="18">
        <v>0.28110000000000002</v>
      </c>
      <c r="K564" s="18">
        <v>4.4279999999999996E-3</v>
      </c>
      <c r="L564" s="18">
        <v>-0.17130000000000001</v>
      </c>
      <c r="M564" s="18">
        <v>3.2660000000000002E-2</v>
      </c>
      <c r="O564" s="18">
        <f t="shared" si="174"/>
        <v>2253.6</v>
      </c>
      <c r="P564" s="113">
        <f t="shared" ca="1" si="170"/>
        <v>1.5009825563813497</v>
      </c>
      <c r="Q564" s="18">
        <f ca="1">P421/$P278*(1-AngCal!$C$28)+Q421/$Q278*AngCal!$C$28</f>
        <v>1.2307970667184487</v>
      </c>
      <c r="R564" s="18">
        <f ca="1">Q564*(1-AngCal!$B$28)+S564*AngCal!$B$28</f>
        <v>1.5009825563813497</v>
      </c>
      <c r="S564" s="18">
        <f ca="1">R421/$R278*(1-AngCal!$C$28)+S421/$S278*AngCal!$C$28</f>
        <v>1.5072343001923121</v>
      </c>
      <c r="T564" s="113">
        <f t="shared" ca="1" si="171"/>
        <v>6.294496456422099E-3</v>
      </c>
      <c r="U564" s="18">
        <f ca="1">T421/$P278*(1-AngCal!$C$28)+U421/$Q278*AngCal!$C$28</f>
        <v>1.0907724621867416E-2</v>
      </c>
      <c r="V564">
        <f ca="1">U564*(1-AngCal!$B$28)+W564*AngCal!$B$28</f>
        <v>6.294496456422099E-3</v>
      </c>
      <c r="W564" s="18">
        <f ca="1">V421/$R278*(1-AngCal!$C$28)+W421/$S278*AngCal!$C$28</f>
        <v>6.1877523056985944E-3</v>
      </c>
      <c r="X564" s="113">
        <f t="shared" ca="1" si="172"/>
        <v>1.1540730368057811E-3</v>
      </c>
      <c r="Y564" s="18">
        <f ca="1">X421/$P278*(1-AngCal!$C$28)+Y421/$Q278*AngCal!$C$28</f>
        <v>1.4751868380258957E-3</v>
      </c>
      <c r="Z564" s="18">
        <f ca="1">Y564*(1-AngCal!$B$28)+AA564*AngCal!$B$28</f>
        <v>1.1540730368057811E-3</v>
      </c>
      <c r="AA564" s="18">
        <f ca="1">Z421/$R278*(1-AngCal!$C$28)+AA421/$S278*AngCal!$C$28</f>
        <v>1.1466428775403919E-3</v>
      </c>
      <c r="AB564" s="113">
        <f t="shared" ca="1" si="173"/>
        <v>1.2426047057579245E-4</v>
      </c>
      <c r="AC564" s="18">
        <f ca="1">AB421/$P278*(1-AngCal!$C$28)+AC421/$Q278*AngCal!$C$28</f>
        <v>5.49450229484757E-3</v>
      </c>
      <c r="AD564" s="18">
        <f ca="1">AC564*(1-AngCal!$B$28)+AE564*AngCal!$B$28</f>
        <v>1.2426047057579245E-4</v>
      </c>
      <c r="AE564" s="18">
        <f ca="1">AD421/$R278*(1-AngCal!$C$28)+AE421/$S278*AngCal!$C$28</f>
        <v>0</v>
      </c>
    </row>
    <row r="565" spans="1:31" x14ac:dyDescent="0.15">
      <c r="A565">
        <v>5</v>
      </c>
      <c r="B565">
        <v>92.162999999999997</v>
      </c>
      <c r="C565">
        <v>7</v>
      </c>
      <c r="D565" s="18">
        <v>2.6390000000000002E-4</v>
      </c>
      <c r="E565" s="18">
        <v>0.31530000000000002</v>
      </c>
      <c r="F565" s="18">
        <v>2.8410000000000002</v>
      </c>
      <c r="G565" s="18">
        <v>0.24349999999999999</v>
      </c>
      <c r="H565" s="18">
        <v>7.3679999999999995E-2</v>
      </c>
      <c r="I565" s="18">
        <v>2.875</v>
      </c>
      <c r="J565" s="18">
        <v>1.0269999999999999</v>
      </c>
      <c r="K565" s="18">
        <v>-2.297E-3</v>
      </c>
      <c r="L565" s="18">
        <v>0.30270000000000002</v>
      </c>
      <c r="M565" s="18">
        <v>3.7810000000000003E-2</v>
      </c>
      <c r="O565" s="18">
        <f t="shared" si="174"/>
        <v>2837.1</v>
      </c>
      <c r="P565" s="113">
        <f t="shared" ca="1" si="170"/>
        <v>1.5949822664175635</v>
      </c>
      <c r="Q565" s="18">
        <f ca="1">P422/$P279*(1-AngCal!$C$28)+Q422/$Q279*AngCal!$C$28</f>
        <v>1.2938083114837968</v>
      </c>
      <c r="R565" s="18">
        <f ca="1">Q565*(1-AngCal!$B$28)+S565*AngCal!$B$28</f>
        <v>1.5949822664175635</v>
      </c>
      <c r="S565" s="18">
        <f ca="1">R422/$R279*(1-AngCal!$C$28)+S422/$S279*AngCal!$C$28</f>
        <v>1.6019510433534729</v>
      </c>
      <c r="T565" s="113">
        <f t="shared" ca="1" si="171"/>
        <v>4.4742253825738E-3</v>
      </c>
      <c r="U565" s="18">
        <f ca="1">T422/$P279*(1-AngCal!$C$28)+U422/$Q279*AngCal!$C$28</f>
        <v>8.1620139472127762E-3</v>
      </c>
      <c r="V565">
        <f ca="1">U565*(1-AngCal!$B$28)+W565*AngCal!$B$28</f>
        <v>4.4742253825738E-3</v>
      </c>
      <c r="W565" s="18">
        <f ca="1">V422/$R279*(1-AngCal!$C$28)+W422/$S279*AngCal!$C$28</f>
        <v>4.3888947108049912E-3</v>
      </c>
      <c r="X565" s="113">
        <f t="shared" ca="1" si="172"/>
        <v>7.9581855321138935E-4</v>
      </c>
      <c r="Y565" s="18">
        <f ca="1">X422/$P279*(1-AngCal!$C$28)+Y422/$Q279*AngCal!$C$28</f>
        <v>9.4920787075863499E-4</v>
      </c>
      <c r="Z565" s="18">
        <f ca="1">Y565*(1-AngCal!$B$28)+AA565*AngCal!$B$28</f>
        <v>7.9581855321138935E-4</v>
      </c>
      <c r="AA565" s="18">
        <f ca="1">Z422/$R279*(1-AngCal!$C$28)+AA422/$S279*AngCal!$C$28</f>
        <v>7.9226932220775479E-4</v>
      </c>
      <c r="AB565" s="113">
        <f t="shared" ca="1" si="173"/>
        <v>1.2232368453118984E-4</v>
      </c>
      <c r="AC565" s="18">
        <f ca="1">AB422/$P279*(1-AngCal!$C$28)+AC422/$Q279*AngCal!$C$28</f>
        <v>5.4088622251022445E-3</v>
      </c>
      <c r="AD565" s="18">
        <f ca="1">AC565*(1-AngCal!$B$28)+AE565*AngCal!$B$28</f>
        <v>1.2232368453118984E-4</v>
      </c>
      <c r="AE565" s="18">
        <f ca="1">AD422/$R279*(1-AngCal!$C$28)+AE422/$S279*AngCal!$C$28</f>
        <v>0</v>
      </c>
    </row>
    <row r="566" spans="1:31" x14ac:dyDescent="0.15">
      <c r="A566">
        <v>5</v>
      </c>
      <c r="B566">
        <v>92.162999999999997</v>
      </c>
      <c r="C566">
        <v>10</v>
      </c>
      <c r="D566" s="18">
        <v>2.4E-2</v>
      </c>
      <c r="E566" s="18">
        <v>-0.53890000000000005</v>
      </c>
      <c r="F566" s="18">
        <v>2.069</v>
      </c>
      <c r="G566" s="18">
        <v>0.34599999999999997</v>
      </c>
      <c r="H566" s="18">
        <v>0.99950000000000006</v>
      </c>
      <c r="I566" s="18">
        <v>2.4540000000000002</v>
      </c>
      <c r="J566" s="18">
        <v>0.4521</v>
      </c>
      <c r="K566" s="18">
        <v>-3.0949999999999998E-2</v>
      </c>
      <c r="L566" s="18">
        <v>-1.5760000000000001</v>
      </c>
      <c r="M566" s="18">
        <v>0.90439999999999998</v>
      </c>
      <c r="O566" s="18">
        <f t="shared" si="174"/>
        <v>3571.7</v>
      </c>
      <c r="P566" s="113">
        <f t="shared" ca="1" si="170"/>
        <v>1.6760934483459464</v>
      </c>
      <c r="Q566" s="18">
        <f ca="1">P423/$P280*(1-AngCal!$C$28)+Q423/$Q280*AngCal!$C$28</f>
        <v>1.3485638817769439</v>
      </c>
      <c r="R566" s="18">
        <f ca="1">Q566*(1-AngCal!$B$28)+S566*AngCal!$B$28</f>
        <v>1.6760934483459464</v>
      </c>
      <c r="S566" s="18">
        <f ca="1">R423/$R280*(1-AngCal!$C$28)+S423/$S280*AngCal!$C$28</f>
        <v>1.6836720601480077</v>
      </c>
      <c r="T566" s="113">
        <f t="shared" ca="1" si="171"/>
        <v>3.2115298824825838E-3</v>
      </c>
      <c r="U566" s="18">
        <f ca="1">T423/$P280*(1-AngCal!$C$28)+U423/$Q280*AngCal!$C$28</f>
        <v>6.5810253820833206E-3</v>
      </c>
      <c r="V566">
        <f ca="1">U566*(1-AngCal!$B$28)+W566*AngCal!$B$28</f>
        <v>3.2115298824825838E-3</v>
      </c>
      <c r="W566" s="18">
        <f ca="1">V423/$R280*(1-AngCal!$C$28)+W423/$S280*AngCal!$C$28</f>
        <v>3.1335641017814181E-3</v>
      </c>
      <c r="X566" s="113">
        <f t="shared" ca="1" si="172"/>
        <v>5.1983040612865793E-4</v>
      </c>
      <c r="Y566" s="18">
        <f ca="1">X423/$P280*(1-AngCal!$C$28)+Y423/$Q280*AngCal!$C$28</f>
        <v>8.1380830073367045E-4</v>
      </c>
      <c r="Z566" s="18">
        <f ca="1">Y566*(1-AngCal!$B$28)+AA566*AngCal!$B$28</f>
        <v>5.1983040612865793E-4</v>
      </c>
      <c r="AA566" s="18">
        <f ca="1">Z423/$R280*(1-AngCal!$C$28)+AA423/$S280*AngCal!$C$28</f>
        <v>5.1302813674901913E-4</v>
      </c>
      <c r="AB566" s="113">
        <f t="shared" ca="1" si="173"/>
        <v>1.1768417258569409E-4</v>
      </c>
      <c r="AC566" s="18">
        <f ca="1">AB423/$P280*(1-AngCal!$C$28)+AC423/$Q280*AngCal!$C$28</f>
        <v>5.2037140479436013E-3</v>
      </c>
      <c r="AD566" s="18">
        <f ca="1">AC566*(1-AngCal!$B$28)+AE566*AngCal!$B$28</f>
        <v>1.1768417258569409E-4</v>
      </c>
      <c r="AE566" s="18">
        <f ca="1">AD423/$R280*(1-AngCal!$C$28)+AE423/$S280*AngCal!$C$28</f>
        <v>0</v>
      </c>
    </row>
    <row r="567" spans="1:31" x14ac:dyDescent="0.15">
      <c r="A567">
        <v>5</v>
      </c>
      <c r="B567">
        <v>92.162999999999997</v>
      </c>
      <c r="C567">
        <v>15</v>
      </c>
      <c r="D567" s="18">
        <v>0.37559999999999999</v>
      </c>
      <c r="E567" s="18">
        <v>0.98780000000000001</v>
      </c>
      <c r="F567" s="18">
        <v>1.9550000000000001</v>
      </c>
      <c r="G567" s="18">
        <v>0.72319999999999995</v>
      </c>
      <c r="H567" s="18">
        <v>-0.40660000000000002</v>
      </c>
      <c r="I567" s="18">
        <v>1.675</v>
      </c>
      <c r="J567" s="18">
        <v>0.24060000000000001</v>
      </c>
      <c r="K567" s="18">
        <v>-0.54690000000000005</v>
      </c>
      <c r="L567" s="18">
        <v>-0.3473</v>
      </c>
      <c r="M567" s="18">
        <v>0.39200000000000002</v>
      </c>
      <c r="O567" s="18">
        <f t="shared" si="174"/>
        <v>4496.5</v>
      </c>
      <c r="P567" s="113">
        <f t="shared" ca="1" si="170"/>
        <v>1.7442561661093992</v>
      </c>
      <c r="Q567" s="18">
        <f ca="1">P424/$P281*(1-AngCal!$C$28)+Q424/$Q281*AngCal!$C$28</f>
        <v>1.398962287973468</v>
      </c>
      <c r="R567" s="18">
        <f ca="1">Q567*(1-AngCal!$B$28)+S567*AngCal!$B$28</f>
        <v>1.7442561661093992</v>
      </c>
      <c r="S567" s="18">
        <f ca="1">R424/$R281*(1-AngCal!$C$28)+S424/$S281*AngCal!$C$28</f>
        <v>1.7522458211730108</v>
      </c>
      <c r="T567" s="113">
        <f t="shared" ca="1" si="171"/>
        <v>2.3217809655640661E-3</v>
      </c>
      <c r="U567" s="18">
        <f ca="1">T424/$P281*(1-AngCal!$C$28)+U424/$Q281*AngCal!$C$28</f>
        <v>5.4951580426102807E-3</v>
      </c>
      <c r="V567">
        <f ca="1">U567*(1-AngCal!$B$28)+W567*AngCal!$B$28</f>
        <v>2.3217809655640661E-3</v>
      </c>
      <c r="W567" s="18">
        <f ca="1">V424/$R281*(1-AngCal!$C$28)+W424/$S281*AngCal!$C$28</f>
        <v>2.2483531122547474E-3</v>
      </c>
      <c r="X567" s="113">
        <f t="shared" ca="1" si="172"/>
        <v>3.0707202350113228E-4</v>
      </c>
      <c r="Y567" s="18">
        <f ca="1">X424/$P281*(1-AngCal!$C$28)+Y424/$Q281*AngCal!$C$28</f>
        <v>7.7045002774194643E-4</v>
      </c>
      <c r="Z567" s="18">
        <f ca="1">Y567*(1-AngCal!$B$28)+AA567*AngCal!$B$28</f>
        <v>3.0707202350113228E-4</v>
      </c>
      <c r="AA567" s="18">
        <f ca="1">Z424/$R281*(1-AngCal!$C$28)+AA424/$S281*AngCal!$C$28</f>
        <v>2.9635005403577343E-4</v>
      </c>
      <c r="AB567" s="113">
        <f t="shared" ca="1" si="173"/>
        <v>1.1164663221437555E-4</v>
      </c>
      <c r="AC567" s="18">
        <f ca="1">AB424/$P281*(1-AngCal!$C$28)+AC424/$Q281*AngCal!$C$28</f>
        <v>4.936748380811264E-3</v>
      </c>
      <c r="AD567" s="18">
        <f ca="1">AC567*(1-AngCal!$B$28)+AE567*AngCal!$B$28</f>
        <v>1.1164663221437555E-4</v>
      </c>
      <c r="AE567" s="18">
        <f ca="1">AD424/$R281*(1-AngCal!$C$28)+AE424/$S281*AngCal!$C$28</f>
        <v>0</v>
      </c>
    </row>
    <row r="568" spans="1:31" x14ac:dyDescent="0.15">
      <c r="A568">
        <v>5</v>
      </c>
      <c r="B568">
        <v>92.162999999999997</v>
      </c>
      <c r="C568">
        <v>20</v>
      </c>
      <c r="D568" s="18">
        <v>2.7490000000000001E-2</v>
      </c>
      <c r="E568" s="18">
        <v>-0.38429999999999997</v>
      </c>
      <c r="F568" s="18">
        <v>2.1669999999999998</v>
      </c>
      <c r="G568" s="18">
        <v>0.54820000000000002</v>
      </c>
      <c r="H568" s="18">
        <v>0.92300000000000004</v>
      </c>
      <c r="I568" s="18">
        <v>2.69</v>
      </c>
      <c r="J568" s="18">
        <v>0.67490000000000006</v>
      </c>
      <c r="K568" s="18">
        <v>-9.7009999999999999E-2</v>
      </c>
      <c r="L568" s="18">
        <v>1.0329999999999999</v>
      </c>
      <c r="M568" s="18">
        <v>1.9770000000000001</v>
      </c>
      <c r="O568" s="18">
        <f t="shared" si="174"/>
        <v>5660.8</v>
      </c>
      <c r="P568" s="113">
        <f t="shared" ca="1" si="170"/>
        <v>1.8002883655871142</v>
      </c>
      <c r="Q568" s="18">
        <f ca="1">P425/$P282*(1-AngCal!$C$28)+Q425/$Q282*AngCal!$C$28</f>
        <v>1.4463604476210863</v>
      </c>
      <c r="R568" s="18">
        <f ca="1">Q568*(1-AngCal!$B$28)+S568*AngCal!$B$28</f>
        <v>1.8002883655871142</v>
      </c>
      <c r="S568" s="18">
        <f ca="1">R425/$R282*(1-AngCal!$C$28)+S425/$S282*AngCal!$C$28</f>
        <v>1.8084778011982998</v>
      </c>
      <c r="T568" s="113">
        <f t="shared" ca="1" si="171"/>
        <v>1.6861823980457687E-3</v>
      </c>
      <c r="U568" s="18">
        <f ca="1">T425/$P282*(1-AngCal!$C$28)+U425/$Q282*AngCal!$C$28</f>
        <v>4.6408953178169021E-3</v>
      </c>
      <c r="V568">
        <f ca="1">U568*(1-AngCal!$B$28)+W568*AngCal!$B$28</f>
        <v>1.6861823980457687E-3</v>
      </c>
      <c r="W568" s="18">
        <f ca="1">V425/$R282*(1-AngCal!$C$28)+W425/$S282*AngCal!$C$28</f>
        <v>1.6178141513557005E-3</v>
      </c>
      <c r="X568" s="113">
        <f t="shared" ca="1" si="172"/>
        <v>1.439687611269651E-4</v>
      </c>
      <c r="Y568" s="18">
        <f ca="1">X425/$P282*(1-AngCal!$C$28)+Y425/$Q282*AngCal!$C$28</f>
        <v>7.2340844836649252E-4</v>
      </c>
      <c r="Z568" s="18">
        <f ca="1">Y568*(1-AngCal!$B$28)+AA568*AngCal!$B$28</f>
        <v>1.439687611269651E-4</v>
      </c>
      <c r="AA568" s="18">
        <f ca="1">Z425/$R282*(1-AngCal!$C$28)+AA425/$S282*AngCal!$C$28</f>
        <v>1.3056127398527808E-4</v>
      </c>
      <c r="AB568" s="113">
        <f t="shared" ca="1" si="173"/>
        <v>1.0557330376457906E-4</v>
      </c>
      <c r="AC568" s="18">
        <f ca="1">AB425/$P282*(1-AngCal!$C$28)+AC425/$Q282*AngCal!$C$28</f>
        <v>4.6407885217809334E-3</v>
      </c>
      <c r="AD568" s="18">
        <f ca="1">AC568*(1-AngCal!$B$28)+AE568*AngCal!$B$28</f>
        <v>1.0557330376457906E-4</v>
      </c>
      <c r="AE568" s="18">
        <f ca="1">AD425/$R282*(1-AngCal!$C$28)+AE425/$S282*AngCal!$C$28</f>
        <v>6.3427204236675777E-7</v>
      </c>
    </row>
    <row r="569" spans="1:31" x14ac:dyDescent="0.15">
      <c r="A569">
        <v>5</v>
      </c>
      <c r="B569">
        <v>125.563</v>
      </c>
      <c r="C569">
        <v>1</v>
      </c>
      <c r="D569" s="18">
        <v>9.905999999999999E-4</v>
      </c>
      <c r="E569" s="18">
        <v>2.5829999999999999E-2</v>
      </c>
      <c r="F569" s="18">
        <v>0.93759999999999999</v>
      </c>
      <c r="G569" s="18">
        <v>0.19700000000000001</v>
      </c>
      <c r="H569" s="18">
        <v>0.35909999999999997</v>
      </c>
      <c r="I569" s="18">
        <v>2.7050000000000001</v>
      </c>
      <c r="J569" s="18">
        <v>0.36430000000000001</v>
      </c>
      <c r="K569" s="18">
        <v>4.5900000000000003E-3</v>
      </c>
      <c r="L569" s="18">
        <v>-2.0570000000000001E-5</v>
      </c>
      <c r="M569" s="18">
        <v>0.44950000000000001</v>
      </c>
      <c r="O569" s="18">
        <f t="shared" si="174"/>
        <v>7126.5</v>
      </c>
      <c r="P569" s="113">
        <f t="shared" ca="1" si="170"/>
        <v>1.8455034499245664</v>
      </c>
      <c r="Q569" s="18">
        <f ca="1">P426/$P283*(1-AngCal!$C$28)+Q426/$Q283*AngCal!$C$28</f>
        <v>1.4906827963347202</v>
      </c>
      <c r="R569" s="18">
        <f ca="1">Q569*(1-AngCal!$B$28)+S569*AngCal!$B$28</f>
        <v>1.8455034499245664</v>
      </c>
      <c r="S569" s="18">
        <f ca="1">R426/$R283*(1-AngCal!$C$28)+S426/$S283*AngCal!$C$28</f>
        <v>1.8537135422868527</v>
      </c>
      <c r="T569" s="113">
        <f t="shared" ca="1" si="171"/>
        <v>1.2282796302522702E-3</v>
      </c>
      <c r="U569" s="18">
        <f ca="1">T426/$P283*(1-AngCal!$C$28)+U426/$Q283*AngCal!$C$28</f>
        <v>3.9642943880842454E-3</v>
      </c>
      <c r="V569">
        <f ca="1">U569*(1-AngCal!$B$28)+W569*AngCal!$B$28</f>
        <v>1.2282796302522702E-3</v>
      </c>
      <c r="W569" s="18">
        <f ca="1">V426/$R283*(1-AngCal!$C$28)+W426/$S283*AngCal!$C$28</f>
        <v>1.1649717770055279E-3</v>
      </c>
      <c r="X569" s="113">
        <f t="shared" ca="1" si="172"/>
        <v>2.0715003979946578E-5</v>
      </c>
      <c r="Y569" s="18">
        <f ca="1">X426/$P283*(1-AngCal!$C$28)+Y426/$Q283*AngCal!$C$28</f>
        <v>6.7542229444254008E-4</v>
      </c>
      <c r="Z569" s="18">
        <f ca="1">Y569*(1-AngCal!$B$28)+AA569*AngCal!$B$28</f>
        <v>2.0715003979946578E-5</v>
      </c>
      <c r="AA569" s="18">
        <f ca="1">Z426/$R283*(1-AngCal!$C$28)+AA426/$S283*AngCal!$C$28</f>
        <v>5.5659215616113843E-6</v>
      </c>
      <c r="AB569" s="113">
        <f t="shared" ca="1" si="173"/>
        <v>1.022042777488662E-4</v>
      </c>
      <c r="AC569" s="18">
        <f ca="1">AB426/$P283*(1-AngCal!$C$28)+AC426/$Q283*AngCal!$C$28</f>
        <v>4.3346268443768838E-3</v>
      </c>
      <c r="AD569" s="18">
        <f ca="1">AC569*(1-AngCal!$B$28)+AE569*AngCal!$B$28</f>
        <v>1.022042777488662E-4</v>
      </c>
      <c r="AE569" s="18">
        <f ca="1">AD426/$R283*(1-AngCal!$C$28)+AE426/$S283*AngCal!$C$28</f>
        <v>4.271477511119435E-6</v>
      </c>
    </row>
    <row r="570" spans="1:31" x14ac:dyDescent="0.15">
      <c r="A570">
        <v>5</v>
      </c>
      <c r="B570">
        <v>125.563</v>
      </c>
      <c r="C570">
        <v>3</v>
      </c>
      <c r="D570" s="18">
        <v>9.0459999999999998E-4</v>
      </c>
      <c r="E570" s="18">
        <v>1.7510000000000001E-2</v>
      </c>
      <c r="F570" s="18">
        <v>0.89680000000000004</v>
      </c>
      <c r="G570" s="18">
        <v>0.16819999999999999</v>
      </c>
      <c r="H570" s="18">
        <v>0.36809999999999998</v>
      </c>
      <c r="I570" s="18">
        <v>2.7730000000000001</v>
      </c>
      <c r="J570" s="18">
        <v>0.3448</v>
      </c>
      <c r="K570" s="18">
        <v>5.7159999999999997E-3</v>
      </c>
      <c r="L570" s="18">
        <v>0.3745</v>
      </c>
      <c r="M570" s="18">
        <v>0.28660000000000002</v>
      </c>
      <c r="O570" s="18">
        <f t="shared" si="174"/>
        <v>8971.7000000000007</v>
      </c>
      <c r="P570" s="113">
        <f t="shared" ca="1" si="170"/>
        <v>1.8796131636320792</v>
      </c>
      <c r="Q570" s="18">
        <f ca="1">P427/$P284*(1-AngCal!$C$28)+Q427/$Q284*AngCal!$C$28</f>
        <v>1.5318979037166329</v>
      </c>
      <c r="R570" s="18">
        <f ca="1">Q570*(1-AngCal!$B$28)+S570*AngCal!$B$28</f>
        <v>1.8796131636320792</v>
      </c>
      <c r="S570" s="18">
        <f ca="1">R427/$R284*(1-AngCal!$C$28)+S427/$S284*AngCal!$C$28</f>
        <v>1.8876588463475565</v>
      </c>
      <c r="T570" s="113">
        <f t="shared" ca="1" si="171"/>
        <v>1.069537564840404E-3</v>
      </c>
      <c r="U570" s="18">
        <f ca="1">T427/$P284*(1-AngCal!$C$28)+U427/$Q284*AngCal!$C$28</f>
        <v>3.4249402829291602E-3</v>
      </c>
      <c r="V570">
        <f ca="1">U570*(1-AngCal!$B$28)+W570*AngCal!$B$28</f>
        <v>1.069537564840404E-3</v>
      </c>
      <c r="W570" s="18">
        <f ca="1">V427/$R284*(1-AngCal!$C$28)+W427/$S284*AngCal!$C$28</f>
        <v>1.0150365833720512E-3</v>
      </c>
      <c r="X570" s="113">
        <f t="shared" ca="1" si="172"/>
        <v>1.515690248647289E-5</v>
      </c>
      <c r="Y570" s="18">
        <f ca="1">X427/$P284*(1-AngCal!$C$28)+Y427/$Q284*AngCal!$C$28</f>
        <v>6.2812798902232554E-4</v>
      </c>
      <c r="Z570" s="18">
        <f ca="1">Y570*(1-AngCal!$B$28)+AA570*AngCal!$B$28</f>
        <v>1.515690248647289E-5</v>
      </c>
      <c r="AA570" s="18">
        <f ca="1">Z427/$R284*(1-AngCal!$C$28)+AA427/$S284*AngCal!$C$28</f>
        <v>9.735420057503131E-7</v>
      </c>
      <c r="AB570" s="113">
        <f t="shared" ca="1" si="173"/>
        <v>9.7328157183062898E-5</v>
      </c>
      <c r="AC570" s="18">
        <f ca="1">AB427/$P284*(1-AngCal!$C$28)+AC427/$Q284*AngCal!$C$28</f>
        <v>4.0303479931741047E-3</v>
      </c>
      <c r="AD570" s="18">
        <f ca="1">AC570*(1-AngCal!$B$28)+AE570*AngCal!$B$28</f>
        <v>9.7328157183062898E-5</v>
      </c>
      <c r="AE570" s="18">
        <f ca="1">AD427/$R284*(1-AngCal!$C$28)+AE427/$S284*AngCal!$C$28</f>
        <v>6.3231500350943247E-6</v>
      </c>
    </row>
    <row r="571" spans="1:31" x14ac:dyDescent="0.15">
      <c r="A571">
        <v>5</v>
      </c>
      <c r="B571">
        <v>125.563</v>
      </c>
      <c r="C571">
        <v>5</v>
      </c>
      <c r="D571" s="18">
        <v>8.6790000000000001E-4</v>
      </c>
      <c r="E571" s="18">
        <v>3.6830000000000002E-2</v>
      </c>
      <c r="F571" s="18">
        <v>0.7399</v>
      </c>
      <c r="G571" s="18">
        <v>0.15179999999999999</v>
      </c>
      <c r="H571" s="18">
        <v>0.37730000000000002</v>
      </c>
      <c r="I571" s="18">
        <v>2.8119999999999998</v>
      </c>
      <c r="J571" s="18">
        <v>0.36649999999999999</v>
      </c>
      <c r="K571" s="18">
        <v>-1.813E-2</v>
      </c>
      <c r="L571" s="18">
        <v>0.6794</v>
      </c>
      <c r="M571" s="18">
        <v>0.113</v>
      </c>
      <c r="O571" s="18">
        <f t="shared" si="174"/>
        <v>10000</v>
      </c>
      <c r="P571" s="113">
        <f t="shared" ca="1" si="170"/>
        <v>1.8930617265869158</v>
      </c>
      <c r="Q571" s="18">
        <f ca="1">P428/$P285*(1-AngCal!$C$28)+Q428/$Q285*AngCal!$C$28</f>
        <v>1.5502476081326613</v>
      </c>
      <c r="R571" s="18">
        <f ca="1">Q571*(1-AngCal!$B$28)+S571*AngCal!$B$28</f>
        <v>1.8930617265869158</v>
      </c>
      <c r="S571" s="18">
        <f ca="1">R428/$R285*(1-AngCal!$C$28)+S428/$S285*AngCal!$C$28</f>
        <v>1.9009940032092869</v>
      </c>
      <c r="T571" s="113">
        <f t="shared" ca="1" si="171"/>
        <v>1.0152752922183408E-3</v>
      </c>
      <c r="U571" s="18">
        <f ca="1">T428/$P285*(1-AngCal!$C$28)+U428/$Q285*AngCal!$C$28</f>
        <v>3.2093348613509245E-3</v>
      </c>
      <c r="V571">
        <f ca="1">U571*(1-AngCal!$B$28)+W571*AngCal!$B$28</f>
        <v>1.0152752922183408E-3</v>
      </c>
      <c r="W571" s="18">
        <f ca="1">V428/$R285*(1-AngCal!$C$28)+W428/$S285*AngCal!$C$28</f>
        <v>9.645075831554988E-4</v>
      </c>
      <c r="X571" s="113">
        <f t="shared" ca="1" si="172"/>
        <v>1.4754884692593799E-5</v>
      </c>
      <c r="Y571" s="18">
        <f ca="1">X428/$P285*(1-AngCal!$C$28)+Y428/$Q285*AngCal!$C$28</f>
        <v>6.0623856138071388E-4</v>
      </c>
      <c r="Z571" s="18">
        <f ca="1">Y571*(1-AngCal!$B$28)+AA571*AngCal!$B$28</f>
        <v>1.4754884692593799E-5</v>
      </c>
      <c r="AA571" s="18">
        <f ca="1">Z428/$R285*(1-AngCal!$C$28)+AA428/$S285*AngCal!$C$28</f>
        <v>1.0687151664882859E-6</v>
      </c>
      <c r="AB571" s="113">
        <f t="shared" ca="1" si="173"/>
        <v>9.474975610052576E-5</v>
      </c>
      <c r="AC571" s="18">
        <f ca="1">AB428/$P285*(1-AngCal!$C$28)+AC428/$Q285*AngCal!$C$28</f>
        <v>3.8896222532578883E-3</v>
      </c>
      <c r="AD571" s="18">
        <f ca="1">AC571*(1-AngCal!$B$28)+AE571*AngCal!$B$28</f>
        <v>9.474975610052576E-5</v>
      </c>
      <c r="AE571" s="18">
        <f ca="1">AD428/$R285*(1-AngCal!$C$28)+AE428/$S285*AngCal!$C$28</f>
        <v>6.9413002241741219E-6</v>
      </c>
    </row>
    <row r="572" spans="1:31" x14ac:dyDescent="0.15">
      <c r="A572">
        <v>5</v>
      </c>
      <c r="B572">
        <v>125.563</v>
      </c>
      <c r="C572">
        <v>7</v>
      </c>
      <c r="D572" s="18">
        <v>1.1620000000000001E-3</v>
      </c>
      <c r="E572" s="18">
        <v>1.6209999999999999E-2</v>
      </c>
      <c r="F572" s="18">
        <v>0.8165</v>
      </c>
      <c r="G572" s="18">
        <v>0.15670000000000001</v>
      </c>
      <c r="H572" s="18">
        <v>0.3805</v>
      </c>
      <c r="I572" s="18">
        <v>2.835</v>
      </c>
      <c r="J572" s="18">
        <v>0.37769999999999998</v>
      </c>
      <c r="K572" s="18">
        <v>-1.114E-3</v>
      </c>
      <c r="L572" s="18">
        <v>-1.46</v>
      </c>
      <c r="M572" s="18">
        <v>1.524</v>
      </c>
      <c r="O572" s="18">
        <f t="shared" si="174"/>
        <v>10000</v>
      </c>
      <c r="P572" s="113">
        <f t="shared" ca="1" si="170"/>
        <v>1.8930617265869167</v>
      </c>
      <c r="Q572" s="18">
        <f ca="1">P429/$P286*(1-AngCal!$C$28)+Q429/$Q286*AngCal!$C$28</f>
        <v>1.5502476081326888</v>
      </c>
      <c r="R572" s="18">
        <f ca="1">Q572*(1-AngCal!$B$28)+S572*AngCal!$B$28</f>
        <v>1.8930617265869167</v>
      </c>
      <c r="S572" s="18">
        <f ca="1">R429/$R286*(1-AngCal!$C$28)+S429/$S286*AngCal!$C$28</f>
        <v>1.9009940032092871</v>
      </c>
      <c r="T572" s="113">
        <f t="shared" ca="1" si="171"/>
        <v>1.0152752922183421E-3</v>
      </c>
      <c r="U572" s="18">
        <f ca="1">T429/$P286*(1-AngCal!$C$28)+U429/$Q286*AngCal!$C$28</f>
        <v>3.2093348613509817E-3</v>
      </c>
      <c r="V572">
        <f ca="1">U572*(1-AngCal!$B$28)+W572*AngCal!$B$28</f>
        <v>1.0152752922183421E-3</v>
      </c>
      <c r="W572" s="18">
        <f ca="1">V429/$R286*(1-AngCal!$C$28)+W429/$S286*AngCal!$C$28</f>
        <v>9.6450758315549891E-4</v>
      </c>
      <c r="X572" s="113">
        <f t="shared" ca="1" si="172"/>
        <v>1.4754884692575855E-5</v>
      </c>
      <c r="Y572" s="18">
        <f ca="1">X429/$P286*(1-AngCal!$C$28)+Y429/$Q286*AngCal!$C$28</f>
        <v>6.0623856138012635E-4</v>
      </c>
      <c r="Z572" s="18">
        <f ca="1">Y572*(1-AngCal!$B$28)+AA572*AngCal!$B$28</f>
        <v>1.4754884692575855E-5</v>
      </c>
      <c r="AA572" s="18">
        <f ca="1">Z429/$R286*(1-AngCal!$C$28)+AA429/$S286*AngCal!$C$28</f>
        <v>1.0687151664835207E-6</v>
      </c>
      <c r="AB572" s="113">
        <f t="shared" ca="1" si="173"/>
        <v>9.4749756100410252E-5</v>
      </c>
      <c r="AC572" s="18">
        <f ca="1">AB429/$P286*(1-AngCal!$C$28)+AC429/$Q286*AngCal!$C$28</f>
        <v>3.8896222532541188E-3</v>
      </c>
      <c r="AD572" s="18">
        <f ca="1">AC572*(1-AngCal!$B$28)+AE572*AngCal!$B$28</f>
        <v>9.4749756100410252E-5</v>
      </c>
      <c r="AE572" s="18">
        <f ca="1">AD429/$R286*(1-AngCal!$C$28)+AE429/$S286*AngCal!$C$28</f>
        <v>6.9413002241431713E-6</v>
      </c>
    </row>
    <row r="573" spans="1:31" x14ac:dyDescent="0.15">
      <c r="A573">
        <v>5</v>
      </c>
      <c r="B573">
        <v>125.563</v>
      </c>
      <c r="C573">
        <v>10</v>
      </c>
      <c r="D573" s="18">
        <v>8.6819999999999996E-4</v>
      </c>
      <c r="E573" s="18">
        <v>1.7840000000000002E-2</v>
      </c>
      <c r="F573" s="18">
        <v>0.78949999999999998</v>
      </c>
      <c r="G573" s="18">
        <v>0.20849999999999999</v>
      </c>
      <c r="H573" s="18">
        <v>0.437</v>
      </c>
      <c r="I573" s="18">
        <v>2.9420000000000002</v>
      </c>
      <c r="J573" s="18">
        <v>0.38279999999999997</v>
      </c>
      <c r="K573" s="18">
        <v>-3.7230000000000002E-3</v>
      </c>
      <c r="L573" s="18">
        <v>-0.17699999999999999</v>
      </c>
      <c r="M573" s="18">
        <v>3.1809999999999998E-2</v>
      </c>
      <c r="O573" s="18">
        <f t="shared" si="174"/>
        <v>10000</v>
      </c>
      <c r="P573" s="113">
        <f t="shared" ca="1" si="170"/>
        <v>1.8930617265869176</v>
      </c>
      <c r="Q573" s="18">
        <f ca="1">P430/$P287*(1-AngCal!$C$28)+Q430/$Q287*AngCal!$C$28</f>
        <v>1.5502476081327099</v>
      </c>
      <c r="R573" s="18">
        <f ca="1">Q573*(1-AngCal!$B$28)+S573*AngCal!$B$28</f>
        <v>1.8930617265869176</v>
      </c>
      <c r="S573" s="18">
        <f ca="1">R430/$R287*(1-AngCal!$C$28)+S430/$S287*AngCal!$C$28</f>
        <v>1.9009940032092878</v>
      </c>
      <c r="T573" s="113">
        <f t="shared" ca="1" si="171"/>
        <v>1.0152752922183432E-3</v>
      </c>
      <c r="U573" s="18">
        <f ca="1">T430/$P287*(1-AngCal!$C$28)+U430/$Q287*AngCal!$C$28</f>
        <v>3.2093348613510251E-3</v>
      </c>
      <c r="V573">
        <f ca="1">U573*(1-AngCal!$B$28)+W573*AngCal!$B$28</f>
        <v>1.0152752922183432E-3</v>
      </c>
      <c r="W573" s="18">
        <f ca="1">V430/$R287*(1-AngCal!$C$28)+W430/$S287*AngCal!$C$28</f>
        <v>9.6450758315549912E-4</v>
      </c>
      <c r="X573" s="113">
        <f t="shared" ca="1" si="172"/>
        <v>1.4754884692561789E-5</v>
      </c>
      <c r="Y573" s="18">
        <f ca="1">X430/$P287*(1-AngCal!$C$28)+Y430/$Q287*AngCal!$C$28</f>
        <v>6.0623856137966069E-4</v>
      </c>
      <c r="Z573" s="18">
        <f ca="1">Y573*(1-AngCal!$B$28)+AA573*AngCal!$B$28</f>
        <v>1.4754884692561789E-5</v>
      </c>
      <c r="AA573" s="18">
        <f ca="1">Z430/$R287*(1-AngCal!$C$28)+AA430/$S287*AngCal!$C$28</f>
        <v>1.068715166479906E-6</v>
      </c>
      <c r="AB573" s="113">
        <f t="shared" ca="1" si="173"/>
        <v>9.4749756100319748E-5</v>
      </c>
      <c r="AC573" s="18">
        <f ca="1">AB430/$P287*(1-AngCal!$C$28)+AC430/$Q287*AngCal!$C$28</f>
        <v>3.8896222532511311E-3</v>
      </c>
      <c r="AD573" s="18">
        <f ca="1">AC573*(1-AngCal!$B$28)+AE573*AngCal!$B$28</f>
        <v>9.4749756100319748E-5</v>
      </c>
      <c r="AE573" s="18">
        <f ca="1">AD430/$R287*(1-AngCal!$C$28)+AE430/$S287*AngCal!$C$28</f>
        <v>6.9413002241196941E-6</v>
      </c>
    </row>
    <row r="574" spans="1:31" x14ac:dyDescent="0.15">
      <c r="A574">
        <v>5</v>
      </c>
      <c r="B574">
        <v>125.563</v>
      </c>
      <c r="C574">
        <v>15</v>
      </c>
      <c r="D574" s="18">
        <v>5.3140000000000001E-3</v>
      </c>
      <c r="E574" s="18">
        <v>0.2218</v>
      </c>
      <c r="F574" s="18">
        <v>2.4710000000000001</v>
      </c>
      <c r="G574" s="18">
        <v>0.24129999999999999</v>
      </c>
      <c r="H574" s="18">
        <v>0.14879999999999999</v>
      </c>
      <c r="I574" s="18">
        <v>3.3620000000000001</v>
      </c>
      <c r="J574" s="18">
        <v>0.27939999999999998</v>
      </c>
      <c r="K574" s="18">
        <v>1.193E-2</v>
      </c>
      <c r="L574" s="18">
        <v>1.0680000000000001</v>
      </c>
      <c r="M574" s="18">
        <v>8.4360000000000004E-2</v>
      </c>
      <c r="O574" s="18">
        <f t="shared" si="174"/>
        <v>10000</v>
      </c>
      <c r="P574" s="113">
        <f t="shared" ca="1" si="170"/>
        <v>1.8930617265869176</v>
      </c>
      <c r="Q574" s="18">
        <f ca="1">P431/$P288*(1-AngCal!$C$28)+Q431/$Q288*AngCal!$C$28</f>
        <v>1.5502476081327274</v>
      </c>
      <c r="R574" s="18">
        <f ca="1">Q574*(1-AngCal!$B$28)+S574*AngCal!$B$28</f>
        <v>1.8930617265869176</v>
      </c>
      <c r="S574" s="18">
        <f ca="1">R431/$R288*(1-AngCal!$C$28)+S431/$S288*AngCal!$C$28</f>
        <v>1.9009940032092874</v>
      </c>
      <c r="T574" s="113">
        <f t="shared" ca="1" si="171"/>
        <v>1.0152752922183441E-3</v>
      </c>
      <c r="U574" s="18">
        <f ca="1">T431/$P288*(1-AngCal!$C$28)+U431/$Q288*AngCal!$C$28</f>
        <v>3.2093348613510615E-3</v>
      </c>
      <c r="V574">
        <f ca="1">U574*(1-AngCal!$B$28)+W574*AngCal!$B$28</f>
        <v>1.0152752922183441E-3</v>
      </c>
      <c r="W574" s="18">
        <f ca="1">V431/$R288*(1-AngCal!$C$28)+W431/$S288*AngCal!$C$28</f>
        <v>9.6450758315549891E-4</v>
      </c>
      <c r="X574" s="113">
        <f t="shared" ca="1" si="172"/>
        <v>1.4754884692550885E-5</v>
      </c>
      <c r="Y574" s="18">
        <f ca="1">X431/$P288*(1-AngCal!$C$28)+Y431/$Q288*AngCal!$C$28</f>
        <v>6.062385613792862E-4</v>
      </c>
      <c r="Z574" s="18">
        <f ca="1">Y574*(1-AngCal!$B$28)+AA574*AngCal!$B$28</f>
        <v>1.4754884692550885E-5</v>
      </c>
      <c r="AA574" s="18">
        <f ca="1">Z431/$R288*(1-AngCal!$C$28)+AA431/$S288*AngCal!$C$28</f>
        <v>1.0687151664774125E-6</v>
      </c>
      <c r="AB574" s="113">
        <f t="shared" ca="1" si="173"/>
        <v>9.4749756100249573E-5</v>
      </c>
      <c r="AC574" s="18">
        <f ca="1">AB431/$P288*(1-AngCal!$C$28)+AC431/$Q288*AngCal!$C$28</f>
        <v>3.8896222532487285E-3</v>
      </c>
      <c r="AD574" s="18">
        <f ca="1">AC574*(1-AngCal!$B$28)+AE574*AngCal!$B$28</f>
        <v>9.4749756100249573E-5</v>
      </c>
      <c r="AE574" s="18">
        <f ca="1">AD431/$R288*(1-AngCal!$C$28)+AE431/$S288*AngCal!$C$28</f>
        <v>6.941300224103498E-6</v>
      </c>
    </row>
    <row r="575" spans="1:31" x14ac:dyDescent="0.15">
      <c r="A575">
        <v>5</v>
      </c>
      <c r="B575">
        <v>125.563</v>
      </c>
      <c r="C575">
        <v>20</v>
      </c>
      <c r="D575" s="18">
        <v>4.8419999999999999E-3</v>
      </c>
      <c r="E575" s="18">
        <v>0.30840000000000001</v>
      </c>
      <c r="F575" s="18">
        <v>2.7189999999999999</v>
      </c>
      <c r="G575" s="18">
        <v>0.2727</v>
      </c>
      <c r="H575" s="18">
        <v>8.1199999999999994E-2</v>
      </c>
      <c r="I575" s="18">
        <v>3.355</v>
      </c>
      <c r="J575" s="18">
        <v>0.14979999999999999</v>
      </c>
      <c r="K575" s="18">
        <v>1.2290000000000001E-2</v>
      </c>
      <c r="L575" s="18">
        <v>1.218</v>
      </c>
      <c r="M575" s="18">
        <v>8.3529999999999993E-2</v>
      </c>
      <c r="O575" s="18">
        <f t="shared" si="174"/>
        <v>10000</v>
      </c>
      <c r="P575" s="113">
        <f t="shared" ca="1" si="170"/>
        <v>1.8930617265869181</v>
      </c>
      <c r="Q575" s="18">
        <f ca="1">P432/$P289*(1-AngCal!$C$28)+Q432/$Q289*AngCal!$C$28</f>
        <v>1.550247608132741</v>
      </c>
      <c r="R575" s="18">
        <f ca="1">Q575*(1-AngCal!$B$28)+S575*AngCal!$B$28</f>
        <v>1.8930617265869181</v>
      </c>
      <c r="S575" s="18">
        <f ca="1">R432/$R289*(1-AngCal!$C$28)+S432/$S289*AngCal!$C$28</f>
        <v>1.9009940032092874</v>
      </c>
      <c r="T575" s="113">
        <f t="shared" ca="1" si="171"/>
        <v>1.0152752922183447E-3</v>
      </c>
      <c r="U575" s="18">
        <f ca="1">T432/$P289*(1-AngCal!$C$28)+U432/$Q289*AngCal!$C$28</f>
        <v>3.2093348613510893E-3</v>
      </c>
      <c r="V575">
        <f ca="1">U575*(1-AngCal!$B$28)+W575*AngCal!$B$28</f>
        <v>1.0152752922183447E-3</v>
      </c>
      <c r="W575" s="18">
        <f ca="1">V432/$R289*(1-AngCal!$C$28)+W432/$S289*AngCal!$C$28</f>
        <v>9.6450758315549891E-4</v>
      </c>
      <c r="X575" s="113">
        <f t="shared" ca="1" si="172"/>
        <v>1.475488469254368E-5</v>
      </c>
      <c r="Y575" s="18">
        <f ca="1">X432/$P289*(1-AngCal!$C$28)+Y432/$Q289*AngCal!$C$28</f>
        <v>6.0623856137898458E-4</v>
      </c>
      <c r="Z575" s="18">
        <f ca="1">Y575*(1-AngCal!$B$28)+AA575*AngCal!$B$28</f>
        <v>1.475488469254368E-5</v>
      </c>
      <c r="AA575" s="18">
        <f ca="1">Z432/$R289*(1-AngCal!$C$28)+AA432/$S289*AngCal!$C$28</f>
        <v>1.068715166477021E-6</v>
      </c>
      <c r="AB575" s="113">
        <f t="shared" ca="1" si="173"/>
        <v>9.4749756100203318E-5</v>
      </c>
      <c r="AC575" s="18">
        <f ca="1">AB432/$P289*(1-AngCal!$C$28)+AC432/$Q289*AngCal!$C$28</f>
        <v>3.8896222532467935E-3</v>
      </c>
      <c r="AD575" s="18">
        <f ca="1">AC575*(1-AngCal!$B$28)+AE575*AngCal!$B$28</f>
        <v>9.4749756100203318E-5</v>
      </c>
      <c r="AE575" s="18">
        <f ca="1">AD432/$R289*(1-AngCal!$C$28)+AE432/$S289*AngCal!$C$28</f>
        <v>6.9413002241009561E-6</v>
      </c>
    </row>
    <row r="576" spans="1:31" x14ac:dyDescent="0.15">
      <c r="A576">
        <v>5</v>
      </c>
      <c r="B576">
        <v>171.16300000000001</v>
      </c>
      <c r="C576">
        <v>1</v>
      </c>
      <c r="D576" s="18">
        <v>9.8620000000000001E-4</v>
      </c>
      <c r="E576" s="18">
        <v>8.3220000000000002E-2</v>
      </c>
      <c r="F576" s="18">
        <v>1.179</v>
      </c>
      <c r="G576" s="18">
        <v>0.46650000000000003</v>
      </c>
      <c r="H576" s="18">
        <v>0.37909999999999999</v>
      </c>
      <c r="I576" s="18">
        <v>2.665</v>
      </c>
      <c r="J576" s="18">
        <v>0.371</v>
      </c>
      <c r="K576" s="18">
        <v>-7.6949999999999996E-3</v>
      </c>
      <c r="L576" s="18">
        <v>0.22120000000000001</v>
      </c>
      <c r="M576" s="18">
        <v>0.18410000000000001</v>
      </c>
      <c r="O576" s="18">
        <f t="shared" si="174"/>
        <v>10000</v>
      </c>
      <c r="P576" s="113">
        <f t="shared" ca="1" si="170"/>
        <v>1.8930617265869181</v>
      </c>
      <c r="Q576" s="18">
        <f ca="1">P433/$P290*(1-AngCal!$C$28)+Q433/$Q290*AngCal!$C$28</f>
        <v>1.5502476081327525</v>
      </c>
      <c r="R576" s="18">
        <f ca="1">Q576*(1-AngCal!$B$28)+S576*AngCal!$B$28</f>
        <v>1.8930617265869181</v>
      </c>
      <c r="S576" s="18">
        <f ca="1">R433/$R290*(1-AngCal!$C$28)+S433/$S290*AngCal!$C$28</f>
        <v>1.9009940032092871</v>
      </c>
      <c r="T576" s="113">
        <f t="shared" ca="1" si="171"/>
        <v>1.0152752922183452E-3</v>
      </c>
      <c r="U576" s="18">
        <f ca="1">T433/$P290*(1-AngCal!$C$28)+U433/$Q290*AngCal!$C$28</f>
        <v>3.2093348613511131E-3</v>
      </c>
      <c r="V576">
        <f ca="1">U576*(1-AngCal!$B$28)+W576*AngCal!$B$28</f>
        <v>1.0152752922183452E-3</v>
      </c>
      <c r="W576" s="18">
        <f ca="1">V433/$R290*(1-AngCal!$C$28)+W433/$S290*AngCal!$C$28</f>
        <v>9.6450758315549901E-4</v>
      </c>
      <c r="X576" s="113">
        <f t="shared" ca="1" si="172"/>
        <v>1.4754884692535719E-5</v>
      </c>
      <c r="Y576" s="18">
        <f ca="1">X433/$P290*(1-AngCal!$C$28)+Y433/$Q290*AngCal!$C$28</f>
        <v>6.0623856137873293E-4</v>
      </c>
      <c r="Z576" s="18">
        <f ca="1">Y576*(1-AngCal!$B$28)+AA576*AngCal!$B$28</f>
        <v>1.4754884692535719E-5</v>
      </c>
      <c r="AA576" s="18">
        <f ca="1">Z433/$R290*(1-AngCal!$C$28)+AA433/$S290*AngCal!$C$28</f>
        <v>1.0687151664746989E-6</v>
      </c>
      <c r="AB576" s="113">
        <f t="shared" ca="1" si="173"/>
        <v>9.4749756100152076E-5</v>
      </c>
      <c r="AC576" s="18">
        <f ca="1">AB433/$P290*(1-AngCal!$C$28)+AC433/$Q290*AngCal!$C$28</f>
        <v>3.8896222532451789E-3</v>
      </c>
      <c r="AD576" s="18">
        <f ca="1">AC576*(1-AngCal!$B$28)+AE576*AngCal!$B$28</f>
        <v>9.4749756100152076E-5</v>
      </c>
      <c r="AE576" s="18">
        <f ca="1">AD433/$R290*(1-AngCal!$C$28)+AE433/$S290*AngCal!$C$28</f>
        <v>6.9413002240858738E-6</v>
      </c>
    </row>
    <row r="577" spans="1:31" x14ac:dyDescent="0.15">
      <c r="A577">
        <v>5</v>
      </c>
      <c r="B577">
        <v>171.16300000000001</v>
      </c>
      <c r="C577">
        <v>3</v>
      </c>
      <c r="D577" s="18">
        <v>8.744E-4</v>
      </c>
      <c r="E577" s="18">
        <v>6.4560000000000006E-2</v>
      </c>
      <c r="F577" s="18">
        <v>1.0680000000000001</v>
      </c>
      <c r="G577" s="18">
        <v>0.40770000000000001</v>
      </c>
      <c r="H577" s="18">
        <v>0.3982</v>
      </c>
      <c r="I577" s="18">
        <v>2.714</v>
      </c>
      <c r="J577" s="18">
        <v>0.3589</v>
      </c>
      <c r="K577" s="18">
        <v>-6.0860000000000003E-3</v>
      </c>
      <c r="L577" s="18">
        <v>0.27700000000000002</v>
      </c>
      <c r="M577" s="18">
        <v>0.1532</v>
      </c>
      <c r="O577" s="18">
        <f t="shared" si="174"/>
        <v>10000</v>
      </c>
      <c r="P577" s="113">
        <f t="shared" ca="1" si="170"/>
        <v>1.8930617265869185</v>
      </c>
      <c r="Q577" s="18">
        <f ca="1">P434/$P291*(1-AngCal!$C$28)+Q434/$Q291*AngCal!$C$28</f>
        <v>1.5502476081327614</v>
      </c>
      <c r="R577" s="18">
        <f ca="1">Q577*(1-AngCal!$B$28)+S577*AngCal!$B$28</f>
        <v>1.8930617265869185</v>
      </c>
      <c r="S577" s="18">
        <f ca="1">R434/$R291*(1-AngCal!$C$28)+S434/$S291*AngCal!$C$28</f>
        <v>1.9009940032092874</v>
      </c>
      <c r="T577" s="113">
        <f t="shared" ca="1" si="171"/>
        <v>1.0152752922183456E-3</v>
      </c>
      <c r="U577" s="18">
        <f ca="1">T434/$P291*(1-AngCal!$C$28)+U434/$Q291*AngCal!$C$28</f>
        <v>3.2093348613511322E-3</v>
      </c>
      <c r="V577">
        <f ca="1">U577*(1-AngCal!$B$28)+W577*AngCal!$B$28</f>
        <v>1.0152752922183456E-3</v>
      </c>
      <c r="W577" s="18">
        <f ca="1">V434/$R291*(1-AngCal!$C$28)+W434/$S291*AngCal!$C$28</f>
        <v>9.6450758315549901E-4</v>
      </c>
      <c r="X577" s="113">
        <f t="shared" ca="1" si="172"/>
        <v>1.4754884692531054E-5</v>
      </c>
      <c r="Y577" s="18">
        <f ca="1">X434/$P291*(1-AngCal!$C$28)+Y434/$Q291*AngCal!$C$28</f>
        <v>6.0623856137853756E-4</v>
      </c>
      <c r="Z577" s="18">
        <f ca="1">Y577*(1-AngCal!$B$28)+AA577*AngCal!$B$28</f>
        <v>1.4754884692531054E-5</v>
      </c>
      <c r="AA577" s="18">
        <f ca="1">Z434/$R291*(1-AngCal!$C$28)+AA434/$S291*AngCal!$C$28</f>
        <v>1.0687151664744456E-6</v>
      </c>
      <c r="AB577" s="113">
        <f t="shared" ca="1" si="173"/>
        <v>9.4749756100122125E-5</v>
      </c>
      <c r="AC577" s="18">
        <f ca="1">AB434/$P291*(1-AngCal!$C$28)+AC434/$Q291*AngCal!$C$28</f>
        <v>3.8896222532439255E-3</v>
      </c>
      <c r="AD577" s="18">
        <f ca="1">AC577*(1-AngCal!$B$28)+AE577*AngCal!$B$28</f>
        <v>9.4749756100122125E-5</v>
      </c>
      <c r="AE577" s="18">
        <f ca="1">AD434/$R291*(1-AngCal!$C$28)+AE434/$S291*AngCal!$C$28</f>
        <v>6.941300224084228E-6</v>
      </c>
    </row>
    <row r="578" spans="1:31" x14ac:dyDescent="0.15">
      <c r="A578">
        <v>5</v>
      </c>
      <c r="B578">
        <v>171.16300000000001</v>
      </c>
      <c r="C578">
        <v>5</v>
      </c>
      <c r="D578" s="18">
        <v>-1.727E-4</v>
      </c>
      <c r="E578" s="18">
        <v>4.0419999999999998E-2</v>
      </c>
      <c r="F578" s="18">
        <v>1.046</v>
      </c>
      <c r="G578" s="18">
        <v>0.30819999999999997</v>
      </c>
      <c r="H578" s="18">
        <v>0.42409999999999998</v>
      </c>
      <c r="I578" s="18">
        <v>2.77</v>
      </c>
      <c r="J578" s="18">
        <v>0.38950000000000001</v>
      </c>
      <c r="K578" s="18">
        <v>2.735E-3</v>
      </c>
      <c r="L578" s="18">
        <v>-2</v>
      </c>
      <c r="M578" s="18">
        <v>2.444</v>
      </c>
      <c r="O578" s="18">
        <f t="shared" si="174"/>
        <v>10000</v>
      </c>
      <c r="P578" s="113">
        <f t="shared" ca="1" si="170"/>
        <v>1.893061726586919</v>
      </c>
      <c r="Q578" s="18">
        <f ca="1">P435/$P292*(1-AngCal!$C$28)+Q435/$Q292*AngCal!$C$28</f>
        <v>1.5502476081327687</v>
      </c>
      <c r="R578" s="18">
        <f ca="1">Q578*(1-AngCal!$B$28)+S578*AngCal!$B$28</f>
        <v>1.893061726586919</v>
      </c>
      <c r="S578" s="18">
        <f ca="1">R435/$R292*(1-AngCal!$C$28)+S435/$S292*AngCal!$C$28</f>
        <v>1.9009940032092878</v>
      </c>
      <c r="T578" s="113">
        <f t="shared" ca="1" si="171"/>
        <v>1.0152752922183463E-3</v>
      </c>
      <c r="U578" s="18">
        <f ca="1">T435/$P292*(1-AngCal!$C$28)+U435/$Q292*AngCal!$C$28</f>
        <v>3.209334861351147E-3</v>
      </c>
      <c r="V578">
        <f ca="1">U578*(1-AngCal!$B$28)+W578*AngCal!$B$28</f>
        <v>1.0152752922183463E-3</v>
      </c>
      <c r="W578" s="18">
        <f ca="1">V435/$R292*(1-AngCal!$C$28)+W435/$S292*AngCal!$C$28</f>
        <v>9.6450758315549923E-4</v>
      </c>
      <c r="X578" s="113">
        <f t="shared" ca="1" si="172"/>
        <v>1.4754884692526319E-5</v>
      </c>
      <c r="Y578" s="18">
        <f ca="1">X435/$P292*(1-AngCal!$C$28)+Y435/$Q292*AngCal!$C$28</f>
        <v>6.0623856137838046E-4</v>
      </c>
      <c r="Z578" s="18">
        <f ca="1">Y578*(1-AngCal!$B$28)+AA578*AngCal!$B$28</f>
        <v>1.4754884692526319E-5</v>
      </c>
      <c r="AA578" s="18">
        <f ca="1">Z435/$R292*(1-AngCal!$C$28)+AA435/$S292*AngCal!$C$28</f>
        <v>1.0687151664732379E-6</v>
      </c>
      <c r="AB578" s="113">
        <f t="shared" ca="1" si="173"/>
        <v>9.4749756100091646E-5</v>
      </c>
      <c r="AC578" s="18">
        <f ca="1">AB435/$P292*(1-AngCal!$C$28)+AC435/$Q292*AngCal!$C$28</f>
        <v>3.8896222532429172E-3</v>
      </c>
      <c r="AD578" s="18">
        <f ca="1">AC578*(1-AngCal!$B$28)+AE578*AngCal!$B$28</f>
        <v>9.4749756100091646E-5</v>
      </c>
      <c r="AE578" s="18">
        <f ca="1">AD435/$R292*(1-AngCal!$C$28)+AE435/$S292*AngCal!$C$28</f>
        <v>6.9413002240763862E-6</v>
      </c>
    </row>
    <row r="579" spans="1:31" x14ac:dyDescent="0.15">
      <c r="A579">
        <v>5</v>
      </c>
      <c r="B579">
        <v>171.16300000000001</v>
      </c>
      <c r="C579">
        <v>7</v>
      </c>
      <c r="D579" s="18">
        <v>-3.8420000000000001E-4</v>
      </c>
      <c r="E579" s="18">
        <v>3.0970000000000001E-2</v>
      </c>
      <c r="F579" s="18">
        <v>0.92849999999999999</v>
      </c>
      <c r="G579" s="18">
        <v>0.28039999999999998</v>
      </c>
      <c r="H579" s="18">
        <v>0.43830000000000002</v>
      </c>
      <c r="I579" s="18">
        <v>2.8090000000000002</v>
      </c>
      <c r="J579" s="18">
        <v>0.41370000000000001</v>
      </c>
      <c r="K579" s="18">
        <v>2.8170000000000001E-3</v>
      </c>
      <c r="L579" s="18">
        <v>-1.9990000000000001</v>
      </c>
      <c r="M579" s="18">
        <v>2.3980000000000001</v>
      </c>
      <c r="O579" s="18">
        <f t="shared" si="174"/>
        <v>10000</v>
      </c>
      <c r="P579" s="113">
        <f t="shared" ca="1" si="170"/>
        <v>1.893061726586919</v>
      </c>
      <c r="Q579" s="18">
        <f ca="1">P436/$P293*(1-AngCal!$C$28)+Q436/$Q293*AngCal!$C$28</f>
        <v>1.5502476081327747</v>
      </c>
      <c r="R579" s="18">
        <f ca="1">Q579*(1-AngCal!$B$28)+S579*AngCal!$B$28</f>
        <v>1.893061726586919</v>
      </c>
      <c r="S579" s="18">
        <f ca="1">R436/$R293*(1-AngCal!$C$28)+S436/$S293*AngCal!$C$28</f>
        <v>1.9009940032092876</v>
      </c>
      <c r="T579" s="113">
        <f t="shared" ca="1" si="171"/>
        <v>1.0152752922183463E-3</v>
      </c>
      <c r="U579" s="18">
        <f ca="1">T436/$P293*(1-AngCal!$C$28)+U436/$Q293*AngCal!$C$28</f>
        <v>3.2093348613511596E-3</v>
      </c>
      <c r="V579">
        <f ca="1">U579*(1-AngCal!$B$28)+W579*AngCal!$B$28</f>
        <v>1.0152752922183463E-3</v>
      </c>
      <c r="W579" s="18">
        <f ca="1">V436/$R293*(1-AngCal!$C$28)+W436/$S293*AngCal!$C$28</f>
        <v>9.6450758315549901E-4</v>
      </c>
      <c r="X579" s="113">
        <f t="shared" ca="1" si="172"/>
        <v>1.4754884692522321E-5</v>
      </c>
      <c r="Y579" s="18">
        <f ca="1">X436/$P293*(1-AngCal!$C$28)+Y436/$Q293*AngCal!$C$28</f>
        <v>6.0623856137825404E-4</v>
      </c>
      <c r="Z579" s="18">
        <f ca="1">Y579*(1-AngCal!$B$28)+AA579*AngCal!$B$28</f>
        <v>1.4754884692522321E-5</v>
      </c>
      <c r="AA579" s="18">
        <f ca="1">Z436/$R293*(1-AngCal!$C$28)+AA436/$S293*AngCal!$C$28</f>
        <v>1.0687151664720703E-6</v>
      </c>
      <c r="AB579" s="113">
        <f t="shared" ca="1" si="173"/>
        <v>9.4749756100065896E-5</v>
      </c>
      <c r="AC579" s="18">
        <f ca="1">AB436/$P293*(1-AngCal!$C$28)+AC436/$Q293*AngCal!$C$28</f>
        <v>3.8896222532421062E-3</v>
      </c>
      <c r="AD579" s="18">
        <f ca="1">AC579*(1-AngCal!$B$28)+AE579*AngCal!$B$28</f>
        <v>9.4749756100065896E-5</v>
      </c>
      <c r="AE579" s="18">
        <f ca="1">AD436/$R293*(1-AngCal!$C$28)+AE436/$S293*AngCal!$C$28</f>
        <v>6.941300224068801E-6</v>
      </c>
    </row>
    <row r="580" spans="1:31" x14ac:dyDescent="0.15">
      <c r="A580">
        <v>5</v>
      </c>
      <c r="B580">
        <v>171.16300000000001</v>
      </c>
      <c r="C580">
        <v>10</v>
      </c>
      <c r="D580" s="18">
        <v>-3.4989999999999999E-4</v>
      </c>
      <c r="E580" s="18">
        <v>2.3220000000000001E-2</v>
      </c>
      <c r="F580" s="18">
        <v>0.85780000000000001</v>
      </c>
      <c r="G580" s="18">
        <v>0.22370000000000001</v>
      </c>
      <c r="H580" s="18">
        <v>0.44450000000000001</v>
      </c>
      <c r="I580" s="18">
        <v>2.843</v>
      </c>
      <c r="J580" s="18">
        <v>0.43309999999999998</v>
      </c>
      <c r="K580" s="18">
        <v>4.6899999999999997E-3</v>
      </c>
      <c r="L580" s="18">
        <v>0.83930000000000005</v>
      </c>
      <c r="M580" s="18">
        <v>2.484</v>
      </c>
      <c r="O580" s="18">
        <f t="shared" si="174"/>
        <v>10000</v>
      </c>
      <c r="P580" s="113">
        <f t="shared" ref="P580:P590" ca="1" si="175">R580*P730</f>
        <v>1.8930617265869192</v>
      </c>
      <c r="Q580" s="18">
        <f ca="1">P437/$P294*(1-AngCal!$C$28)+Q437/$Q294*AngCal!$C$28</f>
        <v>1.5502476081327794</v>
      </c>
      <c r="R580" s="18">
        <f ca="1">Q580*(1-AngCal!$B$28)+S580*AngCal!$B$28</f>
        <v>1.8930617265869192</v>
      </c>
      <c r="S580" s="18">
        <f ca="1">R437/$R294*(1-AngCal!$C$28)+S437/$S294*AngCal!$C$28</f>
        <v>1.9009940032092878</v>
      </c>
      <c r="T580" s="113">
        <f t="shared" ref="T580:T590" ca="1" si="176">V580*T730</f>
        <v>1.0152752922183465E-3</v>
      </c>
      <c r="U580" s="18">
        <f ca="1">T437/$P294*(1-AngCal!$C$28)+U437/$Q294*AngCal!$C$28</f>
        <v>3.2093348613511691E-3</v>
      </c>
      <c r="V580">
        <f ca="1">U580*(1-AngCal!$B$28)+W580*AngCal!$B$28</f>
        <v>1.0152752922183465E-3</v>
      </c>
      <c r="W580" s="18">
        <f ca="1">V437/$R294*(1-AngCal!$C$28)+W437/$S294*AngCal!$C$28</f>
        <v>9.6450758315549912E-4</v>
      </c>
      <c r="X580" s="113">
        <f t="shared" ref="X580:X590" ca="1" si="177">Z580*X730</f>
        <v>1.4754884692519885E-5</v>
      </c>
      <c r="Y580" s="18">
        <f ca="1">X437/$P294*(1-AngCal!$C$28)+Y437/$Q294*AngCal!$C$28</f>
        <v>6.0623856137815213E-4</v>
      </c>
      <c r="Z580" s="18">
        <f ca="1">Y580*(1-AngCal!$B$28)+AA580*AngCal!$B$28</f>
        <v>1.4754884692519885E-5</v>
      </c>
      <c r="AA580" s="18">
        <f ca="1">Z437/$R294*(1-AngCal!$C$28)+AA437/$S294*AngCal!$C$28</f>
        <v>1.068715166471938E-6</v>
      </c>
      <c r="AB580" s="113">
        <f t="shared" ref="AB580:AB590" ca="1" si="178">AD580*AB730</f>
        <v>9.4749756100050256E-5</v>
      </c>
      <c r="AC580" s="18">
        <f ca="1">AB437/$P294*(1-AngCal!$C$28)+AC437/$Q294*AngCal!$C$28</f>
        <v>3.8896222532414522E-3</v>
      </c>
      <c r="AD580" s="18">
        <f ca="1">AC580*(1-AngCal!$B$28)+AE580*AngCal!$B$28</f>
        <v>9.4749756100050256E-5</v>
      </c>
      <c r="AE580" s="18">
        <f ca="1">AD437/$R294*(1-AngCal!$C$28)+AE437/$S294*AngCal!$C$28</f>
        <v>6.941300224067943E-6</v>
      </c>
    </row>
    <row r="581" spans="1:31" x14ac:dyDescent="0.15">
      <c r="A581">
        <v>5</v>
      </c>
      <c r="B581">
        <v>171.16300000000001</v>
      </c>
      <c r="C581">
        <v>15</v>
      </c>
      <c r="D581" s="18">
        <v>-3.9320000000000002E-4</v>
      </c>
      <c r="E581" s="18">
        <v>1.9140000000000001E-2</v>
      </c>
      <c r="F581" s="18">
        <v>0.82889999999999997</v>
      </c>
      <c r="G581" s="18">
        <v>0.1837</v>
      </c>
      <c r="H581" s="18">
        <v>0.43390000000000001</v>
      </c>
      <c r="I581" s="18">
        <v>2.8610000000000002</v>
      </c>
      <c r="J581" s="18">
        <v>0.43719999999999998</v>
      </c>
      <c r="K581" s="18">
        <v>1.6150000000000001E-2</v>
      </c>
      <c r="L581" s="18">
        <v>4.8639999999999999</v>
      </c>
      <c r="M581" s="18">
        <v>2.476</v>
      </c>
      <c r="O581" s="18">
        <f t="shared" si="174"/>
        <v>10000</v>
      </c>
      <c r="P581" s="113">
        <f t="shared" ca="1" si="175"/>
        <v>1.8930617265869194</v>
      </c>
      <c r="Q581" s="18">
        <f ca="1">P438/$P295*(1-AngCal!$C$28)+Q438/$Q295*AngCal!$C$28</f>
        <v>1.5502476081327832</v>
      </c>
      <c r="R581" s="18">
        <f ca="1">Q581*(1-AngCal!$B$28)+S581*AngCal!$B$28</f>
        <v>1.8930617265869194</v>
      </c>
      <c r="S581" s="18">
        <f ca="1">R438/$R295*(1-AngCal!$C$28)+S438/$S295*AngCal!$C$28</f>
        <v>1.900994003209288</v>
      </c>
      <c r="T581" s="113">
        <f t="shared" ca="1" si="176"/>
        <v>1.0152752922183469E-3</v>
      </c>
      <c r="U581" s="18">
        <f ca="1">T438/$P295*(1-AngCal!$C$28)+U438/$Q295*AngCal!$C$28</f>
        <v>3.2093348613511769E-3</v>
      </c>
      <c r="V581">
        <f ca="1">U581*(1-AngCal!$B$28)+W581*AngCal!$B$28</f>
        <v>1.0152752922183469E-3</v>
      </c>
      <c r="W581" s="18">
        <f ca="1">V438/$R295*(1-AngCal!$C$28)+W438/$S295*AngCal!$C$28</f>
        <v>9.6450758315549934E-4</v>
      </c>
      <c r="X581" s="113">
        <f t="shared" ca="1" si="177"/>
        <v>1.475488469251793E-5</v>
      </c>
      <c r="Y581" s="18">
        <f ca="1">X438/$P295*(1-AngCal!$C$28)+Y438/$Q295*AngCal!$C$28</f>
        <v>6.0623856137807027E-4</v>
      </c>
      <c r="Z581" s="18">
        <f ca="1">Y581*(1-AngCal!$B$28)+AA581*AngCal!$B$28</f>
        <v>1.475488469251793E-5</v>
      </c>
      <c r="AA581" s="18">
        <f ca="1">Z438/$R295*(1-AngCal!$C$28)+AA438/$S295*AngCal!$C$28</f>
        <v>1.0687151664718319E-6</v>
      </c>
      <c r="AB581" s="113">
        <f t="shared" ca="1" si="178"/>
        <v>9.4749756100037734E-5</v>
      </c>
      <c r="AC581" s="18">
        <f ca="1">AB438/$P295*(1-AngCal!$C$28)+AC438/$Q295*AngCal!$C$28</f>
        <v>3.8896222532409275E-3</v>
      </c>
      <c r="AD581" s="18">
        <f ca="1">AC581*(1-AngCal!$B$28)+AE581*AngCal!$B$28</f>
        <v>9.4749756100037734E-5</v>
      </c>
      <c r="AE581" s="18">
        <f ca="1">AD438/$R295*(1-AngCal!$C$28)+AE438/$S295*AngCal!$C$28</f>
        <v>6.9413002240672535E-6</v>
      </c>
    </row>
    <row r="582" spans="1:31" x14ac:dyDescent="0.15">
      <c r="A582">
        <v>5</v>
      </c>
      <c r="B582">
        <v>171.16300000000001</v>
      </c>
      <c r="C582">
        <v>20</v>
      </c>
      <c r="D582" s="18">
        <v>1.9489999999999999E-4</v>
      </c>
      <c r="E582" s="18">
        <v>-2.598E-2</v>
      </c>
      <c r="F582" s="18">
        <v>1.5649999999999999</v>
      </c>
      <c r="G582" s="18">
        <v>0.1628</v>
      </c>
      <c r="H582" s="18">
        <v>0.46529999999999999</v>
      </c>
      <c r="I582" s="18">
        <v>2.8580000000000001</v>
      </c>
      <c r="J582" s="18">
        <v>0.49859999999999999</v>
      </c>
      <c r="K582" s="18">
        <v>2.4760000000000001E-2</v>
      </c>
      <c r="L582" s="18">
        <v>1.073</v>
      </c>
      <c r="M582" s="18">
        <v>0.26819999999999999</v>
      </c>
      <c r="O582" s="18">
        <f t="shared" si="174"/>
        <v>10000</v>
      </c>
      <c r="P582" s="113">
        <f t="shared" ca="1" si="175"/>
        <v>1.8930617265869194</v>
      </c>
      <c r="Q582" s="18">
        <f ca="1">P439/$P296*(1-AngCal!$C$28)+Q439/$Q296*AngCal!$C$28</f>
        <v>1.5502476081327863</v>
      </c>
      <c r="R582" s="18">
        <f ca="1">Q582*(1-AngCal!$B$28)+S582*AngCal!$B$28</f>
        <v>1.8930617265869194</v>
      </c>
      <c r="S582" s="18">
        <f ca="1">R439/$R296*(1-AngCal!$C$28)+S439/$S296*AngCal!$C$28</f>
        <v>1.9009940032092876</v>
      </c>
      <c r="T582" s="113">
        <f t="shared" ca="1" si="176"/>
        <v>1.0152752922183467E-3</v>
      </c>
      <c r="U582" s="18">
        <f ca="1">T439/$P296*(1-AngCal!$C$28)+U439/$Q296*AngCal!$C$28</f>
        <v>3.2093348613511834E-3</v>
      </c>
      <c r="V582">
        <f ca="1">U582*(1-AngCal!$B$28)+W582*AngCal!$B$28</f>
        <v>1.0152752922183467E-3</v>
      </c>
      <c r="W582" s="18">
        <f ca="1">V439/$R296*(1-AngCal!$C$28)+W439/$S296*AngCal!$C$28</f>
        <v>9.6450758315549901E-4</v>
      </c>
      <c r="X582" s="113">
        <f t="shared" ca="1" si="177"/>
        <v>1.4754884692516356E-5</v>
      </c>
      <c r="Y582" s="18">
        <f ca="1">X439/$P296*(1-AngCal!$C$28)+Y439/$Q296*AngCal!$C$28</f>
        <v>6.0623856137800435E-4</v>
      </c>
      <c r="Z582" s="18">
        <f ca="1">Y582*(1-AngCal!$B$28)+AA582*AngCal!$B$28</f>
        <v>1.4754884692516356E-5</v>
      </c>
      <c r="AA582" s="18">
        <f ca="1">Z439/$R296*(1-AngCal!$C$28)+AA439/$S296*AngCal!$C$28</f>
        <v>1.0687151664717461E-6</v>
      </c>
      <c r="AB582" s="113">
        <f t="shared" ca="1" si="178"/>
        <v>9.474975610002761E-5</v>
      </c>
      <c r="AC582" s="18">
        <f ca="1">AB439/$P296*(1-AngCal!$C$28)+AC439/$Q296*AngCal!$C$28</f>
        <v>3.8896222532405042E-3</v>
      </c>
      <c r="AD582" s="18">
        <f ca="1">AC582*(1-AngCal!$B$28)+AE582*AngCal!$B$28</f>
        <v>9.474975610002761E-5</v>
      </c>
      <c r="AE582" s="18">
        <f ca="1">AD439/$R296*(1-AngCal!$C$28)+AE439/$S296*AngCal!$C$28</f>
        <v>6.9413002240666961E-6</v>
      </c>
    </row>
    <row r="583" spans="1:31" x14ac:dyDescent="0.15">
      <c r="A583">
        <v>5</v>
      </c>
      <c r="B583">
        <v>233.56299999999999</v>
      </c>
      <c r="C583">
        <v>1</v>
      </c>
      <c r="D583" s="18">
        <v>1.2210000000000001E-3</v>
      </c>
      <c r="E583" s="18">
        <v>5.0150000000000004E-3</v>
      </c>
      <c r="F583" s="18">
        <v>-0.40379999999999999</v>
      </c>
      <c r="G583" s="18">
        <v>0.80969999999999998</v>
      </c>
      <c r="H583" s="18">
        <v>0.54930000000000001</v>
      </c>
      <c r="I583" s="18">
        <v>2.5979999999999999</v>
      </c>
      <c r="J583" s="18">
        <v>0.48330000000000001</v>
      </c>
      <c r="K583" s="18">
        <v>2.988E-2</v>
      </c>
      <c r="L583" s="18">
        <v>1.054</v>
      </c>
      <c r="M583" s="18">
        <v>0.22620000000000001</v>
      </c>
      <c r="O583" s="18">
        <f t="shared" si="174"/>
        <v>10000</v>
      </c>
      <c r="P583" s="113">
        <f t="shared" ca="1" si="175"/>
        <v>1.8930617265869198</v>
      </c>
      <c r="Q583" s="18">
        <f ca="1">P440/$P297*(1-AngCal!$C$28)+Q440/$Q297*AngCal!$C$28</f>
        <v>1.5502476081327887</v>
      </c>
      <c r="R583" s="18">
        <f ca="1">Q583*(1-AngCal!$B$28)+S583*AngCal!$B$28</f>
        <v>1.8930617265869198</v>
      </c>
      <c r="S583" s="18">
        <f ca="1">R440/$R297*(1-AngCal!$C$28)+S440/$S297*AngCal!$C$28</f>
        <v>1.9009940032092882</v>
      </c>
      <c r="T583" s="113">
        <f t="shared" ca="1" si="176"/>
        <v>1.0152752922183473E-3</v>
      </c>
      <c r="U583" s="18">
        <f ca="1">T440/$P297*(1-AngCal!$C$28)+U440/$Q297*AngCal!$C$28</f>
        <v>3.2093348613511882E-3</v>
      </c>
      <c r="V583">
        <f ca="1">U583*(1-AngCal!$B$28)+W583*AngCal!$B$28</f>
        <v>1.0152752922183473E-3</v>
      </c>
      <c r="W583" s="18">
        <f ca="1">V440/$R297*(1-AngCal!$C$28)+W440/$S297*AngCal!$C$28</f>
        <v>9.6450758315549945E-4</v>
      </c>
      <c r="X583" s="113">
        <f t="shared" ca="1" si="177"/>
        <v>1.4754884692515093E-5</v>
      </c>
      <c r="Y583" s="18">
        <f ca="1">X440/$P297*(1-AngCal!$C$28)+Y440/$Q297*AngCal!$C$28</f>
        <v>6.0623856137795144E-4</v>
      </c>
      <c r="Z583" s="18">
        <f ca="1">Y583*(1-AngCal!$B$28)+AA583*AngCal!$B$28</f>
        <v>1.4754884692515093E-5</v>
      </c>
      <c r="AA583" s="18">
        <f ca="1">Z440/$R297*(1-AngCal!$C$28)+AA440/$S297*AngCal!$C$28</f>
        <v>1.0687151664716777E-6</v>
      </c>
      <c r="AB583" s="113">
        <f t="shared" ca="1" si="178"/>
        <v>9.4749756100019492E-5</v>
      </c>
      <c r="AC583" s="18">
        <f ca="1">AB440/$P297*(1-AngCal!$C$28)+AC440/$Q297*AngCal!$C$28</f>
        <v>3.8896222532401646E-3</v>
      </c>
      <c r="AD583" s="18">
        <f ca="1">AC583*(1-AngCal!$B$28)+AE583*AngCal!$B$28</f>
        <v>9.4749756100019492E-5</v>
      </c>
      <c r="AE583" s="18">
        <f ca="1">AD440/$R297*(1-AngCal!$C$28)+AE440/$S297*AngCal!$C$28</f>
        <v>6.9413002240662514E-6</v>
      </c>
    </row>
    <row r="584" spans="1:31" x14ac:dyDescent="0.15">
      <c r="A584">
        <v>5</v>
      </c>
      <c r="B584">
        <v>233.56299999999999</v>
      </c>
      <c r="C584">
        <v>3</v>
      </c>
      <c r="D584" s="18">
        <v>1.06E-3</v>
      </c>
      <c r="E584" s="18">
        <v>5.2979999999999998E-3</v>
      </c>
      <c r="F584" s="18">
        <v>-0.48449999999999999</v>
      </c>
      <c r="G584" s="18">
        <v>0.75329999999999997</v>
      </c>
      <c r="H584" s="18">
        <v>0.54459999999999997</v>
      </c>
      <c r="I584" s="18">
        <v>2.67</v>
      </c>
      <c r="J584" s="18">
        <v>0.45710000000000001</v>
      </c>
      <c r="K584" s="18">
        <v>3.569E-2</v>
      </c>
      <c r="L584" s="18">
        <v>1.0669999999999999</v>
      </c>
      <c r="M584" s="18">
        <v>0.25080000000000002</v>
      </c>
      <c r="O584" s="18">
        <f>O155</f>
        <v>10000</v>
      </c>
      <c r="P584" s="113">
        <f t="shared" ca="1" si="175"/>
        <v>1.8930617265869194</v>
      </c>
      <c r="Q584" s="18">
        <f ca="1">P441/$P298*(1-AngCal!$C$28)+Q441/$Q298*AngCal!$C$28</f>
        <v>1.5502476081327907</v>
      </c>
      <c r="R584" s="18">
        <f ca="1">Q584*(1-AngCal!$B$28)+S584*AngCal!$B$28</f>
        <v>1.8930617265869194</v>
      </c>
      <c r="S584" s="18">
        <f ca="1">R441/$R298*(1-AngCal!$C$28)+S441/$S298*AngCal!$C$28</f>
        <v>1.9009940032092878</v>
      </c>
      <c r="T584" s="113">
        <f t="shared" ca="1" si="176"/>
        <v>1.0152752922183471E-3</v>
      </c>
      <c r="U584" s="18">
        <f ca="1">T441/$P298*(1-AngCal!$C$28)+U441/$Q298*AngCal!$C$28</f>
        <v>3.2093348613511925E-3</v>
      </c>
      <c r="V584">
        <f ca="1">U584*(1-AngCal!$B$28)+W584*AngCal!$B$28</f>
        <v>1.0152752922183471E-3</v>
      </c>
      <c r="W584" s="18">
        <f ca="1">V441/$R298*(1-AngCal!$C$28)+W441/$S298*AngCal!$C$28</f>
        <v>9.6450758315549923E-4</v>
      </c>
      <c r="X584" s="113">
        <f t="shared" ca="1" si="177"/>
        <v>1.4754884692514069E-5</v>
      </c>
      <c r="Y584" s="18">
        <f ca="1">X441/$P298*(1-AngCal!$C$28)+Y441/$Q298*AngCal!$C$28</f>
        <v>6.0623856137790861E-4</v>
      </c>
      <c r="Z584" s="18">
        <f ca="1">Y584*(1-AngCal!$B$28)+AA584*AngCal!$B$28</f>
        <v>1.4754884692514069E-5</v>
      </c>
      <c r="AA584" s="18">
        <f ca="1">Z441/$R298*(1-AngCal!$C$28)+AA441/$S298*AngCal!$C$28</f>
        <v>1.068715166471622E-6</v>
      </c>
      <c r="AB584" s="113">
        <f t="shared" ca="1" si="178"/>
        <v>9.4749756100012932E-5</v>
      </c>
      <c r="AC584" s="18">
        <f ca="1">AB441/$P298*(1-AngCal!$C$28)+AC441/$Q298*AngCal!$C$28</f>
        <v>3.8896222532398901E-3</v>
      </c>
      <c r="AD584" s="18">
        <f ca="1">AC584*(1-AngCal!$B$28)+AE584*AngCal!$B$28</f>
        <v>9.4749756100012932E-5</v>
      </c>
      <c r="AE584" s="18">
        <f ca="1">AD441/$R298*(1-AngCal!$C$28)+AE441/$S298*AngCal!$C$28</f>
        <v>6.9413002240658897E-6</v>
      </c>
    </row>
    <row r="585" spans="1:31" x14ac:dyDescent="0.15">
      <c r="A585">
        <v>5</v>
      </c>
      <c r="B585">
        <v>233.56299999999999</v>
      </c>
      <c r="C585">
        <v>5</v>
      </c>
      <c r="D585" s="18">
        <v>1.253E-3</v>
      </c>
      <c r="E585" s="18">
        <v>7.3829999999999998E-3</v>
      </c>
      <c r="F585" s="18">
        <v>0.98839999999999995</v>
      </c>
      <c r="G585" s="18">
        <v>0.1011</v>
      </c>
      <c r="H585" s="18">
        <v>0.63380000000000003</v>
      </c>
      <c r="I585" s="18">
        <v>2.6680000000000001</v>
      </c>
      <c r="J585" s="18">
        <v>0.54090000000000005</v>
      </c>
      <c r="K585" s="18">
        <v>-2.8369999999999999E-2</v>
      </c>
      <c r="L585" s="18">
        <v>1.877</v>
      </c>
      <c r="M585" s="18">
        <v>0.17960000000000001</v>
      </c>
      <c r="O585" s="18">
        <f t="shared" ref="O585:O590" si="179">O156</f>
        <v>10000</v>
      </c>
      <c r="P585" s="113">
        <f t="shared" ca="1" si="175"/>
        <v>1.8930617265869194</v>
      </c>
      <c r="Q585" s="18">
        <f ca="1">P442/$P299*(1-AngCal!$C$28)+Q442/$Q299*AngCal!$C$28</f>
        <v>1.5502476081327921</v>
      </c>
      <c r="R585" s="18">
        <f ca="1">Q585*(1-AngCal!$B$28)+S585*AngCal!$B$28</f>
        <v>1.8930617265869194</v>
      </c>
      <c r="S585" s="18">
        <f ca="1">R442/$R299*(1-AngCal!$C$28)+S442/$S299*AngCal!$C$28</f>
        <v>1.9009940032092878</v>
      </c>
      <c r="T585" s="113">
        <f t="shared" ca="1" si="176"/>
        <v>1.0152752922183473E-3</v>
      </c>
      <c r="U585" s="18">
        <f ca="1">T442/$P299*(1-AngCal!$C$28)+U442/$Q299*AngCal!$C$28</f>
        <v>3.2093348613511951E-3</v>
      </c>
      <c r="V585">
        <f ca="1">U585*(1-AngCal!$B$28)+W585*AngCal!$B$28</f>
        <v>1.0152752922183473E-3</v>
      </c>
      <c r="W585" s="18">
        <f ca="1">V442/$R299*(1-AngCal!$C$28)+W442/$S299*AngCal!$C$28</f>
        <v>9.6450758315549934E-4</v>
      </c>
      <c r="X585" s="113">
        <f t="shared" ca="1" si="177"/>
        <v>1.4754884692513248E-5</v>
      </c>
      <c r="Y585" s="18">
        <f ca="1">X442/$P299*(1-AngCal!$C$28)+Y442/$Q299*AngCal!$C$28</f>
        <v>6.0623856137787425E-4</v>
      </c>
      <c r="Z585" s="18">
        <f ca="1">Y585*(1-AngCal!$B$28)+AA585*AngCal!$B$28</f>
        <v>1.4754884692513248E-5</v>
      </c>
      <c r="AA585" s="18">
        <f ca="1">Z442/$R299*(1-AngCal!$C$28)+AA442/$S299*AngCal!$C$28</f>
        <v>1.0687151664715773E-6</v>
      </c>
      <c r="AB585" s="113">
        <f t="shared" ca="1" si="178"/>
        <v>9.4749756100007647E-5</v>
      </c>
      <c r="AC585" s="18">
        <f ca="1">AB442/$P299*(1-AngCal!$C$28)+AC442/$Q299*AngCal!$C$28</f>
        <v>3.8896222532396694E-3</v>
      </c>
      <c r="AD585" s="18">
        <f ca="1">AC585*(1-AngCal!$B$28)+AE585*AngCal!$B$28</f>
        <v>9.4749756100007647E-5</v>
      </c>
      <c r="AE585" s="18">
        <f ca="1">AD442/$R299*(1-AngCal!$C$28)+AE442/$S299*AngCal!$C$28</f>
        <v>6.9413002240656001E-6</v>
      </c>
    </row>
    <row r="586" spans="1:31" x14ac:dyDescent="0.15">
      <c r="A586">
        <v>5</v>
      </c>
      <c r="B586">
        <v>233.56299999999999</v>
      </c>
      <c r="C586">
        <v>7</v>
      </c>
      <c r="D586" s="18">
        <v>1.0200000000000001E-3</v>
      </c>
      <c r="E586" s="18">
        <v>-0.24929999999999999</v>
      </c>
      <c r="F586" s="18">
        <v>1.306</v>
      </c>
      <c r="G586" s="18">
        <v>0.4148</v>
      </c>
      <c r="H586" s="18">
        <v>0.75160000000000005</v>
      </c>
      <c r="I586" s="18">
        <v>2.6539999999999999</v>
      </c>
      <c r="J586" s="18">
        <v>0.63690000000000002</v>
      </c>
      <c r="K586" s="18">
        <v>0.14499999999999999</v>
      </c>
      <c r="L586" s="18">
        <v>1.1160000000000001</v>
      </c>
      <c r="M586" s="18">
        <v>0.3029</v>
      </c>
      <c r="O586" s="18">
        <f t="shared" si="179"/>
        <v>10000</v>
      </c>
      <c r="P586" s="113">
        <f t="shared" ca="1" si="175"/>
        <v>1.8930617265869194</v>
      </c>
      <c r="Q586" s="18">
        <f ca="1">P443/$P300*(1-AngCal!$C$28)+Q443/$Q300*AngCal!$C$28</f>
        <v>1.5502476081327932</v>
      </c>
      <c r="R586" s="18">
        <f ca="1">Q586*(1-AngCal!$B$28)+S586*AngCal!$B$28</f>
        <v>1.8930617265869194</v>
      </c>
      <c r="S586" s="18">
        <f ca="1">R443/$R300*(1-AngCal!$C$28)+S443/$S300*AngCal!$C$28</f>
        <v>1.9009940032092878</v>
      </c>
      <c r="T586" s="113">
        <f t="shared" ca="1" si="176"/>
        <v>1.0152752922183473E-3</v>
      </c>
      <c r="U586" s="18">
        <f ca="1">T443/$P300*(1-AngCal!$C$28)+U443/$Q300*AngCal!$C$28</f>
        <v>3.2093348613511977E-3</v>
      </c>
      <c r="V586">
        <f ca="1">U586*(1-AngCal!$B$28)+W586*AngCal!$B$28</f>
        <v>1.0152752922183473E-3</v>
      </c>
      <c r="W586" s="18">
        <f ca="1">V443/$R300*(1-AngCal!$C$28)+W443/$S300*AngCal!$C$28</f>
        <v>9.6450758315549934E-4</v>
      </c>
      <c r="X586" s="113">
        <f t="shared" ca="1" si="177"/>
        <v>1.4754884692512585E-5</v>
      </c>
      <c r="Y586" s="18">
        <f ca="1">X443/$P300*(1-AngCal!$C$28)+Y443/$Q300*AngCal!$C$28</f>
        <v>6.0623856137784649E-4</v>
      </c>
      <c r="Z586" s="18">
        <f ca="1">Y586*(1-AngCal!$B$28)+AA586*AngCal!$B$28</f>
        <v>1.4754884692512585E-5</v>
      </c>
      <c r="AA586" s="18">
        <f ca="1">Z443/$R300*(1-AngCal!$C$28)+AA443/$S300*AngCal!$C$28</f>
        <v>1.0687151664715415E-6</v>
      </c>
      <c r="AB586" s="113">
        <f t="shared" ca="1" si="178"/>
        <v>9.4749756100003419E-5</v>
      </c>
      <c r="AC586" s="18">
        <f ca="1">AB443/$P300*(1-AngCal!$C$28)+AC443/$Q300*AngCal!$C$28</f>
        <v>3.889622253239492E-3</v>
      </c>
      <c r="AD586" s="18">
        <f ca="1">AC586*(1-AngCal!$B$28)+AE586*AngCal!$B$28</f>
        <v>9.4749756100003419E-5</v>
      </c>
      <c r="AE586" s="18">
        <f ca="1">AD443/$R300*(1-AngCal!$C$28)+AE443/$S300*AngCal!$C$28</f>
        <v>6.9413002240653671E-6</v>
      </c>
    </row>
    <row r="587" spans="1:31" x14ac:dyDescent="0.15">
      <c r="A587">
        <v>5</v>
      </c>
      <c r="B587">
        <v>233.56299999999999</v>
      </c>
      <c r="C587">
        <v>10</v>
      </c>
      <c r="D587" s="18">
        <v>8.4749999999999995E-4</v>
      </c>
      <c r="E587" s="18">
        <v>-7.9630000000000006E-2</v>
      </c>
      <c r="F587" s="18">
        <v>1.724</v>
      </c>
      <c r="G587" s="18">
        <v>0.27229999999999999</v>
      </c>
      <c r="H587" s="18">
        <v>0.74870000000000003</v>
      </c>
      <c r="I587" s="18">
        <v>2.66</v>
      </c>
      <c r="J587" s="18">
        <v>0.66359999999999997</v>
      </c>
      <c r="K587" s="18">
        <v>-2.5649999999999999E-2</v>
      </c>
      <c r="L587" s="18">
        <v>0.2722</v>
      </c>
      <c r="M587" s="18">
        <v>0.40839999999999999</v>
      </c>
      <c r="O587" s="18">
        <f t="shared" si="179"/>
        <v>10000</v>
      </c>
      <c r="P587" s="113">
        <f t="shared" ca="1" si="175"/>
        <v>1.8930617265869196</v>
      </c>
      <c r="Q587" s="18">
        <f ca="1">P444/$P301*(1-AngCal!$C$28)+Q444/$Q301*AngCal!$C$28</f>
        <v>1.5502476081327945</v>
      </c>
      <c r="R587" s="18">
        <f ca="1">Q587*(1-AngCal!$B$28)+S587*AngCal!$B$28</f>
        <v>1.8930617265869196</v>
      </c>
      <c r="S587" s="18">
        <f ca="1">R444/$R301*(1-AngCal!$C$28)+S444/$S301*AngCal!$C$28</f>
        <v>1.900994003209288</v>
      </c>
      <c r="T587" s="113">
        <f t="shared" ca="1" si="176"/>
        <v>1.0152752922183473E-3</v>
      </c>
      <c r="U587" s="18">
        <f ca="1">T444/$P301*(1-AngCal!$C$28)+U444/$Q301*AngCal!$C$28</f>
        <v>3.2093348613512003E-3</v>
      </c>
      <c r="V587">
        <f ca="1">U587*(1-AngCal!$B$28)+W587*AngCal!$B$28</f>
        <v>1.0152752922183473E-3</v>
      </c>
      <c r="W587" s="18">
        <f ca="1">V444/$R301*(1-AngCal!$C$28)+W444/$S301*AngCal!$C$28</f>
        <v>9.6450758315549923E-4</v>
      </c>
      <c r="X587" s="113">
        <f t="shared" ca="1" si="177"/>
        <v>1.4754884692512058E-5</v>
      </c>
      <c r="Y587" s="18">
        <f ca="1">X444/$P301*(1-AngCal!$C$28)+Y444/$Q301*AngCal!$C$28</f>
        <v>6.0623856137782437E-4</v>
      </c>
      <c r="Z587" s="18">
        <f ca="1">Y587*(1-AngCal!$B$28)+AA587*AngCal!$B$28</f>
        <v>1.4754884692512058E-5</v>
      </c>
      <c r="AA587" s="18">
        <f ca="1">Z444/$R301*(1-AngCal!$C$28)+AA444/$S301*AngCal!$C$28</f>
        <v>1.0687151664715127E-6</v>
      </c>
      <c r="AB587" s="113">
        <f t="shared" ca="1" si="178"/>
        <v>9.4749756100000017E-5</v>
      </c>
      <c r="AC587" s="18">
        <f ca="1">AB444/$P301*(1-AngCal!$C$28)+AC444/$Q301*AngCal!$C$28</f>
        <v>3.8896222532393498E-3</v>
      </c>
      <c r="AD587" s="18">
        <f ca="1">AC587*(1-AngCal!$B$28)+AE587*AngCal!$B$28</f>
        <v>9.4749756100000017E-5</v>
      </c>
      <c r="AE587" s="18">
        <f ca="1">AD444/$R301*(1-AngCal!$C$28)+AE444/$S301*AngCal!$C$28</f>
        <v>6.9413002240651799E-6</v>
      </c>
    </row>
    <row r="588" spans="1:31" x14ac:dyDescent="0.15">
      <c r="A588">
        <v>5</v>
      </c>
      <c r="B588">
        <v>233.56299999999999</v>
      </c>
      <c r="C588">
        <v>15</v>
      </c>
      <c r="D588" s="18">
        <v>1.0950000000000001E-3</v>
      </c>
      <c r="E588" s="18">
        <v>-0.44690000000000002</v>
      </c>
      <c r="F588" s="18">
        <v>3.411</v>
      </c>
      <c r="G588" s="18">
        <v>0.31490000000000001</v>
      </c>
      <c r="H588" s="18">
        <v>1.28</v>
      </c>
      <c r="I588" s="18">
        <v>3.387</v>
      </c>
      <c r="J588" s="18">
        <v>0.58599999999999997</v>
      </c>
      <c r="K588" s="18">
        <v>9.6310000000000007E-3</v>
      </c>
      <c r="L588" s="18">
        <v>1.014</v>
      </c>
      <c r="M588" s="18">
        <v>8.6279999999999996E-2</v>
      </c>
      <c r="O588" s="18">
        <f t="shared" si="179"/>
        <v>10000</v>
      </c>
      <c r="P588" s="113">
        <f t="shared" ca="1" si="175"/>
        <v>1.8930617265869194</v>
      </c>
      <c r="Q588" s="18">
        <f ca="1">P445/$P302*(1-AngCal!$C$28)+Q445/$Q302*AngCal!$C$28</f>
        <v>1.5502476081327952</v>
      </c>
      <c r="R588" s="18">
        <f ca="1">Q588*(1-AngCal!$B$28)+S588*AngCal!$B$28</f>
        <v>1.8930617265869194</v>
      </c>
      <c r="S588" s="18">
        <f ca="1">R445/$R302*(1-AngCal!$C$28)+S445/$S302*AngCal!$C$28</f>
        <v>1.9009940032092876</v>
      </c>
      <c r="T588" s="113">
        <f t="shared" ca="1" si="176"/>
        <v>1.0152752922183473E-3</v>
      </c>
      <c r="U588" s="18">
        <f ca="1">T445/$P302*(1-AngCal!$C$28)+U445/$Q302*AngCal!$C$28</f>
        <v>3.2093348613512021E-3</v>
      </c>
      <c r="V588">
        <f ca="1">U588*(1-AngCal!$B$28)+W588*AngCal!$B$28</f>
        <v>1.0152752922183473E-3</v>
      </c>
      <c r="W588" s="18">
        <f ca="1">V445/$R302*(1-AngCal!$C$28)+W445/$S302*AngCal!$C$28</f>
        <v>9.6450758315549912E-4</v>
      </c>
      <c r="X588" s="113">
        <f t="shared" ca="1" si="177"/>
        <v>1.475488469251163E-5</v>
      </c>
      <c r="Y588" s="18">
        <f ca="1">X445/$P302*(1-AngCal!$C$28)+Y445/$Q302*AngCal!$C$28</f>
        <v>6.0623856137780648E-4</v>
      </c>
      <c r="Z588" s="18">
        <f ca="1">Y588*(1-AngCal!$B$28)+AA588*AngCal!$B$28</f>
        <v>1.475488469251163E-5</v>
      </c>
      <c r="AA588" s="18">
        <f ca="1">Z445/$R302*(1-AngCal!$C$28)+AA445/$S302*AngCal!$C$28</f>
        <v>1.0687151664714892E-6</v>
      </c>
      <c r="AB588" s="113">
        <f t="shared" ca="1" si="178"/>
        <v>9.4749756099997266E-5</v>
      </c>
      <c r="AC588" s="18">
        <f ca="1">AB445/$P302*(1-AngCal!$C$28)+AC445/$Q302*AngCal!$C$28</f>
        <v>3.8896222532392348E-3</v>
      </c>
      <c r="AD588" s="18">
        <f ca="1">AC588*(1-AngCal!$B$28)+AE588*AngCal!$B$28</f>
        <v>9.4749756099997266E-5</v>
      </c>
      <c r="AE588" s="18">
        <f ca="1">AD445/$R302*(1-AngCal!$C$28)+AE445/$S302*AngCal!$C$28</f>
        <v>6.9413002240650283E-6</v>
      </c>
    </row>
    <row r="589" spans="1:31" x14ac:dyDescent="0.15">
      <c r="A589">
        <v>5</v>
      </c>
      <c r="B589">
        <v>233.56299999999999</v>
      </c>
      <c r="C589">
        <v>20</v>
      </c>
      <c r="D589" s="18">
        <v>9.1770000000000003E-4</v>
      </c>
      <c r="E589" s="18">
        <v>8.2210000000000005E-2</v>
      </c>
      <c r="F589" s="18">
        <v>0.35920000000000002</v>
      </c>
      <c r="G589" s="18">
        <v>0.51339999999999997</v>
      </c>
      <c r="H589" s="18">
        <v>0.53280000000000005</v>
      </c>
      <c r="I589" s="18">
        <v>2.8210000000000002</v>
      </c>
      <c r="J589" s="18">
        <v>0.4995</v>
      </c>
      <c r="K589" s="18">
        <v>-5.561E-2</v>
      </c>
      <c r="L589" s="18">
        <v>7.6450000000000004E-2</v>
      </c>
      <c r="M589" s="18">
        <v>0.38600000000000001</v>
      </c>
      <c r="O589" s="18">
        <f t="shared" si="179"/>
        <v>10000</v>
      </c>
      <c r="P589" s="113">
        <f t="shared" ca="1" si="175"/>
        <v>1.8930617265869194</v>
      </c>
      <c r="Q589" s="18">
        <f ca="1">P446/$P303*(1-AngCal!$C$28)+Q446/$Q303*AngCal!$C$28</f>
        <v>1.5502476081327958</v>
      </c>
      <c r="R589" s="18">
        <f ca="1">Q589*(1-AngCal!$B$28)+S589*AngCal!$B$28</f>
        <v>1.8930617265869194</v>
      </c>
      <c r="S589" s="18">
        <f ca="1">R446/$R303*(1-AngCal!$C$28)+S446/$S303*AngCal!$C$28</f>
        <v>1.9009940032092878</v>
      </c>
      <c r="T589" s="113">
        <f t="shared" ca="1" si="176"/>
        <v>1.0152752922183473E-3</v>
      </c>
      <c r="U589" s="18">
        <f ca="1">T446/$P303*(1-AngCal!$C$28)+U446/$Q303*AngCal!$C$28</f>
        <v>3.2093348613512034E-3</v>
      </c>
      <c r="V589">
        <f ca="1">U589*(1-AngCal!$B$28)+W589*AngCal!$B$28</f>
        <v>1.0152752922183473E-3</v>
      </c>
      <c r="W589" s="18">
        <f ca="1">V446/$R303*(1-AngCal!$C$28)+W446/$S303*AngCal!$C$28</f>
        <v>9.6450758315549912E-4</v>
      </c>
      <c r="X589" s="113">
        <f t="shared" ca="1" si="177"/>
        <v>1.4754884692511286E-5</v>
      </c>
      <c r="Y589" s="18">
        <f ca="1">X446/$P303*(1-AngCal!$C$28)+Y446/$Q303*AngCal!$C$28</f>
        <v>6.0623856137779206E-4</v>
      </c>
      <c r="Z589" s="18">
        <f ca="1">Y589*(1-AngCal!$B$28)+AA589*AngCal!$B$28</f>
        <v>1.4754884692511286E-5</v>
      </c>
      <c r="AA589" s="18">
        <f ca="1">Z446/$R303*(1-AngCal!$C$28)+AA446/$S303*AngCal!$C$28</f>
        <v>1.0687151664714706E-6</v>
      </c>
      <c r="AB589" s="113">
        <f t="shared" ca="1" si="178"/>
        <v>9.4749756099995043E-5</v>
      </c>
      <c r="AC589" s="18">
        <f ca="1">AB446/$P303*(1-AngCal!$C$28)+AC446/$Q303*AngCal!$C$28</f>
        <v>3.889622253239142E-3</v>
      </c>
      <c r="AD589" s="18">
        <f ca="1">AC589*(1-AngCal!$B$28)+AE589*AngCal!$B$28</f>
        <v>9.4749756099995043E-5</v>
      </c>
      <c r="AE589" s="18">
        <f ca="1">AD446/$R303*(1-AngCal!$C$28)+AE446/$S303*AngCal!$C$28</f>
        <v>6.9413002240649063E-6</v>
      </c>
    </row>
    <row r="590" spans="1:31" x14ac:dyDescent="0.15">
      <c r="A590">
        <v>5</v>
      </c>
      <c r="B590">
        <v>364.96300000000002</v>
      </c>
      <c r="C590">
        <v>1</v>
      </c>
      <c r="D590" s="18">
        <v>1.2639999999999999E-3</v>
      </c>
      <c r="E590" s="18">
        <v>4.5310000000000001E-4</v>
      </c>
      <c r="F590" s="18">
        <v>-1.6990000000000001</v>
      </c>
      <c r="G590" s="18">
        <v>7.1840000000000001E-2</v>
      </c>
      <c r="H590" s="18">
        <v>-3.3820000000000003E-2</v>
      </c>
      <c r="I590" s="18">
        <v>3.738</v>
      </c>
      <c r="J590" s="18">
        <v>3.866E-2</v>
      </c>
      <c r="K590" s="18">
        <v>0.79990000000000006</v>
      </c>
      <c r="L590" s="18">
        <v>2.5390000000000001</v>
      </c>
      <c r="M590" s="18">
        <v>0.53949999999999998</v>
      </c>
      <c r="O590" s="18">
        <f t="shared" si="179"/>
        <v>10000</v>
      </c>
      <c r="P590" s="113">
        <f t="shared" ca="1" si="175"/>
        <v>1.8930617265869196</v>
      </c>
      <c r="Q590" s="18">
        <f ca="1">P447/$P304*(1-AngCal!$C$28)+Q447/$Q304*AngCal!$C$28</f>
        <v>1.5502476081327967</v>
      </c>
      <c r="R590" s="18">
        <f ca="1">Q590*(1-AngCal!$B$28)+S590*AngCal!$B$28</f>
        <v>1.8930617265869196</v>
      </c>
      <c r="S590" s="18">
        <f ca="1">R447/$R304*(1-AngCal!$C$28)+S447/$S304*AngCal!$C$28</f>
        <v>1.9009940032092878</v>
      </c>
      <c r="T590" s="113">
        <f t="shared" ca="1" si="176"/>
        <v>1.0152752922183476E-3</v>
      </c>
      <c r="U590" s="18">
        <f ca="1">T447/$P304*(1-AngCal!$C$28)+U447/$Q304*AngCal!$C$28</f>
        <v>3.2093348613512047E-3</v>
      </c>
      <c r="V590">
        <f ca="1">U590*(1-AngCal!$B$28)+W590*AngCal!$B$28</f>
        <v>1.0152752922183476E-3</v>
      </c>
      <c r="W590" s="18">
        <f ca="1">V447/$R304*(1-AngCal!$C$28)+W447/$S304*AngCal!$C$28</f>
        <v>9.6450758315549923E-4</v>
      </c>
      <c r="X590" s="113">
        <f t="shared" ca="1" si="177"/>
        <v>1.4754884692511012E-5</v>
      </c>
      <c r="Y590" s="18">
        <f ca="1">X447/$P304*(1-AngCal!$C$28)+Y447/$Q304*AngCal!$C$28</f>
        <v>6.0623856137778057E-4</v>
      </c>
      <c r="Z590" s="18">
        <f ca="1">Y590*(1-AngCal!$B$28)+AA590*AngCal!$B$28</f>
        <v>1.4754884692511012E-5</v>
      </c>
      <c r="AA590" s="18">
        <f ca="1">Z447/$R304*(1-AngCal!$C$28)+AA447/$S304*AngCal!$C$28</f>
        <v>1.0687151664714556E-6</v>
      </c>
      <c r="AB590" s="113">
        <f t="shared" ca="1" si="178"/>
        <v>9.4749756099993281E-5</v>
      </c>
      <c r="AC590" s="18">
        <f ca="1">AB447/$P304*(1-AngCal!$C$28)+AC447/$Q304*AngCal!$C$28</f>
        <v>3.8896222532390683E-3</v>
      </c>
      <c r="AD590" s="18">
        <f ca="1">AC590*(1-AngCal!$B$28)+AE590*AngCal!$B$28</f>
        <v>9.4749756099993281E-5</v>
      </c>
      <c r="AE590" s="18">
        <f ca="1">AD447/$R304*(1-AngCal!$C$28)+AE447/$S304*AngCal!$C$28</f>
        <v>6.9413002240648098E-6</v>
      </c>
    </row>
    <row r="591" spans="1:31" x14ac:dyDescent="0.15">
      <c r="A591">
        <v>5</v>
      </c>
      <c r="B591">
        <v>364.96300000000002</v>
      </c>
      <c r="C591">
        <v>3</v>
      </c>
      <c r="D591" s="18">
        <v>1.291E-3</v>
      </c>
      <c r="E591" s="18">
        <v>0.24829999999999999</v>
      </c>
      <c r="F591" s="18">
        <v>1.66</v>
      </c>
      <c r="G591" s="18">
        <v>0.53920000000000001</v>
      </c>
      <c r="H591" s="18">
        <v>0.52390000000000003</v>
      </c>
      <c r="I591" s="18">
        <v>2.7480000000000002</v>
      </c>
      <c r="J591" s="18">
        <v>0.37469999999999998</v>
      </c>
      <c r="K591" s="18">
        <v>-2.1430000000000001E-2</v>
      </c>
      <c r="L591" s="18">
        <v>0.42620000000000002</v>
      </c>
      <c r="M591" s="18">
        <v>0.27539999999999998</v>
      </c>
      <c r="O591" s="18"/>
      <c r="P591" s="18"/>
      <c r="Q591" s="18"/>
      <c r="S591" s="18"/>
    </row>
    <row r="592" spans="1:31" x14ac:dyDescent="0.15">
      <c r="A592">
        <v>5</v>
      </c>
      <c r="B592">
        <v>364.96300000000002</v>
      </c>
      <c r="C592">
        <v>5</v>
      </c>
      <c r="D592" s="18">
        <v>1.16E-3</v>
      </c>
      <c r="E592" s="18">
        <v>0.15529999999999999</v>
      </c>
      <c r="F592" s="18">
        <v>1.5569999999999999</v>
      </c>
      <c r="G592" s="18">
        <v>0.39</v>
      </c>
      <c r="H592" s="18">
        <v>0.59099999999999997</v>
      </c>
      <c r="I592" s="18">
        <v>2.7639999999999998</v>
      </c>
      <c r="J592" s="18">
        <v>0.38700000000000001</v>
      </c>
      <c r="K592" s="18">
        <v>4.104E-3</v>
      </c>
      <c r="L592" s="18">
        <v>-0.85189999999999999</v>
      </c>
      <c r="M592" s="18">
        <v>0.3826</v>
      </c>
      <c r="O592" s="18"/>
      <c r="P592" s="18"/>
      <c r="Q592" s="18"/>
      <c r="S592" s="18"/>
    </row>
    <row r="593" spans="1:28" x14ac:dyDescent="0.15">
      <c r="A593">
        <v>5</v>
      </c>
      <c r="B593">
        <v>364.96300000000002</v>
      </c>
      <c r="C593">
        <v>7</v>
      </c>
      <c r="D593" s="18">
        <v>1.1950000000000001E-3</v>
      </c>
      <c r="E593" s="18">
        <v>0.14940000000000001</v>
      </c>
      <c r="F593" s="18">
        <v>1.905</v>
      </c>
      <c r="G593" s="18">
        <v>0.56040000000000001</v>
      </c>
      <c r="H593" s="18">
        <v>0.7823</v>
      </c>
      <c r="I593" s="18">
        <v>2.6459999999999999</v>
      </c>
      <c r="J593" s="18">
        <v>0.42409999999999998</v>
      </c>
      <c r="K593" s="18">
        <v>-0.1709</v>
      </c>
      <c r="L593" s="18">
        <v>2.3929999999999998</v>
      </c>
      <c r="M593" s="18">
        <v>0.27110000000000001</v>
      </c>
      <c r="O593" s="18"/>
      <c r="P593" s="18"/>
      <c r="Q593" s="18"/>
      <c r="S593" s="18"/>
    </row>
    <row r="594" spans="1:28" x14ac:dyDescent="0.15">
      <c r="A594">
        <v>5</v>
      </c>
      <c r="B594">
        <v>364.96300000000002</v>
      </c>
      <c r="C594">
        <v>10</v>
      </c>
      <c r="D594" s="18">
        <v>1.0859999999999999E-3</v>
      </c>
      <c r="E594" s="18">
        <v>5.8029999999999998E-2</v>
      </c>
      <c r="F594" s="18">
        <v>1.2470000000000001</v>
      </c>
      <c r="G594" s="18">
        <v>0.30459999999999998</v>
      </c>
      <c r="H594" s="18">
        <v>0.70330000000000004</v>
      </c>
      <c r="I594" s="18">
        <v>2.7429999999999999</v>
      </c>
      <c r="J594" s="18">
        <v>0.47049999999999997</v>
      </c>
      <c r="K594" s="18">
        <v>4.1910000000000003E-3</v>
      </c>
      <c r="L594" s="18">
        <v>-0.74919999999999998</v>
      </c>
      <c r="M594" s="18">
        <v>0.35520000000000002</v>
      </c>
      <c r="O594" s="18" t="s">
        <v>670</v>
      </c>
      <c r="P594" s="18"/>
      <c r="Q594" s="18"/>
      <c r="S594" s="18"/>
    </row>
    <row r="595" spans="1:28" x14ac:dyDescent="0.15">
      <c r="A595">
        <v>5</v>
      </c>
      <c r="B595">
        <v>364.96300000000002</v>
      </c>
      <c r="C595">
        <v>15</v>
      </c>
      <c r="D595" s="18">
        <v>1.1119999999999999E-3</v>
      </c>
      <c r="E595" s="18">
        <v>4.6629999999999998E-2</v>
      </c>
      <c r="F595" s="18">
        <v>1.123</v>
      </c>
      <c r="G595" s="18">
        <v>0.2616</v>
      </c>
      <c r="H595" s="18">
        <v>0.70069999999999999</v>
      </c>
      <c r="I595" s="18">
        <v>2.7490000000000001</v>
      </c>
      <c r="J595" s="18">
        <v>0.4793</v>
      </c>
      <c r="K595" s="18">
        <v>3.6089999999999998E-3</v>
      </c>
      <c r="L595" s="18">
        <v>-0.82289999999999996</v>
      </c>
      <c r="M595" s="18">
        <v>0.2858</v>
      </c>
      <c r="O595" s="18" t="s">
        <v>627</v>
      </c>
      <c r="P595" s="18" t="s">
        <v>628</v>
      </c>
      <c r="Q595" s="18" t="s">
        <v>629</v>
      </c>
      <c r="R595" t="s">
        <v>630</v>
      </c>
      <c r="S595" s="18" t="s">
        <v>631</v>
      </c>
      <c r="T595" t="s">
        <v>632</v>
      </c>
      <c r="U595" t="s">
        <v>633</v>
      </c>
      <c r="V595" t="s">
        <v>671</v>
      </c>
    </row>
    <row r="596" spans="1:28" x14ac:dyDescent="0.15">
      <c r="A596">
        <v>5</v>
      </c>
      <c r="B596">
        <v>364.96300000000002</v>
      </c>
      <c r="C596">
        <v>20</v>
      </c>
      <c r="D596" s="18">
        <v>1.209E-3</v>
      </c>
      <c r="E596" s="18">
        <v>8.4129999999999996E-2</v>
      </c>
      <c r="F596" s="18">
        <v>0.95050000000000001</v>
      </c>
      <c r="G596" s="18">
        <v>0.46229999999999999</v>
      </c>
      <c r="H596" s="18">
        <v>0.66</v>
      </c>
      <c r="I596" s="18">
        <v>2.7589999999999999</v>
      </c>
      <c r="J596" s="18">
        <v>0.4698</v>
      </c>
      <c r="K596" s="18">
        <v>-2.01E-2</v>
      </c>
      <c r="L596" s="18">
        <v>0.25640000000000002</v>
      </c>
      <c r="M596" s="18">
        <v>0.20880000000000001</v>
      </c>
      <c r="O596" s="115">
        <v>5.2682E-2</v>
      </c>
      <c r="P596" s="115">
        <v>-1.9999999999999999E-6</v>
      </c>
      <c r="Q596" s="115">
        <v>0.51973999999999998</v>
      </c>
      <c r="R596" s="115">
        <v>0.85919999999999996</v>
      </c>
      <c r="S596" s="115">
        <v>0.94732000000000005</v>
      </c>
      <c r="T596" s="115">
        <v>0.53832999999999998</v>
      </c>
      <c r="U596" s="115">
        <v>0.83755999999999997</v>
      </c>
      <c r="V596" s="18">
        <v>0.29709000000000002</v>
      </c>
    </row>
    <row r="597" spans="1:28" x14ac:dyDescent="0.15">
      <c r="A597">
        <v>5</v>
      </c>
      <c r="B597">
        <v>483.56299999999999</v>
      </c>
      <c r="C597">
        <v>1</v>
      </c>
      <c r="D597" s="18">
        <v>2.3519999999999999E-3</v>
      </c>
      <c r="E597" s="18">
        <v>7.4800000000000005E-2</v>
      </c>
      <c r="F597" s="18">
        <v>1.0149999999999999</v>
      </c>
      <c r="G597" s="18">
        <v>0.39069999999999999</v>
      </c>
      <c r="H597" s="18">
        <v>0.95209999999999995</v>
      </c>
      <c r="I597" s="18">
        <v>2.6539999999999999</v>
      </c>
      <c r="J597" s="18">
        <v>0.5161</v>
      </c>
      <c r="K597" s="18">
        <v>-2.7799999999999998E-2</v>
      </c>
      <c r="L597" s="18">
        <v>0.44469999999999998</v>
      </c>
      <c r="M597" s="18">
        <v>0.25219999999999998</v>
      </c>
      <c r="O597" s="115">
        <v>0.13969999999999999</v>
      </c>
      <c r="P597" s="115">
        <v>0.41100999999999999</v>
      </c>
      <c r="Q597" s="115">
        <v>-0.95252000000000003</v>
      </c>
      <c r="R597" s="115">
        <v>0.66910999999999998</v>
      </c>
      <c r="S597" s="115">
        <v>0.44929000000000002</v>
      </c>
      <c r="T597" s="115">
        <v>0.18790000000000001</v>
      </c>
      <c r="U597" s="115">
        <v>0.28399999999999997</v>
      </c>
      <c r="V597" s="18">
        <v>0.73678999999999994</v>
      </c>
    </row>
    <row r="598" spans="1:28" x14ac:dyDescent="0.15">
      <c r="A598">
        <v>5</v>
      </c>
      <c r="B598">
        <v>483.56299999999999</v>
      </c>
      <c r="C598">
        <v>3</v>
      </c>
      <c r="D598" s="18">
        <v>2.4069999999999999E-3</v>
      </c>
      <c r="E598" s="18">
        <v>6.6629999999999995E-2</v>
      </c>
      <c r="F598" s="18">
        <v>1.302</v>
      </c>
      <c r="G598" s="18">
        <v>0.2581</v>
      </c>
      <c r="H598" s="18">
        <v>0.92210000000000003</v>
      </c>
      <c r="I598" s="18">
        <v>2.6960000000000002</v>
      </c>
      <c r="J598" s="18">
        <v>0.48309999999999997</v>
      </c>
      <c r="K598" s="18">
        <v>1.5460000000000001E-3</v>
      </c>
      <c r="L598" s="18">
        <v>-0.88219999999999998</v>
      </c>
      <c r="M598" s="18">
        <v>0.13159999999999999</v>
      </c>
      <c r="O598" s="115">
        <v>1.4369000000000001</v>
      </c>
      <c r="P598" s="115">
        <v>-1.1578999999999999</v>
      </c>
      <c r="Q598" s="115">
        <v>0.25629000000000002</v>
      </c>
      <c r="R598" s="115">
        <v>0.32432</v>
      </c>
      <c r="S598" s="115">
        <v>0</v>
      </c>
      <c r="T598" s="115">
        <v>0</v>
      </c>
      <c r="U598" s="115">
        <v>1</v>
      </c>
      <c r="V598" s="18">
        <v>1.046</v>
      </c>
    </row>
    <row r="599" spans="1:28" x14ac:dyDescent="0.15">
      <c r="A599">
        <v>5</v>
      </c>
      <c r="B599">
        <v>483.56299999999999</v>
      </c>
      <c r="C599">
        <v>5</v>
      </c>
      <c r="D599" s="18">
        <v>2.3289999999999999E-3</v>
      </c>
      <c r="E599" s="18">
        <v>4.9979999999999997E-2</v>
      </c>
      <c r="F599" s="18">
        <v>1.2130000000000001</v>
      </c>
      <c r="G599" s="18">
        <v>0.2271</v>
      </c>
      <c r="H599" s="18">
        <v>0.95979999999999999</v>
      </c>
      <c r="I599" s="18">
        <v>2.742</v>
      </c>
      <c r="J599" s="18">
        <v>0.50380000000000003</v>
      </c>
      <c r="K599" s="18">
        <v>1.354E-3</v>
      </c>
      <c r="L599" s="18">
        <v>-0.85519999999999996</v>
      </c>
      <c r="M599" s="18">
        <v>9.3410000000000007E-2</v>
      </c>
    </row>
    <row r="600" spans="1:28" x14ac:dyDescent="0.15">
      <c r="A600">
        <v>5</v>
      </c>
      <c r="B600">
        <v>483.56299999999999</v>
      </c>
      <c r="C600">
        <v>7</v>
      </c>
      <c r="D600" s="18">
        <v>2.539E-3</v>
      </c>
      <c r="E600" s="18">
        <v>3.6420000000000001E-2</v>
      </c>
      <c r="F600" s="18">
        <v>0.9919</v>
      </c>
      <c r="G600" s="18">
        <v>0.23499999999999999</v>
      </c>
      <c r="H600" s="18">
        <v>1.0209999999999999</v>
      </c>
      <c r="I600" s="18">
        <v>2.7829999999999999</v>
      </c>
      <c r="J600" s="18">
        <v>0.55179999999999996</v>
      </c>
      <c r="K600" s="18">
        <v>-1.291E-2</v>
      </c>
      <c r="L600" s="18">
        <v>0.41499999999999998</v>
      </c>
      <c r="M600" s="18">
        <v>0.21809999999999999</v>
      </c>
      <c r="O600" s="18"/>
      <c r="P600" t="s">
        <v>672</v>
      </c>
      <c r="Q600" t="s">
        <v>673</v>
      </c>
      <c r="R600" t="s">
        <v>674</v>
      </c>
      <c r="S600" t="s">
        <v>675</v>
      </c>
      <c r="T600" t="s">
        <v>672</v>
      </c>
      <c r="X600" t="s">
        <v>672</v>
      </c>
      <c r="AB600" t="s">
        <v>672</v>
      </c>
    </row>
    <row r="601" spans="1:28" x14ac:dyDescent="0.15">
      <c r="A601">
        <v>5</v>
      </c>
      <c r="B601">
        <v>483.56299999999999</v>
      </c>
      <c r="C601">
        <v>10</v>
      </c>
      <c r="D601" s="18">
        <v>5.0489999999999997E-3</v>
      </c>
      <c r="E601" s="18">
        <v>1.738E-2</v>
      </c>
      <c r="F601" s="18">
        <v>1.1819999999999999</v>
      </c>
      <c r="G601" s="18">
        <v>0.12640000000000001</v>
      </c>
      <c r="H601" s="18">
        <v>1.0109999999999999</v>
      </c>
      <c r="I601" s="18">
        <v>2.7789999999999999</v>
      </c>
      <c r="J601" s="18">
        <v>0.55620000000000003</v>
      </c>
      <c r="K601" s="18">
        <v>-5.7889999999999999E-3</v>
      </c>
      <c r="L601" s="18">
        <v>-1.9690000000000001</v>
      </c>
      <c r="M601" s="18">
        <v>2.4969999999999999</v>
      </c>
      <c r="O601" s="18">
        <f>O22</f>
        <v>9.9999999999999995E-8</v>
      </c>
      <c r="P601">
        <f>IF(R$1=3,IF(P$1&lt;0,0,$Q601+($R601-$Q601)*P$1^$S601),1)</f>
        <v>1</v>
      </c>
      <c r="Q601" s="18">
        <f>$O$596+$P$596/(1+EXP(($Q$596-LOG10($O601))/$R$596))+$S$596/(1+EXP(($T$596-LOG10($O601))/$U$596))</f>
        <v>5.2798853371608986E-2</v>
      </c>
      <c r="R601" s="18">
        <f>$O$597+$P$597/(1+EXP(($Q$597-LOG10($O601))/$R$597))+$S$597/(1+EXP(($T$597-LOG10($O601))/$U$597))</f>
        <v>0.13974882091209528</v>
      </c>
      <c r="S601" s="18">
        <f>$O$598+$P$598/(1+EXP(($Q$598-LOG10($O601))/$R$598))+$S$598/(1+EXP(($T$598-LOG10($O601))/$U$598))</f>
        <v>1.4368999997777574</v>
      </c>
      <c r="T601">
        <f>IF(V$1=3,IF(T$1&lt;0,0,$Q601+($R601-$Q601)*T$1^$S601),1)</f>
        <v>1</v>
      </c>
      <c r="X601">
        <f>IF(Z$1=3,IF(X$1&lt;0,0,$Q601+($R601-$Q601)*X$1^$S601),1)</f>
        <v>1</v>
      </c>
      <c r="AB601">
        <f>IF(AD$1=3,IF(AB$1&lt;0,0,$Q601+($R601-$Q601)*AB$1^$S601),1)</f>
        <v>1</v>
      </c>
    </row>
    <row r="602" spans="1:28" x14ac:dyDescent="0.15">
      <c r="A602">
        <v>5</v>
      </c>
      <c r="B602">
        <v>483.56299999999999</v>
      </c>
      <c r="C602">
        <v>15</v>
      </c>
      <c r="D602" s="18">
        <v>7.7869999999999997E-3</v>
      </c>
      <c r="E602" s="18">
        <v>1.592E-2</v>
      </c>
      <c r="F602" s="18">
        <v>1.161</v>
      </c>
      <c r="G602" s="18">
        <v>0.1067</v>
      </c>
      <c r="H602" s="18">
        <v>0.99609999999999999</v>
      </c>
      <c r="I602" s="18">
        <v>2.7919999999999998</v>
      </c>
      <c r="J602" s="18">
        <v>0.5645</v>
      </c>
      <c r="K602" s="18">
        <v>-1.1180000000000001E-2</v>
      </c>
      <c r="L602" s="18">
        <v>-1.994</v>
      </c>
      <c r="M602" s="18">
        <v>2.4209999999999998</v>
      </c>
      <c r="O602" s="18">
        <f t="shared" ref="O602:O665" si="180">O23</f>
        <v>9.9999999999999995E-8</v>
      </c>
      <c r="P602">
        <f t="shared" ref="P602:P665" si="181">IF(R$1=3,IF(P$1&lt;0,0,$Q602+($R602-$Q602)*P$1^$S602),1)</f>
        <v>1</v>
      </c>
      <c r="Q602" s="18">
        <f t="shared" ref="Q602:Q665" si="182">$O$596+$P$596/(1+EXP(($Q$596-LOG10($O602))/$R$596))+$S$596/(1+EXP(($T$596-LOG10($O602))/$U$596))</f>
        <v>5.2798853371608986E-2</v>
      </c>
      <c r="R602" s="18">
        <f t="shared" ref="R602:R665" si="183">$O$597+$P$597/(1+EXP(($Q$597-LOG10($O602))/$R$597))+$S$597/(1+EXP(($T$597-LOG10($O602))/$U$597))</f>
        <v>0.13974882091209528</v>
      </c>
      <c r="S602" s="18">
        <f t="shared" ref="S602:S665" si="184">$O$598+$P$598/(1+EXP(($Q$598-LOG10($O602))/$R$598))+$S$598/(1+EXP(($T$598-LOG10($O602))/$U$598))</f>
        <v>1.4368999997777574</v>
      </c>
      <c r="T602">
        <f t="shared" ref="T602:T665" si="185">IF(V$1=3,IF(T$1&lt;0,0,$Q602+($R602-$Q602)*T$1^$S602),1)</f>
        <v>1</v>
      </c>
      <c r="X602">
        <f t="shared" ref="X602:X665" si="186">IF(Z$1=3,IF(X$1&lt;0,0,$Q602+($R602-$Q602)*X$1^$S602),1)</f>
        <v>1</v>
      </c>
      <c r="AB602">
        <f t="shared" ref="AB602:AB665" si="187">IF(AD$1=3,IF(AB$1&lt;0,0,$Q602+($R602-$Q602)*AB$1^$S602),1)</f>
        <v>1</v>
      </c>
    </row>
    <row r="603" spans="1:28" x14ac:dyDescent="0.15">
      <c r="A603">
        <v>5</v>
      </c>
      <c r="B603">
        <v>483.56299999999999</v>
      </c>
      <c r="C603">
        <v>20</v>
      </c>
      <c r="D603" s="18">
        <v>8.6820000000000005E-3</v>
      </c>
      <c r="E603" s="18">
        <v>1.6029999999999999E-2</v>
      </c>
      <c r="F603" s="18">
        <v>1.155</v>
      </c>
      <c r="G603" s="18">
        <v>9.8549999999999999E-2</v>
      </c>
      <c r="H603" s="18">
        <v>0.96940000000000004</v>
      </c>
      <c r="I603" s="18">
        <v>2.7949999999999999</v>
      </c>
      <c r="J603" s="18">
        <v>0.56730000000000003</v>
      </c>
      <c r="K603" s="18">
        <v>-1.1129999999999999E-2</v>
      </c>
      <c r="L603" s="18">
        <v>-1.9670000000000001</v>
      </c>
      <c r="M603" s="18">
        <v>2.4780000000000002</v>
      </c>
      <c r="O603" s="18">
        <f t="shared" si="180"/>
        <v>9.9999999999999995E-8</v>
      </c>
      <c r="P603">
        <f t="shared" si="181"/>
        <v>1</v>
      </c>
      <c r="Q603" s="18">
        <f t="shared" si="182"/>
        <v>5.2798853371608986E-2</v>
      </c>
      <c r="R603" s="18">
        <f t="shared" si="183"/>
        <v>0.13974882091209528</v>
      </c>
      <c r="S603" s="18">
        <f t="shared" si="184"/>
        <v>1.4368999997777574</v>
      </c>
      <c r="T603">
        <f t="shared" si="185"/>
        <v>1</v>
      </c>
      <c r="X603">
        <f t="shared" si="186"/>
        <v>1</v>
      </c>
      <c r="AB603">
        <f t="shared" si="187"/>
        <v>1</v>
      </c>
    </row>
    <row r="604" spans="1:28" x14ac:dyDescent="0.15">
      <c r="A604">
        <v>5</v>
      </c>
      <c r="B604">
        <v>631.56299999999999</v>
      </c>
      <c r="C604">
        <v>1</v>
      </c>
      <c r="D604" s="18">
        <v>2.366E-3</v>
      </c>
      <c r="E604" s="18">
        <v>-6.0539999999999997E-2</v>
      </c>
      <c r="F604" s="18">
        <v>2.1269999999999998</v>
      </c>
      <c r="G604" s="18">
        <v>0.24540000000000001</v>
      </c>
      <c r="H604" s="18">
        <v>1.5</v>
      </c>
      <c r="I604" s="18">
        <v>2.7189999999999999</v>
      </c>
      <c r="J604" s="18">
        <v>0.60319999999999996</v>
      </c>
      <c r="K604" s="18">
        <v>-3.9550000000000002E-2</v>
      </c>
      <c r="L604" s="18">
        <v>0.4572</v>
      </c>
      <c r="M604" s="18">
        <v>0.3614</v>
      </c>
      <c r="O604" s="18">
        <f t="shared" si="180"/>
        <v>9.9999999999999995E-8</v>
      </c>
      <c r="P604">
        <f t="shared" si="181"/>
        <v>1</v>
      </c>
      <c r="Q604" s="18">
        <f t="shared" si="182"/>
        <v>5.2798853371608986E-2</v>
      </c>
      <c r="R604" s="18">
        <f t="shared" si="183"/>
        <v>0.13974882091209528</v>
      </c>
      <c r="S604" s="18">
        <f t="shared" si="184"/>
        <v>1.4368999997777574</v>
      </c>
      <c r="T604">
        <f t="shared" si="185"/>
        <v>1</v>
      </c>
      <c r="X604">
        <f t="shared" si="186"/>
        <v>1</v>
      </c>
      <c r="AB604">
        <f t="shared" si="187"/>
        <v>1</v>
      </c>
    </row>
    <row r="605" spans="1:28" x14ac:dyDescent="0.15">
      <c r="A605">
        <v>5</v>
      </c>
      <c r="B605">
        <v>631.56299999999999</v>
      </c>
      <c r="C605">
        <v>3</v>
      </c>
      <c r="D605" s="18">
        <v>2.408E-3</v>
      </c>
      <c r="E605" s="18">
        <v>-9.0910000000000005E-2</v>
      </c>
      <c r="F605" s="18">
        <v>2.0819999999999999</v>
      </c>
      <c r="G605" s="18">
        <v>0.25769999999999998</v>
      </c>
      <c r="H605" s="18">
        <v>1.53</v>
      </c>
      <c r="I605" s="18">
        <v>2.7090000000000001</v>
      </c>
      <c r="J605" s="18">
        <v>0.59719999999999995</v>
      </c>
      <c r="K605" s="18">
        <v>-4.1459999999999997E-2</v>
      </c>
      <c r="L605" s="18">
        <v>0.48170000000000002</v>
      </c>
      <c r="M605" s="18">
        <v>0.3654</v>
      </c>
      <c r="O605" s="18">
        <f t="shared" si="180"/>
        <v>9.9999999999999995E-8</v>
      </c>
      <c r="P605">
        <f t="shared" si="181"/>
        <v>1</v>
      </c>
      <c r="Q605" s="18">
        <f t="shared" si="182"/>
        <v>5.2798853371608986E-2</v>
      </c>
      <c r="R605" s="18">
        <f t="shared" si="183"/>
        <v>0.13974882091209528</v>
      </c>
      <c r="S605" s="18">
        <f t="shared" si="184"/>
        <v>1.4368999997777574</v>
      </c>
      <c r="T605">
        <f t="shared" si="185"/>
        <v>1</v>
      </c>
      <c r="X605">
        <f t="shared" si="186"/>
        <v>1</v>
      </c>
      <c r="AB605">
        <f t="shared" si="187"/>
        <v>1</v>
      </c>
    </row>
    <row r="606" spans="1:28" x14ac:dyDescent="0.15">
      <c r="A606">
        <v>5</v>
      </c>
      <c r="B606">
        <v>631.56299999999999</v>
      </c>
      <c r="C606">
        <v>5</v>
      </c>
      <c r="D606" s="18">
        <v>2.3340000000000001E-3</v>
      </c>
      <c r="E606" s="18">
        <v>-9.1550000000000006E-2</v>
      </c>
      <c r="F606" s="18">
        <v>2.0699999999999998</v>
      </c>
      <c r="G606" s="18">
        <v>0.24640000000000001</v>
      </c>
      <c r="H606" s="18">
        <v>1.536</v>
      </c>
      <c r="I606" s="18">
        <v>2.7490000000000001</v>
      </c>
      <c r="J606" s="18">
        <v>0.59930000000000005</v>
      </c>
      <c r="K606" s="18">
        <v>-3.5639999999999998E-2</v>
      </c>
      <c r="L606" s="18">
        <v>0.41889999999999999</v>
      </c>
      <c r="M606" s="18">
        <v>0.31280000000000002</v>
      </c>
      <c r="O606" s="18">
        <f t="shared" si="180"/>
        <v>9.9999999999999995E-8</v>
      </c>
      <c r="P606">
        <f t="shared" si="181"/>
        <v>1</v>
      </c>
      <c r="Q606" s="18">
        <f t="shared" si="182"/>
        <v>5.2798853371608986E-2</v>
      </c>
      <c r="R606" s="18">
        <f t="shared" si="183"/>
        <v>0.13974882091209528</v>
      </c>
      <c r="S606" s="18">
        <f t="shared" si="184"/>
        <v>1.4368999997777574</v>
      </c>
      <c r="T606">
        <f t="shared" si="185"/>
        <v>1</v>
      </c>
      <c r="X606">
        <f t="shared" si="186"/>
        <v>1</v>
      </c>
      <c r="AB606">
        <f t="shared" si="187"/>
        <v>1</v>
      </c>
    </row>
    <row r="607" spans="1:28" x14ac:dyDescent="0.15">
      <c r="A607">
        <v>5</v>
      </c>
      <c r="B607">
        <v>631.56299999999999</v>
      </c>
      <c r="C607">
        <v>7</v>
      </c>
      <c r="D607" s="18">
        <v>2.6210000000000001E-3</v>
      </c>
      <c r="E607" s="18">
        <v>-7.3810000000000001E-2</v>
      </c>
      <c r="F607" s="18">
        <v>2.0590000000000002</v>
      </c>
      <c r="G607" s="18">
        <v>0.2356</v>
      </c>
      <c r="H607" s="18">
        <v>1.5680000000000001</v>
      </c>
      <c r="I607" s="18">
        <v>2.8119999999999998</v>
      </c>
      <c r="J607" s="18">
        <v>0.62370000000000003</v>
      </c>
      <c r="K607" s="18">
        <v>-4.3380000000000002E-2</v>
      </c>
      <c r="L607" s="18">
        <v>0.44640000000000002</v>
      </c>
      <c r="M607" s="18">
        <v>0.3805</v>
      </c>
      <c r="O607" s="18">
        <f t="shared" si="180"/>
        <v>9.9999999999999995E-8</v>
      </c>
      <c r="P607">
        <f t="shared" si="181"/>
        <v>1</v>
      </c>
      <c r="Q607" s="18">
        <f t="shared" si="182"/>
        <v>5.2798853371608986E-2</v>
      </c>
      <c r="R607" s="18">
        <f t="shared" si="183"/>
        <v>0.13974882091209528</v>
      </c>
      <c r="S607" s="18">
        <f t="shared" si="184"/>
        <v>1.4368999997777574</v>
      </c>
      <c r="T607">
        <f t="shared" si="185"/>
        <v>1</v>
      </c>
      <c r="X607">
        <f t="shared" si="186"/>
        <v>1</v>
      </c>
      <c r="AB607">
        <f t="shared" si="187"/>
        <v>1</v>
      </c>
    </row>
    <row r="608" spans="1:28" x14ac:dyDescent="0.15">
      <c r="A608">
        <v>5</v>
      </c>
      <c r="B608">
        <v>631.56299999999999</v>
      </c>
      <c r="C608">
        <v>10</v>
      </c>
      <c r="D608" s="18">
        <v>2.8679999999999999E-3</v>
      </c>
      <c r="E608" s="18">
        <v>-8.1530000000000005E-2</v>
      </c>
      <c r="F608" s="18">
        <v>2.0369999999999999</v>
      </c>
      <c r="G608" s="18">
        <v>0.23780000000000001</v>
      </c>
      <c r="H608" s="18">
        <v>1.573</v>
      </c>
      <c r="I608" s="18">
        <v>2.827</v>
      </c>
      <c r="J608" s="18">
        <v>0.62960000000000005</v>
      </c>
      <c r="K608" s="18">
        <v>-4.385E-2</v>
      </c>
      <c r="L608" s="18">
        <v>0.41360000000000002</v>
      </c>
      <c r="M608" s="18">
        <v>0.35809999999999997</v>
      </c>
      <c r="O608" s="18">
        <f t="shared" si="180"/>
        <v>9.9999999999999995E-8</v>
      </c>
      <c r="P608">
        <f t="shared" si="181"/>
        <v>1</v>
      </c>
      <c r="Q608" s="18">
        <f t="shared" si="182"/>
        <v>5.2798853371608986E-2</v>
      </c>
      <c r="R608" s="18">
        <f t="shared" si="183"/>
        <v>0.13974882091209528</v>
      </c>
      <c r="S608" s="18">
        <f t="shared" si="184"/>
        <v>1.4368999997777574</v>
      </c>
      <c r="T608">
        <f t="shared" si="185"/>
        <v>1</v>
      </c>
      <c r="X608">
        <f t="shared" si="186"/>
        <v>1</v>
      </c>
      <c r="AB608">
        <f t="shared" si="187"/>
        <v>1</v>
      </c>
    </row>
    <row r="609" spans="1:28" x14ac:dyDescent="0.15">
      <c r="A609">
        <v>5</v>
      </c>
      <c r="B609">
        <v>631.56299999999999</v>
      </c>
      <c r="C609">
        <v>15</v>
      </c>
      <c r="D609" s="18">
        <v>3.0479999999999999E-3</v>
      </c>
      <c r="E609" s="18">
        <v>-8.1939999999999999E-2</v>
      </c>
      <c r="F609" s="18">
        <v>1.9590000000000001</v>
      </c>
      <c r="G609" s="18">
        <v>0.22819999999999999</v>
      </c>
      <c r="H609" s="18">
        <v>1.6160000000000001</v>
      </c>
      <c r="I609" s="18">
        <v>2.8769999999999998</v>
      </c>
      <c r="J609" s="18">
        <v>0.66039999999999999</v>
      </c>
      <c r="K609" s="18">
        <v>-4.9959999999999997E-2</v>
      </c>
      <c r="L609" s="18">
        <v>0.34599999999999997</v>
      </c>
      <c r="M609" s="18">
        <v>0.33579999999999999</v>
      </c>
      <c r="O609" s="18">
        <f t="shared" si="180"/>
        <v>9.9999999999999995E-8</v>
      </c>
      <c r="P609">
        <f t="shared" si="181"/>
        <v>1</v>
      </c>
      <c r="Q609" s="18">
        <f t="shared" si="182"/>
        <v>5.2798853371608986E-2</v>
      </c>
      <c r="R609" s="18">
        <f t="shared" si="183"/>
        <v>0.13974882091209528</v>
      </c>
      <c r="S609" s="18">
        <f t="shared" si="184"/>
        <v>1.4368999997777574</v>
      </c>
      <c r="T609">
        <f t="shared" si="185"/>
        <v>1</v>
      </c>
      <c r="X609">
        <f t="shared" si="186"/>
        <v>1</v>
      </c>
      <c r="AB609">
        <f t="shared" si="187"/>
        <v>1</v>
      </c>
    </row>
    <row r="610" spans="1:28" x14ac:dyDescent="0.15">
      <c r="A610">
        <v>5</v>
      </c>
      <c r="B610">
        <v>631.56299999999999</v>
      </c>
      <c r="C610">
        <v>20</v>
      </c>
      <c r="D610" s="18">
        <v>3.8089999999999999E-3</v>
      </c>
      <c r="E610" s="18">
        <v>0.1779</v>
      </c>
      <c r="F610" s="18">
        <v>3.01</v>
      </c>
      <c r="G610" s="18">
        <v>0.2928</v>
      </c>
      <c r="H610" s="18">
        <v>1.3160000000000001</v>
      </c>
      <c r="I610" s="18">
        <v>2.9649999999999999</v>
      </c>
      <c r="J610" s="18">
        <v>0.69820000000000004</v>
      </c>
      <c r="K610" s="18">
        <v>-2.7699999999999999E-2</v>
      </c>
      <c r="L610" s="18">
        <v>1.1119999999999999E-3</v>
      </c>
      <c r="M610" s="18">
        <v>0.248</v>
      </c>
      <c r="O610" s="18">
        <f t="shared" si="180"/>
        <v>9.9999999999999995E-8</v>
      </c>
      <c r="P610">
        <f t="shared" si="181"/>
        <v>1</v>
      </c>
      <c r="Q610" s="18">
        <f t="shared" si="182"/>
        <v>5.2798853371608986E-2</v>
      </c>
      <c r="R610" s="18">
        <f t="shared" si="183"/>
        <v>0.13974882091209528</v>
      </c>
      <c r="S610" s="18">
        <f t="shared" si="184"/>
        <v>1.4368999997777574</v>
      </c>
      <c r="T610">
        <f t="shared" si="185"/>
        <v>1</v>
      </c>
      <c r="X610">
        <f t="shared" si="186"/>
        <v>1</v>
      </c>
      <c r="AB610">
        <f t="shared" si="187"/>
        <v>1</v>
      </c>
    </row>
    <row r="611" spans="1:28" x14ac:dyDescent="0.15">
      <c r="A611">
        <v>5</v>
      </c>
      <c r="B611">
        <v>774.68299999999999</v>
      </c>
      <c r="C611">
        <v>1</v>
      </c>
      <c r="D611" s="18">
        <v>5.3379999999999999E-3</v>
      </c>
      <c r="E611" s="18">
        <v>3.5630000000000002E-3</v>
      </c>
      <c r="F611" s="18">
        <v>-1.982</v>
      </c>
      <c r="G611" s="18">
        <v>0.65880000000000005</v>
      </c>
      <c r="H611" s="18">
        <v>1.6930000000000001</v>
      </c>
      <c r="I611" s="18">
        <v>2.7909999999999999</v>
      </c>
      <c r="J611" s="18">
        <v>0.5897</v>
      </c>
      <c r="K611" s="18">
        <v>-4.5780000000000001E-2</v>
      </c>
      <c r="L611" s="18">
        <v>0.39729999999999999</v>
      </c>
      <c r="M611" s="18">
        <v>0.45860000000000001</v>
      </c>
      <c r="O611" s="18">
        <f t="shared" si="180"/>
        <v>1.1295E-7</v>
      </c>
      <c r="P611">
        <f t="shared" si="181"/>
        <v>1</v>
      </c>
      <c r="Q611" s="18">
        <f t="shared" si="182"/>
        <v>5.2806468802100902E-2</v>
      </c>
      <c r="R611" s="18">
        <f t="shared" si="183"/>
        <v>0.13975283578256106</v>
      </c>
      <c r="S611" s="18">
        <f t="shared" si="184"/>
        <v>1.4368999997383944</v>
      </c>
      <c r="T611">
        <f t="shared" si="185"/>
        <v>1</v>
      </c>
      <c r="X611">
        <f t="shared" si="186"/>
        <v>1</v>
      </c>
      <c r="AB611">
        <f t="shared" si="187"/>
        <v>1</v>
      </c>
    </row>
    <row r="612" spans="1:28" x14ac:dyDescent="0.15">
      <c r="A612">
        <v>5</v>
      </c>
      <c r="B612">
        <v>774.68299999999999</v>
      </c>
      <c r="C612">
        <v>3</v>
      </c>
      <c r="D612" s="18">
        <v>5.7530000000000003E-3</v>
      </c>
      <c r="E612" s="18">
        <v>6.053E-2</v>
      </c>
      <c r="F612" s="18">
        <v>0.4123</v>
      </c>
      <c r="G612" s="18">
        <v>0.72130000000000005</v>
      </c>
      <c r="H612" s="18">
        <v>1.6850000000000001</v>
      </c>
      <c r="I612" s="18">
        <v>2.8039999999999998</v>
      </c>
      <c r="J612" s="18">
        <v>0.58030000000000004</v>
      </c>
      <c r="K612" s="18">
        <v>-9.6409999999999996E-2</v>
      </c>
      <c r="L612" s="18">
        <v>0.43309999999999998</v>
      </c>
      <c r="M612" s="18">
        <v>0.57169999999999999</v>
      </c>
      <c r="O612" s="18">
        <f t="shared" si="180"/>
        <v>1.4219E-7</v>
      </c>
      <c r="P612">
        <f t="shared" si="181"/>
        <v>1</v>
      </c>
      <c r="Q612" s="18">
        <f t="shared" si="182"/>
        <v>5.2822248011531653E-2</v>
      </c>
      <c r="R612" s="18">
        <f t="shared" si="183"/>
        <v>0.13976134996167988</v>
      </c>
      <c r="S612" s="18">
        <f t="shared" si="184"/>
        <v>1.4368999996439318</v>
      </c>
      <c r="T612">
        <f t="shared" si="185"/>
        <v>1</v>
      </c>
      <c r="X612">
        <f t="shared" si="186"/>
        <v>1</v>
      </c>
      <c r="AB612">
        <f t="shared" si="187"/>
        <v>1</v>
      </c>
    </row>
    <row r="613" spans="1:28" x14ac:dyDescent="0.15">
      <c r="A613">
        <v>5</v>
      </c>
      <c r="B613">
        <v>774.68299999999999</v>
      </c>
      <c r="C613">
        <v>5</v>
      </c>
      <c r="D613" s="18">
        <v>6.0499999999999998E-3</v>
      </c>
      <c r="E613" s="18">
        <v>0.53059999999999996</v>
      </c>
      <c r="F613" s="18">
        <v>3.0880000000000001</v>
      </c>
      <c r="G613" s="18">
        <v>0.33539999999999998</v>
      </c>
      <c r="H613" s="18">
        <v>1.071</v>
      </c>
      <c r="I613" s="18">
        <v>2.5150000000000001</v>
      </c>
      <c r="J613" s="18">
        <v>0.59509999999999996</v>
      </c>
      <c r="K613" s="18">
        <v>-4.3819999999999998E-2</v>
      </c>
      <c r="L613" s="18">
        <v>0.37680000000000002</v>
      </c>
      <c r="M613" s="18">
        <v>0.33629999999999999</v>
      </c>
      <c r="O613" s="18">
        <f t="shared" si="180"/>
        <v>1.7901000000000001E-7</v>
      </c>
      <c r="P613">
        <f t="shared" si="181"/>
        <v>1</v>
      </c>
      <c r="Q613" s="18">
        <f t="shared" si="182"/>
        <v>5.284003205085077E-2</v>
      </c>
      <c r="R613" s="18">
        <f t="shared" si="183"/>
        <v>0.13977123861962709</v>
      </c>
      <c r="S613" s="18">
        <f t="shared" si="184"/>
        <v>1.4368999995153218</v>
      </c>
      <c r="T613">
        <f t="shared" si="185"/>
        <v>1</v>
      </c>
      <c r="X613">
        <f t="shared" si="186"/>
        <v>1</v>
      </c>
      <c r="AB613">
        <f t="shared" si="187"/>
        <v>1</v>
      </c>
    </row>
    <row r="614" spans="1:28" x14ac:dyDescent="0.15">
      <c r="A614">
        <v>5</v>
      </c>
      <c r="B614">
        <v>774.68299999999999</v>
      </c>
      <c r="C614">
        <v>7</v>
      </c>
      <c r="D614" s="18">
        <v>6.3179999999999998E-3</v>
      </c>
      <c r="E614" s="18">
        <v>-2.0129999999999999E-2</v>
      </c>
      <c r="F614" s="18">
        <v>0.315</v>
      </c>
      <c r="G614" s="18">
        <v>0.13519999999999999</v>
      </c>
      <c r="H614" s="18">
        <v>1.7</v>
      </c>
      <c r="I614" s="18">
        <v>2.8740000000000001</v>
      </c>
      <c r="J614" s="18">
        <v>0.57920000000000005</v>
      </c>
      <c r="K614" s="18">
        <v>-4.2900000000000004E-3</v>
      </c>
      <c r="L614" s="18">
        <v>-0.45329999999999998</v>
      </c>
      <c r="M614" s="18">
        <v>5.6430000000000001E-2</v>
      </c>
      <c r="O614" s="18">
        <f t="shared" si="180"/>
        <v>2.2536E-7</v>
      </c>
      <c r="P614">
        <f t="shared" si="181"/>
        <v>1</v>
      </c>
      <c r="Q614" s="18">
        <f t="shared" si="182"/>
        <v>5.2860068908722149E-2</v>
      </c>
      <c r="R614" s="18">
        <f t="shared" si="183"/>
        <v>0.13978271977989493</v>
      </c>
      <c r="S614" s="18">
        <f t="shared" si="184"/>
        <v>1.4368999993402762</v>
      </c>
      <c r="T614">
        <f t="shared" si="185"/>
        <v>1</v>
      </c>
      <c r="X614">
        <f t="shared" si="186"/>
        <v>1</v>
      </c>
      <c r="AB614">
        <f t="shared" si="187"/>
        <v>1</v>
      </c>
    </row>
    <row r="615" spans="1:28" x14ac:dyDescent="0.15">
      <c r="A615">
        <v>5</v>
      </c>
      <c r="B615">
        <v>774.68299999999999</v>
      </c>
      <c r="C615">
        <v>10</v>
      </c>
      <c r="D615" s="18">
        <v>7.2649999999999998E-3</v>
      </c>
      <c r="E615" s="18">
        <v>4.0049999999999999E-3</v>
      </c>
      <c r="F615" s="18">
        <v>-0.74909999999999999</v>
      </c>
      <c r="G615" s="18">
        <v>3.159E-2</v>
      </c>
      <c r="H615" s="18">
        <v>1.754</v>
      </c>
      <c r="I615" s="18">
        <v>2.9060000000000001</v>
      </c>
      <c r="J615" s="18">
        <v>0.60370000000000001</v>
      </c>
      <c r="K615" s="18">
        <v>-4.7509999999999997E-2</v>
      </c>
      <c r="L615" s="18">
        <v>0.314</v>
      </c>
      <c r="M615" s="18">
        <v>0.41</v>
      </c>
      <c r="O615" s="18">
        <f t="shared" si="180"/>
        <v>2.8370999999999999E-7</v>
      </c>
      <c r="P615">
        <f t="shared" si="181"/>
        <v>1</v>
      </c>
      <c r="Q615" s="18">
        <f t="shared" si="182"/>
        <v>5.2882645283606582E-2</v>
      </c>
      <c r="R615" s="18">
        <f t="shared" si="183"/>
        <v>0.13979605061919242</v>
      </c>
      <c r="S615" s="18">
        <f t="shared" si="184"/>
        <v>1.4368999991020162</v>
      </c>
      <c r="T615">
        <f t="shared" si="185"/>
        <v>1</v>
      </c>
      <c r="X615">
        <f t="shared" si="186"/>
        <v>1</v>
      </c>
      <c r="AB615">
        <f t="shared" si="187"/>
        <v>1</v>
      </c>
    </row>
    <row r="616" spans="1:28" x14ac:dyDescent="0.15">
      <c r="A616">
        <v>5</v>
      </c>
      <c r="B616">
        <v>774.68299999999999</v>
      </c>
      <c r="C616">
        <v>15</v>
      </c>
      <c r="D616" s="18">
        <v>7.0229999999999997E-3</v>
      </c>
      <c r="E616" s="18">
        <v>7.1480000000000002E-2</v>
      </c>
      <c r="F616" s="18">
        <v>1.1910000000000001</v>
      </c>
      <c r="G616" s="18">
        <v>1.0860000000000001</v>
      </c>
      <c r="H616" s="18">
        <v>1.65</v>
      </c>
      <c r="I616" s="18">
        <v>2.92</v>
      </c>
      <c r="J616" s="18">
        <v>0.55659999999999998</v>
      </c>
      <c r="K616" s="18">
        <v>-5.0590000000000003E-2</v>
      </c>
      <c r="L616" s="18">
        <v>2.4040000000000001E-7</v>
      </c>
      <c r="M616" s="18">
        <v>0.3735</v>
      </c>
      <c r="O616" s="18">
        <f t="shared" si="180"/>
        <v>3.5717000000000001E-7</v>
      </c>
      <c r="P616">
        <f t="shared" si="181"/>
        <v>1</v>
      </c>
      <c r="Q616" s="18">
        <f t="shared" si="182"/>
        <v>5.2908083989438026E-2</v>
      </c>
      <c r="R616" s="18">
        <f t="shared" si="183"/>
        <v>0.13981152964932636</v>
      </c>
      <c r="S616" s="18">
        <f t="shared" si="184"/>
        <v>1.4368999987776989</v>
      </c>
      <c r="T616">
        <f t="shared" si="185"/>
        <v>1</v>
      </c>
      <c r="X616">
        <f t="shared" si="186"/>
        <v>1</v>
      </c>
      <c r="AB616">
        <f t="shared" si="187"/>
        <v>1</v>
      </c>
    </row>
    <row r="617" spans="1:28" x14ac:dyDescent="0.15">
      <c r="A617">
        <v>5</v>
      </c>
      <c r="B617">
        <v>774.68299999999999</v>
      </c>
      <c r="C617">
        <v>20</v>
      </c>
      <c r="D617" s="18">
        <v>1.291E-2</v>
      </c>
      <c r="E617" s="18">
        <v>0.15640000000000001</v>
      </c>
      <c r="F617" s="18">
        <v>8.8230000000000003E-2</v>
      </c>
      <c r="G617" s="18">
        <v>0.879</v>
      </c>
      <c r="H617" s="18">
        <v>1.746</v>
      </c>
      <c r="I617" s="18">
        <v>2.9039999999999999</v>
      </c>
      <c r="J617" s="18">
        <v>0.60860000000000003</v>
      </c>
      <c r="K617" s="18">
        <v>-0.21809999999999999</v>
      </c>
      <c r="L617" s="18">
        <v>0.23150000000000001</v>
      </c>
      <c r="M617" s="18">
        <v>0.6845</v>
      </c>
      <c r="O617" s="18">
        <f t="shared" si="180"/>
        <v>4.4965000000000001E-7</v>
      </c>
      <c r="P617">
        <f t="shared" si="181"/>
        <v>1</v>
      </c>
      <c r="Q617" s="18">
        <f t="shared" si="182"/>
        <v>5.2936746845898087E-2</v>
      </c>
      <c r="R617" s="18">
        <f t="shared" si="183"/>
        <v>0.13982950228012783</v>
      </c>
      <c r="S617" s="18">
        <f t="shared" si="184"/>
        <v>1.4368999983362543</v>
      </c>
      <c r="T617">
        <f t="shared" si="185"/>
        <v>1</v>
      </c>
      <c r="X617">
        <f t="shared" si="186"/>
        <v>1</v>
      </c>
      <c r="AB617">
        <f t="shared" si="187"/>
        <v>1</v>
      </c>
    </row>
    <row r="618" spans="1:28" x14ac:dyDescent="0.15">
      <c r="A618">
        <v>5</v>
      </c>
      <c r="B618">
        <v>897.803</v>
      </c>
      <c r="C618">
        <v>1</v>
      </c>
      <c r="D618" s="18">
        <v>6.4479999999999997E-3</v>
      </c>
      <c r="E618" s="18">
        <v>0.13300000000000001</v>
      </c>
      <c r="F618" s="18">
        <v>0.58150000000000002</v>
      </c>
      <c r="G618" s="18">
        <v>0.3347</v>
      </c>
      <c r="H618" s="18">
        <v>1.548</v>
      </c>
      <c r="I618" s="18">
        <v>2.7160000000000002</v>
      </c>
      <c r="J618" s="18">
        <v>0.47899999999999998</v>
      </c>
      <c r="K618" s="18">
        <v>-9.0109999999999996E-2</v>
      </c>
      <c r="L618" s="18">
        <v>0.39360000000000001</v>
      </c>
      <c r="M618" s="18">
        <v>0.25700000000000001</v>
      </c>
      <c r="O618" s="18">
        <f t="shared" si="180"/>
        <v>5.6608000000000005E-7</v>
      </c>
      <c r="P618">
        <f t="shared" si="181"/>
        <v>1</v>
      </c>
      <c r="Q618" s="18">
        <f t="shared" si="182"/>
        <v>5.2969043698658569E-2</v>
      </c>
      <c r="R618" s="18">
        <f t="shared" si="183"/>
        <v>0.13985037088908855</v>
      </c>
      <c r="S618" s="18">
        <f t="shared" si="184"/>
        <v>1.4368999977353532</v>
      </c>
      <c r="T618">
        <f t="shared" si="185"/>
        <v>1</v>
      </c>
      <c r="X618">
        <f t="shared" si="186"/>
        <v>1</v>
      </c>
      <c r="AB618">
        <f t="shared" si="187"/>
        <v>1</v>
      </c>
    </row>
    <row r="619" spans="1:28" x14ac:dyDescent="0.15">
      <c r="A619">
        <v>5</v>
      </c>
      <c r="B619">
        <v>897.803</v>
      </c>
      <c r="C619">
        <v>3</v>
      </c>
      <c r="D619" s="18">
        <v>5.1549999999999999E-3</v>
      </c>
      <c r="E619" s="18">
        <v>-4.6620000000000002E-2</v>
      </c>
      <c r="F619" s="18">
        <v>-1.9470000000000001</v>
      </c>
      <c r="G619" s="18">
        <v>0.43640000000000001</v>
      </c>
      <c r="H619" s="18">
        <v>1.637</v>
      </c>
      <c r="I619" s="18">
        <v>2.7290000000000001</v>
      </c>
      <c r="J619" s="18">
        <v>0.52070000000000005</v>
      </c>
      <c r="K619" s="18">
        <v>4.8919999999999998E-2</v>
      </c>
      <c r="L619" s="18">
        <v>-2</v>
      </c>
      <c r="M619" s="18">
        <v>0.52749999999999997</v>
      </c>
      <c r="O619" s="18">
        <f t="shared" si="180"/>
        <v>7.1264000000000001E-7</v>
      </c>
      <c r="P619">
        <f t="shared" si="181"/>
        <v>1</v>
      </c>
      <c r="Q619" s="18">
        <f t="shared" si="182"/>
        <v>5.3005429573657212E-2</v>
      </c>
      <c r="R619" s="18">
        <f t="shared" si="183"/>
        <v>0.13987459811367961</v>
      </c>
      <c r="S619" s="18">
        <f t="shared" si="184"/>
        <v>1.4368999969175249</v>
      </c>
      <c r="T619">
        <f t="shared" si="185"/>
        <v>1</v>
      </c>
      <c r="X619">
        <f t="shared" si="186"/>
        <v>1</v>
      </c>
      <c r="AB619">
        <f t="shared" si="187"/>
        <v>1</v>
      </c>
    </row>
    <row r="620" spans="1:28" x14ac:dyDescent="0.15">
      <c r="A620">
        <v>5</v>
      </c>
      <c r="B620">
        <v>897.803</v>
      </c>
      <c r="C620">
        <v>5</v>
      </c>
      <c r="D620" s="18">
        <v>7.0099999999999997E-3</v>
      </c>
      <c r="E620" s="18">
        <v>0.49349999999999999</v>
      </c>
      <c r="F620" s="18">
        <v>2.968</v>
      </c>
      <c r="G620" s="18">
        <v>0.26269999999999999</v>
      </c>
      <c r="H620" s="18">
        <v>1.046</v>
      </c>
      <c r="I620" s="18">
        <v>2.46</v>
      </c>
      <c r="J620" s="18">
        <v>0.53590000000000004</v>
      </c>
      <c r="K620" s="18">
        <v>-6.045E-3</v>
      </c>
      <c r="L620" s="18">
        <v>0.13789999999999999</v>
      </c>
      <c r="M620" s="18">
        <v>3.0290000000000001E-2</v>
      </c>
      <c r="O620" s="18">
        <f t="shared" si="180"/>
        <v>8.9716999999999998E-7</v>
      </c>
      <c r="P620">
        <f t="shared" si="181"/>
        <v>1</v>
      </c>
      <c r="Q620" s="18">
        <f t="shared" si="182"/>
        <v>5.3046431265063691E-2</v>
      </c>
      <c r="R620" s="18">
        <f t="shared" si="183"/>
        <v>0.13990273050473345</v>
      </c>
      <c r="S620" s="18">
        <f t="shared" si="184"/>
        <v>1.4368999958041988</v>
      </c>
      <c r="T620">
        <f t="shared" si="185"/>
        <v>1</v>
      </c>
      <c r="X620">
        <f t="shared" si="186"/>
        <v>1</v>
      </c>
      <c r="AB620">
        <f t="shared" si="187"/>
        <v>1</v>
      </c>
    </row>
    <row r="621" spans="1:28" x14ac:dyDescent="0.15">
      <c r="A621">
        <v>5</v>
      </c>
      <c r="B621">
        <v>897.803</v>
      </c>
      <c r="C621">
        <v>7</v>
      </c>
      <c r="D621" s="18">
        <v>5.1749999999999999E-3</v>
      </c>
      <c r="E621" s="18">
        <v>2.674E-2</v>
      </c>
      <c r="F621" s="18">
        <v>-0.74839999999999995</v>
      </c>
      <c r="G621" s="18">
        <v>1.3779999999999999</v>
      </c>
      <c r="H621" s="18">
        <v>1.671</v>
      </c>
      <c r="I621" s="18">
        <v>2.7970000000000002</v>
      </c>
      <c r="J621" s="18">
        <v>0.53220000000000001</v>
      </c>
      <c r="K621" s="18">
        <v>-1.7139999999999999E-2</v>
      </c>
      <c r="L621" s="18">
        <v>-1.228</v>
      </c>
      <c r="M621" s="18">
        <v>0.51649999999999996</v>
      </c>
      <c r="O621" s="18">
        <f t="shared" si="180"/>
        <v>1.1293999999999999E-6</v>
      </c>
      <c r="P621">
        <f t="shared" si="181"/>
        <v>1</v>
      </c>
      <c r="Q621" s="18">
        <f t="shared" si="182"/>
        <v>5.3092613113496688E-2</v>
      </c>
      <c r="R621" s="18">
        <f t="shared" si="183"/>
        <v>0.13993538210225173</v>
      </c>
      <c r="S621" s="18">
        <f t="shared" si="184"/>
        <v>1.436899994289317</v>
      </c>
      <c r="T621">
        <f t="shared" si="185"/>
        <v>1</v>
      </c>
      <c r="X621">
        <f t="shared" si="186"/>
        <v>1</v>
      </c>
      <c r="AB621">
        <f t="shared" si="187"/>
        <v>1</v>
      </c>
    </row>
    <row r="622" spans="1:28" x14ac:dyDescent="0.15">
      <c r="A622">
        <v>5</v>
      </c>
      <c r="B622">
        <v>897.803</v>
      </c>
      <c r="C622">
        <v>10</v>
      </c>
      <c r="D622" s="18">
        <v>9.3699999999999999E-3</v>
      </c>
      <c r="E622" s="18">
        <v>-6.8529999999999998</v>
      </c>
      <c r="F622" s="18">
        <v>3.85</v>
      </c>
      <c r="G622" s="18">
        <v>0.83950000000000002</v>
      </c>
      <c r="H622" s="18">
        <v>7.1059999999999999</v>
      </c>
      <c r="I622" s="18">
        <v>3.3069999999999999</v>
      </c>
      <c r="J622" s="18">
        <v>0.70709999999999995</v>
      </c>
      <c r="K622" s="18">
        <v>1.9380000000000001E-2</v>
      </c>
      <c r="L622" s="18">
        <v>-0.45079999999999998</v>
      </c>
      <c r="M622" s="18">
        <v>0.60309999999999997</v>
      </c>
      <c r="O622" s="18">
        <f t="shared" si="180"/>
        <v>1.4219000000000001E-6</v>
      </c>
      <c r="P622">
        <f t="shared" si="181"/>
        <v>1</v>
      </c>
      <c r="Q622" s="18">
        <f t="shared" si="182"/>
        <v>5.3144671037163284E-2</v>
      </c>
      <c r="R622" s="18">
        <f t="shared" si="183"/>
        <v>0.13997330873468017</v>
      </c>
      <c r="S622" s="18">
        <f t="shared" si="184"/>
        <v>1.4368999922263355</v>
      </c>
      <c r="T622">
        <f t="shared" si="185"/>
        <v>1</v>
      </c>
      <c r="X622">
        <f t="shared" si="186"/>
        <v>1</v>
      </c>
      <c r="AB622">
        <f t="shared" si="187"/>
        <v>1</v>
      </c>
    </row>
    <row r="623" spans="1:28" x14ac:dyDescent="0.15">
      <c r="A623">
        <v>5</v>
      </c>
      <c r="B623">
        <v>897.803</v>
      </c>
      <c r="C623">
        <v>15</v>
      </c>
      <c r="D623" s="18">
        <v>6.522E-3</v>
      </c>
      <c r="E623" s="18">
        <v>7.1040000000000006E-2</v>
      </c>
      <c r="F623" s="18">
        <v>-1.651</v>
      </c>
      <c r="G623" s="18">
        <v>1.321</v>
      </c>
      <c r="H623" s="18">
        <v>1.679</v>
      </c>
      <c r="I623" s="18">
        <v>2.843</v>
      </c>
      <c r="J623" s="18">
        <v>0.54149999999999998</v>
      </c>
      <c r="K623" s="18">
        <v>-5.6590000000000001E-2</v>
      </c>
      <c r="L623" s="18">
        <v>-1.5680000000000001</v>
      </c>
      <c r="M623" s="18">
        <v>0.78190000000000004</v>
      </c>
      <c r="O623" s="18">
        <f t="shared" si="180"/>
        <v>1.7901E-6</v>
      </c>
      <c r="P623">
        <f t="shared" si="181"/>
        <v>1</v>
      </c>
      <c r="Q623" s="18">
        <f t="shared" si="182"/>
        <v>5.3203317173263383E-2</v>
      </c>
      <c r="R623" s="18">
        <f t="shared" si="183"/>
        <v>0.14001733552266998</v>
      </c>
      <c r="S623" s="18">
        <f t="shared" si="184"/>
        <v>1.4368999894185284</v>
      </c>
      <c r="T623">
        <f t="shared" si="185"/>
        <v>1</v>
      </c>
      <c r="X623">
        <f t="shared" si="186"/>
        <v>1</v>
      </c>
      <c r="AB623">
        <f t="shared" si="187"/>
        <v>1</v>
      </c>
    </row>
    <row r="624" spans="1:28" x14ac:dyDescent="0.15">
      <c r="A624">
        <v>5</v>
      </c>
      <c r="B624">
        <v>897.803</v>
      </c>
      <c r="C624">
        <v>20</v>
      </c>
      <c r="D624" s="18">
        <v>1.336E-2</v>
      </c>
      <c r="E624" s="18">
        <v>0.1545</v>
      </c>
      <c r="F624" s="18">
        <v>0.21290000000000001</v>
      </c>
      <c r="G624" s="18">
        <v>2.5</v>
      </c>
      <c r="H624" s="18">
        <v>1.77</v>
      </c>
      <c r="I624" s="18">
        <v>2.9260000000000002</v>
      </c>
      <c r="J624" s="18">
        <v>0.58499999999999996</v>
      </c>
      <c r="K624" s="18">
        <v>-0.14760000000000001</v>
      </c>
      <c r="L624" s="18">
        <v>8.9980000000000002E-5</v>
      </c>
      <c r="M624" s="18">
        <v>2.2389999999999999</v>
      </c>
      <c r="O624" s="18">
        <f t="shared" si="180"/>
        <v>2.2535999999999999E-6</v>
      </c>
      <c r="P624">
        <f t="shared" si="181"/>
        <v>1</v>
      </c>
      <c r="Q624" s="18">
        <f t="shared" si="182"/>
        <v>5.3269386327339463E-2</v>
      </c>
      <c r="R624" s="18">
        <f t="shared" si="183"/>
        <v>0.14006844337423024</v>
      </c>
      <c r="S624" s="18">
        <f t="shared" si="184"/>
        <v>1.436899985596942</v>
      </c>
      <c r="T624">
        <f t="shared" si="185"/>
        <v>1</v>
      </c>
      <c r="X624">
        <f t="shared" si="186"/>
        <v>1</v>
      </c>
      <c r="AB624">
        <f t="shared" si="187"/>
        <v>1</v>
      </c>
    </row>
    <row r="625" spans="1:28" x14ac:dyDescent="0.15">
      <c r="A625">
        <v>5</v>
      </c>
      <c r="B625">
        <v>1036.3610000000001</v>
      </c>
      <c r="C625">
        <v>1</v>
      </c>
      <c r="D625" s="18">
        <v>2.862E-3</v>
      </c>
      <c r="E625" s="18">
        <v>-6.8229999999999999E-2</v>
      </c>
      <c r="F625" s="18">
        <v>3.5060000000000001E-2</v>
      </c>
      <c r="G625" s="18">
        <v>1.0469999999999999</v>
      </c>
      <c r="H625" s="18">
        <v>2.35</v>
      </c>
      <c r="I625" s="18">
        <v>2.976</v>
      </c>
      <c r="J625" s="18">
        <v>0.5907</v>
      </c>
      <c r="K625" s="18">
        <v>2.3859999999999999E-2</v>
      </c>
      <c r="L625" s="18">
        <v>-1.468</v>
      </c>
      <c r="M625" s="18">
        <v>0.17780000000000001</v>
      </c>
      <c r="O625" s="18">
        <f t="shared" si="180"/>
        <v>2.8370999999999999E-6</v>
      </c>
      <c r="P625">
        <f t="shared" si="181"/>
        <v>1</v>
      </c>
      <c r="Q625" s="18">
        <f t="shared" si="182"/>
        <v>5.3343821538072753E-2</v>
      </c>
      <c r="R625" s="18">
        <f t="shared" si="183"/>
        <v>0.1401277726472368</v>
      </c>
      <c r="S625" s="18">
        <f t="shared" si="184"/>
        <v>1.4368999803952627</v>
      </c>
      <c r="T625">
        <f t="shared" si="185"/>
        <v>1</v>
      </c>
      <c r="X625">
        <f t="shared" si="186"/>
        <v>1</v>
      </c>
      <c r="AB625">
        <f t="shared" si="187"/>
        <v>1</v>
      </c>
    </row>
    <row r="626" spans="1:28" x14ac:dyDescent="0.15">
      <c r="A626">
        <v>5</v>
      </c>
      <c r="B626">
        <v>1036.3610000000001</v>
      </c>
      <c r="C626">
        <v>3</v>
      </c>
      <c r="D626" s="18">
        <v>1.5950000000000001E-3</v>
      </c>
      <c r="E626" s="18">
        <v>-4.3139999999999998E-2</v>
      </c>
      <c r="F626" s="18">
        <v>0.224</v>
      </c>
      <c r="G626" s="18">
        <v>0.23669999999999999</v>
      </c>
      <c r="H626" s="18">
        <v>2.4510000000000001</v>
      </c>
      <c r="I626" s="18">
        <v>3.0539999999999998</v>
      </c>
      <c r="J626" s="18">
        <v>0.6129</v>
      </c>
      <c r="K626" s="18">
        <v>1.444E-2</v>
      </c>
      <c r="L626" s="18">
        <v>8.4610000000000005E-2</v>
      </c>
      <c r="M626" s="18">
        <v>6.1289999999999997E-2</v>
      </c>
      <c r="O626" s="18">
        <f t="shared" si="180"/>
        <v>3.5717E-6</v>
      </c>
      <c r="P626">
        <f t="shared" si="181"/>
        <v>1</v>
      </c>
      <c r="Q626" s="18">
        <f t="shared" si="182"/>
        <v>5.3427684195904455E-2</v>
      </c>
      <c r="R626" s="18">
        <f t="shared" si="183"/>
        <v>0.14019664587630093</v>
      </c>
      <c r="S626" s="18">
        <f t="shared" si="184"/>
        <v>1.4368999733147845</v>
      </c>
      <c r="T626">
        <f t="shared" si="185"/>
        <v>1</v>
      </c>
      <c r="X626">
        <f t="shared" si="186"/>
        <v>1</v>
      </c>
      <c r="AB626">
        <f t="shared" si="187"/>
        <v>1</v>
      </c>
    </row>
    <row r="627" spans="1:28" x14ac:dyDescent="0.15">
      <c r="A627">
        <v>5</v>
      </c>
      <c r="B627">
        <v>1036.3610000000001</v>
      </c>
      <c r="C627">
        <v>5</v>
      </c>
      <c r="D627" s="18">
        <v>4.5589999999999997E-3</v>
      </c>
      <c r="E627" s="18">
        <v>-0.1031</v>
      </c>
      <c r="F627" s="18">
        <v>-0.16209999999999999</v>
      </c>
      <c r="G627" s="18">
        <v>1.2490000000000001</v>
      </c>
      <c r="H627" s="18">
        <v>2.4670000000000001</v>
      </c>
      <c r="I627" s="18">
        <v>3.0470000000000002</v>
      </c>
      <c r="J627" s="18">
        <v>0.61070000000000002</v>
      </c>
      <c r="K627" s="18">
        <v>4.1790000000000001E-2</v>
      </c>
      <c r="L627" s="18">
        <v>-1.6</v>
      </c>
      <c r="M627" s="18">
        <v>0.30020000000000002</v>
      </c>
      <c r="O627" s="18">
        <f t="shared" si="180"/>
        <v>4.4965000000000001E-6</v>
      </c>
      <c r="P627">
        <f t="shared" si="181"/>
        <v>1</v>
      </c>
      <c r="Q627" s="18">
        <f t="shared" si="182"/>
        <v>5.3522163364151977E-2</v>
      </c>
      <c r="R627" s="18">
        <f t="shared" si="183"/>
        <v>0.14027659186247535</v>
      </c>
      <c r="S627" s="18">
        <f t="shared" si="184"/>
        <v>1.4368999636771882</v>
      </c>
      <c r="T627">
        <f t="shared" si="185"/>
        <v>1</v>
      </c>
      <c r="X627">
        <f t="shared" si="186"/>
        <v>1</v>
      </c>
      <c r="AB627">
        <f t="shared" si="187"/>
        <v>1</v>
      </c>
    </row>
    <row r="628" spans="1:28" x14ac:dyDescent="0.15">
      <c r="A628">
        <v>5</v>
      </c>
      <c r="B628">
        <v>1036.3610000000001</v>
      </c>
      <c r="C628">
        <v>7</v>
      </c>
      <c r="D628" s="18">
        <v>8.1890000000000001E-4</v>
      </c>
      <c r="E628" s="18">
        <v>-4.3630000000000002E-2</v>
      </c>
      <c r="F628" s="18">
        <v>-0.9798</v>
      </c>
      <c r="G628" s="18">
        <v>0.19750000000000001</v>
      </c>
      <c r="H628" s="18">
        <v>2.2879999999999998</v>
      </c>
      <c r="I628" s="18">
        <v>3.0059999999999998</v>
      </c>
      <c r="J628" s="18">
        <v>0.55510000000000004</v>
      </c>
      <c r="K628" s="18">
        <v>4.1599999999999998E-2</v>
      </c>
      <c r="L628" s="18">
        <v>-1.2130000000000001</v>
      </c>
      <c r="M628" s="18">
        <v>0.10539999999999999</v>
      </c>
      <c r="O628" s="18">
        <f t="shared" si="180"/>
        <v>5.6608000000000001E-6</v>
      </c>
      <c r="P628">
        <f t="shared" si="181"/>
        <v>1</v>
      </c>
      <c r="Q628" s="18">
        <f t="shared" si="182"/>
        <v>5.3628605249027433E-2</v>
      </c>
      <c r="R628" s="18">
        <f t="shared" si="183"/>
        <v>0.14036938957386694</v>
      </c>
      <c r="S628" s="18">
        <f t="shared" si="184"/>
        <v>1.436899950558344</v>
      </c>
      <c r="T628">
        <f t="shared" si="185"/>
        <v>1</v>
      </c>
      <c r="X628">
        <f t="shared" si="186"/>
        <v>1</v>
      </c>
      <c r="AB628">
        <f t="shared" si="187"/>
        <v>1</v>
      </c>
    </row>
    <row r="629" spans="1:28" x14ac:dyDescent="0.15">
      <c r="A629">
        <v>5</v>
      </c>
      <c r="B629">
        <v>1036.3610000000001</v>
      </c>
      <c r="C629">
        <v>10</v>
      </c>
      <c r="D629" s="18">
        <v>3.5310000000000002E-4</v>
      </c>
      <c r="E629" s="18">
        <v>-3.9199999999999999E-2</v>
      </c>
      <c r="F629" s="18">
        <v>0.20039999999999999</v>
      </c>
      <c r="G629" s="18">
        <v>0.1784</v>
      </c>
      <c r="H629" s="18">
        <v>2.5659999999999998</v>
      </c>
      <c r="I629" s="18">
        <v>3.16</v>
      </c>
      <c r="J629" s="18">
        <v>0.61860000000000004</v>
      </c>
      <c r="K629" s="18">
        <v>2.1510000000000001E-2</v>
      </c>
      <c r="L629" s="18">
        <v>0.104</v>
      </c>
      <c r="M629" s="18">
        <v>3.1350000000000003E-2</v>
      </c>
      <c r="O629" s="18">
        <f t="shared" si="180"/>
        <v>7.1264000000000001E-6</v>
      </c>
      <c r="P629">
        <f t="shared" si="181"/>
        <v>1</v>
      </c>
      <c r="Q629" s="18">
        <f t="shared" si="182"/>
        <v>5.3748503487781381E-2</v>
      </c>
      <c r="R629" s="18">
        <f t="shared" si="183"/>
        <v>0.14047708158779554</v>
      </c>
      <c r="S629" s="18">
        <f t="shared" si="184"/>
        <v>1.4368999327035654</v>
      </c>
      <c r="T629">
        <f t="shared" si="185"/>
        <v>1</v>
      </c>
      <c r="X629">
        <f t="shared" si="186"/>
        <v>1</v>
      </c>
      <c r="AB629">
        <f t="shared" si="187"/>
        <v>1</v>
      </c>
    </row>
    <row r="630" spans="1:28" x14ac:dyDescent="0.15">
      <c r="A630">
        <v>5</v>
      </c>
      <c r="B630">
        <v>1036.3610000000001</v>
      </c>
      <c r="C630">
        <v>15</v>
      </c>
      <c r="D630" s="18">
        <v>2.2209999999999999E-3</v>
      </c>
      <c r="E630" s="18">
        <v>-5.5800000000000002E-2</v>
      </c>
      <c r="F630" s="18">
        <v>0.27650000000000002</v>
      </c>
      <c r="G630" s="18">
        <v>0.2495</v>
      </c>
      <c r="H630" s="18">
        <v>2.8620000000000001</v>
      </c>
      <c r="I630" s="18">
        <v>3.2919999999999998</v>
      </c>
      <c r="J630" s="18">
        <v>0.65680000000000005</v>
      </c>
      <c r="K630" s="18">
        <v>2.215E-2</v>
      </c>
      <c r="L630" s="18">
        <v>9.7790000000000002E-2</v>
      </c>
      <c r="M630" s="18">
        <v>3.2689999999999997E-2</v>
      </c>
      <c r="O630" s="18">
        <f t="shared" si="180"/>
        <v>8.9716000000000006E-6</v>
      </c>
      <c r="P630">
        <f t="shared" si="181"/>
        <v>1</v>
      </c>
      <c r="Q630" s="18">
        <f t="shared" si="182"/>
        <v>5.3883579402097002E-2</v>
      </c>
      <c r="R630" s="18">
        <f t="shared" si="183"/>
        <v>0.14060207110633716</v>
      </c>
      <c r="S630" s="18">
        <f t="shared" si="184"/>
        <v>1.4368999083988545</v>
      </c>
      <c r="T630">
        <f t="shared" si="185"/>
        <v>1</v>
      </c>
      <c r="X630">
        <f t="shared" si="186"/>
        <v>1</v>
      </c>
      <c r="AB630">
        <f t="shared" si="187"/>
        <v>1</v>
      </c>
    </row>
    <row r="631" spans="1:28" x14ac:dyDescent="0.15">
      <c r="A631">
        <v>5</v>
      </c>
      <c r="B631">
        <v>1036.3610000000001</v>
      </c>
      <c r="C631">
        <v>20</v>
      </c>
      <c r="D631" s="18">
        <v>2.3310000000000002E-3</v>
      </c>
      <c r="E631" s="18">
        <v>-5.5010000000000003E-2</v>
      </c>
      <c r="F631" s="18">
        <v>-0.77139999999999997</v>
      </c>
      <c r="G631" s="18">
        <v>6.8140000000000006E-2</v>
      </c>
      <c r="H631" s="18">
        <v>2.4630000000000001</v>
      </c>
      <c r="I631" s="18">
        <v>3.1339999999999999</v>
      </c>
      <c r="J631" s="18">
        <v>0.58379999999999999</v>
      </c>
      <c r="K631" s="18">
        <v>5.339E-2</v>
      </c>
      <c r="L631" s="18">
        <v>-1.159</v>
      </c>
      <c r="M631" s="18">
        <v>0.2006</v>
      </c>
      <c r="O631" s="18">
        <f t="shared" si="180"/>
        <v>1.1294000000000001E-5</v>
      </c>
      <c r="P631">
        <f t="shared" si="181"/>
        <v>1</v>
      </c>
      <c r="Q631" s="18">
        <f t="shared" si="182"/>
        <v>5.403570339141759E-2</v>
      </c>
      <c r="R631" s="18">
        <f t="shared" si="183"/>
        <v>0.14074707936726949</v>
      </c>
      <c r="S631" s="18">
        <f t="shared" si="184"/>
        <v>1.4368998753246709</v>
      </c>
      <c r="T631">
        <f t="shared" si="185"/>
        <v>1</v>
      </c>
      <c r="X631">
        <f t="shared" si="186"/>
        <v>1</v>
      </c>
      <c r="AB631">
        <f t="shared" si="187"/>
        <v>1</v>
      </c>
    </row>
    <row r="632" spans="1:28" x14ac:dyDescent="0.15">
      <c r="A632">
        <v>6</v>
      </c>
      <c r="B632">
        <v>0.76500000000000001</v>
      </c>
      <c r="C632">
        <v>1</v>
      </c>
      <c r="D632" s="18">
        <v>-1.345</v>
      </c>
      <c r="E632" s="18">
        <v>-0.63329999999999997</v>
      </c>
      <c r="F632" s="18">
        <v>1.6379999999999999</v>
      </c>
      <c r="G632" s="18">
        <v>0.1069</v>
      </c>
      <c r="H632" s="18">
        <v>6.3639999999999999</v>
      </c>
      <c r="I632" s="18">
        <v>-1.988</v>
      </c>
      <c r="J632" s="18">
        <v>2.5</v>
      </c>
      <c r="K632" s="18">
        <v>-4.3929999999999998</v>
      </c>
      <c r="L632" s="18">
        <v>-1.988</v>
      </c>
      <c r="M632" s="18">
        <v>1.294</v>
      </c>
      <c r="O632" s="18">
        <f t="shared" si="180"/>
        <v>1.4219000000000001E-5</v>
      </c>
      <c r="P632">
        <f t="shared" si="181"/>
        <v>1</v>
      </c>
      <c r="Q632" s="18">
        <f t="shared" si="182"/>
        <v>5.4207134624549486E-2</v>
      </c>
      <c r="R632" s="18">
        <f t="shared" si="183"/>
        <v>0.14091540756642618</v>
      </c>
      <c r="S632" s="18">
        <f t="shared" si="184"/>
        <v>1.4368998302857767</v>
      </c>
      <c r="T632">
        <f t="shared" si="185"/>
        <v>1</v>
      </c>
      <c r="X632">
        <f t="shared" si="186"/>
        <v>1</v>
      </c>
      <c r="AB632">
        <f t="shared" si="187"/>
        <v>1</v>
      </c>
    </row>
    <row r="633" spans="1:28" x14ac:dyDescent="0.15">
      <c r="A633">
        <v>6</v>
      </c>
      <c r="B633">
        <v>0.76500000000000001</v>
      </c>
      <c r="C633">
        <v>3</v>
      </c>
      <c r="D633" s="18">
        <v>-0.40479999999999999</v>
      </c>
      <c r="E633" s="18">
        <v>-5.3150000000000003E-3</v>
      </c>
      <c r="F633" s="18">
        <v>2.7869999999999999</v>
      </c>
      <c r="G633" s="18">
        <v>3.0089999999999999E-2</v>
      </c>
      <c r="H633" s="18">
        <v>1.9119999999999999</v>
      </c>
      <c r="I633" s="18">
        <v>2.2519999999999998</v>
      </c>
      <c r="J633" s="18">
        <v>0.1046</v>
      </c>
      <c r="K633" s="18">
        <v>-2.12</v>
      </c>
      <c r="L633" s="18">
        <v>2.0339999999999998</v>
      </c>
      <c r="M633" s="18">
        <v>0.16070000000000001</v>
      </c>
      <c r="O633" s="18">
        <f t="shared" si="180"/>
        <v>1.7901E-5</v>
      </c>
      <c r="P633">
        <f t="shared" si="181"/>
        <v>1</v>
      </c>
      <c r="Q633" s="18">
        <f t="shared" si="182"/>
        <v>5.4400209565013978E-2</v>
      </c>
      <c r="R633" s="18">
        <f t="shared" si="183"/>
        <v>0.14111067609756625</v>
      </c>
      <c r="S633" s="18">
        <f t="shared" si="184"/>
        <v>1.4368997689858933</v>
      </c>
      <c r="T633">
        <f t="shared" si="185"/>
        <v>1</v>
      </c>
      <c r="X633">
        <f t="shared" si="186"/>
        <v>1</v>
      </c>
      <c r="AB633">
        <f t="shared" si="187"/>
        <v>1</v>
      </c>
    </row>
    <row r="634" spans="1:28" x14ac:dyDescent="0.15">
      <c r="A634">
        <v>6</v>
      </c>
      <c r="B634">
        <v>0.76500000000000001</v>
      </c>
      <c r="C634">
        <v>5</v>
      </c>
      <c r="D634" s="18">
        <v>4.6989999999999997E-2</v>
      </c>
      <c r="E634" s="18">
        <v>-0.49980000000000002</v>
      </c>
      <c r="F634" s="18">
        <v>-6</v>
      </c>
      <c r="G634" s="18">
        <v>0.85099999999999998</v>
      </c>
      <c r="H634" s="18">
        <v>-0.76249999999999996</v>
      </c>
      <c r="I634" s="18">
        <v>2.5129999999999999</v>
      </c>
      <c r="J634" s="18">
        <v>0.34989999999999999</v>
      </c>
      <c r="K634" s="18">
        <v>0.57879999999999998</v>
      </c>
      <c r="L634" s="18">
        <v>2.9220000000000002</v>
      </c>
      <c r="M634" s="18">
        <v>6.7839999999999998E-2</v>
      </c>
      <c r="O634" s="18">
        <f t="shared" si="180"/>
        <v>2.2535999999999999E-5</v>
      </c>
      <c r="P634">
        <f t="shared" si="181"/>
        <v>1</v>
      </c>
      <c r="Q634" s="18">
        <f t="shared" si="182"/>
        <v>5.4617656811229841E-2</v>
      </c>
      <c r="R634" s="18">
        <f t="shared" si="183"/>
        <v>0.14133717074330832</v>
      </c>
      <c r="S634" s="18">
        <f t="shared" si="184"/>
        <v>1.4368996855532532</v>
      </c>
      <c r="T634">
        <f t="shared" si="185"/>
        <v>1</v>
      </c>
      <c r="X634">
        <f t="shared" si="186"/>
        <v>1</v>
      </c>
      <c r="AB634">
        <f t="shared" si="187"/>
        <v>1</v>
      </c>
    </row>
    <row r="635" spans="1:28" x14ac:dyDescent="0.15">
      <c r="A635">
        <v>6</v>
      </c>
      <c r="B635">
        <v>0.76500000000000001</v>
      </c>
      <c r="C635">
        <v>7</v>
      </c>
      <c r="D635" s="18">
        <v>-0.3533</v>
      </c>
      <c r="E635" s="18">
        <v>2.8279999999999998</v>
      </c>
      <c r="F635" s="18">
        <v>2.0529999999999999</v>
      </c>
      <c r="G635" s="18">
        <v>0.23669999999999999</v>
      </c>
      <c r="H635" s="18">
        <v>-1.8129999999999999</v>
      </c>
      <c r="I635" s="18">
        <v>1.706</v>
      </c>
      <c r="J635" s="18">
        <v>0.30120000000000002</v>
      </c>
      <c r="K635" s="18">
        <v>-1.264</v>
      </c>
      <c r="L635" s="18">
        <v>1.948</v>
      </c>
      <c r="M635" s="18">
        <v>7.3289999999999994E-2</v>
      </c>
      <c r="O635" s="18">
        <f t="shared" si="180"/>
        <v>2.8371E-5</v>
      </c>
      <c r="P635">
        <f t="shared" si="181"/>
        <v>1</v>
      </c>
      <c r="Q635" s="18">
        <f t="shared" si="182"/>
        <v>5.4862555040057458E-2</v>
      </c>
      <c r="R635" s="18">
        <f t="shared" si="183"/>
        <v>0.14159985811799786</v>
      </c>
      <c r="S635" s="18">
        <f t="shared" si="184"/>
        <v>1.4368995719905269</v>
      </c>
      <c r="T635">
        <f t="shared" si="185"/>
        <v>1</v>
      </c>
      <c r="X635">
        <f t="shared" si="186"/>
        <v>1</v>
      </c>
      <c r="AB635">
        <f t="shared" si="187"/>
        <v>1</v>
      </c>
    </row>
    <row r="636" spans="1:28" x14ac:dyDescent="0.15">
      <c r="A636">
        <v>6</v>
      </c>
      <c r="B636">
        <v>0.76500000000000001</v>
      </c>
      <c r="C636">
        <v>10</v>
      </c>
      <c r="D636" s="18">
        <v>-0.26719999999999999</v>
      </c>
      <c r="E636" s="18">
        <v>0.81799999999999995</v>
      </c>
      <c r="F636" s="18">
        <v>2.661</v>
      </c>
      <c r="G636" s="18">
        <v>0.192</v>
      </c>
      <c r="H636" s="18">
        <v>-0.28060000000000002</v>
      </c>
      <c r="I636" s="18">
        <v>-1.994</v>
      </c>
      <c r="J636" s="18">
        <v>1.6870000000000001</v>
      </c>
      <c r="K636" s="18">
        <v>-0.88319999999999999</v>
      </c>
      <c r="L636" s="18">
        <v>2.1520000000000001</v>
      </c>
      <c r="M636" s="18">
        <v>0.2656</v>
      </c>
      <c r="O636" s="18">
        <f t="shared" si="180"/>
        <v>3.5716999999999997E-5</v>
      </c>
      <c r="P636">
        <f t="shared" si="181"/>
        <v>1</v>
      </c>
      <c r="Q636" s="18">
        <f t="shared" si="182"/>
        <v>5.5138364523608603E-2</v>
      </c>
      <c r="R636" s="18">
        <f t="shared" si="183"/>
        <v>0.14190447676098764</v>
      </c>
      <c r="S636" s="18">
        <f t="shared" si="184"/>
        <v>1.4368994174100131</v>
      </c>
      <c r="T636">
        <f t="shared" si="185"/>
        <v>1</v>
      </c>
      <c r="X636">
        <f t="shared" si="186"/>
        <v>1</v>
      </c>
      <c r="AB636">
        <f t="shared" si="187"/>
        <v>1</v>
      </c>
    </row>
    <row r="637" spans="1:28" x14ac:dyDescent="0.15">
      <c r="A637">
        <v>6</v>
      </c>
      <c r="B637">
        <v>0.76500000000000001</v>
      </c>
      <c r="C637">
        <v>15</v>
      </c>
      <c r="D637" s="18">
        <v>-0.33279999999999998</v>
      </c>
      <c r="E637" s="18">
        <v>-4.0559999999999999E-2</v>
      </c>
      <c r="F637" s="18">
        <v>-6</v>
      </c>
      <c r="G637" s="18">
        <v>0.15959999999999999</v>
      </c>
      <c r="H637" s="18">
        <v>-0.16209999999999999</v>
      </c>
      <c r="I637" s="18">
        <v>-0.20080000000000001</v>
      </c>
      <c r="J637" s="18">
        <v>4.0890000000000003E-2</v>
      </c>
      <c r="K637" s="18">
        <v>-0.3422</v>
      </c>
      <c r="L637" s="18">
        <v>1.8320000000000001</v>
      </c>
      <c r="M637" s="18">
        <v>3.3369999999999997E-2</v>
      </c>
      <c r="O637" s="18">
        <f t="shared" si="180"/>
        <v>4.4965000000000001E-5</v>
      </c>
      <c r="P637">
        <f t="shared" si="181"/>
        <v>1</v>
      </c>
      <c r="Q637" s="18">
        <f t="shared" si="182"/>
        <v>5.5448955562937184E-2</v>
      </c>
      <c r="R637" s="18">
        <f t="shared" si="183"/>
        <v>0.14225763098358724</v>
      </c>
      <c r="S637" s="18">
        <f t="shared" si="184"/>
        <v>1.4368992070027446</v>
      </c>
      <c r="T637">
        <f t="shared" si="185"/>
        <v>1</v>
      </c>
      <c r="X637">
        <f t="shared" si="186"/>
        <v>1</v>
      </c>
      <c r="AB637">
        <f t="shared" si="187"/>
        <v>1</v>
      </c>
    </row>
    <row r="638" spans="1:28" x14ac:dyDescent="0.15">
      <c r="A638">
        <v>6</v>
      </c>
      <c r="B638">
        <v>0.76500000000000001</v>
      </c>
      <c r="C638">
        <v>20</v>
      </c>
      <c r="D638" s="18">
        <v>-0.36549999999999999</v>
      </c>
      <c r="E638" s="18">
        <v>0.77859999999999996</v>
      </c>
      <c r="F638" s="18">
        <v>-1.196</v>
      </c>
      <c r="G638" s="18">
        <v>4.011E-2</v>
      </c>
      <c r="H638" s="18">
        <v>-0.87980000000000003</v>
      </c>
      <c r="I638" s="18">
        <v>-1.2170000000000001</v>
      </c>
      <c r="J638" s="18">
        <v>0.2964</v>
      </c>
      <c r="K638" s="18">
        <v>-0.39939999999999998</v>
      </c>
      <c r="L638" s="18">
        <v>1.641</v>
      </c>
      <c r="M638" s="18">
        <v>8.0460000000000004E-2</v>
      </c>
      <c r="O638" s="18">
        <f t="shared" si="180"/>
        <v>5.6607000000000002E-5</v>
      </c>
      <c r="P638">
        <f t="shared" si="181"/>
        <v>1</v>
      </c>
      <c r="Q638" s="18">
        <f t="shared" si="182"/>
        <v>5.5798674100258808E-2</v>
      </c>
      <c r="R638" s="18">
        <f t="shared" si="183"/>
        <v>0.14266693402460062</v>
      </c>
      <c r="S638" s="18">
        <f t="shared" si="184"/>
        <v>1.436898920618781</v>
      </c>
      <c r="T638">
        <f t="shared" si="185"/>
        <v>1</v>
      </c>
      <c r="X638">
        <f t="shared" si="186"/>
        <v>1</v>
      </c>
      <c r="AB638">
        <f t="shared" si="187"/>
        <v>1</v>
      </c>
    </row>
    <row r="639" spans="1:28" x14ac:dyDescent="0.15">
      <c r="A639">
        <v>6</v>
      </c>
      <c r="B639">
        <v>1.901</v>
      </c>
      <c r="C639">
        <v>1</v>
      </c>
      <c r="D639" s="18">
        <v>-0.18579999999999999</v>
      </c>
      <c r="E639" s="18">
        <v>-0.37990000000000002</v>
      </c>
      <c r="F639" s="18">
        <v>1.5469999999999999</v>
      </c>
      <c r="G639" s="18">
        <v>0.11020000000000001</v>
      </c>
      <c r="H639" s="18">
        <v>-0.45700000000000002</v>
      </c>
      <c r="I639" s="18">
        <v>-0.77939999999999998</v>
      </c>
      <c r="J639" s="18">
        <v>0.35649999999999998</v>
      </c>
      <c r="K639" s="18">
        <v>1.1220000000000001</v>
      </c>
      <c r="L639" s="18">
        <v>3.5739999999999998</v>
      </c>
      <c r="M639" s="18">
        <v>1.734</v>
      </c>
      <c r="O639" s="18">
        <f t="shared" si="180"/>
        <v>7.1264000000000001E-5</v>
      </c>
      <c r="P639">
        <f t="shared" si="181"/>
        <v>1</v>
      </c>
      <c r="Q639" s="18">
        <f t="shared" si="182"/>
        <v>5.619244852340724E-2</v>
      </c>
      <c r="R639" s="18">
        <f t="shared" si="183"/>
        <v>0.1431412135135588</v>
      </c>
      <c r="S639" s="18">
        <f t="shared" si="184"/>
        <v>1.4368985307894548</v>
      </c>
      <c r="T639">
        <f t="shared" si="185"/>
        <v>1</v>
      </c>
      <c r="X639">
        <f t="shared" si="186"/>
        <v>1</v>
      </c>
      <c r="AB639">
        <f t="shared" si="187"/>
        <v>1</v>
      </c>
    </row>
    <row r="640" spans="1:28" x14ac:dyDescent="0.15">
      <c r="A640">
        <v>6</v>
      </c>
      <c r="B640">
        <v>1.901</v>
      </c>
      <c r="C640">
        <v>3</v>
      </c>
      <c r="D640" s="18">
        <v>-0.1865</v>
      </c>
      <c r="E640" s="18">
        <v>-0.16470000000000001</v>
      </c>
      <c r="F640" s="18">
        <v>1.885</v>
      </c>
      <c r="G640" s="18">
        <v>6.3289999999999999E-2</v>
      </c>
      <c r="H640" s="18">
        <v>-0.4758</v>
      </c>
      <c r="I640" s="18">
        <v>8.3079999999999995E-7</v>
      </c>
      <c r="J640" s="18">
        <v>0.48430000000000001</v>
      </c>
      <c r="K640" s="18">
        <v>0.87460000000000004</v>
      </c>
      <c r="L640" s="18">
        <v>3.9529999999999998</v>
      </c>
      <c r="M640" s="18">
        <v>1.06</v>
      </c>
      <c r="O640" s="18">
        <f t="shared" si="180"/>
        <v>8.9716999999999995E-5</v>
      </c>
      <c r="P640">
        <f t="shared" si="181"/>
        <v>1</v>
      </c>
      <c r="Q640" s="18">
        <f t="shared" si="182"/>
        <v>5.6635786937751467E-2</v>
      </c>
      <c r="R640" s="18">
        <f t="shared" si="183"/>
        <v>0.14369059926482305</v>
      </c>
      <c r="S640" s="18">
        <f t="shared" si="184"/>
        <v>1.4368980001419145</v>
      </c>
      <c r="T640">
        <f t="shared" si="185"/>
        <v>1</v>
      </c>
      <c r="X640">
        <f t="shared" si="186"/>
        <v>1</v>
      </c>
      <c r="AB640">
        <f t="shared" si="187"/>
        <v>1</v>
      </c>
    </row>
    <row r="641" spans="1:28" x14ac:dyDescent="0.15">
      <c r="A641">
        <v>6</v>
      </c>
      <c r="B641">
        <v>1.901</v>
      </c>
      <c r="C641">
        <v>5</v>
      </c>
      <c r="D641" s="18">
        <v>-0.22359999999999999</v>
      </c>
      <c r="E641" s="18">
        <v>0.70930000000000004</v>
      </c>
      <c r="F641" s="18">
        <v>1.236</v>
      </c>
      <c r="G641" s="18">
        <v>0.13120000000000001</v>
      </c>
      <c r="H641" s="18">
        <v>-1.276</v>
      </c>
      <c r="I641" s="18">
        <v>1.159</v>
      </c>
      <c r="J641" s="18">
        <v>0.26669999999999999</v>
      </c>
      <c r="K641" s="18">
        <v>0.81310000000000004</v>
      </c>
      <c r="L641" s="18">
        <v>3.9630000000000001</v>
      </c>
      <c r="M641" s="18">
        <v>0.88380000000000003</v>
      </c>
      <c r="O641" s="18">
        <f t="shared" si="180"/>
        <v>1.1294999999999999E-4</v>
      </c>
      <c r="P641">
        <f t="shared" si="181"/>
        <v>1</v>
      </c>
      <c r="Q641" s="18">
        <f t="shared" si="182"/>
        <v>5.7134887638962427E-2</v>
      </c>
      <c r="R641" s="18">
        <f t="shared" si="183"/>
        <v>0.14432675307630197</v>
      </c>
      <c r="S641" s="18">
        <f t="shared" si="184"/>
        <v>1.4368972777779516</v>
      </c>
      <c r="T641">
        <f t="shared" si="185"/>
        <v>1</v>
      </c>
      <c r="X641">
        <f t="shared" si="186"/>
        <v>1</v>
      </c>
      <c r="AB641">
        <f t="shared" si="187"/>
        <v>1</v>
      </c>
    </row>
    <row r="642" spans="1:28" x14ac:dyDescent="0.15">
      <c r="A642">
        <v>6</v>
      </c>
      <c r="B642">
        <v>1.901</v>
      </c>
      <c r="C642">
        <v>7</v>
      </c>
      <c r="D642" s="18">
        <v>-0.19620000000000001</v>
      </c>
      <c r="E642" s="18">
        <v>0.28860000000000002</v>
      </c>
      <c r="F642" s="18">
        <v>2.4020000000000001</v>
      </c>
      <c r="G642" s="18">
        <v>0.95889999999999997</v>
      </c>
      <c r="H642" s="18">
        <v>-1.087</v>
      </c>
      <c r="I642" s="18">
        <v>1.274</v>
      </c>
      <c r="J642" s="18">
        <v>0.83540000000000003</v>
      </c>
      <c r="K642" s="18">
        <v>1.3049999999999999</v>
      </c>
      <c r="L642" s="18">
        <v>4.1219999999999999</v>
      </c>
      <c r="M642" s="18">
        <v>1.2150000000000001</v>
      </c>
      <c r="O642" s="18">
        <f t="shared" si="180"/>
        <v>1.4218999999999999E-4</v>
      </c>
      <c r="P642">
        <f t="shared" si="181"/>
        <v>1</v>
      </c>
      <c r="Q642" s="18">
        <f t="shared" si="182"/>
        <v>5.7696485941877478E-2</v>
      </c>
      <c r="R642" s="18">
        <f t="shared" si="183"/>
        <v>0.14506276573592886</v>
      </c>
      <c r="S642" s="18">
        <f t="shared" si="184"/>
        <v>1.4368962948190522</v>
      </c>
      <c r="T642">
        <f t="shared" si="185"/>
        <v>1</v>
      </c>
      <c r="X642">
        <f t="shared" si="186"/>
        <v>1</v>
      </c>
      <c r="AB642">
        <f t="shared" si="187"/>
        <v>1</v>
      </c>
    </row>
    <row r="643" spans="1:28" x14ac:dyDescent="0.15">
      <c r="A643">
        <v>6</v>
      </c>
      <c r="B643">
        <v>1.901</v>
      </c>
      <c r="C643">
        <v>10</v>
      </c>
      <c r="D643" s="18">
        <v>-0.22509999999999999</v>
      </c>
      <c r="E643" s="18">
        <v>0.40620000000000001</v>
      </c>
      <c r="F643" s="18">
        <v>2.3740000000000001</v>
      </c>
      <c r="G643" s="18">
        <v>8.3129999999999996E-2</v>
      </c>
      <c r="H643" s="18">
        <v>-0.98709999999999998</v>
      </c>
      <c r="I643" s="18">
        <v>1.9119999999999999</v>
      </c>
      <c r="J643" s="18">
        <v>0.76219999999999999</v>
      </c>
      <c r="K643" s="18">
        <v>0.74019999999999997</v>
      </c>
      <c r="L643" s="18">
        <v>3.8519999999999999</v>
      </c>
      <c r="M643" s="18">
        <v>0.2036</v>
      </c>
      <c r="O643" s="18">
        <f t="shared" si="180"/>
        <v>1.7901000000000001E-4</v>
      </c>
      <c r="P643">
        <f t="shared" si="181"/>
        <v>1</v>
      </c>
      <c r="Q643" s="18">
        <f t="shared" si="182"/>
        <v>5.8328659216471367E-2</v>
      </c>
      <c r="R643" s="18">
        <f t="shared" si="183"/>
        <v>0.14591431892666853</v>
      </c>
      <c r="S643" s="18">
        <f t="shared" si="184"/>
        <v>1.4368949565327751</v>
      </c>
      <c r="T643">
        <f t="shared" si="185"/>
        <v>1</v>
      </c>
      <c r="X643">
        <f t="shared" si="186"/>
        <v>1</v>
      </c>
      <c r="AB643">
        <f t="shared" si="187"/>
        <v>1</v>
      </c>
    </row>
    <row r="644" spans="1:28" x14ac:dyDescent="0.15">
      <c r="A644">
        <v>6</v>
      </c>
      <c r="B644">
        <v>1.901</v>
      </c>
      <c r="C644">
        <v>15</v>
      </c>
      <c r="D644" s="18">
        <v>-0.1893</v>
      </c>
      <c r="E644" s="18">
        <v>2.121</v>
      </c>
      <c r="F644" s="18">
        <v>4.4829999999999997</v>
      </c>
      <c r="G644" s="18">
        <v>1.2350000000000001</v>
      </c>
      <c r="H644" s="18">
        <v>-0.1986</v>
      </c>
      <c r="I644" s="18">
        <v>1.4159999999999999</v>
      </c>
      <c r="J644" s="18">
        <v>9.6339999999999995E-2</v>
      </c>
      <c r="K644" s="18">
        <v>-1.3109999999999999</v>
      </c>
      <c r="L644" s="18">
        <v>2.528</v>
      </c>
      <c r="M644" s="18">
        <v>2.2120000000000002</v>
      </c>
      <c r="O644" s="18">
        <f t="shared" si="180"/>
        <v>2.2536E-4</v>
      </c>
      <c r="P644">
        <f t="shared" si="181"/>
        <v>1</v>
      </c>
      <c r="Q644" s="18">
        <f t="shared" si="182"/>
        <v>5.9039926882366908E-2</v>
      </c>
      <c r="R644" s="18">
        <f t="shared" si="183"/>
        <v>0.14689862047341951</v>
      </c>
      <c r="S644" s="18">
        <f t="shared" si="184"/>
        <v>1.436893135053511</v>
      </c>
      <c r="T644">
        <f t="shared" si="185"/>
        <v>1</v>
      </c>
      <c r="X644">
        <f t="shared" si="186"/>
        <v>1</v>
      </c>
      <c r="AB644">
        <f t="shared" si="187"/>
        <v>1</v>
      </c>
    </row>
    <row r="645" spans="1:28" x14ac:dyDescent="0.15">
      <c r="A645">
        <v>6</v>
      </c>
      <c r="B645">
        <v>1.901</v>
      </c>
      <c r="C645">
        <v>20</v>
      </c>
      <c r="D645" s="18">
        <v>-0.46789999999999998</v>
      </c>
      <c r="E645" s="18">
        <v>0.85250000000000004</v>
      </c>
      <c r="F645" s="18">
        <v>2.0219999999999998</v>
      </c>
      <c r="G645" s="18">
        <v>0.17369999999999999</v>
      </c>
      <c r="H645" s="18">
        <v>5.3659999999999997</v>
      </c>
      <c r="I645" s="18">
        <v>1.8560000000000001</v>
      </c>
      <c r="J645" s="18">
        <v>1.2030000000000001</v>
      </c>
      <c r="K645" s="18">
        <v>-5.6159999999999997</v>
      </c>
      <c r="L645" s="18">
        <v>1.5669999999999999</v>
      </c>
      <c r="M645" s="18">
        <v>0.7581</v>
      </c>
      <c r="O645" s="18">
        <f t="shared" si="180"/>
        <v>2.8371000000000001E-4</v>
      </c>
      <c r="P645">
        <f t="shared" si="181"/>
        <v>1</v>
      </c>
      <c r="Q645" s="18">
        <f t="shared" si="182"/>
        <v>5.9840091917573064E-2</v>
      </c>
      <c r="R645" s="18">
        <f t="shared" si="183"/>
        <v>0.14803562772948017</v>
      </c>
      <c r="S645" s="18">
        <f t="shared" si="184"/>
        <v>1.4368906557909875</v>
      </c>
      <c r="T645">
        <f t="shared" si="185"/>
        <v>1</v>
      </c>
      <c r="X645">
        <f t="shared" si="186"/>
        <v>1</v>
      </c>
      <c r="AB645">
        <f t="shared" si="187"/>
        <v>1</v>
      </c>
    </row>
    <row r="646" spans="1:28" x14ac:dyDescent="0.15">
      <c r="A646">
        <v>6</v>
      </c>
      <c r="B646">
        <v>4.0910000000000002</v>
      </c>
      <c r="C646">
        <v>1</v>
      </c>
      <c r="D646" s="18">
        <v>-0.13300000000000001</v>
      </c>
      <c r="E646" s="18">
        <v>0.30409999999999998</v>
      </c>
      <c r="F646" s="18">
        <v>3.0150000000000001</v>
      </c>
      <c r="G646" s="18">
        <v>0.29239999999999999</v>
      </c>
      <c r="H646" s="18">
        <v>1.03</v>
      </c>
      <c r="I646" s="18">
        <v>1.0489999999999999</v>
      </c>
      <c r="J646" s="18">
        <v>2.4990000000000001</v>
      </c>
      <c r="K646" s="18">
        <v>-1.466</v>
      </c>
      <c r="L646" s="18">
        <v>0.84589999999999999</v>
      </c>
      <c r="M646" s="18">
        <v>1.3240000000000001</v>
      </c>
      <c r="O646" s="18">
        <f t="shared" si="180"/>
        <v>3.5717000000000002E-4</v>
      </c>
      <c r="P646">
        <f t="shared" si="181"/>
        <v>1</v>
      </c>
      <c r="Q646" s="18">
        <f t="shared" si="182"/>
        <v>6.0740121879887463E-2</v>
      </c>
      <c r="R646" s="18">
        <f t="shared" si="183"/>
        <v>0.14934801262458341</v>
      </c>
      <c r="S646" s="18">
        <f t="shared" si="184"/>
        <v>1.4368872810584623</v>
      </c>
      <c r="T646">
        <f t="shared" si="185"/>
        <v>1</v>
      </c>
      <c r="X646">
        <f t="shared" si="186"/>
        <v>1</v>
      </c>
      <c r="AB646">
        <f t="shared" si="187"/>
        <v>1</v>
      </c>
    </row>
    <row r="647" spans="1:28" x14ac:dyDescent="0.15">
      <c r="A647">
        <v>6</v>
      </c>
      <c r="B647">
        <v>4.0910000000000002</v>
      </c>
      <c r="C647">
        <v>3</v>
      </c>
      <c r="D647" s="18">
        <v>-7.7130000000000004E-2</v>
      </c>
      <c r="E647" s="18">
        <v>-0.1153</v>
      </c>
      <c r="F647" s="18">
        <v>-1.091</v>
      </c>
      <c r="G647" s="18">
        <v>0.16830000000000001</v>
      </c>
      <c r="H647" s="18">
        <v>3.1219999999999999</v>
      </c>
      <c r="I647" s="18">
        <v>2.4489999999999998</v>
      </c>
      <c r="J647" s="18">
        <v>1.3069999999999999</v>
      </c>
      <c r="K647" s="18">
        <v>-2.7709999999999999</v>
      </c>
      <c r="L647" s="18">
        <v>1.601</v>
      </c>
      <c r="M647" s="18">
        <v>1.0049999999999999</v>
      </c>
      <c r="O647" s="18">
        <f t="shared" si="180"/>
        <v>4.4965000000000001E-4</v>
      </c>
      <c r="P647">
        <f t="shared" si="181"/>
        <v>1</v>
      </c>
      <c r="Q647" s="18">
        <f t="shared" si="182"/>
        <v>6.175221867630265E-2</v>
      </c>
      <c r="R647" s="18">
        <f t="shared" si="183"/>
        <v>0.15086134905472112</v>
      </c>
      <c r="S647" s="18">
        <f t="shared" si="184"/>
        <v>1.4368826875713971</v>
      </c>
      <c r="T647">
        <f t="shared" si="185"/>
        <v>1</v>
      </c>
      <c r="X647">
        <f t="shared" si="186"/>
        <v>1</v>
      </c>
      <c r="AB647">
        <f t="shared" si="187"/>
        <v>1</v>
      </c>
    </row>
    <row r="648" spans="1:28" x14ac:dyDescent="0.15">
      <c r="A648">
        <v>6</v>
      </c>
      <c r="B648">
        <v>4.0910000000000002</v>
      </c>
      <c r="C648">
        <v>5</v>
      </c>
      <c r="D648" s="18">
        <v>-8.5279999999999995E-2</v>
      </c>
      <c r="E648" s="18">
        <v>-1.0680000000000001</v>
      </c>
      <c r="F648" s="18">
        <v>0.15090000000000001</v>
      </c>
      <c r="G648" s="18">
        <v>0.4995</v>
      </c>
      <c r="H648" s="18">
        <v>-1.37</v>
      </c>
      <c r="I648" s="18">
        <v>2.0049999999999999</v>
      </c>
      <c r="J648" s="18">
        <v>0.45490000000000003</v>
      </c>
      <c r="K648" s="18">
        <v>2.4140000000000001</v>
      </c>
      <c r="L648" s="18">
        <v>1.9039999999999999</v>
      </c>
      <c r="M648" s="18">
        <v>0.97019999999999995</v>
      </c>
      <c r="O648" s="18">
        <f t="shared" si="180"/>
        <v>5.6607000000000001E-4</v>
      </c>
      <c r="P648">
        <f t="shared" si="181"/>
        <v>1</v>
      </c>
      <c r="Q648" s="18">
        <f t="shared" si="182"/>
        <v>6.2890003640856035E-2</v>
      </c>
      <c r="R648" s="18">
        <f t="shared" si="183"/>
        <v>0.15260444428919492</v>
      </c>
      <c r="S648" s="18">
        <f t="shared" si="184"/>
        <v>1.4368764354619392</v>
      </c>
      <c r="T648">
        <f t="shared" si="185"/>
        <v>1</v>
      </c>
      <c r="X648">
        <f t="shared" si="186"/>
        <v>1</v>
      </c>
      <c r="AB648">
        <f t="shared" si="187"/>
        <v>1</v>
      </c>
    </row>
    <row r="649" spans="1:28" x14ac:dyDescent="0.15">
      <c r="A649">
        <v>6</v>
      </c>
      <c r="B649">
        <v>4.0910000000000002</v>
      </c>
      <c r="C649">
        <v>7</v>
      </c>
      <c r="D649" s="18">
        <v>-6.787E-2</v>
      </c>
      <c r="E649" s="18">
        <v>0.17710000000000001</v>
      </c>
      <c r="F649" s="18">
        <v>3.1619999999999999</v>
      </c>
      <c r="G649" s="18">
        <v>0.1139</v>
      </c>
      <c r="H649" s="18">
        <v>1.321</v>
      </c>
      <c r="I649" s="18">
        <v>-2</v>
      </c>
      <c r="J649" s="18">
        <v>0.69059999999999999</v>
      </c>
      <c r="K649" s="18">
        <v>-1.8640000000000001</v>
      </c>
      <c r="L649" s="18">
        <v>-1.3779999999999999</v>
      </c>
      <c r="M649" s="18">
        <v>0.72909999999999997</v>
      </c>
      <c r="O649" s="18">
        <f t="shared" si="180"/>
        <v>7.1265E-4</v>
      </c>
      <c r="P649">
        <f t="shared" si="181"/>
        <v>1</v>
      </c>
      <c r="Q649" s="18">
        <f t="shared" si="182"/>
        <v>6.4168910820307956E-2</v>
      </c>
      <c r="R649" s="18">
        <f t="shared" si="183"/>
        <v>0.15460997440721233</v>
      </c>
      <c r="S649" s="18">
        <f t="shared" si="184"/>
        <v>1.4368679245155191</v>
      </c>
      <c r="T649">
        <f t="shared" si="185"/>
        <v>1</v>
      </c>
      <c r="X649">
        <f t="shared" si="186"/>
        <v>1</v>
      </c>
      <c r="AB649">
        <f t="shared" si="187"/>
        <v>1</v>
      </c>
    </row>
    <row r="650" spans="1:28" x14ac:dyDescent="0.15">
      <c r="A650">
        <v>6</v>
      </c>
      <c r="B650">
        <v>4.0910000000000002</v>
      </c>
      <c r="C650">
        <v>10</v>
      </c>
      <c r="D650" s="18">
        <v>-0.34460000000000002</v>
      </c>
      <c r="E650" s="18">
        <v>0.2656</v>
      </c>
      <c r="F650" s="18">
        <v>-6</v>
      </c>
      <c r="G650" s="18">
        <v>0.92210000000000003</v>
      </c>
      <c r="H650" s="18">
        <v>-3.3119999999999998</v>
      </c>
      <c r="I650" s="18">
        <v>0.95920000000000005</v>
      </c>
      <c r="J650" s="18">
        <v>1.294</v>
      </c>
      <c r="K650" s="18">
        <v>3.7389999999999999</v>
      </c>
      <c r="L650" s="18">
        <v>2.1709999999999998</v>
      </c>
      <c r="M650" s="18">
        <v>1.954</v>
      </c>
      <c r="O650" s="18">
        <f t="shared" si="180"/>
        <v>8.9716000000000004E-4</v>
      </c>
      <c r="P650">
        <f t="shared" si="181"/>
        <v>1</v>
      </c>
      <c r="Q650" s="18">
        <f t="shared" si="182"/>
        <v>6.5605645023791112E-2</v>
      </c>
      <c r="R650" s="18">
        <f t="shared" si="183"/>
        <v>0.15691359960990495</v>
      </c>
      <c r="S650" s="18">
        <f t="shared" si="184"/>
        <v>1.4368563414228401</v>
      </c>
      <c r="T650">
        <f t="shared" si="185"/>
        <v>1</v>
      </c>
      <c r="X650">
        <f t="shared" si="186"/>
        <v>1</v>
      </c>
      <c r="AB650">
        <f t="shared" si="187"/>
        <v>1</v>
      </c>
    </row>
    <row r="651" spans="1:28" x14ac:dyDescent="0.15">
      <c r="A651">
        <v>6</v>
      </c>
      <c r="B651">
        <v>4.0910000000000002</v>
      </c>
      <c r="C651">
        <v>15</v>
      </c>
      <c r="D651" s="18">
        <v>-6.5360000000000001E-2</v>
      </c>
      <c r="E651" s="18">
        <v>-0.60370000000000001</v>
      </c>
      <c r="F651" s="18">
        <v>2.2149999999999999</v>
      </c>
      <c r="G651" s="18">
        <v>7.7119999999999994E-2</v>
      </c>
      <c r="H651" s="18">
        <v>2.9350000000000001</v>
      </c>
      <c r="I651" s="18">
        <v>1.272</v>
      </c>
      <c r="J651" s="18">
        <v>1.3149999999999999</v>
      </c>
      <c r="K651" s="18">
        <v>-2.3559999999999999</v>
      </c>
      <c r="L651" s="18">
        <v>0.16650000000000001</v>
      </c>
      <c r="M651" s="18">
        <v>0.8609</v>
      </c>
      <c r="O651" s="18">
        <f t="shared" si="180"/>
        <v>1.1295000000000001E-3</v>
      </c>
      <c r="P651">
        <f t="shared" si="181"/>
        <v>1</v>
      </c>
      <c r="Q651" s="18">
        <f t="shared" si="182"/>
        <v>6.7219676677228085E-2</v>
      </c>
      <c r="R651" s="18">
        <f t="shared" si="183"/>
        <v>0.15955622218879853</v>
      </c>
      <c r="S651" s="18">
        <f t="shared" si="184"/>
        <v>1.4368405714977766</v>
      </c>
      <c r="T651">
        <f t="shared" si="185"/>
        <v>1</v>
      </c>
      <c r="X651">
        <f t="shared" si="186"/>
        <v>1</v>
      </c>
      <c r="AB651">
        <f t="shared" si="187"/>
        <v>1</v>
      </c>
    </row>
    <row r="652" spans="1:28" x14ac:dyDescent="0.15">
      <c r="A652">
        <v>6</v>
      </c>
      <c r="B652">
        <v>4.0910000000000002</v>
      </c>
      <c r="C652">
        <v>20</v>
      </c>
      <c r="D652" s="18">
        <v>0.13669999999999999</v>
      </c>
      <c r="E652" s="18">
        <v>-0.41849999999999998</v>
      </c>
      <c r="F652" s="18">
        <v>-6</v>
      </c>
      <c r="G652" s="18">
        <v>0.92510000000000003</v>
      </c>
      <c r="H652" s="18">
        <v>-0.10340000000000001</v>
      </c>
      <c r="I652" s="18">
        <v>1.2330000000000001</v>
      </c>
      <c r="J652" s="18">
        <v>0.1782</v>
      </c>
      <c r="K652" s="18">
        <v>-0.18160000000000001</v>
      </c>
      <c r="L652" s="18">
        <v>1.728</v>
      </c>
      <c r="M652" s="18">
        <v>0.1454</v>
      </c>
      <c r="O652" s="18">
        <f t="shared" si="180"/>
        <v>1.4219E-3</v>
      </c>
      <c r="P652">
        <f t="shared" si="181"/>
        <v>1</v>
      </c>
      <c r="Q652" s="18">
        <f t="shared" si="182"/>
        <v>6.9031114413729985E-2</v>
      </c>
      <c r="R652" s="18">
        <f t="shared" si="183"/>
        <v>0.16258029156890616</v>
      </c>
      <c r="S652" s="18">
        <f t="shared" si="184"/>
        <v>1.436819114070595</v>
      </c>
      <c r="T652">
        <f t="shared" si="185"/>
        <v>1</v>
      </c>
      <c r="X652">
        <f t="shared" si="186"/>
        <v>1</v>
      </c>
      <c r="AB652">
        <f t="shared" si="187"/>
        <v>1</v>
      </c>
    </row>
    <row r="653" spans="1:28" x14ac:dyDescent="0.15">
      <c r="A653">
        <v>6</v>
      </c>
      <c r="B653">
        <v>9.5030000000000001</v>
      </c>
      <c r="C653">
        <v>1</v>
      </c>
      <c r="D653" s="18">
        <v>-2.513E-2</v>
      </c>
      <c r="E653" s="18">
        <v>-7.7369999999999994E-2</v>
      </c>
      <c r="F653" s="18">
        <v>3.726</v>
      </c>
      <c r="G653" s="18">
        <v>5.391E-2</v>
      </c>
      <c r="H653" s="18">
        <v>-0.76910000000000001</v>
      </c>
      <c r="I653" s="18">
        <v>1.8240000000000001</v>
      </c>
      <c r="J653" s="18">
        <v>0.68069999999999997</v>
      </c>
      <c r="K653" s="18">
        <v>0.52710000000000001</v>
      </c>
      <c r="L653" s="18">
        <v>2.7120000000000002</v>
      </c>
      <c r="M653" s="18">
        <v>0.16769999999999999</v>
      </c>
      <c r="O653" s="18">
        <f t="shared" si="180"/>
        <v>1.7901E-3</v>
      </c>
      <c r="P653">
        <f t="shared" si="181"/>
        <v>1</v>
      </c>
      <c r="Q653" s="18">
        <f t="shared" si="182"/>
        <v>7.1064361776745369E-2</v>
      </c>
      <c r="R653" s="18">
        <f t="shared" si="183"/>
        <v>0.16603544549435689</v>
      </c>
      <c r="S653" s="18">
        <f t="shared" si="184"/>
        <v>1.4367899012711367</v>
      </c>
      <c r="T653">
        <f t="shared" si="185"/>
        <v>1</v>
      </c>
      <c r="X653">
        <f t="shared" si="186"/>
        <v>1</v>
      </c>
      <c r="AB653">
        <f t="shared" si="187"/>
        <v>1</v>
      </c>
    </row>
    <row r="654" spans="1:28" x14ac:dyDescent="0.15">
      <c r="A654">
        <v>6</v>
      </c>
      <c r="B654">
        <v>9.5030000000000001</v>
      </c>
      <c r="C654">
        <v>3</v>
      </c>
      <c r="D654" s="18">
        <v>7.5899999999999995E-2</v>
      </c>
      <c r="E654" s="18">
        <v>-0.18060000000000001</v>
      </c>
      <c r="F654" s="18">
        <v>-6</v>
      </c>
      <c r="G654" s="18">
        <v>2.4780000000000002</v>
      </c>
      <c r="H654" s="18">
        <v>-0.68189999999999995</v>
      </c>
      <c r="I654" s="18">
        <v>1.841</v>
      </c>
      <c r="J654" s="18">
        <v>0.43480000000000002</v>
      </c>
      <c r="K654" s="18">
        <v>0.53200000000000003</v>
      </c>
      <c r="L654" s="18">
        <v>2.629</v>
      </c>
      <c r="M654" s="18">
        <v>0.18410000000000001</v>
      </c>
      <c r="O654" s="18">
        <f t="shared" si="180"/>
        <v>2.2536000000000001E-3</v>
      </c>
      <c r="P654">
        <f t="shared" si="181"/>
        <v>1</v>
      </c>
      <c r="Q654" s="18">
        <f t="shared" si="182"/>
        <v>7.3344650489989366E-2</v>
      </c>
      <c r="R654" s="18">
        <f t="shared" si="183"/>
        <v>0.1699721693501739</v>
      </c>
      <c r="S654" s="18">
        <f t="shared" si="184"/>
        <v>1.4367501433472576</v>
      </c>
      <c r="T654">
        <f t="shared" si="185"/>
        <v>1</v>
      </c>
      <c r="X654">
        <f t="shared" si="186"/>
        <v>1</v>
      </c>
      <c r="AB654">
        <f t="shared" si="187"/>
        <v>1</v>
      </c>
    </row>
    <row r="655" spans="1:28" x14ac:dyDescent="0.15">
      <c r="A655">
        <v>6</v>
      </c>
      <c r="B655">
        <v>9.5030000000000001</v>
      </c>
      <c r="C655">
        <v>5</v>
      </c>
      <c r="D655" s="18">
        <v>-5.9220000000000002E-2</v>
      </c>
      <c r="E655" s="18">
        <v>-0.17100000000000001</v>
      </c>
      <c r="F655" s="18">
        <v>2.964</v>
      </c>
      <c r="G655" s="18">
        <v>0.71279999999999999</v>
      </c>
      <c r="H655" s="18">
        <v>-0.60029999999999994</v>
      </c>
      <c r="I655" s="18">
        <v>1.643</v>
      </c>
      <c r="J655" s="18">
        <v>0.48920000000000002</v>
      </c>
      <c r="K655" s="18">
        <v>0.55269999999999997</v>
      </c>
      <c r="L655" s="18">
        <v>2.778</v>
      </c>
      <c r="M655" s="18">
        <v>0.27739999999999998</v>
      </c>
      <c r="O655" s="18">
        <f t="shared" si="180"/>
        <v>2.8371E-3</v>
      </c>
      <c r="P655">
        <f t="shared" si="181"/>
        <v>1</v>
      </c>
      <c r="Q655" s="18">
        <f t="shared" si="182"/>
        <v>7.5900686630182623E-2</v>
      </c>
      <c r="R655" s="18">
        <f t="shared" si="183"/>
        <v>0.17444540237327688</v>
      </c>
      <c r="S655" s="18">
        <f t="shared" si="184"/>
        <v>1.4366960319955615</v>
      </c>
      <c r="T655">
        <f t="shared" si="185"/>
        <v>1</v>
      </c>
      <c r="X655">
        <f t="shared" si="186"/>
        <v>1</v>
      </c>
      <c r="AB655">
        <f t="shared" si="187"/>
        <v>1</v>
      </c>
    </row>
    <row r="656" spans="1:28" x14ac:dyDescent="0.15">
      <c r="A656">
        <v>6</v>
      </c>
      <c r="B656">
        <v>9.5030000000000001</v>
      </c>
      <c r="C656">
        <v>7</v>
      </c>
      <c r="D656" s="18">
        <v>-8.1809999999999994E-2</v>
      </c>
      <c r="E656" s="18">
        <v>0.1328</v>
      </c>
      <c r="F656" s="18">
        <v>2.0979999999999999</v>
      </c>
      <c r="G656" s="18">
        <v>9.3939999999999996E-2</v>
      </c>
      <c r="H656" s="18">
        <v>0.29020000000000001</v>
      </c>
      <c r="I656" s="18">
        <v>3.1139999999999999</v>
      </c>
      <c r="J656" s="18">
        <v>0.22090000000000001</v>
      </c>
      <c r="K656" s="18">
        <v>-0.55920000000000003</v>
      </c>
      <c r="L656" s="18">
        <v>1.5269999999999999</v>
      </c>
      <c r="M656" s="18">
        <v>0.3407</v>
      </c>
      <c r="O656" s="18">
        <f t="shared" si="180"/>
        <v>3.5717000000000001E-3</v>
      </c>
      <c r="P656">
        <f t="shared" si="181"/>
        <v>1</v>
      </c>
      <c r="Q656" s="18">
        <f t="shared" si="182"/>
        <v>7.8764089353044631E-2</v>
      </c>
      <c r="R656" s="18">
        <f t="shared" si="183"/>
        <v>0.17951251172461688</v>
      </c>
      <c r="S656" s="18">
        <f t="shared" si="184"/>
        <v>1.43662238424403</v>
      </c>
      <c r="T656">
        <f t="shared" si="185"/>
        <v>1</v>
      </c>
      <c r="X656">
        <f t="shared" si="186"/>
        <v>1</v>
      </c>
      <c r="AB656">
        <f t="shared" si="187"/>
        <v>1</v>
      </c>
    </row>
    <row r="657" spans="1:28" x14ac:dyDescent="0.15">
      <c r="A657">
        <v>6</v>
      </c>
      <c r="B657">
        <v>9.5030000000000001</v>
      </c>
      <c r="C657">
        <v>10</v>
      </c>
      <c r="D657" s="18">
        <v>-0.12139999999999999</v>
      </c>
      <c r="E657" s="18">
        <v>-0.31769999999999998</v>
      </c>
      <c r="F657" s="18">
        <v>1.496</v>
      </c>
      <c r="G657" s="18">
        <v>0.1174</v>
      </c>
      <c r="H657" s="18">
        <v>-1.3839999999999999</v>
      </c>
      <c r="I657" s="18">
        <v>1.7090000000000001</v>
      </c>
      <c r="J657" s="18">
        <v>0.81640000000000001</v>
      </c>
      <c r="K657" s="18">
        <v>1.865</v>
      </c>
      <c r="L657" s="18">
        <v>2.4079999999999999</v>
      </c>
      <c r="M657" s="18">
        <v>0.99829999999999997</v>
      </c>
      <c r="O657" s="18">
        <f t="shared" si="180"/>
        <v>4.4964999999999996E-3</v>
      </c>
      <c r="P657">
        <f t="shared" si="181"/>
        <v>1</v>
      </c>
      <c r="Q657" s="18">
        <f t="shared" si="182"/>
        <v>8.1969400597078385E-2</v>
      </c>
      <c r="R657" s="18">
        <f t="shared" si="183"/>
        <v>0.18523186001483802</v>
      </c>
      <c r="S657" s="18">
        <f t="shared" si="184"/>
        <v>1.4365221536305548</v>
      </c>
      <c r="T657">
        <f t="shared" si="185"/>
        <v>1</v>
      </c>
      <c r="X657">
        <f t="shared" si="186"/>
        <v>1</v>
      </c>
      <c r="AB657">
        <f t="shared" si="187"/>
        <v>1</v>
      </c>
    </row>
    <row r="658" spans="1:28" x14ac:dyDescent="0.15">
      <c r="A658">
        <v>6</v>
      </c>
      <c r="B658">
        <v>9.5030000000000001</v>
      </c>
      <c r="C658">
        <v>15</v>
      </c>
      <c r="D658" s="18">
        <v>-0.24790000000000001</v>
      </c>
      <c r="E658" s="18">
        <v>4.4490000000000002E-2</v>
      </c>
      <c r="F658" s="18">
        <v>-6</v>
      </c>
      <c r="G658" s="18">
        <v>2.4729999999999999</v>
      </c>
      <c r="H658" s="18">
        <v>0.37190000000000001</v>
      </c>
      <c r="I658" s="18">
        <v>3.4950000000000001</v>
      </c>
      <c r="J658" s="18">
        <v>0.22550000000000001</v>
      </c>
      <c r="K658" s="18">
        <v>-0.26229999999999998</v>
      </c>
      <c r="L658" s="18">
        <v>1.3740000000000001</v>
      </c>
      <c r="M658" s="18">
        <v>0.14069999999999999</v>
      </c>
      <c r="O658" s="18">
        <f t="shared" si="180"/>
        <v>5.6607000000000003E-3</v>
      </c>
      <c r="P658">
        <f t="shared" si="181"/>
        <v>1</v>
      </c>
      <c r="Q658" s="18">
        <f t="shared" si="182"/>
        <v>8.5554412134937668E-2</v>
      </c>
      <c r="R658" s="18">
        <f t="shared" si="183"/>
        <v>0.1916615853980167</v>
      </c>
      <c r="S658" s="18">
        <f t="shared" si="184"/>
        <v>1.4363857582224537</v>
      </c>
      <c r="T658">
        <f t="shared" si="185"/>
        <v>1</v>
      </c>
      <c r="X658">
        <f t="shared" si="186"/>
        <v>1</v>
      </c>
      <c r="AB658">
        <f t="shared" si="187"/>
        <v>1</v>
      </c>
    </row>
    <row r="659" spans="1:28" x14ac:dyDescent="0.15">
      <c r="A659">
        <v>6</v>
      </c>
      <c r="B659">
        <v>9.5030000000000001</v>
      </c>
      <c r="C659">
        <v>20</v>
      </c>
      <c r="D659" s="18">
        <v>-0.2296</v>
      </c>
      <c r="E659" s="18">
        <v>5.0290000000000001E-2</v>
      </c>
      <c r="F659" s="18">
        <v>-1.6850000000000001</v>
      </c>
      <c r="G659" s="18">
        <v>2.0219999999999998</v>
      </c>
      <c r="H659" s="18">
        <v>-0.30559999999999998</v>
      </c>
      <c r="I659" s="18">
        <v>1.4019999999999999</v>
      </c>
      <c r="J659" s="18">
        <v>0.13830000000000001</v>
      </c>
      <c r="K659" s="18">
        <v>0.35420000000000001</v>
      </c>
      <c r="L659" s="18">
        <v>3.2869999999999999</v>
      </c>
      <c r="M659" s="18">
        <v>0.32690000000000002</v>
      </c>
      <c r="O659" s="18">
        <f t="shared" si="180"/>
        <v>7.1265E-3</v>
      </c>
      <c r="P659">
        <f t="shared" si="181"/>
        <v>1</v>
      </c>
      <c r="Q659" s="18">
        <f t="shared" si="182"/>
        <v>8.956107802411914E-2</v>
      </c>
      <c r="R659" s="18">
        <f t="shared" si="183"/>
        <v>0.19885910185173442</v>
      </c>
      <c r="S659" s="18">
        <f t="shared" si="184"/>
        <v>1.4362001335356007</v>
      </c>
      <c r="T659">
        <f t="shared" si="185"/>
        <v>1</v>
      </c>
      <c r="X659">
        <f t="shared" si="186"/>
        <v>1</v>
      </c>
      <c r="AB659">
        <f t="shared" si="187"/>
        <v>1</v>
      </c>
    </row>
    <row r="660" spans="1:28" x14ac:dyDescent="0.15">
      <c r="A660">
        <v>6</v>
      </c>
      <c r="B660">
        <v>17.103000000000002</v>
      </c>
      <c r="C660">
        <v>1</v>
      </c>
      <c r="D660" s="18">
        <v>9.4979999999999995E-3</v>
      </c>
      <c r="E660" s="18">
        <v>1.537E-2</v>
      </c>
      <c r="F660" s="18">
        <v>2.5859999999999999</v>
      </c>
      <c r="G660" s="18">
        <v>0.30909999999999999</v>
      </c>
      <c r="H660" s="18">
        <v>-0.35920000000000002</v>
      </c>
      <c r="I660" s="18">
        <v>1.4530000000000001</v>
      </c>
      <c r="J660" s="18">
        <v>0.1603</v>
      </c>
      <c r="K660" s="18">
        <v>0.8649</v>
      </c>
      <c r="L660" s="18">
        <v>2.9950000000000001</v>
      </c>
      <c r="M660" s="18">
        <v>0.2356</v>
      </c>
      <c r="O660" s="18">
        <f t="shared" si="180"/>
        <v>8.9717000000000009E-3</v>
      </c>
      <c r="P660">
        <f t="shared" si="181"/>
        <v>1</v>
      </c>
      <c r="Q660" s="18">
        <f t="shared" si="182"/>
        <v>9.4033650641295596E-2</v>
      </c>
      <c r="R660" s="18">
        <f t="shared" si="183"/>
        <v>0.20687530401546664</v>
      </c>
      <c r="S660" s="18">
        <f t="shared" si="184"/>
        <v>1.435947582051031</v>
      </c>
      <c r="T660">
        <f t="shared" si="185"/>
        <v>1</v>
      </c>
      <c r="X660">
        <f t="shared" si="186"/>
        <v>1</v>
      </c>
      <c r="AB660">
        <f t="shared" si="187"/>
        <v>1</v>
      </c>
    </row>
    <row r="661" spans="1:28" x14ac:dyDescent="0.15">
      <c r="A661">
        <v>6</v>
      </c>
      <c r="B661">
        <v>17.103000000000002</v>
      </c>
      <c r="C661">
        <v>3</v>
      </c>
      <c r="D661" s="18">
        <v>4.4910000000000002E-3</v>
      </c>
      <c r="E661" s="18">
        <v>0.52239999999999998</v>
      </c>
      <c r="F661" s="18">
        <v>2.7210000000000001</v>
      </c>
      <c r="G661" s="18">
        <v>0.35260000000000002</v>
      </c>
      <c r="H661" s="18">
        <v>-0.49730000000000002</v>
      </c>
      <c r="I661" s="18">
        <v>1.591</v>
      </c>
      <c r="J661" s="18">
        <v>0.2074</v>
      </c>
      <c r="K661" s="18">
        <v>0.50449999999999995</v>
      </c>
      <c r="L661" s="18">
        <v>3.133</v>
      </c>
      <c r="M661" s="18">
        <v>0.16919999999999999</v>
      </c>
      <c r="O661" s="18">
        <f t="shared" si="180"/>
        <v>1.1294E-2</v>
      </c>
      <c r="P661">
        <f t="shared" si="181"/>
        <v>1</v>
      </c>
      <c r="Q661" s="18">
        <f t="shared" si="182"/>
        <v>9.901969711136846E-2</v>
      </c>
      <c r="R661" s="18">
        <f t="shared" si="183"/>
        <v>0.21575378688946695</v>
      </c>
      <c r="S661" s="18">
        <f t="shared" si="184"/>
        <v>1.4356040991787338</v>
      </c>
      <c r="T661">
        <f t="shared" si="185"/>
        <v>1</v>
      </c>
      <c r="X661">
        <f t="shared" si="186"/>
        <v>1</v>
      </c>
      <c r="AB661">
        <f t="shared" si="187"/>
        <v>1</v>
      </c>
    </row>
    <row r="662" spans="1:28" x14ac:dyDescent="0.15">
      <c r="A662">
        <v>6</v>
      </c>
      <c r="B662">
        <v>17.103000000000002</v>
      </c>
      <c r="C662">
        <v>5</v>
      </c>
      <c r="D662" s="18">
        <v>0.17849999999999999</v>
      </c>
      <c r="E662" s="18">
        <v>-0.20760000000000001</v>
      </c>
      <c r="F662" s="18">
        <v>-6</v>
      </c>
      <c r="G662" s="18">
        <v>2.419</v>
      </c>
      <c r="H662" s="18">
        <v>-0.41070000000000001</v>
      </c>
      <c r="I662" s="18">
        <v>1.623</v>
      </c>
      <c r="J662" s="18">
        <v>0.16500000000000001</v>
      </c>
      <c r="K662" s="18">
        <v>1.0489999999999999</v>
      </c>
      <c r="L662" s="18">
        <v>3.1840000000000002</v>
      </c>
      <c r="M662" s="18">
        <v>0.28100000000000003</v>
      </c>
      <c r="O662" s="18">
        <f t="shared" si="180"/>
        <v>1.4219000000000001E-2</v>
      </c>
      <c r="P662">
        <f t="shared" si="181"/>
        <v>1</v>
      </c>
      <c r="Q662" s="18">
        <f t="shared" si="182"/>
        <v>0.10457533455075821</v>
      </c>
      <c r="R662" s="18">
        <f t="shared" si="183"/>
        <v>0.22553746237703556</v>
      </c>
      <c r="S662" s="18">
        <f t="shared" si="184"/>
        <v>1.4351366685725442</v>
      </c>
      <c r="T662">
        <f t="shared" si="185"/>
        <v>1</v>
      </c>
      <c r="X662">
        <f t="shared" si="186"/>
        <v>1</v>
      </c>
      <c r="AB662">
        <f t="shared" si="187"/>
        <v>1</v>
      </c>
    </row>
    <row r="663" spans="1:28" x14ac:dyDescent="0.15">
      <c r="A663">
        <v>6</v>
      </c>
      <c r="B663">
        <v>17.103000000000002</v>
      </c>
      <c r="C663">
        <v>7</v>
      </c>
      <c r="D663" s="18">
        <v>0.10589999999999999</v>
      </c>
      <c r="E663" s="18">
        <v>0.86829999999999996</v>
      </c>
      <c r="F663" s="18">
        <v>0.13100000000000001</v>
      </c>
      <c r="G663" s="18">
        <v>0.77470000000000006</v>
      </c>
      <c r="H663" s="18">
        <v>-4.173</v>
      </c>
      <c r="I663" s="18">
        <v>3.5529999999999999</v>
      </c>
      <c r="J663" s="18">
        <v>1.819</v>
      </c>
      <c r="K663" s="18">
        <v>1.1140000000000001</v>
      </c>
      <c r="L663" s="18">
        <v>2.6850000000000001</v>
      </c>
      <c r="M663" s="18">
        <v>0.15959999999999999</v>
      </c>
      <c r="O663" s="18">
        <f t="shared" si="180"/>
        <v>1.7901E-2</v>
      </c>
      <c r="P663">
        <f t="shared" si="181"/>
        <v>1</v>
      </c>
      <c r="Q663" s="18">
        <f t="shared" si="182"/>
        <v>0.11075328198144418</v>
      </c>
      <c r="R663" s="18">
        <f t="shared" si="183"/>
        <v>0.23624502110614354</v>
      </c>
      <c r="S663" s="18">
        <f t="shared" si="184"/>
        <v>1.4345010819548545</v>
      </c>
      <c r="T663">
        <f t="shared" si="185"/>
        <v>1</v>
      </c>
      <c r="X663">
        <f t="shared" si="186"/>
        <v>1</v>
      </c>
      <c r="AB663">
        <f t="shared" si="187"/>
        <v>1</v>
      </c>
    </row>
    <row r="664" spans="1:28" x14ac:dyDescent="0.15">
      <c r="A664">
        <v>6</v>
      </c>
      <c r="B664">
        <v>17.103000000000002</v>
      </c>
      <c r="C664">
        <v>10</v>
      </c>
      <c r="D664" s="18">
        <v>0.16</v>
      </c>
      <c r="E664" s="18">
        <v>-10.89</v>
      </c>
      <c r="F664" s="18">
        <v>3.0539999999999998</v>
      </c>
      <c r="G664" s="18">
        <v>1.395</v>
      </c>
      <c r="H664" s="18">
        <v>5.1189999999999998</v>
      </c>
      <c r="I664" s="18">
        <v>1.671</v>
      </c>
      <c r="J664" s="18">
        <v>1.083</v>
      </c>
      <c r="K664" s="18">
        <v>1.827</v>
      </c>
      <c r="L664" s="18">
        <v>2.79</v>
      </c>
      <c r="M664" s="18">
        <v>0.21540000000000001</v>
      </c>
      <c r="O664" s="18">
        <f t="shared" si="180"/>
        <v>2.2536E-2</v>
      </c>
      <c r="P664">
        <f t="shared" si="181"/>
        <v>1</v>
      </c>
      <c r="Q664" s="18">
        <f t="shared" si="182"/>
        <v>0.11761275772255175</v>
      </c>
      <c r="R664" s="18">
        <f t="shared" si="183"/>
        <v>0.24788700103457925</v>
      </c>
      <c r="S664" s="18">
        <f t="shared" si="184"/>
        <v>1.4336371341976377</v>
      </c>
      <c r="T664">
        <f t="shared" si="185"/>
        <v>1</v>
      </c>
      <c r="X664">
        <f t="shared" si="186"/>
        <v>1</v>
      </c>
      <c r="AB664">
        <f t="shared" si="187"/>
        <v>1</v>
      </c>
    </row>
    <row r="665" spans="1:28" x14ac:dyDescent="0.15">
      <c r="A665">
        <v>6</v>
      </c>
      <c r="B665">
        <v>17.103000000000002</v>
      </c>
      <c r="C665">
        <v>15</v>
      </c>
      <c r="D665" s="18">
        <v>0.47160000000000002</v>
      </c>
      <c r="E665" s="18">
        <v>-0.48980000000000001</v>
      </c>
      <c r="F665" s="18">
        <v>-0.64510000000000001</v>
      </c>
      <c r="G665" s="18">
        <v>0.34360000000000002</v>
      </c>
      <c r="H665" s="18">
        <v>-1.706</v>
      </c>
      <c r="I665" s="18">
        <v>2.391</v>
      </c>
      <c r="J665" s="18">
        <v>0.36799999999999999</v>
      </c>
      <c r="K665" s="18">
        <v>1.871</v>
      </c>
      <c r="L665" s="18">
        <v>2.9089999999999998</v>
      </c>
      <c r="M665" s="18">
        <v>0.24970000000000001</v>
      </c>
      <c r="O665" s="18">
        <f t="shared" si="180"/>
        <v>2.8371E-2</v>
      </c>
      <c r="P665">
        <f t="shared" si="181"/>
        <v>1</v>
      </c>
      <c r="Q665" s="18">
        <f t="shared" si="182"/>
        <v>0.12521625661058516</v>
      </c>
      <c r="R665" s="18">
        <f t="shared" si="183"/>
        <v>0.26045970285309783</v>
      </c>
      <c r="S665" s="18">
        <f t="shared" si="184"/>
        <v>1.4324632620748909</v>
      </c>
      <c r="T665">
        <f t="shared" si="185"/>
        <v>1</v>
      </c>
      <c r="X665">
        <f t="shared" si="186"/>
        <v>1</v>
      </c>
      <c r="AB665">
        <f t="shared" si="187"/>
        <v>1</v>
      </c>
    </row>
    <row r="666" spans="1:28" x14ac:dyDescent="0.15">
      <c r="A666">
        <v>6</v>
      </c>
      <c r="B666">
        <v>17.103000000000002</v>
      </c>
      <c r="C666">
        <v>20</v>
      </c>
      <c r="D666" s="18">
        <v>-0.15160000000000001</v>
      </c>
      <c r="E666" s="18">
        <v>4.38</v>
      </c>
      <c r="F666" s="18">
        <v>0.97750000000000004</v>
      </c>
      <c r="G666" s="18">
        <v>1.97</v>
      </c>
      <c r="H666" s="18">
        <v>-4.5540000000000003</v>
      </c>
      <c r="I666" s="18">
        <v>1.123</v>
      </c>
      <c r="J666" s="18">
        <v>1.3220000000000001</v>
      </c>
      <c r="K666" s="18">
        <v>0.6956</v>
      </c>
      <c r="L666" s="18">
        <v>3.085</v>
      </c>
      <c r="M666" s="18">
        <v>0.1653</v>
      </c>
      <c r="O666" s="18">
        <f t="shared" ref="O666:O698" si="188">O87</f>
        <v>3.5716999999999999E-2</v>
      </c>
      <c r="P666">
        <f t="shared" ref="P666:P698" si="189">IF(R$1=3,IF(P$1&lt;0,0,$Q666+($R666-$Q666)*P$1^$S666),1)</f>
        <v>1</v>
      </c>
      <c r="Q666" s="18">
        <f t="shared" ref="Q666:Q698" si="190">$O$596+$P$596/(1+EXP(($Q$596-LOG10($O666))/$R$596))+$S$596/(1+EXP(($T$596-LOG10($O666))/$U$596))</f>
        <v>0.1336286806361287</v>
      </c>
      <c r="R666" s="18">
        <f t="shared" ref="R666:R698" si="191">$O$597+$P$597/(1+EXP(($Q$597-LOG10($O666))/$R$597))+$S$597/(1+EXP(($T$597-LOG10($O666))/$U$597))</f>
        <v>0.2739453491541084</v>
      </c>
      <c r="S666" s="18">
        <f t="shared" ref="S666:S698" si="192">$O$598+$P$598/(1+EXP(($Q$598-LOG10($O666))/$R$598))+$S$598/(1+EXP(($T$598-LOG10($O666))/$U$598))</f>
        <v>1.4308692284360178</v>
      </c>
      <c r="T666">
        <f t="shared" ref="T666:T698" si="193">IF(V$1=3,IF(T$1&lt;0,0,$Q666+($R666-$Q666)*T$1^$S666),1)</f>
        <v>1</v>
      </c>
      <c r="X666">
        <f t="shared" ref="X666:X698" si="194">IF(Z$1=3,IF(X$1&lt;0,0,$Q666+($R666-$Q666)*X$1^$S666),1)</f>
        <v>1</v>
      </c>
      <c r="AB666">
        <f t="shared" ref="AB666:AB698" si="195">IF(AD$1=3,IF(AB$1&lt;0,0,$Q666+($R666-$Q666)*AB$1^$S666),1)</f>
        <v>1</v>
      </c>
    </row>
    <row r="667" spans="1:28" x14ac:dyDescent="0.15">
      <c r="A667">
        <v>6</v>
      </c>
      <c r="B667">
        <v>31.263000000000002</v>
      </c>
      <c r="C667">
        <v>1</v>
      </c>
      <c r="D667" s="18">
        <v>-0.62380000000000002</v>
      </c>
      <c r="E667" s="18">
        <v>1</v>
      </c>
      <c r="F667" s="18">
        <v>4.4269999999999996</v>
      </c>
      <c r="G667" s="18">
        <v>4.6940000000000003E-2</v>
      </c>
      <c r="H667" s="18">
        <v>0.69220000000000004</v>
      </c>
      <c r="I667" s="18">
        <v>2.5259999999999998</v>
      </c>
      <c r="J667" s="18">
        <v>3.4880000000000001E-2</v>
      </c>
      <c r="K667" s="18">
        <v>-0.125</v>
      </c>
      <c r="L667" s="18">
        <v>3.1589999999999998</v>
      </c>
      <c r="M667" s="18">
        <v>0.76449999999999996</v>
      </c>
      <c r="O667" s="18">
        <f t="shared" si="188"/>
        <v>4.4964999999999998E-2</v>
      </c>
      <c r="P667">
        <f t="shared" si="189"/>
        <v>1</v>
      </c>
      <c r="Q667" s="18">
        <f t="shared" si="190"/>
        <v>0.14291605760499523</v>
      </c>
      <c r="R667" s="18">
        <f t="shared" si="191"/>
        <v>0.28831444359131098</v>
      </c>
      <c r="S667" s="18">
        <f t="shared" si="192"/>
        <v>1.4287065753477508</v>
      </c>
      <c r="T667">
        <f t="shared" si="193"/>
        <v>1</v>
      </c>
      <c r="X667">
        <f t="shared" si="194"/>
        <v>1</v>
      </c>
      <c r="AB667">
        <f t="shared" si="195"/>
        <v>1</v>
      </c>
    </row>
    <row r="668" spans="1:28" x14ac:dyDescent="0.15">
      <c r="A668">
        <v>6</v>
      </c>
      <c r="B668">
        <v>31.263000000000002</v>
      </c>
      <c r="C668">
        <v>3</v>
      </c>
      <c r="D668" s="18">
        <v>-0.3664</v>
      </c>
      <c r="E668" s="18">
        <v>0.3916</v>
      </c>
      <c r="F668" s="18">
        <v>2.4620000000000002</v>
      </c>
      <c r="G668" s="18">
        <v>0.13600000000000001</v>
      </c>
      <c r="H668" s="18">
        <v>-0.66310000000000002</v>
      </c>
      <c r="I668" s="18">
        <v>2.5419999999999998</v>
      </c>
      <c r="J668" s="18">
        <v>0.128</v>
      </c>
      <c r="K668" s="18">
        <v>0.63180000000000003</v>
      </c>
      <c r="L668" s="18">
        <v>2.629</v>
      </c>
      <c r="M668" s="18">
        <v>3.023E-2</v>
      </c>
      <c r="O668" s="18">
        <f t="shared" si="188"/>
        <v>5.6606999999999998E-2</v>
      </c>
      <c r="P668">
        <f t="shared" si="189"/>
        <v>1</v>
      </c>
      <c r="Q668" s="18">
        <f t="shared" si="190"/>
        <v>0.15314501560610949</v>
      </c>
      <c r="R668" s="18">
        <f t="shared" si="191"/>
        <v>0.30353298424402247</v>
      </c>
      <c r="S668" s="18">
        <f t="shared" si="192"/>
        <v>1.4257760166278042</v>
      </c>
      <c r="T668">
        <f t="shared" si="193"/>
        <v>1</v>
      </c>
      <c r="X668">
        <f t="shared" si="194"/>
        <v>1</v>
      </c>
      <c r="AB668">
        <f t="shared" si="195"/>
        <v>1</v>
      </c>
    </row>
    <row r="669" spans="1:28" x14ac:dyDescent="0.15">
      <c r="A669">
        <v>6</v>
      </c>
      <c r="B669">
        <v>31.263000000000002</v>
      </c>
      <c r="C669">
        <v>5</v>
      </c>
      <c r="D669" s="18">
        <v>-0.33850000000000002</v>
      </c>
      <c r="E669" s="18">
        <v>-0.15179999999999999</v>
      </c>
      <c r="F669" s="18">
        <v>2.8170000000000002</v>
      </c>
      <c r="G669" s="18">
        <v>0.14899999999999999</v>
      </c>
      <c r="H669" s="18">
        <v>7.4810000000000002E-4</v>
      </c>
      <c r="I669" s="18">
        <v>-2.543E-6</v>
      </c>
      <c r="J669" s="18">
        <v>1.282</v>
      </c>
      <c r="K669" s="18">
        <v>0.47899999999999998</v>
      </c>
      <c r="L669" s="18">
        <v>2.7330000000000001</v>
      </c>
      <c r="M669" s="18">
        <v>3.0110000000000001E-2</v>
      </c>
      <c r="O669" s="18">
        <f t="shared" si="188"/>
        <v>7.1263999999999994E-2</v>
      </c>
      <c r="P669">
        <f t="shared" si="189"/>
        <v>1</v>
      </c>
      <c r="Q669" s="18">
        <f t="shared" si="190"/>
        <v>0.16438294163379918</v>
      </c>
      <c r="R669" s="18">
        <f t="shared" si="191"/>
        <v>0.31957481099916701</v>
      </c>
      <c r="S669" s="18">
        <f t="shared" si="192"/>
        <v>1.4218108282450661</v>
      </c>
      <c r="T669">
        <f t="shared" si="193"/>
        <v>1</v>
      </c>
      <c r="X669">
        <f t="shared" si="194"/>
        <v>1</v>
      </c>
      <c r="AB669">
        <f t="shared" si="195"/>
        <v>1</v>
      </c>
    </row>
    <row r="670" spans="1:28" x14ac:dyDescent="0.15">
      <c r="A670">
        <v>6</v>
      </c>
      <c r="B670">
        <v>31.263000000000002</v>
      </c>
      <c r="C670">
        <v>7</v>
      </c>
      <c r="D670" s="18">
        <v>-0.30559999999999998</v>
      </c>
      <c r="E670" s="18">
        <v>2.1999999999999999E-2</v>
      </c>
      <c r="F670" s="18">
        <v>-6</v>
      </c>
      <c r="G670" s="18">
        <v>2.3660000000000001</v>
      </c>
      <c r="H670" s="18">
        <v>-0.25669999999999998</v>
      </c>
      <c r="I670" s="18">
        <v>3.4740000000000002</v>
      </c>
      <c r="J670" s="18">
        <v>0.59589999999999999</v>
      </c>
      <c r="K670" s="18">
        <v>0.4133</v>
      </c>
      <c r="L670" s="18">
        <v>2.7069999999999999</v>
      </c>
      <c r="M670" s="18">
        <v>4.095E-2</v>
      </c>
      <c r="O670" s="18">
        <f t="shared" si="188"/>
        <v>8.9717000000000005E-2</v>
      </c>
      <c r="P670">
        <f t="shared" si="189"/>
        <v>1</v>
      </c>
      <c r="Q670" s="18">
        <f t="shared" si="190"/>
        <v>0.1766944491009752</v>
      </c>
      <c r="R670" s="18">
        <f t="shared" si="191"/>
        <v>0.33643348307233872</v>
      </c>
      <c r="S670" s="18">
        <f t="shared" si="192"/>
        <v>1.4164571500590628</v>
      </c>
      <c r="T670">
        <f t="shared" si="193"/>
        <v>1</v>
      </c>
      <c r="X670">
        <f t="shared" si="194"/>
        <v>1</v>
      </c>
      <c r="AB670">
        <f t="shared" si="195"/>
        <v>1</v>
      </c>
    </row>
    <row r="671" spans="1:28" x14ac:dyDescent="0.15">
      <c r="A671">
        <v>6</v>
      </c>
      <c r="B671">
        <v>31.263000000000002</v>
      </c>
      <c r="C671">
        <v>10</v>
      </c>
      <c r="D671" s="18">
        <v>-0.31119999999999998</v>
      </c>
      <c r="E671" s="18">
        <v>2.3239999999999998</v>
      </c>
      <c r="F671" s="18">
        <v>2.2679999999999998</v>
      </c>
      <c r="G671" s="18">
        <v>0.33339999999999997</v>
      </c>
      <c r="H671" s="18">
        <v>-2.35</v>
      </c>
      <c r="I671" s="18">
        <v>2.2610000000000001</v>
      </c>
      <c r="J671" s="18">
        <v>0.35439999999999999</v>
      </c>
      <c r="K671" s="18">
        <v>0.34239999999999998</v>
      </c>
      <c r="L671" s="18">
        <v>2.823</v>
      </c>
      <c r="M671" s="18">
        <v>3.4380000000000001E-2</v>
      </c>
      <c r="O671" s="18">
        <f t="shared" si="188"/>
        <v>0.11294</v>
      </c>
      <c r="P671">
        <f t="shared" si="189"/>
        <v>1</v>
      </c>
      <c r="Q671" s="18">
        <f t="shared" si="190"/>
        <v>0.190135274572241</v>
      </c>
      <c r="R671" s="18">
        <f t="shared" si="191"/>
        <v>0.35413685461514038</v>
      </c>
      <c r="S671" s="18">
        <f t="shared" si="192"/>
        <v>1.4092525525330502</v>
      </c>
      <c r="T671">
        <f t="shared" si="193"/>
        <v>1</v>
      </c>
      <c r="X671">
        <f t="shared" si="194"/>
        <v>1</v>
      </c>
      <c r="AB671">
        <f t="shared" si="195"/>
        <v>1</v>
      </c>
    </row>
    <row r="672" spans="1:28" x14ac:dyDescent="0.15">
      <c r="A672">
        <v>6</v>
      </c>
      <c r="B672">
        <v>31.263000000000002</v>
      </c>
      <c r="C672">
        <v>15</v>
      </c>
      <c r="D672" s="18">
        <v>-0.28589999999999999</v>
      </c>
      <c r="E672" s="18">
        <v>-0.60519999999999996</v>
      </c>
      <c r="F672" s="18">
        <v>3.6030000000000002</v>
      </c>
      <c r="G672" s="18">
        <v>0.53810000000000002</v>
      </c>
      <c r="H672" s="18">
        <v>1.012</v>
      </c>
      <c r="I672" s="18">
        <v>4.8869999999999996</v>
      </c>
      <c r="J672" s="18">
        <v>0.24049999999999999</v>
      </c>
      <c r="K672" s="18">
        <v>0.59119999999999995</v>
      </c>
      <c r="L672" s="18">
        <v>2.8010000000000002</v>
      </c>
      <c r="M672" s="18">
        <v>3.925E-2</v>
      </c>
      <c r="O672" s="18">
        <f t="shared" si="188"/>
        <v>0.14219000000000001</v>
      </c>
      <c r="P672">
        <f t="shared" si="189"/>
        <v>1</v>
      </c>
      <c r="Q672" s="18">
        <f t="shared" si="190"/>
        <v>0.20477111389128438</v>
      </c>
      <c r="R672" s="18">
        <f t="shared" si="191"/>
        <v>0.37279897308996696</v>
      </c>
      <c r="S672" s="18">
        <f t="shared" si="192"/>
        <v>1.3995867762421565</v>
      </c>
      <c r="T672">
        <f t="shared" si="193"/>
        <v>1</v>
      </c>
      <c r="X672">
        <f t="shared" si="194"/>
        <v>1</v>
      </c>
      <c r="AB672">
        <f t="shared" si="195"/>
        <v>1</v>
      </c>
    </row>
    <row r="673" spans="1:28" x14ac:dyDescent="0.15">
      <c r="A673">
        <v>6</v>
      </c>
      <c r="B673">
        <v>31.263000000000002</v>
      </c>
      <c r="C673">
        <v>20</v>
      </c>
      <c r="D673" s="18">
        <v>-0.26140000000000002</v>
      </c>
      <c r="E673" s="18">
        <v>2.4529999999999998</v>
      </c>
      <c r="F673" s="18">
        <v>2.141</v>
      </c>
      <c r="G673" s="18">
        <v>0.2767</v>
      </c>
      <c r="H673" s="18">
        <v>-3.2610000000000001</v>
      </c>
      <c r="I673" s="18">
        <v>2.371</v>
      </c>
      <c r="J673" s="18">
        <v>0.37569999999999998</v>
      </c>
      <c r="K673" s="18">
        <v>0.99729999999999996</v>
      </c>
      <c r="L673" s="18">
        <v>2.8879999999999999</v>
      </c>
      <c r="M673" s="18">
        <v>3.3640000000000003E-2</v>
      </c>
      <c r="O673" s="18">
        <f t="shared" si="188"/>
        <v>0.17901</v>
      </c>
      <c r="P673">
        <f t="shared" si="189"/>
        <v>1</v>
      </c>
      <c r="Q673" s="18">
        <f t="shared" si="190"/>
        <v>0.22064000561216246</v>
      </c>
      <c r="R673" s="18">
        <f t="shared" si="191"/>
        <v>0.39260201925870747</v>
      </c>
      <c r="S673" s="18">
        <f t="shared" si="192"/>
        <v>1.386693807185823</v>
      </c>
      <c r="T673">
        <f t="shared" si="193"/>
        <v>1</v>
      </c>
      <c r="X673">
        <f t="shared" si="194"/>
        <v>1</v>
      </c>
      <c r="AB673">
        <f t="shared" si="195"/>
        <v>1</v>
      </c>
    </row>
    <row r="674" spans="1:28" x14ac:dyDescent="0.15">
      <c r="A674">
        <v>6</v>
      </c>
      <c r="B674">
        <v>49.982999999999997</v>
      </c>
      <c r="C674">
        <v>1</v>
      </c>
      <c r="D674" s="18">
        <v>0.12239999999999999</v>
      </c>
      <c r="E674" s="18">
        <v>-0.43049999999999999</v>
      </c>
      <c r="F674" s="18">
        <v>2.8759999999999999</v>
      </c>
      <c r="G674" s="18">
        <v>0.2009</v>
      </c>
      <c r="H674" s="18">
        <v>-0.28489999999999999</v>
      </c>
      <c r="I674" s="18">
        <v>1.9670000000000001</v>
      </c>
      <c r="J674" s="18">
        <v>0.1123</v>
      </c>
      <c r="K674" s="18">
        <v>0.61099999999999999</v>
      </c>
      <c r="L674" s="18">
        <v>2.7749999999999999</v>
      </c>
      <c r="M674" s="18">
        <v>0.41010000000000002</v>
      </c>
      <c r="O674" s="18">
        <f t="shared" si="188"/>
        <v>0.22536</v>
      </c>
      <c r="P674">
        <f t="shared" si="189"/>
        <v>1</v>
      </c>
      <c r="Q674" s="18">
        <f t="shared" si="190"/>
        <v>0.23777770985083754</v>
      </c>
      <c r="R674" s="18">
        <f t="shared" si="191"/>
        <v>0.41386065298532998</v>
      </c>
      <c r="S674" s="18">
        <f t="shared" si="192"/>
        <v>1.3696150863347183</v>
      </c>
      <c r="T674">
        <f t="shared" si="193"/>
        <v>1</v>
      </c>
      <c r="X674">
        <f t="shared" si="194"/>
        <v>1</v>
      </c>
      <c r="AB674">
        <f t="shared" si="195"/>
        <v>1</v>
      </c>
    </row>
    <row r="675" spans="1:28" x14ac:dyDescent="0.15">
      <c r="A675">
        <v>6</v>
      </c>
      <c r="B675">
        <v>49.982999999999997</v>
      </c>
      <c r="C675">
        <v>3</v>
      </c>
      <c r="D675" s="18">
        <v>0.1933</v>
      </c>
      <c r="E675" s="18">
        <v>-8.2780000000000006E-3</v>
      </c>
      <c r="F675" s="18">
        <v>-6</v>
      </c>
      <c r="G675" s="18">
        <v>2.4710000000000001</v>
      </c>
      <c r="H675" s="18">
        <v>0.14829999999999999</v>
      </c>
      <c r="I675" s="18">
        <v>3.6070000000000002</v>
      </c>
      <c r="J675" s="18">
        <v>1.073</v>
      </c>
      <c r="K675" s="18">
        <v>-0.30030000000000001</v>
      </c>
      <c r="L675" s="18">
        <v>2.3220000000000001</v>
      </c>
      <c r="M675" s="18">
        <v>0.2039</v>
      </c>
      <c r="O675" s="18">
        <f t="shared" si="188"/>
        <v>0.28371000000000002</v>
      </c>
      <c r="P675">
        <f t="shared" si="189"/>
        <v>1</v>
      </c>
      <c r="Q675" s="18">
        <f t="shared" si="190"/>
        <v>0.25620708874090214</v>
      </c>
      <c r="R675" s="18">
        <f t="shared" si="191"/>
        <v>0.43703138778390593</v>
      </c>
      <c r="S675" s="18">
        <f t="shared" si="192"/>
        <v>1.3471975902007269</v>
      </c>
      <c r="T675">
        <f t="shared" si="193"/>
        <v>1</v>
      </c>
      <c r="X675">
        <f t="shared" si="194"/>
        <v>1</v>
      </c>
      <c r="AB675">
        <f t="shared" si="195"/>
        <v>1</v>
      </c>
    </row>
    <row r="676" spans="1:28" x14ac:dyDescent="0.15">
      <c r="A676">
        <v>6</v>
      </c>
      <c r="B676">
        <v>49.982999999999997</v>
      </c>
      <c r="C676">
        <v>5</v>
      </c>
      <c r="D676" s="18">
        <v>0.8609</v>
      </c>
      <c r="E676" s="18">
        <v>-5.2170000000000001E-2</v>
      </c>
      <c r="F676" s="18">
        <v>3.2759999999999998</v>
      </c>
      <c r="G676" s="18">
        <v>0.38729999999999998</v>
      </c>
      <c r="H676" s="18">
        <v>-0.88870000000000005</v>
      </c>
      <c r="I676" s="18">
        <v>2.222</v>
      </c>
      <c r="J676" s="18">
        <v>3.6580000000000001E-2</v>
      </c>
      <c r="K676" s="18">
        <v>6.3450000000000006E-2</v>
      </c>
      <c r="L676" s="18">
        <v>4.9000000000000004</v>
      </c>
      <c r="M676" s="18">
        <v>2.2799999999999998</v>
      </c>
      <c r="O676" s="18">
        <f t="shared" si="188"/>
        <v>0.35716999999999999</v>
      </c>
      <c r="P676">
        <f t="shared" si="189"/>
        <v>1</v>
      </c>
      <c r="Q676" s="18">
        <f t="shared" si="190"/>
        <v>0.27593448372371537</v>
      </c>
      <c r="R676" s="18">
        <f t="shared" si="191"/>
        <v>0.46271067020116735</v>
      </c>
      <c r="S676" s="18">
        <f t="shared" si="192"/>
        <v>1.3181237817922093</v>
      </c>
      <c r="T676">
        <f t="shared" si="193"/>
        <v>1</v>
      </c>
      <c r="X676">
        <f t="shared" si="194"/>
        <v>1</v>
      </c>
      <c r="AB676">
        <f t="shared" si="195"/>
        <v>1</v>
      </c>
    </row>
    <row r="677" spans="1:28" x14ac:dyDescent="0.15">
      <c r="A677">
        <v>6</v>
      </c>
      <c r="B677">
        <v>49.982999999999997</v>
      </c>
      <c r="C677">
        <v>7</v>
      </c>
      <c r="D677" s="18">
        <v>0.88160000000000005</v>
      </c>
      <c r="E677" s="18">
        <v>8.7279999999999996E-2</v>
      </c>
      <c r="F677" s="18">
        <v>3.9649999999999999</v>
      </c>
      <c r="G677" s="18">
        <v>9.6920000000000006E-2</v>
      </c>
      <c r="H677" s="18">
        <v>-0.89090000000000003</v>
      </c>
      <c r="I677" s="18">
        <v>2.1539999999999999</v>
      </c>
      <c r="J677" s="18">
        <v>5.2310000000000002E-2</v>
      </c>
      <c r="K677" s="18">
        <v>-4.6800000000000001E-2</v>
      </c>
      <c r="L677" s="18">
        <v>3.2669999999999999</v>
      </c>
      <c r="M677" s="18">
        <v>0.14860000000000001</v>
      </c>
      <c r="O677" s="18">
        <f t="shared" si="188"/>
        <v>0.44964999999999999</v>
      </c>
      <c r="P677">
        <f t="shared" si="189"/>
        <v>1</v>
      </c>
      <c r="Q677" s="18">
        <f t="shared" si="190"/>
        <v>0.29694591817549154</v>
      </c>
      <c r="R677" s="18">
        <f t="shared" si="191"/>
        <v>0.49159075178436529</v>
      </c>
      <c r="S677" s="18">
        <f t="shared" si="192"/>
        <v>1.2810023103704926</v>
      </c>
      <c r="T677">
        <f t="shared" si="193"/>
        <v>1</v>
      </c>
      <c r="X677">
        <f t="shared" si="194"/>
        <v>1</v>
      </c>
      <c r="AB677">
        <f t="shared" si="195"/>
        <v>1</v>
      </c>
    </row>
    <row r="678" spans="1:28" x14ac:dyDescent="0.15">
      <c r="A678">
        <v>6</v>
      </c>
      <c r="B678">
        <v>49.982999999999997</v>
      </c>
      <c r="C678">
        <v>10</v>
      </c>
      <c r="D678" s="18">
        <v>-0.57220000000000004</v>
      </c>
      <c r="E678" s="18">
        <v>0.96399999999999997</v>
      </c>
      <c r="F678" s="18">
        <v>2.5790000000000002</v>
      </c>
      <c r="G678" s="18">
        <v>2.323</v>
      </c>
      <c r="H678" s="18">
        <v>-1.351</v>
      </c>
      <c r="I678" s="18">
        <v>3.8290000000000002</v>
      </c>
      <c r="J678" s="18">
        <v>2.4750000000000001</v>
      </c>
      <c r="K678" s="18">
        <v>0.59160000000000001</v>
      </c>
      <c r="L678" s="18">
        <v>2.2869999999999999</v>
      </c>
      <c r="M678" s="18">
        <v>3.3149999999999999E-2</v>
      </c>
      <c r="O678" s="18">
        <f t="shared" si="188"/>
        <v>0.56608000000000003</v>
      </c>
      <c r="P678">
        <f t="shared" si="189"/>
        <v>1</v>
      </c>
      <c r="Q678" s="18">
        <f t="shared" si="190"/>
        <v>0.31920776152546165</v>
      </c>
      <c r="R678" s="18">
        <f t="shared" si="191"/>
        <v>0.52435424672195652</v>
      </c>
      <c r="S678" s="18">
        <f t="shared" si="192"/>
        <v>1.2345366503787816</v>
      </c>
      <c r="T678">
        <f t="shared" si="193"/>
        <v>1</v>
      </c>
      <c r="X678">
        <f t="shared" si="194"/>
        <v>1</v>
      </c>
      <c r="AB678">
        <f t="shared" si="195"/>
        <v>1</v>
      </c>
    </row>
    <row r="679" spans="1:28" x14ac:dyDescent="0.15">
      <c r="A679">
        <v>6</v>
      </c>
      <c r="B679">
        <v>49.982999999999997</v>
      </c>
      <c r="C679">
        <v>15</v>
      </c>
      <c r="D679" s="18">
        <v>-0.47939999999999999</v>
      </c>
      <c r="E679" s="18">
        <v>1.039E-3</v>
      </c>
      <c r="F679" s="18">
        <v>1.274</v>
      </c>
      <c r="G679" s="18">
        <v>4.6899999999999997E-2</v>
      </c>
      <c r="H679" s="18">
        <v>-5.2750000000000002E-3</v>
      </c>
      <c r="I679" s="18">
        <v>1.4510000000000001</v>
      </c>
      <c r="J679" s="18">
        <v>3.0099999999999998E-2</v>
      </c>
      <c r="K679" s="18">
        <v>0.46760000000000002</v>
      </c>
      <c r="L679" s="18">
        <v>2.327</v>
      </c>
      <c r="M679" s="18">
        <v>3.0210000000000001E-2</v>
      </c>
      <c r="O679" s="18">
        <f t="shared" si="188"/>
        <v>0.71264000000000005</v>
      </c>
      <c r="P679">
        <f t="shared" si="189"/>
        <v>1</v>
      </c>
      <c r="Q679" s="18">
        <f t="shared" si="190"/>
        <v>0.34265907520774419</v>
      </c>
      <c r="R679" s="18">
        <f t="shared" si="191"/>
        <v>0.56147198271052234</v>
      </c>
      <c r="S679" s="18">
        <f t="shared" si="192"/>
        <v>1.1778096262734041</v>
      </c>
      <c r="T679">
        <f t="shared" si="193"/>
        <v>1</v>
      </c>
      <c r="X679">
        <f t="shared" si="194"/>
        <v>1</v>
      </c>
      <c r="AB679">
        <f t="shared" si="195"/>
        <v>1</v>
      </c>
    </row>
    <row r="680" spans="1:28" x14ac:dyDescent="0.15">
      <c r="A680">
        <v>6</v>
      </c>
      <c r="B680">
        <v>49.982999999999997</v>
      </c>
      <c r="C680">
        <v>20</v>
      </c>
      <c r="D680" s="18">
        <v>-0.74380000000000002</v>
      </c>
      <c r="E680" s="18">
        <v>-1.603</v>
      </c>
      <c r="F680" s="18">
        <v>2.2490000000000001</v>
      </c>
      <c r="G680" s="18">
        <v>0.20069999999999999</v>
      </c>
      <c r="H680" s="18">
        <v>1.016</v>
      </c>
      <c r="I680" s="18">
        <v>2.069</v>
      </c>
      <c r="J680" s="18">
        <v>0.1419</v>
      </c>
      <c r="K680" s="18">
        <v>1.298</v>
      </c>
      <c r="L680" s="18">
        <v>2.4590000000000001</v>
      </c>
      <c r="M680" s="18">
        <v>3.022E-2</v>
      </c>
      <c r="O680" s="18">
        <f t="shared" si="188"/>
        <v>0.89717000000000002</v>
      </c>
      <c r="P680">
        <f t="shared" si="189"/>
        <v>1</v>
      </c>
      <c r="Q680" s="18">
        <f t="shared" si="190"/>
        <v>0.36722354149050213</v>
      </c>
      <c r="R680" s="18">
        <f t="shared" si="191"/>
        <v>0.60296274047147835</v>
      </c>
      <c r="S680" s="18">
        <f t="shared" si="192"/>
        <v>1.1106019913061203</v>
      </c>
      <c r="T680">
        <f t="shared" si="193"/>
        <v>1</v>
      </c>
      <c r="X680">
        <f t="shared" si="194"/>
        <v>1</v>
      </c>
      <c r="AB680">
        <f t="shared" si="195"/>
        <v>1</v>
      </c>
    </row>
    <row r="681" spans="1:28" x14ac:dyDescent="0.15">
      <c r="A681">
        <v>6</v>
      </c>
      <c r="B681">
        <v>67.763000000000005</v>
      </c>
      <c r="C681">
        <v>1</v>
      </c>
      <c r="D681" s="18">
        <v>2.647E-2</v>
      </c>
      <c r="E681" s="18">
        <v>-8.6489999999999997E-2</v>
      </c>
      <c r="F681" s="18">
        <v>2.3130000000000002</v>
      </c>
      <c r="G681" s="18">
        <v>3.9710000000000002E-2</v>
      </c>
      <c r="H681" s="18">
        <v>-2.2210000000000001E-2</v>
      </c>
      <c r="I681" s="18">
        <v>1.5289999999999999</v>
      </c>
      <c r="J681" s="18">
        <v>4.4429999999999997E-2</v>
      </c>
      <c r="K681" s="18">
        <v>-1.7479999999999999E-2</v>
      </c>
      <c r="L681" s="18">
        <v>3.198</v>
      </c>
      <c r="M681" s="18">
        <v>3.0030000000000001E-2</v>
      </c>
      <c r="O681" s="18">
        <f t="shared" si="188"/>
        <v>1.1294</v>
      </c>
      <c r="P681">
        <f t="shared" si="189"/>
        <v>1</v>
      </c>
      <c r="Q681" s="18">
        <f t="shared" si="190"/>
        <v>0.39278404238402309</v>
      </c>
      <c r="R681" s="18">
        <f t="shared" si="191"/>
        <v>0.64810306918075733</v>
      </c>
      <c r="S681" s="18">
        <f t="shared" si="192"/>
        <v>1.0338053573966237</v>
      </c>
      <c r="T681">
        <f t="shared" si="193"/>
        <v>1</v>
      </c>
      <c r="X681">
        <f t="shared" si="194"/>
        <v>1</v>
      </c>
      <c r="AB681">
        <f t="shared" si="195"/>
        <v>1</v>
      </c>
    </row>
    <row r="682" spans="1:28" x14ac:dyDescent="0.15">
      <c r="A682">
        <v>6</v>
      </c>
      <c r="B682">
        <v>67.763000000000005</v>
      </c>
      <c r="C682">
        <v>3</v>
      </c>
      <c r="D682" s="18">
        <v>-4.3409999999999997E-2</v>
      </c>
      <c r="E682" s="18">
        <v>0.1444</v>
      </c>
      <c r="F682" s="18">
        <v>2.246</v>
      </c>
      <c r="G682" s="18">
        <v>0.16919999999999999</v>
      </c>
      <c r="H682" s="18">
        <v>0.15160000000000001</v>
      </c>
      <c r="I682" s="18">
        <v>3.6669999999999998</v>
      </c>
      <c r="J682" s="18">
        <v>0.1114</v>
      </c>
      <c r="K682" s="18">
        <v>-0.28699999999999998</v>
      </c>
      <c r="L682" s="18">
        <v>2.738</v>
      </c>
      <c r="M682" s="18">
        <v>0.33639999999999998</v>
      </c>
      <c r="O682" s="18">
        <f t="shared" si="188"/>
        <v>1.4218999999999999</v>
      </c>
      <c r="P682">
        <f t="shared" si="189"/>
        <v>1</v>
      </c>
      <c r="Q682" s="18">
        <f t="shared" si="190"/>
        <v>0.4192314276045695</v>
      </c>
      <c r="R682" s="18">
        <f t="shared" si="191"/>
        <v>0.69541297574138039</v>
      </c>
      <c r="S682" s="18">
        <f t="shared" si="192"/>
        <v>0.94948502440199345</v>
      </c>
      <c r="T682">
        <f t="shared" si="193"/>
        <v>1</v>
      </c>
      <c r="X682">
        <f t="shared" si="194"/>
        <v>1</v>
      </c>
      <c r="AB682">
        <f t="shared" si="195"/>
        <v>1</v>
      </c>
    </row>
    <row r="683" spans="1:28" x14ac:dyDescent="0.15">
      <c r="A683">
        <v>6</v>
      </c>
      <c r="B683">
        <v>67.763000000000005</v>
      </c>
      <c r="C683">
        <v>5</v>
      </c>
      <c r="D683" s="18">
        <v>1.5529999999999999E-3</v>
      </c>
      <c r="E683" s="18">
        <v>1.4830000000000001</v>
      </c>
      <c r="F683" s="18">
        <v>3.4910000000000001</v>
      </c>
      <c r="G683" s="18">
        <v>0.71809999999999996</v>
      </c>
      <c r="H683" s="18">
        <v>-0.81979999999999997</v>
      </c>
      <c r="I683" s="18">
        <v>2.827</v>
      </c>
      <c r="J683" s="18">
        <v>0.58489999999999998</v>
      </c>
      <c r="K683" s="18">
        <v>-0.37069999999999997</v>
      </c>
      <c r="L683" s="18">
        <v>3.2970000000000002</v>
      </c>
      <c r="M683" s="18">
        <v>0.30919999999999997</v>
      </c>
      <c r="O683" s="18">
        <f t="shared" si="188"/>
        <v>1.7901</v>
      </c>
      <c r="P683">
        <f t="shared" si="189"/>
        <v>1</v>
      </c>
      <c r="Q683" s="18">
        <f t="shared" si="190"/>
        <v>0.44639834023889857</v>
      </c>
      <c r="R683" s="18">
        <f t="shared" si="191"/>
        <v>0.7427145896972428</v>
      </c>
      <c r="S683" s="18">
        <f t="shared" si="192"/>
        <v>0.86099601742022291</v>
      </c>
      <c r="T683">
        <f t="shared" si="193"/>
        <v>1</v>
      </c>
      <c r="X683">
        <f t="shared" si="194"/>
        <v>1</v>
      </c>
      <c r="AB683">
        <f t="shared" si="195"/>
        <v>1</v>
      </c>
    </row>
    <row r="684" spans="1:28" x14ac:dyDescent="0.15">
      <c r="A684">
        <v>6</v>
      </c>
      <c r="B684">
        <v>67.763000000000005</v>
      </c>
      <c r="C684">
        <v>7</v>
      </c>
      <c r="D684" s="18">
        <v>7.2309999999999999E-2</v>
      </c>
      <c r="E684" s="18">
        <v>1.111</v>
      </c>
      <c r="F684" s="18">
        <v>2.839</v>
      </c>
      <c r="G684" s="18">
        <v>0.49120000000000003</v>
      </c>
      <c r="H684" s="18">
        <v>-0.54</v>
      </c>
      <c r="I684" s="18">
        <v>2.1019999999999999</v>
      </c>
      <c r="J684" s="18">
        <v>0.23599999999999999</v>
      </c>
      <c r="K684" s="18">
        <v>-0.60409999999999997</v>
      </c>
      <c r="L684" s="18">
        <v>3.089</v>
      </c>
      <c r="M684" s="18">
        <v>0.19409999999999999</v>
      </c>
      <c r="O684" s="18">
        <f t="shared" si="188"/>
        <v>2.2536</v>
      </c>
      <c r="P684">
        <f t="shared" si="189"/>
        <v>1</v>
      </c>
      <c r="Q684" s="18">
        <f t="shared" si="190"/>
        <v>0.47411521950508445</v>
      </c>
      <c r="R684" s="18">
        <f t="shared" si="191"/>
        <v>0.78767831816673495</v>
      </c>
      <c r="S684" s="18">
        <f t="shared" si="192"/>
        <v>0.77237205244053186</v>
      </c>
      <c r="T684">
        <f t="shared" si="193"/>
        <v>1</v>
      </c>
      <c r="X684">
        <f t="shared" si="194"/>
        <v>1</v>
      </c>
      <c r="AB684">
        <f t="shared" si="195"/>
        <v>1</v>
      </c>
    </row>
    <row r="685" spans="1:28" x14ac:dyDescent="0.15">
      <c r="A685">
        <v>6</v>
      </c>
      <c r="B685">
        <v>67.763000000000005</v>
      </c>
      <c r="C685">
        <v>10</v>
      </c>
      <c r="D685" s="18">
        <v>-0.1046</v>
      </c>
      <c r="E685" s="18">
        <v>7.5689999999999993E-2</v>
      </c>
      <c r="F685" s="18">
        <v>1.9870000000000001</v>
      </c>
      <c r="G685" s="18">
        <v>3.1559999999999998E-2</v>
      </c>
      <c r="H685" s="18">
        <v>1.376E-2</v>
      </c>
      <c r="I685" s="18">
        <v>2.468</v>
      </c>
      <c r="J685" s="18">
        <v>4.9320000000000003E-2</v>
      </c>
      <c r="K685" s="18">
        <v>-7.6819999999999999E-2</v>
      </c>
      <c r="L685" s="18">
        <v>3.1520000000000001</v>
      </c>
      <c r="M685" s="18">
        <v>8.0979999999999996E-2</v>
      </c>
      <c r="O685" s="18">
        <f t="shared" si="188"/>
        <v>2.8371</v>
      </c>
      <c r="P685">
        <f t="shared" si="189"/>
        <v>1</v>
      </c>
      <c r="Q685" s="18">
        <f t="shared" si="190"/>
        <v>0.50219846566324067</v>
      </c>
      <c r="R685" s="18">
        <f t="shared" si="191"/>
        <v>0.82833473133782376</v>
      </c>
      <c r="S685" s="18">
        <f t="shared" si="192"/>
        <v>0.6876684031505409</v>
      </c>
      <c r="T685">
        <f t="shared" si="193"/>
        <v>1</v>
      </c>
      <c r="X685">
        <f t="shared" si="194"/>
        <v>1</v>
      </c>
      <c r="AB685">
        <f t="shared" si="195"/>
        <v>1</v>
      </c>
    </row>
    <row r="686" spans="1:28" x14ac:dyDescent="0.15">
      <c r="A686">
        <v>6</v>
      </c>
      <c r="B686">
        <v>67.763000000000005</v>
      </c>
      <c r="C686">
        <v>15</v>
      </c>
      <c r="D686" s="18">
        <v>-0.13919999999999999</v>
      </c>
      <c r="E686" s="18">
        <v>-5.6129999999999999E-2</v>
      </c>
      <c r="F686" s="18">
        <v>2.375</v>
      </c>
      <c r="G686" s="18">
        <v>4.836E-2</v>
      </c>
      <c r="H686" s="18">
        <v>0.15310000000000001</v>
      </c>
      <c r="I686" s="18">
        <v>2.0659999999999998</v>
      </c>
      <c r="J686" s="18">
        <v>3.0290000000000001E-2</v>
      </c>
      <c r="K686" s="18">
        <v>-9.1340000000000005E-2</v>
      </c>
      <c r="L686" s="18">
        <v>3.5680000000000001</v>
      </c>
      <c r="M686" s="18">
        <v>5.8979999999999998E-2</v>
      </c>
      <c r="O686" s="18">
        <f t="shared" si="188"/>
        <v>3.5716999999999999</v>
      </c>
      <c r="P686">
        <f t="shared" si="189"/>
        <v>1</v>
      </c>
      <c r="Q686" s="18">
        <f t="shared" si="190"/>
        <v>0.53045364079792234</v>
      </c>
      <c r="R686" s="18">
        <f t="shared" si="191"/>
        <v>0.86345309044879159</v>
      </c>
      <c r="S686" s="18">
        <f t="shared" si="192"/>
        <v>0.61025602636408083</v>
      </c>
      <c r="T686">
        <f t="shared" si="193"/>
        <v>1</v>
      </c>
      <c r="X686">
        <f t="shared" si="194"/>
        <v>1</v>
      </c>
      <c r="AB686">
        <f t="shared" si="195"/>
        <v>1</v>
      </c>
    </row>
    <row r="687" spans="1:28" x14ac:dyDescent="0.15">
      <c r="A687">
        <v>6</v>
      </c>
      <c r="B687">
        <v>67.763000000000005</v>
      </c>
      <c r="C687">
        <v>20</v>
      </c>
      <c r="D687" s="18">
        <v>0.92190000000000005</v>
      </c>
      <c r="E687" s="18">
        <v>0.46760000000000002</v>
      </c>
      <c r="F687" s="18">
        <v>2.04</v>
      </c>
      <c r="G687" s="18">
        <v>3.041E-2</v>
      </c>
      <c r="H687" s="18">
        <v>-1.421</v>
      </c>
      <c r="I687" s="18">
        <v>2.1379999999999999</v>
      </c>
      <c r="J687" s="18">
        <v>4.777E-2</v>
      </c>
      <c r="K687" s="18">
        <v>-2.0400000000000001E-2</v>
      </c>
      <c r="L687" s="18">
        <v>3.1160000000000001</v>
      </c>
      <c r="M687" s="18">
        <v>0.1119</v>
      </c>
      <c r="O687" s="18">
        <f t="shared" si="188"/>
        <v>4.4965000000000002</v>
      </c>
      <c r="P687">
        <f t="shared" si="189"/>
        <v>1</v>
      </c>
      <c r="Q687" s="18">
        <f t="shared" si="190"/>
        <v>0.55867937580622384</v>
      </c>
      <c r="R687" s="18">
        <f t="shared" si="191"/>
        <v>0.89263004183966355</v>
      </c>
      <c r="S687" s="18">
        <f t="shared" si="192"/>
        <v>0.54235367005461432</v>
      </c>
      <c r="T687">
        <f t="shared" si="193"/>
        <v>1</v>
      </c>
      <c r="X687">
        <f t="shared" si="194"/>
        <v>1</v>
      </c>
      <c r="AB687">
        <f t="shared" si="195"/>
        <v>1</v>
      </c>
    </row>
    <row r="688" spans="1:28" x14ac:dyDescent="0.15">
      <c r="A688">
        <v>6</v>
      </c>
      <c r="B688">
        <v>92.162999999999997</v>
      </c>
      <c r="C688">
        <v>1</v>
      </c>
      <c r="D688" s="18">
        <v>-6.3350000000000004E-2</v>
      </c>
      <c r="E688" s="18">
        <v>1.744</v>
      </c>
      <c r="F688" s="18">
        <v>2.6429999999999998</v>
      </c>
      <c r="G688" s="18">
        <v>1.016</v>
      </c>
      <c r="H688" s="18">
        <v>-0.58350000000000002</v>
      </c>
      <c r="I688" s="18">
        <v>1.2669999999999999</v>
      </c>
      <c r="J688" s="18">
        <v>0.92090000000000005</v>
      </c>
      <c r="K688" s="18">
        <v>-0.77990000000000004</v>
      </c>
      <c r="L688" s="18">
        <v>2.39</v>
      </c>
      <c r="M688" s="18">
        <v>0.44</v>
      </c>
      <c r="O688" s="18">
        <f t="shared" si="188"/>
        <v>5.6607000000000003</v>
      </c>
      <c r="P688">
        <f t="shared" si="189"/>
        <v>1</v>
      </c>
      <c r="Q688" s="18">
        <f t="shared" si="190"/>
        <v>0.58667509915107863</v>
      </c>
      <c r="R688" s="18">
        <f t="shared" si="191"/>
        <v>0.91613530208001348</v>
      </c>
      <c r="S688" s="18">
        <f t="shared" si="192"/>
        <v>0.48490540192930409</v>
      </c>
      <c r="T688">
        <f t="shared" si="193"/>
        <v>1</v>
      </c>
      <c r="X688">
        <f t="shared" si="194"/>
        <v>1</v>
      </c>
      <c r="AB688">
        <f t="shared" si="195"/>
        <v>1</v>
      </c>
    </row>
    <row r="689" spans="1:28" x14ac:dyDescent="0.15">
      <c r="A689">
        <v>6</v>
      </c>
      <c r="B689">
        <v>92.162999999999997</v>
      </c>
      <c r="C689">
        <v>3</v>
      </c>
      <c r="D689" s="18">
        <v>-6.5439999999999998E-2</v>
      </c>
      <c r="E689" s="18">
        <v>4.4830000000000002E-2</v>
      </c>
      <c r="F689" s="18">
        <v>-1.3329999999999999E-5</v>
      </c>
      <c r="G689" s="18">
        <v>2.4300000000000002</v>
      </c>
      <c r="H689" s="18">
        <v>0.31709999999999999</v>
      </c>
      <c r="I689" s="18">
        <v>1.7609999999999999</v>
      </c>
      <c r="J689" s="18">
        <v>6.5140000000000003E-2</v>
      </c>
      <c r="K689" s="18">
        <v>-0.40670000000000001</v>
      </c>
      <c r="L689" s="18">
        <v>2.137</v>
      </c>
      <c r="M689" s="18">
        <v>0.12759999999999999</v>
      </c>
      <c r="O689" s="18">
        <f t="shared" si="188"/>
        <v>7.1265000000000001</v>
      </c>
      <c r="P689">
        <f t="shared" si="189"/>
        <v>1</v>
      </c>
      <c r="Q689" s="18">
        <f t="shared" si="190"/>
        <v>0.61425168038797517</v>
      </c>
      <c r="R689" s="18">
        <f t="shared" si="191"/>
        <v>0.93465013586543333</v>
      </c>
      <c r="S689" s="18">
        <f t="shared" si="192"/>
        <v>0.43776032355643413</v>
      </c>
      <c r="T689">
        <f t="shared" si="193"/>
        <v>1</v>
      </c>
      <c r="X689">
        <f t="shared" si="194"/>
        <v>1</v>
      </c>
      <c r="AB689">
        <f t="shared" si="195"/>
        <v>1</v>
      </c>
    </row>
    <row r="690" spans="1:28" x14ac:dyDescent="0.15">
      <c r="A690">
        <v>6</v>
      </c>
      <c r="B690">
        <v>92.162999999999997</v>
      </c>
      <c r="C690">
        <v>5</v>
      </c>
      <c r="D690" s="18">
        <v>-6.7970000000000003E-2</v>
      </c>
      <c r="E690" s="18">
        <v>-0.15629999999999999</v>
      </c>
      <c r="F690" s="18">
        <v>2.238</v>
      </c>
      <c r="G690" s="18">
        <v>7.4499999999999997E-2</v>
      </c>
      <c r="H690" s="18">
        <v>0.25309999999999999</v>
      </c>
      <c r="I690" s="18">
        <v>1.6890000000000001</v>
      </c>
      <c r="J690" s="18">
        <v>7.1709999999999996E-2</v>
      </c>
      <c r="K690" s="18">
        <v>-0.1527</v>
      </c>
      <c r="L690" s="18">
        <v>2.5550000000000002</v>
      </c>
      <c r="M690" s="18">
        <v>6.7100000000000007E-2</v>
      </c>
      <c r="O690" s="18">
        <f t="shared" si="188"/>
        <v>8.9717000000000002</v>
      </c>
      <c r="P690">
        <f t="shared" si="189"/>
        <v>1</v>
      </c>
      <c r="Q690" s="18">
        <f t="shared" si="190"/>
        <v>0.64122249899198136</v>
      </c>
      <c r="R690" s="18">
        <f t="shared" si="191"/>
        <v>0.9490114011402202</v>
      </c>
      <c r="S690" s="18">
        <f t="shared" si="192"/>
        <v>0.40003994899891415</v>
      </c>
      <c r="T690">
        <f t="shared" si="193"/>
        <v>1</v>
      </c>
      <c r="X690">
        <f t="shared" si="194"/>
        <v>1</v>
      </c>
      <c r="AB690">
        <f t="shared" si="195"/>
        <v>1</v>
      </c>
    </row>
    <row r="691" spans="1:28" x14ac:dyDescent="0.15">
      <c r="A691">
        <v>6</v>
      </c>
      <c r="B691">
        <v>92.162999999999997</v>
      </c>
      <c r="C691">
        <v>7</v>
      </c>
      <c r="D691" s="18">
        <v>7.0349999999999996E-2</v>
      </c>
      <c r="E691" s="18">
        <v>-0.28960000000000002</v>
      </c>
      <c r="F691" s="18">
        <v>2.1619999999999999</v>
      </c>
      <c r="G691" s="18">
        <v>0.1158</v>
      </c>
      <c r="H691" s="18">
        <v>0.18329999999999999</v>
      </c>
      <c r="I691" s="18">
        <v>1.663</v>
      </c>
      <c r="J691" s="18">
        <v>6.2850000000000003E-2</v>
      </c>
      <c r="K691" s="18">
        <v>-6.9449999999999998E-2</v>
      </c>
      <c r="L691" s="18">
        <v>2.7949999999999999</v>
      </c>
      <c r="M691" s="18">
        <v>5.1069999999999997E-2</v>
      </c>
      <c r="O691" s="18">
        <f t="shared" si="188"/>
        <v>11.295</v>
      </c>
      <c r="P691">
        <f t="shared" si="189"/>
        <v>1</v>
      </c>
      <c r="Q691" s="18">
        <f t="shared" si="190"/>
        <v>0.66742771559311986</v>
      </c>
      <c r="R691" s="18">
        <f t="shared" si="191"/>
        <v>0.9600552173218202</v>
      </c>
      <c r="S691" s="18">
        <f t="shared" si="192"/>
        <v>0.37045790124910227</v>
      </c>
      <c r="T691">
        <f t="shared" si="193"/>
        <v>1</v>
      </c>
      <c r="X691">
        <f t="shared" si="194"/>
        <v>1</v>
      </c>
      <c r="AB691">
        <f t="shared" si="195"/>
        <v>1</v>
      </c>
    </row>
    <row r="692" spans="1:28" x14ac:dyDescent="0.15">
      <c r="A692">
        <v>6</v>
      </c>
      <c r="B692">
        <v>92.162999999999997</v>
      </c>
      <c r="C692">
        <v>10</v>
      </c>
      <c r="D692" s="18">
        <v>3.9E-2</v>
      </c>
      <c r="E692" s="18">
        <v>-1.6830000000000001</v>
      </c>
      <c r="F692" s="18">
        <v>2.38</v>
      </c>
      <c r="G692" s="18">
        <v>0.44069999999999998</v>
      </c>
      <c r="H692" s="18">
        <v>0.36780000000000002</v>
      </c>
      <c r="I692" s="18">
        <v>1.706</v>
      </c>
      <c r="J692" s="18">
        <v>7.0019999999999999E-2</v>
      </c>
      <c r="K692" s="18">
        <v>1.4019999999999999</v>
      </c>
      <c r="L692" s="18">
        <v>2.8090000000000002</v>
      </c>
      <c r="M692" s="18">
        <v>0.64149999999999996</v>
      </c>
      <c r="O692" s="18">
        <f t="shared" si="188"/>
        <v>14.218999999999999</v>
      </c>
      <c r="P692">
        <f t="shared" si="189"/>
        <v>1</v>
      </c>
      <c r="Q692" s="18">
        <f t="shared" si="190"/>
        <v>0.69271112210664965</v>
      </c>
      <c r="R692" s="18">
        <f t="shared" si="191"/>
        <v>0.96851387979624359</v>
      </c>
      <c r="S692" s="18">
        <f t="shared" si="192"/>
        <v>0.34763286180737007</v>
      </c>
      <c r="T692">
        <f t="shared" si="193"/>
        <v>1</v>
      </c>
      <c r="X692">
        <f t="shared" si="194"/>
        <v>1</v>
      </c>
      <c r="AB692">
        <f t="shared" si="195"/>
        <v>1</v>
      </c>
    </row>
    <row r="693" spans="1:28" x14ac:dyDescent="0.15">
      <c r="A693">
        <v>6</v>
      </c>
      <c r="B693">
        <v>92.162999999999997</v>
      </c>
      <c r="C693">
        <v>15</v>
      </c>
      <c r="D693" s="18">
        <v>0.40300000000000002</v>
      </c>
      <c r="E693" s="18">
        <v>1.972</v>
      </c>
      <c r="F693" s="18">
        <v>3.6219999999999999</v>
      </c>
      <c r="G693" s="18">
        <v>0.79420000000000002</v>
      </c>
      <c r="H693" s="18">
        <v>-0.50119999999999998</v>
      </c>
      <c r="I693" s="18">
        <v>1.5089999999999999</v>
      </c>
      <c r="J693" s="18">
        <v>3.7539999999999997E-2</v>
      </c>
      <c r="K693" s="18">
        <v>-1.0680000000000001</v>
      </c>
      <c r="L693" s="18">
        <v>2.8340000000000001</v>
      </c>
      <c r="M693" s="18">
        <v>0.33689999999999998</v>
      </c>
      <c r="O693" s="18">
        <f t="shared" si="188"/>
        <v>17.901</v>
      </c>
      <c r="P693">
        <f t="shared" si="189"/>
        <v>1</v>
      </c>
      <c r="Q693" s="18">
        <f t="shared" si="190"/>
        <v>0.71696340795065727</v>
      </c>
      <c r="R693" s="18">
        <f t="shared" si="191"/>
        <v>0.97499929835413301</v>
      </c>
      <c r="S693" s="18">
        <f t="shared" si="192"/>
        <v>0.33022675369047438</v>
      </c>
      <c r="T693">
        <f t="shared" si="193"/>
        <v>1</v>
      </c>
      <c r="X693">
        <f t="shared" si="194"/>
        <v>1</v>
      </c>
      <c r="AB693">
        <f t="shared" si="195"/>
        <v>1</v>
      </c>
    </row>
    <row r="694" spans="1:28" x14ac:dyDescent="0.15">
      <c r="A694">
        <v>6</v>
      </c>
      <c r="B694">
        <v>92.162999999999997</v>
      </c>
      <c r="C694">
        <v>20</v>
      </c>
      <c r="D694" s="18">
        <v>-0.24199999999999999</v>
      </c>
      <c r="E694" s="18">
        <v>0.69750000000000001</v>
      </c>
      <c r="F694" s="18">
        <v>1.968</v>
      </c>
      <c r="G694" s="18">
        <v>0.19900000000000001</v>
      </c>
      <c r="H694" s="18">
        <v>-0.17929999999999999</v>
      </c>
      <c r="I694" s="18">
        <v>1.59</v>
      </c>
      <c r="J694" s="18">
        <v>5.4719999999999998E-2</v>
      </c>
      <c r="K694" s="18">
        <v>-0.34360000000000002</v>
      </c>
      <c r="L694" s="18">
        <v>2.4740000000000002</v>
      </c>
      <c r="M694" s="18">
        <v>0.10589999999999999</v>
      </c>
      <c r="O694" s="18">
        <f t="shared" si="188"/>
        <v>22.536000000000001</v>
      </c>
      <c r="P694">
        <f t="shared" si="189"/>
        <v>1</v>
      </c>
      <c r="Q694" s="18">
        <f t="shared" si="190"/>
        <v>0.74007698302753744</v>
      </c>
      <c r="R694" s="18">
        <f t="shared" si="191"/>
        <v>0.97998808853394304</v>
      </c>
      <c r="S694" s="18">
        <f t="shared" si="192"/>
        <v>0.31708170171621175</v>
      </c>
      <c r="T694">
        <f t="shared" si="193"/>
        <v>1</v>
      </c>
      <c r="X694">
        <f t="shared" si="194"/>
        <v>1</v>
      </c>
      <c r="AB694">
        <f t="shared" si="195"/>
        <v>1</v>
      </c>
    </row>
    <row r="695" spans="1:28" x14ac:dyDescent="0.15">
      <c r="A695">
        <v>6</v>
      </c>
      <c r="B695">
        <v>125.563</v>
      </c>
      <c r="C695">
        <v>1</v>
      </c>
      <c r="D695" s="18">
        <v>0.13150000000000001</v>
      </c>
      <c r="E695" s="18">
        <v>0.1303</v>
      </c>
      <c r="F695" s="18">
        <v>1.1539999999999999</v>
      </c>
      <c r="G695" s="18">
        <v>0.31950000000000001</v>
      </c>
      <c r="H695" s="18">
        <v>-0.47839999999999999</v>
      </c>
      <c r="I695" s="18">
        <v>1.2709999999999999</v>
      </c>
      <c r="J695" s="18">
        <v>0.17419999999999999</v>
      </c>
      <c r="K695" s="18">
        <v>0.44519999999999998</v>
      </c>
      <c r="L695" s="18">
        <v>3.4460000000000002</v>
      </c>
      <c r="M695" s="18">
        <v>0.41760000000000003</v>
      </c>
      <c r="O695" s="18">
        <f t="shared" si="188"/>
        <v>28.370999999999999</v>
      </c>
      <c r="P695">
        <f t="shared" si="189"/>
        <v>1</v>
      </c>
      <c r="Q695" s="18">
        <f t="shared" si="190"/>
        <v>0.76197899224891197</v>
      </c>
      <c r="R695" s="18">
        <f t="shared" si="191"/>
        <v>0.98384881612833519</v>
      </c>
      <c r="S695" s="18">
        <f t="shared" si="192"/>
        <v>0.30722386103358912</v>
      </c>
      <c r="T695">
        <f t="shared" si="193"/>
        <v>1</v>
      </c>
      <c r="X695">
        <f t="shared" si="194"/>
        <v>1</v>
      </c>
      <c r="AB695">
        <f t="shared" si="195"/>
        <v>1</v>
      </c>
    </row>
    <row r="696" spans="1:28" x14ac:dyDescent="0.15">
      <c r="A696">
        <v>6</v>
      </c>
      <c r="B696">
        <v>125.563</v>
      </c>
      <c r="C696">
        <v>3</v>
      </c>
      <c r="D696" s="18">
        <v>4.3779999999999999E-2</v>
      </c>
      <c r="E696" s="18">
        <v>0.2908</v>
      </c>
      <c r="F696" s="18">
        <v>1.1279999999999999</v>
      </c>
      <c r="G696" s="18">
        <v>0.22370000000000001</v>
      </c>
      <c r="H696" s="18">
        <v>-0.75539999999999996</v>
      </c>
      <c r="I696" s="18">
        <v>1.373</v>
      </c>
      <c r="J696" s="18">
        <v>0.23719999999999999</v>
      </c>
      <c r="K696" s="18">
        <v>0.71430000000000005</v>
      </c>
      <c r="L696" s="18">
        <v>3.2080000000000002</v>
      </c>
      <c r="M696" s="18">
        <v>0.62760000000000005</v>
      </c>
      <c r="O696" s="18">
        <f t="shared" si="188"/>
        <v>35.716999999999999</v>
      </c>
      <c r="P696">
        <f t="shared" si="189"/>
        <v>1</v>
      </c>
      <c r="Q696" s="18">
        <f t="shared" si="190"/>
        <v>0.78261959751403454</v>
      </c>
      <c r="R696" s="18">
        <f t="shared" si="191"/>
        <v>0.98685928000292522</v>
      </c>
      <c r="S696" s="18">
        <f t="shared" si="192"/>
        <v>0.29987010623233279</v>
      </c>
      <c r="T696">
        <f t="shared" si="193"/>
        <v>1</v>
      </c>
      <c r="X696">
        <f t="shared" si="194"/>
        <v>1</v>
      </c>
      <c r="AB696">
        <f t="shared" si="195"/>
        <v>1</v>
      </c>
    </row>
    <row r="697" spans="1:28" x14ac:dyDescent="0.15">
      <c r="A697">
        <v>6</v>
      </c>
      <c r="B697">
        <v>125.563</v>
      </c>
      <c r="C697">
        <v>5</v>
      </c>
      <c r="D697" s="18">
        <v>-1.1990000000000001E-2</v>
      </c>
      <c r="E697" s="18">
        <v>0.30209999999999998</v>
      </c>
      <c r="F697" s="18">
        <v>2.4079999999999999</v>
      </c>
      <c r="G697" s="18">
        <v>0.79449999999999998</v>
      </c>
      <c r="H697" s="18">
        <v>-0.4511</v>
      </c>
      <c r="I697" s="18">
        <v>1.88</v>
      </c>
      <c r="J697" s="18">
        <v>0.5252</v>
      </c>
      <c r="K697" s="18">
        <v>0.41909999999999997</v>
      </c>
      <c r="L697" s="18">
        <v>3.5190000000000001</v>
      </c>
      <c r="M697" s="18">
        <v>0.3523</v>
      </c>
      <c r="O697" s="18">
        <f t="shared" si="188"/>
        <v>44.965000000000003</v>
      </c>
      <c r="P697">
        <f t="shared" si="189"/>
        <v>1</v>
      </c>
      <c r="Q697" s="18">
        <f t="shared" si="190"/>
        <v>0.80196989394510831</v>
      </c>
      <c r="R697" s="18">
        <f t="shared" si="191"/>
        <v>0.98922675840780183</v>
      </c>
      <c r="S697" s="18">
        <f t="shared" si="192"/>
        <v>0.29440628225833176</v>
      </c>
      <c r="T697">
        <f t="shared" si="193"/>
        <v>1</v>
      </c>
      <c r="X697">
        <f t="shared" si="194"/>
        <v>1</v>
      </c>
      <c r="AB697">
        <f t="shared" si="195"/>
        <v>1</v>
      </c>
    </row>
    <row r="698" spans="1:28" x14ac:dyDescent="0.15">
      <c r="A698">
        <v>6</v>
      </c>
      <c r="B698">
        <v>125.563</v>
      </c>
      <c r="C698">
        <v>7</v>
      </c>
      <c r="D698" s="18">
        <v>-5.7500000000000002E-2</v>
      </c>
      <c r="E698" s="18">
        <v>-1.8509999999999999E-2</v>
      </c>
      <c r="F698" s="18">
        <v>4.55</v>
      </c>
      <c r="G698" s="18">
        <v>2.4510000000000001</v>
      </c>
      <c r="H698" s="18">
        <v>-9.955E-2</v>
      </c>
      <c r="I698" s="18">
        <v>2.02</v>
      </c>
      <c r="J698" s="18">
        <v>6.7470000000000002E-2</v>
      </c>
      <c r="K698" s="18">
        <v>0.32419999999999999</v>
      </c>
      <c r="L698" s="18">
        <v>3.5230000000000001</v>
      </c>
      <c r="M698" s="18">
        <v>0.22789999999999999</v>
      </c>
      <c r="O698" s="18">
        <f t="shared" si="188"/>
        <v>56.606999999999999</v>
      </c>
      <c r="P698">
        <f t="shared" si="189"/>
        <v>1</v>
      </c>
      <c r="Q698" s="18">
        <f t="shared" si="190"/>
        <v>0.82002170230047555</v>
      </c>
      <c r="R698" s="18">
        <f t="shared" si="191"/>
        <v>0.99110539662704578</v>
      </c>
      <c r="S698" s="18">
        <f t="shared" si="192"/>
        <v>0.29035874721742205</v>
      </c>
      <c r="T698">
        <f t="shared" si="193"/>
        <v>1</v>
      </c>
      <c r="X698">
        <f t="shared" si="194"/>
        <v>1</v>
      </c>
      <c r="AB698">
        <f t="shared" si="195"/>
        <v>1</v>
      </c>
    </row>
    <row r="699" spans="1:28" x14ac:dyDescent="0.15">
      <c r="A699">
        <v>6</v>
      </c>
      <c r="B699">
        <v>125.563</v>
      </c>
      <c r="C699">
        <v>10</v>
      </c>
      <c r="D699" s="18">
        <v>4.1959999999999997E-2</v>
      </c>
      <c r="E699" s="18">
        <v>-4.1369999999999997E-2</v>
      </c>
      <c r="F699" s="18">
        <v>1.4990000000000001</v>
      </c>
      <c r="G699" s="18">
        <v>3.0349999999999999E-2</v>
      </c>
      <c r="H699" s="18">
        <v>-0.1356</v>
      </c>
      <c r="I699" s="18">
        <v>2.1480000000000001</v>
      </c>
      <c r="J699" s="18">
        <v>0.25719999999999998</v>
      </c>
      <c r="K699" s="18">
        <v>0.2447</v>
      </c>
      <c r="L699" s="18">
        <v>3.5489999999999999</v>
      </c>
      <c r="M699" s="18">
        <v>0.1384</v>
      </c>
      <c r="O699" s="18">
        <f>O120</f>
        <v>71.265000000000001</v>
      </c>
      <c r="P699">
        <f>IF(R$1=3,IF(P$1&lt;0,0,$Q699+($R699-$Q699)*P$1^$S699),1)</f>
        <v>1</v>
      </c>
      <c r="Q699" s="18">
        <f>$O$596+$P$596/(1+EXP(($Q$596-LOG10($O699))/$R$596))+$S$596/(1+EXP(($T$596-LOG10($O699))/$U$596))</f>
        <v>0.83678811622368698</v>
      </c>
      <c r="R699" s="18">
        <f>$O$597+$P$597/(1+EXP(($Q$597-LOG10($O699))/$R$597))+$S$597/(1+EXP(($T$597-LOG10($O699))/$U$597))</f>
        <v>0.99260997163826481</v>
      </c>
      <c r="S699" s="18">
        <f>$O$598+$P$598/(1+EXP(($Q$598-LOG10($O699))/$R$598))+$S$598/(1+EXP(($T$598-LOG10($O699))/$U$598))</f>
        <v>0.28736652064669377</v>
      </c>
      <c r="T699">
        <f>IF(V$1=3,IF(T$1&lt;0,0,$Q699+($R699-$Q699)*T$1^$S699),1)</f>
        <v>1</v>
      </c>
      <c r="X699">
        <f>IF(Z$1=3,IF(X$1&lt;0,0,$Q699+($R699-$Q699)*X$1^$S699),1)</f>
        <v>1</v>
      </c>
      <c r="AB699">
        <f>IF(AD$1=3,IF(AB$1&lt;0,0,$Q699+($R699-$Q699)*AB$1^$S699),1)</f>
        <v>1</v>
      </c>
    </row>
    <row r="700" spans="1:28" x14ac:dyDescent="0.15">
      <c r="A700">
        <v>6</v>
      </c>
      <c r="B700">
        <v>125.563</v>
      </c>
      <c r="C700">
        <v>15</v>
      </c>
      <c r="D700" s="18">
        <v>-8.5730000000000008E-3</v>
      </c>
      <c r="E700" s="18">
        <v>0.63200000000000001</v>
      </c>
      <c r="F700" s="18">
        <v>2.2349999999999999</v>
      </c>
      <c r="G700" s="18">
        <v>0.17749999999999999</v>
      </c>
      <c r="H700" s="18">
        <v>-0.87450000000000006</v>
      </c>
      <c r="I700" s="18">
        <v>2.4020000000000001</v>
      </c>
      <c r="J700" s="18">
        <v>0.30919999999999997</v>
      </c>
      <c r="K700" s="18">
        <v>0.3332</v>
      </c>
      <c r="L700" s="18">
        <v>3.39</v>
      </c>
      <c r="M700" s="18">
        <v>0.187</v>
      </c>
      <c r="O700" s="18">
        <f t="shared" ref="O700:O740" si="196">O121</f>
        <v>89.715999999999994</v>
      </c>
      <c r="P700">
        <f t="shared" ref="P700:P740" si="197">IF(R$1=3,IF(P$1&lt;0,0,$Q700+($R700-$Q700)*P$1^$S700),1)</f>
        <v>1</v>
      </c>
      <c r="Q700" s="18">
        <f t="shared" ref="Q700:Q740" si="198">$O$596+$P$596/(1+EXP(($Q$596-LOG10($O700))/$R$596))+$S$596/(1+EXP(($T$596-LOG10($O700))/$U$596))</f>
        <v>0.8522913967380763</v>
      </c>
      <c r="R700" s="18">
        <f t="shared" ref="R700:R740" si="199">$O$597+$P$597/(1+EXP(($Q$597-LOG10($O700))/$R$597))+$S$597/(1+EXP(($T$597-LOG10($O700))/$U$597))</f>
        <v>0.99382541164357496</v>
      </c>
      <c r="S700" s="18">
        <f t="shared" ref="S700:S740" si="200">$O$598+$P$598/(1+EXP(($Q$598-LOG10($O700))/$R$598))+$S$598/(1+EXP(($T$598-LOG10($O700))/$U$598))</f>
        <v>0.28515853716981931</v>
      </c>
      <c r="T700">
        <f t="shared" ref="T700:T740" si="201">IF(V$1=3,IF(T$1&lt;0,0,$Q700+($R700-$Q700)*T$1^$S700),1)</f>
        <v>1</v>
      </c>
      <c r="X700">
        <f t="shared" ref="X700:X740" si="202">IF(Z$1=3,IF(X$1&lt;0,0,$Q700+($R700-$Q700)*X$1^$S700),1)</f>
        <v>1</v>
      </c>
      <c r="AB700">
        <f t="shared" ref="AB700:AB740" si="203">IF(AD$1=3,IF(AB$1&lt;0,0,$Q700+($R700-$Q700)*AB$1^$S700),1)</f>
        <v>1</v>
      </c>
    </row>
    <row r="701" spans="1:28" x14ac:dyDescent="0.15">
      <c r="A701">
        <v>6</v>
      </c>
      <c r="B701">
        <v>125.563</v>
      </c>
      <c r="C701">
        <v>20</v>
      </c>
      <c r="D701" s="18">
        <v>-9.5890000000000003E-2</v>
      </c>
      <c r="E701" s="18">
        <v>-1.176E-2</v>
      </c>
      <c r="F701" s="18">
        <v>-6</v>
      </c>
      <c r="G701" s="18">
        <v>2.2320000000000002</v>
      </c>
      <c r="H701" s="18">
        <v>-0.18390000000000001</v>
      </c>
      <c r="I701" s="18">
        <v>2.2050000000000001</v>
      </c>
      <c r="J701" s="18">
        <v>0.2477</v>
      </c>
      <c r="K701" s="18">
        <v>0.27710000000000001</v>
      </c>
      <c r="L701" s="18">
        <v>2.1509999999999998</v>
      </c>
      <c r="M701" s="18">
        <v>9.9979999999999999E-2</v>
      </c>
      <c r="O701" s="18">
        <f t="shared" si="196"/>
        <v>112.94</v>
      </c>
      <c r="P701">
        <f t="shared" si="197"/>
        <v>1</v>
      </c>
      <c r="Q701" s="18">
        <f t="shared" si="198"/>
        <v>0.86657047904947926</v>
      </c>
      <c r="R701" s="18">
        <f t="shared" si="199"/>
        <v>0.99481554481791523</v>
      </c>
      <c r="S701" s="18">
        <f t="shared" si="200"/>
        <v>0.28353117818640672</v>
      </c>
      <c r="T701">
        <f t="shared" si="201"/>
        <v>1</v>
      </c>
      <c r="X701">
        <f t="shared" si="202"/>
        <v>1</v>
      </c>
      <c r="AB701">
        <f t="shared" si="203"/>
        <v>1</v>
      </c>
    </row>
    <row r="702" spans="1:28" x14ac:dyDescent="0.15">
      <c r="A702">
        <v>6</v>
      </c>
      <c r="B702">
        <v>171.16300000000001</v>
      </c>
      <c r="C702">
        <v>1</v>
      </c>
      <c r="D702" s="18">
        <v>0.16900000000000001</v>
      </c>
      <c r="E702" s="18">
        <v>0.183</v>
      </c>
      <c r="F702" s="18">
        <v>0.48209999999999997</v>
      </c>
      <c r="G702" s="18">
        <v>0.25059999999999999</v>
      </c>
      <c r="H702" s="18">
        <v>-0.44940000000000002</v>
      </c>
      <c r="I702" s="18">
        <v>0.99909999999999999</v>
      </c>
      <c r="J702" s="18">
        <v>0.34960000000000002</v>
      </c>
      <c r="K702" s="18">
        <v>0.34649999999999997</v>
      </c>
      <c r="L702" s="18">
        <v>3.085</v>
      </c>
      <c r="M702" s="18">
        <v>0.34179999999999999</v>
      </c>
      <c r="O702" s="18">
        <f t="shared" si="196"/>
        <v>142.19</v>
      </c>
      <c r="P702">
        <f t="shared" si="197"/>
        <v>1</v>
      </c>
      <c r="Q702" s="18">
        <f t="shared" si="198"/>
        <v>0.87968234917386356</v>
      </c>
      <c r="R702" s="18">
        <f t="shared" si="199"/>
        <v>0.99562886896137737</v>
      </c>
      <c r="S702" s="18">
        <f t="shared" si="200"/>
        <v>0.28233215088751784</v>
      </c>
      <c r="T702">
        <f t="shared" si="201"/>
        <v>1</v>
      </c>
      <c r="X702">
        <f t="shared" si="202"/>
        <v>1</v>
      </c>
      <c r="AB702">
        <f t="shared" si="203"/>
        <v>1</v>
      </c>
    </row>
    <row r="703" spans="1:28" x14ac:dyDescent="0.15">
      <c r="A703">
        <v>6</v>
      </c>
      <c r="B703">
        <v>171.16300000000001</v>
      </c>
      <c r="C703">
        <v>3</v>
      </c>
      <c r="D703" s="18">
        <v>0.16650000000000001</v>
      </c>
      <c r="E703" s="18">
        <v>0.1714</v>
      </c>
      <c r="F703" s="18">
        <v>0.51380000000000003</v>
      </c>
      <c r="G703" s="18">
        <v>0.20449999999999999</v>
      </c>
      <c r="H703" s="18">
        <v>-0.4743</v>
      </c>
      <c r="I703" s="18">
        <v>1.0489999999999999</v>
      </c>
      <c r="J703" s="18">
        <v>0.32050000000000001</v>
      </c>
      <c r="K703" s="18">
        <v>0.38750000000000001</v>
      </c>
      <c r="L703" s="18">
        <v>3.0739999999999998</v>
      </c>
      <c r="M703" s="18">
        <v>0.3291</v>
      </c>
      <c r="O703" s="18">
        <f t="shared" si="196"/>
        <v>179.01</v>
      </c>
      <c r="P703">
        <f t="shared" si="197"/>
        <v>1</v>
      </c>
      <c r="Q703" s="18">
        <f t="shared" si="198"/>
        <v>0.89167573489862073</v>
      </c>
      <c r="R703" s="18">
        <f t="shared" si="199"/>
        <v>0.99630125996117347</v>
      </c>
      <c r="S703" s="18">
        <f t="shared" si="200"/>
        <v>0.2814498310636997</v>
      </c>
      <c r="T703">
        <f t="shared" si="201"/>
        <v>1</v>
      </c>
      <c r="X703">
        <f t="shared" si="202"/>
        <v>1</v>
      </c>
      <c r="AB703">
        <f t="shared" si="203"/>
        <v>1</v>
      </c>
    </row>
    <row r="704" spans="1:28" x14ac:dyDescent="0.15">
      <c r="A704">
        <v>6</v>
      </c>
      <c r="B704">
        <v>171.16300000000001</v>
      </c>
      <c r="C704">
        <v>5</v>
      </c>
      <c r="D704" s="18">
        <v>0.18690000000000001</v>
      </c>
      <c r="E704" s="18">
        <v>-0.15759999999999999</v>
      </c>
      <c r="F704" s="18">
        <v>1.026</v>
      </c>
      <c r="G704" s="18">
        <v>0.1004</v>
      </c>
      <c r="H704" s="18">
        <v>-0.15989999999999999</v>
      </c>
      <c r="I704" s="18">
        <v>1.53</v>
      </c>
      <c r="J704" s="18">
        <v>0.13830000000000001</v>
      </c>
      <c r="K704" s="18">
        <v>0.38080000000000003</v>
      </c>
      <c r="L704" s="18">
        <v>3.19</v>
      </c>
      <c r="M704" s="18">
        <v>0.2732</v>
      </c>
      <c r="O704" s="18">
        <f t="shared" si="196"/>
        <v>225.36</v>
      </c>
      <c r="P704">
        <f t="shared" si="197"/>
        <v>1</v>
      </c>
      <c r="Q704" s="18">
        <f t="shared" si="198"/>
        <v>0.90261348125692009</v>
      </c>
      <c r="R704" s="18">
        <f t="shared" si="199"/>
        <v>0.99686065623611886</v>
      </c>
      <c r="S704" s="18">
        <f t="shared" si="200"/>
        <v>0.28080082442148102</v>
      </c>
      <c r="T704">
        <f t="shared" si="201"/>
        <v>1</v>
      </c>
      <c r="X704">
        <f t="shared" si="202"/>
        <v>1</v>
      </c>
      <c r="AB704">
        <f t="shared" si="203"/>
        <v>1</v>
      </c>
    </row>
    <row r="705" spans="1:28" x14ac:dyDescent="0.15">
      <c r="A705">
        <v>6</v>
      </c>
      <c r="B705">
        <v>171.16300000000001</v>
      </c>
      <c r="C705">
        <v>7</v>
      </c>
      <c r="D705" s="18">
        <v>5.2400000000000002E-2</v>
      </c>
      <c r="E705" s="18">
        <v>0.12820000000000001</v>
      </c>
      <c r="F705" s="18">
        <v>1.452</v>
      </c>
      <c r="G705" s="18">
        <v>9.0279999999999999E-2</v>
      </c>
      <c r="H705" s="18">
        <v>-0.33389999999999997</v>
      </c>
      <c r="I705" s="18">
        <v>1.4830000000000001</v>
      </c>
      <c r="J705" s="18">
        <v>0.21510000000000001</v>
      </c>
      <c r="K705" s="18">
        <v>0.40239999999999998</v>
      </c>
      <c r="L705" s="18">
        <v>3.234</v>
      </c>
      <c r="M705" s="18">
        <v>0.25890000000000002</v>
      </c>
      <c r="O705" s="18">
        <f t="shared" si="196"/>
        <v>283.70999999999998</v>
      </c>
      <c r="P705">
        <f t="shared" si="197"/>
        <v>1</v>
      </c>
      <c r="Q705" s="18">
        <f t="shared" si="198"/>
        <v>0.91256175358672664</v>
      </c>
      <c r="R705" s="18">
        <f t="shared" si="199"/>
        <v>0.99732863854112597</v>
      </c>
      <c r="S705" s="18">
        <f t="shared" si="200"/>
        <v>0.28032356203945485</v>
      </c>
      <c r="T705">
        <f t="shared" si="201"/>
        <v>1</v>
      </c>
      <c r="X705">
        <f t="shared" si="202"/>
        <v>1</v>
      </c>
      <c r="AB705">
        <f t="shared" si="203"/>
        <v>1</v>
      </c>
    </row>
    <row r="706" spans="1:28" x14ac:dyDescent="0.15">
      <c r="A706">
        <v>6</v>
      </c>
      <c r="B706">
        <v>171.16300000000001</v>
      </c>
      <c r="C706">
        <v>10</v>
      </c>
      <c r="D706" s="18">
        <v>3.7839999999999999E-2</v>
      </c>
      <c r="E706" s="18">
        <v>0.2147</v>
      </c>
      <c r="F706" s="18">
        <v>1.9379999999999999</v>
      </c>
      <c r="G706" s="18">
        <v>0.91710000000000003</v>
      </c>
      <c r="H706" s="18">
        <v>-0.41720000000000002</v>
      </c>
      <c r="I706" s="18">
        <v>1.64</v>
      </c>
      <c r="J706" s="18">
        <v>0.52310000000000001</v>
      </c>
      <c r="K706" s="18">
        <v>0.42249999999999999</v>
      </c>
      <c r="L706" s="18">
        <v>3.2480000000000002</v>
      </c>
      <c r="M706" s="18">
        <v>0.2505</v>
      </c>
      <c r="O706" s="18">
        <f t="shared" si="196"/>
        <v>357.17</v>
      </c>
      <c r="P706">
        <f t="shared" si="197"/>
        <v>1</v>
      </c>
      <c r="Q706" s="18">
        <f t="shared" si="198"/>
        <v>0.92158775754868971</v>
      </c>
      <c r="R706" s="18">
        <f t="shared" si="199"/>
        <v>0.9977220225740242</v>
      </c>
      <c r="S706" s="18">
        <f t="shared" si="200"/>
        <v>0.27997267185515318</v>
      </c>
      <c r="T706">
        <f t="shared" si="201"/>
        <v>1</v>
      </c>
      <c r="X706">
        <f t="shared" si="202"/>
        <v>1</v>
      </c>
      <c r="AB706">
        <f t="shared" si="203"/>
        <v>1</v>
      </c>
    </row>
    <row r="707" spans="1:28" x14ac:dyDescent="0.15">
      <c r="A707">
        <v>6</v>
      </c>
      <c r="B707">
        <v>171.16300000000001</v>
      </c>
      <c r="C707">
        <v>15</v>
      </c>
      <c r="D707" s="18">
        <v>1.6720000000000001E-3</v>
      </c>
      <c r="E707" s="18">
        <v>9.1910000000000006E-2</v>
      </c>
      <c r="F707" s="18">
        <v>1.464</v>
      </c>
      <c r="G707" s="18">
        <v>7.2889999999999996E-2</v>
      </c>
      <c r="H707" s="18">
        <v>-0.29380000000000001</v>
      </c>
      <c r="I707" s="18">
        <v>1.605</v>
      </c>
      <c r="J707" s="18">
        <v>0.22109999999999999</v>
      </c>
      <c r="K707" s="18">
        <v>0.4194</v>
      </c>
      <c r="L707" s="18">
        <v>3.2919999999999998</v>
      </c>
      <c r="M707" s="18">
        <v>0.2336</v>
      </c>
      <c r="O707" s="18">
        <f t="shared" si="196"/>
        <v>449.65</v>
      </c>
      <c r="P707">
        <f t="shared" si="197"/>
        <v>1</v>
      </c>
      <c r="Q707" s="18">
        <f t="shared" si="198"/>
        <v>0.92975808879128108</v>
      </c>
      <c r="R707" s="18">
        <f t="shared" si="199"/>
        <v>0.99805403471156051</v>
      </c>
      <c r="S707" s="18">
        <f t="shared" si="200"/>
        <v>0.279714750407551</v>
      </c>
      <c r="T707">
        <f t="shared" si="201"/>
        <v>1</v>
      </c>
      <c r="X707">
        <f t="shared" si="202"/>
        <v>1</v>
      </c>
      <c r="AB707">
        <f t="shared" si="203"/>
        <v>1</v>
      </c>
    </row>
    <row r="708" spans="1:28" x14ac:dyDescent="0.15">
      <c r="A708">
        <v>6</v>
      </c>
      <c r="B708">
        <v>171.16300000000001</v>
      </c>
      <c r="C708">
        <v>20</v>
      </c>
      <c r="D708" s="18">
        <v>-4.6289999999999998E-2</v>
      </c>
      <c r="E708" s="18">
        <v>9.9909999999999999E-2</v>
      </c>
      <c r="F708" s="18">
        <v>1.3939999999999999</v>
      </c>
      <c r="G708" s="18">
        <v>4.6640000000000001E-2</v>
      </c>
      <c r="H708" s="18">
        <v>-0.25640000000000002</v>
      </c>
      <c r="I708" s="18">
        <v>1.5629999999999999</v>
      </c>
      <c r="J708" s="18">
        <v>0.23699999999999999</v>
      </c>
      <c r="K708" s="18">
        <v>0.39379999999999998</v>
      </c>
      <c r="L708" s="18">
        <v>3.3290000000000002</v>
      </c>
      <c r="M708" s="18">
        <v>0.1981</v>
      </c>
      <c r="O708" s="18">
        <f t="shared" si="196"/>
        <v>566.08000000000004</v>
      </c>
      <c r="P708">
        <f t="shared" si="197"/>
        <v>1</v>
      </c>
      <c r="Q708" s="18">
        <f t="shared" si="198"/>
        <v>0.93713893586859254</v>
      </c>
      <c r="R708" s="18">
        <f t="shared" si="199"/>
        <v>0.9983352297206366</v>
      </c>
      <c r="S708" s="18">
        <f t="shared" si="200"/>
        <v>0.27952518461658338</v>
      </c>
      <c r="T708">
        <f t="shared" si="201"/>
        <v>1</v>
      </c>
      <c r="X708">
        <f t="shared" si="202"/>
        <v>1</v>
      </c>
      <c r="AB708">
        <f t="shared" si="203"/>
        <v>1</v>
      </c>
    </row>
    <row r="709" spans="1:28" x14ac:dyDescent="0.15">
      <c r="A709">
        <v>6</v>
      </c>
      <c r="B709">
        <v>233.56299999999999</v>
      </c>
      <c r="C709">
        <v>1</v>
      </c>
      <c r="D709" s="18">
        <v>9.8059999999999994E-2</v>
      </c>
      <c r="E709" s="18">
        <v>0.12520000000000001</v>
      </c>
      <c r="F709" s="18">
        <v>1.4570000000000001</v>
      </c>
      <c r="G709" s="18">
        <v>0.36299999999999999</v>
      </c>
      <c r="H709" s="18">
        <v>-0.17</v>
      </c>
      <c r="I709" s="18">
        <v>1.3759999999999999</v>
      </c>
      <c r="J709" s="18">
        <v>0.15609999999999999</v>
      </c>
      <c r="K709" s="18">
        <v>0.34889999999999999</v>
      </c>
      <c r="L709" s="18">
        <v>3.0830000000000002</v>
      </c>
      <c r="M709" s="18">
        <v>0.32419999999999999</v>
      </c>
      <c r="O709" s="18">
        <f t="shared" si="196"/>
        <v>712.65</v>
      </c>
      <c r="P709">
        <f t="shared" si="197"/>
        <v>1</v>
      </c>
      <c r="Q709" s="18">
        <f t="shared" si="198"/>
        <v>0.94379362344940043</v>
      </c>
      <c r="R709" s="18">
        <f t="shared" si="199"/>
        <v>0.99857405965490731</v>
      </c>
      <c r="S709" s="18">
        <f t="shared" si="200"/>
        <v>0.27938588424872224</v>
      </c>
      <c r="T709">
        <f t="shared" si="201"/>
        <v>1</v>
      </c>
      <c r="X709">
        <f t="shared" si="202"/>
        <v>1</v>
      </c>
      <c r="AB709">
        <f t="shared" si="203"/>
        <v>1</v>
      </c>
    </row>
    <row r="710" spans="1:28" x14ac:dyDescent="0.15">
      <c r="A710">
        <v>6</v>
      </c>
      <c r="B710">
        <v>233.56299999999999</v>
      </c>
      <c r="C710">
        <v>3</v>
      </c>
      <c r="D710" s="18">
        <v>0.1013</v>
      </c>
      <c r="E710" s="18">
        <v>2.6009999999999998E-2</v>
      </c>
      <c r="F710" s="18">
        <v>2.242</v>
      </c>
      <c r="G710" s="18">
        <v>8.0310000000000006E-2</v>
      </c>
      <c r="H710" s="18">
        <v>-9.7040000000000001E-2</v>
      </c>
      <c r="I710" s="18">
        <v>1.4359999999999999</v>
      </c>
      <c r="J710" s="18">
        <v>9.0870000000000006E-2</v>
      </c>
      <c r="K710" s="18">
        <v>0.36820000000000003</v>
      </c>
      <c r="L710" s="18">
        <v>3.0870000000000002</v>
      </c>
      <c r="M710" s="18">
        <v>0.29580000000000001</v>
      </c>
      <c r="O710" s="18">
        <f t="shared" si="196"/>
        <v>897.16</v>
      </c>
      <c r="P710">
        <f t="shared" si="197"/>
        <v>1</v>
      </c>
      <c r="Q710" s="18">
        <f t="shared" si="198"/>
        <v>0.94978354497325501</v>
      </c>
      <c r="R710" s="18">
        <f t="shared" si="199"/>
        <v>0.99877740340533738</v>
      </c>
      <c r="S710" s="18">
        <f t="shared" si="200"/>
        <v>0.27928352721776695</v>
      </c>
      <c r="T710">
        <f t="shared" si="201"/>
        <v>1</v>
      </c>
      <c r="X710">
        <f t="shared" si="202"/>
        <v>1</v>
      </c>
      <c r="AB710">
        <f t="shared" si="203"/>
        <v>1</v>
      </c>
    </row>
    <row r="711" spans="1:28" x14ac:dyDescent="0.15">
      <c r="A711">
        <v>6</v>
      </c>
      <c r="B711">
        <v>233.56299999999999</v>
      </c>
      <c r="C711">
        <v>5</v>
      </c>
      <c r="D711" s="18">
        <v>8.2589999999999997E-2</v>
      </c>
      <c r="E711" s="18">
        <v>2.8889999999999999E-2</v>
      </c>
      <c r="F711" s="18">
        <v>-6</v>
      </c>
      <c r="G711" s="18">
        <v>2.4359999999999999</v>
      </c>
      <c r="H711" s="18">
        <v>-0.1295</v>
      </c>
      <c r="I711" s="18">
        <v>1.3560000000000001</v>
      </c>
      <c r="J711" s="18">
        <v>0.11210000000000001</v>
      </c>
      <c r="K711" s="18">
        <v>0.46839999999999998</v>
      </c>
      <c r="L711" s="18">
        <v>3.181</v>
      </c>
      <c r="M711" s="18">
        <v>0.3765</v>
      </c>
      <c r="O711" s="18">
        <f t="shared" si="196"/>
        <v>1129.4000000000001</v>
      </c>
      <c r="P711">
        <f t="shared" si="197"/>
        <v>1</v>
      </c>
      <c r="Q711" s="18">
        <f t="shared" si="198"/>
        <v>0.95516643337491047</v>
      </c>
      <c r="R711" s="18">
        <f t="shared" si="199"/>
        <v>0.99895086933818189</v>
      </c>
      <c r="S711" s="18">
        <f t="shared" si="200"/>
        <v>0.27920832593347056</v>
      </c>
      <c r="T711">
        <f t="shared" si="201"/>
        <v>1</v>
      </c>
      <c r="X711">
        <f t="shared" si="202"/>
        <v>1</v>
      </c>
      <c r="AB711">
        <f t="shared" si="203"/>
        <v>1</v>
      </c>
    </row>
    <row r="712" spans="1:28" x14ac:dyDescent="0.15">
      <c r="A712">
        <v>6</v>
      </c>
      <c r="B712">
        <v>233.56299999999999</v>
      </c>
      <c r="C712">
        <v>7</v>
      </c>
      <c r="D712" s="18">
        <v>0.1178</v>
      </c>
      <c r="E712" s="18">
        <v>0.15679999999999999</v>
      </c>
      <c r="F712" s="18">
        <v>1.423</v>
      </c>
      <c r="G712" s="18">
        <v>0.2737</v>
      </c>
      <c r="H712" s="18">
        <v>-0.25690000000000002</v>
      </c>
      <c r="I712" s="18">
        <v>1.3360000000000001</v>
      </c>
      <c r="J712" s="18">
        <v>0.1288</v>
      </c>
      <c r="K712" s="18">
        <v>0.38650000000000001</v>
      </c>
      <c r="L712" s="18">
        <v>3.2389999999999999</v>
      </c>
      <c r="M712" s="18">
        <v>0.2467</v>
      </c>
      <c r="O712" s="18">
        <f t="shared" si="196"/>
        <v>1421.9</v>
      </c>
      <c r="P712">
        <f t="shared" si="197"/>
        <v>1</v>
      </c>
      <c r="Q712" s="18">
        <f t="shared" si="198"/>
        <v>0.96000002379900207</v>
      </c>
      <c r="R712" s="18">
        <f t="shared" si="199"/>
        <v>0.99909918144041066</v>
      </c>
      <c r="S712" s="18">
        <f t="shared" si="200"/>
        <v>0.27915304753484116</v>
      </c>
      <c r="T712">
        <f t="shared" si="201"/>
        <v>1</v>
      </c>
      <c r="X712">
        <f t="shared" si="202"/>
        <v>1</v>
      </c>
      <c r="AB712">
        <f t="shared" si="203"/>
        <v>1</v>
      </c>
    </row>
    <row r="713" spans="1:28" x14ac:dyDescent="0.15">
      <c r="A713">
        <v>6</v>
      </c>
      <c r="B713">
        <v>233.56299999999999</v>
      </c>
      <c r="C713">
        <v>10</v>
      </c>
      <c r="D713" s="18">
        <v>7.102E-2</v>
      </c>
      <c r="E713" s="18">
        <v>4.4980000000000003E-3</v>
      </c>
      <c r="F713" s="18">
        <v>-5.6729999999999995E-7</v>
      </c>
      <c r="G713" s="18">
        <v>0.2409</v>
      </c>
      <c r="H713" s="18">
        <v>-8.5620000000000002E-2</v>
      </c>
      <c r="I713" s="18">
        <v>1.3560000000000001</v>
      </c>
      <c r="J713" s="18">
        <v>0.18779999999999999</v>
      </c>
      <c r="K713" s="18">
        <v>0.41470000000000001</v>
      </c>
      <c r="L713" s="18">
        <v>3.2610000000000001</v>
      </c>
      <c r="M713" s="18">
        <v>0.26169999999999999</v>
      </c>
      <c r="O713" s="18">
        <f t="shared" si="196"/>
        <v>1790.1</v>
      </c>
      <c r="P713">
        <f t="shared" si="197"/>
        <v>1</v>
      </c>
      <c r="Q713" s="18">
        <f t="shared" si="198"/>
        <v>0.96433255675647667</v>
      </c>
      <c r="R713" s="18">
        <f t="shared" si="199"/>
        <v>0.99922608901603838</v>
      </c>
      <c r="S713" s="18">
        <f t="shared" si="200"/>
        <v>0.27911244011691916</v>
      </c>
      <c r="T713">
        <f t="shared" si="201"/>
        <v>1</v>
      </c>
      <c r="X713">
        <f t="shared" si="202"/>
        <v>1</v>
      </c>
      <c r="AB713">
        <f t="shared" si="203"/>
        <v>1</v>
      </c>
    </row>
    <row r="714" spans="1:28" x14ac:dyDescent="0.15">
      <c r="A714">
        <v>6</v>
      </c>
      <c r="B714">
        <v>233.56299999999999</v>
      </c>
      <c r="C714">
        <v>15</v>
      </c>
      <c r="D714" s="18">
        <v>0.24260000000000001</v>
      </c>
      <c r="E714" s="18">
        <v>6.5780000000000005E-2</v>
      </c>
      <c r="F714" s="18">
        <v>0.76680000000000004</v>
      </c>
      <c r="G714" s="18">
        <v>4.7739999999999998E-2</v>
      </c>
      <c r="H714" s="18">
        <v>-0.33019999999999999</v>
      </c>
      <c r="I714" s="18">
        <v>1.083</v>
      </c>
      <c r="J714" s="18">
        <v>0.1479</v>
      </c>
      <c r="K714" s="18">
        <v>0.438</v>
      </c>
      <c r="L714" s="18">
        <v>3.347</v>
      </c>
      <c r="M714" s="18">
        <v>0.2676</v>
      </c>
      <c r="O714" s="18">
        <f t="shared" si="196"/>
        <v>2253.6</v>
      </c>
      <c r="P714">
        <f t="shared" si="197"/>
        <v>1</v>
      </c>
      <c r="Q714" s="18">
        <f t="shared" si="198"/>
        <v>0.96821194023630008</v>
      </c>
      <c r="R714" s="18">
        <f t="shared" si="199"/>
        <v>0.99933481233044419</v>
      </c>
      <c r="S714" s="18">
        <f t="shared" si="200"/>
        <v>0.27908260832986254</v>
      </c>
      <c r="T714">
        <f t="shared" si="201"/>
        <v>1</v>
      </c>
      <c r="X714">
        <f t="shared" si="202"/>
        <v>1</v>
      </c>
      <c r="AB714">
        <f t="shared" si="203"/>
        <v>1</v>
      </c>
    </row>
    <row r="715" spans="1:28" x14ac:dyDescent="0.15">
      <c r="A715">
        <v>6</v>
      </c>
      <c r="B715">
        <v>233.56299999999999</v>
      </c>
      <c r="C715">
        <v>20</v>
      </c>
      <c r="D715" s="18">
        <v>9.4390000000000002E-2</v>
      </c>
      <c r="E715" s="18">
        <v>-7.1300000000000001E-3</v>
      </c>
      <c r="F715" s="18">
        <v>1.383</v>
      </c>
      <c r="G715" s="18">
        <v>3.1130000000000001E-2</v>
      </c>
      <c r="H715" s="18">
        <v>-9.894E-2</v>
      </c>
      <c r="I715" s="18">
        <v>1.016</v>
      </c>
      <c r="J715" s="18">
        <v>6.8250000000000005E-2</v>
      </c>
      <c r="K715" s="18">
        <v>0.3473</v>
      </c>
      <c r="L715" s="18">
        <v>3.298</v>
      </c>
      <c r="M715" s="18">
        <v>0.1784</v>
      </c>
      <c r="O715" s="18">
        <f t="shared" si="196"/>
        <v>2837.1</v>
      </c>
      <c r="P715">
        <f t="shared" si="197"/>
        <v>1</v>
      </c>
      <c r="Q715" s="18">
        <f t="shared" si="198"/>
        <v>0.97168243055363357</v>
      </c>
      <c r="R715" s="18">
        <f t="shared" si="199"/>
        <v>0.99942805200909746</v>
      </c>
      <c r="S715" s="18">
        <f t="shared" si="200"/>
        <v>0.27906069120286814</v>
      </c>
      <c r="T715">
        <f t="shared" si="201"/>
        <v>1</v>
      </c>
      <c r="X715">
        <f t="shared" si="202"/>
        <v>1</v>
      </c>
      <c r="AB715">
        <f t="shared" si="203"/>
        <v>1</v>
      </c>
    </row>
    <row r="716" spans="1:28" x14ac:dyDescent="0.15">
      <c r="A716">
        <v>6</v>
      </c>
      <c r="B716">
        <v>364.96300000000002</v>
      </c>
      <c r="C716">
        <v>1</v>
      </c>
      <c r="D716" s="18">
        <v>0.18140000000000001</v>
      </c>
      <c r="E716" s="18">
        <v>9.758E-2</v>
      </c>
      <c r="F716" s="18">
        <v>1.8560000000000001</v>
      </c>
      <c r="G716" s="18">
        <v>0.1326</v>
      </c>
      <c r="H716" s="18">
        <v>-0.1152</v>
      </c>
      <c r="I716" s="18">
        <v>0.92879999999999996</v>
      </c>
      <c r="J716" s="18">
        <v>9.3719999999999998E-2</v>
      </c>
      <c r="K716" s="18">
        <v>0.36649999999999999</v>
      </c>
      <c r="L716" s="18">
        <v>2.7679999999999998</v>
      </c>
      <c r="M716" s="18">
        <v>0.28970000000000001</v>
      </c>
      <c r="O716" s="18">
        <f t="shared" si="196"/>
        <v>3571.7</v>
      </c>
      <c r="P716">
        <f t="shared" si="197"/>
        <v>1</v>
      </c>
      <c r="Q716" s="18">
        <f t="shared" si="198"/>
        <v>0.97478453629322037</v>
      </c>
      <c r="R716" s="18">
        <f t="shared" si="199"/>
        <v>0.99950807827573218</v>
      </c>
      <c r="S716" s="18">
        <f t="shared" si="200"/>
        <v>0.27904458842093116</v>
      </c>
      <c r="T716">
        <f t="shared" si="201"/>
        <v>1</v>
      </c>
      <c r="X716">
        <f t="shared" si="202"/>
        <v>1</v>
      </c>
      <c r="AB716">
        <f t="shared" si="203"/>
        <v>1</v>
      </c>
    </row>
    <row r="717" spans="1:28" x14ac:dyDescent="0.15">
      <c r="A717">
        <v>6</v>
      </c>
      <c r="B717">
        <v>364.96300000000002</v>
      </c>
      <c r="C717">
        <v>3</v>
      </c>
      <c r="D717" s="18">
        <v>7.8140000000000001E-2</v>
      </c>
      <c r="E717" s="18">
        <v>-0.1089</v>
      </c>
      <c r="F717" s="18">
        <v>1.756</v>
      </c>
      <c r="G717" s="18">
        <v>0.19189999999999999</v>
      </c>
      <c r="H717" s="18">
        <v>-4.6960000000000002E-2</v>
      </c>
      <c r="I717" s="18">
        <v>1.264</v>
      </c>
      <c r="J717" s="18">
        <v>7.7009999999999995E-2</v>
      </c>
      <c r="K717" s="18">
        <v>0.6552</v>
      </c>
      <c r="L717" s="18">
        <v>2.4870000000000001</v>
      </c>
      <c r="M717" s="18">
        <v>0.5091</v>
      </c>
      <c r="O717" s="18">
        <f t="shared" si="196"/>
        <v>4496.5</v>
      </c>
      <c r="P717">
        <f t="shared" si="197"/>
        <v>1</v>
      </c>
      <c r="Q717" s="18">
        <f t="shared" si="198"/>
        <v>0.97755509671092577</v>
      </c>
      <c r="R717" s="18">
        <f t="shared" si="199"/>
        <v>0.99957680478180966</v>
      </c>
      <c r="S717" s="18">
        <f t="shared" si="200"/>
        <v>0.27903275803047456</v>
      </c>
      <c r="T717">
        <f t="shared" si="201"/>
        <v>1</v>
      </c>
      <c r="X717">
        <f t="shared" si="202"/>
        <v>1</v>
      </c>
      <c r="AB717">
        <f t="shared" si="203"/>
        <v>1</v>
      </c>
    </row>
    <row r="718" spans="1:28" x14ac:dyDescent="0.15">
      <c r="A718">
        <v>6</v>
      </c>
      <c r="B718">
        <v>364.96300000000002</v>
      </c>
      <c r="C718">
        <v>5</v>
      </c>
      <c r="D718" s="18">
        <v>6.8140000000000006E-2</v>
      </c>
      <c r="E718" s="18">
        <v>5.0889999999999998E-2</v>
      </c>
      <c r="F718" s="18">
        <v>3.2570000000000001</v>
      </c>
      <c r="G718" s="18">
        <v>0.84440000000000004</v>
      </c>
      <c r="H718" s="18">
        <v>6.7889999999999999E-3</v>
      </c>
      <c r="I718" s="18">
        <v>1.1910000000000001</v>
      </c>
      <c r="J718" s="18">
        <v>3.4360000000000002E-2</v>
      </c>
      <c r="K718" s="18">
        <v>0.43359999999999999</v>
      </c>
      <c r="L718" s="18">
        <v>2.754</v>
      </c>
      <c r="M718" s="18">
        <v>0.33710000000000001</v>
      </c>
      <c r="O718" s="18">
        <f t="shared" si="196"/>
        <v>5660.8</v>
      </c>
      <c r="P718">
        <f t="shared" si="197"/>
        <v>1</v>
      </c>
      <c r="Q718" s="18">
        <f t="shared" si="198"/>
        <v>0.98002791781957366</v>
      </c>
      <c r="R718" s="18">
        <f t="shared" si="199"/>
        <v>0.99963585997315052</v>
      </c>
      <c r="S718" s="18">
        <f t="shared" si="200"/>
        <v>0.27902406619818931</v>
      </c>
      <c r="T718">
        <f t="shared" si="201"/>
        <v>1</v>
      </c>
      <c r="X718">
        <f t="shared" si="202"/>
        <v>1</v>
      </c>
      <c r="AB718">
        <f t="shared" si="203"/>
        <v>1</v>
      </c>
    </row>
    <row r="719" spans="1:28" x14ac:dyDescent="0.15">
      <c r="A719">
        <v>6</v>
      </c>
      <c r="B719">
        <v>364.96300000000002</v>
      </c>
      <c r="C719">
        <v>7</v>
      </c>
      <c r="D719" s="18">
        <v>9.8339999999999997E-2</v>
      </c>
      <c r="E719" s="18">
        <v>-0.40110000000000001</v>
      </c>
      <c r="F719" s="18">
        <v>3.3969999999999998</v>
      </c>
      <c r="G719" s="18">
        <v>0.44140000000000001</v>
      </c>
      <c r="H719" s="18">
        <v>-5.1569999999999998E-2</v>
      </c>
      <c r="I719" s="18">
        <v>0.95509999999999995</v>
      </c>
      <c r="J719" s="18">
        <v>0.1206</v>
      </c>
      <c r="K719" s="18">
        <v>0.91</v>
      </c>
      <c r="L719" s="18">
        <v>3.0369999999999999</v>
      </c>
      <c r="M719" s="18">
        <v>0.46679999999999999</v>
      </c>
      <c r="O719" s="18">
        <f t="shared" si="196"/>
        <v>7126.5</v>
      </c>
      <c r="P719">
        <f t="shared" si="197"/>
        <v>1</v>
      </c>
      <c r="Q719" s="18">
        <f t="shared" si="198"/>
        <v>0.98223343581367262</v>
      </c>
      <c r="R719" s="18">
        <f t="shared" si="199"/>
        <v>0.99968662202254743</v>
      </c>
      <c r="S719" s="18">
        <f t="shared" si="200"/>
        <v>0.27901768083091527</v>
      </c>
      <c r="T719">
        <f t="shared" si="201"/>
        <v>1</v>
      </c>
      <c r="X719">
        <f t="shared" si="202"/>
        <v>1</v>
      </c>
      <c r="AB719">
        <f t="shared" si="203"/>
        <v>1</v>
      </c>
    </row>
    <row r="720" spans="1:28" x14ac:dyDescent="0.15">
      <c r="A720">
        <v>6</v>
      </c>
      <c r="B720">
        <v>364.96300000000002</v>
      </c>
      <c r="C720">
        <v>10</v>
      </c>
      <c r="D720" s="18">
        <v>1.4630000000000001E-2</v>
      </c>
      <c r="E720" s="18">
        <v>5.9360000000000003E-2</v>
      </c>
      <c r="F720" s="18">
        <v>2.1320000000000001</v>
      </c>
      <c r="G720" s="18">
        <v>0.1139</v>
      </c>
      <c r="H720" s="18">
        <v>5.6959999999999997E-2</v>
      </c>
      <c r="I720" s="18">
        <v>0.90700000000000003</v>
      </c>
      <c r="J720" s="18">
        <v>8.8609999999999994E-2</v>
      </c>
      <c r="K720" s="18">
        <v>0.4118</v>
      </c>
      <c r="L720" s="18">
        <v>2.9609999999999999</v>
      </c>
      <c r="M720" s="18">
        <v>0.32890000000000003</v>
      </c>
      <c r="O720" s="18">
        <f t="shared" si="196"/>
        <v>8971.7000000000007</v>
      </c>
      <c r="P720">
        <f t="shared" si="197"/>
        <v>1</v>
      </c>
      <c r="Q720" s="18">
        <f t="shared" si="198"/>
        <v>0.9841995476768024</v>
      </c>
      <c r="R720" s="18">
        <f t="shared" si="199"/>
        <v>0.99973027275278659</v>
      </c>
      <c r="S720" s="18">
        <f t="shared" si="200"/>
        <v>0.2790129896440563</v>
      </c>
      <c r="T720">
        <f t="shared" si="201"/>
        <v>1</v>
      </c>
      <c r="X720">
        <f t="shared" si="202"/>
        <v>1</v>
      </c>
      <c r="AB720">
        <f t="shared" si="203"/>
        <v>1</v>
      </c>
    </row>
    <row r="721" spans="1:28" x14ac:dyDescent="0.15">
      <c r="A721">
        <v>6</v>
      </c>
      <c r="B721">
        <v>364.96300000000002</v>
      </c>
      <c r="C721">
        <v>15</v>
      </c>
      <c r="D721" s="18">
        <v>2.5950000000000001E-2</v>
      </c>
      <c r="E721" s="18">
        <v>7.8589999999999993E-2</v>
      </c>
      <c r="F721" s="18">
        <v>1.4259999999999999</v>
      </c>
      <c r="G721" s="18">
        <v>0.32150000000000001</v>
      </c>
      <c r="H721" s="18">
        <v>-6.0310000000000002E-2</v>
      </c>
      <c r="I721" s="18">
        <v>0.76200000000000001</v>
      </c>
      <c r="J721" s="18">
        <v>5.1929999999999997E-2</v>
      </c>
      <c r="K721" s="18">
        <v>0.54169999999999996</v>
      </c>
      <c r="L721" s="18">
        <v>2.94</v>
      </c>
      <c r="M721" s="18">
        <v>0.50780000000000003</v>
      </c>
      <c r="O721" s="18">
        <f t="shared" si="196"/>
        <v>10000</v>
      </c>
      <c r="P721">
        <f t="shared" si="197"/>
        <v>1</v>
      </c>
      <c r="Q721" s="18">
        <f t="shared" si="198"/>
        <v>0.98505036945809799</v>
      </c>
      <c r="R721" s="18">
        <f t="shared" si="199"/>
        <v>0.99974867156059033</v>
      </c>
      <c r="S721" s="18">
        <f t="shared" si="200"/>
        <v>0.2790112329242711</v>
      </c>
      <c r="T721">
        <f t="shared" si="201"/>
        <v>1</v>
      </c>
      <c r="X721">
        <f t="shared" si="202"/>
        <v>1</v>
      </c>
      <c r="AB721">
        <f t="shared" si="203"/>
        <v>1</v>
      </c>
    </row>
    <row r="722" spans="1:28" x14ac:dyDescent="0.15">
      <c r="A722">
        <v>6</v>
      </c>
      <c r="B722">
        <v>364.96300000000002</v>
      </c>
      <c r="C722">
        <v>20</v>
      </c>
      <c r="D722" s="18">
        <v>-1.823E-2</v>
      </c>
      <c r="E722" s="18">
        <v>0.2661</v>
      </c>
      <c r="F722" s="18">
        <v>2.6869999999999998</v>
      </c>
      <c r="G722" s="18">
        <v>0.67349999999999999</v>
      </c>
      <c r="H722" s="18">
        <v>-6.2140000000000001E-2</v>
      </c>
      <c r="I722" s="18">
        <v>2.6789999999999998</v>
      </c>
      <c r="J722" s="18">
        <v>6.2390000000000001E-2</v>
      </c>
      <c r="K722" s="18">
        <v>0.36549999999999999</v>
      </c>
      <c r="L722" s="18">
        <v>2.8140000000000001</v>
      </c>
      <c r="M722" s="18">
        <v>0.38969999999999999</v>
      </c>
      <c r="O722" s="18">
        <f t="shared" si="196"/>
        <v>10000</v>
      </c>
      <c r="P722">
        <f t="shared" si="197"/>
        <v>1</v>
      </c>
      <c r="Q722" s="18">
        <f t="shared" si="198"/>
        <v>0.98505036945809799</v>
      </c>
      <c r="R722" s="18">
        <f t="shared" si="199"/>
        <v>0.99974867156059033</v>
      </c>
      <c r="S722" s="18">
        <f t="shared" si="200"/>
        <v>0.2790112329242711</v>
      </c>
      <c r="T722">
        <f t="shared" si="201"/>
        <v>1</v>
      </c>
      <c r="X722">
        <f t="shared" si="202"/>
        <v>1</v>
      </c>
      <c r="AB722">
        <f t="shared" si="203"/>
        <v>1</v>
      </c>
    </row>
    <row r="723" spans="1:28" x14ac:dyDescent="0.15">
      <c r="A723">
        <v>6</v>
      </c>
      <c r="B723">
        <v>483.56299999999999</v>
      </c>
      <c r="C723">
        <v>1</v>
      </c>
      <c r="D723" s="18">
        <v>9.7280000000000005E-2</v>
      </c>
      <c r="E723" s="18">
        <v>5.2159999999999998E-2</v>
      </c>
      <c r="F723" s="18">
        <v>2.6269999999999998</v>
      </c>
      <c r="G723" s="18">
        <v>5.3710000000000001E-2</v>
      </c>
      <c r="H723" s="18">
        <v>-0.11849999999999999</v>
      </c>
      <c r="I723" s="18">
        <v>0.7097</v>
      </c>
      <c r="J723" s="18">
        <v>0.1245</v>
      </c>
      <c r="K723" s="18">
        <v>0.73129999999999995</v>
      </c>
      <c r="L723" s="18">
        <v>2.5019999999999998</v>
      </c>
      <c r="M723" s="18">
        <v>0.67930000000000001</v>
      </c>
      <c r="O723" s="18">
        <f t="shared" si="196"/>
        <v>10000</v>
      </c>
      <c r="P723">
        <f t="shared" si="197"/>
        <v>1</v>
      </c>
      <c r="Q723" s="18">
        <f t="shared" si="198"/>
        <v>0.98505036945809799</v>
      </c>
      <c r="R723" s="18">
        <f t="shared" si="199"/>
        <v>0.99974867156059033</v>
      </c>
      <c r="S723" s="18">
        <f t="shared" si="200"/>
        <v>0.2790112329242711</v>
      </c>
      <c r="T723">
        <f t="shared" si="201"/>
        <v>1</v>
      </c>
      <c r="X723">
        <f t="shared" si="202"/>
        <v>1</v>
      </c>
      <c r="AB723">
        <f t="shared" si="203"/>
        <v>1</v>
      </c>
    </row>
    <row r="724" spans="1:28" x14ac:dyDescent="0.15">
      <c r="A724">
        <v>6</v>
      </c>
      <c r="B724">
        <v>483.56299999999999</v>
      </c>
      <c r="C724">
        <v>3</v>
      </c>
      <c r="D724" s="18">
        <v>0.216</v>
      </c>
      <c r="E724" s="18">
        <v>-6.1440000000000002E-2</v>
      </c>
      <c r="F724" s="18">
        <v>3.1139999999999999</v>
      </c>
      <c r="G724" s="18">
        <v>0.108</v>
      </c>
      <c r="H724" s="18">
        <v>-0.13289999999999999</v>
      </c>
      <c r="I724" s="18">
        <v>0.85519999999999996</v>
      </c>
      <c r="J724" s="18">
        <v>0.12330000000000001</v>
      </c>
      <c r="K724" s="18">
        <v>0.69450000000000001</v>
      </c>
      <c r="L724" s="18">
        <v>2.7240000000000002</v>
      </c>
      <c r="M724" s="18">
        <v>0.41620000000000001</v>
      </c>
      <c r="O724" s="18">
        <f t="shared" si="196"/>
        <v>10000</v>
      </c>
      <c r="P724">
        <f t="shared" si="197"/>
        <v>1</v>
      </c>
      <c r="Q724" s="18">
        <f t="shared" si="198"/>
        <v>0.98505036945809799</v>
      </c>
      <c r="R724" s="18">
        <f t="shared" si="199"/>
        <v>0.99974867156059033</v>
      </c>
      <c r="S724" s="18">
        <f t="shared" si="200"/>
        <v>0.2790112329242711</v>
      </c>
      <c r="T724">
        <f t="shared" si="201"/>
        <v>1</v>
      </c>
      <c r="X724">
        <f t="shared" si="202"/>
        <v>1</v>
      </c>
      <c r="AB724">
        <f t="shared" si="203"/>
        <v>1</v>
      </c>
    </row>
    <row r="725" spans="1:28" x14ac:dyDescent="0.15">
      <c r="A725">
        <v>6</v>
      </c>
      <c r="B725">
        <v>483.56299999999999</v>
      </c>
      <c r="C725">
        <v>5</v>
      </c>
      <c r="D725" s="18">
        <v>0.12889999999999999</v>
      </c>
      <c r="E725" s="18">
        <v>-2.3019999999999999E-2</v>
      </c>
      <c r="F725" s="18">
        <v>2.4729999999999999E-6</v>
      </c>
      <c r="G725" s="18">
        <v>0.1704</v>
      </c>
      <c r="H725" s="18">
        <v>-0.1239</v>
      </c>
      <c r="I725" s="18">
        <v>0.77980000000000005</v>
      </c>
      <c r="J725" s="18">
        <v>6.0539999999999997E-2</v>
      </c>
      <c r="K725" s="18">
        <v>0.78810000000000002</v>
      </c>
      <c r="L725" s="18">
        <v>2.6240000000000001</v>
      </c>
      <c r="M725" s="18">
        <v>0.60360000000000003</v>
      </c>
      <c r="O725" s="18">
        <f t="shared" si="196"/>
        <v>10000</v>
      </c>
      <c r="P725">
        <f t="shared" si="197"/>
        <v>1</v>
      </c>
      <c r="Q725" s="18">
        <f t="shared" si="198"/>
        <v>0.98505036945809799</v>
      </c>
      <c r="R725" s="18">
        <f t="shared" si="199"/>
        <v>0.99974867156059033</v>
      </c>
      <c r="S725" s="18">
        <f t="shared" si="200"/>
        <v>0.2790112329242711</v>
      </c>
      <c r="T725">
        <f t="shared" si="201"/>
        <v>1</v>
      </c>
      <c r="X725">
        <f t="shared" si="202"/>
        <v>1</v>
      </c>
      <c r="AB725">
        <f t="shared" si="203"/>
        <v>1</v>
      </c>
    </row>
    <row r="726" spans="1:28" x14ac:dyDescent="0.15">
      <c r="A726">
        <v>6</v>
      </c>
      <c r="B726">
        <v>483.56299999999999</v>
      </c>
      <c r="C726">
        <v>7</v>
      </c>
      <c r="D726" s="18">
        <v>0.1416</v>
      </c>
      <c r="E726" s="18">
        <v>-6.0760000000000002E-2</v>
      </c>
      <c r="F726" s="18">
        <v>-5.2650000000000002E-2</v>
      </c>
      <c r="G726" s="18">
        <v>0.25800000000000001</v>
      </c>
      <c r="H726" s="18">
        <v>-0.17960000000000001</v>
      </c>
      <c r="I726" s="18">
        <v>0.82269999999999999</v>
      </c>
      <c r="J726" s="18">
        <v>6.3479999999999995E-2</v>
      </c>
      <c r="K726" s="18">
        <v>0.95040000000000002</v>
      </c>
      <c r="L726" s="18">
        <v>2.665</v>
      </c>
      <c r="M726" s="18">
        <v>0.77439999999999998</v>
      </c>
      <c r="O726" s="18">
        <f t="shared" si="196"/>
        <v>10000</v>
      </c>
      <c r="P726">
        <f t="shared" si="197"/>
        <v>1</v>
      </c>
      <c r="Q726" s="18">
        <f t="shared" si="198"/>
        <v>0.98505036945809799</v>
      </c>
      <c r="R726" s="18">
        <f t="shared" si="199"/>
        <v>0.99974867156059033</v>
      </c>
      <c r="S726" s="18">
        <f t="shared" si="200"/>
        <v>0.2790112329242711</v>
      </c>
      <c r="T726">
        <f t="shared" si="201"/>
        <v>1</v>
      </c>
      <c r="X726">
        <f t="shared" si="202"/>
        <v>1</v>
      </c>
      <c r="AB726">
        <f t="shared" si="203"/>
        <v>1</v>
      </c>
    </row>
    <row r="727" spans="1:28" x14ac:dyDescent="0.15">
      <c r="A727">
        <v>6</v>
      </c>
      <c r="B727">
        <v>483.56299999999999</v>
      </c>
      <c r="C727">
        <v>10</v>
      </c>
      <c r="D727" s="18">
        <v>-3.3520000000000001E-2</v>
      </c>
      <c r="E727" s="18">
        <v>0.2535</v>
      </c>
      <c r="F727" s="18">
        <v>0.84950000000000003</v>
      </c>
      <c r="G727" s="18">
        <v>5.2880000000000003E-2</v>
      </c>
      <c r="H727" s="18">
        <v>-0.185</v>
      </c>
      <c r="I727" s="18">
        <v>1.0469999999999999</v>
      </c>
      <c r="J727" s="18">
        <v>0.1467</v>
      </c>
      <c r="K727" s="18">
        <v>0.68969999999999998</v>
      </c>
      <c r="L727" s="18">
        <v>2.7309999999999999</v>
      </c>
      <c r="M727" s="18">
        <v>0.48599999999999999</v>
      </c>
      <c r="O727" s="18">
        <f t="shared" si="196"/>
        <v>10000</v>
      </c>
      <c r="P727">
        <f t="shared" si="197"/>
        <v>1</v>
      </c>
      <c r="Q727" s="18">
        <f t="shared" si="198"/>
        <v>0.98505036945809799</v>
      </c>
      <c r="R727" s="18">
        <f t="shared" si="199"/>
        <v>0.99974867156059033</v>
      </c>
      <c r="S727" s="18">
        <f t="shared" si="200"/>
        <v>0.2790112329242711</v>
      </c>
      <c r="T727">
        <f t="shared" si="201"/>
        <v>1</v>
      </c>
      <c r="X727">
        <f t="shared" si="202"/>
        <v>1</v>
      </c>
      <c r="AB727">
        <f t="shared" si="203"/>
        <v>1</v>
      </c>
    </row>
    <row r="728" spans="1:28" x14ac:dyDescent="0.15">
      <c r="A728">
        <v>6</v>
      </c>
      <c r="B728">
        <v>483.56299999999999</v>
      </c>
      <c r="C728">
        <v>15</v>
      </c>
      <c r="D728" s="18">
        <v>-5.076E-2</v>
      </c>
      <c r="E728" s="18">
        <v>0.23150000000000001</v>
      </c>
      <c r="F728" s="18">
        <v>0.81759999999999999</v>
      </c>
      <c r="G728" s="18">
        <v>3.1040000000000002E-2</v>
      </c>
      <c r="H728" s="18">
        <v>-0.1651</v>
      </c>
      <c r="I728" s="18">
        <v>1.171</v>
      </c>
      <c r="J728" s="18">
        <v>0.10249999999999999</v>
      </c>
      <c r="K728" s="18">
        <v>0.70669999999999999</v>
      </c>
      <c r="L728" s="18">
        <v>2.7589999999999999</v>
      </c>
      <c r="M728" s="18">
        <v>0.50280000000000002</v>
      </c>
      <c r="O728" s="18">
        <f t="shared" si="196"/>
        <v>10000</v>
      </c>
      <c r="P728">
        <f t="shared" si="197"/>
        <v>1</v>
      </c>
      <c r="Q728" s="18">
        <f t="shared" si="198"/>
        <v>0.98505036945809799</v>
      </c>
      <c r="R728" s="18">
        <f t="shared" si="199"/>
        <v>0.99974867156059033</v>
      </c>
      <c r="S728" s="18">
        <f t="shared" si="200"/>
        <v>0.2790112329242711</v>
      </c>
      <c r="T728">
        <f t="shared" si="201"/>
        <v>1</v>
      </c>
      <c r="X728">
        <f t="shared" si="202"/>
        <v>1</v>
      </c>
      <c r="AB728">
        <f t="shared" si="203"/>
        <v>1</v>
      </c>
    </row>
    <row r="729" spans="1:28" x14ac:dyDescent="0.15">
      <c r="A729">
        <v>6</v>
      </c>
      <c r="B729">
        <v>483.56299999999999</v>
      </c>
      <c r="C729">
        <v>20</v>
      </c>
      <c r="D729" s="18">
        <v>-0.18440000000000001</v>
      </c>
      <c r="E729" s="18">
        <v>0.59019999999999995</v>
      </c>
      <c r="F729" s="18">
        <v>0.8105</v>
      </c>
      <c r="G729" s="18">
        <v>5.398E-2</v>
      </c>
      <c r="H729" s="18">
        <v>-0.4647</v>
      </c>
      <c r="I729" s="18">
        <v>0.95379999999999998</v>
      </c>
      <c r="J729" s="18">
        <v>0.17530000000000001</v>
      </c>
      <c r="K729" s="18">
        <v>0.80979999999999996</v>
      </c>
      <c r="L729" s="18">
        <v>2.73</v>
      </c>
      <c r="M729" s="18">
        <v>0.60929999999999995</v>
      </c>
      <c r="O729" s="18">
        <f t="shared" si="196"/>
        <v>10000</v>
      </c>
      <c r="P729">
        <f t="shared" si="197"/>
        <v>1</v>
      </c>
      <c r="Q729" s="18">
        <f t="shared" si="198"/>
        <v>0.98505036945809799</v>
      </c>
      <c r="R729" s="18">
        <f t="shared" si="199"/>
        <v>0.99974867156059033</v>
      </c>
      <c r="S729" s="18">
        <f t="shared" si="200"/>
        <v>0.2790112329242711</v>
      </c>
      <c r="T729">
        <f t="shared" si="201"/>
        <v>1</v>
      </c>
      <c r="X729">
        <f t="shared" si="202"/>
        <v>1</v>
      </c>
      <c r="AB729">
        <f t="shared" si="203"/>
        <v>1</v>
      </c>
    </row>
    <row r="730" spans="1:28" x14ac:dyDescent="0.15">
      <c r="A730">
        <v>6</v>
      </c>
      <c r="B730">
        <v>631.56299999999999</v>
      </c>
      <c r="C730">
        <v>1</v>
      </c>
      <c r="D730" s="18">
        <v>0.1484</v>
      </c>
      <c r="E730" s="18">
        <v>0.64339999999999997</v>
      </c>
      <c r="F730" s="18">
        <v>3.516</v>
      </c>
      <c r="G730" s="18">
        <v>0.92220000000000002</v>
      </c>
      <c r="H730" s="18">
        <v>-5.4940000000000003E-2</v>
      </c>
      <c r="I730" s="18">
        <v>1.0369999999999999</v>
      </c>
      <c r="J730" s="18">
        <v>5.2729999999999999E-2</v>
      </c>
      <c r="K730" s="18">
        <v>0.35049999999999998</v>
      </c>
      <c r="L730" s="18">
        <v>2.4249999999999998</v>
      </c>
      <c r="M730" s="18">
        <v>0.27179999999999999</v>
      </c>
      <c r="O730" s="18">
        <f t="shared" si="196"/>
        <v>10000</v>
      </c>
      <c r="P730">
        <f t="shared" si="197"/>
        <v>1</v>
      </c>
      <c r="Q730" s="18">
        <f t="shared" si="198"/>
        <v>0.98505036945809799</v>
      </c>
      <c r="R730" s="18">
        <f t="shared" si="199"/>
        <v>0.99974867156059033</v>
      </c>
      <c r="S730" s="18">
        <f t="shared" si="200"/>
        <v>0.2790112329242711</v>
      </c>
      <c r="T730">
        <f t="shared" si="201"/>
        <v>1</v>
      </c>
      <c r="X730">
        <f t="shared" si="202"/>
        <v>1</v>
      </c>
      <c r="AB730">
        <f t="shared" si="203"/>
        <v>1</v>
      </c>
    </row>
    <row r="731" spans="1:28" x14ac:dyDescent="0.15">
      <c r="A731">
        <v>6</v>
      </c>
      <c r="B731">
        <v>631.56299999999999</v>
      </c>
      <c r="C731">
        <v>3</v>
      </c>
      <c r="D731" s="18">
        <v>0.1701</v>
      </c>
      <c r="E731" s="18">
        <v>7.4859999999999996E-2</v>
      </c>
      <c r="F731" s="18">
        <v>3.6040000000000001</v>
      </c>
      <c r="G731" s="18">
        <v>0.12379999999999999</v>
      </c>
      <c r="H731" s="18">
        <v>-3.884E-2</v>
      </c>
      <c r="I731" s="18">
        <v>1.0449999999999999</v>
      </c>
      <c r="J731" s="18">
        <v>4.3189999999999999E-2</v>
      </c>
      <c r="K731" s="18">
        <v>0.63880000000000003</v>
      </c>
      <c r="L731" s="18">
        <v>2.5209999999999999</v>
      </c>
      <c r="M731" s="18">
        <v>0.3548</v>
      </c>
      <c r="O731" s="18">
        <f t="shared" si="196"/>
        <v>10000</v>
      </c>
      <c r="P731">
        <f t="shared" si="197"/>
        <v>1</v>
      </c>
      <c r="Q731" s="18">
        <f t="shared" si="198"/>
        <v>0.98505036945809799</v>
      </c>
      <c r="R731" s="18">
        <f t="shared" si="199"/>
        <v>0.99974867156059033</v>
      </c>
      <c r="S731" s="18">
        <f t="shared" si="200"/>
        <v>0.2790112329242711</v>
      </c>
      <c r="T731">
        <f t="shared" si="201"/>
        <v>1</v>
      </c>
      <c r="X731">
        <f t="shared" si="202"/>
        <v>1</v>
      </c>
      <c r="AB731">
        <f t="shared" si="203"/>
        <v>1</v>
      </c>
    </row>
    <row r="732" spans="1:28" x14ac:dyDescent="0.15">
      <c r="A732">
        <v>6</v>
      </c>
      <c r="B732">
        <v>631.56299999999999</v>
      </c>
      <c r="C732">
        <v>5</v>
      </c>
      <c r="D732" s="18">
        <v>0.1787</v>
      </c>
      <c r="E732" s="18">
        <v>9.4920000000000004E-2</v>
      </c>
      <c r="F732" s="18">
        <v>0.67500000000000004</v>
      </c>
      <c r="G732" s="18">
        <v>4.827E-2</v>
      </c>
      <c r="H732" s="18">
        <v>-0.1802</v>
      </c>
      <c r="I732" s="18">
        <v>0.89590000000000003</v>
      </c>
      <c r="J732" s="18">
        <v>0.1668</v>
      </c>
      <c r="K732" s="18">
        <v>0.76449999999999996</v>
      </c>
      <c r="L732" s="18">
        <v>2.6259999999999999</v>
      </c>
      <c r="M732" s="18">
        <v>0.45069999999999999</v>
      </c>
      <c r="O732" s="18">
        <f t="shared" si="196"/>
        <v>10000</v>
      </c>
      <c r="P732">
        <f t="shared" si="197"/>
        <v>1</v>
      </c>
      <c r="Q732" s="18">
        <f t="shared" si="198"/>
        <v>0.98505036945809799</v>
      </c>
      <c r="R732" s="18">
        <f t="shared" si="199"/>
        <v>0.99974867156059033</v>
      </c>
      <c r="S732" s="18">
        <f t="shared" si="200"/>
        <v>0.2790112329242711</v>
      </c>
      <c r="T732">
        <f t="shared" si="201"/>
        <v>1</v>
      </c>
      <c r="X732">
        <f t="shared" si="202"/>
        <v>1</v>
      </c>
      <c r="AB732">
        <f t="shared" si="203"/>
        <v>1</v>
      </c>
    </row>
    <row r="733" spans="1:28" x14ac:dyDescent="0.15">
      <c r="A733">
        <v>6</v>
      </c>
      <c r="B733">
        <v>631.56299999999999</v>
      </c>
      <c r="C733">
        <v>7</v>
      </c>
      <c r="D733" s="18">
        <v>0.15690000000000001</v>
      </c>
      <c r="E733" s="18">
        <v>0.9022</v>
      </c>
      <c r="F733" s="18">
        <v>3.8639999999999999</v>
      </c>
      <c r="G733" s="18">
        <v>1.0389999999999999</v>
      </c>
      <c r="H733" s="18">
        <v>-8.2199999999999995E-2</v>
      </c>
      <c r="I733" s="18">
        <v>1.1319999999999999</v>
      </c>
      <c r="J733" s="18">
        <v>7.9570000000000002E-2</v>
      </c>
      <c r="K733" s="18">
        <v>0.30149999999999999</v>
      </c>
      <c r="L733" s="18">
        <v>2.5139999999999998</v>
      </c>
      <c r="M733" s="18">
        <v>0.22270000000000001</v>
      </c>
      <c r="O733" s="18">
        <f t="shared" si="196"/>
        <v>10000</v>
      </c>
      <c r="P733">
        <f t="shared" si="197"/>
        <v>1</v>
      </c>
      <c r="Q733" s="18">
        <f t="shared" si="198"/>
        <v>0.98505036945809799</v>
      </c>
      <c r="R733" s="18">
        <f t="shared" si="199"/>
        <v>0.99974867156059033</v>
      </c>
      <c r="S733" s="18">
        <f t="shared" si="200"/>
        <v>0.2790112329242711</v>
      </c>
      <c r="T733">
        <f t="shared" si="201"/>
        <v>1</v>
      </c>
      <c r="X733">
        <f t="shared" si="202"/>
        <v>1</v>
      </c>
      <c r="AB733">
        <f t="shared" si="203"/>
        <v>1</v>
      </c>
    </row>
    <row r="734" spans="1:28" x14ac:dyDescent="0.15">
      <c r="A734">
        <v>6</v>
      </c>
      <c r="B734">
        <v>631.56299999999999</v>
      </c>
      <c r="C734">
        <v>10</v>
      </c>
      <c r="D734" s="18">
        <v>0.26319999999999999</v>
      </c>
      <c r="E734" s="18">
        <v>9.6949999999999995E-2</v>
      </c>
      <c r="F734" s="18">
        <v>2.5030000000000001</v>
      </c>
      <c r="G734" s="18">
        <v>0.1019</v>
      </c>
      <c r="H734" s="18">
        <v>-0.1656</v>
      </c>
      <c r="I734" s="18">
        <v>0.98370000000000002</v>
      </c>
      <c r="J734" s="18">
        <v>0.1026</v>
      </c>
      <c r="K734" s="18">
        <v>0.72330000000000005</v>
      </c>
      <c r="L734" s="18">
        <v>2.85</v>
      </c>
      <c r="M734" s="18">
        <v>0.56140000000000001</v>
      </c>
      <c r="O734" s="18">
        <f t="shared" si="196"/>
        <v>10000</v>
      </c>
      <c r="P734">
        <f t="shared" si="197"/>
        <v>1</v>
      </c>
      <c r="Q734" s="18">
        <f t="shared" si="198"/>
        <v>0.98505036945809799</v>
      </c>
      <c r="R734" s="18">
        <f t="shared" si="199"/>
        <v>0.99974867156059033</v>
      </c>
      <c r="S734" s="18">
        <f t="shared" si="200"/>
        <v>0.2790112329242711</v>
      </c>
      <c r="T734">
        <f t="shared" si="201"/>
        <v>1</v>
      </c>
      <c r="X734">
        <f t="shared" si="202"/>
        <v>1</v>
      </c>
      <c r="AB734">
        <f t="shared" si="203"/>
        <v>1</v>
      </c>
    </row>
    <row r="735" spans="1:28" x14ac:dyDescent="0.15">
      <c r="A735">
        <v>6</v>
      </c>
      <c r="B735">
        <v>631.56299999999999</v>
      </c>
      <c r="C735">
        <v>15</v>
      </c>
      <c r="D735" s="18">
        <v>0.30159999999999998</v>
      </c>
      <c r="E735" s="18">
        <v>0.95579999999999998</v>
      </c>
      <c r="F735" s="18">
        <v>4.0469999999999997</v>
      </c>
      <c r="G735" s="18">
        <v>1.0880000000000001</v>
      </c>
      <c r="H735" s="18">
        <v>-0.2356</v>
      </c>
      <c r="I735" s="18">
        <v>0.99429999999999996</v>
      </c>
      <c r="J735" s="18">
        <v>0.15479999999999999</v>
      </c>
      <c r="K735" s="18">
        <v>0.31540000000000001</v>
      </c>
      <c r="L735" s="18">
        <v>2.5819999999999999</v>
      </c>
      <c r="M735" s="18">
        <v>0.2487</v>
      </c>
      <c r="O735" s="18">
        <f t="shared" si="196"/>
        <v>10000</v>
      </c>
      <c r="P735">
        <f t="shared" si="197"/>
        <v>1</v>
      </c>
      <c r="Q735" s="18">
        <f t="shared" si="198"/>
        <v>0.98505036945809799</v>
      </c>
      <c r="R735" s="18">
        <f t="shared" si="199"/>
        <v>0.99974867156059033</v>
      </c>
      <c r="S735" s="18">
        <f t="shared" si="200"/>
        <v>0.2790112329242711</v>
      </c>
      <c r="T735">
        <f t="shared" si="201"/>
        <v>1</v>
      </c>
      <c r="X735">
        <f t="shared" si="202"/>
        <v>1</v>
      </c>
      <c r="AB735">
        <f t="shared" si="203"/>
        <v>1</v>
      </c>
    </row>
    <row r="736" spans="1:28" x14ac:dyDescent="0.15">
      <c r="A736">
        <v>6</v>
      </c>
      <c r="B736">
        <v>631.56299999999999</v>
      </c>
      <c r="C736">
        <v>20</v>
      </c>
      <c r="D736" s="18">
        <v>-2.7190000000000001E-3</v>
      </c>
      <c r="E736" s="18">
        <v>-4.1419999999999998E-2</v>
      </c>
      <c r="F736" s="18">
        <v>1.9430000000000001</v>
      </c>
      <c r="G736" s="18">
        <v>8.6529999999999996E-2</v>
      </c>
      <c r="H736" s="18">
        <v>0.14449999999999999</v>
      </c>
      <c r="I736" s="18">
        <v>1.026</v>
      </c>
      <c r="J736" s="18">
        <v>6.0389999999999999E-2</v>
      </c>
      <c r="K736" s="18">
        <v>0.74909999999999999</v>
      </c>
      <c r="L736" s="18">
        <v>2.7549999999999999</v>
      </c>
      <c r="M736" s="18">
        <v>0.42049999999999998</v>
      </c>
      <c r="O736" s="18">
        <f t="shared" si="196"/>
        <v>10000</v>
      </c>
      <c r="P736">
        <f t="shared" si="197"/>
        <v>1</v>
      </c>
      <c r="Q736" s="18">
        <f t="shared" si="198"/>
        <v>0.98505036945809799</v>
      </c>
      <c r="R736" s="18">
        <f t="shared" si="199"/>
        <v>0.99974867156059033</v>
      </c>
      <c r="S736" s="18">
        <f t="shared" si="200"/>
        <v>0.2790112329242711</v>
      </c>
      <c r="T736">
        <f t="shared" si="201"/>
        <v>1</v>
      </c>
      <c r="X736">
        <f t="shared" si="202"/>
        <v>1</v>
      </c>
      <c r="AB736">
        <f t="shared" si="203"/>
        <v>1</v>
      </c>
    </row>
    <row r="737" spans="1:31" x14ac:dyDescent="0.15">
      <c r="A737">
        <v>6</v>
      </c>
      <c r="B737">
        <v>774.68299999999999</v>
      </c>
      <c r="C737">
        <v>1</v>
      </c>
      <c r="D737" s="18">
        <v>0.21820000000000001</v>
      </c>
      <c r="E737" s="18">
        <v>9.7930000000000003E-2</v>
      </c>
      <c r="F737" s="18">
        <v>2.3780000000000001</v>
      </c>
      <c r="G737" s="18">
        <v>8.8550000000000004E-2</v>
      </c>
      <c r="H737" s="18">
        <v>-0.125</v>
      </c>
      <c r="I737" s="18">
        <v>0.83850000000000002</v>
      </c>
      <c r="J737" s="18">
        <v>0.2152</v>
      </c>
      <c r="K737" s="18">
        <v>0.79139999999999999</v>
      </c>
      <c r="L737" s="18">
        <v>2.605</v>
      </c>
      <c r="M737" s="18">
        <v>0.59819999999999995</v>
      </c>
      <c r="O737" s="18">
        <f t="shared" si="196"/>
        <v>10000</v>
      </c>
      <c r="P737">
        <f t="shared" si="197"/>
        <v>1</v>
      </c>
      <c r="Q737" s="18">
        <f t="shared" si="198"/>
        <v>0.98505036945809799</v>
      </c>
      <c r="R737" s="18">
        <f t="shared" si="199"/>
        <v>0.99974867156059033</v>
      </c>
      <c r="S737" s="18">
        <f t="shared" si="200"/>
        <v>0.2790112329242711</v>
      </c>
      <c r="T737">
        <f t="shared" si="201"/>
        <v>1</v>
      </c>
      <c r="X737">
        <f t="shared" si="202"/>
        <v>1</v>
      </c>
      <c r="AB737">
        <f t="shared" si="203"/>
        <v>1</v>
      </c>
    </row>
    <row r="738" spans="1:31" x14ac:dyDescent="0.15">
      <c r="A738">
        <v>6</v>
      </c>
      <c r="B738">
        <v>774.68299999999999</v>
      </c>
      <c r="C738">
        <v>3</v>
      </c>
      <c r="D738" s="18">
        <v>0.2142</v>
      </c>
      <c r="E738" s="18">
        <v>0.1103</v>
      </c>
      <c r="F738" s="18">
        <v>3.5259999999999998</v>
      </c>
      <c r="G738" s="18">
        <v>0.16880000000000001</v>
      </c>
      <c r="H738" s="18">
        <v>-4.4650000000000002E-2</v>
      </c>
      <c r="I738" s="18">
        <v>1.101</v>
      </c>
      <c r="J738" s="18">
        <v>9.7629999999999995E-2</v>
      </c>
      <c r="K738" s="18">
        <v>0.63939999999999997</v>
      </c>
      <c r="L738" s="18">
        <v>2.452</v>
      </c>
      <c r="M738" s="18">
        <v>0.32429999999999998</v>
      </c>
      <c r="O738" s="18">
        <f t="shared" si="196"/>
        <v>10000</v>
      </c>
      <c r="P738">
        <f t="shared" si="197"/>
        <v>1</v>
      </c>
      <c r="Q738" s="18">
        <f t="shared" si="198"/>
        <v>0.98505036945809799</v>
      </c>
      <c r="R738" s="18">
        <f t="shared" si="199"/>
        <v>0.99974867156059033</v>
      </c>
      <c r="S738" s="18">
        <f t="shared" si="200"/>
        <v>0.2790112329242711</v>
      </c>
      <c r="T738">
        <f t="shared" si="201"/>
        <v>1</v>
      </c>
      <c r="X738">
        <f t="shared" si="202"/>
        <v>1</v>
      </c>
      <c r="AB738">
        <f t="shared" si="203"/>
        <v>1</v>
      </c>
    </row>
    <row r="739" spans="1:31" x14ac:dyDescent="0.15">
      <c r="A739">
        <v>6</v>
      </c>
      <c r="B739">
        <v>774.68299999999999</v>
      </c>
      <c r="C739">
        <v>5</v>
      </c>
      <c r="D739" s="18">
        <v>0.26860000000000001</v>
      </c>
      <c r="E739" s="18">
        <v>0.1065</v>
      </c>
      <c r="F739" s="18">
        <v>2.4159999999999999</v>
      </c>
      <c r="G739" s="18">
        <v>8.7309999999999999E-2</v>
      </c>
      <c r="H739" s="18">
        <v>-0.16500000000000001</v>
      </c>
      <c r="I739" s="18">
        <v>1.1060000000000001</v>
      </c>
      <c r="J739" s="18">
        <v>0.1918</v>
      </c>
      <c r="K739" s="18">
        <v>0.76359999999999995</v>
      </c>
      <c r="L739" s="18">
        <v>2.661</v>
      </c>
      <c r="M739" s="18">
        <v>0.55400000000000005</v>
      </c>
      <c r="O739" s="18">
        <f t="shared" si="196"/>
        <v>10000</v>
      </c>
      <c r="P739">
        <f t="shared" si="197"/>
        <v>1</v>
      </c>
      <c r="Q739" s="18">
        <f t="shared" si="198"/>
        <v>0.98505036945809799</v>
      </c>
      <c r="R739" s="18">
        <f t="shared" si="199"/>
        <v>0.99974867156059033</v>
      </c>
      <c r="S739" s="18">
        <f t="shared" si="200"/>
        <v>0.2790112329242711</v>
      </c>
      <c r="T739">
        <f t="shared" si="201"/>
        <v>1</v>
      </c>
      <c r="X739">
        <f t="shared" si="202"/>
        <v>1</v>
      </c>
      <c r="AB739">
        <f t="shared" si="203"/>
        <v>1</v>
      </c>
    </row>
    <row r="740" spans="1:31" x14ac:dyDescent="0.15">
      <c r="A740">
        <v>6</v>
      </c>
      <c r="B740">
        <v>774.68299999999999</v>
      </c>
      <c r="C740">
        <v>7</v>
      </c>
      <c r="D740" s="18">
        <v>0.29970000000000002</v>
      </c>
      <c r="E740" s="18">
        <v>-3.9899999999999998E-2</v>
      </c>
      <c r="F740" s="18">
        <v>0.93149999999999999</v>
      </c>
      <c r="G740" s="18">
        <v>3.7089999999999998E-2</v>
      </c>
      <c r="H740" s="18">
        <v>-0.22389999999999999</v>
      </c>
      <c r="I740" s="18">
        <v>1.2370000000000001</v>
      </c>
      <c r="J740" s="18">
        <v>0.24379999999999999</v>
      </c>
      <c r="K740" s="18">
        <v>0.91339999999999999</v>
      </c>
      <c r="L740" s="18">
        <v>2.5110000000000001</v>
      </c>
      <c r="M740" s="18">
        <v>0.50449999999999995</v>
      </c>
      <c r="O740" s="18">
        <f t="shared" si="196"/>
        <v>10000</v>
      </c>
      <c r="P740">
        <f t="shared" si="197"/>
        <v>1</v>
      </c>
      <c r="Q740" s="18">
        <f t="shared" si="198"/>
        <v>0.98505036945809799</v>
      </c>
      <c r="R740" s="18">
        <f t="shared" si="199"/>
        <v>0.99974867156059033</v>
      </c>
      <c r="S740" s="18">
        <f t="shared" si="200"/>
        <v>0.2790112329242711</v>
      </c>
      <c r="T740">
        <f t="shared" si="201"/>
        <v>1</v>
      </c>
      <c r="X740">
        <f t="shared" si="202"/>
        <v>1</v>
      </c>
      <c r="AB740">
        <f t="shared" si="203"/>
        <v>1</v>
      </c>
    </row>
    <row r="741" spans="1:31" x14ac:dyDescent="0.15">
      <c r="A741">
        <v>6</v>
      </c>
      <c r="B741">
        <v>774.68299999999999</v>
      </c>
      <c r="C741">
        <v>10</v>
      </c>
      <c r="D741" s="18">
        <v>0.32119999999999999</v>
      </c>
      <c r="E741" s="18">
        <v>0.1741</v>
      </c>
      <c r="F741" s="18">
        <v>3.4929999999999999</v>
      </c>
      <c r="G741" s="18">
        <v>0.2261</v>
      </c>
      <c r="H741" s="18">
        <v>-0.12720000000000001</v>
      </c>
      <c r="I741" s="18">
        <v>1.0409999999999999</v>
      </c>
      <c r="J741" s="18">
        <v>0.127</v>
      </c>
      <c r="K741" s="18">
        <v>0.56169999999999998</v>
      </c>
      <c r="L741" s="18">
        <v>2.4870000000000001</v>
      </c>
      <c r="M741" s="18">
        <v>0.2903</v>
      </c>
      <c r="O741" s="18"/>
      <c r="Q741" s="18"/>
      <c r="R741" s="18"/>
      <c r="S741" s="18"/>
    </row>
    <row r="742" spans="1:31" x14ac:dyDescent="0.15">
      <c r="A742">
        <v>6</v>
      </c>
      <c r="B742">
        <v>774.68299999999999</v>
      </c>
      <c r="C742">
        <v>15</v>
      </c>
      <c r="D742" s="18">
        <v>0.37890000000000001</v>
      </c>
      <c r="E742" s="18">
        <v>0.72719999999999996</v>
      </c>
      <c r="F742" s="18">
        <v>3.3759999999999999</v>
      </c>
      <c r="G742" s="18">
        <v>0.79039999999999999</v>
      </c>
      <c r="H742" s="18">
        <v>-0.21859999999999999</v>
      </c>
      <c r="I742" s="18">
        <v>1.0529999999999999</v>
      </c>
      <c r="J742" s="18">
        <v>0.18140000000000001</v>
      </c>
      <c r="K742" s="18">
        <v>0.27029999999999998</v>
      </c>
      <c r="L742" s="18">
        <v>2.516</v>
      </c>
      <c r="M742" s="18">
        <v>0.20100000000000001</v>
      </c>
      <c r="O742" s="18"/>
      <c r="Q742" s="18"/>
      <c r="R742" s="18"/>
      <c r="S742" s="18"/>
    </row>
    <row r="743" spans="1:31" x14ac:dyDescent="0.15">
      <c r="A743">
        <v>6</v>
      </c>
      <c r="B743">
        <v>774.68299999999999</v>
      </c>
      <c r="C743">
        <v>20</v>
      </c>
      <c r="D743" s="18">
        <v>-5.6279999999999997E-2</v>
      </c>
      <c r="E743" s="18">
        <v>0.67769999999999997</v>
      </c>
      <c r="F743" s="18">
        <v>0.13159999999999999</v>
      </c>
      <c r="G743" s="18">
        <v>0.63580000000000003</v>
      </c>
      <c r="H743" s="18">
        <v>-0.47410000000000002</v>
      </c>
      <c r="I743" s="18">
        <v>1.1579999999999999</v>
      </c>
      <c r="J743" s="18">
        <v>0.11799999999999999</v>
      </c>
      <c r="K743" s="18">
        <v>0.85119999999999996</v>
      </c>
      <c r="L743" s="18">
        <v>2.706</v>
      </c>
      <c r="M743" s="18">
        <v>0.57930000000000004</v>
      </c>
      <c r="O743" s="18" t="s">
        <v>677</v>
      </c>
      <c r="Q743" s="18"/>
      <c r="R743" s="18"/>
      <c r="S743" s="18"/>
    </row>
    <row r="744" spans="1:31" x14ac:dyDescent="0.15">
      <c r="A744">
        <v>6</v>
      </c>
      <c r="B744">
        <v>897.803</v>
      </c>
      <c r="C744">
        <v>1</v>
      </c>
      <c r="D744" s="18">
        <v>-5.3449999999999998E-2</v>
      </c>
      <c r="E744" s="18">
        <v>0.20979999999999999</v>
      </c>
      <c r="F744" s="18">
        <v>0.73440000000000005</v>
      </c>
      <c r="G744" s="18">
        <v>0.2102</v>
      </c>
      <c r="H744" s="18">
        <v>-0.24129999999999999</v>
      </c>
      <c r="I744" s="18">
        <v>0.97929999999999995</v>
      </c>
      <c r="J744" s="18">
        <v>0.4834</v>
      </c>
      <c r="K744" s="18">
        <v>1.0529999999999999</v>
      </c>
      <c r="L744" s="18">
        <v>2.3380000000000001</v>
      </c>
      <c r="M744" s="18">
        <v>0.47389999999999999</v>
      </c>
      <c r="P744">
        <v>1</v>
      </c>
      <c r="Q744">
        <v>2</v>
      </c>
      <c r="R744">
        <v>4</v>
      </c>
      <c r="S744">
        <v>5</v>
      </c>
    </row>
    <row r="745" spans="1:31" x14ac:dyDescent="0.15">
      <c r="A745">
        <v>6</v>
      </c>
      <c r="B745">
        <v>897.803</v>
      </c>
      <c r="C745">
        <v>3</v>
      </c>
      <c r="D745" s="18">
        <v>3.8769999999999999E-2</v>
      </c>
      <c r="E745" s="18">
        <v>0.53659999999999997</v>
      </c>
      <c r="F745" s="18">
        <v>2.456</v>
      </c>
      <c r="G745" s="18">
        <v>0.46110000000000001</v>
      </c>
      <c r="H745" s="18">
        <v>-0.19239999999999999</v>
      </c>
      <c r="I745" s="18">
        <v>0.7641</v>
      </c>
      <c r="J745" s="18">
        <v>3.1449999999999999E-2</v>
      </c>
      <c r="K745" s="18">
        <v>0.59989999999999999</v>
      </c>
      <c r="L745" s="18">
        <v>2.0110000000000001</v>
      </c>
      <c r="M745" s="18">
        <v>0.61</v>
      </c>
      <c r="O745" s="18"/>
      <c r="P745" s="115">
        <v>-8.7919999999999995E-3</v>
      </c>
      <c r="Q745" s="115">
        <v>4.4630000000000003E-2</v>
      </c>
      <c r="R745" s="115">
        <v>-3.1530000000000002E-2</v>
      </c>
      <c r="S745" s="115">
        <v>-2.12E-2</v>
      </c>
      <c r="U745" s="18"/>
      <c r="V745" s="18"/>
      <c r="W745" s="18"/>
    </row>
    <row r="746" spans="1:31" x14ac:dyDescent="0.15">
      <c r="A746">
        <v>6</v>
      </c>
      <c r="B746">
        <v>897.803</v>
      </c>
      <c r="C746">
        <v>5</v>
      </c>
      <c r="D746" s="18">
        <v>-3.875E-2</v>
      </c>
      <c r="E746" s="18">
        <v>7.374E-2</v>
      </c>
      <c r="F746" s="18">
        <v>0.49359999999999998</v>
      </c>
      <c r="G746" s="18">
        <v>3.0589999999999999E-2</v>
      </c>
      <c r="H746" s="18">
        <v>-0.1394</v>
      </c>
      <c r="I746" s="18">
        <v>0.7198</v>
      </c>
      <c r="J746" s="18">
        <v>3.6909999999999998E-2</v>
      </c>
      <c r="K746" s="18">
        <v>1.1120000000000001</v>
      </c>
      <c r="L746" s="18">
        <v>2.34</v>
      </c>
      <c r="M746" s="18">
        <v>0.56479999999999997</v>
      </c>
      <c r="O746" s="18"/>
      <c r="P746" s="115">
        <v>-6.9820000000000002</v>
      </c>
      <c r="Q746" s="115">
        <v>-6.7030000000000003</v>
      </c>
      <c r="R746" s="115">
        <v>-7.1429999999999998</v>
      </c>
      <c r="S746" s="115">
        <v>-5.98</v>
      </c>
      <c r="U746" s="18"/>
      <c r="V746" s="18"/>
      <c r="W746" s="18"/>
    </row>
    <row r="747" spans="1:31" x14ac:dyDescent="0.15">
      <c r="A747">
        <v>6</v>
      </c>
      <c r="B747">
        <v>897.803</v>
      </c>
      <c r="C747">
        <v>7</v>
      </c>
      <c r="D747" s="18">
        <v>4.7570000000000001E-2</v>
      </c>
      <c r="E747" s="18">
        <v>-0.62190000000000001</v>
      </c>
      <c r="F747" s="18">
        <v>4.0430000000000001</v>
      </c>
      <c r="G747" s="18">
        <v>0.99680000000000002</v>
      </c>
      <c r="H747" s="18">
        <v>-0.22470000000000001</v>
      </c>
      <c r="I747" s="18">
        <v>0.7601</v>
      </c>
      <c r="J747" s="18">
        <v>3.1179999999999999E-2</v>
      </c>
      <c r="K747" s="18">
        <v>1.5609999999999999</v>
      </c>
      <c r="L747" s="18">
        <v>2.46</v>
      </c>
      <c r="M747" s="18">
        <v>0.66769999999999996</v>
      </c>
      <c r="O747" s="18"/>
      <c r="P747" s="115">
        <v>0.77059999999999995</v>
      </c>
      <c r="Q747" s="115">
        <v>0.31809999999999999</v>
      </c>
      <c r="R747" s="115">
        <v>0.29099999999999998</v>
      </c>
      <c r="S747" s="115">
        <v>0.46039999999999998</v>
      </c>
      <c r="U747" s="18"/>
      <c r="V747" s="18"/>
      <c r="W747" s="18"/>
    </row>
    <row r="748" spans="1:31" x14ac:dyDescent="0.15">
      <c r="A748">
        <v>6</v>
      </c>
      <c r="B748">
        <v>897.803</v>
      </c>
      <c r="C748">
        <v>10</v>
      </c>
      <c r="D748" s="18">
        <v>-0.17649999999999999</v>
      </c>
      <c r="E748" s="18">
        <v>-0.10390000000000001</v>
      </c>
      <c r="F748" s="18">
        <v>-6</v>
      </c>
      <c r="G748" s="18">
        <v>2.4649999999999999</v>
      </c>
      <c r="H748" s="18">
        <v>0.13320000000000001</v>
      </c>
      <c r="I748" s="18">
        <v>2.6640000000000001</v>
      </c>
      <c r="J748" s="18">
        <v>0.1847</v>
      </c>
      <c r="K748" s="18">
        <v>1.19</v>
      </c>
      <c r="L748" s="18">
        <v>2.109</v>
      </c>
      <c r="M748" s="18">
        <v>0.77100000000000002</v>
      </c>
      <c r="O748" s="18">
        <f>Angle!A35</f>
        <v>1.1294E-8</v>
      </c>
      <c r="P748" s="18">
        <f>IF(R$1=2,P$745/(1+EXP((LOG10($O748)-P$746)/P$747)),0)</f>
        <v>-6.8377746911021092E-3</v>
      </c>
      <c r="Q748" s="18">
        <f>IF(R$1=2,Q$745/(1+EXP((LOG10($O748)-Q$746)/Q$747)),0)</f>
        <v>4.3754194234103205E-2</v>
      </c>
      <c r="R748" s="18">
        <f>IF(R$1=2,R$745/(1+EXP((LOG10($O748)-R$746)/R$747)),0)</f>
        <v>-2.9659206092256127E-2</v>
      </c>
      <c r="S748" s="18">
        <f>IF(R$1=2,S$745/(1+EXP((LOG10($O748)-S$746)/S$747)),0)</f>
        <v>-2.0908451530840345E-2</v>
      </c>
      <c r="T748" s="18"/>
      <c r="U748" s="18"/>
      <c r="V748" s="18"/>
      <c r="W748" s="18"/>
      <c r="X748" s="18"/>
      <c r="Y748" s="18"/>
      <c r="Z748" s="18"/>
      <c r="AA748" s="18"/>
      <c r="AB748" s="18"/>
      <c r="AC748" s="18"/>
      <c r="AD748" s="18"/>
      <c r="AE748" s="18"/>
    </row>
    <row r="749" spans="1:31" x14ac:dyDescent="0.15">
      <c r="A749">
        <v>6</v>
      </c>
      <c r="B749">
        <v>897.803</v>
      </c>
      <c r="C749">
        <v>15</v>
      </c>
      <c r="D749" s="18">
        <v>-0.26929999999999998</v>
      </c>
      <c r="E749" s="18">
        <v>-0.53769999999999996</v>
      </c>
      <c r="F749" s="18">
        <v>0.71289999999999998</v>
      </c>
      <c r="G749" s="18">
        <v>4.931E-2</v>
      </c>
      <c r="H749" s="18">
        <v>0.57479999999999998</v>
      </c>
      <c r="I749" s="18">
        <v>0.61260000000000003</v>
      </c>
      <c r="J749" s="18">
        <v>0.1108</v>
      </c>
      <c r="K749" s="18">
        <v>1.276</v>
      </c>
      <c r="L749" s="18">
        <v>2.2879999999999998</v>
      </c>
      <c r="M749" s="18">
        <v>0.64629999999999999</v>
      </c>
      <c r="O749" s="18">
        <f>Angle!A36</f>
        <v>1.4219E-8</v>
      </c>
      <c r="P749" s="18">
        <f t="shared" ref="P749:P812" si="204">IF(R$1=2,P$745/(1+EXP((LOG10($O749)-P$746)/P$747)),0)</f>
        <v>-6.6334231975866426E-3</v>
      </c>
      <c r="Q749" s="18">
        <f t="shared" ref="Q749:Q812" si="205">IF(R$1=2,Q$745/(1+EXP((LOG10($O749)-Q$746)/Q$747)),0)</f>
        <v>4.3439232555092744E-2</v>
      </c>
      <c r="R749" s="18">
        <f t="shared" ref="R749:R812" si="206">IF(R$1=2,R$745/(1+EXP((LOG10($O749)-R$746)/R$747)),0)</f>
        <v>-2.8954528450939064E-2</v>
      </c>
      <c r="S749" s="18">
        <f t="shared" ref="S749:S812" si="207">IF(R$1=2,S$745/(1+EXP((LOG10($O749)-S$746)/S$747)),0)</f>
        <v>-2.0838911376747281E-2</v>
      </c>
      <c r="T749" s="18"/>
      <c r="U749" s="18"/>
      <c r="V749" s="18"/>
      <c r="W749" s="18"/>
      <c r="X749" s="18"/>
      <c r="Y749" s="18"/>
      <c r="Z749" s="18"/>
      <c r="AA749" s="18"/>
      <c r="AB749" s="18"/>
      <c r="AC749" s="18"/>
      <c r="AD749" s="18"/>
      <c r="AE749" s="18"/>
    </row>
    <row r="750" spans="1:31" x14ac:dyDescent="0.15">
      <c r="A750">
        <v>6</v>
      </c>
      <c r="B750">
        <v>897.803</v>
      </c>
      <c r="C750">
        <v>20</v>
      </c>
      <c r="D750" s="18">
        <v>-9.9720000000000003E-2</v>
      </c>
      <c r="E750" s="18">
        <v>-0.49730000000000002</v>
      </c>
      <c r="F750" s="18">
        <v>-6</v>
      </c>
      <c r="G750" s="18">
        <v>1.921</v>
      </c>
      <c r="H750" s="18">
        <v>-0.52410000000000001</v>
      </c>
      <c r="I750" s="18">
        <v>-0.58960000000000001</v>
      </c>
      <c r="J750" s="18">
        <v>0.19239999999999999</v>
      </c>
      <c r="K750" s="18">
        <v>2.4449999999999998</v>
      </c>
      <c r="L750" s="18">
        <v>1.5629999999999999</v>
      </c>
      <c r="M750" s="18">
        <v>1.3420000000000001</v>
      </c>
      <c r="O750" s="18">
        <f>Angle!A37</f>
        <v>1.7900999999999999E-8</v>
      </c>
      <c r="P750" s="18">
        <f t="shared" si="204"/>
        <v>-6.415160185007796E-3</v>
      </c>
      <c r="Q750" s="18">
        <f t="shared" si="205"/>
        <v>4.3015246871294835E-2</v>
      </c>
      <c r="R750" s="18">
        <f t="shared" si="206"/>
        <v>-2.8016007068502831E-2</v>
      </c>
      <c r="S750" s="18">
        <f t="shared" si="207"/>
        <v>-2.0753151380193624E-2</v>
      </c>
      <c r="T750" s="18"/>
      <c r="U750" s="18"/>
      <c r="V750" s="18"/>
      <c r="W750" s="18"/>
      <c r="X750" s="18"/>
      <c r="Y750" s="18"/>
      <c r="Z750" s="18"/>
      <c r="AA750" s="18"/>
      <c r="AB750" s="18"/>
      <c r="AC750" s="18"/>
      <c r="AD750" s="18"/>
      <c r="AE750" s="18"/>
    </row>
    <row r="751" spans="1:31" x14ac:dyDescent="0.15">
      <c r="A751">
        <v>6</v>
      </c>
      <c r="B751">
        <v>1036.3610000000001</v>
      </c>
      <c r="C751">
        <v>1</v>
      </c>
      <c r="D751" s="18">
        <v>0.80089999999999995</v>
      </c>
      <c r="E751" s="18">
        <v>0.63100000000000001</v>
      </c>
      <c r="F751" s="18">
        <v>1.744</v>
      </c>
      <c r="G751" s="18">
        <v>0.53169999999999995</v>
      </c>
      <c r="H751" s="18">
        <v>-0.88600000000000001</v>
      </c>
      <c r="I751" s="18">
        <v>0.81479999999999997</v>
      </c>
      <c r="J751" s="18">
        <v>0.1203</v>
      </c>
      <c r="K751" s="18">
        <v>0.5</v>
      </c>
      <c r="L751" s="18">
        <v>2.8039999999999998</v>
      </c>
      <c r="M751" s="18">
        <v>0.3115</v>
      </c>
      <c r="O751" s="18">
        <f>Angle!A38</f>
        <v>2.2536000000000001E-8</v>
      </c>
      <c r="P751" s="18">
        <f t="shared" si="204"/>
        <v>-6.1835268670759674E-3</v>
      </c>
      <c r="Q751" s="18">
        <f t="shared" si="205"/>
        <v>4.2447936759972812E-2</v>
      </c>
      <c r="R751" s="18">
        <f t="shared" si="206"/>
        <v>-2.6791572356356357E-2</v>
      </c>
      <c r="S751" s="18">
        <f t="shared" si="207"/>
        <v>-2.0647573166203186E-2</v>
      </c>
      <c r="T751" s="18"/>
      <c r="U751" s="18"/>
      <c r="V751" s="18"/>
      <c r="W751" s="18"/>
      <c r="X751" s="18"/>
      <c r="Y751" s="18"/>
      <c r="Z751" s="18"/>
      <c r="AA751" s="18"/>
      <c r="AB751" s="18"/>
      <c r="AC751" s="18"/>
      <c r="AD751" s="18"/>
      <c r="AE751" s="18"/>
    </row>
    <row r="752" spans="1:31" x14ac:dyDescent="0.15">
      <c r="A752">
        <v>6</v>
      </c>
      <c r="B752">
        <v>1036.3610000000001</v>
      </c>
      <c r="C752">
        <v>3</v>
      </c>
      <c r="D752" s="18">
        <v>0.33329999999999999</v>
      </c>
      <c r="E752" s="18">
        <v>-0.51280000000000003</v>
      </c>
      <c r="F752" s="18">
        <v>0.75180000000000002</v>
      </c>
      <c r="G752" s="18">
        <v>0.12839999999999999</v>
      </c>
      <c r="H752" s="18">
        <v>0.3004</v>
      </c>
      <c r="I752" s="18">
        <v>0.6462</v>
      </c>
      <c r="J752" s="18">
        <v>9.4049999999999995E-2</v>
      </c>
      <c r="K752" s="18">
        <v>0.96619999999999995</v>
      </c>
      <c r="L752" s="18">
        <v>2.5830000000000002</v>
      </c>
      <c r="M752" s="18">
        <v>0.4612</v>
      </c>
      <c r="O752" s="18">
        <f>Angle!A39</f>
        <v>2.8371E-8</v>
      </c>
      <c r="P752" s="18">
        <f t="shared" si="204"/>
        <v>-5.9393620898280756E-3</v>
      </c>
      <c r="Q752" s="18">
        <f t="shared" si="205"/>
        <v>4.1694928728540255E-2</v>
      </c>
      <c r="R752" s="18">
        <f t="shared" si="206"/>
        <v>-2.5236363609821691E-2</v>
      </c>
      <c r="S752" s="18">
        <f t="shared" si="207"/>
        <v>-2.0517872085837604E-2</v>
      </c>
      <c r="T752" s="18"/>
      <c r="U752" s="18"/>
      <c r="V752" s="18"/>
      <c r="W752" s="18"/>
      <c r="X752" s="18"/>
      <c r="Y752" s="18"/>
      <c r="Z752" s="18"/>
      <c r="AA752" s="18"/>
      <c r="AB752" s="18"/>
      <c r="AC752" s="18"/>
      <c r="AD752" s="18"/>
      <c r="AE752" s="18"/>
    </row>
    <row r="753" spans="1:31" x14ac:dyDescent="0.15">
      <c r="A753">
        <v>6</v>
      </c>
      <c r="B753">
        <v>1036.3610000000001</v>
      </c>
      <c r="C753">
        <v>5</v>
      </c>
      <c r="D753" s="18">
        <v>1.1739999999999999</v>
      </c>
      <c r="E753" s="18">
        <v>-0.1663</v>
      </c>
      <c r="F753" s="18">
        <v>1.075</v>
      </c>
      <c r="G753" s="18">
        <v>4.6300000000000001E-2</v>
      </c>
      <c r="H753" s="18">
        <v>-0.97640000000000005</v>
      </c>
      <c r="I753" s="18">
        <v>0.74709999999999999</v>
      </c>
      <c r="J753" s="18">
        <v>3.056E-2</v>
      </c>
      <c r="K753" s="18">
        <v>1.079</v>
      </c>
      <c r="L753" s="18">
        <v>2.528</v>
      </c>
      <c r="M753" s="18">
        <v>0.51680000000000004</v>
      </c>
      <c r="O753" s="18">
        <f>Angle!A40</f>
        <v>3.5717000000000001E-8</v>
      </c>
      <c r="P753" s="18">
        <f t="shared" si="204"/>
        <v>-5.6838239206132039E-3</v>
      </c>
      <c r="Q753" s="18">
        <f t="shared" si="205"/>
        <v>4.0706058061514401E-2</v>
      </c>
      <c r="R753" s="18">
        <f t="shared" si="206"/>
        <v>-2.3326949239445928E-2</v>
      </c>
      <c r="S753" s="18">
        <f t="shared" si="207"/>
        <v>-2.0358955218286092E-2</v>
      </c>
      <c r="T753" s="18"/>
      <c r="U753" s="18"/>
      <c r="V753" s="18"/>
      <c r="W753" s="18"/>
      <c r="X753" s="18"/>
      <c r="Y753" s="18"/>
      <c r="Z753" s="18"/>
      <c r="AA753" s="18"/>
      <c r="AB753" s="18"/>
      <c r="AC753" s="18"/>
      <c r="AD753" s="18"/>
      <c r="AE753" s="18"/>
    </row>
    <row r="754" spans="1:31" x14ac:dyDescent="0.15">
      <c r="A754">
        <v>6</v>
      </c>
      <c r="B754">
        <v>1036.3610000000001</v>
      </c>
      <c r="C754">
        <v>7</v>
      </c>
      <c r="D754" s="18">
        <v>0.40189999999999998</v>
      </c>
      <c r="E754" s="18">
        <v>-0.77610000000000001</v>
      </c>
      <c r="F754" s="18">
        <v>3.4860000000000002</v>
      </c>
      <c r="G754" s="18">
        <v>0.90339999999999998</v>
      </c>
      <c r="H754" s="18">
        <v>-0.38159999999999999</v>
      </c>
      <c r="I754" s="18">
        <v>0.97689999999999999</v>
      </c>
      <c r="J754" s="18">
        <v>0.1038</v>
      </c>
      <c r="K754" s="18">
        <v>1.639</v>
      </c>
      <c r="L754" s="18">
        <v>2.641</v>
      </c>
      <c r="M754" s="18">
        <v>0.5675</v>
      </c>
      <c r="O754" s="18">
        <f>Angle!A41</f>
        <v>4.4964999999999999E-8</v>
      </c>
      <c r="P754" s="18">
        <f t="shared" si="204"/>
        <v>-5.4183989158006598E-3</v>
      </c>
      <c r="Q754" s="18">
        <f t="shared" si="205"/>
        <v>3.9425617856142521E-2</v>
      </c>
      <c r="R754" s="18">
        <f t="shared" si="206"/>
        <v>-2.1078177255054016E-2</v>
      </c>
      <c r="S754" s="18">
        <f t="shared" si="207"/>
        <v>-2.0164884446272971E-2</v>
      </c>
      <c r="T754" s="18"/>
      <c r="U754" s="18"/>
      <c r="V754" s="18"/>
      <c r="W754" s="18"/>
      <c r="X754" s="18"/>
      <c r="Y754" s="18"/>
      <c r="Z754" s="18"/>
      <c r="AA754" s="18"/>
      <c r="AB754" s="18"/>
      <c r="AC754" s="18"/>
      <c r="AD754" s="18"/>
      <c r="AE754" s="18"/>
    </row>
    <row r="755" spans="1:31" x14ac:dyDescent="0.15">
      <c r="A755">
        <v>6</v>
      </c>
      <c r="B755">
        <v>1036.3610000000001</v>
      </c>
      <c r="C755">
        <v>10</v>
      </c>
      <c r="D755" s="18">
        <v>-2.656E-2</v>
      </c>
      <c r="E755" s="18">
        <v>-0.17399999999999999</v>
      </c>
      <c r="F755" s="18">
        <v>0.41909999999999997</v>
      </c>
      <c r="G755" s="18">
        <v>0.1444</v>
      </c>
      <c r="H755" s="18">
        <v>0.48299999999999998</v>
      </c>
      <c r="I755" s="18">
        <v>0.96509999999999996</v>
      </c>
      <c r="J755" s="18">
        <v>0.3201</v>
      </c>
      <c r="K755" s="18">
        <v>0.78129999999999999</v>
      </c>
      <c r="L755" s="18">
        <v>2.7749999999999999</v>
      </c>
      <c r="M755" s="18">
        <v>0.35709999999999997</v>
      </c>
      <c r="O755" s="18">
        <f>Angle!A42</f>
        <v>5.6608E-8</v>
      </c>
      <c r="P755" s="18">
        <f t="shared" si="204"/>
        <v>-5.1448420373767876E-3</v>
      </c>
      <c r="Q755" s="18">
        <f t="shared" si="205"/>
        <v>3.7797418040686689E-2</v>
      </c>
      <c r="R755" s="18">
        <f t="shared" si="206"/>
        <v>-1.8555712728710986E-2</v>
      </c>
      <c r="S755" s="18">
        <f t="shared" si="207"/>
        <v>-1.9928818681458623E-2</v>
      </c>
      <c r="T755" s="18"/>
      <c r="U755" s="18"/>
      <c r="V755" s="18"/>
      <c r="W755" s="18"/>
      <c r="X755" s="18"/>
      <c r="Y755" s="18"/>
      <c r="Z755" s="18"/>
      <c r="AA755" s="18"/>
      <c r="AB755" s="18"/>
      <c r="AC755" s="18"/>
      <c r="AD755" s="18"/>
      <c r="AE755" s="18"/>
    </row>
    <row r="756" spans="1:31" x14ac:dyDescent="0.15">
      <c r="A756">
        <v>6</v>
      </c>
      <c r="B756">
        <v>1036.3610000000001</v>
      </c>
      <c r="C756">
        <v>15</v>
      </c>
      <c r="D756" s="18">
        <v>0.39560000000000001</v>
      </c>
      <c r="E756" s="18">
        <v>-0.20619999999999999</v>
      </c>
      <c r="F756" s="18">
        <v>-6</v>
      </c>
      <c r="G756" s="18">
        <v>2.3540000000000001</v>
      </c>
      <c r="H756" s="18">
        <v>33.15</v>
      </c>
      <c r="I756" s="18">
        <v>4.899</v>
      </c>
      <c r="J756" s="18">
        <v>0.14879999999999999</v>
      </c>
      <c r="K756" s="18">
        <v>0.8599</v>
      </c>
      <c r="L756" s="18">
        <v>2.69</v>
      </c>
      <c r="M756" s="18">
        <v>0.36120000000000002</v>
      </c>
      <c r="O756" s="18">
        <f>Angle!A43</f>
        <v>7.1264999999999997E-8</v>
      </c>
      <c r="P756" s="18">
        <f t="shared" si="204"/>
        <v>-4.8651922347366485E-3</v>
      </c>
      <c r="Q756" s="18">
        <f t="shared" si="205"/>
        <v>3.5774356459292153E-2</v>
      </c>
      <c r="R756" s="18">
        <f t="shared" si="206"/>
        <v>-1.5876699671038705E-2</v>
      </c>
      <c r="S756" s="18">
        <f t="shared" si="207"/>
        <v>-1.9643087917910581E-2</v>
      </c>
      <c r="T756" s="18"/>
      <c r="U756" s="18"/>
      <c r="V756" s="18"/>
      <c r="W756" s="18"/>
      <c r="X756" s="18"/>
      <c r="Y756" s="18"/>
      <c r="Z756" s="18"/>
      <c r="AA756" s="18"/>
      <c r="AB756" s="18"/>
      <c r="AC756" s="18"/>
      <c r="AD756" s="18"/>
      <c r="AE756" s="18"/>
    </row>
    <row r="757" spans="1:31" x14ac:dyDescent="0.15">
      <c r="A757">
        <v>6</v>
      </c>
      <c r="B757">
        <v>1036.3610000000001</v>
      </c>
      <c r="C757">
        <v>20</v>
      </c>
      <c r="D757" s="18">
        <v>-0.2089</v>
      </c>
      <c r="E757" s="18">
        <v>-0.2208</v>
      </c>
      <c r="F757" s="18">
        <v>-0.90769999999999995</v>
      </c>
      <c r="G757" s="18">
        <v>3.0620000000000001E-2</v>
      </c>
      <c r="H757" s="18">
        <v>0.83679999999999999</v>
      </c>
      <c r="I757" s="18">
        <v>-0.83989999999999998</v>
      </c>
      <c r="J757" s="18">
        <v>3.1029999999999999E-2</v>
      </c>
      <c r="K757" s="18">
        <v>0.61129999999999995</v>
      </c>
      <c r="L757" s="18">
        <v>2.8849999999999998</v>
      </c>
      <c r="M757" s="18">
        <v>0.20119999999999999</v>
      </c>
      <c r="O757" s="18">
        <f>Angle!A44</f>
        <v>8.9716999999999995E-8</v>
      </c>
      <c r="P757" s="18">
        <f t="shared" si="204"/>
        <v>-4.5816477760587523E-3</v>
      </c>
      <c r="Q757" s="18">
        <f t="shared" si="205"/>
        <v>3.3331346261067256E-2</v>
      </c>
      <c r="R757" s="18">
        <f t="shared" si="206"/>
        <v>-1.319122012099996E-2</v>
      </c>
      <c r="S757" s="18">
        <f t="shared" si="207"/>
        <v>-1.9299257488640663E-2</v>
      </c>
      <c r="T757" s="18"/>
      <c r="U757" s="18"/>
      <c r="V757" s="18"/>
      <c r="W757" s="18"/>
      <c r="X757" s="18"/>
      <c r="Y757" s="18"/>
      <c r="Z757" s="18"/>
      <c r="AA757" s="18"/>
      <c r="AB757" s="18"/>
      <c r="AC757" s="18"/>
      <c r="AD757" s="18"/>
      <c r="AE757" s="18"/>
    </row>
    <row r="758" spans="1:31" x14ac:dyDescent="0.15">
      <c r="A758">
        <v>7</v>
      </c>
      <c r="B758">
        <v>0.76500000000000001</v>
      </c>
      <c r="C758">
        <v>1</v>
      </c>
      <c r="D758" s="18">
        <v>1</v>
      </c>
      <c r="E758" s="18">
        <v>0</v>
      </c>
      <c r="F758" s="18">
        <v>0</v>
      </c>
      <c r="G758" s="18">
        <v>0</v>
      </c>
      <c r="H758" s="18">
        <v>0</v>
      </c>
      <c r="I758" s="18">
        <v>0</v>
      </c>
      <c r="J758" s="18">
        <v>0</v>
      </c>
      <c r="K758" s="18">
        <v>0</v>
      </c>
      <c r="L758" s="18">
        <v>0</v>
      </c>
      <c r="M758" s="18">
        <v>0</v>
      </c>
      <c r="O758" s="18">
        <f>Angle!A45</f>
        <v>1.1295E-7</v>
      </c>
      <c r="P758" s="18">
        <f t="shared" si="204"/>
        <v>-4.2965101850340514E-3</v>
      </c>
      <c r="Q758" s="18">
        <f t="shared" si="205"/>
        <v>3.0480540360783296E-2</v>
      </c>
      <c r="R758" s="18">
        <f t="shared" si="206"/>
        <v>-1.0650587471280733E-2</v>
      </c>
      <c r="S758" s="18">
        <f t="shared" si="207"/>
        <v>-1.888837234448287E-2</v>
      </c>
      <c r="T758" s="18"/>
      <c r="U758" s="18"/>
      <c r="V758" s="18"/>
      <c r="W758" s="18"/>
      <c r="X758" s="18"/>
      <c r="Y758" s="18"/>
      <c r="Z758" s="18"/>
      <c r="AA758" s="18"/>
      <c r="AB758" s="18"/>
      <c r="AC758" s="18"/>
      <c r="AD758" s="18"/>
      <c r="AE758" s="18"/>
    </row>
    <row r="759" spans="1:31" x14ac:dyDescent="0.15">
      <c r="A759">
        <v>7</v>
      </c>
      <c r="B759">
        <v>0.76500000000000001</v>
      </c>
      <c r="C759">
        <v>3</v>
      </c>
      <c r="D759" s="18">
        <v>1</v>
      </c>
      <c r="E759" s="18">
        <v>0</v>
      </c>
      <c r="F759" s="18">
        <v>0</v>
      </c>
      <c r="G759" s="18">
        <v>0</v>
      </c>
      <c r="H759" s="18">
        <v>0</v>
      </c>
      <c r="I759" s="18">
        <v>0</v>
      </c>
      <c r="J759" s="18">
        <v>0</v>
      </c>
      <c r="K759" s="18">
        <v>0</v>
      </c>
      <c r="L759" s="18">
        <v>0</v>
      </c>
      <c r="M759" s="18">
        <v>0</v>
      </c>
      <c r="O759" s="18">
        <f>Angle!A46</f>
        <v>1.4219E-7</v>
      </c>
      <c r="P759" s="18">
        <f t="shared" si="204"/>
        <v>-4.0122888800362896E-3</v>
      </c>
      <c r="Q759" s="18">
        <f t="shared" si="205"/>
        <v>2.7285706897627909E-2</v>
      </c>
      <c r="R759" s="18">
        <f t="shared" si="206"/>
        <v>-8.3763994033818796E-3</v>
      </c>
      <c r="S759" s="18">
        <f t="shared" si="207"/>
        <v>-1.8401696470600762E-2</v>
      </c>
      <c r="T759" s="18"/>
      <c r="U759" s="18"/>
      <c r="V759" s="18"/>
      <c r="W759" s="18"/>
      <c r="X759" s="18"/>
      <c r="Y759" s="18"/>
      <c r="Z759" s="18"/>
      <c r="AA759" s="18"/>
      <c r="AB759" s="18"/>
      <c r="AC759" s="18"/>
      <c r="AD759" s="18"/>
      <c r="AE759" s="18"/>
    </row>
    <row r="760" spans="1:31" x14ac:dyDescent="0.15">
      <c r="A760">
        <v>7</v>
      </c>
      <c r="B760">
        <v>0.76500000000000001</v>
      </c>
      <c r="C760">
        <v>5</v>
      </c>
      <c r="D760" s="18">
        <v>1</v>
      </c>
      <c r="E760" s="18">
        <v>0</v>
      </c>
      <c r="F760" s="18">
        <v>0</v>
      </c>
      <c r="G760" s="18">
        <v>0</v>
      </c>
      <c r="H760" s="18">
        <v>0</v>
      </c>
      <c r="I760" s="18">
        <v>0</v>
      </c>
      <c r="J760" s="18">
        <v>0</v>
      </c>
      <c r="K760" s="18">
        <v>0</v>
      </c>
      <c r="L760" s="18">
        <v>0</v>
      </c>
      <c r="M760" s="18">
        <v>0</v>
      </c>
      <c r="O760" s="18">
        <f>Angle!A47</f>
        <v>1.7901000000000001E-7</v>
      </c>
      <c r="P760" s="18">
        <f t="shared" si="204"/>
        <v>-3.7311929894523776E-3</v>
      </c>
      <c r="Q760" s="18">
        <f t="shared" si="205"/>
        <v>2.3860147183314587E-2</v>
      </c>
      <c r="R760" s="18">
        <f t="shared" si="206"/>
        <v>-6.4376314789293711E-3</v>
      </c>
      <c r="S760" s="18">
        <f t="shared" si="207"/>
        <v>-1.7830678743379645E-2</v>
      </c>
      <c r="T760" s="18"/>
      <c r="U760" s="18"/>
      <c r="V760" s="18"/>
      <c r="W760" s="18"/>
      <c r="X760" s="18"/>
      <c r="Y760" s="18"/>
      <c r="Z760" s="18"/>
      <c r="AA760" s="18"/>
      <c r="AB760" s="18"/>
      <c r="AC760" s="18"/>
      <c r="AD760" s="18"/>
      <c r="AE760" s="18"/>
    </row>
    <row r="761" spans="1:31" x14ac:dyDescent="0.15">
      <c r="A761">
        <v>7</v>
      </c>
      <c r="B761">
        <v>0.76500000000000001</v>
      </c>
      <c r="C761">
        <v>7</v>
      </c>
      <c r="D761" s="18">
        <v>1</v>
      </c>
      <c r="E761" s="18">
        <v>0</v>
      </c>
      <c r="F761" s="18">
        <v>0</v>
      </c>
      <c r="G761" s="18">
        <v>0</v>
      </c>
      <c r="H761" s="18">
        <v>0</v>
      </c>
      <c r="I761" s="18">
        <v>0</v>
      </c>
      <c r="J761" s="18">
        <v>0</v>
      </c>
      <c r="K761" s="18">
        <v>0</v>
      </c>
      <c r="L761" s="18">
        <v>0</v>
      </c>
      <c r="M761" s="18">
        <v>0</v>
      </c>
      <c r="O761" s="18">
        <f>Angle!A48</f>
        <v>2.2536E-7</v>
      </c>
      <c r="P761" s="18">
        <f t="shared" si="204"/>
        <v>-3.4555765273703077E-3</v>
      </c>
      <c r="Q761" s="18">
        <f t="shared" si="205"/>
        <v>2.0360119045264441E-2</v>
      </c>
      <c r="R761" s="18">
        <f t="shared" si="206"/>
        <v>-4.8536594566446689E-3</v>
      </c>
      <c r="S761" s="18">
        <f t="shared" si="207"/>
        <v>-1.7168728375231843E-2</v>
      </c>
      <c r="T761" s="18"/>
      <c r="U761" s="18"/>
      <c r="V761" s="18"/>
      <c r="W761" s="18"/>
      <c r="X761" s="18"/>
      <c r="Y761" s="18"/>
      <c r="Z761" s="18"/>
      <c r="AA761" s="18"/>
      <c r="AB761" s="18"/>
      <c r="AC761" s="18"/>
      <c r="AD761" s="18"/>
      <c r="AE761" s="18"/>
    </row>
    <row r="762" spans="1:31" x14ac:dyDescent="0.15">
      <c r="A762">
        <v>7</v>
      </c>
      <c r="B762">
        <v>0.76500000000000001</v>
      </c>
      <c r="C762">
        <v>10</v>
      </c>
      <c r="D762" s="18">
        <v>1</v>
      </c>
      <c r="E762" s="18">
        <v>0</v>
      </c>
      <c r="F762" s="18">
        <v>0</v>
      </c>
      <c r="G762" s="18">
        <v>0</v>
      </c>
      <c r="H762" s="18">
        <v>0</v>
      </c>
      <c r="I762" s="18">
        <v>0</v>
      </c>
      <c r="J762" s="18">
        <v>0</v>
      </c>
      <c r="K762" s="18">
        <v>0</v>
      </c>
      <c r="L762" s="18">
        <v>0</v>
      </c>
      <c r="M762" s="18">
        <v>0</v>
      </c>
      <c r="O762" s="18">
        <f>Angle!A49</f>
        <v>2.8370999999999999E-7</v>
      </c>
      <c r="P762" s="18">
        <f t="shared" si="204"/>
        <v>-3.1875008351179126E-3</v>
      </c>
      <c r="Q762" s="18">
        <f t="shared" si="205"/>
        <v>1.6954463390231114E-2</v>
      </c>
      <c r="R762" s="18">
        <f t="shared" si="206"/>
        <v>-3.6034721537074469E-3</v>
      </c>
      <c r="S762" s="18">
        <f t="shared" si="207"/>
        <v>-1.6411666702868737E-2</v>
      </c>
      <c r="T762" s="18"/>
      <c r="U762" s="18"/>
      <c r="V762" s="18"/>
      <c r="W762" s="18"/>
      <c r="X762" s="18"/>
      <c r="Y762" s="18"/>
      <c r="Z762" s="18"/>
      <c r="AA762" s="18"/>
      <c r="AB762" s="18"/>
      <c r="AC762" s="18"/>
      <c r="AD762" s="18"/>
      <c r="AE762" s="18"/>
    </row>
    <row r="763" spans="1:31" x14ac:dyDescent="0.15">
      <c r="A763">
        <v>7</v>
      </c>
      <c r="B763">
        <v>0.76500000000000001</v>
      </c>
      <c r="C763">
        <v>15</v>
      </c>
      <c r="D763" s="18">
        <v>1</v>
      </c>
      <c r="E763" s="18">
        <v>0</v>
      </c>
      <c r="F763" s="18">
        <v>0</v>
      </c>
      <c r="G763" s="18">
        <v>0</v>
      </c>
      <c r="H763" s="18">
        <v>0</v>
      </c>
      <c r="I763" s="18">
        <v>0</v>
      </c>
      <c r="J763" s="18">
        <v>0</v>
      </c>
      <c r="K763" s="18">
        <v>0</v>
      </c>
      <c r="L763" s="18">
        <v>0</v>
      </c>
      <c r="M763" s="18">
        <v>0</v>
      </c>
      <c r="O763" s="18">
        <f>Angle!A50</f>
        <v>3.5717000000000001E-7</v>
      </c>
      <c r="P763" s="18">
        <f t="shared" si="204"/>
        <v>-2.9288015281151852E-3</v>
      </c>
      <c r="Q763" s="18">
        <f t="shared" si="205"/>
        <v>1.3794607990830094E-2</v>
      </c>
      <c r="R763" s="18">
        <f t="shared" si="206"/>
        <v>-2.6433731630390715E-3</v>
      </c>
      <c r="S763" s="18">
        <f t="shared" si="207"/>
        <v>-1.5559120167108436E-2</v>
      </c>
      <c r="T763" s="18"/>
      <c r="U763" s="18"/>
      <c r="V763" s="18"/>
      <c r="W763" s="18"/>
      <c r="X763" s="18"/>
      <c r="Y763" s="18"/>
      <c r="Z763" s="18"/>
      <c r="AA763" s="18"/>
      <c r="AB763" s="18"/>
      <c r="AC763" s="18"/>
      <c r="AD763" s="18"/>
      <c r="AE763" s="18"/>
    </row>
    <row r="764" spans="1:31" x14ac:dyDescent="0.15">
      <c r="A764">
        <v>7</v>
      </c>
      <c r="B764">
        <v>0.76500000000000001</v>
      </c>
      <c r="C764">
        <v>20</v>
      </c>
      <c r="D764" s="18">
        <v>1</v>
      </c>
      <c r="E764" s="18">
        <v>0</v>
      </c>
      <c r="F764" s="18">
        <v>0</v>
      </c>
      <c r="G764" s="18">
        <v>0</v>
      </c>
      <c r="H764" s="18">
        <v>0</v>
      </c>
      <c r="I764" s="18">
        <v>0</v>
      </c>
      <c r="J764" s="18">
        <v>0</v>
      </c>
      <c r="K764" s="18">
        <v>0</v>
      </c>
      <c r="L764" s="18">
        <v>0</v>
      </c>
      <c r="M764" s="18">
        <v>0</v>
      </c>
      <c r="O764" s="18">
        <f>Angle!A51</f>
        <v>4.4965000000000001E-7</v>
      </c>
      <c r="P764" s="18">
        <f t="shared" si="204"/>
        <v>-2.6810560516135639E-3</v>
      </c>
      <c r="Q764" s="18">
        <f t="shared" si="205"/>
        <v>1.0989829077712135E-2</v>
      </c>
      <c r="R764" s="18">
        <f t="shared" si="206"/>
        <v>-1.9214839369538609E-3</v>
      </c>
      <c r="S764" s="18">
        <f t="shared" si="207"/>
        <v>-1.4615686556974736E-2</v>
      </c>
      <c r="T764" s="18"/>
      <c r="U764" s="18"/>
      <c r="V764" s="18"/>
      <c r="W764" s="18"/>
      <c r="X764" s="18"/>
      <c r="Y764" s="18"/>
      <c r="Z764" s="18"/>
      <c r="AA764" s="18"/>
      <c r="AB764" s="18"/>
      <c r="AC764" s="18"/>
      <c r="AD764" s="18"/>
      <c r="AE764" s="18"/>
    </row>
    <row r="765" spans="1:31" x14ac:dyDescent="0.15">
      <c r="A765">
        <v>7</v>
      </c>
      <c r="B765">
        <v>1.901</v>
      </c>
      <c r="C765">
        <v>1</v>
      </c>
      <c r="D765" s="18">
        <v>1</v>
      </c>
      <c r="E765" s="18">
        <v>0</v>
      </c>
      <c r="F765" s="18">
        <v>0</v>
      </c>
      <c r="G765" s="18">
        <v>0</v>
      </c>
      <c r="H765" s="18">
        <v>0</v>
      </c>
      <c r="I765" s="18">
        <v>0</v>
      </c>
      <c r="J765" s="18">
        <v>0</v>
      </c>
      <c r="K765" s="18">
        <v>0</v>
      </c>
      <c r="L765" s="18">
        <v>0</v>
      </c>
      <c r="M765" s="18">
        <v>0</v>
      </c>
      <c r="O765" s="18">
        <f>Angle!A52</f>
        <v>5.6608000000000005E-7</v>
      </c>
      <c r="P765" s="18">
        <f t="shared" si="204"/>
        <v>-2.4455180235437432E-3</v>
      </c>
      <c r="Q765" s="18">
        <f t="shared" si="205"/>
        <v>8.5962679333993867E-3</v>
      </c>
      <c r="R765" s="18">
        <f t="shared" si="206"/>
        <v>-1.3872541798118398E-3</v>
      </c>
      <c r="S765" s="18">
        <f t="shared" si="207"/>
        <v>-1.3591584573509069E-2</v>
      </c>
      <c r="T765" s="18"/>
      <c r="U765" s="18"/>
      <c r="V765" s="18"/>
      <c r="W765" s="18"/>
      <c r="X765" s="18"/>
      <c r="Y765" s="18"/>
      <c r="Z765" s="18"/>
      <c r="AA765" s="18"/>
      <c r="AB765" s="18"/>
      <c r="AC765" s="18"/>
      <c r="AD765" s="18"/>
      <c r="AE765" s="18"/>
    </row>
    <row r="766" spans="1:31" x14ac:dyDescent="0.15">
      <c r="A766">
        <v>7</v>
      </c>
      <c r="B766">
        <v>1.901</v>
      </c>
      <c r="C766">
        <v>3</v>
      </c>
      <c r="D766" s="18">
        <v>1</v>
      </c>
      <c r="E766" s="18">
        <v>0</v>
      </c>
      <c r="F766" s="18">
        <v>0</v>
      </c>
      <c r="G766" s="18">
        <v>0</v>
      </c>
      <c r="H766" s="18">
        <v>0</v>
      </c>
      <c r="I766" s="18">
        <v>0</v>
      </c>
      <c r="J766" s="18">
        <v>0</v>
      </c>
      <c r="K766" s="18">
        <v>0</v>
      </c>
      <c r="L766" s="18">
        <v>0</v>
      </c>
      <c r="M766" s="18">
        <v>0</v>
      </c>
      <c r="O766" s="18">
        <f>Angle!A53</f>
        <v>7.1264000000000001E-7</v>
      </c>
      <c r="P766" s="18">
        <f t="shared" si="204"/>
        <v>-2.2231680602235074E-3</v>
      </c>
      <c r="Q766" s="18">
        <f t="shared" si="205"/>
        <v>6.6216010824494027E-3</v>
      </c>
      <c r="R766" s="18">
        <f t="shared" si="206"/>
        <v>-9.96592869150951E-4</v>
      </c>
      <c r="S766" s="18">
        <f t="shared" si="207"/>
        <v>-1.2503100144466183E-2</v>
      </c>
      <c r="T766" s="18"/>
      <c r="U766" s="18"/>
      <c r="V766" s="18"/>
      <c r="W766" s="18"/>
      <c r="X766" s="18"/>
      <c r="Y766" s="18"/>
      <c r="Z766" s="18"/>
      <c r="AA766" s="18"/>
      <c r="AB766" s="18"/>
      <c r="AC766" s="18"/>
      <c r="AD766" s="18"/>
      <c r="AE766" s="18"/>
    </row>
    <row r="767" spans="1:31" x14ac:dyDescent="0.15">
      <c r="A767">
        <v>7</v>
      </c>
      <c r="B767">
        <v>1.901</v>
      </c>
      <c r="C767">
        <v>5</v>
      </c>
      <c r="D767" s="18">
        <v>1</v>
      </c>
      <c r="E767" s="18">
        <v>0</v>
      </c>
      <c r="F767" s="18">
        <v>0</v>
      </c>
      <c r="G767" s="18">
        <v>0</v>
      </c>
      <c r="H767" s="18">
        <v>0</v>
      </c>
      <c r="I767" s="18">
        <v>0</v>
      </c>
      <c r="J767" s="18">
        <v>0</v>
      </c>
      <c r="K767" s="18">
        <v>0</v>
      </c>
      <c r="L767" s="18">
        <v>0</v>
      </c>
      <c r="M767" s="18">
        <v>0</v>
      </c>
      <c r="O767" s="18">
        <f>Angle!A54</f>
        <v>8.9716999999999998E-7</v>
      </c>
      <c r="P767" s="18">
        <f t="shared" si="204"/>
        <v>-2.014592504527173E-3</v>
      </c>
      <c r="Q767" s="18">
        <f t="shared" si="205"/>
        <v>5.0369591449683686E-3</v>
      </c>
      <c r="R767" s="18">
        <f t="shared" si="206"/>
        <v>-7.1331209788462241E-4</v>
      </c>
      <c r="S767" s="18">
        <f t="shared" si="207"/>
        <v>-1.1371361845708739E-2</v>
      </c>
      <c r="T767" s="18"/>
      <c r="U767" s="18"/>
      <c r="V767" s="18"/>
      <c r="W767" s="18"/>
      <c r="X767" s="18"/>
      <c r="Y767" s="18"/>
      <c r="Z767" s="18"/>
      <c r="AA767" s="18"/>
      <c r="AB767" s="18"/>
      <c r="AC767" s="18"/>
      <c r="AD767" s="18"/>
      <c r="AE767" s="18"/>
    </row>
    <row r="768" spans="1:31" x14ac:dyDescent="0.15">
      <c r="A768">
        <v>7</v>
      </c>
      <c r="B768">
        <v>1.901</v>
      </c>
      <c r="C768">
        <v>7</v>
      </c>
      <c r="D768" s="18">
        <v>1</v>
      </c>
      <c r="E768" s="18">
        <v>0</v>
      </c>
      <c r="F768" s="18">
        <v>0</v>
      </c>
      <c r="G768" s="18">
        <v>0</v>
      </c>
      <c r="H768" s="18">
        <v>0</v>
      </c>
      <c r="I768" s="18">
        <v>0</v>
      </c>
      <c r="J768" s="18">
        <v>0</v>
      </c>
      <c r="K768" s="18">
        <v>0</v>
      </c>
      <c r="L768" s="18">
        <v>0</v>
      </c>
      <c r="M768" s="18">
        <v>0</v>
      </c>
      <c r="O768" s="18">
        <f>Angle!A55</f>
        <v>1.1293999999999999E-6</v>
      </c>
      <c r="P768" s="18">
        <f t="shared" si="204"/>
        <v>-1.8202221130088226E-3</v>
      </c>
      <c r="Q768" s="18">
        <f t="shared" si="205"/>
        <v>3.7940366703283755E-3</v>
      </c>
      <c r="R768" s="18">
        <f t="shared" si="206"/>
        <v>-5.0926503329120905E-4</v>
      </c>
      <c r="S768" s="18">
        <f t="shared" si="207"/>
        <v>-1.0222025540817204E-2</v>
      </c>
      <c r="T768" s="18"/>
      <c r="U768" s="18"/>
      <c r="V768" s="18"/>
      <c r="W768" s="18"/>
      <c r="X768" s="18"/>
      <c r="Y768" s="18"/>
      <c r="Z768" s="18"/>
      <c r="AA768" s="18"/>
      <c r="AB768" s="18"/>
      <c r="AC768" s="18"/>
      <c r="AD768" s="18"/>
      <c r="AE768" s="18"/>
    </row>
    <row r="769" spans="1:31" x14ac:dyDescent="0.15">
      <c r="A769">
        <v>7</v>
      </c>
      <c r="B769">
        <v>1.901</v>
      </c>
      <c r="C769">
        <v>10</v>
      </c>
      <c r="D769" s="18">
        <v>1</v>
      </c>
      <c r="E769" s="18">
        <v>0</v>
      </c>
      <c r="F769" s="18">
        <v>0</v>
      </c>
      <c r="G769" s="18">
        <v>0</v>
      </c>
      <c r="H769" s="18">
        <v>0</v>
      </c>
      <c r="I769" s="18">
        <v>0</v>
      </c>
      <c r="J769" s="18">
        <v>0</v>
      </c>
      <c r="K769" s="18">
        <v>0</v>
      </c>
      <c r="L769" s="18">
        <v>0</v>
      </c>
      <c r="M769" s="18">
        <v>0</v>
      </c>
      <c r="O769" s="18">
        <f>Angle!A56</f>
        <v>1.4219000000000001E-6</v>
      </c>
      <c r="P769" s="18">
        <f t="shared" si="204"/>
        <v>-1.6399832525101927E-3</v>
      </c>
      <c r="Q769" s="18">
        <f t="shared" si="205"/>
        <v>2.8354480437832929E-3</v>
      </c>
      <c r="R769" s="18">
        <f t="shared" si="206"/>
        <v>-3.6284000993483563E-4</v>
      </c>
      <c r="S769" s="18">
        <f t="shared" si="207"/>
        <v>-9.0809757689987898E-3</v>
      </c>
      <c r="T769" s="18"/>
      <c r="U769" s="18"/>
      <c r="V769" s="18"/>
      <c r="W769" s="18"/>
      <c r="X769" s="18"/>
      <c r="Y769" s="18"/>
      <c r="Z769" s="18"/>
      <c r="AA769" s="18"/>
      <c r="AB769" s="18"/>
      <c r="AC769" s="18"/>
      <c r="AD769" s="18"/>
      <c r="AE769" s="18"/>
    </row>
    <row r="770" spans="1:31" x14ac:dyDescent="0.15">
      <c r="A770">
        <v>7</v>
      </c>
      <c r="B770">
        <v>1.901</v>
      </c>
      <c r="C770">
        <v>15</v>
      </c>
      <c r="D770" s="18">
        <v>1</v>
      </c>
      <c r="E770" s="18">
        <v>0</v>
      </c>
      <c r="F770" s="18">
        <v>0</v>
      </c>
      <c r="G770" s="18">
        <v>0</v>
      </c>
      <c r="H770" s="18">
        <v>0</v>
      </c>
      <c r="I770" s="18">
        <v>0</v>
      </c>
      <c r="J770" s="18">
        <v>0</v>
      </c>
      <c r="K770" s="18">
        <v>0</v>
      </c>
      <c r="L770" s="18">
        <v>0</v>
      </c>
      <c r="M770" s="18">
        <v>0</v>
      </c>
      <c r="O770" s="18">
        <f>Angle!A57</f>
        <v>1.7901E-6</v>
      </c>
      <c r="P770" s="18">
        <f t="shared" si="204"/>
        <v>-1.4738395570697302E-3</v>
      </c>
      <c r="Q770" s="18">
        <f t="shared" si="205"/>
        <v>2.106641667117552E-3</v>
      </c>
      <c r="R770" s="18">
        <f t="shared" si="206"/>
        <v>-2.581765306786359E-4</v>
      </c>
      <c r="S770" s="18">
        <f t="shared" si="207"/>
        <v>-7.9749113685850873E-3</v>
      </c>
      <c r="T770" s="18"/>
      <c r="U770" s="18"/>
      <c r="V770" s="18"/>
      <c r="W770" s="18"/>
      <c r="X770" s="18"/>
      <c r="Y770" s="18"/>
      <c r="Z770" s="18"/>
      <c r="AA770" s="18"/>
      <c r="AB770" s="18"/>
      <c r="AC770" s="18"/>
      <c r="AD770" s="18"/>
      <c r="AE770" s="18"/>
    </row>
    <row r="771" spans="1:31" x14ac:dyDescent="0.15">
      <c r="A771">
        <v>7</v>
      </c>
      <c r="B771">
        <v>1.901</v>
      </c>
      <c r="C771">
        <v>20</v>
      </c>
      <c r="D771" s="18">
        <v>1</v>
      </c>
      <c r="E771" s="18">
        <v>0</v>
      </c>
      <c r="F771" s="18">
        <v>0</v>
      </c>
      <c r="G771" s="18">
        <v>0</v>
      </c>
      <c r="H771" s="18">
        <v>0</v>
      </c>
      <c r="I771" s="18">
        <v>0</v>
      </c>
      <c r="J771" s="18">
        <v>0</v>
      </c>
      <c r="K771" s="18">
        <v>0</v>
      </c>
      <c r="L771" s="18">
        <v>0</v>
      </c>
      <c r="M771" s="18">
        <v>0</v>
      </c>
      <c r="O771" s="18">
        <f>Angle!A58</f>
        <v>2.2535999999999999E-6</v>
      </c>
      <c r="P771" s="18">
        <f t="shared" si="204"/>
        <v>-1.3214303932637815E-3</v>
      </c>
      <c r="Q771" s="18">
        <f t="shared" si="205"/>
        <v>1.5582204393122326E-3</v>
      </c>
      <c r="R771" s="18">
        <f t="shared" si="206"/>
        <v>-1.8353156522066491E-4</v>
      </c>
      <c r="S771" s="18">
        <f t="shared" si="207"/>
        <v>-6.9266560166144344E-3</v>
      </c>
      <c r="T771" s="18"/>
      <c r="U771" s="18"/>
      <c r="V771" s="18"/>
      <c r="W771" s="18"/>
      <c r="X771" s="18"/>
      <c r="Y771" s="18"/>
      <c r="Z771" s="18"/>
      <c r="AA771" s="18"/>
      <c r="AB771" s="18"/>
      <c r="AC771" s="18"/>
      <c r="AD771" s="18"/>
      <c r="AE771" s="18"/>
    </row>
    <row r="772" spans="1:31" x14ac:dyDescent="0.15">
      <c r="A772">
        <v>7</v>
      </c>
      <c r="B772">
        <v>4.0910000000000002</v>
      </c>
      <c r="C772">
        <v>1</v>
      </c>
      <c r="D772" s="18">
        <v>1</v>
      </c>
      <c r="E772" s="18">
        <v>0</v>
      </c>
      <c r="F772" s="18">
        <v>0</v>
      </c>
      <c r="G772" s="18">
        <v>0</v>
      </c>
      <c r="H772" s="18">
        <v>0</v>
      </c>
      <c r="I772" s="18">
        <v>0</v>
      </c>
      <c r="J772" s="18">
        <v>0</v>
      </c>
      <c r="K772" s="18">
        <v>0</v>
      </c>
      <c r="L772" s="18">
        <v>0</v>
      </c>
      <c r="M772" s="18">
        <v>0</v>
      </c>
      <c r="O772" s="18">
        <f>Angle!A59</f>
        <v>2.8370999999999999E-6</v>
      </c>
      <c r="P772" s="18">
        <f t="shared" si="204"/>
        <v>-1.1822380079849588E-3</v>
      </c>
      <c r="Q772" s="18">
        <f t="shared" si="205"/>
        <v>1.1487188423123702E-3</v>
      </c>
      <c r="R772" s="18">
        <f t="shared" si="206"/>
        <v>-1.3037902638055439E-4</v>
      </c>
      <c r="S772" s="18">
        <f t="shared" si="207"/>
        <v>-5.9541697943868493E-3</v>
      </c>
      <c r="T772" s="18"/>
      <c r="U772" s="18"/>
      <c r="V772" s="18"/>
      <c r="W772" s="18"/>
      <c r="X772" s="18"/>
      <c r="Y772" s="18"/>
      <c r="Z772" s="18"/>
      <c r="AA772" s="18"/>
      <c r="AB772" s="18"/>
      <c r="AC772" s="18"/>
      <c r="AD772" s="18"/>
      <c r="AE772" s="18"/>
    </row>
    <row r="773" spans="1:31" x14ac:dyDescent="0.15">
      <c r="A773">
        <v>7</v>
      </c>
      <c r="B773">
        <v>4.0910000000000002</v>
      </c>
      <c r="C773">
        <v>3</v>
      </c>
      <c r="D773" s="18">
        <v>1</v>
      </c>
      <c r="E773" s="18">
        <v>0</v>
      </c>
      <c r="F773" s="18">
        <v>0</v>
      </c>
      <c r="G773" s="18">
        <v>0</v>
      </c>
      <c r="H773" s="18">
        <v>0</v>
      </c>
      <c r="I773" s="18">
        <v>0</v>
      </c>
      <c r="J773" s="18">
        <v>0</v>
      </c>
      <c r="K773" s="18">
        <v>0</v>
      </c>
      <c r="L773" s="18">
        <v>0</v>
      </c>
      <c r="M773" s="18">
        <v>0</v>
      </c>
      <c r="O773" s="18">
        <f>Angle!A60</f>
        <v>3.5717E-6</v>
      </c>
      <c r="P773" s="18">
        <f t="shared" si="204"/>
        <v>-1.0556325676402255E-3</v>
      </c>
      <c r="Q773" s="18">
        <f t="shared" si="205"/>
        <v>8.4471743951581722E-4</v>
      </c>
      <c r="R773" s="18">
        <f t="shared" si="206"/>
        <v>-9.2573722860181377E-5</v>
      </c>
      <c r="S773" s="18">
        <f t="shared" si="207"/>
        <v>-5.0697016990046469E-3</v>
      </c>
      <c r="T773" s="18"/>
      <c r="U773" s="18"/>
      <c r="V773" s="18"/>
      <c r="W773" s="18"/>
      <c r="X773" s="18"/>
      <c r="Y773" s="18"/>
      <c r="Z773" s="18"/>
      <c r="AA773" s="18"/>
      <c r="AB773" s="18"/>
      <c r="AC773" s="18"/>
      <c r="AD773" s="18"/>
      <c r="AE773" s="18"/>
    </row>
    <row r="774" spans="1:31" x14ac:dyDescent="0.15">
      <c r="A774">
        <v>7</v>
      </c>
      <c r="B774">
        <v>4.0910000000000002</v>
      </c>
      <c r="C774">
        <v>5</v>
      </c>
      <c r="D774" s="18">
        <v>1</v>
      </c>
      <c r="E774" s="18">
        <v>0</v>
      </c>
      <c r="F774" s="18">
        <v>0</v>
      </c>
      <c r="G774" s="18">
        <v>0</v>
      </c>
      <c r="H774" s="18">
        <v>0</v>
      </c>
      <c r="I774" s="18">
        <v>0</v>
      </c>
      <c r="J774" s="18">
        <v>0</v>
      </c>
      <c r="K774" s="18">
        <v>0</v>
      </c>
      <c r="L774" s="18">
        <v>0</v>
      </c>
      <c r="M774" s="18">
        <v>0</v>
      </c>
      <c r="O774" s="18">
        <f>Angle!A61</f>
        <v>4.4965000000000001E-6</v>
      </c>
      <c r="P774" s="18">
        <f t="shared" si="204"/>
        <v>-9.4090963312393801E-4</v>
      </c>
      <c r="Q774" s="18">
        <f t="shared" si="205"/>
        <v>6.2002229616559522E-4</v>
      </c>
      <c r="R774" s="18">
        <f t="shared" si="206"/>
        <v>-6.5707838732358441E-5</v>
      </c>
      <c r="S774" s="18">
        <f t="shared" si="207"/>
        <v>-4.2797414973383529E-3</v>
      </c>
      <c r="T774" s="18"/>
      <c r="U774" s="18"/>
      <c r="V774" s="18"/>
      <c r="W774" s="18"/>
      <c r="X774" s="18"/>
      <c r="Y774" s="18"/>
      <c r="Z774" s="18"/>
      <c r="AA774" s="18"/>
      <c r="AB774" s="18"/>
      <c r="AC774" s="18"/>
      <c r="AD774" s="18"/>
      <c r="AE774" s="18"/>
    </row>
    <row r="775" spans="1:31" x14ac:dyDescent="0.15">
      <c r="A775">
        <v>7</v>
      </c>
      <c r="B775">
        <v>4.0910000000000002</v>
      </c>
      <c r="C775">
        <v>7</v>
      </c>
      <c r="D775" s="18">
        <v>1</v>
      </c>
      <c r="E775" s="18">
        <v>0</v>
      </c>
      <c r="F775" s="18">
        <v>0</v>
      </c>
      <c r="G775" s="18">
        <v>0</v>
      </c>
      <c r="H775" s="18">
        <v>0</v>
      </c>
      <c r="I775" s="18">
        <v>0</v>
      </c>
      <c r="J775" s="18">
        <v>0</v>
      </c>
      <c r="K775" s="18">
        <v>0</v>
      </c>
      <c r="L775" s="18">
        <v>0</v>
      </c>
      <c r="M775" s="18">
        <v>0</v>
      </c>
      <c r="O775" s="18">
        <f>Angle!A62</f>
        <v>5.6608000000000001E-6</v>
      </c>
      <c r="P775" s="18">
        <f t="shared" si="204"/>
        <v>-8.373015289476341E-4</v>
      </c>
      <c r="Q775" s="18">
        <f t="shared" si="205"/>
        <v>4.5447068478121573E-4</v>
      </c>
      <c r="R775" s="18">
        <f t="shared" si="206"/>
        <v>-4.6626583160967443E-5</v>
      </c>
      <c r="S775" s="18">
        <f t="shared" si="207"/>
        <v>-3.5854882554781837E-3</v>
      </c>
      <c r="T775" s="18"/>
      <c r="U775" s="18"/>
      <c r="V775" s="18"/>
      <c r="W775" s="18"/>
      <c r="X775" s="18"/>
      <c r="Y775" s="18"/>
      <c r="Z775" s="18"/>
      <c r="AA775" s="18"/>
      <c r="AB775" s="18"/>
      <c r="AC775" s="18"/>
      <c r="AD775" s="18"/>
      <c r="AE775" s="18"/>
    </row>
    <row r="776" spans="1:31" x14ac:dyDescent="0.15">
      <c r="A776">
        <v>7</v>
      </c>
      <c r="B776">
        <v>4.0910000000000002</v>
      </c>
      <c r="C776">
        <v>10</v>
      </c>
      <c r="D776" s="18">
        <v>1</v>
      </c>
      <c r="E776" s="18">
        <v>0</v>
      </c>
      <c r="F776" s="18">
        <v>0</v>
      </c>
      <c r="G776" s="18">
        <v>0</v>
      </c>
      <c r="H776" s="18">
        <v>0</v>
      </c>
      <c r="I776" s="18">
        <v>0</v>
      </c>
      <c r="J776" s="18">
        <v>0</v>
      </c>
      <c r="K776" s="18">
        <v>0</v>
      </c>
      <c r="L776" s="18">
        <v>0</v>
      </c>
      <c r="M776" s="18">
        <v>0</v>
      </c>
      <c r="O776" s="18">
        <f>Angle!A63</f>
        <v>7.1264000000000001E-6</v>
      </c>
      <c r="P776" s="18">
        <f t="shared" si="204"/>
        <v>-7.4403061262900614E-4</v>
      </c>
      <c r="Q776" s="18">
        <f t="shared" si="205"/>
        <v>3.3279985541737918E-4</v>
      </c>
      <c r="R776" s="18">
        <f t="shared" si="206"/>
        <v>-3.3081840904228164E-5</v>
      </c>
      <c r="S776" s="18">
        <f t="shared" si="207"/>
        <v>-2.9840546675916923E-3</v>
      </c>
      <c r="T776" s="18"/>
      <c r="U776" s="18"/>
      <c r="V776" s="18"/>
      <c r="W776" s="18"/>
      <c r="X776" s="18"/>
      <c r="Y776" s="18"/>
      <c r="Z776" s="18"/>
      <c r="AA776" s="18"/>
      <c r="AB776" s="18"/>
      <c r="AC776" s="18"/>
      <c r="AD776" s="18"/>
      <c r="AE776" s="18"/>
    </row>
    <row r="777" spans="1:31" x14ac:dyDescent="0.15">
      <c r="A777">
        <v>7</v>
      </c>
      <c r="B777">
        <v>4.0910000000000002</v>
      </c>
      <c r="C777">
        <v>15</v>
      </c>
      <c r="D777" s="18">
        <v>1</v>
      </c>
      <c r="E777" s="18">
        <v>0</v>
      </c>
      <c r="F777" s="18">
        <v>0</v>
      </c>
      <c r="G777" s="18">
        <v>0</v>
      </c>
      <c r="H777" s="18">
        <v>0</v>
      </c>
      <c r="I777" s="18">
        <v>0</v>
      </c>
      <c r="J777" s="18">
        <v>0</v>
      </c>
      <c r="K777" s="18">
        <v>0</v>
      </c>
      <c r="L777" s="18">
        <v>0</v>
      </c>
      <c r="M777" s="18">
        <v>0</v>
      </c>
      <c r="O777" s="18">
        <f>Angle!A64</f>
        <v>8.9716000000000006E-6</v>
      </c>
      <c r="P777" s="18">
        <f t="shared" si="204"/>
        <v>-6.6028135292945918E-4</v>
      </c>
      <c r="Q777" s="18">
        <f t="shared" si="205"/>
        <v>2.4351758184619886E-4</v>
      </c>
      <c r="R777" s="18">
        <f t="shared" si="206"/>
        <v>-2.3468241722192023E-5</v>
      </c>
      <c r="S777" s="18">
        <f t="shared" si="207"/>
        <v>-2.4693284884789251E-3</v>
      </c>
      <c r="T777" s="18"/>
      <c r="U777" s="18"/>
      <c r="V777" s="18"/>
      <c r="W777" s="18"/>
      <c r="X777" s="18"/>
      <c r="Y777" s="18"/>
      <c r="Z777" s="18"/>
      <c r="AA777" s="18"/>
      <c r="AB777" s="18"/>
      <c r="AC777" s="18"/>
      <c r="AD777" s="18"/>
      <c r="AE777" s="18"/>
    </row>
    <row r="778" spans="1:31" x14ac:dyDescent="0.15">
      <c r="A778">
        <v>7</v>
      </c>
      <c r="B778">
        <v>4.0910000000000002</v>
      </c>
      <c r="C778">
        <v>20</v>
      </c>
      <c r="D778" s="18">
        <v>1</v>
      </c>
      <c r="E778" s="18">
        <v>0</v>
      </c>
      <c r="F778" s="18">
        <v>0</v>
      </c>
      <c r="G778" s="18">
        <v>0</v>
      </c>
      <c r="H778" s="18">
        <v>0</v>
      </c>
      <c r="I778" s="18">
        <v>0</v>
      </c>
      <c r="J778" s="18">
        <v>0</v>
      </c>
      <c r="K778" s="18">
        <v>0</v>
      </c>
      <c r="L778" s="18">
        <v>0</v>
      </c>
      <c r="M778" s="18">
        <v>0</v>
      </c>
      <c r="O778" s="18">
        <f>Angle!A65</f>
        <v>1.1294000000000001E-5</v>
      </c>
      <c r="P778" s="18">
        <f t="shared" si="204"/>
        <v>-5.8528895831261275E-4</v>
      </c>
      <c r="Q778" s="18">
        <f t="shared" si="205"/>
        <v>1.7810348926300279E-4</v>
      </c>
      <c r="R778" s="18">
        <f t="shared" si="206"/>
        <v>-1.6648130575859469E-5</v>
      </c>
      <c r="S778" s="18">
        <f t="shared" si="207"/>
        <v>-2.0335643571905448E-3</v>
      </c>
      <c r="T778" s="18"/>
      <c r="U778" s="18"/>
      <c r="V778" s="18"/>
      <c r="W778" s="18"/>
      <c r="X778" s="18"/>
      <c r="Y778" s="18"/>
      <c r="Z778" s="18"/>
      <c r="AA778" s="18"/>
      <c r="AB778" s="18"/>
      <c r="AC778" s="18"/>
      <c r="AD778" s="18"/>
      <c r="AE778" s="18"/>
    </row>
    <row r="779" spans="1:31" x14ac:dyDescent="0.15">
      <c r="A779">
        <v>7</v>
      </c>
      <c r="B779">
        <v>9.5030000000000001</v>
      </c>
      <c r="C779">
        <v>1</v>
      </c>
      <c r="D779" s="18">
        <v>1</v>
      </c>
      <c r="E779" s="18">
        <v>0</v>
      </c>
      <c r="F779" s="18">
        <v>0</v>
      </c>
      <c r="G779" s="18">
        <v>0</v>
      </c>
      <c r="H779" s="18">
        <v>0</v>
      </c>
      <c r="I779" s="18">
        <v>0</v>
      </c>
      <c r="J779" s="18">
        <v>0</v>
      </c>
      <c r="K779" s="18">
        <v>0</v>
      </c>
      <c r="L779" s="18">
        <v>0</v>
      </c>
      <c r="M779" s="18">
        <v>0</v>
      </c>
      <c r="O779" s="18">
        <f>Angle!A66</f>
        <v>1.4219000000000001E-5</v>
      </c>
      <c r="P779" s="18">
        <f t="shared" si="204"/>
        <v>-5.1824362036378133E-4</v>
      </c>
      <c r="Q779" s="18">
        <f t="shared" si="205"/>
        <v>1.3019178261171804E-4</v>
      </c>
      <c r="R779" s="18">
        <f t="shared" si="206"/>
        <v>-1.1807510578438685E-5</v>
      </c>
      <c r="S779" s="18">
        <f t="shared" si="207"/>
        <v>-1.6677075737089133E-3</v>
      </c>
      <c r="T779" s="18"/>
      <c r="U779" s="18"/>
      <c r="V779" s="18"/>
      <c r="W779" s="18"/>
      <c r="X779" s="18"/>
      <c r="Y779" s="18"/>
      <c r="Z779" s="18"/>
      <c r="AA779" s="18"/>
      <c r="AB779" s="18"/>
      <c r="AC779" s="18"/>
      <c r="AD779" s="18"/>
      <c r="AE779" s="18"/>
    </row>
    <row r="780" spans="1:31" x14ac:dyDescent="0.15">
      <c r="A780">
        <v>7</v>
      </c>
      <c r="B780">
        <v>9.5030000000000001</v>
      </c>
      <c r="C780">
        <v>3</v>
      </c>
      <c r="D780" s="18">
        <v>1</v>
      </c>
      <c r="E780" s="18">
        <v>0</v>
      </c>
      <c r="F780" s="18">
        <v>0</v>
      </c>
      <c r="G780" s="18">
        <v>0</v>
      </c>
      <c r="H780" s="18">
        <v>0</v>
      </c>
      <c r="I780" s="18">
        <v>0</v>
      </c>
      <c r="J780" s="18">
        <v>0</v>
      </c>
      <c r="K780" s="18">
        <v>0</v>
      </c>
      <c r="L780" s="18">
        <v>0</v>
      </c>
      <c r="M780" s="18">
        <v>0</v>
      </c>
      <c r="O780" s="18">
        <f>Angle!A67</f>
        <v>1.7901E-5</v>
      </c>
      <c r="P780" s="18">
        <f t="shared" si="204"/>
        <v>-4.5845669948355071E-4</v>
      </c>
      <c r="Q780" s="18">
        <f t="shared" si="205"/>
        <v>9.5145131211399735E-5</v>
      </c>
      <c r="R780" s="18">
        <f t="shared" si="206"/>
        <v>-8.3743529651308134E-6</v>
      </c>
      <c r="S780" s="18">
        <f t="shared" si="207"/>
        <v>-1.3630271104988498E-3</v>
      </c>
      <c r="T780" s="18"/>
      <c r="U780" s="18"/>
      <c r="V780" s="18"/>
      <c r="W780" s="18"/>
      <c r="X780" s="18"/>
      <c r="Y780" s="18"/>
      <c r="Z780" s="18"/>
      <c r="AA780" s="18"/>
      <c r="AB780" s="18"/>
      <c r="AC780" s="18"/>
      <c r="AD780" s="18"/>
      <c r="AE780" s="18"/>
    </row>
    <row r="781" spans="1:31" x14ac:dyDescent="0.15">
      <c r="A781">
        <v>7</v>
      </c>
      <c r="B781">
        <v>9.5030000000000001</v>
      </c>
      <c r="C781">
        <v>5</v>
      </c>
      <c r="D781" s="18">
        <v>1</v>
      </c>
      <c r="E781" s="18">
        <v>0</v>
      </c>
      <c r="F781" s="18">
        <v>0</v>
      </c>
      <c r="G781" s="18">
        <v>0</v>
      </c>
      <c r="H781" s="18">
        <v>0</v>
      </c>
      <c r="I781" s="18">
        <v>0</v>
      </c>
      <c r="J781" s="18">
        <v>0</v>
      </c>
      <c r="K781" s="18">
        <v>0</v>
      </c>
      <c r="L781" s="18">
        <v>0</v>
      </c>
      <c r="M781" s="18">
        <v>0</v>
      </c>
      <c r="O781" s="18">
        <f>Angle!A68</f>
        <v>2.2535999999999999E-5</v>
      </c>
      <c r="P781" s="18">
        <f t="shared" si="204"/>
        <v>-4.0523361691452431E-4</v>
      </c>
      <c r="Q781" s="18">
        <f t="shared" si="205"/>
        <v>6.9519934863635096E-5</v>
      </c>
      <c r="R781" s="18">
        <f t="shared" si="206"/>
        <v>-5.9394113240262168E-6</v>
      </c>
      <c r="S781" s="18">
        <f t="shared" si="207"/>
        <v>-1.1108641817411103E-3</v>
      </c>
      <c r="T781" s="18"/>
      <c r="U781" s="18"/>
      <c r="V781" s="18"/>
      <c r="W781" s="18"/>
      <c r="X781" s="18"/>
      <c r="Y781" s="18"/>
      <c r="Z781" s="18"/>
      <c r="AA781" s="18"/>
      <c r="AB781" s="18"/>
      <c r="AC781" s="18"/>
      <c r="AD781" s="18"/>
      <c r="AE781" s="18"/>
    </row>
    <row r="782" spans="1:31" x14ac:dyDescent="0.15">
      <c r="A782">
        <v>7</v>
      </c>
      <c r="B782">
        <v>9.5030000000000001</v>
      </c>
      <c r="C782">
        <v>7</v>
      </c>
      <c r="D782" s="18">
        <v>1</v>
      </c>
      <c r="E782" s="18">
        <v>0</v>
      </c>
      <c r="F782" s="18">
        <v>0</v>
      </c>
      <c r="G782" s="18">
        <v>0</v>
      </c>
      <c r="H782" s="18">
        <v>0</v>
      </c>
      <c r="I782" s="18">
        <v>0</v>
      </c>
      <c r="J782" s="18">
        <v>0</v>
      </c>
      <c r="K782" s="18">
        <v>0</v>
      </c>
      <c r="L782" s="18">
        <v>0</v>
      </c>
      <c r="M782" s="18">
        <v>0</v>
      </c>
      <c r="O782" s="18">
        <f>Angle!A69</f>
        <v>2.8371E-5</v>
      </c>
      <c r="P782" s="18">
        <f t="shared" si="204"/>
        <v>-3.5792469489847006E-4</v>
      </c>
      <c r="Q782" s="18">
        <f t="shared" si="205"/>
        <v>5.0788712989032847E-5</v>
      </c>
      <c r="R782" s="18">
        <f t="shared" si="206"/>
        <v>-4.2123880615707709E-6</v>
      </c>
      <c r="S782" s="18">
        <f t="shared" si="207"/>
        <v>-9.0323106211911421E-4</v>
      </c>
      <c r="T782" s="18"/>
      <c r="U782" s="18"/>
      <c r="V782" s="18"/>
      <c r="W782" s="18"/>
      <c r="X782" s="18"/>
      <c r="Y782" s="18"/>
      <c r="Z782" s="18"/>
      <c r="AA782" s="18"/>
      <c r="AB782" s="18"/>
      <c r="AC782" s="18"/>
      <c r="AD782" s="18"/>
      <c r="AE782" s="18"/>
    </row>
    <row r="783" spans="1:31" x14ac:dyDescent="0.15">
      <c r="A783">
        <v>7</v>
      </c>
      <c r="B783">
        <v>9.5030000000000001</v>
      </c>
      <c r="C783">
        <v>10</v>
      </c>
      <c r="D783" s="18">
        <v>1</v>
      </c>
      <c r="E783" s="18">
        <v>0</v>
      </c>
      <c r="F783" s="18">
        <v>0</v>
      </c>
      <c r="G783" s="18">
        <v>0</v>
      </c>
      <c r="H783" s="18">
        <v>0</v>
      </c>
      <c r="I783" s="18">
        <v>0</v>
      </c>
      <c r="J783" s="18">
        <v>0</v>
      </c>
      <c r="K783" s="18">
        <v>0</v>
      </c>
      <c r="L783" s="18">
        <v>0</v>
      </c>
      <c r="M783" s="18">
        <v>0</v>
      </c>
      <c r="O783" s="18">
        <f>Angle!A70</f>
        <v>3.5716999999999997E-5</v>
      </c>
      <c r="P783" s="18">
        <f t="shared" si="204"/>
        <v>-3.1592979297284549E-4</v>
      </c>
      <c r="Q783" s="18">
        <f t="shared" si="205"/>
        <v>3.7099874111127717E-5</v>
      </c>
      <c r="R783" s="18">
        <f t="shared" si="206"/>
        <v>-2.9874638910929036E-6</v>
      </c>
      <c r="S783" s="18">
        <f t="shared" si="207"/>
        <v>-7.3298703392882508E-4</v>
      </c>
      <c r="T783" s="18"/>
      <c r="U783" s="18"/>
      <c r="V783" s="18"/>
      <c r="W783" s="18"/>
      <c r="X783" s="18"/>
      <c r="Y783" s="18"/>
      <c r="Z783" s="18"/>
      <c r="AA783" s="18"/>
      <c r="AB783" s="18"/>
      <c r="AC783" s="18"/>
      <c r="AD783" s="18"/>
      <c r="AE783" s="18"/>
    </row>
    <row r="784" spans="1:31" x14ac:dyDescent="0.15">
      <c r="A784">
        <v>7</v>
      </c>
      <c r="B784">
        <v>9.5030000000000001</v>
      </c>
      <c r="C784">
        <v>15</v>
      </c>
      <c r="D784" s="18">
        <v>1</v>
      </c>
      <c r="E784" s="18">
        <v>0</v>
      </c>
      <c r="F784" s="18">
        <v>0</v>
      </c>
      <c r="G784" s="18">
        <v>0</v>
      </c>
      <c r="H784" s="18">
        <v>0</v>
      </c>
      <c r="I784" s="18">
        <v>0</v>
      </c>
      <c r="J784" s="18">
        <v>0</v>
      </c>
      <c r="K784" s="18">
        <v>0</v>
      </c>
      <c r="L784" s="18">
        <v>0</v>
      </c>
      <c r="M784" s="18">
        <v>0</v>
      </c>
      <c r="O784" s="18">
        <f>Angle!A71</f>
        <v>4.4965000000000001E-5</v>
      </c>
      <c r="P784" s="18">
        <f t="shared" si="204"/>
        <v>-2.7869953588232564E-4</v>
      </c>
      <c r="Q784" s="18">
        <f t="shared" si="205"/>
        <v>2.7098339889172221E-5</v>
      </c>
      <c r="R784" s="18">
        <f t="shared" si="206"/>
        <v>-2.1187177404535426E-6</v>
      </c>
      <c r="S784" s="18">
        <f t="shared" si="207"/>
        <v>-5.9389314430252247E-4</v>
      </c>
      <c r="T784" s="18"/>
      <c r="U784" s="18"/>
      <c r="V784" s="18"/>
      <c r="W784" s="18"/>
      <c r="X784" s="18"/>
      <c r="Y784" s="18"/>
      <c r="Z784" s="18"/>
      <c r="AA784" s="18"/>
      <c r="AB784" s="18"/>
      <c r="AC784" s="18"/>
      <c r="AD784" s="18"/>
      <c r="AE784" s="18"/>
    </row>
    <row r="785" spans="1:31" x14ac:dyDescent="0.15">
      <c r="A785">
        <v>7</v>
      </c>
      <c r="B785">
        <v>9.5030000000000001</v>
      </c>
      <c r="C785">
        <v>20</v>
      </c>
      <c r="D785" s="18">
        <v>1</v>
      </c>
      <c r="E785" s="18">
        <v>0</v>
      </c>
      <c r="F785" s="18">
        <v>0</v>
      </c>
      <c r="G785" s="18">
        <v>0</v>
      </c>
      <c r="H785" s="18">
        <v>0</v>
      </c>
      <c r="I785" s="18">
        <v>0</v>
      </c>
      <c r="J785" s="18">
        <v>0</v>
      </c>
      <c r="K785" s="18">
        <v>0</v>
      </c>
      <c r="L785" s="18">
        <v>0</v>
      </c>
      <c r="M785" s="18">
        <v>0</v>
      </c>
      <c r="O785" s="18">
        <f>Angle!A72</f>
        <v>5.6607000000000002E-5</v>
      </c>
      <c r="P785" s="18">
        <f t="shared" si="204"/>
        <v>-2.4573069296002947E-4</v>
      </c>
      <c r="Q785" s="18">
        <f t="shared" si="205"/>
        <v>1.9792116951981783E-5</v>
      </c>
      <c r="R785" s="18">
        <f t="shared" si="206"/>
        <v>-1.5026095815556633E-6</v>
      </c>
      <c r="S785" s="18">
        <f t="shared" si="207"/>
        <v>-4.8057854332395089E-4</v>
      </c>
      <c r="T785" s="18"/>
      <c r="U785" s="18"/>
      <c r="V785" s="18"/>
      <c r="W785" s="18"/>
      <c r="X785" s="18"/>
      <c r="Y785" s="18"/>
      <c r="Z785" s="18"/>
      <c r="AA785" s="18"/>
      <c r="AB785" s="18"/>
      <c r="AC785" s="18"/>
      <c r="AD785" s="18"/>
      <c r="AE785" s="18"/>
    </row>
    <row r="786" spans="1:31" x14ac:dyDescent="0.15">
      <c r="A786">
        <v>7</v>
      </c>
      <c r="B786">
        <v>17.103000000000002</v>
      </c>
      <c r="C786">
        <v>1</v>
      </c>
      <c r="D786" s="18">
        <v>1</v>
      </c>
      <c r="E786" s="18">
        <v>0</v>
      </c>
      <c r="F786" s="18">
        <v>0</v>
      </c>
      <c r="G786" s="18">
        <v>0</v>
      </c>
      <c r="H786" s="18">
        <v>0</v>
      </c>
      <c r="I786" s="18">
        <v>0</v>
      </c>
      <c r="J786" s="18">
        <v>0</v>
      </c>
      <c r="K786" s="18">
        <v>0</v>
      </c>
      <c r="L786" s="18">
        <v>0</v>
      </c>
      <c r="M786" s="18">
        <v>0</v>
      </c>
      <c r="O786" s="18">
        <f>Angle!A73</f>
        <v>7.1264000000000001E-5</v>
      </c>
      <c r="P786" s="18">
        <f t="shared" si="204"/>
        <v>-2.1656146109190144E-4</v>
      </c>
      <c r="Q786" s="18">
        <f t="shared" si="205"/>
        <v>1.4454945855431761E-5</v>
      </c>
      <c r="R786" s="18">
        <f t="shared" si="206"/>
        <v>-1.0656387369463134E-6</v>
      </c>
      <c r="S786" s="18">
        <f t="shared" si="207"/>
        <v>-3.8847298993774241E-4</v>
      </c>
      <c r="T786" s="18"/>
      <c r="U786" s="18"/>
      <c r="V786" s="18"/>
      <c r="W786" s="18"/>
      <c r="X786" s="18"/>
      <c r="Y786" s="18"/>
      <c r="Z786" s="18"/>
      <c r="AA786" s="18"/>
      <c r="AB786" s="18"/>
      <c r="AC786" s="18"/>
      <c r="AD786" s="18"/>
      <c r="AE786" s="18"/>
    </row>
    <row r="787" spans="1:31" x14ac:dyDescent="0.15">
      <c r="A787">
        <v>7</v>
      </c>
      <c r="B787">
        <v>17.103000000000002</v>
      </c>
      <c r="C787">
        <v>3</v>
      </c>
      <c r="D787" s="18">
        <v>1</v>
      </c>
      <c r="E787" s="18">
        <v>0</v>
      </c>
      <c r="F787" s="18">
        <v>0</v>
      </c>
      <c r="G787" s="18">
        <v>0</v>
      </c>
      <c r="H787" s="18">
        <v>0</v>
      </c>
      <c r="I787" s="18">
        <v>0</v>
      </c>
      <c r="J787" s="18">
        <v>0</v>
      </c>
      <c r="K787" s="18">
        <v>0</v>
      </c>
      <c r="L787" s="18">
        <v>0</v>
      </c>
      <c r="M787" s="18">
        <v>0</v>
      </c>
      <c r="O787" s="18">
        <f>Angle!A74</f>
        <v>8.9716999999999995E-5</v>
      </c>
      <c r="P787" s="18">
        <f t="shared" si="204"/>
        <v>-1.9077635460350824E-4</v>
      </c>
      <c r="Q787" s="18">
        <f t="shared" si="205"/>
        <v>1.0556514489717243E-5</v>
      </c>
      <c r="R787" s="18">
        <f t="shared" si="206"/>
        <v>-7.5572778710606792E-7</v>
      </c>
      <c r="S787" s="18">
        <f t="shared" si="207"/>
        <v>-3.1374965195864619E-4</v>
      </c>
      <c r="T787" s="18"/>
      <c r="U787" s="18"/>
      <c r="V787" s="18"/>
      <c r="W787" s="18"/>
      <c r="X787" s="18"/>
      <c r="Y787" s="18"/>
      <c r="Z787" s="18"/>
      <c r="AA787" s="18"/>
      <c r="AB787" s="18"/>
      <c r="AC787" s="18"/>
      <c r="AD787" s="18"/>
      <c r="AE787" s="18"/>
    </row>
    <row r="788" spans="1:31" x14ac:dyDescent="0.15">
      <c r="A788">
        <v>7</v>
      </c>
      <c r="B788">
        <v>17.103000000000002</v>
      </c>
      <c r="C788">
        <v>5</v>
      </c>
      <c r="D788" s="18">
        <v>1</v>
      </c>
      <c r="E788" s="18">
        <v>0</v>
      </c>
      <c r="F788" s="18">
        <v>0</v>
      </c>
      <c r="G788" s="18">
        <v>0</v>
      </c>
      <c r="H788" s="18">
        <v>0</v>
      </c>
      <c r="I788" s="18">
        <v>0</v>
      </c>
      <c r="J788" s="18">
        <v>0</v>
      </c>
      <c r="K788" s="18">
        <v>0</v>
      </c>
      <c r="L788" s="18">
        <v>0</v>
      </c>
      <c r="M788" s="18">
        <v>0</v>
      </c>
      <c r="O788" s="18">
        <f>Angle!A75</f>
        <v>1.1294999999999999E-4</v>
      </c>
      <c r="P788" s="18">
        <f t="shared" si="204"/>
        <v>-1.6799974563364966E-4</v>
      </c>
      <c r="Q788" s="18">
        <f t="shared" si="205"/>
        <v>7.7091219025681792E-6</v>
      </c>
      <c r="R788" s="18">
        <f t="shared" si="206"/>
        <v>-5.3593136826514757E-7</v>
      </c>
      <c r="S788" s="18">
        <f t="shared" si="207"/>
        <v>-2.5322079607983E-4</v>
      </c>
      <c r="T788" s="18"/>
      <c r="U788" s="18"/>
      <c r="V788" s="18"/>
      <c r="W788" s="18"/>
      <c r="X788" s="18"/>
      <c r="Y788" s="18"/>
      <c r="Z788" s="18"/>
      <c r="AA788" s="18"/>
      <c r="AB788" s="18"/>
      <c r="AC788" s="18"/>
      <c r="AD788" s="18"/>
      <c r="AE788" s="18"/>
    </row>
    <row r="789" spans="1:31" x14ac:dyDescent="0.15">
      <c r="A789">
        <v>7</v>
      </c>
      <c r="B789">
        <v>17.103000000000002</v>
      </c>
      <c r="C789">
        <v>7</v>
      </c>
      <c r="D789" s="18">
        <v>1</v>
      </c>
      <c r="E789" s="18">
        <v>0</v>
      </c>
      <c r="F789" s="18">
        <v>0</v>
      </c>
      <c r="G789" s="18">
        <v>0</v>
      </c>
      <c r="H789" s="18">
        <v>0</v>
      </c>
      <c r="I789" s="18">
        <v>0</v>
      </c>
      <c r="J789" s="18">
        <v>0</v>
      </c>
      <c r="K789" s="18">
        <v>0</v>
      </c>
      <c r="L789" s="18">
        <v>0</v>
      </c>
      <c r="M789" s="18">
        <v>0</v>
      </c>
      <c r="O789" s="18">
        <f>Angle!A76</f>
        <v>1.4218999999999999E-4</v>
      </c>
      <c r="P789" s="18">
        <f t="shared" si="204"/>
        <v>-1.4790106787160716E-4</v>
      </c>
      <c r="Q789" s="18">
        <f t="shared" si="205"/>
        <v>5.6301626942987277E-6</v>
      </c>
      <c r="R789" s="18">
        <f t="shared" si="206"/>
        <v>-3.8009737912825661E-7</v>
      </c>
      <c r="S789" s="18">
        <f t="shared" si="207"/>
        <v>-2.0426762158565082E-4</v>
      </c>
      <c r="T789" s="18"/>
      <c r="U789" s="18"/>
      <c r="V789" s="18"/>
      <c r="W789" s="18"/>
      <c r="X789" s="18"/>
      <c r="Y789" s="18"/>
      <c r="Z789" s="18"/>
      <c r="AA789" s="18"/>
      <c r="AB789" s="18"/>
      <c r="AC789" s="18"/>
      <c r="AD789" s="18"/>
      <c r="AE789" s="18"/>
    </row>
    <row r="790" spans="1:31" x14ac:dyDescent="0.15">
      <c r="A790">
        <v>7</v>
      </c>
      <c r="B790">
        <v>17.103000000000002</v>
      </c>
      <c r="C790">
        <v>10</v>
      </c>
      <c r="D790" s="18">
        <v>1</v>
      </c>
      <c r="E790" s="18">
        <v>0</v>
      </c>
      <c r="F790" s="18">
        <v>0</v>
      </c>
      <c r="G790" s="18">
        <v>0</v>
      </c>
      <c r="H790" s="18">
        <v>0</v>
      </c>
      <c r="I790" s="18">
        <v>0</v>
      </c>
      <c r="J790" s="18">
        <v>0</v>
      </c>
      <c r="K790" s="18">
        <v>0</v>
      </c>
      <c r="L790" s="18">
        <v>0</v>
      </c>
      <c r="M790" s="18">
        <v>0</v>
      </c>
      <c r="O790" s="18">
        <f>Angle!A77</f>
        <v>1.7901000000000001E-4</v>
      </c>
      <c r="P790" s="18">
        <f t="shared" si="204"/>
        <v>-1.3016637492772624E-4</v>
      </c>
      <c r="Q790" s="18">
        <f t="shared" si="205"/>
        <v>4.1114670930822396E-6</v>
      </c>
      <c r="R790" s="18">
        <f t="shared" si="206"/>
        <v>-2.6955166118476003E-7</v>
      </c>
      <c r="S790" s="18">
        <f t="shared" si="207"/>
        <v>-1.6469474166379413E-4</v>
      </c>
      <c r="T790" s="18"/>
      <c r="U790" s="18"/>
      <c r="V790" s="18"/>
      <c r="W790" s="18"/>
      <c r="X790" s="18"/>
      <c r="Y790" s="18"/>
      <c r="Z790" s="18"/>
      <c r="AA790" s="18"/>
      <c r="AB790" s="18"/>
      <c r="AC790" s="18"/>
      <c r="AD790" s="18"/>
      <c r="AE790" s="18"/>
    </row>
    <row r="791" spans="1:31" x14ac:dyDescent="0.15">
      <c r="A791">
        <v>7</v>
      </c>
      <c r="B791">
        <v>17.103000000000002</v>
      </c>
      <c r="C791">
        <v>15</v>
      </c>
      <c r="D791" s="18">
        <v>1</v>
      </c>
      <c r="E791" s="18">
        <v>0</v>
      </c>
      <c r="F791" s="18">
        <v>0</v>
      </c>
      <c r="G791" s="18">
        <v>0</v>
      </c>
      <c r="H791" s="18">
        <v>0</v>
      </c>
      <c r="I791" s="18">
        <v>0</v>
      </c>
      <c r="J791" s="18">
        <v>0</v>
      </c>
      <c r="K791" s="18">
        <v>0</v>
      </c>
      <c r="L791" s="18">
        <v>0</v>
      </c>
      <c r="M791" s="18">
        <v>0</v>
      </c>
      <c r="O791" s="18">
        <f>Angle!A78</f>
        <v>2.2536E-4</v>
      </c>
      <c r="P791" s="18">
        <f t="shared" si="204"/>
        <v>-1.1453133411023918E-4</v>
      </c>
      <c r="Q791" s="18">
        <f t="shared" si="205"/>
        <v>3.0024831482636508E-6</v>
      </c>
      <c r="R791" s="18">
        <f t="shared" si="206"/>
        <v>-1.9116205333681758E-7</v>
      </c>
      <c r="S791" s="18">
        <f t="shared" si="207"/>
        <v>-1.327423603163215E-4</v>
      </c>
      <c r="T791" s="18"/>
      <c r="U791" s="18"/>
      <c r="V791" s="18"/>
      <c r="W791" s="18"/>
      <c r="X791" s="18"/>
      <c r="Y791" s="18"/>
      <c r="Z791" s="18"/>
      <c r="AA791" s="18"/>
      <c r="AB791" s="18"/>
      <c r="AC791" s="18"/>
      <c r="AD791" s="18"/>
      <c r="AE791" s="18"/>
    </row>
    <row r="792" spans="1:31" x14ac:dyDescent="0.15">
      <c r="A792">
        <v>7</v>
      </c>
      <c r="B792">
        <v>17.103000000000002</v>
      </c>
      <c r="C792">
        <v>20</v>
      </c>
      <c r="D792" s="18">
        <v>1</v>
      </c>
      <c r="E792" s="18">
        <v>0</v>
      </c>
      <c r="F792" s="18">
        <v>0</v>
      </c>
      <c r="G792" s="18">
        <v>0</v>
      </c>
      <c r="H792" s="18">
        <v>0</v>
      </c>
      <c r="I792" s="18">
        <v>0</v>
      </c>
      <c r="J792" s="18">
        <v>0</v>
      </c>
      <c r="K792" s="18">
        <v>0</v>
      </c>
      <c r="L792" s="18">
        <v>0</v>
      </c>
      <c r="M792" s="18">
        <v>0</v>
      </c>
      <c r="O792" s="18">
        <f>Angle!A79</f>
        <v>2.8371000000000001E-4</v>
      </c>
      <c r="P792" s="18">
        <f t="shared" si="204"/>
        <v>-1.0075268819647408E-4</v>
      </c>
      <c r="Q792" s="18">
        <f t="shared" si="205"/>
        <v>2.1926221217454945E-6</v>
      </c>
      <c r="R792" s="18">
        <f t="shared" si="206"/>
        <v>-1.3557001098463512E-7</v>
      </c>
      <c r="S792" s="18">
        <f t="shared" si="207"/>
        <v>-1.0695793168205476E-4</v>
      </c>
      <c r="T792" s="18"/>
      <c r="U792" s="18"/>
      <c r="V792" s="18"/>
      <c r="W792" s="18"/>
      <c r="X792" s="18"/>
      <c r="Y792" s="18"/>
      <c r="Z792" s="18"/>
      <c r="AA792" s="18"/>
      <c r="AB792" s="18"/>
      <c r="AC792" s="18"/>
      <c r="AD792" s="18"/>
      <c r="AE792" s="18"/>
    </row>
    <row r="793" spans="1:31" x14ac:dyDescent="0.15">
      <c r="A793">
        <v>7</v>
      </c>
      <c r="B793">
        <v>31.263000000000002</v>
      </c>
      <c r="C793">
        <v>1</v>
      </c>
      <c r="D793" s="18">
        <v>0.14990000000000001</v>
      </c>
      <c r="E793" s="18">
        <v>-5.8119999999999998E-2</v>
      </c>
      <c r="F793" s="18">
        <v>2.3959999999999999</v>
      </c>
      <c r="G793" s="18">
        <v>3.1E-2</v>
      </c>
      <c r="H793" s="18">
        <v>0.312</v>
      </c>
      <c r="I793" s="18">
        <v>2.5760000000000001</v>
      </c>
      <c r="J793" s="18">
        <v>0.15459999999999999</v>
      </c>
      <c r="K793" s="18">
        <v>-5.0819999999999997E-2</v>
      </c>
      <c r="L793" s="18">
        <v>2.1850000000000001</v>
      </c>
      <c r="M793" s="18">
        <v>8.8289999999999993E-2</v>
      </c>
      <c r="O793" s="18">
        <f>Angle!A80</f>
        <v>3.5717000000000002E-4</v>
      </c>
      <c r="P793" s="18">
        <f t="shared" si="204"/>
        <v>-8.8614461976899473E-5</v>
      </c>
      <c r="Q793" s="18">
        <f t="shared" si="205"/>
        <v>1.6011847230665581E-6</v>
      </c>
      <c r="R793" s="18">
        <f t="shared" si="206"/>
        <v>-9.6143868298282363E-8</v>
      </c>
      <c r="S793" s="18">
        <f t="shared" si="207"/>
        <v>-8.6161024256527915E-5</v>
      </c>
      <c r="T793" s="18"/>
      <c r="U793" s="18"/>
      <c r="V793" s="18"/>
      <c r="W793" s="18"/>
      <c r="X793" s="18"/>
      <c r="Y793" s="18"/>
      <c r="Z793" s="18"/>
      <c r="AA793" s="18"/>
      <c r="AB793" s="18"/>
      <c r="AC793" s="18"/>
      <c r="AD793" s="18"/>
      <c r="AE793" s="18"/>
    </row>
    <row r="794" spans="1:31" x14ac:dyDescent="0.15">
      <c r="A794">
        <v>7</v>
      </c>
      <c r="B794">
        <v>31.263000000000002</v>
      </c>
      <c r="C794">
        <v>3</v>
      </c>
      <c r="D794" s="18">
        <v>0.14990000000000001</v>
      </c>
      <c r="E794" s="18">
        <v>-5.765E-2</v>
      </c>
      <c r="F794" s="18">
        <v>2.4969999999999999</v>
      </c>
      <c r="G794" s="18">
        <v>3.0099999999999998E-2</v>
      </c>
      <c r="H794" s="18">
        <v>0.31380000000000002</v>
      </c>
      <c r="I794" s="18">
        <v>2.6749999999999998</v>
      </c>
      <c r="J794" s="18">
        <v>0.1555</v>
      </c>
      <c r="K794" s="18">
        <v>-5.2600000000000001E-2</v>
      </c>
      <c r="L794" s="18">
        <v>2.2869999999999999</v>
      </c>
      <c r="M794" s="18">
        <v>8.9370000000000005E-2</v>
      </c>
      <c r="O794" s="18">
        <f>Angle!A81</f>
        <v>4.4965000000000001E-4</v>
      </c>
      <c r="P794" s="18">
        <f t="shared" si="204"/>
        <v>-7.7925553418111004E-5</v>
      </c>
      <c r="Q794" s="18">
        <f t="shared" si="205"/>
        <v>1.169279930870979E-6</v>
      </c>
      <c r="R794" s="18">
        <f t="shared" si="206"/>
        <v>-6.818368170739965E-8</v>
      </c>
      <c r="S794" s="18">
        <f t="shared" si="207"/>
        <v>-6.939467133446654E-5</v>
      </c>
      <c r="T794" s="18"/>
      <c r="U794" s="18"/>
      <c r="V794" s="18"/>
      <c r="W794" s="18"/>
      <c r="X794" s="18"/>
      <c r="Y794" s="18"/>
      <c r="Z794" s="18"/>
      <c r="AA794" s="18"/>
      <c r="AB794" s="18"/>
      <c r="AC794" s="18"/>
      <c r="AD794" s="18"/>
      <c r="AE794" s="18"/>
    </row>
    <row r="795" spans="1:31" x14ac:dyDescent="0.15">
      <c r="A795">
        <v>7</v>
      </c>
      <c r="B795">
        <v>31.263000000000002</v>
      </c>
      <c r="C795">
        <v>5</v>
      </c>
      <c r="D795" s="18">
        <v>0.14990000000000001</v>
      </c>
      <c r="E795" s="18">
        <v>-4.8520000000000001E-2</v>
      </c>
      <c r="F795" s="18">
        <v>2.5209999999999999</v>
      </c>
      <c r="G795" s="18">
        <v>3.9640000000000002E-2</v>
      </c>
      <c r="H795" s="18">
        <v>0.30620000000000003</v>
      </c>
      <c r="I795" s="18">
        <v>2.8069999999999999</v>
      </c>
      <c r="J795" s="18">
        <v>0.21809999999999999</v>
      </c>
      <c r="K795" s="18">
        <v>-4.897E-2</v>
      </c>
      <c r="L795" s="18">
        <v>2.2559999999999998</v>
      </c>
      <c r="M795" s="18">
        <v>0.13289999999999999</v>
      </c>
      <c r="O795" s="18">
        <f>Angle!A82</f>
        <v>5.6607000000000001E-4</v>
      </c>
      <c r="P795" s="18">
        <f t="shared" si="204"/>
        <v>-6.8516179201121247E-5</v>
      </c>
      <c r="Q795" s="18">
        <f t="shared" si="205"/>
        <v>8.5388619726462654E-7</v>
      </c>
      <c r="R795" s="18">
        <f t="shared" si="206"/>
        <v>-4.8355433967011393E-8</v>
      </c>
      <c r="S795" s="18">
        <f t="shared" si="207"/>
        <v>-5.5882796362108152E-5</v>
      </c>
      <c r="T795" s="18"/>
      <c r="U795" s="18"/>
      <c r="V795" s="18"/>
      <c r="W795" s="18"/>
      <c r="X795" s="18"/>
      <c r="Y795" s="18"/>
      <c r="Z795" s="18"/>
      <c r="AA795" s="18"/>
      <c r="AB795" s="18"/>
      <c r="AC795" s="18"/>
      <c r="AD795" s="18"/>
      <c r="AE795" s="18"/>
    </row>
    <row r="796" spans="1:31" x14ac:dyDescent="0.15">
      <c r="A796">
        <v>7</v>
      </c>
      <c r="B796">
        <v>31.263000000000002</v>
      </c>
      <c r="C796">
        <v>7</v>
      </c>
      <c r="D796" s="18">
        <v>0.14979999999999999</v>
      </c>
      <c r="E796" s="18">
        <v>-5.1180000000000003E-2</v>
      </c>
      <c r="F796" s="18">
        <v>2.3769999999999998</v>
      </c>
      <c r="G796" s="18">
        <v>7.0050000000000001E-2</v>
      </c>
      <c r="H796" s="18">
        <v>0.35510000000000003</v>
      </c>
      <c r="I796" s="18">
        <v>2.8439999999999999</v>
      </c>
      <c r="J796" s="18">
        <v>0.39539999999999997</v>
      </c>
      <c r="K796" s="18">
        <v>-7.1749999999999994E-2</v>
      </c>
      <c r="L796" s="18">
        <v>1.958</v>
      </c>
      <c r="M796" s="18">
        <v>0.26079999999999998</v>
      </c>
      <c r="O796" s="18">
        <f>Angle!A83</f>
        <v>7.1265E-4</v>
      </c>
      <c r="P796" s="18">
        <f t="shared" si="204"/>
        <v>-6.0234293264215713E-5</v>
      </c>
      <c r="Q796" s="18">
        <f t="shared" si="205"/>
        <v>6.2354267178853149E-7</v>
      </c>
      <c r="R796" s="18">
        <f t="shared" si="206"/>
        <v>-3.4292110156175308E-8</v>
      </c>
      <c r="S796" s="18">
        <f t="shared" si="207"/>
        <v>-4.4995189109283793E-5</v>
      </c>
      <c r="T796" s="18"/>
      <c r="U796" s="18"/>
      <c r="V796" s="18"/>
      <c r="W796" s="18"/>
      <c r="X796" s="18"/>
      <c r="Y796" s="18"/>
      <c r="Z796" s="18"/>
      <c r="AA796" s="18"/>
      <c r="AB796" s="18"/>
      <c r="AC796" s="18"/>
      <c r="AD796" s="18"/>
      <c r="AE796" s="18"/>
    </row>
    <row r="797" spans="1:31" x14ac:dyDescent="0.15">
      <c r="A797">
        <v>7</v>
      </c>
      <c r="B797">
        <v>31.263000000000002</v>
      </c>
      <c r="C797">
        <v>10</v>
      </c>
      <c r="D797" s="18">
        <v>0.14979999999999999</v>
      </c>
      <c r="E797" s="18">
        <v>-6.5809999999999994E-2</v>
      </c>
      <c r="F797" s="18">
        <v>2.4500000000000002</v>
      </c>
      <c r="G797" s="18">
        <v>9.017E-2</v>
      </c>
      <c r="H797" s="18">
        <v>0.3861</v>
      </c>
      <c r="I797" s="18">
        <v>2.9169999999999998</v>
      </c>
      <c r="J797" s="18">
        <v>0.42409999999999998</v>
      </c>
      <c r="K797" s="18">
        <v>-7.9430000000000001E-2</v>
      </c>
      <c r="L797" s="18">
        <v>1.984</v>
      </c>
      <c r="M797" s="18">
        <v>0.29239999999999999</v>
      </c>
      <c r="O797" s="18">
        <f>Angle!A84</f>
        <v>8.9716000000000004E-4</v>
      </c>
      <c r="P797" s="18">
        <f t="shared" si="204"/>
        <v>-5.2948259645911429E-5</v>
      </c>
      <c r="Q797" s="18">
        <f t="shared" si="205"/>
        <v>4.5535370852130438E-7</v>
      </c>
      <c r="R797" s="18">
        <f t="shared" si="206"/>
        <v>-2.431990028293692E-8</v>
      </c>
      <c r="S797" s="18">
        <f t="shared" si="207"/>
        <v>-3.6226157592704472E-5</v>
      </c>
      <c r="T797" s="18"/>
      <c r="U797" s="18"/>
      <c r="V797" s="18"/>
      <c r="W797" s="18"/>
      <c r="X797" s="18"/>
      <c r="Y797" s="18"/>
      <c r="Z797" s="18"/>
      <c r="AA797" s="18"/>
      <c r="AB797" s="18"/>
      <c r="AC797" s="18"/>
      <c r="AD797" s="18"/>
      <c r="AE797" s="18"/>
    </row>
    <row r="798" spans="1:31" x14ac:dyDescent="0.15">
      <c r="A798">
        <v>7</v>
      </c>
      <c r="B798">
        <v>31.263000000000002</v>
      </c>
      <c r="C798">
        <v>15</v>
      </c>
      <c r="D798" s="18">
        <v>0.15010000000000001</v>
      </c>
      <c r="E798" s="18">
        <v>8.4180000000000001E-3</v>
      </c>
      <c r="F798" s="18">
        <v>2.0499999999999998</v>
      </c>
      <c r="G798" s="18">
        <v>9.6189999999999998E-2</v>
      </c>
      <c r="H798" s="18">
        <v>-1.83E-2</v>
      </c>
      <c r="I798" s="18">
        <v>2.3580000000000001</v>
      </c>
      <c r="J798" s="18">
        <v>0.25480000000000003</v>
      </c>
      <c r="K798" s="18">
        <v>0.12670000000000001</v>
      </c>
      <c r="L798" s="18">
        <v>2.8679999999999999</v>
      </c>
      <c r="M798" s="18">
        <v>4.9829999999999999E-2</v>
      </c>
      <c r="O798" s="18">
        <f>Angle!A85</f>
        <v>1.1295000000000001E-3</v>
      </c>
      <c r="P798" s="18">
        <f t="shared" si="204"/>
        <v>-4.6537493764162551E-5</v>
      </c>
      <c r="Q798" s="18">
        <f t="shared" si="205"/>
        <v>3.3250648180098061E-7</v>
      </c>
      <c r="R798" s="18">
        <f t="shared" si="206"/>
        <v>-1.7246279558077147E-8</v>
      </c>
      <c r="S798" s="18">
        <f t="shared" si="207"/>
        <v>-2.9162313724826299E-5</v>
      </c>
      <c r="T798" s="18"/>
      <c r="U798" s="18"/>
      <c r="V798" s="18"/>
      <c r="W798" s="18"/>
      <c r="X798" s="18"/>
      <c r="Y798" s="18"/>
      <c r="Z798" s="18"/>
      <c r="AA798" s="18"/>
      <c r="AB798" s="18"/>
      <c r="AC798" s="18"/>
      <c r="AD798" s="18"/>
      <c r="AE798" s="18"/>
    </row>
    <row r="799" spans="1:31" x14ac:dyDescent="0.15">
      <c r="A799">
        <v>7</v>
      </c>
      <c r="B799">
        <v>31.263000000000002</v>
      </c>
      <c r="C799">
        <v>20</v>
      </c>
      <c r="D799" s="18">
        <v>0.15</v>
      </c>
      <c r="E799" s="18">
        <v>-6.9239999999999996E-2</v>
      </c>
      <c r="F799" s="18">
        <v>3.0350000000000001</v>
      </c>
      <c r="G799" s="18">
        <v>9.5920000000000005E-2</v>
      </c>
      <c r="H799" s="18">
        <v>0.15939999999999999</v>
      </c>
      <c r="I799" s="18">
        <v>2.96</v>
      </c>
      <c r="J799" s="18">
        <v>3.6130000000000002E-2</v>
      </c>
      <c r="K799" s="18">
        <v>0.18679999999999999</v>
      </c>
      <c r="L799" s="18">
        <v>3.84</v>
      </c>
      <c r="M799" s="18">
        <v>9.1980000000000006E-2</v>
      </c>
      <c r="O799" s="18">
        <f>Angle!A86</f>
        <v>1.4219E-3</v>
      </c>
      <c r="P799" s="18">
        <f t="shared" si="204"/>
        <v>-4.0901055953396186E-5</v>
      </c>
      <c r="Q799" s="18">
        <f t="shared" si="205"/>
        <v>2.4282689506522828E-7</v>
      </c>
      <c r="R799" s="18">
        <f t="shared" si="206"/>
        <v>-1.2231480915921546E-8</v>
      </c>
      <c r="S799" s="18">
        <f t="shared" si="207"/>
        <v>-2.347604849138254E-5</v>
      </c>
      <c r="T799" s="18"/>
      <c r="U799" s="18"/>
      <c r="V799" s="18"/>
      <c r="W799" s="18"/>
      <c r="X799" s="18"/>
      <c r="Y799" s="18"/>
      <c r="Z799" s="18"/>
      <c r="AA799" s="18"/>
      <c r="AB799" s="18"/>
      <c r="AC799" s="18"/>
      <c r="AD799" s="18"/>
      <c r="AE799" s="18"/>
    </row>
    <row r="800" spans="1:31" x14ac:dyDescent="0.15">
      <c r="A800">
        <v>7</v>
      </c>
      <c r="B800">
        <v>49.982999999999997</v>
      </c>
      <c r="C800">
        <v>1</v>
      </c>
      <c r="D800" s="18">
        <v>0.1497</v>
      </c>
      <c r="E800" s="18">
        <v>-0.1273</v>
      </c>
      <c r="F800" s="18">
        <v>1.2330000000000001</v>
      </c>
      <c r="G800" s="18">
        <v>8.5580000000000003E-2</v>
      </c>
      <c r="H800" s="18">
        <v>0.31130000000000002</v>
      </c>
      <c r="I800" s="18">
        <v>2.5880000000000001</v>
      </c>
      <c r="J800" s="18">
        <v>0.1694</v>
      </c>
      <c r="K800" s="18">
        <v>0.216</v>
      </c>
      <c r="L800" s="18">
        <v>0.66239999999999999</v>
      </c>
      <c r="M800" s="18">
        <v>0.03</v>
      </c>
      <c r="O800" s="18">
        <f>Angle!A87</f>
        <v>1.7901E-3</v>
      </c>
      <c r="P800" s="18">
        <f t="shared" si="204"/>
        <v>-3.5943294664072728E-5</v>
      </c>
      <c r="Q800" s="18">
        <f t="shared" si="205"/>
        <v>1.7732032474327164E-7</v>
      </c>
      <c r="R800" s="18">
        <f t="shared" si="206"/>
        <v>-8.6741056188948047E-9</v>
      </c>
      <c r="S800" s="18">
        <f t="shared" si="207"/>
        <v>-1.8896497630790111E-5</v>
      </c>
      <c r="T800" s="18"/>
      <c r="U800" s="18"/>
      <c r="V800" s="18"/>
      <c r="W800" s="18"/>
      <c r="X800" s="18"/>
      <c r="Y800" s="18"/>
      <c r="Z800" s="18"/>
      <c r="AA800" s="18"/>
      <c r="AB800" s="18"/>
      <c r="AC800" s="18"/>
      <c r="AD800" s="18"/>
      <c r="AE800" s="18"/>
    </row>
    <row r="801" spans="1:31" x14ac:dyDescent="0.15">
      <c r="A801">
        <v>7</v>
      </c>
      <c r="B801">
        <v>49.982999999999997</v>
      </c>
      <c r="C801">
        <v>3</v>
      </c>
      <c r="D801" s="18">
        <v>0.14979999999999999</v>
      </c>
      <c r="E801" s="18">
        <v>0.1055</v>
      </c>
      <c r="F801" s="18">
        <v>0.9597</v>
      </c>
      <c r="G801" s="18">
        <v>3.3110000000000001E-2</v>
      </c>
      <c r="H801" s="18">
        <v>0.42180000000000001</v>
      </c>
      <c r="I801" s="18">
        <v>2.5459999999999998</v>
      </c>
      <c r="J801" s="18">
        <v>0.24149999999999999</v>
      </c>
      <c r="K801" s="18">
        <v>-0.12870000000000001</v>
      </c>
      <c r="L801" s="18">
        <v>1.4530000000000001</v>
      </c>
      <c r="M801" s="18">
        <v>3.2489999999999998E-2</v>
      </c>
      <c r="O801" s="18">
        <f>Angle!A88</f>
        <v>2.2536000000000001E-3</v>
      </c>
      <c r="P801" s="18">
        <f t="shared" si="204"/>
        <v>-3.1584667361004662E-5</v>
      </c>
      <c r="Q801" s="18">
        <f t="shared" si="205"/>
        <v>1.2948872390481471E-7</v>
      </c>
      <c r="R801" s="18">
        <f t="shared" si="206"/>
        <v>-6.1515326739761015E-9</v>
      </c>
      <c r="S801" s="18">
        <f t="shared" si="207"/>
        <v>-1.5209940463217041E-5</v>
      </c>
      <c r="T801" s="18"/>
      <c r="U801" s="18"/>
      <c r="V801" s="18"/>
      <c r="W801" s="18"/>
      <c r="X801" s="18"/>
      <c r="Y801" s="18"/>
      <c r="Z801" s="18"/>
      <c r="AA801" s="18"/>
      <c r="AB801" s="18"/>
      <c r="AC801" s="18"/>
      <c r="AD801" s="18"/>
      <c r="AE801" s="18"/>
    </row>
    <row r="802" spans="1:31" x14ac:dyDescent="0.15">
      <c r="A802">
        <v>7</v>
      </c>
      <c r="B802">
        <v>49.982999999999997</v>
      </c>
      <c r="C802">
        <v>5</v>
      </c>
      <c r="D802" s="18">
        <v>0.15060000000000001</v>
      </c>
      <c r="E802" s="18">
        <v>-3.7330000000000002E-2</v>
      </c>
      <c r="F802" s="18">
        <v>1.909</v>
      </c>
      <c r="G802" s="18">
        <v>8.8950000000000001E-2</v>
      </c>
      <c r="H802" s="18">
        <v>0.34360000000000002</v>
      </c>
      <c r="I802" s="18">
        <v>2.5110000000000001</v>
      </c>
      <c r="J802" s="18">
        <v>0.1951</v>
      </c>
      <c r="K802" s="18">
        <v>9.7489999999999993E-2</v>
      </c>
      <c r="L802" s="18">
        <v>3.355</v>
      </c>
      <c r="M802" s="18">
        <v>4.6940000000000003E-2</v>
      </c>
      <c r="O802" s="18">
        <f>Angle!A89</f>
        <v>2.8371E-3</v>
      </c>
      <c r="P802" s="18">
        <f t="shared" si="204"/>
        <v>-2.775297150314035E-5</v>
      </c>
      <c r="Q802" s="18">
        <f t="shared" si="205"/>
        <v>9.4560034623362699E-8</v>
      </c>
      <c r="R802" s="18">
        <f t="shared" si="206"/>
        <v>-4.3625913958156005E-9</v>
      </c>
      <c r="S802" s="18">
        <f t="shared" si="207"/>
        <v>-1.2242231755713274E-5</v>
      </c>
      <c r="T802" s="18"/>
      <c r="U802" s="18"/>
      <c r="V802" s="18"/>
      <c r="W802" s="18"/>
      <c r="X802" s="18"/>
      <c r="Y802" s="18"/>
      <c r="Z802" s="18"/>
      <c r="AA802" s="18"/>
      <c r="AB802" s="18"/>
      <c r="AC802" s="18"/>
      <c r="AD802" s="18"/>
      <c r="AE802" s="18"/>
    </row>
    <row r="803" spans="1:31" x14ac:dyDescent="0.15">
      <c r="A803">
        <v>7</v>
      </c>
      <c r="B803">
        <v>49.982999999999997</v>
      </c>
      <c r="C803">
        <v>7</v>
      </c>
      <c r="D803" s="18">
        <v>0.14960000000000001</v>
      </c>
      <c r="E803" s="18">
        <v>-9.7530000000000006E-2</v>
      </c>
      <c r="F803" s="18">
        <v>1.9530000000000001</v>
      </c>
      <c r="G803" s="18">
        <v>9.0950000000000003E-2</v>
      </c>
      <c r="H803" s="18">
        <v>0.65539999999999998</v>
      </c>
      <c r="I803" s="18">
        <v>2.5470000000000002</v>
      </c>
      <c r="J803" s="18">
        <v>0.47670000000000001</v>
      </c>
      <c r="K803" s="18">
        <v>-0.1198</v>
      </c>
      <c r="L803" s="18">
        <v>1.427</v>
      </c>
      <c r="M803" s="18">
        <v>0.30919999999999997</v>
      </c>
      <c r="O803" s="18">
        <f>Angle!A90</f>
        <v>3.5717000000000001E-3</v>
      </c>
      <c r="P803" s="18">
        <f t="shared" si="204"/>
        <v>-2.4384744634009458E-5</v>
      </c>
      <c r="Q803" s="18">
        <f t="shared" si="205"/>
        <v>6.9052556457193544E-8</v>
      </c>
      <c r="R803" s="18">
        <f t="shared" si="206"/>
        <v>-3.0938693738466501E-9</v>
      </c>
      <c r="S803" s="18">
        <f t="shared" si="207"/>
        <v>-9.853248429353146E-6</v>
      </c>
      <c r="T803" s="18"/>
      <c r="U803" s="18"/>
      <c r="V803" s="18"/>
      <c r="W803" s="18"/>
      <c r="X803" s="18"/>
      <c r="Y803" s="18"/>
      <c r="Z803" s="18"/>
      <c r="AA803" s="18"/>
      <c r="AB803" s="18"/>
      <c r="AC803" s="18"/>
      <c r="AD803" s="18"/>
      <c r="AE803" s="18"/>
    </row>
    <row r="804" spans="1:31" x14ac:dyDescent="0.15">
      <c r="A804">
        <v>7</v>
      </c>
      <c r="B804">
        <v>49.982999999999997</v>
      </c>
      <c r="C804">
        <v>10</v>
      </c>
      <c r="D804" s="18">
        <v>0.15010000000000001</v>
      </c>
      <c r="E804" s="18">
        <v>-0.1772</v>
      </c>
      <c r="F804" s="18">
        <v>1.77</v>
      </c>
      <c r="G804" s="18">
        <v>0.25969999999999999</v>
      </c>
      <c r="H804" s="18">
        <v>0.64810000000000001</v>
      </c>
      <c r="I804" s="18">
        <v>2.702</v>
      </c>
      <c r="J804" s="18">
        <v>0.5242</v>
      </c>
      <c r="K804" s="18">
        <v>-1.259E-2</v>
      </c>
      <c r="L804" s="18">
        <v>-1.5260000000000001E-6</v>
      </c>
      <c r="M804" s="18">
        <v>0.3044</v>
      </c>
      <c r="O804" s="18">
        <f>Angle!A91</f>
        <v>4.4964999999999996E-3</v>
      </c>
      <c r="P804" s="18">
        <f t="shared" si="204"/>
        <v>-2.1424321406376591E-5</v>
      </c>
      <c r="Q804" s="18">
        <f t="shared" si="205"/>
        <v>5.0425800084398198E-8</v>
      </c>
      <c r="R804" s="18">
        <f t="shared" si="206"/>
        <v>-2.1941204084689936E-9</v>
      </c>
      <c r="S804" s="18">
        <f t="shared" si="207"/>
        <v>-7.9302956550975368E-6</v>
      </c>
      <c r="T804" s="18"/>
      <c r="U804" s="18"/>
      <c r="V804" s="18"/>
      <c r="W804" s="18"/>
      <c r="X804" s="18"/>
      <c r="Y804" s="18"/>
      <c r="Z804" s="18"/>
      <c r="AA804" s="18"/>
      <c r="AB804" s="18"/>
      <c r="AC804" s="18"/>
      <c r="AD804" s="18"/>
      <c r="AE804" s="18"/>
    </row>
    <row r="805" spans="1:31" x14ac:dyDescent="0.15">
      <c r="A805">
        <v>7</v>
      </c>
      <c r="B805">
        <v>49.982999999999997</v>
      </c>
      <c r="C805">
        <v>15</v>
      </c>
      <c r="D805" s="18">
        <v>0.14949999999999999</v>
      </c>
      <c r="E805" s="18">
        <v>-9.8650000000000002E-2</v>
      </c>
      <c r="F805" s="18">
        <v>1.94</v>
      </c>
      <c r="G805" s="18">
        <v>0.1113</v>
      </c>
      <c r="H805" s="18">
        <v>0.61860000000000004</v>
      </c>
      <c r="I805" s="18">
        <v>2.621</v>
      </c>
      <c r="J805" s="18">
        <v>0.58089999999999997</v>
      </c>
      <c r="K805" s="18">
        <v>-0.11700000000000001</v>
      </c>
      <c r="L805" s="18">
        <v>1.274</v>
      </c>
      <c r="M805" s="18">
        <v>0.36909999999999998</v>
      </c>
      <c r="O805" s="18">
        <f>Angle!A92</f>
        <v>5.6607000000000003E-3</v>
      </c>
      <c r="P805" s="18">
        <f t="shared" si="204"/>
        <v>-1.8822635464468664E-5</v>
      </c>
      <c r="Q805" s="18">
        <f t="shared" si="205"/>
        <v>3.682403364168487E-8</v>
      </c>
      <c r="R805" s="18">
        <f t="shared" si="206"/>
        <v>-1.5560553096578025E-9</v>
      </c>
      <c r="S805" s="18">
        <f t="shared" si="207"/>
        <v>-6.3825684845750931E-6</v>
      </c>
      <c r="T805" s="18"/>
      <c r="U805" s="18"/>
      <c r="V805" s="18"/>
      <c r="W805" s="18"/>
      <c r="X805" s="18"/>
      <c r="Y805" s="18"/>
      <c r="Z805" s="18"/>
      <c r="AA805" s="18"/>
      <c r="AB805" s="18"/>
      <c r="AC805" s="18"/>
      <c r="AD805" s="18"/>
      <c r="AE805" s="18"/>
    </row>
    <row r="806" spans="1:31" x14ac:dyDescent="0.15">
      <c r="A806">
        <v>7</v>
      </c>
      <c r="B806">
        <v>49.982999999999997</v>
      </c>
      <c r="C806">
        <v>20</v>
      </c>
      <c r="D806" s="18">
        <v>0.1497</v>
      </c>
      <c r="E806" s="18">
        <v>-0.46339999999999998</v>
      </c>
      <c r="F806" s="18">
        <v>3.0569999999999999</v>
      </c>
      <c r="G806" s="18">
        <v>0.31590000000000001</v>
      </c>
      <c r="H806" s="18">
        <v>1.121</v>
      </c>
      <c r="I806" s="18">
        <v>3.847</v>
      </c>
      <c r="J806" s="18">
        <v>0.44950000000000001</v>
      </c>
      <c r="K806" s="18">
        <v>0.25519999999999998</v>
      </c>
      <c r="L806" s="18">
        <v>2.5609999999999999</v>
      </c>
      <c r="M806" s="18">
        <v>3.0130000000000001E-2</v>
      </c>
      <c r="O806" s="18">
        <f>Angle!A93</f>
        <v>7.1265E-3</v>
      </c>
      <c r="P806" s="18">
        <f t="shared" si="204"/>
        <v>-1.6536065200786602E-5</v>
      </c>
      <c r="Q806" s="18">
        <f t="shared" si="205"/>
        <v>2.6890284674772332E-8</v>
      </c>
      <c r="R806" s="18">
        <f t="shared" si="206"/>
        <v>-1.1035036329071862E-9</v>
      </c>
      <c r="S806" s="18">
        <f t="shared" si="207"/>
        <v>-5.1367140831354616E-6</v>
      </c>
      <c r="T806" s="18"/>
      <c r="U806" s="18"/>
      <c r="V806" s="18"/>
      <c r="W806" s="18"/>
      <c r="X806" s="18"/>
      <c r="Y806" s="18"/>
      <c r="Z806" s="18"/>
      <c r="AA806" s="18"/>
      <c r="AB806" s="18"/>
      <c r="AC806" s="18"/>
      <c r="AD806" s="18"/>
      <c r="AE806" s="18"/>
    </row>
    <row r="807" spans="1:31" x14ac:dyDescent="0.15">
      <c r="A807">
        <v>7</v>
      </c>
      <c r="B807">
        <v>67.763000000000005</v>
      </c>
      <c r="C807">
        <v>1</v>
      </c>
      <c r="D807" s="18">
        <v>0.14949999999999999</v>
      </c>
      <c r="E807" s="18">
        <v>0.49390000000000001</v>
      </c>
      <c r="F807" s="18">
        <v>0.56100000000000005</v>
      </c>
      <c r="G807" s="18">
        <v>6.4949999999999994E-2</v>
      </c>
      <c r="H807" s="18">
        <v>0.65059999999999996</v>
      </c>
      <c r="I807" s="18">
        <v>2.1909999999999998</v>
      </c>
      <c r="J807" s="18">
        <v>0.31030000000000002</v>
      </c>
      <c r="K807" s="18">
        <v>-0.56640000000000001</v>
      </c>
      <c r="L807" s="18">
        <v>1.5609999999999999</v>
      </c>
      <c r="M807" s="18">
        <v>0.18740000000000001</v>
      </c>
      <c r="O807" s="18">
        <f>Angle!A94</f>
        <v>8.9717000000000009E-3</v>
      </c>
      <c r="P807" s="18">
        <f t="shared" si="204"/>
        <v>-1.4526951982237916E-5</v>
      </c>
      <c r="Q807" s="18">
        <f t="shared" si="205"/>
        <v>1.9636764117891617E-8</v>
      </c>
      <c r="R807" s="18">
        <f t="shared" si="206"/>
        <v>-7.8258945132745894E-10</v>
      </c>
      <c r="S807" s="18">
        <f t="shared" si="207"/>
        <v>-4.1340676395221924E-6</v>
      </c>
      <c r="T807" s="18"/>
      <c r="U807" s="18"/>
      <c r="V807" s="18"/>
      <c r="W807" s="18"/>
      <c r="X807" s="18"/>
      <c r="Y807" s="18"/>
      <c r="Z807" s="18"/>
      <c r="AA807" s="18"/>
      <c r="AB807" s="18"/>
      <c r="AC807" s="18"/>
      <c r="AD807" s="18"/>
      <c r="AE807" s="18"/>
    </row>
    <row r="808" spans="1:31" x14ac:dyDescent="0.15">
      <c r="A808">
        <v>7</v>
      </c>
      <c r="B808">
        <v>67.763000000000005</v>
      </c>
      <c r="C808">
        <v>3</v>
      </c>
      <c r="D808" s="18">
        <v>0.15010000000000001</v>
      </c>
      <c r="E808" s="18">
        <v>0.58520000000000005</v>
      </c>
      <c r="F808" s="18">
        <v>0.69179999999999997</v>
      </c>
      <c r="G808" s="18">
        <v>9.0069999999999997E-2</v>
      </c>
      <c r="H808" s="18">
        <v>0.71189999999999998</v>
      </c>
      <c r="I808" s="18">
        <v>2.3820000000000001</v>
      </c>
      <c r="J808" s="18">
        <v>0.39760000000000001</v>
      </c>
      <c r="K808" s="18">
        <v>-0.67669999999999997</v>
      </c>
      <c r="L808" s="18">
        <v>1.2729999999999999</v>
      </c>
      <c r="M808" s="18">
        <v>0.26390000000000002</v>
      </c>
      <c r="O808" s="18">
        <f>Angle!A95</f>
        <v>1.1294E-2</v>
      </c>
      <c r="P808" s="18">
        <f t="shared" si="204"/>
        <v>-1.2762009013775887E-5</v>
      </c>
      <c r="Q808" s="18">
        <f t="shared" si="205"/>
        <v>1.4340989689797279E-8</v>
      </c>
      <c r="R808" s="18">
        <f t="shared" si="206"/>
        <v>-5.5505003947780402E-10</v>
      </c>
      <c r="S808" s="18">
        <f t="shared" si="207"/>
        <v>-3.3272828492365744E-6</v>
      </c>
      <c r="T808" s="18"/>
      <c r="U808" s="18"/>
      <c r="V808" s="18"/>
      <c r="W808" s="18"/>
      <c r="X808" s="18"/>
      <c r="Y808" s="18"/>
      <c r="Z808" s="18"/>
      <c r="AA808" s="18"/>
      <c r="AB808" s="18"/>
      <c r="AC808" s="18"/>
      <c r="AD808" s="18"/>
      <c r="AE808" s="18"/>
    </row>
    <row r="809" spans="1:31" x14ac:dyDescent="0.15">
      <c r="A809">
        <v>7</v>
      </c>
      <c r="B809">
        <v>67.763000000000005</v>
      </c>
      <c r="C809">
        <v>5</v>
      </c>
      <c r="D809" s="18">
        <v>0.14940000000000001</v>
      </c>
      <c r="E809" s="18">
        <v>0.22700000000000001</v>
      </c>
      <c r="F809" s="18">
        <v>0.67410000000000003</v>
      </c>
      <c r="G809" s="18">
        <v>3.9559999999999998E-2</v>
      </c>
      <c r="H809" s="18">
        <v>0.64990000000000003</v>
      </c>
      <c r="I809" s="18">
        <v>2.7909999999999999</v>
      </c>
      <c r="J809" s="18">
        <v>0.43540000000000001</v>
      </c>
      <c r="K809" s="18">
        <v>-0.19450000000000001</v>
      </c>
      <c r="L809" s="18">
        <v>1.4370000000000001</v>
      </c>
      <c r="M809" s="18">
        <v>5.9979999999999999E-2</v>
      </c>
      <c r="O809" s="18">
        <f>Angle!A96</f>
        <v>1.4219000000000001E-2</v>
      </c>
      <c r="P809" s="18">
        <f t="shared" si="204"/>
        <v>-1.121052203093382E-5</v>
      </c>
      <c r="Q809" s="18">
        <f t="shared" si="205"/>
        <v>1.0471827079086663E-8</v>
      </c>
      <c r="R809" s="18">
        <f t="shared" si="206"/>
        <v>-3.9360291405741702E-10</v>
      </c>
      <c r="S809" s="18">
        <f t="shared" si="207"/>
        <v>-2.6776459292765644E-6</v>
      </c>
      <c r="T809" s="18"/>
      <c r="U809" s="18"/>
      <c r="V809" s="18"/>
      <c r="W809" s="18"/>
      <c r="X809" s="18"/>
      <c r="Y809" s="18"/>
      <c r="Z809" s="18"/>
      <c r="AA809" s="18"/>
      <c r="AB809" s="18"/>
      <c r="AC809" s="18"/>
      <c r="AD809" s="18"/>
      <c r="AE809" s="18"/>
    </row>
    <row r="810" spans="1:31" x14ac:dyDescent="0.15">
      <c r="A810">
        <v>7</v>
      </c>
      <c r="B810">
        <v>67.763000000000005</v>
      </c>
      <c r="C810">
        <v>7</v>
      </c>
      <c r="D810" s="18">
        <v>0.1492</v>
      </c>
      <c r="E810" s="18">
        <v>0.20630000000000001</v>
      </c>
      <c r="F810" s="18">
        <v>1.05</v>
      </c>
      <c r="G810" s="18">
        <v>0.1212</v>
      </c>
      <c r="H810" s="18">
        <v>0.79210000000000003</v>
      </c>
      <c r="I810" s="18">
        <v>3.1749999999999998</v>
      </c>
      <c r="J810" s="18">
        <v>0.58789999999999998</v>
      </c>
      <c r="K810" s="18">
        <v>-0.16769999999999999</v>
      </c>
      <c r="L810" s="18">
        <v>1.363</v>
      </c>
      <c r="M810" s="18">
        <v>3.4590000000000003E-2</v>
      </c>
      <c r="O810" s="18">
        <f>Angle!A97</f>
        <v>1.7901E-2</v>
      </c>
      <c r="P810" s="18">
        <f t="shared" si="204"/>
        <v>-9.84760527210418E-6</v>
      </c>
      <c r="Q810" s="18">
        <f t="shared" si="205"/>
        <v>7.6468678228142664E-9</v>
      </c>
      <c r="R810" s="18">
        <f t="shared" si="206"/>
        <v>-2.7912833279149283E-10</v>
      </c>
      <c r="S810" s="18">
        <f t="shared" si="207"/>
        <v>-2.1548957751761447E-6</v>
      </c>
      <c r="T810" s="18"/>
      <c r="U810" s="18"/>
      <c r="V810" s="18"/>
      <c r="W810" s="18"/>
      <c r="X810" s="18"/>
      <c r="Y810" s="18"/>
      <c r="Z810" s="18"/>
      <c r="AA810" s="18"/>
      <c r="AB810" s="18"/>
      <c r="AC810" s="18"/>
      <c r="AD810" s="18"/>
      <c r="AE810" s="18"/>
    </row>
    <row r="811" spans="1:31" x14ac:dyDescent="0.15">
      <c r="A811">
        <v>7</v>
      </c>
      <c r="B811">
        <v>67.763000000000005</v>
      </c>
      <c r="C811">
        <v>10</v>
      </c>
      <c r="D811" s="18">
        <v>0.14949999999999999</v>
      </c>
      <c r="E811" s="18">
        <v>-8.0259999999999998E-2</v>
      </c>
      <c r="F811" s="18">
        <v>-0.65149999999999997</v>
      </c>
      <c r="G811" s="18">
        <v>0.67689999999999995</v>
      </c>
      <c r="H811" s="18">
        <v>2.0289999999999999</v>
      </c>
      <c r="I811" s="18">
        <v>1.98</v>
      </c>
      <c r="J811" s="18">
        <v>0.80820000000000003</v>
      </c>
      <c r="K811" s="18">
        <v>-1.228</v>
      </c>
      <c r="L811" s="18">
        <v>1.4410000000000001</v>
      </c>
      <c r="M811" s="18">
        <v>0.59660000000000002</v>
      </c>
      <c r="O811" s="18">
        <f>Angle!A98</f>
        <v>2.2536E-2</v>
      </c>
      <c r="P811" s="18">
        <f t="shared" si="204"/>
        <v>-8.6503191173003085E-6</v>
      </c>
      <c r="Q811" s="18">
        <f t="shared" si="205"/>
        <v>5.5841435110423235E-9</v>
      </c>
      <c r="R811" s="18">
        <f t="shared" si="206"/>
        <v>-1.9795319562456108E-10</v>
      </c>
      <c r="S811" s="18">
        <f t="shared" si="207"/>
        <v>-1.7342252404251999E-6</v>
      </c>
      <c r="T811" s="18"/>
      <c r="U811" s="18"/>
      <c r="V811" s="18"/>
      <c r="W811" s="18"/>
      <c r="X811" s="18"/>
      <c r="Y811" s="18"/>
      <c r="Z811" s="18"/>
      <c r="AA811" s="18"/>
      <c r="AB811" s="18"/>
      <c r="AC811" s="18"/>
      <c r="AD811" s="18"/>
      <c r="AE811" s="18"/>
    </row>
    <row r="812" spans="1:31" x14ac:dyDescent="0.15">
      <c r="A812">
        <v>7</v>
      </c>
      <c r="B812">
        <v>67.763000000000005</v>
      </c>
      <c r="C812">
        <v>15</v>
      </c>
      <c r="D812" s="18">
        <v>0.1472</v>
      </c>
      <c r="E812" s="18">
        <v>3.9820000000000002</v>
      </c>
      <c r="F812" s="18">
        <v>1.526</v>
      </c>
      <c r="G812" s="18">
        <v>1.2030000000000001</v>
      </c>
      <c r="H812" s="18">
        <v>-1.7410000000000001</v>
      </c>
      <c r="I812" s="18">
        <v>1.343</v>
      </c>
      <c r="J812" s="18">
        <v>0.70399999999999996</v>
      </c>
      <c r="K812" s="18">
        <v>-1.252</v>
      </c>
      <c r="L812" s="18">
        <v>-5.543E-2</v>
      </c>
      <c r="M812" s="18">
        <v>1.1080000000000001</v>
      </c>
      <c r="O812" s="18">
        <f>Angle!A99</f>
        <v>2.8371E-2</v>
      </c>
      <c r="P812" s="18">
        <f t="shared" si="204"/>
        <v>-7.5984918646700076E-6</v>
      </c>
      <c r="Q812" s="18">
        <f t="shared" si="205"/>
        <v>4.0778562981157999E-9</v>
      </c>
      <c r="R812" s="18">
        <f t="shared" si="206"/>
        <v>-1.4038596661250579E-10</v>
      </c>
      <c r="S812" s="18">
        <f t="shared" si="207"/>
        <v>-1.3956762451758993E-6</v>
      </c>
      <c r="T812" s="18"/>
      <c r="U812" s="18"/>
      <c r="V812" s="18"/>
      <c r="W812" s="18"/>
      <c r="X812" s="18"/>
      <c r="Y812" s="18"/>
      <c r="Z812" s="18"/>
      <c r="AA812" s="18"/>
      <c r="AB812" s="18"/>
      <c r="AC812" s="18"/>
      <c r="AD812" s="18"/>
      <c r="AE812" s="18"/>
    </row>
    <row r="813" spans="1:31" x14ac:dyDescent="0.15">
      <c r="A813">
        <v>7</v>
      </c>
      <c r="B813">
        <v>67.763000000000005</v>
      </c>
      <c r="C813">
        <v>20</v>
      </c>
      <c r="D813" s="18">
        <v>0.1502</v>
      </c>
      <c r="E813" s="18">
        <v>0.29249999999999998</v>
      </c>
      <c r="F813" s="18">
        <v>3.4319999999999999</v>
      </c>
      <c r="G813" s="18">
        <v>0.1694</v>
      </c>
      <c r="H813" s="18">
        <v>0.2102</v>
      </c>
      <c r="I813" s="18">
        <v>2.165</v>
      </c>
      <c r="J813" s="18">
        <v>3.986E-2</v>
      </c>
      <c r="K813" s="18">
        <v>-2.0140000000000002E-3</v>
      </c>
      <c r="L813" s="18">
        <v>1.738E-4</v>
      </c>
      <c r="M813" s="18">
        <v>0.83299999999999996</v>
      </c>
      <c r="O813" s="18">
        <f>Angle!A100</f>
        <v>3.5716999999999999E-2</v>
      </c>
      <c r="P813" s="18">
        <f t="shared" ref="P813:P876" si="208">IF(R$1=2,P$745/(1+EXP((LOG10($O813)-P$746)/P$747)),0)</f>
        <v>-6.6744415372359294E-6</v>
      </c>
      <c r="Q813" s="18">
        <f t="shared" ref="Q813:Q876" si="209">IF(R$1=2,Q$745/(1+EXP((LOG10($O813)-Q$746)/Q$747)),0)</f>
        <v>2.9778568649630584E-9</v>
      </c>
      <c r="R813" s="18">
        <f t="shared" ref="R813:R876" si="210">IF(R$1=2,R$745/(1+EXP((LOG10($O813)-R$746)/R$747)),0)</f>
        <v>-9.9559134995368785E-11</v>
      </c>
      <c r="S813" s="18">
        <f t="shared" ref="S813:S876" si="211">IF(R$1=2,S$745/(1+EXP((LOG10($O813)-S$746)/S$747)),0)</f>
        <v>-1.1232078743778793E-6</v>
      </c>
      <c r="T813" s="18"/>
      <c r="U813" s="18"/>
      <c r="V813" s="18"/>
      <c r="W813" s="18"/>
      <c r="X813" s="18"/>
      <c r="Y813" s="18"/>
      <c r="Z813" s="18"/>
      <c r="AA813" s="18"/>
      <c r="AB813" s="18"/>
      <c r="AC813" s="18"/>
      <c r="AD813" s="18"/>
      <c r="AE813" s="18"/>
    </row>
    <row r="814" spans="1:31" x14ac:dyDescent="0.15">
      <c r="A814">
        <v>7</v>
      </c>
      <c r="B814">
        <v>92.162999999999997</v>
      </c>
      <c r="C814">
        <v>1</v>
      </c>
      <c r="D814" s="18">
        <v>1.01</v>
      </c>
      <c r="E814" s="18">
        <v>-2.708E-2</v>
      </c>
      <c r="F814" s="18">
        <v>-0.28610000000000002</v>
      </c>
      <c r="G814" s="18">
        <v>0.14449999999999999</v>
      </c>
      <c r="H814" s="18">
        <v>-0.45429999999999998</v>
      </c>
      <c r="I814" s="18">
        <v>1.472</v>
      </c>
      <c r="J814" s="18">
        <v>5.8810000000000001E-2</v>
      </c>
      <c r="K814" s="18">
        <v>0.45019999999999999</v>
      </c>
      <c r="L814" s="18">
        <v>2.4</v>
      </c>
      <c r="M814" s="18">
        <v>0.49480000000000002</v>
      </c>
      <c r="O814" s="18">
        <f>Angle!A101</f>
        <v>4.4964999999999998E-2</v>
      </c>
      <c r="P814" s="18">
        <f t="shared" si="208"/>
        <v>-5.8626950645889984E-6</v>
      </c>
      <c r="Q814" s="18">
        <f t="shared" si="209"/>
        <v>2.1745864699043509E-9</v>
      </c>
      <c r="R814" s="18">
        <f t="shared" si="210"/>
        <v>-7.0605671253100198E-11</v>
      </c>
      <c r="S814" s="18">
        <f t="shared" si="211"/>
        <v>-9.0393076652304893E-7</v>
      </c>
      <c r="T814" s="18"/>
      <c r="U814" s="18"/>
      <c r="V814" s="18"/>
      <c r="W814" s="18"/>
      <c r="X814" s="18"/>
      <c r="Y814" s="18"/>
      <c r="Z814" s="18"/>
      <c r="AA814" s="18"/>
      <c r="AB814" s="18"/>
      <c r="AC814" s="18"/>
      <c r="AD814" s="18"/>
      <c r="AE814" s="18"/>
    </row>
    <row r="815" spans="1:31" x14ac:dyDescent="0.15">
      <c r="A815">
        <v>7</v>
      </c>
      <c r="B815">
        <v>92.162999999999997</v>
      </c>
      <c r="C815">
        <v>3</v>
      </c>
      <c r="D815" s="18">
        <v>1.012</v>
      </c>
      <c r="E815" s="18">
        <v>-0.33189999999999997</v>
      </c>
      <c r="F815" s="18">
        <v>1.2030000000000001</v>
      </c>
      <c r="G815" s="18">
        <v>4.4650000000000002E-2</v>
      </c>
      <c r="H815" s="18">
        <v>0.9405</v>
      </c>
      <c r="I815" s="18">
        <v>0.33100000000000002</v>
      </c>
      <c r="J815" s="18">
        <v>7.3609999999999995E-2</v>
      </c>
      <c r="K815" s="18">
        <v>-0.9304</v>
      </c>
      <c r="L815" s="18">
        <v>-0.16259999999999999</v>
      </c>
      <c r="M815" s="18">
        <v>3.3309999999999999E-2</v>
      </c>
      <c r="O815" s="18">
        <f>Angle!A102</f>
        <v>5.6606999999999998E-2</v>
      </c>
      <c r="P815" s="18">
        <f t="shared" si="208"/>
        <v>-5.1496427038924765E-6</v>
      </c>
      <c r="Q815" s="18">
        <f t="shared" si="209"/>
        <v>1.5880168849684943E-9</v>
      </c>
      <c r="R815" s="18">
        <f t="shared" si="210"/>
        <v>-5.0073062111576937E-11</v>
      </c>
      <c r="S815" s="18">
        <f t="shared" si="211"/>
        <v>-7.2746678908453763E-7</v>
      </c>
      <c r="T815" s="18"/>
      <c r="U815" s="18"/>
      <c r="V815" s="18"/>
      <c r="W815" s="18"/>
      <c r="X815" s="18"/>
      <c r="Y815" s="18"/>
      <c r="Z815" s="18"/>
      <c r="AA815" s="18"/>
      <c r="AB815" s="18"/>
      <c r="AC815" s="18"/>
      <c r="AD815" s="18"/>
      <c r="AE815" s="18"/>
    </row>
    <row r="816" spans="1:31" x14ac:dyDescent="0.15">
      <c r="A816">
        <v>7</v>
      </c>
      <c r="B816">
        <v>92.162999999999997</v>
      </c>
      <c r="C816">
        <v>5</v>
      </c>
      <c r="D816" s="18">
        <v>0.99950000000000006</v>
      </c>
      <c r="E816" s="18">
        <v>7.1230000000000002</v>
      </c>
      <c r="F816" s="18">
        <v>0.14940000000000001</v>
      </c>
      <c r="G816" s="18">
        <v>0.33329999999999999</v>
      </c>
      <c r="H816" s="18">
        <v>-6.1189999999999998</v>
      </c>
      <c r="I816" s="18">
        <v>-8.584E-2</v>
      </c>
      <c r="J816" s="18">
        <v>0.2356</v>
      </c>
      <c r="K816" s="18">
        <v>-1.343</v>
      </c>
      <c r="L816" s="18">
        <v>1.03</v>
      </c>
      <c r="M816" s="18">
        <v>0.13769999999999999</v>
      </c>
      <c r="O816" s="18">
        <f>Angle!A103</f>
        <v>7.1263999999999994E-2</v>
      </c>
      <c r="P816" s="18">
        <f t="shared" si="208"/>
        <v>-4.5232444542162203E-6</v>
      </c>
      <c r="Q816" s="18">
        <f t="shared" si="209"/>
        <v>1.1596512081635089E-9</v>
      </c>
      <c r="R816" s="18">
        <f t="shared" si="210"/>
        <v>-3.551092433499877E-11</v>
      </c>
      <c r="S816" s="18">
        <f t="shared" si="211"/>
        <v>-5.8544514644645234E-7</v>
      </c>
      <c r="T816" s="18"/>
      <c r="U816" s="18"/>
      <c r="V816" s="18"/>
      <c r="W816" s="18"/>
      <c r="X816" s="18"/>
      <c r="Y816" s="18"/>
      <c r="Z816" s="18"/>
      <c r="AA816" s="18"/>
      <c r="AB816" s="18"/>
      <c r="AC816" s="18"/>
      <c r="AD816" s="18"/>
      <c r="AE816" s="18"/>
    </row>
    <row r="817" spans="1:31" x14ac:dyDescent="0.15">
      <c r="A817">
        <v>7</v>
      </c>
      <c r="B817">
        <v>92.162999999999997</v>
      </c>
      <c r="C817">
        <v>7</v>
      </c>
      <c r="D817" s="18">
        <v>0.98029999999999995</v>
      </c>
      <c r="E817" s="18">
        <v>0.43290000000000001</v>
      </c>
      <c r="F817" s="18">
        <v>0.35670000000000002</v>
      </c>
      <c r="G817" s="18">
        <v>5.4480000000000001E-2</v>
      </c>
      <c r="H817" s="18">
        <v>-0.96879999999999999</v>
      </c>
      <c r="I817" s="18">
        <v>-0.16700000000000001</v>
      </c>
      <c r="J817" s="18">
        <v>3.2379999999999999E-2</v>
      </c>
      <c r="K817" s="18">
        <v>0.75439999999999996</v>
      </c>
      <c r="L817" s="18">
        <v>4.851</v>
      </c>
      <c r="M817" s="18">
        <v>2.4980000000000002</v>
      </c>
      <c r="O817" s="18">
        <f>Angle!A104</f>
        <v>8.9717000000000005E-2</v>
      </c>
      <c r="P817" s="18">
        <f t="shared" si="208"/>
        <v>-3.9729831678705546E-6</v>
      </c>
      <c r="Q817" s="18">
        <f t="shared" si="209"/>
        <v>8.468247068669803E-10</v>
      </c>
      <c r="R817" s="18">
        <f t="shared" si="210"/>
        <v>-2.518332673049036E-11</v>
      </c>
      <c r="S817" s="18">
        <f t="shared" si="211"/>
        <v>-4.7114484502995449E-7</v>
      </c>
      <c r="T817" s="18"/>
      <c r="U817" s="18"/>
      <c r="V817" s="18"/>
      <c r="W817" s="18"/>
      <c r="X817" s="18"/>
      <c r="Y817" s="18"/>
      <c r="Z817" s="18"/>
      <c r="AA817" s="18"/>
      <c r="AB817" s="18"/>
      <c r="AC817" s="18"/>
      <c r="AD817" s="18"/>
      <c r="AE817" s="18"/>
    </row>
    <row r="818" spans="1:31" x14ac:dyDescent="0.15">
      <c r="A818">
        <v>7</v>
      </c>
      <c r="B818">
        <v>92.162999999999997</v>
      </c>
      <c r="C818">
        <v>10</v>
      </c>
      <c r="D818" s="18">
        <v>0.14979999999999999</v>
      </c>
      <c r="E818" s="18">
        <v>1.2010000000000001</v>
      </c>
      <c r="F818" s="18">
        <v>0.52859999999999996</v>
      </c>
      <c r="G818" s="18">
        <v>5.6520000000000001E-2</v>
      </c>
      <c r="H818" s="18">
        <v>-0.49859999999999999</v>
      </c>
      <c r="I818" s="18">
        <v>0.43559999999999999</v>
      </c>
      <c r="J818" s="18">
        <v>3.0099999999999998E-2</v>
      </c>
      <c r="K818" s="18">
        <v>-0.26150000000000001</v>
      </c>
      <c r="L818" s="18">
        <v>0.88339999999999996</v>
      </c>
      <c r="M818" s="18">
        <v>3.1660000000000001E-2</v>
      </c>
      <c r="O818" s="18">
        <f>Angle!A105</f>
        <v>0.11294</v>
      </c>
      <c r="P818" s="18">
        <f t="shared" si="208"/>
        <v>-3.4897782558687805E-6</v>
      </c>
      <c r="Q818" s="18">
        <f t="shared" si="209"/>
        <v>6.1844726241255277E-10</v>
      </c>
      <c r="R818" s="18">
        <f t="shared" si="210"/>
        <v>-1.7861225160399804E-11</v>
      </c>
      <c r="S818" s="18">
        <f t="shared" si="211"/>
        <v>-3.7918569115709294E-7</v>
      </c>
      <c r="T818" s="18"/>
      <c r="U818" s="18"/>
      <c r="V818" s="18"/>
      <c r="W818" s="18"/>
      <c r="X818" s="18"/>
      <c r="Y818" s="18"/>
      <c r="Z818" s="18"/>
      <c r="AA818" s="18"/>
      <c r="AB818" s="18"/>
      <c r="AC818" s="18"/>
      <c r="AD818" s="18"/>
      <c r="AE818" s="18"/>
    </row>
    <row r="819" spans="1:31" x14ac:dyDescent="0.15">
      <c r="A819">
        <v>7</v>
      </c>
      <c r="B819">
        <v>92.162999999999997</v>
      </c>
      <c r="C819">
        <v>15</v>
      </c>
      <c r="D819" s="18">
        <v>0.1186</v>
      </c>
      <c r="E819" s="18">
        <v>0.1772</v>
      </c>
      <c r="F819" s="18">
        <v>-1.9570000000000001</v>
      </c>
      <c r="G819" s="18">
        <v>0.33450000000000002</v>
      </c>
      <c r="H819" s="18">
        <v>-0.45900000000000002</v>
      </c>
      <c r="I819" s="18">
        <v>-1.944</v>
      </c>
      <c r="J819" s="18">
        <v>0.64059999999999995</v>
      </c>
      <c r="K819" s="18">
        <v>1.6990000000000001</v>
      </c>
      <c r="L819" s="18">
        <v>3.109</v>
      </c>
      <c r="M819" s="18">
        <v>2.198</v>
      </c>
      <c r="O819" s="18">
        <f>Angle!A106</f>
        <v>0.14219000000000001</v>
      </c>
      <c r="P819" s="18">
        <f t="shared" si="208"/>
        <v>-3.0651297477264694E-6</v>
      </c>
      <c r="Q819" s="18">
        <f t="shared" si="209"/>
        <v>4.5159172360909163E-10</v>
      </c>
      <c r="R819" s="18">
        <f t="shared" si="210"/>
        <v>-1.2665939531404576E-11</v>
      </c>
      <c r="S819" s="18">
        <f t="shared" si="211"/>
        <v>-3.0514311455755373E-7</v>
      </c>
      <c r="T819" s="18"/>
      <c r="U819" s="18"/>
      <c r="V819" s="18"/>
      <c r="W819" s="18"/>
      <c r="X819" s="18"/>
      <c r="Y819" s="18"/>
      <c r="Z819" s="18"/>
      <c r="AA819" s="18"/>
      <c r="AB819" s="18"/>
      <c r="AC819" s="18"/>
      <c r="AD819" s="18"/>
      <c r="AE819" s="18"/>
    </row>
    <row r="820" spans="1:31" x14ac:dyDescent="0.15">
      <c r="A820">
        <v>7</v>
      </c>
      <c r="B820">
        <v>92.162999999999997</v>
      </c>
      <c r="C820">
        <v>20</v>
      </c>
      <c r="D820" s="18">
        <v>0.1482</v>
      </c>
      <c r="E820" s="18">
        <v>-0.77329999999999999</v>
      </c>
      <c r="F820" s="18">
        <v>1.639</v>
      </c>
      <c r="G820" s="18">
        <v>9.9519999999999997E-2</v>
      </c>
      <c r="H820" s="18">
        <v>1.5980000000000001</v>
      </c>
      <c r="I820" s="18">
        <v>1.7370000000000001</v>
      </c>
      <c r="J820" s="18">
        <v>0.58689999999999998</v>
      </c>
      <c r="K820" s="18">
        <v>-0.13719999999999999</v>
      </c>
      <c r="L820" s="18">
        <v>-0.18940000000000001</v>
      </c>
      <c r="M820" s="18">
        <v>0.21959999999999999</v>
      </c>
      <c r="O820" s="18">
        <f>Angle!A107</f>
        <v>0.17901</v>
      </c>
      <c r="P820" s="18">
        <f t="shared" si="208"/>
        <v>-2.692183653077679E-6</v>
      </c>
      <c r="Q820" s="18">
        <f t="shared" si="209"/>
        <v>3.2976690553419128E-10</v>
      </c>
      <c r="R820" s="18">
        <f t="shared" si="210"/>
        <v>-8.9822062945912338E-12</v>
      </c>
      <c r="S820" s="18">
        <f t="shared" si="211"/>
        <v>-2.4556541755562428E-7</v>
      </c>
      <c r="T820" s="18"/>
      <c r="U820" s="18"/>
      <c r="V820" s="18"/>
      <c r="W820" s="18"/>
      <c r="X820" s="18"/>
      <c r="Y820" s="18"/>
      <c r="Z820" s="18"/>
      <c r="AA820" s="18"/>
      <c r="AB820" s="18"/>
      <c r="AC820" s="18"/>
      <c r="AD820" s="18"/>
      <c r="AE820" s="18"/>
    </row>
    <row r="821" spans="1:31" x14ac:dyDescent="0.15">
      <c r="A821">
        <v>7</v>
      </c>
      <c r="B821">
        <v>125.563</v>
      </c>
      <c r="C821">
        <v>1</v>
      </c>
      <c r="D821" s="18">
        <v>1</v>
      </c>
      <c r="E821" s="18">
        <v>0</v>
      </c>
      <c r="F821" s="18">
        <v>0</v>
      </c>
      <c r="G821" s="18">
        <v>0</v>
      </c>
      <c r="H821" s="18">
        <v>0</v>
      </c>
      <c r="I821" s="18">
        <v>0</v>
      </c>
      <c r="J821" s="18">
        <v>0</v>
      </c>
      <c r="K821" s="18">
        <v>0</v>
      </c>
      <c r="L821" s="18">
        <v>0</v>
      </c>
      <c r="M821" s="18">
        <v>0</v>
      </c>
      <c r="O821" s="18">
        <f>Angle!A108</f>
        <v>0.22536</v>
      </c>
      <c r="P821" s="18">
        <f t="shared" si="208"/>
        <v>-2.364629811555383E-6</v>
      </c>
      <c r="Q821" s="18">
        <f t="shared" si="209"/>
        <v>2.4081306057914182E-10</v>
      </c>
      <c r="R821" s="18">
        <f t="shared" si="210"/>
        <v>-6.37003208366959E-12</v>
      </c>
      <c r="S821" s="18">
        <f t="shared" si="211"/>
        <v>-1.9762359838003316E-7</v>
      </c>
      <c r="T821" s="18"/>
      <c r="U821" s="18"/>
      <c r="V821" s="18"/>
      <c r="W821" s="18"/>
      <c r="X821" s="18"/>
      <c r="Y821" s="18"/>
      <c r="Z821" s="18"/>
      <c r="AA821" s="18"/>
      <c r="AB821" s="18"/>
      <c r="AC821" s="18"/>
      <c r="AD821" s="18"/>
      <c r="AE821" s="18"/>
    </row>
    <row r="822" spans="1:31" x14ac:dyDescent="0.15">
      <c r="A822">
        <v>7</v>
      </c>
      <c r="B822">
        <v>125.563</v>
      </c>
      <c r="C822">
        <v>3</v>
      </c>
      <c r="D822" s="18">
        <v>1</v>
      </c>
      <c r="E822" s="18">
        <v>0</v>
      </c>
      <c r="F822" s="18">
        <v>0</v>
      </c>
      <c r="G822" s="18">
        <v>0</v>
      </c>
      <c r="H822" s="18">
        <v>0</v>
      </c>
      <c r="I822" s="18">
        <v>0</v>
      </c>
      <c r="J822" s="18">
        <v>0</v>
      </c>
      <c r="K822" s="18">
        <v>0</v>
      </c>
      <c r="L822" s="18">
        <v>0</v>
      </c>
      <c r="M822" s="18">
        <v>0</v>
      </c>
      <c r="O822" s="18">
        <f>Angle!A109</f>
        <v>0.28371000000000002</v>
      </c>
      <c r="P822" s="18">
        <f t="shared" si="208"/>
        <v>-2.0769241905109695E-6</v>
      </c>
      <c r="Q822" s="18">
        <f t="shared" si="209"/>
        <v>1.7585526269078615E-10</v>
      </c>
      <c r="R822" s="18">
        <f t="shared" si="210"/>
        <v>-4.5175482366775996E-12</v>
      </c>
      <c r="S822" s="18">
        <f t="shared" si="211"/>
        <v>-1.5904200466803346E-7</v>
      </c>
      <c r="T822" s="18"/>
      <c r="U822" s="18"/>
      <c r="V822" s="18"/>
      <c r="W822" s="18"/>
      <c r="X822" s="18"/>
      <c r="Y822" s="18"/>
      <c r="Z822" s="18"/>
      <c r="AA822" s="18"/>
      <c r="AB822" s="18"/>
      <c r="AC822" s="18"/>
      <c r="AD822" s="18"/>
      <c r="AE822" s="18"/>
    </row>
    <row r="823" spans="1:31" x14ac:dyDescent="0.15">
      <c r="A823">
        <v>7</v>
      </c>
      <c r="B823">
        <v>125.563</v>
      </c>
      <c r="C823">
        <v>5</v>
      </c>
      <c r="D823" s="18">
        <v>1.0089999999999999</v>
      </c>
      <c r="E823" s="18">
        <v>-0.24809999999999999</v>
      </c>
      <c r="F823" s="18">
        <v>1.748</v>
      </c>
      <c r="G823" s="18">
        <v>0.17530000000000001</v>
      </c>
      <c r="H823" s="18">
        <v>0.3463</v>
      </c>
      <c r="I823" s="18">
        <v>2.4289999999999998</v>
      </c>
      <c r="J823" s="18">
        <v>0.495</v>
      </c>
      <c r="K823" s="18">
        <v>-7.8399999999999997E-2</v>
      </c>
      <c r="L823" s="18">
        <v>0.67269999999999996</v>
      </c>
      <c r="M823" s="18">
        <v>3.006E-2</v>
      </c>
      <c r="O823" s="18">
        <f>Angle!A110</f>
        <v>0.35716999999999999</v>
      </c>
      <c r="P823" s="18">
        <f t="shared" si="208"/>
        <v>-1.8242106177440828E-6</v>
      </c>
      <c r="Q823" s="18">
        <f t="shared" si="209"/>
        <v>1.2841840187826763E-10</v>
      </c>
      <c r="R823" s="18">
        <f t="shared" si="210"/>
        <v>-3.2037617792758176E-12</v>
      </c>
      <c r="S823" s="18">
        <f t="shared" si="211"/>
        <v>-1.2799185931244408E-7</v>
      </c>
      <c r="T823" s="18"/>
      <c r="U823" s="18"/>
      <c r="V823" s="18"/>
      <c r="W823" s="18"/>
      <c r="X823" s="18"/>
      <c r="Y823" s="18"/>
      <c r="Z823" s="18"/>
      <c r="AA823" s="18"/>
      <c r="AB823" s="18"/>
      <c r="AC823" s="18"/>
      <c r="AD823" s="18"/>
      <c r="AE823" s="18"/>
    </row>
    <row r="824" spans="1:31" x14ac:dyDescent="0.15">
      <c r="A824">
        <v>7</v>
      </c>
      <c r="B824">
        <v>125.563</v>
      </c>
      <c r="C824">
        <v>7</v>
      </c>
      <c r="D824" s="18">
        <v>1.01</v>
      </c>
      <c r="E824" s="18">
        <v>0.50229999999999997</v>
      </c>
      <c r="F824" s="18">
        <v>1.24</v>
      </c>
      <c r="G824" s="18">
        <v>0.13300000000000001</v>
      </c>
      <c r="H824" s="18">
        <v>-0.88949999999999996</v>
      </c>
      <c r="I824" s="18">
        <v>1.327</v>
      </c>
      <c r="J824" s="18">
        <v>0.2399</v>
      </c>
      <c r="K824" s="18">
        <v>0.44519999999999998</v>
      </c>
      <c r="L824" s="18">
        <v>2.6709999999999998</v>
      </c>
      <c r="M824" s="18">
        <v>0.58399999999999996</v>
      </c>
      <c r="O824" s="18">
        <f>Angle!A111</f>
        <v>0.44964999999999999</v>
      </c>
      <c r="P824" s="18">
        <f t="shared" si="208"/>
        <v>-1.6022422967202044E-6</v>
      </c>
      <c r="Q824" s="18">
        <f t="shared" si="209"/>
        <v>9.3777816418065771E-11</v>
      </c>
      <c r="R824" s="18">
        <f t="shared" si="210"/>
        <v>-2.2720541994492352E-12</v>
      </c>
      <c r="S824" s="18">
        <f t="shared" si="211"/>
        <v>-1.0300383551558875E-7</v>
      </c>
      <c r="T824" s="18"/>
      <c r="U824" s="18"/>
      <c r="V824" s="18"/>
      <c r="W824" s="18"/>
      <c r="X824" s="18"/>
      <c r="Y824" s="18"/>
      <c r="Z824" s="18"/>
      <c r="AA824" s="18"/>
      <c r="AB824" s="18"/>
      <c r="AC824" s="18"/>
      <c r="AD824" s="18"/>
      <c r="AE824" s="18"/>
    </row>
    <row r="825" spans="1:31" x14ac:dyDescent="0.15">
      <c r="A825">
        <v>7</v>
      </c>
      <c r="B825">
        <v>125.563</v>
      </c>
      <c r="C825">
        <v>10</v>
      </c>
      <c r="D825" s="18">
        <v>1.012</v>
      </c>
      <c r="E825" s="18">
        <v>-0.93269999999999997</v>
      </c>
      <c r="F825" s="18">
        <v>-0.1656</v>
      </c>
      <c r="G825" s="18">
        <v>3.7830000000000003E-2</v>
      </c>
      <c r="H825" s="18">
        <v>1.8959999999999999</v>
      </c>
      <c r="I825" s="18">
        <v>0.192</v>
      </c>
      <c r="J825" s="18">
        <v>0.03</v>
      </c>
      <c r="K825" s="18">
        <v>-1.155</v>
      </c>
      <c r="L825" s="18">
        <v>0.25740000000000002</v>
      </c>
      <c r="M825" s="18">
        <v>3.0360000000000002E-2</v>
      </c>
      <c r="O825" s="18">
        <f>Angle!A112</f>
        <v>0.56608000000000003</v>
      </c>
      <c r="P825" s="18">
        <f t="shared" si="208"/>
        <v>-1.4072720048465029E-6</v>
      </c>
      <c r="Q825" s="18">
        <f t="shared" si="209"/>
        <v>6.8480681004684781E-11</v>
      </c>
      <c r="R825" s="18">
        <f t="shared" si="210"/>
        <v>-1.6112829119614421E-12</v>
      </c>
      <c r="S825" s="18">
        <f t="shared" si="211"/>
        <v>-8.2893592043412454E-8</v>
      </c>
      <c r="T825" s="18"/>
      <c r="U825" s="18"/>
      <c r="V825" s="18"/>
      <c r="W825" s="18"/>
      <c r="X825" s="18"/>
      <c r="Y825" s="18"/>
      <c r="Z825" s="18"/>
      <c r="AA825" s="18"/>
      <c r="AB825" s="18"/>
      <c r="AC825" s="18"/>
      <c r="AD825" s="18"/>
      <c r="AE825" s="18"/>
    </row>
    <row r="826" spans="1:31" x14ac:dyDescent="0.15">
      <c r="A826">
        <v>7</v>
      </c>
      <c r="B826">
        <v>125.563</v>
      </c>
      <c r="C826">
        <v>15</v>
      </c>
      <c r="D826" s="18">
        <v>0.14940000000000001</v>
      </c>
      <c r="E826" s="18">
        <v>0.37890000000000001</v>
      </c>
      <c r="F826" s="18">
        <v>3.2170000000000001</v>
      </c>
      <c r="G826" s="18">
        <v>0.24660000000000001</v>
      </c>
      <c r="H826" s="18">
        <v>-0.2223</v>
      </c>
      <c r="I826" s="18">
        <v>1.702</v>
      </c>
      <c r="J826" s="18">
        <v>3.5680000000000003E-2</v>
      </c>
      <c r="K826" s="18">
        <v>0.70799999999999996</v>
      </c>
      <c r="L826" s="18">
        <v>0.59919999999999995</v>
      </c>
      <c r="M826" s="18">
        <v>3.8929999999999999E-2</v>
      </c>
      <c r="O826" s="18">
        <f>Angle!A113</f>
        <v>0.71264000000000005</v>
      </c>
      <c r="P826" s="18">
        <f t="shared" si="208"/>
        <v>-1.2360408796182416E-6</v>
      </c>
      <c r="Q826" s="18">
        <f t="shared" si="209"/>
        <v>5.0009303951244982E-11</v>
      </c>
      <c r="R826" s="18">
        <f t="shared" si="210"/>
        <v>-1.1427232861439661E-12</v>
      </c>
      <c r="S826" s="18">
        <f t="shared" si="211"/>
        <v>-6.6711185282478676E-8</v>
      </c>
      <c r="T826" s="18"/>
      <c r="U826" s="18"/>
      <c r="V826" s="18"/>
      <c r="W826" s="18"/>
      <c r="X826" s="18"/>
      <c r="Y826" s="18"/>
      <c r="Z826" s="18"/>
      <c r="AA826" s="18"/>
      <c r="AB826" s="18"/>
      <c r="AC826" s="18"/>
      <c r="AD826" s="18"/>
      <c r="AE826" s="18"/>
    </row>
    <row r="827" spans="1:31" x14ac:dyDescent="0.15">
      <c r="A827">
        <v>7</v>
      </c>
      <c r="B827">
        <v>125.563</v>
      </c>
      <c r="C827">
        <v>20</v>
      </c>
      <c r="D827" s="18">
        <v>0.14910000000000001</v>
      </c>
      <c r="E827" s="18">
        <v>4.4109999999999996</v>
      </c>
      <c r="F827" s="18">
        <v>0.69850000000000001</v>
      </c>
      <c r="G827" s="18">
        <v>3.1449999999999999E-2</v>
      </c>
      <c r="H827" s="18">
        <v>-4.6159999999999997</v>
      </c>
      <c r="I827" s="18">
        <v>0.68259999999999998</v>
      </c>
      <c r="J827" s="18">
        <v>0.03</v>
      </c>
      <c r="K827" s="18">
        <v>0.81</v>
      </c>
      <c r="L827" s="18">
        <v>0.60350000000000004</v>
      </c>
      <c r="M827" s="18">
        <v>4.6550000000000001E-2</v>
      </c>
      <c r="O827" s="18">
        <f>Angle!A114</f>
        <v>0.89717000000000002</v>
      </c>
      <c r="P827" s="18">
        <f t="shared" si="208"/>
        <v>-1.0856247530740838E-6</v>
      </c>
      <c r="Q827" s="18">
        <f t="shared" si="209"/>
        <v>3.6518837368490533E-11</v>
      </c>
      <c r="R827" s="18">
        <f t="shared" si="210"/>
        <v>-8.1038650520335444E-13</v>
      </c>
      <c r="S827" s="18">
        <f t="shared" si="211"/>
        <v>-5.3686465913679162E-8</v>
      </c>
      <c r="T827" s="18"/>
      <c r="U827" s="18"/>
      <c r="V827" s="18"/>
      <c r="W827" s="18"/>
      <c r="X827" s="18"/>
      <c r="Y827" s="18"/>
      <c r="Z827" s="18"/>
      <c r="AA827" s="18"/>
      <c r="AB827" s="18"/>
      <c r="AC827" s="18"/>
      <c r="AD827" s="18"/>
      <c r="AE827" s="18"/>
    </row>
    <row r="828" spans="1:31" x14ac:dyDescent="0.15">
      <c r="A828">
        <v>7</v>
      </c>
      <c r="B828">
        <v>171.16300000000001</v>
      </c>
      <c r="C828">
        <v>1</v>
      </c>
      <c r="D828" s="18">
        <v>1</v>
      </c>
      <c r="E828" s="18">
        <v>0</v>
      </c>
      <c r="F828" s="18">
        <v>0</v>
      </c>
      <c r="G828" s="18">
        <v>0</v>
      </c>
      <c r="H828" s="18">
        <v>0</v>
      </c>
      <c r="I828" s="18">
        <v>0</v>
      </c>
      <c r="J828" s="18">
        <v>0</v>
      </c>
      <c r="K828" s="18">
        <v>0</v>
      </c>
      <c r="L828" s="18">
        <v>0</v>
      </c>
      <c r="M828" s="18">
        <v>0</v>
      </c>
      <c r="O828" s="18">
        <f>Angle!A115</f>
        <v>1.1294</v>
      </c>
      <c r="P828" s="18">
        <f t="shared" si="208"/>
        <v>-9.5355004332637589E-7</v>
      </c>
      <c r="Q828" s="18">
        <f t="shared" si="209"/>
        <v>2.6670188887147748E-11</v>
      </c>
      <c r="R828" s="18">
        <f t="shared" si="210"/>
        <v>-5.7476504149106855E-13</v>
      </c>
      <c r="S828" s="18">
        <f t="shared" si="211"/>
        <v>-4.3207649739837728E-8</v>
      </c>
      <c r="T828" s="18"/>
      <c r="U828" s="18"/>
      <c r="V828" s="18"/>
      <c r="W828" s="18"/>
      <c r="X828" s="18"/>
      <c r="Y828" s="18"/>
      <c r="Z828" s="18"/>
      <c r="AA828" s="18"/>
      <c r="AB828" s="18"/>
      <c r="AC828" s="18"/>
      <c r="AD828" s="18"/>
      <c r="AE828" s="18"/>
    </row>
    <row r="829" spans="1:31" x14ac:dyDescent="0.15">
      <c r="A829">
        <v>7</v>
      </c>
      <c r="B829">
        <v>171.16300000000001</v>
      </c>
      <c r="C829">
        <v>3</v>
      </c>
      <c r="D829" s="18">
        <v>1</v>
      </c>
      <c r="E829" s="18">
        <v>0</v>
      </c>
      <c r="F829" s="18">
        <v>0</v>
      </c>
      <c r="G829" s="18">
        <v>0</v>
      </c>
      <c r="H829" s="18">
        <v>0</v>
      </c>
      <c r="I829" s="18">
        <v>0</v>
      </c>
      <c r="J829" s="18">
        <v>0</v>
      </c>
      <c r="K829" s="18">
        <v>0</v>
      </c>
      <c r="L829" s="18">
        <v>0</v>
      </c>
      <c r="M829" s="18">
        <v>0</v>
      </c>
      <c r="O829" s="18">
        <f>Angle!A116</f>
        <v>1.4218999999999999</v>
      </c>
      <c r="P829" s="18">
        <f t="shared" si="208"/>
        <v>-8.3748930667208071E-7</v>
      </c>
      <c r="Q829" s="18">
        <f t="shared" si="209"/>
        <v>1.9474637948039474E-11</v>
      </c>
      <c r="R829" s="18">
        <f t="shared" si="210"/>
        <v>-4.0758342128011555E-13</v>
      </c>
      <c r="S829" s="18">
        <f t="shared" si="211"/>
        <v>-3.4770499837889832E-8</v>
      </c>
      <c r="T829" s="18"/>
      <c r="U829" s="18"/>
      <c r="V829" s="18"/>
      <c r="W829" s="18"/>
      <c r="X829" s="18"/>
      <c r="Y829" s="18"/>
      <c r="Z829" s="18"/>
      <c r="AA829" s="18"/>
      <c r="AB829" s="18"/>
      <c r="AC829" s="18"/>
      <c r="AD829" s="18"/>
      <c r="AE829" s="18"/>
    </row>
    <row r="830" spans="1:31" x14ac:dyDescent="0.15">
      <c r="A830">
        <v>7</v>
      </c>
      <c r="B830">
        <v>171.16300000000001</v>
      </c>
      <c r="C830">
        <v>5</v>
      </c>
      <c r="D830" s="18">
        <v>1</v>
      </c>
      <c r="E830" s="18">
        <v>0</v>
      </c>
      <c r="F830" s="18">
        <v>0</v>
      </c>
      <c r="G830" s="18">
        <v>0</v>
      </c>
      <c r="H830" s="18">
        <v>0</v>
      </c>
      <c r="I830" s="18">
        <v>0</v>
      </c>
      <c r="J830" s="18">
        <v>0</v>
      </c>
      <c r="K830" s="18">
        <v>0</v>
      </c>
      <c r="L830" s="18">
        <v>0</v>
      </c>
      <c r="M830" s="18">
        <v>0</v>
      </c>
      <c r="O830" s="18">
        <f>Angle!A117</f>
        <v>1.7901</v>
      </c>
      <c r="P830" s="18">
        <f t="shared" si="208"/>
        <v>-7.3556608558616438E-7</v>
      </c>
      <c r="Q830" s="18">
        <f t="shared" si="209"/>
        <v>1.4221011457926186E-11</v>
      </c>
      <c r="R830" s="18">
        <f t="shared" si="210"/>
        <v>-2.8904277986658878E-13</v>
      </c>
      <c r="S830" s="18">
        <f t="shared" si="211"/>
        <v>-2.7981660547597516E-8</v>
      </c>
      <c r="T830" s="18"/>
      <c r="U830" s="18"/>
      <c r="V830" s="18"/>
      <c r="W830" s="18"/>
      <c r="X830" s="18"/>
      <c r="Y830" s="18"/>
      <c r="Z830" s="18"/>
      <c r="AA830" s="18"/>
      <c r="AB830" s="18"/>
      <c r="AC830" s="18"/>
      <c r="AD830" s="18"/>
      <c r="AE830" s="18"/>
    </row>
    <row r="831" spans="1:31" x14ac:dyDescent="0.15">
      <c r="A831">
        <v>7</v>
      </c>
      <c r="B831">
        <v>171.16300000000001</v>
      </c>
      <c r="C831">
        <v>7</v>
      </c>
      <c r="D831" s="18">
        <v>1</v>
      </c>
      <c r="E831" s="18">
        <v>0</v>
      </c>
      <c r="F831" s="18">
        <v>0</v>
      </c>
      <c r="G831" s="18">
        <v>0</v>
      </c>
      <c r="H831" s="18">
        <v>0</v>
      </c>
      <c r="I831" s="18">
        <v>0</v>
      </c>
      <c r="J831" s="18">
        <v>0</v>
      </c>
      <c r="K831" s="18">
        <v>0</v>
      </c>
      <c r="L831" s="18">
        <v>0</v>
      </c>
      <c r="M831" s="18">
        <v>0</v>
      </c>
      <c r="O831" s="18">
        <f>Angle!A118</f>
        <v>2.2536</v>
      </c>
      <c r="P831" s="18">
        <f t="shared" si="208"/>
        <v>-6.460533936905566E-7</v>
      </c>
      <c r="Q831" s="18">
        <f t="shared" si="209"/>
        <v>1.0384927140082017E-11</v>
      </c>
      <c r="R831" s="18">
        <f t="shared" si="210"/>
        <v>-2.0498435693514401E-13</v>
      </c>
      <c r="S831" s="18">
        <f t="shared" si="211"/>
        <v>-2.2518746412815797E-8</v>
      </c>
      <c r="T831" s="18"/>
      <c r="U831" s="18"/>
      <c r="V831" s="18"/>
      <c r="W831" s="18"/>
      <c r="X831" s="18"/>
      <c r="Y831" s="18"/>
      <c r="Z831" s="18"/>
      <c r="AA831" s="18"/>
      <c r="AB831" s="18"/>
      <c r="AC831" s="18"/>
      <c r="AD831" s="18"/>
      <c r="AE831" s="18"/>
    </row>
    <row r="832" spans="1:31" x14ac:dyDescent="0.15">
      <c r="A832">
        <v>7</v>
      </c>
      <c r="B832">
        <v>171.16300000000001</v>
      </c>
      <c r="C832">
        <v>10</v>
      </c>
      <c r="D832" s="18">
        <v>1</v>
      </c>
      <c r="E832" s="18">
        <v>0</v>
      </c>
      <c r="F832" s="18">
        <v>0</v>
      </c>
      <c r="G832" s="18">
        <v>0</v>
      </c>
      <c r="H832" s="18">
        <v>0</v>
      </c>
      <c r="I832" s="18">
        <v>0</v>
      </c>
      <c r="J832" s="18">
        <v>0</v>
      </c>
      <c r="K832" s="18">
        <v>0</v>
      </c>
      <c r="L832" s="18">
        <v>0</v>
      </c>
      <c r="M832" s="18">
        <v>0</v>
      </c>
      <c r="O832" s="18">
        <f>Angle!A119</f>
        <v>2.8371</v>
      </c>
      <c r="P832" s="18">
        <f t="shared" si="208"/>
        <v>-5.6743427458829507E-7</v>
      </c>
      <c r="Q832" s="18">
        <f t="shared" si="209"/>
        <v>7.583658806994767E-12</v>
      </c>
      <c r="R832" s="18">
        <f t="shared" si="210"/>
        <v>-1.4537237929149354E-13</v>
      </c>
      <c r="S832" s="18">
        <f t="shared" si="211"/>
        <v>-1.8122434903096431E-8</v>
      </c>
      <c r="T832" s="18"/>
      <c r="U832" s="18"/>
      <c r="V832" s="18"/>
      <c r="W832" s="18"/>
      <c r="X832" s="18"/>
      <c r="Y832" s="18"/>
      <c r="Z832" s="18"/>
      <c r="AA832" s="18"/>
      <c r="AB832" s="18"/>
      <c r="AC832" s="18"/>
      <c r="AD832" s="18"/>
      <c r="AE832" s="18"/>
    </row>
    <row r="833" spans="1:31" x14ac:dyDescent="0.15">
      <c r="A833">
        <v>7</v>
      </c>
      <c r="B833">
        <v>171.16300000000001</v>
      </c>
      <c r="C833">
        <v>15</v>
      </c>
      <c r="D833" s="18">
        <v>1</v>
      </c>
      <c r="E833" s="18">
        <v>0</v>
      </c>
      <c r="F833" s="18">
        <v>0</v>
      </c>
      <c r="G833" s="18">
        <v>0</v>
      </c>
      <c r="H833" s="18">
        <v>0</v>
      </c>
      <c r="I833" s="18">
        <v>0</v>
      </c>
      <c r="J833" s="18">
        <v>0</v>
      </c>
      <c r="K833" s="18">
        <v>0</v>
      </c>
      <c r="L833" s="18">
        <v>0</v>
      </c>
      <c r="M833" s="18">
        <v>0</v>
      </c>
      <c r="O833" s="18">
        <f>Angle!A120</f>
        <v>3.5716999999999999</v>
      </c>
      <c r="P833" s="18">
        <f t="shared" si="208"/>
        <v>-4.9838025114252198E-7</v>
      </c>
      <c r="Q833" s="18">
        <f t="shared" si="209"/>
        <v>5.5379709909861735E-12</v>
      </c>
      <c r="R833" s="18">
        <f t="shared" si="210"/>
        <v>-1.0309540664920866E-13</v>
      </c>
      <c r="S833" s="18">
        <f t="shared" si="211"/>
        <v>-1.4584330304454635E-8</v>
      </c>
      <c r="T833" s="18"/>
      <c r="U833" s="18"/>
      <c r="V833" s="18"/>
      <c r="W833" s="18"/>
      <c r="X833" s="18"/>
      <c r="Y833" s="18"/>
      <c r="Z833" s="18"/>
      <c r="AA833" s="18"/>
      <c r="AB833" s="18"/>
      <c r="AC833" s="18"/>
      <c r="AD833" s="18"/>
      <c r="AE833" s="18"/>
    </row>
    <row r="834" spans="1:31" x14ac:dyDescent="0.15">
      <c r="A834">
        <v>7</v>
      </c>
      <c r="B834">
        <v>171.16300000000001</v>
      </c>
      <c r="C834">
        <v>20</v>
      </c>
      <c r="D834" s="18">
        <v>1</v>
      </c>
      <c r="E834" s="18">
        <v>0</v>
      </c>
      <c r="F834" s="18">
        <v>0</v>
      </c>
      <c r="G834" s="18">
        <v>0</v>
      </c>
      <c r="H834" s="18">
        <v>0</v>
      </c>
      <c r="I834" s="18">
        <v>0</v>
      </c>
      <c r="J834" s="18">
        <v>0</v>
      </c>
      <c r="K834" s="18">
        <v>0</v>
      </c>
      <c r="L834" s="18">
        <v>0</v>
      </c>
      <c r="M834" s="18">
        <v>0</v>
      </c>
      <c r="O834" s="18">
        <f>Angle!A121</f>
        <v>4.4965000000000002</v>
      </c>
      <c r="P834" s="18">
        <f t="shared" si="208"/>
        <v>-4.3772975302743915E-7</v>
      </c>
      <c r="Q834" s="18">
        <f t="shared" si="209"/>
        <v>4.0441153210103145E-12</v>
      </c>
      <c r="R834" s="18">
        <f t="shared" si="210"/>
        <v>-7.3113535822101514E-14</v>
      </c>
      <c r="S834" s="18">
        <f t="shared" si="211"/>
        <v>-1.1736999516580891E-8</v>
      </c>
      <c r="T834" s="18"/>
      <c r="U834" s="18"/>
      <c r="V834" s="18"/>
      <c r="W834" s="18"/>
      <c r="X834" s="18"/>
      <c r="Y834" s="18"/>
      <c r="Z834" s="18"/>
      <c r="AA834" s="18"/>
      <c r="AB834" s="18"/>
      <c r="AC834" s="18"/>
      <c r="AD834" s="18"/>
      <c r="AE834" s="18"/>
    </row>
    <row r="835" spans="1:31" x14ac:dyDescent="0.15">
      <c r="A835">
        <v>7</v>
      </c>
      <c r="B835">
        <v>233.56299999999999</v>
      </c>
      <c r="C835">
        <v>1</v>
      </c>
      <c r="D835" s="18">
        <v>1</v>
      </c>
      <c r="E835" s="18">
        <v>0</v>
      </c>
      <c r="F835" s="18">
        <v>0</v>
      </c>
      <c r="G835" s="18">
        <v>0</v>
      </c>
      <c r="H835" s="18">
        <v>0</v>
      </c>
      <c r="I835" s="18">
        <v>0</v>
      </c>
      <c r="J835" s="18">
        <v>0</v>
      </c>
      <c r="K835" s="18">
        <v>0</v>
      </c>
      <c r="L835" s="18">
        <v>0</v>
      </c>
      <c r="M835" s="18">
        <v>0</v>
      </c>
      <c r="O835" s="18">
        <f>Angle!A122</f>
        <v>5.6607000000000003</v>
      </c>
      <c r="P835" s="18">
        <f t="shared" si="208"/>
        <v>-3.8446184503817266E-7</v>
      </c>
      <c r="Q835" s="18">
        <f t="shared" si="209"/>
        <v>2.9532618818133265E-12</v>
      </c>
      <c r="R835" s="18">
        <f t="shared" si="210"/>
        <v>-5.1851622583004995E-14</v>
      </c>
      <c r="S835" s="18">
        <f t="shared" si="211"/>
        <v>-9.4456428719347041E-9</v>
      </c>
      <c r="T835" s="18"/>
      <c r="U835" s="18"/>
      <c r="V835" s="18"/>
      <c r="W835" s="18"/>
      <c r="X835" s="18"/>
      <c r="Y835" s="18"/>
      <c r="Z835" s="18"/>
      <c r="AA835" s="18"/>
      <c r="AB835" s="18"/>
      <c r="AC835" s="18"/>
      <c r="AD835" s="18"/>
      <c r="AE835" s="18"/>
    </row>
    <row r="836" spans="1:31" x14ac:dyDescent="0.15">
      <c r="A836">
        <v>7</v>
      </c>
      <c r="B836">
        <v>233.56299999999999</v>
      </c>
      <c r="C836">
        <v>3</v>
      </c>
      <c r="D836" s="18">
        <v>1</v>
      </c>
      <c r="E836" s="18">
        <v>0</v>
      </c>
      <c r="F836" s="18">
        <v>0</v>
      </c>
      <c r="G836" s="18">
        <v>0</v>
      </c>
      <c r="H836" s="18">
        <v>0</v>
      </c>
      <c r="I836" s="18">
        <v>0</v>
      </c>
      <c r="J836" s="18">
        <v>0</v>
      </c>
      <c r="K836" s="18">
        <v>0</v>
      </c>
      <c r="L836" s="18">
        <v>0</v>
      </c>
      <c r="M836" s="18">
        <v>0</v>
      </c>
      <c r="O836" s="18">
        <f>Angle!A123</f>
        <v>7.1265000000000001</v>
      </c>
      <c r="P836" s="18">
        <f t="shared" si="208"/>
        <v>-3.3767128112403624E-7</v>
      </c>
      <c r="Q836" s="18">
        <f t="shared" si="209"/>
        <v>2.1565816450004071E-12</v>
      </c>
      <c r="R836" s="18">
        <f t="shared" si="210"/>
        <v>-3.6771477669280027E-14</v>
      </c>
      <c r="S836" s="18">
        <f t="shared" si="211"/>
        <v>-7.6014411871329753E-9</v>
      </c>
      <c r="T836" s="18"/>
      <c r="U836" s="18"/>
      <c r="V836" s="18"/>
      <c r="W836" s="18"/>
      <c r="X836" s="18"/>
      <c r="Y836" s="18"/>
      <c r="Z836" s="18"/>
      <c r="AA836" s="18"/>
      <c r="AB836" s="18"/>
      <c r="AC836" s="18"/>
      <c r="AD836" s="18"/>
      <c r="AE836" s="18"/>
    </row>
    <row r="837" spans="1:31" x14ac:dyDescent="0.15">
      <c r="A837">
        <v>7</v>
      </c>
      <c r="B837">
        <v>233.56299999999999</v>
      </c>
      <c r="C837">
        <v>5</v>
      </c>
      <c r="D837" s="18">
        <v>1</v>
      </c>
      <c r="E837" s="18">
        <v>0</v>
      </c>
      <c r="F837" s="18">
        <v>0</v>
      </c>
      <c r="G837" s="18">
        <v>0</v>
      </c>
      <c r="H837" s="18">
        <v>0</v>
      </c>
      <c r="I837" s="18">
        <v>0</v>
      </c>
      <c r="J837" s="18">
        <v>0</v>
      </c>
      <c r="K837" s="18">
        <v>0</v>
      </c>
      <c r="L837" s="18">
        <v>0</v>
      </c>
      <c r="M837" s="18">
        <v>0</v>
      </c>
      <c r="O837" s="18">
        <f>Angle!A124</f>
        <v>8.9717000000000002</v>
      </c>
      <c r="P837" s="18">
        <f t="shared" si="208"/>
        <v>-2.9657808837982077E-7</v>
      </c>
      <c r="Q837" s="18">
        <f t="shared" si="209"/>
        <v>1.5748542157102243E-12</v>
      </c>
      <c r="R837" s="18">
        <f t="shared" si="210"/>
        <v>-2.6077821026293089E-14</v>
      </c>
      <c r="S837" s="18">
        <f t="shared" si="211"/>
        <v>-6.1174103130075247E-9</v>
      </c>
      <c r="T837" s="18"/>
      <c r="U837" s="18"/>
      <c r="V837" s="18"/>
      <c r="W837" s="18"/>
      <c r="X837" s="18"/>
      <c r="Y837" s="18"/>
      <c r="Z837" s="18"/>
      <c r="AA837" s="18"/>
      <c r="AB837" s="18"/>
      <c r="AC837" s="18"/>
      <c r="AD837" s="18"/>
      <c r="AE837" s="18"/>
    </row>
    <row r="838" spans="1:31" x14ac:dyDescent="0.15">
      <c r="A838">
        <v>7</v>
      </c>
      <c r="B838">
        <v>233.56299999999999</v>
      </c>
      <c r="C838">
        <v>7</v>
      </c>
      <c r="D838" s="18">
        <v>1</v>
      </c>
      <c r="E838" s="18">
        <v>0</v>
      </c>
      <c r="F838" s="18">
        <v>0</v>
      </c>
      <c r="G838" s="18">
        <v>0</v>
      </c>
      <c r="H838" s="18">
        <v>0</v>
      </c>
      <c r="I838" s="18">
        <v>0</v>
      </c>
      <c r="J838" s="18">
        <v>0</v>
      </c>
      <c r="K838" s="18">
        <v>0</v>
      </c>
      <c r="L838" s="18">
        <v>0</v>
      </c>
      <c r="M838" s="18">
        <v>0</v>
      </c>
      <c r="O838" s="18">
        <f>Angle!A125</f>
        <v>11.295</v>
      </c>
      <c r="P838" s="18">
        <f t="shared" si="208"/>
        <v>-2.6048121108040334E-7</v>
      </c>
      <c r="Q838" s="18">
        <f t="shared" si="209"/>
        <v>1.1499977977369109E-12</v>
      </c>
      <c r="R838" s="18">
        <f t="shared" si="210"/>
        <v>-1.8493199686829352E-14</v>
      </c>
      <c r="S838" s="18">
        <f t="shared" si="211"/>
        <v>-4.9229675917709625E-9</v>
      </c>
      <c r="T838" s="18"/>
      <c r="U838" s="18"/>
      <c r="V838" s="18"/>
      <c r="W838" s="18"/>
      <c r="X838" s="18"/>
      <c r="Y838" s="18"/>
      <c r="Z838" s="18"/>
      <c r="AA838" s="18"/>
      <c r="AB838" s="18"/>
      <c r="AC838" s="18"/>
      <c r="AD838" s="18"/>
      <c r="AE838" s="18"/>
    </row>
    <row r="839" spans="1:31" x14ac:dyDescent="0.15">
      <c r="A839">
        <v>7</v>
      </c>
      <c r="B839">
        <v>233.56299999999999</v>
      </c>
      <c r="C839">
        <v>10</v>
      </c>
      <c r="D839" s="18">
        <v>1</v>
      </c>
      <c r="E839" s="18">
        <v>0</v>
      </c>
      <c r="F839" s="18">
        <v>0</v>
      </c>
      <c r="G839" s="18">
        <v>0</v>
      </c>
      <c r="H839" s="18">
        <v>0</v>
      </c>
      <c r="I839" s="18">
        <v>0</v>
      </c>
      <c r="J839" s="18">
        <v>0</v>
      </c>
      <c r="K839" s="18">
        <v>0</v>
      </c>
      <c r="L839" s="18">
        <v>0</v>
      </c>
      <c r="M839" s="18">
        <v>0</v>
      </c>
      <c r="O839" s="18">
        <f>Angle!A126</f>
        <v>14.218999999999999</v>
      </c>
      <c r="P839" s="18">
        <f t="shared" si="208"/>
        <v>-2.287861265176694E-7</v>
      </c>
      <c r="Q839" s="18">
        <f t="shared" si="209"/>
        <v>8.3983275127907542E-13</v>
      </c>
      <c r="R839" s="18">
        <f t="shared" si="210"/>
        <v>-1.3115824912000991E-14</v>
      </c>
      <c r="S839" s="18">
        <f t="shared" si="211"/>
        <v>-3.9619900940259018E-9</v>
      </c>
      <c r="T839" s="18"/>
      <c r="U839" s="18"/>
      <c r="V839" s="18"/>
      <c r="W839" s="18"/>
      <c r="X839" s="18"/>
      <c r="Y839" s="18"/>
      <c r="Z839" s="18"/>
      <c r="AA839" s="18"/>
      <c r="AB839" s="18"/>
      <c r="AC839" s="18"/>
      <c r="AD839" s="18"/>
      <c r="AE839" s="18"/>
    </row>
    <row r="840" spans="1:31" x14ac:dyDescent="0.15">
      <c r="A840">
        <v>7</v>
      </c>
      <c r="B840">
        <v>233.56299999999999</v>
      </c>
      <c r="C840">
        <v>15</v>
      </c>
      <c r="D840" s="18">
        <v>1</v>
      </c>
      <c r="E840" s="18">
        <v>0</v>
      </c>
      <c r="F840" s="18">
        <v>0</v>
      </c>
      <c r="G840" s="18">
        <v>0</v>
      </c>
      <c r="H840" s="18">
        <v>0</v>
      </c>
      <c r="I840" s="18">
        <v>0</v>
      </c>
      <c r="J840" s="18">
        <v>0</v>
      </c>
      <c r="K840" s="18">
        <v>0</v>
      </c>
      <c r="L840" s="18">
        <v>0</v>
      </c>
      <c r="M840" s="18">
        <v>0</v>
      </c>
      <c r="O840" s="18">
        <f>Angle!A127</f>
        <v>17.901</v>
      </c>
      <c r="P840" s="18">
        <f t="shared" si="208"/>
        <v>-2.0094095064608767E-7</v>
      </c>
      <c r="Q840" s="18">
        <f t="shared" si="209"/>
        <v>6.1327307902730514E-13</v>
      </c>
      <c r="R840" s="18">
        <f t="shared" si="210"/>
        <v>-9.3012480264476534E-15</v>
      </c>
      <c r="S840" s="18">
        <f t="shared" si="211"/>
        <v>-3.1884221096793866E-9</v>
      </c>
      <c r="T840" s="18"/>
      <c r="U840" s="18"/>
      <c r="V840" s="18"/>
      <c r="W840" s="18"/>
      <c r="X840" s="18"/>
      <c r="Y840" s="18"/>
      <c r="Z840" s="18"/>
      <c r="AA840" s="18"/>
      <c r="AB840" s="18"/>
      <c r="AC840" s="18"/>
      <c r="AD840" s="18"/>
      <c r="AE840" s="18"/>
    </row>
    <row r="841" spans="1:31" x14ac:dyDescent="0.15">
      <c r="A841">
        <v>7</v>
      </c>
      <c r="B841">
        <v>233.56299999999999</v>
      </c>
      <c r="C841">
        <v>20</v>
      </c>
      <c r="D841" s="18">
        <v>1</v>
      </c>
      <c r="E841" s="18">
        <v>0</v>
      </c>
      <c r="F841" s="18">
        <v>0</v>
      </c>
      <c r="G841" s="18">
        <v>0</v>
      </c>
      <c r="H841" s="18">
        <v>0</v>
      </c>
      <c r="I841" s="18">
        <v>0</v>
      </c>
      <c r="J841" s="18">
        <v>0</v>
      </c>
      <c r="K841" s="18">
        <v>0</v>
      </c>
      <c r="L841" s="18">
        <v>0</v>
      </c>
      <c r="M841" s="18">
        <v>0</v>
      </c>
      <c r="O841" s="18">
        <f>Angle!A128</f>
        <v>22.536000000000001</v>
      </c>
      <c r="P841" s="18">
        <f t="shared" si="208"/>
        <v>-1.7648668817812186E-7</v>
      </c>
      <c r="Q841" s="18">
        <f t="shared" si="209"/>
        <v>4.4784411158032232E-13</v>
      </c>
      <c r="R841" s="18">
        <f t="shared" si="210"/>
        <v>-6.5962912004608757E-15</v>
      </c>
      <c r="S841" s="18">
        <f t="shared" si="211"/>
        <v>-2.5659396599913118E-9</v>
      </c>
      <c r="T841" s="18"/>
      <c r="U841" s="18"/>
      <c r="V841" s="18"/>
      <c r="W841" s="18"/>
      <c r="X841" s="18"/>
      <c r="Y841" s="18"/>
      <c r="Z841" s="18"/>
      <c r="AA841" s="18"/>
      <c r="AB841" s="18"/>
      <c r="AC841" s="18"/>
      <c r="AD841" s="18"/>
      <c r="AE841" s="18"/>
    </row>
    <row r="842" spans="1:31" x14ac:dyDescent="0.15">
      <c r="A842">
        <v>7</v>
      </c>
      <c r="B842">
        <v>364.96300000000002</v>
      </c>
      <c r="C842">
        <v>1</v>
      </c>
      <c r="D842" s="18">
        <v>1</v>
      </c>
      <c r="E842" s="18">
        <v>0</v>
      </c>
      <c r="F842" s="18">
        <v>0</v>
      </c>
      <c r="G842" s="18">
        <v>0</v>
      </c>
      <c r="H842" s="18">
        <v>0</v>
      </c>
      <c r="I842" s="18">
        <v>0</v>
      </c>
      <c r="J842" s="18">
        <v>0</v>
      </c>
      <c r="K842" s="18">
        <v>0</v>
      </c>
      <c r="L842" s="18">
        <v>0</v>
      </c>
      <c r="M842" s="18">
        <v>0</v>
      </c>
      <c r="O842" s="18">
        <f>Angle!A129</f>
        <v>28.370999999999999</v>
      </c>
      <c r="P842" s="18">
        <f t="shared" si="208"/>
        <v>-1.5500877472559273E-7</v>
      </c>
      <c r="Q842" s="18">
        <f t="shared" si="209"/>
        <v>3.2704099845192018E-13</v>
      </c>
      <c r="R842" s="18">
        <f t="shared" si="210"/>
        <v>-4.6780084131599306E-15</v>
      </c>
      <c r="S842" s="18">
        <f t="shared" si="211"/>
        <v>-2.0649935416793884E-9</v>
      </c>
      <c r="T842" s="18"/>
      <c r="U842" s="18"/>
      <c r="V842" s="18"/>
      <c r="W842" s="18"/>
      <c r="X842" s="18"/>
      <c r="Y842" s="18"/>
      <c r="Z842" s="18"/>
      <c r="AA842" s="18"/>
      <c r="AB842" s="18"/>
      <c r="AC842" s="18"/>
      <c r="AD842" s="18"/>
      <c r="AE842" s="18"/>
    </row>
    <row r="843" spans="1:31" x14ac:dyDescent="0.15">
      <c r="A843">
        <v>7</v>
      </c>
      <c r="B843">
        <v>364.96300000000002</v>
      </c>
      <c r="C843">
        <v>3</v>
      </c>
      <c r="D843" s="18">
        <v>1</v>
      </c>
      <c r="E843" s="18">
        <v>0</v>
      </c>
      <c r="F843" s="18">
        <v>0</v>
      </c>
      <c r="G843" s="18">
        <v>0</v>
      </c>
      <c r="H843" s="18">
        <v>0</v>
      </c>
      <c r="I843" s="18">
        <v>0</v>
      </c>
      <c r="J843" s="18">
        <v>0</v>
      </c>
      <c r="K843" s="18">
        <v>0</v>
      </c>
      <c r="L843" s="18">
        <v>0</v>
      </c>
      <c r="M843" s="18">
        <v>0</v>
      </c>
      <c r="O843" s="18">
        <f>Angle!A130</f>
        <v>35.716999999999999</v>
      </c>
      <c r="P843" s="18">
        <f t="shared" si="208"/>
        <v>-1.3614417475436688E-7</v>
      </c>
      <c r="Q843" s="18">
        <f t="shared" si="209"/>
        <v>2.3882186795375708E-13</v>
      </c>
      <c r="R843" s="18">
        <f t="shared" si="210"/>
        <v>-3.3175571729170778E-15</v>
      </c>
      <c r="S843" s="18">
        <f t="shared" si="211"/>
        <v>-1.6618375839653811E-9</v>
      </c>
      <c r="T843" s="18"/>
      <c r="U843" s="18"/>
      <c r="V843" s="18"/>
      <c r="W843" s="18"/>
      <c r="X843" s="18"/>
      <c r="Y843" s="18"/>
      <c r="Z843" s="18"/>
      <c r="AA843" s="18"/>
      <c r="AB843" s="18"/>
      <c r="AC843" s="18"/>
      <c r="AD843" s="18"/>
      <c r="AE843" s="18"/>
    </row>
    <row r="844" spans="1:31" x14ac:dyDescent="0.15">
      <c r="A844">
        <v>7</v>
      </c>
      <c r="B844">
        <v>364.96300000000002</v>
      </c>
      <c r="C844">
        <v>5</v>
      </c>
      <c r="D844" s="18">
        <v>1</v>
      </c>
      <c r="E844" s="18">
        <v>0</v>
      </c>
      <c r="F844" s="18">
        <v>0</v>
      </c>
      <c r="G844" s="18">
        <v>0</v>
      </c>
      <c r="H844" s="18">
        <v>0</v>
      </c>
      <c r="I844" s="18">
        <v>0</v>
      </c>
      <c r="J844" s="18">
        <v>0</v>
      </c>
      <c r="K844" s="18">
        <v>0</v>
      </c>
      <c r="L844" s="18">
        <v>0</v>
      </c>
      <c r="M844" s="18">
        <v>0</v>
      </c>
      <c r="O844" s="18">
        <f>Angle!A131</f>
        <v>44.965000000000003</v>
      </c>
      <c r="P844" s="18">
        <f t="shared" si="208"/>
        <v>-1.1957547883939215E-7</v>
      </c>
      <c r="Q844" s="18">
        <f t="shared" si="209"/>
        <v>1.7440018676969784E-13</v>
      </c>
      <c r="R844" s="18">
        <f t="shared" si="210"/>
        <v>-2.3527559867826678E-15</v>
      </c>
      <c r="S844" s="18">
        <f t="shared" si="211"/>
        <v>-1.3373932289853335E-9</v>
      </c>
      <c r="T844" s="18"/>
      <c r="U844" s="18"/>
      <c r="V844" s="18"/>
      <c r="W844" s="18"/>
      <c r="X844" s="18"/>
      <c r="Y844" s="18"/>
      <c r="Z844" s="18"/>
      <c r="AA844" s="18"/>
      <c r="AB844" s="18"/>
      <c r="AC844" s="18"/>
      <c r="AD844" s="18"/>
      <c r="AE844" s="18"/>
    </row>
    <row r="845" spans="1:31" x14ac:dyDescent="0.15">
      <c r="A845">
        <v>7</v>
      </c>
      <c r="B845">
        <v>364.96300000000002</v>
      </c>
      <c r="C845">
        <v>7</v>
      </c>
      <c r="D845" s="18">
        <v>1</v>
      </c>
      <c r="E845" s="18">
        <v>0</v>
      </c>
      <c r="F845" s="18">
        <v>0</v>
      </c>
      <c r="G845" s="18">
        <v>0</v>
      </c>
      <c r="H845" s="18">
        <v>0</v>
      </c>
      <c r="I845" s="18">
        <v>0</v>
      </c>
      <c r="J845" s="18">
        <v>0</v>
      </c>
      <c r="K845" s="18">
        <v>0</v>
      </c>
      <c r="L845" s="18">
        <v>0</v>
      </c>
      <c r="M845" s="18">
        <v>0</v>
      </c>
      <c r="O845" s="18">
        <f>Angle!A132</f>
        <v>56.606999999999999</v>
      </c>
      <c r="P845" s="18">
        <f t="shared" si="208"/>
        <v>-1.0502371941755897E-7</v>
      </c>
      <c r="Q845" s="18">
        <f t="shared" si="209"/>
        <v>1.2735774894454694E-13</v>
      </c>
      <c r="R845" s="18">
        <f t="shared" si="210"/>
        <v>-1.6685585519118544E-15</v>
      </c>
      <c r="S845" s="18">
        <f t="shared" si="211"/>
        <v>-1.0763004286325476E-9</v>
      </c>
      <c r="T845" s="18"/>
      <c r="U845" s="18"/>
      <c r="V845" s="18"/>
      <c r="W845" s="18"/>
      <c r="X845" s="18"/>
      <c r="Y845" s="18"/>
      <c r="Z845" s="18"/>
      <c r="AA845" s="18"/>
      <c r="AB845" s="18"/>
      <c r="AC845" s="18"/>
      <c r="AD845" s="18"/>
      <c r="AE845" s="18"/>
    </row>
    <row r="846" spans="1:31" x14ac:dyDescent="0.15">
      <c r="A846">
        <v>7</v>
      </c>
      <c r="B846">
        <v>364.96300000000002</v>
      </c>
      <c r="C846">
        <v>10</v>
      </c>
      <c r="D846" s="18">
        <v>1</v>
      </c>
      <c r="E846" s="18">
        <v>0</v>
      </c>
      <c r="F846" s="18">
        <v>0</v>
      </c>
      <c r="G846" s="18">
        <v>0</v>
      </c>
      <c r="H846" s="18">
        <v>0</v>
      </c>
      <c r="I846" s="18">
        <v>0</v>
      </c>
      <c r="J846" s="18">
        <v>0</v>
      </c>
      <c r="K846" s="18">
        <v>0</v>
      </c>
      <c r="L846" s="18">
        <v>0</v>
      </c>
      <c r="M846" s="18">
        <v>0</v>
      </c>
      <c r="O846" s="18">
        <f>Angle!A133</f>
        <v>71.265000000000001</v>
      </c>
      <c r="P846" s="18">
        <f t="shared" si="208"/>
        <v>-9.2241550516223523E-8</v>
      </c>
      <c r="Q846" s="18">
        <f t="shared" si="209"/>
        <v>9.3001364155706907E-14</v>
      </c>
      <c r="R846" s="18">
        <f t="shared" si="210"/>
        <v>-1.1832872430031639E-15</v>
      </c>
      <c r="S846" s="18">
        <f t="shared" si="211"/>
        <v>-8.661595497786293E-10</v>
      </c>
      <c r="T846" s="18"/>
      <c r="U846" s="18"/>
      <c r="V846" s="18"/>
      <c r="W846" s="18"/>
      <c r="X846" s="18"/>
      <c r="Y846" s="18"/>
      <c r="Z846" s="18"/>
      <c r="AA846" s="18"/>
      <c r="AB846" s="18"/>
      <c r="AC846" s="18"/>
      <c r="AD846" s="18"/>
      <c r="AE846" s="18"/>
    </row>
    <row r="847" spans="1:31" x14ac:dyDescent="0.15">
      <c r="A847">
        <v>7</v>
      </c>
      <c r="B847">
        <v>364.96300000000002</v>
      </c>
      <c r="C847">
        <v>15</v>
      </c>
      <c r="D847" s="18">
        <v>1</v>
      </c>
      <c r="E847" s="18">
        <v>0</v>
      </c>
      <c r="F847" s="18">
        <v>0</v>
      </c>
      <c r="G847" s="18">
        <v>0</v>
      </c>
      <c r="H847" s="18">
        <v>0</v>
      </c>
      <c r="I847" s="18">
        <v>0</v>
      </c>
      <c r="J847" s="18">
        <v>0</v>
      </c>
      <c r="K847" s="18">
        <v>0</v>
      </c>
      <c r="L847" s="18">
        <v>0</v>
      </c>
      <c r="M847" s="18">
        <v>0</v>
      </c>
      <c r="O847" s="18">
        <f>Angle!A134</f>
        <v>89.715999999999994</v>
      </c>
      <c r="P847" s="18">
        <f t="shared" si="208"/>
        <v>-8.1016370535414338E-8</v>
      </c>
      <c r="Q847" s="18">
        <f t="shared" si="209"/>
        <v>6.7915731174608399E-14</v>
      </c>
      <c r="R847" s="18">
        <f t="shared" si="210"/>
        <v>-8.3918483065657424E-16</v>
      </c>
      <c r="S847" s="18">
        <f t="shared" si="211"/>
        <v>-6.970663345117959E-10</v>
      </c>
      <c r="T847" s="18"/>
      <c r="U847" s="18"/>
      <c r="V847" s="18"/>
      <c r="W847" s="18"/>
      <c r="X847" s="18"/>
      <c r="Y847" s="18"/>
      <c r="Z847" s="18"/>
      <c r="AA847" s="18"/>
      <c r="AB847" s="18"/>
      <c r="AC847" s="18"/>
      <c r="AD847" s="18"/>
      <c r="AE847" s="18"/>
    </row>
    <row r="848" spans="1:31" x14ac:dyDescent="0.15">
      <c r="A848">
        <v>7</v>
      </c>
      <c r="B848">
        <v>364.96300000000002</v>
      </c>
      <c r="C848">
        <v>20</v>
      </c>
      <c r="D848" s="18">
        <v>1</v>
      </c>
      <c r="E848" s="18">
        <v>0</v>
      </c>
      <c r="F848" s="18">
        <v>0</v>
      </c>
      <c r="G848" s="18">
        <v>0</v>
      </c>
      <c r="H848" s="18">
        <v>0</v>
      </c>
      <c r="I848" s="18">
        <v>0</v>
      </c>
      <c r="J848" s="18">
        <v>0</v>
      </c>
      <c r="K848" s="18">
        <v>0</v>
      </c>
      <c r="L848" s="18">
        <v>0</v>
      </c>
      <c r="M848" s="18">
        <v>0</v>
      </c>
      <c r="O848" s="18">
        <f>Angle!A135</f>
        <v>112.94</v>
      </c>
      <c r="P848" s="18">
        <f t="shared" si="208"/>
        <v>-7.1158661515988023E-8</v>
      </c>
      <c r="Q848" s="18">
        <f t="shared" si="209"/>
        <v>4.9598999995747265E-14</v>
      </c>
      <c r="R848" s="18">
        <f t="shared" si="210"/>
        <v>-5.9518029658648999E-16</v>
      </c>
      <c r="S848" s="18">
        <f t="shared" si="211"/>
        <v>-5.6100296693245594E-10</v>
      </c>
      <c r="T848" s="18"/>
      <c r="U848" s="18"/>
      <c r="V848" s="18"/>
      <c r="W848" s="18"/>
      <c r="X848" s="18"/>
      <c r="Y848" s="18"/>
      <c r="Z848" s="18"/>
      <c r="AA848" s="18"/>
      <c r="AB848" s="18"/>
      <c r="AC848" s="18"/>
      <c r="AD848" s="18"/>
      <c r="AE848" s="18"/>
    </row>
    <row r="849" spans="1:31" x14ac:dyDescent="0.15">
      <c r="A849">
        <v>7</v>
      </c>
      <c r="B849">
        <v>483.56299999999999</v>
      </c>
      <c r="C849">
        <v>1</v>
      </c>
      <c r="D849" s="18">
        <v>1</v>
      </c>
      <c r="E849" s="18">
        <v>0</v>
      </c>
      <c r="F849" s="18">
        <v>0</v>
      </c>
      <c r="G849" s="18">
        <v>0</v>
      </c>
      <c r="H849" s="18">
        <v>0</v>
      </c>
      <c r="I849" s="18">
        <v>0</v>
      </c>
      <c r="J849" s="18">
        <v>0</v>
      </c>
      <c r="K849" s="18">
        <v>0</v>
      </c>
      <c r="L849" s="18">
        <v>0</v>
      </c>
      <c r="M849" s="18">
        <v>0</v>
      </c>
      <c r="O849" s="18">
        <f>Angle!A136</f>
        <v>142.19</v>
      </c>
      <c r="P849" s="18">
        <f t="shared" si="208"/>
        <v>-6.2496866796571989E-8</v>
      </c>
      <c r="Q849" s="18">
        <f t="shared" si="209"/>
        <v>3.6217312574490757E-14</v>
      </c>
      <c r="R849" s="18">
        <f t="shared" si="210"/>
        <v>-4.2206050133221292E-16</v>
      </c>
      <c r="S849" s="18">
        <f t="shared" si="211"/>
        <v>-4.5145584233117543E-10</v>
      </c>
      <c r="T849" s="18"/>
      <c r="U849" s="18"/>
      <c r="V849" s="18"/>
      <c r="W849" s="18"/>
      <c r="X849" s="18"/>
      <c r="Y849" s="18"/>
      <c r="Z849" s="18"/>
      <c r="AA849" s="18"/>
      <c r="AB849" s="18"/>
      <c r="AC849" s="18"/>
      <c r="AD849" s="18"/>
      <c r="AE849" s="18"/>
    </row>
    <row r="850" spans="1:31" x14ac:dyDescent="0.15">
      <c r="A850">
        <v>7</v>
      </c>
      <c r="B850">
        <v>483.56299999999999</v>
      </c>
      <c r="C850">
        <v>3</v>
      </c>
      <c r="D850" s="18">
        <v>1</v>
      </c>
      <c r="E850" s="18">
        <v>0</v>
      </c>
      <c r="F850" s="18">
        <v>0</v>
      </c>
      <c r="G850" s="18">
        <v>0</v>
      </c>
      <c r="H850" s="18">
        <v>0</v>
      </c>
      <c r="I850" s="18">
        <v>0</v>
      </c>
      <c r="J850" s="18">
        <v>0</v>
      </c>
      <c r="K850" s="18">
        <v>0</v>
      </c>
      <c r="L850" s="18">
        <v>0</v>
      </c>
      <c r="M850" s="18">
        <v>0</v>
      </c>
      <c r="O850" s="18">
        <f>Angle!A137</f>
        <v>179.01</v>
      </c>
      <c r="P850" s="18">
        <f t="shared" si="208"/>
        <v>-5.4890351563719425E-8</v>
      </c>
      <c r="Q850" s="18">
        <f t="shared" si="209"/>
        <v>2.6447054800752432E-14</v>
      </c>
      <c r="R850" s="18">
        <f t="shared" si="210"/>
        <v>-2.9930937866251048E-16</v>
      </c>
      <c r="S850" s="18">
        <f t="shared" si="211"/>
        <v>-3.6331028309850408E-10</v>
      </c>
      <c r="T850" s="18"/>
      <c r="U850" s="18"/>
      <c r="V850" s="18"/>
      <c r="W850" s="18"/>
      <c r="X850" s="18"/>
      <c r="Y850" s="18"/>
      <c r="Z850" s="18"/>
      <c r="AA850" s="18"/>
      <c r="AB850" s="18"/>
      <c r="AC850" s="18"/>
      <c r="AD850" s="18"/>
      <c r="AE850" s="18"/>
    </row>
    <row r="851" spans="1:31" x14ac:dyDescent="0.15">
      <c r="A851">
        <v>7</v>
      </c>
      <c r="B851">
        <v>483.56299999999999</v>
      </c>
      <c r="C851">
        <v>5</v>
      </c>
      <c r="D851" s="18">
        <v>1</v>
      </c>
      <c r="E851" s="18">
        <v>0</v>
      </c>
      <c r="F851" s="18">
        <v>0</v>
      </c>
      <c r="G851" s="18">
        <v>0</v>
      </c>
      <c r="H851" s="18">
        <v>0</v>
      </c>
      <c r="I851" s="18">
        <v>0</v>
      </c>
      <c r="J851" s="18">
        <v>0</v>
      </c>
      <c r="K851" s="18">
        <v>0</v>
      </c>
      <c r="L851" s="18">
        <v>0</v>
      </c>
      <c r="M851" s="18">
        <v>0</v>
      </c>
      <c r="O851" s="18">
        <f>Angle!A138</f>
        <v>225.36</v>
      </c>
      <c r="P851" s="18">
        <f t="shared" si="208"/>
        <v>-4.8210166939497869E-8</v>
      </c>
      <c r="Q851" s="18">
        <f t="shared" si="209"/>
        <v>1.9313024109753426E-14</v>
      </c>
      <c r="R851" s="18">
        <f t="shared" si="210"/>
        <v>-2.1226525892792466E-16</v>
      </c>
      <c r="S851" s="18">
        <f t="shared" si="211"/>
        <v>-2.9238043394615541E-10</v>
      </c>
      <c r="T851" s="18"/>
      <c r="U851" s="18"/>
      <c r="V851" s="18"/>
      <c r="W851" s="18"/>
      <c r="X851" s="18"/>
      <c r="Y851" s="18"/>
      <c r="Z851" s="18"/>
      <c r="AA851" s="18"/>
      <c r="AB851" s="18"/>
      <c r="AC851" s="18"/>
      <c r="AD851" s="18"/>
      <c r="AE851" s="18"/>
    </row>
    <row r="852" spans="1:31" x14ac:dyDescent="0.15">
      <c r="A852">
        <v>7</v>
      </c>
      <c r="B852">
        <v>483.56299999999999</v>
      </c>
      <c r="C852">
        <v>7</v>
      </c>
      <c r="D852" s="18">
        <v>1</v>
      </c>
      <c r="E852" s="18">
        <v>0</v>
      </c>
      <c r="F852" s="18">
        <v>0</v>
      </c>
      <c r="G852" s="18">
        <v>0</v>
      </c>
      <c r="H852" s="18">
        <v>0</v>
      </c>
      <c r="I852" s="18">
        <v>0</v>
      </c>
      <c r="J852" s="18">
        <v>0</v>
      </c>
      <c r="K852" s="18">
        <v>0</v>
      </c>
      <c r="L852" s="18">
        <v>0</v>
      </c>
      <c r="M852" s="18">
        <v>0</v>
      </c>
      <c r="O852" s="18">
        <f>Angle!A139</f>
        <v>283.70999999999998</v>
      </c>
      <c r="P852" s="18">
        <f t="shared" si="208"/>
        <v>-4.2343055527985413E-8</v>
      </c>
      <c r="Q852" s="18">
        <f t="shared" si="209"/>
        <v>1.4103458155730568E-14</v>
      </c>
      <c r="R852" s="18">
        <f t="shared" si="210"/>
        <v>-1.5053590523974528E-16</v>
      </c>
      <c r="S852" s="18">
        <f t="shared" si="211"/>
        <v>-2.3529925687077679E-10</v>
      </c>
      <c r="T852" s="18"/>
      <c r="U852" s="18"/>
      <c r="V852" s="18"/>
      <c r="W852" s="18"/>
      <c r="X852" s="18"/>
      <c r="Y852" s="18"/>
      <c r="Z852" s="18"/>
      <c r="AA852" s="18"/>
      <c r="AB852" s="18"/>
      <c r="AC852" s="18"/>
      <c r="AD852" s="18"/>
      <c r="AE852" s="18"/>
    </row>
    <row r="853" spans="1:31" x14ac:dyDescent="0.15">
      <c r="A853">
        <v>7</v>
      </c>
      <c r="B853">
        <v>483.56299999999999</v>
      </c>
      <c r="C853">
        <v>10</v>
      </c>
      <c r="D853" s="18">
        <v>1</v>
      </c>
      <c r="E853" s="18">
        <v>0</v>
      </c>
      <c r="F853" s="18">
        <v>0</v>
      </c>
      <c r="G853" s="18">
        <v>0</v>
      </c>
      <c r="H853" s="18">
        <v>0</v>
      </c>
      <c r="I853" s="18">
        <v>0</v>
      </c>
      <c r="J853" s="18">
        <v>0</v>
      </c>
      <c r="K853" s="18">
        <v>0</v>
      </c>
      <c r="L853" s="18">
        <v>0</v>
      </c>
      <c r="M853" s="18">
        <v>0</v>
      </c>
      <c r="O853" s="18">
        <f>Angle!A140</f>
        <v>357.17</v>
      </c>
      <c r="P853" s="18">
        <f t="shared" si="208"/>
        <v>-3.7189838905215103E-8</v>
      </c>
      <c r="Q853" s="18">
        <f t="shared" si="209"/>
        <v>1.029905803032836E-14</v>
      </c>
      <c r="R853" s="18">
        <f t="shared" si="210"/>
        <v>-1.067572838913122E-16</v>
      </c>
      <c r="S853" s="18">
        <f t="shared" si="211"/>
        <v>-1.8936095153119571E-10</v>
      </c>
      <c r="T853" s="18"/>
      <c r="U853" s="18"/>
      <c r="V853" s="18"/>
      <c r="W853" s="18"/>
      <c r="X853" s="18"/>
      <c r="Y853" s="18"/>
      <c r="Z853" s="18"/>
      <c r="AA853" s="18"/>
      <c r="AB853" s="18"/>
      <c r="AC853" s="18"/>
      <c r="AD853" s="18"/>
      <c r="AE853" s="18"/>
    </row>
    <row r="854" spans="1:31" x14ac:dyDescent="0.15">
      <c r="A854">
        <v>7</v>
      </c>
      <c r="B854">
        <v>483.56299999999999</v>
      </c>
      <c r="C854">
        <v>15</v>
      </c>
      <c r="D854" s="18">
        <v>1</v>
      </c>
      <c r="E854" s="18">
        <v>0</v>
      </c>
      <c r="F854" s="18">
        <v>0</v>
      </c>
      <c r="G854" s="18">
        <v>0</v>
      </c>
      <c r="H854" s="18">
        <v>0</v>
      </c>
      <c r="I854" s="18">
        <v>0</v>
      </c>
      <c r="J854" s="18">
        <v>0</v>
      </c>
      <c r="K854" s="18">
        <v>0</v>
      </c>
      <c r="L854" s="18">
        <v>0</v>
      </c>
      <c r="M854" s="18">
        <v>0</v>
      </c>
      <c r="O854" s="18">
        <f>Angle!A141</f>
        <v>449.65</v>
      </c>
      <c r="P854" s="18">
        <f t="shared" si="208"/>
        <v>-3.2663804468965202E-8</v>
      </c>
      <c r="Q854" s="18">
        <f t="shared" si="209"/>
        <v>7.5209094520043294E-15</v>
      </c>
      <c r="R854" s="18">
        <f t="shared" si="210"/>
        <v>-7.5710477835437242E-17</v>
      </c>
      <c r="S854" s="18">
        <f t="shared" si="211"/>
        <v>-1.5239157750521191E-10</v>
      </c>
      <c r="T854" s="18"/>
      <c r="U854" s="18"/>
      <c r="V854" s="18"/>
      <c r="W854" s="18"/>
      <c r="X854" s="18"/>
      <c r="Y854" s="18"/>
      <c r="Z854" s="18"/>
      <c r="AA854" s="18"/>
      <c r="AB854" s="18"/>
      <c r="AC854" s="18"/>
      <c r="AD854" s="18"/>
      <c r="AE854" s="18"/>
    </row>
    <row r="855" spans="1:31" x14ac:dyDescent="0.15">
      <c r="A855">
        <v>7</v>
      </c>
      <c r="B855">
        <v>483.56299999999999</v>
      </c>
      <c r="C855">
        <v>20</v>
      </c>
      <c r="D855" s="18">
        <v>1</v>
      </c>
      <c r="E855" s="18">
        <v>0</v>
      </c>
      <c r="F855" s="18">
        <v>0</v>
      </c>
      <c r="G855" s="18">
        <v>0</v>
      </c>
      <c r="H855" s="18">
        <v>0</v>
      </c>
      <c r="I855" s="18">
        <v>0</v>
      </c>
      <c r="J855" s="18">
        <v>0</v>
      </c>
      <c r="K855" s="18">
        <v>0</v>
      </c>
      <c r="L855" s="18">
        <v>0</v>
      </c>
      <c r="M855" s="18">
        <v>0</v>
      </c>
      <c r="O855" s="18">
        <f>Angle!A142</f>
        <v>566.08000000000004</v>
      </c>
      <c r="P855" s="18">
        <f t="shared" si="208"/>
        <v>-2.8688456771078472E-8</v>
      </c>
      <c r="Q855" s="18">
        <f t="shared" si="209"/>
        <v>5.4920984559915261E-15</v>
      </c>
      <c r="R855" s="18">
        <f t="shared" si="210"/>
        <v>-5.3691940632266406E-17</v>
      </c>
      <c r="S855" s="18">
        <f t="shared" si="211"/>
        <v>-1.2263886318484545E-10</v>
      </c>
      <c r="T855" s="18"/>
      <c r="U855" s="18"/>
      <c r="V855" s="18"/>
      <c r="W855" s="18"/>
      <c r="X855" s="18"/>
      <c r="Y855" s="18"/>
      <c r="Z855" s="18"/>
      <c r="AA855" s="18"/>
      <c r="AB855" s="18"/>
      <c r="AC855" s="18"/>
      <c r="AD855" s="18"/>
      <c r="AE855" s="18"/>
    </row>
    <row r="856" spans="1:31" x14ac:dyDescent="0.15">
      <c r="A856">
        <v>7</v>
      </c>
      <c r="B856">
        <v>631.56299999999999</v>
      </c>
      <c r="C856">
        <v>1</v>
      </c>
      <c r="D856" s="18">
        <v>1</v>
      </c>
      <c r="E856" s="18">
        <v>0</v>
      </c>
      <c r="F856" s="18">
        <v>0</v>
      </c>
      <c r="G856" s="18">
        <v>0</v>
      </c>
      <c r="H856" s="18">
        <v>0</v>
      </c>
      <c r="I856" s="18">
        <v>0</v>
      </c>
      <c r="J856" s="18">
        <v>0</v>
      </c>
      <c r="K856" s="18">
        <v>0</v>
      </c>
      <c r="L856" s="18">
        <v>0</v>
      </c>
      <c r="M856" s="18">
        <v>0</v>
      </c>
      <c r="O856" s="18">
        <f>Angle!A143</f>
        <v>712.65</v>
      </c>
      <c r="P856" s="18">
        <f t="shared" si="208"/>
        <v>-2.5197082133927768E-8</v>
      </c>
      <c r="Q856" s="18">
        <f t="shared" si="209"/>
        <v>4.0106312480638806E-15</v>
      </c>
      <c r="R856" s="18">
        <f t="shared" si="210"/>
        <v>-3.8077575017395665E-17</v>
      </c>
      <c r="S856" s="18">
        <f t="shared" si="211"/>
        <v>-9.8696041449557646E-11</v>
      </c>
      <c r="T856" s="18"/>
      <c r="U856" s="18"/>
      <c r="V856" s="18"/>
      <c r="W856" s="18"/>
      <c r="X856" s="18"/>
      <c r="Y856" s="18"/>
      <c r="Z856" s="18"/>
      <c r="AA856" s="18"/>
      <c r="AB856" s="18"/>
      <c r="AC856" s="18"/>
      <c r="AD856" s="18"/>
      <c r="AE856" s="18"/>
    </row>
    <row r="857" spans="1:31" x14ac:dyDescent="0.15">
      <c r="A857">
        <v>7</v>
      </c>
      <c r="B857">
        <v>631.56299999999999</v>
      </c>
      <c r="C857">
        <v>3</v>
      </c>
      <c r="D857" s="18">
        <v>1</v>
      </c>
      <c r="E857" s="18">
        <v>0</v>
      </c>
      <c r="F857" s="18">
        <v>0</v>
      </c>
      <c r="G857" s="18">
        <v>0</v>
      </c>
      <c r="H857" s="18">
        <v>0</v>
      </c>
      <c r="I857" s="18">
        <v>0</v>
      </c>
      <c r="J857" s="18">
        <v>0</v>
      </c>
      <c r="K857" s="18">
        <v>0</v>
      </c>
      <c r="L857" s="18">
        <v>0</v>
      </c>
      <c r="M857" s="18">
        <v>0</v>
      </c>
      <c r="O857" s="18">
        <f>Angle!A144</f>
        <v>897.16</v>
      </c>
      <c r="P857" s="18">
        <f t="shared" si="208"/>
        <v>-2.213074516592673E-8</v>
      </c>
      <c r="Q857" s="18">
        <f t="shared" si="209"/>
        <v>2.9288275086783396E-15</v>
      </c>
      <c r="R857" s="18">
        <f t="shared" si="210"/>
        <v>-2.7004536330237777E-17</v>
      </c>
      <c r="S857" s="18">
        <f t="shared" si="211"/>
        <v>-7.9428423291575316E-11</v>
      </c>
      <c r="T857" s="18"/>
      <c r="U857" s="18"/>
      <c r="V857" s="18"/>
      <c r="W857" s="18"/>
      <c r="X857" s="18"/>
      <c r="Y857" s="18"/>
      <c r="Z857" s="18"/>
      <c r="AA857" s="18"/>
      <c r="AB857" s="18"/>
      <c r="AC857" s="18"/>
      <c r="AD857" s="18"/>
      <c r="AE857" s="18"/>
    </row>
    <row r="858" spans="1:31" x14ac:dyDescent="0.15">
      <c r="A858">
        <v>7</v>
      </c>
      <c r="B858">
        <v>631.56299999999999</v>
      </c>
      <c r="C858">
        <v>5</v>
      </c>
      <c r="D858" s="18">
        <v>1</v>
      </c>
      <c r="E858" s="18">
        <v>0</v>
      </c>
      <c r="F858" s="18">
        <v>0</v>
      </c>
      <c r="G858" s="18">
        <v>0</v>
      </c>
      <c r="H858" s="18">
        <v>0</v>
      </c>
      <c r="I858" s="18">
        <v>0</v>
      </c>
      <c r="J858" s="18">
        <v>0</v>
      </c>
      <c r="K858" s="18">
        <v>0</v>
      </c>
      <c r="L858" s="18">
        <v>0</v>
      </c>
      <c r="M858" s="18">
        <v>0</v>
      </c>
      <c r="O858" s="18">
        <f>Angle!A145</f>
        <v>1129.4000000000001</v>
      </c>
      <c r="P858" s="18">
        <f t="shared" si="208"/>
        <v>-1.9437959397344451E-8</v>
      </c>
      <c r="Q858" s="18">
        <f t="shared" si="209"/>
        <v>2.1389288325108283E-15</v>
      </c>
      <c r="R858" s="18">
        <f t="shared" si="210"/>
        <v>-1.9152595894323167E-17</v>
      </c>
      <c r="S858" s="18">
        <f t="shared" si="211"/>
        <v>-6.3924448314017244E-11</v>
      </c>
      <c r="T858" s="18"/>
      <c r="U858" s="18"/>
      <c r="V858" s="18"/>
      <c r="W858" s="18"/>
      <c r="X858" s="18"/>
      <c r="Y858" s="18"/>
      <c r="Z858" s="18"/>
      <c r="AA858" s="18"/>
      <c r="AB858" s="18"/>
      <c r="AC858" s="18"/>
      <c r="AD858" s="18"/>
      <c r="AE858" s="18"/>
    </row>
    <row r="859" spans="1:31" x14ac:dyDescent="0.15">
      <c r="A859">
        <v>7</v>
      </c>
      <c r="B859">
        <v>631.56299999999999</v>
      </c>
      <c r="C859">
        <v>7</v>
      </c>
      <c r="D859" s="18">
        <v>1</v>
      </c>
      <c r="E859" s="18">
        <v>0</v>
      </c>
      <c r="F859" s="18">
        <v>0</v>
      </c>
      <c r="G859" s="18">
        <v>0</v>
      </c>
      <c r="H859" s="18">
        <v>0</v>
      </c>
      <c r="I859" s="18">
        <v>0</v>
      </c>
      <c r="J859" s="18">
        <v>0</v>
      </c>
      <c r="K859" s="18">
        <v>0</v>
      </c>
      <c r="L859" s="18">
        <v>0</v>
      </c>
      <c r="M859" s="18">
        <v>0</v>
      </c>
      <c r="O859" s="18">
        <f>Angle!A146</f>
        <v>1421.9</v>
      </c>
      <c r="P859" s="18">
        <f t="shared" si="208"/>
        <v>-1.7071859749368547E-8</v>
      </c>
      <c r="Q859" s="18">
        <f t="shared" si="209"/>
        <v>1.5618511282133747E-15</v>
      </c>
      <c r="R859" s="18">
        <f t="shared" si="210"/>
        <v>-1.3581689903601499E-17</v>
      </c>
      <c r="S859" s="18">
        <f t="shared" si="211"/>
        <v>-5.1441912481905251E-11</v>
      </c>
      <c r="T859" s="18"/>
      <c r="U859" s="18"/>
      <c r="V859" s="18"/>
      <c r="W859" s="18"/>
      <c r="X859" s="18"/>
      <c r="Y859" s="18"/>
      <c r="Z859" s="18"/>
      <c r="AA859" s="18"/>
      <c r="AB859" s="18"/>
      <c r="AC859" s="18"/>
      <c r="AD859" s="18"/>
      <c r="AE859" s="18"/>
    </row>
    <row r="860" spans="1:31" x14ac:dyDescent="0.15">
      <c r="A860">
        <v>7</v>
      </c>
      <c r="B860">
        <v>631.56299999999999</v>
      </c>
      <c r="C860">
        <v>10</v>
      </c>
      <c r="D860" s="18">
        <v>1</v>
      </c>
      <c r="E860" s="18">
        <v>0</v>
      </c>
      <c r="F860" s="18">
        <v>0</v>
      </c>
      <c r="G860" s="18">
        <v>0</v>
      </c>
      <c r="H860" s="18">
        <v>0</v>
      </c>
      <c r="I860" s="18">
        <v>0</v>
      </c>
      <c r="J860" s="18">
        <v>0</v>
      </c>
      <c r="K860" s="18">
        <v>0</v>
      </c>
      <c r="L860" s="18">
        <v>0</v>
      </c>
      <c r="M860" s="18">
        <v>0</v>
      </c>
      <c r="O860" s="18">
        <f>Angle!A147</f>
        <v>1790.1</v>
      </c>
      <c r="P860" s="18">
        <f t="shared" si="208"/>
        <v>-1.4994028376964176E-8</v>
      </c>
      <c r="Q860" s="18">
        <f t="shared" si="209"/>
        <v>1.1405142856336966E-15</v>
      </c>
      <c r="R860" s="18">
        <f t="shared" si="210"/>
        <v>-9.6316218963927441E-18</v>
      </c>
      <c r="S860" s="18">
        <f t="shared" si="211"/>
        <v>-4.1398014967690033E-11</v>
      </c>
      <c r="T860" s="18"/>
      <c r="U860" s="18"/>
      <c r="V860" s="18"/>
      <c r="W860" s="18"/>
      <c r="X860" s="18"/>
      <c r="Y860" s="18"/>
      <c r="Z860" s="18"/>
      <c r="AA860" s="18"/>
      <c r="AB860" s="18"/>
      <c r="AC860" s="18"/>
      <c r="AD860" s="18"/>
      <c r="AE860" s="18"/>
    </row>
    <row r="861" spans="1:31" x14ac:dyDescent="0.15">
      <c r="A861">
        <v>7</v>
      </c>
      <c r="B861">
        <v>631.56299999999999</v>
      </c>
      <c r="C861">
        <v>15</v>
      </c>
      <c r="D861" s="18">
        <v>1</v>
      </c>
      <c r="E861" s="18">
        <v>0</v>
      </c>
      <c r="F861" s="18">
        <v>0</v>
      </c>
      <c r="G861" s="18">
        <v>0</v>
      </c>
      <c r="H861" s="18">
        <v>0</v>
      </c>
      <c r="I861" s="18">
        <v>0</v>
      </c>
      <c r="J861" s="18">
        <v>0</v>
      </c>
      <c r="K861" s="18">
        <v>0</v>
      </c>
      <c r="L861" s="18">
        <v>0</v>
      </c>
      <c r="M861" s="18">
        <v>0</v>
      </c>
      <c r="O861" s="18">
        <f>Angle!A148</f>
        <v>2253.6</v>
      </c>
      <c r="P861" s="18">
        <f t="shared" si="208"/>
        <v>-1.316923997296418E-8</v>
      </c>
      <c r="Q861" s="18">
        <f t="shared" si="209"/>
        <v>8.3286324552598829E-16</v>
      </c>
      <c r="R861" s="18">
        <f t="shared" si="210"/>
        <v>-6.8305868826079631E-18</v>
      </c>
      <c r="S861" s="18">
        <f t="shared" si="211"/>
        <v>-3.331579123401392E-11</v>
      </c>
      <c r="T861" s="18"/>
      <c r="U861" s="18"/>
      <c r="V861" s="18"/>
      <c r="W861" s="18"/>
      <c r="X861" s="18"/>
      <c r="Y861" s="18"/>
      <c r="Z861" s="18"/>
      <c r="AA861" s="18"/>
      <c r="AB861" s="18"/>
      <c r="AC861" s="18"/>
      <c r="AD861" s="18"/>
      <c r="AE861" s="18"/>
    </row>
    <row r="862" spans="1:31" x14ac:dyDescent="0.15">
      <c r="A862">
        <v>7</v>
      </c>
      <c r="B862">
        <v>631.56299999999999</v>
      </c>
      <c r="C862">
        <v>20</v>
      </c>
      <c r="D862" s="18">
        <v>1</v>
      </c>
      <c r="E862" s="18">
        <v>0</v>
      </c>
      <c r="F862" s="18">
        <v>0</v>
      </c>
      <c r="G862" s="18">
        <v>0</v>
      </c>
      <c r="H862" s="18">
        <v>0</v>
      </c>
      <c r="I862" s="18">
        <v>0</v>
      </c>
      <c r="J862" s="18">
        <v>0</v>
      </c>
      <c r="K862" s="18">
        <v>0</v>
      </c>
      <c r="L862" s="18">
        <v>0</v>
      </c>
      <c r="M862" s="18">
        <v>0</v>
      </c>
      <c r="O862" s="18">
        <f>Angle!A149</f>
        <v>2837.1</v>
      </c>
      <c r="P862" s="18">
        <f t="shared" si="208"/>
        <v>-1.156655586085501E-8</v>
      </c>
      <c r="Q862" s="18">
        <f t="shared" si="209"/>
        <v>6.082036591456617E-16</v>
      </c>
      <c r="R862" s="18">
        <f t="shared" si="210"/>
        <v>-4.8441680229983494E-18</v>
      </c>
      <c r="S862" s="18">
        <f t="shared" si="211"/>
        <v>-2.6811578308851959E-11</v>
      </c>
      <c r="T862" s="18"/>
      <c r="U862" s="18"/>
      <c r="V862" s="18"/>
      <c r="W862" s="18"/>
      <c r="X862" s="18"/>
      <c r="Y862" s="18"/>
      <c r="Z862" s="18"/>
      <c r="AA862" s="18"/>
      <c r="AB862" s="18"/>
      <c r="AC862" s="18"/>
      <c r="AD862" s="18"/>
      <c r="AE862" s="18"/>
    </row>
    <row r="863" spans="1:31" x14ac:dyDescent="0.15">
      <c r="A863">
        <v>7</v>
      </c>
      <c r="B863">
        <v>774.68299999999999</v>
      </c>
      <c r="C863">
        <v>1</v>
      </c>
      <c r="D863" s="18">
        <v>1</v>
      </c>
      <c r="E863" s="18">
        <v>0</v>
      </c>
      <c r="F863" s="18">
        <v>0</v>
      </c>
      <c r="G863" s="18">
        <v>0</v>
      </c>
      <c r="H863" s="18">
        <v>0</v>
      </c>
      <c r="I863" s="18">
        <v>0</v>
      </c>
      <c r="J863" s="18">
        <v>0</v>
      </c>
      <c r="K863" s="18">
        <v>0</v>
      </c>
      <c r="L863" s="18">
        <v>0</v>
      </c>
      <c r="M863" s="18">
        <v>0</v>
      </c>
      <c r="O863" s="18">
        <f>Angle!A150</f>
        <v>3571.7</v>
      </c>
      <c r="P863" s="18">
        <f t="shared" si="208"/>
        <v>-1.015888344697158E-8</v>
      </c>
      <c r="Q863" s="18">
        <f t="shared" si="209"/>
        <v>4.4414105467129908E-16</v>
      </c>
      <c r="R863" s="18">
        <f t="shared" si="210"/>
        <v>-3.4353944995702582E-18</v>
      </c>
      <c r="S863" s="18">
        <f t="shared" si="211"/>
        <v>-2.1577059096526239E-11</v>
      </c>
      <c r="T863" s="18"/>
      <c r="U863" s="18"/>
      <c r="V863" s="18"/>
      <c r="W863" s="18"/>
      <c r="X863" s="18"/>
      <c r="Y863" s="18"/>
      <c r="Z863" s="18"/>
      <c r="AA863" s="18"/>
      <c r="AB863" s="18"/>
      <c r="AC863" s="18"/>
      <c r="AD863" s="18"/>
      <c r="AE863" s="18"/>
    </row>
    <row r="864" spans="1:31" x14ac:dyDescent="0.15">
      <c r="A864">
        <v>7</v>
      </c>
      <c r="B864">
        <v>774.68299999999999</v>
      </c>
      <c r="C864">
        <v>3</v>
      </c>
      <c r="D864" s="18">
        <v>1</v>
      </c>
      <c r="E864" s="18">
        <v>0</v>
      </c>
      <c r="F864" s="18">
        <v>0</v>
      </c>
      <c r="G864" s="18">
        <v>0</v>
      </c>
      <c r="H864" s="18">
        <v>0</v>
      </c>
      <c r="I864" s="18">
        <v>0</v>
      </c>
      <c r="J864" s="18">
        <v>0</v>
      </c>
      <c r="K864" s="18">
        <v>0</v>
      </c>
      <c r="L864" s="18">
        <v>0</v>
      </c>
      <c r="M864" s="18">
        <v>0</v>
      </c>
      <c r="O864" s="18">
        <f>Angle!A151</f>
        <v>4496.5</v>
      </c>
      <c r="P864" s="18">
        <f t="shared" si="208"/>
        <v>-8.9225355135474341E-9</v>
      </c>
      <c r="Q864" s="18">
        <f t="shared" si="209"/>
        <v>3.2433496794209819E-16</v>
      </c>
      <c r="R864" s="18">
        <f t="shared" si="210"/>
        <v>-2.4363242453835336E-18</v>
      </c>
      <c r="S864" s="18">
        <f t="shared" si="211"/>
        <v>-1.7364520203208143E-11</v>
      </c>
      <c r="T864" s="18"/>
      <c r="U864" s="18"/>
      <c r="V864" s="18"/>
      <c r="W864" s="18"/>
      <c r="X864" s="18"/>
      <c r="Y864" s="18"/>
      <c r="Z864" s="18"/>
      <c r="AA864" s="18"/>
      <c r="AB864" s="18"/>
      <c r="AC864" s="18"/>
      <c r="AD864" s="18"/>
      <c r="AE864" s="18"/>
    </row>
    <row r="865" spans="1:31" x14ac:dyDescent="0.15">
      <c r="A865">
        <v>7</v>
      </c>
      <c r="B865">
        <v>774.68299999999999</v>
      </c>
      <c r="C865">
        <v>5</v>
      </c>
      <c r="D865" s="18">
        <v>1</v>
      </c>
      <c r="E865" s="18">
        <v>0</v>
      </c>
      <c r="F865" s="18">
        <v>0</v>
      </c>
      <c r="G865" s="18">
        <v>0</v>
      </c>
      <c r="H865" s="18">
        <v>0</v>
      </c>
      <c r="I865" s="18">
        <v>0</v>
      </c>
      <c r="J865" s="18">
        <v>0</v>
      </c>
      <c r="K865" s="18">
        <v>0</v>
      </c>
      <c r="L865" s="18">
        <v>0</v>
      </c>
      <c r="M865" s="18">
        <v>0</v>
      </c>
      <c r="O865" s="18">
        <f>Angle!A152</f>
        <v>5660.8</v>
      </c>
      <c r="P865" s="18">
        <f t="shared" si="208"/>
        <v>-7.8366159241404432E-9</v>
      </c>
      <c r="Q865" s="18">
        <f t="shared" si="209"/>
        <v>2.3684364078922162E-16</v>
      </c>
      <c r="R865" s="18">
        <f t="shared" si="210"/>
        <v>-1.727779040417774E-18</v>
      </c>
      <c r="S865" s="18">
        <f t="shared" si="211"/>
        <v>-1.3974296018759596E-11</v>
      </c>
      <c r="T865" s="18"/>
      <c r="U865" s="18"/>
      <c r="V865" s="18"/>
      <c r="W865" s="18"/>
      <c r="X865" s="18"/>
      <c r="Y865" s="18"/>
      <c r="Z865" s="18"/>
      <c r="AA865" s="18"/>
      <c r="AB865" s="18"/>
      <c r="AC865" s="18"/>
      <c r="AD865" s="18"/>
      <c r="AE865" s="18"/>
    </row>
    <row r="866" spans="1:31" x14ac:dyDescent="0.15">
      <c r="A866">
        <v>7</v>
      </c>
      <c r="B866">
        <v>774.68299999999999</v>
      </c>
      <c r="C866">
        <v>7</v>
      </c>
      <c r="D866" s="18">
        <v>1</v>
      </c>
      <c r="E866" s="18">
        <v>0</v>
      </c>
      <c r="F866" s="18">
        <v>0</v>
      </c>
      <c r="G866" s="18">
        <v>0</v>
      </c>
      <c r="H866" s="18">
        <v>0</v>
      </c>
      <c r="I866" s="18">
        <v>0</v>
      </c>
      <c r="J866" s="18">
        <v>0</v>
      </c>
      <c r="K866" s="18">
        <v>0</v>
      </c>
      <c r="L866" s="18">
        <v>0</v>
      </c>
      <c r="M866" s="18">
        <v>0</v>
      </c>
      <c r="O866" s="18">
        <f>Angle!A153</f>
        <v>7126.5</v>
      </c>
      <c r="P866" s="18">
        <f t="shared" si="208"/>
        <v>-6.882900661916278E-9</v>
      </c>
      <c r="Q866" s="18">
        <f t="shared" si="209"/>
        <v>1.7295620504001903E-16</v>
      </c>
      <c r="R866" s="18">
        <f t="shared" si="210"/>
        <v>-1.2253167840511073E-18</v>
      </c>
      <c r="S866" s="18">
        <f t="shared" si="211"/>
        <v>-1.1246090039475808E-11</v>
      </c>
      <c r="T866" s="18"/>
      <c r="U866" s="18"/>
      <c r="V866" s="18"/>
      <c r="W866" s="18"/>
      <c r="X866" s="18"/>
      <c r="Y866" s="18"/>
      <c r="Z866" s="18"/>
      <c r="AA866" s="18"/>
      <c r="AB866" s="18"/>
      <c r="AC866" s="18"/>
      <c r="AD866" s="18"/>
      <c r="AE866" s="18"/>
    </row>
    <row r="867" spans="1:31" x14ac:dyDescent="0.15">
      <c r="A867">
        <v>7</v>
      </c>
      <c r="B867">
        <v>774.68299999999999</v>
      </c>
      <c r="C867">
        <v>10</v>
      </c>
      <c r="D867" s="18">
        <v>1</v>
      </c>
      <c r="E867" s="18">
        <v>0</v>
      </c>
      <c r="F867" s="18">
        <v>0</v>
      </c>
      <c r="G867" s="18">
        <v>0</v>
      </c>
      <c r="H867" s="18">
        <v>0</v>
      </c>
      <c r="I867" s="18">
        <v>0</v>
      </c>
      <c r="J867" s="18">
        <v>0</v>
      </c>
      <c r="K867" s="18">
        <v>0</v>
      </c>
      <c r="L867" s="18">
        <v>0</v>
      </c>
      <c r="M867" s="18">
        <v>0</v>
      </c>
      <c r="O867" s="18">
        <f>Angle!A154</f>
        <v>8971.7000000000007</v>
      </c>
      <c r="P867" s="18">
        <f t="shared" si="208"/>
        <v>-6.0452525521586568E-9</v>
      </c>
      <c r="Q867" s="18">
        <f t="shared" si="209"/>
        <v>1.2630210837063599E-16</v>
      </c>
      <c r="R867" s="18">
        <f t="shared" si="210"/>
        <v>-8.6897763756939815E-19</v>
      </c>
      <c r="S867" s="18">
        <f t="shared" si="211"/>
        <v>-9.0505130127416665E-12</v>
      </c>
      <c r="T867" s="18"/>
      <c r="U867" s="18"/>
      <c r="V867" s="18"/>
      <c r="W867" s="18"/>
      <c r="X867" s="18"/>
      <c r="Y867" s="18"/>
      <c r="Z867" s="18"/>
      <c r="AA867" s="18"/>
      <c r="AB867" s="18"/>
      <c r="AC867" s="18"/>
      <c r="AD867" s="18"/>
      <c r="AE867" s="18"/>
    </row>
    <row r="868" spans="1:31" x14ac:dyDescent="0.15">
      <c r="A868">
        <v>7</v>
      </c>
      <c r="B868">
        <v>774.68299999999999</v>
      </c>
      <c r="C868">
        <v>15</v>
      </c>
      <c r="D868" s="18">
        <v>1</v>
      </c>
      <c r="E868" s="18">
        <v>0</v>
      </c>
      <c r="F868" s="18">
        <v>0</v>
      </c>
      <c r="G868" s="18">
        <v>0</v>
      </c>
      <c r="H868" s="18">
        <v>0</v>
      </c>
      <c r="I868" s="18">
        <v>0</v>
      </c>
      <c r="J868" s="18">
        <v>0</v>
      </c>
      <c r="K868" s="18">
        <v>0</v>
      </c>
      <c r="L868" s="18">
        <v>0</v>
      </c>
      <c r="M868" s="18">
        <v>0</v>
      </c>
      <c r="O868" s="18">
        <f>Angle!A155</f>
        <v>11294</v>
      </c>
      <c r="P868" s="18">
        <f t="shared" si="208"/>
        <v>-5.3097211491662546E-9</v>
      </c>
      <c r="Q868" s="18">
        <f t="shared" si="209"/>
        <v>9.2240096593353746E-17</v>
      </c>
      <c r="R868" s="18">
        <f t="shared" si="210"/>
        <v>-6.1632068735315608E-19</v>
      </c>
      <c r="S868" s="18">
        <f t="shared" si="211"/>
        <v>-7.2839810985318793E-12</v>
      </c>
      <c r="T868" s="18"/>
      <c r="U868" s="18"/>
      <c r="V868" s="18"/>
      <c r="W868" s="18"/>
      <c r="X868" s="18"/>
      <c r="Y868" s="18"/>
      <c r="Z868" s="18"/>
      <c r="AA868" s="18"/>
      <c r="AB868" s="18"/>
      <c r="AC868" s="18"/>
      <c r="AD868" s="18"/>
      <c r="AE868" s="18"/>
    </row>
    <row r="869" spans="1:31" x14ac:dyDescent="0.15">
      <c r="A869">
        <v>7</v>
      </c>
      <c r="B869">
        <v>774.68299999999999</v>
      </c>
      <c r="C869">
        <v>20</v>
      </c>
      <c r="D869" s="18">
        <v>1</v>
      </c>
      <c r="E869" s="18">
        <v>0</v>
      </c>
      <c r="F869" s="18">
        <v>0</v>
      </c>
      <c r="G869" s="18">
        <v>0</v>
      </c>
      <c r="H869" s="18">
        <v>0</v>
      </c>
      <c r="I869" s="18">
        <v>0</v>
      </c>
      <c r="J869" s="18">
        <v>0</v>
      </c>
      <c r="K869" s="18">
        <v>0</v>
      </c>
      <c r="L869" s="18">
        <v>0</v>
      </c>
      <c r="M869" s="18">
        <v>0</v>
      </c>
      <c r="O869" s="18">
        <f>Angle!A156</f>
        <v>14219</v>
      </c>
      <c r="P869" s="18">
        <f t="shared" si="208"/>
        <v>-4.6633905948012424E-9</v>
      </c>
      <c r="Q869" s="18">
        <f t="shared" si="209"/>
        <v>6.7353946864012639E-17</v>
      </c>
      <c r="R869" s="18">
        <f t="shared" si="210"/>
        <v>-4.3705179720761319E-19</v>
      </c>
      <c r="S869" s="18">
        <f t="shared" si="211"/>
        <v>-5.8616371025118458E-12</v>
      </c>
      <c r="T869" s="18"/>
      <c r="U869" s="18"/>
      <c r="V869" s="18"/>
      <c r="W869" s="18"/>
      <c r="X869" s="18"/>
      <c r="Y869" s="18"/>
      <c r="Z869" s="18"/>
      <c r="AA869" s="18"/>
      <c r="AB869" s="18"/>
      <c r="AC869" s="18"/>
      <c r="AD869" s="18"/>
      <c r="AE869" s="18"/>
    </row>
    <row r="870" spans="1:31" x14ac:dyDescent="0.15">
      <c r="A870">
        <v>7</v>
      </c>
      <c r="B870">
        <v>897.803</v>
      </c>
      <c r="C870">
        <v>1</v>
      </c>
      <c r="D870" s="18">
        <v>1</v>
      </c>
      <c r="E870" s="18">
        <v>0</v>
      </c>
      <c r="F870" s="18">
        <v>0</v>
      </c>
      <c r="G870" s="18">
        <v>0</v>
      </c>
      <c r="H870" s="18">
        <v>0</v>
      </c>
      <c r="I870" s="18">
        <v>0</v>
      </c>
      <c r="J870" s="18">
        <v>0</v>
      </c>
      <c r="K870" s="18">
        <v>0</v>
      </c>
      <c r="L870" s="18">
        <v>0</v>
      </c>
      <c r="M870" s="18">
        <v>0</v>
      </c>
      <c r="O870" s="18">
        <f>Angle!A157</f>
        <v>17901</v>
      </c>
      <c r="P870" s="18">
        <f t="shared" si="208"/>
        <v>-4.0958044364707593E-9</v>
      </c>
      <c r="Q870" s="18">
        <f t="shared" si="209"/>
        <v>4.9184033743402639E-17</v>
      </c>
      <c r="R870" s="18">
        <f t="shared" si="210"/>
        <v>-3.099406399145048E-19</v>
      </c>
      <c r="S870" s="18">
        <f t="shared" si="211"/>
        <v>-4.7171679413832598E-12</v>
      </c>
      <c r="T870" s="18"/>
      <c r="U870" s="18"/>
      <c r="V870" s="18"/>
      <c r="W870" s="18"/>
      <c r="X870" s="18"/>
      <c r="Y870" s="18"/>
      <c r="Z870" s="18"/>
      <c r="AA870" s="18"/>
      <c r="AB870" s="18"/>
      <c r="AC870" s="18"/>
      <c r="AD870" s="18"/>
      <c r="AE870" s="18"/>
    </row>
    <row r="871" spans="1:31" x14ac:dyDescent="0.15">
      <c r="A871">
        <v>7</v>
      </c>
      <c r="B871">
        <v>897.803</v>
      </c>
      <c r="C871">
        <v>3</v>
      </c>
      <c r="D871" s="18">
        <v>1</v>
      </c>
      <c r="E871" s="18">
        <v>0</v>
      </c>
      <c r="F871" s="18">
        <v>0</v>
      </c>
      <c r="G871" s="18">
        <v>0</v>
      </c>
      <c r="H871" s="18">
        <v>0</v>
      </c>
      <c r="I871" s="18">
        <v>0</v>
      </c>
      <c r="J871" s="18">
        <v>0</v>
      </c>
      <c r="K871" s="18">
        <v>0</v>
      </c>
      <c r="L871" s="18">
        <v>0</v>
      </c>
      <c r="M871" s="18">
        <v>0</v>
      </c>
      <c r="O871" s="18">
        <f>Angle!A158</f>
        <v>22536</v>
      </c>
      <c r="P871" s="18">
        <f t="shared" si="208"/>
        <v>-3.5973403553184057E-9</v>
      </c>
      <c r="Q871" s="18">
        <f t="shared" si="209"/>
        <v>3.5916756578660252E-17</v>
      </c>
      <c r="R871" s="18">
        <f t="shared" si="210"/>
        <v>-2.1980477350133639E-19</v>
      </c>
      <c r="S871" s="18">
        <f t="shared" si="211"/>
        <v>-3.7962250707063521E-12</v>
      </c>
      <c r="T871" s="18"/>
      <c r="U871" s="18"/>
      <c r="V871" s="18"/>
      <c r="W871" s="18"/>
      <c r="X871" s="18"/>
      <c r="Y871" s="18"/>
      <c r="Z871" s="18"/>
      <c r="AA871" s="18"/>
      <c r="AB871" s="18"/>
      <c r="AC871" s="18"/>
      <c r="AD871" s="18"/>
      <c r="AE871" s="18"/>
    </row>
    <row r="872" spans="1:31" x14ac:dyDescent="0.15">
      <c r="A872">
        <v>7</v>
      </c>
      <c r="B872">
        <v>897.803</v>
      </c>
      <c r="C872">
        <v>5</v>
      </c>
      <c r="D872" s="18">
        <v>1</v>
      </c>
      <c r="E872" s="18">
        <v>0</v>
      </c>
      <c r="F872" s="18">
        <v>0</v>
      </c>
      <c r="G872" s="18">
        <v>0</v>
      </c>
      <c r="H872" s="18">
        <v>0</v>
      </c>
      <c r="I872" s="18">
        <v>0</v>
      </c>
      <c r="J872" s="18">
        <v>0</v>
      </c>
      <c r="K872" s="18">
        <v>0</v>
      </c>
      <c r="L872" s="18">
        <v>0</v>
      </c>
      <c r="M872" s="18">
        <v>0</v>
      </c>
      <c r="O872" s="18">
        <f>Angle!A159</f>
        <v>28371</v>
      </c>
      <c r="P872" s="18">
        <f t="shared" si="208"/>
        <v>-3.1595470006448193E-9</v>
      </c>
      <c r="Q872" s="18">
        <f t="shared" si="209"/>
        <v>2.622843893416046E-17</v>
      </c>
      <c r="R872" s="18">
        <f t="shared" si="210"/>
        <v>-1.5588283604278629E-19</v>
      </c>
      <c r="S872" s="18">
        <f t="shared" si="211"/>
        <v>-3.0550913534866144E-12</v>
      </c>
      <c r="T872" s="18"/>
      <c r="U872" s="18"/>
      <c r="V872" s="18"/>
      <c r="W872" s="18"/>
      <c r="X872" s="18"/>
      <c r="Y872" s="18"/>
      <c r="Z872" s="18"/>
      <c r="AA872" s="18"/>
      <c r="AB872" s="18"/>
      <c r="AC872" s="18"/>
      <c r="AD872" s="18"/>
      <c r="AE872" s="18"/>
    </row>
    <row r="873" spans="1:31" x14ac:dyDescent="0.15">
      <c r="A873">
        <v>7</v>
      </c>
      <c r="B873">
        <v>897.803</v>
      </c>
      <c r="C873">
        <v>7</v>
      </c>
      <c r="D873" s="18">
        <v>1</v>
      </c>
      <c r="E873" s="18">
        <v>0</v>
      </c>
      <c r="F873" s="18">
        <v>0</v>
      </c>
      <c r="G873" s="18">
        <v>0</v>
      </c>
      <c r="H873" s="18">
        <v>0</v>
      </c>
      <c r="I873" s="18">
        <v>0</v>
      </c>
      <c r="J873" s="18">
        <v>0</v>
      </c>
      <c r="K873" s="18">
        <v>0</v>
      </c>
      <c r="L873" s="18">
        <v>0</v>
      </c>
      <c r="M873" s="18">
        <v>0</v>
      </c>
      <c r="O873" s="18">
        <f>Angle!A160</f>
        <v>35717</v>
      </c>
      <c r="P873" s="18">
        <f t="shared" si="208"/>
        <v>-2.7750236436527955E-9</v>
      </c>
      <c r="Q873" s="18">
        <f t="shared" si="209"/>
        <v>1.9153331874002749E-17</v>
      </c>
      <c r="R873" s="18">
        <f t="shared" si="210"/>
        <v>-1.1054922846943933E-19</v>
      </c>
      <c r="S873" s="18">
        <f t="shared" si="211"/>
        <v>-2.458635068241453E-12</v>
      </c>
      <c r="T873" s="18"/>
      <c r="U873" s="18"/>
      <c r="V873" s="18"/>
      <c r="W873" s="18"/>
      <c r="X873" s="18"/>
      <c r="Y873" s="18"/>
      <c r="Z873" s="18"/>
      <c r="AA873" s="18"/>
      <c r="AB873" s="18"/>
      <c r="AC873" s="18"/>
      <c r="AD873" s="18"/>
      <c r="AE873" s="18"/>
    </row>
    <row r="874" spans="1:31" x14ac:dyDescent="0.15">
      <c r="A874">
        <v>7</v>
      </c>
      <c r="B874">
        <v>897.803</v>
      </c>
      <c r="C874">
        <v>10</v>
      </c>
      <c r="D874" s="18">
        <v>1</v>
      </c>
      <c r="E874" s="18">
        <v>0</v>
      </c>
      <c r="F874" s="18">
        <v>0</v>
      </c>
      <c r="G874" s="18">
        <v>0</v>
      </c>
      <c r="H874" s="18">
        <v>0</v>
      </c>
      <c r="I874" s="18">
        <v>0</v>
      </c>
      <c r="J874" s="18">
        <v>0</v>
      </c>
      <c r="K874" s="18">
        <v>0</v>
      </c>
      <c r="L874" s="18">
        <v>0</v>
      </c>
      <c r="M874" s="18">
        <v>0</v>
      </c>
      <c r="O874" s="18">
        <f>Angle!A161</f>
        <v>44965</v>
      </c>
      <c r="P874" s="18">
        <f t="shared" si="208"/>
        <v>-2.4372997888932765E-9</v>
      </c>
      <c r="Q874" s="18">
        <f t="shared" si="209"/>
        <v>1.3986762119832619E-17</v>
      </c>
      <c r="R874" s="18">
        <f t="shared" si="210"/>
        <v>-7.8399661425268659E-20</v>
      </c>
      <c r="S874" s="18">
        <f t="shared" si="211"/>
        <v>-1.9786300865325764E-12</v>
      </c>
      <c r="T874" s="18"/>
      <c r="U874" s="18"/>
      <c r="V874" s="18"/>
      <c r="W874" s="18"/>
      <c r="X874" s="18"/>
      <c r="Y874" s="18"/>
      <c r="Z874" s="18"/>
      <c r="AA874" s="18"/>
      <c r="AB874" s="18"/>
      <c r="AC874" s="18"/>
      <c r="AD874" s="18"/>
      <c r="AE874" s="18"/>
    </row>
    <row r="875" spans="1:31" x14ac:dyDescent="0.15">
      <c r="A875">
        <v>7</v>
      </c>
      <c r="B875">
        <v>897.803</v>
      </c>
      <c r="C875">
        <v>15</v>
      </c>
      <c r="D875" s="18">
        <v>1</v>
      </c>
      <c r="E875" s="18">
        <v>0</v>
      </c>
      <c r="F875" s="18">
        <v>0</v>
      </c>
      <c r="G875" s="18">
        <v>0</v>
      </c>
      <c r="H875" s="18">
        <v>0</v>
      </c>
      <c r="I875" s="18">
        <v>0</v>
      </c>
      <c r="J875" s="18">
        <v>0</v>
      </c>
      <c r="K875" s="18">
        <v>0</v>
      </c>
      <c r="L875" s="18">
        <v>0</v>
      </c>
      <c r="M875" s="18">
        <v>0</v>
      </c>
      <c r="O875" s="18">
        <f>Angle!A162</f>
        <v>56608</v>
      </c>
      <c r="P875" s="18">
        <f t="shared" si="208"/>
        <v>-2.1406673690293022E-9</v>
      </c>
      <c r="Q875" s="18">
        <f t="shared" si="209"/>
        <v>1.0213748102256174E-17</v>
      </c>
      <c r="R875" s="18">
        <f t="shared" si="210"/>
        <v>-5.5599041073083838E-20</v>
      </c>
      <c r="S875" s="18">
        <f t="shared" si="211"/>
        <v>-1.5923251672570771E-12</v>
      </c>
      <c r="T875" s="18"/>
      <c r="U875" s="18"/>
      <c r="V875" s="18"/>
      <c r="W875" s="18"/>
      <c r="X875" s="18"/>
      <c r="Y875" s="18"/>
      <c r="Z875" s="18"/>
      <c r="AA875" s="18"/>
      <c r="AB875" s="18"/>
      <c r="AC875" s="18"/>
      <c r="AD875" s="18"/>
      <c r="AE875" s="18"/>
    </row>
    <row r="876" spans="1:31" x14ac:dyDescent="0.15">
      <c r="A876">
        <v>7</v>
      </c>
      <c r="B876">
        <v>897.803</v>
      </c>
      <c r="C876">
        <v>20</v>
      </c>
      <c r="D876" s="18">
        <v>1</v>
      </c>
      <c r="E876" s="18">
        <v>0</v>
      </c>
      <c r="F876" s="18">
        <v>0</v>
      </c>
      <c r="G876" s="18">
        <v>0</v>
      </c>
      <c r="H876" s="18">
        <v>0</v>
      </c>
      <c r="I876" s="18">
        <v>0</v>
      </c>
      <c r="J876" s="18">
        <v>0</v>
      </c>
      <c r="K876" s="18">
        <v>0</v>
      </c>
      <c r="L876" s="18">
        <v>0</v>
      </c>
      <c r="M876" s="18">
        <v>0</v>
      </c>
      <c r="O876" s="18">
        <f>Angle!A163</f>
        <v>71264</v>
      </c>
      <c r="P876" s="18">
        <f t="shared" si="208"/>
        <v>-1.88016311545858E-9</v>
      </c>
      <c r="Q876" s="18">
        <f t="shared" si="209"/>
        <v>7.4587814493381244E-18</v>
      </c>
      <c r="R876" s="18">
        <f t="shared" si="210"/>
        <v>-3.9430889789057394E-20</v>
      </c>
      <c r="S876" s="18">
        <f t="shared" si="211"/>
        <v>-1.2814720120228811E-12</v>
      </c>
      <c r="T876" s="18"/>
      <c r="U876" s="18"/>
      <c r="V876" s="18"/>
      <c r="W876" s="18"/>
      <c r="X876" s="18"/>
      <c r="Y876" s="18"/>
      <c r="Z876" s="18"/>
      <c r="AA876" s="18"/>
      <c r="AB876" s="18"/>
      <c r="AC876" s="18"/>
      <c r="AD876" s="18"/>
      <c r="AE876" s="18"/>
    </row>
    <row r="877" spans="1:31" x14ac:dyDescent="0.15">
      <c r="A877">
        <v>7</v>
      </c>
      <c r="B877">
        <v>1036.3610000000001</v>
      </c>
      <c r="C877">
        <v>1</v>
      </c>
      <c r="D877" s="18">
        <v>1</v>
      </c>
      <c r="E877" s="18">
        <v>0</v>
      </c>
      <c r="F877" s="18">
        <v>0</v>
      </c>
      <c r="G877" s="18">
        <v>0</v>
      </c>
      <c r="H877" s="18">
        <v>0</v>
      </c>
      <c r="I877" s="18">
        <v>0</v>
      </c>
      <c r="J877" s="18">
        <v>0</v>
      </c>
      <c r="K877" s="18">
        <v>0</v>
      </c>
      <c r="L877" s="18">
        <v>0</v>
      </c>
      <c r="M877" s="18">
        <v>0</v>
      </c>
      <c r="O877" s="18">
        <f>Angle!A164</f>
        <v>89716</v>
      </c>
      <c r="P877" s="18">
        <f t="shared" ref="P877:P887" si="212">IF(R$1=2,P$745/(1+EXP((LOG10($O877)-P$746)/P$747)),0)</f>
        <v>-1.6513447101112865E-9</v>
      </c>
      <c r="Q877" s="18">
        <f t="shared" ref="Q877:Q887" si="213">IF(R$1=2,Q$745/(1+EXP((LOG10($O877)-Q$746)/Q$747)),0)</f>
        <v>5.4467899015835682E-18</v>
      </c>
      <c r="R877" s="18">
        <f t="shared" ref="R877:R887" si="214">IF(R$1=2,R$745/(1+EXP((LOG10($O877)-R$746)/R$747)),0)</f>
        <v>-2.7963718705339468E-20</v>
      </c>
      <c r="S877" s="18">
        <f t="shared" ref="S877:S887" si="215">IF(R$1=2,S$745/(1+EXP((LOG10($O877)-S$746)/S$747)),0)</f>
        <v>-1.031287096633102E-12</v>
      </c>
      <c r="T877" s="18"/>
      <c r="U877" s="18"/>
      <c r="V877" s="18"/>
      <c r="W877" s="18"/>
      <c r="X877" s="18"/>
      <c r="Y877" s="18"/>
      <c r="Z877" s="18"/>
      <c r="AA877" s="18"/>
      <c r="AB877" s="18"/>
      <c r="AC877" s="18"/>
      <c r="AD877" s="18"/>
      <c r="AE877" s="18"/>
    </row>
    <row r="878" spans="1:31" x14ac:dyDescent="0.15">
      <c r="A878">
        <v>7</v>
      </c>
      <c r="B878">
        <v>1036.3610000000001</v>
      </c>
      <c r="C878">
        <v>3</v>
      </c>
      <c r="D878" s="18">
        <v>1</v>
      </c>
      <c r="E878" s="18">
        <v>0</v>
      </c>
      <c r="F878" s="18">
        <v>0</v>
      </c>
      <c r="G878" s="18">
        <v>0</v>
      </c>
      <c r="H878" s="18">
        <v>0</v>
      </c>
      <c r="I878" s="18">
        <v>0</v>
      </c>
      <c r="J878" s="18">
        <v>0</v>
      </c>
      <c r="K878" s="18">
        <v>0</v>
      </c>
      <c r="L878" s="18">
        <v>0</v>
      </c>
      <c r="M878" s="18">
        <v>0</v>
      </c>
      <c r="O878" s="18">
        <f>Angle!A165</f>
        <v>112940</v>
      </c>
      <c r="P878" s="18">
        <f t="shared" si="212"/>
        <v>-1.4504148905942755E-9</v>
      </c>
      <c r="Q878" s="18">
        <f t="shared" si="213"/>
        <v>3.9778020148352846E-18</v>
      </c>
      <c r="R878" s="18">
        <f t="shared" si="214"/>
        <v>-1.9832882798516716E-20</v>
      </c>
      <c r="S878" s="18">
        <f t="shared" si="215"/>
        <v>-8.2998573968976624E-13</v>
      </c>
      <c r="T878" s="18"/>
      <c r="U878" s="18"/>
      <c r="V878" s="18"/>
      <c r="W878" s="18"/>
      <c r="X878" s="18"/>
      <c r="Y878" s="18"/>
      <c r="Z878" s="18"/>
      <c r="AA878" s="18"/>
      <c r="AB878" s="18"/>
      <c r="AC878" s="18"/>
      <c r="AD878" s="18"/>
      <c r="AE878" s="18"/>
    </row>
    <row r="879" spans="1:31" x14ac:dyDescent="0.15">
      <c r="A879">
        <v>7</v>
      </c>
      <c r="B879">
        <v>1036.3610000000001</v>
      </c>
      <c r="C879">
        <v>5</v>
      </c>
      <c r="D879" s="18">
        <v>1</v>
      </c>
      <c r="E879" s="18">
        <v>0</v>
      </c>
      <c r="F879" s="18">
        <v>0</v>
      </c>
      <c r="G879" s="18">
        <v>0</v>
      </c>
      <c r="H879" s="18">
        <v>0</v>
      </c>
      <c r="I879" s="18">
        <v>0</v>
      </c>
      <c r="J879" s="18">
        <v>0</v>
      </c>
      <c r="K879" s="18">
        <v>0</v>
      </c>
      <c r="L879" s="18">
        <v>0</v>
      </c>
      <c r="M879" s="18">
        <v>0</v>
      </c>
      <c r="O879" s="18">
        <f>Angle!A166</f>
        <v>142190</v>
      </c>
      <c r="P879" s="18">
        <f t="shared" si="212"/>
        <v>-1.273861773138541E-9</v>
      </c>
      <c r="Q879" s="18">
        <f t="shared" si="213"/>
        <v>2.9046008779015387E-18</v>
      </c>
      <c r="R879" s="18">
        <f t="shared" si="214"/>
        <v>-1.406410209614289E-20</v>
      </c>
      <c r="S879" s="18">
        <f t="shared" si="215"/>
        <v>-6.6791430952678319E-13</v>
      </c>
      <c r="T879" s="18"/>
      <c r="U879" s="18"/>
      <c r="V879" s="18"/>
      <c r="W879" s="18"/>
      <c r="X879" s="18"/>
      <c r="Y879" s="18"/>
      <c r="Z879" s="18"/>
      <c r="AA879" s="18"/>
      <c r="AB879" s="18"/>
      <c r="AC879" s="18"/>
      <c r="AD879" s="18"/>
      <c r="AE879" s="18"/>
    </row>
    <row r="880" spans="1:31" x14ac:dyDescent="0.15">
      <c r="A880">
        <v>7</v>
      </c>
      <c r="B880">
        <v>1036.3610000000001</v>
      </c>
      <c r="C880">
        <v>7</v>
      </c>
      <c r="D880" s="18">
        <v>1</v>
      </c>
      <c r="E880" s="18">
        <v>0</v>
      </c>
      <c r="F880" s="18">
        <v>0</v>
      </c>
      <c r="G880" s="18">
        <v>0</v>
      </c>
      <c r="H880" s="18">
        <v>0</v>
      </c>
      <c r="I880" s="18">
        <v>0</v>
      </c>
      <c r="J880" s="18">
        <v>0</v>
      </c>
      <c r="K880" s="18">
        <v>0</v>
      </c>
      <c r="L880" s="18">
        <v>0</v>
      </c>
      <c r="M880" s="18">
        <v>0</v>
      </c>
      <c r="O880" s="18">
        <f>Angle!A167</f>
        <v>179010</v>
      </c>
      <c r="P880" s="18">
        <f t="shared" si="212"/>
        <v>-1.1188186687321004E-9</v>
      </c>
      <c r="Q880" s="18">
        <f t="shared" si="213"/>
        <v>2.1210336474900266E-18</v>
      </c>
      <c r="R880" s="18">
        <f t="shared" si="214"/>
        <v>-9.9737304167422209E-21</v>
      </c>
      <c r="S880" s="18">
        <f t="shared" si="215"/>
        <v>-5.3750580481859576E-13</v>
      </c>
      <c r="T880" s="18"/>
      <c r="U880" s="18"/>
      <c r="V880" s="18"/>
      <c r="W880" s="18"/>
      <c r="X880" s="18"/>
      <c r="Y880" s="18"/>
      <c r="Z880" s="18"/>
      <c r="AA880" s="18"/>
      <c r="AB880" s="18"/>
      <c r="AC880" s="18"/>
      <c r="AD880" s="18"/>
      <c r="AE880" s="18"/>
    </row>
    <row r="881" spans="1:31" x14ac:dyDescent="0.15">
      <c r="A881">
        <v>7</v>
      </c>
      <c r="B881">
        <v>1036.3610000000001</v>
      </c>
      <c r="C881">
        <v>10</v>
      </c>
      <c r="D881" s="18">
        <v>1</v>
      </c>
      <c r="E881" s="18">
        <v>0</v>
      </c>
      <c r="F881" s="18">
        <v>0</v>
      </c>
      <c r="G881" s="18">
        <v>0</v>
      </c>
      <c r="H881" s="18">
        <v>0</v>
      </c>
      <c r="I881" s="18">
        <v>0</v>
      </c>
      <c r="J881" s="18">
        <v>0</v>
      </c>
      <c r="K881" s="18">
        <v>0</v>
      </c>
      <c r="L881" s="18">
        <v>0</v>
      </c>
      <c r="M881" s="18">
        <v>0</v>
      </c>
      <c r="O881" s="18">
        <f>Angle!A168</f>
        <v>225360</v>
      </c>
      <c r="P881" s="18">
        <f t="shared" si="212"/>
        <v>-9.8265711751802719E-10</v>
      </c>
      <c r="Q881" s="18">
        <f t="shared" si="213"/>
        <v>1.5488898208204755E-18</v>
      </c>
      <c r="R881" s="18">
        <f t="shared" si="214"/>
        <v>-7.0732045846589798E-21</v>
      </c>
      <c r="S881" s="18">
        <f t="shared" si="215"/>
        <v>-4.3256738729248106E-13</v>
      </c>
      <c r="T881" s="18"/>
      <c r="U881" s="18"/>
      <c r="V881" s="18"/>
      <c r="W881" s="18"/>
      <c r="X881" s="18"/>
      <c r="Y881" s="18"/>
      <c r="Z881" s="18"/>
      <c r="AA881" s="18"/>
      <c r="AB881" s="18"/>
      <c r="AC881" s="18"/>
      <c r="AD881" s="18"/>
      <c r="AE881" s="18"/>
    </row>
    <row r="882" spans="1:31" x14ac:dyDescent="0.15">
      <c r="A882">
        <v>7</v>
      </c>
      <c r="B882">
        <v>1036.3610000000001</v>
      </c>
      <c r="C882">
        <v>15</v>
      </c>
      <c r="D882" s="18">
        <v>1</v>
      </c>
      <c r="E882" s="18">
        <v>0</v>
      </c>
      <c r="F882" s="18">
        <v>0</v>
      </c>
      <c r="G882" s="18">
        <v>0</v>
      </c>
      <c r="H882" s="18">
        <v>0</v>
      </c>
      <c r="I882" s="18">
        <v>0</v>
      </c>
      <c r="J882" s="18">
        <v>0</v>
      </c>
      <c r="K882" s="18">
        <v>0</v>
      </c>
      <c r="L882" s="18">
        <v>0</v>
      </c>
      <c r="M882" s="18">
        <v>0</v>
      </c>
      <c r="O882" s="18">
        <f>Angle!A169</f>
        <v>283710</v>
      </c>
      <c r="P882" s="18">
        <f t="shared" si="212"/>
        <v>-8.6306852543361515E-10</v>
      </c>
      <c r="Q882" s="18">
        <f t="shared" si="213"/>
        <v>1.1310865999874184E-18</v>
      </c>
      <c r="R882" s="18">
        <f t="shared" si="214"/>
        <v>-5.0162295067753676E-21</v>
      </c>
      <c r="S882" s="18">
        <f t="shared" si="215"/>
        <v>-3.4811763266468557E-13</v>
      </c>
      <c r="T882" s="18"/>
      <c r="U882" s="18"/>
      <c r="V882" s="18"/>
      <c r="W882" s="18"/>
      <c r="X882" s="18"/>
      <c r="Y882" s="18"/>
      <c r="Z882" s="18"/>
      <c r="AA882" s="18"/>
      <c r="AB882" s="18"/>
      <c r="AC882" s="18"/>
      <c r="AD882" s="18"/>
      <c r="AE882" s="18"/>
    </row>
    <row r="883" spans="1:31" x14ac:dyDescent="0.15">
      <c r="A883">
        <v>7</v>
      </c>
      <c r="B883">
        <v>1036.3610000000001</v>
      </c>
      <c r="C883">
        <v>20</v>
      </c>
      <c r="D883" s="18">
        <v>1</v>
      </c>
      <c r="E883" s="18">
        <v>0</v>
      </c>
      <c r="F883" s="18">
        <v>0</v>
      </c>
      <c r="G883" s="18">
        <v>0</v>
      </c>
      <c r="H883" s="18">
        <v>0</v>
      </c>
      <c r="I883" s="18">
        <v>0</v>
      </c>
      <c r="J883" s="18">
        <v>0</v>
      </c>
      <c r="K883" s="18">
        <v>0</v>
      </c>
      <c r="L883" s="18">
        <v>0</v>
      </c>
      <c r="M883" s="18">
        <v>0</v>
      </c>
      <c r="O883" s="18">
        <f>Angle!A170</f>
        <v>357170</v>
      </c>
      <c r="P883" s="18">
        <f t="shared" si="212"/>
        <v>-7.5803128978520764E-10</v>
      </c>
      <c r="Q883" s="18">
        <f t="shared" si="213"/>
        <v>8.2597660814577407E-19</v>
      </c>
      <c r="R883" s="18">
        <f t="shared" si="214"/>
        <v>-3.5574173262247058E-21</v>
      </c>
      <c r="S883" s="18">
        <f t="shared" si="215"/>
        <v>-2.8015339657338424E-13</v>
      </c>
      <c r="T883" s="18"/>
      <c r="U883" s="18"/>
      <c r="V883" s="18"/>
      <c r="W883" s="18"/>
      <c r="X883" s="18"/>
      <c r="Y883" s="18"/>
      <c r="Z883" s="18"/>
      <c r="AA883" s="18"/>
      <c r="AB883" s="18"/>
      <c r="AC883" s="18"/>
      <c r="AD883" s="18"/>
      <c r="AE883" s="18"/>
    </row>
    <row r="884" spans="1:31" x14ac:dyDescent="0.15">
      <c r="A884">
        <v>8</v>
      </c>
      <c r="B884">
        <v>0.76500000000000001</v>
      </c>
      <c r="C884">
        <v>1</v>
      </c>
      <c r="D884" s="18">
        <v>0</v>
      </c>
      <c r="E884" s="18">
        <v>0</v>
      </c>
      <c r="F884" s="18">
        <v>0</v>
      </c>
      <c r="G884" s="18">
        <v>0</v>
      </c>
      <c r="H884" s="18">
        <v>0</v>
      </c>
      <c r="I884" s="18">
        <v>0</v>
      </c>
      <c r="J884" s="18">
        <v>0</v>
      </c>
      <c r="K884" s="18">
        <v>0</v>
      </c>
      <c r="L884" s="18">
        <v>0</v>
      </c>
      <c r="M884" s="18">
        <v>0</v>
      </c>
      <c r="O884" s="18">
        <f>Angle!A171</f>
        <v>449650</v>
      </c>
      <c r="P884" s="18">
        <f t="shared" si="212"/>
        <v>-6.6577791335604054E-10</v>
      </c>
      <c r="Q884" s="18">
        <f t="shared" si="213"/>
        <v>6.0317120857504357E-19</v>
      </c>
      <c r="R884" s="18">
        <f t="shared" si="214"/>
        <v>-2.5228607904893859E-21</v>
      </c>
      <c r="S884" s="18">
        <f t="shared" si="215"/>
        <v>-2.2545840432095972E-13</v>
      </c>
      <c r="T884" s="18"/>
      <c r="U884" s="18"/>
      <c r="V884" s="18"/>
      <c r="W884" s="18"/>
      <c r="X884" s="18"/>
      <c r="Y884" s="18"/>
      <c r="Z884" s="18"/>
      <c r="AA884" s="18"/>
      <c r="AB884" s="18"/>
      <c r="AC884" s="18"/>
      <c r="AD884" s="18"/>
      <c r="AE884" s="18"/>
    </row>
    <row r="885" spans="1:31" x14ac:dyDescent="0.15">
      <c r="A885">
        <v>8</v>
      </c>
      <c r="B885">
        <v>0.76500000000000001</v>
      </c>
      <c r="C885">
        <v>3</v>
      </c>
      <c r="D885" s="18">
        <v>0</v>
      </c>
      <c r="E885" s="18">
        <v>0</v>
      </c>
      <c r="F885" s="18">
        <v>0</v>
      </c>
      <c r="G885" s="18">
        <v>0</v>
      </c>
      <c r="H885" s="18">
        <v>0</v>
      </c>
      <c r="I885" s="18">
        <v>0</v>
      </c>
      <c r="J885" s="18">
        <v>0</v>
      </c>
      <c r="K885" s="18">
        <v>0</v>
      </c>
      <c r="L885" s="18">
        <v>0</v>
      </c>
      <c r="M885" s="18">
        <v>0</v>
      </c>
      <c r="O885" s="18">
        <f>Angle!A172</f>
        <v>566080</v>
      </c>
      <c r="P885" s="18">
        <f t="shared" si="212"/>
        <v>-5.8474916614129332E-10</v>
      </c>
      <c r="Q885" s="18">
        <f t="shared" si="213"/>
        <v>4.4046211225565894E-19</v>
      </c>
      <c r="R885" s="18">
        <f t="shared" si="214"/>
        <v>-1.789148551946205E-21</v>
      </c>
      <c r="S885" s="18">
        <f t="shared" si="215"/>
        <v>-1.8144022665359262E-13</v>
      </c>
      <c r="T885" s="18"/>
      <c r="U885" s="18"/>
      <c r="V885" s="18"/>
      <c r="W885" s="18"/>
      <c r="X885" s="18"/>
      <c r="Y885" s="18"/>
      <c r="Z885" s="18"/>
      <c r="AA885" s="18"/>
      <c r="AB885" s="18"/>
      <c r="AC885" s="18"/>
      <c r="AD885" s="18"/>
      <c r="AE885" s="18"/>
    </row>
    <row r="886" spans="1:31" x14ac:dyDescent="0.15">
      <c r="A886">
        <v>8</v>
      </c>
      <c r="B886">
        <v>0.76500000000000001</v>
      </c>
      <c r="C886">
        <v>5</v>
      </c>
      <c r="D886" s="18">
        <v>0</v>
      </c>
      <c r="E886" s="18">
        <v>0</v>
      </c>
      <c r="F886" s="18">
        <v>0</v>
      </c>
      <c r="G886" s="18">
        <v>0</v>
      </c>
      <c r="H886" s="18">
        <v>0</v>
      </c>
      <c r="I886" s="18">
        <v>0</v>
      </c>
      <c r="J886" s="18">
        <v>0</v>
      </c>
      <c r="K886" s="18">
        <v>0</v>
      </c>
      <c r="L886" s="18">
        <v>0</v>
      </c>
      <c r="M886" s="18">
        <v>0</v>
      </c>
      <c r="O886" s="18">
        <f>Angle!A173</f>
        <v>712640</v>
      </c>
      <c r="P886" s="18">
        <f t="shared" si="212"/>
        <v>-5.1358926949747561E-10</v>
      </c>
      <c r="Q886" s="18">
        <f t="shared" si="213"/>
        <v>3.2165573295302671E-19</v>
      </c>
      <c r="R886" s="18">
        <f t="shared" si="214"/>
        <v>-1.268865757510266E-21</v>
      </c>
      <c r="S886" s="18">
        <f t="shared" si="215"/>
        <v>-1.4601952986095574E-13</v>
      </c>
      <c r="T886" s="18"/>
      <c r="U886" s="18"/>
      <c r="V886" s="18"/>
      <c r="W886" s="18"/>
      <c r="X886" s="18"/>
      <c r="Y886" s="18"/>
      <c r="Z886" s="18"/>
      <c r="AA886" s="18"/>
      <c r="AB886" s="18"/>
      <c r="AC886" s="18"/>
      <c r="AD886" s="18"/>
      <c r="AE886" s="18"/>
    </row>
    <row r="887" spans="1:31" x14ac:dyDescent="0.15">
      <c r="A887">
        <v>8</v>
      </c>
      <c r="B887">
        <v>0.76500000000000001</v>
      </c>
      <c r="C887">
        <v>7</v>
      </c>
      <c r="D887" s="18">
        <v>0</v>
      </c>
      <c r="E887" s="18">
        <v>0</v>
      </c>
      <c r="F887" s="18">
        <v>0</v>
      </c>
      <c r="G887" s="18">
        <v>0</v>
      </c>
      <c r="H887" s="18">
        <v>0</v>
      </c>
      <c r="I887" s="18">
        <v>0</v>
      </c>
      <c r="J887" s="18">
        <v>0</v>
      </c>
      <c r="K887" s="18">
        <v>0</v>
      </c>
      <c r="L887" s="18">
        <v>0</v>
      </c>
      <c r="M887" s="18">
        <v>0</v>
      </c>
      <c r="O887" s="18">
        <f>Angle!A174</f>
        <v>897160</v>
      </c>
      <c r="P887" s="18">
        <f t="shared" si="212"/>
        <v>-4.5108474915719433E-10</v>
      </c>
      <c r="Q887" s="18">
        <f t="shared" si="213"/>
        <v>2.3488973499692431E-19</v>
      </c>
      <c r="R887" s="18">
        <f t="shared" si="214"/>
        <v>-8.9985808861207467E-22</v>
      </c>
      <c r="S887" s="18">
        <f t="shared" si="215"/>
        <v>-1.1751177988097384E-13</v>
      </c>
      <c r="T887" s="18"/>
      <c r="U887" s="18"/>
      <c r="V887" s="18"/>
      <c r="W887" s="18"/>
      <c r="X887" s="18"/>
      <c r="Y887" s="18"/>
      <c r="Z887" s="18"/>
      <c r="AA887" s="18"/>
      <c r="AB887" s="18"/>
      <c r="AC887" s="18"/>
      <c r="AD887" s="18"/>
      <c r="AE887" s="18"/>
    </row>
    <row r="888" spans="1:31" x14ac:dyDescent="0.15">
      <c r="A888">
        <v>8</v>
      </c>
      <c r="B888">
        <v>0.76500000000000001</v>
      </c>
      <c r="C888">
        <v>10</v>
      </c>
      <c r="D888" s="18">
        <v>0</v>
      </c>
      <c r="E888" s="18">
        <v>0</v>
      </c>
      <c r="F888" s="18">
        <v>0</v>
      </c>
      <c r="G888" s="18">
        <v>0</v>
      </c>
      <c r="H888" s="18">
        <v>0</v>
      </c>
      <c r="I888" s="18">
        <v>0</v>
      </c>
      <c r="J888" s="18">
        <v>0</v>
      </c>
      <c r="K888" s="18">
        <v>0</v>
      </c>
      <c r="L888" s="18">
        <v>0</v>
      </c>
      <c r="M888" s="18">
        <v>0</v>
      </c>
      <c r="O888" s="18"/>
      <c r="P888" s="18"/>
      <c r="Q888" s="18"/>
      <c r="R888" s="18"/>
      <c r="S888" s="18"/>
      <c r="T888" s="18"/>
      <c r="U888" s="18"/>
      <c r="V888" s="18"/>
      <c r="W888" s="18"/>
      <c r="X888" s="18"/>
      <c r="Y888" s="18"/>
      <c r="Z888" s="18"/>
      <c r="AA888" s="18"/>
      <c r="AB888" s="18"/>
      <c r="AC888" s="18"/>
      <c r="AD888" s="18"/>
      <c r="AE888" s="18"/>
    </row>
    <row r="889" spans="1:31" x14ac:dyDescent="0.15">
      <c r="A889">
        <v>8</v>
      </c>
      <c r="B889">
        <v>0.76500000000000001</v>
      </c>
      <c r="C889">
        <v>15</v>
      </c>
      <c r="D889" s="18">
        <v>0</v>
      </c>
      <c r="E889" s="18">
        <v>0</v>
      </c>
      <c r="F889" s="18">
        <v>0</v>
      </c>
      <c r="G889" s="18">
        <v>0</v>
      </c>
      <c r="H889" s="18">
        <v>0</v>
      </c>
      <c r="I889" s="18">
        <v>0</v>
      </c>
      <c r="J889" s="18">
        <v>0</v>
      </c>
      <c r="K889" s="18">
        <v>0</v>
      </c>
      <c r="L889" s="18">
        <v>0</v>
      </c>
      <c r="M889" s="18">
        <v>0</v>
      </c>
      <c r="O889" s="18"/>
      <c r="P889" s="18"/>
      <c r="Q889" s="18"/>
      <c r="R889" s="18"/>
      <c r="S889" s="18"/>
      <c r="T889" s="18"/>
      <c r="U889" s="18"/>
      <c r="V889" s="18"/>
      <c r="W889" s="18"/>
      <c r="X889" s="18"/>
      <c r="Y889" s="18"/>
      <c r="Z889" s="18"/>
      <c r="AA889" s="18"/>
      <c r="AB889" s="18"/>
      <c r="AC889" s="18"/>
      <c r="AD889" s="18"/>
      <c r="AE889" s="18"/>
    </row>
    <row r="890" spans="1:31" x14ac:dyDescent="0.15">
      <c r="A890">
        <v>8</v>
      </c>
      <c r="B890">
        <v>0.76500000000000001</v>
      </c>
      <c r="C890">
        <v>20</v>
      </c>
      <c r="D890" s="18">
        <v>0</v>
      </c>
      <c r="E890" s="18">
        <v>0</v>
      </c>
      <c r="F890" s="18">
        <v>0</v>
      </c>
      <c r="G890" s="18">
        <v>0</v>
      </c>
      <c r="H890" s="18">
        <v>0</v>
      </c>
      <c r="I890" s="18">
        <v>0</v>
      </c>
      <c r="J890" s="18">
        <v>0</v>
      </c>
      <c r="K890" s="18">
        <v>0</v>
      </c>
      <c r="L890" s="18">
        <v>0</v>
      </c>
      <c r="M890" s="18">
        <v>0</v>
      </c>
      <c r="O890" s="18"/>
      <c r="P890" s="18"/>
      <c r="Q890" s="18"/>
      <c r="R890" s="18"/>
      <c r="S890" s="18"/>
      <c r="T890" s="18"/>
      <c r="U890" s="18"/>
      <c r="V890" s="18"/>
      <c r="W890" s="18"/>
      <c r="X890" s="18"/>
      <c r="Y890" s="18"/>
      <c r="Z890" s="18"/>
      <c r="AA890" s="18"/>
      <c r="AB890" s="18"/>
      <c r="AC890" s="18"/>
      <c r="AD890" s="18"/>
      <c r="AE890" s="18"/>
    </row>
    <row r="891" spans="1:31" x14ac:dyDescent="0.15">
      <c r="A891">
        <v>8</v>
      </c>
      <c r="B891">
        <v>1.901</v>
      </c>
      <c r="C891">
        <v>1</v>
      </c>
      <c r="D891" s="18">
        <v>0</v>
      </c>
      <c r="E891" s="18">
        <v>0</v>
      </c>
      <c r="F891" s="18">
        <v>0</v>
      </c>
      <c r="G891" s="18">
        <v>0</v>
      </c>
      <c r="H891" s="18">
        <v>0</v>
      </c>
      <c r="I891" s="18">
        <v>0</v>
      </c>
      <c r="J891" s="18">
        <v>0</v>
      </c>
      <c r="K891" s="18">
        <v>0</v>
      </c>
      <c r="L891" s="18">
        <v>0</v>
      </c>
      <c r="M891" s="18">
        <v>0</v>
      </c>
      <c r="O891" s="18"/>
      <c r="P891" s="18"/>
      <c r="Q891" s="18"/>
      <c r="R891" s="18"/>
      <c r="S891" s="18"/>
      <c r="T891" s="18"/>
      <c r="U891" s="18"/>
      <c r="V891" s="18"/>
      <c r="W891" s="18"/>
      <c r="X891" s="18"/>
      <c r="Y891" s="18"/>
      <c r="Z891" s="18"/>
      <c r="AA891" s="18"/>
      <c r="AB891" s="18"/>
      <c r="AC891" s="18"/>
      <c r="AD891" s="18"/>
      <c r="AE891" s="18"/>
    </row>
    <row r="892" spans="1:31" x14ac:dyDescent="0.15">
      <c r="A892">
        <v>8</v>
      </c>
      <c r="B892">
        <v>1.901</v>
      </c>
      <c r="C892">
        <v>3</v>
      </c>
      <c r="D892" s="18">
        <v>0</v>
      </c>
      <c r="E892" s="18">
        <v>0</v>
      </c>
      <c r="F892" s="18">
        <v>0</v>
      </c>
      <c r="G892" s="18">
        <v>0</v>
      </c>
      <c r="H892" s="18">
        <v>0</v>
      </c>
      <c r="I892" s="18">
        <v>0</v>
      </c>
      <c r="J892" s="18">
        <v>0</v>
      </c>
      <c r="K892" s="18">
        <v>0</v>
      </c>
      <c r="L892" s="18">
        <v>0</v>
      </c>
      <c r="M892" s="18">
        <v>0</v>
      </c>
      <c r="O892" s="18"/>
      <c r="P892" s="18"/>
      <c r="Q892" s="18"/>
      <c r="R892" s="18"/>
      <c r="S892" s="18"/>
      <c r="T892" s="18"/>
      <c r="U892" s="18"/>
      <c r="V892" s="18"/>
      <c r="W892" s="18"/>
      <c r="X892" s="18"/>
      <c r="Y892" s="18"/>
      <c r="Z892" s="18"/>
      <c r="AA892" s="18"/>
      <c r="AB892" s="18"/>
      <c r="AC892" s="18"/>
      <c r="AD892" s="18"/>
      <c r="AE892" s="18"/>
    </row>
    <row r="893" spans="1:31" x14ac:dyDescent="0.15">
      <c r="A893">
        <v>8</v>
      </c>
      <c r="B893">
        <v>1.901</v>
      </c>
      <c r="C893">
        <v>5</v>
      </c>
      <c r="D893" s="18">
        <v>0</v>
      </c>
      <c r="E893" s="18">
        <v>0</v>
      </c>
      <c r="F893" s="18">
        <v>0</v>
      </c>
      <c r="G893" s="18">
        <v>0</v>
      </c>
      <c r="H893" s="18">
        <v>0</v>
      </c>
      <c r="I893" s="18">
        <v>0</v>
      </c>
      <c r="J893" s="18">
        <v>0</v>
      </c>
      <c r="K893" s="18">
        <v>0</v>
      </c>
      <c r="L893" s="18">
        <v>0</v>
      </c>
      <c r="M893" s="18">
        <v>0</v>
      </c>
      <c r="O893" s="18"/>
      <c r="P893" s="18"/>
      <c r="Q893" s="18"/>
      <c r="R893" s="18"/>
      <c r="S893" s="18"/>
      <c r="T893" s="18"/>
      <c r="U893" s="18"/>
      <c r="V893" s="18"/>
      <c r="W893" s="18"/>
      <c r="X893" s="18"/>
      <c r="Y893" s="18"/>
      <c r="Z893" s="18"/>
      <c r="AA893" s="18"/>
      <c r="AB893" s="18"/>
      <c r="AC893" s="18"/>
      <c r="AD893" s="18"/>
      <c r="AE893" s="18"/>
    </row>
    <row r="894" spans="1:31" x14ac:dyDescent="0.15">
      <c r="A894">
        <v>8</v>
      </c>
      <c r="B894">
        <v>1.901</v>
      </c>
      <c r="C894">
        <v>7</v>
      </c>
      <c r="D894" s="18">
        <v>0</v>
      </c>
      <c r="E894" s="18">
        <v>0</v>
      </c>
      <c r="F894" s="18">
        <v>0</v>
      </c>
      <c r="G894" s="18">
        <v>0</v>
      </c>
      <c r="H894" s="18">
        <v>0</v>
      </c>
      <c r="I894" s="18">
        <v>0</v>
      </c>
      <c r="J894" s="18">
        <v>0</v>
      </c>
      <c r="K894" s="18">
        <v>0</v>
      </c>
      <c r="L894" s="18">
        <v>0</v>
      </c>
      <c r="M894" s="18">
        <v>0</v>
      </c>
      <c r="O894" s="18"/>
      <c r="P894" s="18"/>
      <c r="Q894" s="18"/>
      <c r="R894" s="18"/>
      <c r="S894" s="18"/>
      <c r="T894" s="18"/>
      <c r="U894" s="18"/>
      <c r="V894" s="18"/>
      <c r="W894" s="18"/>
      <c r="X894" s="18"/>
      <c r="Y894" s="18"/>
      <c r="Z894" s="18"/>
      <c r="AA894" s="18"/>
      <c r="AB894" s="18"/>
      <c r="AC894" s="18"/>
      <c r="AD894" s="18"/>
      <c r="AE894" s="18"/>
    </row>
    <row r="895" spans="1:31" x14ac:dyDescent="0.15">
      <c r="A895">
        <v>8</v>
      </c>
      <c r="B895">
        <v>1.901</v>
      </c>
      <c r="C895">
        <v>10</v>
      </c>
      <c r="D895" s="18">
        <v>0</v>
      </c>
      <c r="E895" s="18">
        <v>0</v>
      </c>
      <c r="F895" s="18">
        <v>0</v>
      </c>
      <c r="G895" s="18">
        <v>0</v>
      </c>
      <c r="H895" s="18">
        <v>0</v>
      </c>
      <c r="I895" s="18">
        <v>0</v>
      </c>
      <c r="J895" s="18">
        <v>0</v>
      </c>
      <c r="K895" s="18">
        <v>0</v>
      </c>
      <c r="L895" s="18">
        <v>0</v>
      </c>
      <c r="M895" s="18">
        <v>0</v>
      </c>
      <c r="O895" s="18"/>
      <c r="P895" s="18"/>
      <c r="Q895" s="18"/>
      <c r="R895" s="18"/>
      <c r="S895" s="18"/>
      <c r="T895" s="18"/>
      <c r="U895" s="18"/>
      <c r="V895" s="18"/>
      <c r="W895" s="18"/>
      <c r="X895" s="18"/>
      <c r="Y895" s="18"/>
      <c r="Z895" s="18"/>
      <c r="AA895" s="18"/>
      <c r="AB895" s="18"/>
      <c r="AC895" s="18"/>
      <c r="AD895" s="18"/>
      <c r="AE895" s="18"/>
    </row>
    <row r="896" spans="1:31" x14ac:dyDescent="0.15">
      <c r="A896">
        <v>8</v>
      </c>
      <c r="B896">
        <v>1.901</v>
      </c>
      <c r="C896">
        <v>15</v>
      </c>
      <c r="D896" s="18">
        <v>0</v>
      </c>
      <c r="E896" s="18">
        <v>0</v>
      </c>
      <c r="F896" s="18">
        <v>0</v>
      </c>
      <c r="G896" s="18">
        <v>0</v>
      </c>
      <c r="H896" s="18">
        <v>0</v>
      </c>
      <c r="I896" s="18">
        <v>0</v>
      </c>
      <c r="J896" s="18">
        <v>0</v>
      </c>
      <c r="K896" s="18">
        <v>0</v>
      </c>
      <c r="L896" s="18">
        <v>0</v>
      </c>
      <c r="M896" s="18">
        <v>0</v>
      </c>
      <c r="O896" s="18"/>
      <c r="P896" s="18"/>
      <c r="Q896" s="18"/>
      <c r="R896" s="18"/>
      <c r="S896" s="18"/>
      <c r="T896" s="18"/>
      <c r="U896" s="18"/>
      <c r="V896" s="18"/>
      <c r="W896" s="18"/>
      <c r="X896" s="18"/>
      <c r="Y896" s="18"/>
      <c r="Z896" s="18"/>
      <c r="AA896" s="18"/>
      <c r="AB896" s="18"/>
      <c r="AC896" s="18"/>
      <c r="AD896" s="18"/>
      <c r="AE896" s="18"/>
    </row>
    <row r="897" spans="1:31" x14ac:dyDescent="0.15">
      <c r="A897">
        <v>8</v>
      </c>
      <c r="B897">
        <v>1.901</v>
      </c>
      <c r="C897">
        <v>20</v>
      </c>
      <c r="D897" s="18">
        <v>0</v>
      </c>
      <c r="E897" s="18">
        <v>0</v>
      </c>
      <c r="F897" s="18">
        <v>0</v>
      </c>
      <c r="G897" s="18">
        <v>0</v>
      </c>
      <c r="H897" s="18">
        <v>0</v>
      </c>
      <c r="I897" s="18">
        <v>0</v>
      </c>
      <c r="J897" s="18">
        <v>0</v>
      </c>
      <c r="K897" s="18">
        <v>0</v>
      </c>
      <c r="L897" s="18">
        <v>0</v>
      </c>
      <c r="M897" s="18">
        <v>0</v>
      </c>
      <c r="O897" s="18"/>
      <c r="P897" s="18"/>
      <c r="Q897" s="18"/>
      <c r="R897" s="18"/>
      <c r="S897" s="18"/>
      <c r="T897" s="18"/>
      <c r="U897" s="18"/>
      <c r="V897" s="18"/>
      <c r="W897" s="18"/>
      <c r="X897" s="18"/>
      <c r="Y897" s="18"/>
      <c r="Z897" s="18"/>
      <c r="AA897" s="18"/>
      <c r="AB897" s="18"/>
      <c r="AC897" s="18"/>
      <c r="AD897" s="18"/>
      <c r="AE897" s="18"/>
    </row>
    <row r="898" spans="1:31" x14ac:dyDescent="0.15">
      <c r="A898">
        <v>8</v>
      </c>
      <c r="B898">
        <v>4.0910000000000002</v>
      </c>
      <c r="C898">
        <v>1</v>
      </c>
      <c r="D898" s="18">
        <v>0</v>
      </c>
      <c r="E898" s="18">
        <v>0</v>
      </c>
      <c r="F898" s="18">
        <v>0</v>
      </c>
      <c r="G898" s="18">
        <v>0</v>
      </c>
      <c r="H898" s="18">
        <v>0</v>
      </c>
      <c r="I898" s="18">
        <v>0</v>
      </c>
      <c r="J898" s="18">
        <v>0</v>
      </c>
      <c r="K898" s="18">
        <v>0</v>
      </c>
      <c r="L898" s="18">
        <v>0</v>
      </c>
      <c r="M898" s="18">
        <v>0</v>
      </c>
      <c r="O898" s="18"/>
      <c r="P898" s="18"/>
      <c r="Q898" s="18"/>
      <c r="R898" s="18"/>
      <c r="S898" s="18"/>
      <c r="T898" s="18"/>
      <c r="U898" s="18"/>
      <c r="V898" s="18"/>
      <c r="W898" s="18"/>
      <c r="X898" s="18"/>
      <c r="Y898" s="18"/>
      <c r="Z898" s="18"/>
      <c r="AA898" s="18"/>
      <c r="AB898" s="18"/>
      <c r="AC898" s="18"/>
      <c r="AD898" s="18"/>
      <c r="AE898" s="18"/>
    </row>
    <row r="899" spans="1:31" x14ac:dyDescent="0.15">
      <c r="A899">
        <v>8</v>
      </c>
      <c r="B899">
        <v>4.0910000000000002</v>
      </c>
      <c r="C899">
        <v>3</v>
      </c>
      <c r="D899" s="18">
        <v>0</v>
      </c>
      <c r="E899" s="18">
        <v>0</v>
      </c>
      <c r="F899" s="18">
        <v>0</v>
      </c>
      <c r="G899" s="18">
        <v>0</v>
      </c>
      <c r="H899" s="18">
        <v>0</v>
      </c>
      <c r="I899" s="18">
        <v>0</v>
      </c>
      <c r="J899" s="18">
        <v>0</v>
      </c>
      <c r="K899" s="18">
        <v>0</v>
      </c>
      <c r="L899" s="18">
        <v>0</v>
      </c>
      <c r="M899" s="18">
        <v>0</v>
      </c>
      <c r="O899" s="18"/>
      <c r="P899" s="18"/>
      <c r="Q899" s="18"/>
      <c r="R899" s="18"/>
      <c r="S899" s="18"/>
      <c r="T899" s="18"/>
      <c r="U899" s="18"/>
      <c r="V899" s="18"/>
      <c r="W899" s="18"/>
      <c r="X899" s="18"/>
      <c r="Y899" s="18"/>
      <c r="Z899" s="18"/>
      <c r="AA899" s="18"/>
      <c r="AB899" s="18"/>
      <c r="AC899" s="18"/>
      <c r="AD899" s="18"/>
      <c r="AE899" s="18"/>
    </row>
    <row r="900" spans="1:31" x14ac:dyDescent="0.15">
      <c r="A900">
        <v>8</v>
      </c>
      <c r="B900">
        <v>4.0910000000000002</v>
      </c>
      <c r="C900">
        <v>5</v>
      </c>
      <c r="D900" s="18">
        <v>0</v>
      </c>
      <c r="E900" s="18">
        <v>0</v>
      </c>
      <c r="F900" s="18">
        <v>0</v>
      </c>
      <c r="G900" s="18">
        <v>0</v>
      </c>
      <c r="H900" s="18">
        <v>0</v>
      </c>
      <c r="I900" s="18">
        <v>0</v>
      </c>
      <c r="J900" s="18">
        <v>0</v>
      </c>
      <c r="K900" s="18">
        <v>0</v>
      </c>
      <c r="L900" s="18">
        <v>0</v>
      </c>
      <c r="M900" s="18">
        <v>0</v>
      </c>
      <c r="O900" s="18"/>
      <c r="P900" s="18"/>
      <c r="Q900" s="18"/>
      <c r="R900" s="18"/>
      <c r="S900" s="18"/>
      <c r="T900" s="18"/>
      <c r="U900" s="18"/>
      <c r="V900" s="18"/>
      <c r="W900" s="18"/>
      <c r="X900" s="18"/>
      <c r="Y900" s="18"/>
      <c r="Z900" s="18"/>
      <c r="AA900" s="18"/>
      <c r="AB900" s="18"/>
      <c r="AC900" s="18"/>
      <c r="AD900" s="18"/>
      <c r="AE900" s="18"/>
    </row>
    <row r="901" spans="1:31" x14ac:dyDescent="0.15">
      <c r="A901">
        <v>8</v>
      </c>
      <c r="B901">
        <v>4.0910000000000002</v>
      </c>
      <c r="C901">
        <v>7</v>
      </c>
      <c r="D901" s="18">
        <v>0</v>
      </c>
      <c r="E901" s="18">
        <v>0</v>
      </c>
      <c r="F901" s="18">
        <v>0</v>
      </c>
      <c r="G901" s="18">
        <v>0</v>
      </c>
      <c r="H901" s="18">
        <v>0</v>
      </c>
      <c r="I901" s="18">
        <v>0</v>
      </c>
      <c r="J901" s="18">
        <v>0</v>
      </c>
      <c r="K901" s="18">
        <v>0</v>
      </c>
      <c r="L901" s="18">
        <v>0</v>
      </c>
      <c r="M901" s="18">
        <v>0</v>
      </c>
      <c r="O901" s="18"/>
      <c r="P901" s="18"/>
      <c r="Q901" s="18"/>
      <c r="R901" s="18"/>
      <c r="S901" s="18"/>
      <c r="T901" s="18"/>
      <c r="U901" s="18"/>
      <c r="V901" s="18"/>
      <c r="W901" s="18"/>
      <c r="X901" s="18"/>
      <c r="Y901" s="18"/>
      <c r="Z901" s="18"/>
      <c r="AA901" s="18"/>
      <c r="AB901" s="18"/>
      <c r="AC901" s="18"/>
      <c r="AD901" s="18"/>
      <c r="AE901" s="18"/>
    </row>
    <row r="902" spans="1:31" x14ac:dyDescent="0.15">
      <c r="A902">
        <v>8</v>
      </c>
      <c r="B902">
        <v>4.0910000000000002</v>
      </c>
      <c r="C902">
        <v>10</v>
      </c>
      <c r="D902" s="18">
        <v>0</v>
      </c>
      <c r="E902" s="18">
        <v>0</v>
      </c>
      <c r="F902" s="18">
        <v>0</v>
      </c>
      <c r="G902" s="18">
        <v>0</v>
      </c>
      <c r="H902" s="18">
        <v>0</v>
      </c>
      <c r="I902" s="18">
        <v>0</v>
      </c>
      <c r="J902" s="18">
        <v>0</v>
      </c>
      <c r="K902" s="18">
        <v>0</v>
      </c>
      <c r="L902" s="18">
        <v>0</v>
      </c>
      <c r="M902" s="18">
        <v>0</v>
      </c>
      <c r="O902" s="18"/>
      <c r="P902" s="18"/>
      <c r="Q902" s="18"/>
      <c r="R902" s="18"/>
      <c r="S902" s="18"/>
      <c r="T902" s="18"/>
      <c r="U902" s="18"/>
      <c r="V902" s="18"/>
      <c r="W902" s="18"/>
      <c r="X902" s="18"/>
      <c r="Y902" s="18"/>
      <c r="Z902" s="18"/>
      <c r="AA902" s="18"/>
      <c r="AB902" s="18"/>
      <c r="AC902" s="18"/>
      <c r="AD902" s="18"/>
      <c r="AE902" s="18"/>
    </row>
    <row r="903" spans="1:31" x14ac:dyDescent="0.15">
      <c r="A903">
        <v>8</v>
      </c>
      <c r="B903">
        <v>4.0910000000000002</v>
      </c>
      <c r="C903">
        <v>15</v>
      </c>
      <c r="D903" s="18">
        <v>0</v>
      </c>
      <c r="E903" s="18">
        <v>0</v>
      </c>
      <c r="F903" s="18">
        <v>0</v>
      </c>
      <c r="G903" s="18">
        <v>0</v>
      </c>
      <c r="H903" s="18">
        <v>0</v>
      </c>
      <c r="I903" s="18">
        <v>0</v>
      </c>
      <c r="J903" s="18">
        <v>0</v>
      </c>
      <c r="K903" s="18">
        <v>0</v>
      </c>
      <c r="L903" s="18">
        <v>0</v>
      </c>
      <c r="M903" s="18">
        <v>0</v>
      </c>
      <c r="O903" s="18"/>
      <c r="P903" s="18"/>
      <c r="Q903" s="18"/>
      <c r="R903" s="18"/>
      <c r="S903" s="18"/>
      <c r="T903" s="18"/>
      <c r="U903" s="18"/>
      <c r="V903" s="18"/>
      <c r="W903" s="18"/>
      <c r="X903" s="18"/>
      <c r="Y903" s="18"/>
      <c r="Z903" s="18"/>
      <c r="AA903" s="18"/>
      <c r="AB903" s="18"/>
      <c r="AC903" s="18"/>
      <c r="AD903" s="18"/>
      <c r="AE903" s="18"/>
    </row>
    <row r="904" spans="1:31" x14ac:dyDescent="0.15">
      <c r="A904">
        <v>8</v>
      </c>
      <c r="B904">
        <v>4.0910000000000002</v>
      </c>
      <c r="C904">
        <v>20</v>
      </c>
      <c r="D904" s="18">
        <v>0</v>
      </c>
      <c r="E904" s="18">
        <v>0</v>
      </c>
      <c r="F904" s="18">
        <v>0</v>
      </c>
      <c r="G904" s="18">
        <v>0</v>
      </c>
      <c r="H904" s="18">
        <v>0</v>
      </c>
      <c r="I904" s="18">
        <v>0</v>
      </c>
      <c r="J904" s="18">
        <v>0</v>
      </c>
      <c r="K904" s="18">
        <v>0</v>
      </c>
      <c r="L904" s="18">
        <v>0</v>
      </c>
      <c r="M904" s="18">
        <v>0</v>
      </c>
      <c r="O904" s="18"/>
      <c r="P904" s="18"/>
      <c r="Q904" s="18"/>
      <c r="R904" s="18"/>
      <c r="S904" s="18"/>
      <c r="T904" s="18"/>
      <c r="U904" s="18"/>
      <c r="V904" s="18"/>
      <c r="W904" s="18"/>
      <c r="X904" s="18"/>
      <c r="Y904" s="18"/>
      <c r="Z904" s="18"/>
      <c r="AA904" s="18"/>
      <c r="AB904" s="18"/>
      <c r="AC904" s="18"/>
      <c r="AD904" s="18"/>
      <c r="AE904" s="18"/>
    </row>
    <row r="905" spans="1:31" x14ac:dyDescent="0.15">
      <c r="A905">
        <v>8</v>
      </c>
      <c r="B905">
        <v>9.5030000000000001</v>
      </c>
      <c r="C905">
        <v>1</v>
      </c>
      <c r="D905" s="18">
        <v>0</v>
      </c>
      <c r="E905" s="18">
        <v>0</v>
      </c>
      <c r="F905" s="18">
        <v>0</v>
      </c>
      <c r="G905" s="18">
        <v>0</v>
      </c>
      <c r="H905" s="18">
        <v>0</v>
      </c>
      <c r="I905" s="18">
        <v>0</v>
      </c>
      <c r="J905" s="18">
        <v>0</v>
      </c>
      <c r="K905" s="18">
        <v>0</v>
      </c>
      <c r="L905" s="18">
        <v>0</v>
      </c>
      <c r="M905" s="18">
        <v>0</v>
      </c>
      <c r="O905" s="18"/>
      <c r="P905" s="18"/>
      <c r="Q905" s="18"/>
      <c r="R905" s="18"/>
      <c r="S905" s="18"/>
      <c r="T905" s="18"/>
      <c r="U905" s="18"/>
      <c r="V905" s="18"/>
      <c r="W905" s="18"/>
      <c r="X905" s="18"/>
      <c r="Y905" s="18"/>
      <c r="Z905" s="18"/>
      <c r="AA905" s="18"/>
      <c r="AB905" s="18"/>
      <c r="AC905" s="18"/>
      <c r="AD905" s="18"/>
      <c r="AE905" s="18"/>
    </row>
    <row r="906" spans="1:31" x14ac:dyDescent="0.15">
      <c r="A906">
        <v>8</v>
      </c>
      <c r="B906">
        <v>9.5030000000000001</v>
      </c>
      <c r="C906">
        <v>3</v>
      </c>
      <c r="D906" s="18">
        <v>0</v>
      </c>
      <c r="E906" s="18">
        <v>0</v>
      </c>
      <c r="F906" s="18">
        <v>0</v>
      </c>
      <c r="G906" s="18">
        <v>0</v>
      </c>
      <c r="H906" s="18">
        <v>0</v>
      </c>
      <c r="I906" s="18">
        <v>0</v>
      </c>
      <c r="J906" s="18">
        <v>0</v>
      </c>
      <c r="K906" s="18">
        <v>0</v>
      </c>
      <c r="L906" s="18">
        <v>0</v>
      </c>
      <c r="M906" s="18">
        <v>0</v>
      </c>
      <c r="O906" s="18"/>
      <c r="P906" s="18"/>
      <c r="Q906" s="18"/>
      <c r="R906" s="18"/>
      <c r="S906" s="18"/>
      <c r="T906" s="18"/>
      <c r="U906" s="18"/>
      <c r="V906" s="18"/>
      <c r="W906" s="18"/>
      <c r="X906" s="18"/>
      <c r="Y906" s="18"/>
      <c r="Z906" s="18"/>
      <c r="AA906" s="18"/>
      <c r="AB906" s="18"/>
      <c r="AC906" s="18"/>
      <c r="AD906" s="18"/>
      <c r="AE906" s="18"/>
    </row>
    <row r="907" spans="1:31" x14ac:dyDescent="0.15">
      <c r="A907">
        <v>8</v>
      </c>
      <c r="B907">
        <v>9.5030000000000001</v>
      </c>
      <c r="C907">
        <v>5</v>
      </c>
      <c r="D907" s="18">
        <v>0</v>
      </c>
      <c r="E907" s="18">
        <v>0</v>
      </c>
      <c r="F907" s="18">
        <v>0</v>
      </c>
      <c r="G907" s="18">
        <v>0</v>
      </c>
      <c r="H907" s="18">
        <v>0</v>
      </c>
      <c r="I907" s="18">
        <v>0</v>
      </c>
      <c r="J907" s="18">
        <v>0</v>
      </c>
      <c r="K907" s="18">
        <v>0</v>
      </c>
      <c r="L907" s="18">
        <v>0</v>
      </c>
      <c r="M907" s="18">
        <v>0</v>
      </c>
      <c r="O907" s="18"/>
      <c r="P907" s="18"/>
      <c r="Q907" s="18"/>
      <c r="R907" s="18"/>
      <c r="S907" s="18"/>
      <c r="T907" s="18"/>
      <c r="U907" s="18"/>
      <c r="V907" s="18"/>
      <c r="W907" s="18"/>
      <c r="X907" s="18"/>
      <c r="Y907" s="18"/>
      <c r="Z907" s="18"/>
      <c r="AA907" s="18"/>
      <c r="AB907" s="18"/>
      <c r="AC907" s="18"/>
      <c r="AD907" s="18"/>
      <c r="AE907" s="18"/>
    </row>
    <row r="908" spans="1:31" x14ac:dyDescent="0.15">
      <c r="A908">
        <v>8</v>
      </c>
      <c r="B908">
        <v>9.5030000000000001</v>
      </c>
      <c r="C908">
        <v>7</v>
      </c>
      <c r="D908" s="18">
        <v>0</v>
      </c>
      <c r="E908" s="18">
        <v>0</v>
      </c>
      <c r="F908" s="18">
        <v>0</v>
      </c>
      <c r="G908" s="18">
        <v>0</v>
      </c>
      <c r="H908" s="18">
        <v>0</v>
      </c>
      <c r="I908" s="18">
        <v>0</v>
      </c>
      <c r="J908" s="18">
        <v>0</v>
      </c>
      <c r="K908" s="18">
        <v>0</v>
      </c>
      <c r="L908" s="18">
        <v>0</v>
      </c>
      <c r="M908" s="18">
        <v>0</v>
      </c>
      <c r="O908" s="18"/>
      <c r="P908" s="18"/>
      <c r="Q908" s="18"/>
      <c r="R908" s="18"/>
      <c r="S908" s="18"/>
      <c r="T908" s="18"/>
      <c r="U908" s="18"/>
      <c r="V908" s="18"/>
      <c r="W908" s="18"/>
      <c r="X908" s="18"/>
      <c r="Y908" s="18"/>
      <c r="Z908" s="18"/>
      <c r="AA908" s="18"/>
      <c r="AB908" s="18"/>
      <c r="AC908" s="18"/>
      <c r="AD908" s="18"/>
      <c r="AE908" s="18"/>
    </row>
    <row r="909" spans="1:31" x14ac:dyDescent="0.15">
      <c r="A909">
        <v>8</v>
      </c>
      <c r="B909">
        <v>9.5030000000000001</v>
      </c>
      <c r="C909">
        <v>10</v>
      </c>
      <c r="D909" s="18">
        <v>0</v>
      </c>
      <c r="E909" s="18">
        <v>0</v>
      </c>
      <c r="F909" s="18">
        <v>0</v>
      </c>
      <c r="G909" s="18">
        <v>0</v>
      </c>
      <c r="H909" s="18">
        <v>0</v>
      </c>
      <c r="I909" s="18">
        <v>0</v>
      </c>
      <c r="J909" s="18">
        <v>0</v>
      </c>
      <c r="K909" s="18">
        <v>0</v>
      </c>
      <c r="L909" s="18">
        <v>0</v>
      </c>
      <c r="M909" s="18">
        <v>0</v>
      </c>
      <c r="O909" s="18"/>
      <c r="P909" s="18"/>
      <c r="Q909" s="18"/>
      <c r="R909" s="18"/>
      <c r="S909" s="18"/>
      <c r="T909" s="18"/>
      <c r="U909" s="18"/>
      <c r="V909" s="18"/>
      <c r="W909" s="18"/>
      <c r="X909" s="18"/>
      <c r="Y909" s="18"/>
      <c r="Z909" s="18"/>
      <c r="AA909" s="18"/>
      <c r="AB909" s="18"/>
      <c r="AC909" s="18"/>
      <c r="AD909" s="18"/>
      <c r="AE909" s="18"/>
    </row>
    <row r="910" spans="1:31" x14ac:dyDescent="0.15">
      <c r="A910">
        <v>8</v>
      </c>
      <c r="B910">
        <v>9.5030000000000001</v>
      </c>
      <c r="C910">
        <v>15</v>
      </c>
      <c r="D910" s="18">
        <v>0</v>
      </c>
      <c r="E910" s="18">
        <v>0</v>
      </c>
      <c r="F910" s="18">
        <v>0</v>
      </c>
      <c r="G910" s="18">
        <v>0</v>
      </c>
      <c r="H910" s="18">
        <v>0</v>
      </c>
      <c r="I910" s="18">
        <v>0</v>
      </c>
      <c r="J910" s="18">
        <v>0</v>
      </c>
      <c r="K910" s="18">
        <v>0</v>
      </c>
      <c r="L910" s="18">
        <v>0</v>
      </c>
      <c r="M910" s="18">
        <v>0</v>
      </c>
      <c r="O910" s="18"/>
      <c r="P910" s="18"/>
      <c r="Q910" s="18"/>
      <c r="R910" s="18"/>
      <c r="S910" s="18"/>
      <c r="T910" s="18"/>
      <c r="U910" s="18"/>
      <c r="V910" s="18"/>
      <c r="W910" s="18"/>
      <c r="X910" s="18"/>
      <c r="Y910" s="18"/>
      <c r="Z910" s="18"/>
      <c r="AA910" s="18"/>
      <c r="AB910" s="18"/>
      <c r="AC910" s="18"/>
      <c r="AD910" s="18"/>
      <c r="AE910" s="18"/>
    </row>
    <row r="911" spans="1:31" x14ac:dyDescent="0.15">
      <c r="A911">
        <v>8</v>
      </c>
      <c r="B911">
        <v>9.5030000000000001</v>
      </c>
      <c r="C911">
        <v>20</v>
      </c>
      <c r="D911" s="18">
        <v>0</v>
      </c>
      <c r="E911" s="18">
        <v>0</v>
      </c>
      <c r="F911" s="18">
        <v>0</v>
      </c>
      <c r="G911" s="18">
        <v>0</v>
      </c>
      <c r="H911" s="18">
        <v>0</v>
      </c>
      <c r="I911" s="18">
        <v>0</v>
      </c>
      <c r="J911" s="18">
        <v>0</v>
      </c>
      <c r="K911" s="18">
        <v>0</v>
      </c>
      <c r="L911" s="18">
        <v>0</v>
      </c>
      <c r="M911" s="18">
        <v>0</v>
      </c>
      <c r="O911" s="18"/>
      <c r="P911" s="18"/>
      <c r="Q911" s="18"/>
      <c r="R911" s="18"/>
      <c r="S911" s="18"/>
      <c r="T911" s="18"/>
      <c r="U911" s="18"/>
      <c r="V911" s="18"/>
      <c r="W911" s="18"/>
      <c r="X911" s="18"/>
      <c r="Y911" s="18"/>
      <c r="Z911" s="18"/>
      <c r="AA911" s="18"/>
      <c r="AB911" s="18"/>
      <c r="AC911" s="18"/>
      <c r="AD911" s="18"/>
      <c r="AE911" s="18"/>
    </row>
    <row r="912" spans="1:31" x14ac:dyDescent="0.15">
      <c r="A912">
        <v>8</v>
      </c>
      <c r="B912">
        <v>17.103000000000002</v>
      </c>
      <c r="C912">
        <v>1</v>
      </c>
      <c r="D912" s="18">
        <v>0</v>
      </c>
      <c r="E912" s="18">
        <v>0</v>
      </c>
      <c r="F912" s="18">
        <v>0</v>
      </c>
      <c r="G912" s="18">
        <v>0</v>
      </c>
      <c r="H912" s="18">
        <v>0</v>
      </c>
      <c r="I912" s="18">
        <v>0</v>
      </c>
      <c r="J912" s="18">
        <v>0</v>
      </c>
      <c r="K912" s="18">
        <v>0</v>
      </c>
      <c r="L912" s="18">
        <v>0</v>
      </c>
      <c r="M912" s="18">
        <v>0</v>
      </c>
      <c r="O912" s="18"/>
      <c r="P912" s="18"/>
      <c r="Q912" s="18"/>
      <c r="R912" s="18"/>
      <c r="S912" s="18"/>
      <c r="T912" s="18"/>
      <c r="U912" s="18"/>
      <c r="V912" s="18"/>
      <c r="W912" s="18"/>
      <c r="X912" s="18"/>
      <c r="Y912" s="18"/>
      <c r="Z912" s="18"/>
      <c r="AA912" s="18"/>
      <c r="AB912" s="18"/>
      <c r="AC912" s="18"/>
      <c r="AD912" s="18"/>
      <c r="AE912" s="18"/>
    </row>
    <row r="913" spans="1:31" x14ac:dyDescent="0.15">
      <c r="A913">
        <v>8</v>
      </c>
      <c r="B913">
        <v>17.103000000000002</v>
      </c>
      <c r="C913">
        <v>3</v>
      </c>
      <c r="D913" s="18">
        <v>0</v>
      </c>
      <c r="E913" s="18">
        <v>0</v>
      </c>
      <c r="F913" s="18">
        <v>0</v>
      </c>
      <c r="G913" s="18">
        <v>0</v>
      </c>
      <c r="H913" s="18">
        <v>0</v>
      </c>
      <c r="I913" s="18">
        <v>0</v>
      </c>
      <c r="J913" s="18">
        <v>0</v>
      </c>
      <c r="K913" s="18">
        <v>0</v>
      </c>
      <c r="L913" s="18">
        <v>0</v>
      </c>
      <c r="M913" s="18">
        <v>0</v>
      </c>
      <c r="O913" s="18"/>
      <c r="P913" s="18"/>
      <c r="Q913" s="18"/>
      <c r="R913" s="18"/>
      <c r="S913" s="18"/>
      <c r="T913" s="18"/>
      <c r="U913" s="18"/>
      <c r="V913" s="18"/>
      <c r="W913" s="18"/>
      <c r="X913" s="18"/>
      <c r="Y913" s="18"/>
      <c r="Z913" s="18"/>
      <c r="AA913" s="18"/>
      <c r="AB913" s="18"/>
      <c r="AC913" s="18"/>
      <c r="AD913" s="18"/>
      <c r="AE913" s="18"/>
    </row>
    <row r="914" spans="1:31" x14ac:dyDescent="0.15">
      <c r="A914">
        <v>8</v>
      </c>
      <c r="B914">
        <v>17.103000000000002</v>
      </c>
      <c r="C914">
        <v>5</v>
      </c>
      <c r="D914" s="18">
        <v>0</v>
      </c>
      <c r="E914" s="18">
        <v>0</v>
      </c>
      <c r="F914" s="18">
        <v>0</v>
      </c>
      <c r="G914" s="18">
        <v>0</v>
      </c>
      <c r="H914" s="18">
        <v>0</v>
      </c>
      <c r="I914" s="18">
        <v>0</v>
      </c>
      <c r="J914" s="18">
        <v>0</v>
      </c>
      <c r="K914" s="18">
        <v>0</v>
      </c>
      <c r="L914" s="18">
        <v>0</v>
      </c>
      <c r="M914" s="18">
        <v>0</v>
      </c>
      <c r="O914" s="18"/>
      <c r="P914" s="18"/>
      <c r="Q914" s="18"/>
      <c r="R914" s="18"/>
      <c r="S914" s="18"/>
      <c r="T914" s="18"/>
      <c r="U914" s="18"/>
      <c r="V914" s="18"/>
      <c r="W914" s="18"/>
      <c r="X914" s="18"/>
      <c r="Y914" s="18"/>
      <c r="Z914" s="18"/>
      <c r="AA914" s="18"/>
      <c r="AB914" s="18"/>
      <c r="AC914" s="18"/>
      <c r="AD914" s="18"/>
      <c r="AE914" s="18"/>
    </row>
    <row r="915" spans="1:31" x14ac:dyDescent="0.15">
      <c r="A915">
        <v>8</v>
      </c>
      <c r="B915">
        <v>17.103000000000002</v>
      </c>
      <c r="C915">
        <v>7</v>
      </c>
      <c r="D915" s="18">
        <v>0</v>
      </c>
      <c r="E915" s="18">
        <v>0</v>
      </c>
      <c r="F915" s="18">
        <v>0</v>
      </c>
      <c r="G915" s="18">
        <v>0</v>
      </c>
      <c r="H915" s="18">
        <v>0</v>
      </c>
      <c r="I915" s="18">
        <v>0</v>
      </c>
      <c r="J915" s="18">
        <v>0</v>
      </c>
      <c r="K915" s="18">
        <v>0</v>
      </c>
      <c r="L915" s="18">
        <v>0</v>
      </c>
      <c r="M915" s="18">
        <v>0</v>
      </c>
      <c r="O915" s="18"/>
      <c r="P915" s="18"/>
      <c r="Q915" s="18"/>
      <c r="R915" s="18"/>
      <c r="S915" s="18"/>
      <c r="T915" s="18"/>
      <c r="U915" s="18"/>
      <c r="V915" s="18"/>
      <c r="W915" s="18"/>
      <c r="X915" s="18"/>
      <c r="Y915" s="18"/>
      <c r="Z915" s="18"/>
      <c r="AA915" s="18"/>
      <c r="AB915" s="18"/>
      <c r="AC915" s="18"/>
      <c r="AD915" s="18"/>
      <c r="AE915" s="18"/>
    </row>
    <row r="916" spans="1:31" x14ac:dyDescent="0.15">
      <c r="A916">
        <v>8</v>
      </c>
      <c r="B916">
        <v>17.103000000000002</v>
      </c>
      <c r="C916">
        <v>10</v>
      </c>
      <c r="D916" s="18">
        <v>0</v>
      </c>
      <c r="E916" s="18">
        <v>0</v>
      </c>
      <c r="F916" s="18">
        <v>0</v>
      </c>
      <c r="G916" s="18">
        <v>0</v>
      </c>
      <c r="H916" s="18">
        <v>0</v>
      </c>
      <c r="I916" s="18">
        <v>0</v>
      </c>
      <c r="J916" s="18">
        <v>0</v>
      </c>
      <c r="K916" s="18">
        <v>0</v>
      </c>
      <c r="L916" s="18">
        <v>0</v>
      </c>
      <c r="M916" s="18">
        <v>0</v>
      </c>
      <c r="O916" s="18"/>
      <c r="P916" s="18"/>
      <c r="Q916" s="18"/>
      <c r="R916" s="18"/>
      <c r="S916" s="18"/>
      <c r="T916" s="18"/>
      <c r="U916" s="18"/>
      <c r="V916" s="18"/>
      <c r="W916" s="18"/>
      <c r="X916" s="18"/>
      <c r="Y916" s="18"/>
      <c r="Z916" s="18"/>
      <c r="AA916" s="18"/>
      <c r="AB916" s="18"/>
      <c r="AC916" s="18"/>
      <c r="AD916" s="18"/>
      <c r="AE916" s="18"/>
    </row>
    <row r="917" spans="1:31" x14ac:dyDescent="0.15">
      <c r="A917">
        <v>8</v>
      </c>
      <c r="B917">
        <v>17.103000000000002</v>
      </c>
      <c r="C917">
        <v>15</v>
      </c>
      <c r="D917" s="18">
        <v>0</v>
      </c>
      <c r="E917" s="18">
        <v>0</v>
      </c>
      <c r="F917" s="18">
        <v>0</v>
      </c>
      <c r="G917" s="18">
        <v>0</v>
      </c>
      <c r="H917" s="18">
        <v>0</v>
      </c>
      <c r="I917" s="18">
        <v>0</v>
      </c>
      <c r="J917" s="18">
        <v>0</v>
      </c>
      <c r="K917" s="18">
        <v>0</v>
      </c>
      <c r="L917" s="18">
        <v>0</v>
      </c>
      <c r="M917" s="18">
        <v>0</v>
      </c>
      <c r="O917" s="18"/>
      <c r="P917" s="18"/>
      <c r="Q917" s="18"/>
      <c r="R917" s="18"/>
      <c r="S917" s="18"/>
      <c r="T917" s="18"/>
      <c r="U917" s="18"/>
      <c r="V917" s="18"/>
      <c r="W917" s="18"/>
      <c r="X917" s="18"/>
      <c r="Y917" s="18"/>
      <c r="Z917" s="18"/>
      <c r="AA917" s="18"/>
      <c r="AB917" s="18"/>
      <c r="AC917" s="18"/>
      <c r="AD917" s="18"/>
      <c r="AE917" s="18"/>
    </row>
    <row r="918" spans="1:31" x14ac:dyDescent="0.15">
      <c r="A918">
        <v>8</v>
      </c>
      <c r="B918">
        <v>17.103000000000002</v>
      </c>
      <c r="C918">
        <v>20</v>
      </c>
      <c r="D918" s="18">
        <v>0</v>
      </c>
      <c r="E918" s="18">
        <v>0</v>
      </c>
      <c r="F918" s="18">
        <v>0</v>
      </c>
      <c r="G918" s="18">
        <v>0</v>
      </c>
      <c r="H918" s="18">
        <v>0</v>
      </c>
      <c r="I918" s="18">
        <v>0</v>
      </c>
      <c r="J918" s="18">
        <v>0</v>
      </c>
      <c r="K918" s="18">
        <v>0</v>
      </c>
      <c r="L918" s="18">
        <v>0</v>
      </c>
      <c r="M918" s="18">
        <v>0</v>
      </c>
      <c r="O918" s="18"/>
      <c r="P918" s="18"/>
      <c r="Q918" s="18"/>
      <c r="R918" s="18"/>
      <c r="S918" s="18"/>
      <c r="T918" s="18"/>
      <c r="U918" s="18"/>
      <c r="V918" s="18"/>
      <c r="W918" s="18"/>
      <c r="X918" s="18"/>
      <c r="Y918" s="18"/>
      <c r="Z918" s="18"/>
      <c r="AA918" s="18"/>
      <c r="AB918" s="18"/>
      <c r="AC918" s="18"/>
      <c r="AD918" s="18"/>
      <c r="AE918" s="18"/>
    </row>
    <row r="919" spans="1:31" x14ac:dyDescent="0.15">
      <c r="A919">
        <v>8</v>
      </c>
      <c r="B919">
        <v>31.263000000000002</v>
      </c>
      <c r="C919">
        <v>1</v>
      </c>
      <c r="D919" s="18">
        <v>7.5310000000000002E-2</v>
      </c>
      <c r="E919" s="18">
        <v>3.0899999999999999E-3</v>
      </c>
      <c r="F919" s="18">
        <v>2.7679999999999998</v>
      </c>
      <c r="G919" s="18">
        <v>1.3759999999999999</v>
      </c>
      <c r="H919" s="18">
        <v>0.13109999999999999</v>
      </c>
      <c r="I919" s="18">
        <v>2.677</v>
      </c>
      <c r="J919" s="18">
        <v>0.37140000000000001</v>
      </c>
      <c r="K919" s="18">
        <v>-9.042E-2</v>
      </c>
      <c r="L919" s="18">
        <v>2.7679999999999998</v>
      </c>
      <c r="M919" s="18">
        <v>1.375</v>
      </c>
      <c r="O919" s="18"/>
      <c r="P919" s="18"/>
      <c r="Q919" s="18"/>
      <c r="R919" s="18"/>
      <c r="S919" s="18"/>
      <c r="T919" s="18"/>
      <c r="U919" s="18"/>
      <c r="V919" s="18"/>
      <c r="W919" s="18"/>
      <c r="X919" s="18"/>
      <c r="Y919" s="18"/>
      <c r="Z919" s="18"/>
      <c r="AA919" s="18"/>
      <c r="AB919" s="18"/>
      <c r="AC919" s="18"/>
      <c r="AD919" s="18"/>
      <c r="AE919" s="18"/>
    </row>
    <row r="920" spans="1:31" x14ac:dyDescent="0.15">
      <c r="A920">
        <v>8</v>
      </c>
      <c r="B920">
        <v>31.263000000000002</v>
      </c>
      <c r="C920">
        <v>3</v>
      </c>
      <c r="D920" s="18">
        <v>7.4819999999999998E-2</v>
      </c>
      <c r="E920" s="18">
        <v>-0.16289999999999999</v>
      </c>
      <c r="F920" s="18">
        <v>2.0739999999999998</v>
      </c>
      <c r="G920" s="18">
        <v>1.284</v>
      </c>
      <c r="H920" s="18">
        <v>9.2700000000000005E-2</v>
      </c>
      <c r="I920" s="18">
        <v>2.6680000000000001</v>
      </c>
      <c r="J920" s="18">
        <v>0.28110000000000002</v>
      </c>
      <c r="K920" s="18">
        <v>0.20960000000000001</v>
      </c>
      <c r="L920" s="18">
        <v>3.7549999999999999</v>
      </c>
      <c r="M920" s="18">
        <v>1.51</v>
      </c>
      <c r="O920" s="18"/>
      <c r="P920" s="18"/>
      <c r="Q920" s="18"/>
      <c r="R920" s="18"/>
      <c r="S920" s="18"/>
      <c r="T920" s="18"/>
      <c r="U920" s="18"/>
      <c r="V920" s="18"/>
      <c r="W920" s="18"/>
      <c r="X920" s="18"/>
      <c r="Y920" s="18"/>
      <c r="Z920" s="18"/>
      <c r="AA920" s="18"/>
      <c r="AB920" s="18"/>
      <c r="AC920" s="18"/>
      <c r="AD920" s="18"/>
      <c r="AE920" s="18"/>
    </row>
    <row r="921" spans="1:31" x14ac:dyDescent="0.15">
      <c r="A921">
        <v>8</v>
      </c>
      <c r="B921">
        <v>31.263000000000002</v>
      </c>
      <c r="C921">
        <v>5</v>
      </c>
      <c r="D921" s="18">
        <v>7.5039999999999996E-2</v>
      </c>
      <c r="E921" s="18">
        <v>-0.3377</v>
      </c>
      <c r="F921" s="18">
        <v>3.3959999999999999</v>
      </c>
      <c r="G921" s="18">
        <v>1.079</v>
      </c>
      <c r="H921" s="18">
        <v>0.30859999999999999</v>
      </c>
      <c r="I921" s="18">
        <v>2.9550000000000001</v>
      </c>
      <c r="J921" s="18">
        <v>0.503</v>
      </c>
      <c r="K921" s="18">
        <v>7.5009999999999999E-3</v>
      </c>
      <c r="L921" s="18">
        <v>0.65500000000000003</v>
      </c>
      <c r="M921" s="18">
        <v>0.1113</v>
      </c>
      <c r="O921" s="18"/>
      <c r="P921" s="18"/>
      <c r="Q921" s="18"/>
      <c r="R921" s="18"/>
      <c r="S921" s="18"/>
      <c r="T921" s="18"/>
      <c r="U921" s="18"/>
      <c r="V921" s="18"/>
      <c r="W921" s="18"/>
      <c r="X921" s="18"/>
      <c r="Y921" s="18"/>
      <c r="Z921" s="18"/>
      <c r="AA921" s="18"/>
      <c r="AB921" s="18"/>
      <c r="AC921" s="18"/>
      <c r="AD921" s="18"/>
      <c r="AE921" s="18"/>
    </row>
    <row r="922" spans="1:31" x14ac:dyDescent="0.15">
      <c r="A922">
        <v>8</v>
      </c>
      <c r="B922">
        <v>31.263000000000002</v>
      </c>
      <c r="C922">
        <v>7</v>
      </c>
      <c r="D922" s="18">
        <v>7.5050000000000006E-2</v>
      </c>
      <c r="E922" s="18">
        <v>0.16159999999999999</v>
      </c>
      <c r="F922" s="18">
        <v>2.9159999999999999</v>
      </c>
      <c r="G922" s="18">
        <v>0.53749999999999998</v>
      </c>
      <c r="H922" s="18">
        <v>-1.5559999999999999E-2</v>
      </c>
      <c r="I922" s="18">
        <v>1.61</v>
      </c>
      <c r="J922" s="18">
        <v>0.16</v>
      </c>
      <c r="K922" s="18">
        <v>-5.5879999999999999E-2</v>
      </c>
      <c r="L922" s="18">
        <v>1.143</v>
      </c>
      <c r="M922" s="18">
        <v>1.012</v>
      </c>
      <c r="O922" s="18"/>
      <c r="P922" s="18"/>
      <c r="Q922" s="18"/>
      <c r="R922" s="18"/>
      <c r="S922" s="18"/>
      <c r="T922" s="18"/>
      <c r="U922" s="18"/>
      <c r="V922" s="18"/>
      <c r="W922" s="18"/>
      <c r="X922" s="18"/>
      <c r="Y922" s="18"/>
      <c r="Z922" s="18"/>
      <c r="AA922" s="18"/>
      <c r="AB922" s="18"/>
      <c r="AC922" s="18"/>
      <c r="AD922" s="18"/>
      <c r="AE922" s="18"/>
    </row>
    <row r="923" spans="1:31" x14ac:dyDescent="0.15">
      <c r="A923">
        <v>8</v>
      </c>
      <c r="B923">
        <v>31.263000000000002</v>
      </c>
      <c r="C923">
        <v>10</v>
      </c>
      <c r="D923" s="18">
        <v>7.5300000000000006E-2</v>
      </c>
      <c r="E923" s="18">
        <v>-0.12720000000000001</v>
      </c>
      <c r="F923" s="18">
        <v>1.994</v>
      </c>
      <c r="G923" s="18">
        <v>0.58530000000000004</v>
      </c>
      <c r="H923" s="18">
        <v>0.4884</v>
      </c>
      <c r="I923" s="18">
        <v>2.722</v>
      </c>
      <c r="J923" s="18">
        <v>0.79190000000000005</v>
      </c>
      <c r="K923" s="18">
        <v>-0.2555</v>
      </c>
      <c r="L923" s="18">
        <v>2.3660000000000001</v>
      </c>
      <c r="M923" s="18">
        <v>1.052</v>
      </c>
      <c r="O923" s="18"/>
      <c r="P923" s="18"/>
      <c r="Q923" s="18"/>
      <c r="R923" s="18"/>
      <c r="S923" s="18"/>
      <c r="T923" s="18"/>
      <c r="U923" s="18"/>
      <c r="V923" s="18"/>
      <c r="W923" s="18"/>
      <c r="X923" s="18"/>
      <c r="Y923" s="18"/>
      <c r="Z923" s="18"/>
      <c r="AA923" s="18"/>
      <c r="AB923" s="18"/>
      <c r="AC923" s="18"/>
      <c r="AD923" s="18"/>
      <c r="AE923" s="18"/>
    </row>
    <row r="924" spans="1:31" x14ac:dyDescent="0.15">
      <c r="A924">
        <v>8</v>
      </c>
      <c r="B924">
        <v>31.263000000000002</v>
      </c>
      <c r="C924">
        <v>15</v>
      </c>
      <c r="D924" s="18">
        <v>7.5569999999999998E-2</v>
      </c>
      <c r="E924" s="18">
        <v>-0.36159999999999998</v>
      </c>
      <c r="F924" s="18">
        <v>3.883</v>
      </c>
      <c r="G924" s="18">
        <v>1.698</v>
      </c>
      <c r="H924" s="18">
        <v>0.32279999999999998</v>
      </c>
      <c r="I924" s="18">
        <v>3.359</v>
      </c>
      <c r="J924" s="18">
        <v>0.67669999999999997</v>
      </c>
      <c r="K924" s="18">
        <v>2.1770000000000001E-2</v>
      </c>
      <c r="L924" s="18">
        <v>-1.4419999999999999</v>
      </c>
      <c r="M924" s="18">
        <v>1.3</v>
      </c>
      <c r="O924" s="18"/>
      <c r="P924" s="18"/>
      <c r="Q924" s="18"/>
      <c r="R924" s="18"/>
      <c r="S924" s="18"/>
      <c r="T924" s="18"/>
      <c r="U924" s="18"/>
      <c r="V924" s="18"/>
      <c r="W924" s="18"/>
      <c r="X924" s="18"/>
      <c r="Y924" s="18"/>
      <c r="Z924" s="18"/>
      <c r="AA924" s="18"/>
      <c r="AB924" s="18"/>
      <c r="AC924" s="18"/>
      <c r="AD924" s="18"/>
      <c r="AE924" s="18"/>
    </row>
    <row r="925" spans="1:31" x14ac:dyDescent="0.15">
      <c r="A925">
        <v>8</v>
      </c>
      <c r="B925">
        <v>31.263000000000002</v>
      </c>
      <c r="C925">
        <v>20</v>
      </c>
      <c r="D925" s="18">
        <v>7.5990000000000002E-2</v>
      </c>
      <c r="E925" s="18">
        <v>-0.38240000000000002</v>
      </c>
      <c r="F925" s="18">
        <v>3.8250000000000002</v>
      </c>
      <c r="G925" s="18">
        <v>1.661</v>
      </c>
      <c r="H925" s="18">
        <v>0.3322</v>
      </c>
      <c r="I925" s="18">
        <v>3.35</v>
      </c>
      <c r="J925" s="18">
        <v>0.70930000000000004</v>
      </c>
      <c r="K925" s="18">
        <v>2.035E-2</v>
      </c>
      <c r="L925" s="18">
        <v>-1.5660000000000001</v>
      </c>
      <c r="M925" s="18">
        <v>1.2050000000000001</v>
      </c>
      <c r="O925" s="18"/>
      <c r="P925" s="18"/>
      <c r="Q925" s="18"/>
      <c r="R925" s="18"/>
      <c r="S925" s="18"/>
      <c r="T925" s="18"/>
      <c r="U925" s="18"/>
      <c r="V925" s="18"/>
      <c r="W925" s="18"/>
      <c r="X925" s="18"/>
      <c r="Y925" s="18"/>
      <c r="Z925" s="18"/>
      <c r="AA925" s="18"/>
      <c r="AB925" s="18"/>
      <c r="AC925" s="18"/>
      <c r="AD925" s="18"/>
      <c r="AE925" s="18"/>
    </row>
    <row r="926" spans="1:31" x14ac:dyDescent="0.15">
      <c r="A926">
        <v>8</v>
      </c>
      <c r="B926">
        <v>49.982999999999997</v>
      </c>
      <c r="C926">
        <v>1</v>
      </c>
      <c r="D926" s="18">
        <v>7.7310000000000004E-2</v>
      </c>
      <c r="E926" s="18">
        <v>2.7089999999999999E-2</v>
      </c>
      <c r="F926" s="18">
        <v>2.3620000000000001</v>
      </c>
      <c r="G926" s="18">
        <v>0.14549999999999999</v>
      </c>
      <c r="H926" s="18">
        <v>8.6870000000000003E-2</v>
      </c>
      <c r="I926" s="18">
        <v>2.8650000000000002</v>
      </c>
      <c r="J926" s="18">
        <v>0.35060000000000002</v>
      </c>
      <c r="K926" s="18">
        <v>-3.3449999999999999E-3</v>
      </c>
      <c r="L926" s="18">
        <v>-0.87219999999999998</v>
      </c>
      <c r="M926" s="18">
        <v>0.17680000000000001</v>
      </c>
      <c r="O926" s="18"/>
      <c r="P926" s="18"/>
      <c r="Q926" s="18"/>
      <c r="R926" s="18"/>
      <c r="S926" s="18"/>
      <c r="T926" s="18"/>
      <c r="U926" s="18"/>
      <c r="V926" s="18"/>
      <c r="W926" s="18"/>
      <c r="X926" s="18"/>
      <c r="Y926" s="18"/>
      <c r="Z926" s="18"/>
      <c r="AA926" s="18"/>
      <c r="AB926" s="18"/>
      <c r="AC926" s="18"/>
      <c r="AD926" s="18"/>
      <c r="AE926" s="18"/>
    </row>
    <row r="927" spans="1:31" x14ac:dyDescent="0.15">
      <c r="A927">
        <v>8</v>
      </c>
      <c r="B927">
        <v>49.982999999999997</v>
      </c>
      <c r="C927">
        <v>3</v>
      </c>
      <c r="D927" s="18">
        <v>7.7109999999999998E-2</v>
      </c>
      <c r="E927" s="18">
        <v>3.5659999999999997E-2</v>
      </c>
      <c r="F927" s="18">
        <v>2.3959999999999999</v>
      </c>
      <c r="G927" s="18">
        <v>0.13689999999999999</v>
      </c>
      <c r="H927" s="18">
        <v>7.7520000000000006E-2</v>
      </c>
      <c r="I927" s="18">
        <v>2.9950000000000001</v>
      </c>
      <c r="J927" s="18">
        <v>0.24210000000000001</v>
      </c>
      <c r="K927" s="18">
        <v>-5.9550000000000002E-3</v>
      </c>
      <c r="L927" s="18">
        <v>-0.63200000000000001</v>
      </c>
      <c r="M927" s="18">
        <v>0.29120000000000001</v>
      </c>
      <c r="O927" s="18"/>
      <c r="P927" s="18"/>
      <c r="Q927" s="18"/>
      <c r="R927" s="18"/>
      <c r="S927" s="18"/>
      <c r="T927" s="18"/>
      <c r="U927" s="18"/>
      <c r="V927" s="18"/>
      <c r="W927" s="18"/>
      <c r="X927" s="18"/>
      <c r="Y927" s="18"/>
      <c r="Z927" s="18"/>
      <c r="AA927" s="18"/>
      <c r="AB927" s="18"/>
      <c r="AC927" s="18"/>
      <c r="AD927" s="18"/>
      <c r="AE927" s="18"/>
    </row>
    <row r="928" spans="1:31" x14ac:dyDescent="0.15">
      <c r="A928">
        <v>8</v>
      </c>
      <c r="B928">
        <v>49.982999999999997</v>
      </c>
      <c r="C928">
        <v>5</v>
      </c>
      <c r="D928" s="18">
        <v>7.7249999999999999E-2</v>
      </c>
      <c r="E928" s="18">
        <v>2.198E-2</v>
      </c>
      <c r="F928" s="18">
        <v>2.331</v>
      </c>
      <c r="G928" s="18">
        <v>0.12870000000000001</v>
      </c>
      <c r="H928" s="18">
        <v>0.1038</v>
      </c>
      <c r="I928" s="18">
        <v>3.024</v>
      </c>
      <c r="J928" s="18">
        <v>0.27879999999999999</v>
      </c>
      <c r="K928" s="18">
        <v>-1.5720000000000001E-2</v>
      </c>
      <c r="L928" s="18">
        <v>0.91690000000000005</v>
      </c>
      <c r="M928" s="18">
        <v>1.1100000000000001</v>
      </c>
      <c r="O928" s="18"/>
      <c r="P928" s="18"/>
      <c r="Q928" s="18"/>
      <c r="R928" s="18"/>
      <c r="S928" s="18"/>
      <c r="T928" s="18"/>
      <c r="U928" s="18"/>
      <c r="V928" s="18"/>
      <c r="W928" s="18"/>
      <c r="X928" s="18"/>
      <c r="Y928" s="18"/>
      <c r="Z928" s="18"/>
      <c r="AA928" s="18"/>
      <c r="AB928" s="18"/>
      <c r="AC928" s="18"/>
      <c r="AD928" s="18"/>
      <c r="AE928" s="18"/>
    </row>
    <row r="929" spans="1:31" x14ac:dyDescent="0.15">
      <c r="A929">
        <v>8</v>
      </c>
      <c r="B929">
        <v>49.982999999999997</v>
      </c>
      <c r="C929">
        <v>7</v>
      </c>
      <c r="D929" s="18">
        <v>7.7100000000000002E-2</v>
      </c>
      <c r="E929" s="18">
        <v>2.596E-2</v>
      </c>
      <c r="F929" s="18">
        <v>2.3410000000000002</v>
      </c>
      <c r="G929" s="18">
        <v>0.1331</v>
      </c>
      <c r="H929" s="18">
        <v>0.1096</v>
      </c>
      <c r="I929" s="18">
        <v>3.1659999999999999</v>
      </c>
      <c r="J929" s="18">
        <v>0.29730000000000001</v>
      </c>
      <c r="K929" s="18">
        <v>-2.1100000000000001E-2</v>
      </c>
      <c r="L929" s="18">
        <v>1.2609999999999999</v>
      </c>
      <c r="M929" s="18">
        <v>1.1040000000000001</v>
      </c>
      <c r="O929" s="18"/>
      <c r="P929" s="18"/>
      <c r="Q929" s="18"/>
      <c r="R929" s="18"/>
      <c r="S929" s="18"/>
      <c r="T929" s="18"/>
      <c r="U929" s="18"/>
      <c r="V929" s="18"/>
      <c r="W929" s="18"/>
      <c r="X929" s="18"/>
      <c r="Y929" s="18"/>
      <c r="Z929" s="18"/>
      <c r="AA929" s="18"/>
      <c r="AB929" s="18"/>
      <c r="AC929" s="18"/>
      <c r="AD929" s="18"/>
      <c r="AE929" s="18"/>
    </row>
    <row r="930" spans="1:31" x14ac:dyDescent="0.15">
      <c r="A930">
        <v>8</v>
      </c>
      <c r="B930">
        <v>49.982999999999997</v>
      </c>
      <c r="C930">
        <v>10</v>
      </c>
      <c r="D930" s="18">
        <v>7.6869999999999994E-2</v>
      </c>
      <c r="E930" s="18">
        <v>3.4860000000000002E-2</v>
      </c>
      <c r="F930" s="18">
        <v>2.3820000000000001</v>
      </c>
      <c r="G930" s="18">
        <v>0.151</v>
      </c>
      <c r="H930" s="18">
        <v>0.1135</v>
      </c>
      <c r="I930" s="18">
        <v>3.363</v>
      </c>
      <c r="J930" s="18">
        <v>0.30120000000000002</v>
      </c>
      <c r="K930" s="18">
        <v>-2.7910000000000001E-2</v>
      </c>
      <c r="L930" s="18">
        <v>1.5660000000000001</v>
      </c>
      <c r="M930" s="18">
        <v>1.089</v>
      </c>
      <c r="O930" s="18"/>
      <c r="P930" s="18"/>
      <c r="Q930" s="18"/>
      <c r="R930" s="18"/>
      <c r="S930" s="18"/>
      <c r="T930" s="18"/>
      <c r="U930" s="18"/>
      <c r="V930" s="18"/>
      <c r="W930" s="18"/>
      <c r="X930" s="18"/>
      <c r="Y930" s="18"/>
      <c r="Z930" s="18"/>
      <c r="AA930" s="18"/>
      <c r="AB930" s="18"/>
      <c r="AC930" s="18"/>
      <c r="AD930" s="18"/>
      <c r="AE930" s="18"/>
    </row>
    <row r="931" spans="1:31" x14ac:dyDescent="0.15">
      <c r="A931">
        <v>8</v>
      </c>
      <c r="B931">
        <v>49.982999999999997</v>
      </c>
      <c r="C931">
        <v>15</v>
      </c>
      <c r="D931" s="18">
        <v>7.6450000000000004E-2</v>
      </c>
      <c r="E931" s="18">
        <v>5.16E-2</v>
      </c>
      <c r="F931" s="18">
        <v>2.4620000000000002</v>
      </c>
      <c r="G931" s="18">
        <v>0.18390000000000001</v>
      </c>
      <c r="H931" s="18">
        <v>0.10920000000000001</v>
      </c>
      <c r="I931" s="18">
        <v>3.5790000000000002</v>
      </c>
      <c r="J931" s="18">
        <v>0.26629999999999998</v>
      </c>
      <c r="K931" s="18">
        <v>-3.5749999999999997E-2</v>
      </c>
      <c r="L931" s="18">
        <v>1.7989999999999999</v>
      </c>
      <c r="M931" s="18">
        <v>1.036</v>
      </c>
      <c r="O931" s="18"/>
      <c r="P931" s="18"/>
      <c r="Q931" s="18"/>
      <c r="R931" s="18"/>
      <c r="S931" s="18"/>
      <c r="T931" s="18"/>
      <c r="U931" s="18"/>
      <c r="V931" s="18"/>
      <c r="W931" s="18"/>
      <c r="X931" s="18"/>
      <c r="Y931" s="18"/>
      <c r="Z931" s="18"/>
      <c r="AA931" s="18"/>
      <c r="AB931" s="18"/>
      <c r="AC931" s="18"/>
      <c r="AD931" s="18"/>
      <c r="AE931" s="18"/>
    </row>
    <row r="932" spans="1:31" x14ac:dyDescent="0.15">
      <c r="A932">
        <v>8</v>
      </c>
      <c r="B932">
        <v>49.982999999999997</v>
      </c>
      <c r="C932">
        <v>20</v>
      </c>
      <c r="D932" s="18">
        <v>7.6050000000000006E-2</v>
      </c>
      <c r="E932" s="18">
        <v>5.953E-2</v>
      </c>
      <c r="F932" s="18">
        <v>2.5</v>
      </c>
      <c r="G932" s="18">
        <v>0.20080000000000001</v>
      </c>
      <c r="H932" s="18">
        <v>0.11310000000000001</v>
      </c>
      <c r="I932" s="18">
        <v>3.7349999999999999</v>
      </c>
      <c r="J932" s="18">
        <v>0.2651</v>
      </c>
      <c r="K932" s="18">
        <v>-4.2659999999999997E-2</v>
      </c>
      <c r="L932" s="18">
        <v>1.9790000000000001</v>
      </c>
      <c r="M932" s="18">
        <v>1.002</v>
      </c>
      <c r="O932" s="18"/>
      <c r="P932" s="18"/>
      <c r="Q932" s="18"/>
      <c r="R932" s="18"/>
      <c r="S932" s="18"/>
      <c r="T932" s="18"/>
      <c r="U932" s="18"/>
      <c r="V932" s="18"/>
      <c r="W932" s="18"/>
      <c r="X932" s="18"/>
      <c r="Y932" s="18"/>
      <c r="Z932" s="18"/>
      <c r="AA932" s="18"/>
      <c r="AB932" s="18"/>
      <c r="AC932" s="18"/>
      <c r="AD932" s="18"/>
      <c r="AE932" s="18"/>
    </row>
    <row r="933" spans="1:31" x14ac:dyDescent="0.15">
      <c r="A933">
        <v>8</v>
      </c>
      <c r="B933">
        <v>67.763000000000005</v>
      </c>
      <c r="C933">
        <v>1</v>
      </c>
      <c r="D933" s="18">
        <v>7.8659999999999994E-2</v>
      </c>
      <c r="E933" s="18">
        <v>0.39329999999999998</v>
      </c>
      <c r="F933" s="18">
        <v>2.0529999999999999</v>
      </c>
      <c r="G933" s="18">
        <v>0.5131</v>
      </c>
      <c r="H933" s="18">
        <v>-0.23139999999999999</v>
      </c>
      <c r="I933" s="18">
        <v>1.7669999999999999</v>
      </c>
      <c r="J933" s="18">
        <v>0.36049999999999999</v>
      </c>
      <c r="K933" s="18">
        <v>-1.304E-2</v>
      </c>
      <c r="L933" s="18">
        <v>-6.8329999999999997E-3</v>
      </c>
      <c r="M933" s="18">
        <v>0.43020000000000003</v>
      </c>
      <c r="O933" s="18"/>
      <c r="P933" s="18"/>
      <c r="Q933" s="18"/>
      <c r="R933" s="18"/>
      <c r="S933" s="18"/>
      <c r="T933" s="18"/>
      <c r="U933" s="18"/>
      <c r="V933" s="18"/>
      <c r="W933" s="18"/>
      <c r="X933" s="18"/>
      <c r="Y933" s="18"/>
      <c r="Z933" s="18"/>
      <c r="AA933" s="18"/>
      <c r="AB933" s="18"/>
      <c r="AC933" s="18"/>
      <c r="AD933" s="18"/>
      <c r="AE933" s="18"/>
    </row>
    <row r="934" spans="1:31" x14ac:dyDescent="0.15">
      <c r="A934">
        <v>8</v>
      </c>
      <c r="B934">
        <v>67.763000000000005</v>
      </c>
      <c r="C934">
        <v>3</v>
      </c>
      <c r="D934" s="18">
        <v>7.8460000000000002E-2</v>
      </c>
      <c r="E934" s="18">
        <v>0.47839999999999999</v>
      </c>
      <c r="F934" s="18">
        <v>2.1059999999999999</v>
      </c>
      <c r="G934" s="18">
        <v>0.53100000000000003</v>
      </c>
      <c r="H934" s="18">
        <v>-0.30320000000000003</v>
      </c>
      <c r="I934" s="18">
        <v>1.8280000000000001</v>
      </c>
      <c r="J934" s="18">
        <v>0.38750000000000001</v>
      </c>
      <c r="K934" s="18">
        <v>-1.9609999999999999E-2</v>
      </c>
      <c r="L934" s="18">
        <v>0.1515</v>
      </c>
      <c r="M934" s="18">
        <v>0.50700000000000001</v>
      </c>
      <c r="O934" s="18"/>
      <c r="P934" s="18"/>
      <c r="Q934" s="18"/>
      <c r="R934" s="18"/>
      <c r="S934" s="18"/>
      <c r="T934" s="18"/>
      <c r="U934" s="18"/>
      <c r="V934" s="18"/>
      <c r="W934" s="18"/>
      <c r="X934" s="18"/>
      <c r="Y934" s="18"/>
      <c r="Z934" s="18"/>
      <c r="AA934" s="18"/>
      <c r="AB934" s="18"/>
      <c r="AC934" s="18"/>
      <c r="AD934" s="18"/>
      <c r="AE934" s="18"/>
    </row>
    <row r="935" spans="1:31" x14ac:dyDescent="0.15">
      <c r="A935">
        <v>8</v>
      </c>
      <c r="B935">
        <v>67.763000000000005</v>
      </c>
      <c r="C935">
        <v>5</v>
      </c>
      <c r="D935" s="18">
        <v>7.825E-2</v>
      </c>
      <c r="E935" s="18">
        <v>0.52910000000000001</v>
      </c>
      <c r="F935" s="18">
        <v>2.1589999999999998</v>
      </c>
      <c r="G935" s="18">
        <v>0.62039999999999995</v>
      </c>
      <c r="H935" s="18">
        <v>-0.32700000000000001</v>
      </c>
      <c r="I935" s="18">
        <v>1.843</v>
      </c>
      <c r="J935" s="18">
        <v>0.44209999999999999</v>
      </c>
      <c r="K935" s="18">
        <v>-3.2030000000000003E-2</v>
      </c>
      <c r="L935" s="18">
        <v>0.18579999999999999</v>
      </c>
      <c r="M935" s="18">
        <v>0.57210000000000005</v>
      </c>
      <c r="O935" s="18"/>
      <c r="P935" s="18"/>
      <c r="Q935" s="18"/>
      <c r="R935" s="18"/>
      <c r="S935" s="18"/>
      <c r="T935" s="18"/>
      <c r="U935" s="18"/>
      <c r="V935" s="18"/>
      <c r="W935" s="18"/>
      <c r="X935" s="18"/>
      <c r="Y935" s="18"/>
      <c r="Z935" s="18"/>
      <c r="AA935" s="18"/>
      <c r="AB935" s="18"/>
      <c r="AC935" s="18"/>
      <c r="AD935" s="18"/>
      <c r="AE935" s="18"/>
    </row>
    <row r="936" spans="1:31" x14ac:dyDescent="0.15">
      <c r="A936">
        <v>8</v>
      </c>
      <c r="B936">
        <v>67.763000000000005</v>
      </c>
      <c r="C936">
        <v>7</v>
      </c>
      <c r="D936" s="18">
        <v>7.8030000000000002E-2</v>
      </c>
      <c r="E936" s="18">
        <v>0.52649999999999997</v>
      </c>
      <c r="F936" s="18">
        <v>2.282</v>
      </c>
      <c r="G936" s="18">
        <v>0.70530000000000004</v>
      </c>
      <c r="H936" s="18">
        <v>-0.31409999999999999</v>
      </c>
      <c r="I936" s="18">
        <v>1.86</v>
      </c>
      <c r="J936" s="18">
        <v>0.50519999999999998</v>
      </c>
      <c r="K936" s="18">
        <v>-2.7359999999999999E-2</v>
      </c>
      <c r="L936" s="18">
        <v>-0.12280000000000001</v>
      </c>
      <c r="M936" s="18">
        <v>0.57230000000000003</v>
      </c>
      <c r="O936" s="18"/>
      <c r="P936" s="18"/>
      <c r="Q936" s="18"/>
      <c r="R936" s="18"/>
      <c r="S936" s="18"/>
      <c r="T936" s="18"/>
      <c r="U936" s="18"/>
      <c r="V936" s="18"/>
      <c r="W936" s="18"/>
      <c r="X936" s="18"/>
      <c r="Y936" s="18"/>
      <c r="Z936" s="18"/>
      <c r="AA936" s="18"/>
      <c r="AB936" s="18"/>
      <c r="AC936" s="18"/>
      <c r="AD936" s="18"/>
      <c r="AE936" s="18"/>
    </row>
    <row r="937" spans="1:31" x14ac:dyDescent="0.15">
      <c r="A937">
        <v>8</v>
      </c>
      <c r="B937">
        <v>67.763000000000005</v>
      </c>
      <c r="C937">
        <v>10</v>
      </c>
      <c r="D937" s="18">
        <v>7.7740000000000004E-2</v>
      </c>
      <c r="E937" s="18">
        <v>-0.20200000000000001</v>
      </c>
      <c r="F937" s="18">
        <v>1.7210000000000001</v>
      </c>
      <c r="G937" s="18">
        <v>0.51749999999999996</v>
      </c>
      <c r="H937" s="18">
        <v>0.50780000000000003</v>
      </c>
      <c r="I937" s="18">
        <v>2.411</v>
      </c>
      <c r="J937" s="18">
        <v>0.99350000000000005</v>
      </c>
      <c r="K937" s="18">
        <v>-7.7810000000000004E-2</v>
      </c>
      <c r="L937" s="18">
        <v>7.2709999999999997E-2</v>
      </c>
      <c r="M937" s="18">
        <v>0.81079999999999997</v>
      </c>
      <c r="O937" s="18"/>
      <c r="P937" s="18"/>
      <c r="Q937" s="18"/>
      <c r="R937" s="18"/>
      <c r="S937" s="18"/>
      <c r="T937" s="18"/>
      <c r="U937" s="18"/>
      <c r="V937" s="18"/>
      <c r="W937" s="18"/>
      <c r="X937" s="18"/>
      <c r="Y937" s="18"/>
      <c r="Z937" s="18"/>
      <c r="AA937" s="18"/>
      <c r="AB937" s="18"/>
      <c r="AC937" s="18"/>
      <c r="AD937" s="18"/>
      <c r="AE937" s="18"/>
    </row>
    <row r="938" spans="1:31" x14ac:dyDescent="0.15">
      <c r="A938">
        <v>8</v>
      </c>
      <c r="B938">
        <v>67.763000000000005</v>
      </c>
      <c r="C938">
        <v>15</v>
      </c>
      <c r="D938" s="18">
        <v>7.7880000000000005E-2</v>
      </c>
      <c r="E938" s="18">
        <v>-0.44069999999999998</v>
      </c>
      <c r="F938" s="18">
        <v>1.9370000000000001</v>
      </c>
      <c r="G938" s="18">
        <v>0.63890000000000002</v>
      </c>
      <c r="H938" s="18">
        <v>0.69430000000000003</v>
      </c>
      <c r="I938" s="18">
        <v>2.3239999999999998</v>
      </c>
      <c r="J938" s="18">
        <v>0.83430000000000004</v>
      </c>
      <c r="K938" s="18">
        <v>-5.6250000000000001E-2</v>
      </c>
      <c r="L938" s="18">
        <v>0.32500000000000001</v>
      </c>
      <c r="M938" s="18">
        <v>0.9022</v>
      </c>
      <c r="O938" s="18"/>
      <c r="P938" s="18"/>
      <c r="Q938" s="18"/>
      <c r="R938" s="18"/>
      <c r="S938" s="18"/>
      <c r="T938" s="18"/>
      <c r="U938" s="18"/>
      <c r="V938" s="18"/>
      <c r="W938" s="18"/>
      <c r="X938" s="18"/>
      <c r="Y938" s="18"/>
      <c r="Z938" s="18"/>
      <c r="AA938" s="18"/>
      <c r="AB938" s="18"/>
      <c r="AC938" s="18"/>
      <c r="AD938" s="18"/>
      <c r="AE938" s="18"/>
    </row>
    <row r="939" spans="1:31" x14ac:dyDescent="0.15">
      <c r="A939">
        <v>8</v>
      </c>
      <c r="B939">
        <v>67.763000000000005</v>
      </c>
      <c r="C939">
        <v>20</v>
      </c>
      <c r="D939" s="18">
        <v>7.8020000000000006E-2</v>
      </c>
      <c r="E939" s="18">
        <v>-0.19220000000000001</v>
      </c>
      <c r="F939" s="18">
        <v>3.7690000000000001</v>
      </c>
      <c r="G939" s="18">
        <v>1.3620000000000001</v>
      </c>
      <c r="H939" s="18">
        <v>0.39229999999999998</v>
      </c>
      <c r="I939" s="18">
        <v>3.5179999999999998</v>
      </c>
      <c r="J939" s="18">
        <v>0.88639999999999997</v>
      </c>
      <c r="K939" s="18">
        <v>-2.1309999999999999E-2</v>
      </c>
      <c r="L939" s="18">
        <v>1.452</v>
      </c>
      <c r="M939" s="18">
        <v>0.14360000000000001</v>
      </c>
      <c r="O939" s="18"/>
      <c r="P939" s="18"/>
      <c r="Q939" s="18"/>
      <c r="R939" s="18"/>
      <c r="S939" s="18"/>
      <c r="T939" s="18"/>
      <c r="U939" s="18"/>
      <c r="V939" s="18"/>
      <c r="W939" s="18"/>
      <c r="X939" s="18"/>
      <c r="Y939" s="18"/>
      <c r="Z939" s="18"/>
      <c r="AA939" s="18"/>
      <c r="AB939" s="18"/>
      <c r="AC939" s="18"/>
      <c r="AD939" s="18"/>
      <c r="AE939" s="18"/>
    </row>
    <row r="940" spans="1:31" x14ac:dyDescent="0.15">
      <c r="A940">
        <v>8</v>
      </c>
      <c r="B940">
        <v>92.162999999999997</v>
      </c>
      <c r="C940">
        <v>1</v>
      </c>
      <c r="D940" s="18">
        <v>7.9820000000000002E-2</v>
      </c>
      <c r="E940" s="18">
        <v>0.10829999999999999</v>
      </c>
      <c r="F940" s="18">
        <v>3.9</v>
      </c>
      <c r="G940" s="18">
        <v>0.83050000000000002</v>
      </c>
      <c r="H940" s="18">
        <v>0.1135</v>
      </c>
      <c r="I940" s="18">
        <v>2.569</v>
      </c>
      <c r="J940" s="18">
        <v>0.30580000000000002</v>
      </c>
      <c r="K940" s="18">
        <v>1.873E-2</v>
      </c>
      <c r="L940" s="18">
        <v>0.8095</v>
      </c>
      <c r="M940" s="18">
        <v>0.2092</v>
      </c>
      <c r="O940" s="18"/>
      <c r="P940" s="18"/>
      <c r="Q940" s="18"/>
      <c r="R940" s="18"/>
      <c r="S940" s="18"/>
      <c r="T940" s="18"/>
      <c r="U940" s="18"/>
      <c r="V940" s="18"/>
      <c r="W940" s="18"/>
      <c r="X940" s="18"/>
      <c r="Y940" s="18"/>
      <c r="Z940" s="18"/>
      <c r="AA940" s="18"/>
      <c r="AB940" s="18"/>
      <c r="AC940" s="18"/>
      <c r="AD940" s="18"/>
      <c r="AE940" s="18"/>
    </row>
    <row r="941" spans="1:31" x14ac:dyDescent="0.15">
      <c r="A941">
        <v>8</v>
      </c>
      <c r="B941">
        <v>92.162999999999997</v>
      </c>
      <c r="C941">
        <v>3</v>
      </c>
      <c r="D941" s="18">
        <v>7.9560000000000006E-2</v>
      </c>
      <c r="E941" s="18">
        <v>-0.3952</v>
      </c>
      <c r="F941" s="18">
        <v>2.141</v>
      </c>
      <c r="G941" s="18">
        <v>0.44190000000000002</v>
      </c>
      <c r="H941" s="18">
        <v>0.57730000000000004</v>
      </c>
      <c r="I941" s="18">
        <v>2.3660000000000001</v>
      </c>
      <c r="J941" s="18">
        <v>0.47299999999999998</v>
      </c>
      <c r="K941" s="18">
        <v>1.6840000000000001E-2</v>
      </c>
      <c r="L941" s="18">
        <v>0.88190000000000002</v>
      </c>
      <c r="M941" s="18">
        <v>0.1988</v>
      </c>
      <c r="O941" s="18"/>
      <c r="P941" s="18"/>
      <c r="Q941" s="18"/>
      <c r="R941" s="18"/>
      <c r="S941" s="18"/>
      <c r="T941" s="18"/>
      <c r="U941" s="18"/>
      <c r="V941" s="18"/>
      <c r="W941" s="18"/>
      <c r="X941" s="18"/>
      <c r="Y941" s="18"/>
      <c r="Z941" s="18"/>
      <c r="AA941" s="18"/>
      <c r="AB941" s="18"/>
      <c r="AC941" s="18"/>
      <c r="AD941" s="18"/>
      <c r="AE941" s="18"/>
    </row>
    <row r="942" spans="1:31" x14ac:dyDescent="0.15">
      <c r="A942">
        <v>8</v>
      </c>
      <c r="B942">
        <v>92.162999999999997</v>
      </c>
      <c r="C942">
        <v>5</v>
      </c>
      <c r="D942" s="18">
        <v>7.9450000000000007E-2</v>
      </c>
      <c r="E942" s="18">
        <v>-0.33339999999999997</v>
      </c>
      <c r="F942" s="18">
        <v>2.274</v>
      </c>
      <c r="G942" s="18">
        <v>0.52839999999999998</v>
      </c>
      <c r="H942" s="18">
        <v>0.52710000000000001</v>
      </c>
      <c r="I942" s="18">
        <v>2.5760000000000001</v>
      </c>
      <c r="J942" s="18">
        <v>0.53420000000000001</v>
      </c>
      <c r="K942" s="18">
        <v>1.882E-2</v>
      </c>
      <c r="L942" s="18">
        <v>0.83830000000000005</v>
      </c>
      <c r="M942" s="18">
        <v>0.217</v>
      </c>
      <c r="O942" s="18"/>
      <c r="P942" s="18"/>
      <c r="Q942" s="18"/>
      <c r="R942" s="18"/>
      <c r="S942" s="18"/>
      <c r="T942" s="18"/>
      <c r="U942" s="18"/>
      <c r="V942" s="18"/>
      <c r="W942" s="18"/>
      <c r="X942" s="18"/>
      <c r="Y942" s="18"/>
      <c r="Z942" s="18"/>
      <c r="AA942" s="18"/>
      <c r="AB942" s="18"/>
      <c r="AC942" s="18"/>
      <c r="AD942" s="18"/>
      <c r="AE942" s="18"/>
    </row>
    <row r="943" spans="1:31" x14ac:dyDescent="0.15">
      <c r="A943">
        <v>8</v>
      </c>
      <c r="B943">
        <v>92.162999999999997</v>
      </c>
      <c r="C943">
        <v>7</v>
      </c>
      <c r="D943" s="18">
        <v>7.9899999999999999E-2</v>
      </c>
      <c r="E943" s="18">
        <v>9.5729999999999999E-3</v>
      </c>
      <c r="F943" s="18">
        <v>0.68669999999999998</v>
      </c>
      <c r="G943" s="18">
        <v>0.14879999999999999</v>
      </c>
      <c r="H943" s="18">
        <v>0.2049</v>
      </c>
      <c r="I943" s="18">
        <v>3.0539999999999998</v>
      </c>
      <c r="J943" s="18">
        <v>0.45529999999999998</v>
      </c>
      <c r="K943" s="18">
        <v>-2.6189999999999998E-3</v>
      </c>
      <c r="L943" s="18">
        <v>1.417E-4</v>
      </c>
      <c r="M943" s="18">
        <v>2.448</v>
      </c>
      <c r="O943" s="18"/>
      <c r="P943" s="18"/>
      <c r="Q943" s="18"/>
      <c r="R943" s="18"/>
      <c r="S943" s="18"/>
      <c r="T943" s="18"/>
      <c r="U943" s="18"/>
      <c r="V943" s="18"/>
      <c r="W943" s="18"/>
      <c r="X943" s="18"/>
      <c r="Y943" s="18"/>
      <c r="Z943" s="18"/>
      <c r="AA943" s="18"/>
      <c r="AB943" s="18"/>
      <c r="AC943" s="18"/>
      <c r="AD943" s="18"/>
      <c r="AE943" s="18"/>
    </row>
    <row r="944" spans="1:31" x14ac:dyDescent="0.15">
      <c r="A944">
        <v>8</v>
      </c>
      <c r="B944">
        <v>92.162999999999997</v>
      </c>
      <c r="C944">
        <v>10</v>
      </c>
      <c r="D944" s="18">
        <v>8.097E-2</v>
      </c>
      <c r="E944" s="18">
        <v>-2.0669999999999998E-3</v>
      </c>
      <c r="F944" s="18">
        <v>-6</v>
      </c>
      <c r="G944" s="18">
        <v>0.86029999999999995</v>
      </c>
      <c r="H944" s="18">
        <v>-4.7780000000000001E-3</v>
      </c>
      <c r="I944" s="18">
        <v>2.9159999999999999</v>
      </c>
      <c r="J944" s="18">
        <v>0.03</v>
      </c>
      <c r="K944" s="18">
        <v>0.26450000000000001</v>
      </c>
      <c r="L944" s="18">
        <v>3.3410000000000002</v>
      </c>
      <c r="M944" s="18">
        <v>0.59350000000000003</v>
      </c>
      <c r="O944" s="18"/>
      <c r="P944" s="18"/>
      <c r="Q944" s="18"/>
      <c r="R944" s="18"/>
      <c r="S944" s="18"/>
      <c r="T944" s="18"/>
      <c r="U944" s="18"/>
      <c r="V944" s="18"/>
      <c r="W944" s="18"/>
      <c r="X944" s="18"/>
      <c r="Y944" s="18"/>
      <c r="Z944" s="18"/>
      <c r="AA944" s="18"/>
      <c r="AB944" s="18"/>
      <c r="AC944" s="18"/>
      <c r="AD944" s="18"/>
      <c r="AE944" s="18"/>
    </row>
    <row r="945" spans="1:31" x14ac:dyDescent="0.15">
      <c r="A945">
        <v>8</v>
      </c>
      <c r="B945">
        <v>92.162999999999997</v>
      </c>
      <c r="C945">
        <v>15</v>
      </c>
      <c r="D945" s="18">
        <v>7.9920000000000005E-2</v>
      </c>
      <c r="E945" s="18">
        <v>-0.43680000000000002</v>
      </c>
      <c r="F945" s="18">
        <v>2.109</v>
      </c>
      <c r="G945" s="18">
        <v>0.69</v>
      </c>
      <c r="H945" s="18">
        <v>0.77890000000000004</v>
      </c>
      <c r="I945" s="18">
        <v>2.573</v>
      </c>
      <c r="J945" s="18">
        <v>0.90369999999999995</v>
      </c>
      <c r="K945" s="18">
        <v>-5.8439999999999999E-2</v>
      </c>
      <c r="L945" s="18">
        <v>0.34350000000000003</v>
      </c>
      <c r="M945" s="18">
        <v>1.0089999999999999</v>
      </c>
      <c r="O945" s="18"/>
      <c r="P945" s="18"/>
      <c r="Q945" s="18"/>
      <c r="R945" s="18"/>
      <c r="S945" s="18"/>
      <c r="T945" s="18"/>
      <c r="U945" s="18"/>
      <c r="V945" s="18"/>
      <c r="W945" s="18"/>
      <c r="X945" s="18"/>
      <c r="Y945" s="18"/>
      <c r="Z945" s="18"/>
      <c r="AA945" s="18"/>
      <c r="AB945" s="18"/>
      <c r="AC945" s="18"/>
      <c r="AD945" s="18"/>
      <c r="AE945" s="18"/>
    </row>
    <row r="946" spans="1:31" x14ac:dyDescent="0.15">
      <c r="A946">
        <v>8</v>
      </c>
      <c r="B946">
        <v>92.162999999999997</v>
      </c>
      <c r="C946">
        <v>20</v>
      </c>
      <c r="D946" s="18">
        <v>8.1019999999999995E-2</v>
      </c>
      <c r="E946" s="18">
        <v>0.3044</v>
      </c>
      <c r="F946" s="18">
        <v>3.9169999999999998</v>
      </c>
      <c r="G946" s="18">
        <v>0.71509999999999996</v>
      </c>
      <c r="H946" s="18">
        <v>-5.117E-3</v>
      </c>
      <c r="I946" s="18">
        <v>-1.7909999999999999</v>
      </c>
      <c r="J946" s="18">
        <v>2.4929999999999999</v>
      </c>
      <c r="K946" s="18">
        <v>1.149E-2</v>
      </c>
      <c r="L946" s="18">
        <v>2.3290000000000002</v>
      </c>
      <c r="M946" s="18">
        <v>6.6460000000000005E-2</v>
      </c>
      <c r="O946" s="18"/>
      <c r="P946" s="18"/>
      <c r="Q946" s="18"/>
      <c r="R946" s="18"/>
      <c r="S946" s="18"/>
      <c r="T946" s="18"/>
      <c r="U946" s="18"/>
      <c r="V946" s="18"/>
      <c r="W946" s="18"/>
      <c r="X946" s="18"/>
      <c r="Y946" s="18"/>
      <c r="Z946" s="18"/>
      <c r="AA946" s="18"/>
      <c r="AB946" s="18"/>
      <c r="AC946" s="18"/>
      <c r="AD946" s="18"/>
      <c r="AE946" s="18"/>
    </row>
    <row r="947" spans="1:31" x14ac:dyDescent="0.15">
      <c r="A947">
        <v>8</v>
      </c>
      <c r="B947">
        <v>125.563</v>
      </c>
      <c r="C947">
        <v>1</v>
      </c>
      <c r="D947" s="18">
        <v>0</v>
      </c>
      <c r="E947" s="18">
        <v>0</v>
      </c>
      <c r="F947" s="18">
        <v>0</v>
      </c>
      <c r="G947" s="18">
        <v>0</v>
      </c>
      <c r="H947" s="18">
        <v>0</v>
      </c>
      <c r="I947" s="18">
        <v>0</v>
      </c>
      <c r="J947" s="18">
        <v>0</v>
      </c>
      <c r="K947" s="18">
        <v>0</v>
      </c>
      <c r="L947" s="18">
        <v>0</v>
      </c>
      <c r="M947" s="18">
        <v>0</v>
      </c>
      <c r="O947" s="18"/>
      <c r="P947" s="18"/>
      <c r="Q947" s="18"/>
      <c r="R947" s="18"/>
      <c r="S947" s="18"/>
      <c r="T947" s="18"/>
      <c r="U947" s="18"/>
      <c r="V947" s="18"/>
      <c r="W947" s="18"/>
      <c r="X947" s="18"/>
      <c r="Y947" s="18"/>
      <c r="Z947" s="18"/>
      <c r="AA947" s="18"/>
      <c r="AB947" s="18"/>
      <c r="AC947" s="18"/>
      <c r="AD947" s="18"/>
      <c r="AE947" s="18"/>
    </row>
    <row r="948" spans="1:31" x14ac:dyDescent="0.15">
      <c r="A948">
        <v>8</v>
      </c>
      <c r="B948">
        <v>125.563</v>
      </c>
      <c r="C948">
        <v>3</v>
      </c>
      <c r="D948" s="18">
        <v>0</v>
      </c>
      <c r="E948" s="18">
        <v>0</v>
      </c>
      <c r="F948" s="18">
        <v>0</v>
      </c>
      <c r="G948" s="18">
        <v>0</v>
      </c>
      <c r="H948" s="18">
        <v>0</v>
      </c>
      <c r="I948" s="18">
        <v>0</v>
      </c>
      <c r="J948" s="18">
        <v>0</v>
      </c>
      <c r="K948" s="18">
        <v>0</v>
      </c>
      <c r="L948" s="18">
        <v>0</v>
      </c>
      <c r="M948" s="18">
        <v>0</v>
      </c>
      <c r="O948" s="18"/>
      <c r="P948" s="18"/>
      <c r="Q948" s="18"/>
      <c r="R948" s="18"/>
      <c r="S948" s="18"/>
      <c r="T948" s="18"/>
      <c r="U948" s="18"/>
      <c r="V948" s="18"/>
      <c r="W948" s="18"/>
      <c r="X948" s="18"/>
      <c r="Y948" s="18"/>
      <c r="Z948" s="18"/>
      <c r="AA948" s="18"/>
      <c r="AB948" s="18"/>
      <c r="AC948" s="18"/>
      <c r="AD948" s="18"/>
      <c r="AE948" s="18"/>
    </row>
    <row r="949" spans="1:31" x14ac:dyDescent="0.15">
      <c r="A949">
        <v>8</v>
      </c>
      <c r="B949">
        <v>125.563</v>
      </c>
      <c r="C949">
        <v>5</v>
      </c>
      <c r="D949" s="18">
        <v>8.0269999999999994E-2</v>
      </c>
      <c r="E949" s="18">
        <v>-2.5860000000000001E-2</v>
      </c>
      <c r="F949" s="18">
        <v>0.50619999999999998</v>
      </c>
      <c r="G949" s="18">
        <v>0.19439999999999999</v>
      </c>
      <c r="H949" s="18">
        <v>4.897E-2</v>
      </c>
      <c r="I949" s="18">
        <v>0.67259999999999998</v>
      </c>
      <c r="J949" s="18">
        <v>0.26179999999999998</v>
      </c>
      <c r="K949" s="18">
        <v>0.24199999999999999</v>
      </c>
      <c r="L949" s="18">
        <v>2.8959999999999999</v>
      </c>
      <c r="M949" s="18">
        <v>0.45069999999999999</v>
      </c>
      <c r="O949" s="18"/>
      <c r="P949" s="18"/>
      <c r="Q949" s="18"/>
      <c r="R949" s="18"/>
      <c r="S949" s="18"/>
      <c r="T949" s="18"/>
      <c r="U949" s="18"/>
      <c r="V949" s="18"/>
      <c r="W949" s="18"/>
      <c r="X949" s="18"/>
      <c r="Y949" s="18"/>
      <c r="Z949" s="18"/>
      <c r="AA949" s="18"/>
      <c r="AB949" s="18"/>
      <c r="AC949" s="18"/>
      <c r="AD949" s="18"/>
      <c r="AE949" s="18"/>
    </row>
    <row r="950" spans="1:31" x14ac:dyDescent="0.15">
      <c r="A950">
        <v>8</v>
      </c>
      <c r="B950">
        <v>125.563</v>
      </c>
      <c r="C950">
        <v>7</v>
      </c>
      <c r="D950" s="18">
        <v>8.029E-2</v>
      </c>
      <c r="E950" s="18">
        <v>8.8009999999999998E-3</v>
      </c>
      <c r="F950" s="18">
        <v>3.4420000000000002</v>
      </c>
      <c r="G950" s="18">
        <v>0.1095</v>
      </c>
      <c r="H950" s="18">
        <v>0.25219999999999998</v>
      </c>
      <c r="I950" s="18">
        <v>2.972</v>
      </c>
      <c r="J950" s="18">
        <v>0.51329999999999998</v>
      </c>
      <c r="K950" s="18">
        <v>1.567E-2</v>
      </c>
      <c r="L950" s="18">
        <v>0.86129999999999995</v>
      </c>
      <c r="M950" s="18">
        <v>0.1961</v>
      </c>
      <c r="O950" s="18"/>
      <c r="P950" s="18"/>
      <c r="Q950" s="18"/>
      <c r="R950" s="18"/>
      <c r="S950" s="18"/>
      <c r="T950" s="18"/>
      <c r="U950" s="18"/>
      <c r="V950" s="18"/>
      <c r="W950" s="18"/>
      <c r="X950" s="18"/>
      <c r="Y950" s="18"/>
      <c r="Z950" s="18"/>
      <c r="AA950" s="18"/>
      <c r="AB950" s="18"/>
      <c r="AC950" s="18"/>
      <c r="AD950" s="18"/>
      <c r="AE950" s="18"/>
    </row>
    <row r="951" spans="1:31" x14ac:dyDescent="0.15">
      <c r="A951">
        <v>8</v>
      </c>
      <c r="B951">
        <v>125.563</v>
      </c>
      <c r="C951">
        <v>10</v>
      </c>
      <c r="D951" s="18">
        <v>8.0299999999999996E-2</v>
      </c>
      <c r="E951" s="18">
        <v>-0.55669999999999997</v>
      </c>
      <c r="F951" s="18">
        <v>2.5339999999999998</v>
      </c>
      <c r="G951" s="18">
        <v>0.58599999999999997</v>
      </c>
      <c r="H951" s="18">
        <v>0.87770000000000004</v>
      </c>
      <c r="I951" s="18">
        <v>2.7450000000000001</v>
      </c>
      <c r="J951" s="18">
        <v>0.65059999999999996</v>
      </c>
      <c r="K951" s="18">
        <v>-6.5459999999999997E-3</v>
      </c>
      <c r="L951" s="18">
        <v>-0.44350000000000001</v>
      </c>
      <c r="M951" s="18">
        <v>0.53159999999999996</v>
      </c>
      <c r="O951" s="18"/>
      <c r="P951" s="18"/>
      <c r="Q951" s="18"/>
      <c r="R951" s="18"/>
      <c r="S951" s="18"/>
      <c r="T951" s="18"/>
      <c r="U951" s="18"/>
      <c r="V951" s="18"/>
      <c r="W951" s="18"/>
      <c r="X951" s="18"/>
      <c r="Y951" s="18"/>
      <c r="Z951" s="18"/>
      <c r="AA951" s="18"/>
      <c r="AB951" s="18"/>
      <c r="AC951" s="18"/>
      <c r="AD951" s="18"/>
      <c r="AE951" s="18"/>
    </row>
    <row r="952" spans="1:31" x14ac:dyDescent="0.15">
      <c r="A952">
        <v>8</v>
      </c>
      <c r="B952">
        <v>125.563</v>
      </c>
      <c r="C952">
        <v>15</v>
      </c>
      <c r="D952" s="18">
        <v>8.0570000000000003E-2</v>
      </c>
      <c r="E952" s="18">
        <v>-0.3609</v>
      </c>
      <c r="F952" s="18">
        <v>2.1659999999999999</v>
      </c>
      <c r="G952" s="18">
        <v>0.91369999999999996</v>
      </c>
      <c r="H952" s="18">
        <v>1.014</v>
      </c>
      <c r="I952" s="18">
        <v>2.8570000000000002</v>
      </c>
      <c r="J952" s="18">
        <v>0.85350000000000004</v>
      </c>
      <c r="K952" s="18">
        <v>-0.27810000000000001</v>
      </c>
      <c r="L952" s="18">
        <v>2.7130000000000001</v>
      </c>
      <c r="M952" s="18">
        <v>0.60919999999999996</v>
      </c>
      <c r="O952" s="18"/>
      <c r="P952" s="18"/>
      <c r="Q952" s="18"/>
      <c r="R952" s="18"/>
      <c r="S952" s="18"/>
      <c r="T952" s="18"/>
      <c r="U952" s="18"/>
      <c r="V952" s="18"/>
      <c r="W952" s="18"/>
      <c r="X952" s="18"/>
      <c r="Y952" s="18"/>
      <c r="Z952" s="18"/>
      <c r="AA952" s="18"/>
      <c r="AB952" s="18"/>
      <c r="AC952" s="18"/>
      <c r="AD952" s="18"/>
      <c r="AE952" s="18"/>
    </row>
    <row r="953" spans="1:31" x14ac:dyDescent="0.15">
      <c r="A953">
        <v>8</v>
      </c>
      <c r="B953">
        <v>125.563</v>
      </c>
      <c r="C953">
        <v>20</v>
      </c>
      <c r="D953" s="18">
        <v>8.0390000000000003E-2</v>
      </c>
      <c r="E953" s="18">
        <v>-0.61670000000000003</v>
      </c>
      <c r="F953" s="18">
        <v>2.9249999999999998</v>
      </c>
      <c r="G953" s="18">
        <v>0.26019999999999999</v>
      </c>
      <c r="H953" s="18">
        <v>1.234</v>
      </c>
      <c r="I953" s="18">
        <v>2.778</v>
      </c>
      <c r="J953" s="18">
        <v>0.38919999999999999</v>
      </c>
      <c r="K953" s="18">
        <v>-0.35799999999999998</v>
      </c>
      <c r="L953" s="18">
        <v>2.3170000000000002</v>
      </c>
      <c r="M953" s="18">
        <v>0.30520000000000003</v>
      </c>
      <c r="O953" s="18"/>
      <c r="P953" s="18"/>
      <c r="Q953" s="18"/>
      <c r="R953" s="18"/>
      <c r="S953" s="18"/>
      <c r="T953" s="18"/>
      <c r="U953" s="18"/>
      <c r="V953" s="18"/>
      <c r="W953" s="18"/>
      <c r="X953" s="18"/>
      <c r="Y953" s="18"/>
      <c r="Z953" s="18"/>
      <c r="AA953" s="18"/>
      <c r="AB953" s="18"/>
      <c r="AC953" s="18"/>
      <c r="AD953" s="18"/>
      <c r="AE953" s="18"/>
    </row>
    <row r="954" spans="1:31" x14ac:dyDescent="0.15">
      <c r="A954">
        <v>8</v>
      </c>
      <c r="B954">
        <v>171.16300000000001</v>
      </c>
      <c r="C954">
        <v>1</v>
      </c>
      <c r="D954" s="18">
        <v>0</v>
      </c>
      <c r="E954" s="18">
        <v>0</v>
      </c>
      <c r="F954" s="18">
        <v>0</v>
      </c>
      <c r="G954" s="18">
        <v>0</v>
      </c>
      <c r="H954" s="18">
        <v>0</v>
      </c>
      <c r="I954" s="18">
        <v>0</v>
      </c>
      <c r="J954" s="18">
        <v>0</v>
      </c>
      <c r="K954" s="18">
        <v>0</v>
      </c>
      <c r="L954" s="18">
        <v>0</v>
      </c>
      <c r="M954" s="18">
        <v>0</v>
      </c>
      <c r="O954" s="18"/>
      <c r="P954" s="18"/>
      <c r="Q954" s="18"/>
      <c r="R954" s="18"/>
      <c r="S954" s="18"/>
      <c r="T954" s="18"/>
      <c r="U954" s="18"/>
      <c r="V954" s="18"/>
      <c r="W954" s="18"/>
      <c r="X954" s="18"/>
      <c r="Y954" s="18"/>
      <c r="Z954" s="18"/>
      <c r="AA954" s="18"/>
      <c r="AB954" s="18"/>
      <c r="AC954" s="18"/>
      <c r="AD954" s="18"/>
      <c r="AE954" s="18"/>
    </row>
    <row r="955" spans="1:31" x14ac:dyDescent="0.15">
      <c r="A955">
        <v>8</v>
      </c>
      <c r="B955">
        <v>171.16300000000001</v>
      </c>
      <c r="C955">
        <v>3</v>
      </c>
      <c r="D955" s="18">
        <v>0</v>
      </c>
      <c r="E955" s="18">
        <v>0</v>
      </c>
      <c r="F955" s="18">
        <v>0</v>
      </c>
      <c r="G955" s="18">
        <v>0</v>
      </c>
      <c r="H955" s="18">
        <v>0</v>
      </c>
      <c r="I955" s="18">
        <v>0</v>
      </c>
      <c r="J955" s="18">
        <v>0</v>
      </c>
      <c r="K955" s="18">
        <v>0</v>
      </c>
      <c r="L955" s="18">
        <v>0</v>
      </c>
      <c r="M955" s="18">
        <v>0</v>
      </c>
      <c r="O955" s="18"/>
      <c r="P955" s="18"/>
      <c r="Q955" s="18"/>
      <c r="R955" s="18"/>
      <c r="S955" s="18"/>
      <c r="T955" s="18"/>
      <c r="U955" s="18"/>
      <c r="V955" s="18"/>
      <c r="W955" s="18"/>
      <c r="X955" s="18"/>
      <c r="Y955" s="18"/>
      <c r="Z955" s="18"/>
      <c r="AA955" s="18"/>
      <c r="AB955" s="18"/>
      <c r="AC955" s="18"/>
      <c r="AD955" s="18"/>
      <c r="AE955" s="18"/>
    </row>
    <row r="956" spans="1:31" x14ac:dyDescent="0.15">
      <c r="A956">
        <v>8</v>
      </c>
      <c r="B956">
        <v>171.16300000000001</v>
      </c>
      <c r="C956">
        <v>5</v>
      </c>
      <c r="D956" s="18">
        <v>0</v>
      </c>
      <c r="E956" s="18">
        <v>0</v>
      </c>
      <c r="F956" s="18">
        <v>0</v>
      </c>
      <c r="G956" s="18">
        <v>0</v>
      </c>
      <c r="H956" s="18">
        <v>0</v>
      </c>
      <c r="I956" s="18">
        <v>0</v>
      </c>
      <c r="J956" s="18">
        <v>0</v>
      </c>
      <c r="K956" s="18">
        <v>0</v>
      </c>
      <c r="L956" s="18">
        <v>0</v>
      </c>
      <c r="M956" s="18">
        <v>0</v>
      </c>
      <c r="O956" s="18"/>
      <c r="P956" s="18"/>
      <c r="Q956" s="18"/>
      <c r="R956" s="18"/>
      <c r="S956" s="18"/>
      <c r="T956" s="18"/>
      <c r="U956" s="18"/>
      <c r="V956" s="18"/>
      <c r="W956" s="18"/>
      <c r="X956" s="18"/>
      <c r="Y956" s="18"/>
      <c r="Z956" s="18"/>
      <c r="AA956" s="18"/>
      <c r="AB956" s="18"/>
      <c r="AC956" s="18"/>
      <c r="AD956" s="18"/>
      <c r="AE956" s="18"/>
    </row>
    <row r="957" spans="1:31" x14ac:dyDescent="0.15">
      <c r="A957">
        <v>8</v>
      </c>
      <c r="B957">
        <v>171.16300000000001</v>
      </c>
      <c r="C957">
        <v>7</v>
      </c>
      <c r="D957" s="18">
        <v>0</v>
      </c>
      <c r="E957" s="18">
        <v>0</v>
      </c>
      <c r="F957" s="18">
        <v>0</v>
      </c>
      <c r="G957" s="18">
        <v>0</v>
      </c>
      <c r="H957" s="18">
        <v>0</v>
      </c>
      <c r="I957" s="18">
        <v>0</v>
      </c>
      <c r="J957" s="18">
        <v>0</v>
      </c>
      <c r="K957" s="18">
        <v>0</v>
      </c>
      <c r="L957" s="18">
        <v>0</v>
      </c>
      <c r="M957" s="18">
        <v>0</v>
      </c>
      <c r="O957" s="18"/>
      <c r="P957" s="18"/>
      <c r="Q957" s="18"/>
      <c r="R957" s="18"/>
      <c r="S957" s="18"/>
      <c r="T957" s="18"/>
      <c r="U957" s="18"/>
      <c r="V957" s="18"/>
      <c r="W957" s="18"/>
      <c r="X957" s="18"/>
      <c r="Y957" s="18"/>
      <c r="Z957" s="18"/>
      <c r="AA957" s="18"/>
      <c r="AB957" s="18"/>
      <c r="AC957" s="18"/>
      <c r="AD957" s="18"/>
      <c r="AE957" s="18"/>
    </row>
    <row r="958" spans="1:31" x14ac:dyDescent="0.15">
      <c r="A958">
        <v>8</v>
      </c>
      <c r="B958">
        <v>171.16300000000001</v>
      </c>
      <c r="C958">
        <v>10</v>
      </c>
      <c r="D958" s="18">
        <v>0</v>
      </c>
      <c r="E958" s="18">
        <v>0</v>
      </c>
      <c r="F958" s="18">
        <v>0</v>
      </c>
      <c r="G958" s="18">
        <v>0</v>
      </c>
      <c r="H958" s="18">
        <v>0</v>
      </c>
      <c r="I958" s="18">
        <v>0</v>
      </c>
      <c r="J958" s="18">
        <v>0</v>
      </c>
      <c r="K958" s="18">
        <v>0</v>
      </c>
      <c r="L958" s="18">
        <v>0</v>
      </c>
      <c r="M958" s="18">
        <v>0</v>
      </c>
      <c r="O958" s="18"/>
      <c r="P958" s="18"/>
      <c r="Q958" s="18"/>
      <c r="R958" s="18"/>
      <c r="S958" s="18"/>
      <c r="T958" s="18"/>
      <c r="U958" s="18"/>
      <c r="V958" s="18"/>
      <c r="W958" s="18"/>
      <c r="X958" s="18"/>
      <c r="Y958" s="18"/>
      <c r="Z958" s="18"/>
      <c r="AA958" s="18"/>
      <c r="AB958" s="18"/>
      <c r="AC958" s="18"/>
      <c r="AD958" s="18"/>
      <c r="AE958" s="18"/>
    </row>
    <row r="959" spans="1:31" x14ac:dyDescent="0.15">
      <c r="A959">
        <v>8</v>
      </c>
      <c r="B959">
        <v>171.16300000000001</v>
      </c>
      <c r="C959">
        <v>15</v>
      </c>
      <c r="D959" s="18">
        <v>0</v>
      </c>
      <c r="E959" s="18">
        <v>0</v>
      </c>
      <c r="F959" s="18">
        <v>0</v>
      </c>
      <c r="G959" s="18">
        <v>0</v>
      </c>
      <c r="H959" s="18">
        <v>0</v>
      </c>
      <c r="I959" s="18">
        <v>0</v>
      </c>
      <c r="J959" s="18">
        <v>0</v>
      </c>
      <c r="K959" s="18">
        <v>0</v>
      </c>
      <c r="L959" s="18">
        <v>0</v>
      </c>
      <c r="M959" s="18">
        <v>0</v>
      </c>
      <c r="O959" s="18"/>
      <c r="P959" s="18"/>
      <c r="Q959" s="18"/>
      <c r="R959" s="18"/>
      <c r="S959" s="18"/>
      <c r="T959" s="18"/>
      <c r="U959" s="18"/>
      <c r="V959" s="18"/>
      <c r="W959" s="18"/>
      <c r="X959" s="18"/>
      <c r="Y959" s="18"/>
      <c r="Z959" s="18"/>
      <c r="AA959" s="18"/>
      <c r="AB959" s="18"/>
      <c r="AC959" s="18"/>
      <c r="AD959" s="18"/>
      <c r="AE959" s="18"/>
    </row>
    <row r="960" spans="1:31" x14ac:dyDescent="0.15">
      <c r="A960">
        <v>8</v>
      </c>
      <c r="B960">
        <v>171.16300000000001</v>
      </c>
      <c r="C960">
        <v>20</v>
      </c>
      <c r="D960" s="18">
        <v>0</v>
      </c>
      <c r="E960" s="18">
        <v>0</v>
      </c>
      <c r="F960" s="18">
        <v>0</v>
      </c>
      <c r="G960" s="18">
        <v>0</v>
      </c>
      <c r="H960" s="18">
        <v>0</v>
      </c>
      <c r="I960" s="18">
        <v>0</v>
      </c>
      <c r="J960" s="18">
        <v>0</v>
      </c>
      <c r="K960" s="18">
        <v>0</v>
      </c>
      <c r="L960" s="18">
        <v>0</v>
      </c>
      <c r="M960" s="18">
        <v>0</v>
      </c>
      <c r="O960" s="18"/>
      <c r="P960" s="18"/>
      <c r="Q960" s="18"/>
      <c r="R960" s="18"/>
      <c r="S960" s="18"/>
      <c r="T960" s="18"/>
      <c r="U960" s="18"/>
      <c r="V960" s="18"/>
      <c r="W960" s="18"/>
      <c r="X960" s="18"/>
      <c r="Y960" s="18"/>
      <c r="Z960" s="18"/>
      <c r="AA960" s="18"/>
      <c r="AB960" s="18"/>
      <c r="AC960" s="18"/>
      <c r="AD960" s="18"/>
      <c r="AE960" s="18"/>
    </row>
    <row r="961" spans="1:31" x14ac:dyDescent="0.15">
      <c r="A961">
        <v>8</v>
      </c>
      <c r="B961">
        <v>233.56299999999999</v>
      </c>
      <c r="C961">
        <v>1</v>
      </c>
      <c r="D961" s="18">
        <v>0</v>
      </c>
      <c r="E961" s="18">
        <v>0</v>
      </c>
      <c r="F961" s="18">
        <v>0</v>
      </c>
      <c r="G961" s="18">
        <v>0</v>
      </c>
      <c r="H961" s="18">
        <v>0</v>
      </c>
      <c r="I961" s="18">
        <v>0</v>
      </c>
      <c r="J961" s="18">
        <v>0</v>
      </c>
      <c r="K961" s="18">
        <v>0</v>
      </c>
      <c r="L961" s="18">
        <v>0</v>
      </c>
      <c r="M961" s="18">
        <v>0</v>
      </c>
      <c r="O961" s="18"/>
      <c r="P961" s="18"/>
      <c r="Q961" s="18"/>
      <c r="R961" s="18"/>
      <c r="S961" s="18"/>
      <c r="T961" s="18"/>
      <c r="U961" s="18"/>
      <c r="V961" s="18"/>
      <c r="W961" s="18"/>
      <c r="X961" s="18"/>
      <c r="Y961" s="18"/>
      <c r="Z961" s="18"/>
      <c r="AA961" s="18"/>
      <c r="AB961" s="18"/>
      <c r="AC961" s="18"/>
      <c r="AD961" s="18"/>
      <c r="AE961" s="18"/>
    </row>
    <row r="962" spans="1:31" x14ac:dyDescent="0.15">
      <c r="A962">
        <v>8</v>
      </c>
      <c r="B962">
        <v>233.56299999999999</v>
      </c>
      <c r="C962">
        <v>3</v>
      </c>
      <c r="D962" s="18">
        <v>0</v>
      </c>
      <c r="E962" s="18">
        <v>0</v>
      </c>
      <c r="F962" s="18">
        <v>0</v>
      </c>
      <c r="G962" s="18">
        <v>0</v>
      </c>
      <c r="H962" s="18">
        <v>0</v>
      </c>
      <c r="I962" s="18">
        <v>0</v>
      </c>
      <c r="J962" s="18">
        <v>0</v>
      </c>
      <c r="K962" s="18">
        <v>0</v>
      </c>
      <c r="L962" s="18">
        <v>0</v>
      </c>
      <c r="M962" s="18">
        <v>0</v>
      </c>
      <c r="O962" s="18"/>
      <c r="P962" s="18"/>
      <c r="Q962" s="18"/>
      <c r="R962" s="18"/>
      <c r="S962" s="18"/>
      <c r="T962" s="18"/>
      <c r="U962" s="18"/>
      <c r="V962" s="18"/>
      <c r="W962" s="18"/>
      <c r="X962" s="18"/>
      <c r="Y962" s="18"/>
      <c r="Z962" s="18"/>
      <c r="AA962" s="18"/>
      <c r="AB962" s="18"/>
      <c r="AC962" s="18"/>
      <c r="AD962" s="18"/>
      <c r="AE962" s="18"/>
    </row>
    <row r="963" spans="1:31" x14ac:dyDescent="0.15">
      <c r="A963">
        <v>8</v>
      </c>
      <c r="B963">
        <v>233.56299999999999</v>
      </c>
      <c r="C963">
        <v>5</v>
      </c>
      <c r="D963" s="18">
        <v>0</v>
      </c>
      <c r="E963" s="18">
        <v>0</v>
      </c>
      <c r="F963" s="18">
        <v>0</v>
      </c>
      <c r="G963" s="18">
        <v>0</v>
      </c>
      <c r="H963" s="18">
        <v>0</v>
      </c>
      <c r="I963" s="18">
        <v>0</v>
      </c>
      <c r="J963" s="18">
        <v>0</v>
      </c>
      <c r="K963" s="18">
        <v>0</v>
      </c>
      <c r="L963" s="18">
        <v>0</v>
      </c>
      <c r="M963" s="18">
        <v>0</v>
      </c>
      <c r="O963" s="18"/>
      <c r="P963" s="18"/>
      <c r="Q963" s="18"/>
      <c r="R963" s="18"/>
      <c r="S963" s="18"/>
      <c r="T963" s="18"/>
      <c r="U963" s="18"/>
      <c r="V963" s="18"/>
      <c r="W963" s="18"/>
      <c r="X963" s="18"/>
      <c r="Y963" s="18"/>
      <c r="Z963" s="18"/>
      <c r="AA963" s="18"/>
      <c r="AB963" s="18"/>
      <c r="AC963" s="18"/>
      <c r="AD963" s="18"/>
      <c r="AE963" s="18"/>
    </row>
    <row r="964" spans="1:31" x14ac:dyDescent="0.15">
      <c r="A964">
        <v>8</v>
      </c>
      <c r="B964">
        <v>233.56299999999999</v>
      </c>
      <c r="C964">
        <v>7</v>
      </c>
      <c r="D964" s="18">
        <v>0</v>
      </c>
      <c r="E964" s="18">
        <v>0</v>
      </c>
      <c r="F964" s="18">
        <v>0</v>
      </c>
      <c r="G964" s="18">
        <v>0</v>
      </c>
      <c r="H964" s="18">
        <v>0</v>
      </c>
      <c r="I964" s="18">
        <v>0</v>
      </c>
      <c r="J964" s="18">
        <v>0</v>
      </c>
      <c r="K964" s="18">
        <v>0</v>
      </c>
      <c r="L964" s="18">
        <v>0</v>
      </c>
      <c r="M964" s="18">
        <v>0</v>
      </c>
      <c r="O964" s="18"/>
      <c r="P964" s="18"/>
      <c r="Q964" s="18"/>
      <c r="R964" s="18"/>
      <c r="S964" s="18"/>
      <c r="T964" s="18"/>
      <c r="U964" s="18"/>
      <c r="V964" s="18"/>
      <c r="W964" s="18"/>
      <c r="X964" s="18"/>
      <c r="Y964" s="18"/>
      <c r="Z964" s="18"/>
      <c r="AA964" s="18"/>
      <c r="AB964" s="18"/>
      <c r="AC964" s="18"/>
      <c r="AD964" s="18"/>
      <c r="AE964" s="18"/>
    </row>
    <row r="965" spans="1:31" x14ac:dyDescent="0.15">
      <c r="A965">
        <v>8</v>
      </c>
      <c r="B965">
        <v>233.56299999999999</v>
      </c>
      <c r="C965">
        <v>10</v>
      </c>
      <c r="D965" s="18">
        <v>0</v>
      </c>
      <c r="E965" s="18">
        <v>0</v>
      </c>
      <c r="F965" s="18">
        <v>0</v>
      </c>
      <c r="G965" s="18">
        <v>0</v>
      </c>
      <c r="H965" s="18">
        <v>0</v>
      </c>
      <c r="I965" s="18">
        <v>0</v>
      </c>
      <c r="J965" s="18">
        <v>0</v>
      </c>
      <c r="K965" s="18">
        <v>0</v>
      </c>
      <c r="L965" s="18">
        <v>0</v>
      </c>
      <c r="M965" s="18">
        <v>0</v>
      </c>
      <c r="O965" s="18"/>
      <c r="P965" s="18"/>
      <c r="Q965" s="18"/>
      <c r="R965" s="18"/>
      <c r="S965" s="18"/>
      <c r="T965" s="18"/>
      <c r="U965" s="18"/>
      <c r="V965" s="18"/>
      <c r="W965" s="18"/>
      <c r="X965" s="18"/>
      <c r="Y965" s="18"/>
      <c r="Z965" s="18"/>
      <c r="AA965" s="18"/>
      <c r="AB965" s="18"/>
      <c r="AC965" s="18"/>
      <c r="AD965" s="18"/>
      <c r="AE965" s="18"/>
    </row>
    <row r="966" spans="1:31" x14ac:dyDescent="0.15">
      <c r="A966">
        <v>8</v>
      </c>
      <c r="B966">
        <v>233.56299999999999</v>
      </c>
      <c r="C966">
        <v>15</v>
      </c>
      <c r="D966" s="18">
        <v>0</v>
      </c>
      <c r="E966" s="18">
        <v>0</v>
      </c>
      <c r="F966" s="18">
        <v>0</v>
      </c>
      <c r="G966" s="18">
        <v>0</v>
      </c>
      <c r="H966" s="18">
        <v>0</v>
      </c>
      <c r="I966" s="18">
        <v>0</v>
      </c>
      <c r="J966" s="18">
        <v>0</v>
      </c>
      <c r="K966" s="18">
        <v>0</v>
      </c>
      <c r="L966" s="18">
        <v>0</v>
      </c>
      <c r="M966" s="18">
        <v>0</v>
      </c>
      <c r="O966" s="18"/>
      <c r="P966" s="18"/>
      <c r="Q966" s="18"/>
      <c r="R966" s="18"/>
      <c r="S966" s="18"/>
      <c r="T966" s="18"/>
      <c r="U966" s="18"/>
      <c r="V966" s="18"/>
      <c r="W966" s="18"/>
      <c r="X966" s="18"/>
      <c r="Y966" s="18"/>
      <c r="Z966" s="18"/>
      <c r="AA966" s="18"/>
      <c r="AB966" s="18"/>
      <c r="AC966" s="18"/>
      <c r="AD966" s="18"/>
      <c r="AE966" s="18"/>
    </row>
    <row r="967" spans="1:31" x14ac:dyDescent="0.15">
      <c r="A967">
        <v>8</v>
      </c>
      <c r="B967">
        <v>233.56299999999999</v>
      </c>
      <c r="C967">
        <v>20</v>
      </c>
      <c r="D967" s="18">
        <v>0</v>
      </c>
      <c r="E967" s="18">
        <v>0</v>
      </c>
      <c r="F967" s="18">
        <v>0</v>
      </c>
      <c r="G967" s="18">
        <v>0</v>
      </c>
      <c r="H967" s="18">
        <v>0</v>
      </c>
      <c r="I967" s="18">
        <v>0</v>
      </c>
      <c r="J967" s="18">
        <v>0</v>
      </c>
      <c r="K967" s="18">
        <v>0</v>
      </c>
      <c r="L967" s="18">
        <v>0</v>
      </c>
      <c r="M967" s="18">
        <v>0</v>
      </c>
      <c r="O967" s="18"/>
      <c r="P967" s="18"/>
      <c r="Q967" s="18"/>
      <c r="R967" s="18"/>
      <c r="S967" s="18"/>
      <c r="T967" s="18"/>
      <c r="U967" s="18"/>
      <c r="V967" s="18"/>
      <c r="W967" s="18"/>
      <c r="X967" s="18"/>
      <c r="Y967" s="18"/>
      <c r="Z967" s="18"/>
      <c r="AA967" s="18"/>
      <c r="AB967" s="18"/>
      <c r="AC967" s="18"/>
      <c r="AD967" s="18"/>
      <c r="AE967" s="18"/>
    </row>
    <row r="968" spans="1:31" x14ac:dyDescent="0.15">
      <c r="A968">
        <v>8</v>
      </c>
      <c r="B968">
        <v>364.96300000000002</v>
      </c>
      <c r="C968">
        <v>1</v>
      </c>
      <c r="D968" s="18">
        <v>0</v>
      </c>
      <c r="E968" s="18">
        <v>0</v>
      </c>
      <c r="F968" s="18">
        <v>0</v>
      </c>
      <c r="G968" s="18">
        <v>0</v>
      </c>
      <c r="H968" s="18">
        <v>0</v>
      </c>
      <c r="I968" s="18">
        <v>0</v>
      </c>
      <c r="J968" s="18">
        <v>0</v>
      </c>
      <c r="K968" s="18">
        <v>0</v>
      </c>
      <c r="L968" s="18">
        <v>0</v>
      </c>
      <c r="M968" s="18">
        <v>0</v>
      </c>
      <c r="O968" s="18"/>
      <c r="P968" s="18"/>
      <c r="Q968" s="18"/>
      <c r="R968" s="18"/>
      <c r="S968" s="18"/>
      <c r="T968" s="18"/>
      <c r="U968" s="18"/>
      <c r="V968" s="18"/>
      <c r="W968" s="18"/>
      <c r="X968" s="18"/>
      <c r="Y968" s="18"/>
      <c r="Z968" s="18"/>
      <c r="AA968" s="18"/>
      <c r="AB968" s="18"/>
      <c r="AC968" s="18"/>
      <c r="AD968" s="18"/>
      <c r="AE968" s="18"/>
    </row>
    <row r="969" spans="1:31" x14ac:dyDescent="0.15">
      <c r="A969">
        <v>8</v>
      </c>
      <c r="B969">
        <v>364.96300000000002</v>
      </c>
      <c r="C969">
        <v>3</v>
      </c>
      <c r="D969" s="18">
        <v>0</v>
      </c>
      <c r="E969" s="18">
        <v>0</v>
      </c>
      <c r="F969" s="18">
        <v>0</v>
      </c>
      <c r="G969" s="18">
        <v>0</v>
      </c>
      <c r="H969" s="18">
        <v>0</v>
      </c>
      <c r="I969" s="18">
        <v>0</v>
      </c>
      <c r="J969" s="18">
        <v>0</v>
      </c>
      <c r="K969" s="18">
        <v>0</v>
      </c>
      <c r="L969" s="18">
        <v>0</v>
      </c>
      <c r="M969" s="18">
        <v>0</v>
      </c>
      <c r="O969" s="18"/>
      <c r="P969" s="18"/>
      <c r="Q969" s="18"/>
      <c r="R969" s="18"/>
      <c r="S969" s="18"/>
      <c r="T969" s="18"/>
      <c r="U969" s="18"/>
      <c r="V969" s="18"/>
      <c r="W969" s="18"/>
      <c r="X969" s="18"/>
      <c r="Y969" s="18"/>
      <c r="Z969" s="18"/>
      <c r="AA969" s="18"/>
      <c r="AB969" s="18"/>
      <c r="AC969" s="18"/>
      <c r="AD969" s="18"/>
      <c r="AE969" s="18"/>
    </row>
    <row r="970" spans="1:31" x14ac:dyDescent="0.15">
      <c r="A970">
        <v>8</v>
      </c>
      <c r="B970">
        <v>364.96300000000002</v>
      </c>
      <c r="C970">
        <v>5</v>
      </c>
      <c r="D970" s="18">
        <v>0</v>
      </c>
      <c r="E970" s="18">
        <v>0</v>
      </c>
      <c r="F970" s="18">
        <v>0</v>
      </c>
      <c r="G970" s="18">
        <v>0</v>
      </c>
      <c r="H970" s="18">
        <v>0</v>
      </c>
      <c r="I970" s="18">
        <v>0</v>
      </c>
      <c r="J970" s="18">
        <v>0</v>
      </c>
      <c r="K970" s="18">
        <v>0</v>
      </c>
      <c r="L970" s="18">
        <v>0</v>
      </c>
      <c r="M970" s="18">
        <v>0</v>
      </c>
      <c r="O970" s="18"/>
      <c r="P970" s="18"/>
      <c r="Q970" s="18"/>
      <c r="R970" s="18"/>
      <c r="S970" s="18"/>
      <c r="T970" s="18"/>
      <c r="U970" s="18"/>
      <c r="V970" s="18"/>
      <c r="W970" s="18"/>
      <c r="X970" s="18"/>
      <c r="Y970" s="18"/>
      <c r="Z970" s="18"/>
      <c r="AA970" s="18"/>
      <c r="AB970" s="18"/>
      <c r="AC970" s="18"/>
      <c r="AD970" s="18"/>
      <c r="AE970" s="18"/>
    </row>
    <row r="971" spans="1:31" x14ac:dyDescent="0.15">
      <c r="A971">
        <v>8</v>
      </c>
      <c r="B971">
        <v>364.96300000000002</v>
      </c>
      <c r="C971">
        <v>7</v>
      </c>
      <c r="D971" s="18">
        <v>0</v>
      </c>
      <c r="E971" s="18">
        <v>0</v>
      </c>
      <c r="F971" s="18">
        <v>0</v>
      </c>
      <c r="G971" s="18">
        <v>0</v>
      </c>
      <c r="H971" s="18">
        <v>0</v>
      </c>
      <c r="I971" s="18">
        <v>0</v>
      </c>
      <c r="J971" s="18">
        <v>0</v>
      </c>
      <c r="K971" s="18">
        <v>0</v>
      </c>
      <c r="L971" s="18">
        <v>0</v>
      </c>
      <c r="M971" s="18">
        <v>0</v>
      </c>
      <c r="O971" s="18"/>
      <c r="P971" s="18"/>
      <c r="Q971" s="18"/>
      <c r="R971" s="18"/>
      <c r="S971" s="18"/>
      <c r="T971" s="18"/>
      <c r="U971" s="18"/>
      <c r="V971" s="18"/>
      <c r="W971" s="18"/>
      <c r="X971" s="18"/>
      <c r="Y971" s="18"/>
      <c r="Z971" s="18"/>
      <c r="AA971" s="18"/>
      <c r="AB971" s="18"/>
      <c r="AC971" s="18"/>
      <c r="AD971" s="18"/>
      <c r="AE971" s="18"/>
    </row>
    <row r="972" spans="1:31" x14ac:dyDescent="0.15">
      <c r="A972">
        <v>8</v>
      </c>
      <c r="B972">
        <v>364.96300000000002</v>
      </c>
      <c r="C972">
        <v>10</v>
      </c>
      <c r="D972" s="18">
        <v>0</v>
      </c>
      <c r="E972" s="18">
        <v>0</v>
      </c>
      <c r="F972" s="18">
        <v>0</v>
      </c>
      <c r="G972" s="18">
        <v>0</v>
      </c>
      <c r="H972" s="18">
        <v>0</v>
      </c>
      <c r="I972" s="18">
        <v>0</v>
      </c>
      <c r="J972" s="18">
        <v>0</v>
      </c>
      <c r="K972" s="18">
        <v>0</v>
      </c>
      <c r="L972" s="18">
        <v>0</v>
      </c>
      <c r="M972" s="18">
        <v>0</v>
      </c>
      <c r="O972" s="18"/>
      <c r="P972" s="18"/>
      <c r="Q972" s="18"/>
      <c r="R972" s="18"/>
      <c r="S972" s="18"/>
      <c r="T972" s="18"/>
      <c r="U972" s="18"/>
      <c r="V972" s="18"/>
      <c r="W972" s="18"/>
      <c r="X972" s="18"/>
      <c r="Y972" s="18"/>
      <c r="Z972" s="18"/>
      <c r="AA972" s="18"/>
      <c r="AB972" s="18"/>
      <c r="AC972" s="18"/>
      <c r="AD972" s="18"/>
      <c r="AE972" s="18"/>
    </row>
    <row r="973" spans="1:31" x14ac:dyDescent="0.15">
      <c r="A973">
        <v>8</v>
      </c>
      <c r="B973">
        <v>364.96300000000002</v>
      </c>
      <c r="C973">
        <v>15</v>
      </c>
      <c r="D973" s="18">
        <v>0</v>
      </c>
      <c r="E973" s="18">
        <v>0</v>
      </c>
      <c r="F973" s="18">
        <v>0</v>
      </c>
      <c r="G973" s="18">
        <v>0</v>
      </c>
      <c r="H973" s="18">
        <v>0</v>
      </c>
      <c r="I973" s="18">
        <v>0</v>
      </c>
      <c r="J973" s="18">
        <v>0</v>
      </c>
      <c r="K973" s="18">
        <v>0</v>
      </c>
      <c r="L973" s="18">
        <v>0</v>
      </c>
      <c r="M973" s="18">
        <v>0</v>
      </c>
      <c r="O973" s="18"/>
      <c r="P973" s="18"/>
      <c r="Q973" s="18"/>
      <c r="R973" s="18"/>
      <c r="S973" s="18"/>
      <c r="T973" s="18"/>
      <c r="U973" s="18"/>
      <c r="V973" s="18"/>
      <c r="W973" s="18"/>
      <c r="X973" s="18"/>
      <c r="Y973" s="18"/>
      <c r="Z973" s="18"/>
      <c r="AA973" s="18"/>
      <c r="AB973" s="18"/>
      <c r="AC973" s="18"/>
      <c r="AD973" s="18"/>
      <c r="AE973" s="18"/>
    </row>
    <row r="974" spans="1:31" x14ac:dyDescent="0.15">
      <c r="A974">
        <v>8</v>
      </c>
      <c r="B974">
        <v>364.96300000000002</v>
      </c>
      <c r="C974">
        <v>20</v>
      </c>
      <c r="D974" s="18">
        <v>0</v>
      </c>
      <c r="E974" s="18">
        <v>0</v>
      </c>
      <c r="F974" s="18">
        <v>0</v>
      </c>
      <c r="G974" s="18">
        <v>0</v>
      </c>
      <c r="H974" s="18">
        <v>0</v>
      </c>
      <c r="I974" s="18">
        <v>0</v>
      </c>
      <c r="J974" s="18">
        <v>0</v>
      </c>
      <c r="K974" s="18">
        <v>0</v>
      </c>
      <c r="L974" s="18">
        <v>0</v>
      </c>
      <c r="M974" s="18">
        <v>0</v>
      </c>
      <c r="O974" s="18"/>
      <c r="P974" s="18"/>
      <c r="Q974" s="18"/>
      <c r="R974" s="18"/>
      <c r="S974" s="18"/>
      <c r="T974" s="18"/>
      <c r="U974" s="18"/>
      <c r="V974" s="18"/>
      <c r="W974" s="18"/>
      <c r="X974" s="18"/>
      <c r="Y974" s="18"/>
      <c r="Z974" s="18"/>
      <c r="AA974" s="18"/>
      <c r="AB974" s="18"/>
      <c r="AC974" s="18"/>
      <c r="AD974" s="18"/>
      <c r="AE974" s="18"/>
    </row>
    <row r="975" spans="1:31" x14ac:dyDescent="0.15">
      <c r="A975">
        <v>8</v>
      </c>
      <c r="B975">
        <v>483.56299999999999</v>
      </c>
      <c r="C975">
        <v>1</v>
      </c>
      <c r="D975" s="18">
        <v>0</v>
      </c>
      <c r="E975" s="18">
        <v>0</v>
      </c>
      <c r="F975" s="18">
        <v>0</v>
      </c>
      <c r="G975" s="18">
        <v>0</v>
      </c>
      <c r="H975" s="18">
        <v>0</v>
      </c>
      <c r="I975" s="18">
        <v>0</v>
      </c>
      <c r="J975" s="18">
        <v>0</v>
      </c>
      <c r="K975" s="18">
        <v>0</v>
      </c>
      <c r="L975" s="18">
        <v>0</v>
      </c>
      <c r="M975" s="18">
        <v>0</v>
      </c>
      <c r="O975" s="18"/>
      <c r="P975" s="18"/>
      <c r="Q975" s="18"/>
      <c r="R975" s="18"/>
      <c r="S975" s="18"/>
      <c r="T975" s="18"/>
      <c r="U975" s="18"/>
      <c r="V975" s="18"/>
      <c r="W975" s="18"/>
      <c r="X975" s="18"/>
      <c r="Y975" s="18"/>
      <c r="Z975" s="18"/>
      <c r="AA975" s="18"/>
      <c r="AB975" s="18"/>
      <c r="AC975" s="18"/>
      <c r="AD975" s="18"/>
      <c r="AE975" s="18"/>
    </row>
    <row r="976" spans="1:31" x14ac:dyDescent="0.15">
      <c r="A976">
        <v>8</v>
      </c>
      <c r="B976">
        <v>483.56299999999999</v>
      </c>
      <c r="C976">
        <v>3</v>
      </c>
      <c r="D976" s="18">
        <v>0</v>
      </c>
      <c r="E976" s="18">
        <v>0</v>
      </c>
      <c r="F976" s="18">
        <v>0</v>
      </c>
      <c r="G976" s="18">
        <v>0</v>
      </c>
      <c r="H976" s="18">
        <v>0</v>
      </c>
      <c r="I976" s="18">
        <v>0</v>
      </c>
      <c r="J976" s="18">
        <v>0</v>
      </c>
      <c r="K976" s="18">
        <v>0</v>
      </c>
      <c r="L976" s="18">
        <v>0</v>
      </c>
      <c r="M976" s="18">
        <v>0</v>
      </c>
      <c r="O976" s="18"/>
      <c r="P976" s="18"/>
      <c r="Q976" s="18"/>
      <c r="R976" s="18"/>
      <c r="S976" s="18"/>
      <c r="T976" s="18"/>
      <c r="U976" s="18"/>
      <c r="V976" s="18"/>
      <c r="W976" s="18"/>
      <c r="X976" s="18"/>
      <c r="Y976" s="18"/>
      <c r="Z976" s="18"/>
      <c r="AA976" s="18"/>
      <c r="AB976" s="18"/>
      <c r="AC976" s="18"/>
      <c r="AD976" s="18"/>
      <c r="AE976" s="18"/>
    </row>
    <row r="977" spans="1:31" x14ac:dyDescent="0.15">
      <c r="A977">
        <v>8</v>
      </c>
      <c r="B977">
        <v>483.56299999999999</v>
      </c>
      <c r="C977">
        <v>5</v>
      </c>
      <c r="D977" s="18">
        <v>0</v>
      </c>
      <c r="E977" s="18">
        <v>0</v>
      </c>
      <c r="F977" s="18">
        <v>0</v>
      </c>
      <c r="G977" s="18">
        <v>0</v>
      </c>
      <c r="H977" s="18">
        <v>0</v>
      </c>
      <c r="I977" s="18">
        <v>0</v>
      </c>
      <c r="J977" s="18">
        <v>0</v>
      </c>
      <c r="K977" s="18">
        <v>0</v>
      </c>
      <c r="L977" s="18">
        <v>0</v>
      </c>
      <c r="M977" s="18">
        <v>0</v>
      </c>
      <c r="O977" s="18"/>
      <c r="P977" s="18"/>
      <c r="Q977" s="18"/>
      <c r="R977" s="18"/>
      <c r="S977" s="18"/>
      <c r="T977" s="18"/>
      <c r="U977" s="18"/>
      <c r="V977" s="18"/>
      <c r="W977" s="18"/>
      <c r="X977" s="18"/>
      <c r="Y977" s="18"/>
      <c r="Z977" s="18"/>
      <c r="AA977" s="18"/>
      <c r="AB977" s="18"/>
      <c r="AC977" s="18"/>
      <c r="AD977" s="18"/>
      <c r="AE977" s="18"/>
    </row>
    <row r="978" spans="1:31" x14ac:dyDescent="0.15">
      <c r="A978">
        <v>8</v>
      </c>
      <c r="B978">
        <v>483.56299999999999</v>
      </c>
      <c r="C978">
        <v>7</v>
      </c>
      <c r="D978" s="18">
        <v>0</v>
      </c>
      <c r="E978" s="18">
        <v>0</v>
      </c>
      <c r="F978" s="18">
        <v>0</v>
      </c>
      <c r="G978" s="18">
        <v>0</v>
      </c>
      <c r="H978" s="18">
        <v>0</v>
      </c>
      <c r="I978" s="18">
        <v>0</v>
      </c>
      <c r="J978" s="18">
        <v>0</v>
      </c>
      <c r="K978" s="18">
        <v>0</v>
      </c>
      <c r="L978" s="18">
        <v>0</v>
      </c>
      <c r="M978" s="18">
        <v>0</v>
      </c>
      <c r="O978" s="18"/>
      <c r="P978" s="18"/>
      <c r="Q978" s="18"/>
      <c r="R978" s="18"/>
      <c r="S978" s="18"/>
      <c r="T978" s="18"/>
      <c r="U978" s="18"/>
      <c r="V978" s="18"/>
      <c r="W978" s="18"/>
      <c r="X978" s="18"/>
      <c r="Y978" s="18"/>
      <c r="Z978" s="18"/>
      <c r="AA978" s="18"/>
      <c r="AB978" s="18"/>
      <c r="AC978" s="18"/>
      <c r="AD978" s="18"/>
      <c r="AE978" s="18"/>
    </row>
    <row r="979" spans="1:31" x14ac:dyDescent="0.15">
      <c r="A979">
        <v>8</v>
      </c>
      <c r="B979">
        <v>483.56299999999999</v>
      </c>
      <c r="C979">
        <v>10</v>
      </c>
      <c r="D979" s="18">
        <v>0</v>
      </c>
      <c r="E979" s="18">
        <v>0</v>
      </c>
      <c r="F979" s="18">
        <v>0</v>
      </c>
      <c r="G979" s="18">
        <v>0</v>
      </c>
      <c r="H979" s="18">
        <v>0</v>
      </c>
      <c r="I979" s="18">
        <v>0</v>
      </c>
      <c r="J979" s="18">
        <v>0</v>
      </c>
      <c r="K979" s="18">
        <v>0</v>
      </c>
      <c r="L979" s="18">
        <v>0</v>
      </c>
      <c r="M979" s="18">
        <v>0</v>
      </c>
      <c r="O979" s="18"/>
      <c r="P979" s="18"/>
      <c r="Q979" s="18"/>
      <c r="R979" s="18"/>
      <c r="S979" s="18"/>
      <c r="T979" s="18"/>
      <c r="U979" s="18"/>
      <c r="V979" s="18"/>
      <c r="W979" s="18"/>
      <c r="X979" s="18"/>
      <c r="Y979" s="18"/>
      <c r="Z979" s="18"/>
      <c r="AA979" s="18"/>
      <c r="AB979" s="18"/>
      <c r="AC979" s="18"/>
      <c r="AD979" s="18"/>
      <c r="AE979" s="18"/>
    </row>
    <row r="980" spans="1:31" x14ac:dyDescent="0.15">
      <c r="A980">
        <v>8</v>
      </c>
      <c r="B980">
        <v>483.56299999999999</v>
      </c>
      <c r="C980">
        <v>15</v>
      </c>
      <c r="D980" s="18">
        <v>0</v>
      </c>
      <c r="E980" s="18">
        <v>0</v>
      </c>
      <c r="F980" s="18">
        <v>0</v>
      </c>
      <c r="G980" s="18">
        <v>0</v>
      </c>
      <c r="H980" s="18">
        <v>0</v>
      </c>
      <c r="I980" s="18">
        <v>0</v>
      </c>
      <c r="J980" s="18">
        <v>0</v>
      </c>
      <c r="K980" s="18">
        <v>0</v>
      </c>
      <c r="L980" s="18">
        <v>0</v>
      </c>
      <c r="M980" s="18">
        <v>0</v>
      </c>
      <c r="O980" s="18"/>
      <c r="P980" s="18"/>
      <c r="Q980" s="18"/>
      <c r="R980" s="18"/>
      <c r="S980" s="18"/>
      <c r="T980" s="18"/>
      <c r="U980" s="18"/>
      <c r="V980" s="18"/>
      <c r="W980" s="18"/>
      <c r="X980" s="18"/>
      <c r="Y980" s="18"/>
      <c r="Z980" s="18"/>
      <c r="AA980" s="18"/>
      <c r="AB980" s="18"/>
      <c r="AC980" s="18"/>
      <c r="AD980" s="18"/>
      <c r="AE980" s="18"/>
    </row>
    <row r="981" spans="1:31" x14ac:dyDescent="0.15">
      <c r="A981">
        <v>8</v>
      </c>
      <c r="B981">
        <v>483.56299999999999</v>
      </c>
      <c r="C981">
        <v>20</v>
      </c>
      <c r="D981" s="18">
        <v>0</v>
      </c>
      <c r="E981" s="18">
        <v>0</v>
      </c>
      <c r="F981" s="18">
        <v>0</v>
      </c>
      <c r="G981" s="18">
        <v>0</v>
      </c>
      <c r="H981" s="18">
        <v>0</v>
      </c>
      <c r="I981" s="18">
        <v>0</v>
      </c>
      <c r="J981" s="18">
        <v>0</v>
      </c>
      <c r="K981" s="18">
        <v>0</v>
      </c>
      <c r="L981" s="18">
        <v>0</v>
      </c>
      <c r="M981" s="18">
        <v>0</v>
      </c>
      <c r="O981" s="18"/>
      <c r="P981" s="18"/>
      <c r="Q981" s="18"/>
      <c r="R981" s="18"/>
      <c r="S981" s="18"/>
      <c r="T981" s="18"/>
      <c r="U981" s="18"/>
      <c r="V981" s="18"/>
      <c r="W981" s="18"/>
      <c r="X981" s="18"/>
      <c r="Y981" s="18"/>
      <c r="Z981" s="18"/>
      <c r="AA981" s="18"/>
      <c r="AB981" s="18"/>
      <c r="AC981" s="18"/>
      <c r="AD981" s="18"/>
      <c r="AE981" s="18"/>
    </row>
    <row r="982" spans="1:31" x14ac:dyDescent="0.15">
      <c r="A982">
        <v>8</v>
      </c>
      <c r="B982">
        <v>631.56299999999999</v>
      </c>
      <c r="C982">
        <v>1</v>
      </c>
      <c r="D982" s="18">
        <v>0</v>
      </c>
      <c r="E982" s="18">
        <v>0</v>
      </c>
      <c r="F982" s="18">
        <v>0</v>
      </c>
      <c r="G982" s="18">
        <v>0</v>
      </c>
      <c r="H982" s="18">
        <v>0</v>
      </c>
      <c r="I982" s="18">
        <v>0</v>
      </c>
      <c r="J982" s="18">
        <v>0</v>
      </c>
      <c r="K982" s="18">
        <v>0</v>
      </c>
      <c r="L982" s="18">
        <v>0</v>
      </c>
      <c r="M982" s="18">
        <v>0</v>
      </c>
      <c r="O982" s="18"/>
      <c r="P982" s="18"/>
      <c r="Q982" s="18"/>
      <c r="R982" s="18"/>
      <c r="S982" s="18"/>
      <c r="T982" s="18"/>
      <c r="U982" s="18"/>
      <c r="V982" s="18"/>
      <c r="W982" s="18"/>
      <c r="X982" s="18"/>
      <c r="Y982" s="18"/>
      <c r="Z982" s="18"/>
      <c r="AA982" s="18"/>
      <c r="AB982" s="18"/>
      <c r="AC982" s="18"/>
      <c r="AD982" s="18"/>
      <c r="AE982" s="18"/>
    </row>
    <row r="983" spans="1:31" x14ac:dyDescent="0.15">
      <c r="A983">
        <v>8</v>
      </c>
      <c r="B983">
        <v>631.56299999999999</v>
      </c>
      <c r="C983">
        <v>3</v>
      </c>
      <c r="D983" s="18">
        <v>0</v>
      </c>
      <c r="E983" s="18">
        <v>0</v>
      </c>
      <c r="F983" s="18">
        <v>0</v>
      </c>
      <c r="G983" s="18">
        <v>0</v>
      </c>
      <c r="H983" s="18">
        <v>0</v>
      </c>
      <c r="I983" s="18">
        <v>0</v>
      </c>
      <c r="J983" s="18">
        <v>0</v>
      </c>
      <c r="K983" s="18">
        <v>0</v>
      </c>
      <c r="L983" s="18">
        <v>0</v>
      </c>
      <c r="M983" s="18">
        <v>0</v>
      </c>
      <c r="O983" s="18"/>
      <c r="P983" s="18"/>
      <c r="Q983" s="18"/>
      <c r="R983" s="18"/>
      <c r="S983" s="18"/>
      <c r="T983" s="18"/>
      <c r="U983" s="18"/>
      <c r="V983" s="18"/>
      <c r="W983" s="18"/>
      <c r="X983" s="18"/>
      <c r="Y983" s="18"/>
      <c r="Z983" s="18"/>
      <c r="AA983" s="18"/>
      <c r="AB983" s="18"/>
      <c r="AC983" s="18"/>
      <c r="AD983" s="18"/>
      <c r="AE983" s="18"/>
    </row>
    <row r="984" spans="1:31" x14ac:dyDescent="0.15">
      <c r="A984">
        <v>8</v>
      </c>
      <c r="B984">
        <v>631.56299999999999</v>
      </c>
      <c r="C984">
        <v>5</v>
      </c>
      <c r="D984" s="18">
        <v>0</v>
      </c>
      <c r="E984" s="18">
        <v>0</v>
      </c>
      <c r="F984" s="18">
        <v>0</v>
      </c>
      <c r="G984" s="18">
        <v>0</v>
      </c>
      <c r="H984" s="18">
        <v>0</v>
      </c>
      <c r="I984" s="18">
        <v>0</v>
      </c>
      <c r="J984" s="18">
        <v>0</v>
      </c>
      <c r="K984" s="18">
        <v>0</v>
      </c>
      <c r="L984" s="18">
        <v>0</v>
      </c>
      <c r="M984" s="18">
        <v>0</v>
      </c>
      <c r="O984" s="18"/>
      <c r="P984" s="18"/>
      <c r="Q984" s="18"/>
      <c r="R984" s="18"/>
      <c r="S984" s="18"/>
      <c r="T984" s="18"/>
      <c r="U984" s="18"/>
      <c r="V984" s="18"/>
      <c r="W984" s="18"/>
      <c r="X984" s="18"/>
      <c r="Y984" s="18"/>
      <c r="Z984" s="18"/>
      <c r="AA984" s="18"/>
      <c r="AB984" s="18"/>
      <c r="AC984" s="18"/>
      <c r="AD984" s="18"/>
      <c r="AE984" s="18"/>
    </row>
    <row r="985" spans="1:31" x14ac:dyDescent="0.15">
      <c r="A985">
        <v>8</v>
      </c>
      <c r="B985">
        <v>631.56299999999999</v>
      </c>
      <c r="C985">
        <v>7</v>
      </c>
      <c r="D985" s="18">
        <v>0</v>
      </c>
      <c r="E985" s="18">
        <v>0</v>
      </c>
      <c r="F985" s="18">
        <v>0</v>
      </c>
      <c r="G985" s="18">
        <v>0</v>
      </c>
      <c r="H985" s="18">
        <v>0</v>
      </c>
      <c r="I985" s="18">
        <v>0</v>
      </c>
      <c r="J985" s="18">
        <v>0</v>
      </c>
      <c r="K985" s="18">
        <v>0</v>
      </c>
      <c r="L985" s="18">
        <v>0</v>
      </c>
      <c r="M985" s="18">
        <v>0</v>
      </c>
      <c r="O985" s="18"/>
    </row>
    <row r="986" spans="1:31" x14ac:dyDescent="0.15">
      <c r="A986">
        <v>8</v>
      </c>
      <c r="B986">
        <v>631.56299999999999</v>
      </c>
      <c r="C986">
        <v>10</v>
      </c>
      <c r="D986" s="18">
        <v>0</v>
      </c>
      <c r="E986" s="18">
        <v>0</v>
      </c>
      <c r="F986" s="18">
        <v>0</v>
      </c>
      <c r="G986" s="18">
        <v>0</v>
      </c>
      <c r="H986" s="18">
        <v>0</v>
      </c>
      <c r="I986" s="18">
        <v>0</v>
      </c>
      <c r="J986" s="18">
        <v>0</v>
      </c>
      <c r="K986" s="18">
        <v>0</v>
      </c>
      <c r="L986" s="18">
        <v>0</v>
      </c>
      <c r="M986" s="18">
        <v>0</v>
      </c>
      <c r="O986" s="18"/>
    </row>
    <row r="987" spans="1:31" x14ac:dyDescent="0.15">
      <c r="A987">
        <v>8</v>
      </c>
      <c r="B987">
        <v>631.56299999999999</v>
      </c>
      <c r="C987">
        <v>15</v>
      </c>
      <c r="D987" s="18">
        <v>0</v>
      </c>
      <c r="E987" s="18">
        <v>0</v>
      </c>
      <c r="F987" s="18">
        <v>0</v>
      </c>
      <c r="G987" s="18">
        <v>0</v>
      </c>
      <c r="H987" s="18">
        <v>0</v>
      </c>
      <c r="I987" s="18">
        <v>0</v>
      </c>
      <c r="J987" s="18">
        <v>0</v>
      </c>
      <c r="K987" s="18">
        <v>0</v>
      </c>
      <c r="L987" s="18">
        <v>0</v>
      </c>
      <c r="M987" s="18">
        <v>0</v>
      </c>
      <c r="O987" s="18"/>
    </row>
    <row r="988" spans="1:31" x14ac:dyDescent="0.15">
      <c r="A988">
        <v>8</v>
      </c>
      <c r="B988">
        <v>631.56299999999999</v>
      </c>
      <c r="C988">
        <v>20</v>
      </c>
      <c r="D988" s="18">
        <v>0</v>
      </c>
      <c r="E988" s="18">
        <v>0</v>
      </c>
      <c r="F988" s="18">
        <v>0</v>
      </c>
      <c r="G988" s="18">
        <v>0</v>
      </c>
      <c r="H988" s="18">
        <v>0</v>
      </c>
      <c r="I988" s="18">
        <v>0</v>
      </c>
      <c r="J988" s="18">
        <v>0</v>
      </c>
      <c r="K988" s="18">
        <v>0</v>
      </c>
      <c r="L988" s="18">
        <v>0</v>
      </c>
      <c r="M988" s="18">
        <v>0</v>
      </c>
      <c r="O988" s="18"/>
    </row>
    <row r="989" spans="1:31" x14ac:dyDescent="0.15">
      <c r="A989">
        <v>8</v>
      </c>
      <c r="B989">
        <v>774.68299999999999</v>
      </c>
      <c r="C989">
        <v>1</v>
      </c>
      <c r="D989" s="18">
        <v>0</v>
      </c>
      <c r="E989" s="18">
        <v>0</v>
      </c>
      <c r="F989" s="18">
        <v>0</v>
      </c>
      <c r="G989" s="18">
        <v>0</v>
      </c>
      <c r="H989" s="18">
        <v>0</v>
      </c>
      <c r="I989" s="18">
        <v>0</v>
      </c>
      <c r="J989" s="18">
        <v>0</v>
      </c>
      <c r="K989" s="18">
        <v>0</v>
      </c>
      <c r="L989" s="18">
        <v>0</v>
      </c>
      <c r="M989" s="18">
        <v>0</v>
      </c>
      <c r="O989" s="18"/>
    </row>
    <row r="990" spans="1:31" x14ac:dyDescent="0.15">
      <c r="A990">
        <v>8</v>
      </c>
      <c r="B990">
        <v>774.68299999999999</v>
      </c>
      <c r="C990">
        <v>3</v>
      </c>
      <c r="D990" s="18">
        <v>0</v>
      </c>
      <c r="E990" s="18">
        <v>0</v>
      </c>
      <c r="F990" s="18">
        <v>0</v>
      </c>
      <c r="G990" s="18">
        <v>0</v>
      </c>
      <c r="H990" s="18">
        <v>0</v>
      </c>
      <c r="I990" s="18">
        <v>0</v>
      </c>
      <c r="J990" s="18">
        <v>0</v>
      </c>
      <c r="K990" s="18">
        <v>0</v>
      </c>
      <c r="L990" s="18">
        <v>0</v>
      </c>
      <c r="M990" s="18">
        <v>0</v>
      </c>
      <c r="O990" s="18"/>
    </row>
    <row r="991" spans="1:31" x14ac:dyDescent="0.15">
      <c r="A991">
        <v>8</v>
      </c>
      <c r="B991">
        <v>774.68299999999999</v>
      </c>
      <c r="C991">
        <v>5</v>
      </c>
      <c r="D991" s="18">
        <v>0</v>
      </c>
      <c r="E991" s="18">
        <v>0</v>
      </c>
      <c r="F991" s="18">
        <v>0</v>
      </c>
      <c r="G991" s="18">
        <v>0</v>
      </c>
      <c r="H991" s="18">
        <v>0</v>
      </c>
      <c r="I991" s="18">
        <v>0</v>
      </c>
      <c r="J991" s="18">
        <v>0</v>
      </c>
      <c r="K991" s="18">
        <v>0</v>
      </c>
      <c r="L991" s="18">
        <v>0</v>
      </c>
      <c r="M991" s="18">
        <v>0</v>
      </c>
      <c r="O991" s="18"/>
    </row>
    <row r="992" spans="1:31" x14ac:dyDescent="0.15">
      <c r="A992">
        <v>8</v>
      </c>
      <c r="B992">
        <v>774.68299999999999</v>
      </c>
      <c r="C992">
        <v>7</v>
      </c>
      <c r="D992" s="18">
        <v>0</v>
      </c>
      <c r="E992" s="18">
        <v>0</v>
      </c>
      <c r="F992" s="18">
        <v>0</v>
      </c>
      <c r="G992" s="18">
        <v>0</v>
      </c>
      <c r="H992" s="18">
        <v>0</v>
      </c>
      <c r="I992" s="18">
        <v>0</v>
      </c>
      <c r="J992" s="18">
        <v>0</v>
      </c>
      <c r="K992" s="18">
        <v>0</v>
      </c>
      <c r="L992" s="18">
        <v>0</v>
      </c>
      <c r="M992" s="18">
        <v>0</v>
      </c>
      <c r="O992" s="18"/>
    </row>
    <row r="993" spans="1:15" x14ac:dyDescent="0.15">
      <c r="A993">
        <v>8</v>
      </c>
      <c r="B993">
        <v>774.68299999999999</v>
      </c>
      <c r="C993">
        <v>10</v>
      </c>
      <c r="D993" s="18">
        <v>0</v>
      </c>
      <c r="E993" s="18">
        <v>0</v>
      </c>
      <c r="F993" s="18">
        <v>0</v>
      </c>
      <c r="G993" s="18">
        <v>0</v>
      </c>
      <c r="H993" s="18">
        <v>0</v>
      </c>
      <c r="I993" s="18">
        <v>0</v>
      </c>
      <c r="J993" s="18">
        <v>0</v>
      </c>
      <c r="K993" s="18">
        <v>0</v>
      </c>
      <c r="L993" s="18">
        <v>0</v>
      </c>
      <c r="M993" s="18">
        <v>0</v>
      </c>
      <c r="O993" s="18"/>
    </row>
    <row r="994" spans="1:15" x14ac:dyDescent="0.15">
      <c r="A994">
        <v>8</v>
      </c>
      <c r="B994">
        <v>774.68299999999999</v>
      </c>
      <c r="C994">
        <v>15</v>
      </c>
      <c r="D994" s="18">
        <v>0</v>
      </c>
      <c r="E994" s="18">
        <v>0</v>
      </c>
      <c r="F994" s="18">
        <v>0</v>
      </c>
      <c r="G994" s="18">
        <v>0</v>
      </c>
      <c r="H994" s="18">
        <v>0</v>
      </c>
      <c r="I994" s="18">
        <v>0</v>
      </c>
      <c r="J994" s="18">
        <v>0</v>
      </c>
      <c r="K994" s="18">
        <v>0</v>
      </c>
      <c r="L994" s="18">
        <v>0</v>
      </c>
      <c r="M994" s="18">
        <v>0</v>
      </c>
      <c r="O994" s="18"/>
    </row>
    <row r="995" spans="1:15" x14ac:dyDescent="0.15">
      <c r="A995">
        <v>8</v>
      </c>
      <c r="B995">
        <v>774.68299999999999</v>
      </c>
      <c r="C995">
        <v>20</v>
      </c>
      <c r="D995" s="18">
        <v>0</v>
      </c>
      <c r="E995" s="18">
        <v>0</v>
      </c>
      <c r="F995" s="18">
        <v>0</v>
      </c>
      <c r="G995" s="18">
        <v>0</v>
      </c>
      <c r="H995" s="18">
        <v>0</v>
      </c>
      <c r="I995" s="18">
        <v>0</v>
      </c>
      <c r="J995" s="18">
        <v>0</v>
      </c>
      <c r="K995" s="18">
        <v>0</v>
      </c>
      <c r="L995" s="18">
        <v>0</v>
      </c>
      <c r="M995" s="18">
        <v>0</v>
      </c>
      <c r="O995" s="18"/>
    </row>
    <row r="996" spans="1:15" x14ac:dyDescent="0.15">
      <c r="A996">
        <v>8</v>
      </c>
      <c r="B996">
        <v>897.803</v>
      </c>
      <c r="C996">
        <v>1</v>
      </c>
      <c r="D996" s="18">
        <v>0</v>
      </c>
      <c r="E996" s="18">
        <v>0</v>
      </c>
      <c r="F996" s="18">
        <v>0</v>
      </c>
      <c r="G996" s="18">
        <v>0</v>
      </c>
      <c r="H996" s="18">
        <v>0</v>
      </c>
      <c r="I996" s="18">
        <v>0</v>
      </c>
      <c r="J996" s="18">
        <v>0</v>
      </c>
      <c r="K996" s="18">
        <v>0</v>
      </c>
      <c r="L996" s="18">
        <v>0</v>
      </c>
      <c r="M996" s="18">
        <v>0</v>
      </c>
      <c r="O996" s="18"/>
    </row>
    <row r="997" spans="1:15" x14ac:dyDescent="0.15">
      <c r="A997">
        <v>8</v>
      </c>
      <c r="B997">
        <v>897.803</v>
      </c>
      <c r="C997">
        <v>3</v>
      </c>
      <c r="D997" s="18">
        <v>0</v>
      </c>
      <c r="E997" s="18">
        <v>0</v>
      </c>
      <c r="F997" s="18">
        <v>0</v>
      </c>
      <c r="G997" s="18">
        <v>0</v>
      </c>
      <c r="H997" s="18">
        <v>0</v>
      </c>
      <c r="I997" s="18">
        <v>0</v>
      </c>
      <c r="J997" s="18">
        <v>0</v>
      </c>
      <c r="K997" s="18">
        <v>0</v>
      </c>
      <c r="L997" s="18">
        <v>0</v>
      </c>
      <c r="M997" s="18">
        <v>0</v>
      </c>
      <c r="O997" s="18"/>
    </row>
    <row r="998" spans="1:15" x14ac:dyDescent="0.15">
      <c r="A998">
        <v>8</v>
      </c>
      <c r="B998">
        <v>897.803</v>
      </c>
      <c r="C998">
        <v>5</v>
      </c>
      <c r="D998" s="18">
        <v>0</v>
      </c>
      <c r="E998" s="18">
        <v>0</v>
      </c>
      <c r="F998" s="18">
        <v>0</v>
      </c>
      <c r="G998" s="18">
        <v>0</v>
      </c>
      <c r="H998" s="18">
        <v>0</v>
      </c>
      <c r="I998" s="18">
        <v>0</v>
      </c>
      <c r="J998" s="18">
        <v>0</v>
      </c>
      <c r="K998" s="18">
        <v>0</v>
      </c>
      <c r="L998" s="18">
        <v>0</v>
      </c>
      <c r="M998" s="18">
        <v>0</v>
      </c>
      <c r="O998" s="18"/>
    </row>
    <row r="999" spans="1:15" x14ac:dyDescent="0.15">
      <c r="A999">
        <v>8</v>
      </c>
      <c r="B999">
        <v>897.803</v>
      </c>
      <c r="C999">
        <v>7</v>
      </c>
      <c r="D999" s="18">
        <v>0</v>
      </c>
      <c r="E999" s="18">
        <v>0</v>
      </c>
      <c r="F999" s="18">
        <v>0</v>
      </c>
      <c r="G999" s="18">
        <v>0</v>
      </c>
      <c r="H999" s="18">
        <v>0</v>
      </c>
      <c r="I999" s="18">
        <v>0</v>
      </c>
      <c r="J999" s="18">
        <v>0</v>
      </c>
      <c r="K999" s="18">
        <v>0</v>
      </c>
      <c r="L999" s="18">
        <v>0</v>
      </c>
      <c r="M999" s="18">
        <v>0</v>
      </c>
      <c r="O999" s="18"/>
    </row>
    <row r="1000" spans="1:15" x14ac:dyDescent="0.15">
      <c r="A1000">
        <v>8</v>
      </c>
      <c r="B1000">
        <v>897.803</v>
      </c>
      <c r="C1000">
        <v>10</v>
      </c>
      <c r="D1000" s="18">
        <v>0</v>
      </c>
      <c r="E1000" s="18">
        <v>0</v>
      </c>
      <c r="F1000" s="18">
        <v>0</v>
      </c>
      <c r="G1000" s="18">
        <v>0</v>
      </c>
      <c r="H1000" s="18">
        <v>0</v>
      </c>
      <c r="I1000" s="18">
        <v>0</v>
      </c>
      <c r="J1000" s="18">
        <v>0</v>
      </c>
      <c r="K1000" s="18">
        <v>0</v>
      </c>
      <c r="L1000" s="18">
        <v>0</v>
      </c>
      <c r="M1000" s="18">
        <v>0</v>
      </c>
      <c r="O1000" s="18"/>
    </row>
    <row r="1001" spans="1:15" x14ac:dyDescent="0.15">
      <c r="A1001">
        <v>8</v>
      </c>
      <c r="B1001">
        <v>897.803</v>
      </c>
      <c r="C1001">
        <v>15</v>
      </c>
      <c r="D1001" s="18">
        <v>0</v>
      </c>
      <c r="E1001" s="18">
        <v>0</v>
      </c>
      <c r="F1001" s="18">
        <v>0</v>
      </c>
      <c r="G1001" s="18">
        <v>0</v>
      </c>
      <c r="H1001" s="18">
        <v>0</v>
      </c>
      <c r="I1001" s="18">
        <v>0</v>
      </c>
      <c r="J1001" s="18">
        <v>0</v>
      </c>
      <c r="K1001" s="18">
        <v>0</v>
      </c>
      <c r="L1001" s="18">
        <v>0</v>
      </c>
      <c r="M1001" s="18">
        <v>0</v>
      </c>
      <c r="O1001" s="18"/>
    </row>
    <row r="1002" spans="1:15" x14ac:dyDescent="0.15">
      <c r="A1002">
        <v>8</v>
      </c>
      <c r="B1002">
        <v>897.803</v>
      </c>
      <c r="C1002">
        <v>20</v>
      </c>
      <c r="D1002" s="18">
        <v>0</v>
      </c>
      <c r="E1002" s="18">
        <v>0</v>
      </c>
      <c r="F1002" s="18">
        <v>0</v>
      </c>
      <c r="G1002" s="18">
        <v>0</v>
      </c>
      <c r="H1002" s="18">
        <v>0</v>
      </c>
      <c r="I1002" s="18">
        <v>0</v>
      </c>
      <c r="J1002" s="18">
        <v>0</v>
      </c>
      <c r="K1002" s="18">
        <v>0</v>
      </c>
      <c r="L1002" s="18">
        <v>0</v>
      </c>
      <c r="M1002" s="18">
        <v>0</v>
      </c>
      <c r="O1002" s="18"/>
    </row>
    <row r="1003" spans="1:15" x14ac:dyDescent="0.15">
      <c r="A1003">
        <v>8</v>
      </c>
      <c r="B1003">
        <v>1036.3610000000001</v>
      </c>
      <c r="C1003">
        <v>1</v>
      </c>
      <c r="D1003" s="18">
        <v>0</v>
      </c>
      <c r="E1003" s="18">
        <v>0</v>
      </c>
      <c r="F1003" s="18">
        <v>0</v>
      </c>
      <c r="G1003" s="18">
        <v>0</v>
      </c>
      <c r="H1003" s="18">
        <v>0</v>
      </c>
      <c r="I1003" s="18">
        <v>0</v>
      </c>
      <c r="J1003" s="18">
        <v>0</v>
      </c>
      <c r="K1003" s="18">
        <v>0</v>
      </c>
      <c r="L1003" s="18">
        <v>0</v>
      </c>
      <c r="M1003" s="18">
        <v>0</v>
      </c>
      <c r="O1003" s="18"/>
    </row>
    <row r="1004" spans="1:15" x14ac:dyDescent="0.15">
      <c r="A1004">
        <v>8</v>
      </c>
      <c r="B1004">
        <v>1036.3610000000001</v>
      </c>
      <c r="C1004">
        <v>3</v>
      </c>
      <c r="D1004" s="18">
        <v>0</v>
      </c>
      <c r="E1004" s="18">
        <v>0</v>
      </c>
      <c r="F1004" s="18">
        <v>0</v>
      </c>
      <c r="G1004" s="18">
        <v>0</v>
      </c>
      <c r="H1004" s="18">
        <v>0</v>
      </c>
      <c r="I1004" s="18">
        <v>0</v>
      </c>
      <c r="J1004" s="18">
        <v>0</v>
      </c>
      <c r="K1004" s="18">
        <v>0</v>
      </c>
      <c r="L1004" s="18">
        <v>0</v>
      </c>
      <c r="M1004" s="18">
        <v>0</v>
      </c>
      <c r="O1004" s="18"/>
    </row>
    <row r="1005" spans="1:15" x14ac:dyDescent="0.15">
      <c r="A1005">
        <v>8</v>
      </c>
      <c r="B1005">
        <v>1036.3610000000001</v>
      </c>
      <c r="C1005">
        <v>5</v>
      </c>
      <c r="D1005" s="18">
        <v>0</v>
      </c>
      <c r="E1005" s="18">
        <v>0</v>
      </c>
      <c r="F1005" s="18">
        <v>0</v>
      </c>
      <c r="G1005" s="18">
        <v>0</v>
      </c>
      <c r="H1005" s="18">
        <v>0</v>
      </c>
      <c r="I1005" s="18">
        <v>0</v>
      </c>
      <c r="J1005" s="18">
        <v>0</v>
      </c>
      <c r="K1005" s="18">
        <v>0</v>
      </c>
      <c r="L1005" s="18">
        <v>0</v>
      </c>
      <c r="M1005" s="18">
        <v>0</v>
      </c>
      <c r="O1005" s="18"/>
    </row>
    <row r="1006" spans="1:15" x14ac:dyDescent="0.15">
      <c r="A1006">
        <v>8</v>
      </c>
      <c r="B1006">
        <v>1036.3610000000001</v>
      </c>
      <c r="C1006">
        <v>7</v>
      </c>
      <c r="D1006" s="18">
        <v>0</v>
      </c>
      <c r="E1006" s="18">
        <v>0</v>
      </c>
      <c r="F1006" s="18">
        <v>0</v>
      </c>
      <c r="G1006" s="18">
        <v>0</v>
      </c>
      <c r="H1006" s="18">
        <v>0</v>
      </c>
      <c r="I1006" s="18">
        <v>0</v>
      </c>
      <c r="J1006" s="18">
        <v>0</v>
      </c>
      <c r="K1006" s="18">
        <v>0</v>
      </c>
      <c r="L1006" s="18">
        <v>0</v>
      </c>
      <c r="M1006" s="18">
        <v>0</v>
      </c>
      <c r="O1006" s="18"/>
    </row>
    <row r="1007" spans="1:15" x14ac:dyDescent="0.15">
      <c r="A1007">
        <v>8</v>
      </c>
      <c r="B1007">
        <v>1036.3610000000001</v>
      </c>
      <c r="C1007">
        <v>10</v>
      </c>
      <c r="D1007" s="18">
        <v>0</v>
      </c>
      <c r="E1007" s="18">
        <v>0</v>
      </c>
      <c r="F1007" s="18">
        <v>0</v>
      </c>
      <c r="G1007" s="18">
        <v>0</v>
      </c>
      <c r="H1007" s="18">
        <v>0</v>
      </c>
      <c r="I1007" s="18">
        <v>0</v>
      </c>
      <c r="J1007" s="18">
        <v>0</v>
      </c>
      <c r="K1007" s="18">
        <v>0</v>
      </c>
      <c r="L1007" s="18">
        <v>0</v>
      </c>
      <c r="M1007" s="18">
        <v>0</v>
      </c>
      <c r="O1007" s="18"/>
    </row>
    <row r="1008" spans="1:15" x14ac:dyDescent="0.15">
      <c r="A1008">
        <v>8</v>
      </c>
      <c r="B1008">
        <v>1036.3610000000001</v>
      </c>
      <c r="C1008">
        <v>15</v>
      </c>
      <c r="D1008" s="18">
        <v>0</v>
      </c>
      <c r="E1008" s="18">
        <v>0</v>
      </c>
      <c r="F1008" s="18">
        <v>0</v>
      </c>
      <c r="G1008" s="18">
        <v>0</v>
      </c>
      <c r="H1008" s="18">
        <v>0</v>
      </c>
      <c r="I1008" s="18">
        <v>0</v>
      </c>
      <c r="J1008" s="18">
        <v>0</v>
      </c>
      <c r="K1008" s="18">
        <v>0</v>
      </c>
      <c r="L1008" s="18">
        <v>0</v>
      </c>
      <c r="M1008" s="18">
        <v>0</v>
      </c>
      <c r="O1008" s="18"/>
    </row>
    <row r="1009" spans="1:13" x14ac:dyDescent="0.15">
      <c r="A1009">
        <v>8</v>
      </c>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164:S164"/>
    <mergeCell ref="T164:W164"/>
    <mergeCell ref="X164:AA164"/>
    <mergeCell ref="AB164:AE164"/>
    <mergeCell ref="AF164:AI164"/>
  </mergeCells>
  <phoneticPr fontId="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U1009"/>
  <sheetViews>
    <sheetView topLeftCell="W124" workbookViewId="0">
      <selection activeCell="AF82" sqref="AF82:AI161"/>
    </sheetView>
  </sheetViews>
  <sheetFormatPr defaultRowHeight="13.5" x14ac:dyDescent="0.15"/>
  <cols>
    <col min="15" max="15" width="11.625" bestFit="1" customWidth="1"/>
    <col min="16" max="16" width="9.875" bestFit="1" customWidth="1"/>
    <col min="20" max="20" width="9.875" bestFit="1" customWidth="1"/>
  </cols>
  <sheetData>
    <row r="1" spans="2:47" x14ac:dyDescent="0.15">
      <c r="B1" t="s">
        <v>625</v>
      </c>
      <c r="C1" t="s">
        <v>626</v>
      </c>
      <c r="D1" t="s">
        <v>627</v>
      </c>
      <c r="E1" t="s">
        <v>628</v>
      </c>
      <c r="F1" t="s">
        <v>629</v>
      </c>
      <c r="G1" t="s">
        <v>630</v>
      </c>
      <c r="H1" t="s">
        <v>631</v>
      </c>
      <c r="I1" t="s">
        <v>632</v>
      </c>
      <c r="J1" t="s">
        <v>633</v>
      </c>
      <c r="K1" t="s">
        <v>634</v>
      </c>
      <c r="L1" t="s">
        <v>635</v>
      </c>
      <c r="M1" t="s">
        <v>636</v>
      </c>
      <c r="O1" t="s">
        <v>616</v>
      </c>
      <c r="P1">
        <f>Angle!$B$33</f>
        <v>1</v>
      </c>
      <c r="Q1" s="18">
        <f>(P1-$P$6)/($P$7-$P$6)</f>
        <v>10.5</v>
      </c>
      <c r="R1">
        <f>Angle!B12</f>
        <v>2</v>
      </c>
      <c r="T1">
        <f>Angle!$D$33</f>
        <v>0.5</v>
      </c>
      <c r="U1" s="18">
        <f>(T1-$P$6)/($P$7-$P$6)</f>
        <v>5.5</v>
      </c>
      <c r="V1">
        <f>Angle!D12</f>
        <v>2</v>
      </c>
      <c r="X1">
        <f>Angle!F33</f>
        <v>0</v>
      </c>
      <c r="Y1" s="18">
        <f>(X1-$P$6)/($P$7-$P$6)</f>
        <v>0.5</v>
      </c>
      <c r="Z1">
        <f>Angle!F12</f>
        <v>2</v>
      </c>
      <c r="AB1">
        <f>Angle!H33</f>
        <v>-1</v>
      </c>
      <c r="AC1" s="18">
        <f>(AB1-$P$6)/($P$7-$P$6)</f>
        <v>-9.4999999999999982</v>
      </c>
      <c r="AD1">
        <f>Angle!H12</f>
        <v>2</v>
      </c>
    </row>
    <row r="2" spans="2:47" x14ac:dyDescent="0.15">
      <c r="B2">
        <v>0.76500000000000001</v>
      </c>
      <c r="C2">
        <v>1</v>
      </c>
      <c r="D2" s="18">
        <v>9.9640000000000006E-2</v>
      </c>
      <c r="E2" s="18">
        <v>9.3899999999999997E-2</v>
      </c>
      <c r="F2" s="18">
        <v>1.056</v>
      </c>
      <c r="G2" s="18">
        <v>0.42559999999999998</v>
      </c>
      <c r="H2" s="18">
        <v>0.13389999999999999</v>
      </c>
      <c r="I2" s="18">
        <v>1.847</v>
      </c>
      <c r="J2" s="18">
        <v>0.1489</v>
      </c>
      <c r="K2" s="18">
        <v>-0.2681</v>
      </c>
      <c r="L2" s="18">
        <v>2.7410000000000001</v>
      </c>
      <c r="M2" s="18">
        <v>0.18659999999999999</v>
      </c>
      <c r="O2" t="s">
        <v>640</v>
      </c>
      <c r="P2" s="18">
        <v>1</v>
      </c>
    </row>
    <row r="3" spans="2:47" x14ac:dyDescent="0.15">
      <c r="B3">
        <v>0.76500000000000001</v>
      </c>
      <c r="C3">
        <v>3</v>
      </c>
      <c r="D3" s="18">
        <v>0.1137</v>
      </c>
      <c r="E3" s="18">
        <v>0.19939999999999999</v>
      </c>
      <c r="F3" s="18">
        <v>2.609</v>
      </c>
      <c r="G3" s="18">
        <v>0.40920000000000001</v>
      </c>
      <c r="H3" s="18">
        <v>0.29670000000000002</v>
      </c>
      <c r="I3" s="18">
        <v>2.1520000000000001</v>
      </c>
      <c r="J3" s="18">
        <v>0.3261</v>
      </c>
      <c r="K3" s="18">
        <v>-0.57440000000000002</v>
      </c>
      <c r="L3" s="18">
        <v>3.278</v>
      </c>
      <c r="M3" s="18">
        <v>0.17899999999999999</v>
      </c>
      <c r="O3" t="s">
        <v>639</v>
      </c>
      <c r="P3">
        <v>10000</v>
      </c>
    </row>
    <row r="4" spans="2:47" x14ac:dyDescent="0.15">
      <c r="B4">
        <v>0.76500000000000001</v>
      </c>
      <c r="C4">
        <v>5</v>
      </c>
      <c r="D4" s="18">
        <v>9.8640000000000005E-2</v>
      </c>
      <c r="E4" s="18">
        <v>1.633</v>
      </c>
      <c r="F4" s="18">
        <v>2.5259999999999998</v>
      </c>
      <c r="G4" s="18">
        <v>0.45960000000000001</v>
      </c>
      <c r="H4" s="18">
        <v>-0.52600000000000002</v>
      </c>
      <c r="I4" s="18">
        <v>2.0379999999999998</v>
      </c>
      <c r="J4" s="18">
        <v>0.33350000000000002</v>
      </c>
      <c r="K4" s="18">
        <v>-1.361</v>
      </c>
      <c r="L4" s="18">
        <v>3.47</v>
      </c>
      <c r="M4" s="18">
        <v>0.31490000000000001</v>
      </c>
      <c r="O4" t="s">
        <v>645</v>
      </c>
      <c r="P4">
        <v>7</v>
      </c>
    </row>
    <row r="5" spans="2:47" x14ac:dyDescent="0.15">
      <c r="B5">
        <v>0.76500000000000001</v>
      </c>
      <c r="C5">
        <v>7</v>
      </c>
      <c r="D5" s="18">
        <v>0.11409999999999999</v>
      </c>
      <c r="E5" s="18">
        <v>-0.66449999999999998</v>
      </c>
      <c r="F5" s="18">
        <v>2.282</v>
      </c>
      <c r="G5" s="18">
        <v>0.28460000000000002</v>
      </c>
      <c r="H5" s="18">
        <v>1.4259999999999999</v>
      </c>
      <c r="I5" s="18">
        <v>2.472</v>
      </c>
      <c r="J5" s="18">
        <v>0.35299999999999998</v>
      </c>
      <c r="K5" s="18">
        <v>-0.87539999999999996</v>
      </c>
      <c r="L5" s="18">
        <v>3.577</v>
      </c>
      <c r="M5" s="18">
        <v>0.23039999999999999</v>
      </c>
      <c r="O5" t="s">
        <v>646</v>
      </c>
      <c r="P5">
        <v>18</v>
      </c>
    </row>
    <row r="6" spans="2:47" x14ac:dyDescent="0.15">
      <c r="B6">
        <v>0.76500000000000001</v>
      </c>
      <c r="C6">
        <v>10</v>
      </c>
      <c r="D6" s="18">
        <v>7.1340000000000001E-2</v>
      </c>
      <c r="E6" s="18">
        <v>0.1249</v>
      </c>
      <c r="F6" s="18">
        <v>1.389</v>
      </c>
      <c r="G6" s="18">
        <v>2.46</v>
      </c>
      <c r="H6" s="18">
        <v>0.80379999999999996</v>
      </c>
      <c r="I6" s="18">
        <v>2.82</v>
      </c>
      <c r="J6" s="18">
        <v>0.37180000000000002</v>
      </c>
      <c r="K6" s="18">
        <v>-0.8286</v>
      </c>
      <c r="L6" s="18">
        <v>3.6349999999999998</v>
      </c>
      <c r="M6" s="18">
        <v>0.19059999999999999</v>
      </c>
      <c r="O6" t="s">
        <v>648</v>
      </c>
      <c r="P6" s="18">
        <v>-0.05</v>
      </c>
    </row>
    <row r="7" spans="2:47" x14ac:dyDescent="0.15">
      <c r="B7">
        <v>0.76500000000000001</v>
      </c>
      <c r="C7">
        <v>15</v>
      </c>
      <c r="D7" s="18">
        <v>9.9529999999999993E-2</v>
      </c>
      <c r="E7" s="18">
        <v>0.2306</v>
      </c>
      <c r="F7" s="18">
        <v>2.1230000000000002</v>
      </c>
      <c r="G7" s="18">
        <v>0.17469999999999999</v>
      </c>
      <c r="H7" s="18">
        <v>4.3790000000000003E-2</v>
      </c>
      <c r="I7" s="18">
        <v>0.32129999999999997</v>
      </c>
      <c r="J7" s="18">
        <v>4.0849999999999997E-2</v>
      </c>
      <c r="K7" s="18">
        <v>0.22919999999999999</v>
      </c>
      <c r="L7" s="18">
        <v>2.73</v>
      </c>
      <c r="M7" s="18">
        <v>8.6510000000000004E-2</v>
      </c>
      <c r="O7" t="s">
        <v>649</v>
      </c>
      <c r="P7" s="18">
        <v>0.05</v>
      </c>
    </row>
    <row r="8" spans="2:47" x14ac:dyDescent="0.15">
      <c r="B8">
        <v>0.76500000000000001</v>
      </c>
      <c r="C8">
        <v>20</v>
      </c>
      <c r="D8" s="18">
        <v>0.1145</v>
      </c>
      <c r="E8" s="18">
        <v>4.367</v>
      </c>
      <c r="F8" s="18">
        <v>3.2170000000000001</v>
      </c>
      <c r="G8" s="18">
        <v>0.36670000000000003</v>
      </c>
      <c r="H8" s="18">
        <v>-0.60209999999999997</v>
      </c>
      <c r="I8" s="18">
        <v>2.891</v>
      </c>
      <c r="J8" s="18">
        <v>0.2147</v>
      </c>
      <c r="K8" s="18">
        <v>-3.8650000000000002</v>
      </c>
      <c r="L8" s="18">
        <v>3.5579999999999998</v>
      </c>
      <c r="M8" s="18">
        <v>0.36840000000000001</v>
      </c>
      <c r="P8">
        <v>1</v>
      </c>
      <c r="Q8">
        <v>1</v>
      </c>
      <c r="R8">
        <v>1</v>
      </c>
      <c r="S8">
        <v>1</v>
      </c>
      <c r="T8">
        <v>2</v>
      </c>
      <c r="U8">
        <v>2</v>
      </c>
      <c r="V8">
        <v>2</v>
      </c>
      <c r="W8">
        <v>2</v>
      </c>
      <c r="X8">
        <v>3</v>
      </c>
      <c r="Y8">
        <v>3</v>
      </c>
      <c r="Z8">
        <v>3</v>
      </c>
      <c r="AA8">
        <v>3</v>
      </c>
      <c r="AB8">
        <v>4</v>
      </c>
      <c r="AC8">
        <v>4</v>
      </c>
      <c r="AD8">
        <v>4</v>
      </c>
      <c r="AE8">
        <v>4</v>
      </c>
      <c r="AF8">
        <v>5</v>
      </c>
      <c r="AG8">
        <v>5</v>
      </c>
      <c r="AH8">
        <v>5</v>
      </c>
      <c r="AI8">
        <v>5</v>
      </c>
      <c r="AJ8">
        <v>6</v>
      </c>
      <c r="AK8">
        <v>6</v>
      </c>
      <c r="AL8">
        <v>6</v>
      </c>
      <c r="AM8">
        <v>6</v>
      </c>
      <c r="AN8">
        <v>7</v>
      </c>
      <c r="AO8">
        <v>7</v>
      </c>
      <c r="AP8">
        <v>7</v>
      </c>
      <c r="AQ8">
        <v>7</v>
      </c>
      <c r="AR8">
        <v>8</v>
      </c>
      <c r="AS8">
        <v>8</v>
      </c>
      <c r="AT8">
        <v>8</v>
      </c>
      <c r="AU8">
        <v>8</v>
      </c>
    </row>
    <row r="9" spans="2:47" x14ac:dyDescent="0.15">
      <c r="B9">
        <v>1.901</v>
      </c>
      <c r="C9">
        <v>1</v>
      </c>
      <c r="D9" s="18">
        <v>0.106</v>
      </c>
      <c r="E9" s="18">
        <v>7.3130000000000001E-2</v>
      </c>
      <c r="F9" s="18">
        <v>1.923</v>
      </c>
      <c r="G9" s="18">
        <v>0.12039999999999999</v>
      </c>
      <c r="H9" s="18">
        <v>0.1101</v>
      </c>
      <c r="I9" s="18">
        <v>1.579</v>
      </c>
      <c r="J9" s="18">
        <v>0.309</v>
      </c>
      <c r="K9" s="18">
        <v>-0.26779999999999998</v>
      </c>
      <c r="L9" s="18">
        <v>2.714</v>
      </c>
      <c r="M9" s="18">
        <v>0.2467</v>
      </c>
      <c r="P9" t="s">
        <v>641</v>
      </c>
      <c r="Q9" t="s">
        <v>642</v>
      </c>
      <c r="R9" t="s">
        <v>643</v>
      </c>
      <c r="S9" t="s">
        <v>644</v>
      </c>
      <c r="T9" t="s">
        <v>641</v>
      </c>
      <c r="U9" t="s">
        <v>642</v>
      </c>
      <c r="V9" t="s">
        <v>643</v>
      </c>
      <c r="W9" t="s">
        <v>644</v>
      </c>
      <c r="X9" t="s">
        <v>641</v>
      </c>
      <c r="Y9" t="s">
        <v>642</v>
      </c>
      <c r="Z9" t="s">
        <v>643</v>
      </c>
      <c r="AA9" t="s">
        <v>644</v>
      </c>
      <c r="AB9" t="s">
        <v>641</v>
      </c>
      <c r="AC9" t="s">
        <v>642</v>
      </c>
      <c r="AD9" t="s">
        <v>643</v>
      </c>
      <c r="AE9" t="s">
        <v>644</v>
      </c>
      <c r="AF9" t="s">
        <v>641</v>
      </c>
      <c r="AG9" t="s">
        <v>642</v>
      </c>
      <c r="AH9" t="s">
        <v>643</v>
      </c>
      <c r="AI9" t="s">
        <v>644</v>
      </c>
      <c r="AJ9" t="s">
        <v>641</v>
      </c>
      <c r="AK9" t="s">
        <v>642</v>
      </c>
      <c r="AL9" t="s">
        <v>643</v>
      </c>
      <c r="AM9" t="s">
        <v>644</v>
      </c>
      <c r="AN9" t="s">
        <v>641</v>
      </c>
      <c r="AO9" t="s">
        <v>642</v>
      </c>
      <c r="AP9" t="s">
        <v>643</v>
      </c>
      <c r="AQ9" t="s">
        <v>644</v>
      </c>
      <c r="AR9" t="s">
        <v>641</v>
      </c>
      <c r="AS9" t="s">
        <v>642</v>
      </c>
      <c r="AT9" t="s">
        <v>643</v>
      </c>
      <c r="AU9" t="s">
        <v>644</v>
      </c>
    </row>
    <row r="10" spans="2:47" x14ac:dyDescent="0.15">
      <c r="B10">
        <v>1.901</v>
      </c>
      <c r="C10">
        <v>3</v>
      </c>
      <c r="D10" s="18">
        <v>0.1003</v>
      </c>
      <c r="E10" s="18">
        <v>-0.15659999999999999</v>
      </c>
      <c r="F10" s="18">
        <v>2.9620000000000002</v>
      </c>
      <c r="G10" s="18">
        <v>0.14949999999999999</v>
      </c>
      <c r="H10" s="18">
        <v>0.44869999999999999</v>
      </c>
      <c r="I10" s="18">
        <v>2.3879999999999999</v>
      </c>
      <c r="J10" s="18">
        <v>0.39040000000000002</v>
      </c>
      <c r="K10" s="18">
        <v>-0.39240000000000003</v>
      </c>
      <c r="L10" s="18">
        <v>3.3039999999999998</v>
      </c>
      <c r="M10" s="18">
        <v>0.20349999999999999</v>
      </c>
      <c r="P10">
        <f ca="1">(AngCal!B23-1)*P4+AngCal!C23+1</f>
        <v>118</v>
      </c>
      <c r="Q10">
        <f ca="1">P10+1</f>
        <v>119</v>
      </c>
      <c r="R10">
        <f ca="1">P10+7</f>
        <v>125</v>
      </c>
      <c r="S10">
        <f ca="1">P10+8</f>
        <v>126</v>
      </c>
      <c r="T10">
        <f ca="1">P10+$P$4*$P$5</f>
        <v>244</v>
      </c>
      <c r="U10">
        <f ca="1">T10+1</f>
        <v>245</v>
      </c>
      <c r="V10">
        <f ca="1">T10+7</f>
        <v>251</v>
      </c>
      <c r="W10">
        <f ca="1">T10+8</f>
        <v>252</v>
      </c>
      <c r="X10">
        <f ca="1">T10+$P$4*$P$5</f>
        <v>370</v>
      </c>
      <c r="Y10">
        <f ca="1">X10+1</f>
        <v>371</v>
      </c>
      <c r="Z10">
        <f ca="1">X10+7</f>
        <v>377</v>
      </c>
      <c r="AA10">
        <f ca="1">X10+8</f>
        <v>378</v>
      </c>
      <c r="AB10">
        <f ca="1">X10+$P$4*$P$5</f>
        <v>496</v>
      </c>
      <c r="AC10">
        <f ca="1">AB10+1</f>
        <v>497</v>
      </c>
      <c r="AD10">
        <f ca="1">AB10+7</f>
        <v>503</v>
      </c>
      <c r="AE10">
        <f ca="1">AB10+8</f>
        <v>504</v>
      </c>
      <c r="AF10">
        <f ca="1">AB10+$P$4*$P$5</f>
        <v>622</v>
      </c>
      <c r="AG10">
        <f ca="1">AF10+1</f>
        <v>623</v>
      </c>
      <c r="AH10">
        <f ca="1">AF10+7</f>
        <v>629</v>
      </c>
      <c r="AI10">
        <f ca="1">AF10+8</f>
        <v>630</v>
      </c>
      <c r="AJ10">
        <f ca="1">AF10+$P$4*$P$5</f>
        <v>748</v>
      </c>
      <c r="AK10">
        <f ca="1">AJ10+1</f>
        <v>749</v>
      </c>
      <c r="AL10">
        <f ca="1">AJ10+7</f>
        <v>755</v>
      </c>
      <c r="AM10">
        <f ca="1">AJ10+8</f>
        <v>756</v>
      </c>
      <c r="AN10">
        <f ca="1">AJ10+$P$4*$P$5</f>
        <v>874</v>
      </c>
      <c r="AO10">
        <f ca="1">AN10+1</f>
        <v>875</v>
      </c>
      <c r="AP10">
        <f ca="1">AN10+7</f>
        <v>881</v>
      </c>
      <c r="AQ10">
        <f ca="1">AN10+8</f>
        <v>882</v>
      </c>
      <c r="AR10">
        <f ca="1">AN10+$P$4*$P$5</f>
        <v>1000</v>
      </c>
      <c r="AS10">
        <f ca="1">AR10+1</f>
        <v>1001</v>
      </c>
      <c r="AT10">
        <f ca="1">AR10+7</f>
        <v>1007</v>
      </c>
      <c r="AU10">
        <f ca="1">AR10+8</f>
        <v>1008</v>
      </c>
    </row>
    <row r="11" spans="2:47" x14ac:dyDescent="0.15">
      <c r="B11">
        <v>1.901</v>
      </c>
      <c r="C11">
        <v>5</v>
      </c>
      <c r="D11" s="18">
        <v>9.9089999999999998E-2</v>
      </c>
      <c r="E11" s="18">
        <v>0.20430000000000001</v>
      </c>
      <c r="F11" s="18">
        <v>2.3639999999999999</v>
      </c>
      <c r="G11" s="18">
        <v>0.14990000000000001</v>
      </c>
      <c r="H11" s="18">
        <v>0.11799999999999999</v>
      </c>
      <c r="I11" s="18">
        <v>1.657</v>
      </c>
      <c r="J11" s="18">
        <v>0.2767</v>
      </c>
      <c r="K11" s="18">
        <v>-0.4214</v>
      </c>
      <c r="L11" s="18">
        <v>3.468</v>
      </c>
      <c r="M11" s="18">
        <v>0.1595</v>
      </c>
      <c r="O11">
        <v>4</v>
      </c>
      <c r="P11">
        <f ca="1">INDIRECT(ADDRESS(P$10,$O11))</f>
        <v>6.574E-3</v>
      </c>
      <c r="Q11">
        <f t="shared" ref="Q11:AU13" ca="1" si="0">INDIRECT(ADDRESS(Q$10,$O11))</f>
        <v>5.6829999999999999E-2</v>
      </c>
      <c r="R11">
        <f t="shared" ca="1" si="0"/>
        <v>6.574E-3</v>
      </c>
      <c r="S11">
        <f t="shared" ca="1" si="0"/>
        <v>5.6829999999999999E-2</v>
      </c>
      <c r="T11">
        <f t="shared" ca="1" si="0"/>
        <v>6.7559999999999995E-2</v>
      </c>
      <c r="U11">
        <f t="shared" ca="1" si="0"/>
        <v>3.7330000000000002E-2</v>
      </c>
      <c r="V11">
        <f t="shared" ca="1" si="0"/>
        <v>6.7559999999999995E-2</v>
      </c>
      <c r="W11">
        <f t="shared" ca="1" si="0"/>
        <v>3.7330000000000002E-2</v>
      </c>
      <c r="X11">
        <f t="shared" ca="1" si="0"/>
        <v>2.2509999999999999E-2</v>
      </c>
      <c r="Y11">
        <f t="shared" ca="1" si="0"/>
        <v>-0.28670000000000001</v>
      </c>
      <c r="Z11">
        <f t="shared" ca="1" si="0"/>
        <v>2.2509999999999999E-2</v>
      </c>
      <c r="AA11">
        <f t="shared" ca="1" si="0"/>
        <v>-0.28670000000000001</v>
      </c>
      <c r="AB11">
        <f t="shared" ca="1" si="0"/>
        <v>1.504E-2</v>
      </c>
      <c r="AC11">
        <f t="shared" ca="1" si="0"/>
        <v>-1.305E-3</v>
      </c>
      <c r="AD11">
        <f t="shared" ca="1" si="0"/>
        <v>1.504E-2</v>
      </c>
      <c r="AE11">
        <f t="shared" ca="1" si="0"/>
        <v>-1.305E-3</v>
      </c>
      <c r="AF11">
        <f t="shared" ca="1" si="0"/>
        <v>0.15240000000000001</v>
      </c>
      <c r="AG11">
        <f t="shared" ca="1" si="0"/>
        <v>0.1162</v>
      </c>
      <c r="AH11">
        <f t="shared" ca="1" si="0"/>
        <v>0.15240000000000001</v>
      </c>
      <c r="AI11">
        <f t="shared" ca="1" si="0"/>
        <v>0.1162</v>
      </c>
      <c r="AJ11">
        <f t="shared" ca="1" si="0"/>
        <v>-0.16470000000000001</v>
      </c>
      <c r="AK11">
        <f t="shared" ca="1" si="0"/>
        <v>-3.0880000000000001E-2</v>
      </c>
      <c r="AL11">
        <f t="shared" ca="1" si="0"/>
        <v>-0.16470000000000001</v>
      </c>
      <c r="AM11">
        <f t="shared" ca="1" si="0"/>
        <v>-3.0880000000000001E-2</v>
      </c>
      <c r="AN11">
        <f t="shared" ca="1" si="0"/>
        <v>1</v>
      </c>
      <c r="AO11">
        <f t="shared" ca="1" si="0"/>
        <v>1</v>
      </c>
      <c r="AP11">
        <f t="shared" ca="1" si="0"/>
        <v>1</v>
      </c>
      <c r="AQ11">
        <f t="shared" ca="1" si="0"/>
        <v>1</v>
      </c>
      <c r="AR11">
        <f t="shared" ca="1" si="0"/>
        <v>0</v>
      </c>
      <c r="AS11">
        <f t="shared" ca="1" si="0"/>
        <v>0</v>
      </c>
      <c r="AT11">
        <f t="shared" ca="1" si="0"/>
        <v>0</v>
      </c>
      <c r="AU11">
        <f t="shared" ca="1" si="0"/>
        <v>0</v>
      </c>
    </row>
    <row r="12" spans="2:47" x14ac:dyDescent="0.15">
      <c r="B12">
        <v>1.901</v>
      </c>
      <c r="C12">
        <v>7</v>
      </c>
      <c r="D12" s="18">
        <v>0.1004</v>
      </c>
      <c r="E12" s="18">
        <v>-0.1018</v>
      </c>
      <c r="F12" s="18">
        <v>2.0720000000000001</v>
      </c>
      <c r="G12" s="18">
        <v>0.14680000000000001</v>
      </c>
      <c r="H12" s="18">
        <v>0.59519999999999995</v>
      </c>
      <c r="I12" s="18">
        <v>2.375</v>
      </c>
      <c r="J12" s="18">
        <v>0.3306</v>
      </c>
      <c r="K12" s="18">
        <v>-0.61529999999999996</v>
      </c>
      <c r="L12" s="18">
        <v>3.4980000000000002</v>
      </c>
      <c r="M12" s="18">
        <v>0.23769999999999999</v>
      </c>
      <c r="O12">
        <v>5</v>
      </c>
      <c r="P12">
        <f t="shared" ref="P12:AE19" ca="1" si="1">INDIRECT(ADDRESS(P$10,$O12))</f>
        <v>6.5890000000000004E-2</v>
      </c>
      <c r="Q12">
        <f t="shared" ca="1" si="1"/>
        <v>-1.6449999999999999E-2</v>
      </c>
      <c r="R12">
        <f t="shared" ca="1" si="1"/>
        <v>6.5890000000000004E-2</v>
      </c>
      <c r="S12">
        <f t="shared" ca="1" si="0"/>
        <v>-1.6449999999999999E-2</v>
      </c>
      <c r="T12">
        <f t="shared" ca="1" si="0"/>
        <v>0.69110000000000005</v>
      </c>
      <c r="U12">
        <f t="shared" ca="1" si="0"/>
        <v>-0.13700000000000001</v>
      </c>
      <c r="V12">
        <f t="shared" ca="1" si="0"/>
        <v>0.69110000000000005</v>
      </c>
      <c r="W12">
        <f t="shared" ca="1" si="0"/>
        <v>-0.13700000000000001</v>
      </c>
      <c r="X12">
        <f t="shared" ca="1" si="0"/>
        <v>-0.1245</v>
      </c>
      <c r="Y12">
        <f t="shared" ca="1" si="0"/>
        <v>0.58530000000000004</v>
      </c>
      <c r="Z12">
        <f t="shared" ca="1" si="0"/>
        <v>-0.1245</v>
      </c>
      <c r="AA12">
        <f t="shared" ca="1" si="0"/>
        <v>0.58530000000000004</v>
      </c>
      <c r="AB12">
        <f t="shared" ca="1" si="0"/>
        <v>6.5500000000000003E-2</v>
      </c>
      <c r="AC12">
        <f t="shared" ca="1" si="0"/>
        <v>0.13320000000000001</v>
      </c>
      <c r="AD12">
        <f t="shared" ca="1" si="0"/>
        <v>6.5500000000000003E-2</v>
      </c>
      <c r="AE12">
        <f t="shared" ca="1" si="0"/>
        <v>0.13320000000000001</v>
      </c>
      <c r="AF12">
        <f t="shared" ca="1" si="0"/>
        <v>1.9380000000000001E-2</v>
      </c>
      <c r="AG12">
        <f t="shared" ca="1" si="0"/>
        <v>2.3709999999999998E-2</v>
      </c>
      <c r="AH12">
        <f t="shared" ca="1" si="0"/>
        <v>1.9380000000000001E-2</v>
      </c>
      <c r="AI12">
        <f t="shared" ca="1" si="0"/>
        <v>2.3709999999999998E-2</v>
      </c>
      <c r="AJ12">
        <f t="shared" ca="1" si="0"/>
        <v>0.51259999999999994</v>
      </c>
      <c r="AK12">
        <f t="shared" ca="1" si="0"/>
        <v>0.50819999999999999</v>
      </c>
      <c r="AL12">
        <f t="shared" ca="1" si="0"/>
        <v>0.51259999999999994</v>
      </c>
      <c r="AM12">
        <f t="shared" ca="1" si="0"/>
        <v>0.50819999999999999</v>
      </c>
      <c r="AN12">
        <f t="shared" ca="1" si="0"/>
        <v>0</v>
      </c>
      <c r="AO12">
        <f t="shared" ca="1" si="0"/>
        <v>0</v>
      </c>
      <c r="AP12">
        <f t="shared" ca="1" si="0"/>
        <v>0</v>
      </c>
      <c r="AQ12">
        <f t="shared" ca="1" si="0"/>
        <v>0</v>
      </c>
      <c r="AR12">
        <f t="shared" ca="1" si="0"/>
        <v>0</v>
      </c>
      <c r="AS12">
        <f t="shared" ca="1" si="0"/>
        <v>0</v>
      </c>
      <c r="AT12">
        <f t="shared" ca="1" si="0"/>
        <v>0</v>
      </c>
      <c r="AU12">
        <f t="shared" ca="1" si="0"/>
        <v>0</v>
      </c>
    </row>
    <row r="13" spans="2:47" x14ac:dyDescent="0.15">
      <c r="B13">
        <v>1.901</v>
      </c>
      <c r="C13">
        <v>10</v>
      </c>
      <c r="D13" s="18">
        <v>9.9589999999999998E-2</v>
      </c>
      <c r="E13" s="18">
        <v>-0.14369999999999999</v>
      </c>
      <c r="F13" s="18">
        <v>2.1150000000000002</v>
      </c>
      <c r="G13" s="18">
        <v>0.16</v>
      </c>
      <c r="H13" s="18">
        <v>0.62549999999999994</v>
      </c>
      <c r="I13" s="18">
        <v>2.3650000000000002</v>
      </c>
      <c r="J13" s="18">
        <v>0.31219999999999998</v>
      </c>
      <c r="K13" s="18">
        <v>-0.55869999999999997</v>
      </c>
      <c r="L13" s="18">
        <v>3.59</v>
      </c>
      <c r="M13" s="18">
        <v>0.20150000000000001</v>
      </c>
      <c r="O13">
        <v>6</v>
      </c>
      <c r="P13">
        <f t="shared" ca="1" si="1"/>
        <v>3.662E-2</v>
      </c>
      <c r="Q13">
        <f t="shared" ca="1" si="1"/>
        <v>0.88290000000000002</v>
      </c>
      <c r="R13">
        <f t="shared" ca="1" si="1"/>
        <v>3.662E-2</v>
      </c>
      <c r="S13">
        <f t="shared" ca="1" si="0"/>
        <v>0.88290000000000002</v>
      </c>
      <c r="T13">
        <f t="shared" ca="1" si="0"/>
        <v>0.66139999999999999</v>
      </c>
      <c r="U13">
        <f t="shared" ca="1" si="0"/>
        <v>0.10440000000000001</v>
      </c>
      <c r="V13">
        <f t="shared" ca="1" si="0"/>
        <v>0.66139999999999999</v>
      </c>
      <c r="W13">
        <f t="shared" ca="1" si="0"/>
        <v>0.10440000000000001</v>
      </c>
      <c r="X13">
        <f t="shared" ca="1" si="0"/>
        <v>0.80469999999999997</v>
      </c>
      <c r="Y13">
        <f t="shared" ca="1" si="0"/>
        <v>0.4819</v>
      </c>
      <c r="Z13">
        <f t="shared" ca="1" si="0"/>
        <v>0.80469999999999997</v>
      </c>
      <c r="AA13">
        <f t="shared" ca="1" si="0"/>
        <v>0.4819</v>
      </c>
      <c r="AB13">
        <f t="shared" ca="1" si="0"/>
        <v>0.57220000000000004</v>
      </c>
      <c r="AC13">
        <f t="shared" ca="1" si="0"/>
        <v>0.45960000000000001</v>
      </c>
      <c r="AD13">
        <f t="shared" ca="1" si="0"/>
        <v>0.57220000000000004</v>
      </c>
      <c r="AE13">
        <f t="shared" ca="1" si="0"/>
        <v>0.45960000000000001</v>
      </c>
      <c r="AF13">
        <f t="shared" ca="1" si="0"/>
        <v>1.367</v>
      </c>
      <c r="AG13">
        <f t="shared" ca="1" si="0"/>
        <v>0.77449999999999997</v>
      </c>
      <c r="AH13">
        <f t="shared" ca="1" si="0"/>
        <v>1.367</v>
      </c>
      <c r="AI13">
        <f t="shared" ca="1" si="0"/>
        <v>0.77449999999999997</v>
      </c>
      <c r="AJ13">
        <f t="shared" ca="1" si="0"/>
        <v>0.63060000000000005</v>
      </c>
      <c r="AK13">
        <f t="shared" ca="1" si="0"/>
        <v>0.63570000000000004</v>
      </c>
      <c r="AL13">
        <f t="shared" ca="1" si="0"/>
        <v>0.63060000000000005</v>
      </c>
      <c r="AM13">
        <f t="shared" ca="1" si="0"/>
        <v>0.63570000000000004</v>
      </c>
      <c r="AN13">
        <f t="shared" ca="1" si="0"/>
        <v>0</v>
      </c>
      <c r="AO13">
        <f t="shared" ca="1" si="0"/>
        <v>0</v>
      </c>
      <c r="AP13">
        <f t="shared" ca="1" si="0"/>
        <v>0</v>
      </c>
      <c r="AQ13">
        <f t="shared" ca="1" si="0"/>
        <v>0</v>
      </c>
      <c r="AR13">
        <f t="shared" ca="1" si="0"/>
        <v>0</v>
      </c>
      <c r="AS13">
        <f t="shared" ca="1" si="0"/>
        <v>0</v>
      </c>
      <c r="AT13">
        <f t="shared" ca="1" si="0"/>
        <v>0</v>
      </c>
      <c r="AU13">
        <f t="shared" ca="1" si="0"/>
        <v>0</v>
      </c>
    </row>
    <row r="14" spans="2:47" x14ac:dyDescent="0.15">
      <c r="B14">
        <v>1.901</v>
      </c>
      <c r="C14">
        <v>15</v>
      </c>
      <c r="D14" s="18">
        <v>9.3640000000000001E-2</v>
      </c>
      <c r="E14" s="18">
        <v>-0.60270000000000001</v>
      </c>
      <c r="F14" s="18">
        <v>3.7</v>
      </c>
      <c r="G14" s="18">
        <v>0.22770000000000001</v>
      </c>
      <c r="H14" s="18">
        <v>0.23350000000000001</v>
      </c>
      <c r="I14" s="18">
        <v>2.0880000000000001</v>
      </c>
      <c r="J14" s="18">
        <v>0.33560000000000001</v>
      </c>
      <c r="K14" s="18">
        <v>0.27129999999999999</v>
      </c>
      <c r="L14" s="18">
        <v>2.74</v>
      </c>
      <c r="M14" s="18">
        <v>0.1757</v>
      </c>
      <c r="O14">
        <v>7</v>
      </c>
      <c r="P14">
        <f ca="1">MAX(0.01,INDIRECT(ADDRESS(P$10,$O14)))</f>
        <v>0.18190000000000001</v>
      </c>
      <c r="Q14">
        <f t="shared" ref="Q14:AU14" ca="1" si="2">MAX(0.01,INDIRECT(ADDRESS(Q$10,$O14)))</f>
        <v>5.9610000000000003E-2</v>
      </c>
      <c r="R14">
        <f t="shared" ca="1" si="2"/>
        <v>0.18190000000000001</v>
      </c>
      <c r="S14">
        <f t="shared" ca="1" si="2"/>
        <v>5.9610000000000003E-2</v>
      </c>
      <c r="T14">
        <f t="shared" ca="1" si="2"/>
        <v>0.33410000000000001</v>
      </c>
      <c r="U14">
        <f t="shared" ca="1" si="2"/>
        <v>0.2142</v>
      </c>
      <c r="V14">
        <f t="shared" ca="1" si="2"/>
        <v>0.33410000000000001</v>
      </c>
      <c r="W14">
        <f t="shared" ca="1" si="2"/>
        <v>0.2142</v>
      </c>
      <c r="X14">
        <f t="shared" ca="1" si="2"/>
        <v>3.261E-2</v>
      </c>
      <c r="Y14">
        <f t="shared" ca="1" si="2"/>
        <v>0.39250000000000002</v>
      </c>
      <c r="Z14">
        <f t="shared" ca="1" si="2"/>
        <v>3.261E-2</v>
      </c>
      <c r="AA14">
        <f t="shared" ca="1" si="2"/>
        <v>0.39250000000000002</v>
      </c>
      <c r="AB14">
        <f t="shared" ca="1" si="2"/>
        <v>8.695E-2</v>
      </c>
      <c r="AC14">
        <f t="shared" ca="1" si="2"/>
        <v>0.48080000000000001</v>
      </c>
      <c r="AD14">
        <f t="shared" ca="1" si="2"/>
        <v>8.695E-2</v>
      </c>
      <c r="AE14">
        <f t="shared" ca="1" si="2"/>
        <v>0.48080000000000001</v>
      </c>
      <c r="AF14">
        <f t="shared" ca="1" si="2"/>
        <v>3.049E-2</v>
      </c>
      <c r="AG14">
        <f t="shared" ca="1" si="2"/>
        <v>0.84660000000000002</v>
      </c>
      <c r="AH14">
        <f t="shared" ca="1" si="2"/>
        <v>3.049E-2</v>
      </c>
      <c r="AI14">
        <f t="shared" ca="1" si="2"/>
        <v>0.84660000000000002</v>
      </c>
      <c r="AJ14">
        <f t="shared" ca="1" si="2"/>
        <v>5.1040000000000002E-2</v>
      </c>
      <c r="AK14">
        <f t="shared" ca="1" si="2"/>
        <v>4.342E-2</v>
      </c>
      <c r="AL14">
        <f t="shared" ca="1" si="2"/>
        <v>5.1040000000000002E-2</v>
      </c>
      <c r="AM14">
        <f t="shared" ca="1" si="2"/>
        <v>4.342E-2</v>
      </c>
      <c r="AN14">
        <f t="shared" ca="1" si="2"/>
        <v>0.01</v>
      </c>
      <c r="AO14">
        <f t="shared" ca="1" si="2"/>
        <v>0.01</v>
      </c>
      <c r="AP14">
        <f t="shared" ca="1" si="2"/>
        <v>0.01</v>
      </c>
      <c r="AQ14">
        <f t="shared" ca="1" si="2"/>
        <v>0.01</v>
      </c>
      <c r="AR14">
        <f t="shared" ca="1" si="2"/>
        <v>0.01</v>
      </c>
      <c r="AS14">
        <f t="shared" ca="1" si="2"/>
        <v>0.01</v>
      </c>
      <c r="AT14">
        <f t="shared" ca="1" si="2"/>
        <v>0.01</v>
      </c>
      <c r="AU14">
        <f t="shared" ca="1" si="2"/>
        <v>0.01</v>
      </c>
    </row>
    <row r="15" spans="2:47" x14ac:dyDescent="0.15">
      <c r="B15">
        <v>1.901</v>
      </c>
      <c r="C15">
        <v>20</v>
      </c>
      <c r="D15" s="18">
        <v>9.1910000000000006E-2</v>
      </c>
      <c r="E15" s="18">
        <v>5.0860000000000002E-2</v>
      </c>
      <c r="F15" s="18">
        <v>1.5940000000000001</v>
      </c>
      <c r="G15" s="18">
        <v>0.10730000000000001</v>
      </c>
      <c r="H15" s="18">
        <v>0.11269999999999999</v>
      </c>
      <c r="I15" s="18">
        <v>2.0379999999999998</v>
      </c>
      <c r="J15" s="18">
        <v>0.1875</v>
      </c>
      <c r="K15" s="18">
        <v>0.16719999999999999</v>
      </c>
      <c r="L15" s="18">
        <v>2.4870000000000001</v>
      </c>
      <c r="M15" s="18">
        <v>8.8749999999999996E-2</v>
      </c>
      <c r="O15">
        <v>8</v>
      </c>
      <c r="P15">
        <f t="shared" ca="1" si="1"/>
        <v>-4.9919999999999999E-2</v>
      </c>
      <c r="Q15">
        <f t="shared" ca="1" si="1"/>
        <v>-2.2669999999999999E-2</v>
      </c>
      <c r="R15">
        <f t="shared" ca="1" si="1"/>
        <v>-4.9919999999999999E-2</v>
      </c>
      <c r="S15">
        <f t="shared" ca="1" si="1"/>
        <v>-2.2669999999999999E-2</v>
      </c>
      <c r="T15">
        <f t="shared" ca="1" si="1"/>
        <v>3.3619999999999997E-2</v>
      </c>
      <c r="U15">
        <f t="shared" ca="1" si="1"/>
        <v>7.5609999999999997E-2</v>
      </c>
      <c r="V15">
        <f t="shared" ca="1" si="1"/>
        <v>3.3619999999999997E-2</v>
      </c>
      <c r="W15">
        <f t="shared" ca="1" si="1"/>
        <v>7.5609999999999997E-2</v>
      </c>
      <c r="X15">
        <f t="shared" ca="1" si="1"/>
        <v>-0.182</v>
      </c>
      <c r="Y15">
        <f t="shared" ca="1" si="1"/>
        <v>-0.56640000000000001</v>
      </c>
      <c r="Z15">
        <f t="shared" ca="1" si="1"/>
        <v>-0.182</v>
      </c>
      <c r="AA15">
        <f t="shared" ca="1" si="1"/>
        <v>-0.56640000000000001</v>
      </c>
      <c r="AB15">
        <f t="shared" ca="1" si="1"/>
        <v>-8.0259999999999998E-2</v>
      </c>
      <c r="AC15">
        <f t="shared" ca="1" si="1"/>
        <v>-0.16439999999999999</v>
      </c>
      <c r="AD15">
        <f t="shared" ca="1" si="1"/>
        <v>-8.0259999999999998E-2</v>
      </c>
      <c r="AE15">
        <f t="shared" ca="1" si="1"/>
        <v>-0.16439999999999999</v>
      </c>
      <c r="AF15">
        <f t="shared" ref="AF15:AU16" ca="1" si="3">INDIRECT(ADDRESS(AF$10,$O15))</f>
        <v>0.38729999999999998</v>
      </c>
      <c r="AG15">
        <f t="shared" ca="1" si="3"/>
        <v>0.42849999999999999</v>
      </c>
      <c r="AH15">
        <f t="shared" ca="1" si="3"/>
        <v>0.38729999999999998</v>
      </c>
      <c r="AI15">
        <f t="shared" ca="1" si="3"/>
        <v>0.42849999999999999</v>
      </c>
      <c r="AJ15">
        <f t="shared" ca="1" si="3"/>
        <v>-0.16800000000000001</v>
      </c>
      <c r="AK15">
        <f t="shared" ca="1" si="3"/>
        <v>-0.32100000000000001</v>
      </c>
      <c r="AL15">
        <f t="shared" ca="1" si="3"/>
        <v>-0.16800000000000001</v>
      </c>
      <c r="AM15">
        <f t="shared" ca="1" si="3"/>
        <v>-0.32100000000000001</v>
      </c>
      <c r="AN15">
        <f t="shared" ca="1" si="3"/>
        <v>0</v>
      </c>
      <c r="AO15">
        <f t="shared" ca="1" si="3"/>
        <v>0</v>
      </c>
      <c r="AP15">
        <f t="shared" ca="1" si="3"/>
        <v>0</v>
      </c>
      <c r="AQ15">
        <f t="shared" ca="1" si="3"/>
        <v>0</v>
      </c>
      <c r="AR15">
        <f t="shared" ca="1" si="3"/>
        <v>0</v>
      </c>
      <c r="AS15">
        <f t="shared" ca="1" si="3"/>
        <v>0</v>
      </c>
      <c r="AT15">
        <f t="shared" ca="1" si="3"/>
        <v>0</v>
      </c>
      <c r="AU15">
        <f t="shared" ca="1" si="3"/>
        <v>0</v>
      </c>
    </row>
    <row r="16" spans="2:47" x14ac:dyDescent="0.15">
      <c r="B16">
        <v>4.0910000000000002</v>
      </c>
      <c r="C16">
        <v>1</v>
      </c>
      <c r="D16" s="18">
        <v>8.8169999999999998E-2</v>
      </c>
      <c r="E16" s="18">
        <v>4.2759999999999999E-2</v>
      </c>
      <c r="F16" s="18">
        <v>1.117</v>
      </c>
      <c r="G16" s="18">
        <v>0.36830000000000002</v>
      </c>
      <c r="H16" s="18">
        <v>0.1234</v>
      </c>
      <c r="I16" s="18">
        <v>1.877</v>
      </c>
      <c r="J16" s="18">
        <v>0.2283</v>
      </c>
      <c r="K16" s="18">
        <v>-0.25430000000000003</v>
      </c>
      <c r="L16" s="18">
        <v>2.6560000000000001</v>
      </c>
      <c r="M16" s="18">
        <v>0.31790000000000002</v>
      </c>
      <c r="O16">
        <v>9</v>
      </c>
      <c r="P16">
        <f t="shared" ca="1" si="1"/>
        <v>1.1579999999999999</v>
      </c>
      <c r="Q16">
        <f t="shared" ca="1" si="1"/>
        <v>1.907</v>
      </c>
      <c r="R16">
        <f t="shared" ca="1" si="1"/>
        <v>1.1579999999999999</v>
      </c>
      <c r="S16">
        <f t="shared" ca="1" si="1"/>
        <v>1.907</v>
      </c>
      <c r="T16">
        <f t="shared" ca="1" si="1"/>
        <v>2.29</v>
      </c>
      <c r="U16">
        <f t="shared" ca="1" si="1"/>
        <v>0.36840000000000001</v>
      </c>
      <c r="V16">
        <f t="shared" ca="1" si="1"/>
        <v>2.29</v>
      </c>
      <c r="W16">
        <f t="shared" ca="1" si="1"/>
        <v>0.36840000000000001</v>
      </c>
      <c r="X16">
        <f t="shared" ca="1" si="1"/>
        <v>1.863</v>
      </c>
      <c r="Y16">
        <f t="shared" ca="1" si="1"/>
        <v>1.417</v>
      </c>
      <c r="Z16">
        <f t="shared" ca="1" si="1"/>
        <v>1.863</v>
      </c>
      <c r="AA16">
        <f t="shared" ca="1" si="1"/>
        <v>1.417</v>
      </c>
      <c r="AB16">
        <f t="shared" ca="1" si="1"/>
        <v>2.0630000000000002</v>
      </c>
      <c r="AC16">
        <f t="shared" ca="1" si="1"/>
        <v>1.7430000000000001</v>
      </c>
      <c r="AD16">
        <f t="shared" ca="1" si="1"/>
        <v>2.0630000000000002</v>
      </c>
      <c r="AE16">
        <f t="shared" ca="1" si="1"/>
        <v>1.7430000000000001</v>
      </c>
      <c r="AF16">
        <f t="shared" ca="1" si="3"/>
        <v>2.2280000000000002</v>
      </c>
      <c r="AG16">
        <f t="shared" ca="1" si="3"/>
        <v>2.2109999999999999</v>
      </c>
      <c r="AH16">
        <f t="shared" ca="1" si="3"/>
        <v>2.2280000000000002</v>
      </c>
      <c r="AI16">
        <f t="shared" ca="1" si="3"/>
        <v>2.2109999999999999</v>
      </c>
      <c r="AJ16">
        <f t="shared" ca="1" si="3"/>
        <v>1.3160000000000001</v>
      </c>
      <c r="AK16">
        <f t="shared" ca="1" si="3"/>
        <v>1.2769999999999999</v>
      </c>
      <c r="AL16">
        <f t="shared" ca="1" si="3"/>
        <v>1.3160000000000001</v>
      </c>
      <c r="AM16">
        <f t="shared" ca="1" si="3"/>
        <v>1.2769999999999999</v>
      </c>
      <c r="AN16">
        <f t="shared" ca="1" si="3"/>
        <v>0</v>
      </c>
      <c r="AO16">
        <f t="shared" ca="1" si="3"/>
        <v>0</v>
      </c>
      <c r="AP16">
        <f t="shared" ca="1" si="3"/>
        <v>0</v>
      </c>
      <c r="AQ16">
        <f t="shared" ca="1" si="3"/>
        <v>0</v>
      </c>
      <c r="AR16">
        <f t="shared" ca="1" si="3"/>
        <v>0</v>
      </c>
      <c r="AS16">
        <f t="shared" ca="1" si="3"/>
        <v>0</v>
      </c>
      <c r="AT16">
        <f t="shared" ca="1" si="3"/>
        <v>0</v>
      </c>
      <c r="AU16">
        <f t="shared" ca="1" si="3"/>
        <v>0</v>
      </c>
    </row>
    <row r="17" spans="2:47" x14ac:dyDescent="0.15">
      <c r="B17">
        <v>4.0910000000000002</v>
      </c>
      <c r="C17">
        <v>3</v>
      </c>
      <c r="D17" s="18">
        <v>8.5580000000000003E-2</v>
      </c>
      <c r="E17" s="18">
        <v>-0.64419999999999999</v>
      </c>
      <c r="F17" s="18">
        <v>2.093</v>
      </c>
      <c r="G17" s="18">
        <v>0.52080000000000004</v>
      </c>
      <c r="H17" s="18">
        <v>1.0720000000000001</v>
      </c>
      <c r="I17" s="18">
        <v>2.2810000000000001</v>
      </c>
      <c r="J17" s="18">
        <v>0.52769999999999995</v>
      </c>
      <c r="K17" s="18">
        <v>-0.51359999999999995</v>
      </c>
      <c r="L17" s="18">
        <v>3.1309999999999998</v>
      </c>
      <c r="M17" s="18">
        <v>0.25990000000000002</v>
      </c>
      <c r="O17">
        <v>10</v>
      </c>
      <c r="P17">
        <f ca="1">MAX(0.01,INDIRECT(ADDRESS(P$10,$O17)))</f>
        <v>0.48299999999999998</v>
      </c>
      <c r="Q17">
        <f t="shared" ref="Q17:AU17" ca="1" si="4">MAX(0.01,INDIRECT(ADDRESS(Q$10,$O17)))</f>
        <v>0.24010000000000001</v>
      </c>
      <c r="R17">
        <f t="shared" ca="1" si="4"/>
        <v>0.48299999999999998</v>
      </c>
      <c r="S17">
        <f t="shared" ca="1" si="4"/>
        <v>0.24010000000000001</v>
      </c>
      <c r="T17">
        <f t="shared" ca="1" si="4"/>
        <v>0.20910000000000001</v>
      </c>
      <c r="U17">
        <f t="shared" ca="1" si="4"/>
        <v>0.27760000000000001</v>
      </c>
      <c r="V17">
        <f t="shared" ca="1" si="4"/>
        <v>0.20910000000000001</v>
      </c>
      <c r="W17">
        <f t="shared" ca="1" si="4"/>
        <v>0.27760000000000001</v>
      </c>
      <c r="X17">
        <f t="shared" ca="1" si="4"/>
        <v>3.1440000000000003E-2</v>
      </c>
      <c r="Y17">
        <f t="shared" ca="1" si="4"/>
        <v>0.15040000000000001</v>
      </c>
      <c r="Z17">
        <f t="shared" ca="1" si="4"/>
        <v>3.1440000000000003E-2</v>
      </c>
      <c r="AA17">
        <f t="shared" ca="1" si="4"/>
        <v>0.15040000000000001</v>
      </c>
      <c r="AB17">
        <f t="shared" ca="1" si="4"/>
        <v>0.63600000000000001</v>
      </c>
      <c r="AC17">
        <f t="shared" ca="1" si="4"/>
        <v>0.48199999999999998</v>
      </c>
      <c r="AD17">
        <f t="shared" ca="1" si="4"/>
        <v>0.63600000000000001</v>
      </c>
      <c r="AE17">
        <f t="shared" ca="1" si="4"/>
        <v>0.48199999999999998</v>
      </c>
      <c r="AF17">
        <f t="shared" ca="1" si="4"/>
        <v>0.31240000000000001</v>
      </c>
      <c r="AG17">
        <f t="shared" ca="1" si="4"/>
        <v>0.41449999999999998</v>
      </c>
      <c r="AH17">
        <f t="shared" ca="1" si="4"/>
        <v>0.31240000000000001</v>
      </c>
      <c r="AI17">
        <f t="shared" ca="1" si="4"/>
        <v>0.41449999999999998</v>
      </c>
      <c r="AJ17">
        <f t="shared" ca="1" si="4"/>
        <v>0.11609999999999999</v>
      </c>
      <c r="AK17">
        <f t="shared" ca="1" si="4"/>
        <v>0.17630000000000001</v>
      </c>
      <c r="AL17">
        <f t="shared" ca="1" si="4"/>
        <v>0.11609999999999999</v>
      </c>
      <c r="AM17">
        <f t="shared" ca="1" si="4"/>
        <v>0.17630000000000001</v>
      </c>
      <c r="AN17">
        <f t="shared" ca="1" si="4"/>
        <v>0.01</v>
      </c>
      <c r="AO17">
        <f t="shared" ca="1" si="4"/>
        <v>0.01</v>
      </c>
      <c r="AP17">
        <f t="shared" ca="1" si="4"/>
        <v>0.01</v>
      </c>
      <c r="AQ17">
        <f t="shared" ca="1" si="4"/>
        <v>0.01</v>
      </c>
      <c r="AR17">
        <f t="shared" ca="1" si="4"/>
        <v>0.01</v>
      </c>
      <c r="AS17">
        <f t="shared" ca="1" si="4"/>
        <v>0.01</v>
      </c>
      <c r="AT17">
        <f t="shared" ca="1" si="4"/>
        <v>0.01</v>
      </c>
      <c r="AU17">
        <f t="shared" ca="1" si="4"/>
        <v>0.01</v>
      </c>
    </row>
    <row r="18" spans="2:47" x14ac:dyDescent="0.15">
      <c r="B18">
        <v>4.0910000000000002</v>
      </c>
      <c r="C18">
        <v>5</v>
      </c>
      <c r="D18" s="18">
        <v>8.2970000000000002E-2</v>
      </c>
      <c r="E18" s="18">
        <v>0.19889999999999999</v>
      </c>
      <c r="F18" s="18">
        <v>3.3450000000000002</v>
      </c>
      <c r="G18" s="18">
        <v>0.1052</v>
      </c>
      <c r="H18" s="18">
        <v>0.34989999999999999</v>
      </c>
      <c r="I18" s="18">
        <v>2.472</v>
      </c>
      <c r="J18" s="18">
        <v>0.50549999999999995</v>
      </c>
      <c r="K18" s="18">
        <v>-0.63180000000000003</v>
      </c>
      <c r="L18" s="18">
        <v>3.323</v>
      </c>
      <c r="M18" s="18">
        <v>0.1857</v>
      </c>
      <c r="O18">
        <v>11</v>
      </c>
      <c r="P18">
        <f t="shared" ca="1" si="1"/>
        <v>-2.2540000000000001E-2</v>
      </c>
      <c r="Q18">
        <f t="shared" ca="1" si="1"/>
        <v>-1.771E-2</v>
      </c>
      <c r="R18">
        <f t="shared" ca="1" si="1"/>
        <v>-2.2540000000000001E-2</v>
      </c>
      <c r="S18">
        <f t="shared" ca="1" si="1"/>
        <v>-1.771E-2</v>
      </c>
      <c r="T18">
        <f t="shared" ca="1" si="1"/>
        <v>-0.7923</v>
      </c>
      <c r="U18">
        <f t="shared" ca="1" si="1"/>
        <v>2.401E-2</v>
      </c>
      <c r="V18">
        <f t="shared" ca="1" si="1"/>
        <v>-0.7923</v>
      </c>
      <c r="W18">
        <f t="shared" ca="1" si="1"/>
        <v>2.401E-2</v>
      </c>
      <c r="X18">
        <f t="shared" ca="1" si="1"/>
        <v>-0.25519999999999998</v>
      </c>
      <c r="Y18">
        <f t="shared" ca="1" si="1"/>
        <v>4.761E-2</v>
      </c>
      <c r="Z18">
        <f t="shared" ca="1" si="1"/>
        <v>-0.25519999999999998</v>
      </c>
      <c r="AA18">
        <f t="shared" ca="1" si="1"/>
        <v>4.761E-2</v>
      </c>
      <c r="AB18">
        <f t="shared" ca="1" si="1"/>
        <v>-9.1509999999999994E-3</v>
      </c>
      <c r="AC18">
        <f t="shared" ca="1" si="1"/>
        <v>2.716E-2</v>
      </c>
      <c r="AD18">
        <f t="shared" ca="1" si="1"/>
        <v>-9.1509999999999994E-3</v>
      </c>
      <c r="AE18">
        <f t="shared" ca="1" si="1"/>
        <v>2.716E-2</v>
      </c>
      <c r="AF18">
        <f t="shared" ref="AF18:AU19" ca="1" si="5">INDIRECT(ADDRESS(AF$10,$O18))</f>
        <v>0.87360000000000004</v>
      </c>
      <c r="AG18">
        <f t="shared" ca="1" si="5"/>
        <v>0.84899999999999998</v>
      </c>
      <c r="AH18">
        <f t="shared" ca="1" si="5"/>
        <v>0.87360000000000004</v>
      </c>
      <c r="AI18">
        <f t="shared" ca="1" si="5"/>
        <v>0.84899999999999998</v>
      </c>
      <c r="AJ18">
        <f t="shared" ca="1" si="5"/>
        <v>0.75019999999999998</v>
      </c>
      <c r="AK18">
        <f t="shared" ca="1" si="5"/>
        <v>0.77380000000000004</v>
      </c>
      <c r="AL18">
        <f t="shared" ca="1" si="5"/>
        <v>0.75019999999999998</v>
      </c>
      <c r="AM18">
        <f t="shared" ca="1" si="5"/>
        <v>0.77380000000000004</v>
      </c>
      <c r="AN18">
        <f t="shared" ca="1" si="5"/>
        <v>0</v>
      </c>
      <c r="AO18">
        <f t="shared" ca="1" si="5"/>
        <v>0</v>
      </c>
      <c r="AP18">
        <f t="shared" ca="1" si="5"/>
        <v>0</v>
      </c>
      <c r="AQ18">
        <f t="shared" ca="1" si="5"/>
        <v>0</v>
      </c>
      <c r="AR18">
        <f t="shared" ca="1" si="5"/>
        <v>0</v>
      </c>
      <c r="AS18">
        <f t="shared" ca="1" si="5"/>
        <v>0</v>
      </c>
      <c r="AT18">
        <f t="shared" ca="1" si="5"/>
        <v>0</v>
      </c>
      <c r="AU18">
        <f t="shared" ca="1" si="5"/>
        <v>0</v>
      </c>
    </row>
    <row r="19" spans="2:47" x14ac:dyDescent="0.15">
      <c r="B19">
        <v>4.0910000000000002</v>
      </c>
      <c r="C19">
        <v>7</v>
      </c>
      <c r="D19" s="18">
        <v>8.344E-2</v>
      </c>
      <c r="E19" s="18">
        <v>-0.17100000000000001</v>
      </c>
      <c r="F19" s="18">
        <v>1.8240000000000001</v>
      </c>
      <c r="G19" s="18">
        <v>0.4007</v>
      </c>
      <c r="H19" s="18">
        <v>0.50860000000000005</v>
      </c>
      <c r="I19" s="18">
        <v>2.1850000000000001</v>
      </c>
      <c r="J19" s="18">
        <v>0.45140000000000002</v>
      </c>
      <c r="K19" s="18">
        <v>-0.43690000000000001</v>
      </c>
      <c r="L19" s="18">
        <v>3.38</v>
      </c>
      <c r="M19" s="18">
        <v>0.2555</v>
      </c>
      <c r="O19">
        <v>12</v>
      </c>
      <c r="P19">
        <f t="shared" ca="1" si="1"/>
        <v>2.2799999999999998</v>
      </c>
      <c r="Q19">
        <f t="shared" ca="1" si="1"/>
        <v>2.359</v>
      </c>
      <c r="R19">
        <f t="shared" ca="1" si="1"/>
        <v>2.2799999999999998</v>
      </c>
      <c r="S19">
        <f t="shared" ca="1" si="1"/>
        <v>2.359</v>
      </c>
      <c r="T19">
        <f t="shared" ca="1" si="1"/>
        <v>0.56810000000000005</v>
      </c>
      <c r="U19">
        <f t="shared" ca="1" si="1"/>
        <v>2.379</v>
      </c>
      <c r="V19">
        <f t="shared" ca="1" si="1"/>
        <v>0.56810000000000005</v>
      </c>
      <c r="W19">
        <f t="shared" ca="1" si="1"/>
        <v>2.379</v>
      </c>
      <c r="X19">
        <f t="shared" ca="1" si="1"/>
        <v>2.823</v>
      </c>
      <c r="Y19">
        <f t="shared" ca="1" si="1"/>
        <v>1.4910000000000001</v>
      </c>
      <c r="Z19">
        <f t="shared" ca="1" si="1"/>
        <v>2.823</v>
      </c>
      <c r="AA19">
        <f t="shared" ca="1" si="1"/>
        <v>1.4910000000000001</v>
      </c>
      <c r="AB19">
        <f t="shared" ca="1" si="1"/>
        <v>2.4929999999999999</v>
      </c>
      <c r="AC19">
        <f t="shared" ca="1" si="1"/>
        <v>1.9119999999999999</v>
      </c>
      <c r="AD19">
        <f t="shared" ca="1" si="1"/>
        <v>2.4929999999999999</v>
      </c>
      <c r="AE19">
        <f t="shared" ca="1" si="1"/>
        <v>1.9119999999999999</v>
      </c>
      <c r="AF19">
        <f t="shared" ca="1" si="5"/>
        <v>2.8380000000000001</v>
      </c>
      <c r="AG19">
        <f t="shared" ca="1" si="5"/>
        <v>2.8170000000000002</v>
      </c>
      <c r="AH19">
        <f t="shared" ca="1" si="5"/>
        <v>2.8380000000000001</v>
      </c>
      <c r="AI19">
        <f t="shared" ca="1" si="5"/>
        <v>2.8170000000000002</v>
      </c>
      <c r="AJ19">
        <f t="shared" ca="1" si="5"/>
        <v>2.552</v>
      </c>
      <c r="AK19">
        <f t="shared" ca="1" si="5"/>
        <v>2.5550000000000002</v>
      </c>
      <c r="AL19">
        <f t="shared" ca="1" si="5"/>
        <v>2.552</v>
      </c>
      <c r="AM19">
        <f t="shared" ca="1" si="5"/>
        <v>2.5550000000000002</v>
      </c>
      <c r="AN19">
        <f t="shared" ca="1" si="5"/>
        <v>0</v>
      </c>
      <c r="AO19">
        <f t="shared" ca="1" si="5"/>
        <v>0</v>
      </c>
      <c r="AP19">
        <f t="shared" ca="1" si="5"/>
        <v>0</v>
      </c>
      <c r="AQ19">
        <f t="shared" ca="1" si="5"/>
        <v>0</v>
      </c>
      <c r="AR19">
        <f t="shared" ca="1" si="5"/>
        <v>0</v>
      </c>
      <c r="AS19">
        <f t="shared" ca="1" si="5"/>
        <v>0</v>
      </c>
      <c r="AT19">
        <f t="shared" ca="1" si="5"/>
        <v>0</v>
      </c>
      <c r="AU19">
        <f t="shared" ca="1" si="5"/>
        <v>0</v>
      </c>
    </row>
    <row r="20" spans="2:47" x14ac:dyDescent="0.15">
      <c r="B20">
        <v>4.0910000000000002</v>
      </c>
      <c r="C20">
        <v>10</v>
      </c>
      <c r="D20" s="18">
        <v>8.566E-2</v>
      </c>
      <c r="E20" s="18">
        <v>3.024E-2</v>
      </c>
      <c r="F20" s="18">
        <v>1.413</v>
      </c>
      <c r="G20" s="18">
        <v>0.30270000000000002</v>
      </c>
      <c r="H20" s="18">
        <v>0.25729999999999997</v>
      </c>
      <c r="I20" s="18">
        <v>2.3250000000000002</v>
      </c>
      <c r="J20" s="18">
        <v>0.32350000000000001</v>
      </c>
      <c r="K20" s="18">
        <v>-0.39889999999999998</v>
      </c>
      <c r="L20" s="18">
        <v>3.5</v>
      </c>
      <c r="M20" s="18">
        <v>0.2515</v>
      </c>
      <c r="O20">
        <v>13</v>
      </c>
      <c r="P20">
        <f ca="1">MAX(0.01,INDIRECT(ADDRESS(P$10,$O20)))</f>
        <v>0.15720000000000001</v>
      </c>
      <c r="Q20">
        <f t="shared" ref="Q20:AU20" ca="1" si="6">MAX(0.01,INDIRECT(ADDRESS(Q$10,$O20)))</f>
        <v>0.1593</v>
      </c>
      <c r="R20">
        <f t="shared" ca="1" si="6"/>
        <v>0.15720000000000001</v>
      </c>
      <c r="S20">
        <f t="shared" ca="1" si="6"/>
        <v>0.1593</v>
      </c>
      <c r="T20">
        <f t="shared" ca="1" si="6"/>
        <v>0.36049999999999999</v>
      </c>
      <c r="U20">
        <f t="shared" ca="1" si="6"/>
        <v>0.15029999999999999</v>
      </c>
      <c r="V20">
        <f t="shared" ca="1" si="6"/>
        <v>0.36049999999999999</v>
      </c>
      <c r="W20">
        <f t="shared" ca="1" si="6"/>
        <v>0.15029999999999999</v>
      </c>
      <c r="X20">
        <f t="shared" ca="1" si="6"/>
        <v>3.9649999999999998E-2</v>
      </c>
      <c r="Y20">
        <f t="shared" ca="1" si="6"/>
        <v>1.651</v>
      </c>
      <c r="Z20">
        <f t="shared" ca="1" si="6"/>
        <v>3.9649999999999998E-2</v>
      </c>
      <c r="AA20">
        <f t="shared" ca="1" si="6"/>
        <v>1.651</v>
      </c>
      <c r="AB20">
        <f t="shared" ca="1" si="6"/>
        <v>0.1226</v>
      </c>
      <c r="AC20">
        <f t="shared" ca="1" si="6"/>
        <v>0.1046</v>
      </c>
      <c r="AD20">
        <f t="shared" ca="1" si="6"/>
        <v>0.1226</v>
      </c>
      <c r="AE20">
        <f t="shared" ca="1" si="6"/>
        <v>0.1046</v>
      </c>
      <c r="AF20">
        <f t="shared" ca="1" si="6"/>
        <v>0.2311</v>
      </c>
      <c r="AG20">
        <f t="shared" ca="1" si="6"/>
        <v>0.2334</v>
      </c>
      <c r="AH20">
        <f t="shared" ca="1" si="6"/>
        <v>0.2311</v>
      </c>
      <c r="AI20">
        <f t="shared" ca="1" si="6"/>
        <v>0.2334</v>
      </c>
      <c r="AJ20">
        <f t="shared" ca="1" si="6"/>
        <v>0.3206</v>
      </c>
      <c r="AK20">
        <f t="shared" ca="1" si="6"/>
        <v>0.3296</v>
      </c>
      <c r="AL20">
        <f t="shared" ca="1" si="6"/>
        <v>0.3206</v>
      </c>
      <c r="AM20">
        <f t="shared" ca="1" si="6"/>
        <v>0.3296</v>
      </c>
      <c r="AN20">
        <f t="shared" ca="1" si="6"/>
        <v>0.01</v>
      </c>
      <c r="AO20">
        <f t="shared" ca="1" si="6"/>
        <v>0.01</v>
      </c>
      <c r="AP20">
        <f t="shared" ca="1" si="6"/>
        <v>0.01</v>
      </c>
      <c r="AQ20">
        <f t="shared" ca="1" si="6"/>
        <v>0.01</v>
      </c>
      <c r="AR20">
        <f t="shared" ca="1" si="6"/>
        <v>0.01</v>
      </c>
      <c r="AS20">
        <f t="shared" ca="1" si="6"/>
        <v>0.01</v>
      </c>
      <c r="AT20">
        <f t="shared" ca="1" si="6"/>
        <v>0.01</v>
      </c>
      <c r="AU20">
        <f t="shared" ca="1" si="6"/>
        <v>0.01</v>
      </c>
    </row>
    <row r="21" spans="2:47" x14ac:dyDescent="0.15">
      <c r="B21">
        <v>4.0910000000000002</v>
      </c>
      <c r="C21">
        <v>15</v>
      </c>
      <c r="D21" s="18">
        <v>9.7030000000000005E-2</v>
      </c>
      <c r="E21" s="18">
        <v>-0.15459999999999999</v>
      </c>
      <c r="F21" s="18">
        <v>1.8120000000000001</v>
      </c>
      <c r="G21" s="18">
        <v>0.78759999999999997</v>
      </c>
      <c r="H21" s="18">
        <v>0.46150000000000002</v>
      </c>
      <c r="I21" s="18">
        <v>2.246</v>
      </c>
      <c r="J21" s="18">
        <v>0.49230000000000002</v>
      </c>
      <c r="K21" s="18">
        <v>-0.44890000000000002</v>
      </c>
      <c r="L21" s="18">
        <v>3.6309999999999998</v>
      </c>
      <c r="M21" s="18">
        <v>0.29110000000000003</v>
      </c>
    </row>
    <row r="22" spans="2:47" x14ac:dyDescent="0.15">
      <c r="B22">
        <v>4.0910000000000002</v>
      </c>
      <c r="C22">
        <v>20</v>
      </c>
      <c r="D22" s="18">
        <v>8.1159999999999996E-2</v>
      </c>
      <c r="E22" s="18">
        <v>-0.1055</v>
      </c>
      <c r="F22" s="18">
        <v>2.1989999999999998</v>
      </c>
      <c r="G22" s="18">
        <v>0.1313</v>
      </c>
      <c r="H22" s="18">
        <v>0.35580000000000001</v>
      </c>
      <c r="I22" s="18">
        <v>2.1520000000000001</v>
      </c>
      <c r="J22" s="18">
        <v>0.27029999999999998</v>
      </c>
      <c r="K22" s="18">
        <v>-0.36559999999999998</v>
      </c>
      <c r="L22" s="18">
        <v>3.7719999999999998</v>
      </c>
      <c r="M22" s="18">
        <v>0.246</v>
      </c>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2:47" x14ac:dyDescent="0.15">
      <c r="B23">
        <v>9.5030000000000001</v>
      </c>
      <c r="C23">
        <v>1</v>
      </c>
      <c r="D23" s="18">
        <v>6.3020000000000007E-2</v>
      </c>
      <c r="E23" s="18">
        <v>4.9450000000000001E-2</v>
      </c>
      <c r="F23" s="18">
        <v>1.724</v>
      </c>
      <c r="G23" s="18">
        <v>0.184</v>
      </c>
      <c r="H23" s="18">
        <v>8.0210000000000004E-2</v>
      </c>
      <c r="I23" s="18">
        <v>1.4339999999999999</v>
      </c>
      <c r="J23" s="18">
        <v>1.492</v>
      </c>
      <c r="K23" s="18">
        <v>-0.19270000000000001</v>
      </c>
      <c r="L23" s="18">
        <v>2.7679999999999998</v>
      </c>
      <c r="M23" s="18">
        <v>0.35420000000000001</v>
      </c>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2:47" x14ac:dyDescent="0.15">
      <c r="B24">
        <v>9.5030000000000001</v>
      </c>
      <c r="C24">
        <v>3</v>
      </c>
      <c r="D24" s="18">
        <v>8.3930000000000005E-2</v>
      </c>
      <c r="E24" s="18">
        <v>7.739E-2</v>
      </c>
      <c r="F24" s="18">
        <v>3.16</v>
      </c>
      <c r="G24" s="18">
        <v>0.84699999999999998</v>
      </c>
      <c r="H24" s="18">
        <v>0.15359999999999999</v>
      </c>
      <c r="I24" s="18">
        <v>2.3119999999999998</v>
      </c>
      <c r="J24" s="18">
        <v>0.40629999999999999</v>
      </c>
      <c r="K24" s="18">
        <v>-0.31490000000000001</v>
      </c>
      <c r="L24" s="18">
        <v>3.0710000000000002</v>
      </c>
      <c r="M24" s="18">
        <v>0.28999999999999998</v>
      </c>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2:47" x14ac:dyDescent="0.15">
      <c r="B25">
        <v>9.5030000000000001</v>
      </c>
      <c r="C25">
        <v>5</v>
      </c>
      <c r="D25" s="18">
        <v>7.6660000000000006E-2</v>
      </c>
      <c r="E25" s="18">
        <v>3.5729999999999998E-2</v>
      </c>
      <c r="F25" s="18">
        <v>2.0129999999999999</v>
      </c>
      <c r="G25" s="18">
        <v>0.24510000000000001</v>
      </c>
      <c r="H25" s="18">
        <v>0.13159999999999999</v>
      </c>
      <c r="I25" s="18">
        <v>2.298</v>
      </c>
      <c r="J25" s="18">
        <v>0.67469999999999997</v>
      </c>
      <c r="K25" s="18">
        <v>-0.24390000000000001</v>
      </c>
      <c r="L25" s="18">
        <v>3.226</v>
      </c>
      <c r="M25" s="18">
        <v>0.23480000000000001</v>
      </c>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2:47" x14ac:dyDescent="0.15">
      <c r="B26">
        <v>9.5030000000000001</v>
      </c>
      <c r="C26">
        <v>7</v>
      </c>
      <c r="D26" s="18">
        <v>7.5359999999999996E-2</v>
      </c>
      <c r="E26" s="18">
        <v>-2.4920000000000001E-2</v>
      </c>
      <c r="F26" s="18">
        <v>2.9020000000000001</v>
      </c>
      <c r="G26" s="18">
        <v>0.1145</v>
      </c>
      <c r="H26" s="18">
        <v>0.18629999999999999</v>
      </c>
      <c r="I26" s="18">
        <v>2.278</v>
      </c>
      <c r="J26" s="18">
        <v>0.5625</v>
      </c>
      <c r="K26" s="18">
        <v>-0.23669999999999999</v>
      </c>
      <c r="L26" s="18">
        <v>3.3159999999999998</v>
      </c>
      <c r="M26" s="18">
        <v>0.22470000000000001</v>
      </c>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2:47" x14ac:dyDescent="0.15">
      <c r="B27">
        <v>9.5030000000000001</v>
      </c>
      <c r="C27">
        <v>10</v>
      </c>
      <c r="D27" s="18">
        <v>7.3499999999999996E-2</v>
      </c>
      <c r="E27" s="18">
        <v>0.54590000000000005</v>
      </c>
      <c r="F27" s="18">
        <v>2.82</v>
      </c>
      <c r="G27" s="18">
        <v>0.65349999999999997</v>
      </c>
      <c r="H27" s="18">
        <v>-4.7019999999999999E-2</v>
      </c>
      <c r="I27" s="18">
        <v>1.673</v>
      </c>
      <c r="J27" s="18">
        <v>0.70330000000000004</v>
      </c>
      <c r="K27" s="18">
        <v>-0.57230000000000003</v>
      </c>
      <c r="L27" s="18">
        <v>3.3039999999999998</v>
      </c>
      <c r="M27" s="18">
        <v>0.36809999999999998</v>
      </c>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2:47" x14ac:dyDescent="0.15">
      <c r="B28">
        <v>9.5030000000000001</v>
      </c>
      <c r="C28">
        <v>15</v>
      </c>
      <c r="D28" s="18">
        <v>7.1720000000000006E-2</v>
      </c>
      <c r="E28" s="18">
        <v>-9.7780000000000006E-2</v>
      </c>
      <c r="F28" s="18">
        <v>2.88</v>
      </c>
      <c r="G28" s="18">
        <v>0.2021</v>
      </c>
      <c r="H28" s="18">
        <v>0.247</v>
      </c>
      <c r="I28" s="18">
        <v>2.3610000000000002</v>
      </c>
      <c r="J28" s="18">
        <v>0.53490000000000004</v>
      </c>
      <c r="K28" s="18">
        <v>-0.22090000000000001</v>
      </c>
      <c r="L28" s="18">
        <v>3.4889999999999999</v>
      </c>
      <c r="M28" s="18">
        <v>0.22409999999999999</v>
      </c>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2:47" x14ac:dyDescent="0.15">
      <c r="B29">
        <v>9.5030000000000001</v>
      </c>
      <c r="C29">
        <v>20</v>
      </c>
      <c r="D29" s="18">
        <v>7.3230000000000003E-2</v>
      </c>
      <c r="E29" s="18">
        <v>-1.2279999999999999E-2</v>
      </c>
      <c r="F29" s="18">
        <v>1.31</v>
      </c>
      <c r="G29" s="18">
        <v>9.9239999999999995E-2</v>
      </c>
      <c r="H29" s="18">
        <v>0.15060000000000001</v>
      </c>
      <c r="I29" s="18">
        <v>1.764</v>
      </c>
      <c r="J29" s="18">
        <v>0.32690000000000002</v>
      </c>
      <c r="K29" s="18">
        <v>-0.21149999999999999</v>
      </c>
      <c r="L29" s="18">
        <v>3.44</v>
      </c>
      <c r="M29" s="18">
        <v>0.21879999999999999</v>
      </c>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2:47" x14ac:dyDescent="0.15">
      <c r="B30">
        <v>17.103000000000002</v>
      </c>
      <c r="C30">
        <v>1</v>
      </c>
      <c r="D30" s="18">
        <v>6.547E-2</v>
      </c>
      <c r="E30" s="18">
        <v>9.7519999999999996E-2</v>
      </c>
      <c r="F30" s="18">
        <v>2.2109999999999999</v>
      </c>
      <c r="G30" s="18">
        <v>1.198</v>
      </c>
      <c r="H30" s="18">
        <v>-4.403E-2</v>
      </c>
      <c r="I30" s="18">
        <v>2.5430000000000001</v>
      </c>
      <c r="J30" s="18">
        <v>0.15509999999999999</v>
      </c>
      <c r="K30" s="18">
        <v>-0.11899999999999999</v>
      </c>
      <c r="L30" s="18">
        <v>3.0379999999999998</v>
      </c>
      <c r="M30" s="18">
        <v>0.36299999999999999</v>
      </c>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2:47" x14ac:dyDescent="0.15">
      <c r="B31">
        <v>17.103000000000002</v>
      </c>
      <c r="C31">
        <v>3</v>
      </c>
      <c r="D31" s="18">
        <v>7.9210000000000003E-2</v>
      </c>
      <c r="E31" s="18">
        <v>-1.6719999999999999E-2</v>
      </c>
      <c r="F31" s="18">
        <v>3.5569999999999999</v>
      </c>
      <c r="G31" s="18">
        <v>8.2419999999999993E-2</v>
      </c>
      <c r="H31" s="18">
        <v>0.15479999999999999</v>
      </c>
      <c r="I31" s="18">
        <v>2.6970000000000001</v>
      </c>
      <c r="J31" s="18">
        <v>0.65569999999999995</v>
      </c>
      <c r="K31" s="18">
        <v>-0.21729999999999999</v>
      </c>
      <c r="L31" s="18">
        <v>3.0259999999999998</v>
      </c>
      <c r="M31" s="18">
        <v>0.26869999999999999</v>
      </c>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2:47" x14ac:dyDescent="0.15">
      <c r="B32">
        <v>17.103000000000002</v>
      </c>
      <c r="C32">
        <v>5</v>
      </c>
      <c r="D32" s="18">
        <v>6.7210000000000006E-2</v>
      </c>
      <c r="E32" s="18">
        <v>7.5359999999999996E-2</v>
      </c>
      <c r="F32" s="18">
        <v>2.1890000000000001</v>
      </c>
      <c r="G32" s="18">
        <v>1.36</v>
      </c>
      <c r="H32" s="18">
        <v>3.5520000000000003E-2</v>
      </c>
      <c r="I32" s="18">
        <v>2.0329999999999999</v>
      </c>
      <c r="J32" s="18">
        <v>0.21460000000000001</v>
      </c>
      <c r="K32" s="18">
        <v>-0.17810000000000001</v>
      </c>
      <c r="L32" s="18">
        <v>3.161</v>
      </c>
      <c r="M32" s="18">
        <v>0.2656</v>
      </c>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2:47" x14ac:dyDescent="0.15">
      <c r="B33">
        <v>17.103000000000002</v>
      </c>
      <c r="C33">
        <v>7</v>
      </c>
      <c r="D33" s="18">
        <v>8.2119999999999999E-2</v>
      </c>
      <c r="E33" s="18">
        <v>-0.14280000000000001</v>
      </c>
      <c r="F33" s="18">
        <v>1.635</v>
      </c>
      <c r="G33" s="18">
        <v>0.76690000000000003</v>
      </c>
      <c r="H33" s="18">
        <v>0.27710000000000001</v>
      </c>
      <c r="I33" s="18">
        <v>2.1269999999999998</v>
      </c>
      <c r="J33" s="18">
        <v>0.72289999999999999</v>
      </c>
      <c r="K33" s="18">
        <v>-0.21640000000000001</v>
      </c>
      <c r="L33" s="18">
        <v>3.1850000000000001</v>
      </c>
      <c r="M33" s="18">
        <v>0.27629999999999999</v>
      </c>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2:47" x14ac:dyDescent="0.15">
      <c r="B34">
        <v>17.103000000000002</v>
      </c>
      <c r="C34">
        <v>10</v>
      </c>
      <c r="D34" s="18">
        <v>7.7109999999999998E-2</v>
      </c>
      <c r="E34" s="18">
        <v>0.16320000000000001</v>
      </c>
      <c r="F34" s="18">
        <v>2.6669999999999998</v>
      </c>
      <c r="G34" s="18">
        <v>0.54679999999999995</v>
      </c>
      <c r="H34" s="18">
        <v>8.7969999999999993E-3</v>
      </c>
      <c r="I34" s="18">
        <v>1.611</v>
      </c>
      <c r="J34" s="18">
        <v>8.5830000000000004E-2</v>
      </c>
      <c r="K34" s="18">
        <v>-0.24909999999999999</v>
      </c>
      <c r="L34" s="18">
        <v>3.2040000000000002</v>
      </c>
      <c r="M34" s="18">
        <v>0.29499999999999998</v>
      </c>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2:47" x14ac:dyDescent="0.15">
      <c r="B35">
        <v>17.103000000000002</v>
      </c>
      <c r="C35">
        <v>15</v>
      </c>
      <c r="D35" s="18">
        <v>7.5149999999999995E-2</v>
      </c>
      <c r="E35" s="18">
        <v>6.6180000000000003E-2</v>
      </c>
      <c r="F35" s="18">
        <v>2.637</v>
      </c>
      <c r="G35" s="18">
        <v>0.41349999999999998</v>
      </c>
      <c r="H35" s="18">
        <v>3.9E-2</v>
      </c>
      <c r="I35" s="18">
        <v>1.603</v>
      </c>
      <c r="J35" s="18">
        <v>0.1991</v>
      </c>
      <c r="K35" s="18">
        <v>-0.18029999999999999</v>
      </c>
      <c r="L35" s="18">
        <v>3.2829999999999999</v>
      </c>
      <c r="M35" s="18">
        <v>0.26790000000000003</v>
      </c>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2:47" x14ac:dyDescent="0.15">
      <c r="B36">
        <v>17.103000000000002</v>
      </c>
      <c r="C36">
        <v>20</v>
      </c>
      <c r="D36" s="18">
        <v>6.8680000000000005E-2</v>
      </c>
      <c r="E36" s="18">
        <v>-0.1711</v>
      </c>
      <c r="F36" s="18">
        <v>2.323</v>
      </c>
      <c r="G36" s="18">
        <v>0.1925</v>
      </c>
      <c r="H36" s="18">
        <v>0.51749999999999996</v>
      </c>
      <c r="I36" s="18">
        <v>2.5009999999999999</v>
      </c>
      <c r="J36" s="18">
        <v>0.34200000000000003</v>
      </c>
      <c r="K36" s="18">
        <v>-0.41510000000000002</v>
      </c>
      <c r="L36" s="18">
        <v>3.0150000000000001</v>
      </c>
      <c r="M36" s="18">
        <v>0.34660000000000002</v>
      </c>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2:47" x14ac:dyDescent="0.15">
      <c r="B37">
        <v>31.263000000000002</v>
      </c>
      <c r="C37">
        <v>1</v>
      </c>
      <c r="D37" s="18">
        <v>6.6059999999999994E-2</v>
      </c>
      <c r="E37" s="18">
        <v>5.7099999999999998E-2</v>
      </c>
      <c r="F37" s="18">
        <v>2.0630000000000002</v>
      </c>
      <c r="G37" s="18">
        <v>1.6850000000000001</v>
      </c>
      <c r="H37" s="18">
        <v>-1.2689999999999999</v>
      </c>
      <c r="I37" s="18">
        <v>2.758</v>
      </c>
      <c r="J37" s="18">
        <v>0.28889999999999999</v>
      </c>
      <c r="K37" s="18">
        <v>1.1459999999999999</v>
      </c>
      <c r="L37" s="18">
        <v>2.7559999999999998</v>
      </c>
      <c r="M37" s="18">
        <v>0.28260000000000002</v>
      </c>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2:47" x14ac:dyDescent="0.15">
      <c r="B38">
        <v>31.263000000000002</v>
      </c>
      <c r="C38">
        <v>3</v>
      </c>
      <c r="D38" s="18">
        <v>7.1360000000000007E-2</v>
      </c>
      <c r="E38" s="18">
        <v>5.5840000000000001E-2</v>
      </c>
      <c r="F38" s="18">
        <v>3.96</v>
      </c>
      <c r="G38" s="18">
        <v>2.5</v>
      </c>
      <c r="H38" s="18">
        <v>1.9400000000000001E-2</v>
      </c>
      <c r="I38" s="18">
        <v>1.71</v>
      </c>
      <c r="J38" s="18">
        <v>0.2157</v>
      </c>
      <c r="K38" s="18">
        <v>-0.14660000000000001</v>
      </c>
      <c r="L38" s="18">
        <v>3.0329999999999999</v>
      </c>
      <c r="M38" s="18">
        <v>0.35439999999999999</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2:47" x14ac:dyDescent="0.15">
      <c r="B39">
        <v>31.263000000000002</v>
      </c>
      <c r="C39">
        <v>5</v>
      </c>
      <c r="D39" s="18">
        <v>7.1940000000000004E-2</v>
      </c>
      <c r="E39" s="18">
        <v>7.3610000000000004E-3</v>
      </c>
      <c r="F39" s="18">
        <v>1.8720000000000001</v>
      </c>
      <c r="G39" s="18">
        <v>0.1502</v>
      </c>
      <c r="H39" s="18">
        <v>9.579E-2</v>
      </c>
      <c r="I39" s="18">
        <v>2.8330000000000002</v>
      </c>
      <c r="J39" s="18">
        <v>1.018</v>
      </c>
      <c r="K39" s="18">
        <v>-0.17510000000000001</v>
      </c>
      <c r="L39" s="18">
        <v>3.0750000000000002</v>
      </c>
      <c r="M39" s="18">
        <v>0.33950000000000002</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2:47" x14ac:dyDescent="0.15">
      <c r="B40">
        <v>31.263000000000002</v>
      </c>
      <c r="C40">
        <v>7</v>
      </c>
      <c r="D40" s="18">
        <v>7.4050000000000005E-2</v>
      </c>
      <c r="E40" s="18">
        <v>0.1067</v>
      </c>
      <c r="F40" s="18">
        <v>3.0720000000000001</v>
      </c>
      <c r="G40" s="18">
        <v>0.26719999999999999</v>
      </c>
      <c r="H40" s="18">
        <v>0.3649</v>
      </c>
      <c r="I40" s="18">
        <v>2.9660000000000002</v>
      </c>
      <c r="J40" s="18">
        <v>0.5625</v>
      </c>
      <c r="K40" s="18">
        <v>-0.54559999999999997</v>
      </c>
      <c r="L40" s="18">
        <v>3.0649999999999999</v>
      </c>
      <c r="M40" s="18">
        <v>0.374</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2:47" x14ac:dyDescent="0.15">
      <c r="B41">
        <v>31.263000000000002</v>
      </c>
      <c r="C41">
        <v>10</v>
      </c>
      <c r="D41" s="18">
        <v>6.5490000000000007E-2</v>
      </c>
      <c r="E41" s="18">
        <v>7.2899999999999996E-3</v>
      </c>
      <c r="F41" s="18">
        <v>1.8620000000000001</v>
      </c>
      <c r="G41" s="18">
        <v>0.16700000000000001</v>
      </c>
      <c r="H41" s="18">
        <v>0.13569999999999999</v>
      </c>
      <c r="I41" s="18">
        <v>2.6880000000000002</v>
      </c>
      <c r="J41" s="18">
        <v>0.84730000000000005</v>
      </c>
      <c r="K41" s="18">
        <v>-0.20849999999999999</v>
      </c>
      <c r="L41" s="18">
        <v>3.1150000000000002</v>
      </c>
      <c r="M41" s="18">
        <v>0.34889999999999999</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2:47" x14ac:dyDescent="0.15">
      <c r="B42">
        <v>31.263000000000002</v>
      </c>
      <c r="C42">
        <v>15</v>
      </c>
      <c r="D42" s="18">
        <v>5.5329999999999997E-2</v>
      </c>
      <c r="E42" s="18">
        <v>-1.5740000000000001E-2</v>
      </c>
      <c r="F42" s="18">
        <v>0.69479999999999997</v>
      </c>
      <c r="G42" s="18">
        <v>0.14829999999999999</v>
      </c>
      <c r="H42" s="18">
        <v>0.2162</v>
      </c>
      <c r="I42" s="18">
        <v>2.431</v>
      </c>
      <c r="J42" s="18">
        <v>0.86260000000000003</v>
      </c>
      <c r="K42" s="18">
        <v>-0.25580000000000003</v>
      </c>
      <c r="L42" s="18">
        <v>3.097</v>
      </c>
      <c r="M42" s="18">
        <v>0.37669999999999998</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2:47" x14ac:dyDescent="0.15">
      <c r="B43">
        <v>31.263000000000002</v>
      </c>
      <c r="C43">
        <v>20</v>
      </c>
      <c r="D43" s="18">
        <v>5.459E-2</v>
      </c>
      <c r="E43" s="18">
        <v>-1.968E-2</v>
      </c>
      <c r="F43" s="18">
        <v>0.70240000000000002</v>
      </c>
      <c r="G43" s="18">
        <v>0.18379999999999999</v>
      </c>
      <c r="H43" s="18">
        <v>0.21079999999999999</v>
      </c>
      <c r="I43" s="18">
        <v>2.3069999999999999</v>
      </c>
      <c r="J43" s="18">
        <v>0.77739999999999998</v>
      </c>
      <c r="K43" s="18">
        <v>-0.24579999999999999</v>
      </c>
      <c r="L43" s="18">
        <v>3.073</v>
      </c>
      <c r="M43" s="18">
        <v>0.34210000000000002</v>
      </c>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2:47" x14ac:dyDescent="0.15">
      <c r="B44">
        <v>49.982999999999997</v>
      </c>
      <c r="C44">
        <v>1</v>
      </c>
      <c r="D44" s="18">
        <v>6.9070000000000006E-2</v>
      </c>
      <c r="E44" s="18">
        <v>4.129E-2</v>
      </c>
      <c r="F44" s="18">
        <v>1.6459999999999999</v>
      </c>
      <c r="G44" s="18">
        <v>0.90590000000000004</v>
      </c>
      <c r="H44" s="18">
        <v>-5.7970000000000001E-2</v>
      </c>
      <c r="I44" s="18">
        <v>2.1800000000000002</v>
      </c>
      <c r="J44" s="18">
        <v>0.29880000000000001</v>
      </c>
      <c r="K44" s="18">
        <v>-5.2389999999999999E-2</v>
      </c>
      <c r="L44" s="18">
        <v>2.867</v>
      </c>
      <c r="M44" s="18">
        <v>0.24859999999999999</v>
      </c>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47" x14ac:dyDescent="0.15">
      <c r="B45">
        <v>49.982999999999997</v>
      </c>
      <c r="C45">
        <v>3</v>
      </c>
      <c r="D45" s="18">
        <v>7.4889999999999998E-2</v>
      </c>
      <c r="E45" s="18">
        <v>1.366E-2</v>
      </c>
      <c r="F45" s="18">
        <v>0.85189999999999999</v>
      </c>
      <c r="G45" s="18">
        <v>0.21129999999999999</v>
      </c>
      <c r="H45" s="18">
        <v>-2.962E-2</v>
      </c>
      <c r="I45" s="18">
        <v>2.2930000000000001</v>
      </c>
      <c r="J45" s="18">
        <v>0.19869999999999999</v>
      </c>
      <c r="K45" s="18">
        <v>-5.8930000000000003E-2</v>
      </c>
      <c r="L45" s="18">
        <v>2.9529999999999998</v>
      </c>
      <c r="M45" s="18">
        <v>0.16900000000000001</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47" x14ac:dyDescent="0.15">
      <c r="B46">
        <v>49.982999999999997</v>
      </c>
      <c r="C46">
        <v>5</v>
      </c>
      <c r="D46" s="18">
        <v>7.4109999999999995E-2</v>
      </c>
      <c r="E46" s="18">
        <v>1.67E-2</v>
      </c>
      <c r="F46" s="18">
        <v>0.85609999999999997</v>
      </c>
      <c r="G46" s="18">
        <v>0.19139999999999999</v>
      </c>
      <c r="H46" s="18">
        <v>-2.7550000000000002E-2</v>
      </c>
      <c r="I46" s="18">
        <v>2.3340000000000001</v>
      </c>
      <c r="J46" s="18">
        <v>0.20619999999999999</v>
      </c>
      <c r="K46" s="18">
        <v>-6.3259999999999997E-2</v>
      </c>
      <c r="L46" s="18">
        <v>3.0019999999999998</v>
      </c>
      <c r="M46" s="18">
        <v>0.1734</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47" x14ac:dyDescent="0.15">
      <c r="B47">
        <v>49.982999999999997</v>
      </c>
      <c r="C47">
        <v>7</v>
      </c>
      <c r="D47" s="18">
        <v>7.7329999999999996E-2</v>
      </c>
      <c r="E47" s="18">
        <v>1.554E-2</v>
      </c>
      <c r="F47" s="18">
        <v>0.92589999999999995</v>
      </c>
      <c r="G47" s="18">
        <v>0.14280000000000001</v>
      </c>
      <c r="H47" s="18">
        <v>-2.5819999999999999E-2</v>
      </c>
      <c r="I47" s="18">
        <v>2.335</v>
      </c>
      <c r="J47" s="18">
        <v>0.21529999999999999</v>
      </c>
      <c r="K47" s="18">
        <v>-6.7049999999999998E-2</v>
      </c>
      <c r="L47" s="18">
        <v>3.0310000000000001</v>
      </c>
      <c r="M47" s="18">
        <v>0.18410000000000001</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47" x14ac:dyDescent="0.15">
      <c r="B48">
        <v>49.982999999999997</v>
      </c>
      <c r="C48">
        <v>10</v>
      </c>
      <c r="D48" s="18">
        <v>7.5160000000000005E-2</v>
      </c>
      <c r="E48" s="18">
        <v>2.8750000000000001E-2</v>
      </c>
      <c r="F48" s="18">
        <v>1.0549999999999999</v>
      </c>
      <c r="G48" s="18">
        <v>0.2399</v>
      </c>
      <c r="H48" s="18">
        <v>-3.1649999999999998E-2</v>
      </c>
      <c r="I48" s="18">
        <v>2.0859999999999999</v>
      </c>
      <c r="J48" s="18">
        <v>0.29749999999999999</v>
      </c>
      <c r="K48" s="18">
        <v>-7.2270000000000001E-2</v>
      </c>
      <c r="L48" s="18">
        <v>3.0390000000000001</v>
      </c>
      <c r="M48" s="18">
        <v>0.18870000000000001</v>
      </c>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x14ac:dyDescent="0.15">
      <c r="B49">
        <v>49.982999999999997</v>
      </c>
      <c r="C49">
        <v>15</v>
      </c>
      <c r="D49" s="18">
        <v>6.9519999999999998E-2</v>
      </c>
      <c r="E49" s="18">
        <v>4.8590000000000001E-2</v>
      </c>
      <c r="F49" s="18">
        <v>1.006</v>
      </c>
      <c r="G49" s="18">
        <v>0.2205</v>
      </c>
      <c r="H49" s="18">
        <v>-4.1610000000000001E-2</v>
      </c>
      <c r="I49" s="18">
        <v>1.8640000000000001</v>
      </c>
      <c r="J49" s="18">
        <v>0.33679999999999999</v>
      </c>
      <c r="K49" s="18">
        <v>-7.6499999999999999E-2</v>
      </c>
      <c r="L49" s="18">
        <v>3.0539999999999998</v>
      </c>
      <c r="M49" s="18">
        <v>0.19600000000000001</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x14ac:dyDescent="0.15">
      <c r="B50">
        <v>49.982999999999997</v>
      </c>
      <c r="C50">
        <v>20</v>
      </c>
      <c r="D50" s="18">
        <v>6.0699999999999997E-2</v>
      </c>
      <c r="E50" s="18">
        <v>6.2429999999999999E-2</v>
      </c>
      <c r="F50" s="18">
        <v>0.98040000000000005</v>
      </c>
      <c r="G50" s="18">
        <v>0.15790000000000001</v>
      </c>
      <c r="H50" s="18">
        <v>-4.1169999999999998E-2</v>
      </c>
      <c r="I50" s="18">
        <v>1.776</v>
      </c>
      <c r="J50" s="18">
        <v>0.28079999999999999</v>
      </c>
      <c r="K50" s="18">
        <v>-8.1960000000000005E-2</v>
      </c>
      <c r="L50" s="18">
        <v>3.0609999999999999</v>
      </c>
      <c r="M50" s="18">
        <v>0.2026</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x14ac:dyDescent="0.15">
      <c r="B51">
        <v>67.763000000000005</v>
      </c>
      <c r="C51">
        <v>1</v>
      </c>
      <c r="D51" s="18">
        <v>8.2059999999999994E-2</v>
      </c>
      <c r="E51" s="18">
        <v>-7.6590000000000005E-2</v>
      </c>
      <c r="F51" s="18">
        <v>2.048</v>
      </c>
      <c r="G51" s="18">
        <v>0.29089999999999999</v>
      </c>
      <c r="H51" s="18">
        <v>2.5919999999999999E-2</v>
      </c>
      <c r="I51" s="18">
        <v>1.7809999999999999</v>
      </c>
      <c r="J51" s="18">
        <v>0.1784</v>
      </c>
      <c r="K51" s="18">
        <v>-3.1379999999999998E-2</v>
      </c>
      <c r="L51" s="18">
        <v>2.8319999999999999</v>
      </c>
      <c r="M51" s="18">
        <v>0.2026</v>
      </c>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x14ac:dyDescent="0.15">
      <c r="B52">
        <v>67.763000000000005</v>
      </c>
      <c r="C52">
        <v>3</v>
      </c>
      <c r="D52" s="18">
        <v>8.4029999999999994E-2</v>
      </c>
      <c r="E52" s="18">
        <v>-2.359E-2</v>
      </c>
      <c r="F52" s="18">
        <v>2.2050000000000001</v>
      </c>
      <c r="G52" s="18">
        <v>0.28100000000000003</v>
      </c>
      <c r="H52" s="18">
        <v>6.2990000000000004E-2</v>
      </c>
      <c r="I52" s="18">
        <v>2.7869999999999999</v>
      </c>
      <c r="J52" s="18">
        <v>0.12690000000000001</v>
      </c>
      <c r="K52" s="18">
        <v>-0.1234</v>
      </c>
      <c r="L52" s="18">
        <v>2.786</v>
      </c>
      <c r="M52" s="18">
        <v>0.17519999999999999</v>
      </c>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x14ac:dyDescent="0.15">
      <c r="B53">
        <v>67.763000000000005</v>
      </c>
      <c r="C53">
        <v>5</v>
      </c>
      <c r="D53" s="18">
        <v>8.6040000000000005E-2</v>
      </c>
      <c r="E53" s="18">
        <v>1.333E-2</v>
      </c>
      <c r="F53" s="18">
        <v>3.5659999999999998</v>
      </c>
      <c r="G53" s="18">
        <v>4.335E-2</v>
      </c>
      <c r="H53" s="18">
        <v>-6.6979999999999998E-2</v>
      </c>
      <c r="I53" s="18">
        <v>2.9649999999999999</v>
      </c>
      <c r="J53" s="18">
        <v>0.3785</v>
      </c>
      <c r="K53" s="18">
        <v>-3.2399999999999998E-2</v>
      </c>
      <c r="L53" s="18">
        <v>2.59</v>
      </c>
      <c r="M53" s="18">
        <v>0.2601</v>
      </c>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x14ac:dyDescent="0.15">
      <c r="B54">
        <v>67.763000000000005</v>
      </c>
      <c r="C54">
        <v>7</v>
      </c>
      <c r="D54" s="18">
        <v>-4.5490000000000001E-3</v>
      </c>
      <c r="E54" s="18">
        <v>0.18609999999999999</v>
      </c>
      <c r="F54" s="18">
        <v>-7.4980000000000005E-2</v>
      </c>
      <c r="G54" s="18">
        <v>1.0169999999999999</v>
      </c>
      <c r="H54" s="18">
        <v>-7.8119999999999995E-2</v>
      </c>
      <c r="I54" s="18">
        <v>0.87560000000000004</v>
      </c>
      <c r="J54" s="18">
        <v>0.42449999999999999</v>
      </c>
      <c r="K54" s="18">
        <v>-0.10340000000000001</v>
      </c>
      <c r="L54" s="18">
        <v>2.7829999999999999</v>
      </c>
      <c r="M54" s="18">
        <v>0.30890000000000001</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x14ac:dyDescent="0.15">
      <c r="B55">
        <v>67.763000000000005</v>
      </c>
      <c r="C55">
        <v>10</v>
      </c>
      <c r="D55" s="18">
        <v>5.3560000000000003E-2</v>
      </c>
      <c r="E55" s="18">
        <v>6.021E-2</v>
      </c>
      <c r="F55" s="18">
        <v>0.12330000000000001</v>
      </c>
      <c r="G55" s="18">
        <v>0.5333</v>
      </c>
      <c r="H55" s="18">
        <v>-2.3550000000000001E-2</v>
      </c>
      <c r="I55" s="18">
        <v>0.97399999999999998</v>
      </c>
      <c r="J55" s="18">
        <v>4.8160000000000001E-2</v>
      </c>
      <c r="K55" s="18">
        <v>-9.0219999999999995E-2</v>
      </c>
      <c r="L55" s="18">
        <v>2.7850000000000001</v>
      </c>
      <c r="M55" s="18">
        <v>0.28560000000000002</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x14ac:dyDescent="0.15">
      <c r="B56">
        <v>67.763000000000005</v>
      </c>
      <c r="C56">
        <v>15</v>
      </c>
      <c r="D56" s="18">
        <v>2.4299999999999999E-2</v>
      </c>
      <c r="E56" s="18">
        <v>0.1069</v>
      </c>
      <c r="F56" s="18">
        <v>0.10059999999999999</v>
      </c>
      <c r="G56" s="18">
        <v>0.40949999999999998</v>
      </c>
      <c r="H56" s="18">
        <v>-3.8859999999999999E-2</v>
      </c>
      <c r="I56" s="18">
        <v>0.95030000000000003</v>
      </c>
      <c r="J56" s="18">
        <v>6.2640000000000001E-2</v>
      </c>
      <c r="K56" s="18">
        <v>-9.2380000000000004E-2</v>
      </c>
      <c r="L56" s="18">
        <v>2.806</v>
      </c>
      <c r="M56" s="18">
        <v>0.31709999999999999</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x14ac:dyDescent="0.15">
      <c r="B57">
        <v>67.763000000000005</v>
      </c>
      <c r="C57">
        <v>20</v>
      </c>
      <c r="D57" s="18">
        <v>2.8680000000000001E-2</v>
      </c>
      <c r="E57" s="18">
        <v>-3.1300000000000001E-2</v>
      </c>
      <c r="F57" s="18">
        <v>0.97799999999999998</v>
      </c>
      <c r="G57" s="18">
        <v>3.0079999999999999E-2</v>
      </c>
      <c r="H57" s="18">
        <v>9.2579999999999996E-2</v>
      </c>
      <c r="I57" s="18">
        <v>-8.7170000000000008E-3</v>
      </c>
      <c r="J57" s="18">
        <v>0.23119999999999999</v>
      </c>
      <c r="K57" s="18">
        <v>-8.9959999999999998E-2</v>
      </c>
      <c r="L57" s="18">
        <v>2.87</v>
      </c>
      <c r="M57" s="18">
        <v>0.32650000000000001</v>
      </c>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x14ac:dyDescent="0.15">
      <c r="B58">
        <v>92.162999999999997</v>
      </c>
      <c r="C58">
        <v>1</v>
      </c>
      <c r="D58" s="18">
        <v>8.0560000000000007E-2</v>
      </c>
      <c r="E58" s="18">
        <v>-3.2199999999999999E-2</v>
      </c>
      <c r="F58" s="18">
        <v>1.833</v>
      </c>
      <c r="G58" s="18">
        <v>0.28739999999999999</v>
      </c>
      <c r="H58" s="18">
        <v>-1.4200000000000001E-2</v>
      </c>
      <c r="I58" s="18">
        <v>2.31</v>
      </c>
      <c r="J58" s="18">
        <v>0.1318</v>
      </c>
      <c r="K58" s="18">
        <v>-3.4160000000000003E-2</v>
      </c>
      <c r="L58" s="18">
        <v>2.7970000000000002</v>
      </c>
      <c r="M58" s="18">
        <v>0.2104</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x14ac:dyDescent="0.15">
      <c r="B59">
        <v>92.162999999999997</v>
      </c>
      <c r="C59">
        <v>3</v>
      </c>
      <c r="D59" s="18">
        <v>1.8610000000000002E-2</v>
      </c>
      <c r="E59" s="18">
        <v>0.14460000000000001</v>
      </c>
      <c r="F59" s="18">
        <v>0.1643</v>
      </c>
      <c r="G59" s="18">
        <v>0.85919999999999996</v>
      </c>
      <c r="H59" s="18">
        <v>-0.1061</v>
      </c>
      <c r="I59" s="18">
        <v>1.337</v>
      </c>
      <c r="J59" s="18">
        <v>0.57350000000000001</v>
      </c>
      <c r="K59" s="18">
        <v>-5.7149999999999999E-2</v>
      </c>
      <c r="L59" s="18">
        <v>2.71</v>
      </c>
      <c r="M59" s="18">
        <v>0.24160000000000001</v>
      </c>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x14ac:dyDescent="0.15">
      <c r="B60">
        <v>92.162999999999997</v>
      </c>
      <c r="C60">
        <v>5</v>
      </c>
      <c r="D60" s="18">
        <v>7.3130000000000001E-2</v>
      </c>
      <c r="E60" s="18">
        <v>1.899E-2</v>
      </c>
      <c r="F60" s="18">
        <v>0.2074</v>
      </c>
      <c r="G60" s="18">
        <v>3.0609999999999998E-2</v>
      </c>
      <c r="H60" s="18">
        <v>-3.8510000000000003E-2</v>
      </c>
      <c r="I60" s="18">
        <v>1.7430000000000001</v>
      </c>
      <c r="J60" s="18">
        <v>0.39450000000000002</v>
      </c>
      <c r="K60" s="18">
        <v>-5.3609999999999998E-2</v>
      </c>
      <c r="L60" s="18">
        <v>2.786</v>
      </c>
      <c r="M60" s="18">
        <v>0.20699999999999999</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x14ac:dyDescent="0.15">
      <c r="B61">
        <v>92.162999999999997</v>
      </c>
      <c r="C61">
        <v>7</v>
      </c>
      <c r="D61" s="18">
        <v>7.3929999999999996E-2</v>
      </c>
      <c r="E61" s="18">
        <v>2.282E-2</v>
      </c>
      <c r="F61" s="18">
        <v>0.21590000000000001</v>
      </c>
      <c r="G61" s="18">
        <v>3.0020000000000002E-2</v>
      </c>
      <c r="H61" s="18">
        <v>-4.0730000000000002E-2</v>
      </c>
      <c r="I61" s="18">
        <v>1.605</v>
      </c>
      <c r="J61" s="18">
        <v>0.41439999999999999</v>
      </c>
      <c r="K61" s="18">
        <v>-5.602E-2</v>
      </c>
      <c r="L61" s="18">
        <v>2.8170000000000002</v>
      </c>
      <c r="M61" s="18">
        <v>0.21540000000000001</v>
      </c>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x14ac:dyDescent="0.15">
      <c r="B62">
        <v>92.162999999999997</v>
      </c>
      <c r="C62">
        <v>10</v>
      </c>
      <c r="D62" s="18">
        <v>7.3929999999999996E-2</v>
      </c>
      <c r="E62" s="18">
        <v>2.5610000000000001E-2</v>
      </c>
      <c r="F62" s="18">
        <v>0.2243</v>
      </c>
      <c r="G62" s="18">
        <v>4.045E-2</v>
      </c>
      <c r="H62" s="18">
        <v>-4.487E-2</v>
      </c>
      <c r="I62" s="18">
        <v>1.6160000000000001</v>
      </c>
      <c r="J62" s="18">
        <v>0.42570000000000002</v>
      </c>
      <c r="K62" s="18">
        <v>-5.4670000000000003E-2</v>
      </c>
      <c r="L62" s="18">
        <v>2.8559999999999999</v>
      </c>
      <c r="M62" s="18">
        <v>0.2228</v>
      </c>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15">
      <c r="B63">
        <v>92.162999999999997</v>
      </c>
      <c r="C63">
        <v>15</v>
      </c>
      <c r="D63" s="18">
        <v>6.1710000000000001E-2</v>
      </c>
      <c r="E63" s="18">
        <v>4.3090000000000003E-2</v>
      </c>
      <c r="F63" s="18">
        <v>0.2419</v>
      </c>
      <c r="G63" s="18">
        <v>5.2249999999999998E-2</v>
      </c>
      <c r="H63" s="18">
        <v>-5.1060000000000001E-2</v>
      </c>
      <c r="I63" s="18">
        <v>1.4810000000000001</v>
      </c>
      <c r="J63" s="18">
        <v>0.42009999999999997</v>
      </c>
      <c r="K63" s="18">
        <v>-5.3749999999999999E-2</v>
      </c>
      <c r="L63" s="18">
        <v>2.9169999999999998</v>
      </c>
      <c r="M63" s="18">
        <v>0.2341</v>
      </c>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15">
      <c r="B64">
        <v>92.162999999999997</v>
      </c>
      <c r="C64">
        <v>20</v>
      </c>
      <c r="D64" s="18">
        <v>5.8959999999999999E-2</v>
      </c>
      <c r="E64" s="18">
        <v>4.7019999999999999E-2</v>
      </c>
      <c r="F64" s="18">
        <v>0.24829999999999999</v>
      </c>
      <c r="G64" s="18">
        <v>4.4359999999999997E-2</v>
      </c>
      <c r="H64" s="18">
        <v>-5.6279999999999997E-2</v>
      </c>
      <c r="I64" s="18">
        <v>1.508</v>
      </c>
      <c r="J64" s="18">
        <v>0.3508</v>
      </c>
      <c r="K64" s="18">
        <v>-4.9700000000000001E-2</v>
      </c>
      <c r="L64" s="18">
        <v>3.0139999999999998</v>
      </c>
      <c r="M64" s="18">
        <v>0.2316</v>
      </c>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2:47" x14ac:dyDescent="0.15">
      <c r="B65">
        <v>125.563</v>
      </c>
      <c r="C65">
        <v>1</v>
      </c>
      <c r="D65" s="18">
        <v>7.5219999999999995E-2</v>
      </c>
      <c r="E65" s="18">
        <v>-3.6600000000000001E-2</v>
      </c>
      <c r="F65" s="18">
        <v>2.1459999999999999</v>
      </c>
      <c r="G65" s="18">
        <v>0.2283</v>
      </c>
      <c r="H65" s="18">
        <v>-7.2150000000000001E-3</v>
      </c>
      <c r="I65" s="18">
        <v>1.175</v>
      </c>
      <c r="J65" s="18">
        <v>0.36099999999999999</v>
      </c>
      <c r="K65" s="18">
        <v>-3.1399999999999997E-2</v>
      </c>
      <c r="L65" s="18">
        <v>2.722</v>
      </c>
      <c r="M65" s="18">
        <v>0.22009999999999999</v>
      </c>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2:47" x14ac:dyDescent="0.15">
      <c r="B66">
        <v>125.563</v>
      </c>
      <c r="C66">
        <v>3</v>
      </c>
      <c r="D66" s="18">
        <v>7.6020000000000004E-2</v>
      </c>
      <c r="E66" s="18">
        <v>2.019E-2</v>
      </c>
      <c r="F66" s="18">
        <v>3.0339999999999998</v>
      </c>
      <c r="G66" s="18">
        <v>0.53439999999999999</v>
      </c>
      <c r="H66" s="18">
        <v>-0.10680000000000001</v>
      </c>
      <c r="I66" s="18">
        <v>2.5350000000000001</v>
      </c>
      <c r="J66" s="18">
        <v>0.36049999999999999</v>
      </c>
      <c r="K66" s="18">
        <v>1.057E-2</v>
      </c>
      <c r="L66" s="18">
        <v>2.5470000000000002</v>
      </c>
      <c r="M66" s="18">
        <v>0.35260000000000002</v>
      </c>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2:47" x14ac:dyDescent="0.15">
      <c r="B67">
        <v>125.563</v>
      </c>
      <c r="C67">
        <v>5</v>
      </c>
      <c r="D67" s="18">
        <v>7.3069999999999996E-2</v>
      </c>
      <c r="E67" s="18">
        <v>8.7919999999999995E-3</v>
      </c>
      <c r="F67" s="18">
        <v>1.97</v>
      </c>
      <c r="G67" s="18">
        <v>1.127</v>
      </c>
      <c r="H67" s="18">
        <v>-3.9550000000000002E-2</v>
      </c>
      <c r="I67" s="18">
        <v>2.2440000000000002</v>
      </c>
      <c r="J67" s="18">
        <v>0.29239999999999999</v>
      </c>
      <c r="K67" s="18">
        <v>-4.231E-2</v>
      </c>
      <c r="L67" s="18">
        <v>2.74</v>
      </c>
      <c r="M67" s="18">
        <v>0.26219999999999999</v>
      </c>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2:47" x14ac:dyDescent="0.15">
      <c r="B68">
        <v>125.563</v>
      </c>
      <c r="C68">
        <v>7</v>
      </c>
      <c r="D68" s="18">
        <v>7.2450000000000001E-2</v>
      </c>
      <c r="E68" s="18">
        <v>1.2279999999999999E-2</v>
      </c>
      <c r="F68" s="18">
        <v>2.1</v>
      </c>
      <c r="G68" s="18">
        <v>0.86019999999999996</v>
      </c>
      <c r="H68" s="18">
        <v>-3.9570000000000001E-2</v>
      </c>
      <c r="I68" s="18">
        <v>2.2429999999999999</v>
      </c>
      <c r="J68" s="18">
        <v>0.28079999999999999</v>
      </c>
      <c r="K68" s="18">
        <v>-4.5159999999999999E-2</v>
      </c>
      <c r="L68" s="18">
        <v>2.7759999999999998</v>
      </c>
      <c r="M68" s="18">
        <v>0.25669999999999998</v>
      </c>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2:47" x14ac:dyDescent="0.15">
      <c r="B69">
        <v>125.563</v>
      </c>
      <c r="C69">
        <v>10</v>
      </c>
      <c r="D69" s="18">
        <v>7.1260000000000004E-2</v>
      </c>
      <c r="E69" s="18">
        <v>9.0469999999999995E-3</v>
      </c>
      <c r="F69" s="18">
        <v>1.6539999999999999</v>
      </c>
      <c r="G69" s="18">
        <v>0.39350000000000002</v>
      </c>
      <c r="H69" s="18">
        <v>-3.5580000000000001E-2</v>
      </c>
      <c r="I69" s="18">
        <v>2.19</v>
      </c>
      <c r="J69" s="18">
        <v>0.22450000000000001</v>
      </c>
      <c r="K69" s="18">
        <v>-4.4720000000000003E-2</v>
      </c>
      <c r="L69" s="18">
        <v>2.794</v>
      </c>
      <c r="M69" s="18">
        <v>0.22189999999999999</v>
      </c>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2:47" x14ac:dyDescent="0.15">
      <c r="B70">
        <v>125.563</v>
      </c>
      <c r="C70">
        <v>15</v>
      </c>
      <c r="D70" s="18">
        <v>6.6059999999999994E-2</v>
      </c>
      <c r="E70" s="18">
        <v>1.6160000000000001E-2</v>
      </c>
      <c r="F70" s="18">
        <v>1.6579999999999999</v>
      </c>
      <c r="G70" s="18">
        <v>0.79469999999999996</v>
      </c>
      <c r="H70" s="18">
        <v>-3.1300000000000001E-2</v>
      </c>
      <c r="I70" s="18">
        <v>2.2330000000000001</v>
      </c>
      <c r="J70" s="18">
        <v>0.19439999999999999</v>
      </c>
      <c r="K70" s="18">
        <v>-5.092E-2</v>
      </c>
      <c r="L70" s="18">
        <v>2.8170000000000002</v>
      </c>
      <c r="M70" s="18">
        <v>0.24759999999999999</v>
      </c>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2:47" x14ac:dyDescent="0.15">
      <c r="B71">
        <v>125.563</v>
      </c>
      <c r="C71">
        <v>20</v>
      </c>
      <c r="D71" s="18">
        <v>6.6680000000000003E-2</v>
      </c>
      <c r="E71" s="18">
        <v>7.0429999999999998E-3</v>
      </c>
      <c r="F71" s="18">
        <v>1.34</v>
      </c>
      <c r="G71" s="18">
        <v>9.085E-2</v>
      </c>
      <c r="H71" s="18">
        <v>-2.7119999999999998E-2</v>
      </c>
      <c r="I71" s="18">
        <v>2.2050000000000001</v>
      </c>
      <c r="J71" s="18">
        <v>0.153</v>
      </c>
      <c r="K71" s="18">
        <v>-4.6600000000000003E-2</v>
      </c>
      <c r="L71" s="18">
        <v>2.8410000000000002</v>
      </c>
      <c r="M71" s="18">
        <v>0.2198</v>
      </c>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2:47" x14ac:dyDescent="0.15">
      <c r="B72">
        <v>171.16300000000001</v>
      </c>
      <c r="C72">
        <v>1</v>
      </c>
      <c r="D72" s="18">
        <v>6.4460000000000003E-2</v>
      </c>
      <c r="E72" s="18">
        <v>2.4420000000000001E-2</v>
      </c>
      <c r="F72" s="18">
        <v>1.0880000000000001</v>
      </c>
      <c r="G72" s="18">
        <v>0.68669999999999998</v>
      </c>
      <c r="H72" s="18">
        <v>-6.8839999999999998E-2</v>
      </c>
      <c r="I72" s="18">
        <v>2.0169999999999999</v>
      </c>
      <c r="J72" s="18">
        <v>0.35199999999999998</v>
      </c>
      <c r="K72" s="18">
        <v>-2.0039999999999999E-2</v>
      </c>
      <c r="L72" s="18">
        <v>2.6890000000000001</v>
      </c>
      <c r="M72" s="18">
        <v>0.1865</v>
      </c>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2:47" x14ac:dyDescent="0.15">
      <c r="B73">
        <v>171.16300000000001</v>
      </c>
      <c r="C73">
        <v>3</v>
      </c>
      <c r="D73" s="18">
        <v>6.2810000000000005E-2</v>
      </c>
      <c r="E73" s="18">
        <v>3.721E-2</v>
      </c>
      <c r="F73" s="18">
        <v>1.2410000000000001</v>
      </c>
      <c r="G73" s="18">
        <v>0.80740000000000001</v>
      </c>
      <c r="H73" s="18">
        <v>-7.5590000000000004E-2</v>
      </c>
      <c r="I73" s="18">
        <v>2.0640000000000001</v>
      </c>
      <c r="J73" s="18">
        <v>0.39269999999999999</v>
      </c>
      <c r="K73" s="18">
        <v>-2.443E-2</v>
      </c>
      <c r="L73" s="18">
        <v>2.6869999999999998</v>
      </c>
      <c r="M73" s="18">
        <v>0.20649999999999999</v>
      </c>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2:47" x14ac:dyDescent="0.15">
      <c r="B74">
        <v>171.16300000000001</v>
      </c>
      <c r="C74">
        <v>5</v>
      </c>
      <c r="D74" s="18">
        <v>6.198E-2</v>
      </c>
      <c r="E74" s="18">
        <v>3.7449999999999997E-2</v>
      </c>
      <c r="F74" s="18">
        <v>1.1519999999999999</v>
      </c>
      <c r="G74" s="18">
        <v>0.69989999999999997</v>
      </c>
      <c r="H74" s="18">
        <v>-7.2609999999999994E-2</v>
      </c>
      <c r="I74" s="18">
        <v>2.0430000000000001</v>
      </c>
      <c r="J74" s="18">
        <v>0.377</v>
      </c>
      <c r="K74" s="18">
        <v>-2.682E-2</v>
      </c>
      <c r="L74" s="18">
        <v>2.718</v>
      </c>
      <c r="M74" s="18">
        <v>0.1951</v>
      </c>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2:47" x14ac:dyDescent="0.15">
      <c r="B75">
        <v>171.16300000000001</v>
      </c>
      <c r="C75">
        <v>7</v>
      </c>
      <c r="D75" s="18">
        <v>6.676E-2</v>
      </c>
      <c r="E75" s="18">
        <v>2.3E-2</v>
      </c>
      <c r="F75" s="18">
        <v>1.0409999999999999</v>
      </c>
      <c r="G75" s="18">
        <v>0.38840000000000002</v>
      </c>
      <c r="H75" s="18">
        <v>-6.1379999999999997E-2</v>
      </c>
      <c r="I75" s="18">
        <v>2.0049999999999999</v>
      </c>
      <c r="J75" s="18">
        <v>0.34849999999999998</v>
      </c>
      <c r="K75" s="18">
        <v>-2.8379999999999999E-2</v>
      </c>
      <c r="L75" s="18">
        <v>2.73</v>
      </c>
      <c r="M75" s="18">
        <v>0.1867</v>
      </c>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2:47" x14ac:dyDescent="0.15">
      <c r="B76">
        <v>171.16300000000001</v>
      </c>
      <c r="C76">
        <v>10</v>
      </c>
      <c r="D76" s="18">
        <v>6.9409999999999999E-2</v>
      </c>
      <c r="E76" s="18">
        <v>1.1809999999999999E-2</v>
      </c>
      <c r="F76" s="18">
        <v>0.8569</v>
      </c>
      <c r="G76" s="18">
        <v>8.0689999999999998E-2</v>
      </c>
      <c r="H76" s="18">
        <v>-5.2519999999999997E-2</v>
      </c>
      <c r="I76" s="18">
        <v>2.0950000000000002</v>
      </c>
      <c r="J76" s="18">
        <v>0.35160000000000002</v>
      </c>
      <c r="K76" s="18">
        <v>-2.87E-2</v>
      </c>
      <c r="L76" s="18">
        <v>2.7269999999999999</v>
      </c>
      <c r="M76" s="18">
        <v>0.18909999999999999</v>
      </c>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2:47" x14ac:dyDescent="0.15">
      <c r="B77">
        <v>171.16300000000001</v>
      </c>
      <c r="C77">
        <v>15</v>
      </c>
      <c r="D77" s="18">
        <v>6.5780000000000005E-2</v>
      </c>
      <c r="E77" s="18">
        <v>1.6740000000000001E-2</v>
      </c>
      <c r="F77" s="18">
        <v>0.89649999999999996</v>
      </c>
      <c r="G77" s="18">
        <v>3.8789999999999998E-2</v>
      </c>
      <c r="H77" s="18">
        <v>-5.0099999999999999E-2</v>
      </c>
      <c r="I77" s="18">
        <v>2.016</v>
      </c>
      <c r="J77" s="18">
        <v>0.37130000000000002</v>
      </c>
      <c r="K77" s="18">
        <v>-3.2419999999999997E-2</v>
      </c>
      <c r="L77" s="18">
        <v>2.7250000000000001</v>
      </c>
      <c r="M77" s="18">
        <v>0.1812</v>
      </c>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2:47" x14ac:dyDescent="0.15">
      <c r="B78">
        <v>171.16300000000001</v>
      </c>
      <c r="C78">
        <v>20</v>
      </c>
      <c r="D78" s="18">
        <v>6.1260000000000002E-2</v>
      </c>
      <c r="E78" s="18">
        <v>2.0910000000000002E-2</v>
      </c>
      <c r="F78" s="18">
        <v>0.90639999999999998</v>
      </c>
      <c r="G78" s="18">
        <v>3.0790000000000001E-2</v>
      </c>
      <c r="H78" s="18">
        <v>-5.1540000000000002E-2</v>
      </c>
      <c r="I78" s="18">
        <v>2.0059999999999998</v>
      </c>
      <c r="J78" s="18">
        <v>0.39290000000000003</v>
      </c>
      <c r="K78" s="18">
        <v>-3.0630000000000001E-2</v>
      </c>
      <c r="L78" s="18">
        <v>2.7370000000000001</v>
      </c>
      <c r="M78" s="18">
        <v>0.15529999999999999</v>
      </c>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2:47" x14ac:dyDescent="0.15">
      <c r="B79">
        <v>233.56299999999999</v>
      </c>
      <c r="C79">
        <v>1</v>
      </c>
      <c r="D79" s="18">
        <v>7.2160000000000002E-2</v>
      </c>
      <c r="E79" s="18">
        <v>1.9279999999999999E-2</v>
      </c>
      <c r="F79" s="18">
        <v>3.1190000000000002</v>
      </c>
      <c r="G79" s="18">
        <v>0.38629999999999998</v>
      </c>
      <c r="H79" s="18">
        <v>-6.6930000000000003E-2</v>
      </c>
      <c r="I79" s="18">
        <v>2.2450000000000001</v>
      </c>
      <c r="J79" s="18">
        <v>0.46779999999999999</v>
      </c>
      <c r="K79" s="18">
        <v>-2.4510000000000001E-2</v>
      </c>
      <c r="L79" s="18">
        <v>2.589</v>
      </c>
      <c r="M79" s="18">
        <v>0.28739999999999999</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2:47" x14ac:dyDescent="0.15">
      <c r="B80">
        <v>233.56299999999999</v>
      </c>
      <c r="C80">
        <v>3</v>
      </c>
      <c r="D80" s="18">
        <v>7.1819999999999995E-2</v>
      </c>
      <c r="E80" s="18">
        <v>6.8220000000000003E-2</v>
      </c>
      <c r="F80" s="18">
        <v>2.4329999999999998</v>
      </c>
      <c r="G80" s="18">
        <v>0.54279999999999995</v>
      </c>
      <c r="H80" s="18">
        <v>-0.1232</v>
      </c>
      <c r="I80" s="18">
        <v>2.2639999999999998</v>
      </c>
      <c r="J80" s="18">
        <v>0.4531</v>
      </c>
      <c r="K80" s="18">
        <v>-1.6830000000000001E-2</v>
      </c>
      <c r="L80" s="18">
        <v>2.6469999999999998</v>
      </c>
      <c r="M80" s="18">
        <v>0.2278</v>
      </c>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2:47" x14ac:dyDescent="0.15">
      <c r="B81">
        <v>233.56299999999999</v>
      </c>
      <c r="C81">
        <v>5</v>
      </c>
      <c r="D81" s="18">
        <v>7.8570000000000001E-2</v>
      </c>
      <c r="E81" s="18">
        <v>-1.1339999999999999E-2</v>
      </c>
      <c r="F81" s="18">
        <v>0.55600000000000005</v>
      </c>
      <c r="G81" s="18">
        <v>7.3580000000000007E-2</v>
      </c>
      <c r="H81" s="18">
        <v>-4.113E-2</v>
      </c>
      <c r="I81" s="18">
        <v>2.105</v>
      </c>
      <c r="J81" s="18">
        <v>0.25900000000000001</v>
      </c>
      <c r="K81" s="18">
        <v>-2.6089999999999999E-2</v>
      </c>
      <c r="L81" s="18">
        <v>2.7170000000000001</v>
      </c>
      <c r="M81" s="18">
        <v>0.19309999999999999</v>
      </c>
      <c r="O81" t="s">
        <v>647</v>
      </c>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2:47" x14ac:dyDescent="0.15">
      <c r="B82">
        <v>233.56299999999999</v>
      </c>
      <c r="C82">
        <v>7</v>
      </c>
      <c r="D82" s="18">
        <v>7.7539999999999998E-2</v>
      </c>
      <c r="E82" s="18">
        <v>-1.112E-2</v>
      </c>
      <c r="F82" s="18">
        <v>0.5343</v>
      </c>
      <c r="G82" s="18">
        <v>7.0139999999999994E-2</v>
      </c>
      <c r="H82" s="18">
        <v>-3.8550000000000001E-2</v>
      </c>
      <c r="I82" s="18">
        <v>2.14</v>
      </c>
      <c r="J82" s="18">
        <v>0.25590000000000002</v>
      </c>
      <c r="K82" s="18">
        <v>-2.7869999999999999E-2</v>
      </c>
      <c r="L82" s="18">
        <v>2.7269999999999999</v>
      </c>
      <c r="M82" s="18">
        <v>0.2019</v>
      </c>
      <c r="O82" s="18">
        <f>MAX(MIN(Angle!A95,AngProton!$P$3),AngProton!$P$2)</f>
        <v>1</v>
      </c>
      <c r="P82" s="18">
        <f t="shared" ref="P82:S86" ca="1" si="7">MAX(0,P$11+P$12/(1+EXP((P$13-LOG10($O82))/P$14))+P$15/(1+EXP((P$16-LOG10($O82))/P$17))+P$18/(1+EXP((P$19-LOG10($O82))/P$20)))</f>
        <v>3.2052461666130232E-2</v>
      </c>
      <c r="Q82" s="18">
        <f t="shared" ca="1" si="7"/>
        <v>5.6821935377722448E-2</v>
      </c>
      <c r="R82" s="18">
        <f t="shared" ca="1" si="7"/>
        <v>3.2052461666130232E-2</v>
      </c>
      <c r="S82" s="18">
        <f t="shared" ca="1" si="7"/>
        <v>5.6821935377722448E-2</v>
      </c>
      <c r="T82" s="18">
        <f ca="1">MAX(-P82+MIN(P82,AngCal!$B$30),T$11+T$12/(1+EXP((T$13-LOG10($O82))/T$14))+T$15/(1+EXP((T$16-LOG10($O82))/T$17))+T$18/(1+EXP((T$19-LOG10($O82))/T$20)))</f>
        <v>1.5644393464006368E-2</v>
      </c>
      <c r="U82" s="18">
        <f ca="1">MAX(-Q82+MIN(Q82,AngCal!$B$30),U$11+U$12/(1+EXP((U$13-LOG10($O82))/U$14))+U$15/(1+EXP((U$16-LOG10($O82))/U$17))+U$18/(1+EXP((U$19-LOG10($O82))/U$20)))</f>
        <v>1.0514572729990431E-3</v>
      </c>
      <c r="V82" s="18">
        <f ca="1">MAX(-R82+MIN(R82,AngCal!$B$30),V$11+V$12/(1+EXP((V$13-LOG10($O82))/V$14))+V$15/(1+EXP((V$16-LOG10($O82))/V$17))+V$18/(1+EXP((V$19-LOG10($O82))/V$20)))</f>
        <v>1.5644393464006368E-2</v>
      </c>
      <c r="W82" s="18">
        <f ca="1">MAX(-S82+MIN(S82,AngCal!$B$30),W$11+W$12/(1+EXP((W$13-LOG10($O82))/W$14))+W$15/(1+EXP((W$16-LOG10($O82))/W$17))+W$18/(1+EXP((W$19-LOG10($O82))/W$20)))</f>
        <v>1.0514572729990431E-3</v>
      </c>
      <c r="X82" s="18">
        <f t="shared" ref="X82:AA86" ca="1" si="8">10^(X$11+X$12/(1+EXP((X$13-LOG10($O82))/X$14))+X$15/(1+EXP((X$16-LOG10($O82))/X$17))+X$18/(1+EXP((X$19-LOG10($O82))/X$20)))</f>
        <v>1.0531979376234375</v>
      </c>
      <c r="Y82" s="18">
        <f t="shared" ca="1" si="8"/>
        <v>0.72376593479061524</v>
      </c>
      <c r="Z82" s="18">
        <f t="shared" ca="1" si="8"/>
        <v>1.0531979376234375</v>
      </c>
      <c r="AA82" s="18">
        <f t="shared" ca="1" si="8"/>
        <v>0.72376593479061524</v>
      </c>
      <c r="AB82" s="18">
        <f t="shared" ref="AB82:AE86" ca="1" si="9">MAX(0,AB$11+AB$12/(1+EXP((AB$13-LOG10($O82))/AB$14))+AB$15/(1+EXP((AB$16-LOG10($O82))/AB$17))+AB$18/(1+EXP((AB$19-LOG10($O82))/AB$20)))</f>
        <v>1.2116658812509958E-2</v>
      </c>
      <c r="AC82" s="18">
        <f t="shared" ca="1" si="9"/>
        <v>3.1380242080660807E-2</v>
      </c>
      <c r="AD82" s="18">
        <f t="shared" ca="1" si="9"/>
        <v>1.2116658812509958E-2</v>
      </c>
      <c r="AE82" s="18">
        <f t="shared" ca="1" si="9"/>
        <v>3.1380242080660807E-2</v>
      </c>
      <c r="AF82" s="18">
        <f ca="1">MAX(-AB82+MIN(AB82,AngCal!$B$30),AF$11+AF$12/(1+EXP((AF$13-LOG10($O82))/AF$14))+AF$15/(1+EXP((AF$16-LOG10($O82))/AF$17))+AF$18/(1+EXP((AF$19-LOG10($O82))/AF$20)))</f>
        <v>0.15271334337353637</v>
      </c>
      <c r="AG82" s="18">
        <f ca="1">MAX(-AC82+MIN(AC82,AngCal!$B$30),AG$11+AG$12/(1+EXP((AG$13-LOG10($O82))/AG$14))+AG$15/(1+EXP((AG$16-LOG10($O82))/AG$17))+AG$18/(1+EXP((AG$19-LOG10($O82))/AG$20)))</f>
        <v>0.1250433840964324</v>
      </c>
      <c r="AH82" s="18">
        <f ca="1">MAX(-AD82+MIN(AD82,AngCal!$B$30),AH$11+AH$12/(1+EXP((AH$13-LOG10($O82))/AH$14))+AH$15/(1+EXP((AH$16-LOG10($O82))/AH$17))+AH$18/(1+EXP((AH$19-LOG10($O82))/AH$20)))</f>
        <v>0.15271334337353637</v>
      </c>
      <c r="AI82" s="18">
        <f ca="1">MAX(-AE82+MIN(AE82,AngCal!$B$30),AI$11+AI$12/(1+EXP((AI$13-LOG10($O82))/AI$14))+AI$15/(1+EXP((AI$16-LOG10($O82))/AI$17))+AI$18/(1+EXP((AI$19-LOG10($O82))/AI$20)))</f>
        <v>0.1250433840964324</v>
      </c>
      <c r="AJ82" s="18">
        <f t="shared" ref="AJ82:AM86" ca="1" si="10">10^(AJ$11+AJ$12/(1+EXP((AJ$13-LOG10($O82))/AJ$14))+AJ$15/(1+EXP((AJ$16-LOG10($O82))/AJ$17))+AJ$18/(1+EXP((AJ$19-LOG10($O82))/AJ$20)))</f>
        <v>0.68479727729506412</v>
      </c>
      <c r="AK82" s="18">
        <f t="shared" ca="1" si="10"/>
        <v>0.93158707754014036</v>
      </c>
      <c r="AL82" s="18">
        <f t="shared" ca="1" si="10"/>
        <v>0.68479727729506412</v>
      </c>
      <c r="AM82" s="18">
        <f t="shared" ca="1" si="10"/>
        <v>0.93158707754014036</v>
      </c>
      <c r="AN82" s="18">
        <f t="shared" ref="AN82:AQ86" ca="1" si="11">MAX(0.1,MIN(1,AN$11+AN$12/(1+EXP((AN$13-LOG10($O82))/AN$14))+AN$15/(1+EXP((AN$16-LOG10($O82))/AN$17))+AN$18/(1+EXP((AN$19-LOG10($O82))/AN$20))))</f>
        <v>1</v>
      </c>
      <c r="AO82" s="18">
        <f t="shared" ca="1" si="11"/>
        <v>1</v>
      </c>
      <c r="AP82" s="18">
        <f t="shared" ca="1" si="11"/>
        <v>1</v>
      </c>
      <c r="AQ82" s="18">
        <f t="shared" ca="1" si="11"/>
        <v>1</v>
      </c>
      <c r="AR82" s="18">
        <f t="shared" ref="AR82:AU86" ca="1" si="12">MAX(0,AR$11+AR$12/(1+EXP((AR$13-LOG10($O82))/AR$14))+AR$15/(1+EXP((AR$16-LOG10($O82))/AR$17))+AR$18/(1+EXP((AR$19-LOG10($O82))/AR$20)))</f>
        <v>0</v>
      </c>
      <c r="AS82" s="18">
        <f t="shared" ca="1" si="12"/>
        <v>0</v>
      </c>
      <c r="AT82" s="18">
        <f t="shared" ca="1" si="12"/>
        <v>0</v>
      </c>
      <c r="AU82" s="18">
        <f t="shared" ca="1" si="12"/>
        <v>0</v>
      </c>
    </row>
    <row r="83" spans="2:47" x14ac:dyDescent="0.15">
      <c r="B83">
        <v>233.56299999999999</v>
      </c>
      <c r="C83">
        <v>10</v>
      </c>
      <c r="D83" s="18">
        <v>7.8520000000000006E-2</v>
      </c>
      <c r="E83" s="18">
        <v>-1.4710000000000001E-2</v>
      </c>
      <c r="F83" s="18">
        <v>0.45300000000000001</v>
      </c>
      <c r="G83" s="18">
        <v>0.1188</v>
      </c>
      <c r="H83" s="18">
        <v>-3.2680000000000001E-2</v>
      </c>
      <c r="I83" s="18">
        <v>2.1760000000000002</v>
      </c>
      <c r="J83" s="18">
        <v>0.22070000000000001</v>
      </c>
      <c r="K83" s="18">
        <v>-3.1130000000000001E-2</v>
      </c>
      <c r="L83" s="18">
        <v>2.7549999999999999</v>
      </c>
      <c r="M83" s="18">
        <v>0.19670000000000001</v>
      </c>
      <c r="O83" s="18">
        <f>MAX(MIN(Angle!A96,AngProton!$P$3),AngProton!$P$2)</f>
        <v>1</v>
      </c>
      <c r="P83" s="18">
        <f t="shared" ca="1" si="7"/>
        <v>3.2052461666130232E-2</v>
      </c>
      <c r="Q83" s="18">
        <f t="shared" ca="1" si="7"/>
        <v>5.6821935377722448E-2</v>
      </c>
      <c r="R83" s="18">
        <f t="shared" ca="1" si="7"/>
        <v>3.2052461666130232E-2</v>
      </c>
      <c r="S83" s="18">
        <f t="shared" ca="1" si="7"/>
        <v>5.6821935377722448E-2</v>
      </c>
      <c r="T83" s="18">
        <f ca="1">MAX(-P83+MIN(P83,AngCal!$B$30),T$11+T$12/(1+EXP((T$13-LOG10($O83))/T$14))+T$15/(1+EXP((T$16-LOG10($O83))/T$17))+T$18/(1+EXP((T$19-LOG10($O83))/T$20)))</f>
        <v>1.5644393464006368E-2</v>
      </c>
      <c r="U83" s="18">
        <f ca="1">MAX(-Q83+MIN(Q83,AngCal!$B$30),U$11+U$12/(1+EXP((U$13-LOG10($O83))/U$14))+U$15/(1+EXP((U$16-LOG10($O83))/U$17))+U$18/(1+EXP((U$19-LOG10($O83))/U$20)))</f>
        <v>1.0514572729990431E-3</v>
      </c>
      <c r="V83" s="18">
        <f ca="1">MAX(-R83+MIN(R83,AngCal!$B$30),V$11+V$12/(1+EXP((V$13-LOG10($O83))/V$14))+V$15/(1+EXP((V$16-LOG10($O83))/V$17))+V$18/(1+EXP((V$19-LOG10($O83))/V$20)))</f>
        <v>1.5644393464006368E-2</v>
      </c>
      <c r="W83" s="18">
        <f ca="1">MAX(-S83+MIN(S83,AngCal!$B$30),W$11+W$12/(1+EXP((W$13-LOG10($O83))/W$14))+W$15/(1+EXP((W$16-LOG10($O83))/W$17))+W$18/(1+EXP((W$19-LOG10($O83))/W$20)))</f>
        <v>1.0514572729990431E-3</v>
      </c>
      <c r="X83" s="18">
        <f t="shared" ca="1" si="8"/>
        <v>1.0531979376234375</v>
      </c>
      <c r="Y83" s="18">
        <f t="shared" ca="1" si="8"/>
        <v>0.72376593479061524</v>
      </c>
      <c r="Z83" s="18">
        <f t="shared" ca="1" si="8"/>
        <v>1.0531979376234375</v>
      </c>
      <c r="AA83" s="18">
        <f t="shared" ca="1" si="8"/>
        <v>0.72376593479061524</v>
      </c>
      <c r="AB83" s="18">
        <f t="shared" ca="1" si="9"/>
        <v>1.2116658812509958E-2</v>
      </c>
      <c r="AC83" s="18">
        <f t="shared" ca="1" si="9"/>
        <v>3.1380242080660807E-2</v>
      </c>
      <c r="AD83" s="18">
        <f t="shared" ca="1" si="9"/>
        <v>1.2116658812509958E-2</v>
      </c>
      <c r="AE83" s="18">
        <f t="shared" ca="1" si="9"/>
        <v>3.1380242080660807E-2</v>
      </c>
      <c r="AF83" s="18">
        <f ca="1">MAX(-AB83+MIN(AB83,AngCal!$B$30),AF$11+AF$12/(1+EXP((AF$13-LOG10($O83))/AF$14))+AF$15/(1+EXP((AF$16-LOG10($O83))/AF$17))+AF$18/(1+EXP((AF$19-LOG10($O83))/AF$20)))</f>
        <v>0.15271334337353637</v>
      </c>
      <c r="AG83" s="18">
        <f ca="1">MAX(-AC83+MIN(AC83,AngCal!$B$30),AG$11+AG$12/(1+EXP((AG$13-LOG10($O83))/AG$14))+AG$15/(1+EXP((AG$16-LOG10($O83))/AG$17))+AG$18/(1+EXP((AG$19-LOG10($O83))/AG$20)))</f>
        <v>0.1250433840964324</v>
      </c>
      <c r="AH83" s="18">
        <f ca="1">MAX(-AD83+MIN(AD83,AngCal!$B$30),AH$11+AH$12/(1+EXP((AH$13-LOG10($O83))/AH$14))+AH$15/(1+EXP((AH$16-LOG10($O83))/AH$17))+AH$18/(1+EXP((AH$19-LOG10($O83))/AH$20)))</f>
        <v>0.15271334337353637</v>
      </c>
      <c r="AI83" s="18">
        <f ca="1">MAX(-AE83+MIN(AE83,AngCal!$B$30),AI$11+AI$12/(1+EXP((AI$13-LOG10($O83))/AI$14))+AI$15/(1+EXP((AI$16-LOG10($O83))/AI$17))+AI$18/(1+EXP((AI$19-LOG10($O83))/AI$20)))</f>
        <v>0.1250433840964324</v>
      </c>
      <c r="AJ83" s="18">
        <f t="shared" ca="1" si="10"/>
        <v>0.68479727729506412</v>
      </c>
      <c r="AK83" s="18">
        <f t="shared" ca="1" si="10"/>
        <v>0.93158707754014036</v>
      </c>
      <c r="AL83" s="18">
        <f t="shared" ca="1" si="10"/>
        <v>0.68479727729506412</v>
      </c>
      <c r="AM83" s="18">
        <f t="shared" ca="1" si="10"/>
        <v>0.93158707754014036</v>
      </c>
      <c r="AN83" s="18">
        <f t="shared" ca="1" si="11"/>
        <v>1</v>
      </c>
      <c r="AO83" s="18">
        <f t="shared" ca="1" si="11"/>
        <v>1</v>
      </c>
      <c r="AP83" s="18">
        <f t="shared" ca="1" si="11"/>
        <v>1</v>
      </c>
      <c r="AQ83" s="18">
        <f t="shared" ca="1" si="11"/>
        <v>1</v>
      </c>
      <c r="AR83" s="18">
        <f t="shared" ca="1" si="12"/>
        <v>0</v>
      </c>
      <c r="AS83" s="18">
        <f t="shared" ca="1" si="12"/>
        <v>0</v>
      </c>
      <c r="AT83" s="18">
        <f t="shared" ca="1" si="12"/>
        <v>0</v>
      </c>
      <c r="AU83" s="18">
        <f t="shared" ca="1" si="12"/>
        <v>0</v>
      </c>
    </row>
    <row r="84" spans="2:47" x14ac:dyDescent="0.15">
      <c r="B84">
        <v>233.56299999999999</v>
      </c>
      <c r="C84">
        <v>15</v>
      </c>
      <c r="D84" s="18">
        <v>8.7720000000000006E-2</v>
      </c>
      <c r="E84" s="18">
        <v>-2.7709999999999999E-2</v>
      </c>
      <c r="F84" s="18">
        <v>0.18720000000000001</v>
      </c>
      <c r="G84" s="18">
        <v>0.2334</v>
      </c>
      <c r="H84" s="18">
        <v>-4.1209999999999997E-2</v>
      </c>
      <c r="I84" s="18">
        <v>2.7250000000000001</v>
      </c>
      <c r="J84" s="18">
        <v>0.20480000000000001</v>
      </c>
      <c r="K84" s="18">
        <v>-1.8790000000000001E-2</v>
      </c>
      <c r="L84" s="18">
        <v>2.1920000000000002</v>
      </c>
      <c r="M84" s="18">
        <v>0.12670000000000001</v>
      </c>
      <c r="O84" s="18">
        <f>MAX(MIN(Angle!A97,AngProton!$P$3),AngProton!$P$2)</f>
        <v>1</v>
      </c>
      <c r="P84" s="18">
        <f t="shared" ca="1" si="7"/>
        <v>3.2052461666130232E-2</v>
      </c>
      <c r="Q84" s="18">
        <f t="shared" ca="1" si="7"/>
        <v>5.6821935377722448E-2</v>
      </c>
      <c r="R84" s="18">
        <f t="shared" ca="1" si="7"/>
        <v>3.2052461666130232E-2</v>
      </c>
      <c r="S84" s="18">
        <f t="shared" ca="1" si="7"/>
        <v>5.6821935377722448E-2</v>
      </c>
      <c r="T84" s="18">
        <f ca="1">MAX(-P84+MIN(P84,AngCal!$B$30),T$11+T$12/(1+EXP((T$13-LOG10($O84))/T$14))+T$15/(1+EXP((T$16-LOG10($O84))/T$17))+T$18/(1+EXP((T$19-LOG10($O84))/T$20)))</f>
        <v>1.5644393464006368E-2</v>
      </c>
      <c r="U84" s="18">
        <f ca="1">MAX(-Q84+MIN(Q84,AngCal!$B$30),U$11+U$12/(1+EXP((U$13-LOG10($O84))/U$14))+U$15/(1+EXP((U$16-LOG10($O84))/U$17))+U$18/(1+EXP((U$19-LOG10($O84))/U$20)))</f>
        <v>1.0514572729990431E-3</v>
      </c>
      <c r="V84" s="18">
        <f ca="1">MAX(-R84+MIN(R84,AngCal!$B$30),V$11+V$12/(1+EXP((V$13-LOG10($O84))/V$14))+V$15/(1+EXP((V$16-LOG10($O84))/V$17))+V$18/(1+EXP((V$19-LOG10($O84))/V$20)))</f>
        <v>1.5644393464006368E-2</v>
      </c>
      <c r="W84" s="18">
        <f ca="1">MAX(-S84+MIN(S84,AngCal!$B$30),W$11+W$12/(1+EXP((W$13-LOG10($O84))/W$14))+W$15/(1+EXP((W$16-LOG10($O84))/W$17))+W$18/(1+EXP((W$19-LOG10($O84))/W$20)))</f>
        <v>1.0514572729990431E-3</v>
      </c>
      <c r="X84" s="18">
        <f t="shared" ca="1" si="8"/>
        <v>1.0531979376234375</v>
      </c>
      <c r="Y84" s="18">
        <f t="shared" ca="1" si="8"/>
        <v>0.72376593479061524</v>
      </c>
      <c r="Z84" s="18">
        <f t="shared" ca="1" si="8"/>
        <v>1.0531979376234375</v>
      </c>
      <c r="AA84" s="18">
        <f t="shared" ca="1" si="8"/>
        <v>0.72376593479061524</v>
      </c>
      <c r="AB84" s="18">
        <f t="shared" ca="1" si="9"/>
        <v>1.2116658812509958E-2</v>
      </c>
      <c r="AC84" s="18">
        <f t="shared" ca="1" si="9"/>
        <v>3.1380242080660807E-2</v>
      </c>
      <c r="AD84" s="18">
        <f t="shared" ca="1" si="9"/>
        <v>1.2116658812509958E-2</v>
      </c>
      <c r="AE84" s="18">
        <f t="shared" ca="1" si="9"/>
        <v>3.1380242080660807E-2</v>
      </c>
      <c r="AF84" s="18">
        <f ca="1">MAX(-AB84+MIN(AB84,AngCal!$B$30),AF$11+AF$12/(1+EXP((AF$13-LOG10($O84))/AF$14))+AF$15/(1+EXP((AF$16-LOG10($O84))/AF$17))+AF$18/(1+EXP((AF$19-LOG10($O84))/AF$20)))</f>
        <v>0.15271334337353637</v>
      </c>
      <c r="AG84" s="18">
        <f ca="1">MAX(-AC84+MIN(AC84,AngCal!$B$30),AG$11+AG$12/(1+EXP((AG$13-LOG10($O84))/AG$14))+AG$15/(1+EXP((AG$16-LOG10($O84))/AG$17))+AG$18/(1+EXP((AG$19-LOG10($O84))/AG$20)))</f>
        <v>0.1250433840964324</v>
      </c>
      <c r="AH84" s="18">
        <f ca="1">MAX(-AD84+MIN(AD84,AngCal!$B$30),AH$11+AH$12/(1+EXP((AH$13-LOG10($O84))/AH$14))+AH$15/(1+EXP((AH$16-LOG10($O84))/AH$17))+AH$18/(1+EXP((AH$19-LOG10($O84))/AH$20)))</f>
        <v>0.15271334337353637</v>
      </c>
      <c r="AI84" s="18">
        <f ca="1">MAX(-AE84+MIN(AE84,AngCal!$B$30),AI$11+AI$12/(1+EXP((AI$13-LOG10($O84))/AI$14))+AI$15/(1+EXP((AI$16-LOG10($O84))/AI$17))+AI$18/(1+EXP((AI$19-LOG10($O84))/AI$20)))</f>
        <v>0.1250433840964324</v>
      </c>
      <c r="AJ84" s="18">
        <f t="shared" ca="1" si="10"/>
        <v>0.68479727729506412</v>
      </c>
      <c r="AK84" s="18">
        <f t="shared" ca="1" si="10"/>
        <v>0.93158707754014036</v>
      </c>
      <c r="AL84" s="18">
        <f t="shared" ca="1" si="10"/>
        <v>0.68479727729506412</v>
      </c>
      <c r="AM84" s="18">
        <f t="shared" ca="1" si="10"/>
        <v>0.93158707754014036</v>
      </c>
      <c r="AN84" s="18">
        <f t="shared" ca="1" si="11"/>
        <v>1</v>
      </c>
      <c r="AO84" s="18">
        <f t="shared" ca="1" si="11"/>
        <v>1</v>
      </c>
      <c r="AP84" s="18">
        <f t="shared" ca="1" si="11"/>
        <v>1</v>
      </c>
      <c r="AQ84" s="18">
        <f t="shared" ca="1" si="11"/>
        <v>1</v>
      </c>
      <c r="AR84" s="18">
        <f t="shared" ca="1" si="12"/>
        <v>0</v>
      </c>
      <c r="AS84" s="18">
        <f t="shared" ca="1" si="12"/>
        <v>0</v>
      </c>
      <c r="AT84" s="18">
        <f t="shared" ca="1" si="12"/>
        <v>0</v>
      </c>
      <c r="AU84" s="18">
        <f t="shared" ca="1" si="12"/>
        <v>0</v>
      </c>
    </row>
    <row r="85" spans="2:47" x14ac:dyDescent="0.15">
      <c r="B85">
        <v>233.56299999999999</v>
      </c>
      <c r="C85">
        <v>20</v>
      </c>
      <c r="D85" s="18">
        <v>6.3329999999999997E-2</v>
      </c>
      <c r="E85" s="18">
        <v>-6.4469999999999996E-3</v>
      </c>
      <c r="F85" s="18">
        <v>0.71379999999999999</v>
      </c>
      <c r="G85" s="18">
        <v>6.6570000000000004E-2</v>
      </c>
      <c r="H85" s="18">
        <v>-2.8649999999999998E-2</v>
      </c>
      <c r="I85" s="18">
        <v>2.3690000000000002</v>
      </c>
      <c r="J85" s="18">
        <v>0.1366</v>
      </c>
      <c r="K85" s="18">
        <v>-2.8240000000000001E-2</v>
      </c>
      <c r="L85" s="18">
        <v>2.883</v>
      </c>
      <c r="M85" s="18">
        <v>0.1588</v>
      </c>
      <c r="O85" s="18">
        <f>MAX(MIN(Angle!A98,AngProton!$P$3),AngProton!$P$2)</f>
        <v>1</v>
      </c>
      <c r="P85" s="18">
        <f t="shared" ca="1" si="7"/>
        <v>3.2052461666130232E-2</v>
      </c>
      <c r="Q85" s="18">
        <f t="shared" ca="1" si="7"/>
        <v>5.6821935377722448E-2</v>
      </c>
      <c r="R85" s="18">
        <f t="shared" ca="1" si="7"/>
        <v>3.2052461666130232E-2</v>
      </c>
      <c r="S85" s="18">
        <f t="shared" ca="1" si="7"/>
        <v>5.6821935377722448E-2</v>
      </c>
      <c r="T85" s="18">
        <f ca="1">MAX(-P85+MIN(P85,AngCal!$B$30),T$11+T$12/(1+EXP((T$13-LOG10($O85))/T$14))+T$15/(1+EXP((T$16-LOG10($O85))/T$17))+T$18/(1+EXP((T$19-LOG10($O85))/T$20)))</f>
        <v>1.5644393464006368E-2</v>
      </c>
      <c r="U85" s="18">
        <f ca="1">MAX(-Q85+MIN(Q85,AngCal!$B$30),U$11+U$12/(1+EXP((U$13-LOG10($O85))/U$14))+U$15/(1+EXP((U$16-LOG10($O85))/U$17))+U$18/(1+EXP((U$19-LOG10($O85))/U$20)))</f>
        <v>1.0514572729990431E-3</v>
      </c>
      <c r="V85" s="18">
        <f ca="1">MAX(-R85+MIN(R85,AngCal!$B$30),V$11+V$12/(1+EXP((V$13-LOG10($O85))/V$14))+V$15/(1+EXP((V$16-LOG10($O85))/V$17))+V$18/(1+EXP((V$19-LOG10($O85))/V$20)))</f>
        <v>1.5644393464006368E-2</v>
      </c>
      <c r="W85" s="18">
        <f ca="1">MAX(-S85+MIN(S85,AngCal!$B$30),W$11+W$12/(1+EXP((W$13-LOG10($O85))/W$14))+W$15/(1+EXP((W$16-LOG10($O85))/W$17))+W$18/(1+EXP((W$19-LOG10($O85))/W$20)))</f>
        <v>1.0514572729990431E-3</v>
      </c>
      <c r="X85" s="18">
        <f t="shared" ca="1" si="8"/>
        <v>1.0531979376234375</v>
      </c>
      <c r="Y85" s="18">
        <f t="shared" ca="1" si="8"/>
        <v>0.72376593479061524</v>
      </c>
      <c r="Z85" s="18">
        <f t="shared" ca="1" si="8"/>
        <v>1.0531979376234375</v>
      </c>
      <c r="AA85" s="18">
        <f t="shared" ca="1" si="8"/>
        <v>0.72376593479061524</v>
      </c>
      <c r="AB85" s="18">
        <f t="shared" ca="1" si="9"/>
        <v>1.2116658812509958E-2</v>
      </c>
      <c r="AC85" s="18">
        <f t="shared" ca="1" si="9"/>
        <v>3.1380242080660807E-2</v>
      </c>
      <c r="AD85" s="18">
        <f t="shared" ca="1" si="9"/>
        <v>1.2116658812509958E-2</v>
      </c>
      <c r="AE85" s="18">
        <f t="shared" ca="1" si="9"/>
        <v>3.1380242080660807E-2</v>
      </c>
      <c r="AF85" s="18">
        <f ca="1">MAX(-AB85+MIN(AB85,AngCal!$B$30),AF$11+AF$12/(1+EXP((AF$13-LOG10($O85))/AF$14))+AF$15/(1+EXP((AF$16-LOG10($O85))/AF$17))+AF$18/(1+EXP((AF$19-LOG10($O85))/AF$20)))</f>
        <v>0.15271334337353637</v>
      </c>
      <c r="AG85" s="18">
        <f ca="1">MAX(-AC85+MIN(AC85,AngCal!$B$30),AG$11+AG$12/(1+EXP((AG$13-LOG10($O85))/AG$14))+AG$15/(1+EXP((AG$16-LOG10($O85))/AG$17))+AG$18/(1+EXP((AG$19-LOG10($O85))/AG$20)))</f>
        <v>0.1250433840964324</v>
      </c>
      <c r="AH85" s="18">
        <f ca="1">MAX(-AD85+MIN(AD85,AngCal!$B$30),AH$11+AH$12/(1+EXP((AH$13-LOG10($O85))/AH$14))+AH$15/(1+EXP((AH$16-LOG10($O85))/AH$17))+AH$18/(1+EXP((AH$19-LOG10($O85))/AH$20)))</f>
        <v>0.15271334337353637</v>
      </c>
      <c r="AI85" s="18">
        <f ca="1">MAX(-AE85+MIN(AE85,AngCal!$B$30),AI$11+AI$12/(1+EXP((AI$13-LOG10($O85))/AI$14))+AI$15/(1+EXP((AI$16-LOG10($O85))/AI$17))+AI$18/(1+EXP((AI$19-LOG10($O85))/AI$20)))</f>
        <v>0.1250433840964324</v>
      </c>
      <c r="AJ85" s="18">
        <f t="shared" ca="1" si="10"/>
        <v>0.68479727729506412</v>
      </c>
      <c r="AK85" s="18">
        <f t="shared" ca="1" si="10"/>
        <v>0.93158707754014036</v>
      </c>
      <c r="AL85" s="18">
        <f t="shared" ca="1" si="10"/>
        <v>0.68479727729506412</v>
      </c>
      <c r="AM85" s="18">
        <f t="shared" ca="1" si="10"/>
        <v>0.93158707754014036</v>
      </c>
      <c r="AN85" s="18">
        <f t="shared" ca="1" si="11"/>
        <v>1</v>
      </c>
      <c r="AO85" s="18">
        <f t="shared" ca="1" si="11"/>
        <v>1</v>
      </c>
      <c r="AP85" s="18">
        <f t="shared" ca="1" si="11"/>
        <v>1</v>
      </c>
      <c r="AQ85" s="18">
        <f t="shared" ca="1" si="11"/>
        <v>1</v>
      </c>
      <c r="AR85" s="18">
        <f t="shared" ca="1" si="12"/>
        <v>0</v>
      </c>
      <c r="AS85" s="18">
        <f t="shared" ca="1" si="12"/>
        <v>0</v>
      </c>
      <c r="AT85" s="18">
        <f t="shared" ca="1" si="12"/>
        <v>0</v>
      </c>
      <c r="AU85" s="18">
        <f t="shared" ca="1" si="12"/>
        <v>0</v>
      </c>
    </row>
    <row r="86" spans="2:47" x14ac:dyDescent="0.15">
      <c r="B86">
        <v>364.96300000000002</v>
      </c>
      <c r="C86">
        <v>1</v>
      </c>
      <c r="D86" s="18">
        <v>6.114E-2</v>
      </c>
      <c r="E86" s="18">
        <v>1.048E-2</v>
      </c>
      <c r="F86" s="18">
        <v>0.3755</v>
      </c>
      <c r="G86" s="18">
        <v>0.16389999999999999</v>
      </c>
      <c r="H86" s="18">
        <v>-4.7699999999999999E-2</v>
      </c>
      <c r="I86" s="18">
        <v>1.849</v>
      </c>
      <c r="J86" s="18">
        <v>0.2913</v>
      </c>
      <c r="K86" s="18">
        <v>-2.392E-2</v>
      </c>
      <c r="L86" s="18">
        <v>2.4980000000000002</v>
      </c>
      <c r="M86" s="18">
        <v>0.19689999999999999</v>
      </c>
      <c r="O86" s="18">
        <f>MAX(MIN(Angle!A99,AngProton!$P$3),AngProton!$P$2)</f>
        <v>1</v>
      </c>
      <c r="P86" s="18">
        <f t="shared" ca="1" si="7"/>
        <v>3.2052461666130232E-2</v>
      </c>
      <c r="Q86" s="18">
        <f t="shared" ca="1" si="7"/>
        <v>5.6821935377722448E-2</v>
      </c>
      <c r="R86" s="18">
        <f t="shared" ca="1" si="7"/>
        <v>3.2052461666130232E-2</v>
      </c>
      <c r="S86" s="18">
        <f t="shared" ca="1" si="7"/>
        <v>5.6821935377722448E-2</v>
      </c>
      <c r="T86" s="18">
        <f ca="1">MAX(-P86+MIN(P86,AngCal!$B$30),T$11+T$12/(1+EXP((T$13-LOG10($O86))/T$14))+T$15/(1+EXP((T$16-LOG10($O86))/T$17))+T$18/(1+EXP((T$19-LOG10($O86))/T$20)))</f>
        <v>1.5644393464006368E-2</v>
      </c>
      <c r="U86" s="18">
        <f ca="1">MAX(-Q86+MIN(Q86,AngCal!$B$30),U$11+U$12/(1+EXP((U$13-LOG10($O86))/U$14))+U$15/(1+EXP((U$16-LOG10($O86))/U$17))+U$18/(1+EXP((U$19-LOG10($O86))/U$20)))</f>
        <v>1.0514572729990431E-3</v>
      </c>
      <c r="V86" s="18">
        <f ca="1">MAX(-R86+MIN(R86,AngCal!$B$30),V$11+V$12/(1+EXP((V$13-LOG10($O86))/V$14))+V$15/(1+EXP((V$16-LOG10($O86))/V$17))+V$18/(1+EXP((V$19-LOG10($O86))/V$20)))</f>
        <v>1.5644393464006368E-2</v>
      </c>
      <c r="W86" s="18">
        <f ca="1">MAX(-S86+MIN(S86,AngCal!$B$30),W$11+W$12/(1+EXP((W$13-LOG10($O86))/W$14))+W$15/(1+EXP((W$16-LOG10($O86))/W$17))+W$18/(1+EXP((W$19-LOG10($O86))/W$20)))</f>
        <v>1.0514572729990431E-3</v>
      </c>
      <c r="X86" s="18">
        <f t="shared" ca="1" si="8"/>
        <v>1.0531979376234375</v>
      </c>
      <c r="Y86" s="18">
        <f t="shared" ca="1" si="8"/>
        <v>0.72376593479061524</v>
      </c>
      <c r="Z86" s="18">
        <f t="shared" ca="1" si="8"/>
        <v>1.0531979376234375</v>
      </c>
      <c r="AA86" s="18">
        <f t="shared" ca="1" si="8"/>
        <v>0.72376593479061524</v>
      </c>
      <c r="AB86" s="18">
        <f t="shared" ca="1" si="9"/>
        <v>1.2116658812509958E-2</v>
      </c>
      <c r="AC86" s="18">
        <f t="shared" ca="1" si="9"/>
        <v>3.1380242080660807E-2</v>
      </c>
      <c r="AD86" s="18">
        <f t="shared" ca="1" si="9"/>
        <v>1.2116658812509958E-2</v>
      </c>
      <c r="AE86" s="18">
        <f t="shared" ca="1" si="9"/>
        <v>3.1380242080660807E-2</v>
      </c>
      <c r="AF86" s="18">
        <f ca="1">MAX(-AB86+MIN(AB86,AngCal!$B$30),AF$11+AF$12/(1+EXP((AF$13-LOG10($O86))/AF$14))+AF$15/(1+EXP((AF$16-LOG10($O86))/AF$17))+AF$18/(1+EXP((AF$19-LOG10($O86))/AF$20)))</f>
        <v>0.15271334337353637</v>
      </c>
      <c r="AG86" s="18">
        <f ca="1">MAX(-AC86+MIN(AC86,AngCal!$B$30),AG$11+AG$12/(1+EXP((AG$13-LOG10($O86))/AG$14))+AG$15/(1+EXP((AG$16-LOG10($O86))/AG$17))+AG$18/(1+EXP((AG$19-LOG10($O86))/AG$20)))</f>
        <v>0.1250433840964324</v>
      </c>
      <c r="AH86" s="18">
        <f ca="1">MAX(-AD86+MIN(AD86,AngCal!$B$30),AH$11+AH$12/(1+EXP((AH$13-LOG10($O86))/AH$14))+AH$15/(1+EXP((AH$16-LOG10($O86))/AH$17))+AH$18/(1+EXP((AH$19-LOG10($O86))/AH$20)))</f>
        <v>0.15271334337353637</v>
      </c>
      <c r="AI86" s="18">
        <f ca="1">MAX(-AE86+MIN(AE86,AngCal!$B$30),AI$11+AI$12/(1+EXP((AI$13-LOG10($O86))/AI$14))+AI$15/(1+EXP((AI$16-LOG10($O86))/AI$17))+AI$18/(1+EXP((AI$19-LOG10($O86))/AI$20)))</f>
        <v>0.1250433840964324</v>
      </c>
      <c r="AJ86" s="18">
        <f t="shared" ca="1" si="10"/>
        <v>0.68479727729506412</v>
      </c>
      <c r="AK86" s="18">
        <f t="shared" ca="1" si="10"/>
        <v>0.93158707754014036</v>
      </c>
      <c r="AL86" s="18">
        <f t="shared" ca="1" si="10"/>
        <v>0.68479727729506412</v>
      </c>
      <c r="AM86" s="18">
        <f t="shared" ca="1" si="10"/>
        <v>0.93158707754014036</v>
      </c>
      <c r="AN86" s="18">
        <f t="shared" ca="1" si="11"/>
        <v>1</v>
      </c>
      <c r="AO86" s="18">
        <f t="shared" ca="1" si="11"/>
        <v>1</v>
      </c>
      <c r="AP86" s="18">
        <f t="shared" ca="1" si="11"/>
        <v>1</v>
      </c>
      <c r="AQ86" s="18">
        <f t="shared" ca="1" si="11"/>
        <v>1</v>
      </c>
      <c r="AR86" s="18">
        <f t="shared" ca="1" si="12"/>
        <v>0</v>
      </c>
      <c r="AS86" s="18">
        <f t="shared" ca="1" si="12"/>
        <v>0</v>
      </c>
      <c r="AT86" s="18">
        <f t="shared" ca="1" si="12"/>
        <v>0</v>
      </c>
      <c r="AU86" s="18">
        <f t="shared" ca="1" si="12"/>
        <v>0</v>
      </c>
    </row>
    <row r="87" spans="2:47" x14ac:dyDescent="0.15">
      <c r="B87">
        <v>364.96300000000002</v>
      </c>
      <c r="C87">
        <v>3</v>
      </c>
      <c r="D87" s="18">
        <v>6.1710000000000001E-2</v>
      </c>
      <c r="E87" s="18">
        <v>9.8700000000000003E-3</v>
      </c>
      <c r="F87" s="18">
        <v>0.35160000000000002</v>
      </c>
      <c r="G87" s="18">
        <v>0.15529999999999999</v>
      </c>
      <c r="H87" s="18">
        <v>-4.6449999999999998E-2</v>
      </c>
      <c r="I87" s="18">
        <v>1.873</v>
      </c>
      <c r="J87" s="18">
        <v>0.2878</v>
      </c>
      <c r="K87" s="18">
        <v>-2.513E-2</v>
      </c>
      <c r="L87" s="18">
        <v>2.5049999999999999</v>
      </c>
      <c r="M87" s="18">
        <v>0.20030000000000001</v>
      </c>
      <c r="O87" s="18">
        <f>MAX(MIN(Angle!A100,AngProton!$P$3),AngProton!$P$2)</f>
        <v>1</v>
      </c>
      <c r="P87" s="18">
        <f t="shared" ref="P87:S118" ca="1" si="13">MAX(0,P$11+P$12/(1+EXP((P$13-LOG10($O87))/P$14))+P$15/(1+EXP((P$16-LOG10($O87))/P$17))+P$18/(1+EXP((P$19-LOG10($O87))/P$20)))</f>
        <v>3.2052461666130232E-2</v>
      </c>
      <c r="Q87" s="18">
        <f t="shared" ca="1" si="13"/>
        <v>5.6821935377722448E-2</v>
      </c>
      <c r="R87" s="18">
        <f t="shared" ca="1" si="13"/>
        <v>3.2052461666130232E-2</v>
      </c>
      <c r="S87" s="18">
        <f t="shared" ca="1" si="13"/>
        <v>5.6821935377722448E-2</v>
      </c>
      <c r="T87" s="18">
        <f ca="1">MAX(-P87+MIN(P87,AngCal!$B$30),T$11+T$12/(1+EXP((T$13-LOG10($O87))/T$14))+T$15/(1+EXP((T$16-LOG10($O87))/T$17))+T$18/(1+EXP((T$19-LOG10($O87))/T$20)))</f>
        <v>1.5644393464006368E-2</v>
      </c>
      <c r="U87" s="18">
        <f ca="1">MAX(-Q87+MIN(Q87,AngCal!$B$30),U$11+U$12/(1+EXP((U$13-LOG10($O87))/U$14))+U$15/(1+EXP((U$16-LOG10($O87))/U$17))+U$18/(1+EXP((U$19-LOG10($O87))/U$20)))</f>
        <v>1.0514572729990431E-3</v>
      </c>
      <c r="V87" s="18">
        <f ca="1">MAX(-R87+MIN(R87,AngCal!$B$30),V$11+V$12/(1+EXP((V$13-LOG10($O87))/V$14))+V$15/(1+EXP((V$16-LOG10($O87))/V$17))+V$18/(1+EXP((V$19-LOG10($O87))/V$20)))</f>
        <v>1.5644393464006368E-2</v>
      </c>
      <c r="W87" s="18">
        <f ca="1">MAX(-S87+MIN(S87,AngCal!$B$30),W$11+W$12/(1+EXP((W$13-LOG10($O87))/W$14))+W$15/(1+EXP((W$16-LOG10($O87))/W$17))+W$18/(1+EXP((W$19-LOG10($O87))/W$20)))</f>
        <v>1.0514572729990431E-3</v>
      </c>
      <c r="X87" s="18">
        <f t="shared" ref="X87:AA118" ca="1" si="14">10^(X$11+X$12/(1+EXP((X$13-LOG10($O87))/X$14))+X$15/(1+EXP((X$16-LOG10($O87))/X$17))+X$18/(1+EXP((X$19-LOG10($O87))/X$20)))</f>
        <v>1.0531979376234375</v>
      </c>
      <c r="Y87" s="18">
        <f t="shared" ca="1" si="14"/>
        <v>0.72376593479061524</v>
      </c>
      <c r="Z87" s="18">
        <f t="shared" ca="1" si="14"/>
        <v>1.0531979376234375</v>
      </c>
      <c r="AA87" s="18">
        <f t="shared" ca="1" si="14"/>
        <v>0.72376593479061524</v>
      </c>
      <c r="AB87" s="18">
        <f t="shared" ref="AB87:AE118" ca="1" si="15">MAX(0,AB$11+AB$12/(1+EXP((AB$13-LOG10($O87))/AB$14))+AB$15/(1+EXP((AB$16-LOG10($O87))/AB$17))+AB$18/(1+EXP((AB$19-LOG10($O87))/AB$20)))</f>
        <v>1.2116658812509958E-2</v>
      </c>
      <c r="AC87" s="18">
        <f t="shared" ca="1" si="15"/>
        <v>3.1380242080660807E-2</v>
      </c>
      <c r="AD87" s="18">
        <f t="shared" ca="1" si="15"/>
        <v>1.2116658812509958E-2</v>
      </c>
      <c r="AE87" s="18">
        <f t="shared" ca="1" si="15"/>
        <v>3.1380242080660807E-2</v>
      </c>
      <c r="AF87" s="18">
        <f ca="1">MAX(-AB87+MIN(AB87,AngCal!$B$30),AF$11+AF$12/(1+EXP((AF$13-LOG10($O87))/AF$14))+AF$15/(1+EXP((AF$16-LOG10($O87))/AF$17))+AF$18/(1+EXP((AF$19-LOG10($O87))/AF$20)))</f>
        <v>0.15271334337353637</v>
      </c>
      <c r="AG87" s="18">
        <f ca="1">MAX(-AC87+MIN(AC87,AngCal!$B$30),AG$11+AG$12/(1+EXP((AG$13-LOG10($O87))/AG$14))+AG$15/(1+EXP((AG$16-LOG10($O87))/AG$17))+AG$18/(1+EXP((AG$19-LOG10($O87))/AG$20)))</f>
        <v>0.1250433840964324</v>
      </c>
      <c r="AH87" s="18">
        <f ca="1">MAX(-AD87+MIN(AD87,AngCal!$B$30),AH$11+AH$12/(1+EXP((AH$13-LOG10($O87))/AH$14))+AH$15/(1+EXP((AH$16-LOG10($O87))/AH$17))+AH$18/(1+EXP((AH$19-LOG10($O87))/AH$20)))</f>
        <v>0.15271334337353637</v>
      </c>
      <c r="AI87" s="18">
        <f ca="1">MAX(-AE87+MIN(AE87,AngCal!$B$30),AI$11+AI$12/(1+EXP((AI$13-LOG10($O87))/AI$14))+AI$15/(1+EXP((AI$16-LOG10($O87))/AI$17))+AI$18/(1+EXP((AI$19-LOG10($O87))/AI$20)))</f>
        <v>0.1250433840964324</v>
      </c>
      <c r="AJ87" s="18">
        <f t="shared" ref="AJ87:AM118" ca="1" si="16">10^(AJ$11+AJ$12/(1+EXP((AJ$13-LOG10($O87))/AJ$14))+AJ$15/(1+EXP((AJ$16-LOG10($O87))/AJ$17))+AJ$18/(1+EXP((AJ$19-LOG10($O87))/AJ$20)))</f>
        <v>0.68479727729506412</v>
      </c>
      <c r="AK87" s="18">
        <f t="shared" ca="1" si="16"/>
        <v>0.93158707754014036</v>
      </c>
      <c r="AL87" s="18">
        <f t="shared" ca="1" si="16"/>
        <v>0.68479727729506412</v>
      </c>
      <c r="AM87" s="18">
        <f t="shared" ca="1" si="16"/>
        <v>0.93158707754014036</v>
      </c>
      <c r="AN87" s="18">
        <f t="shared" ref="AN87:AQ118" ca="1" si="17">MAX(0.1,MIN(1,AN$11+AN$12/(1+EXP((AN$13-LOG10($O87))/AN$14))+AN$15/(1+EXP((AN$16-LOG10($O87))/AN$17))+AN$18/(1+EXP((AN$19-LOG10($O87))/AN$20))))</f>
        <v>1</v>
      </c>
      <c r="AO87" s="18">
        <f t="shared" ca="1" si="17"/>
        <v>1</v>
      </c>
      <c r="AP87" s="18">
        <f t="shared" ca="1" si="17"/>
        <v>1</v>
      </c>
      <c r="AQ87" s="18">
        <f t="shared" ca="1" si="17"/>
        <v>1</v>
      </c>
      <c r="AR87" s="18">
        <f t="shared" ref="AR87:AU118" ca="1" si="18">MAX(0,AR$11+AR$12/(1+EXP((AR$13-LOG10($O87))/AR$14))+AR$15/(1+EXP((AR$16-LOG10($O87))/AR$17))+AR$18/(1+EXP((AR$19-LOG10($O87))/AR$20)))</f>
        <v>0</v>
      </c>
      <c r="AS87" s="18">
        <f t="shared" ca="1" si="18"/>
        <v>0</v>
      </c>
      <c r="AT87" s="18">
        <f t="shared" ca="1" si="18"/>
        <v>0</v>
      </c>
      <c r="AU87" s="18">
        <f t="shared" ca="1" si="18"/>
        <v>0</v>
      </c>
    </row>
    <row r="88" spans="2:47" x14ac:dyDescent="0.15">
      <c r="B88">
        <v>364.96300000000002</v>
      </c>
      <c r="C88">
        <v>5</v>
      </c>
      <c r="D88" s="18">
        <v>6.2570000000000001E-2</v>
      </c>
      <c r="E88" s="18">
        <v>9.3959999999999998E-3</v>
      </c>
      <c r="F88" s="18">
        <v>0.54849999999999999</v>
      </c>
      <c r="G88" s="18">
        <v>0.10970000000000001</v>
      </c>
      <c r="H88" s="18">
        <v>-4.3229999999999998E-2</v>
      </c>
      <c r="I88" s="18">
        <v>1.8640000000000001</v>
      </c>
      <c r="J88" s="18">
        <v>0.2913</v>
      </c>
      <c r="K88" s="18">
        <v>-2.8740000000000002E-2</v>
      </c>
      <c r="L88" s="18">
        <v>2.5049999999999999</v>
      </c>
      <c r="M88" s="18">
        <v>0.20549999999999999</v>
      </c>
      <c r="O88" s="18">
        <f>MAX(MIN(Angle!A101,AngProton!$P$3),AngProton!$P$2)</f>
        <v>1</v>
      </c>
      <c r="P88" s="18">
        <f t="shared" ca="1" si="13"/>
        <v>3.2052461666130232E-2</v>
      </c>
      <c r="Q88" s="18">
        <f t="shared" ca="1" si="13"/>
        <v>5.6821935377722448E-2</v>
      </c>
      <c r="R88" s="18">
        <f t="shared" ca="1" si="13"/>
        <v>3.2052461666130232E-2</v>
      </c>
      <c r="S88" s="18">
        <f t="shared" ca="1" si="13"/>
        <v>5.6821935377722448E-2</v>
      </c>
      <c r="T88" s="18">
        <f ca="1">MAX(-P88+MIN(P88,AngCal!$B$30),T$11+T$12/(1+EXP((T$13-LOG10($O88))/T$14))+T$15/(1+EXP((T$16-LOG10($O88))/T$17))+T$18/(1+EXP((T$19-LOG10($O88))/T$20)))</f>
        <v>1.5644393464006368E-2</v>
      </c>
      <c r="U88" s="18">
        <f ca="1">MAX(-Q88+MIN(Q88,AngCal!$B$30),U$11+U$12/(1+EXP((U$13-LOG10($O88))/U$14))+U$15/(1+EXP((U$16-LOG10($O88))/U$17))+U$18/(1+EXP((U$19-LOG10($O88))/U$20)))</f>
        <v>1.0514572729990431E-3</v>
      </c>
      <c r="V88" s="18">
        <f ca="1">MAX(-R88+MIN(R88,AngCal!$B$30),V$11+V$12/(1+EXP((V$13-LOG10($O88))/V$14))+V$15/(1+EXP((V$16-LOG10($O88))/V$17))+V$18/(1+EXP((V$19-LOG10($O88))/V$20)))</f>
        <v>1.5644393464006368E-2</v>
      </c>
      <c r="W88" s="18">
        <f ca="1">MAX(-S88+MIN(S88,AngCal!$B$30),W$11+W$12/(1+EXP((W$13-LOG10($O88))/W$14))+W$15/(1+EXP((W$16-LOG10($O88))/W$17))+W$18/(1+EXP((W$19-LOG10($O88))/W$20)))</f>
        <v>1.0514572729990431E-3</v>
      </c>
      <c r="X88" s="18">
        <f t="shared" ca="1" si="14"/>
        <v>1.0531979376234375</v>
      </c>
      <c r="Y88" s="18">
        <f t="shared" ca="1" si="14"/>
        <v>0.72376593479061524</v>
      </c>
      <c r="Z88" s="18">
        <f t="shared" ca="1" si="14"/>
        <v>1.0531979376234375</v>
      </c>
      <c r="AA88" s="18">
        <f t="shared" ca="1" si="14"/>
        <v>0.72376593479061524</v>
      </c>
      <c r="AB88" s="18">
        <f t="shared" ca="1" si="15"/>
        <v>1.2116658812509958E-2</v>
      </c>
      <c r="AC88" s="18">
        <f t="shared" ca="1" si="15"/>
        <v>3.1380242080660807E-2</v>
      </c>
      <c r="AD88" s="18">
        <f t="shared" ca="1" si="15"/>
        <v>1.2116658812509958E-2</v>
      </c>
      <c r="AE88" s="18">
        <f t="shared" ca="1" si="15"/>
        <v>3.1380242080660807E-2</v>
      </c>
      <c r="AF88" s="18">
        <f ca="1">MAX(-AB88+MIN(AB88,AngCal!$B$30),AF$11+AF$12/(1+EXP((AF$13-LOG10($O88))/AF$14))+AF$15/(1+EXP((AF$16-LOG10($O88))/AF$17))+AF$18/(1+EXP((AF$19-LOG10($O88))/AF$20)))</f>
        <v>0.15271334337353637</v>
      </c>
      <c r="AG88" s="18">
        <f ca="1">MAX(-AC88+MIN(AC88,AngCal!$B$30),AG$11+AG$12/(1+EXP((AG$13-LOG10($O88))/AG$14))+AG$15/(1+EXP((AG$16-LOG10($O88))/AG$17))+AG$18/(1+EXP((AG$19-LOG10($O88))/AG$20)))</f>
        <v>0.1250433840964324</v>
      </c>
      <c r="AH88" s="18">
        <f ca="1">MAX(-AD88+MIN(AD88,AngCal!$B$30),AH$11+AH$12/(1+EXP((AH$13-LOG10($O88))/AH$14))+AH$15/(1+EXP((AH$16-LOG10($O88))/AH$17))+AH$18/(1+EXP((AH$19-LOG10($O88))/AH$20)))</f>
        <v>0.15271334337353637</v>
      </c>
      <c r="AI88" s="18">
        <f ca="1">MAX(-AE88+MIN(AE88,AngCal!$B$30),AI$11+AI$12/(1+EXP((AI$13-LOG10($O88))/AI$14))+AI$15/(1+EXP((AI$16-LOG10($O88))/AI$17))+AI$18/(1+EXP((AI$19-LOG10($O88))/AI$20)))</f>
        <v>0.1250433840964324</v>
      </c>
      <c r="AJ88" s="18">
        <f t="shared" ca="1" si="16"/>
        <v>0.68479727729506412</v>
      </c>
      <c r="AK88" s="18">
        <f t="shared" ca="1" si="16"/>
        <v>0.93158707754014036</v>
      </c>
      <c r="AL88" s="18">
        <f t="shared" ca="1" si="16"/>
        <v>0.68479727729506412</v>
      </c>
      <c r="AM88" s="18">
        <f t="shared" ca="1" si="16"/>
        <v>0.93158707754014036</v>
      </c>
      <c r="AN88" s="18">
        <f t="shared" ca="1" si="17"/>
        <v>1</v>
      </c>
      <c r="AO88" s="18">
        <f t="shared" ca="1" si="17"/>
        <v>1</v>
      </c>
      <c r="AP88" s="18">
        <f t="shared" ca="1" si="17"/>
        <v>1</v>
      </c>
      <c r="AQ88" s="18">
        <f t="shared" ca="1" si="17"/>
        <v>1</v>
      </c>
      <c r="AR88" s="18">
        <f t="shared" ca="1" si="18"/>
        <v>0</v>
      </c>
      <c r="AS88" s="18">
        <f t="shared" ca="1" si="18"/>
        <v>0</v>
      </c>
      <c r="AT88" s="18">
        <f t="shared" ca="1" si="18"/>
        <v>0</v>
      </c>
      <c r="AU88" s="18">
        <f t="shared" ca="1" si="18"/>
        <v>0</v>
      </c>
    </row>
    <row r="89" spans="2:47" x14ac:dyDescent="0.15">
      <c r="B89">
        <v>364.96300000000002</v>
      </c>
      <c r="C89">
        <v>7</v>
      </c>
      <c r="D89" s="18">
        <v>5.9389999999999998E-2</v>
      </c>
      <c r="E89" s="18">
        <v>1.5559999999999999E-2</v>
      </c>
      <c r="F89" s="18">
        <v>0.66579999999999995</v>
      </c>
      <c r="G89" s="18">
        <v>0.20349999999999999</v>
      </c>
      <c r="H89" s="18">
        <v>-4.539E-2</v>
      </c>
      <c r="I89" s="18">
        <v>1.84</v>
      </c>
      <c r="J89" s="18">
        <v>0.30530000000000002</v>
      </c>
      <c r="K89" s="18">
        <v>-2.9559999999999999E-2</v>
      </c>
      <c r="L89" s="18">
        <v>2.5099999999999998</v>
      </c>
      <c r="M89" s="18">
        <v>0.20649999999999999</v>
      </c>
      <c r="O89" s="18">
        <f>MAX(MIN(Angle!A102,AngProton!$P$3),AngProton!$P$2)</f>
        <v>1</v>
      </c>
      <c r="P89" s="18">
        <f t="shared" ca="1" si="13"/>
        <v>3.2052461666130232E-2</v>
      </c>
      <c r="Q89" s="18">
        <f t="shared" ca="1" si="13"/>
        <v>5.6821935377722448E-2</v>
      </c>
      <c r="R89" s="18">
        <f t="shared" ca="1" si="13"/>
        <v>3.2052461666130232E-2</v>
      </c>
      <c r="S89" s="18">
        <f t="shared" ca="1" si="13"/>
        <v>5.6821935377722448E-2</v>
      </c>
      <c r="T89" s="18">
        <f ca="1">MAX(-P89+MIN(P89,AngCal!$B$30),T$11+T$12/(1+EXP((T$13-LOG10($O89))/T$14))+T$15/(1+EXP((T$16-LOG10($O89))/T$17))+T$18/(1+EXP((T$19-LOG10($O89))/T$20)))</f>
        <v>1.5644393464006368E-2</v>
      </c>
      <c r="U89" s="18">
        <f ca="1">MAX(-Q89+MIN(Q89,AngCal!$B$30),U$11+U$12/(1+EXP((U$13-LOG10($O89))/U$14))+U$15/(1+EXP((U$16-LOG10($O89))/U$17))+U$18/(1+EXP((U$19-LOG10($O89))/U$20)))</f>
        <v>1.0514572729990431E-3</v>
      </c>
      <c r="V89" s="18">
        <f ca="1">MAX(-R89+MIN(R89,AngCal!$B$30),V$11+V$12/(1+EXP((V$13-LOG10($O89))/V$14))+V$15/(1+EXP((V$16-LOG10($O89))/V$17))+V$18/(1+EXP((V$19-LOG10($O89))/V$20)))</f>
        <v>1.5644393464006368E-2</v>
      </c>
      <c r="W89" s="18">
        <f ca="1">MAX(-S89+MIN(S89,AngCal!$B$30),W$11+W$12/(1+EXP((W$13-LOG10($O89))/W$14))+W$15/(1+EXP((W$16-LOG10($O89))/W$17))+W$18/(1+EXP((W$19-LOG10($O89))/W$20)))</f>
        <v>1.0514572729990431E-3</v>
      </c>
      <c r="X89" s="18">
        <f t="shared" ca="1" si="14"/>
        <v>1.0531979376234375</v>
      </c>
      <c r="Y89" s="18">
        <f t="shared" ca="1" si="14"/>
        <v>0.72376593479061524</v>
      </c>
      <c r="Z89" s="18">
        <f t="shared" ca="1" si="14"/>
        <v>1.0531979376234375</v>
      </c>
      <c r="AA89" s="18">
        <f t="shared" ca="1" si="14"/>
        <v>0.72376593479061524</v>
      </c>
      <c r="AB89" s="18">
        <f t="shared" ca="1" si="15"/>
        <v>1.2116658812509958E-2</v>
      </c>
      <c r="AC89" s="18">
        <f t="shared" ca="1" si="15"/>
        <v>3.1380242080660807E-2</v>
      </c>
      <c r="AD89" s="18">
        <f t="shared" ca="1" si="15"/>
        <v>1.2116658812509958E-2</v>
      </c>
      <c r="AE89" s="18">
        <f t="shared" ca="1" si="15"/>
        <v>3.1380242080660807E-2</v>
      </c>
      <c r="AF89" s="18">
        <f ca="1">MAX(-AB89+MIN(AB89,AngCal!$B$30),AF$11+AF$12/(1+EXP((AF$13-LOG10($O89))/AF$14))+AF$15/(1+EXP((AF$16-LOG10($O89))/AF$17))+AF$18/(1+EXP((AF$19-LOG10($O89))/AF$20)))</f>
        <v>0.15271334337353637</v>
      </c>
      <c r="AG89" s="18">
        <f ca="1">MAX(-AC89+MIN(AC89,AngCal!$B$30),AG$11+AG$12/(1+EXP((AG$13-LOG10($O89))/AG$14))+AG$15/(1+EXP((AG$16-LOG10($O89))/AG$17))+AG$18/(1+EXP((AG$19-LOG10($O89))/AG$20)))</f>
        <v>0.1250433840964324</v>
      </c>
      <c r="AH89" s="18">
        <f ca="1">MAX(-AD89+MIN(AD89,AngCal!$B$30),AH$11+AH$12/(1+EXP((AH$13-LOG10($O89))/AH$14))+AH$15/(1+EXP((AH$16-LOG10($O89))/AH$17))+AH$18/(1+EXP((AH$19-LOG10($O89))/AH$20)))</f>
        <v>0.15271334337353637</v>
      </c>
      <c r="AI89" s="18">
        <f ca="1">MAX(-AE89+MIN(AE89,AngCal!$B$30),AI$11+AI$12/(1+EXP((AI$13-LOG10($O89))/AI$14))+AI$15/(1+EXP((AI$16-LOG10($O89))/AI$17))+AI$18/(1+EXP((AI$19-LOG10($O89))/AI$20)))</f>
        <v>0.1250433840964324</v>
      </c>
      <c r="AJ89" s="18">
        <f t="shared" ca="1" si="16"/>
        <v>0.68479727729506412</v>
      </c>
      <c r="AK89" s="18">
        <f t="shared" ca="1" si="16"/>
        <v>0.93158707754014036</v>
      </c>
      <c r="AL89" s="18">
        <f t="shared" ca="1" si="16"/>
        <v>0.68479727729506412</v>
      </c>
      <c r="AM89" s="18">
        <f t="shared" ca="1" si="16"/>
        <v>0.93158707754014036</v>
      </c>
      <c r="AN89" s="18">
        <f t="shared" ca="1" si="17"/>
        <v>1</v>
      </c>
      <c r="AO89" s="18">
        <f t="shared" ca="1" si="17"/>
        <v>1</v>
      </c>
      <c r="AP89" s="18">
        <f t="shared" ca="1" si="17"/>
        <v>1</v>
      </c>
      <c r="AQ89" s="18">
        <f t="shared" ca="1" si="17"/>
        <v>1</v>
      </c>
      <c r="AR89" s="18">
        <f t="shared" ca="1" si="18"/>
        <v>0</v>
      </c>
      <c r="AS89" s="18">
        <f t="shared" ca="1" si="18"/>
        <v>0</v>
      </c>
      <c r="AT89" s="18">
        <f t="shared" ca="1" si="18"/>
        <v>0</v>
      </c>
      <c r="AU89" s="18">
        <f t="shared" ca="1" si="18"/>
        <v>0</v>
      </c>
    </row>
    <row r="90" spans="2:47" x14ac:dyDescent="0.15">
      <c r="B90">
        <v>364.96300000000002</v>
      </c>
      <c r="C90">
        <v>10</v>
      </c>
      <c r="D90" s="18">
        <v>5.8479999999999997E-2</v>
      </c>
      <c r="E90" s="18">
        <v>1.1639999999999999E-2</v>
      </c>
      <c r="F90" s="18">
        <v>0.71089999999999998</v>
      </c>
      <c r="G90" s="18">
        <v>5.5359999999999999E-2</v>
      </c>
      <c r="H90" s="18">
        <v>-3.7609999999999998E-2</v>
      </c>
      <c r="I90" s="18">
        <v>1.901</v>
      </c>
      <c r="J90" s="18">
        <v>0.28770000000000001</v>
      </c>
      <c r="K90" s="18">
        <v>-3.252E-2</v>
      </c>
      <c r="L90" s="18">
        <v>2.512</v>
      </c>
      <c r="M90" s="18">
        <v>0.21679999999999999</v>
      </c>
      <c r="O90" s="18">
        <f>MAX(MIN(Angle!A103,AngProton!$P$3),AngProton!$P$2)</f>
        <v>1</v>
      </c>
      <c r="P90" s="18">
        <f t="shared" ca="1" si="13"/>
        <v>3.2052461666130232E-2</v>
      </c>
      <c r="Q90" s="18">
        <f t="shared" ca="1" si="13"/>
        <v>5.6821935377722448E-2</v>
      </c>
      <c r="R90" s="18">
        <f t="shared" ca="1" si="13"/>
        <v>3.2052461666130232E-2</v>
      </c>
      <c r="S90" s="18">
        <f t="shared" ca="1" si="13"/>
        <v>5.6821935377722448E-2</v>
      </c>
      <c r="T90" s="18">
        <f ca="1">MAX(-P90+MIN(P90,AngCal!$B$30),T$11+T$12/(1+EXP((T$13-LOG10($O90))/T$14))+T$15/(1+EXP((T$16-LOG10($O90))/T$17))+T$18/(1+EXP((T$19-LOG10($O90))/T$20)))</f>
        <v>1.5644393464006368E-2</v>
      </c>
      <c r="U90" s="18">
        <f ca="1">MAX(-Q90+MIN(Q90,AngCal!$B$30),U$11+U$12/(1+EXP((U$13-LOG10($O90))/U$14))+U$15/(1+EXP((U$16-LOG10($O90))/U$17))+U$18/(1+EXP((U$19-LOG10($O90))/U$20)))</f>
        <v>1.0514572729990431E-3</v>
      </c>
      <c r="V90" s="18">
        <f ca="1">MAX(-R90+MIN(R90,AngCal!$B$30),V$11+V$12/(1+EXP((V$13-LOG10($O90))/V$14))+V$15/(1+EXP((V$16-LOG10($O90))/V$17))+V$18/(1+EXP((V$19-LOG10($O90))/V$20)))</f>
        <v>1.5644393464006368E-2</v>
      </c>
      <c r="W90" s="18">
        <f ca="1">MAX(-S90+MIN(S90,AngCal!$B$30),W$11+W$12/(1+EXP((W$13-LOG10($O90))/W$14))+W$15/(1+EXP((W$16-LOG10($O90))/W$17))+W$18/(1+EXP((W$19-LOG10($O90))/W$20)))</f>
        <v>1.0514572729990431E-3</v>
      </c>
      <c r="X90" s="18">
        <f t="shared" ca="1" si="14"/>
        <v>1.0531979376234375</v>
      </c>
      <c r="Y90" s="18">
        <f t="shared" ca="1" si="14"/>
        <v>0.72376593479061524</v>
      </c>
      <c r="Z90" s="18">
        <f t="shared" ca="1" si="14"/>
        <v>1.0531979376234375</v>
      </c>
      <c r="AA90" s="18">
        <f t="shared" ca="1" si="14"/>
        <v>0.72376593479061524</v>
      </c>
      <c r="AB90" s="18">
        <f t="shared" ca="1" si="15"/>
        <v>1.2116658812509958E-2</v>
      </c>
      <c r="AC90" s="18">
        <f t="shared" ca="1" si="15"/>
        <v>3.1380242080660807E-2</v>
      </c>
      <c r="AD90" s="18">
        <f t="shared" ca="1" si="15"/>
        <v>1.2116658812509958E-2</v>
      </c>
      <c r="AE90" s="18">
        <f t="shared" ca="1" si="15"/>
        <v>3.1380242080660807E-2</v>
      </c>
      <c r="AF90" s="18">
        <f ca="1">MAX(-AB90+MIN(AB90,AngCal!$B$30),AF$11+AF$12/(1+EXP((AF$13-LOG10($O90))/AF$14))+AF$15/(1+EXP((AF$16-LOG10($O90))/AF$17))+AF$18/(1+EXP((AF$19-LOG10($O90))/AF$20)))</f>
        <v>0.15271334337353637</v>
      </c>
      <c r="AG90" s="18">
        <f ca="1">MAX(-AC90+MIN(AC90,AngCal!$B$30),AG$11+AG$12/(1+EXP((AG$13-LOG10($O90))/AG$14))+AG$15/(1+EXP((AG$16-LOG10($O90))/AG$17))+AG$18/(1+EXP((AG$19-LOG10($O90))/AG$20)))</f>
        <v>0.1250433840964324</v>
      </c>
      <c r="AH90" s="18">
        <f ca="1">MAX(-AD90+MIN(AD90,AngCal!$B$30),AH$11+AH$12/(1+EXP((AH$13-LOG10($O90))/AH$14))+AH$15/(1+EXP((AH$16-LOG10($O90))/AH$17))+AH$18/(1+EXP((AH$19-LOG10($O90))/AH$20)))</f>
        <v>0.15271334337353637</v>
      </c>
      <c r="AI90" s="18">
        <f ca="1">MAX(-AE90+MIN(AE90,AngCal!$B$30),AI$11+AI$12/(1+EXP((AI$13-LOG10($O90))/AI$14))+AI$15/(1+EXP((AI$16-LOG10($O90))/AI$17))+AI$18/(1+EXP((AI$19-LOG10($O90))/AI$20)))</f>
        <v>0.1250433840964324</v>
      </c>
      <c r="AJ90" s="18">
        <f t="shared" ca="1" si="16"/>
        <v>0.68479727729506412</v>
      </c>
      <c r="AK90" s="18">
        <f t="shared" ca="1" si="16"/>
        <v>0.93158707754014036</v>
      </c>
      <c r="AL90" s="18">
        <f t="shared" ca="1" si="16"/>
        <v>0.68479727729506412</v>
      </c>
      <c r="AM90" s="18">
        <f t="shared" ca="1" si="16"/>
        <v>0.93158707754014036</v>
      </c>
      <c r="AN90" s="18">
        <f t="shared" ca="1" si="17"/>
        <v>1</v>
      </c>
      <c r="AO90" s="18">
        <f t="shared" ca="1" si="17"/>
        <v>1</v>
      </c>
      <c r="AP90" s="18">
        <f t="shared" ca="1" si="17"/>
        <v>1</v>
      </c>
      <c r="AQ90" s="18">
        <f t="shared" ca="1" si="17"/>
        <v>1</v>
      </c>
      <c r="AR90" s="18">
        <f t="shared" ca="1" si="18"/>
        <v>0</v>
      </c>
      <c r="AS90" s="18">
        <f t="shared" ca="1" si="18"/>
        <v>0</v>
      </c>
      <c r="AT90" s="18">
        <f t="shared" ca="1" si="18"/>
        <v>0</v>
      </c>
      <c r="AU90" s="18">
        <f t="shared" ca="1" si="18"/>
        <v>0</v>
      </c>
    </row>
    <row r="91" spans="2:47" x14ac:dyDescent="0.15">
      <c r="B91">
        <v>364.96300000000002</v>
      </c>
      <c r="C91">
        <v>15</v>
      </c>
      <c r="D91" s="18">
        <v>5.6899999999999999E-2</v>
      </c>
      <c r="E91" s="18">
        <v>1.128E-2</v>
      </c>
      <c r="F91" s="18">
        <v>0.6421</v>
      </c>
      <c r="G91" s="18">
        <v>3.0009999999999998E-2</v>
      </c>
      <c r="H91" s="18">
        <v>-3.1579999999999997E-2</v>
      </c>
      <c r="I91" s="18">
        <v>1.891</v>
      </c>
      <c r="J91" s="18">
        <v>0.25490000000000002</v>
      </c>
      <c r="K91" s="18">
        <v>-3.6589999999999998E-2</v>
      </c>
      <c r="L91" s="18">
        <v>2.5219999999999998</v>
      </c>
      <c r="M91" s="18">
        <v>0.22189999999999999</v>
      </c>
      <c r="O91" s="18">
        <f>MAX(MIN(Angle!A104,AngProton!$P$3),AngProton!$P$2)</f>
        <v>1</v>
      </c>
      <c r="P91" s="18">
        <f t="shared" ca="1" si="13"/>
        <v>3.2052461666130232E-2</v>
      </c>
      <c r="Q91" s="18">
        <f t="shared" ca="1" si="13"/>
        <v>5.6821935377722448E-2</v>
      </c>
      <c r="R91" s="18">
        <f t="shared" ca="1" si="13"/>
        <v>3.2052461666130232E-2</v>
      </c>
      <c r="S91" s="18">
        <f t="shared" ca="1" si="13"/>
        <v>5.6821935377722448E-2</v>
      </c>
      <c r="T91" s="18">
        <f ca="1">MAX(-P91+MIN(P91,AngCal!$B$30),T$11+T$12/(1+EXP((T$13-LOG10($O91))/T$14))+T$15/(1+EXP((T$16-LOG10($O91))/T$17))+T$18/(1+EXP((T$19-LOG10($O91))/T$20)))</f>
        <v>1.5644393464006368E-2</v>
      </c>
      <c r="U91" s="18">
        <f ca="1">MAX(-Q91+MIN(Q91,AngCal!$B$30),U$11+U$12/(1+EXP((U$13-LOG10($O91))/U$14))+U$15/(1+EXP((U$16-LOG10($O91))/U$17))+U$18/(1+EXP((U$19-LOG10($O91))/U$20)))</f>
        <v>1.0514572729990431E-3</v>
      </c>
      <c r="V91" s="18">
        <f ca="1">MAX(-R91+MIN(R91,AngCal!$B$30),V$11+V$12/(1+EXP((V$13-LOG10($O91))/V$14))+V$15/(1+EXP((V$16-LOG10($O91))/V$17))+V$18/(1+EXP((V$19-LOG10($O91))/V$20)))</f>
        <v>1.5644393464006368E-2</v>
      </c>
      <c r="W91" s="18">
        <f ca="1">MAX(-S91+MIN(S91,AngCal!$B$30),W$11+W$12/(1+EXP((W$13-LOG10($O91))/W$14))+W$15/(1+EXP((W$16-LOG10($O91))/W$17))+W$18/(1+EXP((W$19-LOG10($O91))/W$20)))</f>
        <v>1.0514572729990431E-3</v>
      </c>
      <c r="X91" s="18">
        <f t="shared" ca="1" si="14"/>
        <v>1.0531979376234375</v>
      </c>
      <c r="Y91" s="18">
        <f t="shared" ca="1" si="14"/>
        <v>0.72376593479061524</v>
      </c>
      <c r="Z91" s="18">
        <f t="shared" ca="1" si="14"/>
        <v>1.0531979376234375</v>
      </c>
      <c r="AA91" s="18">
        <f t="shared" ca="1" si="14"/>
        <v>0.72376593479061524</v>
      </c>
      <c r="AB91" s="18">
        <f t="shared" ca="1" si="15"/>
        <v>1.2116658812509958E-2</v>
      </c>
      <c r="AC91" s="18">
        <f t="shared" ca="1" si="15"/>
        <v>3.1380242080660807E-2</v>
      </c>
      <c r="AD91" s="18">
        <f t="shared" ca="1" si="15"/>
        <v>1.2116658812509958E-2</v>
      </c>
      <c r="AE91" s="18">
        <f t="shared" ca="1" si="15"/>
        <v>3.1380242080660807E-2</v>
      </c>
      <c r="AF91" s="18">
        <f ca="1">MAX(-AB91+MIN(AB91,AngCal!$B$30),AF$11+AF$12/(1+EXP((AF$13-LOG10($O91))/AF$14))+AF$15/(1+EXP((AF$16-LOG10($O91))/AF$17))+AF$18/(1+EXP((AF$19-LOG10($O91))/AF$20)))</f>
        <v>0.15271334337353637</v>
      </c>
      <c r="AG91" s="18">
        <f ca="1">MAX(-AC91+MIN(AC91,AngCal!$B$30),AG$11+AG$12/(1+EXP((AG$13-LOG10($O91))/AG$14))+AG$15/(1+EXP((AG$16-LOG10($O91))/AG$17))+AG$18/(1+EXP((AG$19-LOG10($O91))/AG$20)))</f>
        <v>0.1250433840964324</v>
      </c>
      <c r="AH91" s="18">
        <f ca="1">MAX(-AD91+MIN(AD91,AngCal!$B$30),AH$11+AH$12/(1+EXP((AH$13-LOG10($O91))/AH$14))+AH$15/(1+EXP((AH$16-LOG10($O91))/AH$17))+AH$18/(1+EXP((AH$19-LOG10($O91))/AH$20)))</f>
        <v>0.15271334337353637</v>
      </c>
      <c r="AI91" s="18">
        <f ca="1">MAX(-AE91+MIN(AE91,AngCal!$B$30),AI$11+AI$12/(1+EXP((AI$13-LOG10($O91))/AI$14))+AI$15/(1+EXP((AI$16-LOG10($O91))/AI$17))+AI$18/(1+EXP((AI$19-LOG10($O91))/AI$20)))</f>
        <v>0.1250433840964324</v>
      </c>
      <c r="AJ91" s="18">
        <f t="shared" ca="1" si="16"/>
        <v>0.68479727729506412</v>
      </c>
      <c r="AK91" s="18">
        <f t="shared" ca="1" si="16"/>
        <v>0.93158707754014036</v>
      </c>
      <c r="AL91" s="18">
        <f t="shared" ca="1" si="16"/>
        <v>0.68479727729506412</v>
      </c>
      <c r="AM91" s="18">
        <f t="shared" ca="1" si="16"/>
        <v>0.93158707754014036</v>
      </c>
      <c r="AN91" s="18">
        <f t="shared" ca="1" si="17"/>
        <v>1</v>
      </c>
      <c r="AO91" s="18">
        <f t="shared" ca="1" si="17"/>
        <v>1</v>
      </c>
      <c r="AP91" s="18">
        <f t="shared" ca="1" si="17"/>
        <v>1</v>
      </c>
      <c r="AQ91" s="18">
        <f t="shared" ca="1" si="17"/>
        <v>1</v>
      </c>
      <c r="AR91" s="18">
        <f t="shared" ca="1" si="18"/>
        <v>0</v>
      </c>
      <c r="AS91" s="18">
        <f t="shared" ca="1" si="18"/>
        <v>0</v>
      </c>
      <c r="AT91" s="18">
        <f t="shared" ca="1" si="18"/>
        <v>0</v>
      </c>
      <c r="AU91" s="18">
        <f t="shared" ca="1" si="18"/>
        <v>0</v>
      </c>
    </row>
    <row r="92" spans="2:47" x14ac:dyDescent="0.15">
      <c r="B92">
        <v>364.96300000000002</v>
      </c>
      <c r="C92">
        <v>20</v>
      </c>
      <c r="D92" s="18">
        <v>5.2650000000000002E-2</v>
      </c>
      <c r="E92" s="18">
        <v>1.719E-2</v>
      </c>
      <c r="F92" s="18">
        <v>0.6119</v>
      </c>
      <c r="G92" s="18">
        <v>3.141E-2</v>
      </c>
      <c r="H92" s="18">
        <v>-3.5560000000000001E-2</v>
      </c>
      <c r="I92" s="18">
        <v>1.9279999999999999</v>
      </c>
      <c r="J92" s="18">
        <v>0.33069999999999999</v>
      </c>
      <c r="K92" s="18">
        <v>-3.4270000000000002E-2</v>
      </c>
      <c r="L92" s="18">
        <v>2.4750000000000001</v>
      </c>
      <c r="M92" s="18">
        <v>0.23119999999999999</v>
      </c>
      <c r="O92" s="18">
        <f>MAX(MIN(Angle!A105,AngProton!$P$3),AngProton!$P$2)</f>
        <v>1</v>
      </c>
      <c r="P92" s="18">
        <f t="shared" ca="1" si="13"/>
        <v>3.2052461666130232E-2</v>
      </c>
      <c r="Q92" s="18">
        <f t="shared" ca="1" si="13"/>
        <v>5.6821935377722448E-2</v>
      </c>
      <c r="R92" s="18">
        <f t="shared" ca="1" si="13"/>
        <v>3.2052461666130232E-2</v>
      </c>
      <c r="S92" s="18">
        <f t="shared" ca="1" si="13"/>
        <v>5.6821935377722448E-2</v>
      </c>
      <c r="T92" s="18">
        <f ca="1">MAX(-P92+MIN(P92,AngCal!$B$30),T$11+T$12/(1+EXP((T$13-LOG10($O92))/T$14))+T$15/(1+EXP((T$16-LOG10($O92))/T$17))+T$18/(1+EXP((T$19-LOG10($O92))/T$20)))</f>
        <v>1.5644393464006368E-2</v>
      </c>
      <c r="U92" s="18">
        <f ca="1">MAX(-Q92+MIN(Q92,AngCal!$B$30),U$11+U$12/(1+EXP((U$13-LOG10($O92))/U$14))+U$15/(1+EXP((U$16-LOG10($O92))/U$17))+U$18/(1+EXP((U$19-LOG10($O92))/U$20)))</f>
        <v>1.0514572729990431E-3</v>
      </c>
      <c r="V92" s="18">
        <f ca="1">MAX(-R92+MIN(R92,AngCal!$B$30),V$11+V$12/(1+EXP((V$13-LOG10($O92))/V$14))+V$15/(1+EXP((V$16-LOG10($O92))/V$17))+V$18/(1+EXP((V$19-LOG10($O92))/V$20)))</f>
        <v>1.5644393464006368E-2</v>
      </c>
      <c r="W92" s="18">
        <f ca="1">MAX(-S92+MIN(S92,AngCal!$B$30),W$11+W$12/(1+EXP((W$13-LOG10($O92))/W$14))+W$15/(1+EXP((W$16-LOG10($O92))/W$17))+W$18/(1+EXP((W$19-LOG10($O92))/W$20)))</f>
        <v>1.0514572729990431E-3</v>
      </c>
      <c r="X92" s="18">
        <f t="shared" ca="1" si="14"/>
        <v>1.0531979376234375</v>
      </c>
      <c r="Y92" s="18">
        <f t="shared" ca="1" si="14"/>
        <v>0.72376593479061524</v>
      </c>
      <c r="Z92" s="18">
        <f t="shared" ca="1" si="14"/>
        <v>1.0531979376234375</v>
      </c>
      <c r="AA92" s="18">
        <f t="shared" ca="1" si="14"/>
        <v>0.72376593479061524</v>
      </c>
      <c r="AB92" s="18">
        <f t="shared" ca="1" si="15"/>
        <v>1.2116658812509958E-2</v>
      </c>
      <c r="AC92" s="18">
        <f t="shared" ca="1" si="15"/>
        <v>3.1380242080660807E-2</v>
      </c>
      <c r="AD92" s="18">
        <f t="shared" ca="1" si="15"/>
        <v>1.2116658812509958E-2</v>
      </c>
      <c r="AE92" s="18">
        <f t="shared" ca="1" si="15"/>
        <v>3.1380242080660807E-2</v>
      </c>
      <c r="AF92" s="18">
        <f ca="1">MAX(-AB92+MIN(AB92,AngCal!$B$30),AF$11+AF$12/(1+EXP((AF$13-LOG10($O92))/AF$14))+AF$15/(1+EXP((AF$16-LOG10($O92))/AF$17))+AF$18/(1+EXP((AF$19-LOG10($O92))/AF$20)))</f>
        <v>0.15271334337353637</v>
      </c>
      <c r="AG92" s="18">
        <f ca="1">MAX(-AC92+MIN(AC92,AngCal!$B$30),AG$11+AG$12/(1+EXP((AG$13-LOG10($O92))/AG$14))+AG$15/(1+EXP((AG$16-LOG10($O92))/AG$17))+AG$18/(1+EXP((AG$19-LOG10($O92))/AG$20)))</f>
        <v>0.1250433840964324</v>
      </c>
      <c r="AH92" s="18">
        <f ca="1">MAX(-AD92+MIN(AD92,AngCal!$B$30),AH$11+AH$12/(1+EXP((AH$13-LOG10($O92))/AH$14))+AH$15/(1+EXP((AH$16-LOG10($O92))/AH$17))+AH$18/(1+EXP((AH$19-LOG10($O92))/AH$20)))</f>
        <v>0.15271334337353637</v>
      </c>
      <c r="AI92" s="18">
        <f ca="1">MAX(-AE92+MIN(AE92,AngCal!$B$30),AI$11+AI$12/(1+EXP((AI$13-LOG10($O92))/AI$14))+AI$15/(1+EXP((AI$16-LOG10($O92))/AI$17))+AI$18/(1+EXP((AI$19-LOG10($O92))/AI$20)))</f>
        <v>0.1250433840964324</v>
      </c>
      <c r="AJ92" s="18">
        <f t="shared" ca="1" si="16"/>
        <v>0.68479727729506412</v>
      </c>
      <c r="AK92" s="18">
        <f t="shared" ca="1" si="16"/>
        <v>0.93158707754014036</v>
      </c>
      <c r="AL92" s="18">
        <f t="shared" ca="1" si="16"/>
        <v>0.68479727729506412</v>
      </c>
      <c r="AM92" s="18">
        <f t="shared" ca="1" si="16"/>
        <v>0.93158707754014036</v>
      </c>
      <c r="AN92" s="18">
        <f t="shared" ca="1" si="17"/>
        <v>1</v>
      </c>
      <c r="AO92" s="18">
        <f t="shared" ca="1" si="17"/>
        <v>1</v>
      </c>
      <c r="AP92" s="18">
        <f t="shared" ca="1" si="17"/>
        <v>1</v>
      </c>
      <c r="AQ92" s="18">
        <f t="shared" ca="1" si="17"/>
        <v>1</v>
      </c>
      <c r="AR92" s="18">
        <f t="shared" ca="1" si="18"/>
        <v>0</v>
      </c>
      <c r="AS92" s="18">
        <f t="shared" ca="1" si="18"/>
        <v>0</v>
      </c>
      <c r="AT92" s="18">
        <f t="shared" ca="1" si="18"/>
        <v>0</v>
      </c>
      <c r="AU92" s="18">
        <f t="shared" ca="1" si="18"/>
        <v>0</v>
      </c>
    </row>
    <row r="93" spans="2:47" x14ac:dyDescent="0.15">
      <c r="B93">
        <v>483.56299999999999</v>
      </c>
      <c r="C93">
        <v>1</v>
      </c>
      <c r="D93" s="18">
        <v>7.8270000000000006E-2</v>
      </c>
      <c r="E93" s="18">
        <v>4.113E-2</v>
      </c>
      <c r="F93" s="18">
        <v>3.2490000000000001</v>
      </c>
      <c r="G93" s="18">
        <v>0.1031</v>
      </c>
      <c r="H93" s="18">
        <v>-9.6860000000000002E-2</v>
      </c>
      <c r="I93" s="18">
        <v>2.5779999999999998</v>
      </c>
      <c r="J93" s="18">
        <v>1.07</v>
      </c>
      <c r="K93" s="18">
        <v>-2.2540000000000001E-2</v>
      </c>
      <c r="L93" s="18">
        <v>2.1320000000000001</v>
      </c>
      <c r="M93" s="18">
        <v>0.16619999999999999</v>
      </c>
      <c r="O93" s="18">
        <f>MAX(MIN(Angle!A106,AngProton!$P$3),AngProton!$P$2)</f>
        <v>1</v>
      </c>
      <c r="P93" s="18">
        <f t="shared" ca="1" si="13"/>
        <v>3.2052461666130232E-2</v>
      </c>
      <c r="Q93" s="18">
        <f t="shared" ca="1" si="13"/>
        <v>5.6821935377722448E-2</v>
      </c>
      <c r="R93" s="18">
        <f t="shared" ca="1" si="13"/>
        <v>3.2052461666130232E-2</v>
      </c>
      <c r="S93" s="18">
        <f t="shared" ca="1" si="13"/>
        <v>5.6821935377722448E-2</v>
      </c>
      <c r="T93" s="18">
        <f ca="1">MAX(-P93+MIN(P93,AngCal!$B$30),T$11+T$12/(1+EXP((T$13-LOG10($O93))/T$14))+T$15/(1+EXP((T$16-LOG10($O93))/T$17))+T$18/(1+EXP((T$19-LOG10($O93))/T$20)))</f>
        <v>1.5644393464006368E-2</v>
      </c>
      <c r="U93" s="18">
        <f ca="1">MAX(-Q93+MIN(Q93,AngCal!$B$30),U$11+U$12/(1+EXP((U$13-LOG10($O93))/U$14))+U$15/(1+EXP((U$16-LOG10($O93))/U$17))+U$18/(1+EXP((U$19-LOG10($O93))/U$20)))</f>
        <v>1.0514572729990431E-3</v>
      </c>
      <c r="V93" s="18">
        <f ca="1">MAX(-R93+MIN(R93,AngCal!$B$30),V$11+V$12/(1+EXP((V$13-LOG10($O93))/V$14))+V$15/(1+EXP((V$16-LOG10($O93))/V$17))+V$18/(1+EXP((V$19-LOG10($O93))/V$20)))</f>
        <v>1.5644393464006368E-2</v>
      </c>
      <c r="W93" s="18">
        <f ca="1">MAX(-S93+MIN(S93,AngCal!$B$30),W$11+W$12/(1+EXP((W$13-LOG10($O93))/W$14))+W$15/(1+EXP((W$16-LOG10($O93))/W$17))+W$18/(1+EXP((W$19-LOG10($O93))/W$20)))</f>
        <v>1.0514572729990431E-3</v>
      </c>
      <c r="X93" s="18">
        <f t="shared" ca="1" si="14"/>
        <v>1.0531979376234375</v>
      </c>
      <c r="Y93" s="18">
        <f t="shared" ca="1" si="14"/>
        <v>0.72376593479061524</v>
      </c>
      <c r="Z93" s="18">
        <f t="shared" ca="1" si="14"/>
        <v>1.0531979376234375</v>
      </c>
      <c r="AA93" s="18">
        <f t="shared" ca="1" si="14"/>
        <v>0.72376593479061524</v>
      </c>
      <c r="AB93" s="18">
        <f t="shared" ca="1" si="15"/>
        <v>1.2116658812509958E-2</v>
      </c>
      <c r="AC93" s="18">
        <f t="shared" ca="1" si="15"/>
        <v>3.1380242080660807E-2</v>
      </c>
      <c r="AD93" s="18">
        <f t="shared" ca="1" si="15"/>
        <v>1.2116658812509958E-2</v>
      </c>
      <c r="AE93" s="18">
        <f t="shared" ca="1" si="15"/>
        <v>3.1380242080660807E-2</v>
      </c>
      <c r="AF93" s="18">
        <f ca="1">MAX(-AB93+MIN(AB93,AngCal!$B$30),AF$11+AF$12/(1+EXP((AF$13-LOG10($O93))/AF$14))+AF$15/(1+EXP((AF$16-LOG10($O93))/AF$17))+AF$18/(1+EXP((AF$19-LOG10($O93))/AF$20)))</f>
        <v>0.15271334337353637</v>
      </c>
      <c r="AG93" s="18">
        <f ca="1">MAX(-AC93+MIN(AC93,AngCal!$B$30),AG$11+AG$12/(1+EXP((AG$13-LOG10($O93))/AG$14))+AG$15/(1+EXP((AG$16-LOG10($O93))/AG$17))+AG$18/(1+EXP((AG$19-LOG10($O93))/AG$20)))</f>
        <v>0.1250433840964324</v>
      </c>
      <c r="AH93" s="18">
        <f ca="1">MAX(-AD93+MIN(AD93,AngCal!$B$30),AH$11+AH$12/(1+EXP((AH$13-LOG10($O93))/AH$14))+AH$15/(1+EXP((AH$16-LOG10($O93))/AH$17))+AH$18/(1+EXP((AH$19-LOG10($O93))/AH$20)))</f>
        <v>0.15271334337353637</v>
      </c>
      <c r="AI93" s="18">
        <f ca="1">MAX(-AE93+MIN(AE93,AngCal!$B$30),AI$11+AI$12/(1+EXP((AI$13-LOG10($O93))/AI$14))+AI$15/(1+EXP((AI$16-LOG10($O93))/AI$17))+AI$18/(1+EXP((AI$19-LOG10($O93))/AI$20)))</f>
        <v>0.1250433840964324</v>
      </c>
      <c r="AJ93" s="18">
        <f t="shared" ca="1" si="16"/>
        <v>0.68479727729506412</v>
      </c>
      <c r="AK93" s="18">
        <f t="shared" ca="1" si="16"/>
        <v>0.93158707754014036</v>
      </c>
      <c r="AL93" s="18">
        <f t="shared" ca="1" si="16"/>
        <v>0.68479727729506412</v>
      </c>
      <c r="AM93" s="18">
        <f t="shared" ca="1" si="16"/>
        <v>0.93158707754014036</v>
      </c>
      <c r="AN93" s="18">
        <f t="shared" ca="1" si="17"/>
        <v>1</v>
      </c>
      <c r="AO93" s="18">
        <f t="shared" ca="1" si="17"/>
        <v>1</v>
      </c>
      <c r="AP93" s="18">
        <f t="shared" ca="1" si="17"/>
        <v>1</v>
      </c>
      <c r="AQ93" s="18">
        <f t="shared" ca="1" si="17"/>
        <v>1</v>
      </c>
      <c r="AR93" s="18">
        <f t="shared" ca="1" si="18"/>
        <v>0</v>
      </c>
      <c r="AS93" s="18">
        <f t="shared" ca="1" si="18"/>
        <v>0</v>
      </c>
      <c r="AT93" s="18">
        <f t="shared" ca="1" si="18"/>
        <v>0</v>
      </c>
      <c r="AU93" s="18">
        <f t="shared" ca="1" si="18"/>
        <v>0</v>
      </c>
    </row>
    <row r="94" spans="2:47" x14ac:dyDescent="0.15">
      <c r="B94">
        <v>483.56299999999999</v>
      </c>
      <c r="C94">
        <v>3</v>
      </c>
      <c r="D94" s="18">
        <v>6.6479999999999997E-2</v>
      </c>
      <c r="E94" s="18">
        <v>0.126</v>
      </c>
      <c r="F94" s="18">
        <v>2.262</v>
      </c>
      <c r="G94" s="18">
        <v>0.45029999999999998</v>
      </c>
      <c r="H94" s="18">
        <v>-0.17749999999999999</v>
      </c>
      <c r="I94" s="18">
        <v>2.1480000000000001</v>
      </c>
      <c r="J94" s="18">
        <v>0.42899999999999999</v>
      </c>
      <c r="K94" s="18">
        <v>-1.495E-2</v>
      </c>
      <c r="L94" s="18">
        <v>2.3490000000000002</v>
      </c>
      <c r="M94" s="18">
        <v>0.19120000000000001</v>
      </c>
      <c r="O94" s="18">
        <f>MAX(MIN(Angle!A107,AngProton!$P$3),AngProton!$P$2)</f>
        <v>1</v>
      </c>
      <c r="P94" s="18">
        <f t="shared" ca="1" si="13"/>
        <v>3.2052461666130232E-2</v>
      </c>
      <c r="Q94" s="18">
        <f t="shared" ca="1" si="13"/>
        <v>5.6821935377722448E-2</v>
      </c>
      <c r="R94" s="18">
        <f t="shared" ca="1" si="13"/>
        <v>3.2052461666130232E-2</v>
      </c>
      <c r="S94" s="18">
        <f t="shared" ca="1" si="13"/>
        <v>5.6821935377722448E-2</v>
      </c>
      <c r="T94" s="18">
        <f ca="1">MAX(-P94+MIN(P94,AngCal!$B$30),T$11+T$12/(1+EXP((T$13-LOG10($O94))/T$14))+T$15/(1+EXP((T$16-LOG10($O94))/T$17))+T$18/(1+EXP((T$19-LOG10($O94))/T$20)))</f>
        <v>1.5644393464006368E-2</v>
      </c>
      <c r="U94" s="18">
        <f ca="1">MAX(-Q94+MIN(Q94,AngCal!$B$30),U$11+U$12/(1+EXP((U$13-LOG10($O94))/U$14))+U$15/(1+EXP((U$16-LOG10($O94))/U$17))+U$18/(1+EXP((U$19-LOG10($O94))/U$20)))</f>
        <v>1.0514572729990431E-3</v>
      </c>
      <c r="V94" s="18">
        <f ca="1">MAX(-R94+MIN(R94,AngCal!$B$30),V$11+V$12/(1+EXP((V$13-LOG10($O94))/V$14))+V$15/(1+EXP((V$16-LOG10($O94))/V$17))+V$18/(1+EXP((V$19-LOG10($O94))/V$20)))</f>
        <v>1.5644393464006368E-2</v>
      </c>
      <c r="W94" s="18">
        <f ca="1">MAX(-S94+MIN(S94,AngCal!$B$30),W$11+W$12/(1+EXP((W$13-LOG10($O94))/W$14))+W$15/(1+EXP((W$16-LOG10($O94))/W$17))+W$18/(1+EXP((W$19-LOG10($O94))/W$20)))</f>
        <v>1.0514572729990431E-3</v>
      </c>
      <c r="X94" s="18">
        <f t="shared" ca="1" si="14"/>
        <v>1.0531979376234375</v>
      </c>
      <c r="Y94" s="18">
        <f t="shared" ca="1" si="14"/>
        <v>0.72376593479061524</v>
      </c>
      <c r="Z94" s="18">
        <f t="shared" ca="1" si="14"/>
        <v>1.0531979376234375</v>
      </c>
      <c r="AA94" s="18">
        <f t="shared" ca="1" si="14"/>
        <v>0.72376593479061524</v>
      </c>
      <c r="AB94" s="18">
        <f t="shared" ca="1" si="15"/>
        <v>1.2116658812509958E-2</v>
      </c>
      <c r="AC94" s="18">
        <f t="shared" ca="1" si="15"/>
        <v>3.1380242080660807E-2</v>
      </c>
      <c r="AD94" s="18">
        <f t="shared" ca="1" si="15"/>
        <v>1.2116658812509958E-2</v>
      </c>
      <c r="AE94" s="18">
        <f t="shared" ca="1" si="15"/>
        <v>3.1380242080660807E-2</v>
      </c>
      <c r="AF94" s="18">
        <f ca="1">MAX(-AB94+MIN(AB94,AngCal!$B$30),AF$11+AF$12/(1+EXP((AF$13-LOG10($O94))/AF$14))+AF$15/(1+EXP((AF$16-LOG10($O94))/AF$17))+AF$18/(1+EXP((AF$19-LOG10($O94))/AF$20)))</f>
        <v>0.15271334337353637</v>
      </c>
      <c r="AG94" s="18">
        <f ca="1">MAX(-AC94+MIN(AC94,AngCal!$B$30),AG$11+AG$12/(1+EXP((AG$13-LOG10($O94))/AG$14))+AG$15/(1+EXP((AG$16-LOG10($O94))/AG$17))+AG$18/(1+EXP((AG$19-LOG10($O94))/AG$20)))</f>
        <v>0.1250433840964324</v>
      </c>
      <c r="AH94" s="18">
        <f ca="1">MAX(-AD94+MIN(AD94,AngCal!$B$30),AH$11+AH$12/(1+EXP((AH$13-LOG10($O94))/AH$14))+AH$15/(1+EXP((AH$16-LOG10($O94))/AH$17))+AH$18/(1+EXP((AH$19-LOG10($O94))/AH$20)))</f>
        <v>0.15271334337353637</v>
      </c>
      <c r="AI94" s="18">
        <f ca="1">MAX(-AE94+MIN(AE94,AngCal!$B$30),AI$11+AI$12/(1+EXP((AI$13-LOG10($O94))/AI$14))+AI$15/(1+EXP((AI$16-LOG10($O94))/AI$17))+AI$18/(1+EXP((AI$19-LOG10($O94))/AI$20)))</f>
        <v>0.1250433840964324</v>
      </c>
      <c r="AJ94" s="18">
        <f t="shared" ca="1" si="16"/>
        <v>0.68479727729506412</v>
      </c>
      <c r="AK94" s="18">
        <f t="shared" ca="1" si="16"/>
        <v>0.93158707754014036</v>
      </c>
      <c r="AL94" s="18">
        <f t="shared" ca="1" si="16"/>
        <v>0.68479727729506412</v>
      </c>
      <c r="AM94" s="18">
        <f t="shared" ca="1" si="16"/>
        <v>0.93158707754014036</v>
      </c>
      <c r="AN94" s="18">
        <f t="shared" ca="1" si="17"/>
        <v>1</v>
      </c>
      <c r="AO94" s="18">
        <f t="shared" ca="1" si="17"/>
        <v>1</v>
      </c>
      <c r="AP94" s="18">
        <f t="shared" ca="1" si="17"/>
        <v>1</v>
      </c>
      <c r="AQ94" s="18">
        <f t="shared" ca="1" si="17"/>
        <v>1</v>
      </c>
      <c r="AR94" s="18">
        <f t="shared" ca="1" si="18"/>
        <v>0</v>
      </c>
      <c r="AS94" s="18">
        <f t="shared" ca="1" si="18"/>
        <v>0</v>
      </c>
      <c r="AT94" s="18">
        <f t="shared" ca="1" si="18"/>
        <v>0</v>
      </c>
      <c r="AU94" s="18">
        <f t="shared" ca="1" si="18"/>
        <v>0</v>
      </c>
    </row>
    <row r="95" spans="2:47" x14ac:dyDescent="0.15">
      <c r="B95">
        <v>483.56299999999999</v>
      </c>
      <c r="C95">
        <v>5</v>
      </c>
      <c r="D95" s="18">
        <v>6.9949999999999998E-2</v>
      </c>
      <c r="E95" s="18">
        <v>2.7359999999999999E-2</v>
      </c>
      <c r="F95" s="18">
        <v>1.331</v>
      </c>
      <c r="G95" s="18">
        <v>0.219</v>
      </c>
      <c r="H95" s="18">
        <v>-0.12640000000000001</v>
      </c>
      <c r="I95" s="18">
        <v>2.052</v>
      </c>
      <c r="J95" s="18">
        <v>0.55889999999999995</v>
      </c>
      <c r="K95" s="18">
        <v>2.912E-2</v>
      </c>
      <c r="L95" s="18">
        <v>3.133</v>
      </c>
      <c r="M95" s="18">
        <v>0.27110000000000001</v>
      </c>
      <c r="O95" s="18">
        <f>MAX(MIN(Angle!A108,AngProton!$P$3),AngProton!$P$2)</f>
        <v>1</v>
      </c>
      <c r="P95" s="18">
        <f t="shared" ca="1" si="13"/>
        <v>3.2052461666130232E-2</v>
      </c>
      <c r="Q95" s="18">
        <f t="shared" ca="1" si="13"/>
        <v>5.6821935377722448E-2</v>
      </c>
      <c r="R95" s="18">
        <f t="shared" ca="1" si="13"/>
        <v>3.2052461666130232E-2</v>
      </c>
      <c r="S95" s="18">
        <f t="shared" ca="1" si="13"/>
        <v>5.6821935377722448E-2</v>
      </c>
      <c r="T95" s="18">
        <f ca="1">MAX(-P95+MIN(P95,AngCal!$B$30),T$11+T$12/(1+EXP((T$13-LOG10($O95))/T$14))+T$15/(1+EXP((T$16-LOG10($O95))/T$17))+T$18/(1+EXP((T$19-LOG10($O95))/T$20)))</f>
        <v>1.5644393464006368E-2</v>
      </c>
      <c r="U95" s="18">
        <f ca="1">MAX(-Q95+MIN(Q95,AngCal!$B$30),U$11+U$12/(1+EXP((U$13-LOG10($O95))/U$14))+U$15/(1+EXP((U$16-LOG10($O95))/U$17))+U$18/(1+EXP((U$19-LOG10($O95))/U$20)))</f>
        <v>1.0514572729990431E-3</v>
      </c>
      <c r="V95" s="18">
        <f ca="1">MAX(-R95+MIN(R95,AngCal!$B$30),V$11+V$12/(1+EXP((V$13-LOG10($O95))/V$14))+V$15/(1+EXP((V$16-LOG10($O95))/V$17))+V$18/(1+EXP((V$19-LOG10($O95))/V$20)))</f>
        <v>1.5644393464006368E-2</v>
      </c>
      <c r="W95" s="18">
        <f ca="1">MAX(-S95+MIN(S95,AngCal!$B$30),W$11+W$12/(1+EXP((W$13-LOG10($O95))/W$14))+W$15/(1+EXP((W$16-LOG10($O95))/W$17))+W$18/(1+EXP((W$19-LOG10($O95))/W$20)))</f>
        <v>1.0514572729990431E-3</v>
      </c>
      <c r="X95" s="18">
        <f t="shared" ca="1" si="14"/>
        <v>1.0531979376234375</v>
      </c>
      <c r="Y95" s="18">
        <f t="shared" ca="1" si="14"/>
        <v>0.72376593479061524</v>
      </c>
      <c r="Z95" s="18">
        <f t="shared" ca="1" si="14"/>
        <v>1.0531979376234375</v>
      </c>
      <c r="AA95" s="18">
        <f t="shared" ca="1" si="14"/>
        <v>0.72376593479061524</v>
      </c>
      <c r="AB95" s="18">
        <f t="shared" ca="1" si="15"/>
        <v>1.2116658812509958E-2</v>
      </c>
      <c r="AC95" s="18">
        <f t="shared" ca="1" si="15"/>
        <v>3.1380242080660807E-2</v>
      </c>
      <c r="AD95" s="18">
        <f t="shared" ca="1" si="15"/>
        <v>1.2116658812509958E-2</v>
      </c>
      <c r="AE95" s="18">
        <f t="shared" ca="1" si="15"/>
        <v>3.1380242080660807E-2</v>
      </c>
      <c r="AF95" s="18">
        <f ca="1">MAX(-AB95+MIN(AB95,AngCal!$B$30),AF$11+AF$12/(1+EXP((AF$13-LOG10($O95))/AF$14))+AF$15/(1+EXP((AF$16-LOG10($O95))/AF$17))+AF$18/(1+EXP((AF$19-LOG10($O95))/AF$20)))</f>
        <v>0.15271334337353637</v>
      </c>
      <c r="AG95" s="18">
        <f ca="1">MAX(-AC95+MIN(AC95,AngCal!$B$30),AG$11+AG$12/(1+EXP((AG$13-LOG10($O95))/AG$14))+AG$15/(1+EXP((AG$16-LOG10($O95))/AG$17))+AG$18/(1+EXP((AG$19-LOG10($O95))/AG$20)))</f>
        <v>0.1250433840964324</v>
      </c>
      <c r="AH95" s="18">
        <f ca="1">MAX(-AD95+MIN(AD95,AngCal!$B$30),AH$11+AH$12/(1+EXP((AH$13-LOG10($O95))/AH$14))+AH$15/(1+EXP((AH$16-LOG10($O95))/AH$17))+AH$18/(1+EXP((AH$19-LOG10($O95))/AH$20)))</f>
        <v>0.15271334337353637</v>
      </c>
      <c r="AI95" s="18">
        <f ca="1">MAX(-AE95+MIN(AE95,AngCal!$B$30),AI$11+AI$12/(1+EXP((AI$13-LOG10($O95))/AI$14))+AI$15/(1+EXP((AI$16-LOG10($O95))/AI$17))+AI$18/(1+EXP((AI$19-LOG10($O95))/AI$20)))</f>
        <v>0.1250433840964324</v>
      </c>
      <c r="AJ95" s="18">
        <f t="shared" ca="1" si="16"/>
        <v>0.68479727729506412</v>
      </c>
      <c r="AK95" s="18">
        <f t="shared" ca="1" si="16"/>
        <v>0.93158707754014036</v>
      </c>
      <c r="AL95" s="18">
        <f t="shared" ca="1" si="16"/>
        <v>0.68479727729506412</v>
      </c>
      <c r="AM95" s="18">
        <f t="shared" ca="1" si="16"/>
        <v>0.93158707754014036</v>
      </c>
      <c r="AN95" s="18">
        <f t="shared" ca="1" si="17"/>
        <v>1</v>
      </c>
      <c r="AO95" s="18">
        <f t="shared" ca="1" si="17"/>
        <v>1</v>
      </c>
      <c r="AP95" s="18">
        <f t="shared" ca="1" si="17"/>
        <v>1</v>
      </c>
      <c r="AQ95" s="18">
        <f t="shared" ca="1" si="17"/>
        <v>1</v>
      </c>
      <c r="AR95" s="18">
        <f t="shared" ca="1" si="18"/>
        <v>0</v>
      </c>
      <c r="AS95" s="18">
        <f t="shared" ca="1" si="18"/>
        <v>0</v>
      </c>
      <c r="AT95" s="18">
        <f t="shared" ca="1" si="18"/>
        <v>0</v>
      </c>
      <c r="AU95" s="18">
        <f t="shared" ca="1" si="18"/>
        <v>0</v>
      </c>
    </row>
    <row r="96" spans="2:47" x14ac:dyDescent="0.15">
      <c r="B96">
        <v>483.56299999999999</v>
      </c>
      <c r="C96">
        <v>7</v>
      </c>
      <c r="D96" s="18">
        <v>8.1170000000000006E-2</v>
      </c>
      <c r="E96" s="18">
        <v>-6.2529999999999999E-3</v>
      </c>
      <c r="F96" s="18">
        <v>2.5230000000000001</v>
      </c>
      <c r="G96" s="18">
        <v>0.11609999999999999</v>
      </c>
      <c r="H96" s="18">
        <v>-2.1069999999999998E-2</v>
      </c>
      <c r="I96" s="18">
        <v>0.1767</v>
      </c>
      <c r="J96" s="18">
        <v>7.5550000000000006E-2</v>
      </c>
      <c r="K96" s="18">
        <v>-5.3839999999999999E-2</v>
      </c>
      <c r="L96" s="18">
        <v>2.077</v>
      </c>
      <c r="M96" s="18">
        <v>0.28260000000000002</v>
      </c>
      <c r="O96" s="18">
        <f>MAX(MIN(Angle!A109,AngProton!$P$3),AngProton!$P$2)</f>
        <v>1</v>
      </c>
      <c r="P96" s="18">
        <f t="shared" ca="1" si="13"/>
        <v>3.2052461666130232E-2</v>
      </c>
      <c r="Q96" s="18">
        <f t="shared" ca="1" si="13"/>
        <v>5.6821935377722448E-2</v>
      </c>
      <c r="R96" s="18">
        <f t="shared" ca="1" si="13"/>
        <v>3.2052461666130232E-2</v>
      </c>
      <c r="S96" s="18">
        <f t="shared" ca="1" si="13"/>
        <v>5.6821935377722448E-2</v>
      </c>
      <c r="T96" s="18">
        <f ca="1">MAX(-P96+MIN(P96,AngCal!$B$30),T$11+T$12/(1+EXP((T$13-LOG10($O96))/T$14))+T$15/(1+EXP((T$16-LOG10($O96))/T$17))+T$18/(1+EXP((T$19-LOG10($O96))/T$20)))</f>
        <v>1.5644393464006368E-2</v>
      </c>
      <c r="U96" s="18">
        <f ca="1">MAX(-Q96+MIN(Q96,AngCal!$B$30),U$11+U$12/(1+EXP((U$13-LOG10($O96))/U$14))+U$15/(1+EXP((U$16-LOG10($O96))/U$17))+U$18/(1+EXP((U$19-LOG10($O96))/U$20)))</f>
        <v>1.0514572729990431E-3</v>
      </c>
      <c r="V96" s="18">
        <f ca="1">MAX(-R96+MIN(R96,AngCal!$B$30),V$11+V$12/(1+EXP((V$13-LOG10($O96))/V$14))+V$15/(1+EXP((V$16-LOG10($O96))/V$17))+V$18/(1+EXP((V$19-LOG10($O96))/V$20)))</f>
        <v>1.5644393464006368E-2</v>
      </c>
      <c r="W96" s="18">
        <f ca="1">MAX(-S96+MIN(S96,AngCal!$B$30),W$11+W$12/(1+EXP((W$13-LOG10($O96))/W$14))+W$15/(1+EXP((W$16-LOG10($O96))/W$17))+W$18/(1+EXP((W$19-LOG10($O96))/W$20)))</f>
        <v>1.0514572729990431E-3</v>
      </c>
      <c r="X96" s="18">
        <f t="shared" ca="1" si="14"/>
        <v>1.0531979376234375</v>
      </c>
      <c r="Y96" s="18">
        <f t="shared" ca="1" si="14"/>
        <v>0.72376593479061524</v>
      </c>
      <c r="Z96" s="18">
        <f t="shared" ca="1" si="14"/>
        <v>1.0531979376234375</v>
      </c>
      <c r="AA96" s="18">
        <f t="shared" ca="1" si="14"/>
        <v>0.72376593479061524</v>
      </c>
      <c r="AB96" s="18">
        <f t="shared" ca="1" si="15"/>
        <v>1.2116658812509958E-2</v>
      </c>
      <c r="AC96" s="18">
        <f t="shared" ca="1" si="15"/>
        <v>3.1380242080660807E-2</v>
      </c>
      <c r="AD96" s="18">
        <f t="shared" ca="1" si="15"/>
        <v>1.2116658812509958E-2</v>
      </c>
      <c r="AE96" s="18">
        <f t="shared" ca="1" si="15"/>
        <v>3.1380242080660807E-2</v>
      </c>
      <c r="AF96" s="18">
        <f ca="1">MAX(-AB96+MIN(AB96,AngCal!$B$30),AF$11+AF$12/(1+EXP((AF$13-LOG10($O96))/AF$14))+AF$15/(1+EXP((AF$16-LOG10($O96))/AF$17))+AF$18/(1+EXP((AF$19-LOG10($O96))/AF$20)))</f>
        <v>0.15271334337353637</v>
      </c>
      <c r="AG96" s="18">
        <f ca="1">MAX(-AC96+MIN(AC96,AngCal!$B$30),AG$11+AG$12/(1+EXP((AG$13-LOG10($O96))/AG$14))+AG$15/(1+EXP((AG$16-LOG10($O96))/AG$17))+AG$18/(1+EXP((AG$19-LOG10($O96))/AG$20)))</f>
        <v>0.1250433840964324</v>
      </c>
      <c r="AH96" s="18">
        <f ca="1">MAX(-AD96+MIN(AD96,AngCal!$B$30),AH$11+AH$12/(1+EXP((AH$13-LOG10($O96))/AH$14))+AH$15/(1+EXP((AH$16-LOG10($O96))/AH$17))+AH$18/(1+EXP((AH$19-LOG10($O96))/AH$20)))</f>
        <v>0.15271334337353637</v>
      </c>
      <c r="AI96" s="18">
        <f ca="1">MAX(-AE96+MIN(AE96,AngCal!$B$30),AI$11+AI$12/(1+EXP((AI$13-LOG10($O96))/AI$14))+AI$15/(1+EXP((AI$16-LOG10($O96))/AI$17))+AI$18/(1+EXP((AI$19-LOG10($O96))/AI$20)))</f>
        <v>0.1250433840964324</v>
      </c>
      <c r="AJ96" s="18">
        <f t="shared" ca="1" si="16"/>
        <v>0.68479727729506412</v>
      </c>
      <c r="AK96" s="18">
        <f t="shared" ca="1" si="16"/>
        <v>0.93158707754014036</v>
      </c>
      <c r="AL96" s="18">
        <f t="shared" ca="1" si="16"/>
        <v>0.68479727729506412</v>
      </c>
      <c r="AM96" s="18">
        <f t="shared" ca="1" si="16"/>
        <v>0.93158707754014036</v>
      </c>
      <c r="AN96" s="18">
        <f t="shared" ca="1" si="17"/>
        <v>1</v>
      </c>
      <c r="AO96" s="18">
        <f t="shared" ca="1" si="17"/>
        <v>1</v>
      </c>
      <c r="AP96" s="18">
        <f t="shared" ca="1" si="17"/>
        <v>1</v>
      </c>
      <c r="AQ96" s="18">
        <f t="shared" ca="1" si="17"/>
        <v>1</v>
      </c>
      <c r="AR96" s="18">
        <f t="shared" ca="1" si="18"/>
        <v>0</v>
      </c>
      <c r="AS96" s="18">
        <f t="shared" ca="1" si="18"/>
        <v>0</v>
      </c>
      <c r="AT96" s="18">
        <f t="shared" ca="1" si="18"/>
        <v>0</v>
      </c>
      <c r="AU96" s="18">
        <f t="shared" ca="1" si="18"/>
        <v>0</v>
      </c>
    </row>
    <row r="97" spans="2:47" x14ac:dyDescent="0.15">
      <c r="B97">
        <v>483.56299999999999</v>
      </c>
      <c r="C97">
        <v>10</v>
      </c>
      <c r="D97" s="18">
        <v>9.375E-2</v>
      </c>
      <c r="E97" s="18">
        <v>-3.6459999999999999E-2</v>
      </c>
      <c r="F97" s="18">
        <v>0.18990000000000001</v>
      </c>
      <c r="G97" s="18">
        <v>0.1182</v>
      </c>
      <c r="H97" s="18">
        <v>-4.9849999999999998E-2</v>
      </c>
      <c r="I97" s="18">
        <v>2.1219999999999999</v>
      </c>
      <c r="J97" s="18">
        <v>0.29570000000000002</v>
      </c>
      <c r="K97" s="18">
        <v>-7.4380000000000002E-3</v>
      </c>
      <c r="L97" s="18">
        <v>2.4329999999999998</v>
      </c>
      <c r="M97" s="18">
        <v>0.12839999999999999</v>
      </c>
      <c r="O97" s="18">
        <f>MAX(MIN(Angle!A110,AngProton!$P$3),AngProton!$P$2)</f>
        <v>1</v>
      </c>
      <c r="P97" s="18">
        <f t="shared" ca="1" si="13"/>
        <v>3.2052461666130232E-2</v>
      </c>
      <c r="Q97" s="18">
        <f t="shared" ca="1" si="13"/>
        <v>5.6821935377722448E-2</v>
      </c>
      <c r="R97" s="18">
        <f t="shared" ca="1" si="13"/>
        <v>3.2052461666130232E-2</v>
      </c>
      <c r="S97" s="18">
        <f t="shared" ca="1" si="13"/>
        <v>5.6821935377722448E-2</v>
      </c>
      <c r="T97" s="18">
        <f ca="1">MAX(-P97+MIN(P97,AngCal!$B$30),T$11+T$12/(1+EXP((T$13-LOG10($O97))/T$14))+T$15/(1+EXP((T$16-LOG10($O97))/T$17))+T$18/(1+EXP((T$19-LOG10($O97))/T$20)))</f>
        <v>1.5644393464006368E-2</v>
      </c>
      <c r="U97" s="18">
        <f ca="1">MAX(-Q97+MIN(Q97,AngCal!$B$30),U$11+U$12/(1+EXP((U$13-LOG10($O97))/U$14))+U$15/(1+EXP((U$16-LOG10($O97))/U$17))+U$18/(1+EXP((U$19-LOG10($O97))/U$20)))</f>
        <v>1.0514572729990431E-3</v>
      </c>
      <c r="V97" s="18">
        <f ca="1">MAX(-R97+MIN(R97,AngCal!$B$30),V$11+V$12/(1+EXP((V$13-LOG10($O97))/V$14))+V$15/(1+EXP((V$16-LOG10($O97))/V$17))+V$18/(1+EXP((V$19-LOG10($O97))/V$20)))</f>
        <v>1.5644393464006368E-2</v>
      </c>
      <c r="W97" s="18">
        <f ca="1">MAX(-S97+MIN(S97,AngCal!$B$30),W$11+W$12/(1+EXP((W$13-LOG10($O97))/W$14))+W$15/(1+EXP((W$16-LOG10($O97))/W$17))+W$18/(1+EXP((W$19-LOG10($O97))/W$20)))</f>
        <v>1.0514572729990431E-3</v>
      </c>
      <c r="X97" s="18">
        <f t="shared" ca="1" si="14"/>
        <v>1.0531979376234375</v>
      </c>
      <c r="Y97" s="18">
        <f t="shared" ca="1" si="14"/>
        <v>0.72376593479061524</v>
      </c>
      <c r="Z97" s="18">
        <f t="shared" ca="1" si="14"/>
        <v>1.0531979376234375</v>
      </c>
      <c r="AA97" s="18">
        <f t="shared" ca="1" si="14"/>
        <v>0.72376593479061524</v>
      </c>
      <c r="AB97" s="18">
        <f t="shared" ca="1" si="15"/>
        <v>1.2116658812509958E-2</v>
      </c>
      <c r="AC97" s="18">
        <f t="shared" ca="1" si="15"/>
        <v>3.1380242080660807E-2</v>
      </c>
      <c r="AD97" s="18">
        <f t="shared" ca="1" si="15"/>
        <v>1.2116658812509958E-2</v>
      </c>
      <c r="AE97" s="18">
        <f t="shared" ca="1" si="15"/>
        <v>3.1380242080660807E-2</v>
      </c>
      <c r="AF97" s="18">
        <f ca="1">MAX(-AB97+MIN(AB97,AngCal!$B$30),AF$11+AF$12/(1+EXP((AF$13-LOG10($O97))/AF$14))+AF$15/(1+EXP((AF$16-LOG10($O97))/AF$17))+AF$18/(1+EXP((AF$19-LOG10($O97))/AF$20)))</f>
        <v>0.15271334337353637</v>
      </c>
      <c r="AG97" s="18">
        <f ca="1">MAX(-AC97+MIN(AC97,AngCal!$B$30),AG$11+AG$12/(1+EXP((AG$13-LOG10($O97))/AG$14))+AG$15/(1+EXP((AG$16-LOG10($O97))/AG$17))+AG$18/(1+EXP((AG$19-LOG10($O97))/AG$20)))</f>
        <v>0.1250433840964324</v>
      </c>
      <c r="AH97" s="18">
        <f ca="1">MAX(-AD97+MIN(AD97,AngCal!$B$30),AH$11+AH$12/(1+EXP((AH$13-LOG10($O97))/AH$14))+AH$15/(1+EXP((AH$16-LOG10($O97))/AH$17))+AH$18/(1+EXP((AH$19-LOG10($O97))/AH$20)))</f>
        <v>0.15271334337353637</v>
      </c>
      <c r="AI97" s="18">
        <f ca="1">MAX(-AE97+MIN(AE97,AngCal!$B$30),AI$11+AI$12/(1+EXP((AI$13-LOG10($O97))/AI$14))+AI$15/(1+EXP((AI$16-LOG10($O97))/AI$17))+AI$18/(1+EXP((AI$19-LOG10($O97))/AI$20)))</f>
        <v>0.1250433840964324</v>
      </c>
      <c r="AJ97" s="18">
        <f t="shared" ca="1" si="16"/>
        <v>0.68479727729506412</v>
      </c>
      <c r="AK97" s="18">
        <f t="shared" ca="1" si="16"/>
        <v>0.93158707754014036</v>
      </c>
      <c r="AL97" s="18">
        <f t="shared" ca="1" si="16"/>
        <v>0.68479727729506412</v>
      </c>
      <c r="AM97" s="18">
        <f t="shared" ca="1" si="16"/>
        <v>0.93158707754014036</v>
      </c>
      <c r="AN97" s="18">
        <f t="shared" ca="1" si="17"/>
        <v>1</v>
      </c>
      <c r="AO97" s="18">
        <f t="shared" ca="1" si="17"/>
        <v>1</v>
      </c>
      <c r="AP97" s="18">
        <f t="shared" ca="1" si="17"/>
        <v>1</v>
      </c>
      <c r="AQ97" s="18">
        <f t="shared" ca="1" si="17"/>
        <v>1</v>
      </c>
      <c r="AR97" s="18">
        <f t="shared" ca="1" si="18"/>
        <v>0</v>
      </c>
      <c r="AS97" s="18">
        <f t="shared" ca="1" si="18"/>
        <v>0</v>
      </c>
      <c r="AT97" s="18">
        <f t="shared" ca="1" si="18"/>
        <v>0</v>
      </c>
      <c r="AU97" s="18">
        <f t="shared" ca="1" si="18"/>
        <v>0</v>
      </c>
    </row>
    <row r="98" spans="2:47" x14ac:dyDescent="0.15">
      <c r="B98">
        <v>483.56299999999999</v>
      </c>
      <c r="C98">
        <v>15</v>
      </c>
      <c r="D98" s="18">
        <v>7.7939999999999995E-2</v>
      </c>
      <c r="E98" s="18">
        <v>0.2238</v>
      </c>
      <c r="F98" s="18">
        <v>2.766</v>
      </c>
      <c r="G98" s="18">
        <v>1.1120000000000001</v>
      </c>
      <c r="H98" s="18">
        <v>-3.884E-2</v>
      </c>
      <c r="I98" s="18">
        <v>2.3149999999999999</v>
      </c>
      <c r="J98" s="18">
        <v>0.20599999999999999</v>
      </c>
      <c r="K98" s="18">
        <v>-0.26290000000000002</v>
      </c>
      <c r="L98" s="18">
        <v>2.4169999999999998</v>
      </c>
      <c r="M98" s="18">
        <v>1.232</v>
      </c>
      <c r="O98" s="18">
        <f>MAX(MIN(Angle!A111,AngProton!$P$3),AngProton!$P$2)</f>
        <v>1</v>
      </c>
      <c r="P98" s="18">
        <f t="shared" ca="1" si="13"/>
        <v>3.2052461666130232E-2</v>
      </c>
      <c r="Q98" s="18">
        <f t="shared" ca="1" si="13"/>
        <v>5.6821935377722448E-2</v>
      </c>
      <c r="R98" s="18">
        <f t="shared" ca="1" si="13"/>
        <v>3.2052461666130232E-2</v>
      </c>
      <c r="S98" s="18">
        <f t="shared" ca="1" si="13"/>
        <v>5.6821935377722448E-2</v>
      </c>
      <c r="T98" s="18">
        <f ca="1">MAX(-P98+MIN(P98,AngCal!$B$30),T$11+T$12/(1+EXP((T$13-LOG10($O98))/T$14))+T$15/(1+EXP((T$16-LOG10($O98))/T$17))+T$18/(1+EXP((T$19-LOG10($O98))/T$20)))</f>
        <v>1.5644393464006368E-2</v>
      </c>
      <c r="U98" s="18">
        <f ca="1">MAX(-Q98+MIN(Q98,AngCal!$B$30),U$11+U$12/(1+EXP((U$13-LOG10($O98))/U$14))+U$15/(1+EXP((U$16-LOG10($O98))/U$17))+U$18/(1+EXP((U$19-LOG10($O98))/U$20)))</f>
        <v>1.0514572729990431E-3</v>
      </c>
      <c r="V98" s="18">
        <f ca="1">MAX(-R98+MIN(R98,AngCal!$B$30),V$11+V$12/(1+EXP((V$13-LOG10($O98))/V$14))+V$15/(1+EXP((V$16-LOG10($O98))/V$17))+V$18/(1+EXP((V$19-LOG10($O98))/V$20)))</f>
        <v>1.5644393464006368E-2</v>
      </c>
      <c r="W98" s="18">
        <f ca="1">MAX(-S98+MIN(S98,AngCal!$B$30),W$11+W$12/(1+EXP((W$13-LOG10($O98))/W$14))+W$15/(1+EXP((W$16-LOG10($O98))/W$17))+W$18/(1+EXP((W$19-LOG10($O98))/W$20)))</f>
        <v>1.0514572729990431E-3</v>
      </c>
      <c r="X98" s="18">
        <f t="shared" ca="1" si="14"/>
        <v>1.0531979376234375</v>
      </c>
      <c r="Y98" s="18">
        <f t="shared" ca="1" si="14"/>
        <v>0.72376593479061524</v>
      </c>
      <c r="Z98" s="18">
        <f t="shared" ca="1" si="14"/>
        <v>1.0531979376234375</v>
      </c>
      <c r="AA98" s="18">
        <f t="shared" ca="1" si="14"/>
        <v>0.72376593479061524</v>
      </c>
      <c r="AB98" s="18">
        <f t="shared" ca="1" si="15"/>
        <v>1.2116658812509958E-2</v>
      </c>
      <c r="AC98" s="18">
        <f t="shared" ca="1" si="15"/>
        <v>3.1380242080660807E-2</v>
      </c>
      <c r="AD98" s="18">
        <f t="shared" ca="1" si="15"/>
        <v>1.2116658812509958E-2</v>
      </c>
      <c r="AE98" s="18">
        <f t="shared" ca="1" si="15"/>
        <v>3.1380242080660807E-2</v>
      </c>
      <c r="AF98" s="18">
        <f ca="1">MAX(-AB98+MIN(AB98,AngCal!$B$30),AF$11+AF$12/(1+EXP((AF$13-LOG10($O98))/AF$14))+AF$15/(1+EXP((AF$16-LOG10($O98))/AF$17))+AF$18/(1+EXP((AF$19-LOG10($O98))/AF$20)))</f>
        <v>0.15271334337353637</v>
      </c>
      <c r="AG98" s="18">
        <f ca="1">MAX(-AC98+MIN(AC98,AngCal!$B$30),AG$11+AG$12/(1+EXP((AG$13-LOG10($O98))/AG$14))+AG$15/(1+EXP((AG$16-LOG10($O98))/AG$17))+AG$18/(1+EXP((AG$19-LOG10($O98))/AG$20)))</f>
        <v>0.1250433840964324</v>
      </c>
      <c r="AH98" s="18">
        <f ca="1">MAX(-AD98+MIN(AD98,AngCal!$B$30),AH$11+AH$12/(1+EXP((AH$13-LOG10($O98))/AH$14))+AH$15/(1+EXP((AH$16-LOG10($O98))/AH$17))+AH$18/(1+EXP((AH$19-LOG10($O98))/AH$20)))</f>
        <v>0.15271334337353637</v>
      </c>
      <c r="AI98" s="18">
        <f ca="1">MAX(-AE98+MIN(AE98,AngCal!$B$30),AI$11+AI$12/(1+EXP((AI$13-LOG10($O98))/AI$14))+AI$15/(1+EXP((AI$16-LOG10($O98))/AI$17))+AI$18/(1+EXP((AI$19-LOG10($O98))/AI$20)))</f>
        <v>0.1250433840964324</v>
      </c>
      <c r="AJ98" s="18">
        <f t="shared" ca="1" si="16"/>
        <v>0.68479727729506412</v>
      </c>
      <c r="AK98" s="18">
        <f t="shared" ca="1" si="16"/>
        <v>0.93158707754014036</v>
      </c>
      <c r="AL98" s="18">
        <f t="shared" ca="1" si="16"/>
        <v>0.68479727729506412</v>
      </c>
      <c r="AM98" s="18">
        <f t="shared" ca="1" si="16"/>
        <v>0.93158707754014036</v>
      </c>
      <c r="AN98" s="18">
        <f t="shared" ca="1" si="17"/>
        <v>1</v>
      </c>
      <c r="AO98" s="18">
        <f t="shared" ca="1" si="17"/>
        <v>1</v>
      </c>
      <c r="AP98" s="18">
        <f t="shared" ca="1" si="17"/>
        <v>1</v>
      </c>
      <c r="AQ98" s="18">
        <f t="shared" ca="1" si="17"/>
        <v>1</v>
      </c>
      <c r="AR98" s="18">
        <f t="shared" ca="1" si="18"/>
        <v>0</v>
      </c>
      <c r="AS98" s="18">
        <f t="shared" ca="1" si="18"/>
        <v>0</v>
      </c>
      <c r="AT98" s="18">
        <f t="shared" ca="1" si="18"/>
        <v>0</v>
      </c>
      <c r="AU98" s="18">
        <f t="shared" ca="1" si="18"/>
        <v>0</v>
      </c>
    </row>
    <row r="99" spans="2:47" x14ac:dyDescent="0.15">
      <c r="B99">
        <v>483.56299999999999</v>
      </c>
      <c r="C99">
        <v>20</v>
      </c>
      <c r="D99" s="18">
        <v>0.16159999999999999</v>
      </c>
      <c r="E99" s="18">
        <v>-0.2374</v>
      </c>
      <c r="F99" s="18">
        <v>0.15920000000000001</v>
      </c>
      <c r="G99" s="18">
        <v>2.2490000000000001</v>
      </c>
      <c r="H99" s="18">
        <v>-5.0779999999999999E-2</v>
      </c>
      <c r="I99" s="18">
        <v>2.3559999999999999</v>
      </c>
      <c r="J99" s="18">
        <v>0.22589999999999999</v>
      </c>
      <c r="K99" s="18">
        <v>0.12659999999999999</v>
      </c>
      <c r="L99" s="18">
        <v>2.621</v>
      </c>
      <c r="M99" s="18">
        <v>1.143</v>
      </c>
      <c r="O99" s="18">
        <f>MAX(MIN(Angle!A112,AngProton!$P$3),AngProton!$P$2)</f>
        <v>1</v>
      </c>
      <c r="P99" s="18">
        <f t="shared" ca="1" si="13"/>
        <v>3.2052461666130232E-2</v>
      </c>
      <c r="Q99" s="18">
        <f t="shared" ca="1" si="13"/>
        <v>5.6821935377722448E-2</v>
      </c>
      <c r="R99" s="18">
        <f t="shared" ca="1" si="13"/>
        <v>3.2052461666130232E-2</v>
      </c>
      <c r="S99" s="18">
        <f t="shared" ca="1" si="13"/>
        <v>5.6821935377722448E-2</v>
      </c>
      <c r="T99" s="18">
        <f ca="1">MAX(-P99+MIN(P99,AngCal!$B$30),T$11+T$12/(1+EXP((T$13-LOG10($O99))/T$14))+T$15/(1+EXP((T$16-LOG10($O99))/T$17))+T$18/(1+EXP((T$19-LOG10($O99))/T$20)))</f>
        <v>1.5644393464006368E-2</v>
      </c>
      <c r="U99" s="18">
        <f ca="1">MAX(-Q99+MIN(Q99,AngCal!$B$30),U$11+U$12/(1+EXP((U$13-LOG10($O99))/U$14))+U$15/(1+EXP((U$16-LOG10($O99))/U$17))+U$18/(1+EXP((U$19-LOG10($O99))/U$20)))</f>
        <v>1.0514572729990431E-3</v>
      </c>
      <c r="V99" s="18">
        <f ca="1">MAX(-R99+MIN(R99,AngCal!$B$30),V$11+V$12/(1+EXP((V$13-LOG10($O99))/V$14))+V$15/(1+EXP((V$16-LOG10($O99))/V$17))+V$18/(1+EXP((V$19-LOG10($O99))/V$20)))</f>
        <v>1.5644393464006368E-2</v>
      </c>
      <c r="W99" s="18">
        <f ca="1">MAX(-S99+MIN(S99,AngCal!$B$30),W$11+W$12/(1+EXP((W$13-LOG10($O99))/W$14))+W$15/(1+EXP((W$16-LOG10($O99))/W$17))+W$18/(1+EXP((W$19-LOG10($O99))/W$20)))</f>
        <v>1.0514572729990431E-3</v>
      </c>
      <c r="X99" s="18">
        <f t="shared" ca="1" si="14"/>
        <v>1.0531979376234375</v>
      </c>
      <c r="Y99" s="18">
        <f t="shared" ca="1" si="14"/>
        <v>0.72376593479061524</v>
      </c>
      <c r="Z99" s="18">
        <f t="shared" ca="1" si="14"/>
        <v>1.0531979376234375</v>
      </c>
      <c r="AA99" s="18">
        <f t="shared" ca="1" si="14"/>
        <v>0.72376593479061524</v>
      </c>
      <c r="AB99" s="18">
        <f t="shared" ca="1" si="15"/>
        <v>1.2116658812509958E-2</v>
      </c>
      <c r="AC99" s="18">
        <f t="shared" ca="1" si="15"/>
        <v>3.1380242080660807E-2</v>
      </c>
      <c r="AD99" s="18">
        <f t="shared" ca="1" si="15"/>
        <v>1.2116658812509958E-2</v>
      </c>
      <c r="AE99" s="18">
        <f t="shared" ca="1" si="15"/>
        <v>3.1380242080660807E-2</v>
      </c>
      <c r="AF99" s="18">
        <f ca="1">MAX(-AB99+MIN(AB99,AngCal!$B$30),AF$11+AF$12/(1+EXP((AF$13-LOG10($O99))/AF$14))+AF$15/(1+EXP((AF$16-LOG10($O99))/AF$17))+AF$18/(1+EXP((AF$19-LOG10($O99))/AF$20)))</f>
        <v>0.15271334337353637</v>
      </c>
      <c r="AG99" s="18">
        <f ca="1">MAX(-AC99+MIN(AC99,AngCal!$B$30),AG$11+AG$12/(1+EXP((AG$13-LOG10($O99))/AG$14))+AG$15/(1+EXP((AG$16-LOG10($O99))/AG$17))+AG$18/(1+EXP((AG$19-LOG10($O99))/AG$20)))</f>
        <v>0.1250433840964324</v>
      </c>
      <c r="AH99" s="18">
        <f ca="1">MAX(-AD99+MIN(AD99,AngCal!$B$30),AH$11+AH$12/(1+EXP((AH$13-LOG10($O99))/AH$14))+AH$15/(1+EXP((AH$16-LOG10($O99))/AH$17))+AH$18/(1+EXP((AH$19-LOG10($O99))/AH$20)))</f>
        <v>0.15271334337353637</v>
      </c>
      <c r="AI99" s="18">
        <f ca="1">MAX(-AE99+MIN(AE99,AngCal!$B$30),AI$11+AI$12/(1+EXP((AI$13-LOG10($O99))/AI$14))+AI$15/(1+EXP((AI$16-LOG10($O99))/AI$17))+AI$18/(1+EXP((AI$19-LOG10($O99))/AI$20)))</f>
        <v>0.1250433840964324</v>
      </c>
      <c r="AJ99" s="18">
        <f t="shared" ca="1" si="16"/>
        <v>0.68479727729506412</v>
      </c>
      <c r="AK99" s="18">
        <f t="shared" ca="1" si="16"/>
        <v>0.93158707754014036</v>
      </c>
      <c r="AL99" s="18">
        <f t="shared" ca="1" si="16"/>
        <v>0.68479727729506412</v>
      </c>
      <c r="AM99" s="18">
        <f t="shared" ca="1" si="16"/>
        <v>0.93158707754014036</v>
      </c>
      <c r="AN99" s="18">
        <f t="shared" ca="1" si="17"/>
        <v>1</v>
      </c>
      <c r="AO99" s="18">
        <f t="shared" ca="1" si="17"/>
        <v>1</v>
      </c>
      <c r="AP99" s="18">
        <f t="shared" ca="1" si="17"/>
        <v>1</v>
      </c>
      <c r="AQ99" s="18">
        <f t="shared" ca="1" si="17"/>
        <v>1</v>
      </c>
      <c r="AR99" s="18">
        <f t="shared" ca="1" si="18"/>
        <v>0</v>
      </c>
      <c r="AS99" s="18">
        <f t="shared" ca="1" si="18"/>
        <v>0</v>
      </c>
      <c r="AT99" s="18">
        <f t="shared" ca="1" si="18"/>
        <v>0</v>
      </c>
      <c r="AU99" s="18">
        <f t="shared" ca="1" si="18"/>
        <v>0</v>
      </c>
    </row>
    <row r="100" spans="2:47" x14ac:dyDescent="0.15">
      <c r="B100">
        <v>631.56299999999999</v>
      </c>
      <c r="C100">
        <v>1</v>
      </c>
      <c r="D100" s="18">
        <v>6.5250000000000002E-2</v>
      </c>
      <c r="E100" s="18">
        <v>-1.174E-2</v>
      </c>
      <c r="F100" s="18">
        <v>0.7198</v>
      </c>
      <c r="G100" s="18">
        <v>0.13089999999999999</v>
      </c>
      <c r="H100" s="18">
        <v>-3.9960000000000002E-2</v>
      </c>
      <c r="I100" s="18">
        <v>2.1829999999999998</v>
      </c>
      <c r="J100" s="18">
        <v>0.23530000000000001</v>
      </c>
      <c r="K100" s="18">
        <v>-1.354E-2</v>
      </c>
      <c r="L100" s="18">
        <v>1.631</v>
      </c>
      <c r="M100" s="18">
        <v>0.1321</v>
      </c>
      <c r="O100" s="18">
        <f>MAX(MIN(Angle!A113,AngProton!$P$3),AngProton!$P$2)</f>
        <v>1</v>
      </c>
      <c r="P100" s="18">
        <f t="shared" ca="1" si="13"/>
        <v>3.2052461666130232E-2</v>
      </c>
      <c r="Q100" s="18">
        <f t="shared" ca="1" si="13"/>
        <v>5.6821935377722448E-2</v>
      </c>
      <c r="R100" s="18">
        <f t="shared" ca="1" si="13"/>
        <v>3.2052461666130232E-2</v>
      </c>
      <c r="S100" s="18">
        <f t="shared" ca="1" si="13"/>
        <v>5.6821935377722448E-2</v>
      </c>
      <c r="T100" s="18">
        <f ca="1">MAX(-P100+MIN(P100,AngCal!$B$30),T$11+T$12/(1+EXP((T$13-LOG10($O100))/T$14))+T$15/(1+EXP((T$16-LOG10($O100))/T$17))+T$18/(1+EXP((T$19-LOG10($O100))/T$20)))</f>
        <v>1.5644393464006368E-2</v>
      </c>
      <c r="U100" s="18">
        <f ca="1">MAX(-Q100+MIN(Q100,AngCal!$B$30),U$11+U$12/(1+EXP((U$13-LOG10($O100))/U$14))+U$15/(1+EXP((U$16-LOG10($O100))/U$17))+U$18/(1+EXP((U$19-LOG10($O100))/U$20)))</f>
        <v>1.0514572729990431E-3</v>
      </c>
      <c r="V100" s="18">
        <f ca="1">MAX(-R100+MIN(R100,AngCal!$B$30),V$11+V$12/(1+EXP((V$13-LOG10($O100))/V$14))+V$15/(1+EXP((V$16-LOG10($O100))/V$17))+V$18/(1+EXP((V$19-LOG10($O100))/V$20)))</f>
        <v>1.5644393464006368E-2</v>
      </c>
      <c r="W100" s="18">
        <f ca="1">MAX(-S100+MIN(S100,AngCal!$B$30),W$11+W$12/(1+EXP((W$13-LOG10($O100))/W$14))+W$15/(1+EXP((W$16-LOG10($O100))/W$17))+W$18/(1+EXP((W$19-LOG10($O100))/W$20)))</f>
        <v>1.0514572729990431E-3</v>
      </c>
      <c r="X100" s="18">
        <f t="shared" ca="1" si="14"/>
        <v>1.0531979376234375</v>
      </c>
      <c r="Y100" s="18">
        <f t="shared" ca="1" si="14"/>
        <v>0.72376593479061524</v>
      </c>
      <c r="Z100" s="18">
        <f t="shared" ca="1" si="14"/>
        <v>1.0531979376234375</v>
      </c>
      <c r="AA100" s="18">
        <f t="shared" ca="1" si="14"/>
        <v>0.72376593479061524</v>
      </c>
      <c r="AB100" s="18">
        <f t="shared" ca="1" si="15"/>
        <v>1.2116658812509958E-2</v>
      </c>
      <c r="AC100" s="18">
        <f t="shared" ca="1" si="15"/>
        <v>3.1380242080660807E-2</v>
      </c>
      <c r="AD100" s="18">
        <f t="shared" ca="1" si="15"/>
        <v>1.2116658812509958E-2</v>
      </c>
      <c r="AE100" s="18">
        <f t="shared" ca="1" si="15"/>
        <v>3.1380242080660807E-2</v>
      </c>
      <c r="AF100" s="18">
        <f ca="1">MAX(-AB100+MIN(AB100,AngCal!$B$30),AF$11+AF$12/(1+EXP((AF$13-LOG10($O100))/AF$14))+AF$15/(1+EXP((AF$16-LOG10($O100))/AF$17))+AF$18/(1+EXP((AF$19-LOG10($O100))/AF$20)))</f>
        <v>0.15271334337353637</v>
      </c>
      <c r="AG100" s="18">
        <f ca="1">MAX(-AC100+MIN(AC100,AngCal!$B$30),AG$11+AG$12/(1+EXP((AG$13-LOG10($O100))/AG$14))+AG$15/(1+EXP((AG$16-LOG10($O100))/AG$17))+AG$18/(1+EXP((AG$19-LOG10($O100))/AG$20)))</f>
        <v>0.1250433840964324</v>
      </c>
      <c r="AH100" s="18">
        <f ca="1">MAX(-AD100+MIN(AD100,AngCal!$B$30),AH$11+AH$12/(1+EXP((AH$13-LOG10($O100))/AH$14))+AH$15/(1+EXP((AH$16-LOG10($O100))/AH$17))+AH$18/(1+EXP((AH$19-LOG10($O100))/AH$20)))</f>
        <v>0.15271334337353637</v>
      </c>
      <c r="AI100" s="18">
        <f ca="1">MAX(-AE100+MIN(AE100,AngCal!$B$30),AI$11+AI$12/(1+EXP((AI$13-LOG10($O100))/AI$14))+AI$15/(1+EXP((AI$16-LOG10($O100))/AI$17))+AI$18/(1+EXP((AI$19-LOG10($O100))/AI$20)))</f>
        <v>0.1250433840964324</v>
      </c>
      <c r="AJ100" s="18">
        <f t="shared" ca="1" si="16"/>
        <v>0.68479727729506412</v>
      </c>
      <c r="AK100" s="18">
        <f t="shared" ca="1" si="16"/>
        <v>0.93158707754014036</v>
      </c>
      <c r="AL100" s="18">
        <f t="shared" ca="1" si="16"/>
        <v>0.68479727729506412</v>
      </c>
      <c r="AM100" s="18">
        <f t="shared" ca="1" si="16"/>
        <v>0.93158707754014036</v>
      </c>
      <c r="AN100" s="18">
        <f t="shared" ca="1" si="17"/>
        <v>1</v>
      </c>
      <c r="AO100" s="18">
        <f t="shared" ca="1" si="17"/>
        <v>1</v>
      </c>
      <c r="AP100" s="18">
        <f t="shared" ca="1" si="17"/>
        <v>1</v>
      </c>
      <c r="AQ100" s="18">
        <f t="shared" ca="1" si="17"/>
        <v>1</v>
      </c>
      <c r="AR100" s="18">
        <f t="shared" ca="1" si="18"/>
        <v>0</v>
      </c>
      <c r="AS100" s="18">
        <f t="shared" ca="1" si="18"/>
        <v>0</v>
      </c>
      <c r="AT100" s="18">
        <f t="shared" ca="1" si="18"/>
        <v>0</v>
      </c>
      <c r="AU100" s="18">
        <f t="shared" ca="1" si="18"/>
        <v>0</v>
      </c>
    </row>
    <row r="101" spans="2:47" x14ac:dyDescent="0.15">
      <c r="B101">
        <v>631.56299999999999</v>
      </c>
      <c r="C101">
        <v>3</v>
      </c>
      <c r="D101" s="18">
        <v>5.4559999999999997E-2</v>
      </c>
      <c r="E101" s="18">
        <v>-4.2619999999999998E-2</v>
      </c>
      <c r="F101" s="18">
        <v>0.441</v>
      </c>
      <c r="G101" s="18">
        <v>0.31340000000000001</v>
      </c>
      <c r="H101" s="18">
        <v>-5.2109999999999997E-2</v>
      </c>
      <c r="I101" s="18">
        <v>2.0619999999999998</v>
      </c>
      <c r="J101" s="18">
        <v>0.27579999999999999</v>
      </c>
      <c r="K101" s="18">
        <v>4.0169999999999997E-2</v>
      </c>
      <c r="L101" s="18">
        <v>-4.5510000000000002E-2</v>
      </c>
      <c r="M101" s="18">
        <v>0.28470000000000001</v>
      </c>
      <c r="O101" s="18">
        <f>MAX(MIN(Angle!A114,AngProton!$P$3),AngProton!$P$2)</f>
        <v>1</v>
      </c>
      <c r="P101" s="18">
        <f t="shared" ca="1" si="13"/>
        <v>3.2052461666130232E-2</v>
      </c>
      <c r="Q101" s="18">
        <f t="shared" ca="1" si="13"/>
        <v>5.6821935377722448E-2</v>
      </c>
      <c r="R101" s="18">
        <f t="shared" ca="1" si="13"/>
        <v>3.2052461666130232E-2</v>
      </c>
      <c r="S101" s="18">
        <f t="shared" ca="1" si="13"/>
        <v>5.6821935377722448E-2</v>
      </c>
      <c r="T101" s="18">
        <f ca="1">MAX(-P101+MIN(P101,AngCal!$B$30),T$11+T$12/(1+EXP((T$13-LOG10($O101))/T$14))+T$15/(1+EXP((T$16-LOG10($O101))/T$17))+T$18/(1+EXP((T$19-LOG10($O101))/T$20)))</f>
        <v>1.5644393464006368E-2</v>
      </c>
      <c r="U101" s="18">
        <f ca="1">MAX(-Q101+MIN(Q101,AngCal!$B$30),U$11+U$12/(1+EXP((U$13-LOG10($O101))/U$14))+U$15/(1+EXP((U$16-LOG10($O101))/U$17))+U$18/(1+EXP((U$19-LOG10($O101))/U$20)))</f>
        <v>1.0514572729990431E-3</v>
      </c>
      <c r="V101" s="18">
        <f ca="1">MAX(-R101+MIN(R101,AngCal!$B$30),V$11+V$12/(1+EXP((V$13-LOG10($O101))/V$14))+V$15/(1+EXP((V$16-LOG10($O101))/V$17))+V$18/(1+EXP((V$19-LOG10($O101))/V$20)))</f>
        <v>1.5644393464006368E-2</v>
      </c>
      <c r="W101" s="18">
        <f ca="1">MAX(-S101+MIN(S101,AngCal!$B$30),W$11+W$12/(1+EXP((W$13-LOG10($O101))/W$14))+W$15/(1+EXP((W$16-LOG10($O101))/W$17))+W$18/(1+EXP((W$19-LOG10($O101))/W$20)))</f>
        <v>1.0514572729990431E-3</v>
      </c>
      <c r="X101" s="18">
        <f t="shared" ca="1" si="14"/>
        <v>1.0531979376234375</v>
      </c>
      <c r="Y101" s="18">
        <f t="shared" ca="1" si="14"/>
        <v>0.72376593479061524</v>
      </c>
      <c r="Z101" s="18">
        <f t="shared" ca="1" si="14"/>
        <v>1.0531979376234375</v>
      </c>
      <c r="AA101" s="18">
        <f t="shared" ca="1" si="14"/>
        <v>0.72376593479061524</v>
      </c>
      <c r="AB101" s="18">
        <f t="shared" ca="1" si="15"/>
        <v>1.2116658812509958E-2</v>
      </c>
      <c r="AC101" s="18">
        <f t="shared" ca="1" si="15"/>
        <v>3.1380242080660807E-2</v>
      </c>
      <c r="AD101" s="18">
        <f t="shared" ca="1" si="15"/>
        <v>1.2116658812509958E-2</v>
      </c>
      <c r="AE101" s="18">
        <f t="shared" ca="1" si="15"/>
        <v>3.1380242080660807E-2</v>
      </c>
      <c r="AF101" s="18">
        <f ca="1">MAX(-AB101+MIN(AB101,AngCal!$B$30),AF$11+AF$12/(1+EXP((AF$13-LOG10($O101))/AF$14))+AF$15/(1+EXP((AF$16-LOG10($O101))/AF$17))+AF$18/(1+EXP((AF$19-LOG10($O101))/AF$20)))</f>
        <v>0.15271334337353637</v>
      </c>
      <c r="AG101" s="18">
        <f ca="1">MAX(-AC101+MIN(AC101,AngCal!$B$30),AG$11+AG$12/(1+EXP((AG$13-LOG10($O101))/AG$14))+AG$15/(1+EXP((AG$16-LOG10($O101))/AG$17))+AG$18/(1+EXP((AG$19-LOG10($O101))/AG$20)))</f>
        <v>0.1250433840964324</v>
      </c>
      <c r="AH101" s="18">
        <f ca="1">MAX(-AD101+MIN(AD101,AngCal!$B$30),AH$11+AH$12/(1+EXP((AH$13-LOG10($O101))/AH$14))+AH$15/(1+EXP((AH$16-LOG10($O101))/AH$17))+AH$18/(1+EXP((AH$19-LOG10($O101))/AH$20)))</f>
        <v>0.15271334337353637</v>
      </c>
      <c r="AI101" s="18">
        <f ca="1">MAX(-AE101+MIN(AE101,AngCal!$B$30),AI$11+AI$12/(1+EXP((AI$13-LOG10($O101))/AI$14))+AI$15/(1+EXP((AI$16-LOG10($O101))/AI$17))+AI$18/(1+EXP((AI$19-LOG10($O101))/AI$20)))</f>
        <v>0.1250433840964324</v>
      </c>
      <c r="AJ101" s="18">
        <f t="shared" ca="1" si="16"/>
        <v>0.68479727729506412</v>
      </c>
      <c r="AK101" s="18">
        <f t="shared" ca="1" si="16"/>
        <v>0.93158707754014036</v>
      </c>
      <c r="AL101" s="18">
        <f t="shared" ca="1" si="16"/>
        <v>0.68479727729506412</v>
      </c>
      <c r="AM101" s="18">
        <f t="shared" ca="1" si="16"/>
        <v>0.93158707754014036</v>
      </c>
      <c r="AN101" s="18">
        <f t="shared" ca="1" si="17"/>
        <v>1</v>
      </c>
      <c r="AO101" s="18">
        <f t="shared" ca="1" si="17"/>
        <v>1</v>
      </c>
      <c r="AP101" s="18">
        <f t="shared" ca="1" si="17"/>
        <v>1</v>
      </c>
      <c r="AQ101" s="18">
        <f t="shared" ca="1" si="17"/>
        <v>1</v>
      </c>
      <c r="AR101" s="18">
        <f t="shared" ca="1" si="18"/>
        <v>0</v>
      </c>
      <c r="AS101" s="18">
        <f t="shared" ca="1" si="18"/>
        <v>0</v>
      </c>
      <c r="AT101" s="18">
        <f t="shared" ca="1" si="18"/>
        <v>0</v>
      </c>
      <c r="AU101" s="18">
        <f t="shared" ca="1" si="18"/>
        <v>0</v>
      </c>
    </row>
    <row r="102" spans="2:47" x14ac:dyDescent="0.15">
      <c r="B102">
        <v>631.56299999999999</v>
      </c>
      <c r="C102">
        <v>5</v>
      </c>
      <c r="D102" s="18">
        <v>7.4090000000000003E-2</v>
      </c>
      <c r="E102" s="18">
        <v>-2.1610000000000001E-2</v>
      </c>
      <c r="F102" s="18">
        <v>0.79459999999999997</v>
      </c>
      <c r="G102" s="18">
        <v>0.14130000000000001</v>
      </c>
      <c r="H102" s="18">
        <v>-4.6699999999999998E-2</v>
      </c>
      <c r="I102" s="18">
        <v>1.9970000000000001</v>
      </c>
      <c r="J102" s="18">
        <v>0.2422</v>
      </c>
      <c r="K102" s="18">
        <v>-5.7790000000000003E-3</v>
      </c>
      <c r="L102" s="18">
        <v>2.5670000000000002</v>
      </c>
      <c r="M102" s="18">
        <v>8.6470000000000005E-2</v>
      </c>
      <c r="O102" s="18">
        <f>MAX(MIN(Angle!A115,AngProton!$P$3),AngProton!$P$2)</f>
        <v>1.1294</v>
      </c>
      <c r="P102" s="18">
        <f t="shared" ca="1" si="13"/>
        <v>3.6389268145606772E-2</v>
      </c>
      <c r="Q102" s="18">
        <f t="shared" ca="1" si="13"/>
        <v>5.681994251979007E-2</v>
      </c>
      <c r="R102" s="18">
        <f t="shared" ca="1" si="13"/>
        <v>3.6389268145606772E-2</v>
      </c>
      <c r="S102" s="18">
        <f t="shared" ca="1" si="13"/>
        <v>5.681994251979007E-2</v>
      </c>
      <c r="T102" s="18">
        <f ca="1">MAX(-P102+MIN(P102,AngCal!$B$30),T$11+T$12/(1+EXP((T$13-LOG10($O102))/T$14))+T$15/(1+EXP((T$16-LOG10($O102))/T$17))+T$18/(1+EXP((T$19-LOG10($O102))/T$20)))</f>
        <v>1.0719801562992542E-2</v>
      </c>
      <c r="U102" s="18">
        <f ca="1">MAX(-Q102+MIN(Q102,AngCal!$B$30),U$11+U$12/(1+EXP((U$13-LOG10($O102))/U$14))+U$15/(1+EXP((U$16-LOG10($O102))/U$17))+U$18/(1+EXP((U$19-LOG10($O102))/U$20)))</f>
        <v>-4.5990183596592484E-3</v>
      </c>
      <c r="V102" s="18">
        <f ca="1">MAX(-R102+MIN(R102,AngCal!$B$30),V$11+V$12/(1+EXP((V$13-LOG10($O102))/V$14))+V$15/(1+EXP((V$16-LOG10($O102))/V$17))+V$18/(1+EXP((V$19-LOG10($O102))/V$20)))</f>
        <v>1.0719801562992542E-2</v>
      </c>
      <c r="W102" s="18">
        <f ca="1">MAX(-S102+MIN(S102,AngCal!$B$30),W$11+W$12/(1+EXP((W$13-LOG10($O102))/W$14))+W$15/(1+EXP((W$16-LOG10($O102))/W$17))+W$18/(1+EXP((W$19-LOG10($O102))/W$20)))</f>
        <v>-4.5990183596592484E-3</v>
      </c>
      <c r="X102" s="18">
        <f t="shared" ca="1" si="14"/>
        <v>1.0531979375999332</v>
      </c>
      <c r="Y102" s="18">
        <f t="shared" ca="1" si="14"/>
        <v>0.74852971911476462</v>
      </c>
      <c r="Z102" s="18">
        <f t="shared" ca="1" si="14"/>
        <v>1.0531979375999332</v>
      </c>
      <c r="AA102" s="18">
        <f t="shared" ca="1" si="14"/>
        <v>0.74852971911476462</v>
      </c>
      <c r="AB102" s="18">
        <f t="shared" ca="1" si="15"/>
        <v>1.1941804052285548E-2</v>
      </c>
      <c r="AC102" s="18">
        <f t="shared" ca="1" si="15"/>
        <v>3.3903147152938365E-2</v>
      </c>
      <c r="AD102" s="18">
        <f t="shared" ca="1" si="15"/>
        <v>1.1941804052285548E-2</v>
      </c>
      <c r="AE102" s="18">
        <f t="shared" ca="1" si="15"/>
        <v>3.3903147152938365E-2</v>
      </c>
      <c r="AF102" s="18">
        <f ca="1">MAX(-AB102+MIN(AB102,AngCal!$B$30),AF$11+AF$12/(1+EXP((AF$13-LOG10($O102))/AF$14))+AF$15/(1+EXP((AF$16-LOG10($O102))/AF$17))+AF$18/(1+EXP((AF$19-LOG10($O102))/AF$20)))</f>
        <v>0.15277133875331464</v>
      </c>
      <c r="AG102" s="18">
        <f ca="1">MAX(-AC102+MIN(AC102,AngCal!$B$30),AG$11+AG$12/(1+EXP((AG$13-LOG10($O102))/AG$14))+AG$15/(1+EXP((AG$16-LOG10($O102))/AG$17))+AG$18/(1+EXP((AG$19-LOG10($O102))/AG$20)))</f>
        <v>0.12562907035469575</v>
      </c>
      <c r="AH102" s="18">
        <f ca="1">MAX(-AD102+MIN(AD102,AngCal!$B$30),AH$11+AH$12/(1+EXP((AH$13-LOG10($O102))/AH$14))+AH$15/(1+EXP((AH$16-LOG10($O102))/AH$17))+AH$18/(1+EXP((AH$19-LOG10($O102))/AH$20)))</f>
        <v>0.15277133875331464</v>
      </c>
      <c r="AI102" s="18">
        <f ca="1">MAX(-AE102+MIN(AE102,AngCal!$B$30),AI$11+AI$12/(1+EXP((AI$13-LOG10($O102))/AI$14))+AI$15/(1+EXP((AI$16-LOG10($O102))/AI$17))+AI$18/(1+EXP((AI$19-LOG10($O102))/AI$20)))</f>
        <v>0.12562907035469575</v>
      </c>
      <c r="AJ102" s="18">
        <f t="shared" ca="1" si="16"/>
        <v>0.68487573509998512</v>
      </c>
      <c r="AK102" s="18">
        <f t="shared" ca="1" si="16"/>
        <v>0.9315404338880594</v>
      </c>
      <c r="AL102" s="18">
        <f t="shared" ca="1" si="16"/>
        <v>0.68487573509998512</v>
      </c>
      <c r="AM102" s="18">
        <f t="shared" ca="1" si="16"/>
        <v>0.9315404338880594</v>
      </c>
      <c r="AN102" s="18">
        <f t="shared" ca="1" si="17"/>
        <v>1</v>
      </c>
      <c r="AO102" s="18">
        <f t="shared" ca="1" si="17"/>
        <v>1</v>
      </c>
      <c r="AP102" s="18">
        <f t="shared" ca="1" si="17"/>
        <v>1</v>
      </c>
      <c r="AQ102" s="18">
        <f t="shared" ca="1" si="17"/>
        <v>1</v>
      </c>
      <c r="AR102" s="18">
        <f t="shared" ca="1" si="18"/>
        <v>0</v>
      </c>
      <c r="AS102" s="18">
        <f t="shared" ca="1" si="18"/>
        <v>0</v>
      </c>
      <c r="AT102" s="18">
        <f t="shared" ca="1" si="18"/>
        <v>0</v>
      </c>
      <c r="AU102" s="18">
        <f t="shared" ca="1" si="18"/>
        <v>0</v>
      </c>
    </row>
    <row r="103" spans="2:47" x14ac:dyDescent="0.15">
      <c r="B103">
        <v>631.56299999999999</v>
      </c>
      <c r="C103">
        <v>7</v>
      </c>
      <c r="D103" s="18">
        <v>8.0460000000000004E-2</v>
      </c>
      <c r="E103" s="18">
        <v>-2.8119999999999999E-2</v>
      </c>
      <c r="F103" s="18">
        <v>0.74950000000000006</v>
      </c>
      <c r="G103" s="18">
        <v>0.15659999999999999</v>
      </c>
      <c r="H103" s="18">
        <v>-4.6929999999999999E-2</v>
      </c>
      <c r="I103" s="18">
        <v>2.0019999999999998</v>
      </c>
      <c r="J103" s="18">
        <v>0.24660000000000001</v>
      </c>
      <c r="K103" s="18">
        <v>-5.4050000000000001E-3</v>
      </c>
      <c r="L103" s="18">
        <v>2.601</v>
      </c>
      <c r="M103" s="18">
        <v>8.4110000000000004E-2</v>
      </c>
      <c r="O103" s="18">
        <f>MAX(MIN(Angle!A116,AngProton!$P$3),AngProton!$P$2)</f>
        <v>1.4218999999999999</v>
      </c>
      <c r="P103" s="18">
        <f t="shared" ca="1" si="13"/>
        <v>4.4163097068179537E-2</v>
      </c>
      <c r="Q103" s="18">
        <f t="shared" ca="1" si="13"/>
        <v>5.681468875544541E-2</v>
      </c>
      <c r="R103" s="18">
        <f t="shared" ca="1" si="13"/>
        <v>4.4163097068179537E-2</v>
      </c>
      <c r="S103" s="18">
        <f t="shared" ca="1" si="13"/>
        <v>5.681468875544541E-2</v>
      </c>
      <c r="T103" s="18">
        <f ca="1">MAX(-P103+MIN(P103,AngCal!$B$30),T$11+T$12/(1+EXP((T$13-LOG10($O103))/T$14))+T$15/(1+EXP((T$16-LOG10($O103))/T$17))+T$18/(1+EXP((T$19-LOG10($O103))/T$20)))</f>
        <v>1.0980155452959828E-3</v>
      </c>
      <c r="U103" s="18">
        <f ca="1">MAX(-Q103+MIN(Q103,AngCal!$B$30),U$11+U$12/(1+EXP((U$13-LOG10($O103))/U$14))+U$15/(1+EXP((U$16-LOG10($O103))/U$17))+U$18/(1+EXP((U$19-LOG10($O103))/U$20)))</f>
        <v>-1.5062866899784179E-2</v>
      </c>
      <c r="V103" s="18">
        <f ca="1">MAX(-R103+MIN(R103,AngCal!$B$30),V$11+V$12/(1+EXP((V$13-LOG10($O103))/V$14))+V$15/(1+EXP((V$16-LOG10($O103))/V$17))+V$18/(1+EXP((V$19-LOG10($O103))/V$20)))</f>
        <v>1.0980155452959828E-3</v>
      </c>
      <c r="W103" s="18">
        <f ca="1">MAX(-S103+MIN(S103,AngCal!$B$30),W$11+W$12/(1+EXP((W$13-LOG10($O103))/W$14))+W$15/(1+EXP((W$16-LOG10($O103))/W$17))+W$18/(1+EXP((W$19-LOG10($O103))/W$20)))</f>
        <v>-1.5062866899784179E-2</v>
      </c>
      <c r="X103" s="18">
        <f t="shared" ca="1" si="14"/>
        <v>1.0531979369998417</v>
      </c>
      <c r="Y103" s="18">
        <f t="shared" ca="1" si="14"/>
        <v>0.80264858487090596</v>
      </c>
      <c r="Z103" s="18">
        <f t="shared" ca="1" si="14"/>
        <v>1.0531979369998417</v>
      </c>
      <c r="AA103" s="18">
        <f t="shared" ca="1" si="14"/>
        <v>0.80264858487090596</v>
      </c>
      <c r="AB103" s="18">
        <f t="shared" ca="1" si="15"/>
        <v>1.1768490818764816E-2</v>
      </c>
      <c r="AC103" s="18">
        <f t="shared" ca="1" si="15"/>
        <v>3.888990377810489E-2</v>
      </c>
      <c r="AD103" s="18">
        <f t="shared" ca="1" si="15"/>
        <v>1.1768490818764816E-2</v>
      </c>
      <c r="AE103" s="18">
        <f t="shared" ca="1" si="15"/>
        <v>3.888990377810489E-2</v>
      </c>
      <c r="AF103" s="18">
        <f ca="1">MAX(-AB103+MIN(AB103,AngCal!$B$30),AF$11+AF$12/(1+EXP((AF$13-LOG10($O103))/AF$14))+AF$15/(1+EXP((AF$16-LOG10($O103))/AF$17))+AF$18/(1+EXP((AF$19-LOG10($O103))/AF$20)))</f>
        <v>0.15291212514142474</v>
      </c>
      <c r="AG103" s="18">
        <f ca="1">MAX(-AC103+MIN(AC103,AngCal!$B$30),AG$11+AG$12/(1+EXP((AG$13-LOG10($O103))/AG$14))+AG$15/(1+EXP((AG$16-LOG10($O103))/AG$17))+AG$18/(1+EXP((AG$19-LOG10($O103))/AG$20)))</f>
        <v>0.12686589514858013</v>
      </c>
      <c r="AH103" s="18">
        <f ca="1">MAX(-AD103+MIN(AD103,AngCal!$B$30),AH$11+AH$12/(1+EXP((AH$13-LOG10($O103))/AH$14))+AH$15/(1+EXP((AH$16-LOG10($O103))/AH$17))+AH$18/(1+EXP((AH$19-LOG10($O103))/AH$20)))</f>
        <v>0.15291212514142474</v>
      </c>
      <c r="AI103" s="18">
        <f ca="1">MAX(-AE103+MIN(AE103,AngCal!$B$30),AI$11+AI$12/(1+EXP((AI$13-LOG10($O103))/AI$14))+AI$15/(1+EXP((AI$16-LOG10($O103))/AI$17))+AI$18/(1+EXP((AI$19-LOG10($O103))/AI$20)))</f>
        <v>0.12686589514858013</v>
      </c>
      <c r="AJ103" s="18">
        <f t="shared" ca="1" si="16"/>
        <v>0.68510689743657838</v>
      </c>
      <c r="AK103" s="18">
        <f t="shared" ca="1" si="16"/>
        <v>0.93134576040802142</v>
      </c>
      <c r="AL103" s="18">
        <f t="shared" ca="1" si="16"/>
        <v>0.68510689743657838</v>
      </c>
      <c r="AM103" s="18">
        <f t="shared" ca="1" si="16"/>
        <v>0.93134576040802142</v>
      </c>
      <c r="AN103" s="18">
        <f t="shared" ca="1" si="17"/>
        <v>1</v>
      </c>
      <c r="AO103" s="18">
        <f t="shared" ca="1" si="17"/>
        <v>1</v>
      </c>
      <c r="AP103" s="18">
        <f t="shared" ca="1" si="17"/>
        <v>1</v>
      </c>
      <c r="AQ103" s="18">
        <f t="shared" ca="1" si="17"/>
        <v>1</v>
      </c>
      <c r="AR103" s="18">
        <f t="shared" ca="1" si="18"/>
        <v>0</v>
      </c>
      <c r="AS103" s="18">
        <f t="shared" ca="1" si="18"/>
        <v>0</v>
      </c>
      <c r="AT103" s="18">
        <f t="shared" ca="1" si="18"/>
        <v>0</v>
      </c>
      <c r="AU103" s="18">
        <f t="shared" ca="1" si="18"/>
        <v>0</v>
      </c>
    </row>
    <row r="104" spans="2:47" x14ac:dyDescent="0.15">
      <c r="B104">
        <v>631.56299999999999</v>
      </c>
      <c r="C104">
        <v>10</v>
      </c>
      <c r="D104" s="18">
        <v>9.6780000000000005E-2</v>
      </c>
      <c r="E104" s="18">
        <v>-4.6519999999999999E-2</v>
      </c>
      <c r="F104" s="18">
        <v>0.46650000000000003</v>
      </c>
      <c r="G104" s="18">
        <v>0.20469999999999999</v>
      </c>
      <c r="H104" s="18">
        <v>-4.4830000000000002E-2</v>
      </c>
      <c r="I104" s="18">
        <v>2.0150000000000001</v>
      </c>
      <c r="J104" s="18">
        <v>0.24199999999999999</v>
      </c>
      <c r="K104" s="18">
        <v>-5.4260000000000003E-3</v>
      </c>
      <c r="L104" s="18">
        <v>2.6040000000000001</v>
      </c>
      <c r="M104" s="18">
        <v>8.5669999999999996E-2</v>
      </c>
      <c r="O104" s="18">
        <f>MAX(MIN(Angle!A117,AngProton!$P$3),AngProton!$P$2)</f>
        <v>1.7901</v>
      </c>
      <c r="P104" s="18">
        <f t="shared" ca="1" si="13"/>
        <v>5.0437748991512495E-2</v>
      </c>
      <c r="Q104" s="18">
        <f t="shared" ca="1" si="13"/>
        <v>5.6806476584194007E-2</v>
      </c>
      <c r="R104" s="18">
        <f t="shared" ca="1" si="13"/>
        <v>5.0437748991512495E-2</v>
      </c>
      <c r="S104" s="18">
        <f t="shared" ca="1" si="13"/>
        <v>5.6806476584194007E-2</v>
      </c>
      <c r="T104" s="18">
        <f ca="1">MAX(-P104+MIN(P104,AngCal!$B$30),T$11+T$12/(1+EXP((T$13-LOG10($O104))/T$14))+T$15/(1+EXP((T$16-LOG10($O104))/T$17))+T$18/(1+EXP((T$19-LOG10($O104))/T$20)))</f>
        <v>-8.4506137884908794E-3</v>
      </c>
      <c r="U104" s="18">
        <f ca="1">MAX(-Q104+MIN(Q104,AngCal!$B$30),U$11+U$12/(1+EXP((U$13-LOG10($O104))/U$14))+U$15/(1+EXP((U$16-LOG10($O104))/U$17))+U$18/(1+EXP((U$19-LOG10($O104))/U$20)))</f>
        <v>-2.3953699185708662E-2</v>
      </c>
      <c r="V104" s="18">
        <f ca="1">MAX(-R104+MIN(R104,AngCal!$B$30),V$11+V$12/(1+EXP((V$13-LOG10($O104))/V$14))+V$15/(1+EXP((V$16-LOG10($O104))/V$17))+V$18/(1+EXP((V$19-LOG10($O104))/V$20)))</f>
        <v>-8.4506137884908794E-3</v>
      </c>
      <c r="W104" s="18">
        <f ca="1">MAX(-S104+MIN(S104,AngCal!$B$30),W$11+W$12/(1+EXP((W$13-LOG10($O104))/W$14))+W$15/(1+EXP((W$16-LOG10($O104))/W$17))+W$18/(1+EXP((W$19-LOG10($O104))/W$20)))</f>
        <v>-2.3953699185708662E-2</v>
      </c>
      <c r="X104" s="18">
        <f t="shared" ca="1" si="14"/>
        <v>1.0531979241143199</v>
      </c>
      <c r="Y104" s="18">
        <f t="shared" ca="1" si="14"/>
        <v>0.8668446927071648</v>
      </c>
      <c r="Z104" s="18">
        <f t="shared" ca="1" si="14"/>
        <v>1.0531979241143199</v>
      </c>
      <c r="AA104" s="18">
        <f t="shared" ca="1" si="14"/>
        <v>0.8668446927071648</v>
      </c>
      <c r="AB104" s="18">
        <f t="shared" ca="1" si="15"/>
        <v>1.2258400538500346E-2</v>
      </c>
      <c r="AC104" s="18">
        <f t="shared" ca="1" si="15"/>
        <v>4.4049620426342466E-2</v>
      </c>
      <c r="AD104" s="18">
        <f t="shared" ca="1" si="15"/>
        <v>1.2258400538500346E-2</v>
      </c>
      <c r="AE104" s="18">
        <f t="shared" ca="1" si="15"/>
        <v>4.4049620426342466E-2</v>
      </c>
      <c r="AF104" s="18">
        <f ca="1">MAX(-AB104+MIN(AB104,AngCal!$B$30),AF$11+AF$12/(1+EXP((AF$13-LOG10($O104))/AF$14))+AF$15/(1+EXP((AF$16-LOG10($O104))/AF$17))+AF$18/(1+EXP((AF$19-LOG10($O104))/AF$20)))</f>
        <v>0.15310630157134233</v>
      </c>
      <c r="AG104" s="18">
        <f ca="1">MAX(-AC104+MIN(AC104,AngCal!$B$30),AG$11+AG$12/(1+EXP((AG$13-LOG10($O104))/AG$14))+AG$15/(1+EXP((AG$16-LOG10($O104))/AG$17))+AG$18/(1+EXP((AG$19-LOG10($O104))/AG$20)))</f>
        <v>0.12829972671275189</v>
      </c>
      <c r="AH104" s="18">
        <f ca="1">MAX(-AD104+MIN(AD104,AngCal!$B$30),AH$11+AH$12/(1+EXP((AH$13-LOG10($O104))/AH$14))+AH$15/(1+EXP((AH$16-LOG10($O104))/AH$17))+AH$18/(1+EXP((AH$19-LOG10($O104))/AH$20)))</f>
        <v>0.15310630157134233</v>
      </c>
      <c r="AI104" s="18">
        <f ca="1">MAX(-AE104+MIN(AE104,AngCal!$B$30),AI$11+AI$12/(1+EXP((AI$13-LOG10($O104))/AI$14))+AI$15/(1+EXP((AI$16-LOG10($O104))/AI$17))+AI$18/(1+EXP((AI$19-LOG10($O104))/AI$20)))</f>
        <v>0.12829972671275189</v>
      </c>
      <c r="AJ104" s="18">
        <f t="shared" ca="1" si="16"/>
        <v>0.6857585013339863</v>
      </c>
      <c r="AK104" s="18">
        <f t="shared" ca="1" si="16"/>
        <v>0.9310027135486868</v>
      </c>
      <c r="AL104" s="18">
        <f t="shared" ca="1" si="16"/>
        <v>0.6857585013339863</v>
      </c>
      <c r="AM104" s="18">
        <f t="shared" ca="1" si="16"/>
        <v>0.9310027135486868</v>
      </c>
      <c r="AN104" s="18">
        <f t="shared" ca="1" si="17"/>
        <v>1</v>
      </c>
      <c r="AO104" s="18">
        <f t="shared" ca="1" si="17"/>
        <v>1</v>
      </c>
      <c r="AP104" s="18">
        <f t="shared" ca="1" si="17"/>
        <v>1</v>
      </c>
      <c r="AQ104" s="18">
        <f t="shared" ca="1" si="17"/>
        <v>1</v>
      </c>
      <c r="AR104" s="18">
        <f t="shared" ca="1" si="18"/>
        <v>0</v>
      </c>
      <c r="AS104" s="18">
        <f t="shared" ca="1" si="18"/>
        <v>0</v>
      </c>
      <c r="AT104" s="18">
        <f t="shared" ca="1" si="18"/>
        <v>0</v>
      </c>
      <c r="AU104" s="18">
        <f t="shared" ca="1" si="18"/>
        <v>0</v>
      </c>
    </row>
    <row r="105" spans="2:47" x14ac:dyDescent="0.15">
      <c r="B105">
        <v>631.56299999999999</v>
      </c>
      <c r="C105">
        <v>15</v>
      </c>
      <c r="D105" s="18">
        <v>6.2820000000000001E-2</v>
      </c>
      <c r="E105" s="18">
        <v>-1.2200000000000001E-2</v>
      </c>
      <c r="F105" s="18">
        <v>0.59419999999999995</v>
      </c>
      <c r="G105" s="18">
        <v>3.0970000000000001E-2</v>
      </c>
      <c r="H105" s="18">
        <v>-4.3150000000000001E-2</v>
      </c>
      <c r="I105" s="18">
        <v>1.9450000000000001</v>
      </c>
      <c r="J105" s="18">
        <v>0.25490000000000002</v>
      </c>
      <c r="K105" s="18">
        <v>-7.4739999999999997E-3</v>
      </c>
      <c r="L105" s="18">
        <v>2.5979999999999999</v>
      </c>
      <c r="M105" s="18">
        <v>0.1037</v>
      </c>
      <c r="O105" s="18">
        <f>MAX(MIN(Angle!A118,AngProton!$P$3),AngProton!$P$2)</f>
        <v>2.2536</v>
      </c>
      <c r="P105" s="18">
        <f t="shared" ca="1" si="13"/>
        <v>5.4685149378004269E-2</v>
      </c>
      <c r="Q105" s="18">
        <f t="shared" ca="1" si="13"/>
        <v>5.679270931991235E-2</v>
      </c>
      <c r="R105" s="18">
        <f t="shared" ca="1" si="13"/>
        <v>5.4685149378004269E-2</v>
      </c>
      <c r="S105" s="18">
        <f t="shared" ca="1" si="13"/>
        <v>5.679270931991235E-2</v>
      </c>
      <c r="T105" s="18">
        <f ca="1">MAX(-P105+MIN(P105,AngCal!$B$30),T$11+T$12/(1+EXP((T$13-LOG10($O105))/T$14))+T$15/(1+EXP((T$16-LOG10($O105))/T$17))+T$18/(1+EXP((T$19-LOG10($O105))/T$20)))</f>
        <v>-1.727544194120556E-2</v>
      </c>
      <c r="U105" s="18">
        <f ca="1">MAX(-Q105+MIN(Q105,AngCal!$B$30),U$11+U$12/(1+EXP((U$13-LOG10($O105))/U$14))+U$15/(1+EXP((U$16-LOG10($O105))/U$17))+U$18/(1+EXP((U$19-LOG10($O105))/U$20)))</f>
        <v>-3.0224847217884081E-2</v>
      </c>
      <c r="V105" s="18">
        <f ca="1">MAX(-R105+MIN(R105,AngCal!$B$30),V$11+V$12/(1+EXP((V$13-LOG10($O105))/V$14))+V$15/(1+EXP((V$16-LOG10($O105))/V$17))+V$18/(1+EXP((V$19-LOG10($O105))/V$20)))</f>
        <v>-1.727544194120556E-2</v>
      </c>
      <c r="W105" s="18">
        <f ca="1">MAX(-S105+MIN(S105,AngCal!$B$30),W$11+W$12/(1+EXP((W$13-LOG10($O105))/W$14))+W$15/(1+EXP((W$16-LOG10($O105))/W$17))+W$18/(1+EXP((W$19-LOG10($O105))/W$20)))</f>
        <v>-3.0224847217884081E-2</v>
      </c>
      <c r="X105" s="18">
        <f t="shared" ca="1" si="14"/>
        <v>1.0531976475011176</v>
      </c>
      <c r="Y105" s="18">
        <f t="shared" ca="1" si="14"/>
        <v>0.94126057724382173</v>
      </c>
      <c r="Z105" s="18">
        <f t="shared" ca="1" si="14"/>
        <v>1.0531976475011176</v>
      </c>
      <c r="AA105" s="18">
        <f t="shared" ca="1" si="14"/>
        <v>0.94126057724382173</v>
      </c>
      <c r="AB105" s="18">
        <f t="shared" ca="1" si="15"/>
        <v>1.4799605435420164E-2</v>
      </c>
      <c r="AC105" s="18">
        <f t="shared" ca="1" si="15"/>
        <v>4.9229199104763276E-2</v>
      </c>
      <c r="AD105" s="18">
        <f t="shared" ca="1" si="15"/>
        <v>1.4799605435420164E-2</v>
      </c>
      <c r="AE105" s="18">
        <f t="shared" ca="1" si="15"/>
        <v>4.9229199104763276E-2</v>
      </c>
      <c r="AF105" s="18">
        <f ca="1">MAX(-AB105+MIN(AB105,AngCal!$B$30),AF$11+AF$12/(1+EXP((AF$13-LOG10($O105))/AF$14))+AF$15/(1+EXP((AF$16-LOG10($O105))/AF$17))+AF$18/(1+EXP((AF$19-LOG10($O105))/AF$20)))</f>
        <v>0.15337410786066638</v>
      </c>
      <c r="AG105" s="18">
        <f ca="1">MAX(-AC105+MIN(AC105,AngCal!$B$30),AG$11+AG$12/(1+EXP((AG$13-LOG10($O105))/AG$14))+AG$15/(1+EXP((AG$16-LOG10($O105))/AG$17))+AG$18/(1+EXP((AG$19-LOG10($O105))/AG$20)))</f>
        <v>0.12997323857309079</v>
      </c>
      <c r="AH105" s="18">
        <f ca="1">MAX(-AD105+MIN(AD105,AngCal!$B$30),AH$11+AH$12/(1+EXP((AH$13-LOG10($O105))/AH$14))+AH$15/(1+EXP((AH$16-LOG10($O105))/AH$17))+AH$18/(1+EXP((AH$19-LOG10($O105))/AH$20)))</f>
        <v>0.15337410786066638</v>
      </c>
      <c r="AI105" s="18">
        <f ca="1">MAX(-AE105+MIN(AE105,AngCal!$B$30),AI$11+AI$12/(1+EXP((AI$13-LOG10($O105))/AI$14))+AI$15/(1+EXP((AI$16-LOG10($O105))/AI$17))+AI$18/(1+EXP((AI$19-LOG10($O105))/AI$20)))</f>
        <v>0.12997323857309079</v>
      </c>
      <c r="AJ105" s="18">
        <f t="shared" ca="1" si="16"/>
        <v>0.6890592975776143</v>
      </c>
      <c r="AK105" s="18">
        <f t="shared" ca="1" si="16"/>
        <v>0.93143480516672417</v>
      </c>
      <c r="AL105" s="18">
        <f t="shared" ca="1" si="16"/>
        <v>0.6890592975776143</v>
      </c>
      <c r="AM105" s="18">
        <f t="shared" ca="1" si="16"/>
        <v>0.93143480516672417</v>
      </c>
      <c r="AN105" s="18">
        <f t="shared" ca="1" si="17"/>
        <v>1</v>
      </c>
      <c r="AO105" s="18">
        <f t="shared" ca="1" si="17"/>
        <v>1</v>
      </c>
      <c r="AP105" s="18">
        <f t="shared" ca="1" si="17"/>
        <v>1</v>
      </c>
      <c r="AQ105" s="18">
        <f t="shared" ca="1" si="17"/>
        <v>1</v>
      </c>
      <c r="AR105" s="18">
        <f t="shared" ca="1" si="18"/>
        <v>0</v>
      </c>
      <c r="AS105" s="18">
        <f t="shared" ca="1" si="18"/>
        <v>0</v>
      </c>
      <c r="AT105" s="18">
        <f t="shared" ca="1" si="18"/>
        <v>0</v>
      </c>
      <c r="AU105" s="18">
        <f t="shared" ca="1" si="18"/>
        <v>0</v>
      </c>
    </row>
    <row r="106" spans="2:47" x14ac:dyDescent="0.15">
      <c r="B106">
        <v>631.56299999999999</v>
      </c>
      <c r="C106">
        <v>20</v>
      </c>
      <c r="D106" s="18">
        <v>6.9669999999999996E-2</v>
      </c>
      <c r="E106" s="18">
        <v>-1.9789999999999999E-2</v>
      </c>
      <c r="F106" s="18">
        <v>0.61939999999999995</v>
      </c>
      <c r="G106" s="18">
        <v>5.6140000000000002E-2</v>
      </c>
      <c r="H106" s="18">
        <v>-4.3929999999999997E-2</v>
      </c>
      <c r="I106" s="18">
        <v>1.944</v>
      </c>
      <c r="J106" s="18">
        <v>0.28110000000000002</v>
      </c>
      <c r="K106" s="18">
        <v>-5.947E-3</v>
      </c>
      <c r="L106" s="18">
        <v>2.5859999999999999</v>
      </c>
      <c r="M106" s="18">
        <v>8.337E-2</v>
      </c>
      <c r="O106" s="18">
        <f>MAX(MIN(Angle!A119,AngProton!$P$3),AngProton!$P$2)</f>
        <v>2.8371</v>
      </c>
      <c r="P106" s="18">
        <f t="shared" ca="1" si="13"/>
        <v>5.6986790543737245E-2</v>
      </c>
      <c r="Q106" s="18">
        <f t="shared" ca="1" si="13"/>
        <v>5.6764794283908127E-2</v>
      </c>
      <c r="R106" s="18">
        <f t="shared" ca="1" si="13"/>
        <v>5.6986790543737245E-2</v>
      </c>
      <c r="S106" s="18">
        <f t="shared" ca="1" si="13"/>
        <v>5.6764794283908127E-2</v>
      </c>
      <c r="T106" s="18">
        <f ca="1">MAX(-P106+MIN(P106,AngCal!$B$30),T$11+T$12/(1+EXP((T$13-LOG10($O106))/T$14))+T$15/(1+EXP((T$16-LOG10($O106))/T$17))+T$18/(1+EXP((T$19-LOG10($O106))/T$20)))</f>
        <v>-2.4724819530359488E-2</v>
      </c>
      <c r="U106" s="18">
        <f ca="1">MAX(-Q106+MIN(Q106,AngCal!$B$30),U$11+U$12/(1+EXP((U$13-LOG10($O106))/U$14))+U$15/(1+EXP((U$16-LOG10($O106))/U$17))+U$18/(1+EXP((U$19-LOG10($O106))/U$20)))</f>
        <v>-3.3653174519426093E-2</v>
      </c>
      <c r="V106" s="18">
        <f ca="1">MAX(-R106+MIN(R106,AngCal!$B$30),V$11+V$12/(1+EXP((V$13-LOG10($O106))/V$14))+V$15/(1+EXP((V$16-LOG10($O106))/V$17))+V$18/(1+EXP((V$19-LOG10($O106))/V$20)))</f>
        <v>-2.4724819530359488E-2</v>
      </c>
      <c r="W106" s="18">
        <f ca="1">MAX(-S106+MIN(S106,AngCal!$B$30),W$11+W$12/(1+EXP((W$13-LOG10($O106))/W$14))+W$15/(1+EXP((W$16-LOG10($O106))/W$17))+W$18/(1+EXP((W$19-LOG10($O106))/W$20)))</f>
        <v>-3.3653174519426093E-2</v>
      </c>
      <c r="X106" s="18">
        <f t="shared" ca="1" si="14"/>
        <v>1.0531917098383468</v>
      </c>
      <c r="Y106" s="18">
        <f t="shared" ca="1" si="14"/>
        <v>1.0250910831524764</v>
      </c>
      <c r="Z106" s="18">
        <f t="shared" ca="1" si="14"/>
        <v>1.0531917098383468</v>
      </c>
      <c r="AA106" s="18">
        <f t="shared" ca="1" si="14"/>
        <v>1.0250910831524764</v>
      </c>
      <c r="AB106" s="18">
        <f t="shared" ca="1" si="15"/>
        <v>2.2374099540470125E-2</v>
      </c>
      <c r="AC106" s="18">
        <f t="shared" ca="1" si="15"/>
        <v>5.424716659912867E-2</v>
      </c>
      <c r="AD106" s="18">
        <f t="shared" ca="1" si="15"/>
        <v>2.2374099540470125E-2</v>
      </c>
      <c r="AE106" s="18">
        <f t="shared" ca="1" si="15"/>
        <v>5.424716659912867E-2</v>
      </c>
      <c r="AF106" s="18">
        <f ca="1">MAX(-AB106+MIN(AB106,AngCal!$B$30),AF$11+AF$12/(1+EXP((AF$13-LOG10($O106))/AF$14))+AF$15/(1+EXP((AF$16-LOG10($O106))/AF$17))+AF$18/(1+EXP((AF$19-LOG10($O106))/AF$20)))</f>
        <v>0.15374343996791329</v>
      </c>
      <c r="AG106" s="18">
        <f ca="1">MAX(-AC106+MIN(AC106,AngCal!$B$30),AG$11+AG$12/(1+EXP((AG$13-LOG10($O106))/AG$14))+AG$15/(1+EXP((AG$16-LOG10($O106))/AG$17))+AG$18/(1+EXP((AG$19-LOG10($O106))/AG$20)))</f>
        <v>0.13194033786989953</v>
      </c>
      <c r="AH106" s="18">
        <f ca="1">MAX(-AD106+MIN(AD106,AngCal!$B$30),AH$11+AH$12/(1+EXP((AH$13-LOG10($O106))/AH$14))+AH$15/(1+EXP((AH$16-LOG10($O106))/AH$17))+AH$18/(1+EXP((AH$19-LOG10($O106))/AH$20)))</f>
        <v>0.15374343996791329</v>
      </c>
      <c r="AI106" s="18">
        <f ca="1">MAX(-AE106+MIN(AE106,AngCal!$B$30),AI$11+AI$12/(1+EXP((AI$13-LOG10($O106))/AI$14))+AI$15/(1+EXP((AI$16-LOG10($O106))/AI$17))+AI$18/(1+EXP((AI$19-LOG10($O106))/AI$20)))</f>
        <v>0.13194033786989953</v>
      </c>
      <c r="AJ106" s="18">
        <f t="shared" ca="1" si="16"/>
        <v>0.71049969123837964</v>
      </c>
      <c r="AK106" s="18">
        <f t="shared" ca="1" si="16"/>
        <v>0.94383305248640625</v>
      </c>
      <c r="AL106" s="18">
        <f t="shared" ca="1" si="16"/>
        <v>0.71049969123837964</v>
      </c>
      <c r="AM106" s="18">
        <f t="shared" ca="1" si="16"/>
        <v>0.94383305248640625</v>
      </c>
      <c r="AN106" s="18">
        <f t="shared" ca="1" si="17"/>
        <v>1</v>
      </c>
      <c r="AO106" s="18">
        <f t="shared" ca="1" si="17"/>
        <v>1</v>
      </c>
      <c r="AP106" s="18">
        <f t="shared" ca="1" si="17"/>
        <v>1</v>
      </c>
      <c r="AQ106" s="18">
        <f t="shared" ca="1" si="17"/>
        <v>1</v>
      </c>
      <c r="AR106" s="18">
        <f t="shared" ca="1" si="18"/>
        <v>0</v>
      </c>
      <c r="AS106" s="18">
        <f t="shared" ca="1" si="18"/>
        <v>0</v>
      </c>
      <c r="AT106" s="18">
        <f t="shared" ca="1" si="18"/>
        <v>0</v>
      </c>
      <c r="AU106" s="18">
        <f t="shared" ca="1" si="18"/>
        <v>0</v>
      </c>
    </row>
    <row r="107" spans="2:47" x14ac:dyDescent="0.15">
      <c r="B107">
        <v>774.68299999999999</v>
      </c>
      <c r="C107">
        <v>1</v>
      </c>
      <c r="D107" s="18">
        <v>6.2129999999999998E-2</v>
      </c>
      <c r="E107" s="18">
        <v>-1.5259999999999999E-2</v>
      </c>
      <c r="F107" s="18">
        <v>1.357</v>
      </c>
      <c r="G107" s="18">
        <v>7.8850000000000003E-2</v>
      </c>
      <c r="H107" s="18">
        <v>-3.2809999999999999E-2</v>
      </c>
      <c r="I107" s="18">
        <v>1.927</v>
      </c>
      <c r="J107" s="18">
        <v>0.19139999999999999</v>
      </c>
      <c r="K107" s="18">
        <v>-1.405E-2</v>
      </c>
      <c r="L107" s="18">
        <v>2.4900000000000002</v>
      </c>
      <c r="M107" s="18">
        <v>0.1366</v>
      </c>
      <c r="O107" s="18">
        <f>MAX(MIN(Angle!A120,AngProton!$P$3),AngProton!$P$2)</f>
        <v>3.5716999999999999</v>
      </c>
      <c r="P107" s="18">
        <f t="shared" ca="1" si="13"/>
        <v>5.7727397542766783E-2</v>
      </c>
      <c r="Q107" s="18">
        <f t="shared" ca="1" si="13"/>
        <v>5.6684948037149734E-2</v>
      </c>
      <c r="R107" s="18">
        <f t="shared" ca="1" si="13"/>
        <v>5.7727397542766783E-2</v>
      </c>
      <c r="S107" s="18">
        <f t="shared" ca="1" si="13"/>
        <v>5.6684948037149734E-2</v>
      </c>
      <c r="T107" s="18">
        <f ca="1">MAX(-P107+MIN(P107,AngCal!$B$30),T$11+T$12/(1+EXP((T$13-LOG10($O107))/T$14))+T$15/(1+EXP((T$16-LOG10($O107))/T$17))+T$18/(1+EXP((T$19-LOG10($O107))/T$20)))</f>
        <v>-3.0301471712473382E-2</v>
      </c>
      <c r="U107" s="18">
        <f ca="1">MAX(-Q107+MIN(Q107,AngCal!$B$30),U$11+U$12/(1+EXP((U$13-LOG10($O107))/U$14))+U$15/(1+EXP((U$16-LOG10($O107))/U$17))+U$18/(1+EXP((U$19-LOG10($O107))/U$20)))</f>
        <v>-3.4716138352286798E-2</v>
      </c>
      <c r="V107" s="18">
        <f ca="1">MAX(-R107+MIN(R107,AngCal!$B$30),V$11+V$12/(1+EXP((V$13-LOG10($O107))/V$14))+V$15/(1+EXP((V$16-LOG10($O107))/V$17))+V$18/(1+EXP((V$19-LOG10($O107))/V$20)))</f>
        <v>-3.0301471712473382E-2</v>
      </c>
      <c r="W107" s="18">
        <f ca="1">MAX(-S107+MIN(S107,AngCal!$B$30),W$11+W$12/(1+EXP((W$13-LOG10($O107))/W$14))+W$15/(1+EXP((W$16-LOG10($O107))/W$17))+W$18/(1+EXP((W$19-LOG10($O107))/W$20)))</f>
        <v>-3.4716138352286798E-2</v>
      </c>
      <c r="X107" s="18">
        <f t="shared" ca="1" si="14"/>
        <v>1.053064305167321</v>
      </c>
      <c r="Y107" s="18">
        <f t="shared" ca="1" si="14"/>
        <v>1.116222590165294</v>
      </c>
      <c r="Z107" s="18">
        <f t="shared" ca="1" si="14"/>
        <v>1.053064305167321</v>
      </c>
      <c r="AA107" s="18">
        <f t="shared" ca="1" si="14"/>
        <v>1.116222590165294</v>
      </c>
      <c r="AB107" s="18">
        <f t="shared" ca="1" si="15"/>
        <v>3.7331755112711779E-2</v>
      </c>
      <c r="AC107" s="18">
        <f t="shared" ca="1" si="15"/>
        <v>5.8903613841457078E-2</v>
      </c>
      <c r="AD107" s="18">
        <f t="shared" ca="1" si="15"/>
        <v>3.7331755112711779E-2</v>
      </c>
      <c r="AE107" s="18">
        <f t="shared" ca="1" si="15"/>
        <v>5.8903613841457078E-2</v>
      </c>
      <c r="AF107" s="18">
        <f ca="1">MAX(-AB107+MIN(AB107,AngCal!$B$30),AF$11+AF$12/(1+EXP((AF$13-LOG10($O107))/AF$14))+AF$15/(1+EXP((AF$16-LOG10($O107))/AF$17))+AF$18/(1+EXP((AF$19-LOG10($O107))/AF$20)))</f>
        <v>0.15425268767150097</v>
      </c>
      <c r="AG107" s="18">
        <f ca="1">MAX(-AC107+MIN(AC107,AngCal!$B$30),AG$11+AG$12/(1+EXP((AG$13-LOG10($O107))/AG$14))+AG$15/(1+EXP((AG$16-LOG10($O107))/AG$17))+AG$18/(1+EXP((AG$19-LOG10($O107))/AG$20)))</f>
        <v>0.13426888838063583</v>
      </c>
      <c r="AH107" s="18">
        <f ca="1">MAX(-AD107+MIN(AD107,AngCal!$B$30),AH$11+AH$12/(1+EXP((AH$13-LOG10($O107))/AH$14))+AH$15/(1+EXP((AH$16-LOG10($O107))/AH$17))+AH$18/(1+EXP((AH$19-LOG10($O107))/AH$20)))</f>
        <v>0.15425268767150097</v>
      </c>
      <c r="AI107" s="18">
        <f ca="1">MAX(-AE107+MIN(AE107,AngCal!$B$30),AI$11+AI$12/(1+EXP((AI$13-LOG10($O107))/AI$14))+AI$15/(1+EXP((AI$16-LOG10($O107))/AI$17))+AI$18/(1+EXP((AI$19-LOG10($O107))/AI$20)))</f>
        <v>0.13426888838063583</v>
      </c>
      <c r="AJ107" s="18">
        <f t="shared" ca="1" si="16"/>
        <v>0.84783394593024475</v>
      </c>
      <c r="AK107" s="18">
        <f t="shared" ca="1" si="16"/>
        <v>1.0749546219644508</v>
      </c>
      <c r="AL107" s="18">
        <f t="shared" ca="1" si="16"/>
        <v>0.84783394593024475</v>
      </c>
      <c r="AM107" s="18">
        <f t="shared" ca="1" si="16"/>
        <v>1.0749546219644508</v>
      </c>
      <c r="AN107" s="18">
        <f t="shared" ca="1" si="17"/>
        <v>1</v>
      </c>
      <c r="AO107" s="18">
        <f t="shared" ca="1" si="17"/>
        <v>1</v>
      </c>
      <c r="AP107" s="18">
        <f t="shared" ca="1" si="17"/>
        <v>1</v>
      </c>
      <c r="AQ107" s="18">
        <f t="shared" ca="1" si="17"/>
        <v>1</v>
      </c>
      <c r="AR107" s="18">
        <f t="shared" ca="1" si="18"/>
        <v>0</v>
      </c>
      <c r="AS107" s="18">
        <f t="shared" ca="1" si="18"/>
        <v>0</v>
      </c>
      <c r="AT107" s="18">
        <f t="shared" ca="1" si="18"/>
        <v>0</v>
      </c>
      <c r="AU107" s="18">
        <f t="shared" ca="1" si="18"/>
        <v>0</v>
      </c>
    </row>
    <row r="108" spans="2:47" x14ac:dyDescent="0.15">
      <c r="B108">
        <v>774.68299999999999</v>
      </c>
      <c r="C108">
        <v>3</v>
      </c>
      <c r="D108" s="18">
        <v>6.2820000000000001E-2</v>
      </c>
      <c r="E108" s="18">
        <v>-1.417E-2</v>
      </c>
      <c r="F108" s="18">
        <v>1.3260000000000001</v>
      </c>
      <c r="G108" s="18">
        <v>5.5759999999999997E-2</v>
      </c>
      <c r="H108" s="18">
        <v>-2.972E-2</v>
      </c>
      <c r="I108" s="18">
        <v>1.87</v>
      </c>
      <c r="J108" s="18">
        <v>0.16420000000000001</v>
      </c>
      <c r="K108" s="18">
        <v>-1.8929999999999999E-2</v>
      </c>
      <c r="L108" s="18">
        <v>2.4350000000000001</v>
      </c>
      <c r="M108" s="18">
        <v>0.15</v>
      </c>
      <c r="O108" s="18">
        <f>MAX(MIN(Angle!A121,AngProton!$P$3),AngProton!$P$2)</f>
        <v>4.4965000000000002</v>
      </c>
      <c r="P108" s="18">
        <f t="shared" ca="1" si="13"/>
        <v>5.7329483194370978E-2</v>
      </c>
      <c r="Q108" s="18">
        <f t="shared" ca="1" si="13"/>
        <v>5.6368281177935013E-2</v>
      </c>
      <c r="R108" s="18">
        <f t="shared" ca="1" si="13"/>
        <v>5.7329483194370978E-2</v>
      </c>
      <c r="S108" s="18">
        <f t="shared" ca="1" si="13"/>
        <v>5.6368281177935013E-2</v>
      </c>
      <c r="T108" s="18">
        <f ca="1">MAX(-P108+MIN(P108,AngCal!$B$30),T$11+T$12/(1+EXP((T$13-LOG10($O108))/T$14))+T$15/(1+EXP((T$16-LOG10($O108))/T$17))+T$18/(1+EXP((T$19-LOG10($O108))/T$20)))</f>
        <v>-3.3800706692319549E-2</v>
      </c>
      <c r="U108" s="18">
        <f ca="1">MAX(-Q108+MIN(Q108,AngCal!$B$30),U$11+U$12/(1+EXP((U$13-LOG10($O108))/U$14))+U$15/(1+EXP((U$16-LOG10($O108))/U$17))+U$18/(1+EXP((U$19-LOG10($O108))/U$20)))</f>
        <v>-3.4202822004896591E-2</v>
      </c>
      <c r="V108" s="18">
        <f ca="1">MAX(-R108+MIN(R108,AngCal!$B$30),V$11+V$12/(1+EXP((V$13-LOG10($O108))/V$14))+V$15/(1+EXP((V$16-LOG10($O108))/V$17))+V$18/(1+EXP((V$19-LOG10($O108))/V$20)))</f>
        <v>-3.3800706692319549E-2</v>
      </c>
      <c r="W108" s="18">
        <f ca="1">MAX(-S108+MIN(S108,AngCal!$B$30),W$11+W$12/(1+EXP((W$13-LOG10($O108))/W$14))+W$15/(1+EXP((W$16-LOG10($O108))/W$17))+W$18/(1+EXP((W$19-LOG10($O108))/W$20)))</f>
        <v>-3.4202822004896591E-2</v>
      </c>
      <c r="X108" s="18">
        <f t="shared" ca="1" si="14"/>
        <v>1.0503586146432358</v>
      </c>
      <c r="Y108" s="18">
        <f t="shared" ca="1" si="14"/>
        <v>1.210851412473156</v>
      </c>
      <c r="Z108" s="18">
        <f t="shared" ca="1" si="14"/>
        <v>1.0503586146432358</v>
      </c>
      <c r="AA108" s="18">
        <f t="shared" ca="1" si="14"/>
        <v>1.210851412473156</v>
      </c>
      <c r="AB108" s="18">
        <f t="shared" ca="1" si="15"/>
        <v>5.4096532728300721E-2</v>
      </c>
      <c r="AC108" s="18">
        <f t="shared" ca="1" si="15"/>
        <v>6.2993155743982107E-2</v>
      </c>
      <c r="AD108" s="18">
        <f t="shared" ca="1" si="15"/>
        <v>5.4096532728300721E-2</v>
      </c>
      <c r="AE108" s="18">
        <f t="shared" ca="1" si="15"/>
        <v>6.2993155743982107E-2</v>
      </c>
      <c r="AF108" s="18">
        <f ca="1">MAX(-AB108+MIN(AB108,AngCal!$B$30),AF$11+AF$12/(1+EXP((AF$13-LOG10($O108))/AF$14))+AF$15/(1+EXP((AF$16-LOG10($O108))/AF$17))+AF$18/(1+EXP((AF$19-LOG10($O108))/AF$20)))</f>
        <v>0.15495454666687408</v>
      </c>
      <c r="AG108" s="18">
        <f ca="1">MAX(-AC108+MIN(AC108,AngCal!$B$30),AG$11+AG$12/(1+EXP((AG$13-LOG10($O108))/AG$14))+AG$15/(1+EXP((AG$16-LOG10($O108))/AG$17))+AG$18/(1+EXP((AG$19-LOG10($O108))/AG$20)))</f>
        <v>0.13704383848298948</v>
      </c>
      <c r="AH108" s="18">
        <f ca="1">MAX(-AD108+MIN(AD108,AngCal!$B$30),AH$11+AH$12/(1+EXP((AH$13-LOG10($O108))/AH$14))+AH$15/(1+EXP((AH$16-LOG10($O108))/AH$17))+AH$18/(1+EXP((AH$19-LOG10($O108))/AH$20)))</f>
        <v>0.15495454666687408</v>
      </c>
      <c r="AI108" s="18">
        <f ca="1">MAX(-AE108+MIN(AE108,AngCal!$B$30),AI$11+AI$12/(1+EXP((AI$13-LOG10($O108))/AI$14))+AI$15/(1+EXP((AI$16-LOG10($O108))/AI$17))+AI$18/(1+EXP((AI$19-LOG10($O108))/AI$20)))</f>
        <v>0.13704383848298948</v>
      </c>
      <c r="AJ108" s="18">
        <f t="shared" ca="1" si="16"/>
        <v>1.4063824172010366</v>
      </c>
      <c r="AK108" s="18">
        <f t="shared" ca="1" si="16"/>
        <v>1.8457955004741511</v>
      </c>
      <c r="AL108" s="18">
        <f t="shared" ca="1" si="16"/>
        <v>1.4063824172010366</v>
      </c>
      <c r="AM108" s="18">
        <f t="shared" ca="1" si="16"/>
        <v>1.8457955004741511</v>
      </c>
      <c r="AN108" s="18">
        <f t="shared" ca="1" si="17"/>
        <v>1</v>
      </c>
      <c r="AO108" s="18">
        <f t="shared" ca="1" si="17"/>
        <v>1</v>
      </c>
      <c r="AP108" s="18">
        <f t="shared" ca="1" si="17"/>
        <v>1</v>
      </c>
      <c r="AQ108" s="18">
        <f t="shared" ca="1" si="17"/>
        <v>1</v>
      </c>
      <c r="AR108" s="18">
        <f t="shared" ca="1" si="18"/>
        <v>0</v>
      </c>
      <c r="AS108" s="18">
        <f t="shared" ca="1" si="18"/>
        <v>0</v>
      </c>
      <c r="AT108" s="18">
        <f t="shared" ca="1" si="18"/>
        <v>0</v>
      </c>
      <c r="AU108" s="18">
        <f t="shared" ca="1" si="18"/>
        <v>0</v>
      </c>
    </row>
    <row r="109" spans="2:47" x14ac:dyDescent="0.15">
      <c r="B109">
        <v>774.68299999999999</v>
      </c>
      <c r="C109">
        <v>5</v>
      </c>
      <c r="D109" s="18">
        <v>4.3119999999999999E-2</v>
      </c>
      <c r="E109" s="18">
        <v>-3.3500000000000002E-2</v>
      </c>
      <c r="F109" s="18">
        <v>1.081</v>
      </c>
      <c r="G109" s="18">
        <v>0.2261</v>
      </c>
      <c r="H109" s="18">
        <v>-0.23630000000000001</v>
      </c>
      <c r="I109" s="18">
        <v>1.8540000000000001</v>
      </c>
      <c r="J109" s="18">
        <v>0.54339999999999999</v>
      </c>
      <c r="K109" s="18">
        <v>0.22670000000000001</v>
      </c>
      <c r="L109" s="18">
        <v>1.4670000000000001</v>
      </c>
      <c r="M109" s="18">
        <v>0.76649999999999996</v>
      </c>
      <c r="O109" s="18">
        <f>MAX(MIN(Angle!A122,AngProton!$P$3),AngProton!$P$2)</f>
        <v>5.6607000000000003</v>
      </c>
      <c r="P109" s="18">
        <f t="shared" ca="1" si="13"/>
        <v>5.6137218870472405E-2</v>
      </c>
      <c r="Q109" s="18">
        <f t="shared" ca="1" si="13"/>
        <v>5.4976808659278321E-2</v>
      </c>
      <c r="R109" s="18">
        <f t="shared" ca="1" si="13"/>
        <v>5.6137218870472405E-2</v>
      </c>
      <c r="S109" s="18">
        <f t="shared" ca="1" si="13"/>
        <v>5.4976808659278321E-2</v>
      </c>
      <c r="T109" s="18">
        <f ca="1">MAX(-P109+MIN(P109,AngCal!$B$30),T$11+T$12/(1+EXP((T$13-LOG10($O109))/T$14))+T$15/(1+EXP((T$16-LOG10($O109))/T$17))+T$18/(1+EXP((T$19-LOG10($O109))/T$20)))</f>
        <v>-3.5364749458706379E-2</v>
      </c>
      <c r="U109" s="18">
        <f ca="1">MAX(-Q109+MIN(Q109,AngCal!$B$30),U$11+U$12/(1+EXP((U$13-LOG10($O109))/U$14))+U$15/(1+EXP((U$16-LOG10($O109))/U$17))+U$18/(1+EXP((U$19-LOG10($O109))/U$20)))</f>
        <v>-3.2867621746076707E-2</v>
      </c>
      <c r="V109" s="18">
        <f ca="1">MAX(-R109+MIN(R109,AngCal!$B$30),V$11+V$12/(1+EXP((V$13-LOG10($O109))/V$14))+V$15/(1+EXP((V$16-LOG10($O109))/V$17))+V$18/(1+EXP((V$19-LOG10($O109))/V$20)))</f>
        <v>-3.5364749458706379E-2</v>
      </c>
      <c r="W109" s="18">
        <f ca="1">MAX(-S109+MIN(S109,AngCal!$B$30),W$11+W$12/(1+EXP((W$13-LOG10($O109))/W$14))+W$15/(1+EXP((W$16-LOG10($O109))/W$17))+W$18/(1+EXP((W$19-LOG10($O109))/W$20)))</f>
        <v>-3.2867621746076707E-2</v>
      </c>
      <c r="X109" s="18">
        <f t="shared" ca="1" si="14"/>
        <v>1.003254089513868</v>
      </c>
      <c r="Y109" s="18">
        <f t="shared" ca="1" si="14"/>
        <v>1.3030037879667697</v>
      </c>
      <c r="Z109" s="18">
        <f t="shared" ca="1" si="14"/>
        <v>1.003254089513868</v>
      </c>
      <c r="AA109" s="18">
        <f t="shared" ca="1" si="14"/>
        <v>1.3030037879667697</v>
      </c>
      <c r="AB109" s="18">
        <f t="shared" ca="1" si="15"/>
        <v>6.4178554573221067E-2</v>
      </c>
      <c r="AC109" s="18">
        <f t="shared" ca="1" si="15"/>
        <v>6.6319636442363675E-2</v>
      </c>
      <c r="AD109" s="18">
        <f t="shared" ca="1" si="15"/>
        <v>6.4178554573221067E-2</v>
      </c>
      <c r="AE109" s="18">
        <f t="shared" ca="1" si="15"/>
        <v>6.6319636442363675E-2</v>
      </c>
      <c r="AF109" s="18">
        <f ca="1">MAX(-AB109+MIN(AB109,AngCal!$B$30),AF$11+AF$12/(1+EXP((AF$13-LOG10($O109))/AF$14))+AF$15/(1+EXP((AF$16-LOG10($O109))/AF$17))+AF$18/(1+EXP((AF$19-LOG10($O109))/AF$20)))</f>
        <v>0.15592119469729865</v>
      </c>
      <c r="AG109" s="18">
        <f ca="1">MAX(-AC109+MIN(AC109,AngCal!$B$30),AG$11+AG$12/(1+EXP((AG$13-LOG10($O109))/AG$14))+AG$15/(1+EXP((AG$16-LOG10($O109))/AG$17))+AG$18/(1+EXP((AG$19-LOG10($O109))/AG$20)))</f>
        <v>0.14037107232055507</v>
      </c>
      <c r="AH109" s="18">
        <f ca="1">MAX(-AD109+MIN(AD109,AngCal!$B$30),AH$11+AH$12/(1+EXP((AH$13-LOG10($O109))/AH$14))+AH$15/(1+EXP((AH$16-LOG10($O109))/AH$17))+AH$18/(1+EXP((AH$19-LOG10($O109))/AH$20)))</f>
        <v>0.15592119469729865</v>
      </c>
      <c r="AI109" s="18">
        <f ca="1">MAX(-AE109+MIN(AE109,AngCal!$B$30),AI$11+AI$12/(1+EXP((AI$13-LOG10($O109))/AI$14))+AI$15/(1+EXP((AI$16-LOG10($O109))/AI$17))+AI$18/(1+EXP((AI$19-LOG10($O109))/AI$20)))</f>
        <v>0.14037107232055507</v>
      </c>
      <c r="AJ109" s="18">
        <f t="shared" ca="1" si="16"/>
        <v>2.0254412793750904</v>
      </c>
      <c r="AK109" s="18">
        <f t="shared" ca="1" si="16"/>
        <v>2.7095960672078196</v>
      </c>
      <c r="AL109" s="18">
        <f t="shared" ca="1" si="16"/>
        <v>2.0254412793750904</v>
      </c>
      <c r="AM109" s="18">
        <f t="shared" ca="1" si="16"/>
        <v>2.7095960672078196</v>
      </c>
      <c r="AN109" s="18">
        <f t="shared" ca="1" si="17"/>
        <v>1</v>
      </c>
      <c r="AO109" s="18">
        <f t="shared" ca="1" si="17"/>
        <v>1</v>
      </c>
      <c r="AP109" s="18">
        <f t="shared" ca="1" si="17"/>
        <v>1</v>
      </c>
      <c r="AQ109" s="18">
        <f t="shared" ca="1" si="17"/>
        <v>1</v>
      </c>
      <c r="AR109" s="18">
        <f t="shared" ca="1" si="18"/>
        <v>0</v>
      </c>
      <c r="AS109" s="18">
        <f t="shared" ca="1" si="18"/>
        <v>0</v>
      </c>
      <c r="AT109" s="18">
        <f t="shared" ca="1" si="18"/>
        <v>0</v>
      </c>
      <c r="AU109" s="18">
        <f t="shared" ca="1" si="18"/>
        <v>0</v>
      </c>
    </row>
    <row r="110" spans="2:47" x14ac:dyDescent="0.15">
      <c r="B110">
        <v>774.68299999999999</v>
      </c>
      <c r="C110">
        <v>7</v>
      </c>
      <c r="D110" s="18">
        <v>6.4930000000000002E-2</v>
      </c>
      <c r="E110" s="18">
        <v>-1.512E-2</v>
      </c>
      <c r="F110" s="18">
        <v>1.2989999999999999</v>
      </c>
      <c r="G110" s="18">
        <v>3.1119999999999998E-2</v>
      </c>
      <c r="H110" s="18">
        <v>-2.8410000000000001E-2</v>
      </c>
      <c r="I110" s="18">
        <v>1.8420000000000001</v>
      </c>
      <c r="J110" s="18">
        <v>0.1573</v>
      </c>
      <c r="K110" s="18">
        <v>-2.1389999999999999E-2</v>
      </c>
      <c r="L110" s="18">
        <v>2.4260000000000002</v>
      </c>
      <c r="M110" s="18">
        <v>0.16320000000000001</v>
      </c>
      <c r="O110" s="18">
        <f>MAX(MIN(Angle!A123,AngProton!$P$3),AngProton!$P$2)</f>
        <v>7.1265000000000001</v>
      </c>
      <c r="P110" s="18">
        <f t="shared" ca="1" si="13"/>
        <v>5.4400221556772384E-2</v>
      </c>
      <c r="Q110" s="18">
        <f t="shared" ca="1" si="13"/>
        <v>5.0354661999613692E-2</v>
      </c>
      <c r="R110" s="18">
        <f t="shared" ca="1" si="13"/>
        <v>5.4400221556772384E-2</v>
      </c>
      <c r="S110" s="18">
        <f t="shared" ca="1" si="13"/>
        <v>5.0354661999613692E-2</v>
      </c>
      <c r="T110" s="18">
        <f ca="1">MAX(-P110+MIN(P110,AngCal!$B$30),T$11+T$12/(1+EXP((T$13-LOG10($O110))/T$14))+T$15/(1+EXP((T$16-LOG10($O110))/T$17))+T$18/(1+EXP((T$19-LOG10($O110))/T$20)))</f>
        <v>-3.5420082747126935E-2</v>
      </c>
      <c r="U110" s="18">
        <f ca="1">MAX(-Q110+MIN(Q110,AngCal!$B$30),U$11+U$12/(1+EXP((U$13-LOG10($O110))/U$14))+U$15/(1+EXP((U$16-LOG10($O110))/U$17))+U$18/(1+EXP((U$19-LOG10($O110))/U$20)))</f>
        <v>-3.1260360009174364E-2</v>
      </c>
      <c r="V110" s="18">
        <f ca="1">MAX(-R110+MIN(R110,AngCal!$B$30),V$11+V$12/(1+EXP((V$13-LOG10($O110))/V$14))+V$15/(1+EXP((V$16-LOG10($O110))/V$17))+V$18/(1+EXP((V$19-LOG10($O110))/V$20)))</f>
        <v>-3.5420082747126935E-2</v>
      </c>
      <c r="W110" s="18">
        <f ca="1">MAX(-S110+MIN(S110,AngCal!$B$30),W$11+W$12/(1+EXP((W$13-LOG10($O110))/W$14))+W$15/(1+EXP((W$16-LOG10($O110))/W$17))+W$18/(1+EXP((W$19-LOG10($O110))/W$20)))</f>
        <v>-3.1260360009174364E-2</v>
      </c>
      <c r="X110" s="18">
        <f t="shared" ca="1" si="14"/>
        <v>0.83396081057405635</v>
      </c>
      <c r="Y110" s="18">
        <f t="shared" ca="1" si="14"/>
        <v>1.3837441194152127</v>
      </c>
      <c r="Z110" s="18">
        <f t="shared" ca="1" si="14"/>
        <v>0.83396081057405635</v>
      </c>
      <c r="AA110" s="18">
        <f t="shared" ca="1" si="14"/>
        <v>1.3837441194152127</v>
      </c>
      <c r="AB110" s="18">
        <f t="shared" ca="1" si="15"/>
        <v>6.7624899273798375E-2</v>
      </c>
      <c r="AC110" s="18">
        <f t="shared" ca="1" si="15"/>
        <v>6.8710026526919862E-2</v>
      </c>
      <c r="AD110" s="18">
        <f t="shared" ca="1" si="15"/>
        <v>6.7624899273798375E-2</v>
      </c>
      <c r="AE110" s="18">
        <f t="shared" ca="1" si="15"/>
        <v>6.8710026526919862E-2</v>
      </c>
      <c r="AF110" s="18">
        <f ca="1">MAX(-AB110+MIN(AB110,AngCal!$B$30),AF$11+AF$12/(1+EXP((AF$13-LOG10($O110))/AF$14))+AF$15/(1+EXP((AF$16-LOG10($O110))/AF$17))+AF$18/(1+EXP((AF$19-LOG10($O110))/AF$20)))</f>
        <v>0.15725141664071793</v>
      </c>
      <c r="AG110" s="18">
        <f ca="1">MAX(-AC110+MIN(AC110,AngCal!$B$30),AG$11+AG$12/(1+EXP((AG$13-LOG10($O110))/AG$14))+AG$15/(1+EXP((AG$16-LOG10($O110))/AG$17))+AG$18/(1+EXP((AG$19-LOG10($O110))/AG$20)))</f>
        <v>0.14438231841141017</v>
      </c>
      <c r="AH110" s="18">
        <f ca="1">MAX(-AD110+MIN(AD110,AngCal!$B$30),AH$11+AH$12/(1+EXP((AH$13-LOG10($O110))/AH$14))+AH$15/(1+EXP((AH$16-LOG10($O110))/AH$17))+AH$18/(1+EXP((AH$19-LOG10($O110))/AH$20)))</f>
        <v>0.15725141664071793</v>
      </c>
      <c r="AI110" s="18">
        <f ca="1">MAX(-AE110+MIN(AE110,AngCal!$B$30),AI$11+AI$12/(1+EXP((AI$13-LOG10($O110))/AI$14))+AI$15/(1+EXP((AI$16-LOG10($O110))/AI$17))+AI$18/(1+EXP((AI$19-LOG10($O110))/AI$20)))</f>
        <v>0.14438231841141017</v>
      </c>
      <c r="AJ110" s="18">
        <f t="shared" ca="1" si="16"/>
        <v>2.1982259921714924</v>
      </c>
      <c r="AK110" s="18">
        <f t="shared" ca="1" si="16"/>
        <v>2.8298559168589805</v>
      </c>
      <c r="AL110" s="18">
        <f t="shared" ca="1" si="16"/>
        <v>2.1982259921714924</v>
      </c>
      <c r="AM110" s="18">
        <f t="shared" ca="1" si="16"/>
        <v>2.8298559168589805</v>
      </c>
      <c r="AN110" s="18">
        <f t="shared" ca="1" si="17"/>
        <v>1</v>
      </c>
      <c r="AO110" s="18">
        <f t="shared" ca="1" si="17"/>
        <v>1</v>
      </c>
      <c r="AP110" s="18">
        <f t="shared" ca="1" si="17"/>
        <v>1</v>
      </c>
      <c r="AQ110" s="18">
        <f t="shared" ca="1" si="17"/>
        <v>1</v>
      </c>
      <c r="AR110" s="18">
        <f t="shared" ca="1" si="18"/>
        <v>0</v>
      </c>
      <c r="AS110" s="18">
        <f t="shared" ca="1" si="18"/>
        <v>0</v>
      </c>
      <c r="AT110" s="18">
        <f t="shared" ca="1" si="18"/>
        <v>0</v>
      </c>
      <c r="AU110" s="18">
        <f t="shared" ca="1" si="18"/>
        <v>0</v>
      </c>
    </row>
    <row r="111" spans="2:47" x14ac:dyDescent="0.15">
      <c r="B111">
        <v>774.68299999999999</v>
      </c>
      <c r="C111">
        <v>10</v>
      </c>
      <c r="D111" s="18">
        <v>4.0219999999999999E-2</v>
      </c>
      <c r="E111" s="18">
        <v>3.1969999999999998E-2</v>
      </c>
      <c r="F111" s="18">
        <v>0.2661</v>
      </c>
      <c r="G111" s="18">
        <v>7.0889999999999995E-2</v>
      </c>
      <c r="H111" s="18">
        <v>-7.8280000000000002E-2</v>
      </c>
      <c r="I111" s="18">
        <v>1.8740000000000001</v>
      </c>
      <c r="J111" s="18">
        <v>0.42620000000000002</v>
      </c>
      <c r="K111" s="18">
        <v>6.0959999999999999E-3</v>
      </c>
      <c r="L111" s="18">
        <v>2.927</v>
      </c>
      <c r="M111" s="18">
        <v>3.0030000000000001E-2</v>
      </c>
      <c r="O111" s="18">
        <f>MAX(MIN(Angle!A124,AngProton!$P$3),AngProton!$P$2)</f>
        <v>8.9717000000000002</v>
      </c>
      <c r="P111" s="18">
        <f t="shared" ca="1" si="13"/>
        <v>5.2296002563428812E-2</v>
      </c>
      <c r="Q111" s="18">
        <f t="shared" ca="1" si="13"/>
        <v>4.3843808684915206E-2</v>
      </c>
      <c r="R111" s="18">
        <f t="shared" ca="1" si="13"/>
        <v>5.2296002563428812E-2</v>
      </c>
      <c r="S111" s="18">
        <f t="shared" ca="1" si="13"/>
        <v>4.3843808684915206E-2</v>
      </c>
      <c r="T111" s="18">
        <f ca="1">MAX(-P111+MIN(P111,AngCal!$B$30),T$11+T$12/(1+EXP((T$13-LOG10($O111))/T$14))+T$15/(1+EXP((T$16-LOG10($O111))/T$17))+T$18/(1+EXP((T$19-LOG10($O111))/T$20)))</f>
        <v>-3.4529213250632962E-2</v>
      </c>
      <c r="U111" s="18">
        <f ca="1">MAX(-Q111+MIN(Q111,AngCal!$B$30),U$11+U$12/(1+EXP((U$13-LOG10($O111))/U$14))+U$15/(1+EXP((U$16-LOG10($O111))/U$17))+U$18/(1+EXP((U$19-LOG10($O111))/U$20)))</f>
        <v>-2.9707035130438639E-2</v>
      </c>
      <c r="V111" s="18">
        <f ca="1">MAX(-R111+MIN(R111,AngCal!$B$30),V$11+V$12/(1+EXP((V$13-LOG10($O111))/V$14))+V$15/(1+EXP((V$16-LOG10($O111))/V$17))+V$18/(1+EXP((V$19-LOG10($O111))/V$20)))</f>
        <v>-3.4529213250632962E-2</v>
      </c>
      <c r="W111" s="18">
        <f ca="1">MAX(-S111+MIN(S111,AngCal!$B$30),W$11+W$12/(1+EXP((W$13-LOG10($O111))/W$14))+W$15/(1+EXP((W$16-LOG10($O111))/W$17))+W$18/(1+EXP((W$19-LOG10($O111))/W$20)))</f>
        <v>-2.9707035130438639E-2</v>
      </c>
      <c r="X111" s="18">
        <f t="shared" ca="1" si="14"/>
        <v>0.79308514385700501</v>
      </c>
      <c r="Y111" s="18">
        <f t="shared" ca="1" si="14"/>
        <v>1.4398716296174341</v>
      </c>
      <c r="Z111" s="18">
        <f t="shared" ca="1" si="14"/>
        <v>0.79308514385700501</v>
      </c>
      <c r="AA111" s="18">
        <f t="shared" ca="1" si="14"/>
        <v>1.4398716296174341</v>
      </c>
      <c r="AB111" s="18">
        <f t="shared" ca="1" si="15"/>
        <v>6.7800076360213873E-2</v>
      </c>
      <c r="AC111" s="18">
        <f t="shared" ca="1" si="15"/>
        <v>7.0024507718609255E-2</v>
      </c>
      <c r="AD111" s="18">
        <f t="shared" ca="1" si="15"/>
        <v>6.7800076360213873E-2</v>
      </c>
      <c r="AE111" s="18">
        <f t="shared" ca="1" si="15"/>
        <v>7.0024507718609255E-2</v>
      </c>
      <c r="AF111" s="18">
        <f ca="1">MAX(-AB111+MIN(AB111,AngCal!$B$30),AF$11+AF$12/(1+EXP((AF$13-LOG10($O111))/AF$14))+AF$15/(1+EXP((AF$16-LOG10($O111))/AF$17))+AF$18/(1+EXP((AF$19-LOG10($O111))/AF$20)))</f>
        <v>0.15907897383403563</v>
      </c>
      <c r="AG111" s="18">
        <f ca="1">MAX(-AC111+MIN(AC111,AngCal!$B$30),AG$11+AG$12/(1+EXP((AG$13-LOG10($O111))/AG$14))+AG$15/(1+EXP((AG$16-LOG10($O111))/AG$17))+AG$18/(1+EXP((AG$19-LOG10($O111))/AG$20)))</f>
        <v>0.14923753843117363</v>
      </c>
      <c r="AH111" s="18">
        <f ca="1">MAX(-AD111+MIN(AD111,AngCal!$B$30),AH$11+AH$12/(1+EXP((AH$13-LOG10($O111))/AH$14))+AH$15/(1+EXP((AH$16-LOG10($O111))/AH$17))+AH$18/(1+EXP((AH$19-LOG10($O111))/AH$20)))</f>
        <v>0.15907897383403563</v>
      </c>
      <c r="AI111" s="18">
        <f ca="1">MAX(-AE111+MIN(AE111,AngCal!$B$30),AI$11+AI$12/(1+EXP((AI$13-LOG10($O111))/AI$14))+AI$15/(1+EXP((AI$16-LOG10($O111))/AI$17))+AI$18/(1+EXP((AI$19-LOG10($O111))/AI$20)))</f>
        <v>0.14923753843117363</v>
      </c>
      <c r="AJ111" s="18">
        <f t="shared" ca="1" si="16"/>
        <v>2.2131085805919413</v>
      </c>
      <c r="AK111" s="18">
        <f t="shared" ca="1" si="16"/>
        <v>2.7470970863609994</v>
      </c>
      <c r="AL111" s="18">
        <f t="shared" ca="1" si="16"/>
        <v>2.2131085805919413</v>
      </c>
      <c r="AM111" s="18">
        <f t="shared" ca="1" si="16"/>
        <v>2.7470970863609994</v>
      </c>
      <c r="AN111" s="18">
        <f t="shared" ca="1" si="17"/>
        <v>1</v>
      </c>
      <c r="AO111" s="18">
        <f t="shared" ca="1" si="17"/>
        <v>1</v>
      </c>
      <c r="AP111" s="18">
        <f t="shared" ca="1" si="17"/>
        <v>1</v>
      </c>
      <c r="AQ111" s="18">
        <f t="shared" ca="1" si="17"/>
        <v>1</v>
      </c>
      <c r="AR111" s="18">
        <f t="shared" ca="1" si="18"/>
        <v>0</v>
      </c>
      <c r="AS111" s="18">
        <f t="shared" ca="1" si="18"/>
        <v>0</v>
      </c>
      <c r="AT111" s="18">
        <f t="shared" ca="1" si="18"/>
        <v>0</v>
      </c>
      <c r="AU111" s="18">
        <f t="shared" ca="1" si="18"/>
        <v>0</v>
      </c>
    </row>
    <row r="112" spans="2:47" x14ac:dyDescent="0.15">
      <c r="B112">
        <v>774.68299999999999</v>
      </c>
      <c r="C112">
        <v>15</v>
      </c>
      <c r="D112" s="18">
        <v>6.7349999999999993E-2</v>
      </c>
      <c r="E112" s="18">
        <v>-3.6249999999999998E-2</v>
      </c>
      <c r="F112" s="18">
        <v>1.4670000000000001</v>
      </c>
      <c r="G112" s="18">
        <v>0.25629999999999997</v>
      </c>
      <c r="H112" s="18">
        <v>-1.5810000000000001E-2</v>
      </c>
      <c r="I112" s="18">
        <v>1.9350000000000001</v>
      </c>
      <c r="J112" s="18">
        <v>0.29570000000000002</v>
      </c>
      <c r="K112" s="18">
        <v>-1.528E-2</v>
      </c>
      <c r="L112" s="18">
        <v>2.4039999999999999</v>
      </c>
      <c r="M112" s="18">
        <v>0.17519999999999999</v>
      </c>
      <c r="O112" s="18">
        <f>MAX(MIN(Angle!A125,AngProton!$P$3),AngProton!$P$2)</f>
        <v>11.295</v>
      </c>
      <c r="P112" s="18">
        <f t="shared" ca="1" si="13"/>
        <v>4.9954206951559339E-2</v>
      </c>
      <c r="Q112" s="18">
        <f t="shared" ca="1" si="13"/>
        <v>4.0644734344860364E-2</v>
      </c>
      <c r="R112" s="18">
        <f t="shared" ca="1" si="13"/>
        <v>4.9954206951559339E-2</v>
      </c>
      <c r="S112" s="18">
        <f t="shared" ca="1" si="13"/>
        <v>4.0644734344860364E-2</v>
      </c>
      <c r="T112" s="18">
        <f ca="1">MAX(-P112+MIN(P112,AngCal!$B$30),T$11+T$12/(1+EXP((T$13-LOG10($O112))/T$14))+T$15/(1+EXP((T$16-LOG10($O112))/T$17))+T$18/(1+EXP((T$19-LOG10($O112))/T$20)))</f>
        <v>-3.3229112658315296E-2</v>
      </c>
      <c r="U112" s="18">
        <f ca="1">MAX(-Q112+MIN(Q112,AngCal!$B$30),U$11+U$12/(1+EXP((U$13-LOG10($O112))/U$14))+U$15/(1+EXP((U$16-LOG10($O112))/U$17))+U$18/(1+EXP((U$19-LOG10($O112))/U$20)))</f>
        <v>-2.8360226664431221E-2</v>
      </c>
      <c r="V112" s="18">
        <f ca="1">MAX(-R112+MIN(R112,AngCal!$B$30),V$11+V$12/(1+EXP((V$13-LOG10($O112))/V$14))+V$15/(1+EXP((V$16-LOG10($O112))/V$17))+V$18/(1+EXP((V$19-LOG10($O112))/V$20)))</f>
        <v>-3.3229112658315296E-2</v>
      </c>
      <c r="W112" s="18">
        <f ca="1">MAX(-S112+MIN(S112,AngCal!$B$30),W$11+W$12/(1+EXP((W$13-LOG10($O112))/W$14))+W$15/(1+EXP((W$16-LOG10($O112))/W$17))+W$18/(1+EXP((W$19-LOG10($O112))/W$20)))</f>
        <v>-2.8360226664431221E-2</v>
      </c>
      <c r="X112" s="18">
        <f t="shared" ca="1" si="14"/>
        <v>0.7908090124487025</v>
      </c>
      <c r="Y112" s="18">
        <f t="shared" ca="1" si="14"/>
        <v>1.4530224123392703</v>
      </c>
      <c r="Z112" s="18">
        <f t="shared" ca="1" si="14"/>
        <v>0.7908090124487025</v>
      </c>
      <c r="AA112" s="18">
        <f t="shared" ca="1" si="14"/>
        <v>1.4530224123392703</v>
      </c>
      <c r="AB112" s="18">
        <f t="shared" ca="1" si="15"/>
        <v>6.6665985280932621E-2</v>
      </c>
      <c r="AC112" s="18">
        <f t="shared" ca="1" si="15"/>
        <v>7.0167053087155262E-2</v>
      </c>
      <c r="AD112" s="18">
        <f t="shared" ca="1" si="15"/>
        <v>6.6665985280932621E-2</v>
      </c>
      <c r="AE112" s="18">
        <f t="shared" ca="1" si="15"/>
        <v>7.0167053087155262E-2</v>
      </c>
      <c r="AF112" s="18">
        <f ca="1">MAX(-AB112+MIN(AB112,AngCal!$B$30),AF$11+AF$12/(1+EXP((AF$13-LOG10($O112))/AF$14))+AF$15/(1+EXP((AF$16-LOG10($O112))/AF$17))+AF$18/(1+EXP((AF$19-LOG10($O112))/AF$20)))</f>
        <v>0.16158563667850731</v>
      </c>
      <c r="AG112" s="18">
        <f ca="1">MAX(-AC112+MIN(AC112,AngCal!$B$30),AG$11+AG$12/(1+EXP((AG$13-LOG10($O112))/AG$14))+AG$15/(1+EXP((AG$16-LOG10($O112))/AG$17))+AG$18/(1+EXP((AG$19-LOG10($O112))/AG$20)))</f>
        <v>0.15513215604749214</v>
      </c>
      <c r="AH112" s="18">
        <f ca="1">MAX(-AD112+MIN(AD112,AngCal!$B$30),AH$11+AH$12/(1+EXP((AH$13-LOG10($O112))/AH$14))+AH$15/(1+EXP((AH$16-LOG10($O112))/AH$17))+AH$18/(1+EXP((AH$19-LOG10($O112))/AH$20)))</f>
        <v>0.16158563667850731</v>
      </c>
      <c r="AI112" s="18">
        <f ca="1">MAX(-AE112+MIN(AE112,AngCal!$B$30),AI$11+AI$12/(1+EXP((AI$13-LOG10($O112))/AI$14))+AI$15/(1+EXP((AI$16-LOG10($O112))/AI$17))+AI$18/(1+EXP((AI$19-LOG10($O112))/AI$20)))</f>
        <v>0.15513215604749214</v>
      </c>
      <c r="AJ112" s="18">
        <f t="shared" ca="1" si="16"/>
        <v>2.1822750828092783</v>
      </c>
      <c r="AK112" s="18">
        <f t="shared" ca="1" si="16"/>
        <v>2.600177929283344</v>
      </c>
      <c r="AL112" s="18">
        <f t="shared" ca="1" si="16"/>
        <v>2.1822750828092783</v>
      </c>
      <c r="AM112" s="18">
        <f t="shared" ca="1" si="16"/>
        <v>2.600177929283344</v>
      </c>
      <c r="AN112" s="18">
        <f t="shared" ca="1" si="17"/>
        <v>1</v>
      </c>
      <c r="AO112" s="18">
        <f t="shared" ca="1" si="17"/>
        <v>1</v>
      </c>
      <c r="AP112" s="18">
        <f t="shared" ca="1" si="17"/>
        <v>1</v>
      </c>
      <c r="AQ112" s="18">
        <f t="shared" ca="1" si="17"/>
        <v>1</v>
      </c>
      <c r="AR112" s="18">
        <f t="shared" ca="1" si="18"/>
        <v>0</v>
      </c>
      <c r="AS112" s="18">
        <f t="shared" ca="1" si="18"/>
        <v>0</v>
      </c>
      <c r="AT112" s="18">
        <f t="shared" ca="1" si="18"/>
        <v>0</v>
      </c>
      <c r="AU112" s="18">
        <f t="shared" ca="1" si="18"/>
        <v>0</v>
      </c>
    </row>
    <row r="113" spans="2:47" x14ac:dyDescent="0.15">
      <c r="B113">
        <v>774.68299999999999</v>
      </c>
      <c r="C113">
        <v>20</v>
      </c>
      <c r="D113" s="18">
        <v>7.0279999999999995E-2</v>
      </c>
      <c r="E113" s="18">
        <v>-1.924E-2</v>
      </c>
      <c r="F113" s="18">
        <v>0.627</v>
      </c>
      <c r="G113" s="18">
        <v>6.5170000000000006E-2</v>
      </c>
      <c r="H113" s="18">
        <v>-3.6310000000000002E-2</v>
      </c>
      <c r="I113" s="18">
        <v>1.675</v>
      </c>
      <c r="J113" s="18">
        <v>0.22020000000000001</v>
      </c>
      <c r="K113" s="18">
        <v>-1.472E-2</v>
      </c>
      <c r="L113" s="18">
        <v>2.444</v>
      </c>
      <c r="M113" s="18">
        <v>0.16700000000000001</v>
      </c>
      <c r="O113" s="18">
        <f>MAX(MIN(Angle!A126,AngProton!$P$3),AngProton!$P$2)</f>
        <v>14.218999999999999</v>
      </c>
      <c r="P113" s="18">
        <f t="shared" ca="1" si="13"/>
        <v>4.7477085383786588E-2</v>
      </c>
      <c r="Q113" s="18">
        <f t="shared" ca="1" si="13"/>
        <v>3.9606824001688232E-2</v>
      </c>
      <c r="R113" s="18">
        <f t="shared" ca="1" si="13"/>
        <v>4.7477085383786588E-2</v>
      </c>
      <c r="S113" s="18">
        <f t="shared" ca="1" si="13"/>
        <v>3.9606824001688232E-2</v>
      </c>
      <c r="T113" s="18">
        <f ca="1">MAX(-P113+MIN(P113,AngCal!$B$30),T$11+T$12/(1+EXP((T$13-LOG10($O113))/T$14))+T$15/(1+EXP((T$16-LOG10($O113))/T$17))+T$18/(1+EXP((T$19-LOG10($O113))/T$20)))</f>
        <v>-3.1921098146390325E-2</v>
      </c>
      <c r="U113" s="18">
        <f ca="1">MAX(-Q113+MIN(Q113,AngCal!$B$30),U$11+U$12/(1+EXP((U$13-LOG10($O113))/U$14))+U$15/(1+EXP((U$16-LOG10($O113))/U$17))+U$18/(1+EXP((U$19-LOG10($O113))/U$20)))</f>
        <v>-2.7264930958953434E-2</v>
      </c>
      <c r="V113" s="18">
        <f ca="1">MAX(-R113+MIN(R113,AngCal!$B$30),V$11+V$12/(1+EXP((V$13-LOG10($O113))/V$14))+V$15/(1+EXP((V$16-LOG10($O113))/V$17))+V$18/(1+EXP((V$19-LOG10($O113))/V$20)))</f>
        <v>-3.1921098146390325E-2</v>
      </c>
      <c r="W113" s="18">
        <f ca="1">MAX(-S113+MIN(S113,AngCal!$B$30),W$11+W$12/(1+EXP((W$13-LOG10($O113))/W$14))+W$15/(1+EXP((W$16-LOG10($O113))/W$17))+W$18/(1+EXP((W$19-LOG10($O113))/W$20)))</f>
        <v>-2.7264930958953434E-2</v>
      </c>
      <c r="X113" s="18">
        <f t="shared" ca="1" si="14"/>
        <v>0.79070206454350667</v>
      </c>
      <c r="Y113" s="18">
        <f t="shared" ca="1" si="14"/>
        <v>1.4024149939091919</v>
      </c>
      <c r="Z113" s="18">
        <f t="shared" ca="1" si="14"/>
        <v>0.79070206454350667</v>
      </c>
      <c r="AA113" s="18">
        <f t="shared" ca="1" si="14"/>
        <v>1.4024149939091919</v>
      </c>
      <c r="AB113" s="18">
        <f t="shared" ca="1" si="15"/>
        <v>6.4972232604571412E-2</v>
      </c>
      <c r="AC113" s="18">
        <f t="shared" ca="1" si="15"/>
        <v>6.9092215661962372E-2</v>
      </c>
      <c r="AD113" s="18">
        <f t="shared" ca="1" si="15"/>
        <v>6.4972232604571412E-2</v>
      </c>
      <c r="AE113" s="18">
        <f t="shared" ca="1" si="15"/>
        <v>6.9092215661962372E-2</v>
      </c>
      <c r="AF113" s="18">
        <f ca="1">MAX(-AB113+MIN(AB113,AngCal!$B$30),AF$11+AF$12/(1+EXP((AF$13-LOG10($O113))/AF$14))+AF$15/(1+EXP((AF$16-LOG10($O113))/AF$17))+AF$18/(1+EXP((AF$19-LOG10($O113))/AF$20)))</f>
        <v>0.16502698169079791</v>
      </c>
      <c r="AG113" s="18">
        <f ca="1">MAX(-AC113+MIN(AC113,AngCal!$B$30),AG$11+AG$12/(1+EXP((AG$13-LOG10($O113))/AG$14))+AG$15/(1+EXP((AG$16-LOG10($O113))/AG$17))+AG$18/(1+EXP((AG$19-LOG10($O113))/AG$20)))</f>
        <v>0.16229479466479427</v>
      </c>
      <c r="AH113" s="18">
        <f ca="1">MAX(-AD113+MIN(AD113,AngCal!$B$30),AH$11+AH$12/(1+EXP((AH$13-LOG10($O113))/AH$14))+AH$15/(1+EXP((AH$16-LOG10($O113))/AH$17))+AH$18/(1+EXP((AH$19-LOG10($O113))/AH$20)))</f>
        <v>0.16502698169079791</v>
      </c>
      <c r="AI113" s="18">
        <f ca="1">MAX(-AE113+MIN(AE113,AngCal!$B$30),AI$11+AI$12/(1+EXP((AI$13-LOG10($O113))/AI$14))+AI$15/(1+EXP((AI$16-LOG10($O113))/AI$17))+AI$18/(1+EXP((AI$19-LOG10($O113))/AI$20)))</f>
        <v>0.16229479466479427</v>
      </c>
      <c r="AJ113" s="18">
        <f t="shared" ca="1" si="16"/>
        <v>2.1096532236872294</v>
      </c>
      <c r="AK113" s="18">
        <f t="shared" ca="1" si="16"/>
        <v>2.4095441598516283</v>
      </c>
      <c r="AL113" s="18">
        <f t="shared" ca="1" si="16"/>
        <v>2.1096532236872294</v>
      </c>
      <c r="AM113" s="18">
        <f t="shared" ca="1" si="16"/>
        <v>2.4095441598516283</v>
      </c>
      <c r="AN113" s="18">
        <f t="shared" ca="1" si="17"/>
        <v>1</v>
      </c>
      <c r="AO113" s="18">
        <f t="shared" ca="1" si="17"/>
        <v>1</v>
      </c>
      <c r="AP113" s="18">
        <f t="shared" ca="1" si="17"/>
        <v>1</v>
      </c>
      <c r="AQ113" s="18">
        <f t="shared" ca="1" si="17"/>
        <v>1</v>
      </c>
      <c r="AR113" s="18">
        <f t="shared" ca="1" si="18"/>
        <v>0</v>
      </c>
      <c r="AS113" s="18">
        <f t="shared" ca="1" si="18"/>
        <v>0</v>
      </c>
      <c r="AT113" s="18">
        <f t="shared" ca="1" si="18"/>
        <v>0</v>
      </c>
      <c r="AU113" s="18">
        <f t="shared" ca="1" si="18"/>
        <v>0</v>
      </c>
    </row>
    <row r="114" spans="2:47" x14ac:dyDescent="0.15">
      <c r="B114">
        <v>897.803</v>
      </c>
      <c r="C114">
        <v>1</v>
      </c>
      <c r="D114" s="18">
        <v>-5.6259999999999998E-2</v>
      </c>
      <c r="E114" s="18">
        <v>-0.16309999999999999</v>
      </c>
      <c r="F114" s="18">
        <v>1.5960000000000001</v>
      </c>
      <c r="G114" s="18">
        <v>0.51829999999999998</v>
      </c>
      <c r="H114" s="18">
        <v>0.31080000000000002</v>
      </c>
      <c r="I114" s="18">
        <v>1.0680000000000001</v>
      </c>
      <c r="J114" s="18">
        <v>1.274</v>
      </c>
      <c r="K114" s="18">
        <v>-9.1469999999999996E-2</v>
      </c>
      <c r="L114" s="18">
        <v>2.907</v>
      </c>
      <c r="M114" s="18">
        <v>0.65249999999999997</v>
      </c>
      <c r="O114" s="18">
        <f>MAX(MIN(Angle!A127,AngProton!$P$3),AngProton!$P$2)</f>
        <v>17.901</v>
      </c>
      <c r="P114" s="18">
        <f t="shared" ca="1" si="13"/>
        <v>4.4945540514786039E-2</v>
      </c>
      <c r="Q114" s="18">
        <f t="shared" ca="1" si="13"/>
        <v>3.9000684356532984E-2</v>
      </c>
      <c r="R114" s="18">
        <f t="shared" ca="1" si="13"/>
        <v>4.4945540514786039E-2</v>
      </c>
      <c r="S114" s="18">
        <f t="shared" ca="1" si="13"/>
        <v>3.9000684356532984E-2</v>
      </c>
      <c r="T114" s="18">
        <f ca="1">MAX(-P114+MIN(P114,AngCal!$B$30),T$11+T$12/(1+EXP((T$13-LOG10($O114))/T$14))+T$15/(1+EXP((T$16-LOG10($O114))/T$17))+T$18/(1+EXP((T$19-LOG10($O114))/T$20)))</f>
        <v>-3.0831303514108233E-2</v>
      </c>
      <c r="U114" s="18">
        <f ca="1">MAX(-Q114+MIN(Q114,AngCal!$B$30),U$11+U$12/(1+EXP((U$13-LOG10($O114))/U$14))+U$15/(1+EXP((U$16-LOG10($O114))/U$17))+U$18/(1+EXP((U$19-LOG10($O114))/U$20)))</f>
        <v>-2.6407663675127587E-2</v>
      </c>
      <c r="V114" s="18">
        <f ca="1">MAX(-R114+MIN(R114,AngCal!$B$30),V$11+V$12/(1+EXP((V$13-LOG10($O114))/V$14))+V$15/(1+EXP((V$16-LOG10($O114))/V$17))+V$18/(1+EXP((V$19-LOG10($O114))/V$20)))</f>
        <v>-3.0831303514108233E-2</v>
      </c>
      <c r="W114" s="18">
        <f ca="1">MAX(-S114+MIN(S114,AngCal!$B$30),W$11+W$12/(1+EXP((W$13-LOG10($O114))/W$14))+W$15/(1+EXP((W$16-LOG10($O114))/W$17))+W$18/(1+EXP((W$19-LOG10($O114))/W$20)))</f>
        <v>-2.6407663675127587E-2</v>
      </c>
      <c r="X114" s="18">
        <f t="shared" ca="1" si="14"/>
        <v>0.79069707660245647</v>
      </c>
      <c r="Y114" s="18">
        <f t="shared" ca="1" si="14"/>
        <v>1.2773562542285539</v>
      </c>
      <c r="Z114" s="18">
        <f t="shared" ca="1" si="14"/>
        <v>0.79069707660245647</v>
      </c>
      <c r="AA114" s="18">
        <f t="shared" ca="1" si="14"/>
        <v>1.2773562542285539</v>
      </c>
      <c r="AB114" s="18">
        <f t="shared" ca="1" si="15"/>
        <v>6.2967815725833959E-2</v>
      </c>
      <c r="AC114" s="18">
        <f t="shared" ca="1" si="15"/>
        <v>6.6812018566445475E-2</v>
      </c>
      <c r="AD114" s="18">
        <f t="shared" ca="1" si="15"/>
        <v>6.2967815725833959E-2</v>
      </c>
      <c r="AE114" s="18">
        <f t="shared" ca="1" si="15"/>
        <v>6.6812018566445475E-2</v>
      </c>
      <c r="AF114" s="18">
        <f ca="1">MAX(-AB114+MIN(AB114,AngCal!$B$30),AF$11+AF$12/(1+EXP((AF$13-LOG10($O114))/AF$14))+AF$15/(1+EXP((AF$16-LOG10($O114))/AF$17))+AF$18/(1+EXP((AF$19-LOG10($O114))/AF$20)))</f>
        <v>0.17012164677282152</v>
      </c>
      <c r="AG114" s="18">
        <f ca="1">MAX(-AC114+MIN(AC114,AngCal!$B$30),AG$11+AG$12/(1+EXP((AG$13-LOG10($O114))/AG$14))+AG$15/(1+EXP((AG$16-LOG10($O114))/AG$17))+AG$18/(1+EXP((AG$19-LOG10($O114))/AG$20)))</f>
        <v>0.17099972737845165</v>
      </c>
      <c r="AH114" s="18">
        <f ca="1">MAX(-AD114+MIN(AD114,AngCal!$B$30),AH$11+AH$12/(1+EXP((AH$13-LOG10($O114))/AH$14))+AH$15/(1+EXP((AH$16-LOG10($O114))/AH$17))+AH$18/(1+EXP((AH$19-LOG10($O114))/AH$20)))</f>
        <v>0.17012164677282152</v>
      </c>
      <c r="AI114" s="18">
        <f ca="1">MAX(-AE114+MIN(AE114,AngCal!$B$30),AI$11+AI$12/(1+EXP((AI$13-LOG10($O114))/AI$14))+AI$15/(1+EXP((AI$16-LOG10($O114))/AI$17))+AI$18/(1+EXP((AI$19-LOG10($O114))/AI$20)))</f>
        <v>0.17099972737845165</v>
      </c>
      <c r="AJ114" s="18">
        <f t="shared" ca="1" si="16"/>
        <v>1.9906977370971903</v>
      </c>
      <c r="AK114" s="18">
        <f t="shared" ca="1" si="16"/>
        <v>2.1998445053680675</v>
      </c>
      <c r="AL114" s="18">
        <f t="shared" ca="1" si="16"/>
        <v>1.9906977370971903</v>
      </c>
      <c r="AM114" s="18">
        <f t="shared" ca="1" si="16"/>
        <v>2.1998445053680675</v>
      </c>
      <c r="AN114" s="18">
        <f t="shared" ca="1" si="17"/>
        <v>1</v>
      </c>
      <c r="AO114" s="18">
        <f t="shared" ca="1" si="17"/>
        <v>1</v>
      </c>
      <c r="AP114" s="18">
        <f t="shared" ca="1" si="17"/>
        <v>1</v>
      </c>
      <c r="AQ114" s="18">
        <f t="shared" ca="1" si="17"/>
        <v>1</v>
      </c>
      <c r="AR114" s="18">
        <f t="shared" ca="1" si="18"/>
        <v>0</v>
      </c>
      <c r="AS114" s="18">
        <f t="shared" ca="1" si="18"/>
        <v>0</v>
      </c>
      <c r="AT114" s="18">
        <f t="shared" ca="1" si="18"/>
        <v>0</v>
      </c>
      <c r="AU114" s="18">
        <f t="shared" ca="1" si="18"/>
        <v>0</v>
      </c>
    </row>
    <row r="115" spans="2:47" x14ac:dyDescent="0.15">
      <c r="B115">
        <v>897.803</v>
      </c>
      <c r="C115">
        <v>3</v>
      </c>
      <c r="D115" s="18">
        <v>6.5960000000000005E-2</v>
      </c>
      <c r="E115" s="18">
        <v>-1.9179999999999999E-2</v>
      </c>
      <c r="F115" s="18">
        <v>0.1171</v>
      </c>
      <c r="G115" s="18">
        <v>4.02E-2</v>
      </c>
      <c r="H115" s="18">
        <v>-3.0949999999999998E-2</v>
      </c>
      <c r="I115" s="18">
        <v>1.861</v>
      </c>
      <c r="J115" s="18">
        <v>0.15329999999999999</v>
      </c>
      <c r="K115" s="18">
        <v>-1.583E-2</v>
      </c>
      <c r="L115" s="18">
        <v>2.4260000000000002</v>
      </c>
      <c r="M115" s="18">
        <v>0.13600000000000001</v>
      </c>
      <c r="O115" s="18">
        <f>MAX(MIN(Angle!A128,AngProton!$P$3),AngProton!$P$2)</f>
        <v>22.536000000000001</v>
      </c>
      <c r="P115" s="18">
        <f t="shared" ca="1" si="13"/>
        <v>4.2426757807829257E-2</v>
      </c>
      <c r="Q115" s="18">
        <f t="shared" ca="1" si="13"/>
        <v>3.8303242287827444E-2</v>
      </c>
      <c r="R115" s="18">
        <f t="shared" ca="1" si="13"/>
        <v>4.2426757807829257E-2</v>
      </c>
      <c r="S115" s="18">
        <f t="shared" ca="1" si="13"/>
        <v>3.8303242287827444E-2</v>
      </c>
      <c r="T115" s="18">
        <f ca="1">MAX(-P115+MIN(P115,AngCal!$B$30),T$11+T$12/(1+EXP((T$13-LOG10($O115))/T$14))+T$15/(1+EXP((T$16-LOG10($O115))/T$17))+T$18/(1+EXP((T$19-LOG10($O115))/T$20)))</f>
        <v>-3.0032025160401488E-2</v>
      </c>
      <c r="U115" s="18">
        <f ca="1">MAX(-Q115+MIN(Q115,AngCal!$B$30),U$11+U$12/(1+EXP((U$13-LOG10($O115))/U$14))+U$15/(1+EXP((U$16-LOG10($O115))/U$17))+U$18/(1+EXP((U$19-LOG10($O115))/U$20)))</f>
        <v>-2.575074256648258E-2</v>
      </c>
      <c r="V115" s="18">
        <f ca="1">MAX(-R115+MIN(R115,AngCal!$B$30),V$11+V$12/(1+EXP((V$13-LOG10($O115))/V$14))+V$15/(1+EXP((V$16-LOG10($O115))/V$17))+V$18/(1+EXP((V$19-LOG10($O115))/V$20)))</f>
        <v>-3.0032025160401488E-2</v>
      </c>
      <c r="W115" s="18">
        <f ca="1">MAX(-S115+MIN(S115,AngCal!$B$30),W$11+W$12/(1+EXP((W$13-LOG10($O115))/W$14))+W$15/(1+EXP((W$16-LOG10($O115))/W$17))+W$18/(1+EXP((W$19-LOG10($O115))/W$20)))</f>
        <v>-2.575074256648258E-2</v>
      </c>
      <c r="X115" s="18">
        <f t="shared" ca="1" si="14"/>
        <v>0.79069681583681573</v>
      </c>
      <c r="Y115" s="18">
        <f t="shared" ca="1" si="14"/>
        <v>1.0972171327868667</v>
      </c>
      <c r="Z115" s="18">
        <f t="shared" ca="1" si="14"/>
        <v>0.79069681583681573</v>
      </c>
      <c r="AA115" s="18">
        <f t="shared" ca="1" si="14"/>
        <v>1.0972171327868667</v>
      </c>
      <c r="AB115" s="18">
        <f t="shared" ca="1" si="15"/>
        <v>6.0734570809179156E-2</v>
      </c>
      <c r="AC115" s="18">
        <f t="shared" ca="1" si="15"/>
        <v>6.3410048555352427E-2</v>
      </c>
      <c r="AD115" s="18">
        <f t="shared" ca="1" si="15"/>
        <v>6.0734570809179156E-2</v>
      </c>
      <c r="AE115" s="18">
        <f t="shared" ca="1" si="15"/>
        <v>6.3410048555352427E-2</v>
      </c>
      <c r="AF115" s="18">
        <f ca="1">MAX(-AB115+MIN(AB115,AngCal!$B$30),AF$11+AF$12/(1+EXP((AF$13-LOG10($O115))/AF$14))+AF$15/(1+EXP((AF$16-LOG10($O115))/AF$17))+AF$18/(1+EXP((AF$19-LOG10($O115))/AF$20)))</f>
        <v>0.18347125004009354</v>
      </c>
      <c r="AG115" s="18">
        <f ca="1">MAX(-AC115+MIN(AC115,AngCal!$B$30),AG$11+AG$12/(1+EXP((AG$13-LOG10($O115))/AG$14))+AG$15/(1+EXP((AG$16-LOG10($O115))/AG$17))+AG$18/(1+EXP((AG$19-LOG10($O115))/AG$20)))</f>
        <v>0.18155371460280112</v>
      </c>
      <c r="AH115" s="18">
        <f ca="1">MAX(-AD115+MIN(AD115,AngCal!$B$30),AH$11+AH$12/(1+EXP((AH$13-LOG10($O115))/AH$14))+AH$15/(1+EXP((AH$16-LOG10($O115))/AH$17))+AH$18/(1+EXP((AH$19-LOG10($O115))/AH$20)))</f>
        <v>0.18347125004009354</v>
      </c>
      <c r="AI115" s="18">
        <f ca="1">MAX(-AE115+MIN(AE115,AngCal!$B$30),AI$11+AI$12/(1+EXP((AI$13-LOG10($O115))/AI$14))+AI$15/(1+EXP((AI$16-LOG10($O115))/AI$17))+AI$18/(1+EXP((AI$19-LOG10($O115))/AI$20)))</f>
        <v>0.18155371460280112</v>
      </c>
      <c r="AJ115" s="18">
        <f t="shared" ca="1" si="16"/>
        <v>1.8538426155865926</v>
      </c>
      <c r="AK115" s="18">
        <f t="shared" ca="1" si="16"/>
        <v>2.006599448602072</v>
      </c>
      <c r="AL115" s="18">
        <f t="shared" ca="1" si="16"/>
        <v>1.8538426155865926</v>
      </c>
      <c r="AM115" s="18">
        <f t="shared" ca="1" si="16"/>
        <v>2.006599448602072</v>
      </c>
      <c r="AN115" s="18">
        <f t="shared" ca="1" si="17"/>
        <v>1</v>
      </c>
      <c r="AO115" s="18">
        <f t="shared" ca="1" si="17"/>
        <v>1</v>
      </c>
      <c r="AP115" s="18">
        <f t="shared" ca="1" si="17"/>
        <v>1</v>
      </c>
      <c r="AQ115" s="18">
        <f t="shared" ca="1" si="17"/>
        <v>1</v>
      </c>
      <c r="AR115" s="18">
        <f t="shared" ca="1" si="18"/>
        <v>0</v>
      </c>
      <c r="AS115" s="18">
        <f t="shared" ca="1" si="18"/>
        <v>0</v>
      </c>
      <c r="AT115" s="18">
        <f t="shared" ca="1" si="18"/>
        <v>0</v>
      </c>
      <c r="AU115" s="18">
        <f t="shared" ca="1" si="18"/>
        <v>0</v>
      </c>
    </row>
    <row r="116" spans="2:47" x14ac:dyDescent="0.15">
      <c r="B116">
        <v>897.803</v>
      </c>
      <c r="C116">
        <v>5</v>
      </c>
      <c r="D116" s="18">
        <v>2.247E-2</v>
      </c>
      <c r="E116" s="18">
        <v>2.384E-2</v>
      </c>
      <c r="F116" s="18">
        <v>5.8450000000000002E-2</v>
      </c>
      <c r="G116" s="18">
        <v>3.6589999999999998E-2</v>
      </c>
      <c r="H116" s="18">
        <v>-6.6199999999999995E-2</v>
      </c>
      <c r="I116" s="18">
        <v>2.08</v>
      </c>
      <c r="J116" s="18">
        <v>0.33550000000000002</v>
      </c>
      <c r="K116" s="18">
        <v>1.9890000000000001E-2</v>
      </c>
      <c r="L116" s="18">
        <v>2.1880000000000002</v>
      </c>
      <c r="M116" s="18">
        <v>0.6895</v>
      </c>
      <c r="O116" s="18">
        <f>MAX(MIN(Angle!A129,AngProton!$P$3),AngProton!$P$2)</f>
        <v>28.370999999999999</v>
      </c>
      <c r="P116" s="18">
        <f t="shared" ca="1" si="13"/>
        <v>3.9969347955976432E-2</v>
      </c>
      <c r="Q116" s="18">
        <f t="shared" ca="1" si="13"/>
        <v>3.7349704669649715E-2</v>
      </c>
      <c r="R116" s="18">
        <f t="shared" ca="1" si="13"/>
        <v>3.9969347955976432E-2</v>
      </c>
      <c r="S116" s="18">
        <f t="shared" ca="1" si="13"/>
        <v>3.7349704669649715E-2</v>
      </c>
      <c r="T116" s="18">
        <f ca="1">MAX(-P116+MIN(P116,AngCal!$B$30),T$11+T$12/(1+EXP((T$13-LOG10($O116))/T$14))+T$15/(1+EXP((T$16-LOG10($O116))/T$17))+T$18/(1+EXP((T$19-LOG10($O116))/T$20)))</f>
        <v>-2.948373938309734E-2</v>
      </c>
      <c r="U116" s="18">
        <f ca="1">MAX(-Q116+MIN(Q116,AngCal!$B$30),U$11+U$12/(1+EXP((U$13-LOG10($O116))/U$14))+U$15/(1+EXP((U$16-LOG10($O116))/U$17))+U$18/(1+EXP((U$19-LOG10($O116))/U$20)))</f>
        <v>-2.5247655222056384E-2</v>
      </c>
      <c r="V116" s="18">
        <f ca="1">MAX(-R116+MIN(R116,AngCal!$B$30),V$11+V$12/(1+EXP((V$13-LOG10($O116))/V$14))+V$15/(1+EXP((V$16-LOG10($O116))/V$17))+V$18/(1+EXP((V$19-LOG10($O116))/V$20)))</f>
        <v>-2.948373938309734E-2</v>
      </c>
      <c r="W116" s="18">
        <f ca="1">MAX(-S116+MIN(S116,AngCal!$B$30),W$11+W$12/(1+EXP((W$13-LOG10($O116))/W$14))+W$15/(1+EXP((W$16-LOG10($O116))/W$17))+W$18/(1+EXP((W$19-LOG10($O116))/W$20)))</f>
        <v>-2.5247655222056384E-2</v>
      </c>
      <c r="X116" s="18">
        <f t="shared" ca="1" si="14"/>
        <v>0.79069611855233235</v>
      </c>
      <c r="Y116" s="18">
        <f t="shared" ca="1" si="14"/>
        <v>0.9116493461666465</v>
      </c>
      <c r="Z116" s="18">
        <f t="shared" ca="1" si="14"/>
        <v>0.79069611855233235</v>
      </c>
      <c r="AA116" s="18">
        <f t="shared" ca="1" si="14"/>
        <v>0.9116493461666465</v>
      </c>
      <c r="AB116" s="18">
        <f t="shared" ca="1" si="15"/>
        <v>5.8302265813833146E-2</v>
      </c>
      <c r="AC116" s="18">
        <f t="shared" ca="1" si="15"/>
        <v>5.9066613866597291E-2</v>
      </c>
      <c r="AD116" s="18">
        <f t="shared" ca="1" si="15"/>
        <v>5.8302265813833146E-2</v>
      </c>
      <c r="AE116" s="18">
        <f t="shared" ca="1" si="15"/>
        <v>5.9066613866597291E-2</v>
      </c>
      <c r="AF116" s="18">
        <f ca="1">MAX(-AB116+MIN(AB116,AngCal!$B$30),AF$11+AF$12/(1+EXP((AF$13-LOG10($O116))/AF$14))+AF$15/(1+EXP((AF$16-LOG10($O116))/AF$17))+AF$18/(1+EXP((AF$19-LOG10($O116))/AF$20)))</f>
        <v>0.2027546106131656</v>
      </c>
      <c r="AG116" s="18">
        <f ca="1">MAX(-AC116+MIN(AC116,AngCal!$B$30),AG$11+AG$12/(1+EXP((AG$13-LOG10($O116))/AG$14))+AG$15/(1+EXP((AG$16-LOG10($O116))/AG$17))+AG$18/(1+EXP((AG$19-LOG10($O116))/AG$20)))</f>
        <v>0.19430263847129062</v>
      </c>
      <c r="AH116" s="18">
        <f ca="1">MAX(-AD116+MIN(AD116,AngCal!$B$30),AH$11+AH$12/(1+EXP((AH$13-LOG10($O116))/AH$14))+AH$15/(1+EXP((AH$16-LOG10($O116))/AH$17))+AH$18/(1+EXP((AH$19-LOG10($O116))/AH$20)))</f>
        <v>0.2027546106131656</v>
      </c>
      <c r="AI116" s="18">
        <f ca="1">MAX(-AE116+MIN(AE116,AngCal!$B$30),AI$11+AI$12/(1+EXP((AI$13-LOG10($O116))/AI$14))+AI$15/(1+EXP((AI$16-LOG10($O116))/AI$17))+AI$18/(1+EXP((AI$19-LOG10($O116))/AI$20)))</f>
        <v>0.19430263847129062</v>
      </c>
      <c r="AJ116" s="18">
        <f t="shared" ca="1" si="16"/>
        <v>1.7498192803311048</v>
      </c>
      <c r="AK116" s="18">
        <f t="shared" ca="1" si="16"/>
        <v>1.8586066933813983</v>
      </c>
      <c r="AL116" s="18">
        <f t="shared" ca="1" si="16"/>
        <v>1.7498192803311048</v>
      </c>
      <c r="AM116" s="18">
        <f t="shared" ca="1" si="16"/>
        <v>1.8586066933813983</v>
      </c>
      <c r="AN116" s="18">
        <f t="shared" ca="1" si="17"/>
        <v>1</v>
      </c>
      <c r="AO116" s="18">
        <f t="shared" ca="1" si="17"/>
        <v>1</v>
      </c>
      <c r="AP116" s="18">
        <f t="shared" ca="1" si="17"/>
        <v>1</v>
      </c>
      <c r="AQ116" s="18">
        <f t="shared" ca="1" si="17"/>
        <v>1</v>
      </c>
      <c r="AR116" s="18">
        <f t="shared" ca="1" si="18"/>
        <v>0</v>
      </c>
      <c r="AS116" s="18">
        <f t="shared" ca="1" si="18"/>
        <v>0</v>
      </c>
      <c r="AT116" s="18">
        <f t="shared" ca="1" si="18"/>
        <v>0</v>
      </c>
      <c r="AU116" s="18">
        <f t="shared" ca="1" si="18"/>
        <v>0</v>
      </c>
    </row>
    <row r="117" spans="2:47" x14ac:dyDescent="0.15">
      <c r="B117">
        <v>897.803</v>
      </c>
      <c r="C117">
        <v>7</v>
      </c>
      <c r="D117" s="18">
        <v>7.3920000000000001E-3</v>
      </c>
      <c r="E117" s="18">
        <v>4.7199999999999999E-2</v>
      </c>
      <c r="F117" s="18">
        <v>2.469E-2</v>
      </c>
      <c r="G117" s="18">
        <v>0.19009999999999999</v>
      </c>
      <c r="H117" s="18">
        <v>-6.5619999999999998E-2</v>
      </c>
      <c r="I117" s="18">
        <v>2.08</v>
      </c>
      <c r="J117" s="18">
        <v>0.44090000000000001</v>
      </c>
      <c r="K117" s="18">
        <v>1.103E-2</v>
      </c>
      <c r="L117" s="18">
        <v>3.0590000000000002</v>
      </c>
      <c r="M117" s="18">
        <v>0.16220000000000001</v>
      </c>
      <c r="O117" s="18">
        <f>MAX(MIN(Angle!A130,AngProton!$P$3),AngProton!$P$2)</f>
        <v>35.716999999999999</v>
      </c>
      <c r="P117" s="18">
        <f t="shared" ca="1" si="13"/>
        <v>3.7599209658494948E-2</v>
      </c>
      <c r="Q117" s="18">
        <f t="shared" ca="1" si="13"/>
        <v>3.6047482800753601E-2</v>
      </c>
      <c r="R117" s="18">
        <f t="shared" ca="1" si="13"/>
        <v>3.7599209658494948E-2</v>
      </c>
      <c r="S117" s="18">
        <f t="shared" ca="1" si="13"/>
        <v>3.6047482800753601E-2</v>
      </c>
      <c r="T117" s="18">
        <f ca="1">MAX(-P117+MIN(P117,AngCal!$B$30),T$11+T$12/(1+EXP((T$13-LOG10($O117))/T$14))+T$15/(1+EXP((T$16-LOG10($O117))/T$17))+T$18/(1+EXP((T$19-LOG10($O117))/T$20)))</f>
        <v>-2.9078056418860188E-2</v>
      </c>
      <c r="U117" s="18">
        <f ca="1">MAX(-Q117+MIN(Q117,AngCal!$B$30),U$11+U$12/(1+EXP((U$13-LOG10($O117))/U$14))+U$15/(1+EXP((U$16-LOG10($O117))/U$17))+U$18/(1+EXP((U$19-LOG10($O117))/U$20)))</f>
        <v>-2.48495006663608E-2</v>
      </c>
      <c r="V117" s="18">
        <f ca="1">MAX(-R117+MIN(R117,AngCal!$B$30),V$11+V$12/(1+EXP((V$13-LOG10($O117))/V$14))+V$15/(1+EXP((V$16-LOG10($O117))/V$17))+V$18/(1+EXP((V$19-LOG10($O117))/V$20)))</f>
        <v>-2.9078056418860188E-2</v>
      </c>
      <c r="W117" s="18">
        <f ca="1">MAX(-S117+MIN(S117,AngCal!$B$30),W$11+W$12/(1+EXP((W$13-LOG10($O117))/W$14))+W$15/(1+EXP((W$16-LOG10($O117))/W$17))+W$18/(1+EXP((W$19-LOG10($O117))/W$20)))</f>
        <v>-2.48495006663608E-2</v>
      </c>
      <c r="X117" s="18">
        <f t="shared" ca="1" si="14"/>
        <v>0.79067960064210263</v>
      </c>
      <c r="Y117" s="18">
        <f t="shared" ca="1" si="14"/>
        <v>0.76539941215945795</v>
      </c>
      <c r="Z117" s="18">
        <f t="shared" ca="1" si="14"/>
        <v>0.79067960064210263</v>
      </c>
      <c r="AA117" s="18">
        <f t="shared" ca="1" si="14"/>
        <v>0.76539941215945795</v>
      </c>
      <c r="AB117" s="18">
        <f t="shared" ca="1" si="15"/>
        <v>5.5688002358718749E-2</v>
      </c>
      <c r="AC117" s="18">
        <f t="shared" ca="1" si="15"/>
        <v>5.4120254287107795E-2</v>
      </c>
      <c r="AD117" s="18">
        <f t="shared" ca="1" si="15"/>
        <v>5.5688002358718749E-2</v>
      </c>
      <c r="AE117" s="18">
        <f t="shared" ca="1" si="15"/>
        <v>5.4120254287107795E-2</v>
      </c>
      <c r="AF117" s="18">
        <f ca="1">MAX(-AB117+MIN(AB117,AngCal!$B$30),AF$11+AF$12/(1+EXP((AF$13-LOG10($O117))/AF$14))+AF$15/(1+EXP((AF$16-LOG10($O117))/AF$17))+AF$18/(1+EXP((AF$19-LOG10($O117))/AF$20)))</f>
        <v>0.21509066733000748</v>
      </c>
      <c r="AG117" s="18">
        <f ca="1">MAX(-AC117+MIN(AC117,AngCal!$B$30),AG$11+AG$12/(1+EXP((AG$13-LOG10($O117))/AG$14))+AG$15/(1+EXP((AG$16-LOG10($O117))/AG$17))+AG$18/(1+EXP((AG$19-LOG10($O117))/AG$20)))</f>
        <v>0.20962369384619628</v>
      </c>
      <c r="AH117" s="18">
        <f ca="1">MAX(-AD117+MIN(AD117,AngCal!$B$30),AH$11+AH$12/(1+EXP((AH$13-LOG10($O117))/AH$14))+AH$15/(1+EXP((AH$16-LOG10($O117))/AH$17))+AH$18/(1+EXP((AH$19-LOG10($O117))/AH$20)))</f>
        <v>0.21509066733000748</v>
      </c>
      <c r="AI117" s="18">
        <f ca="1">MAX(-AE117+MIN(AE117,AngCal!$B$30),AI$11+AI$12/(1+EXP((AI$13-LOG10($O117))/AI$14))+AI$15/(1+EXP((AI$16-LOG10($O117))/AI$17))+AI$18/(1+EXP((AI$19-LOG10($O117))/AI$20)))</f>
        <v>0.20962369384619628</v>
      </c>
      <c r="AJ117" s="18">
        <f t="shared" ca="1" si="16"/>
        <v>1.7023988101261045</v>
      </c>
      <c r="AK117" s="18">
        <f t="shared" ca="1" si="16"/>
        <v>1.7666482517179982</v>
      </c>
      <c r="AL117" s="18">
        <f t="shared" ca="1" si="16"/>
        <v>1.7023988101261045</v>
      </c>
      <c r="AM117" s="18">
        <f t="shared" ca="1" si="16"/>
        <v>1.7666482517179982</v>
      </c>
      <c r="AN117" s="18">
        <f t="shared" ca="1" si="17"/>
        <v>1</v>
      </c>
      <c r="AO117" s="18">
        <f t="shared" ca="1" si="17"/>
        <v>1</v>
      </c>
      <c r="AP117" s="18">
        <f t="shared" ca="1" si="17"/>
        <v>1</v>
      </c>
      <c r="AQ117" s="18">
        <f t="shared" ca="1" si="17"/>
        <v>1</v>
      </c>
      <c r="AR117" s="18">
        <f t="shared" ca="1" si="18"/>
        <v>0</v>
      </c>
      <c r="AS117" s="18">
        <f t="shared" ca="1" si="18"/>
        <v>0</v>
      </c>
      <c r="AT117" s="18">
        <f t="shared" ca="1" si="18"/>
        <v>0</v>
      </c>
      <c r="AU117" s="18">
        <f t="shared" ca="1" si="18"/>
        <v>0</v>
      </c>
    </row>
    <row r="118" spans="2:47" x14ac:dyDescent="0.15">
      <c r="B118">
        <v>897.803</v>
      </c>
      <c r="C118">
        <v>10</v>
      </c>
      <c r="D118" s="18">
        <v>6.574E-3</v>
      </c>
      <c r="E118" s="18">
        <v>6.5890000000000004E-2</v>
      </c>
      <c r="F118" s="18">
        <v>3.662E-2</v>
      </c>
      <c r="G118" s="18">
        <v>0.18190000000000001</v>
      </c>
      <c r="H118" s="18">
        <v>-4.9919999999999999E-2</v>
      </c>
      <c r="I118" s="18">
        <v>1.1579999999999999</v>
      </c>
      <c r="J118" s="18">
        <v>0.48299999999999998</v>
      </c>
      <c r="K118" s="18">
        <v>-2.2540000000000001E-2</v>
      </c>
      <c r="L118" s="18">
        <v>2.2799999999999998</v>
      </c>
      <c r="M118" s="18">
        <v>0.15720000000000001</v>
      </c>
      <c r="O118" s="18">
        <f>MAX(MIN(Angle!A131,AngProton!$P$3),AngProton!$P$2)</f>
        <v>44.965000000000003</v>
      </c>
      <c r="P118" s="18">
        <f t="shared" ca="1" si="13"/>
        <v>3.5310841777038318E-2</v>
      </c>
      <c r="Q118" s="18">
        <f t="shared" ca="1" si="13"/>
        <v>3.4331994748654275E-2</v>
      </c>
      <c r="R118" s="18">
        <f t="shared" ca="1" si="13"/>
        <v>3.5310841777038318E-2</v>
      </c>
      <c r="S118" s="18">
        <f t="shared" ca="1" si="13"/>
        <v>3.4331994748654275E-2</v>
      </c>
      <c r="T118" s="18">
        <f ca="1">MAX(-P118+MIN(P118,AngCal!$B$30),T$11+T$12/(1+EXP((T$13-LOG10($O118))/T$14))+T$15/(1+EXP((T$16-LOG10($O118))/T$17))+T$18/(1+EXP((T$19-LOG10($O118))/T$20)))</f>
        <v>-2.8666306456643142E-2</v>
      </c>
      <c r="U118" s="18">
        <f ca="1">MAX(-Q118+MIN(Q118,AngCal!$B$30),U$11+U$12/(1+EXP((U$13-LOG10($O118))/U$14))+U$15/(1+EXP((U$16-LOG10($O118))/U$17))+U$18/(1+EXP((U$19-LOG10($O118))/U$20)))</f>
        <v>-2.4503263008355262E-2</v>
      </c>
      <c r="V118" s="18">
        <f ca="1">MAX(-R118+MIN(R118,AngCal!$B$30),V$11+V$12/(1+EXP((V$13-LOG10($O118))/V$14))+V$15/(1+EXP((V$16-LOG10($O118))/V$17))+V$18/(1+EXP((V$19-LOG10($O118))/V$20)))</f>
        <v>-2.8666306456643142E-2</v>
      </c>
      <c r="W118" s="18">
        <f ca="1">MAX(-S118+MIN(S118,AngCal!$B$30),W$11+W$12/(1+EXP((W$13-LOG10($O118))/W$14))+W$15/(1+EXP((W$16-LOG10($O118))/W$17))+W$18/(1+EXP((W$19-LOG10($O118))/W$20)))</f>
        <v>-2.4503263008355262E-2</v>
      </c>
      <c r="X118" s="18">
        <f t="shared" ca="1" si="14"/>
        <v>0.79028275261574743</v>
      </c>
      <c r="Y118" s="18">
        <f t="shared" ca="1" si="14"/>
        <v>0.67088681595564237</v>
      </c>
      <c r="Z118" s="18">
        <f t="shared" ca="1" si="14"/>
        <v>0.79028275261574743</v>
      </c>
      <c r="AA118" s="18">
        <f t="shared" ca="1" si="14"/>
        <v>0.67088681595564237</v>
      </c>
      <c r="AB118" s="18">
        <f t="shared" ca="1" si="15"/>
        <v>5.2908540315730307E-2</v>
      </c>
      <c r="AC118" s="18">
        <f t="shared" ca="1" si="15"/>
        <v>4.9186526485704762E-2</v>
      </c>
      <c r="AD118" s="18">
        <f t="shared" ca="1" si="15"/>
        <v>5.2908540315730307E-2</v>
      </c>
      <c r="AE118" s="18">
        <f t="shared" ca="1" si="15"/>
        <v>4.9186526485704762E-2</v>
      </c>
      <c r="AF118" s="18">
        <f ca="1">MAX(-AB118+MIN(AB118,AngCal!$B$30),AF$11+AF$12/(1+EXP((AF$13-LOG10($O118))/AF$14))+AF$15/(1+EXP((AF$16-LOG10($O118))/AF$17))+AF$18/(1+EXP((AF$19-LOG10($O118))/AF$20)))</f>
        <v>0.22996051888332023</v>
      </c>
      <c r="AG118" s="18">
        <f ca="1">MAX(-AC118+MIN(AC118,AngCal!$B$30),AG$11+AG$12/(1+EXP((AG$13-LOG10($O118))/AG$14))+AG$15/(1+EXP((AG$16-LOG10($O118))/AG$17))+AG$18/(1+EXP((AG$19-LOG10($O118))/AG$20)))</f>
        <v>0.22791970813080509</v>
      </c>
      <c r="AH118" s="18">
        <f ca="1">MAX(-AD118+MIN(AD118,AngCal!$B$30),AH$11+AH$12/(1+EXP((AH$13-LOG10($O118))/AH$14))+AH$15/(1+EXP((AH$16-LOG10($O118))/AH$17))+AH$18/(1+EXP((AH$19-LOG10($O118))/AH$20)))</f>
        <v>0.22996051888332023</v>
      </c>
      <c r="AI118" s="18">
        <f ca="1">MAX(-AE118+MIN(AE118,AngCal!$B$30),AI$11+AI$12/(1+EXP((AI$13-LOG10($O118))/AI$14))+AI$15/(1+EXP((AI$16-LOG10($O118))/AI$17))+AI$18/(1+EXP((AI$19-LOG10($O118))/AI$20)))</f>
        <v>0.22791970813080509</v>
      </c>
      <c r="AJ118" s="18">
        <f t="shared" ca="1" si="16"/>
        <v>1.7040047243113718</v>
      </c>
      <c r="AK118" s="18">
        <f t="shared" ca="1" si="16"/>
        <v>1.7275023788889559</v>
      </c>
      <c r="AL118" s="18">
        <f t="shared" ca="1" si="16"/>
        <v>1.7040047243113718</v>
      </c>
      <c r="AM118" s="18">
        <f t="shared" ca="1" si="16"/>
        <v>1.7275023788889559</v>
      </c>
      <c r="AN118" s="18">
        <f t="shared" ca="1" si="17"/>
        <v>1</v>
      </c>
      <c r="AO118" s="18">
        <f t="shared" ca="1" si="17"/>
        <v>1</v>
      </c>
      <c r="AP118" s="18">
        <f t="shared" ca="1" si="17"/>
        <v>1</v>
      </c>
      <c r="AQ118" s="18">
        <f t="shared" ca="1" si="17"/>
        <v>1</v>
      </c>
      <c r="AR118" s="18">
        <f t="shared" ca="1" si="18"/>
        <v>0</v>
      </c>
      <c r="AS118" s="18">
        <f t="shared" ca="1" si="18"/>
        <v>0</v>
      </c>
      <c r="AT118" s="18">
        <f t="shared" ca="1" si="18"/>
        <v>0</v>
      </c>
      <c r="AU118" s="18">
        <f t="shared" ca="1" si="18"/>
        <v>0</v>
      </c>
    </row>
    <row r="119" spans="2:47" x14ac:dyDescent="0.15">
      <c r="B119">
        <v>897.803</v>
      </c>
      <c r="C119">
        <v>15</v>
      </c>
      <c r="D119" s="18">
        <v>5.6829999999999999E-2</v>
      </c>
      <c r="E119" s="18">
        <v>-1.6449999999999999E-2</v>
      </c>
      <c r="F119" s="18">
        <v>0.88290000000000002</v>
      </c>
      <c r="G119" s="18">
        <v>5.9610000000000003E-2</v>
      </c>
      <c r="H119" s="18">
        <v>-2.2669999999999999E-2</v>
      </c>
      <c r="I119" s="18">
        <v>1.907</v>
      </c>
      <c r="J119" s="18">
        <v>0.24010000000000001</v>
      </c>
      <c r="K119" s="18">
        <v>-1.771E-2</v>
      </c>
      <c r="L119" s="18">
        <v>2.359</v>
      </c>
      <c r="M119" s="18">
        <v>0.1593</v>
      </c>
      <c r="O119" s="18">
        <f>MAX(MIN(Angle!A132,AngProton!$P$3),AngProton!$P$2)</f>
        <v>56.606999999999999</v>
      </c>
      <c r="P119" s="18">
        <f t="shared" ref="P119:S161" ca="1" si="19">MAX(0,P$11+P$12/(1+EXP((P$13-LOG10($O119))/P$14))+P$15/(1+EXP((P$16-LOG10($O119))/P$17))+P$18/(1+EXP((P$19-LOG10($O119))/P$20)))</f>
        <v>3.3054002008005338E-2</v>
      </c>
      <c r="Q119" s="18">
        <f t="shared" ca="1" si="19"/>
        <v>3.2177566268635792E-2</v>
      </c>
      <c r="R119" s="18">
        <f t="shared" ca="1" si="19"/>
        <v>3.3054002008005338E-2</v>
      </c>
      <c r="S119" s="18">
        <f t="shared" ca="1" si="19"/>
        <v>3.2177566268635792E-2</v>
      </c>
      <c r="T119" s="18">
        <f ca="1">MAX(-P119+MIN(P119,AngCal!$B$30),T$11+T$12/(1+EXP((T$13-LOG10($O119))/T$14))+T$15/(1+EXP((T$16-LOG10($O119))/T$17))+T$18/(1+EXP((T$19-LOG10($O119))/T$20)))</f>
        <v>-2.8074048997981493E-2</v>
      </c>
      <c r="U119" s="18">
        <f ca="1">MAX(-Q119+MIN(Q119,AngCal!$B$30),U$11+U$12/(1+EXP((U$13-LOG10($O119))/U$14))+U$15/(1+EXP((U$16-LOG10($O119))/U$17))+U$18/(1+EXP((U$19-LOG10($O119))/U$20)))</f>
        <v>-2.4143363885000386E-2</v>
      </c>
      <c r="V119" s="18">
        <f ca="1">MAX(-R119+MIN(R119,AngCal!$B$30),V$11+V$12/(1+EXP((V$13-LOG10($O119))/V$14))+V$15/(1+EXP((V$16-LOG10($O119))/V$17))+V$18/(1+EXP((V$19-LOG10($O119))/V$20)))</f>
        <v>-2.8074048997981493E-2</v>
      </c>
      <c r="W119" s="18">
        <f ca="1">MAX(-S119+MIN(S119,AngCal!$B$30),W$11+W$12/(1+EXP((W$13-LOG10($O119))/W$14))+W$15/(1+EXP((W$16-LOG10($O119))/W$17))+W$18/(1+EXP((W$19-LOG10($O119))/W$20)))</f>
        <v>-2.4143363885000386E-2</v>
      </c>
      <c r="X119" s="18">
        <f t="shared" ref="X119:AA161" ca="1" si="20">10^(X$11+X$12/(1+EXP((X$13-LOG10($O119))/X$14))+X$15/(1+EXP((X$16-LOG10($O119))/X$17))+X$18/(1+EXP((X$19-LOG10($O119))/X$20)))</f>
        <v>0.78106999570899704</v>
      </c>
      <c r="Y119" s="18">
        <f t="shared" ca="1" si="20"/>
        <v>0.6174816749999833</v>
      </c>
      <c r="Z119" s="18">
        <f t="shared" ca="1" si="20"/>
        <v>0.78106999570899704</v>
      </c>
      <c r="AA119" s="18">
        <f t="shared" ca="1" si="20"/>
        <v>0.6174816749999833</v>
      </c>
      <c r="AB119" s="18">
        <f t="shared" ref="AB119:AE161" ca="1" si="21">MAX(0,AB$11+AB$12/(1+EXP((AB$13-LOG10($O119))/AB$14))+AB$15/(1+EXP((AB$16-LOG10($O119))/AB$17))+AB$18/(1+EXP((AB$19-LOG10($O119))/AB$20)))</f>
        <v>4.9982944430175466E-2</v>
      </c>
      <c r="AC119" s="18">
        <f t="shared" ca="1" si="21"/>
        <v>4.5253967710149598E-2</v>
      </c>
      <c r="AD119" s="18">
        <f t="shared" ca="1" si="21"/>
        <v>4.9982944430175466E-2</v>
      </c>
      <c r="AE119" s="18">
        <f t="shared" ca="1" si="21"/>
        <v>4.5253967710149598E-2</v>
      </c>
      <c r="AF119" s="18">
        <f ca="1">MAX(-AB119+MIN(AB119,AngCal!$B$30),AF$11+AF$12/(1+EXP((AF$13-LOG10($O119))/AF$14))+AF$15/(1+EXP((AF$16-LOG10($O119))/AF$17))+AF$18/(1+EXP((AF$19-LOG10($O119))/AF$20)))</f>
        <v>0.24914315841537987</v>
      </c>
      <c r="AG119" s="18">
        <f ca="1">MAX(-AC119+MIN(AC119,AngCal!$B$30),AG$11+AG$12/(1+EXP((AG$13-LOG10($O119))/AG$14))+AG$15/(1+EXP((AG$16-LOG10($O119))/AG$17))+AG$18/(1+EXP((AG$19-LOG10($O119))/AG$20)))</f>
        <v>0.24962110168909235</v>
      </c>
      <c r="AH119" s="18">
        <f ca="1">MAX(-AD119+MIN(AD119,AngCal!$B$30),AH$11+AH$12/(1+EXP((AH$13-LOG10($O119))/AH$14))+AH$15/(1+EXP((AH$16-LOG10($O119))/AH$17))+AH$18/(1+EXP((AH$19-LOG10($O119))/AH$20)))</f>
        <v>0.24914315841537987</v>
      </c>
      <c r="AI119" s="18">
        <f ca="1">MAX(-AE119+MIN(AE119,AngCal!$B$30),AI$11+AI$12/(1+EXP((AI$13-LOG10($O119))/AI$14))+AI$15/(1+EXP((AI$16-LOG10($O119))/AI$17))+AI$18/(1+EXP((AI$19-LOG10($O119))/AI$20)))</f>
        <v>0.24962110168909235</v>
      </c>
      <c r="AJ119" s="18">
        <f t="shared" ref="AJ119:AM161" ca="1" si="22">10^(AJ$11+AJ$12/(1+EXP((AJ$13-LOG10($O119))/AJ$14))+AJ$15/(1+EXP((AJ$16-LOG10($O119))/AJ$17))+AJ$18/(1+EXP((AJ$19-LOG10($O119))/AJ$20)))</f>
        <v>1.741850010550962</v>
      </c>
      <c r="AK119" s="18">
        <f t="shared" ca="1" si="22"/>
        <v>1.7336076220377499</v>
      </c>
      <c r="AL119" s="18">
        <f t="shared" ca="1" si="22"/>
        <v>1.741850010550962</v>
      </c>
      <c r="AM119" s="18">
        <f t="shared" ca="1" si="22"/>
        <v>1.7336076220377499</v>
      </c>
      <c r="AN119" s="18">
        <f t="shared" ref="AN119:AQ161" ca="1" si="23">MAX(0.1,MIN(1,AN$11+AN$12/(1+EXP((AN$13-LOG10($O119))/AN$14))+AN$15/(1+EXP((AN$16-LOG10($O119))/AN$17))+AN$18/(1+EXP((AN$19-LOG10($O119))/AN$20))))</f>
        <v>1</v>
      </c>
      <c r="AO119" s="18">
        <f t="shared" ca="1" si="23"/>
        <v>1</v>
      </c>
      <c r="AP119" s="18">
        <f t="shared" ca="1" si="23"/>
        <v>1</v>
      </c>
      <c r="AQ119" s="18">
        <f t="shared" ca="1" si="23"/>
        <v>1</v>
      </c>
      <c r="AR119" s="18">
        <f t="shared" ref="AR119:AU161" ca="1" si="24">MAX(0,AR$11+AR$12/(1+EXP((AR$13-LOG10($O119))/AR$14))+AR$15/(1+EXP((AR$16-LOG10($O119))/AR$17))+AR$18/(1+EXP((AR$19-LOG10($O119))/AR$20)))</f>
        <v>0</v>
      </c>
      <c r="AS119" s="18">
        <f t="shared" ca="1" si="24"/>
        <v>0</v>
      </c>
      <c r="AT119" s="18">
        <f t="shared" ca="1" si="24"/>
        <v>0</v>
      </c>
      <c r="AU119" s="18">
        <f t="shared" ca="1" si="24"/>
        <v>0</v>
      </c>
    </row>
    <row r="120" spans="2:47" x14ac:dyDescent="0.15">
      <c r="B120">
        <v>897.803</v>
      </c>
      <c r="C120">
        <v>20</v>
      </c>
      <c r="D120" s="18">
        <v>8.0210000000000004E-2</v>
      </c>
      <c r="E120" s="18">
        <v>-2.9409999999999999E-2</v>
      </c>
      <c r="F120" s="18">
        <v>0.83009999999999995</v>
      </c>
      <c r="G120" s="18">
        <v>3.4700000000000002E-2</v>
      </c>
      <c r="H120" s="18">
        <v>-3.109E-2</v>
      </c>
      <c r="I120" s="18">
        <v>2.1779999999999999</v>
      </c>
      <c r="J120" s="18">
        <v>0.23699999999999999</v>
      </c>
      <c r="K120" s="18">
        <v>-1.9709999999999998E-2</v>
      </c>
      <c r="L120" s="18">
        <v>1.2170000000000001</v>
      </c>
      <c r="M120" s="18">
        <v>0.1361</v>
      </c>
      <c r="O120" s="18">
        <f>MAX(MIN(Angle!A133,AngProton!$P$3),AngProton!$P$2)</f>
        <v>71.265000000000001</v>
      </c>
      <c r="P120" s="18">
        <f t="shared" ca="1" si="19"/>
        <v>3.0716332002961366E-2</v>
      </c>
      <c r="Q120" s="18">
        <f t="shared" ca="1" si="19"/>
        <v>2.9608196275834345E-2</v>
      </c>
      <c r="R120" s="18">
        <f t="shared" ca="1" si="19"/>
        <v>3.0716332002961366E-2</v>
      </c>
      <c r="S120" s="18">
        <f t="shared" ca="1" si="19"/>
        <v>2.9608196275834345E-2</v>
      </c>
      <c r="T120" s="18">
        <f ca="1">MAX(-P120+MIN(P120,AngCal!$B$30),T$11+T$12/(1+EXP((T$13-LOG10($O120))/T$14))+T$15/(1+EXP((T$16-LOG10($O120))/T$17))+T$18/(1+EXP((T$19-LOG10($O120))/T$20)))</f>
        <v>-2.7109581624502832E-2</v>
      </c>
      <c r="U120" s="18">
        <f ca="1">MAX(-Q120+MIN(Q120,AngCal!$B$30),U$11+U$12/(1+EXP((U$13-LOG10($O120))/U$14))+U$15/(1+EXP((U$16-LOG10($O120))/U$17))+U$18/(1+EXP((U$19-LOG10($O120))/U$20)))</f>
        <v>-2.3675694682482918E-2</v>
      </c>
      <c r="V120" s="18">
        <f ca="1">MAX(-R120+MIN(R120,AngCal!$B$30),V$11+V$12/(1+EXP((V$13-LOG10($O120))/V$14))+V$15/(1+EXP((V$16-LOG10($O120))/V$17))+V$18/(1+EXP((V$19-LOG10($O120))/V$20)))</f>
        <v>-2.7109581624502832E-2</v>
      </c>
      <c r="W120" s="18">
        <f ca="1">MAX(-S120+MIN(S120,AngCal!$B$30),W$11+W$12/(1+EXP((W$13-LOG10($O120))/W$14))+W$15/(1+EXP((W$16-LOG10($O120))/W$17))+W$18/(1+EXP((W$19-LOG10($O120))/W$20)))</f>
        <v>-2.3675694682482918E-2</v>
      </c>
      <c r="X120" s="18">
        <f t="shared" ca="1" si="20"/>
        <v>0.66303392836481168</v>
      </c>
      <c r="Y120" s="18">
        <f t="shared" ca="1" si="20"/>
        <v>0.59009451768502619</v>
      </c>
      <c r="Z120" s="18">
        <f t="shared" ca="1" si="20"/>
        <v>0.66303392836481168</v>
      </c>
      <c r="AA120" s="18">
        <f t="shared" ca="1" si="20"/>
        <v>0.59009451768502619</v>
      </c>
      <c r="AB120" s="18">
        <f t="shared" ca="1" si="21"/>
        <v>4.6930308447624886E-2</v>
      </c>
      <c r="AC120" s="18">
        <f t="shared" ca="1" si="21"/>
        <v>4.3246147816564703E-2</v>
      </c>
      <c r="AD120" s="18">
        <f t="shared" ca="1" si="21"/>
        <v>4.6930308447624886E-2</v>
      </c>
      <c r="AE120" s="18">
        <f t="shared" ca="1" si="21"/>
        <v>4.3246147816564703E-2</v>
      </c>
      <c r="AF120" s="18">
        <f ca="1">MAX(-AB120+MIN(AB120,AngCal!$B$30),AF$11+AF$12/(1+EXP((AF$13-LOG10($O120))/AF$14))+AF$15/(1+EXP((AF$16-LOG10($O120))/AF$17))+AF$18/(1+EXP((AF$19-LOG10($O120))/AF$20)))</f>
        <v>0.27350899215507313</v>
      </c>
      <c r="AG120" s="18">
        <f ca="1">MAX(-AC120+MIN(AC120,AngCal!$B$30),AG$11+AG$12/(1+EXP((AG$13-LOG10($O120))/AG$14))+AG$15/(1+EXP((AG$16-LOG10($O120))/AG$17))+AG$18/(1+EXP((AG$19-LOG10($O120))/AG$20)))</f>
        <v>0.27520767562056442</v>
      </c>
      <c r="AH120" s="18">
        <f ca="1">MAX(-AD120+MIN(AD120,AngCal!$B$30),AH$11+AH$12/(1+EXP((AH$13-LOG10($O120))/AH$14))+AH$15/(1+EXP((AH$16-LOG10($O120))/AH$17))+AH$18/(1+EXP((AH$19-LOG10($O120))/AH$20)))</f>
        <v>0.27350899215507313</v>
      </c>
      <c r="AI120" s="18">
        <f ca="1">MAX(-AE120+MIN(AE120,AngCal!$B$30),AI$11+AI$12/(1+EXP((AI$13-LOG10($O120))/AI$14))+AI$15/(1+EXP((AI$16-LOG10($O120))/AI$17))+AI$18/(1+EXP((AI$19-LOG10($O120))/AI$20)))</f>
        <v>0.27520767562056442</v>
      </c>
      <c r="AJ120" s="18">
        <f t="shared" ca="1" si="22"/>
        <v>1.8099942150051462</v>
      </c>
      <c r="AK120" s="18">
        <f t="shared" ca="1" si="22"/>
        <v>1.7794501927830206</v>
      </c>
      <c r="AL120" s="18">
        <f t="shared" ca="1" si="22"/>
        <v>1.8099942150051462</v>
      </c>
      <c r="AM120" s="18">
        <f t="shared" ca="1" si="22"/>
        <v>1.7794501927830206</v>
      </c>
      <c r="AN120" s="18">
        <f t="shared" ca="1" si="23"/>
        <v>1</v>
      </c>
      <c r="AO120" s="18">
        <f t="shared" ca="1" si="23"/>
        <v>1</v>
      </c>
      <c r="AP120" s="18">
        <f t="shared" ca="1" si="23"/>
        <v>1</v>
      </c>
      <c r="AQ120" s="18">
        <f t="shared" ca="1" si="23"/>
        <v>1</v>
      </c>
      <c r="AR120" s="18">
        <f t="shared" ca="1" si="24"/>
        <v>0</v>
      </c>
      <c r="AS120" s="18">
        <f t="shared" ca="1" si="24"/>
        <v>0</v>
      </c>
      <c r="AT120" s="18">
        <f t="shared" ca="1" si="24"/>
        <v>0</v>
      </c>
      <c r="AU120" s="18">
        <f t="shared" ca="1" si="24"/>
        <v>0</v>
      </c>
    </row>
    <row r="121" spans="2:47" x14ac:dyDescent="0.15">
      <c r="B121">
        <v>1036.3610000000001</v>
      </c>
      <c r="C121">
        <v>1</v>
      </c>
      <c r="D121" s="18">
        <v>-5.6259999999999998E-2</v>
      </c>
      <c r="E121" s="18">
        <v>-0.16309999999999999</v>
      </c>
      <c r="F121" s="18">
        <v>1.5960000000000001</v>
      </c>
      <c r="G121" s="18">
        <v>0.51829999999999998</v>
      </c>
      <c r="H121" s="18">
        <v>0.31080000000000002</v>
      </c>
      <c r="I121" s="18">
        <v>1.0680000000000001</v>
      </c>
      <c r="J121" s="18">
        <v>1.274</v>
      </c>
      <c r="K121" s="18">
        <v>-9.1469999999999996E-2</v>
      </c>
      <c r="L121" s="18">
        <v>2.907</v>
      </c>
      <c r="M121" s="18">
        <v>0.65249999999999997</v>
      </c>
      <c r="O121" s="18">
        <f>MAX(MIN(Angle!A134,AngProton!$P$3),AngProton!$P$2)</f>
        <v>89.715999999999994</v>
      </c>
      <c r="P121" s="18">
        <f t="shared" ca="1" si="19"/>
        <v>2.8112883630327885E-2</v>
      </c>
      <c r="Q121" s="18">
        <f t="shared" ca="1" si="19"/>
        <v>2.6682226681972926E-2</v>
      </c>
      <c r="R121" s="18">
        <f t="shared" ca="1" si="19"/>
        <v>2.8112883630327885E-2</v>
      </c>
      <c r="S121" s="18">
        <f t="shared" ca="1" si="19"/>
        <v>2.6682226681972926E-2</v>
      </c>
      <c r="T121" s="18">
        <f ca="1">MAX(-P121+MIN(P121,AngCal!$B$30),T$11+T$12/(1+EXP((T$13-LOG10($O121))/T$14))+T$15/(1+EXP((T$16-LOG10($O121))/T$17))+T$18/(1+EXP((T$19-LOG10($O121))/T$20)))</f>
        <v>-2.5582073449020526E-2</v>
      </c>
      <c r="U121" s="18">
        <f ca="1">MAX(-Q121+MIN(Q121,AngCal!$B$30),U$11+U$12/(1+EXP((U$13-LOG10($O121))/U$14))+U$15/(1+EXP((U$16-LOG10($O121))/U$17))+U$18/(1+EXP((U$19-LOG10($O121))/U$20)))</f>
        <v>-2.2954332411763877E-2</v>
      </c>
      <c r="V121" s="18">
        <f ca="1">MAX(-R121+MIN(R121,AngCal!$B$30),V$11+V$12/(1+EXP((V$13-LOG10($O121))/V$14))+V$15/(1+EXP((V$16-LOG10($O121))/V$17))+V$18/(1+EXP((V$19-LOG10($O121))/V$20)))</f>
        <v>-2.5582073449020526E-2</v>
      </c>
      <c r="W121" s="18">
        <f ca="1">MAX(-S121+MIN(S121,AngCal!$B$30),W$11+W$12/(1+EXP((W$13-LOG10($O121))/W$14))+W$15/(1+EXP((W$16-LOG10($O121))/W$17))+W$18/(1+EXP((W$19-LOG10($O121))/W$20)))</f>
        <v>-2.2954332411763877E-2</v>
      </c>
      <c r="X121" s="18">
        <f t="shared" ca="1" si="20"/>
        <v>0.53196459972543042</v>
      </c>
      <c r="Y121" s="18">
        <f t="shared" ca="1" si="20"/>
        <v>0.57736632844081792</v>
      </c>
      <c r="Z121" s="18">
        <f t="shared" ca="1" si="20"/>
        <v>0.53196459972543042</v>
      </c>
      <c r="AA121" s="18">
        <f t="shared" ca="1" si="20"/>
        <v>0.57736632844081792</v>
      </c>
      <c r="AB121" s="18">
        <f t="shared" ca="1" si="21"/>
        <v>4.3765430144874336E-2</v>
      </c>
      <c r="AC121" s="18">
        <f t="shared" ca="1" si="21"/>
        <v>4.2566617086135336E-2</v>
      </c>
      <c r="AD121" s="18">
        <f t="shared" ca="1" si="21"/>
        <v>4.3765430144874336E-2</v>
      </c>
      <c r="AE121" s="18">
        <f t="shared" ca="1" si="21"/>
        <v>4.2566617086135336E-2</v>
      </c>
      <c r="AF121" s="18">
        <f ca="1">MAX(-AB121+MIN(AB121,AngCal!$B$30),AF$11+AF$12/(1+EXP((AF$13-LOG10($O121))/AF$14))+AF$15/(1+EXP((AF$16-LOG10($O121))/AF$17))+AF$18/(1+EXP((AF$19-LOG10($O121))/AF$20)))</f>
        <v>0.30383292132560169</v>
      </c>
      <c r="AG121" s="18">
        <f ca="1">MAX(-AC121+MIN(AC121,AngCal!$B$30),AG$11+AG$12/(1+EXP((AG$13-LOG10($O121))/AG$14))+AG$15/(1+EXP((AG$16-LOG10($O121))/AG$17))+AG$18/(1+EXP((AG$19-LOG10($O121))/AG$20)))</f>
        <v>0.30523936147297898</v>
      </c>
      <c r="AH121" s="18">
        <f ca="1">MAX(-AD121+MIN(AD121,AngCal!$B$30),AH$11+AH$12/(1+EXP((AH$13-LOG10($O121))/AH$14))+AH$15/(1+EXP((AH$16-LOG10($O121))/AH$17))+AH$18/(1+EXP((AH$19-LOG10($O121))/AH$20)))</f>
        <v>0.30383292132560169</v>
      </c>
      <c r="AI121" s="18">
        <f ca="1">MAX(-AE121+MIN(AE121,AngCal!$B$30),AI$11+AI$12/(1+EXP((AI$13-LOG10($O121))/AI$14))+AI$15/(1+EXP((AI$16-LOG10($O121))/AI$17))+AI$18/(1+EXP((AI$19-LOG10($O121))/AI$20)))</f>
        <v>0.30523936147297898</v>
      </c>
      <c r="AJ121" s="18">
        <f t="shared" ca="1" si="22"/>
        <v>1.9093382227859639</v>
      </c>
      <c r="AK121" s="18">
        <f t="shared" ca="1" si="22"/>
        <v>1.8636994176939869</v>
      </c>
      <c r="AL121" s="18">
        <f t="shared" ca="1" si="22"/>
        <v>1.9093382227859639</v>
      </c>
      <c r="AM121" s="18">
        <f t="shared" ca="1" si="22"/>
        <v>1.8636994176939869</v>
      </c>
      <c r="AN121" s="18">
        <f t="shared" ca="1" si="23"/>
        <v>1</v>
      </c>
      <c r="AO121" s="18">
        <f t="shared" ca="1" si="23"/>
        <v>1</v>
      </c>
      <c r="AP121" s="18">
        <f t="shared" ca="1" si="23"/>
        <v>1</v>
      </c>
      <c r="AQ121" s="18">
        <f t="shared" ca="1" si="23"/>
        <v>1</v>
      </c>
      <c r="AR121" s="18">
        <f t="shared" ca="1" si="24"/>
        <v>0</v>
      </c>
      <c r="AS121" s="18">
        <f t="shared" ca="1" si="24"/>
        <v>0</v>
      </c>
      <c r="AT121" s="18">
        <f t="shared" ca="1" si="24"/>
        <v>0</v>
      </c>
      <c r="AU121" s="18">
        <f t="shared" ca="1" si="24"/>
        <v>0</v>
      </c>
    </row>
    <row r="122" spans="2:47" x14ac:dyDescent="0.15">
      <c r="B122">
        <v>1036.3610000000001</v>
      </c>
      <c r="C122">
        <v>3</v>
      </c>
      <c r="D122" s="18">
        <v>6.5960000000000005E-2</v>
      </c>
      <c r="E122" s="18">
        <v>-1.9179999999999999E-2</v>
      </c>
      <c r="F122" s="18">
        <v>0.1171</v>
      </c>
      <c r="G122" s="18">
        <v>4.02E-2</v>
      </c>
      <c r="H122" s="18">
        <v>-3.0949999999999998E-2</v>
      </c>
      <c r="I122" s="18">
        <v>1.861</v>
      </c>
      <c r="J122" s="18">
        <v>0.15329999999999999</v>
      </c>
      <c r="K122" s="18">
        <v>-1.583E-2</v>
      </c>
      <c r="L122" s="18">
        <v>2.4260000000000002</v>
      </c>
      <c r="M122" s="18">
        <v>0.13600000000000001</v>
      </c>
      <c r="O122" s="18">
        <f>MAX(MIN(Angle!A135,AngProton!$P$3),AngProton!$P$2)</f>
        <v>112.94</v>
      </c>
      <c r="P122" s="18">
        <f t="shared" ca="1" si="19"/>
        <v>2.5009984056455263E-2</v>
      </c>
      <c r="Q122" s="18">
        <f t="shared" ca="1" si="19"/>
        <v>2.3443636078222141E-2</v>
      </c>
      <c r="R122" s="18">
        <f t="shared" ca="1" si="19"/>
        <v>2.5009984056455263E-2</v>
      </c>
      <c r="S122" s="18">
        <f t="shared" ca="1" si="19"/>
        <v>2.3443636078222141E-2</v>
      </c>
      <c r="T122" s="18">
        <f ca="1">MAX(-P122+MIN(P122,AngCal!$B$30),T$11+T$12/(1+EXP((T$13-LOG10($O122))/T$14))+T$15/(1+EXP((T$16-LOG10($O122))/T$17))+T$18/(1+EXP((T$19-LOG10($O122))/T$20)))</f>
        <v>-2.3345466236142309E-2</v>
      </c>
      <c r="U122" s="18">
        <f ca="1">MAX(-Q122+MIN(Q122,AngCal!$B$30),U$11+U$12/(1+EXP((U$13-LOG10($O122))/U$14))+U$15/(1+EXP((U$16-LOG10($O122))/U$17))+U$18/(1+EXP((U$19-LOG10($O122))/U$20)))</f>
        <v>-2.1758903871822513E-2</v>
      </c>
      <c r="V122" s="18">
        <f ca="1">MAX(-R122+MIN(R122,AngCal!$B$30),V$11+V$12/(1+EXP((V$13-LOG10($O122))/V$14))+V$15/(1+EXP((V$16-LOG10($O122))/V$17))+V$18/(1+EXP((V$19-LOG10($O122))/V$20)))</f>
        <v>-2.3345466236142309E-2</v>
      </c>
      <c r="W122" s="18">
        <f ca="1">MAX(-S122+MIN(S122,AngCal!$B$30),W$11+W$12/(1+EXP((W$13-LOG10($O122))/W$14))+W$15/(1+EXP((W$16-LOG10($O122))/W$17))+W$18/(1+EXP((W$19-LOG10($O122))/W$20)))</f>
        <v>-2.1758903871822513E-2</v>
      </c>
      <c r="X122" s="18">
        <f t="shared" ca="1" si="20"/>
        <v>0.52052680287439002</v>
      </c>
      <c r="Y122" s="18">
        <f t="shared" ca="1" si="20"/>
        <v>0.57234391205988855</v>
      </c>
      <c r="Z122" s="18">
        <f t="shared" ca="1" si="20"/>
        <v>0.52052680287439002</v>
      </c>
      <c r="AA122" s="18">
        <f t="shared" ca="1" si="20"/>
        <v>0.57234391205988855</v>
      </c>
      <c r="AB122" s="18">
        <f t="shared" ca="1" si="21"/>
        <v>4.0484546268533574E-2</v>
      </c>
      <c r="AC122" s="18">
        <f t="shared" ca="1" si="21"/>
        <v>4.1025607214705884E-2</v>
      </c>
      <c r="AD122" s="18">
        <f t="shared" ca="1" si="21"/>
        <v>4.0484546268533574E-2</v>
      </c>
      <c r="AE122" s="18">
        <f t="shared" ca="1" si="21"/>
        <v>4.1025607214705884E-2</v>
      </c>
      <c r="AF122" s="18">
        <f ca="1">MAX(-AB122+MIN(AB122,AngCal!$B$30),AF$11+AF$12/(1+EXP((AF$13-LOG10($O122))/AF$14))+AF$15/(1+EXP((AF$16-LOG10($O122))/AF$17))+AF$18/(1+EXP((AF$19-LOG10($O122))/AF$20)))</f>
        <v>0.34080504980501336</v>
      </c>
      <c r="AG122" s="18">
        <f ca="1">MAX(-AC122+MIN(AC122,AngCal!$B$30),AG$11+AG$12/(1+EXP((AG$13-LOG10($O122))/AG$14))+AG$15/(1+EXP((AG$16-LOG10($O122))/AG$17))+AG$18/(1+EXP((AG$19-LOG10($O122))/AG$20)))</f>
        <v>0.34045147885412669</v>
      </c>
      <c r="AH122" s="18">
        <f ca="1">MAX(-AD122+MIN(AD122,AngCal!$B$30),AH$11+AH$12/(1+EXP((AH$13-LOG10($O122))/AH$14))+AH$15/(1+EXP((AH$16-LOG10($O122))/AH$17))+AH$18/(1+EXP((AH$19-LOG10($O122))/AH$20)))</f>
        <v>0.34080504980501336</v>
      </c>
      <c r="AI122" s="18">
        <f ca="1">MAX(-AE122+MIN(AE122,AngCal!$B$30),AI$11+AI$12/(1+EXP((AI$13-LOG10($O122))/AI$14))+AI$15/(1+EXP((AI$16-LOG10($O122))/AI$17))+AI$18/(1+EXP((AI$19-LOG10($O122))/AI$20)))</f>
        <v>0.34045147885412669</v>
      </c>
      <c r="AJ122" s="18">
        <f t="shared" ca="1" si="22"/>
        <v>2.0454755474378947</v>
      </c>
      <c r="AK122" s="18">
        <f t="shared" ca="1" si="22"/>
        <v>1.989193900268204</v>
      </c>
      <c r="AL122" s="18">
        <f t="shared" ca="1" si="22"/>
        <v>2.0454755474378947</v>
      </c>
      <c r="AM122" s="18">
        <f t="shared" ca="1" si="22"/>
        <v>1.989193900268204</v>
      </c>
      <c r="AN122" s="18">
        <f t="shared" ca="1" si="23"/>
        <v>1</v>
      </c>
      <c r="AO122" s="18">
        <f t="shared" ca="1" si="23"/>
        <v>1</v>
      </c>
      <c r="AP122" s="18">
        <f t="shared" ca="1" si="23"/>
        <v>1</v>
      </c>
      <c r="AQ122" s="18">
        <f t="shared" ca="1" si="23"/>
        <v>1</v>
      </c>
      <c r="AR122" s="18">
        <f t="shared" ca="1" si="24"/>
        <v>0</v>
      </c>
      <c r="AS122" s="18">
        <f t="shared" ca="1" si="24"/>
        <v>0</v>
      </c>
      <c r="AT122" s="18">
        <f t="shared" ca="1" si="24"/>
        <v>0</v>
      </c>
      <c r="AU122" s="18">
        <f t="shared" ca="1" si="24"/>
        <v>0</v>
      </c>
    </row>
    <row r="123" spans="2:47" x14ac:dyDescent="0.15">
      <c r="B123">
        <v>1036.3610000000001</v>
      </c>
      <c r="C123">
        <v>5</v>
      </c>
      <c r="D123" s="18">
        <v>2.247E-2</v>
      </c>
      <c r="E123" s="18">
        <v>2.384E-2</v>
      </c>
      <c r="F123" s="18">
        <v>5.8450000000000002E-2</v>
      </c>
      <c r="G123" s="18">
        <v>3.6589999999999998E-2</v>
      </c>
      <c r="H123" s="18">
        <v>-6.6199999999999995E-2</v>
      </c>
      <c r="I123" s="18">
        <v>2.08</v>
      </c>
      <c r="J123" s="18">
        <v>0.33550000000000002</v>
      </c>
      <c r="K123" s="18">
        <v>1.9890000000000001E-2</v>
      </c>
      <c r="L123" s="18">
        <v>2.1880000000000002</v>
      </c>
      <c r="M123" s="18">
        <v>0.6895</v>
      </c>
      <c r="O123" s="18">
        <f>MAX(MIN(Angle!A136,AngProton!$P$3),AngProton!$P$2)</f>
        <v>142.19</v>
      </c>
      <c r="P123" s="18">
        <f t="shared" ca="1" si="19"/>
        <v>2.1241817629163509E-2</v>
      </c>
      <c r="Q123" s="18">
        <f t="shared" ca="1" si="19"/>
        <v>1.9889564672737815E-2</v>
      </c>
      <c r="R123" s="18">
        <f t="shared" ca="1" si="19"/>
        <v>2.1241817629163509E-2</v>
      </c>
      <c r="S123" s="18">
        <f t="shared" ca="1" si="19"/>
        <v>1.9889564672737815E-2</v>
      </c>
      <c r="T123" s="18">
        <f ca="1">MAX(-P123+MIN(P123,AngCal!$B$30),T$11+T$12/(1+EXP((T$13-LOG10($O123))/T$14))+T$15/(1+EXP((T$16-LOG10($O123))/T$17))+T$18/(1+EXP((T$19-LOG10($O123))/T$20)))</f>
        <v>-2.0241817629163508E-2</v>
      </c>
      <c r="U123" s="18">
        <f ca="1">MAX(-Q123+MIN(Q123,AngCal!$B$30),U$11+U$12/(1+EXP((U$13-LOG10($O123))/U$14))+U$15/(1+EXP((U$16-LOG10($O123))/U$17))+U$18/(1+EXP((U$19-LOG10($O123))/U$20)))</f>
        <v>-1.8889564672737814E-2</v>
      </c>
      <c r="V123" s="18">
        <f ca="1">MAX(-R123+MIN(R123,AngCal!$B$30),V$11+V$12/(1+EXP((V$13-LOG10($O123))/V$14))+V$15/(1+EXP((V$16-LOG10($O123))/V$17))+V$18/(1+EXP((V$19-LOG10($O123))/V$20)))</f>
        <v>-2.0241817629163508E-2</v>
      </c>
      <c r="W123" s="18">
        <f ca="1">MAX(-S123+MIN(S123,AngCal!$B$30),W$11+W$12/(1+EXP((W$13-LOG10($O123))/W$14))+W$15/(1+EXP((W$16-LOG10($O123))/W$17))+W$18/(1+EXP((W$19-LOG10($O123))/W$20)))</f>
        <v>-1.8889564672737814E-2</v>
      </c>
      <c r="X123" s="18">
        <f t="shared" ca="1" si="20"/>
        <v>0.52002954219424302</v>
      </c>
      <c r="Y123" s="18">
        <f t="shared" ca="1" si="20"/>
        <v>0.57115985652939472</v>
      </c>
      <c r="Z123" s="18">
        <f t="shared" ca="1" si="20"/>
        <v>0.52002954219424302</v>
      </c>
      <c r="AA123" s="18">
        <f t="shared" ca="1" si="20"/>
        <v>0.57115985652939472</v>
      </c>
      <c r="AB123" s="18">
        <f t="shared" ca="1" si="21"/>
        <v>3.7042031202233747E-2</v>
      </c>
      <c r="AC123" s="18">
        <f t="shared" ca="1" si="21"/>
        <v>3.7578269907919432E-2</v>
      </c>
      <c r="AD123" s="18">
        <f t="shared" ca="1" si="21"/>
        <v>3.7042031202233747E-2</v>
      </c>
      <c r="AE123" s="18">
        <f t="shared" ca="1" si="21"/>
        <v>3.7578269907919432E-2</v>
      </c>
      <c r="AF123" s="18">
        <f ca="1">MAX(-AB123+MIN(AB123,AngCal!$B$30),AF$11+AF$12/(1+EXP((AF$13-LOG10($O123))/AF$14))+AF$15/(1+EXP((AF$16-LOG10($O123))/AF$17))+AF$18/(1+EXP((AF$19-LOG10($O123))/AF$20)))</f>
        <v>0.38510441840197174</v>
      </c>
      <c r="AG123" s="18">
        <f ca="1">MAX(-AC123+MIN(AC123,AngCal!$B$30),AG$11+AG$12/(1+EXP((AG$13-LOG10($O123))/AG$14))+AG$15/(1+EXP((AG$16-LOG10($O123))/AG$17))+AG$18/(1+EXP((AG$19-LOG10($O123))/AG$20)))</f>
        <v>0.38189444272458078</v>
      </c>
      <c r="AH123" s="18">
        <f ca="1">MAX(-AD123+MIN(AD123,AngCal!$B$30),AH$11+AH$12/(1+EXP((AH$13-LOG10($O123))/AH$14))+AH$15/(1+EXP((AH$16-LOG10($O123))/AH$17))+AH$18/(1+EXP((AH$19-LOG10($O123))/AH$20)))</f>
        <v>0.38510441840197174</v>
      </c>
      <c r="AI123" s="18">
        <f ca="1">MAX(-AE123+MIN(AE123,AngCal!$B$30),AI$11+AI$12/(1+EXP((AI$13-LOG10($O123))/AI$14))+AI$15/(1+EXP((AI$16-LOG10($O123))/AI$17))+AI$18/(1+EXP((AI$19-LOG10($O123))/AI$20)))</f>
        <v>0.38189444272458078</v>
      </c>
      <c r="AJ123" s="18">
        <f t="shared" ca="1" si="22"/>
        <v>2.227156290646457</v>
      </c>
      <c r="AK123" s="18">
        <f t="shared" ca="1" si="22"/>
        <v>2.1622556882204496</v>
      </c>
      <c r="AL123" s="18">
        <f t="shared" ca="1" si="22"/>
        <v>2.227156290646457</v>
      </c>
      <c r="AM123" s="18">
        <f t="shared" ca="1" si="22"/>
        <v>2.1622556882204496</v>
      </c>
      <c r="AN123" s="18">
        <f t="shared" ca="1" si="23"/>
        <v>1</v>
      </c>
      <c r="AO123" s="18">
        <f t="shared" ca="1" si="23"/>
        <v>1</v>
      </c>
      <c r="AP123" s="18">
        <f t="shared" ca="1" si="23"/>
        <v>1</v>
      </c>
      <c r="AQ123" s="18">
        <f t="shared" ca="1" si="23"/>
        <v>1</v>
      </c>
      <c r="AR123" s="18">
        <f t="shared" ca="1" si="24"/>
        <v>0</v>
      </c>
      <c r="AS123" s="18">
        <f t="shared" ca="1" si="24"/>
        <v>0</v>
      </c>
      <c r="AT123" s="18">
        <f t="shared" ca="1" si="24"/>
        <v>0</v>
      </c>
      <c r="AU123" s="18">
        <f t="shared" ca="1" si="24"/>
        <v>0</v>
      </c>
    </row>
    <row r="124" spans="2:47" x14ac:dyDescent="0.15">
      <c r="B124">
        <v>1036.3610000000001</v>
      </c>
      <c r="C124">
        <v>7</v>
      </c>
      <c r="D124" s="18">
        <v>7.3920000000000001E-3</v>
      </c>
      <c r="E124" s="18">
        <v>4.7199999999999999E-2</v>
      </c>
      <c r="F124" s="18">
        <v>2.469E-2</v>
      </c>
      <c r="G124" s="18">
        <v>0.19009999999999999</v>
      </c>
      <c r="H124" s="18">
        <v>-6.5619999999999998E-2</v>
      </c>
      <c r="I124" s="18">
        <v>2.08</v>
      </c>
      <c r="J124" s="18">
        <v>0.44090000000000001</v>
      </c>
      <c r="K124" s="18">
        <v>1.103E-2</v>
      </c>
      <c r="L124" s="18">
        <v>3.0590000000000002</v>
      </c>
      <c r="M124" s="18">
        <v>0.16220000000000001</v>
      </c>
      <c r="O124" s="18">
        <f>MAX(MIN(Angle!A137,AngProton!$P$3),AngProton!$P$2)</f>
        <v>179.01</v>
      </c>
      <c r="P124" s="18">
        <f t="shared" ca="1" si="19"/>
        <v>1.6931381854352667E-2</v>
      </c>
      <c r="Q124" s="18">
        <f t="shared" ca="1" si="19"/>
        <v>1.6040453449177899E-2</v>
      </c>
      <c r="R124" s="18">
        <f t="shared" ca="1" si="19"/>
        <v>1.6931381854352667E-2</v>
      </c>
      <c r="S124" s="18">
        <f t="shared" ca="1" si="19"/>
        <v>1.6040453449177899E-2</v>
      </c>
      <c r="T124" s="18">
        <f ca="1">MAX(-P124+MIN(P124,AngCal!$B$30),T$11+T$12/(1+EXP((T$13-LOG10($O124))/T$14))+T$15/(1+EXP((T$16-LOG10($O124))/T$17))+T$18/(1+EXP((T$19-LOG10($O124))/T$20)))</f>
        <v>-1.5931381854352666E-2</v>
      </c>
      <c r="U124" s="18">
        <f ca="1">MAX(-Q124+MIN(Q124,AngCal!$B$30),U$11+U$12/(1+EXP((U$13-LOG10($O124))/U$14))+U$15/(1+EXP((U$16-LOG10($O124))/U$17))+U$18/(1+EXP((U$19-LOG10($O124))/U$20)))</f>
        <v>-1.5040453449177899E-2</v>
      </c>
      <c r="V124" s="18">
        <f ca="1">MAX(-R124+MIN(R124,AngCal!$B$30),V$11+V$12/(1+EXP((V$13-LOG10($O124))/V$14))+V$15/(1+EXP((V$16-LOG10($O124))/V$17))+V$18/(1+EXP((V$19-LOG10($O124))/V$20)))</f>
        <v>-1.5931381854352666E-2</v>
      </c>
      <c r="W124" s="18">
        <f ca="1">MAX(-S124+MIN(S124,AngCal!$B$30),W$11+W$12/(1+EXP((W$13-LOG10($O124))/W$14))+W$15/(1+EXP((W$16-LOG10($O124))/W$17))+W$18/(1+EXP((W$19-LOG10($O124))/W$20)))</f>
        <v>-1.5040453449177899E-2</v>
      </c>
      <c r="X124" s="18">
        <f t="shared" ca="1" si="20"/>
        <v>0.52000869297878716</v>
      </c>
      <c r="Y124" s="18">
        <f t="shared" ca="1" si="20"/>
        <v>0.57177375064960745</v>
      </c>
      <c r="Z124" s="18">
        <f t="shared" ca="1" si="20"/>
        <v>0.52000869297878716</v>
      </c>
      <c r="AA124" s="18">
        <f t="shared" ca="1" si="20"/>
        <v>0.57177375064960745</v>
      </c>
      <c r="AB124" s="18">
        <f t="shared" ca="1" si="21"/>
        <v>3.3332463851309259E-2</v>
      </c>
      <c r="AC124" s="18">
        <f t="shared" ca="1" si="21"/>
        <v>3.2897851218051194E-2</v>
      </c>
      <c r="AD124" s="18">
        <f t="shared" ca="1" si="21"/>
        <v>3.3332463851309259E-2</v>
      </c>
      <c r="AE124" s="18">
        <f t="shared" ca="1" si="21"/>
        <v>3.2897851218051194E-2</v>
      </c>
      <c r="AF124" s="18">
        <f ca="1">MAX(-AB124+MIN(AB124,AngCal!$B$30),AF$11+AF$12/(1+EXP((AF$13-LOG10($O124))/AF$14))+AF$15/(1+EXP((AF$16-LOG10($O124))/AF$17))+AF$18/(1+EXP((AF$19-LOG10($O124))/AF$20)))</f>
        <v>0.4374785247163902</v>
      </c>
      <c r="AG124" s="18">
        <f ca="1">MAX(-AC124+MIN(AC124,AngCal!$B$30),AG$11+AG$12/(1+EXP((AG$13-LOG10($O124))/AG$14))+AG$15/(1+EXP((AG$16-LOG10($O124))/AG$17))+AG$18/(1+EXP((AG$19-LOG10($O124))/AG$20)))</f>
        <v>0.43097450712765334</v>
      </c>
      <c r="AH124" s="18">
        <f ca="1">MAX(-AD124+MIN(AD124,AngCal!$B$30),AH$11+AH$12/(1+EXP((AH$13-LOG10($O124))/AH$14))+AH$15/(1+EXP((AH$16-LOG10($O124))/AH$17))+AH$18/(1+EXP((AH$19-LOG10($O124))/AH$20)))</f>
        <v>0.4374785247163902</v>
      </c>
      <c r="AI124" s="18">
        <f ca="1">MAX(-AE124+MIN(AE124,AngCal!$B$30),AI$11+AI$12/(1+EXP((AI$13-LOG10($O124))/AI$14))+AI$15/(1+EXP((AI$16-LOG10($O124))/AI$17))+AI$18/(1+EXP((AI$19-LOG10($O124))/AI$20)))</f>
        <v>0.43097450712765334</v>
      </c>
      <c r="AJ124" s="18">
        <f t="shared" ca="1" si="22"/>
        <v>2.4645917794076975</v>
      </c>
      <c r="AK124" s="18">
        <f t="shared" ca="1" si="22"/>
        <v>2.3911828731204179</v>
      </c>
      <c r="AL124" s="18">
        <f t="shared" ca="1" si="22"/>
        <v>2.4645917794076975</v>
      </c>
      <c r="AM124" s="18">
        <f t="shared" ca="1" si="22"/>
        <v>2.3911828731204179</v>
      </c>
      <c r="AN124" s="18">
        <f t="shared" ca="1" si="23"/>
        <v>1</v>
      </c>
      <c r="AO124" s="18">
        <f t="shared" ca="1" si="23"/>
        <v>1</v>
      </c>
      <c r="AP124" s="18">
        <f t="shared" ca="1" si="23"/>
        <v>1</v>
      </c>
      <c r="AQ124" s="18">
        <f t="shared" ca="1" si="23"/>
        <v>1</v>
      </c>
      <c r="AR124" s="18">
        <f t="shared" ca="1" si="24"/>
        <v>0</v>
      </c>
      <c r="AS124" s="18">
        <f t="shared" ca="1" si="24"/>
        <v>0</v>
      </c>
      <c r="AT124" s="18">
        <f t="shared" ca="1" si="24"/>
        <v>0</v>
      </c>
      <c r="AU124" s="18">
        <f t="shared" ca="1" si="24"/>
        <v>0</v>
      </c>
    </row>
    <row r="125" spans="2:47" x14ac:dyDescent="0.15">
      <c r="B125">
        <v>1036.3610000000001</v>
      </c>
      <c r="C125">
        <v>10</v>
      </c>
      <c r="D125" s="18">
        <v>6.574E-3</v>
      </c>
      <c r="E125" s="18">
        <v>6.5890000000000004E-2</v>
      </c>
      <c r="F125" s="18">
        <v>3.662E-2</v>
      </c>
      <c r="G125" s="18">
        <v>0.18190000000000001</v>
      </c>
      <c r="H125" s="18">
        <v>-4.9919999999999999E-2</v>
      </c>
      <c r="I125" s="18">
        <v>1.1579999999999999</v>
      </c>
      <c r="J125" s="18">
        <v>0.48299999999999998</v>
      </c>
      <c r="K125" s="18">
        <v>-2.2540000000000001E-2</v>
      </c>
      <c r="L125" s="18">
        <v>2.2799999999999998</v>
      </c>
      <c r="M125" s="18">
        <v>0.15720000000000001</v>
      </c>
      <c r="O125" s="18">
        <f>MAX(MIN(Angle!A138,AngProton!$P$3),AngProton!$P$2)</f>
        <v>225.36</v>
      </c>
      <c r="P125" s="18">
        <f t="shared" ca="1" si="19"/>
        <v>1.2586582641556147E-2</v>
      </c>
      <c r="Q125" s="18">
        <f t="shared" ca="1" si="19"/>
        <v>1.2086694288016077E-2</v>
      </c>
      <c r="R125" s="18">
        <f t="shared" ca="1" si="19"/>
        <v>1.2586582641556147E-2</v>
      </c>
      <c r="S125" s="18">
        <f t="shared" ca="1" si="19"/>
        <v>1.2086694288016077E-2</v>
      </c>
      <c r="T125" s="18">
        <f ca="1">MAX(-P125+MIN(P125,AngCal!$B$30),T$11+T$12/(1+EXP((T$13-LOG10($O125))/T$14))+T$15/(1+EXP((T$16-LOG10($O125))/T$17))+T$18/(1+EXP((T$19-LOG10($O125))/T$20)))</f>
        <v>-1.1586582641556147E-2</v>
      </c>
      <c r="U125" s="18">
        <f ca="1">MAX(-Q125+MIN(Q125,AngCal!$B$30),U$11+U$12/(1+EXP((U$13-LOG10($O125))/U$14))+U$15/(1+EXP((U$16-LOG10($O125))/U$17))+U$18/(1+EXP((U$19-LOG10($O125))/U$20)))</f>
        <v>-1.1086694288016077E-2</v>
      </c>
      <c r="V125" s="18">
        <f ca="1">MAX(-R125+MIN(R125,AngCal!$B$30),V$11+V$12/(1+EXP((V$13-LOG10($O125))/V$14))+V$15/(1+EXP((V$16-LOG10($O125))/V$17))+V$18/(1+EXP((V$19-LOG10($O125))/V$20)))</f>
        <v>-1.1586582641556147E-2</v>
      </c>
      <c r="W125" s="18">
        <f ca="1">MAX(-S125+MIN(S125,AngCal!$B$30),W$11+W$12/(1+EXP((W$13-LOG10($O125))/W$14))+W$15/(1+EXP((W$16-LOG10($O125))/W$17))+W$18/(1+EXP((W$19-LOG10($O125))/W$20)))</f>
        <v>-1.1086694288016077E-2</v>
      </c>
      <c r="X125" s="18">
        <f t="shared" ca="1" si="20"/>
        <v>0.52000584084900869</v>
      </c>
      <c r="Y125" s="18">
        <f t="shared" ca="1" si="20"/>
        <v>0.57314609376965631</v>
      </c>
      <c r="Z125" s="18">
        <f t="shared" ca="1" si="20"/>
        <v>0.52000584084900869</v>
      </c>
      <c r="AA125" s="18">
        <f t="shared" ca="1" si="20"/>
        <v>0.57314609376965631</v>
      </c>
      <c r="AB125" s="18">
        <f t="shared" ca="1" si="21"/>
        <v>2.9207290897435796E-2</v>
      </c>
      <c r="AC125" s="18">
        <f t="shared" ca="1" si="21"/>
        <v>2.7891122439413187E-2</v>
      </c>
      <c r="AD125" s="18">
        <f t="shared" ca="1" si="21"/>
        <v>2.9207290897435796E-2</v>
      </c>
      <c r="AE125" s="18">
        <f t="shared" ca="1" si="21"/>
        <v>2.7891122439413187E-2</v>
      </c>
      <c r="AF125" s="18">
        <f ca="1">MAX(-AB125+MIN(AB125,AngCal!$B$30),AF$11+AF$12/(1+EXP((AF$13-LOG10($O125))/AF$14))+AF$15/(1+EXP((AF$16-LOG10($O125))/AF$17))+AF$18/(1+EXP((AF$19-LOG10($O125))/AF$20)))</f>
        <v>0.49900260792086826</v>
      </c>
      <c r="AG125" s="18">
        <f ca="1">MAX(-AC125+MIN(AC125,AngCal!$B$30),AG$11+AG$12/(1+EXP((AG$13-LOG10($O125))/AG$14))+AG$15/(1+EXP((AG$16-LOG10($O125))/AG$17))+AG$18/(1+EXP((AG$19-LOG10($O125))/AG$20)))</f>
        <v>0.48952169476821294</v>
      </c>
      <c r="AH125" s="18">
        <f ca="1">MAX(-AD125+MIN(AD125,AngCal!$B$30),AH$11+AH$12/(1+EXP((AH$13-LOG10($O125))/AH$14))+AH$15/(1+EXP((AH$16-LOG10($O125))/AH$17))+AH$18/(1+EXP((AH$19-LOG10($O125))/AH$20)))</f>
        <v>0.49900260792086826</v>
      </c>
      <c r="AI125" s="18">
        <f ca="1">MAX(-AE125+MIN(AE125,AngCal!$B$30),AI$11+AI$12/(1+EXP((AI$13-LOG10($O125))/AI$14))+AI$15/(1+EXP((AI$16-LOG10($O125))/AI$17))+AI$18/(1+EXP((AI$19-LOG10($O125))/AI$20)))</f>
        <v>0.48952169476821294</v>
      </c>
      <c r="AJ125" s="18">
        <f t="shared" ca="1" si="22"/>
        <v>2.7678426723105942</v>
      </c>
      <c r="AK125" s="18">
        <f t="shared" ca="1" si="22"/>
        <v>2.6846563746359746</v>
      </c>
      <c r="AL125" s="18">
        <f t="shared" ca="1" si="22"/>
        <v>2.7678426723105942</v>
      </c>
      <c r="AM125" s="18">
        <f t="shared" ca="1" si="22"/>
        <v>2.6846563746359746</v>
      </c>
      <c r="AN125" s="18">
        <f t="shared" ca="1" si="23"/>
        <v>1</v>
      </c>
      <c r="AO125" s="18">
        <f t="shared" ca="1" si="23"/>
        <v>1</v>
      </c>
      <c r="AP125" s="18">
        <f t="shared" ca="1" si="23"/>
        <v>1</v>
      </c>
      <c r="AQ125" s="18">
        <f t="shared" ca="1" si="23"/>
        <v>1</v>
      </c>
      <c r="AR125" s="18">
        <f t="shared" ca="1" si="24"/>
        <v>0</v>
      </c>
      <c r="AS125" s="18">
        <f t="shared" ca="1" si="24"/>
        <v>0</v>
      </c>
      <c r="AT125" s="18">
        <f t="shared" ca="1" si="24"/>
        <v>0</v>
      </c>
      <c r="AU125" s="18">
        <f t="shared" ca="1" si="24"/>
        <v>0</v>
      </c>
    </row>
    <row r="126" spans="2:47" x14ac:dyDescent="0.15">
      <c r="B126">
        <v>1036.3610000000001</v>
      </c>
      <c r="C126">
        <v>15</v>
      </c>
      <c r="D126" s="18">
        <v>5.6829999999999999E-2</v>
      </c>
      <c r="E126" s="18">
        <v>-1.6449999999999999E-2</v>
      </c>
      <c r="F126" s="18">
        <v>0.88290000000000002</v>
      </c>
      <c r="G126" s="18">
        <v>5.9610000000000003E-2</v>
      </c>
      <c r="H126" s="18">
        <v>-2.2669999999999999E-2</v>
      </c>
      <c r="I126" s="18">
        <v>1.907</v>
      </c>
      <c r="J126" s="18">
        <v>0.24010000000000001</v>
      </c>
      <c r="K126" s="18">
        <v>-1.771E-2</v>
      </c>
      <c r="L126" s="18">
        <v>2.359</v>
      </c>
      <c r="M126" s="18">
        <v>0.1593</v>
      </c>
      <c r="O126" s="18">
        <f>MAX(MIN(Angle!A139,AngProton!$P$3),AngProton!$P$2)</f>
        <v>283.70999999999998</v>
      </c>
      <c r="P126" s="18">
        <f t="shared" ca="1" si="19"/>
        <v>8.8346079980880475E-3</v>
      </c>
      <c r="Q126" s="18">
        <f t="shared" ca="1" si="19"/>
        <v>8.4348651371118268E-3</v>
      </c>
      <c r="R126" s="18">
        <f t="shared" ca="1" si="19"/>
        <v>8.8346079980880475E-3</v>
      </c>
      <c r="S126" s="18">
        <f t="shared" ca="1" si="19"/>
        <v>8.4348651371118268E-3</v>
      </c>
      <c r="T126" s="18">
        <f ca="1">MAX(-P126+MIN(P126,AngCal!$B$30),T$11+T$12/(1+EXP((T$13-LOG10($O126))/T$14))+T$15/(1+EXP((T$16-LOG10($O126))/T$17))+T$18/(1+EXP((T$19-LOG10($O126))/T$20)))</f>
        <v>-7.8346079980880466E-3</v>
      </c>
      <c r="U126" s="18">
        <f ca="1">MAX(-Q126+MIN(Q126,AngCal!$B$30),U$11+U$12/(1+EXP((U$13-LOG10($O126))/U$14))+U$15/(1+EXP((U$16-LOG10($O126))/U$17))+U$18/(1+EXP((U$19-LOG10($O126))/U$20)))</f>
        <v>-7.4348651371118268E-3</v>
      </c>
      <c r="V126" s="18">
        <f ca="1">MAX(-R126+MIN(R126,AngCal!$B$30),V$11+V$12/(1+EXP((V$13-LOG10($O126))/V$14))+V$15/(1+EXP((V$16-LOG10($O126))/V$17))+V$18/(1+EXP((V$19-LOG10($O126))/V$20)))</f>
        <v>-7.8346079980880466E-3</v>
      </c>
      <c r="W126" s="18">
        <f ca="1">MAX(-S126+MIN(S126,AngCal!$B$30),W$11+W$12/(1+EXP((W$13-LOG10($O126))/W$14))+W$15/(1+EXP((W$16-LOG10($O126))/W$17))+W$18/(1+EXP((W$19-LOG10($O126))/W$20)))</f>
        <v>-7.4348651371118268E-3</v>
      </c>
      <c r="X126" s="18">
        <f t="shared" ca="1" si="20"/>
        <v>0.51998099425438837</v>
      </c>
      <c r="Y126" s="18">
        <f t="shared" ca="1" si="20"/>
        <v>0.57476845764431372</v>
      </c>
      <c r="Z126" s="18">
        <f t="shared" ca="1" si="20"/>
        <v>0.51998099425438837</v>
      </c>
      <c r="AA126" s="18">
        <f t="shared" ca="1" si="20"/>
        <v>0.57476845764431372</v>
      </c>
      <c r="AB126" s="18">
        <f t="shared" ca="1" si="21"/>
        <v>2.4647816817982671E-2</v>
      </c>
      <c r="AC126" s="18">
        <f t="shared" ca="1" si="21"/>
        <v>2.3089942546262423E-2</v>
      </c>
      <c r="AD126" s="18">
        <f t="shared" ca="1" si="21"/>
        <v>2.4647816817982671E-2</v>
      </c>
      <c r="AE126" s="18">
        <f t="shared" ca="1" si="21"/>
        <v>2.3089942546262423E-2</v>
      </c>
      <c r="AF126" s="18">
        <f ca="1">MAX(-AB126+MIN(AB126,AngCal!$B$30),AF$11+AF$12/(1+EXP((AF$13-LOG10($O126))/AF$14))+AF$15/(1+EXP((AF$16-LOG10($O126))/AF$17))+AF$18/(1+EXP((AF$19-LOG10($O126))/AF$20)))</f>
        <v>0.571075049905858</v>
      </c>
      <c r="AG126" s="18">
        <f ca="1">MAX(-AC126+MIN(AC126,AngCal!$B$30),AG$11+AG$12/(1+EXP((AG$13-LOG10($O126))/AG$14))+AG$15/(1+EXP((AG$16-LOG10($O126))/AG$17))+AG$18/(1+EXP((AG$19-LOG10($O126))/AG$20)))</f>
        <v>0.5595002773162352</v>
      </c>
      <c r="AH126" s="18">
        <f ca="1">MAX(-AD126+MIN(AD126,AngCal!$B$30),AH$11+AH$12/(1+EXP((AH$13-LOG10($O126))/AH$14))+AH$15/(1+EXP((AH$16-LOG10($O126))/AH$17))+AH$18/(1+EXP((AH$19-LOG10($O126))/AH$20)))</f>
        <v>0.571075049905858</v>
      </c>
      <c r="AI126" s="18">
        <f ca="1">MAX(-AE126+MIN(AE126,AngCal!$B$30),AI$11+AI$12/(1+EXP((AI$13-LOG10($O126))/AI$14))+AI$15/(1+EXP((AI$16-LOG10($O126))/AI$17))+AI$18/(1+EXP((AI$19-LOG10($O126))/AI$20)))</f>
        <v>0.5595002773162352</v>
      </c>
      <c r="AJ126" s="18">
        <f t="shared" ca="1" si="22"/>
        <v>3.1439739945635177</v>
      </c>
      <c r="AK126" s="18">
        <f t="shared" ca="1" si="22"/>
        <v>3.0490317971413794</v>
      </c>
      <c r="AL126" s="18">
        <f t="shared" ca="1" si="22"/>
        <v>3.1439739945635177</v>
      </c>
      <c r="AM126" s="18">
        <f t="shared" ca="1" si="22"/>
        <v>3.0490317971413794</v>
      </c>
      <c r="AN126" s="18">
        <f t="shared" ca="1" si="23"/>
        <v>1</v>
      </c>
      <c r="AO126" s="18">
        <f t="shared" ca="1" si="23"/>
        <v>1</v>
      </c>
      <c r="AP126" s="18">
        <f t="shared" ca="1" si="23"/>
        <v>1</v>
      </c>
      <c r="AQ126" s="18">
        <f t="shared" ca="1" si="23"/>
        <v>1</v>
      </c>
      <c r="AR126" s="18">
        <f t="shared" ca="1" si="24"/>
        <v>0</v>
      </c>
      <c r="AS126" s="18">
        <f t="shared" ca="1" si="24"/>
        <v>0</v>
      </c>
      <c r="AT126" s="18">
        <f t="shared" ca="1" si="24"/>
        <v>0</v>
      </c>
      <c r="AU126" s="18">
        <f t="shared" ca="1" si="24"/>
        <v>0</v>
      </c>
    </row>
    <row r="127" spans="2:47" x14ac:dyDescent="0.15">
      <c r="B127">
        <v>1036.3610000000001</v>
      </c>
      <c r="C127">
        <v>20</v>
      </c>
      <c r="D127" s="18">
        <v>8.0210000000000004E-2</v>
      </c>
      <c r="E127" s="18">
        <v>-2.9409999999999999E-2</v>
      </c>
      <c r="F127" s="18">
        <v>0.83009999999999995</v>
      </c>
      <c r="G127" s="18">
        <v>3.4700000000000002E-2</v>
      </c>
      <c r="H127" s="18">
        <v>-3.109E-2</v>
      </c>
      <c r="I127" s="18">
        <v>2.1779999999999999</v>
      </c>
      <c r="J127" s="18">
        <v>0.23699999999999999</v>
      </c>
      <c r="K127" s="18">
        <v>-1.9709999999999998E-2</v>
      </c>
      <c r="L127" s="18">
        <v>1.2170000000000001</v>
      </c>
      <c r="M127" s="18">
        <v>0.1361</v>
      </c>
      <c r="O127" s="18">
        <f>MAX(MIN(Angle!A140,AngProton!$P$3),AngProton!$P$2)</f>
        <v>357.17</v>
      </c>
      <c r="P127" s="18">
        <f t="shared" ca="1" si="19"/>
        <v>6.014787459675746E-3</v>
      </c>
      <c r="Q127" s="18">
        <f t="shared" ca="1" si="19"/>
        <v>5.4869854243528721E-3</v>
      </c>
      <c r="R127" s="18">
        <f t="shared" ca="1" si="19"/>
        <v>6.014787459675746E-3</v>
      </c>
      <c r="S127" s="18">
        <f t="shared" ca="1" si="19"/>
        <v>5.4869854243528721E-3</v>
      </c>
      <c r="T127" s="18">
        <f ca="1">MAX(-P127+MIN(P127,AngCal!$B$30),T$11+T$12/(1+EXP((T$13-LOG10($O127))/T$14))+T$15/(1+EXP((T$16-LOG10($O127))/T$17))+T$18/(1+EXP((T$19-LOG10($O127))/T$20)))</f>
        <v>-5.014787459675746E-3</v>
      </c>
      <c r="U127" s="18">
        <f ca="1">MAX(-Q127+MIN(Q127,AngCal!$B$30),U$11+U$12/(1+EXP((U$13-LOG10($O127))/U$14))+U$15/(1+EXP((U$16-LOG10($O127))/U$17))+U$18/(1+EXP((U$19-LOG10($O127))/U$20)))</f>
        <v>-4.486985424352872E-3</v>
      </c>
      <c r="V127" s="18">
        <f ca="1">MAX(-R127+MIN(R127,AngCal!$B$30),V$11+V$12/(1+EXP((V$13-LOG10($O127))/V$14))+V$15/(1+EXP((V$16-LOG10($O127))/V$17))+V$18/(1+EXP((V$19-LOG10($O127))/V$20)))</f>
        <v>-5.014787459675746E-3</v>
      </c>
      <c r="W127" s="18">
        <f ca="1">MAX(-S127+MIN(S127,AngCal!$B$30),W$11+W$12/(1+EXP((W$13-LOG10($O127))/W$14))+W$15/(1+EXP((W$16-LOG10($O127))/W$17))+W$18/(1+EXP((W$19-LOG10($O127))/W$20)))</f>
        <v>-4.486985424352872E-3</v>
      </c>
      <c r="X127" s="18">
        <f t="shared" ca="1" si="20"/>
        <v>0.51967242201385921</v>
      </c>
      <c r="Y127" s="18">
        <f t="shared" ca="1" si="20"/>
        <v>0.5764051086819777</v>
      </c>
      <c r="Z127" s="18">
        <f t="shared" ca="1" si="20"/>
        <v>0.51967242201385921</v>
      </c>
      <c r="AA127" s="18">
        <f t="shared" ca="1" si="20"/>
        <v>0.5764051086819777</v>
      </c>
      <c r="AB127" s="18">
        <f t="shared" ca="1" si="21"/>
        <v>2.0005289001119642E-2</v>
      </c>
      <c r="AC127" s="18">
        <f t="shared" ca="1" si="21"/>
        <v>1.8726096596838635E-2</v>
      </c>
      <c r="AD127" s="18">
        <f t="shared" ca="1" si="21"/>
        <v>2.0005289001119642E-2</v>
      </c>
      <c r="AE127" s="18">
        <f t="shared" ca="1" si="21"/>
        <v>1.8726096596838635E-2</v>
      </c>
      <c r="AF127" s="18">
        <f ca="1">MAX(-AB127+MIN(AB127,AngCal!$B$30),AF$11+AF$12/(1+EXP((AF$13-LOG10($O127))/AF$14))+AF$15/(1+EXP((AF$16-LOG10($O127))/AF$17))+AF$18/(1+EXP((AF$19-LOG10($O127))/AF$20)))</f>
        <v>0.65494731708285303</v>
      </c>
      <c r="AG127" s="18">
        <f ca="1">MAX(-AC127+MIN(AC127,AngCal!$B$30),AG$11+AG$12/(1+EXP((AG$13-LOG10($O127))/AG$14))+AG$15/(1+EXP((AG$16-LOG10($O127))/AG$17))+AG$18/(1+EXP((AG$19-LOG10($O127))/AG$20)))</f>
        <v>0.64227592786021159</v>
      </c>
      <c r="AH127" s="18">
        <f ca="1">MAX(-AD127+MIN(AD127,AngCal!$B$30),AH$11+AH$12/(1+EXP((AH$13-LOG10($O127))/AH$14))+AH$15/(1+EXP((AH$16-LOG10($O127))/AH$17))+AH$18/(1+EXP((AH$19-LOG10($O127))/AH$20)))</f>
        <v>0.65494731708285303</v>
      </c>
      <c r="AI127" s="18">
        <f ca="1">MAX(-AE127+MIN(AE127,AngCal!$B$30),AI$11+AI$12/(1+EXP((AI$13-LOG10($O127))/AI$14))+AI$15/(1+EXP((AI$16-LOG10($O127))/AI$17))+AI$18/(1+EXP((AI$19-LOG10($O127))/AI$20)))</f>
        <v>0.64227592786021159</v>
      </c>
      <c r="AJ127" s="18">
        <f t="shared" ca="1" si="22"/>
        <v>3.5934848996618212</v>
      </c>
      <c r="AK127" s="18">
        <f t="shared" ca="1" si="22"/>
        <v>3.4850063188427507</v>
      </c>
      <c r="AL127" s="18">
        <f t="shared" ca="1" si="22"/>
        <v>3.5934848996618212</v>
      </c>
      <c r="AM127" s="18">
        <f t="shared" ca="1" si="22"/>
        <v>3.4850063188427507</v>
      </c>
      <c r="AN127" s="18">
        <f t="shared" ca="1" si="23"/>
        <v>1</v>
      </c>
      <c r="AO127" s="18">
        <f t="shared" ca="1" si="23"/>
        <v>1</v>
      </c>
      <c r="AP127" s="18">
        <f t="shared" ca="1" si="23"/>
        <v>1</v>
      </c>
      <c r="AQ127" s="18">
        <f t="shared" ca="1" si="23"/>
        <v>1</v>
      </c>
      <c r="AR127" s="18">
        <f t="shared" ca="1" si="24"/>
        <v>0</v>
      </c>
      <c r="AS127" s="18">
        <f t="shared" ca="1" si="24"/>
        <v>0</v>
      </c>
      <c r="AT127" s="18">
        <f t="shared" ca="1" si="24"/>
        <v>0</v>
      </c>
      <c r="AU127" s="18">
        <f t="shared" ca="1" si="24"/>
        <v>0</v>
      </c>
    </row>
    <row r="128" spans="2:47" x14ac:dyDescent="0.15">
      <c r="B128">
        <v>0.76500000000000001</v>
      </c>
      <c r="C128">
        <v>1</v>
      </c>
      <c r="D128" s="18">
        <v>-1.3939999999999999E-2</v>
      </c>
      <c r="E128" s="18">
        <v>-0.1041</v>
      </c>
      <c r="F128" s="18">
        <v>0.97570000000000001</v>
      </c>
      <c r="G128" s="18">
        <v>0.47889999999999999</v>
      </c>
      <c r="H128" s="18">
        <v>-0.2167</v>
      </c>
      <c r="I128" s="18">
        <v>1.861</v>
      </c>
      <c r="J128" s="18">
        <v>0.18149999999999999</v>
      </c>
      <c r="K128" s="18">
        <v>0.27429999999999999</v>
      </c>
      <c r="L128" s="18">
        <v>2.7429999999999999</v>
      </c>
      <c r="M128" s="18">
        <v>0.20050000000000001</v>
      </c>
      <c r="O128" s="18">
        <f>MAX(MIN(Angle!A141,AngProton!$P$3),AngProton!$P$2)</f>
        <v>449.65</v>
      </c>
      <c r="P128" s="18">
        <f t="shared" ca="1" si="19"/>
        <v>4.089686954557404E-3</v>
      </c>
      <c r="Q128" s="18">
        <f t="shared" ca="1" si="19"/>
        <v>3.3883348633299403E-3</v>
      </c>
      <c r="R128" s="18">
        <f t="shared" ca="1" si="19"/>
        <v>4.089686954557404E-3</v>
      </c>
      <c r="S128" s="18">
        <f t="shared" ca="1" si="19"/>
        <v>3.3883348633299403E-3</v>
      </c>
      <c r="T128" s="18">
        <f ca="1">MAX(-P128+MIN(P128,AngCal!$B$30),T$11+T$12/(1+EXP((T$13-LOG10($O128))/T$14))+T$15/(1+EXP((T$16-LOG10($O128))/T$17))+T$18/(1+EXP((T$19-LOG10($O128))/T$20)))</f>
        <v>-3.0896869545574039E-3</v>
      </c>
      <c r="U128" s="18">
        <f ca="1">MAX(-Q128+MIN(Q128,AngCal!$B$30),U$11+U$12/(1+EXP((U$13-LOG10($O128))/U$14))+U$15/(1+EXP((U$16-LOG10($O128))/U$17))+U$18/(1+EXP((U$19-LOG10($O128))/U$20)))</f>
        <v>-2.3883348633299403E-3</v>
      </c>
      <c r="V128" s="18">
        <f ca="1">MAX(-R128+MIN(R128,AngCal!$B$30),V$11+V$12/(1+EXP((V$13-LOG10($O128))/V$14))+V$15/(1+EXP((V$16-LOG10($O128))/V$17))+V$18/(1+EXP((V$19-LOG10($O128))/V$20)))</f>
        <v>-3.0896869545574039E-3</v>
      </c>
      <c r="W128" s="18">
        <f ca="1">MAX(-S128+MIN(S128,AngCal!$B$30),W$11+W$12/(1+EXP((W$13-LOG10($O128))/W$14))+W$15/(1+EXP((W$16-LOG10($O128))/W$17))+W$18/(1+EXP((W$19-LOG10($O128))/W$20)))</f>
        <v>-2.3883348633299403E-3</v>
      </c>
      <c r="X128" s="18">
        <f t="shared" ca="1" si="20"/>
        <v>0.51589592387375316</v>
      </c>
      <c r="Y128" s="18">
        <f t="shared" ca="1" si="20"/>
        <v>0.57795662639215672</v>
      </c>
      <c r="Z128" s="18">
        <f t="shared" ca="1" si="20"/>
        <v>0.51589592387375316</v>
      </c>
      <c r="AA128" s="18">
        <f t="shared" ca="1" si="20"/>
        <v>0.57795662639215672</v>
      </c>
      <c r="AB128" s="18">
        <f t="shared" ca="1" si="21"/>
        <v>1.5831280072165443E-2</v>
      </c>
      <c r="AC128" s="18">
        <f t="shared" ca="1" si="21"/>
        <v>1.4875065892358534E-2</v>
      </c>
      <c r="AD128" s="18">
        <f t="shared" ca="1" si="21"/>
        <v>1.5831280072165443E-2</v>
      </c>
      <c r="AE128" s="18">
        <f t="shared" ca="1" si="21"/>
        <v>1.4875065892358534E-2</v>
      </c>
      <c r="AF128" s="18">
        <f ca="1">MAX(-AB128+MIN(AB128,AngCal!$B$30),AF$11+AF$12/(1+EXP((AF$13-LOG10($O128))/AF$14))+AF$15/(1+EXP((AF$16-LOG10($O128))/AF$17))+AF$18/(1+EXP((AF$19-LOG10($O128))/AF$20)))</f>
        <v>0.75061976304280709</v>
      </c>
      <c r="AG128" s="18">
        <f ca="1">MAX(-AC128+MIN(AC128,AngCal!$B$30),AG$11+AG$12/(1+EXP((AG$13-LOG10($O128))/AG$14))+AG$15/(1+EXP((AG$16-LOG10($O128))/AG$17))+AG$18/(1+EXP((AG$19-LOG10($O128))/AG$20)))</f>
        <v>0.73742920932201494</v>
      </c>
      <c r="AH128" s="18">
        <f ca="1">MAX(-AD128+MIN(AD128,AngCal!$B$30),AH$11+AH$12/(1+EXP((AH$13-LOG10($O128))/AH$14))+AH$15/(1+EXP((AH$16-LOG10($O128))/AH$17))+AH$18/(1+EXP((AH$19-LOG10($O128))/AH$20)))</f>
        <v>0.75061976304280709</v>
      </c>
      <c r="AI128" s="18">
        <f ca="1">MAX(-AE128+MIN(AE128,AngCal!$B$30),AI$11+AI$12/(1+EXP((AI$13-LOG10($O128))/AI$14))+AI$15/(1+EXP((AI$16-LOG10($O128))/AI$17))+AI$18/(1+EXP((AI$19-LOG10($O128))/AI$20)))</f>
        <v>0.73742920932201494</v>
      </c>
      <c r="AJ128" s="18">
        <f t="shared" ca="1" si="22"/>
        <v>4.1070588770579057</v>
      </c>
      <c r="AK128" s="18">
        <f t="shared" ca="1" si="22"/>
        <v>3.984532740575764</v>
      </c>
      <c r="AL128" s="18">
        <f t="shared" ca="1" si="22"/>
        <v>4.1070588770579057</v>
      </c>
      <c r="AM128" s="18">
        <f t="shared" ca="1" si="22"/>
        <v>3.984532740575764</v>
      </c>
      <c r="AN128" s="18">
        <f t="shared" ca="1" si="23"/>
        <v>1</v>
      </c>
      <c r="AO128" s="18">
        <f t="shared" ca="1" si="23"/>
        <v>1</v>
      </c>
      <c r="AP128" s="18">
        <f t="shared" ca="1" si="23"/>
        <v>1</v>
      </c>
      <c r="AQ128" s="18">
        <f t="shared" ca="1" si="23"/>
        <v>1</v>
      </c>
      <c r="AR128" s="18">
        <f t="shared" ca="1" si="24"/>
        <v>0</v>
      </c>
      <c r="AS128" s="18">
        <f t="shared" ca="1" si="24"/>
        <v>0</v>
      </c>
      <c r="AT128" s="18">
        <f t="shared" ca="1" si="24"/>
        <v>0</v>
      </c>
      <c r="AU128" s="18">
        <f t="shared" ca="1" si="24"/>
        <v>0</v>
      </c>
    </row>
    <row r="129" spans="2:47" x14ac:dyDescent="0.15">
      <c r="B129">
        <v>0.76500000000000001</v>
      </c>
      <c r="C129">
        <v>3</v>
      </c>
      <c r="D129" s="18">
        <v>3.0020000000000002E-9</v>
      </c>
      <c r="E129" s="18">
        <v>-0.28760000000000002</v>
      </c>
      <c r="F129" s="18">
        <v>2.72</v>
      </c>
      <c r="G129" s="18">
        <v>1.079</v>
      </c>
      <c r="H129" s="18">
        <v>-0.3992</v>
      </c>
      <c r="I129" s="18">
        <v>2.2360000000000002</v>
      </c>
      <c r="J129" s="18">
        <v>0.26679999999999998</v>
      </c>
      <c r="K129" s="18">
        <v>0.58309999999999995</v>
      </c>
      <c r="L129" s="18">
        <v>3.2970000000000002</v>
      </c>
      <c r="M129" s="18">
        <v>0.1706</v>
      </c>
      <c r="O129" s="18">
        <f>MAX(MIN(Angle!A142,AngProton!$P$3),AngProton!$P$2)</f>
        <v>566.08000000000004</v>
      </c>
      <c r="P129" s="18">
        <f t="shared" ca="1" si="19"/>
        <v>2.8369608786785634E-3</v>
      </c>
      <c r="Q129" s="18">
        <f t="shared" ca="1" si="19"/>
        <v>2.0277406864836443E-3</v>
      </c>
      <c r="R129" s="18">
        <f t="shared" ca="1" si="19"/>
        <v>2.8369608786785634E-3</v>
      </c>
      <c r="S129" s="18">
        <f t="shared" ca="1" si="19"/>
        <v>2.0277406864836443E-3</v>
      </c>
      <c r="T129" s="18">
        <f ca="1">MAX(-P129+MIN(P129,AngCal!$B$30),T$11+T$12/(1+EXP((T$13-LOG10($O129))/T$14))+T$15/(1+EXP((T$16-LOG10($O129))/T$17))+T$18/(1+EXP((T$19-LOG10($O129))/T$20)))</f>
        <v>-1.8369608786785634E-3</v>
      </c>
      <c r="U129" s="18">
        <f ca="1">MAX(-Q129+MIN(Q129,AngCal!$B$30),U$11+U$12/(1+EXP((U$13-LOG10($O129))/U$14))+U$15/(1+EXP((U$16-LOG10($O129))/U$17))+U$18/(1+EXP((U$19-LOG10($O129))/U$20)))</f>
        <v>-1.0277406864836443E-3</v>
      </c>
      <c r="V129" s="18">
        <f ca="1">MAX(-R129+MIN(R129,AngCal!$B$30),V$11+V$12/(1+EXP((V$13-LOG10($O129))/V$14))+V$15/(1+EXP((V$16-LOG10($O129))/V$17))+V$18/(1+EXP((V$19-LOG10($O129))/V$20)))</f>
        <v>-1.8369608786785634E-3</v>
      </c>
      <c r="W129" s="18">
        <f ca="1">MAX(-S129+MIN(S129,AngCal!$B$30),W$11+W$12/(1+EXP((W$13-LOG10($O129))/W$14))+W$15/(1+EXP((W$16-LOG10($O129))/W$17))+W$18/(1+EXP((W$19-LOG10($O129))/W$20)))</f>
        <v>-1.0277406864836443E-3</v>
      </c>
      <c r="X129" s="18">
        <f t="shared" ca="1" si="20"/>
        <v>0.4773323844332521</v>
      </c>
      <c r="Y129" s="18">
        <f t="shared" ca="1" si="20"/>
        <v>0.57938970706591597</v>
      </c>
      <c r="Z129" s="18">
        <f t="shared" ca="1" si="20"/>
        <v>0.4773323844332521</v>
      </c>
      <c r="AA129" s="18">
        <f t="shared" ca="1" si="20"/>
        <v>0.57938970706591597</v>
      </c>
      <c r="AB129" s="18">
        <f t="shared" ca="1" si="21"/>
        <v>1.2384823915401206E-2</v>
      </c>
      <c r="AC129" s="18">
        <f t="shared" ca="1" si="21"/>
        <v>1.1538478413318874E-2</v>
      </c>
      <c r="AD129" s="18">
        <f t="shared" ca="1" si="21"/>
        <v>1.2384823915401206E-2</v>
      </c>
      <c r="AE129" s="18">
        <f t="shared" ca="1" si="21"/>
        <v>1.1538478413318874E-2</v>
      </c>
      <c r="AF129" s="18">
        <f ca="1">MAX(-AB129+MIN(AB129,AngCal!$B$30),AF$11+AF$12/(1+EXP((AF$13-LOG10($O129))/AF$14))+AF$15/(1+EXP((AF$16-LOG10($O129))/AF$17))+AF$18/(1+EXP((AF$19-LOG10($O129))/AF$20)))</f>
        <v>0.85549743125174782</v>
      </c>
      <c r="AG129" s="18">
        <f ca="1">MAX(-AC129+MIN(AC129,AngCal!$B$30),AG$11+AG$12/(1+EXP((AG$13-LOG10($O129))/AG$14))+AG$15/(1+EXP((AG$16-LOG10($O129))/AG$17))+AG$18/(1+EXP((AG$19-LOG10($O129))/AG$20)))</f>
        <v>0.84162911977100141</v>
      </c>
      <c r="AH129" s="18">
        <f ca="1">MAX(-AD129+MIN(AD129,AngCal!$B$30),AH$11+AH$12/(1+EXP((AH$13-LOG10($O129))/AH$14))+AH$15/(1+EXP((AH$16-LOG10($O129))/AH$17))+AH$18/(1+EXP((AH$19-LOG10($O129))/AH$20)))</f>
        <v>0.85549743125174782</v>
      </c>
      <c r="AI129" s="18">
        <f ca="1">MAX(-AE129+MIN(AE129,AngCal!$B$30),AI$11+AI$12/(1+EXP((AI$13-LOG10($O129))/AI$14))+AI$15/(1+EXP((AI$16-LOG10($O129))/AI$17))+AI$18/(1+EXP((AI$19-LOG10($O129))/AI$20)))</f>
        <v>0.84162911977100141</v>
      </c>
      <c r="AJ129" s="18">
        <f t="shared" ca="1" si="22"/>
        <v>4.6645983500727395</v>
      </c>
      <c r="AK129" s="18">
        <f t="shared" ca="1" si="22"/>
        <v>4.5296681291899503</v>
      </c>
      <c r="AL129" s="18">
        <f t="shared" ca="1" si="22"/>
        <v>4.6645983500727395</v>
      </c>
      <c r="AM129" s="18">
        <f t="shared" ca="1" si="22"/>
        <v>4.5296681291899503</v>
      </c>
      <c r="AN129" s="18">
        <f t="shared" ca="1" si="23"/>
        <v>1</v>
      </c>
      <c r="AO129" s="18">
        <f t="shared" ca="1" si="23"/>
        <v>1</v>
      </c>
      <c r="AP129" s="18">
        <f t="shared" ca="1" si="23"/>
        <v>1</v>
      </c>
      <c r="AQ129" s="18">
        <f t="shared" ca="1" si="23"/>
        <v>1</v>
      </c>
      <c r="AR129" s="18">
        <f t="shared" ca="1" si="24"/>
        <v>0</v>
      </c>
      <c r="AS129" s="18">
        <f t="shared" ca="1" si="24"/>
        <v>0</v>
      </c>
      <c r="AT129" s="18">
        <f t="shared" ca="1" si="24"/>
        <v>0</v>
      </c>
      <c r="AU129" s="18">
        <f t="shared" ca="1" si="24"/>
        <v>0</v>
      </c>
    </row>
    <row r="130" spans="2:47" x14ac:dyDescent="0.15">
      <c r="B130">
        <v>0.76500000000000001</v>
      </c>
      <c r="C130">
        <v>5</v>
      </c>
      <c r="D130" s="18">
        <v>-7.9620000000000003E-3</v>
      </c>
      <c r="E130" s="18">
        <v>0.747</v>
      </c>
      <c r="F130" s="18">
        <v>1.8580000000000001</v>
      </c>
      <c r="G130" s="18">
        <v>0.39169999999999999</v>
      </c>
      <c r="H130" s="18">
        <v>-1.651</v>
      </c>
      <c r="I130" s="18">
        <v>2.2370000000000001</v>
      </c>
      <c r="J130" s="18">
        <v>0.4819</v>
      </c>
      <c r="K130" s="18">
        <v>1.014</v>
      </c>
      <c r="L130" s="18">
        <v>3.5390000000000001</v>
      </c>
      <c r="M130" s="18">
        <v>0.254</v>
      </c>
      <c r="O130" s="18">
        <f>MAX(MIN(Angle!A143,AngProton!$P$3),AngProton!$P$2)</f>
        <v>712.65</v>
      </c>
      <c r="P130" s="18">
        <f t="shared" ca="1" si="19"/>
        <v>2.0286466263863719E-3</v>
      </c>
      <c r="Q130" s="18">
        <f t="shared" ca="1" si="19"/>
        <v>1.1959053316463533E-3</v>
      </c>
      <c r="R130" s="18">
        <f t="shared" ca="1" si="19"/>
        <v>2.0286466263863719E-3</v>
      </c>
      <c r="S130" s="18">
        <f t="shared" ca="1" si="19"/>
        <v>1.1959053316463533E-3</v>
      </c>
      <c r="T130" s="18">
        <f ca="1">MAX(-P130+MIN(P130,AngCal!$B$30),T$11+T$12/(1+EXP((T$13-LOG10($O130))/T$14))+T$15/(1+EXP((T$16-LOG10($O130))/T$17))+T$18/(1+EXP((T$19-LOG10($O130))/T$20)))</f>
        <v>-1.0286466263863718E-3</v>
      </c>
      <c r="U130" s="18">
        <f ca="1">MAX(-Q130+MIN(Q130,AngCal!$B$30),U$11+U$12/(1+EXP((U$13-LOG10($O130))/U$14))+U$15/(1+EXP((U$16-LOG10($O130))/U$17))+U$18/(1+EXP((U$19-LOG10($O130))/U$20)))</f>
        <v>-1.959053316463533E-4</v>
      </c>
      <c r="V130" s="18">
        <f ca="1">MAX(-R130+MIN(R130,AngCal!$B$30),V$11+V$12/(1+EXP((V$13-LOG10($O130))/V$14))+V$15/(1+EXP((V$16-LOG10($O130))/V$17))+V$18/(1+EXP((V$19-LOG10($O130))/V$20)))</f>
        <v>-1.0286466263863718E-3</v>
      </c>
      <c r="W130" s="18">
        <f ca="1">MAX(-S130+MIN(S130,AngCal!$B$30),W$11+W$12/(1+EXP((W$13-LOG10($O130))/W$14))+W$15/(1+EXP((W$16-LOG10($O130))/W$17))+W$18/(1+EXP((W$19-LOG10($O130))/W$20)))</f>
        <v>-1.959053316463533E-4</v>
      </c>
      <c r="X130" s="18">
        <f t="shared" ca="1" si="20"/>
        <v>0.34872981071512049</v>
      </c>
      <c r="Y130" s="18">
        <f t="shared" ca="1" si="20"/>
        <v>0.58070112402894591</v>
      </c>
      <c r="Z130" s="18">
        <f t="shared" ca="1" si="20"/>
        <v>0.34872981071512049</v>
      </c>
      <c r="AA130" s="18">
        <f t="shared" ca="1" si="20"/>
        <v>0.58070112402894591</v>
      </c>
      <c r="AB130" s="18">
        <f t="shared" ca="1" si="21"/>
        <v>9.576598773305519E-3</v>
      </c>
      <c r="AC130" s="18">
        <f t="shared" ca="1" si="21"/>
        <v>8.6847757596993022E-3</v>
      </c>
      <c r="AD130" s="18">
        <f t="shared" ca="1" si="21"/>
        <v>9.576598773305519E-3</v>
      </c>
      <c r="AE130" s="18">
        <f t="shared" ca="1" si="21"/>
        <v>8.6847757596993022E-3</v>
      </c>
      <c r="AF130" s="18">
        <f ca="1">MAX(-AB130+MIN(AB130,AngCal!$B$30),AF$11+AF$12/(1+EXP((AF$13-LOG10($O130))/AF$14))+AF$15/(1+EXP((AF$16-LOG10($O130))/AF$17))+AF$18/(1+EXP((AF$19-LOG10($O130))/AF$20)))</f>
        <v>0.96377655455659605</v>
      </c>
      <c r="AG130" s="18">
        <f ca="1">MAX(-AC130+MIN(AC130,AngCal!$B$30),AG$11+AG$12/(1+EXP((AG$13-LOG10($O130))/AG$14))+AG$15/(1+EXP((AG$16-LOG10($O130))/AG$17))+AG$18/(1+EXP((AG$19-LOG10($O130))/AG$20)))</f>
        <v>0.94848241090571572</v>
      </c>
      <c r="AH130" s="18">
        <f ca="1">MAX(-AD130+MIN(AD130,AngCal!$B$30),AH$11+AH$12/(1+EXP((AH$13-LOG10($O130))/AH$14))+AH$15/(1+EXP((AH$16-LOG10($O130))/AH$17))+AH$18/(1+EXP((AH$19-LOG10($O130))/AH$20)))</f>
        <v>0.96377655455659605</v>
      </c>
      <c r="AI130" s="18">
        <f ca="1">MAX(-AE130+MIN(AE130,AngCal!$B$30),AI$11+AI$12/(1+EXP((AI$13-LOG10($O130))/AI$14))+AI$15/(1+EXP((AI$16-LOG10($O130))/AI$17))+AI$18/(1+EXP((AI$19-LOG10($O130))/AI$20)))</f>
        <v>0.94848241090571572</v>
      </c>
      <c r="AJ130" s="18">
        <f t="shared" ca="1" si="22"/>
        <v>5.2376715556152353</v>
      </c>
      <c r="AK130" s="18">
        <f t="shared" ca="1" si="22"/>
        <v>5.0943739427944017</v>
      </c>
      <c r="AL130" s="18">
        <f t="shared" ca="1" si="22"/>
        <v>5.2376715556152353</v>
      </c>
      <c r="AM130" s="18">
        <f t="shared" ca="1" si="22"/>
        <v>5.0943739427944017</v>
      </c>
      <c r="AN130" s="18">
        <f t="shared" ca="1" si="23"/>
        <v>1</v>
      </c>
      <c r="AO130" s="18">
        <f t="shared" ca="1" si="23"/>
        <v>1</v>
      </c>
      <c r="AP130" s="18">
        <f t="shared" ca="1" si="23"/>
        <v>1</v>
      </c>
      <c r="AQ130" s="18">
        <f t="shared" ca="1" si="23"/>
        <v>1</v>
      </c>
      <c r="AR130" s="18">
        <f t="shared" ca="1" si="24"/>
        <v>0</v>
      </c>
      <c r="AS130" s="18">
        <f t="shared" ca="1" si="24"/>
        <v>0</v>
      </c>
      <c r="AT130" s="18">
        <f t="shared" ca="1" si="24"/>
        <v>0</v>
      </c>
      <c r="AU130" s="18">
        <f t="shared" ca="1" si="24"/>
        <v>0</v>
      </c>
    </row>
    <row r="131" spans="2:47" x14ac:dyDescent="0.15">
      <c r="B131">
        <v>0.76500000000000001</v>
      </c>
      <c r="C131">
        <v>7</v>
      </c>
      <c r="D131" s="18">
        <v>-1.4500000000000001E-2</v>
      </c>
      <c r="E131" s="18">
        <v>1.31</v>
      </c>
      <c r="F131" s="18">
        <v>1.9770000000000001</v>
      </c>
      <c r="G131" s="18">
        <v>0.44650000000000001</v>
      </c>
      <c r="H131" s="18">
        <v>-2.1909999999999998</v>
      </c>
      <c r="I131" s="18">
        <v>2.234</v>
      </c>
      <c r="J131" s="18">
        <v>0.49</v>
      </c>
      <c r="K131" s="18">
        <v>0.81620000000000004</v>
      </c>
      <c r="L131" s="18">
        <v>3.5840000000000001</v>
      </c>
      <c r="M131" s="18">
        <v>0.19189999999999999</v>
      </c>
      <c r="O131" s="18">
        <f>MAX(MIN(Angle!A144,AngProton!$P$3),AngProton!$P$2)</f>
        <v>897.16</v>
      </c>
      <c r="P131" s="18">
        <f t="shared" ca="1" si="19"/>
        <v>1.4972994265260858E-3</v>
      </c>
      <c r="Q131" s="18">
        <f t="shared" ca="1" si="19"/>
        <v>7.0293928945391534E-4</v>
      </c>
      <c r="R131" s="18">
        <f t="shared" ca="1" si="19"/>
        <v>1.4972994265260858E-3</v>
      </c>
      <c r="S131" s="18">
        <f t="shared" ca="1" si="19"/>
        <v>7.0293928945391534E-4</v>
      </c>
      <c r="T131" s="18">
        <f ca="1">MAX(-P131+MIN(P131,AngCal!$B$30),T$11+T$12/(1+EXP((T$13-LOG10($O131))/T$14))+T$15/(1+EXP((T$16-LOG10($O131))/T$17))+T$18/(1+EXP((T$19-LOG10($O131))/T$20)))</f>
        <v>-4.9729942652608581E-4</v>
      </c>
      <c r="U131" s="18">
        <f ca="1">MAX(-Q131+MIN(Q131,AngCal!$B$30),U$11+U$12/(1+EXP((U$13-LOG10($O131))/U$14))+U$15/(1+EXP((U$16-LOG10($O131))/U$17))+U$18/(1+EXP((U$19-LOG10($O131))/U$20)))</f>
        <v>0</v>
      </c>
      <c r="V131" s="18">
        <f ca="1">MAX(-R131+MIN(R131,AngCal!$B$30),V$11+V$12/(1+EXP((V$13-LOG10($O131))/V$14))+V$15/(1+EXP((V$16-LOG10($O131))/V$17))+V$18/(1+EXP((V$19-LOG10($O131))/V$20)))</f>
        <v>-4.9729942652608581E-4</v>
      </c>
      <c r="W131" s="18">
        <f ca="1">MAX(-S131+MIN(S131,AngCal!$B$30),W$11+W$12/(1+EXP((W$13-LOG10($O131))/W$14))+W$15/(1+EXP((W$16-LOG10($O131))/W$17))+W$18/(1+EXP((W$19-LOG10($O131))/W$20)))</f>
        <v>0</v>
      </c>
      <c r="X131" s="18">
        <f t="shared" ca="1" si="20"/>
        <v>0.29519265623190472</v>
      </c>
      <c r="Y131" s="18">
        <f t="shared" ca="1" si="20"/>
        <v>0.58190030315255636</v>
      </c>
      <c r="Z131" s="18">
        <f t="shared" ca="1" si="20"/>
        <v>0.29519265623190472</v>
      </c>
      <c r="AA131" s="18">
        <f t="shared" ca="1" si="20"/>
        <v>0.58190030315255636</v>
      </c>
      <c r="AB131" s="18">
        <f t="shared" ca="1" si="21"/>
        <v>7.2264042016356514E-3</v>
      </c>
      <c r="AC131" s="18">
        <f t="shared" ca="1" si="21"/>
        <v>6.2675798744740163E-3</v>
      </c>
      <c r="AD131" s="18">
        <f t="shared" ca="1" si="21"/>
        <v>7.2264042016356514E-3</v>
      </c>
      <c r="AE131" s="18">
        <f t="shared" ca="1" si="21"/>
        <v>6.2675798744740163E-3</v>
      </c>
      <c r="AF131" s="18">
        <f ca="1">MAX(-AB131+MIN(AB131,AngCal!$B$30),AF$11+AF$12/(1+EXP((AF$13-LOG10($O131))/AF$14))+AF$15/(1+EXP((AF$16-LOG10($O131))/AF$17))+AF$18/(1+EXP((AF$19-LOG10($O131))/AF$20)))</f>
        <v>1.0676107494565916</v>
      </c>
      <c r="AG131" s="18">
        <f ca="1">MAX(-AC131+MIN(AC131,AngCal!$B$30),AG$11+AG$12/(1+EXP((AG$13-LOG10($O131))/AG$14))+AG$15/(1+EXP((AG$16-LOG10($O131))/AG$17))+AG$18/(1+EXP((AG$19-LOG10($O131))/AG$20)))</f>
        <v>1.0500945673337676</v>
      </c>
      <c r="AH131" s="18">
        <f ca="1">MAX(-AD131+MIN(AD131,AngCal!$B$30),AH$11+AH$12/(1+EXP((AH$13-LOG10($O131))/AH$14))+AH$15/(1+EXP((AH$16-LOG10($O131))/AH$17))+AH$18/(1+EXP((AH$19-LOG10($O131))/AH$20)))</f>
        <v>1.0676107494565916</v>
      </c>
      <c r="AI131" s="18">
        <f ca="1">MAX(-AE131+MIN(AE131,AngCal!$B$30),AI$11+AI$12/(1+EXP((AI$13-LOG10($O131))/AI$14))+AI$15/(1+EXP((AI$16-LOG10($O131))/AI$17))+AI$18/(1+EXP((AI$19-LOG10($O131))/AI$20)))</f>
        <v>1.0500945673337676</v>
      </c>
      <c r="AJ131" s="18">
        <f t="shared" ca="1" si="22"/>
        <v>5.7953416705341301</v>
      </c>
      <c r="AK131" s="18">
        <f t="shared" ca="1" si="22"/>
        <v>5.6494725443091571</v>
      </c>
      <c r="AL131" s="18">
        <f t="shared" ca="1" si="22"/>
        <v>5.7953416705341301</v>
      </c>
      <c r="AM131" s="18">
        <f t="shared" ca="1" si="22"/>
        <v>5.6494725443091571</v>
      </c>
      <c r="AN131" s="18">
        <f t="shared" ca="1" si="23"/>
        <v>1</v>
      </c>
      <c r="AO131" s="18">
        <f t="shared" ca="1" si="23"/>
        <v>1</v>
      </c>
      <c r="AP131" s="18">
        <f t="shared" ca="1" si="23"/>
        <v>1</v>
      </c>
      <c r="AQ131" s="18">
        <f t="shared" ca="1" si="23"/>
        <v>1</v>
      </c>
      <c r="AR131" s="18">
        <f t="shared" ca="1" si="24"/>
        <v>0</v>
      </c>
      <c r="AS131" s="18">
        <f t="shared" ca="1" si="24"/>
        <v>0</v>
      </c>
      <c r="AT131" s="18">
        <f t="shared" ca="1" si="24"/>
        <v>0</v>
      </c>
      <c r="AU131" s="18">
        <f t="shared" ca="1" si="24"/>
        <v>0</v>
      </c>
    </row>
    <row r="132" spans="2:47" x14ac:dyDescent="0.15">
      <c r="B132">
        <v>0.76500000000000001</v>
      </c>
      <c r="C132">
        <v>10</v>
      </c>
      <c r="D132" s="18">
        <v>-5.6509999999999998E-3</v>
      </c>
      <c r="E132" s="18">
        <v>-7.0629999999999998E-2</v>
      </c>
      <c r="F132" s="18">
        <v>1.446</v>
      </c>
      <c r="G132" s="18">
        <v>1.4279999999999999</v>
      </c>
      <c r="H132" s="18">
        <v>-1.456</v>
      </c>
      <c r="I132" s="18">
        <v>2.887</v>
      </c>
      <c r="J132" s="18">
        <v>0.39510000000000001</v>
      </c>
      <c r="K132" s="18">
        <v>1.8440000000000001</v>
      </c>
      <c r="L132" s="18">
        <v>3.6960000000000002</v>
      </c>
      <c r="M132" s="18">
        <v>0.37580000000000002</v>
      </c>
      <c r="O132" s="18">
        <f>MAX(MIN(Angle!A145,AngProton!$P$3),AngProton!$P$2)</f>
        <v>1129.4000000000001</v>
      </c>
      <c r="P132" s="18">
        <f t="shared" ca="1" si="19"/>
        <v>1.1361903031963383E-3</v>
      </c>
      <c r="Q132" s="18">
        <f t="shared" ca="1" si="19"/>
        <v>4.1460651717984895E-4</v>
      </c>
      <c r="R132" s="18">
        <f t="shared" ca="1" si="19"/>
        <v>1.1361903031963383E-3</v>
      </c>
      <c r="S132" s="18">
        <f t="shared" ca="1" si="19"/>
        <v>4.1460651717984895E-4</v>
      </c>
      <c r="T132" s="18">
        <f ca="1">MAX(-P132+MIN(P132,AngCal!$B$30),T$11+T$12/(1+EXP((T$13-LOG10($O132))/T$14))+T$15/(1+EXP((T$16-LOG10($O132))/T$17))+T$18/(1+EXP((T$19-LOG10($O132))/T$20)))</f>
        <v>-1.3619030319633827E-4</v>
      </c>
      <c r="U132" s="18">
        <f ca="1">MAX(-Q132+MIN(Q132,AngCal!$B$30),U$11+U$12/(1+EXP((U$13-LOG10($O132))/U$14))+U$15/(1+EXP((U$16-LOG10($O132))/U$17))+U$18/(1+EXP((U$19-LOG10($O132))/U$20)))</f>
        <v>0</v>
      </c>
      <c r="V132" s="18">
        <f ca="1">MAX(-R132+MIN(R132,AngCal!$B$30),V$11+V$12/(1+EXP((V$13-LOG10($O132))/V$14))+V$15/(1+EXP((V$16-LOG10($O132))/V$17))+V$18/(1+EXP((V$19-LOG10($O132))/V$20)))</f>
        <v>-1.3619030319633827E-4</v>
      </c>
      <c r="W132" s="18">
        <f ca="1">MAX(-S132+MIN(S132,AngCal!$B$30),W$11+W$12/(1+EXP((W$13-LOG10($O132))/W$14))+W$15/(1+EXP((W$16-LOG10($O132))/W$17))+W$18/(1+EXP((W$19-LOG10($O132))/W$20)))</f>
        <v>0</v>
      </c>
      <c r="X132" s="18">
        <f t="shared" ca="1" si="20"/>
        <v>0.28945607623681929</v>
      </c>
      <c r="Y132" s="18">
        <f t="shared" ca="1" si="20"/>
        <v>0.58300056565893554</v>
      </c>
      <c r="Z132" s="18">
        <f t="shared" ca="1" si="20"/>
        <v>0.28945607623681929</v>
      </c>
      <c r="AA132" s="18">
        <f t="shared" ca="1" si="20"/>
        <v>0.58300056565893554</v>
      </c>
      <c r="AB132" s="18">
        <f t="shared" ca="1" si="21"/>
        <v>5.2019429569141306E-3</v>
      </c>
      <c r="AC132" s="18">
        <f t="shared" ca="1" si="21"/>
        <v>4.2358706719913333E-3</v>
      </c>
      <c r="AD132" s="18">
        <f t="shared" ca="1" si="21"/>
        <v>5.2019429569141306E-3</v>
      </c>
      <c r="AE132" s="18">
        <f t="shared" ca="1" si="21"/>
        <v>4.2358706719913333E-3</v>
      </c>
      <c r="AF132" s="18">
        <f ca="1">MAX(-AB132+MIN(AB132,AngCal!$B$30),AF$11+AF$12/(1+EXP((AF$13-LOG10($O132))/AF$14))+AF$15/(1+EXP((AF$16-LOG10($O132))/AF$17))+AF$18/(1+EXP((AF$19-LOG10($O132))/AF$20)))</f>
        <v>1.1596706029102206</v>
      </c>
      <c r="AG132" s="18">
        <f ca="1">MAX(-AC132+MIN(AC132,AngCal!$B$30),AG$11+AG$12/(1+EXP((AG$13-LOG10($O132))/AG$14))+AG$15/(1+EXP((AG$16-LOG10($O132))/AG$17))+AG$18/(1+EXP((AG$19-LOG10($O132))/AG$20)))</f>
        <v>1.1396192695884544</v>
      </c>
      <c r="AH132" s="18">
        <f ca="1">MAX(-AD132+MIN(AD132,AngCal!$B$30),AH$11+AH$12/(1+EXP((AH$13-LOG10($O132))/AH$14))+AH$15/(1+EXP((AH$16-LOG10($O132))/AH$17))+AH$18/(1+EXP((AH$19-LOG10($O132))/AH$20)))</f>
        <v>1.1596706029102206</v>
      </c>
      <c r="AI132" s="18">
        <f ca="1">MAX(-AE132+MIN(AE132,AngCal!$B$30),AI$11+AI$12/(1+EXP((AI$13-LOG10($O132))/AI$14))+AI$15/(1+EXP((AI$16-LOG10($O132))/AI$17))+AI$18/(1+EXP((AI$19-LOG10($O132))/AI$20)))</f>
        <v>1.1396192695884544</v>
      </c>
      <c r="AJ132" s="18">
        <f t="shared" ca="1" si="22"/>
        <v>6.3105783533309214</v>
      </c>
      <c r="AK132" s="18">
        <f t="shared" ca="1" si="22"/>
        <v>6.1684480622809215</v>
      </c>
      <c r="AL132" s="18">
        <f t="shared" ca="1" si="22"/>
        <v>6.3105783533309214</v>
      </c>
      <c r="AM132" s="18">
        <f t="shared" ca="1" si="22"/>
        <v>6.1684480622809215</v>
      </c>
      <c r="AN132" s="18">
        <f t="shared" ca="1" si="23"/>
        <v>1</v>
      </c>
      <c r="AO132" s="18">
        <f t="shared" ca="1" si="23"/>
        <v>1</v>
      </c>
      <c r="AP132" s="18">
        <f t="shared" ca="1" si="23"/>
        <v>1</v>
      </c>
      <c r="AQ132" s="18">
        <f t="shared" ca="1" si="23"/>
        <v>1</v>
      </c>
      <c r="AR132" s="18">
        <f t="shared" ca="1" si="24"/>
        <v>0</v>
      </c>
      <c r="AS132" s="18">
        <f t="shared" ca="1" si="24"/>
        <v>0</v>
      </c>
      <c r="AT132" s="18">
        <f t="shared" ca="1" si="24"/>
        <v>0</v>
      </c>
      <c r="AU132" s="18">
        <f t="shared" ca="1" si="24"/>
        <v>0</v>
      </c>
    </row>
    <row r="133" spans="2:47" x14ac:dyDescent="0.15">
      <c r="B133">
        <v>0.76500000000000001</v>
      </c>
      <c r="C133">
        <v>15</v>
      </c>
      <c r="D133" s="18">
        <v>0.1149</v>
      </c>
      <c r="E133" s="18">
        <v>5.0250000000000004</v>
      </c>
      <c r="F133" s="18">
        <v>2.7109999999999999</v>
      </c>
      <c r="G133" s="18">
        <v>0.88360000000000005</v>
      </c>
      <c r="H133" s="18">
        <v>-3.4649999999999999</v>
      </c>
      <c r="I133" s="18">
        <v>2.31</v>
      </c>
      <c r="J133" s="18">
        <v>1.038</v>
      </c>
      <c r="K133" s="18">
        <v>-1.909</v>
      </c>
      <c r="L133" s="18">
        <v>2.64</v>
      </c>
      <c r="M133" s="18">
        <v>0.42170000000000002</v>
      </c>
      <c r="O133" s="18">
        <f>MAX(MIN(Angle!A146,AngProton!$P$3),AngProton!$P$2)</f>
        <v>1421.9</v>
      </c>
      <c r="P133" s="18">
        <f t="shared" ca="1" si="19"/>
        <v>8.8107779365104513E-4</v>
      </c>
      <c r="Q133" s="18">
        <f t="shared" ca="1" si="19"/>
        <v>2.4623838822821625E-4</v>
      </c>
      <c r="R133" s="18">
        <f t="shared" ca="1" si="19"/>
        <v>8.8107779365104513E-4</v>
      </c>
      <c r="S133" s="18">
        <f t="shared" ca="1" si="19"/>
        <v>2.4623838822821625E-4</v>
      </c>
      <c r="T133" s="18">
        <f ca="1">MAX(-P133+MIN(P133,AngCal!$B$30),T$11+T$12/(1+EXP((T$13-LOG10($O133))/T$14))+T$15/(1+EXP((T$16-LOG10($O133))/T$17))+T$18/(1+EXP((T$19-LOG10($O133))/T$20)))</f>
        <v>0</v>
      </c>
      <c r="U133" s="18">
        <f ca="1">MAX(-Q133+MIN(Q133,AngCal!$B$30),U$11+U$12/(1+EXP((U$13-LOG10($O133))/U$14))+U$15/(1+EXP((U$16-LOG10($O133))/U$17))+U$18/(1+EXP((U$19-LOG10($O133))/U$20)))</f>
        <v>0</v>
      </c>
      <c r="V133" s="18">
        <f ca="1">MAX(-R133+MIN(R133,AngCal!$B$30),V$11+V$12/(1+EXP((V$13-LOG10($O133))/V$14))+V$15/(1+EXP((V$16-LOG10($O133))/V$17))+V$18/(1+EXP((V$19-LOG10($O133))/V$20)))</f>
        <v>0</v>
      </c>
      <c r="W133" s="18">
        <f ca="1">MAX(-S133+MIN(S133,AngCal!$B$30),W$11+W$12/(1+EXP((W$13-LOG10($O133))/W$14))+W$15/(1+EXP((W$16-LOG10($O133))/W$17))+W$18/(1+EXP((W$19-LOG10($O133))/W$20)))</f>
        <v>0</v>
      </c>
      <c r="X133" s="18">
        <f t="shared" ca="1" si="20"/>
        <v>0.28898292344548621</v>
      </c>
      <c r="Y133" s="18">
        <f t="shared" ca="1" si="20"/>
        <v>0.58401610093060952</v>
      </c>
      <c r="Z133" s="18">
        <f t="shared" ca="1" si="20"/>
        <v>0.28898292344548621</v>
      </c>
      <c r="AA133" s="18">
        <f t="shared" ca="1" si="20"/>
        <v>0.58401610093060952</v>
      </c>
      <c r="AB133" s="18">
        <f t="shared" ca="1" si="21"/>
        <v>3.426049751853311E-3</v>
      </c>
      <c r="AC133" s="18">
        <f t="shared" ca="1" si="21"/>
        <v>2.5376891847469912E-3</v>
      </c>
      <c r="AD133" s="18">
        <f t="shared" ca="1" si="21"/>
        <v>3.426049751853311E-3</v>
      </c>
      <c r="AE133" s="18">
        <f t="shared" ca="1" si="21"/>
        <v>2.5376891847469912E-3</v>
      </c>
      <c r="AF133" s="18">
        <f ca="1">MAX(-AB133+MIN(AB133,AngCal!$B$30),AF$11+AF$12/(1+EXP((AF$13-LOG10($O133))/AF$14))+AF$15/(1+EXP((AF$16-LOG10($O133))/AF$17))+AF$18/(1+EXP((AF$19-LOG10($O133))/AF$20)))</f>
        <v>1.2355363440243474</v>
      </c>
      <c r="AG133" s="18">
        <f ca="1">MAX(-AC133+MIN(AC133,AngCal!$B$30),AG$11+AG$12/(1+EXP((AG$13-LOG10($O133))/AG$14))+AG$15/(1+EXP((AG$16-LOG10($O133))/AG$17))+AG$18/(1+EXP((AG$19-LOG10($O133))/AG$20)))</f>
        <v>1.213272511082822</v>
      </c>
      <c r="AH133" s="18">
        <f ca="1">MAX(-AD133+MIN(AD133,AngCal!$B$30),AH$11+AH$12/(1+EXP((AH$13-LOG10($O133))/AH$14))+AH$15/(1+EXP((AH$16-LOG10($O133))/AH$17))+AH$18/(1+EXP((AH$19-LOG10($O133))/AH$20)))</f>
        <v>1.2355363440243474</v>
      </c>
      <c r="AI133" s="18">
        <f ca="1">MAX(-AE133+MIN(AE133,AngCal!$B$30),AI$11+AI$12/(1+EXP((AI$13-LOG10($O133))/AI$14))+AI$15/(1+EXP((AI$16-LOG10($O133))/AI$17))+AI$18/(1+EXP((AI$19-LOG10($O133))/AI$20)))</f>
        <v>1.213272511082822</v>
      </c>
      <c r="AJ133" s="18">
        <f t="shared" ca="1" si="22"/>
        <v>6.7652084740170597</v>
      </c>
      <c r="AK133" s="18">
        <f t="shared" ca="1" si="22"/>
        <v>6.6323628077604075</v>
      </c>
      <c r="AL133" s="18">
        <f t="shared" ca="1" si="22"/>
        <v>6.7652084740170597</v>
      </c>
      <c r="AM133" s="18">
        <f t="shared" ca="1" si="22"/>
        <v>6.6323628077604075</v>
      </c>
      <c r="AN133" s="18">
        <f t="shared" ca="1" si="23"/>
        <v>1</v>
      </c>
      <c r="AO133" s="18">
        <f t="shared" ca="1" si="23"/>
        <v>1</v>
      </c>
      <c r="AP133" s="18">
        <f t="shared" ca="1" si="23"/>
        <v>1</v>
      </c>
      <c r="AQ133" s="18">
        <f t="shared" ca="1" si="23"/>
        <v>1</v>
      </c>
      <c r="AR133" s="18">
        <f t="shared" ca="1" si="24"/>
        <v>0</v>
      </c>
      <c r="AS133" s="18">
        <f t="shared" ca="1" si="24"/>
        <v>0</v>
      </c>
      <c r="AT133" s="18">
        <f t="shared" ca="1" si="24"/>
        <v>0</v>
      </c>
      <c r="AU133" s="18">
        <f t="shared" ca="1" si="24"/>
        <v>0</v>
      </c>
    </row>
    <row r="134" spans="2:47" x14ac:dyDescent="0.15">
      <c r="B134">
        <v>0.76500000000000001</v>
      </c>
      <c r="C134">
        <v>20</v>
      </c>
      <c r="D134" s="18">
        <v>-2.2679999999999999E-2</v>
      </c>
      <c r="E134" s="18">
        <v>-1.3610000000000001E-2</v>
      </c>
      <c r="F134" s="18">
        <v>0.30609999999999998</v>
      </c>
      <c r="G134" s="18">
        <v>3.099E-2</v>
      </c>
      <c r="H134" s="18">
        <v>-0.36940000000000001</v>
      </c>
      <c r="I134" s="18">
        <v>2.2109999999999999</v>
      </c>
      <c r="J134" s="18">
        <v>0.22650000000000001</v>
      </c>
      <c r="K134" s="18">
        <v>-0.2757</v>
      </c>
      <c r="L134" s="18">
        <v>2.8069999999999999</v>
      </c>
      <c r="M134" s="18">
        <v>0.1313</v>
      </c>
      <c r="O134" s="18">
        <f>MAX(MIN(Angle!A147,AngProton!$P$3),AngProton!$P$2)</f>
        <v>1790.1</v>
      </c>
      <c r="P134" s="18">
        <f t="shared" ca="1" si="19"/>
        <v>6.943370256988074E-4</v>
      </c>
      <c r="Q134" s="18">
        <f t="shared" ca="1" si="19"/>
        <v>1.4758494871119562E-4</v>
      </c>
      <c r="R134" s="18">
        <f t="shared" ca="1" si="19"/>
        <v>6.943370256988074E-4</v>
      </c>
      <c r="S134" s="18">
        <f t="shared" ca="1" si="19"/>
        <v>1.4758494871119562E-4</v>
      </c>
      <c r="T134" s="18">
        <f ca="1">MAX(-P134+MIN(P134,AngCal!$B$30),T$11+T$12/(1+EXP((T$13-LOG10($O134))/T$14))+T$15/(1+EXP((T$16-LOG10($O134))/T$17))+T$18/(1+EXP((T$19-LOG10($O134))/T$20)))</f>
        <v>0</v>
      </c>
      <c r="U134" s="18">
        <f ca="1">MAX(-Q134+MIN(Q134,AngCal!$B$30),U$11+U$12/(1+EXP((U$13-LOG10($O134))/U$14))+U$15/(1+EXP((U$16-LOG10($O134))/U$17))+U$18/(1+EXP((U$19-LOG10($O134))/U$20)))</f>
        <v>0</v>
      </c>
      <c r="V134" s="18">
        <f ca="1">MAX(-R134+MIN(R134,AngCal!$B$30),V$11+V$12/(1+EXP((V$13-LOG10($O134))/V$14))+V$15/(1+EXP((V$16-LOG10($O134))/V$17))+V$18/(1+EXP((V$19-LOG10($O134))/V$20)))</f>
        <v>0</v>
      </c>
      <c r="W134" s="18">
        <f ca="1">MAX(-S134+MIN(S134,AngCal!$B$30),W$11+W$12/(1+EXP((W$13-LOG10($O134))/W$14))+W$15/(1+EXP((W$16-LOG10($O134))/W$17))+W$18/(1+EXP((W$19-LOG10($O134))/W$20)))</f>
        <v>0</v>
      </c>
      <c r="X134" s="18">
        <f t="shared" ca="1" si="20"/>
        <v>0.28894487295706739</v>
      </c>
      <c r="Y134" s="18">
        <f t="shared" ca="1" si="20"/>
        <v>0.5849584680218205</v>
      </c>
      <c r="Z134" s="18">
        <f t="shared" ca="1" si="20"/>
        <v>0.28894487295706739</v>
      </c>
      <c r="AA134" s="18">
        <f t="shared" ca="1" si="20"/>
        <v>0.5849584680218205</v>
      </c>
      <c r="AB134" s="18">
        <f t="shared" ca="1" si="21"/>
        <v>1.8574941428285592E-3</v>
      </c>
      <c r="AC134" s="18">
        <f t="shared" ca="1" si="21"/>
        <v>1.1262358865256859E-3</v>
      </c>
      <c r="AD134" s="18">
        <f t="shared" ca="1" si="21"/>
        <v>1.8574941428285592E-3</v>
      </c>
      <c r="AE134" s="18">
        <f t="shared" ca="1" si="21"/>
        <v>1.1262358865256859E-3</v>
      </c>
      <c r="AF134" s="18">
        <f ca="1">MAX(-AB134+MIN(AB134,AngCal!$B$30),AF$11+AF$12/(1+EXP((AF$13-LOG10($O134))/AF$14))+AF$15/(1+EXP((AF$16-LOG10($O134))/AF$17))+AF$18/(1+EXP((AF$19-LOG10($O134))/AF$20)))</f>
        <v>1.2942145760752961</v>
      </c>
      <c r="AG134" s="18">
        <f ca="1">MAX(-AC134+MIN(AC134,AngCal!$B$30),AG$11+AG$12/(1+EXP((AG$13-LOG10($O134))/AG$14))+AG$15/(1+EXP((AG$16-LOG10($O134))/AG$17))+AG$18/(1+EXP((AG$19-LOG10($O134))/AG$20)))</f>
        <v>1.2704839034255619</v>
      </c>
      <c r="AH134" s="18">
        <f ca="1">MAX(-AD134+MIN(AD134,AngCal!$B$30),AH$11+AH$12/(1+EXP((AH$13-LOG10($O134))/AH$14))+AH$15/(1+EXP((AH$16-LOG10($O134))/AH$17))+AH$18/(1+EXP((AH$19-LOG10($O134))/AH$20)))</f>
        <v>1.2942145760752961</v>
      </c>
      <c r="AI134" s="18">
        <f ca="1">MAX(-AE134+MIN(AE134,AngCal!$B$30),AI$11+AI$12/(1+EXP((AI$13-LOG10($O134))/AI$14))+AI$15/(1+EXP((AI$16-LOG10($O134))/AI$17))+AI$18/(1+EXP((AI$19-LOG10($O134))/AI$20)))</f>
        <v>1.2704839034255619</v>
      </c>
      <c r="AJ134" s="18">
        <f t="shared" ca="1" si="22"/>
        <v>7.1503688852323357</v>
      </c>
      <c r="AK134" s="18">
        <f t="shared" ca="1" si="22"/>
        <v>7.0307395373671548</v>
      </c>
      <c r="AL134" s="18">
        <f t="shared" ca="1" si="22"/>
        <v>7.1503688852323357</v>
      </c>
      <c r="AM134" s="18">
        <f t="shared" ca="1" si="22"/>
        <v>7.0307395373671548</v>
      </c>
      <c r="AN134" s="18">
        <f t="shared" ca="1" si="23"/>
        <v>1</v>
      </c>
      <c r="AO134" s="18">
        <f t="shared" ca="1" si="23"/>
        <v>1</v>
      </c>
      <c r="AP134" s="18">
        <f t="shared" ca="1" si="23"/>
        <v>1</v>
      </c>
      <c r="AQ134" s="18">
        <f t="shared" ca="1" si="23"/>
        <v>1</v>
      </c>
      <c r="AR134" s="18">
        <f t="shared" ca="1" si="24"/>
        <v>0</v>
      </c>
      <c r="AS134" s="18">
        <f t="shared" ca="1" si="24"/>
        <v>0</v>
      </c>
      <c r="AT134" s="18">
        <f t="shared" ca="1" si="24"/>
        <v>0</v>
      </c>
      <c r="AU134" s="18">
        <f t="shared" ca="1" si="24"/>
        <v>0</v>
      </c>
    </row>
    <row r="135" spans="2:47" x14ac:dyDescent="0.15">
      <c r="B135">
        <v>1.901</v>
      </c>
      <c r="C135">
        <v>1</v>
      </c>
      <c r="D135" s="18">
        <v>-3.7260000000000001E-2</v>
      </c>
      <c r="E135" s="18">
        <v>-6.7900000000000002E-2</v>
      </c>
      <c r="F135" s="18">
        <v>1.286</v>
      </c>
      <c r="G135" s="18">
        <v>0.26540000000000002</v>
      </c>
      <c r="H135" s="18">
        <v>-0.1792</v>
      </c>
      <c r="I135" s="18">
        <v>1.89</v>
      </c>
      <c r="J135" s="18">
        <v>0.17929999999999999</v>
      </c>
      <c r="K135" s="18">
        <v>0.26440000000000002</v>
      </c>
      <c r="L135" s="18">
        <v>2.734</v>
      </c>
      <c r="M135" s="18">
        <v>0.2611</v>
      </c>
      <c r="O135" s="18">
        <f>MAX(MIN(Angle!A148,AngProton!$P$3),AngProton!$P$2)</f>
        <v>2253.6</v>
      </c>
      <c r="P135" s="18">
        <f t="shared" ca="1" si="19"/>
        <v>5.5343220739690474E-4</v>
      </c>
      <c r="Q135" s="18">
        <f t="shared" ca="1" si="19"/>
        <v>8.9337071521602973E-5</v>
      </c>
      <c r="R135" s="18">
        <f t="shared" ca="1" si="19"/>
        <v>5.5343220739690474E-4</v>
      </c>
      <c r="S135" s="18">
        <f t="shared" ca="1" si="19"/>
        <v>8.9337071521602973E-5</v>
      </c>
      <c r="T135" s="18">
        <f ca="1">MAX(-P135+MIN(P135,AngCal!$B$30),T$11+T$12/(1+EXP((T$13-LOG10($O135))/T$14))+T$15/(1+EXP((T$16-LOG10($O135))/T$17))+T$18/(1+EXP((T$19-LOG10($O135))/T$20)))</f>
        <v>0</v>
      </c>
      <c r="U135" s="18">
        <f ca="1">MAX(-Q135+MIN(Q135,AngCal!$B$30),U$11+U$12/(1+EXP((U$13-LOG10($O135))/U$14))+U$15/(1+EXP((U$16-LOG10($O135))/U$17))+U$18/(1+EXP((U$19-LOG10($O135))/U$20)))</f>
        <v>0</v>
      </c>
      <c r="V135" s="18">
        <f ca="1">MAX(-R135+MIN(R135,AngCal!$B$30),V$11+V$12/(1+EXP((V$13-LOG10($O135))/V$14))+V$15/(1+EXP((V$16-LOG10($O135))/V$17))+V$18/(1+EXP((V$19-LOG10($O135))/V$20)))</f>
        <v>0</v>
      </c>
      <c r="W135" s="18">
        <f ca="1">MAX(-S135+MIN(S135,AngCal!$B$30),W$11+W$12/(1+EXP((W$13-LOG10($O135))/W$14))+W$15/(1+EXP((W$16-LOG10($O135))/W$17))+W$18/(1+EXP((W$19-LOG10($O135))/W$20)))</f>
        <v>0</v>
      </c>
      <c r="X135" s="18">
        <f t="shared" ca="1" si="20"/>
        <v>0.2889418179256224</v>
      </c>
      <c r="Y135" s="18">
        <f t="shared" ca="1" si="20"/>
        <v>0.58583802116827954</v>
      </c>
      <c r="Z135" s="18">
        <f t="shared" ca="1" si="20"/>
        <v>0.2889418179256224</v>
      </c>
      <c r="AA135" s="18">
        <f t="shared" ca="1" si="20"/>
        <v>0.58583802116827954</v>
      </c>
      <c r="AB135" s="18">
        <f t="shared" ca="1" si="21"/>
        <v>4.7011206587698612E-4</v>
      </c>
      <c r="AC135" s="18">
        <f t="shared" ca="1" si="21"/>
        <v>0</v>
      </c>
      <c r="AD135" s="18">
        <f t="shared" ca="1" si="21"/>
        <v>4.7011206587698612E-4</v>
      </c>
      <c r="AE135" s="18">
        <f t="shared" ca="1" si="21"/>
        <v>0</v>
      </c>
      <c r="AF135" s="18">
        <f ca="1">MAX(-AB135+MIN(AB135,AngCal!$B$30),AF$11+AF$12/(1+EXP((AF$13-LOG10($O135))/AF$14))+AF$15/(1+EXP((AF$16-LOG10($O135))/AF$17))+AF$18/(1+EXP((AF$19-LOG10($O135))/AF$20)))</f>
        <v>1.3374120235900928</v>
      </c>
      <c r="AG135" s="18">
        <f ca="1">MAX(-AC135+MIN(AC135,AngCal!$B$30),AG$11+AG$12/(1+EXP((AG$13-LOG10($O135))/AG$14))+AG$15/(1+EXP((AG$16-LOG10($O135))/AG$17))+AG$18/(1+EXP((AG$19-LOG10($O135))/AG$20)))</f>
        <v>1.3130548427106108</v>
      </c>
      <c r="AH135" s="18">
        <f ca="1">MAX(-AD135+MIN(AD135,AngCal!$B$30),AH$11+AH$12/(1+EXP((AH$13-LOG10($O135))/AH$14))+AH$15/(1+EXP((AH$16-LOG10($O135))/AH$17))+AH$18/(1+EXP((AH$19-LOG10($O135))/AH$20)))</f>
        <v>1.3374120235900928</v>
      </c>
      <c r="AI135" s="18">
        <f ca="1">MAX(-AE135+MIN(AE135,AngCal!$B$30),AI$11+AI$12/(1+EXP((AI$13-LOG10($O135))/AI$14))+AI$15/(1+EXP((AI$16-LOG10($O135))/AI$17))+AI$18/(1+EXP((AI$19-LOG10($O135))/AI$20)))</f>
        <v>1.3130548427106108</v>
      </c>
      <c r="AJ135" s="18">
        <f t="shared" ca="1" si="22"/>
        <v>7.4660155096525722</v>
      </c>
      <c r="AK135" s="18">
        <f t="shared" ca="1" si="22"/>
        <v>7.3616786633352955</v>
      </c>
      <c r="AL135" s="18">
        <f t="shared" ca="1" si="22"/>
        <v>7.4660155096525722</v>
      </c>
      <c r="AM135" s="18">
        <f t="shared" ca="1" si="22"/>
        <v>7.3616786633352955</v>
      </c>
      <c r="AN135" s="18">
        <f t="shared" ca="1" si="23"/>
        <v>1</v>
      </c>
      <c r="AO135" s="18">
        <f t="shared" ca="1" si="23"/>
        <v>1</v>
      </c>
      <c r="AP135" s="18">
        <f t="shared" ca="1" si="23"/>
        <v>1</v>
      </c>
      <c r="AQ135" s="18">
        <f t="shared" ca="1" si="23"/>
        <v>1</v>
      </c>
      <c r="AR135" s="18">
        <f t="shared" ca="1" si="24"/>
        <v>0</v>
      </c>
      <c r="AS135" s="18">
        <f t="shared" ca="1" si="24"/>
        <v>0</v>
      </c>
      <c r="AT135" s="18">
        <f t="shared" ca="1" si="24"/>
        <v>0</v>
      </c>
      <c r="AU135" s="18">
        <f t="shared" ca="1" si="24"/>
        <v>0</v>
      </c>
    </row>
    <row r="136" spans="2:47" x14ac:dyDescent="0.15">
      <c r="B136">
        <v>1.901</v>
      </c>
      <c r="C136">
        <v>3</v>
      </c>
      <c r="D136" s="18">
        <v>-2.7040000000000002E-2</v>
      </c>
      <c r="E136" s="18">
        <v>-4.4019999999999997E-2</v>
      </c>
      <c r="F136" s="18">
        <v>2.3769999999999998</v>
      </c>
      <c r="G136" s="18">
        <v>8.097E-2</v>
      </c>
      <c r="H136" s="18">
        <v>-0.39460000000000001</v>
      </c>
      <c r="I136" s="18">
        <v>2.1379999999999999</v>
      </c>
      <c r="J136" s="18">
        <v>0.35260000000000002</v>
      </c>
      <c r="K136" s="18">
        <v>0.45810000000000001</v>
      </c>
      <c r="L136" s="18">
        <v>3.2269999999999999</v>
      </c>
      <c r="M136" s="18">
        <v>0.18410000000000001</v>
      </c>
      <c r="O136" s="18">
        <f>MAX(MIN(Angle!A149,AngProton!$P$3),AngProton!$P$2)</f>
        <v>2837.1</v>
      </c>
      <c r="P136" s="18">
        <f t="shared" ca="1" si="19"/>
        <v>4.4459337596812823E-4</v>
      </c>
      <c r="Q136" s="18">
        <f t="shared" ca="1" si="19"/>
        <v>5.4620331799832417E-5</v>
      </c>
      <c r="R136" s="18">
        <f t="shared" ca="1" si="19"/>
        <v>4.4459337596812823E-4</v>
      </c>
      <c r="S136" s="18">
        <f t="shared" ca="1" si="19"/>
        <v>5.4620331799832417E-5</v>
      </c>
      <c r="T136" s="18">
        <f ca="1">MAX(-P136+MIN(P136,AngCal!$B$30),T$11+T$12/(1+EXP((T$13-LOG10($O136))/T$14))+T$15/(1+EXP((T$16-LOG10($O136))/T$17))+T$18/(1+EXP((T$19-LOG10($O136))/T$20)))</f>
        <v>0</v>
      </c>
      <c r="U136" s="18">
        <f ca="1">MAX(-Q136+MIN(Q136,AngCal!$B$30),U$11+U$12/(1+EXP((U$13-LOG10($O136))/U$14))+U$15/(1+EXP((U$16-LOG10($O136))/U$17))+U$18/(1+EXP((U$19-LOG10($O136))/U$20)))</f>
        <v>0</v>
      </c>
      <c r="V136" s="18">
        <f ca="1">MAX(-R136+MIN(R136,AngCal!$B$30),V$11+V$12/(1+EXP((V$13-LOG10($O136))/V$14))+V$15/(1+EXP((V$16-LOG10($O136))/V$17))+V$18/(1+EXP((V$19-LOG10($O136))/V$20)))</f>
        <v>0</v>
      </c>
      <c r="W136" s="18">
        <f ca="1">MAX(-S136+MIN(S136,AngCal!$B$30),W$11+W$12/(1+EXP((W$13-LOG10($O136))/W$14))+W$15/(1+EXP((W$16-LOG10($O136))/W$17))+W$18/(1+EXP((W$19-LOG10($O136))/W$20)))</f>
        <v>0</v>
      </c>
      <c r="X136" s="18">
        <f t="shared" ca="1" si="20"/>
        <v>0.28894157262155107</v>
      </c>
      <c r="Y136" s="18">
        <f t="shared" ca="1" si="20"/>
        <v>0.58666326166355054</v>
      </c>
      <c r="Z136" s="18">
        <f t="shared" ca="1" si="20"/>
        <v>0.28894157262155107</v>
      </c>
      <c r="AA136" s="18">
        <f t="shared" ca="1" si="20"/>
        <v>0.58666326166355054</v>
      </c>
      <c r="AB136" s="18">
        <f t="shared" ca="1" si="21"/>
        <v>0</v>
      </c>
      <c r="AC136" s="18">
        <f t="shared" ca="1" si="21"/>
        <v>0</v>
      </c>
      <c r="AD136" s="18">
        <f t="shared" ca="1" si="21"/>
        <v>0</v>
      </c>
      <c r="AE136" s="18">
        <f t="shared" ca="1" si="21"/>
        <v>0</v>
      </c>
      <c r="AF136" s="18">
        <f ca="1">MAX(-AB136+MIN(AB136,AngCal!$B$30),AF$11+AF$12/(1+EXP((AF$13-LOG10($O136))/AF$14))+AF$15/(1+EXP((AF$16-LOG10($O136))/AF$17))+AF$18/(1+EXP((AF$19-LOG10($O136))/AF$20)))</f>
        <v>1.3680737813964634</v>
      </c>
      <c r="AG136" s="18">
        <f ca="1">MAX(-AC136+MIN(AC136,AngCal!$B$30),AG$11+AG$12/(1+EXP((AG$13-LOG10($O136))/AG$14))+AG$15/(1+EXP((AG$16-LOG10($O136))/AG$17))+AG$18/(1+EXP((AG$19-LOG10($O136))/AG$20)))</f>
        <v>1.3437953777493803</v>
      </c>
      <c r="AH136" s="18">
        <f ca="1">MAX(-AD136+MIN(AD136,AngCal!$B$30),AH$11+AH$12/(1+EXP((AH$13-LOG10($O136))/AH$14))+AH$15/(1+EXP((AH$16-LOG10($O136))/AH$17))+AH$18/(1+EXP((AH$19-LOG10($O136))/AH$20)))</f>
        <v>1.3680737813964634</v>
      </c>
      <c r="AI136" s="18">
        <f ca="1">MAX(-AE136+MIN(AE136,AngCal!$B$30),AI$11+AI$12/(1+EXP((AI$13-LOG10($O136))/AI$14))+AI$15/(1+EXP((AI$16-LOG10($O136))/AI$17))+AI$18/(1+EXP((AI$19-LOG10($O136))/AI$20)))</f>
        <v>1.3437953777493803</v>
      </c>
      <c r="AJ136" s="18">
        <f t="shared" ca="1" si="22"/>
        <v>7.7178722479654267</v>
      </c>
      <c r="AK136" s="18">
        <f t="shared" ca="1" si="22"/>
        <v>7.6292709256389122</v>
      </c>
      <c r="AL136" s="18">
        <f t="shared" ca="1" si="22"/>
        <v>7.7178722479654267</v>
      </c>
      <c r="AM136" s="18">
        <f t="shared" ca="1" si="22"/>
        <v>7.6292709256389122</v>
      </c>
      <c r="AN136" s="18">
        <f t="shared" ca="1" si="23"/>
        <v>1</v>
      </c>
      <c r="AO136" s="18">
        <f t="shared" ca="1" si="23"/>
        <v>1</v>
      </c>
      <c r="AP136" s="18">
        <f t="shared" ca="1" si="23"/>
        <v>1</v>
      </c>
      <c r="AQ136" s="18">
        <f t="shared" ca="1" si="23"/>
        <v>1</v>
      </c>
      <c r="AR136" s="18">
        <f t="shared" ca="1" si="24"/>
        <v>0</v>
      </c>
      <c r="AS136" s="18">
        <f t="shared" ca="1" si="24"/>
        <v>0</v>
      </c>
      <c r="AT136" s="18">
        <f t="shared" ca="1" si="24"/>
        <v>0</v>
      </c>
      <c r="AU136" s="18">
        <f t="shared" ca="1" si="24"/>
        <v>0</v>
      </c>
    </row>
    <row r="137" spans="2:47" x14ac:dyDescent="0.15">
      <c r="B137">
        <v>1.901</v>
      </c>
      <c r="C137">
        <v>5</v>
      </c>
      <c r="D137" s="18">
        <v>-2.4160000000000001E-2</v>
      </c>
      <c r="E137" s="18">
        <v>-8.1799999999999998E-2</v>
      </c>
      <c r="F137" s="18">
        <v>2.4369999999999998</v>
      </c>
      <c r="G137" s="18">
        <v>8.1949999999999995E-2</v>
      </c>
      <c r="H137" s="18">
        <v>-0.3528</v>
      </c>
      <c r="I137" s="18">
        <v>2.0950000000000002</v>
      </c>
      <c r="J137" s="18">
        <v>0.3296</v>
      </c>
      <c r="K137" s="18">
        <v>0.45879999999999999</v>
      </c>
      <c r="L137" s="18">
        <v>3.4620000000000002</v>
      </c>
      <c r="M137" s="18">
        <v>0.1628</v>
      </c>
      <c r="O137" s="18">
        <f>MAX(MIN(Angle!A150,AngProton!$P$3),AngProton!$P$2)</f>
        <v>3571.7</v>
      </c>
      <c r="P137" s="18">
        <f t="shared" ca="1" si="19"/>
        <v>3.5908201597017672E-4</v>
      </c>
      <c r="Q137" s="18">
        <f t="shared" ca="1" si="19"/>
        <v>3.3717552362470815E-5</v>
      </c>
      <c r="R137" s="18">
        <f t="shared" ca="1" si="19"/>
        <v>3.5908201597017672E-4</v>
      </c>
      <c r="S137" s="18">
        <f t="shared" ca="1" si="19"/>
        <v>3.3717552362470815E-5</v>
      </c>
      <c r="T137" s="18">
        <f ca="1">MAX(-P137+MIN(P137,AngCal!$B$30),T$11+T$12/(1+EXP((T$13-LOG10($O137))/T$14))+T$15/(1+EXP((T$16-LOG10($O137))/T$17))+T$18/(1+EXP((T$19-LOG10($O137))/T$20)))</f>
        <v>0</v>
      </c>
      <c r="U137" s="18">
        <f ca="1">MAX(-Q137+MIN(Q137,AngCal!$B$30),U$11+U$12/(1+EXP((U$13-LOG10($O137))/U$14))+U$15/(1+EXP((U$16-LOG10($O137))/U$17))+U$18/(1+EXP((U$19-LOG10($O137))/U$20)))</f>
        <v>0</v>
      </c>
      <c r="V137" s="18">
        <f ca="1">MAX(-R137+MIN(R137,AngCal!$B$30),V$11+V$12/(1+EXP((V$13-LOG10($O137))/V$14))+V$15/(1+EXP((V$16-LOG10($O137))/V$17))+V$18/(1+EXP((V$19-LOG10($O137))/V$20)))</f>
        <v>0</v>
      </c>
      <c r="W137" s="18">
        <f ca="1">MAX(-S137+MIN(S137,AngCal!$B$30),W$11+W$12/(1+EXP((W$13-LOG10($O137))/W$14))+W$15/(1+EXP((W$16-LOG10($O137))/W$17))+W$18/(1+EXP((W$19-LOG10($O137))/W$20)))</f>
        <v>0</v>
      </c>
      <c r="X137" s="18">
        <f t="shared" ca="1" si="20"/>
        <v>0.28894155292403878</v>
      </c>
      <c r="Y137" s="18">
        <f t="shared" ca="1" si="20"/>
        <v>0.58744101330723497</v>
      </c>
      <c r="Z137" s="18">
        <f t="shared" ca="1" si="20"/>
        <v>0.28894155292403878</v>
      </c>
      <c r="AA137" s="18">
        <f t="shared" ca="1" si="20"/>
        <v>0.58744101330723497</v>
      </c>
      <c r="AB137" s="18">
        <f t="shared" ca="1" si="21"/>
        <v>0</v>
      </c>
      <c r="AC137" s="18">
        <f t="shared" ca="1" si="21"/>
        <v>0</v>
      </c>
      <c r="AD137" s="18">
        <f t="shared" ca="1" si="21"/>
        <v>0</v>
      </c>
      <c r="AE137" s="18">
        <f t="shared" ca="1" si="21"/>
        <v>0</v>
      </c>
      <c r="AF137" s="18">
        <f ca="1">MAX(-AB137+MIN(AB137,AngCal!$B$30),AF$11+AF$12/(1+EXP((AF$13-LOG10($O137))/AF$14))+AF$15/(1+EXP((AF$16-LOG10($O137))/AF$17))+AF$18/(1+EXP((AF$19-LOG10($O137))/AF$20)))</f>
        <v>1.3892857998563168</v>
      </c>
      <c r="AG137" s="18">
        <f ca="1">MAX(-AC137+MIN(AC137,AngCal!$B$30),AG$11+AG$12/(1+EXP((AG$13-LOG10($O137))/AG$14))+AG$15/(1+EXP((AG$16-LOG10($O137))/AG$17))+AG$18/(1+EXP((AG$19-LOG10($O137))/AG$20)))</f>
        <v>1.3655696285053458</v>
      </c>
      <c r="AH137" s="18">
        <f ca="1">MAX(-AD137+MIN(AD137,AngCal!$B$30),AH$11+AH$12/(1+EXP((AH$13-LOG10($O137))/AH$14))+AH$15/(1+EXP((AH$16-LOG10($O137))/AH$17))+AH$18/(1+EXP((AH$19-LOG10($O137))/AH$20)))</f>
        <v>1.3892857998563168</v>
      </c>
      <c r="AI137" s="18">
        <f ca="1">MAX(-AE137+MIN(AE137,AngCal!$B$30),AI$11+AI$12/(1+EXP((AI$13-LOG10($O137))/AI$14))+AI$15/(1+EXP((AI$16-LOG10($O137))/AI$17))+AI$18/(1+EXP((AI$19-LOG10($O137))/AI$20)))</f>
        <v>1.3655696285053458</v>
      </c>
      <c r="AJ137" s="18">
        <f t="shared" ca="1" si="22"/>
        <v>7.914642633716074</v>
      </c>
      <c r="AK137" s="18">
        <f t="shared" ca="1" si="22"/>
        <v>7.8410324156291669</v>
      </c>
      <c r="AL137" s="18">
        <f t="shared" ca="1" si="22"/>
        <v>7.914642633716074</v>
      </c>
      <c r="AM137" s="18">
        <f t="shared" ca="1" si="22"/>
        <v>7.8410324156291669</v>
      </c>
      <c r="AN137" s="18">
        <f t="shared" ca="1" si="23"/>
        <v>1</v>
      </c>
      <c r="AO137" s="18">
        <f t="shared" ca="1" si="23"/>
        <v>1</v>
      </c>
      <c r="AP137" s="18">
        <f t="shared" ca="1" si="23"/>
        <v>1</v>
      </c>
      <c r="AQ137" s="18">
        <f t="shared" ca="1" si="23"/>
        <v>1</v>
      </c>
      <c r="AR137" s="18">
        <f t="shared" ca="1" si="24"/>
        <v>0</v>
      </c>
      <c r="AS137" s="18">
        <f t="shared" ca="1" si="24"/>
        <v>0</v>
      </c>
      <c r="AT137" s="18">
        <f t="shared" ca="1" si="24"/>
        <v>0</v>
      </c>
      <c r="AU137" s="18">
        <f t="shared" ca="1" si="24"/>
        <v>0</v>
      </c>
    </row>
    <row r="138" spans="2:47" x14ac:dyDescent="0.15">
      <c r="B138">
        <v>1.901</v>
      </c>
      <c r="C138">
        <v>7</v>
      </c>
      <c r="D138" s="18">
        <v>-5.851E-2</v>
      </c>
      <c r="E138" s="18">
        <v>0.5121</v>
      </c>
      <c r="F138" s="18">
        <v>3.2240000000000002</v>
      </c>
      <c r="G138" s="18">
        <v>1.2030000000000001</v>
      </c>
      <c r="H138" s="18">
        <v>-1.03</v>
      </c>
      <c r="I138" s="18">
        <v>2.5760000000000001</v>
      </c>
      <c r="J138" s="18">
        <v>0.50109999999999999</v>
      </c>
      <c r="K138" s="18">
        <v>0.71870000000000001</v>
      </c>
      <c r="L138" s="18">
        <v>3.4630000000000001</v>
      </c>
      <c r="M138" s="18">
        <v>0.23680000000000001</v>
      </c>
      <c r="O138" s="18">
        <f>MAX(MIN(Angle!A151,AngProton!$P$3),AngProton!$P$2)</f>
        <v>4496.5</v>
      </c>
      <c r="P138" s="18">
        <f t="shared" ca="1" si="19"/>
        <v>2.9110231567525818E-4</v>
      </c>
      <c r="Q138" s="18">
        <f t="shared" ca="1" si="19"/>
        <v>2.1002907463353593E-5</v>
      </c>
      <c r="R138" s="18">
        <f t="shared" ca="1" si="19"/>
        <v>2.9110231567525818E-4</v>
      </c>
      <c r="S138" s="18">
        <f t="shared" ca="1" si="19"/>
        <v>2.1002907463353593E-5</v>
      </c>
      <c r="T138" s="18">
        <f ca="1">MAX(-P138+MIN(P138,AngCal!$B$30),T$11+T$12/(1+EXP((T$13-LOG10($O138))/T$14))+T$15/(1+EXP((T$16-LOG10($O138))/T$17))+T$18/(1+EXP((T$19-LOG10($O138))/T$20)))</f>
        <v>0</v>
      </c>
      <c r="U138" s="18">
        <f ca="1">MAX(-Q138+MIN(Q138,AngCal!$B$30),U$11+U$12/(1+EXP((U$13-LOG10($O138))/U$14))+U$15/(1+EXP((U$16-LOG10($O138))/U$17))+U$18/(1+EXP((U$19-LOG10($O138))/U$20)))</f>
        <v>0</v>
      </c>
      <c r="V138" s="18">
        <f ca="1">MAX(-R138+MIN(R138,AngCal!$B$30),V$11+V$12/(1+EXP((V$13-LOG10($O138))/V$14))+V$15/(1+EXP((V$16-LOG10($O138))/V$17))+V$18/(1+EXP((V$19-LOG10($O138))/V$20)))</f>
        <v>0</v>
      </c>
      <c r="W138" s="18">
        <f ca="1">MAX(-S138+MIN(S138,AngCal!$B$30),W$11+W$12/(1+EXP((W$13-LOG10($O138))/W$14))+W$15/(1+EXP((W$16-LOG10($O138))/W$17))+W$18/(1+EXP((W$19-LOG10($O138))/W$20)))</f>
        <v>0</v>
      </c>
      <c r="X138" s="18">
        <f t="shared" ca="1" si="20"/>
        <v>0.28894155134247446</v>
      </c>
      <c r="Y138" s="18">
        <f t="shared" ca="1" si="20"/>
        <v>0.58817666986355077</v>
      </c>
      <c r="Z138" s="18">
        <f t="shared" ca="1" si="20"/>
        <v>0.28894155134247446</v>
      </c>
      <c r="AA138" s="18">
        <f t="shared" ca="1" si="20"/>
        <v>0.58817666986355077</v>
      </c>
      <c r="AB138" s="18">
        <f t="shared" ca="1" si="21"/>
        <v>0</v>
      </c>
      <c r="AC138" s="18">
        <f t="shared" ca="1" si="21"/>
        <v>0</v>
      </c>
      <c r="AD138" s="18">
        <f t="shared" ca="1" si="21"/>
        <v>0</v>
      </c>
      <c r="AE138" s="18">
        <f t="shared" ca="1" si="21"/>
        <v>0</v>
      </c>
      <c r="AF138" s="18">
        <f ca="1">MAX(-AB138+MIN(AB138,AngCal!$B$30),AF$11+AF$12/(1+EXP((AF$13-LOG10($O138))/AF$14))+AF$15/(1+EXP((AF$16-LOG10($O138))/AF$17))+AF$18/(1+EXP((AF$19-LOG10($O138))/AF$20)))</f>
        <v>1.4037071308469997</v>
      </c>
      <c r="AG138" s="18">
        <f ca="1">MAX(-AC138+MIN(AC138,AngCal!$B$30),AG$11+AG$12/(1+EXP((AG$13-LOG10($O138))/AG$14))+AG$15/(1+EXP((AG$16-LOG10($O138))/AG$17))+AG$18/(1+EXP((AG$19-LOG10($O138))/AG$20)))</f>
        <v>1.380824600894047</v>
      </c>
      <c r="AH138" s="18">
        <f ca="1">MAX(-AD138+MIN(AD138,AngCal!$B$30),AH$11+AH$12/(1+EXP((AH$13-LOG10($O138))/AH$14))+AH$15/(1+EXP((AH$16-LOG10($O138))/AH$17))+AH$18/(1+EXP((AH$19-LOG10($O138))/AH$20)))</f>
        <v>1.4037071308469997</v>
      </c>
      <c r="AI138" s="18">
        <f ca="1">MAX(-AE138+MIN(AE138,AngCal!$B$30),AI$11+AI$12/(1+EXP((AI$13-LOG10($O138))/AI$14))+AI$15/(1+EXP((AI$16-LOG10($O138))/AI$17))+AI$18/(1+EXP((AI$19-LOG10($O138))/AI$20)))</f>
        <v>1.380824600894047</v>
      </c>
      <c r="AJ138" s="18">
        <f t="shared" ca="1" si="22"/>
        <v>8.0658822770509353</v>
      </c>
      <c r="AK138" s="18">
        <f t="shared" ca="1" si="22"/>
        <v>8.0058019685424515</v>
      </c>
      <c r="AL138" s="18">
        <f t="shared" ca="1" si="22"/>
        <v>8.0658822770509353</v>
      </c>
      <c r="AM138" s="18">
        <f t="shared" ca="1" si="22"/>
        <v>8.0058019685424515</v>
      </c>
      <c r="AN138" s="18">
        <f t="shared" ca="1" si="23"/>
        <v>1</v>
      </c>
      <c r="AO138" s="18">
        <f t="shared" ca="1" si="23"/>
        <v>1</v>
      </c>
      <c r="AP138" s="18">
        <f t="shared" ca="1" si="23"/>
        <v>1</v>
      </c>
      <c r="AQ138" s="18">
        <f t="shared" ca="1" si="23"/>
        <v>1</v>
      </c>
      <c r="AR138" s="18">
        <f t="shared" ca="1" si="24"/>
        <v>0</v>
      </c>
      <c r="AS138" s="18">
        <f t="shared" ca="1" si="24"/>
        <v>0</v>
      </c>
      <c r="AT138" s="18">
        <f t="shared" ca="1" si="24"/>
        <v>0</v>
      </c>
      <c r="AU138" s="18">
        <f t="shared" ca="1" si="24"/>
        <v>0</v>
      </c>
    </row>
    <row r="139" spans="2:47" x14ac:dyDescent="0.15">
      <c r="B139">
        <v>1.901</v>
      </c>
      <c r="C139">
        <v>10</v>
      </c>
      <c r="D139" s="18">
        <v>-0.11749999999999999</v>
      </c>
      <c r="E139" s="18">
        <v>0.50990000000000002</v>
      </c>
      <c r="F139" s="18">
        <v>3.0430000000000001</v>
      </c>
      <c r="G139" s="18">
        <v>1.915</v>
      </c>
      <c r="H139" s="18">
        <v>-0.99390000000000001</v>
      </c>
      <c r="I139" s="18">
        <v>2.601</v>
      </c>
      <c r="J139" s="18">
        <v>0.50060000000000004</v>
      </c>
      <c r="K139" s="18">
        <v>0.74329999999999996</v>
      </c>
      <c r="L139" s="18">
        <v>3.5539999999999998</v>
      </c>
      <c r="M139" s="18">
        <v>0.2293</v>
      </c>
      <c r="O139" s="18">
        <f>MAX(MIN(Angle!A152,AngProton!$P$3),AngProton!$P$2)</f>
        <v>5660.8</v>
      </c>
      <c r="P139" s="18">
        <f t="shared" ca="1" si="19"/>
        <v>2.3662423195230931E-4</v>
      </c>
      <c r="Q139" s="18">
        <f t="shared" ca="1" si="19"/>
        <v>1.3191093167479878E-5</v>
      </c>
      <c r="R139" s="18">
        <f t="shared" ca="1" si="19"/>
        <v>2.3662423195230931E-4</v>
      </c>
      <c r="S139" s="18">
        <f t="shared" ca="1" si="19"/>
        <v>1.3191093167479878E-5</v>
      </c>
      <c r="T139" s="18">
        <f ca="1">MAX(-P139+MIN(P139,AngCal!$B$30),T$11+T$12/(1+EXP((T$13-LOG10($O139))/T$14))+T$15/(1+EXP((T$16-LOG10($O139))/T$17))+T$18/(1+EXP((T$19-LOG10($O139))/T$20)))</f>
        <v>0</v>
      </c>
      <c r="U139" s="18">
        <f ca="1">MAX(-Q139+MIN(Q139,AngCal!$B$30),U$11+U$12/(1+EXP((U$13-LOG10($O139))/U$14))+U$15/(1+EXP((U$16-LOG10($O139))/U$17))+U$18/(1+EXP((U$19-LOG10($O139))/U$20)))</f>
        <v>0</v>
      </c>
      <c r="V139" s="18">
        <f ca="1">MAX(-R139+MIN(R139,AngCal!$B$30),V$11+V$12/(1+EXP((V$13-LOG10($O139))/V$14))+V$15/(1+EXP((V$16-LOG10($O139))/V$17))+V$18/(1+EXP((V$19-LOG10($O139))/V$20)))</f>
        <v>0</v>
      </c>
      <c r="W139" s="18">
        <f ca="1">MAX(-S139+MIN(S139,AngCal!$B$30),W$11+W$12/(1+EXP((W$13-LOG10($O139))/W$14))+W$15/(1+EXP((W$16-LOG10($O139))/W$17))+W$18/(1+EXP((W$19-LOG10($O139))/W$20)))</f>
        <v>0</v>
      </c>
      <c r="X139" s="18">
        <f t="shared" ca="1" si="20"/>
        <v>0.28894155121548321</v>
      </c>
      <c r="Y139" s="18">
        <f t="shared" ca="1" si="20"/>
        <v>0.58887457618393124</v>
      </c>
      <c r="Z139" s="18">
        <f t="shared" ca="1" si="20"/>
        <v>0.28894155121548321</v>
      </c>
      <c r="AA139" s="18">
        <f t="shared" ca="1" si="20"/>
        <v>0.58887457618393124</v>
      </c>
      <c r="AB139" s="18">
        <f t="shared" ca="1" si="21"/>
        <v>0</v>
      </c>
      <c r="AC139" s="18">
        <f t="shared" ca="1" si="21"/>
        <v>0</v>
      </c>
      <c r="AD139" s="18">
        <f t="shared" ca="1" si="21"/>
        <v>0</v>
      </c>
      <c r="AE139" s="18">
        <f t="shared" ca="1" si="21"/>
        <v>0</v>
      </c>
      <c r="AF139" s="18">
        <f ca="1">MAX(-AB139+MIN(AB139,AngCal!$B$30),AF$11+AF$12/(1+EXP((AF$13-LOG10($O139))/AF$14))+AF$15/(1+EXP((AF$16-LOG10($O139))/AF$17))+AF$18/(1+EXP((AF$19-LOG10($O139))/AF$20)))</f>
        <v>1.4134019303298517</v>
      </c>
      <c r="AG139" s="18">
        <f ca="1">MAX(-AC139+MIN(AC139,AngCal!$B$30),AG$11+AG$12/(1+EXP((AG$13-LOG10($O139))/AG$14))+AG$15/(1+EXP((AG$16-LOG10($O139))/AG$17))+AG$18/(1+EXP((AG$19-LOG10($O139))/AG$20)))</f>
        <v>1.3914624031481191</v>
      </c>
      <c r="AH139" s="18">
        <f ca="1">MAX(-AD139+MIN(AD139,AngCal!$B$30),AH$11+AH$12/(1+EXP((AH$13-LOG10($O139))/AH$14))+AH$15/(1+EXP((AH$16-LOG10($O139))/AH$17))+AH$18/(1+EXP((AH$19-LOG10($O139))/AH$20)))</f>
        <v>1.4134019303298517</v>
      </c>
      <c r="AI139" s="18">
        <f ca="1">MAX(-AE139+MIN(AE139,AngCal!$B$30),AI$11+AI$12/(1+EXP((AI$13-LOG10($O139))/AI$14))+AI$15/(1+EXP((AI$16-LOG10($O139))/AI$17))+AI$18/(1+EXP((AI$19-LOG10($O139))/AI$20)))</f>
        <v>1.3914624031481191</v>
      </c>
      <c r="AJ139" s="18">
        <f t="shared" ca="1" si="22"/>
        <v>8.1806939778907566</v>
      </c>
      <c r="AK139" s="18">
        <f t="shared" ca="1" si="22"/>
        <v>8.1323551975839905</v>
      </c>
      <c r="AL139" s="18">
        <f t="shared" ca="1" si="22"/>
        <v>8.1806939778907566</v>
      </c>
      <c r="AM139" s="18">
        <f t="shared" ca="1" si="22"/>
        <v>8.1323551975839905</v>
      </c>
      <c r="AN139" s="18">
        <f t="shared" ca="1" si="23"/>
        <v>1</v>
      </c>
      <c r="AO139" s="18">
        <f t="shared" ca="1" si="23"/>
        <v>1</v>
      </c>
      <c r="AP139" s="18">
        <f t="shared" ca="1" si="23"/>
        <v>1</v>
      </c>
      <c r="AQ139" s="18">
        <f t="shared" ca="1" si="23"/>
        <v>1</v>
      </c>
      <c r="AR139" s="18">
        <f t="shared" ca="1" si="24"/>
        <v>0</v>
      </c>
      <c r="AS139" s="18">
        <f t="shared" ca="1" si="24"/>
        <v>0</v>
      </c>
      <c r="AT139" s="18">
        <f t="shared" ca="1" si="24"/>
        <v>0</v>
      </c>
      <c r="AU139" s="18">
        <f t="shared" ca="1" si="24"/>
        <v>0</v>
      </c>
    </row>
    <row r="140" spans="2:47" x14ac:dyDescent="0.15">
      <c r="B140">
        <v>1.901</v>
      </c>
      <c r="C140">
        <v>15</v>
      </c>
      <c r="D140" s="18">
        <v>-0.82110000000000005</v>
      </c>
      <c r="E140" s="18">
        <v>2.2269999999999999</v>
      </c>
      <c r="F140" s="18">
        <v>0.99350000000000005</v>
      </c>
      <c r="G140" s="18">
        <v>2.4119999999999999</v>
      </c>
      <c r="H140" s="18">
        <v>-0.65049999999999997</v>
      </c>
      <c r="I140" s="18">
        <v>1.0529999999999999</v>
      </c>
      <c r="J140" s="18">
        <v>0.64459999999999995</v>
      </c>
      <c r="K140" s="18">
        <v>-0.55000000000000004</v>
      </c>
      <c r="L140" s="18">
        <v>2.2719999999999998</v>
      </c>
      <c r="M140" s="18">
        <v>0.24299999999999999</v>
      </c>
      <c r="O140" s="18">
        <f>MAX(MIN(Angle!A153,AngProton!$P$3),AngProton!$P$2)</f>
        <v>7126.5</v>
      </c>
      <c r="P140" s="18">
        <f t="shared" ca="1" si="19"/>
        <v>1.9273827557962989E-4</v>
      </c>
      <c r="Q140" s="18">
        <f t="shared" ca="1" si="19"/>
        <v>8.3465430284167252E-6</v>
      </c>
      <c r="R140" s="18">
        <f t="shared" ca="1" si="19"/>
        <v>1.9273827557962989E-4</v>
      </c>
      <c r="S140" s="18">
        <f t="shared" ca="1" si="19"/>
        <v>8.3465430284167252E-6</v>
      </c>
      <c r="T140" s="18">
        <f ca="1">MAX(-P140+MIN(P140,AngCal!$B$30),T$11+T$12/(1+EXP((T$13-LOG10($O140))/T$14))+T$15/(1+EXP((T$16-LOG10($O140))/T$17))+T$18/(1+EXP((T$19-LOG10($O140))/T$20)))</f>
        <v>0</v>
      </c>
      <c r="U140" s="18">
        <f ca="1">MAX(-Q140+MIN(Q140,AngCal!$B$30),U$11+U$12/(1+EXP((U$13-LOG10($O140))/U$14))+U$15/(1+EXP((U$16-LOG10($O140))/U$17))+U$18/(1+EXP((U$19-LOG10($O140))/U$20)))</f>
        <v>0</v>
      </c>
      <c r="V140" s="18">
        <f ca="1">MAX(-R140+MIN(R140,AngCal!$B$30),V$11+V$12/(1+EXP((V$13-LOG10($O140))/V$14))+V$15/(1+EXP((V$16-LOG10($O140))/V$17))+V$18/(1+EXP((V$19-LOG10($O140))/V$20)))</f>
        <v>0</v>
      </c>
      <c r="W140" s="18">
        <f ca="1">MAX(-S140+MIN(S140,AngCal!$B$30),W$11+W$12/(1+EXP((W$13-LOG10($O140))/W$14))+W$15/(1+EXP((W$16-LOG10($O140))/W$17))+W$18/(1+EXP((W$19-LOG10($O140))/W$20)))</f>
        <v>0</v>
      </c>
      <c r="X140" s="18">
        <f t="shared" ca="1" si="20"/>
        <v>0.28894155120528747</v>
      </c>
      <c r="Y140" s="18">
        <f t="shared" ca="1" si="20"/>
        <v>0.58953811592623317</v>
      </c>
      <c r="Z140" s="18">
        <f t="shared" ca="1" si="20"/>
        <v>0.28894155120528747</v>
      </c>
      <c r="AA140" s="18">
        <f t="shared" ca="1" si="20"/>
        <v>0.58953811592623317</v>
      </c>
      <c r="AB140" s="18">
        <f t="shared" ca="1" si="21"/>
        <v>0</v>
      </c>
      <c r="AC140" s="18">
        <f t="shared" ca="1" si="21"/>
        <v>0</v>
      </c>
      <c r="AD140" s="18">
        <f t="shared" ca="1" si="21"/>
        <v>0</v>
      </c>
      <c r="AE140" s="18">
        <f t="shared" ca="1" si="21"/>
        <v>0</v>
      </c>
      <c r="AF140" s="18">
        <f ca="1">MAX(-AB140+MIN(AB140,AngCal!$B$30),AF$11+AF$12/(1+EXP((AF$13-LOG10($O140))/AF$14))+AF$15/(1+EXP((AF$16-LOG10($O140))/AF$17))+AF$18/(1+EXP((AF$19-LOG10($O140))/AF$20)))</f>
        <v>1.4198731252518848</v>
      </c>
      <c r="AG140" s="18">
        <f ca="1">MAX(-AC140+MIN(AC140,AngCal!$B$30),AG$11+AG$12/(1+EXP((AG$13-LOG10($O140))/AG$14))+AG$15/(1+EXP((AG$16-LOG10($O140))/AG$17))+AG$18/(1+EXP((AG$19-LOG10($O140))/AG$20)))</f>
        <v>1.3988785202575404</v>
      </c>
      <c r="AH140" s="18">
        <f ca="1">MAX(-AD140+MIN(AD140,AngCal!$B$30),AH$11+AH$12/(1+EXP((AH$13-LOG10($O140))/AH$14))+AH$15/(1+EXP((AH$16-LOG10($O140))/AH$17))+AH$18/(1+EXP((AH$19-LOG10($O140))/AH$20)))</f>
        <v>1.4198731252518848</v>
      </c>
      <c r="AI140" s="18">
        <f ca="1">MAX(-AE140+MIN(AE140,AngCal!$B$30),AI$11+AI$12/(1+EXP((AI$13-LOG10($O140))/AI$14))+AI$15/(1+EXP((AI$16-LOG10($O140))/AI$17))+AI$18/(1+EXP((AI$19-LOG10($O140))/AI$20)))</f>
        <v>1.3988785202575404</v>
      </c>
      <c r="AJ140" s="18">
        <f t="shared" ca="1" si="22"/>
        <v>8.2670305105311961</v>
      </c>
      <c r="AK140" s="18">
        <f t="shared" ca="1" si="22"/>
        <v>8.2285881245943298</v>
      </c>
      <c r="AL140" s="18">
        <f t="shared" ca="1" si="22"/>
        <v>8.2670305105311961</v>
      </c>
      <c r="AM140" s="18">
        <f t="shared" ca="1" si="22"/>
        <v>8.2285881245943298</v>
      </c>
      <c r="AN140" s="18">
        <f t="shared" ca="1" si="23"/>
        <v>1</v>
      </c>
      <c r="AO140" s="18">
        <f t="shared" ca="1" si="23"/>
        <v>1</v>
      </c>
      <c r="AP140" s="18">
        <f t="shared" ca="1" si="23"/>
        <v>1</v>
      </c>
      <c r="AQ140" s="18">
        <f t="shared" ca="1" si="23"/>
        <v>1</v>
      </c>
      <c r="AR140" s="18">
        <f t="shared" ca="1" si="24"/>
        <v>0</v>
      </c>
      <c r="AS140" s="18">
        <f t="shared" ca="1" si="24"/>
        <v>0</v>
      </c>
      <c r="AT140" s="18">
        <f t="shared" ca="1" si="24"/>
        <v>0</v>
      </c>
      <c r="AU140" s="18">
        <f t="shared" ca="1" si="24"/>
        <v>0</v>
      </c>
    </row>
    <row r="141" spans="2:47" x14ac:dyDescent="0.15">
      <c r="B141">
        <v>1.901</v>
      </c>
      <c r="C141">
        <v>20</v>
      </c>
      <c r="D141" s="18">
        <v>-3.356E-2</v>
      </c>
      <c r="E141" s="18">
        <v>0.50390000000000001</v>
      </c>
      <c r="F141" s="18">
        <v>2.948</v>
      </c>
      <c r="G141" s="18">
        <v>0.84340000000000004</v>
      </c>
      <c r="H141" s="18">
        <v>-9.2609999999999998E-2</v>
      </c>
      <c r="I141" s="18">
        <v>1.5369999999999999</v>
      </c>
      <c r="J141" s="18">
        <v>0.16289999999999999</v>
      </c>
      <c r="K141" s="18">
        <v>-0.66790000000000005</v>
      </c>
      <c r="L141" s="18">
        <v>2.411</v>
      </c>
      <c r="M141" s="18">
        <v>0.32090000000000002</v>
      </c>
      <c r="O141" s="18">
        <f>MAX(MIN(Angle!A154,AngProton!$P$3),AngProton!$P$2)</f>
        <v>8971.7000000000007</v>
      </c>
      <c r="P141" s="18">
        <f t="shared" ca="1" si="19"/>
        <v>1.5726116971171919E-4</v>
      </c>
      <c r="Q141" s="18">
        <f t="shared" ca="1" si="19"/>
        <v>5.3157930750488691E-6</v>
      </c>
      <c r="R141" s="18">
        <f t="shared" ca="1" si="19"/>
        <v>1.5726116971171919E-4</v>
      </c>
      <c r="S141" s="18">
        <f t="shared" ca="1" si="19"/>
        <v>5.3157930750488691E-6</v>
      </c>
      <c r="T141" s="18">
        <f ca="1">MAX(-P141+MIN(P141,AngCal!$B$30),T$11+T$12/(1+EXP((T$13-LOG10($O141))/T$14))+T$15/(1+EXP((T$16-LOG10($O141))/T$17))+T$18/(1+EXP((T$19-LOG10($O141))/T$20)))</f>
        <v>0</v>
      </c>
      <c r="U141" s="18">
        <f ca="1">MAX(-Q141+MIN(Q141,AngCal!$B$30),U$11+U$12/(1+EXP((U$13-LOG10($O141))/U$14))+U$15/(1+EXP((U$16-LOG10($O141))/U$17))+U$18/(1+EXP((U$19-LOG10($O141))/U$20)))</f>
        <v>0</v>
      </c>
      <c r="V141" s="18">
        <f ca="1">MAX(-R141+MIN(R141,AngCal!$B$30),V$11+V$12/(1+EXP((V$13-LOG10($O141))/V$14))+V$15/(1+EXP((V$16-LOG10($O141))/V$17))+V$18/(1+EXP((V$19-LOG10($O141))/V$20)))</f>
        <v>0</v>
      </c>
      <c r="W141" s="18">
        <f ca="1">MAX(-S141+MIN(S141,AngCal!$B$30),W$11+W$12/(1+EXP((W$13-LOG10($O141))/W$14))+W$15/(1+EXP((W$16-LOG10($O141))/W$17))+W$18/(1+EXP((W$19-LOG10($O141))/W$20)))</f>
        <v>0</v>
      </c>
      <c r="X141" s="18">
        <f t="shared" ca="1" si="20"/>
        <v>0.28894155120446879</v>
      </c>
      <c r="Y141" s="18">
        <f t="shared" ca="1" si="20"/>
        <v>0.59017008322509912</v>
      </c>
      <c r="Z141" s="18">
        <f t="shared" ca="1" si="20"/>
        <v>0.28894155120446879</v>
      </c>
      <c r="AA141" s="18">
        <f t="shared" ca="1" si="20"/>
        <v>0.59017008322509912</v>
      </c>
      <c r="AB141" s="18">
        <f t="shared" ca="1" si="21"/>
        <v>0</v>
      </c>
      <c r="AC141" s="18">
        <f t="shared" ca="1" si="21"/>
        <v>0</v>
      </c>
      <c r="AD141" s="18">
        <f t="shared" ca="1" si="21"/>
        <v>0</v>
      </c>
      <c r="AE141" s="18">
        <f t="shared" ca="1" si="21"/>
        <v>0</v>
      </c>
      <c r="AF141" s="18">
        <f ca="1">MAX(-AB141+MIN(AB141,AngCal!$B$30),AF$11+AF$12/(1+EXP((AF$13-LOG10($O141))/AF$14))+AF$15/(1+EXP((AF$16-LOG10($O141))/AF$17))+AF$18/(1+EXP((AF$19-LOG10($O141))/AF$20)))</f>
        <v>1.4241752034603186</v>
      </c>
      <c r="AG141" s="18">
        <f ca="1">MAX(-AC141+MIN(AC141,AngCal!$B$30),AG$11+AG$12/(1+EXP((AG$13-LOG10($O141))/AG$14))+AG$15/(1+EXP((AG$16-LOG10($O141))/AG$17))+AG$18/(1+EXP((AG$19-LOG10($O141))/AG$20)))</f>
        <v>1.4040648143952188</v>
      </c>
      <c r="AH141" s="18">
        <f ca="1">MAX(-AD141+MIN(AD141,AngCal!$B$30),AH$11+AH$12/(1+EXP((AH$13-LOG10($O141))/AH$14))+AH$15/(1+EXP((AH$16-LOG10($O141))/AH$17))+AH$18/(1+EXP((AH$19-LOG10($O141))/AH$20)))</f>
        <v>1.4241752034603186</v>
      </c>
      <c r="AI141" s="18">
        <f ca="1">MAX(-AE141+MIN(AE141,AngCal!$B$30),AI$11+AI$12/(1+EXP((AI$13-LOG10($O141))/AI$14))+AI$15/(1+EXP((AI$16-LOG10($O141))/AI$17))+AI$18/(1+EXP((AI$19-LOG10($O141))/AI$20)))</f>
        <v>1.4040648143952188</v>
      </c>
      <c r="AJ141" s="18">
        <f t="shared" ca="1" si="22"/>
        <v>8.3315030879917753</v>
      </c>
      <c r="AK141" s="18">
        <f t="shared" ca="1" si="22"/>
        <v>8.3012216597232467</v>
      </c>
      <c r="AL141" s="18">
        <f t="shared" ca="1" si="22"/>
        <v>8.3315030879917753</v>
      </c>
      <c r="AM141" s="18">
        <f t="shared" ca="1" si="22"/>
        <v>8.3012216597232467</v>
      </c>
      <c r="AN141" s="18">
        <f t="shared" ca="1" si="23"/>
        <v>1</v>
      </c>
      <c r="AO141" s="18">
        <f t="shared" ca="1" si="23"/>
        <v>1</v>
      </c>
      <c r="AP141" s="18">
        <f t="shared" ca="1" si="23"/>
        <v>1</v>
      </c>
      <c r="AQ141" s="18">
        <f t="shared" ca="1" si="23"/>
        <v>1</v>
      </c>
      <c r="AR141" s="18">
        <f t="shared" ca="1" si="24"/>
        <v>0</v>
      </c>
      <c r="AS141" s="18">
        <f t="shared" ca="1" si="24"/>
        <v>0</v>
      </c>
      <c r="AT141" s="18">
        <f t="shared" ca="1" si="24"/>
        <v>0</v>
      </c>
      <c r="AU141" s="18">
        <f t="shared" ca="1" si="24"/>
        <v>0</v>
      </c>
    </row>
    <row r="142" spans="2:47" x14ac:dyDescent="0.15">
      <c r="B142">
        <v>4.0910000000000002</v>
      </c>
      <c r="C142">
        <v>1</v>
      </c>
      <c r="D142" s="18">
        <v>-2.1770000000000001E-2</v>
      </c>
      <c r="E142" s="18">
        <v>-5.7520000000000002E-2</v>
      </c>
      <c r="F142" s="18">
        <v>1.046</v>
      </c>
      <c r="G142" s="18">
        <v>0.33179999999999998</v>
      </c>
      <c r="H142" s="18">
        <v>-0.18240000000000001</v>
      </c>
      <c r="I142" s="18">
        <v>1.895</v>
      </c>
      <c r="J142" s="18">
        <v>0.2165</v>
      </c>
      <c r="K142" s="18">
        <v>0.26169999999999999</v>
      </c>
      <c r="L142" s="18">
        <v>2.6520000000000001</v>
      </c>
      <c r="M142" s="18">
        <v>0.32350000000000001</v>
      </c>
      <c r="O142" s="18">
        <f>MAX(MIN(Angle!A155,AngProton!$P$3),AngProton!$P$2)</f>
        <v>10000</v>
      </c>
      <c r="P142" s="18">
        <f t="shared" ca="1" si="19"/>
        <v>1.4296410223954212E-4</v>
      </c>
      <c r="Q142" s="18">
        <f t="shared" ca="1" si="19"/>
        <v>4.3063253318507966E-6</v>
      </c>
      <c r="R142" s="18">
        <f t="shared" ca="1" si="19"/>
        <v>1.4296410223954212E-4</v>
      </c>
      <c r="S142" s="18">
        <f t="shared" ca="1" si="19"/>
        <v>4.3063253318507966E-6</v>
      </c>
      <c r="T142" s="18">
        <f ca="1">MAX(-P142+MIN(P142,AngCal!$B$30),T$11+T$12/(1+EXP((T$13-LOG10($O142))/T$14))+T$15/(1+EXP((T$16-LOG10($O142))/T$17))+T$18/(1+EXP((T$19-LOG10($O142))/T$20)))</f>
        <v>0</v>
      </c>
      <c r="U142" s="18">
        <f ca="1">MAX(-Q142+MIN(Q142,AngCal!$B$30),U$11+U$12/(1+EXP((U$13-LOG10($O142))/U$14))+U$15/(1+EXP((U$16-LOG10($O142))/U$17))+U$18/(1+EXP((U$19-LOG10($O142))/U$20)))</f>
        <v>0</v>
      </c>
      <c r="V142" s="18">
        <f ca="1">MAX(-R142+MIN(R142,AngCal!$B$30),V$11+V$12/(1+EXP((V$13-LOG10($O142))/V$14))+V$15/(1+EXP((V$16-LOG10($O142))/V$17))+V$18/(1+EXP((V$19-LOG10($O142))/V$20)))</f>
        <v>0</v>
      </c>
      <c r="W142" s="18">
        <f ca="1">MAX(-S142+MIN(S142,AngCal!$B$30),W$11+W$12/(1+EXP((W$13-LOG10($O142))/W$14))+W$15/(1+EXP((W$16-LOG10($O142))/W$17))+W$18/(1+EXP((W$19-LOG10($O142))/W$20)))</f>
        <v>0</v>
      </c>
      <c r="X142" s="18">
        <f t="shared" ca="1" si="20"/>
        <v>0.28894155120441917</v>
      </c>
      <c r="Y142" s="18">
        <f t="shared" ca="1" si="20"/>
        <v>0.59045761367127692</v>
      </c>
      <c r="Z142" s="18">
        <f t="shared" ca="1" si="20"/>
        <v>0.28894155120441917</v>
      </c>
      <c r="AA142" s="18">
        <f t="shared" ca="1" si="20"/>
        <v>0.59045761367127692</v>
      </c>
      <c r="AB142" s="18">
        <f t="shared" ca="1" si="21"/>
        <v>0</v>
      </c>
      <c r="AC142" s="18">
        <f t="shared" ca="1" si="21"/>
        <v>0</v>
      </c>
      <c r="AD142" s="18">
        <f t="shared" ca="1" si="21"/>
        <v>0</v>
      </c>
      <c r="AE142" s="18">
        <f t="shared" ca="1" si="21"/>
        <v>0</v>
      </c>
      <c r="AF142" s="18">
        <f ca="1">MAX(-AB142+MIN(AB142,AngCal!$B$30),AF$11+AF$12/(1+EXP((AF$13-LOG10($O142))/AF$14))+AF$15/(1+EXP((AF$16-LOG10($O142))/AF$17))+AF$18/(1+EXP((AF$19-LOG10($O142))/AF$20)))</f>
        <v>1.4256663946381338</v>
      </c>
      <c r="AG142" s="18">
        <f ca="1">MAX(-AC142+MIN(AC142,AngCal!$B$30),AG$11+AG$12/(1+EXP((AG$13-LOG10($O142))/AG$14))+AG$15/(1+EXP((AG$16-LOG10($O142))/AG$17))+AG$18/(1+EXP((AG$19-LOG10($O142))/AG$20)))</f>
        <v>1.4059419079953333</v>
      </c>
      <c r="AH142" s="18">
        <f ca="1">MAX(-AD142+MIN(AD142,AngCal!$B$30),AH$11+AH$12/(1+EXP((AH$13-LOG10($O142))/AH$14))+AH$15/(1+EXP((AH$16-LOG10($O142))/AH$17))+AH$18/(1+EXP((AH$19-LOG10($O142))/AH$20)))</f>
        <v>1.4256663946381338</v>
      </c>
      <c r="AI142" s="18">
        <f ca="1">MAX(-AE142+MIN(AE142,AngCal!$B$30),AI$11+AI$12/(1+EXP((AI$13-LOG10($O142))/AI$14))+AI$15/(1+EXP((AI$16-LOG10($O142))/AI$17))+AI$18/(1+EXP((AI$19-LOG10($O142))/AI$20)))</f>
        <v>1.4059419079953333</v>
      </c>
      <c r="AJ142" s="18">
        <f t="shared" ca="1" si="22"/>
        <v>8.3558622954701178</v>
      </c>
      <c r="AK142" s="18">
        <f t="shared" ca="1" si="22"/>
        <v>8.3288787067867585</v>
      </c>
      <c r="AL142" s="18">
        <f t="shared" ca="1" si="22"/>
        <v>8.3558622954701178</v>
      </c>
      <c r="AM142" s="18">
        <f t="shared" ca="1" si="22"/>
        <v>8.3288787067867585</v>
      </c>
      <c r="AN142" s="18">
        <f t="shared" ca="1" si="23"/>
        <v>1</v>
      </c>
      <c r="AO142" s="18">
        <f t="shared" ca="1" si="23"/>
        <v>1</v>
      </c>
      <c r="AP142" s="18">
        <f t="shared" ca="1" si="23"/>
        <v>1</v>
      </c>
      <c r="AQ142" s="18">
        <f t="shared" ca="1" si="23"/>
        <v>1</v>
      </c>
      <c r="AR142" s="18">
        <f t="shared" ca="1" si="24"/>
        <v>0</v>
      </c>
      <c r="AS142" s="18">
        <f t="shared" ca="1" si="24"/>
        <v>0</v>
      </c>
      <c r="AT142" s="18">
        <f t="shared" ca="1" si="24"/>
        <v>0</v>
      </c>
      <c r="AU142" s="18">
        <f t="shared" ca="1" si="24"/>
        <v>0</v>
      </c>
    </row>
    <row r="143" spans="2:47" x14ac:dyDescent="0.15">
      <c r="B143">
        <v>4.0910000000000002</v>
      </c>
      <c r="C143">
        <v>3</v>
      </c>
      <c r="D143" s="18">
        <v>2.2780000000000002E-2</v>
      </c>
      <c r="E143" s="18">
        <v>-8.9599999999999999E-2</v>
      </c>
      <c r="F143" s="18">
        <v>0.48309999999999997</v>
      </c>
      <c r="G143" s="18">
        <v>1.8340000000000001</v>
      </c>
      <c r="H143" s="18">
        <v>-0.31069999999999998</v>
      </c>
      <c r="I143" s="18">
        <v>2.1720000000000002</v>
      </c>
      <c r="J143" s="18">
        <v>0.35120000000000001</v>
      </c>
      <c r="K143" s="18">
        <v>0.37759999999999999</v>
      </c>
      <c r="L143" s="18">
        <v>3.1560000000000001</v>
      </c>
      <c r="M143" s="18">
        <v>0.2278</v>
      </c>
      <c r="O143" s="18">
        <f>MAX(MIN(Angle!A156,AngProton!$P$3),AngProton!$P$2)</f>
        <v>10000</v>
      </c>
      <c r="P143" s="18">
        <f t="shared" ca="1" si="19"/>
        <v>1.4296410223954212E-4</v>
      </c>
      <c r="Q143" s="18">
        <f t="shared" ca="1" si="19"/>
        <v>4.3063253318507966E-6</v>
      </c>
      <c r="R143" s="18">
        <f t="shared" ca="1" si="19"/>
        <v>1.4296410223954212E-4</v>
      </c>
      <c r="S143" s="18">
        <f t="shared" ca="1" si="19"/>
        <v>4.3063253318507966E-6</v>
      </c>
      <c r="T143" s="18">
        <f ca="1">MAX(-P143+MIN(P143,AngCal!$B$30),T$11+T$12/(1+EXP((T$13-LOG10($O143))/T$14))+T$15/(1+EXP((T$16-LOG10($O143))/T$17))+T$18/(1+EXP((T$19-LOG10($O143))/T$20)))</f>
        <v>0</v>
      </c>
      <c r="U143" s="18">
        <f ca="1">MAX(-Q143+MIN(Q143,AngCal!$B$30),U$11+U$12/(1+EXP((U$13-LOG10($O143))/U$14))+U$15/(1+EXP((U$16-LOG10($O143))/U$17))+U$18/(1+EXP((U$19-LOG10($O143))/U$20)))</f>
        <v>0</v>
      </c>
      <c r="V143" s="18">
        <f ca="1">MAX(-R143+MIN(R143,AngCal!$B$30),V$11+V$12/(1+EXP((V$13-LOG10($O143))/V$14))+V$15/(1+EXP((V$16-LOG10($O143))/V$17))+V$18/(1+EXP((V$19-LOG10($O143))/V$20)))</f>
        <v>0</v>
      </c>
      <c r="W143" s="18">
        <f ca="1">MAX(-S143+MIN(S143,AngCal!$B$30),W$11+W$12/(1+EXP((W$13-LOG10($O143))/W$14))+W$15/(1+EXP((W$16-LOG10($O143))/W$17))+W$18/(1+EXP((W$19-LOG10($O143))/W$20)))</f>
        <v>0</v>
      </c>
      <c r="X143" s="18">
        <f t="shared" ca="1" si="20"/>
        <v>0.28894155120441917</v>
      </c>
      <c r="Y143" s="18">
        <f t="shared" ca="1" si="20"/>
        <v>0.59045761367127692</v>
      </c>
      <c r="Z143" s="18">
        <f t="shared" ca="1" si="20"/>
        <v>0.28894155120441917</v>
      </c>
      <c r="AA143" s="18">
        <f t="shared" ca="1" si="20"/>
        <v>0.59045761367127692</v>
      </c>
      <c r="AB143" s="18">
        <f t="shared" ca="1" si="21"/>
        <v>0</v>
      </c>
      <c r="AC143" s="18">
        <f t="shared" ca="1" si="21"/>
        <v>0</v>
      </c>
      <c r="AD143" s="18">
        <f t="shared" ca="1" si="21"/>
        <v>0</v>
      </c>
      <c r="AE143" s="18">
        <f t="shared" ca="1" si="21"/>
        <v>0</v>
      </c>
      <c r="AF143" s="18">
        <f ca="1">MAX(-AB143+MIN(AB143,AngCal!$B$30),AF$11+AF$12/(1+EXP((AF$13-LOG10($O143))/AF$14))+AF$15/(1+EXP((AF$16-LOG10($O143))/AF$17))+AF$18/(1+EXP((AF$19-LOG10($O143))/AF$20)))</f>
        <v>1.4256663946381338</v>
      </c>
      <c r="AG143" s="18">
        <f ca="1">MAX(-AC143+MIN(AC143,AngCal!$B$30),AG$11+AG$12/(1+EXP((AG$13-LOG10($O143))/AG$14))+AG$15/(1+EXP((AG$16-LOG10($O143))/AG$17))+AG$18/(1+EXP((AG$19-LOG10($O143))/AG$20)))</f>
        <v>1.4059419079953333</v>
      </c>
      <c r="AH143" s="18">
        <f ca="1">MAX(-AD143+MIN(AD143,AngCal!$B$30),AH$11+AH$12/(1+EXP((AH$13-LOG10($O143))/AH$14))+AH$15/(1+EXP((AH$16-LOG10($O143))/AH$17))+AH$18/(1+EXP((AH$19-LOG10($O143))/AH$20)))</f>
        <v>1.4256663946381338</v>
      </c>
      <c r="AI143" s="18">
        <f ca="1">MAX(-AE143+MIN(AE143,AngCal!$B$30),AI$11+AI$12/(1+EXP((AI$13-LOG10($O143))/AI$14))+AI$15/(1+EXP((AI$16-LOG10($O143))/AI$17))+AI$18/(1+EXP((AI$19-LOG10($O143))/AI$20)))</f>
        <v>1.4059419079953333</v>
      </c>
      <c r="AJ143" s="18">
        <f t="shared" ca="1" si="22"/>
        <v>8.3558622954701178</v>
      </c>
      <c r="AK143" s="18">
        <f t="shared" ca="1" si="22"/>
        <v>8.3288787067867585</v>
      </c>
      <c r="AL143" s="18">
        <f t="shared" ca="1" si="22"/>
        <v>8.3558622954701178</v>
      </c>
      <c r="AM143" s="18">
        <f t="shared" ca="1" si="22"/>
        <v>8.3288787067867585</v>
      </c>
      <c r="AN143" s="18">
        <f t="shared" ca="1" si="23"/>
        <v>1</v>
      </c>
      <c r="AO143" s="18">
        <f t="shared" ca="1" si="23"/>
        <v>1</v>
      </c>
      <c r="AP143" s="18">
        <f t="shared" ca="1" si="23"/>
        <v>1</v>
      </c>
      <c r="AQ143" s="18">
        <f t="shared" ca="1" si="23"/>
        <v>1</v>
      </c>
      <c r="AR143" s="18">
        <f t="shared" ca="1" si="24"/>
        <v>0</v>
      </c>
      <c r="AS143" s="18">
        <f t="shared" ca="1" si="24"/>
        <v>0</v>
      </c>
      <c r="AT143" s="18">
        <f t="shared" ca="1" si="24"/>
        <v>0</v>
      </c>
      <c r="AU143" s="18">
        <f t="shared" ca="1" si="24"/>
        <v>0</v>
      </c>
    </row>
    <row r="144" spans="2:47" x14ac:dyDescent="0.15">
      <c r="B144">
        <v>4.0910000000000002</v>
      </c>
      <c r="C144">
        <v>5</v>
      </c>
      <c r="D144" s="18">
        <v>-7.8410000000000007E-3</v>
      </c>
      <c r="E144" s="18">
        <v>0.88839999999999997</v>
      </c>
      <c r="F144" s="18">
        <v>1.8049999999999999</v>
      </c>
      <c r="G144" s="18">
        <v>0.55589999999999995</v>
      </c>
      <c r="H144" s="18">
        <v>-1.4690000000000001</v>
      </c>
      <c r="I144" s="18">
        <v>2.1030000000000002</v>
      </c>
      <c r="J144" s="18">
        <v>0.58689999999999998</v>
      </c>
      <c r="K144" s="18">
        <v>0.58799999999999997</v>
      </c>
      <c r="L144" s="18">
        <v>3.2730000000000001</v>
      </c>
      <c r="M144" s="18">
        <v>0.27329999999999999</v>
      </c>
      <c r="O144" s="18">
        <f>MAX(MIN(Angle!A157,AngProton!$P$3),AngProton!$P$2)</f>
        <v>10000</v>
      </c>
      <c r="P144" s="18">
        <f t="shared" ca="1" si="19"/>
        <v>1.4296410223954212E-4</v>
      </c>
      <c r="Q144" s="18">
        <f t="shared" ca="1" si="19"/>
        <v>4.3063253318507966E-6</v>
      </c>
      <c r="R144" s="18">
        <f t="shared" ca="1" si="19"/>
        <v>1.4296410223954212E-4</v>
      </c>
      <c r="S144" s="18">
        <f t="shared" ca="1" si="19"/>
        <v>4.3063253318507966E-6</v>
      </c>
      <c r="T144" s="18">
        <f ca="1">MAX(-P144+MIN(P144,AngCal!$B$30),T$11+T$12/(1+EXP((T$13-LOG10($O144))/T$14))+T$15/(1+EXP((T$16-LOG10($O144))/T$17))+T$18/(1+EXP((T$19-LOG10($O144))/T$20)))</f>
        <v>0</v>
      </c>
      <c r="U144" s="18">
        <f ca="1">MAX(-Q144+MIN(Q144,AngCal!$B$30),U$11+U$12/(1+EXP((U$13-LOG10($O144))/U$14))+U$15/(1+EXP((U$16-LOG10($O144))/U$17))+U$18/(1+EXP((U$19-LOG10($O144))/U$20)))</f>
        <v>0</v>
      </c>
      <c r="V144" s="18">
        <f ca="1">MAX(-R144+MIN(R144,AngCal!$B$30),V$11+V$12/(1+EXP((V$13-LOG10($O144))/V$14))+V$15/(1+EXP((V$16-LOG10($O144))/V$17))+V$18/(1+EXP((V$19-LOG10($O144))/V$20)))</f>
        <v>0</v>
      </c>
      <c r="W144" s="18">
        <f ca="1">MAX(-S144+MIN(S144,AngCal!$B$30),W$11+W$12/(1+EXP((W$13-LOG10($O144))/W$14))+W$15/(1+EXP((W$16-LOG10($O144))/W$17))+W$18/(1+EXP((W$19-LOG10($O144))/W$20)))</f>
        <v>0</v>
      </c>
      <c r="X144" s="18">
        <f t="shared" ca="1" si="20"/>
        <v>0.28894155120441917</v>
      </c>
      <c r="Y144" s="18">
        <f t="shared" ca="1" si="20"/>
        <v>0.59045761367127692</v>
      </c>
      <c r="Z144" s="18">
        <f t="shared" ca="1" si="20"/>
        <v>0.28894155120441917</v>
      </c>
      <c r="AA144" s="18">
        <f t="shared" ca="1" si="20"/>
        <v>0.59045761367127692</v>
      </c>
      <c r="AB144" s="18">
        <f t="shared" ca="1" si="21"/>
        <v>0</v>
      </c>
      <c r="AC144" s="18">
        <f t="shared" ca="1" si="21"/>
        <v>0</v>
      </c>
      <c r="AD144" s="18">
        <f t="shared" ca="1" si="21"/>
        <v>0</v>
      </c>
      <c r="AE144" s="18">
        <f t="shared" ca="1" si="21"/>
        <v>0</v>
      </c>
      <c r="AF144" s="18">
        <f ca="1">MAX(-AB144+MIN(AB144,AngCal!$B$30),AF$11+AF$12/(1+EXP((AF$13-LOG10($O144))/AF$14))+AF$15/(1+EXP((AF$16-LOG10($O144))/AF$17))+AF$18/(1+EXP((AF$19-LOG10($O144))/AF$20)))</f>
        <v>1.4256663946381338</v>
      </c>
      <c r="AG144" s="18">
        <f ca="1">MAX(-AC144+MIN(AC144,AngCal!$B$30),AG$11+AG$12/(1+EXP((AG$13-LOG10($O144))/AG$14))+AG$15/(1+EXP((AG$16-LOG10($O144))/AG$17))+AG$18/(1+EXP((AG$19-LOG10($O144))/AG$20)))</f>
        <v>1.4059419079953333</v>
      </c>
      <c r="AH144" s="18">
        <f ca="1">MAX(-AD144+MIN(AD144,AngCal!$B$30),AH$11+AH$12/(1+EXP((AH$13-LOG10($O144))/AH$14))+AH$15/(1+EXP((AH$16-LOG10($O144))/AH$17))+AH$18/(1+EXP((AH$19-LOG10($O144))/AH$20)))</f>
        <v>1.4256663946381338</v>
      </c>
      <c r="AI144" s="18">
        <f ca="1">MAX(-AE144+MIN(AE144,AngCal!$B$30),AI$11+AI$12/(1+EXP((AI$13-LOG10($O144))/AI$14))+AI$15/(1+EXP((AI$16-LOG10($O144))/AI$17))+AI$18/(1+EXP((AI$19-LOG10($O144))/AI$20)))</f>
        <v>1.4059419079953333</v>
      </c>
      <c r="AJ144" s="18">
        <f t="shared" ca="1" si="22"/>
        <v>8.3558622954701178</v>
      </c>
      <c r="AK144" s="18">
        <f t="shared" ca="1" si="22"/>
        <v>8.3288787067867585</v>
      </c>
      <c r="AL144" s="18">
        <f t="shared" ca="1" si="22"/>
        <v>8.3558622954701178</v>
      </c>
      <c r="AM144" s="18">
        <f t="shared" ca="1" si="22"/>
        <v>8.3288787067867585</v>
      </c>
      <c r="AN144" s="18">
        <f t="shared" ca="1" si="23"/>
        <v>1</v>
      </c>
      <c r="AO144" s="18">
        <f t="shared" ca="1" si="23"/>
        <v>1</v>
      </c>
      <c r="AP144" s="18">
        <f t="shared" ca="1" si="23"/>
        <v>1</v>
      </c>
      <c r="AQ144" s="18">
        <f t="shared" ca="1" si="23"/>
        <v>1</v>
      </c>
      <c r="AR144" s="18">
        <f t="shared" ca="1" si="24"/>
        <v>0</v>
      </c>
      <c r="AS144" s="18">
        <f t="shared" ca="1" si="24"/>
        <v>0</v>
      </c>
      <c r="AT144" s="18">
        <f t="shared" ca="1" si="24"/>
        <v>0</v>
      </c>
      <c r="AU144" s="18">
        <f t="shared" ca="1" si="24"/>
        <v>0</v>
      </c>
    </row>
    <row r="145" spans="2:47" x14ac:dyDescent="0.15">
      <c r="B145">
        <v>4.0910000000000002</v>
      </c>
      <c r="C145">
        <v>7</v>
      </c>
      <c r="D145" s="18">
        <v>1.851E-3</v>
      </c>
      <c r="E145" s="18">
        <v>-0.10730000000000001</v>
      </c>
      <c r="F145" s="18">
        <v>2.4670000000000001</v>
      </c>
      <c r="G145" s="18">
        <v>1.0780000000000001</v>
      </c>
      <c r="H145" s="18">
        <v>-0.31619999999999998</v>
      </c>
      <c r="I145" s="18">
        <v>2.218</v>
      </c>
      <c r="J145" s="18">
        <v>0.33579999999999999</v>
      </c>
      <c r="K145" s="18">
        <v>0.42049999999999998</v>
      </c>
      <c r="L145" s="18">
        <v>3.403</v>
      </c>
      <c r="M145" s="18">
        <v>0.246</v>
      </c>
      <c r="O145" s="18">
        <f>MAX(MIN(Angle!A158,AngProton!$P$3),AngProton!$P$2)</f>
        <v>10000</v>
      </c>
      <c r="P145" s="18">
        <f t="shared" ca="1" si="19"/>
        <v>1.4296410223954212E-4</v>
      </c>
      <c r="Q145" s="18">
        <f t="shared" ca="1" si="19"/>
        <v>4.3063253318507966E-6</v>
      </c>
      <c r="R145" s="18">
        <f t="shared" ca="1" si="19"/>
        <v>1.4296410223954212E-4</v>
      </c>
      <c r="S145" s="18">
        <f t="shared" ca="1" si="19"/>
        <v>4.3063253318507966E-6</v>
      </c>
      <c r="T145" s="18">
        <f ca="1">MAX(-P145+MIN(P145,AngCal!$B$30),T$11+T$12/(1+EXP((T$13-LOG10($O145))/T$14))+T$15/(1+EXP((T$16-LOG10($O145))/T$17))+T$18/(1+EXP((T$19-LOG10($O145))/T$20)))</f>
        <v>0</v>
      </c>
      <c r="U145" s="18">
        <f ca="1">MAX(-Q145+MIN(Q145,AngCal!$B$30),U$11+U$12/(1+EXP((U$13-LOG10($O145))/U$14))+U$15/(1+EXP((U$16-LOG10($O145))/U$17))+U$18/(1+EXP((U$19-LOG10($O145))/U$20)))</f>
        <v>0</v>
      </c>
      <c r="V145" s="18">
        <f ca="1">MAX(-R145+MIN(R145,AngCal!$B$30),V$11+V$12/(1+EXP((V$13-LOG10($O145))/V$14))+V$15/(1+EXP((V$16-LOG10($O145))/V$17))+V$18/(1+EXP((V$19-LOG10($O145))/V$20)))</f>
        <v>0</v>
      </c>
      <c r="W145" s="18">
        <f ca="1">MAX(-S145+MIN(S145,AngCal!$B$30),W$11+W$12/(1+EXP((W$13-LOG10($O145))/W$14))+W$15/(1+EXP((W$16-LOG10($O145))/W$17))+W$18/(1+EXP((W$19-LOG10($O145))/W$20)))</f>
        <v>0</v>
      </c>
      <c r="X145" s="18">
        <f t="shared" ca="1" si="20"/>
        <v>0.28894155120441917</v>
      </c>
      <c r="Y145" s="18">
        <f t="shared" ca="1" si="20"/>
        <v>0.59045761367127692</v>
      </c>
      <c r="Z145" s="18">
        <f t="shared" ca="1" si="20"/>
        <v>0.28894155120441917</v>
      </c>
      <c r="AA145" s="18">
        <f t="shared" ca="1" si="20"/>
        <v>0.59045761367127692</v>
      </c>
      <c r="AB145" s="18">
        <f t="shared" ca="1" si="21"/>
        <v>0</v>
      </c>
      <c r="AC145" s="18">
        <f t="shared" ca="1" si="21"/>
        <v>0</v>
      </c>
      <c r="AD145" s="18">
        <f t="shared" ca="1" si="21"/>
        <v>0</v>
      </c>
      <c r="AE145" s="18">
        <f t="shared" ca="1" si="21"/>
        <v>0</v>
      </c>
      <c r="AF145" s="18">
        <f ca="1">MAX(-AB145+MIN(AB145,AngCal!$B$30),AF$11+AF$12/(1+EXP((AF$13-LOG10($O145))/AF$14))+AF$15/(1+EXP((AF$16-LOG10($O145))/AF$17))+AF$18/(1+EXP((AF$19-LOG10($O145))/AF$20)))</f>
        <v>1.4256663946381338</v>
      </c>
      <c r="AG145" s="18">
        <f ca="1">MAX(-AC145+MIN(AC145,AngCal!$B$30),AG$11+AG$12/(1+EXP((AG$13-LOG10($O145))/AG$14))+AG$15/(1+EXP((AG$16-LOG10($O145))/AG$17))+AG$18/(1+EXP((AG$19-LOG10($O145))/AG$20)))</f>
        <v>1.4059419079953333</v>
      </c>
      <c r="AH145" s="18">
        <f ca="1">MAX(-AD145+MIN(AD145,AngCal!$B$30),AH$11+AH$12/(1+EXP((AH$13-LOG10($O145))/AH$14))+AH$15/(1+EXP((AH$16-LOG10($O145))/AH$17))+AH$18/(1+EXP((AH$19-LOG10($O145))/AH$20)))</f>
        <v>1.4256663946381338</v>
      </c>
      <c r="AI145" s="18">
        <f ca="1">MAX(-AE145+MIN(AE145,AngCal!$B$30),AI$11+AI$12/(1+EXP((AI$13-LOG10($O145))/AI$14))+AI$15/(1+EXP((AI$16-LOG10($O145))/AI$17))+AI$18/(1+EXP((AI$19-LOG10($O145))/AI$20)))</f>
        <v>1.4059419079953333</v>
      </c>
      <c r="AJ145" s="18">
        <f t="shared" ca="1" si="22"/>
        <v>8.3558622954701178</v>
      </c>
      <c r="AK145" s="18">
        <f t="shared" ca="1" si="22"/>
        <v>8.3288787067867585</v>
      </c>
      <c r="AL145" s="18">
        <f t="shared" ca="1" si="22"/>
        <v>8.3558622954701178</v>
      </c>
      <c r="AM145" s="18">
        <f t="shared" ca="1" si="22"/>
        <v>8.3288787067867585</v>
      </c>
      <c r="AN145" s="18">
        <f t="shared" ca="1" si="23"/>
        <v>1</v>
      </c>
      <c r="AO145" s="18">
        <f t="shared" ca="1" si="23"/>
        <v>1</v>
      </c>
      <c r="AP145" s="18">
        <f t="shared" ca="1" si="23"/>
        <v>1</v>
      </c>
      <c r="AQ145" s="18">
        <f t="shared" ca="1" si="23"/>
        <v>1</v>
      </c>
      <c r="AR145" s="18">
        <f t="shared" ca="1" si="24"/>
        <v>0</v>
      </c>
      <c r="AS145" s="18">
        <f t="shared" ca="1" si="24"/>
        <v>0</v>
      </c>
      <c r="AT145" s="18">
        <f t="shared" ca="1" si="24"/>
        <v>0</v>
      </c>
      <c r="AU145" s="18">
        <f t="shared" ca="1" si="24"/>
        <v>0</v>
      </c>
    </row>
    <row r="146" spans="2:47" x14ac:dyDescent="0.15">
      <c r="B146">
        <v>4.0910000000000002</v>
      </c>
      <c r="C146">
        <v>10</v>
      </c>
      <c r="D146" s="18">
        <v>2.6800000000000001E-3</v>
      </c>
      <c r="E146" s="18">
        <v>-0.87180000000000002</v>
      </c>
      <c r="F146" s="18">
        <v>1.847</v>
      </c>
      <c r="G146" s="18">
        <v>0.48370000000000002</v>
      </c>
      <c r="H146" s="18">
        <v>0.45540000000000003</v>
      </c>
      <c r="I146" s="18">
        <v>1.5</v>
      </c>
      <c r="J146" s="18">
        <v>0.40649999999999997</v>
      </c>
      <c r="K146" s="18">
        <v>0.42620000000000002</v>
      </c>
      <c r="L146" s="18">
        <v>3.4929999999999999</v>
      </c>
      <c r="M146" s="18">
        <v>0.2389</v>
      </c>
      <c r="O146" s="18">
        <f>MAX(MIN(Angle!A159,AngProton!$P$3),AngProton!$P$2)</f>
        <v>10000</v>
      </c>
      <c r="P146" s="18">
        <f t="shared" ca="1" si="19"/>
        <v>1.4296410223954212E-4</v>
      </c>
      <c r="Q146" s="18">
        <f t="shared" ca="1" si="19"/>
        <v>4.3063253318507966E-6</v>
      </c>
      <c r="R146" s="18">
        <f t="shared" ca="1" si="19"/>
        <v>1.4296410223954212E-4</v>
      </c>
      <c r="S146" s="18">
        <f t="shared" ca="1" si="19"/>
        <v>4.3063253318507966E-6</v>
      </c>
      <c r="T146" s="18">
        <f ca="1">MAX(-P146+MIN(P146,AngCal!$B$30),T$11+T$12/(1+EXP((T$13-LOG10($O146))/T$14))+T$15/(1+EXP((T$16-LOG10($O146))/T$17))+T$18/(1+EXP((T$19-LOG10($O146))/T$20)))</f>
        <v>0</v>
      </c>
      <c r="U146" s="18">
        <f ca="1">MAX(-Q146+MIN(Q146,AngCal!$B$30),U$11+U$12/(1+EXP((U$13-LOG10($O146))/U$14))+U$15/(1+EXP((U$16-LOG10($O146))/U$17))+U$18/(1+EXP((U$19-LOG10($O146))/U$20)))</f>
        <v>0</v>
      </c>
      <c r="V146" s="18">
        <f ca="1">MAX(-R146+MIN(R146,AngCal!$B$30),V$11+V$12/(1+EXP((V$13-LOG10($O146))/V$14))+V$15/(1+EXP((V$16-LOG10($O146))/V$17))+V$18/(1+EXP((V$19-LOG10($O146))/V$20)))</f>
        <v>0</v>
      </c>
      <c r="W146" s="18">
        <f ca="1">MAX(-S146+MIN(S146,AngCal!$B$30),W$11+W$12/(1+EXP((W$13-LOG10($O146))/W$14))+W$15/(1+EXP((W$16-LOG10($O146))/W$17))+W$18/(1+EXP((W$19-LOG10($O146))/W$20)))</f>
        <v>0</v>
      </c>
      <c r="X146" s="18">
        <f t="shared" ca="1" si="20"/>
        <v>0.28894155120441917</v>
      </c>
      <c r="Y146" s="18">
        <f t="shared" ca="1" si="20"/>
        <v>0.59045761367127692</v>
      </c>
      <c r="Z146" s="18">
        <f t="shared" ca="1" si="20"/>
        <v>0.28894155120441917</v>
      </c>
      <c r="AA146" s="18">
        <f t="shared" ca="1" si="20"/>
        <v>0.59045761367127692</v>
      </c>
      <c r="AB146" s="18">
        <f t="shared" ca="1" si="21"/>
        <v>0</v>
      </c>
      <c r="AC146" s="18">
        <f t="shared" ca="1" si="21"/>
        <v>0</v>
      </c>
      <c r="AD146" s="18">
        <f t="shared" ca="1" si="21"/>
        <v>0</v>
      </c>
      <c r="AE146" s="18">
        <f t="shared" ca="1" si="21"/>
        <v>0</v>
      </c>
      <c r="AF146" s="18">
        <f ca="1">MAX(-AB146+MIN(AB146,AngCal!$B$30),AF$11+AF$12/(1+EXP((AF$13-LOG10($O146))/AF$14))+AF$15/(1+EXP((AF$16-LOG10($O146))/AF$17))+AF$18/(1+EXP((AF$19-LOG10($O146))/AF$20)))</f>
        <v>1.4256663946381338</v>
      </c>
      <c r="AG146" s="18">
        <f ca="1">MAX(-AC146+MIN(AC146,AngCal!$B$30),AG$11+AG$12/(1+EXP((AG$13-LOG10($O146))/AG$14))+AG$15/(1+EXP((AG$16-LOG10($O146))/AG$17))+AG$18/(1+EXP((AG$19-LOG10($O146))/AG$20)))</f>
        <v>1.4059419079953333</v>
      </c>
      <c r="AH146" s="18">
        <f ca="1">MAX(-AD146+MIN(AD146,AngCal!$B$30),AH$11+AH$12/(1+EXP((AH$13-LOG10($O146))/AH$14))+AH$15/(1+EXP((AH$16-LOG10($O146))/AH$17))+AH$18/(1+EXP((AH$19-LOG10($O146))/AH$20)))</f>
        <v>1.4256663946381338</v>
      </c>
      <c r="AI146" s="18">
        <f ca="1">MAX(-AE146+MIN(AE146,AngCal!$B$30),AI$11+AI$12/(1+EXP((AI$13-LOG10($O146))/AI$14))+AI$15/(1+EXP((AI$16-LOG10($O146))/AI$17))+AI$18/(1+EXP((AI$19-LOG10($O146))/AI$20)))</f>
        <v>1.4059419079953333</v>
      </c>
      <c r="AJ146" s="18">
        <f t="shared" ca="1" si="22"/>
        <v>8.3558622954701178</v>
      </c>
      <c r="AK146" s="18">
        <f t="shared" ca="1" si="22"/>
        <v>8.3288787067867585</v>
      </c>
      <c r="AL146" s="18">
        <f t="shared" ca="1" si="22"/>
        <v>8.3558622954701178</v>
      </c>
      <c r="AM146" s="18">
        <f t="shared" ca="1" si="22"/>
        <v>8.3288787067867585</v>
      </c>
      <c r="AN146" s="18">
        <f t="shared" ca="1" si="23"/>
        <v>1</v>
      </c>
      <c r="AO146" s="18">
        <f t="shared" ca="1" si="23"/>
        <v>1</v>
      </c>
      <c r="AP146" s="18">
        <f t="shared" ca="1" si="23"/>
        <v>1</v>
      </c>
      <c r="AQ146" s="18">
        <f t="shared" ca="1" si="23"/>
        <v>1</v>
      </c>
      <c r="AR146" s="18">
        <f t="shared" ca="1" si="24"/>
        <v>0</v>
      </c>
      <c r="AS146" s="18">
        <f t="shared" ca="1" si="24"/>
        <v>0</v>
      </c>
      <c r="AT146" s="18">
        <f t="shared" ca="1" si="24"/>
        <v>0</v>
      </c>
      <c r="AU146" s="18">
        <f t="shared" ca="1" si="24"/>
        <v>0</v>
      </c>
    </row>
    <row r="147" spans="2:47" x14ac:dyDescent="0.15">
      <c r="B147">
        <v>4.0910000000000002</v>
      </c>
      <c r="C147">
        <v>15</v>
      </c>
      <c r="D147" s="18">
        <v>-1.253E-3</v>
      </c>
      <c r="E147" s="18">
        <v>-0.47239999999999999</v>
      </c>
      <c r="F147" s="18">
        <v>2.0299999999999998</v>
      </c>
      <c r="G147" s="18">
        <v>0.37980000000000003</v>
      </c>
      <c r="H147" s="18">
        <v>0.1094</v>
      </c>
      <c r="I147" s="18">
        <v>1.585</v>
      </c>
      <c r="J147" s="18">
        <v>0.38080000000000003</v>
      </c>
      <c r="K147" s="18">
        <v>0.38200000000000001</v>
      </c>
      <c r="L147" s="18">
        <v>3.6459999999999999</v>
      </c>
      <c r="M147" s="18">
        <v>0.24690000000000001</v>
      </c>
      <c r="O147" s="18">
        <f>MAX(MIN(Angle!A160,AngProton!$P$3),AngProton!$P$2)</f>
        <v>10000</v>
      </c>
      <c r="P147" s="18">
        <f t="shared" ca="1" si="19"/>
        <v>1.4296410223954212E-4</v>
      </c>
      <c r="Q147" s="18">
        <f t="shared" ca="1" si="19"/>
        <v>4.3063253318507966E-6</v>
      </c>
      <c r="R147" s="18">
        <f t="shared" ca="1" si="19"/>
        <v>1.4296410223954212E-4</v>
      </c>
      <c r="S147" s="18">
        <f t="shared" ca="1" si="19"/>
        <v>4.3063253318507966E-6</v>
      </c>
      <c r="T147" s="18">
        <f ca="1">MAX(-P147+MIN(P147,AngCal!$B$30),T$11+T$12/(1+EXP((T$13-LOG10($O147))/T$14))+T$15/(1+EXP((T$16-LOG10($O147))/T$17))+T$18/(1+EXP((T$19-LOG10($O147))/T$20)))</f>
        <v>0</v>
      </c>
      <c r="U147" s="18">
        <f ca="1">MAX(-Q147+MIN(Q147,AngCal!$B$30),U$11+U$12/(1+EXP((U$13-LOG10($O147))/U$14))+U$15/(1+EXP((U$16-LOG10($O147))/U$17))+U$18/(1+EXP((U$19-LOG10($O147))/U$20)))</f>
        <v>0</v>
      </c>
      <c r="V147" s="18">
        <f ca="1">MAX(-R147+MIN(R147,AngCal!$B$30),V$11+V$12/(1+EXP((V$13-LOG10($O147))/V$14))+V$15/(1+EXP((V$16-LOG10($O147))/V$17))+V$18/(1+EXP((V$19-LOG10($O147))/V$20)))</f>
        <v>0</v>
      </c>
      <c r="W147" s="18">
        <f ca="1">MAX(-S147+MIN(S147,AngCal!$B$30),W$11+W$12/(1+EXP((W$13-LOG10($O147))/W$14))+W$15/(1+EXP((W$16-LOG10($O147))/W$17))+W$18/(1+EXP((W$19-LOG10($O147))/W$20)))</f>
        <v>0</v>
      </c>
      <c r="X147" s="18">
        <f t="shared" ca="1" si="20"/>
        <v>0.28894155120441917</v>
      </c>
      <c r="Y147" s="18">
        <f t="shared" ca="1" si="20"/>
        <v>0.59045761367127692</v>
      </c>
      <c r="Z147" s="18">
        <f t="shared" ca="1" si="20"/>
        <v>0.28894155120441917</v>
      </c>
      <c r="AA147" s="18">
        <f t="shared" ca="1" si="20"/>
        <v>0.59045761367127692</v>
      </c>
      <c r="AB147" s="18">
        <f t="shared" ca="1" si="21"/>
        <v>0</v>
      </c>
      <c r="AC147" s="18">
        <f t="shared" ca="1" si="21"/>
        <v>0</v>
      </c>
      <c r="AD147" s="18">
        <f t="shared" ca="1" si="21"/>
        <v>0</v>
      </c>
      <c r="AE147" s="18">
        <f t="shared" ca="1" si="21"/>
        <v>0</v>
      </c>
      <c r="AF147" s="18">
        <f ca="1">MAX(-AB147+MIN(AB147,AngCal!$B$30),AF$11+AF$12/(1+EXP((AF$13-LOG10($O147))/AF$14))+AF$15/(1+EXP((AF$16-LOG10($O147))/AF$17))+AF$18/(1+EXP((AF$19-LOG10($O147))/AF$20)))</f>
        <v>1.4256663946381338</v>
      </c>
      <c r="AG147" s="18">
        <f ca="1">MAX(-AC147+MIN(AC147,AngCal!$B$30),AG$11+AG$12/(1+EXP((AG$13-LOG10($O147))/AG$14))+AG$15/(1+EXP((AG$16-LOG10($O147))/AG$17))+AG$18/(1+EXP((AG$19-LOG10($O147))/AG$20)))</f>
        <v>1.4059419079953333</v>
      </c>
      <c r="AH147" s="18">
        <f ca="1">MAX(-AD147+MIN(AD147,AngCal!$B$30),AH$11+AH$12/(1+EXP((AH$13-LOG10($O147))/AH$14))+AH$15/(1+EXP((AH$16-LOG10($O147))/AH$17))+AH$18/(1+EXP((AH$19-LOG10($O147))/AH$20)))</f>
        <v>1.4256663946381338</v>
      </c>
      <c r="AI147" s="18">
        <f ca="1">MAX(-AE147+MIN(AE147,AngCal!$B$30),AI$11+AI$12/(1+EXP((AI$13-LOG10($O147))/AI$14))+AI$15/(1+EXP((AI$16-LOG10($O147))/AI$17))+AI$18/(1+EXP((AI$19-LOG10($O147))/AI$20)))</f>
        <v>1.4059419079953333</v>
      </c>
      <c r="AJ147" s="18">
        <f t="shared" ca="1" si="22"/>
        <v>8.3558622954701178</v>
      </c>
      <c r="AK147" s="18">
        <f t="shared" ca="1" si="22"/>
        <v>8.3288787067867585</v>
      </c>
      <c r="AL147" s="18">
        <f t="shared" ca="1" si="22"/>
        <v>8.3558622954701178</v>
      </c>
      <c r="AM147" s="18">
        <f t="shared" ca="1" si="22"/>
        <v>8.3288787067867585</v>
      </c>
      <c r="AN147" s="18">
        <f t="shared" ca="1" si="23"/>
        <v>1</v>
      </c>
      <c r="AO147" s="18">
        <f t="shared" ca="1" si="23"/>
        <v>1</v>
      </c>
      <c r="AP147" s="18">
        <f t="shared" ca="1" si="23"/>
        <v>1</v>
      </c>
      <c r="AQ147" s="18">
        <f t="shared" ca="1" si="23"/>
        <v>1</v>
      </c>
      <c r="AR147" s="18">
        <f t="shared" ca="1" si="24"/>
        <v>0</v>
      </c>
      <c r="AS147" s="18">
        <f t="shared" ca="1" si="24"/>
        <v>0</v>
      </c>
      <c r="AT147" s="18">
        <f t="shared" ca="1" si="24"/>
        <v>0</v>
      </c>
      <c r="AU147" s="18">
        <f t="shared" ca="1" si="24"/>
        <v>0</v>
      </c>
    </row>
    <row r="148" spans="2:47" x14ac:dyDescent="0.15">
      <c r="B148">
        <v>4.0910000000000002</v>
      </c>
      <c r="C148">
        <v>20</v>
      </c>
      <c r="D148" s="18">
        <v>1.5810000000000001E-2</v>
      </c>
      <c r="E148" s="18">
        <v>4.913E-2</v>
      </c>
      <c r="F148" s="18">
        <v>0.99709999999999999</v>
      </c>
      <c r="G148" s="18">
        <v>0.1797</v>
      </c>
      <c r="H148" s="18">
        <v>-0.4365</v>
      </c>
      <c r="I148" s="18">
        <v>2.0299999999999998</v>
      </c>
      <c r="J148" s="18">
        <v>0.44240000000000002</v>
      </c>
      <c r="K148" s="18">
        <v>0.40899999999999997</v>
      </c>
      <c r="L148" s="18">
        <v>3.754</v>
      </c>
      <c r="M148" s="18">
        <v>0.26219999999999999</v>
      </c>
      <c r="O148" s="18">
        <f>MAX(MIN(Angle!A161,AngProton!$P$3),AngProton!$P$2)</f>
        <v>10000</v>
      </c>
      <c r="P148" s="18">
        <f t="shared" ca="1" si="19"/>
        <v>1.4296410223954212E-4</v>
      </c>
      <c r="Q148" s="18">
        <f t="shared" ca="1" si="19"/>
        <v>4.3063253318507966E-6</v>
      </c>
      <c r="R148" s="18">
        <f t="shared" ca="1" si="19"/>
        <v>1.4296410223954212E-4</v>
      </c>
      <c r="S148" s="18">
        <f t="shared" ca="1" si="19"/>
        <v>4.3063253318507966E-6</v>
      </c>
      <c r="T148" s="18">
        <f ca="1">MAX(-P148+MIN(P148,AngCal!$B$30),T$11+T$12/(1+EXP((T$13-LOG10($O148))/T$14))+T$15/(1+EXP((T$16-LOG10($O148))/T$17))+T$18/(1+EXP((T$19-LOG10($O148))/T$20)))</f>
        <v>0</v>
      </c>
      <c r="U148" s="18">
        <f ca="1">MAX(-Q148+MIN(Q148,AngCal!$B$30),U$11+U$12/(1+EXP((U$13-LOG10($O148))/U$14))+U$15/(1+EXP((U$16-LOG10($O148))/U$17))+U$18/(1+EXP((U$19-LOG10($O148))/U$20)))</f>
        <v>0</v>
      </c>
      <c r="V148" s="18">
        <f ca="1">MAX(-R148+MIN(R148,AngCal!$B$30),V$11+V$12/(1+EXP((V$13-LOG10($O148))/V$14))+V$15/(1+EXP((V$16-LOG10($O148))/V$17))+V$18/(1+EXP((V$19-LOG10($O148))/V$20)))</f>
        <v>0</v>
      </c>
      <c r="W148" s="18">
        <f ca="1">MAX(-S148+MIN(S148,AngCal!$B$30),W$11+W$12/(1+EXP((W$13-LOG10($O148))/W$14))+W$15/(1+EXP((W$16-LOG10($O148))/W$17))+W$18/(1+EXP((W$19-LOG10($O148))/W$20)))</f>
        <v>0</v>
      </c>
      <c r="X148" s="18">
        <f t="shared" ca="1" si="20"/>
        <v>0.28894155120441917</v>
      </c>
      <c r="Y148" s="18">
        <f t="shared" ca="1" si="20"/>
        <v>0.59045761367127692</v>
      </c>
      <c r="Z148" s="18">
        <f t="shared" ca="1" si="20"/>
        <v>0.28894155120441917</v>
      </c>
      <c r="AA148" s="18">
        <f t="shared" ca="1" si="20"/>
        <v>0.59045761367127692</v>
      </c>
      <c r="AB148" s="18">
        <f t="shared" ca="1" si="21"/>
        <v>0</v>
      </c>
      <c r="AC148" s="18">
        <f t="shared" ca="1" si="21"/>
        <v>0</v>
      </c>
      <c r="AD148" s="18">
        <f t="shared" ca="1" si="21"/>
        <v>0</v>
      </c>
      <c r="AE148" s="18">
        <f t="shared" ca="1" si="21"/>
        <v>0</v>
      </c>
      <c r="AF148" s="18">
        <f ca="1">MAX(-AB148+MIN(AB148,AngCal!$B$30),AF$11+AF$12/(1+EXP((AF$13-LOG10($O148))/AF$14))+AF$15/(1+EXP((AF$16-LOG10($O148))/AF$17))+AF$18/(1+EXP((AF$19-LOG10($O148))/AF$20)))</f>
        <v>1.4256663946381338</v>
      </c>
      <c r="AG148" s="18">
        <f ca="1">MAX(-AC148+MIN(AC148,AngCal!$B$30),AG$11+AG$12/(1+EXP((AG$13-LOG10($O148))/AG$14))+AG$15/(1+EXP((AG$16-LOG10($O148))/AG$17))+AG$18/(1+EXP((AG$19-LOG10($O148))/AG$20)))</f>
        <v>1.4059419079953333</v>
      </c>
      <c r="AH148" s="18">
        <f ca="1">MAX(-AD148+MIN(AD148,AngCal!$B$30),AH$11+AH$12/(1+EXP((AH$13-LOG10($O148))/AH$14))+AH$15/(1+EXP((AH$16-LOG10($O148))/AH$17))+AH$18/(1+EXP((AH$19-LOG10($O148))/AH$20)))</f>
        <v>1.4256663946381338</v>
      </c>
      <c r="AI148" s="18">
        <f ca="1">MAX(-AE148+MIN(AE148,AngCal!$B$30),AI$11+AI$12/(1+EXP((AI$13-LOG10($O148))/AI$14))+AI$15/(1+EXP((AI$16-LOG10($O148))/AI$17))+AI$18/(1+EXP((AI$19-LOG10($O148))/AI$20)))</f>
        <v>1.4059419079953333</v>
      </c>
      <c r="AJ148" s="18">
        <f t="shared" ca="1" si="22"/>
        <v>8.3558622954701178</v>
      </c>
      <c r="AK148" s="18">
        <f t="shared" ca="1" si="22"/>
        <v>8.3288787067867585</v>
      </c>
      <c r="AL148" s="18">
        <f t="shared" ca="1" si="22"/>
        <v>8.3558622954701178</v>
      </c>
      <c r="AM148" s="18">
        <f t="shared" ca="1" si="22"/>
        <v>8.3288787067867585</v>
      </c>
      <c r="AN148" s="18">
        <f t="shared" ca="1" si="23"/>
        <v>1</v>
      </c>
      <c r="AO148" s="18">
        <f t="shared" ca="1" si="23"/>
        <v>1</v>
      </c>
      <c r="AP148" s="18">
        <f t="shared" ca="1" si="23"/>
        <v>1</v>
      </c>
      <c r="AQ148" s="18">
        <f t="shared" ca="1" si="23"/>
        <v>1</v>
      </c>
      <c r="AR148" s="18">
        <f t="shared" ca="1" si="24"/>
        <v>0</v>
      </c>
      <c r="AS148" s="18">
        <f t="shared" ca="1" si="24"/>
        <v>0</v>
      </c>
      <c r="AT148" s="18">
        <f t="shared" ca="1" si="24"/>
        <v>0</v>
      </c>
      <c r="AU148" s="18">
        <f t="shared" ca="1" si="24"/>
        <v>0</v>
      </c>
    </row>
    <row r="149" spans="2:47" x14ac:dyDescent="0.15">
      <c r="B149">
        <v>9.5030000000000001</v>
      </c>
      <c r="C149">
        <v>1</v>
      </c>
      <c r="D149" s="18">
        <v>-2.4109999999999999E-2</v>
      </c>
      <c r="E149" s="18">
        <v>-5.7750000000000003E-2</v>
      </c>
      <c r="F149" s="18">
        <v>1.2130000000000001</v>
      </c>
      <c r="G149" s="18">
        <v>0.45760000000000001</v>
      </c>
      <c r="H149" s="18">
        <v>-6.5129999999999993E-2</v>
      </c>
      <c r="I149" s="18">
        <v>1.766</v>
      </c>
      <c r="J149" s="18">
        <v>0.22</v>
      </c>
      <c r="K149" s="18">
        <v>0.14699999999999999</v>
      </c>
      <c r="L149" s="18">
        <v>2.8010000000000002</v>
      </c>
      <c r="M149" s="18">
        <v>0.25629999999999997</v>
      </c>
      <c r="O149" s="18">
        <f>MAX(MIN(Angle!A162,AngProton!$P$3),AngProton!$P$2)</f>
        <v>10000</v>
      </c>
      <c r="P149" s="18">
        <f t="shared" ca="1" si="19"/>
        <v>1.4296410223954212E-4</v>
      </c>
      <c r="Q149" s="18">
        <f t="shared" ca="1" si="19"/>
        <v>4.3063253318507966E-6</v>
      </c>
      <c r="R149" s="18">
        <f t="shared" ca="1" si="19"/>
        <v>1.4296410223954212E-4</v>
      </c>
      <c r="S149" s="18">
        <f t="shared" ca="1" si="19"/>
        <v>4.3063253318507966E-6</v>
      </c>
      <c r="T149" s="18">
        <f ca="1">MAX(-P149+MIN(P149,AngCal!$B$30),T$11+T$12/(1+EXP((T$13-LOG10($O149))/T$14))+T$15/(1+EXP((T$16-LOG10($O149))/T$17))+T$18/(1+EXP((T$19-LOG10($O149))/T$20)))</f>
        <v>0</v>
      </c>
      <c r="U149" s="18">
        <f ca="1">MAX(-Q149+MIN(Q149,AngCal!$B$30),U$11+U$12/(1+EXP((U$13-LOG10($O149))/U$14))+U$15/(1+EXP((U$16-LOG10($O149))/U$17))+U$18/(1+EXP((U$19-LOG10($O149))/U$20)))</f>
        <v>0</v>
      </c>
      <c r="V149" s="18">
        <f ca="1">MAX(-R149+MIN(R149,AngCal!$B$30),V$11+V$12/(1+EXP((V$13-LOG10($O149))/V$14))+V$15/(1+EXP((V$16-LOG10($O149))/V$17))+V$18/(1+EXP((V$19-LOG10($O149))/V$20)))</f>
        <v>0</v>
      </c>
      <c r="W149" s="18">
        <f ca="1">MAX(-S149+MIN(S149,AngCal!$B$30),W$11+W$12/(1+EXP((W$13-LOG10($O149))/W$14))+W$15/(1+EXP((W$16-LOG10($O149))/W$17))+W$18/(1+EXP((W$19-LOG10($O149))/W$20)))</f>
        <v>0</v>
      </c>
      <c r="X149" s="18">
        <f t="shared" ca="1" si="20"/>
        <v>0.28894155120441917</v>
      </c>
      <c r="Y149" s="18">
        <f t="shared" ca="1" si="20"/>
        <v>0.59045761367127692</v>
      </c>
      <c r="Z149" s="18">
        <f t="shared" ca="1" si="20"/>
        <v>0.28894155120441917</v>
      </c>
      <c r="AA149" s="18">
        <f t="shared" ca="1" si="20"/>
        <v>0.59045761367127692</v>
      </c>
      <c r="AB149" s="18">
        <f t="shared" ca="1" si="21"/>
        <v>0</v>
      </c>
      <c r="AC149" s="18">
        <f t="shared" ca="1" si="21"/>
        <v>0</v>
      </c>
      <c r="AD149" s="18">
        <f t="shared" ca="1" si="21"/>
        <v>0</v>
      </c>
      <c r="AE149" s="18">
        <f t="shared" ca="1" si="21"/>
        <v>0</v>
      </c>
      <c r="AF149" s="18">
        <f ca="1">MAX(-AB149+MIN(AB149,AngCal!$B$30),AF$11+AF$12/(1+EXP((AF$13-LOG10($O149))/AF$14))+AF$15/(1+EXP((AF$16-LOG10($O149))/AF$17))+AF$18/(1+EXP((AF$19-LOG10($O149))/AF$20)))</f>
        <v>1.4256663946381338</v>
      </c>
      <c r="AG149" s="18">
        <f ca="1">MAX(-AC149+MIN(AC149,AngCal!$B$30),AG$11+AG$12/(1+EXP((AG$13-LOG10($O149))/AG$14))+AG$15/(1+EXP((AG$16-LOG10($O149))/AG$17))+AG$18/(1+EXP((AG$19-LOG10($O149))/AG$20)))</f>
        <v>1.4059419079953333</v>
      </c>
      <c r="AH149" s="18">
        <f ca="1">MAX(-AD149+MIN(AD149,AngCal!$B$30),AH$11+AH$12/(1+EXP((AH$13-LOG10($O149))/AH$14))+AH$15/(1+EXP((AH$16-LOG10($O149))/AH$17))+AH$18/(1+EXP((AH$19-LOG10($O149))/AH$20)))</f>
        <v>1.4256663946381338</v>
      </c>
      <c r="AI149" s="18">
        <f ca="1">MAX(-AE149+MIN(AE149,AngCal!$B$30),AI$11+AI$12/(1+EXP((AI$13-LOG10($O149))/AI$14))+AI$15/(1+EXP((AI$16-LOG10($O149))/AI$17))+AI$18/(1+EXP((AI$19-LOG10($O149))/AI$20)))</f>
        <v>1.4059419079953333</v>
      </c>
      <c r="AJ149" s="18">
        <f t="shared" ca="1" si="22"/>
        <v>8.3558622954701178</v>
      </c>
      <c r="AK149" s="18">
        <f t="shared" ca="1" si="22"/>
        <v>8.3288787067867585</v>
      </c>
      <c r="AL149" s="18">
        <f t="shared" ca="1" si="22"/>
        <v>8.3558622954701178</v>
      </c>
      <c r="AM149" s="18">
        <f t="shared" ca="1" si="22"/>
        <v>8.3288787067867585</v>
      </c>
      <c r="AN149" s="18">
        <f t="shared" ca="1" si="23"/>
        <v>1</v>
      </c>
      <c r="AO149" s="18">
        <f t="shared" ca="1" si="23"/>
        <v>1</v>
      </c>
      <c r="AP149" s="18">
        <f t="shared" ca="1" si="23"/>
        <v>1</v>
      </c>
      <c r="AQ149" s="18">
        <f t="shared" ca="1" si="23"/>
        <v>1</v>
      </c>
      <c r="AR149" s="18">
        <f t="shared" ca="1" si="24"/>
        <v>0</v>
      </c>
      <c r="AS149" s="18">
        <f t="shared" ca="1" si="24"/>
        <v>0</v>
      </c>
      <c r="AT149" s="18">
        <f t="shared" ca="1" si="24"/>
        <v>0</v>
      </c>
      <c r="AU149" s="18">
        <f t="shared" ca="1" si="24"/>
        <v>0</v>
      </c>
    </row>
    <row r="150" spans="2:47" x14ac:dyDescent="0.15">
      <c r="B150">
        <v>9.5030000000000001</v>
      </c>
      <c r="C150">
        <v>3</v>
      </c>
      <c r="D150" s="18">
        <v>1.54E-2</v>
      </c>
      <c r="E150" s="18">
        <v>-7.8960000000000002E-2</v>
      </c>
      <c r="F150" s="18">
        <v>0.28050000000000003</v>
      </c>
      <c r="G150" s="18">
        <v>2.1520000000000001</v>
      </c>
      <c r="H150" s="18">
        <v>-0.2089</v>
      </c>
      <c r="I150" s="18">
        <v>2.14</v>
      </c>
      <c r="J150" s="18">
        <v>0.39340000000000003</v>
      </c>
      <c r="K150" s="18">
        <v>0.27250000000000002</v>
      </c>
      <c r="L150" s="18">
        <v>3.0659999999999998</v>
      </c>
      <c r="M150" s="18">
        <v>0.25729999999999997</v>
      </c>
      <c r="O150" s="18">
        <f>MAX(MIN(Angle!A163,AngProton!$P$3),AngProton!$P$2)</f>
        <v>10000</v>
      </c>
      <c r="P150" s="18">
        <f t="shared" ca="1" si="19"/>
        <v>1.4296410223954212E-4</v>
      </c>
      <c r="Q150" s="18">
        <f t="shared" ca="1" si="19"/>
        <v>4.3063253318507966E-6</v>
      </c>
      <c r="R150" s="18">
        <f t="shared" ca="1" si="19"/>
        <v>1.4296410223954212E-4</v>
      </c>
      <c r="S150" s="18">
        <f t="shared" ca="1" si="19"/>
        <v>4.3063253318507966E-6</v>
      </c>
      <c r="T150" s="18">
        <f ca="1">MAX(-P150+MIN(P150,AngCal!$B$30),T$11+T$12/(1+EXP((T$13-LOG10($O150))/T$14))+T$15/(1+EXP((T$16-LOG10($O150))/T$17))+T$18/(1+EXP((T$19-LOG10($O150))/T$20)))</f>
        <v>0</v>
      </c>
      <c r="U150" s="18">
        <f ca="1">MAX(-Q150+MIN(Q150,AngCal!$B$30),U$11+U$12/(1+EXP((U$13-LOG10($O150))/U$14))+U$15/(1+EXP((U$16-LOG10($O150))/U$17))+U$18/(1+EXP((U$19-LOG10($O150))/U$20)))</f>
        <v>0</v>
      </c>
      <c r="V150" s="18">
        <f ca="1">MAX(-R150+MIN(R150,AngCal!$B$30),V$11+V$12/(1+EXP((V$13-LOG10($O150))/V$14))+V$15/(1+EXP((V$16-LOG10($O150))/V$17))+V$18/(1+EXP((V$19-LOG10($O150))/V$20)))</f>
        <v>0</v>
      </c>
      <c r="W150" s="18">
        <f ca="1">MAX(-S150+MIN(S150,AngCal!$B$30),W$11+W$12/(1+EXP((W$13-LOG10($O150))/W$14))+W$15/(1+EXP((W$16-LOG10($O150))/W$17))+W$18/(1+EXP((W$19-LOG10($O150))/W$20)))</f>
        <v>0</v>
      </c>
      <c r="X150" s="18">
        <f t="shared" ca="1" si="20"/>
        <v>0.28894155120441917</v>
      </c>
      <c r="Y150" s="18">
        <f t="shared" ca="1" si="20"/>
        <v>0.59045761367127692</v>
      </c>
      <c r="Z150" s="18">
        <f t="shared" ca="1" si="20"/>
        <v>0.28894155120441917</v>
      </c>
      <c r="AA150" s="18">
        <f t="shared" ca="1" si="20"/>
        <v>0.59045761367127692</v>
      </c>
      <c r="AB150" s="18">
        <f t="shared" ca="1" si="21"/>
        <v>0</v>
      </c>
      <c r="AC150" s="18">
        <f t="shared" ca="1" si="21"/>
        <v>0</v>
      </c>
      <c r="AD150" s="18">
        <f t="shared" ca="1" si="21"/>
        <v>0</v>
      </c>
      <c r="AE150" s="18">
        <f t="shared" ca="1" si="21"/>
        <v>0</v>
      </c>
      <c r="AF150" s="18">
        <f ca="1">MAX(-AB150+MIN(AB150,AngCal!$B$30),AF$11+AF$12/(1+EXP((AF$13-LOG10($O150))/AF$14))+AF$15/(1+EXP((AF$16-LOG10($O150))/AF$17))+AF$18/(1+EXP((AF$19-LOG10($O150))/AF$20)))</f>
        <v>1.4256663946381338</v>
      </c>
      <c r="AG150" s="18">
        <f ca="1">MAX(-AC150+MIN(AC150,AngCal!$B$30),AG$11+AG$12/(1+EXP((AG$13-LOG10($O150))/AG$14))+AG$15/(1+EXP((AG$16-LOG10($O150))/AG$17))+AG$18/(1+EXP((AG$19-LOG10($O150))/AG$20)))</f>
        <v>1.4059419079953333</v>
      </c>
      <c r="AH150" s="18">
        <f ca="1">MAX(-AD150+MIN(AD150,AngCal!$B$30),AH$11+AH$12/(1+EXP((AH$13-LOG10($O150))/AH$14))+AH$15/(1+EXP((AH$16-LOG10($O150))/AH$17))+AH$18/(1+EXP((AH$19-LOG10($O150))/AH$20)))</f>
        <v>1.4256663946381338</v>
      </c>
      <c r="AI150" s="18">
        <f ca="1">MAX(-AE150+MIN(AE150,AngCal!$B$30),AI$11+AI$12/(1+EXP((AI$13-LOG10($O150))/AI$14))+AI$15/(1+EXP((AI$16-LOG10($O150))/AI$17))+AI$18/(1+EXP((AI$19-LOG10($O150))/AI$20)))</f>
        <v>1.4059419079953333</v>
      </c>
      <c r="AJ150" s="18">
        <f t="shared" ca="1" si="22"/>
        <v>8.3558622954701178</v>
      </c>
      <c r="AK150" s="18">
        <f t="shared" ca="1" si="22"/>
        <v>8.3288787067867585</v>
      </c>
      <c r="AL150" s="18">
        <f t="shared" ca="1" si="22"/>
        <v>8.3558622954701178</v>
      </c>
      <c r="AM150" s="18">
        <f t="shared" ca="1" si="22"/>
        <v>8.3288787067867585</v>
      </c>
      <c r="AN150" s="18">
        <f t="shared" ca="1" si="23"/>
        <v>1</v>
      </c>
      <c r="AO150" s="18">
        <f t="shared" ca="1" si="23"/>
        <v>1</v>
      </c>
      <c r="AP150" s="18">
        <f t="shared" ca="1" si="23"/>
        <v>1</v>
      </c>
      <c r="AQ150" s="18">
        <f t="shared" ca="1" si="23"/>
        <v>1</v>
      </c>
      <c r="AR150" s="18">
        <f t="shared" ca="1" si="24"/>
        <v>0</v>
      </c>
      <c r="AS150" s="18">
        <f t="shared" ca="1" si="24"/>
        <v>0</v>
      </c>
      <c r="AT150" s="18">
        <f t="shared" ca="1" si="24"/>
        <v>0</v>
      </c>
      <c r="AU150" s="18">
        <f t="shared" ca="1" si="24"/>
        <v>0</v>
      </c>
    </row>
    <row r="151" spans="2:47" x14ac:dyDescent="0.15">
      <c r="B151">
        <v>9.5030000000000001</v>
      </c>
      <c r="C151">
        <v>5</v>
      </c>
      <c r="D151" s="18">
        <v>8.6370000000000006E-3</v>
      </c>
      <c r="E151" s="18">
        <v>-6.0940000000000001E-2</v>
      </c>
      <c r="F151" s="18">
        <v>0.34410000000000002</v>
      </c>
      <c r="G151" s="18">
        <v>1.702</v>
      </c>
      <c r="H151" s="18">
        <v>-0.20649999999999999</v>
      </c>
      <c r="I151" s="18">
        <v>2.1139999999999999</v>
      </c>
      <c r="J151" s="18">
        <v>0.38190000000000002</v>
      </c>
      <c r="K151" s="18">
        <v>0.25879999999999997</v>
      </c>
      <c r="L151" s="18">
        <v>3.177</v>
      </c>
      <c r="M151" s="18">
        <v>0.2472</v>
      </c>
      <c r="O151" s="18">
        <f>MAX(MIN(Angle!A164,AngProton!$P$3),AngProton!$P$2)</f>
        <v>10000</v>
      </c>
      <c r="P151" s="18">
        <f t="shared" ca="1" si="19"/>
        <v>1.4296410223954212E-4</v>
      </c>
      <c r="Q151" s="18">
        <f t="shared" ca="1" si="19"/>
        <v>4.3063253318507966E-6</v>
      </c>
      <c r="R151" s="18">
        <f t="shared" ca="1" si="19"/>
        <v>1.4296410223954212E-4</v>
      </c>
      <c r="S151" s="18">
        <f t="shared" ca="1" si="19"/>
        <v>4.3063253318507966E-6</v>
      </c>
      <c r="T151" s="18">
        <f ca="1">MAX(-P151+MIN(P151,AngCal!$B$30),T$11+T$12/(1+EXP((T$13-LOG10($O151))/T$14))+T$15/(1+EXP((T$16-LOG10($O151))/T$17))+T$18/(1+EXP((T$19-LOG10($O151))/T$20)))</f>
        <v>0</v>
      </c>
      <c r="U151" s="18">
        <f ca="1">MAX(-Q151+MIN(Q151,AngCal!$B$30),U$11+U$12/(1+EXP((U$13-LOG10($O151))/U$14))+U$15/(1+EXP((U$16-LOG10($O151))/U$17))+U$18/(1+EXP((U$19-LOG10($O151))/U$20)))</f>
        <v>0</v>
      </c>
      <c r="V151" s="18">
        <f ca="1">MAX(-R151+MIN(R151,AngCal!$B$30),V$11+V$12/(1+EXP((V$13-LOG10($O151))/V$14))+V$15/(1+EXP((V$16-LOG10($O151))/V$17))+V$18/(1+EXP((V$19-LOG10($O151))/V$20)))</f>
        <v>0</v>
      </c>
      <c r="W151" s="18">
        <f ca="1">MAX(-S151+MIN(S151,AngCal!$B$30),W$11+W$12/(1+EXP((W$13-LOG10($O151))/W$14))+W$15/(1+EXP((W$16-LOG10($O151))/W$17))+W$18/(1+EXP((W$19-LOG10($O151))/W$20)))</f>
        <v>0</v>
      </c>
      <c r="X151" s="18">
        <f t="shared" ca="1" si="20"/>
        <v>0.28894155120441917</v>
      </c>
      <c r="Y151" s="18">
        <f t="shared" ca="1" si="20"/>
        <v>0.59045761367127692</v>
      </c>
      <c r="Z151" s="18">
        <f t="shared" ca="1" si="20"/>
        <v>0.28894155120441917</v>
      </c>
      <c r="AA151" s="18">
        <f t="shared" ca="1" si="20"/>
        <v>0.59045761367127692</v>
      </c>
      <c r="AB151" s="18">
        <f t="shared" ca="1" si="21"/>
        <v>0</v>
      </c>
      <c r="AC151" s="18">
        <f t="shared" ca="1" si="21"/>
        <v>0</v>
      </c>
      <c r="AD151" s="18">
        <f t="shared" ca="1" si="21"/>
        <v>0</v>
      </c>
      <c r="AE151" s="18">
        <f t="shared" ca="1" si="21"/>
        <v>0</v>
      </c>
      <c r="AF151" s="18">
        <f ca="1">MAX(-AB151+MIN(AB151,AngCal!$B$30),AF$11+AF$12/(1+EXP((AF$13-LOG10($O151))/AF$14))+AF$15/(1+EXP((AF$16-LOG10($O151))/AF$17))+AF$18/(1+EXP((AF$19-LOG10($O151))/AF$20)))</f>
        <v>1.4256663946381338</v>
      </c>
      <c r="AG151" s="18">
        <f ca="1">MAX(-AC151+MIN(AC151,AngCal!$B$30),AG$11+AG$12/(1+EXP((AG$13-LOG10($O151))/AG$14))+AG$15/(1+EXP((AG$16-LOG10($O151))/AG$17))+AG$18/(1+EXP((AG$19-LOG10($O151))/AG$20)))</f>
        <v>1.4059419079953333</v>
      </c>
      <c r="AH151" s="18">
        <f ca="1">MAX(-AD151+MIN(AD151,AngCal!$B$30),AH$11+AH$12/(1+EXP((AH$13-LOG10($O151))/AH$14))+AH$15/(1+EXP((AH$16-LOG10($O151))/AH$17))+AH$18/(1+EXP((AH$19-LOG10($O151))/AH$20)))</f>
        <v>1.4256663946381338</v>
      </c>
      <c r="AI151" s="18">
        <f ca="1">MAX(-AE151+MIN(AE151,AngCal!$B$30),AI$11+AI$12/(1+EXP((AI$13-LOG10($O151))/AI$14))+AI$15/(1+EXP((AI$16-LOG10($O151))/AI$17))+AI$18/(1+EXP((AI$19-LOG10($O151))/AI$20)))</f>
        <v>1.4059419079953333</v>
      </c>
      <c r="AJ151" s="18">
        <f t="shared" ca="1" si="22"/>
        <v>8.3558622954701178</v>
      </c>
      <c r="AK151" s="18">
        <f t="shared" ca="1" si="22"/>
        <v>8.3288787067867585</v>
      </c>
      <c r="AL151" s="18">
        <f t="shared" ca="1" si="22"/>
        <v>8.3558622954701178</v>
      </c>
      <c r="AM151" s="18">
        <f t="shared" ca="1" si="22"/>
        <v>8.3288787067867585</v>
      </c>
      <c r="AN151" s="18">
        <f t="shared" ca="1" si="23"/>
        <v>1</v>
      </c>
      <c r="AO151" s="18">
        <f t="shared" ca="1" si="23"/>
        <v>1</v>
      </c>
      <c r="AP151" s="18">
        <f t="shared" ca="1" si="23"/>
        <v>1</v>
      </c>
      <c r="AQ151" s="18">
        <f t="shared" ca="1" si="23"/>
        <v>1</v>
      </c>
      <c r="AR151" s="18">
        <f t="shared" ca="1" si="24"/>
        <v>0</v>
      </c>
      <c r="AS151" s="18">
        <f t="shared" ca="1" si="24"/>
        <v>0</v>
      </c>
      <c r="AT151" s="18">
        <f t="shared" ca="1" si="24"/>
        <v>0</v>
      </c>
      <c r="AU151" s="18">
        <f t="shared" ca="1" si="24"/>
        <v>0</v>
      </c>
    </row>
    <row r="152" spans="2:47" x14ac:dyDescent="0.15">
      <c r="B152">
        <v>9.5030000000000001</v>
      </c>
      <c r="C152">
        <v>7</v>
      </c>
      <c r="D152" s="18">
        <v>8.2689999999999999E-4</v>
      </c>
      <c r="E152" s="18">
        <v>-6.2050000000000001E-2</v>
      </c>
      <c r="F152" s="18">
        <v>1.3069999999999999</v>
      </c>
      <c r="G152" s="18">
        <v>1.3620000000000001</v>
      </c>
      <c r="H152" s="18">
        <v>-0.21010000000000001</v>
      </c>
      <c r="I152" s="18">
        <v>2.1419999999999999</v>
      </c>
      <c r="J152" s="18">
        <v>0.37669999999999998</v>
      </c>
      <c r="K152" s="18">
        <v>0.27129999999999999</v>
      </c>
      <c r="L152" s="18">
        <v>3.24</v>
      </c>
      <c r="M152" s="18">
        <v>0.25580000000000003</v>
      </c>
      <c r="O152" s="18">
        <f>MAX(MIN(Angle!A165,AngProton!$P$3),AngProton!$P$2)</f>
        <v>10000</v>
      </c>
      <c r="P152" s="18">
        <f t="shared" ca="1" si="19"/>
        <v>1.4296410223954212E-4</v>
      </c>
      <c r="Q152" s="18">
        <f t="shared" ca="1" si="19"/>
        <v>4.3063253318507966E-6</v>
      </c>
      <c r="R152" s="18">
        <f t="shared" ca="1" si="19"/>
        <v>1.4296410223954212E-4</v>
      </c>
      <c r="S152" s="18">
        <f t="shared" ca="1" si="19"/>
        <v>4.3063253318507966E-6</v>
      </c>
      <c r="T152" s="18">
        <f ca="1">MAX(-P152+MIN(P152,AngCal!$B$30),T$11+T$12/(1+EXP((T$13-LOG10($O152))/T$14))+T$15/(1+EXP((T$16-LOG10($O152))/T$17))+T$18/(1+EXP((T$19-LOG10($O152))/T$20)))</f>
        <v>0</v>
      </c>
      <c r="U152" s="18">
        <f ca="1">MAX(-Q152+MIN(Q152,AngCal!$B$30),U$11+U$12/(1+EXP((U$13-LOG10($O152))/U$14))+U$15/(1+EXP((U$16-LOG10($O152))/U$17))+U$18/(1+EXP((U$19-LOG10($O152))/U$20)))</f>
        <v>0</v>
      </c>
      <c r="V152" s="18">
        <f ca="1">MAX(-R152+MIN(R152,AngCal!$B$30),V$11+V$12/(1+EXP((V$13-LOG10($O152))/V$14))+V$15/(1+EXP((V$16-LOG10($O152))/V$17))+V$18/(1+EXP((V$19-LOG10($O152))/V$20)))</f>
        <v>0</v>
      </c>
      <c r="W152" s="18">
        <f ca="1">MAX(-S152+MIN(S152,AngCal!$B$30),W$11+W$12/(1+EXP((W$13-LOG10($O152))/W$14))+W$15/(1+EXP((W$16-LOG10($O152))/W$17))+W$18/(1+EXP((W$19-LOG10($O152))/W$20)))</f>
        <v>0</v>
      </c>
      <c r="X152" s="18">
        <f t="shared" ca="1" si="20"/>
        <v>0.28894155120441917</v>
      </c>
      <c r="Y152" s="18">
        <f t="shared" ca="1" si="20"/>
        <v>0.59045761367127692</v>
      </c>
      <c r="Z152" s="18">
        <f t="shared" ca="1" si="20"/>
        <v>0.28894155120441917</v>
      </c>
      <c r="AA152" s="18">
        <f t="shared" ca="1" si="20"/>
        <v>0.59045761367127692</v>
      </c>
      <c r="AB152" s="18">
        <f t="shared" ca="1" si="21"/>
        <v>0</v>
      </c>
      <c r="AC152" s="18">
        <f t="shared" ca="1" si="21"/>
        <v>0</v>
      </c>
      <c r="AD152" s="18">
        <f t="shared" ca="1" si="21"/>
        <v>0</v>
      </c>
      <c r="AE152" s="18">
        <f t="shared" ca="1" si="21"/>
        <v>0</v>
      </c>
      <c r="AF152" s="18">
        <f ca="1">MAX(-AB152+MIN(AB152,AngCal!$B$30),AF$11+AF$12/(1+EXP((AF$13-LOG10($O152))/AF$14))+AF$15/(1+EXP((AF$16-LOG10($O152))/AF$17))+AF$18/(1+EXP((AF$19-LOG10($O152))/AF$20)))</f>
        <v>1.4256663946381338</v>
      </c>
      <c r="AG152" s="18">
        <f ca="1">MAX(-AC152+MIN(AC152,AngCal!$B$30),AG$11+AG$12/(1+EXP((AG$13-LOG10($O152))/AG$14))+AG$15/(1+EXP((AG$16-LOG10($O152))/AG$17))+AG$18/(1+EXP((AG$19-LOG10($O152))/AG$20)))</f>
        <v>1.4059419079953333</v>
      </c>
      <c r="AH152" s="18">
        <f ca="1">MAX(-AD152+MIN(AD152,AngCal!$B$30),AH$11+AH$12/(1+EXP((AH$13-LOG10($O152))/AH$14))+AH$15/(1+EXP((AH$16-LOG10($O152))/AH$17))+AH$18/(1+EXP((AH$19-LOG10($O152))/AH$20)))</f>
        <v>1.4256663946381338</v>
      </c>
      <c r="AI152" s="18">
        <f ca="1">MAX(-AE152+MIN(AE152,AngCal!$B$30),AI$11+AI$12/(1+EXP((AI$13-LOG10($O152))/AI$14))+AI$15/(1+EXP((AI$16-LOG10($O152))/AI$17))+AI$18/(1+EXP((AI$19-LOG10($O152))/AI$20)))</f>
        <v>1.4059419079953333</v>
      </c>
      <c r="AJ152" s="18">
        <f t="shared" ca="1" si="22"/>
        <v>8.3558622954701178</v>
      </c>
      <c r="AK152" s="18">
        <f t="shared" ca="1" si="22"/>
        <v>8.3288787067867585</v>
      </c>
      <c r="AL152" s="18">
        <f t="shared" ca="1" si="22"/>
        <v>8.3558622954701178</v>
      </c>
      <c r="AM152" s="18">
        <f t="shared" ca="1" si="22"/>
        <v>8.3288787067867585</v>
      </c>
      <c r="AN152" s="18">
        <f t="shared" ca="1" si="23"/>
        <v>1</v>
      </c>
      <c r="AO152" s="18">
        <f t="shared" ca="1" si="23"/>
        <v>1</v>
      </c>
      <c r="AP152" s="18">
        <f t="shared" ca="1" si="23"/>
        <v>1</v>
      </c>
      <c r="AQ152" s="18">
        <f t="shared" ca="1" si="23"/>
        <v>1</v>
      </c>
      <c r="AR152" s="18">
        <f t="shared" ca="1" si="24"/>
        <v>0</v>
      </c>
      <c r="AS152" s="18">
        <f t="shared" ca="1" si="24"/>
        <v>0</v>
      </c>
      <c r="AT152" s="18">
        <f t="shared" ca="1" si="24"/>
        <v>0</v>
      </c>
      <c r="AU152" s="18">
        <f t="shared" ca="1" si="24"/>
        <v>0</v>
      </c>
    </row>
    <row r="153" spans="2:47" x14ac:dyDescent="0.15">
      <c r="B153">
        <v>9.5030000000000001</v>
      </c>
      <c r="C153">
        <v>10</v>
      </c>
      <c r="D153" s="18">
        <v>7.1059999999999998E-2</v>
      </c>
      <c r="E153" s="18">
        <v>-0.17780000000000001</v>
      </c>
      <c r="F153" s="18">
        <v>0.48330000000000001</v>
      </c>
      <c r="G153" s="18">
        <v>2.3980000000000001</v>
      </c>
      <c r="H153" s="18">
        <v>-0.2276</v>
      </c>
      <c r="I153" s="18">
        <v>2.1949999999999998</v>
      </c>
      <c r="J153" s="18">
        <v>0.35460000000000003</v>
      </c>
      <c r="K153" s="18">
        <v>0.33429999999999999</v>
      </c>
      <c r="L153" s="18">
        <v>3.3069999999999999</v>
      </c>
      <c r="M153" s="18">
        <v>0.32729999999999998</v>
      </c>
      <c r="O153" s="18">
        <f>MAX(MIN(Angle!A166,AngProton!$P$3),AngProton!$P$2)</f>
        <v>10000</v>
      </c>
      <c r="P153" s="18">
        <f t="shared" ca="1" si="19"/>
        <v>1.4296410223954212E-4</v>
      </c>
      <c r="Q153" s="18">
        <f t="shared" ca="1" si="19"/>
        <v>4.3063253318507966E-6</v>
      </c>
      <c r="R153" s="18">
        <f t="shared" ca="1" si="19"/>
        <v>1.4296410223954212E-4</v>
      </c>
      <c r="S153" s="18">
        <f t="shared" ca="1" si="19"/>
        <v>4.3063253318507966E-6</v>
      </c>
      <c r="T153" s="18">
        <f ca="1">MAX(-P153+MIN(P153,AngCal!$B$30),T$11+T$12/(1+EXP((T$13-LOG10($O153))/T$14))+T$15/(1+EXP((T$16-LOG10($O153))/T$17))+T$18/(1+EXP((T$19-LOG10($O153))/T$20)))</f>
        <v>0</v>
      </c>
      <c r="U153" s="18">
        <f ca="1">MAX(-Q153+MIN(Q153,AngCal!$B$30),U$11+U$12/(1+EXP((U$13-LOG10($O153))/U$14))+U$15/(1+EXP((U$16-LOG10($O153))/U$17))+U$18/(1+EXP((U$19-LOG10($O153))/U$20)))</f>
        <v>0</v>
      </c>
      <c r="V153" s="18">
        <f ca="1">MAX(-R153+MIN(R153,AngCal!$B$30),V$11+V$12/(1+EXP((V$13-LOG10($O153))/V$14))+V$15/(1+EXP((V$16-LOG10($O153))/V$17))+V$18/(1+EXP((V$19-LOG10($O153))/V$20)))</f>
        <v>0</v>
      </c>
      <c r="W153" s="18">
        <f ca="1">MAX(-S153+MIN(S153,AngCal!$B$30),W$11+W$12/(1+EXP((W$13-LOG10($O153))/W$14))+W$15/(1+EXP((W$16-LOG10($O153))/W$17))+W$18/(1+EXP((W$19-LOG10($O153))/W$20)))</f>
        <v>0</v>
      </c>
      <c r="X153" s="18">
        <f t="shared" ca="1" si="20"/>
        <v>0.28894155120441917</v>
      </c>
      <c r="Y153" s="18">
        <f t="shared" ca="1" si="20"/>
        <v>0.59045761367127692</v>
      </c>
      <c r="Z153" s="18">
        <f t="shared" ca="1" si="20"/>
        <v>0.28894155120441917</v>
      </c>
      <c r="AA153" s="18">
        <f t="shared" ca="1" si="20"/>
        <v>0.59045761367127692</v>
      </c>
      <c r="AB153" s="18">
        <f t="shared" ca="1" si="21"/>
        <v>0</v>
      </c>
      <c r="AC153" s="18">
        <f t="shared" ca="1" si="21"/>
        <v>0</v>
      </c>
      <c r="AD153" s="18">
        <f t="shared" ca="1" si="21"/>
        <v>0</v>
      </c>
      <c r="AE153" s="18">
        <f t="shared" ca="1" si="21"/>
        <v>0</v>
      </c>
      <c r="AF153" s="18">
        <f ca="1">MAX(-AB153+MIN(AB153,AngCal!$B$30),AF$11+AF$12/(1+EXP((AF$13-LOG10($O153))/AF$14))+AF$15/(1+EXP((AF$16-LOG10($O153))/AF$17))+AF$18/(1+EXP((AF$19-LOG10($O153))/AF$20)))</f>
        <v>1.4256663946381338</v>
      </c>
      <c r="AG153" s="18">
        <f ca="1">MAX(-AC153+MIN(AC153,AngCal!$B$30),AG$11+AG$12/(1+EXP((AG$13-LOG10($O153))/AG$14))+AG$15/(1+EXP((AG$16-LOG10($O153))/AG$17))+AG$18/(1+EXP((AG$19-LOG10($O153))/AG$20)))</f>
        <v>1.4059419079953333</v>
      </c>
      <c r="AH153" s="18">
        <f ca="1">MAX(-AD153+MIN(AD153,AngCal!$B$30),AH$11+AH$12/(1+EXP((AH$13-LOG10($O153))/AH$14))+AH$15/(1+EXP((AH$16-LOG10($O153))/AH$17))+AH$18/(1+EXP((AH$19-LOG10($O153))/AH$20)))</f>
        <v>1.4256663946381338</v>
      </c>
      <c r="AI153" s="18">
        <f ca="1">MAX(-AE153+MIN(AE153,AngCal!$B$30),AI$11+AI$12/(1+EXP((AI$13-LOG10($O153))/AI$14))+AI$15/(1+EXP((AI$16-LOG10($O153))/AI$17))+AI$18/(1+EXP((AI$19-LOG10($O153))/AI$20)))</f>
        <v>1.4059419079953333</v>
      </c>
      <c r="AJ153" s="18">
        <f t="shared" ca="1" si="22"/>
        <v>8.3558622954701178</v>
      </c>
      <c r="AK153" s="18">
        <f t="shared" ca="1" si="22"/>
        <v>8.3288787067867585</v>
      </c>
      <c r="AL153" s="18">
        <f t="shared" ca="1" si="22"/>
        <v>8.3558622954701178</v>
      </c>
      <c r="AM153" s="18">
        <f t="shared" ca="1" si="22"/>
        <v>8.3288787067867585</v>
      </c>
      <c r="AN153" s="18">
        <f t="shared" ca="1" si="23"/>
        <v>1</v>
      </c>
      <c r="AO153" s="18">
        <f t="shared" ca="1" si="23"/>
        <v>1</v>
      </c>
      <c r="AP153" s="18">
        <f t="shared" ca="1" si="23"/>
        <v>1</v>
      </c>
      <c r="AQ153" s="18">
        <f t="shared" ca="1" si="23"/>
        <v>1</v>
      </c>
      <c r="AR153" s="18">
        <f t="shared" ca="1" si="24"/>
        <v>0</v>
      </c>
      <c r="AS153" s="18">
        <f t="shared" ca="1" si="24"/>
        <v>0</v>
      </c>
      <c r="AT153" s="18">
        <f t="shared" ca="1" si="24"/>
        <v>0</v>
      </c>
      <c r="AU153" s="18">
        <f t="shared" ca="1" si="24"/>
        <v>0</v>
      </c>
    </row>
    <row r="154" spans="2:47" x14ac:dyDescent="0.15">
      <c r="B154">
        <v>9.5030000000000001</v>
      </c>
      <c r="C154">
        <v>15</v>
      </c>
      <c r="D154" s="18">
        <v>-4.3559999999999996E-3</v>
      </c>
      <c r="E154" s="18">
        <v>-1.154E-2</v>
      </c>
      <c r="F154" s="18">
        <v>0.33200000000000002</v>
      </c>
      <c r="G154" s="18">
        <v>9.3899999999999997E-2</v>
      </c>
      <c r="H154" s="18">
        <v>-0.23019999999999999</v>
      </c>
      <c r="I154" s="18">
        <v>2.0110000000000001</v>
      </c>
      <c r="J154" s="18">
        <v>0.3599</v>
      </c>
      <c r="K154" s="18">
        <v>0.2596</v>
      </c>
      <c r="L154" s="18">
        <v>3.39</v>
      </c>
      <c r="M154" s="18">
        <v>0.2707</v>
      </c>
      <c r="O154" s="18">
        <f>MAX(MIN(Angle!A167,AngProton!$P$3),AngProton!$P$2)</f>
        <v>10000</v>
      </c>
      <c r="P154" s="18">
        <f t="shared" ca="1" si="19"/>
        <v>1.4296410223954212E-4</v>
      </c>
      <c r="Q154" s="18">
        <f t="shared" ca="1" si="19"/>
        <v>4.3063253318507966E-6</v>
      </c>
      <c r="R154" s="18">
        <f t="shared" ca="1" si="19"/>
        <v>1.4296410223954212E-4</v>
      </c>
      <c r="S154" s="18">
        <f t="shared" ca="1" si="19"/>
        <v>4.3063253318507966E-6</v>
      </c>
      <c r="T154" s="18">
        <f ca="1">MAX(-P154+MIN(P154,AngCal!$B$30),T$11+T$12/(1+EXP((T$13-LOG10($O154))/T$14))+T$15/(1+EXP((T$16-LOG10($O154))/T$17))+T$18/(1+EXP((T$19-LOG10($O154))/T$20)))</f>
        <v>0</v>
      </c>
      <c r="U154" s="18">
        <f ca="1">MAX(-Q154+MIN(Q154,AngCal!$B$30),U$11+U$12/(1+EXP((U$13-LOG10($O154))/U$14))+U$15/(1+EXP((U$16-LOG10($O154))/U$17))+U$18/(1+EXP((U$19-LOG10($O154))/U$20)))</f>
        <v>0</v>
      </c>
      <c r="V154" s="18">
        <f ca="1">MAX(-R154+MIN(R154,AngCal!$B$30),V$11+V$12/(1+EXP((V$13-LOG10($O154))/V$14))+V$15/(1+EXP((V$16-LOG10($O154))/V$17))+V$18/(1+EXP((V$19-LOG10($O154))/V$20)))</f>
        <v>0</v>
      </c>
      <c r="W154" s="18">
        <f ca="1">MAX(-S154+MIN(S154,AngCal!$B$30),W$11+W$12/(1+EXP((W$13-LOG10($O154))/W$14))+W$15/(1+EXP((W$16-LOG10($O154))/W$17))+W$18/(1+EXP((W$19-LOG10($O154))/W$20)))</f>
        <v>0</v>
      </c>
      <c r="X154" s="18">
        <f t="shared" ca="1" si="20"/>
        <v>0.28894155120441917</v>
      </c>
      <c r="Y154" s="18">
        <f t="shared" ca="1" si="20"/>
        <v>0.59045761367127692</v>
      </c>
      <c r="Z154" s="18">
        <f t="shared" ca="1" si="20"/>
        <v>0.28894155120441917</v>
      </c>
      <c r="AA154" s="18">
        <f t="shared" ca="1" si="20"/>
        <v>0.59045761367127692</v>
      </c>
      <c r="AB154" s="18">
        <f t="shared" ca="1" si="21"/>
        <v>0</v>
      </c>
      <c r="AC154" s="18">
        <f t="shared" ca="1" si="21"/>
        <v>0</v>
      </c>
      <c r="AD154" s="18">
        <f t="shared" ca="1" si="21"/>
        <v>0</v>
      </c>
      <c r="AE154" s="18">
        <f t="shared" ca="1" si="21"/>
        <v>0</v>
      </c>
      <c r="AF154" s="18">
        <f ca="1">MAX(-AB154+MIN(AB154,AngCal!$B$30),AF$11+AF$12/(1+EXP((AF$13-LOG10($O154))/AF$14))+AF$15/(1+EXP((AF$16-LOG10($O154))/AF$17))+AF$18/(1+EXP((AF$19-LOG10($O154))/AF$20)))</f>
        <v>1.4256663946381338</v>
      </c>
      <c r="AG154" s="18">
        <f ca="1">MAX(-AC154+MIN(AC154,AngCal!$B$30),AG$11+AG$12/(1+EXP((AG$13-LOG10($O154))/AG$14))+AG$15/(1+EXP((AG$16-LOG10($O154))/AG$17))+AG$18/(1+EXP((AG$19-LOG10($O154))/AG$20)))</f>
        <v>1.4059419079953333</v>
      </c>
      <c r="AH154" s="18">
        <f ca="1">MAX(-AD154+MIN(AD154,AngCal!$B$30),AH$11+AH$12/(1+EXP((AH$13-LOG10($O154))/AH$14))+AH$15/(1+EXP((AH$16-LOG10($O154))/AH$17))+AH$18/(1+EXP((AH$19-LOG10($O154))/AH$20)))</f>
        <v>1.4256663946381338</v>
      </c>
      <c r="AI154" s="18">
        <f ca="1">MAX(-AE154+MIN(AE154,AngCal!$B$30),AI$11+AI$12/(1+EXP((AI$13-LOG10($O154))/AI$14))+AI$15/(1+EXP((AI$16-LOG10($O154))/AI$17))+AI$18/(1+EXP((AI$19-LOG10($O154))/AI$20)))</f>
        <v>1.4059419079953333</v>
      </c>
      <c r="AJ154" s="18">
        <f t="shared" ca="1" si="22"/>
        <v>8.3558622954701178</v>
      </c>
      <c r="AK154" s="18">
        <f t="shared" ca="1" si="22"/>
        <v>8.3288787067867585</v>
      </c>
      <c r="AL154" s="18">
        <f t="shared" ca="1" si="22"/>
        <v>8.3558622954701178</v>
      </c>
      <c r="AM154" s="18">
        <f t="shared" ca="1" si="22"/>
        <v>8.3288787067867585</v>
      </c>
      <c r="AN154" s="18">
        <f t="shared" ca="1" si="23"/>
        <v>1</v>
      </c>
      <c r="AO154" s="18">
        <f t="shared" ca="1" si="23"/>
        <v>1</v>
      </c>
      <c r="AP154" s="18">
        <f t="shared" ca="1" si="23"/>
        <v>1</v>
      </c>
      <c r="AQ154" s="18">
        <f t="shared" ca="1" si="23"/>
        <v>1</v>
      </c>
      <c r="AR154" s="18">
        <f t="shared" ca="1" si="24"/>
        <v>0</v>
      </c>
      <c r="AS154" s="18">
        <f t="shared" ca="1" si="24"/>
        <v>0</v>
      </c>
      <c r="AT154" s="18">
        <f t="shared" ca="1" si="24"/>
        <v>0</v>
      </c>
      <c r="AU154" s="18">
        <f t="shared" ca="1" si="24"/>
        <v>0</v>
      </c>
    </row>
    <row r="155" spans="2:47" x14ac:dyDescent="0.15">
      <c r="B155">
        <v>9.5030000000000001</v>
      </c>
      <c r="C155">
        <v>20</v>
      </c>
      <c r="D155" s="18">
        <v>-2.2469999999999999E-3</v>
      </c>
      <c r="E155" s="18">
        <v>-0.12939999999999999</v>
      </c>
      <c r="F155" s="18">
        <v>1.952</v>
      </c>
      <c r="G155" s="18">
        <v>0.2172</v>
      </c>
      <c r="H155" s="18">
        <v>-8.5000000000000006E-2</v>
      </c>
      <c r="I155" s="18">
        <v>1.5740000000000001</v>
      </c>
      <c r="J155" s="18">
        <v>0.51480000000000004</v>
      </c>
      <c r="K155" s="18">
        <v>0.21659999999999999</v>
      </c>
      <c r="L155" s="18">
        <v>3.4510000000000001</v>
      </c>
      <c r="M155" s="18">
        <v>0.221</v>
      </c>
      <c r="O155" s="18">
        <f>MAX(MIN(Angle!A168,AngProton!$P$3),AngProton!$P$2)</f>
        <v>10000</v>
      </c>
      <c r="P155" s="18">
        <f t="shared" ca="1" si="19"/>
        <v>1.4296410223954212E-4</v>
      </c>
      <c r="Q155" s="18">
        <f t="shared" ca="1" si="19"/>
        <v>4.3063253318507966E-6</v>
      </c>
      <c r="R155" s="18">
        <f t="shared" ca="1" si="19"/>
        <v>1.4296410223954212E-4</v>
      </c>
      <c r="S155" s="18">
        <f t="shared" ca="1" si="19"/>
        <v>4.3063253318507966E-6</v>
      </c>
      <c r="T155" s="18">
        <f ca="1">MAX(-P155+MIN(P155,AngCal!$B$30),T$11+T$12/(1+EXP((T$13-LOG10($O155))/T$14))+T$15/(1+EXP((T$16-LOG10($O155))/T$17))+T$18/(1+EXP((T$19-LOG10($O155))/T$20)))</f>
        <v>0</v>
      </c>
      <c r="U155" s="18">
        <f ca="1">MAX(-Q155+MIN(Q155,AngCal!$B$30),U$11+U$12/(1+EXP((U$13-LOG10($O155))/U$14))+U$15/(1+EXP((U$16-LOG10($O155))/U$17))+U$18/(1+EXP((U$19-LOG10($O155))/U$20)))</f>
        <v>0</v>
      </c>
      <c r="V155" s="18">
        <f ca="1">MAX(-R155+MIN(R155,AngCal!$B$30),V$11+V$12/(1+EXP((V$13-LOG10($O155))/V$14))+V$15/(1+EXP((V$16-LOG10($O155))/V$17))+V$18/(1+EXP((V$19-LOG10($O155))/V$20)))</f>
        <v>0</v>
      </c>
      <c r="W155" s="18">
        <f ca="1">MAX(-S155+MIN(S155,AngCal!$B$30),W$11+W$12/(1+EXP((W$13-LOG10($O155))/W$14))+W$15/(1+EXP((W$16-LOG10($O155))/W$17))+W$18/(1+EXP((W$19-LOG10($O155))/W$20)))</f>
        <v>0</v>
      </c>
      <c r="X155" s="18">
        <f t="shared" ca="1" si="20"/>
        <v>0.28894155120441917</v>
      </c>
      <c r="Y155" s="18">
        <f t="shared" ca="1" si="20"/>
        <v>0.59045761367127692</v>
      </c>
      <c r="Z155" s="18">
        <f t="shared" ca="1" si="20"/>
        <v>0.28894155120441917</v>
      </c>
      <c r="AA155" s="18">
        <f t="shared" ca="1" si="20"/>
        <v>0.59045761367127692</v>
      </c>
      <c r="AB155" s="18">
        <f t="shared" ca="1" si="21"/>
        <v>0</v>
      </c>
      <c r="AC155" s="18">
        <f t="shared" ca="1" si="21"/>
        <v>0</v>
      </c>
      <c r="AD155" s="18">
        <f t="shared" ca="1" si="21"/>
        <v>0</v>
      </c>
      <c r="AE155" s="18">
        <f t="shared" ca="1" si="21"/>
        <v>0</v>
      </c>
      <c r="AF155" s="18">
        <f ca="1">MAX(-AB155+MIN(AB155,AngCal!$B$30),AF$11+AF$12/(1+EXP((AF$13-LOG10($O155))/AF$14))+AF$15/(1+EXP((AF$16-LOG10($O155))/AF$17))+AF$18/(1+EXP((AF$19-LOG10($O155))/AF$20)))</f>
        <v>1.4256663946381338</v>
      </c>
      <c r="AG155" s="18">
        <f ca="1">MAX(-AC155+MIN(AC155,AngCal!$B$30),AG$11+AG$12/(1+EXP((AG$13-LOG10($O155))/AG$14))+AG$15/(1+EXP((AG$16-LOG10($O155))/AG$17))+AG$18/(1+EXP((AG$19-LOG10($O155))/AG$20)))</f>
        <v>1.4059419079953333</v>
      </c>
      <c r="AH155" s="18">
        <f ca="1">MAX(-AD155+MIN(AD155,AngCal!$B$30),AH$11+AH$12/(1+EXP((AH$13-LOG10($O155))/AH$14))+AH$15/(1+EXP((AH$16-LOG10($O155))/AH$17))+AH$18/(1+EXP((AH$19-LOG10($O155))/AH$20)))</f>
        <v>1.4256663946381338</v>
      </c>
      <c r="AI155" s="18">
        <f ca="1">MAX(-AE155+MIN(AE155,AngCal!$B$30),AI$11+AI$12/(1+EXP((AI$13-LOG10($O155))/AI$14))+AI$15/(1+EXP((AI$16-LOG10($O155))/AI$17))+AI$18/(1+EXP((AI$19-LOG10($O155))/AI$20)))</f>
        <v>1.4059419079953333</v>
      </c>
      <c r="AJ155" s="18">
        <f t="shared" ca="1" si="22"/>
        <v>8.3558622954701178</v>
      </c>
      <c r="AK155" s="18">
        <f t="shared" ca="1" si="22"/>
        <v>8.3288787067867585</v>
      </c>
      <c r="AL155" s="18">
        <f t="shared" ca="1" si="22"/>
        <v>8.3558622954701178</v>
      </c>
      <c r="AM155" s="18">
        <f t="shared" ca="1" si="22"/>
        <v>8.3288787067867585</v>
      </c>
      <c r="AN155" s="18">
        <f t="shared" ca="1" si="23"/>
        <v>1</v>
      </c>
      <c r="AO155" s="18">
        <f t="shared" ca="1" si="23"/>
        <v>1</v>
      </c>
      <c r="AP155" s="18">
        <f t="shared" ca="1" si="23"/>
        <v>1</v>
      </c>
      <c r="AQ155" s="18">
        <f t="shared" ca="1" si="23"/>
        <v>1</v>
      </c>
      <c r="AR155" s="18">
        <f t="shared" ca="1" si="24"/>
        <v>0</v>
      </c>
      <c r="AS155" s="18">
        <f t="shared" ca="1" si="24"/>
        <v>0</v>
      </c>
      <c r="AT155" s="18">
        <f t="shared" ca="1" si="24"/>
        <v>0</v>
      </c>
      <c r="AU155" s="18">
        <f t="shared" ca="1" si="24"/>
        <v>0</v>
      </c>
    </row>
    <row r="156" spans="2:47" x14ac:dyDescent="0.15">
      <c r="B156">
        <v>17.103000000000002</v>
      </c>
      <c r="C156">
        <v>1</v>
      </c>
      <c r="D156" s="18">
        <v>-1.46E-2</v>
      </c>
      <c r="E156" s="18">
        <v>-5.688E-2</v>
      </c>
      <c r="F156" s="18">
        <v>0.92200000000000004</v>
      </c>
      <c r="G156" s="18">
        <v>0.4556</v>
      </c>
      <c r="H156" s="18">
        <v>-3.9899999999999998E-2</v>
      </c>
      <c r="I156" s="18">
        <v>1.7490000000000001</v>
      </c>
      <c r="J156" s="18">
        <v>0.2208</v>
      </c>
      <c r="K156" s="18">
        <v>0.1114</v>
      </c>
      <c r="L156" s="18">
        <v>2.7690000000000001</v>
      </c>
      <c r="M156" s="18">
        <v>0.25019999999999998</v>
      </c>
      <c r="O156" s="18">
        <f>MAX(MIN(Angle!A169,AngProton!$P$3),AngProton!$P$2)</f>
        <v>10000</v>
      </c>
      <c r="P156" s="18">
        <f t="shared" ca="1" si="19"/>
        <v>1.4296410223954212E-4</v>
      </c>
      <c r="Q156" s="18">
        <f t="shared" ca="1" si="19"/>
        <v>4.3063253318507966E-6</v>
      </c>
      <c r="R156" s="18">
        <f t="shared" ca="1" si="19"/>
        <v>1.4296410223954212E-4</v>
      </c>
      <c r="S156" s="18">
        <f t="shared" ca="1" si="19"/>
        <v>4.3063253318507966E-6</v>
      </c>
      <c r="T156" s="18">
        <f ca="1">MAX(-P156+MIN(P156,AngCal!$B$30),T$11+T$12/(1+EXP((T$13-LOG10($O156))/T$14))+T$15/(1+EXP((T$16-LOG10($O156))/T$17))+T$18/(1+EXP((T$19-LOG10($O156))/T$20)))</f>
        <v>0</v>
      </c>
      <c r="U156" s="18">
        <f ca="1">MAX(-Q156+MIN(Q156,AngCal!$B$30),U$11+U$12/(1+EXP((U$13-LOG10($O156))/U$14))+U$15/(1+EXP((U$16-LOG10($O156))/U$17))+U$18/(1+EXP((U$19-LOG10($O156))/U$20)))</f>
        <v>0</v>
      </c>
      <c r="V156" s="18">
        <f ca="1">MAX(-R156+MIN(R156,AngCal!$B$30),V$11+V$12/(1+EXP((V$13-LOG10($O156))/V$14))+V$15/(1+EXP((V$16-LOG10($O156))/V$17))+V$18/(1+EXP((V$19-LOG10($O156))/V$20)))</f>
        <v>0</v>
      </c>
      <c r="W156" s="18">
        <f ca="1">MAX(-S156+MIN(S156,AngCal!$B$30),W$11+W$12/(1+EXP((W$13-LOG10($O156))/W$14))+W$15/(1+EXP((W$16-LOG10($O156))/W$17))+W$18/(1+EXP((W$19-LOG10($O156))/W$20)))</f>
        <v>0</v>
      </c>
      <c r="X156" s="18">
        <f t="shared" ca="1" si="20"/>
        <v>0.28894155120441917</v>
      </c>
      <c r="Y156" s="18">
        <f t="shared" ca="1" si="20"/>
        <v>0.59045761367127692</v>
      </c>
      <c r="Z156" s="18">
        <f t="shared" ca="1" si="20"/>
        <v>0.28894155120441917</v>
      </c>
      <c r="AA156" s="18">
        <f t="shared" ca="1" si="20"/>
        <v>0.59045761367127692</v>
      </c>
      <c r="AB156" s="18">
        <f t="shared" ca="1" si="21"/>
        <v>0</v>
      </c>
      <c r="AC156" s="18">
        <f t="shared" ca="1" si="21"/>
        <v>0</v>
      </c>
      <c r="AD156" s="18">
        <f t="shared" ca="1" si="21"/>
        <v>0</v>
      </c>
      <c r="AE156" s="18">
        <f t="shared" ca="1" si="21"/>
        <v>0</v>
      </c>
      <c r="AF156" s="18">
        <f ca="1">MAX(-AB156+MIN(AB156,AngCal!$B$30),AF$11+AF$12/(1+EXP((AF$13-LOG10($O156))/AF$14))+AF$15/(1+EXP((AF$16-LOG10($O156))/AF$17))+AF$18/(1+EXP((AF$19-LOG10($O156))/AF$20)))</f>
        <v>1.4256663946381338</v>
      </c>
      <c r="AG156" s="18">
        <f ca="1">MAX(-AC156+MIN(AC156,AngCal!$B$30),AG$11+AG$12/(1+EXP((AG$13-LOG10($O156))/AG$14))+AG$15/(1+EXP((AG$16-LOG10($O156))/AG$17))+AG$18/(1+EXP((AG$19-LOG10($O156))/AG$20)))</f>
        <v>1.4059419079953333</v>
      </c>
      <c r="AH156" s="18">
        <f ca="1">MAX(-AD156+MIN(AD156,AngCal!$B$30),AH$11+AH$12/(1+EXP((AH$13-LOG10($O156))/AH$14))+AH$15/(1+EXP((AH$16-LOG10($O156))/AH$17))+AH$18/(1+EXP((AH$19-LOG10($O156))/AH$20)))</f>
        <v>1.4256663946381338</v>
      </c>
      <c r="AI156" s="18">
        <f ca="1">MAX(-AE156+MIN(AE156,AngCal!$B$30),AI$11+AI$12/(1+EXP((AI$13-LOG10($O156))/AI$14))+AI$15/(1+EXP((AI$16-LOG10($O156))/AI$17))+AI$18/(1+EXP((AI$19-LOG10($O156))/AI$20)))</f>
        <v>1.4059419079953333</v>
      </c>
      <c r="AJ156" s="18">
        <f t="shared" ca="1" si="22"/>
        <v>8.3558622954701178</v>
      </c>
      <c r="AK156" s="18">
        <f t="shared" ca="1" si="22"/>
        <v>8.3288787067867585</v>
      </c>
      <c r="AL156" s="18">
        <f t="shared" ca="1" si="22"/>
        <v>8.3558622954701178</v>
      </c>
      <c r="AM156" s="18">
        <f t="shared" ca="1" si="22"/>
        <v>8.3288787067867585</v>
      </c>
      <c r="AN156" s="18">
        <f t="shared" ca="1" si="23"/>
        <v>1</v>
      </c>
      <c r="AO156" s="18">
        <f t="shared" ca="1" si="23"/>
        <v>1</v>
      </c>
      <c r="AP156" s="18">
        <f t="shared" ca="1" si="23"/>
        <v>1</v>
      </c>
      <c r="AQ156" s="18">
        <f t="shared" ca="1" si="23"/>
        <v>1</v>
      </c>
      <c r="AR156" s="18">
        <f t="shared" ca="1" si="24"/>
        <v>0</v>
      </c>
      <c r="AS156" s="18">
        <f t="shared" ca="1" si="24"/>
        <v>0</v>
      </c>
      <c r="AT156" s="18">
        <f t="shared" ca="1" si="24"/>
        <v>0</v>
      </c>
      <c r="AU156" s="18">
        <f t="shared" ca="1" si="24"/>
        <v>0</v>
      </c>
    </row>
    <row r="157" spans="2:47" x14ac:dyDescent="0.15">
      <c r="B157">
        <v>17.103000000000002</v>
      </c>
      <c r="C157">
        <v>3</v>
      </c>
      <c r="D157" s="18">
        <v>-8.9650000000000007E-3</v>
      </c>
      <c r="E157" s="18">
        <v>-1.4649999999999999E-3</v>
      </c>
      <c r="F157" s="18">
        <v>0.25040000000000001</v>
      </c>
      <c r="G157" s="18">
        <v>4.0910000000000002E-2</v>
      </c>
      <c r="H157" s="18">
        <v>-0.2404</v>
      </c>
      <c r="I157" s="18">
        <v>2.3029999999999999</v>
      </c>
      <c r="J157" s="18">
        <v>0.67869999999999997</v>
      </c>
      <c r="K157" s="18">
        <v>0.25080000000000002</v>
      </c>
      <c r="L157" s="18">
        <v>3.0659999999999998</v>
      </c>
      <c r="M157" s="18">
        <v>0.28299999999999997</v>
      </c>
      <c r="O157" s="18">
        <f>MAX(MIN(Angle!A170,AngProton!$P$3),AngProton!$P$2)</f>
        <v>10000</v>
      </c>
      <c r="P157" s="18">
        <f t="shared" ca="1" si="19"/>
        <v>1.4296410223954212E-4</v>
      </c>
      <c r="Q157" s="18">
        <f t="shared" ca="1" si="19"/>
        <v>4.3063253318507966E-6</v>
      </c>
      <c r="R157" s="18">
        <f t="shared" ca="1" si="19"/>
        <v>1.4296410223954212E-4</v>
      </c>
      <c r="S157" s="18">
        <f t="shared" ca="1" si="19"/>
        <v>4.3063253318507966E-6</v>
      </c>
      <c r="T157" s="18">
        <f ca="1">MAX(-P157+MIN(P157,AngCal!$B$30),T$11+T$12/(1+EXP((T$13-LOG10($O157))/T$14))+T$15/(1+EXP((T$16-LOG10($O157))/T$17))+T$18/(1+EXP((T$19-LOG10($O157))/T$20)))</f>
        <v>0</v>
      </c>
      <c r="U157" s="18">
        <f ca="1">MAX(-Q157+MIN(Q157,AngCal!$B$30),U$11+U$12/(1+EXP((U$13-LOG10($O157))/U$14))+U$15/(1+EXP((U$16-LOG10($O157))/U$17))+U$18/(1+EXP((U$19-LOG10($O157))/U$20)))</f>
        <v>0</v>
      </c>
      <c r="V157" s="18">
        <f ca="1">MAX(-R157+MIN(R157,AngCal!$B$30),V$11+V$12/(1+EXP((V$13-LOG10($O157))/V$14))+V$15/(1+EXP((V$16-LOG10($O157))/V$17))+V$18/(1+EXP((V$19-LOG10($O157))/V$20)))</f>
        <v>0</v>
      </c>
      <c r="W157" s="18">
        <f ca="1">MAX(-S157+MIN(S157,AngCal!$B$30),W$11+W$12/(1+EXP((W$13-LOG10($O157))/W$14))+W$15/(1+EXP((W$16-LOG10($O157))/W$17))+W$18/(1+EXP((W$19-LOG10($O157))/W$20)))</f>
        <v>0</v>
      </c>
      <c r="X157" s="18">
        <f t="shared" ca="1" si="20"/>
        <v>0.28894155120441917</v>
      </c>
      <c r="Y157" s="18">
        <f t="shared" ca="1" si="20"/>
        <v>0.59045761367127692</v>
      </c>
      <c r="Z157" s="18">
        <f t="shared" ca="1" si="20"/>
        <v>0.28894155120441917</v>
      </c>
      <c r="AA157" s="18">
        <f t="shared" ca="1" si="20"/>
        <v>0.59045761367127692</v>
      </c>
      <c r="AB157" s="18">
        <f t="shared" ca="1" si="21"/>
        <v>0</v>
      </c>
      <c r="AC157" s="18">
        <f t="shared" ca="1" si="21"/>
        <v>0</v>
      </c>
      <c r="AD157" s="18">
        <f t="shared" ca="1" si="21"/>
        <v>0</v>
      </c>
      <c r="AE157" s="18">
        <f t="shared" ca="1" si="21"/>
        <v>0</v>
      </c>
      <c r="AF157" s="18">
        <f ca="1">MAX(-AB157+MIN(AB157,AngCal!$B$30),AF$11+AF$12/(1+EXP((AF$13-LOG10($O157))/AF$14))+AF$15/(1+EXP((AF$16-LOG10($O157))/AF$17))+AF$18/(1+EXP((AF$19-LOG10($O157))/AF$20)))</f>
        <v>1.4256663946381338</v>
      </c>
      <c r="AG157" s="18">
        <f ca="1">MAX(-AC157+MIN(AC157,AngCal!$B$30),AG$11+AG$12/(1+EXP((AG$13-LOG10($O157))/AG$14))+AG$15/(1+EXP((AG$16-LOG10($O157))/AG$17))+AG$18/(1+EXP((AG$19-LOG10($O157))/AG$20)))</f>
        <v>1.4059419079953333</v>
      </c>
      <c r="AH157" s="18">
        <f ca="1">MAX(-AD157+MIN(AD157,AngCal!$B$30),AH$11+AH$12/(1+EXP((AH$13-LOG10($O157))/AH$14))+AH$15/(1+EXP((AH$16-LOG10($O157))/AH$17))+AH$18/(1+EXP((AH$19-LOG10($O157))/AH$20)))</f>
        <v>1.4256663946381338</v>
      </c>
      <c r="AI157" s="18">
        <f ca="1">MAX(-AE157+MIN(AE157,AngCal!$B$30),AI$11+AI$12/(1+EXP((AI$13-LOG10($O157))/AI$14))+AI$15/(1+EXP((AI$16-LOG10($O157))/AI$17))+AI$18/(1+EXP((AI$19-LOG10($O157))/AI$20)))</f>
        <v>1.4059419079953333</v>
      </c>
      <c r="AJ157" s="18">
        <f t="shared" ca="1" si="22"/>
        <v>8.3558622954701178</v>
      </c>
      <c r="AK157" s="18">
        <f t="shared" ca="1" si="22"/>
        <v>8.3288787067867585</v>
      </c>
      <c r="AL157" s="18">
        <f t="shared" ca="1" si="22"/>
        <v>8.3558622954701178</v>
      </c>
      <c r="AM157" s="18">
        <f t="shared" ca="1" si="22"/>
        <v>8.3288787067867585</v>
      </c>
      <c r="AN157" s="18">
        <f t="shared" ca="1" si="23"/>
        <v>1</v>
      </c>
      <c r="AO157" s="18">
        <f t="shared" ca="1" si="23"/>
        <v>1</v>
      </c>
      <c r="AP157" s="18">
        <f t="shared" ca="1" si="23"/>
        <v>1</v>
      </c>
      <c r="AQ157" s="18">
        <f t="shared" ca="1" si="23"/>
        <v>1</v>
      </c>
      <c r="AR157" s="18">
        <f t="shared" ca="1" si="24"/>
        <v>0</v>
      </c>
      <c r="AS157" s="18">
        <f t="shared" ca="1" si="24"/>
        <v>0</v>
      </c>
      <c r="AT157" s="18">
        <f t="shared" ca="1" si="24"/>
        <v>0</v>
      </c>
      <c r="AU157" s="18">
        <f t="shared" ca="1" si="24"/>
        <v>0</v>
      </c>
    </row>
    <row r="158" spans="2:47" x14ac:dyDescent="0.15">
      <c r="B158">
        <v>17.103000000000002</v>
      </c>
      <c r="C158">
        <v>5</v>
      </c>
      <c r="D158" s="18">
        <v>-8.633E-3</v>
      </c>
      <c r="E158" s="18">
        <v>-7.1630000000000001E-3</v>
      </c>
      <c r="F158" s="18">
        <v>0.37290000000000001</v>
      </c>
      <c r="G158" s="18">
        <v>0.1201</v>
      </c>
      <c r="H158" s="18">
        <v>-0.21690000000000001</v>
      </c>
      <c r="I158" s="18">
        <v>2.234</v>
      </c>
      <c r="J158" s="18">
        <v>0.56000000000000005</v>
      </c>
      <c r="K158" s="18">
        <v>0.23269999999999999</v>
      </c>
      <c r="L158" s="18">
        <v>3.093</v>
      </c>
      <c r="M158" s="18">
        <v>0.26100000000000001</v>
      </c>
      <c r="O158" s="18">
        <f>MAX(MIN(Angle!A171,AngProton!$P$3),AngProton!$P$2)</f>
        <v>10000</v>
      </c>
      <c r="P158" s="18">
        <f t="shared" ca="1" si="19"/>
        <v>1.4296410223954212E-4</v>
      </c>
      <c r="Q158" s="18">
        <f t="shared" ca="1" si="19"/>
        <v>4.3063253318507966E-6</v>
      </c>
      <c r="R158" s="18">
        <f t="shared" ca="1" si="19"/>
        <v>1.4296410223954212E-4</v>
      </c>
      <c r="S158" s="18">
        <f t="shared" ca="1" si="19"/>
        <v>4.3063253318507966E-6</v>
      </c>
      <c r="T158" s="18">
        <f ca="1">MAX(-P158+MIN(P158,AngCal!$B$30),T$11+T$12/(1+EXP((T$13-LOG10($O158))/T$14))+T$15/(1+EXP((T$16-LOG10($O158))/T$17))+T$18/(1+EXP((T$19-LOG10($O158))/T$20)))</f>
        <v>0</v>
      </c>
      <c r="U158" s="18">
        <f ca="1">MAX(-Q158+MIN(Q158,AngCal!$B$30),U$11+U$12/(1+EXP((U$13-LOG10($O158))/U$14))+U$15/(1+EXP((U$16-LOG10($O158))/U$17))+U$18/(1+EXP((U$19-LOG10($O158))/U$20)))</f>
        <v>0</v>
      </c>
      <c r="V158" s="18">
        <f ca="1">MAX(-R158+MIN(R158,AngCal!$B$30),V$11+V$12/(1+EXP((V$13-LOG10($O158))/V$14))+V$15/(1+EXP((V$16-LOG10($O158))/V$17))+V$18/(1+EXP((V$19-LOG10($O158))/V$20)))</f>
        <v>0</v>
      </c>
      <c r="W158" s="18">
        <f ca="1">MAX(-S158+MIN(S158,AngCal!$B$30),W$11+W$12/(1+EXP((W$13-LOG10($O158))/W$14))+W$15/(1+EXP((W$16-LOG10($O158))/W$17))+W$18/(1+EXP((W$19-LOG10($O158))/W$20)))</f>
        <v>0</v>
      </c>
      <c r="X158" s="18">
        <f t="shared" ca="1" si="20"/>
        <v>0.28894155120441917</v>
      </c>
      <c r="Y158" s="18">
        <f t="shared" ca="1" si="20"/>
        <v>0.59045761367127692</v>
      </c>
      <c r="Z158" s="18">
        <f t="shared" ca="1" si="20"/>
        <v>0.28894155120441917</v>
      </c>
      <c r="AA158" s="18">
        <f t="shared" ca="1" si="20"/>
        <v>0.59045761367127692</v>
      </c>
      <c r="AB158" s="18">
        <f t="shared" ca="1" si="21"/>
        <v>0</v>
      </c>
      <c r="AC158" s="18">
        <f t="shared" ca="1" si="21"/>
        <v>0</v>
      </c>
      <c r="AD158" s="18">
        <f t="shared" ca="1" si="21"/>
        <v>0</v>
      </c>
      <c r="AE158" s="18">
        <f t="shared" ca="1" si="21"/>
        <v>0</v>
      </c>
      <c r="AF158" s="18">
        <f ca="1">MAX(-AB158+MIN(AB158,AngCal!$B$30),AF$11+AF$12/(1+EXP((AF$13-LOG10($O158))/AF$14))+AF$15/(1+EXP((AF$16-LOG10($O158))/AF$17))+AF$18/(1+EXP((AF$19-LOG10($O158))/AF$20)))</f>
        <v>1.4256663946381338</v>
      </c>
      <c r="AG158" s="18">
        <f ca="1">MAX(-AC158+MIN(AC158,AngCal!$B$30),AG$11+AG$12/(1+EXP((AG$13-LOG10($O158))/AG$14))+AG$15/(1+EXP((AG$16-LOG10($O158))/AG$17))+AG$18/(1+EXP((AG$19-LOG10($O158))/AG$20)))</f>
        <v>1.4059419079953333</v>
      </c>
      <c r="AH158" s="18">
        <f ca="1">MAX(-AD158+MIN(AD158,AngCal!$B$30),AH$11+AH$12/(1+EXP((AH$13-LOG10($O158))/AH$14))+AH$15/(1+EXP((AH$16-LOG10($O158))/AH$17))+AH$18/(1+EXP((AH$19-LOG10($O158))/AH$20)))</f>
        <v>1.4256663946381338</v>
      </c>
      <c r="AI158" s="18">
        <f ca="1">MAX(-AE158+MIN(AE158,AngCal!$B$30),AI$11+AI$12/(1+EXP((AI$13-LOG10($O158))/AI$14))+AI$15/(1+EXP((AI$16-LOG10($O158))/AI$17))+AI$18/(1+EXP((AI$19-LOG10($O158))/AI$20)))</f>
        <v>1.4059419079953333</v>
      </c>
      <c r="AJ158" s="18">
        <f t="shared" ca="1" si="22"/>
        <v>8.3558622954701178</v>
      </c>
      <c r="AK158" s="18">
        <f t="shared" ca="1" si="22"/>
        <v>8.3288787067867585</v>
      </c>
      <c r="AL158" s="18">
        <f t="shared" ca="1" si="22"/>
        <v>8.3558622954701178</v>
      </c>
      <c r="AM158" s="18">
        <f t="shared" ca="1" si="22"/>
        <v>8.3288787067867585</v>
      </c>
      <c r="AN158" s="18">
        <f t="shared" ca="1" si="23"/>
        <v>1</v>
      </c>
      <c r="AO158" s="18">
        <f t="shared" ca="1" si="23"/>
        <v>1</v>
      </c>
      <c r="AP158" s="18">
        <f t="shared" ca="1" si="23"/>
        <v>1</v>
      </c>
      <c r="AQ158" s="18">
        <f t="shared" ca="1" si="23"/>
        <v>1</v>
      </c>
      <c r="AR158" s="18">
        <f t="shared" ca="1" si="24"/>
        <v>0</v>
      </c>
      <c r="AS158" s="18">
        <f t="shared" ca="1" si="24"/>
        <v>0</v>
      </c>
      <c r="AT158" s="18">
        <f t="shared" ca="1" si="24"/>
        <v>0</v>
      </c>
      <c r="AU158" s="18">
        <f t="shared" ca="1" si="24"/>
        <v>0</v>
      </c>
    </row>
    <row r="159" spans="2:47" x14ac:dyDescent="0.15">
      <c r="B159">
        <v>17.103000000000002</v>
      </c>
      <c r="C159">
        <v>7</v>
      </c>
      <c r="D159" s="18">
        <v>-5.8900000000000003E-3</v>
      </c>
      <c r="E159" s="18">
        <v>-1.124E-2</v>
      </c>
      <c r="F159" s="18">
        <v>0.50229999999999997</v>
      </c>
      <c r="G159" s="18">
        <v>0.23219999999999999</v>
      </c>
      <c r="H159" s="18">
        <v>-0.1993</v>
      </c>
      <c r="I159" s="18">
        <v>2.16</v>
      </c>
      <c r="J159" s="18">
        <v>0.49469999999999997</v>
      </c>
      <c r="K159" s="18">
        <v>0.2165</v>
      </c>
      <c r="L159" s="18">
        <v>3.13</v>
      </c>
      <c r="M159" s="18">
        <v>0.25979999999999998</v>
      </c>
      <c r="O159" s="18">
        <f>MAX(MIN(Angle!A172,AngProton!$P$3),AngProton!$P$2)</f>
        <v>10000</v>
      </c>
      <c r="P159" s="18">
        <f t="shared" ca="1" si="19"/>
        <v>1.4296410223954212E-4</v>
      </c>
      <c r="Q159" s="18">
        <f t="shared" ca="1" si="19"/>
        <v>4.3063253318507966E-6</v>
      </c>
      <c r="R159" s="18">
        <f t="shared" ca="1" si="19"/>
        <v>1.4296410223954212E-4</v>
      </c>
      <c r="S159" s="18">
        <f t="shared" ca="1" si="19"/>
        <v>4.3063253318507966E-6</v>
      </c>
      <c r="T159" s="18">
        <f ca="1">MAX(-P159+MIN(P159,AngCal!$B$30),T$11+T$12/(1+EXP((T$13-LOG10($O159))/T$14))+T$15/(1+EXP((T$16-LOG10($O159))/T$17))+T$18/(1+EXP((T$19-LOG10($O159))/T$20)))</f>
        <v>0</v>
      </c>
      <c r="U159" s="18">
        <f ca="1">MAX(-Q159+MIN(Q159,AngCal!$B$30),U$11+U$12/(1+EXP((U$13-LOG10($O159))/U$14))+U$15/(1+EXP((U$16-LOG10($O159))/U$17))+U$18/(1+EXP((U$19-LOG10($O159))/U$20)))</f>
        <v>0</v>
      </c>
      <c r="V159" s="18">
        <f ca="1">MAX(-R159+MIN(R159,AngCal!$B$30),V$11+V$12/(1+EXP((V$13-LOG10($O159))/V$14))+V$15/(1+EXP((V$16-LOG10($O159))/V$17))+V$18/(1+EXP((V$19-LOG10($O159))/V$20)))</f>
        <v>0</v>
      </c>
      <c r="W159" s="18">
        <f ca="1">MAX(-S159+MIN(S159,AngCal!$B$30),W$11+W$12/(1+EXP((W$13-LOG10($O159))/W$14))+W$15/(1+EXP((W$16-LOG10($O159))/W$17))+W$18/(1+EXP((W$19-LOG10($O159))/W$20)))</f>
        <v>0</v>
      </c>
      <c r="X159" s="18">
        <f t="shared" ca="1" si="20"/>
        <v>0.28894155120441917</v>
      </c>
      <c r="Y159" s="18">
        <f t="shared" ca="1" si="20"/>
        <v>0.59045761367127692</v>
      </c>
      <c r="Z159" s="18">
        <f t="shared" ca="1" si="20"/>
        <v>0.28894155120441917</v>
      </c>
      <c r="AA159" s="18">
        <f t="shared" ca="1" si="20"/>
        <v>0.59045761367127692</v>
      </c>
      <c r="AB159" s="18">
        <f t="shared" ca="1" si="21"/>
        <v>0</v>
      </c>
      <c r="AC159" s="18">
        <f t="shared" ca="1" si="21"/>
        <v>0</v>
      </c>
      <c r="AD159" s="18">
        <f t="shared" ca="1" si="21"/>
        <v>0</v>
      </c>
      <c r="AE159" s="18">
        <f t="shared" ca="1" si="21"/>
        <v>0</v>
      </c>
      <c r="AF159" s="18">
        <f ca="1">MAX(-AB159+MIN(AB159,AngCal!$B$30),AF$11+AF$12/(1+EXP((AF$13-LOG10($O159))/AF$14))+AF$15/(1+EXP((AF$16-LOG10($O159))/AF$17))+AF$18/(1+EXP((AF$19-LOG10($O159))/AF$20)))</f>
        <v>1.4256663946381338</v>
      </c>
      <c r="AG159" s="18">
        <f ca="1">MAX(-AC159+MIN(AC159,AngCal!$B$30),AG$11+AG$12/(1+EXP((AG$13-LOG10($O159))/AG$14))+AG$15/(1+EXP((AG$16-LOG10($O159))/AG$17))+AG$18/(1+EXP((AG$19-LOG10($O159))/AG$20)))</f>
        <v>1.4059419079953333</v>
      </c>
      <c r="AH159" s="18">
        <f ca="1">MAX(-AD159+MIN(AD159,AngCal!$B$30),AH$11+AH$12/(1+EXP((AH$13-LOG10($O159))/AH$14))+AH$15/(1+EXP((AH$16-LOG10($O159))/AH$17))+AH$18/(1+EXP((AH$19-LOG10($O159))/AH$20)))</f>
        <v>1.4256663946381338</v>
      </c>
      <c r="AI159" s="18">
        <f ca="1">MAX(-AE159+MIN(AE159,AngCal!$B$30),AI$11+AI$12/(1+EXP((AI$13-LOG10($O159))/AI$14))+AI$15/(1+EXP((AI$16-LOG10($O159))/AI$17))+AI$18/(1+EXP((AI$19-LOG10($O159))/AI$20)))</f>
        <v>1.4059419079953333</v>
      </c>
      <c r="AJ159" s="18">
        <f t="shared" ca="1" si="22"/>
        <v>8.3558622954701178</v>
      </c>
      <c r="AK159" s="18">
        <f t="shared" ca="1" si="22"/>
        <v>8.3288787067867585</v>
      </c>
      <c r="AL159" s="18">
        <f t="shared" ca="1" si="22"/>
        <v>8.3558622954701178</v>
      </c>
      <c r="AM159" s="18">
        <f t="shared" ca="1" si="22"/>
        <v>8.3288787067867585</v>
      </c>
      <c r="AN159" s="18">
        <f t="shared" ca="1" si="23"/>
        <v>1</v>
      </c>
      <c r="AO159" s="18">
        <f t="shared" ca="1" si="23"/>
        <v>1</v>
      </c>
      <c r="AP159" s="18">
        <f t="shared" ca="1" si="23"/>
        <v>1</v>
      </c>
      <c r="AQ159" s="18">
        <f t="shared" ca="1" si="23"/>
        <v>1</v>
      </c>
      <c r="AR159" s="18">
        <f t="shared" ca="1" si="24"/>
        <v>0</v>
      </c>
      <c r="AS159" s="18">
        <f t="shared" ca="1" si="24"/>
        <v>0</v>
      </c>
      <c r="AT159" s="18">
        <f t="shared" ca="1" si="24"/>
        <v>0</v>
      </c>
      <c r="AU159" s="18">
        <f t="shared" ca="1" si="24"/>
        <v>0</v>
      </c>
    </row>
    <row r="160" spans="2:47" x14ac:dyDescent="0.15">
      <c r="B160">
        <v>17.103000000000002</v>
      </c>
      <c r="C160">
        <v>10</v>
      </c>
      <c r="D160" s="18">
        <v>4.6340000000000001E-3</v>
      </c>
      <c r="E160" s="18">
        <v>-2.223E-2</v>
      </c>
      <c r="F160" s="18">
        <v>0.39119999999999999</v>
      </c>
      <c r="G160" s="18">
        <v>0.3387</v>
      </c>
      <c r="H160" s="18">
        <v>-0.18659999999999999</v>
      </c>
      <c r="I160" s="18">
        <v>2.1030000000000002</v>
      </c>
      <c r="J160" s="18">
        <v>0.43240000000000001</v>
      </c>
      <c r="K160" s="18">
        <v>0.20419999999999999</v>
      </c>
      <c r="L160" s="18">
        <v>3.165</v>
      </c>
      <c r="M160" s="18">
        <v>0.26590000000000003</v>
      </c>
      <c r="O160" s="18">
        <f>MAX(MIN(Angle!A173,AngProton!$P$3),AngProton!$P$2)</f>
        <v>10000</v>
      </c>
      <c r="P160" s="18">
        <f t="shared" ca="1" si="19"/>
        <v>1.4296410223954212E-4</v>
      </c>
      <c r="Q160" s="18">
        <f t="shared" ca="1" si="19"/>
        <v>4.3063253318507966E-6</v>
      </c>
      <c r="R160" s="18">
        <f t="shared" ca="1" si="19"/>
        <v>1.4296410223954212E-4</v>
      </c>
      <c r="S160" s="18">
        <f t="shared" ca="1" si="19"/>
        <v>4.3063253318507966E-6</v>
      </c>
      <c r="T160" s="18">
        <f ca="1">MAX(-P160+MIN(P160,AngCal!$B$30),T$11+T$12/(1+EXP((T$13-LOG10($O160))/T$14))+T$15/(1+EXP((T$16-LOG10($O160))/T$17))+T$18/(1+EXP((T$19-LOG10($O160))/T$20)))</f>
        <v>0</v>
      </c>
      <c r="U160" s="18">
        <f ca="1">MAX(-Q160+MIN(Q160,AngCal!$B$30),U$11+U$12/(1+EXP((U$13-LOG10($O160))/U$14))+U$15/(1+EXP((U$16-LOG10($O160))/U$17))+U$18/(1+EXP((U$19-LOG10($O160))/U$20)))</f>
        <v>0</v>
      </c>
      <c r="V160" s="18">
        <f ca="1">MAX(-R160+MIN(R160,AngCal!$B$30),V$11+V$12/(1+EXP((V$13-LOG10($O160))/V$14))+V$15/(1+EXP((V$16-LOG10($O160))/V$17))+V$18/(1+EXP((V$19-LOG10($O160))/V$20)))</f>
        <v>0</v>
      </c>
      <c r="W160" s="18">
        <f ca="1">MAX(-S160+MIN(S160,AngCal!$B$30),W$11+W$12/(1+EXP((W$13-LOG10($O160))/W$14))+W$15/(1+EXP((W$16-LOG10($O160))/W$17))+W$18/(1+EXP((W$19-LOG10($O160))/W$20)))</f>
        <v>0</v>
      </c>
      <c r="X160" s="18">
        <f t="shared" ca="1" si="20"/>
        <v>0.28894155120441917</v>
      </c>
      <c r="Y160" s="18">
        <f t="shared" ca="1" si="20"/>
        <v>0.59045761367127692</v>
      </c>
      <c r="Z160" s="18">
        <f t="shared" ca="1" si="20"/>
        <v>0.28894155120441917</v>
      </c>
      <c r="AA160" s="18">
        <f t="shared" ca="1" si="20"/>
        <v>0.59045761367127692</v>
      </c>
      <c r="AB160" s="18">
        <f t="shared" ca="1" si="21"/>
        <v>0</v>
      </c>
      <c r="AC160" s="18">
        <f t="shared" ca="1" si="21"/>
        <v>0</v>
      </c>
      <c r="AD160" s="18">
        <f t="shared" ca="1" si="21"/>
        <v>0</v>
      </c>
      <c r="AE160" s="18">
        <f t="shared" ca="1" si="21"/>
        <v>0</v>
      </c>
      <c r="AF160" s="18">
        <f ca="1">MAX(-AB160+MIN(AB160,AngCal!$B$30),AF$11+AF$12/(1+EXP((AF$13-LOG10($O160))/AF$14))+AF$15/(1+EXP((AF$16-LOG10($O160))/AF$17))+AF$18/(1+EXP((AF$19-LOG10($O160))/AF$20)))</f>
        <v>1.4256663946381338</v>
      </c>
      <c r="AG160" s="18">
        <f ca="1">MAX(-AC160+MIN(AC160,AngCal!$B$30),AG$11+AG$12/(1+EXP((AG$13-LOG10($O160))/AG$14))+AG$15/(1+EXP((AG$16-LOG10($O160))/AG$17))+AG$18/(1+EXP((AG$19-LOG10($O160))/AG$20)))</f>
        <v>1.4059419079953333</v>
      </c>
      <c r="AH160" s="18">
        <f ca="1">MAX(-AD160+MIN(AD160,AngCal!$B$30),AH$11+AH$12/(1+EXP((AH$13-LOG10($O160))/AH$14))+AH$15/(1+EXP((AH$16-LOG10($O160))/AH$17))+AH$18/(1+EXP((AH$19-LOG10($O160))/AH$20)))</f>
        <v>1.4256663946381338</v>
      </c>
      <c r="AI160" s="18">
        <f ca="1">MAX(-AE160+MIN(AE160,AngCal!$B$30),AI$11+AI$12/(1+EXP((AI$13-LOG10($O160))/AI$14))+AI$15/(1+EXP((AI$16-LOG10($O160))/AI$17))+AI$18/(1+EXP((AI$19-LOG10($O160))/AI$20)))</f>
        <v>1.4059419079953333</v>
      </c>
      <c r="AJ160" s="18">
        <f t="shared" ca="1" si="22"/>
        <v>8.3558622954701178</v>
      </c>
      <c r="AK160" s="18">
        <f t="shared" ca="1" si="22"/>
        <v>8.3288787067867585</v>
      </c>
      <c r="AL160" s="18">
        <f t="shared" ca="1" si="22"/>
        <v>8.3558622954701178</v>
      </c>
      <c r="AM160" s="18">
        <f t="shared" ca="1" si="22"/>
        <v>8.3288787067867585</v>
      </c>
      <c r="AN160" s="18">
        <f t="shared" ca="1" si="23"/>
        <v>1</v>
      </c>
      <c r="AO160" s="18">
        <f t="shared" ca="1" si="23"/>
        <v>1</v>
      </c>
      <c r="AP160" s="18">
        <f t="shared" ca="1" si="23"/>
        <v>1</v>
      </c>
      <c r="AQ160" s="18">
        <f t="shared" ca="1" si="23"/>
        <v>1</v>
      </c>
      <c r="AR160" s="18">
        <f t="shared" ca="1" si="24"/>
        <v>0</v>
      </c>
      <c r="AS160" s="18">
        <f t="shared" ca="1" si="24"/>
        <v>0</v>
      </c>
      <c r="AT160" s="18">
        <f t="shared" ca="1" si="24"/>
        <v>0</v>
      </c>
      <c r="AU160" s="18">
        <f t="shared" ca="1" si="24"/>
        <v>0</v>
      </c>
    </row>
    <row r="161" spans="2:47" x14ac:dyDescent="0.15">
      <c r="B161">
        <v>17.103000000000002</v>
      </c>
      <c r="C161">
        <v>15</v>
      </c>
      <c r="D161" s="18">
        <v>8.2419999999999993E-3</v>
      </c>
      <c r="E161" s="18">
        <v>-8.9689999999999995E-3</v>
      </c>
      <c r="F161" s="18">
        <v>0.61650000000000005</v>
      </c>
      <c r="G161" s="18">
        <v>4.471E-2</v>
      </c>
      <c r="H161" s="18">
        <v>-0.18770000000000001</v>
      </c>
      <c r="I161" s="18">
        <v>1.9830000000000001</v>
      </c>
      <c r="J161" s="18">
        <v>0.4415</v>
      </c>
      <c r="K161" s="18">
        <v>0.18840000000000001</v>
      </c>
      <c r="L161" s="18">
        <v>3.2559999999999998</v>
      </c>
      <c r="M161" s="18">
        <v>0.27500000000000002</v>
      </c>
      <c r="O161" s="18">
        <f>MAX(MIN(Angle!A174,AngProton!$P$3),AngProton!$P$2)</f>
        <v>10000</v>
      </c>
      <c r="P161" s="18">
        <f t="shared" ca="1" si="19"/>
        <v>1.4296410223954212E-4</v>
      </c>
      <c r="Q161" s="18">
        <f t="shared" ca="1" si="19"/>
        <v>4.3063253318507966E-6</v>
      </c>
      <c r="R161" s="18">
        <f t="shared" ca="1" si="19"/>
        <v>1.4296410223954212E-4</v>
      </c>
      <c r="S161" s="18">
        <f t="shared" ca="1" si="19"/>
        <v>4.3063253318507966E-6</v>
      </c>
      <c r="T161" s="18">
        <f ca="1">MAX(-P161+MIN(P161,AngCal!$B$30),T$11+T$12/(1+EXP((T$13-LOG10($O161))/T$14))+T$15/(1+EXP((T$16-LOG10($O161))/T$17))+T$18/(1+EXP((T$19-LOG10($O161))/T$20)))</f>
        <v>0</v>
      </c>
      <c r="U161" s="18">
        <f ca="1">MAX(-Q161+MIN(Q161,AngCal!$B$30),U$11+U$12/(1+EXP((U$13-LOG10($O161))/U$14))+U$15/(1+EXP((U$16-LOG10($O161))/U$17))+U$18/(1+EXP((U$19-LOG10($O161))/U$20)))</f>
        <v>0</v>
      </c>
      <c r="V161" s="18">
        <f ca="1">MAX(-R161+MIN(R161,AngCal!$B$30),V$11+V$12/(1+EXP((V$13-LOG10($O161))/V$14))+V$15/(1+EXP((V$16-LOG10($O161))/V$17))+V$18/(1+EXP((V$19-LOG10($O161))/V$20)))</f>
        <v>0</v>
      </c>
      <c r="W161" s="18">
        <f ca="1">MAX(-S161+MIN(S161,AngCal!$B$30),W$11+W$12/(1+EXP((W$13-LOG10($O161))/W$14))+W$15/(1+EXP((W$16-LOG10($O161))/W$17))+W$18/(1+EXP((W$19-LOG10($O161))/W$20)))</f>
        <v>0</v>
      </c>
      <c r="X161" s="18">
        <f t="shared" ca="1" si="20"/>
        <v>0.28894155120441917</v>
      </c>
      <c r="Y161" s="18">
        <f t="shared" ca="1" si="20"/>
        <v>0.59045761367127692</v>
      </c>
      <c r="Z161" s="18">
        <f t="shared" ca="1" si="20"/>
        <v>0.28894155120441917</v>
      </c>
      <c r="AA161" s="18">
        <f t="shared" ca="1" si="20"/>
        <v>0.59045761367127692</v>
      </c>
      <c r="AB161" s="18">
        <f t="shared" ca="1" si="21"/>
        <v>0</v>
      </c>
      <c r="AC161" s="18">
        <f t="shared" ca="1" si="21"/>
        <v>0</v>
      </c>
      <c r="AD161" s="18">
        <f t="shared" ca="1" si="21"/>
        <v>0</v>
      </c>
      <c r="AE161" s="18">
        <f t="shared" ca="1" si="21"/>
        <v>0</v>
      </c>
      <c r="AF161" s="18">
        <f ca="1">MAX(-AB161+MIN(AB161,AngCal!$B$30),AF$11+AF$12/(1+EXP((AF$13-LOG10($O161))/AF$14))+AF$15/(1+EXP((AF$16-LOG10($O161))/AF$17))+AF$18/(1+EXP((AF$19-LOG10($O161))/AF$20)))</f>
        <v>1.4256663946381338</v>
      </c>
      <c r="AG161" s="18">
        <f ca="1">MAX(-AC161+MIN(AC161,AngCal!$B$30),AG$11+AG$12/(1+EXP((AG$13-LOG10($O161))/AG$14))+AG$15/(1+EXP((AG$16-LOG10($O161))/AG$17))+AG$18/(1+EXP((AG$19-LOG10($O161))/AG$20)))</f>
        <v>1.4059419079953333</v>
      </c>
      <c r="AH161" s="18">
        <f ca="1">MAX(-AD161+MIN(AD161,AngCal!$B$30),AH$11+AH$12/(1+EXP((AH$13-LOG10($O161))/AH$14))+AH$15/(1+EXP((AH$16-LOG10($O161))/AH$17))+AH$18/(1+EXP((AH$19-LOG10($O161))/AH$20)))</f>
        <v>1.4256663946381338</v>
      </c>
      <c r="AI161" s="18">
        <f ca="1">MAX(-AE161+MIN(AE161,AngCal!$B$30),AI$11+AI$12/(1+EXP((AI$13-LOG10($O161))/AI$14))+AI$15/(1+EXP((AI$16-LOG10($O161))/AI$17))+AI$18/(1+EXP((AI$19-LOG10($O161))/AI$20)))</f>
        <v>1.4059419079953333</v>
      </c>
      <c r="AJ161" s="18">
        <f t="shared" ca="1" si="22"/>
        <v>8.3558622954701178</v>
      </c>
      <c r="AK161" s="18">
        <f t="shared" ca="1" si="22"/>
        <v>8.3288787067867585</v>
      </c>
      <c r="AL161" s="18">
        <f t="shared" ca="1" si="22"/>
        <v>8.3558622954701178</v>
      </c>
      <c r="AM161" s="18">
        <f t="shared" ca="1" si="22"/>
        <v>8.3288787067867585</v>
      </c>
      <c r="AN161" s="18">
        <f t="shared" ca="1" si="23"/>
        <v>1</v>
      </c>
      <c r="AO161" s="18">
        <f t="shared" ca="1" si="23"/>
        <v>1</v>
      </c>
      <c r="AP161" s="18">
        <f t="shared" ca="1" si="23"/>
        <v>1</v>
      </c>
      <c r="AQ161" s="18">
        <f t="shared" ca="1" si="23"/>
        <v>1</v>
      </c>
      <c r="AR161" s="18">
        <f t="shared" ca="1" si="24"/>
        <v>0</v>
      </c>
      <c r="AS161" s="18">
        <f t="shared" ca="1" si="24"/>
        <v>0</v>
      </c>
      <c r="AT161" s="18">
        <f t="shared" ca="1" si="24"/>
        <v>0</v>
      </c>
      <c r="AU161" s="18">
        <f t="shared" ca="1" si="24"/>
        <v>0</v>
      </c>
    </row>
    <row r="162" spans="2:47" x14ac:dyDescent="0.15">
      <c r="B162">
        <v>17.103000000000002</v>
      </c>
      <c r="C162">
        <v>20</v>
      </c>
      <c r="D162" s="18">
        <v>4.4200000000000003E-2</v>
      </c>
      <c r="E162" s="18">
        <v>-0.1019</v>
      </c>
      <c r="F162" s="18">
        <v>1.181</v>
      </c>
      <c r="G162" s="18">
        <v>0.74809999999999999</v>
      </c>
      <c r="H162" s="18">
        <v>-0.1103</v>
      </c>
      <c r="I162" s="18">
        <v>1.944</v>
      </c>
      <c r="J162" s="18">
        <v>0.32229999999999998</v>
      </c>
      <c r="K162" s="18">
        <v>0.16250000000000001</v>
      </c>
      <c r="L162" s="18">
        <v>3.3410000000000002</v>
      </c>
      <c r="M162" s="18">
        <v>0.26800000000000002</v>
      </c>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spans="2:47" x14ac:dyDescent="0.15">
      <c r="B163">
        <v>31.263000000000002</v>
      </c>
      <c r="C163">
        <v>1</v>
      </c>
      <c r="D163" s="18">
        <v>-1.2869999999999999E-2</v>
      </c>
      <c r="E163" s="18">
        <v>-0.1265</v>
      </c>
      <c r="F163" s="18">
        <v>1.855</v>
      </c>
      <c r="G163" s="18">
        <v>0.8458</v>
      </c>
      <c r="H163" s="18">
        <v>3.3230000000000003E-2</v>
      </c>
      <c r="I163" s="18">
        <v>2.3849999999999998</v>
      </c>
      <c r="J163" s="18">
        <v>0.14580000000000001</v>
      </c>
      <c r="K163" s="18">
        <v>0.1062</v>
      </c>
      <c r="L163" s="18">
        <v>2.9620000000000002</v>
      </c>
      <c r="M163" s="18">
        <v>0.28749999999999998</v>
      </c>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spans="2:47" x14ac:dyDescent="0.15">
      <c r="B164">
        <v>31.263000000000002</v>
      </c>
      <c r="C164">
        <v>3</v>
      </c>
      <c r="D164" s="18">
        <v>-1.1429999999999999E-2</v>
      </c>
      <c r="E164" s="18">
        <v>-1.098E-2</v>
      </c>
      <c r="F164" s="18">
        <v>1.524</v>
      </c>
      <c r="G164" s="18">
        <v>0.189</v>
      </c>
      <c r="H164" s="18">
        <v>-0.16009999999999999</v>
      </c>
      <c r="I164" s="18">
        <v>2.2069999999999999</v>
      </c>
      <c r="J164" s="18">
        <v>0.82940000000000003</v>
      </c>
      <c r="K164" s="18">
        <v>0.1825</v>
      </c>
      <c r="L164" s="18">
        <v>2.992</v>
      </c>
      <c r="M164" s="18">
        <v>0.31630000000000003</v>
      </c>
      <c r="O164" s="18"/>
      <c r="AJ164" s="18"/>
      <c r="AK164" s="18"/>
      <c r="AL164" s="18"/>
      <c r="AM164" s="18"/>
      <c r="AN164" s="18"/>
      <c r="AO164" s="18"/>
      <c r="AP164" s="18"/>
      <c r="AQ164" s="18"/>
      <c r="AR164" s="18"/>
      <c r="AS164" s="18"/>
      <c r="AT164" s="18"/>
      <c r="AU164" s="18"/>
    </row>
    <row r="165" spans="2:47" x14ac:dyDescent="0.15">
      <c r="B165">
        <v>31.263000000000002</v>
      </c>
      <c r="C165">
        <v>5</v>
      </c>
      <c r="D165" s="18">
        <v>2.9859999999999999E-3</v>
      </c>
      <c r="E165" s="18">
        <v>-2.2669999999999999E-2</v>
      </c>
      <c r="F165" s="18">
        <v>0.2276</v>
      </c>
      <c r="G165" s="18">
        <v>0.61150000000000004</v>
      </c>
      <c r="H165" s="18">
        <v>-0.2054</v>
      </c>
      <c r="I165" s="18">
        <v>2.3679999999999999</v>
      </c>
      <c r="J165" s="18">
        <v>0.70840000000000003</v>
      </c>
      <c r="K165" s="18">
        <v>0.22509999999999999</v>
      </c>
      <c r="L165" s="18">
        <v>3.0179999999999998</v>
      </c>
      <c r="M165" s="18">
        <v>0.33029999999999998</v>
      </c>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spans="2:47" x14ac:dyDescent="0.15">
      <c r="B166">
        <v>31.263000000000002</v>
      </c>
      <c r="C166">
        <v>7</v>
      </c>
      <c r="D166" s="18">
        <v>1.8350000000000002E-2</v>
      </c>
      <c r="E166" s="18">
        <v>-4.2160000000000003E-2</v>
      </c>
      <c r="F166" s="18">
        <v>0.20019999999999999</v>
      </c>
      <c r="G166" s="18">
        <v>0.84870000000000001</v>
      </c>
      <c r="H166" s="18">
        <v>-0.22770000000000001</v>
      </c>
      <c r="I166" s="18">
        <v>2.4649999999999999</v>
      </c>
      <c r="J166" s="18">
        <v>0.71009999999999995</v>
      </c>
      <c r="K166" s="18">
        <v>0.2515</v>
      </c>
      <c r="L166" s="18">
        <v>3.0640000000000001</v>
      </c>
      <c r="M166" s="18">
        <v>0.34570000000000001</v>
      </c>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spans="2:47" x14ac:dyDescent="0.15">
      <c r="B167">
        <v>31.263000000000002</v>
      </c>
      <c r="C167">
        <v>10</v>
      </c>
      <c r="D167" s="18">
        <v>2.0289999999999999E-2</v>
      </c>
      <c r="E167" s="18">
        <v>-4.2860000000000002E-2</v>
      </c>
      <c r="F167" s="18">
        <v>0.45619999999999999</v>
      </c>
      <c r="G167" s="18">
        <v>0.66290000000000004</v>
      </c>
      <c r="H167" s="18">
        <v>-0.20910000000000001</v>
      </c>
      <c r="I167" s="18">
        <v>2.3519999999999999</v>
      </c>
      <c r="J167" s="18">
        <v>0.6583</v>
      </c>
      <c r="K167" s="18">
        <v>0.23169999999999999</v>
      </c>
      <c r="L167" s="18">
        <v>3.0569999999999999</v>
      </c>
      <c r="M167" s="18">
        <v>0.32229999999999998</v>
      </c>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spans="2:47" x14ac:dyDescent="0.15">
      <c r="B168">
        <v>31.263000000000002</v>
      </c>
      <c r="C168">
        <v>15</v>
      </c>
      <c r="D168" s="18">
        <v>2.7810000000000001E-2</v>
      </c>
      <c r="E168" s="18">
        <v>-2.9499999999999998E-2</v>
      </c>
      <c r="F168" s="18">
        <v>0.60880000000000001</v>
      </c>
      <c r="G168" s="18">
        <v>0.64829999999999999</v>
      </c>
      <c r="H168" s="18">
        <v>-0.24</v>
      </c>
      <c r="I168" s="18">
        <v>2.2349999999999999</v>
      </c>
      <c r="J168" s="18">
        <v>0.69179999999999997</v>
      </c>
      <c r="K168" s="18">
        <v>0.2417</v>
      </c>
      <c r="L168" s="18">
        <v>3.073</v>
      </c>
      <c r="M168" s="18">
        <v>0.32190000000000002</v>
      </c>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spans="2:47" x14ac:dyDescent="0.15">
      <c r="B169">
        <v>31.263000000000002</v>
      </c>
      <c r="C169">
        <v>20</v>
      </c>
      <c r="D169" s="18">
        <v>3.0009999999999998E-2</v>
      </c>
      <c r="E169" s="18">
        <v>-1.4109999999999999E-2</v>
      </c>
      <c r="F169" s="18">
        <v>1.256</v>
      </c>
      <c r="G169" s="18">
        <v>0.18479999999999999</v>
      </c>
      <c r="H169" s="18">
        <v>-0.2364</v>
      </c>
      <c r="I169" s="18">
        <v>2.0539999999999998</v>
      </c>
      <c r="J169" s="18">
        <v>0.69850000000000001</v>
      </c>
      <c r="K169" s="18">
        <v>0.2205</v>
      </c>
      <c r="L169" s="18">
        <v>3.0910000000000002</v>
      </c>
      <c r="M169" s="18">
        <v>0.29959999999999998</v>
      </c>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spans="2:47" x14ac:dyDescent="0.15">
      <c r="B170">
        <v>49.982999999999997</v>
      </c>
      <c r="C170">
        <v>1</v>
      </c>
      <c r="D170" s="18">
        <v>-2.452E-2</v>
      </c>
      <c r="E170" s="18">
        <v>-4.8869999999999997E-2</v>
      </c>
      <c r="F170" s="18">
        <v>1.044</v>
      </c>
      <c r="G170" s="18">
        <v>0.36480000000000001</v>
      </c>
      <c r="H170" s="18">
        <v>2.2800000000000001E-2</v>
      </c>
      <c r="I170" s="18">
        <v>2.2370000000000001</v>
      </c>
      <c r="J170" s="18">
        <v>0.16289999999999999</v>
      </c>
      <c r="K170" s="18">
        <v>5.0590000000000003E-2</v>
      </c>
      <c r="L170" s="18">
        <v>2.8490000000000002</v>
      </c>
      <c r="M170" s="18">
        <v>0.1956</v>
      </c>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spans="2:47" x14ac:dyDescent="0.15">
      <c r="B171">
        <v>49.982999999999997</v>
      </c>
      <c r="C171">
        <v>3</v>
      </c>
      <c r="D171" s="18">
        <v>-1.5970000000000002E-2</v>
      </c>
      <c r="E171" s="18">
        <v>-2.2349999999999998E-2</v>
      </c>
      <c r="F171" s="18">
        <v>1.0429999999999999</v>
      </c>
      <c r="G171" s="18">
        <v>0.20230000000000001</v>
      </c>
      <c r="H171" s="18">
        <v>-6.5460000000000004E-2</v>
      </c>
      <c r="I171" s="18">
        <v>1.7170000000000001</v>
      </c>
      <c r="J171" s="18">
        <v>0.84009999999999996</v>
      </c>
      <c r="K171" s="18">
        <v>0.1038</v>
      </c>
      <c r="L171" s="18">
        <v>2.8719999999999999</v>
      </c>
      <c r="M171" s="18">
        <v>0.26569999999999999</v>
      </c>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spans="2:47" x14ac:dyDescent="0.15">
      <c r="B172">
        <v>49.982999999999997</v>
      </c>
      <c r="C172">
        <v>5</v>
      </c>
      <c r="D172" s="18">
        <v>-1.728E-2</v>
      </c>
      <c r="E172" s="18">
        <v>-2.5350000000000001E-2</v>
      </c>
      <c r="F172" s="18">
        <v>0.98919999999999997</v>
      </c>
      <c r="G172" s="18">
        <v>0.19009999999999999</v>
      </c>
      <c r="H172" s="18">
        <v>-8.5599999999999996E-2</v>
      </c>
      <c r="I172" s="18">
        <v>2.173</v>
      </c>
      <c r="J172" s="18">
        <v>0.73770000000000002</v>
      </c>
      <c r="K172" s="18">
        <v>0.12820000000000001</v>
      </c>
      <c r="L172" s="18">
        <v>2.92</v>
      </c>
      <c r="M172" s="18">
        <v>0.29409999999999997</v>
      </c>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spans="2:47" x14ac:dyDescent="0.15">
      <c r="B173">
        <v>49.982999999999997</v>
      </c>
      <c r="C173">
        <v>7</v>
      </c>
      <c r="D173" s="18">
        <v>-2.1780000000000001E-2</v>
      </c>
      <c r="E173" s="18">
        <v>-3.2460000000000003E-2</v>
      </c>
      <c r="F173" s="18">
        <v>1.0429999999999999</v>
      </c>
      <c r="G173" s="18">
        <v>0.17780000000000001</v>
      </c>
      <c r="H173" s="18">
        <v>-7.0459999999999995E-2</v>
      </c>
      <c r="I173" s="18">
        <v>2.363</v>
      </c>
      <c r="J173" s="18">
        <v>0.65529999999999999</v>
      </c>
      <c r="K173" s="18">
        <v>0.12470000000000001</v>
      </c>
      <c r="L173" s="18">
        <v>2.9620000000000002</v>
      </c>
      <c r="M173" s="18">
        <v>0.28210000000000002</v>
      </c>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47" x14ac:dyDescent="0.15">
      <c r="B174">
        <v>49.982999999999997</v>
      </c>
      <c r="C174">
        <v>10</v>
      </c>
      <c r="D174" s="18">
        <v>-1.9380000000000001E-2</v>
      </c>
      <c r="E174" s="18">
        <v>-4.4299999999999999E-2</v>
      </c>
      <c r="F174" s="18">
        <v>1.0620000000000001</v>
      </c>
      <c r="G174" s="18">
        <v>0.20069999999999999</v>
      </c>
      <c r="H174" s="18">
        <v>-5.5169999999999997E-2</v>
      </c>
      <c r="I174" s="18">
        <v>2.4910000000000001</v>
      </c>
      <c r="J174" s="18">
        <v>0.60619999999999996</v>
      </c>
      <c r="K174" s="18">
        <v>0.11890000000000001</v>
      </c>
      <c r="L174" s="18">
        <v>2.9950000000000001</v>
      </c>
      <c r="M174" s="18">
        <v>0.2707</v>
      </c>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47" x14ac:dyDescent="0.15">
      <c r="B175">
        <v>49.982999999999997</v>
      </c>
      <c r="C175">
        <v>15</v>
      </c>
      <c r="D175" s="18">
        <v>-9.8729999999999998E-3</v>
      </c>
      <c r="E175" s="18">
        <v>-6.4860000000000001E-2</v>
      </c>
      <c r="F175" s="18">
        <v>1.0049999999999999</v>
      </c>
      <c r="G175" s="18">
        <v>0.2014</v>
      </c>
      <c r="H175" s="18">
        <v>-3.7749999999999999E-2</v>
      </c>
      <c r="I175" s="18">
        <v>2.72</v>
      </c>
      <c r="J175" s="18">
        <v>0.51119999999999999</v>
      </c>
      <c r="K175" s="18">
        <v>0.1125</v>
      </c>
      <c r="L175" s="18">
        <v>3.032</v>
      </c>
      <c r="M175" s="18">
        <v>0.25380000000000003</v>
      </c>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47" x14ac:dyDescent="0.15">
      <c r="B176">
        <v>49.982999999999997</v>
      </c>
      <c r="C176">
        <v>20</v>
      </c>
      <c r="D176" s="18">
        <v>-1.141E-2</v>
      </c>
      <c r="E176" s="18">
        <v>-0.1023</v>
      </c>
      <c r="F176" s="18">
        <v>0.97929999999999995</v>
      </c>
      <c r="G176" s="18">
        <v>0.20669999999999999</v>
      </c>
      <c r="H176" s="18">
        <v>3.1969999999999998E-2</v>
      </c>
      <c r="I176" s="18">
        <v>0.38059999999999999</v>
      </c>
      <c r="J176" s="18">
        <v>0.55369999999999997</v>
      </c>
      <c r="K176" s="18">
        <v>8.1750000000000003E-2</v>
      </c>
      <c r="L176" s="18">
        <v>3.0840000000000001</v>
      </c>
      <c r="M176" s="18">
        <v>0.2036</v>
      </c>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x14ac:dyDescent="0.15">
      <c r="B177">
        <v>67.763000000000005</v>
      </c>
      <c r="C177">
        <v>1</v>
      </c>
      <c r="D177" s="18">
        <v>-1.234E-2</v>
      </c>
      <c r="E177" s="18">
        <v>-5.1290000000000002E-2</v>
      </c>
      <c r="F177" s="18">
        <v>0.34939999999999999</v>
      </c>
      <c r="G177" s="18">
        <v>0.96160000000000001</v>
      </c>
      <c r="H177" s="18">
        <v>-1.3639999999999999E-2</v>
      </c>
      <c r="I177" s="18">
        <v>1.284</v>
      </c>
      <c r="J177" s="18">
        <v>0.29720000000000002</v>
      </c>
      <c r="K177" s="18">
        <v>7.7259999999999995E-2</v>
      </c>
      <c r="L177" s="18">
        <v>2.6070000000000002</v>
      </c>
      <c r="M177" s="18">
        <v>0.29599999999999999</v>
      </c>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x14ac:dyDescent="0.15">
      <c r="B178">
        <v>67.763000000000005</v>
      </c>
      <c r="C178">
        <v>3</v>
      </c>
      <c r="D178" s="18">
        <v>-1.281E-2</v>
      </c>
      <c r="E178" s="18">
        <v>-7.0370000000000002E-2</v>
      </c>
      <c r="F178" s="18">
        <v>0.85589999999999999</v>
      </c>
      <c r="G178" s="18">
        <v>0.84899999999999998</v>
      </c>
      <c r="H178" s="18">
        <v>2.1950000000000001E-2</v>
      </c>
      <c r="I178" s="18">
        <v>2.4529999999999998</v>
      </c>
      <c r="J178" s="18">
        <v>0.1188</v>
      </c>
      <c r="K178" s="18">
        <v>6.123E-2</v>
      </c>
      <c r="L178" s="18">
        <v>2.92</v>
      </c>
      <c r="M178" s="18">
        <v>0.23860000000000001</v>
      </c>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x14ac:dyDescent="0.15">
      <c r="B179">
        <v>67.763000000000005</v>
      </c>
      <c r="C179">
        <v>5</v>
      </c>
      <c r="D179" s="18">
        <v>-2.741E-2</v>
      </c>
      <c r="E179" s="18">
        <v>-2.4039999999999999E-2</v>
      </c>
      <c r="F179" s="18">
        <v>0.3997</v>
      </c>
      <c r="G179" s="18">
        <v>0.4471</v>
      </c>
      <c r="H179" s="18">
        <v>-2.4330000000000001E-2</v>
      </c>
      <c r="I179" s="18">
        <v>1.48</v>
      </c>
      <c r="J179" s="18">
        <v>0.27339999999999998</v>
      </c>
      <c r="K179" s="18">
        <v>7.578E-2</v>
      </c>
      <c r="L179" s="18">
        <v>2.8210000000000002</v>
      </c>
      <c r="M179" s="18">
        <v>0.2485</v>
      </c>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x14ac:dyDescent="0.15">
      <c r="B180">
        <v>67.763000000000005</v>
      </c>
      <c r="C180">
        <v>7</v>
      </c>
      <c r="D180" s="18">
        <v>-1.5599999999999999E-2</v>
      </c>
      <c r="E180" s="18">
        <v>-3.7449999999999997E-2</v>
      </c>
      <c r="F180" s="18">
        <v>0.1211</v>
      </c>
      <c r="G180" s="18">
        <v>0.26800000000000002</v>
      </c>
      <c r="H180" s="18">
        <v>-2.3650000000000001E-2</v>
      </c>
      <c r="I180" s="18">
        <v>1.6519999999999999</v>
      </c>
      <c r="J180" s="18">
        <v>0.1888</v>
      </c>
      <c r="K180" s="18">
        <v>7.671E-2</v>
      </c>
      <c r="L180" s="18">
        <v>2.859</v>
      </c>
      <c r="M180" s="18">
        <v>0.25159999999999999</v>
      </c>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x14ac:dyDescent="0.15">
      <c r="B181">
        <v>67.763000000000005</v>
      </c>
      <c r="C181">
        <v>10</v>
      </c>
      <c r="D181" s="18">
        <v>-1.753E-2</v>
      </c>
      <c r="E181" s="18">
        <v>-3.6519999999999997E-2</v>
      </c>
      <c r="F181" s="18">
        <v>0.21940000000000001</v>
      </c>
      <c r="G181" s="18">
        <v>0.16750000000000001</v>
      </c>
      <c r="H181" s="18">
        <v>-2.5860000000000001E-2</v>
      </c>
      <c r="I181" s="18">
        <v>1.694</v>
      </c>
      <c r="J181" s="18">
        <v>0.1404</v>
      </c>
      <c r="K181" s="18">
        <v>7.9909999999999995E-2</v>
      </c>
      <c r="L181" s="18">
        <v>2.8740000000000001</v>
      </c>
      <c r="M181" s="18">
        <v>0.2772</v>
      </c>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x14ac:dyDescent="0.15">
      <c r="B182">
        <v>67.763000000000005</v>
      </c>
      <c r="C182">
        <v>15</v>
      </c>
      <c r="D182" s="18">
        <v>-5.1500000000000001E-3</v>
      </c>
      <c r="E182" s="18">
        <v>-5.2819999999999999E-2</v>
      </c>
      <c r="F182" s="18">
        <v>0.191</v>
      </c>
      <c r="G182" s="18">
        <v>0.13420000000000001</v>
      </c>
      <c r="H182" s="18">
        <v>-2.606E-2</v>
      </c>
      <c r="I182" s="18">
        <v>1.732</v>
      </c>
      <c r="J182" s="18">
        <v>0.10730000000000001</v>
      </c>
      <c r="K182" s="18">
        <v>8.4029999999999994E-2</v>
      </c>
      <c r="L182" s="18">
        <v>2.8809999999999998</v>
      </c>
      <c r="M182" s="18">
        <v>0.31519999999999998</v>
      </c>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x14ac:dyDescent="0.15">
      <c r="B183">
        <v>67.763000000000005</v>
      </c>
      <c r="C183">
        <v>20</v>
      </c>
      <c r="D183" s="18">
        <v>-6.0060000000000001E-3</v>
      </c>
      <c r="E183" s="18">
        <v>-5.4399999999999997E-2</v>
      </c>
      <c r="F183" s="18">
        <v>0.14330000000000001</v>
      </c>
      <c r="G183" s="18">
        <v>0.1012</v>
      </c>
      <c r="H183" s="18">
        <v>-2.513E-2</v>
      </c>
      <c r="I183" s="18">
        <v>1.7609999999999999</v>
      </c>
      <c r="J183" s="18">
        <v>8.9459999999999998E-2</v>
      </c>
      <c r="K183" s="18">
        <v>8.5540000000000005E-2</v>
      </c>
      <c r="L183" s="18">
        <v>2.9060000000000001</v>
      </c>
      <c r="M183" s="18">
        <v>0.3342</v>
      </c>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x14ac:dyDescent="0.15">
      <c r="B184">
        <v>92.162999999999997</v>
      </c>
      <c r="C184">
        <v>1</v>
      </c>
      <c r="D184" s="18">
        <v>-1.367E-2</v>
      </c>
      <c r="E184" s="18">
        <v>-1.9470000000000001E-2</v>
      </c>
      <c r="F184" s="18">
        <v>0.62029999999999996</v>
      </c>
      <c r="G184" s="18">
        <v>0.45679999999999998</v>
      </c>
      <c r="H184" s="18">
        <v>-3.9190000000000003E-2</v>
      </c>
      <c r="I184" s="18">
        <v>0.43680000000000002</v>
      </c>
      <c r="J184" s="18">
        <v>1.1519999999999999</v>
      </c>
      <c r="K184" s="18">
        <v>7.2319999999999995E-2</v>
      </c>
      <c r="L184" s="18">
        <v>2.577</v>
      </c>
      <c r="M184" s="18">
        <v>0.31290000000000001</v>
      </c>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x14ac:dyDescent="0.15">
      <c r="B185">
        <v>92.162999999999997</v>
      </c>
      <c r="C185">
        <v>3</v>
      </c>
      <c r="D185" s="18">
        <v>-7.8069999999999997E-3</v>
      </c>
      <c r="E185" s="18">
        <v>-2.579E-2</v>
      </c>
      <c r="F185" s="18">
        <v>0.17280000000000001</v>
      </c>
      <c r="G185" s="18">
        <v>0.22750000000000001</v>
      </c>
      <c r="H185" s="18">
        <v>-3.857E-2</v>
      </c>
      <c r="I185" s="18">
        <v>0.86939999999999995</v>
      </c>
      <c r="J185" s="18">
        <v>0.86329999999999996</v>
      </c>
      <c r="K185" s="18">
        <v>7.2169999999999998E-2</v>
      </c>
      <c r="L185" s="18">
        <v>2.7029999999999998</v>
      </c>
      <c r="M185" s="18">
        <v>0.26740000000000003</v>
      </c>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x14ac:dyDescent="0.15">
      <c r="B186">
        <v>92.162999999999997</v>
      </c>
      <c r="C186">
        <v>5</v>
      </c>
      <c r="D186" s="18">
        <v>1.2080000000000001E-3</v>
      </c>
      <c r="E186" s="18">
        <v>-2.027E-2</v>
      </c>
      <c r="F186" s="18">
        <v>0.20660000000000001</v>
      </c>
      <c r="G186" s="18">
        <v>3.0089999999999999E-2</v>
      </c>
      <c r="H186" s="18">
        <v>-5.2780000000000001E-2</v>
      </c>
      <c r="I186" s="18">
        <v>0.3513</v>
      </c>
      <c r="J186" s="18">
        <v>0.97789999999999999</v>
      </c>
      <c r="K186" s="18">
        <v>7.1840000000000001E-2</v>
      </c>
      <c r="L186" s="18">
        <v>2.7610000000000001</v>
      </c>
      <c r="M186" s="18">
        <v>0.26119999999999999</v>
      </c>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x14ac:dyDescent="0.15">
      <c r="B187">
        <v>92.162999999999997</v>
      </c>
      <c r="C187">
        <v>7</v>
      </c>
      <c r="D187" s="18">
        <v>7.3249999999999999E-3</v>
      </c>
      <c r="E187" s="18">
        <v>-2.6159999999999999E-2</v>
      </c>
      <c r="F187" s="18">
        <v>0.21190000000000001</v>
      </c>
      <c r="G187" s="18">
        <v>3.1050000000000001E-2</v>
      </c>
      <c r="H187" s="18">
        <v>-5.1490000000000001E-2</v>
      </c>
      <c r="I187" s="18">
        <v>6.6410000000000002E-3</v>
      </c>
      <c r="J187" s="18">
        <v>1.175</v>
      </c>
      <c r="K187" s="18">
        <v>7.0319999999999994E-2</v>
      </c>
      <c r="L187" s="18">
        <v>2.8260000000000001</v>
      </c>
      <c r="M187" s="18">
        <v>0.2626</v>
      </c>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x14ac:dyDescent="0.15">
      <c r="B188">
        <v>92.162999999999997</v>
      </c>
      <c r="C188">
        <v>10</v>
      </c>
      <c r="D188" s="18">
        <v>-1.251E-2</v>
      </c>
      <c r="E188" s="18">
        <v>-6.3909999999999995E-2</v>
      </c>
      <c r="F188" s="18">
        <v>0.1855</v>
      </c>
      <c r="G188" s="18">
        <v>6.4500000000000002E-2</v>
      </c>
      <c r="H188" s="18">
        <v>1.9480000000000001E-2</v>
      </c>
      <c r="I188" s="18">
        <v>0.1077</v>
      </c>
      <c r="J188" s="18">
        <v>3.032E-2</v>
      </c>
      <c r="K188" s="18">
        <v>5.6939999999999998E-2</v>
      </c>
      <c r="L188" s="18">
        <v>2.911</v>
      </c>
      <c r="M188" s="18">
        <v>0.21859999999999999</v>
      </c>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x14ac:dyDescent="0.15">
      <c r="B189">
        <v>92.162999999999997</v>
      </c>
      <c r="C189">
        <v>15</v>
      </c>
      <c r="D189" s="18">
        <v>7.228E-3</v>
      </c>
      <c r="E189" s="18">
        <v>-5.1630000000000002E-2</v>
      </c>
      <c r="F189" s="18">
        <v>0.2326</v>
      </c>
      <c r="G189" s="18">
        <v>4.3490000000000001E-2</v>
      </c>
      <c r="H189" s="18">
        <v>-1.7770000000000001E-2</v>
      </c>
      <c r="I189" s="18">
        <v>0.60589999999999999</v>
      </c>
      <c r="J189" s="18">
        <v>1.3819999999999999</v>
      </c>
      <c r="K189" s="18">
        <v>6.2170000000000003E-2</v>
      </c>
      <c r="L189" s="18">
        <v>2.9449999999999998</v>
      </c>
      <c r="M189" s="18">
        <v>0.26679999999999998</v>
      </c>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x14ac:dyDescent="0.15">
      <c r="B190">
        <v>92.162999999999997</v>
      </c>
      <c r="C190">
        <v>20</v>
      </c>
      <c r="D190" s="18">
        <v>3.2859999999999999E-3</v>
      </c>
      <c r="E190" s="18">
        <v>-4.9919999999999999E-2</v>
      </c>
      <c r="F190" s="18">
        <v>0.24360000000000001</v>
      </c>
      <c r="G190" s="18">
        <v>3.27E-2</v>
      </c>
      <c r="H190" s="18">
        <v>-6.8529999999999997E-3</v>
      </c>
      <c r="I190" s="18">
        <v>0.1318</v>
      </c>
      <c r="J190" s="18">
        <v>3.014E-2</v>
      </c>
      <c r="K190" s="18">
        <v>5.3490000000000003E-2</v>
      </c>
      <c r="L190" s="18">
        <v>3.0089999999999999</v>
      </c>
      <c r="M190" s="18">
        <v>0.24970000000000001</v>
      </c>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x14ac:dyDescent="0.15">
      <c r="B191">
        <v>125.563</v>
      </c>
      <c r="C191">
        <v>1</v>
      </c>
      <c r="D191" s="18">
        <v>-2.367E-2</v>
      </c>
      <c r="E191" s="18">
        <v>-4.9790000000000001E-2</v>
      </c>
      <c r="F191" s="18">
        <v>1.044</v>
      </c>
      <c r="G191" s="18">
        <v>0.5746</v>
      </c>
      <c r="H191" s="18">
        <v>3.5470000000000002E-2</v>
      </c>
      <c r="I191" s="18">
        <v>2.153</v>
      </c>
      <c r="J191" s="18">
        <v>0.27329999999999999</v>
      </c>
      <c r="K191" s="18">
        <v>3.7990000000000003E-2</v>
      </c>
      <c r="L191" s="18">
        <v>2.718</v>
      </c>
      <c r="M191" s="18">
        <v>0.24879999999999999</v>
      </c>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x14ac:dyDescent="0.15">
      <c r="B192">
        <v>125.563</v>
      </c>
      <c r="C192">
        <v>3</v>
      </c>
      <c r="D192" s="18">
        <v>-1.9019999999999999E-2</v>
      </c>
      <c r="E192" s="18">
        <v>-5.8689999999999999E-2</v>
      </c>
      <c r="F192" s="18">
        <v>1.0229999999999999</v>
      </c>
      <c r="G192" s="18">
        <v>0.64549999999999996</v>
      </c>
      <c r="H192" s="18">
        <v>3.0810000000000001E-2</v>
      </c>
      <c r="I192" s="18">
        <v>2.23</v>
      </c>
      <c r="J192" s="18">
        <v>0.2616</v>
      </c>
      <c r="K192" s="18">
        <v>4.691E-2</v>
      </c>
      <c r="L192" s="18">
        <v>2.742</v>
      </c>
      <c r="M192" s="18">
        <v>0.24979999999999999</v>
      </c>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x14ac:dyDescent="0.15">
      <c r="B193">
        <v>125.563</v>
      </c>
      <c r="C193">
        <v>5</v>
      </c>
      <c r="D193" s="18">
        <v>-1.7860000000000001E-2</v>
      </c>
      <c r="E193" s="18">
        <v>-5.7950000000000002E-2</v>
      </c>
      <c r="F193" s="18">
        <v>0.99960000000000004</v>
      </c>
      <c r="G193" s="18">
        <v>0.59860000000000002</v>
      </c>
      <c r="H193" s="18">
        <v>2.5389999999999999E-2</v>
      </c>
      <c r="I193" s="18">
        <v>2.2290000000000001</v>
      </c>
      <c r="J193" s="18">
        <v>0.2414</v>
      </c>
      <c r="K193" s="18">
        <v>5.0430000000000003E-2</v>
      </c>
      <c r="L193" s="18">
        <v>2.7570000000000001</v>
      </c>
      <c r="M193" s="18">
        <v>0.2429</v>
      </c>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x14ac:dyDescent="0.15">
      <c r="B194">
        <v>125.563</v>
      </c>
      <c r="C194">
        <v>7</v>
      </c>
      <c r="D194" s="18">
        <v>-1.325E-2</v>
      </c>
      <c r="E194" s="18">
        <v>-6.0240000000000002E-2</v>
      </c>
      <c r="F194" s="18">
        <v>0.90069999999999995</v>
      </c>
      <c r="G194" s="18">
        <v>0.64610000000000001</v>
      </c>
      <c r="H194" s="18">
        <v>1.6500000000000001E-2</v>
      </c>
      <c r="I194" s="18">
        <v>2.2330000000000001</v>
      </c>
      <c r="J194" s="18">
        <v>0.15659999999999999</v>
      </c>
      <c r="K194" s="18">
        <v>5.7000000000000002E-2</v>
      </c>
      <c r="L194" s="18">
        <v>2.7629999999999999</v>
      </c>
      <c r="M194" s="18">
        <v>0.24260000000000001</v>
      </c>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x14ac:dyDescent="0.15">
      <c r="B195">
        <v>125.563</v>
      </c>
      <c r="C195">
        <v>10</v>
      </c>
      <c r="D195" s="18">
        <v>-1.6150000000000001E-2</v>
      </c>
      <c r="E195" s="18">
        <v>-5.3620000000000001E-2</v>
      </c>
      <c r="F195" s="18">
        <v>0.98070000000000002</v>
      </c>
      <c r="G195" s="18">
        <v>0.54749999999999999</v>
      </c>
      <c r="H195" s="18">
        <v>1.494E-2</v>
      </c>
      <c r="I195" s="18">
        <v>2.274</v>
      </c>
      <c r="J195" s="18">
        <v>0.1176</v>
      </c>
      <c r="K195" s="18">
        <v>5.4829999999999997E-2</v>
      </c>
      <c r="L195" s="18">
        <v>2.7869999999999999</v>
      </c>
      <c r="M195" s="18">
        <v>0.23319999999999999</v>
      </c>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x14ac:dyDescent="0.15">
      <c r="B196">
        <v>125.563</v>
      </c>
      <c r="C196">
        <v>15</v>
      </c>
      <c r="D196" s="18">
        <v>-1.7690000000000001E-2</v>
      </c>
      <c r="E196" s="18">
        <v>-2.879E-2</v>
      </c>
      <c r="F196" s="18">
        <v>0.56069999999999998</v>
      </c>
      <c r="G196" s="18">
        <v>0.25069999999999998</v>
      </c>
      <c r="H196" s="18">
        <v>-1.6910000000000001E-2</v>
      </c>
      <c r="I196" s="18">
        <v>1.5489999999999999</v>
      </c>
      <c r="J196" s="18">
        <v>9.2420000000000002E-2</v>
      </c>
      <c r="K196" s="18">
        <v>6.3399999999999998E-2</v>
      </c>
      <c r="L196" s="18">
        <v>2.6880000000000002</v>
      </c>
      <c r="M196" s="18">
        <v>0.26179999999999998</v>
      </c>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x14ac:dyDescent="0.15">
      <c r="B197">
        <v>125.563</v>
      </c>
      <c r="C197">
        <v>20</v>
      </c>
      <c r="D197" s="18">
        <v>-2.4559999999999998E-2</v>
      </c>
      <c r="E197" s="18">
        <v>-1.014E-2</v>
      </c>
      <c r="F197" s="18">
        <v>0.66049999999999998</v>
      </c>
      <c r="G197" s="18">
        <v>3.4000000000000002E-2</v>
      </c>
      <c r="H197" s="18">
        <v>-0.18310000000000001</v>
      </c>
      <c r="I197" s="18">
        <v>2.0880000000000001</v>
      </c>
      <c r="J197" s="18">
        <v>0.35199999999999998</v>
      </c>
      <c r="K197" s="18">
        <v>0.2177</v>
      </c>
      <c r="L197" s="18">
        <v>2.355</v>
      </c>
      <c r="M197" s="18">
        <v>0.33160000000000001</v>
      </c>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x14ac:dyDescent="0.15">
      <c r="B198">
        <v>171.16300000000001</v>
      </c>
      <c r="C198">
        <v>1</v>
      </c>
      <c r="D198" s="18">
        <v>-1.1679999999999999E-2</v>
      </c>
      <c r="E198" s="18">
        <v>-7.3050000000000004E-2</v>
      </c>
      <c r="F198" s="18">
        <v>0.89480000000000004</v>
      </c>
      <c r="G198" s="18">
        <v>0.59409999999999996</v>
      </c>
      <c r="H198" s="18">
        <v>5.3929999999999999E-2</v>
      </c>
      <c r="I198" s="18">
        <v>2.012</v>
      </c>
      <c r="J198" s="18">
        <v>0.3407</v>
      </c>
      <c r="K198" s="18">
        <v>3.0800000000000001E-2</v>
      </c>
      <c r="L198" s="18">
        <v>2.7040000000000002</v>
      </c>
      <c r="M198" s="18">
        <v>0.2283</v>
      </c>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x14ac:dyDescent="0.15">
      <c r="B199">
        <v>171.16300000000001</v>
      </c>
      <c r="C199">
        <v>3</v>
      </c>
      <c r="D199" s="18">
        <v>-6.5719999999999997E-3</v>
      </c>
      <c r="E199" s="18">
        <v>-8.387E-2</v>
      </c>
      <c r="F199" s="18">
        <v>0.91049999999999998</v>
      </c>
      <c r="G199" s="18">
        <v>0.67190000000000005</v>
      </c>
      <c r="H199" s="18">
        <v>5.0200000000000002E-2</v>
      </c>
      <c r="I199" s="18">
        <v>2.0350000000000001</v>
      </c>
      <c r="J199" s="18">
        <v>0.35120000000000001</v>
      </c>
      <c r="K199" s="18">
        <v>4.0239999999999998E-2</v>
      </c>
      <c r="L199" s="18">
        <v>2.7029999999999998</v>
      </c>
      <c r="M199" s="18">
        <v>0.24299999999999999</v>
      </c>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x14ac:dyDescent="0.15">
      <c r="B200">
        <v>171.16300000000001</v>
      </c>
      <c r="C200">
        <v>5</v>
      </c>
      <c r="D200" s="18">
        <v>-8.7620000000000007E-3</v>
      </c>
      <c r="E200" s="18">
        <v>-7.9130000000000006E-2</v>
      </c>
      <c r="F200" s="18">
        <v>0.93779999999999997</v>
      </c>
      <c r="G200" s="18">
        <v>0.59470000000000001</v>
      </c>
      <c r="H200" s="18">
        <v>4.8939999999999997E-2</v>
      </c>
      <c r="I200" s="18">
        <v>2.044</v>
      </c>
      <c r="J200" s="18">
        <v>0.34489999999999998</v>
      </c>
      <c r="K200" s="18">
        <v>3.8960000000000002E-2</v>
      </c>
      <c r="L200" s="18">
        <v>2.7280000000000002</v>
      </c>
      <c r="M200" s="18">
        <v>0.22589999999999999</v>
      </c>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x14ac:dyDescent="0.15">
      <c r="B201">
        <v>171.16300000000001</v>
      </c>
      <c r="C201">
        <v>7</v>
      </c>
      <c r="D201" s="18">
        <v>-1.223E-2</v>
      </c>
      <c r="E201" s="18">
        <v>-7.553E-2</v>
      </c>
      <c r="F201" s="18">
        <v>1.008</v>
      </c>
      <c r="G201" s="18">
        <v>0.52959999999999996</v>
      </c>
      <c r="H201" s="18">
        <v>5.2069999999999998E-2</v>
      </c>
      <c r="I201" s="18">
        <v>2.056</v>
      </c>
      <c r="J201" s="18">
        <v>0.34820000000000001</v>
      </c>
      <c r="K201" s="18">
        <v>3.5700000000000003E-2</v>
      </c>
      <c r="L201" s="18">
        <v>2.76</v>
      </c>
      <c r="M201" s="18">
        <v>0.20369999999999999</v>
      </c>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x14ac:dyDescent="0.15">
      <c r="B202">
        <v>171.16300000000001</v>
      </c>
      <c r="C202">
        <v>10</v>
      </c>
      <c r="D202" s="18">
        <v>-2.1989999999999999E-2</v>
      </c>
      <c r="E202" s="18">
        <v>-4.3970000000000002E-2</v>
      </c>
      <c r="F202" s="18">
        <v>0.88539999999999996</v>
      </c>
      <c r="G202" s="18">
        <v>0.22889999999999999</v>
      </c>
      <c r="H202" s="18">
        <v>2.6159999999999999E-2</v>
      </c>
      <c r="I202" s="18">
        <v>2.0790000000000002</v>
      </c>
      <c r="J202" s="18">
        <v>0.3861</v>
      </c>
      <c r="K202" s="18">
        <v>3.9800000000000002E-2</v>
      </c>
      <c r="L202" s="18">
        <v>2.722</v>
      </c>
      <c r="M202" s="18">
        <v>0.20300000000000001</v>
      </c>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x14ac:dyDescent="0.15">
      <c r="B203">
        <v>171.16300000000001</v>
      </c>
      <c r="C203">
        <v>15</v>
      </c>
      <c r="D203" s="18">
        <v>-1.796E-2</v>
      </c>
      <c r="E203" s="18">
        <v>-4.4330000000000001E-2</v>
      </c>
      <c r="F203" s="18">
        <v>0.89459999999999995</v>
      </c>
      <c r="G203" s="18">
        <v>0.1759</v>
      </c>
      <c r="H203" s="18">
        <v>1.6049999999999998E-2</v>
      </c>
      <c r="I203" s="18">
        <v>1.905</v>
      </c>
      <c r="J203" s="18">
        <v>0.40849999999999997</v>
      </c>
      <c r="K203" s="18">
        <v>4.6240000000000003E-2</v>
      </c>
      <c r="L203" s="18">
        <v>2.7130000000000001</v>
      </c>
      <c r="M203" s="18">
        <v>0.20430000000000001</v>
      </c>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x14ac:dyDescent="0.15">
      <c r="B204">
        <v>171.16300000000001</v>
      </c>
      <c r="C204">
        <v>20</v>
      </c>
      <c r="D204" s="18">
        <v>-1.1860000000000001E-2</v>
      </c>
      <c r="E204" s="18">
        <v>-4.2380000000000001E-2</v>
      </c>
      <c r="F204" s="18">
        <v>0.87870000000000004</v>
      </c>
      <c r="G204" s="18">
        <v>0.12720000000000001</v>
      </c>
      <c r="H204" s="18">
        <v>5.3449999999999999E-3</v>
      </c>
      <c r="I204" s="18">
        <v>1.952</v>
      </c>
      <c r="J204" s="18">
        <v>0.3528</v>
      </c>
      <c r="K204" s="18">
        <v>4.8890000000000003E-2</v>
      </c>
      <c r="L204" s="18">
        <v>2.7189999999999999</v>
      </c>
      <c r="M204" s="18">
        <v>0.1976</v>
      </c>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x14ac:dyDescent="0.15">
      <c r="B205">
        <v>233.56299999999999</v>
      </c>
      <c r="C205">
        <v>1</v>
      </c>
      <c r="D205" s="18">
        <v>-2.001E-2</v>
      </c>
      <c r="E205" s="18">
        <v>-5.9080000000000001E-2</v>
      </c>
      <c r="F205" s="18">
        <v>1.056</v>
      </c>
      <c r="G205" s="18">
        <v>0.67330000000000001</v>
      </c>
      <c r="H205" s="18">
        <v>5.0650000000000001E-2</v>
      </c>
      <c r="I205" s="18">
        <v>2.0819999999999999</v>
      </c>
      <c r="J205" s="18">
        <v>0.33889999999999998</v>
      </c>
      <c r="K205" s="18">
        <v>2.844E-2</v>
      </c>
      <c r="L205" s="18">
        <v>2.665</v>
      </c>
      <c r="M205" s="18">
        <v>0.24729999999999999</v>
      </c>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x14ac:dyDescent="0.15">
      <c r="B206">
        <v>233.56299999999999</v>
      </c>
      <c r="C206">
        <v>3</v>
      </c>
      <c r="D206" s="18">
        <v>-2.172E-2</v>
      </c>
      <c r="E206" s="18">
        <v>-5.5109999999999999E-2</v>
      </c>
      <c r="F206" s="18">
        <v>1.0669999999999999</v>
      </c>
      <c r="G206" s="18">
        <v>0.60409999999999997</v>
      </c>
      <c r="H206" s="18">
        <v>4.6510000000000003E-2</v>
      </c>
      <c r="I206" s="18">
        <v>2.081</v>
      </c>
      <c r="J206" s="18">
        <v>0.31819999999999998</v>
      </c>
      <c r="K206" s="18">
        <v>3.0329999999999999E-2</v>
      </c>
      <c r="L206" s="18">
        <v>2.6989999999999998</v>
      </c>
      <c r="M206" s="18">
        <v>0.2283</v>
      </c>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x14ac:dyDescent="0.15">
      <c r="B207">
        <v>233.56299999999999</v>
      </c>
      <c r="C207">
        <v>5</v>
      </c>
      <c r="D207" s="18">
        <v>-3.6740000000000002E-2</v>
      </c>
      <c r="E207" s="18">
        <v>-1.9449999999999999E-2</v>
      </c>
      <c r="F207" s="18">
        <v>1.137</v>
      </c>
      <c r="G207" s="18">
        <v>0.23480000000000001</v>
      </c>
      <c r="H207" s="18">
        <v>1.8859999999999998E-2</v>
      </c>
      <c r="I207" s="18">
        <v>2.1080000000000001</v>
      </c>
      <c r="J207" s="18">
        <v>0.1802</v>
      </c>
      <c r="K207" s="18">
        <v>3.7330000000000002E-2</v>
      </c>
      <c r="L207" s="18">
        <v>2.694</v>
      </c>
      <c r="M207" s="18">
        <v>0.22070000000000001</v>
      </c>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x14ac:dyDescent="0.15">
      <c r="B208">
        <v>233.56299999999999</v>
      </c>
      <c r="C208">
        <v>7</v>
      </c>
      <c r="D208" s="18">
        <v>-3.5180000000000003E-2</v>
      </c>
      <c r="E208" s="18">
        <v>-2.068E-2</v>
      </c>
      <c r="F208" s="18">
        <v>1.1439999999999999</v>
      </c>
      <c r="G208" s="18">
        <v>0.2351</v>
      </c>
      <c r="H208" s="18">
        <v>1.6750000000000001E-2</v>
      </c>
      <c r="I208" s="18">
        <v>2.133</v>
      </c>
      <c r="J208" s="18">
        <v>0.17280000000000001</v>
      </c>
      <c r="K208" s="18">
        <v>3.9109999999999999E-2</v>
      </c>
      <c r="L208" s="18">
        <v>2.71</v>
      </c>
      <c r="M208" s="18">
        <v>0.22270000000000001</v>
      </c>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x14ac:dyDescent="0.15">
      <c r="B209">
        <v>233.56299999999999</v>
      </c>
      <c r="C209">
        <v>10</v>
      </c>
      <c r="D209" s="18">
        <v>-3.397E-2</v>
      </c>
      <c r="E209" s="18">
        <v>-2.1919999999999999E-2</v>
      </c>
      <c r="F209" s="18">
        <v>1.216</v>
      </c>
      <c r="G209" s="18">
        <v>0.21729999999999999</v>
      </c>
      <c r="H209" s="18">
        <v>3.7150000000000002E-2</v>
      </c>
      <c r="I209" s="18">
        <v>2.3860000000000001</v>
      </c>
      <c r="J209" s="18">
        <v>0.22509999999999999</v>
      </c>
      <c r="K209" s="18">
        <v>1.874E-2</v>
      </c>
      <c r="L209" s="18">
        <v>2.91</v>
      </c>
      <c r="M209" s="18">
        <v>0.17480000000000001</v>
      </c>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x14ac:dyDescent="0.15">
      <c r="B210">
        <v>233.56299999999999</v>
      </c>
      <c r="C210">
        <v>15</v>
      </c>
      <c r="D210" s="18">
        <v>-2.945E-2</v>
      </c>
      <c r="E210" s="18">
        <v>-2.4289999999999999E-2</v>
      </c>
      <c r="F210" s="18">
        <v>1.2310000000000001</v>
      </c>
      <c r="G210" s="18">
        <v>0.19600000000000001</v>
      </c>
      <c r="H210" s="18">
        <v>5.9270000000000003E-2</v>
      </c>
      <c r="I210" s="18">
        <v>2.65</v>
      </c>
      <c r="J210" s="18">
        <v>0.2737</v>
      </c>
      <c r="K210" s="18">
        <v>-5.5380000000000004E-3</v>
      </c>
      <c r="L210" s="18">
        <v>3.137</v>
      </c>
      <c r="M210" s="18">
        <v>1.2689999999999999</v>
      </c>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x14ac:dyDescent="0.15">
      <c r="B211">
        <v>233.56299999999999</v>
      </c>
      <c r="C211">
        <v>20</v>
      </c>
      <c r="D211" s="18">
        <v>-2.231E-2</v>
      </c>
      <c r="E211" s="18">
        <v>-2.8590000000000001E-2</v>
      </c>
      <c r="F211" s="18">
        <v>1.173</v>
      </c>
      <c r="G211" s="18">
        <v>0.16950000000000001</v>
      </c>
      <c r="H211" s="18">
        <v>1.8370000000000001E-2</v>
      </c>
      <c r="I211" s="18">
        <v>2.3959999999999999</v>
      </c>
      <c r="J211" s="18">
        <v>0.1095</v>
      </c>
      <c r="K211" s="18">
        <v>3.2530000000000003E-2</v>
      </c>
      <c r="L211" s="18">
        <v>2.8780000000000001</v>
      </c>
      <c r="M211" s="18">
        <v>0.158</v>
      </c>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x14ac:dyDescent="0.15">
      <c r="B212">
        <v>364.96300000000002</v>
      </c>
      <c r="C212">
        <v>1</v>
      </c>
      <c r="D212" s="18">
        <v>-1.2120000000000001E-2</v>
      </c>
      <c r="E212" s="18">
        <v>-5.6489999999999999E-2</v>
      </c>
      <c r="F212" s="18">
        <v>0.58199999999999996</v>
      </c>
      <c r="G212" s="18">
        <v>0.54100000000000004</v>
      </c>
      <c r="H212" s="18">
        <v>2.826E-2</v>
      </c>
      <c r="I212" s="18">
        <v>1.76</v>
      </c>
      <c r="J212" s="18">
        <v>0.25019999999999998</v>
      </c>
      <c r="K212" s="18">
        <v>4.0349999999999997E-2</v>
      </c>
      <c r="L212" s="18">
        <v>2.464</v>
      </c>
      <c r="M212" s="18">
        <v>0.23699999999999999</v>
      </c>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x14ac:dyDescent="0.15">
      <c r="B213">
        <v>364.96300000000002</v>
      </c>
      <c r="C213">
        <v>3</v>
      </c>
      <c r="D213" s="18">
        <v>-1.1509999999999999E-2</v>
      </c>
      <c r="E213" s="18">
        <v>-5.8299999999999998E-2</v>
      </c>
      <c r="F213" s="18">
        <v>0.59730000000000005</v>
      </c>
      <c r="G213" s="18">
        <v>0.56569999999999998</v>
      </c>
      <c r="H213" s="18">
        <v>2.6069999999999999E-2</v>
      </c>
      <c r="I213" s="18">
        <v>1.752</v>
      </c>
      <c r="J213" s="18">
        <v>0.23630000000000001</v>
      </c>
      <c r="K213" s="18">
        <v>4.3729999999999998E-2</v>
      </c>
      <c r="L213" s="18">
        <v>2.4649999999999999</v>
      </c>
      <c r="M213" s="18">
        <v>0.24129999999999999</v>
      </c>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x14ac:dyDescent="0.15">
      <c r="B214">
        <v>364.96300000000002</v>
      </c>
      <c r="C214">
        <v>5</v>
      </c>
      <c r="D214" s="18">
        <v>-2.4910000000000002E-2</v>
      </c>
      <c r="E214" s="18">
        <v>-3.5869999999999999E-2</v>
      </c>
      <c r="F214" s="18">
        <v>0.75929999999999997</v>
      </c>
      <c r="G214" s="18">
        <v>0.31869999999999998</v>
      </c>
      <c r="H214" s="18">
        <v>1.848E-2</v>
      </c>
      <c r="I214" s="18">
        <v>1.7809999999999999</v>
      </c>
      <c r="J214" s="18">
        <v>0.2266</v>
      </c>
      <c r="K214" s="18">
        <v>4.2299999999999997E-2</v>
      </c>
      <c r="L214" s="18">
        <v>2.4740000000000002</v>
      </c>
      <c r="M214" s="18">
        <v>0.23630000000000001</v>
      </c>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x14ac:dyDescent="0.15">
      <c r="B215">
        <v>364.96300000000002</v>
      </c>
      <c r="C215">
        <v>7</v>
      </c>
      <c r="D215" s="18">
        <v>-2.46E-2</v>
      </c>
      <c r="E215" s="18">
        <v>-3.9309999999999998E-2</v>
      </c>
      <c r="F215" s="18">
        <v>0.879</v>
      </c>
      <c r="G215" s="18">
        <v>0.29060000000000002</v>
      </c>
      <c r="H215" s="18">
        <v>1.993E-2</v>
      </c>
      <c r="I215" s="18">
        <v>1.7230000000000001</v>
      </c>
      <c r="J215" s="18">
        <v>0.22420000000000001</v>
      </c>
      <c r="K215" s="18">
        <v>4.3979999999999998E-2</v>
      </c>
      <c r="L215" s="18">
        <v>2.4790000000000001</v>
      </c>
      <c r="M215" s="18">
        <v>0.24030000000000001</v>
      </c>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x14ac:dyDescent="0.15">
      <c r="B216">
        <v>364.96300000000002</v>
      </c>
      <c r="C216">
        <v>10</v>
      </c>
      <c r="D216" s="18">
        <v>-2.4599999999999999E-3</v>
      </c>
      <c r="E216" s="18">
        <v>-7.6259999999999994E-2</v>
      </c>
      <c r="F216" s="18">
        <v>0.80500000000000005</v>
      </c>
      <c r="G216" s="18">
        <v>0.44719999999999999</v>
      </c>
      <c r="H216" s="18">
        <v>4.4600000000000001E-2</v>
      </c>
      <c r="I216" s="18">
        <v>1.8240000000000001</v>
      </c>
      <c r="J216" s="18">
        <v>0.3518</v>
      </c>
      <c r="K216" s="18">
        <v>3.4119999999999998E-2</v>
      </c>
      <c r="L216" s="18">
        <v>2.5409999999999999</v>
      </c>
      <c r="M216" s="18">
        <v>0.22700000000000001</v>
      </c>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x14ac:dyDescent="0.15">
      <c r="B217">
        <v>364.96300000000002</v>
      </c>
      <c r="C217">
        <v>15</v>
      </c>
      <c r="D217" s="18">
        <v>-6.8989999999999998E-3</v>
      </c>
      <c r="E217" s="18">
        <v>-5.876E-2</v>
      </c>
      <c r="F217" s="18">
        <v>0.75929999999999997</v>
      </c>
      <c r="G217" s="18">
        <v>0.25459999999999999</v>
      </c>
      <c r="H217" s="18">
        <v>2.9780000000000001E-2</v>
      </c>
      <c r="I217" s="18">
        <v>1.75</v>
      </c>
      <c r="J217" s="18">
        <v>0.45789999999999997</v>
      </c>
      <c r="K217" s="18">
        <v>3.5880000000000002E-2</v>
      </c>
      <c r="L217" s="18">
        <v>2.516</v>
      </c>
      <c r="M217" s="18">
        <v>0.22309999999999999</v>
      </c>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x14ac:dyDescent="0.15">
      <c r="B218">
        <v>364.96300000000002</v>
      </c>
      <c r="C218">
        <v>20</v>
      </c>
      <c r="D218" s="18">
        <v>-4.0140000000000002E-3</v>
      </c>
      <c r="E218" s="18">
        <v>-6.6979999999999998E-2</v>
      </c>
      <c r="F218" s="18">
        <v>0.70540000000000003</v>
      </c>
      <c r="G218" s="18">
        <v>8.702E-2</v>
      </c>
      <c r="H218" s="18">
        <v>2.1770000000000001E-2</v>
      </c>
      <c r="I218" s="18">
        <v>0.75409999999999999</v>
      </c>
      <c r="J218" s="18">
        <v>3.1640000000000001E-2</v>
      </c>
      <c r="K218" s="18">
        <v>4.9230000000000003E-2</v>
      </c>
      <c r="L218" s="18">
        <v>2.4889999999999999</v>
      </c>
      <c r="M218" s="18">
        <v>0.24979999999999999</v>
      </c>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x14ac:dyDescent="0.15">
      <c r="B219">
        <v>483.56299999999999</v>
      </c>
      <c r="C219">
        <v>1</v>
      </c>
      <c r="D219" s="18">
        <v>-3.1449999999999999E-2</v>
      </c>
      <c r="E219" s="18">
        <v>-2.5659999999999999E-2</v>
      </c>
      <c r="F219" s="18">
        <v>1.202</v>
      </c>
      <c r="G219" s="18">
        <v>0.5343</v>
      </c>
      <c r="H219" s="18">
        <v>2.5440000000000001E-2</v>
      </c>
      <c r="I219" s="18">
        <v>2.0249999999999999</v>
      </c>
      <c r="J219" s="18">
        <v>0.22220000000000001</v>
      </c>
      <c r="K219" s="18">
        <v>3.1669999999999997E-2</v>
      </c>
      <c r="L219" s="18">
        <v>2.3959999999999999</v>
      </c>
      <c r="M219" s="18">
        <v>0.2346</v>
      </c>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x14ac:dyDescent="0.15">
      <c r="B220">
        <v>483.56299999999999</v>
      </c>
      <c r="C220">
        <v>3</v>
      </c>
      <c r="D220" s="18">
        <v>-2.3869999999999999E-2</v>
      </c>
      <c r="E220" s="18">
        <v>-3.6429999999999997E-2</v>
      </c>
      <c r="F220" s="18">
        <v>0.88570000000000004</v>
      </c>
      <c r="G220" s="18">
        <v>0.61429999999999996</v>
      </c>
      <c r="H220" s="18">
        <v>2.8410000000000001E-2</v>
      </c>
      <c r="I220" s="18">
        <v>2.0499999999999998</v>
      </c>
      <c r="J220" s="18">
        <v>0.33350000000000002</v>
      </c>
      <c r="K220" s="18">
        <v>3.1899999999999998E-2</v>
      </c>
      <c r="L220" s="18">
        <v>2.3199999999999998</v>
      </c>
      <c r="M220" s="18">
        <v>0.2238</v>
      </c>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x14ac:dyDescent="0.15">
      <c r="B221">
        <v>483.56299999999999</v>
      </c>
      <c r="C221">
        <v>5</v>
      </c>
      <c r="D221" s="18">
        <v>-2.2939999999999999E-2</v>
      </c>
      <c r="E221" s="18">
        <v>-1.0880000000000001E-2</v>
      </c>
      <c r="F221" s="18">
        <v>1.216</v>
      </c>
      <c r="G221" s="18">
        <v>0.11509999999999999</v>
      </c>
      <c r="H221" s="18">
        <v>4.9939999999999998E-2</v>
      </c>
      <c r="I221" s="18">
        <v>2.2669999999999999</v>
      </c>
      <c r="J221" s="18">
        <v>0.25040000000000001</v>
      </c>
      <c r="K221" s="18">
        <v>-1.6109999999999999E-2</v>
      </c>
      <c r="L221" s="18">
        <v>5.1520000000000003E-2</v>
      </c>
      <c r="M221" s="18">
        <v>0.56910000000000005</v>
      </c>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x14ac:dyDescent="0.15">
      <c r="B222">
        <v>483.56299999999999</v>
      </c>
      <c r="C222">
        <v>7</v>
      </c>
      <c r="D222" s="18">
        <v>-3.4049999999999997E-2</v>
      </c>
      <c r="E222" s="18">
        <v>-3.7249999999999998E-2</v>
      </c>
      <c r="F222" s="18">
        <v>0.71399999999999997</v>
      </c>
      <c r="G222" s="18">
        <v>0.57479999999999998</v>
      </c>
      <c r="H222" s="18">
        <v>5.3440000000000001E-2</v>
      </c>
      <c r="I222" s="18">
        <v>2.286</v>
      </c>
      <c r="J222" s="18">
        <v>0.24959999999999999</v>
      </c>
      <c r="K222" s="18">
        <v>1.787E-2</v>
      </c>
      <c r="L222" s="18">
        <v>0.20830000000000001</v>
      </c>
      <c r="M222" s="18">
        <v>4.8129999999999999E-2</v>
      </c>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x14ac:dyDescent="0.15">
      <c r="B223">
        <v>483.56299999999999</v>
      </c>
      <c r="C223">
        <v>10</v>
      </c>
      <c r="D223" s="18">
        <v>-5.2729999999999999E-2</v>
      </c>
      <c r="E223" s="18">
        <v>-0.1116</v>
      </c>
      <c r="F223" s="18">
        <v>1.2170000000000001</v>
      </c>
      <c r="G223" s="18">
        <v>0.26850000000000002</v>
      </c>
      <c r="H223" s="18">
        <v>1.6310000000000002E-2</v>
      </c>
      <c r="I223" s="18">
        <v>2.3919999999999999</v>
      </c>
      <c r="J223" s="18">
        <v>0.1255</v>
      </c>
      <c r="K223" s="18">
        <v>0.14799999999999999</v>
      </c>
      <c r="L223" s="18">
        <v>1.258</v>
      </c>
      <c r="M223" s="18">
        <v>0.4758</v>
      </c>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x14ac:dyDescent="0.15">
      <c r="B224">
        <v>483.56299999999999</v>
      </c>
      <c r="C224">
        <v>15</v>
      </c>
      <c r="D224" s="18">
        <v>-2.3900000000000001E-2</v>
      </c>
      <c r="E224" s="18">
        <v>-2.743E-2</v>
      </c>
      <c r="F224" s="18">
        <v>1.478</v>
      </c>
      <c r="G224" s="18">
        <v>0.32819999999999999</v>
      </c>
      <c r="H224" s="18">
        <v>5.0029999999999998E-2</v>
      </c>
      <c r="I224" s="18">
        <v>2.266</v>
      </c>
      <c r="J224" s="18">
        <v>0.23469999999999999</v>
      </c>
      <c r="K224" s="18">
        <v>1.2960000000000001E-3</v>
      </c>
      <c r="L224" s="18">
        <v>3.081</v>
      </c>
      <c r="M224" s="18">
        <v>0.1363</v>
      </c>
      <c r="O224" s="18"/>
      <c r="P224" s="157" t="s">
        <v>651</v>
      </c>
      <c r="Q224" s="157"/>
      <c r="R224" s="157"/>
      <c r="S224" s="157"/>
      <c r="T224" s="157" t="s">
        <v>650</v>
      </c>
      <c r="U224" s="157"/>
      <c r="V224" s="157"/>
      <c r="W224" s="157"/>
      <c r="X224" s="157" t="s">
        <v>652</v>
      </c>
      <c r="Y224" s="157"/>
      <c r="Z224" s="157"/>
      <c r="AA224" s="157"/>
      <c r="AB224" s="157" t="s">
        <v>653</v>
      </c>
      <c r="AC224" s="157"/>
      <c r="AD224" s="157"/>
      <c r="AE224" s="157"/>
      <c r="AF224" s="157" t="s">
        <v>654</v>
      </c>
      <c r="AG224" s="157"/>
      <c r="AH224" s="157"/>
      <c r="AI224" s="157"/>
    </row>
    <row r="225" spans="2:35" x14ac:dyDescent="0.15">
      <c r="B225">
        <v>483.56299999999999</v>
      </c>
      <c r="C225">
        <v>20</v>
      </c>
      <c r="D225" s="18">
        <v>-2.4830000000000001E-2</v>
      </c>
      <c r="E225" s="18">
        <v>-1.5939999999999999E-2</v>
      </c>
      <c r="F225" s="18">
        <v>1.4470000000000001</v>
      </c>
      <c r="G225" s="18">
        <v>5.6680000000000001E-2</v>
      </c>
      <c r="H225" s="18">
        <v>5.493E-2</v>
      </c>
      <c r="I225" s="18">
        <v>2.4590000000000001</v>
      </c>
      <c r="J225" s="18">
        <v>0.31780000000000003</v>
      </c>
      <c r="K225" s="18">
        <v>-1.417E-2</v>
      </c>
      <c r="L225" s="18">
        <v>2.9119999999999999</v>
      </c>
      <c r="M225" s="18">
        <v>0.2006</v>
      </c>
      <c r="O225" s="18">
        <f>O82</f>
        <v>1</v>
      </c>
      <c r="P225" s="18">
        <f t="shared" ref="P225:S229" ca="1" si="25">MAX(1E-20,(T225+X225+AB225+AF225)*2*ACOS(-1))</f>
        <v>0.89753211607121797</v>
      </c>
      <c r="Q225" s="18">
        <f t="shared" ca="1" si="25"/>
        <v>0.96595068015981567</v>
      </c>
      <c r="R225" s="18">
        <f t="shared" ca="1" si="25"/>
        <v>0.89753211607121797</v>
      </c>
      <c r="S225" s="18">
        <f t="shared" ca="1" si="25"/>
        <v>0.96595068015981567</v>
      </c>
      <c r="T225" s="18">
        <f t="shared" ref="T225:W229" ca="1" si="26">MAX(0,P82*(1-ABS($P$6))+T82*(1-ABS($P$6)^(X82+1))/(X82+1))</f>
        <v>3.8053121191547502E-2</v>
      </c>
      <c r="U225" s="18">
        <f t="shared" ca="1" si="26"/>
        <v>5.4587326906963093E-2</v>
      </c>
      <c r="V225" s="18">
        <f t="shared" ca="1" si="26"/>
        <v>3.8053121191547502E-2</v>
      </c>
      <c r="W225" s="18">
        <f t="shared" ca="1" si="26"/>
        <v>5.4587326906963093E-2</v>
      </c>
      <c r="X225" s="18">
        <f t="shared" ref="X225:AA229" ca="1" si="27">MAX(0,(P82+T82*ABS($P$6)^X82+AB82+AF82*$P$7^AJ82)*0.5*($P$7-$P$6))</f>
        <v>3.2233389615754847E-3</v>
      </c>
      <c r="Y225" s="18">
        <f t="shared" ca="1" si="27"/>
        <v>4.7998365839801854E-3</v>
      </c>
      <c r="Z225" s="18">
        <f t="shared" ca="1" si="27"/>
        <v>3.2233389615754847E-3</v>
      </c>
      <c r="AA225" s="18">
        <f t="shared" ca="1" si="27"/>
        <v>4.7998365839801854E-3</v>
      </c>
      <c r="AB225" s="18">
        <f t="shared" ref="AB225:AE229" ca="1" si="28">MAX(0,AB82*(AN82-($P$7))+AF82*(AN82^(AJ82+1)-$P$7^(AJ82+1))/(AJ82+1))</f>
        <v>0.10157021270334012</v>
      </c>
      <c r="AC225" s="18">
        <f t="shared" ca="1" si="28"/>
        <v>9.4348662039469788E-2</v>
      </c>
      <c r="AD225" s="18">
        <f t="shared" ca="1" si="28"/>
        <v>0.10157021270334012</v>
      </c>
      <c r="AE225" s="18">
        <f t="shared" ca="1" si="28"/>
        <v>9.4348662039469788E-2</v>
      </c>
      <c r="AF225" s="18">
        <f t="shared" ref="AF225:AI229" ca="1" si="29">IF(AN82&lt;1,MAX(0,(AB82+AF82*AN82^AJ82+AR82)*0.5*(1-AN82)),0)</f>
        <v>0</v>
      </c>
      <c r="AG225" s="18">
        <f t="shared" ca="1" si="29"/>
        <v>0</v>
      </c>
      <c r="AH225" s="18">
        <f t="shared" ca="1" si="29"/>
        <v>0</v>
      </c>
      <c r="AI225" s="18">
        <f t="shared" ca="1" si="29"/>
        <v>0</v>
      </c>
    </row>
    <row r="226" spans="2:35" x14ac:dyDescent="0.15">
      <c r="B226">
        <v>631.56299999999999</v>
      </c>
      <c r="C226">
        <v>1</v>
      </c>
      <c r="D226" s="18">
        <v>2.14E-3</v>
      </c>
      <c r="E226" s="18">
        <v>-0.1036</v>
      </c>
      <c r="F226" s="18">
        <v>0.73440000000000005</v>
      </c>
      <c r="G226" s="18">
        <v>0.82299999999999995</v>
      </c>
      <c r="H226" s="18">
        <v>8.183E-2</v>
      </c>
      <c r="I226" s="18">
        <v>1.754</v>
      </c>
      <c r="J226" s="18">
        <v>0.45679999999999998</v>
      </c>
      <c r="K226" s="18">
        <v>1.966E-2</v>
      </c>
      <c r="L226" s="18">
        <v>2.355</v>
      </c>
      <c r="M226" s="18">
        <v>0.2414</v>
      </c>
      <c r="O226" s="18">
        <f>O83</f>
        <v>1</v>
      </c>
      <c r="P226" s="18">
        <f t="shared" ca="1" si="25"/>
        <v>0.89753211607121797</v>
      </c>
      <c r="Q226" s="18">
        <f t="shared" ca="1" si="25"/>
        <v>0.96595068015981567</v>
      </c>
      <c r="R226" s="18">
        <f t="shared" ca="1" si="25"/>
        <v>0.89753211607121797</v>
      </c>
      <c r="S226" s="18">
        <f t="shared" ca="1" si="25"/>
        <v>0.96595068015981567</v>
      </c>
      <c r="T226" s="18">
        <f t="shared" ca="1" si="26"/>
        <v>3.8053121191547502E-2</v>
      </c>
      <c r="U226" s="18">
        <f t="shared" ca="1" si="26"/>
        <v>5.4587326906963093E-2</v>
      </c>
      <c r="V226" s="18">
        <f t="shared" ca="1" si="26"/>
        <v>3.8053121191547502E-2</v>
      </c>
      <c r="W226" s="18">
        <f t="shared" ca="1" si="26"/>
        <v>5.4587326906963093E-2</v>
      </c>
      <c r="X226" s="18">
        <f t="shared" ca="1" si="27"/>
        <v>3.2233389615754847E-3</v>
      </c>
      <c r="Y226" s="18">
        <f t="shared" ca="1" si="27"/>
        <v>4.7998365839801854E-3</v>
      </c>
      <c r="Z226" s="18">
        <f t="shared" ca="1" si="27"/>
        <v>3.2233389615754847E-3</v>
      </c>
      <c r="AA226" s="18">
        <f t="shared" ca="1" si="27"/>
        <v>4.7998365839801854E-3</v>
      </c>
      <c r="AB226" s="18">
        <f t="shared" ca="1" si="28"/>
        <v>0.10157021270334012</v>
      </c>
      <c r="AC226" s="18">
        <f t="shared" ca="1" si="28"/>
        <v>9.4348662039469788E-2</v>
      </c>
      <c r="AD226" s="18">
        <f t="shared" ca="1" si="28"/>
        <v>0.10157021270334012</v>
      </c>
      <c r="AE226" s="18">
        <f t="shared" ca="1" si="28"/>
        <v>9.4348662039469788E-2</v>
      </c>
      <c r="AF226" s="18">
        <f t="shared" ca="1" si="29"/>
        <v>0</v>
      </c>
      <c r="AG226" s="18">
        <f t="shared" ca="1" si="29"/>
        <v>0</v>
      </c>
      <c r="AH226" s="18">
        <f t="shared" ca="1" si="29"/>
        <v>0</v>
      </c>
      <c r="AI226" s="18">
        <f t="shared" ca="1" si="29"/>
        <v>0</v>
      </c>
    </row>
    <row r="227" spans="2:35" x14ac:dyDescent="0.15">
      <c r="B227">
        <v>631.56299999999999</v>
      </c>
      <c r="C227">
        <v>3</v>
      </c>
      <c r="D227" s="18">
        <v>-3.7929999999999999E-3</v>
      </c>
      <c r="E227" s="18">
        <v>-9.4500000000000001E-2</v>
      </c>
      <c r="F227" s="18">
        <v>0.77639999999999998</v>
      </c>
      <c r="G227" s="18">
        <v>0.87790000000000001</v>
      </c>
      <c r="H227" s="18">
        <v>6.3799999999999996E-2</v>
      </c>
      <c r="I227" s="18">
        <v>1.7150000000000001</v>
      </c>
      <c r="J227" s="18">
        <v>0.44650000000000001</v>
      </c>
      <c r="K227" s="18">
        <v>3.4500000000000003E-2</v>
      </c>
      <c r="L227" s="18">
        <v>2.2949999999999999</v>
      </c>
      <c r="M227" s="18">
        <v>0.3201</v>
      </c>
      <c r="O227" s="18">
        <f>O84</f>
        <v>1</v>
      </c>
      <c r="P227" s="18">
        <f t="shared" ca="1" si="25"/>
        <v>0.89753211607121797</v>
      </c>
      <c r="Q227" s="18">
        <f t="shared" ca="1" si="25"/>
        <v>0.96595068015981567</v>
      </c>
      <c r="R227" s="18">
        <f t="shared" ca="1" si="25"/>
        <v>0.89753211607121797</v>
      </c>
      <c r="S227" s="18">
        <f t="shared" ca="1" si="25"/>
        <v>0.96595068015981567</v>
      </c>
      <c r="T227" s="18">
        <f t="shared" ca="1" si="26"/>
        <v>3.8053121191547502E-2</v>
      </c>
      <c r="U227" s="18">
        <f t="shared" ca="1" si="26"/>
        <v>5.4587326906963093E-2</v>
      </c>
      <c r="V227" s="18">
        <f t="shared" ca="1" si="26"/>
        <v>3.8053121191547502E-2</v>
      </c>
      <c r="W227" s="18">
        <f t="shared" ca="1" si="26"/>
        <v>5.4587326906963093E-2</v>
      </c>
      <c r="X227" s="18">
        <f t="shared" ca="1" si="27"/>
        <v>3.2233389615754847E-3</v>
      </c>
      <c r="Y227" s="18">
        <f t="shared" ca="1" si="27"/>
        <v>4.7998365839801854E-3</v>
      </c>
      <c r="Z227" s="18">
        <f t="shared" ca="1" si="27"/>
        <v>3.2233389615754847E-3</v>
      </c>
      <c r="AA227" s="18">
        <f t="shared" ca="1" si="27"/>
        <v>4.7998365839801854E-3</v>
      </c>
      <c r="AB227" s="18">
        <f t="shared" ca="1" si="28"/>
        <v>0.10157021270334012</v>
      </c>
      <c r="AC227" s="18">
        <f t="shared" ca="1" si="28"/>
        <v>9.4348662039469788E-2</v>
      </c>
      <c r="AD227" s="18">
        <f t="shared" ca="1" si="28"/>
        <v>0.10157021270334012</v>
      </c>
      <c r="AE227" s="18">
        <f t="shared" ca="1" si="28"/>
        <v>9.4348662039469788E-2</v>
      </c>
      <c r="AF227" s="18">
        <f t="shared" ca="1" si="29"/>
        <v>0</v>
      </c>
      <c r="AG227" s="18">
        <f t="shared" ca="1" si="29"/>
        <v>0</v>
      </c>
      <c r="AH227" s="18">
        <f t="shared" ca="1" si="29"/>
        <v>0</v>
      </c>
      <c r="AI227" s="18">
        <f t="shared" ca="1" si="29"/>
        <v>0</v>
      </c>
    </row>
    <row r="228" spans="2:35" x14ac:dyDescent="0.15">
      <c r="B228">
        <v>631.56299999999999</v>
      </c>
      <c r="C228">
        <v>5</v>
      </c>
      <c r="D228" s="18">
        <v>-2.3E-2</v>
      </c>
      <c r="E228" s="18">
        <v>-4.802E-2</v>
      </c>
      <c r="F228" s="18">
        <v>2.3820000000000001</v>
      </c>
      <c r="G228" s="18">
        <v>0.83</v>
      </c>
      <c r="H228" s="18">
        <v>0.12659999999999999</v>
      </c>
      <c r="I228" s="18">
        <v>2.0579999999999998</v>
      </c>
      <c r="J228" s="18">
        <v>0.5222</v>
      </c>
      <c r="K228" s="18">
        <v>-5.5629999999999999E-2</v>
      </c>
      <c r="L228" s="18">
        <v>0.80410000000000004</v>
      </c>
      <c r="M228" s="18">
        <v>0.78120000000000001</v>
      </c>
      <c r="O228" s="18">
        <f>O85</f>
        <v>1</v>
      </c>
      <c r="P228" s="18">
        <f t="shared" ca="1" si="25"/>
        <v>0.89753211607121797</v>
      </c>
      <c r="Q228" s="18">
        <f t="shared" ca="1" si="25"/>
        <v>0.96595068015981567</v>
      </c>
      <c r="R228" s="18">
        <f t="shared" ca="1" si="25"/>
        <v>0.89753211607121797</v>
      </c>
      <c r="S228" s="18">
        <f t="shared" ca="1" si="25"/>
        <v>0.96595068015981567</v>
      </c>
      <c r="T228" s="18">
        <f t="shared" ca="1" si="26"/>
        <v>3.8053121191547502E-2</v>
      </c>
      <c r="U228" s="18">
        <f t="shared" ca="1" si="26"/>
        <v>5.4587326906963093E-2</v>
      </c>
      <c r="V228" s="18">
        <f t="shared" ca="1" si="26"/>
        <v>3.8053121191547502E-2</v>
      </c>
      <c r="W228" s="18">
        <f t="shared" ca="1" si="26"/>
        <v>5.4587326906963093E-2</v>
      </c>
      <c r="X228" s="18">
        <f t="shared" ca="1" si="27"/>
        <v>3.2233389615754847E-3</v>
      </c>
      <c r="Y228" s="18">
        <f t="shared" ca="1" si="27"/>
        <v>4.7998365839801854E-3</v>
      </c>
      <c r="Z228" s="18">
        <f t="shared" ca="1" si="27"/>
        <v>3.2233389615754847E-3</v>
      </c>
      <c r="AA228" s="18">
        <f t="shared" ca="1" si="27"/>
        <v>4.7998365839801854E-3</v>
      </c>
      <c r="AB228" s="18">
        <f t="shared" ca="1" si="28"/>
        <v>0.10157021270334012</v>
      </c>
      <c r="AC228" s="18">
        <f t="shared" ca="1" si="28"/>
        <v>9.4348662039469788E-2</v>
      </c>
      <c r="AD228" s="18">
        <f t="shared" ca="1" si="28"/>
        <v>0.10157021270334012</v>
      </c>
      <c r="AE228" s="18">
        <f t="shared" ca="1" si="28"/>
        <v>9.4348662039469788E-2</v>
      </c>
      <c r="AF228" s="18">
        <f t="shared" ca="1" si="29"/>
        <v>0</v>
      </c>
      <c r="AG228" s="18">
        <f t="shared" ca="1" si="29"/>
        <v>0</v>
      </c>
      <c r="AH228" s="18">
        <f t="shared" ca="1" si="29"/>
        <v>0</v>
      </c>
      <c r="AI228" s="18">
        <f t="shared" ca="1" si="29"/>
        <v>0</v>
      </c>
    </row>
    <row r="229" spans="2:35" x14ac:dyDescent="0.15">
      <c r="B229">
        <v>631.56299999999999</v>
      </c>
      <c r="C229">
        <v>7</v>
      </c>
      <c r="D229" s="18">
        <v>-4.8059999999999999E-2</v>
      </c>
      <c r="E229" s="18">
        <v>4.2310000000000004E-3</v>
      </c>
      <c r="F229" s="18">
        <v>0.97860000000000003</v>
      </c>
      <c r="G229" s="18">
        <v>3.0200000000000001E-2</v>
      </c>
      <c r="H229" s="18">
        <v>1.7409999999999998E-2</v>
      </c>
      <c r="I229" s="18">
        <v>1.837</v>
      </c>
      <c r="J229" s="18">
        <v>0.15429999999999999</v>
      </c>
      <c r="K229" s="18">
        <v>2.6429999999999999E-2</v>
      </c>
      <c r="L229" s="18">
        <v>2.4009999999999998</v>
      </c>
      <c r="M229" s="18">
        <v>0.185</v>
      </c>
      <c r="O229" s="18">
        <f>O86</f>
        <v>1</v>
      </c>
      <c r="P229" s="18">
        <f t="shared" ca="1" si="25"/>
        <v>0.89753211607121797</v>
      </c>
      <c r="Q229" s="18">
        <f t="shared" ca="1" si="25"/>
        <v>0.96595068015981567</v>
      </c>
      <c r="R229" s="18">
        <f t="shared" ca="1" si="25"/>
        <v>0.89753211607121797</v>
      </c>
      <c r="S229" s="18">
        <f t="shared" ca="1" si="25"/>
        <v>0.96595068015981567</v>
      </c>
      <c r="T229" s="18">
        <f t="shared" ca="1" si="26"/>
        <v>3.8053121191547502E-2</v>
      </c>
      <c r="U229" s="18">
        <f t="shared" ca="1" si="26"/>
        <v>5.4587326906963093E-2</v>
      </c>
      <c r="V229" s="18">
        <f t="shared" ca="1" si="26"/>
        <v>3.8053121191547502E-2</v>
      </c>
      <c r="W229" s="18">
        <f t="shared" ca="1" si="26"/>
        <v>5.4587326906963093E-2</v>
      </c>
      <c r="X229" s="18">
        <f t="shared" ca="1" si="27"/>
        <v>3.2233389615754847E-3</v>
      </c>
      <c r="Y229" s="18">
        <f t="shared" ca="1" si="27"/>
        <v>4.7998365839801854E-3</v>
      </c>
      <c r="Z229" s="18">
        <f t="shared" ca="1" si="27"/>
        <v>3.2233389615754847E-3</v>
      </c>
      <c r="AA229" s="18">
        <f t="shared" ca="1" si="27"/>
        <v>4.7998365839801854E-3</v>
      </c>
      <c r="AB229" s="18">
        <f t="shared" ca="1" si="28"/>
        <v>0.10157021270334012</v>
      </c>
      <c r="AC229" s="18">
        <f t="shared" ca="1" si="28"/>
        <v>9.4348662039469788E-2</v>
      </c>
      <c r="AD229" s="18">
        <f t="shared" ca="1" si="28"/>
        <v>0.10157021270334012</v>
      </c>
      <c r="AE229" s="18">
        <f t="shared" ca="1" si="28"/>
        <v>9.4348662039469788E-2</v>
      </c>
      <c r="AF229" s="18">
        <f t="shared" ca="1" si="29"/>
        <v>0</v>
      </c>
      <c r="AG229" s="18">
        <f t="shared" ca="1" si="29"/>
        <v>0</v>
      </c>
      <c r="AH229" s="18">
        <f t="shared" ca="1" si="29"/>
        <v>0</v>
      </c>
      <c r="AI229" s="18">
        <f t="shared" ca="1" si="29"/>
        <v>0</v>
      </c>
    </row>
    <row r="230" spans="2:35" x14ac:dyDescent="0.15">
      <c r="B230">
        <v>631.56299999999999</v>
      </c>
      <c r="C230">
        <v>10</v>
      </c>
      <c r="D230" s="18">
        <v>-5.713E-2</v>
      </c>
      <c r="E230" s="18">
        <v>1.499E-2</v>
      </c>
      <c r="F230" s="18">
        <v>0.46810000000000002</v>
      </c>
      <c r="G230" s="18">
        <v>0.1227</v>
      </c>
      <c r="H230" s="18">
        <v>1.9949999999999999E-2</v>
      </c>
      <c r="I230" s="18">
        <v>2.4769999999999999</v>
      </c>
      <c r="J230" s="18">
        <v>0.16619999999999999</v>
      </c>
      <c r="K230" s="18">
        <v>2.2190000000000001E-2</v>
      </c>
      <c r="L230" s="18">
        <v>1.923</v>
      </c>
      <c r="M230" s="18">
        <v>0.16739999999999999</v>
      </c>
      <c r="O230" s="18">
        <f t="shared" ref="O230:O293" si="30">O87</f>
        <v>1</v>
      </c>
      <c r="P230" s="18">
        <f t="shared" ref="P230:S293" ca="1" si="31">MAX(1E-20,(T230+X230+AB230+AF230)*2*ACOS(-1))</f>
        <v>0.89753211607121797</v>
      </c>
      <c r="Q230" s="18">
        <f t="shared" ca="1" si="31"/>
        <v>0.96595068015981567</v>
      </c>
      <c r="R230" s="18">
        <f t="shared" ca="1" si="31"/>
        <v>0.89753211607121797</v>
      </c>
      <c r="S230" s="18">
        <f t="shared" ca="1" si="31"/>
        <v>0.96595068015981567</v>
      </c>
      <c r="T230" s="18">
        <f t="shared" ref="T230:W245" ca="1" si="32">MAX(0,P87*(1-ABS($P$6))+T87*(1-ABS($P$6)^(X87+1))/(X87+1))</f>
        <v>3.8053121191547502E-2</v>
      </c>
      <c r="U230" s="18">
        <f t="shared" ca="1" si="32"/>
        <v>5.4587326906963093E-2</v>
      </c>
      <c r="V230" s="18">
        <f t="shared" ca="1" si="32"/>
        <v>3.8053121191547502E-2</v>
      </c>
      <c r="W230" s="18">
        <f t="shared" ca="1" si="32"/>
        <v>5.4587326906963093E-2</v>
      </c>
      <c r="X230" s="18">
        <f t="shared" ref="X230:AA245" ca="1" si="33">MAX(0,(P87+T87*ABS($P$6)^X87+AB87+AF87*$P$7^AJ87)*0.5*($P$7-$P$6))</f>
        <v>3.2233389615754847E-3</v>
      </c>
      <c r="Y230" s="18">
        <f t="shared" ca="1" si="33"/>
        <v>4.7998365839801854E-3</v>
      </c>
      <c r="Z230" s="18">
        <f t="shared" ca="1" si="33"/>
        <v>3.2233389615754847E-3</v>
      </c>
      <c r="AA230" s="18">
        <f t="shared" ca="1" si="33"/>
        <v>4.7998365839801854E-3</v>
      </c>
      <c r="AB230" s="18">
        <f t="shared" ref="AB230:AE245" ca="1" si="34">MAX(0,AB87*(AN87-($P$7))+AF87*(AN87^(AJ87+1)-$P$7^(AJ87+1))/(AJ87+1))</f>
        <v>0.10157021270334012</v>
      </c>
      <c r="AC230" s="18">
        <f t="shared" ca="1" si="34"/>
        <v>9.4348662039469788E-2</v>
      </c>
      <c r="AD230" s="18">
        <f t="shared" ca="1" si="34"/>
        <v>0.10157021270334012</v>
      </c>
      <c r="AE230" s="18">
        <f t="shared" ca="1" si="34"/>
        <v>9.4348662039469788E-2</v>
      </c>
      <c r="AF230" s="18">
        <f t="shared" ref="AF230:AI245" ca="1" si="35">IF(AN87&lt;1,MAX(0,(AB87+AF87*AN87^AJ87+AR87)*0.5*(1-AN87)),0)</f>
        <v>0</v>
      </c>
      <c r="AG230" s="18">
        <f t="shared" ca="1" si="35"/>
        <v>0</v>
      </c>
      <c r="AH230" s="18">
        <f t="shared" ca="1" si="35"/>
        <v>0</v>
      </c>
      <c r="AI230" s="18">
        <f t="shared" ca="1" si="35"/>
        <v>0</v>
      </c>
    </row>
    <row r="231" spans="2:35" x14ac:dyDescent="0.15">
      <c r="B231">
        <v>631.56299999999999</v>
      </c>
      <c r="C231">
        <v>15</v>
      </c>
      <c r="D231" s="18">
        <v>1.5730000000000001E-2</v>
      </c>
      <c r="E231" s="18">
        <v>-9.3619999999999995E-2</v>
      </c>
      <c r="F231" s="18">
        <v>9.2969999999999997E-2</v>
      </c>
      <c r="G231" s="18">
        <v>0.4521</v>
      </c>
      <c r="H231" s="18">
        <v>4.1579999999999999E-2</v>
      </c>
      <c r="I231" s="18">
        <v>0.76949999999999996</v>
      </c>
      <c r="J231" s="18">
        <v>0.47939999999999999</v>
      </c>
      <c r="K231" s="18">
        <v>3.6310000000000002E-2</v>
      </c>
      <c r="L231" s="18">
        <v>2.214</v>
      </c>
      <c r="M231" s="18">
        <v>0.24990000000000001</v>
      </c>
      <c r="O231" s="18">
        <f t="shared" si="30"/>
        <v>1</v>
      </c>
      <c r="P231" s="18">
        <f t="shared" ca="1" si="31"/>
        <v>0.89753211607121797</v>
      </c>
      <c r="Q231" s="18">
        <f t="shared" ca="1" si="31"/>
        <v>0.96595068015981567</v>
      </c>
      <c r="R231" s="18">
        <f t="shared" ca="1" si="31"/>
        <v>0.89753211607121797</v>
      </c>
      <c r="S231" s="18">
        <f t="shared" ca="1" si="31"/>
        <v>0.96595068015981567</v>
      </c>
      <c r="T231" s="18">
        <f t="shared" ca="1" si="32"/>
        <v>3.8053121191547502E-2</v>
      </c>
      <c r="U231" s="18">
        <f t="shared" ca="1" si="32"/>
        <v>5.4587326906963093E-2</v>
      </c>
      <c r="V231" s="18">
        <f t="shared" ca="1" si="32"/>
        <v>3.8053121191547502E-2</v>
      </c>
      <c r="W231" s="18">
        <f t="shared" ca="1" si="32"/>
        <v>5.4587326906963093E-2</v>
      </c>
      <c r="X231" s="18">
        <f t="shared" ca="1" si="33"/>
        <v>3.2233389615754847E-3</v>
      </c>
      <c r="Y231" s="18">
        <f t="shared" ca="1" si="33"/>
        <v>4.7998365839801854E-3</v>
      </c>
      <c r="Z231" s="18">
        <f t="shared" ca="1" si="33"/>
        <v>3.2233389615754847E-3</v>
      </c>
      <c r="AA231" s="18">
        <f t="shared" ca="1" si="33"/>
        <v>4.7998365839801854E-3</v>
      </c>
      <c r="AB231" s="18">
        <f t="shared" ca="1" si="34"/>
        <v>0.10157021270334012</v>
      </c>
      <c r="AC231" s="18">
        <f t="shared" ca="1" si="34"/>
        <v>9.4348662039469788E-2</v>
      </c>
      <c r="AD231" s="18">
        <f t="shared" ca="1" si="34"/>
        <v>0.10157021270334012</v>
      </c>
      <c r="AE231" s="18">
        <f t="shared" ca="1" si="34"/>
        <v>9.4348662039469788E-2</v>
      </c>
      <c r="AF231" s="18">
        <f t="shared" ca="1" si="35"/>
        <v>0</v>
      </c>
      <c r="AG231" s="18">
        <f t="shared" ca="1" si="35"/>
        <v>0</v>
      </c>
      <c r="AH231" s="18">
        <f t="shared" ca="1" si="35"/>
        <v>0</v>
      </c>
      <c r="AI231" s="18">
        <f t="shared" ca="1" si="35"/>
        <v>0</v>
      </c>
    </row>
    <row r="232" spans="2:35" x14ac:dyDescent="0.15">
      <c r="B232">
        <v>631.56299999999999</v>
      </c>
      <c r="C232">
        <v>20</v>
      </c>
      <c r="D232" s="18">
        <v>-3.9079999999999997E-2</v>
      </c>
      <c r="E232" s="18">
        <v>3.9529999999999999E-3</v>
      </c>
      <c r="F232" s="18">
        <v>1.4710000000000001</v>
      </c>
      <c r="G232" s="18">
        <v>3.9579999999999997E-2</v>
      </c>
      <c r="H232" s="18">
        <v>2.196E-2</v>
      </c>
      <c r="I232" s="18">
        <v>2.0409999999999999</v>
      </c>
      <c r="J232" s="18">
        <v>0.15490000000000001</v>
      </c>
      <c r="K232" s="18">
        <v>1.3169999999999999E-2</v>
      </c>
      <c r="L232" s="18">
        <v>2.6</v>
      </c>
      <c r="M232" s="18">
        <v>0.1295</v>
      </c>
      <c r="O232" s="18">
        <f t="shared" si="30"/>
        <v>1</v>
      </c>
      <c r="P232" s="18">
        <f t="shared" ca="1" si="31"/>
        <v>0.89753211607121797</v>
      </c>
      <c r="Q232" s="18">
        <f t="shared" ca="1" si="31"/>
        <v>0.96595068015981567</v>
      </c>
      <c r="R232" s="18">
        <f t="shared" ca="1" si="31"/>
        <v>0.89753211607121797</v>
      </c>
      <c r="S232" s="18">
        <f t="shared" ca="1" si="31"/>
        <v>0.96595068015981567</v>
      </c>
      <c r="T232" s="18">
        <f t="shared" ca="1" si="32"/>
        <v>3.8053121191547502E-2</v>
      </c>
      <c r="U232" s="18">
        <f t="shared" ca="1" si="32"/>
        <v>5.4587326906963093E-2</v>
      </c>
      <c r="V232" s="18">
        <f t="shared" ca="1" si="32"/>
        <v>3.8053121191547502E-2</v>
      </c>
      <c r="W232" s="18">
        <f t="shared" ca="1" si="32"/>
        <v>5.4587326906963093E-2</v>
      </c>
      <c r="X232" s="18">
        <f t="shared" ca="1" si="33"/>
        <v>3.2233389615754847E-3</v>
      </c>
      <c r="Y232" s="18">
        <f t="shared" ca="1" si="33"/>
        <v>4.7998365839801854E-3</v>
      </c>
      <c r="Z232" s="18">
        <f t="shared" ca="1" si="33"/>
        <v>3.2233389615754847E-3</v>
      </c>
      <c r="AA232" s="18">
        <f t="shared" ca="1" si="33"/>
        <v>4.7998365839801854E-3</v>
      </c>
      <c r="AB232" s="18">
        <f t="shared" ca="1" si="34"/>
        <v>0.10157021270334012</v>
      </c>
      <c r="AC232" s="18">
        <f t="shared" ca="1" si="34"/>
        <v>9.4348662039469788E-2</v>
      </c>
      <c r="AD232" s="18">
        <f t="shared" ca="1" si="34"/>
        <v>0.10157021270334012</v>
      </c>
      <c r="AE232" s="18">
        <f t="shared" ca="1" si="34"/>
        <v>9.4348662039469788E-2</v>
      </c>
      <c r="AF232" s="18">
        <f t="shared" ca="1" si="35"/>
        <v>0</v>
      </c>
      <c r="AG232" s="18">
        <f t="shared" ca="1" si="35"/>
        <v>0</v>
      </c>
      <c r="AH232" s="18">
        <f t="shared" ca="1" si="35"/>
        <v>0</v>
      </c>
      <c r="AI232" s="18">
        <f t="shared" ca="1" si="35"/>
        <v>0</v>
      </c>
    </row>
    <row r="233" spans="2:35" x14ac:dyDescent="0.15">
      <c r="B233">
        <v>774.68299999999999</v>
      </c>
      <c r="C233">
        <v>1</v>
      </c>
      <c r="D233" s="18">
        <v>-1.6060000000000001E-2</v>
      </c>
      <c r="E233" s="18">
        <v>-4.1410000000000002E-2</v>
      </c>
      <c r="F233" s="18">
        <v>0.45029999999999998</v>
      </c>
      <c r="G233" s="18">
        <v>0.23319999999999999</v>
      </c>
      <c r="H233" s="18">
        <v>8.1079999999999999E-2</v>
      </c>
      <c r="I233" s="18">
        <v>2.2570000000000001</v>
      </c>
      <c r="J233" s="18">
        <v>0.4864</v>
      </c>
      <c r="K233" s="18">
        <v>-2.3609999999999999E-2</v>
      </c>
      <c r="L233" s="18">
        <v>3.0510000000000002</v>
      </c>
      <c r="M233" s="18">
        <v>0.21179999999999999</v>
      </c>
      <c r="O233" s="18">
        <f t="shared" si="30"/>
        <v>1</v>
      </c>
      <c r="P233" s="18">
        <f t="shared" ca="1" si="31"/>
        <v>0.89753211607121797</v>
      </c>
      <c r="Q233" s="18">
        <f t="shared" ca="1" si="31"/>
        <v>0.96595068015981567</v>
      </c>
      <c r="R233" s="18">
        <f t="shared" ca="1" si="31"/>
        <v>0.89753211607121797</v>
      </c>
      <c r="S233" s="18">
        <f t="shared" ca="1" si="31"/>
        <v>0.96595068015981567</v>
      </c>
      <c r="T233" s="18">
        <f t="shared" ca="1" si="32"/>
        <v>3.8053121191547502E-2</v>
      </c>
      <c r="U233" s="18">
        <f t="shared" ca="1" si="32"/>
        <v>5.4587326906963093E-2</v>
      </c>
      <c r="V233" s="18">
        <f t="shared" ca="1" si="32"/>
        <v>3.8053121191547502E-2</v>
      </c>
      <c r="W233" s="18">
        <f t="shared" ca="1" si="32"/>
        <v>5.4587326906963093E-2</v>
      </c>
      <c r="X233" s="18">
        <f t="shared" ca="1" si="33"/>
        <v>3.2233389615754847E-3</v>
      </c>
      <c r="Y233" s="18">
        <f t="shared" ca="1" si="33"/>
        <v>4.7998365839801854E-3</v>
      </c>
      <c r="Z233" s="18">
        <f t="shared" ca="1" si="33"/>
        <v>3.2233389615754847E-3</v>
      </c>
      <c r="AA233" s="18">
        <f t="shared" ca="1" si="33"/>
        <v>4.7998365839801854E-3</v>
      </c>
      <c r="AB233" s="18">
        <f t="shared" ca="1" si="34"/>
        <v>0.10157021270334012</v>
      </c>
      <c r="AC233" s="18">
        <f t="shared" ca="1" si="34"/>
        <v>9.4348662039469788E-2</v>
      </c>
      <c r="AD233" s="18">
        <f t="shared" ca="1" si="34"/>
        <v>0.10157021270334012</v>
      </c>
      <c r="AE233" s="18">
        <f t="shared" ca="1" si="34"/>
        <v>9.4348662039469788E-2</v>
      </c>
      <c r="AF233" s="18">
        <f t="shared" ca="1" si="35"/>
        <v>0</v>
      </c>
      <c r="AG233" s="18">
        <f t="shared" ca="1" si="35"/>
        <v>0</v>
      </c>
      <c r="AH233" s="18">
        <f t="shared" ca="1" si="35"/>
        <v>0</v>
      </c>
      <c r="AI233" s="18">
        <f t="shared" ca="1" si="35"/>
        <v>0</v>
      </c>
    </row>
    <row r="234" spans="2:35" x14ac:dyDescent="0.15">
      <c r="B234">
        <v>774.68299999999999</v>
      </c>
      <c r="C234">
        <v>3</v>
      </c>
      <c r="D234" s="18">
        <v>3.8550000000000001E-2</v>
      </c>
      <c r="E234" s="18">
        <v>5.4309999999999997E-2</v>
      </c>
      <c r="F234" s="18">
        <v>2.4209999999999998</v>
      </c>
      <c r="G234" s="18">
        <v>0.50190000000000001</v>
      </c>
      <c r="H234" s="18">
        <v>0.19159999999999999</v>
      </c>
      <c r="I234" s="18">
        <v>1.603</v>
      </c>
      <c r="J234" s="18">
        <v>0.5363</v>
      </c>
      <c r="K234" s="18">
        <v>-0.28439999999999999</v>
      </c>
      <c r="L234" s="18">
        <v>1.0589999999999999</v>
      </c>
      <c r="M234" s="18">
        <v>0.87960000000000005</v>
      </c>
      <c r="O234" s="18">
        <f t="shared" si="30"/>
        <v>1</v>
      </c>
      <c r="P234" s="18">
        <f t="shared" ca="1" si="31"/>
        <v>0.89753211607121797</v>
      </c>
      <c r="Q234" s="18">
        <f t="shared" ca="1" si="31"/>
        <v>0.96595068015981567</v>
      </c>
      <c r="R234" s="18">
        <f t="shared" ca="1" si="31"/>
        <v>0.89753211607121797</v>
      </c>
      <c r="S234" s="18">
        <f t="shared" ca="1" si="31"/>
        <v>0.96595068015981567</v>
      </c>
      <c r="T234" s="18">
        <f t="shared" ca="1" si="32"/>
        <v>3.8053121191547502E-2</v>
      </c>
      <c r="U234" s="18">
        <f t="shared" ca="1" si="32"/>
        <v>5.4587326906963093E-2</v>
      </c>
      <c r="V234" s="18">
        <f t="shared" ca="1" si="32"/>
        <v>3.8053121191547502E-2</v>
      </c>
      <c r="W234" s="18">
        <f t="shared" ca="1" si="32"/>
        <v>5.4587326906963093E-2</v>
      </c>
      <c r="X234" s="18">
        <f t="shared" ca="1" si="33"/>
        <v>3.2233389615754847E-3</v>
      </c>
      <c r="Y234" s="18">
        <f t="shared" ca="1" si="33"/>
        <v>4.7998365839801854E-3</v>
      </c>
      <c r="Z234" s="18">
        <f t="shared" ca="1" si="33"/>
        <v>3.2233389615754847E-3</v>
      </c>
      <c r="AA234" s="18">
        <f t="shared" ca="1" si="33"/>
        <v>4.7998365839801854E-3</v>
      </c>
      <c r="AB234" s="18">
        <f t="shared" ca="1" si="34"/>
        <v>0.10157021270334012</v>
      </c>
      <c r="AC234" s="18">
        <f t="shared" ca="1" si="34"/>
        <v>9.4348662039469788E-2</v>
      </c>
      <c r="AD234" s="18">
        <f t="shared" ca="1" si="34"/>
        <v>0.10157021270334012</v>
      </c>
      <c r="AE234" s="18">
        <f t="shared" ca="1" si="34"/>
        <v>9.4348662039469788E-2</v>
      </c>
      <c r="AF234" s="18">
        <f t="shared" ca="1" si="35"/>
        <v>0</v>
      </c>
      <c r="AG234" s="18">
        <f t="shared" ca="1" si="35"/>
        <v>0</v>
      </c>
      <c r="AH234" s="18">
        <f t="shared" ca="1" si="35"/>
        <v>0</v>
      </c>
      <c r="AI234" s="18">
        <f t="shared" ca="1" si="35"/>
        <v>0</v>
      </c>
    </row>
    <row r="235" spans="2:35" x14ac:dyDescent="0.15">
      <c r="B235">
        <v>774.68299999999999</v>
      </c>
      <c r="C235">
        <v>5</v>
      </c>
      <c r="D235" s="18">
        <v>-2.1309999999999999E-2</v>
      </c>
      <c r="E235" s="18">
        <v>-3.7280000000000001E-2</v>
      </c>
      <c r="F235" s="18">
        <v>0.36470000000000002</v>
      </c>
      <c r="G235" s="18">
        <v>0.14779999999999999</v>
      </c>
      <c r="H235" s="18">
        <v>6.7970000000000003E-2</v>
      </c>
      <c r="I235" s="18">
        <v>2.0760000000000001</v>
      </c>
      <c r="J235" s="18">
        <v>0.43</v>
      </c>
      <c r="K235" s="18">
        <v>-9.3939999999999996E-3</v>
      </c>
      <c r="L235" s="18">
        <v>2.8769999999999998</v>
      </c>
      <c r="M235" s="18">
        <v>3.0040000000000001E-2</v>
      </c>
      <c r="O235" s="18">
        <f t="shared" si="30"/>
        <v>1</v>
      </c>
      <c r="P235" s="18">
        <f t="shared" ca="1" si="31"/>
        <v>0.89753211607121797</v>
      </c>
      <c r="Q235" s="18">
        <f t="shared" ca="1" si="31"/>
        <v>0.96595068015981567</v>
      </c>
      <c r="R235" s="18">
        <f t="shared" ca="1" si="31"/>
        <v>0.89753211607121797</v>
      </c>
      <c r="S235" s="18">
        <f t="shared" ca="1" si="31"/>
        <v>0.96595068015981567</v>
      </c>
      <c r="T235" s="18">
        <f t="shared" ca="1" si="32"/>
        <v>3.8053121191547502E-2</v>
      </c>
      <c r="U235" s="18">
        <f t="shared" ca="1" si="32"/>
        <v>5.4587326906963093E-2</v>
      </c>
      <c r="V235" s="18">
        <f t="shared" ca="1" si="32"/>
        <v>3.8053121191547502E-2</v>
      </c>
      <c r="W235" s="18">
        <f t="shared" ca="1" si="32"/>
        <v>5.4587326906963093E-2</v>
      </c>
      <c r="X235" s="18">
        <f t="shared" ca="1" si="33"/>
        <v>3.2233389615754847E-3</v>
      </c>
      <c r="Y235" s="18">
        <f t="shared" ca="1" si="33"/>
        <v>4.7998365839801854E-3</v>
      </c>
      <c r="Z235" s="18">
        <f t="shared" ca="1" si="33"/>
        <v>3.2233389615754847E-3</v>
      </c>
      <c r="AA235" s="18">
        <f t="shared" ca="1" si="33"/>
        <v>4.7998365839801854E-3</v>
      </c>
      <c r="AB235" s="18">
        <f t="shared" ca="1" si="34"/>
        <v>0.10157021270334012</v>
      </c>
      <c r="AC235" s="18">
        <f t="shared" ca="1" si="34"/>
        <v>9.4348662039469788E-2</v>
      </c>
      <c r="AD235" s="18">
        <f t="shared" ca="1" si="34"/>
        <v>0.10157021270334012</v>
      </c>
      <c r="AE235" s="18">
        <f t="shared" ca="1" si="34"/>
        <v>9.4348662039469788E-2</v>
      </c>
      <c r="AF235" s="18">
        <f t="shared" ca="1" si="35"/>
        <v>0</v>
      </c>
      <c r="AG235" s="18">
        <f t="shared" ca="1" si="35"/>
        <v>0</v>
      </c>
      <c r="AH235" s="18">
        <f t="shared" ca="1" si="35"/>
        <v>0</v>
      </c>
      <c r="AI235" s="18">
        <f t="shared" ca="1" si="35"/>
        <v>0</v>
      </c>
    </row>
    <row r="236" spans="2:35" x14ac:dyDescent="0.15">
      <c r="B236">
        <v>774.68299999999999</v>
      </c>
      <c r="C236">
        <v>7</v>
      </c>
      <c r="D236" s="18">
        <v>-1.6899999999999998E-2</v>
      </c>
      <c r="E236" s="18">
        <v>-4.9509999999999998E-2</v>
      </c>
      <c r="F236" s="18">
        <v>0.51459999999999995</v>
      </c>
      <c r="G236" s="18">
        <v>0.2324</v>
      </c>
      <c r="H236" s="18">
        <v>8.1079999999999999E-2</v>
      </c>
      <c r="I236" s="18">
        <v>2.0459999999999998</v>
      </c>
      <c r="J236" s="18">
        <v>0.53339999999999999</v>
      </c>
      <c r="K236" s="18">
        <v>-1.4670000000000001E-2</v>
      </c>
      <c r="L236" s="18">
        <v>2.8730000000000002</v>
      </c>
      <c r="M236" s="18">
        <v>3.1600000000000003E-2</v>
      </c>
      <c r="O236" s="18">
        <f t="shared" si="30"/>
        <v>1</v>
      </c>
      <c r="P236" s="18">
        <f t="shared" ca="1" si="31"/>
        <v>0.89753211607121797</v>
      </c>
      <c r="Q236" s="18">
        <f t="shared" ca="1" si="31"/>
        <v>0.96595068015981567</v>
      </c>
      <c r="R236" s="18">
        <f t="shared" ca="1" si="31"/>
        <v>0.89753211607121797</v>
      </c>
      <c r="S236" s="18">
        <f t="shared" ca="1" si="31"/>
        <v>0.96595068015981567</v>
      </c>
      <c r="T236" s="18">
        <f t="shared" ca="1" si="32"/>
        <v>3.8053121191547502E-2</v>
      </c>
      <c r="U236" s="18">
        <f t="shared" ca="1" si="32"/>
        <v>5.4587326906963093E-2</v>
      </c>
      <c r="V236" s="18">
        <f t="shared" ca="1" si="32"/>
        <v>3.8053121191547502E-2</v>
      </c>
      <c r="W236" s="18">
        <f t="shared" ca="1" si="32"/>
        <v>5.4587326906963093E-2</v>
      </c>
      <c r="X236" s="18">
        <f t="shared" ca="1" si="33"/>
        <v>3.2233389615754847E-3</v>
      </c>
      <c r="Y236" s="18">
        <f t="shared" ca="1" si="33"/>
        <v>4.7998365839801854E-3</v>
      </c>
      <c r="Z236" s="18">
        <f t="shared" ca="1" si="33"/>
        <v>3.2233389615754847E-3</v>
      </c>
      <c r="AA236" s="18">
        <f t="shared" ca="1" si="33"/>
        <v>4.7998365839801854E-3</v>
      </c>
      <c r="AB236" s="18">
        <f t="shared" ca="1" si="34"/>
        <v>0.10157021270334012</v>
      </c>
      <c r="AC236" s="18">
        <f t="shared" ca="1" si="34"/>
        <v>9.4348662039469788E-2</v>
      </c>
      <c r="AD236" s="18">
        <f t="shared" ca="1" si="34"/>
        <v>0.10157021270334012</v>
      </c>
      <c r="AE236" s="18">
        <f t="shared" ca="1" si="34"/>
        <v>9.4348662039469788E-2</v>
      </c>
      <c r="AF236" s="18">
        <f t="shared" ca="1" si="35"/>
        <v>0</v>
      </c>
      <c r="AG236" s="18">
        <f t="shared" ca="1" si="35"/>
        <v>0</v>
      </c>
      <c r="AH236" s="18">
        <f t="shared" ca="1" si="35"/>
        <v>0</v>
      </c>
      <c r="AI236" s="18">
        <f t="shared" ca="1" si="35"/>
        <v>0</v>
      </c>
    </row>
    <row r="237" spans="2:35" x14ac:dyDescent="0.15">
      <c r="B237">
        <v>774.68299999999999</v>
      </c>
      <c r="C237">
        <v>10</v>
      </c>
      <c r="D237" s="18">
        <v>1.1089999999999999E-2</v>
      </c>
      <c r="E237" s="18">
        <v>-5.9110000000000003E-2</v>
      </c>
      <c r="F237" s="18">
        <v>0.32119999999999999</v>
      </c>
      <c r="G237" s="18">
        <v>0.1118</v>
      </c>
      <c r="H237" s="18">
        <v>6.136E-3</v>
      </c>
      <c r="I237" s="18">
        <v>1.63</v>
      </c>
      <c r="J237" s="18">
        <v>7.0099999999999996E-2</v>
      </c>
      <c r="K237" s="18">
        <v>4.1889999999999997E-2</v>
      </c>
      <c r="L237" s="18">
        <v>2.1640000000000001</v>
      </c>
      <c r="M237" s="18">
        <v>0.25640000000000002</v>
      </c>
      <c r="O237" s="18">
        <f t="shared" si="30"/>
        <v>1</v>
      </c>
      <c r="P237" s="18">
        <f t="shared" ca="1" si="31"/>
        <v>0.89753211607121797</v>
      </c>
      <c r="Q237" s="18">
        <f t="shared" ca="1" si="31"/>
        <v>0.96595068015981567</v>
      </c>
      <c r="R237" s="18">
        <f t="shared" ca="1" si="31"/>
        <v>0.89753211607121797</v>
      </c>
      <c r="S237" s="18">
        <f t="shared" ca="1" si="31"/>
        <v>0.96595068015981567</v>
      </c>
      <c r="T237" s="18">
        <f t="shared" ca="1" si="32"/>
        <v>3.8053121191547502E-2</v>
      </c>
      <c r="U237" s="18">
        <f t="shared" ca="1" si="32"/>
        <v>5.4587326906963093E-2</v>
      </c>
      <c r="V237" s="18">
        <f t="shared" ca="1" si="32"/>
        <v>3.8053121191547502E-2</v>
      </c>
      <c r="W237" s="18">
        <f t="shared" ca="1" si="32"/>
        <v>5.4587326906963093E-2</v>
      </c>
      <c r="X237" s="18">
        <f t="shared" ca="1" si="33"/>
        <v>3.2233389615754847E-3</v>
      </c>
      <c r="Y237" s="18">
        <f t="shared" ca="1" si="33"/>
        <v>4.7998365839801854E-3</v>
      </c>
      <c r="Z237" s="18">
        <f t="shared" ca="1" si="33"/>
        <v>3.2233389615754847E-3</v>
      </c>
      <c r="AA237" s="18">
        <f t="shared" ca="1" si="33"/>
        <v>4.7998365839801854E-3</v>
      </c>
      <c r="AB237" s="18">
        <f t="shared" ca="1" si="34"/>
        <v>0.10157021270334012</v>
      </c>
      <c r="AC237" s="18">
        <f t="shared" ca="1" si="34"/>
        <v>9.4348662039469788E-2</v>
      </c>
      <c r="AD237" s="18">
        <f t="shared" ca="1" si="34"/>
        <v>0.10157021270334012</v>
      </c>
      <c r="AE237" s="18">
        <f t="shared" ca="1" si="34"/>
        <v>9.4348662039469788E-2</v>
      </c>
      <c r="AF237" s="18">
        <f t="shared" ca="1" si="35"/>
        <v>0</v>
      </c>
      <c r="AG237" s="18">
        <f t="shared" ca="1" si="35"/>
        <v>0</v>
      </c>
      <c r="AH237" s="18">
        <f t="shared" ca="1" si="35"/>
        <v>0</v>
      </c>
      <c r="AI237" s="18">
        <f t="shared" ca="1" si="35"/>
        <v>0</v>
      </c>
    </row>
    <row r="238" spans="2:35" x14ac:dyDescent="0.15">
      <c r="B238">
        <v>774.68299999999999</v>
      </c>
      <c r="C238">
        <v>15</v>
      </c>
      <c r="D238" s="18">
        <v>1.2160000000000001E-2</v>
      </c>
      <c r="E238" s="18">
        <v>-0.10539999999999999</v>
      </c>
      <c r="F238" s="18">
        <v>0.2215</v>
      </c>
      <c r="G238" s="18">
        <v>0.44640000000000002</v>
      </c>
      <c r="H238" s="18">
        <v>0.11749999999999999</v>
      </c>
      <c r="I238" s="18">
        <v>1.796</v>
      </c>
      <c r="J238" s="18">
        <v>0.77510000000000001</v>
      </c>
      <c r="K238" s="18">
        <v>-2.4209999999999999E-2</v>
      </c>
      <c r="L238" s="18">
        <v>2.9449999999999998</v>
      </c>
      <c r="M238" s="18">
        <v>6.9669999999999996E-2</v>
      </c>
      <c r="O238" s="18">
        <f t="shared" si="30"/>
        <v>1</v>
      </c>
      <c r="P238" s="18">
        <f t="shared" ca="1" si="31"/>
        <v>0.89753211607121797</v>
      </c>
      <c r="Q238" s="18">
        <f t="shared" ca="1" si="31"/>
        <v>0.96595068015981567</v>
      </c>
      <c r="R238" s="18">
        <f t="shared" ca="1" si="31"/>
        <v>0.89753211607121797</v>
      </c>
      <c r="S238" s="18">
        <f t="shared" ca="1" si="31"/>
        <v>0.96595068015981567</v>
      </c>
      <c r="T238" s="18">
        <f t="shared" ca="1" si="32"/>
        <v>3.8053121191547502E-2</v>
      </c>
      <c r="U238" s="18">
        <f t="shared" ca="1" si="32"/>
        <v>5.4587326906963093E-2</v>
      </c>
      <c r="V238" s="18">
        <f t="shared" ca="1" si="32"/>
        <v>3.8053121191547502E-2</v>
      </c>
      <c r="W238" s="18">
        <f t="shared" ca="1" si="32"/>
        <v>5.4587326906963093E-2</v>
      </c>
      <c r="X238" s="18">
        <f t="shared" ca="1" si="33"/>
        <v>3.2233389615754847E-3</v>
      </c>
      <c r="Y238" s="18">
        <f t="shared" ca="1" si="33"/>
        <v>4.7998365839801854E-3</v>
      </c>
      <c r="Z238" s="18">
        <f t="shared" ca="1" si="33"/>
        <v>3.2233389615754847E-3</v>
      </c>
      <c r="AA238" s="18">
        <f t="shared" ca="1" si="33"/>
        <v>4.7998365839801854E-3</v>
      </c>
      <c r="AB238" s="18">
        <f t="shared" ca="1" si="34"/>
        <v>0.10157021270334012</v>
      </c>
      <c r="AC238" s="18">
        <f t="shared" ca="1" si="34"/>
        <v>9.4348662039469788E-2</v>
      </c>
      <c r="AD238" s="18">
        <f t="shared" ca="1" si="34"/>
        <v>0.10157021270334012</v>
      </c>
      <c r="AE238" s="18">
        <f t="shared" ca="1" si="34"/>
        <v>9.4348662039469788E-2</v>
      </c>
      <c r="AF238" s="18">
        <f t="shared" ca="1" si="35"/>
        <v>0</v>
      </c>
      <c r="AG238" s="18">
        <f t="shared" ca="1" si="35"/>
        <v>0</v>
      </c>
      <c r="AH238" s="18">
        <f t="shared" ca="1" si="35"/>
        <v>0</v>
      </c>
      <c r="AI238" s="18">
        <f t="shared" ca="1" si="35"/>
        <v>0</v>
      </c>
    </row>
    <row r="239" spans="2:35" x14ac:dyDescent="0.15">
      <c r="B239">
        <v>774.68299999999999</v>
      </c>
      <c r="C239">
        <v>20</v>
      </c>
      <c r="D239" s="18">
        <v>-1.5389999999999999E-2</v>
      </c>
      <c r="E239" s="18">
        <v>-2.0670000000000001E-2</v>
      </c>
      <c r="F239" s="18">
        <v>0.21179999999999999</v>
      </c>
      <c r="G239" s="18">
        <v>5.9889999999999999E-2</v>
      </c>
      <c r="H239" s="18">
        <v>1.4579999999999999E-2</v>
      </c>
      <c r="I239" s="18">
        <v>1.7589999999999999</v>
      </c>
      <c r="J239" s="18">
        <v>0.1216</v>
      </c>
      <c r="K239" s="18">
        <v>2.1489999999999999E-2</v>
      </c>
      <c r="L239" s="18">
        <v>2.379</v>
      </c>
      <c r="M239" s="18">
        <v>0.1923</v>
      </c>
      <c r="O239" s="18">
        <f t="shared" si="30"/>
        <v>1</v>
      </c>
      <c r="P239" s="18">
        <f t="shared" ca="1" si="31"/>
        <v>0.89753211607121797</v>
      </c>
      <c r="Q239" s="18">
        <f t="shared" ca="1" si="31"/>
        <v>0.96595068015981567</v>
      </c>
      <c r="R239" s="18">
        <f t="shared" ca="1" si="31"/>
        <v>0.89753211607121797</v>
      </c>
      <c r="S239" s="18">
        <f t="shared" ca="1" si="31"/>
        <v>0.96595068015981567</v>
      </c>
      <c r="T239" s="18">
        <f t="shared" ca="1" si="32"/>
        <v>3.8053121191547502E-2</v>
      </c>
      <c r="U239" s="18">
        <f t="shared" ca="1" si="32"/>
        <v>5.4587326906963093E-2</v>
      </c>
      <c r="V239" s="18">
        <f t="shared" ca="1" si="32"/>
        <v>3.8053121191547502E-2</v>
      </c>
      <c r="W239" s="18">
        <f t="shared" ca="1" si="32"/>
        <v>5.4587326906963093E-2</v>
      </c>
      <c r="X239" s="18">
        <f t="shared" ca="1" si="33"/>
        <v>3.2233389615754847E-3</v>
      </c>
      <c r="Y239" s="18">
        <f t="shared" ca="1" si="33"/>
        <v>4.7998365839801854E-3</v>
      </c>
      <c r="Z239" s="18">
        <f t="shared" ca="1" si="33"/>
        <v>3.2233389615754847E-3</v>
      </c>
      <c r="AA239" s="18">
        <f t="shared" ca="1" si="33"/>
        <v>4.7998365839801854E-3</v>
      </c>
      <c r="AB239" s="18">
        <f t="shared" ca="1" si="34"/>
        <v>0.10157021270334012</v>
      </c>
      <c r="AC239" s="18">
        <f t="shared" ca="1" si="34"/>
        <v>9.4348662039469788E-2</v>
      </c>
      <c r="AD239" s="18">
        <f t="shared" ca="1" si="34"/>
        <v>0.10157021270334012</v>
      </c>
      <c r="AE239" s="18">
        <f t="shared" ca="1" si="34"/>
        <v>9.4348662039469788E-2</v>
      </c>
      <c r="AF239" s="18">
        <f t="shared" ca="1" si="35"/>
        <v>0</v>
      </c>
      <c r="AG239" s="18">
        <f t="shared" ca="1" si="35"/>
        <v>0</v>
      </c>
      <c r="AH239" s="18">
        <f t="shared" ca="1" si="35"/>
        <v>0</v>
      </c>
      <c r="AI239" s="18">
        <f t="shared" ca="1" si="35"/>
        <v>0</v>
      </c>
    </row>
    <row r="240" spans="2:35" x14ac:dyDescent="0.15">
      <c r="B240">
        <v>897.803</v>
      </c>
      <c r="C240">
        <v>1</v>
      </c>
      <c r="D240" s="18">
        <v>5.7500000000000002E-2</v>
      </c>
      <c r="E240" s="18">
        <v>6.0609999999999997E-2</v>
      </c>
      <c r="F240" s="18">
        <v>0.30309999999999998</v>
      </c>
      <c r="G240" s="18">
        <v>7.1370000000000003E-2</v>
      </c>
      <c r="H240" s="18">
        <v>-0.1532</v>
      </c>
      <c r="I240" s="18">
        <v>0.19239999999999999</v>
      </c>
      <c r="J240" s="18">
        <v>0.1666</v>
      </c>
      <c r="K240" s="18">
        <v>3.5060000000000001E-2</v>
      </c>
      <c r="L240" s="18">
        <v>2.1840000000000002</v>
      </c>
      <c r="M240" s="18">
        <v>0.2155</v>
      </c>
      <c r="O240" s="18">
        <f t="shared" si="30"/>
        <v>1</v>
      </c>
      <c r="P240" s="18">
        <f t="shared" ca="1" si="31"/>
        <v>0.89753211607121797</v>
      </c>
      <c r="Q240" s="18">
        <f t="shared" ca="1" si="31"/>
        <v>0.96595068015981567</v>
      </c>
      <c r="R240" s="18">
        <f t="shared" ca="1" si="31"/>
        <v>0.89753211607121797</v>
      </c>
      <c r="S240" s="18">
        <f t="shared" ca="1" si="31"/>
        <v>0.96595068015981567</v>
      </c>
      <c r="T240" s="18">
        <f t="shared" ca="1" si="32"/>
        <v>3.8053121191547502E-2</v>
      </c>
      <c r="U240" s="18">
        <f t="shared" ca="1" si="32"/>
        <v>5.4587326906963093E-2</v>
      </c>
      <c r="V240" s="18">
        <f t="shared" ca="1" si="32"/>
        <v>3.8053121191547502E-2</v>
      </c>
      <c r="W240" s="18">
        <f t="shared" ca="1" si="32"/>
        <v>5.4587326906963093E-2</v>
      </c>
      <c r="X240" s="18">
        <f t="shared" ca="1" si="33"/>
        <v>3.2233389615754847E-3</v>
      </c>
      <c r="Y240" s="18">
        <f t="shared" ca="1" si="33"/>
        <v>4.7998365839801854E-3</v>
      </c>
      <c r="Z240" s="18">
        <f t="shared" ca="1" si="33"/>
        <v>3.2233389615754847E-3</v>
      </c>
      <c r="AA240" s="18">
        <f t="shared" ca="1" si="33"/>
        <v>4.7998365839801854E-3</v>
      </c>
      <c r="AB240" s="18">
        <f t="shared" ca="1" si="34"/>
        <v>0.10157021270334012</v>
      </c>
      <c r="AC240" s="18">
        <f t="shared" ca="1" si="34"/>
        <v>9.4348662039469788E-2</v>
      </c>
      <c r="AD240" s="18">
        <f t="shared" ca="1" si="34"/>
        <v>0.10157021270334012</v>
      </c>
      <c r="AE240" s="18">
        <f t="shared" ca="1" si="34"/>
        <v>9.4348662039469788E-2</v>
      </c>
      <c r="AF240" s="18">
        <f t="shared" ca="1" si="35"/>
        <v>0</v>
      </c>
      <c r="AG240" s="18">
        <f t="shared" ca="1" si="35"/>
        <v>0</v>
      </c>
      <c r="AH240" s="18">
        <f t="shared" ca="1" si="35"/>
        <v>0</v>
      </c>
      <c r="AI240" s="18">
        <f t="shared" ca="1" si="35"/>
        <v>0</v>
      </c>
    </row>
    <row r="241" spans="2:35" x14ac:dyDescent="0.15">
      <c r="B241">
        <v>897.803</v>
      </c>
      <c r="C241">
        <v>3</v>
      </c>
      <c r="D241" s="18">
        <v>-1.8749999999999999E-2</v>
      </c>
      <c r="E241" s="18">
        <v>-6.2839999999999993E-2</v>
      </c>
      <c r="F241" s="18">
        <v>0.26910000000000001</v>
      </c>
      <c r="G241" s="18">
        <v>0.34760000000000002</v>
      </c>
      <c r="H241" s="18">
        <v>3.9559999999999998E-2</v>
      </c>
      <c r="I241" s="18">
        <v>2.1389999999999998</v>
      </c>
      <c r="J241" s="18">
        <v>0.23430000000000001</v>
      </c>
      <c r="K241" s="18">
        <v>4.2029999999999998E-2</v>
      </c>
      <c r="L241" s="18">
        <v>0.1089</v>
      </c>
      <c r="M241" s="18">
        <v>3.0609999999999998E-2</v>
      </c>
      <c r="O241" s="18">
        <f t="shared" si="30"/>
        <v>1</v>
      </c>
      <c r="P241" s="18">
        <f t="shared" ca="1" si="31"/>
        <v>0.89753211607121797</v>
      </c>
      <c r="Q241" s="18">
        <f t="shared" ca="1" si="31"/>
        <v>0.96595068015981567</v>
      </c>
      <c r="R241" s="18">
        <f t="shared" ca="1" si="31"/>
        <v>0.89753211607121797</v>
      </c>
      <c r="S241" s="18">
        <f t="shared" ca="1" si="31"/>
        <v>0.96595068015981567</v>
      </c>
      <c r="T241" s="18">
        <f t="shared" ca="1" si="32"/>
        <v>3.8053121191547502E-2</v>
      </c>
      <c r="U241" s="18">
        <f t="shared" ca="1" si="32"/>
        <v>5.4587326906963093E-2</v>
      </c>
      <c r="V241" s="18">
        <f t="shared" ca="1" si="32"/>
        <v>3.8053121191547502E-2</v>
      </c>
      <c r="W241" s="18">
        <f t="shared" ca="1" si="32"/>
        <v>5.4587326906963093E-2</v>
      </c>
      <c r="X241" s="18">
        <f t="shared" ca="1" si="33"/>
        <v>3.2233389615754847E-3</v>
      </c>
      <c r="Y241" s="18">
        <f t="shared" ca="1" si="33"/>
        <v>4.7998365839801854E-3</v>
      </c>
      <c r="Z241" s="18">
        <f t="shared" ca="1" si="33"/>
        <v>3.2233389615754847E-3</v>
      </c>
      <c r="AA241" s="18">
        <f t="shared" ca="1" si="33"/>
        <v>4.7998365839801854E-3</v>
      </c>
      <c r="AB241" s="18">
        <f t="shared" ca="1" si="34"/>
        <v>0.10157021270334012</v>
      </c>
      <c r="AC241" s="18">
        <f t="shared" ca="1" si="34"/>
        <v>9.4348662039469788E-2</v>
      </c>
      <c r="AD241" s="18">
        <f t="shared" ca="1" si="34"/>
        <v>0.10157021270334012</v>
      </c>
      <c r="AE241" s="18">
        <f t="shared" ca="1" si="34"/>
        <v>9.4348662039469788E-2</v>
      </c>
      <c r="AF241" s="18">
        <f t="shared" ca="1" si="35"/>
        <v>0</v>
      </c>
      <c r="AG241" s="18">
        <f t="shared" ca="1" si="35"/>
        <v>0</v>
      </c>
      <c r="AH241" s="18">
        <f t="shared" ca="1" si="35"/>
        <v>0</v>
      </c>
      <c r="AI241" s="18">
        <f t="shared" ca="1" si="35"/>
        <v>0</v>
      </c>
    </row>
    <row r="242" spans="2:35" x14ac:dyDescent="0.15">
      <c r="B242">
        <v>897.803</v>
      </c>
      <c r="C242">
        <v>5</v>
      </c>
      <c r="D242" s="18">
        <v>4.2360000000000002E-2</v>
      </c>
      <c r="E242" s="18">
        <v>-0.13719999999999999</v>
      </c>
      <c r="F242" s="18">
        <v>0.2409</v>
      </c>
      <c r="G242" s="18">
        <v>0.15060000000000001</v>
      </c>
      <c r="H242" s="18">
        <v>6.1159999999999999E-2</v>
      </c>
      <c r="I242" s="18">
        <v>0.32979999999999998</v>
      </c>
      <c r="J242" s="18">
        <v>5.2549999999999999E-2</v>
      </c>
      <c r="K242" s="18">
        <v>3.3689999999999998E-2</v>
      </c>
      <c r="L242" s="18">
        <v>2.23</v>
      </c>
      <c r="M242" s="18">
        <v>0.2142</v>
      </c>
      <c r="O242" s="18">
        <f t="shared" si="30"/>
        <v>1</v>
      </c>
      <c r="P242" s="18">
        <f t="shared" ca="1" si="31"/>
        <v>0.89753211607121797</v>
      </c>
      <c r="Q242" s="18">
        <f t="shared" ca="1" si="31"/>
        <v>0.96595068015981567</v>
      </c>
      <c r="R242" s="18">
        <f t="shared" ca="1" si="31"/>
        <v>0.89753211607121797</v>
      </c>
      <c r="S242" s="18">
        <f t="shared" ca="1" si="31"/>
        <v>0.96595068015981567</v>
      </c>
      <c r="T242" s="18">
        <f t="shared" ca="1" si="32"/>
        <v>3.8053121191547502E-2</v>
      </c>
      <c r="U242" s="18">
        <f t="shared" ca="1" si="32"/>
        <v>5.4587326906963093E-2</v>
      </c>
      <c r="V242" s="18">
        <f t="shared" ca="1" si="32"/>
        <v>3.8053121191547502E-2</v>
      </c>
      <c r="W242" s="18">
        <f t="shared" ca="1" si="32"/>
        <v>5.4587326906963093E-2</v>
      </c>
      <c r="X242" s="18">
        <f t="shared" ca="1" si="33"/>
        <v>3.2233389615754847E-3</v>
      </c>
      <c r="Y242" s="18">
        <f t="shared" ca="1" si="33"/>
        <v>4.7998365839801854E-3</v>
      </c>
      <c r="Z242" s="18">
        <f t="shared" ca="1" si="33"/>
        <v>3.2233389615754847E-3</v>
      </c>
      <c r="AA242" s="18">
        <f t="shared" ca="1" si="33"/>
        <v>4.7998365839801854E-3</v>
      </c>
      <c r="AB242" s="18">
        <f t="shared" ca="1" si="34"/>
        <v>0.10157021270334012</v>
      </c>
      <c r="AC242" s="18">
        <f t="shared" ca="1" si="34"/>
        <v>9.4348662039469788E-2</v>
      </c>
      <c r="AD242" s="18">
        <f t="shared" ca="1" si="34"/>
        <v>0.10157021270334012</v>
      </c>
      <c r="AE242" s="18">
        <f t="shared" ca="1" si="34"/>
        <v>9.4348662039469788E-2</v>
      </c>
      <c r="AF242" s="18">
        <f t="shared" ca="1" si="35"/>
        <v>0</v>
      </c>
      <c r="AG242" s="18">
        <f t="shared" ca="1" si="35"/>
        <v>0</v>
      </c>
      <c r="AH242" s="18">
        <f t="shared" ca="1" si="35"/>
        <v>0</v>
      </c>
      <c r="AI242" s="18">
        <f t="shared" ca="1" si="35"/>
        <v>0</v>
      </c>
    </row>
    <row r="243" spans="2:35" x14ac:dyDescent="0.15">
      <c r="B243">
        <v>897.803</v>
      </c>
      <c r="C243">
        <v>7</v>
      </c>
      <c r="D243" s="18">
        <v>3.1570000000000001E-2</v>
      </c>
      <c r="E243" s="18">
        <v>-3.5000000000000003E-2</v>
      </c>
      <c r="F243" s="18">
        <v>0.50509999999999999</v>
      </c>
      <c r="G243" s="18">
        <v>7.9990000000000006E-2</v>
      </c>
      <c r="H243" s="18">
        <v>3.2800000000000003E-2</v>
      </c>
      <c r="I243" s="18">
        <v>2.2410000000000001</v>
      </c>
      <c r="J243" s="18">
        <v>0.22040000000000001</v>
      </c>
      <c r="K243" s="18">
        <v>-2.9360000000000001E-2</v>
      </c>
      <c r="L243" s="18">
        <v>7.1080000000000004E-2</v>
      </c>
      <c r="M243" s="18">
        <v>3.023E-2</v>
      </c>
      <c r="O243" s="18">
        <f t="shared" si="30"/>
        <v>1</v>
      </c>
      <c r="P243" s="18">
        <f t="shared" ca="1" si="31"/>
        <v>0.89753211607121797</v>
      </c>
      <c r="Q243" s="18">
        <f t="shared" ca="1" si="31"/>
        <v>0.96595068015981567</v>
      </c>
      <c r="R243" s="18">
        <f t="shared" ca="1" si="31"/>
        <v>0.89753211607121797</v>
      </c>
      <c r="S243" s="18">
        <f t="shared" ca="1" si="31"/>
        <v>0.96595068015981567</v>
      </c>
      <c r="T243" s="18">
        <f t="shared" ca="1" si="32"/>
        <v>3.8053121191547502E-2</v>
      </c>
      <c r="U243" s="18">
        <f t="shared" ca="1" si="32"/>
        <v>5.4587326906963093E-2</v>
      </c>
      <c r="V243" s="18">
        <f t="shared" ca="1" si="32"/>
        <v>3.8053121191547502E-2</v>
      </c>
      <c r="W243" s="18">
        <f t="shared" ca="1" si="32"/>
        <v>5.4587326906963093E-2</v>
      </c>
      <c r="X243" s="18">
        <f t="shared" ca="1" si="33"/>
        <v>3.2233389615754847E-3</v>
      </c>
      <c r="Y243" s="18">
        <f t="shared" ca="1" si="33"/>
        <v>4.7998365839801854E-3</v>
      </c>
      <c r="Z243" s="18">
        <f t="shared" ca="1" si="33"/>
        <v>3.2233389615754847E-3</v>
      </c>
      <c r="AA243" s="18">
        <f t="shared" ca="1" si="33"/>
        <v>4.7998365839801854E-3</v>
      </c>
      <c r="AB243" s="18">
        <f t="shared" ca="1" si="34"/>
        <v>0.10157021270334012</v>
      </c>
      <c r="AC243" s="18">
        <f t="shared" ca="1" si="34"/>
        <v>9.4348662039469788E-2</v>
      </c>
      <c r="AD243" s="18">
        <f t="shared" ca="1" si="34"/>
        <v>0.10157021270334012</v>
      </c>
      <c r="AE243" s="18">
        <f t="shared" ca="1" si="34"/>
        <v>9.4348662039469788E-2</v>
      </c>
      <c r="AF243" s="18">
        <f t="shared" ca="1" si="35"/>
        <v>0</v>
      </c>
      <c r="AG243" s="18">
        <f t="shared" ca="1" si="35"/>
        <v>0</v>
      </c>
      <c r="AH243" s="18">
        <f t="shared" ca="1" si="35"/>
        <v>0</v>
      </c>
      <c r="AI243" s="18">
        <f t="shared" ca="1" si="35"/>
        <v>0</v>
      </c>
    </row>
    <row r="244" spans="2:35" x14ac:dyDescent="0.15">
      <c r="B244">
        <v>897.803</v>
      </c>
      <c r="C244">
        <v>10</v>
      </c>
      <c r="D244" s="18">
        <v>6.7559999999999995E-2</v>
      </c>
      <c r="E244" s="18">
        <v>0.69110000000000005</v>
      </c>
      <c r="F244" s="18">
        <v>0.66139999999999999</v>
      </c>
      <c r="G244" s="18">
        <v>0.33410000000000001</v>
      </c>
      <c r="H244" s="18">
        <v>3.3619999999999997E-2</v>
      </c>
      <c r="I244" s="18">
        <v>2.29</v>
      </c>
      <c r="J244" s="18">
        <v>0.20910000000000001</v>
      </c>
      <c r="K244" s="18">
        <v>-0.7923</v>
      </c>
      <c r="L244" s="18">
        <v>0.56810000000000005</v>
      </c>
      <c r="M244" s="18">
        <v>0.36049999999999999</v>
      </c>
      <c r="O244" s="18">
        <f t="shared" si="30"/>
        <v>1</v>
      </c>
      <c r="P244" s="18">
        <f t="shared" ca="1" si="31"/>
        <v>0.89753211607121797</v>
      </c>
      <c r="Q244" s="18">
        <f t="shared" ca="1" si="31"/>
        <v>0.96595068015981567</v>
      </c>
      <c r="R244" s="18">
        <f t="shared" ca="1" si="31"/>
        <v>0.89753211607121797</v>
      </c>
      <c r="S244" s="18">
        <f t="shared" ca="1" si="31"/>
        <v>0.96595068015981567</v>
      </c>
      <c r="T244" s="18">
        <f t="shared" ca="1" si="32"/>
        <v>3.8053121191547502E-2</v>
      </c>
      <c r="U244" s="18">
        <f t="shared" ca="1" si="32"/>
        <v>5.4587326906963093E-2</v>
      </c>
      <c r="V244" s="18">
        <f t="shared" ca="1" si="32"/>
        <v>3.8053121191547502E-2</v>
      </c>
      <c r="W244" s="18">
        <f t="shared" ca="1" si="32"/>
        <v>5.4587326906963093E-2</v>
      </c>
      <c r="X244" s="18">
        <f t="shared" ca="1" si="33"/>
        <v>3.2233389615754847E-3</v>
      </c>
      <c r="Y244" s="18">
        <f t="shared" ca="1" si="33"/>
        <v>4.7998365839801854E-3</v>
      </c>
      <c r="Z244" s="18">
        <f t="shared" ca="1" si="33"/>
        <v>3.2233389615754847E-3</v>
      </c>
      <c r="AA244" s="18">
        <f t="shared" ca="1" si="33"/>
        <v>4.7998365839801854E-3</v>
      </c>
      <c r="AB244" s="18">
        <f t="shared" ca="1" si="34"/>
        <v>0.10157021270334012</v>
      </c>
      <c r="AC244" s="18">
        <f t="shared" ca="1" si="34"/>
        <v>9.4348662039469788E-2</v>
      </c>
      <c r="AD244" s="18">
        <f t="shared" ca="1" si="34"/>
        <v>0.10157021270334012</v>
      </c>
      <c r="AE244" s="18">
        <f t="shared" ca="1" si="34"/>
        <v>9.4348662039469788E-2</v>
      </c>
      <c r="AF244" s="18">
        <f t="shared" ca="1" si="35"/>
        <v>0</v>
      </c>
      <c r="AG244" s="18">
        <f t="shared" ca="1" si="35"/>
        <v>0</v>
      </c>
      <c r="AH244" s="18">
        <f t="shared" ca="1" si="35"/>
        <v>0</v>
      </c>
      <c r="AI244" s="18">
        <f t="shared" ca="1" si="35"/>
        <v>0</v>
      </c>
    </row>
    <row r="245" spans="2:35" x14ac:dyDescent="0.15">
      <c r="B245">
        <v>897.803</v>
      </c>
      <c r="C245">
        <v>15</v>
      </c>
      <c r="D245" s="18">
        <v>3.7330000000000002E-2</v>
      </c>
      <c r="E245" s="18">
        <v>-0.13700000000000001</v>
      </c>
      <c r="F245" s="18">
        <v>0.10440000000000001</v>
      </c>
      <c r="G245" s="18">
        <v>0.2142</v>
      </c>
      <c r="H245" s="18">
        <v>7.5609999999999997E-2</v>
      </c>
      <c r="I245" s="18">
        <v>0.36840000000000001</v>
      </c>
      <c r="J245" s="18">
        <v>0.27760000000000001</v>
      </c>
      <c r="K245" s="18">
        <v>2.401E-2</v>
      </c>
      <c r="L245" s="18">
        <v>2.379</v>
      </c>
      <c r="M245" s="18">
        <v>0.15029999999999999</v>
      </c>
      <c r="O245" s="18">
        <f t="shared" si="30"/>
        <v>1.1294</v>
      </c>
      <c r="P245" s="18">
        <f t="shared" ca="1" si="31"/>
        <v>0.90876867336763534</v>
      </c>
      <c r="Q245" s="18">
        <f t="shared" ca="1" si="31"/>
        <v>0.96327033060580747</v>
      </c>
      <c r="R245" s="18">
        <f t="shared" ca="1" si="31"/>
        <v>0.90876867336763534</v>
      </c>
      <c r="S245" s="18">
        <f t="shared" ca="1" si="31"/>
        <v>0.96327033060580747</v>
      </c>
      <c r="T245" s="18">
        <f t="shared" ca="1" si="32"/>
        <v>3.9779701880156511E-2</v>
      </c>
      <c r="U245" s="18">
        <f t="shared" ca="1" si="32"/>
        <v>5.1362692075380113E-2</v>
      </c>
      <c r="V245" s="18">
        <f t="shared" ca="1" si="32"/>
        <v>3.9779701880156511E-2</v>
      </c>
      <c r="W245" s="18">
        <f t="shared" ca="1" si="32"/>
        <v>5.1362692075380113E-2</v>
      </c>
      <c r="X245" s="18">
        <f t="shared" ca="1" si="33"/>
        <v>3.4210807458369638E-3</v>
      </c>
      <c r="Y245" s="18">
        <f t="shared" ca="1" si="33"/>
        <v>4.8972982480038098E-3</v>
      </c>
      <c r="Z245" s="18">
        <f t="shared" ca="1" si="33"/>
        <v>3.4210807458369638E-3</v>
      </c>
      <c r="AA245" s="18">
        <f t="shared" ca="1" si="33"/>
        <v>4.8972982480038098E-3</v>
      </c>
      <c r="AB245" s="18">
        <f t="shared" ca="1" si="34"/>
        <v>0.10143424386752976</v>
      </c>
      <c r="AC245" s="18">
        <f t="shared" ca="1" si="34"/>
        <v>9.7049244326294581E-2</v>
      </c>
      <c r="AD245" s="18">
        <f t="shared" ca="1" si="34"/>
        <v>0.10143424386752976</v>
      </c>
      <c r="AE245" s="18">
        <f t="shared" ca="1" si="34"/>
        <v>9.7049244326294581E-2</v>
      </c>
      <c r="AF245" s="18">
        <f t="shared" ca="1" si="35"/>
        <v>0</v>
      </c>
      <c r="AG245" s="18">
        <f t="shared" ca="1" si="35"/>
        <v>0</v>
      </c>
      <c r="AH245" s="18">
        <f t="shared" ca="1" si="35"/>
        <v>0</v>
      </c>
      <c r="AI245" s="18">
        <f t="shared" ca="1" si="35"/>
        <v>0</v>
      </c>
    </row>
    <row r="246" spans="2:35" x14ac:dyDescent="0.15">
      <c r="B246">
        <v>897.803</v>
      </c>
      <c r="C246">
        <v>20</v>
      </c>
      <c r="D246" s="18">
        <v>-4.2430000000000002E-2</v>
      </c>
      <c r="E246" s="18">
        <v>1.1639999999999999E-2</v>
      </c>
      <c r="F246" s="18">
        <v>0.9052</v>
      </c>
      <c r="G246" s="18">
        <v>3.9710000000000002E-2</v>
      </c>
      <c r="H246" s="18">
        <v>1.023E-2</v>
      </c>
      <c r="I246" s="18">
        <v>1.173</v>
      </c>
      <c r="J246" s="18">
        <v>4.1189999999999997E-2</v>
      </c>
      <c r="K246" s="18">
        <v>2.0549999999999999E-2</v>
      </c>
      <c r="L246" s="18">
        <v>2.3839999999999999</v>
      </c>
      <c r="M246" s="18">
        <v>0.16719999999999999</v>
      </c>
      <c r="O246" s="18">
        <f t="shared" si="30"/>
        <v>1.4218999999999999</v>
      </c>
      <c r="P246" s="18">
        <f t="shared" ca="1" si="31"/>
        <v>0.92746134478015063</v>
      </c>
      <c r="Q246" s="18">
        <f t="shared" ca="1" si="31"/>
        <v>0.96254650924450724</v>
      </c>
      <c r="R246" s="18">
        <f t="shared" ca="1" si="31"/>
        <v>0.92746134478015063</v>
      </c>
      <c r="S246" s="18">
        <f t="shared" ca="1" si="31"/>
        <v>0.96254650924450724</v>
      </c>
      <c r="T246" s="18">
        <f t="shared" ref="T246:W261" ca="1" si="36">MAX(0,P103*(1-ABS($P$6))+T103*(1-ABS($P$6)^(X103+1))/(X103+1))</f>
        <v>4.2488585306870441E-2</v>
      </c>
      <c r="U246" s="18">
        <f t="shared" ca="1" si="36"/>
        <v>4.5655721054078655E-2</v>
      </c>
      <c r="V246" s="18">
        <f t="shared" ca="1" si="36"/>
        <v>4.2488585306870441E-2</v>
      </c>
      <c r="W246" s="18">
        <f t="shared" ca="1" si="36"/>
        <v>4.5655721054078655E-2</v>
      </c>
      <c r="X246" s="18">
        <f t="shared" ref="X246:AA261" ca="1" si="37">MAX(0,(P103+T103*ABS($P$6)^X103+AB103+AF103*$P$7^AJ103)*0.5*($P$7-$P$6))</f>
        <v>3.7808201446707062E-3</v>
      </c>
      <c r="Y246" s="18">
        <f t="shared" ca="1" si="37"/>
        <v>5.1068026419445467E-3</v>
      </c>
      <c r="Z246" s="18">
        <f t="shared" ca="1" si="37"/>
        <v>3.7808201446707062E-3</v>
      </c>
      <c r="AA246" s="18">
        <f t="shared" ca="1" si="37"/>
        <v>5.1068026419445467E-3</v>
      </c>
      <c r="AB246" s="18">
        <f t="shared" ref="AB246:AE261" ca="1" si="38">MAX(0,AB103*(AN103-($P$7))+AF103*(AN103^(AJ103+1)-$P$7^(AJ103+1))/(AJ103+1))</f>
        <v>0.10134065209687645</v>
      </c>
      <c r="AC246" s="18">
        <f t="shared" ca="1" si="38"/>
        <v>0.10243151120608886</v>
      </c>
      <c r="AD246" s="18">
        <f t="shared" ca="1" si="38"/>
        <v>0.10134065209687645</v>
      </c>
      <c r="AE246" s="18">
        <f t="shared" ca="1" si="38"/>
        <v>0.10243151120608886</v>
      </c>
      <c r="AF246" s="18">
        <f t="shared" ref="AF246:AI261" ca="1" si="39">IF(AN103&lt;1,MAX(0,(AB103+AF103*AN103^AJ103+AR103)*0.5*(1-AN103)),0)</f>
        <v>0</v>
      </c>
      <c r="AG246" s="18">
        <f t="shared" ca="1" si="39"/>
        <v>0</v>
      </c>
      <c r="AH246" s="18">
        <f t="shared" ca="1" si="39"/>
        <v>0</v>
      </c>
      <c r="AI246" s="18">
        <f t="shared" ca="1" si="39"/>
        <v>0</v>
      </c>
    </row>
    <row r="247" spans="2:35" x14ac:dyDescent="0.15">
      <c r="B247">
        <v>1036.3610000000001</v>
      </c>
      <c r="C247">
        <v>1</v>
      </c>
      <c r="D247" s="18">
        <v>5.7500000000000002E-2</v>
      </c>
      <c r="E247" s="18">
        <v>6.0609999999999997E-2</v>
      </c>
      <c r="F247" s="18">
        <v>0.30309999999999998</v>
      </c>
      <c r="G247" s="18">
        <v>7.1370000000000003E-2</v>
      </c>
      <c r="H247" s="18">
        <v>-0.1532</v>
      </c>
      <c r="I247" s="18">
        <v>0.19239999999999999</v>
      </c>
      <c r="J247" s="18">
        <v>0.1666</v>
      </c>
      <c r="K247" s="18">
        <v>3.5060000000000001E-2</v>
      </c>
      <c r="L247" s="18">
        <v>2.1840000000000002</v>
      </c>
      <c r="M247" s="18">
        <v>0.2155</v>
      </c>
      <c r="O247" s="18">
        <f t="shared" si="30"/>
        <v>1.7901</v>
      </c>
      <c r="P247" s="18">
        <f t="shared" ca="1" si="31"/>
        <v>0.94118112482454164</v>
      </c>
      <c r="Q247" s="18">
        <f t="shared" ca="1" si="31"/>
        <v>0.97147922277102139</v>
      </c>
      <c r="R247" s="18">
        <f t="shared" ca="1" si="31"/>
        <v>0.94118112482454164</v>
      </c>
      <c r="S247" s="18">
        <f t="shared" ca="1" si="31"/>
        <v>0.97147922277102139</v>
      </c>
      <c r="T247" s="18">
        <f t="shared" ca="1" si="36"/>
        <v>4.380880520791542E-2</v>
      </c>
      <c r="U247" s="18">
        <f t="shared" ca="1" si="36"/>
        <v>4.1182839335901028E-2</v>
      </c>
      <c r="V247" s="18">
        <f t="shared" ca="1" si="36"/>
        <v>4.380880520791542E-2</v>
      </c>
      <c r="W247" s="18">
        <f t="shared" ca="1" si="36"/>
        <v>4.1182839335901028E-2</v>
      </c>
      <c r="X247" s="18">
        <f t="shared" ca="1" si="37"/>
        <v>4.0980229388108023E-3</v>
      </c>
      <c r="Y247" s="18">
        <f t="shared" ca="1" si="37"/>
        <v>5.3479631826323787E-3</v>
      </c>
      <c r="Z247" s="18">
        <f t="shared" ca="1" si="37"/>
        <v>4.0980229388108023E-3</v>
      </c>
      <c r="AA247" s="18">
        <f t="shared" ca="1" si="37"/>
        <v>5.3479631826323787E-3</v>
      </c>
      <c r="AB247" s="18">
        <f t="shared" ca="1" si="38"/>
        <v>0.10188680021388975</v>
      </c>
      <c r="AC247" s="18">
        <f t="shared" ca="1" si="38"/>
        <v>0.10808491789654721</v>
      </c>
      <c r="AD247" s="18">
        <f t="shared" ca="1" si="38"/>
        <v>0.10188680021388975</v>
      </c>
      <c r="AE247" s="18">
        <f t="shared" ca="1" si="38"/>
        <v>0.10808491789654721</v>
      </c>
      <c r="AF247" s="18">
        <f t="shared" ca="1" si="39"/>
        <v>0</v>
      </c>
      <c r="AG247" s="18">
        <f t="shared" ca="1" si="39"/>
        <v>0</v>
      </c>
      <c r="AH247" s="18">
        <f t="shared" ca="1" si="39"/>
        <v>0</v>
      </c>
      <c r="AI247" s="18">
        <f t="shared" ca="1" si="39"/>
        <v>0</v>
      </c>
    </row>
    <row r="248" spans="2:35" x14ac:dyDescent="0.15">
      <c r="B248">
        <v>1036.3610000000001</v>
      </c>
      <c r="C248">
        <v>3</v>
      </c>
      <c r="D248" s="18">
        <v>-1.8749999999999999E-2</v>
      </c>
      <c r="E248" s="18">
        <v>-6.2839999999999993E-2</v>
      </c>
      <c r="F248" s="18">
        <v>0.26910000000000001</v>
      </c>
      <c r="G248" s="18">
        <v>0.34760000000000002</v>
      </c>
      <c r="H248" s="18">
        <v>3.9559999999999998E-2</v>
      </c>
      <c r="I248" s="18">
        <v>2.1389999999999998</v>
      </c>
      <c r="J248" s="18">
        <v>0.23430000000000001</v>
      </c>
      <c r="K248" s="18">
        <v>4.2029999999999998E-2</v>
      </c>
      <c r="L248" s="18">
        <v>0.1089</v>
      </c>
      <c r="M248" s="18">
        <v>3.0609999999999998E-2</v>
      </c>
      <c r="O248" s="18">
        <f t="shared" si="30"/>
        <v>2.2536</v>
      </c>
      <c r="P248" s="18">
        <f t="shared" ca="1" si="31"/>
        <v>0.95663663976152802</v>
      </c>
      <c r="Q248" s="18">
        <f t="shared" ca="1" si="31"/>
        <v>0.9920808366481243</v>
      </c>
      <c r="R248" s="18">
        <f t="shared" ca="1" si="31"/>
        <v>0.95663663976152802</v>
      </c>
      <c r="S248" s="18">
        <f t="shared" ca="1" si="31"/>
        <v>0.9920808366481243</v>
      </c>
      <c r="T248" s="18">
        <f t="shared" ca="1" si="36"/>
        <v>4.3554907373939598E-2</v>
      </c>
      <c r="U248" s="18">
        <f t="shared" ca="1" si="36"/>
        <v>3.8429785869563193E-2</v>
      </c>
      <c r="V248" s="18">
        <f t="shared" ca="1" si="36"/>
        <v>4.3554907373939598E-2</v>
      </c>
      <c r="W248" s="18">
        <f t="shared" ca="1" si="36"/>
        <v>3.8429785869563193E-2</v>
      </c>
      <c r="X248" s="18">
        <f t="shared" ca="1" si="37"/>
        <v>4.4106857580571025E-3</v>
      </c>
      <c r="Y248" s="18">
        <f t="shared" ca="1" si="37"/>
        <v>5.6100194781117671E-3</v>
      </c>
      <c r="Z248" s="18">
        <f t="shared" ca="1" si="37"/>
        <v>4.4106857580571025E-3</v>
      </c>
      <c r="AA248" s="18">
        <f t="shared" ca="1" si="37"/>
        <v>5.6100194781117671E-3</v>
      </c>
      <c r="AB248" s="18">
        <f t="shared" ca="1" si="38"/>
        <v>0.10428785682887129</v>
      </c>
      <c r="AC248" s="18">
        <f t="shared" ca="1" si="38"/>
        <v>0.11385476375161718</v>
      </c>
      <c r="AD248" s="18">
        <f t="shared" ca="1" si="38"/>
        <v>0.10428785682887129</v>
      </c>
      <c r="AE248" s="18">
        <f t="shared" ca="1" si="38"/>
        <v>0.11385476375161718</v>
      </c>
      <c r="AF248" s="18">
        <f t="shared" ca="1" si="39"/>
        <v>0</v>
      </c>
      <c r="AG248" s="18">
        <f t="shared" ca="1" si="39"/>
        <v>0</v>
      </c>
      <c r="AH248" s="18">
        <f t="shared" ca="1" si="39"/>
        <v>0</v>
      </c>
      <c r="AI248" s="18">
        <f t="shared" ca="1" si="39"/>
        <v>0</v>
      </c>
    </row>
    <row r="249" spans="2:35" x14ac:dyDescent="0.15">
      <c r="B249">
        <v>1036.3610000000001</v>
      </c>
      <c r="C249">
        <v>5</v>
      </c>
      <c r="D249" s="18">
        <v>4.2360000000000002E-2</v>
      </c>
      <c r="E249" s="18">
        <v>-0.13719999999999999</v>
      </c>
      <c r="F249" s="18">
        <v>0.2409</v>
      </c>
      <c r="G249" s="18">
        <v>0.15060000000000001</v>
      </c>
      <c r="H249" s="18">
        <v>6.1159999999999999E-2</v>
      </c>
      <c r="I249" s="18">
        <v>0.32979999999999998</v>
      </c>
      <c r="J249" s="18">
        <v>5.2549999999999999E-2</v>
      </c>
      <c r="K249" s="18">
        <v>3.3689999999999998E-2</v>
      </c>
      <c r="L249" s="18">
        <v>2.23</v>
      </c>
      <c r="M249" s="18">
        <v>0.2142</v>
      </c>
      <c r="O249" s="18">
        <f t="shared" si="30"/>
        <v>2.8371</v>
      </c>
      <c r="P249" s="18">
        <f t="shared" ca="1" si="31"/>
        <v>0.98994054748265592</v>
      </c>
      <c r="Q249" s="18">
        <f t="shared" ca="1" si="31"/>
        <v>1.0205164319572235</v>
      </c>
      <c r="R249" s="18">
        <f t="shared" ca="1" si="31"/>
        <v>0.98994054748265592</v>
      </c>
      <c r="S249" s="18">
        <f t="shared" ca="1" si="31"/>
        <v>1.0205164319572235</v>
      </c>
      <c r="T249" s="18">
        <f t="shared" ca="1" si="36"/>
        <v>4.2120983040746712E-2</v>
      </c>
      <c r="U249" s="18">
        <f t="shared" ca="1" si="36"/>
        <v>3.7346987367010219E-2</v>
      </c>
      <c r="V249" s="18">
        <f t="shared" ca="1" si="36"/>
        <v>4.2120983040746712E-2</v>
      </c>
      <c r="W249" s="18">
        <f t="shared" ca="1" si="36"/>
        <v>3.7346987367010219E-2</v>
      </c>
      <c r="X249" s="18">
        <f t="shared" ca="1" si="37"/>
        <v>4.83026175758558E-3</v>
      </c>
      <c r="Y249" s="18">
        <f t="shared" ca="1" si="37"/>
        <v>5.8628517768512106E-3</v>
      </c>
      <c r="Z249" s="18">
        <f t="shared" ca="1" si="37"/>
        <v>4.83026175758558E-3</v>
      </c>
      <c r="AA249" s="18">
        <f t="shared" ca="1" si="37"/>
        <v>5.8628517768512106E-3</v>
      </c>
      <c r="AB249" s="18">
        <f t="shared" ca="1" si="38"/>
        <v>0.11060268670062953</v>
      </c>
      <c r="AC249" s="18">
        <f t="shared" ca="1" si="38"/>
        <v>0.11921039550863458</v>
      </c>
      <c r="AD249" s="18">
        <f t="shared" ca="1" si="38"/>
        <v>0.11060268670062953</v>
      </c>
      <c r="AE249" s="18">
        <f t="shared" ca="1" si="38"/>
        <v>0.11921039550863458</v>
      </c>
      <c r="AF249" s="18">
        <f t="shared" ca="1" si="39"/>
        <v>0</v>
      </c>
      <c r="AG249" s="18">
        <f t="shared" ca="1" si="39"/>
        <v>0</v>
      </c>
      <c r="AH249" s="18">
        <f t="shared" ca="1" si="39"/>
        <v>0</v>
      </c>
      <c r="AI249" s="18">
        <f t="shared" ca="1" si="39"/>
        <v>0</v>
      </c>
    </row>
    <row r="250" spans="2:35" x14ac:dyDescent="0.15">
      <c r="B250">
        <v>1036.3610000000001</v>
      </c>
      <c r="C250">
        <v>7</v>
      </c>
      <c r="D250" s="18">
        <v>3.1570000000000001E-2</v>
      </c>
      <c r="E250" s="18">
        <v>-3.5000000000000003E-2</v>
      </c>
      <c r="F250" s="18">
        <v>0.50509999999999999</v>
      </c>
      <c r="G250" s="18">
        <v>7.9990000000000006E-2</v>
      </c>
      <c r="H250" s="18">
        <v>3.2800000000000003E-2</v>
      </c>
      <c r="I250" s="18">
        <v>2.2410000000000001</v>
      </c>
      <c r="J250" s="18">
        <v>0.22040000000000001</v>
      </c>
      <c r="K250" s="18">
        <v>-2.9360000000000001E-2</v>
      </c>
      <c r="L250" s="18">
        <v>7.1080000000000004E-2</v>
      </c>
      <c r="M250" s="18">
        <v>3.023E-2</v>
      </c>
      <c r="O250" s="18">
        <f t="shared" si="30"/>
        <v>3.5716999999999999</v>
      </c>
      <c r="P250" s="18">
        <f t="shared" ca="1" si="31"/>
        <v>1.030590391927374</v>
      </c>
      <c r="Q250" s="18">
        <f t="shared" ca="1" si="31"/>
        <v>1.0304405934331364</v>
      </c>
      <c r="R250" s="18">
        <f t="shared" ca="1" si="31"/>
        <v>1.030590391927374</v>
      </c>
      <c r="S250" s="18">
        <f t="shared" ca="1" si="31"/>
        <v>1.0304405934331364</v>
      </c>
      <c r="T250" s="18">
        <f t="shared" ca="1" si="36"/>
        <v>4.0113358466028023E-2</v>
      </c>
      <c r="U250" s="18">
        <f t="shared" ca="1" si="36"/>
        <v>3.7474887205789634E-2</v>
      </c>
      <c r="V250" s="18">
        <f t="shared" ca="1" si="36"/>
        <v>4.0113358466028023E-2</v>
      </c>
      <c r="W250" s="18">
        <f t="shared" ca="1" si="36"/>
        <v>3.7474887205789634E-2</v>
      </c>
      <c r="X250" s="18">
        <f t="shared" ca="1" si="37"/>
        <v>5.2966764175793254E-3</v>
      </c>
      <c r="Y250" s="18">
        <f t="shared" ca="1" si="37"/>
        <v>5.9863180254309525E-3</v>
      </c>
      <c r="Z250" s="18">
        <f t="shared" ca="1" si="37"/>
        <v>5.2966764175793254E-3</v>
      </c>
      <c r="AA250" s="18">
        <f t="shared" ca="1" si="37"/>
        <v>5.9863180254309525E-3</v>
      </c>
      <c r="AB250" s="18">
        <f t="shared" ca="1" si="38"/>
        <v>0.118613520294648</v>
      </c>
      <c r="AC250" s="18">
        <f t="shared" ca="1" si="38"/>
        <v>0.12053850877620911</v>
      </c>
      <c r="AD250" s="18">
        <f t="shared" ca="1" si="38"/>
        <v>0.118613520294648</v>
      </c>
      <c r="AE250" s="18">
        <f t="shared" ca="1" si="38"/>
        <v>0.12053850877620911</v>
      </c>
      <c r="AF250" s="18">
        <f t="shared" ca="1" si="39"/>
        <v>0</v>
      </c>
      <c r="AG250" s="18">
        <f t="shared" ca="1" si="39"/>
        <v>0</v>
      </c>
      <c r="AH250" s="18">
        <f t="shared" ca="1" si="39"/>
        <v>0</v>
      </c>
      <c r="AI250" s="18">
        <f t="shared" ca="1" si="39"/>
        <v>0</v>
      </c>
    </row>
    <row r="251" spans="2:35" x14ac:dyDescent="0.15">
      <c r="B251">
        <v>1036.3610000000001</v>
      </c>
      <c r="C251">
        <v>10</v>
      </c>
      <c r="D251" s="18">
        <v>6.7559999999999995E-2</v>
      </c>
      <c r="E251" s="18">
        <v>0.69110000000000005</v>
      </c>
      <c r="F251" s="18">
        <v>0.66139999999999999</v>
      </c>
      <c r="G251" s="18">
        <v>0.33410000000000001</v>
      </c>
      <c r="H251" s="18">
        <v>3.3619999999999997E-2</v>
      </c>
      <c r="I251" s="18">
        <v>2.29</v>
      </c>
      <c r="J251" s="18">
        <v>0.20910000000000001</v>
      </c>
      <c r="K251" s="18">
        <v>-0.7923</v>
      </c>
      <c r="L251" s="18">
        <v>0.56810000000000005</v>
      </c>
      <c r="M251" s="18">
        <v>0.36049999999999999</v>
      </c>
      <c r="O251" s="18">
        <f t="shared" si="30"/>
        <v>4.4965000000000002</v>
      </c>
      <c r="P251" s="18">
        <f t="shared" ca="1" si="31"/>
        <v>1.0013115878681464</v>
      </c>
      <c r="Q251" s="18">
        <f t="shared" ca="1" si="31"/>
        <v>0.95529764495695291</v>
      </c>
      <c r="R251" s="18">
        <f t="shared" ca="1" si="31"/>
        <v>1.0013115878681464</v>
      </c>
      <c r="S251" s="18">
        <f t="shared" ca="1" si="31"/>
        <v>0.95529764495695291</v>
      </c>
      <c r="T251" s="18">
        <f t="shared" ca="1" si="36"/>
        <v>3.8013185234934778E-2</v>
      </c>
      <c r="U251" s="18">
        <f t="shared" ca="1" si="36"/>
        <v>3.8100001635276735E-2</v>
      </c>
      <c r="V251" s="18">
        <f t="shared" ca="1" si="36"/>
        <v>3.8013185234934778E-2</v>
      </c>
      <c r="W251" s="18">
        <f t="shared" ca="1" si="36"/>
        <v>3.8100001635276735E-2</v>
      </c>
      <c r="X251" s="18">
        <f t="shared" ca="1" si="37"/>
        <v>5.6132964449182397E-3</v>
      </c>
      <c r="Y251" s="18">
        <f t="shared" ca="1" si="37"/>
        <v>5.9497958293456233E-3</v>
      </c>
      <c r="Z251" s="18">
        <f t="shared" ca="1" si="37"/>
        <v>5.6132964449182397E-3</v>
      </c>
      <c r="AA251" s="18">
        <f t="shared" ca="1" si="37"/>
        <v>5.9497958293456233E-3</v>
      </c>
      <c r="AB251" s="18">
        <f t="shared" ca="1" si="38"/>
        <v>0.1157372071045572</v>
      </c>
      <c r="AC251" s="18">
        <f t="shared" ca="1" si="38"/>
        <v>0.10799054485432311</v>
      </c>
      <c r="AD251" s="18">
        <f t="shared" ca="1" si="38"/>
        <v>0.1157372071045572</v>
      </c>
      <c r="AE251" s="18">
        <f t="shared" ca="1" si="38"/>
        <v>0.10799054485432311</v>
      </c>
      <c r="AF251" s="18">
        <f t="shared" ca="1" si="39"/>
        <v>0</v>
      </c>
      <c r="AG251" s="18">
        <f t="shared" ca="1" si="39"/>
        <v>0</v>
      </c>
      <c r="AH251" s="18">
        <f t="shared" ca="1" si="39"/>
        <v>0</v>
      </c>
      <c r="AI251" s="18">
        <f t="shared" ca="1" si="39"/>
        <v>0</v>
      </c>
    </row>
    <row r="252" spans="2:35" x14ac:dyDescent="0.15">
      <c r="B252">
        <v>1036.3610000000001</v>
      </c>
      <c r="C252">
        <v>15</v>
      </c>
      <c r="D252" s="18">
        <v>3.7330000000000002E-2</v>
      </c>
      <c r="E252" s="18">
        <v>-0.13700000000000001</v>
      </c>
      <c r="F252" s="18">
        <v>0.10440000000000001</v>
      </c>
      <c r="G252" s="18">
        <v>0.2142</v>
      </c>
      <c r="H252" s="18">
        <v>7.5609999999999997E-2</v>
      </c>
      <c r="I252" s="18">
        <v>0.36840000000000001</v>
      </c>
      <c r="J252" s="18">
        <v>0.27760000000000001</v>
      </c>
      <c r="K252" s="18">
        <v>2.401E-2</v>
      </c>
      <c r="L252" s="18">
        <v>2.379</v>
      </c>
      <c r="M252" s="18">
        <v>0.15029999999999999</v>
      </c>
      <c r="O252" s="18">
        <f t="shared" si="30"/>
        <v>5.6607000000000003</v>
      </c>
      <c r="P252" s="18">
        <f t="shared" ca="1" si="31"/>
        <v>0.96866009878643899</v>
      </c>
      <c r="Q252" s="18">
        <f t="shared" ca="1" si="31"/>
        <v>0.91010415719306459</v>
      </c>
      <c r="R252" s="18">
        <f t="shared" ca="1" si="31"/>
        <v>0.96866009878643899</v>
      </c>
      <c r="S252" s="18">
        <f t="shared" ca="1" si="31"/>
        <v>0.91010415719306459</v>
      </c>
      <c r="T252" s="18">
        <f t="shared" ca="1" si="36"/>
        <v>3.5720412461202181E-2</v>
      </c>
      <c r="U252" s="18">
        <f t="shared" ca="1" si="36"/>
        <v>3.7970731079381585E-2</v>
      </c>
      <c r="V252" s="18">
        <f t="shared" ca="1" si="36"/>
        <v>3.5720412461202181E-2</v>
      </c>
      <c r="W252" s="18">
        <f t="shared" ca="1" si="36"/>
        <v>3.7970731079381585E-2</v>
      </c>
      <c r="X252" s="18">
        <f t="shared" ca="1" si="37"/>
        <v>5.9462943821023736E-3</v>
      </c>
      <c r="Y252" s="18">
        <f t="shared" ca="1" si="37"/>
        <v>6.0337656893324409E-3</v>
      </c>
      <c r="Z252" s="18">
        <f t="shared" ca="1" si="37"/>
        <v>5.9462943821023736E-3</v>
      </c>
      <c r="AA252" s="18">
        <f t="shared" ca="1" si="37"/>
        <v>6.0337656893324409E-3</v>
      </c>
      <c r="AB252" s="18">
        <f t="shared" ca="1" si="38"/>
        <v>0.11250033605444085</v>
      </c>
      <c r="AC252" s="18">
        <f t="shared" ca="1" si="38"/>
        <v>0.10084307857704554</v>
      </c>
      <c r="AD252" s="18">
        <f t="shared" ca="1" si="38"/>
        <v>0.11250033605444085</v>
      </c>
      <c r="AE252" s="18">
        <f t="shared" ca="1" si="38"/>
        <v>0.10084307857704554</v>
      </c>
      <c r="AF252" s="18">
        <f t="shared" ca="1" si="39"/>
        <v>0</v>
      </c>
      <c r="AG252" s="18">
        <f t="shared" ca="1" si="39"/>
        <v>0</v>
      </c>
      <c r="AH252" s="18">
        <f t="shared" ca="1" si="39"/>
        <v>0</v>
      </c>
      <c r="AI252" s="18">
        <f t="shared" ca="1" si="39"/>
        <v>0</v>
      </c>
    </row>
    <row r="253" spans="2:35" x14ac:dyDescent="0.15">
      <c r="B253">
        <v>1036.3610000000001</v>
      </c>
      <c r="C253">
        <v>20</v>
      </c>
      <c r="D253" s="18">
        <v>-4.2430000000000002E-2</v>
      </c>
      <c r="E253" s="18">
        <v>1.1639999999999999E-2</v>
      </c>
      <c r="F253" s="18">
        <v>0.9052</v>
      </c>
      <c r="G253" s="18">
        <v>3.9710000000000002E-2</v>
      </c>
      <c r="H253" s="18">
        <v>1.023E-2</v>
      </c>
      <c r="I253" s="18">
        <v>1.173</v>
      </c>
      <c r="J253" s="18">
        <v>4.1189999999999997E-2</v>
      </c>
      <c r="K253" s="18">
        <v>2.0549999999999999E-2</v>
      </c>
      <c r="L253" s="18">
        <v>2.3839999999999999</v>
      </c>
      <c r="M253" s="18">
        <v>0.16719999999999999</v>
      </c>
      <c r="O253" s="18">
        <f t="shared" si="30"/>
        <v>7.1265000000000001</v>
      </c>
      <c r="P253" s="18">
        <f t="shared" ca="1" si="31"/>
        <v>0.9539210807537406</v>
      </c>
      <c r="Q253" s="18">
        <f t="shared" ca="1" si="31"/>
        <v>0.90249540630659308</v>
      </c>
      <c r="R253" s="18">
        <f t="shared" ca="1" si="31"/>
        <v>0.9539210807537406</v>
      </c>
      <c r="S253" s="18">
        <f t="shared" ca="1" si="31"/>
        <v>0.90249540630659308</v>
      </c>
      <c r="T253" s="18">
        <f t="shared" ca="1" si="36"/>
        <v>3.2446175747867317E-2</v>
      </c>
      <c r="U253" s="18">
        <f t="shared" ca="1" si="36"/>
        <v>3.4733339351790231E-2</v>
      </c>
      <c r="V253" s="18">
        <f t="shared" ca="1" si="36"/>
        <v>3.2446175747867317E-2</v>
      </c>
      <c r="W253" s="18">
        <f t="shared" ca="1" si="36"/>
        <v>3.4733339351790231E-2</v>
      </c>
      <c r="X253" s="18">
        <f t="shared" ca="1" si="37"/>
        <v>5.9664936402913466E-3</v>
      </c>
      <c r="Y253" s="18">
        <f t="shared" ca="1" si="37"/>
        <v>5.9299812447662194E-3</v>
      </c>
      <c r="Z253" s="18">
        <f t="shared" ca="1" si="37"/>
        <v>5.9664936402913466E-3</v>
      </c>
      <c r="AA253" s="18">
        <f t="shared" ca="1" si="37"/>
        <v>5.9299812447662194E-3</v>
      </c>
      <c r="AB253" s="18">
        <f t="shared" ca="1" si="38"/>
        <v>0.11340858593336221</v>
      </c>
      <c r="AC253" s="18">
        <f t="shared" ca="1" si="38"/>
        <v>0.10297328443486634</v>
      </c>
      <c r="AD253" s="18">
        <f t="shared" ca="1" si="38"/>
        <v>0.11340858593336221</v>
      </c>
      <c r="AE253" s="18">
        <f t="shared" ca="1" si="38"/>
        <v>0.10297328443486634</v>
      </c>
      <c r="AF253" s="18">
        <f t="shared" ca="1" si="39"/>
        <v>0</v>
      </c>
      <c r="AG253" s="18">
        <f t="shared" ca="1" si="39"/>
        <v>0</v>
      </c>
      <c r="AH253" s="18">
        <f t="shared" ca="1" si="39"/>
        <v>0</v>
      </c>
      <c r="AI253" s="18">
        <f t="shared" ca="1" si="39"/>
        <v>0</v>
      </c>
    </row>
    <row r="254" spans="2:35" x14ac:dyDescent="0.15">
      <c r="B254">
        <v>0.76500000000000001</v>
      </c>
      <c r="C254">
        <v>1</v>
      </c>
      <c r="D254" s="18">
        <v>-6.0999999999999999E-2</v>
      </c>
      <c r="E254" s="18">
        <v>0.19600000000000001</v>
      </c>
      <c r="F254" s="18">
        <v>1.264</v>
      </c>
      <c r="G254" s="18">
        <v>8.2699999999999996E-2</v>
      </c>
      <c r="H254" s="18">
        <v>-1.6469999999999999E-2</v>
      </c>
      <c r="I254" s="18">
        <v>1.696</v>
      </c>
      <c r="J254" s="18">
        <v>3.099E-2</v>
      </c>
      <c r="K254" s="18">
        <v>-1.591</v>
      </c>
      <c r="L254" s="18">
        <v>3.2240000000000002</v>
      </c>
      <c r="M254" s="18">
        <v>0.7732</v>
      </c>
      <c r="O254" s="18">
        <f t="shared" si="30"/>
        <v>8.9717000000000002</v>
      </c>
      <c r="P254" s="18">
        <f t="shared" ca="1" si="31"/>
        <v>0.94426750513351909</v>
      </c>
      <c r="Q254" s="18">
        <f t="shared" ca="1" si="31"/>
        <v>0.88913288245211708</v>
      </c>
      <c r="R254" s="18">
        <f t="shared" ca="1" si="31"/>
        <v>0.94426750513351909</v>
      </c>
      <c r="S254" s="18">
        <f t="shared" ca="1" si="31"/>
        <v>0.88913288245211708</v>
      </c>
      <c r="T254" s="18">
        <f t="shared" ca="1" si="36"/>
        <v>3.0513809697232715E-2</v>
      </c>
      <c r="U254" s="18">
        <f t="shared" ca="1" si="36"/>
        <v>2.9484113066945532E-2</v>
      </c>
      <c r="V254" s="18">
        <f t="shared" ca="1" si="36"/>
        <v>3.0513809697232715E-2</v>
      </c>
      <c r="W254" s="18">
        <f t="shared" ca="1" si="36"/>
        <v>2.9484113066945532E-2</v>
      </c>
      <c r="X254" s="18">
        <f t="shared" ca="1" si="37"/>
        <v>5.8548596217625612E-3</v>
      </c>
      <c r="Y254" s="18">
        <f t="shared" ca="1" si="37"/>
        <v>5.6755211125872149E-3</v>
      </c>
      <c r="Z254" s="18">
        <f t="shared" ca="1" si="37"/>
        <v>5.8548596217625612E-3</v>
      </c>
      <c r="AA254" s="18">
        <f t="shared" ca="1" si="37"/>
        <v>5.6755211125872149E-3</v>
      </c>
      <c r="AB254" s="18">
        <f t="shared" ca="1" si="38"/>
        <v>0.11391617172405596</v>
      </c>
      <c r="AC254" s="18">
        <f t="shared" ca="1" si="38"/>
        <v>0.10635025912826682</v>
      </c>
      <c r="AD254" s="18">
        <f t="shared" ca="1" si="38"/>
        <v>0.11391617172405596</v>
      </c>
      <c r="AE254" s="18">
        <f t="shared" ca="1" si="38"/>
        <v>0.10635025912826682</v>
      </c>
      <c r="AF254" s="18">
        <f t="shared" ca="1" si="39"/>
        <v>0</v>
      </c>
      <c r="AG254" s="18">
        <f t="shared" ca="1" si="39"/>
        <v>0</v>
      </c>
      <c r="AH254" s="18">
        <f t="shared" ca="1" si="39"/>
        <v>0</v>
      </c>
      <c r="AI254" s="18">
        <f t="shared" ca="1" si="39"/>
        <v>0</v>
      </c>
    </row>
    <row r="255" spans="2:35" x14ac:dyDescent="0.15">
      <c r="B255">
        <v>0.76500000000000001</v>
      </c>
      <c r="C255">
        <v>3</v>
      </c>
      <c r="D255" s="18">
        <v>-1.0449999999999999</v>
      </c>
      <c r="E255" s="18">
        <v>1.8859999999999999</v>
      </c>
      <c r="F255" s="18">
        <v>0.51070000000000004</v>
      </c>
      <c r="G255" s="18">
        <v>0.33979999999999999</v>
      </c>
      <c r="H255" s="18">
        <v>-1.198</v>
      </c>
      <c r="I255" s="18">
        <v>1.4950000000000001</v>
      </c>
      <c r="J255" s="18">
        <v>0.39300000000000002</v>
      </c>
      <c r="K255" s="18">
        <v>-0.87949999999999995</v>
      </c>
      <c r="L255" s="18">
        <v>3.55</v>
      </c>
      <c r="M255" s="18">
        <v>0.51280000000000003</v>
      </c>
      <c r="O255" s="18">
        <f t="shared" si="30"/>
        <v>11.295</v>
      </c>
      <c r="P255" s="18">
        <f t="shared" ca="1" si="31"/>
        <v>0.9348183837086631</v>
      </c>
      <c r="Q255" s="18">
        <f t="shared" ca="1" si="31"/>
        <v>0.8942989144663066</v>
      </c>
      <c r="R255" s="18">
        <f t="shared" ca="1" si="31"/>
        <v>0.9348183837086631</v>
      </c>
      <c r="S255" s="18">
        <f t="shared" ca="1" si="31"/>
        <v>0.8942989144663066</v>
      </c>
      <c r="T255" s="18">
        <f t="shared" ca="1" si="36"/>
        <v>2.8987943534298906E-2</v>
      </c>
      <c r="U255" s="18">
        <f t="shared" ca="1" si="36"/>
        <v>2.7058597061415036E-2</v>
      </c>
      <c r="V255" s="18">
        <f t="shared" ca="1" si="36"/>
        <v>2.8987943534298906E-2</v>
      </c>
      <c r="W255" s="18">
        <f t="shared" ca="1" si="36"/>
        <v>2.7058597061415036E-2</v>
      </c>
      <c r="X255" s="18">
        <f t="shared" ca="1" si="37"/>
        <v>5.6872477404775424E-3</v>
      </c>
      <c r="Y255" s="18">
        <f t="shared" ca="1" si="37"/>
        <v>5.5255516484977209E-3</v>
      </c>
      <c r="Z255" s="18">
        <f t="shared" ca="1" si="37"/>
        <v>5.6872477404775424E-3</v>
      </c>
      <c r="AA255" s="18">
        <f t="shared" ca="1" si="37"/>
        <v>5.5255516484977209E-3</v>
      </c>
      <c r="AB255" s="18">
        <f t="shared" ca="1" si="38"/>
        <v>0.11410577538563341</v>
      </c>
      <c r="AC255" s="18">
        <f t="shared" ca="1" si="38"/>
        <v>0.10974794412911607</v>
      </c>
      <c r="AD255" s="18">
        <f t="shared" ca="1" si="38"/>
        <v>0.11410577538563341</v>
      </c>
      <c r="AE255" s="18">
        <f t="shared" ca="1" si="38"/>
        <v>0.10974794412911607</v>
      </c>
      <c r="AF255" s="18">
        <f t="shared" ca="1" si="39"/>
        <v>0</v>
      </c>
      <c r="AG255" s="18">
        <f t="shared" ca="1" si="39"/>
        <v>0</v>
      </c>
      <c r="AH255" s="18">
        <f t="shared" ca="1" si="39"/>
        <v>0</v>
      </c>
      <c r="AI255" s="18">
        <f t="shared" ca="1" si="39"/>
        <v>0</v>
      </c>
    </row>
    <row r="256" spans="2:35" x14ac:dyDescent="0.15">
      <c r="B256">
        <v>0.76500000000000001</v>
      </c>
      <c r="C256">
        <v>5</v>
      </c>
      <c r="D256" s="18">
        <v>-0.28349999999999997</v>
      </c>
      <c r="E256" s="18">
        <v>0.47420000000000001</v>
      </c>
      <c r="F256" s="18">
        <v>0.84899999999999998</v>
      </c>
      <c r="G256" s="18">
        <v>0.51119999999999999</v>
      </c>
      <c r="H256" s="18">
        <v>-0.39579999999999999</v>
      </c>
      <c r="I256" s="18">
        <v>2.09</v>
      </c>
      <c r="J256" s="18">
        <v>0.37590000000000001</v>
      </c>
      <c r="K256" s="18">
        <v>-0.65810000000000002</v>
      </c>
      <c r="L256" s="18">
        <v>2.681</v>
      </c>
      <c r="M256" s="18">
        <v>0.1729</v>
      </c>
      <c r="O256" s="18">
        <f t="shared" si="30"/>
        <v>14.218999999999999</v>
      </c>
      <c r="P256" s="18">
        <f t="shared" ca="1" si="31"/>
        <v>0.92762850105733508</v>
      </c>
      <c r="Q256" s="18">
        <f t="shared" ca="1" si="31"/>
        <v>0.91070059471117537</v>
      </c>
      <c r="R256" s="18">
        <f t="shared" ca="1" si="31"/>
        <v>0.92762850105733508</v>
      </c>
      <c r="S256" s="18">
        <f t="shared" ca="1" si="31"/>
        <v>0.91070059471117537</v>
      </c>
      <c r="T256" s="18">
        <f t="shared" ca="1" si="36"/>
        <v>2.7360632246972449E-2</v>
      </c>
      <c r="U256" s="18">
        <f t="shared" ca="1" si="36"/>
        <v>2.6286013274758192E-2</v>
      </c>
      <c r="V256" s="18">
        <f t="shared" ca="1" si="36"/>
        <v>2.7360632246972449E-2</v>
      </c>
      <c r="W256" s="18">
        <f t="shared" ca="1" si="36"/>
        <v>2.6286013274758192E-2</v>
      </c>
      <c r="X256" s="18">
        <f t="shared" ca="1" si="37"/>
        <v>5.4879287876671498E-3</v>
      </c>
      <c r="Y256" s="18">
        <f t="shared" ca="1" si="37"/>
        <v>5.4204832508173853E-3</v>
      </c>
      <c r="Z256" s="18">
        <f t="shared" ca="1" si="37"/>
        <v>5.4879287876671498E-3</v>
      </c>
      <c r="AA256" s="18">
        <f t="shared" ca="1" si="37"/>
        <v>5.4204832508173853E-3</v>
      </c>
      <c r="AB256" s="18">
        <f t="shared" ca="1" si="38"/>
        <v>0.11478810026156074</v>
      </c>
      <c r="AC256" s="18">
        <f t="shared" ca="1" si="38"/>
        <v>0.11323600479943677</v>
      </c>
      <c r="AD256" s="18">
        <f t="shared" ca="1" si="38"/>
        <v>0.11478810026156074</v>
      </c>
      <c r="AE256" s="18">
        <f t="shared" ca="1" si="38"/>
        <v>0.11323600479943677</v>
      </c>
      <c r="AF256" s="18">
        <f t="shared" ca="1" si="39"/>
        <v>0</v>
      </c>
      <c r="AG256" s="18">
        <f t="shared" ca="1" si="39"/>
        <v>0</v>
      </c>
      <c r="AH256" s="18">
        <f t="shared" ca="1" si="39"/>
        <v>0</v>
      </c>
      <c r="AI256" s="18">
        <f t="shared" ca="1" si="39"/>
        <v>0</v>
      </c>
    </row>
    <row r="257" spans="2:35" x14ac:dyDescent="0.15">
      <c r="B257">
        <v>0.76500000000000001</v>
      </c>
      <c r="C257">
        <v>7</v>
      </c>
      <c r="D257" s="18">
        <v>-0.86080000000000001</v>
      </c>
      <c r="E257" s="18">
        <v>1.46</v>
      </c>
      <c r="F257" s="18">
        <v>0.55349999999999999</v>
      </c>
      <c r="G257" s="18">
        <v>0.2397</v>
      </c>
      <c r="H257" s="18">
        <v>-0.94199999999999995</v>
      </c>
      <c r="I257" s="18">
        <v>1.4590000000000001</v>
      </c>
      <c r="J257" s="18">
        <v>0.83240000000000003</v>
      </c>
      <c r="K257" s="18">
        <v>-0.73329999999999995</v>
      </c>
      <c r="L257" s="18">
        <v>2.7869999999999999</v>
      </c>
      <c r="M257" s="18">
        <v>0.18110000000000001</v>
      </c>
      <c r="O257" s="18">
        <f t="shared" si="30"/>
        <v>17.901</v>
      </c>
      <c r="P257" s="18">
        <f t="shared" ca="1" si="31"/>
        <v>0.92696026695357703</v>
      </c>
      <c r="Q257" s="18">
        <f t="shared" ca="1" si="31"/>
        <v>0.92770541820477725</v>
      </c>
      <c r="R257" s="18">
        <f t="shared" ca="1" si="31"/>
        <v>0.92696026695357703</v>
      </c>
      <c r="S257" s="18">
        <f t="shared" ca="1" si="31"/>
        <v>0.92770541820477725</v>
      </c>
      <c r="T257" s="18">
        <f t="shared" ca="1" si="36"/>
        <v>2.556135505297303E-2</v>
      </c>
      <c r="U257" s="18">
        <f t="shared" ca="1" si="36"/>
        <v>2.5467525413699947E-2</v>
      </c>
      <c r="V257" s="18">
        <f t="shared" ca="1" si="36"/>
        <v>2.556135505297303E-2</v>
      </c>
      <c r="W257" s="18">
        <f t="shared" ca="1" si="36"/>
        <v>2.5467525413699947E-2</v>
      </c>
      <c r="X257" s="18">
        <f t="shared" ca="1" si="37"/>
        <v>5.2732422758855592E-3</v>
      </c>
      <c r="Y257" s="18">
        <f t="shared" ca="1" si="37"/>
        <v>5.2736193245111855E-3</v>
      </c>
      <c r="Z257" s="18">
        <f t="shared" ca="1" si="37"/>
        <v>5.2732422758855592E-3</v>
      </c>
      <c r="AA257" s="18">
        <f t="shared" ca="1" si="37"/>
        <v>5.2736193245111855E-3</v>
      </c>
      <c r="AB257" s="18">
        <f t="shared" ca="1" si="38"/>
        <v>0.11669571120658606</v>
      </c>
      <c r="AC257" s="18">
        <f t="shared" ca="1" si="38"/>
        <v>0.11690775830221316</v>
      </c>
      <c r="AD257" s="18">
        <f t="shared" ca="1" si="38"/>
        <v>0.11669571120658606</v>
      </c>
      <c r="AE257" s="18">
        <f t="shared" ca="1" si="38"/>
        <v>0.11690775830221316</v>
      </c>
      <c r="AF257" s="18">
        <f t="shared" ca="1" si="39"/>
        <v>0</v>
      </c>
      <c r="AG257" s="18">
        <f t="shared" ca="1" si="39"/>
        <v>0</v>
      </c>
      <c r="AH257" s="18">
        <f t="shared" ca="1" si="39"/>
        <v>0</v>
      </c>
      <c r="AI257" s="18">
        <f t="shared" ca="1" si="39"/>
        <v>0</v>
      </c>
    </row>
    <row r="258" spans="2:35" x14ac:dyDescent="0.15">
      <c r="B258">
        <v>0.76500000000000001</v>
      </c>
      <c r="C258">
        <v>10</v>
      </c>
      <c r="D258" s="18">
        <v>-0.80430000000000001</v>
      </c>
      <c r="E258" s="18">
        <v>1.1299999999999999</v>
      </c>
      <c r="F258" s="18">
        <v>0.94089999999999996</v>
      </c>
      <c r="G258" s="18">
        <v>0.25440000000000002</v>
      </c>
      <c r="H258" s="18">
        <v>-0.35070000000000001</v>
      </c>
      <c r="I258" s="18">
        <v>1.81</v>
      </c>
      <c r="J258" s="18">
        <v>0.2258</v>
      </c>
      <c r="K258" s="18">
        <v>-1.411</v>
      </c>
      <c r="L258" s="18">
        <v>2.968</v>
      </c>
      <c r="M258" s="18">
        <v>0.31879999999999997</v>
      </c>
      <c r="O258" s="18">
        <f t="shared" si="30"/>
        <v>22.536000000000001</v>
      </c>
      <c r="P258" s="18">
        <f t="shared" ca="1" si="31"/>
        <v>0.94650159349909635</v>
      </c>
      <c r="Q258" s="18">
        <f t="shared" ca="1" si="31"/>
        <v>0.94128090521197361</v>
      </c>
      <c r="R258" s="18">
        <f t="shared" ca="1" si="31"/>
        <v>0.94650159349909635</v>
      </c>
      <c r="S258" s="18">
        <f t="shared" ca="1" si="31"/>
        <v>0.94128090521197361</v>
      </c>
      <c r="T258" s="18">
        <f t="shared" ca="1" si="36"/>
        <v>2.3612770573461322E-2</v>
      </c>
      <c r="U258" s="18">
        <f t="shared" ca="1" si="36"/>
        <v>2.4132491166952159E-2</v>
      </c>
      <c r="V258" s="18">
        <f t="shared" ca="1" si="36"/>
        <v>2.3612770573461322E-2</v>
      </c>
      <c r="W258" s="18">
        <f t="shared" ca="1" si="36"/>
        <v>2.4132491166952159E-2</v>
      </c>
      <c r="X258" s="18">
        <f t="shared" ca="1" si="37"/>
        <v>5.0530484048091342E-3</v>
      </c>
      <c r="Y258" s="18">
        <f t="shared" ca="1" si="37"/>
        <v>5.0598031641127111E-3</v>
      </c>
      <c r="Z258" s="18">
        <f t="shared" ca="1" si="37"/>
        <v>5.0530484048091342E-3</v>
      </c>
      <c r="AA258" s="18">
        <f t="shared" ca="1" si="37"/>
        <v>5.0598031641127111E-3</v>
      </c>
      <c r="AB258" s="18">
        <f t="shared" ca="1" si="38"/>
        <v>0.12197458827146648</v>
      </c>
      <c r="AC258" s="18">
        <f t="shared" ca="1" si="38"/>
        <v>0.12061721457143451</v>
      </c>
      <c r="AD258" s="18">
        <f t="shared" ca="1" si="38"/>
        <v>0.12197458827146648</v>
      </c>
      <c r="AE258" s="18">
        <f t="shared" ca="1" si="38"/>
        <v>0.12061721457143451</v>
      </c>
      <c r="AF258" s="18">
        <f t="shared" ca="1" si="39"/>
        <v>0</v>
      </c>
      <c r="AG258" s="18">
        <f t="shared" ca="1" si="39"/>
        <v>0</v>
      </c>
      <c r="AH258" s="18">
        <f t="shared" ca="1" si="39"/>
        <v>0</v>
      </c>
      <c r="AI258" s="18">
        <f t="shared" ca="1" si="39"/>
        <v>0</v>
      </c>
    </row>
    <row r="259" spans="2:35" x14ac:dyDescent="0.15">
      <c r="B259">
        <v>0.76500000000000001</v>
      </c>
      <c r="C259">
        <v>15</v>
      </c>
      <c r="D259" s="18">
        <v>-0.82320000000000004</v>
      </c>
      <c r="E259" s="18">
        <v>1.115</v>
      </c>
      <c r="F259" s="18">
        <v>1.069</v>
      </c>
      <c r="G259" s="18">
        <v>0.12909999999999999</v>
      </c>
      <c r="H259" s="18">
        <v>-0.43680000000000002</v>
      </c>
      <c r="I259" s="18">
        <v>1.9379999999999999</v>
      </c>
      <c r="J259" s="18">
        <v>5.8590000000000003E-2</v>
      </c>
      <c r="K259" s="18">
        <v>-1.3839999999999999</v>
      </c>
      <c r="L259" s="18">
        <v>3.113</v>
      </c>
      <c r="M259" s="18">
        <v>0.27360000000000001</v>
      </c>
      <c r="O259" s="18">
        <f t="shared" si="30"/>
        <v>28.370999999999999</v>
      </c>
      <c r="P259" s="18">
        <f t="shared" ca="1" si="31"/>
        <v>0.97712104650999876</v>
      </c>
      <c r="Q259" s="18">
        <f t="shared" ca="1" si="31"/>
        <v>0.94979804013140523</v>
      </c>
      <c r="R259" s="18">
        <f t="shared" ca="1" si="31"/>
        <v>0.97712104650999876</v>
      </c>
      <c r="S259" s="18">
        <f t="shared" ca="1" si="31"/>
        <v>0.94979804013140523</v>
      </c>
      <c r="T259" s="18">
        <f t="shared" ca="1" si="36"/>
        <v>2.1582977742670335E-2</v>
      </c>
      <c r="U259" s="18">
        <f t="shared" ca="1" si="36"/>
        <v>2.2317979574660047E-2</v>
      </c>
      <c r="V259" s="18">
        <f t="shared" ca="1" si="36"/>
        <v>2.1582977742670335E-2</v>
      </c>
      <c r="W259" s="18">
        <f t="shared" ca="1" si="36"/>
        <v>2.2317979574660047E-2</v>
      </c>
      <c r="X259" s="18">
        <f t="shared" ca="1" si="37"/>
        <v>4.829221017498898E-3</v>
      </c>
      <c r="Y259" s="18">
        <f t="shared" ca="1" si="37"/>
        <v>4.7756688142592089E-3</v>
      </c>
      <c r="Z259" s="18">
        <f t="shared" ca="1" si="37"/>
        <v>4.829221017498898E-3</v>
      </c>
      <c r="AA259" s="18">
        <f t="shared" ca="1" si="37"/>
        <v>4.7756688142592089E-3</v>
      </c>
      <c r="AB259" s="18">
        <f t="shared" ca="1" si="38"/>
        <v>0.12910144579102284</v>
      </c>
      <c r="AC259" s="18">
        <f t="shared" ca="1" si="38"/>
        <v>0.12407140463698826</v>
      </c>
      <c r="AD259" s="18">
        <f t="shared" ca="1" si="38"/>
        <v>0.12910144579102284</v>
      </c>
      <c r="AE259" s="18">
        <f t="shared" ca="1" si="38"/>
        <v>0.12407140463698826</v>
      </c>
      <c r="AF259" s="18">
        <f t="shared" ca="1" si="39"/>
        <v>0</v>
      </c>
      <c r="AG259" s="18">
        <f t="shared" ca="1" si="39"/>
        <v>0</v>
      </c>
      <c r="AH259" s="18">
        <f t="shared" ca="1" si="39"/>
        <v>0</v>
      </c>
      <c r="AI259" s="18">
        <f t="shared" ca="1" si="39"/>
        <v>0</v>
      </c>
    </row>
    <row r="260" spans="2:35" x14ac:dyDescent="0.15">
      <c r="B260">
        <v>0.76500000000000001</v>
      </c>
      <c r="C260">
        <v>20</v>
      </c>
      <c r="D260" s="18">
        <v>-0.41410000000000002</v>
      </c>
      <c r="E260" s="18">
        <v>1.1779999999999999</v>
      </c>
      <c r="F260" s="18">
        <v>0.89700000000000002</v>
      </c>
      <c r="G260" s="18">
        <v>0.13689999999999999</v>
      </c>
      <c r="H260" s="18">
        <v>-1.21</v>
      </c>
      <c r="I260" s="18">
        <v>1.804</v>
      </c>
      <c r="J260" s="18">
        <v>0.4793</v>
      </c>
      <c r="K260" s="18">
        <v>-0.98399999999999999</v>
      </c>
      <c r="L260" s="18">
        <v>3.016</v>
      </c>
      <c r="M260" s="18">
        <v>0.13619999999999999</v>
      </c>
      <c r="O260" s="18">
        <f t="shared" si="30"/>
        <v>35.716999999999999</v>
      </c>
      <c r="P260" s="18">
        <f t="shared" ca="1" si="31"/>
        <v>0.98408733973945695</v>
      </c>
      <c r="Q260" s="18">
        <f t="shared" ca="1" si="31"/>
        <v>0.95403421530212718</v>
      </c>
      <c r="R260" s="18">
        <f t="shared" ca="1" si="31"/>
        <v>0.98408733973945695</v>
      </c>
      <c r="S260" s="18">
        <f t="shared" ca="1" si="31"/>
        <v>0.95403421530212718</v>
      </c>
      <c r="T260" s="18">
        <f t="shared" ca="1" si="36"/>
        <v>1.9556691188463284E-2</v>
      </c>
      <c r="U260" s="18">
        <f t="shared" ca="1" si="36"/>
        <v>2.0240318709187688E-2</v>
      </c>
      <c r="V260" s="18">
        <f t="shared" ca="1" si="36"/>
        <v>1.9556691188463284E-2</v>
      </c>
      <c r="W260" s="18">
        <f t="shared" ca="1" si="36"/>
        <v>2.0240318709187688E-2</v>
      </c>
      <c r="X260" s="18">
        <f t="shared" ca="1" si="37"/>
        <v>4.5938392485985798E-3</v>
      </c>
      <c r="Y260" s="18">
        <f t="shared" ca="1" si="37"/>
        <v>4.4356508104443559E-3</v>
      </c>
      <c r="Z260" s="18">
        <f t="shared" ca="1" si="37"/>
        <v>4.5938392485985798E-3</v>
      </c>
      <c r="AA260" s="18">
        <f t="shared" ca="1" si="37"/>
        <v>4.4356508104443559E-3</v>
      </c>
      <c r="AB260" s="18">
        <f t="shared" ca="1" si="38"/>
        <v>0.13247183411662608</v>
      </c>
      <c r="AC260" s="18">
        <f t="shared" ca="1" si="38"/>
        <v>0.12716329172449903</v>
      </c>
      <c r="AD260" s="18">
        <f t="shared" ca="1" si="38"/>
        <v>0.13247183411662608</v>
      </c>
      <c r="AE260" s="18">
        <f t="shared" ca="1" si="38"/>
        <v>0.12716329172449903</v>
      </c>
      <c r="AF260" s="18">
        <f t="shared" ca="1" si="39"/>
        <v>0</v>
      </c>
      <c r="AG260" s="18">
        <f t="shared" ca="1" si="39"/>
        <v>0</v>
      </c>
      <c r="AH260" s="18">
        <f t="shared" ca="1" si="39"/>
        <v>0</v>
      </c>
      <c r="AI260" s="18">
        <f t="shared" ca="1" si="39"/>
        <v>0</v>
      </c>
    </row>
    <row r="261" spans="2:35" x14ac:dyDescent="0.15">
      <c r="B261">
        <v>1.901</v>
      </c>
      <c r="C261">
        <v>1</v>
      </c>
      <c r="D261" s="18">
        <v>0.14990000000000001</v>
      </c>
      <c r="E261" s="18">
        <v>1.496</v>
      </c>
      <c r="F261" s="18">
        <v>1.395</v>
      </c>
      <c r="G261" s="18">
        <v>0.61299999999999999</v>
      </c>
      <c r="H261" s="18">
        <v>-9.1379999999999999</v>
      </c>
      <c r="I261" s="18">
        <v>3.863</v>
      </c>
      <c r="J261" s="18">
        <v>1.1910000000000001</v>
      </c>
      <c r="K261" s="18">
        <v>2.0720000000000001</v>
      </c>
      <c r="L261" s="18">
        <v>3.0840000000000001</v>
      </c>
      <c r="M261" s="18">
        <v>0.44230000000000003</v>
      </c>
      <c r="O261" s="18">
        <f t="shared" si="30"/>
        <v>44.965000000000003</v>
      </c>
      <c r="P261" s="18">
        <f t="shared" ca="1" si="31"/>
        <v>0.9879448634494663</v>
      </c>
      <c r="Q261" s="18">
        <f t="shared" ca="1" si="31"/>
        <v>0.95750789089839983</v>
      </c>
      <c r="R261" s="18">
        <f t="shared" ca="1" si="31"/>
        <v>0.9879448634494663</v>
      </c>
      <c r="S261" s="18">
        <f t="shared" ca="1" si="31"/>
        <v>0.95750789089839983</v>
      </c>
      <c r="T261" s="18">
        <f t="shared" ca="1" si="36"/>
        <v>1.7608163285829113E-2</v>
      </c>
      <c r="U261" s="18">
        <f t="shared" ca="1" si="36"/>
        <v>1.8048835799227513E-2</v>
      </c>
      <c r="V261" s="18">
        <f t="shared" ca="1" si="36"/>
        <v>1.7608163285829113E-2</v>
      </c>
      <c r="W261" s="18">
        <f t="shared" ca="1" si="36"/>
        <v>1.8048835799227513E-2</v>
      </c>
      <c r="X261" s="18">
        <f t="shared" ca="1" si="37"/>
        <v>4.3464119992165191E-3</v>
      </c>
      <c r="Y261" s="18">
        <f t="shared" ca="1" si="37"/>
        <v>4.0761842825690715E-3</v>
      </c>
      <c r="Z261" s="18">
        <f t="shared" ca="1" si="37"/>
        <v>4.3464119992165191E-3</v>
      </c>
      <c r="AA261" s="18">
        <f t="shared" ca="1" si="37"/>
        <v>4.0761842825690715E-3</v>
      </c>
      <c r="AB261" s="18">
        <f t="shared" ca="1" si="38"/>
        <v>0.1352817332351845</v>
      </c>
      <c r="AC261" s="18">
        <f t="shared" ca="1" si="38"/>
        <v>0.13026709380417897</v>
      </c>
      <c r="AD261" s="18">
        <f t="shared" ca="1" si="38"/>
        <v>0.1352817332351845</v>
      </c>
      <c r="AE261" s="18">
        <f t="shared" ca="1" si="38"/>
        <v>0.13026709380417897</v>
      </c>
      <c r="AF261" s="18">
        <f t="shared" ca="1" si="39"/>
        <v>0</v>
      </c>
      <c r="AG261" s="18">
        <f t="shared" ca="1" si="39"/>
        <v>0</v>
      </c>
      <c r="AH261" s="18">
        <f t="shared" ca="1" si="39"/>
        <v>0</v>
      </c>
      <c r="AI261" s="18">
        <f t="shared" ca="1" si="39"/>
        <v>0</v>
      </c>
    </row>
    <row r="262" spans="2:35" x14ac:dyDescent="0.15">
      <c r="B262">
        <v>1.901</v>
      </c>
      <c r="C262">
        <v>3</v>
      </c>
      <c r="D262" s="18">
        <v>8.158E-2</v>
      </c>
      <c r="E262" s="18">
        <v>0.1542</v>
      </c>
      <c r="F262" s="18">
        <v>1.6830000000000001</v>
      </c>
      <c r="G262" s="18">
        <v>2.4380000000000002</v>
      </c>
      <c r="H262" s="18">
        <v>-0.14180000000000001</v>
      </c>
      <c r="I262" s="18">
        <v>2.5499999999999998</v>
      </c>
      <c r="J262" s="18">
        <v>4.9090000000000002E-2</v>
      </c>
      <c r="K262" s="18">
        <v>-1.1539999999999999</v>
      </c>
      <c r="L262" s="18">
        <v>2.794</v>
      </c>
      <c r="M262" s="18">
        <v>0.80779999999999996</v>
      </c>
      <c r="O262" s="18">
        <f t="shared" si="30"/>
        <v>56.606999999999999</v>
      </c>
      <c r="P262" s="18">
        <f t="shared" ca="1" si="31"/>
        <v>0.9935278008711621</v>
      </c>
      <c r="Q262" s="18">
        <f t="shared" ca="1" si="31"/>
        <v>0.96630443281120093</v>
      </c>
      <c r="R262" s="18">
        <f t="shared" ca="1" si="31"/>
        <v>0.9935278008711621</v>
      </c>
      <c r="S262" s="18">
        <f t="shared" ca="1" si="31"/>
        <v>0.96630443281120093</v>
      </c>
      <c r="T262" s="18">
        <f t="shared" ref="T262:W277" ca="1" si="40">MAX(0,P119*(1-ABS($P$6))+T119*(1-ABS($P$6)^(X119+1))/(X119+1))</f>
        <v>1.5714766826946815E-2</v>
      </c>
      <c r="U262" s="18">
        <f t="shared" ca="1" si="40"/>
        <v>1.5759545792984837E-2</v>
      </c>
      <c r="V262" s="18">
        <f t="shared" ca="1" si="40"/>
        <v>1.5714766826946815E-2</v>
      </c>
      <c r="W262" s="18">
        <f t="shared" ca="1" si="40"/>
        <v>1.5759545792984837E-2</v>
      </c>
      <c r="X262" s="18">
        <f t="shared" ref="X262:AA277" ca="1" si="41">MAX(0,(P119+T119*ABS($P$6)^X119+AB119+AF119*$P$7^AJ119)*0.5*($P$7-$P$6))</f>
        <v>4.0841022516278132E-3</v>
      </c>
      <c r="Y262" s="18">
        <f t="shared" ca="1" si="41"/>
        <v>3.7510356735319886E-3</v>
      </c>
      <c r="Z262" s="18">
        <f t="shared" ca="1" si="41"/>
        <v>4.0841022516278132E-3</v>
      </c>
      <c r="AA262" s="18">
        <f t="shared" ca="1" si="41"/>
        <v>3.7510356735319886E-3</v>
      </c>
      <c r="AB262" s="18">
        <f t="shared" ref="AB262:AE277" ca="1" si="42">MAX(0,AB119*(AN119-($P$7))+AF119*(AN119^(AJ119+1)-$P$7^(AJ119+1))/(AJ119+1))</f>
        <v>0.13832599152929109</v>
      </c>
      <c r="AC262" s="18">
        <f t="shared" ca="1" si="42"/>
        <v>0.13428154554699606</v>
      </c>
      <c r="AD262" s="18">
        <f t="shared" ca="1" si="42"/>
        <v>0.13832599152929109</v>
      </c>
      <c r="AE262" s="18">
        <f t="shared" ca="1" si="42"/>
        <v>0.13428154554699606</v>
      </c>
      <c r="AF262" s="18">
        <f t="shared" ref="AF262:AI277" ca="1" si="43">IF(AN119&lt;1,MAX(0,(AB119+AF119*AN119^AJ119+AR119)*0.5*(1-AN119)),0)</f>
        <v>0</v>
      </c>
      <c r="AG262" s="18">
        <f t="shared" ca="1" si="43"/>
        <v>0</v>
      </c>
      <c r="AH262" s="18">
        <f t="shared" ca="1" si="43"/>
        <v>0</v>
      </c>
      <c r="AI262" s="18">
        <f t="shared" ca="1" si="43"/>
        <v>0</v>
      </c>
    </row>
    <row r="263" spans="2:35" x14ac:dyDescent="0.15">
      <c r="B263">
        <v>1.901</v>
      </c>
      <c r="C263">
        <v>5</v>
      </c>
      <c r="D263" s="18">
        <v>0.1368</v>
      </c>
      <c r="E263" s="18">
        <v>-0.18640000000000001</v>
      </c>
      <c r="F263" s="18">
        <v>1.121</v>
      </c>
      <c r="G263" s="18">
        <v>0.12130000000000001</v>
      </c>
      <c r="H263" s="18">
        <v>-0.34339999999999998</v>
      </c>
      <c r="I263" s="18">
        <v>2.2669999999999999</v>
      </c>
      <c r="J263" s="18">
        <v>0.10580000000000001</v>
      </c>
      <c r="K263" s="18">
        <v>-0.3543</v>
      </c>
      <c r="L263" s="18">
        <v>2.8149999999999999</v>
      </c>
      <c r="M263" s="18">
        <v>9.0039999999999995E-2</v>
      </c>
      <c r="O263" s="18">
        <f t="shared" si="30"/>
        <v>71.265000000000001</v>
      </c>
      <c r="P263" s="18">
        <f t="shared" ca="1" si="31"/>
        <v>0.99679268600250936</v>
      </c>
      <c r="Q263" s="18">
        <f t="shared" ca="1" si="31"/>
        <v>0.98613116940596024</v>
      </c>
      <c r="R263" s="18">
        <f t="shared" ca="1" si="31"/>
        <v>0.99679268600250936</v>
      </c>
      <c r="S263" s="18">
        <f t="shared" ca="1" si="31"/>
        <v>0.98613116940596024</v>
      </c>
      <c r="T263" s="18">
        <f t="shared" ca="1" si="40"/>
        <v>1.2991067094417753E-2</v>
      </c>
      <c r="U263" s="18">
        <f t="shared" ca="1" si="40"/>
        <v>1.3365389822013483E-2</v>
      </c>
      <c r="V263" s="18">
        <f t="shared" ca="1" si="40"/>
        <v>1.2991067094417753E-2</v>
      </c>
      <c r="W263" s="18">
        <f t="shared" ca="1" si="40"/>
        <v>1.3365389822013483E-2</v>
      </c>
      <c r="X263" s="18">
        <f t="shared" ca="1" si="41"/>
        <v>3.7567588797932879E-3</v>
      </c>
      <c r="Y263" s="18">
        <f t="shared" ca="1" si="41"/>
        <v>3.5072343519214305E-3</v>
      </c>
      <c r="Z263" s="18">
        <f t="shared" ca="1" si="41"/>
        <v>3.7567588797932879E-3</v>
      </c>
      <c r="AA263" s="18">
        <f t="shared" ca="1" si="41"/>
        <v>3.5072343519214305E-3</v>
      </c>
      <c r="AB263" s="18">
        <f t="shared" ca="1" si="42"/>
        <v>0.14189665724093584</v>
      </c>
      <c r="AC263" s="18">
        <f t="shared" ca="1" si="42"/>
        <v>0.14007502597401489</v>
      </c>
      <c r="AD263" s="18">
        <f t="shared" ca="1" si="42"/>
        <v>0.14189665724093584</v>
      </c>
      <c r="AE263" s="18">
        <f t="shared" ca="1" si="42"/>
        <v>0.14007502597401489</v>
      </c>
      <c r="AF263" s="18">
        <f t="shared" ca="1" si="43"/>
        <v>0</v>
      </c>
      <c r="AG263" s="18">
        <f t="shared" ca="1" si="43"/>
        <v>0</v>
      </c>
      <c r="AH263" s="18">
        <f t="shared" ca="1" si="43"/>
        <v>0</v>
      </c>
      <c r="AI263" s="18">
        <f t="shared" ca="1" si="43"/>
        <v>0</v>
      </c>
    </row>
    <row r="264" spans="2:35" x14ac:dyDescent="0.15">
      <c r="B264">
        <v>1.901</v>
      </c>
      <c r="C264">
        <v>7</v>
      </c>
      <c r="D264" s="18">
        <v>0.14749999999999999</v>
      </c>
      <c r="E264" s="18">
        <v>-0.2117</v>
      </c>
      <c r="F264" s="18">
        <v>0.94430000000000003</v>
      </c>
      <c r="G264" s="18">
        <v>0.21629999999999999</v>
      </c>
      <c r="H264" s="18">
        <v>-1.179</v>
      </c>
      <c r="I264" s="18">
        <v>2.637</v>
      </c>
      <c r="J264" s="18">
        <v>0.23169999999999999</v>
      </c>
      <c r="K264" s="18">
        <v>0.43680000000000002</v>
      </c>
      <c r="L264" s="18">
        <v>2.77</v>
      </c>
      <c r="M264" s="18">
        <v>0.48509999999999998</v>
      </c>
      <c r="O264" s="18">
        <f t="shared" si="30"/>
        <v>89.715999999999994</v>
      </c>
      <c r="P264" s="18">
        <f t="shared" ca="1" si="31"/>
        <v>1.0025173377207495</v>
      </c>
      <c r="Q264" s="18">
        <f t="shared" ca="1" si="31"/>
        <v>1.0131545406521434</v>
      </c>
      <c r="R264" s="18">
        <f t="shared" ca="1" si="31"/>
        <v>1.0025173377207495</v>
      </c>
      <c r="S264" s="18">
        <f t="shared" ca="1" si="31"/>
        <v>1.0131545406521434</v>
      </c>
      <c r="T264" s="18">
        <f t="shared" ca="1" si="40"/>
        <v>1.0178022709417447E-2</v>
      </c>
      <c r="U264" s="18">
        <f t="shared" ca="1" si="40"/>
        <v>1.0924841917166323E-2</v>
      </c>
      <c r="V264" s="18">
        <f t="shared" ca="1" si="40"/>
        <v>1.0178022709417447E-2</v>
      </c>
      <c r="W264" s="18">
        <f t="shared" ca="1" si="40"/>
        <v>1.0924841917166323E-2</v>
      </c>
      <c r="X264" s="18">
        <f t="shared" ca="1" si="41"/>
        <v>3.3838480230658444E-3</v>
      </c>
      <c r="Y264" s="18">
        <f t="shared" ca="1" si="41"/>
        <v>3.3162916411859145E-3</v>
      </c>
      <c r="Z264" s="18">
        <f t="shared" ca="1" si="41"/>
        <v>3.3838480230658444E-3</v>
      </c>
      <c r="AA264" s="18">
        <f t="shared" ca="1" si="41"/>
        <v>3.3162916411859145E-3</v>
      </c>
      <c r="AB264" s="18">
        <f t="shared" ca="1" si="42"/>
        <v>0.14599371910110101</v>
      </c>
      <c r="AC264" s="18">
        <f t="shared" ca="1" si="42"/>
        <v>0.147007419702435</v>
      </c>
      <c r="AD264" s="18">
        <f t="shared" ca="1" si="42"/>
        <v>0.14599371910110101</v>
      </c>
      <c r="AE264" s="18">
        <f t="shared" ca="1" si="42"/>
        <v>0.147007419702435</v>
      </c>
      <c r="AF264" s="18">
        <f t="shared" ca="1" si="43"/>
        <v>0</v>
      </c>
      <c r="AG264" s="18">
        <f t="shared" ca="1" si="43"/>
        <v>0</v>
      </c>
      <c r="AH264" s="18">
        <f t="shared" ca="1" si="43"/>
        <v>0</v>
      </c>
      <c r="AI264" s="18">
        <f t="shared" ca="1" si="43"/>
        <v>0</v>
      </c>
    </row>
    <row r="265" spans="2:35" x14ac:dyDescent="0.15">
      <c r="B265">
        <v>1.901</v>
      </c>
      <c r="C265">
        <v>10</v>
      </c>
      <c r="D265" s="18">
        <v>-0.23080000000000001</v>
      </c>
      <c r="E265" s="18">
        <v>-0.53580000000000005</v>
      </c>
      <c r="F265" s="18">
        <v>0.87819999999999998</v>
      </c>
      <c r="G265" s="18">
        <v>0.1085</v>
      </c>
      <c r="H265" s="18">
        <v>1.59</v>
      </c>
      <c r="I265" s="18">
        <v>1.7310000000000001</v>
      </c>
      <c r="J265" s="18">
        <v>2.1469999999999998</v>
      </c>
      <c r="K265" s="18">
        <v>-1.3440000000000001</v>
      </c>
      <c r="L265" s="18">
        <v>2.6539999999999999</v>
      </c>
      <c r="M265" s="18">
        <v>0.25569999999999998</v>
      </c>
      <c r="O265" s="18">
        <f t="shared" si="30"/>
        <v>112.94</v>
      </c>
      <c r="P265" s="18">
        <f t="shared" ca="1" si="31"/>
        <v>1.017796230485196</v>
      </c>
      <c r="Q265" s="18">
        <f t="shared" ca="1" si="31"/>
        <v>1.0334756511435772</v>
      </c>
      <c r="R265" s="18">
        <f t="shared" ca="1" si="31"/>
        <v>1.017796230485196</v>
      </c>
      <c r="S265" s="18">
        <f t="shared" ca="1" si="31"/>
        <v>1.0334756511435772</v>
      </c>
      <c r="T265" s="18">
        <f t="shared" ca="1" si="40"/>
        <v>8.5673667852395469E-3</v>
      </c>
      <c r="U265" s="18">
        <f t="shared" ca="1" si="40"/>
        <v>8.5575125722350352E-3</v>
      </c>
      <c r="V265" s="18">
        <f t="shared" ca="1" si="40"/>
        <v>8.5673667852395469E-3</v>
      </c>
      <c r="W265" s="18">
        <f t="shared" ca="1" si="40"/>
        <v>8.5575125722350352E-3</v>
      </c>
      <c r="X265" s="18">
        <f t="shared" ca="1" si="41"/>
        <v>3.0664579960218187E-3</v>
      </c>
      <c r="Y265" s="18">
        <f t="shared" ca="1" si="41"/>
        <v>3.0715476591868752E-3</v>
      </c>
      <c r="Z265" s="18">
        <f t="shared" ca="1" si="41"/>
        <v>3.0664579960218187E-3</v>
      </c>
      <c r="AA265" s="18">
        <f t="shared" ca="1" si="41"/>
        <v>3.0715476591868752E-3</v>
      </c>
      <c r="AB265" s="18">
        <f t="shared" ca="1" si="42"/>
        <v>0.15035347636075558</v>
      </c>
      <c r="AC265" s="18">
        <f t="shared" ca="1" si="42"/>
        <v>0.15285369821319361</v>
      </c>
      <c r="AD265" s="18">
        <f t="shared" ca="1" si="42"/>
        <v>0.15035347636075558</v>
      </c>
      <c r="AE265" s="18">
        <f t="shared" ca="1" si="42"/>
        <v>0.15285369821319361</v>
      </c>
      <c r="AF265" s="18">
        <f t="shared" ca="1" si="43"/>
        <v>0</v>
      </c>
      <c r="AG265" s="18">
        <f t="shared" ca="1" si="43"/>
        <v>0</v>
      </c>
      <c r="AH265" s="18">
        <f t="shared" ca="1" si="43"/>
        <v>0</v>
      </c>
      <c r="AI265" s="18">
        <f t="shared" ca="1" si="43"/>
        <v>0</v>
      </c>
    </row>
    <row r="266" spans="2:35" x14ac:dyDescent="0.15">
      <c r="B266">
        <v>1.901</v>
      </c>
      <c r="C266">
        <v>15</v>
      </c>
      <c r="D266" s="18">
        <v>0.54890000000000005</v>
      </c>
      <c r="E266" s="18">
        <v>-0.62649999999999995</v>
      </c>
      <c r="F266" s="18">
        <v>1.119</v>
      </c>
      <c r="G266" s="18">
        <v>0.18679999999999999</v>
      </c>
      <c r="H266" s="18">
        <v>0.96850000000000003</v>
      </c>
      <c r="I266" s="18">
        <v>3.5489999999999999</v>
      </c>
      <c r="J266" s="18">
        <v>3.2539999999999999E-2</v>
      </c>
      <c r="K266" s="18">
        <v>-1.901</v>
      </c>
      <c r="L266" s="18">
        <v>2.839</v>
      </c>
      <c r="M266" s="18">
        <v>0.11700000000000001</v>
      </c>
      <c r="O266" s="18">
        <f t="shared" si="30"/>
        <v>142.19</v>
      </c>
      <c r="P266" s="18">
        <f t="shared" ca="1" si="31"/>
        <v>1.0319721185815591</v>
      </c>
      <c r="Q266" s="18">
        <f t="shared" ca="1" si="31"/>
        <v>1.0440747229608229</v>
      </c>
      <c r="R266" s="18">
        <f t="shared" ca="1" si="31"/>
        <v>1.0319721185815591</v>
      </c>
      <c r="S266" s="18">
        <f t="shared" ca="1" si="31"/>
        <v>1.0440747229608229</v>
      </c>
      <c r="T266" s="18">
        <f t="shared" ca="1" si="40"/>
        <v>7.0032149534151513E-3</v>
      </c>
      <c r="U266" s="18">
        <f t="shared" ca="1" si="40"/>
        <v>6.9810099057903505E-3</v>
      </c>
      <c r="V266" s="18">
        <f t="shared" ca="1" si="40"/>
        <v>7.0032149534151513E-3</v>
      </c>
      <c r="W266" s="18">
        <f t="shared" ca="1" si="40"/>
        <v>6.9810099057903505E-3</v>
      </c>
      <c r="X266" s="18">
        <f t="shared" ca="1" si="41"/>
        <v>2.7254373812121359E-3</v>
      </c>
      <c r="Y266" s="18">
        <f t="shared" ca="1" si="41"/>
        <v>2.7321056831772928E-3</v>
      </c>
      <c r="Z266" s="18">
        <f t="shared" ca="1" si="41"/>
        <v>2.7254373812121359E-3</v>
      </c>
      <c r="AA266" s="18">
        <f t="shared" ca="1" si="41"/>
        <v>2.7321056831772928E-3</v>
      </c>
      <c r="AB266" s="18">
        <f t="shared" ca="1" si="42"/>
        <v>0.15451481147064344</v>
      </c>
      <c r="AC266" s="18">
        <f t="shared" ca="1" si="42"/>
        <v>0.15645653752754851</v>
      </c>
      <c r="AD266" s="18">
        <f t="shared" ca="1" si="42"/>
        <v>0.15451481147064344</v>
      </c>
      <c r="AE266" s="18">
        <f t="shared" ca="1" si="42"/>
        <v>0.15645653752754851</v>
      </c>
      <c r="AF266" s="18">
        <f t="shared" ca="1" si="43"/>
        <v>0</v>
      </c>
      <c r="AG266" s="18">
        <f t="shared" ca="1" si="43"/>
        <v>0</v>
      </c>
      <c r="AH266" s="18">
        <f t="shared" ca="1" si="43"/>
        <v>0</v>
      </c>
      <c r="AI266" s="18">
        <f t="shared" ca="1" si="43"/>
        <v>0</v>
      </c>
    </row>
    <row r="267" spans="2:35" x14ac:dyDescent="0.15">
      <c r="B267">
        <v>1.901</v>
      </c>
      <c r="C267">
        <v>20</v>
      </c>
      <c r="D267" s="18">
        <v>0.20979999999999999</v>
      </c>
      <c r="E267" s="18">
        <v>7.4260000000000007E-2</v>
      </c>
      <c r="F267" s="18">
        <v>1.4910000000000001</v>
      </c>
      <c r="G267" s="18">
        <v>8.6860000000000007E-2</v>
      </c>
      <c r="H267" s="18">
        <v>-0.27739999999999998</v>
      </c>
      <c r="I267" s="18">
        <v>1.8320000000000001</v>
      </c>
      <c r="J267" s="18">
        <v>0.14199999999999999</v>
      </c>
      <c r="K267" s="18">
        <v>-1.1879999999999999</v>
      </c>
      <c r="L267" s="18">
        <v>2.8980000000000001</v>
      </c>
      <c r="M267" s="18">
        <v>0.313</v>
      </c>
      <c r="O267" s="18">
        <f t="shared" si="30"/>
        <v>179.01</v>
      </c>
      <c r="P267" s="18">
        <f t="shared" ca="1" si="31"/>
        <v>1.0430484674109244</v>
      </c>
      <c r="Q267" s="18">
        <f t="shared" ca="1" si="31"/>
        <v>1.0456377609027852</v>
      </c>
      <c r="R267" s="18">
        <f t="shared" ca="1" si="31"/>
        <v>1.0430484674109244</v>
      </c>
      <c r="S267" s="18">
        <f t="shared" ca="1" si="31"/>
        <v>1.0456377609027852</v>
      </c>
      <c r="T267" s="18">
        <f t="shared" ca="1" si="40"/>
        <v>5.7140652036701562E-3</v>
      </c>
      <c r="U267" s="18">
        <f t="shared" ca="1" si="40"/>
        <v>5.7556222155842069E-3</v>
      </c>
      <c r="V267" s="18">
        <f t="shared" ca="1" si="40"/>
        <v>5.7140652036701562E-3</v>
      </c>
      <c r="W267" s="18">
        <f t="shared" ca="1" si="40"/>
        <v>5.7556222155842069E-3</v>
      </c>
      <c r="X267" s="18">
        <f t="shared" ca="1" si="41"/>
        <v>2.3590331145131034E-3</v>
      </c>
      <c r="Y267" s="18">
        <f t="shared" ca="1" si="41"/>
        <v>2.3279800028800429E-3</v>
      </c>
      <c r="Z267" s="18">
        <f t="shared" ca="1" si="41"/>
        <v>2.3590331145131034E-3</v>
      </c>
      <c r="AA267" s="18">
        <f t="shared" ca="1" si="41"/>
        <v>2.3279800028800429E-3</v>
      </c>
      <c r="AB267" s="18">
        <f t="shared" ca="1" si="42"/>
        <v>0.15793322115469105</v>
      </c>
      <c r="AC267" s="18">
        <f t="shared" ca="1" si="42"/>
        <v>0.15833481611275541</v>
      </c>
      <c r="AD267" s="18">
        <f t="shared" ca="1" si="42"/>
        <v>0.15793322115469105</v>
      </c>
      <c r="AE267" s="18">
        <f t="shared" ca="1" si="42"/>
        <v>0.15833481611275541</v>
      </c>
      <c r="AF267" s="18">
        <f t="shared" ca="1" si="43"/>
        <v>0</v>
      </c>
      <c r="AG267" s="18">
        <f t="shared" ca="1" si="43"/>
        <v>0</v>
      </c>
      <c r="AH267" s="18">
        <f t="shared" ca="1" si="43"/>
        <v>0</v>
      </c>
      <c r="AI267" s="18">
        <f t="shared" ca="1" si="43"/>
        <v>0</v>
      </c>
    </row>
    <row r="268" spans="2:35" x14ac:dyDescent="0.15">
      <c r="B268">
        <v>4.0910000000000002</v>
      </c>
      <c r="C268">
        <v>1</v>
      </c>
      <c r="D268" s="18">
        <v>0.27379999999999999</v>
      </c>
      <c r="E268" s="18">
        <v>-0.55700000000000005</v>
      </c>
      <c r="F268" s="18">
        <v>0.80900000000000005</v>
      </c>
      <c r="G268" s="18">
        <v>0.78359999999999996</v>
      </c>
      <c r="H268" s="18">
        <v>0.3619</v>
      </c>
      <c r="I268" s="18">
        <v>3.0670000000000002</v>
      </c>
      <c r="J268" s="18">
        <v>4.7719999999999999E-2</v>
      </c>
      <c r="K268" s="18">
        <v>-1.2070000000000001</v>
      </c>
      <c r="L268" s="18">
        <v>3.097</v>
      </c>
      <c r="M268" s="18">
        <v>0.16550000000000001</v>
      </c>
      <c r="O268" s="18">
        <f t="shared" si="30"/>
        <v>225.36</v>
      </c>
      <c r="P268" s="18">
        <f t="shared" ca="1" si="31"/>
        <v>1.0465978691514437</v>
      </c>
      <c r="Q268" s="18">
        <f t="shared" ca="1" si="31"/>
        <v>1.0414625141704221</v>
      </c>
      <c r="R268" s="18">
        <f t="shared" ca="1" si="31"/>
        <v>1.0465978691514437</v>
      </c>
      <c r="S268" s="18">
        <f t="shared" ca="1" si="31"/>
        <v>1.0414625141704221</v>
      </c>
      <c r="T268" s="18">
        <f t="shared" ca="1" si="40"/>
        <v>4.4147980415231679E-3</v>
      </c>
      <c r="U268" s="18">
        <f t="shared" ca="1" si="40"/>
        <v>4.4981813443006752E-3</v>
      </c>
      <c r="V268" s="18">
        <f t="shared" ca="1" si="40"/>
        <v>4.4147980415231679E-3</v>
      </c>
      <c r="W268" s="18">
        <f t="shared" ca="1" si="40"/>
        <v>4.4981813443006752E-3</v>
      </c>
      <c r="X268" s="18">
        <f t="shared" ca="1" si="41"/>
        <v>1.9739395091477522E-3</v>
      </c>
      <c r="Y268" s="18">
        <f t="shared" ca="1" si="41"/>
        <v>1.9071983192250114E-3</v>
      </c>
      <c r="Z268" s="18">
        <f t="shared" ca="1" si="41"/>
        <v>1.9739395091477522E-3</v>
      </c>
      <c r="AA268" s="18">
        <f t="shared" ca="1" si="41"/>
        <v>1.9071983192250114E-3</v>
      </c>
      <c r="AB268" s="18">
        <f t="shared" ca="1" si="42"/>
        <v>0.16018248675422603</v>
      </c>
      <c r="AC268" s="18">
        <f t="shared" ca="1" si="42"/>
        <v>0.15934852751161008</v>
      </c>
      <c r="AD268" s="18">
        <f t="shared" ca="1" si="42"/>
        <v>0.16018248675422603</v>
      </c>
      <c r="AE268" s="18">
        <f t="shared" ca="1" si="42"/>
        <v>0.15934852751161008</v>
      </c>
      <c r="AF268" s="18">
        <f t="shared" ca="1" si="43"/>
        <v>0</v>
      </c>
      <c r="AG268" s="18">
        <f t="shared" ca="1" si="43"/>
        <v>0</v>
      </c>
      <c r="AH268" s="18">
        <f t="shared" ca="1" si="43"/>
        <v>0</v>
      </c>
      <c r="AI268" s="18">
        <f t="shared" ca="1" si="43"/>
        <v>0</v>
      </c>
    </row>
    <row r="269" spans="2:35" x14ac:dyDescent="0.15">
      <c r="B269">
        <v>4.0910000000000002</v>
      </c>
      <c r="C269">
        <v>3</v>
      </c>
      <c r="D269" s="18">
        <v>0.21240000000000001</v>
      </c>
      <c r="E269" s="18">
        <v>-0.1893</v>
      </c>
      <c r="F269" s="18">
        <v>0.84740000000000004</v>
      </c>
      <c r="G269" s="18">
        <v>0.16600000000000001</v>
      </c>
      <c r="H269" s="18">
        <v>-0.54249999999999998</v>
      </c>
      <c r="I269" s="18">
        <v>2.278</v>
      </c>
      <c r="J269" s="18">
        <v>0.3896</v>
      </c>
      <c r="K269" s="18">
        <v>-0.13900000000000001</v>
      </c>
      <c r="L269" s="18">
        <v>2.661</v>
      </c>
      <c r="M269" s="18">
        <v>9.0709999999999999E-2</v>
      </c>
      <c r="O269" s="18">
        <f t="shared" si="30"/>
        <v>283.70999999999998</v>
      </c>
      <c r="P269" s="18">
        <f t="shared" ca="1" si="31"/>
        <v>1.0437005293528123</v>
      </c>
      <c r="Q269" s="18">
        <f t="shared" ca="1" si="31"/>
        <v>1.0364920766830932</v>
      </c>
      <c r="R269" s="18">
        <f t="shared" ca="1" si="31"/>
        <v>1.0437005293528123</v>
      </c>
      <c r="S269" s="18">
        <f t="shared" ca="1" si="31"/>
        <v>1.0364920766830932</v>
      </c>
      <c r="T269" s="18">
        <f t="shared" ca="1" si="40"/>
        <v>3.2927455824935314E-3</v>
      </c>
      <c r="U269" s="18">
        <f t="shared" ca="1" si="40"/>
        <v>3.3340710245944377E-3</v>
      </c>
      <c r="V269" s="18">
        <f t="shared" ca="1" si="40"/>
        <v>3.2927455824935314E-3</v>
      </c>
      <c r="W269" s="18">
        <f t="shared" ca="1" si="40"/>
        <v>3.3340710245944377E-3</v>
      </c>
      <c r="X269" s="18">
        <f t="shared" ca="1" si="41"/>
        <v>1.5939357503339747E-3</v>
      </c>
      <c r="Y269" s="18">
        <f t="shared" ca="1" si="41"/>
        <v>1.5128161226428103E-3</v>
      </c>
      <c r="Z269" s="18">
        <f t="shared" ca="1" si="41"/>
        <v>1.5939357503339747E-3</v>
      </c>
      <c r="AA269" s="18">
        <f t="shared" ca="1" si="41"/>
        <v>1.5128161226428103E-3</v>
      </c>
      <c r="AB269" s="18">
        <f t="shared" ca="1" si="42"/>
        <v>0.16122341702130039</v>
      </c>
      <c r="AC269" s="18">
        <f t="shared" ca="1" si="42"/>
        <v>0.16011595033246087</v>
      </c>
      <c r="AD269" s="18">
        <f t="shared" ca="1" si="42"/>
        <v>0.16122341702130039</v>
      </c>
      <c r="AE269" s="18">
        <f t="shared" ca="1" si="42"/>
        <v>0.16011595033246087</v>
      </c>
      <c r="AF269" s="18">
        <f t="shared" ca="1" si="43"/>
        <v>0</v>
      </c>
      <c r="AG269" s="18">
        <f t="shared" ca="1" si="43"/>
        <v>0</v>
      </c>
      <c r="AH269" s="18">
        <f t="shared" ca="1" si="43"/>
        <v>0</v>
      </c>
      <c r="AI269" s="18">
        <f t="shared" ca="1" si="43"/>
        <v>0</v>
      </c>
    </row>
    <row r="270" spans="2:35" x14ac:dyDescent="0.15">
      <c r="B270">
        <v>4.0910000000000002</v>
      </c>
      <c r="C270">
        <v>5</v>
      </c>
      <c r="D270" s="18">
        <v>0.15909999999999999</v>
      </c>
      <c r="E270" s="18">
        <v>-6.9639999999999994E-2</v>
      </c>
      <c r="F270" s="18">
        <v>1.234</v>
      </c>
      <c r="G270" s="18">
        <v>9.264E-2</v>
      </c>
      <c r="H270" s="18">
        <v>-0.436</v>
      </c>
      <c r="I270" s="18">
        <v>1.968</v>
      </c>
      <c r="J270" s="18">
        <v>0.30259999999999998</v>
      </c>
      <c r="K270" s="18">
        <v>-0.44400000000000001</v>
      </c>
      <c r="L270" s="18">
        <v>2.8279999999999998</v>
      </c>
      <c r="M270" s="18">
        <v>0.2026</v>
      </c>
      <c r="O270" s="18">
        <f t="shared" si="30"/>
        <v>357.17</v>
      </c>
      <c r="P270" s="18">
        <f t="shared" ca="1" si="31"/>
        <v>1.038512654490207</v>
      </c>
      <c r="Q270" s="18">
        <f t="shared" ca="1" si="31"/>
        <v>1.0339484972393935</v>
      </c>
      <c r="R270" s="18">
        <f t="shared" ca="1" si="31"/>
        <v>1.038512654490207</v>
      </c>
      <c r="S270" s="18">
        <f t="shared" ca="1" si="31"/>
        <v>1.0339484972393935</v>
      </c>
      <c r="T270" s="18">
        <f t="shared" ca="1" si="40"/>
        <v>2.4489173284438052E-3</v>
      </c>
      <c r="U270" s="18">
        <f t="shared" ca="1" si="40"/>
        <v>2.3916084160020153E-3</v>
      </c>
      <c r="V270" s="18">
        <f t="shared" ca="1" si="40"/>
        <v>2.4489173284438052E-3</v>
      </c>
      <c r="W270" s="18">
        <f t="shared" ca="1" si="40"/>
        <v>2.3916084160020153E-3</v>
      </c>
      <c r="X270" s="18">
        <f t="shared" ca="1" si="41"/>
        <v>1.2488372738717476E-3</v>
      </c>
      <c r="Y270" s="18">
        <f t="shared" ca="1" si="41"/>
        <v>1.171690058248312E-3</v>
      </c>
      <c r="Z270" s="18">
        <f t="shared" ca="1" si="41"/>
        <v>1.2488372738717476E-3</v>
      </c>
      <c r="AA270" s="18">
        <f t="shared" ca="1" si="41"/>
        <v>1.171690058248312E-3</v>
      </c>
      <c r="AB270" s="18">
        <f t="shared" ca="1" si="42"/>
        <v>0.16158666782328651</v>
      </c>
      <c r="AC270" s="18">
        <f t="shared" ca="1" si="42"/>
        <v>0.16099471576383606</v>
      </c>
      <c r="AD270" s="18">
        <f t="shared" ca="1" si="42"/>
        <v>0.16158666782328651</v>
      </c>
      <c r="AE270" s="18">
        <f t="shared" ca="1" si="42"/>
        <v>0.16099471576383606</v>
      </c>
      <c r="AF270" s="18">
        <f t="shared" ca="1" si="43"/>
        <v>0</v>
      </c>
      <c r="AG270" s="18">
        <f t="shared" ca="1" si="43"/>
        <v>0</v>
      </c>
      <c r="AH270" s="18">
        <f t="shared" ca="1" si="43"/>
        <v>0</v>
      </c>
      <c r="AI270" s="18">
        <f t="shared" ca="1" si="43"/>
        <v>0</v>
      </c>
    </row>
    <row r="271" spans="2:35" x14ac:dyDescent="0.15">
      <c r="B271">
        <v>4.0910000000000002</v>
      </c>
      <c r="C271">
        <v>7</v>
      </c>
      <c r="D271" s="18">
        <v>0.24829999999999999</v>
      </c>
      <c r="E271" s="18">
        <v>-0.1774</v>
      </c>
      <c r="F271" s="18">
        <v>1.06</v>
      </c>
      <c r="G271" s="18">
        <v>7.0669999999999997E-2</v>
      </c>
      <c r="H271" s="18">
        <v>-0.41189999999999999</v>
      </c>
      <c r="I271" s="18">
        <v>2.048</v>
      </c>
      <c r="J271" s="18">
        <v>0.32129999999999997</v>
      </c>
      <c r="K271" s="18">
        <v>-0.50039999999999996</v>
      </c>
      <c r="L271" s="18">
        <v>2.823</v>
      </c>
      <c r="M271" s="18">
        <v>0.18090000000000001</v>
      </c>
      <c r="O271" s="18">
        <f t="shared" si="30"/>
        <v>449.65</v>
      </c>
      <c r="P271" s="18">
        <f t="shared" ca="1" si="31"/>
        <v>1.0357744172169399</v>
      </c>
      <c r="Q271" s="18">
        <f t="shared" ca="1" si="31"/>
        <v>1.034751314424335</v>
      </c>
      <c r="R271" s="18">
        <f t="shared" ca="1" si="31"/>
        <v>1.0357744172169399</v>
      </c>
      <c r="S271" s="18">
        <f t="shared" ca="1" si="31"/>
        <v>1.034751314424335</v>
      </c>
      <c r="T271" s="18">
        <f t="shared" ca="1" si="40"/>
        <v>1.8687385641245635E-3</v>
      </c>
      <c r="U271" s="18">
        <f t="shared" ca="1" si="40"/>
        <v>1.7187540565136439E-3</v>
      </c>
      <c r="V271" s="18">
        <f t="shared" ca="1" si="40"/>
        <v>1.8687385641245635E-3</v>
      </c>
      <c r="W271" s="18">
        <f t="shared" ca="1" si="40"/>
        <v>1.7187540565136439E-3</v>
      </c>
      <c r="X271" s="18">
        <f t="shared" ca="1" si="41"/>
        <v>9.6328122902200836E-4</v>
      </c>
      <c r="Y271" s="18">
        <f t="shared" ca="1" si="41"/>
        <v>8.9227037516597177E-4</v>
      </c>
      <c r="Z271" s="18">
        <f t="shared" ca="1" si="41"/>
        <v>9.6328122902200836E-4</v>
      </c>
      <c r="AA271" s="18">
        <f t="shared" ca="1" si="41"/>
        <v>8.9227037516597177E-4</v>
      </c>
      <c r="AB271" s="18">
        <f t="shared" ca="1" si="42"/>
        <v>0.16201659863505657</v>
      </c>
      <c r="AC271" s="18">
        <f t="shared" ca="1" si="42"/>
        <v>0.16207476212978933</v>
      </c>
      <c r="AD271" s="18">
        <f t="shared" ca="1" si="42"/>
        <v>0.16201659863505657</v>
      </c>
      <c r="AE271" s="18">
        <f t="shared" ca="1" si="42"/>
        <v>0.16207476212978933</v>
      </c>
      <c r="AF271" s="18">
        <f t="shared" ca="1" si="43"/>
        <v>0</v>
      </c>
      <c r="AG271" s="18">
        <f t="shared" ca="1" si="43"/>
        <v>0</v>
      </c>
      <c r="AH271" s="18">
        <f t="shared" ca="1" si="43"/>
        <v>0</v>
      </c>
      <c r="AI271" s="18">
        <f t="shared" ca="1" si="43"/>
        <v>0</v>
      </c>
    </row>
    <row r="272" spans="2:35" x14ac:dyDescent="0.15">
      <c r="B272">
        <v>4.0910000000000002</v>
      </c>
      <c r="C272">
        <v>10</v>
      </c>
      <c r="D272" s="18">
        <v>0.33289999999999997</v>
      </c>
      <c r="E272" s="18">
        <v>-0.29659999999999997</v>
      </c>
      <c r="F272" s="18">
        <v>1.131</v>
      </c>
      <c r="G272" s="18">
        <v>7.7060000000000003E-2</v>
      </c>
      <c r="H272" s="18">
        <v>-0.28639999999999999</v>
      </c>
      <c r="I272" s="18">
        <v>2.0659999999999998</v>
      </c>
      <c r="J272" s="18">
        <v>0.22450000000000001</v>
      </c>
      <c r="K272" s="18">
        <v>-0.68669999999999998</v>
      </c>
      <c r="L272" s="18">
        <v>2.8479999999999999</v>
      </c>
      <c r="M272" s="18">
        <v>0.21909999999999999</v>
      </c>
      <c r="O272" s="18">
        <f t="shared" si="30"/>
        <v>566.08000000000004</v>
      </c>
      <c r="P272" s="18">
        <f t="shared" ca="1" si="31"/>
        <v>1.0367038385555636</v>
      </c>
      <c r="Q272" s="18">
        <f t="shared" ca="1" si="31"/>
        <v>1.0374461628467286</v>
      </c>
      <c r="R272" s="18">
        <f t="shared" ca="1" si="31"/>
        <v>1.0367038385555636</v>
      </c>
      <c r="S272" s="18">
        <f t="shared" ca="1" si="31"/>
        <v>1.0374461628467286</v>
      </c>
      <c r="T272" s="18">
        <f t="shared" ca="1" si="40"/>
        <v>1.4665606397055201E-3</v>
      </c>
      <c r="U272" s="18">
        <f t="shared" ca="1" si="40"/>
        <v>1.2813688775788034E-3</v>
      </c>
      <c r="V272" s="18">
        <f t="shared" ca="1" si="40"/>
        <v>1.4665606397055201E-3</v>
      </c>
      <c r="W272" s="18">
        <f t="shared" ca="1" si="40"/>
        <v>1.2813688775788034E-3</v>
      </c>
      <c r="X272" s="18">
        <f t="shared" ca="1" si="41"/>
        <v>7.3914481426174544E-4</v>
      </c>
      <c r="Y272" s="18">
        <f t="shared" ca="1" si="41"/>
        <v>6.6930639190776638E-4</v>
      </c>
      <c r="Z272" s="18">
        <f t="shared" ca="1" si="41"/>
        <v>7.3914481426174544E-4</v>
      </c>
      <c r="AA272" s="18">
        <f t="shared" ca="1" si="41"/>
        <v>6.6930639190776638E-4</v>
      </c>
      <c r="AB272" s="18">
        <f t="shared" ca="1" si="42"/>
        <v>0.16279083497449293</v>
      </c>
      <c r="AC272" s="18">
        <f t="shared" ca="1" si="42"/>
        <v>0.16316400973928971</v>
      </c>
      <c r="AD272" s="18">
        <f t="shared" ca="1" si="42"/>
        <v>0.16279083497449293</v>
      </c>
      <c r="AE272" s="18">
        <f t="shared" ca="1" si="42"/>
        <v>0.16316400973928971</v>
      </c>
      <c r="AF272" s="18">
        <f t="shared" ca="1" si="43"/>
        <v>0</v>
      </c>
      <c r="AG272" s="18">
        <f t="shared" ca="1" si="43"/>
        <v>0</v>
      </c>
      <c r="AH272" s="18">
        <f t="shared" ca="1" si="43"/>
        <v>0</v>
      </c>
      <c r="AI272" s="18">
        <f t="shared" ca="1" si="43"/>
        <v>0</v>
      </c>
    </row>
    <row r="273" spans="2:35" x14ac:dyDescent="0.15">
      <c r="B273">
        <v>4.0910000000000002</v>
      </c>
      <c r="C273">
        <v>15</v>
      </c>
      <c r="D273" s="18">
        <v>0.36830000000000002</v>
      </c>
      <c r="E273" s="18">
        <v>-0.27900000000000003</v>
      </c>
      <c r="F273" s="18">
        <v>1.377</v>
      </c>
      <c r="G273" s="18">
        <v>4.5909999999999999E-2</v>
      </c>
      <c r="H273" s="18">
        <v>-0.2334</v>
      </c>
      <c r="I273" s="18">
        <v>1.786</v>
      </c>
      <c r="J273" s="18">
        <v>0.11559999999999999</v>
      </c>
      <c r="K273" s="18">
        <v>-0.90910000000000002</v>
      </c>
      <c r="L273" s="18">
        <v>2.8740000000000001</v>
      </c>
      <c r="M273" s="18">
        <v>0.22889999999999999</v>
      </c>
      <c r="O273" s="18">
        <f t="shared" si="30"/>
        <v>712.65</v>
      </c>
      <c r="P273" s="18">
        <f t="shared" ca="1" si="31"/>
        <v>1.0389053438740381</v>
      </c>
      <c r="Q273" s="18">
        <f t="shared" ca="1" si="31"/>
        <v>1.0391671159264657</v>
      </c>
      <c r="R273" s="18">
        <f t="shared" ca="1" si="31"/>
        <v>1.0389053438740381</v>
      </c>
      <c r="S273" s="18">
        <f t="shared" ca="1" si="31"/>
        <v>1.0391671159264657</v>
      </c>
      <c r="T273" s="18">
        <f t="shared" ca="1" si="40"/>
        <v>1.1779516320394117E-3</v>
      </c>
      <c r="U273" s="18">
        <f t="shared" ca="1" si="40"/>
        <v>1.0132624154341084E-3</v>
      </c>
      <c r="V273" s="18">
        <f t="shared" ca="1" si="40"/>
        <v>1.1779516320394117E-3</v>
      </c>
      <c r="W273" s="18">
        <f t="shared" ca="1" si="40"/>
        <v>1.0132624154341084E-3</v>
      </c>
      <c r="X273" s="18">
        <f t="shared" ca="1" si="41"/>
        <v>5.6217592215849577E-4</v>
      </c>
      <c r="Y273" s="18">
        <f t="shared" ca="1" si="41"/>
        <v>4.9232531110459342E-4</v>
      </c>
      <c r="Z273" s="18">
        <f t="shared" ca="1" si="41"/>
        <v>5.6217592215849577E-4</v>
      </c>
      <c r="AA273" s="18">
        <f t="shared" ca="1" si="41"/>
        <v>4.9232531110459342E-4</v>
      </c>
      <c r="AB273" s="18">
        <f t="shared" ca="1" si="42"/>
        <v>0.16360679332794056</v>
      </c>
      <c r="AC273" s="18">
        <f t="shared" ca="1" si="42"/>
        <v>0.16388299547170698</v>
      </c>
      <c r="AD273" s="18">
        <f t="shared" ca="1" si="42"/>
        <v>0.16360679332794056</v>
      </c>
      <c r="AE273" s="18">
        <f t="shared" ca="1" si="42"/>
        <v>0.16388299547170698</v>
      </c>
      <c r="AF273" s="18">
        <f t="shared" ca="1" si="43"/>
        <v>0</v>
      </c>
      <c r="AG273" s="18">
        <f t="shared" ca="1" si="43"/>
        <v>0</v>
      </c>
      <c r="AH273" s="18">
        <f t="shared" ca="1" si="43"/>
        <v>0</v>
      </c>
      <c r="AI273" s="18">
        <f t="shared" ca="1" si="43"/>
        <v>0</v>
      </c>
    </row>
    <row r="274" spans="2:35" x14ac:dyDescent="0.15">
      <c r="B274">
        <v>4.0910000000000002</v>
      </c>
      <c r="C274">
        <v>20</v>
      </c>
      <c r="D274" s="18">
        <v>0.5</v>
      </c>
      <c r="E274" s="18">
        <v>-0.4012</v>
      </c>
      <c r="F274" s="18">
        <v>1.5389999999999999</v>
      </c>
      <c r="G274" s="18">
        <v>6.5409999999999996E-2</v>
      </c>
      <c r="H274" s="18">
        <v>-0.249</v>
      </c>
      <c r="I274" s="18">
        <v>1.8360000000000001</v>
      </c>
      <c r="J274" s="18">
        <v>4.759E-2</v>
      </c>
      <c r="K274" s="18">
        <v>-0.96919999999999995</v>
      </c>
      <c r="L274" s="18">
        <v>2.919</v>
      </c>
      <c r="M274" s="18">
        <v>0.24079999999999999</v>
      </c>
      <c r="O274" s="18">
        <f t="shared" si="30"/>
        <v>897.16</v>
      </c>
      <c r="P274" s="18">
        <f t="shared" ca="1" si="31"/>
        <v>1.0395317392659384</v>
      </c>
      <c r="Q274" s="18">
        <f t="shared" ca="1" si="31"/>
        <v>1.0360470196440594</v>
      </c>
      <c r="R274" s="18">
        <f t="shared" ca="1" si="31"/>
        <v>1.0395317392659384</v>
      </c>
      <c r="S274" s="18">
        <f t="shared" ca="1" si="31"/>
        <v>1.0360470196440594</v>
      </c>
      <c r="T274" s="18">
        <f t="shared" ca="1" si="40"/>
        <v>1.0464052222837767E-3</v>
      </c>
      <c r="U274" s="18">
        <f t="shared" ca="1" si="40"/>
        <v>6.6779232498121951E-4</v>
      </c>
      <c r="V274" s="18">
        <f t="shared" ca="1" si="40"/>
        <v>1.0464052222837767E-3</v>
      </c>
      <c r="W274" s="18">
        <f t="shared" ca="1" si="40"/>
        <v>6.6779232498121951E-4</v>
      </c>
      <c r="X274" s="18">
        <f t="shared" ca="1" si="41"/>
        <v>4.2591759570204183E-4</v>
      </c>
      <c r="Y274" s="18">
        <f t="shared" ca="1" si="41"/>
        <v>3.4852830277704537E-4</v>
      </c>
      <c r="Z274" s="18">
        <f t="shared" ca="1" si="41"/>
        <v>4.2591759570204183E-4</v>
      </c>
      <c r="AA274" s="18">
        <f t="shared" ca="1" si="41"/>
        <v>3.4852830277704537E-4</v>
      </c>
      <c r="AB274" s="18">
        <f t="shared" ca="1" si="42"/>
        <v>0.16397429198710359</v>
      </c>
      <c r="AC274" s="18">
        <f t="shared" ca="1" si="42"/>
        <v>0.16387568382421977</v>
      </c>
      <c r="AD274" s="18">
        <f t="shared" ca="1" si="42"/>
        <v>0.16397429198710359</v>
      </c>
      <c r="AE274" s="18">
        <f t="shared" ca="1" si="42"/>
        <v>0.16387568382421977</v>
      </c>
      <c r="AF274" s="18">
        <f t="shared" ca="1" si="43"/>
        <v>0</v>
      </c>
      <c r="AG274" s="18">
        <f t="shared" ca="1" si="43"/>
        <v>0</v>
      </c>
      <c r="AH274" s="18">
        <f t="shared" ca="1" si="43"/>
        <v>0</v>
      </c>
      <c r="AI274" s="18">
        <f t="shared" ca="1" si="43"/>
        <v>0</v>
      </c>
    </row>
    <row r="275" spans="2:35" x14ac:dyDescent="0.15">
      <c r="B275">
        <v>9.5030000000000001</v>
      </c>
      <c r="C275">
        <v>1</v>
      </c>
      <c r="D275" s="18">
        <v>-7.1650000000000005E-2</v>
      </c>
      <c r="E275" s="18">
        <v>9.6490000000000006E-2</v>
      </c>
      <c r="F275" s="18">
        <v>0.50180000000000002</v>
      </c>
      <c r="G275" s="18">
        <v>4.045E-2</v>
      </c>
      <c r="H275" s="18">
        <v>-0.40749999999999997</v>
      </c>
      <c r="I275" s="18">
        <v>1.92</v>
      </c>
      <c r="J275" s="18">
        <v>0.51800000000000002</v>
      </c>
      <c r="K275" s="18">
        <v>-0.26519999999999999</v>
      </c>
      <c r="L275" s="18">
        <v>2.8769999999999998</v>
      </c>
      <c r="M275" s="18">
        <v>0.1043</v>
      </c>
      <c r="O275" s="18">
        <f t="shared" si="30"/>
        <v>1129.4000000000001</v>
      </c>
      <c r="P275" s="18">
        <f t="shared" ca="1" si="31"/>
        <v>1.0358521615337999</v>
      </c>
      <c r="Q275" s="18">
        <f t="shared" ca="1" si="31"/>
        <v>1.0281025540324671</v>
      </c>
      <c r="R275" s="18">
        <f t="shared" ca="1" si="31"/>
        <v>1.0358521615337999</v>
      </c>
      <c r="S275" s="18">
        <f t="shared" ca="1" si="31"/>
        <v>1.0281025540324671</v>
      </c>
      <c r="T275" s="18">
        <f t="shared" ca="1" si="40"/>
        <v>9.7598117823866526E-4</v>
      </c>
      <c r="U275" s="18">
        <f t="shared" ca="1" si="40"/>
        <v>3.9387619132085649E-4</v>
      </c>
      <c r="V275" s="18">
        <f t="shared" ca="1" si="40"/>
        <v>9.7598117823866526E-4</v>
      </c>
      <c r="W275" s="18">
        <f t="shared" ca="1" si="40"/>
        <v>3.9387619132085649E-4</v>
      </c>
      <c r="X275" s="18">
        <f t="shared" ca="1" si="41"/>
        <v>3.1404597225992621E-4</v>
      </c>
      <c r="Y275" s="18">
        <f t="shared" ca="1" si="41"/>
        <v>2.3252439697757463E-4</v>
      </c>
      <c r="Z275" s="18">
        <f t="shared" ca="1" si="41"/>
        <v>3.1404597225992621E-4</v>
      </c>
      <c r="AA275" s="18">
        <f t="shared" ca="1" si="41"/>
        <v>2.3252439697757463E-4</v>
      </c>
      <c r="AB275" s="18">
        <f t="shared" ca="1" si="42"/>
        <v>0.1635709646700301</v>
      </c>
      <c r="AC275" s="18">
        <f t="shared" ca="1" si="42"/>
        <v>0.16300120289137113</v>
      </c>
      <c r="AD275" s="18">
        <f t="shared" ca="1" si="42"/>
        <v>0.1635709646700301</v>
      </c>
      <c r="AE275" s="18">
        <f t="shared" ca="1" si="42"/>
        <v>0.16300120289137113</v>
      </c>
      <c r="AF275" s="18">
        <f t="shared" ca="1" si="43"/>
        <v>0</v>
      </c>
      <c r="AG275" s="18">
        <f t="shared" ca="1" si="43"/>
        <v>0</v>
      </c>
      <c r="AH275" s="18">
        <f t="shared" ca="1" si="43"/>
        <v>0</v>
      </c>
      <c r="AI275" s="18">
        <f t="shared" ca="1" si="43"/>
        <v>0</v>
      </c>
    </row>
    <row r="276" spans="2:35" x14ac:dyDescent="0.15">
      <c r="B276">
        <v>9.5030000000000001</v>
      </c>
      <c r="C276">
        <v>3</v>
      </c>
      <c r="D276" s="18">
        <v>-8.5059999999999997E-2</v>
      </c>
      <c r="E276" s="18">
        <v>0.14050000000000001</v>
      </c>
      <c r="F276" s="18">
        <v>0.50090000000000001</v>
      </c>
      <c r="G276" s="18">
        <v>5.6160000000000002E-2</v>
      </c>
      <c r="H276" s="18">
        <v>-0.255</v>
      </c>
      <c r="I276" s="18">
        <v>1.907</v>
      </c>
      <c r="J276" s="18">
        <v>0.42080000000000001</v>
      </c>
      <c r="K276" s="18">
        <v>-0.65639999999999998</v>
      </c>
      <c r="L276" s="18">
        <v>2.952</v>
      </c>
      <c r="M276" s="18">
        <v>0.47810000000000002</v>
      </c>
      <c r="O276" s="18">
        <f t="shared" si="30"/>
        <v>1421.9</v>
      </c>
      <c r="P276" s="18">
        <f t="shared" ca="1" si="31"/>
        <v>1.026791442505258</v>
      </c>
      <c r="Q276" s="18">
        <f t="shared" ca="1" si="31"/>
        <v>1.0162935114676628</v>
      </c>
      <c r="R276" s="18">
        <f t="shared" ca="1" si="31"/>
        <v>1.026791442505258</v>
      </c>
      <c r="S276" s="18">
        <f t="shared" ca="1" si="31"/>
        <v>1.0162935114676628</v>
      </c>
      <c r="T276" s="18">
        <f t="shared" ca="1" si="40"/>
        <v>8.3702390396849283E-4</v>
      </c>
      <c r="U276" s="18">
        <f t="shared" ca="1" si="40"/>
        <v>2.3392646881680544E-4</v>
      </c>
      <c r="V276" s="18">
        <f t="shared" ca="1" si="40"/>
        <v>8.3702390396849283E-4</v>
      </c>
      <c r="W276" s="18">
        <f t="shared" ca="1" si="40"/>
        <v>2.3392646881680544E-4</v>
      </c>
      <c r="X276" s="18">
        <f t="shared" ca="1" si="41"/>
        <v>2.1535647479357527E-4</v>
      </c>
      <c r="Y276" s="18">
        <f t="shared" ca="1" si="41"/>
        <v>1.3919652121786015E-4</v>
      </c>
      <c r="Z276" s="18">
        <f t="shared" ca="1" si="41"/>
        <v>2.1535647479357527E-4</v>
      </c>
      <c r="AA276" s="18">
        <f t="shared" ca="1" si="41"/>
        <v>1.3919652121786015E-4</v>
      </c>
      <c r="AB276" s="18">
        <f t="shared" ca="1" si="42"/>
        <v>0.16236655322040741</v>
      </c>
      <c r="AC276" s="18">
        <f t="shared" ca="1" si="42"/>
        <v>0.16137501299226367</v>
      </c>
      <c r="AD276" s="18">
        <f t="shared" ca="1" si="42"/>
        <v>0.16236655322040741</v>
      </c>
      <c r="AE276" s="18">
        <f t="shared" ca="1" si="42"/>
        <v>0.16137501299226367</v>
      </c>
      <c r="AF276" s="18">
        <f t="shared" ca="1" si="43"/>
        <v>0</v>
      </c>
      <c r="AG276" s="18">
        <f t="shared" ca="1" si="43"/>
        <v>0</v>
      </c>
      <c r="AH276" s="18">
        <f t="shared" ca="1" si="43"/>
        <v>0</v>
      </c>
      <c r="AI276" s="18">
        <f t="shared" ca="1" si="43"/>
        <v>0</v>
      </c>
    </row>
    <row r="277" spans="2:35" x14ac:dyDescent="0.15">
      <c r="B277">
        <v>9.5030000000000001</v>
      </c>
      <c r="C277">
        <v>5</v>
      </c>
      <c r="D277" s="18">
        <v>0.14000000000000001</v>
      </c>
      <c r="E277" s="18">
        <v>-0.21510000000000001</v>
      </c>
      <c r="F277" s="18">
        <v>1.2370000000000001</v>
      </c>
      <c r="G277" s="18">
        <v>0.1142</v>
      </c>
      <c r="H277" s="18">
        <v>-0.1966</v>
      </c>
      <c r="I277" s="18">
        <v>2.0230000000000001</v>
      </c>
      <c r="J277" s="18">
        <v>0.2316</v>
      </c>
      <c r="K277" s="18">
        <v>-0.43409999999999999</v>
      </c>
      <c r="L277" s="18">
        <v>2.7909999999999999</v>
      </c>
      <c r="M277" s="18">
        <v>0.1298</v>
      </c>
      <c r="O277" s="18">
        <f t="shared" si="30"/>
        <v>1790.1</v>
      </c>
      <c r="P277" s="18">
        <f t="shared" ca="1" si="31"/>
        <v>1.0137541147091593</v>
      </c>
      <c r="Q277" s="18">
        <f t="shared" ca="1" si="31"/>
        <v>1.0020199269303522</v>
      </c>
      <c r="R277" s="18">
        <f t="shared" ca="1" si="31"/>
        <v>1.0137541147091593</v>
      </c>
      <c r="S277" s="18">
        <f t="shared" ca="1" si="31"/>
        <v>1.0020199269303522</v>
      </c>
      <c r="T277" s="18">
        <f t="shared" ca="1" si="40"/>
        <v>6.5962017441386701E-4</v>
      </c>
      <c r="U277" s="18">
        <f t="shared" ca="1" si="40"/>
        <v>1.4020570127563583E-4</v>
      </c>
      <c r="V277" s="18">
        <f t="shared" ca="1" si="40"/>
        <v>6.5962017441386701E-4</v>
      </c>
      <c r="W277" s="18">
        <f t="shared" ca="1" si="40"/>
        <v>1.4020570127563583E-4</v>
      </c>
      <c r="X277" s="18">
        <f t="shared" ca="1" si="41"/>
        <v>1.2759159064683982E-4</v>
      </c>
      <c r="Y277" s="18">
        <f t="shared" ca="1" si="41"/>
        <v>6.3691087024094349E-5</v>
      </c>
      <c r="Z277" s="18">
        <f t="shared" ca="1" si="41"/>
        <v>1.2759159064683982E-4</v>
      </c>
      <c r="AA277" s="18">
        <f t="shared" ca="1" si="41"/>
        <v>6.3691087024094349E-5</v>
      </c>
      <c r="AB277" s="18">
        <f t="shared" ca="1" si="42"/>
        <v>0.16055676667065027</v>
      </c>
      <c r="AC277" s="18">
        <f t="shared" ca="1" si="42"/>
        <v>0.1592725276592456</v>
      </c>
      <c r="AD277" s="18">
        <f t="shared" ca="1" si="42"/>
        <v>0.16055676667065027</v>
      </c>
      <c r="AE277" s="18">
        <f t="shared" ca="1" si="42"/>
        <v>0.1592725276592456</v>
      </c>
      <c r="AF277" s="18">
        <f t="shared" ca="1" si="43"/>
        <v>0</v>
      </c>
      <c r="AG277" s="18">
        <f t="shared" ca="1" si="43"/>
        <v>0</v>
      </c>
      <c r="AH277" s="18">
        <f t="shared" ca="1" si="43"/>
        <v>0</v>
      </c>
      <c r="AI277" s="18">
        <f t="shared" ca="1" si="43"/>
        <v>0</v>
      </c>
    </row>
    <row r="278" spans="2:35" x14ac:dyDescent="0.15">
      <c r="B278">
        <v>9.5030000000000001</v>
      </c>
      <c r="C278">
        <v>7</v>
      </c>
      <c r="D278" s="18">
        <v>0.25750000000000001</v>
      </c>
      <c r="E278" s="18">
        <v>-0.2545</v>
      </c>
      <c r="F278" s="18">
        <v>1.173</v>
      </c>
      <c r="G278" s="18">
        <v>0.14180000000000001</v>
      </c>
      <c r="H278" s="18">
        <v>-0.28449999999999998</v>
      </c>
      <c r="I278" s="18">
        <v>1.877</v>
      </c>
      <c r="J278" s="18">
        <v>0.3296</v>
      </c>
      <c r="K278" s="18">
        <v>-0.50590000000000002</v>
      </c>
      <c r="L278" s="18">
        <v>2.847</v>
      </c>
      <c r="M278" s="18">
        <v>0.16159999999999999</v>
      </c>
      <c r="O278" s="18">
        <f t="shared" si="30"/>
        <v>2253.6</v>
      </c>
      <c r="P278" s="18">
        <f t="shared" ca="1" si="31"/>
        <v>0.99901228799231034</v>
      </c>
      <c r="Q278" s="18">
        <f t="shared" ca="1" si="31"/>
        <v>0.98722527106973712</v>
      </c>
      <c r="R278" s="18">
        <f t="shared" ca="1" si="31"/>
        <v>0.99901228799231034</v>
      </c>
      <c r="S278" s="18">
        <f t="shared" ca="1" si="31"/>
        <v>0.98722527106973712</v>
      </c>
      <c r="T278" s="18">
        <f t="shared" ref="T278:W293" ca="1" si="44">MAX(0,P135*(1-ABS($P$6))+T135*(1-ABS($P$6)^(X135+1))/(X135+1))</f>
        <v>5.2576059702705953E-4</v>
      </c>
      <c r="U278" s="18">
        <f t="shared" ca="1" si="44"/>
        <v>8.4870217945522827E-5</v>
      </c>
      <c r="V278" s="18">
        <f t="shared" ca="1" si="44"/>
        <v>5.2576059702705953E-4</v>
      </c>
      <c r="W278" s="18">
        <f t="shared" ca="1" si="44"/>
        <v>8.4870217945522827E-5</v>
      </c>
      <c r="X278" s="18">
        <f t="shared" ref="X278:AA293" ca="1" si="45">MAX(0,(P135+T135*ABS($P$6)^X135+AB135+AF135*$P$7^AJ135)*0.5*($P$7-$P$6))</f>
        <v>5.1177226597463586E-5</v>
      </c>
      <c r="Y278" s="18">
        <f t="shared" ca="1" si="45"/>
        <v>4.4668709336175868E-6</v>
      </c>
      <c r="Z278" s="18">
        <f t="shared" ca="1" si="45"/>
        <v>5.1177226597463586E-5</v>
      </c>
      <c r="AA278" s="18">
        <f t="shared" ca="1" si="45"/>
        <v>4.4668709336175868E-6</v>
      </c>
      <c r="AB278" s="18">
        <f t="shared" ref="AB278:AE293" ca="1" si="46">MAX(0,AB135*(AN135-($P$7))+AF135*(AN135^(AJ135+1)-$P$7^(AJ135+1))/(AJ135+1))</f>
        <v>0.15842080601989578</v>
      </c>
      <c r="AC278" s="18">
        <f t="shared" ca="1" si="46"/>
        <v>0.15703244474710581</v>
      </c>
      <c r="AD278" s="18">
        <f t="shared" ca="1" si="46"/>
        <v>0.15842080601989578</v>
      </c>
      <c r="AE278" s="18">
        <f t="shared" ca="1" si="46"/>
        <v>0.15703244474710581</v>
      </c>
      <c r="AF278" s="18">
        <f t="shared" ref="AF278:AI293" ca="1" si="47">IF(AN135&lt;1,MAX(0,(AB135+AF135*AN135^AJ135+AR135)*0.5*(1-AN135)),0)</f>
        <v>0</v>
      </c>
      <c r="AG278" s="18">
        <f t="shared" ca="1" si="47"/>
        <v>0</v>
      </c>
      <c r="AH278" s="18">
        <f t="shared" ca="1" si="47"/>
        <v>0</v>
      </c>
      <c r="AI278" s="18">
        <f t="shared" ca="1" si="47"/>
        <v>0</v>
      </c>
    </row>
    <row r="279" spans="2:35" x14ac:dyDescent="0.15">
      <c r="B279">
        <v>9.5030000000000001</v>
      </c>
      <c r="C279">
        <v>10</v>
      </c>
      <c r="D279" s="18">
        <v>0.32479999999999998</v>
      </c>
      <c r="E279" s="18">
        <v>-0.25059999999999999</v>
      </c>
      <c r="F279" s="18">
        <v>1.165</v>
      </c>
      <c r="G279" s="18">
        <v>0.11219999999999999</v>
      </c>
      <c r="H279" s="18">
        <v>-0.28120000000000001</v>
      </c>
      <c r="I279" s="18">
        <v>1.661</v>
      </c>
      <c r="J279" s="18">
        <v>0.27310000000000001</v>
      </c>
      <c r="K279" s="18">
        <v>-0.75290000000000001</v>
      </c>
      <c r="L279" s="18">
        <v>2.9590000000000001</v>
      </c>
      <c r="M279" s="18">
        <v>0.26700000000000002</v>
      </c>
      <c r="O279" s="18">
        <f t="shared" si="30"/>
        <v>2837.1</v>
      </c>
      <c r="P279" s="18">
        <f t="shared" ca="1" si="31"/>
        <v>0.98879794143745903</v>
      </c>
      <c r="Q279" s="18">
        <f t="shared" ca="1" si="31"/>
        <v>0.97879379649865672</v>
      </c>
      <c r="R279" s="18">
        <f t="shared" ca="1" si="31"/>
        <v>0.98879794143745903</v>
      </c>
      <c r="S279" s="18">
        <f t="shared" ca="1" si="31"/>
        <v>0.97879379649865672</v>
      </c>
      <c r="T279" s="18">
        <f t="shared" ca="1" si="44"/>
        <v>4.223637071697218E-4</v>
      </c>
      <c r="U279" s="18">
        <f t="shared" ca="1" si="44"/>
        <v>5.188931520984079E-5</v>
      </c>
      <c r="V279" s="18">
        <f t="shared" ca="1" si="44"/>
        <v>4.223637071697218E-4</v>
      </c>
      <c r="W279" s="18">
        <f t="shared" ca="1" si="44"/>
        <v>5.188931520984079E-5</v>
      </c>
      <c r="X279" s="18">
        <f t="shared" ca="1" si="45"/>
        <v>2.2229675019922479E-5</v>
      </c>
      <c r="Y279" s="18">
        <f t="shared" ca="1" si="45"/>
        <v>2.731024558789802E-6</v>
      </c>
      <c r="Z279" s="18">
        <f t="shared" ca="1" si="45"/>
        <v>2.2229675019922479E-5</v>
      </c>
      <c r="AA279" s="18">
        <f t="shared" ca="1" si="45"/>
        <v>2.731024558789802E-6</v>
      </c>
      <c r="AB279" s="18">
        <f t="shared" ca="1" si="46"/>
        <v>0.15692748671667242</v>
      </c>
      <c r="AC279" s="18">
        <f t="shared" ca="1" si="46"/>
        <v>0.15572525064067527</v>
      </c>
      <c r="AD279" s="18">
        <f t="shared" ca="1" si="46"/>
        <v>0.15692748671667242</v>
      </c>
      <c r="AE279" s="18">
        <f t="shared" ca="1" si="46"/>
        <v>0.15572525064067527</v>
      </c>
      <c r="AF279" s="18">
        <f t="shared" ca="1" si="47"/>
        <v>0</v>
      </c>
      <c r="AG279" s="18">
        <f t="shared" ca="1" si="47"/>
        <v>0</v>
      </c>
      <c r="AH279" s="18">
        <f t="shared" ca="1" si="47"/>
        <v>0</v>
      </c>
      <c r="AI279" s="18">
        <f t="shared" ca="1" si="47"/>
        <v>0</v>
      </c>
    </row>
    <row r="280" spans="2:35" x14ac:dyDescent="0.15">
      <c r="B280">
        <v>9.5030000000000001</v>
      </c>
      <c r="C280">
        <v>15</v>
      </c>
      <c r="D280" s="18">
        <v>0.32200000000000001</v>
      </c>
      <c r="E280" s="18">
        <v>-0.28039999999999998</v>
      </c>
      <c r="F280" s="18">
        <v>1.6339999999999999</v>
      </c>
      <c r="G280" s="18">
        <v>0.25069999999999998</v>
      </c>
      <c r="H280" s="18">
        <v>-0.21790000000000001</v>
      </c>
      <c r="I280" s="18">
        <v>1.242</v>
      </c>
      <c r="J280" s="18">
        <v>6.0139999999999999E-2</v>
      </c>
      <c r="K280" s="18">
        <v>-0.8982</v>
      </c>
      <c r="L280" s="18">
        <v>3.0190000000000001</v>
      </c>
      <c r="M280" s="18">
        <v>0.31919999999999998</v>
      </c>
      <c r="O280" s="18">
        <f t="shared" si="30"/>
        <v>3571.7</v>
      </c>
      <c r="P280" s="18">
        <f t="shared" ca="1" si="31"/>
        <v>0.98144743574478999</v>
      </c>
      <c r="Q280" s="18">
        <f t="shared" ca="1" si="31"/>
        <v>0.97070111581113783</v>
      </c>
      <c r="R280" s="18">
        <f t="shared" ca="1" si="31"/>
        <v>0.98144743574478999</v>
      </c>
      <c r="S280" s="18">
        <f t="shared" ca="1" si="31"/>
        <v>0.97070111581113783</v>
      </c>
      <c r="T280" s="18">
        <f t="shared" ca="1" si="44"/>
        <v>3.4112791517166787E-4</v>
      </c>
      <c r="U280" s="18">
        <f t="shared" ca="1" si="44"/>
        <v>3.2031674744347274E-5</v>
      </c>
      <c r="V280" s="18">
        <f t="shared" ca="1" si="44"/>
        <v>3.4112791517166787E-4</v>
      </c>
      <c r="W280" s="18">
        <f t="shared" ca="1" si="44"/>
        <v>3.2031674744347274E-5</v>
      </c>
      <c r="X280" s="18">
        <f t="shared" ca="1" si="45"/>
        <v>1.795410430258978E-5</v>
      </c>
      <c r="Y280" s="18">
        <f t="shared" ca="1" si="45"/>
        <v>1.6858819121575895E-6</v>
      </c>
      <c r="Z280" s="18">
        <f t="shared" ca="1" si="45"/>
        <v>1.795410430258978E-5</v>
      </c>
      <c r="AA280" s="18">
        <f t="shared" ca="1" si="45"/>
        <v>1.6858819121575895E-6</v>
      </c>
      <c r="AB280" s="18">
        <f t="shared" ca="1" si="46"/>
        <v>0.15584312876417439</v>
      </c>
      <c r="AC280" s="18">
        <f t="shared" ca="1" si="46"/>
        <v>0.15445816328950443</v>
      </c>
      <c r="AD280" s="18">
        <f t="shared" ca="1" si="46"/>
        <v>0.15584312876417439</v>
      </c>
      <c r="AE280" s="18">
        <f t="shared" ca="1" si="46"/>
        <v>0.15445816328950443</v>
      </c>
      <c r="AF280" s="18">
        <f t="shared" ca="1" si="47"/>
        <v>0</v>
      </c>
      <c r="AG280" s="18">
        <f t="shared" ca="1" si="47"/>
        <v>0</v>
      </c>
      <c r="AH280" s="18">
        <f t="shared" ca="1" si="47"/>
        <v>0</v>
      </c>
      <c r="AI280" s="18">
        <f t="shared" ca="1" si="47"/>
        <v>0</v>
      </c>
    </row>
    <row r="281" spans="2:35" x14ac:dyDescent="0.15">
      <c r="B281">
        <v>9.5030000000000001</v>
      </c>
      <c r="C281">
        <v>20</v>
      </c>
      <c r="D281" s="18">
        <v>0.35449999999999998</v>
      </c>
      <c r="E281" s="18">
        <v>-0.66679999999999995</v>
      </c>
      <c r="F281" s="18">
        <v>1.3839999999999999</v>
      </c>
      <c r="G281" s="18">
        <v>0.14219999999999999</v>
      </c>
      <c r="H281" s="18">
        <v>0.36259999999999998</v>
      </c>
      <c r="I281" s="18">
        <v>2.1110000000000002</v>
      </c>
      <c r="J281" s="18">
        <v>1.625</v>
      </c>
      <c r="K281" s="18">
        <v>-1.0209999999999999</v>
      </c>
      <c r="L281" s="18">
        <v>2.9830000000000001</v>
      </c>
      <c r="M281" s="18">
        <v>0.32269999999999999</v>
      </c>
      <c r="O281" s="18">
        <f t="shared" si="30"/>
        <v>4496.5</v>
      </c>
      <c r="P281" s="18">
        <f t="shared" ca="1" si="31"/>
        <v>0.97467998152843305</v>
      </c>
      <c r="Q281" s="18">
        <f t="shared" ca="1" si="31"/>
        <v>0.96350833903148936</v>
      </c>
      <c r="R281" s="18">
        <f t="shared" ca="1" si="31"/>
        <v>0.97467998152843305</v>
      </c>
      <c r="S281" s="18">
        <f t="shared" ca="1" si="31"/>
        <v>0.96350833903148936</v>
      </c>
      <c r="T281" s="18">
        <f t="shared" ca="1" si="44"/>
        <v>2.7654719989149526E-4</v>
      </c>
      <c r="U281" s="18">
        <f t="shared" ca="1" si="44"/>
        <v>1.9952762090185911E-5</v>
      </c>
      <c r="V281" s="18">
        <f t="shared" ca="1" si="44"/>
        <v>2.7654719989149526E-4</v>
      </c>
      <c r="W281" s="18">
        <f t="shared" ca="1" si="44"/>
        <v>1.9952762090185911E-5</v>
      </c>
      <c r="X281" s="18">
        <f t="shared" ca="1" si="45"/>
        <v>1.455511803432877E-5</v>
      </c>
      <c r="Y281" s="18">
        <f t="shared" ca="1" si="45"/>
        <v>1.0501480236201452E-6</v>
      </c>
      <c r="Z281" s="18">
        <f t="shared" ca="1" si="45"/>
        <v>1.455511803432877E-5</v>
      </c>
      <c r="AA281" s="18">
        <f t="shared" ca="1" si="45"/>
        <v>1.0501480236201452E-6</v>
      </c>
      <c r="AB281" s="18">
        <f t="shared" ca="1" si="46"/>
        <v>0.15483403467504156</v>
      </c>
      <c r="AC281" s="18">
        <f t="shared" ca="1" si="46"/>
        <v>0.15332611195700949</v>
      </c>
      <c r="AD281" s="18">
        <f t="shared" ca="1" si="46"/>
        <v>0.15483403467504156</v>
      </c>
      <c r="AE281" s="18">
        <f t="shared" ca="1" si="46"/>
        <v>0.15332611195700949</v>
      </c>
      <c r="AF281" s="18">
        <f t="shared" ca="1" si="47"/>
        <v>0</v>
      </c>
      <c r="AG281" s="18">
        <f t="shared" ca="1" si="47"/>
        <v>0</v>
      </c>
      <c r="AH281" s="18">
        <f t="shared" ca="1" si="47"/>
        <v>0</v>
      </c>
      <c r="AI281" s="18">
        <f t="shared" ca="1" si="47"/>
        <v>0</v>
      </c>
    </row>
    <row r="282" spans="2:35" x14ac:dyDescent="0.15">
      <c r="B282">
        <v>17.103000000000002</v>
      </c>
      <c r="C282">
        <v>1</v>
      </c>
      <c r="D282" s="18">
        <v>0.1898</v>
      </c>
      <c r="E282" s="18">
        <v>-0.4289</v>
      </c>
      <c r="F282" s="18">
        <v>0.82150000000000001</v>
      </c>
      <c r="G282" s="18">
        <v>0.72829999999999995</v>
      </c>
      <c r="H282" s="18">
        <v>-1.2370000000000001</v>
      </c>
      <c r="I282" s="18">
        <v>2.899</v>
      </c>
      <c r="J282" s="18">
        <v>0.21709999999999999</v>
      </c>
      <c r="K282" s="18">
        <v>0.6986</v>
      </c>
      <c r="L282" s="18">
        <v>2.9</v>
      </c>
      <c r="M282" s="18">
        <v>0.2167</v>
      </c>
      <c r="O282" s="18">
        <f t="shared" si="30"/>
        <v>5660.8</v>
      </c>
      <c r="P282" s="18">
        <f t="shared" ca="1" si="31"/>
        <v>0.96880646450514152</v>
      </c>
      <c r="Q282" s="18">
        <f t="shared" ca="1" si="31"/>
        <v>0.95742805075946336</v>
      </c>
      <c r="R282" s="18">
        <f t="shared" ca="1" si="31"/>
        <v>0.96880646450514152</v>
      </c>
      <c r="S282" s="18">
        <f t="shared" ca="1" si="31"/>
        <v>0.95742805075946336</v>
      </c>
      <c r="T282" s="18">
        <f t="shared" ca="1" si="44"/>
        <v>2.2479302035469383E-4</v>
      </c>
      <c r="U282" s="18">
        <f t="shared" ca="1" si="44"/>
        <v>1.2531538509105884E-5</v>
      </c>
      <c r="V282" s="18">
        <f t="shared" ca="1" si="44"/>
        <v>2.2479302035469383E-4</v>
      </c>
      <c r="W282" s="18">
        <f t="shared" ca="1" si="44"/>
        <v>1.2531538509105884E-5</v>
      </c>
      <c r="X282" s="18">
        <f t="shared" ca="1" si="45"/>
        <v>1.183121320421425E-5</v>
      </c>
      <c r="Y282" s="18">
        <f t="shared" ca="1" si="45"/>
        <v>6.595564864886618E-7</v>
      </c>
      <c r="Z282" s="18">
        <f t="shared" ca="1" si="45"/>
        <v>1.183121320421425E-5</v>
      </c>
      <c r="AA282" s="18">
        <f t="shared" ca="1" si="45"/>
        <v>6.595564864886618E-7</v>
      </c>
      <c r="AB282" s="18">
        <f t="shared" ca="1" si="46"/>
        <v>0.15395371349181722</v>
      </c>
      <c r="AC282" s="18">
        <f t="shared" ca="1" si="46"/>
        <v>0.15236621583821108</v>
      </c>
      <c r="AD282" s="18">
        <f t="shared" ca="1" si="46"/>
        <v>0.15395371349181722</v>
      </c>
      <c r="AE282" s="18">
        <f t="shared" ca="1" si="46"/>
        <v>0.15236621583821108</v>
      </c>
      <c r="AF282" s="18">
        <f t="shared" ca="1" si="47"/>
        <v>0</v>
      </c>
      <c r="AG282" s="18">
        <f t="shared" ca="1" si="47"/>
        <v>0</v>
      </c>
      <c r="AH282" s="18">
        <f t="shared" ca="1" si="47"/>
        <v>0</v>
      </c>
      <c r="AI282" s="18">
        <f t="shared" ca="1" si="47"/>
        <v>0</v>
      </c>
    </row>
    <row r="283" spans="2:35" x14ac:dyDescent="0.15">
      <c r="B283">
        <v>17.103000000000002</v>
      </c>
      <c r="C283">
        <v>3</v>
      </c>
      <c r="D283" s="18">
        <v>1.289E-2</v>
      </c>
      <c r="E283" s="18">
        <v>-3.2239999999999998E-2</v>
      </c>
      <c r="F283" s="18">
        <v>0.88480000000000003</v>
      </c>
      <c r="G283" s="18">
        <v>5.5199999999999999E-2</v>
      </c>
      <c r="H283" s="18">
        <v>-0.27150000000000002</v>
      </c>
      <c r="I283" s="18">
        <v>2.0289999999999999</v>
      </c>
      <c r="J283" s="18">
        <v>0.2969</v>
      </c>
      <c r="K283" s="18">
        <v>-0.32729999999999998</v>
      </c>
      <c r="L283" s="18">
        <v>2.8559999999999999</v>
      </c>
      <c r="M283" s="18">
        <v>0.222</v>
      </c>
      <c r="O283" s="18">
        <f t="shared" si="30"/>
        <v>7126.5</v>
      </c>
      <c r="P283" s="18">
        <f t="shared" ca="1" si="31"/>
        <v>0.96390622842621754</v>
      </c>
      <c r="Q283" s="18">
        <f t="shared" ca="1" si="31"/>
        <v>0.9524638893965589</v>
      </c>
      <c r="R283" s="18">
        <f t="shared" ca="1" si="31"/>
        <v>0.96390622842621754</v>
      </c>
      <c r="S283" s="18">
        <f t="shared" ca="1" si="31"/>
        <v>0.9524638893965589</v>
      </c>
      <c r="T283" s="18">
        <f t="shared" ca="1" si="44"/>
        <v>1.8310136180064838E-4</v>
      </c>
      <c r="U283" s="18">
        <f t="shared" ca="1" si="44"/>
        <v>7.9292158769958886E-6</v>
      </c>
      <c r="V283" s="18">
        <f t="shared" ca="1" si="44"/>
        <v>1.8310136180064838E-4</v>
      </c>
      <c r="W283" s="18">
        <f t="shared" ca="1" si="44"/>
        <v>7.9292158769958886E-6</v>
      </c>
      <c r="X283" s="18">
        <f t="shared" ca="1" si="45"/>
        <v>9.6369150251158637E-6</v>
      </c>
      <c r="Y283" s="18">
        <f t="shared" ca="1" si="45"/>
        <v>4.1732852897928253E-7</v>
      </c>
      <c r="Z283" s="18">
        <f t="shared" ca="1" si="45"/>
        <v>9.6369150251158637E-6</v>
      </c>
      <c r="AA283" s="18">
        <f t="shared" ca="1" si="45"/>
        <v>4.1732852897928253E-7</v>
      </c>
      <c r="AB283" s="18">
        <f t="shared" ca="1" si="46"/>
        <v>0.15321770265427237</v>
      </c>
      <c r="AC283" s="18">
        <f t="shared" ca="1" si="46"/>
        <v>0.15158098956958865</v>
      </c>
      <c r="AD283" s="18">
        <f t="shared" ca="1" si="46"/>
        <v>0.15321770265427237</v>
      </c>
      <c r="AE283" s="18">
        <f t="shared" ca="1" si="46"/>
        <v>0.15158098956958865</v>
      </c>
      <c r="AF283" s="18">
        <f t="shared" ca="1" si="47"/>
        <v>0</v>
      </c>
      <c r="AG283" s="18">
        <f t="shared" ca="1" si="47"/>
        <v>0</v>
      </c>
      <c r="AH283" s="18">
        <f t="shared" ca="1" si="47"/>
        <v>0</v>
      </c>
      <c r="AI283" s="18">
        <f t="shared" ca="1" si="47"/>
        <v>0</v>
      </c>
    </row>
    <row r="284" spans="2:35" x14ac:dyDescent="0.15">
      <c r="B284">
        <v>17.103000000000002</v>
      </c>
      <c r="C284">
        <v>5</v>
      </c>
      <c r="D284" s="18">
        <v>-1.214E-2</v>
      </c>
      <c r="E284" s="18">
        <v>0.25869999999999999</v>
      </c>
      <c r="F284" s="18">
        <v>2.5470000000000002</v>
      </c>
      <c r="G284" s="18">
        <v>0.21679999999999999</v>
      </c>
      <c r="H284" s="18">
        <v>-0.15229999999999999</v>
      </c>
      <c r="I284" s="18">
        <v>2.0310000000000001</v>
      </c>
      <c r="J284" s="18">
        <v>0.13420000000000001</v>
      </c>
      <c r="K284" s="18">
        <v>-0.91720000000000002</v>
      </c>
      <c r="L284" s="18">
        <v>2.81</v>
      </c>
      <c r="M284" s="18">
        <v>0.33090000000000003</v>
      </c>
      <c r="O284" s="18">
        <f t="shared" si="30"/>
        <v>8971.7000000000007</v>
      </c>
      <c r="P284" s="18">
        <f t="shared" ca="1" si="31"/>
        <v>0.95992865211681822</v>
      </c>
      <c r="Q284" s="18">
        <f t="shared" ca="1" si="31"/>
        <v>0.94851089424637502</v>
      </c>
      <c r="R284" s="18">
        <f t="shared" ca="1" si="31"/>
        <v>0.95992865211681822</v>
      </c>
      <c r="S284" s="18">
        <f t="shared" ca="1" si="31"/>
        <v>0.94851089424637502</v>
      </c>
      <c r="T284" s="18">
        <f t="shared" ca="1" si="44"/>
        <v>1.4939811122613322E-4</v>
      </c>
      <c r="U284" s="18">
        <f t="shared" ca="1" si="44"/>
        <v>5.0500034212964255E-6</v>
      </c>
      <c r="V284" s="18">
        <f t="shared" ca="1" si="44"/>
        <v>1.4939811122613322E-4</v>
      </c>
      <c r="W284" s="18">
        <f t="shared" ca="1" si="44"/>
        <v>5.0500034212964255E-6</v>
      </c>
      <c r="X284" s="18">
        <f t="shared" ca="1" si="45"/>
        <v>7.8630595159673302E-6</v>
      </c>
      <c r="Y284" s="18">
        <f t="shared" ca="1" si="45"/>
        <v>2.6579076604435866E-7</v>
      </c>
      <c r="Z284" s="18">
        <f t="shared" ca="1" si="45"/>
        <v>7.8630595159673302E-6</v>
      </c>
      <c r="AA284" s="18">
        <f t="shared" ca="1" si="45"/>
        <v>2.6579076604435866E-7</v>
      </c>
      <c r="AB284" s="18">
        <f t="shared" ca="1" si="46"/>
        <v>0.1526201288291899</v>
      </c>
      <c r="AC284" s="18">
        <f t="shared" ca="1" si="46"/>
        <v>0.15095488160163725</v>
      </c>
      <c r="AD284" s="18">
        <f t="shared" ca="1" si="46"/>
        <v>0.1526201288291899</v>
      </c>
      <c r="AE284" s="18">
        <f t="shared" ca="1" si="46"/>
        <v>0.15095488160163725</v>
      </c>
      <c r="AF284" s="18">
        <f t="shared" ca="1" si="47"/>
        <v>0</v>
      </c>
      <c r="AG284" s="18">
        <f t="shared" ca="1" si="47"/>
        <v>0</v>
      </c>
      <c r="AH284" s="18">
        <f t="shared" ca="1" si="47"/>
        <v>0</v>
      </c>
      <c r="AI284" s="18">
        <f t="shared" ca="1" si="47"/>
        <v>0</v>
      </c>
    </row>
    <row r="285" spans="2:35" x14ac:dyDescent="0.15">
      <c r="B285">
        <v>17.103000000000002</v>
      </c>
      <c r="C285">
        <v>7</v>
      </c>
      <c r="D285" s="18">
        <v>1.367E-2</v>
      </c>
      <c r="E285" s="18">
        <v>-1.33E-5</v>
      </c>
      <c r="F285" s="18">
        <v>0.20979999999999999</v>
      </c>
      <c r="G285" s="18">
        <v>4.6690000000000002E-2</v>
      </c>
      <c r="H285" s="18">
        <v>-0.1857</v>
      </c>
      <c r="I285" s="18">
        <v>1.9239999999999999</v>
      </c>
      <c r="J285" s="18">
        <v>0.20610000000000001</v>
      </c>
      <c r="K285" s="18">
        <v>-0.7823</v>
      </c>
      <c r="L285" s="18">
        <v>3.028</v>
      </c>
      <c r="M285" s="18">
        <v>0.32429999999999998</v>
      </c>
      <c r="O285" s="18">
        <f t="shared" si="30"/>
        <v>10000</v>
      </c>
      <c r="P285" s="18">
        <f t="shared" ca="1" si="31"/>
        <v>0.95834354445837855</v>
      </c>
      <c r="Q285" s="18">
        <f t="shared" ca="1" si="31"/>
        <v>0.94695688864167205</v>
      </c>
      <c r="R285" s="18">
        <f t="shared" ca="1" si="31"/>
        <v>0.95834354445837855</v>
      </c>
      <c r="S285" s="18">
        <f t="shared" ca="1" si="31"/>
        <v>0.94695688864167205</v>
      </c>
      <c r="T285" s="18">
        <f t="shared" ca="1" si="44"/>
        <v>1.3581589712756501E-4</v>
      </c>
      <c r="U285" s="18">
        <f t="shared" ca="1" si="44"/>
        <v>4.0910090652582566E-6</v>
      </c>
      <c r="V285" s="18">
        <f t="shared" ca="1" si="44"/>
        <v>1.3581589712756501E-4</v>
      </c>
      <c r="W285" s="18">
        <f t="shared" ca="1" si="44"/>
        <v>4.0910090652582566E-6</v>
      </c>
      <c r="X285" s="18">
        <f t="shared" ca="1" si="45"/>
        <v>7.1482060708486514E-6</v>
      </c>
      <c r="Y285" s="18">
        <f t="shared" ca="1" si="45"/>
        <v>2.1531729181084777E-7</v>
      </c>
      <c r="Z285" s="18">
        <f t="shared" ca="1" si="45"/>
        <v>7.1482060708486514E-6</v>
      </c>
      <c r="AA285" s="18">
        <f t="shared" ca="1" si="45"/>
        <v>2.1531729181084777E-7</v>
      </c>
      <c r="AB285" s="18">
        <f t="shared" ca="1" si="46"/>
        <v>0.1523821481775601</v>
      </c>
      <c r="AC285" s="18">
        <f t="shared" ca="1" si="46"/>
        <v>0.15070856339588654</v>
      </c>
      <c r="AD285" s="18">
        <f t="shared" ca="1" si="46"/>
        <v>0.1523821481775601</v>
      </c>
      <c r="AE285" s="18">
        <f t="shared" ca="1" si="46"/>
        <v>0.15070856339588654</v>
      </c>
      <c r="AF285" s="18">
        <f t="shared" ca="1" si="47"/>
        <v>0</v>
      </c>
      <c r="AG285" s="18">
        <f t="shared" ca="1" si="47"/>
        <v>0</v>
      </c>
      <c r="AH285" s="18">
        <f t="shared" ca="1" si="47"/>
        <v>0</v>
      </c>
      <c r="AI285" s="18">
        <f t="shared" ca="1" si="47"/>
        <v>0</v>
      </c>
    </row>
    <row r="286" spans="2:35" x14ac:dyDescent="0.15">
      <c r="B286">
        <v>17.103000000000002</v>
      </c>
      <c r="C286">
        <v>10</v>
      </c>
      <c r="D286" s="18">
        <v>1.7409999999999998E-2</v>
      </c>
      <c r="E286" s="18">
        <v>-0.25559999999999999</v>
      </c>
      <c r="F286" s="18">
        <v>1.5780000000000001</v>
      </c>
      <c r="G286" s="18">
        <v>0.25119999999999998</v>
      </c>
      <c r="H286" s="18">
        <v>0.1293</v>
      </c>
      <c r="I286" s="18">
        <v>0.96809999999999996</v>
      </c>
      <c r="J286" s="18">
        <v>3.3680000000000002E-2</v>
      </c>
      <c r="K286" s="18">
        <v>-1.321</v>
      </c>
      <c r="L286" s="18">
        <v>3.254</v>
      </c>
      <c r="M286" s="18">
        <v>0.39169999999999999</v>
      </c>
      <c r="O286" s="18">
        <f t="shared" si="30"/>
        <v>10000</v>
      </c>
      <c r="P286" s="18">
        <f t="shared" ca="1" si="31"/>
        <v>0.95834354445837855</v>
      </c>
      <c r="Q286" s="18">
        <f t="shared" ca="1" si="31"/>
        <v>0.94695688864167205</v>
      </c>
      <c r="R286" s="18">
        <f t="shared" ca="1" si="31"/>
        <v>0.95834354445837855</v>
      </c>
      <c r="S286" s="18">
        <f t="shared" ca="1" si="31"/>
        <v>0.94695688864167205</v>
      </c>
      <c r="T286" s="18">
        <f t="shared" ca="1" si="44"/>
        <v>1.3581589712756501E-4</v>
      </c>
      <c r="U286" s="18">
        <f t="shared" ca="1" si="44"/>
        <v>4.0910090652582566E-6</v>
      </c>
      <c r="V286" s="18">
        <f t="shared" ca="1" si="44"/>
        <v>1.3581589712756501E-4</v>
      </c>
      <c r="W286" s="18">
        <f t="shared" ca="1" si="44"/>
        <v>4.0910090652582566E-6</v>
      </c>
      <c r="X286" s="18">
        <f t="shared" ca="1" si="45"/>
        <v>7.1482060708486514E-6</v>
      </c>
      <c r="Y286" s="18">
        <f t="shared" ca="1" si="45"/>
        <v>2.1531729181084777E-7</v>
      </c>
      <c r="Z286" s="18">
        <f t="shared" ca="1" si="45"/>
        <v>7.1482060708486514E-6</v>
      </c>
      <c r="AA286" s="18">
        <f t="shared" ca="1" si="45"/>
        <v>2.1531729181084777E-7</v>
      </c>
      <c r="AB286" s="18">
        <f t="shared" ca="1" si="46"/>
        <v>0.1523821481775601</v>
      </c>
      <c r="AC286" s="18">
        <f t="shared" ca="1" si="46"/>
        <v>0.15070856339588654</v>
      </c>
      <c r="AD286" s="18">
        <f t="shared" ca="1" si="46"/>
        <v>0.1523821481775601</v>
      </c>
      <c r="AE286" s="18">
        <f t="shared" ca="1" si="46"/>
        <v>0.15070856339588654</v>
      </c>
      <c r="AF286" s="18">
        <f t="shared" ca="1" si="47"/>
        <v>0</v>
      </c>
      <c r="AG286" s="18">
        <f t="shared" ca="1" si="47"/>
        <v>0</v>
      </c>
      <c r="AH286" s="18">
        <f t="shared" ca="1" si="47"/>
        <v>0</v>
      </c>
      <c r="AI286" s="18">
        <f t="shared" ca="1" si="47"/>
        <v>0</v>
      </c>
    </row>
    <row r="287" spans="2:35" x14ac:dyDescent="0.15">
      <c r="B287">
        <v>17.103000000000002</v>
      </c>
      <c r="C287">
        <v>15</v>
      </c>
      <c r="D287" s="18">
        <v>0.17610000000000001</v>
      </c>
      <c r="E287" s="18">
        <v>-0.22819999999999999</v>
      </c>
      <c r="F287" s="18">
        <v>1.5529999999999999</v>
      </c>
      <c r="G287" s="18">
        <v>0.1103</v>
      </c>
      <c r="H287" s="18">
        <v>0.38819999999999999</v>
      </c>
      <c r="I287" s="18">
        <v>3.0750000000000002</v>
      </c>
      <c r="J287" s="18">
        <v>1.1319999999999999</v>
      </c>
      <c r="K287" s="18">
        <v>-4.8970000000000002</v>
      </c>
      <c r="L287" s="18">
        <v>4.2309999999999999</v>
      </c>
      <c r="M287" s="18">
        <v>0.66759999999999997</v>
      </c>
      <c r="O287" s="18">
        <f t="shared" si="30"/>
        <v>10000</v>
      </c>
      <c r="P287" s="18">
        <f t="shared" ca="1" si="31"/>
        <v>0.95834354445837855</v>
      </c>
      <c r="Q287" s="18">
        <f t="shared" ca="1" si="31"/>
        <v>0.94695688864167205</v>
      </c>
      <c r="R287" s="18">
        <f t="shared" ca="1" si="31"/>
        <v>0.95834354445837855</v>
      </c>
      <c r="S287" s="18">
        <f t="shared" ca="1" si="31"/>
        <v>0.94695688864167205</v>
      </c>
      <c r="T287" s="18">
        <f t="shared" ca="1" si="44"/>
        <v>1.3581589712756501E-4</v>
      </c>
      <c r="U287" s="18">
        <f t="shared" ca="1" si="44"/>
        <v>4.0910090652582566E-6</v>
      </c>
      <c r="V287" s="18">
        <f t="shared" ca="1" si="44"/>
        <v>1.3581589712756501E-4</v>
      </c>
      <c r="W287" s="18">
        <f t="shared" ca="1" si="44"/>
        <v>4.0910090652582566E-6</v>
      </c>
      <c r="X287" s="18">
        <f t="shared" ca="1" si="45"/>
        <v>7.1482060708486514E-6</v>
      </c>
      <c r="Y287" s="18">
        <f t="shared" ca="1" si="45"/>
        <v>2.1531729181084777E-7</v>
      </c>
      <c r="Z287" s="18">
        <f t="shared" ca="1" si="45"/>
        <v>7.1482060708486514E-6</v>
      </c>
      <c r="AA287" s="18">
        <f t="shared" ca="1" si="45"/>
        <v>2.1531729181084777E-7</v>
      </c>
      <c r="AB287" s="18">
        <f t="shared" ca="1" si="46"/>
        <v>0.1523821481775601</v>
      </c>
      <c r="AC287" s="18">
        <f t="shared" ca="1" si="46"/>
        <v>0.15070856339588654</v>
      </c>
      <c r="AD287" s="18">
        <f t="shared" ca="1" si="46"/>
        <v>0.1523821481775601</v>
      </c>
      <c r="AE287" s="18">
        <f t="shared" ca="1" si="46"/>
        <v>0.15070856339588654</v>
      </c>
      <c r="AF287" s="18">
        <f t="shared" ca="1" si="47"/>
        <v>0</v>
      </c>
      <c r="AG287" s="18">
        <f t="shared" ca="1" si="47"/>
        <v>0</v>
      </c>
      <c r="AH287" s="18">
        <f t="shared" ca="1" si="47"/>
        <v>0</v>
      </c>
      <c r="AI287" s="18">
        <f t="shared" ca="1" si="47"/>
        <v>0</v>
      </c>
    </row>
    <row r="288" spans="2:35" x14ac:dyDescent="0.15">
      <c r="B288">
        <v>17.103000000000002</v>
      </c>
      <c r="C288">
        <v>20</v>
      </c>
      <c r="D288" s="18">
        <v>0.34110000000000001</v>
      </c>
      <c r="E288" s="18">
        <v>-0.52370000000000005</v>
      </c>
      <c r="F288" s="18">
        <v>1.71</v>
      </c>
      <c r="G288" s="18">
        <v>0.2467</v>
      </c>
      <c r="H288" s="18">
        <v>-0.32240000000000002</v>
      </c>
      <c r="I288" s="18">
        <v>2.661</v>
      </c>
      <c r="J288" s="18">
        <v>9.4670000000000004E-2</v>
      </c>
      <c r="K288" s="18">
        <v>-1.9119999999999999</v>
      </c>
      <c r="L288" s="18">
        <v>3.6749999999999998</v>
      </c>
      <c r="M288" s="18">
        <v>0.20749999999999999</v>
      </c>
      <c r="O288" s="18">
        <f t="shared" si="30"/>
        <v>10000</v>
      </c>
      <c r="P288" s="18">
        <f t="shared" ca="1" si="31"/>
        <v>0.95834354445837855</v>
      </c>
      <c r="Q288" s="18">
        <f t="shared" ca="1" si="31"/>
        <v>0.94695688864167205</v>
      </c>
      <c r="R288" s="18">
        <f t="shared" ca="1" si="31"/>
        <v>0.95834354445837855</v>
      </c>
      <c r="S288" s="18">
        <f t="shared" ca="1" si="31"/>
        <v>0.94695688864167205</v>
      </c>
      <c r="T288" s="18">
        <f t="shared" ca="1" si="44"/>
        <v>1.3581589712756501E-4</v>
      </c>
      <c r="U288" s="18">
        <f t="shared" ca="1" si="44"/>
        <v>4.0910090652582566E-6</v>
      </c>
      <c r="V288" s="18">
        <f t="shared" ca="1" si="44"/>
        <v>1.3581589712756501E-4</v>
      </c>
      <c r="W288" s="18">
        <f t="shared" ca="1" si="44"/>
        <v>4.0910090652582566E-6</v>
      </c>
      <c r="X288" s="18">
        <f t="shared" ca="1" si="45"/>
        <v>7.1482060708486514E-6</v>
      </c>
      <c r="Y288" s="18">
        <f t="shared" ca="1" si="45"/>
        <v>2.1531729181084777E-7</v>
      </c>
      <c r="Z288" s="18">
        <f t="shared" ca="1" si="45"/>
        <v>7.1482060708486514E-6</v>
      </c>
      <c r="AA288" s="18">
        <f t="shared" ca="1" si="45"/>
        <v>2.1531729181084777E-7</v>
      </c>
      <c r="AB288" s="18">
        <f t="shared" ca="1" si="46"/>
        <v>0.1523821481775601</v>
      </c>
      <c r="AC288" s="18">
        <f t="shared" ca="1" si="46"/>
        <v>0.15070856339588654</v>
      </c>
      <c r="AD288" s="18">
        <f t="shared" ca="1" si="46"/>
        <v>0.1523821481775601</v>
      </c>
      <c r="AE288" s="18">
        <f t="shared" ca="1" si="46"/>
        <v>0.15070856339588654</v>
      </c>
      <c r="AF288" s="18">
        <f t="shared" ca="1" si="47"/>
        <v>0</v>
      </c>
      <c r="AG288" s="18">
        <f t="shared" ca="1" si="47"/>
        <v>0</v>
      </c>
      <c r="AH288" s="18">
        <f t="shared" ca="1" si="47"/>
        <v>0</v>
      </c>
      <c r="AI288" s="18">
        <f t="shared" ca="1" si="47"/>
        <v>0</v>
      </c>
    </row>
    <row r="289" spans="2:35" x14ac:dyDescent="0.15">
      <c r="B289">
        <v>31.263000000000002</v>
      </c>
      <c r="C289">
        <v>1</v>
      </c>
      <c r="D289" s="18">
        <v>-0.1444</v>
      </c>
      <c r="E289" s="18">
        <v>0.1643</v>
      </c>
      <c r="F289" s="18">
        <v>0.3957</v>
      </c>
      <c r="G289" s="18">
        <v>0.40350000000000003</v>
      </c>
      <c r="H289" s="18">
        <v>-0.3614</v>
      </c>
      <c r="I289" s="18">
        <v>1.8740000000000001</v>
      </c>
      <c r="J289" s="18">
        <v>0.39319999999999999</v>
      </c>
      <c r="K289" s="18">
        <v>-0.12139999999999999</v>
      </c>
      <c r="L289" s="18">
        <v>2.633</v>
      </c>
      <c r="M289" s="18">
        <v>0.1061</v>
      </c>
      <c r="O289" s="18">
        <f t="shared" si="30"/>
        <v>10000</v>
      </c>
      <c r="P289" s="18">
        <f t="shared" ca="1" si="31"/>
        <v>0.95834354445837855</v>
      </c>
      <c r="Q289" s="18">
        <f t="shared" ca="1" si="31"/>
        <v>0.94695688864167205</v>
      </c>
      <c r="R289" s="18">
        <f t="shared" ca="1" si="31"/>
        <v>0.95834354445837855</v>
      </c>
      <c r="S289" s="18">
        <f t="shared" ca="1" si="31"/>
        <v>0.94695688864167205</v>
      </c>
      <c r="T289" s="18">
        <f t="shared" ca="1" si="44"/>
        <v>1.3581589712756501E-4</v>
      </c>
      <c r="U289" s="18">
        <f t="shared" ca="1" si="44"/>
        <v>4.0910090652582566E-6</v>
      </c>
      <c r="V289" s="18">
        <f t="shared" ca="1" si="44"/>
        <v>1.3581589712756501E-4</v>
      </c>
      <c r="W289" s="18">
        <f t="shared" ca="1" si="44"/>
        <v>4.0910090652582566E-6</v>
      </c>
      <c r="X289" s="18">
        <f t="shared" ca="1" si="45"/>
        <v>7.1482060708486514E-6</v>
      </c>
      <c r="Y289" s="18">
        <f t="shared" ca="1" si="45"/>
        <v>2.1531729181084777E-7</v>
      </c>
      <c r="Z289" s="18">
        <f t="shared" ca="1" si="45"/>
        <v>7.1482060708486514E-6</v>
      </c>
      <c r="AA289" s="18">
        <f t="shared" ca="1" si="45"/>
        <v>2.1531729181084777E-7</v>
      </c>
      <c r="AB289" s="18">
        <f t="shared" ca="1" si="46"/>
        <v>0.1523821481775601</v>
      </c>
      <c r="AC289" s="18">
        <f t="shared" ca="1" si="46"/>
        <v>0.15070856339588654</v>
      </c>
      <c r="AD289" s="18">
        <f t="shared" ca="1" si="46"/>
        <v>0.1523821481775601</v>
      </c>
      <c r="AE289" s="18">
        <f t="shared" ca="1" si="46"/>
        <v>0.15070856339588654</v>
      </c>
      <c r="AF289" s="18">
        <f t="shared" ca="1" si="47"/>
        <v>0</v>
      </c>
      <c r="AG289" s="18">
        <f t="shared" ca="1" si="47"/>
        <v>0</v>
      </c>
      <c r="AH289" s="18">
        <f t="shared" ca="1" si="47"/>
        <v>0</v>
      </c>
      <c r="AI289" s="18">
        <f t="shared" ca="1" si="47"/>
        <v>0</v>
      </c>
    </row>
    <row r="290" spans="2:35" x14ac:dyDescent="0.15">
      <c r="B290">
        <v>31.263000000000002</v>
      </c>
      <c r="C290">
        <v>3</v>
      </c>
      <c r="D290" s="18">
        <v>-6.2089999999999999E-2</v>
      </c>
      <c r="E290" s="18">
        <v>9.9580000000000002E-2</v>
      </c>
      <c r="F290" s="18">
        <v>0.8347</v>
      </c>
      <c r="G290" s="18">
        <v>0.28320000000000001</v>
      </c>
      <c r="H290" s="18">
        <v>-0.41070000000000001</v>
      </c>
      <c r="I290" s="18">
        <v>1.948</v>
      </c>
      <c r="J290" s="18">
        <v>0.37740000000000001</v>
      </c>
      <c r="K290" s="18">
        <v>-0.14369999999999999</v>
      </c>
      <c r="L290" s="18">
        <v>2.7290000000000001</v>
      </c>
      <c r="M290" s="18">
        <v>0.14580000000000001</v>
      </c>
      <c r="O290" s="18">
        <f t="shared" si="30"/>
        <v>10000</v>
      </c>
      <c r="P290" s="18">
        <f t="shared" ca="1" si="31"/>
        <v>0.95834354445837855</v>
      </c>
      <c r="Q290" s="18">
        <f t="shared" ca="1" si="31"/>
        <v>0.94695688864167205</v>
      </c>
      <c r="R290" s="18">
        <f t="shared" ca="1" si="31"/>
        <v>0.95834354445837855</v>
      </c>
      <c r="S290" s="18">
        <f t="shared" ca="1" si="31"/>
        <v>0.94695688864167205</v>
      </c>
      <c r="T290" s="18">
        <f t="shared" ca="1" si="44"/>
        <v>1.3581589712756501E-4</v>
      </c>
      <c r="U290" s="18">
        <f t="shared" ca="1" si="44"/>
        <v>4.0910090652582566E-6</v>
      </c>
      <c r="V290" s="18">
        <f t="shared" ca="1" si="44"/>
        <v>1.3581589712756501E-4</v>
      </c>
      <c r="W290" s="18">
        <f t="shared" ca="1" si="44"/>
        <v>4.0910090652582566E-6</v>
      </c>
      <c r="X290" s="18">
        <f t="shared" ca="1" si="45"/>
        <v>7.1482060708486514E-6</v>
      </c>
      <c r="Y290" s="18">
        <f t="shared" ca="1" si="45"/>
        <v>2.1531729181084777E-7</v>
      </c>
      <c r="Z290" s="18">
        <f t="shared" ca="1" si="45"/>
        <v>7.1482060708486514E-6</v>
      </c>
      <c r="AA290" s="18">
        <f t="shared" ca="1" si="45"/>
        <v>2.1531729181084777E-7</v>
      </c>
      <c r="AB290" s="18">
        <f t="shared" ca="1" si="46"/>
        <v>0.1523821481775601</v>
      </c>
      <c r="AC290" s="18">
        <f t="shared" ca="1" si="46"/>
        <v>0.15070856339588654</v>
      </c>
      <c r="AD290" s="18">
        <f t="shared" ca="1" si="46"/>
        <v>0.1523821481775601</v>
      </c>
      <c r="AE290" s="18">
        <f t="shared" ca="1" si="46"/>
        <v>0.15070856339588654</v>
      </c>
      <c r="AF290" s="18">
        <f t="shared" ca="1" si="47"/>
        <v>0</v>
      </c>
      <c r="AG290" s="18">
        <f t="shared" ca="1" si="47"/>
        <v>0</v>
      </c>
      <c r="AH290" s="18">
        <f t="shared" ca="1" si="47"/>
        <v>0</v>
      </c>
      <c r="AI290" s="18">
        <f t="shared" ca="1" si="47"/>
        <v>0</v>
      </c>
    </row>
    <row r="291" spans="2:35" x14ac:dyDescent="0.15">
      <c r="B291">
        <v>31.263000000000002</v>
      </c>
      <c r="C291">
        <v>5</v>
      </c>
      <c r="D291" s="18">
        <v>-0.1086</v>
      </c>
      <c r="E291" s="18">
        <v>0.19159999999999999</v>
      </c>
      <c r="F291" s="18">
        <v>0.67279999999999995</v>
      </c>
      <c r="G291" s="18">
        <v>0.32979999999999998</v>
      </c>
      <c r="H291" s="18">
        <v>-0.4768</v>
      </c>
      <c r="I291" s="18">
        <v>1.9570000000000001</v>
      </c>
      <c r="J291" s="18">
        <v>0.45829999999999999</v>
      </c>
      <c r="K291" s="18">
        <v>-0.1792</v>
      </c>
      <c r="L291" s="18">
        <v>2.6840000000000002</v>
      </c>
      <c r="M291" s="18">
        <v>0.18859999999999999</v>
      </c>
      <c r="O291" s="18">
        <f t="shared" si="30"/>
        <v>10000</v>
      </c>
      <c r="P291" s="18">
        <f t="shared" ca="1" si="31"/>
        <v>0.95834354445837855</v>
      </c>
      <c r="Q291" s="18">
        <f t="shared" ca="1" si="31"/>
        <v>0.94695688864167205</v>
      </c>
      <c r="R291" s="18">
        <f t="shared" ca="1" si="31"/>
        <v>0.95834354445837855</v>
      </c>
      <c r="S291" s="18">
        <f t="shared" ca="1" si="31"/>
        <v>0.94695688864167205</v>
      </c>
      <c r="T291" s="18">
        <f t="shared" ca="1" si="44"/>
        <v>1.3581589712756501E-4</v>
      </c>
      <c r="U291" s="18">
        <f t="shared" ca="1" si="44"/>
        <v>4.0910090652582566E-6</v>
      </c>
      <c r="V291" s="18">
        <f t="shared" ca="1" si="44"/>
        <v>1.3581589712756501E-4</v>
      </c>
      <c r="W291" s="18">
        <f t="shared" ca="1" si="44"/>
        <v>4.0910090652582566E-6</v>
      </c>
      <c r="X291" s="18">
        <f t="shared" ca="1" si="45"/>
        <v>7.1482060708486514E-6</v>
      </c>
      <c r="Y291" s="18">
        <f t="shared" ca="1" si="45"/>
        <v>2.1531729181084777E-7</v>
      </c>
      <c r="Z291" s="18">
        <f t="shared" ca="1" si="45"/>
        <v>7.1482060708486514E-6</v>
      </c>
      <c r="AA291" s="18">
        <f t="shared" ca="1" si="45"/>
        <v>2.1531729181084777E-7</v>
      </c>
      <c r="AB291" s="18">
        <f t="shared" ca="1" si="46"/>
        <v>0.1523821481775601</v>
      </c>
      <c r="AC291" s="18">
        <f t="shared" ca="1" si="46"/>
        <v>0.15070856339588654</v>
      </c>
      <c r="AD291" s="18">
        <f t="shared" ca="1" si="46"/>
        <v>0.1523821481775601</v>
      </c>
      <c r="AE291" s="18">
        <f t="shared" ca="1" si="46"/>
        <v>0.15070856339588654</v>
      </c>
      <c r="AF291" s="18">
        <f t="shared" ca="1" si="47"/>
        <v>0</v>
      </c>
      <c r="AG291" s="18">
        <f t="shared" ca="1" si="47"/>
        <v>0</v>
      </c>
      <c r="AH291" s="18">
        <f t="shared" ca="1" si="47"/>
        <v>0</v>
      </c>
      <c r="AI291" s="18">
        <f t="shared" ca="1" si="47"/>
        <v>0</v>
      </c>
    </row>
    <row r="292" spans="2:35" x14ac:dyDescent="0.15">
      <c r="B292">
        <v>31.263000000000002</v>
      </c>
      <c r="C292">
        <v>7</v>
      </c>
      <c r="D292" s="18">
        <v>1.338E-2</v>
      </c>
      <c r="E292" s="18">
        <v>0.20830000000000001</v>
      </c>
      <c r="F292" s="18">
        <v>2.1779999999999999</v>
      </c>
      <c r="G292" s="18">
        <v>0.63980000000000004</v>
      </c>
      <c r="H292" s="18">
        <v>-0.52190000000000003</v>
      </c>
      <c r="I292" s="18">
        <v>1.9930000000000001</v>
      </c>
      <c r="J292" s="18">
        <v>0.35980000000000001</v>
      </c>
      <c r="K292" s="18">
        <v>-0.25369999999999998</v>
      </c>
      <c r="L292" s="18">
        <v>2.7210000000000001</v>
      </c>
      <c r="M292" s="18">
        <v>0.2016</v>
      </c>
      <c r="O292" s="18">
        <f t="shared" si="30"/>
        <v>10000</v>
      </c>
      <c r="P292" s="18">
        <f t="shared" ca="1" si="31"/>
        <v>0.95834354445837855</v>
      </c>
      <c r="Q292" s="18">
        <f t="shared" ca="1" si="31"/>
        <v>0.94695688864167205</v>
      </c>
      <c r="R292" s="18">
        <f t="shared" ca="1" si="31"/>
        <v>0.95834354445837855</v>
      </c>
      <c r="S292" s="18">
        <f t="shared" ca="1" si="31"/>
        <v>0.94695688864167205</v>
      </c>
      <c r="T292" s="18">
        <f t="shared" ca="1" si="44"/>
        <v>1.3581589712756501E-4</v>
      </c>
      <c r="U292" s="18">
        <f t="shared" ca="1" si="44"/>
        <v>4.0910090652582566E-6</v>
      </c>
      <c r="V292" s="18">
        <f t="shared" ca="1" si="44"/>
        <v>1.3581589712756501E-4</v>
      </c>
      <c r="W292" s="18">
        <f t="shared" ca="1" si="44"/>
        <v>4.0910090652582566E-6</v>
      </c>
      <c r="X292" s="18">
        <f t="shared" ca="1" si="45"/>
        <v>7.1482060708486514E-6</v>
      </c>
      <c r="Y292" s="18">
        <f t="shared" ca="1" si="45"/>
        <v>2.1531729181084777E-7</v>
      </c>
      <c r="Z292" s="18">
        <f t="shared" ca="1" si="45"/>
        <v>7.1482060708486514E-6</v>
      </c>
      <c r="AA292" s="18">
        <f t="shared" ca="1" si="45"/>
        <v>2.1531729181084777E-7</v>
      </c>
      <c r="AB292" s="18">
        <f t="shared" ca="1" si="46"/>
        <v>0.1523821481775601</v>
      </c>
      <c r="AC292" s="18">
        <f t="shared" ca="1" si="46"/>
        <v>0.15070856339588654</v>
      </c>
      <c r="AD292" s="18">
        <f t="shared" ca="1" si="46"/>
        <v>0.1523821481775601</v>
      </c>
      <c r="AE292" s="18">
        <f t="shared" ca="1" si="46"/>
        <v>0.15070856339588654</v>
      </c>
      <c r="AF292" s="18">
        <f t="shared" ca="1" si="47"/>
        <v>0</v>
      </c>
      <c r="AG292" s="18">
        <f t="shared" ca="1" si="47"/>
        <v>0</v>
      </c>
      <c r="AH292" s="18">
        <f t="shared" ca="1" si="47"/>
        <v>0</v>
      </c>
      <c r="AI292" s="18">
        <f t="shared" ca="1" si="47"/>
        <v>0</v>
      </c>
    </row>
    <row r="293" spans="2:35" x14ac:dyDescent="0.15">
      <c r="B293">
        <v>31.263000000000002</v>
      </c>
      <c r="C293">
        <v>10</v>
      </c>
      <c r="D293" s="18">
        <v>0.16639999999999999</v>
      </c>
      <c r="E293" s="18">
        <v>-0.1077</v>
      </c>
      <c r="F293" s="18">
        <v>0.90300000000000002</v>
      </c>
      <c r="G293" s="18">
        <v>6.608E-2</v>
      </c>
      <c r="H293" s="18">
        <v>-0.3836</v>
      </c>
      <c r="I293" s="18">
        <v>1.927</v>
      </c>
      <c r="J293" s="18">
        <v>0.29310000000000003</v>
      </c>
      <c r="K293" s="18">
        <v>-0.36359999999999998</v>
      </c>
      <c r="L293" s="18">
        <v>2.8769999999999998</v>
      </c>
      <c r="M293" s="18">
        <v>0.25779999999999997</v>
      </c>
      <c r="O293" s="18">
        <f t="shared" si="30"/>
        <v>10000</v>
      </c>
      <c r="P293" s="18">
        <f t="shared" ca="1" si="31"/>
        <v>0.95834354445837855</v>
      </c>
      <c r="Q293" s="18">
        <f t="shared" ca="1" si="31"/>
        <v>0.94695688864167205</v>
      </c>
      <c r="R293" s="18">
        <f t="shared" ca="1" si="31"/>
        <v>0.95834354445837855</v>
      </c>
      <c r="S293" s="18">
        <f t="shared" ref="S293:S304" ca="1" si="48">MAX(1E-20,(W293+AA293+AE293+AI293)*2*ACOS(-1))</f>
        <v>0.94695688864167205</v>
      </c>
      <c r="T293" s="18">
        <f t="shared" ca="1" si="44"/>
        <v>1.3581589712756501E-4</v>
      </c>
      <c r="U293" s="18">
        <f t="shared" ca="1" si="44"/>
        <v>4.0910090652582566E-6</v>
      </c>
      <c r="V293" s="18">
        <f t="shared" ca="1" si="44"/>
        <v>1.3581589712756501E-4</v>
      </c>
      <c r="W293" s="18">
        <f t="shared" ca="1" si="44"/>
        <v>4.0910090652582566E-6</v>
      </c>
      <c r="X293" s="18">
        <f t="shared" ca="1" si="45"/>
        <v>7.1482060708486514E-6</v>
      </c>
      <c r="Y293" s="18">
        <f t="shared" ca="1" si="45"/>
        <v>2.1531729181084777E-7</v>
      </c>
      <c r="Z293" s="18">
        <f t="shared" ca="1" si="45"/>
        <v>7.1482060708486514E-6</v>
      </c>
      <c r="AA293" s="18">
        <f t="shared" ca="1" si="45"/>
        <v>2.1531729181084777E-7</v>
      </c>
      <c r="AB293" s="18">
        <f t="shared" ca="1" si="46"/>
        <v>0.1523821481775601</v>
      </c>
      <c r="AC293" s="18">
        <f t="shared" ca="1" si="46"/>
        <v>0.15070856339588654</v>
      </c>
      <c r="AD293" s="18">
        <f t="shared" ca="1" si="46"/>
        <v>0.1523821481775601</v>
      </c>
      <c r="AE293" s="18">
        <f t="shared" ca="1" si="46"/>
        <v>0.15070856339588654</v>
      </c>
      <c r="AF293" s="18">
        <f t="shared" ca="1" si="47"/>
        <v>0</v>
      </c>
      <c r="AG293" s="18">
        <f t="shared" ca="1" si="47"/>
        <v>0</v>
      </c>
      <c r="AH293" s="18">
        <f t="shared" ca="1" si="47"/>
        <v>0</v>
      </c>
      <c r="AI293" s="18">
        <f t="shared" ca="1" si="47"/>
        <v>0</v>
      </c>
    </row>
    <row r="294" spans="2:35" x14ac:dyDescent="0.15">
      <c r="B294">
        <v>31.263000000000002</v>
      </c>
      <c r="C294">
        <v>15</v>
      </c>
      <c r="D294" s="18">
        <v>0.26069999999999999</v>
      </c>
      <c r="E294" s="18">
        <v>-0.14199999999999999</v>
      </c>
      <c r="F294" s="18">
        <v>1.091</v>
      </c>
      <c r="G294" s="18">
        <v>3.1370000000000002E-2</v>
      </c>
      <c r="H294" s="18">
        <v>-0.44850000000000001</v>
      </c>
      <c r="I294" s="18">
        <v>1.827</v>
      </c>
      <c r="J294" s="18">
        <v>0.2762</v>
      </c>
      <c r="K294" s="18">
        <v>-0.35949999999999999</v>
      </c>
      <c r="L294" s="18">
        <v>2.8959999999999999</v>
      </c>
      <c r="M294" s="18">
        <v>0.22140000000000001</v>
      </c>
      <c r="O294" s="18">
        <f t="shared" ref="O294:O304" si="49">O151</f>
        <v>10000</v>
      </c>
      <c r="P294" s="18">
        <f t="shared" ref="P294:R304" ca="1" si="50">MAX(1E-20,(T294+X294+AB294+AF294)*2*ACOS(-1))</f>
        <v>0.95834354445837855</v>
      </c>
      <c r="Q294" s="18">
        <f t="shared" ca="1" si="50"/>
        <v>0.94695688864167205</v>
      </c>
      <c r="R294" s="18">
        <f t="shared" ca="1" si="50"/>
        <v>0.95834354445837855</v>
      </c>
      <c r="S294" s="18">
        <f t="shared" ca="1" si="48"/>
        <v>0.94695688864167205</v>
      </c>
      <c r="T294" s="18">
        <f t="shared" ref="T294:W304" ca="1" si="51">MAX(0,P151*(1-ABS($P$6))+T151*(1-ABS($P$6)^(X151+1))/(X151+1))</f>
        <v>1.3581589712756501E-4</v>
      </c>
      <c r="U294" s="18">
        <f t="shared" ca="1" si="51"/>
        <v>4.0910090652582566E-6</v>
      </c>
      <c r="V294" s="18">
        <f t="shared" ca="1" si="51"/>
        <v>1.3581589712756501E-4</v>
      </c>
      <c r="W294" s="18">
        <f t="shared" ca="1" si="51"/>
        <v>4.0910090652582566E-6</v>
      </c>
      <c r="X294" s="18">
        <f t="shared" ref="X294:AA304" ca="1" si="52">MAX(0,(P151+T151*ABS($P$6)^X151+AB151+AF151*$P$7^AJ151)*0.5*($P$7-$P$6))</f>
        <v>7.1482060708486514E-6</v>
      </c>
      <c r="Y294" s="18">
        <f t="shared" ca="1" si="52"/>
        <v>2.1531729181084777E-7</v>
      </c>
      <c r="Z294" s="18">
        <f t="shared" ca="1" si="52"/>
        <v>7.1482060708486514E-6</v>
      </c>
      <c r="AA294" s="18">
        <f t="shared" ca="1" si="52"/>
        <v>2.1531729181084777E-7</v>
      </c>
      <c r="AB294" s="18">
        <f t="shared" ref="AB294:AE304" ca="1" si="53">MAX(0,AB151*(AN151-($P$7))+AF151*(AN151^(AJ151+1)-$P$7^(AJ151+1))/(AJ151+1))</f>
        <v>0.1523821481775601</v>
      </c>
      <c r="AC294" s="18">
        <f t="shared" ca="1" si="53"/>
        <v>0.15070856339588654</v>
      </c>
      <c r="AD294" s="18">
        <f t="shared" ca="1" si="53"/>
        <v>0.1523821481775601</v>
      </c>
      <c r="AE294" s="18">
        <f t="shared" ca="1" si="53"/>
        <v>0.15070856339588654</v>
      </c>
      <c r="AF294" s="18">
        <f t="shared" ref="AF294:AI304" ca="1" si="54">IF(AN151&lt;1,MAX(0,(AB151+AF151*AN151^AJ151+AR151)*0.5*(1-AN151)),0)</f>
        <v>0</v>
      </c>
      <c r="AG294" s="18">
        <f t="shared" ca="1" si="54"/>
        <v>0</v>
      </c>
      <c r="AH294" s="18">
        <f t="shared" ca="1" si="54"/>
        <v>0</v>
      </c>
      <c r="AI294" s="18">
        <f t="shared" ca="1" si="54"/>
        <v>0</v>
      </c>
    </row>
    <row r="295" spans="2:35" x14ac:dyDescent="0.15">
      <c r="B295">
        <v>31.263000000000002</v>
      </c>
      <c r="C295">
        <v>20</v>
      </c>
      <c r="D295" s="18">
        <v>0.27639999999999998</v>
      </c>
      <c r="E295" s="18">
        <v>-0.1017</v>
      </c>
      <c r="F295" s="18">
        <v>1.1519999999999999</v>
      </c>
      <c r="G295" s="18">
        <v>3.1329999999999997E-2</v>
      </c>
      <c r="H295" s="18">
        <v>-0.52769999999999995</v>
      </c>
      <c r="I295" s="18">
        <v>1.8560000000000001</v>
      </c>
      <c r="J295" s="18">
        <v>0.22720000000000001</v>
      </c>
      <c r="K295" s="18">
        <v>-0.29120000000000001</v>
      </c>
      <c r="L295" s="18">
        <v>2.8650000000000002</v>
      </c>
      <c r="M295" s="18">
        <v>0.22159999999999999</v>
      </c>
      <c r="O295" s="18">
        <f t="shared" si="49"/>
        <v>10000</v>
      </c>
      <c r="P295" s="18">
        <f t="shared" ca="1" si="50"/>
        <v>0.95834354445837855</v>
      </c>
      <c r="Q295" s="18">
        <f t="shared" ca="1" si="50"/>
        <v>0.94695688864167205</v>
      </c>
      <c r="R295" s="18">
        <f t="shared" ca="1" si="50"/>
        <v>0.95834354445837855</v>
      </c>
      <c r="S295" s="18">
        <f t="shared" ca="1" si="48"/>
        <v>0.94695688864167205</v>
      </c>
      <c r="T295" s="18">
        <f t="shared" ca="1" si="51"/>
        <v>1.3581589712756501E-4</v>
      </c>
      <c r="U295" s="18">
        <f t="shared" ca="1" si="51"/>
        <v>4.0910090652582566E-6</v>
      </c>
      <c r="V295" s="18">
        <f t="shared" ca="1" si="51"/>
        <v>1.3581589712756501E-4</v>
      </c>
      <c r="W295" s="18">
        <f t="shared" ca="1" si="51"/>
        <v>4.0910090652582566E-6</v>
      </c>
      <c r="X295" s="18">
        <f t="shared" ca="1" si="52"/>
        <v>7.1482060708486514E-6</v>
      </c>
      <c r="Y295" s="18">
        <f t="shared" ca="1" si="52"/>
        <v>2.1531729181084777E-7</v>
      </c>
      <c r="Z295" s="18">
        <f t="shared" ca="1" si="52"/>
        <v>7.1482060708486514E-6</v>
      </c>
      <c r="AA295" s="18">
        <f t="shared" ca="1" si="52"/>
        <v>2.1531729181084777E-7</v>
      </c>
      <c r="AB295" s="18">
        <f t="shared" ca="1" si="53"/>
        <v>0.1523821481775601</v>
      </c>
      <c r="AC295" s="18">
        <f t="shared" ca="1" si="53"/>
        <v>0.15070856339588654</v>
      </c>
      <c r="AD295" s="18">
        <f t="shared" ca="1" si="53"/>
        <v>0.1523821481775601</v>
      </c>
      <c r="AE295" s="18">
        <f t="shared" ca="1" si="53"/>
        <v>0.15070856339588654</v>
      </c>
      <c r="AF295" s="18">
        <f t="shared" ca="1" si="54"/>
        <v>0</v>
      </c>
      <c r="AG295" s="18">
        <f t="shared" ca="1" si="54"/>
        <v>0</v>
      </c>
      <c r="AH295" s="18">
        <f t="shared" ca="1" si="54"/>
        <v>0</v>
      </c>
      <c r="AI295" s="18">
        <f t="shared" ca="1" si="54"/>
        <v>0</v>
      </c>
    </row>
    <row r="296" spans="2:35" x14ac:dyDescent="0.15">
      <c r="B296">
        <v>49.982999999999997</v>
      </c>
      <c r="C296">
        <v>1</v>
      </c>
      <c r="D296" s="18">
        <v>-6.9940000000000002E-2</v>
      </c>
      <c r="E296" s="18">
        <v>-8.8090000000000002E-2</v>
      </c>
      <c r="F296" s="18">
        <v>1.0960000000000001</v>
      </c>
      <c r="G296" s="18">
        <v>0.24410000000000001</v>
      </c>
      <c r="H296" s="18">
        <v>-6.6019999999999995E-2</v>
      </c>
      <c r="I296" s="18">
        <v>2.093</v>
      </c>
      <c r="J296" s="18">
        <v>0.28399999999999997</v>
      </c>
      <c r="K296" s="18">
        <v>-0.1736</v>
      </c>
      <c r="L296" s="18">
        <v>2.4409999999999998</v>
      </c>
      <c r="M296" s="18">
        <v>0.17100000000000001</v>
      </c>
      <c r="O296" s="18">
        <f t="shared" si="49"/>
        <v>10000</v>
      </c>
      <c r="P296" s="18">
        <f t="shared" ca="1" si="50"/>
        <v>0.95834354445837855</v>
      </c>
      <c r="Q296" s="18">
        <f t="shared" ca="1" si="50"/>
        <v>0.94695688864167205</v>
      </c>
      <c r="R296" s="18">
        <f t="shared" ca="1" si="50"/>
        <v>0.95834354445837855</v>
      </c>
      <c r="S296" s="18">
        <f t="shared" ca="1" si="48"/>
        <v>0.94695688864167205</v>
      </c>
      <c r="T296" s="18">
        <f t="shared" ca="1" si="51"/>
        <v>1.3581589712756501E-4</v>
      </c>
      <c r="U296" s="18">
        <f t="shared" ca="1" si="51"/>
        <v>4.0910090652582566E-6</v>
      </c>
      <c r="V296" s="18">
        <f t="shared" ca="1" si="51"/>
        <v>1.3581589712756501E-4</v>
      </c>
      <c r="W296" s="18">
        <f t="shared" ca="1" si="51"/>
        <v>4.0910090652582566E-6</v>
      </c>
      <c r="X296" s="18">
        <f t="shared" ca="1" si="52"/>
        <v>7.1482060708486514E-6</v>
      </c>
      <c r="Y296" s="18">
        <f t="shared" ca="1" si="52"/>
        <v>2.1531729181084777E-7</v>
      </c>
      <c r="Z296" s="18">
        <f t="shared" ca="1" si="52"/>
        <v>7.1482060708486514E-6</v>
      </c>
      <c r="AA296" s="18">
        <f t="shared" ca="1" si="52"/>
        <v>2.1531729181084777E-7</v>
      </c>
      <c r="AB296" s="18">
        <f t="shared" ca="1" si="53"/>
        <v>0.1523821481775601</v>
      </c>
      <c r="AC296" s="18">
        <f t="shared" ca="1" si="53"/>
        <v>0.15070856339588654</v>
      </c>
      <c r="AD296" s="18">
        <f t="shared" ca="1" si="53"/>
        <v>0.1523821481775601</v>
      </c>
      <c r="AE296" s="18">
        <f t="shared" ca="1" si="53"/>
        <v>0.15070856339588654</v>
      </c>
      <c r="AF296" s="18">
        <f t="shared" ca="1" si="54"/>
        <v>0</v>
      </c>
      <c r="AG296" s="18">
        <f t="shared" ca="1" si="54"/>
        <v>0</v>
      </c>
      <c r="AH296" s="18">
        <f t="shared" ca="1" si="54"/>
        <v>0</v>
      </c>
      <c r="AI296" s="18">
        <f t="shared" ca="1" si="54"/>
        <v>0</v>
      </c>
    </row>
    <row r="297" spans="2:35" x14ac:dyDescent="0.15">
      <c r="B297">
        <v>49.982999999999997</v>
      </c>
      <c r="C297">
        <v>3</v>
      </c>
      <c r="D297" s="18">
        <v>-1.145E-2</v>
      </c>
      <c r="E297" s="18">
        <v>-0.1026</v>
      </c>
      <c r="F297" s="18">
        <v>0.79249999999999998</v>
      </c>
      <c r="G297" s="18">
        <v>9.2170000000000002E-2</v>
      </c>
      <c r="H297" s="18">
        <v>-0.23419999999999999</v>
      </c>
      <c r="I297" s="18">
        <v>2.4729999999999999</v>
      </c>
      <c r="J297" s="18">
        <v>0.1608</v>
      </c>
      <c r="K297" s="18">
        <v>-7.1819999999999995E-2</v>
      </c>
      <c r="L297" s="18">
        <v>1.627</v>
      </c>
      <c r="M297" s="18">
        <v>0.1633</v>
      </c>
      <c r="O297" s="18">
        <f t="shared" si="49"/>
        <v>10000</v>
      </c>
      <c r="P297" s="18">
        <f t="shared" ca="1" si="50"/>
        <v>0.95834354445837855</v>
      </c>
      <c r="Q297" s="18">
        <f t="shared" ca="1" si="50"/>
        <v>0.94695688864167205</v>
      </c>
      <c r="R297" s="18">
        <f t="shared" ca="1" si="50"/>
        <v>0.95834354445837855</v>
      </c>
      <c r="S297" s="18">
        <f t="shared" ca="1" si="48"/>
        <v>0.94695688864167205</v>
      </c>
      <c r="T297" s="18">
        <f t="shared" ca="1" si="51"/>
        <v>1.3581589712756501E-4</v>
      </c>
      <c r="U297" s="18">
        <f t="shared" ca="1" si="51"/>
        <v>4.0910090652582566E-6</v>
      </c>
      <c r="V297" s="18">
        <f t="shared" ca="1" si="51"/>
        <v>1.3581589712756501E-4</v>
      </c>
      <c r="W297" s="18">
        <f t="shared" ca="1" si="51"/>
        <v>4.0910090652582566E-6</v>
      </c>
      <c r="X297" s="18">
        <f t="shared" ca="1" si="52"/>
        <v>7.1482060708486514E-6</v>
      </c>
      <c r="Y297" s="18">
        <f t="shared" ca="1" si="52"/>
        <v>2.1531729181084777E-7</v>
      </c>
      <c r="Z297" s="18">
        <f t="shared" ca="1" si="52"/>
        <v>7.1482060708486514E-6</v>
      </c>
      <c r="AA297" s="18">
        <f t="shared" ca="1" si="52"/>
        <v>2.1531729181084777E-7</v>
      </c>
      <c r="AB297" s="18">
        <f t="shared" ca="1" si="53"/>
        <v>0.1523821481775601</v>
      </c>
      <c r="AC297" s="18">
        <f t="shared" ca="1" si="53"/>
        <v>0.15070856339588654</v>
      </c>
      <c r="AD297" s="18">
        <f t="shared" ca="1" si="53"/>
        <v>0.1523821481775601</v>
      </c>
      <c r="AE297" s="18">
        <f t="shared" ca="1" si="53"/>
        <v>0.15070856339588654</v>
      </c>
      <c r="AF297" s="18">
        <f t="shared" ca="1" si="54"/>
        <v>0</v>
      </c>
      <c r="AG297" s="18">
        <f t="shared" ca="1" si="54"/>
        <v>0</v>
      </c>
      <c r="AH297" s="18">
        <f t="shared" ca="1" si="54"/>
        <v>0</v>
      </c>
      <c r="AI297" s="18">
        <f t="shared" ca="1" si="54"/>
        <v>0</v>
      </c>
    </row>
    <row r="298" spans="2:35" x14ac:dyDescent="0.15">
      <c r="B298">
        <v>49.982999999999997</v>
      </c>
      <c r="C298">
        <v>5</v>
      </c>
      <c r="D298" s="18">
        <v>-6.4099999999999999E-3</v>
      </c>
      <c r="E298" s="18">
        <v>-0.13059999999999999</v>
      </c>
      <c r="F298" s="18">
        <v>0.7732</v>
      </c>
      <c r="G298" s="18">
        <v>8.2699999999999996E-2</v>
      </c>
      <c r="H298" s="18">
        <v>-0.23350000000000001</v>
      </c>
      <c r="I298" s="18">
        <v>2.504</v>
      </c>
      <c r="J298" s="18">
        <v>0.12740000000000001</v>
      </c>
      <c r="K298" s="18">
        <v>-6.6239999999999993E-2</v>
      </c>
      <c r="L298" s="18">
        <v>1.859</v>
      </c>
      <c r="M298" s="18">
        <v>0.1721</v>
      </c>
      <c r="O298" s="18">
        <f t="shared" si="49"/>
        <v>10000</v>
      </c>
      <c r="P298" s="18">
        <f t="shared" ca="1" si="50"/>
        <v>0.95834354445837855</v>
      </c>
      <c r="Q298" s="18">
        <f t="shared" ca="1" si="50"/>
        <v>0.94695688864167205</v>
      </c>
      <c r="R298" s="18">
        <f t="shared" ca="1" si="50"/>
        <v>0.95834354445837855</v>
      </c>
      <c r="S298" s="18">
        <f t="shared" ca="1" si="48"/>
        <v>0.94695688864167205</v>
      </c>
      <c r="T298" s="18">
        <f t="shared" ca="1" si="51"/>
        <v>1.3581589712756501E-4</v>
      </c>
      <c r="U298" s="18">
        <f t="shared" ca="1" si="51"/>
        <v>4.0910090652582566E-6</v>
      </c>
      <c r="V298" s="18">
        <f t="shared" ca="1" si="51"/>
        <v>1.3581589712756501E-4</v>
      </c>
      <c r="W298" s="18">
        <f t="shared" ca="1" si="51"/>
        <v>4.0910090652582566E-6</v>
      </c>
      <c r="X298" s="18">
        <f t="shared" ca="1" si="52"/>
        <v>7.1482060708486514E-6</v>
      </c>
      <c r="Y298" s="18">
        <f t="shared" ca="1" si="52"/>
        <v>2.1531729181084777E-7</v>
      </c>
      <c r="Z298" s="18">
        <f t="shared" ca="1" si="52"/>
        <v>7.1482060708486514E-6</v>
      </c>
      <c r="AA298" s="18">
        <f t="shared" ca="1" si="52"/>
        <v>2.1531729181084777E-7</v>
      </c>
      <c r="AB298" s="18">
        <f t="shared" ca="1" si="53"/>
        <v>0.1523821481775601</v>
      </c>
      <c r="AC298" s="18">
        <f t="shared" ca="1" si="53"/>
        <v>0.15070856339588654</v>
      </c>
      <c r="AD298" s="18">
        <f t="shared" ca="1" si="53"/>
        <v>0.1523821481775601</v>
      </c>
      <c r="AE298" s="18">
        <f t="shared" ca="1" si="53"/>
        <v>0.15070856339588654</v>
      </c>
      <c r="AF298" s="18">
        <f t="shared" ca="1" si="54"/>
        <v>0</v>
      </c>
      <c r="AG298" s="18">
        <f t="shared" ca="1" si="54"/>
        <v>0</v>
      </c>
      <c r="AH298" s="18">
        <f t="shared" ca="1" si="54"/>
        <v>0</v>
      </c>
      <c r="AI298" s="18">
        <f t="shared" ca="1" si="54"/>
        <v>0</v>
      </c>
    </row>
    <row r="299" spans="2:35" x14ac:dyDescent="0.15">
      <c r="B299">
        <v>49.982999999999997</v>
      </c>
      <c r="C299">
        <v>7</v>
      </c>
      <c r="D299" s="18">
        <v>-0.2303</v>
      </c>
      <c r="E299" s="18">
        <v>-0.17449999999999999</v>
      </c>
      <c r="F299" s="18">
        <v>0.84109999999999996</v>
      </c>
      <c r="G299" s="18">
        <v>0.1191</v>
      </c>
      <c r="H299" s="18">
        <v>-2.0979999999999999</v>
      </c>
      <c r="I299" s="18">
        <v>2.5750000000000002</v>
      </c>
      <c r="J299" s="18">
        <v>0.50139999999999996</v>
      </c>
      <c r="K299" s="18">
        <v>2.4580000000000002</v>
      </c>
      <c r="L299" s="18">
        <v>2.746</v>
      </c>
      <c r="M299" s="18">
        <v>0.8619</v>
      </c>
      <c r="O299" s="18">
        <f t="shared" si="49"/>
        <v>10000</v>
      </c>
      <c r="P299" s="18">
        <f t="shared" ca="1" si="50"/>
        <v>0.95834354445837855</v>
      </c>
      <c r="Q299" s="18">
        <f t="shared" ca="1" si="50"/>
        <v>0.94695688864167205</v>
      </c>
      <c r="R299" s="18">
        <f t="shared" ca="1" si="50"/>
        <v>0.95834354445837855</v>
      </c>
      <c r="S299" s="18">
        <f t="shared" ca="1" si="48"/>
        <v>0.94695688864167205</v>
      </c>
      <c r="T299" s="18">
        <f t="shared" ca="1" si="51"/>
        <v>1.3581589712756501E-4</v>
      </c>
      <c r="U299" s="18">
        <f t="shared" ca="1" si="51"/>
        <v>4.0910090652582566E-6</v>
      </c>
      <c r="V299" s="18">
        <f t="shared" ca="1" si="51"/>
        <v>1.3581589712756501E-4</v>
      </c>
      <c r="W299" s="18">
        <f t="shared" ca="1" si="51"/>
        <v>4.0910090652582566E-6</v>
      </c>
      <c r="X299" s="18">
        <f t="shared" ca="1" si="52"/>
        <v>7.1482060708486514E-6</v>
      </c>
      <c r="Y299" s="18">
        <f t="shared" ca="1" si="52"/>
        <v>2.1531729181084777E-7</v>
      </c>
      <c r="Z299" s="18">
        <f t="shared" ca="1" si="52"/>
        <v>7.1482060708486514E-6</v>
      </c>
      <c r="AA299" s="18">
        <f t="shared" ca="1" si="52"/>
        <v>2.1531729181084777E-7</v>
      </c>
      <c r="AB299" s="18">
        <f t="shared" ca="1" si="53"/>
        <v>0.1523821481775601</v>
      </c>
      <c r="AC299" s="18">
        <f t="shared" ca="1" si="53"/>
        <v>0.15070856339588654</v>
      </c>
      <c r="AD299" s="18">
        <f t="shared" ca="1" si="53"/>
        <v>0.1523821481775601</v>
      </c>
      <c r="AE299" s="18">
        <f t="shared" ca="1" si="53"/>
        <v>0.15070856339588654</v>
      </c>
      <c r="AF299" s="18">
        <f t="shared" ca="1" si="54"/>
        <v>0</v>
      </c>
      <c r="AG299" s="18">
        <f t="shared" ca="1" si="54"/>
        <v>0</v>
      </c>
      <c r="AH299" s="18">
        <f t="shared" ca="1" si="54"/>
        <v>0</v>
      </c>
      <c r="AI299" s="18">
        <f t="shared" ca="1" si="54"/>
        <v>0</v>
      </c>
    </row>
    <row r="300" spans="2:35" x14ac:dyDescent="0.15">
      <c r="B300">
        <v>49.982999999999997</v>
      </c>
      <c r="C300">
        <v>10</v>
      </c>
      <c r="D300" s="18">
        <v>-0.1646</v>
      </c>
      <c r="E300" s="18">
        <v>-5.6529999999999997E-2</v>
      </c>
      <c r="F300" s="18">
        <v>0.54259999999999997</v>
      </c>
      <c r="G300" s="18">
        <v>4.0189999999999997E-2</v>
      </c>
      <c r="H300" s="18">
        <v>0.30880000000000002</v>
      </c>
      <c r="I300" s="18">
        <v>3.5089999999999999</v>
      </c>
      <c r="J300" s="18">
        <v>1.0349999999999999</v>
      </c>
      <c r="K300" s="18">
        <v>-0.4269</v>
      </c>
      <c r="L300" s="18">
        <v>2.56</v>
      </c>
      <c r="M300" s="18">
        <v>0.1845</v>
      </c>
      <c r="O300" s="18">
        <f t="shared" si="49"/>
        <v>10000</v>
      </c>
      <c r="P300" s="18">
        <f t="shared" ca="1" si="50"/>
        <v>0.95834354445837855</v>
      </c>
      <c r="Q300" s="18">
        <f t="shared" ca="1" si="50"/>
        <v>0.94695688864167205</v>
      </c>
      <c r="R300" s="18">
        <f t="shared" ca="1" si="50"/>
        <v>0.95834354445837855</v>
      </c>
      <c r="S300" s="18">
        <f t="shared" ca="1" si="48"/>
        <v>0.94695688864167205</v>
      </c>
      <c r="T300" s="18">
        <f t="shared" ca="1" si="51"/>
        <v>1.3581589712756501E-4</v>
      </c>
      <c r="U300" s="18">
        <f t="shared" ca="1" si="51"/>
        <v>4.0910090652582566E-6</v>
      </c>
      <c r="V300" s="18">
        <f t="shared" ca="1" si="51"/>
        <v>1.3581589712756501E-4</v>
      </c>
      <c r="W300" s="18">
        <f t="shared" ca="1" si="51"/>
        <v>4.0910090652582566E-6</v>
      </c>
      <c r="X300" s="18">
        <f t="shared" ca="1" si="52"/>
        <v>7.1482060708486514E-6</v>
      </c>
      <c r="Y300" s="18">
        <f t="shared" ca="1" si="52"/>
        <v>2.1531729181084777E-7</v>
      </c>
      <c r="Z300" s="18">
        <f t="shared" ca="1" si="52"/>
        <v>7.1482060708486514E-6</v>
      </c>
      <c r="AA300" s="18">
        <f t="shared" ca="1" si="52"/>
        <v>2.1531729181084777E-7</v>
      </c>
      <c r="AB300" s="18">
        <f t="shared" ca="1" si="53"/>
        <v>0.1523821481775601</v>
      </c>
      <c r="AC300" s="18">
        <f t="shared" ca="1" si="53"/>
        <v>0.15070856339588654</v>
      </c>
      <c r="AD300" s="18">
        <f t="shared" ca="1" si="53"/>
        <v>0.1523821481775601</v>
      </c>
      <c r="AE300" s="18">
        <f t="shared" ca="1" si="53"/>
        <v>0.15070856339588654</v>
      </c>
      <c r="AF300" s="18">
        <f t="shared" ca="1" si="54"/>
        <v>0</v>
      </c>
      <c r="AG300" s="18">
        <f t="shared" ca="1" si="54"/>
        <v>0</v>
      </c>
      <c r="AH300" s="18">
        <f t="shared" ca="1" si="54"/>
        <v>0</v>
      </c>
      <c r="AI300" s="18">
        <f t="shared" ca="1" si="54"/>
        <v>0</v>
      </c>
    </row>
    <row r="301" spans="2:35" x14ac:dyDescent="0.15">
      <c r="B301">
        <v>49.982999999999997</v>
      </c>
      <c r="C301">
        <v>15</v>
      </c>
      <c r="D301" s="18">
        <v>-0.36299999999999999</v>
      </c>
      <c r="E301" s="18">
        <v>0.23069999999999999</v>
      </c>
      <c r="F301" s="18">
        <v>1.452</v>
      </c>
      <c r="G301" s="18">
        <v>0.35310000000000002</v>
      </c>
      <c r="H301" s="18">
        <v>31.98</v>
      </c>
      <c r="I301" s="18">
        <v>4.6150000000000002</v>
      </c>
      <c r="J301" s="18">
        <v>3.1449999999999999E-2</v>
      </c>
      <c r="K301" s="18">
        <v>-0.39460000000000001</v>
      </c>
      <c r="L301" s="18">
        <v>2.54</v>
      </c>
      <c r="M301" s="18">
        <v>0.15540000000000001</v>
      </c>
      <c r="O301" s="18">
        <f t="shared" si="49"/>
        <v>10000</v>
      </c>
      <c r="P301" s="18">
        <f t="shared" ca="1" si="50"/>
        <v>0.95834354445837855</v>
      </c>
      <c r="Q301" s="18">
        <f t="shared" ca="1" si="50"/>
        <v>0.94695688864167205</v>
      </c>
      <c r="R301" s="18">
        <f t="shared" ca="1" si="50"/>
        <v>0.95834354445837855</v>
      </c>
      <c r="S301" s="18">
        <f t="shared" ca="1" si="48"/>
        <v>0.94695688864167205</v>
      </c>
      <c r="T301" s="18">
        <f t="shared" ca="1" si="51"/>
        <v>1.3581589712756501E-4</v>
      </c>
      <c r="U301" s="18">
        <f t="shared" ca="1" si="51"/>
        <v>4.0910090652582566E-6</v>
      </c>
      <c r="V301" s="18">
        <f t="shared" ca="1" si="51"/>
        <v>1.3581589712756501E-4</v>
      </c>
      <c r="W301" s="18">
        <f t="shared" ca="1" si="51"/>
        <v>4.0910090652582566E-6</v>
      </c>
      <c r="X301" s="18">
        <f t="shared" ca="1" si="52"/>
        <v>7.1482060708486514E-6</v>
      </c>
      <c r="Y301" s="18">
        <f t="shared" ca="1" si="52"/>
        <v>2.1531729181084777E-7</v>
      </c>
      <c r="Z301" s="18">
        <f t="shared" ca="1" si="52"/>
        <v>7.1482060708486514E-6</v>
      </c>
      <c r="AA301" s="18">
        <f t="shared" ca="1" si="52"/>
        <v>2.1531729181084777E-7</v>
      </c>
      <c r="AB301" s="18">
        <f t="shared" ca="1" si="53"/>
        <v>0.1523821481775601</v>
      </c>
      <c r="AC301" s="18">
        <f t="shared" ca="1" si="53"/>
        <v>0.15070856339588654</v>
      </c>
      <c r="AD301" s="18">
        <f t="shared" ca="1" si="53"/>
        <v>0.1523821481775601</v>
      </c>
      <c r="AE301" s="18">
        <f t="shared" ca="1" si="53"/>
        <v>0.15070856339588654</v>
      </c>
      <c r="AF301" s="18">
        <f t="shared" ca="1" si="54"/>
        <v>0</v>
      </c>
      <c r="AG301" s="18">
        <f t="shared" ca="1" si="54"/>
        <v>0</v>
      </c>
      <c r="AH301" s="18">
        <f t="shared" ca="1" si="54"/>
        <v>0</v>
      </c>
      <c r="AI301" s="18">
        <f t="shared" ca="1" si="54"/>
        <v>0</v>
      </c>
    </row>
    <row r="302" spans="2:35" x14ac:dyDescent="0.15">
      <c r="B302">
        <v>49.982999999999997</v>
      </c>
      <c r="C302">
        <v>20</v>
      </c>
      <c r="D302" s="18">
        <v>-0.46750000000000003</v>
      </c>
      <c r="E302" s="18">
        <v>0.32200000000000001</v>
      </c>
      <c r="F302" s="18">
        <v>1.534</v>
      </c>
      <c r="G302" s="18">
        <v>0.19259999999999999</v>
      </c>
      <c r="H302" s="18">
        <v>-4.5510000000000002E-2</v>
      </c>
      <c r="I302" s="18">
        <v>2.9540000000000002</v>
      </c>
      <c r="J302" s="18">
        <v>6.7750000000000005E-2</v>
      </c>
      <c r="K302" s="18">
        <v>-0.35859999999999997</v>
      </c>
      <c r="L302" s="18">
        <v>2.5009999999999999</v>
      </c>
      <c r="M302" s="18">
        <v>0.13780000000000001</v>
      </c>
      <c r="O302" s="18">
        <f t="shared" si="49"/>
        <v>10000</v>
      </c>
      <c r="P302" s="18">
        <f t="shared" ca="1" si="50"/>
        <v>0.95834354445837855</v>
      </c>
      <c r="Q302" s="18">
        <f t="shared" ca="1" si="50"/>
        <v>0.94695688864167205</v>
      </c>
      <c r="R302" s="18">
        <f t="shared" ca="1" si="50"/>
        <v>0.95834354445837855</v>
      </c>
      <c r="S302" s="18">
        <f t="shared" ca="1" si="48"/>
        <v>0.94695688864167205</v>
      </c>
      <c r="T302" s="18">
        <f t="shared" ca="1" si="51"/>
        <v>1.3581589712756501E-4</v>
      </c>
      <c r="U302" s="18">
        <f t="shared" ca="1" si="51"/>
        <v>4.0910090652582566E-6</v>
      </c>
      <c r="V302" s="18">
        <f t="shared" ca="1" si="51"/>
        <v>1.3581589712756501E-4</v>
      </c>
      <c r="W302" s="18">
        <f t="shared" ca="1" si="51"/>
        <v>4.0910090652582566E-6</v>
      </c>
      <c r="X302" s="18">
        <f t="shared" ca="1" si="52"/>
        <v>7.1482060708486514E-6</v>
      </c>
      <c r="Y302" s="18">
        <f t="shared" ca="1" si="52"/>
        <v>2.1531729181084777E-7</v>
      </c>
      <c r="Z302" s="18">
        <f t="shared" ca="1" si="52"/>
        <v>7.1482060708486514E-6</v>
      </c>
      <c r="AA302" s="18">
        <f t="shared" ca="1" si="52"/>
        <v>2.1531729181084777E-7</v>
      </c>
      <c r="AB302" s="18">
        <f t="shared" ca="1" si="53"/>
        <v>0.1523821481775601</v>
      </c>
      <c r="AC302" s="18">
        <f t="shared" ca="1" si="53"/>
        <v>0.15070856339588654</v>
      </c>
      <c r="AD302" s="18">
        <f t="shared" ca="1" si="53"/>
        <v>0.1523821481775601</v>
      </c>
      <c r="AE302" s="18">
        <f t="shared" ca="1" si="53"/>
        <v>0.15070856339588654</v>
      </c>
      <c r="AF302" s="18">
        <f t="shared" ca="1" si="54"/>
        <v>0</v>
      </c>
      <c r="AG302" s="18">
        <f t="shared" ca="1" si="54"/>
        <v>0</v>
      </c>
      <c r="AH302" s="18">
        <f t="shared" ca="1" si="54"/>
        <v>0</v>
      </c>
      <c r="AI302" s="18">
        <f t="shared" ca="1" si="54"/>
        <v>0</v>
      </c>
    </row>
    <row r="303" spans="2:35" x14ac:dyDescent="0.15">
      <c r="B303">
        <v>67.763000000000005</v>
      </c>
      <c r="C303">
        <v>1</v>
      </c>
      <c r="D303" s="18">
        <v>-0.3327</v>
      </c>
      <c r="E303" s="18">
        <v>0.31730000000000003</v>
      </c>
      <c r="F303" s="18">
        <v>0.3705</v>
      </c>
      <c r="G303" s="18">
        <v>0.4284</v>
      </c>
      <c r="H303" s="18">
        <v>-0.2535</v>
      </c>
      <c r="I303" s="18">
        <v>1.6419999999999999</v>
      </c>
      <c r="J303" s="18">
        <v>0.28239999999999998</v>
      </c>
      <c r="K303" s="18">
        <v>-0.14630000000000001</v>
      </c>
      <c r="L303" s="18">
        <v>2.6669999999999998</v>
      </c>
      <c r="M303" s="18">
        <v>7.4889999999999998E-2</v>
      </c>
      <c r="O303" s="18">
        <f t="shared" si="49"/>
        <v>10000</v>
      </c>
      <c r="P303" s="18">
        <f t="shared" ca="1" si="50"/>
        <v>0.95834354445837855</v>
      </c>
      <c r="Q303" s="18">
        <f t="shared" ca="1" si="50"/>
        <v>0.94695688864167205</v>
      </c>
      <c r="R303" s="18">
        <f t="shared" ca="1" si="50"/>
        <v>0.95834354445837855</v>
      </c>
      <c r="S303" s="18">
        <f t="shared" ca="1" si="48"/>
        <v>0.94695688864167205</v>
      </c>
      <c r="T303" s="18">
        <f t="shared" ca="1" si="51"/>
        <v>1.3581589712756501E-4</v>
      </c>
      <c r="U303" s="18">
        <f t="shared" ca="1" si="51"/>
        <v>4.0910090652582566E-6</v>
      </c>
      <c r="V303" s="18">
        <f t="shared" ca="1" si="51"/>
        <v>1.3581589712756501E-4</v>
      </c>
      <c r="W303" s="18">
        <f t="shared" ca="1" si="51"/>
        <v>4.0910090652582566E-6</v>
      </c>
      <c r="X303" s="18">
        <f t="shared" ca="1" si="52"/>
        <v>7.1482060708486514E-6</v>
      </c>
      <c r="Y303" s="18">
        <f t="shared" ca="1" si="52"/>
        <v>2.1531729181084777E-7</v>
      </c>
      <c r="Z303" s="18">
        <f t="shared" ca="1" si="52"/>
        <v>7.1482060708486514E-6</v>
      </c>
      <c r="AA303" s="18">
        <f t="shared" ca="1" si="52"/>
        <v>2.1531729181084777E-7</v>
      </c>
      <c r="AB303" s="18">
        <f t="shared" ca="1" si="53"/>
        <v>0.1523821481775601</v>
      </c>
      <c r="AC303" s="18">
        <f t="shared" ca="1" si="53"/>
        <v>0.15070856339588654</v>
      </c>
      <c r="AD303" s="18">
        <f t="shared" ca="1" si="53"/>
        <v>0.1523821481775601</v>
      </c>
      <c r="AE303" s="18">
        <f t="shared" ca="1" si="53"/>
        <v>0.15070856339588654</v>
      </c>
      <c r="AF303" s="18">
        <f t="shared" ca="1" si="54"/>
        <v>0</v>
      </c>
      <c r="AG303" s="18">
        <f t="shared" ca="1" si="54"/>
        <v>0</v>
      </c>
      <c r="AH303" s="18">
        <f t="shared" ca="1" si="54"/>
        <v>0</v>
      </c>
      <c r="AI303" s="18">
        <f t="shared" ca="1" si="54"/>
        <v>0</v>
      </c>
    </row>
    <row r="304" spans="2:35" x14ac:dyDescent="0.15">
      <c r="B304">
        <v>67.763000000000005</v>
      </c>
      <c r="C304">
        <v>3</v>
      </c>
      <c r="D304" s="18">
        <v>-0.36990000000000001</v>
      </c>
      <c r="E304" s="18">
        <v>0.44180000000000003</v>
      </c>
      <c r="F304" s="18">
        <v>0.42049999999999998</v>
      </c>
      <c r="G304" s="18">
        <v>0.38469999999999999</v>
      </c>
      <c r="H304" s="18">
        <v>-0.41970000000000002</v>
      </c>
      <c r="I304" s="18">
        <v>1.7090000000000001</v>
      </c>
      <c r="J304" s="18">
        <v>0.54249999999999998</v>
      </c>
      <c r="K304" s="18">
        <v>-0.1449</v>
      </c>
      <c r="L304" s="18">
        <v>2.577</v>
      </c>
      <c r="M304" s="18">
        <v>0.13239999999999999</v>
      </c>
      <c r="O304" s="18">
        <f t="shared" si="49"/>
        <v>10000</v>
      </c>
      <c r="P304" s="18">
        <f t="shared" ca="1" si="50"/>
        <v>0.95834354445837855</v>
      </c>
      <c r="Q304" s="18">
        <f t="shared" ca="1" si="50"/>
        <v>0.94695688864167205</v>
      </c>
      <c r="R304" s="18">
        <f t="shared" ca="1" si="50"/>
        <v>0.95834354445837855</v>
      </c>
      <c r="S304" s="18">
        <f t="shared" ca="1" si="48"/>
        <v>0.94695688864167205</v>
      </c>
      <c r="T304" s="18">
        <f t="shared" ca="1" si="51"/>
        <v>1.3581589712756501E-4</v>
      </c>
      <c r="U304" s="18">
        <f t="shared" ca="1" si="51"/>
        <v>4.0910090652582566E-6</v>
      </c>
      <c r="V304" s="18">
        <f t="shared" ca="1" si="51"/>
        <v>1.3581589712756501E-4</v>
      </c>
      <c r="W304" s="18">
        <f t="shared" ca="1" si="51"/>
        <v>4.0910090652582566E-6</v>
      </c>
      <c r="X304" s="18">
        <f t="shared" ca="1" si="52"/>
        <v>7.1482060708486514E-6</v>
      </c>
      <c r="Y304" s="18">
        <f t="shared" ca="1" si="52"/>
        <v>2.1531729181084777E-7</v>
      </c>
      <c r="Z304" s="18">
        <f t="shared" ca="1" si="52"/>
        <v>7.1482060708486514E-6</v>
      </c>
      <c r="AA304" s="18">
        <f t="shared" ca="1" si="52"/>
        <v>2.1531729181084777E-7</v>
      </c>
      <c r="AB304" s="18">
        <f t="shared" ca="1" si="53"/>
        <v>0.1523821481775601</v>
      </c>
      <c r="AC304" s="18">
        <f t="shared" ca="1" si="53"/>
        <v>0.15070856339588654</v>
      </c>
      <c r="AD304" s="18">
        <f t="shared" ca="1" si="53"/>
        <v>0.1523821481775601</v>
      </c>
      <c r="AE304" s="18">
        <f t="shared" ca="1" si="53"/>
        <v>0.15070856339588654</v>
      </c>
      <c r="AF304" s="18">
        <f t="shared" ca="1" si="54"/>
        <v>0</v>
      </c>
      <c r="AG304" s="18">
        <f t="shared" ca="1" si="54"/>
        <v>0</v>
      </c>
      <c r="AH304" s="18">
        <f t="shared" ca="1" si="54"/>
        <v>0</v>
      </c>
      <c r="AI304" s="18">
        <f t="shared" ca="1" si="54"/>
        <v>0</v>
      </c>
    </row>
    <row r="305" spans="2:35" x14ac:dyDescent="0.15">
      <c r="B305">
        <v>67.763000000000005</v>
      </c>
      <c r="C305">
        <v>5</v>
      </c>
      <c r="D305" s="18">
        <v>-0.41770000000000002</v>
      </c>
      <c r="E305" s="18">
        <v>0.4703</v>
      </c>
      <c r="F305" s="18">
        <v>0.1318</v>
      </c>
      <c r="G305" s="18">
        <v>0.1469</v>
      </c>
      <c r="H305" s="18">
        <v>-0.39939999999999998</v>
      </c>
      <c r="I305" s="18">
        <v>1.5629999999999999</v>
      </c>
      <c r="J305" s="18">
        <v>1.8160000000000001</v>
      </c>
      <c r="K305" s="18">
        <v>-0.26340000000000002</v>
      </c>
      <c r="L305" s="18">
        <v>2.5939999999999999</v>
      </c>
      <c r="M305" s="18">
        <v>0.23469999999999999</v>
      </c>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x14ac:dyDescent="0.15">
      <c r="B306">
        <v>67.763000000000005</v>
      </c>
      <c r="C306">
        <v>7</v>
      </c>
      <c r="D306" s="18">
        <v>-0.11360000000000001</v>
      </c>
      <c r="E306" s="18">
        <v>0.30459999999999998</v>
      </c>
      <c r="F306" s="18">
        <v>1.0529999999999999</v>
      </c>
      <c r="G306" s="18">
        <v>0.1724</v>
      </c>
      <c r="H306" s="18">
        <v>-0.1153</v>
      </c>
      <c r="I306" s="18">
        <v>2.149</v>
      </c>
      <c r="J306" s="18">
        <v>7.9350000000000004E-2</v>
      </c>
      <c r="K306" s="18">
        <v>-0.76480000000000004</v>
      </c>
      <c r="L306" s="18">
        <v>2.2610000000000001</v>
      </c>
      <c r="M306" s="18">
        <v>1.244</v>
      </c>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x14ac:dyDescent="0.15">
      <c r="B307">
        <v>67.763000000000005</v>
      </c>
      <c r="C307">
        <v>10</v>
      </c>
      <c r="D307" s="18">
        <v>6.973E-2</v>
      </c>
      <c r="E307" s="18">
        <v>0.48830000000000001</v>
      </c>
      <c r="F307" s="18">
        <v>1.0109999999999999</v>
      </c>
      <c r="G307" s="18">
        <v>4.0969999999999999E-2</v>
      </c>
      <c r="H307" s="18">
        <v>-1.321</v>
      </c>
      <c r="I307" s="18">
        <v>1.42</v>
      </c>
      <c r="J307" s="18">
        <v>1.089</v>
      </c>
      <c r="K307" s="18">
        <v>8.5540000000000005E-2</v>
      </c>
      <c r="L307" s="18">
        <v>1.5329999999999999</v>
      </c>
      <c r="M307" s="18">
        <v>1.0880000000000001</v>
      </c>
      <c r="O307" s="18"/>
      <c r="AF307" s="18"/>
      <c r="AG307" s="18"/>
      <c r="AH307" s="18"/>
      <c r="AI307" s="18"/>
    </row>
    <row r="308" spans="2:35" x14ac:dyDescent="0.15">
      <c r="B308">
        <v>67.763000000000005</v>
      </c>
      <c r="C308">
        <v>15</v>
      </c>
      <c r="D308" s="18">
        <v>0.58160000000000001</v>
      </c>
      <c r="E308" s="18">
        <v>1.0209999999999999</v>
      </c>
      <c r="F308" s="18">
        <v>0.96060000000000001</v>
      </c>
      <c r="G308" s="18">
        <v>6.0970000000000003E-2</v>
      </c>
      <c r="H308" s="18">
        <v>-3.367</v>
      </c>
      <c r="I308" s="18">
        <v>1.06</v>
      </c>
      <c r="J308" s="18">
        <v>0.68630000000000002</v>
      </c>
      <c r="K308" s="18">
        <v>1.0920000000000001</v>
      </c>
      <c r="L308" s="18">
        <v>1.552</v>
      </c>
      <c r="M308" s="18">
        <v>0.26719999999999999</v>
      </c>
      <c r="O308" s="18"/>
      <c r="AF308" s="18"/>
      <c r="AG308" s="18"/>
      <c r="AH308" s="18"/>
      <c r="AI308" s="18"/>
    </row>
    <row r="309" spans="2:35" x14ac:dyDescent="0.15">
      <c r="B309">
        <v>67.763000000000005</v>
      </c>
      <c r="C309">
        <v>20</v>
      </c>
      <c r="D309" s="18">
        <v>-4.861E-2</v>
      </c>
      <c r="E309" s="18">
        <v>0.89139999999999997</v>
      </c>
      <c r="F309" s="18">
        <v>0.99260000000000004</v>
      </c>
      <c r="G309" s="18">
        <v>3.218E-2</v>
      </c>
      <c r="H309" s="18">
        <v>0.32329999999999998</v>
      </c>
      <c r="I309" s="18">
        <v>1.645</v>
      </c>
      <c r="J309" s="18">
        <v>3.8730000000000001E-2</v>
      </c>
      <c r="K309" s="18">
        <v>-2.399</v>
      </c>
      <c r="L309" s="18">
        <v>1.827</v>
      </c>
      <c r="M309" s="18">
        <v>1.2789999999999999</v>
      </c>
      <c r="O309" s="18"/>
      <c r="AF309" s="18"/>
      <c r="AG309" s="18"/>
      <c r="AH309" s="18"/>
      <c r="AI309" s="18"/>
    </row>
    <row r="310" spans="2:35" x14ac:dyDescent="0.15">
      <c r="B310">
        <v>92.162999999999997</v>
      </c>
      <c r="C310">
        <v>1</v>
      </c>
      <c r="D310" s="18">
        <v>-0.38979999999999998</v>
      </c>
      <c r="E310" s="18">
        <v>0.44990000000000002</v>
      </c>
      <c r="F310" s="18">
        <v>0.127</v>
      </c>
      <c r="G310" s="18">
        <v>0.1149</v>
      </c>
      <c r="H310" s="18">
        <v>-0.41199999999999998</v>
      </c>
      <c r="I310" s="18">
        <v>1.3959999999999999</v>
      </c>
      <c r="J310" s="18">
        <v>1.8919999999999999</v>
      </c>
      <c r="K310" s="18">
        <v>-0.14699999999999999</v>
      </c>
      <c r="L310" s="18">
        <v>2.5880000000000001</v>
      </c>
      <c r="M310" s="18">
        <v>8.9749999999999996E-2</v>
      </c>
      <c r="O310" s="18"/>
      <c r="AF310" s="18"/>
      <c r="AG310" s="18"/>
      <c r="AH310" s="18"/>
      <c r="AI310" s="18"/>
    </row>
    <row r="311" spans="2:35" x14ac:dyDescent="0.15">
      <c r="B311">
        <v>92.162999999999997</v>
      </c>
      <c r="C311">
        <v>3</v>
      </c>
      <c r="D311" s="18">
        <v>3.895E-3</v>
      </c>
      <c r="E311" s="18">
        <v>0.62590000000000001</v>
      </c>
      <c r="F311" s="18">
        <v>1.3740000000000001</v>
      </c>
      <c r="G311" s="18">
        <v>0.1928</v>
      </c>
      <c r="H311" s="18">
        <v>-3.984</v>
      </c>
      <c r="I311" s="18">
        <v>1.9430000000000001</v>
      </c>
      <c r="J311" s="18">
        <v>0.6643</v>
      </c>
      <c r="K311" s="18">
        <v>2.887</v>
      </c>
      <c r="L311" s="18">
        <v>2.1139999999999999</v>
      </c>
      <c r="M311" s="18">
        <v>0.66349999999999998</v>
      </c>
      <c r="O311" s="18"/>
      <c r="AF311" s="18"/>
      <c r="AG311" s="18"/>
      <c r="AH311" s="18"/>
      <c r="AI311" s="18"/>
    </row>
    <row r="312" spans="2:35" x14ac:dyDescent="0.15">
      <c r="B312">
        <v>92.162999999999997</v>
      </c>
      <c r="C312">
        <v>5</v>
      </c>
      <c r="D312" s="18">
        <v>-8.3710000000000007E-2</v>
      </c>
      <c r="E312" s="18">
        <v>0.37390000000000001</v>
      </c>
      <c r="F312" s="18">
        <v>0.71830000000000005</v>
      </c>
      <c r="G312" s="18">
        <v>0.36349999999999999</v>
      </c>
      <c r="H312" s="18">
        <v>-0.3266</v>
      </c>
      <c r="I312" s="18">
        <v>2.3540000000000001</v>
      </c>
      <c r="J312" s="18">
        <v>0.14349999999999999</v>
      </c>
      <c r="K312" s="18">
        <v>-0.37740000000000001</v>
      </c>
      <c r="L312" s="18">
        <v>0.23760000000000001</v>
      </c>
      <c r="M312" s="18">
        <v>4.2869999999999998E-2</v>
      </c>
      <c r="O312" s="18"/>
      <c r="AF312" s="18"/>
      <c r="AG312" s="18"/>
      <c r="AH312" s="18"/>
      <c r="AI312" s="18"/>
    </row>
    <row r="313" spans="2:35" x14ac:dyDescent="0.15">
      <c r="B313">
        <v>92.162999999999997</v>
      </c>
      <c r="C313">
        <v>7</v>
      </c>
      <c r="D313" s="18">
        <v>-0.2437</v>
      </c>
      <c r="E313" s="18">
        <v>0.61260000000000003</v>
      </c>
      <c r="F313" s="18">
        <v>0.99119999999999997</v>
      </c>
      <c r="G313" s="18">
        <v>0.5756</v>
      </c>
      <c r="H313" s="18">
        <v>-0.47149999999999997</v>
      </c>
      <c r="I313" s="18">
        <v>2.31</v>
      </c>
      <c r="J313" s="18">
        <v>0.19989999999999999</v>
      </c>
      <c r="K313" s="18">
        <v>-0.30399999999999999</v>
      </c>
      <c r="L313" s="18">
        <v>0.253</v>
      </c>
      <c r="M313" s="18">
        <v>3.0679999999999999E-2</v>
      </c>
      <c r="O313" s="18"/>
      <c r="AF313" s="18"/>
      <c r="AG313" s="18"/>
      <c r="AH313" s="18"/>
      <c r="AI313" s="18"/>
    </row>
    <row r="314" spans="2:35" x14ac:dyDescent="0.15">
      <c r="B314">
        <v>92.162999999999997</v>
      </c>
      <c r="C314">
        <v>10</v>
      </c>
      <c r="D314" s="18">
        <v>-0.3473</v>
      </c>
      <c r="E314" s="18">
        <v>0.28939999999999999</v>
      </c>
      <c r="F314" s="18">
        <v>1.264</v>
      </c>
      <c r="G314" s="18">
        <v>0.24110000000000001</v>
      </c>
      <c r="H314" s="18">
        <v>-0.33</v>
      </c>
      <c r="I314" s="18">
        <v>2.327</v>
      </c>
      <c r="J314" s="18">
        <v>0.17680000000000001</v>
      </c>
      <c r="K314" s="18">
        <v>-4.3029999999999999E-2</v>
      </c>
      <c r="L314" s="18">
        <v>2.77</v>
      </c>
      <c r="M314" s="18">
        <v>4.3659999999999997E-2</v>
      </c>
      <c r="O314" s="18"/>
      <c r="AF314" s="18"/>
      <c r="AG314" s="18"/>
      <c r="AH314" s="18"/>
      <c r="AI314" s="18"/>
    </row>
    <row r="315" spans="2:35" x14ac:dyDescent="0.15">
      <c r="B315">
        <v>92.162999999999997</v>
      </c>
      <c r="C315">
        <v>15</v>
      </c>
      <c r="D315" s="18">
        <v>-0.55520000000000003</v>
      </c>
      <c r="E315" s="18">
        <v>0.65349999999999997</v>
      </c>
      <c r="F315" s="18">
        <v>1.278</v>
      </c>
      <c r="G315" s="18">
        <v>0.33750000000000002</v>
      </c>
      <c r="H315" s="18">
        <v>-0.4551</v>
      </c>
      <c r="I315" s="18">
        <v>2.2589999999999999</v>
      </c>
      <c r="J315" s="18">
        <v>0.1439</v>
      </c>
      <c r="K315" s="18">
        <v>-0.1125</v>
      </c>
      <c r="L315" s="18">
        <v>2.7679999999999998</v>
      </c>
      <c r="M315" s="18">
        <v>0.10199999999999999</v>
      </c>
      <c r="O315" s="18"/>
      <c r="AF315" s="18"/>
      <c r="AG315" s="18"/>
      <c r="AH315" s="18"/>
      <c r="AI315" s="18"/>
    </row>
    <row r="316" spans="2:35" x14ac:dyDescent="0.15">
      <c r="B316">
        <v>92.162999999999997</v>
      </c>
      <c r="C316">
        <v>20</v>
      </c>
      <c r="D316" s="18">
        <v>-0.59130000000000005</v>
      </c>
      <c r="E316" s="18">
        <v>0.7712</v>
      </c>
      <c r="F316" s="18">
        <v>1.448</v>
      </c>
      <c r="G316" s="18">
        <v>0.2019</v>
      </c>
      <c r="H316" s="18">
        <v>-0.52949999999999997</v>
      </c>
      <c r="I316" s="18">
        <v>2.2429999999999999</v>
      </c>
      <c r="J316" s="18">
        <v>0.17</v>
      </c>
      <c r="K316" s="18">
        <v>-0.17169999999999999</v>
      </c>
      <c r="L316" s="18">
        <v>2.7829999999999999</v>
      </c>
      <c r="M316" s="18">
        <v>6.318E-2</v>
      </c>
      <c r="O316" s="18"/>
      <c r="AF316" s="18"/>
      <c r="AG316" s="18"/>
      <c r="AH316" s="18"/>
      <c r="AI316" s="18"/>
    </row>
    <row r="317" spans="2:35" x14ac:dyDescent="0.15">
      <c r="B317">
        <v>125.563</v>
      </c>
      <c r="C317">
        <v>1</v>
      </c>
      <c r="D317" s="18">
        <v>-0.19889999999999999</v>
      </c>
      <c r="E317" s="18">
        <v>0.19689999999999999</v>
      </c>
      <c r="F317" s="18">
        <v>0.2742</v>
      </c>
      <c r="G317" s="18">
        <v>0.39190000000000003</v>
      </c>
      <c r="H317" s="18">
        <v>-0.40160000000000001</v>
      </c>
      <c r="I317" s="18">
        <v>1.9790000000000001</v>
      </c>
      <c r="J317" s="18">
        <v>0.55730000000000002</v>
      </c>
      <c r="K317" s="18">
        <v>0.1298</v>
      </c>
      <c r="L317" s="18">
        <v>2.871</v>
      </c>
      <c r="M317" s="18">
        <v>3.0040000000000001E-2</v>
      </c>
      <c r="O317" s="18"/>
      <c r="AF317" s="18"/>
      <c r="AG317" s="18"/>
      <c r="AH317" s="18"/>
      <c r="AI317" s="18"/>
    </row>
    <row r="318" spans="2:35" x14ac:dyDescent="0.15">
      <c r="B318">
        <v>125.563</v>
      </c>
      <c r="C318">
        <v>3</v>
      </c>
      <c r="D318" s="18">
        <v>-0.15329999999999999</v>
      </c>
      <c r="E318" s="18">
        <v>0.13170000000000001</v>
      </c>
      <c r="F318" s="18">
        <v>1.4750000000000001</v>
      </c>
      <c r="G318" s="18">
        <v>0.94369999999999998</v>
      </c>
      <c r="H318" s="18">
        <v>-0.31690000000000002</v>
      </c>
      <c r="I318" s="18">
        <v>2.0939999999999999</v>
      </c>
      <c r="J318" s="18">
        <v>0.26429999999999998</v>
      </c>
      <c r="K318" s="18">
        <v>3.0009999999999998E-2</v>
      </c>
      <c r="L318" s="18">
        <v>2.8290000000000002</v>
      </c>
      <c r="M318" s="18">
        <v>3.0710000000000001E-2</v>
      </c>
      <c r="O318" s="18"/>
      <c r="AF318" s="18"/>
      <c r="AG318" s="18"/>
      <c r="AH318" s="18"/>
      <c r="AI318" s="18"/>
    </row>
    <row r="319" spans="2:35" x14ac:dyDescent="0.15">
      <c r="B319">
        <v>125.563</v>
      </c>
      <c r="C319">
        <v>5</v>
      </c>
      <c r="D319" s="18">
        <v>-0.24709999999999999</v>
      </c>
      <c r="E319" s="18">
        <v>0.17749999999999999</v>
      </c>
      <c r="F319" s="18">
        <v>2.537E-2</v>
      </c>
      <c r="G319" s="18">
        <v>3.8429999999999999E-2</v>
      </c>
      <c r="H319" s="18">
        <v>-0.3629</v>
      </c>
      <c r="I319" s="18">
        <v>2.1779999999999999</v>
      </c>
      <c r="J319" s="18">
        <v>0.36520000000000002</v>
      </c>
      <c r="K319" s="18">
        <v>0.44900000000000001</v>
      </c>
      <c r="L319" s="18">
        <v>4.3819999999999997</v>
      </c>
      <c r="M319" s="18">
        <v>0.53320000000000001</v>
      </c>
      <c r="O319" s="18"/>
      <c r="AF319" s="18"/>
      <c r="AG319" s="18"/>
      <c r="AH319" s="18"/>
      <c r="AI319" s="18"/>
    </row>
    <row r="320" spans="2:35" x14ac:dyDescent="0.15">
      <c r="B320">
        <v>125.563</v>
      </c>
      <c r="C320">
        <v>7</v>
      </c>
      <c r="D320" s="18">
        <v>-0.39779999999999999</v>
      </c>
      <c r="E320" s="18">
        <v>0.38009999999999999</v>
      </c>
      <c r="F320" s="18">
        <v>-3.0049999999999999E-3</v>
      </c>
      <c r="G320" s="18">
        <v>0.1079</v>
      </c>
      <c r="H320" s="18">
        <v>-0.22489999999999999</v>
      </c>
      <c r="I320" s="18">
        <v>1.552</v>
      </c>
      <c r="J320" s="18">
        <v>0.39129999999999998</v>
      </c>
      <c r="K320" s="18">
        <v>-0.1376</v>
      </c>
      <c r="L320" s="18">
        <v>2.3820000000000001</v>
      </c>
      <c r="M320" s="18">
        <v>8.0490000000000006E-2</v>
      </c>
      <c r="O320" s="18"/>
      <c r="AF320" s="18"/>
      <c r="AG320" s="18"/>
      <c r="AH320" s="18"/>
      <c r="AI320" s="18"/>
    </row>
    <row r="321" spans="2:35" x14ac:dyDescent="0.15">
      <c r="B321">
        <v>125.563</v>
      </c>
      <c r="C321">
        <v>10</v>
      </c>
      <c r="D321" s="18">
        <v>4.4349999999999997E-3</v>
      </c>
      <c r="E321" s="18">
        <v>-0.1676</v>
      </c>
      <c r="F321" s="18">
        <v>1.282</v>
      </c>
      <c r="G321" s="18">
        <v>0.1429</v>
      </c>
      <c r="H321" s="18">
        <v>-2.9510000000000002E-2</v>
      </c>
      <c r="I321" s="18">
        <v>2.0179999999999998</v>
      </c>
      <c r="J321" s="18">
        <v>0.14710000000000001</v>
      </c>
      <c r="K321" s="18">
        <v>-0.19700000000000001</v>
      </c>
      <c r="L321" s="18">
        <v>2.3889999999999998</v>
      </c>
      <c r="M321" s="18">
        <v>0.10730000000000001</v>
      </c>
      <c r="O321" s="18"/>
      <c r="AF321" s="18"/>
      <c r="AG321" s="18"/>
      <c r="AH321" s="18"/>
      <c r="AI321" s="18"/>
    </row>
    <row r="322" spans="2:35" x14ac:dyDescent="0.15">
      <c r="B322">
        <v>125.563</v>
      </c>
      <c r="C322">
        <v>15</v>
      </c>
      <c r="D322" s="18">
        <v>9.9290000000000003E-2</v>
      </c>
      <c r="E322" s="18">
        <v>-0.24379999999999999</v>
      </c>
      <c r="F322" s="18">
        <v>1.0760000000000001</v>
      </c>
      <c r="G322" s="18">
        <v>9.2429999999999998E-2</v>
      </c>
      <c r="H322" s="18">
        <v>-0.41549999999999998</v>
      </c>
      <c r="I322" s="18">
        <v>2.5299999999999998</v>
      </c>
      <c r="J322" s="18">
        <v>0.22159999999999999</v>
      </c>
      <c r="K322" s="18">
        <v>0.1348</v>
      </c>
      <c r="L322" s="18">
        <v>2.91</v>
      </c>
      <c r="M322" s="18">
        <v>0.19689999999999999</v>
      </c>
      <c r="O322" s="18"/>
      <c r="AF322" s="18"/>
      <c r="AG322" s="18"/>
      <c r="AH322" s="18"/>
      <c r="AI322" s="18"/>
    </row>
    <row r="323" spans="2:35" x14ac:dyDescent="0.15">
      <c r="B323">
        <v>125.563</v>
      </c>
      <c r="C323">
        <v>20</v>
      </c>
      <c r="D323" s="18">
        <v>0.2014</v>
      </c>
      <c r="E323" s="18">
        <v>-0.55800000000000005</v>
      </c>
      <c r="F323" s="18">
        <v>1.1830000000000001</v>
      </c>
      <c r="G323" s="18">
        <v>8.3809999999999996E-2</v>
      </c>
      <c r="H323" s="18">
        <v>0.19009999999999999</v>
      </c>
      <c r="I323" s="18">
        <v>1.5589999999999999</v>
      </c>
      <c r="J323" s="18">
        <v>3.2390000000000002E-2</v>
      </c>
      <c r="K323" s="18">
        <v>-0.33229999999999998</v>
      </c>
      <c r="L323" s="18">
        <v>2.484</v>
      </c>
      <c r="M323" s="18">
        <v>8.8510000000000005E-2</v>
      </c>
      <c r="O323" s="18"/>
      <c r="AF323" s="18"/>
      <c r="AG323" s="18"/>
      <c r="AH323" s="18"/>
      <c r="AI323" s="18"/>
    </row>
    <row r="324" spans="2:35" x14ac:dyDescent="0.15">
      <c r="B324">
        <v>171.16300000000001</v>
      </c>
      <c r="C324">
        <v>1</v>
      </c>
      <c r="D324" s="18">
        <v>8.4540000000000004E-2</v>
      </c>
      <c r="E324" s="18">
        <v>-0.2838</v>
      </c>
      <c r="F324" s="18">
        <v>0.66810000000000003</v>
      </c>
      <c r="G324" s="18">
        <v>0.36720000000000003</v>
      </c>
      <c r="H324" s="18">
        <v>-9.9040000000000003E-2</v>
      </c>
      <c r="I324" s="18">
        <v>2.339</v>
      </c>
      <c r="J324" s="18">
        <v>0.1008</v>
      </c>
      <c r="K324" s="18">
        <v>0.14810000000000001</v>
      </c>
      <c r="L324" s="18">
        <v>2.8149999999999999</v>
      </c>
      <c r="M324" s="18">
        <v>4.2509999999999999E-2</v>
      </c>
      <c r="O324" s="18"/>
      <c r="AF324" s="18"/>
      <c r="AG324" s="18"/>
      <c r="AH324" s="18"/>
      <c r="AI324" s="18"/>
    </row>
    <row r="325" spans="2:35" x14ac:dyDescent="0.15">
      <c r="B325">
        <v>171.16300000000001</v>
      </c>
      <c r="C325">
        <v>3</v>
      </c>
      <c r="D325" s="18">
        <v>0.1123</v>
      </c>
      <c r="E325" s="18">
        <v>-0.30149999999999999</v>
      </c>
      <c r="F325" s="18">
        <v>0.5706</v>
      </c>
      <c r="G325" s="18">
        <v>0.37540000000000001</v>
      </c>
      <c r="H325" s="18">
        <v>-0.1234</v>
      </c>
      <c r="I325" s="18">
        <v>2.3109999999999999</v>
      </c>
      <c r="J325" s="18">
        <v>0.13120000000000001</v>
      </c>
      <c r="K325" s="18">
        <v>0.12770000000000001</v>
      </c>
      <c r="L325" s="18">
        <v>2.823</v>
      </c>
      <c r="M325" s="18">
        <v>3.5729999999999998E-2</v>
      </c>
      <c r="O325" s="18"/>
      <c r="AF325" s="18"/>
      <c r="AG325" s="18"/>
      <c r="AH325" s="18"/>
      <c r="AI325" s="18"/>
    </row>
    <row r="326" spans="2:35" x14ac:dyDescent="0.15">
      <c r="B326">
        <v>171.16300000000001</v>
      </c>
      <c r="C326">
        <v>5</v>
      </c>
      <c r="D326" s="18">
        <v>0.30459999999999998</v>
      </c>
      <c r="E326" s="18">
        <v>-0.49</v>
      </c>
      <c r="F326" s="18">
        <v>0.37909999999999999</v>
      </c>
      <c r="G326" s="18">
        <v>0.35439999999999999</v>
      </c>
      <c r="H326" s="18">
        <v>-0.13950000000000001</v>
      </c>
      <c r="I326" s="18">
        <v>2.3370000000000002</v>
      </c>
      <c r="J326" s="18">
        <v>0.1167</v>
      </c>
      <c r="K326" s="18">
        <v>0.1074</v>
      </c>
      <c r="L326" s="18">
        <v>2.8279999999999998</v>
      </c>
      <c r="M326" s="18">
        <v>3.0499999999999999E-2</v>
      </c>
      <c r="O326" s="18"/>
      <c r="AF326" s="18"/>
      <c r="AG326" s="18"/>
      <c r="AH326" s="18"/>
      <c r="AI326" s="18"/>
    </row>
    <row r="327" spans="2:35" x14ac:dyDescent="0.15">
      <c r="B327">
        <v>171.16300000000001</v>
      </c>
      <c r="C327">
        <v>7</v>
      </c>
      <c r="D327" s="18">
        <v>0.24640000000000001</v>
      </c>
      <c r="E327" s="18">
        <v>0.71109999999999995</v>
      </c>
      <c r="F327" s="18">
        <v>1.06</v>
      </c>
      <c r="G327" s="18">
        <v>0.53520000000000001</v>
      </c>
      <c r="H327" s="18">
        <v>-1.0840000000000001</v>
      </c>
      <c r="I327" s="18">
        <v>0.76649999999999996</v>
      </c>
      <c r="J327" s="18">
        <v>0.42349999999999999</v>
      </c>
      <c r="K327" s="18">
        <v>-0.1303</v>
      </c>
      <c r="L327" s="18">
        <v>2.2639999999999998</v>
      </c>
      <c r="M327" s="18">
        <v>6.2939999999999996E-2</v>
      </c>
      <c r="O327" s="18"/>
      <c r="AF327" s="18"/>
      <c r="AG327" s="18"/>
      <c r="AH327" s="18"/>
      <c r="AI327" s="18"/>
    </row>
    <row r="328" spans="2:35" x14ac:dyDescent="0.15">
      <c r="B328">
        <v>171.16300000000001</v>
      </c>
      <c r="C328">
        <v>10</v>
      </c>
      <c r="D328" s="18">
        <v>0.2366</v>
      </c>
      <c r="E328" s="18">
        <v>-0.63690000000000002</v>
      </c>
      <c r="F328" s="18">
        <v>0.8196</v>
      </c>
      <c r="G328" s="18">
        <v>0.42670000000000002</v>
      </c>
      <c r="H328" s="18">
        <v>0.16769999999999999</v>
      </c>
      <c r="I328" s="18">
        <v>1.3520000000000001</v>
      </c>
      <c r="J328" s="18">
        <v>7.3690000000000005E-2</v>
      </c>
      <c r="K328" s="18">
        <v>-6.1809999999999997E-2</v>
      </c>
      <c r="L328" s="18">
        <v>2.3199999999999998</v>
      </c>
      <c r="M328" s="18">
        <v>3.049E-2</v>
      </c>
      <c r="O328" s="18"/>
      <c r="AF328" s="18"/>
      <c r="AG328" s="18"/>
      <c r="AH328" s="18"/>
      <c r="AI328" s="18"/>
    </row>
    <row r="329" spans="2:35" x14ac:dyDescent="0.15">
      <c r="B329">
        <v>171.16300000000001</v>
      </c>
      <c r="C329">
        <v>15</v>
      </c>
      <c r="D329" s="18">
        <v>0.18240000000000001</v>
      </c>
      <c r="E329" s="18">
        <v>-0.46589999999999998</v>
      </c>
      <c r="F329" s="18">
        <v>0.91120000000000001</v>
      </c>
      <c r="G329" s="18">
        <v>3.8879999999999998E-2</v>
      </c>
      <c r="H329" s="18">
        <v>0.1027</v>
      </c>
      <c r="I329" s="18">
        <v>1.2949999999999999</v>
      </c>
      <c r="J329" s="18">
        <v>9.2990000000000003E-2</v>
      </c>
      <c r="K329" s="18">
        <v>-0.1154</v>
      </c>
      <c r="L329" s="18">
        <v>2.33</v>
      </c>
      <c r="M329" s="18">
        <v>4.8050000000000002E-2</v>
      </c>
      <c r="O329" s="18"/>
      <c r="AF329" s="18"/>
      <c r="AG329" s="18"/>
      <c r="AH329" s="18"/>
      <c r="AI329" s="18"/>
    </row>
    <row r="330" spans="2:35" x14ac:dyDescent="0.15">
      <c r="B330">
        <v>171.16300000000001</v>
      </c>
      <c r="C330">
        <v>20</v>
      </c>
      <c r="D330" s="18">
        <v>0.27179999999999999</v>
      </c>
      <c r="E330" s="18">
        <v>-0.69359999999999999</v>
      </c>
      <c r="F330" s="18">
        <v>0.90700000000000003</v>
      </c>
      <c r="G330" s="18">
        <v>3.2199999999999999E-2</v>
      </c>
      <c r="H330" s="18">
        <v>0.36109999999999998</v>
      </c>
      <c r="I330" s="18">
        <v>1.657</v>
      </c>
      <c r="J330" s="18">
        <v>0.60829999999999995</v>
      </c>
      <c r="K330" s="18">
        <v>-0.18090000000000001</v>
      </c>
      <c r="L330" s="18">
        <v>2.3719999999999999</v>
      </c>
      <c r="M330" s="18">
        <v>7.4880000000000002E-2</v>
      </c>
      <c r="O330" s="18"/>
      <c r="AF330" s="18"/>
      <c r="AG330" s="18"/>
      <c r="AH330" s="18"/>
      <c r="AI330" s="18"/>
    </row>
    <row r="331" spans="2:35" x14ac:dyDescent="0.15">
      <c r="B331">
        <v>233.56299999999999</v>
      </c>
      <c r="C331">
        <v>1</v>
      </c>
      <c r="D331" s="18">
        <v>-0.12839999999999999</v>
      </c>
      <c r="E331" s="18">
        <v>5.9270000000000003E-2</v>
      </c>
      <c r="F331" s="18">
        <v>0.15490000000000001</v>
      </c>
      <c r="G331" s="18">
        <v>5.6320000000000002E-2</v>
      </c>
      <c r="H331" s="18">
        <v>-0.2324</v>
      </c>
      <c r="I331" s="18">
        <v>1.929</v>
      </c>
      <c r="J331" s="18">
        <v>0.20949999999999999</v>
      </c>
      <c r="K331" s="18">
        <v>0.1234</v>
      </c>
      <c r="L331" s="18">
        <v>2.8220000000000001</v>
      </c>
      <c r="M331" s="18">
        <v>3.0800000000000001E-2</v>
      </c>
      <c r="O331" s="18"/>
      <c r="AF331" s="18"/>
      <c r="AG331" s="18"/>
      <c r="AH331" s="18"/>
      <c r="AI331" s="18"/>
    </row>
    <row r="332" spans="2:35" x14ac:dyDescent="0.15">
      <c r="B332">
        <v>233.56299999999999</v>
      </c>
      <c r="C332">
        <v>3</v>
      </c>
      <c r="D332" s="18">
        <v>-5.8680000000000003E-2</v>
      </c>
      <c r="E332" s="18">
        <v>-4.4240000000000002E-2</v>
      </c>
      <c r="F332" s="18">
        <v>0.80079999999999996</v>
      </c>
      <c r="G332" s="18">
        <v>3.0020000000000002E-2</v>
      </c>
      <c r="H332" s="18">
        <v>-0.18870000000000001</v>
      </c>
      <c r="I332" s="18">
        <v>2.0150000000000001</v>
      </c>
      <c r="J332" s="18">
        <v>0.1353</v>
      </c>
      <c r="K332" s="18">
        <v>9.7949999999999995E-2</v>
      </c>
      <c r="L332" s="18">
        <v>2.8290000000000002</v>
      </c>
      <c r="M332" s="18">
        <v>3.4450000000000001E-2</v>
      </c>
      <c r="O332" s="18"/>
      <c r="AF332" s="18"/>
      <c r="AG332" s="18"/>
      <c r="AH332" s="18"/>
      <c r="AI332" s="18"/>
    </row>
    <row r="333" spans="2:35" x14ac:dyDescent="0.15">
      <c r="B333">
        <v>233.56299999999999</v>
      </c>
      <c r="C333">
        <v>5</v>
      </c>
      <c r="D333" s="18">
        <v>-0.25740000000000002</v>
      </c>
      <c r="E333" s="18">
        <v>0.37519999999999998</v>
      </c>
      <c r="F333" s="18">
        <v>0.46960000000000002</v>
      </c>
      <c r="G333" s="18">
        <v>0.11799999999999999</v>
      </c>
      <c r="H333" s="18">
        <v>-0.52349999999999997</v>
      </c>
      <c r="I333" s="18">
        <v>1.74</v>
      </c>
      <c r="J333" s="18">
        <v>0.5746</v>
      </c>
      <c r="K333" s="18">
        <v>0.16589999999999999</v>
      </c>
      <c r="L333" s="18">
        <v>2.8279999999999998</v>
      </c>
      <c r="M333" s="18">
        <v>5.8689999999999999E-2</v>
      </c>
      <c r="O333" s="18"/>
      <c r="AF333" s="18"/>
      <c r="AG333" s="18"/>
      <c r="AH333" s="18"/>
      <c r="AI333" s="18"/>
    </row>
    <row r="334" spans="2:35" x14ac:dyDescent="0.15">
      <c r="B334">
        <v>233.56299999999999</v>
      </c>
      <c r="C334">
        <v>7</v>
      </c>
      <c r="D334" s="18">
        <v>-0.27710000000000001</v>
      </c>
      <c r="E334" s="18">
        <v>0.44579999999999997</v>
      </c>
      <c r="F334" s="18">
        <v>0.41610000000000003</v>
      </c>
      <c r="G334" s="18">
        <v>0.1268</v>
      </c>
      <c r="H334" s="18">
        <v>-0.60909999999999997</v>
      </c>
      <c r="I334" s="18">
        <v>1.7490000000000001</v>
      </c>
      <c r="J334" s="18">
        <v>0.57310000000000005</v>
      </c>
      <c r="K334" s="18">
        <v>0.17449999999999999</v>
      </c>
      <c r="L334" s="18">
        <v>2.8079999999999998</v>
      </c>
      <c r="M334" s="18">
        <v>9.7650000000000001E-2</v>
      </c>
      <c r="O334" s="18"/>
      <c r="AF334" s="18"/>
      <c r="AG334" s="18"/>
      <c r="AH334" s="18"/>
      <c r="AI334" s="18"/>
    </row>
    <row r="335" spans="2:35" x14ac:dyDescent="0.15">
      <c r="B335">
        <v>233.56299999999999</v>
      </c>
      <c r="C335">
        <v>10</v>
      </c>
      <c r="D335" s="18">
        <v>-0.48770000000000002</v>
      </c>
      <c r="E335" s="18">
        <v>0.71899999999999997</v>
      </c>
      <c r="F335" s="18">
        <v>0.29160000000000003</v>
      </c>
      <c r="G335" s="18">
        <v>0.12280000000000001</v>
      </c>
      <c r="H335" s="18">
        <v>-0.70479999999999998</v>
      </c>
      <c r="I335" s="18">
        <v>1.77</v>
      </c>
      <c r="J335" s="18">
        <v>0.53439999999999999</v>
      </c>
      <c r="K335" s="18">
        <v>0.186</v>
      </c>
      <c r="L335" s="18">
        <v>2.8370000000000002</v>
      </c>
      <c r="M335" s="18">
        <v>5.7930000000000002E-2</v>
      </c>
      <c r="O335" s="18"/>
      <c r="AF335" s="18"/>
      <c r="AG335" s="18"/>
      <c r="AH335" s="18"/>
      <c r="AI335" s="18"/>
    </row>
    <row r="336" spans="2:35" x14ac:dyDescent="0.15">
      <c r="B336">
        <v>233.56299999999999</v>
      </c>
      <c r="C336">
        <v>15</v>
      </c>
      <c r="D336" s="18">
        <v>-0.7409</v>
      </c>
      <c r="E336" s="18">
        <v>0.93120000000000003</v>
      </c>
      <c r="F336" s="18">
        <v>0.2056</v>
      </c>
      <c r="G336" s="18">
        <v>4.7440000000000003E-2</v>
      </c>
      <c r="H336" s="18">
        <v>-0.54910000000000003</v>
      </c>
      <c r="I336" s="18">
        <v>1.7050000000000001</v>
      </c>
      <c r="J336" s="18">
        <v>0.1784</v>
      </c>
      <c r="K336" s="18">
        <v>7.2359999999999994E-2</v>
      </c>
      <c r="L336" s="18">
        <v>2.3340000000000001</v>
      </c>
      <c r="M336" s="18">
        <v>0.43369999999999997</v>
      </c>
      <c r="O336" s="18"/>
      <c r="AF336" s="18"/>
      <c r="AG336" s="18"/>
      <c r="AH336" s="18"/>
      <c r="AI336" s="18"/>
    </row>
    <row r="337" spans="2:35" x14ac:dyDescent="0.15">
      <c r="B337">
        <v>233.56299999999999</v>
      </c>
      <c r="C337">
        <v>20</v>
      </c>
      <c r="D337" s="18">
        <v>0.21410000000000001</v>
      </c>
      <c r="E337" s="18">
        <v>1.2359999999999999E-2</v>
      </c>
      <c r="F337" s="18">
        <v>1.27</v>
      </c>
      <c r="G337" s="18">
        <v>0.2601</v>
      </c>
      <c r="H337" s="18">
        <v>-0.6724</v>
      </c>
      <c r="I337" s="18">
        <v>1.718</v>
      </c>
      <c r="J337" s="18">
        <v>0.16439999999999999</v>
      </c>
      <c r="K337" s="18">
        <v>0.1072</v>
      </c>
      <c r="L337" s="18">
        <v>1.2509999999999999</v>
      </c>
      <c r="M337" s="18">
        <v>3.6069999999999998E-2</v>
      </c>
      <c r="O337" s="18"/>
      <c r="AF337" s="18"/>
      <c r="AG337" s="18"/>
      <c r="AH337" s="18"/>
      <c r="AI337" s="18"/>
    </row>
    <row r="338" spans="2:35" x14ac:dyDescent="0.15">
      <c r="B338">
        <v>364.96300000000002</v>
      </c>
      <c r="C338">
        <v>1</v>
      </c>
      <c r="D338" s="18">
        <v>0.60740000000000005</v>
      </c>
      <c r="E338" s="18">
        <v>-0.14940000000000001</v>
      </c>
      <c r="F338" s="18">
        <v>0.40400000000000003</v>
      </c>
      <c r="G338" s="18">
        <v>3.2129999999999999E-2</v>
      </c>
      <c r="H338" s="18">
        <v>-0.69540000000000002</v>
      </c>
      <c r="I338" s="18">
        <v>-0.2198</v>
      </c>
      <c r="J338" s="18">
        <v>0.69130000000000003</v>
      </c>
      <c r="K338" s="18">
        <v>6.3450000000000006E-2</v>
      </c>
      <c r="L338" s="18">
        <v>2.8490000000000002</v>
      </c>
      <c r="M338" s="18">
        <v>0.18049999999999999</v>
      </c>
      <c r="O338" s="18"/>
      <c r="AF338" s="18"/>
      <c r="AG338" s="18"/>
      <c r="AH338" s="18"/>
      <c r="AI338" s="18"/>
    </row>
    <row r="339" spans="2:35" x14ac:dyDescent="0.15">
      <c r="B339">
        <v>364.96300000000002</v>
      </c>
      <c r="C339">
        <v>3</v>
      </c>
      <c r="D339" s="18">
        <v>1.048E-2</v>
      </c>
      <c r="E339" s="18">
        <v>-0.3054</v>
      </c>
      <c r="F339" s="18">
        <v>0.37169999999999997</v>
      </c>
      <c r="G339" s="18">
        <v>8.1360000000000002E-2</v>
      </c>
      <c r="H339" s="18">
        <v>-0.28789999999999999</v>
      </c>
      <c r="I339" s="18">
        <v>1.345</v>
      </c>
      <c r="J339" s="18">
        <v>0.37209999999999999</v>
      </c>
      <c r="K339" s="18">
        <v>0.57120000000000004</v>
      </c>
      <c r="L339" s="18">
        <v>1.413</v>
      </c>
      <c r="M339" s="18">
        <v>2.3140000000000001</v>
      </c>
      <c r="O339" s="18"/>
      <c r="AF339" s="18"/>
      <c r="AG339" s="18"/>
      <c r="AH339" s="18"/>
      <c r="AI339" s="18"/>
    </row>
    <row r="340" spans="2:35" x14ac:dyDescent="0.15">
      <c r="B340">
        <v>364.96300000000002</v>
      </c>
      <c r="C340">
        <v>5</v>
      </c>
      <c r="D340" s="18">
        <v>0.44259999999999999</v>
      </c>
      <c r="E340" s="18">
        <v>-1.496</v>
      </c>
      <c r="F340" s="18">
        <v>0.74119999999999997</v>
      </c>
      <c r="G340" s="18">
        <v>0.30690000000000001</v>
      </c>
      <c r="H340" s="18">
        <v>0.80720000000000003</v>
      </c>
      <c r="I340" s="18">
        <v>0.9264</v>
      </c>
      <c r="J340" s="18">
        <v>0.19</v>
      </c>
      <c r="K340" s="18">
        <v>7.9350000000000004E-2</v>
      </c>
      <c r="L340" s="18">
        <v>2.8210000000000002</v>
      </c>
      <c r="M340" s="18">
        <v>4.5780000000000001E-2</v>
      </c>
      <c r="O340" s="18"/>
      <c r="AF340" s="18"/>
      <c r="AG340" s="18"/>
      <c r="AH340" s="18"/>
      <c r="AI340" s="18"/>
    </row>
    <row r="341" spans="2:35" x14ac:dyDescent="0.15">
      <c r="B341">
        <v>364.96300000000002</v>
      </c>
      <c r="C341">
        <v>7</v>
      </c>
      <c r="D341" s="18">
        <v>0.49569999999999997</v>
      </c>
      <c r="E341" s="18">
        <v>-1.34</v>
      </c>
      <c r="F341" s="18">
        <v>0.80330000000000001</v>
      </c>
      <c r="G341" s="18">
        <v>0.32090000000000002</v>
      </c>
      <c r="H341" s="18">
        <v>0.59150000000000003</v>
      </c>
      <c r="I341" s="18">
        <v>1.0640000000000001</v>
      </c>
      <c r="J341" s="18">
        <v>0.1825</v>
      </c>
      <c r="K341" s="18">
        <v>9.3969999999999998E-2</v>
      </c>
      <c r="L341" s="18">
        <v>2.7959999999999998</v>
      </c>
      <c r="M341" s="18">
        <v>7.6319999999999999E-2</v>
      </c>
      <c r="O341" s="18"/>
      <c r="AF341" s="18"/>
      <c r="AG341" s="18"/>
      <c r="AH341" s="18"/>
      <c r="AI341" s="18"/>
    </row>
    <row r="342" spans="2:35" x14ac:dyDescent="0.15">
      <c r="B342">
        <v>364.96300000000002</v>
      </c>
      <c r="C342">
        <v>10</v>
      </c>
      <c r="D342" s="18">
        <v>0.1321</v>
      </c>
      <c r="E342" s="18">
        <v>-0.24529999999999999</v>
      </c>
      <c r="F342" s="18">
        <v>0.79730000000000001</v>
      </c>
      <c r="G342" s="18">
        <v>4.5990000000000003E-2</v>
      </c>
      <c r="H342" s="18">
        <v>-0.13239999999999999</v>
      </c>
      <c r="I342" s="18">
        <v>1.6890000000000001</v>
      </c>
      <c r="J342" s="18">
        <v>0.1537</v>
      </c>
      <c r="K342" s="18">
        <v>8.8279999999999997E-2</v>
      </c>
      <c r="L342" s="18">
        <v>2.8279999999999998</v>
      </c>
      <c r="M342" s="18">
        <v>3.7859999999999998E-2</v>
      </c>
      <c r="O342" s="18"/>
      <c r="AF342" s="18"/>
      <c r="AG342" s="18"/>
      <c r="AH342" s="18"/>
      <c r="AI342" s="18"/>
    </row>
    <row r="343" spans="2:35" x14ac:dyDescent="0.15">
      <c r="B343">
        <v>364.96300000000002</v>
      </c>
      <c r="C343">
        <v>15</v>
      </c>
      <c r="D343" s="18">
        <v>0.18260000000000001</v>
      </c>
      <c r="E343" s="18">
        <v>-0.41439999999999999</v>
      </c>
      <c r="F343" s="18">
        <v>0.51839999999999997</v>
      </c>
      <c r="G343" s="18">
        <v>1.41</v>
      </c>
      <c r="H343" s="18">
        <v>-0.1013</v>
      </c>
      <c r="I343" s="18">
        <v>1.5209999999999999</v>
      </c>
      <c r="J343" s="18">
        <v>6.019E-2</v>
      </c>
      <c r="K343" s="18">
        <v>0.14460000000000001</v>
      </c>
      <c r="L343" s="18">
        <v>2.8439999999999999</v>
      </c>
      <c r="M343" s="18">
        <v>3.0339999999999999E-2</v>
      </c>
      <c r="O343" s="18"/>
      <c r="AF343" s="18"/>
      <c r="AG343" s="18"/>
      <c r="AH343" s="18"/>
      <c r="AI343" s="18"/>
    </row>
    <row r="344" spans="2:35" x14ac:dyDescent="0.15">
      <c r="B344">
        <v>364.96300000000002</v>
      </c>
      <c r="C344">
        <v>20</v>
      </c>
      <c r="D344" s="18">
        <v>-0.16839999999999999</v>
      </c>
      <c r="E344" s="18">
        <v>9.3969999999999998E-2</v>
      </c>
      <c r="F344" s="18">
        <v>0.75960000000000005</v>
      </c>
      <c r="G344" s="18">
        <v>3.4380000000000001E-2</v>
      </c>
      <c r="H344" s="18">
        <v>-0.218</v>
      </c>
      <c r="I344" s="18">
        <v>1.5049999999999999</v>
      </c>
      <c r="J344" s="18">
        <v>6.8470000000000003E-2</v>
      </c>
      <c r="K344" s="18">
        <v>0.18090000000000001</v>
      </c>
      <c r="L344" s="18">
        <v>2.4060000000000001</v>
      </c>
      <c r="M344" s="18">
        <v>0.56689999999999996</v>
      </c>
      <c r="O344" s="18"/>
      <c r="AF344" s="18"/>
      <c r="AG344" s="18"/>
      <c r="AH344" s="18"/>
      <c r="AI344" s="18"/>
    </row>
    <row r="345" spans="2:35" x14ac:dyDescent="0.15">
      <c r="B345">
        <v>483.56299999999999</v>
      </c>
      <c r="C345">
        <v>1</v>
      </c>
      <c r="D345" s="18">
        <v>-5.6129999999999999E-3</v>
      </c>
      <c r="E345" s="18">
        <v>0.75609999999999999</v>
      </c>
      <c r="F345" s="18">
        <v>1.0469999999999999</v>
      </c>
      <c r="G345" s="18">
        <v>0.1681</v>
      </c>
      <c r="H345" s="18">
        <v>-1.974</v>
      </c>
      <c r="I345" s="18">
        <v>1.39</v>
      </c>
      <c r="J345" s="18">
        <v>0.46960000000000002</v>
      </c>
      <c r="K345" s="18">
        <v>1.173</v>
      </c>
      <c r="L345" s="18">
        <v>1.9650000000000001</v>
      </c>
      <c r="M345" s="18">
        <v>0.43259999999999998</v>
      </c>
      <c r="O345" s="18"/>
      <c r="AF345" s="18"/>
      <c r="AG345" s="18"/>
      <c r="AH345" s="18"/>
      <c r="AI345" s="18"/>
    </row>
    <row r="346" spans="2:35" x14ac:dyDescent="0.15">
      <c r="B346">
        <v>483.56299999999999</v>
      </c>
      <c r="C346">
        <v>3</v>
      </c>
      <c r="D346" s="18">
        <v>1.508E-2</v>
      </c>
      <c r="E346" s="18">
        <v>-0.18360000000000001</v>
      </c>
      <c r="F346" s="18">
        <v>0.21879999999999999</v>
      </c>
      <c r="G346" s="18">
        <v>5.7450000000000001E-2</v>
      </c>
      <c r="H346" s="18">
        <v>-4.3950000000000003E-2</v>
      </c>
      <c r="I346" s="18">
        <v>1.98</v>
      </c>
      <c r="J346" s="18">
        <v>3.5720000000000002E-2</v>
      </c>
      <c r="K346" s="18">
        <v>2.24E-2</v>
      </c>
      <c r="L346" s="18">
        <v>2.8330000000000002</v>
      </c>
      <c r="M346" s="18">
        <v>3.031E-2</v>
      </c>
      <c r="O346" s="18"/>
      <c r="AF346" s="18"/>
      <c r="AG346" s="18"/>
      <c r="AH346" s="18"/>
      <c r="AI346" s="18"/>
    </row>
    <row r="347" spans="2:35" x14ac:dyDescent="0.15">
      <c r="B347">
        <v>483.56299999999999</v>
      </c>
      <c r="C347">
        <v>5</v>
      </c>
      <c r="D347" s="18">
        <v>5.262E-2</v>
      </c>
      <c r="E347" s="18">
        <v>-0.29270000000000002</v>
      </c>
      <c r="F347" s="18">
        <v>0.20580000000000001</v>
      </c>
      <c r="G347" s="18">
        <v>3.5220000000000001E-2</v>
      </c>
      <c r="H347" s="18">
        <v>-0.42249999999999999</v>
      </c>
      <c r="I347" s="18">
        <v>1.605</v>
      </c>
      <c r="J347" s="18">
        <v>0.21790000000000001</v>
      </c>
      <c r="K347" s="18">
        <v>0.62560000000000004</v>
      </c>
      <c r="L347" s="18">
        <v>1.6339999999999999</v>
      </c>
      <c r="M347" s="18">
        <v>0.54259999999999997</v>
      </c>
      <c r="O347" s="18"/>
      <c r="AF347" s="18"/>
      <c r="AG347" s="18"/>
      <c r="AH347" s="18"/>
      <c r="AI347" s="18"/>
    </row>
    <row r="348" spans="2:35" x14ac:dyDescent="0.15">
      <c r="B348">
        <v>483.56299999999999</v>
      </c>
      <c r="C348">
        <v>7</v>
      </c>
      <c r="D348" s="18">
        <v>-0.39429999999999998</v>
      </c>
      <c r="E348" s="18">
        <v>0.44209999999999999</v>
      </c>
      <c r="F348" s="18">
        <v>7.3539999999999994E-2</v>
      </c>
      <c r="G348" s="18">
        <v>6.9610000000000005E-2</v>
      </c>
      <c r="H348" s="18">
        <v>-0.61029999999999995</v>
      </c>
      <c r="I348" s="18">
        <v>0.81989999999999996</v>
      </c>
      <c r="J348" s="18">
        <v>0.35930000000000001</v>
      </c>
      <c r="K348" s="18">
        <v>0.3634</v>
      </c>
      <c r="L348" s="18">
        <v>0.94420000000000004</v>
      </c>
      <c r="M348" s="18">
        <v>0.107</v>
      </c>
      <c r="O348" s="18"/>
      <c r="AF348" s="18"/>
      <c r="AG348" s="18"/>
      <c r="AH348" s="18"/>
      <c r="AI348" s="18"/>
    </row>
    <row r="349" spans="2:35" x14ac:dyDescent="0.15">
      <c r="B349">
        <v>483.56299999999999</v>
      </c>
      <c r="C349">
        <v>10</v>
      </c>
      <c r="D349" s="18">
        <v>-1.488</v>
      </c>
      <c r="E349" s="18">
        <v>2.4660000000000002</v>
      </c>
      <c r="F349" s="18">
        <v>4.8800000000000003E-2</v>
      </c>
      <c r="G349" s="18">
        <v>0.28220000000000001</v>
      </c>
      <c r="H349" s="18">
        <v>-1.8540000000000001</v>
      </c>
      <c r="I349" s="18">
        <v>0.73280000000000001</v>
      </c>
      <c r="J349" s="18">
        <v>0.36220000000000002</v>
      </c>
      <c r="K349" s="18">
        <v>0.6361</v>
      </c>
      <c r="L349" s="18">
        <v>1.1000000000000001</v>
      </c>
      <c r="M349" s="18">
        <v>8.2210000000000005E-2</v>
      </c>
      <c r="O349" s="18"/>
      <c r="AF349" s="18"/>
      <c r="AG349" s="18"/>
      <c r="AH349" s="18"/>
      <c r="AI349" s="18"/>
    </row>
    <row r="350" spans="2:35" x14ac:dyDescent="0.15">
      <c r="B350">
        <v>483.56299999999999</v>
      </c>
      <c r="C350">
        <v>15</v>
      </c>
      <c r="D350" s="18">
        <v>-0.20330000000000001</v>
      </c>
      <c r="E350" s="18">
        <v>0.2949</v>
      </c>
      <c r="F350" s="18">
        <v>1.1379999999999999</v>
      </c>
      <c r="G350" s="18">
        <v>8.4029999999999994E-2</v>
      </c>
      <c r="H350" s="18">
        <v>-0.50570000000000004</v>
      </c>
      <c r="I350" s="18">
        <v>1.8480000000000001</v>
      </c>
      <c r="J350" s="18">
        <v>0.19950000000000001</v>
      </c>
      <c r="K350" s="18">
        <v>0.32200000000000001</v>
      </c>
      <c r="L350" s="18">
        <v>2.4060000000000001</v>
      </c>
      <c r="M350" s="18">
        <v>0.24809999999999999</v>
      </c>
      <c r="O350" s="18"/>
      <c r="AF350" s="18"/>
      <c r="AG350" s="18"/>
      <c r="AH350" s="18"/>
      <c r="AI350" s="18"/>
    </row>
    <row r="351" spans="2:35" x14ac:dyDescent="0.15">
      <c r="B351">
        <v>483.56299999999999</v>
      </c>
      <c r="C351">
        <v>20</v>
      </c>
      <c r="D351" s="18">
        <v>0.11559999999999999</v>
      </c>
      <c r="E351" s="18">
        <v>0.12690000000000001</v>
      </c>
      <c r="F351" s="18">
        <v>1.4139999999999999</v>
      </c>
      <c r="G351" s="18">
        <v>4.1840000000000002E-2</v>
      </c>
      <c r="H351" s="18">
        <v>-0.65349999999999997</v>
      </c>
      <c r="I351" s="18">
        <v>1.7849999999999999</v>
      </c>
      <c r="J351" s="18">
        <v>0.1676</v>
      </c>
      <c r="K351" s="18">
        <v>0.37080000000000002</v>
      </c>
      <c r="L351" s="18">
        <v>2.512</v>
      </c>
      <c r="M351" s="18">
        <v>0.2477</v>
      </c>
      <c r="O351" s="18"/>
      <c r="AF351" s="18"/>
      <c r="AG351" s="18"/>
      <c r="AH351" s="18"/>
      <c r="AI351" s="18"/>
    </row>
    <row r="352" spans="2:35" x14ac:dyDescent="0.15">
      <c r="B352">
        <v>631.56299999999999</v>
      </c>
      <c r="C352">
        <v>1</v>
      </c>
      <c r="D352" s="18">
        <v>-0.1174</v>
      </c>
      <c r="E352" s="18">
        <v>0.26960000000000001</v>
      </c>
      <c r="F352" s="18">
        <v>0.67510000000000003</v>
      </c>
      <c r="G352" s="18">
        <v>0.14069999999999999</v>
      </c>
      <c r="H352" s="18">
        <v>-0.33379999999999999</v>
      </c>
      <c r="I352" s="18">
        <v>1.238</v>
      </c>
      <c r="J352" s="18">
        <v>0.15140000000000001</v>
      </c>
      <c r="K352" s="18">
        <v>-0.2823</v>
      </c>
      <c r="L352" s="18">
        <v>2.8220000000000001</v>
      </c>
      <c r="M352" s="18">
        <v>3.9739999999999998E-2</v>
      </c>
      <c r="O352" s="18"/>
      <c r="AF352" s="18"/>
      <c r="AG352" s="18"/>
      <c r="AH352" s="18"/>
      <c r="AI352" s="18"/>
    </row>
    <row r="353" spans="2:35" x14ac:dyDescent="0.15">
      <c r="B353">
        <v>631.56299999999999</v>
      </c>
      <c r="C353">
        <v>3</v>
      </c>
      <c r="D353" s="18">
        <v>-7.0569999999999994E-2</v>
      </c>
      <c r="E353" s="18">
        <v>0.45300000000000001</v>
      </c>
      <c r="F353" s="18">
        <v>0.5464</v>
      </c>
      <c r="G353" s="18">
        <v>0.11990000000000001</v>
      </c>
      <c r="H353" s="18">
        <v>-0.76870000000000005</v>
      </c>
      <c r="I353" s="18">
        <v>1.137</v>
      </c>
      <c r="J353" s="18">
        <v>0.76580000000000004</v>
      </c>
      <c r="K353" s="18">
        <v>-0.26390000000000002</v>
      </c>
      <c r="L353" s="18">
        <v>2.8130000000000002</v>
      </c>
      <c r="M353" s="18">
        <v>6.1120000000000001E-2</v>
      </c>
      <c r="O353" s="18"/>
      <c r="AF353" s="18"/>
      <c r="AG353" s="18"/>
      <c r="AH353" s="18"/>
      <c r="AI353" s="18"/>
    </row>
    <row r="354" spans="2:35" x14ac:dyDescent="0.15">
      <c r="B354">
        <v>631.56299999999999</v>
      </c>
      <c r="C354">
        <v>5</v>
      </c>
      <c r="D354" s="18">
        <v>-0.23080000000000001</v>
      </c>
      <c r="E354" s="18">
        <v>0.4516</v>
      </c>
      <c r="F354" s="18">
        <v>0.71799999999999997</v>
      </c>
      <c r="G354" s="18">
        <v>0.1021</v>
      </c>
      <c r="H354" s="18">
        <v>-0.75770000000000004</v>
      </c>
      <c r="I354" s="18">
        <v>1.6819999999999999</v>
      </c>
      <c r="J354" s="18">
        <v>0.44779999999999998</v>
      </c>
      <c r="K354" s="18">
        <v>0.22040000000000001</v>
      </c>
      <c r="L354" s="18">
        <v>2.0529999999999999</v>
      </c>
      <c r="M354" s="18">
        <v>0.1114</v>
      </c>
      <c r="O354" s="18"/>
      <c r="AF354" s="18"/>
      <c r="AG354" s="18"/>
      <c r="AH354" s="18"/>
      <c r="AI354" s="18"/>
    </row>
    <row r="355" spans="2:35" x14ac:dyDescent="0.15">
      <c r="B355">
        <v>631.56299999999999</v>
      </c>
      <c r="C355">
        <v>7</v>
      </c>
      <c r="D355" s="18">
        <v>-0.32540000000000002</v>
      </c>
      <c r="E355" s="18">
        <v>0.4798</v>
      </c>
      <c r="F355" s="18">
        <v>0.6653</v>
      </c>
      <c r="G355" s="18">
        <v>0.1028</v>
      </c>
      <c r="H355" s="18">
        <v>-0.56100000000000005</v>
      </c>
      <c r="I355" s="18">
        <v>1.583</v>
      </c>
      <c r="J355" s="18">
        <v>0.34429999999999999</v>
      </c>
      <c r="K355" s="18">
        <v>0.20530000000000001</v>
      </c>
      <c r="L355" s="18">
        <v>2.0779999999999998</v>
      </c>
      <c r="M355" s="18">
        <v>0.13739999999999999</v>
      </c>
      <c r="O355" s="18"/>
      <c r="AF355" s="18"/>
      <c r="AG355" s="18"/>
      <c r="AH355" s="18"/>
      <c r="AI355" s="18"/>
    </row>
    <row r="356" spans="2:35" x14ac:dyDescent="0.15">
      <c r="B356">
        <v>631.56299999999999</v>
      </c>
      <c r="C356">
        <v>10</v>
      </c>
      <c r="D356" s="18">
        <v>-0.46729999999999999</v>
      </c>
      <c r="E356" s="18">
        <v>0.82930000000000004</v>
      </c>
      <c r="F356" s="18">
        <v>0.64259999999999995</v>
      </c>
      <c r="G356" s="18">
        <v>0.20349999999999999</v>
      </c>
      <c r="H356" s="18">
        <v>-0.94269999999999998</v>
      </c>
      <c r="I356" s="18">
        <v>1.403</v>
      </c>
      <c r="J356" s="18">
        <v>0.24879999999999999</v>
      </c>
      <c r="K356" s="18">
        <v>0.42320000000000002</v>
      </c>
      <c r="L356" s="18">
        <v>1.7310000000000001</v>
      </c>
      <c r="M356" s="18">
        <v>0.28270000000000001</v>
      </c>
      <c r="O356" s="18"/>
      <c r="AF356" s="18"/>
      <c r="AG356" s="18"/>
      <c r="AH356" s="18"/>
      <c r="AI356" s="18"/>
    </row>
    <row r="357" spans="2:35" x14ac:dyDescent="0.15">
      <c r="B357">
        <v>631.56299999999999</v>
      </c>
      <c r="C357">
        <v>15</v>
      </c>
      <c r="D357" s="18">
        <v>-9.6920000000000006E-2</v>
      </c>
      <c r="E357" s="18">
        <v>0.46600000000000003</v>
      </c>
      <c r="F357" s="18">
        <v>0.63770000000000004</v>
      </c>
      <c r="G357" s="18">
        <v>3.9469999999999998E-2</v>
      </c>
      <c r="H357" s="18">
        <v>-1.0149999999999999</v>
      </c>
      <c r="I357" s="18">
        <v>1.478</v>
      </c>
      <c r="J357" s="18">
        <v>0.27650000000000002</v>
      </c>
      <c r="K357" s="18">
        <v>0.43730000000000002</v>
      </c>
      <c r="L357" s="18">
        <v>1.8140000000000001</v>
      </c>
      <c r="M357" s="18">
        <v>0.15310000000000001</v>
      </c>
      <c r="O357" s="18"/>
      <c r="AF357" s="18"/>
      <c r="AG357" s="18"/>
      <c r="AH357" s="18"/>
      <c r="AI357" s="18"/>
    </row>
    <row r="358" spans="2:35" x14ac:dyDescent="0.15">
      <c r="B358">
        <v>631.56299999999999</v>
      </c>
      <c r="C358">
        <v>20</v>
      </c>
      <c r="D358" s="18">
        <v>-7.3669999999999999E-2</v>
      </c>
      <c r="E358" s="18">
        <v>0.82340000000000002</v>
      </c>
      <c r="F358" s="18">
        <v>0.7056</v>
      </c>
      <c r="G358" s="18">
        <v>8.6660000000000001E-2</v>
      </c>
      <c r="H358" s="18">
        <v>-2.4169999999999998</v>
      </c>
      <c r="I358" s="18">
        <v>1.41</v>
      </c>
      <c r="J358" s="18">
        <v>0.41089999999999999</v>
      </c>
      <c r="K358" s="18">
        <v>1.4610000000000001</v>
      </c>
      <c r="L358" s="18">
        <v>1.732</v>
      </c>
      <c r="M358" s="18">
        <v>0.35670000000000002</v>
      </c>
      <c r="O358" s="18"/>
      <c r="AF358" s="18"/>
      <c r="AG358" s="18"/>
      <c r="AH358" s="18"/>
      <c r="AI358" s="18"/>
    </row>
    <row r="359" spans="2:35" x14ac:dyDescent="0.15">
      <c r="B359">
        <v>774.68299999999999</v>
      </c>
      <c r="C359">
        <v>1</v>
      </c>
      <c r="D359" s="18">
        <v>-1.6870000000000001</v>
      </c>
      <c r="E359" s="18">
        <v>-0.59830000000000005</v>
      </c>
      <c r="F359" s="18">
        <v>0.90369999999999995</v>
      </c>
      <c r="G359" s="18">
        <v>0.10009999999999999</v>
      </c>
      <c r="H359" s="18">
        <v>6.8220000000000001</v>
      </c>
      <c r="I359" s="18">
        <v>1.984</v>
      </c>
      <c r="J359" s="18">
        <v>1.458</v>
      </c>
      <c r="K359" s="18">
        <v>-3.371</v>
      </c>
      <c r="L359" s="18">
        <v>2.2959999999999998</v>
      </c>
      <c r="M359" s="18">
        <v>0.64290000000000003</v>
      </c>
      <c r="O359" s="18"/>
      <c r="AF359" s="18"/>
      <c r="AG359" s="18"/>
      <c r="AH359" s="18"/>
      <c r="AI359" s="18"/>
    </row>
    <row r="360" spans="2:35" x14ac:dyDescent="0.15">
      <c r="B360">
        <v>774.68299999999999</v>
      </c>
      <c r="C360">
        <v>3</v>
      </c>
      <c r="D360" s="18">
        <v>-0.94789999999999996</v>
      </c>
      <c r="E360" s="18">
        <v>1.883</v>
      </c>
      <c r="F360" s="18">
        <v>0.43309999999999998</v>
      </c>
      <c r="G360" s="18">
        <v>0.31990000000000002</v>
      </c>
      <c r="H360" s="18">
        <v>-1.458</v>
      </c>
      <c r="I360" s="18">
        <v>0.91239999999999999</v>
      </c>
      <c r="J360" s="18">
        <v>0.21160000000000001</v>
      </c>
      <c r="K360" s="18">
        <v>0.34179999999999999</v>
      </c>
      <c r="L360" s="18">
        <v>1.244</v>
      </c>
      <c r="M360" s="18">
        <v>7.0940000000000003E-2</v>
      </c>
      <c r="O360" s="18"/>
      <c r="AF360" s="18"/>
      <c r="AG360" s="18"/>
      <c r="AH360" s="18"/>
      <c r="AI360" s="18"/>
    </row>
    <row r="361" spans="2:35" x14ac:dyDescent="0.15">
      <c r="B361">
        <v>774.68299999999999</v>
      </c>
      <c r="C361">
        <v>5</v>
      </c>
      <c r="D361" s="18">
        <v>2.294</v>
      </c>
      <c r="E361" s="18">
        <v>0.61680000000000001</v>
      </c>
      <c r="F361" s="18">
        <v>0.38379999999999997</v>
      </c>
      <c r="G361" s="18">
        <v>3.5799999999999998E-2</v>
      </c>
      <c r="H361" s="18">
        <v>0.40460000000000002</v>
      </c>
      <c r="I361" s="18">
        <v>1.2150000000000001</v>
      </c>
      <c r="J361" s="18">
        <v>0.23380000000000001</v>
      </c>
      <c r="K361" s="18">
        <v>-3.5019999999999998</v>
      </c>
      <c r="L361" s="18">
        <v>-0.53139999999999998</v>
      </c>
      <c r="M361" s="18">
        <v>0.52939999999999998</v>
      </c>
      <c r="O361" s="18"/>
      <c r="AF361" s="18"/>
      <c r="AG361" s="18"/>
      <c r="AH361" s="18"/>
      <c r="AI361" s="18"/>
    </row>
    <row r="362" spans="2:35" x14ac:dyDescent="0.15">
      <c r="B362">
        <v>774.68299999999999</v>
      </c>
      <c r="C362">
        <v>7</v>
      </c>
      <c r="D362" s="18">
        <v>-0.98519999999999996</v>
      </c>
      <c r="E362" s="18">
        <v>1.3839999999999999</v>
      </c>
      <c r="F362" s="18">
        <v>0.38140000000000002</v>
      </c>
      <c r="G362" s="18">
        <v>0.19139999999999999</v>
      </c>
      <c r="H362" s="18">
        <v>-0.93359999999999999</v>
      </c>
      <c r="I362" s="18">
        <v>0.93589999999999995</v>
      </c>
      <c r="J362" s="18">
        <v>0.18240000000000001</v>
      </c>
      <c r="K362" s="18">
        <v>0.3458</v>
      </c>
      <c r="L362" s="18">
        <v>1.284</v>
      </c>
      <c r="M362" s="18">
        <v>3.0030000000000001E-2</v>
      </c>
      <c r="O362" s="18"/>
      <c r="AF362" s="18"/>
      <c r="AG362" s="18"/>
      <c r="AH362" s="18"/>
      <c r="AI362" s="18"/>
    </row>
    <row r="363" spans="2:35" x14ac:dyDescent="0.15">
      <c r="B363">
        <v>774.68299999999999</v>
      </c>
      <c r="C363">
        <v>10</v>
      </c>
      <c r="D363" s="18">
        <v>-0.4965</v>
      </c>
      <c r="E363" s="18">
        <v>0.38550000000000001</v>
      </c>
      <c r="F363" s="18">
        <v>0.53129999999999999</v>
      </c>
      <c r="G363" s="18">
        <v>6.8860000000000005E-2</v>
      </c>
      <c r="H363" s="18">
        <v>-0.308</v>
      </c>
      <c r="I363" s="18">
        <v>1.353</v>
      </c>
      <c r="J363" s="18">
        <v>0.2437</v>
      </c>
      <c r="K363" s="18">
        <v>0.26840000000000003</v>
      </c>
      <c r="L363" s="18">
        <v>1.673</v>
      </c>
      <c r="M363" s="18">
        <v>0.1273</v>
      </c>
      <c r="O363" s="18"/>
      <c r="AF363" s="18"/>
      <c r="AG363" s="18"/>
      <c r="AH363" s="18"/>
      <c r="AI363" s="18"/>
    </row>
    <row r="364" spans="2:35" x14ac:dyDescent="0.15">
      <c r="B364">
        <v>774.68299999999999</v>
      </c>
      <c r="C364">
        <v>15</v>
      </c>
      <c r="D364" s="18">
        <v>-0.4425</v>
      </c>
      <c r="E364" s="18">
        <v>0.3271</v>
      </c>
      <c r="F364" s="18">
        <v>0.25469999999999998</v>
      </c>
      <c r="G364" s="18">
        <v>5.5160000000000001E-2</v>
      </c>
      <c r="H364" s="18">
        <v>0.13139999999999999</v>
      </c>
      <c r="I364" s="18">
        <v>1.6439999999999999</v>
      </c>
      <c r="J364" s="18">
        <v>5.731E-2</v>
      </c>
      <c r="K364" s="18">
        <v>-0.23669999999999999</v>
      </c>
      <c r="L364" s="18">
        <v>1.742</v>
      </c>
      <c r="M364" s="18">
        <v>1.1319999999999999</v>
      </c>
      <c r="O364" s="18"/>
      <c r="AF364" s="18"/>
      <c r="AG364" s="18"/>
      <c r="AH364" s="18"/>
      <c r="AI364" s="18"/>
    </row>
    <row r="365" spans="2:35" x14ac:dyDescent="0.15">
      <c r="B365">
        <v>774.68299999999999</v>
      </c>
      <c r="C365">
        <v>20</v>
      </c>
      <c r="D365" s="18">
        <v>-0.98299999999999998</v>
      </c>
      <c r="E365" s="18">
        <v>1.3049999999999999</v>
      </c>
      <c r="F365" s="18">
        <v>0.42870000000000003</v>
      </c>
      <c r="G365" s="18">
        <v>0.17180000000000001</v>
      </c>
      <c r="H365" s="18">
        <v>-0.56840000000000002</v>
      </c>
      <c r="I365" s="18">
        <v>1.02</v>
      </c>
      <c r="J365" s="18">
        <v>0.1578</v>
      </c>
      <c r="K365" s="18">
        <v>0.24349999999999999</v>
      </c>
      <c r="L365" s="18">
        <v>1.631</v>
      </c>
      <c r="M365" s="18">
        <v>8.1240000000000007E-2</v>
      </c>
      <c r="O365" s="18"/>
      <c r="AF365" s="18"/>
      <c r="AG365" s="18"/>
      <c r="AH365" s="18"/>
      <c r="AI365" s="18"/>
    </row>
    <row r="366" spans="2:35" x14ac:dyDescent="0.15">
      <c r="B366">
        <v>897.803</v>
      </c>
      <c r="C366">
        <v>1</v>
      </c>
      <c r="D366" s="18">
        <v>-0.17860000000000001</v>
      </c>
      <c r="E366" s="18">
        <v>0.96589999999999998</v>
      </c>
      <c r="F366" s="18">
        <v>1.1919999999999999</v>
      </c>
      <c r="G366" s="18">
        <v>0.29609999999999997</v>
      </c>
      <c r="H366" s="18">
        <v>-1.004</v>
      </c>
      <c r="I366" s="18">
        <v>1.3720000000000001</v>
      </c>
      <c r="J366" s="18">
        <v>0.157</v>
      </c>
      <c r="K366" s="18">
        <v>0.19189999999999999</v>
      </c>
      <c r="L366" s="18">
        <v>2.7370000000000001</v>
      </c>
      <c r="M366" s="18">
        <v>5.3359999999999998E-2</v>
      </c>
      <c r="O366" s="18"/>
      <c r="AF366" s="18"/>
      <c r="AG366" s="18"/>
      <c r="AH366" s="18"/>
      <c r="AI366" s="18"/>
    </row>
    <row r="367" spans="2:35" x14ac:dyDescent="0.15">
      <c r="B367">
        <v>897.803</v>
      </c>
      <c r="C367">
        <v>3</v>
      </c>
      <c r="D367" s="18">
        <v>-1.42</v>
      </c>
      <c r="E367" s="18">
        <v>1.6160000000000001</v>
      </c>
      <c r="F367" s="18">
        <v>0.18629999999999999</v>
      </c>
      <c r="G367" s="18">
        <v>3.023E-2</v>
      </c>
      <c r="H367" s="18">
        <v>-0.61080000000000001</v>
      </c>
      <c r="I367" s="18">
        <v>1.2250000000000001</v>
      </c>
      <c r="J367" s="18">
        <v>0.14530000000000001</v>
      </c>
      <c r="K367" s="18">
        <v>0.251</v>
      </c>
      <c r="L367" s="18">
        <v>1.621</v>
      </c>
      <c r="M367" s="18">
        <v>0.1951</v>
      </c>
      <c r="O367" s="18"/>
      <c r="P367" s="18" t="s">
        <v>62</v>
      </c>
      <c r="Q367" s="18" t="s">
        <v>655</v>
      </c>
      <c r="R367" s="18" t="s">
        <v>64</v>
      </c>
      <c r="S367" s="18" t="s">
        <v>656</v>
      </c>
      <c r="T367" s="18" t="s">
        <v>62</v>
      </c>
      <c r="U367" s="18" t="s">
        <v>655</v>
      </c>
      <c r="V367" s="18" t="s">
        <v>64</v>
      </c>
      <c r="W367" s="18" t="s">
        <v>656</v>
      </c>
      <c r="X367" s="18" t="s">
        <v>62</v>
      </c>
      <c r="Y367" s="18" t="s">
        <v>655</v>
      </c>
      <c r="Z367" s="18" t="s">
        <v>64</v>
      </c>
      <c r="AA367" s="18" t="s">
        <v>656</v>
      </c>
      <c r="AB367" s="18" t="s">
        <v>62</v>
      </c>
      <c r="AC367" s="18" t="s">
        <v>655</v>
      </c>
      <c r="AD367" s="18" t="s">
        <v>64</v>
      </c>
      <c r="AE367" s="18" t="s">
        <v>656</v>
      </c>
      <c r="AF367" s="18"/>
      <c r="AG367" s="18"/>
      <c r="AH367" s="18"/>
      <c r="AI367" s="18"/>
    </row>
    <row r="368" spans="2:35" x14ac:dyDescent="0.15">
      <c r="B368">
        <v>897.803</v>
      </c>
      <c r="C368">
        <v>5</v>
      </c>
      <c r="D368" s="18">
        <v>0.37219999999999998</v>
      </c>
      <c r="E368" s="18">
        <v>-0.66220000000000001</v>
      </c>
      <c r="F368" s="18">
        <v>1.004</v>
      </c>
      <c r="G368" s="18">
        <v>0.16389999999999999</v>
      </c>
      <c r="H368" s="18">
        <v>9.0810000000000002E-2</v>
      </c>
      <c r="I368" s="18">
        <v>-0.92210000000000003</v>
      </c>
      <c r="J368" s="18">
        <v>2.3149999999999999</v>
      </c>
      <c r="K368" s="18">
        <v>0.30380000000000001</v>
      </c>
      <c r="L368" s="18">
        <v>2.8220000000000001</v>
      </c>
      <c r="M368" s="18">
        <v>4.018E-2</v>
      </c>
      <c r="O368" s="18">
        <f t="shared" ref="O368:O377" si="55">O82</f>
        <v>1</v>
      </c>
      <c r="P368">
        <f ca="1">IF(P$1&lt;=$P$6,$P82+$T82*ABS(P$1)^$X82, IF(P$1&lt;=$P$7, ($P82+$T82*ABS($P$6)^$X82)*(1-Q$1)+($AB82+$AF82*$P$7^$AJ82)*Q$1,IF(P$1&lt;=$AN82, $AB82+$AF82*P$1^$AJ82, ($AB82+$AF82*$AN82^$AJ82)*(1-(P$1-$AN82)/(1-$AN82))+$AR82*(P$1-$AN82)/(1-$AN82))))</f>
        <v>0.16483000218604632</v>
      </c>
      <c r="Q368">
        <f ca="1">IF(P$1&lt;=$P$6,$Q82+$U82*ABS(P$1)^$Y82, IF(P$1&lt;=$P$7, ($Q82+$U82*ABS($P$6)^$Y82)*(1-Q$1)+($AC82+$AG82*$P$7^$AK82)*Q$1,IF(P$1&lt;=$AO82, $AC82+$AG82*P$1^$AK82, ($AC82+$AG82*$AO82^$AK82)*(1-(P$1-$AO82)/(1-$AO82))+$AS82*(P$1-$AO82)/(1-$AO82))))</f>
        <v>0.15642362617709321</v>
      </c>
      <c r="R368">
        <f ca="1">IF(P$1&lt;=$P$6,$R82+$V82*ABS(P$1)^$Z82, IF(P$1&lt;=$P$7, ($R82+$V82*ABS($P$6)^$Z82)*(1-Q$1)+($AD82+$AH82*$P$7^$AL82)*Q$1,IF(P$1&lt;=$AP82, $AD82+$AH82*P$1^$AL82, ($AD82+$AH82*$AP82^$AL82)*(1-(P$1-$AP82)/(1-$AP82))+$AT82*(P$1-$AP82)/(1-$AP82))))</f>
        <v>0.16483000218604632</v>
      </c>
      <c r="S368">
        <f ca="1">IF(P$1&lt;=$P$6,$S82+$W82*ABS(P$1)^$AA82, IF(P$1&lt;=$P$7, ($S82+$W82*ABS($P$6)^$AA82)*(1-Q$1)+($AE82+$AI82*$P$7^$AM82)*Q$1,IF(P$1&lt;=$AQ82, $AE82+$AI82*P$1^$AM82, ($AE82+$AI82*$AQ82^$AM82)*(1-(P$1-$AQ82)/(1-$AQ82))+$AU82*(P$1-$AQ82)/(1-$AQ82))))</f>
        <v>0.15642362617709321</v>
      </c>
      <c r="T368">
        <f ca="1">IF(T$1&lt;=$P$6,$P82+$T82*ABS(T$1)^$X82, IF(T$1&lt;=$P$7, ($P82+$T82*ABS($P$6)^$X82)*(1-U$1)+($AB82+$AF82*$P$7^$AJ82)*U$1,IF(T$1&lt;=$AN82, $AB82+$AF82*T$1^$AJ82, ($AB82+$AF82*$AN82^$AJ82)*(1-(T$1-$AN82)/(1-$AN82))+$AR82*(T$1-$AN82)/(1-$AN82))))</f>
        <v>0.10711859661614831</v>
      </c>
      <c r="U368">
        <f ca="1">IF(T$1&lt;=$P$6,$Q82+$U82*ABS(T$1)^$Y82, IF(T$1&lt;=$P$7, ($Q82+$U82*ABS($P$6)^$Y82)*(1-U$1)+($AC82+$AG82*$P$7^$AK82)*U$1,IF(T$1&lt;=$AO82, $AC82+$AG82*T$1^$AK82, ($AC82+$AG82*$AO82^$AK82)*(1-(T$1-$AO82)/(1-$AO82))+$AS82*(T$1-$AO82)/(1-$AO82))))</f>
        <v>9.6938146799451175E-2</v>
      </c>
      <c r="V368">
        <f ca="1">IF(T$1&lt;=$P$6,$R82+$V82*ABS(T$1)^$Z82, IF(T$1&lt;=$P$7, ($R82+$V82*ABS($P$6)^$Z82)*(1-U$1)+($AD82+$AH82*$P$7^$AL82)*U$1,IF(T$1&lt;=$AP82, $AD82+$AH82*T$1^$AL82, ($AD82+$AH82*$AP82^$AL82)*(1-(T$1-$AP82)/(1-$AP82))+$AT82*(T$1-$AP82)/(1-$AP82))))</f>
        <v>0.10711859661614831</v>
      </c>
      <c r="W368">
        <f ca="1">IF(T$1&lt;=$P$6,$S82+$W82*ABS(T$1)^$AA82, IF(T$1&lt;=$P$7, ($S82+$W82*ABS($P$6)^$AA82)*(1-U$1)+($AE82+$AI82*$P$7^$AM82)*U$1,IF(T$1&lt;=$AQ82, $AE82+$AI82*T$1^$AM82, ($AE82+$AI82*$AQ82^$AM82)*(1-(T$1-$AQ82)/(1-$AQ82))+$AU82*(T$1-$AQ82)/(1-$AQ82))))</f>
        <v>9.6938146799451175E-2</v>
      </c>
      <c r="X368">
        <f ca="1">IF(X$1&lt;=$P$6,$P82+$T82*ABS(X$1)^$X82, IF(X$1&lt;=$P$7, ($P82+$T82*ABS($P$6)^$X82)*(1-Y$1)+($AB82+$AF82*$P$7^$AJ82)*Y$1,IF(X$1&lt;=$AN82, $AB82+$AF82*X$1^$AJ82, ($AB82+$AF82*$AN82^$AJ82)*(1-(X$1-$AN82)/(1-$AN82))+$AR82*(X$1-$AN82)/(1-$AN82))))</f>
        <v>3.2233389615754837E-2</v>
      </c>
      <c r="Y368">
        <f ca="1">IF(X$1&lt;=$P$6,$Q82+$U82*ABS(X$1)^$Y82, IF(X$1&lt;=$P$7, ($Q82+$U82*ABS($P$6)^$Y82)*(1-Y$1)+($AC82+$AG82*$P$7^$AK82)*Y$1,IF(X$1&lt;=$AO82, $AC82+$AG82*X$1^$AK82, ($AC82+$AG82*$AO82^$AK82)*(1-(X$1-$AO82)/(1-$AO82))+$AS82*(X$1-$AO82)/(1-$AO82))))</f>
        <v>4.7998365839801854E-2</v>
      </c>
      <c r="Z368">
        <f ca="1">IF(X$1&lt;=$P$6,$R82+$V82*ABS(X$1)^$Z82, IF(X$1&lt;=$P$7, ($R82+$V82*ABS($P$6)^$Z82)*(1-Y$1)+($AD82+$AH82*$P$7^$AL82)*Y$1,IF(X$1&lt;=$AP82, $AD82+$AH82*X$1^$AL82, ($AD82+$AH82*$AP82^$AL82)*(1-(X$1-$AP82)/(1-$AP82))+$AT82*(X$1-$AP82)/(1-$AP82))))</f>
        <v>3.2233389615754837E-2</v>
      </c>
      <c r="AA368">
        <f ca="1">IF(X$1&lt;=$P$6,$S82+$W82*ABS(X$1)^$AA82, IF(X$1&lt;=$P$7, ($S82+$W82*ABS($P$6)^$AA82)*(1-Y$1)+($AE82+$AI82*$P$7^$AM82)*Y$1,IF(X$1&lt;=$AQ82, $AE82+$AI82*X$1^$AM82, ($AE82+$AI82*$AQ82^$AM82)*(1-(X$1-$AQ82)/(1-$AQ82))+$AU82*(X$1-$AQ82)/(1-$AQ82))))</f>
        <v>4.7998365839801854E-2</v>
      </c>
      <c r="AB368">
        <f ca="1">IF(AB$1&lt;=$P$6,$P82+$T82*ABS(AB$1)^$X82, IF(AB$1&lt;=$P$7, ($P82+$T82*ABS($P$6)^$X82)*(1-AC$1)+($AB82+$AF82*$P$7^$AJ82)*AC$1,IF(AB$1&lt;=$AN82, $AB82+$AF82*AB$1^$AJ82, ($AB82+$AF82*$AN82^$AJ82)*(1-(AB$1-$AN82)/(1-$AN82))+$AR82*(AB$1-$AN82)/(1-$AN82))))</f>
        <v>4.7696855130136599E-2</v>
      </c>
      <c r="AC368">
        <f ca="1">IF(AB$1&lt;=$P$6,$Q82+$U82*ABS(AB$1)^$Y82, IF(AB$1&lt;=$P$7, ($Q82+$U82*ABS($P$6)^$Y82)*(1-AC$1)+($AC82+$AG82*$P$7^$AK82)*AC$1,IF(AB$1&lt;=$AO82, $AC82+$AG82*AB$1^$AK82, ($AC82+$AG82*$AO82^$AK82)*(1-(AB$1-$AO82)/(1-$AO82))+$AS82*(AB$1-$AO82)/(1-$AO82))))</f>
        <v>5.7873392650721493E-2</v>
      </c>
      <c r="AD368">
        <f ca="1">IF(AB$1&lt;=$P$6,$R82+$V82*ABS(AB$1)^$Z82, IF(AB$1&lt;=$P$7, ($R82+$V82*ABS($P$6)^$Z82)*(1-AC$1)+($AD82+$AH82*$P$7^$AL82)*AC$1,IF(AB$1&lt;=$AP82, $AD82+$AH82*AB$1^$AL82, ($AD82+$AH82*$AP82^$AL82)*(1-(AB$1-$AP82)/(1-$AP82))+$AT82*(AB$1-$AP82)/(1-$AP82))))</f>
        <v>4.7696855130136599E-2</v>
      </c>
      <c r="AE368">
        <f ca="1">IF(AB$1&lt;=$P$6,$S82+$W82*ABS(AB$1)^$AA82, IF(AB$1&lt;=$P$7, ($S82+$W82*ABS($P$6)^$AA82)*(1-AC$1)+($AE82+$AI82*$P$7^$AM82)*AC$1,IF(AB$1&lt;=$AQ82, $AE82+$AI82*AB$1^$AM82, ($AE82+$AI82*$AQ82^$AM82)*(1-(AB$1-$AQ82)/(1-$AQ82))+$AU82*(AB$1-$AQ82)/(1-$AQ82))))</f>
        <v>5.7873392650721493E-2</v>
      </c>
      <c r="AF368" s="18"/>
      <c r="AG368" s="18"/>
      <c r="AH368" s="18"/>
      <c r="AI368" s="18"/>
    </row>
    <row r="369" spans="2:35" x14ac:dyDescent="0.15">
      <c r="B369">
        <v>897.803</v>
      </c>
      <c r="C369">
        <v>7</v>
      </c>
      <c r="D369" s="18">
        <v>0.29849999999999999</v>
      </c>
      <c r="E369" s="18">
        <v>-0.58709999999999996</v>
      </c>
      <c r="F369" s="18">
        <v>0.84199999999999997</v>
      </c>
      <c r="G369" s="18">
        <v>0.1033</v>
      </c>
      <c r="H369" s="18">
        <v>0.1928</v>
      </c>
      <c r="I369" s="18">
        <v>0.92159999999999997</v>
      </c>
      <c r="J369" s="18">
        <v>4.8509999999999998E-2</v>
      </c>
      <c r="K369" s="18">
        <v>-0.29920000000000002</v>
      </c>
      <c r="L369" s="18">
        <v>2.3959999999999999</v>
      </c>
      <c r="M369" s="18">
        <v>0.39789999999999998</v>
      </c>
      <c r="O369" s="18">
        <f t="shared" si="55"/>
        <v>1</v>
      </c>
      <c r="P369">
        <f ca="1">IF(P$1&lt;=$P$6,$P83+$T83*ABS(P$1)^$X83, IF(P$1&lt;=$P$7, ($P83+$T83*ABS($P$6)^$X83)*(1-Q$1)+($AB83+$AF83*$P$7^$AJ83)*Q$1,IF(P$1&lt;=$AN83, $AB83+$AF83*P$1^$AJ83, ($AB83+$AF83*$AN83^$AJ83)*(1-(P$1-$AN83)/(1-$AN83))+$AR83*(P$1-$AN83)/(1-$AN83))))</f>
        <v>0.16483000218604632</v>
      </c>
      <c r="Q369">
        <f ca="1">IF(P$1&lt;=$P$6,$Q83+$U83*ABS(P$1)^$Y83, IF(P$1&lt;=$P$7, ($Q83+$U83*ABS($P$6)^$Y83)*(1-Q$1)+($AC83+$AG83*$P$7^$AK83)*Q$1,IF(P$1&lt;=$AO83, $AC83+$AG83*P$1^$AK83, ($AC83+$AG83*$AO83^$AK83)*(1-(P$1-$AO83)/(1-$AO83))+$AS83*(P$1-$AO83)/(1-$AO83))))</f>
        <v>0.15642362617709321</v>
      </c>
      <c r="R369">
        <f ca="1">IF(P$1&lt;=$P$6,$R83+$V83*ABS(P$1)^$Z83, IF(P$1&lt;=$P$7, ($R83+$V83*ABS($P$6)^$Z83)*(1-Q$1)+($AD83+$AH83*$P$7^$AL83)*Q$1,IF(P$1&lt;=$AP83, $AD83+$AH83*P$1^$AL83, ($AD83+$AH83*$AP83^$AL83)*(1-(P$1-$AP83)/(1-$AP83))+$AT83*(P$1-$AP83)/(1-$AP83))))</f>
        <v>0.16483000218604632</v>
      </c>
      <c r="S369">
        <f ca="1">IF(P$1&lt;=$P$6,$S83+$W83*ABS(P$1)^$AA83, IF(P$1&lt;=$P$7, ($S83+$W83*ABS($P$6)^$AA83)*(1-Q$1)+($AE83+$AI83*$P$7^$AM83)*Q$1,IF(P$1&lt;=$AQ83, $AE83+$AI83*P$1^$AM83, ($AE83+$AI83*$AQ83^$AM83)*(1-(P$1-$AQ83)/(1-$AQ83))+$AU83*(P$1-$AQ83)/(1-$AQ83))))</f>
        <v>0.15642362617709321</v>
      </c>
      <c r="T369">
        <f ca="1">IF(T$1&lt;=$P$6,$P83+$T83*ABS(T$1)^$X83, IF(T$1&lt;=$P$7, ($P83+$T83*ABS($P$6)^$X83)*(1-U$1)+($AB83+$AF83*$P$7^$AJ83)*U$1,IF(T$1&lt;=$AN83, $AB83+$AF83*T$1^$AJ83, ($AB83+$AF83*$AN83^$AJ83)*(1-(T$1-$AN83)/(1-$AN83))+$AR83*(T$1-$AN83)/(1-$AN83))))</f>
        <v>0.10711859661614831</v>
      </c>
      <c r="U369">
        <f ca="1">IF(T$1&lt;=$P$6,$Q83+$U83*ABS(T$1)^$Y83, IF(T$1&lt;=$P$7, ($Q83+$U83*ABS($P$6)^$Y83)*(1-U$1)+($AC83+$AG83*$P$7^$AK83)*U$1,IF(T$1&lt;=$AO83, $AC83+$AG83*T$1^$AK83, ($AC83+$AG83*$AO83^$AK83)*(1-(T$1-$AO83)/(1-$AO83))+$AS83*(T$1-$AO83)/(1-$AO83))))</f>
        <v>9.6938146799451175E-2</v>
      </c>
      <c r="V369">
        <f ca="1">IF(T$1&lt;=$P$6,$R83+$V83*ABS(T$1)^$Z83, IF(T$1&lt;=$P$7, ($R83+$V83*ABS($P$6)^$Z83)*(1-U$1)+($AD83+$AH83*$P$7^$AL83)*U$1,IF(T$1&lt;=$AP83, $AD83+$AH83*T$1^$AL83, ($AD83+$AH83*$AP83^$AL83)*(1-(T$1-$AP83)/(1-$AP83))+$AT83*(T$1-$AP83)/(1-$AP83))))</f>
        <v>0.10711859661614831</v>
      </c>
      <c r="W369">
        <f ca="1">IF(T$1&lt;=$P$6,$S83+$W83*ABS(T$1)^$AA83, IF(T$1&lt;=$P$7, ($S83+$W83*ABS($P$6)^$AA83)*(1-U$1)+($AE83+$AI83*$P$7^$AM83)*U$1,IF(T$1&lt;=$AQ83, $AE83+$AI83*T$1^$AM83, ($AE83+$AI83*$AQ83^$AM83)*(1-(T$1-$AQ83)/(1-$AQ83))+$AU83*(T$1-$AQ83)/(1-$AQ83))))</f>
        <v>9.6938146799451175E-2</v>
      </c>
      <c r="X369">
        <f ca="1">IF(X$1&lt;=$P$6,$P83+$T83*ABS(X$1)^$X83, IF(X$1&lt;=$P$7, ($P83+$T83*ABS($P$6)^$X83)*(1-Y$1)+($AB83+$AF83*$P$7^$AJ83)*Y$1,IF(X$1&lt;=$AN83, $AB83+$AF83*X$1^$AJ83, ($AB83+$AF83*$AN83^$AJ83)*(1-(X$1-$AN83)/(1-$AN83))+$AR83*(X$1-$AN83)/(1-$AN83))))</f>
        <v>3.2233389615754837E-2</v>
      </c>
      <c r="Y369">
        <f ca="1">IF(X$1&lt;=$P$6,$Q83+$U83*ABS(X$1)^$Y83, IF(X$1&lt;=$P$7, ($Q83+$U83*ABS($P$6)^$Y83)*(1-Y$1)+($AC83+$AG83*$P$7^$AK83)*Y$1,IF(X$1&lt;=$AO83, $AC83+$AG83*X$1^$AK83, ($AC83+$AG83*$AO83^$AK83)*(1-(X$1-$AO83)/(1-$AO83))+$AS83*(X$1-$AO83)/(1-$AO83))))</f>
        <v>4.7998365839801854E-2</v>
      </c>
      <c r="Z369">
        <f ca="1">IF(X$1&lt;=$P$6,$R83+$V83*ABS(X$1)^$Z83, IF(X$1&lt;=$P$7, ($R83+$V83*ABS($P$6)^$Z83)*(1-Y$1)+($AD83+$AH83*$P$7^$AL83)*Y$1,IF(X$1&lt;=$AP83, $AD83+$AH83*X$1^$AL83, ($AD83+$AH83*$AP83^$AL83)*(1-(X$1-$AP83)/(1-$AP83))+$AT83*(X$1-$AP83)/(1-$AP83))))</f>
        <v>3.2233389615754837E-2</v>
      </c>
      <c r="AA369">
        <f ca="1">IF(X$1&lt;=$P$6,$S83+$W83*ABS(X$1)^$AA83, IF(X$1&lt;=$P$7, ($S83+$W83*ABS($P$6)^$AA83)*(1-Y$1)+($AE83+$AI83*$P$7^$AM83)*Y$1,IF(X$1&lt;=$AQ83, $AE83+$AI83*X$1^$AM83, ($AE83+$AI83*$AQ83^$AM83)*(1-(X$1-$AQ83)/(1-$AQ83))+$AU83*(X$1-$AQ83)/(1-$AQ83))))</f>
        <v>4.7998365839801854E-2</v>
      </c>
      <c r="AB369">
        <f ca="1">IF(AB$1&lt;=$P$6,$P83+$T83*ABS(AB$1)^$X83, IF(AB$1&lt;=$P$7, ($P83+$T83*ABS($P$6)^$X83)*(1-AC$1)+($AB83+$AF83*$P$7^$AJ83)*AC$1,IF(AB$1&lt;=$AN83, $AB83+$AF83*AB$1^$AJ83, ($AB83+$AF83*$AN83^$AJ83)*(1-(AB$1-$AN83)/(1-$AN83))+$AR83*(AB$1-$AN83)/(1-$AN83))))</f>
        <v>4.7696855130136599E-2</v>
      </c>
      <c r="AC369">
        <f ca="1">IF(AB$1&lt;=$P$6,$Q83+$U83*ABS(AB$1)^$Y83, IF(AB$1&lt;=$P$7, ($Q83+$U83*ABS($P$6)^$Y83)*(1-AC$1)+($AC83+$AG83*$P$7^$AK83)*AC$1,IF(AB$1&lt;=$AO83, $AC83+$AG83*AB$1^$AK83, ($AC83+$AG83*$AO83^$AK83)*(1-(AB$1-$AO83)/(1-$AO83))+$AS83*(AB$1-$AO83)/(1-$AO83))))</f>
        <v>5.7873392650721493E-2</v>
      </c>
      <c r="AD369">
        <f ca="1">IF(AB$1&lt;=$P$6,$R83+$V83*ABS(AB$1)^$Z83, IF(AB$1&lt;=$P$7, ($R83+$V83*ABS($P$6)^$Z83)*(1-AC$1)+($AD83+$AH83*$P$7^$AL83)*AC$1,IF(AB$1&lt;=$AP83, $AD83+$AH83*AB$1^$AL83, ($AD83+$AH83*$AP83^$AL83)*(1-(AB$1-$AP83)/(1-$AP83))+$AT83*(AB$1-$AP83)/(1-$AP83))))</f>
        <v>4.7696855130136599E-2</v>
      </c>
      <c r="AE369">
        <f ca="1">IF(AB$1&lt;=$P$6,$S83+$W83*ABS(AB$1)^$AA83, IF(AB$1&lt;=$P$7, ($S83+$W83*ABS($P$6)^$AA83)*(1-AC$1)+($AE83+$AI83*$P$7^$AM83)*AC$1,IF(AB$1&lt;=$AQ83, $AE83+$AI83*AB$1^$AM83, ($AE83+$AI83*$AQ83^$AM83)*(1-(AB$1-$AQ83)/(1-$AQ83))+$AU83*(AB$1-$AQ83)/(1-$AQ83))))</f>
        <v>5.7873392650721493E-2</v>
      </c>
      <c r="AF369" s="18"/>
      <c r="AG369" s="18"/>
      <c r="AH369" s="18"/>
      <c r="AI369" s="18"/>
    </row>
    <row r="370" spans="2:35" x14ac:dyDescent="0.15">
      <c r="B370">
        <v>897.803</v>
      </c>
      <c r="C370">
        <v>10</v>
      </c>
      <c r="D370" s="18">
        <v>2.2509999999999999E-2</v>
      </c>
      <c r="E370" s="18">
        <v>-0.1245</v>
      </c>
      <c r="F370" s="18">
        <v>0.80469999999999997</v>
      </c>
      <c r="G370" s="18">
        <v>3.261E-2</v>
      </c>
      <c r="H370" s="18">
        <v>-0.182</v>
      </c>
      <c r="I370" s="18">
        <v>1.863</v>
      </c>
      <c r="J370" s="18">
        <v>3.1440000000000003E-2</v>
      </c>
      <c r="K370" s="18">
        <v>-0.25519999999999998</v>
      </c>
      <c r="L370" s="18">
        <v>2.823</v>
      </c>
      <c r="M370" s="18">
        <v>3.9649999999999998E-2</v>
      </c>
      <c r="O370" s="18">
        <f t="shared" si="55"/>
        <v>1</v>
      </c>
      <c r="P370">
        <f ca="1">IF(P$1&lt;=$P$6,$P84+$T84*ABS(P$1)^$X84, IF(P$1&lt;=$P$7, ($P84+$T84*ABS($P$6)^$X84)*(1-Q$1)+($AB84+$AF84*$P$7^$AJ84)*Q$1,IF(P$1&lt;=$AN84, $AB84+$AF84*P$1^$AJ84, ($AB84+$AF84*$AN84^$AJ84)*(1-(P$1-$AN84)/(1-$AN84))+$AR84*(P$1-$AN84)/(1-$AN84))))</f>
        <v>0.16483000218604632</v>
      </c>
      <c r="Q370">
        <f ca="1">IF(P$1&lt;=$P$6,$Q84+$U84*ABS(P$1)^$Y84, IF(P$1&lt;=$P$7, ($Q84+$U84*ABS($P$6)^$Y84)*(1-Q$1)+($AC84+$AG84*$P$7^$AK84)*Q$1,IF(P$1&lt;=$AO84, $AC84+$AG84*P$1^$AK84, ($AC84+$AG84*$AO84^$AK84)*(1-(P$1-$AO84)/(1-$AO84))+$AS84*(P$1-$AO84)/(1-$AO84))))</f>
        <v>0.15642362617709321</v>
      </c>
      <c r="R370">
        <f ca="1">IF(P$1&lt;=$P$6,$R84+$V84*ABS(P$1)^$Z84, IF(P$1&lt;=$P$7, ($R84+$V84*ABS($P$6)^$Z84)*(1-Q$1)+($AD84+$AH84*$P$7^$AL84)*Q$1,IF(P$1&lt;=$AP84, $AD84+$AH84*P$1^$AL84, ($AD84+$AH84*$AP84^$AL84)*(1-(P$1-$AP84)/(1-$AP84))+$AT84*(P$1-$AP84)/(1-$AP84))))</f>
        <v>0.16483000218604632</v>
      </c>
      <c r="S370">
        <f ca="1">IF(P$1&lt;=$P$6,$S84+$W84*ABS(P$1)^$AA84, IF(P$1&lt;=$P$7, ($S84+$W84*ABS($P$6)^$AA84)*(1-Q$1)+($AE84+$AI84*$P$7^$AM84)*Q$1,IF(P$1&lt;=$AQ84, $AE84+$AI84*P$1^$AM84, ($AE84+$AI84*$AQ84^$AM84)*(1-(P$1-$AQ84)/(1-$AQ84))+$AU84*(P$1-$AQ84)/(1-$AQ84))))</f>
        <v>0.15642362617709321</v>
      </c>
      <c r="T370">
        <f ca="1">IF(T$1&lt;=$P$6,$P84+$T84*ABS(T$1)^$X84, IF(T$1&lt;=$P$7, ($P84+$T84*ABS($P$6)^$X84)*(1-U$1)+($AB84+$AF84*$P$7^$AJ84)*U$1,IF(T$1&lt;=$AN84, $AB84+$AF84*T$1^$AJ84, ($AB84+$AF84*$AN84^$AJ84)*(1-(T$1-$AN84)/(1-$AN84))+$AR84*(T$1-$AN84)/(1-$AN84))))</f>
        <v>0.10711859661614831</v>
      </c>
      <c r="U370">
        <f ca="1">IF(T$1&lt;=$P$6,$Q84+$U84*ABS(T$1)^$Y84, IF(T$1&lt;=$P$7, ($Q84+$U84*ABS($P$6)^$Y84)*(1-U$1)+($AC84+$AG84*$P$7^$AK84)*U$1,IF(T$1&lt;=$AO84, $AC84+$AG84*T$1^$AK84, ($AC84+$AG84*$AO84^$AK84)*(1-(T$1-$AO84)/(1-$AO84))+$AS84*(T$1-$AO84)/(1-$AO84))))</f>
        <v>9.6938146799451175E-2</v>
      </c>
      <c r="V370">
        <f ca="1">IF(T$1&lt;=$P$6,$R84+$V84*ABS(T$1)^$Z84, IF(T$1&lt;=$P$7, ($R84+$V84*ABS($P$6)^$Z84)*(1-U$1)+($AD84+$AH84*$P$7^$AL84)*U$1,IF(T$1&lt;=$AP84, $AD84+$AH84*T$1^$AL84, ($AD84+$AH84*$AP84^$AL84)*(1-(T$1-$AP84)/(1-$AP84))+$AT84*(T$1-$AP84)/(1-$AP84))))</f>
        <v>0.10711859661614831</v>
      </c>
      <c r="W370">
        <f ca="1">IF(T$1&lt;=$P$6,$S84+$W84*ABS(T$1)^$AA84, IF(T$1&lt;=$P$7, ($S84+$W84*ABS($P$6)^$AA84)*(1-U$1)+($AE84+$AI84*$P$7^$AM84)*U$1,IF(T$1&lt;=$AQ84, $AE84+$AI84*T$1^$AM84, ($AE84+$AI84*$AQ84^$AM84)*(1-(T$1-$AQ84)/(1-$AQ84))+$AU84*(T$1-$AQ84)/(1-$AQ84))))</f>
        <v>9.6938146799451175E-2</v>
      </c>
      <c r="X370">
        <f ca="1">IF(X$1&lt;=$P$6,$P84+$T84*ABS(X$1)^$X84, IF(X$1&lt;=$P$7, ($P84+$T84*ABS($P$6)^$X84)*(1-Y$1)+($AB84+$AF84*$P$7^$AJ84)*Y$1,IF(X$1&lt;=$AN84, $AB84+$AF84*X$1^$AJ84, ($AB84+$AF84*$AN84^$AJ84)*(1-(X$1-$AN84)/(1-$AN84))+$AR84*(X$1-$AN84)/(1-$AN84))))</f>
        <v>3.2233389615754837E-2</v>
      </c>
      <c r="Y370">
        <f ca="1">IF(X$1&lt;=$P$6,$Q84+$U84*ABS(X$1)^$Y84, IF(X$1&lt;=$P$7, ($Q84+$U84*ABS($P$6)^$Y84)*(1-Y$1)+($AC84+$AG84*$P$7^$AK84)*Y$1,IF(X$1&lt;=$AO84, $AC84+$AG84*X$1^$AK84, ($AC84+$AG84*$AO84^$AK84)*(1-(X$1-$AO84)/(1-$AO84))+$AS84*(X$1-$AO84)/(1-$AO84))))</f>
        <v>4.7998365839801854E-2</v>
      </c>
      <c r="Z370">
        <f ca="1">IF(X$1&lt;=$P$6,$R84+$V84*ABS(X$1)^$Z84, IF(X$1&lt;=$P$7, ($R84+$V84*ABS($P$6)^$Z84)*(1-Y$1)+($AD84+$AH84*$P$7^$AL84)*Y$1,IF(X$1&lt;=$AP84, $AD84+$AH84*X$1^$AL84, ($AD84+$AH84*$AP84^$AL84)*(1-(X$1-$AP84)/(1-$AP84))+$AT84*(X$1-$AP84)/(1-$AP84))))</f>
        <v>3.2233389615754837E-2</v>
      </c>
      <c r="AA370">
        <f ca="1">IF(X$1&lt;=$P$6,$S84+$W84*ABS(X$1)^$AA84, IF(X$1&lt;=$P$7, ($S84+$W84*ABS($P$6)^$AA84)*(1-Y$1)+($AE84+$AI84*$P$7^$AM84)*Y$1,IF(X$1&lt;=$AQ84, $AE84+$AI84*X$1^$AM84, ($AE84+$AI84*$AQ84^$AM84)*(1-(X$1-$AQ84)/(1-$AQ84))+$AU84*(X$1-$AQ84)/(1-$AQ84))))</f>
        <v>4.7998365839801854E-2</v>
      </c>
      <c r="AB370">
        <f ca="1">IF(AB$1&lt;=$P$6,$P84+$T84*ABS(AB$1)^$X84, IF(AB$1&lt;=$P$7, ($P84+$T84*ABS($P$6)^$X84)*(1-AC$1)+($AB84+$AF84*$P$7^$AJ84)*AC$1,IF(AB$1&lt;=$AN84, $AB84+$AF84*AB$1^$AJ84, ($AB84+$AF84*$AN84^$AJ84)*(1-(AB$1-$AN84)/(1-$AN84))+$AR84*(AB$1-$AN84)/(1-$AN84))))</f>
        <v>4.7696855130136599E-2</v>
      </c>
      <c r="AC370">
        <f ca="1">IF(AB$1&lt;=$P$6,$Q84+$U84*ABS(AB$1)^$Y84, IF(AB$1&lt;=$P$7, ($Q84+$U84*ABS($P$6)^$Y84)*(1-AC$1)+($AC84+$AG84*$P$7^$AK84)*AC$1,IF(AB$1&lt;=$AO84, $AC84+$AG84*AB$1^$AK84, ($AC84+$AG84*$AO84^$AK84)*(1-(AB$1-$AO84)/(1-$AO84))+$AS84*(AB$1-$AO84)/(1-$AO84))))</f>
        <v>5.7873392650721493E-2</v>
      </c>
      <c r="AD370">
        <f ca="1">IF(AB$1&lt;=$P$6,$R84+$V84*ABS(AB$1)^$Z84, IF(AB$1&lt;=$P$7, ($R84+$V84*ABS($P$6)^$Z84)*(1-AC$1)+($AD84+$AH84*$P$7^$AL84)*AC$1,IF(AB$1&lt;=$AP84, $AD84+$AH84*AB$1^$AL84, ($AD84+$AH84*$AP84^$AL84)*(1-(AB$1-$AP84)/(1-$AP84))+$AT84*(AB$1-$AP84)/(1-$AP84))))</f>
        <v>4.7696855130136599E-2</v>
      </c>
      <c r="AE370">
        <f ca="1">IF(AB$1&lt;=$P$6,$S84+$W84*ABS(AB$1)^$AA84, IF(AB$1&lt;=$P$7, ($S84+$W84*ABS($P$6)^$AA84)*(1-AC$1)+($AE84+$AI84*$P$7^$AM84)*AC$1,IF(AB$1&lt;=$AQ84, $AE84+$AI84*AB$1^$AM84, ($AE84+$AI84*$AQ84^$AM84)*(1-(AB$1-$AQ84)/(1-$AQ84))+$AU84*(AB$1-$AQ84)/(1-$AQ84))))</f>
        <v>5.7873392650721493E-2</v>
      </c>
      <c r="AF370" s="18"/>
      <c r="AG370" s="18"/>
      <c r="AH370" s="18"/>
      <c r="AI370" s="18"/>
    </row>
    <row r="371" spans="2:35" x14ac:dyDescent="0.15">
      <c r="B371">
        <v>897.803</v>
      </c>
      <c r="C371">
        <v>15</v>
      </c>
      <c r="D371" s="18">
        <v>-0.28670000000000001</v>
      </c>
      <c r="E371" s="18">
        <v>0.58530000000000004</v>
      </c>
      <c r="F371" s="18">
        <v>0.4819</v>
      </c>
      <c r="G371" s="18">
        <v>0.39250000000000002</v>
      </c>
      <c r="H371" s="18">
        <v>-0.56640000000000001</v>
      </c>
      <c r="I371" s="18">
        <v>1.417</v>
      </c>
      <c r="J371" s="18">
        <v>0.15040000000000001</v>
      </c>
      <c r="K371" s="18">
        <v>4.761E-2</v>
      </c>
      <c r="L371" s="18">
        <v>1.4910000000000001</v>
      </c>
      <c r="M371" s="18">
        <v>1.651</v>
      </c>
      <c r="O371" s="18">
        <f t="shared" si="55"/>
        <v>1</v>
      </c>
      <c r="P371">
        <f ca="1">IF(P$1&lt;=$P$6,$P85+$T85*ABS(P$1)^$X85, IF(P$1&lt;=$P$7, ($P85+$T85*ABS($P$6)^$X85)*(1-Q$1)+($AB85+$AF85*$P$7^$AJ85)*Q$1,IF(P$1&lt;=$AN85, $AB85+$AF85*P$1^$AJ85, ($AB85+$AF85*$AN85^$AJ85)*(1-(P$1-$AN85)/(1-$AN85))+$AR85*(P$1-$AN85)/(1-$AN85))))</f>
        <v>0.16483000218604632</v>
      </c>
      <c r="Q371">
        <f ca="1">IF(P$1&lt;=$P$6,$Q85+$U85*ABS(P$1)^$Y85, IF(P$1&lt;=$P$7, ($Q85+$U85*ABS($P$6)^$Y85)*(1-Q$1)+($AC85+$AG85*$P$7^$AK85)*Q$1,IF(P$1&lt;=$AO85, $AC85+$AG85*P$1^$AK85, ($AC85+$AG85*$AO85^$AK85)*(1-(P$1-$AO85)/(1-$AO85))+$AS85*(P$1-$AO85)/(1-$AO85))))</f>
        <v>0.15642362617709321</v>
      </c>
      <c r="R371">
        <f ca="1">IF(P$1&lt;=$P$6,$R85+$V85*ABS(P$1)^$Z85, IF(P$1&lt;=$P$7, ($R85+$V85*ABS($P$6)^$Z85)*(1-Q$1)+($AD85+$AH85*$P$7^$AL85)*Q$1,IF(P$1&lt;=$AP85, $AD85+$AH85*P$1^$AL85, ($AD85+$AH85*$AP85^$AL85)*(1-(P$1-$AP85)/(1-$AP85))+$AT85*(P$1-$AP85)/(1-$AP85))))</f>
        <v>0.16483000218604632</v>
      </c>
      <c r="S371">
        <f ca="1">IF(P$1&lt;=$P$6,$S85+$W85*ABS(P$1)^$AA85, IF(P$1&lt;=$P$7, ($S85+$W85*ABS($P$6)^$AA85)*(1-Q$1)+($AE85+$AI85*$P$7^$AM85)*Q$1,IF(P$1&lt;=$AQ85, $AE85+$AI85*P$1^$AM85, ($AE85+$AI85*$AQ85^$AM85)*(1-(P$1-$AQ85)/(1-$AQ85))+$AU85*(P$1-$AQ85)/(1-$AQ85))))</f>
        <v>0.15642362617709321</v>
      </c>
      <c r="T371">
        <f ca="1">IF(T$1&lt;=$P$6,$P85+$T85*ABS(T$1)^$X85, IF(T$1&lt;=$P$7, ($P85+$T85*ABS($P$6)^$X85)*(1-U$1)+($AB85+$AF85*$P$7^$AJ85)*U$1,IF(T$1&lt;=$AN85, $AB85+$AF85*T$1^$AJ85, ($AB85+$AF85*$AN85^$AJ85)*(1-(T$1-$AN85)/(1-$AN85))+$AR85*(T$1-$AN85)/(1-$AN85))))</f>
        <v>0.10711859661614831</v>
      </c>
      <c r="U371">
        <f ca="1">IF(T$1&lt;=$P$6,$Q85+$U85*ABS(T$1)^$Y85, IF(T$1&lt;=$P$7, ($Q85+$U85*ABS($P$6)^$Y85)*(1-U$1)+($AC85+$AG85*$P$7^$AK85)*U$1,IF(T$1&lt;=$AO85, $AC85+$AG85*T$1^$AK85, ($AC85+$AG85*$AO85^$AK85)*(1-(T$1-$AO85)/(1-$AO85))+$AS85*(T$1-$AO85)/(1-$AO85))))</f>
        <v>9.6938146799451175E-2</v>
      </c>
      <c r="V371">
        <f ca="1">IF(T$1&lt;=$P$6,$R85+$V85*ABS(T$1)^$Z85, IF(T$1&lt;=$P$7, ($R85+$V85*ABS($P$6)^$Z85)*(1-U$1)+($AD85+$AH85*$P$7^$AL85)*U$1,IF(T$1&lt;=$AP85, $AD85+$AH85*T$1^$AL85, ($AD85+$AH85*$AP85^$AL85)*(1-(T$1-$AP85)/(1-$AP85))+$AT85*(T$1-$AP85)/(1-$AP85))))</f>
        <v>0.10711859661614831</v>
      </c>
      <c r="W371">
        <f ca="1">IF(T$1&lt;=$P$6,$S85+$W85*ABS(T$1)^$AA85, IF(T$1&lt;=$P$7, ($S85+$W85*ABS($P$6)^$AA85)*(1-U$1)+($AE85+$AI85*$P$7^$AM85)*U$1,IF(T$1&lt;=$AQ85, $AE85+$AI85*T$1^$AM85, ($AE85+$AI85*$AQ85^$AM85)*(1-(T$1-$AQ85)/(1-$AQ85))+$AU85*(T$1-$AQ85)/(1-$AQ85))))</f>
        <v>9.6938146799451175E-2</v>
      </c>
      <c r="X371">
        <f ca="1">IF(X$1&lt;=$P$6,$P85+$T85*ABS(X$1)^$X85, IF(X$1&lt;=$P$7, ($P85+$T85*ABS($P$6)^$X85)*(1-Y$1)+($AB85+$AF85*$P$7^$AJ85)*Y$1,IF(X$1&lt;=$AN85, $AB85+$AF85*X$1^$AJ85, ($AB85+$AF85*$AN85^$AJ85)*(1-(X$1-$AN85)/(1-$AN85))+$AR85*(X$1-$AN85)/(1-$AN85))))</f>
        <v>3.2233389615754837E-2</v>
      </c>
      <c r="Y371">
        <f ca="1">IF(X$1&lt;=$P$6,$Q85+$U85*ABS(X$1)^$Y85, IF(X$1&lt;=$P$7, ($Q85+$U85*ABS($P$6)^$Y85)*(1-Y$1)+($AC85+$AG85*$P$7^$AK85)*Y$1,IF(X$1&lt;=$AO85, $AC85+$AG85*X$1^$AK85, ($AC85+$AG85*$AO85^$AK85)*(1-(X$1-$AO85)/(1-$AO85))+$AS85*(X$1-$AO85)/(1-$AO85))))</f>
        <v>4.7998365839801854E-2</v>
      </c>
      <c r="Z371">
        <f ca="1">IF(X$1&lt;=$P$6,$R85+$V85*ABS(X$1)^$Z85, IF(X$1&lt;=$P$7, ($R85+$V85*ABS($P$6)^$Z85)*(1-Y$1)+($AD85+$AH85*$P$7^$AL85)*Y$1,IF(X$1&lt;=$AP85, $AD85+$AH85*X$1^$AL85, ($AD85+$AH85*$AP85^$AL85)*(1-(X$1-$AP85)/(1-$AP85))+$AT85*(X$1-$AP85)/(1-$AP85))))</f>
        <v>3.2233389615754837E-2</v>
      </c>
      <c r="AA371">
        <f ca="1">IF(X$1&lt;=$P$6,$S85+$W85*ABS(X$1)^$AA85, IF(X$1&lt;=$P$7, ($S85+$W85*ABS($P$6)^$AA85)*(1-Y$1)+($AE85+$AI85*$P$7^$AM85)*Y$1,IF(X$1&lt;=$AQ85, $AE85+$AI85*X$1^$AM85, ($AE85+$AI85*$AQ85^$AM85)*(1-(X$1-$AQ85)/(1-$AQ85))+$AU85*(X$1-$AQ85)/(1-$AQ85))))</f>
        <v>4.7998365839801854E-2</v>
      </c>
      <c r="AB371">
        <f ca="1">IF(AB$1&lt;=$P$6,$P85+$T85*ABS(AB$1)^$X85, IF(AB$1&lt;=$P$7, ($P85+$T85*ABS($P$6)^$X85)*(1-AC$1)+($AB85+$AF85*$P$7^$AJ85)*AC$1,IF(AB$1&lt;=$AN85, $AB85+$AF85*AB$1^$AJ85, ($AB85+$AF85*$AN85^$AJ85)*(1-(AB$1-$AN85)/(1-$AN85))+$AR85*(AB$1-$AN85)/(1-$AN85))))</f>
        <v>4.7696855130136599E-2</v>
      </c>
      <c r="AC371">
        <f ca="1">IF(AB$1&lt;=$P$6,$Q85+$U85*ABS(AB$1)^$Y85, IF(AB$1&lt;=$P$7, ($Q85+$U85*ABS($P$6)^$Y85)*(1-AC$1)+($AC85+$AG85*$P$7^$AK85)*AC$1,IF(AB$1&lt;=$AO85, $AC85+$AG85*AB$1^$AK85, ($AC85+$AG85*$AO85^$AK85)*(1-(AB$1-$AO85)/(1-$AO85))+$AS85*(AB$1-$AO85)/(1-$AO85))))</f>
        <v>5.7873392650721493E-2</v>
      </c>
      <c r="AD371">
        <f ca="1">IF(AB$1&lt;=$P$6,$R85+$V85*ABS(AB$1)^$Z85, IF(AB$1&lt;=$P$7, ($R85+$V85*ABS($P$6)^$Z85)*(1-AC$1)+($AD85+$AH85*$P$7^$AL85)*AC$1,IF(AB$1&lt;=$AP85, $AD85+$AH85*AB$1^$AL85, ($AD85+$AH85*$AP85^$AL85)*(1-(AB$1-$AP85)/(1-$AP85))+$AT85*(AB$1-$AP85)/(1-$AP85))))</f>
        <v>4.7696855130136599E-2</v>
      </c>
      <c r="AE371">
        <f ca="1">IF(AB$1&lt;=$P$6,$S85+$W85*ABS(AB$1)^$AA85, IF(AB$1&lt;=$P$7, ($S85+$W85*ABS($P$6)^$AA85)*(1-AC$1)+($AE85+$AI85*$P$7^$AM85)*AC$1,IF(AB$1&lt;=$AQ85, $AE85+$AI85*AB$1^$AM85, ($AE85+$AI85*$AQ85^$AM85)*(1-(AB$1-$AQ85)/(1-$AQ85))+$AU85*(AB$1-$AQ85)/(1-$AQ85))))</f>
        <v>5.7873392650721493E-2</v>
      </c>
      <c r="AF371" s="18"/>
      <c r="AG371" s="18"/>
      <c r="AH371" s="18"/>
      <c r="AI371" s="18"/>
    </row>
    <row r="372" spans="2:35" x14ac:dyDescent="0.15">
      <c r="B372">
        <v>897.803</v>
      </c>
      <c r="C372">
        <v>20</v>
      </c>
      <c r="D372" s="18">
        <v>-2.581E-2</v>
      </c>
      <c r="E372" s="18">
        <v>0.66639999999999999</v>
      </c>
      <c r="F372" s="18">
        <v>0.87870000000000004</v>
      </c>
      <c r="G372" s="18">
        <v>5.9459999999999999E-2</v>
      </c>
      <c r="H372" s="18">
        <v>-1.1919999999999999</v>
      </c>
      <c r="I372" s="18">
        <v>1.173</v>
      </c>
      <c r="J372" s="18">
        <v>1.6040000000000001</v>
      </c>
      <c r="K372" s="18">
        <v>-0.4093</v>
      </c>
      <c r="L372" s="18">
        <v>2.8050000000000002</v>
      </c>
      <c r="M372" s="18">
        <v>5.7169999999999999E-2</v>
      </c>
      <c r="O372" s="18">
        <f t="shared" si="55"/>
        <v>1</v>
      </c>
      <c r="P372">
        <f ca="1">IF(P$1&lt;=$P$6,$P86+$T86*ABS(P$1)^$X86, IF(P$1&lt;=$P$7, ($P86+$T86*ABS($P$6)^$X86)*(1-Q$1)+($AB86+$AF86*$P$7^$AJ86)*Q$1,IF(P$1&lt;=$AN86, $AB86+$AF86*P$1^$AJ86, ($AB86+$AF86*$AN86^$AJ86)*(1-(P$1-$AN86)/(1-$AN86))+$AR86*(P$1-$AN86)/(1-$AN86))))</f>
        <v>0.16483000218604632</v>
      </c>
      <c r="Q372">
        <f ca="1">IF(P$1&lt;=$P$6,$Q86+$U86*ABS(P$1)^$Y86, IF(P$1&lt;=$P$7, ($Q86+$U86*ABS($P$6)^$Y86)*(1-Q$1)+($AC86+$AG86*$P$7^$AK86)*Q$1,IF(P$1&lt;=$AO86, $AC86+$AG86*P$1^$AK86, ($AC86+$AG86*$AO86^$AK86)*(1-(P$1-$AO86)/(1-$AO86))+$AS86*(P$1-$AO86)/(1-$AO86))))</f>
        <v>0.15642362617709321</v>
      </c>
      <c r="R372">
        <f ca="1">IF(P$1&lt;=$P$6,$R86+$V86*ABS(P$1)^$Z86, IF(P$1&lt;=$P$7, ($R86+$V86*ABS($P$6)^$Z86)*(1-Q$1)+($AD86+$AH86*$P$7^$AL86)*Q$1,IF(P$1&lt;=$AP86, $AD86+$AH86*P$1^$AL86, ($AD86+$AH86*$AP86^$AL86)*(1-(P$1-$AP86)/(1-$AP86))+$AT86*(P$1-$AP86)/(1-$AP86))))</f>
        <v>0.16483000218604632</v>
      </c>
      <c r="S372">
        <f ca="1">IF(P$1&lt;=$P$6,$S86+$W86*ABS(P$1)^$AA86, IF(P$1&lt;=$P$7, ($S86+$W86*ABS($P$6)^$AA86)*(1-Q$1)+($AE86+$AI86*$P$7^$AM86)*Q$1,IF(P$1&lt;=$AQ86, $AE86+$AI86*P$1^$AM86, ($AE86+$AI86*$AQ86^$AM86)*(1-(P$1-$AQ86)/(1-$AQ86))+$AU86*(P$1-$AQ86)/(1-$AQ86))))</f>
        <v>0.15642362617709321</v>
      </c>
      <c r="T372">
        <f ca="1">IF(T$1&lt;=$P$6,$P86+$T86*ABS(T$1)^$X86, IF(T$1&lt;=$P$7, ($P86+$T86*ABS($P$6)^$X86)*(1-U$1)+($AB86+$AF86*$P$7^$AJ86)*U$1,IF(T$1&lt;=$AN86, $AB86+$AF86*T$1^$AJ86, ($AB86+$AF86*$AN86^$AJ86)*(1-(T$1-$AN86)/(1-$AN86))+$AR86*(T$1-$AN86)/(1-$AN86))))</f>
        <v>0.10711859661614831</v>
      </c>
      <c r="U372">
        <f ca="1">IF(T$1&lt;=$P$6,$Q86+$U86*ABS(T$1)^$Y86, IF(T$1&lt;=$P$7, ($Q86+$U86*ABS($P$6)^$Y86)*(1-U$1)+($AC86+$AG86*$P$7^$AK86)*U$1,IF(T$1&lt;=$AO86, $AC86+$AG86*T$1^$AK86, ($AC86+$AG86*$AO86^$AK86)*(1-(T$1-$AO86)/(1-$AO86))+$AS86*(T$1-$AO86)/(1-$AO86))))</f>
        <v>9.6938146799451175E-2</v>
      </c>
      <c r="V372">
        <f ca="1">IF(T$1&lt;=$P$6,$R86+$V86*ABS(T$1)^$Z86, IF(T$1&lt;=$P$7, ($R86+$V86*ABS($P$6)^$Z86)*(1-U$1)+($AD86+$AH86*$P$7^$AL86)*U$1,IF(T$1&lt;=$AP86, $AD86+$AH86*T$1^$AL86, ($AD86+$AH86*$AP86^$AL86)*(1-(T$1-$AP86)/(1-$AP86))+$AT86*(T$1-$AP86)/(1-$AP86))))</f>
        <v>0.10711859661614831</v>
      </c>
      <c r="W372">
        <f ca="1">IF(T$1&lt;=$P$6,$S86+$W86*ABS(T$1)^$AA86, IF(T$1&lt;=$P$7, ($S86+$W86*ABS($P$6)^$AA86)*(1-U$1)+($AE86+$AI86*$P$7^$AM86)*U$1,IF(T$1&lt;=$AQ86, $AE86+$AI86*T$1^$AM86, ($AE86+$AI86*$AQ86^$AM86)*(1-(T$1-$AQ86)/(1-$AQ86))+$AU86*(T$1-$AQ86)/(1-$AQ86))))</f>
        <v>9.6938146799451175E-2</v>
      </c>
      <c r="X372">
        <f ca="1">IF(X$1&lt;=$P$6,$P86+$T86*ABS(X$1)^$X86, IF(X$1&lt;=$P$7, ($P86+$T86*ABS($P$6)^$X86)*(1-Y$1)+($AB86+$AF86*$P$7^$AJ86)*Y$1,IF(X$1&lt;=$AN86, $AB86+$AF86*X$1^$AJ86, ($AB86+$AF86*$AN86^$AJ86)*(1-(X$1-$AN86)/(1-$AN86))+$AR86*(X$1-$AN86)/(1-$AN86))))</f>
        <v>3.2233389615754837E-2</v>
      </c>
      <c r="Y372">
        <f ca="1">IF(X$1&lt;=$P$6,$Q86+$U86*ABS(X$1)^$Y86, IF(X$1&lt;=$P$7, ($Q86+$U86*ABS($P$6)^$Y86)*(1-Y$1)+($AC86+$AG86*$P$7^$AK86)*Y$1,IF(X$1&lt;=$AO86, $AC86+$AG86*X$1^$AK86, ($AC86+$AG86*$AO86^$AK86)*(1-(X$1-$AO86)/(1-$AO86))+$AS86*(X$1-$AO86)/(1-$AO86))))</f>
        <v>4.7998365839801854E-2</v>
      </c>
      <c r="Z372">
        <f ca="1">IF(X$1&lt;=$P$6,$R86+$V86*ABS(X$1)^$Z86, IF(X$1&lt;=$P$7, ($R86+$V86*ABS($P$6)^$Z86)*(1-Y$1)+($AD86+$AH86*$P$7^$AL86)*Y$1,IF(X$1&lt;=$AP86, $AD86+$AH86*X$1^$AL86, ($AD86+$AH86*$AP86^$AL86)*(1-(X$1-$AP86)/(1-$AP86))+$AT86*(X$1-$AP86)/(1-$AP86))))</f>
        <v>3.2233389615754837E-2</v>
      </c>
      <c r="AA372">
        <f ca="1">IF(X$1&lt;=$P$6,$S86+$W86*ABS(X$1)^$AA86, IF(X$1&lt;=$P$7, ($S86+$W86*ABS($P$6)^$AA86)*(1-Y$1)+($AE86+$AI86*$P$7^$AM86)*Y$1,IF(X$1&lt;=$AQ86, $AE86+$AI86*X$1^$AM86, ($AE86+$AI86*$AQ86^$AM86)*(1-(X$1-$AQ86)/(1-$AQ86))+$AU86*(X$1-$AQ86)/(1-$AQ86))))</f>
        <v>4.7998365839801854E-2</v>
      </c>
      <c r="AB372">
        <f ca="1">IF(AB$1&lt;=$P$6,$P86+$T86*ABS(AB$1)^$X86, IF(AB$1&lt;=$P$7, ($P86+$T86*ABS($P$6)^$X86)*(1-AC$1)+($AB86+$AF86*$P$7^$AJ86)*AC$1,IF(AB$1&lt;=$AN86, $AB86+$AF86*AB$1^$AJ86, ($AB86+$AF86*$AN86^$AJ86)*(1-(AB$1-$AN86)/(1-$AN86))+$AR86*(AB$1-$AN86)/(1-$AN86))))</f>
        <v>4.7696855130136599E-2</v>
      </c>
      <c r="AC372">
        <f ca="1">IF(AB$1&lt;=$P$6,$Q86+$U86*ABS(AB$1)^$Y86, IF(AB$1&lt;=$P$7, ($Q86+$U86*ABS($P$6)^$Y86)*(1-AC$1)+($AC86+$AG86*$P$7^$AK86)*AC$1,IF(AB$1&lt;=$AO86, $AC86+$AG86*AB$1^$AK86, ($AC86+$AG86*$AO86^$AK86)*(1-(AB$1-$AO86)/(1-$AO86))+$AS86*(AB$1-$AO86)/(1-$AO86))))</f>
        <v>5.7873392650721493E-2</v>
      </c>
      <c r="AD372">
        <f ca="1">IF(AB$1&lt;=$P$6,$R86+$V86*ABS(AB$1)^$Z86, IF(AB$1&lt;=$P$7, ($R86+$V86*ABS($P$6)^$Z86)*(1-AC$1)+($AD86+$AH86*$P$7^$AL86)*AC$1,IF(AB$1&lt;=$AP86, $AD86+$AH86*AB$1^$AL86, ($AD86+$AH86*$AP86^$AL86)*(1-(AB$1-$AP86)/(1-$AP86))+$AT86*(AB$1-$AP86)/(1-$AP86))))</f>
        <v>4.7696855130136599E-2</v>
      </c>
      <c r="AE372">
        <f ca="1">IF(AB$1&lt;=$P$6,$S86+$W86*ABS(AB$1)^$AA86, IF(AB$1&lt;=$P$7, ($S86+$W86*ABS($P$6)^$AA86)*(1-AC$1)+($AE86+$AI86*$P$7^$AM86)*AC$1,IF(AB$1&lt;=$AQ86, $AE86+$AI86*AB$1^$AM86, ($AE86+$AI86*$AQ86^$AM86)*(1-(AB$1-$AQ86)/(1-$AQ86))+$AU86*(AB$1-$AQ86)/(1-$AQ86))))</f>
        <v>5.7873392650721493E-2</v>
      </c>
      <c r="AF372" s="18"/>
      <c r="AG372" s="18"/>
      <c r="AH372" s="18"/>
      <c r="AI372" s="18"/>
    </row>
    <row r="373" spans="2:35" x14ac:dyDescent="0.15">
      <c r="B373">
        <v>1036.3610000000001</v>
      </c>
      <c r="C373">
        <v>1</v>
      </c>
      <c r="D373" s="18">
        <v>-0.17860000000000001</v>
      </c>
      <c r="E373" s="18">
        <v>0.96589999999999998</v>
      </c>
      <c r="F373" s="18">
        <v>1.1919999999999999</v>
      </c>
      <c r="G373" s="18">
        <v>0.29609999999999997</v>
      </c>
      <c r="H373" s="18">
        <v>-1.004</v>
      </c>
      <c r="I373" s="18">
        <v>1.3720000000000001</v>
      </c>
      <c r="J373" s="18">
        <v>0.157</v>
      </c>
      <c r="K373" s="18">
        <v>0.19189999999999999</v>
      </c>
      <c r="L373" s="18">
        <v>2.7370000000000001</v>
      </c>
      <c r="M373" s="18">
        <v>5.3359999999999998E-2</v>
      </c>
      <c r="O373" s="18">
        <f t="shared" si="55"/>
        <v>1</v>
      </c>
      <c r="P373">
        <f t="shared" ref="P373:P436" ca="1" si="56">IF(P$1&lt;=$P$6,$P87+$T87*ABS(P$1)^$X87, IF(P$1&lt;=$P$7, ($P87+$T87*ABS($P$6)^$X87)*(1-Q$1)+($AB87+$AF87*$P$7^$AJ87)*Q$1,IF(P$1&lt;=$AN87, $AB87+$AF87*P$1^$AJ87, ($AB87+$AF87*$AN87^$AJ87)*(1-(P$1-$AN87)/(1-$AN87))+$AR87*(P$1-$AN87)/(1-$AN87))))</f>
        <v>0.16483000218604632</v>
      </c>
      <c r="Q373">
        <f t="shared" ref="Q373:Q436" ca="1" si="57">IF(P$1&lt;=$P$6,$Q87+$U87*ABS(P$1)^$Y87, IF(P$1&lt;=$P$7, ($Q87+$U87*ABS($P$6)^$Y87)*(1-Q$1)+($AC87+$AG87*$P$7^$AK87)*Q$1,IF(P$1&lt;=$AO87, $AC87+$AG87*P$1^$AK87, ($AC87+$AG87*$AO87^$AK87)*(1-(P$1-$AO87)/(1-$AO87))+$AS87*(P$1-$AO87)/(1-$AO87))))</f>
        <v>0.15642362617709321</v>
      </c>
      <c r="R373">
        <f t="shared" ref="R373:R436" ca="1" si="58">IF(P$1&lt;=$P$6,$R87+$V87*ABS(P$1)^$Z87, IF(P$1&lt;=$P$7, ($R87+$V87*ABS($P$6)^$Z87)*(1-Q$1)+($AD87+$AH87*$P$7^$AL87)*Q$1,IF(P$1&lt;=$AP87, $AD87+$AH87*P$1^$AL87, ($AD87+$AH87*$AP87^$AL87)*(1-(P$1-$AP87)/(1-$AP87))+$AT87*(P$1-$AP87)/(1-$AP87))))</f>
        <v>0.16483000218604632</v>
      </c>
      <c r="S373">
        <f t="shared" ref="S373:S436" ca="1" si="59">IF(P$1&lt;=$P$6,$S87+$W87*ABS(P$1)^$AA87, IF(P$1&lt;=$P$7, ($S87+$W87*ABS($P$6)^$AA87)*(1-Q$1)+($AE87+$AI87*$P$7^$AM87)*Q$1,IF(P$1&lt;=$AQ87, $AE87+$AI87*P$1^$AM87, ($AE87+$AI87*$AQ87^$AM87)*(1-(P$1-$AQ87)/(1-$AQ87))+$AU87*(P$1-$AQ87)/(1-$AQ87))))</f>
        <v>0.15642362617709321</v>
      </c>
      <c r="T373">
        <f t="shared" ref="T373:T436" ca="1" si="60">IF(T$1&lt;=$P$6,$P87+$T87*ABS(T$1)^$X87, IF(T$1&lt;=$P$7, ($P87+$T87*ABS($P$6)^$X87)*(1-U$1)+($AB87+$AF87*$P$7^$AJ87)*U$1,IF(T$1&lt;=$AN87, $AB87+$AF87*T$1^$AJ87, ($AB87+$AF87*$AN87^$AJ87)*(1-(T$1-$AN87)/(1-$AN87))+$AR87*(T$1-$AN87)/(1-$AN87))))</f>
        <v>0.10711859661614831</v>
      </c>
      <c r="U373">
        <f t="shared" ref="U373:U436" ca="1" si="61">IF(T$1&lt;=$P$6,$Q87+$U87*ABS(T$1)^$Y87, IF(T$1&lt;=$P$7, ($Q87+$U87*ABS($P$6)^$Y87)*(1-U$1)+($AC87+$AG87*$P$7^$AK87)*U$1,IF(T$1&lt;=$AO87, $AC87+$AG87*T$1^$AK87, ($AC87+$AG87*$AO87^$AK87)*(1-(T$1-$AO87)/(1-$AO87))+$AS87*(T$1-$AO87)/(1-$AO87))))</f>
        <v>9.6938146799451175E-2</v>
      </c>
      <c r="V373">
        <f t="shared" ref="V373:V436" ca="1" si="62">IF(T$1&lt;=$P$6,$R87+$V87*ABS(T$1)^$Z87, IF(T$1&lt;=$P$7, ($R87+$V87*ABS($P$6)^$Z87)*(1-U$1)+($AD87+$AH87*$P$7^$AL87)*U$1,IF(T$1&lt;=$AP87, $AD87+$AH87*T$1^$AL87, ($AD87+$AH87*$AP87^$AL87)*(1-(T$1-$AP87)/(1-$AP87))+$AT87*(T$1-$AP87)/(1-$AP87))))</f>
        <v>0.10711859661614831</v>
      </c>
      <c r="W373">
        <f t="shared" ref="W373:W436" ca="1" si="63">IF(T$1&lt;=$P$6,$S87+$W87*ABS(T$1)^$AA87, IF(T$1&lt;=$P$7, ($S87+$W87*ABS($P$6)^$AA87)*(1-U$1)+($AE87+$AI87*$P$7^$AM87)*U$1,IF(T$1&lt;=$AQ87, $AE87+$AI87*T$1^$AM87, ($AE87+$AI87*$AQ87^$AM87)*(1-(T$1-$AQ87)/(1-$AQ87))+$AU87*(T$1-$AQ87)/(1-$AQ87))))</f>
        <v>9.6938146799451175E-2</v>
      </c>
      <c r="X373">
        <f t="shared" ref="X373:X436" ca="1" si="64">IF(X$1&lt;=$P$6,$P87+$T87*ABS(X$1)^$X87, IF(X$1&lt;=$P$7, ($P87+$T87*ABS($P$6)^$X87)*(1-Y$1)+($AB87+$AF87*$P$7^$AJ87)*Y$1,IF(X$1&lt;=$AN87, $AB87+$AF87*X$1^$AJ87, ($AB87+$AF87*$AN87^$AJ87)*(1-(X$1-$AN87)/(1-$AN87))+$AR87*(X$1-$AN87)/(1-$AN87))))</f>
        <v>3.2233389615754837E-2</v>
      </c>
      <c r="Y373">
        <f t="shared" ref="Y373:Y436" ca="1" si="65">IF(X$1&lt;=$P$6,$Q87+$U87*ABS(X$1)^$Y87, IF(X$1&lt;=$P$7, ($Q87+$U87*ABS($P$6)^$Y87)*(1-Y$1)+($AC87+$AG87*$P$7^$AK87)*Y$1,IF(X$1&lt;=$AO87, $AC87+$AG87*X$1^$AK87, ($AC87+$AG87*$AO87^$AK87)*(1-(X$1-$AO87)/(1-$AO87))+$AS87*(X$1-$AO87)/(1-$AO87))))</f>
        <v>4.7998365839801854E-2</v>
      </c>
      <c r="Z373">
        <f t="shared" ref="Z373:Z436" ca="1" si="66">IF(X$1&lt;=$P$6,$R87+$V87*ABS(X$1)^$Z87, IF(X$1&lt;=$P$7, ($R87+$V87*ABS($P$6)^$Z87)*(1-Y$1)+($AD87+$AH87*$P$7^$AL87)*Y$1,IF(X$1&lt;=$AP87, $AD87+$AH87*X$1^$AL87, ($AD87+$AH87*$AP87^$AL87)*(1-(X$1-$AP87)/(1-$AP87))+$AT87*(X$1-$AP87)/(1-$AP87))))</f>
        <v>3.2233389615754837E-2</v>
      </c>
      <c r="AA373">
        <f t="shared" ref="AA373:AA436" ca="1" si="67">IF(X$1&lt;=$P$6,$S87+$W87*ABS(X$1)^$AA87, IF(X$1&lt;=$P$7, ($S87+$W87*ABS($P$6)^$AA87)*(1-Y$1)+($AE87+$AI87*$P$7^$AM87)*Y$1,IF(X$1&lt;=$AQ87, $AE87+$AI87*X$1^$AM87, ($AE87+$AI87*$AQ87^$AM87)*(1-(X$1-$AQ87)/(1-$AQ87))+$AU87*(X$1-$AQ87)/(1-$AQ87))))</f>
        <v>4.7998365839801854E-2</v>
      </c>
      <c r="AB373">
        <f t="shared" ref="AB373:AB436" ca="1" si="68">IF(AB$1&lt;=$P$6,$P87+$T87*ABS(AB$1)^$X87, IF(AB$1&lt;=$P$7, ($P87+$T87*ABS($P$6)^$X87)*(1-AC$1)+($AB87+$AF87*$P$7^$AJ87)*AC$1,IF(AB$1&lt;=$AN87, $AB87+$AF87*AB$1^$AJ87, ($AB87+$AF87*$AN87^$AJ87)*(1-(AB$1-$AN87)/(1-$AN87))+$AR87*(AB$1-$AN87)/(1-$AN87))))</f>
        <v>4.7696855130136599E-2</v>
      </c>
      <c r="AC373">
        <f t="shared" ref="AC373:AC436" ca="1" si="69">IF(AB$1&lt;=$P$6,$Q87+$U87*ABS(AB$1)^$Y87, IF(AB$1&lt;=$P$7, ($Q87+$U87*ABS($P$6)^$Y87)*(1-AC$1)+($AC87+$AG87*$P$7^$AK87)*AC$1,IF(AB$1&lt;=$AO87, $AC87+$AG87*AB$1^$AK87, ($AC87+$AG87*$AO87^$AK87)*(1-(AB$1-$AO87)/(1-$AO87))+$AS87*(AB$1-$AO87)/(1-$AO87))))</f>
        <v>5.7873392650721493E-2</v>
      </c>
      <c r="AD373">
        <f t="shared" ref="AD373:AD436" ca="1" si="70">IF(AB$1&lt;=$P$6,$R87+$V87*ABS(AB$1)^$Z87, IF(AB$1&lt;=$P$7, ($R87+$V87*ABS($P$6)^$Z87)*(1-AC$1)+($AD87+$AH87*$P$7^$AL87)*AC$1,IF(AB$1&lt;=$AP87, $AD87+$AH87*AB$1^$AL87, ($AD87+$AH87*$AP87^$AL87)*(1-(AB$1-$AP87)/(1-$AP87))+$AT87*(AB$1-$AP87)/(1-$AP87))))</f>
        <v>4.7696855130136599E-2</v>
      </c>
      <c r="AE373">
        <f t="shared" ref="AE373:AE436" ca="1" si="71">IF(AB$1&lt;=$P$6,$S87+$W87*ABS(AB$1)^$AA87, IF(AB$1&lt;=$P$7, ($S87+$W87*ABS($P$6)^$AA87)*(1-AC$1)+($AE87+$AI87*$P$7^$AM87)*AC$1,IF(AB$1&lt;=$AQ87, $AE87+$AI87*AB$1^$AM87, ($AE87+$AI87*$AQ87^$AM87)*(1-(AB$1-$AQ87)/(1-$AQ87))+$AU87*(AB$1-$AQ87)/(1-$AQ87))))</f>
        <v>5.7873392650721493E-2</v>
      </c>
      <c r="AF373" s="18"/>
      <c r="AG373" s="18"/>
      <c r="AH373" s="18"/>
      <c r="AI373" s="18"/>
    </row>
    <row r="374" spans="2:35" x14ac:dyDescent="0.15">
      <c r="B374">
        <v>1036.3610000000001</v>
      </c>
      <c r="C374">
        <v>3</v>
      </c>
      <c r="D374" s="18">
        <v>-1.42</v>
      </c>
      <c r="E374" s="18">
        <v>1.6160000000000001</v>
      </c>
      <c r="F374" s="18">
        <v>0.18629999999999999</v>
      </c>
      <c r="G374" s="18">
        <v>3.023E-2</v>
      </c>
      <c r="H374" s="18">
        <v>-0.61080000000000001</v>
      </c>
      <c r="I374" s="18">
        <v>1.2250000000000001</v>
      </c>
      <c r="J374" s="18">
        <v>0.14530000000000001</v>
      </c>
      <c r="K374" s="18">
        <v>0.251</v>
      </c>
      <c r="L374" s="18">
        <v>1.621</v>
      </c>
      <c r="M374" s="18">
        <v>0.1951</v>
      </c>
      <c r="O374" s="18">
        <f t="shared" si="55"/>
        <v>1</v>
      </c>
      <c r="P374">
        <f t="shared" ca="1" si="56"/>
        <v>0.16483000218604632</v>
      </c>
      <c r="Q374">
        <f t="shared" ca="1" si="57"/>
        <v>0.15642362617709321</v>
      </c>
      <c r="R374">
        <f t="shared" ca="1" si="58"/>
        <v>0.16483000218604632</v>
      </c>
      <c r="S374">
        <f t="shared" ca="1" si="59"/>
        <v>0.15642362617709321</v>
      </c>
      <c r="T374">
        <f t="shared" ca="1" si="60"/>
        <v>0.10711859661614831</v>
      </c>
      <c r="U374">
        <f t="shared" ca="1" si="61"/>
        <v>9.6938146799451175E-2</v>
      </c>
      <c r="V374">
        <f t="shared" ca="1" si="62"/>
        <v>0.10711859661614831</v>
      </c>
      <c r="W374">
        <f t="shared" ca="1" si="63"/>
        <v>9.6938146799451175E-2</v>
      </c>
      <c r="X374">
        <f t="shared" ca="1" si="64"/>
        <v>3.2233389615754837E-2</v>
      </c>
      <c r="Y374">
        <f t="shared" ca="1" si="65"/>
        <v>4.7998365839801854E-2</v>
      </c>
      <c r="Z374">
        <f t="shared" ca="1" si="66"/>
        <v>3.2233389615754837E-2</v>
      </c>
      <c r="AA374">
        <f t="shared" ca="1" si="67"/>
        <v>4.7998365839801854E-2</v>
      </c>
      <c r="AB374">
        <f t="shared" ca="1" si="68"/>
        <v>4.7696855130136599E-2</v>
      </c>
      <c r="AC374">
        <f t="shared" ca="1" si="69"/>
        <v>5.7873392650721493E-2</v>
      </c>
      <c r="AD374">
        <f t="shared" ca="1" si="70"/>
        <v>4.7696855130136599E-2</v>
      </c>
      <c r="AE374">
        <f t="shared" ca="1" si="71"/>
        <v>5.7873392650721493E-2</v>
      </c>
      <c r="AF374" s="18"/>
      <c r="AG374" s="18"/>
      <c r="AH374" s="18"/>
      <c r="AI374" s="18"/>
    </row>
    <row r="375" spans="2:35" x14ac:dyDescent="0.15">
      <c r="B375">
        <v>1036.3610000000001</v>
      </c>
      <c r="C375">
        <v>5</v>
      </c>
      <c r="D375" s="18">
        <v>0.37219999999999998</v>
      </c>
      <c r="E375" s="18">
        <v>-0.66220000000000001</v>
      </c>
      <c r="F375" s="18">
        <v>1.004</v>
      </c>
      <c r="G375" s="18">
        <v>0.16389999999999999</v>
      </c>
      <c r="H375" s="18">
        <v>9.0810000000000002E-2</v>
      </c>
      <c r="I375" s="18">
        <v>-0.92210000000000003</v>
      </c>
      <c r="J375" s="18">
        <v>2.3149999999999999</v>
      </c>
      <c r="K375" s="18">
        <v>0.30380000000000001</v>
      </c>
      <c r="L375" s="18">
        <v>2.8220000000000001</v>
      </c>
      <c r="M375" s="18">
        <v>4.018E-2</v>
      </c>
      <c r="O375" s="18">
        <f t="shared" si="55"/>
        <v>1</v>
      </c>
      <c r="P375">
        <f t="shared" ca="1" si="56"/>
        <v>0.16483000218604632</v>
      </c>
      <c r="Q375">
        <f t="shared" ca="1" si="57"/>
        <v>0.15642362617709321</v>
      </c>
      <c r="R375">
        <f t="shared" ca="1" si="58"/>
        <v>0.16483000218604632</v>
      </c>
      <c r="S375">
        <f t="shared" ca="1" si="59"/>
        <v>0.15642362617709321</v>
      </c>
      <c r="T375">
        <f t="shared" ca="1" si="60"/>
        <v>0.10711859661614831</v>
      </c>
      <c r="U375">
        <f t="shared" ca="1" si="61"/>
        <v>9.6938146799451175E-2</v>
      </c>
      <c r="V375">
        <f t="shared" ca="1" si="62"/>
        <v>0.10711859661614831</v>
      </c>
      <c r="W375">
        <f t="shared" ca="1" si="63"/>
        <v>9.6938146799451175E-2</v>
      </c>
      <c r="X375">
        <f t="shared" ca="1" si="64"/>
        <v>3.2233389615754837E-2</v>
      </c>
      <c r="Y375">
        <f t="shared" ca="1" si="65"/>
        <v>4.7998365839801854E-2</v>
      </c>
      <c r="Z375">
        <f t="shared" ca="1" si="66"/>
        <v>3.2233389615754837E-2</v>
      </c>
      <c r="AA375">
        <f t="shared" ca="1" si="67"/>
        <v>4.7998365839801854E-2</v>
      </c>
      <c r="AB375">
        <f t="shared" ca="1" si="68"/>
        <v>4.7696855130136599E-2</v>
      </c>
      <c r="AC375">
        <f t="shared" ca="1" si="69"/>
        <v>5.7873392650721493E-2</v>
      </c>
      <c r="AD375">
        <f t="shared" ca="1" si="70"/>
        <v>4.7696855130136599E-2</v>
      </c>
      <c r="AE375">
        <f t="shared" ca="1" si="71"/>
        <v>5.7873392650721493E-2</v>
      </c>
      <c r="AF375" s="18"/>
      <c r="AG375" s="18"/>
      <c r="AH375" s="18"/>
      <c r="AI375" s="18"/>
    </row>
    <row r="376" spans="2:35" x14ac:dyDescent="0.15">
      <c r="B376">
        <v>1036.3610000000001</v>
      </c>
      <c r="C376">
        <v>7</v>
      </c>
      <c r="D376" s="18">
        <v>0.29849999999999999</v>
      </c>
      <c r="E376" s="18">
        <v>-0.58709999999999996</v>
      </c>
      <c r="F376" s="18">
        <v>0.84199999999999997</v>
      </c>
      <c r="G376" s="18">
        <v>0.1033</v>
      </c>
      <c r="H376" s="18">
        <v>0.1928</v>
      </c>
      <c r="I376" s="18">
        <v>0.92159999999999997</v>
      </c>
      <c r="J376" s="18">
        <v>4.8509999999999998E-2</v>
      </c>
      <c r="K376" s="18">
        <v>-0.29920000000000002</v>
      </c>
      <c r="L376" s="18">
        <v>2.3959999999999999</v>
      </c>
      <c r="M376" s="18">
        <v>0.39789999999999998</v>
      </c>
      <c r="O376" s="18">
        <f t="shared" si="55"/>
        <v>1</v>
      </c>
      <c r="P376">
        <f t="shared" ca="1" si="56"/>
        <v>0.16483000218604632</v>
      </c>
      <c r="Q376">
        <f t="shared" ca="1" si="57"/>
        <v>0.15642362617709321</v>
      </c>
      <c r="R376">
        <f t="shared" ca="1" si="58"/>
        <v>0.16483000218604632</v>
      </c>
      <c r="S376">
        <f t="shared" ca="1" si="59"/>
        <v>0.15642362617709321</v>
      </c>
      <c r="T376">
        <f t="shared" ca="1" si="60"/>
        <v>0.10711859661614831</v>
      </c>
      <c r="U376">
        <f t="shared" ca="1" si="61"/>
        <v>9.6938146799451175E-2</v>
      </c>
      <c r="V376">
        <f t="shared" ca="1" si="62"/>
        <v>0.10711859661614831</v>
      </c>
      <c r="W376">
        <f t="shared" ca="1" si="63"/>
        <v>9.6938146799451175E-2</v>
      </c>
      <c r="X376">
        <f t="shared" ca="1" si="64"/>
        <v>3.2233389615754837E-2</v>
      </c>
      <c r="Y376">
        <f t="shared" ca="1" si="65"/>
        <v>4.7998365839801854E-2</v>
      </c>
      <c r="Z376">
        <f t="shared" ca="1" si="66"/>
        <v>3.2233389615754837E-2</v>
      </c>
      <c r="AA376">
        <f t="shared" ca="1" si="67"/>
        <v>4.7998365839801854E-2</v>
      </c>
      <c r="AB376">
        <f t="shared" ca="1" si="68"/>
        <v>4.7696855130136599E-2</v>
      </c>
      <c r="AC376">
        <f t="shared" ca="1" si="69"/>
        <v>5.7873392650721493E-2</v>
      </c>
      <c r="AD376">
        <f t="shared" ca="1" si="70"/>
        <v>4.7696855130136599E-2</v>
      </c>
      <c r="AE376">
        <f t="shared" ca="1" si="71"/>
        <v>5.7873392650721493E-2</v>
      </c>
      <c r="AF376" s="18"/>
      <c r="AG376" s="18"/>
      <c r="AH376" s="18"/>
      <c r="AI376" s="18"/>
    </row>
    <row r="377" spans="2:35" x14ac:dyDescent="0.15">
      <c r="B377">
        <v>1036.3610000000001</v>
      </c>
      <c r="C377">
        <v>10</v>
      </c>
      <c r="D377" s="18">
        <v>2.2509999999999999E-2</v>
      </c>
      <c r="E377" s="18">
        <v>-0.1245</v>
      </c>
      <c r="F377" s="18">
        <v>0.80469999999999997</v>
      </c>
      <c r="G377" s="18">
        <v>3.261E-2</v>
      </c>
      <c r="H377" s="18">
        <v>-0.182</v>
      </c>
      <c r="I377" s="18">
        <v>1.863</v>
      </c>
      <c r="J377" s="18">
        <v>3.1440000000000003E-2</v>
      </c>
      <c r="K377" s="18">
        <v>-0.25519999999999998</v>
      </c>
      <c r="L377" s="18">
        <v>2.823</v>
      </c>
      <c r="M377" s="18">
        <v>3.9649999999999998E-2</v>
      </c>
      <c r="O377" s="18">
        <f t="shared" si="55"/>
        <v>1</v>
      </c>
      <c r="P377">
        <f t="shared" ca="1" si="56"/>
        <v>0.16483000218604632</v>
      </c>
      <c r="Q377">
        <f t="shared" ca="1" si="57"/>
        <v>0.15642362617709321</v>
      </c>
      <c r="R377">
        <f t="shared" ca="1" si="58"/>
        <v>0.16483000218604632</v>
      </c>
      <c r="S377">
        <f t="shared" ca="1" si="59"/>
        <v>0.15642362617709321</v>
      </c>
      <c r="T377">
        <f t="shared" ca="1" si="60"/>
        <v>0.10711859661614831</v>
      </c>
      <c r="U377">
        <f t="shared" ca="1" si="61"/>
        <v>9.6938146799451175E-2</v>
      </c>
      <c r="V377">
        <f t="shared" ca="1" si="62"/>
        <v>0.10711859661614831</v>
      </c>
      <c r="W377">
        <f t="shared" ca="1" si="63"/>
        <v>9.6938146799451175E-2</v>
      </c>
      <c r="X377">
        <f t="shared" ca="1" si="64"/>
        <v>3.2233389615754837E-2</v>
      </c>
      <c r="Y377">
        <f t="shared" ca="1" si="65"/>
        <v>4.7998365839801854E-2</v>
      </c>
      <c r="Z377">
        <f t="shared" ca="1" si="66"/>
        <v>3.2233389615754837E-2</v>
      </c>
      <c r="AA377">
        <f t="shared" ca="1" si="67"/>
        <v>4.7998365839801854E-2</v>
      </c>
      <c r="AB377">
        <f t="shared" ca="1" si="68"/>
        <v>4.7696855130136599E-2</v>
      </c>
      <c r="AC377">
        <f t="shared" ca="1" si="69"/>
        <v>5.7873392650721493E-2</v>
      </c>
      <c r="AD377">
        <f t="shared" ca="1" si="70"/>
        <v>4.7696855130136599E-2</v>
      </c>
      <c r="AE377">
        <f t="shared" ca="1" si="71"/>
        <v>5.7873392650721493E-2</v>
      </c>
      <c r="AF377" s="18"/>
      <c r="AG377" s="18"/>
      <c r="AH377" s="18"/>
      <c r="AI377" s="18"/>
    </row>
    <row r="378" spans="2:35" x14ac:dyDescent="0.15">
      <c r="B378">
        <v>1036.3610000000001</v>
      </c>
      <c r="C378">
        <v>15</v>
      </c>
      <c r="D378" s="18">
        <v>-0.28670000000000001</v>
      </c>
      <c r="E378" s="18">
        <v>0.58530000000000004</v>
      </c>
      <c r="F378" s="18">
        <v>0.4819</v>
      </c>
      <c r="G378" s="18">
        <v>0.39250000000000002</v>
      </c>
      <c r="H378" s="18">
        <v>-0.56640000000000001</v>
      </c>
      <c r="I378" s="18">
        <v>1.417</v>
      </c>
      <c r="J378" s="18">
        <v>0.15040000000000001</v>
      </c>
      <c r="K378" s="18">
        <v>4.761E-2</v>
      </c>
      <c r="L378" s="18">
        <v>1.4910000000000001</v>
      </c>
      <c r="M378" s="18">
        <v>1.651</v>
      </c>
      <c r="O378" s="18">
        <f t="shared" ref="O378:O415" si="72">O92</f>
        <v>1</v>
      </c>
      <c r="P378">
        <f t="shared" ca="1" si="56"/>
        <v>0.16483000218604632</v>
      </c>
      <c r="Q378">
        <f t="shared" ca="1" si="57"/>
        <v>0.15642362617709321</v>
      </c>
      <c r="R378">
        <f t="shared" ca="1" si="58"/>
        <v>0.16483000218604632</v>
      </c>
      <c r="S378">
        <f t="shared" ca="1" si="59"/>
        <v>0.15642362617709321</v>
      </c>
      <c r="T378">
        <f t="shared" ca="1" si="60"/>
        <v>0.10711859661614831</v>
      </c>
      <c r="U378">
        <f t="shared" ca="1" si="61"/>
        <v>9.6938146799451175E-2</v>
      </c>
      <c r="V378">
        <f t="shared" ca="1" si="62"/>
        <v>0.10711859661614831</v>
      </c>
      <c r="W378">
        <f t="shared" ca="1" si="63"/>
        <v>9.6938146799451175E-2</v>
      </c>
      <c r="X378">
        <f t="shared" ca="1" si="64"/>
        <v>3.2233389615754837E-2</v>
      </c>
      <c r="Y378">
        <f t="shared" ca="1" si="65"/>
        <v>4.7998365839801854E-2</v>
      </c>
      <c r="Z378">
        <f t="shared" ca="1" si="66"/>
        <v>3.2233389615754837E-2</v>
      </c>
      <c r="AA378">
        <f t="shared" ca="1" si="67"/>
        <v>4.7998365839801854E-2</v>
      </c>
      <c r="AB378">
        <f t="shared" ca="1" si="68"/>
        <v>4.7696855130136599E-2</v>
      </c>
      <c r="AC378">
        <f t="shared" ca="1" si="69"/>
        <v>5.7873392650721493E-2</v>
      </c>
      <c r="AD378">
        <f t="shared" ca="1" si="70"/>
        <v>4.7696855130136599E-2</v>
      </c>
      <c r="AE378">
        <f t="shared" ca="1" si="71"/>
        <v>5.7873392650721493E-2</v>
      </c>
      <c r="AF378" s="18"/>
      <c r="AG378" s="18"/>
      <c r="AH378" s="18"/>
      <c r="AI378" s="18"/>
    </row>
    <row r="379" spans="2:35" x14ac:dyDescent="0.15">
      <c r="B379">
        <v>1036.3610000000001</v>
      </c>
      <c r="C379">
        <v>20</v>
      </c>
      <c r="D379" s="18">
        <v>-2.581E-2</v>
      </c>
      <c r="E379" s="18">
        <v>0.66639999999999999</v>
      </c>
      <c r="F379" s="18">
        <v>0.87870000000000004</v>
      </c>
      <c r="G379" s="18">
        <v>5.9459999999999999E-2</v>
      </c>
      <c r="H379" s="18">
        <v>-1.1919999999999999</v>
      </c>
      <c r="I379" s="18">
        <v>1.173</v>
      </c>
      <c r="J379" s="18">
        <v>1.6040000000000001</v>
      </c>
      <c r="K379" s="18">
        <v>-0.4093</v>
      </c>
      <c r="L379" s="18">
        <v>2.8050000000000002</v>
      </c>
      <c r="M379" s="18">
        <v>5.7169999999999999E-2</v>
      </c>
      <c r="O379" s="18">
        <f t="shared" si="72"/>
        <v>1</v>
      </c>
      <c r="P379">
        <f t="shared" ca="1" si="56"/>
        <v>0.16483000218604632</v>
      </c>
      <c r="Q379">
        <f t="shared" ca="1" si="57"/>
        <v>0.15642362617709321</v>
      </c>
      <c r="R379">
        <f t="shared" ca="1" si="58"/>
        <v>0.16483000218604632</v>
      </c>
      <c r="S379">
        <f t="shared" ca="1" si="59"/>
        <v>0.15642362617709321</v>
      </c>
      <c r="T379">
        <f t="shared" ca="1" si="60"/>
        <v>0.10711859661614831</v>
      </c>
      <c r="U379">
        <f t="shared" ca="1" si="61"/>
        <v>9.6938146799451175E-2</v>
      </c>
      <c r="V379">
        <f t="shared" ca="1" si="62"/>
        <v>0.10711859661614831</v>
      </c>
      <c r="W379">
        <f t="shared" ca="1" si="63"/>
        <v>9.6938146799451175E-2</v>
      </c>
      <c r="X379">
        <f t="shared" ca="1" si="64"/>
        <v>3.2233389615754837E-2</v>
      </c>
      <c r="Y379">
        <f t="shared" ca="1" si="65"/>
        <v>4.7998365839801854E-2</v>
      </c>
      <c r="Z379">
        <f t="shared" ca="1" si="66"/>
        <v>3.2233389615754837E-2</v>
      </c>
      <c r="AA379">
        <f t="shared" ca="1" si="67"/>
        <v>4.7998365839801854E-2</v>
      </c>
      <c r="AB379">
        <f t="shared" ca="1" si="68"/>
        <v>4.7696855130136599E-2</v>
      </c>
      <c r="AC379">
        <f t="shared" ca="1" si="69"/>
        <v>5.7873392650721493E-2</v>
      </c>
      <c r="AD379">
        <f t="shared" ca="1" si="70"/>
        <v>4.7696855130136599E-2</v>
      </c>
      <c r="AE379">
        <f t="shared" ca="1" si="71"/>
        <v>5.7873392650721493E-2</v>
      </c>
      <c r="AF379" s="18"/>
      <c r="AG379" s="18"/>
      <c r="AH379" s="18"/>
      <c r="AI379" s="18"/>
    </row>
    <row r="380" spans="2:35" x14ac:dyDescent="0.15">
      <c r="B380">
        <v>0.76500000000000001</v>
      </c>
      <c r="C380">
        <v>1</v>
      </c>
      <c r="D380" s="18">
        <v>8.6440000000000003E-2</v>
      </c>
      <c r="E380" s="18">
        <v>-1.4999999999999999E-2</v>
      </c>
      <c r="F380" s="18">
        <v>1.72</v>
      </c>
      <c r="G380" s="18">
        <v>0.1142</v>
      </c>
      <c r="H380" s="18">
        <v>0.1114</v>
      </c>
      <c r="I380" s="18">
        <v>2.6120000000000001</v>
      </c>
      <c r="J380" s="18">
        <v>0.32600000000000001</v>
      </c>
      <c r="K380" s="18">
        <v>-2.8459999999999999E-2</v>
      </c>
      <c r="L380" s="18">
        <v>3.0640000000000001</v>
      </c>
      <c r="M380" s="18">
        <v>0.16850000000000001</v>
      </c>
      <c r="O380" s="18">
        <f t="shared" si="72"/>
        <v>1</v>
      </c>
      <c r="P380">
        <f t="shared" ca="1" si="56"/>
        <v>0.16483000218604632</v>
      </c>
      <c r="Q380">
        <f t="shared" ca="1" si="57"/>
        <v>0.15642362617709321</v>
      </c>
      <c r="R380">
        <f t="shared" ca="1" si="58"/>
        <v>0.16483000218604632</v>
      </c>
      <c r="S380">
        <f t="shared" ca="1" si="59"/>
        <v>0.15642362617709321</v>
      </c>
      <c r="T380">
        <f t="shared" ca="1" si="60"/>
        <v>0.10711859661614831</v>
      </c>
      <c r="U380">
        <f t="shared" ca="1" si="61"/>
        <v>9.6938146799451175E-2</v>
      </c>
      <c r="V380">
        <f t="shared" ca="1" si="62"/>
        <v>0.10711859661614831</v>
      </c>
      <c r="W380">
        <f t="shared" ca="1" si="63"/>
        <v>9.6938146799451175E-2</v>
      </c>
      <c r="X380">
        <f t="shared" ca="1" si="64"/>
        <v>3.2233389615754837E-2</v>
      </c>
      <c r="Y380">
        <f t="shared" ca="1" si="65"/>
        <v>4.7998365839801854E-2</v>
      </c>
      <c r="Z380">
        <f t="shared" ca="1" si="66"/>
        <v>3.2233389615754837E-2</v>
      </c>
      <c r="AA380">
        <f t="shared" ca="1" si="67"/>
        <v>4.7998365839801854E-2</v>
      </c>
      <c r="AB380">
        <f t="shared" ca="1" si="68"/>
        <v>4.7696855130136599E-2</v>
      </c>
      <c r="AC380">
        <f t="shared" ca="1" si="69"/>
        <v>5.7873392650721493E-2</v>
      </c>
      <c r="AD380">
        <f t="shared" ca="1" si="70"/>
        <v>4.7696855130136599E-2</v>
      </c>
      <c r="AE380">
        <f t="shared" ca="1" si="71"/>
        <v>5.7873392650721493E-2</v>
      </c>
      <c r="AF380" s="18"/>
      <c r="AG380" s="18"/>
      <c r="AH380" s="18"/>
      <c r="AI380" s="18"/>
    </row>
    <row r="381" spans="2:35" x14ac:dyDescent="0.15">
      <c r="B381">
        <v>0.76500000000000001</v>
      </c>
      <c r="C381">
        <v>3</v>
      </c>
      <c r="D381" s="18">
        <v>9.5560000000000006E-2</v>
      </c>
      <c r="E381" s="18">
        <v>-3.0099999999999998E-2</v>
      </c>
      <c r="F381" s="18">
        <v>1.7629999999999999</v>
      </c>
      <c r="G381" s="18">
        <v>1.4890000000000001</v>
      </c>
      <c r="H381" s="18">
        <v>-6.3920000000000001E-3</v>
      </c>
      <c r="I381" s="18">
        <v>1.883</v>
      </c>
      <c r="J381" s="18">
        <v>9.3390000000000001E-2</v>
      </c>
      <c r="K381" s="18">
        <v>9.1590000000000005E-2</v>
      </c>
      <c r="L381" s="18">
        <v>2.7280000000000002</v>
      </c>
      <c r="M381" s="18">
        <v>0.154</v>
      </c>
      <c r="O381" s="18">
        <f t="shared" si="72"/>
        <v>1</v>
      </c>
      <c r="P381">
        <f t="shared" ca="1" si="56"/>
        <v>0.16483000218604632</v>
      </c>
      <c r="Q381">
        <f t="shared" ca="1" si="57"/>
        <v>0.15642362617709321</v>
      </c>
      <c r="R381">
        <f t="shared" ca="1" si="58"/>
        <v>0.16483000218604632</v>
      </c>
      <c r="S381">
        <f t="shared" ca="1" si="59"/>
        <v>0.15642362617709321</v>
      </c>
      <c r="T381">
        <f t="shared" ca="1" si="60"/>
        <v>0.10711859661614831</v>
      </c>
      <c r="U381">
        <f t="shared" ca="1" si="61"/>
        <v>9.6938146799451175E-2</v>
      </c>
      <c r="V381">
        <f t="shared" ca="1" si="62"/>
        <v>0.10711859661614831</v>
      </c>
      <c r="W381">
        <f t="shared" ca="1" si="63"/>
        <v>9.6938146799451175E-2</v>
      </c>
      <c r="X381">
        <f t="shared" ca="1" si="64"/>
        <v>3.2233389615754837E-2</v>
      </c>
      <c r="Y381">
        <f t="shared" ca="1" si="65"/>
        <v>4.7998365839801854E-2</v>
      </c>
      <c r="Z381">
        <f t="shared" ca="1" si="66"/>
        <v>3.2233389615754837E-2</v>
      </c>
      <c r="AA381">
        <f t="shared" ca="1" si="67"/>
        <v>4.7998365839801854E-2</v>
      </c>
      <c r="AB381">
        <f t="shared" ca="1" si="68"/>
        <v>4.7696855130136599E-2</v>
      </c>
      <c r="AC381">
        <f t="shared" ca="1" si="69"/>
        <v>5.7873392650721493E-2</v>
      </c>
      <c r="AD381">
        <f t="shared" ca="1" si="70"/>
        <v>4.7696855130136599E-2</v>
      </c>
      <c r="AE381">
        <f t="shared" ca="1" si="71"/>
        <v>5.7873392650721493E-2</v>
      </c>
      <c r="AF381" s="18"/>
      <c r="AG381" s="18"/>
      <c r="AH381" s="18"/>
      <c r="AI381" s="18"/>
    </row>
    <row r="382" spans="2:35" x14ac:dyDescent="0.15">
      <c r="B382">
        <v>0.76500000000000001</v>
      </c>
      <c r="C382">
        <v>5</v>
      </c>
      <c r="D382" s="18">
        <v>9.4640000000000002E-2</v>
      </c>
      <c r="E382" s="18">
        <v>-5.5160000000000001E-3</v>
      </c>
      <c r="F382" s="18">
        <v>0.15870000000000001</v>
      </c>
      <c r="G382" s="18">
        <v>6.2969999999999998E-2</v>
      </c>
      <c r="H382" s="18">
        <v>-5.1589999999999997E-2</v>
      </c>
      <c r="I382" s="18">
        <v>2.69</v>
      </c>
      <c r="J382" s="18">
        <v>0.9012</v>
      </c>
      <c r="K382" s="18">
        <v>0.1235</v>
      </c>
      <c r="L382" s="18">
        <v>2.87</v>
      </c>
      <c r="M382" s="18">
        <v>0.1537</v>
      </c>
      <c r="O382" s="18">
        <f t="shared" si="72"/>
        <v>1</v>
      </c>
      <c r="P382">
        <f t="shared" ca="1" si="56"/>
        <v>0.16483000218604632</v>
      </c>
      <c r="Q382">
        <f t="shared" ca="1" si="57"/>
        <v>0.15642362617709321</v>
      </c>
      <c r="R382">
        <f t="shared" ca="1" si="58"/>
        <v>0.16483000218604632</v>
      </c>
      <c r="S382">
        <f t="shared" ca="1" si="59"/>
        <v>0.15642362617709321</v>
      </c>
      <c r="T382">
        <f t="shared" ca="1" si="60"/>
        <v>0.10711859661614831</v>
      </c>
      <c r="U382">
        <f t="shared" ca="1" si="61"/>
        <v>9.6938146799451175E-2</v>
      </c>
      <c r="V382">
        <f t="shared" ca="1" si="62"/>
        <v>0.10711859661614831</v>
      </c>
      <c r="W382">
        <f t="shared" ca="1" si="63"/>
        <v>9.6938146799451175E-2</v>
      </c>
      <c r="X382">
        <f t="shared" ca="1" si="64"/>
        <v>3.2233389615754837E-2</v>
      </c>
      <c r="Y382">
        <f t="shared" ca="1" si="65"/>
        <v>4.7998365839801854E-2</v>
      </c>
      <c r="Z382">
        <f t="shared" ca="1" si="66"/>
        <v>3.2233389615754837E-2</v>
      </c>
      <c r="AA382">
        <f t="shared" ca="1" si="67"/>
        <v>4.7998365839801854E-2</v>
      </c>
      <c r="AB382">
        <f t="shared" ca="1" si="68"/>
        <v>4.7696855130136599E-2</v>
      </c>
      <c r="AC382">
        <f t="shared" ca="1" si="69"/>
        <v>5.7873392650721493E-2</v>
      </c>
      <c r="AD382">
        <f t="shared" ca="1" si="70"/>
        <v>4.7696855130136599E-2</v>
      </c>
      <c r="AE382">
        <f t="shared" ca="1" si="71"/>
        <v>5.7873392650721493E-2</v>
      </c>
      <c r="AF382" s="18"/>
      <c r="AG382" s="18"/>
      <c r="AH382" s="18"/>
      <c r="AI382" s="18"/>
    </row>
    <row r="383" spans="2:35" x14ac:dyDescent="0.15">
      <c r="B383">
        <v>0.76500000000000001</v>
      </c>
      <c r="C383">
        <v>7</v>
      </c>
      <c r="D383" s="18">
        <v>8.4110000000000004E-2</v>
      </c>
      <c r="E383" s="18">
        <v>7.0720000000000005E-2</v>
      </c>
      <c r="F383" s="18">
        <v>2.73</v>
      </c>
      <c r="G383" s="18">
        <v>0.20519999999999999</v>
      </c>
      <c r="H383" s="18">
        <v>-6.2280000000000002E-2</v>
      </c>
      <c r="I383" s="18">
        <v>2.5920000000000001</v>
      </c>
      <c r="J383" s="18">
        <v>0.60040000000000004</v>
      </c>
      <c r="K383" s="18">
        <v>9.2490000000000003E-2</v>
      </c>
      <c r="L383" s="18">
        <v>3.0590000000000002</v>
      </c>
      <c r="M383" s="18">
        <v>0.1055</v>
      </c>
      <c r="O383" s="18">
        <f t="shared" si="72"/>
        <v>1</v>
      </c>
      <c r="P383">
        <f t="shared" ca="1" si="56"/>
        <v>0.16483000218604632</v>
      </c>
      <c r="Q383">
        <f t="shared" ca="1" si="57"/>
        <v>0.15642362617709321</v>
      </c>
      <c r="R383">
        <f t="shared" ca="1" si="58"/>
        <v>0.16483000218604632</v>
      </c>
      <c r="S383">
        <f t="shared" ca="1" si="59"/>
        <v>0.15642362617709321</v>
      </c>
      <c r="T383">
        <f t="shared" ca="1" si="60"/>
        <v>0.10711859661614831</v>
      </c>
      <c r="U383">
        <f t="shared" ca="1" si="61"/>
        <v>9.6938146799451175E-2</v>
      </c>
      <c r="V383">
        <f t="shared" ca="1" si="62"/>
        <v>0.10711859661614831</v>
      </c>
      <c r="W383">
        <f t="shared" ca="1" si="63"/>
        <v>9.6938146799451175E-2</v>
      </c>
      <c r="X383">
        <f t="shared" ca="1" si="64"/>
        <v>3.2233389615754837E-2</v>
      </c>
      <c r="Y383">
        <f t="shared" ca="1" si="65"/>
        <v>4.7998365839801854E-2</v>
      </c>
      <c r="Z383">
        <f t="shared" ca="1" si="66"/>
        <v>3.2233389615754837E-2</v>
      </c>
      <c r="AA383">
        <f t="shared" ca="1" si="67"/>
        <v>4.7998365839801854E-2</v>
      </c>
      <c r="AB383">
        <f t="shared" ca="1" si="68"/>
        <v>4.7696855130136599E-2</v>
      </c>
      <c r="AC383">
        <f t="shared" ca="1" si="69"/>
        <v>5.7873392650721493E-2</v>
      </c>
      <c r="AD383">
        <f t="shared" ca="1" si="70"/>
        <v>4.7696855130136599E-2</v>
      </c>
      <c r="AE383">
        <f t="shared" ca="1" si="71"/>
        <v>5.7873392650721493E-2</v>
      </c>
      <c r="AF383" s="18"/>
      <c r="AG383" s="18"/>
      <c r="AH383" s="18"/>
      <c r="AI383" s="18"/>
    </row>
    <row r="384" spans="2:35" x14ac:dyDescent="0.15">
      <c r="B384">
        <v>0.76500000000000001</v>
      </c>
      <c r="C384">
        <v>10</v>
      </c>
      <c r="D384" s="18">
        <v>7.8E-2</v>
      </c>
      <c r="E384" s="18">
        <v>9.1060000000000002E-2</v>
      </c>
      <c r="F384" s="18">
        <v>2.6459999999999999</v>
      </c>
      <c r="G384" s="18">
        <v>0.26379999999999998</v>
      </c>
      <c r="H384" s="18">
        <v>-0.1328</v>
      </c>
      <c r="I384" s="18">
        <v>2.8180000000000001</v>
      </c>
      <c r="J384" s="18">
        <v>0.45739999999999997</v>
      </c>
      <c r="K384" s="18">
        <v>0.1628</v>
      </c>
      <c r="L384" s="18">
        <v>3.129</v>
      </c>
      <c r="M384" s="18">
        <v>0.1396</v>
      </c>
      <c r="O384" s="18">
        <f t="shared" si="72"/>
        <v>1</v>
      </c>
      <c r="P384">
        <f t="shared" ca="1" si="56"/>
        <v>0.16483000218604632</v>
      </c>
      <c r="Q384">
        <f t="shared" ca="1" si="57"/>
        <v>0.15642362617709321</v>
      </c>
      <c r="R384">
        <f t="shared" ca="1" si="58"/>
        <v>0.16483000218604632</v>
      </c>
      <c r="S384">
        <f t="shared" ca="1" si="59"/>
        <v>0.15642362617709321</v>
      </c>
      <c r="T384">
        <f t="shared" ca="1" si="60"/>
        <v>0.10711859661614831</v>
      </c>
      <c r="U384">
        <f t="shared" ca="1" si="61"/>
        <v>9.6938146799451175E-2</v>
      </c>
      <c r="V384">
        <f t="shared" ca="1" si="62"/>
        <v>0.10711859661614831</v>
      </c>
      <c r="W384">
        <f t="shared" ca="1" si="63"/>
        <v>9.6938146799451175E-2</v>
      </c>
      <c r="X384">
        <f t="shared" ca="1" si="64"/>
        <v>3.2233389615754837E-2</v>
      </c>
      <c r="Y384">
        <f t="shared" ca="1" si="65"/>
        <v>4.7998365839801854E-2</v>
      </c>
      <c r="Z384">
        <f t="shared" ca="1" si="66"/>
        <v>3.2233389615754837E-2</v>
      </c>
      <c r="AA384">
        <f t="shared" ca="1" si="67"/>
        <v>4.7998365839801854E-2</v>
      </c>
      <c r="AB384">
        <f t="shared" ca="1" si="68"/>
        <v>4.7696855130136599E-2</v>
      </c>
      <c r="AC384">
        <f t="shared" ca="1" si="69"/>
        <v>5.7873392650721493E-2</v>
      </c>
      <c r="AD384">
        <f t="shared" ca="1" si="70"/>
        <v>4.7696855130136599E-2</v>
      </c>
      <c r="AE384">
        <f t="shared" ca="1" si="71"/>
        <v>5.7873392650721493E-2</v>
      </c>
      <c r="AF384" s="18"/>
      <c r="AG384" s="18"/>
      <c r="AH384" s="18"/>
      <c r="AI384" s="18"/>
    </row>
    <row r="385" spans="2:35" x14ac:dyDescent="0.15">
      <c r="B385">
        <v>0.76500000000000001</v>
      </c>
      <c r="C385">
        <v>15</v>
      </c>
      <c r="D385" s="18">
        <v>9.6269999999999994E-2</v>
      </c>
      <c r="E385" s="18">
        <v>0.17369999999999999</v>
      </c>
      <c r="F385" s="18">
        <v>1.706</v>
      </c>
      <c r="G385" s="18">
        <v>0.47239999999999999</v>
      </c>
      <c r="H385" s="18">
        <v>-0.2752</v>
      </c>
      <c r="I385" s="18">
        <v>1.93</v>
      </c>
      <c r="J385" s="18">
        <v>0.73819999999999997</v>
      </c>
      <c r="K385" s="18">
        <v>0.24740000000000001</v>
      </c>
      <c r="L385" s="18">
        <v>3.1859999999999999</v>
      </c>
      <c r="M385" s="18">
        <v>0.1963</v>
      </c>
      <c r="O385" s="18">
        <f t="shared" si="72"/>
        <v>1</v>
      </c>
      <c r="P385">
        <f t="shared" ca="1" si="56"/>
        <v>0.16483000218604632</v>
      </c>
      <c r="Q385">
        <f t="shared" ca="1" si="57"/>
        <v>0.15642362617709321</v>
      </c>
      <c r="R385">
        <f t="shared" ca="1" si="58"/>
        <v>0.16483000218604632</v>
      </c>
      <c r="S385">
        <f t="shared" ca="1" si="59"/>
        <v>0.15642362617709321</v>
      </c>
      <c r="T385">
        <f t="shared" ca="1" si="60"/>
        <v>0.10711859661614831</v>
      </c>
      <c r="U385">
        <f t="shared" ca="1" si="61"/>
        <v>9.6938146799451175E-2</v>
      </c>
      <c r="V385">
        <f t="shared" ca="1" si="62"/>
        <v>0.10711859661614831</v>
      </c>
      <c r="W385">
        <f t="shared" ca="1" si="63"/>
        <v>9.6938146799451175E-2</v>
      </c>
      <c r="X385">
        <f t="shared" ca="1" si="64"/>
        <v>3.2233389615754837E-2</v>
      </c>
      <c r="Y385">
        <f t="shared" ca="1" si="65"/>
        <v>4.7998365839801854E-2</v>
      </c>
      <c r="Z385">
        <f t="shared" ca="1" si="66"/>
        <v>3.2233389615754837E-2</v>
      </c>
      <c r="AA385">
        <f t="shared" ca="1" si="67"/>
        <v>4.7998365839801854E-2</v>
      </c>
      <c r="AB385">
        <f t="shared" ca="1" si="68"/>
        <v>4.7696855130136599E-2</v>
      </c>
      <c r="AC385">
        <f t="shared" ca="1" si="69"/>
        <v>5.7873392650721493E-2</v>
      </c>
      <c r="AD385">
        <f t="shared" ca="1" si="70"/>
        <v>4.7696855130136599E-2</v>
      </c>
      <c r="AE385">
        <f t="shared" ca="1" si="71"/>
        <v>5.7873392650721493E-2</v>
      </c>
      <c r="AF385" s="18"/>
      <c r="AG385" s="18"/>
      <c r="AH385" s="18"/>
      <c r="AI385" s="18"/>
    </row>
    <row r="386" spans="2:35" x14ac:dyDescent="0.15">
      <c r="B386">
        <v>0.76500000000000001</v>
      </c>
      <c r="C386">
        <v>20</v>
      </c>
      <c r="D386" s="18">
        <v>7.1459999999999996E-2</v>
      </c>
      <c r="E386" s="18">
        <v>0.23960000000000001</v>
      </c>
      <c r="F386" s="18">
        <v>2.2130000000000001</v>
      </c>
      <c r="G386" s="18">
        <v>0.3115</v>
      </c>
      <c r="H386" s="18">
        <v>-0.4471</v>
      </c>
      <c r="I386" s="18">
        <v>2.5539999999999998</v>
      </c>
      <c r="J386" s="18">
        <v>0.40849999999999997</v>
      </c>
      <c r="K386" s="18">
        <v>0.4395</v>
      </c>
      <c r="L386" s="18">
        <v>3.1880000000000002</v>
      </c>
      <c r="M386" s="18">
        <v>0.24759999999999999</v>
      </c>
      <c r="O386" s="18">
        <f t="shared" si="72"/>
        <v>1</v>
      </c>
      <c r="P386">
        <f t="shared" ca="1" si="56"/>
        <v>0.16483000218604632</v>
      </c>
      <c r="Q386">
        <f t="shared" ca="1" si="57"/>
        <v>0.15642362617709321</v>
      </c>
      <c r="R386">
        <f t="shared" ca="1" si="58"/>
        <v>0.16483000218604632</v>
      </c>
      <c r="S386">
        <f t="shared" ca="1" si="59"/>
        <v>0.15642362617709321</v>
      </c>
      <c r="T386">
        <f t="shared" ca="1" si="60"/>
        <v>0.10711859661614831</v>
      </c>
      <c r="U386">
        <f t="shared" ca="1" si="61"/>
        <v>9.6938146799451175E-2</v>
      </c>
      <c r="V386">
        <f t="shared" ca="1" si="62"/>
        <v>0.10711859661614831</v>
      </c>
      <c r="W386">
        <f t="shared" ca="1" si="63"/>
        <v>9.6938146799451175E-2</v>
      </c>
      <c r="X386">
        <f t="shared" ca="1" si="64"/>
        <v>3.2233389615754837E-2</v>
      </c>
      <c r="Y386">
        <f t="shared" ca="1" si="65"/>
        <v>4.7998365839801854E-2</v>
      </c>
      <c r="Z386">
        <f t="shared" ca="1" si="66"/>
        <v>3.2233389615754837E-2</v>
      </c>
      <c r="AA386">
        <f t="shared" ca="1" si="67"/>
        <v>4.7998365839801854E-2</v>
      </c>
      <c r="AB386">
        <f t="shared" ca="1" si="68"/>
        <v>4.7696855130136599E-2</v>
      </c>
      <c r="AC386">
        <f t="shared" ca="1" si="69"/>
        <v>5.7873392650721493E-2</v>
      </c>
      <c r="AD386">
        <f t="shared" ca="1" si="70"/>
        <v>4.7696855130136599E-2</v>
      </c>
      <c r="AE386">
        <f t="shared" ca="1" si="71"/>
        <v>5.7873392650721493E-2</v>
      </c>
      <c r="AF386" s="18"/>
      <c r="AG386" s="18"/>
      <c r="AH386" s="18"/>
      <c r="AI386" s="18"/>
    </row>
    <row r="387" spans="2:35" x14ac:dyDescent="0.15">
      <c r="B387">
        <v>1.901</v>
      </c>
      <c r="C387">
        <v>1</v>
      </c>
      <c r="D387" s="18">
        <v>7.5829999999999995E-2</v>
      </c>
      <c r="E387" s="18">
        <v>4.0439999999999997E-2</v>
      </c>
      <c r="F387" s="18">
        <v>0.8</v>
      </c>
      <c r="G387" s="18">
        <v>0.37909999999999999</v>
      </c>
      <c r="H387" s="18">
        <v>4.419E-2</v>
      </c>
      <c r="I387" s="18">
        <v>2.0059999999999998</v>
      </c>
      <c r="J387" s="18">
        <v>0.17230000000000001</v>
      </c>
      <c r="K387" s="18">
        <v>-1.719E-2</v>
      </c>
      <c r="L387" s="18">
        <v>2.92</v>
      </c>
      <c r="M387" s="18">
        <v>4.6510000000000003E-2</v>
      </c>
      <c r="O387" s="18">
        <f t="shared" si="72"/>
        <v>1</v>
      </c>
      <c r="P387">
        <f t="shared" ca="1" si="56"/>
        <v>0.16483000218604632</v>
      </c>
      <c r="Q387">
        <f t="shared" ca="1" si="57"/>
        <v>0.15642362617709321</v>
      </c>
      <c r="R387">
        <f t="shared" ca="1" si="58"/>
        <v>0.16483000218604632</v>
      </c>
      <c r="S387">
        <f t="shared" ca="1" si="59"/>
        <v>0.15642362617709321</v>
      </c>
      <c r="T387">
        <f t="shared" ca="1" si="60"/>
        <v>0.10711859661614831</v>
      </c>
      <c r="U387">
        <f t="shared" ca="1" si="61"/>
        <v>9.6938146799451175E-2</v>
      </c>
      <c r="V387">
        <f t="shared" ca="1" si="62"/>
        <v>0.10711859661614831</v>
      </c>
      <c r="W387">
        <f t="shared" ca="1" si="63"/>
        <v>9.6938146799451175E-2</v>
      </c>
      <c r="X387">
        <f t="shared" ca="1" si="64"/>
        <v>3.2233389615754837E-2</v>
      </c>
      <c r="Y387">
        <f t="shared" ca="1" si="65"/>
        <v>4.7998365839801854E-2</v>
      </c>
      <c r="Z387">
        <f t="shared" ca="1" si="66"/>
        <v>3.2233389615754837E-2</v>
      </c>
      <c r="AA387">
        <f t="shared" ca="1" si="67"/>
        <v>4.7998365839801854E-2</v>
      </c>
      <c r="AB387">
        <f t="shared" ca="1" si="68"/>
        <v>4.7696855130136599E-2</v>
      </c>
      <c r="AC387">
        <f t="shared" ca="1" si="69"/>
        <v>5.7873392650721493E-2</v>
      </c>
      <c r="AD387">
        <f t="shared" ca="1" si="70"/>
        <v>4.7696855130136599E-2</v>
      </c>
      <c r="AE387">
        <f t="shared" ca="1" si="71"/>
        <v>5.7873392650721493E-2</v>
      </c>
      <c r="AF387" s="18"/>
      <c r="AG387" s="18"/>
      <c r="AH387" s="18"/>
      <c r="AI387" s="18"/>
    </row>
    <row r="388" spans="2:35" x14ac:dyDescent="0.15">
      <c r="B388">
        <v>1.901</v>
      </c>
      <c r="C388">
        <v>3</v>
      </c>
      <c r="D388" s="18">
        <v>4.8680000000000001E-2</v>
      </c>
      <c r="E388" s="18">
        <v>7.9140000000000002E-2</v>
      </c>
      <c r="F388" s="18">
        <v>0.69850000000000001</v>
      </c>
      <c r="G388" s="18">
        <v>0.7762</v>
      </c>
      <c r="H388" s="18">
        <v>8.226E-2</v>
      </c>
      <c r="I388" s="18">
        <v>2.5369999999999999</v>
      </c>
      <c r="J388" s="18">
        <v>0.12790000000000001</v>
      </c>
      <c r="K388" s="18">
        <v>-7.1730000000000002E-2</v>
      </c>
      <c r="L388" s="18">
        <v>3.4870000000000001</v>
      </c>
      <c r="M388" s="18">
        <v>0.1153</v>
      </c>
      <c r="O388" s="18">
        <f t="shared" si="72"/>
        <v>1.1294</v>
      </c>
      <c r="P388">
        <f t="shared" ca="1" si="56"/>
        <v>0.16471314280560018</v>
      </c>
      <c r="Q388">
        <f t="shared" ca="1" si="57"/>
        <v>0.15953221750763413</v>
      </c>
      <c r="R388">
        <f t="shared" ca="1" si="58"/>
        <v>0.16471314280560018</v>
      </c>
      <c r="S388">
        <f t="shared" ca="1" si="59"/>
        <v>0.15953221750763413</v>
      </c>
      <c r="T388">
        <f t="shared" ca="1" si="60"/>
        <v>0.10697465209584728</v>
      </c>
      <c r="U388">
        <f t="shared" ca="1" si="61"/>
        <v>9.9770245718574388E-2</v>
      </c>
      <c r="V388">
        <f t="shared" ca="1" si="62"/>
        <v>0.10697465209584728</v>
      </c>
      <c r="W388">
        <f t="shared" ca="1" si="63"/>
        <v>9.9770245718574388E-2</v>
      </c>
      <c r="X388">
        <f t="shared" ca="1" si="64"/>
        <v>3.4210807458369637E-2</v>
      </c>
      <c r="Y388">
        <f t="shared" ca="1" si="65"/>
        <v>4.8972982480038098E-2</v>
      </c>
      <c r="Z388">
        <f t="shared" ca="1" si="66"/>
        <v>3.4210807458369637E-2</v>
      </c>
      <c r="AA388">
        <f t="shared" ca="1" si="67"/>
        <v>4.8972982480038098E-2</v>
      </c>
      <c r="AB388">
        <f t="shared" ca="1" si="68"/>
        <v>4.7109069708599315E-2</v>
      </c>
      <c r="AC388">
        <f t="shared" ca="1" si="69"/>
        <v>5.222092416013082E-2</v>
      </c>
      <c r="AD388">
        <f t="shared" ca="1" si="70"/>
        <v>4.7109069708599315E-2</v>
      </c>
      <c r="AE388">
        <f t="shared" ca="1" si="71"/>
        <v>5.222092416013082E-2</v>
      </c>
      <c r="AF388" s="18"/>
      <c r="AG388" s="18"/>
      <c r="AH388" s="18"/>
      <c r="AI388" s="18"/>
    </row>
    <row r="389" spans="2:35" x14ac:dyDescent="0.15">
      <c r="B389">
        <v>1.901</v>
      </c>
      <c r="C389">
        <v>5</v>
      </c>
      <c r="D389" s="18">
        <v>3.5130000000000002E-2</v>
      </c>
      <c r="E389" s="18">
        <v>9.307E-2</v>
      </c>
      <c r="F389" s="18">
        <v>0.53610000000000002</v>
      </c>
      <c r="G389" s="18">
        <v>0.8034</v>
      </c>
      <c r="H389" s="18">
        <v>0.43909999999999999</v>
      </c>
      <c r="I389" s="18">
        <v>2.907</v>
      </c>
      <c r="J389" s="18">
        <v>0.2462</v>
      </c>
      <c r="K389" s="18">
        <v>-0.47660000000000002</v>
      </c>
      <c r="L389" s="18">
        <v>3.2530000000000001</v>
      </c>
      <c r="M389" s="18">
        <v>0.36849999999999999</v>
      </c>
      <c r="O389" s="18">
        <f t="shared" si="72"/>
        <v>1.4218999999999999</v>
      </c>
      <c r="P389">
        <f t="shared" ca="1" si="56"/>
        <v>0.16468061596018957</v>
      </c>
      <c r="Q389">
        <f t="shared" ca="1" si="57"/>
        <v>0.16575579892668502</v>
      </c>
      <c r="R389">
        <f t="shared" ca="1" si="58"/>
        <v>0.16468061596018957</v>
      </c>
      <c r="S389">
        <f t="shared" ca="1" si="59"/>
        <v>0.16575579892668502</v>
      </c>
      <c r="T389">
        <f t="shared" ca="1" si="60"/>
        <v>0.10687367647977569</v>
      </c>
      <c r="U389">
        <f t="shared" ca="1" si="61"/>
        <v>0.10541444342857735</v>
      </c>
      <c r="V389">
        <f t="shared" ca="1" si="62"/>
        <v>0.10687367647977569</v>
      </c>
      <c r="W389">
        <f t="shared" ca="1" si="63"/>
        <v>0.10541444342857735</v>
      </c>
      <c r="X389">
        <f t="shared" ca="1" si="64"/>
        <v>3.7808201446707067E-2</v>
      </c>
      <c r="Y389">
        <f t="shared" ca="1" si="65"/>
        <v>5.1068026419445467E-2</v>
      </c>
      <c r="Z389">
        <f t="shared" ca="1" si="66"/>
        <v>3.7808201446707067E-2</v>
      </c>
      <c r="AA389">
        <f t="shared" ca="1" si="67"/>
        <v>5.1068026419445467E-2</v>
      </c>
      <c r="AB389">
        <f t="shared" ca="1" si="68"/>
        <v>4.526111261347552E-2</v>
      </c>
      <c r="AC389">
        <f t="shared" ca="1" si="69"/>
        <v>4.1751821855661231E-2</v>
      </c>
      <c r="AD389">
        <f t="shared" ca="1" si="70"/>
        <v>4.526111261347552E-2</v>
      </c>
      <c r="AE389">
        <f t="shared" ca="1" si="71"/>
        <v>4.1751821855661231E-2</v>
      </c>
      <c r="AF389" s="18"/>
      <c r="AG389" s="18"/>
      <c r="AH389" s="18"/>
      <c r="AI389" s="18"/>
    </row>
    <row r="390" spans="2:35" x14ac:dyDescent="0.15">
      <c r="B390">
        <v>1.901</v>
      </c>
      <c r="C390">
        <v>7</v>
      </c>
      <c r="D390" s="18">
        <v>2.8479999999999998E-2</v>
      </c>
      <c r="E390" s="18">
        <v>7.0779999999999996E-2</v>
      </c>
      <c r="F390" s="18">
        <v>3.9419999999999997E-2</v>
      </c>
      <c r="G390" s="18">
        <v>0.44819999999999999</v>
      </c>
      <c r="H390" s="18">
        <v>4.4150000000000002E-2</v>
      </c>
      <c r="I390" s="18">
        <v>2.3210000000000002</v>
      </c>
      <c r="J390" s="18">
        <v>0.17879999999999999</v>
      </c>
      <c r="K390" s="18">
        <v>9.1689999999999994E-2</v>
      </c>
      <c r="L390" s="18">
        <v>2.8719999999999999</v>
      </c>
      <c r="M390" s="18">
        <v>8.7080000000000005E-2</v>
      </c>
      <c r="O390" s="18">
        <f t="shared" si="72"/>
        <v>1.7901</v>
      </c>
      <c r="P390">
        <f t="shared" ca="1" si="56"/>
        <v>0.16536470210984269</v>
      </c>
      <c r="Q390">
        <f t="shared" ca="1" si="57"/>
        <v>0.17234934713909436</v>
      </c>
      <c r="R390">
        <f t="shared" ca="1" si="58"/>
        <v>0.16536470210984269</v>
      </c>
      <c r="S390">
        <f t="shared" ca="1" si="59"/>
        <v>0.17234934713909436</v>
      </c>
      <c r="T390">
        <f t="shared" ca="1" si="60"/>
        <v>0.10744135632485548</v>
      </c>
      <c r="U390">
        <f t="shared" ca="1" si="61"/>
        <v>0.11134201588295198</v>
      </c>
      <c r="V390">
        <f t="shared" ca="1" si="62"/>
        <v>0.10744135632485548</v>
      </c>
      <c r="W390">
        <f t="shared" ca="1" si="63"/>
        <v>0.11134201588295198</v>
      </c>
      <c r="X390">
        <f t="shared" ca="1" si="64"/>
        <v>4.0980229388108025E-2</v>
      </c>
      <c r="Y390">
        <f t="shared" ca="1" si="65"/>
        <v>5.3479631826323773E-2</v>
      </c>
      <c r="Z390">
        <f t="shared" ca="1" si="66"/>
        <v>4.0980229388108025E-2</v>
      </c>
      <c r="AA390">
        <f t="shared" ca="1" si="67"/>
        <v>5.3479631826323773E-2</v>
      </c>
      <c r="AB390">
        <f t="shared" ca="1" si="68"/>
        <v>4.1987135203021615E-2</v>
      </c>
      <c r="AC390">
        <f t="shared" ca="1" si="69"/>
        <v>3.2852777398485342E-2</v>
      </c>
      <c r="AD390">
        <f t="shared" ca="1" si="70"/>
        <v>4.1987135203021615E-2</v>
      </c>
      <c r="AE390">
        <f t="shared" ca="1" si="71"/>
        <v>3.2852777398485342E-2</v>
      </c>
      <c r="AF390" s="18"/>
      <c r="AG390" s="18"/>
      <c r="AH390" s="18"/>
      <c r="AI390" s="18"/>
    </row>
    <row r="391" spans="2:35" x14ac:dyDescent="0.15">
      <c r="B391">
        <v>1.901</v>
      </c>
      <c r="C391">
        <v>10</v>
      </c>
      <c r="D391" s="18">
        <v>6.7250000000000004E-2</v>
      </c>
      <c r="E391" s="18">
        <v>0.4032</v>
      </c>
      <c r="F391" s="18">
        <v>1.258</v>
      </c>
      <c r="G391" s="18">
        <v>1.022</v>
      </c>
      <c r="H391" s="18">
        <v>-0.64019999999999999</v>
      </c>
      <c r="I391" s="18">
        <v>2.8410000000000002</v>
      </c>
      <c r="J391" s="18">
        <v>1.6240000000000001</v>
      </c>
      <c r="K391" s="18">
        <v>0.22750000000000001</v>
      </c>
      <c r="L391" s="18">
        <v>2.911</v>
      </c>
      <c r="M391" s="18">
        <v>0.18379999999999999</v>
      </c>
      <c r="O391" s="18">
        <f t="shared" si="72"/>
        <v>2.2536</v>
      </c>
      <c r="P391">
        <f t="shared" ca="1" si="56"/>
        <v>0.16817371329608655</v>
      </c>
      <c r="Q391">
        <f t="shared" ca="1" si="57"/>
        <v>0.17920243767785407</v>
      </c>
      <c r="R391">
        <f t="shared" ca="1" si="58"/>
        <v>0.16817371329608655</v>
      </c>
      <c r="S391">
        <f t="shared" ca="1" si="59"/>
        <v>0.17920243767785407</v>
      </c>
      <c r="T391">
        <f t="shared" ca="1" si="60"/>
        <v>0.10993114652744533</v>
      </c>
      <c r="U391">
        <f t="shared" ca="1" si="61"/>
        <v>0.11737892684024842</v>
      </c>
      <c r="V391">
        <f t="shared" ca="1" si="62"/>
        <v>0.10993114652744533</v>
      </c>
      <c r="W391">
        <f t="shared" ca="1" si="63"/>
        <v>0.11737892684024842</v>
      </c>
      <c r="X391">
        <f t="shared" ca="1" si="64"/>
        <v>4.4106857580571021E-2</v>
      </c>
      <c r="Y391">
        <f t="shared" ca="1" si="65"/>
        <v>5.6100194781117677E-2</v>
      </c>
      <c r="Z391">
        <f t="shared" ca="1" si="66"/>
        <v>4.4106857580571021E-2</v>
      </c>
      <c r="AA391">
        <f t="shared" ca="1" si="67"/>
        <v>5.6100194781117677E-2</v>
      </c>
      <c r="AB391">
        <f t="shared" ca="1" si="68"/>
        <v>3.7409707436798709E-2</v>
      </c>
      <c r="AC391">
        <f t="shared" ca="1" si="69"/>
        <v>2.6567862102028269E-2</v>
      </c>
      <c r="AD391">
        <f t="shared" ca="1" si="70"/>
        <v>3.7409707436798709E-2</v>
      </c>
      <c r="AE391">
        <f t="shared" ca="1" si="71"/>
        <v>2.6567862102028269E-2</v>
      </c>
      <c r="AF391" s="18"/>
      <c r="AG391" s="18"/>
      <c r="AH391" s="18"/>
      <c r="AI391" s="18"/>
    </row>
    <row r="392" spans="2:35" x14ac:dyDescent="0.15">
      <c r="B392">
        <v>1.901</v>
      </c>
      <c r="C392">
        <v>15</v>
      </c>
      <c r="D392" s="18">
        <v>5.6460000000000003E-2</v>
      </c>
      <c r="E392" s="18">
        <v>7.0139999999999994E-2</v>
      </c>
      <c r="F392" s="18">
        <v>1.9690000000000001</v>
      </c>
      <c r="G392" s="18">
        <v>1.052</v>
      </c>
      <c r="H392" s="18">
        <v>5.2760000000000001E-2</v>
      </c>
      <c r="I392" s="18">
        <v>2.7629999999999999</v>
      </c>
      <c r="J392" s="18">
        <v>0.12920000000000001</v>
      </c>
      <c r="K392" s="18">
        <v>0.1366</v>
      </c>
      <c r="L392" s="18">
        <v>3.1789999999999998</v>
      </c>
      <c r="M392" s="18">
        <v>0.1031</v>
      </c>
      <c r="O392" s="18">
        <f t="shared" si="72"/>
        <v>2.8371</v>
      </c>
      <c r="P392">
        <f t="shared" ca="1" si="56"/>
        <v>0.17611753950838341</v>
      </c>
      <c r="Q392">
        <f t="shared" ca="1" si="57"/>
        <v>0.18618750446902821</v>
      </c>
      <c r="R392">
        <f t="shared" ca="1" si="58"/>
        <v>0.17611753950838341</v>
      </c>
      <c r="S392">
        <f t="shared" ca="1" si="59"/>
        <v>0.18618750446902821</v>
      </c>
      <c r="T392">
        <f t="shared" ca="1" si="60"/>
        <v>0.11632801313468534</v>
      </c>
      <c r="U392">
        <f t="shared" ca="1" si="61"/>
        <v>0.12283633418321097</v>
      </c>
      <c r="V392">
        <f t="shared" ca="1" si="62"/>
        <v>0.11632801313468534</v>
      </c>
      <c r="W392">
        <f t="shared" ca="1" si="63"/>
        <v>0.12283633418321097</v>
      </c>
      <c r="X392">
        <f t="shared" ca="1" si="64"/>
        <v>4.8302617575855793E-2</v>
      </c>
      <c r="Y392">
        <f t="shared" ca="1" si="65"/>
        <v>5.8628517768512106E-2</v>
      </c>
      <c r="Z392">
        <f t="shared" ca="1" si="66"/>
        <v>4.8302617575855793E-2</v>
      </c>
      <c r="AA392">
        <f t="shared" ca="1" si="67"/>
        <v>5.8628517768512106E-2</v>
      </c>
      <c r="AB392">
        <f t="shared" ca="1" si="68"/>
        <v>3.2261971013377758E-2</v>
      </c>
      <c r="AC392">
        <f t="shared" ca="1" si="69"/>
        <v>2.3111619764482033E-2</v>
      </c>
      <c r="AD392">
        <f t="shared" ca="1" si="70"/>
        <v>3.2261971013377758E-2</v>
      </c>
      <c r="AE392">
        <f t="shared" ca="1" si="71"/>
        <v>2.3111619764482033E-2</v>
      </c>
      <c r="AF392" s="18"/>
      <c r="AG392" s="18"/>
      <c r="AH392" s="18"/>
      <c r="AI392" s="18"/>
    </row>
    <row r="393" spans="2:35" x14ac:dyDescent="0.15">
      <c r="B393">
        <v>1.901</v>
      </c>
      <c r="C393">
        <v>20</v>
      </c>
      <c r="D393" s="18">
        <v>6.2280000000000002E-2</v>
      </c>
      <c r="E393" s="18">
        <v>2.6919999999999999E-2</v>
      </c>
      <c r="F393" s="18">
        <v>1.647</v>
      </c>
      <c r="G393" s="18">
        <v>0.42209999999999998</v>
      </c>
      <c r="H393" s="18">
        <v>-5.2850000000000001E-2</v>
      </c>
      <c r="I393" s="18">
        <v>2.9980000000000002</v>
      </c>
      <c r="J393" s="18">
        <v>7.1419999999999997E-2</v>
      </c>
      <c r="K393" s="18">
        <v>0.33310000000000001</v>
      </c>
      <c r="L393" s="18">
        <v>3.1760000000000002</v>
      </c>
      <c r="M393" s="18">
        <v>0.17180000000000001</v>
      </c>
      <c r="O393" s="18">
        <f t="shared" si="72"/>
        <v>3.5716999999999999</v>
      </c>
      <c r="P393">
        <f t="shared" ca="1" si="56"/>
        <v>0.19158444278421274</v>
      </c>
      <c r="Q393">
        <f t="shared" ca="1" si="57"/>
        <v>0.19317250222209292</v>
      </c>
      <c r="R393">
        <f t="shared" ca="1" si="58"/>
        <v>0.19158444278421274</v>
      </c>
      <c r="S393">
        <f t="shared" ca="1" si="59"/>
        <v>0.19317250222209292</v>
      </c>
      <c r="T393">
        <f t="shared" ca="1" si="60"/>
        <v>0.12303737309911633</v>
      </c>
      <c r="U393">
        <f t="shared" ca="1" si="61"/>
        <v>0.12263917416287883</v>
      </c>
      <c r="V393">
        <f t="shared" ca="1" si="62"/>
        <v>0.12303737309911633</v>
      </c>
      <c r="W393">
        <f t="shared" ca="1" si="63"/>
        <v>0.12263917416287883</v>
      </c>
      <c r="X393">
        <f t="shared" ca="1" si="64"/>
        <v>5.2966764175793254E-2</v>
      </c>
      <c r="Y393">
        <f t="shared" ca="1" si="65"/>
        <v>5.986318025430952E-2</v>
      </c>
      <c r="Z393">
        <f t="shared" ca="1" si="66"/>
        <v>5.2966764175793254E-2</v>
      </c>
      <c r="AA393">
        <f t="shared" ca="1" si="67"/>
        <v>5.986318025430952E-2</v>
      </c>
      <c r="AB393">
        <f t="shared" ca="1" si="68"/>
        <v>2.74259258302934E-2</v>
      </c>
      <c r="AC393">
        <f t="shared" ca="1" si="69"/>
        <v>2.1968809684862936E-2</v>
      </c>
      <c r="AD393">
        <f t="shared" ca="1" si="70"/>
        <v>2.74259258302934E-2</v>
      </c>
      <c r="AE393">
        <f t="shared" ca="1" si="71"/>
        <v>2.1968809684862936E-2</v>
      </c>
      <c r="AF393" s="18"/>
      <c r="AG393" s="18"/>
      <c r="AH393" s="18"/>
      <c r="AI393" s="18"/>
    </row>
    <row r="394" spans="2:35" x14ac:dyDescent="0.15">
      <c r="B394">
        <v>4.0910000000000002</v>
      </c>
      <c r="C394">
        <v>1</v>
      </c>
      <c r="D394" s="18">
        <v>8.7429999999999994E-2</v>
      </c>
      <c r="E394" s="18">
        <v>3.5369999999999999E-2</v>
      </c>
      <c r="F394" s="18">
        <v>1.056</v>
      </c>
      <c r="G394" s="18">
        <v>0.3478</v>
      </c>
      <c r="H394" s="18">
        <v>7.8950000000000006E-2</v>
      </c>
      <c r="I394" s="18">
        <v>1.9410000000000001</v>
      </c>
      <c r="J394" s="18">
        <v>0.19189999999999999</v>
      </c>
      <c r="K394" s="18">
        <v>-8.2729999999999998E-2</v>
      </c>
      <c r="L394" s="18">
        <v>2.806</v>
      </c>
      <c r="M394" s="18">
        <v>0.25030000000000002</v>
      </c>
      <c r="O394" s="18">
        <f t="shared" si="72"/>
        <v>4.4965000000000002</v>
      </c>
      <c r="P394">
        <f t="shared" ca="1" si="56"/>
        <v>0.20905107939517481</v>
      </c>
      <c r="Q394">
        <f t="shared" ca="1" si="57"/>
        <v>0.20003699422697158</v>
      </c>
      <c r="R394">
        <f t="shared" ca="1" si="58"/>
        <v>0.20905107939517481</v>
      </c>
      <c r="S394">
        <f t="shared" ca="1" si="59"/>
        <v>0.20003699422697158</v>
      </c>
      <c r="T394">
        <f t="shared" ca="1" si="60"/>
        <v>0.11255413940433112</v>
      </c>
      <c r="U394">
        <f t="shared" ca="1" si="61"/>
        <v>0.10111902048971468</v>
      </c>
      <c r="V394">
        <f t="shared" ca="1" si="62"/>
        <v>0.11255413940433112</v>
      </c>
      <c r="W394">
        <f t="shared" ca="1" si="63"/>
        <v>0.10111902048971468</v>
      </c>
      <c r="X394">
        <f t="shared" ca="1" si="64"/>
        <v>5.6132964449182393E-2</v>
      </c>
      <c r="Y394">
        <f t="shared" ca="1" si="65"/>
        <v>5.9497958293456221E-2</v>
      </c>
      <c r="Z394">
        <f t="shared" ca="1" si="66"/>
        <v>5.6132964449182393E-2</v>
      </c>
      <c r="AA394">
        <f t="shared" ca="1" si="67"/>
        <v>5.9497958293456221E-2</v>
      </c>
      <c r="AB394">
        <f t="shared" ca="1" si="68"/>
        <v>2.3528776502051429E-2</v>
      </c>
      <c r="AC394">
        <f t="shared" ca="1" si="69"/>
        <v>2.2165459173038422E-2</v>
      </c>
      <c r="AD394">
        <f t="shared" ca="1" si="70"/>
        <v>2.3528776502051429E-2</v>
      </c>
      <c r="AE394">
        <f t="shared" ca="1" si="71"/>
        <v>2.2165459173038422E-2</v>
      </c>
      <c r="AF394" s="18"/>
      <c r="AG394" s="18"/>
      <c r="AH394" s="18"/>
      <c r="AI394" s="18"/>
    </row>
    <row r="395" spans="2:35" x14ac:dyDescent="0.15">
      <c r="B395">
        <v>4.0910000000000002</v>
      </c>
      <c r="C395">
        <v>3</v>
      </c>
      <c r="D395" s="18">
        <v>8.7889999999999996E-2</v>
      </c>
      <c r="E395" s="18">
        <v>-0.1396</v>
      </c>
      <c r="F395" s="18">
        <v>1.992</v>
      </c>
      <c r="G395" s="18">
        <v>0.22470000000000001</v>
      </c>
      <c r="H395" s="18">
        <v>0.37240000000000001</v>
      </c>
      <c r="I395" s="18">
        <v>2.2410000000000001</v>
      </c>
      <c r="J395" s="18">
        <v>0.36209999999999998</v>
      </c>
      <c r="K395" s="18">
        <v>-0.224</v>
      </c>
      <c r="L395" s="18">
        <v>3.327</v>
      </c>
      <c r="M395" s="18">
        <v>0.23630000000000001</v>
      </c>
      <c r="O395" s="18">
        <f t="shared" si="72"/>
        <v>5.6607000000000003</v>
      </c>
      <c r="P395">
        <f t="shared" ca="1" si="56"/>
        <v>0.22009974927051973</v>
      </c>
      <c r="Q395">
        <f t="shared" ca="1" si="57"/>
        <v>0.20669070876291873</v>
      </c>
      <c r="R395">
        <f t="shared" ca="1" si="58"/>
        <v>0.22009974927051973</v>
      </c>
      <c r="S395">
        <f t="shared" ca="1" si="59"/>
        <v>0.20669070876291873</v>
      </c>
      <c r="T395">
        <f t="shared" ca="1" si="60"/>
        <v>0.10247747870457002</v>
      </c>
      <c r="U395">
        <f t="shared" ca="1" si="61"/>
        <v>8.7778559630534048E-2</v>
      </c>
      <c r="V395">
        <f t="shared" ca="1" si="62"/>
        <v>0.10247747870457002</v>
      </c>
      <c r="W395">
        <f t="shared" ca="1" si="63"/>
        <v>8.7778559630534048E-2</v>
      </c>
      <c r="X395">
        <f t="shared" ca="1" si="64"/>
        <v>5.9462943821023732E-2</v>
      </c>
      <c r="Y395">
        <f t="shared" ca="1" si="65"/>
        <v>6.0337656893324404E-2</v>
      </c>
      <c r="Z395">
        <f t="shared" ca="1" si="66"/>
        <v>5.9462943821023732E-2</v>
      </c>
      <c r="AA395">
        <f t="shared" ca="1" si="67"/>
        <v>6.0337656893324404E-2</v>
      </c>
      <c r="AB395">
        <f t="shared" ca="1" si="68"/>
        <v>2.0772469411766026E-2</v>
      </c>
      <c r="AC395">
        <f t="shared" ca="1" si="69"/>
        <v>2.2109186913201614E-2</v>
      </c>
      <c r="AD395">
        <f t="shared" ca="1" si="70"/>
        <v>2.0772469411766026E-2</v>
      </c>
      <c r="AE395">
        <f t="shared" ca="1" si="71"/>
        <v>2.2109186913201614E-2</v>
      </c>
      <c r="AF395" s="18"/>
      <c r="AG395" s="18"/>
      <c r="AH395" s="18"/>
      <c r="AI395" s="18"/>
    </row>
    <row r="396" spans="2:35" x14ac:dyDescent="0.15">
      <c r="B396">
        <v>4.0910000000000002</v>
      </c>
      <c r="C396">
        <v>5</v>
      </c>
      <c r="D396" s="18">
        <v>8.8580000000000006E-2</v>
      </c>
      <c r="E396" s="18">
        <v>-0.74019999999999997</v>
      </c>
      <c r="F396" s="18">
        <v>3.1779999999999999</v>
      </c>
      <c r="G396" s="18">
        <v>0.48649999999999999</v>
      </c>
      <c r="H396" s="18">
        <v>0.32219999999999999</v>
      </c>
      <c r="I396" s="18">
        <v>2.3359999999999999</v>
      </c>
      <c r="J396" s="18">
        <v>0.45579999999999998</v>
      </c>
      <c r="K396" s="18">
        <v>0.33379999999999999</v>
      </c>
      <c r="L396" s="18">
        <v>2.831</v>
      </c>
      <c r="M396" s="18">
        <v>0.2208</v>
      </c>
      <c r="O396" s="18">
        <f t="shared" si="72"/>
        <v>7.1265000000000001</v>
      </c>
      <c r="P396">
        <f t="shared" ca="1" si="56"/>
        <v>0.22487631591451629</v>
      </c>
      <c r="Q396">
        <f t="shared" ca="1" si="57"/>
        <v>0.21309234493833001</v>
      </c>
      <c r="R396">
        <f t="shared" ca="1" si="58"/>
        <v>0.22487631591451629</v>
      </c>
      <c r="S396">
        <f t="shared" ca="1" si="59"/>
        <v>0.21309234493833001</v>
      </c>
      <c r="T396">
        <f t="shared" ca="1" si="60"/>
        <v>0.10189083577093838</v>
      </c>
      <c r="U396">
        <f t="shared" ca="1" si="61"/>
        <v>8.9016873533148244E-2</v>
      </c>
      <c r="V396">
        <f t="shared" ca="1" si="62"/>
        <v>0.10189083577093838</v>
      </c>
      <c r="W396">
        <f t="shared" ca="1" si="63"/>
        <v>8.9016873533148244E-2</v>
      </c>
      <c r="X396">
        <f t="shared" ca="1" si="64"/>
        <v>5.9664936402913461E-2</v>
      </c>
      <c r="Y396">
        <f t="shared" ca="1" si="65"/>
        <v>5.9299812447662192E-2</v>
      </c>
      <c r="Z396">
        <f t="shared" ca="1" si="66"/>
        <v>5.9664936402913461E-2</v>
      </c>
      <c r="AA396">
        <f t="shared" ca="1" si="67"/>
        <v>5.9299812447662192E-2</v>
      </c>
      <c r="AB396">
        <f t="shared" ca="1" si="68"/>
        <v>1.8980138809645448E-2</v>
      </c>
      <c r="AC396">
        <f t="shared" ca="1" si="69"/>
        <v>1.9094301990439329E-2</v>
      </c>
      <c r="AD396">
        <f t="shared" ca="1" si="70"/>
        <v>1.8980138809645448E-2</v>
      </c>
      <c r="AE396">
        <f t="shared" ca="1" si="71"/>
        <v>1.9094301990439329E-2</v>
      </c>
      <c r="AF396" s="18"/>
      <c r="AG396" s="18"/>
      <c r="AH396" s="18"/>
      <c r="AI396" s="18"/>
    </row>
    <row r="397" spans="2:35" x14ac:dyDescent="0.15">
      <c r="B397">
        <v>4.0910000000000002</v>
      </c>
      <c r="C397">
        <v>7</v>
      </c>
      <c r="D397" s="18">
        <v>8.4400000000000003E-2</v>
      </c>
      <c r="E397" s="18">
        <v>-1.7410000000000001</v>
      </c>
      <c r="F397" s="18">
        <v>3.1030000000000002</v>
      </c>
      <c r="G397" s="18">
        <v>0.61529999999999996</v>
      </c>
      <c r="H397" s="18">
        <v>1.1830000000000001</v>
      </c>
      <c r="I397" s="18">
        <v>2.62</v>
      </c>
      <c r="J397" s="18">
        <v>0.56599999999999995</v>
      </c>
      <c r="K397" s="18">
        <v>0.379</v>
      </c>
      <c r="L397" s="18">
        <v>2.9359999999999999</v>
      </c>
      <c r="M397" s="18">
        <v>0.222</v>
      </c>
      <c r="O397" s="18">
        <f t="shared" si="72"/>
        <v>8.9717000000000002</v>
      </c>
      <c r="P397">
        <f t="shared" ca="1" si="56"/>
        <v>0.2268790501942495</v>
      </c>
      <c r="Q397">
        <f t="shared" ca="1" si="57"/>
        <v>0.2192620461497829</v>
      </c>
      <c r="R397">
        <f t="shared" ca="1" si="58"/>
        <v>0.2268790501942495</v>
      </c>
      <c r="S397">
        <f t="shared" ca="1" si="59"/>
        <v>0.2192620461497829</v>
      </c>
      <c r="T397">
        <f t="shared" ca="1" si="60"/>
        <v>0.10210849607490688</v>
      </c>
      <c r="U397">
        <f t="shared" ca="1" si="61"/>
        <v>9.2253483518888249E-2</v>
      </c>
      <c r="V397">
        <f t="shared" ca="1" si="62"/>
        <v>0.10210849607490688</v>
      </c>
      <c r="W397">
        <f t="shared" ca="1" si="63"/>
        <v>9.2253483518888249E-2</v>
      </c>
      <c r="X397">
        <f t="shared" ca="1" si="64"/>
        <v>5.8548596217625606E-2</v>
      </c>
      <c r="Y397">
        <f t="shared" ca="1" si="65"/>
        <v>5.6755211125872146E-2</v>
      </c>
      <c r="Z397">
        <f t="shared" ca="1" si="66"/>
        <v>5.8548596217625606E-2</v>
      </c>
      <c r="AA397">
        <f t="shared" ca="1" si="67"/>
        <v>5.6755211125872146E-2</v>
      </c>
      <c r="AB397">
        <f t="shared" ca="1" si="68"/>
        <v>1.776678931279585E-2</v>
      </c>
      <c r="AC397">
        <f t="shared" ca="1" si="69"/>
        <v>1.4136773554476567E-2</v>
      </c>
      <c r="AD397">
        <f t="shared" ca="1" si="70"/>
        <v>1.776678931279585E-2</v>
      </c>
      <c r="AE397">
        <f t="shared" ca="1" si="71"/>
        <v>1.4136773554476567E-2</v>
      </c>
      <c r="AF397" s="18"/>
      <c r="AG397" s="18"/>
      <c r="AH397" s="18"/>
      <c r="AI397" s="18"/>
    </row>
    <row r="398" spans="2:35" x14ac:dyDescent="0.15">
      <c r="B398">
        <v>4.0910000000000002</v>
      </c>
      <c r="C398">
        <v>10</v>
      </c>
      <c r="D398" s="18">
        <v>8.3549999999999999E-2</v>
      </c>
      <c r="E398" s="18">
        <v>4.4720000000000003E-2</v>
      </c>
      <c r="F398" s="18">
        <v>1.4610000000000001</v>
      </c>
      <c r="G398" s="18">
        <v>0.21990000000000001</v>
      </c>
      <c r="H398" s="18">
        <v>7.3090000000000002E-2</v>
      </c>
      <c r="I398" s="18">
        <v>2.351</v>
      </c>
      <c r="J398" s="18">
        <v>0.152</v>
      </c>
      <c r="K398" s="18">
        <v>8.8599999999999998E-2</v>
      </c>
      <c r="L398" s="18">
        <v>2.7949999999999999</v>
      </c>
      <c r="M398" s="18">
        <v>7.1629999999999999E-2</v>
      </c>
      <c r="O398" s="18">
        <f t="shared" si="72"/>
        <v>11.295</v>
      </c>
      <c r="P398">
        <f t="shared" ca="1" si="56"/>
        <v>0.22825162195943993</v>
      </c>
      <c r="Q398">
        <f t="shared" ca="1" si="57"/>
        <v>0.2252992091346474</v>
      </c>
      <c r="R398">
        <f t="shared" ca="1" si="58"/>
        <v>0.22825162195943993</v>
      </c>
      <c r="S398">
        <f t="shared" ca="1" si="59"/>
        <v>0.2252992091346474</v>
      </c>
      <c r="T398">
        <f t="shared" ca="1" si="60"/>
        <v>0.10226782946150598</v>
      </c>
      <c r="U398">
        <f t="shared" ca="1" si="61"/>
        <v>9.5751160964321222E-2</v>
      </c>
      <c r="V398">
        <f t="shared" ca="1" si="62"/>
        <v>0.10226782946150598</v>
      </c>
      <c r="W398">
        <f t="shared" ca="1" si="63"/>
        <v>9.5751160964321222E-2</v>
      </c>
      <c r="X398">
        <f t="shared" ca="1" si="64"/>
        <v>5.6872477404775426E-2</v>
      </c>
      <c r="Y398">
        <f t="shared" ca="1" si="65"/>
        <v>5.5255516484977202E-2</v>
      </c>
      <c r="Z398">
        <f t="shared" ca="1" si="66"/>
        <v>5.6872477404775426E-2</v>
      </c>
      <c r="AA398">
        <f t="shared" ca="1" si="67"/>
        <v>5.5255516484977202E-2</v>
      </c>
      <c r="AB398">
        <f t="shared" ca="1" si="68"/>
        <v>1.6725094293244043E-2</v>
      </c>
      <c r="AC398">
        <f t="shared" ca="1" si="69"/>
        <v>1.2284507680429144E-2</v>
      </c>
      <c r="AD398">
        <f t="shared" ca="1" si="70"/>
        <v>1.6725094293244043E-2</v>
      </c>
      <c r="AE398">
        <f t="shared" ca="1" si="71"/>
        <v>1.2284507680429144E-2</v>
      </c>
      <c r="AF398" s="18"/>
      <c r="AG398" s="18"/>
      <c r="AH398" s="18"/>
      <c r="AI398" s="18"/>
    </row>
    <row r="399" spans="2:35" x14ac:dyDescent="0.15">
      <c r="B399">
        <v>4.0910000000000002</v>
      </c>
      <c r="C399">
        <v>15</v>
      </c>
      <c r="D399" s="18">
        <v>7.8539999999999999E-2</v>
      </c>
      <c r="E399" s="18">
        <v>4.9700000000000001E-2</v>
      </c>
      <c r="F399" s="18">
        <v>1.462</v>
      </c>
      <c r="G399" s="18">
        <v>0.27629999999999999</v>
      </c>
      <c r="H399" s="18">
        <v>8.8590000000000002E-2</v>
      </c>
      <c r="I399" s="18">
        <v>2.4540000000000002</v>
      </c>
      <c r="J399" s="18">
        <v>0.15310000000000001</v>
      </c>
      <c r="K399" s="18">
        <v>0.1139</v>
      </c>
      <c r="L399" s="18">
        <v>2.8860000000000001</v>
      </c>
      <c r="M399" s="18">
        <v>8.3790000000000003E-2</v>
      </c>
      <c r="O399" s="18">
        <f t="shared" si="72"/>
        <v>14.218999999999999</v>
      </c>
      <c r="P399">
        <f t="shared" ca="1" si="56"/>
        <v>0.22999921429536932</v>
      </c>
      <c r="Q399">
        <f t="shared" ca="1" si="57"/>
        <v>0.23138701032675663</v>
      </c>
      <c r="R399">
        <f t="shared" ca="1" si="58"/>
        <v>0.22999921429536932</v>
      </c>
      <c r="S399">
        <f t="shared" ca="1" si="59"/>
        <v>0.23138701032675663</v>
      </c>
      <c r="T399">
        <f t="shared" ca="1" si="60"/>
        <v>0.10320943024256397</v>
      </c>
      <c r="U399">
        <f t="shared" ca="1" si="61"/>
        <v>9.9638579672152977E-2</v>
      </c>
      <c r="V399">
        <f t="shared" ca="1" si="62"/>
        <v>0.10320943024256397</v>
      </c>
      <c r="W399">
        <f t="shared" ca="1" si="63"/>
        <v>9.9638579672152977E-2</v>
      </c>
      <c r="X399">
        <f t="shared" ca="1" si="64"/>
        <v>5.4879287876671491E-2</v>
      </c>
      <c r="Y399">
        <f t="shared" ca="1" si="65"/>
        <v>5.4204832508173859E-2</v>
      </c>
      <c r="Z399">
        <f t="shared" ca="1" si="66"/>
        <v>5.4879287876671491E-2</v>
      </c>
      <c r="AA399">
        <f t="shared" ca="1" si="67"/>
        <v>5.4204832508173859E-2</v>
      </c>
      <c r="AB399">
        <f t="shared" ca="1" si="68"/>
        <v>1.5555987237396263E-2</v>
      </c>
      <c r="AC399">
        <f t="shared" ca="1" si="69"/>
        <v>1.2341893042734798E-2</v>
      </c>
      <c r="AD399">
        <f t="shared" ca="1" si="70"/>
        <v>1.5555987237396263E-2</v>
      </c>
      <c r="AE399">
        <f t="shared" ca="1" si="71"/>
        <v>1.2341893042734798E-2</v>
      </c>
      <c r="AF399" s="18"/>
      <c r="AG399" s="18"/>
      <c r="AH399" s="18"/>
      <c r="AI399" s="18"/>
    </row>
    <row r="400" spans="2:35" x14ac:dyDescent="0.15">
      <c r="B400">
        <v>4.0910000000000002</v>
      </c>
      <c r="C400">
        <v>20</v>
      </c>
      <c r="D400" s="18">
        <v>8.8450000000000001E-2</v>
      </c>
      <c r="E400" s="18">
        <v>-4.3479999999999998E-2</v>
      </c>
      <c r="F400" s="18">
        <v>0.50739999999999996</v>
      </c>
      <c r="G400" s="18">
        <v>0.12470000000000001</v>
      </c>
      <c r="H400" s="18">
        <v>0.1081</v>
      </c>
      <c r="I400" s="18">
        <v>1.5229999999999999</v>
      </c>
      <c r="J400" s="18">
        <v>0.50580000000000003</v>
      </c>
      <c r="K400" s="18">
        <v>0.21529999999999999</v>
      </c>
      <c r="L400" s="18">
        <v>2.83</v>
      </c>
      <c r="M400" s="18">
        <v>0.16259999999999999</v>
      </c>
      <c r="O400" s="18">
        <f t="shared" si="72"/>
        <v>17.901</v>
      </c>
      <c r="P400">
        <f t="shared" ca="1" si="56"/>
        <v>0.23308946249865548</v>
      </c>
      <c r="Q400">
        <f t="shared" ca="1" si="57"/>
        <v>0.23781174594489712</v>
      </c>
      <c r="R400">
        <f t="shared" ca="1" si="58"/>
        <v>0.23308946249865548</v>
      </c>
      <c r="S400">
        <f t="shared" ca="1" si="59"/>
        <v>0.23781174594489712</v>
      </c>
      <c r="T400">
        <f t="shared" ca="1" si="60"/>
        <v>0.10577334258988642</v>
      </c>
      <c r="U400">
        <f t="shared" ca="1" si="61"/>
        <v>0.10403200719361791</v>
      </c>
      <c r="V400">
        <f t="shared" ca="1" si="62"/>
        <v>0.10577334258988642</v>
      </c>
      <c r="W400">
        <f t="shared" ca="1" si="63"/>
        <v>0.10403200719361791</v>
      </c>
      <c r="X400">
        <f t="shared" ca="1" si="64"/>
        <v>5.273242275885559E-2</v>
      </c>
      <c r="Y400">
        <f t="shared" ca="1" si="65"/>
        <v>5.2736193245111855E-2</v>
      </c>
      <c r="Z400">
        <f t="shared" ca="1" si="66"/>
        <v>5.273242275885559E-2</v>
      </c>
      <c r="AA400">
        <f t="shared" ca="1" si="67"/>
        <v>5.2736193245111855E-2</v>
      </c>
      <c r="AB400">
        <f t="shared" ca="1" si="68"/>
        <v>1.4114237000677807E-2</v>
      </c>
      <c r="AC400">
        <f t="shared" ca="1" si="69"/>
        <v>1.2593020681405397E-2</v>
      </c>
      <c r="AD400">
        <f t="shared" ca="1" si="70"/>
        <v>1.4114237000677807E-2</v>
      </c>
      <c r="AE400">
        <f t="shared" ca="1" si="71"/>
        <v>1.2593020681405397E-2</v>
      </c>
      <c r="AF400" s="18"/>
      <c r="AG400" s="18"/>
      <c r="AH400" s="18"/>
      <c r="AI400" s="18"/>
    </row>
    <row r="401" spans="2:35" x14ac:dyDescent="0.15">
      <c r="B401">
        <v>9.5030000000000001</v>
      </c>
      <c r="C401">
        <v>1</v>
      </c>
      <c r="D401" s="18">
        <v>9.0920000000000001E-2</v>
      </c>
      <c r="E401" s="18">
        <v>1.269E-2</v>
      </c>
      <c r="F401" s="18">
        <v>0.95979999999999999</v>
      </c>
      <c r="G401" s="18">
        <v>0.18640000000000001</v>
      </c>
      <c r="H401" s="18">
        <v>9.2280000000000001E-2</v>
      </c>
      <c r="I401" s="18">
        <v>1.895</v>
      </c>
      <c r="J401" s="18">
        <v>0.23119999999999999</v>
      </c>
      <c r="K401" s="18">
        <v>-0.1245</v>
      </c>
      <c r="L401" s="18">
        <v>2.7770000000000001</v>
      </c>
      <c r="M401" s="18">
        <v>0.29360000000000003</v>
      </c>
      <c r="O401" s="18">
        <f t="shared" si="72"/>
        <v>22.536000000000001</v>
      </c>
      <c r="P401">
        <f t="shared" ca="1" si="56"/>
        <v>0.2442058208492727</v>
      </c>
      <c r="Q401">
        <f t="shared" ca="1" si="57"/>
        <v>0.24496376315815355</v>
      </c>
      <c r="R401">
        <f t="shared" ca="1" si="58"/>
        <v>0.2442058208492727</v>
      </c>
      <c r="S401">
        <f t="shared" ca="1" si="59"/>
        <v>0.24496376315815355</v>
      </c>
      <c r="T401">
        <f t="shared" ca="1" si="60"/>
        <v>0.11149272087677173</v>
      </c>
      <c r="U401">
        <f t="shared" ca="1" si="61"/>
        <v>0.10859132702259999</v>
      </c>
      <c r="V401">
        <f t="shared" ca="1" si="62"/>
        <v>0.11149272087677173</v>
      </c>
      <c r="W401">
        <f t="shared" ca="1" si="63"/>
        <v>0.10859132702259999</v>
      </c>
      <c r="X401">
        <f t="shared" ca="1" si="64"/>
        <v>5.053048404809133E-2</v>
      </c>
      <c r="Y401">
        <f t="shared" ca="1" si="65"/>
        <v>5.0598031641127111E-2</v>
      </c>
      <c r="Z401">
        <f t="shared" ca="1" si="66"/>
        <v>5.053048404809133E-2</v>
      </c>
      <c r="AA401">
        <f t="shared" ca="1" si="67"/>
        <v>5.0598031641127111E-2</v>
      </c>
      <c r="AB401">
        <f t="shared" ca="1" si="68"/>
        <v>1.239473264742777E-2</v>
      </c>
      <c r="AC401">
        <f t="shared" ca="1" si="69"/>
        <v>1.2552499721344864E-2</v>
      </c>
      <c r="AD401">
        <f t="shared" ca="1" si="70"/>
        <v>1.239473264742777E-2</v>
      </c>
      <c r="AE401">
        <f t="shared" ca="1" si="71"/>
        <v>1.2552499721344864E-2</v>
      </c>
      <c r="AF401" s="18"/>
      <c r="AG401" s="18"/>
      <c r="AH401" s="18"/>
      <c r="AI401" s="18"/>
    </row>
    <row r="402" spans="2:35" x14ac:dyDescent="0.15">
      <c r="B402">
        <v>9.5030000000000001</v>
      </c>
      <c r="C402">
        <v>3</v>
      </c>
      <c r="D402" s="18">
        <v>8.7569999999999995E-2</v>
      </c>
      <c r="E402" s="18">
        <v>-9.2399999999999996E-2</v>
      </c>
      <c r="F402" s="18">
        <v>2.9750000000000001</v>
      </c>
      <c r="G402" s="18">
        <v>7.8659999999999994E-2</v>
      </c>
      <c r="H402" s="18">
        <v>0.2258</v>
      </c>
      <c r="I402" s="18">
        <v>2.516</v>
      </c>
      <c r="J402" s="18">
        <v>0.45569999999999999</v>
      </c>
      <c r="K402" s="18">
        <v>-0.1361</v>
      </c>
      <c r="L402" s="18">
        <v>3.4359999999999999</v>
      </c>
      <c r="M402" s="18">
        <v>0.10680000000000001</v>
      </c>
      <c r="O402" s="18">
        <f t="shared" si="72"/>
        <v>28.370999999999999</v>
      </c>
      <c r="P402">
        <f t="shared" ca="1" si="56"/>
        <v>0.26105687642699876</v>
      </c>
      <c r="Q402">
        <f t="shared" ca="1" si="57"/>
        <v>0.25336925233788793</v>
      </c>
      <c r="R402">
        <f t="shared" ca="1" si="58"/>
        <v>0.26105687642699876</v>
      </c>
      <c r="S402">
        <f t="shared" ca="1" si="59"/>
        <v>0.25336925233788793</v>
      </c>
      <c r="T402">
        <f t="shared" ca="1" si="60"/>
        <v>0.11858912357912624</v>
      </c>
      <c r="U402">
        <f t="shared" ca="1" si="61"/>
        <v>0.11264410007284649</v>
      </c>
      <c r="V402">
        <f t="shared" ca="1" si="62"/>
        <v>0.11858912357912624</v>
      </c>
      <c r="W402">
        <f t="shared" ca="1" si="63"/>
        <v>0.11264410007284649</v>
      </c>
      <c r="X402">
        <f t="shared" ca="1" si="64"/>
        <v>4.8292210174988977E-2</v>
      </c>
      <c r="Y402">
        <f t="shared" ca="1" si="65"/>
        <v>4.7756688142592083E-2</v>
      </c>
      <c r="Z402">
        <f t="shared" ca="1" si="66"/>
        <v>4.8292210174988977E-2</v>
      </c>
      <c r="AA402">
        <f t="shared" ca="1" si="67"/>
        <v>4.7756688142592083E-2</v>
      </c>
      <c r="AB402">
        <f t="shared" ca="1" si="68"/>
        <v>1.0485608572879092E-2</v>
      </c>
      <c r="AC402">
        <f t="shared" ca="1" si="69"/>
        <v>1.2102049447593331E-2</v>
      </c>
      <c r="AD402">
        <f t="shared" ca="1" si="70"/>
        <v>1.0485608572879092E-2</v>
      </c>
      <c r="AE402">
        <f t="shared" ca="1" si="71"/>
        <v>1.2102049447593331E-2</v>
      </c>
      <c r="AF402" s="18"/>
      <c r="AG402" s="18"/>
      <c r="AH402" s="18"/>
      <c r="AI402" s="18"/>
    </row>
    <row r="403" spans="2:35" x14ac:dyDescent="0.15">
      <c r="B403">
        <v>9.5030000000000001</v>
      </c>
      <c r="C403">
        <v>5</v>
      </c>
      <c r="D403" s="18">
        <v>8.6699999999999999E-2</v>
      </c>
      <c r="E403" s="18">
        <v>-0.1203</v>
      </c>
      <c r="F403" s="18">
        <v>2.1080000000000001</v>
      </c>
      <c r="G403" s="18">
        <v>0.22969999999999999</v>
      </c>
      <c r="H403" s="18">
        <v>0.35720000000000002</v>
      </c>
      <c r="I403" s="18">
        <v>2.3279999999999998</v>
      </c>
      <c r="J403" s="18">
        <v>0.34789999999999999</v>
      </c>
      <c r="K403" s="18">
        <v>-0.27729999999999999</v>
      </c>
      <c r="L403" s="18">
        <v>3.4830000000000001</v>
      </c>
      <c r="M403" s="18">
        <v>0.27139999999999997</v>
      </c>
      <c r="O403" s="18">
        <f t="shared" si="72"/>
        <v>35.716999999999999</v>
      </c>
      <c r="P403">
        <f t="shared" ca="1" si="56"/>
        <v>0.27077866968872621</v>
      </c>
      <c r="Q403">
        <f t="shared" ca="1" si="57"/>
        <v>0.2637439481333041</v>
      </c>
      <c r="R403">
        <f t="shared" ca="1" si="58"/>
        <v>0.27077866968872621</v>
      </c>
      <c r="S403">
        <f t="shared" ca="1" si="59"/>
        <v>0.2637439481333041</v>
      </c>
      <c r="T403">
        <f t="shared" ca="1" si="60"/>
        <v>0.12177993636780785</v>
      </c>
      <c r="U403">
        <f t="shared" ca="1" si="61"/>
        <v>0.11572671424564546</v>
      </c>
      <c r="V403">
        <f t="shared" ca="1" si="62"/>
        <v>0.12177993636780785</v>
      </c>
      <c r="W403">
        <f t="shared" ca="1" si="63"/>
        <v>0.11572671424564546</v>
      </c>
      <c r="X403">
        <f t="shared" ca="1" si="64"/>
        <v>4.5938392485985788E-2</v>
      </c>
      <c r="Y403">
        <f t="shared" ca="1" si="65"/>
        <v>4.4356508104443554E-2</v>
      </c>
      <c r="Z403">
        <f t="shared" ca="1" si="66"/>
        <v>4.5938392485985788E-2</v>
      </c>
      <c r="AA403">
        <f t="shared" ca="1" si="67"/>
        <v>4.4356508104443554E-2</v>
      </c>
      <c r="AB403">
        <f t="shared" ca="1" si="68"/>
        <v>8.52115323963476E-3</v>
      </c>
      <c r="AC403">
        <f t="shared" ca="1" si="69"/>
        <v>1.1197982134392801E-2</v>
      </c>
      <c r="AD403">
        <f t="shared" ca="1" si="70"/>
        <v>8.52115323963476E-3</v>
      </c>
      <c r="AE403">
        <f t="shared" ca="1" si="71"/>
        <v>1.1197982134392801E-2</v>
      </c>
      <c r="AF403" s="18"/>
      <c r="AG403" s="18"/>
      <c r="AH403" s="18"/>
      <c r="AI403" s="18"/>
    </row>
    <row r="404" spans="2:35" x14ac:dyDescent="0.15">
      <c r="B404">
        <v>9.5030000000000001</v>
      </c>
      <c r="C404">
        <v>7</v>
      </c>
      <c r="D404" s="18">
        <v>8.6739999999999998E-2</v>
      </c>
      <c r="E404" s="18">
        <v>-0.1246</v>
      </c>
      <c r="F404" s="18">
        <v>2.206</v>
      </c>
      <c r="G404" s="18">
        <v>0.2336</v>
      </c>
      <c r="H404" s="18">
        <v>0.3448</v>
      </c>
      <c r="I404" s="18">
        <v>2.3719999999999999</v>
      </c>
      <c r="J404" s="18">
        <v>0.35010000000000002</v>
      </c>
      <c r="K404" s="18">
        <v>-0.2135</v>
      </c>
      <c r="L404" s="18">
        <v>3.5840000000000001</v>
      </c>
      <c r="M404" s="18">
        <v>0.18279999999999999</v>
      </c>
      <c r="O404" s="18">
        <f t="shared" si="72"/>
        <v>44.965000000000003</v>
      </c>
      <c r="P404">
        <f t="shared" ca="1" si="56"/>
        <v>0.28286905919905053</v>
      </c>
      <c r="Q404">
        <f t="shared" ca="1" si="57"/>
        <v>0.27710623461650985</v>
      </c>
      <c r="R404">
        <f t="shared" ca="1" si="58"/>
        <v>0.28286905919905053</v>
      </c>
      <c r="S404">
        <f t="shared" ca="1" si="59"/>
        <v>0.27710623461650985</v>
      </c>
      <c r="T404">
        <f t="shared" ca="1" si="60"/>
        <v>0.1234909929141788</v>
      </c>
      <c r="U404">
        <f t="shared" ca="1" si="61"/>
        <v>0.11801241813623901</v>
      </c>
      <c r="V404">
        <f t="shared" ca="1" si="62"/>
        <v>0.1234909929141788</v>
      </c>
      <c r="W404">
        <f t="shared" ca="1" si="63"/>
        <v>0.11801241813623901</v>
      </c>
      <c r="X404">
        <f t="shared" ca="1" si="64"/>
        <v>4.3464119992165186E-2</v>
      </c>
      <c r="Y404">
        <f t="shared" ca="1" si="65"/>
        <v>4.0761842825690717E-2</v>
      </c>
      <c r="Z404">
        <f t="shared" ca="1" si="66"/>
        <v>4.3464119992165186E-2</v>
      </c>
      <c r="AA404">
        <f t="shared" ca="1" si="67"/>
        <v>4.0761842825690717E-2</v>
      </c>
      <c r="AB404">
        <f t="shared" ca="1" si="68"/>
        <v>6.6445353203951757E-3</v>
      </c>
      <c r="AC404">
        <f t="shared" ca="1" si="69"/>
        <v>9.8287317402990133E-3</v>
      </c>
      <c r="AD404">
        <f t="shared" ca="1" si="70"/>
        <v>6.6445353203951757E-3</v>
      </c>
      <c r="AE404">
        <f t="shared" ca="1" si="71"/>
        <v>9.8287317402990133E-3</v>
      </c>
      <c r="AF404" s="18"/>
      <c r="AG404" s="18"/>
      <c r="AH404" s="18"/>
      <c r="AI404" s="18"/>
    </row>
    <row r="405" spans="2:35" x14ac:dyDescent="0.15">
      <c r="B405">
        <v>9.5030000000000001</v>
      </c>
      <c r="C405">
        <v>10</v>
      </c>
      <c r="D405" s="18">
        <v>0.39250000000000002</v>
      </c>
      <c r="E405" s="18">
        <v>-1.7549999999999999</v>
      </c>
      <c r="F405" s="18">
        <v>1.9950000000000001</v>
      </c>
      <c r="G405" s="18">
        <v>1.786</v>
      </c>
      <c r="H405" s="18">
        <v>0.83109999999999995</v>
      </c>
      <c r="I405" s="18">
        <v>1.288</v>
      </c>
      <c r="J405" s="18">
        <v>0.76429999999999998</v>
      </c>
      <c r="K405" s="18">
        <v>0.29010000000000002</v>
      </c>
      <c r="L405" s="18">
        <v>2.6230000000000002</v>
      </c>
      <c r="M405" s="18">
        <v>0.26369999999999999</v>
      </c>
      <c r="O405" s="18">
        <f t="shared" si="72"/>
        <v>56.606999999999999</v>
      </c>
      <c r="P405">
        <f t="shared" ca="1" si="56"/>
        <v>0.29912610284555535</v>
      </c>
      <c r="Q405">
        <f t="shared" ca="1" si="57"/>
        <v>0.29487506939924196</v>
      </c>
      <c r="R405">
        <f t="shared" ca="1" si="58"/>
        <v>0.29912610284555535</v>
      </c>
      <c r="S405">
        <f t="shared" ca="1" si="59"/>
        <v>0.29487506939924196</v>
      </c>
      <c r="T405">
        <f t="shared" ca="1" si="60"/>
        <v>0.12447326866268682</v>
      </c>
      <c r="U405">
        <f t="shared" ca="1" si="61"/>
        <v>0.12031480432049889</v>
      </c>
      <c r="V405">
        <f t="shared" ca="1" si="62"/>
        <v>0.12447326866268682</v>
      </c>
      <c r="W405">
        <f t="shared" ca="1" si="63"/>
        <v>0.12031480432049889</v>
      </c>
      <c r="X405">
        <f t="shared" ca="1" si="64"/>
        <v>4.0841022516278129E-2</v>
      </c>
      <c r="Y405">
        <f t="shared" ca="1" si="65"/>
        <v>3.751035673531989E-2</v>
      </c>
      <c r="Z405">
        <f t="shared" ca="1" si="66"/>
        <v>4.0841022516278129E-2</v>
      </c>
      <c r="AA405">
        <f t="shared" ca="1" si="67"/>
        <v>3.751035673531989E-2</v>
      </c>
      <c r="AB405">
        <f t="shared" ca="1" si="68"/>
        <v>4.9799530100238451E-3</v>
      </c>
      <c r="AC405">
        <f t="shared" ca="1" si="69"/>
        <v>8.0342023836354054E-3</v>
      </c>
      <c r="AD405">
        <f t="shared" ca="1" si="70"/>
        <v>4.9799530100238451E-3</v>
      </c>
      <c r="AE405">
        <f t="shared" ca="1" si="71"/>
        <v>8.0342023836354054E-3</v>
      </c>
      <c r="AF405" s="18"/>
      <c r="AG405" s="18"/>
      <c r="AH405" s="18"/>
      <c r="AI405" s="18"/>
    </row>
    <row r="406" spans="2:35" x14ac:dyDescent="0.15">
      <c r="B406">
        <v>9.5030000000000001</v>
      </c>
      <c r="C406">
        <v>15</v>
      </c>
      <c r="D406" s="18">
        <v>8.0130000000000007E-2</v>
      </c>
      <c r="E406" s="18">
        <v>8.8100000000000001E-3</v>
      </c>
      <c r="F406" s="18">
        <v>1.1240000000000001</v>
      </c>
      <c r="G406" s="18">
        <v>0.41899999999999998</v>
      </c>
      <c r="H406" s="18">
        <v>8.1850000000000006E-2</v>
      </c>
      <c r="I406" s="18">
        <v>1.9219999999999999</v>
      </c>
      <c r="J406" s="18">
        <v>0.23050000000000001</v>
      </c>
      <c r="K406" s="18">
        <v>8.8340000000000002E-2</v>
      </c>
      <c r="L406" s="18">
        <v>2.6030000000000002</v>
      </c>
      <c r="M406" s="18">
        <v>0.1149</v>
      </c>
      <c r="O406" s="18">
        <f t="shared" si="72"/>
        <v>71.265000000000001</v>
      </c>
      <c r="P406">
        <f t="shared" ca="1" si="56"/>
        <v>0.32043930060269799</v>
      </c>
      <c r="Q406">
        <f t="shared" ca="1" si="57"/>
        <v>0.31845382343712914</v>
      </c>
      <c r="R406">
        <f t="shared" ca="1" si="58"/>
        <v>0.32043930060269799</v>
      </c>
      <c r="S406">
        <f t="shared" ca="1" si="59"/>
        <v>0.31845382343712914</v>
      </c>
      <c r="T406">
        <f t="shared" ca="1" si="60"/>
        <v>0.12493290477949492</v>
      </c>
      <c r="U406">
        <f t="shared" ca="1" si="61"/>
        <v>0.12341259897798293</v>
      </c>
      <c r="V406">
        <f t="shared" ca="1" si="62"/>
        <v>0.12493290477949492</v>
      </c>
      <c r="W406">
        <f t="shared" ca="1" si="63"/>
        <v>0.12341259897798293</v>
      </c>
      <c r="X406">
        <f t="shared" ca="1" si="64"/>
        <v>3.7567588797932878E-2</v>
      </c>
      <c r="Y406">
        <f t="shared" ca="1" si="65"/>
        <v>3.5072343519214309E-2</v>
      </c>
      <c r="Z406">
        <f t="shared" ca="1" si="66"/>
        <v>3.7567588797932878E-2</v>
      </c>
      <c r="AA406">
        <f t="shared" ca="1" si="67"/>
        <v>3.5072343519214309E-2</v>
      </c>
      <c r="AB406">
        <f t="shared" ca="1" si="68"/>
        <v>3.6067503784585342E-3</v>
      </c>
      <c r="AC406">
        <f t="shared" ca="1" si="69"/>
        <v>5.9325015933514268E-3</v>
      </c>
      <c r="AD406">
        <f t="shared" ca="1" si="70"/>
        <v>3.6067503784585342E-3</v>
      </c>
      <c r="AE406">
        <f t="shared" ca="1" si="71"/>
        <v>5.9325015933514268E-3</v>
      </c>
      <c r="AF406" s="18"/>
      <c r="AG406" s="18"/>
      <c r="AH406" s="18"/>
      <c r="AI406" s="18"/>
    </row>
    <row r="407" spans="2:35" x14ac:dyDescent="0.15">
      <c r="B407">
        <v>9.5030000000000001</v>
      </c>
      <c r="C407">
        <v>20</v>
      </c>
      <c r="D407" s="18">
        <v>7.6079999999999995E-2</v>
      </c>
      <c r="E407" s="18">
        <v>8.8780000000000005E-3</v>
      </c>
      <c r="F407" s="18">
        <v>1.117</v>
      </c>
      <c r="G407" s="18">
        <v>0.03</v>
      </c>
      <c r="H407" s="18">
        <v>8.5400000000000004E-2</v>
      </c>
      <c r="I407" s="18">
        <v>1.9570000000000001</v>
      </c>
      <c r="J407" s="18">
        <v>0.20580000000000001</v>
      </c>
      <c r="K407" s="18">
        <v>0.1075</v>
      </c>
      <c r="L407" s="18">
        <v>2.7530000000000001</v>
      </c>
      <c r="M407" s="18">
        <v>0.14130000000000001</v>
      </c>
      <c r="O407" s="18">
        <f t="shared" si="72"/>
        <v>89.715999999999994</v>
      </c>
      <c r="P407">
        <f t="shared" ca="1" si="56"/>
        <v>0.34759835147047602</v>
      </c>
      <c r="Q407">
        <f t="shared" ca="1" si="57"/>
        <v>0.34780597855911433</v>
      </c>
      <c r="R407">
        <f t="shared" ca="1" si="58"/>
        <v>0.34759835147047602</v>
      </c>
      <c r="S407">
        <f t="shared" ca="1" si="59"/>
        <v>0.34780597855911433</v>
      </c>
      <c r="T407">
        <f t="shared" ca="1" si="60"/>
        <v>0.12465019968576585</v>
      </c>
      <c r="U407">
        <f t="shared" ca="1" si="61"/>
        <v>0.12643747950497813</v>
      </c>
      <c r="V407">
        <f t="shared" ca="1" si="62"/>
        <v>0.12465019968576585</v>
      </c>
      <c r="W407">
        <f t="shared" ca="1" si="63"/>
        <v>0.12643747950497813</v>
      </c>
      <c r="X407">
        <f t="shared" ca="1" si="64"/>
        <v>3.3838480230658448E-2</v>
      </c>
      <c r="Y407">
        <f t="shared" ca="1" si="65"/>
        <v>3.3162916411859145E-2</v>
      </c>
      <c r="Z407">
        <f t="shared" ca="1" si="66"/>
        <v>3.3838480230658448E-2</v>
      </c>
      <c r="AA407">
        <f t="shared" ca="1" si="67"/>
        <v>3.3162916411859145E-2</v>
      </c>
      <c r="AB407">
        <f t="shared" ca="1" si="68"/>
        <v>2.5308101813073594E-3</v>
      </c>
      <c r="AC407">
        <f t="shared" ca="1" si="69"/>
        <v>3.7278942702090485E-3</v>
      </c>
      <c r="AD407">
        <f t="shared" ca="1" si="70"/>
        <v>2.5308101813073594E-3</v>
      </c>
      <c r="AE407">
        <f t="shared" ca="1" si="71"/>
        <v>3.7278942702090485E-3</v>
      </c>
      <c r="AF407" s="18"/>
      <c r="AG407" s="18"/>
      <c r="AH407" s="18"/>
      <c r="AI407" s="18"/>
    </row>
    <row r="408" spans="2:35" x14ac:dyDescent="0.15">
      <c r="B408">
        <v>17.103000000000002</v>
      </c>
      <c r="C408">
        <v>1</v>
      </c>
      <c r="D408" s="18">
        <v>8.906E-2</v>
      </c>
      <c r="E408" s="18">
        <v>3.5799999999999998E-2</v>
      </c>
      <c r="F408" s="18">
        <v>1.173</v>
      </c>
      <c r="G408" s="18">
        <v>0.27579999999999999</v>
      </c>
      <c r="H408" s="18">
        <v>5.7410000000000003E-2</v>
      </c>
      <c r="I408" s="18">
        <v>1.925</v>
      </c>
      <c r="J408" s="18">
        <v>0.14099999999999999</v>
      </c>
      <c r="K408" s="18">
        <v>-0.1804</v>
      </c>
      <c r="L408" s="18">
        <v>2.8130000000000002</v>
      </c>
      <c r="M408" s="18">
        <v>0.52649999999999997</v>
      </c>
      <c r="O408" s="18">
        <f t="shared" si="72"/>
        <v>112.94</v>
      </c>
      <c r="P408">
        <f t="shared" ca="1" si="56"/>
        <v>0.38128959607354695</v>
      </c>
      <c r="Q408">
        <f t="shared" ca="1" si="57"/>
        <v>0.38147708606883257</v>
      </c>
      <c r="R408">
        <f t="shared" ca="1" si="58"/>
        <v>0.38128959607354695</v>
      </c>
      <c r="S408">
        <f t="shared" ca="1" si="59"/>
        <v>0.38147708606883257</v>
      </c>
      <c r="T408">
        <f t="shared" ca="1" si="60"/>
        <v>0.123042044903895</v>
      </c>
      <c r="U408">
        <f t="shared" ca="1" si="61"/>
        <v>0.1267783843709524</v>
      </c>
      <c r="V408">
        <f t="shared" ca="1" si="62"/>
        <v>0.123042044903895</v>
      </c>
      <c r="W408">
        <f t="shared" ca="1" si="63"/>
        <v>0.1267783843709524</v>
      </c>
      <c r="X408">
        <f t="shared" ca="1" si="64"/>
        <v>3.0664579960218187E-2</v>
      </c>
      <c r="Y408">
        <f t="shared" ca="1" si="65"/>
        <v>3.071547659186875E-2</v>
      </c>
      <c r="Z408">
        <f t="shared" ca="1" si="66"/>
        <v>3.0664579960218187E-2</v>
      </c>
      <c r="AA408">
        <f t="shared" ca="1" si="67"/>
        <v>3.071547659186875E-2</v>
      </c>
      <c r="AB408">
        <f t="shared" ca="1" si="68"/>
        <v>1.6645178203129538E-3</v>
      </c>
      <c r="AC408">
        <f t="shared" ca="1" si="69"/>
        <v>1.6847322063996278E-3</v>
      </c>
      <c r="AD408">
        <f t="shared" ca="1" si="70"/>
        <v>1.6645178203129538E-3</v>
      </c>
      <c r="AE408">
        <f t="shared" ca="1" si="71"/>
        <v>1.6847322063996278E-3</v>
      </c>
      <c r="AF408" s="18"/>
      <c r="AG408" s="18"/>
      <c r="AH408" s="18"/>
      <c r="AI408" s="18"/>
    </row>
    <row r="409" spans="2:35" x14ac:dyDescent="0.15">
      <c r="B409">
        <v>17.103000000000002</v>
      </c>
      <c r="C409">
        <v>3</v>
      </c>
      <c r="D409" s="18">
        <v>8.6910000000000001E-2</v>
      </c>
      <c r="E409" s="18">
        <v>-8.133E-2</v>
      </c>
      <c r="F409" s="18">
        <v>2.44</v>
      </c>
      <c r="G409" s="18">
        <v>0.29170000000000001</v>
      </c>
      <c r="H409" s="18">
        <v>0.26600000000000001</v>
      </c>
      <c r="I409" s="18">
        <v>2.5489999999999999</v>
      </c>
      <c r="J409" s="18">
        <v>0.41599999999999998</v>
      </c>
      <c r="K409" s="18">
        <v>-0.25840000000000002</v>
      </c>
      <c r="L409" s="18">
        <v>3.298</v>
      </c>
      <c r="M409" s="18">
        <v>0.2253</v>
      </c>
      <c r="O409" s="18">
        <f t="shared" si="72"/>
        <v>142.19</v>
      </c>
      <c r="P409">
        <f t="shared" ca="1" si="56"/>
        <v>0.4221464496042055</v>
      </c>
      <c r="Q409">
        <f t="shared" ca="1" si="57"/>
        <v>0.41947271263250019</v>
      </c>
      <c r="R409">
        <f t="shared" ca="1" si="58"/>
        <v>0.4221464496042055</v>
      </c>
      <c r="S409">
        <f t="shared" ca="1" si="59"/>
        <v>0.41947271263250019</v>
      </c>
      <c r="T409">
        <f t="shared" ca="1" si="60"/>
        <v>0.11929236192770437</v>
      </c>
      <c r="U409">
        <f t="shared" ca="1" si="61"/>
        <v>0.12289604435894388</v>
      </c>
      <c r="V409">
        <f t="shared" ca="1" si="62"/>
        <v>0.11929236192770437</v>
      </c>
      <c r="W409">
        <f t="shared" ca="1" si="63"/>
        <v>0.12289604435894388</v>
      </c>
      <c r="X409">
        <f t="shared" ca="1" si="64"/>
        <v>2.7254373812121362E-2</v>
      </c>
      <c r="Y409">
        <f t="shared" ca="1" si="65"/>
        <v>2.7321056831772925E-2</v>
      </c>
      <c r="Z409">
        <f t="shared" ca="1" si="66"/>
        <v>2.7254373812121362E-2</v>
      </c>
      <c r="AA409">
        <f t="shared" ca="1" si="67"/>
        <v>2.7321056831772925E-2</v>
      </c>
      <c r="AB409">
        <f t="shared" ca="1" si="68"/>
        <v>1.0000000000000009E-3</v>
      </c>
      <c r="AC409">
        <f t="shared" ca="1" si="69"/>
        <v>1.0000000000000009E-3</v>
      </c>
      <c r="AD409">
        <f t="shared" ca="1" si="70"/>
        <v>1.0000000000000009E-3</v>
      </c>
      <c r="AE409">
        <f t="shared" ca="1" si="71"/>
        <v>1.0000000000000009E-3</v>
      </c>
      <c r="AF409" s="18"/>
      <c r="AG409" s="18"/>
      <c r="AH409" s="18"/>
      <c r="AI409" s="18"/>
    </row>
    <row r="410" spans="2:35" x14ac:dyDescent="0.15">
      <c r="B410">
        <v>17.103000000000002</v>
      </c>
      <c r="C410">
        <v>5</v>
      </c>
      <c r="D410" s="18">
        <v>8.3909999999999998E-2</v>
      </c>
      <c r="E410" s="18">
        <v>-8.7929999999999994E-2</v>
      </c>
      <c r="F410" s="18">
        <v>2.3929999999999998</v>
      </c>
      <c r="G410" s="18">
        <v>0.47799999999999998</v>
      </c>
      <c r="H410" s="18">
        <v>0.26119999999999999</v>
      </c>
      <c r="I410" s="18">
        <v>2.4940000000000002</v>
      </c>
      <c r="J410" s="18">
        <v>0.49630000000000002</v>
      </c>
      <c r="K410" s="18">
        <v>-0.2346</v>
      </c>
      <c r="L410" s="18">
        <v>3.4780000000000002</v>
      </c>
      <c r="M410" s="18">
        <v>0.1993</v>
      </c>
      <c r="O410" s="18">
        <f t="shared" si="72"/>
        <v>179.01</v>
      </c>
      <c r="P410">
        <f t="shared" ca="1" si="56"/>
        <v>0.47081098856769948</v>
      </c>
      <c r="Q410">
        <f t="shared" ca="1" si="57"/>
        <v>0.46387235834570451</v>
      </c>
      <c r="R410">
        <f t="shared" ca="1" si="58"/>
        <v>0.47081098856769948</v>
      </c>
      <c r="S410">
        <f t="shared" ca="1" si="59"/>
        <v>0.46387235834570451</v>
      </c>
      <c r="T410">
        <f t="shared" ca="1" si="60"/>
        <v>0.11259002167753485</v>
      </c>
      <c r="U410">
        <f t="shared" ca="1" si="61"/>
        <v>0.11505281560783311</v>
      </c>
      <c r="V410">
        <f t="shared" ca="1" si="62"/>
        <v>0.11259002167753485</v>
      </c>
      <c r="W410">
        <f t="shared" ca="1" si="63"/>
        <v>0.11505281560783311</v>
      </c>
      <c r="X410">
        <f t="shared" ca="1" si="64"/>
        <v>2.3590331145131031E-2</v>
      </c>
      <c r="Y410">
        <f t="shared" ca="1" si="65"/>
        <v>2.3279800028800427E-2</v>
      </c>
      <c r="Z410">
        <f t="shared" ca="1" si="66"/>
        <v>2.3590331145131031E-2</v>
      </c>
      <c r="AA410">
        <f t="shared" ca="1" si="67"/>
        <v>2.3279800028800427E-2</v>
      </c>
      <c r="AB410">
        <f t="shared" ca="1" si="68"/>
        <v>1.0000000000000009E-3</v>
      </c>
      <c r="AC410">
        <f t="shared" ca="1" si="69"/>
        <v>1.0000000000000009E-3</v>
      </c>
      <c r="AD410">
        <f t="shared" ca="1" si="70"/>
        <v>1.0000000000000009E-3</v>
      </c>
      <c r="AE410">
        <f t="shared" ca="1" si="71"/>
        <v>1.0000000000000009E-3</v>
      </c>
      <c r="AF410" s="18"/>
      <c r="AG410" s="18"/>
      <c r="AH410" s="18"/>
      <c r="AI410" s="18"/>
    </row>
    <row r="411" spans="2:35" x14ac:dyDescent="0.15">
      <c r="B411">
        <v>17.103000000000002</v>
      </c>
      <c r="C411">
        <v>7</v>
      </c>
      <c r="D411" s="18">
        <v>7.6980000000000007E-2</v>
      </c>
      <c r="E411" s="18">
        <v>-9.3270000000000006E-2</v>
      </c>
      <c r="F411" s="18">
        <v>1.649</v>
      </c>
      <c r="G411" s="18">
        <v>0.33300000000000002</v>
      </c>
      <c r="H411" s="18">
        <v>0.2727</v>
      </c>
      <c r="I411" s="18">
        <v>2.149</v>
      </c>
      <c r="J411" s="18">
        <v>0.52059999999999995</v>
      </c>
      <c r="K411" s="18">
        <v>-0.2477</v>
      </c>
      <c r="L411" s="18">
        <v>3.6120000000000001</v>
      </c>
      <c r="M411" s="18">
        <v>0.2195</v>
      </c>
      <c r="O411" s="18">
        <f t="shared" si="72"/>
        <v>225.36</v>
      </c>
      <c r="P411">
        <f t="shared" ca="1" si="56"/>
        <v>0.52820989881830405</v>
      </c>
      <c r="Q411">
        <f t="shared" ca="1" si="57"/>
        <v>0.51741281720762611</v>
      </c>
      <c r="R411">
        <f t="shared" ca="1" si="58"/>
        <v>0.52820989881830405</v>
      </c>
      <c r="S411">
        <f t="shared" ca="1" si="59"/>
        <v>0.51741281720762611</v>
      </c>
      <c r="T411">
        <f t="shared" ca="1" si="60"/>
        <v>0.10247272846637975</v>
      </c>
      <c r="U411">
        <f t="shared" ca="1" si="61"/>
        <v>0.10403059200774914</v>
      </c>
      <c r="V411">
        <f t="shared" ca="1" si="62"/>
        <v>0.10247272846637975</v>
      </c>
      <c r="W411">
        <f t="shared" ca="1" si="63"/>
        <v>0.10403059200774914</v>
      </c>
      <c r="X411">
        <f t="shared" ca="1" si="64"/>
        <v>1.973939509147752E-2</v>
      </c>
      <c r="Y411">
        <f t="shared" ca="1" si="65"/>
        <v>1.9071983192250112E-2</v>
      </c>
      <c r="Z411">
        <f t="shared" ca="1" si="66"/>
        <v>1.973939509147752E-2</v>
      </c>
      <c r="AA411">
        <f t="shared" ca="1" si="67"/>
        <v>1.9071983192250112E-2</v>
      </c>
      <c r="AB411">
        <f t="shared" ca="1" si="68"/>
        <v>1.0000000000000009E-3</v>
      </c>
      <c r="AC411">
        <f t="shared" ca="1" si="69"/>
        <v>9.9999999999999915E-4</v>
      </c>
      <c r="AD411">
        <f t="shared" ca="1" si="70"/>
        <v>1.0000000000000009E-3</v>
      </c>
      <c r="AE411">
        <f t="shared" ca="1" si="71"/>
        <v>9.9999999999999915E-4</v>
      </c>
      <c r="AF411" s="18"/>
      <c r="AG411" s="18"/>
      <c r="AH411" s="18"/>
      <c r="AI411" s="18"/>
    </row>
    <row r="412" spans="2:35" x14ac:dyDescent="0.15">
      <c r="B412">
        <v>17.103000000000002</v>
      </c>
      <c r="C412">
        <v>10</v>
      </c>
      <c r="D412" s="18">
        <v>7.5459999999999999E-2</v>
      </c>
      <c r="E412" s="18">
        <v>-7.1410000000000001E-2</v>
      </c>
      <c r="F412" s="18">
        <v>1.7050000000000001</v>
      </c>
      <c r="G412" s="18">
        <v>0.28810000000000002</v>
      </c>
      <c r="H412" s="18">
        <v>0.24909999999999999</v>
      </c>
      <c r="I412" s="18">
        <v>2.1890000000000001</v>
      </c>
      <c r="J412" s="18">
        <v>0.48299999999999998</v>
      </c>
      <c r="K412" s="18">
        <v>-0.23860000000000001</v>
      </c>
      <c r="L412" s="18">
        <v>3.7429999999999999</v>
      </c>
      <c r="M412" s="18">
        <v>0.20699999999999999</v>
      </c>
      <c r="O412" s="18">
        <f t="shared" si="72"/>
        <v>283.70999999999998</v>
      </c>
      <c r="P412">
        <f t="shared" ca="1" si="56"/>
        <v>0.59572286672384067</v>
      </c>
      <c r="Q412">
        <f t="shared" ca="1" si="57"/>
        <v>0.58259021986249759</v>
      </c>
      <c r="R412">
        <f t="shared" ca="1" si="58"/>
        <v>0.59572286672384067</v>
      </c>
      <c r="S412">
        <f t="shared" ca="1" si="59"/>
        <v>0.58259021986249759</v>
      </c>
      <c r="T412">
        <f t="shared" ca="1" si="60"/>
        <v>8.9252307711370979E-2</v>
      </c>
      <c r="U412">
        <f t="shared" ca="1" si="61"/>
        <v>9.0690500027297935E-2</v>
      </c>
      <c r="V412">
        <f t="shared" ca="1" si="62"/>
        <v>8.9252307711370979E-2</v>
      </c>
      <c r="W412">
        <f t="shared" ca="1" si="63"/>
        <v>9.0690500027297935E-2</v>
      </c>
      <c r="X412">
        <f t="shared" ca="1" si="64"/>
        <v>1.5939357503339746E-2</v>
      </c>
      <c r="Y412">
        <f t="shared" ca="1" si="65"/>
        <v>1.5128161226428103E-2</v>
      </c>
      <c r="Z412">
        <f t="shared" ca="1" si="66"/>
        <v>1.5939357503339746E-2</v>
      </c>
      <c r="AA412">
        <f t="shared" ca="1" si="67"/>
        <v>1.5128161226428103E-2</v>
      </c>
      <c r="AB412">
        <f t="shared" ca="1" si="68"/>
        <v>1.0000000000000009E-3</v>
      </c>
      <c r="AC412">
        <f t="shared" ca="1" si="69"/>
        <v>1E-3</v>
      </c>
      <c r="AD412">
        <f t="shared" ca="1" si="70"/>
        <v>1.0000000000000009E-3</v>
      </c>
      <c r="AE412">
        <f t="shared" ca="1" si="71"/>
        <v>1E-3</v>
      </c>
      <c r="AF412" s="18"/>
      <c r="AG412" s="18"/>
      <c r="AH412" s="18"/>
      <c r="AI412" s="18"/>
    </row>
    <row r="413" spans="2:35" x14ac:dyDescent="0.15">
      <c r="B413">
        <v>17.103000000000002</v>
      </c>
      <c r="C413">
        <v>15</v>
      </c>
      <c r="D413" s="18">
        <v>6.8479999999999999E-2</v>
      </c>
      <c r="E413" s="18">
        <v>2.086E-2</v>
      </c>
      <c r="F413" s="18">
        <v>0.60170000000000001</v>
      </c>
      <c r="G413" s="18">
        <v>0.27439999999999998</v>
      </c>
      <c r="H413" s="18">
        <v>6.3100000000000003E-2</v>
      </c>
      <c r="I413" s="18">
        <v>1.9419999999999999</v>
      </c>
      <c r="J413" s="18">
        <v>0.16170000000000001</v>
      </c>
      <c r="K413" s="18">
        <v>3.669E-2</v>
      </c>
      <c r="L413" s="18">
        <v>2.544</v>
      </c>
      <c r="M413" s="18">
        <v>7.3099999999999998E-2</v>
      </c>
      <c r="O413" s="18">
        <f t="shared" si="72"/>
        <v>357.17</v>
      </c>
      <c r="P413">
        <f t="shared" ca="1" si="56"/>
        <v>0.67495260608397267</v>
      </c>
      <c r="Q413">
        <f t="shared" ca="1" si="57"/>
        <v>0.66100202445705025</v>
      </c>
      <c r="R413">
        <f t="shared" ca="1" si="58"/>
        <v>0.67495260608397267</v>
      </c>
      <c r="S413">
        <f t="shared" ca="1" si="59"/>
        <v>0.66100202445705025</v>
      </c>
      <c r="T413">
        <f t="shared" ca="1" si="60"/>
        <v>7.4262769586027427E-2</v>
      </c>
      <c r="U413">
        <f t="shared" ca="1" si="61"/>
        <v>7.6088878916787839E-2</v>
      </c>
      <c r="V413">
        <f t="shared" ca="1" si="62"/>
        <v>7.4262769586027427E-2</v>
      </c>
      <c r="W413">
        <f t="shared" ca="1" si="63"/>
        <v>7.6088878916787839E-2</v>
      </c>
      <c r="X413">
        <f t="shared" ca="1" si="64"/>
        <v>1.2488372738717474E-2</v>
      </c>
      <c r="Y413">
        <f t="shared" ca="1" si="65"/>
        <v>1.171690058248312E-2</v>
      </c>
      <c r="Z413">
        <f t="shared" ca="1" si="66"/>
        <v>1.2488372738717474E-2</v>
      </c>
      <c r="AA413">
        <f t="shared" ca="1" si="67"/>
        <v>1.171690058248312E-2</v>
      </c>
      <c r="AB413">
        <f t="shared" ca="1" si="68"/>
        <v>1E-3</v>
      </c>
      <c r="AC413">
        <f t="shared" ca="1" si="69"/>
        <v>1E-3</v>
      </c>
      <c r="AD413">
        <f t="shared" ca="1" si="70"/>
        <v>1E-3</v>
      </c>
      <c r="AE413">
        <f t="shared" ca="1" si="71"/>
        <v>1E-3</v>
      </c>
      <c r="AF413" s="18"/>
      <c r="AG413" s="18"/>
      <c r="AH413" s="18"/>
      <c r="AI413" s="18"/>
    </row>
    <row r="414" spans="2:35" x14ac:dyDescent="0.15">
      <c r="B414">
        <v>17.103000000000002</v>
      </c>
      <c r="C414">
        <v>20</v>
      </c>
      <c r="D414" s="18">
        <v>5.3719999999999997E-2</v>
      </c>
      <c r="E414" s="18">
        <v>3.1510000000000003E-2</v>
      </c>
      <c r="F414" s="18">
        <v>0.29880000000000001</v>
      </c>
      <c r="G414" s="18">
        <v>0.40100000000000002</v>
      </c>
      <c r="H414" s="18">
        <v>7.9089999999999994E-2</v>
      </c>
      <c r="I414" s="18">
        <v>2.052</v>
      </c>
      <c r="J414" s="18">
        <v>0.20419999999999999</v>
      </c>
      <c r="K414" s="18">
        <v>5.1810000000000002E-2</v>
      </c>
      <c r="L414" s="18">
        <v>2.762</v>
      </c>
      <c r="M414" s="18">
        <v>8.3320000000000005E-2</v>
      </c>
      <c r="O414" s="18">
        <f t="shared" si="72"/>
        <v>449.65</v>
      </c>
      <c r="P414">
        <f t="shared" ca="1" si="56"/>
        <v>0.76645104311497247</v>
      </c>
      <c r="Q414">
        <f t="shared" ca="1" si="57"/>
        <v>0.75230427521437349</v>
      </c>
      <c r="R414">
        <f t="shared" ca="1" si="58"/>
        <v>0.76645104311497247</v>
      </c>
      <c r="S414">
        <f t="shared" ca="1" si="59"/>
        <v>0.75230427521437349</v>
      </c>
      <c r="T414">
        <f t="shared" ca="1" si="60"/>
        <v>5.9389696125337649E-2</v>
      </c>
      <c r="U414">
        <f t="shared" ca="1" si="61"/>
        <v>6.1461177440752919E-2</v>
      </c>
      <c r="V414">
        <f t="shared" ca="1" si="62"/>
        <v>5.9389696125337649E-2</v>
      </c>
      <c r="W414">
        <f t="shared" ca="1" si="63"/>
        <v>6.1461177440752919E-2</v>
      </c>
      <c r="X414">
        <f t="shared" ca="1" si="64"/>
        <v>9.6328122902200834E-3</v>
      </c>
      <c r="Y414">
        <f t="shared" ca="1" si="65"/>
        <v>8.9227037516597177E-3</v>
      </c>
      <c r="Z414">
        <f t="shared" ca="1" si="66"/>
        <v>9.6328122902200834E-3</v>
      </c>
      <c r="AA414">
        <f t="shared" ca="1" si="67"/>
        <v>8.9227037516597177E-3</v>
      </c>
      <c r="AB414">
        <f t="shared" ca="1" si="68"/>
        <v>1E-3</v>
      </c>
      <c r="AC414">
        <f t="shared" ca="1" si="69"/>
        <v>1E-3</v>
      </c>
      <c r="AD414">
        <f t="shared" ca="1" si="70"/>
        <v>1E-3</v>
      </c>
      <c r="AE414">
        <f t="shared" ca="1" si="71"/>
        <v>1E-3</v>
      </c>
      <c r="AF414" s="18"/>
      <c r="AG414" s="18"/>
      <c r="AH414" s="18"/>
      <c r="AI414" s="18"/>
    </row>
    <row r="415" spans="2:35" x14ac:dyDescent="0.15">
      <c r="B415">
        <v>31.263000000000002</v>
      </c>
      <c r="C415">
        <v>1</v>
      </c>
      <c r="D415" s="18">
        <v>8.4559999999999996E-2</v>
      </c>
      <c r="E415" s="18">
        <v>4.9259999999999998E-2</v>
      </c>
      <c r="F415" s="18">
        <v>1.571</v>
      </c>
      <c r="G415" s="18">
        <v>0.28799999999999998</v>
      </c>
      <c r="H415" s="18">
        <v>1.1270000000000001E-2</v>
      </c>
      <c r="I415" s="18">
        <v>1.667</v>
      </c>
      <c r="J415" s="18">
        <v>0.89149999999999996</v>
      </c>
      <c r="K415" s="18">
        <v>-0.1759</v>
      </c>
      <c r="L415" s="18">
        <v>2.8090000000000002</v>
      </c>
      <c r="M415" s="18">
        <v>0.55120000000000002</v>
      </c>
      <c r="O415" s="18">
        <f t="shared" si="72"/>
        <v>566.08000000000004</v>
      </c>
      <c r="P415">
        <f t="shared" ca="1" si="56"/>
        <v>0.86788225516714901</v>
      </c>
      <c r="Q415">
        <f t="shared" ca="1" si="57"/>
        <v>0.85316759818432031</v>
      </c>
      <c r="R415">
        <f t="shared" ca="1" si="58"/>
        <v>0.86788225516714901</v>
      </c>
      <c r="S415">
        <f t="shared" ca="1" si="59"/>
        <v>0.85316759818432031</v>
      </c>
      <c r="T415">
        <f t="shared" ca="1" si="60"/>
        <v>4.6116248931033957E-2</v>
      </c>
      <c r="U415">
        <f t="shared" ca="1" si="61"/>
        <v>4.7976498931907516E-2</v>
      </c>
      <c r="V415">
        <f t="shared" ca="1" si="62"/>
        <v>4.6116248931033957E-2</v>
      </c>
      <c r="W415">
        <f t="shared" ca="1" si="63"/>
        <v>4.7976498931907516E-2</v>
      </c>
      <c r="X415">
        <f t="shared" ca="1" si="64"/>
        <v>7.3914481426174527E-3</v>
      </c>
      <c r="Y415">
        <f t="shared" ca="1" si="65"/>
        <v>6.6930639190776638E-3</v>
      </c>
      <c r="Z415">
        <f t="shared" ca="1" si="66"/>
        <v>7.3914481426174527E-3</v>
      </c>
      <c r="AA415">
        <f t="shared" ca="1" si="67"/>
        <v>6.6930639190776638E-3</v>
      </c>
      <c r="AB415">
        <f t="shared" ca="1" si="68"/>
        <v>1E-3</v>
      </c>
      <c r="AC415">
        <f t="shared" ca="1" si="69"/>
        <v>1E-3</v>
      </c>
      <c r="AD415">
        <f t="shared" ca="1" si="70"/>
        <v>1E-3</v>
      </c>
      <c r="AE415">
        <f t="shared" ca="1" si="71"/>
        <v>1E-3</v>
      </c>
      <c r="AF415" s="18"/>
      <c r="AG415" s="18"/>
      <c r="AH415" s="18"/>
      <c r="AI415" s="18"/>
    </row>
    <row r="416" spans="2:35" x14ac:dyDescent="0.15">
      <c r="B416">
        <v>31.263000000000002</v>
      </c>
      <c r="C416">
        <v>3</v>
      </c>
      <c r="D416" s="18">
        <v>8.3070000000000005E-2</v>
      </c>
      <c r="E416" s="18">
        <v>0.14069999999999999</v>
      </c>
      <c r="F416" s="18">
        <v>3.2120000000000002</v>
      </c>
      <c r="G416" s="18">
        <v>0.15840000000000001</v>
      </c>
      <c r="H416" s="18">
        <v>0.1273</v>
      </c>
      <c r="I416" s="18">
        <v>2.4529999999999998</v>
      </c>
      <c r="J416" s="18">
        <v>0.38869999999999999</v>
      </c>
      <c r="K416" s="18">
        <v>-0.42870000000000003</v>
      </c>
      <c r="L416" s="18">
        <v>3.2440000000000002</v>
      </c>
      <c r="M416" s="18">
        <v>0.31929999999999997</v>
      </c>
      <c r="O416" s="18">
        <f>O130</f>
        <v>712.65</v>
      </c>
      <c r="P416">
        <f t="shared" ca="1" si="56"/>
        <v>0.97335315332990158</v>
      </c>
      <c r="Q416">
        <f t="shared" ca="1" si="57"/>
        <v>0.957167186665415</v>
      </c>
      <c r="R416">
        <f t="shared" ca="1" si="58"/>
        <v>0.97335315332990158</v>
      </c>
      <c r="S416">
        <f t="shared" ca="1" si="59"/>
        <v>0.957167186665415</v>
      </c>
      <c r="T416">
        <f t="shared" ca="1" si="60"/>
        <v>3.5120081537520914E-2</v>
      </c>
      <c r="U416">
        <f t="shared" ca="1" si="61"/>
        <v>3.6448000945112927E-2</v>
      </c>
      <c r="V416">
        <f t="shared" ca="1" si="62"/>
        <v>3.5120081537520914E-2</v>
      </c>
      <c r="W416">
        <f t="shared" ca="1" si="63"/>
        <v>3.6448000945112927E-2</v>
      </c>
      <c r="X416">
        <f t="shared" ca="1" si="64"/>
        <v>5.6217592215849575E-3</v>
      </c>
      <c r="Y416">
        <f t="shared" ca="1" si="65"/>
        <v>4.9232531110459336E-3</v>
      </c>
      <c r="Z416">
        <f t="shared" ca="1" si="66"/>
        <v>5.6217592215849575E-3</v>
      </c>
      <c r="AA416">
        <f t="shared" ca="1" si="67"/>
        <v>4.9232531110459336E-3</v>
      </c>
      <c r="AB416">
        <f t="shared" ca="1" si="68"/>
        <v>1E-3</v>
      </c>
      <c r="AC416">
        <f t="shared" ca="1" si="69"/>
        <v>1E-3</v>
      </c>
      <c r="AD416">
        <f t="shared" ca="1" si="70"/>
        <v>1E-3</v>
      </c>
      <c r="AE416">
        <f t="shared" ca="1" si="71"/>
        <v>1E-3</v>
      </c>
      <c r="AF416" s="18"/>
      <c r="AG416" s="18"/>
      <c r="AH416" s="18"/>
      <c r="AI416" s="18"/>
    </row>
    <row r="417" spans="2:35" x14ac:dyDescent="0.15">
      <c r="B417">
        <v>31.263000000000002</v>
      </c>
      <c r="C417">
        <v>5</v>
      </c>
      <c r="D417" s="18">
        <v>6.855E-2</v>
      </c>
      <c r="E417" s="18">
        <v>-8.3919999999999995E-2</v>
      </c>
      <c r="F417" s="18">
        <v>2.0499999999999998</v>
      </c>
      <c r="G417" s="18">
        <v>1.39</v>
      </c>
      <c r="H417" s="18">
        <v>0.217</v>
      </c>
      <c r="I417" s="18">
        <v>2.6890000000000001</v>
      </c>
      <c r="J417" s="18">
        <v>1.292</v>
      </c>
      <c r="K417" s="18">
        <v>-0.26750000000000002</v>
      </c>
      <c r="L417" s="18">
        <v>3.6629999999999998</v>
      </c>
      <c r="M417" s="18">
        <v>0.34570000000000001</v>
      </c>
      <c r="O417" s="18">
        <f t="shared" ref="O417:O447" si="73">O131</f>
        <v>897.16</v>
      </c>
      <c r="P417">
        <f t="shared" ca="1" si="56"/>
        <v>1.0748371536582273</v>
      </c>
      <c r="Q417">
        <f t="shared" ca="1" si="57"/>
        <v>1.0563621472082416</v>
      </c>
      <c r="R417">
        <f t="shared" ca="1" si="58"/>
        <v>1.0748371536582273</v>
      </c>
      <c r="S417">
        <f t="shared" ca="1" si="59"/>
        <v>1.0563621472082416</v>
      </c>
      <c r="T417">
        <f t="shared" ca="1" si="60"/>
        <v>2.6450293635858987E-2</v>
      </c>
      <c r="U417">
        <f t="shared" ca="1" si="61"/>
        <v>2.7187870628679497E-2</v>
      </c>
      <c r="V417">
        <f t="shared" ca="1" si="62"/>
        <v>2.6450293635858987E-2</v>
      </c>
      <c r="W417">
        <f t="shared" ca="1" si="63"/>
        <v>2.7187870628679497E-2</v>
      </c>
      <c r="X417">
        <f t="shared" ca="1" si="64"/>
        <v>4.2591759570204182E-3</v>
      </c>
      <c r="Y417">
        <f t="shared" ca="1" si="65"/>
        <v>3.4852830277704535E-3</v>
      </c>
      <c r="Z417">
        <f t="shared" ca="1" si="66"/>
        <v>4.2591759570204182E-3</v>
      </c>
      <c r="AA417">
        <f t="shared" ca="1" si="67"/>
        <v>3.4852830277704535E-3</v>
      </c>
      <c r="AB417">
        <f t="shared" ca="1" si="68"/>
        <v>1E-3</v>
      </c>
      <c r="AC417">
        <f t="shared" ca="1" si="69"/>
        <v>7.0293928945391534E-4</v>
      </c>
      <c r="AD417">
        <f t="shared" ca="1" si="70"/>
        <v>1E-3</v>
      </c>
      <c r="AE417">
        <f t="shared" ca="1" si="71"/>
        <v>7.0293928945391534E-4</v>
      </c>
      <c r="AF417" s="18"/>
      <c r="AG417" s="18"/>
      <c r="AH417" s="18"/>
      <c r="AI417" s="18"/>
    </row>
    <row r="418" spans="2:35" x14ac:dyDescent="0.15">
      <c r="B418">
        <v>31.263000000000002</v>
      </c>
      <c r="C418">
        <v>7</v>
      </c>
      <c r="D418" s="18">
        <v>7.9439999999999997E-2</v>
      </c>
      <c r="E418" s="18">
        <v>-0.1308</v>
      </c>
      <c r="F418" s="18">
        <v>1.1240000000000001</v>
      </c>
      <c r="G418" s="18">
        <v>0.7994</v>
      </c>
      <c r="H418" s="18">
        <v>0.23549999999999999</v>
      </c>
      <c r="I418" s="18">
        <v>1.8420000000000001</v>
      </c>
      <c r="J418" s="18">
        <v>0.85829999999999995</v>
      </c>
      <c r="K418" s="18">
        <v>-0.25430000000000003</v>
      </c>
      <c r="L418" s="18">
        <v>3.6280000000000001</v>
      </c>
      <c r="M418" s="18">
        <v>0.34360000000000002</v>
      </c>
      <c r="O418" s="18">
        <f t="shared" si="73"/>
        <v>1129.4000000000001</v>
      </c>
      <c r="P418">
        <f t="shared" ca="1" si="56"/>
        <v>1.1648725458671347</v>
      </c>
      <c r="Q418">
        <f t="shared" ca="1" si="57"/>
        <v>1.1438551402604458</v>
      </c>
      <c r="R418">
        <f t="shared" ca="1" si="58"/>
        <v>1.1648725458671347</v>
      </c>
      <c r="S418">
        <f t="shared" ca="1" si="59"/>
        <v>1.1438551402604458</v>
      </c>
      <c r="T418">
        <f t="shared" ca="1" si="60"/>
        <v>1.9812314956945153E-2</v>
      </c>
      <c r="U418">
        <f t="shared" ca="1" si="61"/>
        <v>2.008012812326157E-2</v>
      </c>
      <c r="V418">
        <f t="shared" ca="1" si="62"/>
        <v>1.9812314956945153E-2</v>
      </c>
      <c r="W418">
        <f t="shared" ca="1" si="63"/>
        <v>2.008012812326157E-2</v>
      </c>
      <c r="X418">
        <f t="shared" ca="1" si="64"/>
        <v>3.1404597225992621E-3</v>
      </c>
      <c r="Y418">
        <f t="shared" ca="1" si="65"/>
        <v>2.3252439697757461E-3</v>
      </c>
      <c r="Z418">
        <f t="shared" ca="1" si="66"/>
        <v>3.1404597225992621E-3</v>
      </c>
      <c r="AA418">
        <f t="shared" ca="1" si="67"/>
        <v>2.3252439697757461E-3</v>
      </c>
      <c r="AB418">
        <f t="shared" ca="1" si="68"/>
        <v>1E-3</v>
      </c>
      <c r="AC418">
        <f t="shared" ca="1" si="69"/>
        <v>4.1460651717984895E-4</v>
      </c>
      <c r="AD418">
        <f t="shared" ca="1" si="70"/>
        <v>1E-3</v>
      </c>
      <c r="AE418">
        <f t="shared" ca="1" si="71"/>
        <v>4.1460651717984895E-4</v>
      </c>
      <c r="AF418" s="18"/>
      <c r="AG418" s="18"/>
      <c r="AH418" s="18"/>
      <c r="AI418" s="18"/>
    </row>
    <row r="419" spans="2:35" x14ac:dyDescent="0.15">
      <c r="B419">
        <v>31.263000000000002</v>
      </c>
      <c r="C419">
        <v>10</v>
      </c>
      <c r="D419" s="18">
        <v>8.0829999999999999E-2</v>
      </c>
      <c r="E419" s="18">
        <v>2.9499999999999998E-2</v>
      </c>
      <c r="F419" s="18">
        <v>1.5549999999999999</v>
      </c>
      <c r="G419" s="18">
        <v>0.10920000000000001</v>
      </c>
      <c r="H419" s="18">
        <v>1.452E-2</v>
      </c>
      <c r="I419" s="18">
        <v>2.117</v>
      </c>
      <c r="J419" s="18">
        <v>0.127</v>
      </c>
      <c r="K419" s="18">
        <v>-5.7680000000000002E-2</v>
      </c>
      <c r="L419" s="18">
        <v>3.21</v>
      </c>
      <c r="M419" s="18">
        <v>0.106</v>
      </c>
      <c r="O419" s="18">
        <f t="shared" si="73"/>
        <v>1421.9</v>
      </c>
      <c r="P419">
        <f t="shared" ca="1" si="56"/>
        <v>1.2389623937762007</v>
      </c>
      <c r="Q419">
        <f t="shared" ca="1" si="57"/>
        <v>1.215810200267569</v>
      </c>
      <c r="R419">
        <f t="shared" ca="1" si="58"/>
        <v>1.2389623937762007</v>
      </c>
      <c r="S419">
        <f t="shared" ca="1" si="59"/>
        <v>1.215810200267569</v>
      </c>
      <c r="T419">
        <f t="shared" ca="1" si="60"/>
        <v>1.4784650836819492E-2</v>
      </c>
      <c r="U419">
        <f t="shared" ca="1" si="61"/>
        <v>1.4767456965288389E-2</v>
      </c>
      <c r="V419">
        <f t="shared" ca="1" si="62"/>
        <v>1.4784650836819492E-2</v>
      </c>
      <c r="W419">
        <f t="shared" ca="1" si="63"/>
        <v>1.4767456965288389E-2</v>
      </c>
      <c r="X419">
        <f t="shared" ca="1" si="64"/>
        <v>2.1535647479357526E-3</v>
      </c>
      <c r="Y419">
        <f t="shared" ca="1" si="65"/>
        <v>1.3919652121786013E-3</v>
      </c>
      <c r="Z419">
        <f t="shared" ca="1" si="66"/>
        <v>2.1535647479357526E-3</v>
      </c>
      <c r="AA419">
        <f t="shared" ca="1" si="67"/>
        <v>1.3919652121786013E-3</v>
      </c>
      <c r="AB419">
        <f t="shared" ca="1" si="68"/>
        <v>8.8107779365104513E-4</v>
      </c>
      <c r="AC419">
        <f t="shared" ca="1" si="69"/>
        <v>2.4623838822821625E-4</v>
      </c>
      <c r="AD419">
        <f t="shared" ca="1" si="70"/>
        <v>8.8107779365104513E-4</v>
      </c>
      <c r="AE419">
        <f t="shared" ca="1" si="71"/>
        <v>2.4623838822821625E-4</v>
      </c>
      <c r="AF419" s="18"/>
      <c r="AG419" s="18"/>
      <c r="AH419" s="18"/>
      <c r="AI419" s="18"/>
    </row>
    <row r="420" spans="2:35" x14ac:dyDescent="0.15">
      <c r="B420">
        <v>31.263000000000002</v>
      </c>
      <c r="C420">
        <v>15</v>
      </c>
      <c r="D420" s="18">
        <v>4.7559999999999998E-2</v>
      </c>
      <c r="E420" s="18">
        <v>-2.9049999999999999E-2</v>
      </c>
      <c r="F420" s="18">
        <v>0.89429999999999998</v>
      </c>
      <c r="G420" s="18">
        <v>0.15079999999999999</v>
      </c>
      <c r="H420" s="18">
        <v>0.3594</v>
      </c>
      <c r="I420" s="18">
        <v>2.4159999999999999</v>
      </c>
      <c r="J420" s="18">
        <v>0.81320000000000003</v>
      </c>
      <c r="K420" s="18">
        <v>-0.45629999999999998</v>
      </c>
      <c r="L420" s="18">
        <v>3.5150000000000001</v>
      </c>
      <c r="M420" s="18">
        <v>0.61070000000000002</v>
      </c>
      <c r="O420" s="18">
        <f t="shared" si="73"/>
        <v>1790.1</v>
      </c>
      <c r="P420">
        <f t="shared" ca="1" si="56"/>
        <v>1.2960720702181248</v>
      </c>
      <c r="Q420">
        <f t="shared" ca="1" si="57"/>
        <v>1.2716101393120876</v>
      </c>
      <c r="R420">
        <f t="shared" ca="1" si="58"/>
        <v>1.2960720702181248</v>
      </c>
      <c r="S420">
        <f t="shared" ca="1" si="59"/>
        <v>1.2716101393120876</v>
      </c>
      <c r="T420">
        <f t="shared" ca="1" si="60"/>
        <v>1.0967754156321948E-2</v>
      </c>
      <c r="U420">
        <f t="shared" ca="1" si="61"/>
        <v>1.0842642358860651E-2</v>
      </c>
      <c r="V420">
        <f t="shared" ca="1" si="62"/>
        <v>1.0967754156321948E-2</v>
      </c>
      <c r="W420">
        <f t="shared" ca="1" si="63"/>
        <v>1.0842642358860651E-2</v>
      </c>
      <c r="X420">
        <f t="shared" ca="1" si="64"/>
        <v>1.2759159064683983E-3</v>
      </c>
      <c r="Y420">
        <f t="shared" ca="1" si="65"/>
        <v>6.3691087024094341E-4</v>
      </c>
      <c r="Z420">
        <f t="shared" ca="1" si="66"/>
        <v>1.2759159064683983E-3</v>
      </c>
      <c r="AA420">
        <f t="shared" ca="1" si="67"/>
        <v>6.3691087024094341E-4</v>
      </c>
      <c r="AB420">
        <f t="shared" ca="1" si="68"/>
        <v>6.943370256988074E-4</v>
      </c>
      <c r="AC420">
        <f t="shared" ca="1" si="69"/>
        <v>1.4758494871119562E-4</v>
      </c>
      <c r="AD420">
        <f t="shared" ca="1" si="70"/>
        <v>6.943370256988074E-4</v>
      </c>
      <c r="AE420">
        <f t="shared" ca="1" si="71"/>
        <v>1.4758494871119562E-4</v>
      </c>
      <c r="AF420" s="18"/>
      <c r="AG420" s="18"/>
      <c r="AH420" s="18"/>
      <c r="AI420" s="18"/>
    </row>
    <row r="421" spans="2:35" x14ac:dyDescent="0.15">
      <c r="B421">
        <v>31.263000000000002</v>
      </c>
      <c r="C421">
        <v>20</v>
      </c>
      <c r="D421" s="18">
        <v>7.8600000000000003E-2</v>
      </c>
      <c r="E421" s="18">
        <v>8.3489999999999995E-2</v>
      </c>
      <c r="F421" s="18">
        <v>1.5509999999999999</v>
      </c>
      <c r="G421" s="18">
        <v>0.1409</v>
      </c>
      <c r="H421" s="18">
        <v>-5.1150000000000001E-2</v>
      </c>
      <c r="I421" s="18">
        <v>1.929</v>
      </c>
      <c r="J421" s="18">
        <v>1.421</v>
      </c>
      <c r="K421" s="18">
        <v>-7.8130000000000005E-2</v>
      </c>
      <c r="L421" s="18">
        <v>3.52</v>
      </c>
      <c r="M421" s="18">
        <v>8.0960000000000004E-2</v>
      </c>
      <c r="O421" s="18">
        <f t="shared" si="73"/>
        <v>2253.6</v>
      </c>
      <c r="P421">
        <f t="shared" ca="1" si="56"/>
        <v>1.3378821356559698</v>
      </c>
      <c r="Q421">
        <f t="shared" ca="1" si="57"/>
        <v>1.3130548427106108</v>
      </c>
      <c r="R421">
        <f t="shared" ca="1" si="58"/>
        <v>1.3378821356559698</v>
      </c>
      <c r="S421">
        <f t="shared" ca="1" si="59"/>
        <v>1.3130548427106108</v>
      </c>
      <c r="T421">
        <f t="shared" ca="1" si="60"/>
        <v>8.0344444998098272E-3</v>
      </c>
      <c r="U421">
        <f t="shared" ca="1" si="61"/>
        <v>7.9835632372671477E-3</v>
      </c>
      <c r="V421">
        <f t="shared" ca="1" si="62"/>
        <v>8.0344444998098272E-3</v>
      </c>
      <c r="W421">
        <f t="shared" ca="1" si="63"/>
        <v>7.9835632372671477E-3</v>
      </c>
      <c r="X421">
        <f t="shared" ca="1" si="64"/>
        <v>5.1177226597463584E-4</v>
      </c>
      <c r="Y421">
        <f t="shared" ca="1" si="65"/>
        <v>4.466870933617587E-5</v>
      </c>
      <c r="Z421">
        <f t="shared" ca="1" si="66"/>
        <v>5.1177226597463584E-4</v>
      </c>
      <c r="AA421">
        <f t="shared" ca="1" si="67"/>
        <v>4.466870933617587E-5</v>
      </c>
      <c r="AB421">
        <f t="shared" ca="1" si="68"/>
        <v>5.5343220739690474E-4</v>
      </c>
      <c r="AC421">
        <f t="shared" ca="1" si="69"/>
        <v>8.9337071521602973E-5</v>
      </c>
      <c r="AD421">
        <f t="shared" ca="1" si="70"/>
        <v>5.5343220739690474E-4</v>
      </c>
      <c r="AE421">
        <f t="shared" ca="1" si="71"/>
        <v>8.9337071521602973E-5</v>
      </c>
      <c r="AF421" s="18"/>
      <c r="AG421" s="18"/>
      <c r="AH421" s="18"/>
      <c r="AI421" s="18"/>
    </row>
    <row r="422" spans="2:35" x14ac:dyDescent="0.15">
      <c r="B422">
        <v>49.982999999999997</v>
      </c>
      <c r="C422">
        <v>1</v>
      </c>
      <c r="D422" s="18">
        <v>7.9719999999999999E-2</v>
      </c>
      <c r="E422" s="18">
        <v>6.3340000000000002E-3</v>
      </c>
      <c r="F422" s="18">
        <v>1.5529999999999999</v>
      </c>
      <c r="G422" s="18">
        <v>0.22869999999999999</v>
      </c>
      <c r="H422" s="18">
        <v>-2.4E-2</v>
      </c>
      <c r="I422" s="18">
        <v>2.2709999999999999</v>
      </c>
      <c r="J422" s="18">
        <v>0.1961</v>
      </c>
      <c r="K422" s="18">
        <v>-8.3000000000000004E-2</v>
      </c>
      <c r="L422" s="18">
        <v>2.9340000000000002</v>
      </c>
      <c r="M422" s="18">
        <v>0.312</v>
      </c>
      <c r="O422" s="18">
        <f t="shared" si="73"/>
        <v>2837.1</v>
      </c>
      <c r="P422">
        <f t="shared" ca="1" si="56"/>
        <v>1.3680737813964634</v>
      </c>
      <c r="Q422">
        <f t="shared" ca="1" si="57"/>
        <v>1.3437953777493803</v>
      </c>
      <c r="R422">
        <f t="shared" ca="1" si="58"/>
        <v>1.3680737813964634</v>
      </c>
      <c r="S422">
        <f t="shared" ca="1" si="59"/>
        <v>1.3437953777493803</v>
      </c>
      <c r="T422">
        <f t="shared" ca="1" si="60"/>
        <v>6.4982807498900957E-3</v>
      </c>
      <c r="U422">
        <f t="shared" ca="1" si="61"/>
        <v>6.7872484850176286E-3</v>
      </c>
      <c r="V422">
        <f t="shared" ca="1" si="62"/>
        <v>6.4982807498900957E-3</v>
      </c>
      <c r="W422">
        <f t="shared" ca="1" si="63"/>
        <v>6.7872484850176286E-3</v>
      </c>
      <c r="X422">
        <f t="shared" ca="1" si="64"/>
        <v>2.2229675019922476E-4</v>
      </c>
      <c r="Y422">
        <f t="shared" ca="1" si="65"/>
        <v>2.7310245587898018E-5</v>
      </c>
      <c r="Z422">
        <f t="shared" ca="1" si="66"/>
        <v>2.2229675019922476E-4</v>
      </c>
      <c r="AA422">
        <f t="shared" ca="1" si="67"/>
        <v>2.7310245587898018E-5</v>
      </c>
      <c r="AB422">
        <f t="shared" ca="1" si="68"/>
        <v>4.4459337596812823E-4</v>
      </c>
      <c r="AC422">
        <f t="shared" ca="1" si="69"/>
        <v>5.4620331799832417E-5</v>
      </c>
      <c r="AD422">
        <f t="shared" ca="1" si="70"/>
        <v>4.4459337596812823E-4</v>
      </c>
      <c r="AE422">
        <f t="shared" ca="1" si="71"/>
        <v>5.4620331799832417E-5</v>
      </c>
      <c r="AF422" s="18"/>
      <c r="AG422" s="18"/>
      <c r="AH422" s="18"/>
      <c r="AI422" s="18"/>
    </row>
    <row r="423" spans="2:35" x14ac:dyDescent="0.15">
      <c r="B423">
        <v>49.982999999999997</v>
      </c>
      <c r="C423">
        <v>3</v>
      </c>
      <c r="D423" s="18">
        <v>8.1930000000000003E-2</v>
      </c>
      <c r="E423" s="18">
        <v>3.2629999999999999E-2</v>
      </c>
      <c r="F423" s="18">
        <v>1.948</v>
      </c>
      <c r="G423" s="18">
        <v>0.31659999999999999</v>
      </c>
      <c r="H423" s="18">
        <v>-2.2870000000000001E-2</v>
      </c>
      <c r="I423" s="18">
        <v>2.6120000000000001</v>
      </c>
      <c r="J423" s="18">
        <v>0.53049999999999997</v>
      </c>
      <c r="K423" s="18">
        <v>-0.14360000000000001</v>
      </c>
      <c r="L423" s="18">
        <v>3.2389999999999999</v>
      </c>
      <c r="M423" s="18">
        <v>0.3493</v>
      </c>
      <c r="O423" s="18">
        <f t="shared" si="73"/>
        <v>3571.7</v>
      </c>
      <c r="P423">
        <f t="shared" ca="1" si="56"/>
        <v>1.3892857998563168</v>
      </c>
      <c r="Q423">
        <f t="shared" ca="1" si="57"/>
        <v>1.3655696285053458</v>
      </c>
      <c r="R423">
        <f t="shared" ca="1" si="58"/>
        <v>1.3892857998563168</v>
      </c>
      <c r="S423">
        <f t="shared" ca="1" si="59"/>
        <v>1.3655696285053458</v>
      </c>
      <c r="T423">
        <f t="shared" ca="1" si="60"/>
        <v>5.7576698580367814E-3</v>
      </c>
      <c r="U423">
        <f t="shared" ca="1" si="61"/>
        <v>5.9556325525524168E-3</v>
      </c>
      <c r="V423">
        <f t="shared" ca="1" si="62"/>
        <v>5.7576698580367814E-3</v>
      </c>
      <c r="W423">
        <f t="shared" ca="1" si="63"/>
        <v>5.9556325525524168E-3</v>
      </c>
      <c r="X423">
        <f t="shared" ca="1" si="64"/>
        <v>1.7954104302589778E-4</v>
      </c>
      <c r="Y423">
        <f t="shared" ca="1" si="65"/>
        <v>1.6858819121575893E-5</v>
      </c>
      <c r="Z423">
        <f t="shared" ca="1" si="66"/>
        <v>1.7954104302589778E-4</v>
      </c>
      <c r="AA423">
        <f t="shared" ca="1" si="67"/>
        <v>1.6858819121575893E-5</v>
      </c>
      <c r="AB423">
        <f t="shared" ca="1" si="68"/>
        <v>3.5908201597017672E-4</v>
      </c>
      <c r="AC423">
        <f t="shared" ca="1" si="69"/>
        <v>3.3717552362470815E-5</v>
      </c>
      <c r="AD423">
        <f t="shared" ca="1" si="70"/>
        <v>3.5908201597017672E-4</v>
      </c>
      <c r="AE423">
        <f t="shared" ca="1" si="71"/>
        <v>3.3717552362470815E-5</v>
      </c>
      <c r="AF423" s="18"/>
      <c r="AG423" s="18"/>
      <c r="AH423" s="18"/>
      <c r="AI423" s="18"/>
    </row>
    <row r="424" spans="2:35" x14ac:dyDescent="0.15">
      <c r="B424">
        <v>49.982999999999997</v>
      </c>
      <c r="C424">
        <v>5</v>
      </c>
      <c r="D424" s="18">
        <v>6.2390000000000001E-2</v>
      </c>
      <c r="E424" s="18">
        <v>-4.4359999999999997E-2</v>
      </c>
      <c r="F424" s="18">
        <v>3.6949999999999998</v>
      </c>
      <c r="G424" s="18">
        <v>2.133</v>
      </c>
      <c r="H424" s="18">
        <v>0.17710000000000001</v>
      </c>
      <c r="I424" s="18">
        <v>4.58</v>
      </c>
      <c r="J424" s="18">
        <v>2.411</v>
      </c>
      <c r="K424" s="18">
        <v>-0.2011</v>
      </c>
      <c r="L424" s="18">
        <v>3.4820000000000002</v>
      </c>
      <c r="M424" s="18">
        <v>0.36470000000000002</v>
      </c>
      <c r="O424" s="18">
        <f t="shared" si="73"/>
        <v>4496.5</v>
      </c>
      <c r="P424">
        <f t="shared" ca="1" si="56"/>
        <v>1.4037071308469997</v>
      </c>
      <c r="Q424">
        <f t="shared" ca="1" si="57"/>
        <v>1.380824600894047</v>
      </c>
      <c r="R424">
        <f t="shared" ca="1" si="58"/>
        <v>1.4037071308469997</v>
      </c>
      <c r="S424">
        <f t="shared" ca="1" si="59"/>
        <v>1.380824600894047</v>
      </c>
      <c r="T424">
        <f t="shared" ca="1" si="60"/>
        <v>5.2384644290637073E-3</v>
      </c>
      <c r="U424">
        <f t="shared" ca="1" si="61"/>
        <v>5.3721976679853402E-3</v>
      </c>
      <c r="V424">
        <f t="shared" ca="1" si="62"/>
        <v>5.2384644290637073E-3</v>
      </c>
      <c r="W424">
        <f t="shared" ca="1" si="63"/>
        <v>5.3721976679853402E-3</v>
      </c>
      <c r="X424">
        <f t="shared" ca="1" si="64"/>
        <v>1.455511803432877E-4</v>
      </c>
      <c r="Y424">
        <f t="shared" ca="1" si="65"/>
        <v>1.0501480236201451E-5</v>
      </c>
      <c r="Z424">
        <f t="shared" ca="1" si="66"/>
        <v>1.455511803432877E-4</v>
      </c>
      <c r="AA424">
        <f t="shared" ca="1" si="67"/>
        <v>1.0501480236201451E-5</v>
      </c>
      <c r="AB424">
        <f t="shared" ca="1" si="68"/>
        <v>2.9110231567525818E-4</v>
      </c>
      <c r="AC424">
        <f t="shared" ca="1" si="69"/>
        <v>2.1002907463353593E-5</v>
      </c>
      <c r="AD424">
        <f t="shared" ca="1" si="70"/>
        <v>2.9110231567525818E-4</v>
      </c>
      <c r="AE424">
        <f t="shared" ca="1" si="71"/>
        <v>2.1002907463353593E-5</v>
      </c>
      <c r="AF424" s="18"/>
      <c r="AG424" s="18"/>
      <c r="AH424" s="18"/>
      <c r="AI424" s="18"/>
    </row>
    <row r="425" spans="2:35" x14ac:dyDescent="0.15">
      <c r="B425">
        <v>49.982999999999997</v>
      </c>
      <c r="C425">
        <v>7</v>
      </c>
      <c r="D425" s="18">
        <v>8.2350000000000007E-2</v>
      </c>
      <c r="E425" s="18">
        <v>8.9480000000000004E-2</v>
      </c>
      <c r="F425" s="18">
        <v>3.2549999999999999</v>
      </c>
      <c r="G425" s="18">
        <v>0.1431</v>
      </c>
      <c r="H425" s="18">
        <v>0.185</v>
      </c>
      <c r="I425" s="18">
        <v>2.6789999999999998</v>
      </c>
      <c r="J425" s="18">
        <v>0.37640000000000001</v>
      </c>
      <c r="K425" s="18">
        <v>-0.44019999999999998</v>
      </c>
      <c r="L425" s="18">
        <v>3.1909999999999998</v>
      </c>
      <c r="M425" s="18">
        <v>0.36830000000000002</v>
      </c>
      <c r="O425" s="18">
        <f t="shared" si="73"/>
        <v>5660.8</v>
      </c>
      <c r="P425">
        <f t="shared" ca="1" si="56"/>
        <v>1.4134019303298517</v>
      </c>
      <c r="Q425">
        <f t="shared" ca="1" si="57"/>
        <v>1.3914624031481191</v>
      </c>
      <c r="R425">
        <f t="shared" ca="1" si="58"/>
        <v>1.4134019303298517</v>
      </c>
      <c r="S425">
        <f t="shared" ca="1" si="59"/>
        <v>1.3914624031481191</v>
      </c>
      <c r="T425">
        <f t="shared" ca="1" si="60"/>
        <v>4.8711489251507074E-3</v>
      </c>
      <c r="U425">
        <f t="shared" ca="1" si="61"/>
        <v>4.9589374061059502E-3</v>
      </c>
      <c r="V425">
        <f t="shared" ca="1" si="62"/>
        <v>4.8711489251507074E-3</v>
      </c>
      <c r="W425">
        <f t="shared" ca="1" si="63"/>
        <v>4.9589374061059502E-3</v>
      </c>
      <c r="X425">
        <f t="shared" ca="1" si="64"/>
        <v>1.1831213204214249E-4</v>
      </c>
      <c r="Y425">
        <f t="shared" ca="1" si="65"/>
        <v>6.5955648648866178E-6</v>
      </c>
      <c r="Z425">
        <f t="shared" ca="1" si="66"/>
        <v>1.1831213204214249E-4</v>
      </c>
      <c r="AA425">
        <f t="shared" ca="1" si="67"/>
        <v>6.5955648648866178E-6</v>
      </c>
      <c r="AB425">
        <f t="shared" ca="1" si="68"/>
        <v>2.3662423195230931E-4</v>
      </c>
      <c r="AC425">
        <f t="shared" ca="1" si="69"/>
        <v>1.3191093167479878E-5</v>
      </c>
      <c r="AD425">
        <f t="shared" ca="1" si="70"/>
        <v>2.3662423195230931E-4</v>
      </c>
      <c r="AE425">
        <f t="shared" ca="1" si="71"/>
        <v>1.3191093167479878E-5</v>
      </c>
      <c r="AF425" s="18"/>
      <c r="AG425" s="18"/>
      <c r="AH425" s="18"/>
      <c r="AI425" s="18"/>
    </row>
    <row r="426" spans="2:35" x14ac:dyDescent="0.15">
      <c r="B426">
        <v>49.982999999999997</v>
      </c>
      <c r="C426">
        <v>10</v>
      </c>
      <c r="D426" s="18">
        <v>6.4579999999999999E-2</v>
      </c>
      <c r="E426" s="18">
        <v>-4.335E-2</v>
      </c>
      <c r="F426" s="18">
        <v>0.2707</v>
      </c>
      <c r="G426" s="18">
        <v>0.318</v>
      </c>
      <c r="H426" s="18">
        <v>0.1142</v>
      </c>
      <c r="I426" s="18">
        <v>1.1819999999999999</v>
      </c>
      <c r="J426" s="18">
        <v>1.0900000000000001</v>
      </c>
      <c r="K426" s="18">
        <v>-0.1787</v>
      </c>
      <c r="L426" s="18">
        <v>3.4180000000000001</v>
      </c>
      <c r="M426" s="18">
        <v>0.38129999999999997</v>
      </c>
      <c r="O426" s="18">
        <f t="shared" si="73"/>
        <v>7126.5</v>
      </c>
      <c r="P426">
        <f t="shared" ca="1" si="56"/>
        <v>1.4198731252518848</v>
      </c>
      <c r="Q426">
        <f t="shared" ca="1" si="57"/>
        <v>1.3988785202575404</v>
      </c>
      <c r="R426">
        <f t="shared" ca="1" si="58"/>
        <v>1.4198731252518848</v>
      </c>
      <c r="S426">
        <f t="shared" ca="1" si="59"/>
        <v>1.3988785202575404</v>
      </c>
      <c r="T426">
        <f t="shared" ca="1" si="60"/>
        <v>4.6091981657870509E-3</v>
      </c>
      <c r="U426">
        <f t="shared" ca="1" si="61"/>
        <v>4.6636736714630294E-3</v>
      </c>
      <c r="V426">
        <f t="shared" ca="1" si="62"/>
        <v>4.6091981657870509E-3</v>
      </c>
      <c r="W426">
        <f t="shared" ca="1" si="63"/>
        <v>4.6636736714630294E-3</v>
      </c>
      <c r="X426">
        <f t="shared" ca="1" si="64"/>
        <v>9.6369150251158627E-5</v>
      </c>
      <c r="Y426">
        <f t="shared" ca="1" si="65"/>
        <v>4.1732852897928252E-6</v>
      </c>
      <c r="Z426">
        <f t="shared" ca="1" si="66"/>
        <v>9.6369150251158627E-5</v>
      </c>
      <c r="AA426">
        <f t="shared" ca="1" si="67"/>
        <v>4.1732852897928252E-6</v>
      </c>
      <c r="AB426">
        <f t="shared" ca="1" si="68"/>
        <v>1.9273827557962989E-4</v>
      </c>
      <c r="AC426">
        <f t="shared" ca="1" si="69"/>
        <v>8.3465430284167252E-6</v>
      </c>
      <c r="AD426">
        <f t="shared" ca="1" si="70"/>
        <v>1.9273827557962989E-4</v>
      </c>
      <c r="AE426">
        <f t="shared" ca="1" si="71"/>
        <v>8.3465430284167252E-6</v>
      </c>
      <c r="AF426" s="18"/>
      <c r="AG426" s="18"/>
      <c r="AH426" s="18"/>
      <c r="AI426" s="18"/>
    </row>
    <row r="427" spans="2:35" x14ac:dyDescent="0.15">
      <c r="B427">
        <v>49.982999999999997</v>
      </c>
      <c r="C427">
        <v>15</v>
      </c>
      <c r="D427" s="18">
        <v>6.88E-2</v>
      </c>
      <c r="E427" s="18">
        <v>-4.5609999999999998E-2</v>
      </c>
      <c r="F427" s="18">
        <v>0.19289999999999999</v>
      </c>
      <c r="G427" s="18">
        <v>0.3377</v>
      </c>
      <c r="H427" s="18">
        <v>0.12470000000000001</v>
      </c>
      <c r="I427" s="18">
        <v>1.603</v>
      </c>
      <c r="J427" s="18">
        <v>1.32</v>
      </c>
      <c r="K427" s="18">
        <v>-0.17929999999999999</v>
      </c>
      <c r="L427" s="18">
        <v>3.4380000000000002</v>
      </c>
      <c r="M427" s="18">
        <v>0.2752</v>
      </c>
      <c r="O427" s="18">
        <f t="shared" si="73"/>
        <v>8971.7000000000007</v>
      </c>
      <c r="P427">
        <f t="shared" ca="1" si="56"/>
        <v>1.4241752034603186</v>
      </c>
      <c r="Q427">
        <f t="shared" ca="1" si="57"/>
        <v>1.4040648143952188</v>
      </c>
      <c r="R427">
        <f t="shared" ca="1" si="58"/>
        <v>1.4241752034603186</v>
      </c>
      <c r="S427">
        <f t="shared" ca="1" si="59"/>
        <v>1.4040648143952188</v>
      </c>
      <c r="T427">
        <f t="shared" ca="1" si="60"/>
        <v>4.4211075661368376E-3</v>
      </c>
      <c r="U427">
        <f t="shared" ca="1" si="61"/>
        <v>4.4511316133215816E-3</v>
      </c>
      <c r="V427">
        <f t="shared" ca="1" si="62"/>
        <v>4.4211075661368376E-3</v>
      </c>
      <c r="W427">
        <f t="shared" ca="1" si="63"/>
        <v>4.4511316133215816E-3</v>
      </c>
      <c r="X427">
        <f t="shared" ca="1" si="64"/>
        <v>7.8630595159673292E-5</v>
      </c>
      <c r="Y427">
        <f t="shared" ca="1" si="65"/>
        <v>2.6579076604435868E-6</v>
      </c>
      <c r="Z427">
        <f t="shared" ca="1" si="66"/>
        <v>7.8630595159673292E-5</v>
      </c>
      <c r="AA427">
        <f t="shared" ca="1" si="67"/>
        <v>2.6579076604435868E-6</v>
      </c>
      <c r="AB427">
        <f t="shared" ca="1" si="68"/>
        <v>1.5726116971171919E-4</v>
      </c>
      <c r="AC427">
        <f t="shared" ca="1" si="69"/>
        <v>5.3157930750488691E-6</v>
      </c>
      <c r="AD427">
        <f t="shared" ca="1" si="70"/>
        <v>1.5726116971171919E-4</v>
      </c>
      <c r="AE427">
        <f t="shared" ca="1" si="71"/>
        <v>5.3157930750488691E-6</v>
      </c>
      <c r="AF427" s="18"/>
      <c r="AG427" s="18"/>
      <c r="AH427" s="18"/>
      <c r="AI427" s="18"/>
    </row>
    <row r="428" spans="2:35" x14ac:dyDescent="0.15">
      <c r="B428">
        <v>49.982999999999997</v>
      </c>
      <c r="C428">
        <v>20</v>
      </c>
      <c r="D428" s="18">
        <v>7.6539999999999997E-2</v>
      </c>
      <c r="E428" s="18">
        <v>-0.1012</v>
      </c>
      <c r="F428" s="18">
        <v>1.2370000000000001</v>
      </c>
      <c r="G428" s="18">
        <v>0.65880000000000005</v>
      </c>
      <c r="H428" s="18">
        <v>0.1744</v>
      </c>
      <c r="I428" s="18">
        <v>1.9350000000000001</v>
      </c>
      <c r="J428" s="18">
        <v>0.68810000000000004</v>
      </c>
      <c r="K428" s="18">
        <v>-0.1948</v>
      </c>
      <c r="L428" s="18">
        <v>3.3809999999999998</v>
      </c>
      <c r="M428" s="18">
        <v>0.26800000000000002</v>
      </c>
      <c r="O428" s="18">
        <f t="shared" si="73"/>
        <v>10000</v>
      </c>
      <c r="P428">
        <f t="shared" ca="1" si="56"/>
        <v>1.4256663946381338</v>
      </c>
      <c r="Q428">
        <f t="shared" ca="1" si="57"/>
        <v>1.4059419079953333</v>
      </c>
      <c r="R428">
        <f t="shared" ca="1" si="58"/>
        <v>1.4256663946381338</v>
      </c>
      <c r="S428">
        <f t="shared" ca="1" si="59"/>
        <v>1.4059419079953333</v>
      </c>
      <c r="T428">
        <f t="shared" ca="1" si="60"/>
        <v>4.3516376151047937E-3</v>
      </c>
      <c r="U428">
        <f t="shared" ca="1" si="61"/>
        <v>4.3724520494871346E-3</v>
      </c>
      <c r="V428">
        <f t="shared" ca="1" si="62"/>
        <v>4.3516376151047937E-3</v>
      </c>
      <c r="W428">
        <f t="shared" ca="1" si="63"/>
        <v>4.3724520494871346E-3</v>
      </c>
      <c r="X428">
        <f t="shared" ca="1" si="64"/>
        <v>7.1482060708486514E-5</v>
      </c>
      <c r="Y428">
        <f t="shared" ca="1" si="65"/>
        <v>2.1531729181084776E-6</v>
      </c>
      <c r="Z428">
        <f t="shared" ca="1" si="66"/>
        <v>7.1482060708486514E-5</v>
      </c>
      <c r="AA428">
        <f t="shared" ca="1" si="67"/>
        <v>2.1531729181084776E-6</v>
      </c>
      <c r="AB428">
        <f t="shared" ca="1" si="68"/>
        <v>1.4296410223954212E-4</v>
      </c>
      <c r="AC428">
        <f t="shared" ca="1" si="69"/>
        <v>4.3063253318507966E-6</v>
      </c>
      <c r="AD428">
        <f t="shared" ca="1" si="70"/>
        <v>1.4296410223954212E-4</v>
      </c>
      <c r="AE428">
        <f t="shared" ca="1" si="71"/>
        <v>4.3063253318507966E-6</v>
      </c>
      <c r="AF428" s="18"/>
      <c r="AG428" s="18"/>
      <c r="AH428" s="18"/>
      <c r="AI428" s="18"/>
    </row>
    <row r="429" spans="2:35" x14ac:dyDescent="0.15">
      <c r="B429">
        <v>67.763000000000005</v>
      </c>
      <c r="C429">
        <v>1</v>
      </c>
      <c r="D429" s="18">
        <v>9.1670000000000001E-2</v>
      </c>
      <c r="E429" s="18">
        <v>-2.3369999999999998E-2</v>
      </c>
      <c r="F429" s="18">
        <v>0.44629999999999997</v>
      </c>
      <c r="G429" s="18">
        <v>0.84309999999999996</v>
      </c>
      <c r="H429" s="18">
        <v>-3.653E-2</v>
      </c>
      <c r="I429" s="18">
        <v>2.3199999999999998</v>
      </c>
      <c r="J429" s="18">
        <v>0.1789</v>
      </c>
      <c r="K429" s="18">
        <v>-4.3860000000000003E-2</v>
      </c>
      <c r="L429" s="18">
        <v>2.907</v>
      </c>
      <c r="M429" s="18">
        <v>0.1517</v>
      </c>
      <c r="O429" s="18">
        <f t="shared" si="73"/>
        <v>10000</v>
      </c>
      <c r="P429">
        <f t="shared" ca="1" si="56"/>
        <v>1.4256663946381338</v>
      </c>
      <c r="Q429">
        <f t="shared" ca="1" si="57"/>
        <v>1.4059419079953333</v>
      </c>
      <c r="R429">
        <f t="shared" ca="1" si="58"/>
        <v>1.4256663946381338</v>
      </c>
      <c r="S429">
        <f t="shared" ca="1" si="59"/>
        <v>1.4059419079953333</v>
      </c>
      <c r="T429">
        <f t="shared" ca="1" si="60"/>
        <v>4.3516376151047937E-3</v>
      </c>
      <c r="U429">
        <f t="shared" ca="1" si="61"/>
        <v>4.3724520494871346E-3</v>
      </c>
      <c r="V429">
        <f t="shared" ca="1" si="62"/>
        <v>4.3516376151047937E-3</v>
      </c>
      <c r="W429">
        <f t="shared" ca="1" si="63"/>
        <v>4.3724520494871346E-3</v>
      </c>
      <c r="X429">
        <f t="shared" ca="1" si="64"/>
        <v>7.1482060708486514E-5</v>
      </c>
      <c r="Y429">
        <f t="shared" ca="1" si="65"/>
        <v>2.1531729181084776E-6</v>
      </c>
      <c r="Z429">
        <f t="shared" ca="1" si="66"/>
        <v>7.1482060708486514E-5</v>
      </c>
      <c r="AA429">
        <f t="shared" ca="1" si="67"/>
        <v>2.1531729181084776E-6</v>
      </c>
      <c r="AB429">
        <f t="shared" ca="1" si="68"/>
        <v>1.4296410223954212E-4</v>
      </c>
      <c r="AC429">
        <f t="shared" ca="1" si="69"/>
        <v>4.3063253318507966E-6</v>
      </c>
      <c r="AD429">
        <f t="shared" ca="1" si="70"/>
        <v>1.4296410223954212E-4</v>
      </c>
      <c r="AE429">
        <f t="shared" ca="1" si="71"/>
        <v>4.3063253318507966E-6</v>
      </c>
      <c r="AF429" s="18"/>
      <c r="AG429" s="18"/>
      <c r="AH429" s="18"/>
      <c r="AI429" s="18"/>
    </row>
    <row r="430" spans="2:35" x14ac:dyDescent="0.15">
      <c r="B430">
        <v>67.763000000000005</v>
      </c>
      <c r="C430">
        <v>3</v>
      </c>
      <c r="D430" s="18">
        <v>8.2110000000000002E-2</v>
      </c>
      <c r="E430" s="18">
        <v>1.7520000000000001E-2</v>
      </c>
      <c r="F430" s="18">
        <v>2.746</v>
      </c>
      <c r="G430" s="18">
        <v>0.1014</v>
      </c>
      <c r="H430" s="18">
        <v>-3.4450000000000001E-2</v>
      </c>
      <c r="I430" s="18">
        <v>3.097</v>
      </c>
      <c r="J430" s="18">
        <v>0.73070000000000002</v>
      </c>
      <c r="K430" s="18">
        <v>-8.6639999999999995E-2</v>
      </c>
      <c r="L430" s="18">
        <v>2.863</v>
      </c>
      <c r="M430" s="18">
        <v>0.1651</v>
      </c>
      <c r="O430" s="18">
        <f t="shared" si="73"/>
        <v>10000</v>
      </c>
      <c r="P430">
        <f t="shared" ca="1" si="56"/>
        <v>1.4256663946381338</v>
      </c>
      <c r="Q430">
        <f t="shared" ca="1" si="57"/>
        <v>1.4059419079953333</v>
      </c>
      <c r="R430">
        <f t="shared" ca="1" si="58"/>
        <v>1.4256663946381338</v>
      </c>
      <c r="S430">
        <f t="shared" ca="1" si="59"/>
        <v>1.4059419079953333</v>
      </c>
      <c r="T430">
        <f t="shared" ca="1" si="60"/>
        <v>4.3516376151047937E-3</v>
      </c>
      <c r="U430">
        <f t="shared" ca="1" si="61"/>
        <v>4.3724520494871346E-3</v>
      </c>
      <c r="V430">
        <f t="shared" ca="1" si="62"/>
        <v>4.3516376151047937E-3</v>
      </c>
      <c r="W430">
        <f t="shared" ca="1" si="63"/>
        <v>4.3724520494871346E-3</v>
      </c>
      <c r="X430">
        <f t="shared" ca="1" si="64"/>
        <v>7.1482060708486514E-5</v>
      </c>
      <c r="Y430">
        <f t="shared" ca="1" si="65"/>
        <v>2.1531729181084776E-6</v>
      </c>
      <c r="Z430">
        <f t="shared" ca="1" si="66"/>
        <v>7.1482060708486514E-5</v>
      </c>
      <c r="AA430">
        <f t="shared" ca="1" si="67"/>
        <v>2.1531729181084776E-6</v>
      </c>
      <c r="AB430">
        <f t="shared" ca="1" si="68"/>
        <v>1.4296410223954212E-4</v>
      </c>
      <c r="AC430">
        <f t="shared" ca="1" si="69"/>
        <v>4.3063253318507966E-6</v>
      </c>
      <c r="AD430">
        <f t="shared" ca="1" si="70"/>
        <v>1.4296410223954212E-4</v>
      </c>
      <c r="AE430">
        <f t="shared" ca="1" si="71"/>
        <v>4.3063253318507966E-6</v>
      </c>
      <c r="AF430" s="18"/>
      <c r="AG430" s="18"/>
      <c r="AH430" s="18"/>
      <c r="AI430" s="18"/>
    </row>
    <row r="431" spans="2:35" x14ac:dyDescent="0.15">
      <c r="B431">
        <v>67.763000000000005</v>
      </c>
      <c r="C431">
        <v>5</v>
      </c>
      <c r="D431" s="18">
        <v>9.3840000000000007E-2</v>
      </c>
      <c r="E431" s="18">
        <v>-6.3640000000000002E-2</v>
      </c>
      <c r="F431" s="18">
        <v>0.84230000000000005</v>
      </c>
      <c r="G431" s="18">
        <v>0.7843</v>
      </c>
      <c r="H431" s="18">
        <v>0.16950000000000001</v>
      </c>
      <c r="I431" s="18">
        <v>2.7810000000000001</v>
      </c>
      <c r="J431" s="18">
        <v>0.91239999999999999</v>
      </c>
      <c r="K431" s="18">
        <v>-0.2339</v>
      </c>
      <c r="L431" s="18">
        <v>3.2280000000000002</v>
      </c>
      <c r="M431" s="18">
        <v>0.42659999999999998</v>
      </c>
      <c r="O431" s="18">
        <f t="shared" si="73"/>
        <v>10000</v>
      </c>
      <c r="P431">
        <f t="shared" ca="1" si="56"/>
        <v>1.4256663946381338</v>
      </c>
      <c r="Q431">
        <f t="shared" ca="1" si="57"/>
        <v>1.4059419079953333</v>
      </c>
      <c r="R431">
        <f t="shared" ca="1" si="58"/>
        <v>1.4256663946381338</v>
      </c>
      <c r="S431">
        <f t="shared" ca="1" si="59"/>
        <v>1.4059419079953333</v>
      </c>
      <c r="T431">
        <f t="shared" ca="1" si="60"/>
        <v>4.3516376151047937E-3</v>
      </c>
      <c r="U431">
        <f t="shared" ca="1" si="61"/>
        <v>4.3724520494871346E-3</v>
      </c>
      <c r="V431">
        <f t="shared" ca="1" si="62"/>
        <v>4.3516376151047937E-3</v>
      </c>
      <c r="W431">
        <f t="shared" ca="1" si="63"/>
        <v>4.3724520494871346E-3</v>
      </c>
      <c r="X431">
        <f t="shared" ca="1" si="64"/>
        <v>7.1482060708486514E-5</v>
      </c>
      <c r="Y431">
        <f t="shared" ca="1" si="65"/>
        <v>2.1531729181084776E-6</v>
      </c>
      <c r="Z431">
        <f t="shared" ca="1" si="66"/>
        <v>7.1482060708486514E-5</v>
      </c>
      <c r="AA431">
        <f t="shared" ca="1" si="67"/>
        <v>2.1531729181084776E-6</v>
      </c>
      <c r="AB431">
        <f t="shared" ca="1" si="68"/>
        <v>1.4296410223954212E-4</v>
      </c>
      <c r="AC431">
        <f t="shared" ca="1" si="69"/>
        <v>4.3063253318507966E-6</v>
      </c>
      <c r="AD431">
        <f t="shared" ca="1" si="70"/>
        <v>1.4296410223954212E-4</v>
      </c>
      <c r="AE431">
        <f t="shared" ca="1" si="71"/>
        <v>4.3063253318507966E-6</v>
      </c>
      <c r="AF431" s="18"/>
      <c r="AG431" s="18"/>
      <c r="AH431" s="18"/>
      <c r="AI431" s="18"/>
    </row>
    <row r="432" spans="2:35" x14ac:dyDescent="0.15">
      <c r="B432">
        <v>67.763000000000005</v>
      </c>
      <c r="C432">
        <v>7</v>
      </c>
      <c r="D432" s="18">
        <v>8.1409999999999996E-2</v>
      </c>
      <c r="E432" s="18">
        <v>-3.107E-2</v>
      </c>
      <c r="F432" s="18">
        <v>1.0940000000000001</v>
      </c>
      <c r="G432" s="18">
        <v>0.27239999999999998</v>
      </c>
      <c r="H432" s="18">
        <v>0.1164</v>
      </c>
      <c r="I432" s="18">
        <v>2.141</v>
      </c>
      <c r="J432" s="18">
        <v>0.51280000000000003</v>
      </c>
      <c r="K432" s="18">
        <v>-0.2087</v>
      </c>
      <c r="L432" s="18">
        <v>2.992</v>
      </c>
      <c r="M432" s="18">
        <v>0.43219999999999997</v>
      </c>
      <c r="O432" s="18">
        <f t="shared" si="73"/>
        <v>10000</v>
      </c>
      <c r="P432">
        <f t="shared" ca="1" si="56"/>
        <v>1.4256663946381338</v>
      </c>
      <c r="Q432">
        <f t="shared" ca="1" si="57"/>
        <v>1.4059419079953333</v>
      </c>
      <c r="R432">
        <f t="shared" ca="1" si="58"/>
        <v>1.4256663946381338</v>
      </c>
      <c r="S432">
        <f t="shared" ca="1" si="59"/>
        <v>1.4059419079953333</v>
      </c>
      <c r="T432">
        <f t="shared" ca="1" si="60"/>
        <v>4.3516376151047937E-3</v>
      </c>
      <c r="U432">
        <f t="shared" ca="1" si="61"/>
        <v>4.3724520494871346E-3</v>
      </c>
      <c r="V432">
        <f t="shared" ca="1" si="62"/>
        <v>4.3516376151047937E-3</v>
      </c>
      <c r="W432">
        <f t="shared" ca="1" si="63"/>
        <v>4.3724520494871346E-3</v>
      </c>
      <c r="X432">
        <f t="shared" ca="1" si="64"/>
        <v>7.1482060708486514E-5</v>
      </c>
      <c r="Y432">
        <f t="shared" ca="1" si="65"/>
        <v>2.1531729181084776E-6</v>
      </c>
      <c r="Z432">
        <f t="shared" ca="1" si="66"/>
        <v>7.1482060708486514E-5</v>
      </c>
      <c r="AA432">
        <f t="shared" ca="1" si="67"/>
        <v>2.1531729181084776E-6</v>
      </c>
      <c r="AB432">
        <f t="shared" ca="1" si="68"/>
        <v>1.4296410223954212E-4</v>
      </c>
      <c r="AC432">
        <f t="shared" ca="1" si="69"/>
        <v>4.3063253318507966E-6</v>
      </c>
      <c r="AD432">
        <f t="shared" ca="1" si="70"/>
        <v>1.4296410223954212E-4</v>
      </c>
      <c r="AE432">
        <f t="shared" ca="1" si="71"/>
        <v>4.3063253318507966E-6</v>
      </c>
      <c r="AF432" s="18"/>
      <c r="AG432" s="18"/>
      <c r="AH432" s="18"/>
      <c r="AI432" s="18"/>
    </row>
    <row r="433" spans="2:35" x14ac:dyDescent="0.15">
      <c r="B433">
        <v>67.763000000000005</v>
      </c>
      <c r="C433">
        <v>10</v>
      </c>
      <c r="D433" s="18">
        <v>0.1227</v>
      </c>
      <c r="E433" s="18">
        <v>-8.7520000000000001E-2</v>
      </c>
      <c r="F433" s="18">
        <v>0.73870000000000002</v>
      </c>
      <c r="G433" s="18">
        <v>1.042</v>
      </c>
      <c r="H433" s="18">
        <v>4.564E-2</v>
      </c>
      <c r="I433" s="18">
        <v>1.885</v>
      </c>
      <c r="J433" s="18">
        <v>0.30199999999999999</v>
      </c>
      <c r="K433" s="18">
        <v>-9.4909999999999994E-2</v>
      </c>
      <c r="L433" s="18">
        <v>3.0329999999999999</v>
      </c>
      <c r="M433" s="18">
        <v>0.14199999999999999</v>
      </c>
      <c r="O433" s="18">
        <f t="shared" si="73"/>
        <v>10000</v>
      </c>
      <c r="P433">
        <f t="shared" ca="1" si="56"/>
        <v>1.4256663946381338</v>
      </c>
      <c r="Q433">
        <f t="shared" ca="1" si="57"/>
        <v>1.4059419079953333</v>
      </c>
      <c r="R433">
        <f t="shared" ca="1" si="58"/>
        <v>1.4256663946381338</v>
      </c>
      <c r="S433">
        <f t="shared" ca="1" si="59"/>
        <v>1.4059419079953333</v>
      </c>
      <c r="T433">
        <f t="shared" ca="1" si="60"/>
        <v>4.3516376151047937E-3</v>
      </c>
      <c r="U433">
        <f t="shared" ca="1" si="61"/>
        <v>4.3724520494871346E-3</v>
      </c>
      <c r="V433">
        <f t="shared" ca="1" si="62"/>
        <v>4.3516376151047937E-3</v>
      </c>
      <c r="W433">
        <f t="shared" ca="1" si="63"/>
        <v>4.3724520494871346E-3</v>
      </c>
      <c r="X433">
        <f t="shared" ca="1" si="64"/>
        <v>7.1482060708486514E-5</v>
      </c>
      <c r="Y433">
        <f t="shared" ca="1" si="65"/>
        <v>2.1531729181084776E-6</v>
      </c>
      <c r="Z433">
        <f t="shared" ca="1" si="66"/>
        <v>7.1482060708486514E-5</v>
      </c>
      <c r="AA433">
        <f t="shared" ca="1" si="67"/>
        <v>2.1531729181084776E-6</v>
      </c>
      <c r="AB433">
        <f t="shared" ca="1" si="68"/>
        <v>1.4296410223954212E-4</v>
      </c>
      <c r="AC433">
        <f t="shared" ca="1" si="69"/>
        <v>4.3063253318507966E-6</v>
      </c>
      <c r="AD433">
        <f t="shared" ca="1" si="70"/>
        <v>1.4296410223954212E-4</v>
      </c>
      <c r="AE433">
        <f t="shared" ca="1" si="71"/>
        <v>4.3063253318507966E-6</v>
      </c>
      <c r="AF433" s="18"/>
      <c r="AG433" s="18"/>
      <c r="AH433" s="18"/>
      <c r="AI433" s="18"/>
    </row>
    <row r="434" spans="2:35" x14ac:dyDescent="0.15">
      <c r="B434">
        <v>67.763000000000005</v>
      </c>
      <c r="C434">
        <v>15</v>
      </c>
      <c r="D434" s="18">
        <v>0.11210000000000001</v>
      </c>
      <c r="E434" s="18">
        <v>-0.1547</v>
      </c>
      <c r="F434" s="18">
        <v>1.917</v>
      </c>
      <c r="G434" s="18">
        <v>1.617</v>
      </c>
      <c r="H434" s="18">
        <v>0.19850000000000001</v>
      </c>
      <c r="I434" s="18">
        <v>2.8410000000000002</v>
      </c>
      <c r="J434" s="18">
        <v>0.69889999999999997</v>
      </c>
      <c r="K434" s="18">
        <v>-0.15909999999999999</v>
      </c>
      <c r="L434" s="18">
        <v>3.0470000000000002</v>
      </c>
      <c r="M434" s="18">
        <v>0.1711</v>
      </c>
      <c r="O434" s="18">
        <f t="shared" si="73"/>
        <v>10000</v>
      </c>
      <c r="P434">
        <f t="shared" ca="1" si="56"/>
        <v>1.4256663946381338</v>
      </c>
      <c r="Q434">
        <f t="shared" ca="1" si="57"/>
        <v>1.4059419079953333</v>
      </c>
      <c r="R434">
        <f t="shared" ca="1" si="58"/>
        <v>1.4256663946381338</v>
      </c>
      <c r="S434">
        <f t="shared" ca="1" si="59"/>
        <v>1.4059419079953333</v>
      </c>
      <c r="T434">
        <f t="shared" ca="1" si="60"/>
        <v>4.3516376151047937E-3</v>
      </c>
      <c r="U434">
        <f t="shared" ca="1" si="61"/>
        <v>4.3724520494871346E-3</v>
      </c>
      <c r="V434">
        <f t="shared" ca="1" si="62"/>
        <v>4.3516376151047937E-3</v>
      </c>
      <c r="W434">
        <f t="shared" ca="1" si="63"/>
        <v>4.3724520494871346E-3</v>
      </c>
      <c r="X434">
        <f t="shared" ca="1" si="64"/>
        <v>7.1482060708486514E-5</v>
      </c>
      <c r="Y434">
        <f t="shared" ca="1" si="65"/>
        <v>2.1531729181084776E-6</v>
      </c>
      <c r="Z434">
        <f t="shared" ca="1" si="66"/>
        <v>7.1482060708486514E-5</v>
      </c>
      <c r="AA434">
        <f t="shared" ca="1" si="67"/>
        <v>2.1531729181084776E-6</v>
      </c>
      <c r="AB434">
        <f t="shared" ca="1" si="68"/>
        <v>1.4296410223954212E-4</v>
      </c>
      <c r="AC434">
        <f t="shared" ca="1" si="69"/>
        <v>4.3063253318507966E-6</v>
      </c>
      <c r="AD434">
        <f t="shared" ca="1" si="70"/>
        <v>1.4296410223954212E-4</v>
      </c>
      <c r="AE434">
        <f t="shared" ca="1" si="71"/>
        <v>4.3063253318507966E-6</v>
      </c>
      <c r="AF434" s="18"/>
      <c r="AG434" s="18"/>
      <c r="AH434" s="18"/>
      <c r="AI434" s="18"/>
    </row>
    <row r="435" spans="2:35" x14ac:dyDescent="0.15">
      <c r="B435">
        <v>67.763000000000005</v>
      </c>
      <c r="C435">
        <v>20</v>
      </c>
      <c r="D435" s="18">
        <v>0.1221</v>
      </c>
      <c r="E435" s="18">
        <v>-0.13300000000000001</v>
      </c>
      <c r="F435" s="18">
        <v>0.79869999999999997</v>
      </c>
      <c r="G435" s="18">
        <v>0.73570000000000002</v>
      </c>
      <c r="H435" s="18">
        <v>0.1421</v>
      </c>
      <c r="I435" s="18">
        <v>1.94</v>
      </c>
      <c r="J435" s="18">
        <v>0.3831</v>
      </c>
      <c r="K435" s="18">
        <v>-0.1547</v>
      </c>
      <c r="L435" s="18">
        <v>2.9950000000000001</v>
      </c>
      <c r="M435" s="18">
        <v>0.28249999999999997</v>
      </c>
      <c r="O435" s="18">
        <f t="shared" si="73"/>
        <v>10000</v>
      </c>
      <c r="P435">
        <f t="shared" ca="1" si="56"/>
        <v>1.4256663946381338</v>
      </c>
      <c r="Q435">
        <f t="shared" ca="1" si="57"/>
        <v>1.4059419079953333</v>
      </c>
      <c r="R435">
        <f t="shared" ca="1" si="58"/>
        <v>1.4256663946381338</v>
      </c>
      <c r="S435">
        <f t="shared" ca="1" si="59"/>
        <v>1.4059419079953333</v>
      </c>
      <c r="T435">
        <f t="shared" ca="1" si="60"/>
        <v>4.3516376151047937E-3</v>
      </c>
      <c r="U435">
        <f t="shared" ca="1" si="61"/>
        <v>4.3724520494871346E-3</v>
      </c>
      <c r="V435">
        <f t="shared" ca="1" si="62"/>
        <v>4.3516376151047937E-3</v>
      </c>
      <c r="W435">
        <f t="shared" ca="1" si="63"/>
        <v>4.3724520494871346E-3</v>
      </c>
      <c r="X435">
        <f t="shared" ca="1" si="64"/>
        <v>7.1482060708486514E-5</v>
      </c>
      <c r="Y435">
        <f t="shared" ca="1" si="65"/>
        <v>2.1531729181084776E-6</v>
      </c>
      <c r="Z435">
        <f t="shared" ca="1" si="66"/>
        <v>7.1482060708486514E-5</v>
      </c>
      <c r="AA435">
        <f t="shared" ca="1" si="67"/>
        <v>2.1531729181084776E-6</v>
      </c>
      <c r="AB435">
        <f t="shared" ca="1" si="68"/>
        <v>1.4296410223954212E-4</v>
      </c>
      <c r="AC435">
        <f t="shared" ca="1" si="69"/>
        <v>4.3063253318507966E-6</v>
      </c>
      <c r="AD435">
        <f t="shared" ca="1" si="70"/>
        <v>1.4296410223954212E-4</v>
      </c>
      <c r="AE435">
        <f t="shared" ca="1" si="71"/>
        <v>4.3063253318507966E-6</v>
      </c>
      <c r="AF435" s="18"/>
      <c r="AG435" s="18"/>
      <c r="AH435" s="18"/>
      <c r="AI435" s="18"/>
    </row>
    <row r="436" spans="2:35" x14ac:dyDescent="0.15">
      <c r="B436">
        <v>92.162999999999997</v>
      </c>
      <c r="C436">
        <v>1</v>
      </c>
      <c r="D436" s="18">
        <v>5.6989999999999999E-2</v>
      </c>
      <c r="E436" s="18">
        <v>4.3880000000000002E-2</v>
      </c>
      <c r="F436" s="18">
        <v>1.1559999999999999</v>
      </c>
      <c r="G436" s="18">
        <v>2.3250000000000002</v>
      </c>
      <c r="H436" s="18">
        <v>-0.1167</v>
      </c>
      <c r="I436" s="18">
        <v>2.5499999999999998</v>
      </c>
      <c r="J436" s="18">
        <v>0.38569999999999999</v>
      </c>
      <c r="K436" s="18">
        <v>1.2160000000000001E-2</v>
      </c>
      <c r="L436" s="18">
        <v>3.2810000000000001</v>
      </c>
      <c r="M436" s="18">
        <v>7.4959999999999999E-2</v>
      </c>
      <c r="O436" s="18">
        <f t="shared" si="73"/>
        <v>10000</v>
      </c>
      <c r="P436">
        <f t="shared" ca="1" si="56"/>
        <v>1.4256663946381338</v>
      </c>
      <c r="Q436">
        <f t="shared" ca="1" si="57"/>
        <v>1.4059419079953333</v>
      </c>
      <c r="R436">
        <f t="shared" ca="1" si="58"/>
        <v>1.4256663946381338</v>
      </c>
      <c r="S436">
        <f t="shared" ca="1" si="59"/>
        <v>1.4059419079953333</v>
      </c>
      <c r="T436">
        <f t="shared" ca="1" si="60"/>
        <v>4.3516376151047937E-3</v>
      </c>
      <c r="U436">
        <f t="shared" ca="1" si="61"/>
        <v>4.3724520494871346E-3</v>
      </c>
      <c r="V436">
        <f t="shared" ca="1" si="62"/>
        <v>4.3516376151047937E-3</v>
      </c>
      <c r="W436">
        <f t="shared" ca="1" si="63"/>
        <v>4.3724520494871346E-3</v>
      </c>
      <c r="X436">
        <f t="shared" ca="1" si="64"/>
        <v>7.1482060708486514E-5</v>
      </c>
      <c r="Y436">
        <f t="shared" ca="1" si="65"/>
        <v>2.1531729181084776E-6</v>
      </c>
      <c r="Z436">
        <f t="shared" ca="1" si="66"/>
        <v>7.1482060708486514E-5</v>
      </c>
      <c r="AA436">
        <f t="shared" ca="1" si="67"/>
        <v>2.1531729181084776E-6</v>
      </c>
      <c r="AB436">
        <f t="shared" ca="1" si="68"/>
        <v>1.4296410223954212E-4</v>
      </c>
      <c r="AC436">
        <f t="shared" ca="1" si="69"/>
        <v>4.3063253318507966E-6</v>
      </c>
      <c r="AD436">
        <f t="shared" ca="1" si="70"/>
        <v>1.4296410223954212E-4</v>
      </c>
      <c r="AE436">
        <f t="shared" ca="1" si="71"/>
        <v>4.3063253318507966E-6</v>
      </c>
      <c r="AF436" s="18"/>
      <c r="AG436" s="18"/>
      <c r="AH436" s="18"/>
      <c r="AI436" s="18"/>
    </row>
    <row r="437" spans="2:35" x14ac:dyDescent="0.15">
      <c r="B437">
        <v>92.162999999999997</v>
      </c>
      <c r="C437">
        <v>3</v>
      </c>
      <c r="D437" s="18">
        <v>7.3730000000000004E-2</v>
      </c>
      <c r="E437" s="18">
        <v>8.1480000000000007E-3</v>
      </c>
      <c r="F437" s="18">
        <v>0.63859999999999995</v>
      </c>
      <c r="G437" s="18">
        <v>7.7119999999999994E-2</v>
      </c>
      <c r="H437" s="18">
        <v>-0.11119999999999999</v>
      </c>
      <c r="I437" s="18">
        <v>2.7509999999999999</v>
      </c>
      <c r="J437" s="18">
        <v>0.34410000000000002</v>
      </c>
      <c r="K437" s="18">
        <v>1.455E-2</v>
      </c>
      <c r="L437" s="18">
        <v>3.32</v>
      </c>
      <c r="M437" s="18">
        <v>6.4259999999999998E-2</v>
      </c>
      <c r="O437" s="18">
        <f t="shared" si="73"/>
        <v>10000</v>
      </c>
      <c r="P437">
        <f t="shared" ref="P437:P447" ca="1" si="74">IF(P$1&lt;=$P$6,$P151+$T151*ABS(P$1)^$X151, IF(P$1&lt;=$P$7, ($P151+$T151*ABS($P$6)^$X151)*(1-Q$1)+($AB151+$AF151*$P$7^$AJ151)*Q$1,IF(P$1&lt;=$AN151, $AB151+$AF151*P$1^$AJ151, ($AB151+$AF151*$AN151^$AJ151)*(1-(P$1-$AN151)/(1-$AN151))+$AR151*(P$1-$AN151)/(1-$AN151))))</f>
        <v>1.4256663946381338</v>
      </c>
      <c r="Q437">
        <f t="shared" ref="Q437:Q447" ca="1" si="75">IF(P$1&lt;=$P$6,$Q151+$U151*ABS(P$1)^$Y151, IF(P$1&lt;=$P$7, ($Q151+$U151*ABS($P$6)^$Y151)*(1-Q$1)+($AC151+$AG151*$P$7^$AK151)*Q$1,IF(P$1&lt;=$AO151, $AC151+$AG151*P$1^$AK151, ($AC151+$AG151*$AO151^$AK151)*(1-(P$1-$AO151)/(1-$AO151))+$AS151*(P$1-$AO151)/(1-$AO151))))</f>
        <v>1.4059419079953333</v>
      </c>
      <c r="R437">
        <f t="shared" ref="R437:R447" ca="1" si="76">IF(P$1&lt;=$P$6,$R151+$V151*ABS(P$1)^$Z151, IF(P$1&lt;=$P$7, ($R151+$V151*ABS($P$6)^$Z151)*(1-Q$1)+($AD151+$AH151*$P$7^$AL151)*Q$1,IF(P$1&lt;=$AP151, $AD151+$AH151*P$1^$AL151, ($AD151+$AH151*$AP151^$AL151)*(1-(P$1-$AP151)/(1-$AP151))+$AT151*(P$1-$AP151)/(1-$AP151))))</f>
        <v>1.4256663946381338</v>
      </c>
      <c r="S437">
        <f t="shared" ref="S437:S447" ca="1" si="77">IF(P$1&lt;=$P$6,$S151+$W151*ABS(P$1)^$AA151, IF(P$1&lt;=$P$7, ($S151+$W151*ABS($P$6)^$AA151)*(1-Q$1)+($AE151+$AI151*$P$7^$AM151)*Q$1,IF(P$1&lt;=$AQ151, $AE151+$AI151*P$1^$AM151, ($AE151+$AI151*$AQ151^$AM151)*(1-(P$1-$AQ151)/(1-$AQ151))+$AU151*(P$1-$AQ151)/(1-$AQ151))))</f>
        <v>1.4059419079953333</v>
      </c>
      <c r="T437">
        <f t="shared" ref="T437:T447" ca="1" si="78">IF(T$1&lt;=$P$6,$P151+$T151*ABS(T$1)^$X151, IF(T$1&lt;=$P$7, ($P151+$T151*ABS($P$6)^$X151)*(1-U$1)+($AB151+$AF151*$P$7^$AJ151)*U$1,IF(T$1&lt;=$AN151, $AB151+$AF151*T$1^$AJ151, ($AB151+$AF151*$AN151^$AJ151)*(1-(T$1-$AN151)/(1-$AN151))+$AR151*(T$1-$AN151)/(1-$AN151))))</f>
        <v>4.3516376151047937E-3</v>
      </c>
      <c r="U437">
        <f t="shared" ref="U437:U447" ca="1" si="79">IF(T$1&lt;=$P$6,$Q151+$U151*ABS(T$1)^$Y151, IF(T$1&lt;=$P$7, ($Q151+$U151*ABS($P$6)^$Y151)*(1-U$1)+($AC151+$AG151*$P$7^$AK151)*U$1,IF(T$1&lt;=$AO151, $AC151+$AG151*T$1^$AK151, ($AC151+$AG151*$AO151^$AK151)*(1-(T$1-$AO151)/(1-$AO151))+$AS151*(T$1-$AO151)/(1-$AO151))))</f>
        <v>4.3724520494871346E-3</v>
      </c>
      <c r="V437">
        <f t="shared" ref="V437:V447" ca="1" si="80">IF(T$1&lt;=$P$6,$R151+$V151*ABS(T$1)^$Z151, IF(T$1&lt;=$P$7, ($R151+$V151*ABS($P$6)^$Z151)*(1-U$1)+($AD151+$AH151*$P$7^$AL151)*U$1,IF(T$1&lt;=$AP151, $AD151+$AH151*T$1^$AL151, ($AD151+$AH151*$AP151^$AL151)*(1-(T$1-$AP151)/(1-$AP151))+$AT151*(T$1-$AP151)/(1-$AP151))))</f>
        <v>4.3516376151047937E-3</v>
      </c>
      <c r="W437">
        <f t="shared" ref="W437:W447" ca="1" si="81">IF(T$1&lt;=$P$6,$S151+$W151*ABS(T$1)^$AA151, IF(T$1&lt;=$P$7, ($S151+$W151*ABS($P$6)^$AA151)*(1-U$1)+($AE151+$AI151*$P$7^$AM151)*U$1,IF(T$1&lt;=$AQ151, $AE151+$AI151*T$1^$AM151, ($AE151+$AI151*$AQ151^$AM151)*(1-(T$1-$AQ151)/(1-$AQ151))+$AU151*(T$1-$AQ151)/(1-$AQ151))))</f>
        <v>4.3724520494871346E-3</v>
      </c>
      <c r="X437">
        <f t="shared" ref="X437:X447" ca="1" si="82">IF(X$1&lt;=$P$6,$P151+$T151*ABS(X$1)^$X151, IF(X$1&lt;=$P$7, ($P151+$T151*ABS($P$6)^$X151)*(1-Y$1)+($AB151+$AF151*$P$7^$AJ151)*Y$1,IF(X$1&lt;=$AN151, $AB151+$AF151*X$1^$AJ151, ($AB151+$AF151*$AN151^$AJ151)*(1-(X$1-$AN151)/(1-$AN151))+$AR151*(X$1-$AN151)/(1-$AN151))))</f>
        <v>7.1482060708486514E-5</v>
      </c>
      <c r="Y437">
        <f t="shared" ref="Y437:Y447" ca="1" si="83">IF(X$1&lt;=$P$6,$Q151+$U151*ABS(X$1)^$Y151, IF(X$1&lt;=$P$7, ($Q151+$U151*ABS($P$6)^$Y151)*(1-Y$1)+($AC151+$AG151*$P$7^$AK151)*Y$1,IF(X$1&lt;=$AO151, $AC151+$AG151*X$1^$AK151, ($AC151+$AG151*$AO151^$AK151)*(1-(X$1-$AO151)/(1-$AO151))+$AS151*(X$1-$AO151)/(1-$AO151))))</f>
        <v>2.1531729181084776E-6</v>
      </c>
      <c r="Z437">
        <f t="shared" ref="Z437:Z447" ca="1" si="84">IF(X$1&lt;=$P$6,$R151+$V151*ABS(X$1)^$Z151, IF(X$1&lt;=$P$7, ($R151+$V151*ABS($P$6)^$Z151)*(1-Y$1)+($AD151+$AH151*$P$7^$AL151)*Y$1,IF(X$1&lt;=$AP151, $AD151+$AH151*X$1^$AL151, ($AD151+$AH151*$AP151^$AL151)*(1-(X$1-$AP151)/(1-$AP151))+$AT151*(X$1-$AP151)/(1-$AP151))))</f>
        <v>7.1482060708486514E-5</v>
      </c>
      <c r="AA437">
        <f t="shared" ref="AA437:AA447" ca="1" si="85">IF(X$1&lt;=$P$6,$S151+$W151*ABS(X$1)^$AA151, IF(X$1&lt;=$P$7, ($S151+$W151*ABS($P$6)^$AA151)*(1-Y$1)+($AE151+$AI151*$P$7^$AM151)*Y$1,IF(X$1&lt;=$AQ151, $AE151+$AI151*X$1^$AM151, ($AE151+$AI151*$AQ151^$AM151)*(1-(X$1-$AQ151)/(1-$AQ151))+$AU151*(X$1-$AQ151)/(1-$AQ151))))</f>
        <v>2.1531729181084776E-6</v>
      </c>
      <c r="AB437">
        <f t="shared" ref="AB437:AB447" ca="1" si="86">IF(AB$1&lt;=$P$6,$P151+$T151*ABS(AB$1)^$X151, IF(AB$1&lt;=$P$7, ($P151+$T151*ABS($P$6)^$X151)*(1-AC$1)+($AB151+$AF151*$P$7^$AJ151)*AC$1,IF(AB$1&lt;=$AN151, $AB151+$AF151*AB$1^$AJ151, ($AB151+$AF151*$AN151^$AJ151)*(1-(AB$1-$AN151)/(1-$AN151))+$AR151*(AB$1-$AN151)/(1-$AN151))))</f>
        <v>1.4296410223954212E-4</v>
      </c>
      <c r="AC437">
        <f t="shared" ref="AC437:AC447" ca="1" si="87">IF(AB$1&lt;=$P$6,$Q151+$U151*ABS(AB$1)^$Y151, IF(AB$1&lt;=$P$7, ($Q151+$U151*ABS($P$6)^$Y151)*(1-AC$1)+($AC151+$AG151*$P$7^$AK151)*AC$1,IF(AB$1&lt;=$AO151, $AC151+$AG151*AB$1^$AK151, ($AC151+$AG151*$AO151^$AK151)*(1-(AB$1-$AO151)/(1-$AO151))+$AS151*(AB$1-$AO151)/(1-$AO151))))</f>
        <v>4.3063253318507966E-6</v>
      </c>
      <c r="AD437">
        <f t="shared" ref="AD437:AD447" ca="1" si="88">IF(AB$1&lt;=$P$6,$R151+$V151*ABS(AB$1)^$Z151, IF(AB$1&lt;=$P$7, ($R151+$V151*ABS($P$6)^$Z151)*(1-AC$1)+($AD151+$AH151*$P$7^$AL151)*AC$1,IF(AB$1&lt;=$AP151, $AD151+$AH151*AB$1^$AL151, ($AD151+$AH151*$AP151^$AL151)*(1-(AB$1-$AP151)/(1-$AP151))+$AT151*(AB$1-$AP151)/(1-$AP151))))</f>
        <v>1.4296410223954212E-4</v>
      </c>
      <c r="AE437">
        <f t="shared" ref="AE437:AE447" ca="1" si="89">IF(AB$1&lt;=$P$6,$S151+$W151*ABS(AB$1)^$AA151, IF(AB$1&lt;=$P$7, ($S151+$W151*ABS($P$6)^$AA151)*(1-AC$1)+($AE151+$AI151*$P$7^$AM151)*AC$1,IF(AB$1&lt;=$AQ151, $AE151+$AI151*AB$1^$AM151, ($AE151+$AI151*$AQ151^$AM151)*(1-(AB$1-$AQ151)/(1-$AQ151))+$AU151*(AB$1-$AQ151)/(1-$AQ151))))</f>
        <v>4.3063253318507966E-6</v>
      </c>
      <c r="AF437" s="18"/>
      <c r="AG437" s="18"/>
      <c r="AH437" s="18"/>
      <c r="AI437" s="18"/>
    </row>
    <row r="438" spans="2:35" x14ac:dyDescent="0.15">
      <c r="B438">
        <v>92.162999999999997</v>
      </c>
      <c r="C438">
        <v>5</v>
      </c>
      <c r="D438" s="18">
        <v>6.9040000000000004E-2</v>
      </c>
      <c r="E438" s="18">
        <v>9.5209999999999999E-3</v>
      </c>
      <c r="F438" s="18">
        <v>0.59570000000000001</v>
      </c>
      <c r="G438" s="18">
        <v>0.13819999999999999</v>
      </c>
      <c r="H438" s="18">
        <v>1.5269999999999999E-3</v>
      </c>
      <c r="I438" s="18">
        <v>-0.96799999999999997</v>
      </c>
      <c r="J438" s="18">
        <v>3.0249999999999999E-2</v>
      </c>
      <c r="K438" s="18">
        <v>-8.9569999999999997E-2</v>
      </c>
      <c r="L438" s="18">
        <v>2.7090000000000001</v>
      </c>
      <c r="M438" s="18">
        <v>0.23780000000000001</v>
      </c>
      <c r="O438" s="18">
        <f t="shared" si="73"/>
        <v>10000</v>
      </c>
      <c r="P438">
        <f t="shared" ca="1" si="74"/>
        <v>1.4256663946381338</v>
      </c>
      <c r="Q438">
        <f t="shared" ca="1" si="75"/>
        <v>1.4059419079953333</v>
      </c>
      <c r="R438">
        <f t="shared" ca="1" si="76"/>
        <v>1.4256663946381338</v>
      </c>
      <c r="S438">
        <f t="shared" ca="1" si="77"/>
        <v>1.4059419079953333</v>
      </c>
      <c r="T438">
        <f t="shared" ca="1" si="78"/>
        <v>4.3516376151047937E-3</v>
      </c>
      <c r="U438">
        <f t="shared" ca="1" si="79"/>
        <v>4.3724520494871346E-3</v>
      </c>
      <c r="V438">
        <f t="shared" ca="1" si="80"/>
        <v>4.3516376151047937E-3</v>
      </c>
      <c r="W438">
        <f t="shared" ca="1" si="81"/>
        <v>4.3724520494871346E-3</v>
      </c>
      <c r="X438">
        <f t="shared" ca="1" si="82"/>
        <v>7.1482060708486514E-5</v>
      </c>
      <c r="Y438">
        <f t="shared" ca="1" si="83"/>
        <v>2.1531729181084776E-6</v>
      </c>
      <c r="Z438">
        <f t="shared" ca="1" si="84"/>
        <v>7.1482060708486514E-5</v>
      </c>
      <c r="AA438">
        <f t="shared" ca="1" si="85"/>
        <v>2.1531729181084776E-6</v>
      </c>
      <c r="AB438">
        <f t="shared" ca="1" si="86"/>
        <v>1.4296410223954212E-4</v>
      </c>
      <c r="AC438">
        <f t="shared" ca="1" si="87"/>
        <v>4.3063253318507966E-6</v>
      </c>
      <c r="AD438">
        <f t="shared" ca="1" si="88"/>
        <v>1.4296410223954212E-4</v>
      </c>
      <c r="AE438">
        <f t="shared" ca="1" si="89"/>
        <v>4.3063253318507966E-6</v>
      </c>
      <c r="AF438" s="18"/>
      <c r="AG438" s="18"/>
      <c r="AH438" s="18"/>
      <c r="AI438" s="18"/>
    </row>
    <row r="439" spans="2:35" x14ac:dyDescent="0.15">
      <c r="B439">
        <v>92.162999999999997</v>
      </c>
      <c r="C439">
        <v>7</v>
      </c>
      <c r="D439" s="18">
        <v>7.0040000000000005E-2</v>
      </c>
      <c r="E439" s="18">
        <v>2.589E-2</v>
      </c>
      <c r="F439" s="18">
        <v>0.86309999999999998</v>
      </c>
      <c r="G439" s="18">
        <v>0.26400000000000001</v>
      </c>
      <c r="H439" s="18">
        <v>-6.9220000000000002E-3</v>
      </c>
      <c r="I439" s="18">
        <v>2.556</v>
      </c>
      <c r="J439" s="18">
        <v>0.193</v>
      </c>
      <c r="K439" s="18">
        <v>-0.13730000000000001</v>
      </c>
      <c r="L439" s="18">
        <v>3.0430000000000001</v>
      </c>
      <c r="M439" s="18">
        <v>0.58819999999999995</v>
      </c>
      <c r="O439" s="18">
        <f t="shared" si="73"/>
        <v>10000</v>
      </c>
      <c r="P439">
        <f t="shared" ca="1" si="74"/>
        <v>1.4256663946381338</v>
      </c>
      <c r="Q439">
        <f t="shared" ca="1" si="75"/>
        <v>1.4059419079953333</v>
      </c>
      <c r="R439">
        <f t="shared" ca="1" si="76"/>
        <v>1.4256663946381338</v>
      </c>
      <c r="S439">
        <f t="shared" ca="1" si="77"/>
        <v>1.4059419079953333</v>
      </c>
      <c r="T439">
        <f t="shared" ca="1" si="78"/>
        <v>4.3516376151047937E-3</v>
      </c>
      <c r="U439">
        <f t="shared" ca="1" si="79"/>
        <v>4.3724520494871346E-3</v>
      </c>
      <c r="V439">
        <f t="shared" ca="1" si="80"/>
        <v>4.3516376151047937E-3</v>
      </c>
      <c r="W439">
        <f t="shared" ca="1" si="81"/>
        <v>4.3724520494871346E-3</v>
      </c>
      <c r="X439">
        <f t="shared" ca="1" si="82"/>
        <v>7.1482060708486514E-5</v>
      </c>
      <c r="Y439">
        <f t="shared" ca="1" si="83"/>
        <v>2.1531729181084776E-6</v>
      </c>
      <c r="Z439">
        <f t="shared" ca="1" si="84"/>
        <v>7.1482060708486514E-5</v>
      </c>
      <c r="AA439">
        <f t="shared" ca="1" si="85"/>
        <v>2.1531729181084776E-6</v>
      </c>
      <c r="AB439">
        <f t="shared" ca="1" si="86"/>
        <v>1.4296410223954212E-4</v>
      </c>
      <c r="AC439">
        <f t="shared" ca="1" si="87"/>
        <v>4.3063253318507966E-6</v>
      </c>
      <c r="AD439">
        <f t="shared" ca="1" si="88"/>
        <v>1.4296410223954212E-4</v>
      </c>
      <c r="AE439">
        <f t="shared" ca="1" si="89"/>
        <v>4.3063253318507966E-6</v>
      </c>
      <c r="AF439" s="18"/>
      <c r="AG439" s="18"/>
      <c r="AH439" s="18"/>
      <c r="AI439" s="18"/>
    </row>
    <row r="440" spans="2:35" x14ac:dyDescent="0.15">
      <c r="B440">
        <v>92.162999999999997</v>
      </c>
      <c r="C440">
        <v>10</v>
      </c>
      <c r="D440" s="18">
        <v>7.4700000000000003E-2</v>
      </c>
      <c r="E440" s="18">
        <v>3.5349999999999999E-2</v>
      </c>
      <c r="F440" s="18">
        <v>0.69499999999999995</v>
      </c>
      <c r="G440" s="18">
        <v>0.29170000000000001</v>
      </c>
      <c r="H440" s="18">
        <v>-2.171E-2</v>
      </c>
      <c r="I440" s="18">
        <v>0.39439999999999997</v>
      </c>
      <c r="J440" s="18">
        <v>0.62039999999999995</v>
      </c>
      <c r="K440" s="18">
        <v>-0.12590000000000001</v>
      </c>
      <c r="L440" s="18">
        <v>3.0270000000000001</v>
      </c>
      <c r="M440" s="18">
        <v>0.44440000000000002</v>
      </c>
      <c r="O440" s="18">
        <f t="shared" si="73"/>
        <v>10000</v>
      </c>
      <c r="P440">
        <f t="shared" ca="1" si="74"/>
        <v>1.4256663946381338</v>
      </c>
      <c r="Q440">
        <f t="shared" ca="1" si="75"/>
        <v>1.4059419079953333</v>
      </c>
      <c r="R440">
        <f t="shared" ca="1" si="76"/>
        <v>1.4256663946381338</v>
      </c>
      <c r="S440">
        <f t="shared" ca="1" si="77"/>
        <v>1.4059419079953333</v>
      </c>
      <c r="T440">
        <f t="shared" ca="1" si="78"/>
        <v>4.3516376151047937E-3</v>
      </c>
      <c r="U440">
        <f t="shared" ca="1" si="79"/>
        <v>4.3724520494871346E-3</v>
      </c>
      <c r="V440">
        <f t="shared" ca="1" si="80"/>
        <v>4.3516376151047937E-3</v>
      </c>
      <c r="W440">
        <f t="shared" ca="1" si="81"/>
        <v>4.3724520494871346E-3</v>
      </c>
      <c r="X440">
        <f t="shared" ca="1" si="82"/>
        <v>7.1482060708486514E-5</v>
      </c>
      <c r="Y440">
        <f t="shared" ca="1" si="83"/>
        <v>2.1531729181084776E-6</v>
      </c>
      <c r="Z440">
        <f t="shared" ca="1" si="84"/>
        <v>7.1482060708486514E-5</v>
      </c>
      <c r="AA440">
        <f t="shared" ca="1" si="85"/>
        <v>2.1531729181084776E-6</v>
      </c>
      <c r="AB440">
        <f t="shared" ca="1" si="86"/>
        <v>1.4296410223954212E-4</v>
      </c>
      <c r="AC440">
        <f t="shared" ca="1" si="87"/>
        <v>4.3063253318507966E-6</v>
      </c>
      <c r="AD440">
        <f t="shared" ca="1" si="88"/>
        <v>1.4296410223954212E-4</v>
      </c>
      <c r="AE440">
        <f t="shared" ca="1" si="89"/>
        <v>4.3063253318507966E-6</v>
      </c>
      <c r="AF440" s="18"/>
      <c r="AG440" s="18"/>
      <c r="AH440" s="18"/>
      <c r="AI440" s="18"/>
    </row>
    <row r="441" spans="2:35" x14ac:dyDescent="0.15">
      <c r="B441">
        <v>92.162999999999997</v>
      </c>
      <c r="C441">
        <v>15</v>
      </c>
      <c r="D441" s="18">
        <v>6.7299999999999999E-2</v>
      </c>
      <c r="E441" s="18">
        <v>2.29E-2</v>
      </c>
      <c r="F441" s="18">
        <v>0.79759999999999998</v>
      </c>
      <c r="G441" s="18">
        <v>8.1890000000000004E-2</v>
      </c>
      <c r="H441" s="18">
        <v>-3.7160000000000001E-3</v>
      </c>
      <c r="I441" s="18">
        <v>1.5289999999999999</v>
      </c>
      <c r="J441" s="18">
        <v>3.4549999999999997E-2</v>
      </c>
      <c r="K441" s="18">
        <v>-0.11600000000000001</v>
      </c>
      <c r="L441" s="18">
        <v>3.01</v>
      </c>
      <c r="M441" s="18">
        <v>0.36570000000000003</v>
      </c>
      <c r="O441" s="18">
        <f t="shared" si="73"/>
        <v>10000</v>
      </c>
      <c r="P441">
        <f t="shared" ca="1" si="74"/>
        <v>1.4256663946381338</v>
      </c>
      <c r="Q441">
        <f t="shared" ca="1" si="75"/>
        <v>1.4059419079953333</v>
      </c>
      <c r="R441">
        <f t="shared" ca="1" si="76"/>
        <v>1.4256663946381338</v>
      </c>
      <c r="S441">
        <f t="shared" ca="1" si="77"/>
        <v>1.4059419079953333</v>
      </c>
      <c r="T441">
        <f t="shared" ca="1" si="78"/>
        <v>4.3516376151047937E-3</v>
      </c>
      <c r="U441">
        <f t="shared" ca="1" si="79"/>
        <v>4.3724520494871346E-3</v>
      </c>
      <c r="V441">
        <f t="shared" ca="1" si="80"/>
        <v>4.3516376151047937E-3</v>
      </c>
      <c r="W441">
        <f t="shared" ca="1" si="81"/>
        <v>4.3724520494871346E-3</v>
      </c>
      <c r="X441">
        <f t="shared" ca="1" si="82"/>
        <v>7.1482060708486514E-5</v>
      </c>
      <c r="Y441">
        <f t="shared" ca="1" si="83"/>
        <v>2.1531729181084776E-6</v>
      </c>
      <c r="Z441">
        <f t="shared" ca="1" si="84"/>
        <v>7.1482060708486514E-5</v>
      </c>
      <c r="AA441">
        <f t="shared" ca="1" si="85"/>
        <v>2.1531729181084776E-6</v>
      </c>
      <c r="AB441">
        <f t="shared" ca="1" si="86"/>
        <v>1.4296410223954212E-4</v>
      </c>
      <c r="AC441">
        <f t="shared" ca="1" si="87"/>
        <v>4.3063253318507966E-6</v>
      </c>
      <c r="AD441">
        <f t="shared" ca="1" si="88"/>
        <v>1.4296410223954212E-4</v>
      </c>
      <c r="AE441">
        <f t="shared" ca="1" si="89"/>
        <v>4.3063253318507966E-6</v>
      </c>
      <c r="AF441" s="18"/>
      <c r="AG441" s="18"/>
      <c r="AH441" s="18"/>
      <c r="AI441" s="18"/>
    </row>
    <row r="442" spans="2:35" x14ac:dyDescent="0.15">
      <c r="B442">
        <v>92.162999999999997</v>
      </c>
      <c r="C442">
        <v>20</v>
      </c>
      <c r="D442" s="18">
        <v>6.0049999999999999E-2</v>
      </c>
      <c r="E442" s="18">
        <v>2.8899999999999999E-2</v>
      </c>
      <c r="F442" s="18">
        <v>0.79249999999999998</v>
      </c>
      <c r="G442" s="18">
        <v>0.16850000000000001</v>
      </c>
      <c r="H442" s="18">
        <v>-1.159E-2</v>
      </c>
      <c r="I442" s="18">
        <v>1.8779999999999999</v>
      </c>
      <c r="J442" s="18">
        <v>0.1565</v>
      </c>
      <c r="K442" s="18">
        <v>-9.8320000000000005E-2</v>
      </c>
      <c r="L442" s="18">
        <v>3.0760000000000001</v>
      </c>
      <c r="M442" s="18">
        <v>0.24709999999999999</v>
      </c>
      <c r="O442" s="18">
        <f t="shared" si="73"/>
        <v>10000</v>
      </c>
      <c r="P442">
        <f t="shared" ca="1" si="74"/>
        <v>1.4256663946381338</v>
      </c>
      <c r="Q442">
        <f t="shared" ca="1" si="75"/>
        <v>1.4059419079953333</v>
      </c>
      <c r="R442">
        <f t="shared" ca="1" si="76"/>
        <v>1.4256663946381338</v>
      </c>
      <c r="S442">
        <f t="shared" ca="1" si="77"/>
        <v>1.4059419079953333</v>
      </c>
      <c r="T442">
        <f t="shared" ca="1" si="78"/>
        <v>4.3516376151047937E-3</v>
      </c>
      <c r="U442">
        <f t="shared" ca="1" si="79"/>
        <v>4.3724520494871346E-3</v>
      </c>
      <c r="V442">
        <f t="shared" ca="1" si="80"/>
        <v>4.3516376151047937E-3</v>
      </c>
      <c r="W442">
        <f t="shared" ca="1" si="81"/>
        <v>4.3724520494871346E-3</v>
      </c>
      <c r="X442">
        <f t="shared" ca="1" si="82"/>
        <v>7.1482060708486514E-5</v>
      </c>
      <c r="Y442">
        <f t="shared" ca="1" si="83"/>
        <v>2.1531729181084776E-6</v>
      </c>
      <c r="Z442">
        <f t="shared" ca="1" si="84"/>
        <v>7.1482060708486514E-5</v>
      </c>
      <c r="AA442">
        <f t="shared" ca="1" si="85"/>
        <v>2.1531729181084776E-6</v>
      </c>
      <c r="AB442">
        <f t="shared" ca="1" si="86"/>
        <v>1.4296410223954212E-4</v>
      </c>
      <c r="AC442">
        <f t="shared" ca="1" si="87"/>
        <v>4.3063253318507966E-6</v>
      </c>
      <c r="AD442">
        <f t="shared" ca="1" si="88"/>
        <v>1.4296410223954212E-4</v>
      </c>
      <c r="AE442">
        <f t="shared" ca="1" si="89"/>
        <v>4.3063253318507966E-6</v>
      </c>
      <c r="AF442" s="18"/>
      <c r="AG442" s="18"/>
      <c r="AH442" s="18"/>
      <c r="AI442" s="18"/>
    </row>
    <row r="443" spans="2:35" x14ac:dyDescent="0.15">
      <c r="B443">
        <v>125.563</v>
      </c>
      <c r="C443">
        <v>1</v>
      </c>
      <c r="D443" s="18">
        <v>8.1009999999999999E-2</v>
      </c>
      <c r="E443" s="18">
        <v>6.9260000000000002E-2</v>
      </c>
      <c r="F443" s="18">
        <v>1.6639999999999999</v>
      </c>
      <c r="G443" s="18">
        <v>0.3221</v>
      </c>
      <c r="H443" s="18">
        <v>-0.1835</v>
      </c>
      <c r="I443" s="18">
        <v>2.1629999999999998</v>
      </c>
      <c r="J443" s="18">
        <v>0.48270000000000002</v>
      </c>
      <c r="K443" s="18">
        <v>1.7659999999999999E-2</v>
      </c>
      <c r="L443" s="18">
        <v>3.1589999999999998</v>
      </c>
      <c r="M443" s="18">
        <v>0.1187</v>
      </c>
      <c r="O443" s="18">
        <f t="shared" si="73"/>
        <v>10000</v>
      </c>
      <c r="P443">
        <f t="shared" ca="1" si="74"/>
        <v>1.4256663946381338</v>
      </c>
      <c r="Q443">
        <f t="shared" ca="1" si="75"/>
        <v>1.4059419079953333</v>
      </c>
      <c r="R443">
        <f t="shared" ca="1" si="76"/>
        <v>1.4256663946381338</v>
      </c>
      <c r="S443">
        <f t="shared" ca="1" si="77"/>
        <v>1.4059419079953333</v>
      </c>
      <c r="T443">
        <f t="shared" ca="1" si="78"/>
        <v>4.3516376151047937E-3</v>
      </c>
      <c r="U443">
        <f t="shared" ca="1" si="79"/>
        <v>4.3724520494871346E-3</v>
      </c>
      <c r="V443">
        <f t="shared" ca="1" si="80"/>
        <v>4.3516376151047937E-3</v>
      </c>
      <c r="W443">
        <f t="shared" ca="1" si="81"/>
        <v>4.3724520494871346E-3</v>
      </c>
      <c r="X443">
        <f t="shared" ca="1" si="82"/>
        <v>7.1482060708486514E-5</v>
      </c>
      <c r="Y443">
        <f t="shared" ca="1" si="83"/>
        <v>2.1531729181084776E-6</v>
      </c>
      <c r="Z443">
        <f t="shared" ca="1" si="84"/>
        <v>7.1482060708486514E-5</v>
      </c>
      <c r="AA443">
        <f t="shared" ca="1" si="85"/>
        <v>2.1531729181084776E-6</v>
      </c>
      <c r="AB443">
        <f t="shared" ca="1" si="86"/>
        <v>1.4296410223954212E-4</v>
      </c>
      <c r="AC443">
        <f t="shared" ca="1" si="87"/>
        <v>4.3063253318507966E-6</v>
      </c>
      <c r="AD443">
        <f t="shared" ca="1" si="88"/>
        <v>1.4296410223954212E-4</v>
      </c>
      <c r="AE443">
        <f t="shared" ca="1" si="89"/>
        <v>4.3063253318507966E-6</v>
      </c>
      <c r="AF443" s="18"/>
      <c r="AG443" s="18"/>
      <c r="AH443" s="18"/>
      <c r="AI443" s="18"/>
    </row>
    <row r="444" spans="2:35" x14ac:dyDescent="0.15">
      <c r="B444">
        <v>125.563</v>
      </c>
      <c r="C444">
        <v>3</v>
      </c>
      <c r="D444" s="18">
        <v>8.9319999999999997E-2</v>
      </c>
      <c r="E444" s="18">
        <v>-1.1990000000000001E-2</v>
      </c>
      <c r="F444" s="18">
        <v>0.2079</v>
      </c>
      <c r="G444" s="18">
        <v>5.3530000000000001E-2</v>
      </c>
      <c r="H444" s="18">
        <v>-6.9819999999999993E-2</v>
      </c>
      <c r="I444" s="18">
        <v>2.4670000000000001</v>
      </c>
      <c r="J444" s="18">
        <v>0.22339999999999999</v>
      </c>
      <c r="K444" s="18">
        <v>-1.9290000000000002E-2</v>
      </c>
      <c r="L444" s="18">
        <v>2.5710000000000002</v>
      </c>
      <c r="M444" s="18">
        <v>0.75949999999999995</v>
      </c>
      <c r="O444" s="18">
        <f t="shared" si="73"/>
        <v>10000</v>
      </c>
      <c r="P444">
        <f t="shared" ca="1" si="74"/>
        <v>1.4256663946381338</v>
      </c>
      <c r="Q444">
        <f t="shared" ca="1" si="75"/>
        <v>1.4059419079953333</v>
      </c>
      <c r="R444">
        <f t="shared" ca="1" si="76"/>
        <v>1.4256663946381338</v>
      </c>
      <c r="S444">
        <f t="shared" ca="1" si="77"/>
        <v>1.4059419079953333</v>
      </c>
      <c r="T444">
        <f t="shared" ca="1" si="78"/>
        <v>4.3516376151047937E-3</v>
      </c>
      <c r="U444">
        <f t="shared" ca="1" si="79"/>
        <v>4.3724520494871346E-3</v>
      </c>
      <c r="V444">
        <f t="shared" ca="1" si="80"/>
        <v>4.3516376151047937E-3</v>
      </c>
      <c r="W444">
        <f t="shared" ca="1" si="81"/>
        <v>4.3724520494871346E-3</v>
      </c>
      <c r="X444">
        <f t="shared" ca="1" si="82"/>
        <v>7.1482060708486514E-5</v>
      </c>
      <c r="Y444">
        <f t="shared" ca="1" si="83"/>
        <v>2.1531729181084776E-6</v>
      </c>
      <c r="Z444">
        <f t="shared" ca="1" si="84"/>
        <v>7.1482060708486514E-5</v>
      </c>
      <c r="AA444">
        <f t="shared" ca="1" si="85"/>
        <v>2.1531729181084776E-6</v>
      </c>
      <c r="AB444">
        <f t="shared" ca="1" si="86"/>
        <v>1.4296410223954212E-4</v>
      </c>
      <c r="AC444">
        <f t="shared" ca="1" si="87"/>
        <v>4.3063253318507966E-6</v>
      </c>
      <c r="AD444">
        <f t="shared" ca="1" si="88"/>
        <v>1.4296410223954212E-4</v>
      </c>
      <c r="AE444">
        <f t="shared" ca="1" si="89"/>
        <v>4.3063253318507966E-6</v>
      </c>
      <c r="AF444" s="18"/>
      <c r="AG444" s="18"/>
      <c r="AH444" s="18"/>
      <c r="AI444" s="18"/>
    </row>
    <row r="445" spans="2:35" x14ac:dyDescent="0.15">
      <c r="B445">
        <v>125.563</v>
      </c>
      <c r="C445">
        <v>5</v>
      </c>
      <c r="D445" s="18">
        <v>7.7350000000000002E-2</v>
      </c>
      <c r="E445" s="18">
        <v>-4.6100000000000002E-2</v>
      </c>
      <c r="F445" s="18">
        <v>1.0529999999999999</v>
      </c>
      <c r="G445" s="18">
        <v>0.65759999999999996</v>
      </c>
      <c r="H445" s="18">
        <v>7.2989999999999999E-2</v>
      </c>
      <c r="I445" s="18">
        <v>2.048</v>
      </c>
      <c r="J445" s="18">
        <v>1.117</v>
      </c>
      <c r="K445" s="18">
        <v>-0.10059999999999999</v>
      </c>
      <c r="L445" s="18">
        <v>2.5649999999999999</v>
      </c>
      <c r="M445" s="18">
        <v>0.27679999999999999</v>
      </c>
      <c r="O445" s="18">
        <f t="shared" si="73"/>
        <v>10000</v>
      </c>
      <c r="P445">
        <f t="shared" ca="1" si="74"/>
        <v>1.4256663946381338</v>
      </c>
      <c r="Q445">
        <f t="shared" ca="1" si="75"/>
        <v>1.4059419079953333</v>
      </c>
      <c r="R445">
        <f t="shared" ca="1" si="76"/>
        <v>1.4256663946381338</v>
      </c>
      <c r="S445">
        <f t="shared" ca="1" si="77"/>
        <v>1.4059419079953333</v>
      </c>
      <c r="T445">
        <f t="shared" ca="1" si="78"/>
        <v>4.3516376151047937E-3</v>
      </c>
      <c r="U445">
        <f t="shared" ca="1" si="79"/>
        <v>4.3724520494871346E-3</v>
      </c>
      <c r="V445">
        <f t="shared" ca="1" si="80"/>
        <v>4.3516376151047937E-3</v>
      </c>
      <c r="W445">
        <f t="shared" ca="1" si="81"/>
        <v>4.3724520494871346E-3</v>
      </c>
      <c r="X445">
        <f t="shared" ca="1" si="82"/>
        <v>7.1482060708486514E-5</v>
      </c>
      <c r="Y445">
        <f t="shared" ca="1" si="83"/>
        <v>2.1531729181084776E-6</v>
      </c>
      <c r="Z445">
        <f t="shared" ca="1" si="84"/>
        <v>7.1482060708486514E-5</v>
      </c>
      <c r="AA445">
        <f t="shared" ca="1" si="85"/>
        <v>2.1531729181084776E-6</v>
      </c>
      <c r="AB445">
        <f t="shared" ca="1" si="86"/>
        <v>1.4296410223954212E-4</v>
      </c>
      <c r="AC445">
        <f t="shared" ca="1" si="87"/>
        <v>4.3063253318507966E-6</v>
      </c>
      <c r="AD445">
        <f t="shared" ca="1" si="88"/>
        <v>1.4296410223954212E-4</v>
      </c>
      <c r="AE445">
        <f t="shared" ca="1" si="89"/>
        <v>4.3063253318507966E-6</v>
      </c>
      <c r="AF445" s="18"/>
      <c r="AG445" s="18"/>
      <c r="AH445" s="18"/>
      <c r="AI445" s="18"/>
    </row>
    <row r="446" spans="2:35" x14ac:dyDescent="0.15">
      <c r="B446">
        <v>125.563</v>
      </c>
      <c r="C446">
        <v>7</v>
      </c>
      <c r="D446" s="18">
        <v>9.8080000000000001E-2</v>
      </c>
      <c r="E446" s="18">
        <v>4.403E-2</v>
      </c>
      <c r="F446" s="18">
        <v>1.0009999999999999</v>
      </c>
      <c r="G446" s="18">
        <v>0.2117</v>
      </c>
      <c r="H446" s="18">
        <v>-9.7570000000000004E-2</v>
      </c>
      <c r="I446" s="18">
        <v>1.0980000000000001</v>
      </c>
      <c r="J446" s="18">
        <v>0.63870000000000005</v>
      </c>
      <c r="K446" s="18">
        <v>-5.5210000000000002E-2</v>
      </c>
      <c r="L446" s="18">
        <v>2.6720000000000002</v>
      </c>
      <c r="M446" s="18">
        <v>0.1636</v>
      </c>
      <c r="O446" s="18">
        <f t="shared" si="73"/>
        <v>10000</v>
      </c>
      <c r="P446">
        <f t="shared" ca="1" si="74"/>
        <v>1.4256663946381338</v>
      </c>
      <c r="Q446">
        <f t="shared" ca="1" si="75"/>
        <v>1.4059419079953333</v>
      </c>
      <c r="R446">
        <f t="shared" ca="1" si="76"/>
        <v>1.4256663946381338</v>
      </c>
      <c r="S446">
        <f t="shared" ca="1" si="77"/>
        <v>1.4059419079953333</v>
      </c>
      <c r="T446">
        <f t="shared" ca="1" si="78"/>
        <v>4.3516376151047937E-3</v>
      </c>
      <c r="U446">
        <f t="shared" ca="1" si="79"/>
        <v>4.3724520494871346E-3</v>
      </c>
      <c r="V446">
        <f t="shared" ca="1" si="80"/>
        <v>4.3516376151047937E-3</v>
      </c>
      <c r="W446">
        <f t="shared" ca="1" si="81"/>
        <v>4.3724520494871346E-3</v>
      </c>
      <c r="X446">
        <f t="shared" ca="1" si="82"/>
        <v>7.1482060708486514E-5</v>
      </c>
      <c r="Y446">
        <f t="shared" ca="1" si="83"/>
        <v>2.1531729181084776E-6</v>
      </c>
      <c r="Z446">
        <f t="shared" ca="1" si="84"/>
        <v>7.1482060708486514E-5</v>
      </c>
      <c r="AA446">
        <f t="shared" ca="1" si="85"/>
        <v>2.1531729181084776E-6</v>
      </c>
      <c r="AB446">
        <f t="shared" ca="1" si="86"/>
        <v>1.4296410223954212E-4</v>
      </c>
      <c r="AC446">
        <f t="shared" ca="1" si="87"/>
        <v>4.3063253318507966E-6</v>
      </c>
      <c r="AD446">
        <f t="shared" ca="1" si="88"/>
        <v>1.4296410223954212E-4</v>
      </c>
      <c r="AE446">
        <f t="shared" ca="1" si="89"/>
        <v>4.3063253318507966E-6</v>
      </c>
      <c r="AF446" s="18"/>
      <c r="AG446" s="18"/>
      <c r="AH446" s="18"/>
      <c r="AI446" s="18"/>
    </row>
    <row r="447" spans="2:35" x14ac:dyDescent="0.15">
      <c r="B447">
        <v>125.563</v>
      </c>
      <c r="C447">
        <v>10</v>
      </c>
      <c r="D447" s="18">
        <v>9.7570000000000004E-2</v>
      </c>
      <c r="E447" s="18">
        <v>7.0199999999999999E-2</v>
      </c>
      <c r="F447" s="18">
        <v>1.069</v>
      </c>
      <c r="G447" s="18">
        <v>0.23769999999999999</v>
      </c>
      <c r="H447" s="18">
        <v>-0.1288</v>
      </c>
      <c r="I447" s="18">
        <v>1.171</v>
      </c>
      <c r="J447" s="18">
        <v>0.57140000000000002</v>
      </c>
      <c r="K447" s="18">
        <v>-5.1409999999999997E-2</v>
      </c>
      <c r="L447" s="18">
        <v>2.74</v>
      </c>
      <c r="M447" s="18">
        <v>0.15409999999999999</v>
      </c>
      <c r="O447" s="18">
        <f t="shared" si="73"/>
        <v>10000</v>
      </c>
      <c r="P447">
        <f t="shared" ca="1" si="74"/>
        <v>1.4256663946381338</v>
      </c>
      <c r="Q447">
        <f t="shared" ca="1" si="75"/>
        <v>1.4059419079953333</v>
      </c>
      <c r="R447">
        <f t="shared" ca="1" si="76"/>
        <v>1.4256663946381338</v>
      </c>
      <c r="S447">
        <f t="shared" ca="1" si="77"/>
        <v>1.4059419079953333</v>
      </c>
      <c r="T447">
        <f t="shared" ca="1" si="78"/>
        <v>4.3516376151047937E-3</v>
      </c>
      <c r="U447">
        <f t="shared" ca="1" si="79"/>
        <v>4.3724520494871346E-3</v>
      </c>
      <c r="V447">
        <f t="shared" ca="1" si="80"/>
        <v>4.3516376151047937E-3</v>
      </c>
      <c r="W447">
        <f t="shared" ca="1" si="81"/>
        <v>4.3724520494871346E-3</v>
      </c>
      <c r="X447">
        <f t="shared" ca="1" si="82"/>
        <v>7.1482060708486514E-5</v>
      </c>
      <c r="Y447">
        <f t="shared" ca="1" si="83"/>
        <v>2.1531729181084776E-6</v>
      </c>
      <c r="Z447">
        <f t="shared" ca="1" si="84"/>
        <v>7.1482060708486514E-5</v>
      </c>
      <c r="AA447">
        <f t="shared" ca="1" si="85"/>
        <v>2.1531729181084776E-6</v>
      </c>
      <c r="AB447">
        <f t="shared" ca="1" si="86"/>
        <v>1.4296410223954212E-4</v>
      </c>
      <c r="AC447">
        <f t="shared" ca="1" si="87"/>
        <v>4.3063253318507966E-6</v>
      </c>
      <c r="AD447">
        <f t="shared" ca="1" si="88"/>
        <v>1.4296410223954212E-4</v>
      </c>
      <c r="AE447">
        <f t="shared" ca="1" si="89"/>
        <v>4.3063253318507966E-6</v>
      </c>
      <c r="AF447" s="18"/>
      <c r="AG447" s="18"/>
      <c r="AH447" s="18"/>
      <c r="AI447" s="18"/>
    </row>
    <row r="448" spans="2:35" x14ac:dyDescent="0.15">
      <c r="B448">
        <v>125.563</v>
      </c>
      <c r="C448">
        <v>15</v>
      </c>
      <c r="D448" s="18">
        <v>0.10539999999999999</v>
      </c>
      <c r="E448" s="18">
        <v>9.3549999999999994E-2</v>
      </c>
      <c r="F448" s="18">
        <v>1.0840000000000001</v>
      </c>
      <c r="G448" s="18">
        <v>0.2331</v>
      </c>
      <c r="H448" s="18">
        <v>-0.1694</v>
      </c>
      <c r="I448" s="18">
        <v>1.1359999999999999</v>
      </c>
      <c r="J448" s="18">
        <v>0.61199999999999999</v>
      </c>
      <c r="K448" s="18">
        <v>-4.5469999999999997E-2</v>
      </c>
      <c r="L448" s="18">
        <v>2.8130000000000002</v>
      </c>
      <c r="M448" s="18">
        <v>0.13450000000000001</v>
      </c>
      <c r="O448" s="18"/>
      <c r="T448" s="18"/>
      <c r="U448" s="18"/>
      <c r="V448" s="18"/>
      <c r="W448" s="18"/>
      <c r="X448" s="18"/>
      <c r="Y448" s="18"/>
      <c r="Z448" s="18"/>
      <c r="AA448" s="18"/>
      <c r="AB448" s="18"/>
      <c r="AC448" s="18"/>
      <c r="AD448" s="18"/>
      <c r="AE448" s="18"/>
      <c r="AF448" s="18"/>
      <c r="AG448" s="18"/>
      <c r="AH448" s="18"/>
      <c r="AI448" s="18"/>
    </row>
    <row r="449" spans="2:35" x14ac:dyDescent="0.15">
      <c r="B449">
        <v>125.563</v>
      </c>
      <c r="C449">
        <v>20</v>
      </c>
      <c r="D449" s="18">
        <v>7.7590000000000006E-2</v>
      </c>
      <c r="E449" s="18">
        <v>3.0339999999999999E-2</v>
      </c>
      <c r="F449" s="18">
        <v>1.091</v>
      </c>
      <c r="G449" s="18">
        <v>0.1242</v>
      </c>
      <c r="H449" s="18">
        <v>-8.2860000000000003E-2</v>
      </c>
      <c r="I449" s="18">
        <v>1.8080000000000001</v>
      </c>
      <c r="J449" s="18">
        <v>0.7823</v>
      </c>
      <c r="K449" s="18">
        <v>-4.895E-2</v>
      </c>
      <c r="L449" s="18">
        <v>2.8039999999999998</v>
      </c>
      <c r="M449" s="18">
        <v>0.16769999999999999</v>
      </c>
      <c r="O449" s="18"/>
      <c r="T449" s="18"/>
      <c r="U449" s="18"/>
      <c r="V449" s="18"/>
      <c r="W449" s="18"/>
      <c r="X449" s="18"/>
      <c r="Y449" s="18"/>
      <c r="Z449" s="18"/>
      <c r="AA449" s="18"/>
      <c r="AB449" s="18"/>
      <c r="AC449" s="18"/>
      <c r="AD449" s="18"/>
      <c r="AE449" s="18"/>
      <c r="AF449" s="18"/>
      <c r="AG449" s="18"/>
      <c r="AH449" s="18"/>
      <c r="AI449" s="18"/>
    </row>
    <row r="450" spans="2:35" x14ac:dyDescent="0.15">
      <c r="B450">
        <v>171.16300000000001</v>
      </c>
      <c r="C450">
        <v>1</v>
      </c>
      <c r="D450" s="18">
        <v>7.4690000000000006E-2</v>
      </c>
      <c r="E450" s="18">
        <v>3.7580000000000002E-2</v>
      </c>
      <c r="F450" s="18">
        <v>1.9630000000000001</v>
      </c>
      <c r="G450" s="18">
        <v>0.1646</v>
      </c>
      <c r="H450" s="18">
        <v>-0.11749999999999999</v>
      </c>
      <c r="I450" s="18">
        <v>2.1589999999999998</v>
      </c>
      <c r="J450" s="18">
        <v>0.2782</v>
      </c>
      <c r="K450" s="18">
        <v>-4.7159999999999997E-3</v>
      </c>
      <c r="L450" s="18">
        <v>3.69</v>
      </c>
      <c r="M450" s="18">
        <v>7.2029999999999997E-2</v>
      </c>
      <c r="O450" s="18"/>
      <c r="AF450" s="18"/>
      <c r="AG450" s="18"/>
      <c r="AH450" s="18"/>
      <c r="AI450" s="18"/>
    </row>
    <row r="451" spans="2:35" x14ac:dyDescent="0.15">
      <c r="B451">
        <v>171.16300000000001</v>
      </c>
      <c r="C451">
        <v>3</v>
      </c>
      <c r="D451" s="18">
        <v>7.4910000000000004E-2</v>
      </c>
      <c r="E451" s="18">
        <v>1.7210000000000001E-3</v>
      </c>
      <c r="F451" s="18">
        <v>2.99</v>
      </c>
      <c r="G451" s="18">
        <v>0.108</v>
      </c>
      <c r="H451" s="18">
        <v>-0.1072</v>
      </c>
      <c r="I451" s="18">
        <v>2.5379999999999998</v>
      </c>
      <c r="J451" s="18">
        <v>0.34839999999999999</v>
      </c>
      <c r="K451" s="18">
        <v>2.002E-2</v>
      </c>
      <c r="L451" s="18">
        <v>3.0430000000000001</v>
      </c>
      <c r="M451" s="18">
        <v>0.1226</v>
      </c>
      <c r="O451" s="18"/>
      <c r="P451" s="18"/>
      <c r="Q451" s="18"/>
      <c r="R451" s="18"/>
      <c r="S451" s="18"/>
      <c r="T451" s="18"/>
      <c r="U451" s="18"/>
      <c r="W451" s="18"/>
      <c r="X451" s="18"/>
      <c r="Y451" s="18"/>
      <c r="Z451" s="18"/>
      <c r="AA451" s="18"/>
      <c r="AB451" s="18"/>
      <c r="AC451" s="18"/>
      <c r="AD451" s="18"/>
      <c r="AE451" s="18"/>
      <c r="AF451" s="18"/>
      <c r="AG451" s="18"/>
      <c r="AH451" s="18"/>
      <c r="AI451" s="18"/>
    </row>
    <row r="452" spans="2:35" x14ac:dyDescent="0.15">
      <c r="B452">
        <v>171.16300000000001</v>
      </c>
      <c r="C452">
        <v>5</v>
      </c>
      <c r="D452" s="18">
        <v>7.3789999999999994E-2</v>
      </c>
      <c r="E452" s="18">
        <v>6.9129999999999999E-3</v>
      </c>
      <c r="F452" s="18">
        <v>3.331</v>
      </c>
      <c r="G452" s="18">
        <v>9.2160000000000006E-2</v>
      </c>
      <c r="H452" s="18">
        <v>-0.1099</v>
      </c>
      <c r="I452" s="18">
        <v>2.5990000000000002</v>
      </c>
      <c r="J452" s="18">
        <v>0.32600000000000001</v>
      </c>
      <c r="K452" s="18">
        <v>1.917E-2</v>
      </c>
      <c r="L452" s="18">
        <v>3.0089999999999999</v>
      </c>
      <c r="M452" s="18">
        <v>0.10059999999999999</v>
      </c>
      <c r="O452" s="18"/>
      <c r="P452" s="18"/>
      <c r="Q452" s="18"/>
      <c r="R452" s="18"/>
      <c r="S452" s="18"/>
      <c r="T452" s="18"/>
      <c r="U452" s="18"/>
      <c r="W452" s="18"/>
      <c r="X452" s="18"/>
      <c r="Y452" s="18"/>
      <c r="Z452" s="18"/>
      <c r="AA452" s="18"/>
      <c r="AB452" s="18"/>
      <c r="AC452" s="18"/>
      <c r="AD452" s="18"/>
      <c r="AE452" s="18"/>
      <c r="AF452" s="18"/>
      <c r="AG452" s="18"/>
      <c r="AH452" s="18"/>
      <c r="AI452" s="18"/>
    </row>
    <row r="453" spans="2:35" x14ac:dyDescent="0.15">
      <c r="B453">
        <v>171.16300000000001</v>
      </c>
      <c r="C453">
        <v>7</v>
      </c>
      <c r="D453" s="18">
        <v>7.6619999999999994E-2</v>
      </c>
      <c r="E453" s="18">
        <v>5.672E-2</v>
      </c>
      <c r="F453" s="18">
        <v>1.86</v>
      </c>
      <c r="G453" s="18">
        <v>0.26269999999999999</v>
      </c>
      <c r="H453" s="18">
        <v>-0.17330000000000001</v>
      </c>
      <c r="I453" s="18">
        <v>2.36</v>
      </c>
      <c r="J453" s="18">
        <v>0.42370000000000002</v>
      </c>
      <c r="K453" s="18">
        <v>2.7570000000000001E-2</v>
      </c>
      <c r="L453" s="18">
        <v>3.1960000000000002</v>
      </c>
      <c r="M453" s="18">
        <v>0.16650000000000001</v>
      </c>
      <c r="O453" s="18"/>
      <c r="P453" s="18"/>
      <c r="Q453" s="18"/>
      <c r="R453" s="18"/>
      <c r="S453" s="18"/>
      <c r="T453" s="18"/>
      <c r="U453" s="18"/>
      <c r="W453" s="18"/>
      <c r="X453" s="18"/>
      <c r="Y453" s="18"/>
      <c r="Z453" s="18"/>
      <c r="AA453" s="18"/>
      <c r="AB453" s="18"/>
      <c r="AC453" s="18"/>
      <c r="AD453" s="18"/>
      <c r="AE453" s="18"/>
      <c r="AF453" s="18"/>
      <c r="AG453" s="18"/>
      <c r="AH453" s="18"/>
      <c r="AI453" s="18"/>
    </row>
    <row r="454" spans="2:35" x14ac:dyDescent="0.15">
      <c r="B454">
        <v>171.16300000000001</v>
      </c>
      <c r="C454">
        <v>10</v>
      </c>
      <c r="D454" s="18">
        <v>7.9799999999999996E-2</v>
      </c>
      <c r="E454" s="18">
        <v>7.9719999999999999E-2</v>
      </c>
      <c r="F454" s="18">
        <v>1.7849999999999999</v>
      </c>
      <c r="G454" s="18">
        <v>0.2949</v>
      </c>
      <c r="H454" s="18">
        <v>-0.2717</v>
      </c>
      <c r="I454" s="18">
        <v>2.593</v>
      </c>
      <c r="J454" s="18">
        <v>0.57789999999999997</v>
      </c>
      <c r="K454" s="18">
        <v>8.6489999999999997E-2</v>
      </c>
      <c r="L454" s="18">
        <v>3.3140000000000001</v>
      </c>
      <c r="M454" s="18">
        <v>0.2505</v>
      </c>
      <c r="O454" s="18"/>
      <c r="P454" s="18"/>
      <c r="Q454" s="18"/>
      <c r="R454" s="18"/>
      <c r="S454" s="18"/>
      <c r="T454" s="18"/>
      <c r="U454" s="18"/>
      <c r="W454" s="18"/>
      <c r="X454" s="18"/>
      <c r="Y454" s="18"/>
      <c r="Z454" s="18"/>
      <c r="AA454" s="18"/>
      <c r="AB454" s="18"/>
      <c r="AC454" s="18"/>
      <c r="AD454" s="18"/>
      <c r="AE454" s="18"/>
      <c r="AF454" s="18"/>
      <c r="AG454" s="18"/>
      <c r="AH454" s="18"/>
      <c r="AI454" s="18"/>
    </row>
    <row r="455" spans="2:35" x14ac:dyDescent="0.15">
      <c r="B455">
        <v>171.16300000000001</v>
      </c>
      <c r="C455">
        <v>15</v>
      </c>
      <c r="D455" s="18">
        <v>8.2610000000000003E-2</v>
      </c>
      <c r="E455" s="18">
        <v>-1.8769999999999998E-2</v>
      </c>
      <c r="F455" s="18">
        <v>0.37219999999999998</v>
      </c>
      <c r="G455" s="18">
        <v>3.2660000000000002E-2</v>
      </c>
      <c r="H455" s="18">
        <v>-2.877E-2</v>
      </c>
      <c r="I455" s="18">
        <v>2.2679999999999998</v>
      </c>
      <c r="J455" s="18">
        <v>0.14219999999999999</v>
      </c>
      <c r="K455" s="18">
        <v>-4.521E-2</v>
      </c>
      <c r="L455" s="18">
        <v>2.8279999999999998</v>
      </c>
      <c r="M455" s="18">
        <v>0.1197</v>
      </c>
      <c r="O455" s="18"/>
      <c r="P455" s="18"/>
      <c r="Q455" s="18"/>
      <c r="R455" s="18"/>
      <c r="S455" s="18"/>
      <c r="T455" s="18"/>
      <c r="U455" s="18"/>
      <c r="W455" s="18"/>
      <c r="X455" s="18"/>
      <c r="Y455" s="18"/>
      <c r="Z455" s="18"/>
      <c r="AA455" s="18"/>
      <c r="AB455" s="18"/>
      <c r="AC455" s="18"/>
      <c r="AD455" s="18"/>
      <c r="AE455" s="18"/>
      <c r="AF455" s="18"/>
      <c r="AG455" s="18"/>
      <c r="AH455" s="18"/>
      <c r="AI455" s="18"/>
    </row>
    <row r="456" spans="2:35" x14ac:dyDescent="0.15">
      <c r="B456">
        <v>171.16300000000001</v>
      </c>
      <c r="C456">
        <v>20</v>
      </c>
      <c r="D456" s="18">
        <v>7.9689999999999997E-2</v>
      </c>
      <c r="E456" s="18">
        <v>-1.949E-2</v>
      </c>
      <c r="F456" s="18">
        <v>0.4128</v>
      </c>
      <c r="G456" s="18">
        <v>3.295E-2</v>
      </c>
      <c r="H456" s="18">
        <v>-1.2290000000000001E-2</v>
      </c>
      <c r="I456" s="18">
        <v>2.3809999999999998</v>
      </c>
      <c r="J456" s="18">
        <v>9.2200000000000004E-2</v>
      </c>
      <c r="K456" s="18">
        <v>-7.4029999999999999E-2</v>
      </c>
      <c r="L456" s="18">
        <v>2.9689999999999999</v>
      </c>
      <c r="M456" s="18">
        <v>0.27379999999999999</v>
      </c>
      <c r="O456" s="18"/>
      <c r="P456" s="18"/>
      <c r="Q456" s="18"/>
      <c r="R456" s="18"/>
      <c r="S456" s="18"/>
      <c r="T456" s="18"/>
      <c r="U456" s="18"/>
      <c r="W456" s="18"/>
      <c r="X456" s="18"/>
      <c r="Y456" s="18"/>
      <c r="Z456" s="18"/>
      <c r="AA456" s="18"/>
      <c r="AB456" s="18"/>
      <c r="AC456" s="18"/>
      <c r="AD456" s="18"/>
      <c r="AE456" s="18"/>
      <c r="AF456" s="18"/>
      <c r="AG456" s="18"/>
      <c r="AH456" s="18"/>
      <c r="AI456" s="18"/>
    </row>
    <row r="457" spans="2:35" x14ac:dyDescent="0.15">
      <c r="B457">
        <v>233.56299999999999</v>
      </c>
      <c r="C457">
        <v>1</v>
      </c>
      <c r="D457" s="18">
        <v>7.177E-2</v>
      </c>
      <c r="E457" s="18">
        <v>4.8570000000000002E-2</v>
      </c>
      <c r="F457" s="18">
        <v>1.694</v>
      </c>
      <c r="G457" s="18">
        <v>0.3019</v>
      </c>
      <c r="H457" s="18">
        <v>-0.1394</v>
      </c>
      <c r="I457" s="18">
        <v>2.137</v>
      </c>
      <c r="J457" s="18">
        <v>0.41160000000000002</v>
      </c>
      <c r="K457" s="18">
        <v>1.0019999999999999E-2</v>
      </c>
      <c r="L457" s="18">
        <v>2.879</v>
      </c>
      <c r="M457" s="18">
        <v>0.109</v>
      </c>
      <c r="O457" s="18"/>
      <c r="P457" s="18"/>
      <c r="Q457" s="18"/>
      <c r="R457" s="18"/>
      <c r="S457" s="18"/>
      <c r="T457" s="18"/>
      <c r="U457" s="18"/>
      <c r="W457" s="18"/>
      <c r="X457" s="18"/>
      <c r="Y457" s="18"/>
      <c r="Z457" s="18"/>
      <c r="AA457" s="18"/>
      <c r="AB457" s="18"/>
      <c r="AC457" s="18"/>
      <c r="AD457" s="18"/>
      <c r="AE457" s="18"/>
      <c r="AF457" s="18"/>
      <c r="AG457" s="18"/>
      <c r="AH457" s="18"/>
      <c r="AI457" s="18"/>
    </row>
    <row r="458" spans="2:35" x14ac:dyDescent="0.15">
      <c r="B458">
        <v>233.56299999999999</v>
      </c>
      <c r="C458">
        <v>3</v>
      </c>
      <c r="D458" s="18">
        <v>7.4050000000000005E-2</v>
      </c>
      <c r="E458" s="18">
        <v>5.0709999999999998E-2</v>
      </c>
      <c r="F458" s="18">
        <v>1.6020000000000001</v>
      </c>
      <c r="G458" s="18">
        <v>0.254</v>
      </c>
      <c r="H458" s="18">
        <v>-0.14410000000000001</v>
      </c>
      <c r="I458" s="18">
        <v>2.0880000000000001</v>
      </c>
      <c r="J458" s="18">
        <v>0.42649999999999999</v>
      </c>
      <c r="K458" s="18">
        <v>1.0279999999999999E-2</v>
      </c>
      <c r="L458" s="18">
        <v>2.903</v>
      </c>
      <c r="M458" s="18">
        <v>9.7739999999999994E-2</v>
      </c>
      <c r="O458" s="18"/>
      <c r="P458" s="18"/>
      <c r="Q458" s="18"/>
      <c r="R458" s="18"/>
      <c r="S458" s="18"/>
      <c r="T458" s="18"/>
      <c r="U458" s="18"/>
      <c r="W458" s="18"/>
      <c r="X458" s="18"/>
      <c r="Y458" s="18"/>
      <c r="Z458" s="18"/>
      <c r="AA458" s="18"/>
      <c r="AB458" s="18"/>
      <c r="AC458" s="18"/>
      <c r="AD458" s="18"/>
      <c r="AE458" s="18"/>
      <c r="AF458" s="18"/>
      <c r="AG458" s="18"/>
      <c r="AH458" s="18"/>
      <c r="AI458" s="18"/>
    </row>
    <row r="459" spans="2:35" x14ac:dyDescent="0.15">
      <c r="B459">
        <v>233.56299999999999</v>
      </c>
      <c r="C459">
        <v>5</v>
      </c>
      <c r="D459" s="18">
        <v>7.1260000000000004E-2</v>
      </c>
      <c r="E459" s="18">
        <v>5.3409999999999999E-2</v>
      </c>
      <c r="F459" s="18">
        <v>1.7</v>
      </c>
      <c r="G459" s="18">
        <v>0.25169999999999998</v>
      </c>
      <c r="H459" s="18">
        <v>-0.14319999999999999</v>
      </c>
      <c r="I459" s="18">
        <v>2.14</v>
      </c>
      <c r="J459" s="18">
        <v>0.37930000000000003</v>
      </c>
      <c r="K459" s="18">
        <v>1.064E-2</v>
      </c>
      <c r="L459" s="18">
        <v>2.9060000000000001</v>
      </c>
      <c r="M459" s="18">
        <v>7.1429999999999993E-2</v>
      </c>
      <c r="O459" s="18"/>
      <c r="P459" s="18"/>
      <c r="Q459" s="18"/>
      <c r="R459" s="18"/>
      <c r="S459" s="18"/>
      <c r="T459" s="18"/>
      <c r="U459" s="18"/>
      <c r="W459" s="18"/>
      <c r="X459" s="18"/>
      <c r="Y459" s="18"/>
      <c r="Z459" s="18"/>
      <c r="AA459" s="18"/>
      <c r="AB459" s="18"/>
      <c r="AC459" s="18"/>
      <c r="AD459" s="18"/>
      <c r="AE459" s="18"/>
      <c r="AF459" s="18"/>
      <c r="AG459" s="18"/>
      <c r="AH459" s="18"/>
      <c r="AI459" s="18"/>
    </row>
    <row r="460" spans="2:35" x14ac:dyDescent="0.15">
      <c r="B460">
        <v>233.56299999999999</v>
      </c>
      <c r="C460">
        <v>7</v>
      </c>
      <c r="D460" s="18">
        <v>7.2660000000000002E-2</v>
      </c>
      <c r="E460" s="18">
        <v>6.6280000000000006E-2</v>
      </c>
      <c r="F460" s="18">
        <v>1.661</v>
      </c>
      <c r="G460" s="18">
        <v>0.24790000000000001</v>
      </c>
      <c r="H460" s="18">
        <v>-0.1615</v>
      </c>
      <c r="I460" s="18">
        <v>2.105</v>
      </c>
      <c r="J460" s="18">
        <v>0.40720000000000001</v>
      </c>
      <c r="K460" s="18">
        <v>1.3390000000000001E-2</v>
      </c>
      <c r="L460" s="18">
        <v>2.9649999999999999</v>
      </c>
      <c r="M460" s="18">
        <v>9.5269999999999994E-2</v>
      </c>
      <c r="O460" s="18"/>
      <c r="P460" s="18"/>
      <c r="Q460" s="18"/>
      <c r="R460" s="18"/>
      <c r="S460" s="18"/>
      <c r="T460" s="18"/>
      <c r="U460" s="18"/>
      <c r="W460" s="18"/>
      <c r="X460" s="18"/>
      <c r="Y460" s="18"/>
      <c r="Z460" s="18"/>
      <c r="AA460" s="18"/>
      <c r="AB460" s="18"/>
      <c r="AC460" s="18"/>
      <c r="AD460" s="18"/>
      <c r="AE460" s="18"/>
      <c r="AF460" s="18"/>
      <c r="AG460" s="18"/>
      <c r="AH460" s="18"/>
      <c r="AI460" s="18"/>
    </row>
    <row r="461" spans="2:35" x14ac:dyDescent="0.15">
      <c r="B461">
        <v>233.56299999999999</v>
      </c>
      <c r="C461">
        <v>10</v>
      </c>
      <c r="D461" s="18">
        <v>7.2760000000000005E-2</v>
      </c>
      <c r="E461" s="18">
        <v>8.2549999999999998E-2</v>
      </c>
      <c r="F461" s="18">
        <v>1.6120000000000001</v>
      </c>
      <c r="G461" s="18">
        <v>0.25430000000000003</v>
      </c>
      <c r="H461" s="18">
        <v>-0.18579999999999999</v>
      </c>
      <c r="I461" s="18">
        <v>2.081</v>
      </c>
      <c r="J461" s="18">
        <v>0.44540000000000002</v>
      </c>
      <c r="K461" s="18">
        <v>1.9290000000000002E-2</v>
      </c>
      <c r="L461" s="18">
        <v>2.9990000000000001</v>
      </c>
      <c r="M461" s="18">
        <v>0.14169999999999999</v>
      </c>
      <c r="O461" s="18"/>
      <c r="P461" s="18"/>
      <c r="Q461" s="18"/>
      <c r="R461" s="18"/>
      <c r="S461" s="18"/>
      <c r="T461" s="18"/>
      <c r="U461" s="18"/>
      <c r="W461" s="18"/>
      <c r="X461" s="18"/>
      <c r="Y461" s="18"/>
      <c r="Z461" s="18"/>
      <c r="AA461" s="18"/>
      <c r="AB461" s="18"/>
      <c r="AC461" s="18"/>
      <c r="AD461" s="18"/>
      <c r="AE461" s="18"/>
      <c r="AF461" s="18"/>
      <c r="AG461" s="18"/>
      <c r="AH461" s="18"/>
      <c r="AI461" s="18"/>
    </row>
    <row r="462" spans="2:35" x14ac:dyDescent="0.15">
      <c r="B462">
        <v>233.56299999999999</v>
      </c>
      <c r="C462">
        <v>15</v>
      </c>
      <c r="D462" s="18">
        <v>6.6229999999999997E-2</v>
      </c>
      <c r="E462" s="18">
        <v>7.9619999999999996E-2</v>
      </c>
      <c r="F462" s="18">
        <v>1.635</v>
      </c>
      <c r="G462" s="18">
        <v>0.23350000000000001</v>
      </c>
      <c r="H462" s="18">
        <v>-0.1774</v>
      </c>
      <c r="I462" s="18">
        <v>2.1349999999999998</v>
      </c>
      <c r="J462" s="18">
        <v>0.42159999999999997</v>
      </c>
      <c r="K462" s="18">
        <v>2.034E-2</v>
      </c>
      <c r="L462" s="18">
        <v>2.9809999999999999</v>
      </c>
      <c r="M462" s="18">
        <v>0.15160000000000001</v>
      </c>
      <c r="O462" s="18"/>
      <c r="P462" s="18"/>
      <c r="Q462" s="18"/>
      <c r="R462" s="18"/>
      <c r="S462" s="18"/>
      <c r="T462" s="18"/>
      <c r="U462" s="18"/>
      <c r="W462" s="18"/>
      <c r="X462" s="18"/>
      <c r="Y462" s="18"/>
      <c r="Z462" s="18"/>
      <c r="AA462" s="18"/>
      <c r="AB462" s="18"/>
      <c r="AC462" s="18"/>
      <c r="AD462" s="18"/>
      <c r="AE462" s="18"/>
      <c r="AF462" s="18"/>
      <c r="AG462" s="18"/>
      <c r="AH462" s="18"/>
      <c r="AI462" s="18"/>
    </row>
    <row r="463" spans="2:35" x14ac:dyDescent="0.15">
      <c r="B463">
        <v>233.56299999999999</v>
      </c>
      <c r="C463">
        <v>20</v>
      </c>
      <c r="D463" s="18">
        <v>5.2990000000000002E-2</v>
      </c>
      <c r="E463" s="18">
        <v>1.102E-2</v>
      </c>
      <c r="F463" s="18">
        <v>1.34</v>
      </c>
      <c r="G463" s="18">
        <v>5.4179999999999999E-2</v>
      </c>
      <c r="H463" s="18">
        <v>-6.7559999999999995E-2</v>
      </c>
      <c r="I463" s="18">
        <v>2.3849999999999998</v>
      </c>
      <c r="J463" s="18">
        <v>0.1807</v>
      </c>
      <c r="K463" s="18">
        <v>-8.7209999999999996E-3</v>
      </c>
      <c r="L463" s="18">
        <v>3.7290000000000001</v>
      </c>
      <c r="M463" s="18">
        <v>0.2094</v>
      </c>
      <c r="O463" s="18"/>
      <c r="P463" s="18"/>
      <c r="Q463" s="18"/>
      <c r="R463" s="18"/>
      <c r="S463" s="18"/>
      <c r="T463" s="18"/>
      <c r="U463" s="18"/>
      <c r="W463" s="18"/>
      <c r="X463" s="18"/>
      <c r="Y463" s="18"/>
      <c r="Z463" s="18"/>
      <c r="AA463" s="18"/>
      <c r="AB463" s="18"/>
      <c r="AC463" s="18"/>
      <c r="AD463" s="18"/>
      <c r="AE463" s="18"/>
      <c r="AF463" s="18"/>
      <c r="AG463" s="18"/>
      <c r="AH463" s="18"/>
      <c r="AI463" s="18"/>
    </row>
    <row r="464" spans="2:35" x14ac:dyDescent="0.15">
      <c r="B464">
        <v>364.96300000000002</v>
      </c>
      <c r="C464">
        <v>1</v>
      </c>
      <c r="D464" s="18">
        <v>7.0730000000000001E-2</v>
      </c>
      <c r="E464" s="18">
        <v>4.1520000000000001E-2</v>
      </c>
      <c r="F464" s="18">
        <v>1.621</v>
      </c>
      <c r="G464" s="18">
        <v>0.26939999999999997</v>
      </c>
      <c r="H464" s="18">
        <v>-0.129</v>
      </c>
      <c r="I464" s="18">
        <v>2.1179999999999999</v>
      </c>
      <c r="J464" s="18">
        <v>0.4078</v>
      </c>
      <c r="K464" s="18">
        <v>1.0319999999999999E-2</v>
      </c>
      <c r="L464" s="18">
        <v>2.6509999999999998</v>
      </c>
      <c r="M464" s="18">
        <v>0.15890000000000001</v>
      </c>
      <c r="O464" s="18"/>
      <c r="P464" s="18"/>
      <c r="Q464" s="18"/>
      <c r="R464" s="18"/>
      <c r="S464" s="18"/>
      <c r="T464" s="18"/>
      <c r="U464" s="18"/>
      <c r="W464" s="18"/>
      <c r="X464" s="18"/>
      <c r="Y464" s="18"/>
      <c r="Z464" s="18"/>
      <c r="AA464" s="18"/>
      <c r="AB464" s="18"/>
      <c r="AC464" s="18"/>
      <c r="AD464" s="18"/>
      <c r="AE464" s="18"/>
      <c r="AF464" s="18"/>
      <c r="AG464" s="18"/>
      <c r="AH464" s="18"/>
      <c r="AI464" s="18"/>
    </row>
    <row r="465" spans="2:35" x14ac:dyDescent="0.15">
      <c r="B465">
        <v>364.96300000000002</v>
      </c>
      <c r="C465">
        <v>3</v>
      </c>
      <c r="D465" s="18">
        <v>6.8010000000000001E-2</v>
      </c>
      <c r="E465" s="18">
        <v>1.7180000000000001E-2</v>
      </c>
      <c r="F465" s="18">
        <v>1.57</v>
      </c>
      <c r="G465" s="18">
        <v>0.18709999999999999</v>
      </c>
      <c r="H465" s="18">
        <v>-8.3250000000000005E-2</v>
      </c>
      <c r="I465" s="18">
        <v>2.121</v>
      </c>
      <c r="J465" s="18">
        <v>0.32179999999999997</v>
      </c>
      <c r="K465" s="18">
        <v>-7.3169999999999997E-3</v>
      </c>
      <c r="L465" s="18">
        <v>3.2970000000000002</v>
      </c>
      <c r="M465" s="18">
        <v>0.2024</v>
      </c>
      <c r="O465" s="18"/>
      <c r="P465" s="18"/>
      <c r="Q465" s="18"/>
      <c r="R465" s="18"/>
      <c r="S465" s="18"/>
      <c r="T465" s="18"/>
      <c r="U465" s="18"/>
      <c r="W465" s="18"/>
      <c r="X465" s="18"/>
      <c r="Y465" s="18"/>
      <c r="Z465" s="18"/>
      <c r="AA465" s="18"/>
      <c r="AB465" s="18"/>
      <c r="AC465" s="18"/>
      <c r="AD465" s="18"/>
      <c r="AE465" s="18"/>
      <c r="AF465" s="18"/>
      <c r="AG465" s="18"/>
      <c r="AH465" s="18"/>
      <c r="AI465" s="18"/>
    </row>
    <row r="466" spans="2:35" x14ac:dyDescent="0.15">
      <c r="B466">
        <v>364.96300000000002</v>
      </c>
      <c r="C466">
        <v>5</v>
      </c>
      <c r="D466" s="18">
        <v>6.6189999999999999E-2</v>
      </c>
      <c r="E466" s="18">
        <v>1.0149999999999999E-2</v>
      </c>
      <c r="F466" s="18">
        <v>1.5880000000000001</v>
      </c>
      <c r="G466" s="18">
        <v>0.16839999999999999</v>
      </c>
      <c r="H466" s="18">
        <v>-6.1550000000000001E-2</v>
      </c>
      <c r="I466" s="18">
        <v>2.1629999999999998</v>
      </c>
      <c r="J466" s="18">
        <v>0.25090000000000001</v>
      </c>
      <c r="K466" s="18">
        <v>-2.2579999999999999E-2</v>
      </c>
      <c r="L466" s="18">
        <v>2.9670000000000001</v>
      </c>
      <c r="M466" s="18">
        <v>0.48380000000000001</v>
      </c>
      <c r="O466" s="18"/>
      <c r="P466" s="18"/>
      <c r="Q466" s="18"/>
      <c r="R466" s="18"/>
      <c r="S466" s="18"/>
      <c r="T466" s="18"/>
      <c r="U466" s="18"/>
      <c r="W466" s="18"/>
      <c r="X466" s="18"/>
      <c r="Y466" s="18"/>
      <c r="Z466" s="18"/>
      <c r="AA466" s="18"/>
      <c r="AB466" s="18"/>
      <c r="AC466" s="18"/>
      <c r="AD466" s="18"/>
      <c r="AE466" s="18"/>
      <c r="AF466" s="18"/>
      <c r="AG466" s="18"/>
      <c r="AH466" s="18"/>
      <c r="AI466" s="18"/>
    </row>
    <row r="467" spans="2:35" x14ac:dyDescent="0.15">
      <c r="B467">
        <v>364.96300000000002</v>
      </c>
      <c r="C467">
        <v>7</v>
      </c>
      <c r="D467" s="18">
        <v>6.8519999999999998E-2</v>
      </c>
      <c r="E467" s="18">
        <v>2.8369999999999999E-2</v>
      </c>
      <c r="F467" s="18">
        <v>1.478</v>
      </c>
      <c r="G467" s="18">
        <v>0.15870000000000001</v>
      </c>
      <c r="H467" s="18">
        <v>-0.1192</v>
      </c>
      <c r="I467" s="18">
        <v>2.2320000000000002</v>
      </c>
      <c r="J467" s="18">
        <v>0.42299999999999999</v>
      </c>
      <c r="K467" s="18">
        <v>1.536E-2</v>
      </c>
      <c r="L467" s="18">
        <v>2.835</v>
      </c>
      <c r="M467" s="18">
        <v>0.219</v>
      </c>
      <c r="O467" s="18"/>
      <c r="P467" s="18"/>
      <c r="Q467" s="18"/>
      <c r="R467" s="18"/>
      <c r="S467" s="18"/>
      <c r="T467" s="18"/>
      <c r="U467" s="18"/>
      <c r="W467" s="18"/>
      <c r="X467" s="18"/>
      <c r="Y467" s="18"/>
      <c r="Z467" s="18"/>
      <c r="AA467" s="18"/>
      <c r="AB467" s="18"/>
      <c r="AC467" s="18"/>
      <c r="AD467" s="18"/>
      <c r="AE467" s="18"/>
      <c r="AF467" s="18"/>
      <c r="AG467" s="18"/>
      <c r="AH467" s="18"/>
      <c r="AI467" s="18"/>
    </row>
    <row r="468" spans="2:35" x14ac:dyDescent="0.15">
      <c r="B468">
        <v>364.96300000000002</v>
      </c>
      <c r="C468">
        <v>10</v>
      </c>
      <c r="D468" s="18">
        <v>6.4310000000000006E-2</v>
      </c>
      <c r="E468" s="18">
        <v>3.5540000000000002E-2</v>
      </c>
      <c r="F468" s="18">
        <v>1.4990000000000001</v>
      </c>
      <c r="G468" s="18">
        <v>0.17299999999999999</v>
      </c>
      <c r="H468" s="18">
        <v>-0.1101</v>
      </c>
      <c r="I468" s="18">
        <v>2.1680000000000001</v>
      </c>
      <c r="J468" s="18">
        <v>0.3765</v>
      </c>
      <c r="K468" s="18">
        <v>4.7169999999999998E-3</v>
      </c>
      <c r="L468" s="18">
        <v>2.7919999999999998</v>
      </c>
      <c r="M468" s="18">
        <v>4.6080000000000003E-2</v>
      </c>
      <c r="O468" s="18"/>
      <c r="P468" s="18"/>
      <c r="Q468" s="18"/>
      <c r="R468" s="18"/>
      <c r="S468" s="18"/>
      <c r="T468" s="18"/>
      <c r="U468" s="18"/>
      <c r="W468" s="18"/>
      <c r="X468" s="18"/>
      <c r="Y468" s="18"/>
      <c r="Z468" s="18"/>
      <c r="AA468" s="18"/>
      <c r="AB468" s="18"/>
      <c r="AC468" s="18"/>
      <c r="AD468" s="18"/>
      <c r="AE468" s="18"/>
      <c r="AF468" s="18"/>
      <c r="AG468" s="18"/>
      <c r="AH468" s="18"/>
      <c r="AI468" s="18"/>
    </row>
    <row r="469" spans="2:35" x14ac:dyDescent="0.15">
      <c r="B469">
        <v>364.96300000000002</v>
      </c>
      <c r="C469">
        <v>15</v>
      </c>
      <c r="D469" s="18">
        <v>6.4159999999999995E-2</v>
      </c>
      <c r="E469" s="18">
        <v>2.1170000000000001E-2</v>
      </c>
      <c r="F469" s="18">
        <v>1.359</v>
      </c>
      <c r="G469" s="18">
        <v>5.9819999999999998E-2</v>
      </c>
      <c r="H469" s="18">
        <v>-6.2670000000000003E-2</v>
      </c>
      <c r="I469" s="18">
        <v>2.2989999999999999</v>
      </c>
      <c r="J469" s="18">
        <v>0.24079999999999999</v>
      </c>
      <c r="K469" s="18">
        <v>-4.1599999999999998E-2</v>
      </c>
      <c r="L469" s="18">
        <v>2.8660000000000001</v>
      </c>
      <c r="M469" s="18">
        <v>1.3740000000000001</v>
      </c>
      <c r="O469" s="18"/>
      <c r="P469" s="18"/>
      <c r="Q469" s="18"/>
      <c r="R469" s="18"/>
      <c r="S469" s="18"/>
      <c r="T469" s="18"/>
      <c r="U469" s="18"/>
      <c r="W469" s="18"/>
      <c r="X469" s="18"/>
      <c r="Y469" s="18"/>
      <c r="Z469" s="18"/>
      <c r="AA469" s="18"/>
      <c r="AB469" s="18"/>
      <c r="AC469" s="18"/>
      <c r="AD469" s="18"/>
      <c r="AE469" s="18"/>
      <c r="AF469" s="18"/>
      <c r="AG469" s="18"/>
      <c r="AH469" s="18"/>
      <c r="AI469" s="18"/>
    </row>
    <row r="470" spans="2:35" x14ac:dyDescent="0.15">
      <c r="B470">
        <v>364.96300000000002</v>
      </c>
      <c r="C470">
        <v>20</v>
      </c>
      <c r="D470" s="18">
        <v>7.8369999999999995E-2</v>
      </c>
      <c r="E470" s="18">
        <v>-5.8930000000000003E-2</v>
      </c>
      <c r="F470" s="18">
        <v>2.31</v>
      </c>
      <c r="G470" s="18">
        <v>0.20680000000000001</v>
      </c>
      <c r="H470" s="18">
        <v>2.8070000000000001E-2</v>
      </c>
      <c r="I470" s="18">
        <v>1.385</v>
      </c>
      <c r="J470" s="18">
        <v>5.5379999999999999E-2</v>
      </c>
      <c r="K470" s="18">
        <v>-9.844E-2</v>
      </c>
      <c r="L470" s="18">
        <v>3.395</v>
      </c>
      <c r="M470" s="18">
        <v>2.4169999999999998</v>
      </c>
      <c r="O470" s="18"/>
      <c r="P470" s="18"/>
      <c r="Q470" s="18"/>
      <c r="R470" s="18"/>
      <c r="S470" s="18"/>
      <c r="T470" s="18"/>
      <c r="U470" s="18"/>
      <c r="W470" s="18"/>
      <c r="X470" s="18"/>
      <c r="Y470" s="18"/>
      <c r="Z470" s="18"/>
      <c r="AA470" s="18"/>
      <c r="AB470" s="18"/>
      <c r="AC470" s="18"/>
      <c r="AD470" s="18"/>
      <c r="AE470" s="18"/>
      <c r="AF470" s="18"/>
      <c r="AG470" s="18"/>
      <c r="AH470" s="18"/>
      <c r="AI470" s="18"/>
    </row>
    <row r="471" spans="2:35" x14ac:dyDescent="0.15">
      <c r="B471">
        <v>483.56299999999999</v>
      </c>
      <c r="C471">
        <v>1</v>
      </c>
      <c r="D471" s="18">
        <v>0.1081</v>
      </c>
      <c r="E471" s="18">
        <v>-0.10730000000000001</v>
      </c>
      <c r="F471" s="18">
        <v>0.83199999999999996</v>
      </c>
      <c r="G471" s="18">
        <v>1.2829999999999999</v>
      </c>
      <c r="H471" s="18">
        <v>-4.8379999999999999E-2</v>
      </c>
      <c r="I471" s="18">
        <v>2.2440000000000002</v>
      </c>
      <c r="J471" s="18">
        <v>0.3357</v>
      </c>
      <c r="K471" s="18">
        <v>3.279E-2</v>
      </c>
      <c r="L471" s="18">
        <v>1.244</v>
      </c>
      <c r="M471" s="18">
        <v>0.36830000000000002</v>
      </c>
      <c r="O471" s="18"/>
      <c r="P471" s="18"/>
      <c r="Q471" s="18"/>
      <c r="R471" s="18"/>
      <c r="S471" s="18"/>
      <c r="T471" s="18"/>
      <c r="U471" s="18"/>
      <c r="W471" s="18"/>
      <c r="X471" s="18"/>
      <c r="Y471" s="18"/>
      <c r="Z471" s="18"/>
      <c r="AA471" s="18"/>
      <c r="AB471" s="18"/>
      <c r="AC471" s="18"/>
      <c r="AD471" s="18"/>
      <c r="AE471" s="18"/>
      <c r="AF471" s="18"/>
      <c r="AG471" s="18"/>
      <c r="AH471" s="18"/>
      <c r="AI471" s="18"/>
    </row>
    <row r="472" spans="2:35" x14ac:dyDescent="0.15">
      <c r="B472">
        <v>483.56299999999999</v>
      </c>
      <c r="C472">
        <v>3</v>
      </c>
      <c r="D472" s="18">
        <v>7.0519999999999999E-2</v>
      </c>
      <c r="E472" s="18">
        <v>-3.2579999999999998E-2</v>
      </c>
      <c r="F472" s="18">
        <v>2.2970000000000002</v>
      </c>
      <c r="G472" s="18">
        <v>0.2059</v>
      </c>
      <c r="H472" s="18">
        <v>-1.738E-2</v>
      </c>
      <c r="I472" s="18">
        <v>1.034</v>
      </c>
      <c r="J472" s="18">
        <v>0.76749999999999996</v>
      </c>
      <c r="K472" s="18">
        <v>-3.1029999999999999E-2</v>
      </c>
      <c r="L472" s="18">
        <v>2.9329999999999998</v>
      </c>
      <c r="M472" s="18">
        <v>0.52949999999999997</v>
      </c>
      <c r="O472" s="18"/>
      <c r="P472" s="18"/>
      <c r="Q472" s="18"/>
      <c r="R472" s="18"/>
      <c r="S472" s="18"/>
      <c r="T472" s="18"/>
      <c r="U472" s="18"/>
      <c r="W472" s="18"/>
      <c r="X472" s="18"/>
      <c r="Y472" s="18"/>
      <c r="Z472" s="18"/>
      <c r="AA472" s="18"/>
      <c r="AB472" s="18"/>
      <c r="AC472" s="18"/>
      <c r="AD472" s="18"/>
      <c r="AE472" s="18"/>
      <c r="AF472" s="18"/>
      <c r="AG472" s="18"/>
      <c r="AH472" s="18"/>
      <c r="AI472" s="18"/>
    </row>
    <row r="473" spans="2:35" x14ac:dyDescent="0.15">
      <c r="B473">
        <v>483.56299999999999</v>
      </c>
      <c r="C473">
        <v>5</v>
      </c>
      <c r="D473" s="18">
        <v>6.6189999999999999E-2</v>
      </c>
      <c r="E473" s="18">
        <v>4.095E-2</v>
      </c>
      <c r="F473" s="18">
        <v>1.4650000000000001</v>
      </c>
      <c r="G473" s="18">
        <v>0.2429</v>
      </c>
      <c r="H473" s="18">
        <v>-0.1258</v>
      </c>
      <c r="I473" s="18">
        <v>2.1040000000000001</v>
      </c>
      <c r="J473" s="18">
        <v>0.50670000000000004</v>
      </c>
      <c r="K473" s="18">
        <v>9.6839999999999999E-3</v>
      </c>
      <c r="L473" s="18">
        <v>2.8290000000000002</v>
      </c>
      <c r="M473" s="18">
        <v>0.19370000000000001</v>
      </c>
      <c r="O473" s="18"/>
      <c r="P473" s="18"/>
      <c r="Q473" s="18"/>
      <c r="R473" s="18"/>
      <c r="S473" s="18"/>
      <c r="T473" s="18"/>
      <c r="U473" s="18"/>
      <c r="W473" s="18"/>
      <c r="X473" s="18"/>
      <c r="Y473" s="18"/>
      <c r="Z473" s="18"/>
      <c r="AA473" s="18"/>
      <c r="AB473" s="18"/>
      <c r="AC473" s="18"/>
      <c r="AD473" s="18"/>
      <c r="AE473" s="18"/>
      <c r="AF473" s="18"/>
      <c r="AG473" s="18"/>
      <c r="AH473" s="18"/>
      <c r="AI473" s="18"/>
    </row>
    <row r="474" spans="2:35" x14ac:dyDescent="0.15">
      <c r="B474">
        <v>483.56299999999999</v>
      </c>
      <c r="C474">
        <v>7</v>
      </c>
      <c r="D474" s="18">
        <v>6.4189999999999997E-2</v>
      </c>
      <c r="E474" s="18">
        <v>6.0170000000000001E-2</v>
      </c>
      <c r="F474" s="18">
        <v>1.5720000000000001</v>
      </c>
      <c r="G474" s="18">
        <v>0.27829999999999999</v>
      </c>
      <c r="H474" s="18">
        <v>-0.15659999999999999</v>
      </c>
      <c r="I474" s="18">
        <v>2.1440000000000001</v>
      </c>
      <c r="J474" s="18">
        <v>0.49370000000000003</v>
      </c>
      <c r="K474" s="18">
        <v>2.2950000000000002E-2</v>
      </c>
      <c r="L474" s="18">
        <v>2.827</v>
      </c>
      <c r="M474" s="18">
        <v>0.26669999999999999</v>
      </c>
      <c r="O474" s="18"/>
      <c r="P474" s="18"/>
      <c r="Q474" s="18"/>
      <c r="R474" s="18"/>
      <c r="S474" s="18"/>
      <c r="T474" s="18"/>
      <c r="U474" s="18"/>
      <c r="W474" s="18"/>
      <c r="X474" s="18"/>
      <c r="Y474" s="18"/>
      <c r="Z474" s="18"/>
      <c r="AA474" s="18"/>
      <c r="AB474" s="18"/>
      <c r="AC474" s="18"/>
      <c r="AD474" s="18"/>
      <c r="AE474" s="18"/>
      <c r="AF474" s="18"/>
      <c r="AG474" s="18"/>
      <c r="AH474" s="18"/>
      <c r="AI474" s="18"/>
    </row>
    <row r="475" spans="2:35" x14ac:dyDescent="0.15">
      <c r="B475">
        <v>483.56299999999999</v>
      </c>
      <c r="C475">
        <v>10</v>
      </c>
      <c r="D475" s="18">
        <v>6.3579999999999998E-2</v>
      </c>
      <c r="E475" s="18">
        <v>-3.1850000000000003E-2</v>
      </c>
      <c r="F475" s="18">
        <v>2.343</v>
      </c>
      <c r="G475" s="18">
        <v>0.1744</v>
      </c>
      <c r="H475" s="18">
        <v>-2.3769999999999999E-2</v>
      </c>
      <c r="I475" s="18">
        <v>2.5670000000000002</v>
      </c>
      <c r="J475" s="18">
        <v>1.3320000000000001</v>
      </c>
      <c r="K475" s="18">
        <v>-2.1780000000000001E-2</v>
      </c>
      <c r="L475" s="18">
        <v>2.8370000000000002</v>
      </c>
      <c r="M475" s="18">
        <v>0.4587</v>
      </c>
      <c r="O475" s="18"/>
      <c r="P475" s="18"/>
      <c r="Q475" s="18"/>
      <c r="R475" s="18"/>
      <c r="S475" s="18"/>
      <c r="T475" s="18"/>
      <c r="U475" s="18"/>
      <c r="W475" s="18"/>
      <c r="X475" s="18"/>
      <c r="Y475" s="18"/>
      <c r="Z475" s="18"/>
      <c r="AA475" s="18"/>
      <c r="AB475" s="18"/>
      <c r="AC475" s="18"/>
      <c r="AD475" s="18"/>
      <c r="AE475" s="18"/>
      <c r="AF475" s="18"/>
      <c r="AG475" s="18"/>
      <c r="AH475" s="18"/>
      <c r="AI475" s="18"/>
    </row>
    <row r="476" spans="2:35" x14ac:dyDescent="0.15">
      <c r="B476">
        <v>483.56299999999999</v>
      </c>
      <c r="C476">
        <v>15</v>
      </c>
      <c r="D476" s="18">
        <v>5.5410000000000001E-2</v>
      </c>
      <c r="E476" s="18">
        <v>1.4080000000000001E-2</v>
      </c>
      <c r="F476" s="18">
        <v>1.3660000000000001</v>
      </c>
      <c r="G476" s="18">
        <v>0.16489999999999999</v>
      </c>
      <c r="H476" s="18">
        <v>-3.619E-2</v>
      </c>
      <c r="I476" s="18">
        <v>2.3250000000000002</v>
      </c>
      <c r="J476" s="18">
        <v>0.21079999999999999</v>
      </c>
      <c r="K476" s="18">
        <v>-4.9239999999999999E-2</v>
      </c>
      <c r="L476" s="18">
        <v>2.6539999999999999</v>
      </c>
      <c r="M476" s="18">
        <v>0.91259999999999997</v>
      </c>
      <c r="O476" s="18"/>
      <c r="P476" s="18"/>
      <c r="Q476" s="18"/>
      <c r="R476" s="18"/>
      <c r="S476" s="18"/>
      <c r="T476" s="18"/>
      <c r="U476" s="18"/>
      <c r="W476" s="18"/>
      <c r="X476" s="18"/>
      <c r="Y476" s="18"/>
      <c r="Z476" s="18"/>
      <c r="AA476" s="18"/>
      <c r="AB476" s="18"/>
      <c r="AC476" s="18"/>
      <c r="AD476" s="18"/>
      <c r="AE476" s="18"/>
      <c r="AF476" s="18"/>
      <c r="AG476" s="18"/>
      <c r="AH476" s="18"/>
      <c r="AI476" s="18"/>
    </row>
    <row r="477" spans="2:35" x14ac:dyDescent="0.15">
      <c r="B477">
        <v>483.56299999999999</v>
      </c>
      <c r="C477">
        <v>20</v>
      </c>
      <c r="D477" s="18">
        <v>5.552E-2</v>
      </c>
      <c r="E477" s="18">
        <v>1.306E-2</v>
      </c>
      <c r="F477" s="18">
        <v>1.327</v>
      </c>
      <c r="G477" s="18">
        <v>5.0999999999999997E-2</v>
      </c>
      <c r="H477" s="18">
        <v>-2.9479999999999999E-2</v>
      </c>
      <c r="I477" s="18">
        <v>2.3969999999999998</v>
      </c>
      <c r="J477" s="18">
        <v>0.18690000000000001</v>
      </c>
      <c r="K477" s="18">
        <v>-5.8639999999999998E-2</v>
      </c>
      <c r="L477" s="18">
        <v>2.556</v>
      </c>
      <c r="M477" s="18">
        <v>1.0980000000000001</v>
      </c>
      <c r="O477" s="18"/>
      <c r="P477" s="18"/>
      <c r="Q477" s="18"/>
      <c r="R477" s="18"/>
      <c r="S477" s="18"/>
      <c r="T477" s="18"/>
      <c r="U477" s="18"/>
      <c r="W477" s="18"/>
      <c r="X477" s="18"/>
      <c r="Y477" s="18"/>
      <c r="Z477" s="18"/>
      <c r="AA477" s="18"/>
      <c r="AB477" s="18"/>
      <c r="AC477" s="18"/>
      <c r="AD477" s="18"/>
      <c r="AE477" s="18"/>
      <c r="AF477" s="18"/>
      <c r="AG477" s="18"/>
      <c r="AH477" s="18"/>
      <c r="AI477" s="18"/>
    </row>
    <row r="478" spans="2:35" x14ac:dyDescent="0.15">
      <c r="B478">
        <v>631.56299999999999</v>
      </c>
      <c r="C478">
        <v>1</v>
      </c>
      <c r="D478" s="18">
        <v>8.3250000000000005E-2</v>
      </c>
      <c r="E478" s="18">
        <v>4.6149999999999997E-2</v>
      </c>
      <c r="F478" s="18">
        <v>1.4179999999999999</v>
      </c>
      <c r="G478" s="18">
        <v>0.15790000000000001</v>
      </c>
      <c r="H478" s="18">
        <v>-0.13139999999999999</v>
      </c>
      <c r="I478" s="18">
        <v>1.8420000000000001</v>
      </c>
      <c r="J478" s="18">
        <v>0.48230000000000001</v>
      </c>
      <c r="K478" s="18">
        <v>-2.5530000000000001E-2</v>
      </c>
      <c r="L478" s="18">
        <v>4.2640000000000002</v>
      </c>
      <c r="M478" s="18">
        <v>0.18940000000000001</v>
      </c>
      <c r="O478" s="18"/>
      <c r="P478" s="18"/>
      <c r="Q478" s="18"/>
      <c r="R478" s="18"/>
      <c r="S478" s="18"/>
      <c r="T478" s="18"/>
      <c r="U478" s="18"/>
      <c r="W478" s="18"/>
      <c r="X478" s="18"/>
      <c r="Y478" s="18"/>
      <c r="Z478" s="18"/>
      <c r="AA478" s="18"/>
      <c r="AB478" s="18"/>
      <c r="AC478" s="18"/>
      <c r="AD478" s="18"/>
      <c r="AE478" s="18"/>
      <c r="AF478" s="18"/>
      <c r="AG478" s="18"/>
      <c r="AH478" s="18"/>
      <c r="AI478" s="18"/>
    </row>
    <row r="479" spans="2:35" x14ac:dyDescent="0.15">
      <c r="B479">
        <v>631.56299999999999</v>
      </c>
      <c r="C479">
        <v>3</v>
      </c>
      <c r="D479" s="18">
        <v>8.4860000000000005E-2</v>
      </c>
      <c r="E479" s="18">
        <v>5.2519999999999997E-2</v>
      </c>
      <c r="F479" s="18">
        <v>1.419</v>
      </c>
      <c r="G479" s="18">
        <v>0.193</v>
      </c>
      <c r="H479" s="18">
        <v>-0.13220000000000001</v>
      </c>
      <c r="I479" s="18">
        <v>1.891</v>
      </c>
      <c r="J479" s="18">
        <v>0.48770000000000002</v>
      </c>
      <c r="K479" s="18">
        <v>-8.6140000000000001E-3</v>
      </c>
      <c r="L479" s="18">
        <v>0.84589999999999999</v>
      </c>
      <c r="M479" s="18">
        <v>4.5379999999999997E-2</v>
      </c>
      <c r="O479" s="18"/>
      <c r="P479" s="18"/>
      <c r="Q479" s="18"/>
      <c r="R479" s="18"/>
      <c r="S479" s="18"/>
      <c r="T479" s="18"/>
      <c r="U479" s="18"/>
      <c r="W479" s="18"/>
      <c r="X479" s="18"/>
      <c r="Y479" s="18"/>
      <c r="Z479" s="18"/>
      <c r="AA479" s="18"/>
      <c r="AB479" s="18"/>
      <c r="AC479" s="18"/>
      <c r="AD479" s="18"/>
      <c r="AE479" s="18"/>
      <c r="AF479" s="18"/>
      <c r="AG479" s="18"/>
      <c r="AH479" s="18"/>
      <c r="AI479" s="18"/>
    </row>
    <row r="480" spans="2:35" x14ac:dyDescent="0.15">
      <c r="B480">
        <v>631.56299999999999</v>
      </c>
      <c r="C480">
        <v>5</v>
      </c>
      <c r="D480" s="18">
        <v>8.9380000000000001E-2</v>
      </c>
      <c r="E480" s="18">
        <v>6.5979999999999997E-2</v>
      </c>
      <c r="F480" s="18">
        <v>1.3939999999999999</v>
      </c>
      <c r="G480" s="18">
        <v>0.1938</v>
      </c>
      <c r="H480" s="18">
        <v>-0.1613</v>
      </c>
      <c r="I480" s="18">
        <v>1.7749999999999999</v>
      </c>
      <c r="J480" s="18">
        <v>0.59970000000000001</v>
      </c>
      <c r="K480" s="18">
        <v>-9.6970000000000008E-3</v>
      </c>
      <c r="L480" s="18">
        <v>4.8970000000000002</v>
      </c>
      <c r="M480" s="18">
        <v>1.5549999999999999</v>
      </c>
      <c r="O480" s="18"/>
      <c r="P480" s="18"/>
      <c r="Q480" s="18"/>
      <c r="R480" s="18"/>
      <c r="S480" s="18"/>
      <c r="T480" s="18"/>
      <c r="U480" s="18"/>
      <c r="W480" s="18"/>
      <c r="X480" s="18"/>
      <c r="Y480" s="18"/>
      <c r="Z480" s="18"/>
      <c r="AA480" s="18"/>
      <c r="AB480" s="18"/>
      <c r="AC480" s="18"/>
      <c r="AD480" s="18"/>
      <c r="AE480" s="18"/>
      <c r="AF480" s="18"/>
      <c r="AG480" s="18"/>
      <c r="AH480" s="18"/>
      <c r="AI480" s="18"/>
    </row>
    <row r="481" spans="2:35" x14ac:dyDescent="0.15">
      <c r="B481">
        <v>631.56299999999999</v>
      </c>
      <c r="C481">
        <v>7</v>
      </c>
      <c r="D481" s="18">
        <v>7.843E-2</v>
      </c>
      <c r="E481" s="18">
        <v>6.241E-2</v>
      </c>
      <c r="F481" s="18">
        <v>1.397</v>
      </c>
      <c r="G481" s="18">
        <v>0.16059999999999999</v>
      </c>
      <c r="H481" s="18">
        <v>-0.14030000000000001</v>
      </c>
      <c r="I481" s="18">
        <v>1.7909999999999999</v>
      </c>
      <c r="J481" s="18">
        <v>0.4592</v>
      </c>
      <c r="K481" s="18">
        <v>-7.5069999999999998E-2</v>
      </c>
      <c r="L481" s="18">
        <v>4.9000000000000004</v>
      </c>
      <c r="M481" s="18">
        <v>0.40179999999999999</v>
      </c>
      <c r="O481" s="18"/>
      <c r="P481" s="18"/>
      <c r="Q481" s="18"/>
      <c r="R481" s="18"/>
      <c r="S481" s="18"/>
      <c r="T481" s="18"/>
      <c r="U481" s="18"/>
      <c r="W481" s="18"/>
      <c r="X481" s="18"/>
      <c r="Y481" s="18"/>
      <c r="Z481" s="18"/>
      <c r="AA481" s="18"/>
      <c r="AB481" s="18"/>
      <c r="AC481" s="18"/>
      <c r="AD481" s="18"/>
      <c r="AE481" s="18"/>
      <c r="AF481" s="18"/>
      <c r="AG481" s="18"/>
      <c r="AH481" s="18"/>
      <c r="AI481" s="18"/>
    </row>
    <row r="482" spans="2:35" x14ac:dyDescent="0.15">
      <c r="B482">
        <v>631.56299999999999</v>
      </c>
      <c r="C482">
        <v>10</v>
      </c>
      <c r="D482" s="18">
        <v>9.554E-2</v>
      </c>
      <c r="E482" s="18">
        <v>3.5279999999999999E-2</v>
      </c>
      <c r="F482" s="18">
        <v>1.401</v>
      </c>
      <c r="G482" s="18">
        <v>9.9540000000000003E-2</v>
      </c>
      <c r="H482" s="18">
        <v>-0.11849999999999999</v>
      </c>
      <c r="I482" s="18">
        <v>1.6180000000000001</v>
      </c>
      <c r="J482" s="18">
        <v>0.65280000000000005</v>
      </c>
      <c r="K482" s="18">
        <v>-1.7010000000000001E-2</v>
      </c>
      <c r="L482" s="18">
        <v>2.472</v>
      </c>
      <c r="M482" s="18">
        <v>0.1169</v>
      </c>
      <c r="O482" s="18"/>
      <c r="P482" s="18"/>
      <c r="Q482" s="18"/>
      <c r="R482" s="18"/>
      <c r="S482" s="18"/>
      <c r="T482" s="18"/>
      <c r="U482" s="18"/>
      <c r="W482" s="18"/>
      <c r="X482" s="18"/>
      <c r="Y482" s="18"/>
      <c r="Z482" s="18"/>
      <c r="AA482" s="18"/>
      <c r="AB482" s="18"/>
      <c r="AC482" s="18"/>
      <c r="AD482" s="18"/>
      <c r="AE482" s="18"/>
      <c r="AF482" s="18"/>
      <c r="AG482" s="18"/>
      <c r="AH482" s="18"/>
      <c r="AI482" s="18"/>
    </row>
    <row r="483" spans="2:35" x14ac:dyDescent="0.15">
      <c r="B483">
        <v>631.56299999999999</v>
      </c>
      <c r="C483">
        <v>15</v>
      </c>
      <c r="D483" s="18">
        <v>7.9259999999999997E-2</v>
      </c>
      <c r="E483" s="18">
        <v>2.3029999999999998E-2</v>
      </c>
      <c r="F483" s="18">
        <v>1.4019999999999999</v>
      </c>
      <c r="G483" s="18">
        <v>0.15179999999999999</v>
      </c>
      <c r="H483" s="18">
        <v>-2.597E-2</v>
      </c>
      <c r="I483" s="18">
        <v>2.2909999999999999</v>
      </c>
      <c r="J483" s="18">
        <v>3.0519999999999999E-2</v>
      </c>
      <c r="K483" s="18">
        <v>-0.10390000000000001</v>
      </c>
      <c r="L483" s="18">
        <v>2.3660000000000001</v>
      </c>
      <c r="M483" s="18">
        <v>1.165</v>
      </c>
      <c r="O483" s="18"/>
      <c r="P483" s="18"/>
      <c r="Q483" s="18"/>
      <c r="R483" s="18"/>
      <c r="S483" s="18"/>
      <c r="T483" s="18"/>
      <c r="U483" s="18"/>
      <c r="W483" s="18"/>
      <c r="X483" s="18"/>
      <c r="Y483" s="18"/>
      <c r="Z483" s="18"/>
      <c r="AA483" s="18"/>
      <c r="AB483" s="18"/>
      <c r="AC483" s="18"/>
      <c r="AD483" s="18"/>
      <c r="AE483" s="18"/>
      <c r="AF483" s="18"/>
      <c r="AG483" s="18"/>
      <c r="AH483" s="18"/>
      <c r="AI483" s="18"/>
    </row>
    <row r="484" spans="2:35" x14ac:dyDescent="0.15">
      <c r="B484">
        <v>631.56299999999999</v>
      </c>
      <c r="C484">
        <v>20</v>
      </c>
      <c r="D484" s="18">
        <v>0.1106</v>
      </c>
      <c r="E484" s="18">
        <v>2.6089999999999999E-2</v>
      </c>
      <c r="F484" s="18">
        <v>1.3640000000000001</v>
      </c>
      <c r="G484" s="18">
        <v>4.5030000000000001E-2</v>
      </c>
      <c r="H484" s="18">
        <v>-3.0880000000000001E-2</v>
      </c>
      <c r="I484" s="18">
        <v>2.2080000000000002</v>
      </c>
      <c r="J484" s="18">
        <v>0.1346</v>
      </c>
      <c r="K484" s="18">
        <v>-0.16769999999999999</v>
      </c>
      <c r="L484" s="18">
        <v>2.3210000000000002</v>
      </c>
      <c r="M484" s="18">
        <v>2.2999999999999998</v>
      </c>
      <c r="O484" s="18"/>
      <c r="P484" s="18"/>
      <c r="Q484" s="18"/>
      <c r="R484" s="18"/>
      <c r="S484" s="18"/>
      <c r="T484" s="18"/>
      <c r="U484" s="18"/>
      <c r="W484" s="18"/>
      <c r="X484" s="18"/>
      <c r="Y484" s="18"/>
      <c r="Z484" s="18"/>
      <c r="AA484" s="18"/>
      <c r="AB484" s="18"/>
      <c r="AC484" s="18"/>
      <c r="AD484" s="18"/>
      <c r="AE484" s="18"/>
      <c r="AF484" s="18"/>
      <c r="AG484" s="18"/>
      <c r="AH484" s="18"/>
      <c r="AI484" s="18"/>
    </row>
    <row r="485" spans="2:35" x14ac:dyDescent="0.15">
      <c r="B485">
        <v>774.68299999999999</v>
      </c>
      <c r="C485">
        <v>1</v>
      </c>
      <c r="D485" s="18">
        <v>9.1600000000000001E-2</v>
      </c>
      <c r="E485" s="18">
        <v>-2.2599999999999999E-2</v>
      </c>
      <c r="F485" s="18">
        <v>0.29010000000000002</v>
      </c>
      <c r="G485" s="18">
        <v>3.8289999999999998E-2</v>
      </c>
      <c r="H485" s="18">
        <v>-5.4800000000000001E-2</v>
      </c>
      <c r="I485" s="18">
        <v>1.8959999999999999</v>
      </c>
      <c r="J485" s="18">
        <v>0.36990000000000001</v>
      </c>
      <c r="K485" s="18">
        <v>-1.9179999999999999E-2</v>
      </c>
      <c r="L485" s="18">
        <v>3.077</v>
      </c>
      <c r="M485" s="18">
        <v>0.28000000000000003</v>
      </c>
      <c r="O485" s="18"/>
      <c r="P485" s="18"/>
      <c r="Q485" s="18"/>
      <c r="R485" s="18"/>
      <c r="S485" s="18"/>
      <c r="T485" s="18"/>
      <c r="U485" s="18"/>
      <c r="W485" s="18"/>
      <c r="X485" s="18"/>
      <c r="Y485" s="18"/>
      <c r="Z485" s="18"/>
      <c r="AA485" s="18"/>
      <c r="AB485" s="18"/>
      <c r="AC485" s="18"/>
      <c r="AD485" s="18"/>
      <c r="AE485" s="18"/>
      <c r="AF485" s="18"/>
      <c r="AG485" s="18"/>
      <c r="AH485" s="18"/>
      <c r="AI485" s="18"/>
    </row>
    <row r="486" spans="2:35" x14ac:dyDescent="0.15">
      <c r="B486">
        <v>774.68299999999999</v>
      </c>
      <c r="C486">
        <v>3</v>
      </c>
      <c r="D486" s="18">
        <v>9.7129999999999994E-2</v>
      </c>
      <c r="E486" s="18">
        <v>-2.8719999999999999E-2</v>
      </c>
      <c r="F486" s="18">
        <v>0.28960000000000002</v>
      </c>
      <c r="G486" s="18">
        <v>3.8019999999999998E-2</v>
      </c>
      <c r="H486" s="18">
        <v>-5.2909999999999999E-2</v>
      </c>
      <c r="I486" s="18">
        <v>1.895</v>
      </c>
      <c r="J486" s="18">
        <v>0.3463</v>
      </c>
      <c r="K486" s="18">
        <v>-2.0379999999999999E-2</v>
      </c>
      <c r="L486" s="18">
        <v>3.0640000000000001</v>
      </c>
      <c r="M486" s="18">
        <v>0.27950000000000003</v>
      </c>
      <c r="O486" s="18"/>
      <c r="P486" s="18"/>
      <c r="Q486" s="18"/>
      <c r="R486" s="18"/>
      <c r="S486" s="18"/>
      <c r="T486" s="18"/>
      <c r="U486" s="18"/>
      <c r="W486" s="18"/>
      <c r="X486" s="18"/>
      <c r="Y486" s="18"/>
      <c r="Z486" s="18"/>
      <c r="AA486" s="18"/>
      <c r="AB486" s="18"/>
      <c r="AC486" s="18"/>
      <c r="AD486" s="18"/>
      <c r="AE486" s="18"/>
      <c r="AF486" s="18"/>
      <c r="AG486" s="18"/>
      <c r="AH486" s="18"/>
      <c r="AI486" s="18"/>
    </row>
    <row r="487" spans="2:35" x14ac:dyDescent="0.15">
      <c r="B487">
        <v>774.68299999999999</v>
      </c>
      <c r="C487">
        <v>5</v>
      </c>
      <c r="D487" s="18">
        <v>9.2689999999999995E-2</v>
      </c>
      <c r="E487" s="18">
        <v>-4.1099999999999998E-2</v>
      </c>
      <c r="F487" s="18">
        <v>0.78569999999999995</v>
      </c>
      <c r="G487" s="18">
        <v>0.39779999999999999</v>
      </c>
      <c r="H487" s="18">
        <v>-2.4670000000000001E-2</v>
      </c>
      <c r="I487" s="18">
        <v>2.1909999999999998</v>
      </c>
      <c r="J487" s="18">
        <v>0.50680000000000003</v>
      </c>
      <c r="K487" s="18">
        <v>-3.1210000000000002E-2</v>
      </c>
      <c r="L487" s="18">
        <v>2.5609999999999999</v>
      </c>
      <c r="M487" s="18">
        <v>0.3725</v>
      </c>
      <c r="O487" s="18"/>
      <c r="P487" s="18"/>
      <c r="Q487" s="18"/>
      <c r="R487" s="18"/>
      <c r="S487" s="18"/>
      <c r="T487" s="18"/>
      <c r="U487" s="18"/>
      <c r="W487" s="18"/>
      <c r="X487" s="18"/>
      <c r="Y487" s="18"/>
      <c r="Z487" s="18"/>
      <c r="AA487" s="18"/>
      <c r="AB487" s="18"/>
      <c r="AC487" s="18"/>
      <c r="AD487" s="18"/>
      <c r="AE487" s="18"/>
      <c r="AF487" s="18"/>
      <c r="AG487" s="18"/>
      <c r="AH487" s="18"/>
      <c r="AI487" s="18"/>
    </row>
    <row r="488" spans="2:35" x14ac:dyDescent="0.15">
      <c r="B488">
        <v>774.68299999999999</v>
      </c>
      <c r="C488">
        <v>7</v>
      </c>
      <c r="D488" s="18">
        <v>8.5919999999999996E-2</v>
      </c>
      <c r="E488" s="18">
        <v>-3.5909999999999997E-2</v>
      </c>
      <c r="F488" s="18">
        <v>0.88839999999999997</v>
      </c>
      <c r="G488" s="18">
        <v>0.53249999999999997</v>
      </c>
      <c r="H488" s="18">
        <v>-2.1729999999999999E-2</v>
      </c>
      <c r="I488" s="18">
        <v>2.0910000000000002</v>
      </c>
      <c r="J488" s="18">
        <v>0.55859999999999999</v>
      </c>
      <c r="K488" s="18">
        <v>-3.2730000000000002E-2</v>
      </c>
      <c r="L488" s="18">
        <v>2.5489999999999999</v>
      </c>
      <c r="M488" s="18">
        <v>0.37740000000000001</v>
      </c>
      <c r="O488" s="18"/>
      <c r="P488" s="18"/>
      <c r="Q488" s="18"/>
      <c r="R488" s="18"/>
      <c r="S488" s="18"/>
      <c r="T488" s="18"/>
      <c r="U488" s="18"/>
      <c r="W488" s="18"/>
      <c r="X488" s="18"/>
      <c r="Y488" s="18"/>
      <c r="Z488" s="18"/>
      <c r="AA488" s="18"/>
      <c r="AB488" s="18"/>
      <c r="AC488" s="18"/>
      <c r="AD488" s="18"/>
      <c r="AE488" s="18"/>
      <c r="AF488" s="18"/>
      <c r="AG488" s="18"/>
      <c r="AH488" s="18"/>
      <c r="AI488" s="18"/>
    </row>
    <row r="489" spans="2:35" x14ac:dyDescent="0.15">
      <c r="B489">
        <v>774.68299999999999</v>
      </c>
      <c r="C489">
        <v>10</v>
      </c>
      <c r="D489" s="18">
        <v>8.5989999999999997E-2</v>
      </c>
      <c r="E489" s="18">
        <v>-2.7879999999999999E-2</v>
      </c>
      <c r="F489" s="18">
        <v>0.34849999999999998</v>
      </c>
      <c r="G489" s="18">
        <v>0.1067</v>
      </c>
      <c r="H489" s="18">
        <v>-3.288E-2</v>
      </c>
      <c r="I489" s="18">
        <v>1.98</v>
      </c>
      <c r="J489" s="18">
        <v>0.1787</v>
      </c>
      <c r="K489" s="18">
        <v>-3.134E-2</v>
      </c>
      <c r="L489" s="18">
        <v>2.9510000000000001</v>
      </c>
      <c r="M489" s="18">
        <v>0.36620000000000003</v>
      </c>
      <c r="O489" s="18"/>
      <c r="P489" s="18"/>
      <c r="Q489" s="18"/>
      <c r="R489" s="18"/>
      <c r="S489" s="18"/>
      <c r="T489" s="18"/>
      <c r="U489" s="18"/>
      <c r="W489" s="18"/>
      <c r="X489" s="18"/>
      <c r="Y489" s="18"/>
      <c r="Z489" s="18"/>
      <c r="AA489" s="18"/>
      <c r="AB489" s="18"/>
      <c r="AC489" s="18"/>
      <c r="AD489" s="18"/>
      <c r="AE489" s="18"/>
      <c r="AF489" s="18"/>
      <c r="AG489" s="18"/>
      <c r="AH489" s="18"/>
      <c r="AI489" s="18"/>
    </row>
    <row r="490" spans="2:35" x14ac:dyDescent="0.15">
      <c r="B490">
        <v>774.68299999999999</v>
      </c>
      <c r="C490">
        <v>15</v>
      </c>
      <c r="D490" s="18">
        <v>6.9180000000000005E-2</v>
      </c>
      <c r="E490" s="18">
        <v>2.4879999999999999E-2</v>
      </c>
      <c r="F490" s="18">
        <v>1.754</v>
      </c>
      <c r="G490" s="18">
        <v>0.11119999999999999</v>
      </c>
      <c r="H490" s="18">
        <v>-8.7110000000000007E-2</v>
      </c>
      <c r="I490" s="18">
        <v>1.8420000000000001</v>
      </c>
      <c r="J490" s="18">
        <v>0.3881</v>
      </c>
      <c r="K490" s="18">
        <v>-9.8460000000000006E-3</v>
      </c>
      <c r="L490" s="18">
        <v>3.11</v>
      </c>
      <c r="M490" s="18">
        <v>0.23</v>
      </c>
      <c r="O490" s="18"/>
      <c r="P490" s="18"/>
      <c r="Q490" s="18"/>
      <c r="R490" s="18"/>
      <c r="S490" s="18"/>
      <c r="T490" s="18"/>
      <c r="U490" s="18"/>
      <c r="W490" s="18"/>
      <c r="X490" s="18"/>
      <c r="Y490" s="18"/>
      <c r="Z490" s="18"/>
      <c r="AA490" s="18"/>
      <c r="AB490" s="18"/>
      <c r="AC490" s="18"/>
      <c r="AD490" s="18"/>
      <c r="AE490" s="18"/>
      <c r="AF490" s="18"/>
      <c r="AG490" s="18"/>
      <c r="AH490" s="18"/>
      <c r="AI490" s="18"/>
    </row>
    <row r="491" spans="2:35" x14ac:dyDescent="0.15">
      <c r="B491">
        <v>774.68299999999999</v>
      </c>
      <c r="C491">
        <v>20</v>
      </c>
      <c r="D491" s="18">
        <v>4.9620000000000003E-3</v>
      </c>
      <c r="E491" s="18">
        <v>5.57E-2</v>
      </c>
      <c r="F491" s="18">
        <v>0.1749</v>
      </c>
      <c r="G491" s="18">
        <v>0.12839999999999999</v>
      </c>
      <c r="H491" s="18">
        <v>-2.3E-2</v>
      </c>
      <c r="I491" s="18">
        <v>2.2160000000000002</v>
      </c>
      <c r="J491" s="18">
        <v>0.28170000000000001</v>
      </c>
      <c r="K491" s="18">
        <v>-4.657E-2</v>
      </c>
      <c r="L491" s="18">
        <v>2.37</v>
      </c>
      <c r="M491" s="18">
        <v>0.77329999999999999</v>
      </c>
      <c r="O491" s="18"/>
      <c r="P491" s="18"/>
      <c r="Q491" s="18"/>
      <c r="R491" s="18"/>
      <c r="S491" s="18"/>
      <c r="T491" s="18"/>
      <c r="U491" s="18"/>
      <c r="W491" s="18"/>
      <c r="X491" s="18"/>
      <c r="Y491" s="18"/>
      <c r="Z491" s="18"/>
      <c r="AA491" s="18"/>
      <c r="AB491" s="18"/>
      <c r="AC491" s="18"/>
      <c r="AD491" s="18"/>
      <c r="AE491" s="18"/>
      <c r="AF491" s="18"/>
      <c r="AG491" s="18"/>
      <c r="AH491" s="18"/>
      <c r="AI491" s="18"/>
    </row>
    <row r="492" spans="2:35" x14ac:dyDescent="0.15">
      <c r="B492">
        <v>897.803</v>
      </c>
      <c r="C492">
        <v>1</v>
      </c>
      <c r="D492" s="18">
        <v>-7.8729999999999998E-3</v>
      </c>
      <c r="E492" s="18">
        <v>9.9449999999999997E-2</v>
      </c>
      <c r="F492" s="18">
        <v>0.35299999999999998</v>
      </c>
      <c r="G492" s="18">
        <v>0.2326</v>
      </c>
      <c r="H492" s="18">
        <v>-8.1839999999999996E-2</v>
      </c>
      <c r="I492" s="18">
        <v>1.8360000000000001</v>
      </c>
      <c r="J492" s="18">
        <v>0.51519999999999999</v>
      </c>
      <c r="K492" s="18">
        <v>-2.5819999999999999E-2</v>
      </c>
      <c r="L492" s="18">
        <v>3.3039999999999998</v>
      </c>
      <c r="M492" s="18">
        <v>0.6966</v>
      </c>
      <c r="O492" s="18"/>
      <c r="P492" s="18"/>
      <c r="Q492" s="18"/>
      <c r="R492" s="18"/>
      <c r="S492" s="18"/>
      <c r="T492" s="18"/>
      <c r="U492" s="18"/>
      <c r="W492" s="18"/>
      <c r="X492" s="18"/>
      <c r="Y492" s="18"/>
      <c r="Z492" s="18"/>
      <c r="AA492" s="18"/>
      <c r="AB492" s="18"/>
      <c r="AC492" s="18"/>
      <c r="AD492" s="18"/>
      <c r="AE492" s="18"/>
      <c r="AF492" s="18"/>
      <c r="AG492" s="18"/>
      <c r="AH492" s="18"/>
      <c r="AI492" s="18"/>
    </row>
    <row r="493" spans="2:35" x14ac:dyDescent="0.15">
      <c r="B493">
        <v>897.803</v>
      </c>
      <c r="C493">
        <v>3</v>
      </c>
      <c r="D493" s="18">
        <v>-2.886E-2</v>
      </c>
      <c r="E493" s="18">
        <v>0.12189999999999999</v>
      </c>
      <c r="F493" s="18">
        <v>0.2475</v>
      </c>
      <c r="G493" s="18">
        <v>0.27410000000000001</v>
      </c>
      <c r="H493" s="18">
        <v>-9.0459999999999999E-2</v>
      </c>
      <c r="I493" s="18">
        <v>1.873</v>
      </c>
      <c r="J493" s="18">
        <v>0.495</v>
      </c>
      <c r="K493" s="18">
        <v>-7.8079999999999998E-3</v>
      </c>
      <c r="L493" s="18">
        <v>2.9340000000000002</v>
      </c>
      <c r="M493" s="18">
        <v>0.1759</v>
      </c>
      <c r="O493" s="18"/>
      <c r="P493" s="18"/>
      <c r="Q493" s="18"/>
      <c r="R493" s="18"/>
      <c r="S493" s="18"/>
      <c r="T493" s="18"/>
      <c r="U493" s="18"/>
      <c r="W493" s="18"/>
      <c r="X493" s="18"/>
      <c r="Y493" s="18"/>
      <c r="Z493" s="18"/>
      <c r="AA493" s="18"/>
      <c r="AB493" s="18"/>
      <c r="AC493" s="18"/>
      <c r="AD493" s="18"/>
      <c r="AE493" s="18"/>
      <c r="AF493" s="18"/>
      <c r="AG493" s="18"/>
      <c r="AH493" s="18"/>
      <c r="AI493" s="18"/>
    </row>
    <row r="494" spans="2:35" x14ac:dyDescent="0.15">
      <c r="B494">
        <v>897.803</v>
      </c>
      <c r="C494">
        <v>5</v>
      </c>
      <c r="D494" s="18">
        <v>-2.6579999999999999E-2</v>
      </c>
      <c r="E494" s="18">
        <v>0.18329999999999999</v>
      </c>
      <c r="F494" s="18">
        <v>0.60229999999999995</v>
      </c>
      <c r="G494" s="18">
        <v>0.41270000000000001</v>
      </c>
      <c r="H494" s="18">
        <v>-0.1153</v>
      </c>
      <c r="I494" s="18">
        <v>1.97</v>
      </c>
      <c r="J494" s="18">
        <v>0.54049999999999998</v>
      </c>
      <c r="K494" s="18">
        <v>-4.931E-2</v>
      </c>
      <c r="L494" s="18">
        <v>1.1020000000000001</v>
      </c>
      <c r="M494" s="18">
        <v>0.19040000000000001</v>
      </c>
      <c r="O494" s="18"/>
      <c r="P494" s="18"/>
      <c r="Q494" s="18"/>
      <c r="R494" s="18"/>
      <c r="S494" s="18"/>
      <c r="T494" s="18"/>
      <c r="U494" s="18"/>
      <c r="W494" s="18"/>
      <c r="X494" s="18"/>
      <c r="Y494" s="18"/>
      <c r="Z494" s="18"/>
      <c r="AA494" s="18"/>
      <c r="AB494" s="18"/>
      <c r="AC494" s="18"/>
      <c r="AD494" s="18"/>
      <c r="AE494" s="18"/>
    </row>
    <row r="495" spans="2:35" x14ac:dyDescent="0.15">
      <c r="B495">
        <v>897.803</v>
      </c>
      <c r="C495">
        <v>7</v>
      </c>
      <c r="D495" s="18">
        <v>-1.23E-2</v>
      </c>
      <c r="E495" s="18">
        <v>0.1452</v>
      </c>
      <c r="F495" s="18">
        <v>0.43890000000000001</v>
      </c>
      <c r="G495" s="18">
        <v>0.38479999999999998</v>
      </c>
      <c r="H495" s="18">
        <v>-0.12230000000000001</v>
      </c>
      <c r="I495" s="18">
        <v>1.538</v>
      </c>
      <c r="J495" s="18">
        <v>0.56369999999999998</v>
      </c>
      <c r="K495" s="18">
        <v>-3.1009999999999999E-2</v>
      </c>
      <c r="L495" s="18">
        <v>3.4769999999999999</v>
      </c>
      <c r="M495" s="18">
        <v>0.9133</v>
      </c>
      <c r="O495" s="18"/>
      <c r="P495" s="18"/>
      <c r="Q495" s="18"/>
      <c r="R495" s="18"/>
      <c r="S495" s="18"/>
      <c r="T495" s="18"/>
      <c r="U495" s="18"/>
      <c r="W495" s="18"/>
      <c r="X495" s="18"/>
      <c r="Y495" s="18"/>
      <c r="Z495" s="18"/>
      <c r="AA495" s="18"/>
      <c r="AB495" s="18"/>
      <c r="AC495" s="18"/>
      <c r="AD495" s="18"/>
      <c r="AE495" s="18"/>
    </row>
    <row r="496" spans="2:35" x14ac:dyDescent="0.15">
      <c r="B496">
        <v>897.803</v>
      </c>
      <c r="C496">
        <v>10</v>
      </c>
      <c r="D496" s="18">
        <v>1.504E-2</v>
      </c>
      <c r="E496" s="18">
        <v>6.5500000000000003E-2</v>
      </c>
      <c r="F496" s="18">
        <v>0.57220000000000004</v>
      </c>
      <c r="G496" s="18">
        <v>8.695E-2</v>
      </c>
      <c r="H496" s="18">
        <v>-8.0259999999999998E-2</v>
      </c>
      <c r="I496" s="18">
        <v>2.0630000000000002</v>
      </c>
      <c r="J496" s="18">
        <v>0.63600000000000001</v>
      </c>
      <c r="K496" s="18">
        <v>-9.1509999999999994E-3</v>
      </c>
      <c r="L496" s="18">
        <v>2.4929999999999999</v>
      </c>
      <c r="M496" s="18">
        <v>0.1226</v>
      </c>
      <c r="O496" s="18"/>
      <c r="P496" s="18"/>
      <c r="Q496" s="18"/>
      <c r="R496" s="18"/>
      <c r="S496" s="18"/>
      <c r="T496" s="18"/>
      <c r="U496" s="18"/>
      <c r="W496" s="18"/>
      <c r="X496" s="18"/>
      <c r="Y496" s="18"/>
      <c r="Z496" s="18"/>
      <c r="AA496" s="18"/>
      <c r="AB496" s="18"/>
      <c r="AC496" s="18"/>
      <c r="AD496" s="18"/>
      <c r="AE496" s="18"/>
    </row>
    <row r="497" spans="2:31" x14ac:dyDescent="0.15">
      <c r="B497">
        <v>897.803</v>
      </c>
      <c r="C497">
        <v>15</v>
      </c>
      <c r="D497" s="18">
        <v>-1.305E-3</v>
      </c>
      <c r="E497" s="18">
        <v>0.13320000000000001</v>
      </c>
      <c r="F497" s="18">
        <v>0.45960000000000001</v>
      </c>
      <c r="G497" s="18">
        <v>0.48080000000000001</v>
      </c>
      <c r="H497" s="18">
        <v>-0.16439999999999999</v>
      </c>
      <c r="I497" s="18">
        <v>1.7430000000000001</v>
      </c>
      <c r="J497" s="18">
        <v>0.48199999999999998</v>
      </c>
      <c r="K497" s="18">
        <v>2.716E-2</v>
      </c>
      <c r="L497" s="18">
        <v>1.9119999999999999</v>
      </c>
      <c r="M497" s="18">
        <v>0.1046</v>
      </c>
      <c r="O497" s="18"/>
      <c r="P497" s="18"/>
      <c r="Q497" s="18"/>
      <c r="R497" s="18"/>
      <c r="S497" s="18"/>
      <c r="T497" s="18"/>
      <c r="U497" s="18"/>
      <c r="W497" s="18"/>
      <c r="X497" s="18"/>
      <c r="Y497" s="18"/>
      <c r="Z497" s="18"/>
      <c r="AA497" s="18"/>
      <c r="AB497" s="18"/>
      <c r="AC497" s="18"/>
      <c r="AD497" s="18"/>
      <c r="AE497" s="18"/>
    </row>
    <row r="498" spans="2:31" x14ac:dyDescent="0.15">
      <c r="B498">
        <v>897.803</v>
      </c>
      <c r="C498">
        <v>20</v>
      </c>
      <c r="D498" s="18">
        <v>5.1399999999999996E-3</v>
      </c>
      <c r="E498" s="18">
        <v>0.15570000000000001</v>
      </c>
      <c r="F498" s="18">
        <v>0.90380000000000005</v>
      </c>
      <c r="G498" s="18">
        <v>0.69430000000000003</v>
      </c>
      <c r="H498" s="18">
        <v>-7.1080000000000004E-2</v>
      </c>
      <c r="I498" s="18">
        <v>1.3520000000000001</v>
      </c>
      <c r="J498" s="18">
        <v>0.18099999999999999</v>
      </c>
      <c r="K498" s="18">
        <v>-9.2270000000000005E-2</v>
      </c>
      <c r="L498" s="18">
        <v>2.3580000000000001</v>
      </c>
      <c r="M498" s="18">
        <v>0.38040000000000002</v>
      </c>
      <c r="O498" s="18"/>
      <c r="P498" s="18"/>
      <c r="Q498" s="18"/>
      <c r="R498" s="18"/>
      <c r="S498" s="18"/>
      <c r="T498" s="18"/>
      <c r="U498" s="18"/>
      <c r="W498" s="18"/>
      <c r="X498" s="18"/>
      <c r="Y498" s="18"/>
      <c r="Z498" s="18"/>
      <c r="AA498" s="18"/>
      <c r="AB498" s="18"/>
      <c r="AC498" s="18"/>
      <c r="AD498" s="18"/>
      <c r="AE498" s="18"/>
    </row>
    <row r="499" spans="2:31" x14ac:dyDescent="0.15">
      <c r="B499">
        <v>1036.3610000000001</v>
      </c>
      <c r="C499">
        <v>1</v>
      </c>
      <c r="D499" s="18">
        <v>-7.8729999999999998E-3</v>
      </c>
      <c r="E499" s="18">
        <v>9.9449999999999997E-2</v>
      </c>
      <c r="F499" s="18">
        <v>0.35299999999999998</v>
      </c>
      <c r="G499" s="18">
        <v>0.2326</v>
      </c>
      <c r="H499" s="18">
        <v>-8.1839999999999996E-2</v>
      </c>
      <c r="I499" s="18">
        <v>1.8360000000000001</v>
      </c>
      <c r="J499" s="18">
        <v>0.51519999999999999</v>
      </c>
      <c r="K499" s="18">
        <v>-2.5819999999999999E-2</v>
      </c>
      <c r="L499" s="18">
        <v>3.3039999999999998</v>
      </c>
      <c r="M499" s="18">
        <v>0.6966</v>
      </c>
      <c r="O499" s="18"/>
      <c r="P499" s="18"/>
      <c r="Q499" s="18"/>
      <c r="R499" s="18"/>
      <c r="S499" s="18"/>
      <c r="T499" s="18"/>
      <c r="U499" s="18"/>
      <c r="W499" s="18"/>
      <c r="X499" s="18"/>
      <c r="Y499" s="18"/>
      <c r="Z499" s="18"/>
      <c r="AA499" s="18"/>
      <c r="AB499" s="18"/>
      <c r="AC499" s="18"/>
      <c r="AD499" s="18"/>
      <c r="AE499" s="18"/>
    </row>
    <row r="500" spans="2:31" x14ac:dyDescent="0.15">
      <c r="B500">
        <v>1036.3610000000001</v>
      </c>
      <c r="C500">
        <v>3</v>
      </c>
      <c r="D500" s="18">
        <v>-2.886E-2</v>
      </c>
      <c r="E500" s="18">
        <v>0.12189999999999999</v>
      </c>
      <c r="F500" s="18">
        <v>0.2475</v>
      </c>
      <c r="G500" s="18">
        <v>0.27410000000000001</v>
      </c>
      <c r="H500" s="18">
        <v>-9.0459999999999999E-2</v>
      </c>
      <c r="I500" s="18">
        <v>1.873</v>
      </c>
      <c r="J500" s="18">
        <v>0.495</v>
      </c>
      <c r="K500" s="18">
        <v>-7.8079999999999998E-3</v>
      </c>
      <c r="L500" s="18">
        <v>2.9340000000000002</v>
      </c>
      <c r="M500" s="18">
        <v>0.1759</v>
      </c>
      <c r="O500" s="18"/>
      <c r="P500" s="18"/>
      <c r="Q500" s="18"/>
      <c r="R500" s="18"/>
      <c r="S500" s="18"/>
      <c r="T500" s="18"/>
      <c r="U500" s="18"/>
      <c r="W500" s="18"/>
      <c r="X500" s="18"/>
      <c r="Y500" s="18"/>
      <c r="Z500" s="18"/>
      <c r="AA500" s="18"/>
      <c r="AB500" s="18"/>
      <c r="AC500" s="18"/>
      <c r="AD500" s="18"/>
      <c r="AE500" s="18"/>
    </row>
    <row r="501" spans="2:31" x14ac:dyDescent="0.15">
      <c r="B501">
        <v>1036.3610000000001</v>
      </c>
      <c r="C501">
        <v>5</v>
      </c>
      <c r="D501" s="18">
        <v>-2.6579999999999999E-2</v>
      </c>
      <c r="E501" s="18">
        <v>0.18329999999999999</v>
      </c>
      <c r="F501" s="18">
        <v>0.60229999999999995</v>
      </c>
      <c r="G501" s="18">
        <v>0.41270000000000001</v>
      </c>
      <c r="H501" s="18">
        <v>-0.1153</v>
      </c>
      <c r="I501" s="18">
        <v>1.97</v>
      </c>
      <c r="J501" s="18">
        <v>0.54049999999999998</v>
      </c>
      <c r="K501" s="18">
        <v>-4.931E-2</v>
      </c>
      <c r="L501" s="18">
        <v>1.1020000000000001</v>
      </c>
      <c r="M501" s="18">
        <v>0.19040000000000001</v>
      </c>
      <c r="O501" s="18"/>
      <c r="P501" s="18"/>
      <c r="Q501" s="18"/>
      <c r="R501" s="18"/>
      <c r="S501" s="18"/>
      <c r="T501" s="18"/>
      <c r="U501" s="18"/>
      <c r="W501" s="18"/>
      <c r="X501" s="18"/>
      <c r="Y501" s="18"/>
      <c r="Z501" s="18"/>
      <c r="AA501" s="18"/>
      <c r="AB501" s="18"/>
      <c r="AC501" s="18"/>
      <c r="AD501" s="18"/>
      <c r="AE501" s="18"/>
    </row>
    <row r="502" spans="2:31" x14ac:dyDescent="0.15">
      <c r="B502">
        <v>1036.3610000000001</v>
      </c>
      <c r="C502">
        <v>7</v>
      </c>
      <c r="D502" s="18">
        <v>-1.23E-2</v>
      </c>
      <c r="E502" s="18">
        <v>0.1452</v>
      </c>
      <c r="F502" s="18">
        <v>0.43890000000000001</v>
      </c>
      <c r="G502" s="18">
        <v>0.38479999999999998</v>
      </c>
      <c r="H502" s="18">
        <v>-0.12230000000000001</v>
      </c>
      <c r="I502" s="18">
        <v>1.538</v>
      </c>
      <c r="J502" s="18">
        <v>0.56369999999999998</v>
      </c>
      <c r="K502" s="18">
        <v>-3.1009999999999999E-2</v>
      </c>
      <c r="L502" s="18">
        <v>3.4769999999999999</v>
      </c>
      <c r="M502" s="18">
        <v>0.9133</v>
      </c>
      <c r="O502" s="18"/>
      <c r="P502" s="18"/>
      <c r="Q502" s="18"/>
      <c r="R502" s="18"/>
      <c r="S502" s="18"/>
      <c r="T502" s="18"/>
      <c r="U502" s="18"/>
      <c r="W502" s="18"/>
      <c r="X502" s="18"/>
      <c r="Y502" s="18"/>
      <c r="Z502" s="18"/>
      <c r="AA502" s="18"/>
      <c r="AB502" s="18"/>
      <c r="AC502" s="18"/>
      <c r="AD502" s="18"/>
      <c r="AE502" s="18"/>
    </row>
    <row r="503" spans="2:31" x14ac:dyDescent="0.15">
      <c r="B503">
        <v>1036.3610000000001</v>
      </c>
      <c r="C503">
        <v>10</v>
      </c>
      <c r="D503" s="18">
        <v>1.504E-2</v>
      </c>
      <c r="E503" s="18">
        <v>6.5500000000000003E-2</v>
      </c>
      <c r="F503" s="18">
        <v>0.57220000000000004</v>
      </c>
      <c r="G503" s="18">
        <v>8.695E-2</v>
      </c>
      <c r="H503" s="18">
        <v>-8.0259999999999998E-2</v>
      </c>
      <c r="I503" s="18">
        <v>2.0630000000000002</v>
      </c>
      <c r="J503" s="18">
        <v>0.63600000000000001</v>
      </c>
      <c r="K503" s="18">
        <v>-9.1509999999999994E-3</v>
      </c>
      <c r="L503" s="18">
        <v>2.4929999999999999</v>
      </c>
      <c r="M503" s="18">
        <v>0.1226</v>
      </c>
      <c r="O503" s="18"/>
      <c r="P503" s="18"/>
      <c r="Q503" s="18"/>
      <c r="R503" s="18"/>
      <c r="S503" s="18"/>
      <c r="T503" s="18"/>
      <c r="U503" s="18"/>
      <c r="W503" s="18"/>
      <c r="X503" s="18"/>
      <c r="Y503" s="18"/>
      <c r="Z503" s="18"/>
      <c r="AA503" s="18"/>
      <c r="AB503" s="18"/>
      <c r="AC503" s="18"/>
      <c r="AD503" s="18"/>
      <c r="AE503" s="18"/>
    </row>
    <row r="504" spans="2:31" x14ac:dyDescent="0.15">
      <c r="B504">
        <v>1036.3610000000001</v>
      </c>
      <c r="C504">
        <v>15</v>
      </c>
      <c r="D504" s="18">
        <v>-1.305E-3</v>
      </c>
      <c r="E504" s="18">
        <v>0.13320000000000001</v>
      </c>
      <c r="F504" s="18">
        <v>0.45960000000000001</v>
      </c>
      <c r="G504" s="18">
        <v>0.48080000000000001</v>
      </c>
      <c r="H504" s="18">
        <v>-0.16439999999999999</v>
      </c>
      <c r="I504" s="18">
        <v>1.7430000000000001</v>
      </c>
      <c r="J504" s="18">
        <v>0.48199999999999998</v>
      </c>
      <c r="K504" s="18">
        <v>2.716E-2</v>
      </c>
      <c r="L504" s="18">
        <v>1.9119999999999999</v>
      </c>
      <c r="M504" s="18">
        <v>0.1046</v>
      </c>
      <c r="O504" s="18"/>
      <c r="P504" s="18"/>
      <c r="Q504" s="18"/>
      <c r="R504" s="18"/>
      <c r="S504" s="18"/>
      <c r="T504" s="18"/>
      <c r="U504" s="18"/>
      <c r="W504" s="18"/>
      <c r="X504" s="18"/>
      <c r="Y504" s="18"/>
      <c r="Z504" s="18"/>
      <c r="AA504" s="18"/>
      <c r="AB504" s="18"/>
      <c r="AC504" s="18"/>
      <c r="AD504" s="18"/>
      <c r="AE504" s="18"/>
    </row>
    <row r="505" spans="2:31" x14ac:dyDescent="0.15">
      <c r="B505">
        <v>1036.3610000000001</v>
      </c>
      <c r="C505">
        <v>20</v>
      </c>
      <c r="D505" s="18">
        <v>5.1399999999999996E-3</v>
      </c>
      <c r="E505" s="18">
        <v>0.15570000000000001</v>
      </c>
      <c r="F505" s="18">
        <v>0.90380000000000005</v>
      </c>
      <c r="G505" s="18">
        <v>0.69430000000000003</v>
      </c>
      <c r="H505" s="18">
        <v>-7.1080000000000004E-2</v>
      </c>
      <c r="I505" s="18">
        <v>1.3520000000000001</v>
      </c>
      <c r="J505" s="18">
        <v>0.18099999999999999</v>
      </c>
      <c r="K505" s="18">
        <v>-9.2270000000000005E-2</v>
      </c>
      <c r="L505" s="18">
        <v>2.3580000000000001</v>
      </c>
      <c r="M505" s="18">
        <v>0.38040000000000002</v>
      </c>
      <c r="O505" s="18"/>
      <c r="P505" s="18"/>
      <c r="Q505" s="18"/>
      <c r="R505" s="18"/>
      <c r="S505" s="18"/>
      <c r="T505" s="18"/>
      <c r="U505" s="18"/>
      <c r="W505" s="18"/>
      <c r="X505" s="18"/>
      <c r="Y505" s="18"/>
      <c r="Z505" s="18"/>
      <c r="AA505" s="18"/>
      <c r="AB505" s="18"/>
      <c r="AC505" s="18"/>
      <c r="AD505" s="18"/>
      <c r="AE505" s="18"/>
    </row>
    <row r="506" spans="2:31" x14ac:dyDescent="0.15">
      <c r="B506">
        <v>0.76500000000000001</v>
      </c>
      <c r="C506">
        <v>1</v>
      </c>
      <c r="D506" s="18">
        <v>-3.159E-2</v>
      </c>
      <c r="E506" s="18">
        <v>-4.7879999999999999E-2</v>
      </c>
      <c r="F506" s="18">
        <v>1.0740000000000001</v>
      </c>
      <c r="G506" s="18">
        <v>0.35449999999999998</v>
      </c>
      <c r="H506" s="18">
        <v>3.576E-2</v>
      </c>
      <c r="I506" s="18">
        <v>2.4039999999999999</v>
      </c>
      <c r="J506" s="18">
        <v>0.10730000000000001</v>
      </c>
      <c r="K506" s="18">
        <v>4.7329999999999997E-2</v>
      </c>
      <c r="L506" s="18">
        <v>2.8679999999999999</v>
      </c>
      <c r="M506" s="18">
        <v>0.1077</v>
      </c>
      <c r="O506" s="18"/>
      <c r="P506" s="18"/>
      <c r="Q506" s="18"/>
      <c r="R506" s="18"/>
      <c r="S506" s="18"/>
      <c r="T506" s="18"/>
      <c r="U506" s="18"/>
      <c r="W506" s="18"/>
      <c r="X506" s="18"/>
      <c r="Y506" s="18"/>
      <c r="Z506" s="18"/>
      <c r="AA506" s="18"/>
      <c r="AB506" s="18"/>
      <c r="AC506" s="18"/>
      <c r="AD506" s="18"/>
      <c r="AE506" s="18"/>
    </row>
    <row r="507" spans="2:31" x14ac:dyDescent="0.15">
      <c r="B507">
        <v>0.76500000000000001</v>
      </c>
      <c r="C507">
        <v>3</v>
      </c>
      <c r="D507" s="18">
        <v>-3.6569999999999998E-2</v>
      </c>
      <c r="E507" s="18">
        <v>-3.1280000000000002E-2</v>
      </c>
      <c r="F507" s="18">
        <v>1.02</v>
      </c>
      <c r="G507" s="18">
        <v>0.26950000000000002</v>
      </c>
      <c r="H507" s="18">
        <v>-4.0219999999999999E-2</v>
      </c>
      <c r="I507" s="18">
        <v>2.5910000000000002</v>
      </c>
      <c r="J507" s="18">
        <v>7.5899999999999995E-2</v>
      </c>
      <c r="K507" s="18">
        <v>0.1148</v>
      </c>
      <c r="L507" s="18">
        <v>3.3929999999999998</v>
      </c>
      <c r="M507" s="18">
        <v>0.13539999999999999</v>
      </c>
      <c r="O507" s="18"/>
      <c r="P507" s="18"/>
      <c r="Q507" s="18"/>
      <c r="R507" s="18"/>
      <c r="S507" s="18"/>
      <c r="T507" s="18"/>
      <c r="U507" s="18"/>
      <c r="W507" s="18"/>
      <c r="X507" s="18"/>
      <c r="Y507" s="18"/>
      <c r="Z507" s="18"/>
      <c r="AA507" s="18"/>
      <c r="AB507" s="18"/>
      <c r="AC507" s="18"/>
      <c r="AD507" s="18"/>
      <c r="AE507" s="18"/>
    </row>
    <row r="508" spans="2:31" x14ac:dyDescent="0.15">
      <c r="B508">
        <v>0.76500000000000001</v>
      </c>
      <c r="C508">
        <v>5</v>
      </c>
      <c r="D508" s="18">
        <v>-4.0210000000000003E-2</v>
      </c>
      <c r="E508" s="18">
        <v>-2.6790000000000001E-2</v>
      </c>
      <c r="F508" s="18">
        <v>1.125</v>
      </c>
      <c r="G508" s="18">
        <v>0.26090000000000002</v>
      </c>
      <c r="H508" s="18">
        <v>-0.1123</v>
      </c>
      <c r="I508" s="18">
        <v>2.82</v>
      </c>
      <c r="J508" s="18">
        <v>0.1143</v>
      </c>
      <c r="K508" s="18">
        <v>0.2404</v>
      </c>
      <c r="L508" s="18">
        <v>3.6669999999999998</v>
      </c>
      <c r="M508" s="18">
        <v>0.3256</v>
      </c>
      <c r="O508" s="18"/>
      <c r="P508" s="18"/>
      <c r="Q508" s="18"/>
      <c r="R508" s="18"/>
      <c r="S508" s="18"/>
      <c r="T508" s="18"/>
      <c r="U508" s="18"/>
      <c r="W508" s="18"/>
      <c r="X508" s="18"/>
      <c r="Y508" s="18"/>
      <c r="Z508" s="18"/>
      <c r="AA508" s="18"/>
      <c r="AB508" s="18"/>
      <c r="AC508" s="18"/>
      <c r="AD508" s="18"/>
      <c r="AE508" s="18"/>
    </row>
    <row r="509" spans="2:31" x14ac:dyDescent="0.15">
      <c r="B509">
        <v>0.76500000000000001</v>
      </c>
      <c r="C509">
        <v>7</v>
      </c>
      <c r="D509" s="18">
        <v>-0.19109999999999999</v>
      </c>
      <c r="E509" s="18">
        <v>-0.82820000000000005</v>
      </c>
      <c r="F509" s="18">
        <v>1.365</v>
      </c>
      <c r="G509" s="18">
        <v>0.82330000000000003</v>
      </c>
      <c r="H509" s="18">
        <v>1.486</v>
      </c>
      <c r="I509" s="18">
        <v>2.1970000000000001</v>
      </c>
      <c r="J509" s="18">
        <v>1.526</v>
      </c>
      <c r="K509" s="18">
        <v>-0.21479999999999999</v>
      </c>
      <c r="L509" s="18">
        <v>2.8780000000000001</v>
      </c>
      <c r="M509" s="18">
        <v>0.1739</v>
      </c>
      <c r="O509" s="18"/>
      <c r="P509" s="18"/>
      <c r="Q509" s="18"/>
      <c r="R509" s="18"/>
      <c r="S509" s="18"/>
      <c r="T509" s="18"/>
      <c r="U509" s="18"/>
      <c r="W509" s="18"/>
      <c r="X509" s="18"/>
      <c r="Y509" s="18"/>
      <c r="Z509" s="18"/>
      <c r="AA509" s="18"/>
      <c r="AB509" s="18"/>
      <c r="AC509" s="18"/>
      <c r="AD509" s="18"/>
      <c r="AE509" s="18"/>
    </row>
    <row r="510" spans="2:31" x14ac:dyDescent="0.15">
      <c r="B510">
        <v>0.76500000000000001</v>
      </c>
      <c r="C510">
        <v>10</v>
      </c>
      <c r="D510" s="18">
        <v>-1.2359999999999999E-2</v>
      </c>
      <c r="E510" s="18">
        <v>-0.53380000000000005</v>
      </c>
      <c r="F510" s="18">
        <v>2.456</v>
      </c>
      <c r="G510" s="18">
        <v>0.9345</v>
      </c>
      <c r="H510" s="18">
        <v>1.141</v>
      </c>
      <c r="I510" s="18">
        <v>3.6669999999999998</v>
      </c>
      <c r="J510" s="18">
        <v>0.90549999999999997</v>
      </c>
      <c r="K510" s="18">
        <v>-0.30499999999999999</v>
      </c>
      <c r="L510" s="18">
        <v>3.0569999999999999</v>
      </c>
      <c r="M510" s="18">
        <v>0.2006</v>
      </c>
      <c r="O510" s="18"/>
      <c r="P510" s="114" t="s">
        <v>676</v>
      </c>
      <c r="Q510" t="s">
        <v>657</v>
      </c>
      <c r="R510" t="s">
        <v>659</v>
      </c>
      <c r="S510" t="s">
        <v>658</v>
      </c>
      <c r="T510" s="114" t="s">
        <v>676</v>
      </c>
      <c r="U510" t="s">
        <v>657</v>
      </c>
      <c r="V510" t="s">
        <v>659</v>
      </c>
      <c r="W510" t="s">
        <v>658</v>
      </c>
      <c r="X510" s="114" t="s">
        <v>676</v>
      </c>
      <c r="Y510" t="s">
        <v>657</v>
      </c>
      <c r="Z510" t="s">
        <v>659</v>
      </c>
      <c r="AA510" t="s">
        <v>658</v>
      </c>
      <c r="AB510" s="114" t="s">
        <v>676</v>
      </c>
      <c r="AC510" t="s">
        <v>657</v>
      </c>
      <c r="AD510" t="s">
        <v>659</v>
      </c>
      <c r="AE510" t="s">
        <v>658</v>
      </c>
    </row>
    <row r="511" spans="2:31" x14ac:dyDescent="0.15">
      <c r="B511">
        <v>0.76500000000000001</v>
      </c>
      <c r="C511">
        <v>15</v>
      </c>
      <c r="D511" s="18">
        <v>-6.5280000000000005E-2</v>
      </c>
      <c r="E511" s="18">
        <v>-7.5660000000000005E-2</v>
      </c>
      <c r="F511" s="18">
        <v>1.34</v>
      </c>
      <c r="G511" s="18">
        <v>0.4239</v>
      </c>
      <c r="H511" s="18">
        <v>0.19800000000000001</v>
      </c>
      <c r="I511" s="18">
        <v>3.077</v>
      </c>
      <c r="J511" s="18">
        <v>1.7509999999999999</v>
      </c>
      <c r="K511" s="18">
        <v>-0.18509999999999999</v>
      </c>
      <c r="L511" s="18">
        <v>3.1230000000000002</v>
      </c>
      <c r="M511" s="18">
        <v>0.1404</v>
      </c>
      <c r="O511" s="18">
        <f>O82</f>
        <v>1</v>
      </c>
      <c r="P511" s="113">
        <f ca="1">R511*P661</f>
        <v>0.18364802688906487</v>
      </c>
      <c r="Q511" s="18">
        <f ca="1">P368/$P225*(1-AngCal!$C$28)+Q368/$Q225*AngCal!$C$28</f>
        <v>0.18364802688906487</v>
      </c>
      <c r="R511" s="18">
        <f ca="1">Q511*(1-AngCal!$B$28)+S511*AngCal!$B$28</f>
        <v>0.18364802688906487</v>
      </c>
      <c r="S511" s="18">
        <f ca="1">R368/$R225*(1-AngCal!$C$28)+S368/$S225*AngCal!$C$28</f>
        <v>0.18364802688906487</v>
      </c>
      <c r="T511" s="113">
        <f ca="1">V511*T661</f>
        <v>0.11934792604975553</v>
      </c>
      <c r="U511" s="18">
        <f ca="1">T368/$P225*(1-AngCal!$C$28)+U368/$Q225*AngCal!$C$28</f>
        <v>0.11934792604975553</v>
      </c>
      <c r="V511">
        <f ca="1">U511*(1-AngCal!$B$28)+W511*AngCal!$B$28</f>
        <v>0.11934792604975553</v>
      </c>
      <c r="W511" s="18">
        <f ca="1">V368/$R225*(1-AngCal!$C$28)+W368/$S225*AngCal!$C$28</f>
        <v>0.11934792604975553</v>
      </c>
      <c r="X511" s="113">
        <f ca="1">Z511*X661</f>
        <v>3.5913355119648063E-2</v>
      </c>
      <c r="Y511" s="18">
        <f ca="1">X368/$P225*(1-AngCal!$C$28)+Y368/$Q225*AngCal!$C$28</f>
        <v>3.5913355119648063E-2</v>
      </c>
      <c r="Z511" s="18">
        <f ca="1">Y511*(1-AngCal!$B$28)+AA511*AngCal!$B$28</f>
        <v>3.5913355119648063E-2</v>
      </c>
      <c r="AA511" s="18">
        <f ca="1">Z368/$R225*(1-AngCal!$C$28)+AA368/$S225*AngCal!$C$28</f>
        <v>3.5913355119648063E-2</v>
      </c>
      <c r="AB511" s="113">
        <f ca="1">AD511*AB661</f>
        <v>5.3142226641338275E-2</v>
      </c>
      <c r="AC511" s="18">
        <f ca="1">AB368/$P225*(1-AngCal!$C$28)+AC368/$Q225*AngCal!$C$28</f>
        <v>5.3142226641338275E-2</v>
      </c>
      <c r="AD511" s="18">
        <f ca="1">AC511*(1-AngCal!$B$28)+AE511*AngCal!$B$28</f>
        <v>5.3142226641338275E-2</v>
      </c>
      <c r="AE511" s="18">
        <f ca="1">AD368/$R225*(1-AngCal!$C$28)+AE368/$S225*AngCal!$C$28</f>
        <v>5.3142226641338275E-2</v>
      </c>
    </row>
    <row r="512" spans="2:31" x14ac:dyDescent="0.15">
      <c r="B512">
        <v>0.76500000000000001</v>
      </c>
      <c r="C512">
        <v>20</v>
      </c>
      <c r="D512" s="18">
        <v>-1.7500000000000002E-2</v>
      </c>
      <c r="E512" s="18">
        <v>-8.3360000000000004E-2</v>
      </c>
      <c r="F512" s="18">
        <v>1.6319999999999999</v>
      </c>
      <c r="G512" s="18">
        <v>0.97209999999999996</v>
      </c>
      <c r="H512" s="18">
        <v>6.6839999999999997E-2</v>
      </c>
      <c r="I512" s="18">
        <v>2.7160000000000002</v>
      </c>
      <c r="J512" s="18">
        <v>0.4647</v>
      </c>
      <c r="K512" s="18">
        <v>-0.23430000000000001</v>
      </c>
      <c r="L512" s="18">
        <v>3.2210000000000001</v>
      </c>
      <c r="M512" s="18">
        <v>0.16009999999999999</v>
      </c>
      <c r="O512" s="18">
        <f>O83</f>
        <v>1</v>
      </c>
      <c r="P512" s="113">
        <f ca="1">R512*P662</f>
        <v>0.18364802688906487</v>
      </c>
      <c r="Q512" s="18">
        <f ca="1">P369/$P226*(1-AngCal!$C$28)+Q369/$Q226*AngCal!$C$28</f>
        <v>0.18364802688906487</v>
      </c>
      <c r="R512" s="18">
        <f ca="1">Q512*(1-AngCal!$B$28)+S512*AngCal!$B$28</f>
        <v>0.18364802688906487</v>
      </c>
      <c r="S512" s="18">
        <f ca="1">R369/$R226*(1-AngCal!$C$28)+S369/$S226*AngCal!$C$28</f>
        <v>0.18364802688906487</v>
      </c>
      <c r="T512" s="113">
        <f ca="1">V512*T662</f>
        <v>0.11934792604975553</v>
      </c>
      <c r="U512" s="18">
        <f ca="1">T369/$P226*(1-AngCal!$C$28)+U369/$Q226*AngCal!$C$28</f>
        <v>0.11934792604975553</v>
      </c>
      <c r="V512">
        <f ca="1">U512*(1-AngCal!$B$28)+W512*AngCal!$B$28</f>
        <v>0.11934792604975553</v>
      </c>
      <c r="W512" s="18">
        <f ca="1">V369/$R226*(1-AngCal!$C$28)+W369/$S226*AngCal!$C$28</f>
        <v>0.11934792604975553</v>
      </c>
      <c r="X512" s="113">
        <f ca="1">Z512*X662</f>
        <v>3.5913355119648063E-2</v>
      </c>
      <c r="Y512" s="18">
        <f ca="1">X369/$P226*(1-AngCal!$C$28)+Y369/$Q226*AngCal!$C$28</f>
        <v>3.5913355119648063E-2</v>
      </c>
      <c r="Z512" s="18">
        <f ca="1">Y512*(1-AngCal!$B$28)+AA512*AngCal!$B$28</f>
        <v>3.5913355119648063E-2</v>
      </c>
      <c r="AA512" s="18">
        <f ca="1">Z369/$R226*(1-AngCal!$C$28)+AA369/$S226*AngCal!$C$28</f>
        <v>3.5913355119648063E-2</v>
      </c>
      <c r="AB512" s="113">
        <f ca="1">AD512*AB662</f>
        <v>5.3142226641338275E-2</v>
      </c>
      <c r="AC512" s="18">
        <f ca="1">AB369/$P226*(1-AngCal!$C$28)+AC369/$Q226*AngCal!$C$28</f>
        <v>5.3142226641338275E-2</v>
      </c>
      <c r="AD512" s="18">
        <f ca="1">AC512*(1-AngCal!$B$28)+AE512*AngCal!$B$28</f>
        <v>5.3142226641338275E-2</v>
      </c>
      <c r="AE512" s="18">
        <f ca="1">AD369/$R226*(1-AngCal!$C$28)+AE369/$S226*AngCal!$C$28</f>
        <v>5.3142226641338275E-2</v>
      </c>
    </row>
    <row r="513" spans="2:31" x14ac:dyDescent="0.15">
      <c r="B513">
        <v>1.901</v>
      </c>
      <c r="C513">
        <v>1</v>
      </c>
      <c r="D513" s="18">
        <v>-1.239E-2</v>
      </c>
      <c r="E513" s="18">
        <v>-7.9799999999999996E-2</v>
      </c>
      <c r="F513" s="18">
        <v>1.0109999999999999</v>
      </c>
      <c r="G513" s="18">
        <v>0.35039999999999999</v>
      </c>
      <c r="H513" s="18">
        <v>-3.082E-2</v>
      </c>
      <c r="I513" s="18">
        <v>1.804</v>
      </c>
      <c r="J513" s="18">
        <v>0.1089</v>
      </c>
      <c r="K513" s="18">
        <v>0.1406</v>
      </c>
      <c r="L513" s="18">
        <v>2.7280000000000002</v>
      </c>
      <c r="M513" s="18">
        <v>0.16650000000000001</v>
      </c>
      <c r="O513" s="18">
        <f>O84</f>
        <v>1</v>
      </c>
      <c r="P513" s="113">
        <f ca="1">R513*P663</f>
        <v>0.18364802688906487</v>
      </c>
      <c r="Q513" s="18">
        <f ca="1">P370/$P227*(1-AngCal!$C$28)+Q370/$Q227*AngCal!$C$28</f>
        <v>0.18364802688906487</v>
      </c>
      <c r="R513" s="18">
        <f ca="1">Q513*(1-AngCal!$B$28)+S513*AngCal!$B$28</f>
        <v>0.18364802688906487</v>
      </c>
      <c r="S513" s="18">
        <f ca="1">R370/$R227*(1-AngCal!$C$28)+S370/$S227*AngCal!$C$28</f>
        <v>0.18364802688906487</v>
      </c>
      <c r="T513" s="113">
        <f ca="1">V513*T663</f>
        <v>0.11934792604975553</v>
      </c>
      <c r="U513" s="18">
        <f ca="1">T370/$P227*(1-AngCal!$C$28)+U370/$Q227*AngCal!$C$28</f>
        <v>0.11934792604975553</v>
      </c>
      <c r="V513">
        <f ca="1">U513*(1-AngCal!$B$28)+W513*AngCal!$B$28</f>
        <v>0.11934792604975553</v>
      </c>
      <c r="W513" s="18">
        <f ca="1">V370/$R227*(1-AngCal!$C$28)+W370/$S227*AngCal!$C$28</f>
        <v>0.11934792604975553</v>
      </c>
      <c r="X513" s="113">
        <f ca="1">Z513*X663</f>
        <v>3.5913355119648063E-2</v>
      </c>
      <c r="Y513" s="18">
        <f ca="1">X370/$P227*(1-AngCal!$C$28)+Y370/$Q227*AngCal!$C$28</f>
        <v>3.5913355119648063E-2</v>
      </c>
      <c r="Z513" s="18">
        <f ca="1">Y513*(1-AngCal!$B$28)+AA513*AngCal!$B$28</f>
        <v>3.5913355119648063E-2</v>
      </c>
      <c r="AA513" s="18">
        <f ca="1">Z370/$R227*(1-AngCal!$C$28)+AA370/$S227*AngCal!$C$28</f>
        <v>3.5913355119648063E-2</v>
      </c>
      <c r="AB513" s="113">
        <f ca="1">AD513*AB663</f>
        <v>5.3142226641338275E-2</v>
      </c>
      <c r="AC513" s="18">
        <f ca="1">AB370/$P227*(1-AngCal!$C$28)+AC370/$Q227*AngCal!$C$28</f>
        <v>5.3142226641338275E-2</v>
      </c>
      <c r="AD513" s="18">
        <f ca="1">AC513*(1-AngCal!$B$28)+AE513*AngCal!$B$28</f>
        <v>5.3142226641338275E-2</v>
      </c>
      <c r="AE513" s="18">
        <f ca="1">AD370/$R227*(1-AngCal!$C$28)+AE370/$S227*AngCal!$C$28</f>
        <v>5.3142226641338275E-2</v>
      </c>
    </row>
    <row r="514" spans="2:31" x14ac:dyDescent="0.15">
      <c r="B514">
        <v>1.901</v>
      </c>
      <c r="C514">
        <v>3</v>
      </c>
      <c r="D514" s="18">
        <v>-2.3839999999999998E-3</v>
      </c>
      <c r="E514" s="18">
        <v>-6.2539999999999998E-2</v>
      </c>
      <c r="F514" s="18">
        <v>0.80879999999999996</v>
      </c>
      <c r="G514" s="18">
        <v>0.3417</v>
      </c>
      <c r="H514" s="18">
        <v>-0.18959999999999999</v>
      </c>
      <c r="I514" s="18">
        <v>2.7120000000000002</v>
      </c>
      <c r="J514" s="18">
        <v>0.49340000000000001</v>
      </c>
      <c r="K514" s="18">
        <v>0.28039999999999998</v>
      </c>
      <c r="L514" s="18">
        <v>3.367</v>
      </c>
      <c r="M514" s="18">
        <v>0.1767</v>
      </c>
      <c r="O514" s="18">
        <f>O85</f>
        <v>1</v>
      </c>
      <c r="P514" s="113">
        <f ca="1">R514*P664</f>
        <v>0.18364802688906487</v>
      </c>
      <c r="Q514" s="18">
        <f ca="1">P371/$P228*(1-AngCal!$C$28)+Q371/$Q228*AngCal!$C$28</f>
        <v>0.18364802688906487</v>
      </c>
      <c r="R514" s="18">
        <f ca="1">Q514*(1-AngCal!$B$28)+S514*AngCal!$B$28</f>
        <v>0.18364802688906487</v>
      </c>
      <c r="S514" s="18">
        <f ca="1">R371/$R228*(1-AngCal!$C$28)+S371/$S228*AngCal!$C$28</f>
        <v>0.18364802688906487</v>
      </c>
      <c r="T514" s="113">
        <f ca="1">V514*T664</f>
        <v>0.11934792604975553</v>
      </c>
      <c r="U514" s="18">
        <f ca="1">T371/$P228*(1-AngCal!$C$28)+U371/$Q228*AngCal!$C$28</f>
        <v>0.11934792604975553</v>
      </c>
      <c r="V514">
        <f ca="1">U514*(1-AngCal!$B$28)+W514*AngCal!$B$28</f>
        <v>0.11934792604975553</v>
      </c>
      <c r="W514" s="18">
        <f ca="1">V371/$R228*(1-AngCal!$C$28)+W371/$S228*AngCal!$C$28</f>
        <v>0.11934792604975553</v>
      </c>
      <c r="X514" s="113">
        <f ca="1">Z514*X664</f>
        <v>3.5913355119648063E-2</v>
      </c>
      <c r="Y514" s="18">
        <f ca="1">X371/$P228*(1-AngCal!$C$28)+Y371/$Q228*AngCal!$C$28</f>
        <v>3.5913355119648063E-2</v>
      </c>
      <c r="Z514" s="18">
        <f ca="1">Y514*(1-AngCal!$B$28)+AA514*AngCal!$B$28</f>
        <v>3.5913355119648063E-2</v>
      </c>
      <c r="AA514" s="18">
        <f ca="1">Z371/$R228*(1-AngCal!$C$28)+AA371/$S228*AngCal!$C$28</f>
        <v>3.5913355119648063E-2</v>
      </c>
      <c r="AB514" s="113">
        <f ca="1">AD514*AB664</f>
        <v>5.3142226641338275E-2</v>
      </c>
      <c r="AC514" s="18">
        <f ca="1">AB371/$P228*(1-AngCal!$C$28)+AC371/$Q228*AngCal!$C$28</f>
        <v>5.3142226641338275E-2</v>
      </c>
      <c r="AD514" s="18">
        <f ca="1">AC514*(1-AngCal!$B$28)+AE514*AngCal!$B$28</f>
        <v>5.3142226641338275E-2</v>
      </c>
      <c r="AE514" s="18">
        <f ca="1">AD371/$R228*(1-AngCal!$C$28)+AE371/$S228*AngCal!$C$28</f>
        <v>5.3142226641338275E-2</v>
      </c>
    </row>
    <row r="515" spans="2:31" x14ac:dyDescent="0.15">
      <c r="B515">
        <v>1.901</v>
      </c>
      <c r="C515">
        <v>5</v>
      </c>
      <c r="D515" s="18">
        <v>1.082E-2</v>
      </c>
      <c r="E515" s="18">
        <v>-9.4320000000000001E-2</v>
      </c>
      <c r="F515" s="18">
        <v>0.80430000000000001</v>
      </c>
      <c r="G515" s="18">
        <v>0.46300000000000002</v>
      </c>
      <c r="H515" s="18">
        <v>-0.20200000000000001</v>
      </c>
      <c r="I515" s="18">
        <v>2.8620000000000001</v>
      </c>
      <c r="J515" s="18">
        <v>0.3256</v>
      </c>
      <c r="K515" s="18">
        <v>0.34420000000000001</v>
      </c>
      <c r="L515" s="18">
        <v>3.5939999999999999</v>
      </c>
      <c r="M515" s="18">
        <v>0.20230000000000001</v>
      </c>
      <c r="O515" s="18">
        <f>O86</f>
        <v>1</v>
      </c>
      <c r="P515" s="113">
        <f ca="1">R515*P665</f>
        <v>0.18364802688906487</v>
      </c>
      <c r="Q515" s="18">
        <f ca="1">P372/$P229*(1-AngCal!$C$28)+Q372/$Q229*AngCal!$C$28</f>
        <v>0.18364802688906487</v>
      </c>
      <c r="R515" s="18">
        <f ca="1">Q515*(1-AngCal!$B$28)+S515*AngCal!$B$28</f>
        <v>0.18364802688906487</v>
      </c>
      <c r="S515" s="18">
        <f ca="1">R372/$R229*(1-AngCal!$C$28)+S372/$S229*AngCal!$C$28</f>
        <v>0.18364802688906487</v>
      </c>
      <c r="T515" s="113">
        <f ca="1">V515*T665</f>
        <v>0.11934792604975553</v>
      </c>
      <c r="U515" s="18">
        <f ca="1">T372/$P229*(1-AngCal!$C$28)+U372/$Q229*AngCal!$C$28</f>
        <v>0.11934792604975553</v>
      </c>
      <c r="V515">
        <f ca="1">U515*(1-AngCal!$B$28)+W515*AngCal!$B$28</f>
        <v>0.11934792604975553</v>
      </c>
      <c r="W515" s="18">
        <f ca="1">V372/$R229*(1-AngCal!$C$28)+W372/$S229*AngCal!$C$28</f>
        <v>0.11934792604975553</v>
      </c>
      <c r="X515" s="113">
        <f ca="1">Z515*X665</f>
        <v>3.5913355119648063E-2</v>
      </c>
      <c r="Y515" s="18">
        <f ca="1">X372/$P229*(1-AngCal!$C$28)+Y372/$Q229*AngCal!$C$28</f>
        <v>3.5913355119648063E-2</v>
      </c>
      <c r="Z515" s="18">
        <f ca="1">Y515*(1-AngCal!$B$28)+AA515*AngCal!$B$28</f>
        <v>3.5913355119648063E-2</v>
      </c>
      <c r="AA515" s="18">
        <f ca="1">Z372/$R229*(1-AngCal!$C$28)+AA372/$S229*AngCal!$C$28</f>
        <v>3.5913355119648063E-2</v>
      </c>
      <c r="AB515" s="113">
        <f ca="1">AD515*AB665</f>
        <v>5.3142226641338275E-2</v>
      </c>
      <c r="AC515" s="18">
        <f ca="1">AB372/$P229*(1-AngCal!$C$28)+AC372/$Q229*AngCal!$C$28</f>
        <v>5.3142226641338275E-2</v>
      </c>
      <c r="AD515" s="18">
        <f ca="1">AC515*(1-AngCal!$B$28)+AE515*AngCal!$B$28</f>
        <v>5.3142226641338275E-2</v>
      </c>
      <c r="AE515" s="18">
        <f ca="1">AD372/$R229*(1-AngCal!$C$28)+AE372/$S229*AngCal!$C$28</f>
        <v>5.3142226641338275E-2</v>
      </c>
    </row>
    <row r="516" spans="2:31" x14ac:dyDescent="0.15">
      <c r="B516">
        <v>1.901</v>
      </c>
      <c r="C516">
        <v>7</v>
      </c>
      <c r="D516" s="18">
        <v>2.036E-2</v>
      </c>
      <c r="E516" s="18">
        <v>-0.2122</v>
      </c>
      <c r="F516" s="18">
        <v>1.39</v>
      </c>
      <c r="G516" s="18">
        <v>0.67530000000000001</v>
      </c>
      <c r="H516" s="18">
        <v>-0.31719999999999998</v>
      </c>
      <c r="I516" s="18">
        <v>2.839</v>
      </c>
      <c r="J516" s="18">
        <v>0.2334</v>
      </c>
      <c r="K516" s="18">
        <v>0.64970000000000006</v>
      </c>
      <c r="L516" s="18">
        <v>3.57</v>
      </c>
      <c r="M516" s="18">
        <v>0.64429999999999998</v>
      </c>
      <c r="O516" s="18">
        <f t="shared" ref="O516:O540" si="90">O87</f>
        <v>1</v>
      </c>
      <c r="P516" s="113">
        <f t="shared" ref="P516:P579" ca="1" si="91">R516*P666</f>
        <v>0.18364802688906487</v>
      </c>
      <c r="Q516" s="18">
        <f ca="1">P373/$P230*(1-AngCal!$C$28)+Q373/$Q230*AngCal!$C$28</f>
        <v>0.18364802688906487</v>
      </c>
      <c r="R516" s="18">
        <f ca="1">Q516*(1-AngCal!$B$28)+S516*AngCal!$B$28</f>
        <v>0.18364802688906487</v>
      </c>
      <c r="S516" s="18">
        <f ca="1">R373/$R230*(1-AngCal!$C$28)+S373/$S230*AngCal!$C$28</f>
        <v>0.18364802688906487</v>
      </c>
      <c r="T516" s="113">
        <f t="shared" ref="T516:T579" ca="1" si="92">V516*T666</f>
        <v>0.11934792604975553</v>
      </c>
      <c r="U516" s="18">
        <f ca="1">T373/$P230*(1-AngCal!$C$28)+U373/$Q230*AngCal!$C$28</f>
        <v>0.11934792604975553</v>
      </c>
      <c r="V516">
        <f ca="1">U516*(1-AngCal!$B$28)+W516*AngCal!$B$28</f>
        <v>0.11934792604975553</v>
      </c>
      <c r="W516" s="18">
        <f ca="1">V373/$R230*(1-AngCal!$C$28)+W373/$S230*AngCal!$C$28</f>
        <v>0.11934792604975553</v>
      </c>
      <c r="X516" s="113">
        <f t="shared" ref="X516:X579" ca="1" si="93">Z516*X666</f>
        <v>3.5913355119648063E-2</v>
      </c>
      <c r="Y516" s="18">
        <f ca="1">X373/$P230*(1-AngCal!$C$28)+Y373/$Q230*AngCal!$C$28</f>
        <v>3.5913355119648063E-2</v>
      </c>
      <c r="Z516" s="18">
        <f ca="1">Y516*(1-AngCal!$B$28)+AA516*AngCal!$B$28</f>
        <v>3.5913355119648063E-2</v>
      </c>
      <c r="AA516" s="18">
        <f ca="1">Z373/$R230*(1-AngCal!$C$28)+AA373/$S230*AngCal!$C$28</f>
        <v>3.5913355119648063E-2</v>
      </c>
      <c r="AB516" s="113">
        <f t="shared" ref="AB516:AB579" ca="1" si="94">AD516*AB666</f>
        <v>5.3142226641338275E-2</v>
      </c>
      <c r="AC516" s="18">
        <f ca="1">AB373/$P230*(1-AngCal!$C$28)+AC373/$Q230*AngCal!$C$28</f>
        <v>5.3142226641338275E-2</v>
      </c>
      <c r="AD516" s="18">
        <f ca="1">AC516*(1-AngCal!$B$28)+AE516*AngCal!$B$28</f>
        <v>5.3142226641338275E-2</v>
      </c>
      <c r="AE516" s="18">
        <f ca="1">AD373/$R230*(1-AngCal!$C$28)+AE373/$S230*AngCal!$C$28</f>
        <v>5.3142226641338275E-2</v>
      </c>
    </row>
    <row r="517" spans="2:31" x14ac:dyDescent="0.15">
      <c r="B517">
        <v>1.901</v>
      </c>
      <c r="C517">
        <v>10</v>
      </c>
      <c r="D517" s="18">
        <v>4.6290000000000003E-3</v>
      </c>
      <c r="E517" s="18">
        <v>-4.4269999999999997E-2</v>
      </c>
      <c r="F517" s="18">
        <v>0.754</v>
      </c>
      <c r="G517" s="18">
        <v>0.42449999999999999</v>
      </c>
      <c r="H517" s="18">
        <v>-5.8229999999999997E-2</v>
      </c>
      <c r="I517" s="18">
        <v>1.3819999999999999</v>
      </c>
      <c r="J517" s="18">
        <v>0.33760000000000001</v>
      </c>
      <c r="K517" s="18">
        <v>-0.1026</v>
      </c>
      <c r="L517" s="18">
        <v>2.806</v>
      </c>
      <c r="M517" s="18">
        <v>9.357E-2</v>
      </c>
      <c r="O517" s="18">
        <f t="shared" si="90"/>
        <v>1</v>
      </c>
      <c r="P517" s="113">
        <f t="shared" ca="1" si="91"/>
        <v>0.18364802688906487</v>
      </c>
      <c r="Q517" s="18">
        <f ca="1">P374/$P231*(1-AngCal!$C$28)+Q374/$Q231*AngCal!$C$28</f>
        <v>0.18364802688906487</v>
      </c>
      <c r="R517" s="18">
        <f ca="1">Q517*(1-AngCal!$B$28)+S517*AngCal!$B$28</f>
        <v>0.18364802688906487</v>
      </c>
      <c r="S517" s="18">
        <f ca="1">R374/$R231*(1-AngCal!$C$28)+S374/$S231*AngCal!$C$28</f>
        <v>0.18364802688906487</v>
      </c>
      <c r="T517" s="113">
        <f t="shared" ca="1" si="92"/>
        <v>0.11934792604975553</v>
      </c>
      <c r="U517" s="18">
        <f ca="1">T374/$P231*(1-AngCal!$C$28)+U374/$Q231*AngCal!$C$28</f>
        <v>0.11934792604975553</v>
      </c>
      <c r="V517">
        <f ca="1">U517*(1-AngCal!$B$28)+W517*AngCal!$B$28</f>
        <v>0.11934792604975553</v>
      </c>
      <c r="W517" s="18">
        <f ca="1">V374/$R231*(1-AngCal!$C$28)+W374/$S231*AngCal!$C$28</f>
        <v>0.11934792604975553</v>
      </c>
      <c r="X517" s="113">
        <f t="shared" ca="1" si="93"/>
        <v>3.5913355119648063E-2</v>
      </c>
      <c r="Y517" s="18">
        <f ca="1">X374/$P231*(1-AngCal!$C$28)+Y374/$Q231*AngCal!$C$28</f>
        <v>3.5913355119648063E-2</v>
      </c>
      <c r="Z517" s="18">
        <f ca="1">Y517*(1-AngCal!$B$28)+AA517*AngCal!$B$28</f>
        <v>3.5913355119648063E-2</v>
      </c>
      <c r="AA517" s="18">
        <f ca="1">Z374/$R231*(1-AngCal!$C$28)+AA374/$S231*AngCal!$C$28</f>
        <v>3.5913355119648063E-2</v>
      </c>
      <c r="AB517" s="113">
        <f t="shared" ca="1" si="94"/>
        <v>5.3142226641338275E-2</v>
      </c>
      <c r="AC517" s="18">
        <f ca="1">AB374/$P231*(1-AngCal!$C$28)+AC374/$Q231*AngCal!$C$28</f>
        <v>5.3142226641338275E-2</v>
      </c>
      <c r="AD517" s="18">
        <f ca="1">AC517*(1-AngCal!$B$28)+AE517*AngCal!$B$28</f>
        <v>5.3142226641338275E-2</v>
      </c>
      <c r="AE517" s="18">
        <f ca="1">AD374/$R231*(1-AngCal!$C$28)+AE374/$S231*AngCal!$C$28</f>
        <v>5.3142226641338275E-2</v>
      </c>
    </row>
    <row r="518" spans="2:31" x14ac:dyDescent="0.15">
      <c r="B518">
        <v>1.901</v>
      </c>
      <c r="C518">
        <v>15</v>
      </c>
      <c r="D518" s="18">
        <v>-4.3209999999999998E-2</v>
      </c>
      <c r="E518" s="18">
        <v>0.19889999999999999</v>
      </c>
      <c r="F518" s="18">
        <v>1.4790000000000001</v>
      </c>
      <c r="G518" s="18">
        <v>1.216</v>
      </c>
      <c r="H518" s="18">
        <v>-0.20519999999999999</v>
      </c>
      <c r="I518" s="18">
        <v>1.393</v>
      </c>
      <c r="J518" s="18">
        <v>0.5252</v>
      </c>
      <c r="K518" s="18">
        <v>-0.18540000000000001</v>
      </c>
      <c r="L518" s="18">
        <v>3.0329999999999999</v>
      </c>
      <c r="M518" s="18">
        <v>0.14899999999999999</v>
      </c>
      <c r="O518" s="18">
        <f t="shared" si="90"/>
        <v>1</v>
      </c>
      <c r="P518" s="113">
        <f t="shared" ca="1" si="91"/>
        <v>0.18364802688906487</v>
      </c>
      <c r="Q518" s="18">
        <f ca="1">P375/$P232*(1-AngCal!$C$28)+Q375/$Q232*AngCal!$C$28</f>
        <v>0.18364802688906487</v>
      </c>
      <c r="R518" s="18">
        <f ca="1">Q518*(1-AngCal!$B$28)+S518*AngCal!$B$28</f>
        <v>0.18364802688906487</v>
      </c>
      <c r="S518" s="18">
        <f ca="1">R375/$R232*(1-AngCal!$C$28)+S375/$S232*AngCal!$C$28</f>
        <v>0.18364802688906487</v>
      </c>
      <c r="T518" s="113">
        <f t="shared" ca="1" si="92"/>
        <v>0.11934792604975553</v>
      </c>
      <c r="U518" s="18">
        <f ca="1">T375/$P232*(1-AngCal!$C$28)+U375/$Q232*AngCal!$C$28</f>
        <v>0.11934792604975553</v>
      </c>
      <c r="V518">
        <f ca="1">U518*(1-AngCal!$B$28)+W518*AngCal!$B$28</f>
        <v>0.11934792604975553</v>
      </c>
      <c r="W518" s="18">
        <f ca="1">V375/$R232*(1-AngCal!$C$28)+W375/$S232*AngCal!$C$28</f>
        <v>0.11934792604975553</v>
      </c>
      <c r="X518" s="113">
        <f t="shared" ca="1" si="93"/>
        <v>3.5913355119648063E-2</v>
      </c>
      <c r="Y518" s="18">
        <f ca="1">X375/$P232*(1-AngCal!$C$28)+Y375/$Q232*AngCal!$C$28</f>
        <v>3.5913355119648063E-2</v>
      </c>
      <c r="Z518" s="18">
        <f ca="1">Y518*(1-AngCal!$B$28)+AA518*AngCal!$B$28</f>
        <v>3.5913355119648063E-2</v>
      </c>
      <c r="AA518" s="18">
        <f ca="1">Z375/$R232*(1-AngCal!$C$28)+AA375/$S232*AngCal!$C$28</f>
        <v>3.5913355119648063E-2</v>
      </c>
      <c r="AB518" s="113">
        <f t="shared" ca="1" si="94"/>
        <v>5.3142226641338275E-2</v>
      </c>
      <c r="AC518" s="18">
        <f ca="1">AB375/$P232*(1-AngCal!$C$28)+AC375/$Q232*AngCal!$C$28</f>
        <v>5.3142226641338275E-2</v>
      </c>
      <c r="AD518" s="18">
        <f ca="1">AC518*(1-AngCal!$B$28)+AE518*AngCal!$B$28</f>
        <v>5.3142226641338275E-2</v>
      </c>
      <c r="AE518" s="18">
        <f ca="1">AD375/$R232*(1-AngCal!$C$28)+AE375/$S232*AngCal!$C$28</f>
        <v>5.3142226641338275E-2</v>
      </c>
    </row>
    <row r="519" spans="2:31" x14ac:dyDescent="0.15">
      <c r="B519">
        <v>1.901</v>
      </c>
      <c r="C519">
        <v>20</v>
      </c>
      <c r="D519" s="18">
        <v>-4.2840000000000003E-2</v>
      </c>
      <c r="E519" s="18">
        <v>-0.25779999999999997</v>
      </c>
      <c r="F519" s="18">
        <v>1.329</v>
      </c>
      <c r="G519" s="18">
        <v>0.39450000000000002</v>
      </c>
      <c r="H519" s="18">
        <v>0.44040000000000001</v>
      </c>
      <c r="I519" s="18">
        <v>1.956</v>
      </c>
      <c r="J519" s="18">
        <v>0.80549999999999999</v>
      </c>
      <c r="K519" s="18">
        <v>-0.56940000000000002</v>
      </c>
      <c r="L519" s="18">
        <v>3.2759999999999998</v>
      </c>
      <c r="M519" s="18">
        <v>0.43909999999999999</v>
      </c>
      <c r="O519" s="18">
        <f t="shared" si="90"/>
        <v>1</v>
      </c>
      <c r="P519" s="113">
        <f t="shared" ca="1" si="91"/>
        <v>0.18364802688906487</v>
      </c>
      <c r="Q519" s="18">
        <f ca="1">P376/$P233*(1-AngCal!$C$28)+Q376/$Q233*AngCal!$C$28</f>
        <v>0.18364802688906487</v>
      </c>
      <c r="R519" s="18">
        <f ca="1">Q519*(1-AngCal!$B$28)+S519*AngCal!$B$28</f>
        <v>0.18364802688906487</v>
      </c>
      <c r="S519" s="18">
        <f ca="1">R376/$R233*(1-AngCal!$C$28)+S376/$S233*AngCal!$C$28</f>
        <v>0.18364802688906487</v>
      </c>
      <c r="T519" s="113">
        <f t="shared" ca="1" si="92"/>
        <v>0.11934792604975553</v>
      </c>
      <c r="U519" s="18">
        <f ca="1">T376/$P233*(1-AngCal!$C$28)+U376/$Q233*AngCal!$C$28</f>
        <v>0.11934792604975553</v>
      </c>
      <c r="V519">
        <f ca="1">U519*(1-AngCal!$B$28)+W519*AngCal!$B$28</f>
        <v>0.11934792604975553</v>
      </c>
      <c r="W519" s="18">
        <f ca="1">V376/$R233*(1-AngCal!$C$28)+W376/$S233*AngCal!$C$28</f>
        <v>0.11934792604975553</v>
      </c>
      <c r="X519" s="113">
        <f t="shared" ca="1" si="93"/>
        <v>3.5913355119648063E-2</v>
      </c>
      <c r="Y519" s="18">
        <f ca="1">X376/$P233*(1-AngCal!$C$28)+Y376/$Q233*AngCal!$C$28</f>
        <v>3.5913355119648063E-2</v>
      </c>
      <c r="Z519" s="18">
        <f ca="1">Y519*(1-AngCal!$B$28)+AA519*AngCal!$B$28</f>
        <v>3.5913355119648063E-2</v>
      </c>
      <c r="AA519" s="18">
        <f ca="1">Z376/$R233*(1-AngCal!$C$28)+AA376/$S233*AngCal!$C$28</f>
        <v>3.5913355119648063E-2</v>
      </c>
      <c r="AB519" s="113">
        <f t="shared" ca="1" si="94"/>
        <v>5.3142226641338275E-2</v>
      </c>
      <c r="AC519" s="18">
        <f ca="1">AB376/$P233*(1-AngCal!$C$28)+AC376/$Q233*AngCal!$C$28</f>
        <v>5.3142226641338275E-2</v>
      </c>
      <c r="AD519" s="18">
        <f ca="1">AC519*(1-AngCal!$B$28)+AE519*AngCal!$B$28</f>
        <v>5.3142226641338275E-2</v>
      </c>
      <c r="AE519" s="18">
        <f ca="1">AD376/$R233*(1-AngCal!$C$28)+AE376/$S233*AngCal!$C$28</f>
        <v>5.3142226641338275E-2</v>
      </c>
    </row>
    <row r="520" spans="2:31" x14ac:dyDescent="0.15">
      <c r="B520">
        <v>4.0910000000000002</v>
      </c>
      <c r="C520">
        <v>1</v>
      </c>
      <c r="D520" s="18">
        <v>-1.506E-2</v>
      </c>
      <c r="E520" s="18">
        <v>-6.1109999999999998E-2</v>
      </c>
      <c r="F520" s="18">
        <v>1.08</v>
      </c>
      <c r="G520" s="18">
        <v>0.36799999999999999</v>
      </c>
      <c r="H520" s="18">
        <v>-8.3250000000000005E-2</v>
      </c>
      <c r="I520" s="18">
        <v>1.84</v>
      </c>
      <c r="J520" s="18">
        <v>0.17449999999999999</v>
      </c>
      <c r="K520" s="18">
        <v>0.21029999999999999</v>
      </c>
      <c r="L520" s="18">
        <v>2.73</v>
      </c>
      <c r="M520" s="18">
        <v>0.22459999999999999</v>
      </c>
      <c r="O520" s="18">
        <f t="shared" si="90"/>
        <v>1</v>
      </c>
      <c r="P520" s="113">
        <f t="shared" ca="1" si="91"/>
        <v>0.18364802688906487</v>
      </c>
      <c r="Q520" s="18">
        <f ca="1">P377/$P234*(1-AngCal!$C$28)+Q377/$Q234*AngCal!$C$28</f>
        <v>0.18364802688906487</v>
      </c>
      <c r="R520" s="18">
        <f ca="1">Q520*(1-AngCal!$B$28)+S520*AngCal!$B$28</f>
        <v>0.18364802688906487</v>
      </c>
      <c r="S520" s="18">
        <f ca="1">R377/$R234*(1-AngCal!$C$28)+S377/$S234*AngCal!$C$28</f>
        <v>0.18364802688906487</v>
      </c>
      <c r="T520" s="113">
        <f t="shared" ca="1" si="92"/>
        <v>0.11934792604975553</v>
      </c>
      <c r="U520" s="18">
        <f ca="1">T377/$P234*(1-AngCal!$C$28)+U377/$Q234*AngCal!$C$28</f>
        <v>0.11934792604975553</v>
      </c>
      <c r="V520">
        <f ca="1">U520*(1-AngCal!$B$28)+W520*AngCal!$B$28</f>
        <v>0.11934792604975553</v>
      </c>
      <c r="W520" s="18">
        <f ca="1">V377/$R234*(1-AngCal!$C$28)+W377/$S234*AngCal!$C$28</f>
        <v>0.11934792604975553</v>
      </c>
      <c r="X520" s="113">
        <f t="shared" ca="1" si="93"/>
        <v>3.5913355119648063E-2</v>
      </c>
      <c r="Y520" s="18">
        <f ca="1">X377/$P234*(1-AngCal!$C$28)+Y377/$Q234*AngCal!$C$28</f>
        <v>3.5913355119648063E-2</v>
      </c>
      <c r="Z520" s="18">
        <f ca="1">Y520*(1-AngCal!$B$28)+AA520*AngCal!$B$28</f>
        <v>3.5913355119648063E-2</v>
      </c>
      <c r="AA520" s="18">
        <f ca="1">Z377/$R234*(1-AngCal!$C$28)+AA377/$S234*AngCal!$C$28</f>
        <v>3.5913355119648063E-2</v>
      </c>
      <c r="AB520" s="113">
        <f t="shared" ca="1" si="94"/>
        <v>5.3142226641338275E-2</v>
      </c>
      <c r="AC520" s="18">
        <f ca="1">AB377/$P234*(1-AngCal!$C$28)+AC377/$Q234*AngCal!$C$28</f>
        <v>5.3142226641338275E-2</v>
      </c>
      <c r="AD520" s="18">
        <f ca="1">AC520*(1-AngCal!$B$28)+AE520*AngCal!$B$28</f>
        <v>5.3142226641338275E-2</v>
      </c>
      <c r="AE520" s="18">
        <f ca="1">AD377/$R234*(1-AngCal!$C$28)+AE377/$S234*AngCal!$C$28</f>
        <v>5.3142226641338275E-2</v>
      </c>
    </row>
    <row r="521" spans="2:31" x14ac:dyDescent="0.15">
      <c r="B521">
        <v>4.0910000000000002</v>
      </c>
      <c r="C521">
        <v>3</v>
      </c>
      <c r="D521" s="18">
        <v>-1.38E-2</v>
      </c>
      <c r="E521" s="18">
        <v>0.36380000000000001</v>
      </c>
      <c r="F521" s="18">
        <v>3.3319999999999999</v>
      </c>
      <c r="G521" s="18">
        <v>0.2132</v>
      </c>
      <c r="H521" s="18">
        <v>-0.24590000000000001</v>
      </c>
      <c r="I521" s="18">
        <v>2.2519999999999998</v>
      </c>
      <c r="J521" s="18">
        <v>0.58689999999999998</v>
      </c>
      <c r="K521" s="18">
        <v>-2.9729999999999999E-2</v>
      </c>
      <c r="L521" s="18">
        <v>2.4889999999999999</v>
      </c>
      <c r="M521" s="18">
        <v>9.3179999999999999E-2</v>
      </c>
      <c r="O521" s="18">
        <f t="shared" si="90"/>
        <v>1</v>
      </c>
      <c r="P521" s="113">
        <f t="shared" ca="1" si="91"/>
        <v>0.18364802688906487</v>
      </c>
      <c r="Q521" s="18">
        <f ca="1">P378/$P235*(1-AngCal!$C$28)+Q378/$Q235*AngCal!$C$28</f>
        <v>0.18364802688906487</v>
      </c>
      <c r="R521" s="18">
        <f ca="1">Q521*(1-AngCal!$B$28)+S521*AngCal!$B$28</f>
        <v>0.18364802688906487</v>
      </c>
      <c r="S521" s="18">
        <f ca="1">R378/$R235*(1-AngCal!$C$28)+S378/$S235*AngCal!$C$28</f>
        <v>0.18364802688906487</v>
      </c>
      <c r="T521" s="113">
        <f t="shared" ca="1" si="92"/>
        <v>0.11934792604975553</v>
      </c>
      <c r="U521" s="18">
        <f ca="1">T378/$P235*(1-AngCal!$C$28)+U378/$Q235*AngCal!$C$28</f>
        <v>0.11934792604975553</v>
      </c>
      <c r="V521">
        <f ca="1">U521*(1-AngCal!$B$28)+W521*AngCal!$B$28</f>
        <v>0.11934792604975553</v>
      </c>
      <c r="W521" s="18">
        <f ca="1">V378/$R235*(1-AngCal!$C$28)+W378/$S235*AngCal!$C$28</f>
        <v>0.11934792604975553</v>
      </c>
      <c r="X521" s="113">
        <f t="shared" ca="1" si="93"/>
        <v>3.5913355119648063E-2</v>
      </c>
      <c r="Y521" s="18">
        <f ca="1">X378/$P235*(1-AngCal!$C$28)+Y378/$Q235*AngCal!$C$28</f>
        <v>3.5913355119648063E-2</v>
      </c>
      <c r="Z521" s="18">
        <f ca="1">Y521*(1-AngCal!$B$28)+AA521*AngCal!$B$28</f>
        <v>3.5913355119648063E-2</v>
      </c>
      <c r="AA521" s="18">
        <f ca="1">Z378/$R235*(1-AngCal!$C$28)+AA378/$S235*AngCal!$C$28</f>
        <v>3.5913355119648063E-2</v>
      </c>
      <c r="AB521" s="113">
        <f t="shared" ca="1" si="94"/>
        <v>5.3142226641338275E-2</v>
      </c>
      <c r="AC521" s="18">
        <f ca="1">AB378/$P235*(1-AngCal!$C$28)+AC378/$Q235*AngCal!$C$28</f>
        <v>5.3142226641338275E-2</v>
      </c>
      <c r="AD521" s="18">
        <f ca="1">AC521*(1-AngCal!$B$28)+AE521*AngCal!$B$28</f>
        <v>5.3142226641338275E-2</v>
      </c>
      <c r="AE521" s="18">
        <f ca="1">AD378/$R235*(1-AngCal!$C$28)+AE378/$S235*AngCal!$C$28</f>
        <v>5.3142226641338275E-2</v>
      </c>
    </row>
    <row r="522" spans="2:31" x14ac:dyDescent="0.15">
      <c r="B522">
        <v>4.0910000000000002</v>
      </c>
      <c r="C522">
        <v>5</v>
      </c>
      <c r="D522" s="18">
        <v>-1.864E-2</v>
      </c>
      <c r="E522" s="18">
        <v>0.14019999999999999</v>
      </c>
      <c r="F522" s="18">
        <v>2.14</v>
      </c>
      <c r="G522" s="18">
        <v>0.24629999999999999</v>
      </c>
      <c r="H522" s="18">
        <v>-0.52200000000000002</v>
      </c>
      <c r="I522" s="18">
        <v>2.4750000000000001</v>
      </c>
      <c r="J522" s="18">
        <v>0.46839999999999998</v>
      </c>
      <c r="K522" s="18">
        <v>0.51060000000000005</v>
      </c>
      <c r="L522" s="18">
        <v>3.5419999999999998</v>
      </c>
      <c r="M522" s="18">
        <v>0.24729999999999999</v>
      </c>
      <c r="O522" s="18">
        <f t="shared" si="90"/>
        <v>1</v>
      </c>
      <c r="P522" s="113">
        <f t="shared" ca="1" si="91"/>
        <v>0.18364802688906487</v>
      </c>
      <c r="Q522" s="18">
        <f ca="1">P379/$P236*(1-AngCal!$C$28)+Q379/$Q236*AngCal!$C$28</f>
        <v>0.18364802688906487</v>
      </c>
      <c r="R522" s="18">
        <f ca="1">Q522*(1-AngCal!$B$28)+S522*AngCal!$B$28</f>
        <v>0.18364802688906487</v>
      </c>
      <c r="S522" s="18">
        <f ca="1">R379/$R236*(1-AngCal!$C$28)+S379/$S236*AngCal!$C$28</f>
        <v>0.18364802688906487</v>
      </c>
      <c r="T522" s="113">
        <f t="shared" ca="1" si="92"/>
        <v>0.11934792604975553</v>
      </c>
      <c r="U522" s="18">
        <f ca="1">T379/$P236*(1-AngCal!$C$28)+U379/$Q236*AngCal!$C$28</f>
        <v>0.11934792604975553</v>
      </c>
      <c r="V522">
        <f ca="1">U522*(1-AngCal!$B$28)+W522*AngCal!$B$28</f>
        <v>0.11934792604975553</v>
      </c>
      <c r="W522" s="18">
        <f ca="1">V379/$R236*(1-AngCal!$C$28)+W379/$S236*AngCal!$C$28</f>
        <v>0.11934792604975553</v>
      </c>
      <c r="X522" s="113">
        <f t="shared" ca="1" si="93"/>
        <v>3.5913355119648063E-2</v>
      </c>
      <c r="Y522" s="18">
        <f ca="1">X379/$P236*(1-AngCal!$C$28)+Y379/$Q236*AngCal!$C$28</f>
        <v>3.5913355119648063E-2</v>
      </c>
      <c r="Z522" s="18">
        <f ca="1">Y522*(1-AngCal!$B$28)+AA522*AngCal!$B$28</f>
        <v>3.5913355119648063E-2</v>
      </c>
      <c r="AA522" s="18">
        <f ca="1">Z379/$R236*(1-AngCal!$C$28)+AA379/$S236*AngCal!$C$28</f>
        <v>3.5913355119648063E-2</v>
      </c>
      <c r="AB522" s="113">
        <f t="shared" ca="1" si="94"/>
        <v>5.3142226641338275E-2</v>
      </c>
      <c r="AC522" s="18">
        <f ca="1">AB379/$P236*(1-AngCal!$C$28)+AC379/$Q236*AngCal!$C$28</f>
        <v>5.3142226641338275E-2</v>
      </c>
      <c r="AD522" s="18">
        <f ca="1">AC522*(1-AngCal!$B$28)+AE522*AngCal!$B$28</f>
        <v>5.3142226641338275E-2</v>
      </c>
      <c r="AE522" s="18">
        <f ca="1">AD379/$R236*(1-AngCal!$C$28)+AE379/$S236*AngCal!$C$28</f>
        <v>5.3142226641338275E-2</v>
      </c>
    </row>
    <row r="523" spans="2:31" x14ac:dyDescent="0.15">
      <c r="B523">
        <v>4.0910000000000002</v>
      </c>
      <c r="C523">
        <v>7</v>
      </c>
      <c r="D523" s="18">
        <v>-1.166E-2</v>
      </c>
      <c r="E523" s="18">
        <v>-0.24329999999999999</v>
      </c>
      <c r="F523" s="18">
        <v>2.3220000000000001</v>
      </c>
      <c r="G523" s="18">
        <v>0.63290000000000002</v>
      </c>
      <c r="H523" s="18">
        <v>-0.17549999999999999</v>
      </c>
      <c r="I523" s="18">
        <v>2.9670000000000001</v>
      </c>
      <c r="J523" s="18">
        <v>0.18990000000000001</v>
      </c>
      <c r="K523" s="18">
        <v>0.47849999999999998</v>
      </c>
      <c r="L523" s="18">
        <v>3.58</v>
      </c>
      <c r="M523" s="18">
        <v>0.22950000000000001</v>
      </c>
      <c r="O523" s="18">
        <f t="shared" si="90"/>
        <v>1</v>
      </c>
      <c r="P523" s="113">
        <f t="shared" ca="1" si="91"/>
        <v>0.18364802688906487</v>
      </c>
      <c r="Q523" s="18">
        <f ca="1">P380/$P237*(1-AngCal!$C$28)+Q380/$Q237*AngCal!$C$28</f>
        <v>0.18364802688906487</v>
      </c>
      <c r="R523" s="18">
        <f ca="1">Q523*(1-AngCal!$B$28)+S523*AngCal!$B$28</f>
        <v>0.18364802688906487</v>
      </c>
      <c r="S523" s="18">
        <f ca="1">R380/$R237*(1-AngCal!$C$28)+S380/$S237*AngCal!$C$28</f>
        <v>0.18364802688906487</v>
      </c>
      <c r="T523" s="113">
        <f t="shared" ca="1" si="92"/>
        <v>0.11934792604975553</v>
      </c>
      <c r="U523" s="18">
        <f ca="1">T380/$P237*(1-AngCal!$C$28)+U380/$Q237*AngCal!$C$28</f>
        <v>0.11934792604975553</v>
      </c>
      <c r="V523">
        <f ca="1">U523*(1-AngCal!$B$28)+W523*AngCal!$B$28</f>
        <v>0.11934792604975553</v>
      </c>
      <c r="W523" s="18">
        <f ca="1">V380/$R237*(1-AngCal!$C$28)+W380/$S237*AngCal!$C$28</f>
        <v>0.11934792604975553</v>
      </c>
      <c r="X523" s="113">
        <f t="shared" ca="1" si="93"/>
        <v>3.5913355119648063E-2</v>
      </c>
      <c r="Y523" s="18">
        <f ca="1">X380/$P237*(1-AngCal!$C$28)+Y380/$Q237*AngCal!$C$28</f>
        <v>3.5913355119648063E-2</v>
      </c>
      <c r="Z523" s="18">
        <f ca="1">Y523*(1-AngCal!$B$28)+AA523*AngCal!$B$28</f>
        <v>3.5913355119648063E-2</v>
      </c>
      <c r="AA523" s="18">
        <f ca="1">Z380/$R237*(1-AngCal!$C$28)+AA380/$S237*AngCal!$C$28</f>
        <v>3.5913355119648063E-2</v>
      </c>
      <c r="AB523" s="113">
        <f t="shared" ca="1" si="94"/>
        <v>5.3142226641338275E-2</v>
      </c>
      <c r="AC523" s="18">
        <f ca="1">AB380/$P237*(1-AngCal!$C$28)+AC380/$Q237*AngCal!$C$28</f>
        <v>5.3142226641338275E-2</v>
      </c>
      <c r="AD523" s="18">
        <f ca="1">AC523*(1-AngCal!$B$28)+AE523*AngCal!$B$28</f>
        <v>5.3142226641338275E-2</v>
      </c>
      <c r="AE523" s="18">
        <f ca="1">AD380/$R237*(1-AngCal!$C$28)+AE380/$S237*AngCal!$C$28</f>
        <v>5.3142226641338275E-2</v>
      </c>
    </row>
    <row r="524" spans="2:31" x14ac:dyDescent="0.15">
      <c r="B524">
        <v>4.0910000000000002</v>
      </c>
      <c r="C524">
        <v>10</v>
      </c>
      <c r="D524" s="18">
        <v>-2.128E-2</v>
      </c>
      <c r="E524" s="18">
        <v>-8.1750000000000003E-2</v>
      </c>
      <c r="F524" s="18">
        <v>1.446</v>
      </c>
      <c r="G524" s="18">
        <v>0.25690000000000002</v>
      </c>
      <c r="H524" s="18">
        <v>-6.4170000000000005E-2</v>
      </c>
      <c r="I524" s="18">
        <v>2.2869999999999999</v>
      </c>
      <c r="J524" s="18">
        <v>0.12659999999999999</v>
      </c>
      <c r="K524" s="18">
        <v>-5.3510000000000002E-2</v>
      </c>
      <c r="L524" s="18">
        <v>2.71</v>
      </c>
      <c r="M524" s="18">
        <v>5.4010000000000002E-2</v>
      </c>
      <c r="O524" s="18">
        <f t="shared" si="90"/>
        <v>1</v>
      </c>
      <c r="P524" s="113">
        <f t="shared" ca="1" si="91"/>
        <v>0.18364802688906487</v>
      </c>
      <c r="Q524" s="18">
        <f ca="1">P381/$P238*(1-AngCal!$C$28)+Q381/$Q238*AngCal!$C$28</f>
        <v>0.18364802688906487</v>
      </c>
      <c r="R524" s="18">
        <f ca="1">Q524*(1-AngCal!$B$28)+S524*AngCal!$B$28</f>
        <v>0.18364802688906487</v>
      </c>
      <c r="S524" s="18">
        <f ca="1">R381/$R238*(1-AngCal!$C$28)+S381/$S238*AngCal!$C$28</f>
        <v>0.18364802688906487</v>
      </c>
      <c r="T524" s="113">
        <f t="shared" ca="1" si="92"/>
        <v>0.11934792604975553</v>
      </c>
      <c r="U524" s="18">
        <f ca="1">T381/$P238*(1-AngCal!$C$28)+U381/$Q238*AngCal!$C$28</f>
        <v>0.11934792604975553</v>
      </c>
      <c r="V524">
        <f ca="1">U524*(1-AngCal!$B$28)+W524*AngCal!$B$28</f>
        <v>0.11934792604975553</v>
      </c>
      <c r="W524" s="18">
        <f ca="1">V381/$R238*(1-AngCal!$C$28)+W381/$S238*AngCal!$C$28</f>
        <v>0.11934792604975553</v>
      </c>
      <c r="X524" s="113">
        <f t="shared" ca="1" si="93"/>
        <v>3.5913355119648063E-2</v>
      </c>
      <c r="Y524" s="18">
        <f ca="1">X381/$P238*(1-AngCal!$C$28)+Y381/$Q238*AngCal!$C$28</f>
        <v>3.5913355119648063E-2</v>
      </c>
      <c r="Z524" s="18">
        <f ca="1">Y524*(1-AngCal!$B$28)+AA524*AngCal!$B$28</f>
        <v>3.5913355119648063E-2</v>
      </c>
      <c r="AA524" s="18">
        <f ca="1">Z381/$R238*(1-AngCal!$C$28)+AA381/$S238*AngCal!$C$28</f>
        <v>3.5913355119648063E-2</v>
      </c>
      <c r="AB524" s="113">
        <f t="shared" ca="1" si="94"/>
        <v>5.3142226641338275E-2</v>
      </c>
      <c r="AC524" s="18">
        <f ca="1">AB381/$P238*(1-AngCal!$C$28)+AC381/$Q238*AngCal!$C$28</f>
        <v>5.3142226641338275E-2</v>
      </c>
      <c r="AD524" s="18">
        <f ca="1">AC524*(1-AngCal!$B$28)+AE524*AngCal!$B$28</f>
        <v>5.3142226641338275E-2</v>
      </c>
      <c r="AE524" s="18">
        <f ca="1">AD381/$R238*(1-AngCal!$C$28)+AE381/$S238*AngCal!$C$28</f>
        <v>5.3142226641338275E-2</v>
      </c>
    </row>
    <row r="525" spans="2:31" x14ac:dyDescent="0.15">
      <c r="B525">
        <v>4.0910000000000002</v>
      </c>
      <c r="C525">
        <v>15</v>
      </c>
      <c r="D525" s="18">
        <v>-1.865E-2</v>
      </c>
      <c r="E525" s="18">
        <v>1.554E-2</v>
      </c>
      <c r="F525" s="18">
        <v>0.94299999999999995</v>
      </c>
      <c r="G525" s="18">
        <v>0.18479999999999999</v>
      </c>
      <c r="H525" s="18">
        <v>-0.13730000000000001</v>
      </c>
      <c r="I525" s="18">
        <v>1.621</v>
      </c>
      <c r="J525" s="18">
        <v>0.3957</v>
      </c>
      <c r="K525" s="18">
        <v>-0.14360000000000001</v>
      </c>
      <c r="L525" s="18">
        <v>2.7370000000000001</v>
      </c>
      <c r="M525" s="18">
        <v>0.13220000000000001</v>
      </c>
      <c r="O525" s="18">
        <f t="shared" si="90"/>
        <v>1</v>
      </c>
      <c r="P525" s="113">
        <f t="shared" ca="1" si="91"/>
        <v>0.18364802688906487</v>
      </c>
      <c r="Q525" s="18">
        <f ca="1">P382/$P239*(1-AngCal!$C$28)+Q382/$Q239*AngCal!$C$28</f>
        <v>0.18364802688906487</v>
      </c>
      <c r="R525" s="18">
        <f ca="1">Q525*(1-AngCal!$B$28)+S525*AngCal!$B$28</f>
        <v>0.18364802688906487</v>
      </c>
      <c r="S525" s="18">
        <f ca="1">R382/$R239*(1-AngCal!$C$28)+S382/$S239*AngCal!$C$28</f>
        <v>0.18364802688906487</v>
      </c>
      <c r="T525" s="113">
        <f t="shared" ca="1" si="92"/>
        <v>0.11934792604975553</v>
      </c>
      <c r="U525" s="18">
        <f ca="1">T382/$P239*(1-AngCal!$C$28)+U382/$Q239*AngCal!$C$28</f>
        <v>0.11934792604975553</v>
      </c>
      <c r="V525">
        <f ca="1">U525*(1-AngCal!$B$28)+W525*AngCal!$B$28</f>
        <v>0.11934792604975553</v>
      </c>
      <c r="W525" s="18">
        <f ca="1">V382/$R239*(1-AngCal!$C$28)+W382/$S239*AngCal!$C$28</f>
        <v>0.11934792604975553</v>
      </c>
      <c r="X525" s="113">
        <f t="shared" ca="1" si="93"/>
        <v>3.5913355119648063E-2</v>
      </c>
      <c r="Y525" s="18">
        <f ca="1">X382/$P239*(1-AngCal!$C$28)+Y382/$Q239*AngCal!$C$28</f>
        <v>3.5913355119648063E-2</v>
      </c>
      <c r="Z525" s="18">
        <f ca="1">Y525*(1-AngCal!$B$28)+AA525*AngCal!$B$28</f>
        <v>3.5913355119648063E-2</v>
      </c>
      <c r="AA525" s="18">
        <f ca="1">Z382/$R239*(1-AngCal!$C$28)+AA382/$S239*AngCal!$C$28</f>
        <v>3.5913355119648063E-2</v>
      </c>
      <c r="AB525" s="113">
        <f t="shared" ca="1" si="94"/>
        <v>5.3142226641338275E-2</v>
      </c>
      <c r="AC525" s="18">
        <f ca="1">AB382/$P239*(1-AngCal!$C$28)+AC382/$Q239*AngCal!$C$28</f>
        <v>5.3142226641338275E-2</v>
      </c>
      <c r="AD525" s="18">
        <f ca="1">AC525*(1-AngCal!$B$28)+AE525*AngCal!$B$28</f>
        <v>5.3142226641338275E-2</v>
      </c>
      <c r="AE525" s="18">
        <f ca="1">AD382/$R239*(1-AngCal!$C$28)+AE382/$S239*AngCal!$C$28</f>
        <v>5.3142226641338275E-2</v>
      </c>
    </row>
    <row r="526" spans="2:31" x14ac:dyDescent="0.15">
      <c r="B526">
        <v>4.0910000000000002</v>
      </c>
      <c r="C526">
        <v>20</v>
      </c>
      <c r="D526" s="18">
        <v>-3.8179999999999999E-2</v>
      </c>
      <c r="E526" s="18">
        <v>2.264E-2</v>
      </c>
      <c r="F526" s="18">
        <v>0.52939999999999998</v>
      </c>
      <c r="G526" s="18">
        <v>8.9730000000000004E-2</v>
      </c>
      <c r="H526" s="18">
        <v>-0.113</v>
      </c>
      <c r="I526" s="18">
        <v>1.6839999999999999</v>
      </c>
      <c r="J526" s="18">
        <v>0.30570000000000003</v>
      </c>
      <c r="K526" s="18">
        <v>-0.1973</v>
      </c>
      <c r="L526" s="18">
        <v>2.8109999999999999</v>
      </c>
      <c r="M526" s="18">
        <v>0.1384</v>
      </c>
      <c r="O526" s="18">
        <f t="shared" si="90"/>
        <v>1</v>
      </c>
      <c r="P526" s="113">
        <f t="shared" ca="1" si="91"/>
        <v>0.18364802688906487</v>
      </c>
      <c r="Q526" s="18">
        <f ca="1">P383/$P240*(1-AngCal!$C$28)+Q383/$Q240*AngCal!$C$28</f>
        <v>0.18364802688906487</v>
      </c>
      <c r="R526" s="18">
        <f ca="1">Q526*(1-AngCal!$B$28)+S526*AngCal!$B$28</f>
        <v>0.18364802688906487</v>
      </c>
      <c r="S526" s="18">
        <f ca="1">R383/$R240*(1-AngCal!$C$28)+S383/$S240*AngCal!$C$28</f>
        <v>0.18364802688906487</v>
      </c>
      <c r="T526" s="113">
        <f t="shared" ca="1" si="92"/>
        <v>0.11934792604975553</v>
      </c>
      <c r="U526" s="18">
        <f ca="1">T383/$P240*(1-AngCal!$C$28)+U383/$Q240*AngCal!$C$28</f>
        <v>0.11934792604975553</v>
      </c>
      <c r="V526">
        <f ca="1">U526*(1-AngCal!$B$28)+W526*AngCal!$B$28</f>
        <v>0.11934792604975553</v>
      </c>
      <c r="W526" s="18">
        <f ca="1">V383/$R240*(1-AngCal!$C$28)+W383/$S240*AngCal!$C$28</f>
        <v>0.11934792604975553</v>
      </c>
      <c r="X526" s="113">
        <f t="shared" ca="1" si="93"/>
        <v>3.5913355119648063E-2</v>
      </c>
      <c r="Y526" s="18">
        <f ca="1">X383/$P240*(1-AngCal!$C$28)+Y383/$Q240*AngCal!$C$28</f>
        <v>3.5913355119648063E-2</v>
      </c>
      <c r="Z526" s="18">
        <f ca="1">Y526*(1-AngCal!$B$28)+AA526*AngCal!$B$28</f>
        <v>3.5913355119648063E-2</v>
      </c>
      <c r="AA526" s="18">
        <f ca="1">Z383/$R240*(1-AngCal!$C$28)+AA383/$S240*AngCal!$C$28</f>
        <v>3.5913355119648063E-2</v>
      </c>
      <c r="AB526" s="113">
        <f t="shared" ca="1" si="94"/>
        <v>5.3142226641338275E-2</v>
      </c>
      <c r="AC526" s="18">
        <f ca="1">AB383/$P240*(1-AngCal!$C$28)+AC383/$Q240*AngCal!$C$28</f>
        <v>5.3142226641338275E-2</v>
      </c>
      <c r="AD526" s="18">
        <f ca="1">AC526*(1-AngCal!$B$28)+AE526*AngCal!$B$28</f>
        <v>5.3142226641338275E-2</v>
      </c>
      <c r="AE526" s="18">
        <f ca="1">AD383/$R240*(1-AngCal!$C$28)+AE383/$S240*AngCal!$C$28</f>
        <v>5.3142226641338275E-2</v>
      </c>
    </row>
    <row r="527" spans="2:31" x14ac:dyDescent="0.15">
      <c r="B527">
        <v>9.5030000000000001</v>
      </c>
      <c r="C527">
        <v>1</v>
      </c>
      <c r="D527" s="18">
        <v>-1.3339999999999999E-2</v>
      </c>
      <c r="E527" s="18">
        <v>-2.929E-2</v>
      </c>
      <c r="F527" s="18">
        <v>1.1499999999999999</v>
      </c>
      <c r="G527" s="18">
        <v>0.21010000000000001</v>
      </c>
      <c r="H527" s="18">
        <v>-8.1369999999999998E-2</v>
      </c>
      <c r="I527" s="18">
        <v>1.843</v>
      </c>
      <c r="J527" s="18">
        <v>0.15179999999999999</v>
      </c>
      <c r="K527" s="18">
        <v>0.2387</v>
      </c>
      <c r="L527" s="18">
        <v>2.7360000000000002</v>
      </c>
      <c r="M527" s="18">
        <v>0.25269999999999998</v>
      </c>
      <c r="O527" s="18">
        <f t="shared" si="90"/>
        <v>1</v>
      </c>
      <c r="P527" s="113">
        <f t="shared" ca="1" si="91"/>
        <v>0.18364802688906487</v>
      </c>
      <c r="Q527" s="18">
        <f ca="1">P384/$P241*(1-AngCal!$C$28)+Q384/$Q241*AngCal!$C$28</f>
        <v>0.18364802688906487</v>
      </c>
      <c r="R527" s="18">
        <f ca="1">Q527*(1-AngCal!$B$28)+S527*AngCal!$B$28</f>
        <v>0.18364802688906487</v>
      </c>
      <c r="S527" s="18">
        <f ca="1">R384/$R241*(1-AngCal!$C$28)+S384/$S241*AngCal!$C$28</f>
        <v>0.18364802688906487</v>
      </c>
      <c r="T527" s="113">
        <f t="shared" ca="1" si="92"/>
        <v>0.11934792604975553</v>
      </c>
      <c r="U527" s="18">
        <f ca="1">T384/$P241*(1-AngCal!$C$28)+U384/$Q241*AngCal!$C$28</f>
        <v>0.11934792604975553</v>
      </c>
      <c r="V527">
        <f ca="1">U527*(1-AngCal!$B$28)+W527*AngCal!$B$28</f>
        <v>0.11934792604975553</v>
      </c>
      <c r="W527" s="18">
        <f ca="1">V384/$R241*(1-AngCal!$C$28)+W384/$S241*AngCal!$C$28</f>
        <v>0.11934792604975553</v>
      </c>
      <c r="X527" s="113">
        <f t="shared" ca="1" si="93"/>
        <v>3.5913355119648063E-2</v>
      </c>
      <c r="Y527" s="18">
        <f ca="1">X384/$P241*(1-AngCal!$C$28)+Y384/$Q241*AngCal!$C$28</f>
        <v>3.5913355119648063E-2</v>
      </c>
      <c r="Z527" s="18">
        <f ca="1">Y527*(1-AngCal!$B$28)+AA527*AngCal!$B$28</f>
        <v>3.5913355119648063E-2</v>
      </c>
      <c r="AA527" s="18">
        <f ca="1">Z384/$R241*(1-AngCal!$C$28)+AA384/$S241*AngCal!$C$28</f>
        <v>3.5913355119648063E-2</v>
      </c>
      <c r="AB527" s="113">
        <f t="shared" ca="1" si="94"/>
        <v>5.3142226641338275E-2</v>
      </c>
      <c r="AC527" s="18">
        <f ca="1">AB384/$P241*(1-AngCal!$C$28)+AC384/$Q241*AngCal!$C$28</f>
        <v>5.3142226641338275E-2</v>
      </c>
      <c r="AD527" s="18">
        <f ca="1">AC527*(1-AngCal!$B$28)+AE527*AngCal!$B$28</f>
        <v>5.3142226641338275E-2</v>
      </c>
      <c r="AE527" s="18">
        <f ca="1">AD384/$R241*(1-AngCal!$C$28)+AE384/$S241*AngCal!$C$28</f>
        <v>5.3142226641338275E-2</v>
      </c>
    </row>
    <row r="528" spans="2:31" x14ac:dyDescent="0.15">
      <c r="B528">
        <v>9.5030000000000001</v>
      </c>
      <c r="C528">
        <v>3</v>
      </c>
      <c r="D528" s="18">
        <v>-2.2960000000000001E-2</v>
      </c>
      <c r="E528" s="18">
        <v>0.1646</v>
      </c>
      <c r="F528" s="18">
        <v>3.532</v>
      </c>
      <c r="G528" s="18">
        <v>1.4379999999999999</v>
      </c>
      <c r="H528" s="18">
        <v>-0.36109999999999998</v>
      </c>
      <c r="I528" s="18">
        <v>2.496</v>
      </c>
      <c r="J528" s="18">
        <v>0.56889999999999996</v>
      </c>
      <c r="K528" s="18">
        <v>0.41020000000000001</v>
      </c>
      <c r="L528" s="18">
        <v>3.2770000000000001</v>
      </c>
      <c r="M528" s="18">
        <v>0.21479999999999999</v>
      </c>
      <c r="O528" s="18">
        <f t="shared" si="90"/>
        <v>1</v>
      </c>
      <c r="P528" s="113">
        <f t="shared" ca="1" si="91"/>
        <v>0.18364802688906487</v>
      </c>
      <c r="Q528" s="18">
        <f ca="1">P385/$P242*(1-AngCal!$C$28)+Q385/$Q242*AngCal!$C$28</f>
        <v>0.18364802688906487</v>
      </c>
      <c r="R528" s="18">
        <f ca="1">Q528*(1-AngCal!$B$28)+S528*AngCal!$B$28</f>
        <v>0.18364802688906487</v>
      </c>
      <c r="S528" s="18">
        <f ca="1">R385/$R242*(1-AngCal!$C$28)+S385/$S242*AngCal!$C$28</f>
        <v>0.18364802688906487</v>
      </c>
      <c r="T528" s="113">
        <f t="shared" ca="1" si="92"/>
        <v>0.11934792604975553</v>
      </c>
      <c r="U528" s="18">
        <f ca="1">T385/$P242*(1-AngCal!$C$28)+U385/$Q242*AngCal!$C$28</f>
        <v>0.11934792604975553</v>
      </c>
      <c r="V528">
        <f ca="1">U528*(1-AngCal!$B$28)+W528*AngCal!$B$28</f>
        <v>0.11934792604975553</v>
      </c>
      <c r="W528" s="18">
        <f ca="1">V385/$R242*(1-AngCal!$C$28)+W385/$S242*AngCal!$C$28</f>
        <v>0.11934792604975553</v>
      </c>
      <c r="X528" s="113">
        <f t="shared" ca="1" si="93"/>
        <v>3.5913355119648063E-2</v>
      </c>
      <c r="Y528" s="18">
        <f ca="1">X385/$P242*(1-AngCal!$C$28)+Y385/$Q242*AngCal!$C$28</f>
        <v>3.5913355119648063E-2</v>
      </c>
      <c r="Z528" s="18">
        <f ca="1">Y528*(1-AngCal!$B$28)+AA528*AngCal!$B$28</f>
        <v>3.5913355119648063E-2</v>
      </c>
      <c r="AA528" s="18">
        <f ca="1">Z385/$R242*(1-AngCal!$C$28)+AA385/$S242*AngCal!$C$28</f>
        <v>3.5913355119648063E-2</v>
      </c>
      <c r="AB528" s="113">
        <f t="shared" ca="1" si="94"/>
        <v>5.3142226641338275E-2</v>
      </c>
      <c r="AC528" s="18">
        <f ca="1">AB385/$P242*(1-AngCal!$C$28)+AC385/$Q242*AngCal!$C$28</f>
        <v>5.3142226641338275E-2</v>
      </c>
      <c r="AD528" s="18">
        <f ca="1">AC528*(1-AngCal!$B$28)+AE528*AngCal!$B$28</f>
        <v>5.3142226641338275E-2</v>
      </c>
      <c r="AE528" s="18">
        <f ca="1">AD385/$R242*(1-AngCal!$C$28)+AE385/$S242*AngCal!$C$28</f>
        <v>5.3142226641338275E-2</v>
      </c>
    </row>
    <row r="529" spans="2:31" x14ac:dyDescent="0.15">
      <c r="B529">
        <v>9.5030000000000001</v>
      </c>
      <c r="C529">
        <v>5</v>
      </c>
      <c r="D529" s="18">
        <v>-1.259E-2</v>
      </c>
      <c r="E529" s="18">
        <v>1.1890000000000001</v>
      </c>
      <c r="F529" s="18">
        <v>4.9000000000000004</v>
      </c>
      <c r="G529" s="18">
        <v>0.28000000000000003</v>
      </c>
      <c r="H529" s="18">
        <v>-0.29799999999999999</v>
      </c>
      <c r="I529" s="18">
        <v>2.5569999999999999</v>
      </c>
      <c r="J529" s="18">
        <v>0.49409999999999998</v>
      </c>
      <c r="K529" s="18">
        <v>0.39700000000000002</v>
      </c>
      <c r="L529" s="18">
        <v>3.4340000000000002</v>
      </c>
      <c r="M529" s="18">
        <v>0.21329999999999999</v>
      </c>
      <c r="O529" s="18">
        <f t="shared" si="90"/>
        <v>1</v>
      </c>
      <c r="P529" s="113">
        <f t="shared" ca="1" si="91"/>
        <v>0.18364802688906487</v>
      </c>
      <c r="Q529" s="18">
        <f ca="1">P386/$P243*(1-AngCal!$C$28)+Q386/$Q243*AngCal!$C$28</f>
        <v>0.18364802688906487</v>
      </c>
      <c r="R529" s="18">
        <f ca="1">Q529*(1-AngCal!$B$28)+S529*AngCal!$B$28</f>
        <v>0.18364802688906487</v>
      </c>
      <c r="S529" s="18">
        <f ca="1">R386/$R243*(1-AngCal!$C$28)+S386/$S243*AngCal!$C$28</f>
        <v>0.18364802688906487</v>
      </c>
      <c r="T529" s="113">
        <f t="shared" ca="1" si="92"/>
        <v>0.11934792604975553</v>
      </c>
      <c r="U529" s="18">
        <f ca="1">T386/$P243*(1-AngCal!$C$28)+U386/$Q243*AngCal!$C$28</f>
        <v>0.11934792604975553</v>
      </c>
      <c r="V529">
        <f ca="1">U529*(1-AngCal!$B$28)+W529*AngCal!$B$28</f>
        <v>0.11934792604975553</v>
      </c>
      <c r="W529" s="18">
        <f ca="1">V386/$R243*(1-AngCal!$C$28)+W386/$S243*AngCal!$C$28</f>
        <v>0.11934792604975553</v>
      </c>
      <c r="X529" s="113">
        <f t="shared" ca="1" si="93"/>
        <v>3.5913355119648063E-2</v>
      </c>
      <c r="Y529" s="18">
        <f ca="1">X386/$P243*(1-AngCal!$C$28)+Y386/$Q243*AngCal!$C$28</f>
        <v>3.5913355119648063E-2</v>
      </c>
      <c r="Z529" s="18">
        <f ca="1">Y529*(1-AngCal!$B$28)+AA529*AngCal!$B$28</f>
        <v>3.5913355119648063E-2</v>
      </c>
      <c r="AA529" s="18">
        <f ca="1">Z386/$R243*(1-AngCal!$C$28)+AA386/$S243*AngCal!$C$28</f>
        <v>3.5913355119648063E-2</v>
      </c>
      <c r="AB529" s="113">
        <f t="shared" ca="1" si="94"/>
        <v>5.3142226641338275E-2</v>
      </c>
      <c r="AC529" s="18">
        <f ca="1">AB386/$P243*(1-AngCal!$C$28)+AC386/$Q243*AngCal!$C$28</f>
        <v>5.3142226641338275E-2</v>
      </c>
      <c r="AD529" s="18">
        <f ca="1">AC529*(1-AngCal!$B$28)+AE529*AngCal!$B$28</f>
        <v>5.3142226641338275E-2</v>
      </c>
      <c r="AE529" s="18">
        <f ca="1">AD386/$R243*(1-AngCal!$C$28)+AE386/$S243*AngCal!$C$28</f>
        <v>5.3142226641338275E-2</v>
      </c>
    </row>
    <row r="530" spans="2:31" x14ac:dyDescent="0.15">
      <c r="B530">
        <v>9.5030000000000001</v>
      </c>
      <c r="C530">
        <v>7</v>
      </c>
      <c r="D530" s="18">
        <v>-5.2019999999999997E-2</v>
      </c>
      <c r="E530" s="18">
        <v>0.2364</v>
      </c>
      <c r="F530" s="18">
        <v>2.3090000000000002</v>
      </c>
      <c r="G530" s="18">
        <v>1.48</v>
      </c>
      <c r="H530" s="18">
        <v>-0.48120000000000002</v>
      </c>
      <c r="I530" s="18">
        <v>2.6</v>
      </c>
      <c r="J530" s="18">
        <v>0.68859999999999999</v>
      </c>
      <c r="K530" s="18">
        <v>0.38030000000000003</v>
      </c>
      <c r="L530" s="18">
        <v>3.552</v>
      </c>
      <c r="M530" s="18">
        <v>0.17469999999999999</v>
      </c>
      <c r="O530" s="18">
        <f t="shared" si="90"/>
        <v>1</v>
      </c>
      <c r="P530" s="113">
        <f t="shared" ca="1" si="91"/>
        <v>0.18364802688906487</v>
      </c>
      <c r="Q530" s="18">
        <f ca="1">P387/$P244*(1-AngCal!$C$28)+Q387/$Q244*AngCal!$C$28</f>
        <v>0.18364802688906487</v>
      </c>
      <c r="R530" s="18">
        <f ca="1">Q530*(1-AngCal!$B$28)+S530*AngCal!$B$28</f>
        <v>0.18364802688906487</v>
      </c>
      <c r="S530" s="18">
        <f ca="1">R387/$R244*(1-AngCal!$C$28)+S387/$S244*AngCal!$C$28</f>
        <v>0.18364802688906487</v>
      </c>
      <c r="T530" s="113">
        <f t="shared" ca="1" si="92"/>
        <v>0.11934792604975553</v>
      </c>
      <c r="U530" s="18">
        <f ca="1">T387/$P244*(1-AngCal!$C$28)+U387/$Q244*AngCal!$C$28</f>
        <v>0.11934792604975553</v>
      </c>
      <c r="V530">
        <f ca="1">U530*(1-AngCal!$B$28)+W530*AngCal!$B$28</f>
        <v>0.11934792604975553</v>
      </c>
      <c r="W530" s="18">
        <f ca="1">V387/$R244*(1-AngCal!$C$28)+W387/$S244*AngCal!$C$28</f>
        <v>0.11934792604975553</v>
      </c>
      <c r="X530" s="113">
        <f t="shared" ca="1" si="93"/>
        <v>3.5913355119648063E-2</v>
      </c>
      <c r="Y530" s="18">
        <f ca="1">X387/$P244*(1-AngCal!$C$28)+Y387/$Q244*AngCal!$C$28</f>
        <v>3.5913355119648063E-2</v>
      </c>
      <c r="Z530" s="18">
        <f ca="1">Y530*(1-AngCal!$B$28)+AA530*AngCal!$B$28</f>
        <v>3.5913355119648063E-2</v>
      </c>
      <c r="AA530" s="18">
        <f ca="1">Z387/$R244*(1-AngCal!$C$28)+AA387/$S244*AngCal!$C$28</f>
        <v>3.5913355119648063E-2</v>
      </c>
      <c r="AB530" s="113">
        <f t="shared" ca="1" si="94"/>
        <v>5.3142226641338275E-2</v>
      </c>
      <c r="AC530" s="18">
        <f ca="1">AB387/$P244*(1-AngCal!$C$28)+AC387/$Q244*AngCal!$C$28</f>
        <v>5.3142226641338275E-2</v>
      </c>
      <c r="AD530" s="18">
        <f ca="1">AC530*(1-AngCal!$B$28)+AE530*AngCal!$B$28</f>
        <v>5.3142226641338275E-2</v>
      </c>
      <c r="AE530" s="18">
        <f ca="1">AD387/$R244*(1-AngCal!$C$28)+AE387/$S244*AngCal!$C$28</f>
        <v>5.3142226641338275E-2</v>
      </c>
    </row>
    <row r="531" spans="2:31" x14ac:dyDescent="0.15">
      <c r="B531">
        <v>9.5030000000000001</v>
      </c>
      <c r="C531">
        <v>10</v>
      </c>
      <c r="D531" s="18">
        <v>-6.2909999999999994E-2</v>
      </c>
      <c r="E531" s="18">
        <v>0.26700000000000002</v>
      </c>
      <c r="F531" s="18">
        <v>3.48</v>
      </c>
      <c r="G531" s="18">
        <v>2.431</v>
      </c>
      <c r="H531" s="18">
        <v>-0.4622</v>
      </c>
      <c r="I531" s="18">
        <v>2.698</v>
      </c>
      <c r="J531" s="18">
        <v>0.67969999999999997</v>
      </c>
      <c r="K531" s="18">
        <v>0.36130000000000001</v>
      </c>
      <c r="L531" s="18">
        <v>3.6440000000000001</v>
      </c>
      <c r="M531" s="18">
        <v>0.19989999999999999</v>
      </c>
      <c r="O531" s="18">
        <f t="shared" si="90"/>
        <v>1.1294</v>
      </c>
      <c r="P531" s="113">
        <f t="shared" ca="1" si="91"/>
        <v>0.18124870237353213</v>
      </c>
      <c r="Q531" s="18">
        <f ca="1">P388/$P245*(1-AngCal!$C$28)+Q388/$Q245*AngCal!$C$28</f>
        <v>0.18124870237353213</v>
      </c>
      <c r="R531" s="18">
        <f ca="1">Q531*(1-AngCal!$B$28)+S531*AngCal!$B$28</f>
        <v>0.18124870237353213</v>
      </c>
      <c r="S531" s="18">
        <f ca="1">R388/$R245*(1-AngCal!$C$28)+S388/$S245*AngCal!$C$28</f>
        <v>0.18124870237353213</v>
      </c>
      <c r="T531" s="113">
        <f t="shared" ca="1" si="92"/>
        <v>0.11771384207097499</v>
      </c>
      <c r="U531" s="18">
        <f ca="1">T388/$P245*(1-AngCal!$C$28)+U388/$Q245*AngCal!$C$28</f>
        <v>0.11771384207097499</v>
      </c>
      <c r="V531">
        <f ca="1">U531*(1-AngCal!$B$28)+W531*AngCal!$B$28</f>
        <v>0.11771384207097499</v>
      </c>
      <c r="W531" s="18">
        <f ca="1">V388/$R245*(1-AngCal!$C$28)+W388/$S245*AngCal!$C$28</f>
        <v>0.11771384207097499</v>
      </c>
      <c r="X531" s="113">
        <f t="shared" ca="1" si="93"/>
        <v>3.7645231906590949E-2</v>
      </c>
      <c r="Y531" s="18">
        <f ca="1">X388/$P245*(1-AngCal!$C$28)+Y388/$Q245*AngCal!$C$28</f>
        <v>3.7645231906590949E-2</v>
      </c>
      <c r="Z531" s="18">
        <f ca="1">Y531*(1-AngCal!$B$28)+AA531*AngCal!$B$28</f>
        <v>3.7645231906590949E-2</v>
      </c>
      <c r="AA531" s="18">
        <f ca="1">Z388/$R245*(1-AngCal!$C$28)+AA388/$S245*AngCal!$C$28</f>
        <v>3.7645231906590949E-2</v>
      </c>
      <c r="AB531" s="113">
        <f t="shared" ca="1" si="94"/>
        <v>5.1838351264933739E-2</v>
      </c>
      <c r="AC531" s="18">
        <f ca="1">AB388/$P245*(1-AngCal!$C$28)+AC388/$Q245*AngCal!$C$28</f>
        <v>5.1838351264933739E-2</v>
      </c>
      <c r="AD531" s="18">
        <f ca="1">AC531*(1-AngCal!$B$28)+AE531*AngCal!$B$28</f>
        <v>5.1838351264933739E-2</v>
      </c>
      <c r="AE531" s="18">
        <f ca="1">AD388/$R245*(1-AngCal!$C$28)+AE388/$S245*AngCal!$C$28</f>
        <v>5.1838351264933739E-2</v>
      </c>
    </row>
    <row r="532" spans="2:31" x14ac:dyDescent="0.15">
      <c r="B532">
        <v>9.5030000000000001</v>
      </c>
      <c r="C532">
        <v>15</v>
      </c>
      <c r="D532" s="18">
        <v>-1.2160000000000001E-2</v>
      </c>
      <c r="E532" s="18">
        <v>-7.522E-3</v>
      </c>
      <c r="F532" s="18">
        <v>0.32029999999999997</v>
      </c>
      <c r="G532" s="18">
        <v>4.6460000000000001E-2</v>
      </c>
      <c r="H532" s="18">
        <v>-0.1014</v>
      </c>
      <c r="I532" s="18">
        <v>1.764</v>
      </c>
      <c r="J532" s="18">
        <v>0.25700000000000001</v>
      </c>
      <c r="K532" s="18">
        <v>-6.9260000000000002E-2</v>
      </c>
      <c r="L532" s="18">
        <v>2.5129999999999999</v>
      </c>
      <c r="M532" s="18">
        <v>9.4189999999999996E-2</v>
      </c>
      <c r="O532" s="18">
        <f t="shared" si="90"/>
        <v>1.4218999999999999</v>
      </c>
      <c r="P532" s="113">
        <f t="shared" ca="1" si="91"/>
        <v>0.17756062491124755</v>
      </c>
      <c r="Q532" s="18">
        <f ca="1">P389/$P246*(1-AngCal!$C$28)+Q389/$Q246*AngCal!$C$28</f>
        <v>0.17756062491124755</v>
      </c>
      <c r="R532" s="18">
        <f ca="1">Q532*(1-AngCal!$B$28)+S532*AngCal!$B$28</f>
        <v>0.17756062491124755</v>
      </c>
      <c r="S532" s="18">
        <f ca="1">R389/$R246*(1-AngCal!$C$28)+S389/$S246*AngCal!$C$28</f>
        <v>0.17756062491124755</v>
      </c>
      <c r="T532" s="113">
        <f t="shared" ca="1" si="92"/>
        <v>0.11523248605591156</v>
      </c>
      <c r="U532" s="18">
        <f ca="1">T389/$P246*(1-AngCal!$C$28)+U389/$Q246*AngCal!$C$28</f>
        <v>0.11523248605591156</v>
      </c>
      <c r="V532">
        <f ca="1">U532*(1-AngCal!$B$28)+W532*AngCal!$B$28</f>
        <v>0.11523248605591156</v>
      </c>
      <c r="W532" s="18">
        <f ca="1">V389/$R246*(1-AngCal!$C$28)+W389/$S246*AngCal!$C$28</f>
        <v>0.11523248605591156</v>
      </c>
      <c r="X532" s="113">
        <f t="shared" ca="1" si="93"/>
        <v>4.0765258476264887E-2</v>
      </c>
      <c r="Y532" s="18">
        <f ca="1">X389/$P246*(1-AngCal!$C$28)+Y389/$Q246*AngCal!$C$28</f>
        <v>4.0765258476264887E-2</v>
      </c>
      <c r="Z532" s="18">
        <f ca="1">Y532*(1-AngCal!$B$28)+AA532*AngCal!$B$28</f>
        <v>4.0765258476264887E-2</v>
      </c>
      <c r="AA532" s="18">
        <f ca="1">Z389/$R246*(1-AngCal!$C$28)+AA389/$S246*AngCal!$C$28</f>
        <v>4.0765258476264887E-2</v>
      </c>
      <c r="AB532" s="113">
        <f t="shared" ca="1" si="94"/>
        <v>4.8801077121121861E-2</v>
      </c>
      <c r="AC532" s="18">
        <f ca="1">AB389/$P246*(1-AngCal!$C$28)+AC389/$Q246*AngCal!$C$28</f>
        <v>4.8801077121121854E-2</v>
      </c>
      <c r="AD532" s="18">
        <f ca="1">AC532*(1-AngCal!$B$28)+AE532*AngCal!$B$28</f>
        <v>4.8801077121121861E-2</v>
      </c>
      <c r="AE532" s="18">
        <f ca="1">AD389/$R246*(1-AngCal!$C$28)+AE389/$S246*AngCal!$C$28</f>
        <v>4.8801077121121854E-2</v>
      </c>
    </row>
    <row r="533" spans="2:31" x14ac:dyDescent="0.15">
      <c r="B533">
        <v>9.5030000000000001</v>
      </c>
      <c r="C533">
        <v>20</v>
      </c>
      <c r="D533" s="18">
        <v>4.0330000000000001E-3</v>
      </c>
      <c r="E533" s="18">
        <v>-4.4209999999999999E-2</v>
      </c>
      <c r="F533" s="18">
        <v>0.44090000000000001</v>
      </c>
      <c r="G533" s="18">
        <v>0.62539999999999996</v>
      </c>
      <c r="H533" s="18">
        <v>-7.954E-2</v>
      </c>
      <c r="I533" s="18">
        <v>1.863</v>
      </c>
      <c r="J533" s="18">
        <v>0.18029999999999999</v>
      </c>
      <c r="K533" s="18">
        <v>-0.1011</v>
      </c>
      <c r="L533" s="18">
        <v>2.673</v>
      </c>
      <c r="M533" s="18">
        <v>0.12759999999999999</v>
      </c>
      <c r="O533" s="18">
        <f t="shared" si="90"/>
        <v>1.7901</v>
      </c>
      <c r="P533" s="113">
        <f t="shared" ca="1" si="91"/>
        <v>0.17569912713737282</v>
      </c>
      <c r="Q533" s="18">
        <f ca="1">P390/$P247*(1-AngCal!$C$28)+Q390/$Q247*AngCal!$C$28</f>
        <v>0.17569912713737282</v>
      </c>
      <c r="R533" s="18">
        <f ca="1">Q533*(1-AngCal!$B$28)+S533*AngCal!$B$28</f>
        <v>0.17569912713737282</v>
      </c>
      <c r="S533" s="18">
        <f ca="1">R390/$R247*(1-AngCal!$C$28)+S390/$S247*AngCal!$C$28</f>
        <v>0.17569912713737282</v>
      </c>
      <c r="T533" s="113">
        <f t="shared" ca="1" si="92"/>
        <v>0.11415587657995699</v>
      </c>
      <c r="U533" s="18">
        <f ca="1">T390/$P247*(1-AngCal!$C$28)+U390/$Q247*AngCal!$C$28</f>
        <v>0.114155876579957</v>
      </c>
      <c r="V533">
        <f ca="1">U533*(1-AngCal!$B$28)+W533*AngCal!$B$28</f>
        <v>0.11415587657995699</v>
      </c>
      <c r="W533" s="18">
        <f ca="1">V390/$R247*(1-AngCal!$C$28)+W390/$S247*AngCal!$C$28</f>
        <v>0.114155876579957</v>
      </c>
      <c r="X533" s="113">
        <f t="shared" ca="1" si="93"/>
        <v>4.3541278407753563E-2</v>
      </c>
      <c r="Y533" s="18">
        <f ca="1">X390/$P247*(1-AngCal!$C$28)+Y390/$Q247*AngCal!$C$28</f>
        <v>4.3541278407753563E-2</v>
      </c>
      <c r="Z533" s="18">
        <f ca="1">Y533*(1-AngCal!$B$28)+AA533*AngCal!$B$28</f>
        <v>4.3541278407753563E-2</v>
      </c>
      <c r="AA533" s="18">
        <f ca="1">Z390/$R247*(1-AngCal!$C$28)+AA390/$S247*AngCal!$C$28</f>
        <v>4.3541278407753563E-2</v>
      </c>
      <c r="AB533" s="113">
        <f t="shared" ca="1" si="94"/>
        <v>4.4611110545644449E-2</v>
      </c>
      <c r="AC533" s="18">
        <f ca="1">AB390/$P247*(1-AngCal!$C$28)+AC390/$Q247*AngCal!$C$28</f>
        <v>4.4611110545644449E-2</v>
      </c>
      <c r="AD533" s="18">
        <f ca="1">AC533*(1-AngCal!$B$28)+AE533*AngCal!$B$28</f>
        <v>4.4611110545644449E-2</v>
      </c>
      <c r="AE533" s="18">
        <f ca="1">AD390/$R247*(1-AngCal!$C$28)+AE390/$S247*AngCal!$C$28</f>
        <v>4.4611110545644449E-2</v>
      </c>
    </row>
    <row r="534" spans="2:31" x14ac:dyDescent="0.15">
      <c r="B534">
        <v>17.103000000000002</v>
      </c>
      <c r="C534">
        <v>1</v>
      </c>
      <c r="D534" s="18">
        <v>1.2279999999999999E-3</v>
      </c>
      <c r="E534" s="18">
        <v>-2.0140000000000002E-2</v>
      </c>
      <c r="F534" s="18">
        <v>1.06</v>
      </c>
      <c r="G534" s="18">
        <v>0.25750000000000001</v>
      </c>
      <c r="H534" s="18">
        <v>-7.6780000000000001E-2</v>
      </c>
      <c r="I534" s="18">
        <v>1.907</v>
      </c>
      <c r="J534" s="18">
        <v>0.15190000000000001</v>
      </c>
      <c r="K534" s="18">
        <v>0.28510000000000002</v>
      </c>
      <c r="L534" s="18">
        <v>2.7109999999999999</v>
      </c>
      <c r="M534" s="18">
        <v>0.31469999999999998</v>
      </c>
      <c r="O534" s="18">
        <f t="shared" si="90"/>
        <v>2.2536</v>
      </c>
      <c r="P534" s="113">
        <f t="shared" ca="1" si="91"/>
        <v>0.17579685567762612</v>
      </c>
      <c r="Q534" s="18">
        <f ca="1">P391/$P248*(1-AngCal!$C$28)+Q391/$Q248*AngCal!$C$28</f>
        <v>0.17579685567762612</v>
      </c>
      <c r="R534" s="18">
        <f ca="1">Q534*(1-AngCal!$B$28)+S534*AngCal!$B$28</f>
        <v>0.17579685567762612</v>
      </c>
      <c r="S534" s="18">
        <f ca="1">R391/$R248*(1-AngCal!$C$28)+S391/$S248*AngCal!$C$28</f>
        <v>0.17579685567762612</v>
      </c>
      <c r="T534" s="113">
        <f t="shared" ca="1" si="92"/>
        <v>0.11491421293966866</v>
      </c>
      <c r="U534" s="18">
        <f ca="1">T391/$P248*(1-AngCal!$C$28)+U391/$Q248*AngCal!$C$28</f>
        <v>0.11491421293966866</v>
      </c>
      <c r="V534">
        <f ca="1">U534*(1-AngCal!$B$28)+W534*AngCal!$B$28</f>
        <v>0.11491421293966866</v>
      </c>
      <c r="W534" s="18">
        <f ca="1">V391/$R248*(1-AngCal!$C$28)+W391/$S248*AngCal!$C$28</f>
        <v>0.11491421293966866</v>
      </c>
      <c r="X534" s="113">
        <f t="shared" ca="1" si="93"/>
        <v>4.6106176313261485E-2</v>
      </c>
      <c r="Y534" s="18">
        <f ca="1">X391/$P248*(1-AngCal!$C$28)+Y391/$Q248*AngCal!$C$28</f>
        <v>4.6106176313261485E-2</v>
      </c>
      <c r="Z534" s="18">
        <f ca="1">Y534*(1-AngCal!$B$28)+AA534*AngCal!$B$28</f>
        <v>4.6106176313261485E-2</v>
      </c>
      <c r="AA534" s="18">
        <f ca="1">Z391/$R248*(1-AngCal!$C$28)+AA391/$S248*AngCal!$C$28</f>
        <v>4.6106176313261485E-2</v>
      </c>
      <c r="AB534" s="113">
        <f t="shared" ca="1" si="94"/>
        <v>3.9105451204675019E-2</v>
      </c>
      <c r="AC534" s="18">
        <f ca="1">AB391/$P248*(1-AngCal!$C$28)+AC391/$Q248*AngCal!$C$28</f>
        <v>3.9105451204675019E-2</v>
      </c>
      <c r="AD534" s="18">
        <f ca="1">AC534*(1-AngCal!$B$28)+AE534*AngCal!$B$28</f>
        <v>3.9105451204675019E-2</v>
      </c>
      <c r="AE534" s="18">
        <f ca="1">AD391/$R248*(1-AngCal!$C$28)+AE391/$S248*AngCal!$C$28</f>
        <v>3.9105451204675019E-2</v>
      </c>
    </row>
    <row r="535" spans="2:31" x14ac:dyDescent="0.15">
      <c r="B535">
        <v>17.103000000000002</v>
      </c>
      <c r="C535">
        <v>3</v>
      </c>
      <c r="D535" s="18">
        <v>1.727E-3</v>
      </c>
      <c r="E535" s="18">
        <v>0.1704</v>
      </c>
      <c r="F535" s="18">
        <v>1.976</v>
      </c>
      <c r="G535" s="18">
        <v>0.43120000000000003</v>
      </c>
      <c r="H535" s="18">
        <v>-0.38700000000000001</v>
      </c>
      <c r="I535" s="18">
        <v>2.3159999999999998</v>
      </c>
      <c r="J535" s="18">
        <v>0.51480000000000004</v>
      </c>
      <c r="K535" s="18">
        <v>0.41639999999999999</v>
      </c>
      <c r="L535" s="18">
        <v>3.2679999999999998</v>
      </c>
      <c r="M535" s="18">
        <v>0.2122</v>
      </c>
      <c r="O535" s="18">
        <f t="shared" si="90"/>
        <v>2.8371</v>
      </c>
      <c r="P535" s="113">
        <f t="shared" ca="1" si="91"/>
        <v>0.17790718842281691</v>
      </c>
      <c r="Q535" s="18">
        <f ca="1">P392/$P249*(1-AngCal!$C$28)+Q392/$Q249*AngCal!$C$28</f>
        <v>0.17790718842281691</v>
      </c>
      <c r="R535" s="18">
        <f ca="1">Q535*(1-AngCal!$B$28)+S535*AngCal!$B$28</f>
        <v>0.17790718842281691</v>
      </c>
      <c r="S535" s="18">
        <f ca="1">R392/$R249*(1-AngCal!$C$28)+S392/$S249*AngCal!$C$28</f>
        <v>0.17790718842281691</v>
      </c>
      <c r="T535" s="113">
        <f t="shared" ca="1" si="92"/>
        <v>0.11751010041006876</v>
      </c>
      <c r="U535" s="18">
        <f ca="1">T392/$P249*(1-AngCal!$C$28)+U392/$Q249*AngCal!$C$28</f>
        <v>0.11751010041006876</v>
      </c>
      <c r="V535">
        <f ca="1">U535*(1-AngCal!$B$28)+W535*AngCal!$B$28</f>
        <v>0.11751010041006876</v>
      </c>
      <c r="W535" s="18">
        <f ca="1">V392/$R249*(1-AngCal!$C$28)+W392/$S249*AngCal!$C$28</f>
        <v>0.11751010041006876</v>
      </c>
      <c r="X535" s="113">
        <f t="shared" ca="1" si="93"/>
        <v>4.8793452999461133E-2</v>
      </c>
      <c r="Y535" s="18">
        <f ca="1">X392/$P249*(1-AngCal!$C$28)+Y392/$Q249*AngCal!$C$28</f>
        <v>4.8793452999461133E-2</v>
      </c>
      <c r="Z535" s="18">
        <f ca="1">Y535*(1-AngCal!$B$28)+AA535*AngCal!$B$28</f>
        <v>4.8793452999461133E-2</v>
      </c>
      <c r="AA535" s="18">
        <f ca="1">Z392/$R249*(1-AngCal!$C$28)+AA392/$S249*AngCal!$C$28</f>
        <v>4.8793452999461133E-2</v>
      </c>
      <c r="AB535" s="113">
        <f t="shared" ca="1" si="94"/>
        <v>3.2589806625678196E-2</v>
      </c>
      <c r="AC535" s="18">
        <f ca="1">AB392/$P249*(1-AngCal!$C$28)+AC392/$Q249*AngCal!$C$28</f>
        <v>3.2589806625678196E-2</v>
      </c>
      <c r="AD535" s="18">
        <f ca="1">AC535*(1-AngCal!$B$28)+AE535*AngCal!$B$28</f>
        <v>3.2589806625678196E-2</v>
      </c>
      <c r="AE535" s="18">
        <f ca="1">AD392/$R249*(1-AngCal!$C$28)+AE392/$S249*AngCal!$C$28</f>
        <v>3.2589806625678196E-2</v>
      </c>
    </row>
    <row r="536" spans="2:31" x14ac:dyDescent="0.15">
      <c r="B536">
        <v>17.103000000000002</v>
      </c>
      <c r="C536">
        <v>5</v>
      </c>
      <c r="D536" s="18">
        <v>1.714E-3</v>
      </c>
      <c r="E536" s="18">
        <v>-5.3810000000000004E-3</v>
      </c>
      <c r="F536" s="18">
        <v>0.75870000000000004</v>
      </c>
      <c r="G536" s="18">
        <v>3.0800000000000001E-2</v>
      </c>
      <c r="H536" s="18">
        <v>-0.27210000000000001</v>
      </c>
      <c r="I536" s="18">
        <v>2.8450000000000002</v>
      </c>
      <c r="J536" s="18">
        <v>0.53390000000000004</v>
      </c>
      <c r="K536" s="18">
        <v>0.47989999999999999</v>
      </c>
      <c r="L536" s="18">
        <v>3.476</v>
      </c>
      <c r="M536" s="18">
        <v>0.2172</v>
      </c>
      <c r="O536" s="18">
        <f t="shared" si="90"/>
        <v>3.5716999999999999</v>
      </c>
      <c r="P536" s="113">
        <f t="shared" ca="1" si="91"/>
        <v>0.18589775752315935</v>
      </c>
      <c r="Q536" s="18">
        <f ca="1">P393/$P250*(1-AngCal!$C$28)+Q393/$Q250*AngCal!$C$28</f>
        <v>0.18589775752315935</v>
      </c>
      <c r="R536" s="18">
        <f ca="1">Q536*(1-AngCal!$B$28)+S536*AngCal!$B$28</f>
        <v>0.18589775752315935</v>
      </c>
      <c r="S536" s="18">
        <f ca="1">R393/$R250*(1-AngCal!$C$28)+S393/$S250*AngCal!$C$28</f>
        <v>0.18589775752315935</v>
      </c>
      <c r="T536" s="113">
        <f t="shared" ca="1" si="92"/>
        <v>0.11938532909181906</v>
      </c>
      <c r="U536" s="18">
        <f ca="1">T393/$P250*(1-AngCal!$C$28)+U393/$Q250*AngCal!$C$28</f>
        <v>0.11938532909181906</v>
      </c>
      <c r="V536">
        <f ca="1">U536*(1-AngCal!$B$28)+W536*AngCal!$B$28</f>
        <v>0.11938532909181906</v>
      </c>
      <c r="W536" s="18">
        <f ca="1">V393/$R250*(1-AngCal!$C$28)+W393/$S250*AngCal!$C$28</f>
        <v>0.11938532909181906</v>
      </c>
      <c r="X536" s="113">
        <f t="shared" ca="1" si="93"/>
        <v>5.1394583716947592E-2</v>
      </c>
      <c r="Y536" s="18">
        <f ca="1">X393/$P250*(1-AngCal!$C$28)+Y393/$Q250*AngCal!$C$28</f>
        <v>5.1394583716947592E-2</v>
      </c>
      <c r="Z536" s="18">
        <f ca="1">Y536*(1-AngCal!$B$28)+AA536*AngCal!$B$28</f>
        <v>5.1394583716947592E-2</v>
      </c>
      <c r="AA536" s="18">
        <f ca="1">Z393/$R250*(1-AngCal!$C$28)+AA393/$S250*AngCal!$C$28</f>
        <v>5.1394583716947592E-2</v>
      </c>
      <c r="AB536" s="113">
        <f t="shared" ca="1" si="94"/>
        <v>2.6611858644443983E-2</v>
      </c>
      <c r="AC536" s="18">
        <f ca="1">AB393/$P250*(1-AngCal!$C$28)+AC393/$Q250*AngCal!$C$28</f>
        <v>2.6611858644443983E-2</v>
      </c>
      <c r="AD536" s="18">
        <f ca="1">AC536*(1-AngCal!$B$28)+AE536*AngCal!$B$28</f>
        <v>2.6611858644443983E-2</v>
      </c>
      <c r="AE536" s="18">
        <f ca="1">AD393/$R250*(1-AngCal!$C$28)+AE393/$S250*AngCal!$C$28</f>
        <v>2.6611858644443983E-2</v>
      </c>
    </row>
    <row r="537" spans="2:31" x14ac:dyDescent="0.15">
      <c r="B537">
        <v>17.103000000000002</v>
      </c>
      <c r="C537">
        <v>7</v>
      </c>
      <c r="D537" s="18">
        <v>3.4880000000000001E-2</v>
      </c>
      <c r="E537" s="18">
        <v>-6.1890000000000001E-2</v>
      </c>
      <c r="F537" s="18">
        <v>0.14949999999999999</v>
      </c>
      <c r="G537" s="18">
        <v>1.6080000000000001</v>
      </c>
      <c r="H537" s="18">
        <v>-0.2132</v>
      </c>
      <c r="I537" s="18">
        <v>2.7629999999999999</v>
      </c>
      <c r="J537" s="18">
        <v>0.54</v>
      </c>
      <c r="K537" s="18">
        <v>0.3916</v>
      </c>
      <c r="L537" s="18">
        <v>3.5409999999999999</v>
      </c>
      <c r="M537" s="18">
        <v>0.17710000000000001</v>
      </c>
      <c r="O537" s="18">
        <f t="shared" si="90"/>
        <v>4.4965000000000002</v>
      </c>
      <c r="P537" s="113">
        <f t="shared" ca="1" si="91"/>
        <v>0.20877724968733991</v>
      </c>
      <c r="Q537" s="18">
        <f ca="1">P394/$P251*(1-AngCal!$C$28)+Q394/$Q251*AngCal!$C$28</f>
        <v>0.20877724968733991</v>
      </c>
      <c r="R537" s="18">
        <f ca="1">Q537*(1-AngCal!$B$28)+S537*AngCal!$B$28</f>
        <v>0.20877724968733991</v>
      </c>
      <c r="S537" s="18">
        <f ca="1">R394/$R251*(1-AngCal!$C$28)+S394/$S251*AngCal!$C$28</f>
        <v>0.20877724968733991</v>
      </c>
      <c r="T537" s="113">
        <f t="shared" ca="1" si="92"/>
        <v>0.11240670812964999</v>
      </c>
      <c r="U537" s="18">
        <f ca="1">T394/$P251*(1-AngCal!$C$28)+U394/$Q251*AngCal!$C$28</f>
        <v>0.11240670812964999</v>
      </c>
      <c r="V537">
        <f ca="1">U537*(1-AngCal!$B$28)+W537*AngCal!$B$28</f>
        <v>0.11240670812964999</v>
      </c>
      <c r="W537" s="18">
        <f ca="1">V394/$R251*(1-AngCal!$C$28)+W394/$S251*AngCal!$C$28</f>
        <v>0.11240670812964999</v>
      </c>
      <c r="X537" s="113">
        <f t="shared" ca="1" si="93"/>
        <v>5.6059437570969199E-2</v>
      </c>
      <c r="Y537" s="18">
        <f ca="1">X394/$P251*(1-AngCal!$C$28)+Y394/$Q251*AngCal!$C$28</f>
        <v>5.6059437570969199E-2</v>
      </c>
      <c r="Z537" s="18">
        <f ca="1">Y537*(1-AngCal!$B$28)+AA537*AngCal!$B$28</f>
        <v>5.6059437570969199E-2</v>
      </c>
      <c r="AA537" s="18">
        <f ca="1">Z394/$R251*(1-AngCal!$C$28)+AA394/$S251*AngCal!$C$28</f>
        <v>5.6059437570969199E-2</v>
      </c>
      <c r="AB537" s="113">
        <f t="shared" ca="1" si="94"/>
        <v>2.3497956866898578E-2</v>
      </c>
      <c r="AC537" s="18">
        <f ca="1">AB394/$P251*(1-AngCal!$C$28)+AC394/$Q251*AngCal!$C$28</f>
        <v>2.3497956866898578E-2</v>
      </c>
      <c r="AD537" s="18">
        <f ca="1">AC537*(1-AngCal!$B$28)+AE537*AngCal!$B$28</f>
        <v>2.3497956866898578E-2</v>
      </c>
      <c r="AE537" s="18">
        <f ca="1">AD394/$R251*(1-AngCal!$C$28)+AE394/$S251*AngCal!$C$28</f>
        <v>2.3497956866898578E-2</v>
      </c>
    </row>
    <row r="538" spans="2:31" x14ac:dyDescent="0.15">
      <c r="B538">
        <v>17.103000000000002</v>
      </c>
      <c r="C538">
        <v>10</v>
      </c>
      <c r="D538" s="18">
        <v>5.9069999999999999E-3</v>
      </c>
      <c r="E538" s="18">
        <v>-1.9189999999999999E-2</v>
      </c>
      <c r="F538" s="18">
        <v>0.74980000000000002</v>
      </c>
      <c r="G538" s="18">
        <v>3.031E-2</v>
      </c>
      <c r="H538" s="18">
        <v>-0.14460000000000001</v>
      </c>
      <c r="I538" s="18">
        <v>2.2999999999999998</v>
      </c>
      <c r="J538" s="18">
        <v>0.34010000000000001</v>
      </c>
      <c r="K538" s="18">
        <v>0.2671</v>
      </c>
      <c r="L538" s="18">
        <v>3.6389999999999998</v>
      </c>
      <c r="M538" s="18">
        <v>0.11899999999999999</v>
      </c>
      <c r="O538" s="18">
        <f t="shared" si="90"/>
        <v>5.6607000000000003</v>
      </c>
      <c r="P538" s="113">
        <f t="shared" ca="1" si="91"/>
        <v>0.22722082755991091</v>
      </c>
      <c r="Q538" s="18">
        <f ca="1">P395/$P252*(1-AngCal!$C$28)+Q395/$Q252*AngCal!$C$28</f>
        <v>0.22722082755991091</v>
      </c>
      <c r="R538" s="18">
        <f ca="1">Q538*(1-AngCal!$B$28)+S538*AngCal!$B$28</f>
        <v>0.22722082755991091</v>
      </c>
      <c r="S538" s="18">
        <f ca="1">R395/$R252*(1-AngCal!$C$28)+S395/$S252*AngCal!$C$28</f>
        <v>0.22722082755991091</v>
      </c>
      <c r="T538" s="113">
        <f t="shared" ca="1" si="92"/>
        <v>0.1057930215489998</v>
      </c>
      <c r="U538" s="18">
        <f ca="1">T395/$P252*(1-AngCal!$C$28)+U395/$Q252*AngCal!$C$28</f>
        <v>0.1057930215489998</v>
      </c>
      <c r="V538">
        <f ca="1">U538*(1-AngCal!$B$28)+W538*AngCal!$B$28</f>
        <v>0.1057930215489998</v>
      </c>
      <c r="W538" s="18">
        <f ca="1">V395/$R252*(1-AngCal!$C$28)+W395/$S252*AngCal!$C$28</f>
        <v>0.1057930215489998</v>
      </c>
      <c r="X538" s="113">
        <f t="shared" ca="1" si="93"/>
        <v>6.1386800071067608E-2</v>
      </c>
      <c r="Y538" s="18">
        <f ca="1">X395/$P252*(1-AngCal!$C$28)+Y395/$Q252*AngCal!$C$28</f>
        <v>6.1386800071067608E-2</v>
      </c>
      <c r="Z538" s="18">
        <f ca="1">Y538*(1-AngCal!$B$28)+AA538*AngCal!$B$28</f>
        <v>6.1386800071067608E-2</v>
      </c>
      <c r="AA538" s="18">
        <f ca="1">Z395/$R252*(1-AngCal!$C$28)+AA395/$S252*AngCal!$C$28</f>
        <v>6.1386800071067608E-2</v>
      </c>
      <c r="AB538" s="113">
        <f t="shared" ca="1" si="94"/>
        <v>2.1444539150306988E-2</v>
      </c>
      <c r="AC538" s="18">
        <f ca="1">AB395/$P252*(1-AngCal!$C$28)+AC395/$Q252*AngCal!$C$28</f>
        <v>2.1444539150306988E-2</v>
      </c>
      <c r="AD538" s="18">
        <f ca="1">AC538*(1-AngCal!$B$28)+AE538*AngCal!$B$28</f>
        <v>2.1444539150306988E-2</v>
      </c>
      <c r="AE538" s="18">
        <f ca="1">AD395/$R252*(1-AngCal!$C$28)+AE395/$S252*AngCal!$C$28</f>
        <v>2.1444539150306988E-2</v>
      </c>
    </row>
    <row r="539" spans="2:31" x14ac:dyDescent="0.15">
      <c r="B539">
        <v>17.103000000000002</v>
      </c>
      <c r="C539">
        <v>15</v>
      </c>
      <c r="D539" s="18">
        <v>2.3189999999999999E-2</v>
      </c>
      <c r="E539" s="18">
        <v>-4.3880000000000002E-2</v>
      </c>
      <c r="F539" s="18">
        <v>0.74750000000000005</v>
      </c>
      <c r="G539" s="18">
        <v>4.7300000000000002E-2</v>
      </c>
      <c r="H539" s="18">
        <v>-0.11600000000000001</v>
      </c>
      <c r="I539" s="18">
        <v>2.2149999999999999</v>
      </c>
      <c r="J539" s="18">
        <v>0.24079999999999999</v>
      </c>
      <c r="K539" s="18">
        <v>0.1613</v>
      </c>
      <c r="L539" s="18">
        <v>3.8</v>
      </c>
      <c r="M539" s="18">
        <v>0.10879999999999999</v>
      </c>
      <c r="O539" s="18">
        <f t="shared" si="90"/>
        <v>7.1265000000000001</v>
      </c>
      <c r="P539" s="113">
        <f t="shared" ca="1" si="91"/>
        <v>0.23573891011699868</v>
      </c>
      <c r="Q539" s="18">
        <f ca="1">P396/$P253*(1-AngCal!$C$28)+Q396/$Q253*AngCal!$C$28</f>
        <v>0.23573891011699868</v>
      </c>
      <c r="R539" s="18">
        <f ca="1">Q539*(1-AngCal!$B$28)+S539*AngCal!$B$28</f>
        <v>0.23573891011699868</v>
      </c>
      <c r="S539" s="18">
        <f ca="1">R396/$R253*(1-AngCal!$C$28)+S396/$S253*AngCal!$C$28</f>
        <v>0.23573891011699868</v>
      </c>
      <c r="T539" s="113">
        <f t="shared" ca="1" si="92"/>
        <v>0.10681264711167653</v>
      </c>
      <c r="U539" s="18">
        <f ca="1">T396/$P253*(1-AngCal!$C$28)+U396/$Q253*AngCal!$C$28</f>
        <v>0.10681264711167653</v>
      </c>
      <c r="V539">
        <f ca="1">U539*(1-AngCal!$B$28)+W539*AngCal!$B$28</f>
        <v>0.10681264711167653</v>
      </c>
      <c r="W539" s="18">
        <f ca="1">V396/$R253*(1-AngCal!$C$28)+W396/$S253*AngCal!$C$28</f>
        <v>0.10681264711167653</v>
      </c>
      <c r="X539" s="113">
        <f t="shared" ca="1" si="93"/>
        <v>6.2547036234663372E-2</v>
      </c>
      <c r="Y539" s="18">
        <f ca="1">X396/$P253*(1-AngCal!$C$28)+Y396/$Q253*AngCal!$C$28</f>
        <v>6.2547036234663372E-2</v>
      </c>
      <c r="Z539" s="18">
        <f ca="1">Y539*(1-AngCal!$B$28)+AA539*AngCal!$B$28</f>
        <v>6.2547036234663372E-2</v>
      </c>
      <c r="AA539" s="18">
        <f ca="1">Z396/$R253*(1-AngCal!$C$28)+AA396/$S253*AngCal!$C$28</f>
        <v>6.2547036234663372E-2</v>
      </c>
      <c r="AB539" s="113">
        <f t="shared" ca="1" si="94"/>
        <v>1.989696966823324E-2</v>
      </c>
      <c r="AC539" s="18">
        <f ca="1">AB396/$P253*(1-AngCal!$C$28)+AC396/$Q253*AngCal!$C$28</f>
        <v>1.989696966823324E-2</v>
      </c>
      <c r="AD539" s="18">
        <f ca="1">AC539*(1-AngCal!$B$28)+AE539*AngCal!$B$28</f>
        <v>1.989696966823324E-2</v>
      </c>
      <c r="AE539" s="18">
        <f ca="1">AD396/$R253*(1-AngCal!$C$28)+AE396/$S253*AngCal!$C$28</f>
        <v>1.989696966823324E-2</v>
      </c>
    </row>
    <row r="540" spans="2:31" x14ac:dyDescent="0.15">
      <c r="B540">
        <v>17.103000000000002</v>
      </c>
      <c r="C540">
        <v>20</v>
      </c>
      <c r="D540" s="18">
        <v>-0.10680000000000001</v>
      </c>
      <c r="E540" s="18">
        <v>-0.1089</v>
      </c>
      <c r="F540" s="18">
        <v>0.74050000000000005</v>
      </c>
      <c r="G540" s="18">
        <v>3.8420000000000003E-2</v>
      </c>
      <c r="H540" s="18">
        <v>-0.2802</v>
      </c>
      <c r="I540" s="18">
        <v>2.2509999999999999</v>
      </c>
      <c r="J540" s="18">
        <v>0.3654</v>
      </c>
      <c r="K540" s="18">
        <v>0.65049999999999997</v>
      </c>
      <c r="L540" s="18">
        <v>2.9969999999999999</v>
      </c>
      <c r="M540" s="18">
        <v>2.3340000000000001</v>
      </c>
      <c r="O540" s="18">
        <f t="shared" si="90"/>
        <v>8.9717000000000002</v>
      </c>
      <c r="P540" s="113">
        <f t="shared" ca="1" si="91"/>
        <v>0.24026989064096713</v>
      </c>
      <c r="Q540" s="18">
        <f ca="1">P397/$P254*(1-AngCal!$C$28)+Q397/$Q254*AngCal!$C$28</f>
        <v>0.24026989064096713</v>
      </c>
      <c r="R540" s="18">
        <f ca="1">Q540*(1-AngCal!$B$28)+S540*AngCal!$B$28</f>
        <v>0.24026989064096713</v>
      </c>
      <c r="S540" s="18">
        <f ca="1">R397/$R254*(1-AngCal!$C$28)+S397/$S254*AngCal!$C$28</f>
        <v>0.24026989064096713</v>
      </c>
      <c r="T540" s="113">
        <f t="shared" ca="1" si="92"/>
        <v>0.10813513704516262</v>
      </c>
      <c r="U540" s="18">
        <f ca="1">T397/$P254*(1-AngCal!$C$28)+U397/$Q254*AngCal!$C$28</f>
        <v>0.10813513704516262</v>
      </c>
      <c r="V540">
        <f ca="1">U540*(1-AngCal!$B$28)+W540*AngCal!$B$28</f>
        <v>0.10813513704516262</v>
      </c>
      <c r="W540" s="18">
        <f ca="1">V397/$R254*(1-AngCal!$C$28)+W397/$S254*AngCal!$C$28</f>
        <v>0.10813513704516262</v>
      </c>
      <c r="X540" s="113">
        <f t="shared" ca="1" si="93"/>
        <v>6.200424763038611E-2</v>
      </c>
      <c r="Y540" s="18">
        <f ca="1">X397/$P254*(1-AngCal!$C$28)+Y397/$Q254*AngCal!$C$28</f>
        <v>6.200424763038611E-2</v>
      </c>
      <c r="Z540" s="18">
        <f ca="1">Y540*(1-AngCal!$B$28)+AA540*AngCal!$B$28</f>
        <v>6.200424763038611E-2</v>
      </c>
      <c r="AA540" s="18">
        <f ca="1">Z397/$R254*(1-AngCal!$C$28)+AA397/$S254*AngCal!$C$28</f>
        <v>6.200424763038611E-2</v>
      </c>
      <c r="AB540" s="113">
        <f t="shared" ca="1" si="94"/>
        <v>1.8815419588418043E-2</v>
      </c>
      <c r="AC540" s="18">
        <f ca="1">AB397/$P254*(1-AngCal!$C$28)+AC397/$Q254*AngCal!$C$28</f>
        <v>1.8815419588418043E-2</v>
      </c>
      <c r="AD540" s="18">
        <f ca="1">AC540*(1-AngCal!$B$28)+AE540*AngCal!$B$28</f>
        <v>1.8815419588418043E-2</v>
      </c>
      <c r="AE540" s="18">
        <f ca="1">AD397/$R254*(1-AngCal!$C$28)+AE397/$S254*AngCal!$C$28</f>
        <v>1.8815419588418043E-2</v>
      </c>
    </row>
    <row r="541" spans="2:31" x14ac:dyDescent="0.15">
      <c r="B541">
        <v>31.263000000000002</v>
      </c>
      <c r="C541">
        <v>1</v>
      </c>
      <c r="D541" s="18">
        <v>2.415E-3</v>
      </c>
      <c r="E541" s="18">
        <v>-0.1019</v>
      </c>
      <c r="F541" s="18">
        <v>1.663</v>
      </c>
      <c r="G541" s="18">
        <v>0.3765</v>
      </c>
      <c r="H541" s="18">
        <v>6.7919999999999994E-2</v>
      </c>
      <c r="I541" s="18">
        <v>1.837</v>
      </c>
      <c r="J541" s="18">
        <v>3.1629999999999998E-2</v>
      </c>
      <c r="K541" s="18">
        <v>0.41070000000000001</v>
      </c>
      <c r="L541" s="18">
        <v>3.0550000000000002</v>
      </c>
      <c r="M541" s="18">
        <v>0.85189999999999999</v>
      </c>
      <c r="O541" s="18">
        <f>O112</f>
        <v>11.295</v>
      </c>
      <c r="P541" s="113">
        <f t="shared" ca="1" si="91"/>
        <v>0.24416680922973241</v>
      </c>
      <c r="Q541" s="18">
        <f ca="1">P398/$P255*(1-AngCal!$C$28)+Q398/$Q255*AngCal!$C$28</f>
        <v>0.24416680922973241</v>
      </c>
      <c r="R541" s="18">
        <f ca="1">Q541*(1-AngCal!$B$28)+S541*AngCal!$B$28</f>
        <v>0.24416680922973241</v>
      </c>
      <c r="S541" s="18">
        <f ca="1">R398/$R255*(1-AngCal!$C$28)+S398/$S255*AngCal!$C$28</f>
        <v>0.24416680922973241</v>
      </c>
      <c r="T541" s="113">
        <f t="shared" ca="1" si="92"/>
        <v>0.10939860751965895</v>
      </c>
      <c r="U541" s="18">
        <f ca="1">T398/$P255*(1-AngCal!$C$28)+U398/$Q255*AngCal!$C$28</f>
        <v>0.10939860751965895</v>
      </c>
      <c r="V541">
        <f ca="1">U541*(1-AngCal!$B$28)+W541*AngCal!$B$28</f>
        <v>0.10939860751965895</v>
      </c>
      <c r="W541" s="18">
        <f ca="1">V398/$R255*(1-AngCal!$C$28)+W398/$S255*AngCal!$C$28</f>
        <v>0.10939860751965895</v>
      </c>
      <c r="X541" s="113">
        <f t="shared" ca="1" si="93"/>
        <v>6.0837996338013588E-2</v>
      </c>
      <c r="Y541" s="18">
        <f ca="1">X398/$P255*(1-AngCal!$C$28)+Y398/$Q255*AngCal!$C$28</f>
        <v>6.0837996338013588E-2</v>
      </c>
      <c r="Z541" s="18">
        <f ca="1">Y541*(1-AngCal!$B$28)+AA541*AngCal!$B$28</f>
        <v>6.0837996338013588E-2</v>
      </c>
      <c r="AA541" s="18">
        <f ca="1">Z398/$R255*(1-AngCal!$C$28)+AA398/$S255*AngCal!$C$28</f>
        <v>6.0837996338013588E-2</v>
      </c>
      <c r="AB541" s="113">
        <f t="shared" ca="1" si="94"/>
        <v>1.789127662091039E-2</v>
      </c>
      <c r="AC541" s="18">
        <f ca="1">AB398/$P255*(1-AngCal!$C$28)+AC398/$Q255*AngCal!$C$28</f>
        <v>1.789127662091039E-2</v>
      </c>
      <c r="AD541" s="18">
        <f ca="1">AC541*(1-AngCal!$B$28)+AE541*AngCal!$B$28</f>
        <v>1.789127662091039E-2</v>
      </c>
      <c r="AE541" s="18">
        <f ca="1">AD398/$R255*(1-AngCal!$C$28)+AE398/$S255*AngCal!$C$28</f>
        <v>1.789127662091039E-2</v>
      </c>
    </row>
    <row r="542" spans="2:31" x14ac:dyDescent="0.15">
      <c r="B542">
        <v>31.263000000000002</v>
      </c>
      <c r="C542">
        <v>3</v>
      </c>
      <c r="D542" s="18">
        <v>-2.01E-2</v>
      </c>
      <c r="E542" s="18">
        <v>1.114E-3</v>
      </c>
      <c r="F542" s="18">
        <v>0.28110000000000002</v>
      </c>
      <c r="G542" s="18">
        <v>4.0910000000000002E-2</v>
      </c>
      <c r="H542" s="18">
        <v>0.12720000000000001</v>
      </c>
      <c r="I542" s="18">
        <v>2.4830000000000001</v>
      </c>
      <c r="J542" s="18">
        <v>0.126</v>
      </c>
      <c r="K542" s="18">
        <v>0.17019999999999999</v>
      </c>
      <c r="L542" s="18">
        <v>2.9049999999999998</v>
      </c>
      <c r="M542" s="18">
        <v>1.7090000000000001</v>
      </c>
      <c r="O542" s="18">
        <f t="shared" ref="O542:O583" si="95">O113</f>
        <v>14.218999999999999</v>
      </c>
      <c r="P542" s="113">
        <f t="shared" ca="1" si="91"/>
        <v>0.24794323808853463</v>
      </c>
      <c r="Q542" s="18">
        <f ca="1">P399/$P256*(1-AngCal!$C$28)+Q399/$Q256*AngCal!$C$28</f>
        <v>0.24794323808853463</v>
      </c>
      <c r="R542" s="18">
        <f ca="1">Q542*(1-AngCal!$B$28)+S542*AngCal!$B$28</f>
        <v>0.24794323808853463</v>
      </c>
      <c r="S542" s="18">
        <f ca="1">R399/$R256*(1-AngCal!$C$28)+S399/$S256*AngCal!$C$28</f>
        <v>0.24794323808853463</v>
      </c>
      <c r="T542" s="113">
        <f t="shared" ca="1" si="92"/>
        <v>0.11126159893203279</v>
      </c>
      <c r="U542" s="18">
        <f ca="1">T399/$P256*(1-AngCal!$C$28)+U399/$Q256*AngCal!$C$28</f>
        <v>0.11126159893203279</v>
      </c>
      <c r="V542">
        <f ca="1">U542*(1-AngCal!$B$28)+W542*AngCal!$B$28</f>
        <v>0.11126159893203279</v>
      </c>
      <c r="W542" s="18">
        <f ca="1">V399/$R256*(1-AngCal!$C$28)+W399/$S256*AngCal!$C$28</f>
        <v>0.11126159893203279</v>
      </c>
      <c r="X542" s="113">
        <f t="shared" ca="1" si="93"/>
        <v>5.9160847056896865E-2</v>
      </c>
      <c r="Y542" s="18">
        <f ca="1">X399/$P256*(1-AngCal!$C$28)+Y399/$Q256*AngCal!$C$28</f>
        <v>5.9160847056896865E-2</v>
      </c>
      <c r="Z542" s="18">
        <f ca="1">Y542*(1-AngCal!$B$28)+AA542*AngCal!$B$28</f>
        <v>5.9160847056896865E-2</v>
      </c>
      <c r="AA542" s="18">
        <f ca="1">Z399/$R256*(1-AngCal!$C$28)+AA399/$S256*AngCal!$C$28</f>
        <v>5.9160847056896865E-2</v>
      </c>
      <c r="AB542" s="113">
        <f t="shared" ca="1" si="94"/>
        <v>1.6769630536001365E-2</v>
      </c>
      <c r="AC542" s="18">
        <f ca="1">AB399/$P256*(1-AngCal!$C$28)+AC399/$Q256*AngCal!$C$28</f>
        <v>1.6769630536001365E-2</v>
      </c>
      <c r="AD542" s="18">
        <f ca="1">AC542*(1-AngCal!$B$28)+AE542*AngCal!$B$28</f>
        <v>1.6769630536001365E-2</v>
      </c>
      <c r="AE542" s="18">
        <f ca="1">AD399/$R256*(1-AngCal!$C$28)+AE399/$S256*AngCal!$C$28</f>
        <v>1.6769630536001365E-2</v>
      </c>
    </row>
    <row r="543" spans="2:31" x14ac:dyDescent="0.15">
      <c r="B543">
        <v>31.263000000000002</v>
      </c>
      <c r="C543">
        <v>5</v>
      </c>
      <c r="D543" s="18">
        <v>1.651E-2</v>
      </c>
      <c r="E543" s="18">
        <v>5.3809999999999997E-2</v>
      </c>
      <c r="F543" s="18">
        <v>1.6419999999999999</v>
      </c>
      <c r="G543" s="18">
        <v>2.5</v>
      </c>
      <c r="H543" s="18">
        <v>0.2127</v>
      </c>
      <c r="I543" s="18">
        <v>2.5640000000000001</v>
      </c>
      <c r="J543" s="18">
        <v>9.8530000000000006E-2</v>
      </c>
      <c r="K543" s="18">
        <v>-5.4219999999999997E-2</v>
      </c>
      <c r="L543" s="18">
        <v>3.2759999999999998</v>
      </c>
      <c r="M543" s="18">
        <v>3.243E-2</v>
      </c>
      <c r="O543" s="18">
        <f t="shared" si="95"/>
        <v>17.901</v>
      </c>
      <c r="P543" s="113">
        <f t="shared" ca="1" si="91"/>
        <v>0.2514557212518892</v>
      </c>
      <c r="Q543" s="18">
        <f ca="1">P400/$P257*(1-AngCal!$C$28)+Q400/$Q257*AngCal!$C$28</f>
        <v>0.2514557212518892</v>
      </c>
      <c r="R543" s="18">
        <f ca="1">Q543*(1-AngCal!$B$28)+S543*AngCal!$B$28</f>
        <v>0.2514557212518892</v>
      </c>
      <c r="S543" s="18">
        <f ca="1">R400/$R257*(1-AngCal!$C$28)+S400/$S257*AngCal!$C$28</f>
        <v>0.2514557212518892</v>
      </c>
      <c r="T543" s="113">
        <f t="shared" ca="1" si="92"/>
        <v>0.11410774157290136</v>
      </c>
      <c r="U543" s="18">
        <f ca="1">T400/$P257*(1-AngCal!$C$28)+U400/$Q257*AngCal!$C$28</f>
        <v>0.11410774157290136</v>
      </c>
      <c r="V543">
        <f ca="1">U543*(1-AngCal!$B$28)+W543*AngCal!$B$28</f>
        <v>0.11410774157290136</v>
      </c>
      <c r="W543" s="18">
        <f ca="1">V400/$R257*(1-AngCal!$C$28)+W400/$S257*AngCal!$C$28</f>
        <v>0.11410774157290136</v>
      </c>
      <c r="X543" s="113">
        <f t="shared" ca="1" si="93"/>
        <v>5.6887468253800005E-2</v>
      </c>
      <c r="Y543" s="18">
        <f ca="1">X400/$P257*(1-AngCal!$C$28)+Y400/$Q257*AngCal!$C$28</f>
        <v>5.6887468253800005E-2</v>
      </c>
      <c r="Z543" s="18">
        <f ca="1">Y543*(1-AngCal!$B$28)+AA543*AngCal!$B$28</f>
        <v>5.6887468253800005E-2</v>
      </c>
      <c r="AA543" s="18">
        <f ca="1">Z400/$R257*(1-AngCal!$C$28)+AA400/$S257*AngCal!$C$28</f>
        <v>5.6887468253800005E-2</v>
      </c>
      <c r="AB543" s="113">
        <f t="shared" ca="1" si="94"/>
        <v>1.522636676441781E-2</v>
      </c>
      <c r="AC543" s="18">
        <f ca="1">AB400/$P257*(1-AngCal!$C$28)+AC400/$Q257*AngCal!$C$28</f>
        <v>1.522636676441781E-2</v>
      </c>
      <c r="AD543" s="18">
        <f ca="1">AC543*(1-AngCal!$B$28)+AE543*AngCal!$B$28</f>
        <v>1.522636676441781E-2</v>
      </c>
      <c r="AE543" s="18">
        <f ca="1">AD400/$R257*(1-AngCal!$C$28)+AE400/$S257*AngCal!$C$28</f>
        <v>1.522636676441781E-2</v>
      </c>
    </row>
    <row r="544" spans="2:31" x14ac:dyDescent="0.15">
      <c r="B544">
        <v>31.263000000000002</v>
      </c>
      <c r="C544">
        <v>7</v>
      </c>
      <c r="D544" s="18">
        <v>2.1229999999999999E-2</v>
      </c>
      <c r="E544" s="18">
        <v>-0.24610000000000001</v>
      </c>
      <c r="F544" s="18">
        <v>1.9279999999999999</v>
      </c>
      <c r="G544" s="18">
        <v>0.21609999999999999</v>
      </c>
      <c r="H544" s="18">
        <v>1.454</v>
      </c>
      <c r="I544" s="18">
        <v>2.86</v>
      </c>
      <c r="J544" s="18">
        <v>0.46339999999999998</v>
      </c>
      <c r="K544" s="18">
        <v>-1.107</v>
      </c>
      <c r="L544" s="18">
        <v>3.3220000000000001</v>
      </c>
      <c r="M544" s="18">
        <v>0.39479999999999998</v>
      </c>
      <c r="O544" s="18">
        <f t="shared" si="95"/>
        <v>22.536000000000001</v>
      </c>
      <c r="P544" s="113">
        <f t="shared" ca="1" si="91"/>
        <v>0.25800888506323033</v>
      </c>
      <c r="Q544" s="18">
        <f ca="1">P401/$P258*(1-AngCal!$C$28)+Q401/$Q258*AngCal!$C$28</f>
        <v>0.25800888506323033</v>
      </c>
      <c r="R544" s="18">
        <f ca="1">Q544*(1-AngCal!$B$28)+S544*AngCal!$B$28</f>
        <v>0.25800888506323033</v>
      </c>
      <c r="S544" s="18">
        <f ca="1">R401/$R258*(1-AngCal!$C$28)+S401/$S258*AngCal!$C$28</f>
        <v>0.25800888506323033</v>
      </c>
      <c r="T544" s="113">
        <f t="shared" ca="1" si="92"/>
        <v>0.11779454112126456</v>
      </c>
      <c r="U544" s="18">
        <f ca="1">T401/$P258*(1-AngCal!$C$28)+U401/$Q258*AngCal!$C$28</f>
        <v>0.11779454112126456</v>
      </c>
      <c r="V544">
        <f ca="1">U544*(1-AngCal!$B$28)+W544*AngCal!$B$28</f>
        <v>0.11779454112126456</v>
      </c>
      <c r="W544" s="18">
        <f ca="1">V401/$R258*(1-AngCal!$C$28)+W401/$S258*AngCal!$C$28</f>
        <v>0.11779454112126456</v>
      </c>
      <c r="X544" s="113">
        <f t="shared" ca="1" si="93"/>
        <v>5.3386581063521024E-2</v>
      </c>
      <c r="Y544" s="18">
        <f ca="1">X401/$P258*(1-AngCal!$C$28)+Y401/$Q258*AngCal!$C$28</f>
        <v>5.3386581063521024E-2</v>
      </c>
      <c r="Z544" s="18">
        <f ca="1">Y544*(1-AngCal!$B$28)+AA544*AngCal!$B$28</f>
        <v>5.3386581063521024E-2</v>
      </c>
      <c r="AA544" s="18">
        <f ca="1">Z401/$R258*(1-AngCal!$C$28)+AA401/$S258*AngCal!$C$28</f>
        <v>5.3386581063521024E-2</v>
      </c>
      <c r="AB544" s="113">
        <f t="shared" ca="1" si="94"/>
        <v>1.3095310913958439E-2</v>
      </c>
      <c r="AC544" s="18">
        <f ca="1">AB401/$P258*(1-AngCal!$C$28)+AC401/$Q258*AngCal!$C$28</f>
        <v>1.3095310913958439E-2</v>
      </c>
      <c r="AD544" s="18">
        <f ca="1">AC544*(1-AngCal!$B$28)+AE544*AngCal!$B$28</f>
        <v>1.3095310913958439E-2</v>
      </c>
      <c r="AE544" s="18">
        <f ca="1">AD401/$R258*(1-AngCal!$C$28)+AE401/$S258*AngCal!$C$28</f>
        <v>1.3095310913958439E-2</v>
      </c>
    </row>
    <row r="545" spans="2:31" x14ac:dyDescent="0.15">
      <c r="B545">
        <v>31.263000000000002</v>
      </c>
      <c r="C545">
        <v>10</v>
      </c>
      <c r="D545" s="18">
        <v>-0.15060000000000001</v>
      </c>
      <c r="E545" s="18">
        <v>-0.52139999999999997</v>
      </c>
      <c r="F545" s="18">
        <v>1.5609999999999999</v>
      </c>
      <c r="G545" s="18">
        <v>0.18940000000000001</v>
      </c>
      <c r="H545" s="18">
        <v>1.02</v>
      </c>
      <c r="I545" s="18">
        <v>1.6439999999999999</v>
      </c>
      <c r="J545" s="18">
        <v>0.70720000000000005</v>
      </c>
      <c r="K545" s="18">
        <v>1.727E-3</v>
      </c>
      <c r="L545" s="18">
        <v>2.669</v>
      </c>
      <c r="M545" s="18">
        <v>3.3140000000000003E-2</v>
      </c>
      <c r="O545" s="18">
        <f t="shared" si="95"/>
        <v>28.370999999999999</v>
      </c>
      <c r="P545" s="113">
        <f t="shared" ca="1" si="91"/>
        <v>0.26716943346929267</v>
      </c>
      <c r="Q545" s="18">
        <f ca="1">P402/$P259*(1-AngCal!$C$28)+Q402/$Q259*AngCal!$C$28</f>
        <v>0.26716943346929267</v>
      </c>
      <c r="R545" s="18">
        <f ca="1">Q545*(1-AngCal!$B$28)+S545*AngCal!$B$28</f>
        <v>0.26716943346929267</v>
      </c>
      <c r="S545" s="18">
        <f ca="1">R402/$R259*(1-AngCal!$C$28)+S402/$S259*AngCal!$C$28</f>
        <v>0.26716943346929267</v>
      </c>
      <c r="T545" s="113">
        <f t="shared" ca="1" si="92"/>
        <v>0.1213658471513772</v>
      </c>
      <c r="U545" s="18">
        <f ca="1">T402/$P259*(1-AngCal!$C$28)+U402/$Q259*AngCal!$C$28</f>
        <v>0.1213658471513772</v>
      </c>
      <c r="V545">
        <f ca="1">U545*(1-AngCal!$B$28)+W545*AngCal!$B$28</f>
        <v>0.1213658471513772</v>
      </c>
      <c r="W545" s="18">
        <f ca="1">V402/$R259*(1-AngCal!$C$28)+W402/$S259*AngCal!$C$28</f>
        <v>0.1213658471513772</v>
      </c>
      <c r="X545" s="113">
        <f t="shared" ca="1" si="93"/>
        <v>4.9422955679314401E-2</v>
      </c>
      <c r="Y545" s="18">
        <f ca="1">X402/$P259*(1-AngCal!$C$28)+Y402/$Q259*AngCal!$C$28</f>
        <v>4.9422955679314401E-2</v>
      </c>
      <c r="Z545" s="18">
        <f ca="1">Y545*(1-AngCal!$B$28)+AA545*AngCal!$B$28</f>
        <v>4.9422955679314401E-2</v>
      </c>
      <c r="AA545" s="18">
        <f ca="1">Z402/$R259*(1-AngCal!$C$28)+AA402/$S259*AngCal!$C$28</f>
        <v>4.9422955679314401E-2</v>
      </c>
      <c r="AB545" s="113">
        <f t="shared" ca="1" si="94"/>
        <v>1.0731125493950553E-2</v>
      </c>
      <c r="AC545" s="18">
        <f ca="1">AB402/$P259*(1-AngCal!$C$28)+AC402/$Q259*AngCal!$C$28</f>
        <v>1.0731125493950553E-2</v>
      </c>
      <c r="AD545" s="18">
        <f ca="1">AC545*(1-AngCal!$B$28)+AE545*AngCal!$B$28</f>
        <v>1.0731125493950553E-2</v>
      </c>
      <c r="AE545" s="18">
        <f ca="1">AD402/$R259*(1-AngCal!$C$28)+AE402/$S259*AngCal!$C$28</f>
        <v>1.0731125493950553E-2</v>
      </c>
    </row>
    <row r="546" spans="2:31" x14ac:dyDescent="0.15">
      <c r="B546">
        <v>31.263000000000002</v>
      </c>
      <c r="C546">
        <v>15</v>
      </c>
      <c r="D546" s="18">
        <v>-4.9689999999999998E-2</v>
      </c>
      <c r="E546" s="18">
        <v>0.19009999999999999</v>
      </c>
      <c r="F546" s="18">
        <v>0.45129999999999998</v>
      </c>
      <c r="G546" s="18">
        <v>2.0960000000000001</v>
      </c>
      <c r="H546" s="18">
        <v>-0.1686</v>
      </c>
      <c r="I546" s="18">
        <v>1.696</v>
      </c>
      <c r="J546" s="18">
        <v>0.1313</v>
      </c>
      <c r="K546" s="18">
        <v>0.50729999999999997</v>
      </c>
      <c r="L546" s="18">
        <v>2.71</v>
      </c>
      <c r="M546" s="18">
        <v>0.36770000000000003</v>
      </c>
      <c r="O546" s="18">
        <f t="shared" si="95"/>
        <v>35.716999999999999</v>
      </c>
      <c r="P546" s="113">
        <f t="shared" ca="1" si="91"/>
        <v>0.27515715196622337</v>
      </c>
      <c r="Q546" s="18">
        <f ca="1">P403/$P260*(1-AngCal!$C$28)+Q403/$Q260*AngCal!$C$28</f>
        <v>0.27515715196622337</v>
      </c>
      <c r="R546" s="18">
        <f ca="1">Q546*(1-AngCal!$B$28)+S546*AngCal!$B$28</f>
        <v>0.27515715196622337</v>
      </c>
      <c r="S546" s="18">
        <f ca="1">R403/$R260*(1-AngCal!$C$28)+S403/$S260*AngCal!$C$28</f>
        <v>0.27515715196622337</v>
      </c>
      <c r="T546" s="113">
        <f t="shared" ca="1" si="92"/>
        <v>0.12374911397605198</v>
      </c>
      <c r="U546" s="18">
        <f ca="1">T403/$P260*(1-AngCal!$C$28)+U403/$Q260*AngCal!$C$28</f>
        <v>0.12374911397605198</v>
      </c>
      <c r="V546">
        <f ca="1">U546*(1-AngCal!$B$28)+W546*AngCal!$B$28</f>
        <v>0.12374911397605198</v>
      </c>
      <c r="W546" s="18">
        <f ca="1">V403/$R260*(1-AngCal!$C$28)+W403/$S260*AngCal!$C$28</f>
        <v>0.12374911397605198</v>
      </c>
      <c r="X546" s="113">
        <f t="shared" ca="1" si="93"/>
        <v>4.6681214797609581E-2</v>
      </c>
      <c r="Y546" s="18">
        <f ca="1">X403/$P260*(1-AngCal!$C$28)+Y403/$Q260*AngCal!$C$28</f>
        <v>4.6681214797609581E-2</v>
      </c>
      <c r="Z546" s="18">
        <f ca="1">Y546*(1-AngCal!$B$28)+AA546*AngCal!$B$28</f>
        <v>4.6681214797609581E-2</v>
      </c>
      <c r="AA546" s="18">
        <f ca="1">Z403/$R260*(1-AngCal!$C$28)+AA403/$S260*AngCal!$C$28</f>
        <v>4.6681214797609581E-2</v>
      </c>
      <c r="AB546" s="113">
        <f t="shared" ca="1" si="94"/>
        <v>8.658940010234038E-3</v>
      </c>
      <c r="AC546" s="18">
        <f ca="1">AB403/$P260*(1-AngCal!$C$28)+AC403/$Q260*AngCal!$C$28</f>
        <v>8.658940010234038E-3</v>
      </c>
      <c r="AD546" s="18">
        <f ca="1">AC546*(1-AngCal!$B$28)+AE546*AngCal!$B$28</f>
        <v>8.658940010234038E-3</v>
      </c>
      <c r="AE546" s="18">
        <f ca="1">AD403/$R260*(1-AngCal!$C$28)+AE403/$S260*AngCal!$C$28</f>
        <v>8.658940010234038E-3</v>
      </c>
    </row>
    <row r="547" spans="2:31" x14ac:dyDescent="0.15">
      <c r="B547">
        <v>31.263000000000002</v>
      </c>
      <c r="C547">
        <v>20</v>
      </c>
      <c r="D547" s="18">
        <v>-0.50929999999999997</v>
      </c>
      <c r="E547" s="18">
        <v>-0.70569999999999999</v>
      </c>
      <c r="F547" s="18">
        <v>1.571</v>
      </c>
      <c r="G547" s="18">
        <v>0.1225</v>
      </c>
      <c r="H547" s="18">
        <v>1.756</v>
      </c>
      <c r="I547" s="18">
        <v>1.651</v>
      </c>
      <c r="J547" s="18">
        <v>1.546</v>
      </c>
      <c r="K547" s="18">
        <v>0.28139999999999998</v>
      </c>
      <c r="L547" s="18">
        <v>2.2149999999999999</v>
      </c>
      <c r="M547" s="18">
        <v>4.7410000000000001E-2</v>
      </c>
      <c r="O547" s="18">
        <f t="shared" si="95"/>
        <v>44.965000000000003</v>
      </c>
      <c r="P547" s="113">
        <f t="shared" ca="1" si="91"/>
        <v>0.28632069426566675</v>
      </c>
      <c r="Q547" s="18">
        <f ca="1">P404/$P261*(1-AngCal!$C$28)+Q404/$Q261*AngCal!$C$28</f>
        <v>0.28632069426566675</v>
      </c>
      <c r="R547" s="18">
        <f ca="1">Q547*(1-AngCal!$B$28)+S547*AngCal!$B$28</f>
        <v>0.28632069426566675</v>
      </c>
      <c r="S547" s="18">
        <f ca="1">R404/$R261*(1-AngCal!$C$28)+S404/$S261*AngCal!$C$28</f>
        <v>0.28632069426566675</v>
      </c>
      <c r="T547" s="113">
        <f t="shared" ca="1" si="92"/>
        <v>0.12499785917505851</v>
      </c>
      <c r="U547" s="18">
        <f ca="1">T404/$P261*(1-AngCal!$C$28)+U404/$Q261*AngCal!$C$28</f>
        <v>0.12499785917505851</v>
      </c>
      <c r="V547">
        <f ca="1">U547*(1-AngCal!$B$28)+W547*AngCal!$B$28</f>
        <v>0.12499785917505851</v>
      </c>
      <c r="W547" s="18">
        <f ca="1">V404/$R261*(1-AngCal!$C$28)+W404/$S261*AngCal!$C$28</f>
        <v>0.12499785917505851</v>
      </c>
      <c r="X547" s="113">
        <f t="shared" ca="1" si="93"/>
        <v>4.3994479449397321E-2</v>
      </c>
      <c r="Y547" s="18">
        <f ca="1">X404/$P261*(1-AngCal!$C$28)+Y404/$Q261*AngCal!$C$28</f>
        <v>4.3994479449397321E-2</v>
      </c>
      <c r="Z547" s="18">
        <f ca="1">Y547*(1-AngCal!$B$28)+AA547*AngCal!$B$28</f>
        <v>4.3994479449397321E-2</v>
      </c>
      <c r="AA547" s="18">
        <f ca="1">Z404/$R261*(1-AngCal!$C$28)+AA404/$S261*AngCal!$C$28</f>
        <v>4.3994479449397321E-2</v>
      </c>
      <c r="AB547" s="113">
        <f t="shared" ca="1" si="94"/>
        <v>6.7256135096400004E-3</v>
      </c>
      <c r="AC547" s="18">
        <f ca="1">AB404/$P261*(1-AngCal!$C$28)+AC404/$Q261*AngCal!$C$28</f>
        <v>6.7256135096400004E-3</v>
      </c>
      <c r="AD547" s="18">
        <f ca="1">AC547*(1-AngCal!$B$28)+AE547*AngCal!$B$28</f>
        <v>6.7256135096400004E-3</v>
      </c>
      <c r="AE547" s="18">
        <f ca="1">AD404/$R261*(1-AngCal!$C$28)+AE404/$S261*AngCal!$C$28</f>
        <v>6.7256135096400004E-3</v>
      </c>
    </row>
    <row r="548" spans="2:31" x14ac:dyDescent="0.15">
      <c r="B548">
        <v>49.982999999999997</v>
      </c>
      <c r="C548">
        <v>1</v>
      </c>
      <c r="D548" s="18">
        <v>1.7649999999999999E-2</v>
      </c>
      <c r="E548" s="18">
        <v>2.572E-2</v>
      </c>
      <c r="F548" s="18">
        <v>0.57969999999999999</v>
      </c>
      <c r="G548" s="18">
        <v>0.35239999999999999</v>
      </c>
      <c r="H548" s="18">
        <v>2.8490000000000001E-2</v>
      </c>
      <c r="I548" s="18">
        <v>2.2170000000000001</v>
      </c>
      <c r="J548" s="18">
        <v>0.15190000000000001</v>
      </c>
      <c r="K548" s="18">
        <v>0.2676</v>
      </c>
      <c r="L548" s="18">
        <v>2.9119999999999999</v>
      </c>
      <c r="M548" s="18">
        <v>0.41789999999999999</v>
      </c>
      <c r="O548" s="18">
        <f t="shared" si="95"/>
        <v>56.606999999999999</v>
      </c>
      <c r="P548" s="113">
        <f t="shared" ca="1" si="91"/>
        <v>0.30107471837554062</v>
      </c>
      <c r="Q548" s="18">
        <f ca="1">P405/$P262*(1-AngCal!$C$28)+Q405/$Q262*AngCal!$C$28</f>
        <v>0.30107471837554062</v>
      </c>
      <c r="R548" s="18">
        <f ca="1">Q548*(1-AngCal!$B$28)+S548*AngCal!$B$28</f>
        <v>0.30107471837554062</v>
      </c>
      <c r="S548" s="18">
        <f ca="1">R405/$R262*(1-AngCal!$C$28)+S405/$S262*AngCal!$C$28</f>
        <v>0.30107471837554062</v>
      </c>
      <c r="T548" s="113">
        <f t="shared" ca="1" si="92"/>
        <v>0.12528413251601417</v>
      </c>
      <c r="U548" s="18">
        <f ca="1">T405/$P262*(1-AngCal!$C$28)+U405/$Q262*AngCal!$C$28</f>
        <v>0.12528413251601417</v>
      </c>
      <c r="V548">
        <f ca="1">U548*(1-AngCal!$B$28)+W548*AngCal!$B$28</f>
        <v>0.12528413251601417</v>
      </c>
      <c r="W548" s="18">
        <f ca="1">V405/$R262*(1-AngCal!$C$28)+W405/$S262*AngCal!$C$28</f>
        <v>0.12528413251601417</v>
      </c>
      <c r="X548" s="113">
        <f t="shared" ca="1" si="93"/>
        <v>4.1107075695785464E-2</v>
      </c>
      <c r="Y548" s="18">
        <f ca="1">X405/$P262*(1-AngCal!$C$28)+Y405/$Q262*AngCal!$C$28</f>
        <v>4.1107075695785464E-2</v>
      </c>
      <c r="Z548" s="18">
        <f ca="1">Y548*(1-AngCal!$B$28)+AA548*AngCal!$B$28</f>
        <v>4.1107075695785464E-2</v>
      </c>
      <c r="AA548" s="18">
        <f ca="1">Z405/$R262*(1-AngCal!$C$28)+AA405/$S262*AngCal!$C$28</f>
        <v>4.1107075695785464E-2</v>
      </c>
      <c r="AB548" s="113">
        <f t="shared" ca="1" si="94"/>
        <v>5.0123942235509034E-3</v>
      </c>
      <c r="AC548" s="18">
        <f ca="1">AB405/$P262*(1-AngCal!$C$28)+AC405/$Q262*AngCal!$C$28</f>
        <v>5.0123942235509034E-3</v>
      </c>
      <c r="AD548" s="18">
        <f ca="1">AC548*(1-AngCal!$B$28)+AE548*AngCal!$B$28</f>
        <v>5.0123942235509034E-3</v>
      </c>
      <c r="AE548" s="18">
        <f ca="1">AD405/$R262*(1-AngCal!$C$28)+AE405/$S262*AngCal!$C$28</f>
        <v>5.0123942235509034E-3</v>
      </c>
    </row>
    <row r="549" spans="2:31" x14ac:dyDescent="0.15">
      <c r="B549">
        <v>49.982999999999997</v>
      </c>
      <c r="C549">
        <v>3</v>
      </c>
      <c r="D549" s="18">
        <v>1.72E-2</v>
      </c>
      <c r="E549" s="18">
        <v>1.013E-2</v>
      </c>
      <c r="F549" s="18">
        <v>0.55959999999999999</v>
      </c>
      <c r="G549" s="18">
        <v>0.129</v>
      </c>
      <c r="H549" s="18">
        <v>7.1169999999999997E-2</v>
      </c>
      <c r="I549" s="18">
        <v>2.282</v>
      </c>
      <c r="J549" s="18">
        <v>0.14990000000000001</v>
      </c>
      <c r="K549" s="18">
        <v>0.3508</v>
      </c>
      <c r="L549" s="18">
        <v>3.569</v>
      </c>
      <c r="M549" s="18">
        <v>0.5504</v>
      </c>
      <c r="O549" s="18">
        <f t="shared" si="95"/>
        <v>71.265000000000001</v>
      </c>
      <c r="P549" s="113">
        <f t="shared" ca="1" si="91"/>
        <v>0.32147035697841314</v>
      </c>
      <c r="Q549" s="18">
        <f ca="1">P406/$P263*(1-AngCal!$C$28)+Q406/$Q263*AngCal!$C$28</f>
        <v>0.32147035697841314</v>
      </c>
      <c r="R549" s="18">
        <f ca="1">Q549*(1-AngCal!$B$28)+S549*AngCal!$B$28</f>
        <v>0.32147035697841314</v>
      </c>
      <c r="S549" s="18">
        <f ca="1">R406/$R263*(1-AngCal!$C$28)+S406/$S263*AngCal!$C$28</f>
        <v>0.32147035697841314</v>
      </c>
      <c r="T549" s="113">
        <f t="shared" ca="1" si="92"/>
        <v>0.12533489313662602</v>
      </c>
      <c r="U549" s="18">
        <f ca="1">T406/$P263*(1-AngCal!$C$28)+U406/$Q263*AngCal!$C$28</f>
        <v>0.12533489313662602</v>
      </c>
      <c r="V549">
        <f ca="1">U549*(1-AngCal!$B$28)+W549*AngCal!$B$28</f>
        <v>0.12533489313662602</v>
      </c>
      <c r="W549" s="18">
        <f ca="1">V406/$R263*(1-AngCal!$C$28)+W406/$S263*AngCal!$C$28</f>
        <v>0.12533489313662602</v>
      </c>
      <c r="X549" s="113">
        <f t="shared" ca="1" si="93"/>
        <v>3.7688467547441762E-2</v>
      </c>
      <c r="Y549" s="18">
        <f ca="1">X406/$P263*(1-AngCal!$C$28)+Y406/$Q263*AngCal!$C$28</f>
        <v>3.7688467547441762E-2</v>
      </c>
      <c r="Z549" s="18">
        <f ca="1">Y549*(1-AngCal!$B$28)+AA549*AngCal!$B$28</f>
        <v>3.7688467547441762E-2</v>
      </c>
      <c r="AA549" s="18">
        <f ca="1">Z406/$R263*(1-AngCal!$C$28)+AA406/$S263*AngCal!$C$28</f>
        <v>3.7688467547441762E-2</v>
      </c>
      <c r="AB549" s="113">
        <f t="shared" ca="1" si="94"/>
        <v>3.6183555809612498E-3</v>
      </c>
      <c r="AC549" s="18">
        <f ca="1">AB406/$P263*(1-AngCal!$C$28)+AC406/$Q263*AngCal!$C$28</f>
        <v>3.6183555809612498E-3</v>
      </c>
      <c r="AD549" s="18">
        <f ca="1">AC549*(1-AngCal!$B$28)+AE549*AngCal!$B$28</f>
        <v>3.6183555809612498E-3</v>
      </c>
      <c r="AE549" s="18">
        <f ca="1">AD406/$R263*(1-AngCal!$C$28)+AE406/$S263*AngCal!$C$28</f>
        <v>3.6183555809612498E-3</v>
      </c>
    </row>
    <row r="550" spans="2:31" x14ac:dyDescent="0.15">
      <c r="B550">
        <v>49.982999999999997</v>
      </c>
      <c r="C550">
        <v>5</v>
      </c>
      <c r="D550" s="18">
        <v>1.17E-2</v>
      </c>
      <c r="E550" s="18">
        <v>1.515E-2</v>
      </c>
      <c r="F550" s="18">
        <v>0.52959999999999996</v>
      </c>
      <c r="G550" s="18">
        <v>0.14180000000000001</v>
      </c>
      <c r="H550" s="18">
        <v>0.53459999999999996</v>
      </c>
      <c r="I550" s="18">
        <v>2.8919999999999999</v>
      </c>
      <c r="J550" s="18">
        <v>0.28739999999999999</v>
      </c>
      <c r="K550" s="18">
        <v>-0.25069999999999998</v>
      </c>
      <c r="L550" s="18">
        <v>3.0489999999999999</v>
      </c>
      <c r="M550" s="18">
        <v>0.104</v>
      </c>
      <c r="O550" s="18">
        <f t="shared" si="95"/>
        <v>89.715999999999994</v>
      </c>
      <c r="P550" s="113">
        <f t="shared" ca="1" si="91"/>
        <v>0.34672552622456421</v>
      </c>
      <c r="Q550" s="18">
        <f ca="1">P407/$P264*(1-AngCal!$C$28)+Q407/$Q264*AngCal!$C$28</f>
        <v>0.34672552622456421</v>
      </c>
      <c r="R550" s="18">
        <f ca="1">Q550*(1-AngCal!$B$28)+S550*AngCal!$B$28</f>
        <v>0.34672552622456421</v>
      </c>
      <c r="S550" s="18">
        <f ca="1">R407/$R264*(1-AngCal!$C$28)+S407/$S264*AngCal!$C$28</f>
        <v>0.34672552622456421</v>
      </c>
      <c r="T550" s="113">
        <f t="shared" ca="1" si="92"/>
        <v>0.12433720095969759</v>
      </c>
      <c r="U550" s="18">
        <f ca="1">T407/$P264*(1-AngCal!$C$28)+U407/$Q264*AngCal!$C$28</f>
        <v>0.12433720095969759</v>
      </c>
      <c r="V550">
        <f ca="1">U550*(1-AngCal!$B$28)+W550*AngCal!$B$28</f>
        <v>0.12433720095969759</v>
      </c>
      <c r="W550" s="18">
        <f ca="1">V407/$R264*(1-AngCal!$C$28)+W407/$S264*AngCal!$C$28</f>
        <v>0.12433720095969759</v>
      </c>
      <c r="X550" s="113">
        <f t="shared" ca="1" si="93"/>
        <v>3.3753511243597198E-2</v>
      </c>
      <c r="Y550" s="18">
        <f ca="1">X407/$P264*(1-AngCal!$C$28)+Y407/$Q264*AngCal!$C$28</f>
        <v>3.3753511243597198E-2</v>
      </c>
      <c r="Z550" s="18">
        <f ca="1">Y550*(1-AngCal!$B$28)+AA550*AngCal!$B$28</f>
        <v>3.3753511243597198E-2</v>
      </c>
      <c r="AA550" s="18">
        <f ca="1">Z407/$R264*(1-AngCal!$C$28)+AA407/$S264*AngCal!$C$28</f>
        <v>3.3753511243597198E-2</v>
      </c>
      <c r="AB550" s="113">
        <f t="shared" ca="1" si="94"/>
        <v>2.5244552748197109E-3</v>
      </c>
      <c r="AC550" s="18">
        <f ca="1">AB407/$P264*(1-AngCal!$C$28)+AC407/$Q264*AngCal!$C$28</f>
        <v>2.5244552748197109E-3</v>
      </c>
      <c r="AD550" s="18">
        <f ca="1">AC550*(1-AngCal!$B$28)+AE550*AngCal!$B$28</f>
        <v>2.5244552748197109E-3</v>
      </c>
      <c r="AE550" s="18">
        <f ca="1">AD407/$R264*(1-AngCal!$C$28)+AE407/$S264*AngCal!$C$28</f>
        <v>2.5244552748197109E-3</v>
      </c>
    </row>
    <row r="551" spans="2:31" x14ac:dyDescent="0.15">
      <c r="B551">
        <v>49.982999999999997</v>
      </c>
      <c r="C551">
        <v>7</v>
      </c>
      <c r="D551" s="18">
        <v>1.162E-2</v>
      </c>
      <c r="E551" s="18">
        <v>1.3299999999999999E-2</v>
      </c>
      <c r="F551" s="18">
        <v>0.61899999999999999</v>
      </c>
      <c r="G551" s="18">
        <v>0.13439999999999999</v>
      </c>
      <c r="H551" s="18">
        <v>-6.368E-2</v>
      </c>
      <c r="I551" s="18">
        <v>3.1520000000000001</v>
      </c>
      <c r="J551" s="18">
        <v>6.0589999999999998E-2</v>
      </c>
      <c r="K551" s="18">
        <v>0.313</v>
      </c>
      <c r="L551" s="18">
        <v>2.645</v>
      </c>
      <c r="M551" s="18">
        <v>0.25700000000000001</v>
      </c>
      <c r="O551" s="18">
        <f t="shared" si="95"/>
        <v>112.94</v>
      </c>
      <c r="P551" s="113">
        <f t="shared" ca="1" si="91"/>
        <v>0.37462272373693262</v>
      </c>
      <c r="Q551" s="18">
        <f ca="1">P408/$P265*(1-AngCal!$C$28)+Q408/$Q265*AngCal!$C$28</f>
        <v>0.37462272373693262</v>
      </c>
      <c r="R551" s="18">
        <f ca="1">Q551*(1-AngCal!$B$28)+S551*AngCal!$B$28</f>
        <v>0.37462272373693262</v>
      </c>
      <c r="S551" s="18">
        <f ca="1">R408/$R265*(1-AngCal!$C$28)+S408/$S265*AngCal!$C$28</f>
        <v>0.37462272373693262</v>
      </c>
      <c r="T551" s="113">
        <f t="shared" ca="1" si="92"/>
        <v>0.1208906470848682</v>
      </c>
      <c r="U551" s="18">
        <f ca="1">T408/$P265*(1-AngCal!$C$28)+U408/$Q265*AngCal!$C$28</f>
        <v>0.1208906470848682</v>
      </c>
      <c r="V551">
        <f ca="1">U551*(1-AngCal!$B$28)+W551*AngCal!$B$28</f>
        <v>0.1208906470848682</v>
      </c>
      <c r="W551" s="18">
        <f ca="1">V408/$R265*(1-AngCal!$C$28)+W408/$S265*AngCal!$C$28</f>
        <v>0.1208906470848682</v>
      </c>
      <c r="X551" s="113">
        <f t="shared" ca="1" si="93"/>
        <v>3.0128407869618463E-2</v>
      </c>
      <c r="Y551" s="18">
        <f ca="1">X408/$P265*(1-AngCal!$C$28)+Y408/$Q265*AngCal!$C$28</f>
        <v>3.0128407869618463E-2</v>
      </c>
      <c r="Z551" s="18">
        <f ca="1">Y551*(1-AngCal!$B$28)+AA551*AngCal!$B$28</f>
        <v>3.0128407869618463E-2</v>
      </c>
      <c r="AA551" s="18">
        <f ca="1">Z408/$R265*(1-AngCal!$C$28)+AA408/$S265*AngCal!$C$28</f>
        <v>3.0128407869618463E-2</v>
      </c>
      <c r="AB551" s="113">
        <f t="shared" ca="1" si="94"/>
        <v>1.6354136225474698E-3</v>
      </c>
      <c r="AC551" s="18">
        <f ca="1">AB408/$P265*(1-AngCal!$C$28)+AC408/$Q265*AngCal!$C$28</f>
        <v>1.6354136225474698E-3</v>
      </c>
      <c r="AD551" s="18">
        <f ca="1">AC551*(1-AngCal!$B$28)+AE551*AngCal!$B$28</f>
        <v>1.6354136225474698E-3</v>
      </c>
      <c r="AE551" s="18">
        <f ca="1">AD408/$R265*(1-AngCal!$C$28)+AE408/$S265*AngCal!$C$28</f>
        <v>1.6354136225474698E-3</v>
      </c>
    </row>
    <row r="552" spans="2:31" x14ac:dyDescent="0.15">
      <c r="B552">
        <v>49.982999999999997</v>
      </c>
      <c r="C552">
        <v>10</v>
      </c>
      <c r="D552" s="18">
        <v>5.7809999999999997E-3</v>
      </c>
      <c r="E552" s="18">
        <v>-0.2848</v>
      </c>
      <c r="F552" s="18">
        <v>1.621</v>
      </c>
      <c r="G552" s="18">
        <v>0.31919999999999998</v>
      </c>
      <c r="H552" s="18">
        <v>0.5222</v>
      </c>
      <c r="I552" s="18">
        <v>2.004</v>
      </c>
      <c r="J552" s="18">
        <v>0.48099999999999998</v>
      </c>
      <c r="K552" s="18">
        <v>5.994E-2</v>
      </c>
      <c r="L552" s="18">
        <v>2.7709999999999999</v>
      </c>
      <c r="M552" s="18">
        <v>9.5500000000000002E-2</v>
      </c>
      <c r="O552" s="18">
        <f t="shared" si="95"/>
        <v>142.19</v>
      </c>
      <c r="P552" s="113">
        <f t="shared" ca="1" si="91"/>
        <v>0.40906768894536011</v>
      </c>
      <c r="Q552" s="18">
        <f ca="1">P409/$P266*(1-AngCal!$C$28)+Q409/$Q266*AngCal!$C$28</f>
        <v>0.40906768894536011</v>
      </c>
      <c r="R552" s="18">
        <f ca="1">Q552*(1-AngCal!$B$28)+S552*AngCal!$B$28</f>
        <v>0.40906768894536011</v>
      </c>
      <c r="S552" s="18">
        <f ca="1">R409/$R266*(1-AngCal!$C$28)+S409/$S266*AngCal!$C$28</f>
        <v>0.40906768894536011</v>
      </c>
      <c r="T552" s="113">
        <f t="shared" ca="1" si="92"/>
        <v>0.11559649701744963</v>
      </c>
      <c r="U552" s="18">
        <f ca="1">T409/$P266*(1-AngCal!$C$28)+U409/$Q266*AngCal!$C$28</f>
        <v>0.11559649701744963</v>
      </c>
      <c r="V552">
        <f ca="1">U552*(1-AngCal!$B$28)+W552*AngCal!$B$28</f>
        <v>0.11559649701744963</v>
      </c>
      <c r="W552" s="18">
        <f ca="1">V409/$R266*(1-AngCal!$C$28)+W409/$S266*AngCal!$C$28</f>
        <v>0.11559649701744963</v>
      </c>
      <c r="X552" s="113">
        <f t="shared" ca="1" si="93"/>
        <v>2.6409990465229207E-2</v>
      </c>
      <c r="Y552" s="18">
        <f ca="1">X409/$P266*(1-AngCal!$C$28)+Y409/$Q266*AngCal!$C$28</f>
        <v>2.6409990465229207E-2</v>
      </c>
      <c r="Z552" s="18">
        <f ca="1">Y552*(1-AngCal!$B$28)+AA552*AngCal!$B$28</f>
        <v>2.6409990465229207E-2</v>
      </c>
      <c r="AA552" s="18">
        <f ca="1">Z409/$R266*(1-AngCal!$C$28)+AA409/$S266*AngCal!$C$28</f>
        <v>2.6409990465229207E-2</v>
      </c>
      <c r="AB552" s="113">
        <f t="shared" ca="1" si="94"/>
        <v>9.6901842791498696E-4</v>
      </c>
      <c r="AC552" s="18">
        <f ca="1">AB409/$P266*(1-AngCal!$C$28)+AC409/$Q266*AngCal!$C$28</f>
        <v>9.6901842791498696E-4</v>
      </c>
      <c r="AD552" s="18">
        <f ca="1">AC552*(1-AngCal!$B$28)+AE552*AngCal!$B$28</f>
        <v>9.6901842791498696E-4</v>
      </c>
      <c r="AE552" s="18">
        <f ca="1">AD409/$R266*(1-AngCal!$C$28)+AE409/$S266*AngCal!$C$28</f>
        <v>9.6901842791498696E-4</v>
      </c>
    </row>
    <row r="553" spans="2:31" x14ac:dyDescent="0.15">
      <c r="B553">
        <v>49.982999999999997</v>
      </c>
      <c r="C553">
        <v>15</v>
      </c>
      <c r="D553" s="18">
        <v>9.9299999999999996E-3</v>
      </c>
      <c r="E553" s="18">
        <v>1.6500000000000001E-2</v>
      </c>
      <c r="F553" s="18">
        <v>0.3901</v>
      </c>
      <c r="G553" s="18">
        <v>3.9E-2</v>
      </c>
      <c r="H553" s="18">
        <v>5.9569999999999998E-2</v>
      </c>
      <c r="I553" s="18">
        <v>2.13</v>
      </c>
      <c r="J553" s="18">
        <v>8.8539999999999994E-2</v>
      </c>
      <c r="K553" s="18">
        <v>0.29780000000000001</v>
      </c>
      <c r="L553" s="18">
        <v>3.0649999999999999</v>
      </c>
      <c r="M553" s="18">
        <v>0.26669999999999999</v>
      </c>
      <c r="O553" s="18">
        <f t="shared" si="95"/>
        <v>179.01</v>
      </c>
      <c r="P553" s="113">
        <f t="shared" ca="1" si="91"/>
        <v>0.45137978078464164</v>
      </c>
      <c r="Q553" s="18">
        <f ca="1">P410/$P267*(1-AngCal!$C$28)+Q410/$Q267*AngCal!$C$28</f>
        <v>0.45137978078464164</v>
      </c>
      <c r="R553" s="18">
        <f ca="1">Q553*(1-AngCal!$B$28)+S553*AngCal!$B$28</f>
        <v>0.45137978078464164</v>
      </c>
      <c r="S553" s="18">
        <f ca="1">R410/$R267*(1-AngCal!$C$28)+S410/$S267*AngCal!$C$28</f>
        <v>0.45137978078464164</v>
      </c>
      <c r="T553" s="113">
        <f t="shared" ca="1" si="92"/>
        <v>0.10794323101495756</v>
      </c>
      <c r="U553" s="18">
        <f ca="1">T410/$P267*(1-AngCal!$C$28)+U410/$Q267*AngCal!$C$28</f>
        <v>0.10794323101495756</v>
      </c>
      <c r="V553">
        <f ca="1">U553*(1-AngCal!$B$28)+W553*AngCal!$B$28</f>
        <v>0.10794323101495756</v>
      </c>
      <c r="W553" s="18">
        <f ca="1">V410/$R267*(1-AngCal!$C$28)+W410/$S267*AngCal!$C$28</f>
        <v>0.10794323101495756</v>
      </c>
      <c r="X553" s="113">
        <f t="shared" ca="1" si="93"/>
        <v>2.2616716175891057E-2</v>
      </c>
      <c r="Y553" s="18">
        <f ca="1">X410/$P267*(1-AngCal!$C$28)+Y410/$Q267*AngCal!$C$28</f>
        <v>2.2616716175891057E-2</v>
      </c>
      <c r="Z553" s="18">
        <f ca="1">Y553*(1-AngCal!$B$28)+AA553*AngCal!$B$28</f>
        <v>2.2616716175891057E-2</v>
      </c>
      <c r="AA553" s="18">
        <f ca="1">Z410/$R267*(1-AngCal!$C$28)+AA410/$S267*AngCal!$C$28</f>
        <v>2.2616716175891057E-2</v>
      </c>
      <c r="AB553" s="113">
        <f t="shared" ca="1" si="94"/>
        <v>9.5872821948746135E-4</v>
      </c>
      <c r="AC553" s="18">
        <f ca="1">AB410/$P267*(1-AngCal!$C$28)+AC410/$Q267*AngCal!$C$28</f>
        <v>9.5872821948746135E-4</v>
      </c>
      <c r="AD553" s="18">
        <f ca="1">AC553*(1-AngCal!$B$28)+AE553*AngCal!$B$28</f>
        <v>9.5872821948746135E-4</v>
      </c>
      <c r="AE553" s="18">
        <f ca="1">AD410/$R267*(1-AngCal!$C$28)+AE410/$S267*AngCal!$C$28</f>
        <v>9.5872821948746135E-4</v>
      </c>
    </row>
    <row r="554" spans="2:31" x14ac:dyDescent="0.15">
      <c r="B554">
        <v>49.982999999999997</v>
      </c>
      <c r="C554">
        <v>20</v>
      </c>
      <c r="D554" s="18">
        <v>1.2999999999999999E-2</v>
      </c>
      <c r="E554" s="18">
        <v>1.7819999999999999E-2</v>
      </c>
      <c r="F554" s="18">
        <v>0.46710000000000002</v>
      </c>
      <c r="G554" s="18">
        <v>5.4969999999999998E-2</v>
      </c>
      <c r="H554" s="18">
        <v>0.41589999999999999</v>
      </c>
      <c r="I554" s="18">
        <v>3.2330000000000001</v>
      </c>
      <c r="J554" s="18">
        <v>0.24249999999999999</v>
      </c>
      <c r="K554" s="18">
        <v>6.9550000000000001E-2</v>
      </c>
      <c r="L554" s="18">
        <v>2.1480000000000001</v>
      </c>
      <c r="M554" s="18">
        <v>9.9260000000000001E-2</v>
      </c>
      <c r="O554" s="18">
        <f t="shared" si="95"/>
        <v>225.36</v>
      </c>
      <c r="P554" s="113">
        <f t="shared" ca="1" si="91"/>
        <v>0.50469231247963831</v>
      </c>
      <c r="Q554" s="18">
        <f ca="1">P411/$P268*(1-AngCal!$C$28)+Q411/$Q268*AngCal!$C$28</f>
        <v>0.50469231247963831</v>
      </c>
      <c r="R554" s="18">
        <f ca="1">Q554*(1-AngCal!$B$28)+S554*AngCal!$B$28</f>
        <v>0.50469231247963831</v>
      </c>
      <c r="S554" s="18">
        <f ca="1">R411/$R268*(1-AngCal!$C$28)+S411/$S268*AngCal!$C$28</f>
        <v>0.50469231247963831</v>
      </c>
      <c r="T554" s="113">
        <f t="shared" ca="1" si="92"/>
        <v>9.7910316356235441E-2</v>
      </c>
      <c r="U554" s="18">
        <f ca="1">T411/$P268*(1-AngCal!$C$28)+U411/$Q268*AngCal!$C$28</f>
        <v>9.7910316356235441E-2</v>
      </c>
      <c r="V554">
        <f ca="1">U554*(1-AngCal!$B$28)+W554*AngCal!$B$28</f>
        <v>9.7910316356235441E-2</v>
      </c>
      <c r="W554" s="18">
        <f ca="1">V411/$R268*(1-AngCal!$C$28)+W411/$S268*AngCal!$C$28</f>
        <v>9.7910316356235441E-2</v>
      </c>
      <c r="X554" s="113">
        <f t="shared" ca="1" si="93"/>
        <v>1.8860534378387132E-2</v>
      </c>
      <c r="Y554" s="18">
        <f ca="1">X411/$P268*(1-AngCal!$C$28)+Y411/$Q268*AngCal!$C$28</f>
        <v>1.8860534378387132E-2</v>
      </c>
      <c r="Z554" s="18">
        <f ca="1">Y554*(1-AngCal!$B$28)+AA554*AngCal!$B$28</f>
        <v>1.8860534378387132E-2</v>
      </c>
      <c r="AA554" s="18">
        <f ca="1">Z411/$R268*(1-AngCal!$C$28)+AA411/$S268*AngCal!$C$28</f>
        <v>1.8860534378387132E-2</v>
      </c>
      <c r="AB554" s="113">
        <f t="shared" ca="1" si="94"/>
        <v>9.5547681633517635E-4</v>
      </c>
      <c r="AC554" s="18">
        <f ca="1">AB411/$P268*(1-AngCal!$C$28)+AC411/$Q268*AngCal!$C$28</f>
        <v>9.5547681633517635E-4</v>
      </c>
      <c r="AD554" s="18">
        <f ca="1">AC554*(1-AngCal!$B$28)+AE554*AngCal!$B$28</f>
        <v>9.5547681633517635E-4</v>
      </c>
      <c r="AE554" s="18">
        <f ca="1">AD411/$R268*(1-AngCal!$C$28)+AE411/$S268*AngCal!$C$28</f>
        <v>9.5547681633517635E-4</v>
      </c>
    </row>
    <row r="555" spans="2:31" x14ac:dyDescent="0.15">
      <c r="B555">
        <v>67.763000000000005</v>
      </c>
      <c r="C555">
        <v>1</v>
      </c>
      <c r="D555" s="18">
        <v>2.4729999999999999E-2</v>
      </c>
      <c r="E555" s="18">
        <v>2.945E-2</v>
      </c>
      <c r="F555" s="18">
        <v>0.64080000000000004</v>
      </c>
      <c r="G555" s="18">
        <v>0.30649999999999999</v>
      </c>
      <c r="H555" s="18">
        <v>7.5490000000000002E-2</v>
      </c>
      <c r="I555" s="18">
        <v>2.2450000000000001</v>
      </c>
      <c r="J555" s="18">
        <v>0.4</v>
      </c>
      <c r="K555" s="18">
        <v>0.23469999999999999</v>
      </c>
      <c r="L555" s="18">
        <v>2.835</v>
      </c>
      <c r="M555" s="18">
        <v>0.43049999999999999</v>
      </c>
      <c r="O555" s="18">
        <f t="shared" si="95"/>
        <v>283.70999999999998</v>
      </c>
      <c r="P555" s="113">
        <f t="shared" ca="1" si="91"/>
        <v>0.57077950041209824</v>
      </c>
      <c r="Q555" s="18">
        <f ca="1">P412/$P269*(1-AngCal!$C$28)+Q412/$Q269*AngCal!$C$28</f>
        <v>0.57077950041209824</v>
      </c>
      <c r="R555" s="18">
        <f ca="1">Q555*(1-AngCal!$B$28)+S555*AngCal!$B$28</f>
        <v>0.57077950041209824</v>
      </c>
      <c r="S555" s="18">
        <f ca="1">R412/$R269*(1-AngCal!$C$28)+S412/$S269*AngCal!$C$28</f>
        <v>0.57077950041209824</v>
      </c>
      <c r="T555" s="113">
        <f t="shared" ca="1" si="92"/>
        <v>8.5515246185335736E-2</v>
      </c>
      <c r="U555" s="18">
        <f ca="1">T412/$P269*(1-AngCal!$C$28)+U412/$Q269*AngCal!$C$28</f>
        <v>8.5515246185335736E-2</v>
      </c>
      <c r="V555">
        <f ca="1">U555*(1-AngCal!$B$28)+W555*AngCal!$B$28</f>
        <v>8.5515246185335736E-2</v>
      </c>
      <c r="W555" s="18">
        <f ca="1">V412/$R269*(1-AngCal!$C$28)+W412/$S269*AngCal!$C$28</f>
        <v>8.5515246185335736E-2</v>
      </c>
      <c r="X555" s="113">
        <f t="shared" ca="1" si="93"/>
        <v>1.5271964567483332E-2</v>
      </c>
      <c r="Y555" s="18">
        <f ca="1">X412/$P269*(1-AngCal!$C$28)+Y412/$Q269*AngCal!$C$28</f>
        <v>1.5271964567483332E-2</v>
      </c>
      <c r="Z555" s="18">
        <f ca="1">Y555*(1-AngCal!$B$28)+AA555*AngCal!$B$28</f>
        <v>1.5271964567483332E-2</v>
      </c>
      <c r="AA555" s="18">
        <f ca="1">Z412/$R269*(1-AngCal!$C$28)+AA412/$S269*AngCal!$C$28</f>
        <v>1.5271964567483332E-2</v>
      </c>
      <c r="AB555" s="113">
        <f t="shared" ca="1" si="94"/>
        <v>9.5812924481325154E-4</v>
      </c>
      <c r="AC555" s="18">
        <f ca="1">AB412/$P269*(1-AngCal!$C$28)+AC412/$Q269*AngCal!$C$28</f>
        <v>9.5812924481325154E-4</v>
      </c>
      <c r="AD555" s="18">
        <f ca="1">AC555*(1-AngCal!$B$28)+AE555*AngCal!$B$28</f>
        <v>9.5812924481325154E-4</v>
      </c>
      <c r="AE555" s="18">
        <f ca="1">AD412/$R269*(1-AngCal!$C$28)+AE412/$S269*AngCal!$C$28</f>
        <v>9.5812924481325154E-4</v>
      </c>
    </row>
    <row r="556" spans="2:31" x14ac:dyDescent="0.15">
      <c r="B556">
        <v>67.763000000000005</v>
      </c>
      <c r="C556">
        <v>3</v>
      </c>
      <c r="D556" s="18">
        <v>-5.8250000000000003E-3</v>
      </c>
      <c r="E556" s="18">
        <v>8.2220000000000001E-2</v>
      </c>
      <c r="F556" s="18">
        <v>0.74719999999999998</v>
      </c>
      <c r="G556" s="18">
        <v>1.1040000000000001</v>
      </c>
      <c r="H556" s="18">
        <v>-7.4990000000000001E-2</v>
      </c>
      <c r="I556" s="18">
        <v>2.4540000000000002</v>
      </c>
      <c r="J556" s="18">
        <v>0.20039999999999999</v>
      </c>
      <c r="K556" s="18">
        <v>0.38719999999999999</v>
      </c>
      <c r="L556" s="18">
        <v>2.9780000000000002</v>
      </c>
      <c r="M556" s="18">
        <v>0.38850000000000001</v>
      </c>
      <c r="O556" s="18">
        <f t="shared" si="95"/>
        <v>357.17</v>
      </c>
      <c r="P556" s="113">
        <f t="shared" ca="1" si="91"/>
        <v>0.64992237038777201</v>
      </c>
      <c r="Q556" s="18">
        <f ca="1">P413/$P270*(1-AngCal!$C$28)+Q413/$Q270*AngCal!$C$28</f>
        <v>0.64992237038777201</v>
      </c>
      <c r="R556" s="18">
        <f ca="1">Q556*(1-AngCal!$B$28)+S556*AngCal!$B$28</f>
        <v>0.64992237038777201</v>
      </c>
      <c r="S556" s="18">
        <f ca="1">R413/$R270*(1-AngCal!$C$28)+S413/$S270*AngCal!$C$28</f>
        <v>0.64992237038777201</v>
      </c>
      <c r="T556" s="113">
        <f t="shared" ca="1" si="92"/>
        <v>7.1508776773145918E-2</v>
      </c>
      <c r="U556" s="18">
        <f ca="1">T413/$P270*(1-AngCal!$C$28)+U413/$Q270*AngCal!$C$28</f>
        <v>7.1508776773145918E-2</v>
      </c>
      <c r="V556">
        <f ca="1">U556*(1-AngCal!$B$28)+W556*AngCal!$B$28</f>
        <v>7.1508776773145918E-2</v>
      </c>
      <c r="W556" s="18">
        <f ca="1">V413/$R270*(1-AngCal!$C$28)+W413/$S270*AngCal!$C$28</f>
        <v>7.1508776773145918E-2</v>
      </c>
      <c r="X556" s="113">
        <f t="shared" ca="1" si="93"/>
        <v>1.2025248498149366E-2</v>
      </c>
      <c r="Y556" s="18">
        <f ca="1">X413/$P270*(1-AngCal!$C$28)+Y413/$Q270*AngCal!$C$28</f>
        <v>1.2025248498149366E-2</v>
      </c>
      <c r="Z556" s="18">
        <f ca="1">Y556*(1-AngCal!$B$28)+AA556*AngCal!$B$28</f>
        <v>1.2025248498149366E-2</v>
      </c>
      <c r="AA556" s="18">
        <f ca="1">Z413/$R270*(1-AngCal!$C$28)+AA413/$S270*AngCal!$C$28</f>
        <v>1.2025248498149366E-2</v>
      </c>
      <c r="AB556" s="113">
        <f t="shared" ca="1" si="94"/>
        <v>9.6291556552181607E-4</v>
      </c>
      <c r="AC556" s="18">
        <f ca="1">AB413/$P270*(1-AngCal!$C$28)+AC413/$Q270*AngCal!$C$28</f>
        <v>9.6291556552181607E-4</v>
      </c>
      <c r="AD556" s="18">
        <f ca="1">AC556*(1-AngCal!$B$28)+AE556*AngCal!$B$28</f>
        <v>9.6291556552181607E-4</v>
      </c>
      <c r="AE556" s="18">
        <f ca="1">AD413/$R270*(1-AngCal!$C$28)+AE413/$S270*AngCal!$C$28</f>
        <v>9.6291556552181607E-4</v>
      </c>
    </row>
    <row r="557" spans="2:31" x14ac:dyDescent="0.15">
      <c r="B557">
        <v>67.763000000000005</v>
      </c>
      <c r="C557">
        <v>5</v>
      </c>
      <c r="D557" s="18">
        <v>1.8089999999999998E-2</v>
      </c>
      <c r="E557" s="18">
        <v>2.3519999999999999E-2</v>
      </c>
      <c r="F557" s="18">
        <v>0.80759999999999998</v>
      </c>
      <c r="G557" s="18">
        <v>0.2099</v>
      </c>
      <c r="H557" s="18">
        <v>7.195E-2</v>
      </c>
      <c r="I557" s="18">
        <v>2.552</v>
      </c>
      <c r="J557" s="18">
        <v>0.14480000000000001</v>
      </c>
      <c r="K557" s="18">
        <v>0.29420000000000002</v>
      </c>
      <c r="L557" s="18">
        <v>3.3010000000000002</v>
      </c>
      <c r="M557" s="18">
        <v>0.56430000000000002</v>
      </c>
      <c r="O557" s="18">
        <f t="shared" si="95"/>
        <v>449.65</v>
      </c>
      <c r="P557" s="113">
        <f t="shared" ca="1" si="91"/>
        <v>0.73997873511336354</v>
      </c>
      <c r="Q557" s="18">
        <f ca="1">P414/$P271*(1-AngCal!$C$28)+Q414/$Q271*AngCal!$C$28</f>
        <v>0.73997873511336354</v>
      </c>
      <c r="R557" s="18">
        <f ca="1">Q557*(1-AngCal!$B$28)+S557*AngCal!$B$28</f>
        <v>0.73997873511336354</v>
      </c>
      <c r="S557" s="18">
        <f ca="1">R414/$R271*(1-AngCal!$C$28)+S414/$S271*AngCal!$C$28</f>
        <v>0.73997873511336354</v>
      </c>
      <c r="T557" s="113">
        <f t="shared" ca="1" si="92"/>
        <v>5.7338446613611094E-2</v>
      </c>
      <c r="U557" s="18">
        <f ca="1">T414/$P271*(1-AngCal!$C$28)+U414/$Q271*AngCal!$C$28</f>
        <v>5.7338446613611094E-2</v>
      </c>
      <c r="V557">
        <f ca="1">U557*(1-AngCal!$B$28)+W557*AngCal!$B$28</f>
        <v>5.7338446613611094E-2</v>
      </c>
      <c r="W557" s="18">
        <f ca="1">V414/$R271*(1-AngCal!$C$28)+W414/$S271*AngCal!$C$28</f>
        <v>5.7338446613611094E-2</v>
      </c>
      <c r="X557" s="113">
        <f t="shared" ca="1" si="93"/>
        <v>9.3001064035765999E-3</v>
      </c>
      <c r="Y557" s="18">
        <f ca="1">X414/$P271*(1-AngCal!$C$28)+Y414/$Q271*AngCal!$C$28</f>
        <v>9.3001064035765999E-3</v>
      </c>
      <c r="Z557" s="18">
        <f ca="1">Y557*(1-AngCal!$B$28)+AA557*AngCal!$B$28</f>
        <v>9.3001064035765999E-3</v>
      </c>
      <c r="AA557" s="18">
        <f ca="1">Z414/$R271*(1-AngCal!$C$28)+AA414/$S271*AngCal!$C$28</f>
        <v>9.3001064035765999E-3</v>
      </c>
      <c r="AB557" s="113">
        <f t="shared" ca="1" si="94"/>
        <v>9.6546118863114676E-4</v>
      </c>
      <c r="AC557" s="18">
        <f ca="1">AB414/$P271*(1-AngCal!$C$28)+AC414/$Q271*AngCal!$C$28</f>
        <v>9.6546118863114676E-4</v>
      </c>
      <c r="AD557" s="18">
        <f ca="1">AC557*(1-AngCal!$B$28)+AE557*AngCal!$B$28</f>
        <v>9.6546118863114676E-4</v>
      </c>
      <c r="AE557" s="18">
        <f ca="1">AD414/$R271*(1-AngCal!$C$28)+AE414/$S271*AngCal!$C$28</f>
        <v>9.6546118863114676E-4</v>
      </c>
    </row>
    <row r="558" spans="2:31" x14ac:dyDescent="0.15">
      <c r="B558">
        <v>67.763000000000005</v>
      </c>
      <c r="C558">
        <v>7</v>
      </c>
      <c r="D558" s="18">
        <v>1.325E-2</v>
      </c>
      <c r="E558" s="18">
        <v>5.1470000000000002E-2</v>
      </c>
      <c r="F558" s="18">
        <v>1.0740000000000001</v>
      </c>
      <c r="G558" s="18">
        <v>0.42349999999999999</v>
      </c>
      <c r="H558" s="18">
        <v>2.9600000000000001E-2</v>
      </c>
      <c r="I558" s="18">
        <v>2.286</v>
      </c>
      <c r="J558" s="18">
        <v>3.9260000000000003E-2</v>
      </c>
      <c r="K558" s="18">
        <v>0.2016</v>
      </c>
      <c r="L558" s="18">
        <v>2.8069999999999999</v>
      </c>
      <c r="M558" s="18">
        <v>0.2064</v>
      </c>
      <c r="O558" s="18">
        <f t="shared" si="95"/>
        <v>566.08000000000004</v>
      </c>
      <c r="P558" s="113">
        <f t="shared" ca="1" si="91"/>
        <v>0.83715543715586782</v>
      </c>
      <c r="Q558" s="18">
        <f ca="1">P415/$P272*(1-AngCal!$C$28)+Q415/$Q272*AngCal!$C$28</f>
        <v>0.83715543715586782</v>
      </c>
      <c r="R558" s="18">
        <f ca="1">Q558*(1-AngCal!$B$28)+S558*AngCal!$B$28</f>
        <v>0.83715543715586782</v>
      </c>
      <c r="S558" s="18">
        <f ca="1">R415/$R272*(1-AngCal!$C$28)+S415/$S272*AngCal!$C$28</f>
        <v>0.83715543715586782</v>
      </c>
      <c r="T558" s="113">
        <f t="shared" ca="1" si="92"/>
        <v>4.4483532534506279E-2</v>
      </c>
      <c r="U558" s="18">
        <f ca="1">T415/$P272*(1-AngCal!$C$28)+U415/$Q272*AngCal!$C$28</f>
        <v>4.4483532534506279E-2</v>
      </c>
      <c r="V558">
        <f ca="1">U558*(1-AngCal!$B$28)+W558*AngCal!$B$28</f>
        <v>4.4483532534506279E-2</v>
      </c>
      <c r="W558" s="18">
        <f ca="1">V415/$R272*(1-AngCal!$C$28)+W415/$S272*AngCal!$C$28</f>
        <v>4.4483532534506279E-2</v>
      </c>
      <c r="X558" s="113">
        <f t="shared" ca="1" si="93"/>
        <v>7.1297586328183523E-3</v>
      </c>
      <c r="Y558" s="18">
        <f ca="1">X415/$P272*(1-AngCal!$C$28)+Y415/$Q272*AngCal!$C$28</f>
        <v>7.1297586328183523E-3</v>
      </c>
      <c r="Z558" s="18">
        <f ca="1">Y558*(1-AngCal!$B$28)+AA558*AngCal!$B$28</f>
        <v>7.1297586328183523E-3</v>
      </c>
      <c r="AA558" s="18">
        <f ca="1">Z415/$R272*(1-AngCal!$C$28)+AA415/$S272*AngCal!$C$28</f>
        <v>7.1297586328183523E-3</v>
      </c>
      <c r="AB558" s="113">
        <f t="shared" ca="1" si="94"/>
        <v>9.6459563745157639E-4</v>
      </c>
      <c r="AC558" s="18">
        <f ca="1">AB415/$P272*(1-AngCal!$C$28)+AC415/$Q272*AngCal!$C$28</f>
        <v>9.6459563745157639E-4</v>
      </c>
      <c r="AD558" s="18">
        <f ca="1">AC558*(1-AngCal!$B$28)+AE558*AngCal!$B$28</f>
        <v>9.6459563745157639E-4</v>
      </c>
      <c r="AE558" s="18">
        <f ca="1">AD415/$R272*(1-AngCal!$C$28)+AE415/$S272*AngCal!$C$28</f>
        <v>9.6459563745157639E-4</v>
      </c>
    </row>
    <row r="559" spans="2:31" x14ac:dyDescent="0.15">
      <c r="B559">
        <v>67.763000000000005</v>
      </c>
      <c r="C559">
        <v>10</v>
      </c>
      <c r="D559" s="18">
        <v>7.7689999999999999E-3</v>
      </c>
      <c r="E559" s="18">
        <v>6.6000000000000003E-2</v>
      </c>
      <c r="F559" s="18">
        <v>0.71089999999999998</v>
      </c>
      <c r="G559" s="18">
        <v>0.20830000000000001</v>
      </c>
      <c r="H559" s="18">
        <v>-2.4299999999999999E-2</v>
      </c>
      <c r="I559" s="18">
        <v>0.52300000000000002</v>
      </c>
      <c r="J559" s="18">
        <v>0.15359999999999999</v>
      </c>
      <c r="K559" s="18">
        <v>0.25019999999999998</v>
      </c>
      <c r="L559" s="18">
        <v>2.7010000000000001</v>
      </c>
      <c r="M559" s="18">
        <v>0.23810000000000001</v>
      </c>
      <c r="O559" s="18">
        <f t="shared" si="95"/>
        <v>712.65</v>
      </c>
      <c r="P559" s="113">
        <f t="shared" ca="1" si="91"/>
        <v>0.93690263417098718</v>
      </c>
      <c r="Q559" s="18">
        <f ca="1">P416/$P273*(1-AngCal!$C$28)+Q416/$Q273*AngCal!$C$28</f>
        <v>0.93690263417098718</v>
      </c>
      <c r="R559" s="18">
        <f ca="1">Q559*(1-AngCal!$B$28)+S559*AngCal!$B$28</f>
        <v>0.93690263417098718</v>
      </c>
      <c r="S559" s="18">
        <f ca="1">R416/$R273*(1-AngCal!$C$28)+S416/$S273*AngCal!$C$28</f>
        <v>0.93690263417098718</v>
      </c>
      <c r="T559" s="113">
        <f t="shared" ca="1" si="92"/>
        <v>3.3804890642452061E-2</v>
      </c>
      <c r="U559" s="18">
        <f ca="1">T416/$P273*(1-AngCal!$C$28)+U416/$Q273*AngCal!$C$28</f>
        <v>3.3804890642452061E-2</v>
      </c>
      <c r="V559">
        <f ca="1">U559*(1-AngCal!$B$28)+W559*AngCal!$B$28</f>
        <v>3.3804890642452061E-2</v>
      </c>
      <c r="W559" s="18">
        <f ca="1">V416/$R273*(1-AngCal!$C$28)+W416/$S273*AngCal!$C$28</f>
        <v>3.3804890642452061E-2</v>
      </c>
      <c r="X559" s="113">
        <f t="shared" ca="1" si="93"/>
        <v>5.4112333281698538E-3</v>
      </c>
      <c r="Y559" s="18">
        <f ca="1">X416/$P273*(1-AngCal!$C$28)+Y416/$Q273*AngCal!$C$28</f>
        <v>5.4112333281698538E-3</v>
      </c>
      <c r="Z559" s="18">
        <f ca="1">Y559*(1-AngCal!$B$28)+AA559*AngCal!$B$28</f>
        <v>5.4112333281698538E-3</v>
      </c>
      <c r="AA559" s="18">
        <f ca="1">Z416/$R273*(1-AngCal!$C$28)+AA416/$S273*AngCal!$C$28</f>
        <v>5.4112333281698538E-3</v>
      </c>
      <c r="AB559" s="113">
        <f t="shared" ca="1" si="94"/>
        <v>9.6255159904273704E-4</v>
      </c>
      <c r="AC559" s="18">
        <f ca="1">AB416/$P273*(1-AngCal!$C$28)+AC416/$Q273*AngCal!$C$28</f>
        <v>9.6255159904273704E-4</v>
      </c>
      <c r="AD559" s="18">
        <f ca="1">AC559*(1-AngCal!$B$28)+AE559*AngCal!$B$28</f>
        <v>9.6255159904273704E-4</v>
      </c>
      <c r="AE559" s="18">
        <f ca="1">AD416/$R273*(1-AngCal!$C$28)+AE416/$S273*AngCal!$C$28</f>
        <v>9.6255159904273704E-4</v>
      </c>
    </row>
    <row r="560" spans="2:31" x14ac:dyDescent="0.15">
      <c r="B560">
        <v>67.763000000000005</v>
      </c>
      <c r="C560">
        <v>15</v>
      </c>
      <c r="D560" s="18">
        <v>-2.0840000000000001E-2</v>
      </c>
      <c r="E560" s="18">
        <v>0.1643</v>
      </c>
      <c r="F560" s="18">
        <v>0.18690000000000001</v>
      </c>
      <c r="G560" s="18">
        <v>0.2959</v>
      </c>
      <c r="H560" s="18">
        <v>-9.1499999999999998E-2</v>
      </c>
      <c r="I560" s="18">
        <v>0.20780000000000001</v>
      </c>
      <c r="J560" s="18">
        <v>0.1391</v>
      </c>
      <c r="K560" s="18">
        <v>0.27379999999999999</v>
      </c>
      <c r="L560" s="18">
        <v>2.6880000000000002</v>
      </c>
      <c r="M560" s="18">
        <v>0.2009</v>
      </c>
      <c r="O560" s="18">
        <f t="shared" si="95"/>
        <v>897.16</v>
      </c>
      <c r="P560" s="113">
        <f t="shared" ca="1" si="91"/>
        <v>1.0339628056159398</v>
      </c>
      <c r="Q560" s="18">
        <f ca="1">P417/$P274*(1-AngCal!$C$28)+Q417/$Q274*AngCal!$C$28</f>
        <v>1.0339628056159398</v>
      </c>
      <c r="R560" s="18">
        <f ca="1">Q560*(1-AngCal!$B$28)+S560*AngCal!$B$28</f>
        <v>1.0339628056159398</v>
      </c>
      <c r="S560" s="18">
        <f ca="1">R417/$R274*(1-AngCal!$C$28)+S417/$S274*AngCal!$C$28</f>
        <v>1.0339628056159398</v>
      </c>
      <c r="T560" s="113">
        <f t="shared" ca="1" si="92"/>
        <v>2.5444431022891869E-2</v>
      </c>
      <c r="U560" s="18">
        <f ca="1">T417/$P274*(1-AngCal!$C$28)+U417/$Q274*AngCal!$C$28</f>
        <v>2.5444431022891869E-2</v>
      </c>
      <c r="V560">
        <f ca="1">U560*(1-AngCal!$B$28)+W560*AngCal!$B$28</f>
        <v>2.5444431022891869E-2</v>
      </c>
      <c r="W560" s="18">
        <f ca="1">V417/$R274*(1-AngCal!$C$28)+W417/$S274*AngCal!$C$28</f>
        <v>2.5444431022891869E-2</v>
      </c>
      <c r="X560" s="113">
        <f t="shared" ca="1" si="93"/>
        <v>4.0972062671487258E-3</v>
      </c>
      <c r="Y560" s="18">
        <f ca="1">X417/$P274*(1-AngCal!$C$28)+Y417/$Q274*AngCal!$C$28</f>
        <v>4.0972062671487258E-3</v>
      </c>
      <c r="Z560" s="18">
        <f ca="1">Y560*(1-AngCal!$B$28)+AA560*AngCal!$B$28</f>
        <v>4.0972062671487258E-3</v>
      </c>
      <c r="AA560" s="18">
        <f ca="1">Z417/$R274*(1-AngCal!$C$28)+AA417/$S274*AngCal!$C$28</f>
        <v>4.0972062671487258E-3</v>
      </c>
      <c r="AB560" s="113">
        <f t="shared" ca="1" si="94"/>
        <v>9.6197158992581257E-4</v>
      </c>
      <c r="AC560" s="18">
        <f ca="1">AB417/$P274*(1-AngCal!$C$28)+AC417/$Q274*AngCal!$C$28</f>
        <v>9.6197158992581257E-4</v>
      </c>
      <c r="AD560" s="18">
        <f ca="1">AC560*(1-AngCal!$B$28)+AE560*AngCal!$B$28</f>
        <v>9.6197158992581257E-4</v>
      </c>
      <c r="AE560" s="18">
        <f ca="1">AD417/$R274*(1-AngCal!$C$28)+AE417/$S274*AngCal!$C$28</f>
        <v>9.6197158992581257E-4</v>
      </c>
    </row>
    <row r="561" spans="2:31" x14ac:dyDescent="0.15">
      <c r="B561">
        <v>67.763000000000005</v>
      </c>
      <c r="C561">
        <v>20</v>
      </c>
      <c r="D561" s="18">
        <v>9.6740000000000003E-3</v>
      </c>
      <c r="E561" s="18">
        <v>1.576E-2</v>
      </c>
      <c r="F561" s="18">
        <v>0.55820000000000003</v>
      </c>
      <c r="G561" s="18">
        <v>3.313E-2</v>
      </c>
      <c r="H561" s="18">
        <v>2.7990000000000001E-2</v>
      </c>
      <c r="I561" s="18">
        <v>0.83440000000000003</v>
      </c>
      <c r="J561" s="18">
        <v>5.9630000000000002E-2</v>
      </c>
      <c r="K561" s="18">
        <v>0.32940000000000003</v>
      </c>
      <c r="L561" s="18">
        <v>2.7679999999999998</v>
      </c>
      <c r="M561" s="18">
        <v>0.21110000000000001</v>
      </c>
      <c r="O561" s="18">
        <f t="shared" si="95"/>
        <v>1129.4000000000001</v>
      </c>
      <c r="P561" s="113">
        <f t="shared" ca="1" si="91"/>
        <v>1.1245548246405093</v>
      </c>
      <c r="Q561" s="18">
        <f ca="1">P418/$P275*(1-AngCal!$C$28)+Q418/$Q275*AngCal!$C$28</f>
        <v>1.1245548246405093</v>
      </c>
      <c r="R561" s="18">
        <f ca="1">Q561*(1-AngCal!$B$28)+S561*AngCal!$B$28</f>
        <v>1.1245548246405093</v>
      </c>
      <c r="S561" s="18">
        <f ca="1">R418/$R275*(1-AngCal!$C$28)+S418/$S275*AngCal!$C$28</f>
        <v>1.1245548246405093</v>
      </c>
      <c r="T561" s="113">
        <f t="shared" ca="1" si="92"/>
        <v>1.9126585523178131E-2</v>
      </c>
      <c r="U561" s="18">
        <f ca="1">T418/$P275*(1-AngCal!$C$28)+U418/$Q275*AngCal!$C$28</f>
        <v>1.9126585523178131E-2</v>
      </c>
      <c r="V561">
        <f ca="1">U561*(1-AngCal!$B$28)+W561*AngCal!$B$28</f>
        <v>1.9126585523178131E-2</v>
      </c>
      <c r="W561" s="18">
        <f ca="1">V418/$R275*(1-AngCal!$C$28)+W418/$S275*AngCal!$C$28</f>
        <v>1.9126585523178131E-2</v>
      </c>
      <c r="X561" s="113">
        <f t="shared" ca="1" si="93"/>
        <v>3.0317644150581703E-3</v>
      </c>
      <c r="Y561" s="18">
        <f ca="1">X418/$P275*(1-AngCal!$C$28)+Y418/$Q275*AngCal!$C$28</f>
        <v>3.0317644150581703E-3</v>
      </c>
      <c r="Z561" s="18">
        <f ca="1">Y561*(1-AngCal!$B$28)+AA561*AngCal!$B$28</f>
        <v>3.0317644150581703E-3</v>
      </c>
      <c r="AA561" s="18">
        <f ca="1">Z418/$R275*(1-AngCal!$C$28)+AA418/$S275*AngCal!$C$28</f>
        <v>3.0317644150581703E-3</v>
      </c>
      <c r="AB561" s="113">
        <f t="shared" ca="1" si="94"/>
        <v>9.6538872740226447E-4</v>
      </c>
      <c r="AC561" s="18">
        <f ca="1">AB418/$P275*(1-AngCal!$C$28)+AC418/$Q275*AngCal!$C$28</f>
        <v>9.6538872740226447E-4</v>
      </c>
      <c r="AD561" s="18">
        <f ca="1">AC561*(1-AngCal!$B$28)+AE561*AngCal!$B$28</f>
        <v>9.6538872740226447E-4</v>
      </c>
      <c r="AE561" s="18">
        <f ca="1">AD418/$R275*(1-AngCal!$C$28)+AE418/$S275*AngCal!$C$28</f>
        <v>9.6538872740226447E-4</v>
      </c>
    </row>
    <row r="562" spans="2:31" x14ac:dyDescent="0.15">
      <c r="B562">
        <v>92.162999999999997</v>
      </c>
      <c r="C562">
        <v>1</v>
      </c>
      <c r="D562" s="18">
        <v>2.7810000000000001E-2</v>
      </c>
      <c r="E562" s="18">
        <v>4.2470000000000001E-2</v>
      </c>
      <c r="F562" s="18">
        <v>0.63009999999999999</v>
      </c>
      <c r="G562" s="18">
        <v>1.2150000000000001</v>
      </c>
      <c r="H562" s="18">
        <v>0.112</v>
      </c>
      <c r="I562" s="18">
        <v>2.09</v>
      </c>
      <c r="J562" s="18">
        <v>0.38059999999999999</v>
      </c>
      <c r="K562" s="18">
        <v>0.2374</v>
      </c>
      <c r="L562" s="18">
        <v>2.895</v>
      </c>
      <c r="M562" s="18">
        <v>0.49059999999999998</v>
      </c>
      <c r="O562" s="18">
        <f t="shared" si="95"/>
        <v>1421.9</v>
      </c>
      <c r="P562" s="113">
        <f t="shared" ca="1" si="91"/>
        <v>1.206634904117694</v>
      </c>
      <c r="Q562" s="18">
        <f ca="1">P419/$P276*(1-AngCal!$C$28)+Q419/$Q276*AngCal!$C$28</f>
        <v>1.206634904117694</v>
      </c>
      <c r="R562" s="18">
        <f ca="1">Q562*(1-AngCal!$B$28)+S562*AngCal!$B$28</f>
        <v>1.206634904117694</v>
      </c>
      <c r="S562" s="18">
        <f ca="1">R419/$R276*(1-AngCal!$C$28)+S419/$S276*AngCal!$C$28</f>
        <v>1.206634904117694</v>
      </c>
      <c r="T562" s="113">
        <f t="shared" ca="1" si="92"/>
        <v>1.4398883964933105E-2</v>
      </c>
      <c r="U562" s="18">
        <f ca="1">T419/$P276*(1-AngCal!$C$28)+U419/$Q276*AngCal!$C$28</f>
        <v>1.4398883964933105E-2</v>
      </c>
      <c r="V562">
        <f ca="1">U562*(1-AngCal!$B$28)+W562*AngCal!$B$28</f>
        <v>1.4398883964933105E-2</v>
      </c>
      <c r="W562" s="18">
        <f ca="1">V419/$R276*(1-AngCal!$C$28)+W419/$S276*AngCal!$C$28</f>
        <v>1.4398883964933105E-2</v>
      </c>
      <c r="X562" s="113">
        <f t="shared" ca="1" si="93"/>
        <v>2.0973730971903036E-3</v>
      </c>
      <c r="Y562" s="18">
        <f ca="1">X419/$P276*(1-AngCal!$C$28)+Y419/$Q276*AngCal!$C$28</f>
        <v>2.0973730971903036E-3</v>
      </c>
      <c r="Z562" s="18">
        <f ca="1">Y562*(1-AngCal!$B$28)+AA562*AngCal!$B$28</f>
        <v>2.0973730971903036E-3</v>
      </c>
      <c r="AA562" s="18">
        <f ca="1">Z419/$R276*(1-AngCal!$C$28)+AA419/$S276*AngCal!$C$28</f>
        <v>2.0973730971903036E-3</v>
      </c>
      <c r="AB562" s="113">
        <f t="shared" ca="1" si="94"/>
        <v>8.5808836846293964E-4</v>
      </c>
      <c r="AC562" s="18">
        <f ca="1">AB419/$P276*(1-AngCal!$C$28)+AC419/$Q276*AngCal!$C$28</f>
        <v>8.5808836846293964E-4</v>
      </c>
      <c r="AD562" s="18">
        <f ca="1">AC562*(1-AngCal!$B$28)+AE562*AngCal!$B$28</f>
        <v>8.5808836846293964E-4</v>
      </c>
      <c r="AE562" s="18">
        <f ca="1">AD419/$R276*(1-AngCal!$C$28)+AE419/$S276*AngCal!$C$28</f>
        <v>8.5808836846293964E-4</v>
      </c>
    </row>
    <row r="563" spans="2:31" x14ac:dyDescent="0.15">
      <c r="B563">
        <v>92.162999999999997</v>
      </c>
      <c r="C563">
        <v>3</v>
      </c>
      <c r="D563" s="18">
        <v>3.006E-2</v>
      </c>
      <c r="E563" s="18">
        <v>1.9730000000000001E-2</v>
      </c>
      <c r="F563" s="18">
        <v>0.78549999999999998</v>
      </c>
      <c r="G563" s="18">
        <v>1.615</v>
      </c>
      <c r="H563" s="18">
        <v>7.6780000000000001E-2</v>
      </c>
      <c r="I563" s="18">
        <v>1.7909999999999999</v>
      </c>
      <c r="J563" s="18">
        <v>0.38419999999999999</v>
      </c>
      <c r="K563" s="18">
        <v>0.30049999999999999</v>
      </c>
      <c r="L563" s="18">
        <v>3.1120000000000001</v>
      </c>
      <c r="M563" s="18">
        <v>0.36730000000000002</v>
      </c>
      <c r="O563" s="18">
        <f t="shared" si="95"/>
        <v>1790.1</v>
      </c>
      <c r="P563" s="113">
        <f t="shared" ca="1" si="91"/>
        <v>1.2784876050441096</v>
      </c>
      <c r="Q563" s="18">
        <f ca="1">P420/$P277*(1-AngCal!$C$28)+Q420/$Q277*AngCal!$C$28</f>
        <v>1.2784876050441096</v>
      </c>
      <c r="R563" s="18">
        <f ca="1">Q563*(1-AngCal!$B$28)+S563*AngCal!$B$28</f>
        <v>1.2784876050441096</v>
      </c>
      <c r="S563" s="18">
        <f ca="1">R420/$R277*(1-AngCal!$C$28)+S420/$S277*AngCal!$C$28</f>
        <v>1.2784876050441096</v>
      </c>
      <c r="T563" s="113">
        <f t="shared" ca="1" si="92"/>
        <v>1.0818949089512243E-2</v>
      </c>
      <c r="U563" s="18">
        <f ca="1">T420/$P277*(1-AngCal!$C$28)+U420/$Q277*AngCal!$C$28</f>
        <v>1.0818949089512243E-2</v>
      </c>
      <c r="V563">
        <f ca="1">U563*(1-AngCal!$B$28)+W563*AngCal!$B$28</f>
        <v>1.0818949089512243E-2</v>
      </c>
      <c r="W563" s="18">
        <f ca="1">V420/$R277*(1-AngCal!$C$28)+W420/$S277*AngCal!$C$28</f>
        <v>1.0818949089512243E-2</v>
      </c>
      <c r="X563" s="113">
        <f t="shared" ca="1" si="93"/>
        <v>1.2586049101605389E-3</v>
      </c>
      <c r="Y563" s="18">
        <f ca="1">X420/$P277*(1-AngCal!$C$28)+Y420/$Q277*AngCal!$C$28</f>
        <v>1.2586049101605389E-3</v>
      </c>
      <c r="Z563" s="18">
        <f ca="1">Y563*(1-AngCal!$B$28)+AA563*AngCal!$B$28</f>
        <v>1.2586049101605389E-3</v>
      </c>
      <c r="AA563" s="18">
        <f ca="1">Z420/$R277*(1-AngCal!$C$28)+AA420/$S277*AngCal!$C$28</f>
        <v>1.2586049101605389E-3</v>
      </c>
      <c r="AB563" s="113">
        <f t="shared" ca="1" si="94"/>
        <v>6.8491660415899663E-4</v>
      </c>
      <c r="AC563" s="18">
        <f ca="1">AB420/$P277*(1-AngCal!$C$28)+AC420/$Q277*AngCal!$C$28</f>
        <v>6.8491660415899663E-4</v>
      </c>
      <c r="AD563" s="18">
        <f ca="1">AC563*(1-AngCal!$B$28)+AE563*AngCal!$B$28</f>
        <v>6.8491660415899663E-4</v>
      </c>
      <c r="AE563" s="18">
        <f ca="1">AD420/$R277*(1-AngCal!$C$28)+AE420/$S277*AngCal!$C$28</f>
        <v>6.8491660415899663E-4</v>
      </c>
    </row>
    <row r="564" spans="2:31" x14ac:dyDescent="0.15">
      <c r="B564">
        <v>92.162999999999997</v>
      </c>
      <c r="C564">
        <v>5</v>
      </c>
      <c r="D564" s="18">
        <v>3.7260000000000001E-2</v>
      </c>
      <c r="E564" s="18">
        <v>6.2560000000000004E-2</v>
      </c>
      <c r="F564" s="18">
        <v>1.7490000000000001</v>
      </c>
      <c r="G564" s="18">
        <v>0.38650000000000001</v>
      </c>
      <c r="H564" s="18">
        <v>-0.15490000000000001</v>
      </c>
      <c r="I564" s="18">
        <v>3.0059999999999998</v>
      </c>
      <c r="J564" s="18">
        <v>0.3387</v>
      </c>
      <c r="K564" s="18">
        <v>0.49130000000000001</v>
      </c>
      <c r="L564" s="18">
        <v>3.161</v>
      </c>
      <c r="M564" s="18">
        <v>0.39169999999999999</v>
      </c>
      <c r="O564" s="18">
        <f t="shared" si="95"/>
        <v>2253.6</v>
      </c>
      <c r="P564" s="113">
        <f t="shared" ca="1" si="91"/>
        <v>1.3392048844010493</v>
      </c>
      <c r="Q564" s="18">
        <f ca="1">P421/$P278*(1-AngCal!$C$28)+Q421/$Q278*AngCal!$C$28</f>
        <v>1.3392048844010493</v>
      </c>
      <c r="R564" s="18">
        <f ca="1">Q564*(1-AngCal!$B$28)+S564*AngCal!$B$28</f>
        <v>1.3392048844010493</v>
      </c>
      <c r="S564" s="18">
        <f ca="1">R421/$R278*(1-AngCal!$C$28)+S421/$S278*AngCal!$C$28</f>
        <v>1.3392048844010493</v>
      </c>
      <c r="T564" s="113">
        <f t="shared" ca="1" si="92"/>
        <v>8.0423880630702202E-3</v>
      </c>
      <c r="U564" s="18">
        <f ca="1">T421/$P278*(1-AngCal!$C$28)+U421/$Q278*AngCal!$C$28</f>
        <v>8.0423880630702219E-3</v>
      </c>
      <c r="V564">
        <f ca="1">U564*(1-AngCal!$B$28)+W564*AngCal!$B$28</f>
        <v>8.0423880630702202E-3</v>
      </c>
      <c r="W564" s="18">
        <f ca="1">V421/$R278*(1-AngCal!$C$28)+W421/$S278*AngCal!$C$28</f>
        <v>8.0423880630702219E-3</v>
      </c>
      <c r="X564" s="113">
        <f t="shared" ca="1" si="93"/>
        <v>5.1227824935279982E-4</v>
      </c>
      <c r="Y564" s="18">
        <f ca="1">X421/$P278*(1-AngCal!$C$28)+Y421/$Q278*AngCal!$C$28</f>
        <v>5.1227824935279982E-4</v>
      </c>
      <c r="Z564" s="18">
        <f ca="1">Y564*(1-AngCal!$B$28)+AA564*AngCal!$B$28</f>
        <v>5.1227824935279982E-4</v>
      </c>
      <c r="AA564" s="18">
        <f ca="1">Z421/$R278*(1-AngCal!$C$28)+AA421/$S278*AngCal!$C$28</f>
        <v>5.1227824935279982E-4</v>
      </c>
      <c r="AB564" s="113">
        <f t="shared" ca="1" si="94"/>
        <v>5.5397937948203164E-4</v>
      </c>
      <c r="AC564" s="18">
        <f ca="1">AB421/$P278*(1-AngCal!$C$28)+AC421/$Q278*AngCal!$C$28</f>
        <v>5.5397937948203164E-4</v>
      </c>
      <c r="AD564" s="18">
        <f ca="1">AC564*(1-AngCal!$B$28)+AE564*AngCal!$B$28</f>
        <v>5.5397937948203164E-4</v>
      </c>
      <c r="AE564" s="18">
        <f ca="1">AD421/$R278*(1-AngCal!$C$28)+AE421/$S278*AngCal!$C$28</f>
        <v>5.5397937948203164E-4</v>
      </c>
    </row>
    <row r="565" spans="2:31" x14ac:dyDescent="0.15">
      <c r="B565">
        <v>92.162999999999997</v>
      </c>
      <c r="C565">
        <v>7</v>
      </c>
      <c r="D565" s="18">
        <v>4.1520000000000001E-2</v>
      </c>
      <c r="E565" s="18">
        <v>-7.7969999999999998E-2</v>
      </c>
      <c r="F565" s="18">
        <v>4.8899999999999997</v>
      </c>
      <c r="G565" s="18">
        <v>2.4990000000000001</v>
      </c>
      <c r="H565" s="18">
        <v>1.7350000000000001E-2</v>
      </c>
      <c r="I565" s="18">
        <v>2.6219999999999999</v>
      </c>
      <c r="J565" s="18">
        <v>5.398E-2</v>
      </c>
      <c r="K565" s="18">
        <v>0.4279</v>
      </c>
      <c r="L565" s="18">
        <v>3.0990000000000002</v>
      </c>
      <c r="M565" s="18">
        <v>0.65100000000000002</v>
      </c>
      <c r="O565" s="18">
        <f t="shared" si="95"/>
        <v>2837.1</v>
      </c>
      <c r="P565" s="113">
        <f t="shared" ca="1" si="91"/>
        <v>1.3835726431707922</v>
      </c>
      <c r="Q565" s="18">
        <f ca="1">P422/$P279*(1-AngCal!$C$28)+Q422/$Q279*AngCal!$C$28</f>
        <v>1.3835726431707922</v>
      </c>
      <c r="R565" s="18">
        <f ca="1">Q565*(1-AngCal!$B$28)+S565*AngCal!$B$28</f>
        <v>1.3835726431707922</v>
      </c>
      <c r="S565" s="18">
        <f ca="1">R422/$R279*(1-AngCal!$C$28)+S422/$S279*AngCal!$C$28</f>
        <v>1.3835726431707922</v>
      </c>
      <c r="T565" s="113">
        <f t="shared" ca="1" si="92"/>
        <v>6.5718995535561688E-3</v>
      </c>
      <c r="U565" s="18">
        <f ca="1">T422/$P279*(1-AngCal!$C$28)+U422/$Q279*AngCal!$C$28</f>
        <v>6.5718995535561688E-3</v>
      </c>
      <c r="V565">
        <f ca="1">U565*(1-AngCal!$B$28)+W565*AngCal!$B$28</f>
        <v>6.5718995535561688E-3</v>
      </c>
      <c r="W565" s="18">
        <f ca="1">V422/$R279*(1-AngCal!$C$28)+W422/$S279*AngCal!$C$28</f>
        <v>6.5718995535561688E-3</v>
      </c>
      <c r="X565" s="113">
        <f t="shared" ca="1" si="93"/>
        <v>2.248151425922896E-4</v>
      </c>
      <c r="Y565" s="18">
        <f ca="1">X422/$P279*(1-AngCal!$C$28)+Y422/$Q279*AngCal!$C$28</f>
        <v>2.248151425922896E-4</v>
      </c>
      <c r="Z565" s="18">
        <f ca="1">Y565*(1-AngCal!$B$28)+AA565*AngCal!$B$28</f>
        <v>2.248151425922896E-4</v>
      </c>
      <c r="AA565" s="18">
        <f ca="1">Z422/$R279*(1-AngCal!$C$28)+AA422/$S279*AngCal!$C$28</f>
        <v>2.248151425922896E-4</v>
      </c>
      <c r="AB565" s="113">
        <f t="shared" ca="1" si="94"/>
        <v>4.4963015934459103E-4</v>
      </c>
      <c r="AC565" s="18">
        <f ca="1">AB422/$P279*(1-AngCal!$C$28)+AC422/$Q279*AngCal!$C$28</f>
        <v>4.4963015934459098E-4</v>
      </c>
      <c r="AD565" s="18">
        <f ca="1">AC565*(1-AngCal!$B$28)+AE565*AngCal!$B$28</f>
        <v>4.4963015934459103E-4</v>
      </c>
      <c r="AE565" s="18">
        <f ca="1">AD422/$R279*(1-AngCal!$C$28)+AE422/$S279*AngCal!$C$28</f>
        <v>4.4963015934459098E-4</v>
      </c>
    </row>
    <row r="566" spans="2:31" x14ac:dyDescent="0.15">
      <c r="B566">
        <v>92.162999999999997</v>
      </c>
      <c r="C566">
        <v>10</v>
      </c>
      <c r="D566" s="18">
        <v>3.295E-2</v>
      </c>
      <c r="E566" s="18">
        <v>2.274E-3</v>
      </c>
      <c r="F566" s="18">
        <v>0.3453</v>
      </c>
      <c r="G566" s="18">
        <v>4.1680000000000002E-2</v>
      </c>
      <c r="H566" s="18">
        <v>2.7779999999999999E-2</v>
      </c>
      <c r="I566" s="18">
        <v>1.49</v>
      </c>
      <c r="J566" s="18">
        <v>0.22109999999999999</v>
      </c>
      <c r="K566" s="18">
        <v>0.27939999999999998</v>
      </c>
      <c r="L566" s="18">
        <v>2.8010000000000002</v>
      </c>
      <c r="M566" s="18">
        <v>0.33629999999999999</v>
      </c>
      <c r="O566" s="18">
        <f t="shared" si="95"/>
        <v>3571.7</v>
      </c>
      <c r="P566" s="113">
        <f t="shared" ca="1" si="91"/>
        <v>1.4155478421542067</v>
      </c>
      <c r="Q566" s="18">
        <f ca="1">P423/$P280*(1-AngCal!$C$28)+Q423/$Q280*AngCal!$C$28</f>
        <v>1.4155478421542067</v>
      </c>
      <c r="R566" s="18">
        <f ca="1">Q566*(1-AngCal!$B$28)+S566*AngCal!$B$28</f>
        <v>1.4155478421542067</v>
      </c>
      <c r="S566" s="18">
        <f ca="1">R423/$R280*(1-AngCal!$C$28)+S423/$S280*AngCal!$C$28</f>
        <v>1.4155478421542067</v>
      </c>
      <c r="T566" s="113">
        <f t="shared" ca="1" si="92"/>
        <v>5.8665086364686099E-3</v>
      </c>
      <c r="U566" s="18">
        <f ca="1">T423/$P280*(1-AngCal!$C$28)+U423/$Q280*AngCal!$C$28</f>
        <v>5.8665086364686099E-3</v>
      </c>
      <c r="V566">
        <f ca="1">U566*(1-AngCal!$B$28)+W566*AngCal!$B$28</f>
        <v>5.8665086364686099E-3</v>
      </c>
      <c r="W566" s="18">
        <f ca="1">V423/$R280*(1-AngCal!$C$28)+W423/$S280*AngCal!$C$28</f>
        <v>5.8665086364686099E-3</v>
      </c>
      <c r="X566" s="113">
        <f t="shared" ca="1" si="93"/>
        <v>1.8293495554313579E-4</v>
      </c>
      <c r="Y566" s="18">
        <f ca="1">X423/$P280*(1-AngCal!$C$28)+Y423/$Q280*AngCal!$C$28</f>
        <v>1.8293495554313579E-4</v>
      </c>
      <c r="Z566" s="18">
        <f ca="1">Y566*(1-AngCal!$B$28)+AA566*AngCal!$B$28</f>
        <v>1.8293495554313579E-4</v>
      </c>
      <c r="AA566" s="18">
        <f ca="1">Z423/$R280*(1-AngCal!$C$28)+AA423/$S280*AngCal!$C$28</f>
        <v>1.8293495554313579E-4</v>
      </c>
      <c r="AB566" s="113">
        <f t="shared" ca="1" si="94"/>
        <v>3.6586983967988108E-4</v>
      </c>
      <c r="AC566" s="18">
        <f ca="1">AB423/$P280*(1-AngCal!$C$28)+AC423/$Q280*AngCal!$C$28</f>
        <v>3.6586983967988108E-4</v>
      </c>
      <c r="AD566" s="18">
        <f ca="1">AC566*(1-AngCal!$B$28)+AE566*AngCal!$B$28</f>
        <v>3.6586983967988108E-4</v>
      </c>
      <c r="AE566" s="18">
        <f ca="1">AD423/$R280*(1-AngCal!$C$28)+AE423/$S280*AngCal!$C$28</f>
        <v>3.6586983967988108E-4</v>
      </c>
    </row>
    <row r="567" spans="2:31" x14ac:dyDescent="0.15">
      <c r="B567">
        <v>92.162999999999997</v>
      </c>
      <c r="C567">
        <v>15</v>
      </c>
      <c r="D567" s="18">
        <v>3.4610000000000002E-2</v>
      </c>
      <c r="E567" s="18">
        <v>0.29409999999999997</v>
      </c>
      <c r="F567" s="18">
        <v>2.7029999999999998</v>
      </c>
      <c r="G567" s="18">
        <v>0.18340000000000001</v>
      </c>
      <c r="H567" s="18">
        <v>7.2270000000000001E-2</v>
      </c>
      <c r="I567" s="18">
        <v>1.879</v>
      </c>
      <c r="J567" s="18">
        <v>0.27279999999999999</v>
      </c>
      <c r="K567" s="18">
        <v>-8.2650000000000001E-2</v>
      </c>
      <c r="L567" s="18">
        <v>2.5019999999999998</v>
      </c>
      <c r="M567" s="18">
        <v>0.1457</v>
      </c>
      <c r="O567" s="18">
        <f t="shared" si="95"/>
        <v>4496.5</v>
      </c>
      <c r="P567" s="113">
        <f t="shared" ca="1" si="91"/>
        <v>1.4401723206070087</v>
      </c>
      <c r="Q567" s="18">
        <f ca="1">P424/$P281*(1-AngCal!$C$28)+Q424/$Q281*AngCal!$C$28</f>
        <v>1.4401723206070087</v>
      </c>
      <c r="R567" s="18">
        <f ca="1">Q567*(1-AngCal!$B$28)+S567*AngCal!$B$28</f>
        <v>1.4401723206070087</v>
      </c>
      <c r="S567" s="18">
        <f ca="1">R424/$R281*(1-AngCal!$C$28)+S424/$S281*AngCal!$C$28</f>
        <v>1.4401723206070087</v>
      </c>
      <c r="T567" s="113">
        <f t="shared" ca="1" si="92"/>
        <v>5.3745480858743708E-3</v>
      </c>
      <c r="U567" s="18">
        <f ca="1">T424/$P281*(1-AngCal!$C$28)+U424/$Q281*AngCal!$C$28</f>
        <v>5.3745480858743708E-3</v>
      </c>
      <c r="V567">
        <f ca="1">U567*(1-AngCal!$B$28)+W567*AngCal!$B$28</f>
        <v>5.3745480858743708E-3</v>
      </c>
      <c r="W567" s="18">
        <f ca="1">V424/$R281*(1-AngCal!$C$28)+W424/$S281*AngCal!$C$28</f>
        <v>5.3745480858743708E-3</v>
      </c>
      <c r="X567" s="113">
        <f t="shared" ca="1" si="93"/>
        <v>1.4933227633858172E-4</v>
      </c>
      <c r="Y567" s="18">
        <f ca="1">X424/$P281*(1-AngCal!$C$28)+Y424/$Q281*AngCal!$C$28</f>
        <v>1.4933227633858172E-4</v>
      </c>
      <c r="Z567" s="18">
        <f ca="1">Y567*(1-AngCal!$B$28)+AA567*AngCal!$B$28</f>
        <v>1.4933227633858172E-4</v>
      </c>
      <c r="AA567" s="18">
        <f ca="1">Z424/$R281*(1-AngCal!$C$28)+AA424/$S281*AngCal!$C$28</f>
        <v>1.4933227633858172E-4</v>
      </c>
      <c r="AB567" s="113">
        <f t="shared" ca="1" si="94"/>
        <v>2.986645064965523E-4</v>
      </c>
      <c r="AC567" s="18">
        <f ca="1">AB424/$P281*(1-AngCal!$C$28)+AC424/$Q281*AngCal!$C$28</f>
        <v>2.986645064965523E-4</v>
      </c>
      <c r="AD567" s="18">
        <f ca="1">AC567*(1-AngCal!$B$28)+AE567*AngCal!$B$28</f>
        <v>2.986645064965523E-4</v>
      </c>
      <c r="AE567" s="18">
        <f ca="1">AD424/$R281*(1-AngCal!$C$28)+AE424/$S281*AngCal!$C$28</f>
        <v>2.986645064965523E-4</v>
      </c>
    </row>
    <row r="568" spans="2:31" x14ac:dyDescent="0.15">
      <c r="B568">
        <v>92.162999999999997</v>
      </c>
      <c r="C568">
        <v>20</v>
      </c>
      <c r="D568" s="18">
        <v>3.6130000000000002E-2</v>
      </c>
      <c r="E568" s="18">
        <v>-3.891E-2</v>
      </c>
      <c r="F568" s="18">
        <v>1.0660000000000001</v>
      </c>
      <c r="G568" s="18">
        <v>0.2276</v>
      </c>
      <c r="H568" s="18">
        <v>0.13089999999999999</v>
      </c>
      <c r="I568" s="18">
        <v>1.784</v>
      </c>
      <c r="J568" s="18">
        <v>0.4335</v>
      </c>
      <c r="K568" s="18">
        <v>0.22120000000000001</v>
      </c>
      <c r="L568" s="18">
        <v>2.831</v>
      </c>
      <c r="M568" s="18">
        <v>0.1336</v>
      </c>
      <c r="O568" s="18">
        <f t="shared" si="95"/>
        <v>5660.8</v>
      </c>
      <c r="P568" s="113">
        <f t="shared" ca="1" si="91"/>
        <v>1.4589105070142219</v>
      </c>
      <c r="Q568" s="18">
        <f ca="1">P425/$P282*(1-AngCal!$C$28)+Q425/$Q282*AngCal!$C$28</f>
        <v>1.4589105070142219</v>
      </c>
      <c r="R568" s="18">
        <f ca="1">Q568*(1-AngCal!$B$28)+S568*AngCal!$B$28</f>
        <v>1.4589105070142219</v>
      </c>
      <c r="S568" s="18">
        <f ca="1">R425/$R282*(1-AngCal!$C$28)+S425/$S282*AngCal!$C$28</f>
        <v>1.4589105070142219</v>
      </c>
      <c r="T568" s="113">
        <f t="shared" ca="1" si="92"/>
        <v>5.0279897003359187E-3</v>
      </c>
      <c r="U568" s="18">
        <f ca="1">T425/$P282*(1-AngCal!$C$28)+U425/$Q282*AngCal!$C$28</f>
        <v>5.0279897003359187E-3</v>
      </c>
      <c r="V568">
        <f ca="1">U568*(1-AngCal!$B$28)+W568*AngCal!$B$28</f>
        <v>5.0279897003359187E-3</v>
      </c>
      <c r="W568" s="18">
        <f ca="1">V425/$R282*(1-AngCal!$C$28)+W425/$S282*AngCal!$C$28</f>
        <v>5.0279897003359187E-3</v>
      </c>
      <c r="X568" s="113">
        <f t="shared" ca="1" si="93"/>
        <v>1.2212153446207171E-4</v>
      </c>
      <c r="Y568" s="18">
        <f ca="1">X425/$P282*(1-AngCal!$C$28)+Y425/$Q282*AngCal!$C$28</f>
        <v>1.2212153446207171E-4</v>
      </c>
      <c r="Z568" s="18">
        <f ca="1">Y568*(1-AngCal!$B$28)+AA568*AngCal!$B$28</f>
        <v>1.2212153446207171E-4</v>
      </c>
      <c r="AA568" s="18">
        <f ca="1">Z425/$R282*(1-AngCal!$C$28)+AA425/$S282*AngCal!$C$28</f>
        <v>1.2212153446207171E-4</v>
      </c>
      <c r="AB568" s="113">
        <f t="shared" ca="1" si="94"/>
        <v>2.4424303575758553E-4</v>
      </c>
      <c r="AC568" s="18">
        <f ca="1">AB425/$P282*(1-AngCal!$C$28)+AC425/$Q282*AngCal!$C$28</f>
        <v>2.4424303575758553E-4</v>
      </c>
      <c r="AD568" s="18">
        <f ca="1">AC568*(1-AngCal!$B$28)+AE568*AngCal!$B$28</f>
        <v>2.4424303575758553E-4</v>
      </c>
      <c r="AE568" s="18">
        <f ca="1">AD425/$R282*(1-AngCal!$C$28)+AE425/$S282*AngCal!$C$28</f>
        <v>2.4424303575758553E-4</v>
      </c>
    </row>
    <row r="569" spans="2:31" x14ac:dyDescent="0.15">
      <c r="B569">
        <v>125.563</v>
      </c>
      <c r="C569">
        <v>1</v>
      </c>
      <c r="D569" s="18">
        <v>2.64E-3</v>
      </c>
      <c r="E569" s="18">
        <v>9.8089999999999997E-2</v>
      </c>
      <c r="F569" s="18">
        <v>0.27600000000000002</v>
      </c>
      <c r="G569" s="18">
        <v>0.9073</v>
      </c>
      <c r="H569" s="18">
        <v>0.1095</v>
      </c>
      <c r="I569" s="18">
        <v>2.1120000000000001</v>
      </c>
      <c r="J569" s="18">
        <v>0.31690000000000002</v>
      </c>
      <c r="K569" s="18">
        <v>0.27</v>
      </c>
      <c r="L569" s="18">
        <v>2.9049999999999998</v>
      </c>
      <c r="M569" s="18">
        <v>0.49099999999999999</v>
      </c>
      <c r="O569" s="18">
        <f t="shared" si="95"/>
        <v>7126.5</v>
      </c>
      <c r="P569" s="113">
        <f t="shared" ca="1" si="91"/>
        <v>1.4730407205378582</v>
      </c>
      <c r="Q569" s="18">
        <f ca="1">P426/$P283*(1-AngCal!$C$28)+Q426/$Q283*AngCal!$C$28</f>
        <v>1.4730407205378582</v>
      </c>
      <c r="R569" s="18">
        <f ca="1">Q569*(1-AngCal!$B$28)+S569*AngCal!$B$28</f>
        <v>1.4730407205378582</v>
      </c>
      <c r="S569" s="18">
        <f ca="1">R426/$R283*(1-AngCal!$C$28)+S426/$S283*AngCal!$C$28</f>
        <v>1.4730407205378582</v>
      </c>
      <c r="T569" s="113">
        <f t="shared" ca="1" si="92"/>
        <v>4.7817910392720982E-3</v>
      </c>
      <c r="U569" s="18">
        <f ca="1">T426/$P283*(1-AngCal!$C$28)+U426/$Q283*AngCal!$C$28</f>
        <v>4.7817910392720982E-3</v>
      </c>
      <c r="V569">
        <f ca="1">U569*(1-AngCal!$B$28)+W569*AngCal!$B$28</f>
        <v>4.7817910392720982E-3</v>
      </c>
      <c r="W569" s="18">
        <f ca="1">V426/$R283*(1-AngCal!$C$28)+W426/$S283*AngCal!$C$28</f>
        <v>4.7817910392720982E-3</v>
      </c>
      <c r="X569" s="113">
        <f t="shared" ca="1" si="93"/>
        <v>9.9977723360603047E-5</v>
      </c>
      <c r="Y569" s="18">
        <f ca="1">X426/$P283*(1-AngCal!$C$28)+Y426/$Q283*AngCal!$C$28</f>
        <v>9.9977723360603047E-5</v>
      </c>
      <c r="Z569" s="18">
        <f ca="1">Y569*(1-AngCal!$B$28)+AA569*AngCal!$B$28</f>
        <v>9.9977723360603047E-5</v>
      </c>
      <c r="AA569" s="18">
        <f ca="1">Z426/$R283*(1-AngCal!$C$28)+AA426/$S283*AngCal!$C$28</f>
        <v>9.9977723360603047E-5</v>
      </c>
      <c r="AB569" s="113">
        <f t="shared" ca="1" si="94"/>
        <v>1.9995542086528086E-4</v>
      </c>
      <c r="AC569" s="18">
        <f ca="1">AB426/$P283*(1-AngCal!$C$28)+AC426/$Q283*AngCal!$C$28</f>
        <v>1.9995542086528086E-4</v>
      </c>
      <c r="AD569" s="18">
        <f ca="1">AC569*(1-AngCal!$B$28)+AE569*AngCal!$B$28</f>
        <v>1.9995542086528086E-4</v>
      </c>
      <c r="AE569" s="18">
        <f ca="1">AD426/$R283*(1-AngCal!$C$28)+AE426/$S283*AngCal!$C$28</f>
        <v>1.9995542086528086E-4</v>
      </c>
    </row>
    <row r="570" spans="2:31" x14ac:dyDescent="0.15">
      <c r="B570">
        <v>125.563</v>
      </c>
      <c r="C570">
        <v>3</v>
      </c>
      <c r="D570" s="18">
        <v>-4.4689999999999999E-3</v>
      </c>
      <c r="E570" s="18">
        <v>8.2059999999999994E-2</v>
      </c>
      <c r="F570" s="18">
        <v>0.11799999999999999</v>
      </c>
      <c r="G570" s="18">
        <v>0.56030000000000002</v>
      </c>
      <c r="H570" s="18">
        <v>9.0020000000000003E-2</v>
      </c>
      <c r="I570" s="18">
        <v>2</v>
      </c>
      <c r="J570" s="18">
        <v>0.28439999999999999</v>
      </c>
      <c r="K570" s="18">
        <v>0.31390000000000001</v>
      </c>
      <c r="L570" s="18">
        <v>3.0750000000000002</v>
      </c>
      <c r="M570" s="18">
        <v>0.38069999999999998</v>
      </c>
      <c r="O570" s="18">
        <f t="shared" si="95"/>
        <v>8971.7000000000007</v>
      </c>
      <c r="P570" s="113">
        <f t="shared" ca="1" si="91"/>
        <v>1.4836261010854837</v>
      </c>
      <c r="Q570" s="18">
        <f ca="1">P427/$P284*(1-AngCal!$C$28)+Q427/$Q284*AngCal!$C$28</f>
        <v>1.4836261010854837</v>
      </c>
      <c r="R570" s="18">
        <f ca="1">Q570*(1-AngCal!$B$28)+S570*AngCal!$B$28</f>
        <v>1.4836261010854837</v>
      </c>
      <c r="S570" s="18">
        <f ca="1">R427/$R284*(1-AngCal!$C$28)+S427/$S284*AngCal!$C$28</f>
        <v>1.4836261010854837</v>
      </c>
      <c r="T570" s="113">
        <f t="shared" ca="1" si="92"/>
        <v>4.6056626775203419E-3</v>
      </c>
      <c r="U570" s="18">
        <f ca="1">T427/$P284*(1-AngCal!$C$28)+U427/$Q284*AngCal!$C$28</f>
        <v>4.6056626775203419E-3</v>
      </c>
      <c r="V570">
        <f ca="1">U570*(1-AngCal!$B$28)+W570*AngCal!$B$28</f>
        <v>4.6056626775203419E-3</v>
      </c>
      <c r="W570" s="18">
        <f ca="1">V427/$R284*(1-AngCal!$C$28)+W427/$S284*AngCal!$C$28</f>
        <v>4.6056626775203419E-3</v>
      </c>
      <c r="X570" s="113">
        <f t="shared" ca="1" si="93"/>
        <v>8.1912957787308934E-5</v>
      </c>
      <c r="Y570" s="18">
        <f ca="1">X427/$P284*(1-AngCal!$C$28)+Y427/$Q284*AngCal!$C$28</f>
        <v>8.1912957787308934E-5</v>
      </c>
      <c r="Z570" s="18">
        <f ca="1">Y570*(1-AngCal!$B$28)+AA570*AngCal!$B$28</f>
        <v>8.1912957787308934E-5</v>
      </c>
      <c r="AA570" s="18">
        <f ca="1">Z427/$R284*(1-AngCal!$C$28)+AA427/$S284*AngCal!$C$28</f>
        <v>8.1912957787308934E-5</v>
      </c>
      <c r="AB570" s="113">
        <f t="shared" ca="1" si="94"/>
        <v>1.6382589410674381E-4</v>
      </c>
      <c r="AC570" s="18">
        <f ca="1">AB427/$P284*(1-AngCal!$C$28)+AC427/$Q284*AngCal!$C$28</f>
        <v>1.6382589410674381E-4</v>
      </c>
      <c r="AD570" s="18">
        <f ca="1">AC570*(1-AngCal!$B$28)+AE570*AngCal!$B$28</f>
        <v>1.6382589410674381E-4</v>
      </c>
      <c r="AE570" s="18">
        <f ca="1">AD427/$R284*(1-AngCal!$C$28)+AE427/$S284*AngCal!$C$28</f>
        <v>1.6382589410674381E-4</v>
      </c>
    </row>
    <row r="571" spans="2:31" x14ac:dyDescent="0.15">
      <c r="B571">
        <v>125.563</v>
      </c>
      <c r="C571">
        <v>5</v>
      </c>
      <c r="D571" s="18">
        <v>1.8249999999999999E-2</v>
      </c>
      <c r="E571" s="18">
        <v>3.7530000000000001E-2</v>
      </c>
      <c r="F571" s="18">
        <v>0.1231</v>
      </c>
      <c r="G571" s="18">
        <v>0.2455</v>
      </c>
      <c r="H571" s="18">
        <v>9.8519999999999996E-2</v>
      </c>
      <c r="I571" s="18">
        <v>1.9710000000000001</v>
      </c>
      <c r="J571" s="18">
        <v>0.35699999999999998</v>
      </c>
      <c r="K571" s="18">
        <v>0.35310000000000002</v>
      </c>
      <c r="L571" s="18">
        <v>3.2429999999999999</v>
      </c>
      <c r="M571" s="18">
        <v>0.4466</v>
      </c>
      <c r="O571" s="18">
        <f t="shared" si="95"/>
        <v>10000</v>
      </c>
      <c r="P571" s="113">
        <f t="shared" ca="1" si="91"/>
        <v>1.4876360391657559</v>
      </c>
      <c r="Q571" s="18">
        <f ca="1">P428/$P285*(1-AngCal!$C$28)+Q428/$Q285*AngCal!$C$28</f>
        <v>1.4876360391657559</v>
      </c>
      <c r="R571" s="18">
        <f ca="1">Q571*(1-AngCal!$B$28)+S571*AngCal!$B$28</f>
        <v>1.4876360391657559</v>
      </c>
      <c r="S571" s="18">
        <f ca="1">R428/$R285*(1-AngCal!$C$28)+S428/$S285*AngCal!$C$28</f>
        <v>1.4876360391657559</v>
      </c>
      <c r="T571" s="113">
        <f t="shared" ca="1" si="92"/>
        <v>4.5407908680223678E-3</v>
      </c>
      <c r="U571" s="18">
        <f ca="1">T428/$P285*(1-AngCal!$C$28)+U428/$Q285*AngCal!$C$28</f>
        <v>4.5407908680223678E-3</v>
      </c>
      <c r="V571">
        <f ca="1">U571*(1-AngCal!$B$28)+W571*AngCal!$B$28</f>
        <v>4.5407908680223678E-3</v>
      </c>
      <c r="W571" s="18">
        <f ca="1">V428/$R285*(1-AngCal!$C$28)+W428/$S285*AngCal!$C$28</f>
        <v>4.5407908680223678E-3</v>
      </c>
      <c r="X571" s="113">
        <f t="shared" ca="1" si="93"/>
        <v>7.4589181637244308E-5</v>
      </c>
      <c r="Y571" s="18">
        <f ca="1">X428/$P285*(1-AngCal!$C$28)+Y428/$Q285*AngCal!$C$28</f>
        <v>7.4589181637244308E-5</v>
      </c>
      <c r="Z571" s="18">
        <f ca="1">Y571*(1-AngCal!$B$28)+AA571*AngCal!$B$28</f>
        <v>7.4589181637244308E-5</v>
      </c>
      <c r="AA571" s="18">
        <f ca="1">Z428/$R285*(1-AngCal!$C$28)+AA428/$S285*AngCal!$C$28</f>
        <v>7.4589181637244308E-5</v>
      </c>
      <c r="AB571" s="113">
        <f t="shared" ca="1" si="94"/>
        <v>1.4917834326346957E-4</v>
      </c>
      <c r="AC571" s="18">
        <f ca="1">AB428/$P285*(1-AngCal!$C$28)+AC428/$Q285*AngCal!$C$28</f>
        <v>1.4917834326346957E-4</v>
      </c>
      <c r="AD571" s="18">
        <f ca="1">AC571*(1-AngCal!$B$28)+AE571*AngCal!$B$28</f>
        <v>1.4917834326346957E-4</v>
      </c>
      <c r="AE571" s="18">
        <f ca="1">AD428/$R285*(1-AngCal!$C$28)+AE428/$S285*AngCal!$C$28</f>
        <v>1.4917834326346957E-4</v>
      </c>
    </row>
    <row r="572" spans="2:31" x14ac:dyDescent="0.15">
      <c r="B572">
        <v>125.563</v>
      </c>
      <c r="C572">
        <v>7</v>
      </c>
      <c r="D572" s="18">
        <v>1.9269999999999999E-2</v>
      </c>
      <c r="E572" s="18">
        <v>3.4450000000000001E-2</v>
      </c>
      <c r="F572" s="18">
        <v>0.13919999999999999</v>
      </c>
      <c r="G572" s="18">
        <v>0.19209999999999999</v>
      </c>
      <c r="H572" s="18">
        <v>9.6540000000000001E-2</v>
      </c>
      <c r="I572" s="18">
        <v>2.0030000000000001</v>
      </c>
      <c r="J572" s="18">
        <v>0.35630000000000001</v>
      </c>
      <c r="K572" s="18">
        <v>0.36720000000000003</v>
      </c>
      <c r="L572" s="18">
        <v>3.36</v>
      </c>
      <c r="M572" s="18">
        <v>0.47720000000000001</v>
      </c>
      <c r="O572" s="18">
        <f t="shared" si="95"/>
        <v>10000</v>
      </c>
      <c r="P572" s="113">
        <f t="shared" ca="1" si="91"/>
        <v>1.4876360391657559</v>
      </c>
      <c r="Q572" s="18">
        <f ca="1">P429/$P286*(1-AngCal!$C$28)+Q429/$Q286*AngCal!$C$28</f>
        <v>1.4876360391657559</v>
      </c>
      <c r="R572" s="18">
        <f ca="1">Q572*(1-AngCal!$B$28)+S572*AngCal!$B$28</f>
        <v>1.4876360391657559</v>
      </c>
      <c r="S572" s="18">
        <f ca="1">R429/$R286*(1-AngCal!$C$28)+S429/$S286*AngCal!$C$28</f>
        <v>1.4876360391657559</v>
      </c>
      <c r="T572" s="113">
        <f t="shared" ca="1" si="92"/>
        <v>4.5407908680223678E-3</v>
      </c>
      <c r="U572" s="18">
        <f ca="1">T429/$P286*(1-AngCal!$C$28)+U429/$Q286*AngCal!$C$28</f>
        <v>4.5407908680223678E-3</v>
      </c>
      <c r="V572">
        <f ca="1">U572*(1-AngCal!$B$28)+W572*AngCal!$B$28</f>
        <v>4.5407908680223678E-3</v>
      </c>
      <c r="W572" s="18">
        <f ca="1">V429/$R286*(1-AngCal!$C$28)+W429/$S286*AngCal!$C$28</f>
        <v>4.5407908680223678E-3</v>
      </c>
      <c r="X572" s="113">
        <f t="shared" ca="1" si="93"/>
        <v>7.4589181637244308E-5</v>
      </c>
      <c r="Y572" s="18">
        <f ca="1">X429/$P286*(1-AngCal!$C$28)+Y429/$Q286*AngCal!$C$28</f>
        <v>7.4589181637244308E-5</v>
      </c>
      <c r="Z572" s="18">
        <f ca="1">Y572*(1-AngCal!$B$28)+AA572*AngCal!$B$28</f>
        <v>7.4589181637244308E-5</v>
      </c>
      <c r="AA572" s="18">
        <f ca="1">Z429/$R286*(1-AngCal!$C$28)+AA429/$S286*AngCal!$C$28</f>
        <v>7.4589181637244308E-5</v>
      </c>
      <c r="AB572" s="113">
        <f t="shared" ca="1" si="94"/>
        <v>1.4917834326346957E-4</v>
      </c>
      <c r="AC572" s="18">
        <f ca="1">AB429/$P286*(1-AngCal!$C$28)+AC429/$Q286*AngCal!$C$28</f>
        <v>1.4917834326346957E-4</v>
      </c>
      <c r="AD572" s="18">
        <f ca="1">AC572*(1-AngCal!$B$28)+AE572*AngCal!$B$28</f>
        <v>1.4917834326346957E-4</v>
      </c>
      <c r="AE572" s="18">
        <f ca="1">AD429/$R286*(1-AngCal!$C$28)+AE429/$S286*AngCal!$C$28</f>
        <v>1.4917834326346957E-4</v>
      </c>
    </row>
    <row r="573" spans="2:31" x14ac:dyDescent="0.15">
      <c r="B573">
        <v>125.563</v>
      </c>
      <c r="C573">
        <v>10</v>
      </c>
      <c r="D573" s="18">
        <v>1.4999999999999999E-2</v>
      </c>
      <c r="E573" s="18">
        <v>4.0559999999999999E-2</v>
      </c>
      <c r="F573" s="18">
        <v>0.15090000000000001</v>
      </c>
      <c r="G573" s="18">
        <v>0.1729</v>
      </c>
      <c r="H573" s="18">
        <v>9.1109999999999997E-2</v>
      </c>
      <c r="I573" s="18">
        <v>2.0619999999999998</v>
      </c>
      <c r="J573" s="18">
        <v>0.32150000000000001</v>
      </c>
      <c r="K573" s="18">
        <v>0.37830000000000003</v>
      </c>
      <c r="L573" s="18">
        <v>3.4740000000000002</v>
      </c>
      <c r="M573" s="18">
        <v>0.50600000000000001</v>
      </c>
      <c r="O573" s="18">
        <f t="shared" si="95"/>
        <v>10000</v>
      </c>
      <c r="P573" s="113">
        <f t="shared" ca="1" si="91"/>
        <v>1.4876360391657559</v>
      </c>
      <c r="Q573" s="18">
        <f ca="1">P430/$P287*(1-AngCal!$C$28)+Q430/$Q287*AngCal!$C$28</f>
        <v>1.4876360391657559</v>
      </c>
      <c r="R573" s="18">
        <f ca="1">Q573*(1-AngCal!$B$28)+S573*AngCal!$B$28</f>
        <v>1.4876360391657559</v>
      </c>
      <c r="S573" s="18">
        <f ca="1">R430/$R287*(1-AngCal!$C$28)+S430/$S287*AngCal!$C$28</f>
        <v>1.4876360391657559</v>
      </c>
      <c r="T573" s="113">
        <f t="shared" ca="1" si="92"/>
        <v>4.5407908680223678E-3</v>
      </c>
      <c r="U573" s="18">
        <f ca="1">T430/$P287*(1-AngCal!$C$28)+U430/$Q287*AngCal!$C$28</f>
        <v>4.5407908680223678E-3</v>
      </c>
      <c r="V573">
        <f ca="1">U573*(1-AngCal!$B$28)+W573*AngCal!$B$28</f>
        <v>4.5407908680223678E-3</v>
      </c>
      <c r="W573" s="18">
        <f ca="1">V430/$R287*(1-AngCal!$C$28)+W430/$S287*AngCal!$C$28</f>
        <v>4.5407908680223678E-3</v>
      </c>
      <c r="X573" s="113">
        <f t="shared" ca="1" si="93"/>
        <v>7.4589181637244308E-5</v>
      </c>
      <c r="Y573" s="18">
        <f ca="1">X430/$P287*(1-AngCal!$C$28)+Y430/$Q287*AngCal!$C$28</f>
        <v>7.4589181637244308E-5</v>
      </c>
      <c r="Z573" s="18">
        <f ca="1">Y573*(1-AngCal!$B$28)+AA573*AngCal!$B$28</f>
        <v>7.4589181637244308E-5</v>
      </c>
      <c r="AA573" s="18">
        <f ca="1">Z430/$R287*(1-AngCal!$C$28)+AA430/$S287*AngCal!$C$28</f>
        <v>7.4589181637244308E-5</v>
      </c>
      <c r="AB573" s="113">
        <f t="shared" ca="1" si="94"/>
        <v>1.4917834326346957E-4</v>
      </c>
      <c r="AC573" s="18">
        <f ca="1">AB430/$P287*(1-AngCal!$C$28)+AC430/$Q287*AngCal!$C$28</f>
        <v>1.4917834326346957E-4</v>
      </c>
      <c r="AD573" s="18">
        <f ca="1">AC573*(1-AngCal!$B$28)+AE573*AngCal!$B$28</f>
        <v>1.4917834326346957E-4</v>
      </c>
      <c r="AE573" s="18">
        <f ca="1">AD430/$R287*(1-AngCal!$C$28)+AE430/$S287*AngCal!$C$28</f>
        <v>1.4917834326346957E-4</v>
      </c>
    </row>
    <row r="574" spans="2:31" x14ac:dyDescent="0.15">
      <c r="B574">
        <v>125.563</v>
      </c>
      <c r="C574">
        <v>15</v>
      </c>
      <c r="D574" s="18">
        <v>-3.0760000000000002E-3</v>
      </c>
      <c r="E574" s="18">
        <v>0.14230000000000001</v>
      </c>
      <c r="F574" s="18">
        <v>1.3660000000000001</v>
      </c>
      <c r="G574" s="18">
        <v>1.3129999999999999</v>
      </c>
      <c r="H574" s="18">
        <v>-0.31419999999999998</v>
      </c>
      <c r="I574" s="18">
        <v>3.177</v>
      </c>
      <c r="J574" s="18">
        <v>0.26419999999999999</v>
      </c>
      <c r="K574" s="18">
        <v>0.66379999999999995</v>
      </c>
      <c r="L574" s="18">
        <v>3.22</v>
      </c>
      <c r="M574" s="18">
        <v>0.39200000000000002</v>
      </c>
      <c r="O574" s="18">
        <f t="shared" si="95"/>
        <v>10000</v>
      </c>
      <c r="P574" s="113">
        <f t="shared" ca="1" si="91"/>
        <v>1.4876360391657559</v>
      </c>
      <c r="Q574" s="18">
        <f ca="1">P431/$P288*(1-AngCal!$C$28)+Q431/$Q288*AngCal!$C$28</f>
        <v>1.4876360391657559</v>
      </c>
      <c r="R574" s="18">
        <f ca="1">Q574*(1-AngCal!$B$28)+S574*AngCal!$B$28</f>
        <v>1.4876360391657559</v>
      </c>
      <c r="S574" s="18">
        <f ca="1">R431/$R288*(1-AngCal!$C$28)+S431/$S288*AngCal!$C$28</f>
        <v>1.4876360391657559</v>
      </c>
      <c r="T574" s="113">
        <f t="shared" ca="1" si="92"/>
        <v>4.5407908680223678E-3</v>
      </c>
      <c r="U574" s="18">
        <f ca="1">T431/$P288*(1-AngCal!$C$28)+U431/$Q288*AngCal!$C$28</f>
        <v>4.5407908680223678E-3</v>
      </c>
      <c r="V574">
        <f ca="1">U574*(1-AngCal!$B$28)+W574*AngCal!$B$28</f>
        <v>4.5407908680223678E-3</v>
      </c>
      <c r="W574" s="18">
        <f ca="1">V431/$R288*(1-AngCal!$C$28)+W431/$S288*AngCal!$C$28</f>
        <v>4.5407908680223678E-3</v>
      </c>
      <c r="X574" s="113">
        <f t="shared" ca="1" si="93"/>
        <v>7.4589181637244308E-5</v>
      </c>
      <c r="Y574" s="18">
        <f ca="1">X431/$P288*(1-AngCal!$C$28)+Y431/$Q288*AngCal!$C$28</f>
        <v>7.4589181637244308E-5</v>
      </c>
      <c r="Z574" s="18">
        <f ca="1">Y574*(1-AngCal!$B$28)+AA574*AngCal!$B$28</f>
        <v>7.4589181637244308E-5</v>
      </c>
      <c r="AA574" s="18">
        <f ca="1">Z431/$R288*(1-AngCal!$C$28)+AA431/$S288*AngCal!$C$28</f>
        <v>7.4589181637244308E-5</v>
      </c>
      <c r="AB574" s="113">
        <f t="shared" ca="1" si="94"/>
        <v>1.4917834326346957E-4</v>
      </c>
      <c r="AC574" s="18">
        <f ca="1">AB431/$P288*(1-AngCal!$C$28)+AC431/$Q288*AngCal!$C$28</f>
        <v>1.4917834326346957E-4</v>
      </c>
      <c r="AD574" s="18">
        <f ca="1">AC574*(1-AngCal!$B$28)+AE574*AngCal!$B$28</f>
        <v>1.4917834326346957E-4</v>
      </c>
      <c r="AE574" s="18">
        <f ca="1">AD431/$R288*(1-AngCal!$C$28)+AE431/$S288*AngCal!$C$28</f>
        <v>1.4917834326346957E-4</v>
      </c>
    </row>
    <row r="575" spans="2:31" x14ac:dyDescent="0.15">
      <c r="B575">
        <v>125.563</v>
      </c>
      <c r="C575">
        <v>20</v>
      </c>
      <c r="D575" s="18">
        <v>3.0720000000000001E-2</v>
      </c>
      <c r="E575" s="18">
        <v>2.759E-2</v>
      </c>
      <c r="F575" s="18">
        <v>0.26379999999999998</v>
      </c>
      <c r="G575" s="18">
        <v>7.8719999999999998E-2</v>
      </c>
      <c r="H575" s="18">
        <v>6.5820000000000004E-2</v>
      </c>
      <c r="I575" s="18">
        <v>2.129</v>
      </c>
      <c r="J575" s="18">
        <v>0.249</v>
      </c>
      <c r="K575" s="18">
        <v>0.3528</v>
      </c>
      <c r="L575" s="18">
        <v>3.4409999999999998</v>
      </c>
      <c r="M575" s="18">
        <v>0.54459999999999997</v>
      </c>
      <c r="O575" s="18">
        <f t="shared" si="95"/>
        <v>10000</v>
      </c>
      <c r="P575" s="113">
        <f t="shared" ca="1" si="91"/>
        <v>1.4876360391657559</v>
      </c>
      <c r="Q575" s="18">
        <f ca="1">P432/$P289*(1-AngCal!$C$28)+Q432/$Q289*AngCal!$C$28</f>
        <v>1.4876360391657559</v>
      </c>
      <c r="R575" s="18">
        <f ca="1">Q575*(1-AngCal!$B$28)+S575*AngCal!$B$28</f>
        <v>1.4876360391657559</v>
      </c>
      <c r="S575" s="18">
        <f ca="1">R432/$R289*(1-AngCal!$C$28)+S432/$S289*AngCal!$C$28</f>
        <v>1.4876360391657559</v>
      </c>
      <c r="T575" s="113">
        <f t="shared" ca="1" si="92"/>
        <v>4.5407908680223678E-3</v>
      </c>
      <c r="U575" s="18">
        <f ca="1">T432/$P289*(1-AngCal!$C$28)+U432/$Q289*AngCal!$C$28</f>
        <v>4.5407908680223678E-3</v>
      </c>
      <c r="V575">
        <f ca="1">U575*(1-AngCal!$B$28)+W575*AngCal!$B$28</f>
        <v>4.5407908680223678E-3</v>
      </c>
      <c r="W575" s="18">
        <f ca="1">V432/$R289*(1-AngCal!$C$28)+W432/$S289*AngCal!$C$28</f>
        <v>4.5407908680223678E-3</v>
      </c>
      <c r="X575" s="113">
        <f t="shared" ca="1" si="93"/>
        <v>7.4589181637244308E-5</v>
      </c>
      <c r="Y575" s="18">
        <f ca="1">X432/$P289*(1-AngCal!$C$28)+Y432/$Q289*AngCal!$C$28</f>
        <v>7.4589181637244308E-5</v>
      </c>
      <c r="Z575" s="18">
        <f ca="1">Y575*(1-AngCal!$B$28)+AA575*AngCal!$B$28</f>
        <v>7.4589181637244308E-5</v>
      </c>
      <c r="AA575" s="18">
        <f ca="1">Z432/$R289*(1-AngCal!$C$28)+AA432/$S289*AngCal!$C$28</f>
        <v>7.4589181637244308E-5</v>
      </c>
      <c r="AB575" s="113">
        <f t="shared" ca="1" si="94"/>
        <v>1.4917834326346957E-4</v>
      </c>
      <c r="AC575" s="18">
        <f ca="1">AB432/$P289*(1-AngCal!$C$28)+AC432/$Q289*AngCal!$C$28</f>
        <v>1.4917834326346957E-4</v>
      </c>
      <c r="AD575" s="18">
        <f ca="1">AC575*(1-AngCal!$B$28)+AE575*AngCal!$B$28</f>
        <v>1.4917834326346957E-4</v>
      </c>
      <c r="AE575" s="18">
        <f ca="1">AD432/$R289*(1-AngCal!$C$28)+AE432/$S289*AngCal!$C$28</f>
        <v>1.4917834326346957E-4</v>
      </c>
    </row>
    <row r="576" spans="2:31" x14ac:dyDescent="0.15">
      <c r="B576">
        <v>171.16300000000001</v>
      </c>
      <c r="C576">
        <v>1</v>
      </c>
      <c r="D576" s="18">
        <v>4.2889999999999998E-2</v>
      </c>
      <c r="E576" s="18">
        <v>5.7169999999999999E-2</v>
      </c>
      <c r="F576" s="18">
        <v>0.65569999999999995</v>
      </c>
      <c r="G576" s="18">
        <v>0.51049999999999995</v>
      </c>
      <c r="H576" s="18">
        <v>0.1203</v>
      </c>
      <c r="I576" s="18">
        <v>2.1</v>
      </c>
      <c r="J576" s="18">
        <v>0.30580000000000002</v>
      </c>
      <c r="K576" s="18">
        <v>0.33810000000000001</v>
      </c>
      <c r="L576" s="18">
        <v>2.8660000000000001</v>
      </c>
      <c r="M576" s="18">
        <v>0.49180000000000001</v>
      </c>
      <c r="O576" s="18">
        <f t="shared" si="95"/>
        <v>10000</v>
      </c>
      <c r="P576" s="113">
        <f t="shared" ca="1" si="91"/>
        <v>1.4876360391657559</v>
      </c>
      <c r="Q576" s="18">
        <f ca="1">P433/$P290*(1-AngCal!$C$28)+Q433/$Q290*AngCal!$C$28</f>
        <v>1.4876360391657559</v>
      </c>
      <c r="R576" s="18">
        <f ca="1">Q576*(1-AngCal!$B$28)+S576*AngCal!$B$28</f>
        <v>1.4876360391657559</v>
      </c>
      <c r="S576" s="18">
        <f ca="1">R433/$R290*(1-AngCal!$C$28)+S433/$S290*AngCal!$C$28</f>
        <v>1.4876360391657559</v>
      </c>
      <c r="T576" s="113">
        <f t="shared" ca="1" si="92"/>
        <v>4.5407908680223678E-3</v>
      </c>
      <c r="U576" s="18">
        <f ca="1">T433/$P290*(1-AngCal!$C$28)+U433/$Q290*AngCal!$C$28</f>
        <v>4.5407908680223678E-3</v>
      </c>
      <c r="V576">
        <f ca="1">U576*(1-AngCal!$B$28)+W576*AngCal!$B$28</f>
        <v>4.5407908680223678E-3</v>
      </c>
      <c r="W576" s="18">
        <f ca="1">V433/$R290*(1-AngCal!$C$28)+W433/$S290*AngCal!$C$28</f>
        <v>4.5407908680223678E-3</v>
      </c>
      <c r="X576" s="113">
        <f t="shared" ca="1" si="93"/>
        <v>7.4589181637244308E-5</v>
      </c>
      <c r="Y576" s="18">
        <f ca="1">X433/$P290*(1-AngCal!$C$28)+Y433/$Q290*AngCal!$C$28</f>
        <v>7.4589181637244308E-5</v>
      </c>
      <c r="Z576" s="18">
        <f ca="1">Y576*(1-AngCal!$B$28)+AA576*AngCal!$B$28</f>
        <v>7.4589181637244308E-5</v>
      </c>
      <c r="AA576" s="18">
        <f ca="1">Z433/$R290*(1-AngCal!$C$28)+AA433/$S290*AngCal!$C$28</f>
        <v>7.4589181637244308E-5</v>
      </c>
      <c r="AB576" s="113">
        <f t="shared" ca="1" si="94"/>
        <v>1.4917834326346957E-4</v>
      </c>
      <c r="AC576" s="18">
        <f ca="1">AB433/$P290*(1-AngCal!$C$28)+AC433/$Q290*AngCal!$C$28</f>
        <v>1.4917834326346957E-4</v>
      </c>
      <c r="AD576" s="18">
        <f ca="1">AC576*(1-AngCal!$B$28)+AE576*AngCal!$B$28</f>
        <v>1.4917834326346957E-4</v>
      </c>
      <c r="AE576" s="18">
        <f ca="1">AD433/$R290*(1-AngCal!$C$28)+AE433/$S290*AngCal!$C$28</f>
        <v>1.4917834326346957E-4</v>
      </c>
    </row>
    <row r="577" spans="2:31" x14ac:dyDescent="0.15">
      <c r="B577">
        <v>171.16300000000001</v>
      </c>
      <c r="C577">
        <v>3</v>
      </c>
      <c r="D577" s="18">
        <v>4.2700000000000002E-2</v>
      </c>
      <c r="E577" s="18">
        <v>5.076E-2</v>
      </c>
      <c r="F577" s="18">
        <v>0.72789999999999999</v>
      </c>
      <c r="G577" s="18">
        <v>0.51749999999999996</v>
      </c>
      <c r="H577" s="18">
        <v>9.3310000000000004E-2</v>
      </c>
      <c r="I577" s="18">
        <v>2.0099999999999998</v>
      </c>
      <c r="J577" s="18">
        <v>0.2999</v>
      </c>
      <c r="K577" s="18">
        <v>0.38119999999999998</v>
      </c>
      <c r="L577" s="18">
        <v>3</v>
      </c>
      <c r="M577" s="18">
        <v>0.437</v>
      </c>
      <c r="O577" s="18">
        <f t="shared" si="95"/>
        <v>10000</v>
      </c>
      <c r="P577" s="113">
        <f t="shared" ca="1" si="91"/>
        <v>1.4876360391657559</v>
      </c>
      <c r="Q577" s="18">
        <f ca="1">P434/$P291*(1-AngCal!$C$28)+Q434/$Q291*AngCal!$C$28</f>
        <v>1.4876360391657559</v>
      </c>
      <c r="R577" s="18">
        <f ca="1">Q577*(1-AngCal!$B$28)+S577*AngCal!$B$28</f>
        <v>1.4876360391657559</v>
      </c>
      <c r="S577" s="18">
        <f ca="1">R434/$R291*(1-AngCal!$C$28)+S434/$S291*AngCal!$C$28</f>
        <v>1.4876360391657559</v>
      </c>
      <c r="T577" s="113">
        <f t="shared" ca="1" si="92"/>
        <v>4.5407908680223678E-3</v>
      </c>
      <c r="U577" s="18">
        <f ca="1">T434/$P291*(1-AngCal!$C$28)+U434/$Q291*AngCal!$C$28</f>
        <v>4.5407908680223678E-3</v>
      </c>
      <c r="V577">
        <f ca="1">U577*(1-AngCal!$B$28)+W577*AngCal!$B$28</f>
        <v>4.5407908680223678E-3</v>
      </c>
      <c r="W577" s="18">
        <f ca="1">V434/$R291*(1-AngCal!$C$28)+W434/$S291*AngCal!$C$28</f>
        <v>4.5407908680223678E-3</v>
      </c>
      <c r="X577" s="113">
        <f t="shared" ca="1" si="93"/>
        <v>7.4589181637244308E-5</v>
      </c>
      <c r="Y577" s="18">
        <f ca="1">X434/$P291*(1-AngCal!$C$28)+Y434/$Q291*AngCal!$C$28</f>
        <v>7.4589181637244308E-5</v>
      </c>
      <c r="Z577" s="18">
        <f ca="1">Y577*(1-AngCal!$B$28)+AA577*AngCal!$B$28</f>
        <v>7.4589181637244308E-5</v>
      </c>
      <c r="AA577" s="18">
        <f ca="1">Z434/$R291*(1-AngCal!$C$28)+AA434/$S291*AngCal!$C$28</f>
        <v>7.4589181637244308E-5</v>
      </c>
      <c r="AB577" s="113">
        <f t="shared" ca="1" si="94"/>
        <v>1.4917834326346957E-4</v>
      </c>
      <c r="AC577" s="18">
        <f ca="1">AB434/$P291*(1-AngCal!$C$28)+AC434/$Q291*AngCal!$C$28</f>
        <v>1.4917834326346957E-4</v>
      </c>
      <c r="AD577" s="18">
        <f ca="1">AC577*(1-AngCal!$B$28)+AE577*AngCal!$B$28</f>
        <v>1.4917834326346957E-4</v>
      </c>
      <c r="AE577" s="18">
        <f ca="1">AD434/$R291*(1-AngCal!$C$28)+AE434/$S291*AngCal!$C$28</f>
        <v>1.4917834326346957E-4</v>
      </c>
    </row>
    <row r="578" spans="2:31" x14ac:dyDescent="0.15">
      <c r="B578">
        <v>171.16300000000001</v>
      </c>
      <c r="C578">
        <v>5</v>
      </c>
      <c r="D578" s="18">
        <v>3.5839999999999997E-2</v>
      </c>
      <c r="E578" s="18">
        <v>5.1990000000000001E-2</v>
      </c>
      <c r="F578" s="18">
        <v>0.56740000000000002</v>
      </c>
      <c r="G578" s="18">
        <v>0.57940000000000003</v>
      </c>
      <c r="H578" s="18">
        <v>7.621E-2</v>
      </c>
      <c r="I578" s="18">
        <v>2.0489999999999999</v>
      </c>
      <c r="J578" s="18">
        <v>0.28039999999999998</v>
      </c>
      <c r="K578" s="18">
        <v>0.43130000000000002</v>
      </c>
      <c r="L578" s="18">
        <v>3.1419999999999999</v>
      </c>
      <c r="M578" s="18">
        <v>0.50629999999999997</v>
      </c>
      <c r="O578" s="18">
        <f t="shared" si="95"/>
        <v>10000</v>
      </c>
      <c r="P578" s="113">
        <f t="shared" ca="1" si="91"/>
        <v>1.4876360391657559</v>
      </c>
      <c r="Q578" s="18">
        <f ca="1">P435/$P292*(1-AngCal!$C$28)+Q435/$Q292*AngCal!$C$28</f>
        <v>1.4876360391657559</v>
      </c>
      <c r="R578" s="18">
        <f ca="1">Q578*(1-AngCal!$B$28)+S578*AngCal!$B$28</f>
        <v>1.4876360391657559</v>
      </c>
      <c r="S578" s="18">
        <f ca="1">R435/$R292*(1-AngCal!$C$28)+S435/$S292*AngCal!$C$28</f>
        <v>1.4876360391657559</v>
      </c>
      <c r="T578" s="113">
        <f t="shared" ca="1" si="92"/>
        <v>4.5407908680223678E-3</v>
      </c>
      <c r="U578" s="18">
        <f ca="1">T435/$P292*(1-AngCal!$C$28)+U435/$Q292*AngCal!$C$28</f>
        <v>4.5407908680223678E-3</v>
      </c>
      <c r="V578">
        <f ca="1">U578*(1-AngCal!$B$28)+W578*AngCal!$B$28</f>
        <v>4.5407908680223678E-3</v>
      </c>
      <c r="W578" s="18">
        <f ca="1">V435/$R292*(1-AngCal!$C$28)+W435/$S292*AngCal!$C$28</f>
        <v>4.5407908680223678E-3</v>
      </c>
      <c r="X578" s="113">
        <f t="shared" ca="1" si="93"/>
        <v>7.4589181637244308E-5</v>
      </c>
      <c r="Y578" s="18">
        <f ca="1">X435/$P292*(1-AngCal!$C$28)+Y435/$Q292*AngCal!$C$28</f>
        <v>7.4589181637244308E-5</v>
      </c>
      <c r="Z578" s="18">
        <f ca="1">Y578*(1-AngCal!$B$28)+AA578*AngCal!$B$28</f>
        <v>7.4589181637244308E-5</v>
      </c>
      <c r="AA578" s="18">
        <f ca="1">Z435/$R292*(1-AngCal!$C$28)+AA435/$S292*AngCal!$C$28</f>
        <v>7.4589181637244308E-5</v>
      </c>
      <c r="AB578" s="113">
        <f t="shared" ca="1" si="94"/>
        <v>1.4917834326346957E-4</v>
      </c>
      <c r="AC578" s="18">
        <f ca="1">AB435/$P292*(1-AngCal!$C$28)+AC435/$Q292*AngCal!$C$28</f>
        <v>1.4917834326346957E-4</v>
      </c>
      <c r="AD578" s="18">
        <f ca="1">AC578*(1-AngCal!$B$28)+AE578*AngCal!$B$28</f>
        <v>1.4917834326346957E-4</v>
      </c>
      <c r="AE578" s="18">
        <f ca="1">AD435/$R292*(1-AngCal!$C$28)+AE435/$S292*AngCal!$C$28</f>
        <v>1.4917834326346957E-4</v>
      </c>
    </row>
    <row r="579" spans="2:31" x14ac:dyDescent="0.15">
      <c r="B579">
        <v>171.16300000000001</v>
      </c>
      <c r="C579">
        <v>7</v>
      </c>
      <c r="D579" s="18">
        <v>3.1350000000000003E-2</v>
      </c>
      <c r="E579" s="18">
        <v>4.5190000000000001E-2</v>
      </c>
      <c r="F579" s="18">
        <v>0.28849999999999998</v>
      </c>
      <c r="G579" s="18">
        <v>0.371</v>
      </c>
      <c r="H579" s="18">
        <v>8.9450000000000002E-2</v>
      </c>
      <c r="I579" s="18">
        <v>2.052</v>
      </c>
      <c r="J579" s="18">
        <v>0.28920000000000001</v>
      </c>
      <c r="K579" s="18">
        <v>0.432</v>
      </c>
      <c r="L579" s="18">
        <v>3.246</v>
      </c>
      <c r="M579" s="18">
        <v>0.52400000000000002</v>
      </c>
      <c r="O579" s="18">
        <f t="shared" si="95"/>
        <v>10000</v>
      </c>
      <c r="P579" s="113">
        <f t="shared" ca="1" si="91"/>
        <v>1.4876360391657559</v>
      </c>
      <c r="Q579" s="18">
        <f ca="1">P436/$P293*(1-AngCal!$C$28)+Q436/$Q293*AngCal!$C$28</f>
        <v>1.4876360391657559</v>
      </c>
      <c r="R579" s="18">
        <f ca="1">Q579*(1-AngCal!$B$28)+S579*AngCal!$B$28</f>
        <v>1.4876360391657559</v>
      </c>
      <c r="S579" s="18">
        <f ca="1">R436/$R293*(1-AngCal!$C$28)+S436/$S293*AngCal!$C$28</f>
        <v>1.4876360391657559</v>
      </c>
      <c r="T579" s="113">
        <f t="shared" ca="1" si="92"/>
        <v>4.5407908680223678E-3</v>
      </c>
      <c r="U579" s="18">
        <f ca="1">T436/$P293*(1-AngCal!$C$28)+U436/$Q293*AngCal!$C$28</f>
        <v>4.5407908680223678E-3</v>
      </c>
      <c r="V579">
        <f ca="1">U579*(1-AngCal!$B$28)+W579*AngCal!$B$28</f>
        <v>4.5407908680223678E-3</v>
      </c>
      <c r="W579" s="18">
        <f ca="1">V436/$R293*(1-AngCal!$C$28)+W436/$S293*AngCal!$C$28</f>
        <v>4.5407908680223678E-3</v>
      </c>
      <c r="X579" s="113">
        <f t="shared" ca="1" si="93"/>
        <v>7.4589181637244308E-5</v>
      </c>
      <c r="Y579" s="18">
        <f ca="1">X436/$P293*(1-AngCal!$C$28)+Y436/$Q293*AngCal!$C$28</f>
        <v>7.4589181637244308E-5</v>
      </c>
      <c r="Z579" s="18">
        <f ca="1">Y579*(1-AngCal!$B$28)+AA579*AngCal!$B$28</f>
        <v>7.4589181637244308E-5</v>
      </c>
      <c r="AA579" s="18">
        <f ca="1">Z436/$R293*(1-AngCal!$C$28)+AA436/$S293*AngCal!$C$28</f>
        <v>7.4589181637244308E-5</v>
      </c>
      <c r="AB579" s="113">
        <f t="shared" ca="1" si="94"/>
        <v>1.4917834326346957E-4</v>
      </c>
      <c r="AC579" s="18">
        <f ca="1">AB436/$P293*(1-AngCal!$C$28)+AC436/$Q293*AngCal!$C$28</f>
        <v>1.4917834326346957E-4</v>
      </c>
      <c r="AD579" s="18">
        <f ca="1">AC579*(1-AngCal!$B$28)+AE579*AngCal!$B$28</f>
        <v>1.4917834326346957E-4</v>
      </c>
      <c r="AE579" s="18">
        <f ca="1">AD436/$R293*(1-AngCal!$C$28)+AE436/$S293*AngCal!$C$28</f>
        <v>1.4917834326346957E-4</v>
      </c>
    </row>
    <row r="580" spans="2:31" x14ac:dyDescent="0.15">
      <c r="B580">
        <v>171.16300000000001</v>
      </c>
      <c r="C580">
        <v>10</v>
      </c>
      <c r="D580" s="18">
        <v>3.526E-2</v>
      </c>
      <c r="E580" s="18">
        <v>0.6361</v>
      </c>
      <c r="F580" s="18">
        <v>4.3810000000000002</v>
      </c>
      <c r="G580" s="18">
        <v>0.67490000000000006</v>
      </c>
      <c r="H580" s="18">
        <v>0.17349999999999999</v>
      </c>
      <c r="I580" s="18">
        <v>2.1419999999999999</v>
      </c>
      <c r="J580" s="18">
        <v>0.91439999999999999</v>
      </c>
      <c r="K580" s="18">
        <v>9.6490000000000006E-2</v>
      </c>
      <c r="L580" s="18">
        <v>2.4860000000000002</v>
      </c>
      <c r="M580" s="18">
        <v>0.25319999999999998</v>
      </c>
      <c r="O580" s="18">
        <f t="shared" si="95"/>
        <v>10000</v>
      </c>
      <c r="P580" s="113">
        <f t="shared" ref="P580:P590" ca="1" si="96">R580*P730</f>
        <v>1.4876360391657559</v>
      </c>
      <c r="Q580" s="18">
        <f ca="1">P437/$P294*(1-AngCal!$C$28)+Q437/$Q294*AngCal!$C$28</f>
        <v>1.4876360391657559</v>
      </c>
      <c r="R580" s="18">
        <f ca="1">Q580*(1-AngCal!$B$28)+S580*AngCal!$B$28</f>
        <v>1.4876360391657559</v>
      </c>
      <c r="S580" s="18">
        <f ca="1">R437/$R294*(1-AngCal!$C$28)+S437/$S294*AngCal!$C$28</f>
        <v>1.4876360391657559</v>
      </c>
      <c r="T580" s="113">
        <f t="shared" ref="T580:T590" ca="1" si="97">V580*T730</f>
        <v>4.5407908680223678E-3</v>
      </c>
      <c r="U580" s="18">
        <f ca="1">T437/$P294*(1-AngCal!$C$28)+U437/$Q294*AngCal!$C$28</f>
        <v>4.5407908680223678E-3</v>
      </c>
      <c r="V580">
        <f ca="1">U580*(1-AngCal!$B$28)+W580*AngCal!$B$28</f>
        <v>4.5407908680223678E-3</v>
      </c>
      <c r="W580" s="18">
        <f ca="1">V437/$R294*(1-AngCal!$C$28)+W437/$S294*AngCal!$C$28</f>
        <v>4.5407908680223678E-3</v>
      </c>
      <c r="X580" s="113">
        <f t="shared" ref="X580:X590" ca="1" si="98">Z580*X730</f>
        <v>7.4589181637244308E-5</v>
      </c>
      <c r="Y580" s="18">
        <f ca="1">X437/$P294*(1-AngCal!$C$28)+Y437/$Q294*AngCal!$C$28</f>
        <v>7.4589181637244308E-5</v>
      </c>
      <c r="Z580" s="18">
        <f ca="1">Y580*(1-AngCal!$B$28)+AA580*AngCal!$B$28</f>
        <v>7.4589181637244308E-5</v>
      </c>
      <c r="AA580" s="18">
        <f ca="1">Z437/$R294*(1-AngCal!$C$28)+AA437/$S294*AngCal!$C$28</f>
        <v>7.4589181637244308E-5</v>
      </c>
      <c r="AB580" s="113">
        <f t="shared" ref="AB580:AB590" ca="1" si="99">AD580*AB730</f>
        <v>1.4917834326346957E-4</v>
      </c>
      <c r="AC580" s="18">
        <f ca="1">AB437/$P294*(1-AngCal!$C$28)+AC437/$Q294*AngCal!$C$28</f>
        <v>1.4917834326346957E-4</v>
      </c>
      <c r="AD580" s="18">
        <f ca="1">AC580*(1-AngCal!$B$28)+AE580*AngCal!$B$28</f>
        <v>1.4917834326346957E-4</v>
      </c>
      <c r="AE580" s="18">
        <f ca="1">AD437/$R294*(1-AngCal!$C$28)+AE437/$S294*AngCal!$C$28</f>
        <v>1.4917834326346957E-4</v>
      </c>
    </row>
    <row r="581" spans="2:31" x14ac:dyDescent="0.15">
      <c r="B581">
        <v>171.16300000000001</v>
      </c>
      <c r="C581">
        <v>15</v>
      </c>
      <c r="D581" s="18">
        <v>6.8919999999999997E-3</v>
      </c>
      <c r="E581" s="18">
        <v>-3.3579999999999999E-2</v>
      </c>
      <c r="F581" s="18">
        <v>1.117</v>
      </c>
      <c r="G581" s="18">
        <v>0.21079999999999999</v>
      </c>
      <c r="H581" s="18">
        <v>0.223</v>
      </c>
      <c r="I581" s="18">
        <v>3.1379999999999999</v>
      </c>
      <c r="J581" s="18">
        <v>2.5</v>
      </c>
      <c r="K581" s="18">
        <v>0.45</v>
      </c>
      <c r="L581" s="18">
        <v>3.0230000000000001</v>
      </c>
      <c r="M581" s="18">
        <v>0.6885</v>
      </c>
      <c r="O581" s="18">
        <f t="shared" si="95"/>
        <v>10000</v>
      </c>
      <c r="P581" s="113">
        <f t="shared" ca="1" si="96"/>
        <v>1.4876360391657559</v>
      </c>
      <c r="Q581" s="18">
        <f ca="1">P438/$P295*(1-AngCal!$C$28)+Q438/$Q295*AngCal!$C$28</f>
        <v>1.4876360391657559</v>
      </c>
      <c r="R581" s="18">
        <f ca="1">Q581*(1-AngCal!$B$28)+S581*AngCal!$B$28</f>
        <v>1.4876360391657559</v>
      </c>
      <c r="S581" s="18">
        <f ca="1">R438/$R295*(1-AngCal!$C$28)+S438/$S295*AngCal!$C$28</f>
        <v>1.4876360391657559</v>
      </c>
      <c r="T581" s="113">
        <f t="shared" ca="1" si="97"/>
        <v>4.5407908680223678E-3</v>
      </c>
      <c r="U581" s="18">
        <f ca="1">T438/$P295*(1-AngCal!$C$28)+U438/$Q295*AngCal!$C$28</f>
        <v>4.5407908680223678E-3</v>
      </c>
      <c r="V581">
        <f ca="1">U581*(1-AngCal!$B$28)+W581*AngCal!$B$28</f>
        <v>4.5407908680223678E-3</v>
      </c>
      <c r="W581" s="18">
        <f ca="1">V438/$R295*(1-AngCal!$C$28)+W438/$S295*AngCal!$C$28</f>
        <v>4.5407908680223678E-3</v>
      </c>
      <c r="X581" s="113">
        <f t="shared" ca="1" si="98"/>
        <v>7.4589181637244308E-5</v>
      </c>
      <c r="Y581" s="18">
        <f ca="1">X438/$P295*(1-AngCal!$C$28)+Y438/$Q295*AngCal!$C$28</f>
        <v>7.4589181637244308E-5</v>
      </c>
      <c r="Z581" s="18">
        <f ca="1">Y581*(1-AngCal!$B$28)+AA581*AngCal!$B$28</f>
        <v>7.4589181637244308E-5</v>
      </c>
      <c r="AA581" s="18">
        <f ca="1">Z438/$R295*(1-AngCal!$C$28)+AA438/$S295*AngCal!$C$28</f>
        <v>7.4589181637244308E-5</v>
      </c>
      <c r="AB581" s="113">
        <f t="shared" ca="1" si="99"/>
        <v>1.4917834326346957E-4</v>
      </c>
      <c r="AC581" s="18">
        <f ca="1">AB438/$P295*(1-AngCal!$C$28)+AC438/$Q295*AngCal!$C$28</f>
        <v>1.4917834326346957E-4</v>
      </c>
      <c r="AD581" s="18">
        <f ca="1">AC581*(1-AngCal!$B$28)+AE581*AngCal!$B$28</f>
        <v>1.4917834326346957E-4</v>
      </c>
      <c r="AE581" s="18">
        <f ca="1">AD438/$R295*(1-AngCal!$C$28)+AE438/$S295*AngCal!$C$28</f>
        <v>1.4917834326346957E-4</v>
      </c>
    </row>
    <row r="582" spans="2:31" x14ac:dyDescent="0.15">
      <c r="B582">
        <v>171.16300000000001</v>
      </c>
      <c r="C582">
        <v>20</v>
      </c>
      <c r="D582" s="18">
        <v>5.8020000000000002E-2</v>
      </c>
      <c r="E582" s="18">
        <v>-4.1619999999999997E-2</v>
      </c>
      <c r="F582" s="18">
        <v>0.39379999999999998</v>
      </c>
      <c r="G582" s="18">
        <v>7.8259999999999996E-2</v>
      </c>
      <c r="H582" s="18">
        <v>-0.1</v>
      </c>
      <c r="I582" s="18">
        <v>1.248</v>
      </c>
      <c r="J582" s="18">
        <v>0.31059999999999999</v>
      </c>
      <c r="K582" s="18">
        <v>0.73160000000000003</v>
      </c>
      <c r="L582" s="18">
        <v>2.9420000000000002</v>
      </c>
      <c r="M582" s="18">
        <v>1.069</v>
      </c>
      <c r="O582" s="18">
        <f t="shared" si="95"/>
        <v>10000</v>
      </c>
      <c r="P582" s="113">
        <f t="shared" ca="1" si="96"/>
        <v>1.4876360391657559</v>
      </c>
      <c r="Q582" s="18">
        <f ca="1">P439/$P296*(1-AngCal!$C$28)+Q439/$Q296*AngCal!$C$28</f>
        <v>1.4876360391657559</v>
      </c>
      <c r="R582" s="18">
        <f ca="1">Q582*(1-AngCal!$B$28)+S582*AngCal!$B$28</f>
        <v>1.4876360391657559</v>
      </c>
      <c r="S582" s="18">
        <f ca="1">R439/$R296*(1-AngCal!$C$28)+S439/$S296*AngCal!$C$28</f>
        <v>1.4876360391657559</v>
      </c>
      <c r="T582" s="113">
        <f t="shared" ca="1" si="97"/>
        <v>4.5407908680223678E-3</v>
      </c>
      <c r="U582" s="18">
        <f ca="1">T439/$P296*(1-AngCal!$C$28)+U439/$Q296*AngCal!$C$28</f>
        <v>4.5407908680223678E-3</v>
      </c>
      <c r="V582">
        <f ca="1">U582*(1-AngCal!$B$28)+W582*AngCal!$B$28</f>
        <v>4.5407908680223678E-3</v>
      </c>
      <c r="W582" s="18">
        <f ca="1">V439/$R296*(1-AngCal!$C$28)+W439/$S296*AngCal!$C$28</f>
        <v>4.5407908680223678E-3</v>
      </c>
      <c r="X582" s="113">
        <f t="shared" ca="1" si="98"/>
        <v>7.4589181637244308E-5</v>
      </c>
      <c r="Y582" s="18">
        <f ca="1">X439/$P296*(1-AngCal!$C$28)+Y439/$Q296*AngCal!$C$28</f>
        <v>7.4589181637244308E-5</v>
      </c>
      <c r="Z582" s="18">
        <f ca="1">Y582*(1-AngCal!$B$28)+AA582*AngCal!$B$28</f>
        <v>7.4589181637244308E-5</v>
      </c>
      <c r="AA582" s="18">
        <f ca="1">Z439/$R296*(1-AngCal!$C$28)+AA439/$S296*AngCal!$C$28</f>
        <v>7.4589181637244308E-5</v>
      </c>
      <c r="AB582" s="113">
        <f t="shared" ca="1" si="99"/>
        <v>1.4917834326346957E-4</v>
      </c>
      <c r="AC582" s="18">
        <f ca="1">AB439/$P296*(1-AngCal!$C$28)+AC439/$Q296*AngCal!$C$28</f>
        <v>1.4917834326346957E-4</v>
      </c>
      <c r="AD582" s="18">
        <f ca="1">AC582*(1-AngCal!$B$28)+AE582*AngCal!$B$28</f>
        <v>1.4917834326346957E-4</v>
      </c>
      <c r="AE582" s="18">
        <f ca="1">AD439/$R296*(1-AngCal!$C$28)+AE439/$S296*AngCal!$C$28</f>
        <v>1.4917834326346957E-4</v>
      </c>
    </row>
    <row r="583" spans="2:31" x14ac:dyDescent="0.15">
      <c r="B583">
        <v>233.56299999999999</v>
      </c>
      <c r="C583">
        <v>1</v>
      </c>
      <c r="D583" s="18">
        <v>5.0360000000000002E-2</v>
      </c>
      <c r="E583" s="18">
        <v>7.1889999999999996E-2</v>
      </c>
      <c r="F583" s="18">
        <v>0.88229999999999997</v>
      </c>
      <c r="G583" s="18">
        <v>0.44119999999999998</v>
      </c>
      <c r="H583" s="18">
        <v>0.10879999999999999</v>
      </c>
      <c r="I583" s="18">
        <v>2.1019999999999999</v>
      </c>
      <c r="J583" s="18">
        <v>0.27589999999999998</v>
      </c>
      <c r="K583" s="18">
        <v>0.43180000000000002</v>
      </c>
      <c r="L583" s="18">
        <v>2.8420000000000001</v>
      </c>
      <c r="M583" s="18">
        <v>0.4743</v>
      </c>
      <c r="O583" s="18">
        <f t="shared" si="95"/>
        <v>10000</v>
      </c>
      <c r="P583" s="113">
        <f t="shared" ca="1" si="96"/>
        <v>1.4876360391657559</v>
      </c>
      <c r="Q583" s="18">
        <f ca="1">P440/$P297*(1-AngCal!$C$28)+Q440/$Q297*AngCal!$C$28</f>
        <v>1.4876360391657559</v>
      </c>
      <c r="R583" s="18">
        <f ca="1">Q583*(1-AngCal!$B$28)+S583*AngCal!$B$28</f>
        <v>1.4876360391657559</v>
      </c>
      <c r="S583" s="18">
        <f ca="1">R440/$R297*(1-AngCal!$C$28)+S440/$S297*AngCal!$C$28</f>
        <v>1.4876360391657559</v>
      </c>
      <c r="T583" s="113">
        <f t="shared" ca="1" si="97"/>
        <v>4.5407908680223678E-3</v>
      </c>
      <c r="U583" s="18">
        <f ca="1">T440/$P297*(1-AngCal!$C$28)+U440/$Q297*AngCal!$C$28</f>
        <v>4.5407908680223678E-3</v>
      </c>
      <c r="V583">
        <f ca="1">U583*(1-AngCal!$B$28)+W583*AngCal!$B$28</f>
        <v>4.5407908680223678E-3</v>
      </c>
      <c r="W583" s="18">
        <f ca="1">V440/$R297*(1-AngCal!$C$28)+W440/$S297*AngCal!$C$28</f>
        <v>4.5407908680223678E-3</v>
      </c>
      <c r="X583" s="113">
        <f t="shared" ca="1" si="98"/>
        <v>7.4589181637244308E-5</v>
      </c>
      <c r="Y583" s="18">
        <f ca="1">X440/$P297*(1-AngCal!$C$28)+Y440/$Q297*AngCal!$C$28</f>
        <v>7.4589181637244308E-5</v>
      </c>
      <c r="Z583" s="18">
        <f ca="1">Y583*(1-AngCal!$B$28)+AA583*AngCal!$B$28</f>
        <v>7.4589181637244308E-5</v>
      </c>
      <c r="AA583" s="18">
        <f ca="1">Z440/$R297*(1-AngCal!$C$28)+AA440/$S297*AngCal!$C$28</f>
        <v>7.4589181637244308E-5</v>
      </c>
      <c r="AB583" s="113">
        <f t="shared" ca="1" si="99"/>
        <v>1.4917834326346957E-4</v>
      </c>
      <c r="AC583" s="18">
        <f ca="1">AB440/$P297*(1-AngCal!$C$28)+AC440/$Q297*AngCal!$C$28</f>
        <v>1.4917834326346957E-4</v>
      </c>
      <c r="AD583" s="18">
        <f ca="1">AC583*(1-AngCal!$B$28)+AE583*AngCal!$B$28</f>
        <v>1.4917834326346957E-4</v>
      </c>
      <c r="AE583" s="18">
        <f ca="1">AD440/$R297*(1-AngCal!$C$28)+AE440/$S297*AngCal!$C$28</f>
        <v>1.4917834326346957E-4</v>
      </c>
    </row>
    <row r="584" spans="2:31" x14ac:dyDescent="0.15">
      <c r="B584">
        <v>233.56299999999999</v>
      </c>
      <c r="C584">
        <v>3</v>
      </c>
      <c r="D584" s="18">
        <v>4.3799999999999999E-2</v>
      </c>
      <c r="E584" s="18">
        <v>7.8149999999999997E-2</v>
      </c>
      <c r="F584" s="18">
        <v>0.86670000000000003</v>
      </c>
      <c r="G584" s="18">
        <v>0.4274</v>
      </c>
      <c r="H584" s="18">
        <v>9.6060000000000006E-2</v>
      </c>
      <c r="I584" s="18">
        <v>2.0409999999999999</v>
      </c>
      <c r="J584" s="18">
        <v>0.247</v>
      </c>
      <c r="K584" s="18">
        <v>0.45090000000000002</v>
      </c>
      <c r="L584" s="18">
        <v>2.9540000000000002</v>
      </c>
      <c r="M584" s="18">
        <v>0.43049999999999999</v>
      </c>
      <c r="O584" s="18">
        <f>O155</f>
        <v>10000</v>
      </c>
      <c r="P584" s="113">
        <f t="shared" ca="1" si="96"/>
        <v>1.4876360391657559</v>
      </c>
      <c r="Q584" s="18">
        <f ca="1">P441/$P298*(1-AngCal!$C$28)+Q441/$Q298*AngCal!$C$28</f>
        <v>1.4876360391657559</v>
      </c>
      <c r="R584" s="18">
        <f ca="1">Q584*(1-AngCal!$B$28)+S584*AngCal!$B$28</f>
        <v>1.4876360391657559</v>
      </c>
      <c r="S584" s="18">
        <f ca="1">R441/$R298*(1-AngCal!$C$28)+S441/$S298*AngCal!$C$28</f>
        <v>1.4876360391657559</v>
      </c>
      <c r="T584" s="113">
        <f t="shared" ca="1" si="97"/>
        <v>4.5407908680223678E-3</v>
      </c>
      <c r="U584" s="18">
        <f ca="1">T441/$P298*(1-AngCal!$C$28)+U441/$Q298*AngCal!$C$28</f>
        <v>4.5407908680223678E-3</v>
      </c>
      <c r="V584">
        <f ca="1">U584*(1-AngCal!$B$28)+W584*AngCal!$B$28</f>
        <v>4.5407908680223678E-3</v>
      </c>
      <c r="W584" s="18">
        <f ca="1">V441/$R298*(1-AngCal!$C$28)+W441/$S298*AngCal!$C$28</f>
        <v>4.5407908680223678E-3</v>
      </c>
      <c r="X584" s="113">
        <f t="shared" ca="1" si="98"/>
        <v>7.4589181637244308E-5</v>
      </c>
      <c r="Y584" s="18">
        <f ca="1">X441/$P298*(1-AngCal!$C$28)+Y441/$Q298*AngCal!$C$28</f>
        <v>7.4589181637244308E-5</v>
      </c>
      <c r="Z584" s="18">
        <f ca="1">Y584*(1-AngCal!$B$28)+AA584*AngCal!$B$28</f>
        <v>7.4589181637244308E-5</v>
      </c>
      <c r="AA584" s="18">
        <f ca="1">Z441/$R298*(1-AngCal!$C$28)+AA441/$S298*AngCal!$C$28</f>
        <v>7.4589181637244308E-5</v>
      </c>
      <c r="AB584" s="113">
        <f t="shared" ca="1" si="99"/>
        <v>1.4917834326346957E-4</v>
      </c>
      <c r="AC584" s="18">
        <f ca="1">AB441/$P298*(1-AngCal!$C$28)+AC441/$Q298*AngCal!$C$28</f>
        <v>1.4917834326346957E-4</v>
      </c>
      <c r="AD584" s="18">
        <f ca="1">AC584*(1-AngCal!$B$28)+AE584*AngCal!$B$28</f>
        <v>1.4917834326346957E-4</v>
      </c>
      <c r="AE584" s="18">
        <f ca="1">AD441/$R298*(1-AngCal!$C$28)+AE441/$S298*AngCal!$C$28</f>
        <v>1.4917834326346957E-4</v>
      </c>
    </row>
    <row r="585" spans="2:31" x14ac:dyDescent="0.15">
      <c r="B585">
        <v>233.56299999999999</v>
      </c>
      <c r="C585">
        <v>5</v>
      </c>
      <c r="D585" s="18">
        <v>4.2979999999999997E-2</v>
      </c>
      <c r="E585" s="18">
        <v>6.7750000000000005E-2</v>
      </c>
      <c r="F585" s="18">
        <v>0.88100000000000001</v>
      </c>
      <c r="G585" s="18">
        <v>0.42699999999999999</v>
      </c>
      <c r="H585" s="18">
        <v>6.9339999999999999E-2</v>
      </c>
      <c r="I585" s="18">
        <v>2.077</v>
      </c>
      <c r="J585" s="18">
        <v>0.21310000000000001</v>
      </c>
      <c r="K585" s="18">
        <v>0.52539999999999998</v>
      </c>
      <c r="L585" s="18">
        <v>3.0630000000000002</v>
      </c>
      <c r="M585" s="18">
        <v>0.51819999999999999</v>
      </c>
      <c r="O585" s="18">
        <f t="shared" ref="O585:O590" si="100">O156</f>
        <v>10000</v>
      </c>
      <c r="P585" s="113">
        <f t="shared" ca="1" si="96"/>
        <v>1.4876360391657559</v>
      </c>
      <c r="Q585" s="18">
        <f ca="1">P442/$P299*(1-AngCal!$C$28)+Q442/$Q299*AngCal!$C$28</f>
        <v>1.4876360391657559</v>
      </c>
      <c r="R585" s="18">
        <f ca="1">Q585*(1-AngCal!$B$28)+S585*AngCal!$B$28</f>
        <v>1.4876360391657559</v>
      </c>
      <c r="S585" s="18">
        <f ca="1">R442/$R299*(1-AngCal!$C$28)+S442/$S299*AngCal!$C$28</f>
        <v>1.4876360391657559</v>
      </c>
      <c r="T585" s="113">
        <f t="shared" ca="1" si="97"/>
        <v>4.5407908680223678E-3</v>
      </c>
      <c r="U585" s="18">
        <f ca="1">T442/$P299*(1-AngCal!$C$28)+U442/$Q299*AngCal!$C$28</f>
        <v>4.5407908680223678E-3</v>
      </c>
      <c r="V585">
        <f ca="1">U585*(1-AngCal!$B$28)+W585*AngCal!$B$28</f>
        <v>4.5407908680223678E-3</v>
      </c>
      <c r="W585" s="18">
        <f ca="1">V442/$R299*(1-AngCal!$C$28)+W442/$S299*AngCal!$C$28</f>
        <v>4.5407908680223678E-3</v>
      </c>
      <c r="X585" s="113">
        <f t="shared" ca="1" si="98"/>
        <v>7.4589181637244308E-5</v>
      </c>
      <c r="Y585" s="18">
        <f ca="1">X442/$P299*(1-AngCal!$C$28)+Y442/$Q299*AngCal!$C$28</f>
        <v>7.4589181637244308E-5</v>
      </c>
      <c r="Z585" s="18">
        <f ca="1">Y585*(1-AngCal!$B$28)+AA585*AngCal!$B$28</f>
        <v>7.4589181637244308E-5</v>
      </c>
      <c r="AA585" s="18">
        <f ca="1">Z442/$R299*(1-AngCal!$C$28)+AA442/$S299*AngCal!$C$28</f>
        <v>7.4589181637244308E-5</v>
      </c>
      <c r="AB585" s="113">
        <f t="shared" ca="1" si="99"/>
        <v>1.4917834326346957E-4</v>
      </c>
      <c r="AC585" s="18">
        <f ca="1">AB442/$P299*(1-AngCal!$C$28)+AC442/$Q299*AngCal!$C$28</f>
        <v>1.4917834326346957E-4</v>
      </c>
      <c r="AD585" s="18">
        <f ca="1">AC585*(1-AngCal!$B$28)+AE585*AngCal!$B$28</f>
        <v>1.4917834326346957E-4</v>
      </c>
      <c r="AE585" s="18">
        <f ca="1">AD442/$R299*(1-AngCal!$C$28)+AE442/$S299*AngCal!$C$28</f>
        <v>1.4917834326346957E-4</v>
      </c>
    </row>
    <row r="586" spans="2:31" x14ac:dyDescent="0.15">
      <c r="B586">
        <v>233.56299999999999</v>
      </c>
      <c r="C586">
        <v>7</v>
      </c>
      <c r="D586" s="18">
        <v>3.789E-2</v>
      </c>
      <c r="E586" s="18">
        <v>6.6869999999999999E-2</v>
      </c>
      <c r="F586" s="18">
        <v>0.87719999999999998</v>
      </c>
      <c r="G586" s="18">
        <v>0.4405</v>
      </c>
      <c r="H586" s="18">
        <v>5.9429999999999997E-2</v>
      </c>
      <c r="I586" s="18">
        <v>2.1040000000000001</v>
      </c>
      <c r="J586" s="18">
        <v>0.1893</v>
      </c>
      <c r="K586" s="18">
        <v>0.55700000000000005</v>
      </c>
      <c r="L586" s="18">
        <v>3.1419999999999999</v>
      </c>
      <c r="M586" s="18">
        <v>0.57010000000000005</v>
      </c>
      <c r="O586" s="18">
        <f t="shared" si="100"/>
        <v>10000</v>
      </c>
      <c r="P586" s="113">
        <f t="shared" ca="1" si="96"/>
        <v>1.4876360391657559</v>
      </c>
      <c r="Q586" s="18">
        <f ca="1">P443/$P300*(1-AngCal!$C$28)+Q443/$Q300*AngCal!$C$28</f>
        <v>1.4876360391657559</v>
      </c>
      <c r="R586" s="18">
        <f ca="1">Q586*(1-AngCal!$B$28)+S586*AngCal!$B$28</f>
        <v>1.4876360391657559</v>
      </c>
      <c r="S586" s="18">
        <f ca="1">R443/$R300*(1-AngCal!$C$28)+S443/$S300*AngCal!$C$28</f>
        <v>1.4876360391657559</v>
      </c>
      <c r="T586" s="113">
        <f t="shared" ca="1" si="97"/>
        <v>4.5407908680223678E-3</v>
      </c>
      <c r="U586" s="18">
        <f ca="1">T443/$P300*(1-AngCal!$C$28)+U443/$Q300*AngCal!$C$28</f>
        <v>4.5407908680223678E-3</v>
      </c>
      <c r="V586">
        <f ca="1">U586*(1-AngCal!$B$28)+W586*AngCal!$B$28</f>
        <v>4.5407908680223678E-3</v>
      </c>
      <c r="W586" s="18">
        <f ca="1">V443/$R300*(1-AngCal!$C$28)+W443/$S300*AngCal!$C$28</f>
        <v>4.5407908680223678E-3</v>
      </c>
      <c r="X586" s="113">
        <f t="shared" ca="1" si="98"/>
        <v>7.4589181637244308E-5</v>
      </c>
      <c r="Y586" s="18">
        <f ca="1">X443/$P300*(1-AngCal!$C$28)+Y443/$Q300*AngCal!$C$28</f>
        <v>7.4589181637244308E-5</v>
      </c>
      <c r="Z586" s="18">
        <f ca="1">Y586*(1-AngCal!$B$28)+AA586*AngCal!$B$28</f>
        <v>7.4589181637244308E-5</v>
      </c>
      <c r="AA586" s="18">
        <f ca="1">Z443/$R300*(1-AngCal!$C$28)+AA443/$S300*AngCal!$C$28</f>
        <v>7.4589181637244308E-5</v>
      </c>
      <c r="AB586" s="113">
        <f t="shared" ca="1" si="99"/>
        <v>1.4917834326346957E-4</v>
      </c>
      <c r="AC586" s="18">
        <f ca="1">AB443/$P300*(1-AngCal!$C$28)+AC443/$Q300*AngCal!$C$28</f>
        <v>1.4917834326346957E-4</v>
      </c>
      <c r="AD586" s="18">
        <f ca="1">AC586*(1-AngCal!$B$28)+AE586*AngCal!$B$28</f>
        <v>1.4917834326346957E-4</v>
      </c>
      <c r="AE586" s="18">
        <f ca="1">AD443/$R300*(1-AngCal!$C$28)+AE443/$S300*AngCal!$C$28</f>
        <v>1.4917834326346957E-4</v>
      </c>
    </row>
    <row r="587" spans="2:31" x14ac:dyDescent="0.15">
      <c r="B587">
        <v>233.56299999999999</v>
      </c>
      <c r="C587">
        <v>10</v>
      </c>
      <c r="D587" s="18">
        <v>3.304E-2</v>
      </c>
      <c r="E587" s="18">
        <v>6.318E-2</v>
      </c>
      <c r="F587" s="18">
        <v>0.79830000000000001</v>
      </c>
      <c r="G587" s="18">
        <v>0.45279999999999998</v>
      </c>
      <c r="H587" s="18">
        <v>5.5730000000000002E-2</v>
      </c>
      <c r="I587" s="18">
        <v>2.129</v>
      </c>
      <c r="J587" s="18">
        <v>0.17449999999999999</v>
      </c>
      <c r="K587" s="18">
        <v>0.57540000000000002</v>
      </c>
      <c r="L587" s="18">
        <v>3.21</v>
      </c>
      <c r="M587" s="18">
        <v>0.62360000000000004</v>
      </c>
      <c r="O587" s="18">
        <f t="shared" si="100"/>
        <v>10000</v>
      </c>
      <c r="P587" s="113">
        <f t="shared" ca="1" si="96"/>
        <v>1.4876360391657559</v>
      </c>
      <c r="Q587" s="18">
        <f ca="1">P444/$P301*(1-AngCal!$C$28)+Q444/$Q301*AngCal!$C$28</f>
        <v>1.4876360391657559</v>
      </c>
      <c r="R587" s="18">
        <f ca="1">Q587*(1-AngCal!$B$28)+S587*AngCal!$B$28</f>
        <v>1.4876360391657559</v>
      </c>
      <c r="S587" s="18">
        <f ca="1">R444/$R301*(1-AngCal!$C$28)+S444/$S301*AngCal!$C$28</f>
        <v>1.4876360391657559</v>
      </c>
      <c r="T587" s="113">
        <f t="shared" ca="1" si="97"/>
        <v>4.5407908680223678E-3</v>
      </c>
      <c r="U587" s="18">
        <f ca="1">T444/$P301*(1-AngCal!$C$28)+U444/$Q301*AngCal!$C$28</f>
        <v>4.5407908680223678E-3</v>
      </c>
      <c r="V587">
        <f ca="1">U587*(1-AngCal!$B$28)+W587*AngCal!$B$28</f>
        <v>4.5407908680223678E-3</v>
      </c>
      <c r="W587" s="18">
        <f ca="1">V444/$R301*(1-AngCal!$C$28)+W444/$S301*AngCal!$C$28</f>
        <v>4.5407908680223678E-3</v>
      </c>
      <c r="X587" s="113">
        <f t="shared" ca="1" si="98"/>
        <v>7.4589181637244308E-5</v>
      </c>
      <c r="Y587" s="18">
        <f ca="1">X444/$P301*(1-AngCal!$C$28)+Y444/$Q301*AngCal!$C$28</f>
        <v>7.4589181637244308E-5</v>
      </c>
      <c r="Z587" s="18">
        <f ca="1">Y587*(1-AngCal!$B$28)+AA587*AngCal!$B$28</f>
        <v>7.4589181637244308E-5</v>
      </c>
      <c r="AA587" s="18">
        <f ca="1">Z444/$R301*(1-AngCal!$C$28)+AA444/$S301*AngCal!$C$28</f>
        <v>7.4589181637244308E-5</v>
      </c>
      <c r="AB587" s="113">
        <f t="shared" ca="1" si="99"/>
        <v>1.4917834326346957E-4</v>
      </c>
      <c r="AC587" s="18">
        <f ca="1">AB444/$P301*(1-AngCal!$C$28)+AC444/$Q301*AngCal!$C$28</f>
        <v>1.4917834326346957E-4</v>
      </c>
      <c r="AD587" s="18">
        <f ca="1">AC587*(1-AngCal!$B$28)+AE587*AngCal!$B$28</f>
        <v>1.4917834326346957E-4</v>
      </c>
      <c r="AE587" s="18">
        <f ca="1">AD444/$R301*(1-AngCal!$C$28)+AE444/$S301*AngCal!$C$28</f>
        <v>1.4917834326346957E-4</v>
      </c>
    </row>
    <row r="588" spans="2:31" x14ac:dyDescent="0.15">
      <c r="B588">
        <v>233.56299999999999</v>
      </c>
      <c r="C588">
        <v>15</v>
      </c>
      <c r="D588" s="18">
        <v>4.1149999999999999E-2</v>
      </c>
      <c r="E588" s="18">
        <v>4.5620000000000001E-2</v>
      </c>
      <c r="F588" s="18">
        <v>0.76239999999999997</v>
      </c>
      <c r="G588" s="18">
        <v>0.24329999999999999</v>
      </c>
      <c r="H588" s="18">
        <v>6.2129999999999998E-2</v>
      </c>
      <c r="I588" s="18">
        <v>2.137</v>
      </c>
      <c r="J588" s="18">
        <v>0.17730000000000001</v>
      </c>
      <c r="K588" s="18">
        <v>0.5474</v>
      </c>
      <c r="L588" s="18">
        <v>3.218</v>
      </c>
      <c r="M588" s="18">
        <v>0.6391</v>
      </c>
      <c r="O588" s="18">
        <f t="shared" si="100"/>
        <v>10000</v>
      </c>
      <c r="P588" s="113">
        <f t="shared" ca="1" si="96"/>
        <v>1.4876360391657559</v>
      </c>
      <c r="Q588" s="18">
        <f ca="1">P445/$P302*(1-AngCal!$C$28)+Q445/$Q302*AngCal!$C$28</f>
        <v>1.4876360391657559</v>
      </c>
      <c r="R588" s="18">
        <f ca="1">Q588*(1-AngCal!$B$28)+S588*AngCal!$B$28</f>
        <v>1.4876360391657559</v>
      </c>
      <c r="S588" s="18">
        <f ca="1">R445/$R302*(1-AngCal!$C$28)+S445/$S302*AngCal!$C$28</f>
        <v>1.4876360391657559</v>
      </c>
      <c r="T588" s="113">
        <f t="shared" ca="1" si="97"/>
        <v>4.5407908680223678E-3</v>
      </c>
      <c r="U588" s="18">
        <f ca="1">T445/$P302*(1-AngCal!$C$28)+U445/$Q302*AngCal!$C$28</f>
        <v>4.5407908680223678E-3</v>
      </c>
      <c r="V588">
        <f ca="1">U588*(1-AngCal!$B$28)+W588*AngCal!$B$28</f>
        <v>4.5407908680223678E-3</v>
      </c>
      <c r="W588" s="18">
        <f ca="1">V445/$R302*(1-AngCal!$C$28)+W445/$S302*AngCal!$C$28</f>
        <v>4.5407908680223678E-3</v>
      </c>
      <c r="X588" s="113">
        <f t="shared" ca="1" si="98"/>
        <v>7.4589181637244308E-5</v>
      </c>
      <c r="Y588" s="18">
        <f ca="1">X445/$P302*(1-AngCal!$C$28)+Y445/$Q302*AngCal!$C$28</f>
        <v>7.4589181637244308E-5</v>
      </c>
      <c r="Z588" s="18">
        <f ca="1">Y588*(1-AngCal!$B$28)+AA588*AngCal!$B$28</f>
        <v>7.4589181637244308E-5</v>
      </c>
      <c r="AA588" s="18">
        <f ca="1">Z445/$R302*(1-AngCal!$C$28)+AA445/$S302*AngCal!$C$28</f>
        <v>7.4589181637244308E-5</v>
      </c>
      <c r="AB588" s="113">
        <f t="shared" ca="1" si="99"/>
        <v>1.4917834326346957E-4</v>
      </c>
      <c r="AC588" s="18">
        <f ca="1">AB445/$P302*(1-AngCal!$C$28)+AC445/$Q302*AngCal!$C$28</f>
        <v>1.4917834326346957E-4</v>
      </c>
      <c r="AD588" s="18">
        <f ca="1">AC588*(1-AngCal!$B$28)+AE588*AngCal!$B$28</f>
        <v>1.4917834326346957E-4</v>
      </c>
      <c r="AE588" s="18">
        <f ca="1">AD445/$R302*(1-AngCal!$C$28)+AE445/$S302*AngCal!$C$28</f>
        <v>1.4917834326346957E-4</v>
      </c>
    </row>
    <row r="589" spans="2:31" x14ac:dyDescent="0.15">
      <c r="B589">
        <v>233.56299999999999</v>
      </c>
      <c r="C589">
        <v>20</v>
      </c>
      <c r="D589" s="18">
        <v>4.9799999999999997E-2</v>
      </c>
      <c r="E589" s="18">
        <v>3.7400000000000003E-2</v>
      </c>
      <c r="F589" s="18">
        <v>0.73240000000000005</v>
      </c>
      <c r="G589" s="18">
        <v>0.10299999999999999</v>
      </c>
      <c r="H589" s="18">
        <v>6.0019999999999997E-2</v>
      </c>
      <c r="I589" s="18">
        <v>2.149</v>
      </c>
      <c r="J589" s="18">
        <v>0.1739</v>
      </c>
      <c r="K589" s="18">
        <v>0.50649999999999995</v>
      </c>
      <c r="L589" s="18">
        <v>3.1720000000000002</v>
      </c>
      <c r="M589" s="18">
        <v>0.63319999999999999</v>
      </c>
      <c r="O589" s="18">
        <f t="shared" si="100"/>
        <v>10000</v>
      </c>
      <c r="P589" s="113">
        <f t="shared" ca="1" si="96"/>
        <v>1.4876360391657559</v>
      </c>
      <c r="Q589" s="18">
        <f ca="1">P446/$P303*(1-AngCal!$C$28)+Q446/$Q303*AngCal!$C$28</f>
        <v>1.4876360391657559</v>
      </c>
      <c r="R589" s="18">
        <f ca="1">Q589*(1-AngCal!$B$28)+S589*AngCal!$B$28</f>
        <v>1.4876360391657559</v>
      </c>
      <c r="S589" s="18">
        <f ca="1">R446/$R303*(1-AngCal!$C$28)+S446/$S303*AngCal!$C$28</f>
        <v>1.4876360391657559</v>
      </c>
      <c r="T589" s="113">
        <f t="shared" ca="1" si="97"/>
        <v>4.5407908680223678E-3</v>
      </c>
      <c r="U589" s="18">
        <f ca="1">T446/$P303*(1-AngCal!$C$28)+U446/$Q303*AngCal!$C$28</f>
        <v>4.5407908680223678E-3</v>
      </c>
      <c r="V589">
        <f ca="1">U589*(1-AngCal!$B$28)+W589*AngCal!$B$28</f>
        <v>4.5407908680223678E-3</v>
      </c>
      <c r="W589" s="18">
        <f ca="1">V446/$R303*(1-AngCal!$C$28)+W446/$S303*AngCal!$C$28</f>
        <v>4.5407908680223678E-3</v>
      </c>
      <c r="X589" s="113">
        <f t="shared" ca="1" si="98"/>
        <v>7.4589181637244308E-5</v>
      </c>
      <c r="Y589" s="18">
        <f ca="1">X446/$P303*(1-AngCal!$C$28)+Y446/$Q303*AngCal!$C$28</f>
        <v>7.4589181637244308E-5</v>
      </c>
      <c r="Z589" s="18">
        <f ca="1">Y589*(1-AngCal!$B$28)+AA589*AngCal!$B$28</f>
        <v>7.4589181637244308E-5</v>
      </c>
      <c r="AA589" s="18">
        <f ca="1">Z446/$R303*(1-AngCal!$C$28)+AA446/$S303*AngCal!$C$28</f>
        <v>7.4589181637244308E-5</v>
      </c>
      <c r="AB589" s="113">
        <f t="shared" ca="1" si="99"/>
        <v>1.4917834326346957E-4</v>
      </c>
      <c r="AC589" s="18">
        <f ca="1">AB446/$P303*(1-AngCal!$C$28)+AC446/$Q303*AngCal!$C$28</f>
        <v>1.4917834326346957E-4</v>
      </c>
      <c r="AD589" s="18">
        <f ca="1">AC589*(1-AngCal!$B$28)+AE589*AngCal!$B$28</f>
        <v>1.4917834326346957E-4</v>
      </c>
      <c r="AE589" s="18">
        <f ca="1">AD446/$R303*(1-AngCal!$C$28)+AE446/$S303*AngCal!$C$28</f>
        <v>1.4917834326346957E-4</v>
      </c>
    </row>
    <row r="590" spans="2:31" x14ac:dyDescent="0.15">
      <c r="B590">
        <v>364.96300000000002</v>
      </c>
      <c r="C590">
        <v>1</v>
      </c>
      <c r="D590" s="18">
        <v>2.2950000000000002E-2</v>
      </c>
      <c r="E590" s="18">
        <v>0.1106</v>
      </c>
      <c r="F590" s="18">
        <v>0.44779999999999998</v>
      </c>
      <c r="G590" s="18">
        <v>0.81530000000000002</v>
      </c>
      <c r="H590" s="18">
        <v>0.18060000000000001</v>
      </c>
      <c r="I590" s="18">
        <v>2.23</v>
      </c>
      <c r="J590" s="18">
        <v>0.40739999999999998</v>
      </c>
      <c r="K590" s="18">
        <v>0.53639999999999999</v>
      </c>
      <c r="L590" s="18">
        <v>2.7879999999999998</v>
      </c>
      <c r="M590" s="18">
        <v>0.43940000000000001</v>
      </c>
      <c r="O590" s="18">
        <f t="shared" si="100"/>
        <v>10000</v>
      </c>
      <c r="P590" s="113">
        <f t="shared" ca="1" si="96"/>
        <v>1.4876360391657559</v>
      </c>
      <c r="Q590" s="18">
        <f ca="1">P447/$P304*(1-AngCal!$C$28)+Q447/$Q304*AngCal!$C$28</f>
        <v>1.4876360391657559</v>
      </c>
      <c r="R590" s="18">
        <f ca="1">Q590*(1-AngCal!$B$28)+S590*AngCal!$B$28</f>
        <v>1.4876360391657559</v>
      </c>
      <c r="S590" s="18">
        <f ca="1">R447/$R304*(1-AngCal!$C$28)+S447/$S304*AngCal!$C$28</f>
        <v>1.4876360391657559</v>
      </c>
      <c r="T590" s="113">
        <f t="shared" ca="1" si="97"/>
        <v>4.5407908680223678E-3</v>
      </c>
      <c r="U590" s="18">
        <f ca="1">T447/$P304*(1-AngCal!$C$28)+U447/$Q304*AngCal!$C$28</f>
        <v>4.5407908680223678E-3</v>
      </c>
      <c r="V590">
        <f ca="1">U590*(1-AngCal!$B$28)+W590*AngCal!$B$28</f>
        <v>4.5407908680223678E-3</v>
      </c>
      <c r="W590" s="18">
        <f ca="1">V447/$R304*(1-AngCal!$C$28)+W447/$S304*AngCal!$C$28</f>
        <v>4.5407908680223678E-3</v>
      </c>
      <c r="X590" s="113">
        <f t="shared" ca="1" si="98"/>
        <v>7.4589181637244308E-5</v>
      </c>
      <c r="Y590" s="18">
        <f ca="1">X447/$P304*(1-AngCal!$C$28)+Y447/$Q304*AngCal!$C$28</f>
        <v>7.4589181637244308E-5</v>
      </c>
      <c r="Z590" s="18">
        <f ca="1">Y590*(1-AngCal!$B$28)+AA590*AngCal!$B$28</f>
        <v>7.4589181637244308E-5</v>
      </c>
      <c r="AA590" s="18">
        <f ca="1">Z447/$R304*(1-AngCal!$C$28)+AA447/$S304*AngCal!$C$28</f>
        <v>7.4589181637244308E-5</v>
      </c>
      <c r="AB590" s="113">
        <f t="shared" ca="1" si="99"/>
        <v>1.4917834326346957E-4</v>
      </c>
      <c r="AC590" s="18">
        <f ca="1">AB447/$P304*(1-AngCal!$C$28)+AC447/$Q304*AngCal!$C$28</f>
        <v>1.4917834326346957E-4</v>
      </c>
      <c r="AD590" s="18">
        <f ca="1">AC590*(1-AngCal!$B$28)+AE590*AngCal!$B$28</f>
        <v>1.4917834326346957E-4</v>
      </c>
      <c r="AE590" s="18">
        <f ca="1">AD447/$R304*(1-AngCal!$C$28)+AE447/$S304*AngCal!$C$28</f>
        <v>1.4917834326346957E-4</v>
      </c>
    </row>
    <row r="591" spans="2:31" x14ac:dyDescent="0.15">
      <c r="B591">
        <v>364.96300000000002</v>
      </c>
      <c r="C591">
        <v>3</v>
      </c>
      <c r="D591" s="18">
        <v>3.8260000000000002E-2</v>
      </c>
      <c r="E591" s="18">
        <v>8.5419999999999996E-2</v>
      </c>
      <c r="F591" s="18">
        <v>0.57550000000000001</v>
      </c>
      <c r="G591" s="18">
        <v>0.7782</v>
      </c>
      <c r="H591" s="18">
        <v>0.16750000000000001</v>
      </c>
      <c r="I591" s="18">
        <v>2.1280000000000001</v>
      </c>
      <c r="J591" s="18">
        <v>0.4158</v>
      </c>
      <c r="K591" s="18">
        <v>0.56240000000000001</v>
      </c>
      <c r="L591" s="18">
        <v>2.8370000000000002</v>
      </c>
      <c r="M591" s="18">
        <v>0.42030000000000001</v>
      </c>
      <c r="O591" s="18"/>
      <c r="P591" s="18"/>
      <c r="Q591" s="18"/>
      <c r="S591" s="18"/>
    </row>
    <row r="592" spans="2:31" x14ac:dyDescent="0.15">
      <c r="B592">
        <v>364.96300000000002</v>
      </c>
      <c r="C592">
        <v>5</v>
      </c>
      <c r="D592" s="18">
        <v>2.5860000000000001E-2</v>
      </c>
      <c r="E592" s="18">
        <v>0.1061</v>
      </c>
      <c r="F592" s="18">
        <v>0.5716</v>
      </c>
      <c r="G592" s="18">
        <v>0.91169999999999995</v>
      </c>
      <c r="H592" s="18">
        <v>8.7340000000000001E-2</v>
      </c>
      <c r="I592" s="18">
        <v>2.1659999999999999</v>
      </c>
      <c r="J592" s="18">
        <v>0.31140000000000001</v>
      </c>
      <c r="K592" s="18">
        <v>0.67169999999999996</v>
      </c>
      <c r="L592" s="18">
        <v>2.9</v>
      </c>
      <c r="M592" s="18">
        <v>0.4955</v>
      </c>
      <c r="O592" s="18"/>
      <c r="P592" s="18"/>
      <c r="Q592" s="18"/>
      <c r="S592" s="18"/>
    </row>
    <row r="593" spans="2:22" x14ac:dyDescent="0.15">
      <c r="B593">
        <v>364.96300000000002</v>
      </c>
      <c r="C593">
        <v>7</v>
      </c>
      <c r="D593" s="18">
        <v>2.1129999999999999E-2</v>
      </c>
      <c r="E593" s="18">
        <v>0.107</v>
      </c>
      <c r="F593" s="18">
        <v>0.54769999999999996</v>
      </c>
      <c r="G593" s="18">
        <v>0.80689999999999995</v>
      </c>
      <c r="H593" s="18">
        <v>6.2780000000000002E-2</v>
      </c>
      <c r="I593" s="18">
        <v>2.15</v>
      </c>
      <c r="J593" s="18">
        <v>0.2079</v>
      </c>
      <c r="K593" s="18">
        <v>0.71230000000000004</v>
      </c>
      <c r="L593" s="18">
        <v>2.9620000000000002</v>
      </c>
      <c r="M593" s="18">
        <v>0.52470000000000006</v>
      </c>
      <c r="O593" s="18"/>
      <c r="P593" s="18"/>
      <c r="Q593" s="18"/>
      <c r="S593" s="18"/>
    </row>
    <row r="594" spans="2:22" x14ac:dyDescent="0.15">
      <c r="B594">
        <v>364.96300000000002</v>
      </c>
      <c r="C594">
        <v>10</v>
      </c>
      <c r="D594" s="18">
        <v>4.7980000000000002E-2</v>
      </c>
      <c r="E594" s="18">
        <v>5.3620000000000001E-2</v>
      </c>
      <c r="F594" s="18">
        <v>0.70840000000000003</v>
      </c>
      <c r="G594" s="18">
        <v>0.57289999999999996</v>
      </c>
      <c r="H594" s="18">
        <v>4.7789999999999999E-2</v>
      </c>
      <c r="I594" s="18">
        <v>2.1629999999999998</v>
      </c>
      <c r="J594" s="18">
        <v>0.15790000000000001</v>
      </c>
      <c r="K594" s="18">
        <v>0.75609999999999999</v>
      </c>
      <c r="L594" s="18">
        <v>2.9780000000000002</v>
      </c>
      <c r="M594" s="18">
        <v>0.56740000000000002</v>
      </c>
      <c r="O594" s="18" t="s">
        <v>670</v>
      </c>
      <c r="P594" s="18"/>
      <c r="Q594" s="18"/>
      <c r="S594" s="18"/>
    </row>
    <row r="595" spans="2:22" x14ac:dyDescent="0.15">
      <c r="B595">
        <v>364.96300000000002</v>
      </c>
      <c r="C595">
        <v>15</v>
      </c>
      <c r="D595" s="18">
        <v>3.8719999999999997E-2</v>
      </c>
      <c r="E595" s="18">
        <v>6.4149999999999999E-2</v>
      </c>
      <c r="F595" s="18">
        <v>0.43740000000000001</v>
      </c>
      <c r="G595" s="18">
        <v>0.42320000000000002</v>
      </c>
      <c r="H595" s="18">
        <v>7.775E-2</v>
      </c>
      <c r="I595" s="18">
        <v>2.1680000000000001</v>
      </c>
      <c r="J595" s="18">
        <v>0.18079999999999999</v>
      </c>
      <c r="K595" s="18">
        <v>0.69889999999999997</v>
      </c>
      <c r="L595" s="18">
        <v>3.0569999999999999</v>
      </c>
      <c r="M595" s="18">
        <v>0.55689999999999995</v>
      </c>
      <c r="O595" s="18" t="s">
        <v>627</v>
      </c>
      <c r="P595" s="18" t="s">
        <v>628</v>
      </c>
      <c r="Q595" s="18" t="s">
        <v>629</v>
      </c>
      <c r="R595" t="s">
        <v>630</v>
      </c>
      <c r="S595" s="18" t="s">
        <v>631</v>
      </c>
      <c r="T595" t="s">
        <v>632</v>
      </c>
      <c r="U595" t="s">
        <v>633</v>
      </c>
      <c r="V595" t="s">
        <v>671</v>
      </c>
    </row>
    <row r="596" spans="2:22" x14ac:dyDescent="0.15">
      <c r="B596">
        <v>364.96300000000002</v>
      </c>
      <c r="C596">
        <v>20</v>
      </c>
      <c r="D596" s="18">
        <v>4.0320000000000002E-2</v>
      </c>
      <c r="E596" s="18">
        <v>6.9879999999999998E-2</v>
      </c>
      <c r="F596" s="18">
        <v>0.51759999999999995</v>
      </c>
      <c r="G596" s="18">
        <v>0.33689999999999998</v>
      </c>
      <c r="H596" s="18">
        <v>8.8069999999999996E-2</v>
      </c>
      <c r="I596" s="18">
        <v>2.169</v>
      </c>
      <c r="J596" s="18">
        <v>0.1699</v>
      </c>
      <c r="K596" s="18">
        <v>0.63390000000000002</v>
      </c>
      <c r="L596" s="18">
        <v>3.0630000000000002</v>
      </c>
      <c r="M596" s="18">
        <v>0.52280000000000004</v>
      </c>
      <c r="O596" s="115">
        <v>1</v>
      </c>
      <c r="P596" s="115">
        <v>0</v>
      </c>
      <c r="Q596" s="115">
        <v>0</v>
      </c>
      <c r="R596" s="115">
        <v>1</v>
      </c>
      <c r="S596" s="115">
        <v>0</v>
      </c>
      <c r="T596" s="115">
        <v>0</v>
      </c>
      <c r="U596" s="115">
        <v>1</v>
      </c>
      <c r="V596" s="18">
        <v>1</v>
      </c>
    </row>
    <row r="597" spans="2:22" x14ac:dyDescent="0.15">
      <c r="B597">
        <v>483.56299999999999</v>
      </c>
      <c r="C597">
        <v>1</v>
      </c>
      <c r="D597" s="18">
        <v>5.4330000000000003E-2</v>
      </c>
      <c r="E597" s="18">
        <v>7.5389999999999999E-2</v>
      </c>
      <c r="F597" s="18">
        <v>0.77039999999999997</v>
      </c>
      <c r="G597" s="18">
        <v>0.35749999999999998</v>
      </c>
      <c r="H597" s="18">
        <v>8.4099999999999994E-2</v>
      </c>
      <c r="I597" s="18">
        <v>2.3119999999999998</v>
      </c>
      <c r="J597" s="18">
        <v>0.25230000000000002</v>
      </c>
      <c r="K597" s="18">
        <v>0.83779999999999999</v>
      </c>
      <c r="L597" s="18">
        <v>2.754</v>
      </c>
      <c r="M597" s="18">
        <v>0.47749999999999998</v>
      </c>
      <c r="O597" s="115">
        <v>1</v>
      </c>
      <c r="P597" s="115">
        <v>0</v>
      </c>
      <c r="Q597" s="115">
        <v>0</v>
      </c>
      <c r="R597" s="115">
        <v>1</v>
      </c>
      <c r="S597" s="115">
        <v>0</v>
      </c>
      <c r="T597" s="115">
        <v>0</v>
      </c>
      <c r="U597" s="115">
        <v>1</v>
      </c>
      <c r="V597" s="18">
        <v>1</v>
      </c>
    </row>
    <row r="598" spans="2:22" x14ac:dyDescent="0.15">
      <c r="B598">
        <v>483.56299999999999</v>
      </c>
      <c r="C598">
        <v>3</v>
      </c>
      <c r="D598" s="18">
        <v>6.701E-2</v>
      </c>
      <c r="E598" s="18">
        <v>5.5370000000000003E-2</v>
      </c>
      <c r="F598" s="18">
        <v>0.8347</v>
      </c>
      <c r="G598" s="18">
        <v>0.22969999999999999</v>
      </c>
      <c r="H598" s="18">
        <v>7.571E-2</v>
      </c>
      <c r="I598" s="18">
        <v>2.1890000000000001</v>
      </c>
      <c r="J598" s="18">
        <v>0.28000000000000003</v>
      </c>
      <c r="K598" s="18">
        <v>0.85170000000000001</v>
      </c>
      <c r="L598" s="18">
        <v>2.766</v>
      </c>
      <c r="M598" s="18">
        <v>0.4602</v>
      </c>
      <c r="O598" s="115">
        <v>1</v>
      </c>
      <c r="P598" s="115">
        <v>0</v>
      </c>
      <c r="Q598" s="115">
        <v>0</v>
      </c>
      <c r="R598" s="115">
        <v>1</v>
      </c>
      <c r="S598" s="115">
        <v>0</v>
      </c>
      <c r="T598" s="115">
        <v>0</v>
      </c>
      <c r="U598" s="115">
        <v>1</v>
      </c>
      <c r="V598" s="18">
        <v>1</v>
      </c>
    </row>
    <row r="599" spans="2:22" x14ac:dyDescent="0.15">
      <c r="B599">
        <v>483.56299999999999</v>
      </c>
      <c r="C599">
        <v>5</v>
      </c>
      <c r="D599" s="18">
        <v>6.7290000000000003E-2</v>
      </c>
      <c r="E599" s="18">
        <v>5.1020000000000003E-2</v>
      </c>
      <c r="F599" s="18">
        <v>0.81499999999999995</v>
      </c>
      <c r="G599" s="18">
        <v>0.21779999999999999</v>
      </c>
      <c r="H599" s="18">
        <v>7.639E-2</v>
      </c>
      <c r="I599" s="18">
        <v>2.1549999999999998</v>
      </c>
      <c r="J599" s="18">
        <v>0.2492</v>
      </c>
      <c r="K599" s="18">
        <v>0.87380000000000002</v>
      </c>
      <c r="L599" s="18">
        <v>2.8380000000000001</v>
      </c>
      <c r="M599" s="18">
        <v>0.47810000000000002</v>
      </c>
    </row>
    <row r="600" spans="2:22" x14ac:dyDescent="0.15">
      <c r="B600">
        <v>483.56299999999999</v>
      </c>
      <c r="C600">
        <v>7</v>
      </c>
      <c r="D600" s="18">
        <v>7.0250000000000007E-2</v>
      </c>
      <c r="E600" s="18">
        <v>3.73E-2</v>
      </c>
      <c r="F600" s="18">
        <v>0.82340000000000002</v>
      </c>
      <c r="G600" s="18">
        <v>0.12039999999999999</v>
      </c>
      <c r="H600" s="18">
        <v>6.4399999999999999E-2</v>
      </c>
      <c r="I600" s="18">
        <v>2.1520000000000001</v>
      </c>
      <c r="J600" s="18">
        <v>0.2213</v>
      </c>
      <c r="K600" s="18">
        <v>0.91439999999999999</v>
      </c>
      <c r="L600" s="18">
        <v>2.8809999999999998</v>
      </c>
      <c r="M600" s="18">
        <v>0.51170000000000004</v>
      </c>
      <c r="O600" s="18"/>
    </row>
    <row r="601" spans="2:22" x14ac:dyDescent="0.15">
      <c r="B601">
        <v>483.56299999999999</v>
      </c>
      <c r="C601">
        <v>10</v>
      </c>
      <c r="D601" s="18">
        <v>6.1949999999999998E-2</v>
      </c>
      <c r="E601" s="18">
        <v>4.1029999999999997E-2</v>
      </c>
      <c r="F601" s="18">
        <v>0.83420000000000005</v>
      </c>
      <c r="G601" s="18">
        <v>0.1172</v>
      </c>
      <c r="H601" s="18">
        <v>6.0470000000000003E-2</v>
      </c>
      <c r="I601" s="18">
        <v>2.1859999999999999</v>
      </c>
      <c r="J601" s="18">
        <v>0.18759999999999999</v>
      </c>
      <c r="K601" s="18">
        <v>0.92490000000000006</v>
      </c>
      <c r="L601" s="18">
        <v>2.9209999999999998</v>
      </c>
      <c r="M601" s="18">
        <v>0.54090000000000005</v>
      </c>
      <c r="O601" s="18"/>
      <c r="Q601" s="18"/>
      <c r="R601" s="18"/>
      <c r="S601" s="18"/>
    </row>
    <row r="602" spans="2:22" x14ac:dyDescent="0.15">
      <c r="B602">
        <v>483.56299999999999</v>
      </c>
      <c r="C602">
        <v>15</v>
      </c>
      <c r="D602" s="18">
        <v>6.8180000000000004E-2</v>
      </c>
      <c r="E602" s="18">
        <v>4.2189999999999998E-2</v>
      </c>
      <c r="F602" s="18">
        <v>0.87450000000000006</v>
      </c>
      <c r="G602" s="18">
        <v>8.8260000000000005E-2</v>
      </c>
      <c r="H602" s="18">
        <v>8.5900000000000004E-2</v>
      </c>
      <c r="I602" s="18">
        <v>2.1339999999999999</v>
      </c>
      <c r="J602" s="18">
        <v>0.20949999999999999</v>
      </c>
      <c r="K602" s="18">
        <v>0.86560000000000004</v>
      </c>
      <c r="L602" s="18">
        <v>2.9809999999999999</v>
      </c>
      <c r="M602" s="18">
        <v>0.5363</v>
      </c>
      <c r="O602" s="18"/>
      <c r="Q602" s="18"/>
      <c r="R602" s="18"/>
      <c r="S602" s="18"/>
    </row>
    <row r="603" spans="2:22" x14ac:dyDescent="0.15">
      <c r="B603">
        <v>483.56299999999999</v>
      </c>
      <c r="C603">
        <v>20</v>
      </c>
      <c r="D603" s="18">
        <v>6.2729999999999994E-2</v>
      </c>
      <c r="E603" s="18">
        <v>5.2330000000000002E-2</v>
      </c>
      <c r="F603" s="18">
        <v>0.83130000000000004</v>
      </c>
      <c r="G603" s="18">
        <v>9.3979999999999994E-2</v>
      </c>
      <c r="H603" s="18">
        <v>8.1680000000000003E-2</v>
      </c>
      <c r="I603" s="18">
        <v>2.12</v>
      </c>
      <c r="J603" s="18">
        <v>0.19009999999999999</v>
      </c>
      <c r="K603" s="18">
        <v>0.84670000000000001</v>
      </c>
      <c r="L603" s="18">
        <v>3.0059999999999998</v>
      </c>
      <c r="M603" s="18">
        <v>0.54859999999999998</v>
      </c>
      <c r="O603" s="18"/>
      <c r="Q603" s="18"/>
      <c r="R603" s="18"/>
      <c r="S603" s="18"/>
    </row>
    <row r="604" spans="2:22" x14ac:dyDescent="0.15">
      <c r="B604">
        <v>631.56299999999999</v>
      </c>
      <c r="C604">
        <v>1</v>
      </c>
      <c r="D604" s="18">
        <v>2.5170000000000001E-2</v>
      </c>
      <c r="E604" s="18">
        <v>-4.2770000000000002E-2</v>
      </c>
      <c r="F604" s="18">
        <v>-2.751E-2</v>
      </c>
      <c r="G604" s="18">
        <v>3.0370000000000001E-2</v>
      </c>
      <c r="H604" s="18">
        <v>0.35320000000000001</v>
      </c>
      <c r="I604" s="18">
        <v>1.4530000000000001</v>
      </c>
      <c r="J604" s="18">
        <v>1.27</v>
      </c>
      <c r="K604" s="18">
        <v>1.133</v>
      </c>
      <c r="L604" s="18">
        <v>2.8479999999999999</v>
      </c>
      <c r="M604" s="18">
        <v>0.42370000000000002</v>
      </c>
      <c r="O604" s="18"/>
      <c r="Q604" s="18"/>
      <c r="R604" s="18"/>
      <c r="S604" s="18"/>
    </row>
    <row r="605" spans="2:22" x14ac:dyDescent="0.15">
      <c r="B605">
        <v>631.56299999999999</v>
      </c>
      <c r="C605">
        <v>3</v>
      </c>
      <c r="D605" s="18">
        <v>0.1414</v>
      </c>
      <c r="E605" s="18">
        <v>0.1094</v>
      </c>
      <c r="F605" s="18">
        <v>0.58899999999999997</v>
      </c>
      <c r="G605" s="18">
        <v>0.21510000000000001</v>
      </c>
      <c r="H605" s="18">
        <v>-0.43340000000000001</v>
      </c>
      <c r="I605" s="18">
        <v>1.782</v>
      </c>
      <c r="J605" s="18">
        <v>1.212</v>
      </c>
      <c r="K605" s="18">
        <v>1.67</v>
      </c>
      <c r="L605" s="18">
        <v>2.8050000000000002</v>
      </c>
      <c r="M605" s="18">
        <v>0.54720000000000002</v>
      </c>
      <c r="O605" s="18"/>
      <c r="Q605" s="18"/>
      <c r="R605" s="18"/>
      <c r="S605" s="18"/>
    </row>
    <row r="606" spans="2:22" x14ac:dyDescent="0.15">
      <c r="B606">
        <v>631.56299999999999</v>
      </c>
      <c r="C606">
        <v>5</v>
      </c>
      <c r="D606" s="18">
        <v>-0.31119999999999998</v>
      </c>
      <c r="E606" s="18">
        <v>-2.1859999999999999</v>
      </c>
      <c r="F606" s="18">
        <v>2.5830000000000002</v>
      </c>
      <c r="G606" s="18">
        <v>0.24940000000000001</v>
      </c>
      <c r="H606" s="18">
        <v>0.63619999999999999</v>
      </c>
      <c r="I606" s="18">
        <v>-0.9869</v>
      </c>
      <c r="J606" s="18">
        <v>2.4430000000000001</v>
      </c>
      <c r="K606" s="18">
        <v>3.1880000000000002</v>
      </c>
      <c r="L606" s="18">
        <v>2.6059999999999999</v>
      </c>
      <c r="M606" s="18">
        <v>0.28389999999999999</v>
      </c>
      <c r="O606" s="18"/>
      <c r="Q606" s="18"/>
      <c r="R606" s="18"/>
      <c r="S606" s="18"/>
    </row>
    <row r="607" spans="2:22" x14ac:dyDescent="0.15">
      <c r="B607">
        <v>631.56299999999999</v>
      </c>
      <c r="C607">
        <v>7</v>
      </c>
      <c r="D607" s="18">
        <v>-6.7570000000000005E-2</v>
      </c>
      <c r="E607" s="18">
        <v>-4.1140000000000003E-2</v>
      </c>
      <c r="F607" s="18">
        <v>-1.175E-2</v>
      </c>
      <c r="G607" s="18">
        <v>4.4400000000000002E-2</v>
      </c>
      <c r="H607" s="18">
        <v>0.52939999999999998</v>
      </c>
      <c r="I607" s="18">
        <v>1.41</v>
      </c>
      <c r="J607" s="18">
        <v>1.9810000000000001</v>
      </c>
      <c r="K607" s="18">
        <v>1.113</v>
      </c>
      <c r="L607" s="18">
        <v>2.887</v>
      </c>
      <c r="M607" s="18">
        <v>0.41389999999999999</v>
      </c>
      <c r="O607" s="18"/>
      <c r="Q607" s="18"/>
      <c r="R607" s="18"/>
      <c r="S607" s="18"/>
    </row>
    <row r="608" spans="2:22" x14ac:dyDescent="0.15">
      <c r="B608">
        <v>631.56299999999999</v>
      </c>
      <c r="C608">
        <v>10</v>
      </c>
      <c r="D608" s="18">
        <v>-0.14069999999999999</v>
      </c>
      <c r="E608" s="18">
        <v>-0.1217</v>
      </c>
      <c r="F608" s="18">
        <v>1.375</v>
      </c>
      <c r="G608" s="18">
        <v>0.22409999999999999</v>
      </c>
      <c r="H608" s="18">
        <v>0.67510000000000003</v>
      </c>
      <c r="I608" s="18">
        <v>1.845</v>
      </c>
      <c r="J608" s="18">
        <v>2.0009999999999999</v>
      </c>
      <c r="K608" s="18">
        <v>1.3360000000000001</v>
      </c>
      <c r="L608" s="18">
        <v>2.9620000000000002</v>
      </c>
      <c r="M608" s="18">
        <v>0.57150000000000001</v>
      </c>
      <c r="O608" s="18"/>
      <c r="Q608" s="18"/>
      <c r="R608" s="18"/>
      <c r="S608" s="18"/>
    </row>
    <row r="609" spans="2:19" x14ac:dyDescent="0.15">
      <c r="B609">
        <v>631.56299999999999</v>
      </c>
      <c r="C609">
        <v>15</v>
      </c>
      <c r="D609" s="18">
        <v>0.21079999999999999</v>
      </c>
      <c r="E609" s="18">
        <v>0.1071</v>
      </c>
      <c r="F609" s="18">
        <v>0.5403</v>
      </c>
      <c r="G609" s="18">
        <v>0.1759</v>
      </c>
      <c r="H609" s="18">
        <v>-0.52049999999999996</v>
      </c>
      <c r="I609" s="18">
        <v>2.286</v>
      </c>
      <c r="J609" s="18">
        <v>2.5</v>
      </c>
      <c r="K609" s="18">
        <v>1.5669999999999999</v>
      </c>
      <c r="L609" s="18">
        <v>2.944</v>
      </c>
      <c r="M609" s="18">
        <v>0.52929999999999999</v>
      </c>
      <c r="O609" s="18"/>
      <c r="Q609" s="18"/>
      <c r="R609" s="18"/>
      <c r="S609" s="18"/>
    </row>
    <row r="610" spans="2:19" x14ac:dyDescent="0.15">
      <c r="B610">
        <v>631.56299999999999</v>
      </c>
      <c r="C610">
        <v>20</v>
      </c>
      <c r="D610" s="18">
        <v>0.34739999999999999</v>
      </c>
      <c r="E610" s="18">
        <v>0.16089999999999999</v>
      </c>
      <c r="F610" s="18">
        <v>0.57969999999999999</v>
      </c>
      <c r="G610" s="18">
        <v>0.17680000000000001</v>
      </c>
      <c r="H610" s="18">
        <v>-1.175</v>
      </c>
      <c r="I610" s="18">
        <v>2.7919999999999998</v>
      </c>
      <c r="J610" s="18">
        <v>2.5</v>
      </c>
      <c r="K610" s="18">
        <v>1.8340000000000001</v>
      </c>
      <c r="L610" s="18">
        <v>2.9780000000000002</v>
      </c>
      <c r="M610" s="18">
        <v>0.56930000000000003</v>
      </c>
      <c r="O610" s="18"/>
      <c r="Q610" s="18"/>
      <c r="R610" s="18"/>
      <c r="S610" s="18"/>
    </row>
    <row r="611" spans="2:19" x14ac:dyDescent="0.15">
      <c r="B611">
        <v>774.68299999999999</v>
      </c>
      <c r="C611">
        <v>1</v>
      </c>
      <c r="D611" s="18">
        <v>7.8549999999999995E-2</v>
      </c>
      <c r="E611" s="18">
        <v>6.0929999999999998E-2</v>
      </c>
      <c r="F611" s="18">
        <v>0.84870000000000001</v>
      </c>
      <c r="G611" s="18">
        <v>0.25</v>
      </c>
      <c r="H611" s="18">
        <v>0.35930000000000001</v>
      </c>
      <c r="I611" s="18">
        <v>2.1150000000000002</v>
      </c>
      <c r="J611" s="18">
        <v>0.36840000000000001</v>
      </c>
      <c r="K611" s="18">
        <v>0.87790000000000001</v>
      </c>
      <c r="L611" s="18">
        <v>2.8570000000000002</v>
      </c>
      <c r="M611" s="18">
        <v>0.30609999999999998</v>
      </c>
      <c r="O611" s="18"/>
      <c r="Q611" s="18"/>
      <c r="R611" s="18"/>
      <c r="S611" s="18"/>
    </row>
    <row r="612" spans="2:19" x14ac:dyDescent="0.15">
      <c r="B612">
        <v>774.68299999999999</v>
      </c>
      <c r="C612">
        <v>3</v>
      </c>
      <c r="D612" s="18">
        <v>8.0199999999999994E-2</v>
      </c>
      <c r="E612" s="18">
        <v>6.087E-2</v>
      </c>
      <c r="F612" s="18">
        <v>0.87890000000000001</v>
      </c>
      <c r="G612" s="18">
        <v>0.23300000000000001</v>
      </c>
      <c r="H612" s="18">
        <v>0.34889999999999999</v>
      </c>
      <c r="I612" s="18">
        <v>2.1139999999999999</v>
      </c>
      <c r="J612" s="18">
        <v>0.36170000000000002</v>
      </c>
      <c r="K612" s="18">
        <v>0.88670000000000004</v>
      </c>
      <c r="L612" s="18">
        <v>2.8570000000000002</v>
      </c>
      <c r="M612" s="18">
        <v>0.30649999999999999</v>
      </c>
      <c r="O612" s="18"/>
      <c r="Q612" s="18"/>
      <c r="R612" s="18"/>
      <c r="S612" s="18"/>
    </row>
    <row r="613" spans="2:19" x14ac:dyDescent="0.15">
      <c r="B613">
        <v>774.68299999999999</v>
      </c>
      <c r="C613">
        <v>5</v>
      </c>
      <c r="D613" s="18">
        <v>5.475E-2</v>
      </c>
      <c r="E613" s="18">
        <v>0.15040000000000001</v>
      </c>
      <c r="F613" s="18">
        <v>0.99939999999999996</v>
      </c>
      <c r="G613" s="18">
        <v>0.41570000000000001</v>
      </c>
      <c r="H613" s="18">
        <v>0.20349999999999999</v>
      </c>
      <c r="I613" s="18">
        <v>2.0779999999999998</v>
      </c>
      <c r="J613" s="18">
        <v>0.22259999999999999</v>
      </c>
      <c r="K613" s="18">
        <v>1.0069999999999999</v>
      </c>
      <c r="L613" s="18">
        <v>2.9039999999999999</v>
      </c>
      <c r="M613" s="18">
        <v>0.32490000000000002</v>
      </c>
      <c r="O613" s="18"/>
      <c r="Q613" s="18"/>
      <c r="R613" s="18"/>
      <c r="S613" s="18"/>
    </row>
    <row r="614" spans="2:19" x14ac:dyDescent="0.15">
      <c r="B614">
        <v>774.68299999999999</v>
      </c>
      <c r="C614">
        <v>7</v>
      </c>
      <c r="D614" s="18">
        <v>5.9020000000000003E-2</v>
      </c>
      <c r="E614" s="18">
        <v>0.13519999999999999</v>
      </c>
      <c r="F614" s="18">
        <v>0.96560000000000001</v>
      </c>
      <c r="G614" s="18">
        <v>0.44240000000000002</v>
      </c>
      <c r="H614" s="18">
        <v>0.2</v>
      </c>
      <c r="I614" s="18">
        <v>2.073</v>
      </c>
      <c r="J614" s="18">
        <v>0.2319</v>
      </c>
      <c r="K614" s="18">
        <v>1.0289999999999999</v>
      </c>
      <c r="L614" s="18">
        <v>2.9169999999999998</v>
      </c>
      <c r="M614" s="18">
        <v>0.3382</v>
      </c>
      <c r="O614" s="18"/>
      <c r="Q614" s="18"/>
      <c r="R614" s="18"/>
      <c r="S614" s="18"/>
    </row>
    <row r="615" spans="2:19" x14ac:dyDescent="0.15">
      <c r="B615">
        <v>774.68299999999999</v>
      </c>
      <c r="C615">
        <v>10</v>
      </c>
      <c r="D615" s="18">
        <v>4.947E-2</v>
      </c>
      <c r="E615" s="18">
        <v>0.1371</v>
      </c>
      <c r="F615" s="18">
        <v>0.81630000000000003</v>
      </c>
      <c r="G615" s="18">
        <v>0.53359999999999996</v>
      </c>
      <c r="H615" s="18">
        <v>0.24010000000000001</v>
      </c>
      <c r="I615" s="18">
        <v>2.0979999999999999</v>
      </c>
      <c r="J615" s="18">
        <v>0.2888</v>
      </c>
      <c r="K615" s="18">
        <v>0.94530000000000003</v>
      </c>
      <c r="L615" s="18">
        <v>2.9</v>
      </c>
      <c r="M615" s="18">
        <v>0.31459999999999999</v>
      </c>
      <c r="O615" s="18"/>
      <c r="Q615" s="18"/>
      <c r="R615" s="18"/>
      <c r="S615" s="18"/>
    </row>
    <row r="616" spans="2:19" x14ac:dyDescent="0.15">
      <c r="B616">
        <v>774.68299999999999</v>
      </c>
      <c r="C616">
        <v>15</v>
      </c>
      <c r="D616" s="18">
        <v>8.0130000000000007E-2</v>
      </c>
      <c r="E616" s="18">
        <v>6.9430000000000006E-2</v>
      </c>
      <c r="F616" s="18">
        <v>0.79379999999999995</v>
      </c>
      <c r="G616" s="18">
        <v>0.30620000000000003</v>
      </c>
      <c r="H616" s="18">
        <v>0.29949999999999999</v>
      </c>
      <c r="I616" s="18">
        <v>2.0670000000000002</v>
      </c>
      <c r="J616" s="18">
        <v>0.28129999999999999</v>
      </c>
      <c r="K616" s="18">
        <v>0.95650000000000002</v>
      </c>
      <c r="L616" s="18">
        <v>2.988</v>
      </c>
      <c r="M616" s="18">
        <v>0.3377</v>
      </c>
      <c r="O616" s="18"/>
      <c r="Q616" s="18"/>
      <c r="R616" s="18"/>
      <c r="S616" s="18"/>
    </row>
    <row r="617" spans="2:19" x14ac:dyDescent="0.15">
      <c r="B617">
        <v>774.68299999999999</v>
      </c>
      <c r="C617">
        <v>20</v>
      </c>
      <c r="D617" s="18">
        <v>0.12280000000000001</v>
      </c>
      <c r="E617" s="18">
        <v>3.1220000000000001E-2</v>
      </c>
      <c r="F617" s="18">
        <v>1.101</v>
      </c>
      <c r="G617" s="18">
        <v>3.0609999999999998E-2</v>
      </c>
      <c r="H617" s="18">
        <v>0.37890000000000001</v>
      </c>
      <c r="I617" s="18">
        <v>2.0640000000000001</v>
      </c>
      <c r="J617" s="18">
        <v>0.24729999999999999</v>
      </c>
      <c r="K617" s="18">
        <v>0.78069999999999995</v>
      </c>
      <c r="L617" s="18">
        <v>3.0030000000000001</v>
      </c>
      <c r="M617" s="18">
        <v>0.2535</v>
      </c>
      <c r="O617" s="18"/>
      <c r="Q617" s="18"/>
      <c r="R617" s="18"/>
      <c r="S617" s="18"/>
    </row>
    <row r="618" spans="2:19" x14ac:dyDescent="0.15">
      <c r="B618">
        <v>897.803</v>
      </c>
      <c r="C618">
        <v>1</v>
      </c>
      <c r="D618" s="18">
        <v>0.13789999999999999</v>
      </c>
      <c r="E618" s="18">
        <v>5.4420000000000003E-2</v>
      </c>
      <c r="F618" s="18">
        <v>1.327</v>
      </c>
      <c r="G618" s="18">
        <v>0.1313</v>
      </c>
      <c r="H618" s="18">
        <v>0.38190000000000002</v>
      </c>
      <c r="I618" s="18">
        <v>2.1749999999999998</v>
      </c>
      <c r="J618" s="18">
        <v>0.26450000000000001</v>
      </c>
      <c r="K618" s="18">
        <v>0.85680000000000001</v>
      </c>
      <c r="L618" s="18">
        <v>2.82</v>
      </c>
      <c r="M618" s="18">
        <v>0.20399999999999999</v>
      </c>
      <c r="O618" s="18"/>
      <c r="Q618" s="18"/>
      <c r="R618" s="18"/>
      <c r="S618" s="18"/>
    </row>
    <row r="619" spans="2:19" x14ac:dyDescent="0.15">
      <c r="B619">
        <v>897.803</v>
      </c>
      <c r="C619">
        <v>3</v>
      </c>
      <c r="D619" s="18">
        <v>0.13519999999999999</v>
      </c>
      <c r="E619" s="18">
        <v>7.1379999999999999E-2</v>
      </c>
      <c r="F619" s="18">
        <v>1.41</v>
      </c>
      <c r="G619" s="18">
        <v>0.1603</v>
      </c>
      <c r="H619" s="18">
        <v>0.27510000000000001</v>
      </c>
      <c r="I619" s="18">
        <v>2.222</v>
      </c>
      <c r="J619" s="18">
        <v>0.29780000000000001</v>
      </c>
      <c r="K619" s="18">
        <v>0.9698</v>
      </c>
      <c r="L619" s="18">
        <v>2.7810000000000001</v>
      </c>
      <c r="M619" s="18">
        <v>0.25019999999999998</v>
      </c>
      <c r="O619" s="18"/>
      <c r="Q619" s="18"/>
      <c r="R619" s="18"/>
      <c r="S619" s="18"/>
    </row>
    <row r="620" spans="2:19" x14ac:dyDescent="0.15">
      <c r="B620">
        <v>897.803</v>
      </c>
      <c r="C620">
        <v>5</v>
      </c>
      <c r="D620" s="18">
        <v>0.15720000000000001</v>
      </c>
      <c r="E620" s="18">
        <v>-3.211E-2</v>
      </c>
      <c r="F620" s="18">
        <v>5.7230000000000003E-2</v>
      </c>
      <c r="G620" s="18">
        <v>4.9730000000000003E-2</v>
      </c>
      <c r="H620" s="18">
        <v>0.49930000000000002</v>
      </c>
      <c r="I620" s="18">
        <v>2.2210000000000001</v>
      </c>
      <c r="J620" s="18">
        <v>0.41539999999999999</v>
      </c>
      <c r="K620" s="18">
        <v>0.83309999999999995</v>
      </c>
      <c r="L620" s="18">
        <v>2.806</v>
      </c>
      <c r="M620" s="18">
        <v>0.22919999999999999</v>
      </c>
      <c r="O620" s="18"/>
      <c r="Q620" s="18"/>
      <c r="R620" s="18"/>
      <c r="S620" s="18"/>
    </row>
    <row r="621" spans="2:19" x14ac:dyDescent="0.15">
      <c r="B621">
        <v>897.803</v>
      </c>
      <c r="C621">
        <v>7</v>
      </c>
      <c r="D621" s="18">
        <v>0.12659999999999999</v>
      </c>
      <c r="E621" s="18">
        <v>6.7970000000000001E-3</v>
      </c>
      <c r="F621" s="18">
        <v>0.62890000000000001</v>
      </c>
      <c r="G621" s="18">
        <v>3.1969999999999998E-2</v>
      </c>
      <c r="H621" s="18">
        <v>0.50919999999999999</v>
      </c>
      <c r="I621" s="18">
        <v>2.222</v>
      </c>
      <c r="J621" s="18">
        <v>0.38090000000000002</v>
      </c>
      <c r="K621" s="18">
        <v>0.79769999999999996</v>
      </c>
      <c r="L621" s="18">
        <v>2.8279999999999998</v>
      </c>
      <c r="M621" s="18">
        <v>0.20979999999999999</v>
      </c>
      <c r="O621" s="18"/>
      <c r="Q621" s="18"/>
      <c r="R621" s="18"/>
      <c r="S621" s="18"/>
    </row>
    <row r="622" spans="2:19" x14ac:dyDescent="0.15">
      <c r="B622">
        <v>897.803</v>
      </c>
      <c r="C622">
        <v>10</v>
      </c>
      <c r="D622" s="18">
        <v>0.15240000000000001</v>
      </c>
      <c r="E622" s="18">
        <v>1.9380000000000001E-2</v>
      </c>
      <c r="F622" s="18">
        <v>1.367</v>
      </c>
      <c r="G622" s="18">
        <v>3.049E-2</v>
      </c>
      <c r="H622" s="18">
        <v>0.38729999999999998</v>
      </c>
      <c r="I622" s="18">
        <v>2.2280000000000002</v>
      </c>
      <c r="J622" s="18">
        <v>0.31240000000000001</v>
      </c>
      <c r="K622" s="18">
        <v>0.87360000000000004</v>
      </c>
      <c r="L622" s="18">
        <v>2.8380000000000001</v>
      </c>
      <c r="M622" s="18">
        <v>0.2311</v>
      </c>
      <c r="O622" s="18"/>
      <c r="Q622" s="18"/>
      <c r="R622" s="18"/>
      <c r="S622" s="18"/>
    </row>
    <row r="623" spans="2:19" x14ac:dyDescent="0.15">
      <c r="B623">
        <v>897.803</v>
      </c>
      <c r="C623">
        <v>15</v>
      </c>
      <c r="D623" s="18">
        <v>0.1162</v>
      </c>
      <c r="E623" s="18">
        <v>2.3709999999999998E-2</v>
      </c>
      <c r="F623" s="18">
        <v>0.77449999999999997</v>
      </c>
      <c r="G623" s="18">
        <v>0.84660000000000002</v>
      </c>
      <c r="H623" s="18">
        <v>0.42849999999999999</v>
      </c>
      <c r="I623" s="18">
        <v>2.2109999999999999</v>
      </c>
      <c r="J623" s="18">
        <v>0.41449999999999998</v>
      </c>
      <c r="K623" s="18">
        <v>0.84899999999999998</v>
      </c>
      <c r="L623" s="18">
        <v>2.8170000000000002</v>
      </c>
      <c r="M623" s="18">
        <v>0.2334</v>
      </c>
      <c r="O623" s="18"/>
      <c r="Q623" s="18"/>
      <c r="R623" s="18"/>
      <c r="S623" s="18"/>
    </row>
    <row r="624" spans="2:19" x14ac:dyDescent="0.15">
      <c r="B624">
        <v>897.803</v>
      </c>
      <c r="C624">
        <v>20</v>
      </c>
      <c r="D624" s="18">
        <v>8.7980000000000003E-2</v>
      </c>
      <c r="E624" s="18">
        <v>3.7589999999999998E-2</v>
      </c>
      <c r="F624" s="18">
        <v>0.36559999999999998</v>
      </c>
      <c r="G624" s="18">
        <v>0.10979999999999999</v>
      </c>
      <c r="H624" s="18">
        <v>0.47449999999999998</v>
      </c>
      <c r="I624" s="18">
        <v>2.1890000000000001</v>
      </c>
      <c r="J624" s="18">
        <v>0.38840000000000002</v>
      </c>
      <c r="K624" s="18">
        <v>0.77</v>
      </c>
      <c r="L624" s="18">
        <v>2.827</v>
      </c>
      <c r="M624" s="18">
        <v>0.2135</v>
      </c>
      <c r="O624" s="18"/>
      <c r="Q624" s="18"/>
      <c r="R624" s="18"/>
      <c r="S624" s="18"/>
    </row>
    <row r="625" spans="2:19" x14ac:dyDescent="0.15">
      <c r="B625">
        <v>1036.3610000000001</v>
      </c>
      <c r="C625">
        <v>1</v>
      </c>
      <c r="D625" s="18">
        <v>0.13789999999999999</v>
      </c>
      <c r="E625" s="18">
        <v>5.4420000000000003E-2</v>
      </c>
      <c r="F625" s="18">
        <v>1.327</v>
      </c>
      <c r="G625" s="18">
        <v>0.1313</v>
      </c>
      <c r="H625" s="18">
        <v>0.38190000000000002</v>
      </c>
      <c r="I625" s="18">
        <v>2.1749999999999998</v>
      </c>
      <c r="J625" s="18">
        <v>0.26450000000000001</v>
      </c>
      <c r="K625" s="18">
        <v>0.85680000000000001</v>
      </c>
      <c r="L625" s="18">
        <v>2.82</v>
      </c>
      <c r="M625" s="18">
        <v>0.20399999999999999</v>
      </c>
      <c r="O625" s="18"/>
      <c r="Q625" s="18"/>
      <c r="R625" s="18"/>
      <c r="S625" s="18"/>
    </row>
    <row r="626" spans="2:19" x14ac:dyDescent="0.15">
      <c r="B626">
        <v>1036.3610000000001</v>
      </c>
      <c r="C626">
        <v>3</v>
      </c>
      <c r="D626" s="18">
        <v>0.13519999999999999</v>
      </c>
      <c r="E626" s="18">
        <v>7.1379999999999999E-2</v>
      </c>
      <c r="F626" s="18">
        <v>1.41</v>
      </c>
      <c r="G626" s="18">
        <v>0.1603</v>
      </c>
      <c r="H626" s="18">
        <v>0.27510000000000001</v>
      </c>
      <c r="I626" s="18">
        <v>2.222</v>
      </c>
      <c r="J626" s="18">
        <v>0.29780000000000001</v>
      </c>
      <c r="K626" s="18">
        <v>0.9698</v>
      </c>
      <c r="L626" s="18">
        <v>2.7810000000000001</v>
      </c>
      <c r="M626" s="18">
        <v>0.25019999999999998</v>
      </c>
      <c r="O626" s="18"/>
      <c r="Q626" s="18"/>
      <c r="R626" s="18"/>
      <c r="S626" s="18"/>
    </row>
    <row r="627" spans="2:19" x14ac:dyDescent="0.15">
      <c r="B627">
        <v>1036.3610000000001</v>
      </c>
      <c r="C627">
        <v>5</v>
      </c>
      <c r="D627" s="18">
        <v>0.15720000000000001</v>
      </c>
      <c r="E627" s="18">
        <v>-3.211E-2</v>
      </c>
      <c r="F627" s="18">
        <v>5.7230000000000003E-2</v>
      </c>
      <c r="G627" s="18">
        <v>4.9730000000000003E-2</v>
      </c>
      <c r="H627" s="18">
        <v>0.49930000000000002</v>
      </c>
      <c r="I627" s="18">
        <v>2.2210000000000001</v>
      </c>
      <c r="J627" s="18">
        <v>0.41539999999999999</v>
      </c>
      <c r="K627" s="18">
        <v>0.83309999999999995</v>
      </c>
      <c r="L627" s="18">
        <v>2.806</v>
      </c>
      <c r="M627" s="18">
        <v>0.22919999999999999</v>
      </c>
      <c r="O627" s="18"/>
      <c r="Q627" s="18"/>
      <c r="R627" s="18"/>
      <c r="S627" s="18"/>
    </row>
    <row r="628" spans="2:19" x14ac:dyDescent="0.15">
      <c r="B628">
        <v>1036.3610000000001</v>
      </c>
      <c r="C628">
        <v>7</v>
      </c>
      <c r="D628" s="18">
        <v>0.12659999999999999</v>
      </c>
      <c r="E628" s="18">
        <v>6.7970000000000001E-3</v>
      </c>
      <c r="F628" s="18">
        <v>0.62890000000000001</v>
      </c>
      <c r="G628" s="18">
        <v>3.1969999999999998E-2</v>
      </c>
      <c r="H628" s="18">
        <v>0.50919999999999999</v>
      </c>
      <c r="I628" s="18">
        <v>2.222</v>
      </c>
      <c r="J628" s="18">
        <v>0.38090000000000002</v>
      </c>
      <c r="K628" s="18">
        <v>0.79769999999999996</v>
      </c>
      <c r="L628" s="18">
        <v>2.8279999999999998</v>
      </c>
      <c r="M628" s="18">
        <v>0.20979999999999999</v>
      </c>
      <c r="O628" s="18"/>
      <c r="Q628" s="18"/>
      <c r="R628" s="18"/>
      <c r="S628" s="18"/>
    </row>
    <row r="629" spans="2:19" x14ac:dyDescent="0.15">
      <c r="B629">
        <v>1036.3610000000001</v>
      </c>
      <c r="C629">
        <v>10</v>
      </c>
      <c r="D629" s="18">
        <v>0.15240000000000001</v>
      </c>
      <c r="E629" s="18">
        <v>1.9380000000000001E-2</v>
      </c>
      <c r="F629" s="18">
        <v>1.367</v>
      </c>
      <c r="G629" s="18">
        <v>3.049E-2</v>
      </c>
      <c r="H629" s="18">
        <v>0.38729999999999998</v>
      </c>
      <c r="I629" s="18">
        <v>2.2280000000000002</v>
      </c>
      <c r="J629" s="18">
        <v>0.31240000000000001</v>
      </c>
      <c r="K629" s="18">
        <v>0.87360000000000004</v>
      </c>
      <c r="L629" s="18">
        <v>2.8380000000000001</v>
      </c>
      <c r="M629" s="18">
        <v>0.2311</v>
      </c>
      <c r="O629" s="18"/>
      <c r="Q629" s="18"/>
      <c r="R629" s="18"/>
      <c r="S629" s="18"/>
    </row>
    <row r="630" spans="2:19" x14ac:dyDescent="0.15">
      <c r="B630">
        <v>1036.3610000000001</v>
      </c>
      <c r="C630">
        <v>15</v>
      </c>
      <c r="D630" s="18">
        <v>0.1162</v>
      </c>
      <c r="E630" s="18">
        <v>2.3709999999999998E-2</v>
      </c>
      <c r="F630" s="18">
        <v>0.77449999999999997</v>
      </c>
      <c r="G630" s="18">
        <v>0.84660000000000002</v>
      </c>
      <c r="H630" s="18">
        <v>0.42849999999999999</v>
      </c>
      <c r="I630" s="18">
        <v>2.2109999999999999</v>
      </c>
      <c r="J630" s="18">
        <v>0.41449999999999998</v>
      </c>
      <c r="K630" s="18">
        <v>0.84899999999999998</v>
      </c>
      <c r="L630" s="18">
        <v>2.8170000000000002</v>
      </c>
      <c r="M630" s="18">
        <v>0.2334</v>
      </c>
      <c r="O630" s="18"/>
      <c r="Q630" s="18"/>
      <c r="R630" s="18"/>
      <c r="S630" s="18"/>
    </row>
    <row r="631" spans="2:19" x14ac:dyDescent="0.15">
      <c r="B631">
        <v>1036.3610000000001</v>
      </c>
      <c r="C631">
        <v>20</v>
      </c>
      <c r="D631" s="18">
        <v>8.7980000000000003E-2</v>
      </c>
      <c r="E631" s="18">
        <v>3.7589999999999998E-2</v>
      </c>
      <c r="F631" s="18">
        <v>0.36559999999999998</v>
      </c>
      <c r="G631" s="18">
        <v>0.10979999999999999</v>
      </c>
      <c r="H631" s="18">
        <v>0.47449999999999998</v>
      </c>
      <c r="I631" s="18">
        <v>2.1890000000000001</v>
      </c>
      <c r="J631" s="18">
        <v>0.38840000000000002</v>
      </c>
      <c r="K631" s="18">
        <v>0.77</v>
      </c>
      <c r="L631" s="18">
        <v>2.827</v>
      </c>
      <c r="M631" s="18">
        <v>0.2135</v>
      </c>
      <c r="O631" s="18"/>
      <c r="Q631" s="18"/>
      <c r="R631" s="18"/>
      <c r="S631" s="18"/>
    </row>
    <row r="632" spans="2:19" x14ac:dyDescent="0.15">
      <c r="B632">
        <v>0.76500000000000001</v>
      </c>
      <c r="C632">
        <v>1</v>
      </c>
      <c r="D632" s="18">
        <v>-0.42380000000000001</v>
      </c>
      <c r="E632" s="18">
        <v>0.4783</v>
      </c>
      <c r="F632" s="18">
        <v>1.65</v>
      </c>
      <c r="G632" s="18">
        <v>2.367</v>
      </c>
      <c r="H632" s="18">
        <v>-0.86399999999999999</v>
      </c>
      <c r="I632" s="18">
        <v>2.0649999999999999</v>
      </c>
      <c r="J632" s="18">
        <v>0.32129999999999997</v>
      </c>
      <c r="K632" s="18">
        <v>-0.2009</v>
      </c>
      <c r="L632" s="18">
        <v>2.758</v>
      </c>
      <c r="M632" s="18">
        <v>4.7710000000000002E-2</v>
      </c>
      <c r="O632" s="18"/>
      <c r="Q632" s="18"/>
      <c r="R632" s="18"/>
      <c r="S632" s="18"/>
    </row>
    <row r="633" spans="2:19" x14ac:dyDescent="0.15">
      <c r="B633">
        <v>0.76500000000000001</v>
      </c>
      <c r="C633">
        <v>3</v>
      </c>
      <c r="D633" s="18">
        <v>-0.29730000000000001</v>
      </c>
      <c r="E633" s="18">
        <v>0.2228</v>
      </c>
      <c r="F633" s="18">
        <v>0.63590000000000002</v>
      </c>
      <c r="G633" s="18">
        <v>0.20039999999999999</v>
      </c>
      <c r="H633" s="18">
        <v>-0.79459999999999997</v>
      </c>
      <c r="I633" s="18">
        <v>1.93</v>
      </c>
      <c r="J633" s="18">
        <v>0.54969999999999997</v>
      </c>
      <c r="K633" s="18">
        <v>0.4345</v>
      </c>
      <c r="L633" s="18">
        <v>3.0190000000000001</v>
      </c>
      <c r="M633" s="18">
        <v>5.2880000000000003E-2</v>
      </c>
      <c r="O633" s="18"/>
      <c r="Q633" s="18"/>
      <c r="R633" s="18"/>
      <c r="S633" s="18"/>
    </row>
    <row r="634" spans="2:19" x14ac:dyDescent="0.15">
      <c r="B634">
        <v>0.76500000000000001</v>
      </c>
      <c r="C634">
        <v>5</v>
      </c>
      <c r="D634" s="18">
        <v>-0.42680000000000001</v>
      </c>
      <c r="E634" s="18">
        <v>1.0249999999999999</v>
      </c>
      <c r="F634" s="18">
        <v>0.65359999999999996</v>
      </c>
      <c r="G634" s="18">
        <v>0.63380000000000003</v>
      </c>
      <c r="H634" s="18">
        <v>-2.194</v>
      </c>
      <c r="I634" s="18">
        <v>2.1669999999999998</v>
      </c>
      <c r="J634" s="18">
        <v>0.83919999999999995</v>
      </c>
      <c r="K634" s="18">
        <v>0.75109999999999999</v>
      </c>
      <c r="L634" s="18">
        <v>2.87</v>
      </c>
      <c r="M634" s="18">
        <v>0.18720000000000001</v>
      </c>
      <c r="O634" s="18"/>
      <c r="Q634" s="18"/>
      <c r="R634" s="18"/>
      <c r="S634" s="18"/>
    </row>
    <row r="635" spans="2:19" x14ac:dyDescent="0.15">
      <c r="B635">
        <v>0.76500000000000001</v>
      </c>
      <c r="C635">
        <v>7</v>
      </c>
      <c r="D635" s="18">
        <v>2.7589999999999998E-5</v>
      </c>
      <c r="E635" s="18">
        <v>-0.30869999999999997</v>
      </c>
      <c r="F635" s="18">
        <v>-4.7320000000000001E-2</v>
      </c>
      <c r="G635" s="18">
        <v>6.166E-2</v>
      </c>
      <c r="H635" s="18">
        <v>-0.85470000000000002</v>
      </c>
      <c r="I635" s="18">
        <v>1.992</v>
      </c>
      <c r="J635" s="18">
        <v>0.16439999999999999</v>
      </c>
      <c r="K635" s="18">
        <v>1.0780000000000001</v>
      </c>
      <c r="L635" s="18">
        <v>3.04</v>
      </c>
      <c r="M635" s="18">
        <v>0.8276</v>
      </c>
      <c r="O635" s="18"/>
      <c r="Q635" s="18"/>
      <c r="R635" s="18"/>
      <c r="S635" s="18"/>
    </row>
    <row r="636" spans="2:19" x14ac:dyDescent="0.15">
      <c r="B636">
        <v>0.76500000000000001</v>
      </c>
      <c r="C636">
        <v>10</v>
      </c>
      <c r="D636" s="18">
        <v>-0.67520000000000002</v>
      </c>
      <c r="E636" s="18">
        <v>1.556</v>
      </c>
      <c r="F636" s="18">
        <v>1.7729999999999999</v>
      </c>
      <c r="G636" s="18">
        <v>1.5669999999999999</v>
      </c>
      <c r="H636" s="18">
        <v>-1.647</v>
      </c>
      <c r="I636" s="18">
        <v>2.1520000000000001</v>
      </c>
      <c r="J636" s="18">
        <v>0.38800000000000001</v>
      </c>
      <c r="K636" s="18">
        <v>0.55579999999999996</v>
      </c>
      <c r="L636" s="18">
        <v>2.71</v>
      </c>
      <c r="M636" s="18">
        <v>4.0120000000000003E-2</v>
      </c>
      <c r="O636" s="18"/>
      <c r="Q636" s="18"/>
      <c r="R636" s="18"/>
      <c r="S636" s="18"/>
    </row>
    <row r="637" spans="2:19" x14ac:dyDescent="0.15">
      <c r="B637">
        <v>0.76500000000000001</v>
      </c>
      <c r="C637">
        <v>15</v>
      </c>
      <c r="D637" s="18">
        <v>-0.25729999999999997</v>
      </c>
      <c r="E637" s="18">
        <v>9.8680000000000004E-2</v>
      </c>
      <c r="F637" s="18">
        <v>1.0249999999999999</v>
      </c>
      <c r="G637" s="18">
        <v>5.0889999999999998E-2</v>
      </c>
      <c r="H637" s="18">
        <v>-0.78720000000000001</v>
      </c>
      <c r="I637" s="18">
        <v>1.7430000000000001</v>
      </c>
      <c r="J637" s="18">
        <v>0.1394</v>
      </c>
      <c r="K637" s="18">
        <v>0.60029999999999994</v>
      </c>
      <c r="L637" s="18">
        <v>2.7909999999999999</v>
      </c>
      <c r="M637" s="18">
        <v>0.74360000000000004</v>
      </c>
      <c r="O637" s="18"/>
      <c r="Q637" s="18"/>
      <c r="R637" s="18"/>
      <c r="S637" s="18"/>
    </row>
    <row r="638" spans="2:19" x14ac:dyDescent="0.15">
      <c r="B638">
        <v>0.76500000000000001</v>
      </c>
      <c r="C638">
        <v>20</v>
      </c>
      <c r="D638" s="18">
        <v>-0.22670000000000001</v>
      </c>
      <c r="E638" s="18">
        <v>0.96060000000000001</v>
      </c>
      <c r="F638" s="18">
        <v>4.875</v>
      </c>
      <c r="G638" s="18">
        <v>0.49840000000000001</v>
      </c>
      <c r="H638" s="18">
        <v>-1.526</v>
      </c>
      <c r="I638" s="18">
        <v>2.0649999999999999</v>
      </c>
      <c r="J638" s="18">
        <v>0.14910000000000001</v>
      </c>
      <c r="K638" s="18">
        <v>1.133</v>
      </c>
      <c r="L638" s="18">
        <v>2.3809999999999998</v>
      </c>
      <c r="M638" s="18">
        <v>3.159E-2</v>
      </c>
      <c r="O638" s="18"/>
      <c r="Q638" s="18"/>
      <c r="R638" s="18"/>
      <c r="S638" s="18"/>
    </row>
    <row r="639" spans="2:19" x14ac:dyDescent="0.15">
      <c r="B639">
        <v>1.901</v>
      </c>
      <c r="C639">
        <v>1</v>
      </c>
      <c r="D639" s="18">
        <v>-0.29620000000000002</v>
      </c>
      <c r="E639" s="18">
        <v>2.529E-2</v>
      </c>
      <c r="F639" s="18">
        <v>0.99260000000000004</v>
      </c>
      <c r="G639" s="18">
        <v>0.10970000000000001</v>
      </c>
      <c r="H639" s="18">
        <v>-0.2165</v>
      </c>
      <c r="I639" s="18">
        <v>1.82</v>
      </c>
      <c r="J639" s="18">
        <v>7.7539999999999998E-2</v>
      </c>
      <c r="K639" s="18">
        <v>-0.40260000000000001</v>
      </c>
      <c r="L639" s="18">
        <v>2.7749999999999999</v>
      </c>
      <c r="M639" s="18">
        <v>4.2270000000000002E-2</v>
      </c>
      <c r="O639" s="18"/>
      <c r="Q639" s="18"/>
      <c r="R639" s="18"/>
      <c r="S639" s="18"/>
    </row>
    <row r="640" spans="2:19" x14ac:dyDescent="0.15">
      <c r="B640">
        <v>1.901</v>
      </c>
      <c r="C640">
        <v>3</v>
      </c>
      <c r="D640" s="18">
        <v>-0.16220000000000001</v>
      </c>
      <c r="E640" s="18">
        <v>-0.27060000000000001</v>
      </c>
      <c r="F640" s="18">
        <v>2.5630000000000002</v>
      </c>
      <c r="G640" s="18">
        <v>6.3909999999999995E-2</v>
      </c>
      <c r="H640" s="18">
        <v>-0.51339999999999997</v>
      </c>
      <c r="I640" s="18">
        <v>2.508</v>
      </c>
      <c r="J640" s="18">
        <v>1.1559999999999999</v>
      </c>
      <c r="K640" s="18">
        <v>0.38929999999999998</v>
      </c>
      <c r="L640" s="18">
        <v>2.8679999999999999</v>
      </c>
      <c r="M640" s="18">
        <v>8.9330000000000007E-2</v>
      </c>
      <c r="O640" s="18"/>
      <c r="Q640" s="18"/>
      <c r="R640" s="18"/>
      <c r="S640" s="18"/>
    </row>
    <row r="641" spans="2:19" x14ac:dyDescent="0.15">
      <c r="B641">
        <v>1.901</v>
      </c>
      <c r="C641">
        <v>5</v>
      </c>
      <c r="D641" s="18">
        <v>-0.1731</v>
      </c>
      <c r="E641" s="18">
        <v>-0.25419999999999998</v>
      </c>
      <c r="F641" s="18">
        <v>1.1679999999999999</v>
      </c>
      <c r="G641" s="18">
        <v>0.1651</v>
      </c>
      <c r="H641" s="18">
        <v>-0.49440000000000001</v>
      </c>
      <c r="I641" s="18">
        <v>2.6970000000000001</v>
      </c>
      <c r="J641" s="18">
        <v>8.9469999999999994E-2</v>
      </c>
      <c r="K641" s="18">
        <v>0.80769999999999997</v>
      </c>
      <c r="L641" s="18">
        <v>3.1320000000000001</v>
      </c>
      <c r="M641" s="18">
        <v>0.3916</v>
      </c>
      <c r="O641" s="18"/>
      <c r="Q641" s="18"/>
      <c r="R641" s="18"/>
      <c r="S641" s="18"/>
    </row>
    <row r="642" spans="2:19" x14ac:dyDescent="0.15">
      <c r="B642">
        <v>1.901</v>
      </c>
      <c r="C642">
        <v>7</v>
      </c>
      <c r="D642" s="18">
        <v>-0.4798</v>
      </c>
      <c r="E642" s="18">
        <v>0.27439999999999998</v>
      </c>
      <c r="F642" s="18">
        <v>1.0449999999999999</v>
      </c>
      <c r="G642" s="18">
        <v>0.17249999999999999</v>
      </c>
      <c r="H642" s="18">
        <v>-0.44519999999999998</v>
      </c>
      <c r="I642" s="18">
        <v>2.1110000000000002</v>
      </c>
      <c r="J642" s="18">
        <v>0.16600000000000001</v>
      </c>
      <c r="K642" s="18">
        <v>0.2631</v>
      </c>
      <c r="L642" s="18">
        <v>2.5760000000000001</v>
      </c>
      <c r="M642" s="18">
        <v>0.15279999999999999</v>
      </c>
      <c r="O642" s="18"/>
      <c r="Q642" s="18"/>
      <c r="R642" s="18"/>
      <c r="S642" s="18"/>
    </row>
    <row r="643" spans="2:19" x14ac:dyDescent="0.15">
      <c r="B643">
        <v>1.901</v>
      </c>
      <c r="C643">
        <v>10</v>
      </c>
      <c r="D643" s="18">
        <v>-0.4531</v>
      </c>
      <c r="E643" s="18">
        <v>0.4708</v>
      </c>
      <c r="F643" s="18">
        <v>1.161</v>
      </c>
      <c r="G643" s="18">
        <v>3.1440000000000003E-2</v>
      </c>
      <c r="H643" s="18">
        <v>-0.86019999999999996</v>
      </c>
      <c r="I643" s="18">
        <v>2.3260000000000001</v>
      </c>
      <c r="J643" s="18">
        <v>1.0249999999999999</v>
      </c>
      <c r="K643" s="18">
        <v>0.62970000000000004</v>
      </c>
      <c r="L643" s="18">
        <v>3.726</v>
      </c>
      <c r="M643" s="18">
        <v>0.1142</v>
      </c>
      <c r="O643" s="18"/>
      <c r="Q643" s="18"/>
      <c r="R643" s="18"/>
      <c r="S643" s="18"/>
    </row>
    <row r="644" spans="2:19" x14ac:dyDescent="0.15">
      <c r="B644">
        <v>1.901</v>
      </c>
      <c r="C644">
        <v>15</v>
      </c>
      <c r="D644" s="18">
        <v>-0.2361</v>
      </c>
      <c r="E644" s="18">
        <v>0.22450000000000001</v>
      </c>
      <c r="F644" s="18">
        <v>1.409</v>
      </c>
      <c r="G644" s="18">
        <v>6.8040000000000003E-2</v>
      </c>
      <c r="H644" s="18">
        <v>-0.64439999999999997</v>
      </c>
      <c r="I644" s="18">
        <v>2.0409999999999999</v>
      </c>
      <c r="J644" s="18">
        <v>0.32390000000000002</v>
      </c>
      <c r="K644" s="18">
        <v>0.2298</v>
      </c>
      <c r="L644" s="18">
        <v>2.661</v>
      </c>
      <c r="M644" s="18">
        <v>7.3929999999999996E-2</v>
      </c>
      <c r="O644" s="18"/>
      <c r="Q644" s="18"/>
      <c r="R644" s="18"/>
      <c r="S644" s="18"/>
    </row>
    <row r="645" spans="2:19" x14ac:dyDescent="0.15">
      <c r="B645">
        <v>1.901</v>
      </c>
      <c r="C645">
        <v>20</v>
      </c>
      <c r="D645" s="18">
        <v>1.8120000000000001E-2</v>
      </c>
      <c r="E645" s="18">
        <v>0.72950000000000004</v>
      </c>
      <c r="F645" s="18">
        <v>1.3480000000000001</v>
      </c>
      <c r="G645" s="18">
        <v>0.18129999999999999</v>
      </c>
      <c r="H645" s="18">
        <v>-2.2349999999999999</v>
      </c>
      <c r="I645" s="18">
        <v>2.0569999999999999</v>
      </c>
      <c r="J645" s="18">
        <v>0.4526</v>
      </c>
      <c r="K645" s="18">
        <v>0.95340000000000003</v>
      </c>
      <c r="L645" s="18">
        <v>2.556</v>
      </c>
      <c r="M645" s="18">
        <v>0.1268</v>
      </c>
      <c r="O645" s="18"/>
      <c r="Q645" s="18"/>
      <c r="R645" s="18"/>
      <c r="S645" s="18"/>
    </row>
    <row r="646" spans="2:19" x14ac:dyDescent="0.15">
      <c r="B646">
        <v>4.0910000000000002</v>
      </c>
      <c r="C646">
        <v>1</v>
      </c>
      <c r="D646" s="18">
        <v>-0.14349999999999999</v>
      </c>
      <c r="E646" s="18">
        <v>-0.12239999999999999</v>
      </c>
      <c r="F646" s="18">
        <v>0.80930000000000002</v>
      </c>
      <c r="G646" s="18">
        <v>0.20019999999999999</v>
      </c>
      <c r="H646" s="18">
        <v>-0.12690000000000001</v>
      </c>
      <c r="I646" s="18">
        <v>1.873</v>
      </c>
      <c r="J646" s="18">
        <v>5.9330000000000001E-2</v>
      </c>
      <c r="K646" s="18">
        <v>-0.22389999999999999</v>
      </c>
      <c r="L646" s="18">
        <v>2.9529999999999998</v>
      </c>
      <c r="M646" s="18">
        <v>0.28070000000000001</v>
      </c>
      <c r="O646" s="18"/>
      <c r="Q646" s="18"/>
      <c r="R646" s="18"/>
      <c r="S646" s="18"/>
    </row>
    <row r="647" spans="2:19" x14ac:dyDescent="0.15">
      <c r="B647">
        <v>4.0910000000000002</v>
      </c>
      <c r="C647">
        <v>3</v>
      </c>
      <c r="D647" s="18">
        <v>-0.1673</v>
      </c>
      <c r="E647" s="18">
        <v>-7.3039999999999994E-2</v>
      </c>
      <c r="F647" s="18">
        <v>1.1819999999999999</v>
      </c>
      <c r="G647" s="18">
        <v>5.4010000000000002E-2</v>
      </c>
      <c r="H647" s="18">
        <v>-1.37</v>
      </c>
      <c r="I647" s="18">
        <v>3.26</v>
      </c>
      <c r="J647" s="18">
        <v>0.47420000000000001</v>
      </c>
      <c r="K647" s="18">
        <v>0.77300000000000002</v>
      </c>
      <c r="L647" s="18">
        <v>3.0910000000000002</v>
      </c>
      <c r="M647" s="18">
        <v>0.12540000000000001</v>
      </c>
      <c r="O647" s="18"/>
      <c r="Q647" s="18"/>
      <c r="R647" s="18"/>
      <c r="S647" s="18"/>
    </row>
    <row r="648" spans="2:19" x14ac:dyDescent="0.15">
      <c r="B648">
        <v>4.0910000000000002</v>
      </c>
      <c r="C648">
        <v>5</v>
      </c>
      <c r="D648" s="18">
        <v>-0.26179999999999998</v>
      </c>
      <c r="E648" s="18">
        <v>0.28560000000000002</v>
      </c>
      <c r="F648" s="18">
        <v>0.60250000000000004</v>
      </c>
      <c r="G648" s="18">
        <v>0.2152</v>
      </c>
      <c r="H648" s="18">
        <v>-1.105</v>
      </c>
      <c r="I648" s="18">
        <v>2.7549999999999999</v>
      </c>
      <c r="J648" s="18">
        <v>1.0369999999999999</v>
      </c>
      <c r="K648" s="18">
        <v>0.32919999999999999</v>
      </c>
      <c r="L648" s="18">
        <v>3.1850000000000001</v>
      </c>
      <c r="M648" s="18">
        <v>5.6279999999999997E-2</v>
      </c>
      <c r="O648" s="18"/>
      <c r="Q648" s="18"/>
      <c r="R648" s="18"/>
      <c r="S648" s="18"/>
    </row>
    <row r="649" spans="2:19" x14ac:dyDescent="0.15">
      <c r="B649">
        <v>4.0910000000000002</v>
      </c>
      <c r="C649">
        <v>7</v>
      </c>
      <c r="D649" s="18">
        <v>-0.27510000000000001</v>
      </c>
      <c r="E649" s="18">
        <v>-0.94820000000000004</v>
      </c>
      <c r="F649" s="18">
        <v>1.532</v>
      </c>
      <c r="G649" s="18">
        <v>0.65</v>
      </c>
      <c r="H649" s="18">
        <v>0.89200000000000002</v>
      </c>
      <c r="I649" s="18">
        <v>1.321</v>
      </c>
      <c r="J649" s="18">
        <v>1.6879999999999999</v>
      </c>
      <c r="K649" s="18">
        <v>0.91390000000000005</v>
      </c>
      <c r="L649" s="18">
        <v>3.859</v>
      </c>
      <c r="M649" s="18">
        <v>3.0009999999999998E-2</v>
      </c>
      <c r="O649" s="18"/>
      <c r="Q649" s="18"/>
      <c r="R649" s="18"/>
      <c r="S649" s="18"/>
    </row>
    <row r="650" spans="2:19" x14ac:dyDescent="0.15">
      <c r="B650">
        <v>4.0910000000000002</v>
      </c>
      <c r="C650">
        <v>10</v>
      </c>
      <c r="D650" s="18">
        <v>-5.407E-2</v>
      </c>
      <c r="E650" s="18">
        <v>-0.6089</v>
      </c>
      <c r="F650" s="18">
        <v>1.962</v>
      </c>
      <c r="G650" s="18">
        <v>0.73080000000000001</v>
      </c>
      <c r="H650" s="18">
        <v>-0.74419999999999997</v>
      </c>
      <c r="I650" s="18">
        <v>2.8570000000000002</v>
      </c>
      <c r="J650" s="18">
        <v>4.5190000000000001E-2</v>
      </c>
      <c r="K650" s="18">
        <v>1.153</v>
      </c>
      <c r="L650" s="18">
        <v>3.3250000000000002</v>
      </c>
      <c r="M650" s="18">
        <v>0.22</v>
      </c>
      <c r="O650" s="18"/>
      <c r="Q650" s="18"/>
      <c r="R650" s="18"/>
      <c r="S650" s="18"/>
    </row>
    <row r="651" spans="2:19" x14ac:dyDescent="0.15">
      <c r="B651">
        <v>4.0910000000000002</v>
      </c>
      <c r="C651">
        <v>15</v>
      </c>
      <c r="D651" s="18">
        <v>0.14899999999999999</v>
      </c>
      <c r="E651" s="18">
        <v>-0.49569999999999997</v>
      </c>
      <c r="F651" s="18">
        <v>0.63680000000000003</v>
      </c>
      <c r="G651" s="18">
        <v>5.2580000000000002E-2</v>
      </c>
      <c r="H651" s="18">
        <v>1.7390000000000001</v>
      </c>
      <c r="I651" s="18">
        <v>4.1230000000000002</v>
      </c>
      <c r="J651" s="18">
        <v>0.40250000000000002</v>
      </c>
      <c r="K651" s="18">
        <v>-0.55920000000000003</v>
      </c>
      <c r="L651" s="18">
        <v>2.7909999999999999</v>
      </c>
      <c r="M651" s="18">
        <v>0.24410000000000001</v>
      </c>
      <c r="O651" s="18"/>
      <c r="Q651" s="18"/>
      <c r="R651" s="18"/>
      <c r="S651" s="18"/>
    </row>
    <row r="652" spans="2:19" x14ac:dyDescent="0.15">
      <c r="B652">
        <v>4.0910000000000002</v>
      </c>
      <c r="C652">
        <v>20</v>
      </c>
      <c r="D652" s="18">
        <v>-0.6522</v>
      </c>
      <c r="E652" s="18">
        <v>-0.83279999999999998</v>
      </c>
      <c r="F652" s="18">
        <v>1.119</v>
      </c>
      <c r="G652" s="18">
        <v>3.058E-2</v>
      </c>
      <c r="H652" s="18">
        <v>3.1419999999999999</v>
      </c>
      <c r="I652" s="18">
        <v>1.9850000000000001</v>
      </c>
      <c r="J652" s="18">
        <v>1.0109999999999999</v>
      </c>
      <c r="K652" s="18">
        <v>-1.6639999999999999</v>
      </c>
      <c r="L652" s="18">
        <v>2.4039999999999999</v>
      </c>
      <c r="M652" s="18">
        <v>0.37190000000000001</v>
      </c>
      <c r="O652" s="18"/>
      <c r="Q652" s="18"/>
      <c r="R652" s="18"/>
      <c r="S652" s="18"/>
    </row>
    <row r="653" spans="2:19" x14ac:dyDescent="0.15">
      <c r="B653">
        <v>9.5030000000000001</v>
      </c>
      <c r="C653">
        <v>1</v>
      </c>
      <c r="D653" s="18">
        <v>-8.054E-2</v>
      </c>
      <c r="E653" s="18">
        <v>-7.9729999999999995E-2</v>
      </c>
      <c r="F653" s="18">
        <v>1.4990000000000001</v>
      </c>
      <c r="G653" s="18">
        <v>3.023E-2</v>
      </c>
      <c r="H653" s="18">
        <v>-1.335</v>
      </c>
      <c r="I653" s="18">
        <v>2.8290000000000002</v>
      </c>
      <c r="J653" s="18">
        <v>3.4790000000000001E-2</v>
      </c>
      <c r="K653" s="18">
        <v>0.97470000000000001</v>
      </c>
      <c r="L653" s="18">
        <v>2.964</v>
      </c>
      <c r="M653" s="18">
        <v>4.1410000000000002E-2</v>
      </c>
      <c r="O653" s="18"/>
      <c r="Q653" s="18"/>
      <c r="R653" s="18"/>
      <c r="S653" s="18"/>
    </row>
    <row r="654" spans="2:19" x14ac:dyDescent="0.15">
      <c r="B654">
        <v>9.5030000000000001</v>
      </c>
      <c r="C654">
        <v>3</v>
      </c>
      <c r="D654" s="18">
        <v>-6.2E-2</v>
      </c>
      <c r="E654" s="18">
        <v>-3.5539999999999998</v>
      </c>
      <c r="F654" s="18">
        <v>3.0619999999999998</v>
      </c>
      <c r="G654" s="18">
        <v>0.3654</v>
      </c>
      <c r="H654" s="18">
        <v>5.5359999999999996</v>
      </c>
      <c r="I654" s="18">
        <v>3.3050000000000002</v>
      </c>
      <c r="J654" s="18">
        <v>0.30459999999999998</v>
      </c>
      <c r="K654" s="18">
        <v>-1.9059999999999999</v>
      </c>
      <c r="L654" s="18">
        <v>3.399</v>
      </c>
      <c r="M654" s="18">
        <v>3.9460000000000002E-2</v>
      </c>
      <c r="O654" s="18"/>
      <c r="Q654" s="18"/>
      <c r="R654" s="18"/>
      <c r="S654" s="18"/>
    </row>
    <row r="655" spans="2:19" x14ac:dyDescent="0.15">
      <c r="B655">
        <v>9.5030000000000001</v>
      </c>
      <c r="C655">
        <v>5</v>
      </c>
      <c r="D655" s="18">
        <v>0.34010000000000001</v>
      </c>
      <c r="E655" s="18">
        <v>-1.6029999999999999E-2</v>
      </c>
      <c r="F655" s="18">
        <v>1.159</v>
      </c>
      <c r="G655" s="18">
        <v>3.3000000000000002E-2</v>
      </c>
      <c r="H655" s="18">
        <v>-1.4910000000000001</v>
      </c>
      <c r="I655" s="18">
        <v>2.992</v>
      </c>
      <c r="J655" s="18">
        <v>1.6479999999999999</v>
      </c>
      <c r="K655" s="18">
        <v>0.3422</v>
      </c>
      <c r="L655" s="18">
        <v>3.0430000000000001</v>
      </c>
      <c r="M655" s="18">
        <v>8.1009999999999999E-2</v>
      </c>
      <c r="O655" s="18"/>
      <c r="Q655" s="18"/>
      <c r="R655" s="18"/>
      <c r="S655" s="18"/>
    </row>
    <row r="656" spans="2:19" x14ac:dyDescent="0.15">
      <c r="B656">
        <v>9.5030000000000001</v>
      </c>
      <c r="C656">
        <v>7</v>
      </c>
      <c r="D656" s="18">
        <v>0.2056</v>
      </c>
      <c r="E656" s="18">
        <v>-0.31</v>
      </c>
      <c r="F656" s="18">
        <v>0.89390000000000003</v>
      </c>
      <c r="G656" s="18">
        <v>4.657E-2</v>
      </c>
      <c r="H656" s="18">
        <v>-0.1394</v>
      </c>
      <c r="I656" s="18">
        <v>1.8779999999999999</v>
      </c>
      <c r="J656" s="18">
        <v>0.18</v>
      </c>
      <c r="K656" s="18">
        <v>-6.3090000000000002</v>
      </c>
      <c r="L656" s="18">
        <v>3.9729999999999999</v>
      </c>
      <c r="M656" s="18">
        <v>3.7539999999999997E-2</v>
      </c>
      <c r="O656" s="18"/>
      <c r="Q656" s="18"/>
      <c r="R656" s="18"/>
      <c r="S656" s="18"/>
    </row>
    <row r="657" spans="2:28" x14ac:dyDescent="0.15">
      <c r="B657">
        <v>9.5030000000000001</v>
      </c>
      <c r="C657">
        <v>10</v>
      </c>
      <c r="D657" s="18">
        <v>0.32650000000000001</v>
      </c>
      <c r="E657" s="18">
        <v>-0.64749999999999996</v>
      </c>
      <c r="F657" s="18">
        <v>1.03</v>
      </c>
      <c r="G657" s="18">
        <v>0.1094</v>
      </c>
      <c r="H657" s="18">
        <v>6.6369999999999998E-2</v>
      </c>
      <c r="I657" s="18">
        <v>1.591</v>
      </c>
      <c r="J657" s="18">
        <v>3.1009999999999999E-2</v>
      </c>
      <c r="K657" s="18">
        <v>7.4010000000000006E-2</v>
      </c>
      <c r="L657" s="18">
        <v>3.17</v>
      </c>
      <c r="M657" s="18">
        <v>0.10979999999999999</v>
      </c>
      <c r="O657" s="18"/>
      <c r="Q657" s="18"/>
      <c r="R657" s="18"/>
      <c r="S657" s="18"/>
    </row>
    <row r="658" spans="2:28" x14ac:dyDescent="0.15">
      <c r="B658">
        <v>9.5030000000000001</v>
      </c>
      <c r="C658">
        <v>15</v>
      </c>
      <c r="D658" s="18">
        <v>0.28449999999999998</v>
      </c>
      <c r="E658" s="18">
        <v>0.3332</v>
      </c>
      <c r="F658" s="18">
        <v>0.99170000000000003</v>
      </c>
      <c r="G658" s="18">
        <v>3.1899999999999998E-2</v>
      </c>
      <c r="H658" s="18">
        <v>-1.3480000000000001</v>
      </c>
      <c r="I658" s="18">
        <v>1.6890000000000001</v>
      </c>
      <c r="J658" s="18">
        <v>0.83169999999999999</v>
      </c>
      <c r="K658" s="18">
        <v>0.62080000000000002</v>
      </c>
      <c r="L658" s="18">
        <v>3.4860000000000002</v>
      </c>
      <c r="M658" s="18">
        <v>0.20530000000000001</v>
      </c>
      <c r="O658" s="18"/>
      <c r="Q658" s="18"/>
      <c r="R658" s="18"/>
      <c r="S658" s="18"/>
    </row>
    <row r="659" spans="2:28" x14ac:dyDescent="0.15">
      <c r="B659">
        <v>9.5030000000000001</v>
      </c>
      <c r="C659">
        <v>20</v>
      </c>
      <c r="D659" s="18">
        <v>0.47320000000000001</v>
      </c>
      <c r="E659" s="18">
        <v>-0.52049999999999996</v>
      </c>
      <c r="F659" s="18">
        <v>1.196</v>
      </c>
      <c r="G659" s="18">
        <v>3.3140000000000003E-2</v>
      </c>
      <c r="H659" s="18">
        <v>-0.26600000000000001</v>
      </c>
      <c r="I659" s="18">
        <v>1.9690000000000001</v>
      </c>
      <c r="J659" s="18">
        <v>5.4690000000000003E-2</v>
      </c>
      <c r="K659" s="18">
        <v>0.1983</v>
      </c>
      <c r="L659" s="18">
        <v>3.6269999999999998</v>
      </c>
      <c r="M659" s="18">
        <v>0.10050000000000001</v>
      </c>
      <c r="O659" s="18"/>
      <c r="Q659" s="18"/>
      <c r="R659" s="18"/>
      <c r="S659" s="18"/>
    </row>
    <row r="660" spans="2:28" x14ac:dyDescent="0.15">
      <c r="B660">
        <v>17.103000000000002</v>
      </c>
      <c r="C660">
        <v>1</v>
      </c>
      <c r="D660" s="18">
        <v>0.1147</v>
      </c>
      <c r="E660" s="18">
        <v>0.4259</v>
      </c>
      <c r="F660" s="18">
        <v>2.2210000000000001</v>
      </c>
      <c r="G660" s="18">
        <v>0.14080000000000001</v>
      </c>
      <c r="H660" s="18">
        <v>-1.431</v>
      </c>
      <c r="I660" s="18">
        <v>2.5590000000000002</v>
      </c>
      <c r="J660" s="18">
        <v>3.465E-2</v>
      </c>
      <c r="K660" s="18">
        <v>0.59230000000000005</v>
      </c>
      <c r="L660" s="18">
        <v>3.0840000000000001</v>
      </c>
      <c r="M660" s="18">
        <v>0.19439999999999999</v>
      </c>
      <c r="O660" s="18"/>
      <c r="P660" t="s">
        <v>672</v>
      </c>
      <c r="Q660" t="s">
        <v>673</v>
      </c>
      <c r="R660" t="s">
        <v>674</v>
      </c>
      <c r="S660" t="s">
        <v>675</v>
      </c>
      <c r="T660" t="s">
        <v>672</v>
      </c>
      <c r="X660" t="s">
        <v>672</v>
      </c>
      <c r="AB660" t="s">
        <v>672</v>
      </c>
    </row>
    <row r="661" spans="2:28" x14ac:dyDescent="0.15">
      <c r="B661">
        <v>17.103000000000002</v>
      </c>
      <c r="C661">
        <v>3</v>
      </c>
      <c r="D661" s="18">
        <v>6.8080000000000002E-2</v>
      </c>
      <c r="E661" s="18">
        <v>-1.825</v>
      </c>
      <c r="F661" s="18">
        <v>2.21</v>
      </c>
      <c r="G661" s="18">
        <v>0.37869999999999998</v>
      </c>
      <c r="H661" s="18">
        <v>3.1659999999999999</v>
      </c>
      <c r="I661" s="18">
        <v>2.7810000000000001</v>
      </c>
      <c r="J661" s="18">
        <v>0.53110000000000002</v>
      </c>
      <c r="K661" s="18">
        <v>-1.3620000000000001</v>
      </c>
      <c r="L661" s="18">
        <v>3.2669999999999999</v>
      </c>
      <c r="M661" s="18">
        <v>0.04</v>
      </c>
      <c r="O661" s="18">
        <f>O82</f>
        <v>1</v>
      </c>
      <c r="P661">
        <f>IF(R$1=3,IF(P$1&lt;0,0,$Q661+($R661-$Q661)*P$1^$S661),1)</f>
        <v>1</v>
      </c>
      <c r="Q661" s="18">
        <f>$O$596+$P$596/(1+EXP(($Q$596-LOG10($O661))/$R$596))+$S$596/(1+EXP(($T$596-LOG10($O661))/$U$596))</f>
        <v>1</v>
      </c>
      <c r="R661" s="18">
        <f>$O$597+$P$597/(1+EXP(($Q$597-LOG10($O661))/$R$597))+$S$597/(1+EXP(($T$597-LOG10($O661))/$U$597))</f>
        <v>1</v>
      </c>
      <c r="S661" s="18">
        <f>$O$598+$P$598/(1+EXP(($Q$598-LOG10($O661))/$R$598))+$S$598/(1+EXP(($T$598-LOG10($O661))/$U$598))</f>
        <v>1</v>
      </c>
      <c r="T661">
        <f>IF(V$1=3,IF(T$1&lt;0,0,$Q661+($R661-$Q661)*T$1^$S661),1)</f>
        <v>1</v>
      </c>
      <c r="X661">
        <f>IF(Z$1=3,IF(X$1&lt;0,0,$Q661+($R661-$Q661)*X$1^$S661),1)</f>
        <v>1</v>
      </c>
      <c r="AB661">
        <f>IF(AD$1=3,IF(AB$1&lt;0,0,$Q661+($R661-$Q661)*AB$1^$S661),1)</f>
        <v>1</v>
      </c>
    </row>
    <row r="662" spans="2:28" x14ac:dyDescent="0.15">
      <c r="B662">
        <v>17.103000000000002</v>
      </c>
      <c r="C662">
        <v>5</v>
      </c>
      <c r="D662" s="18">
        <v>0.1239</v>
      </c>
      <c r="E662" s="18">
        <v>-0.80130000000000001</v>
      </c>
      <c r="F662" s="18">
        <v>3.67</v>
      </c>
      <c r="G662" s="18">
        <v>1.18</v>
      </c>
      <c r="H662" s="18">
        <v>2.452</v>
      </c>
      <c r="I662" s="18">
        <v>3.5539999999999998</v>
      </c>
      <c r="J662" s="18">
        <v>0.26269999999999999</v>
      </c>
      <c r="K662" s="18">
        <v>-1.907</v>
      </c>
      <c r="L662" s="18">
        <v>3.4910000000000001</v>
      </c>
      <c r="M662" s="18">
        <v>4.224E-2</v>
      </c>
      <c r="O662" s="18">
        <f>O83</f>
        <v>1</v>
      </c>
      <c r="P662">
        <f>IF(R$1=3,IF(P$1&lt;0,0,$Q662+($R662-$Q662)*P$1^$S662),1)</f>
        <v>1</v>
      </c>
      <c r="Q662" s="18">
        <f>$O$596+$P$596/(1+EXP(($Q$596-LOG10($O662))/$R$596))+$S$596/(1+EXP(($T$596-LOG10($O662))/$U$596))</f>
        <v>1</v>
      </c>
      <c r="R662" s="18">
        <f>$O$597+$P$597/(1+EXP(($Q$597-LOG10($O662))/$R$597))+$S$597/(1+EXP(($T$597-LOG10($O662))/$U$597))</f>
        <v>1</v>
      </c>
      <c r="S662" s="18">
        <f>$O$598+$P$598/(1+EXP(($Q$598-LOG10($O662))/$R$598))+$S$598/(1+EXP(($T$598-LOG10($O662))/$U$598))</f>
        <v>1</v>
      </c>
      <c r="T662">
        <f>IF(V$1=3,IF(T$1&lt;0,0,$Q662+($R662-$Q662)*T$1^$S662),1)</f>
        <v>1</v>
      </c>
      <c r="X662">
        <f>IF(Z$1=3,IF(X$1&lt;0,0,$Q662+($R662-$Q662)*X$1^$S662),1)</f>
        <v>1</v>
      </c>
      <c r="AB662">
        <f>IF(AD$1=3,IF(AB$1&lt;0,0,$Q662+($R662-$Q662)*AB$1^$S662),1)</f>
        <v>1</v>
      </c>
    </row>
    <row r="663" spans="2:28" x14ac:dyDescent="0.15">
      <c r="B663">
        <v>17.103000000000002</v>
      </c>
      <c r="C663">
        <v>7</v>
      </c>
      <c r="D663" s="18">
        <v>0.1171</v>
      </c>
      <c r="E663" s="18">
        <v>3.4390000000000001</v>
      </c>
      <c r="F663" s="18">
        <v>3.0089999999999999</v>
      </c>
      <c r="G663" s="18">
        <v>0.32450000000000001</v>
      </c>
      <c r="H663" s="18">
        <v>-2.7949999999999999</v>
      </c>
      <c r="I663" s="18">
        <v>2.7949999999999999</v>
      </c>
      <c r="J663" s="18">
        <v>0.3357</v>
      </c>
      <c r="K663" s="18">
        <v>-1.1950000000000001</v>
      </c>
      <c r="L663" s="18">
        <v>3.5710000000000002</v>
      </c>
      <c r="M663" s="18">
        <v>3.0599999999999999E-2</v>
      </c>
      <c r="O663" s="18">
        <f>O84</f>
        <v>1</v>
      </c>
      <c r="P663">
        <f>IF(R$1=3,IF(P$1&lt;0,0,$Q663+($R663-$Q663)*P$1^$S663),1)</f>
        <v>1</v>
      </c>
      <c r="Q663" s="18">
        <f>$O$596+$P$596/(1+EXP(($Q$596-LOG10($O663))/$R$596))+$S$596/(1+EXP(($T$596-LOG10($O663))/$U$596))</f>
        <v>1</v>
      </c>
      <c r="R663" s="18">
        <f>$O$597+$P$597/(1+EXP(($Q$597-LOG10($O663))/$R$597))+$S$597/(1+EXP(($T$597-LOG10($O663))/$U$597))</f>
        <v>1</v>
      </c>
      <c r="S663" s="18">
        <f>$O$598+$P$598/(1+EXP(($Q$598-LOG10($O663))/$R$598))+$S$598/(1+EXP(($T$598-LOG10($O663))/$U$598))</f>
        <v>1</v>
      </c>
      <c r="T663">
        <f>IF(V$1=3,IF(T$1&lt;0,0,$Q663+($R663-$Q663)*T$1^$S663),1)</f>
        <v>1</v>
      </c>
      <c r="X663">
        <f>IF(Z$1=3,IF(X$1&lt;0,0,$Q663+($R663-$Q663)*X$1^$S663),1)</f>
        <v>1</v>
      </c>
      <c r="AB663">
        <f>IF(AD$1=3,IF(AB$1&lt;0,0,$Q663+($R663-$Q663)*AB$1^$S663),1)</f>
        <v>1</v>
      </c>
    </row>
    <row r="664" spans="2:28" x14ac:dyDescent="0.15">
      <c r="B664">
        <v>17.103000000000002</v>
      </c>
      <c r="C664">
        <v>10</v>
      </c>
      <c r="D664" s="18">
        <v>0.35730000000000001</v>
      </c>
      <c r="E664" s="18">
        <v>6.0229999999999997</v>
      </c>
      <c r="F664" s="18">
        <v>2.706</v>
      </c>
      <c r="G664" s="18">
        <v>0.38879999999999998</v>
      </c>
      <c r="H664" s="18">
        <v>-13.26</v>
      </c>
      <c r="I664" s="18">
        <v>3.25</v>
      </c>
      <c r="J664" s="18">
        <v>0.54630000000000001</v>
      </c>
      <c r="K664" s="18">
        <v>3.4009999999999998</v>
      </c>
      <c r="L664" s="18">
        <v>3.278</v>
      </c>
      <c r="M664" s="18">
        <v>0.16950000000000001</v>
      </c>
      <c r="O664" s="18">
        <f>O85</f>
        <v>1</v>
      </c>
      <c r="P664">
        <f>IF(R$1=3,IF(P$1&lt;0,0,$Q664+($R664-$Q664)*P$1^$S664),1)</f>
        <v>1</v>
      </c>
      <c r="Q664" s="18">
        <f>$O$596+$P$596/(1+EXP(($Q$596-LOG10($O664))/$R$596))+$S$596/(1+EXP(($T$596-LOG10($O664))/$U$596))</f>
        <v>1</v>
      </c>
      <c r="R664" s="18">
        <f>$O$597+$P$597/(1+EXP(($Q$597-LOG10($O664))/$R$597))+$S$597/(1+EXP(($T$597-LOG10($O664))/$U$597))</f>
        <v>1</v>
      </c>
      <c r="S664" s="18">
        <f>$O$598+$P$598/(1+EXP(($Q$598-LOG10($O664))/$R$598))+$S$598/(1+EXP(($T$598-LOG10($O664))/$U$598))</f>
        <v>1</v>
      </c>
      <c r="T664">
        <f>IF(V$1=3,IF(T$1&lt;0,0,$Q664+($R664-$Q664)*T$1^$S664),1)</f>
        <v>1</v>
      </c>
      <c r="X664">
        <f>IF(Z$1=3,IF(X$1&lt;0,0,$Q664+($R664-$Q664)*X$1^$S664),1)</f>
        <v>1</v>
      </c>
      <c r="AB664">
        <f>IF(AD$1=3,IF(AB$1&lt;0,0,$Q664+($R664-$Q664)*AB$1^$S664),1)</f>
        <v>1</v>
      </c>
    </row>
    <row r="665" spans="2:28" x14ac:dyDescent="0.15">
      <c r="B665">
        <v>17.103000000000002</v>
      </c>
      <c r="C665">
        <v>15</v>
      </c>
      <c r="D665" s="18">
        <v>0.69550000000000001</v>
      </c>
      <c r="E665" s="18">
        <v>-0.92720000000000002</v>
      </c>
      <c r="F665" s="18">
        <v>1.67</v>
      </c>
      <c r="G665" s="18">
        <v>0.15840000000000001</v>
      </c>
      <c r="H665" s="18">
        <v>0.1875</v>
      </c>
      <c r="I665" s="18">
        <v>2.2090000000000001</v>
      </c>
      <c r="J665" s="18">
        <v>4.2639999999999997E-2</v>
      </c>
      <c r="K665" s="18">
        <v>0.18970000000000001</v>
      </c>
      <c r="L665" s="18">
        <v>2.9390000000000001</v>
      </c>
      <c r="M665" s="18">
        <v>4.9279999999999997E-2</v>
      </c>
      <c r="O665" s="18">
        <f>O86</f>
        <v>1</v>
      </c>
      <c r="P665">
        <f>IF(R$1=3,IF(P$1&lt;0,0,$Q665+($R665-$Q665)*P$1^$S665),1)</f>
        <v>1</v>
      </c>
      <c r="Q665" s="18">
        <f>$O$596+$P$596/(1+EXP(($Q$596-LOG10($O665))/$R$596))+$S$596/(1+EXP(($T$596-LOG10($O665))/$U$596))</f>
        <v>1</v>
      </c>
      <c r="R665" s="18">
        <f>$O$597+$P$597/(1+EXP(($Q$597-LOG10($O665))/$R$597))+$S$597/(1+EXP(($T$597-LOG10($O665))/$U$597))</f>
        <v>1</v>
      </c>
      <c r="S665" s="18">
        <f>$O$598+$P$598/(1+EXP(($Q$598-LOG10($O665))/$R$598))+$S$598/(1+EXP(($T$598-LOG10($O665))/$U$598))</f>
        <v>1</v>
      </c>
      <c r="T665">
        <f>IF(V$1=3,IF(T$1&lt;0,0,$Q665+($R665-$Q665)*T$1^$S665),1)</f>
        <v>1</v>
      </c>
      <c r="X665">
        <f>IF(Z$1=3,IF(X$1&lt;0,0,$Q665+($R665-$Q665)*X$1^$S665),1)</f>
        <v>1</v>
      </c>
      <c r="AB665">
        <f>IF(AD$1=3,IF(AB$1&lt;0,0,$Q665+($R665-$Q665)*AB$1^$S665),1)</f>
        <v>1</v>
      </c>
    </row>
    <row r="666" spans="2:28" x14ac:dyDescent="0.15">
      <c r="B666">
        <v>17.103000000000002</v>
      </c>
      <c r="C666">
        <v>20</v>
      </c>
      <c r="D666" s="18">
        <v>0.71079999999999999</v>
      </c>
      <c r="E666" s="18">
        <v>-1.6359999999999999</v>
      </c>
      <c r="F666" s="18">
        <v>1.591</v>
      </c>
      <c r="G666" s="18">
        <v>0.14799999999999999</v>
      </c>
      <c r="H666" s="18">
        <v>2.0249999999999999</v>
      </c>
      <c r="I666" s="18">
        <v>1.82</v>
      </c>
      <c r="J666" s="18">
        <v>0.62480000000000002</v>
      </c>
      <c r="K666" s="18">
        <v>-1.6890000000000001</v>
      </c>
      <c r="L666" s="18">
        <v>2.919</v>
      </c>
      <c r="M666" s="18">
        <v>0.74819999999999998</v>
      </c>
      <c r="O666" s="18">
        <f t="shared" ref="O666:O698" si="101">O87</f>
        <v>1</v>
      </c>
      <c r="P666">
        <f t="shared" ref="P666:P698" si="102">IF(R$1=3,IF(P$1&lt;0,0,$Q666+($R666-$Q666)*P$1^$S666),1)</f>
        <v>1</v>
      </c>
      <c r="Q666" s="18">
        <f t="shared" ref="Q666:Q698" si="103">$O$596+$P$596/(1+EXP(($Q$596-LOG10($O666))/$R$596))+$S$596/(1+EXP(($T$596-LOG10($O666))/$U$596))</f>
        <v>1</v>
      </c>
      <c r="R666" s="18">
        <f t="shared" ref="R666:R698" si="104">$O$597+$P$597/(1+EXP(($Q$597-LOG10($O666))/$R$597))+$S$597/(1+EXP(($T$597-LOG10($O666))/$U$597))</f>
        <v>1</v>
      </c>
      <c r="S666" s="18">
        <f t="shared" ref="S666:S698" si="105">$O$598+$P$598/(1+EXP(($Q$598-LOG10($O666))/$R$598))+$S$598/(1+EXP(($T$598-LOG10($O666))/$U$598))</f>
        <v>1</v>
      </c>
      <c r="T666">
        <f t="shared" ref="T666:T698" si="106">IF(V$1=3,IF(T$1&lt;0,0,$Q666+($R666-$Q666)*T$1^$S666),1)</f>
        <v>1</v>
      </c>
      <c r="X666">
        <f t="shared" ref="X666:X698" si="107">IF(Z$1=3,IF(X$1&lt;0,0,$Q666+($R666-$Q666)*X$1^$S666),1)</f>
        <v>1</v>
      </c>
      <c r="AB666">
        <f t="shared" ref="AB666:AB698" si="108">IF(AD$1=3,IF(AB$1&lt;0,0,$Q666+($R666-$Q666)*AB$1^$S666),1)</f>
        <v>1</v>
      </c>
    </row>
    <row r="667" spans="2:28" x14ac:dyDescent="0.15">
      <c r="B667">
        <v>31.263000000000002</v>
      </c>
      <c r="C667">
        <v>1</v>
      </c>
      <c r="D667" s="18">
        <v>-0.15609999999999999</v>
      </c>
      <c r="E667" s="18">
        <v>-0.68049999999999999</v>
      </c>
      <c r="F667" s="18">
        <v>1.4890000000000001</v>
      </c>
      <c r="G667" s="18">
        <v>0.69020000000000004</v>
      </c>
      <c r="H667" s="18">
        <v>-0.74309999999999998</v>
      </c>
      <c r="I667" s="18">
        <v>2.6219999999999999</v>
      </c>
      <c r="J667" s="18">
        <v>0.24479999999999999</v>
      </c>
      <c r="K667" s="18">
        <v>1.63</v>
      </c>
      <c r="L667" s="18">
        <v>2.3889999999999998</v>
      </c>
      <c r="M667" s="18">
        <v>1.0620000000000001</v>
      </c>
      <c r="O667" s="18">
        <f t="shared" si="101"/>
        <v>1</v>
      </c>
      <c r="P667">
        <f t="shared" si="102"/>
        <v>1</v>
      </c>
      <c r="Q667" s="18">
        <f t="shared" si="103"/>
        <v>1</v>
      </c>
      <c r="R667" s="18">
        <f t="shared" si="104"/>
        <v>1</v>
      </c>
      <c r="S667" s="18">
        <f t="shared" si="105"/>
        <v>1</v>
      </c>
      <c r="T667">
        <f t="shared" si="106"/>
        <v>1</v>
      </c>
      <c r="X667">
        <f t="shared" si="107"/>
        <v>1</v>
      </c>
      <c r="AB667">
        <f t="shared" si="108"/>
        <v>1</v>
      </c>
    </row>
    <row r="668" spans="2:28" x14ac:dyDescent="0.15">
      <c r="B668">
        <v>31.263000000000002</v>
      </c>
      <c r="C668">
        <v>3</v>
      </c>
      <c r="D668" s="18">
        <v>-5.2019999999999997E-2</v>
      </c>
      <c r="E668" s="18">
        <v>-0.2324</v>
      </c>
      <c r="F668" s="18">
        <v>0.31809999999999999</v>
      </c>
      <c r="G668" s="18">
        <v>0.79569999999999996</v>
      </c>
      <c r="H668" s="18">
        <v>0.70650000000000002</v>
      </c>
      <c r="I668" s="18">
        <v>1.94</v>
      </c>
      <c r="J668" s="18">
        <v>0.3206</v>
      </c>
      <c r="K668" s="18">
        <v>-1.0629999999999999</v>
      </c>
      <c r="L668" s="18">
        <v>3.0950000000000002</v>
      </c>
      <c r="M668" s="18">
        <v>0.62690000000000001</v>
      </c>
      <c r="O668" s="18">
        <f t="shared" si="101"/>
        <v>1</v>
      </c>
      <c r="P668">
        <f t="shared" si="102"/>
        <v>1</v>
      </c>
      <c r="Q668" s="18">
        <f t="shared" si="103"/>
        <v>1</v>
      </c>
      <c r="R668" s="18">
        <f t="shared" si="104"/>
        <v>1</v>
      </c>
      <c r="S668" s="18">
        <f t="shared" si="105"/>
        <v>1</v>
      </c>
      <c r="T668">
        <f t="shared" si="106"/>
        <v>1</v>
      </c>
      <c r="X668">
        <f t="shared" si="107"/>
        <v>1</v>
      </c>
      <c r="AB668">
        <f t="shared" si="108"/>
        <v>1</v>
      </c>
    </row>
    <row r="669" spans="2:28" x14ac:dyDescent="0.15">
      <c r="B669">
        <v>31.263000000000002</v>
      </c>
      <c r="C669">
        <v>5</v>
      </c>
      <c r="D669" s="18">
        <v>1.6590000000000001E-2</v>
      </c>
      <c r="E669" s="18">
        <v>-0.77010000000000001</v>
      </c>
      <c r="F669" s="18">
        <v>2.7869999999999999</v>
      </c>
      <c r="G669" s="18">
        <v>0.2127</v>
      </c>
      <c r="H669" s="18">
        <v>1.5149999999999999</v>
      </c>
      <c r="I669" s="18">
        <v>3.101</v>
      </c>
      <c r="J669" s="18">
        <v>0.30120000000000002</v>
      </c>
      <c r="K669" s="18">
        <v>-1.222</v>
      </c>
      <c r="L669" s="18">
        <v>3.484</v>
      </c>
      <c r="M669" s="18">
        <v>0.2253</v>
      </c>
      <c r="O669" s="18">
        <f t="shared" si="101"/>
        <v>1</v>
      </c>
      <c r="P669">
        <f t="shared" si="102"/>
        <v>1</v>
      </c>
      <c r="Q669" s="18">
        <f t="shared" si="103"/>
        <v>1</v>
      </c>
      <c r="R669" s="18">
        <f t="shared" si="104"/>
        <v>1</v>
      </c>
      <c r="S669" s="18">
        <f t="shared" si="105"/>
        <v>1</v>
      </c>
      <c r="T669">
        <f t="shared" si="106"/>
        <v>1</v>
      </c>
      <c r="X669">
        <f t="shared" si="107"/>
        <v>1</v>
      </c>
      <c r="AB669">
        <f t="shared" si="108"/>
        <v>1</v>
      </c>
    </row>
    <row r="670" spans="2:28" x14ac:dyDescent="0.15">
      <c r="B670">
        <v>31.263000000000002</v>
      </c>
      <c r="C670">
        <v>7</v>
      </c>
      <c r="D670" s="18">
        <v>-0.36680000000000001</v>
      </c>
      <c r="E670" s="18">
        <v>0.70420000000000005</v>
      </c>
      <c r="F670" s="18">
        <v>1.552</v>
      </c>
      <c r="G670" s="18">
        <v>2.4969999999999999</v>
      </c>
      <c r="H670" s="18">
        <v>-1.1910000000000001</v>
      </c>
      <c r="I670" s="18">
        <v>4.4279999999999999</v>
      </c>
      <c r="J670" s="18">
        <v>0.50880000000000003</v>
      </c>
      <c r="K670" s="18">
        <v>-0.51080000000000003</v>
      </c>
      <c r="L670" s="18">
        <v>3.8879999999999999</v>
      </c>
      <c r="M670" s="18">
        <v>0.13</v>
      </c>
      <c r="O670" s="18">
        <f t="shared" si="101"/>
        <v>1</v>
      </c>
      <c r="P670">
        <f t="shared" si="102"/>
        <v>1</v>
      </c>
      <c r="Q670" s="18">
        <f t="shared" si="103"/>
        <v>1</v>
      </c>
      <c r="R670" s="18">
        <f t="shared" si="104"/>
        <v>1</v>
      </c>
      <c r="S670" s="18">
        <f t="shared" si="105"/>
        <v>1</v>
      </c>
      <c r="T670">
        <f t="shared" si="106"/>
        <v>1</v>
      </c>
      <c r="X670">
        <f t="shared" si="107"/>
        <v>1</v>
      </c>
      <c r="AB670">
        <f t="shared" si="108"/>
        <v>1</v>
      </c>
    </row>
    <row r="671" spans="2:28" x14ac:dyDescent="0.15">
      <c r="B671">
        <v>31.263000000000002</v>
      </c>
      <c r="C671">
        <v>10</v>
      </c>
      <c r="D671" s="18">
        <v>0.13139999999999999</v>
      </c>
      <c r="E671" s="18">
        <v>-0.1244</v>
      </c>
      <c r="F671" s="18">
        <v>3.1219999999999999</v>
      </c>
      <c r="G671" s="18">
        <v>6.3390000000000002E-2</v>
      </c>
      <c r="H671" s="18">
        <v>-0.1164</v>
      </c>
      <c r="I671" s="18">
        <v>2.1669999999999998</v>
      </c>
      <c r="J671" s="18">
        <v>3.108E-2</v>
      </c>
      <c r="K671" s="18">
        <v>0.36830000000000002</v>
      </c>
      <c r="L671" s="18">
        <v>3.7919999999999998</v>
      </c>
      <c r="M671" s="18">
        <v>0.1164</v>
      </c>
      <c r="O671" s="18">
        <f t="shared" si="101"/>
        <v>1</v>
      </c>
      <c r="P671">
        <f t="shared" si="102"/>
        <v>1</v>
      </c>
      <c r="Q671" s="18">
        <f t="shared" si="103"/>
        <v>1</v>
      </c>
      <c r="R671" s="18">
        <f t="shared" si="104"/>
        <v>1</v>
      </c>
      <c r="S671" s="18">
        <f t="shared" si="105"/>
        <v>1</v>
      </c>
      <c r="T671">
        <f t="shared" si="106"/>
        <v>1</v>
      </c>
      <c r="X671">
        <f t="shared" si="107"/>
        <v>1</v>
      </c>
      <c r="AB671">
        <f t="shared" si="108"/>
        <v>1</v>
      </c>
    </row>
    <row r="672" spans="2:28" x14ac:dyDescent="0.15">
      <c r="B672">
        <v>31.263000000000002</v>
      </c>
      <c r="C672">
        <v>15</v>
      </c>
      <c r="D672" s="18">
        <v>2.341E-2</v>
      </c>
      <c r="E672" s="18">
        <v>-1.0740000000000001</v>
      </c>
      <c r="F672" s="18">
        <v>2.617</v>
      </c>
      <c r="G672" s="18">
        <v>0.45829999999999999</v>
      </c>
      <c r="H672" s="18">
        <v>1.667</v>
      </c>
      <c r="I672" s="18">
        <v>2.8919999999999999</v>
      </c>
      <c r="J672" s="18">
        <v>0.47970000000000002</v>
      </c>
      <c r="K672" s="18">
        <v>-0.45469999999999999</v>
      </c>
      <c r="L672" s="18">
        <v>3.09</v>
      </c>
      <c r="M672" s="18">
        <v>0.15029999999999999</v>
      </c>
      <c r="O672" s="18">
        <f t="shared" si="101"/>
        <v>1</v>
      </c>
      <c r="P672">
        <f t="shared" si="102"/>
        <v>1</v>
      </c>
      <c r="Q672" s="18">
        <f t="shared" si="103"/>
        <v>1</v>
      </c>
      <c r="R672" s="18">
        <f t="shared" si="104"/>
        <v>1</v>
      </c>
      <c r="S672" s="18">
        <f t="shared" si="105"/>
        <v>1</v>
      </c>
      <c r="T672">
        <f t="shared" si="106"/>
        <v>1</v>
      </c>
      <c r="X672">
        <f t="shared" si="107"/>
        <v>1</v>
      </c>
      <c r="AB672">
        <f t="shared" si="108"/>
        <v>1</v>
      </c>
    </row>
    <row r="673" spans="2:28" x14ac:dyDescent="0.15">
      <c r="B673">
        <v>31.263000000000002</v>
      </c>
      <c r="C673">
        <v>20</v>
      </c>
      <c r="D673" s="18">
        <v>0.1099</v>
      </c>
      <c r="E673" s="18">
        <v>1.0840000000000001</v>
      </c>
      <c r="F673" s="18">
        <v>3.7309999999999999</v>
      </c>
      <c r="G673" s="18">
        <v>0.33560000000000001</v>
      </c>
      <c r="H673" s="18">
        <v>-0.23649999999999999</v>
      </c>
      <c r="I673" s="18">
        <v>3.5259999999999998</v>
      </c>
      <c r="J673" s="18">
        <v>6.5019999999999994E-2</v>
      </c>
      <c r="K673" s="18">
        <v>-0.4556</v>
      </c>
      <c r="L673" s="18">
        <v>3.1230000000000002</v>
      </c>
      <c r="M673" s="18">
        <v>0.1933</v>
      </c>
      <c r="O673" s="18">
        <f t="shared" si="101"/>
        <v>1</v>
      </c>
      <c r="P673">
        <f t="shared" si="102"/>
        <v>1</v>
      </c>
      <c r="Q673" s="18">
        <f t="shared" si="103"/>
        <v>1</v>
      </c>
      <c r="R673" s="18">
        <f t="shared" si="104"/>
        <v>1</v>
      </c>
      <c r="S673" s="18">
        <f t="shared" si="105"/>
        <v>1</v>
      </c>
      <c r="T673">
        <f t="shared" si="106"/>
        <v>1</v>
      </c>
      <c r="X673">
        <f t="shared" si="107"/>
        <v>1</v>
      </c>
      <c r="AB673">
        <f t="shared" si="108"/>
        <v>1</v>
      </c>
    </row>
    <row r="674" spans="2:28" x14ac:dyDescent="0.15">
      <c r="B674">
        <v>49.982999999999997</v>
      </c>
      <c r="C674">
        <v>1</v>
      </c>
      <c r="D674" s="18">
        <v>-0.30819999999999997</v>
      </c>
      <c r="E674" s="18">
        <v>0.25269999999999998</v>
      </c>
      <c r="F674" s="18">
        <v>0.35460000000000003</v>
      </c>
      <c r="G674" s="18">
        <v>0.24929999999999999</v>
      </c>
      <c r="H674" s="18">
        <v>-0.61350000000000005</v>
      </c>
      <c r="I674" s="18">
        <v>1.972</v>
      </c>
      <c r="J674" s="18">
        <v>0.54559999999999997</v>
      </c>
      <c r="K674" s="18">
        <v>0.74339999999999995</v>
      </c>
      <c r="L674" s="18">
        <v>3.1030000000000002</v>
      </c>
      <c r="M674" s="18">
        <v>0.5907</v>
      </c>
      <c r="O674" s="18">
        <f t="shared" si="101"/>
        <v>1</v>
      </c>
      <c r="P674">
        <f t="shared" si="102"/>
        <v>1</v>
      </c>
      <c r="Q674" s="18">
        <f t="shared" si="103"/>
        <v>1</v>
      </c>
      <c r="R674" s="18">
        <f t="shared" si="104"/>
        <v>1</v>
      </c>
      <c r="S674" s="18">
        <f t="shared" si="105"/>
        <v>1</v>
      </c>
      <c r="T674">
        <f t="shared" si="106"/>
        <v>1</v>
      </c>
      <c r="X674">
        <f t="shared" si="107"/>
        <v>1</v>
      </c>
      <c r="AB674">
        <f t="shared" si="108"/>
        <v>1</v>
      </c>
    </row>
    <row r="675" spans="2:28" x14ac:dyDescent="0.15">
      <c r="B675">
        <v>49.982999999999997</v>
      </c>
      <c r="C675">
        <v>3</v>
      </c>
      <c r="D675" s="18">
        <v>2.0320000000000001E-2</v>
      </c>
      <c r="E675" s="18">
        <v>-0.85750000000000004</v>
      </c>
      <c r="F675" s="18">
        <v>1.6120000000000001</v>
      </c>
      <c r="G675" s="18">
        <v>0.72089999999999999</v>
      </c>
      <c r="H675" s="18">
        <v>1.339</v>
      </c>
      <c r="I675" s="18">
        <v>2.5459999999999998</v>
      </c>
      <c r="J675" s="18">
        <v>0.53520000000000001</v>
      </c>
      <c r="K675" s="18">
        <v>-0.5544</v>
      </c>
      <c r="L675" s="18">
        <v>2.8690000000000002</v>
      </c>
      <c r="M675" s="18">
        <v>0.16120000000000001</v>
      </c>
      <c r="O675" s="18">
        <f t="shared" si="101"/>
        <v>1</v>
      </c>
      <c r="P675">
        <f t="shared" si="102"/>
        <v>1</v>
      </c>
      <c r="Q675" s="18">
        <f t="shared" si="103"/>
        <v>1</v>
      </c>
      <c r="R675" s="18">
        <f t="shared" si="104"/>
        <v>1</v>
      </c>
      <c r="S675" s="18">
        <f t="shared" si="105"/>
        <v>1</v>
      </c>
      <c r="T675">
        <f t="shared" si="106"/>
        <v>1</v>
      </c>
      <c r="X675">
        <f t="shared" si="107"/>
        <v>1</v>
      </c>
      <c r="AB675">
        <f t="shared" si="108"/>
        <v>1</v>
      </c>
    </row>
    <row r="676" spans="2:28" x14ac:dyDescent="0.15">
      <c r="B676">
        <v>49.982999999999997</v>
      </c>
      <c r="C676">
        <v>5</v>
      </c>
      <c r="D676" s="18">
        <v>-0.18559999999999999</v>
      </c>
      <c r="E676" s="18">
        <v>-0.17560000000000001</v>
      </c>
      <c r="F676" s="18">
        <v>1</v>
      </c>
      <c r="G676" s="18">
        <v>0.13550000000000001</v>
      </c>
      <c r="H676" s="18">
        <v>0.437</v>
      </c>
      <c r="I676" s="18">
        <v>1.8620000000000001</v>
      </c>
      <c r="J676" s="18">
        <v>0.4118</v>
      </c>
      <c r="K676" s="18">
        <v>-0.2707</v>
      </c>
      <c r="L676" s="18">
        <v>3.0390000000000001</v>
      </c>
      <c r="M676" s="18">
        <v>0.22869999999999999</v>
      </c>
      <c r="O676" s="18">
        <f t="shared" si="101"/>
        <v>1</v>
      </c>
      <c r="P676">
        <f t="shared" si="102"/>
        <v>1</v>
      </c>
      <c r="Q676" s="18">
        <f t="shared" si="103"/>
        <v>1</v>
      </c>
      <c r="R676" s="18">
        <f t="shared" si="104"/>
        <v>1</v>
      </c>
      <c r="S676" s="18">
        <f t="shared" si="105"/>
        <v>1</v>
      </c>
      <c r="T676">
        <f t="shared" si="106"/>
        <v>1</v>
      </c>
      <c r="X676">
        <f t="shared" si="107"/>
        <v>1</v>
      </c>
      <c r="AB676">
        <f t="shared" si="108"/>
        <v>1</v>
      </c>
    </row>
    <row r="677" spans="2:28" x14ac:dyDescent="0.15">
      <c r="B677">
        <v>49.982999999999997</v>
      </c>
      <c r="C677">
        <v>7</v>
      </c>
      <c r="D677" s="18">
        <v>-0.1041</v>
      </c>
      <c r="E677" s="18">
        <v>-7.6319999999999999E-2</v>
      </c>
      <c r="F677" s="18">
        <v>1.282</v>
      </c>
      <c r="G677" s="18">
        <v>3.041E-2</v>
      </c>
      <c r="H677" s="18">
        <v>0.3019</v>
      </c>
      <c r="I677" s="18">
        <v>2.0459999999999998</v>
      </c>
      <c r="J677" s="18">
        <v>0.15</v>
      </c>
      <c r="K677" s="18">
        <v>-0.46960000000000002</v>
      </c>
      <c r="L677" s="18">
        <v>3.3250000000000002</v>
      </c>
      <c r="M677" s="18">
        <v>0.72829999999999995</v>
      </c>
      <c r="O677" s="18">
        <f t="shared" si="101"/>
        <v>1</v>
      </c>
      <c r="P677">
        <f t="shared" si="102"/>
        <v>1</v>
      </c>
      <c r="Q677" s="18">
        <f t="shared" si="103"/>
        <v>1</v>
      </c>
      <c r="R677" s="18">
        <f t="shared" si="104"/>
        <v>1</v>
      </c>
      <c r="S677" s="18">
        <f t="shared" si="105"/>
        <v>1</v>
      </c>
      <c r="T677">
        <f t="shared" si="106"/>
        <v>1</v>
      </c>
      <c r="X677">
        <f t="shared" si="107"/>
        <v>1</v>
      </c>
      <c r="AB677">
        <f t="shared" si="108"/>
        <v>1</v>
      </c>
    </row>
    <row r="678" spans="2:28" x14ac:dyDescent="0.15">
      <c r="B678">
        <v>49.982999999999997</v>
      </c>
      <c r="C678">
        <v>10</v>
      </c>
      <c r="D678" s="18">
        <v>-0.35239999999999999</v>
      </c>
      <c r="E678" s="18">
        <v>0.26719999999999999</v>
      </c>
      <c r="F678" s="18">
        <v>1.877</v>
      </c>
      <c r="G678" s="18">
        <v>6.0510000000000001E-2</v>
      </c>
      <c r="H678" s="18">
        <v>0.20799999999999999</v>
      </c>
      <c r="I678" s="18">
        <v>1.3180000000000001</v>
      </c>
      <c r="J678" s="18">
        <v>0.64219999999999999</v>
      </c>
      <c r="K678" s="18">
        <v>-0.19750000000000001</v>
      </c>
      <c r="L678" s="18">
        <v>2.4209999999999998</v>
      </c>
      <c r="M678" s="18">
        <v>7.5139999999999998E-2</v>
      </c>
      <c r="O678" s="18">
        <f t="shared" si="101"/>
        <v>1</v>
      </c>
      <c r="P678">
        <f t="shared" si="102"/>
        <v>1</v>
      </c>
      <c r="Q678" s="18">
        <f t="shared" si="103"/>
        <v>1</v>
      </c>
      <c r="R678" s="18">
        <f t="shared" si="104"/>
        <v>1</v>
      </c>
      <c r="S678" s="18">
        <f t="shared" si="105"/>
        <v>1</v>
      </c>
      <c r="T678">
        <f t="shared" si="106"/>
        <v>1</v>
      </c>
      <c r="X678">
        <f t="shared" si="107"/>
        <v>1</v>
      </c>
      <c r="AB678">
        <f t="shared" si="108"/>
        <v>1</v>
      </c>
    </row>
    <row r="679" spans="2:28" x14ac:dyDescent="0.15">
      <c r="B679">
        <v>49.982999999999997</v>
      </c>
      <c r="C679">
        <v>15</v>
      </c>
      <c r="D679" s="18">
        <v>-9.5210000000000003E-2</v>
      </c>
      <c r="E679" s="18">
        <v>-0.50480000000000003</v>
      </c>
      <c r="F679" s="18">
        <v>2.4689999999999999</v>
      </c>
      <c r="G679" s="18">
        <v>0.27210000000000001</v>
      </c>
      <c r="H679" s="18">
        <v>0.36509999999999998</v>
      </c>
      <c r="I679" s="18">
        <v>2.0369999999999999</v>
      </c>
      <c r="J679" s="18">
        <v>7.9490000000000005E-2</v>
      </c>
      <c r="K679" s="18">
        <v>0.17069999999999999</v>
      </c>
      <c r="L679" s="18">
        <v>2.8860000000000001</v>
      </c>
      <c r="M679" s="18">
        <v>5.45E-2</v>
      </c>
      <c r="O679" s="18">
        <f t="shared" si="101"/>
        <v>1</v>
      </c>
      <c r="P679">
        <f t="shared" si="102"/>
        <v>1</v>
      </c>
      <c r="Q679" s="18">
        <f t="shared" si="103"/>
        <v>1</v>
      </c>
      <c r="R679" s="18">
        <f t="shared" si="104"/>
        <v>1</v>
      </c>
      <c r="S679" s="18">
        <f t="shared" si="105"/>
        <v>1</v>
      </c>
      <c r="T679">
        <f t="shared" si="106"/>
        <v>1</v>
      </c>
      <c r="X679">
        <f t="shared" si="107"/>
        <v>1</v>
      </c>
      <c r="AB679">
        <f t="shared" si="108"/>
        <v>1</v>
      </c>
    </row>
    <row r="680" spans="2:28" x14ac:dyDescent="0.15">
      <c r="B680">
        <v>49.982999999999997</v>
      </c>
      <c r="C680">
        <v>20</v>
      </c>
      <c r="D680" s="18">
        <v>-9.9000000000000005E-2</v>
      </c>
      <c r="E680" s="18">
        <v>-0.2495</v>
      </c>
      <c r="F680" s="18">
        <v>1.837</v>
      </c>
      <c r="G680" s="18">
        <v>3.0130000000000001E-2</v>
      </c>
      <c r="H680" s="18">
        <v>0.4274</v>
      </c>
      <c r="I680" s="18">
        <v>1.9730000000000001</v>
      </c>
      <c r="J680" s="18">
        <v>8.8959999999999997E-2</v>
      </c>
      <c r="K680" s="18">
        <v>-0.11749999999999999</v>
      </c>
      <c r="L680" s="18">
        <v>2.59</v>
      </c>
      <c r="M680" s="18">
        <v>3.8159999999999999E-2</v>
      </c>
      <c r="O680" s="18">
        <f t="shared" si="101"/>
        <v>1</v>
      </c>
      <c r="P680">
        <f t="shared" si="102"/>
        <v>1</v>
      </c>
      <c r="Q680" s="18">
        <f t="shared" si="103"/>
        <v>1</v>
      </c>
      <c r="R680" s="18">
        <f t="shared" si="104"/>
        <v>1</v>
      </c>
      <c r="S680" s="18">
        <f t="shared" si="105"/>
        <v>1</v>
      </c>
      <c r="T680">
        <f t="shared" si="106"/>
        <v>1</v>
      </c>
      <c r="X680">
        <f t="shared" si="107"/>
        <v>1</v>
      </c>
      <c r="AB680">
        <f t="shared" si="108"/>
        <v>1</v>
      </c>
    </row>
    <row r="681" spans="2:28" x14ac:dyDescent="0.15">
      <c r="B681">
        <v>67.763000000000005</v>
      </c>
      <c r="C681">
        <v>1</v>
      </c>
      <c r="D681" s="18">
        <v>3.0980000000000001E-2</v>
      </c>
      <c r="E681" s="18">
        <v>-8.9529999999999998E-2</v>
      </c>
      <c r="F681" s="18">
        <v>1.1200000000000001</v>
      </c>
      <c r="G681" s="18">
        <v>0.1032</v>
      </c>
      <c r="H681" s="18">
        <v>-0.24879999999999999</v>
      </c>
      <c r="I681" s="18">
        <v>2.8</v>
      </c>
      <c r="J681" s="18">
        <v>1.5229999999999999</v>
      </c>
      <c r="K681" s="18">
        <v>0.30919999999999997</v>
      </c>
      <c r="L681" s="18">
        <v>3.4860000000000002</v>
      </c>
      <c r="M681" s="18">
        <v>0.27500000000000002</v>
      </c>
      <c r="O681" s="18">
        <f t="shared" si="101"/>
        <v>1.1294</v>
      </c>
      <c r="P681">
        <f t="shared" si="102"/>
        <v>1</v>
      </c>
      <c r="Q681" s="18">
        <f t="shared" si="103"/>
        <v>1</v>
      </c>
      <c r="R681" s="18">
        <f t="shared" si="104"/>
        <v>1</v>
      </c>
      <c r="S681" s="18">
        <f t="shared" si="105"/>
        <v>1</v>
      </c>
      <c r="T681">
        <f t="shared" si="106"/>
        <v>1</v>
      </c>
      <c r="X681">
        <f t="shared" si="107"/>
        <v>1</v>
      </c>
      <c r="AB681">
        <f t="shared" si="108"/>
        <v>1</v>
      </c>
    </row>
    <row r="682" spans="2:28" x14ac:dyDescent="0.15">
      <c r="B682">
        <v>67.763000000000005</v>
      </c>
      <c r="C682">
        <v>3</v>
      </c>
      <c r="D682" s="18">
        <v>-7.7759999999999999E-3</v>
      </c>
      <c r="E682" s="18">
        <v>0.70679999999999998</v>
      </c>
      <c r="F682" s="18">
        <v>4.0549999999999997</v>
      </c>
      <c r="G682" s="18">
        <v>1.117</v>
      </c>
      <c r="H682" s="18">
        <v>-1.0529999999999999</v>
      </c>
      <c r="I682" s="18">
        <v>2.4420000000000002</v>
      </c>
      <c r="J682" s="18">
        <v>0.54959999999999998</v>
      </c>
      <c r="K682" s="18">
        <v>0.70409999999999995</v>
      </c>
      <c r="L682" s="18">
        <v>3.1659999999999999</v>
      </c>
      <c r="M682" s="18">
        <v>0.20960000000000001</v>
      </c>
      <c r="O682" s="18">
        <f t="shared" si="101"/>
        <v>1.4218999999999999</v>
      </c>
      <c r="P682">
        <f t="shared" si="102"/>
        <v>1</v>
      </c>
      <c r="Q682" s="18">
        <f t="shared" si="103"/>
        <v>1</v>
      </c>
      <c r="R682" s="18">
        <f t="shared" si="104"/>
        <v>1</v>
      </c>
      <c r="S682" s="18">
        <f t="shared" si="105"/>
        <v>1</v>
      </c>
      <c r="T682">
        <f t="shared" si="106"/>
        <v>1</v>
      </c>
      <c r="X682">
        <f t="shared" si="107"/>
        <v>1</v>
      </c>
      <c r="AB682">
        <f t="shared" si="108"/>
        <v>1</v>
      </c>
    </row>
    <row r="683" spans="2:28" x14ac:dyDescent="0.15">
      <c r="B683">
        <v>67.763000000000005</v>
      </c>
      <c r="C683">
        <v>5</v>
      </c>
      <c r="D683" s="18">
        <v>6.0309999999999999E-7</v>
      </c>
      <c r="E683" s="18">
        <v>-0.24460000000000001</v>
      </c>
      <c r="F683" s="18">
        <v>1.08</v>
      </c>
      <c r="G683" s="18">
        <v>9.6780000000000005E-2</v>
      </c>
      <c r="H683" s="18">
        <v>6.744E-2</v>
      </c>
      <c r="I683" s="18">
        <v>2.2949999999999999</v>
      </c>
      <c r="J683" s="18">
        <v>3.9030000000000002E-2</v>
      </c>
      <c r="K683" s="18">
        <v>0.1145</v>
      </c>
      <c r="L683" s="18">
        <v>2.4119999999999999</v>
      </c>
      <c r="M683" s="18">
        <v>2.4470000000000001</v>
      </c>
      <c r="O683" s="18">
        <f t="shared" si="101"/>
        <v>1.7901</v>
      </c>
      <c r="P683">
        <f t="shared" si="102"/>
        <v>1</v>
      </c>
      <c r="Q683" s="18">
        <f t="shared" si="103"/>
        <v>1</v>
      </c>
      <c r="R683" s="18">
        <f t="shared" si="104"/>
        <v>1</v>
      </c>
      <c r="S683" s="18">
        <f t="shared" si="105"/>
        <v>1</v>
      </c>
      <c r="T683">
        <f t="shared" si="106"/>
        <v>1</v>
      </c>
      <c r="X683">
        <f t="shared" si="107"/>
        <v>1</v>
      </c>
      <c r="AB683">
        <f t="shared" si="108"/>
        <v>1</v>
      </c>
    </row>
    <row r="684" spans="2:28" x14ac:dyDescent="0.15">
      <c r="B684">
        <v>67.763000000000005</v>
      </c>
      <c r="C684">
        <v>7</v>
      </c>
      <c r="D684" s="18">
        <v>-1.351E-3</v>
      </c>
      <c r="E684" s="18">
        <v>-0.1208</v>
      </c>
      <c r="F684" s="18">
        <v>1.135</v>
      </c>
      <c r="G684" s="18">
        <v>6.497E-2</v>
      </c>
      <c r="H684" s="18">
        <v>0.38240000000000002</v>
      </c>
      <c r="I684" s="18">
        <v>2.1720000000000002</v>
      </c>
      <c r="J684" s="18">
        <v>7.4279999999999999E-2</v>
      </c>
      <c r="K684" s="18">
        <v>-0.36699999999999999</v>
      </c>
      <c r="L684" s="18">
        <v>1.919</v>
      </c>
      <c r="M684" s="18">
        <v>0.24329999999999999</v>
      </c>
      <c r="O684" s="18">
        <f t="shared" si="101"/>
        <v>2.2536</v>
      </c>
      <c r="P684">
        <f t="shared" si="102"/>
        <v>1</v>
      </c>
      <c r="Q684" s="18">
        <f t="shared" si="103"/>
        <v>1</v>
      </c>
      <c r="R684" s="18">
        <f t="shared" si="104"/>
        <v>1</v>
      </c>
      <c r="S684" s="18">
        <f t="shared" si="105"/>
        <v>1</v>
      </c>
      <c r="T684">
        <f t="shared" si="106"/>
        <v>1</v>
      </c>
      <c r="X684">
        <f t="shared" si="107"/>
        <v>1</v>
      </c>
      <c r="AB684">
        <f t="shared" si="108"/>
        <v>1</v>
      </c>
    </row>
    <row r="685" spans="2:28" x14ac:dyDescent="0.15">
      <c r="B685">
        <v>67.763000000000005</v>
      </c>
      <c r="C685">
        <v>10</v>
      </c>
      <c r="D685" s="18">
        <v>0.54420000000000002</v>
      </c>
      <c r="E685" s="18">
        <v>-1.284</v>
      </c>
      <c r="F685" s="18">
        <v>0.91379999999999995</v>
      </c>
      <c r="G685" s="18">
        <v>0.30570000000000003</v>
      </c>
      <c r="H685" s="18">
        <v>0.96430000000000005</v>
      </c>
      <c r="I685" s="18">
        <v>1.958</v>
      </c>
      <c r="J685" s="18">
        <v>0.62160000000000004</v>
      </c>
      <c r="K685" s="18">
        <v>-0.27360000000000001</v>
      </c>
      <c r="L685" s="18">
        <v>2.9580000000000002</v>
      </c>
      <c r="M685" s="18">
        <v>9.844E-2</v>
      </c>
      <c r="O685" s="18">
        <f t="shared" si="101"/>
        <v>2.8371</v>
      </c>
      <c r="P685">
        <f t="shared" si="102"/>
        <v>1</v>
      </c>
      <c r="Q685" s="18">
        <f t="shared" si="103"/>
        <v>1</v>
      </c>
      <c r="R685" s="18">
        <f t="shared" si="104"/>
        <v>1</v>
      </c>
      <c r="S685" s="18">
        <f t="shared" si="105"/>
        <v>1</v>
      </c>
      <c r="T685">
        <f t="shared" si="106"/>
        <v>1</v>
      </c>
      <c r="X685">
        <f t="shared" si="107"/>
        <v>1</v>
      </c>
      <c r="AB685">
        <f t="shared" si="108"/>
        <v>1</v>
      </c>
    </row>
    <row r="686" spans="2:28" x14ac:dyDescent="0.15">
      <c r="B686">
        <v>67.763000000000005</v>
      </c>
      <c r="C686">
        <v>15</v>
      </c>
      <c r="D686" s="18">
        <v>-0.15190000000000001</v>
      </c>
      <c r="E686" s="18">
        <v>-0.65210000000000001</v>
      </c>
      <c r="F686" s="18">
        <v>1.151</v>
      </c>
      <c r="G686" s="18">
        <v>0.18779999999999999</v>
      </c>
      <c r="H686" s="18">
        <v>1.32</v>
      </c>
      <c r="I686" s="18">
        <v>2.194</v>
      </c>
      <c r="J686" s="18">
        <v>0.8952</v>
      </c>
      <c r="K686" s="18">
        <v>-0.3609</v>
      </c>
      <c r="L686" s="18">
        <v>2.9889999999999999</v>
      </c>
      <c r="M686" s="18">
        <v>0.1208</v>
      </c>
      <c r="O686" s="18">
        <f t="shared" si="101"/>
        <v>3.5716999999999999</v>
      </c>
      <c r="P686">
        <f t="shared" si="102"/>
        <v>1</v>
      </c>
      <c r="Q686" s="18">
        <f t="shared" si="103"/>
        <v>1</v>
      </c>
      <c r="R686" s="18">
        <f t="shared" si="104"/>
        <v>1</v>
      </c>
      <c r="S686" s="18">
        <f t="shared" si="105"/>
        <v>1</v>
      </c>
      <c r="T686">
        <f t="shared" si="106"/>
        <v>1</v>
      </c>
      <c r="X686">
        <f t="shared" si="107"/>
        <v>1</v>
      </c>
      <c r="AB686">
        <f t="shared" si="108"/>
        <v>1</v>
      </c>
    </row>
    <row r="687" spans="2:28" x14ac:dyDescent="0.15">
      <c r="B687">
        <v>67.763000000000005</v>
      </c>
      <c r="C687">
        <v>20</v>
      </c>
      <c r="D687" s="18">
        <v>0.78639999999999999</v>
      </c>
      <c r="E687" s="18">
        <v>-1.95</v>
      </c>
      <c r="F687" s="18">
        <v>0.76639999999999997</v>
      </c>
      <c r="G687" s="18">
        <v>0.41830000000000001</v>
      </c>
      <c r="H687" s="18">
        <v>1.488</v>
      </c>
      <c r="I687" s="18">
        <v>1.798</v>
      </c>
      <c r="J687" s="18">
        <v>0.57479999999999998</v>
      </c>
      <c r="K687" s="18">
        <v>-0.29170000000000001</v>
      </c>
      <c r="L687" s="18">
        <v>2.8479999999999999</v>
      </c>
      <c r="M687" s="18">
        <v>0.13450000000000001</v>
      </c>
      <c r="O687" s="18">
        <f t="shared" si="101"/>
        <v>4.4965000000000002</v>
      </c>
      <c r="P687">
        <f t="shared" si="102"/>
        <v>1</v>
      </c>
      <c r="Q687" s="18">
        <f t="shared" si="103"/>
        <v>1</v>
      </c>
      <c r="R687" s="18">
        <f t="shared" si="104"/>
        <v>1</v>
      </c>
      <c r="S687" s="18">
        <f t="shared" si="105"/>
        <v>1</v>
      </c>
      <c r="T687">
        <f t="shared" si="106"/>
        <v>1</v>
      </c>
      <c r="X687">
        <f t="shared" si="107"/>
        <v>1</v>
      </c>
      <c r="AB687">
        <f t="shared" si="108"/>
        <v>1</v>
      </c>
    </row>
    <row r="688" spans="2:28" x14ac:dyDescent="0.15">
      <c r="B688">
        <v>92.162999999999997</v>
      </c>
      <c r="C688">
        <v>1</v>
      </c>
      <c r="D688" s="18">
        <v>-4.292E-2</v>
      </c>
      <c r="E688" s="18">
        <v>0.12859999999999999</v>
      </c>
      <c r="F688" s="18">
        <v>0.60870000000000002</v>
      </c>
      <c r="G688" s="18">
        <v>4.641E-2</v>
      </c>
      <c r="H688" s="18">
        <v>-0.25409999999999999</v>
      </c>
      <c r="I688" s="18">
        <v>2.1549999999999998</v>
      </c>
      <c r="J688" s="18">
        <v>1.03</v>
      </c>
      <c r="K688" s="18">
        <v>0.28520000000000001</v>
      </c>
      <c r="L688" s="18">
        <v>3.4220000000000002</v>
      </c>
      <c r="M688" s="18">
        <v>0.22509999999999999</v>
      </c>
      <c r="O688" s="18">
        <f t="shared" si="101"/>
        <v>5.6607000000000003</v>
      </c>
      <c r="P688">
        <f t="shared" si="102"/>
        <v>1</v>
      </c>
      <c r="Q688" s="18">
        <f t="shared" si="103"/>
        <v>1</v>
      </c>
      <c r="R688" s="18">
        <f t="shared" si="104"/>
        <v>1</v>
      </c>
      <c r="S688" s="18">
        <f t="shared" si="105"/>
        <v>1</v>
      </c>
      <c r="T688">
        <f t="shared" si="106"/>
        <v>1</v>
      </c>
      <c r="X688">
        <f t="shared" si="107"/>
        <v>1</v>
      </c>
      <c r="AB688">
        <f t="shared" si="108"/>
        <v>1</v>
      </c>
    </row>
    <row r="689" spans="2:28" x14ac:dyDescent="0.15">
      <c r="B689">
        <v>92.162999999999997</v>
      </c>
      <c r="C689">
        <v>3</v>
      </c>
      <c r="D689" s="18">
        <v>-0.25919999999999999</v>
      </c>
      <c r="E689" s="18">
        <v>0.63680000000000003</v>
      </c>
      <c r="F689" s="18">
        <v>0.47549999999999998</v>
      </c>
      <c r="G689" s="18">
        <v>0.34860000000000002</v>
      </c>
      <c r="H689" s="18">
        <v>-0.92549999999999999</v>
      </c>
      <c r="I689" s="18">
        <v>1.915</v>
      </c>
      <c r="J689" s="18">
        <v>0.81279999999999997</v>
      </c>
      <c r="K689" s="18">
        <v>0.65510000000000002</v>
      </c>
      <c r="L689" s="18">
        <v>3.2879999999999998</v>
      </c>
      <c r="M689" s="18">
        <v>0.24959999999999999</v>
      </c>
      <c r="O689" s="18">
        <f t="shared" si="101"/>
        <v>7.1265000000000001</v>
      </c>
      <c r="P689">
        <f t="shared" si="102"/>
        <v>1</v>
      </c>
      <c r="Q689" s="18">
        <f t="shared" si="103"/>
        <v>1</v>
      </c>
      <c r="R689" s="18">
        <f t="shared" si="104"/>
        <v>1</v>
      </c>
      <c r="S689" s="18">
        <f t="shared" si="105"/>
        <v>1</v>
      </c>
      <c r="T689">
        <f t="shared" si="106"/>
        <v>1</v>
      </c>
      <c r="X689">
        <f t="shared" si="107"/>
        <v>1</v>
      </c>
      <c r="AB689">
        <f t="shared" si="108"/>
        <v>1</v>
      </c>
    </row>
    <row r="690" spans="2:28" x14ac:dyDescent="0.15">
      <c r="B690">
        <v>92.162999999999997</v>
      </c>
      <c r="C690">
        <v>5</v>
      </c>
      <c r="D690" s="18">
        <v>-0.1449</v>
      </c>
      <c r="E690" s="18">
        <v>0.39069999999999999</v>
      </c>
      <c r="F690" s="18">
        <v>0.66379999999999995</v>
      </c>
      <c r="G690" s="18">
        <v>9.8119999999999999E-2</v>
      </c>
      <c r="H690" s="18">
        <v>-0.83799999999999997</v>
      </c>
      <c r="I690" s="18">
        <v>2.1379999999999999</v>
      </c>
      <c r="J690" s="18">
        <v>0.81359999999999999</v>
      </c>
      <c r="K690" s="18">
        <v>0.64749999999999996</v>
      </c>
      <c r="L690" s="18">
        <v>3.395</v>
      </c>
      <c r="M690" s="18">
        <v>0.18240000000000001</v>
      </c>
      <c r="O690" s="18">
        <f t="shared" si="101"/>
        <v>8.9717000000000002</v>
      </c>
      <c r="P690">
        <f t="shared" si="102"/>
        <v>1</v>
      </c>
      <c r="Q690" s="18">
        <f t="shared" si="103"/>
        <v>1</v>
      </c>
      <c r="R690" s="18">
        <f t="shared" si="104"/>
        <v>1</v>
      </c>
      <c r="S690" s="18">
        <f t="shared" si="105"/>
        <v>1</v>
      </c>
      <c r="T690">
        <f t="shared" si="106"/>
        <v>1</v>
      </c>
      <c r="X690">
        <f t="shared" si="107"/>
        <v>1</v>
      </c>
      <c r="AB690">
        <f t="shared" si="108"/>
        <v>1</v>
      </c>
    </row>
    <row r="691" spans="2:28" x14ac:dyDescent="0.15">
      <c r="B691">
        <v>92.162999999999997</v>
      </c>
      <c r="C691">
        <v>7</v>
      </c>
      <c r="D691" s="18">
        <v>-0.31879999999999997</v>
      </c>
      <c r="E691" s="18">
        <v>0.69220000000000004</v>
      </c>
      <c r="F691" s="18">
        <v>0.67259999999999998</v>
      </c>
      <c r="G691" s="18">
        <v>0.26450000000000001</v>
      </c>
      <c r="H691" s="18">
        <v>-1.218</v>
      </c>
      <c r="I691" s="18">
        <v>1.76</v>
      </c>
      <c r="J691" s="18">
        <v>0.54469999999999996</v>
      </c>
      <c r="K691" s="18">
        <v>1.0589999999999999</v>
      </c>
      <c r="L691" s="18">
        <v>2.8929999999999998</v>
      </c>
      <c r="M691" s="18">
        <v>0.77649999999999997</v>
      </c>
      <c r="O691" s="18">
        <f t="shared" si="101"/>
        <v>11.295</v>
      </c>
      <c r="P691">
        <f t="shared" si="102"/>
        <v>1</v>
      </c>
      <c r="Q691" s="18">
        <f t="shared" si="103"/>
        <v>1</v>
      </c>
      <c r="R691" s="18">
        <f t="shared" si="104"/>
        <v>1</v>
      </c>
      <c r="S691" s="18">
        <f t="shared" si="105"/>
        <v>1</v>
      </c>
      <c r="T691">
        <f t="shared" si="106"/>
        <v>1</v>
      </c>
      <c r="X691">
        <f t="shared" si="107"/>
        <v>1</v>
      </c>
      <c r="AB691">
        <f t="shared" si="108"/>
        <v>1</v>
      </c>
    </row>
    <row r="692" spans="2:28" x14ac:dyDescent="0.15">
      <c r="B692">
        <v>92.162999999999997</v>
      </c>
      <c r="C692">
        <v>10</v>
      </c>
      <c r="D692" s="18">
        <v>-0.3957</v>
      </c>
      <c r="E692" s="18">
        <v>0.71030000000000004</v>
      </c>
      <c r="F692" s="18">
        <v>0.46710000000000002</v>
      </c>
      <c r="G692" s="18">
        <v>0.2339</v>
      </c>
      <c r="H692" s="18">
        <v>-0.88029999999999997</v>
      </c>
      <c r="I692" s="18">
        <v>1.623</v>
      </c>
      <c r="J692" s="18">
        <v>0.50680000000000003</v>
      </c>
      <c r="K692" s="18">
        <v>0.59789999999999999</v>
      </c>
      <c r="L692" s="18">
        <v>2.585</v>
      </c>
      <c r="M692" s="18">
        <v>0.70389999999999997</v>
      </c>
      <c r="O692" s="18">
        <f t="shared" si="101"/>
        <v>14.218999999999999</v>
      </c>
      <c r="P692">
        <f t="shared" si="102"/>
        <v>1</v>
      </c>
      <c r="Q692" s="18">
        <f t="shared" si="103"/>
        <v>1</v>
      </c>
      <c r="R692" s="18">
        <f t="shared" si="104"/>
        <v>1</v>
      </c>
      <c r="S692" s="18">
        <f t="shared" si="105"/>
        <v>1</v>
      </c>
      <c r="T692">
        <f t="shared" si="106"/>
        <v>1</v>
      </c>
      <c r="X692">
        <f t="shared" si="107"/>
        <v>1</v>
      </c>
      <c r="AB692">
        <f t="shared" si="108"/>
        <v>1</v>
      </c>
    </row>
    <row r="693" spans="2:28" x14ac:dyDescent="0.15">
      <c r="B693">
        <v>92.162999999999997</v>
      </c>
      <c r="C693">
        <v>15</v>
      </c>
      <c r="D693" s="18">
        <v>-0.32379999999999998</v>
      </c>
      <c r="E693" s="18">
        <v>0.7046</v>
      </c>
      <c r="F693" s="18">
        <v>0.85540000000000005</v>
      </c>
      <c r="G693" s="18">
        <v>8.1570000000000004E-2</v>
      </c>
      <c r="H693" s="18">
        <v>-0.77739999999999998</v>
      </c>
      <c r="I693" s="18">
        <v>1.4039999999999999</v>
      </c>
      <c r="J693" s="18">
        <v>0.22539999999999999</v>
      </c>
      <c r="K693" s="18">
        <v>0.35930000000000001</v>
      </c>
      <c r="L693" s="18">
        <v>1.6040000000000001</v>
      </c>
      <c r="M693" s="18">
        <v>0.89900000000000002</v>
      </c>
      <c r="O693" s="18">
        <f t="shared" si="101"/>
        <v>17.901</v>
      </c>
      <c r="P693">
        <f t="shared" si="102"/>
        <v>1</v>
      </c>
      <c r="Q693" s="18">
        <f t="shared" si="103"/>
        <v>1</v>
      </c>
      <c r="R693" s="18">
        <f t="shared" si="104"/>
        <v>1</v>
      </c>
      <c r="S693" s="18">
        <f t="shared" si="105"/>
        <v>1</v>
      </c>
      <c r="T693">
        <f t="shared" si="106"/>
        <v>1</v>
      </c>
      <c r="X693">
        <f t="shared" si="107"/>
        <v>1</v>
      </c>
      <c r="AB693">
        <f t="shared" si="108"/>
        <v>1</v>
      </c>
    </row>
    <row r="694" spans="2:28" x14ac:dyDescent="0.15">
      <c r="B694">
        <v>92.162999999999997</v>
      </c>
      <c r="C694">
        <v>20</v>
      </c>
      <c r="D694" s="18">
        <v>-0.6956</v>
      </c>
      <c r="E694" s="18">
        <v>1.046</v>
      </c>
      <c r="F694" s="18">
        <v>0.43409999999999999</v>
      </c>
      <c r="G694" s="18">
        <v>0.30640000000000001</v>
      </c>
      <c r="H694" s="18">
        <v>-0.59019999999999995</v>
      </c>
      <c r="I694" s="18">
        <v>1.6850000000000001</v>
      </c>
      <c r="J694" s="18">
        <v>0.31680000000000003</v>
      </c>
      <c r="K694" s="18">
        <v>0.1943</v>
      </c>
      <c r="L694" s="18">
        <v>2.6819999999999999</v>
      </c>
      <c r="M694" s="18">
        <v>5.4739999999999997E-2</v>
      </c>
      <c r="O694" s="18">
        <f t="shared" si="101"/>
        <v>22.536000000000001</v>
      </c>
      <c r="P694">
        <f t="shared" si="102"/>
        <v>1</v>
      </c>
      <c r="Q694" s="18">
        <f t="shared" si="103"/>
        <v>1</v>
      </c>
      <c r="R694" s="18">
        <f t="shared" si="104"/>
        <v>1</v>
      </c>
      <c r="S694" s="18">
        <f t="shared" si="105"/>
        <v>1</v>
      </c>
      <c r="T694">
        <f t="shared" si="106"/>
        <v>1</v>
      </c>
      <c r="X694">
        <f t="shared" si="107"/>
        <v>1</v>
      </c>
      <c r="AB694">
        <f t="shared" si="108"/>
        <v>1</v>
      </c>
    </row>
    <row r="695" spans="2:28" x14ac:dyDescent="0.15">
      <c r="B695">
        <v>125.563</v>
      </c>
      <c r="C695">
        <v>1</v>
      </c>
      <c r="D695" s="18">
        <v>8.9330000000000007E-2</v>
      </c>
      <c r="E695" s="18">
        <v>-4.8120000000000003E-2</v>
      </c>
      <c r="F695" s="18">
        <v>0.74580000000000002</v>
      </c>
      <c r="G695" s="18">
        <v>5.398E-2</v>
      </c>
      <c r="H695" s="18">
        <v>-0.1153</v>
      </c>
      <c r="I695" s="18">
        <v>2.5739999999999998</v>
      </c>
      <c r="J695" s="18">
        <v>0.16209999999999999</v>
      </c>
      <c r="K695" s="18">
        <v>0.32519999999999999</v>
      </c>
      <c r="L695" s="18">
        <v>3.1419999999999999</v>
      </c>
      <c r="M695" s="18">
        <v>0.3085</v>
      </c>
      <c r="O695" s="18">
        <f t="shared" si="101"/>
        <v>28.370999999999999</v>
      </c>
      <c r="P695">
        <f t="shared" si="102"/>
        <v>1</v>
      </c>
      <c r="Q695" s="18">
        <f t="shared" si="103"/>
        <v>1</v>
      </c>
      <c r="R695" s="18">
        <f t="shared" si="104"/>
        <v>1</v>
      </c>
      <c r="S695" s="18">
        <f t="shared" si="105"/>
        <v>1</v>
      </c>
      <c r="T695">
        <f t="shared" si="106"/>
        <v>1</v>
      </c>
      <c r="X695">
        <f t="shared" si="107"/>
        <v>1</v>
      </c>
      <c r="AB695">
        <f t="shared" si="108"/>
        <v>1</v>
      </c>
    </row>
    <row r="696" spans="2:28" x14ac:dyDescent="0.15">
      <c r="B696">
        <v>125.563</v>
      </c>
      <c r="C696">
        <v>3</v>
      </c>
      <c r="D696" s="18">
        <v>0.32029999999999997</v>
      </c>
      <c r="E696" s="18">
        <v>-0.31409999999999999</v>
      </c>
      <c r="F696" s="18">
        <v>0.24099999999999999</v>
      </c>
      <c r="G696" s="18">
        <v>4.5370000000000001E-2</v>
      </c>
      <c r="H696" s="18">
        <v>-0.29420000000000002</v>
      </c>
      <c r="I696" s="18">
        <v>2.5939999999999999</v>
      </c>
      <c r="J696" s="18">
        <v>0.33090000000000003</v>
      </c>
      <c r="K696" s="18">
        <v>0.53839999999999999</v>
      </c>
      <c r="L696" s="18">
        <v>3.1680000000000001</v>
      </c>
      <c r="M696" s="18">
        <v>0.24779999999999999</v>
      </c>
      <c r="O696" s="18">
        <f t="shared" si="101"/>
        <v>35.716999999999999</v>
      </c>
      <c r="P696">
        <f t="shared" si="102"/>
        <v>1</v>
      </c>
      <c r="Q696" s="18">
        <f t="shared" si="103"/>
        <v>1</v>
      </c>
      <c r="R696" s="18">
        <f t="shared" si="104"/>
        <v>1</v>
      </c>
      <c r="S696" s="18">
        <f t="shared" si="105"/>
        <v>1</v>
      </c>
      <c r="T696">
        <f t="shared" si="106"/>
        <v>1</v>
      </c>
      <c r="X696">
        <f t="shared" si="107"/>
        <v>1</v>
      </c>
      <c r="AB696">
        <f t="shared" si="108"/>
        <v>1</v>
      </c>
    </row>
    <row r="697" spans="2:28" x14ac:dyDescent="0.15">
      <c r="B697">
        <v>125.563</v>
      </c>
      <c r="C697">
        <v>5</v>
      </c>
      <c r="D697" s="18">
        <v>0.11070000000000001</v>
      </c>
      <c r="E697" s="18">
        <v>-0.15040000000000001</v>
      </c>
      <c r="F697" s="18">
        <v>0.59189999999999998</v>
      </c>
      <c r="G697" s="18">
        <v>0.14940000000000001</v>
      </c>
      <c r="H697" s="18">
        <v>-0.3049</v>
      </c>
      <c r="I697" s="18">
        <v>2.4239999999999999</v>
      </c>
      <c r="J697" s="18">
        <v>0.20130000000000001</v>
      </c>
      <c r="K697" s="18">
        <v>0.71850000000000003</v>
      </c>
      <c r="L697" s="18">
        <v>3.327</v>
      </c>
      <c r="M697" s="18">
        <v>0.40610000000000002</v>
      </c>
      <c r="O697" s="18">
        <f t="shared" si="101"/>
        <v>44.965000000000003</v>
      </c>
      <c r="P697">
        <f t="shared" si="102"/>
        <v>1</v>
      </c>
      <c r="Q697" s="18">
        <f t="shared" si="103"/>
        <v>1</v>
      </c>
      <c r="R697" s="18">
        <f t="shared" si="104"/>
        <v>1</v>
      </c>
      <c r="S697" s="18">
        <f t="shared" si="105"/>
        <v>1</v>
      </c>
      <c r="T697">
        <f t="shared" si="106"/>
        <v>1</v>
      </c>
      <c r="X697">
        <f t="shared" si="107"/>
        <v>1</v>
      </c>
      <c r="AB697">
        <f t="shared" si="108"/>
        <v>1</v>
      </c>
    </row>
    <row r="698" spans="2:28" x14ac:dyDescent="0.15">
      <c r="B698">
        <v>125.563</v>
      </c>
      <c r="C698">
        <v>7</v>
      </c>
      <c r="D698" s="18">
        <v>0.1024</v>
      </c>
      <c r="E698" s="18">
        <v>-0.14280000000000001</v>
      </c>
      <c r="F698" s="18">
        <v>0.57469999999999999</v>
      </c>
      <c r="G698" s="18">
        <v>5.271E-2</v>
      </c>
      <c r="H698" s="18">
        <v>-0.26040000000000002</v>
      </c>
      <c r="I698" s="18">
        <v>2.476</v>
      </c>
      <c r="J698" s="18">
        <v>0.2223</v>
      </c>
      <c r="K698" s="18">
        <v>0.57799999999999996</v>
      </c>
      <c r="L698" s="18">
        <v>3.3839999999999999</v>
      </c>
      <c r="M698" s="18">
        <v>0.27460000000000001</v>
      </c>
      <c r="O698" s="18">
        <f t="shared" si="101"/>
        <v>56.606999999999999</v>
      </c>
      <c r="P698">
        <f t="shared" si="102"/>
        <v>1</v>
      </c>
      <c r="Q698" s="18">
        <f t="shared" si="103"/>
        <v>1</v>
      </c>
      <c r="R698" s="18">
        <f t="shared" si="104"/>
        <v>1</v>
      </c>
      <c r="S698" s="18">
        <f t="shared" si="105"/>
        <v>1</v>
      </c>
      <c r="T698">
        <f t="shared" si="106"/>
        <v>1</v>
      </c>
      <c r="X698">
        <f t="shared" si="107"/>
        <v>1</v>
      </c>
      <c r="AB698">
        <f t="shared" si="108"/>
        <v>1</v>
      </c>
    </row>
    <row r="699" spans="2:28" x14ac:dyDescent="0.15">
      <c r="B699">
        <v>125.563</v>
      </c>
      <c r="C699">
        <v>10</v>
      </c>
      <c r="D699" s="18">
        <v>0.16120000000000001</v>
      </c>
      <c r="E699" s="18">
        <v>-0.23219999999999999</v>
      </c>
      <c r="F699" s="18">
        <v>0.49440000000000001</v>
      </c>
      <c r="G699" s="18">
        <v>0.18149999999999999</v>
      </c>
      <c r="H699" s="18">
        <v>-0.2034</v>
      </c>
      <c r="I699" s="18">
        <v>2.4239999999999999</v>
      </c>
      <c r="J699" s="18">
        <v>0.1709</v>
      </c>
      <c r="K699" s="18">
        <v>0.5222</v>
      </c>
      <c r="L699" s="18">
        <v>3.4790000000000001</v>
      </c>
      <c r="M699" s="18">
        <v>0.24349999999999999</v>
      </c>
      <c r="O699" s="18">
        <f>O120</f>
        <v>71.265000000000001</v>
      </c>
      <c r="P699">
        <f>IF(R$1=3,IF(P$1&lt;0,0,$Q699+($R699-$Q699)*P$1^$S699),1)</f>
        <v>1</v>
      </c>
      <c r="Q699" s="18">
        <f>$O$596+$P$596/(1+EXP(($Q$596-LOG10($O699))/$R$596))+$S$596/(1+EXP(($T$596-LOG10($O699))/$U$596))</f>
        <v>1</v>
      </c>
      <c r="R699" s="18">
        <f>$O$597+$P$597/(1+EXP(($Q$597-LOG10($O699))/$R$597))+$S$597/(1+EXP(($T$597-LOG10($O699))/$U$597))</f>
        <v>1</v>
      </c>
      <c r="S699" s="18">
        <f>$O$598+$P$598/(1+EXP(($Q$598-LOG10($O699))/$R$598))+$S$598/(1+EXP(($T$598-LOG10($O699))/$U$598))</f>
        <v>1</v>
      </c>
      <c r="T699">
        <f>IF(V$1=3,IF(T$1&lt;0,0,$Q699+($R699-$Q699)*T$1^$S699),1)</f>
        <v>1</v>
      </c>
      <c r="X699">
        <f>IF(Z$1=3,IF(X$1&lt;0,0,$Q699+($R699-$Q699)*X$1^$S699),1)</f>
        <v>1</v>
      </c>
      <c r="AB699">
        <f>IF(AD$1=3,IF(AB$1&lt;0,0,$Q699+($R699-$Q699)*AB$1^$S699),1)</f>
        <v>1</v>
      </c>
    </row>
    <row r="700" spans="2:28" x14ac:dyDescent="0.15">
      <c r="B700">
        <v>125.563</v>
      </c>
      <c r="C700">
        <v>15</v>
      </c>
      <c r="D700" s="18">
        <v>0.68659999999999999</v>
      </c>
      <c r="E700" s="18">
        <v>-0.79500000000000004</v>
      </c>
      <c r="F700" s="18">
        <v>0.19289999999999999</v>
      </c>
      <c r="G700" s="18">
        <v>0.1113</v>
      </c>
      <c r="H700" s="18">
        <v>-0.28589999999999999</v>
      </c>
      <c r="I700" s="18">
        <v>2.5619999999999998</v>
      </c>
      <c r="J700" s="18">
        <v>0.22689999999999999</v>
      </c>
      <c r="K700" s="18">
        <v>0.6784</v>
      </c>
      <c r="L700" s="18">
        <v>3.5</v>
      </c>
      <c r="M700" s="18">
        <v>0.32850000000000001</v>
      </c>
      <c r="O700" s="18">
        <f t="shared" ref="O700:O740" si="109">O121</f>
        <v>89.715999999999994</v>
      </c>
      <c r="P700">
        <f t="shared" ref="P700:P740" si="110">IF(R$1=3,IF(P$1&lt;0,0,$Q700+($R700-$Q700)*P$1^$S700),1)</f>
        <v>1</v>
      </c>
      <c r="Q700" s="18">
        <f t="shared" ref="Q700:Q740" si="111">$O$596+$P$596/(1+EXP(($Q$596-LOG10($O700))/$R$596))+$S$596/(1+EXP(($T$596-LOG10($O700))/$U$596))</f>
        <v>1</v>
      </c>
      <c r="R700" s="18">
        <f t="shared" ref="R700:R740" si="112">$O$597+$P$597/(1+EXP(($Q$597-LOG10($O700))/$R$597))+$S$597/(1+EXP(($T$597-LOG10($O700))/$U$597))</f>
        <v>1</v>
      </c>
      <c r="S700" s="18">
        <f t="shared" ref="S700:S740" si="113">$O$598+$P$598/(1+EXP(($Q$598-LOG10($O700))/$R$598))+$S$598/(1+EXP(($T$598-LOG10($O700))/$U$598))</f>
        <v>1</v>
      </c>
      <c r="T700">
        <f t="shared" ref="T700:T740" si="114">IF(V$1=3,IF(T$1&lt;0,0,$Q700+($R700-$Q700)*T$1^$S700),1)</f>
        <v>1</v>
      </c>
      <c r="X700">
        <f t="shared" ref="X700:X740" si="115">IF(Z$1=3,IF(X$1&lt;0,0,$Q700+($R700-$Q700)*X$1^$S700),1)</f>
        <v>1</v>
      </c>
      <c r="AB700">
        <f t="shared" ref="AB700:AB740" si="116">IF(AD$1=3,IF(AB$1&lt;0,0,$Q700+($R700-$Q700)*AB$1^$S700),1)</f>
        <v>1</v>
      </c>
    </row>
    <row r="701" spans="2:28" x14ac:dyDescent="0.15">
      <c r="B701">
        <v>125.563</v>
      </c>
      <c r="C701">
        <v>20</v>
      </c>
      <c r="D701" s="18">
        <v>0.23150000000000001</v>
      </c>
      <c r="E701" s="18">
        <v>-0.39279999999999998</v>
      </c>
      <c r="F701" s="18">
        <v>0.40660000000000002</v>
      </c>
      <c r="G701" s="18">
        <v>0.13200000000000001</v>
      </c>
      <c r="H701" s="18">
        <v>-0.41199999999999998</v>
      </c>
      <c r="I701" s="18">
        <v>2.5779999999999998</v>
      </c>
      <c r="J701" s="18">
        <v>0.2276</v>
      </c>
      <c r="K701" s="18">
        <v>0.86160000000000003</v>
      </c>
      <c r="L701" s="18">
        <v>3.3679999999999999</v>
      </c>
      <c r="M701" s="18">
        <v>0.46489999999999998</v>
      </c>
      <c r="O701" s="18">
        <f t="shared" si="109"/>
        <v>112.94</v>
      </c>
      <c r="P701">
        <f t="shared" si="110"/>
        <v>1</v>
      </c>
      <c r="Q701" s="18">
        <f t="shared" si="111"/>
        <v>1</v>
      </c>
      <c r="R701" s="18">
        <f t="shared" si="112"/>
        <v>1</v>
      </c>
      <c r="S701" s="18">
        <f t="shared" si="113"/>
        <v>1</v>
      </c>
      <c r="T701">
        <f t="shared" si="114"/>
        <v>1</v>
      </c>
      <c r="X701">
        <f t="shared" si="115"/>
        <v>1</v>
      </c>
      <c r="AB701">
        <f t="shared" si="116"/>
        <v>1</v>
      </c>
    </row>
    <row r="702" spans="2:28" x14ac:dyDescent="0.15">
      <c r="B702">
        <v>171.16300000000001</v>
      </c>
      <c r="C702">
        <v>1</v>
      </c>
      <c r="D702" s="18">
        <v>0.2379</v>
      </c>
      <c r="E702" s="18">
        <v>-0.16339999999999999</v>
      </c>
      <c r="F702" s="18">
        <v>0.21879999999999999</v>
      </c>
      <c r="G702" s="18">
        <v>0.1222</v>
      </c>
      <c r="H702" s="18">
        <v>3.7929999999999998E-2</v>
      </c>
      <c r="I702" s="18">
        <v>1.776</v>
      </c>
      <c r="J702" s="18">
        <v>7.0610000000000006E-2</v>
      </c>
      <c r="K702" s="18">
        <v>0.2278</v>
      </c>
      <c r="L702" s="18">
        <v>3.2010000000000001</v>
      </c>
      <c r="M702" s="18">
        <v>0.23469999999999999</v>
      </c>
      <c r="O702" s="18">
        <f t="shared" si="109"/>
        <v>142.19</v>
      </c>
      <c r="P702">
        <f t="shared" si="110"/>
        <v>1</v>
      </c>
      <c r="Q702" s="18">
        <f t="shared" si="111"/>
        <v>1</v>
      </c>
      <c r="R702" s="18">
        <f t="shared" si="112"/>
        <v>1</v>
      </c>
      <c r="S702" s="18">
        <f t="shared" si="113"/>
        <v>1</v>
      </c>
      <c r="T702">
        <f t="shared" si="114"/>
        <v>1</v>
      </c>
      <c r="X702">
        <f t="shared" si="115"/>
        <v>1</v>
      </c>
      <c r="AB702">
        <f t="shared" si="116"/>
        <v>1</v>
      </c>
    </row>
    <row r="703" spans="2:28" x14ac:dyDescent="0.15">
      <c r="B703">
        <v>171.16300000000001</v>
      </c>
      <c r="C703">
        <v>3</v>
      </c>
      <c r="D703" s="18">
        <v>0.1855</v>
      </c>
      <c r="E703" s="18">
        <v>-0.13950000000000001</v>
      </c>
      <c r="F703" s="18">
        <v>0.26250000000000001</v>
      </c>
      <c r="G703" s="18">
        <v>0.1575</v>
      </c>
      <c r="H703" s="18">
        <v>-0.1206</v>
      </c>
      <c r="I703" s="18">
        <v>2.5539999999999998</v>
      </c>
      <c r="J703" s="18">
        <v>0.14949999999999999</v>
      </c>
      <c r="K703" s="18">
        <v>0.432</v>
      </c>
      <c r="L703" s="18">
        <v>3.081</v>
      </c>
      <c r="M703" s="18">
        <v>0.2828</v>
      </c>
      <c r="O703" s="18">
        <f t="shared" si="109"/>
        <v>179.01</v>
      </c>
      <c r="P703">
        <f t="shared" si="110"/>
        <v>1</v>
      </c>
      <c r="Q703" s="18">
        <f t="shared" si="111"/>
        <v>1</v>
      </c>
      <c r="R703" s="18">
        <f t="shared" si="112"/>
        <v>1</v>
      </c>
      <c r="S703" s="18">
        <f t="shared" si="113"/>
        <v>1</v>
      </c>
      <c r="T703">
        <f t="shared" si="114"/>
        <v>1</v>
      </c>
      <c r="X703">
        <f t="shared" si="115"/>
        <v>1</v>
      </c>
      <c r="AB703">
        <f t="shared" si="116"/>
        <v>1</v>
      </c>
    </row>
    <row r="704" spans="2:28" x14ac:dyDescent="0.15">
      <c r="B704">
        <v>171.16300000000001</v>
      </c>
      <c r="C704">
        <v>5</v>
      </c>
      <c r="D704" s="18">
        <v>0.1968</v>
      </c>
      <c r="E704" s="18">
        <v>-0.16689999999999999</v>
      </c>
      <c r="F704" s="18">
        <v>0.26390000000000002</v>
      </c>
      <c r="G704" s="18">
        <v>0.1583</v>
      </c>
      <c r="H704" s="18">
        <v>-0.19109999999999999</v>
      </c>
      <c r="I704" s="18">
        <v>2.5760000000000001</v>
      </c>
      <c r="J704" s="18">
        <v>0.17399999999999999</v>
      </c>
      <c r="K704" s="18">
        <v>0.53669999999999995</v>
      </c>
      <c r="L704" s="18">
        <v>3.16</v>
      </c>
      <c r="M704" s="18">
        <v>0.31619999999999998</v>
      </c>
      <c r="O704" s="18">
        <f t="shared" si="109"/>
        <v>225.36</v>
      </c>
      <c r="P704">
        <f t="shared" si="110"/>
        <v>1</v>
      </c>
      <c r="Q704" s="18">
        <f t="shared" si="111"/>
        <v>1</v>
      </c>
      <c r="R704" s="18">
        <f t="shared" si="112"/>
        <v>1</v>
      </c>
      <c r="S704" s="18">
        <f t="shared" si="113"/>
        <v>1</v>
      </c>
      <c r="T704">
        <f t="shared" si="114"/>
        <v>1</v>
      </c>
      <c r="X704">
        <f t="shared" si="115"/>
        <v>1</v>
      </c>
      <c r="AB704">
        <f t="shared" si="116"/>
        <v>1</v>
      </c>
    </row>
    <row r="705" spans="2:28" x14ac:dyDescent="0.15">
      <c r="B705">
        <v>171.16300000000001</v>
      </c>
      <c r="C705">
        <v>7</v>
      </c>
      <c r="D705" s="18">
        <v>0.30370000000000003</v>
      </c>
      <c r="E705" s="18">
        <v>-0.28749999999999998</v>
      </c>
      <c r="F705" s="18">
        <v>0.34079999999999999</v>
      </c>
      <c r="G705" s="18">
        <v>0.16980000000000001</v>
      </c>
      <c r="H705" s="18">
        <v>-0.1195</v>
      </c>
      <c r="I705" s="18">
        <v>2.5430000000000001</v>
      </c>
      <c r="J705" s="18">
        <v>0.1178</v>
      </c>
      <c r="K705" s="18">
        <v>0.47899999999999998</v>
      </c>
      <c r="L705" s="18">
        <v>3.33</v>
      </c>
      <c r="M705" s="18">
        <v>0.3009</v>
      </c>
      <c r="O705" s="18">
        <f t="shared" si="109"/>
        <v>283.70999999999998</v>
      </c>
      <c r="P705">
        <f t="shared" si="110"/>
        <v>1</v>
      </c>
      <c r="Q705" s="18">
        <f t="shared" si="111"/>
        <v>1</v>
      </c>
      <c r="R705" s="18">
        <f t="shared" si="112"/>
        <v>1</v>
      </c>
      <c r="S705" s="18">
        <f t="shared" si="113"/>
        <v>1</v>
      </c>
      <c r="T705">
        <f t="shared" si="114"/>
        <v>1</v>
      </c>
      <c r="X705">
        <f t="shared" si="115"/>
        <v>1</v>
      </c>
      <c r="AB705">
        <f t="shared" si="116"/>
        <v>1</v>
      </c>
    </row>
    <row r="706" spans="2:28" x14ac:dyDescent="0.15">
      <c r="B706">
        <v>171.16300000000001</v>
      </c>
      <c r="C706">
        <v>10</v>
      </c>
      <c r="D706" s="18">
        <v>0.50260000000000005</v>
      </c>
      <c r="E706" s="18">
        <v>-0.51590000000000003</v>
      </c>
      <c r="F706" s="18">
        <v>0.34350000000000003</v>
      </c>
      <c r="G706" s="18">
        <v>0.1797</v>
      </c>
      <c r="H706" s="18">
        <v>-0.24479999999999999</v>
      </c>
      <c r="I706" s="18">
        <v>2.6320000000000001</v>
      </c>
      <c r="J706" s="18">
        <v>0.155</v>
      </c>
      <c r="K706" s="18">
        <v>0.69169999999999998</v>
      </c>
      <c r="L706" s="18">
        <v>3.327</v>
      </c>
      <c r="M706" s="18">
        <v>0.41270000000000001</v>
      </c>
      <c r="O706" s="18">
        <f t="shared" si="109"/>
        <v>357.17</v>
      </c>
      <c r="P706">
        <f t="shared" si="110"/>
        <v>1</v>
      </c>
      <c r="Q706" s="18">
        <f t="shared" si="111"/>
        <v>1</v>
      </c>
      <c r="R706" s="18">
        <f t="shared" si="112"/>
        <v>1</v>
      </c>
      <c r="S706" s="18">
        <f t="shared" si="113"/>
        <v>1</v>
      </c>
      <c r="T706">
        <f t="shared" si="114"/>
        <v>1</v>
      </c>
      <c r="X706">
        <f t="shared" si="115"/>
        <v>1</v>
      </c>
      <c r="AB706">
        <f t="shared" si="116"/>
        <v>1</v>
      </c>
    </row>
    <row r="707" spans="2:28" x14ac:dyDescent="0.15">
      <c r="B707">
        <v>171.16300000000001</v>
      </c>
      <c r="C707">
        <v>15</v>
      </c>
      <c r="D707" s="18">
        <v>0.34320000000000001</v>
      </c>
      <c r="E707" s="18">
        <v>-1.0640000000000001</v>
      </c>
      <c r="F707" s="18">
        <v>0.38159999999999999</v>
      </c>
      <c r="G707" s="18">
        <v>7.5179999999999997E-2</v>
      </c>
      <c r="H707" s="18">
        <v>0.7</v>
      </c>
      <c r="I707" s="18">
        <v>-2.094E-2</v>
      </c>
      <c r="J707" s="18">
        <v>0.1258</v>
      </c>
      <c r="K707" s="18">
        <v>0.25009999999999999</v>
      </c>
      <c r="L707" s="18">
        <v>3.4449999999999998</v>
      </c>
      <c r="M707" s="18">
        <v>0.1246</v>
      </c>
      <c r="O707" s="18">
        <f t="shared" si="109"/>
        <v>449.65</v>
      </c>
      <c r="P707">
        <f t="shared" si="110"/>
        <v>1</v>
      </c>
      <c r="Q707" s="18">
        <f t="shared" si="111"/>
        <v>1</v>
      </c>
      <c r="R707" s="18">
        <f t="shared" si="112"/>
        <v>1</v>
      </c>
      <c r="S707" s="18">
        <f t="shared" si="113"/>
        <v>1</v>
      </c>
      <c r="T707">
        <f t="shared" si="114"/>
        <v>1</v>
      </c>
      <c r="X707">
        <f t="shared" si="115"/>
        <v>1</v>
      </c>
      <c r="AB707">
        <f t="shared" si="116"/>
        <v>1</v>
      </c>
    </row>
    <row r="708" spans="2:28" x14ac:dyDescent="0.15">
      <c r="B708">
        <v>171.16300000000001</v>
      </c>
      <c r="C708">
        <v>20</v>
      </c>
      <c r="D708" s="18">
        <v>-0.1283</v>
      </c>
      <c r="E708" s="18">
        <v>-1.349</v>
      </c>
      <c r="F708" s="18">
        <v>0.46679999999999999</v>
      </c>
      <c r="G708" s="18">
        <v>5.178E-2</v>
      </c>
      <c r="H708" s="18">
        <v>-0.98809999999999998</v>
      </c>
      <c r="I708" s="18">
        <v>1.6060000000000001</v>
      </c>
      <c r="J708" s="18">
        <v>0.54679999999999995</v>
      </c>
      <c r="K708" s="18">
        <v>2.8090000000000002</v>
      </c>
      <c r="L708" s="18">
        <v>0.44269999999999998</v>
      </c>
      <c r="M708" s="18">
        <v>1.423</v>
      </c>
      <c r="O708" s="18">
        <f t="shared" si="109"/>
        <v>566.08000000000004</v>
      </c>
      <c r="P708">
        <f t="shared" si="110"/>
        <v>1</v>
      </c>
      <c r="Q708" s="18">
        <f t="shared" si="111"/>
        <v>1</v>
      </c>
      <c r="R708" s="18">
        <f t="shared" si="112"/>
        <v>1</v>
      </c>
      <c r="S708" s="18">
        <f t="shared" si="113"/>
        <v>1</v>
      </c>
      <c r="T708">
        <f t="shared" si="114"/>
        <v>1</v>
      </c>
      <c r="X708">
        <f t="shared" si="115"/>
        <v>1</v>
      </c>
      <c r="AB708">
        <f t="shared" si="116"/>
        <v>1</v>
      </c>
    </row>
    <row r="709" spans="2:28" x14ac:dyDescent="0.15">
      <c r="B709">
        <v>233.56299999999999</v>
      </c>
      <c r="C709">
        <v>1</v>
      </c>
      <c r="D709" s="18">
        <v>8.6569999999999998E-3</v>
      </c>
      <c r="E709" s="18">
        <v>6.7879999999999996E-2</v>
      </c>
      <c r="F709" s="18">
        <v>0.83150000000000002</v>
      </c>
      <c r="G709" s="18">
        <v>0.20619999999999999</v>
      </c>
      <c r="H709" s="18">
        <v>7.7049999999999993E-2</v>
      </c>
      <c r="I709" s="18">
        <v>1.6040000000000001</v>
      </c>
      <c r="J709" s="18">
        <v>0.1135</v>
      </c>
      <c r="K709" s="18">
        <v>0.30259999999999998</v>
      </c>
      <c r="L709" s="18">
        <v>3.008</v>
      </c>
      <c r="M709" s="18">
        <v>0.30459999999999998</v>
      </c>
      <c r="O709" s="18">
        <f t="shared" si="109"/>
        <v>712.65</v>
      </c>
      <c r="P709">
        <f t="shared" si="110"/>
        <v>1</v>
      </c>
      <c r="Q709" s="18">
        <f t="shared" si="111"/>
        <v>1</v>
      </c>
      <c r="R709" s="18">
        <f t="shared" si="112"/>
        <v>1</v>
      </c>
      <c r="S709" s="18">
        <f t="shared" si="113"/>
        <v>1</v>
      </c>
      <c r="T709">
        <f t="shared" si="114"/>
        <v>1</v>
      </c>
      <c r="X709">
        <f t="shared" si="115"/>
        <v>1</v>
      </c>
      <c r="AB709">
        <f t="shared" si="116"/>
        <v>1</v>
      </c>
    </row>
    <row r="710" spans="2:28" x14ac:dyDescent="0.15">
      <c r="B710">
        <v>233.56299999999999</v>
      </c>
      <c r="C710">
        <v>3</v>
      </c>
      <c r="D710" s="18">
        <v>3.7620000000000002E-3</v>
      </c>
      <c r="E710" s="18">
        <v>0.1331</v>
      </c>
      <c r="F710" s="18">
        <v>1.4550000000000001</v>
      </c>
      <c r="G710" s="18">
        <v>0.2475</v>
      </c>
      <c r="H710" s="18">
        <v>-5.5019999999999999E-2</v>
      </c>
      <c r="I710" s="18">
        <v>2.278</v>
      </c>
      <c r="J710" s="18">
        <v>0.13980000000000001</v>
      </c>
      <c r="K710" s="18">
        <v>0.38080000000000003</v>
      </c>
      <c r="L710" s="18">
        <v>3.0249999999999999</v>
      </c>
      <c r="M710" s="18">
        <v>0.29310000000000003</v>
      </c>
      <c r="O710" s="18">
        <f t="shared" si="109"/>
        <v>897.16</v>
      </c>
      <c r="P710">
        <f t="shared" si="110"/>
        <v>1</v>
      </c>
      <c r="Q710" s="18">
        <f t="shared" si="111"/>
        <v>1</v>
      </c>
      <c r="R710" s="18">
        <f t="shared" si="112"/>
        <v>1</v>
      </c>
      <c r="S710" s="18">
        <f t="shared" si="113"/>
        <v>1</v>
      </c>
      <c r="T710">
        <f t="shared" si="114"/>
        <v>1</v>
      </c>
      <c r="X710">
        <f t="shared" si="115"/>
        <v>1</v>
      </c>
      <c r="AB710">
        <f t="shared" si="116"/>
        <v>1</v>
      </c>
    </row>
    <row r="711" spans="2:28" x14ac:dyDescent="0.15">
      <c r="B711">
        <v>233.56299999999999</v>
      </c>
      <c r="C711">
        <v>5</v>
      </c>
      <c r="D711" s="18">
        <v>-3.771E-2</v>
      </c>
      <c r="E711" s="18">
        <v>0.15890000000000001</v>
      </c>
      <c r="F711" s="18">
        <v>1.369</v>
      </c>
      <c r="G711" s="18">
        <v>0.33139999999999997</v>
      </c>
      <c r="H711" s="18">
        <v>-0.1716</v>
      </c>
      <c r="I711" s="18">
        <v>2.3719999999999999</v>
      </c>
      <c r="J711" s="18">
        <v>0.18179999999999999</v>
      </c>
      <c r="K711" s="18">
        <v>0.53779999999999994</v>
      </c>
      <c r="L711" s="18">
        <v>3.0089999999999999</v>
      </c>
      <c r="M711" s="18">
        <v>0.37369999999999998</v>
      </c>
      <c r="O711" s="18">
        <f t="shared" si="109"/>
        <v>1129.4000000000001</v>
      </c>
      <c r="P711">
        <f t="shared" si="110"/>
        <v>1</v>
      </c>
      <c r="Q711" s="18">
        <f t="shared" si="111"/>
        <v>1</v>
      </c>
      <c r="R711" s="18">
        <f t="shared" si="112"/>
        <v>1</v>
      </c>
      <c r="S711" s="18">
        <f t="shared" si="113"/>
        <v>1</v>
      </c>
      <c r="T711">
        <f t="shared" si="114"/>
        <v>1</v>
      </c>
      <c r="X711">
        <f t="shared" si="115"/>
        <v>1</v>
      </c>
      <c r="AB711">
        <f t="shared" si="116"/>
        <v>1</v>
      </c>
    </row>
    <row r="712" spans="2:28" x14ac:dyDescent="0.15">
      <c r="B712">
        <v>233.56299999999999</v>
      </c>
      <c r="C712">
        <v>7</v>
      </c>
      <c r="D712" s="18">
        <v>-4.1869999999999997E-2</v>
      </c>
      <c r="E712" s="18">
        <v>0.1736</v>
      </c>
      <c r="F712" s="18">
        <v>1.4690000000000001</v>
      </c>
      <c r="G712" s="18">
        <v>0.27160000000000001</v>
      </c>
      <c r="H712" s="18">
        <v>-0.2404</v>
      </c>
      <c r="I712" s="18">
        <v>2.4009999999999998</v>
      </c>
      <c r="J712" s="18">
        <v>0.22470000000000001</v>
      </c>
      <c r="K712" s="18">
        <v>0.58840000000000003</v>
      </c>
      <c r="L712" s="18">
        <v>3.0409999999999999</v>
      </c>
      <c r="M712" s="18">
        <v>0.36930000000000002</v>
      </c>
      <c r="O712" s="18">
        <f t="shared" si="109"/>
        <v>1421.9</v>
      </c>
      <c r="P712">
        <f t="shared" si="110"/>
        <v>1</v>
      </c>
      <c r="Q712" s="18">
        <f t="shared" si="111"/>
        <v>1</v>
      </c>
      <c r="R712" s="18">
        <f t="shared" si="112"/>
        <v>1</v>
      </c>
      <c r="S712" s="18">
        <f t="shared" si="113"/>
        <v>1</v>
      </c>
      <c r="T712">
        <f t="shared" si="114"/>
        <v>1</v>
      </c>
      <c r="X712">
        <f t="shared" si="115"/>
        <v>1</v>
      </c>
      <c r="AB712">
        <f t="shared" si="116"/>
        <v>1</v>
      </c>
    </row>
    <row r="713" spans="2:28" x14ac:dyDescent="0.15">
      <c r="B713">
        <v>233.56299999999999</v>
      </c>
      <c r="C713">
        <v>10</v>
      </c>
      <c r="D713" s="18">
        <v>-8.1420000000000006E-2</v>
      </c>
      <c r="E713" s="18">
        <v>0.23599999999999999</v>
      </c>
      <c r="F713" s="18">
        <v>1.4710000000000001</v>
      </c>
      <c r="G713" s="18">
        <v>0.27579999999999999</v>
      </c>
      <c r="H713" s="18">
        <v>-0.30769999999999997</v>
      </c>
      <c r="I713" s="18">
        <v>2.39</v>
      </c>
      <c r="J713" s="18">
        <v>0.25069999999999998</v>
      </c>
      <c r="K713" s="18">
        <v>0.62229999999999996</v>
      </c>
      <c r="L713" s="18">
        <v>3.0720000000000001</v>
      </c>
      <c r="M713" s="18">
        <v>0.37859999999999999</v>
      </c>
      <c r="O713" s="18">
        <f t="shared" si="109"/>
        <v>1790.1</v>
      </c>
      <c r="P713">
        <f t="shared" si="110"/>
        <v>1</v>
      </c>
      <c r="Q713" s="18">
        <f t="shared" si="111"/>
        <v>1</v>
      </c>
      <c r="R713" s="18">
        <f t="shared" si="112"/>
        <v>1</v>
      </c>
      <c r="S713" s="18">
        <f t="shared" si="113"/>
        <v>1</v>
      </c>
      <c r="T713">
        <f t="shared" si="114"/>
        <v>1</v>
      </c>
      <c r="X713">
        <f t="shared" si="115"/>
        <v>1</v>
      </c>
      <c r="AB713">
        <f t="shared" si="116"/>
        <v>1</v>
      </c>
    </row>
    <row r="714" spans="2:28" x14ac:dyDescent="0.15">
      <c r="B714">
        <v>233.56299999999999</v>
      </c>
      <c r="C714">
        <v>15</v>
      </c>
      <c r="D714" s="18">
        <v>-0.17349999999999999</v>
      </c>
      <c r="E714" s="18">
        <v>0.3322</v>
      </c>
      <c r="F714" s="18">
        <v>1.3759999999999999</v>
      </c>
      <c r="G714" s="18">
        <v>0.3649</v>
      </c>
      <c r="H714" s="18">
        <v>-0.31669999999999998</v>
      </c>
      <c r="I714" s="18">
        <v>2.387</v>
      </c>
      <c r="J714" s="18">
        <v>0.2208</v>
      </c>
      <c r="K714" s="18">
        <v>0.61480000000000001</v>
      </c>
      <c r="L714" s="18">
        <v>3.109</v>
      </c>
      <c r="M714" s="18">
        <v>0.40310000000000001</v>
      </c>
      <c r="O714" s="18">
        <f t="shared" si="109"/>
        <v>2253.6</v>
      </c>
      <c r="P714">
        <f t="shared" si="110"/>
        <v>1</v>
      </c>
      <c r="Q714" s="18">
        <f t="shared" si="111"/>
        <v>1</v>
      </c>
      <c r="R714" s="18">
        <f t="shared" si="112"/>
        <v>1</v>
      </c>
      <c r="S714" s="18">
        <f t="shared" si="113"/>
        <v>1</v>
      </c>
      <c r="T714">
        <f t="shared" si="114"/>
        <v>1</v>
      </c>
      <c r="X714">
        <f t="shared" si="115"/>
        <v>1</v>
      </c>
      <c r="AB714">
        <f t="shared" si="116"/>
        <v>1</v>
      </c>
    </row>
    <row r="715" spans="2:28" x14ac:dyDescent="0.15">
      <c r="B715">
        <v>233.56299999999999</v>
      </c>
      <c r="C715">
        <v>20</v>
      </c>
      <c r="D715" s="18">
        <v>-0.2419</v>
      </c>
      <c r="E715" s="18">
        <v>0.33889999999999998</v>
      </c>
      <c r="F715" s="18">
        <v>1.2130000000000001</v>
      </c>
      <c r="G715" s="18">
        <v>0.24099999999999999</v>
      </c>
      <c r="H715" s="18">
        <v>-0.2238</v>
      </c>
      <c r="I715" s="18">
        <v>2.468</v>
      </c>
      <c r="J715" s="18">
        <v>0.19919999999999999</v>
      </c>
      <c r="K715" s="18">
        <v>0.54849999999999999</v>
      </c>
      <c r="L715" s="18">
        <v>3.173</v>
      </c>
      <c r="M715" s="18">
        <v>0.35959999999999998</v>
      </c>
      <c r="O715" s="18">
        <f t="shared" si="109"/>
        <v>2837.1</v>
      </c>
      <c r="P715">
        <f t="shared" si="110"/>
        <v>1</v>
      </c>
      <c r="Q715" s="18">
        <f t="shared" si="111"/>
        <v>1</v>
      </c>
      <c r="R715" s="18">
        <f t="shared" si="112"/>
        <v>1</v>
      </c>
      <c r="S715" s="18">
        <f t="shared" si="113"/>
        <v>1</v>
      </c>
      <c r="T715">
        <f t="shared" si="114"/>
        <v>1</v>
      </c>
      <c r="X715">
        <f t="shared" si="115"/>
        <v>1</v>
      </c>
      <c r="AB715">
        <f t="shared" si="116"/>
        <v>1</v>
      </c>
    </row>
    <row r="716" spans="2:28" x14ac:dyDescent="0.15">
      <c r="B716">
        <v>364.96300000000002</v>
      </c>
      <c r="C716">
        <v>1</v>
      </c>
      <c r="D716" s="18">
        <v>2.6530000000000001E-2</v>
      </c>
      <c r="E716" s="18">
        <v>0.22889999999999999</v>
      </c>
      <c r="F716" s="18">
        <v>1.905</v>
      </c>
      <c r="G716" s="18">
        <v>1.26</v>
      </c>
      <c r="H716" s="18">
        <v>6.7500000000000004E-2</v>
      </c>
      <c r="I716" s="18">
        <v>1.585</v>
      </c>
      <c r="J716" s="18">
        <v>0.1038</v>
      </c>
      <c r="K716" s="18">
        <v>0.32619999999999999</v>
      </c>
      <c r="L716" s="18">
        <v>2.7919999999999998</v>
      </c>
      <c r="M716" s="18">
        <v>0.3332</v>
      </c>
      <c r="O716" s="18">
        <f t="shared" si="109"/>
        <v>3571.7</v>
      </c>
      <c r="P716">
        <f t="shared" si="110"/>
        <v>1</v>
      </c>
      <c r="Q716" s="18">
        <f t="shared" si="111"/>
        <v>1</v>
      </c>
      <c r="R716" s="18">
        <f t="shared" si="112"/>
        <v>1</v>
      </c>
      <c r="S716" s="18">
        <f t="shared" si="113"/>
        <v>1</v>
      </c>
      <c r="T716">
        <f t="shared" si="114"/>
        <v>1</v>
      </c>
      <c r="X716">
        <f t="shared" si="115"/>
        <v>1</v>
      </c>
      <c r="AB716">
        <f t="shared" si="116"/>
        <v>1</v>
      </c>
    </row>
    <row r="717" spans="2:28" x14ac:dyDescent="0.15">
      <c r="B717">
        <v>364.96300000000002</v>
      </c>
      <c r="C717">
        <v>3</v>
      </c>
      <c r="D717" s="18">
        <v>2.537E-2</v>
      </c>
      <c r="E717" s="18">
        <v>0.18729999999999999</v>
      </c>
      <c r="F717" s="18">
        <v>1.74</v>
      </c>
      <c r="G717" s="18">
        <v>0.89349999999999996</v>
      </c>
      <c r="H717" s="18">
        <v>6.9070000000000006E-2</v>
      </c>
      <c r="I717" s="18">
        <v>1.5229999999999999</v>
      </c>
      <c r="J717" s="18">
        <v>0.11940000000000001</v>
      </c>
      <c r="K717" s="18">
        <v>0.3463</v>
      </c>
      <c r="L717" s="18">
        <v>2.8719999999999999</v>
      </c>
      <c r="M717" s="18">
        <v>0.31669999999999998</v>
      </c>
      <c r="O717" s="18">
        <f t="shared" si="109"/>
        <v>4496.5</v>
      </c>
      <c r="P717">
        <f t="shared" si="110"/>
        <v>1</v>
      </c>
      <c r="Q717" s="18">
        <f t="shared" si="111"/>
        <v>1</v>
      </c>
      <c r="R717" s="18">
        <f t="shared" si="112"/>
        <v>1</v>
      </c>
      <c r="S717" s="18">
        <f t="shared" si="113"/>
        <v>1</v>
      </c>
      <c r="T717">
        <f t="shared" si="114"/>
        <v>1</v>
      </c>
      <c r="X717">
        <f t="shared" si="115"/>
        <v>1</v>
      </c>
      <c r="AB717">
        <f t="shared" si="116"/>
        <v>1</v>
      </c>
    </row>
    <row r="718" spans="2:28" x14ac:dyDescent="0.15">
      <c r="B718">
        <v>364.96300000000002</v>
      </c>
      <c r="C718">
        <v>5</v>
      </c>
      <c r="D718" s="18">
        <v>1.9460000000000002E-2</v>
      </c>
      <c r="E718" s="18">
        <v>0.1031</v>
      </c>
      <c r="F718" s="18">
        <v>1.2130000000000001</v>
      </c>
      <c r="G718" s="18">
        <v>0.32100000000000001</v>
      </c>
      <c r="H718" s="18">
        <v>7.9369999999999996E-2</v>
      </c>
      <c r="I718" s="18">
        <v>1.542</v>
      </c>
      <c r="J718" s="18">
        <v>0.16619999999999999</v>
      </c>
      <c r="K718" s="18">
        <v>0.42209999999999998</v>
      </c>
      <c r="L718" s="18">
        <v>2.97</v>
      </c>
      <c r="M718" s="18">
        <v>0.33750000000000002</v>
      </c>
      <c r="O718" s="18">
        <f t="shared" si="109"/>
        <v>5660.8</v>
      </c>
      <c r="P718">
        <f t="shared" si="110"/>
        <v>1</v>
      </c>
      <c r="Q718" s="18">
        <f t="shared" si="111"/>
        <v>1</v>
      </c>
      <c r="R718" s="18">
        <f t="shared" si="112"/>
        <v>1</v>
      </c>
      <c r="S718" s="18">
        <f t="shared" si="113"/>
        <v>1</v>
      </c>
      <c r="T718">
        <f t="shared" si="114"/>
        <v>1</v>
      </c>
      <c r="X718">
        <f t="shared" si="115"/>
        <v>1</v>
      </c>
      <c r="AB718">
        <f t="shared" si="116"/>
        <v>1</v>
      </c>
    </row>
    <row r="719" spans="2:28" x14ac:dyDescent="0.15">
      <c r="B719">
        <v>364.96300000000002</v>
      </c>
      <c r="C719">
        <v>7</v>
      </c>
      <c r="D719" s="18">
        <v>1.6459999999999999E-2</v>
      </c>
      <c r="E719" s="18">
        <v>0.1137</v>
      </c>
      <c r="F719" s="18">
        <v>1.46</v>
      </c>
      <c r="G719" s="18">
        <v>0.1148</v>
      </c>
      <c r="H719" s="18">
        <v>8.4339999999999998E-2</v>
      </c>
      <c r="I719" s="18">
        <v>1.532</v>
      </c>
      <c r="J719" s="18">
        <v>0.68500000000000005</v>
      </c>
      <c r="K719" s="18">
        <v>0.41270000000000001</v>
      </c>
      <c r="L719" s="18">
        <v>3.0489999999999999</v>
      </c>
      <c r="M719" s="18">
        <v>0.3427</v>
      </c>
      <c r="O719" s="18">
        <f t="shared" si="109"/>
        <v>7126.5</v>
      </c>
      <c r="P719">
        <f t="shared" si="110"/>
        <v>1</v>
      </c>
      <c r="Q719" s="18">
        <f t="shared" si="111"/>
        <v>1</v>
      </c>
      <c r="R719" s="18">
        <f t="shared" si="112"/>
        <v>1</v>
      </c>
      <c r="S719" s="18">
        <f t="shared" si="113"/>
        <v>1</v>
      </c>
      <c r="T719">
        <f t="shared" si="114"/>
        <v>1</v>
      </c>
      <c r="X719">
        <f t="shared" si="115"/>
        <v>1</v>
      </c>
      <c r="AB719">
        <f t="shared" si="116"/>
        <v>1</v>
      </c>
    </row>
    <row r="720" spans="2:28" x14ac:dyDescent="0.15">
      <c r="B720">
        <v>364.96300000000002</v>
      </c>
      <c r="C720">
        <v>10</v>
      </c>
      <c r="D720" s="18">
        <v>7.436E-5</v>
      </c>
      <c r="E720" s="18">
        <v>0.19650000000000001</v>
      </c>
      <c r="F720" s="18">
        <v>1.4330000000000001</v>
      </c>
      <c r="G720" s="18">
        <v>0.16350000000000001</v>
      </c>
      <c r="H720" s="18">
        <v>2.4279999999999999E-2</v>
      </c>
      <c r="I720" s="18">
        <v>2.8050000000000002</v>
      </c>
      <c r="J720" s="18">
        <v>3.048E-2</v>
      </c>
      <c r="K720" s="18">
        <v>0.40639999999999998</v>
      </c>
      <c r="L720" s="18">
        <v>3.161</v>
      </c>
      <c r="M720" s="18">
        <v>0.3538</v>
      </c>
      <c r="O720" s="18">
        <f t="shared" si="109"/>
        <v>8971.7000000000007</v>
      </c>
      <c r="P720">
        <f t="shared" si="110"/>
        <v>1</v>
      </c>
      <c r="Q720" s="18">
        <f t="shared" si="111"/>
        <v>1</v>
      </c>
      <c r="R720" s="18">
        <f t="shared" si="112"/>
        <v>1</v>
      </c>
      <c r="S720" s="18">
        <f t="shared" si="113"/>
        <v>1</v>
      </c>
      <c r="T720">
        <f t="shared" si="114"/>
        <v>1</v>
      </c>
      <c r="X720">
        <f t="shared" si="115"/>
        <v>1</v>
      </c>
      <c r="AB720">
        <f t="shared" si="116"/>
        <v>1</v>
      </c>
    </row>
    <row r="721" spans="2:28" x14ac:dyDescent="0.15">
      <c r="B721">
        <v>364.96300000000002</v>
      </c>
      <c r="C721">
        <v>15</v>
      </c>
      <c r="D721" s="18">
        <v>-0.12970000000000001</v>
      </c>
      <c r="E721" s="18">
        <v>0.2238</v>
      </c>
      <c r="F721" s="18">
        <v>1.3859999999999999</v>
      </c>
      <c r="G721" s="18">
        <v>0.1074</v>
      </c>
      <c r="H721" s="18">
        <v>8.9889999999999998E-2</v>
      </c>
      <c r="I721" s="18">
        <v>0.12790000000000001</v>
      </c>
      <c r="J721" s="18">
        <v>4.1950000000000001E-2</v>
      </c>
      <c r="K721" s="18">
        <v>0.43390000000000001</v>
      </c>
      <c r="L721" s="18">
        <v>3.1840000000000002</v>
      </c>
      <c r="M721" s="18">
        <v>0.35799999999999998</v>
      </c>
      <c r="O721" s="18">
        <f t="shared" si="109"/>
        <v>10000</v>
      </c>
      <c r="P721">
        <f t="shared" si="110"/>
        <v>1</v>
      </c>
      <c r="Q721" s="18">
        <f t="shared" si="111"/>
        <v>1</v>
      </c>
      <c r="R721" s="18">
        <f t="shared" si="112"/>
        <v>1</v>
      </c>
      <c r="S721" s="18">
        <f t="shared" si="113"/>
        <v>1</v>
      </c>
      <c r="T721">
        <f t="shared" si="114"/>
        <v>1</v>
      </c>
      <c r="X721">
        <f t="shared" si="115"/>
        <v>1</v>
      </c>
      <c r="AB721">
        <f t="shared" si="116"/>
        <v>1</v>
      </c>
    </row>
    <row r="722" spans="2:28" x14ac:dyDescent="0.15">
      <c r="B722">
        <v>364.96300000000002</v>
      </c>
      <c r="C722">
        <v>20</v>
      </c>
      <c r="D722" s="18">
        <v>2.5100000000000001E-2</v>
      </c>
      <c r="E722" s="18">
        <v>0.31190000000000001</v>
      </c>
      <c r="F722" s="18">
        <v>1.431</v>
      </c>
      <c r="G722" s="18">
        <v>0.1024</v>
      </c>
      <c r="H722" s="18">
        <v>-0.33889999999999998</v>
      </c>
      <c r="I722" s="18">
        <v>2.1850000000000001</v>
      </c>
      <c r="J722" s="18">
        <v>1.0149999999999999</v>
      </c>
      <c r="K722" s="18">
        <v>0.58609999999999995</v>
      </c>
      <c r="L722" s="18">
        <v>3.194</v>
      </c>
      <c r="M722" s="18">
        <v>0.4002</v>
      </c>
      <c r="O722" s="18">
        <f t="shared" si="109"/>
        <v>10000</v>
      </c>
      <c r="P722">
        <f t="shared" si="110"/>
        <v>1</v>
      </c>
      <c r="Q722" s="18">
        <f t="shared" si="111"/>
        <v>1</v>
      </c>
      <c r="R722" s="18">
        <f t="shared" si="112"/>
        <v>1</v>
      </c>
      <c r="S722" s="18">
        <f t="shared" si="113"/>
        <v>1</v>
      </c>
      <c r="T722">
        <f t="shared" si="114"/>
        <v>1</v>
      </c>
      <c r="X722">
        <f t="shared" si="115"/>
        <v>1</v>
      </c>
      <c r="AB722">
        <f t="shared" si="116"/>
        <v>1</v>
      </c>
    </row>
    <row r="723" spans="2:28" x14ac:dyDescent="0.15">
      <c r="B723">
        <v>483.56299999999999</v>
      </c>
      <c r="C723">
        <v>1</v>
      </c>
      <c r="D723" s="18">
        <v>4.675E-2</v>
      </c>
      <c r="E723" s="18">
        <v>9.6970000000000001E-2</v>
      </c>
      <c r="F723" s="18">
        <v>1.363</v>
      </c>
      <c r="G723" s="18">
        <v>9.3710000000000002E-2</v>
      </c>
      <c r="H723" s="18">
        <v>0.1797</v>
      </c>
      <c r="I723" s="18">
        <v>2.1139999999999999</v>
      </c>
      <c r="J723" s="18">
        <v>0.24829999999999999</v>
      </c>
      <c r="K723" s="18">
        <v>0.4123</v>
      </c>
      <c r="L723" s="18">
        <v>2.835</v>
      </c>
      <c r="M723" s="18">
        <v>0.4133</v>
      </c>
      <c r="O723" s="18">
        <f t="shared" si="109"/>
        <v>10000</v>
      </c>
      <c r="P723">
        <f t="shared" si="110"/>
        <v>1</v>
      </c>
      <c r="Q723" s="18">
        <f t="shared" si="111"/>
        <v>1</v>
      </c>
      <c r="R723" s="18">
        <f t="shared" si="112"/>
        <v>1</v>
      </c>
      <c r="S723" s="18">
        <f t="shared" si="113"/>
        <v>1</v>
      </c>
      <c r="T723">
        <f t="shared" si="114"/>
        <v>1</v>
      </c>
      <c r="X723">
        <f t="shared" si="115"/>
        <v>1</v>
      </c>
      <c r="AB723">
        <f t="shared" si="116"/>
        <v>1</v>
      </c>
    </row>
    <row r="724" spans="2:28" x14ac:dyDescent="0.15">
      <c r="B724">
        <v>483.56299999999999</v>
      </c>
      <c r="C724">
        <v>3</v>
      </c>
      <c r="D724" s="18">
        <v>-5.391E-2</v>
      </c>
      <c r="E724" s="18">
        <v>0.22550000000000001</v>
      </c>
      <c r="F724" s="18">
        <v>1.5189999999999999</v>
      </c>
      <c r="G724" s="18">
        <v>1.415</v>
      </c>
      <c r="H724" s="18">
        <v>0.21609999999999999</v>
      </c>
      <c r="I724" s="18">
        <v>1.786</v>
      </c>
      <c r="J724" s="18">
        <v>0.26519999999999999</v>
      </c>
      <c r="K724" s="18">
        <v>0.37119999999999997</v>
      </c>
      <c r="L724" s="18">
        <v>2.82</v>
      </c>
      <c r="M724" s="18">
        <v>0.35249999999999998</v>
      </c>
      <c r="O724" s="18">
        <f t="shared" si="109"/>
        <v>10000</v>
      </c>
      <c r="P724">
        <f t="shared" si="110"/>
        <v>1</v>
      </c>
      <c r="Q724" s="18">
        <f t="shared" si="111"/>
        <v>1</v>
      </c>
      <c r="R724" s="18">
        <f t="shared" si="112"/>
        <v>1</v>
      </c>
      <c r="S724" s="18">
        <f t="shared" si="113"/>
        <v>1</v>
      </c>
      <c r="T724">
        <f t="shared" si="114"/>
        <v>1</v>
      </c>
      <c r="X724">
        <f t="shared" si="115"/>
        <v>1</v>
      </c>
      <c r="AB724">
        <f t="shared" si="116"/>
        <v>1</v>
      </c>
    </row>
    <row r="725" spans="2:28" x14ac:dyDescent="0.15">
      <c r="B725">
        <v>483.56299999999999</v>
      </c>
      <c r="C725">
        <v>5</v>
      </c>
      <c r="D725" s="18">
        <v>-0.1714</v>
      </c>
      <c r="E725" s="18">
        <v>0.44640000000000002</v>
      </c>
      <c r="F725" s="18">
        <v>1.2330000000000001</v>
      </c>
      <c r="G725" s="18">
        <v>1.2869999999999999</v>
      </c>
      <c r="H725" s="18">
        <v>8.7160000000000001E-2</v>
      </c>
      <c r="I725" s="18">
        <v>1.5740000000000001</v>
      </c>
      <c r="J725" s="18">
        <v>9.4189999999999996E-2</v>
      </c>
      <c r="K725" s="18">
        <v>0.41460000000000002</v>
      </c>
      <c r="L725" s="18">
        <v>2.762</v>
      </c>
      <c r="M725" s="18">
        <v>0.38100000000000001</v>
      </c>
      <c r="O725" s="18">
        <f t="shared" si="109"/>
        <v>10000</v>
      </c>
      <c r="P725">
        <f t="shared" si="110"/>
        <v>1</v>
      </c>
      <c r="Q725" s="18">
        <f t="shared" si="111"/>
        <v>1</v>
      </c>
      <c r="R725" s="18">
        <f t="shared" si="112"/>
        <v>1</v>
      </c>
      <c r="S725" s="18">
        <f t="shared" si="113"/>
        <v>1</v>
      </c>
      <c r="T725">
        <f t="shared" si="114"/>
        <v>1</v>
      </c>
      <c r="X725">
        <f t="shared" si="115"/>
        <v>1</v>
      </c>
      <c r="AB725">
        <f t="shared" si="116"/>
        <v>1</v>
      </c>
    </row>
    <row r="726" spans="2:28" x14ac:dyDescent="0.15">
      <c r="B726">
        <v>483.56299999999999</v>
      </c>
      <c r="C726">
        <v>7</v>
      </c>
      <c r="D726" s="18">
        <v>-7.1580000000000005E-2</v>
      </c>
      <c r="E726" s="18">
        <v>0.2571</v>
      </c>
      <c r="F726" s="18">
        <v>1.748</v>
      </c>
      <c r="G726" s="18">
        <v>0.81279999999999997</v>
      </c>
      <c r="H726" s="18">
        <v>0.14369999999999999</v>
      </c>
      <c r="I726" s="18">
        <v>1.587</v>
      </c>
      <c r="J726" s="18">
        <v>0.20419999999999999</v>
      </c>
      <c r="K726" s="18">
        <v>0.4289</v>
      </c>
      <c r="L726" s="18">
        <v>2.9129999999999998</v>
      </c>
      <c r="M726" s="18">
        <v>0.41020000000000001</v>
      </c>
      <c r="O726" s="18">
        <f t="shared" si="109"/>
        <v>10000</v>
      </c>
      <c r="P726">
        <f t="shared" si="110"/>
        <v>1</v>
      </c>
      <c r="Q726" s="18">
        <f t="shared" si="111"/>
        <v>1</v>
      </c>
      <c r="R726" s="18">
        <f t="shared" si="112"/>
        <v>1</v>
      </c>
      <c r="S726" s="18">
        <f t="shared" si="113"/>
        <v>1</v>
      </c>
      <c r="T726">
        <f t="shared" si="114"/>
        <v>1</v>
      </c>
      <c r="X726">
        <f t="shared" si="115"/>
        <v>1</v>
      </c>
      <c r="AB726">
        <f t="shared" si="116"/>
        <v>1</v>
      </c>
    </row>
    <row r="727" spans="2:28" x14ac:dyDescent="0.15">
      <c r="B727">
        <v>483.56299999999999</v>
      </c>
      <c r="C727">
        <v>10</v>
      </c>
      <c r="D727" s="18">
        <v>-0.1348</v>
      </c>
      <c r="E727" s="18">
        <v>0.14580000000000001</v>
      </c>
      <c r="F727" s="18">
        <v>0.6643</v>
      </c>
      <c r="G727" s="18">
        <v>3.0839999999999999E-2</v>
      </c>
      <c r="H727" s="18">
        <v>0.24249999999999999</v>
      </c>
      <c r="I727" s="18">
        <v>1.7450000000000001</v>
      </c>
      <c r="J727" s="18">
        <v>0.21229999999999999</v>
      </c>
      <c r="K727" s="18">
        <v>0.49020000000000002</v>
      </c>
      <c r="L727" s="18">
        <v>2.9929999999999999</v>
      </c>
      <c r="M727" s="18">
        <v>0.40720000000000001</v>
      </c>
      <c r="O727" s="18">
        <f t="shared" si="109"/>
        <v>10000</v>
      </c>
      <c r="P727">
        <f t="shared" si="110"/>
        <v>1</v>
      </c>
      <c r="Q727" s="18">
        <f t="shared" si="111"/>
        <v>1</v>
      </c>
      <c r="R727" s="18">
        <f t="shared" si="112"/>
        <v>1</v>
      </c>
      <c r="S727" s="18">
        <f t="shared" si="113"/>
        <v>1</v>
      </c>
      <c r="T727">
        <f t="shared" si="114"/>
        <v>1</v>
      </c>
      <c r="X727">
        <f t="shared" si="115"/>
        <v>1</v>
      </c>
      <c r="AB727">
        <f t="shared" si="116"/>
        <v>1</v>
      </c>
    </row>
    <row r="728" spans="2:28" x14ac:dyDescent="0.15">
      <c r="B728">
        <v>483.56299999999999</v>
      </c>
      <c r="C728">
        <v>15</v>
      </c>
      <c r="D728" s="18">
        <v>-0.27860000000000001</v>
      </c>
      <c r="E728" s="18">
        <v>0.29780000000000001</v>
      </c>
      <c r="F728" s="18">
        <v>0.70889999999999997</v>
      </c>
      <c r="G728" s="18">
        <v>0.17</v>
      </c>
      <c r="H728" s="18">
        <v>0.22489999999999999</v>
      </c>
      <c r="I728" s="18">
        <v>1.7390000000000001</v>
      </c>
      <c r="J728" s="18">
        <v>0.1623</v>
      </c>
      <c r="K728" s="18">
        <v>0.49230000000000002</v>
      </c>
      <c r="L728" s="18">
        <v>3.0419999999999998</v>
      </c>
      <c r="M728" s="18">
        <v>0.40820000000000001</v>
      </c>
      <c r="O728" s="18">
        <f t="shared" si="109"/>
        <v>10000</v>
      </c>
      <c r="P728">
        <f t="shared" si="110"/>
        <v>1</v>
      </c>
      <c r="Q728" s="18">
        <f t="shared" si="111"/>
        <v>1</v>
      </c>
      <c r="R728" s="18">
        <f t="shared" si="112"/>
        <v>1</v>
      </c>
      <c r="S728" s="18">
        <f t="shared" si="113"/>
        <v>1</v>
      </c>
      <c r="T728">
        <f t="shared" si="114"/>
        <v>1</v>
      </c>
      <c r="X728">
        <f t="shared" si="115"/>
        <v>1</v>
      </c>
      <c r="AB728">
        <f t="shared" si="116"/>
        <v>1</v>
      </c>
    </row>
    <row r="729" spans="2:28" x14ac:dyDescent="0.15">
      <c r="B729">
        <v>483.56299999999999</v>
      </c>
      <c r="C729">
        <v>20</v>
      </c>
      <c r="D729" s="18">
        <v>-0.39689999999999998</v>
      </c>
      <c r="E729" s="18">
        <v>0.36919999999999997</v>
      </c>
      <c r="F729" s="18">
        <v>0.58250000000000002</v>
      </c>
      <c r="G729" s="18">
        <v>0.14380000000000001</v>
      </c>
      <c r="H729" s="18">
        <v>0.30249999999999999</v>
      </c>
      <c r="I729" s="18">
        <v>1.6970000000000001</v>
      </c>
      <c r="J729" s="18">
        <v>0.21759999999999999</v>
      </c>
      <c r="K729" s="18">
        <v>0.4597</v>
      </c>
      <c r="L729" s="18">
        <v>3.1619999999999999</v>
      </c>
      <c r="M729" s="18">
        <v>0.38950000000000001</v>
      </c>
      <c r="O729" s="18">
        <f t="shared" si="109"/>
        <v>10000</v>
      </c>
      <c r="P729">
        <f t="shared" si="110"/>
        <v>1</v>
      </c>
      <c r="Q729" s="18">
        <f t="shared" si="111"/>
        <v>1</v>
      </c>
      <c r="R729" s="18">
        <f t="shared" si="112"/>
        <v>1</v>
      </c>
      <c r="S729" s="18">
        <f t="shared" si="113"/>
        <v>1</v>
      </c>
      <c r="T729">
        <f t="shared" si="114"/>
        <v>1</v>
      </c>
      <c r="X729">
        <f t="shared" si="115"/>
        <v>1</v>
      </c>
      <c r="AB729">
        <f t="shared" si="116"/>
        <v>1</v>
      </c>
    </row>
    <row r="730" spans="2:28" x14ac:dyDescent="0.15">
      <c r="B730">
        <v>631.56299999999999</v>
      </c>
      <c r="C730">
        <v>1</v>
      </c>
      <c r="D730" s="18">
        <v>0.249</v>
      </c>
      <c r="E730" s="18">
        <v>-0.18479999999999999</v>
      </c>
      <c r="F730" s="18">
        <v>0.71489999999999998</v>
      </c>
      <c r="G730" s="18">
        <v>8.3070000000000005E-2</v>
      </c>
      <c r="H730" s="18">
        <v>0.56259999999999999</v>
      </c>
      <c r="I730" s="18">
        <v>1.7290000000000001</v>
      </c>
      <c r="J730" s="18">
        <v>0.90559999999999996</v>
      </c>
      <c r="K730" s="18">
        <v>0.25850000000000001</v>
      </c>
      <c r="L730" s="18">
        <v>2.7789999999999999</v>
      </c>
      <c r="M730" s="18">
        <v>0.20119999999999999</v>
      </c>
      <c r="O730" s="18">
        <f t="shared" si="109"/>
        <v>10000</v>
      </c>
      <c r="P730">
        <f t="shared" si="110"/>
        <v>1</v>
      </c>
      <c r="Q730" s="18">
        <f t="shared" si="111"/>
        <v>1</v>
      </c>
      <c r="R730" s="18">
        <f t="shared" si="112"/>
        <v>1</v>
      </c>
      <c r="S730" s="18">
        <f t="shared" si="113"/>
        <v>1</v>
      </c>
      <c r="T730">
        <f t="shared" si="114"/>
        <v>1</v>
      </c>
      <c r="X730">
        <f t="shared" si="115"/>
        <v>1</v>
      </c>
      <c r="AB730">
        <f t="shared" si="116"/>
        <v>1</v>
      </c>
    </row>
    <row r="731" spans="2:28" x14ac:dyDescent="0.15">
      <c r="B731">
        <v>631.56299999999999</v>
      </c>
      <c r="C731">
        <v>3</v>
      </c>
      <c r="D731" s="18">
        <v>7.2870000000000004E-2</v>
      </c>
      <c r="E731" s="18">
        <v>-0.3085</v>
      </c>
      <c r="F731" s="18">
        <v>0.875</v>
      </c>
      <c r="G731" s="18">
        <v>7.886E-2</v>
      </c>
      <c r="H731" s="18">
        <v>1.085</v>
      </c>
      <c r="I731" s="18">
        <v>1.617</v>
      </c>
      <c r="J731" s="18">
        <v>1.238</v>
      </c>
      <c r="K731" s="18">
        <v>0.1474</v>
      </c>
      <c r="L731" s="18">
        <v>2.7309999999999999</v>
      </c>
      <c r="M731" s="18">
        <v>0.13020000000000001</v>
      </c>
      <c r="O731" s="18">
        <f t="shared" si="109"/>
        <v>10000</v>
      </c>
      <c r="P731">
        <f t="shared" si="110"/>
        <v>1</v>
      </c>
      <c r="Q731" s="18">
        <f t="shared" si="111"/>
        <v>1</v>
      </c>
      <c r="R731" s="18">
        <f t="shared" si="112"/>
        <v>1</v>
      </c>
      <c r="S731" s="18">
        <f t="shared" si="113"/>
        <v>1</v>
      </c>
      <c r="T731">
        <f t="shared" si="114"/>
        <v>1</v>
      </c>
      <c r="X731">
        <f t="shared" si="115"/>
        <v>1</v>
      </c>
      <c r="AB731">
        <f t="shared" si="116"/>
        <v>1</v>
      </c>
    </row>
    <row r="732" spans="2:28" x14ac:dyDescent="0.15">
      <c r="B732">
        <v>631.56299999999999</v>
      </c>
      <c r="C732">
        <v>5</v>
      </c>
      <c r="D732" s="18">
        <v>0.23719999999999999</v>
      </c>
      <c r="E732" s="18">
        <v>-0.25030000000000002</v>
      </c>
      <c r="F732" s="18">
        <v>0.66800000000000004</v>
      </c>
      <c r="G732" s="18">
        <v>8.1089999999999995E-2</v>
      </c>
      <c r="H732" s="18">
        <v>0.75870000000000004</v>
      </c>
      <c r="I732" s="18">
        <v>1.8779999999999999</v>
      </c>
      <c r="J732" s="18">
        <v>0.80169999999999997</v>
      </c>
      <c r="K732" s="18">
        <v>0.12740000000000001</v>
      </c>
      <c r="L732" s="18">
        <v>2.59</v>
      </c>
      <c r="M732" s="18">
        <v>0.1356</v>
      </c>
      <c r="O732" s="18">
        <f t="shared" si="109"/>
        <v>10000</v>
      </c>
      <c r="P732">
        <f t="shared" si="110"/>
        <v>1</v>
      </c>
      <c r="Q732" s="18">
        <f t="shared" si="111"/>
        <v>1</v>
      </c>
      <c r="R732" s="18">
        <f t="shared" si="112"/>
        <v>1</v>
      </c>
      <c r="S732" s="18">
        <f t="shared" si="113"/>
        <v>1</v>
      </c>
      <c r="T732">
        <f t="shared" si="114"/>
        <v>1</v>
      </c>
      <c r="X732">
        <f t="shared" si="115"/>
        <v>1</v>
      </c>
      <c r="AB732">
        <f t="shared" si="116"/>
        <v>1</v>
      </c>
    </row>
    <row r="733" spans="2:28" x14ac:dyDescent="0.15">
      <c r="B733">
        <v>631.56299999999999</v>
      </c>
      <c r="C733">
        <v>7</v>
      </c>
      <c r="D733" s="18">
        <v>0.24379999999999999</v>
      </c>
      <c r="E733" s="18">
        <v>-0.23200000000000001</v>
      </c>
      <c r="F733" s="18">
        <v>0.66600000000000004</v>
      </c>
      <c r="G733" s="18">
        <v>7.7259999999999995E-2</v>
      </c>
      <c r="H733" s="18">
        <v>0.42349999999999999</v>
      </c>
      <c r="I733" s="18">
        <v>1.1100000000000001</v>
      </c>
      <c r="J733" s="18">
        <v>0.48799999999999999</v>
      </c>
      <c r="K733" s="18">
        <v>0.3962</v>
      </c>
      <c r="L733" s="18">
        <v>2.8570000000000002</v>
      </c>
      <c r="M733" s="18">
        <v>0.22209999999999999</v>
      </c>
      <c r="O733" s="18">
        <f t="shared" si="109"/>
        <v>10000</v>
      </c>
      <c r="P733">
        <f t="shared" si="110"/>
        <v>1</v>
      </c>
      <c r="Q733" s="18">
        <f t="shared" si="111"/>
        <v>1</v>
      </c>
      <c r="R733" s="18">
        <f t="shared" si="112"/>
        <v>1</v>
      </c>
      <c r="S733" s="18">
        <f t="shared" si="113"/>
        <v>1</v>
      </c>
      <c r="T733">
        <f t="shared" si="114"/>
        <v>1</v>
      </c>
      <c r="X733">
        <f t="shared" si="115"/>
        <v>1</v>
      </c>
      <c r="AB733">
        <f t="shared" si="116"/>
        <v>1</v>
      </c>
    </row>
    <row r="734" spans="2:28" x14ac:dyDescent="0.15">
      <c r="B734">
        <v>631.56299999999999</v>
      </c>
      <c r="C734">
        <v>10</v>
      </c>
      <c r="D734" s="18">
        <v>6.0879999999999997E-2</v>
      </c>
      <c r="E734" s="18">
        <v>-0.56910000000000005</v>
      </c>
      <c r="F734" s="18">
        <v>0.89790000000000003</v>
      </c>
      <c r="G734" s="18">
        <v>0.1037</v>
      </c>
      <c r="H734" s="18">
        <v>1.2949999999999999</v>
      </c>
      <c r="I734" s="18">
        <v>1.1639999999999999</v>
      </c>
      <c r="J734" s="18">
        <v>1.101</v>
      </c>
      <c r="K734" s="18">
        <v>0.15659999999999999</v>
      </c>
      <c r="L734" s="18">
        <v>3.0009999999999999</v>
      </c>
      <c r="M734" s="18">
        <v>0.1779</v>
      </c>
      <c r="O734" s="18">
        <f t="shared" si="109"/>
        <v>10000</v>
      </c>
      <c r="P734">
        <f t="shared" si="110"/>
        <v>1</v>
      </c>
      <c r="Q734" s="18">
        <f t="shared" si="111"/>
        <v>1</v>
      </c>
      <c r="R734" s="18">
        <f t="shared" si="112"/>
        <v>1</v>
      </c>
      <c r="S734" s="18">
        <f t="shared" si="113"/>
        <v>1</v>
      </c>
      <c r="T734">
        <f t="shared" si="114"/>
        <v>1</v>
      </c>
      <c r="X734">
        <f t="shared" si="115"/>
        <v>1</v>
      </c>
      <c r="AB734">
        <f t="shared" si="116"/>
        <v>1</v>
      </c>
    </row>
    <row r="735" spans="2:28" x14ac:dyDescent="0.15">
      <c r="B735">
        <v>631.56299999999999</v>
      </c>
      <c r="C735">
        <v>15</v>
      </c>
      <c r="D735" s="18">
        <v>7.0709999999999995E-2</v>
      </c>
      <c r="E735" s="18">
        <v>-0.68</v>
      </c>
      <c r="F735" s="18">
        <v>0.77390000000000003</v>
      </c>
      <c r="G735" s="18">
        <v>7.6130000000000003E-2</v>
      </c>
      <c r="H735" s="18">
        <v>1.085</v>
      </c>
      <c r="I735" s="18">
        <v>0.82820000000000005</v>
      </c>
      <c r="J735" s="18">
        <v>0.46829999999999999</v>
      </c>
      <c r="K735" s="18">
        <v>0.34489999999999998</v>
      </c>
      <c r="L735" s="18">
        <v>2.976</v>
      </c>
      <c r="M735" s="18">
        <v>0.18160000000000001</v>
      </c>
      <c r="O735" s="18">
        <f t="shared" si="109"/>
        <v>10000</v>
      </c>
      <c r="P735">
        <f t="shared" si="110"/>
        <v>1</v>
      </c>
      <c r="Q735" s="18">
        <f t="shared" si="111"/>
        <v>1</v>
      </c>
      <c r="R735" s="18">
        <f t="shared" si="112"/>
        <v>1</v>
      </c>
      <c r="S735" s="18">
        <f t="shared" si="113"/>
        <v>1</v>
      </c>
      <c r="T735">
        <f t="shared" si="114"/>
        <v>1</v>
      </c>
      <c r="X735">
        <f t="shared" si="115"/>
        <v>1</v>
      </c>
      <c r="AB735">
        <f t="shared" si="116"/>
        <v>1</v>
      </c>
    </row>
    <row r="736" spans="2:28" x14ac:dyDescent="0.15">
      <c r="B736">
        <v>631.56299999999999</v>
      </c>
      <c r="C736">
        <v>20</v>
      </c>
      <c r="D736" s="18">
        <v>0.3493</v>
      </c>
      <c r="E736" s="18">
        <v>-0.27579999999999999</v>
      </c>
      <c r="F736" s="18">
        <v>0.87090000000000001</v>
      </c>
      <c r="G736" s="18">
        <v>4.9169999999999998E-2</v>
      </c>
      <c r="H736" s="18">
        <v>0.26819999999999999</v>
      </c>
      <c r="I736" s="18">
        <v>1.39</v>
      </c>
      <c r="J736" s="18">
        <v>6.1890000000000001E-2</v>
      </c>
      <c r="K736" s="18">
        <v>0.48259999999999997</v>
      </c>
      <c r="L736" s="18">
        <v>2.8650000000000002</v>
      </c>
      <c r="M736" s="18">
        <v>0.24340000000000001</v>
      </c>
      <c r="O736" s="18">
        <f t="shared" si="109"/>
        <v>10000</v>
      </c>
      <c r="P736">
        <f t="shared" si="110"/>
        <v>1</v>
      </c>
      <c r="Q736" s="18">
        <f t="shared" si="111"/>
        <v>1</v>
      </c>
      <c r="R736" s="18">
        <f t="shared" si="112"/>
        <v>1</v>
      </c>
      <c r="S736" s="18">
        <f t="shared" si="113"/>
        <v>1</v>
      </c>
      <c r="T736">
        <f t="shared" si="114"/>
        <v>1</v>
      </c>
      <c r="X736">
        <f t="shared" si="115"/>
        <v>1</v>
      </c>
      <c r="AB736">
        <f t="shared" si="116"/>
        <v>1</v>
      </c>
    </row>
    <row r="737" spans="2:28" x14ac:dyDescent="0.15">
      <c r="B737">
        <v>774.68299999999999</v>
      </c>
      <c r="C737">
        <v>1</v>
      </c>
      <c r="D737" s="18">
        <v>0.4738</v>
      </c>
      <c r="E737" s="18">
        <v>-0.4909</v>
      </c>
      <c r="F737" s="18">
        <v>0.2382</v>
      </c>
      <c r="G737" s="18">
        <v>3.2570000000000002E-2</v>
      </c>
      <c r="H737" s="18">
        <v>0.4587</v>
      </c>
      <c r="I737" s="18">
        <v>2.1440000000000001</v>
      </c>
      <c r="J737" s="18">
        <v>1.5189999999999999</v>
      </c>
      <c r="K737" s="18">
        <v>0.56879999999999997</v>
      </c>
      <c r="L737" s="18">
        <v>2.5009999999999999</v>
      </c>
      <c r="M737" s="18">
        <v>0.31030000000000002</v>
      </c>
      <c r="O737" s="18">
        <f t="shared" si="109"/>
        <v>10000</v>
      </c>
      <c r="P737">
        <f t="shared" si="110"/>
        <v>1</v>
      </c>
      <c r="Q737" s="18">
        <f t="shared" si="111"/>
        <v>1</v>
      </c>
      <c r="R737" s="18">
        <f t="shared" si="112"/>
        <v>1</v>
      </c>
      <c r="S737" s="18">
        <f t="shared" si="113"/>
        <v>1</v>
      </c>
      <c r="T737">
        <f t="shared" si="114"/>
        <v>1</v>
      </c>
      <c r="X737">
        <f t="shared" si="115"/>
        <v>1</v>
      </c>
      <c r="AB737">
        <f t="shared" si="116"/>
        <v>1</v>
      </c>
    </row>
    <row r="738" spans="2:28" x14ac:dyDescent="0.15">
      <c r="B738">
        <v>774.68299999999999</v>
      </c>
      <c r="C738">
        <v>3</v>
      </c>
      <c r="D738" s="18">
        <v>0.63</v>
      </c>
      <c r="E738" s="18">
        <v>-0.70369999999999999</v>
      </c>
      <c r="F738" s="18">
        <v>0.25119999999999998</v>
      </c>
      <c r="G738" s="18">
        <v>3.7350000000000001E-2</v>
      </c>
      <c r="H738" s="18">
        <v>0.58860000000000001</v>
      </c>
      <c r="I738" s="18">
        <v>2.0550000000000002</v>
      </c>
      <c r="J738" s="18">
        <v>1.754</v>
      </c>
      <c r="K738" s="18">
        <v>0.53700000000000003</v>
      </c>
      <c r="L738" s="18">
        <v>2.5139999999999998</v>
      </c>
      <c r="M738" s="18">
        <v>0.29320000000000002</v>
      </c>
      <c r="O738" s="18">
        <f t="shared" si="109"/>
        <v>10000</v>
      </c>
      <c r="P738">
        <f t="shared" si="110"/>
        <v>1</v>
      </c>
      <c r="Q738" s="18">
        <f t="shared" si="111"/>
        <v>1</v>
      </c>
      <c r="R738" s="18">
        <f t="shared" si="112"/>
        <v>1</v>
      </c>
      <c r="S738" s="18">
        <f t="shared" si="113"/>
        <v>1</v>
      </c>
      <c r="T738">
        <f t="shared" si="114"/>
        <v>1</v>
      </c>
      <c r="X738">
        <f t="shared" si="115"/>
        <v>1</v>
      </c>
      <c r="AB738">
        <f t="shared" si="116"/>
        <v>1</v>
      </c>
    </row>
    <row r="739" spans="2:28" x14ac:dyDescent="0.15">
      <c r="B739">
        <v>774.68299999999999</v>
      </c>
      <c r="C739">
        <v>5</v>
      </c>
      <c r="D739" s="18">
        <v>0.3891</v>
      </c>
      <c r="E739" s="18">
        <v>-0.41970000000000002</v>
      </c>
      <c r="F739" s="18">
        <v>0.90249999999999997</v>
      </c>
      <c r="G739" s="18">
        <v>0.77029999999999998</v>
      </c>
      <c r="H739" s="18">
        <v>0.38569999999999999</v>
      </c>
      <c r="I739" s="18">
        <v>2.0270000000000001</v>
      </c>
      <c r="J739" s="18">
        <v>0.1895</v>
      </c>
      <c r="K739" s="18">
        <v>0.56920000000000004</v>
      </c>
      <c r="L739" s="18">
        <v>2.8490000000000002</v>
      </c>
      <c r="M739" s="18">
        <v>0.3553</v>
      </c>
      <c r="O739" s="18">
        <f t="shared" si="109"/>
        <v>10000</v>
      </c>
      <c r="P739">
        <f t="shared" si="110"/>
        <v>1</v>
      </c>
      <c r="Q739" s="18">
        <f t="shared" si="111"/>
        <v>1</v>
      </c>
      <c r="R739" s="18">
        <f t="shared" si="112"/>
        <v>1</v>
      </c>
      <c r="S739" s="18">
        <f t="shared" si="113"/>
        <v>1</v>
      </c>
      <c r="T739">
        <f t="shared" si="114"/>
        <v>1</v>
      </c>
      <c r="X739">
        <f t="shared" si="115"/>
        <v>1</v>
      </c>
      <c r="AB739">
        <f t="shared" si="116"/>
        <v>1</v>
      </c>
    </row>
    <row r="740" spans="2:28" x14ac:dyDescent="0.15">
      <c r="B740">
        <v>774.68299999999999</v>
      </c>
      <c r="C740">
        <v>7</v>
      </c>
      <c r="D740" s="18">
        <v>0.1205</v>
      </c>
      <c r="E740" s="18">
        <v>-0.28110000000000002</v>
      </c>
      <c r="F740" s="18">
        <v>1.411</v>
      </c>
      <c r="G740" s="18">
        <v>0.1246</v>
      </c>
      <c r="H740" s="18">
        <v>0.73850000000000005</v>
      </c>
      <c r="I740" s="18">
        <v>1.9019999999999999</v>
      </c>
      <c r="J740" s="18">
        <v>0.36430000000000001</v>
      </c>
      <c r="K740" s="18">
        <v>0.35249999999999998</v>
      </c>
      <c r="L740" s="18">
        <v>3.0150000000000001</v>
      </c>
      <c r="M740" s="18">
        <v>0.32919999999999999</v>
      </c>
      <c r="O740" s="18">
        <f t="shared" si="109"/>
        <v>10000</v>
      </c>
      <c r="P740">
        <f t="shared" si="110"/>
        <v>1</v>
      </c>
      <c r="Q740" s="18">
        <f t="shared" si="111"/>
        <v>1</v>
      </c>
      <c r="R740" s="18">
        <f t="shared" si="112"/>
        <v>1</v>
      </c>
      <c r="S740" s="18">
        <f t="shared" si="113"/>
        <v>1</v>
      </c>
      <c r="T740">
        <f t="shared" si="114"/>
        <v>1</v>
      </c>
      <c r="X740">
        <f t="shared" si="115"/>
        <v>1</v>
      </c>
      <c r="AB740">
        <f t="shared" si="116"/>
        <v>1</v>
      </c>
    </row>
    <row r="741" spans="2:28" x14ac:dyDescent="0.15">
      <c r="B741">
        <v>774.68299999999999</v>
      </c>
      <c r="C741">
        <v>10</v>
      </c>
      <c r="D741" s="18">
        <v>0.79930000000000001</v>
      </c>
      <c r="E741" s="18">
        <v>-0.98140000000000005</v>
      </c>
      <c r="F741" s="18">
        <v>-2.3279999999999999E-2</v>
      </c>
      <c r="G741" s="18">
        <v>0.1666</v>
      </c>
      <c r="H741" s="18">
        <v>0.73899999999999999</v>
      </c>
      <c r="I741" s="18">
        <v>1.631</v>
      </c>
      <c r="J741" s="18">
        <v>1.375</v>
      </c>
      <c r="K741" s="18">
        <v>0.4572</v>
      </c>
      <c r="L741" s="18">
        <v>2.6120000000000001</v>
      </c>
      <c r="M741" s="18">
        <v>0.26929999999999998</v>
      </c>
      <c r="O741" s="18"/>
      <c r="Q741" s="18"/>
      <c r="R741" s="18"/>
      <c r="S741" s="18"/>
    </row>
    <row r="742" spans="2:28" x14ac:dyDescent="0.15">
      <c r="B742">
        <v>774.68299999999999</v>
      </c>
      <c r="C742">
        <v>15</v>
      </c>
      <c r="D742" s="18">
        <v>9.6540000000000001E-2</v>
      </c>
      <c r="E742" s="18">
        <v>-0.38700000000000001</v>
      </c>
      <c r="F742" s="18">
        <v>1.3109999999999999</v>
      </c>
      <c r="G742" s="18">
        <v>9.5649999999999999E-2</v>
      </c>
      <c r="H742" s="18">
        <v>0.873</v>
      </c>
      <c r="I742" s="18">
        <v>1.776</v>
      </c>
      <c r="J742" s="18">
        <v>0.41620000000000001</v>
      </c>
      <c r="K742" s="18">
        <v>0.35020000000000001</v>
      </c>
      <c r="L742" s="18">
        <v>3.0739999999999998</v>
      </c>
      <c r="M742" s="18">
        <v>0.31719999999999998</v>
      </c>
      <c r="O742" s="18"/>
      <c r="Q742" s="18"/>
      <c r="R742" s="18"/>
      <c r="S742" s="18"/>
    </row>
    <row r="743" spans="2:28" x14ac:dyDescent="0.15">
      <c r="B743">
        <v>774.68299999999999</v>
      </c>
      <c r="C743">
        <v>20</v>
      </c>
      <c r="D743" s="18">
        <v>-4.9209999999999997E-2</v>
      </c>
      <c r="E743" s="18">
        <v>0.18920000000000001</v>
      </c>
      <c r="F743" s="18">
        <v>0.65429999999999999</v>
      </c>
      <c r="G743" s="18">
        <v>3.8469999999999997E-2</v>
      </c>
      <c r="H743" s="18">
        <v>0.2792</v>
      </c>
      <c r="I743" s="18">
        <v>2.081</v>
      </c>
      <c r="J743" s="18">
        <v>8.659E-2</v>
      </c>
      <c r="K743" s="18">
        <v>0.48370000000000002</v>
      </c>
      <c r="L743" s="18">
        <v>2.9489999999999998</v>
      </c>
      <c r="M743" s="18">
        <v>0.26300000000000001</v>
      </c>
      <c r="O743" s="18"/>
      <c r="Q743" s="18"/>
      <c r="R743" s="18"/>
      <c r="S743" s="18"/>
    </row>
    <row r="744" spans="2:28" x14ac:dyDescent="0.15">
      <c r="B744">
        <v>897.803</v>
      </c>
      <c r="C744">
        <v>1</v>
      </c>
      <c r="D744" s="18">
        <v>0.39960000000000001</v>
      </c>
      <c r="E744" s="18">
        <v>0.59060000000000001</v>
      </c>
      <c r="F744" s="18">
        <v>0.60440000000000005</v>
      </c>
      <c r="G744" s="18">
        <v>5.8619999999999998E-2</v>
      </c>
      <c r="H744" s="18">
        <v>-1.526</v>
      </c>
      <c r="I744" s="18">
        <v>1.29</v>
      </c>
      <c r="J744" s="18">
        <v>2.15</v>
      </c>
      <c r="K744" s="18">
        <v>1.115</v>
      </c>
      <c r="L744" s="18">
        <v>2.5409999999999999</v>
      </c>
      <c r="M744" s="18">
        <v>0.3664</v>
      </c>
      <c r="O744" s="18"/>
      <c r="Q744" s="18"/>
      <c r="R744" s="18"/>
      <c r="S744" s="18"/>
    </row>
    <row r="745" spans="2:28" x14ac:dyDescent="0.15">
      <c r="B745">
        <v>897.803</v>
      </c>
      <c r="C745">
        <v>3</v>
      </c>
      <c r="D745" s="18">
        <v>-0.1792</v>
      </c>
      <c r="E745" s="18">
        <v>0.46160000000000001</v>
      </c>
      <c r="F745" s="18">
        <v>0.59189999999999998</v>
      </c>
      <c r="G745" s="18">
        <v>4.0910000000000002E-2</v>
      </c>
      <c r="H745" s="18">
        <v>0.1106</v>
      </c>
      <c r="I745" s="18">
        <v>3.4460000000000002</v>
      </c>
      <c r="J745" s="18">
        <v>0.25740000000000002</v>
      </c>
      <c r="K745" s="18">
        <v>0.55379999999999996</v>
      </c>
      <c r="L745" s="18">
        <v>2.5299999999999998</v>
      </c>
      <c r="M745" s="18">
        <v>0.2019</v>
      </c>
    </row>
    <row r="746" spans="2:28" x14ac:dyDescent="0.15">
      <c r="B746">
        <v>897.803</v>
      </c>
      <c r="C746">
        <v>5</v>
      </c>
      <c r="D746" s="18">
        <v>-0.24840000000000001</v>
      </c>
      <c r="E746" s="18">
        <v>0.52349999999999997</v>
      </c>
      <c r="F746" s="18">
        <v>0.59970000000000001</v>
      </c>
      <c r="G746" s="18">
        <v>5.0290000000000001E-2</v>
      </c>
      <c r="H746" s="18">
        <v>0.1575</v>
      </c>
      <c r="I746" s="18">
        <v>3.133</v>
      </c>
      <c r="J746" s="18">
        <v>0.14990000000000001</v>
      </c>
      <c r="K746" s="18">
        <v>0.48520000000000002</v>
      </c>
      <c r="L746" s="18">
        <v>2.4620000000000002</v>
      </c>
      <c r="M746" s="18">
        <v>0.1721</v>
      </c>
    </row>
    <row r="747" spans="2:28" x14ac:dyDescent="0.15">
      <c r="B747">
        <v>897.803</v>
      </c>
      <c r="C747">
        <v>7</v>
      </c>
      <c r="D747" s="18">
        <v>-9.7939999999999999E-2</v>
      </c>
      <c r="E747" s="18">
        <v>0.65059999999999996</v>
      </c>
      <c r="F747" s="18">
        <v>0.5948</v>
      </c>
      <c r="G747" s="18">
        <v>3.9230000000000001E-2</v>
      </c>
      <c r="H747" s="18">
        <v>-1.601</v>
      </c>
      <c r="I747" s="18">
        <v>2.1840000000000002</v>
      </c>
      <c r="J747" s="18">
        <v>0.7843</v>
      </c>
      <c r="K747" s="18">
        <v>1.8660000000000001</v>
      </c>
      <c r="L747" s="18">
        <v>2.4950000000000001</v>
      </c>
      <c r="M747" s="18">
        <v>0.43359999999999999</v>
      </c>
    </row>
    <row r="748" spans="2:28" x14ac:dyDescent="0.15">
      <c r="B748">
        <v>897.803</v>
      </c>
      <c r="C748">
        <v>10</v>
      </c>
      <c r="D748" s="18">
        <v>-0.16470000000000001</v>
      </c>
      <c r="E748" s="18">
        <v>0.51259999999999994</v>
      </c>
      <c r="F748" s="18">
        <v>0.63060000000000005</v>
      </c>
      <c r="G748" s="18">
        <v>5.1040000000000002E-2</v>
      </c>
      <c r="H748" s="18">
        <v>-0.16800000000000001</v>
      </c>
      <c r="I748" s="18">
        <v>1.3160000000000001</v>
      </c>
      <c r="J748" s="18">
        <v>0.11609999999999999</v>
      </c>
      <c r="K748" s="18">
        <v>0.75019999999999998</v>
      </c>
      <c r="L748" s="18">
        <v>2.552</v>
      </c>
      <c r="M748" s="18">
        <v>0.3206</v>
      </c>
    </row>
    <row r="749" spans="2:28" x14ac:dyDescent="0.15">
      <c r="B749">
        <v>897.803</v>
      </c>
      <c r="C749">
        <v>15</v>
      </c>
      <c r="D749" s="18">
        <v>-3.0880000000000001E-2</v>
      </c>
      <c r="E749" s="18">
        <v>0.50819999999999999</v>
      </c>
      <c r="F749" s="18">
        <v>0.63570000000000004</v>
      </c>
      <c r="G749" s="18">
        <v>4.342E-2</v>
      </c>
      <c r="H749" s="18">
        <v>-0.32100000000000001</v>
      </c>
      <c r="I749" s="18">
        <v>1.2769999999999999</v>
      </c>
      <c r="J749" s="18">
        <v>0.17630000000000001</v>
      </c>
      <c r="K749" s="18">
        <v>0.77380000000000004</v>
      </c>
      <c r="L749" s="18">
        <v>2.5550000000000002</v>
      </c>
      <c r="M749" s="18">
        <v>0.3296</v>
      </c>
    </row>
    <row r="750" spans="2:28" x14ac:dyDescent="0.15">
      <c r="B750">
        <v>897.803</v>
      </c>
      <c r="C750">
        <v>20</v>
      </c>
      <c r="D750" s="18">
        <v>-0.12839999999999999</v>
      </c>
      <c r="E750" s="18">
        <v>0.67490000000000006</v>
      </c>
      <c r="F750" s="18">
        <v>0.61229999999999996</v>
      </c>
      <c r="G750" s="18">
        <v>3.6810000000000002E-2</v>
      </c>
      <c r="H750" s="18">
        <v>-0.35160000000000002</v>
      </c>
      <c r="I750" s="18">
        <v>1.31</v>
      </c>
      <c r="J750" s="18">
        <v>0.14019999999999999</v>
      </c>
      <c r="K750" s="18">
        <v>0.72599999999999998</v>
      </c>
      <c r="L750" s="18">
        <v>2.5990000000000002</v>
      </c>
      <c r="M750" s="18">
        <v>0.31469999999999998</v>
      </c>
    </row>
    <row r="751" spans="2:28" x14ac:dyDescent="0.15">
      <c r="B751">
        <v>1036.3610000000001</v>
      </c>
      <c r="C751">
        <v>1</v>
      </c>
      <c r="D751" s="18">
        <v>0.39960000000000001</v>
      </c>
      <c r="E751" s="18">
        <v>0.59060000000000001</v>
      </c>
      <c r="F751" s="18">
        <v>0.60440000000000005</v>
      </c>
      <c r="G751" s="18">
        <v>5.8619999999999998E-2</v>
      </c>
      <c r="H751" s="18">
        <v>-1.526</v>
      </c>
      <c r="I751" s="18">
        <v>1.29</v>
      </c>
      <c r="J751" s="18">
        <v>2.15</v>
      </c>
      <c r="K751" s="18">
        <v>1.115</v>
      </c>
      <c r="L751" s="18">
        <v>2.5409999999999999</v>
      </c>
      <c r="M751" s="18">
        <v>0.3664</v>
      </c>
    </row>
    <row r="752" spans="2:28" x14ac:dyDescent="0.15">
      <c r="B752">
        <v>1036.3610000000001</v>
      </c>
      <c r="C752">
        <v>3</v>
      </c>
      <c r="D752" s="18">
        <v>-0.1792</v>
      </c>
      <c r="E752" s="18">
        <v>0.46160000000000001</v>
      </c>
      <c r="F752" s="18">
        <v>0.59189999999999998</v>
      </c>
      <c r="G752" s="18">
        <v>4.0910000000000002E-2</v>
      </c>
      <c r="H752" s="18">
        <v>0.1106</v>
      </c>
      <c r="I752" s="18">
        <v>3.4460000000000002</v>
      </c>
      <c r="J752" s="18">
        <v>0.25740000000000002</v>
      </c>
      <c r="K752" s="18">
        <v>0.55379999999999996</v>
      </c>
      <c r="L752" s="18">
        <v>2.5299999999999998</v>
      </c>
      <c r="M752" s="18">
        <v>0.2019</v>
      </c>
    </row>
    <row r="753" spans="2:13" x14ac:dyDescent="0.15">
      <c r="B753">
        <v>1036.3610000000001</v>
      </c>
      <c r="C753">
        <v>5</v>
      </c>
      <c r="D753" s="18">
        <v>-0.24840000000000001</v>
      </c>
      <c r="E753" s="18">
        <v>0.52349999999999997</v>
      </c>
      <c r="F753" s="18">
        <v>0.59970000000000001</v>
      </c>
      <c r="G753" s="18">
        <v>5.0290000000000001E-2</v>
      </c>
      <c r="H753" s="18">
        <v>0.1575</v>
      </c>
      <c r="I753" s="18">
        <v>3.133</v>
      </c>
      <c r="J753" s="18">
        <v>0.14990000000000001</v>
      </c>
      <c r="K753" s="18">
        <v>0.48520000000000002</v>
      </c>
      <c r="L753" s="18">
        <v>2.4620000000000002</v>
      </c>
      <c r="M753" s="18">
        <v>0.1721</v>
      </c>
    </row>
    <row r="754" spans="2:13" x14ac:dyDescent="0.15">
      <c r="B754">
        <v>1036.3610000000001</v>
      </c>
      <c r="C754">
        <v>7</v>
      </c>
      <c r="D754" s="18">
        <v>-9.7939999999999999E-2</v>
      </c>
      <c r="E754" s="18">
        <v>0.65059999999999996</v>
      </c>
      <c r="F754" s="18">
        <v>0.5948</v>
      </c>
      <c r="G754" s="18">
        <v>3.9230000000000001E-2</v>
      </c>
      <c r="H754" s="18">
        <v>-1.601</v>
      </c>
      <c r="I754" s="18">
        <v>2.1840000000000002</v>
      </c>
      <c r="J754" s="18">
        <v>0.7843</v>
      </c>
      <c r="K754" s="18">
        <v>1.8660000000000001</v>
      </c>
      <c r="L754" s="18">
        <v>2.4950000000000001</v>
      </c>
      <c r="M754" s="18">
        <v>0.43359999999999999</v>
      </c>
    </row>
    <row r="755" spans="2:13" x14ac:dyDescent="0.15">
      <c r="B755">
        <v>1036.3610000000001</v>
      </c>
      <c r="C755">
        <v>10</v>
      </c>
      <c r="D755" s="18">
        <v>-0.16470000000000001</v>
      </c>
      <c r="E755" s="18">
        <v>0.51259999999999994</v>
      </c>
      <c r="F755" s="18">
        <v>0.63060000000000005</v>
      </c>
      <c r="G755" s="18">
        <v>5.1040000000000002E-2</v>
      </c>
      <c r="H755" s="18">
        <v>-0.16800000000000001</v>
      </c>
      <c r="I755" s="18">
        <v>1.3160000000000001</v>
      </c>
      <c r="J755" s="18">
        <v>0.11609999999999999</v>
      </c>
      <c r="K755" s="18">
        <v>0.75019999999999998</v>
      </c>
      <c r="L755" s="18">
        <v>2.552</v>
      </c>
      <c r="M755" s="18">
        <v>0.3206</v>
      </c>
    </row>
    <row r="756" spans="2:13" x14ac:dyDescent="0.15">
      <c r="B756">
        <v>1036.3610000000001</v>
      </c>
      <c r="C756">
        <v>15</v>
      </c>
      <c r="D756" s="18">
        <v>-3.0880000000000001E-2</v>
      </c>
      <c r="E756" s="18">
        <v>0.50819999999999999</v>
      </c>
      <c r="F756" s="18">
        <v>0.63570000000000004</v>
      </c>
      <c r="G756" s="18">
        <v>4.342E-2</v>
      </c>
      <c r="H756" s="18">
        <v>-0.32100000000000001</v>
      </c>
      <c r="I756" s="18">
        <v>1.2769999999999999</v>
      </c>
      <c r="J756" s="18">
        <v>0.17630000000000001</v>
      </c>
      <c r="K756" s="18">
        <v>0.77380000000000004</v>
      </c>
      <c r="L756" s="18">
        <v>2.5550000000000002</v>
      </c>
      <c r="M756" s="18">
        <v>0.3296</v>
      </c>
    </row>
    <row r="757" spans="2:13" x14ac:dyDescent="0.15">
      <c r="B757">
        <v>1036.3610000000001</v>
      </c>
      <c r="C757">
        <v>20</v>
      </c>
      <c r="D757" s="18">
        <v>-0.12839999999999999</v>
      </c>
      <c r="E757" s="18">
        <v>0.67490000000000006</v>
      </c>
      <c r="F757" s="18">
        <v>0.61229999999999996</v>
      </c>
      <c r="G757" s="18">
        <v>3.6810000000000002E-2</v>
      </c>
      <c r="H757" s="18">
        <v>-0.35160000000000002</v>
      </c>
      <c r="I757" s="18">
        <v>1.31</v>
      </c>
      <c r="J757" s="18">
        <v>0.14019999999999999</v>
      </c>
      <c r="K757" s="18">
        <v>0.72599999999999998</v>
      </c>
      <c r="L757" s="18">
        <v>2.5990000000000002</v>
      </c>
      <c r="M757" s="18">
        <v>0.31469999999999998</v>
      </c>
    </row>
    <row r="758" spans="2:13" x14ac:dyDescent="0.15">
      <c r="B758">
        <v>0.76500000000000001</v>
      </c>
      <c r="C758">
        <v>1</v>
      </c>
      <c r="D758" s="18">
        <v>1</v>
      </c>
      <c r="E758" s="18">
        <v>0</v>
      </c>
      <c r="F758" s="18">
        <v>0</v>
      </c>
      <c r="G758" s="18">
        <v>0</v>
      </c>
      <c r="H758" s="18">
        <v>0</v>
      </c>
      <c r="I758" s="18">
        <v>0</v>
      </c>
      <c r="J758" s="18">
        <v>0</v>
      </c>
      <c r="K758" s="18">
        <v>0</v>
      </c>
      <c r="L758" s="18">
        <v>0</v>
      </c>
      <c r="M758" s="18">
        <v>0</v>
      </c>
    </row>
    <row r="759" spans="2:13" x14ac:dyDescent="0.15">
      <c r="B759">
        <v>0.76500000000000001</v>
      </c>
      <c r="C759">
        <v>3</v>
      </c>
      <c r="D759" s="18">
        <v>1</v>
      </c>
      <c r="E759" s="18">
        <v>0</v>
      </c>
      <c r="F759" s="18">
        <v>0</v>
      </c>
      <c r="G759" s="18">
        <v>0</v>
      </c>
      <c r="H759" s="18">
        <v>0</v>
      </c>
      <c r="I759" s="18">
        <v>0</v>
      </c>
      <c r="J759" s="18">
        <v>0</v>
      </c>
      <c r="K759" s="18">
        <v>0</v>
      </c>
      <c r="L759" s="18">
        <v>0</v>
      </c>
      <c r="M759" s="18">
        <v>0</v>
      </c>
    </row>
    <row r="760" spans="2:13" x14ac:dyDescent="0.15">
      <c r="B760">
        <v>0.76500000000000001</v>
      </c>
      <c r="C760">
        <v>5</v>
      </c>
      <c r="D760" s="18">
        <v>1</v>
      </c>
      <c r="E760" s="18">
        <v>0</v>
      </c>
      <c r="F760" s="18">
        <v>0</v>
      </c>
      <c r="G760" s="18">
        <v>0</v>
      </c>
      <c r="H760" s="18">
        <v>0</v>
      </c>
      <c r="I760" s="18">
        <v>0</v>
      </c>
      <c r="J760" s="18">
        <v>0</v>
      </c>
      <c r="K760" s="18">
        <v>0</v>
      </c>
      <c r="L760" s="18">
        <v>0</v>
      </c>
      <c r="M760" s="18">
        <v>0</v>
      </c>
    </row>
    <row r="761" spans="2:13" x14ac:dyDescent="0.15">
      <c r="B761">
        <v>0.76500000000000001</v>
      </c>
      <c r="C761">
        <v>7</v>
      </c>
      <c r="D761" s="18">
        <v>1</v>
      </c>
      <c r="E761" s="18">
        <v>0</v>
      </c>
      <c r="F761" s="18">
        <v>0</v>
      </c>
      <c r="G761" s="18">
        <v>0</v>
      </c>
      <c r="H761" s="18">
        <v>0</v>
      </c>
      <c r="I761" s="18">
        <v>0</v>
      </c>
      <c r="J761" s="18">
        <v>0</v>
      </c>
      <c r="K761" s="18">
        <v>0</v>
      </c>
      <c r="L761" s="18">
        <v>0</v>
      </c>
      <c r="M761" s="18">
        <v>0</v>
      </c>
    </row>
    <row r="762" spans="2:13" x14ac:dyDescent="0.15">
      <c r="B762">
        <v>0.76500000000000001</v>
      </c>
      <c r="C762">
        <v>10</v>
      </c>
      <c r="D762" s="18">
        <v>1</v>
      </c>
      <c r="E762" s="18">
        <v>0</v>
      </c>
      <c r="F762" s="18">
        <v>0</v>
      </c>
      <c r="G762" s="18">
        <v>0</v>
      </c>
      <c r="H762" s="18">
        <v>0</v>
      </c>
      <c r="I762" s="18">
        <v>0</v>
      </c>
      <c r="J762" s="18">
        <v>0</v>
      </c>
      <c r="K762" s="18">
        <v>0</v>
      </c>
      <c r="L762" s="18">
        <v>0</v>
      </c>
      <c r="M762" s="18">
        <v>0</v>
      </c>
    </row>
    <row r="763" spans="2:13" x14ac:dyDescent="0.15">
      <c r="B763">
        <v>0.76500000000000001</v>
      </c>
      <c r="C763">
        <v>15</v>
      </c>
      <c r="D763" s="18">
        <v>1</v>
      </c>
      <c r="E763" s="18">
        <v>0</v>
      </c>
      <c r="F763" s="18">
        <v>0</v>
      </c>
      <c r="G763" s="18">
        <v>0</v>
      </c>
      <c r="H763" s="18">
        <v>0</v>
      </c>
      <c r="I763" s="18">
        <v>0</v>
      </c>
      <c r="J763" s="18">
        <v>0</v>
      </c>
      <c r="K763" s="18">
        <v>0</v>
      </c>
      <c r="L763" s="18">
        <v>0</v>
      </c>
      <c r="M763" s="18">
        <v>0</v>
      </c>
    </row>
    <row r="764" spans="2:13" x14ac:dyDescent="0.15">
      <c r="B764">
        <v>0.76500000000000001</v>
      </c>
      <c r="C764">
        <v>20</v>
      </c>
      <c r="D764" s="18">
        <v>1</v>
      </c>
      <c r="E764" s="18">
        <v>0</v>
      </c>
      <c r="F764" s="18">
        <v>0</v>
      </c>
      <c r="G764" s="18">
        <v>0</v>
      </c>
      <c r="H764" s="18">
        <v>0</v>
      </c>
      <c r="I764" s="18">
        <v>0</v>
      </c>
      <c r="J764" s="18">
        <v>0</v>
      </c>
      <c r="K764" s="18">
        <v>0</v>
      </c>
      <c r="L764" s="18">
        <v>0</v>
      </c>
      <c r="M764" s="18">
        <v>0</v>
      </c>
    </row>
    <row r="765" spans="2:13" x14ac:dyDescent="0.15">
      <c r="B765">
        <v>1.901</v>
      </c>
      <c r="C765">
        <v>1</v>
      </c>
      <c r="D765" s="18">
        <v>1</v>
      </c>
      <c r="E765" s="18">
        <v>0</v>
      </c>
      <c r="F765" s="18">
        <v>0</v>
      </c>
      <c r="G765" s="18">
        <v>0</v>
      </c>
      <c r="H765" s="18">
        <v>0</v>
      </c>
      <c r="I765" s="18">
        <v>0</v>
      </c>
      <c r="J765" s="18">
        <v>0</v>
      </c>
      <c r="K765" s="18">
        <v>0</v>
      </c>
      <c r="L765" s="18">
        <v>0</v>
      </c>
      <c r="M765" s="18">
        <v>0</v>
      </c>
    </row>
    <row r="766" spans="2:13" x14ac:dyDescent="0.15">
      <c r="B766">
        <v>1.901</v>
      </c>
      <c r="C766">
        <v>3</v>
      </c>
      <c r="D766" s="18">
        <v>1</v>
      </c>
      <c r="E766" s="18">
        <v>0</v>
      </c>
      <c r="F766" s="18">
        <v>0</v>
      </c>
      <c r="G766" s="18">
        <v>0</v>
      </c>
      <c r="H766" s="18">
        <v>0</v>
      </c>
      <c r="I766" s="18">
        <v>0</v>
      </c>
      <c r="J766" s="18">
        <v>0</v>
      </c>
      <c r="K766" s="18">
        <v>0</v>
      </c>
      <c r="L766" s="18">
        <v>0</v>
      </c>
      <c r="M766" s="18">
        <v>0</v>
      </c>
    </row>
    <row r="767" spans="2:13" x14ac:dyDescent="0.15">
      <c r="B767">
        <v>1.901</v>
      </c>
      <c r="C767">
        <v>5</v>
      </c>
      <c r="D767" s="18">
        <v>1</v>
      </c>
      <c r="E767" s="18">
        <v>0</v>
      </c>
      <c r="F767" s="18">
        <v>0</v>
      </c>
      <c r="G767" s="18">
        <v>0</v>
      </c>
      <c r="H767" s="18">
        <v>0</v>
      </c>
      <c r="I767" s="18">
        <v>0</v>
      </c>
      <c r="J767" s="18">
        <v>0</v>
      </c>
      <c r="K767" s="18">
        <v>0</v>
      </c>
      <c r="L767" s="18">
        <v>0</v>
      </c>
      <c r="M767" s="18">
        <v>0</v>
      </c>
    </row>
    <row r="768" spans="2:13" x14ac:dyDescent="0.15">
      <c r="B768">
        <v>1.901</v>
      </c>
      <c r="C768">
        <v>7</v>
      </c>
      <c r="D768" s="18">
        <v>1</v>
      </c>
      <c r="E768" s="18">
        <v>0</v>
      </c>
      <c r="F768" s="18">
        <v>0</v>
      </c>
      <c r="G768" s="18">
        <v>0</v>
      </c>
      <c r="H768" s="18">
        <v>0</v>
      </c>
      <c r="I768" s="18">
        <v>0</v>
      </c>
      <c r="J768" s="18">
        <v>0</v>
      </c>
      <c r="K768" s="18">
        <v>0</v>
      </c>
      <c r="L768" s="18">
        <v>0</v>
      </c>
      <c r="M768" s="18">
        <v>0</v>
      </c>
    </row>
    <row r="769" spans="2:13" x14ac:dyDescent="0.15">
      <c r="B769">
        <v>1.901</v>
      </c>
      <c r="C769">
        <v>10</v>
      </c>
      <c r="D769" s="18">
        <v>1</v>
      </c>
      <c r="E769" s="18">
        <v>0</v>
      </c>
      <c r="F769" s="18">
        <v>0</v>
      </c>
      <c r="G769" s="18">
        <v>0</v>
      </c>
      <c r="H769" s="18">
        <v>0</v>
      </c>
      <c r="I769" s="18">
        <v>0</v>
      </c>
      <c r="J769" s="18">
        <v>0</v>
      </c>
      <c r="K769" s="18">
        <v>0</v>
      </c>
      <c r="L769" s="18">
        <v>0</v>
      </c>
      <c r="M769" s="18">
        <v>0</v>
      </c>
    </row>
    <row r="770" spans="2:13" x14ac:dyDescent="0.15">
      <c r="B770">
        <v>1.901</v>
      </c>
      <c r="C770">
        <v>15</v>
      </c>
      <c r="D770" s="18">
        <v>1</v>
      </c>
      <c r="E770" s="18">
        <v>0</v>
      </c>
      <c r="F770" s="18">
        <v>0</v>
      </c>
      <c r="G770" s="18">
        <v>0</v>
      </c>
      <c r="H770" s="18">
        <v>0</v>
      </c>
      <c r="I770" s="18">
        <v>0</v>
      </c>
      <c r="J770" s="18">
        <v>0</v>
      </c>
      <c r="K770" s="18">
        <v>0</v>
      </c>
      <c r="L770" s="18">
        <v>0</v>
      </c>
      <c r="M770" s="18">
        <v>0</v>
      </c>
    </row>
    <row r="771" spans="2:13" x14ac:dyDescent="0.15">
      <c r="B771">
        <v>1.901</v>
      </c>
      <c r="C771">
        <v>20</v>
      </c>
      <c r="D771" s="18">
        <v>1</v>
      </c>
      <c r="E771" s="18">
        <v>0</v>
      </c>
      <c r="F771" s="18">
        <v>0</v>
      </c>
      <c r="G771" s="18">
        <v>0</v>
      </c>
      <c r="H771" s="18">
        <v>0</v>
      </c>
      <c r="I771" s="18">
        <v>0</v>
      </c>
      <c r="J771" s="18">
        <v>0</v>
      </c>
      <c r="K771" s="18">
        <v>0</v>
      </c>
      <c r="L771" s="18">
        <v>0</v>
      </c>
      <c r="M771" s="18">
        <v>0</v>
      </c>
    </row>
    <row r="772" spans="2:13" x14ac:dyDescent="0.15">
      <c r="B772">
        <v>4.0910000000000002</v>
      </c>
      <c r="C772">
        <v>1</v>
      </c>
      <c r="D772" s="18">
        <v>1</v>
      </c>
      <c r="E772" s="18">
        <v>0</v>
      </c>
      <c r="F772" s="18">
        <v>0</v>
      </c>
      <c r="G772" s="18">
        <v>0</v>
      </c>
      <c r="H772" s="18">
        <v>0</v>
      </c>
      <c r="I772" s="18">
        <v>0</v>
      </c>
      <c r="J772" s="18">
        <v>0</v>
      </c>
      <c r="K772" s="18">
        <v>0</v>
      </c>
      <c r="L772" s="18">
        <v>0</v>
      </c>
      <c r="M772" s="18">
        <v>0</v>
      </c>
    </row>
    <row r="773" spans="2:13" x14ac:dyDescent="0.15">
      <c r="B773">
        <v>4.0910000000000002</v>
      </c>
      <c r="C773">
        <v>3</v>
      </c>
      <c r="D773" s="18">
        <v>1</v>
      </c>
      <c r="E773" s="18">
        <v>0</v>
      </c>
      <c r="F773" s="18">
        <v>0</v>
      </c>
      <c r="G773" s="18">
        <v>0</v>
      </c>
      <c r="H773" s="18">
        <v>0</v>
      </c>
      <c r="I773" s="18">
        <v>0</v>
      </c>
      <c r="J773" s="18">
        <v>0</v>
      </c>
      <c r="K773" s="18">
        <v>0</v>
      </c>
      <c r="L773" s="18">
        <v>0</v>
      </c>
      <c r="M773" s="18">
        <v>0</v>
      </c>
    </row>
    <row r="774" spans="2:13" x14ac:dyDescent="0.15">
      <c r="B774">
        <v>4.0910000000000002</v>
      </c>
      <c r="C774">
        <v>5</v>
      </c>
      <c r="D774" s="18">
        <v>1</v>
      </c>
      <c r="E774" s="18">
        <v>0</v>
      </c>
      <c r="F774" s="18">
        <v>0</v>
      </c>
      <c r="G774" s="18">
        <v>0</v>
      </c>
      <c r="H774" s="18">
        <v>0</v>
      </c>
      <c r="I774" s="18">
        <v>0</v>
      </c>
      <c r="J774" s="18">
        <v>0</v>
      </c>
      <c r="K774" s="18">
        <v>0</v>
      </c>
      <c r="L774" s="18">
        <v>0</v>
      </c>
      <c r="M774" s="18">
        <v>0</v>
      </c>
    </row>
    <row r="775" spans="2:13" x14ac:dyDescent="0.15">
      <c r="B775">
        <v>4.0910000000000002</v>
      </c>
      <c r="C775">
        <v>7</v>
      </c>
      <c r="D775" s="18">
        <v>1</v>
      </c>
      <c r="E775" s="18">
        <v>0</v>
      </c>
      <c r="F775" s="18">
        <v>0</v>
      </c>
      <c r="G775" s="18">
        <v>0</v>
      </c>
      <c r="H775" s="18">
        <v>0</v>
      </c>
      <c r="I775" s="18">
        <v>0</v>
      </c>
      <c r="J775" s="18">
        <v>0</v>
      </c>
      <c r="K775" s="18">
        <v>0</v>
      </c>
      <c r="L775" s="18">
        <v>0</v>
      </c>
      <c r="M775" s="18">
        <v>0</v>
      </c>
    </row>
    <row r="776" spans="2:13" x14ac:dyDescent="0.15">
      <c r="B776">
        <v>4.0910000000000002</v>
      </c>
      <c r="C776">
        <v>10</v>
      </c>
      <c r="D776" s="18">
        <v>1</v>
      </c>
      <c r="E776" s="18">
        <v>0</v>
      </c>
      <c r="F776" s="18">
        <v>0</v>
      </c>
      <c r="G776" s="18">
        <v>0</v>
      </c>
      <c r="H776" s="18">
        <v>0</v>
      </c>
      <c r="I776" s="18">
        <v>0</v>
      </c>
      <c r="J776" s="18">
        <v>0</v>
      </c>
      <c r="K776" s="18">
        <v>0</v>
      </c>
      <c r="L776" s="18">
        <v>0</v>
      </c>
      <c r="M776" s="18">
        <v>0</v>
      </c>
    </row>
    <row r="777" spans="2:13" x14ac:dyDescent="0.15">
      <c r="B777">
        <v>4.0910000000000002</v>
      </c>
      <c r="C777">
        <v>15</v>
      </c>
      <c r="D777" s="18">
        <v>1</v>
      </c>
      <c r="E777" s="18">
        <v>0</v>
      </c>
      <c r="F777" s="18">
        <v>0</v>
      </c>
      <c r="G777" s="18">
        <v>0</v>
      </c>
      <c r="H777" s="18">
        <v>0</v>
      </c>
      <c r="I777" s="18">
        <v>0</v>
      </c>
      <c r="J777" s="18">
        <v>0</v>
      </c>
      <c r="K777" s="18">
        <v>0</v>
      </c>
      <c r="L777" s="18">
        <v>0</v>
      </c>
      <c r="M777" s="18">
        <v>0</v>
      </c>
    </row>
    <row r="778" spans="2:13" x14ac:dyDescent="0.15">
      <c r="B778">
        <v>4.0910000000000002</v>
      </c>
      <c r="C778">
        <v>20</v>
      </c>
      <c r="D778" s="18">
        <v>1</v>
      </c>
      <c r="E778" s="18">
        <v>0</v>
      </c>
      <c r="F778" s="18">
        <v>0</v>
      </c>
      <c r="G778" s="18">
        <v>0</v>
      </c>
      <c r="H778" s="18">
        <v>0</v>
      </c>
      <c r="I778" s="18">
        <v>0</v>
      </c>
      <c r="J778" s="18">
        <v>0</v>
      </c>
      <c r="K778" s="18">
        <v>0</v>
      </c>
      <c r="L778" s="18">
        <v>0</v>
      </c>
      <c r="M778" s="18">
        <v>0</v>
      </c>
    </row>
    <row r="779" spans="2:13" x14ac:dyDescent="0.15">
      <c r="B779">
        <v>9.5030000000000001</v>
      </c>
      <c r="C779">
        <v>1</v>
      </c>
      <c r="D779" s="18">
        <v>1</v>
      </c>
      <c r="E779" s="18">
        <v>0</v>
      </c>
      <c r="F779" s="18">
        <v>0</v>
      </c>
      <c r="G779" s="18">
        <v>0</v>
      </c>
      <c r="H779" s="18">
        <v>0</v>
      </c>
      <c r="I779" s="18">
        <v>0</v>
      </c>
      <c r="J779" s="18">
        <v>0</v>
      </c>
      <c r="K779" s="18">
        <v>0</v>
      </c>
      <c r="L779" s="18">
        <v>0</v>
      </c>
      <c r="M779" s="18">
        <v>0</v>
      </c>
    </row>
    <row r="780" spans="2:13" x14ac:dyDescent="0.15">
      <c r="B780">
        <v>9.5030000000000001</v>
      </c>
      <c r="C780">
        <v>3</v>
      </c>
      <c r="D780" s="18">
        <v>1</v>
      </c>
      <c r="E780" s="18">
        <v>0</v>
      </c>
      <c r="F780" s="18">
        <v>0</v>
      </c>
      <c r="G780" s="18">
        <v>0</v>
      </c>
      <c r="H780" s="18">
        <v>0</v>
      </c>
      <c r="I780" s="18">
        <v>0</v>
      </c>
      <c r="J780" s="18">
        <v>0</v>
      </c>
      <c r="K780" s="18">
        <v>0</v>
      </c>
      <c r="L780" s="18">
        <v>0</v>
      </c>
      <c r="M780" s="18">
        <v>0</v>
      </c>
    </row>
    <row r="781" spans="2:13" x14ac:dyDescent="0.15">
      <c r="B781">
        <v>9.5030000000000001</v>
      </c>
      <c r="C781">
        <v>5</v>
      </c>
      <c r="D781" s="18">
        <v>1</v>
      </c>
      <c r="E781" s="18">
        <v>0</v>
      </c>
      <c r="F781" s="18">
        <v>0</v>
      </c>
      <c r="G781" s="18">
        <v>0</v>
      </c>
      <c r="H781" s="18">
        <v>0</v>
      </c>
      <c r="I781" s="18">
        <v>0</v>
      </c>
      <c r="J781" s="18">
        <v>0</v>
      </c>
      <c r="K781" s="18">
        <v>0</v>
      </c>
      <c r="L781" s="18">
        <v>0</v>
      </c>
      <c r="M781" s="18">
        <v>0</v>
      </c>
    </row>
    <row r="782" spans="2:13" x14ac:dyDescent="0.15">
      <c r="B782">
        <v>9.5030000000000001</v>
      </c>
      <c r="C782">
        <v>7</v>
      </c>
      <c r="D782" s="18">
        <v>1</v>
      </c>
      <c r="E782" s="18">
        <v>0</v>
      </c>
      <c r="F782" s="18">
        <v>0</v>
      </c>
      <c r="G782" s="18">
        <v>0</v>
      </c>
      <c r="H782" s="18">
        <v>0</v>
      </c>
      <c r="I782" s="18">
        <v>0</v>
      </c>
      <c r="J782" s="18">
        <v>0</v>
      </c>
      <c r="K782" s="18">
        <v>0</v>
      </c>
      <c r="L782" s="18">
        <v>0</v>
      </c>
      <c r="M782" s="18">
        <v>0</v>
      </c>
    </row>
    <row r="783" spans="2:13" x14ac:dyDescent="0.15">
      <c r="B783">
        <v>9.5030000000000001</v>
      </c>
      <c r="C783">
        <v>10</v>
      </c>
      <c r="D783" s="18">
        <v>1</v>
      </c>
      <c r="E783" s="18">
        <v>0</v>
      </c>
      <c r="F783" s="18">
        <v>0</v>
      </c>
      <c r="G783" s="18">
        <v>0</v>
      </c>
      <c r="H783" s="18">
        <v>0</v>
      </c>
      <c r="I783" s="18">
        <v>0</v>
      </c>
      <c r="J783" s="18">
        <v>0</v>
      </c>
      <c r="K783" s="18">
        <v>0</v>
      </c>
      <c r="L783" s="18">
        <v>0</v>
      </c>
      <c r="M783" s="18">
        <v>0</v>
      </c>
    </row>
    <row r="784" spans="2:13" x14ac:dyDescent="0.15">
      <c r="B784">
        <v>9.5030000000000001</v>
      </c>
      <c r="C784">
        <v>15</v>
      </c>
      <c r="D784" s="18">
        <v>1</v>
      </c>
      <c r="E784" s="18">
        <v>0</v>
      </c>
      <c r="F784" s="18">
        <v>0</v>
      </c>
      <c r="G784" s="18">
        <v>0</v>
      </c>
      <c r="H784" s="18">
        <v>0</v>
      </c>
      <c r="I784" s="18">
        <v>0</v>
      </c>
      <c r="J784" s="18">
        <v>0</v>
      </c>
      <c r="K784" s="18">
        <v>0</v>
      </c>
      <c r="L784" s="18">
        <v>0</v>
      </c>
      <c r="M784" s="18">
        <v>0</v>
      </c>
    </row>
    <row r="785" spans="2:13" x14ac:dyDescent="0.15">
      <c r="B785">
        <v>9.5030000000000001</v>
      </c>
      <c r="C785">
        <v>20</v>
      </c>
      <c r="D785" s="18">
        <v>1</v>
      </c>
      <c r="E785" s="18">
        <v>0</v>
      </c>
      <c r="F785" s="18">
        <v>0</v>
      </c>
      <c r="G785" s="18">
        <v>0</v>
      </c>
      <c r="H785" s="18">
        <v>0</v>
      </c>
      <c r="I785" s="18">
        <v>0</v>
      </c>
      <c r="J785" s="18">
        <v>0</v>
      </c>
      <c r="K785" s="18">
        <v>0</v>
      </c>
      <c r="L785" s="18">
        <v>0</v>
      </c>
      <c r="M785" s="18">
        <v>0</v>
      </c>
    </row>
    <row r="786" spans="2:13" x14ac:dyDescent="0.15">
      <c r="B786">
        <v>17.103000000000002</v>
      </c>
      <c r="C786">
        <v>1</v>
      </c>
      <c r="D786" s="18">
        <v>1</v>
      </c>
      <c r="E786" s="18">
        <v>0</v>
      </c>
      <c r="F786" s="18">
        <v>0</v>
      </c>
      <c r="G786" s="18">
        <v>0</v>
      </c>
      <c r="H786" s="18">
        <v>0</v>
      </c>
      <c r="I786" s="18">
        <v>0</v>
      </c>
      <c r="J786" s="18">
        <v>0</v>
      </c>
      <c r="K786" s="18">
        <v>0</v>
      </c>
      <c r="L786" s="18">
        <v>0</v>
      </c>
      <c r="M786" s="18">
        <v>0</v>
      </c>
    </row>
    <row r="787" spans="2:13" x14ac:dyDescent="0.15">
      <c r="B787">
        <v>17.103000000000002</v>
      </c>
      <c r="C787">
        <v>3</v>
      </c>
      <c r="D787" s="18">
        <v>1</v>
      </c>
      <c r="E787" s="18">
        <v>0</v>
      </c>
      <c r="F787" s="18">
        <v>0</v>
      </c>
      <c r="G787" s="18">
        <v>0</v>
      </c>
      <c r="H787" s="18">
        <v>0</v>
      </c>
      <c r="I787" s="18">
        <v>0</v>
      </c>
      <c r="J787" s="18">
        <v>0</v>
      </c>
      <c r="K787" s="18">
        <v>0</v>
      </c>
      <c r="L787" s="18">
        <v>0</v>
      </c>
      <c r="M787" s="18">
        <v>0</v>
      </c>
    </row>
    <row r="788" spans="2:13" x14ac:dyDescent="0.15">
      <c r="B788">
        <v>17.103000000000002</v>
      </c>
      <c r="C788">
        <v>5</v>
      </c>
      <c r="D788" s="18">
        <v>1</v>
      </c>
      <c r="E788" s="18">
        <v>0</v>
      </c>
      <c r="F788" s="18">
        <v>0</v>
      </c>
      <c r="G788" s="18">
        <v>0</v>
      </c>
      <c r="H788" s="18">
        <v>0</v>
      </c>
      <c r="I788" s="18">
        <v>0</v>
      </c>
      <c r="J788" s="18">
        <v>0</v>
      </c>
      <c r="K788" s="18">
        <v>0</v>
      </c>
      <c r="L788" s="18">
        <v>0</v>
      </c>
      <c r="M788" s="18">
        <v>0</v>
      </c>
    </row>
    <row r="789" spans="2:13" x14ac:dyDescent="0.15">
      <c r="B789">
        <v>17.103000000000002</v>
      </c>
      <c r="C789">
        <v>7</v>
      </c>
      <c r="D789" s="18">
        <v>1</v>
      </c>
      <c r="E789" s="18">
        <v>0</v>
      </c>
      <c r="F789" s="18">
        <v>0</v>
      </c>
      <c r="G789" s="18">
        <v>0</v>
      </c>
      <c r="H789" s="18">
        <v>0</v>
      </c>
      <c r="I789" s="18">
        <v>0</v>
      </c>
      <c r="J789" s="18">
        <v>0</v>
      </c>
      <c r="K789" s="18">
        <v>0</v>
      </c>
      <c r="L789" s="18">
        <v>0</v>
      </c>
      <c r="M789" s="18">
        <v>0</v>
      </c>
    </row>
    <row r="790" spans="2:13" x14ac:dyDescent="0.15">
      <c r="B790">
        <v>17.103000000000002</v>
      </c>
      <c r="C790">
        <v>10</v>
      </c>
      <c r="D790" s="18">
        <v>1</v>
      </c>
      <c r="E790" s="18">
        <v>0</v>
      </c>
      <c r="F790" s="18">
        <v>0</v>
      </c>
      <c r="G790" s="18">
        <v>0</v>
      </c>
      <c r="H790" s="18">
        <v>0</v>
      </c>
      <c r="I790" s="18">
        <v>0</v>
      </c>
      <c r="J790" s="18">
        <v>0</v>
      </c>
      <c r="K790" s="18">
        <v>0</v>
      </c>
      <c r="L790" s="18">
        <v>0</v>
      </c>
      <c r="M790" s="18">
        <v>0</v>
      </c>
    </row>
    <row r="791" spans="2:13" x14ac:dyDescent="0.15">
      <c r="B791">
        <v>17.103000000000002</v>
      </c>
      <c r="C791">
        <v>15</v>
      </c>
      <c r="D791" s="18">
        <v>1</v>
      </c>
      <c r="E791" s="18">
        <v>0</v>
      </c>
      <c r="F791" s="18">
        <v>0</v>
      </c>
      <c r="G791" s="18">
        <v>0</v>
      </c>
      <c r="H791" s="18">
        <v>0</v>
      </c>
      <c r="I791" s="18">
        <v>0</v>
      </c>
      <c r="J791" s="18">
        <v>0</v>
      </c>
      <c r="K791" s="18">
        <v>0</v>
      </c>
      <c r="L791" s="18">
        <v>0</v>
      </c>
      <c r="M791" s="18">
        <v>0</v>
      </c>
    </row>
    <row r="792" spans="2:13" x14ac:dyDescent="0.15">
      <c r="B792">
        <v>17.103000000000002</v>
      </c>
      <c r="C792">
        <v>20</v>
      </c>
      <c r="D792" s="18">
        <v>1</v>
      </c>
      <c r="E792" s="18">
        <v>0</v>
      </c>
      <c r="F792" s="18">
        <v>0</v>
      </c>
      <c r="G792" s="18">
        <v>0</v>
      </c>
      <c r="H792" s="18">
        <v>0</v>
      </c>
      <c r="I792" s="18">
        <v>0</v>
      </c>
      <c r="J792" s="18">
        <v>0</v>
      </c>
      <c r="K792" s="18">
        <v>0</v>
      </c>
      <c r="L792" s="18">
        <v>0</v>
      </c>
      <c r="M792" s="18">
        <v>0</v>
      </c>
    </row>
    <row r="793" spans="2:13" x14ac:dyDescent="0.15">
      <c r="B793">
        <v>31.263000000000002</v>
      </c>
      <c r="C793">
        <v>1</v>
      </c>
      <c r="D793" s="18">
        <v>1.087</v>
      </c>
      <c r="E793" s="18">
        <v>-0.58120000000000005</v>
      </c>
      <c r="F793" s="18">
        <v>1.3109999999999999</v>
      </c>
      <c r="G793" s="18">
        <v>0.67410000000000003</v>
      </c>
      <c r="H793" s="18">
        <v>-0.87719999999999998</v>
      </c>
      <c r="I793" s="18">
        <v>1.8360000000000001</v>
      </c>
      <c r="J793" s="18">
        <v>3.3590000000000002E-2</v>
      </c>
      <c r="K793" s="18">
        <v>1.498</v>
      </c>
      <c r="L793" s="18">
        <v>2.2770000000000001</v>
      </c>
      <c r="M793" s="18">
        <v>0.52829999999999999</v>
      </c>
    </row>
    <row r="794" spans="2:13" x14ac:dyDescent="0.15">
      <c r="B794">
        <v>31.263000000000002</v>
      </c>
      <c r="C794">
        <v>3</v>
      </c>
      <c r="D794" s="18">
        <v>0.1489</v>
      </c>
      <c r="E794" s="18">
        <v>-0.39989999999999998</v>
      </c>
      <c r="F794" s="18">
        <v>1.93</v>
      </c>
      <c r="G794" s="18">
        <v>3.4759999999999999E-2</v>
      </c>
      <c r="H794" s="18">
        <v>0.60260000000000002</v>
      </c>
      <c r="I794" s="18">
        <v>1.899</v>
      </c>
      <c r="J794" s="18">
        <v>3.4869999999999998E-2</v>
      </c>
      <c r="K794" s="18">
        <v>0.68179999999999996</v>
      </c>
      <c r="L794" s="18">
        <v>3.2839999999999998</v>
      </c>
      <c r="M794" s="18">
        <v>9.5619999999999997E-2</v>
      </c>
    </row>
    <row r="795" spans="2:13" x14ac:dyDescent="0.15">
      <c r="B795">
        <v>31.263000000000002</v>
      </c>
      <c r="C795">
        <v>5</v>
      </c>
      <c r="D795" s="18">
        <v>0.1497</v>
      </c>
      <c r="E795" s="18">
        <v>0.20499999999999999</v>
      </c>
      <c r="F795" s="18">
        <v>1.9019999999999999</v>
      </c>
      <c r="G795" s="18">
        <v>3.0020000000000002E-2</v>
      </c>
      <c r="H795" s="18">
        <v>-0.1024</v>
      </c>
      <c r="I795" s="18">
        <v>2.44</v>
      </c>
      <c r="J795" s="18">
        <v>3.3529999999999997E-2</v>
      </c>
      <c r="K795" s="18">
        <v>0.93669999999999998</v>
      </c>
      <c r="L795" s="18">
        <v>3.569</v>
      </c>
      <c r="M795" s="18">
        <v>0.1716</v>
      </c>
    </row>
    <row r="796" spans="2:13" x14ac:dyDescent="0.15">
      <c r="B796">
        <v>31.263000000000002</v>
      </c>
      <c r="C796">
        <v>7</v>
      </c>
      <c r="D796" s="18">
        <v>0.14879999999999999</v>
      </c>
      <c r="E796" s="18">
        <v>0.1071</v>
      </c>
      <c r="F796" s="18">
        <v>1.853</v>
      </c>
      <c r="G796" s="18">
        <v>5.9830000000000001E-2</v>
      </c>
      <c r="H796" s="18">
        <v>0.1298</v>
      </c>
      <c r="I796" s="18">
        <v>3.1859999999999999</v>
      </c>
      <c r="J796" s="18">
        <v>3.9949999999999999E-2</v>
      </c>
      <c r="K796" s="18">
        <v>0.62639999999999996</v>
      </c>
      <c r="L796" s="18">
        <v>3.7069999999999999</v>
      </c>
      <c r="M796" s="18">
        <v>4.215E-2</v>
      </c>
    </row>
    <row r="797" spans="2:13" x14ac:dyDescent="0.15">
      <c r="B797">
        <v>31.263000000000002</v>
      </c>
      <c r="C797">
        <v>10</v>
      </c>
      <c r="D797" s="18">
        <v>0.14910000000000001</v>
      </c>
      <c r="E797" s="18">
        <v>15.77</v>
      </c>
      <c r="F797" s="18">
        <v>4.2450000000000001</v>
      </c>
      <c r="G797" s="18">
        <v>8.9130000000000001E-2</v>
      </c>
      <c r="H797" s="18">
        <v>0.1003</v>
      </c>
      <c r="I797" s="18">
        <v>1.859</v>
      </c>
      <c r="J797" s="18">
        <v>5.0720000000000001E-2</v>
      </c>
      <c r="K797" s="18">
        <v>0.28770000000000001</v>
      </c>
      <c r="L797" s="18">
        <v>3.633</v>
      </c>
      <c r="M797" s="18">
        <v>0.1163</v>
      </c>
    </row>
    <row r="798" spans="2:13" x14ac:dyDescent="0.15">
      <c r="B798">
        <v>31.263000000000002</v>
      </c>
      <c r="C798">
        <v>15</v>
      </c>
      <c r="D798" s="18">
        <v>0.13159999999999999</v>
      </c>
      <c r="E798" s="18">
        <v>-2.1459999999999999</v>
      </c>
      <c r="F798" s="18">
        <v>3.4649999999999999</v>
      </c>
      <c r="G798" s="18">
        <v>0.39789999999999998</v>
      </c>
      <c r="H798" s="18">
        <v>-4.9919999999999999E-2</v>
      </c>
      <c r="I798" s="18">
        <v>1.964</v>
      </c>
      <c r="J798" s="18">
        <v>3.092E-2</v>
      </c>
      <c r="K798" s="18">
        <v>3.6709999999999998</v>
      </c>
      <c r="L798" s="18">
        <v>3.8210000000000002</v>
      </c>
      <c r="M798" s="18">
        <v>0.54669999999999996</v>
      </c>
    </row>
    <row r="799" spans="2:13" x14ac:dyDescent="0.15">
      <c r="B799">
        <v>31.263000000000002</v>
      </c>
      <c r="C799">
        <v>20</v>
      </c>
      <c r="D799" s="18">
        <v>0.15060000000000001</v>
      </c>
      <c r="E799" s="18">
        <v>0.2099</v>
      </c>
      <c r="F799" s="18">
        <v>3.8029999999999999</v>
      </c>
      <c r="G799" s="18">
        <v>3.0929999999999999E-2</v>
      </c>
      <c r="H799" s="18">
        <v>-0.13109999999999999</v>
      </c>
      <c r="I799" s="18">
        <v>2.6579999999999999</v>
      </c>
      <c r="J799" s="18">
        <v>7.6740000000000003E-2</v>
      </c>
      <c r="K799" s="18">
        <v>0.2298</v>
      </c>
      <c r="L799" s="18">
        <v>2.6619999999999999</v>
      </c>
      <c r="M799" s="18">
        <v>4.4209999999999999E-2</v>
      </c>
    </row>
    <row r="800" spans="2:13" x14ac:dyDescent="0.15">
      <c r="B800">
        <v>49.982999999999997</v>
      </c>
      <c r="C800">
        <v>1</v>
      </c>
      <c r="D800" s="18">
        <v>1</v>
      </c>
      <c r="E800" s="18">
        <v>0</v>
      </c>
      <c r="F800" s="18">
        <v>0</v>
      </c>
      <c r="G800" s="18">
        <v>0</v>
      </c>
      <c r="H800" s="18">
        <v>0</v>
      </c>
      <c r="I800" s="18">
        <v>0</v>
      </c>
      <c r="J800" s="18">
        <v>0</v>
      </c>
      <c r="K800" s="18">
        <v>0</v>
      </c>
      <c r="L800" s="18">
        <v>0</v>
      </c>
      <c r="M800" s="18">
        <v>0</v>
      </c>
    </row>
    <row r="801" spans="2:13" x14ac:dyDescent="0.15">
      <c r="B801">
        <v>49.982999999999997</v>
      </c>
      <c r="C801">
        <v>3</v>
      </c>
      <c r="D801" s="18">
        <v>1.0109999999999999</v>
      </c>
      <c r="E801" s="18">
        <v>0.8417</v>
      </c>
      <c r="F801" s="18">
        <v>2.0209999999999999</v>
      </c>
      <c r="G801" s="18">
        <v>3.7170000000000002E-2</v>
      </c>
      <c r="H801" s="18">
        <v>-1.2629999999999999</v>
      </c>
      <c r="I801" s="18">
        <v>2.0299999999999998</v>
      </c>
      <c r="J801" s="18">
        <v>3.0190000000000002E-2</v>
      </c>
      <c r="K801" s="18">
        <v>0.42170000000000002</v>
      </c>
      <c r="L801" s="18">
        <v>3.15</v>
      </c>
      <c r="M801" s="18">
        <v>7.0499999999999993E-2</v>
      </c>
    </row>
    <row r="802" spans="2:13" x14ac:dyDescent="0.15">
      <c r="B802">
        <v>49.982999999999997</v>
      </c>
      <c r="C802">
        <v>5</v>
      </c>
      <c r="D802" s="18">
        <v>1.0269999999999999</v>
      </c>
      <c r="E802" s="18">
        <v>0.28029999999999999</v>
      </c>
      <c r="F802" s="18">
        <v>1.3240000000000001</v>
      </c>
      <c r="G802" s="18">
        <v>0.1537</v>
      </c>
      <c r="H802" s="18">
        <v>-1.0760000000000001</v>
      </c>
      <c r="I802" s="18">
        <v>2.0339999999999998</v>
      </c>
      <c r="J802" s="18">
        <v>0.37390000000000001</v>
      </c>
      <c r="K802" s="18">
        <v>0.86329999999999996</v>
      </c>
      <c r="L802" s="18">
        <v>3.3130000000000002</v>
      </c>
      <c r="M802" s="18">
        <v>0.20979999999999999</v>
      </c>
    </row>
    <row r="803" spans="2:13" x14ac:dyDescent="0.15">
      <c r="B803">
        <v>49.982999999999997</v>
      </c>
      <c r="C803">
        <v>7</v>
      </c>
      <c r="D803" s="18">
        <v>1.0760000000000001</v>
      </c>
      <c r="E803" s="18">
        <v>0.37559999999999999</v>
      </c>
      <c r="F803" s="18">
        <v>1.05</v>
      </c>
      <c r="G803" s="18">
        <v>0.20330000000000001</v>
      </c>
      <c r="H803" s="18">
        <v>-1.677</v>
      </c>
      <c r="I803" s="18">
        <v>2.1150000000000002</v>
      </c>
      <c r="J803" s="18">
        <v>0.59419999999999995</v>
      </c>
      <c r="K803" s="18">
        <v>1.7370000000000001</v>
      </c>
      <c r="L803" s="18">
        <v>3.577</v>
      </c>
      <c r="M803" s="18">
        <v>0.39410000000000001</v>
      </c>
    </row>
    <row r="804" spans="2:13" x14ac:dyDescent="0.15">
      <c r="B804">
        <v>49.982999999999997</v>
      </c>
      <c r="C804">
        <v>10</v>
      </c>
      <c r="D804" s="18">
        <v>1.0349999999999999</v>
      </c>
      <c r="E804" s="18">
        <v>0.36840000000000001</v>
      </c>
      <c r="F804" s="18">
        <v>1.141</v>
      </c>
      <c r="G804" s="18">
        <v>0.16930000000000001</v>
      </c>
      <c r="H804" s="18">
        <v>-2.2730000000000001</v>
      </c>
      <c r="I804" s="18">
        <v>2.0350000000000001</v>
      </c>
      <c r="J804" s="18">
        <v>0.51849999999999996</v>
      </c>
      <c r="K804" s="18">
        <v>2.5299999999999998</v>
      </c>
      <c r="L804" s="18">
        <v>3.387</v>
      </c>
      <c r="M804" s="18">
        <v>0.81769999999999998</v>
      </c>
    </row>
    <row r="805" spans="2:13" x14ac:dyDescent="0.15">
      <c r="B805">
        <v>49.982999999999997</v>
      </c>
      <c r="C805">
        <v>15</v>
      </c>
      <c r="D805" s="18">
        <v>0.90469999999999995</v>
      </c>
      <c r="E805" s="18">
        <v>0.38290000000000002</v>
      </c>
      <c r="F805" s="18">
        <v>1.4690000000000001</v>
      </c>
      <c r="G805" s="18">
        <v>9.2480000000000007E-2</v>
      </c>
      <c r="H805" s="18">
        <v>-1.3240000000000001</v>
      </c>
      <c r="I805" s="18">
        <v>1.794</v>
      </c>
      <c r="J805" s="18">
        <v>0.25480000000000003</v>
      </c>
      <c r="K805" s="18">
        <v>0.99790000000000001</v>
      </c>
      <c r="L805" s="18">
        <v>3.17</v>
      </c>
      <c r="M805" s="18">
        <v>1.349</v>
      </c>
    </row>
    <row r="806" spans="2:13" x14ac:dyDescent="0.15">
      <c r="B806">
        <v>49.982999999999997</v>
      </c>
      <c r="C806">
        <v>20</v>
      </c>
      <c r="D806" s="18">
        <v>0.91549999999999998</v>
      </c>
      <c r="E806" s="18">
        <v>0.33850000000000002</v>
      </c>
      <c r="F806" s="18">
        <v>1.5620000000000001</v>
      </c>
      <c r="G806" s="18">
        <v>7.3910000000000003E-2</v>
      </c>
      <c r="H806" s="18">
        <v>-1.0049999999999999</v>
      </c>
      <c r="I806" s="18">
        <v>1.8140000000000001</v>
      </c>
      <c r="J806" s="18">
        <v>0.1706</v>
      </c>
      <c r="K806" s="18">
        <v>0.35830000000000001</v>
      </c>
      <c r="L806" s="18">
        <v>2.956</v>
      </c>
      <c r="M806" s="18">
        <v>2.4929999999999999</v>
      </c>
    </row>
    <row r="807" spans="2:13" x14ac:dyDescent="0.15">
      <c r="B807">
        <v>67.763000000000005</v>
      </c>
      <c r="C807">
        <v>1</v>
      </c>
      <c r="D807" s="18">
        <v>1</v>
      </c>
      <c r="E807" s="18">
        <v>0</v>
      </c>
      <c r="F807" s="18">
        <v>0</v>
      </c>
      <c r="G807" s="18">
        <v>0</v>
      </c>
      <c r="H807" s="18">
        <v>0</v>
      </c>
      <c r="I807" s="18">
        <v>0</v>
      </c>
      <c r="J807" s="18">
        <v>0</v>
      </c>
      <c r="K807" s="18">
        <v>0</v>
      </c>
      <c r="L807" s="18">
        <v>0</v>
      </c>
      <c r="M807" s="18">
        <v>0</v>
      </c>
    </row>
    <row r="808" spans="2:13" x14ac:dyDescent="0.15">
      <c r="B808">
        <v>67.763000000000005</v>
      </c>
      <c r="C808">
        <v>3</v>
      </c>
      <c r="D808" s="18">
        <v>1</v>
      </c>
      <c r="E808" s="18">
        <v>0</v>
      </c>
      <c r="F808" s="18">
        <v>0</v>
      </c>
      <c r="G808" s="18">
        <v>0</v>
      </c>
      <c r="H808" s="18">
        <v>0</v>
      </c>
      <c r="I808" s="18">
        <v>0</v>
      </c>
      <c r="J808" s="18">
        <v>0</v>
      </c>
      <c r="K808" s="18">
        <v>0</v>
      </c>
      <c r="L808" s="18">
        <v>0</v>
      </c>
      <c r="M808" s="18">
        <v>0</v>
      </c>
    </row>
    <row r="809" spans="2:13" x14ac:dyDescent="0.15">
      <c r="B809">
        <v>67.763000000000005</v>
      </c>
      <c r="C809">
        <v>5</v>
      </c>
      <c r="D809" s="18">
        <v>1.01</v>
      </c>
      <c r="E809" s="18">
        <v>0.1918</v>
      </c>
      <c r="F809" s="18">
        <v>2.13</v>
      </c>
      <c r="G809" s="18">
        <v>3.6139999999999999E-2</v>
      </c>
      <c r="H809" s="18">
        <v>-0.5504</v>
      </c>
      <c r="I809" s="18">
        <v>2.238</v>
      </c>
      <c r="J809" s="18">
        <v>5.7480000000000003E-2</v>
      </c>
      <c r="K809" s="18">
        <v>0.3538</v>
      </c>
      <c r="L809" s="18">
        <v>3.2789999999999999</v>
      </c>
      <c r="M809" s="18">
        <v>6.5759999999999999E-2</v>
      </c>
    </row>
    <row r="810" spans="2:13" x14ac:dyDescent="0.15">
      <c r="B810">
        <v>67.763000000000005</v>
      </c>
      <c r="C810">
        <v>7</v>
      </c>
      <c r="D810" s="18">
        <v>1.0109999999999999</v>
      </c>
      <c r="E810" s="18">
        <v>0.29320000000000002</v>
      </c>
      <c r="F810" s="18">
        <v>2.121</v>
      </c>
      <c r="G810" s="18">
        <v>3.0380000000000001E-2</v>
      </c>
      <c r="H810" s="18">
        <v>-0.71199999999999997</v>
      </c>
      <c r="I810" s="18">
        <v>2.2269999999999999</v>
      </c>
      <c r="J810" s="18">
        <v>6.7540000000000003E-2</v>
      </c>
      <c r="K810" s="18">
        <v>0.40410000000000001</v>
      </c>
      <c r="L810" s="18">
        <v>3.4119999999999999</v>
      </c>
      <c r="M810" s="18">
        <v>5.534E-2</v>
      </c>
    </row>
    <row r="811" spans="2:13" x14ac:dyDescent="0.15">
      <c r="B811">
        <v>67.763000000000005</v>
      </c>
      <c r="C811">
        <v>10</v>
      </c>
      <c r="D811" s="18">
        <v>1.012</v>
      </c>
      <c r="E811" s="18">
        <v>0.25900000000000001</v>
      </c>
      <c r="F811" s="18">
        <v>2.0049999999999999</v>
      </c>
      <c r="G811" s="18">
        <v>3.0200000000000001E-2</v>
      </c>
      <c r="H811" s="18">
        <v>-0.70379999999999998</v>
      </c>
      <c r="I811" s="18">
        <v>2.1360000000000001</v>
      </c>
      <c r="J811" s="18">
        <v>8.2269999999999996E-2</v>
      </c>
      <c r="K811" s="18">
        <v>0.4224</v>
      </c>
      <c r="L811" s="18">
        <v>3.5379999999999998</v>
      </c>
      <c r="M811" s="18">
        <v>3.5229999999999997E-2</v>
      </c>
    </row>
    <row r="812" spans="2:13" x14ac:dyDescent="0.15">
      <c r="B812">
        <v>67.763000000000005</v>
      </c>
      <c r="C812">
        <v>15</v>
      </c>
      <c r="D812" s="18">
        <v>1.012</v>
      </c>
      <c r="E812" s="18">
        <v>0.33090000000000003</v>
      </c>
      <c r="F812" s="18">
        <v>1.94</v>
      </c>
      <c r="G812" s="18">
        <v>5.5460000000000002E-2</v>
      </c>
      <c r="H812" s="18">
        <v>-0.8538</v>
      </c>
      <c r="I812" s="18">
        <v>2.11</v>
      </c>
      <c r="J812" s="18">
        <v>0.1074</v>
      </c>
      <c r="K812" s="18">
        <v>1.212</v>
      </c>
      <c r="L812" s="18">
        <v>3.95</v>
      </c>
      <c r="M812" s="18">
        <v>0.17249999999999999</v>
      </c>
    </row>
    <row r="813" spans="2:13" x14ac:dyDescent="0.15">
      <c r="B813">
        <v>67.763000000000005</v>
      </c>
      <c r="C813">
        <v>20</v>
      </c>
      <c r="D813" s="18">
        <v>1.0129999999999999</v>
      </c>
      <c r="E813" s="18">
        <v>0.37240000000000001</v>
      </c>
      <c r="F813" s="18">
        <v>1.917</v>
      </c>
      <c r="G813" s="18">
        <v>6.9370000000000001E-2</v>
      </c>
      <c r="H813" s="18">
        <v>-0.93520000000000003</v>
      </c>
      <c r="I813" s="18">
        <v>2.11</v>
      </c>
      <c r="J813" s="18">
        <v>0.1265</v>
      </c>
      <c r="K813" s="18">
        <v>0.20519999999999999</v>
      </c>
      <c r="L813" s="18">
        <v>3.4580000000000002</v>
      </c>
      <c r="M813" s="18">
        <v>7.399E-2</v>
      </c>
    </row>
    <row r="814" spans="2:13" x14ac:dyDescent="0.15">
      <c r="B814">
        <v>92.162999999999997</v>
      </c>
      <c r="C814">
        <v>1</v>
      </c>
      <c r="D814" s="18">
        <v>1</v>
      </c>
      <c r="E814" s="18">
        <v>0</v>
      </c>
      <c r="F814" s="18">
        <v>0</v>
      </c>
      <c r="G814" s="18">
        <v>0</v>
      </c>
      <c r="H814" s="18">
        <v>0</v>
      </c>
      <c r="I814" s="18">
        <v>0</v>
      </c>
      <c r="J814" s="18">
        <v>0</v>
      </c>
      <c r="K814" s="18">
        <v>0</v>
      </c>
      <c r="L814" s="18">
        <v>0</v>
      </c>
      <c r="M814" s="18">
        <v>0</v>
      </c>
    </row>
    <row r="815" spans="2:13" x14ac:dyDescent="0.15">
      <c r="B815">
        <v>92.162999999999997</v>
      </c>
      <c r="C815">
        <v>3</v>
      </c>
      <c r="D815" s="18">
        <v>1</v>
      </c>
      <c r="E815" s="18">
        <v>0</v>
      </c>
      <c r="F815" s="18">
        <v>0</v>
      </c>
      <c r="G815" s="18">
        <v>0</v>
      </c>
      <c r="H815" s="18">
        <v>0</v>
      </c>
      <c r="I815" s="18">
        <v>0</v>
      </c>
      <c r="J815" s="18">
        <v>0</v>
      </c>
      <c r="K815" s="18">
        <v>0</v>
      </c>
      <c r="L815" s="18">
        <v>0</v>
      </c>
      <c r="M815" s="18">
        <v>0</v>
      </c>
    </row>
    <row r="816" spans="2:13" x14ac:dyDescent="0.15">
      <c r="B816">
        <v>92.162999999999997</v>
      </c>
      <c r="C816">
        <v>5</v>
      </c>
      <c r="D816" s="18">
        <v>1</v>
      </c>
      <c r="E816" s="18">
        <v>0</v>
      </c>
      <c r="F816" s="18">
        <v>0</v>
      </c>
      <c r="G816" s="18">
        <v>0</v>
      </c>
      <c r="H816" s="18">
        <v>0</v>
      </c>
      <c r="I816" s="18">
        <v>0</v>
      </c>
      <c r="J816" s="18">
        <v>0</v>
      </c>
      <c r="K816" s="18">
        <v>0</v>
      </c>
      <c r="L816" s="18">
        <v>0</v>
      </c>
      <c r="M816" s="18">
        <v>0</v>
      </c>
    </row>
    <row r="817" spans="2:13" x14ac:dyDescent="0.15">
      <c r="B817">
        <v>92.162999999999997</v>
      </c>
      <c r="C817">
        <v>7</v>
      </c>
      <c r="D817" s="18">
        <v>1.0109999999999999</v>
      </c>
      <c r="E817" s="18">
        <v>0.1545</v>
      </c>
      <c r="F817" s="18">
        <v>2.0680000000000001</v>
      </c>
      <c r="G817" s="18">
        <v>0.18790000000000001</v>
      </c>
      <c r="H817" s="18">
        <v>-0.4723</v>
      </c>
      <c r="I817" s="18">
        <v>2.4020000000000001</v>
      </c>
      <c r="J817" s="18">
        <v>0.2392</v>
      </c>
      <c r="K817" s="18">
        <v>0.3276</v>
      </c>
      <c r="L817" s="18">
        <v>3.2469999999999999</v>
      </c>
      <c r="M817" s="18">
        <v>0.13239999999999999</v>
      </c>
    </row>
    <row r="818" spans="2:13" x14ac:dyDescent="0.15">
      <c r="B818">
        <v>92.162999999999997</v>
      </c>
      <c r="C818">
        <v>10</v>
      </c>
      <c r="D818" s="18">
        <v>1.012</v>
      </c>
      <c r="E818" s="18">
        <v>0.2117</v>
      </c>
      <c r="F818" s="18">
        <v>2.9689999999999999</v>
      </c>
      <c r="G818" s="18">
        <v>3.023E-2</v>
      </c>
      <c r="H818" s="18">
        <v>-0.5474</v>
      </c>
      <c r="I818" s="18">
        <v>2.6909999999999998</v>
      </c>
      <c r="J818" s="18">
        <v>0.25569999999999998</v>
      </c>
      <c r="K818" s="18">
        <v>0.32069999999999999</v>
      </c>
      <c r="L818" s="18">
        <v>3.5070000000000001</v>
      </c>
      <c r="M818" s="18">
        <v>6.3549999999999995E-2</v>
      </c>
    </row>
    <row r="819" spans="2:13" x14ac:dyDescent="0.15">
      <c r="B819">
        <v>92.162999999999997</v>
      </c>
      <c r="C819">
        <v>15</v>
      </c>
      <c r="D819" s="18">
        <v>1.012</v>
      </c>
      <c r="E819" s="18">
        <v>0.28000000000000003</v>
      </c>
      <c r="F819" s="18">
        <v>2.4140000000000001</v>
      </c>
      <c r="G819" s="18">
        <v>4.734E-2</v>
      </c>
      <c r="H819" s="18">
        <v>-0.90049999999999997</v>
      </c>
      <c r="I819" s="18">
        <v>2.5209999999999999</v>
      </c>
      <c r="J819" s="18">
        <v>0.1898</v>
      </c>
      <c r="K819" s="18">
        <v>0.88629999999999998</v>
      </c>
      <c r="L819" s="18">
        <v>3.6150000000000002</v>
      </c>
      <c r="M819" s="18">
        <v>0.36449999999999999</v>
      </c>
    </row>
    <row r="820" spans="2:13" x14ac:dyDescent="0.15">
      <c r="B820">
        <v>92.162999999999997</v>
      </c>
      <c r="C820">
        <v>20</v>
      </c>
      <c r="D820" s="18">
        <v>1.014</v>
      </c>
      <c r="E820" s="18">
        <v>0.1716</v>
      </c>
      <c r="F820" s="18">
        <v>3.3290000000000002</v>
      </c>
      <c r="G820" s="18">
        <v>3.1730000000000001E-2</v>
      </c>
      <c r="H820" s="18">
        <v>-0.56499999999999995</v>
      </c>
      <c r="I820" s="18">
        <v>2.66</v>
      </c>
      <c r="J820" s="18">
        <v>0.28799999999999998</v>
      </c>
      <c r="K820" s="18">
        <v>0.35120000000000001</v>
      </c>
      <c r="L820" s="18">
        <v>3.7850000000000001</v>
      </c>
      <c r="M820" s="18">
        <v>3.474E-2</v>
      </c>
    </row>
    <row r="821" spans="2:13" x14ac:dyDescent="0.15">
      <c r="B821">
        <v>125.563</v>
      </c>
      <c r="C821">
        <v>1</v>
      </c>
      <c r="D821" s="18">
        <v>1</v>
      </c>
      <c r="E821" s="18">
        <v>0</v>
      </c>
      <c r="F821" s="18">
        <v>0</v>
      </c>
      <c r="G821" s="18">
        <v>0</v>
      </c>
      <c r="H821" s="18">
        <v>0</v>
      </c>
      <c r="I821" s="18">
        <v>0</v>
      </c>
      <c r="J821" s="18">
        <v>0</v>
      </c>
      <c r="K821" s="18">
        <v>0</v>
      </c>
      <c r="L821" s="18">
        <v>0</v>
      </c>
      <c r="M821" s="18">
        <v>0</v>
      </c>
    </row>
    <row r="822" spans="2:13" x14ac:dyDescent="0.15">
      <c r="B822">
        <v>125.563</v>
      </c>
      <c r="C822">
        <v>3</v>
      </c>
      <c r="D822" s="18">
        <v>1</v>
      </c>
      <c r="E822" s="18">
        <v>0</v>
      </c>
      <c r="F822" s="18">
        <v>0</v>
      </c>
      <c r="G822" s="18">
        <v>0</v>
      </c>
      <c r="H822" s="18">
        <v>0</v>
      </c>
      <c r="I822" s="18">
        <v>0</v>
      </c>
      <c r="J822" s="18">
        <v>0</v>
      </c>
      <c r="K822" s="18">
        <v>0</v>
      </c>
      <c r="L822" s="18">
        <v>0</v>
      </c>
      <c r="M822" s="18">
        <v>0</v>
      </c>
    </row>
    <row r="823" spans="2:13" x14ac:dyDescent="0.15">
      <c r="B823">
        <v>125.563</v>
      </c>
      <c r="C823">
        <v>5</v>
      </c>
      <c r="D823" s="18">
        <v>1</v>
      </c>
      <c r="E823" s="18">
        <v>0</v>
      </c>
      <c r="F823" s="18">
        <v>0</v>
      </c>
      <c r="G823" s="18">
        <v>0</v>
      </c>
      <c r="H823" s="18">
        <v>0</v>
      </c>
      <c r="I823" s="18">
        <v>0</v>
      </c>
      <c r="J823" s="18">
        <v>0</v>
      </c>
      <c r="K823" s="18">
        <v>0</v>
      </c>
      <c r="L823" s="18">
        <v>0</v>
      </c>
      <c r="M823" s="18">
        <v>0</v>
      </c>
    </row>
    <row r="824" spans="2:13" x14ac:dyDescent="0.15">
      <c r="B824">
        <v>125.563</v>
      </c>
      <c r="C824">
        <v>7</v>
      </c>
      <c r="D824" s="18">
        <v>1</v>
      </c>
      <c r="E824" s="18">
        <v>0</v>
      </c>
      <c r="F824" s="18">
        <v>0</v>
      </c>
      <c r="G824" s="18">
        <v>0</v>
      </c>
      <c r="H824" s="18">
        <v>0</v>
      </c>
      <c r="I824" s="18">
        <v>0</v>
      </c>
      <c r="J824" s="18">
        <v>0</v>
      </c>
      <c r="K824" s="18">
        <v>0</v>
      </c>
      <c r="L824" s="18">
        <v>0</v>
      </c>
      <c r="M824" s="18">
        <v>0</v>
      </c>
    </row>
    <row r="825" spans="2:13" x14ac:dyDescent="0.15">
      <c r="B825">
        <v>125.563</v>
      </c>
      <c r="C825">
        <v>10</v>
      </c>
      <c r="D825" s="18">
        <v>1</v>
      </c>
      <c r="E825" s="18">
        <v>0</v>
      </c>
      <c r="F825" s="18">
        <v>0</v>
      </c>
      <c r="G825" s="18">
        <v>0</v>
      </c>
      <c r="H825" s="18">
        <v>0</v>
      </c>
      <c r="I825" s="18">
        <v>0</v>
      </c>
      <c r="J825" s="18">
        <v>0</v>
      </c>
      <c r="K825" s="18">
        <v>0</v>
      </c>
      <c r="L825" s="18">
        <v>0</v>
      </c>
      <c r="M825" s="18">
        <v>0</v>
      </c>
    </row>
    <row r="826" spans="2:13" x14ac:dyDescent="0.15">
      <c r="B826">
        <v>125.563</v>
      </c>
      <c r="C826">
        <v>15</v>
      </c>
      <c r="D826" s="18">
        <v>1</v>
      </c>
      <c r="E826" s="18">
        <v>0</v>
      </c>
      <c r="F826" s="18">
        <v>0</v>
      </c>
      <c r="G826" s="18">
        <v>0</v>
      </c>
      <c r="H826" s="18">
        <v>0</v>
      </c>
      <c r="I826" s="18">
        <v>0</v>
      </c>
      <c r="J826" s="18">
        <v>0</v>
      </c>
      <c r="K826" s="18">
        <v>0</v>
      </c>
      <c r="L826" s="18">
        <v>0</v>
      </c>
      <c r="M826" s="18">
        <v>0</v>
      </c>
    </row>
    <row r="827" spans="2:13" x14ac:dyDescent="0.15">
      <c r="B827">
        <v>125.563</v>
      </c>
      <c r="C827">
        <v>20</v>
      </c>
      <c r="D827" s="18">
        <v>1</v>
      </c>
      <c r="E827" s="18">
        <v>0</v>
      </c>
      <c r="F827" s="18">
        <v>0</v>
      </c>
      <c r="G827" s="18">
        <v>0</v>
      </c>
      <c r="H827" s="18">
        <v>0</v>
      </c>
      <c r="I827" s="18">
        <v>0</v>
      </c>
      <c r="J827" s="18">
        <v>0</v>
      </c>
      <c r="K827" s="18">
        <v>0</v>
      </c>
      <c r="L827" s="18">
        <v>0</v>
      </c>
      <c r="M827" s="18">
        <v>0</v>
      </c>
    </row>
    <row r="828" spans="2:13" x14ac:dyDescent="0.15">
      <c r="B828">
        <v>171.16300000000001</v>
      </c>
      <c r="C828">
        <v>1</v>
      </c>
      <c r="D828" s="18">
        <v>1</v>
      </c>
      <c r="E828" s="18">
        <v>0</v>
      </c>
      <c r="F828" s="18">
        <v>0</v>
      </c>
      <c r="G828" s="18">
        <v>0</v>
      </c>
      <c r="H828" s="18">
        <v>0</v>
      </c>
      <c r="I828" s="18">
        <v>0</v>
      </c>
      <c r="J828" s="18">
        <v>0</v>
      </c>
      <c r="K828" s="18">
        <v>0</v>
      </c>
      <c r="L828" s="18">
        <v>0</v>
      </c>
      <c r="M828" s="18">
        <v>0</v>
      </c>
    </row>
    <row r="829" spans="2:13" x14ac:dyDescent="0.15">
      <c r="B829">
        <v>171.16300000000001</v>
      </c>
      <c r="C829">
        <v>3</v>
      </c>
      <c r="D829" s="18">
        <v>1</v>
      </c>
      <c r="E829" s="18">
        <v>0</v>
      </c>
      <c r="F829" s="18">
        <v>0</v>
      </c>
      <c r="G829" s="18">
        <v>0</v>
      </c>
      <c r="H829" s="18">
        <v>0</v>
      </c>
      <c r="I829" s="18">
        <v>0</v>
      </c>
      <c r="J829" s="18">
        <v>0</v>
      </c>
      <c r="K829" s="18">
        <v>0</v>
      </c>
      <c r="L829" s="18">
        <v>0</v>
      </c>
      <c r="M829" s="18">
        <v>0</v>
      </c>
    </row>
    <row r="830" spans="2:13" x14ac:dyDescent="0.15">
      <c r="B830">
        <v>171.16300000000001</v>
      </c>
      <c r="C830">
        <v>5</v>
      </c>
      <c r="D830" s="18">
        <v>1</v>
      </c>
      <c r="E830" s="18">
        <v>0</v>
      </c>
      <c r="F830" s="18">
        <v>0</v>
      </c>
      <c r="G830" s="18">
        <v>0</v>
      </c>
      <c r="H830" s="18">
        <v>0</v>
      </c>
      <c r="I830" s="18">
        <v>0</v>
      </c>
      <c r="J830" s="18">
        <v>0</v>
      </c>
      <c r="K830" s="18">
        <v>0</v>
      </c>
      <c r="L830" s="18">
        <v>0</v>
      </c>
      <c r="M830" s="18">
        <v>0</v>
      </c>
    </row>
    <row r="831" spans="2:13" x14ac:dyDescent="0.15">
      <c r="B831">
        <v>171.16300000000001</v>
      </c>
      <c r="C831">
        <v>7</v>
      </c>
      <c r="D831" s="18">
        <v>1</v>
      </c>
      <c r="E831" s="18">
        <v>0</v>
      </c>
      <c r="F831" s="18">
        <v>0</v>
      </c>
      <c r="G831" s="18">
        <v>0</v>
      </c>
      <c r="H831" s="18">
        <v>0</v>
      </c>
      <c r="I831" s="18">
        <v>0</v>
      </c>
      <c r="J831" s="18">
        <v>0</v>
      </c>
      <c r="K831" s="18">
        <v>0</v>
      </c>
      <c r="L831" s="18">
        <v>0</v>
      </c>
      <c r="M831" s="18">
        <v>0</v>
      </c>
    </row>
    <row r="832" spans="2:13" x14ac:dyDescent="0.15">
      <c r="B832">
        <v>171.16300000000001</v>
      </c>
      <c r="C832">
        <v>10</v>
      </c>
      <c r="D832" s="18">
        <v>1</v>
      </c>
      <c r="E832" s="18">
        <v>0</v>
      </c>
      <c r="F832" s="18">
        <v>0</v>
      </c>
      <c r="G832" s="18">
        <v>0</v>
      </c>
      <c r="H832" s="18">
        <v>0</v>
      </c>
      <c r="I832" s="18">
        <v>0</v>
      </c>
      <c r="J832" s="18">
        <v>0</v>
      </c>
      <c r="K832" s="18">
        <v>0</v>
      </c>
      <c r="L832" s="18">
        <v>0</v>
      </c>
      <c r="M832" s="18">
        <v>0</v>
      </c>
    </row>
    <row r="833" spans="2:13" x14ac:dyDescent="0.15">
      <c r="B833">
        <v>171.16300000000001</v>
      </c>
      <c r="C833">
        <v>15</v>
      </c>
      <c r="D833" s="18">
        <v>1</v>
      </c>
      <c r="E833" s="18">
        <v>0</v>
      </c>
      <c r="F833" s="18">
        <v>0</v>
      </c>
      <c r="G833" s="18">
        <v>0</v>
      </c>
      <c r="H833" s="18">
        <v>0</v>
      </c>
      <c r="I833" s="18">
        <v>0</v>
      </c>
      <c r="J833" s="18">
        <v>0</v>
      </c>
      <c r="K833" s="18">
        <v>0</v>
      </c>
      <c r="L833" s="18">
        <v>0</v>
      </c>
      <c r="M833" s="18">
        <v>0</v>
      </c>
    </row>
    <row r="834" spans="2:13" x14ac:dyDescent="0.15">
      <c r="B834">
        <v>171.16300000000001</v>
      </c>
      <c r="C834">
        <v>20</v>
      </c>
      <c r="D834" s="18">
        <v>1</v>
      </c>
      <c r="E834" s="18">
        <v>0</v>
      </c>
      <c r="F834" s="18">
        <v>0</v>
      </c>
      <c r="G834" s="18">
        <v>0</v>
      </c>
      <c r="H834" s="18">
        <v>0</v>
      </c>
      <c r="I834" s="18">
        <v>0</v>
      </c>
      <c r="J834" s="18">
        <v>0</v>
      </c>
      <c r="K834" s="18">
        <v>0</v>
      </c>
      <c r="L834" s="18">
        <v>0</v>
      </c>
      <c r="M834" s="18">
        <v>0</v>
      </c>
    </row>
    <row r="835" spans="2:13" x14ac:dyDescent="0.15">
      <c r="B835">
        <v>233.56299999999999</v>
      </c>
      <c r="C835">
        <v>1</v>
      </c>
      <c r="D835" s="18">
        <v>1</v>
      </c>
      <c r="E835" s="18">
        <v>0</v>
      </c>
      <c r="F835" s="18">
        <v>0</v>
      </c>
      <c r="G835" s="18">
        <v>0</v>
      </c>
      <c r="H835" s="18">
        <v>0</v>
      </c>
      <c r="I835" s="18">
        <v>0</v>
      </c>
      <c r="J835" s="18">
        <v>0</v>
      </c>
      <c r="K835" s="18">
        <v>0</v>
      </c>
      <c r="L835" s="18">
        <v>0</v>
      </c>
      <c r="M835" s="18">
        <v>0</v>
      </c>
    </row>
    <row r="836" spans="2:13" x14ac:dyDescent="0.15">
      <c r="B836">
        <v>233.56299999999999</v>
      </c>
      <c r="C836">
        <v>3</v>
      </c>
      <c r="D836" s="18">
        <v>1</v>
      </c>
      <c r="E836" s="18">
        <v>0</v>
      </c>
      <c r="F836" s="18">
        <v>0</v>
      </c>
      <c r="G836" s="18">
        <v>0</v>
      </c>
      <c r="H836" s="18">
        <v>0</v>
      </c>
      <c r="I836" s="18">
        <v>0</v>
      </c>
      <c r="J836" s="18">
        <v>0</v>
      </c>
      <c r="K836" s="18">
        <v>0</v>
      </c>
      <c r="L836" s="18">
        <v>0</v>
      </c>
      <c r="M836" s="18">
        <v>0</v>
      </c>
    </row>
    <row r="837" spans="2:13" x14ac:dyDescent="0.15">
      <c r="B837">
        <v>233.56299999999999</v>
      </c>
      <c r="C837">
        <v>5</v>
      </c>
      <c r="D837" s="18">
        <v>1</v>
      </c>
      <c r="E837" s="18">
        <v>0</v>
      </c>
      <c r="F837" s="18">
        <v>0</v>
      </c>
      <c r="G837" s="18">
        <v>0</v>
      </c>
      <c r="H837" s="18">
        <v>0</v>
      </c>
      <c r="I837" s="18">
        <v>0</v>
      </c>
      <c r="J837" s="18">
        <v>0</v>
      </c>
      <c r="K837" s="18">
        <v>0</v>
      </c>
      <c r="L837" s="18">
        <v>0</v>
      </c>
      <c r="M837" s="18">
        <v>0</v>
      </c>
    </row>
    <row r="838" spans="2:13" x14ac:dyDescent="0.15">
      <c r="B838">
        <v>233.56299999999999</v>
      </c>
      <c r="C838">
        <v>7</v>
      </c>
      <c r="D838" s="18">
        <v>1</v>
      </c>
      <c r="E838" s="18">
        <v>0</v>
      </c>
      <c r="F838" s="18">
        <v>0</v>
      </c>
      <c r="G838" s="18">
        <v>0</v>
      </c>
      <c r="H838" s="18">
        <v>0</v>
      </c>
      <c r="I838" s="18">
        <v>0</v>
      </c>
      <c r="J838" s="18">
        <v>0</v>
      </c>
      <c r="K838" s="18">
        <v>0</v>
      </c>
      <c r="L838" s="18">
        <v>0</v>
      </c>
      <c r="M838" s="18">
        <v>0</v>
      </c>
    </row>
    <row r="839" spans="2:13" x14ac:dyDescent="0.15">
      <c r="B839">
        <v>233.56299999999999</v>
      </c>
      <c r="C839">
        <v>10</v>
      </c>
      <c r="D839" s="18">
        <v>1</v>
      </c>
      <c r="E839" s="18">
        <v>0</v>
      </c>
      <c r="F839" s="18">
        <v>0</v>
      </c>
      <c r="G839" s="18">
        <v>0</v>
      </c>
      <c r="H839" s="18">
        <v>0</v>
      </c>
      <c r="I839" s="18">
        <v>0</v>
      </c>
      <c r="J839" s="18">
        <v>0</v>
      </c>
      <c r="K839" s="18">
        <v>0</v>
      </c>
      <c r="L839" s="18">
        <v>0</v>
      </c>
      <c r="M839" s="18">
        <v>0</v>
      </c>
    </row>
    <row r="840" spans="2:13" x14ac:dyDescent="0.15">
      <c r="B840">
        <v>233.56299999999999</v>
      </c>
      <c r="C840">
        <v>15</v>
      </c>
      <c r="D840" s="18">
        <v>1</v>
      </c>
      <c r="E840" s="18">
        <v>0</v>
      </c>
      <c r="F840" s="18">
        <v>0</v>
      </c>
      <c r="G840" s="18">
        <v>0</v>
      </c>
      <c r="H840" s="18">
        <v>0</v>
      </c>
      <c r="I840" s="18">
        <v>0</v>
      </c>
      <c r="J840" s="18">
        <v>0</v>
      </c>
      <c r="K840" s="18">
        <v>0</v>
      </c>
      <c r="L840" s="18">
        <v>0</v>
      </c>
      <c r="M840" s="18">
        <v>0</v>
      </c>
    </row>
    <row r="841" spans="2:13" x14ac:dyDescent="0.15">
      <c r="B841">
        <v>233.56299999999999</v>
      </c>
      <c r="C841">
        <v>20</v>
      </c>
      <c r="D841" s="18">
        <v>1</v>
      </c>
      <c r="E841" s="18">
        <v>0</v>
      </c>
      <c r="F841" s="18">
        <v>0</v>
      </c>
      <c r="G841" s="18">
        <v>0</v>
      </c>
      <c r="H841" s="18">
        <v>0</v>
      </c>
      <c r="I841" s="18">
        <v>0</v>
      </c>
      <c r="J841" s="18">
        <v>0</v>
      </c>
      <c r="K841" s="18">
        <v>0</v>
      </c>
      <c r="L841" s="18">
        <v>0</v>
      </c>
      <c r="M841" s="18">
        <v>0</v>
      </c>
    </row>
    <row r="842" spans="2:13" x14ac:dyDescent="0.15">
      <c r="B842">
        <v>364.96300000000002</v>
      </c>
      <c r="C842">
        <v>1</v>
      </c>
      <c r="D842" s="18">
        <v>1</v>
      </c>
      <c r="E842" s="18">
        <v>0</v>
      </c>
      <c r="F842" s="18">
        <v>0</v>
      </c>
      <c r="G842" s="18">
        <v>0</v>
      </c>
      <c r="H842" s="18">
        <v>0</v>
      </c>
      <c r="I842" s="18">
        <v>0</v>
      </c>
      <c r="J842" s="18">
        <v>0</v>
      </c>
      <c r="K842" s="18">
        <v>0</v>
      </c>
      <c r="L842" s="18">
        <v>0</v>
      </c>
      <c r="M842" s="18">
        <v>0</v>
      </c>
    </row>
    <row r="843" spans="2:13" x14ac:dyDescent="0.15">
      <c r="B843">
        <v>364.96300000000002</v>
      </c>
      <c r="C843">
        <v>3</v>
      </c>
      <c r="D843" s="18">
        <v>1</v>
      </c>
      <c r="E843" s="18">
        <v>0</v>
      </c>
      <c r="F843" s="18">
        <v>0</v>
      </c>
      <c r="G843" s="18">
        <v>0</v>
      </c>
      <c r="H843" s="18">
        <v>0</v>
      </c>
      <c r="I843" s="18">
        <v>0</v>
      </c>
      <c r="J843" s="18">
        <v>0</v>
      </c>
      <c r="K843" s="18">
        <v>0</v>
      </c>
      <c r="L843" s="18">
        <v>0</v>
      </c>
      <c r="M843" s="18">
        <v>0</v>
      </c>
    </row>
    <row r="844" spans="2:13" x14ac:dyDescent="0.15">
      <c r="B844">
        <v>364.96300000000002</v>
      </c>
      <c r="C844">
        <v>5</v>
      </c>
      <c r="D844" s="18">
        <v>1</v>
      </c>
      <c r="E844" s="18">
        <v>0</v>
      </c>
      <c r="F844" s="18">
        <v>0</v>
      </c>
      <c r="G844" s="18">
        <v>0</v>
      </c>
      <c r="H844" s="18">
        <v>0</v>
      </c>
      <c r="I844" s="18">
        <v>0</v>
      </c>
      <c r="J844" s="18">
        <v>0</v>
      </c>
      <c r="K844" s="18">
        <v>0</v>
      </c>
      <c r="L844" s="18">
        <v>0</v>
      </c>
      <c r="M844" s="18">
        <v>0</v>
      </c>
    </row>
    <row r="845" spans="2:13" x14ac:dyDescent="0.15">
      <c r="B845">
        <v>364.96300000000002</v>
      </c>
      <c r="C845">
        <v>7</v>
      </c>
      <c r="D845" s="18">
        <v>1</v>
      </c>
      <c r="E845" s="18">
        <v>0</v>
      </c>
      <c r="F845" s="18">
        <v>0</v>
      </c>
      <c r="G845" s="18">
        <v>0</v>
      </c>
      <c r="H845" s="18">
        <v>0</v>
      </c>
      <c r="I845" s="18">
        <v>0</v>
      </c>
      <c r="J845" s="18">
        <v>0</v>
      </c>
      <c r="K845" s="18">
        <v>0</v>
      </c>
      <c r="L845" s="18">
        <v>0</v>
      </c>
      <c r="M845" s="18">
        <v>0</v>
      </c>
    </row>
    <row r="846" spans="2:13" x14ac:dyDescent="0.15">
      <c r="B846">
        <v>364.96300000000002</v>
      </c>
      <c r="C846">
        <v>10</v>
      </c>
      <c r="D846" s="18">
        <v>1</v>
      </c>
      <c r="E846" s="18">
        <v>0</v>
      </c>
      <c r="F846" s="18">
        <v>0</v>
      </c>
      <c r="G846" s="18">
        <v>0</v>
      </c>
      <c r="H846" s="18">
        <v>0</v>
      </c>
      <c r="I846" s="18">
        <v>0</v>
      </c>
      <c r="J846" s="18">
        <v>0</v>
      </c>
      <c r="K846" s="18">
        <v>0</v>
      </c>
      <c r="L846" s="18">
        <v>0</v>
      </c>
      <c r="M846" s="18">
        <v>0</v>
      </c>
    </row>
    <row r="847" spans="2:13" x14ac:dyDescent="0.15">
      <c r="B847">
        <v>364.96300000000002</v>
      </c>
      <c r="C847">
        <v>15</v>
      </c>
      <c r="D847" s="18">
        <v>1</v>
      </c>
      <c r="E847" s="18">
        <v>0</v>
      </c>
      <c r="F847" s="18">
        <v>0</v>
      </c>
      <c r="G847" s="18">
        <v>0</v>
      </c>
      <c r="H847" s="18">
        <v>0</v>
      </c>
      <c r="I847" s="18">
        <v>0</v>
      </c>
      <c r="J847" s="18">
        <v>0</v>
      </c>
      <c r="K847" s="18">
        <v>0</v>
      </c>
      <c r="L847" s="18">
        <v>0</v>
      </c>
      <c r="M847" s="18">
        <v>0</v>
      </c>
    </row>
    <row r="848" spans="2:13" x14ac:dyDescent="0.15">
      <c r="B848">
        <v>364.96300000000002</v>
      </c>
      <c r="C848">
        <v>20</v>
      </c>
      <c r="D848" s="18">
        <v>1</v>
      </c>
      <c r="E848" s="18">
        <v>0</v>
      </c>
      <c r="F848" s="18">
        <v>0</v>
      </c>
      <c r="G848" s="18">
        <v>0</v>
      </c>
      <c r="H848" s="18">
        <v>0</v>
      </c>
      <c r="I848" s="18">
        <v>0</v>
      </c>
      <c r="J848" s="18">
        <v>0</v>
      </c>
      <c r="K848" s="18">
        <v>0</v>
      </c>
      <c r="L848" s="18">
        <v>0</v>
      </c>
      <c r="M848" s="18">
        <v>0</v>
      </c>
    </row>
    <row r="849" spans="2:13" x14ac:dyDescent="0.15">
      <c r="B849">
        <v>483.56299999999999</v>
      </c>
      <c r="C849">
        <v>1</v>
      </c>
      <c r="D849" s="18">
        <v>1</v>
      </c>
      <c r="E849" s="18">
        <v>0</v>
      </c>
      <c r="F849" s="18">
        <v>0</v>
      </c>
      <c r="G849" s="18">
        <v>0</v>
      </c>
      <c r="H849" s="18">
        <v>0</v>
      </c>
      <c r="I849" s="18">
        <v>0</v>
      </c>
      <c r="J849" s="18">
        <v>0</v>
      </c>
      <c r="K849" s="18">
        <v>0</v>
      </c>
      <c r="L849" s="18">
        <v>0</v>
      </c>
      <c r="M849" s="18">
        <v>0</v>
      </c>
    </row>
    <row r="850" spans="2:13" x14ac:dyDescent="0.15">
      <c r="B850">
        <v>483.56299999999999</v>
      </c>
      <c r="C850">
        <v>3</v>
      </c>
      <c r="D850" s="18">
        <v>1</v>
      </c>
      <c r="E850" s="18">
        <v>0</v>
      </c>
      <c r="F850" s="18">
        <v>0</v>
      </c>
      <c r="G850" s="18">
        <v>0</v>
      </c>
      <c r="H850" s="18">
        <v>0</v>
      </c>
      <c r="I850" s="18">
        <v>0</v>
      </c>
      <c r="J850" s="18">
        <v>0</v>
      </c>
      <c r="K850" s="18">
        <v>0</v>
      </c>
      <c r="L850" s="18">
        <v>0</v>
      </c>
      <c r="M850" s="18">
        <v>0</v>
      </c>
    </row>
    <row r="851" spans="2:13" x14ac:dyDescent="0.15">
      <c r="B851">
        <v>483.56299999999999</v>
      </c>
      <c r="C851">
        <v>5</v>
      </c>
      <c r="D851" s="18">
        <v>1</v>
      </c>
      <c r="E851" s="18">
        <v>0</v>
      </c>
      <c r="F851" s="18">
        <v>0</v>
      </c>
      <c r="G851" s="18">
        <v>0</v>
      </c>
      <c r="H851" s="18">
        <v>0</v>
      </c>
      <c r="I851" s="18">
        <v>0</v>
      </c>
      <c r="J851" s="18">
        <v>0</v>
      </c>
      <c r="K851" s="18">
        <v>0</v>
      </c>
      <c r="L851" s="18">
        <v>0</v>
      </c>
      <c r="M851" s="18">
        <v>0</v>
      </c>
    </row>
    <row r="852" spans="2:13" x14ac:dyDescent="0.15">
      <c r="B852">
        <v>483.56299999999999</v>
      </c>
      <c r="C852">
        <v>7</v>
      </c>
      <c r="D852" s="18">
        <v>1</v>
      </c>
      <c r="E852" s="18">
        <v>0</v>
      </c>
      <c r="F852" s="18">
        <v>0</v>
      </c>
      <c r="G852" s="18">
        <v>0</v>
      </c>
      <c r="H852" s="18">
        <v>0</v>
      </c>
      <c r="I852" s="18">
        <v>0</v>
      </c>
      <c r="J852" s="18">
        <v>0</v>
      </c>
      <c r="K852" s="18">
        <v>0</v>
      </c>
      <c r="L852" s="18">
        <v>0</v>
      </c>
      <c r="M852" s="18">
        <v>0</v>
      </c>
    </row>
    <row r="853" spans="2:13" x14ac:dyDescent="0.15">
      <c r="B853">
        <v>483.56299999999999</v>
      </c>
      <c r="C853">
        <v>10</v>
      </c>
      <c r="D853" s="18">
        <v>1</v>
      </c>
      <c r="E853" s="18">
        <v>0</v>
      </c>
      <c r="F853" s="18">
        <v>0</v>
      </c>
      <c r="G853" s="18">
        <v>0</v>
      </c>
      <c r="H853" s="18">
        <v>0</v>
      </c>
      <c r="I853" s="18">
        <v>0</v>
      </c>
      <c r="J853" s="18">
        <v>0</v>
      </c>
      <c r="K853" s="18">
        <v>0</v>
      </c>
      <c r="L853" s="18">
        <v>0</v>
      </c>
      <c r="M853" s="18">
        <v>0</v>
      </c>
    </row>
    <row r="854" spans="2:13" x14ac:dyDescent="0.15">
      <c r="B854">
        <v>483.56299999999999</v>
      </c>
      <c r="C854">
        <v>15</v>
      </c>
      <c r="D854" s="18">
        <v>1</v>
      </c>
      <c r="E854" s="18">
        <v>0</v>
      </c>
      <c r="F854" s="18">
        <v>0</v>
      </c>
      <c r="G854" s="18">
        <v>0</v>
      </c>
      <c r="H854" s="18">
        <v>0</v>
      </c>
      <c r="I854" s="18">
        <v>0</v>
      </c>
      <c r="J854" s="18">
        <v>0</v>
      </c>
      <c r="K854" s="18">
        <v>0</v>
      </c>
      <c r="L854" s="18">
        <v>0</v>
      </c>
      <c r="M854" s="18">
        <v>0</v>
      </c>
    </row>
    <row r="855" spans="2:13" x14ac:dyDescent="0.15">
      <c r="B855">
        <v>483.56299999999999</v>
      </c>
      <c r="C855">
        <v>20</v>
      </c>
      <c r="D855" s="18">
        <v>1</v>
      </c>
      <c r="E855" s="18">
        <v>0</v>
      </c>
      <c r="F855" s="18">
        <v>0</v>
      </c>
      <c r="G855" s="18">
        <v>0</v>
      </c>
      <c r="H855" s="18">
        <v>0</v>
      </c>
      <c r="I855" s="18">
        <v>0</v>
      </c>
      <c r="J855" s="18">
        <v>0</v>
      </c>
      <c r="K855" s="18">
        <v>0</v>
      </c>
      <c r="L855" s="18">
        <v>0</v>
      </c>
      <c r="M855" s="18">
        <v>0</v>
      </c>
    </row>
    <row r="856" spans="2:13" x14ac:dyDescent="0.15">
      <c r="B856">
        <v>631.56299999999999</v>
      </c>
      <c r="C856">
        <v>1</v>
      </c>
      <c r="D856" s="18">
        <v>1</v>
      </c>
      <c r="E856" s="18">
        <v>0</v>
      </c>
      <c r="F856" s="18">
        <v>0</v>
      </c>
      <c r="G856" s="18">
        <v>0</v>
      </c>
      <c r="H856" s="18">
        <v>0</v>
      </c>
      <c r="I856" s="18">
        <v>0</v>
      </c>
      <c r="J856" s="18">
        <v>0</v>
      </c>
      <c r="K856" s="18">
        <v>0</v>
      </c>
      <c r="L856" s="18">
        <v>0</v>
      </c>
      <c r="M856" s="18">
        <v>0</v>
      </c>
    </row>
    <row r="857" spans="2:13" x14ac:dyDescent="0.15">
      <c r="B857">
        <v>631.56299999999999</v>
      </c>
      <c r="C857">
        <v>3</v>
      </c>
      <c r="D857" s="18">
        <v>1</v>
      </c>
      <c r="E857" s="18">
        <v>0</v>
      </c>
      <c r="F857" s="18">
        <v>0</v>
      </c>
      <c r="G857" s="18">
        <v>0</v>
      </c>
      <c r="H857" s="18">
        <v>0</v>
      </c>
      <c r="I857" s="18">
        <v>0</v>
      </c>
      <c r="J857" s="18">
        <v>0</v>
      </c>
      <c r="K857" s="18">
        <v>0</v>
      </c>
      <c r="L857" s="18">
        <v>0</v>
      </c>
      <c r="M857" s="18">
        <v>0</v>
      </c>
    </row>
    <row r="858" spans="2:13" x14ac:dyDescent="0.15">
      <c r="B858">
        <v>631.56299999999999</v>
      </c>
      <c r="C858">
        <v>5</v>
      </c>
      <c r="D858" s="18">
        <v>1</v>
      </c>
      <c r="E858" s="18">
        <v>0</v>
      </c>
      <c r="F858" s="18">
        <v>0</v>
      </c>
      <c r="G858" s="18">
        <v>0</v>
      </c>
      <c r="H858" s="18">
        <v>0</v>
      </c>
      <c r="I858" s="18">
        <v>0</v>
      </c>
      <c r="J858" s="18">
        <v>0</v>
      </c>
      <c r="K858" s="18">
        <v>0</v>
      </c>
      <c r="L858" s="18">
        <v>0</v>
      </c>
      <c r="M858" s="18">
        <v>0</v>
      </c>
    </row>
    <row r="859" spans="2:13" x14ac:dyDescent="0.15">
      <c r="B859">
        <v>631.56299999999999</v>
      </c>
      <c r="C859">
        <v>7</v>
      </c>
      <c r="D859" s="18">
        <v>1</v>
      </c>
      <c r="E859" s="18">
        <v>0</v>
      </c>
      <c r="F859" s="18">
        <v>0</v>
      </c>
      <c r="G859" s="18">
        <v>0</v>
      </c>
      <c r="H859" s="18">
        <v>0</v>
      </c>
      <c r="I859" s="18">
        <v>0</v>
      </c>
      <c r="J859" s="18">
        <v>0</v>
      </c>
      <c r="K859" s="18">
        <v>0</v>
      </c>
      <c r="L859" s="18">
        <v>0</v>
      </c>
      <c r="M859" s="18">
        <v>0</v>
      </c>
    </row>
    <row r="860" spans="2:13" x14ac:dyDescent="0.15">
      <c r="B860">
        <v>631.56299999999999</v>
      </c>
      <c r="C860">
        <v>10</v>
      </c>
      <c r="D860" s="18">
        <v>1</v>
      </c>
      <c r="E860" s="18">
        <v>0</v>
      </c>
      <c r="F860" s="18">
        <v>0</v>
      </c>
      <c r="G860" s="18">
        <v>0</v>
      </c>
      <c r="H860" s="18">
        <v>0</v>
      </c>
      <c r="I860" s="18">
        <v>0</v>
      </c>
      <c r="J860" s="18">
        <v>0</v>
      </c>
      <c r="K860" s="18">
        <v>0</v>
      </c>
      <c r="L860" s="18">
        <v>0</v>
      </c>
      <c r="M860" s="18">
        <v>0</v>
      </c>
    </row>
    <row r="861" spans="2:13" x14ac:dyDescent="0.15">
      <c r="B861">
        <v>631.56299999999999</v>
      </c>
      <c r="C861">
        <v>15</v>
      </c>
      <c r="D861" s="18">
        <v>1</v>
      </c>
      <c r="E861" s="18">
        <v>0</v>
      </c>
      <c r="F861" s="18">
        <v>0</v>
      </c>
      <c r="G861" s="18">
        <v>0</v>
      </c>
      <c r="H861" s="18">
        <v>0</v>
      </c>
      <c r="I861" s="18">
        <v>0</v>
      </c>
      <c r="J861" s="18">
        <v>0</v>
      </c>
      <c r="K861" s="18">
        <v>0</v>
      </c>
      <c r="L861" s="18">
        <v>0</v>
      </c>
      <c r="M861" s="18">
        <v>0</v>
      </c>
    </row>
    <row r="862" spans="2:13" x14ac:dyDescent="0.15">
      <c r="B862">
        <v>631.56299999999999</v>
      </c>
      <c r="C862">
        <v>20</v>
      </c>
      <c r="D862" s="18">
        <v>1</v>
      </c>
      <c r="E862" s="18">
        <v>0</v>
      </c>
      <c r="F862" s="18">
        <v>0</v>
      </c>
      <c r="G862" s="18">
        <v>0</v>
      </c>
      <c r="H862" s="18">
        <v>0</v>
      </c>
      <c r="I862" s="18">
        <v>0</v>
      </c>
      <c r="J862" s="18">
        <v>0</v>
      </c>
      <c r="K862" s="18">
        <v>0</v>
      </c>
      <c r="L862" s="18">
        <v>0</v>
      </c>
      <c r="M862" s="18">
        <v>0</v>
      </c>
    </row>
    <row r="863" spans="2:13" x14ac:dyDescent="0.15">
      <c r="B863">
        <v>774.68299999999999</v>
      </c>
      <c r="C863">
        <v>1</v>
      </c>
      <c r="D863" s="18">
        <v>1</v>
      </c>
      <c r="E863" s="18">
        <v>0</v>
      </c>
      <c r="F863" s="18">
        <v>0</v>
      </c>
      <c r="G863" s="18">
        <v>0</v>
      </c>
      <c r="H863" s="18">
        <v>0</v>
      </c>
      <c r="I863" s="18">
        <v>0</v>
      </c>
      <c r="J863" s="18">
        <v>0</v>
      </c>
      <c r="K863" s="18">
        <v>0</v>
      </c>
      <c r="L863" s="18">
        <v>0</v>
      </c>
      <c r="M863" s="18">
        <v>0</v>
      </c>
    </row>
    <row r="864" spans="2:13" x14ac:dyDescent="0.15">
      <c r="B864">
        <v>774.68299999999999</v>
      </c>
      <c r="C864">
        <v>3</v>
      </c>
      <c r="D864" s="18">
        <v>1</v>
      </c>
      <c r="E864" s="18">
        <v>0</v>
      </c>
      <c r="F864" s="18">
        <v>0</v>
      </c>
      <c r="G864" s="18">
        <v>0</v>
      </c>
      <c r="H864" s="18">
        <v>0</v>
      </c>
      <c r="I864" s="18">
        <v>0</v>
      </c>
      <c r="J864" s="18">
        <v>0</v>
      </c>
      <c r="K864" s="18">
        <v>0</v>
      </c>
      <c r="L864" s="18">
        <v>0</v>
      </c>
      <c r="M864" s="18">
        <v>0</v>
      </c>
    </row>
    <row r="865" spans="2:13" x14ac:dyDescent="0.15">
      <c r="B865">
        <v>774.68299999999999</v>
      </c>
      <c r="C865">
        <v>5</v>
      </c>
      <c r="D865" s="18">
        <v>1</v>
      </c>
      <c r="E865" s="18">
        <v>0</v>
      </c>
      <c r="F865" s="18">
        <v>0</v>
      </c>
      <c r="G865" s="18">
        <v>0</v>
      </c>
      <c r="H865" s="18">
        <v>0</v>
      </c>
      <c r="I865" s="18">
        <v>0</v>
      </c>
      <c r="J865" s="18">
        <v>0</v>
      </c>
      <c r="K865" s="18">
        <v>0</v>
      </c>
      <c r="L865" s="18">
        <v>0</v>
      </c>
      <c r="M865" s="18">
        <v>0</v>
      </c>
    </row>
    <row r="866" spans="2:13" x14ac:dyDescent="0.15">
      <c r="B866">
        <v>774.68299999999999</v>
      </c>
      <c r="C866">
        <v>7</v>
      </c>
      <c r="D866" s="18">
        <v>1</v>
      </c>
      <c r="E866" s="18">
        <v>0</v>
      </c>
      <c r="F866" s="18">
        <v>0</v>
      </c>
      <c r="G866" s="18">
        <v>0</v>
      </c>
      <c r="H866" s="18">
        <v>0</v>
      </c>
      <c r="I866" s="18">
        <v>0</v>
      </c>
      <c r="J866" s="18">
        <v>0</v>
      </c>
      <c r="K866" s="18">
        <v>0</v>
      </c>
      <c r="L866" s="18">
        <v>0</v>
      </c>
      <c r="M866" s="18">
        <v>0</v>
      </c>
    </row>
    <row r="867" spans="2:13" x14ac:dyDescent="0.15">
      <c r="B867">
        <v>774.68299999999999</v>
      </c>
      <c r="C867">
        <v>10</v>
      </c>
      <c r="D867" s="18">
        <v>1</v>
      </c>
      <c r="E867" s="18">
        <v>0</v>
      </c>
      <c r="F867" s="18">
        <v>0</v>
      </c>
      <c r="G867" s="18">
        <v>0</v>
      </c>
      <c r="H867" s="18">
        <v>0</v>
      </c>
      <c r="I867" s="18">
        <v>0</v>
      </c>
      <c r="J867" s="18">
        <v>0</v>
      </c>
      <c r="K867" s="18">
        <v>0</v>
      </c>
      <c r="L867" s="18">
        <v>0</v>
      </c>
      <c r="M867" s="18">
        <v>0</v>
      </c>
    </row>
    <row r="868" spans="2:13" x14ac:dyDescent="0.15">
      <c r="B868">
        <v>774.68299999999999</v>
      </c>
      <c r="C868">
        <v>15</v>
      </c>
      <c r="D868" s="18">
        <v>1</v>
      </c>
      <c r="E868" s="18">
        <v>0</v>
      </c>
      <c r="F868" s="18">
        <v>0</v>
      </c>
      <c r="G868" s="18">
        <v>0</v>
      </c>
      <c r="H868" s="18">
        <v>0</v>
      </c>
      <c r="I868" s="18">
        <v>0</v>
      </c>
      <c r="J868" s="18">
        <v>0</v>
      </c>
      <c r="K868" s="18">
        <v>0</v>
      </c>
      <c r="L868" s="18">
        <v>0</v>
      </c>
      <c r="M868" s="18">
        <v>0</v>
      </c>
    </row>
    <row r="869" spans="2:13" x14ac:dyDescent="0.15">
      <c r="B869">
        <v>774.68299999999999</v>
      </c>
      <c r="C869">
        <v>20</v>
      </c>
      <c r="D869" s="18">
        <v>1</v>
      </c>
      <c r="E869" s="18">
        <v>0</v>
      </c>
      <c r="F869" s="18">
        <v>0</v>
      </c>
      <c r="G869" s="18">
        <v>0</v>
      </c>
      <c r="H869" s="18">
        <v>0</v>
      </c>
      <c r="I869" s="18">
        <v>0</v>
      </c>
      <c r="J869" s="18">
        <v>0</v>
      </c>
      <c r="K869" s="18">
        <v>0</v>
      </c>
      <c r="L869" s="18">
        <v>0</v>
      </c>
      <c r="M869" s="18">
        <v>0</v>
      </c>
    </row>
    <row r="870" spans="2:13" x14ac:dyDescent="0.15">
      <c r="B870">
        <v>897.803</v>
      </c>
      <c r="C870">
        <v>1</v>
      </c>
      <c r="D870" s="18">
        <v>1</v>
      </c>
      <c r="E870" s="18">
        <v>0</v>
      </c>
      <c r="F870" s="18">
        <v>0</v>
      </c>
      <c r="G870" s="18">
        <v>0</v>
      </c>
      <c r="H870" s="18">
        <v>0</v>
      </c>
      <c r="I870" s="18">
        <v>0</v>
      </c>
      <c r="J870" s="18">
        <v>0</v>
      </c>
      <c r="K870" s="18">
        <v>0</v>
      </c>
      <c r="L870" s="18">
        <v>0</v>
      </c>
      <c r="M870" s="18">
        <v>0</v>
      </c>
    </row>
    <row r="871" spans="2:13" x14ac:dyDescent="0.15">
      <c r="B871">
        <v>897.803</v>
      </c>
      <c r="C871">
        <v>3</v>
      </c>
      <c r="D871" s="18">
        <v>1</v>
      </c>
      <c r="E871" s="18">
        <v>0</v>
      </c>
      <c r="F871" s="18">
        <v>0</v>
      </c>
      <c r="G871" s="18">
        <v>0</v>
      </c>
      <c r="H871" s="18">
        <v>0</v>
      </c>
      <c r="I871" s="18">
        <v>0</v>
      </c>
      <c r="J871" s="18">
        <v>0</v>
      </c>
      <c r="K871" s="18">
        <v>0</v>
      </c>
      <c r="L871" s="18">
        <v>0</v>
      </c>
      <c r="M871" s="18">
        <v>0</v>
      </c>
    </row>
    <row r="872" spans="2:13" x14ac:dyDescent="0.15">
      <c r="B872">
        <v>897.803</v>
      </c>
      <c r="C872">
        <v>5</v>
      </c>
      <c r="D872" s="18">
        <v>1</v>
      </c>
      <c r="E872" s="18">
        <v>0</v>
      </c>
      <c r="F872" s="18">
        <v>0</v>
      </c>
      <c r="G872" s="18">
        <v>0</v>
      </c>
      <c r="H872" s="18">
        <v>0</v>
      </c>
      <c r="I872" s="18">
        <v>0</v>
      </c>
      <c r="J872" s="18">
        <v>0</v>
      </c>
      <c r="K872" s="18">
        <v>0</v>
      </c>
      <c r="L872" s="18">
        <v>0</v>
      </c>
      <c r="M872" s="18">
        <v>0</v>
      </c>
    </row>
    <row r="873" spans="2:13" x14ac:dyDescent="0.15">
      <c r="B873">
        <v>897.803</v>
      </c>
      <c r="C873">
        <v>7</v>
      </c>
      <c r="D873" s="18">
        <v>1</v>
      </c>
      <c r="E873" s="18">
        <v>0</v>
      </c>
      <c r="F873" s="18">
        <v>0</v>
      </c>
      <c r="G873" s="18">
        <v>0</v>
      </c>
      <c r="H873" s="18">
        <v>0</v>
      </c>
      <c r="I873" s="18">
        <v>0</v>
      </c>
      <c r="J873" s="18">
        <v>0</v>
      </c>
      <c r="K873" s="18">
        <v>0</v>
      </c>
      <c r="L873" s="18">
        <v>0</v>
      </c>
      <c r="M873" s="18">
        <v>0</v>
      </c>
    </row>
    <row r="874" spans="2:13" x14ac:dyDescent="0.15">
      <c r="B874">
        <v>897.803</v>
      </c>
      <c r="C874">
        <v>10</v>
      </c>
      <c r="D874" s="18">
        <v>1</v>
      </c>
      <c r="E874" s="18">
        <v>0</v>
      </c>
      <c r="F874" s="18">
        <v>0</v>
      </c>
      <c r="G874" s="18">
        <v>0</v>
      </c>
      <c r="H874" s="18">
        <v>0</v>
      </c>
      <c r="I874" s="18">
        <v>0</v>
      </c>
      <c r="J874" s="18">
        <v>0</v>
      </c>
      <c r="K874" s="18">
        <v>0</v>
      </c>
      <c r="L874" s="18">
        <v>0</v>
      </c>
      <c r="M874" s="18">
        <v>0</v>
      </c>
    </row>
    <row r="875" spans="2:13" x14ac:dyDescent="0.15">
      <c r="B875">
        <v>897.803</v>
      </c>
      <c r="C875">
        <v>15</v>
      </c>
      <c r="D875" s="18">
        <v>1</v>
      </c>
      <c r="E875" s="18">
        <v>0</v>
      </c>
      <c r="F875" s="18">
        <v>0</v>
      </c>
      <c r="G875" s="18">
        <v>0</v>
      </c>
      <c r="H875" s="18">
        <v>0</v>
      </c>
      <c r="I875" s="18">
        <v>0</v>
      </c>
      <c r="J875" s="18">
        <v>0</v>
      </c>
      <c r="K875" s="18">
        <v>0</v>
      </c>
      <c r="L875" s="18">
        <v>0</v>
      </c>
      <c r="M875" s="18">
        <v>0</v>
      </c>
    </row>
    <row r="876" spans="2:13" x14ac:dyDescent="0.15">
      <c r="B876">
        <v>897.803</v>
      </c>
      <c r="C876">
        <v>20</v>
      </c>
      <c r="D876" s="18">
        <v>1</v>
      </c>
      <c r="E876" s="18">
        <v>0</v>
      </c>
      <c r="F876" s="18">
        <v>0</v>
      </c>
      <c r="G876" s="18">
        <v>0</v>
      </c>
      <c r="H876" s="18">
        <v>0</v>
      </c>
      <c r="I876" s="18">
        <v>0</v>
      </c>
      <c r="J876" s="18">
        <v>0</v>
      </c>
      <c r="K876" s="18">
        <v>0</v>
      </c>
      <c r="L876" s="18">
        <v>0</v>
      </c>
      <c r="M876" s="18">
        <v>0</v>
      </c>
    </row>
    <row r="877" spans="2:13" x14ac:dyDescent="0.15">
      <c r="B877">
        <v>1036.3610000000001</v>
      </c>
      <c r="C877">
        <v>1</v>
      </c>
      <c r="D877" s="18">
        <v>1</v>
      </c>
      <c r="E877" s="18">
        <v>0</v>
      </c>
      <c r="F877" s="18">
        <v>0</v>
      </c>
      <c r="G877" s="18">
        <v>0</v>
      </c>
      <c r="H877" s="18">
        <v>0</v>
      </c>
      <c r="I877" s="18">
        <v>0</v>
      </c>
      <c r="J877" s="18">
        <v>0</v>
      </c>
      <c r="K877" s="18">
        <v>0</v>
      </c>
      <c r="L877" s="18">
        <v>0</v>
      </c>
      <c r="M877" s="18">
        <v>0</v>
      </c>
    </row>
    <row r="878" spans="2:13" x14ac:dyDescent="0.15">
      <c r="B878">
        <v>1036.3610000000001</v>
      </c>
      <c r="C878">
        <v>3</v>
      </c>
      <c r="D878" s="18">
        <v>1</v>
      </c>
      <c r="E878" s="18">
        <v>0</v>
      </c>
      <c r="F878" s="18">
        <v>0</v>
      </c>
      <c r="G878" s="18">
        <v>0</v>
      </c>
      <c r="H878" s="18">
        <v>0</v>
      </c>
      <c r="I878" s="18">
        <v>0</v>
      </c>
      <c r="J878" s="18">
        <v>0</v>
      </c>
      <c r="K878" s="18">
        <v>0</v>
      </c>
      <c r="L878" s="18">
        <v>0</v>
      </c>
      <c r="M878" s="18">
        <v>0</v>
      </c>
    </row>
    <row r="879" spans="2:13" x14ac:dyDescent="0.15">
      <c r="B879">
        <v>1036.3610000000001</v>
      </c>
      <c r="C879">
        <v>5</v>
      </c>
      <c r="D879" s="18">
        <v>1</v>
      </c>
      <c r="E879" s="18">
        <v>0</v>
      </c>
      <c r="F879" s="18">
        <v>0</v>
      </c>
      <c r="G879" s="18">
        <v>0</v>
      </c>
      <c r="H879" s="18">
        <v>0</v>
      </c>
      <c r="I879" s="18">
        <v>0</v>
      </c>
      <c r="J879" s="18">
        <v>0</v>
      </c>
      <c r="K879" s="18">
        <v>0</v>
      </c>
      <c r="L879" s="18">
        <v>0</v>
      </c>
      <c r="M879" s="18">
        <v>0</v>
      </c>
    </row>
    <row r="880" spans="2:13" x14ac:dyDescent="0.15">
      <c r="B880">
        <v>1036.3610000000001</v>
      </c>
      <c r="C880">
        <v>7</v>
      </c>
      <c r="D880" s="18">
        <v>1</v>
      </c>
      <c r="E880" s="18">
        <v>0</v>
      </c>
      <c r="F880" s="18">
        <v>0</v>
      </c>
      <c r="G880" s="18">
        <v>0</v>
      </c>
      <c r="H880" s="18">
        <v>0</v>
      </c>
      <c r="I880" s="18">
        <v>0</v>
      </c>
      <c r="J880" s="18">
        <v>0</v>
      </c>
      <c r="K880" s="18">
        <v>0</v>
      </c>
      <c r="L880" s="18">
        <v>0</v>
      </c>
      <c r="M880" s="18">
        <v>0</v>
      </c>
    </row>
    <row r="881" spans="2:13" x14ac:dyDescent="0.15">
      <c r="B881">
        <v>1036.3610000000001</v>
      </c>
      <c r="C881">
        <v>10</v>
      </c>
      <c r="D881" s="18">
        <v>1</v>
      </c>
      <c r="E881" s="18">
        <v>0</v>
      </c>
      <c r="F881" s="18">
        <v>0</v>
      </c>
      <c r="G881" s="18">
        <v>0</v>
      </c>
      <c r="H881" s="18">
        <v>0</v>
      </c>
      <c r="I881" s="18">
        <v>0</v>
      </c>
      <c r="J881" s="18">
        <v>0</v>
      </c>
      <c r="K881" s="18">
        <v>0</v>
      </c>
      <c r="L881" s="18">
        <v>0</v>
      </c>
      <c r="M881" s="18">
        <v>0</v>
      </c>
    </row>
    <row r="882" spans="2:13" x14ac:dyDescent="0.15">
      <c r="B882">
        <v>1036.3610000000001</v>
      </c>
      <c r="C882">
        <v>15</v>
      </c>
      <c r="D882" s="18">
        <v>1</v>
      </c>
      <c r="E882" s="18">
        <v>0</v>
      </c>
      <c r="F882" s="18">
        <v>0</v>
      </c>
      <c r="G882" s="18">
        <v>0</v>
      </c>
      <c r="H882" s="18">
        <v>0</v>
      </c>
      <c r="I882" s="18">
        <v>0</v>
      </c>
      <c r="J882" s="18">
        <v>0</v>
      </c>
      <c r="K882" s="18">
        <v>0</v>
      </c>
      <c r="L882" s="18">
        <v>0</v>
      </c>
      <c r="M882" s="18">
        <v>0</v>
      </c>
    </row>
    <row r="883" spans="2:13" x14ac:dyDescent="0.15">
      <c r="B883">
        <v>1036.3610000000001</v>
      </c>
      <c r="C883">
        <v>20</v>
      </c>
      <c r="D883" s="18">
        <v>1</v>
      </c>
      <c r="E883" s="18">
        <v>0</v>
      </c>
      <c r="F883" s="18">
        <v>0</v>
      </c>
      <c r="G883" s="18">
        <v>0</v>
      </c>
      <c r="H883" s="18">
        <v>0</v>
      </c>
      <c r="I883" s="18">
        <v>0</v>
      </c>
      <c r="J883" s="18">
        <v>0</v>
      </c>
      <c r="K883" s="18">
        <v>0</v>
      </c>
      <c r="L883" s="18">
        <v>0</v>
      </c>
      <c r="M883" s="18">
        <v>0</v>
      </c>
    </row>
    <row r="884" spans="2:13" x14ac:dyDescent="0.15">
      <c r="B884">
        <v>0.76500000000000001</v>
      </c>
      <c r="C884">
        <v>1</v>
      </c>
      <c r="D884" s="18">
        <v>0</v>
      </c>
      <c r="E884" s="18">
        <v>0</v>
      </c>
      <c r="F884" s="18">
        <v>0</v>
      </c>
      <c r="G884" s="18">
        <v>0</v>
      </c>
      <c r="H884" s="18">
        <v>0</v>
      </c>
      <c r="I884" s="18">
        <v>0</v>
      </c>
      <c r="J884" s="18">
        <v>0</v>
      </c>
      <c r="K884" s="18">
        <v>0</v>
      </c>
      <c r="L884" s="18">
        <v>0</v>
      </c>
      <c r="M884" s="18">
        <v>0</v>
      </c>
    </row>
    <row r="885" spans="2:13" x14ac:dyDescent="0.15">
      <c r="B885">
        <v>0.76500000000000001</v>
      </c>
      <c r="C885">
        <v>3</v>
      </c>
      <c r="D885" s="18">
        <v>0</v>
      </c>
      <c r="E885" s="18">
        <v>0</v>
      </c>
      <c r="F885" s="18">
        <v>0</v>
      </c>
      <c r="G885" s="18">
        <v>0</v>
      </c>
      <c r="H885" s="18">
        <v>0</v>
      </c>
      <c r="I885" s="18">
        <v>0</v>
      </c>
      <c r="J885" s="18">
        <v>0</v>
      </c>
      <c r="K885" s="18">
        <v>0</v>
      </c>
      <c r="L885" s="18">
        <v>0</v>
      </c>
      <c r="M885" s="18">
        <v>0</v>
      </c>
    </row>
    <row r="886" spans="2:13" x14ac:dyDescent="0.15">
      <c r="B886">
        <v>0.76500000000000001</v>
      </c>
      <c r="C886">
        <v>5</v>
      </c>
      <c r="D886" s="18">
        <v>0</v>
      </c>
      <c r="E886" s="18">
        <v>0</v>
      </c>
      <c r="F886" s="18">
        <v>0</v>
      </c>
      <c r="G886" s="18">
        <v>0</v>
      </c>
      <c r="H886" s="18">
        <v>0</v>
      </c>
      <c r="I886" s="18">
        <v>0</v>
      </c>
      <c r="J886" s="18">
        <v>0</v>
      </c>
      <c r="K886" s="18">
        <v>0</v>
      </c>
      <c r="L886" s="18">
        <v>0</v>
      </c>
      <c r="M886" s="18">
        <v>0</v>
      </c>
    </row>
    <row r="887" spans="2:13" x14ac:dyDescent="0.15">
      <c r="B887">
        <v>0.76500000000000001</v>
      </c>
      <c r="C887">
        <v>7</v>
      </c>
      <c r="D887" s="18">
        <v>0</v>
      </c>
      <c r="E887" s="18">
        <v>0</v>
      </c>
      <c r="F887" s="18">
        <v>0</v>
      </c>
      <c r="G887" s="18">
        <v>0</v>
      </c>
      <c r="H887" s="18">
        <v>0</v>
      </c>
      <c r="I887" s="18">
        <v>0</v>
      </c>
      <c r="J887" s="18">
        <v>0</v>
      </c>
      <c r="K887" s="18">
        <v>0</v>
      </c>
      <c r="L887" s="18">
        <v>0</v>
      </c>
      <c r="M887" s="18">
        <v>0</v>
      </c>
    </row>
    <row r="888" spans="2:13" x14ac:dyDescent="0.15">
      <c r="B888">
        <v>0.76500000000000001</v>
      </c>
      <c r="C888">
        <v>10</v>
      </c>
      <c r="D888" s="18">
        <v>0</v>
      </c>
      <c r="E888" s="18">
        <v>0</v>
      </c>
      <c r="F888" s="18">
        <v>0</v>
      </c>
      <c r="G888" s="18">
        <v>0</v>
      </c>
      <c r="H888" s="18">
        <v>0</v>
      </c>
      <c r="I888" s="18">
        <v>0</v>
      </c>
      <c r="J888" s="18">
        <v>0</v>
      </c>
      <c r="K888" s="18">
        <v>0</v>
      </c>
      <c r="L888" s="18">
        <v>0</v>
      </c>
      <c r="M888" s="18">
        <v>0</v>
      </c>
    </row>
    <row r="889" spans="2:13" x14ac:dyDescent="0.15">
      <c r="B889">
        <v>0.76500000000000001</v>
      </c>
      <c r="C889">
        <v>15</v>
      </c>
      <c r="D889" s="18">
        <v>0</v>
      </c>
      <c r="E889" s="18">
        <v>0</v>
      </c>
      <c r="F889" s="18">
        <v>0</v>
      </c>
      <c r="G889" s="18">
        <v>0</v>
      </c>
      <c r="H889" s="18">
        <v>0</v>
      </c>
      <c r="I889" s="18">
        <v>0</v>
      </c>
      <c r="J889" s="18">
        <v>0</v>
      </c>
      <c r="K889" s="18">
        <v>0</v>
      </c>
      <c r="L889" s="18">
        <v>0</v>
      </c>
      <c r="M889" s="18">
        <v>0</v>
      </c>
    </row>
    <row r="890" spans="2:13" x14ac:dyDescent="0.15">
      <c r="B890">
        <v>0.76500000000000001</v>
      </c>
      <c r="C890">
        <v>20</v>
      </c>
      <c r="D890" s="18">
        <v>0</v>
      </c>
      <c r="E890" s="18">
        <v>0</v>
      </c>
      <c r="F890" s="18">
        <v>0</v>
      </c>
      <c r="G890" s="18">
        <v>0</v>
      </c>
      <c r="H890" s="18">
        <v>0</v>
      </c>
      <c r="I890" s="18">
        <v>0</v>
      </c>
      <c r="J890" s="18">
        <v>0</v>
      </c>
      <c r="K890" s="18">
        <v>0</v>
      </c>
      <c r="L890" s="18">
        <v>0</v>
      </c>
      <c r="M890" s="18">
        <v>0</v>
      </c>
    </row>
    <row r="891" spans="2:13" x14ac:dyDescent="0.15">
      <c r="B891">
        <v>1.901</v>
      </c>
      <c r="C891">
        <v>1</v>
      </c>
      <c r="D891" s="18">
        <v>0</v>
      </c>
      <c r="E891" s="18">
        <v>0</v>
      </c>
      <c r="F891" s="18">
        <v>0</v>
      </c>
      <c r="G891" s="18">
        <v>0</v>
      </c>
      <c r="H891" s="18">
        <v>0</v>
      </c>
      <c r="I891" s="18">
        <v>0</v>
      </c>
      <c r="J891" s="18">
        <v>0</v>
      </c>
      <c r="K891" s="18">
        <v>0</v>
      </c>
      <c r="L891" s="18">
        <v>0</v>
      </c>
      <c r="M891" s="18">
        <v>0</v>
      </c>
    </row>
    <row r="892" spans="2:13" x14ac:dyDescent="0.15">
      <c r="B892">
        <v>1.901</v>
      </c>
      <c r="C892">
        <v>3</v>
      </c>
      <c r="D892" s="18">
        <v>0</v>
      </c>
      <c r="E892" s="18">
        <v>0</v>
      </c>
      <c r="F892" s="18">
        <v>0</v>
      </c>
      <c r="G892" s="18">
        <v>0</v>
      </c>
      <c r="H892" s="18">
        <v>0</v>
      </c>
      <c r="I892" s="18">
        <v>0</v>
      </c>
      <c r="J892" s="18">
        <v>0</v>
      </c>
      <c r="K892" s="18">
        <v>0</v>
      </c>
      <c r="L892" s="18">
        <v>0</v>
      </c>
      <c r="M892" s="18">
        <v>0</v>
      </c>
    </row>
    <row r="893" spans="2:13" x14ac:dyDescent="0.15">
      <c r="B893">
        <v>1.901</v>
      </c>
      <c r="C893">
        <v>5</v>
      </c>
      <c r="D893" s="18">
        <v>0</v>
      </c>
      <c r="E893" s="18">
        <v>0</v>
      </c>
      <c r="F893" s="18">
        <v>0</v>
      </c>
      <c r="G893" s="18">
        <v>0</v>
      </c>
      <c r="H893" s="18">
        <v>0</v>
      </c>
      <c r="I893" s="18">
        <v>0</v>
      </c>
      <c r="J893" s="18">
        <v>0</v>
      </c>
      <c r="K893" s="18">
        <v>0</v>
      </c>
      <c r="L893" s="18">
        <v>0</v>
      </c>
      <c r="M893" s="18">
        <v>0</v>
      </c>
    </row>
    <row r="894" spans="2:13" x14ac:dyDescent="0.15">
      <c r="B894">
        <v>1.901</v>
      </c>
      <c r="C894">
        <v>7</v>
      </c>
      <c r="D894" s="18">
        <v>0</v>
      </c>
      <c r="E894" s="18">
        <v>0</v>
      </c>
      <c r="F894" s="18">
        <v>0</v>
      </c>
      <c r="G894" s="18">
        <v>0</v>
      </c>
      <c r="H894" s="18">
        <v>0</v>
      </c>
      <c r="I894" s="18">
        <v>0</v>
      </c>
      <c r="J894" s="18">
        <v>0</v>
      </c>
      <c r="K894" s="18">
        <v>0</v>
      </c>
      <c r="L894" s="18">
        <v>0</v>
      </c>
      <c r="M894" s="18">
        <v>0</v>
      </c>
    </row>
    <row r="895" spans="2:13" x14ac:dyDescent="0.15">
      <c r="B895">
        <v>1.901</v>
      </c>
      <c r="C895">
        <v>10</v>
      </c>
      <c r="D895" s="18">
        <v>0</v>
      </c>
      <c r="E895" s="18">
        <v>0</v>
      </c>
      <c r="F895" s="18">
        <v>0</v>
      </c>
      <c r="G895" s="18">
        <v>0</v>
      </c>
      <c r="H895" s="18">
        <v>0</v>
      </c>
      <c r="I895" s="18">
        <v>0</v>
      </c>
      <c r="J895" s="18">
        <v>0</v>
      </c>
      <c r="K895" s="18">
        <v>0</v>
      </c>
      <c r="L895" s="18">
        <v>0</v>
      </c>
      <c r="M895" s="18">
        <v>0</v>
      </c>
    </row>
    <row r="896" spans="2:13" x14ac:dyDescent="0.15">
      <c r="B896">
        <v>1.901</v>
      </c>
      <c r="C896">
        <v>15</v>
      </c>
      <c r="D896" s="18">
        <v>0</v>
      </c>
      <c r="E896" s="18">
        <v>0</v>
      </c>
      <c r="F896" s="18">
        <v>0</v>
      </c>
      <c r="G896" s="18">
        <v>0</v>
      </c>
      <c r="H896" s="18">
        <v>0</v>
      </c>
      <c r="I896" s="18">
        <v>0</v>
      </c>
      <c r="J896" s="18">
        <v>0</v>
      </c>
      <c r="K896" s="18">
        <v>0</v>
      </c>
      <c r="L896" s="18">
        <v>0</v>
      </c>
      <c r="M896" s="18">
        <v>0</v>
      </c>
    </row>
    <row r="897" spans="2:13" x14ac:dyDescent="0.15">
      <c r="B897">
        <v>1.901</v>
      </c>
      <c r="C897">
        <v>20</v>
      </c>
      <c r="D897" s="18">
        <v>0</v>
      </c>
      <c r="E897" s="18">
        <v>0</v>
      </c>
      <c r="F897" s="18">
        <v>0</v>
      </c>
      <c r="G897" s="18">
        <v>0</v>
      </c>
      <c r="H897" s="18">
        <v>0</v>
      </c>
      <c r="I897" s="18">
        <v>0</v>
      </c>
      <c r="J897" s="18">
        <v>0</v>
      </c>
      <c r="K897" s="18">
        <v>0</v>
      </c>
      <c r="L897" s="18">
        <v>0</v>
      </c>
      <c r="M897" s="18">
        <v>0</v>
      </c>
    </row>
    <row r="898" spans="2:13" x14ac:dyDescent="0.15">
      <c r="B898">
        <v>4.0910000000000002</v>
      </c>
      <c r="C898">
        <v>1</v>
      </c>
      <c r="D898" s="18">
        <v>0</v>
      </c>
      <c r="E898" s="18">
        <v>0</v>
      </c>
      <c r="F898" s="18">
        <v>0</v>
      </c>
      <c r="G898" s="18">
        <v>0</v>
      </c>
      <c r="H898" s="18">
        <v>0</v>
      </c>
      <c r="I898" s="18">
        <v>0</v>
      </c>
      <c r="J898" s="18">
        <v>0</v>
      </c>
      <c r="K898" s="18">
        <v>0</v>
      </c>
      <c r="L898" s="18">
        <v>0</v>
      </c>
      <c r="M898" s="18">
        <v>0</v>
      </c>
    </row>
    <row r="899" spans="2:13" x14ac:dyDescent="0.15">
      <c r="B899">
        <v>4.0910000000000002</v>
      </c>
      <c r="C899">
        <v>3</v>
      </c>
      <c r="D899" s="18">
        <v>0</v>
      </c>
      <c r="E899" s="18">
        <v>0</v>
      </c>
      <c r="F899" s="18">
        <v>0</v>
      </c>
      <c r="G899" s="18">
        <v>0</v>
      </c>
      <c r="H899" s="18">
        <v>0</v>
      </c>
      <c r="I899" s="18">
        <v>0</v>
      </c>
      <c r="J899" s="18">
        <v>0</v>
      </c>
      <c r="K899" s="18">
        <v>0</v>
      </c>
      <c r="L899" s="18">
        <v>0</v>
      </c>
      <c r="M899" s="18">
        <v>0</v>
      </c>
    </row>
    <row r="900" spans="2:13" x14ac:dyDescent="0.15">
      <c r="B900">
        <v>4.0910000000000002</v>
      </c>
      <c r="C900">
        <v>5</v>
      </c>
      <c r="D900" s="18">
        <v>0</v>
      </c>
      <c r="E900" s="18">
        <v>0</v>
      </c>
      <c r="F900" s="18">
        <v>0</v>
      </c>
      <c r="G900" s="18">
        <v>0</v>
      </c>
      <c r="H900" s="18">
        <v>0</v>
      </c>
      <c r="I900" s="18">
        <v>0</v>
      </c>
      <c r="J900" s="18">
        <v>0</v>
      </c>
      <c r="K900" s="18">
        <v>0</v>
      </c>
      <c r="L900" s="18">
        <v>0</v>
      </c>
      <c r="M900" s="18">
        <v>0</v>
      </c>
    </row>
    <row r="901" spans="2:13" x14ac:dyDescent="0.15">
      <c r="B901">
        <v>4.0910000000000002</v>
      </c>
      <c r="C901">
        <v>7</v>
      </c>
      <c r="D901" s="18">
        <v>0</v>
      </c>
      <c r="E901" s="18">
        <v>0</v>
      </c>
      <c r="F901" s="18">
        <v>0</v>
      </c>
      <c r="G901" s="18">
        <v>0</v>
      </c>
      <c r="H901" s="18">
        <v>0</v>
      </c>
      <c r="I901" s="18">
        <v>0</v>
      </c>
      <c r="J901" s="18">
        <v>0</v>
      </c>
      <c r="K901" s="18">
        <v>0</v>
      </c>
      <c r="L901" s="18">
        <v>0</v>
      </c>
      <c r="M901" s="18">
        <v>0</v>
      </c>
    </row>
    <row r="902" spans="2:13" x14ac:dyDescent="0.15">
      <c r="B902">
        <v>4.0910000000000002</v>
      </c>
      <c r="C902">
        <v>10</v>
      </c>
      <c r="D902" s="18">
        <v>0</v>
      </c>
      <c r="E902" s="18">
        <v>0</v>
      </c>
      <c r="F902" s="18">
        <v>0</v>
      </c>
      <c r="G902" s="18">
        <v>0</v>
      </c>
      <c r="H902" s="18">
        <v>0</v>
      </c>
      <c r="I902" s="18">
        <v>0</v>
      </c>
      <c r="J902" s="18">
        <v>0</v>
      </c>
      <c r="K902" s="18">
        <v>0</v>
      </c>
      <c r="L902" s="18">
        <v>0</v>
      </c>
      <c r="M902" s="18">
        <v>0</v>
      </c>
    </row>
    <row r="903" spans="2:13" x14ac:dyDescent="0.15">
      <c r="B903">
        <v>4.0910000000000002</v>
      </c>
      <c r="C903">
        <v>15</v>
      </c>
      <c r="D903" s="18">
        <v>0</v>
      </c>
      <c r="E903" s="18">
        <v>0</v>
      </c>
      <c r="F903" s="18">
        <v>0</v>
      </c>
      <c r="G903" s="18">
        <v>0</v>
      </c>
      <c r="H903" s="18">
        <v>0</v>
      </c>
      <c r="I903" s="18">
        <v>0</v>
      </c>
      <c r="J903" s="18">
        <v>0</v>
      </c>
      <c r="K903" s="18">
        <v>0</v>
      </c>
      <c r="L903" s="18">
        <v>0</v>
      </c>
      <c r="M903" s="18">
        <v>0</v>
      </c>
    </row>
    <row r="904" spans="2:13" x14ac:dyDescent="0.15">
      <c r="B904">
        <v>4.0910000000000002</v>
      </c>
      <c r="C904">
        <v>20</v>
      </c>
      <c r="D904" s="18">
        <v>0</v>
      </c>
      <c r="E904" s="18">
        <v>0</v>
      </c>
      <c r="F904" s="18">
        <v>0</v>
      </c>
      <c r="G904" s="18">
        <v>0</v>
      </c>
      <c r="H904" s="18">
        <v>0</v>
      </c>
      <c r="I904" s="18">
        <v>0</v>
      </c>
      <c r="J904" s="18">
        <v>0</v>
      </c>
      <c r="K904" s="18">
        <v>0</v>
      </c>
      <c r="L904" s="18">
        <v>0</v>
      </c>
      <c r="M904" s="18">
        <v>0</v>
      </c>
    </row>
    <row r="905" spans="2:13" x14ac:dyDescent="0.15">
      <c r="B905">
        <v>9.5030000000000001</v>
      </c>
      <c r="C905">
        <v>1</v>
      </c>
      <c r="D905" s="18">
        <v>0</v>
      </c>
      <c r="E905" s="18">
        <v>0</v>
      </c>
      <c r="F905" s="18">
        <v>0</v>
      </c>
      <c r="G905" s="18">
        <v>0</v>
      </c>
      <c r="H905" s="18">
        <v>0</v>
      </c>
      <c r="I905" s="18">
        <v>0</v>
      </c>
      <c r="J905" s="18">
        <v>0</v>
      </c>
      <c r="K905" s="18">
        <v>0</v>
      </c>
      <c r="L905" s="18">
        <v>0</v>
      </c>
      <c r="M905" s="18">
        <v>0</v>
      </c>
    </row>
    <row r="906" spans="2:13" x14ac:dyDescent="0.15">
      <c r="B906">
        <v>9.5030000000000001</v>
      </c>
      <c r="C906">
        <v>3</v>
      </c>
      <c r="D906" s="18">
        <v>0</v>
      </c>
      <c r="E906" s="18">
        <v>0</v>
      </c>
      <c r="F906" s="18">
        <v>0</v>
      </c>
      <c r="G906" s="18">
        <v>0</v>
      </c>
      <c r="H906" s="18">
        <v>0</v>
      </c>
      <c r="I906" s="18">
        <v>0</v>
      </c>
      <c r="J906" s="18">
        <v>0</v>
      </c>
      <c r="K906" s="18">
        <v>0</v>
      </c>
      <c r="L906" s="18">
        <v>0</v>
      </c>
      <c r="M906" s="18">
        <v>0</v>
      </c>
    </row>
    <row r="907" spans="2:13" x14ac:dyDescent="0.15">
      <c r="B907">
        <v>9.5030000000000001</v>
      </c>
      <c r="C907">
        <v>5</v>
      </c>
      <c r="D907" s="18">
        <v>0</v>
      </c>
      <c r="E907" s="18">
        <v>0</v>
      </c>
      <c r="F907" s="18">
        <v>0</v>
      </c>
      <c r="G907" s="18">
        <v>0</v>
      </c>
      <c r="H907" s="18">
        <v>0</v>
      </c>
      <c r="I907" s="18">
        <v>0</v>
      </c>
      <c r="J907" s="18">
        <v>0</v>
      </c>
      <c r="K907" s="18">
        <v>0</v>
      </c>
      <c r="L907" s="18">
        <v>0</v>
      </c>
      <c r="M907" s="18">
        <v>0</v>
      </c>
    </row>
    <row r="908" spans="2:13" x14ac:dyDescent="0.15">
      <c r="B908">
        <v>9.5030000000000001</v>
      </c>
      <c r="C908">
        <v>7</v>
      </c>
      <c r="D908" s="18">
        <v>0</v>
      </c>
      <c r="E908" s="18">
        <v>0</v>
      </c>
      <c r="F908" s="18">
        <v>0</v>
      </c>
      <c r="G908" s="18">
        <v>0</v>
      </c>
      <c r="H908" s="18">
        <v>0</v>
      </c>
      <c r="I908" s="18">
        <v>0</v>
      </c>
      <c r="J908" s="18">
        <v>0</v>
      </c>
      <c r="K908" s="18">
        <v>0</v>
      </c>
      <c r="L908" s="18">
        <v>0</v>
      </c>
      <c r="M908" s="18">
        <v>0</v>
      </c>
    </row>
    <row r="909" spans="2:13" x14ac:dyDescent="0.15">
      <c r="B909">
        <v>9.5030000000000001</v>
      </c>
      <c r="C909">
        <v>10</v>
      </c>
      <c r="D909" s="18">
        <v>0</v>
      </c>
      <c r="E909" s="18">
        <v>0</v>
      </c>
      <c r="F909" s="18">
        <v>0</v>
      </c>
      <c r="G909" s="18">
        <v>0</v>
      </c>
      <c r="H909" s="18">
        <v>0</v>
      </c>
      <c r="I909" s="18">
        <v>0</v>
      </c>
      <c r="J909" s="18">
        <v>0</v>
      </c>
      <c r="K909" s="18">
        <v>0</v>
      </c>
      <c r="L909" s="18">
        <v>0</v>
      </c>
      <c r="M909" s="18">
        <v>0</v>
      </c>
    </row>
    <row r="910" spans="2:13" x14ac:dyDescent="0.15">
      <c r="B910">
        <v>9.5030000000000001</v>
      </c>
      <c r="C910">
        <v>15</v>
      </c>
      <c r="D910" s="18">
        <v>0</v>
      </c>
      <c r="E910" s="18">
        <v>0</v>
      </c>
      <c r="F910" s="18">
        <v>0</v>
      </c>
      <c r="G910" s="18">
        <v>0</v>
      </c>
      <c r="H910" s="18">
        <v>0</v>
      </c>
      <c r="I910" s="18">
        <v>0</v>
      </c>
      <c r="J910" s="18">
        <v>0</v>
      </c>
      <c r="K910" s="18">
        <v>0</v>
      </c>
      <c r="L910" s="18">
        <v>0</v>
      </c>
      <c r="M910" s="18">
        <v>0</v>
      </c>
    </row>
    <row r="911" spans="2:13" x14ac:dyDescent="0.15">
      <c r="B911">
        <v>9.5030000000000001</v>
      </c>
      <c r="C911">
        <v>20</v>
      </c>
      <c r="D911" s="18">
        <v>0</v>
      </c>
      <c r="E911" s="18">
        <v>0</v>
      </c>
      <c r="F911" s="18">
        <v>0</v>
      </c>
      <c r="G911" s="18">
        <v>0</v>
      </c>
      <c r="H911" s="18">
        <v>0</v>
      </c>
      <c r="I911" s="18">
        <v>0</v>
      </c>
      <c r="J911" s="18">
        <v>0</v>
      </c>
      <c r="K911" s="18">
        <v>0</v>
      </c>
      <c r="L911" s="18">
        <v>0</v>
      </c>
      <c r="M911" s="18">
        <v>0</v>
      </c>
    </row>
    <row r="912" spans="2:13" x14ac:dyDescent="0.15">
      <c r="B912">
        <v>17.103000000000002</v>
      </c>
      <c r="C912">
        <v>1</v>
      </c>
      <c r="D912" s="18">
        <v>0</v>
      </c>
      <c r="E912" s="18">
        <v>0</v>
      </c>
      <c r="F912" s="18">
        <v>0</v>
      </c>
      <c r="G912" s="18">
        <v>0</v>
      </c>
      <c r="H912" s="18">
        <v>0</v>
      </c>
      <c r="I912" s="18">
        <v>0</v>
      </c>
      <c r="J912" s="18">
        <v>0</v>
      </c>
      <c r="K912" s="18">
        <v>0</v>
      </c>
      <c r="L912" s="18">
        <v>0</v>
      </c>
      <c r="M912" s="18">
        <v>0</v>
      </c>
    </row>
    <row r="913" spans="2:13" x14ac:dyDescent="0.15">
      <c r="B913">
        <v>17.103000000000002</v>
      </c>
      <c r="C913">
        <v>3</v>
      </c>
      <c r="D913" s="18">
        <v>0</v>
      </c>
      <c r="E913" s="18">
        <v>0</v>
      </c>
      <c r="F913" s="18">
        <v>0</v>
      </c>
      <c r="G913" s="18">
        <v>0</v>
      </c>
      <c r="H913" s="18">
        <v>0</v>
      </c>
      <c r="I913" s="18">
        <v>0</v>
      </c>
      <c r="J913" s="18">
        <v>0</v>
      </c>
      <c r="K913" s="18">
        <v>0</v>
      </c>
      <c r="L913" s="18">
        <v>0</v>
      </c>
      <c r="M913" s="18">
        <v>0</v>
      </c>
    </row>
    <row r="914" spans="2:13" x14ac:dyDescent="0.15">
      <c r="B914">
        <v>17.103000000000002</v>
      </c>
      <c r="C914">
        <v>5</v>
      </c>
      <c r="D914" s="18">
        <v>0</v>
      </c>
      <c r="E914" s="18">
        <v>0</v>
      </c>
      <c r="F914" s="18">
        <v>0</v>
      </c>
      <c r="G914" s="18">
        <v>0</v>
      </c>
      <c r="H914" s="18">
        <v>0</v>
      </c>
      <c r="I914" s="18">
        <v>0</v>
      </c>
      <c r="J914" s="18">
        <v>0</v>
      </c>
      <c r="K914" s="18">
        <v>0</v>
      </c>
      <c r="L914" s="18">
        <v>0</v>
      </c>
      <c r="M914" s="18">
        <v>0</v>
      </c>
    </row>
    <row r="915" spans="2:13" x14ac:dyDescent="0.15">
      <c r="B915">
        <v>17.103000000000002</v>
      </c>
      <c r="C915">
        <v>7</v>
      </c>
      <c r="D915" s="18">
        <v>0</v>
      </c>
      <c r="E915" s="18">
        <v>0</v>
      </c>
      <c r="F915" s="18">
        <v>0</v>
      </c>
      <c r="G915" s="18">
        <v>0</v>
      </c>
      <c r="H915" s="18">
        <v>0</v>
      </c>
      <c r="I915" s="18">
        <v>0</v>
      </c>
      <c r="J915" s="18">
        <v>0</v>
      </c>
      <c r="K915" s="18">
        <v>0</v>
      </c>
      <c r="L915" s="18">
        <v>0</v>
      </c>
      <c r="M915" s="18">
        <v>0</v>
      </c>
    </row>
    <row r="916" spans="2:13" x14ac:dyDescent="0.15">
      <c r="B916">
        <v>17.103000000000002</v>
      </c>
      <c r="C916">
        <v>10</v>
      </c>
      <c r="D916" s="18">
        <v>0</v>
      </c>
      <c r="E916" s="18">
        <v>0</v>
      </c>
      <c r="F916" s="18">
        <v>0</v>
      </c>
      <c r="G916" s="18">
        <v>0</v>
      </c>
      <c r="H916" s="18">
        <v>0</v>
      </c>
      <c r="I916" s="18">
        <v>0</v>
      </c>
      <c r="J916" s="18">
        <v>0</v>
      </c>
      <c r="K916" s="18">
        <v>0</v>
      </c>
      <c r="L916" s="18">
        <v>0</v>
      </c>
      <c r="M916" s="18">
        <v>0</v>
      </c>
    </row>
    <row r="917" spans="2:13" x14ac:dyDescent="0.15">
      <c r="B917">
        <v>17.103000000000002</v>
      </c>
      <c r="C917">
        <v>15</v>
      </c>
      <c r="D917" s="18">
        <v>0</v>
      </c>
      <c r="E917" s="18">
        <v>0</v>
      </c>
      <c r="F917" s="18">
        <v>0</v>
      </c>
      <c r="G917" s="18">
        <v>0</v>
      </c>
      <c r="H917" s="18">
        <v>0</v>
      </c>
      <c r="I917" s="18">
        <v>0</v>
      </c>
      <c r="J917" s="18">
        <v>0</v>
      </c>
      <c r="K917" s="18">
        <v>0</v>
      </c>
      <c r="L917" s="18">
        <v>0</v>
      </c>
      <c r="M917" s="18">
        <v>0</v>
      </c>
    </row>
    <row r="918" spans="2:13" x14ac:dyDescent="0.15">
      <c r="B918">
        <v>17.103000000000002</v>
      </c>
      <c r="C918">
        <v>20</v>
      </c>
      <c r="D918" s="18">
        <v>0</v>
      </c>
      <c r="E918" s="18">
        <v>0</v>
      </c>
      <c r="F918" s="18">
        <v>0</v>
      </c>
      <c r="G918" s="18">
        <v>0</v>
      </c>
      <c r="H918" s="18">
        <v>0</v>
      </c>
      <c r="I918" s="18">
        <v>0</v>
      </c>
      <c r="J918" s="18">
        <v>0</v>
      </c>
      <c r="K918" s="18">
        <v>0</v>
      </c>
      <c r="L918" s="18">
        <v>0</v>
      </c>
      <c r="M918" s="18">
        <v>0</v>
      </c>
    </row>
    <row r="919" spans="2:13" x14ac:dyDescent="0.15">
      <c r="B919">
        <v>31.263000000000002</v>
      </c>
      <c r="C919">
        <v>1</v>
      </c>
      <c r="D919" s="18">
        <v>0.10100000000000001</v>
      </c>
      <c r="E919" s="18">
        <v>9.1710000000000003E-3</v>
      </c>
      <c r="F919" s="18">
        <v>1.1719999999999999</v>
      </c>
      <c r="G919" s="18">
        <v>0.14879999999999999</v>
      </c>
      <c r="H919" s="18">
        <v>1.7160000000000002E-2</v>
      </c>
      <c r="I919" s="18">
        <v>2.4159999999999999</v>
      </c>
      <c r="J919" s="18">
        <v>0.12790000000000001</v>
      </c>
      <c r="K919" s="18">
        <v>0.1157</v>
      </c>
      <c r="L919" s="18">
        <v>2.8959999999999999</v>
      </c>
      <c r="M919" s="18">
        <v>0.34370000000000001</v>
      </c>
    </row>
    <row r="920" spans="2:13" x14ac:dyDescent="0.15">
      <c r="B920">
        <v>31.263000000000002</v>
      </c>
      <c r="C920">
        <v>3</v>
      </c>
      <c r="D920" s="18">
        <v>9.5909999999999995E-2</v>
      </c>
      <c r="E920" s="18">
        <v>2.707E-2</v>
      </c>
      <c r="F920" s="18">
        <v>1.8169999999999999</v>
      </c>
      <c r="G920" s="18">
        <v>0.37019999999999997</v>
      </c>
      <c r="H920" s="18">
        <v>-9.5049999999999996E-2</v>
      </c>
      <c r="I920" s="18">
        <v>2.8530000000000002</v>
      </c>
      <c r="J920" s="18">
        <v>0.3634</v>
      </c>
      <c r="K920" s="18">
        <v>0.22539999999999999</v>
      </c>
      <c r="L920" s="18">
        <v>3.2069999999999999</v>
      </c>
      <c r="M920" s="18">
        <v>0.28100000000000003</v>
      </c>
    </row>
    <row r="921" spans="2:13" x14ac:dyDescent="0.15">
      <c r="B921">
        <v>31.263000000000002</v>
      </c>
      <c r="C921">
        <v>5</v>
      </c>
      <c r="D921" s="18">
        <v>9.4140000000000001E-2</v>
      </c>
      <c r="E921" s="18">
        <v>3.6549999999999999E-2</v>
      </c>
      <c r="F921" s="18">
        <v>2.0990000000000002</v>
      </c>
      <c r="G921" s="18">
        <v>0.46500000000000002</v>
      </c>
      <c r="H921" s="18">
        <v>-9.9279999999999993E-2</v>
      </c>
      <c r="I921" s="18">
        <v>3.2160000000000002</v>
      </c>
      <c r="J921" s="18">
        <v>0.53469999999999995</v>
      </c>
      <c r="K921" s="18">
        <v>0.2001</v>
      </c>
      <c r="L921" s="18">
        <v>3.444</v>
      </c>
      <c r="M921" s="18">
        <v>0.24310000000000001</v>
      </c>
    </row>
    <row r="922" spans="2:13" x14ac:dyDescent="0.15">
      <c r="B922">
        <v>31.263000000000002</v>
      </c>
      <c r="C922">
        <v>7</v>
      </c>
      <c r="D922" s="18">
        <v>9.357E-2</v>
      </c>
      <c r="E922" s="18">
        <v>2.947E-2</v>
      </c>
      <c r="F922" s="18">
        <v>2.86</v>
      </c>
      <c r="G922" s="18">
        <v>0.52210000000000001</v>
      </c>
      <c r="H922" s="18">
        <v>-4.3679999999999997E-2</v>
      </c>
      <c r="I922" s="18">
        <v>3.351</v>
      </c>
      <c r="J922" s="18">
        <v>0.38140000000000002</v>
      </c>
      <c r="K922" s="18">
        <v>0.14649999999999999</v>
      </c>
      <c r="L922" s="18">
        <v>3.5449999999999999</v>
      </c>
      <c r="M922" s="18">
        <v>0.1867</v>
      </c>
    </row>
    <row r="923" spans="2:13" x14ac:dyDescent="0.15">
      <c r="B923">
        <v>31.263000000000002</v>
      </c>
      <c r="C923">
        <v>10</v>
      </c>
      <c r="D923" s="18">
        <v>0.1439</v>
      </c>
      <c r="E923" s="18">
        <v>8.2390000000000005E-2</v>
      </c>
      <c r="F923" s="18">
        <v>1.823</v>
      </c>
      <c r="G923" s="18">
        <v>0.52700000000000002</v>
      </c>
      <c r="H923" s="18">
        <v>-0.28100000000000003</v>
      </c>
      <c r="I923" s="18">
        <v>3.141</v>
      </c>
      <c r="J923" s="18">
        <v>1.839</v>
      </c>
      <c r="K923" s="18">
        <v>0.25519999999999998</v>
      </c>
      <c r="L923" s="18">
        <v>3.8370000000000002</v>
      </c>
      <c r="M923" s="18">
        <v>0.2883</v>
      </c>
    </row>
    <row r="924" spans="2:13" x14ac:dyDescent="0.15">
      <c r="B924">
        <v>31.263000000000002</v>
      </c>
      <c r="C924">
        <v>15</v>
      </c>
      <c r="D924" s="18">
        <v>0.1244</v>
      </c>
      <c r="E924" s="18">
        <v>-4.7620000000000003E-2</v>
      </c>
      <c r="F924" s="18">
        <v>0.30659999999999998</v>
      </c>
      <c r="G924" s="18">
        <v>0.44590000000000002</v>
      </c>
      <c r="H924" s="18">
        <v>0.76729999999999998</v>
      </c>
      <c r="I924" s="18">
        <v>3.5659999999999998</v>
      </c>
      <c r="J924" s="18">
        <v>0.5383</v>
      </c>
      <c r="K924" s="18">
        <v>-0.50819999999999999</v>
      </c>
      <c r="L924" s="18">
        <v>3.2490000000000001</v>
      </c>
      <c r="M924" s="18">
        <v>0.4405</v>
      </c>
    </row>
    <row r="925" spans="2:13" x14ac:dyDescent="0.15">
      <c r="B925">
        <v>31.263000000000002</v>
      </c>
      <c r="C925">
        <v>20</v>
      </c>
      <c r="D925" s="18">
        <v>0.11020000000000001</v>
      </c>
      <c r="E925" s="18">
        <v>-2.6530000000000001E-2</v>
      </c>
      <c r="F925" s="18">
        <v>0.8024</v>
      </c>
      <c r="G925" s="18">
        <v>4.657E-2</v>
      </c>
      <c r="H925" s="18">
        <v>-0.39529999999999998</v>
      </c>
      <c r="I925" s="18">
        <v>3.335</v>
      </c>
      <c r="J925" s="18">
        <v>0.2666</v>
      </c>
      <c r="K925" s="18">
        <v>0.47739999999999999</v>
      </c>
      <c r="L925" s="18">
        <v>3.407</v>
      </c>
      <c r="M925" s="18">
        <v>0.29160000000000003</v>
      </c>
    </row>
    <row r="926" spans="2:13" x14ac:dyDescent="0.15">
      <c r="B926">
        <v>49.982999999999997</v>
      </c>
      <c r="C926">
        <v>1</v>
      </c>
      <c r="D926" s="18">
        <v>0</v>
      </c>
      <c r="E926" s="18">
        <v>0</v>
      </c>
      <c r="F926" s="18">
        <v>0</v>
      </c>
      <c r="G926" s="18">
        <v>0</v>
      </c>
      <c r="H926" s="18">
        <v>0</v>
      </c>
      <c r="I926" s="18">
        <v>0</v>
      </c>
      <c r="J926" s="18">
        <v>0</v>
      </c>
      <c r="K926" s="18">
        <v>0</v>
      </c>
      <c r="L926" s="18">
        <v>0</v>
      </c>
      <c r="M926" s="18">
        <v>0</v>
      </c>
    </row>
    <row r="927" spans="2:13" x14ac:dyDescent="0.15">
      <c r="B927">
        <v>49.982999999999997</v>
      </c>
      <c r="C927">
        <v>3</v>
      </c>
      <c r="D927" s="18">
        <v>9.146E-2</v>
      </c>
      <c r="E927" s="18">
        <v>4.8189999999999997E-2</v>
      </c>
      <c r="F927" s="18">
        <v>1.347</v>
      </c>
      <c r="G927" s="18">
        <v>0.64749999999999996</v>
      </c>
      <c r="H927" s="18">
        <v>-9.8150000000000001E-2</v>
      </c>
      <c r="I927" s="18">
        <v>2.677</v>
      </c>
      <c r="J927" s="18">
        <v>0.21890000000000001</v>
      </c>
      <c r="K927" s="18">
        <v>0.25829999999999997</v>
      </c>
      <c r="L927" s="18">
        <v>3.073</v>
      </c>
      <c r="M927" s="18">
        <v>0.33929999999999999</v>
      </c>
    </row>
    <row r="928" spans="2:13" x14ac:dyDescent="0.15">
      <c r="B928">
        <v>49.982999999999997</v>
      </c>
      <c r="C928">
        <v>5</v>
      </c>
      <c r="D928" s="18">
        <v>9.2130000000000004E-2</v>
      </c>
      <c r="E928" s="18">
        <v>4.7539999999999999E-2</v>
      </c>
      <c r="F928" s="18">
        <v>1.4830000000000001</v>
      </c>
      <c r="G928" s="18">
        <v>0.53049999999999997</v>
      </c>
      <c r="H928" s="18">
        <v>-0.1547</v>
      </c>
      <c r="I928" s="18">
        <v>3.0419999999999998</v>
      </c>
      <c r="J928" s="18">
        <v>0.24460000000000001</v>
      </c>
      <c r="K928" s="18">
        <v>0.3019</v>
      </c>
      <c r="L928" s="18">
        <v>3.274</v>
      </c>
      <c r="M928" s="18">
        <v>0.26869999999999999</v>
      </c>
    </row>
    <row r="929" spans="2:13" x14ac:dyDescent="0.15">
      <c r="B929">
        <v>49.982999999999997</v>
      </c>
      <c r="C929">
        <v>7</v>
      </c>
      <c r="D929" s="18">
        <v>9.0440000000000006E-2</v>
      </c>
      <c r="E929" s="18">
        <v>4.0899999999999999E-2</v>
      </c>
      <c r="F929" s="18">
        <v>1.385</v>
      </c>
      <c r="G929" s="18">
        <v>0.4259</v>
      </c>
      <c r="H929" s="18">
        <v>-0.48530000000000001</v>
      </c>
      <c r="I929" s="18">
        <v>3.35</v>
      </c>
      <c r="J929" s="18">
        <v>0.13969999999999999</v>
      </c>
      <c r="K929" s="18">
        <v>0.6079</v>
      </c>
      <c r="L929" s="18">
        <v>3.3769999999999998</v>
      </c>
      <c r="M929" s="18">
        <v>0.14799999999999999</v>
      </c>
    </row>
    <row r="930" spans="2:13" x14ac:dyDescent="0.15">
      <c r="B930">
        <v>49.982999999999997</v>
      </c>
      <c r="C930">
        <v>10</v>
      </c>
      <c r="D930" s="18">
        <v>8.9459999999999998E-2</v>
      </c>
      <c r="E930" s="18">
        <v>4.8989999999999999E-2</v>
      </c>
      <c r="F930" s="18">
        <v>1.512</v>
      </c>
      <c r="G930" s="18">
        <v>0.4083</v>
      </c>
      <c r="H930" s="18">
        <v>0.15740000000000001</v>
      </c>
      <c r="I930" s="18">
        <v>3.6760000000000002</v>
      </c>
      <c r="J930" s="18">
        <v>0.19750000000000001</v>
      </c>
      <c r="K930" s="18">
        <v>-3.7569999999999999E-2</v>
      </c>
      <c r="L930" s="18">
        <v>3.4630000000000001</v>
      </c>
      <c r="M930" s="18">
        <v>0.94540000000000002</v>
      </c>
    </row>
    <row r="931" spans="2:13" x14ac:dyDescent="0.15">
      <c r="B931">
        <v>49.982999999999997</v>
      </c>
      <c r="C931">
        <v>15</v>
      </c>
      <c r="D931" s="18">
        <v>7.8259999999999996E-2</v>
      </c>
      <c r="E931" s="18">
        <v>2.7959999999999999E-2</v>
      </c>
      <c r="F931" s="18">
        <v>1.224</v>
      </c>
      <c r="G931" s="18">
        <v>0.3861</v>
      </c>
      <c r="H931" s="18">
        <v>0.63839999999999997</v>
      </c>
      <c r="I931" s="18">
        <v>3.6970000000000001</v>
      </c>
      <c r="J931" s="18">
        <v>0.57389999999999997</v>
      </c>
      <c r="K931" s="18">
        <v>-0.31840000000000002</v>
      </c>
      <c r="L931" s="18">
        <v>3.145</v>
      </c>
      <c r="M931" s="18">
        <v>0.39850000000000002</v>
      </c>
    </row>
    <row r="932" spans="2:13" x14ac:dyDescent="0.15">
      <c r="B932">
        <v>49.982999999999997</v>
      </c>
      <c r="C932">
        <v>20</v>
      </c>
      <c r="D932" s="18">
        <v>7.3800000000000004E-2</v>
      </c>
      <c r="E932" s="18">
        <v>4.2029999999999998E-2</v>
      </c>
      <c r="F932" s="18">
        <v>1.401</v>
      </c>
      <c r="G932" s="18">
        <v>0.25169999999999998</v>
      </c>
      <c r="H932" s="18">
        <v>4.2059999999999997E-3</v>
      </c>
      <c r="I932" s="18">
        <v>0.31569999999999998</v>
      </c>
      <c r="J932" s="18">
        <v>4.2389999999999997E-2</v>
      </c>
      <c r="K932" s="18">
        <v>0.1142</v>
      </c>
      <c r="L932" s="18">
        <v>3.8820000000000001</v>
      </c>
      <c r="M932" s="18">
        <v>0.1925</v>
      </c>
    </row>
    <row r="933" spans="2:13" x14ac:dyDescent="0.15">
      <c r="B933">
        <v>67.763000000000005</v>
      </c>
      <c r="C933">
        <v>1</v>
      </c>
      <c r="D933" s="18">
        <v>0</v>
      </c>
      <c r="E933" s="18">
        <v>0</v>
      </c>
      <c r="F933" s="18">
        <v>0</v>
      </c>
      <c r="G933" s="18">
        <v>0</v>
      </c>
      <c r="H933" s="18">
        <v>0</v>
      </c>
      <c r="I933" s="18">
        <v>0</v>
      </c>
      <c r="J933" s="18">
        <v>0</v>
      </c>
      <c r="K933" s="18">
        <v>0</v>
      </c>
      <c r="L933" s="18">
        <v>0</v>
      </c>
      <c r="M933" s="18">
        <v>0</v>
      </c>
    </row>
    <row r="934" spans="2:13" x14ac:dyDescent="0.15">
      <c r="B934">
        <v>67.763000000000005</v>
      </c>
      <c r="C934">
        <v>3</v>
      </c>
      <c r="D934" s="18">
        <v>0</v>
      </c>
      <c r="E934" s="18">
        <v>0</v>
      </c>
      <c r="F934" s="18">
        <v>0</v>
      </c>
      <c r="G934" s="18">
        <v>0</v>
      </c>
      <c r="H934" s="18">
        <v>0</v>
      </c>
      <c r="I934" s="18">
        <v>0</v>
      </c>
      <c r="J934" s="18">
        <v>0</v>
      </c>
      <c r="K934" s="18">
        <v>0</v>
      </c>
      <c r="L934" s="18">
        <v>0</v>
      </c>
      <c r="M934" s="18">
        <v>0</v>
      </c>
    </row>
    <row r="935" spans="2:13" x14ac:dyDescent="0.15">
      <c r="B935">
        <v>67.763000000000005</v>
      </c>
      <c r="C935">
        <v>5</v>
      </c>
      <c r="D935" s="18">
        <v>6.0760000000000002E-2</v>
      </c>
      <c r="E935" s="18">
        <v>0.1275</v>
      </c>
      <c r="F935" s="18">
        <v>1.268</v>
      </c>
      <c r="G935" s="18">
        <v>1.6379999999999999</v>
      </c>
      <c r="H935" s="18">
        <v>0.24879999999999999</v>
      </c>
      <c r="I935" s="18">
        <v>3.2909999999999999</v>
      </c>
      <c r="J935" s="18">
        <v>0.3528</v>
      </c>
      <c r="K935" s="18">
        <v>-7.9130000000000006E-2</v>
      </c>
      <c r="L935" s="18">
        <v>2.8090000000000002</v>
      </c>
      <c r="M935" s="18">
        <v>0.1981</v>
      </c>
    </row>
    <row r="936" spans="2:13" x14ac:dyDescent="0.15">
      <c r="B936">
        <v>67.763000000000005</v>
      </c>
      <c r="C936">
        <v>7</v>
      </c>
      <c r="D936" s="18">
        <v>7.0309999999999997E-2</v>
      </c>
      <c r="E936" s="18">
        <v>0.1108</v>
      </c>
      <c r="F936" s="18">
        <v>1.3620000000000001</v>
      </c>
      <c r="G936" s="18">
        <v>1.2829999999999999</v>
      </c>
      <c r="H936" s="18">
        <v>0.20599999999999999</v>
      </c>
      <c r="I936" s="18">
        <v>3.4689999999999999</v>
      </c>
      <c r="J936" s="18">
        <v>0.27360000000000001</v>
      </c>
      <c r="K936" s="18">
        <v>-5.3940000000000002E-2</v>
      </c>
      <c r="L936" s="18">
        <v>3.0190000000000001</v>
      </c>
      <c r="M936" s="18">
        <v>0.19520000000000001</v>
      </c>
    </row>
    <row r="937" spans="2:13" x14ac:dyDescent="0.15">
      <c r="B937">
        <v>67.763000000000005</v>
      </c>
      <c r="C937">
        <v>10</v>
      </c>
      <c r="D937" s="18">
        <v>9.2999999999999999E-2</v>
      </c>
      <c r="E937" s="18">
        <v>2.4840000000000001E-2</v>
      </c>
      <c r="F937" s="18">
        <v>0.38529999999999998</v>
      </c>
      <c r="G937" s="18">
        <v>0.14799999999999999</v>
      </c>
      <c r="H937" s="18">
        <v>2.7869999999999999E-2</v>
      </c>
      <c r="I937" s="18">
        <v>1.8169999999999999</v>
      </c>
      <c r="J937" s="18">
        <v>0.1764</v>
      </c>
      <c r="K937" s="18">
        <v>0.1691</v>
      </c>
      <c r="L937" s="18">
        <v>3.6930000000000001</v>
      </c>
      <c r="M937" s="18">
        <v>0.21840000000000001</v>
      </c>
    </row>
    <row r="938" spans="2:13" x14ac:dyDescent="0.15">
      <c r="B938">
        <v>67.763000000000005</v>
      </c>
      <c r="C938">
        <v>15</v>
      </c>
      <c r="D938" s="18">
        <v>9.2710000000000001E-2</v>
      </c>
      <c r="E938" s="18">
        <v>2.2210000000000001E-2</v>
      </c>
      <c r="F938" s="18">
        <v>0.38279999999999997</v>
      </c>
      <c r="G938" s="18">
        <v>4.8520000000000001E-2</v>
      </c>
      <c r="H938" s="18">
        <v>0.19750000000000001</v>
      </c>
      <c r="I938" s="18">
        <v>3.899</v>
      </c>
      <c r="J938" s="18">
        <v>0.23319999999999999</v>
      </c>
      <c r="K938" s="18">
        <v>2.6290000000000001E-2</v>
      </c>
      <c r="L938" s="18">
        <v>1.8049999999999999</v>
      </c>
      <c r="M938" s="18">
        <v>0.1479</v>
      </c>
    </row>
    <row r="939" spans="2:13" x14ac:dyDescent="0.15">
      <c r="B939">
        <v>67.763000000000005</v>
      </c>
      <c r="C939">
        <v>20</v>
      </c>
      <c r="D939" s="18">
        <v>8.6690000000000003E-2</v>
      </c>
      <c r="E939" s="18">
        <v>2.725E-2</v>
      </c>
      <c r="F939" s="18">
        <v>0.35909999999999997</v>
      </c>
      <c r="G939" s="18">
        <v>4.7100000000000003E-2</v>
      </c>
      <c r="H939" s="18">
        <v>2.342E-2</v>
      </c>
      <c r="I939" s="18">
        <v>1.7869999999999999</v>
      </c>
      <c r="J939" s="18">
        <v>9.8100000000000007E-2</v>
      </c>
      <c r="K939" s="18">
        <v>0.14699999999999999</v>
      </c>
      <c r="L939" s="18">
        <v>3.9089999999999998</v>
      </c>
      <c r="M939" s="18">
        <v>0.23799999999999999</v>
      </c>
    </row>
    <row r="940" spans="2:13" x14ac:dyDescent="0.15">
      <c r="B940">
        <v>92.162999999999997</v>
      </c>
      <c r="C940">
        <v>1</v>
      </c>
      <c r="D940" s="18">
        <v>0</v>
      </c>
      <c r="E940" s="18">
        <v>0</v>
      </c>
      <c r="F940" s="18">
        <v>0</v>
      </c>
      <c r="G940" s="18">
        <v>0</v>
      </c>
      <c r="H940" s="18">
        <v>0</v>
      </c>
      <c r="I940" s="18">
        <v>0</v>
      </c>
      <c r="J940" s="18">
        <v>0</v>
      </c>
      <c r="K940" s="18">
        <v>0</v>
      </c>
      <c r="L940" s="18">
        <v>0</v>
      </c>
      <c r="M940" s="18">
        <v>0</v>
      </c>
    </row>
    <row r="941" spans="2:13" x14ac:dyDescent="0.15">
      <c r="B941">
        <v>92.162999999999997</v>
      </c>
      <c r="C941">
        <v>3</v>
      </c>
      <c r="D941" s="18">
        <v>0</v>
      </c>
      <c r="E941" s="18">
        <v>0</v>
      </c>
      <c r="F941" s="18">
        <v>0</v>
      </c>
      <c r="G941" s="18">
        <v>0</v>
      </c>
      <c r="H941" s="18">
        <v>0</v>
      </c>
      <c r="I941" s="18">
        <v>0</v>
      </c>
      <c r="J941" s="18">
        <v>0</v>
      </c>
      <c r="K941" s="18">
        <v>0</v>
      </c>
      <c r="L941" s="18">
        <v>0</v>
      </c>
      <c r="M941" s="18">
        <v>0</v>
      </c>
    </row>
    <row r="942" spans="2:13" x14ac:dyDescent="0.15">
      <c r="B942">
        <v>92.162999999999997</v>
      </c>
      <c r="C942">
        <v>5</v>
      </c>
      <c r="D942" s="18">
        <v>0</v>
      </c>
      <c r="E942" s="18">
        <v>0</v>
      </c>
      <c r="F942" s="18">
        <v>0</v>
      </c>
      <c r="G942" s="18">
        <v>0</v>
      </c>
      <c r="H942" s="18">
        <v>0</v>
      </c>
      <c r="I942" s="18">
        <v>0</v>
      </c>
      <c r="J942" s="18">
        <v>0</v>
      </c>
      <c r="K942" s="18">
        <v>0</v>
      </c>
      <c r="L942" s="18">
        <v>0</v>
      </c>
      <c r="M942" s="18">
        <v>0</v>
      </c>
    </row>
    <row r="943" spans="2:13" x14ac:dyDescent="0.15">
      <c r="B943">
        <v>92.162999999999997</v>
      </c>
      <c r="C943">
        <v>7</v>
      </c>
      <c r="D943" s="18">
        <v>9.1420000000000001E-2</v>
      </c>
      <c r="E943" s="18">
        <v>7.8920000000000004E-2</v>
      </c>
      <c r="F943" s="18">
        <v>1.2789999999999999</v>
      </c>
      <c r="G943" s="18">
        <v>0.59179999999999999</v>
      </c>
      <c r="H943" s="18">
        <v>-0.26419999999999999</v>
      </c>
      <c r="I943" s="18">
        <v>3.004</v>
      </c>
      <c r="J943" s="18">
        <v>0.27239999999999998</v>
      </c>
      <c r="K943" s="18">
        <v>0.47810000000000002</v>
      </c>
      <c r="L943" s="18">
        <v>3.24</v>
      </c>
      <c r="M943" s="18">
        <v>0.35399999999999998</v>
      </c>
    </row>
    <row r="944" spans="2:13" x14ac:dyDescent="0.15">
      <c r="B944">
        <v>92.162999999999997</v>
      </c>
      <c r="C944">
        <v>10</v>
      </c>
      <c r="D944" s="18">
        <v>8.6010000000000003E-2</v>
      </c>
      <c r="E944" s="18">
        <v>7.6039999999999996E-2</v>
      </c>
      <c r="F944" s="18">
        <v>1.161</v>
      </c>
      <c r="G944" s="18">
        <v>0.58899999999999997</v>
      </c>
      <c r="H944" s="18">
        <v>-0.4607</v>
      </c>
      <c r="I944" s="18">
        <v>3.1389999999999998</v>
      </c>
      <c r="J944" s="18">
        <v>0.30869999999999997</v>
      </c>
      <c r="K944" s="18">
        <v>0.69489999999999996</v>
      </c>
      <c r="L944" s="18">
        <v>3.323</v>
      </c>
      <c r="M944" s="18">
        <v>0.37159999999999999</v>
      </c>
    </row>
    <row r="945" spans="2:13" x14ac:dyDescent="0.15">
      <c r="B945">
        <v>92.162999999999997</v>
      </c>
      <c r="C945">
        <v>15</v>
      </c>
      <c r="D945" s="18">
        <v>8.1040000000000001E-2</v>
      </c>
      <c r="E945" s="18">
        <v>8.6650000000000005E-2</v>
      </c>
      <c r="F945" s="18">
        <v>1.25</v>
      </c>
      <c r="G945" s="18">
        <v>0.53900000000000003</v>
      </c>
      <c r="H945" s="18">
        <v>-0.24990000000000001</v>
      </c>
      <c r="I945" s="18">
        <v>3.544</v>
      </c>
      <c r="J945" s="18">
        <v>0.2656</v>
      </c>
      <c r="K945" s="18">
        <v>0.50060000000000004</v>
      </c>
      <c r="L945" s="18">
        <v>3.734</v>
      </c>
      <c r="M945" s="18">
        <v>0.30609999999999998</v>
      </c>
    </row>
    <row r="946" spans="2:13" x14ac:dyDescent="0.15">
      <c r="B946">
        <v>92.162999999999997</v>
      </c>
      <c r="C946">
        <v>20</v>
      </c>
      <c r="D946" s="18">
        <v>8.5070000000000007E-2</v>
      </c>
      <c r="E946" s="18">
        <v>7.7039999999999997E-2</v>
      </c>
      <c r="F946" s="18">
        <v>1.3009999999999999</v>
      </c>
      <c r="G946" s="18">
        <v>0.4627</v>
      </c>
      <c r="H946" s="18">
        <v>-0.32769999999999999</v>
      </c>
      <c r="I946" s="18">
        <v>3.4169999999999998</v>
      </c>
      <c r="J946" s="18">
        <v>0.19570000000000001</v>
      </c>
      <c r="K946" s="18">
        <v>0.44740000000000002</v>
      </c>
      <c r="L946" s="18">
        <v>3.4769999999999999</v>
      </c>
      <c r="M946" s="18">
        <v>0.2185</v>
      </c>
    </row>
    <row r="947" spans="2:13" x14ac:dyDescent="0.15">
      <c r="B947">
        <v>125.563</v>
      </c>
      <c r="C947">
        <v>1</v>
      </c>
      <c r="D947" s="18">
        <v>0</v>
      </c>
      <c r="E947" s="18">
        <v>0</v>
      </c>
      <c r="F947" s="18">
        <v>0</v>
      </c>
      <c r="G947" s="18">
        <v>0</v>
      </c>
      <c r="H947" s="18">
        <v>0</v>
      </c>
      <c r="I947" s="18">
        <v>0</v>
      </c>
      <c r="J947" s="18">
        <v>0</v>
      </c>
      <c r="K947" s="18">
        <v>0</v>
      </c>
      <c r="L947" s="18">
        <v>0</v>
      </c>
      <c r="M947" s="18">
        <v>0</v>
      </c>
    </row>
    <row r="948" spans="2:13" x14ac:dyDescent="0.15">
      <c r="B948">
        <v>125.563</v>
      </c>
      <c r="C948">
        <v>3</v>
      </c>
      <c r="D948" s="18">
        <v>0</v>
      </c>
      <c r="E948" s="18">
        <v>0</v>
      </c>
      <c r="F948" s="18">
        <v>0</v>
      </c>
      <c r="G948" s="18">
        <v>0</v>
      </c>
      <c r="H948" s="18">
        <v>0</v>
      </c>
      <c r="I948" s="18">
        <v>0</v>
      </c>
      <c r="J948" s="18">
        <v>0</v>
      </c>
      <c r="K948" s="18">
        <v>0</v>
      </c>
      <c r="L948" s="18">
        <v>0</v>
      </c>
      <c r="M948" s="18">
        <v>0</v>
      </c>
    </row>
    <row r="949" spans="2:13" x14ac:dyDescent="0.15">
      <c r="B949">
        <v>125.563</v>
      </c>
      <c r="C949">
        <v>5</v>
      </c>
      <c r="D949" s="18">
        <v>0</v>
      </c>
      <c r="E949" s="18">
        <v>0</v>
      </c>
      <c r="F949" s="18">
        <v>0</v>
      </c>
      <c r="G949" s="18">
        <v>0</v>
      </c>
      <c r="H949" s="18">
        <v>0</v>
      </c>
      <c r="I949" s="18">
        <v>0</v>
      </c>
      <c r="J949" s="18">
        <v>0</v>
      </c>
      <c r="K949" s="18">
        <v>0</v>
      </c>
      <c r="L949" s="18">
        <v>0</v>
      </c>
      <c r="M949" s="18">
        <v>0</v>
      </c>
    </row>
    <row r="950" spans="2:13" x14ac:dyDescent="0.15">
      <c r="B950">
        <v>125.563</v>
      </c>
      <c r="C950">
        <v>7</v>
      </c>
      <c r="D950" s="18">
        <v>0</v>
      </c>
      <c r="E950" s="18">
        <v>0</v>
      </c>
      <c r="F950" s="18">
        <v>0</v>
      </c>
      <c r="G950" s="18">
        <v>0</v>
      </c>
      <c r="H950" s="18">
        <v>0</v>
      </c>
      <c r="I950" s="18">
        <v>0</v>
      </c>
      <c r="J950" s="18">
        <v>0</v>
      </c>
      <c r="K950" s="18">
        <v>0</v>
      </c>
      <c r="L950" s="18">
        <v>0</v>
      </c>
      <c r="M950" s="18">
        <v>0</v>
      </c>
    </row>
    <row r="951" spans="2:13" x14ac:dyDescent="0.15">
      <c r="B951">
        <v>125.563</v>
      </c>
      <c r="C951">
        <v>10</v>
      </c>
      <c r="D951" s="18">
        <v>0</v>
      </c>
      <c r="E951" s="18">
        <v>0</v>
      </c>
      <c r="F951" s="18">
        <v>0</v>
      </c>
      <c r="G951" s="18">
        <v>0</v>
      </c>
      <c r="H951" s="18">
        <v>0</v>
      </c>
      <c r="I951" s="18">
        <v>0</v>
      </c>
      <c r="J951" s="18">
        <v>0</v>
      </c>
      <c r="K951" s="18">
        <v>0</v>
      </c>
      <c r="L951" s="18">
        <v>0</v>
      </c>
      <c r="M951" s="18">
        <v>0</v>
      </c>
    </row>
    <row r="952" spans="2:13" x14ac:dyDescent="0.15">
      <c r="B952">
        <v>125.563</v>
      </c>
      <c r="C952">
        <v>15</v>
      </c>
      <c r="D952" s="18">
        <v>0</v>
      </c>
      <c r="E952" s="18">
        <v>0</v>
      </c>
      <c r="F952" s="18">
        <v>0</v>
      </c>
      <c r="G952" s="18">
        <v>0</v>
      </c>
      <c r="H952" s="18">
        <v>0</v>
      </c>
      <c r="I952" s="18">
        <v>0</v>
      </c>
      <c r="J952" s="18">
        <v>0</v>
      </c>
      <c r="K952" s="18">
        <v>0</v>
      </c>
      <c r="L952" s="18">
        <v>0</v>
      </c>
      <c r="M952" s="18">
        <v>0</v>
      </c>
    </row>
    <row r="953" spans="2:13" x14ac:dyDescent="0.15">
      <c r="B953">
        <v>125.563</v>
      </c>
      <c r="C953">
        <v>20</v>
      </c>
      <c r="D953" s="18">
        <v>0</v>
      </c>
      <c r="E953" s="18">
        <v>0</v>
      </c>
      <c r="F953" s="18">
        <v>0</v>
      </c>
      <c r="G953" s="18">
        <v>0</v>
      </c>
      <c r="H953" s="18">
        <v>0</v>
      </c>
      <c r="I953" s="18">
        <v>0</v>
      </c>
      <c r="J953" s="18">
        <v>0</v>
      </c>
      <c r="K953" s="18">
        <v>0</v>
      </c>
      <c r="L953" s="18">
        <v>0</v>
      </c>
      <c r="M953" s="18">
        <v>0</v>
      </c>
    </row>
    <row r="954" spans="2:13" x14ac:dyDescent="0.15">
      <c r="B954">
        <v>171.16300000000001</v>
      </c>
      <c r="C954">
        <v>1</v>
      </c>
      <c r="D954" s="18">
        <v>0</v>
      </c>
      <c r="E954" s="18">
        <v>0</v>
      </c>
      <c r="F954" s="18">
        <v>0</v>
      </c>
      <c r="G954" s="18">
        <v>0</v>
      </c>
      <c r="H954" s="18">
        <v>0</v>
      </c>
      <c r="I954" s="18">
        <v>0</v>
      </c>
      <c r="J954" s="18">
        <v>0</v>
      </c>
      <c r="K954" s="18">
        <v>0</v>
      </c>
      <c r="L954" s="18">
        <v>0</v>
      </c>
      <c r="M954" s="18">
        <v>0</v>
      </c>
    </row>
    <row r="955" spans="2:13" x14ac:dyDescent="0.15">
      <c r="B955">
        <v>171.16300000000001</v>
      </c>
      <c r="C955">
        <v>3</v>
      </c>
      <c r="D955" s="18">
        <v>0</v>
      </c>
      <c r="E955" s="18">
        <v>0</v>
      </c>
      <c r="F955" s="18">
        <v>0</v>
      </c>
      <c r="G955" s="18">
        <v>0</v>
      </c>
      <c r="H955" s="18">
        <v>0</v>
      </c>
      <c r="I955" s="18">
        <v>0</v>
      </c>
      <c r="J955" s="18">
        <v>0</v>
      </c>
      <c r="K955" s="18">
        <v>0</v>
      </c>
      <c r="L955" s="18">
        <v>0</v>
      </c>
      <c r="M955" s="18">
        <v>0</v>
      </c>
    </row>
    <row r="956" spans="2:13" x14ac:dyDescent="0.15">
      <c r="B956">
        <v>171.16300000000001</v>
      </c>
      <c r="C956">
        <v>5</v>
      </c>
      <c r="D956" s="18">
        <v>0</v>
      </c>
      <c r="E956" s="18">
        <v>0</v>
      </c>
      <c r="F956" s="18">
        <v>0</v>
      </c>
      <c r="G956" s="18">
        <v>0</v>
      </c>
      <c r="H956" s="18">
        <v>0</v>
      </c>
      <c r="I956" s="18">
        <v>0</v>
      </c>
      <c r="J956" s="18">
        <v>0</v>
      </c>
      <c r="K956" s="18">
        <v>0</v>
      </c>
      <c r="L956" s="18">
        <v>0</v>
      </c>
      <c r="M956" s="18">
        <v>0</v>
      </c>
    </row>
    <row r="957" spans="2:13" x14ac:dyDescent="0.15">
      <c r="B957">
        <v>171.16300000000001</v>
      </c>
      <c r="C957">
        <v>7</v>
      </c>
      <c r="D957" s="18">
        <v>0</v>
      </c>
      <c r="E957" s="18">
        <v>0</v>
      </c>
      <c r="F957" s="18">
        <v>0</v>
      </c>
      <c r="G957" s="18">
        <v>0</v>
      </c>
      <c r="H957" s="18">
        <v>0</v>
      </c>
      <c r="I957" s="18">
        <v>0</v>
      </c>
      <c r="J957" s="18">
        <v>0</v>
      </c>
      <c r="K957" s="18">
        <v>0</v>
      </c>
      <c r="L957" s="18">
        <v>0</v>
      </c>
      <c r="M957" s="18">
        <v>0</v>
      </c>
    </row>
    <row r="958" spans="2:13" x14ac:dyDescent="0.15">
      <c r="B958">
        <v>171.16300000000001</v>
      </c>
      <c r="C958">
        <v>10</v>
      </c>
      <c r="D958" s="18">
        <v>0</v>
      </c>
      <c r="E958" s="18">
        <v>0</v>
      </c>
      <c r="F958" s="18">
        <v>0</v>
      </c>
      <c r="G958" s="18">
        <v>0</v>
      </c>
      <c r="H958" s="18">
        <v>0</v>
      </c>
      <c r="I958" s="18">
        <v>0</v>
      </c>
      <c r="J958" s="18">
        <v>0</v>
      </c>
      <c r="K958" s="18">
        <v>0</v>
      </c>
      <c r="L958" s="18">
        <v>0</v>
      </c>
      <c r="M958" s="18">
        <v>0</v>
      </c>
    </row>
    <row r="959" spans="2:13" x14ac:dyDescent="0.15">
      <c r="B959">
        <v>171.16300000000001</v>
      </c>
      <c r="C959">
        <v>15</v>
      </c>
      <c r="D959" s="18">
        <v>0</v>
      </c>
      <c r="E959" s="18">
        <v>0</v>
      </c>
      <c r="F959" s="18">
        <v>0</v>
      </c>
      <c r="G959" s="18">
        <v>0</v>
      </c>
      <c r="H959" s="18">
        <v>0</v>
      </c>
      <c r="I959" s="18">
        <v>0</v>
      </c>
      <c r="J959" s="18">
        <v>0</v>
      </c>
      <c r="K959" s="18">
        <v>0</v>
      </c>
      <c r="L959" s="18">
        <v>0</v>
      </c>
      <c r="M959" s="18">
        <v>0</v>
      </c>
    </row>
    <row r="960" spans="2:13" x14ac:dyDescent="0.15">
      <c r="B960">
        <v>171.16300000000001</v>
      </c>
      <c r="C960">
        <v>20</v>
      </c>
      <c r="D960" s="18">
        <v>0</v>
      </c>
      <c r="E960" s="18">
        <v>0</v>
      </c>
      <c r="F960" s="18">
        <v>0</v>
      </c>
      <c r="G960" s="18">
        <v>0</v>
      </c>
      <c r="H960" s="18">
        <v>0</v>
      </c>
      <c r="I960" s="18">
        <v>0</v>
      </c>
      <c r="J960" s="18">
        <v>0</v>
      </c>
      <c r="K960" s="18">
        <v>0</v>
      </c>
      <c r="L960" s="18">
        <v>0</v>
      </c>
      <c r="M960" s="18">
        <v>0</v>
      </c>
    </row>
    <row r="961" spans="2:13" x14ac:dyDescent="0.15">
      <c r="B961">
        <v>233.56299999999999</v>
      </c>
      <c r="C961">
        <v>1</v>
      </c>
      <c r="D961" s="18">
        <v>0</v>
      </c>
      <c r="E961" s="18">
        <v>0</v>
      </c>
      <c r="F961" s="18">
        <v>0</v>
      </c>
      <c r="G961" s="18">
        <v>0</v>
      </c>
      <c r="H961" s="18">
        <v>0</v>
      </c>
      <c r="I961" s="18">
        <v>0</v>
      </c>
      <c r="J961" s="18">
        <v>0</v>
      </c>
      <c r="K961" s="18">
        <v>0</v>
      </c>
      <c r="L961" s="18">
        <v>0</v>
      </c>
      <c r="M961" s="18">
        <v>0</v>
      </c>
    </row>
    <row r="962" spans="2:13" x14ac:dyDescent="0.15">
      <c r="B962">
        <v>233.56299999999999</v>
      </c>
      <c r="C962">
        <v>3</v>
      </c>
      <c r="D962" s="18">
        <v>0</v>
      </c>
      <c r="E962" s="18">
        <v>0</v>
      </c>
      <c r="F962" s="18">
        <v>0</v>
      </c>
      <c r="G962" s="18">
        <v>0</v>
      </c>
      <c r="H962" s="18">
        <v>0</v>
      </c>
      <c r="I962" s="18">
        <v>0</v>
      </c>
      <c r="J962" s="18">
        <v>0</v>
      </c>
      <c r="K962" s="18">
        <v>0</v>
      </c>
      <c r="L962" s="18">
        <v>0</v>
      </c>
      <c r="M962" s="18">
        <v>0</v>
      </c>
    </row>
    <row r="963" spans="2:13" x14ac:dyDescent="0.15">
      <c r="B963">
        <v>233.56299999999999</v>
      </c>
      <c r="C963">
        <v>5</v>
      </c>
      <c r="D963" s="18">
        <v>0</v>
      </c>
      <c r="E963" s="18">
        <v>0</v>
      </c>
      <c r="F963" s="18">
        <v>0</v>
      </c>
      <c r="G963" s="18">
        <v>0</v>
      </c>
      <c r="H963" s="18">
        <v>0</v>
      </c>
      <c r="I963" s="18">
        <v>0</v>
      </c>
      <c r="J963" s="18">
        <v>0</v>
      </c>
      <c r="K963" s="18">
        <v>0</v>
      </c>
      <c r="L963" s="18">
        <v>0</v>
      </c>
      <c r="M963" s="18">
        <v>0</v>
      </c>
    </row>
    <row r="964" spans="2:13" x14ac:dyDescent="0.15">
      <c r="B964">
        <v>233.56299999999999</v>
      </c>
      <c r="C964">
        <v>7</v>
      </c>
      <c r="D964" s="18">
        <v>0</v>
      </c>
      <c r="E964" s="18">
        <v>0</v>
      </c>
      <c r="F964" s="18">
        <v>0</v>
      </c>
      <c r="G964" s="18">
        <v>0</v>
      </c>
      <c r="H964" s="18">
        <v>0</v>
      </c>
      <c r="I964" s="18">
        <v>0</v>
      </c>
      <c r="J964" s="18">
        <v>0</v>
      </c>
      <c r="K964" s="18">
        <v>0</v>
      </c>
      <c r="L964" s="18">
        <v>0</v>
      </c>
      <c r="M964" s="18">
        <v>0</v>
      </c>
    </row>
    <row r="965" spans="2:13" x14ac:dyDescent="0.15">
      <c r="B965">
        <v>233.56299999999999</v>
      </c>
      <c r="C965">
        <v>10</v>
      </c>
      <c r="D965" s="18">
        <v>0</v>
      </c>
      <c r="E965" s="18">
        <v>0</v>
      </c>
      <c r="F965" s="18">
        <v>0</v>
      </c>
      <c r="G965" s="18">
        <v>0</v>
      </c>
      <c r="H965" s="18">
        <v>0</v>
      </c>
      <c r="I965" s="18">
        <v>0</v>
      </c>
      <c r="J965" s="18">
        <v>0</v>
      </c>
      <c r="K965" s="18">
        <v>0</v>
      </c>
      <c r="L965" s="18">
        <v>0</v>
      </c>
      <c r="M965" s="18">
        <v>0</v>
      </c>
    </row>
    <row r="966" spans="2:13" x14ac:dyDescent="0.15">
      <c r="B966">
        <v>233.56299999999999</v>
      </c>
      <c r="C966">
        <v>15</v>
      </c>
      <c r="D966" s="18">
        <v>0</v>
      </c>
      <c r="E966" s="18">
        <v>0</v>
      </c>
      <c r="F966" s="18">
        <v>0</v>
      </c>
      <c r="G966" s="18">
        <v>0</v>
      </c>
      <c r="H966" s="18">
        <v>0</v>
      </c>
      <c r="I966" s="18">
        <v>0</v>
      </c>
      <c r="J966" s="18">
        <v>0</v>
      </c>
      <c r="K966" s="18">
        <v>0</v>
      </c>
      <c r="L966" s="18">
        <v>0</v>
      </c>
      <c r="M966" s="18">
        <v>0</v>
      </c>
    </row>
    <row r="967" spans="2:13" x14ac:dyDescent="0.15">
      <c r="B967">
        <v>233.56299999999999</v>
      </c>
      <c r="C967">
        <v>20</v>
      </c>
      <c r="D967" s="18">
        <v>0</v>
      </c>
      <c r="E967" s="18">
        <v>0</v>
      </c>
      <c r="F967" s="18">
        <v>0</v>
      </c>
      <c r="G967" s="18">
        <v>0</v>
      </c>
      <c r="H967" s="18">
        <v>0</v>
      </c>
      <c r="I967" s="18">
        <v>0</v>
      </c>
      <c r="J967" s="18">
        <v>0</v>
      </c>
      <c r="K967" s="18">
        <v>0</v>
      </c>
      <c r="L967" s="18">
        <v>0</v>
      </c>
      <c r="M967" s="18">
        <v>0</v>
      </c>
    </row>
    <row r="968" spans="2:13" x14ac:dyDescent="0.15">
      <c r="B968">
        <v>364.96300000000002</v>
      </c>
      <c r="C968">
        <v>1</v>
      </c>
      <c r="D968" s="18">
        <v>0</v>
      </c>
      <c r="E968" s="18">
        <v>0</v>
      </c>
      <c r="F968" s="18">
        <v>0</v>
      </c>
      <c r="G968" s="18">
        <v>0</v>
      </c>
      <c r="H968" s="18">
        <v>0</v>
      </c>
      <c r="I968" s="18">
        <v>0</v>
      </c>
      <c r="J968" s="18">
        <v>0</v>
      </c>
      <c r="K968" s="18">
        <v>0</v>
      </c>
      <c r="L968" s="18">
        <v>0</v>
      </c>
      <c r="M968" s="18">
        <v>0</v>
      </c>
    </row>
    <row r="969" spans="2:13" x14ac:dyDescent="0.15">
      <c r="B969">
        <v>364.96300000000002</v>
      </c>
      <c r="C969">
        <v>3</v>
      </c>
      <c r="D969" s="18">
        <v>0</v>
      </c>
      <c r="E969" s="18">
        <v>0</v>
      </c>
      <c r="F969" s="18">
        <v>0</v>
      </c>
      <c r="G969" s="18">
        <v>0</v>
      </c>
      <c r="H969" s="18">
        <v>0</v>
      </c>
      <c r="I969" s="18">
        <v>0</v>
      </c>
      <c r="J969" s="18">
        <v>0</v>
      </c>
      <c r="K969" s="18">
        <v>0</v>
      </c>
      <c r="L969" s="18">
        <v>0</v>
      </c>
      <c r="M969" s="18">
        <v>0</v>
      </c>
    </row>
    <row r="970" spans="2:13" x14ac:dyDescent="0.15">
      <c r="B970">
        <v>364.96300000000002</v>
      </c>
      <c r="C970">
        <v>5</v>
      </c>
      <c r="D970" s="18">
        <v>0</v>
      </c>
      <c r="E970" s="18">
        <v>0</v>
      </c>
      <c r="F970" s="18">
        <v>0</v>
      </c>
      <c r="G970" s="18">
        <v>0</v>
      </c>
      <c r="H970" s="18">
        <v>0</v>
      </c>
      <c r="I970" s="18">
        <v>0</v>
      </c>
      <c r="J970" s="18">
        <v>0</v>
      </c>
      <c r="K970" s="18">
        <v>0</v>
      </c>
      <c r="L970" s="18">
        <v>0</v>
      </c>
      <c r="M970" s="18">
        <v>0</v>
      </c>
    </row>
    <row r="971" spans="2:13" x14ac:dyDescent="0.15">
      <c r="B971">
        <v>364.96300000000002</v>
      </c>
      <c r="C971">
        <v>7</v>
      </c>
      <c r="D971" s="18">
        <v>0</v>
      </c>
      <c r="E971" s="18">
        <v>0</v>
      </c>
      <c r="F971" s="18">
        <v>0</v>
      </c>
      <c r="G971" s="18">
        <v>0</v>
      </c>
      <c r="H971" s="18">
        <v>0</v>
      </c>
      <c r="I971" s="18">
        <v>0</v>
      </c>
      <c r="J971" s="18">
        <v>0</v>
      </c>
      <c r="K971" s="18">
        <v>0</v>
      </c>
      <c r="L971" s="18">
        <v>0</v>
      </c>
      <c r="M971" s="18">
        <v>0</v>
      </c>
    </row>
    <row r="972" spans="2:13" x14ac:dyDescent="0.15">
      <c r="B972">
        <v>364.96300000000002</v>
      </c>
      <c r="C972">
        <v>10</v>
      </c>
      <c r="D972" s="18">
        <v>0</v>
      </c>
      <c r="E972" s="18">
        <v>0</v>
      </c>
      <c r="F972" s="18">
        <v>0</v>
      </c>
      <c r="G972" s="18">
        <v>0</v>
      </c>
      <c r="H972" s="18">
        <v>0</v>
      </c>
      <c r="I972" s="18">
        <v>0</v>
      </c>
      <c r="J972" s="18">
        <v>0</v>
      </c>
      <c r="K972" s="18">
        <v>0</v>
      </c>
      <c r="L972" s="18">
        <v>0</v>
      </c>
      <c r="M972" s="18">
        <v>0</v>
      </c>
    </row>
    <row r="973" spans="2:13" x14ac:dyDescent="0.15">
      <c r="B973">
        <v>364.96300000000002</v>
      </c>
      <c r="C973">
        <v>15</v>
      </c>
      <c r="D973" s="18">
        <v>0</v>
      </c>
      <c r="E973" s="18">
        <v>0</v>
      </c>
      <c r="F973" s="18">
        <v>0</v>
      </c>
      <c r="G973" s="18">
        <v>0</v>
      </c>
      <c r="H973" s="18">
        <v>0</v>
      </c>
      <c r="I973" s="18">
        <v>0</v>
      </c>
      <c r="J973" s="18">
        <v>0</v>
      </c>
      <c r="K973" s="18">
        <v>0</v>
      </c>
      <c r="L973" s="18">
        <v>0</v>
      </c>
      <c r="M973" s="18">
        <v>0</v>
      </c>
    </row>
    <row r="974" spans="2:13" x14ac:dyDescent="0.15">
      <c r="B974">
        <v>364.96300000000002</v>
      </c>
      <c r="C974">
        <v>20</v>
      </c>
      <c r="D974" s="18">
        <v>0</v>
      </c>
      <c r="E974" s="18">
        <v>0</v>
      </c>
      <c r="F974" s="18">
        <v>0</v>
      </c>
      <c r="G974" s="18">
        <v>0</v>
      </c>
      <c r="H974" s="18">
        <v>0</v>
      </c>
      <c r="I974" s="18">
        <v>0</v>
      </c>
      <c r="J974" s="18">
        <v>0</v>
      </c>
      <c r="K974" s="18">
        <v>0</v>
      </c>
      <c r="L974" s="18">
        <v>0</v>
      </c>
      <c r="M974" s="18">
        <v>0</v>
      </c>
    </row>
    <row r="975" spans="2:13" x14ac:dyDescent="0.15">
      <c r="B975">
        <v>483.56299999999999</v>
      </c>
      <c r="C975">
        <v>1</v>
      </c>
      <c r="D975" s="18">
        <v>0</v>
      </c>
      <c r="E975" s="18">
        <v>0</v>
      </c>
      <c r="F975" s="18">
        <v>0</v>
      </c>
      <c r="G975" s="18">
        <v>0</v>
      </c>
      <c r="H975" s="18">
        <v>0</v>
      </c>
      <c r="I975" s="18">
        <v>0</v>
      </c>
      <c r="J975" s="18">
        <v>0</v>
      </c>
      <c r="K975" s="18">
        <v>0</v>
      </c>
      <c r="L975" s="18">
        <v>0</v>
      </c>
      <c r="M975" s="18">
        <v>0</v>
      </c>
    </row>
    <row r="976" spans="2:13" x14ac:dyDescent="0.15">
      <c r="B976">
        <v>483.56299999999999</v>
      </c>
      <c r="C976">
        <v>3</v>
      </c>
      <c r="D976" s="18">
        <v>0</v>
      </c>
      <c r="E976" s="18">
        <v>0</v>
      </c>
      <c r="F976" s="18">
        <v>0</v>
      </c>
      <c r="G976" s="18">
        <v>0</v>
      </c>
      <c r="H976" s="18">
        <v>0</v>
      </c>
      <c r="I976" s="18">
        <v>0</v>
      </c>
      <c r="J976" s="18">
        <v>0</v>
      </c>
      <c r="K976" s="18">
        <v>0</v>
      </c>
      <c r="L976" s="18">
        <v>0</v>
      </c>
      <c r="M976" s="18">
        <v>0</v>
      </c>
    </row>
    <row r="977" spans="2:13" x14ac:dyDescent="0.15">
      <c r="B977">
        <v>483.56299999999999</v>
      </c>
      <c r="C977">
        <v>5</v>
      </c>
      <c r="D977" s="18">
        <v>0</v>
      </c>
      <c r="E977" s="18">
        <v>0</v>
      </c>
      <c r="F977" s="18">
        <v>0</v>
      </c>
      <c r="G977" s="18">
        <v>0</v>
      </c>
      <c r="H977" s="18">
        <v>0</v>
      </c>
      <c r="I977" s="18">
        <v>0</v>
      </c>
      <c r="J977" s="18">
        <v>0</v>
      </c>
      <c r="K977" s="18">
        <v>0</v>
      </c>
      <c r="L977" s="18">
        <v>0</v>
      </c>
      <c r="M977" s="18">
        <v>0</v>
      </c>
    </row>
    <row r="978" spans="2:13" x14ac:dyDescent="0.15">
      <c r="B978">
        <v>483.56299999999999</v>
      </c>
      <c r="C978">
        <v>7</v>
      </c>
      <c r="D978" s="18">
        <v>0</v>
      </c>
      <c r="E978" s="18">
        <v>0</v>
      </c>
      <c r="F978" s="18">
        <v>0</v>
      </c>
      <c r="G978" s="18">
        <v>0</v>
      </c>
      <c r="H978" s="18">
        <v>0</v>
      </c>
      <c r="I978" s="18">
        <v>0</v>
      </c>
      <c r="J978" s="18">
        <v>0</v>
      </c>
      <c r="K978" s="18">
        <v>0</v>
      </c>
      <c r="L978" s="18">
        <v>0</v>
      </c>
      <c r="M978" s="18">
        <v>0</v>
      </c>
    </row>
    <row r="979" spans="2:13" x14ac:dyDescent="0.15">
      <c r="B979">
        <v>483.56299999999999</v>
      </c>
      <c r="C979">
        <v>10</v>
      </c>
      <c r="D979" s="18">
        <v>0</v>
      </c>
      <c r="E979" s="18">
        <v>0</v>
      </c>
      <c r="F979" s="18">
        <v>0</v>
      </c>
      <c r="G979" s="18">
        <v>0</v>
      </c>
      <c r="H979" s="18">
        <v>0</v>
      </c>
      <c r="I979" s="18">
        <v>0</v>
      </c>
      <c r="J979" s="18">
        <v>0</v>
      </c>
      <c r="K979" s="18">
        <v>0</v>
      </c>
      <c r="L979" s="18">
        <v>0</v>
      </c>
      <c r="M979" s="18">
        <v>0</v>
      </c>
    </row>
    <row r="980" spans="2:13" x14ac:dyDescent="0.15">
      <c r="B980">
        <v>483.56299999999999</v>
      </c>
      <c r="C980">
        <v>15</v>
      </c>
      <c r="D980" s="18">
        <v>0</v>
      </c>
      <c r="E980" s="18">
        <v>0</v>
      </c>
      <c r="F980" s="18">
        <v>0</v>
      </c>
      <c r="G980" s="18">
        <v>0</v>
      </c>
      <c r="H980" s="18">
        <v>0</v>
      </c>
      <c r="I980" s="18">
        <v>0</v>
      </c>
      <c r="J980" s="18">
        <v>0</v>
      </c>
      <c r="K980" s="18">
        <v>0</v>
      </c>
      <c r="L980" s="18">
        <v>0</v>
      </c>
      <c r="M980" s="18">
        <v>0</v>
      </c>
    </row>
    <row r="981" spans="2:13" x14ac:dyDescent="0.15">
      <c r="B981">
        <v>483.56299999999999</v>
      </c>
      <c r="C981">
        <v>20</v>
      </c>
      <c r="D981" s="18">
        <v>0</v>
      </c>
      <c r="E981" s="18">
        <v>0</v>
      </c>
      <c r="F981" s="18">
        <v>0</v>
      </c>
      <c r="G981" s="18">
        <v>0</v>
      </c>
      <c r="H981" s="18">
        <v>0</v>
      </c>
      <c r="I981" s="18">
        <v>0</v>
      </c>
      <c r="J981" s="18">
        <v>0</v>
      </c>
      <c r="K981" s="18">
        <v>0</v>
      </c>
      <c r="L981" s="18">
        <v>0</v>
      </c>
      <c r="M981" s="18">
        <v>0</v>
      </c>
    </row>
    <row r="982" spans="2:13" x14ac:dyDescent="0.15">
      <c r="B982">
        <v>631.56299999999999</v>
      </c>
      <c r="C982">
        <v>1</v>
      </c>
      <c r="D982" s="18">
        <v>0</v>
      </c>
      <c r="E982" s="18">
        <v>0</v>
      </c>
      <c r="F982" s="18">
        <v>0</v>
      </c>
      <c r="G982" s="18">
        <v>0</v>
      </c>
      <c r="H982" s="18">
        <v>0</v>
      </c>
      <c r="I982" s="18">
        <v>0</v>
      </c>
      <c r="J982" s="18">
        <v>0</v>
      </c>
      <c r="K982" s="18">
        <v>0</v>
      </c>
      <c r="L982" s="18">
        <v>0</v>
      </c>
      <c r="M982" s="18">
        <v>0</v>
      </c>
    </row>
    <row r="983" spans="2:13" x14ac:dyDescent="0.15">
      <c r="B983">
        <v>631.56299999999999</v>
      </c>
      <c r="C983">
        <v>3</v>
      </c>
      <c r="D983" s="18">
        <v>0</v>
      </c>
      <c r="E983" s="18">
        <v>0</v>
      </c>
      <c r="F983" s="18">
        <v>0</v>
      </c>
      <c r="G983" s="18">
        <v>0</v>
      </c>
      <c r="H983" s="18">
        <v>0</v>
      </c>
      <c r="I983" s="18">
        <v>0</v>
      </c>
      <c r="J983" s="18">
        <v>0</v>
      </c>
      <c r="K983" s="18">
        <v>0</v>
      </c>
      <c r="L983" s="18">
        <v>0</v>
      </c>
      <c r="M983" s="18">
        <v>0</v>
      </c>
    </row>
    <row r="984" spans="2:13" x14ac:dyDescent="0.15">
      <c r="B984">
        <v>631.56299999999999</v>
      </c>
      <c r="C984">
        <v>5</v>
      </c>
      <c r="D984" s="18">
        <v>0</v>
      </c>
      <c r="E984" s="18">
        <v>0</v>
      </c>
      <c r="F984" s="18">
        <v>0</v>
      </c>
      <c r="G984" s="18">
        <v>0</v>
      </c>
      <c r="H984" s="18">
        <v>0</v>
      </c>
      <c r="I984" s="18">
        <v>0</v>
      </c>
      <c r="J984" s="18">
        <v>0</v>
      </c>
      <c r="K984" s="18">
        <v>0</v>
      </c>
      <c r="L984" s="18">
        <v>0</v>
      </c>
      <c r="M984" s="18">
        <v>0</v>
      </c>
    </row>
    <row r="985" spans="2:13" x14ac:dyDescent="0.15">
      <c r="B985">
        <v>631.56299999999999</v>
      </c>
      <c r="C985">
        <v>7</v>
      </c>
      <c r="D985" s="18">
        <v>0</v>
      </c>
      <c r="E985" s="18">
        <v>0</v>
      </c>
      <c r="F985" s="18">
        <v>0</v>
      </c>
      <c r="G985" s="18">
        <v>0</v>
      </c>
      <c r="H985" s="18">
        <v>0</v>
      </c>
      <c r="I985" s="18">
        <v>0</v>
      </c>
      <c r="J985" s="18">
        <v>0</v>
      </c>
      <c r="K985" s="18">
        <v>0</v>
      </c>
      <c r="L985" s="18">
        <v>0</v>
      </c>
      <c r="M985" s="18">
        <v>0</v>
      </c>
    </row>
    <row r="986" spans="2:13" x14ac:dyDescent="0.15">
      <c r="B986">
        <v>631.56299999999999</v>
      </c>
      <c r="C986">
        <v>10</v>
      </c>
      <c r="D986" s="18">
        <v>0</v>
      </c>
      <c r="E986" s="18">
        <v>0</v>
      </c>
      <c r="F986" s="18">
        <v>0</v>
      </c>
      <c r="G986" s="18">
        <v>0</v>
      </c>
      <c r="H986" s="18">
        <v>0</v>
      </c>
      <c r="I986" s="18">
        <v>0</v>
      </c>
      <c r="J986" s="18">
        <v>0</v>
      </c>
      <c r="K986" s="18">
        <v>0</v>
      </c>
      <c r="L986" s="18">
        <v>0</v>
      </c>
      <c r="M986" s="18">
        <v>0</v>
      </c>
    </row>
    <row r="987" spans="2:13" x14ac:dyDescent="0.15">
      <c r="B987">
        <v>631.56299999999999</v>
      </c>
      <c r="C987">
        <v>15</v>
      </c>
      <c r="D987" s="18">
        <v>0</v>
      </c>
      <c r="E987" s="18">
        <v>0</v>
      </c>
      <c r="F987" s="18">
        <v>0</v>
      </c>
      <c r="G987" s="18">
        <v>0</v>
      </c>
      <c r="H987" s="18">
        <v>0</v>
      </c>
      <c r="I987" s="18">
        <v>0</v>
      </c>
      <c r="J987" s="18">
        <v>0</v>
      </c>
      <c r="K987" s="18">
        <v>0</v>
      </c>
      <c r="L987" s="18">
        <v>0</v>
      </c>
      <c r="M987" s="18">
        <v>0</v>
      </c>
    </row>
    <row r="988" spans="2:13" x14ac:dyDescent="0.15">
      <c r="B988">
        <v>631.56299999999999</v>
      </c>
      <c r="C988">
        <v>20</v>
      </c>
      <c r="D988" s="18">
        <v>0</v>
      </c>
      <c r="E988" s="18">
        <v>0</v>
      </c>
      <c r="F988" s="18">
        <v>0</v>
      </c>
      <c r="G988" s="18">
        <v>0</v>
      </c>
      <c r="H988" s="18">
        <v>0</v>
      </c>
      <c r="I988" s="18">
        <v>0</v>
      </c>
      <c r="J988" s="18">
        <v>0</v>
      </c>
      <c r="K988" s="18">
        <v>0</v>
      </c>
      <c r="L988" s="18">
        <v>0</v>
      </c>
      <c r="M988" s="18">
        <v>0</v>
      </c>
    </row>
    <row r="989" spans="2:13" x14ac:dyDescent="0.15">
      <c r="B989">
        <v>774.68299999999999</v>
      </c>
      <c r="C989">
        <v>1</v>
      </c>
      <c r="D989" s="18">
        <v>0</v>
      </c>
      <c r="E989" s="18">
        <v>0</v>
      </c>
      <c r="F989" s="18">
        <v>0</v>
      </c>
      <c r="G989" s="18">
        <v>0</v>
      </c>
      <c r="H989" s="18">
        <v>0</v>
      </c>
      <c r="I989" s="18">
        <v>0</v>
      </c>
      <c r="J989" s="18">
        <v>0</v>
      </c>
      <c r="K989" s="18">
        <v>0</v>
      </c>
      <c r="L989" s="18">
        <v>0</v>
      </c>
      <c r="M989" s="18">
        <v>0</v>
      </c>
    </row>
    <row r="990" spans="2:13" x14ac:dyDescent="0.15">
      <c r="B990">
        <v>774.68299999999999</v>
      </c>
      <c r="C990">
        <v>3</v>
      </c>
      <c r="D990" s="18">
        <v>0</v>
      </c>
      <c r="E990" s="18">
        <v>0</v>
      </c>
      <c r="F990" s="18">
        <v>0</v>
      </c>
      <c r="G990" s="18">
        <v>0</v>
      </c>
      <c r="H990" s="18">
        <v>0</v>
      </c>
      <c r="I990" s="18">
        <v>0</v>
      </c>
      <c r="J990" s="18">
        <v>0</v>
      </c>
      <c r="K990" s="18">
        <v>0</v>
      </c>
      <c r="L990" s="18">
        <v>0</v>
      </c>
      <c r="M990" s="18">
        <v>0</v>
      </c>
    </row>
    <row r="991" spans="2:13" x14ac:dyDescent="0.15">
      <c r="B991">
        <v>774.68299999999999</v>
      </c>
      <c r="C991">
        <v>5</v>
      </c>
      <c r="D991" s="18">
        <v>0</v>
      </c>
      <c r="E991" s="18">
        <v>0</v>
      </c>
      <c r="F991" s="18">
        <v>0</v>
      </c>
      <c r="G991" s="18">
        <v>0</v>
      </c>
      <c r="H991" s="18">
        <v>0</v>
      </c>
      <c r="I991" s="18">
        <v>0</v>
      </c>
      <c r="J991" s="18">
        <v>0</v>
      </c>
      <c r="K991" s="18">
        <v>0</v>
      </c>
      <c r="L991" s="18">
        <v>0</v>
      </c>
      <c r="M991" s="18">
        <v>0</v>
      </c>
    </row>
    <row r="992" spans="2:13" x14ac:dyDescent="0.15">
      <c r="B992">
        <v>774.68299999999999</v>
      </c>
      <c r="C992">
        <v>7</v>
      </c>
      <c r="D992" s="18">
        <v>0</v>
      </c>
      <c r="E992" s="18">
        <v>0</v>
      </c>
      <c r="F992" s="18">
        <v>0</v>
      </c>
      <c r="G992" s="18">
        <v>0</v>
      </c>
      <c r="H992" s="18">
        <v>0</v>
      </c>
      <c r="I992" s="18">
        <v>0</v>
      </c>
      <c r="J992" s="18">
        <v>0</v>
      </c>
      <c r="K992" s="18">
        <v>0</v>
      </c>
      <c r="L992" s="18">
        <v>0</v>
      </c>
      <c r="M992" s="18">
        <v>0</v>
      </c>
    </row>
    <row r="993" spans="2:13" x14ac:dyDescent="0.15">
      <c r="B993">
        <v>774.68299999999999</v>
      </c>
      <c r="C993">
        <v>10</v>
      </c>
      <c r="D993" s="18">
        <v>0</v>
      </c>
      <c r="E993" s="18">
        <v>0</v>
      </c>
      <c r="F993" s="18">
        <v>0</v>
      </c>
      <c r="G993" s="18">
        <v>0</v>
      </c>
      <c r="H993" s="18">
        <v>0</v>
      </c>
      <c r="I993" s="18">
        <v>0</v>
      </c>
      <c r="J993" s="18">
        <v>0</v>
      </c>
      <c r="K993" s="18">
        <v>0</v>
      </c>
      <c r="L993" s="18">
        <v>0</v>
      </c>
      <c r="M993" s="18">
        <v>0</v>
      </c>
    </row>
    <row r="994" spans="2:13" x14ac:dyDescent="0.15">
      <c r="B994">
        <v>774.68299999999999</v>
      </c>
      <c r="C994">
        <v>15</v>
      </c>
      <c r="D994" s="18">
        <v>0</v>
      </c>
      <c r="E994" s="18">
        <v>0</v>
      </c>
      <c r="F994" s="18">
        <v>0</v>
      </c>
      <c r="G994" s="18">
        <v>0</v>
      </c>
      <c r="H994" s="18">
        <v>0</v>
      </c>
      <c r="I994" s="18">
        <v>0</v>
      </c>
      <c r="J994" s="18">
        <v>0</v>
      </c>
      <c r="K994" s="18">
        <v>0</v>
      </c>
      <c r="L994" s="18">
        <v>0</v>
      </c>
      <c r="M994" s="18">
        <v>0</v>
      </c>
    </row>
    <row r="995" spans="2:13" x14ac:dyDescent="0.15">
      <c r="B995">
        <v>774.68299999999999</v>
      </c>
      <c r="C995">
        <v>20</v>
      </c>
      <c r="D995" s="18">
        <v>0</v>
      </c>
      <c r="E995" s="18">
        <v>0</v>
      </c>
      <c r="F995" s="18">
        <v>0</v>
      </c>
      <c r="G995" s="18">
        <v>0</v>
      </c>
      <c r="H995" s="18">
        <v>0</v>
      </c>
      <c r="I995" s="18">
        <v>0</v>
      </c>
      <c r="J995" s="18">
        <v>0</v>
      </c>
      <c r="K995" s="18">
        <v>0</v>
      </c>
      <c r="L995" s="18">
        <v>0</v>
      </c>
      <c r="M995" s="18">
        <v>0</v>
      </c>
    </row>
    <row r="996" spans="2:13" x14ac:dyDescent="0.15">
      <c r="B996">
        <v>897.803</v>
      </c>
      <c r="C996">
        <v>1</v>
      </c>
      <c r="D996" s="18">
        <v>0</v>
      </c>
      <c r="E996" s="18">
        <v>0</v>
      </c>
      <c r="F996" s="18">
        <v>0</v>
      </c>
      <c r="G996" s="18">
        <v>0</v>
      </c>
      <c r="H996" s="18">
        <v>0</v>
      </c>
      <c r="I996" s="18">
        <v>0</v>
      </c>
      <c r="J996" s="18">
        <v>0</v>
      </c>
      <c r="K996" s="18">
        <v>0</v>
      </c>
      <c r="L996" s="18">
        <v>0</v>
      </c>
      <c r="M996" s="18">
        <v>0</v>
      </c>
    </row>
    <row r="997" spans="2:13" x14ac:dyDescent="0.15">
      <c r="B997">
        <v>897.803</v>
      </c>
      <c r="C997">
        <v>3</v>
      </c>
      <c r="D997" s="18">
        <v>0</v>
      </c>
      <c r="E997" s="18">
        <v>0</v>
      </c>
      <c r="F997" s="18">
        <v>0</v>
      </c>
      <c r="G997" s="18">
        <v>0</v>
      </c>
      <c r="H997" s="18">
        <v>0</v>
      </c>
      <c r="I997" s="18">
        <v>0</v>
      </c>
      <c r="J997" s="18">
        <v>0</v>
      </c>
      <c r="K997" s="18">
        <v>0</v>
      </c>
      <c r="L997" s="18">
        <v>0</v>
      </c>
      <c r="M997" s="18">
        <v>0</v>
      </c>
    </row>
    <row r="998" spans="2:13" x14ac:dyDescent="0.15">
      <c r="B998">
        <v>897.803</v>
      </c>
      <c r="C998">
        <v>5</v>
      </c>
      <c r="D998" s="18">
        <v>0</v>
      </c>
      <c r="E998" s="18">
        <v>0</v>
      </c>
      <c r="F998" s="18">
        <v>0</v>
      </c>
      <c r="G998" s="18">
        <v>0</v>
      </c>
      <c r="H998" s="18">
        <v>0</v>
      </c>
      <c r="I998" s="18">
        <v>0</v>
      </c>
      <c r="J998" s="18">
        <v>0</v>
      </c>
      <c r="K998" s="18">
        <v>0</v>
      </c>
      <c r="L998" s="18">
        <v>0</v>
      </c>
      <c r="M998" s="18">
        <v>0</v>
      </c>
    </row>
    <row r="999" spans="2:13" x14ac:dyDescent="0.15">
      <c r="B999">
        <v>897.803</v>
      </c>
      <c r="C999">
        <v>7</v>
      </c>
      <c r="D999" s="18">
        <v>0</v>
      </c>
      <c r="E999" s="18">
        <v>0</v>
      </c>
      <c r="F999" s="18">
        <v>0</v>
      </c>
      <c r="G999" s="18">
        <v>0</v>
      </c>
      <c r="H999" s="18">
        <v>0</v>
      </c>
      <c r="I999" s="18">
        <v>0</v>
      </c>
      <c r="J999" s="18">
        <v>0</v>
      </c>
      <c r="K999" s="18">
        <v>0</v>
      </c>
      <c r="L999" s="18">
        <v>0</v>
      </c>
      <c r="M999" s="18">
        <v>0</v>
      </c>
    </row>
    <row r="1000" spans="2:13" x14ac:dyDescent="0.15">
      <c r="B1000">
        <v>897.803</v>
      </c>
      <c r="C1000">
        <v>10</v>
      </c>
      <c r="D1000" s="18">
        <v>0</v>
      </c>
      <c r="E1000" s="18">
        <v>0</v>
      </c>
      <c r="F1000" s="18">
        <v>0</v>
      </c>
      <c r="G1000" s="18">
        <v>0</v>
      </c>
      <c r="H1000" s="18">
        <v>0</v>
      </c>
      <c r="I1000" s="18">
        <v>0</v>
      </c>
      <c r="J1000" s="18">
        <v>0</v>
      </c>
      <c r="K1000" s="18">
        <v>0</v>
      </c>
      <c r="L1000" s="18">
        <v>0</v>
      </c>
      <c r="M1000" s="18">
        <v>0</v>
      </c>
    </row>
    <row r="1001" spans="2:13" x14ac:dyDescent="0.15">
      <c r="B1001">
        <v>897.803</v>
      </c>
      <c r="C1001">
        <v>15</v>
      </c>
      <c r="D1001" s="18">
        <v>0</v>
      </c>
      <c r="E1001" s="18">
        <v>0</v>
      </c>
      <c r="F1001" s="18">
        <v>0</v>
      </c>
      <c r="G1001" s="18">
        <v>0</v>
      </c>
      <c r="H1001" s="18">
        <v>0</v>
      </c>
      <c r="I1001" s="18">
        <v>0</v>
      </c>
      <c r="J1001" s="18">
        <v>0</v>
      </c>
      <c r="K1001" s="18">
        <v>0</v>
      </c>
      <c r="L1001" s="18">
        <v>0</v>
      </c>
      <c r="M1001" s="18">
        <v>0</v>
      </c>
    </row>
    <row r="1002" spans="2:13" x14ac:dyDescent="0.15">
      <c r="B1002">
        <v>897.803</v>
      </c>
      <c r="C1002">
        <v>20</v>
      </c>
      <c r="D1002" s="18">
        <v>0</v>
      </c>
      <c r="E1002" s="18">
        <v>0</v>
      </c>
      <c r="F1002" s="18">
        <v>0</v>
      </c>
      <c r="G1002" s="18">
        <v>0</v>
      </c>
      <c r="H1002" s="18">
        <v>0</v>
      </c>
      <c r="I1002" s="18">
        <v>0</v>
      </c>
      <c r="J1002" s="18">
        <v>0</v>
      </c>
      <c r="K1002" s="18">
        <v>0</v>
      </c>
      <c r="L1002" s="18">
        <v>0</v>
      </c>
      <c r="M1002" s="18">
        <v>0</v>
      </c>
    </row>
    <row r="1003" spans="2:13" x14ac:dyDescent="0.15">
      <c r="B1003">
        <v>1036.3610000000001</v>
      </c>
      <c r="C1003">
        <v>1</v>
      </c>
      <c r="D1003" s="18">
        <v>0</v>
      </c>
      <c r="E1003" s="18">
        <v>0</v>
      </c>
      <c r="F1003" s="18">
        <v>0</v>
      </c>
      <c r="G1003" s="18">
        <v>0</v>
      </c>
      <c r="H1003" s="18">
        <v>0</v>
      </c>
      <c r="I1003" s="18">
        <v>0</v>
      </c>
      <c r="J1003" s="18">
        <v>0</v>
      </c>
      <c r="K1003" s="18">
        <v>0</v>
      </c>
      <c r="L1003" s="18">
        <v>0</v>
      </c>
      <c r="M1003" s="18">
        <v>0</v>
      </c>
    </row>
    <row r="1004" spans="2:13" x14ac:dyDescent="0.15">
      <c r="B1004">
        <v>1036.3610000000001</v>
      </c>
      <c r="C1004">
        <v>3</v>
      </c>
      <c r="D1004" s="18">
        <v>0</v>
      </c>
      <c r="E1004" s="18">
        <v>0</v>
      </c>
      <c r="F1004" s="18">
        <v>0</v>
      </c>
      <c r="G1004" s="18">
        <v>0</v>
      </c>
      <c r="H1004" s="18">
        <v>0</v>
      </c>
      <c r="I1004" s="18">
        <v>0</v>
      </c>
      <c r="J1004" s="18">
        <v>0</v>
      </c>
      <c r="K1004" s="18">
        <v>0</v>
      </c>
      <c r="L1004" s="18">
        <v>0</v>
      </c>
      <c r="M1004" s="18">
        <v>0</v>
      </c>
    </row>
    <row r="1005" spans="2:13" x14ac:dyDescent="0.15">
      <c r="B1005">
        <v>1036.3610000000001</v>
      </c>
      <c r="C1005">
        <v>5</v>
      </c>
      <c r="D1005" s="18">
        <v>0</v>
      </c>
      <c r="E1005" s="18">
        <v>0</v>
      </c>
      <c r="F1005" s="18">
        <v>0</v>
      </c>
      <c r="G1005" s="18">
        <v>0</v>
      </c>
      <c r="H1005" s="18">
        <v>0</v>
      </c>
      <c r="I1005" s="18">
        <v>0</v>
      </c>
      <c r="J1005" s="18">
        <v>0</v>
      </c>
      <c r="K1005" s="18">
        <v>0</v>
      </c>
      <c r="L1005" s="18">
        <v>0</v>
      </c>
      <c r="M1005" s="18">
        <v>0</v>
      </c>
    </row>
    <row r="1006" spans="2:13" x14ac:dyDescent="0.15">
      <c r="B1006">
        <v>1036.3610000000001</v>
      </c>
      <c r="C1006">
        <v>7</v>
      </c>
      <c r="D1006" s="18">
        <v>0</v>
      </c>
      <c r="E1006" s="18">
        <v>0</v>
      </c>
      <c r="F1006" s="18">
        <v>0</v>
      </c>
      <c r="G1006" s="18">
        <v>0</v>
      </c>
      <c r="H1006" s="18">
        <v>0</v>
      </c>
      <c r="I1006" s="18">
        <v>0</v>
      </c>
      <c r="J1006" s="18">
        <v>0</v>
      </c>
      <c r="K1006" s="18">
        <v>0</v>
      </c>
      <c r="L1006" s="18">
        <v>0</v>
      </c>
      <c r="M1006" s="18">
        <v>0</v>
      </c>
    </row>
    <row r="1007" spans="2:13" x14ac:dyDescent="0.15">
      <c r="B1007">
        <v>1036.3610000000001</v>
      </c>
      <c r="C1007">
        <v>10</v>
      </c>
      <c r="D1007" s="18">
        <v>0</v>
      </c>
      <c r="E1007" s="18">
        <v>0</v>
      </c>
      <c r="F1007" s="18">
        <v>0</v>
      </c>
      <c r="G1007" s="18">
        <v>0</v>
      </c>
      <c r="H1007" s="18">
        <v>0</v>
      </c>
      <c r="I1007" s="18">
        <v>0</v>
      </c>
      <c r="J1007" s="18">
        <v>0</v>
      </c>
      <c r="K1007" s="18">
        <v>0</v>
      </c>
      <c r="L1007" s="18">
        <v>0</v>
      </c>
      <c r="M1007" s="18">
        <v>0</v>
      </c>
    </row>
    <row r="1008" spans="2:13" x14ac:dyDescent="0.15">
      <c r="B1008">
        <v>1036.3610000000001</v>
      </c>
      <c r="C1008">
        <v>15</v>
      </c>
      <c r="D1008" s="18">
        <v>0</v>
      </c>
      <c r="E1008" s="18">
        <v>0</v>
      </c>
      <c r="F1008" s="18">
        <v>0</v>
      </c>
      <c r="G1008" s="18">
        <v>0</v>
      </c>
      <c r="H1008" s="18">
        <v>0</v>
      </c>
      <c r="I1008" s="18">
        <v>0</v>
      </c>
      <c r="J1008" s="18">
        <v>0</v>
      </c>
      <c r="K1008" s="18">
        <v>0</v>
      </c>
      <c r="L1008" s="18">
        <v>0</v>
      </c>
      <c r="M1008" s="18">
        <v>0</v>
      </c>
    </row>
    <row r="1009" spans="2:13" x14ac:dyDescent="0.15">
      <c r="B1009">
        <v>1036.3610000000001</v>
      </c>
      <c r="C1009">
        <v>20</v>
      </c>
      <c r="D1009" s="18">
        <v>0</v>
      </c>
      <c r="E1009" s="18">
        <v>0</v>
      </c>
      <c r="F1009" s="18">
        <v>0</v>
      </c>
      <c r="G1009" s="18">
        <v>0</v>
      </c>
      <c r="H1009" s="18">
        <v>0</v>
      </c>
      <c r="I1009" s="18">
        <v>0</v>
      </c>
      <c r="J1009" s="18">
        <v>0</v>
      </c>
      <c r="K1009" s="18">
        <v>0</v>
      </c>
      <c r="L1009" s="18">
        <v>0</v>
      </c>
      <c r="M1009" s="18">
        <v>0</v>
      </c>
    </row>
  </sheetData>
  <mergeCells count="5">
    <mergeCell ref="P224:S224"/>
    <mergeCell ref="T224:W224"/>
    <mergeCell ref="X224:AA224"/>
    <mergeCell ref="AB224:AE224"/>
    <mergeCell ref="AF224:AI224"/>
  </mergeCells>
  <phoneticPr fontId="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30</vt:i4>
      </vt:variant>
    </vt:vector>
  </HeadingPairs>
  <TitlesOfParts>
    <vt:vector size="30" baseType="lpstr">
      <vt:lpstr>Main</vt:lpstr>
      <vt:lpstr>Angle</vt:lpstr>
      <vt:lpstr>Update Log</vt:lpstr>
      <vt:lpstr>UpData</vt:lpstr>
      <vt:lpstr>Data</vt:lpstr>
      <vt:lpstr>Data-angle</vt:lpstr>
      <vt:lpstr>AngCal</vt:lpstr>
      <vt:lpstr>AngNeutron</vt:lpstr>
      <vt:lpstr>AngProton</vt:lpstr>
      <vt:lpstr>AngHe</vt:lpstr>
      <vt:lpstr>AngMuon</vt:lpstr>
      <vt:lpstr>AngElePos</vt:lpstr>
      <vt:lpstr>AngPhoton</vt:lpstr>
      <vt:lpstr>Neutron</vt:lpstr>
      <vt:lpstr>Primary</vt:lpstr>
      <vt:lpstr>Secondary</vt:lpstr>
      <vt:lpstr>mu+</vt:lpstr>
      <vt:lpstr>mu-</vt:lpstr>
      <vt:lpstr>USAir</vt:lpstr>
      <vt:lpstr>MSIS</vt:lpstr>
      <vt:lpstr>Rc</vt:lpstr>
      <vt:lpstr>DailyW</vt:lpstr>
      <vt:lpstr>AnnualW</vt:lpstr>
      <vt:lpstr>DCC</vt:lpstr>
      <vt:lpstr>ED</vt:lpstr>
      <vt:lpstr>H10</vt:lpstr>
      <vt:lpstr>AirDose</vt:lpstr>
      <vt:lpstr>dEdxTable</vt:lpstr>
      <vt:lpstr>Ground</vt:lpstr>
      <vt:lpstr>Aircraft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Tatsu</dc:creator>
  <cp:lastModifiedBy>Tatsuhiko Sato</cp:lastModifiedBy>
  <dcterms:created xsi:type="dcterms:W3CDTF">1997-01-08T22:48:59Z</dcterms:created>
  <dcterms:modified xsi:type="dcterms:W3CDTF">2024-03-24T06:08:17Z</dcterms:modified>
</cp:coreProperties>
</file>